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931"/>
  <workbookPr filterPrivacy="1" codeName="ThisWorkbook"/>
  <xr:revisionPtr revIDLastSave="0" documentId="13_ncr:1_{6A3FDD4B-C821-4303-B07B-A568FC5013F9}" xr6:coauthVersionLast="47" xr6:coauthVersionMax="47" xr10:uidLastSave="{00000000-0000-0000-0000-000000000000}"/>
  <bookViews>
    <workbookView xWindow="-108" yWindow="-108" windowWidth="27288" windowHeight="17664" tabRatio="813" activeTab="2" xr2:uid="{00000000-000D-0000-FFFF-FFFF00000000}"/>
  </bookViews>
  <sheets>
    <sheet name="Contents" sheetId="197" r:id="rId1"/>
    <sheet name="Introduction" sheetId="198" r:id="rId2"/>
    <sheet name="Statements" sheetId="199" r:id="rId3"/>
    <sheet name="GA2022 Consolidated" sheetId="206" r:id="rId4"/>
    <sheet name="GA2022 Entity" sheetId="207" r:id="rId5"/>
  </sheets>
  <externalReferences>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s>
  <definedNames>
    <definedName name="__123Graph_A" localSheetId="0" hidden="1">'[1]Model inputs'!#REF!</definedName>
    <definedName name="__123Graph_A" localSheetId="4" hidden="1">'[1]Model inputs'!#REF!</definedName>
    <definedName name="__123Graph_A" localSheetId="1" hidden="1">'[1]Model inputs'!#REF!</definedName>
    <definedName name="__123Graph_A" hidden="1">'[1]Model inputs'!#REF!</definedName>
    <definedName name="__123Graph_AALLTAX" localSheetId="0" hidden="1">'[2]Forecast data'!#REF!</definedName>
    <definedName name="__123Graph_AALLTAX" localSheetId="4" hidden="1">'[2]Forecast data'!#REF!</definedName>
    <definedName name="__123Graph_AALLTAX" localSheetId="1" hidden="1">'[2]Forecast data'!#REF!</definedName>
    <definedName name="__123Graph_AALLTAX" hidden="1">'[2]Forecast data'!#REF!</definedName>
    <definedName name="__123Graph_ACFSINDIV" localSheetId="0" hidden="1">[3]Data!#REF!</definedName>
    <definedName name="__123Graph_ACFSINDIV" localSheetId="4" hidden="1">[3]Data!#REF!</definedName>
    <definedName name="__123Graph_ACFSINDIV" localSheetId="1" hidden="1">[3]Data!#REF!</definedName>
    <definedName name="__123Graph_ACFSINDIV" hidden="1">[3]Data!#REF!</definedName>
    <definedName name="__123Graph_ACHGSPD1" hidden="1">'[4]CHGSPD19.FIN'!$B$10:$B$20</definedName>
    <definedName name="__123Graph_ACHGSPD2" hidden="1">'[4]CHGSPD19.FIN'!$E$11:$E$20</definedName>
    <definedName name="__123Graph_AEFF" localSheetId="4" hidden="1">'[5]T3 Page 1'!#REF!</definedName>
    <definedName name="__123Graph_AEFF" hidden="1">'[5]T3 Page 1'!#REF!</definedName>
    <definedName name="__123Graph_AGR14PBF1" hidden="1">'[6]HIS19FIN(A)'!$AF$70:$AF$81</definedName>
    <definedName name="__123Graph_AHOMEVAT" localSheetId="4" hidden="1">'[2]Forecast data'!#REF!</definedName>
    <definedName name="__123Graph_AHOMEVAT" hidden="1">'[2]Forecast data'!#REF!</definedName>
    <definedName name="__123Graph_AIMPORT" localSheetId="4" hidden="1">'[2]Forecast data'!#REF!</definedName>
    <definedName name="__123Graph_AIMPORT" hidden="1">'[2]Forecast data'!#REF!</definedName>
    <definedName name="__123Graph_ALBFFIN" localSheetId="4" hidden="1">'[5]FC Page 1'!#REF!</definedName>
    <definedName name="__123Graph_ALBFFIN" hidden="1">'[5]FC Page 1'!#REF!</definedName>
    <definedName name="__123Graph_ALBFFIN2" hidden="1">'[6]HIS19FIN(A)'!$K$59:$Q$59</definedName>
    <definedName name="__123Graph_ALBFHIC2" hidden="1">'[6]HIS19FIN(A)'!$D$59:$J$59</definedName>
    <definedName name="__123Graph_ALCB" hidden="1">'[6]HIS19FIN(A)'!$D$83:$I$83</definedName>
    <definedName name="__123Graph_ANACFIN" hidden="1">'[6]HIS19FIN(A)'!$K$97:$Q$97</definedName>
    <definedName name="__123Graph_ANACHIC" hidden="1">'[6]HIS19FIN(A)'!$D$97:$J$97</definedName>
    <definedName name="__123Graph_APDNUMBERS" hidden="1">'[7]SUMMARY TABLE'!$U$6:$U$49</definedName>
    <definedName name="__123Graph_APDTRENDS" hidden="1">'[7]SUMMARY TABLE'!$S$23:$S$46</definedName>
    <definedName name="__123Graph_APIC" localSheetId="4" hidden="1">'[5]T3 Page 1'!#REF!</definedName>
    <definedName name="__123Graph_APIC" hidden="1">'[5]T3 Page 1'!#REF!</definedName>
    <definedName name="__123Graph_ATOBREV" localSheetId="4" hidden="1">'[2]Forecast data'!#REF!</definedName>
    <definedName name="__123Graph_ATOBREV" hidden="1">'[2]Forecast data'!#REF!</definedName>
    <definedName name="__123Graph_ATOTAL" localSheetId="4" hidden="1">'[2]Forecast data'!#REF!</definedName>
    <definedName name="__123Graph_ATOTAL" hidden="1">'[2]Forecast data'!#REF!</definedName>
    <definedName name="__123Graph_B" localSheetId="4" hidden="1">'[1]Model inputs'!#REF!</definedName>
    <definedName name="__123Graph_B" hidden="1">'[1]Model inputs'!#REF!</definedName>
    <definedName name="__123Graph_BCFSINDIV" localSheetId="4" hidden="1">[3]Data!#REF!</definedName>
    <definedName name="__123Graph_BCFSINDIV" hidden="1">[3]Data!#REF!</definedName>
    <definedName name="__123Graph_BCFSUK" localSheetId="4" hidden="1">[3]Data!#REF!</definedName>
    <definedName name="__123Graph_BCFSUK" hidden="1">[3]Data!#REF!</definedName>
    <definedName name="__123Graph_BCHGSPD1" hidden="1">'[4]CHGSPD19.FIN'!$H$10:$H$25</definedName>
    <definedName name="__123Graph_BCHGSPD2" hidden="1">'[4]CHGSPD19.FIN'!$I$11:$I$25</definedName>
    <definedName name="__123Graph_BEFF" localSheetId="4" hidden="1">'[5]T3 Page 1'!#REF!</definedName>
    <definedName name="__123Graph_BEFF" hidden="1">'[5]T3 Page 1'!#REF!</definedName>
    <definedName name="__123Graph_BHOMEVAT" localSheetId="4" hidden="1">'[2]Forecast data'!#REF!</definedName>
    <definedName name="__123Graph_BHOMEVAT" hidden="1">'[2]Forecast data'!#REF!</definedName>
    <definedName name="__123Graph_BIMPORT" localSheetId="4" hidden="1">'[2]Forecast data'!#REF!</definedName>
    <definedName name="__123Graph_BIMPORT" hidden="1">'[2]Forecast data'!#REF!</definedName>
    <definedName name="__123Graph_BLBF" localSheetId="4" hidden="1">'[5]T3 Page 1'!#REF!</definedName>
    <definedName name="__123Graph_BLBF" hidden="1">'[5]T3 Page 1'!#REF!</definedName>
    <definedName name="__123Graph_BLBFFIN" localSheetId="4" hidden="1">'[5]FC Page 1'!#REF!</definedName>
    <definedName name="__123Graph_BLBFFIN" hidden="1">'[5]FC Page 1'!#REF!</definedName>
    <definedName name="__123Graph_BLCB" hidden="1">'[6]HIS19FIN(A)'!$D$79:$I$79</definedName>
    <definedName name="__123Graph_BPDTRENDS" hidden="1">'[7]SUMMARY TABLE'!$T$23:$T$46</definedName>
    <definedName name="__123Graph_BPIC" localSheetId="4" hidden="1">'[5]T3 Page 1'!#REF!</definedName>
    <definedName name="__123Graph_BPIC" hidden="1">'[5]T3 Page 1'!#REF!</definedName>
    <definedName name="__123Graph_BTOTAL" localSheetId="4" hidden="1">'[2]Forecast data'!#REF!</definedName>
    <definedName name="__123Graph_BTOTAL" hidden="1">'[2]Forecast data'!#REF!</definedName>
    <definedName name="__123Graph_CACT13BUD" localSheetId="4" hidden="1">'[5]FC Page 1'!#REF!</definedName>
    <definedName name="__123Graph_CACT13BUD" hidden="1">'[5]FC Page 1'!#REF!</definedName>
    <definedName name="__123Graph_CCFSINDIV" localSheetId="4" hidden="1">[3]Data!#REF!</definedName>
    <definedName name="__123Graph_CCFSINDIV" hidden="1">[3]Data!#REF!</definedName>
    <definedName name="__123Graph_CCFSUK" localSheetId="4" hidden="1">[3]Data!#REF!</definedName>
    <definedName name="__123Graph_CCFSUK" hidden="1">[3]Data!#REF!</definedName>
    <definedName name="__123Graph_CEFF" localSheetId="4" hidden="1">'[5]T3 Page 1'!#REF!</definedName>
    <definedName name="__123Graph_CEFF" hidden="1">'[5]T3 Page 1'!#REF!</definedName>
    <definedName name="__123Graph_CGR14PBF1" hidden="1">'[6]HIS19FIN(A)'!$AK$70:$AK$81</definedName>
    <definedName name="__123Graph_CLBF" localSheetId="4" hidden="1">'[5]T3 Page 1'!#REF!</definedName>
    <definedName name="__123Graph_CLBF" hidden="1">'[5]T3 Page 1'!#REF!</definedName>
    <definedName name="__123Graph_CPIC" localSheetId="4" hidden="1">'[5]T3 Page 1'!#REF!</definedName>
    <definedName name="__123Graph_CPIC" hidden="1">'[5]T3 Page 1'!#REF!</definedName>
    <definedName name="__123Graph_DACT13BUD" localSheetId="4" hidden="1">'[5]FC Page 1'!#REF!</definedName>
    <definedName name="__123Graph_DACT13BUD" hidden="1">'[5]FC Page 1'!#REF!</definedName>
    <definedName name="__123Graph_DCFSINDIV" localSheetId="4" hidden="1">[3]Data!#REF!</definedName>
    <definedName name="__123Graph_DCFSINDIV" hidden="1">[3]Data!#REF!</definedName>
    <definedName name="__123Graph_DCFSUK" localSheetId="4" hidden="1">[3]Data!#REF!</definedName>
    <definedName name="__123Graph_DCFSUK" hidden="1">[3]Data!#REF!</definedName>
    <definedName name="__123Graph_DEFF" localSheetId="4" hidden="1">'[5]T3 Page 1'!#REF!</definedName>
    <definedName name="__123Graph_DEFF" hidden="1">'[5]T3 Page 1'!#REF!</definedName>
    <definedName name="__123Graph_DGR14PBF1" hidden="1">'[6]HIS19FIN(A)'!$AH$70:$AH$81</definedName>
    <definedName name="__123Graph_DLBF" localSheetId="4" hidden="1">'[5]T3 Page 1'!#REF!</definedName>
    <definedName name="__123Graph_DLBF" hidden="1">'[5]T3 Page 1'!#REF!</definedName>
    <definedName name="__123Graph_DPIC" localSheetId="4" hidden="1">'[5]T3 Page 1'!#REF!</definedName>
    <definedName name="__123Graph_DPIC" hidden="1">'[5]T3 Page 1'!#REF!</definedName>
    <definedName name="__123Graph_EACT13BUD" localSheetId="4" hidden="1">'[5]FC Page 1'!#REF!</definedName>
    <definedName name="__123Graph_EACT13BUD" hidden="1">'[5]FC Page 1'!#REF!</definedName>
    <definedName name="__123Graph_ECFSINDIV" localSheetId="4" hidden="1">[3]Data!#REF!</definedName>
    <definedName name="__123Graph_ECFSINDIV" hidden="1">[3]Data!#REF!</definedName>
    <definedName name="__123Graph_ECFSUK" localSheetId="4" hidden="1">[3]Data!#REF!</definedName>
    <definedName name="__123Graph_ECFSUK" hidden="1">[3]Data!#REF!</definedName>
    <definedName name="__123Graph_EEFF" localSheetId="4" hidden="1">'[5]T3 Page 1'!#REF!</definedName>
    <definedName name="__123Graph_EEFF" hidden="1">'[5]T3 Page 1'!#REF!</definedName>
    <definedName name="__123Graph_EEFFHIC" localSheetId="4" hidden="1">'[5]FC Page 1'!#REF!</definedName>
    <definedName name="__123Graph_EEFFHIC" hidden="1">'[5]FC Page 1'!#REF!</definedName>
    <definedName name="__123Graph_EGR14PBF1" hidden="1">'[6]HIS19FIN(A)'!$AG$67:$AG$67</definedName>
    <definedName name="__123Graph_ELBF" localSheetId="4" hidden="1">'[5]T3 Page 1'!#REF!</definedName>
    <definedName name="__123Graph_ELBF" hidden="1">'[5]T3 Page 1'!#REF!</definedName>
    <definedName name="__123Graph_EPIC" localSheetId="4" hidden="1">'[5]T3 Page 1'!#REF!</definedName>
    <definedName name="__123Graph_EPIC" hidden="1">'[5]T3 Page 1'!#REF!</definedName>
    <definedName name="__123Graph_FACT13BUD" localSheetId="4" hidden="1">'[5]FC Page 1'!#REF!</definedName>
    <definedName name="__123Graph_FACT13BUD" hidden="1">'[5]FC Page 1'!#REF!</definedName>
    <definedName name="__123Graph_FCFSUK" localSheetId="4" hidden="1">[3]Data!#REF!</definedName>
    <definedName name="__123Graph_FCFSUK" hidden="1">[3]Data!#REF!</definedName>
    <definedName name="__123Graph_FEFF" localSheetId="4" hidden="1">'[5]T3 Page 1'!#REF!</definedName>
    <definedName name="__123Graph_FEFF" hidden="1">'[5]T3 Page 1'!#REF!</definedName>
    <definedName name="__123Graph_FEFFHIC" localSheetId="4" hidden="1">'[5]FC Page 1'!#REF!</definedName>
    <definedName name="__123Graph_FEFFHIC" hidden="1">'[5]FC Page 1'!#REF!</definedName>
    <definedName name="__123Graph_FGR14PBF1" hidden="1">'[6]HIS19FIN(A)'!$AH$67:$AH$67</definedName>
    <definedName name="__123Graph_FLBF" localSheetId="4" hidden="1">'[5]T3 Page 1'!#REF!</definedName>
    <definedName name="__123Graph_FLBF" hidden="1">'[5]T3 Page 1'!#REF!</definedName>
    <definedName name="__123Graph_FPIC" localSheetId="4" hidden="1">'[5]T3 Page 1'!#REF!</definedName>
    <definedName name="__123Graph_FPIC" hidden="1">'[5]T3 Page 1'!#REF!</definedName>
    <definedName name="__123Graph_LBL_ARESID" hidden="1">'[6]HIS19FIN(A)'!$R$3:$W$3</definedName>
    <definedName name="__123Graph_LBL_BRESID" hidden="1">'[6]HIS19FIN(A)'!$R$3:$W$3</definedName>
    <definedName name="__123Graph_X" localSheetId="4" hidden="1">'[2]Forecast data'!#REF!</definedName>
    <definedName name="__123Graph_X" hidden="1">'[2]Forecast data'!#REF!</definedName>
    <definedName name="__123Graph_XACTHIC" localSheetId="4" hidden="1">'[5]FC Page 1'!#REF!</definedName>
    <definedName name="__123Graph_XACTHIC" hidden="1">'[5]FC Page 1'!#REF!</definedName>
    <definedName name="__123Graph_XALLTAX" localSheetId="4" hidden="1">'[2]Forecast data'!#REF!</definedName>
    <definedName name="__123Graph_XALLTAX" hidden="1">'[2]Forecast data'!#REF!</definedName>
    <definedName name="__123Graph_XCHGSPD1" hidden="1">'[4]CHGSPD19.FIN'!$A$10:$A$25</definedName>
    <definedName name="__123Graph_XCHGSPD2" hidden="1">'[4]CHGSPD19.FIN'!$A$11:$A$25</definedName>
    <definedName name="__123Graph_XEFF" localSheetId="4" hidden="1">'[5]T3 Page 1'!#REF!</definedName>
    <definedName name="__123Graph_XEFF" hidden="1">'[5]T3 Page 1'!#REF!</definedName>
    <definedName name="__123Graph_XGR14PBF1" hidden="1">'[6]HIS19FIN(A)'!$AL$70:$AL$81</definedName>
    <definedName name="__123Graph_XHOMEVAT" localSheetId="4" hidden="1">'[2]Forecast data'!#REF!</definedName>
    <definedName name="__123Graph_XHOMEVAT" hidden="1">'[2]Forecast data'!#REF!</definedName>
    <definedName name="__123Graph_XIMPORT" localSheetId="4" hidden="1">'[2]Forecast data'!#REF!</definedName>
    <definedName name="__123Graph_XIMPORT" hidden="1">'[2]Forecast data'!#REF!</definedName>
    <definedName name="__123Graph_XLBF" localSheetId="4" hidden="1">'[5]T3 Page 1'!#REF!</definedName>
    <definedName name="__123Graph_XLBF" hidden="1">'[5]T3 Page 1'!#REF!</definedName>
    <definedName name="__123Graph_XLBFFIN2" hidden="1">'[6]HIS19FIN(A)'!$K$61:$Q$61</definedName>
    <definedName name="__123Graph_XLBFHIC" hidden="1">'[6]HIS19FIN(A)'!$D$61:$J$61</definedName>
    <definedName name="__123Graph_XLBFHIC2" hidden="1">'[6]HIS19FIN(A)'!$D$61:$J$61</definedName>
    <definedName name="__123Graph_XLCB" hidden="1">'[6]HIS19FIN(A)'!$D$79:$I$79</definedName>
    <definedName name="__123Graph_XNACFIN" hidden="1">'[6]HIS19FIN(A)'!$K$95:$Q$95</definedName>
    <definedName name="__123Graph_XNACHIC" hidden="1">'[6]HIS19FIN(A)'!$D$95:$J$95</definedName>
    <definedName name="__123Graph_XPDNUMBERS" hidden="1">'[7]SUMMARY TABLE'!$Q$6:$Q$49</definedName>
    <definedName name="__123Graph_XPDTRENDS" hidden="1">'[7]SUMMARY TABLE'!$P$23:$P$46</definedName>
    <definedName name="__123Graph_XPIC" localSheetId="4" hidden="1">'[5]T3 Page 1'!#REF!</definedName>
    <definedName name="__123Graph_XPIC" hidden="1">'[5]T3 Page 1'!#REF!</definedName>
    <definedName name="__123Graph_XSTAG2ALL" localSheetId="4" hidden="1">'[2]Forecast data'!#REF!</definedName>
    <definedName name="__123Graph_XSTAG2ALL" hidden="1">'[2]Forecast data'!#REF!</definedName>
    <definedName name="__123Graph_XSTAG2EC" localSheetId="4" hidden="1">'[2]Forecast data'!#REF!</definedName>
    <definedName name="__123Graph_XSTAG2EC" hidden="1">'[2]Forecast data'!#REF!</definedName>
    <definedName name="__123Graph_XTOBREV" localSheetId="4" hidden="1">'[2]Forecast data'!#REF!</definedName>
    <definedName name="__123Graph_XTOBREV" hidden="1">'[2]Forecast data'!#REF!</definedName>
    <definedName name="__123Graph_XTOTAL" localSheetId="4" hidden="1">'[2]Forecast data'!#REF!</definedName>
    <definedName name="__123Graph_XTOTAL" hidden="1">'[2]Forecast data'!#REF!</definedName>
    <definedName name="_1__123Graph_ACHART_15" hidden="1">[8]USGC!$B$34:$B$53</definedName>
    <definedName name="_10__123Graph_XCHART_15" hidden="1">[8]USGC!$A$34:$A$53</definedName>
    <definedName name="_2__123Graph_BCHART_10" hidden="1">[8]USGC!$L$34:$L$53</definedName>
    <definedName name="_3__123Graph_BCHART_13" hidden="1">[8]USGC!$R$34:$R$53</definedName>
    <definedName name="_4__123Graph_BCHART_15" hidden="1">[8]USGC!$C$34:$C$53</definedName>
    <definedName name="_5__123Graph_CCHART_10" hidden="1">[8]USGC!$F$34:$F$53</definedName>
    <definedName name="_6__123Graph_CCHART_13" hidden="1">[8]USGC!$O$34:$O$53</definedName>
    <definedName name="_7__123Graph_CCHART_15" hidden="1">[8]USGC!$D$34:$D$53</definedName>
    <definedName name="_8__123Graph_XCHART_10" hidden="1">[8]USGC!$A$34:$A$53</definedName>
    <definedName name="_9__123Graph_XCHART_13" hidden="1">[8]USGC!$A$34:$A$53</definedName>
    <definedName name="_Fill" localSheetId="4" hidden="1">'[2]Forecast data'!#REF!</definedName>
    <definedName name="_Fill" hidden="1">'[2]Forecast data'!#REF!</definedName>
    <definedName name="_Key1" localSheetId="0" hidden="1">#REF!</definedName>
    <definedName name="_Key1" localSheetId="4" hidden="1">#REF!</definedName>
    <definedName name="_Key1" localSheetId="1" hidden="1">#REF!</definedName>
    <definedName name="_Key1" hidden="1">#REF!</definedName>
    <definedName name="_Order1" hidden="1">255</definedName>
    <definedName name="_Order2" hidden="1">255</definedName>
    <definedName name="_Regression_Out" localSheetId="0" hidden="1">#REF!</definedName>
    <definedName name="_Regression_Out" localSheetId="4" hidden="1">#REF!</definedName>
    <definedName name="_Regression_Out" localSheetId="1" hidden="1">#REF!</definedName>
    <definedName name="_Regression_Out" hidden="1">#REF!</definedName>
    <definedName name="_Regression_X" localSheetId="0" hidden="1">#REF!</definedName>
    <definedName name="_Regression_X" localSheetId="4" hidden="1">#REF!</definedName>
    <definedName name="_Regression_X" localSheetId="1" hidden="1">#REF!</definedName>
    <definedName name="_Regression_X" hidden="1">#REF!</definedName>
    <definedName name="_Regression_Y" localSheetId="0" hidden="1">#REF!</definedName>
    <definedName name="_Regression_Y" localSheetId="4" hidden="1">#REF!</definedName>
    <definedName name="_Regression_Y" localSheetId="1" hidden="1">#REF!</definedName>
    <definedName name="_Regression_Y" hidden="1">#REF!</definedName>
    <definedName name="asdas" localSheetId="0" hidden="1">{#N/A,#N/A,FALSE,"TMCOMP96";#N/A,#N/A,FALSE,"MAT96";#N/A,#N/A,FALSE,"FANDA96";#N/A,#N/A,FALSE,"INTRAN96";#N/A,#N/A,FALSE,"NAA9697";#N/A,#N/A,FALSE,"ECWEBB";#N/A,#N/A,FALSE,"MFT96";#N/A,#N/A,FALSE,"CTrecon"}</definedName>
    <definedName name="asdas" localSheetId="3" hidden="1">{#N/A,#N/A,FALSE,"TMCOMP96";#N/A,#N/A,FALSE,"MAT96";#N/A,#N/A,FALSE,"FANDA96";#N/A,#N/A,FALSE,"INTRAN96";#N/A,#N/A,FALSE,"NAA9697";#N/A,#N/A,FALSE,"ECWEBB";#N/A,#N/A,FALSE,"MFT96";#N/A,#N/A,FALSE,"CTrecon"}</definedName>
    <definedName name="asdas" localSheetId="4" hidden="1">{#N/A,#N/A,FALSE,"TMCOMP96";#N/A,#N/A,FALSE,"MAT96";#N/A,#N/A,FALSE,"FANDA96";#N/A,#N/A,FALSE,"INTRAN96";#N/A,#N/A,FALSE,"NAA9697";#N/A,#N/A,FALSE,"ECWEBB";#N/A,#N/A,FALSE,"MFT96";#N/A,#N/A,FALSE,"CTrecon"}</definedName>
    <definedName name="asdas" localSheetId="1" hidden="1">{#N/A,#N/A,FALSE,"TMCOMP96";#N/A,#N/A,FALSE,"MAT96";#N/A,#N/A,FALSE,"FANDA96";#N/A,#N/A,FALSE,"INTRAN96";#N/A,#N/A,FALSE,"NAA9697";#N/A,#N/A,FALSE,"ECWEBB";#N/A,#N/A,FALSE,"MFT96";#N/A,#N/A,FALSE,"CTrecon"}</definedName>
    <definedName name="asdas" hidden="1">{#N/A,#N/A,FALSE,"TMCOMP96";#N/A,#N/A,FALSE,"MAT96";#N/A,#N/A,FALSE,"FANDA96";#N/A,#N/A,FALSE,"INTRAN96";#N/A,#N/A,FALSE,"NAA9697";#N/A,#N/A,FALSE,"ECWEBB";#N/A,#N/A,FALSE,"MFT96";#N/A,#N/A,FALSE,"CTrecon"}</definedName>
    <definedName name="ASDASFD" localSheetId="0" hidden="1">{#N/A,#N/A,FALSE,"TMCOMP96";#N/A,#N/A,FALSE,"MAT96";#N/A,#N/A,FALSE,"FANDA96";#N/A,#N/A,FALSE,"INTRAN96";#N/A,#N/A,FALSE,"NAA9697";#N/A,#N/A,FALSE,"ECWEBB";#N/A,#N/A,FALSE,"MFT96";#N/A,#N/A,FALSE,"CTrecon"}</definedName>
    <definedName name="ASDASFD" localSheetId="3" hidden="1">{#N/A,#N/A,FALSE,"TMCOMP96";#N/A,#N/A,FALSE,"MAT96";#N/A,#N/A,FALSE,"FANDA96";#N/A,#N/A,FALSE,"INTRAN96";#N/A,#N/A,FALSE,"NAA9697";#N/A,#N/A,FALSE,"ECWEBB";#N/A,#N/A,FALSE,"MFT96";#N/A,#N/A,FALSE,"CTrecon"}</definedName>
    <definedName name="ASDASFD" localSheetId="4" hidden="1">{#N/A,#N/A,FALSE,"TMCOMP96";#N/A,#N/A,FALSE,"MAT96";#N/A,#N/A,FALSE,"FANDA96";#N/A,#N/A,FALSE,"INTRAN96";#N/A,#N/A,FALSE,"NAA9697";#N/A,#N/A,FALSE,"ECWEBB";#N/A,#N/A,FALSE,"MFT96";#N/A,#N/A,FALSE,"CTrecon"}</definedName>
    <definedName name="ASDASFD" localSheetId="1" hidden="1">{#N/A,#N/A,FALSE,"TMCOMP96";#N/A,#N/A,FALSE,"MAT96";#N/A,#N/A,FALSE,"FANDA96";#N/A,#N/A,FALSE,"INTRAN96";#N/A,#N/A,FALSE,"NAA9697";#N/A,#N/A,FALSE,"ECWEBB";#N/A,#N/A,FALSE,"MFT96";#N/A,#N/A,FALSE,"CTrecon"}</definedName>
    <definedName name="ASDASFD" hidden="1">{#N/A,#N/A,FALSE,"TMCOMP96";#N/A,#N/A,FALSE,"MAT96";#N/A,#N/A,FALSE,"FANDA96";#N/A,#N/A,FALSE,"INTRAN96";#N/A,#N/A,FALSE,"NAA9697";#N/A,#N/A,FALSE,"ECWEBB";#N/A,#N/A,FALSE,"MFT96";#N/A,#N/A,FALSE,"CTrecon"}</definedName>
    <definedName name="asdasx" localSheetId="0" hidden="1">{#N/A,#N/A,FALSE,"TMCOMP96";#N/A,#N/A,FALSE,"MAT96";#N/A,#N/A,FALSE,"FANDA96";#N/A,#N/A,FALSE,"INTRAN96";#N/A,#N/A,FALSE,"NAA9697";#N/A,#N/A,FALSE,"ECWEBB";#N/A,#N/A,FALSE,"MFT96";#N/A,#N/A,FALSE,"CTrecon"}</definedName>
    <definedName name="asdasx" localSheetId="3" hidden="1">{#N/A,#N/A,FALSE,"TMCOMP96";#N/A,#N/A,FALSE,"MAT96";#N/A,#N/A,FALSE,"FANDA96";#N/A,#N/A,FALSE,"INTRAN96";#N/A,#N/A,FALSE,"NAA9697";#N/A,#N/A,FALSE,"ECWEBB";#N/A,#N/A,FALSE,"MFT96";#N/A,#N/A,FALSE,"CTrecon"}</definedName>
    <definedName name="asdasx" localSheetId="4" hidden="1">{#N/A,#N/A,FALSE,"TMCOMP96";#N/A,#N/A,FALSE,"MAT96";#N/A,#N/A,FALSE,"FANDA96";#N/A,#N/A,FALSE,"INTRAN96";#N/A,#N/A,FALSE,"NAA9697";#N/A,#N/A,FALSE,"ECWEBB";#N/A,#N/A,FALSE,"MFT96";#N/A,#N/A,FALSE,"CTrecon"}</definedName>
    <definedName name="asdasx" localSheetId="1" hidden="1">{#N/A,#N/A,FALSE,"TMCOMP96";#N/A,#N/A,FALSE,"MAT96";#N/A,#N/A,FALSE,"FANDA96";#N/A,#N/A,FALSE,"INTRAN96";#N/A,#N/A,FALSE,"NAA9697";#N/A,#N/A,FALSE,"ECWEBB";#N/A,#N/A,FALSE,"MFT96";#N/A,#N/A,FALSE,"CTrecon"}</definedName>
    <definedName name="asdasx" hidden="1">{#N/A,#N/A,FALSE,"TMCOMP96";#N/A,#N/A,FALSE,"MAT96";#N/A,#N/A,FALSE,"FANDA96";#N/A,#N/A,FALSE,"INTRAN96";#N/A,#N/A,FALSE,"NAA9697";#N/A,#N/A,FALSE,"ECWEBB";#N/A,#N/A,FALSE,"MFT96";#N/A,#N/A,FALSE,"CTrecon"}</definedName>
    <definedName name="ASDF" localSheetId="0" hidden="1">{#N/A,#N/A,FALSE,"TMCOMP96";#N/A,#N/A,FALSE,"MAT96";#N/A,#N/A,FALSE,"FANDA96";#N/A,#N/A,FALSE,"INTRAN96";#N/A,#N/A,FALSE,"NAA9697";#N/A,#N/A,FALSE,"ECWEBB";#N/A,#N/A,FALSE,"MFT96";#N/A,#N/A,FALSE,"CTrecon"}</definedName>
    <definedName name="ASDF" localSheetId="3" hidden="1">{#N/A,#N/A,FALSE,"TMCOMP96";#N/A,#N/A,FALSE,"MAT96";#N/A,#N/A,FALSE,"FANDA96";#N/A,#N/A,FALSE,"INTRAN96";#N/A,#N/A,FALSE,"NAA9697";#N/A,#N/A,FALSE,"ECWEBB";#N/A,#N/A,FALSE,"MFT96";#N/A,#N/A,FALSE,"CTrecon"}</definedName>
    <definedName name="ASDF" localSheetId="4" hidden="1">{#N/A,#N/A,FALSE,"TMCOMP96";#N/A,#N/A,FALSE,"MAT96";#N/A,#N/A,FALSE,"FANDA96";#N/A,#N/A,FALSE,"INTRAN96";#N/A,#N/A,FALSE,"NAA9697";#N/A,#N/A,FALSE,"ECWEBB";#N/A,#N/A,FALSE,"MFT96";#N/A,#N/A,FALSE,"CTrecon"}</definedName>
    <definedName name="ASDF" localSheetId="1" hidden="1">{#N/A,#N/A,FALSE,"TMCOMP96";#N/A,#N/A,FALSE,"MAT96";#N/A,#N/A,FALSE,"FANDA96";#N/A,#N/A,FALSE,"INTRAN96";#N/A,#N/A,FALSE,"NAA9697";#N/A,#N/A,FALSE,"ECWEBB";#N/A,#N/A,FALSE,"MFT96";#N/A,#N/A,FALSE,"CTrecon"}</definedName>
    <definedName name="ASDF" hidden="1">{#N/A,#N/A,FALSE,"TMCOMP96";#N/A,#N/A,FALSE,"MAT96";#N/A,#N/A,FALSE,"FANDA96";#N/A,#N/A,FALSE,"INTRAN96";#N/A,#N/A,FALSE,"NAA9697";#N/A,#N/A,FALSE,"ECWEBB";#N/A,#N/A,FALSE,"MFT96";#N/A,#N/A,FALSE,"CTrecon"}</definedName>
    <definedName name="ASDFA" localSheetId="0" hidden="1">{#N/A,#N/A,FALSE,"TMCOMP96";#N/A,#N/A,FALSE,"MAT96";#N/A,#N/A,FALSE,"FANDA96";#N/A,#N/A,FALSE,"INTRAN96";#N/A,#N/A,FALSE,"NAA9697";#N/A,#N/A,FALSE,"ECWEBB";#N/A,#N/A,FALSE,"MFT96";#N/A,#N/A,FALSE,"CTrecon"}</definedName>
    <definedName name="ASDFA" localSheetId="3" hidden="1">{#N/A,#N/A,FALSE,"TMCOMP96";#N/A,#N/A,FALSE,"MAT96";#N/A,#N/A,FALSE,"FANDA96";#N/A,#N/A,FALSE,"INTRAN96";#N/A,#N/A,FALSE,"NAA9697";#N/A,#N/A,FALSE,"ECWEBB";#N/A,#N/A,FALSE,"MFT96";#N/A,#N/A,FALSE,"CTrecon"}</definedName>
    <definedName name="ASDFA" localSheetId="4" hidden="1">{#N/A,#N/A,FALSE,"TMCOMP96";#N/A,#N/A,FALSE,"MAT96";#N/A,#N/A,FALSE,"FANDA96";#N/A,#N/A,FALSE,"INTRAN96";#N/A,#N/A,FALSE,"NAA9697";#N/A,#N/A,FALSE,"ECWEBB";#N/A,#N/A,FALSE,"MFT96";#N/A,#N/A,FALSE,"CTrecon"}</definedName>
    <definedName name="ASDFA" localSheetId="1" hidden="1">{#N/A,#N/A,FALSE,"TMCOMP96";#N/A,#N/A,FALSE,"MAT96";#N/A,#N/A,FALSE,"FANDA96";#N/A,#N/A,FALSE,"INTRAN96";#N/A,#N/A,FALSE,"NAA9697";#N/A,#N/A,FALSE,"ECWEBB";#N/A,#N/A,FALSE,"MFT96";#N/A,#N/A,FALSE,"CTrecon"}</definedName>
    <definedName name="ASDFA" hidden="1">{#N/A,#N/A,FALSE,"TMCOMP96";#N/A,#N/A,FALSE,"MAT96";#N/A,#N/A,FALSE,"FANDA96";#N/A,#N/A,FALSE,"INTRAN96";#N/A,#N/A,FALSE,"NAA9697";#N/A,#N/A,FALSE,"ECWEBB";#N/A,#N/A,FALSE,"MFT96";#N/A,#N/A,FALSE,"CTrecon"}</definedName>
    <definedName name="ASFD" localSheetId="0" hidden="1">{#N/A,#N/A,FALSE,"TMCOMP96";#N/A,#N/A,FALSE,"MAT96";#N/A,#N/A,FALSE,"FANDA96";#N/A,#N/A,FALSE,"INTRAN96";#N/A,#N/A,FALSE,"NAA9697";#N/A,#N/A,FALSE,"ECWEBB";#N/A,#N/A,FALSE,"MFT96";#N/A,#N/A,FALSE,"CTrecon"}</definedName>
    <definedName name="ASFD" localSheetId="3" hidden="1">{#N/A,#N/A,FALSE,"TMCOMP96";#N/A,#N/A,FALSE,"MAT96";#N/A,#N/A,FALSE,"FANDA96";#N/A,#N/A,FALSE,"INTRAN96";#N/A,#N/A,FALSE,"NAA9697";#N/A,#N/A,FALSE,"ECWEBB";#N/A,#N/A,FALSE,"MFT96";#N/A,#N/A,FALSE,"CTrecon"}</definedName>
    <definedName name="ASFD" localSheetId="4" hidden="1">{#N/A,#N/A,FALSE,"TMCOMP96";#N/A,#N/A,FALSE,"MAT96";#N/A,#N/A,FALSE,"FANDA96";#N/A,#N/A,FALSE,"INTRAN96";#N/A,#N/A,FALSE,"NAA9697";#N/A,#N/A,FALSE,"ECWEBB";#N/A,#N/A,FALSE,"MFT96";#N/A,#N/A,FALSE,"CTrecon"}</definedName>
    <definedName name="ASFD" localSheetId="1" hidden="1">{#N/A,#N/A,FALSE,"TMCOMP96";#N/A,#N/A,FALSE,"MAT96";#N/A,#N/A,FALSE,"FANDA96";#N/A,#N/A,FALSE,"INTRAN96";#N/A,#N/A,FALSE,"NAA9697";#N/A,#N/A,FALSE,"ECWEBB";#N/A,#N/A,FALSE,"MFT96";#N/A,#N/A,FALSE,"CTrecon"}</definedName>
    <definedName name="ASFD" hidden="1">{#N/A,#N/A,FALSE,"TMCOMP96";#N/A,#N/A,FALSE,"MAT96";#N/A,#N/A,FALSE,"FANDA96";#N/A,#N/A,FALSE,"INTRAN96";#N/A,#N/A,FALSE,"NAA9697";#N/A,#N/A,FALSE,"ECWEBB";#N/A,#N/A,FALSE,"MFT96";#N/A,#N/A,FALSE,"CTrecon"}</definedName>
    <definedName name="BLPH1" hidden="1">'[9]4.6 ten year bonds'!$A$4</definedName>
    <definedName name="BLPH2" hidden="1">'[9]4.6 ten year bonds'!$D$4</definedName>
    <definedName name="BLPH3" hidden="1">'[9]4.6 ten year bonds'!$G$4</definedName>
    <definedName name="BLPH4" hidden="1">'[9]4.6 ten year bonds'!$J$4</definedName>
    <definedName name="BLPH5" hidden="1">'[9]4.6 ten year bonds'!$M$4</definedName>
    <definedName name="dgsgf" localSheetId="0" hidden="1">{#N/A,#N/A,FALSE,"TMCOMP96";#N/A,#N/A,FALSE,"MAT96";#N/A,#N/A,FALSE,"FANDA96";#N/A,#N/A,FALSE,"INTRAN96";#N/A,#N/A,FALSE,"NAA9697";#N/A,#N/A,FALSE,"ECWEBB";#N/A,#N/A,FALSE,"MFT96";#N/A,#N/A,FALSE,"CTrecon"}</definedName>
    <definedName name="dgsgf" localSheetId="3" hidden="1">{#N/A,#N/A,FALSE,"TMCOMP96";#N/A,#N/A,FALSE,"MAT96";#N/A,#N/A,FALSE,"FANDA96";#N/A,#N/A,FALSE,"INTRAN96";#N/A,#N/A,FALSE,"NAA9697";#N/A,#N/A,FALSE,"ECWEBB";#N/A,#N/A,FALSE,"MFT96";#N/A,#N/A,FALSE,"CTrecon"}</definedName>
    <definedName name="dgsgf" localSheetId="4" hidden="1">{#N/A,#N/A,FALSE,"TMCOMP96";#N/A,#N/A,FALSE,"MAT96";#N/A,#N/A,FALSE,"FANDA96";#N/A,#N/A,FALSE,"INTRAN96";#N/A,#N/A,FALSE,"NAA9697";#N/A,#N/A,FALSE,"ECWEBB";#N/A,#N/A,FALSE,"MFT96";#N/A,#N/A,FALSE,"CTrecon"}</definedName>
    <definedName name="dgsgf" localSheetId="1" hidden="1">{#N/A,#N/A,FALSE,"TMCOMP96";#N/A,#N/A,FALSE,"MAT96";#N/A,#N/A,FALSE,"FANDA96";#N/A,#N/A,FALSE,"INTRAN96";#N/A,#N/A,FALSE,"NAA9697";#N/A,#N/A,FALSE,"ECWEBB";#N/A,#N/A,FALSE,"MFT96";#N/A,#N/A,FALSE,"CTrecon"}</definedName>
    <definedName name="dgsgf" hidden="1">{#N/A,#N/A,FALSE,"TMCOMP96";#N/A,#N/A,FALSE,"MAT96";#N/A,#N/A,FALSE,"FANDA96";#N/A,#N/A,FALSE,"INTRAN96";#N/A,#N/A,FALSE,"NAA9697";#N/A,#N/A,FALSE,"ECWEBB";#N/A,#N/A,FALSE,"MFT96";#N/A,#N/A,FALSE,"CTrecon"}</definedName>
    <definedName name="Distribution" localSheetId="0" hidden="1">#REF!</definedName>
    <definedName name="Distribution" localSheetId="4" hidden="1">#REF!</definedName>
    <definedName name="Distribution" localSheetId="1" hidden="1">#REF!</definedName>
    <definedName name="Distribution" hidden="1">#REF!</definedName>
    <definedName name="EFO" localSheetId="4" hidden="1">'[2]Forecast data'!#REF!</definedName>
    <definedName name="EFO" hidden="1">'[2]Forecast data'!#REF!</definedName>
    <definedName name="ExtraProfiles" localSheetId="0" hidden="1">#REF!</definedName>
    <definedName name="ExtraProfiles" localSheetId="4" hidden="1">#REF!</definedName>
    <definedName name="ExtraProfiles" localSheetId="1" hidden="1">#REF!</definedName>
    <definedName name="ExtraProfiles" hidden="1">#REF!</definedName>
    <definedName name="FDDD" localSheetId="0" hidden="1">{#N/A,#N/A,FALSE,"TMCOMP96";#N/A,#N/A,FALSE,"MAT96";#N/A,#N/A,FALSE,"FANDA96";#N/A,#N/A,FALSE,"INTRAN96";#N/A,#N/A,FALSE,"NAA9697";#N/A,#N/A,FALSE,"ECWEBB";#N/A,#N/A,FALSE,"MFT96";#N/A,#N/A,FALSE,"CTrecon"}</definedName>
    <definedName name="FDDD" localSheetId="3" hidden="1">{#N/A,#N/A,FALSE,"TMCOMP96";#N/A,#N/A,FALSE,"MAT96";#N/A,#N/A,FALSE,"FANDA96";#N/A,#N/A,FALSE,"INTRAN96";#N/A,#N/A,FALSE,"NAA9697";#N/A,#N/A,FALSE,"ECWEBB";#N/A,#N/A,FALSE,"MFT96";#N/A,#N/A,FALSE,"CTrecon"}</definedName>
    <definedName name="FDDD" localSheetId="4" hidden="1">{#N/A,#N/A,FALSE,"TMCOMP96";#N/A,#N/A,FALSE,"MAT96";#N/A,#N/A,FALSE,"FANDA96";#N/A,#N/A,FALSE,"INTRAN96";#N/A,#N/A,FALSE,"NAA9697";#N/A,#N/A,FALSE,"ECWEBB";#N/A,#N/A,FALSE,"MFT96";#N/A,#N/A,FALSE,"CTrecon"}</definedName>
    <definedName name="FDDD" localSheetId="1" hidden="1">{#N/A,#N/A,FALSE,"TMCOMP96";#N/A,#N/A,FALSE,"MAT96";#N/A,#N/A,FALSE,"FANDA96";#N/A,#N/A,FALSE,"INTRAN96";#N/A,#N/A,FALSE,"NAA9697";#N/A,#N/A,FALSE,"ECWEBB";#N/A,#N/A,FALSE,"MFT96";#N/A,#N/A,FALSE,"CTrecon"}</definedName>
    <definedName name="FDDD" hidden="1">{#N/A,#N/A,FALSE,"TMCOMP96";#N/A,#N/A,FALSE,"MAT96";#N/A,#N/A,FALSE,"FANDA96";#N/A,#N/A,FALSE,"INTRAN96";#N/A,#N/A,FALSE,"NAA9697";#N/A,#N/A,FALSE,"ECWEBB";#N/A,#N/A,FALSE,"MFT96";#N/A,#N/A,FALSE,"CTrecon"}</definedName>
    <definedName name="fg" localSheetId="0" hidden="1">{#N/A,#N/A,FALSE,"TMCOMP96";#N/A,#N/A,FALSE,"MAT96";#N/A,#N/A,FALSE,"FANDA96";#N/A,#N/A,FALSE,"INTRAN96";#N/A,#N/A,FALSE,"NAA9697";#N/A,#N/A,FALSE,"ECWEBB";#N/A,#N/A,FALSE,"MFT96";#N/A,#N/A,FALSE,"CTrecon"}</definedName>
    <definedName name="fg" localSheetId="3" hidden="1">{#N/A,#N/A,FALSE,"TMCOMP96";#N/A,#N/A,FALSE,"MAT96";#N/A,#N/A,FALSE,"FANDA96";#N/A,#N/A,FALSE,"INTRAN96";#N/A,#N/A,FALSE,"NAA9697";#N/A,#N/A,FALSE,"ECWEBB";#N/A,#N/A,FALSE,"MFT96";#N/A,#N/A,FALSE,"CTrecon"}</definedName>
    <definedName name="fg" localSheetId="4" hidden="1">{#N/A,#N/A,FALSE,"TMCOMP96";#N/A,#N/A,FALSE,"MAT96";#N/A,#N/A,FALSE,"FANDA96";#N/A,#N/A,FALSE,"INTRAN96";#N/A,#N/A,FALSE,"NAA9697";#N/A,#N/A,FALSE,"ECWEBB";#N/A,#N/A,FALSE,"MFT96";#N/A,#N/A,FALSE,"CTrecon"}</definedName>
    <definedName name="fg" localSheetId="1" hidden="1">{#N/A,#N/A,FALSE,"TMCOMP96";#N/A,#N/A,FALSE,"MAT96";#N/A,#N/A,FALSE,"FANDA96";#N/A,#N/A,FALSE,"INTRAN96";#N/A,#N/A,FALSE,"NAA9697";#N/A,#N/A,FALSE,"ECWEBB";#N/A,#N/A,FALSE,"MFT96";#N/A,#N/A,FALSE,"CTrecon"}</definedName>
    <definedName name="fg" hidden="1">{#N/A,#N/A,FALSE,"TMCOMP96";#N/A,#N/A,FALSE,"MAT96";#N/A,#N/A,FALSE,"FANDA96";#N/A,#N/A,FALSE,"INTRAN96";#N/A,#N/A,FALSE,"NAA9697";#N/A,#N/A,FALSE,"ECWEBB";#N/A,#N/A,FALSE,"MFT96";#N/A,#N/A,FALSE,"CTrecon"}</definedName>
    <definedName name="fgfd" localSheetId="0" hidden="1">{#N/A,#N/A,FALSE,"TMCOMP96";#N/A,#N/A,FALSE,"MAT96";#N/A,#N/A,FALSE,"FANDA96";#N/A,#N/A,FALSE,"INTRAN96";#N/A,#N/A,FALSE,"NAA9697";#N/A,#N/A,FALSE,"ECWEBB";#N/A,#N/A,FALSE,"MFT96";#N/A,#N/A,FALSE,"CTrecon"}</definedName>
    <definedName name="fgfd" localSheetId="3" hidden="1">{#N/A,#N/A,FALSE,"TMCOMP96";#N/A,#N/A,FALSE,"MAT96";#N/A,#N/A,FALSE,"FANDA96";#N/A,#N/A,FALSE,"INTRAN96";#N/A,#N/A,FALSE,"NAA9697";#N/A,#N/A,FALSE,"ECWEBB";#N/A,#N/A,FALSE,"MFT96";#N/A,#N/A,FALSE,"CTrecon"}</definedName>
    <definedName name="fgfd" localSheetId="4" hidden="1">{#N/A,#N/A,FALSE,"TMCOMP96";#N/A,#N/A,FALSE,"MAT96";#N/A,#N/A,FALSE,"FANDA96";#N/A,#N/A,FALSE,"INTRAN96";#N/A,#N/A,FALSE,"NAA9697";#N/A,#N/A,FALSE,"ECWEBB";#N/A,#N/A,FALSE,"MFT96";#N/A,#N/A,FALSE,"CTrecon"}</definedName>
    <definedName name="fgfd" localSheetId="1" hidden="1">{#N/A,#N/A,FALSE,"TMCOMP96";#N/A,#N/A,FALSE,"MAT96";#N/A,#N/A,FALSE,"FANDA96";#N/A,#N/A,FALSE,"INTRAN96";#N/A,#N/A,FALSE,"NAA9697";#N/A,#N/A,FALSE,"ECWEBB";#N/A,#N/A,FALSE,"MFT96";#N/A,#N/A,FALSE,"CTrecon"}</definedName>
    <definedName name="fgfd" hidden="1">{#N/A,#N/A,FALSE,"TMCOMP96";#N/A,#N/A,FALSE,"MAT96";#N/A,#N/A,FALSE,"FANDA96";#N/A,#N/A,FALSE,"INTRAN96";#N/A,#N/A,FALSE,"NAA9697";#N/A,#N/A,FALSE,"ECWEBB";#N/A,#N/A,FALSE,"MFT96";#N/A,#N/A,FALSE,"CTrecon"}</definedName>
    <definedName name="fghfgh" localSheetId="0" hidden="1">{#N/A,#N/A,FALSE,"TMCOMP96";#N/A,#N/A,FALSE,"MAT96";#N/A,#N/A,FALSE,"FANDA96";#N/A,#N/A,FALSE,"INTRAN96";#N/A,#N/A,FALSE,"NAA9697";#N/A,#N/A,FALSE,"ECWEBB";#N/A,#N/A,FALSE,"MFT96";#N/A,#N/A,FALSE,"CTrecon"}</definedName>
    <definedName name="fghfgh" localSheetId="3" hidden="1">{#N/A,#N/A,FALSE,"TMCOMP96";#N/A,#N/A,FALSE,"MAT96";#N/A,#N/A,FALSE,"FANDA96";#N/A,#N/A,FALSE,"INTRAN96";#N/A,#N/A,FALSE,"NAA9697";#N/A,#N/A,FALSE,"ECWEBB";#N/A,#N/A,FALSE,"MFT96";#N/A,#N/A,FALSE,"CTrecon"}</definedName>
    <definedName name="fghfgh" localSheetId="4" hidden="1">{#N/A,#N/A,FALSE,"TMCOMP96";#N/A,#N/A,FALSE,"MAT96";#N/A,#N/A,FALSE,"FANDA96";#N/A,#N/A,FALSE,"INTRAN96";#N/A,#N/A,FALSE,"NAA9697";#N/A,#N/A,FALSE,"ECWEBB";#N/A,#N/A,FALSE,"MFT96";#N/A,#N/A,FALSE,"CTrecon"}</definedName>
    <definedName name="fghfgh" localSheetId="1" hidden="1">{#N/A,#N/A,FALSE,"TMCOMP96";#N/A,#N/A,FALSE,"MAT96";#N/A,#N/A,FALSE,"FANDA96";#N/A,#N/A,FALSE,"INTRAN96";#N/A,#N/A,FALSE,"NAA9697";#N/A,#N/A,FALSE,"ECWEBB";#N/A,#N/A,FALSE,"MFT96";#N/A,#N/A,FALSE,"CTrecon"}</definedName>
    <definedName name="fghfgh" hidden="1">{#N/A,#N/A,FALSE,"TMCOMP96";#N/A,#N/A,FALSE,"MAT96";#N/A,#N/A,FALSE,"FANDA96";#N/A,#N/A,FALSE,"INTRAN96";#N/A,#N/A,FALSE,"NAA9697";#N/A,#N/A,FALSE,"ECWEBB";#N/A,#N/A,FALSE,"MFT96";#N/A,#N/A,FALSE,"CTrecon"}</definedName>
    <definedName name="fyu" localSheetId="4" hidden="1">'[2]Forecast data'!#REF!</definedName>
    <definedName name="fyu" hidden="1">'[2]Forecast data'!#REF!</definedName>
    <definedName name="ghj" localSheetId="0" hidden="1">{#N/A,#N/A,FALSE,"TMCOMP96";#N/A,#N/A,FALSE,"MAT96";#N/A,#N/A,FALSE,"FANDA96";#N/A,#N/A,FALSE,"INTRAN96";#N/A,#N/A,FALSE,"NAA9697";#N/A,#N/A,FALSE,"ECWEBB";#N/A,#N/A,FALSE,"MFT96";#N/A,#N/A,FALSE,"CTrecon"}</definedName>
    <definedName name="ghj" localSheetId="3" hidden="1">{#N/A,#N/A,FALSE,"TMCOMP96";#N/A,#N/A,FALSE,"MAT96";#N/A,#N/A,FALSE,"FANDA96";#N/A,#N/A,FALSE,"INTRAN96";#N/A,#N/A,FALSE,"NAA9697";#N/A,#N/A,FALSE,"ECWEBB";#N/A,#N/A,FALSE,"MFT96";#N/A,#N/A,FALSE,"CTrecon"}</definedName>
    <definedName name="ghj" localSheetId="4" hidden="1">{#N/A,#N/A,FALSE,"TMCOMP96";#N/A,#N/A,FALSE,"MAT96";#N/A,#N/A,FALSE,"FANDA96";#N/A,#N/A,FALSE,"INTRAN96";#N/A,#N/A,FALSE,"NAA9697";#N/A,#N/A,FALSE,"ECWEBB";#N/A,#N/A,FALSE,"MFT96";#N/A,#N/A,FALSE,"CTrecon"}</definedName>
    <definedName name="ghj" localSheetId="1" hidden="1">{#N/A,#N/A,FALSE,"TMCOMP96";#N/A,#N/A,FALSE,"MAT96";#N/A,#N/A,FALSE,"FANDA96";#N/A,#N/A,FALSE,"INTRAN96";#N/A,#N/A,FALSE,"NAA9697";#N/A,#N/A,FALSE,"ECWEBB";#N/A,#N/A,FALSE,"MFT96";#N/A,#N/A,FALSE,"CTrecon"}</definedName>
    <definedName name="ghj" hidden="1">{#N/A,#N/A,FALSE,"TMCOMP96";#N/A,#N/A,FALSE,"MAT96";#N/A,#N/A,FALSE,"FANDA96";#N/A,#N/A,FALSE,"INTRAN96";#N/A,#N/A,FALSE,"NAA9697";#N/A,#N/A,FALSE,"ECWEBB";#N/A,#N/A,FALSE,"MFT96";#N/A,#N/A,FALSE,"CTrecon"}</definedName>
    <definedName name="HTML_CodePage" hidden="1">1</definedName>
    <definedName name="HTML_Control" localSheetId="0" hidden="1">{"'Claimants'!$B$2:$E$38"}</definedName>
    <definedName name="HTML_Control" localSheetId="3" hidden="1">{"'Claimants'!$B$2:$E$38"}</definedName>
    <definedName name="HTML_Control" localSheetId="4" hidden="1">{"'Claimants'!$B$2:$E$38"}</definedName>
    <definedName name="HTML_Control" localSheetId="1" hidden="1">{"'Claimants'!$B$2:$E$38"}</definedName>
    <definedName name="HTML_Control" hidden="1">{"'Claimants'!$B$2:$E$38"}</definedName>
    <definedName name="HTML_Description" hidden="1">"Recipients of Attendance Allowance 1971-2000"</definedName>
    <definedName name="HTML_Email" hidden="1">""</definedName>
    <definedName name="HTML_Header" hidden="1">""</definedName>
    <definedName name="HTML_LastUpdate" hidden="1">"22/08/2000"</definedName>
    <definedName name="HTML_LineAfter" hidden="1">TRUE</definedName>
    <definedName name="HTML_LineBefore" hidden="1">TRUE</definedName>
    <definedName name="HTML_Name" hidden="1">""</definedName>
    <definedName name="HTML_OBDlg2" hidden="1">TRUE</definedName>
    <definedName name="HTML_OBDlg4" hidden="1">TRUE</definedName>
    <definedName name="HTML_OS" hidden="1">0</definedName>
    <definedName name="HTML_PathFile" hidden="1">"I:\users\personal\shared\Andrew Leicester\Web\aa.htm"</definedName>
    <definedName name="HTML_Title" hidden="1">"Fiscal Facts: Attendance Allowance"</definedName>
    <definedName name="Interest_Con">'GA2022 Consolidated'!$HV$2:$IC$2</definedName>
    <definedName name="Interest_Ent">'GA2022 Entity'!$HV$2:$IC$2</definedName>
    <definedName name="Invest_Props_Con">'GA2022 Consolidated'!$FW$2:$GA$2</definedName>
    <definedName name="Invest_Props_Ent">'GA2022 Entity'!$FW$2:$GA$2</definedName>
    <definedName name="jhkgh" localSheetId="0" hidden="1">{#N/A,#N/A,FALSE,"TMCOMP96";#N/A,#N/A,FALSE,"MAT96";#N/A,#N/A,FALSE,"FANDA96";#N/A,#N/A,FALSE,"INTRAN96";#N/A,#N/A,FALSE,"NAA9697";#N/A,#N/A,FALSE,"ECWEBB";#N/A,#N/A,FALSE,"MFT96";#N/A,#N/A,FALSE,"CTrecon"}</definedName>
    <definedName name="jhkgh" localSheetId="3" hidden="1">{#N/A,#N/A,FALSE,"TMCOMP96";#N/A,#N/A,FALSE,"MAT96";#N/A,#N/A,FALSE,"FANDA96";#N/A,#N/A,FALSE,"INTRAN96";#N/A,#N/A,FALSE,"NAA9697";#N/A,#N/A,FALSE,"ECWEBB";#N/A,#N/A,FALSE,"MFT96";#N/A,#N/A,FALSE,"CTrecon"}</definedName>
    <definedName name="jhkgh" localSheetId="4" hidden="1">{#N/A,#N/A,FALSE,"TMCOMP96";#N/A,#N/A,FALSE,"MAT96";#N/A,#N/A,FALSE,"FANDA96";#N/A,#N/A,FALSE,"INTRAN96";#N/A,#N/A,FALSE,"NAA9697";#N/A,#N/A,FALSE,"ECWEBB";#N/A,#N/A,FALSE,"MFT96";#N/A,#N/A,FALSE,"CTrecon"}</definedName>
    <definedName name="jhkgh" localSheetId="1" hidden="1">{#N/A,#N/A,FALSE,"TMCOMP96";#N/A,#N/A,FALSE,"MAT96";#N/A,#N/A,FALSE,"FANDA96";#N/A,#N/A,FALSE,"INTRAN96";#N/A,#N/A,FALSE,"NAA9697";#N/A,#N/A,FALSE,"ECWEBB";#N/A,#N/A,FALSE,"MFT96";#N/A,#N/A,FALSE,"CTrecon"}</definedName>
    <definedName name="jhkgh" hidden="1">{#N/A,#N/A,FALSE,"TMCOMP96";#N/A,#N/A,FALSE,"MAT96";#N/A,#N/A,FALSE,"FANDA96";#N/A,#N/A,FALSE,"INTRAN96";#N/A,#N/A,FALSE,"NAA9697";#N/A,#N/A,FALSE,"ECWEBB";#N/A,#N/A,FALSE,"MFT96";#N/A,#N/A,FALSE,"CTrecon"}</definedName>
    <definedName name="jhkgh2" localSheetId="0" hidden="1">{#N/A,#N/A,FALSE,"TMCOMP96";#N/A,#N/A,FALSE,"MAT96";#N/A,#N/A,FALSE,"FANDA96";#N/A,#N/A,FALSE,"INTRAN96";#N/A,#N/A,FALSE,"NAA9697";#N/A,#N/A,FALSE,"ECWEBB";#N/A,#N/A,FALSE,"MFT96";#N/A,#N/A,FALSE,"CTrecon"}</definedName>
    <definedName name="jhkgh2" localSheetId="3" hidden="1">{#N/A,#N/A,FALSE,"TMCOMP96";#N/A,#N/A,FALSE,"MAT96";#N/A,#N/A,FALSE,"FANDA96";#N/A,#N/A,FALSE,"INTRAN96";#N/A,#N/A,FALSE,"NAA9697";#N/A,#N/A,FALSE,"ECWEBB";#N/A,#N/A,FALSE,"MFT96";#N/A,#N/A,FALSE,"CTrecon"}</definedName>
    <definedName name="jhkgh2" localSheetId="4" hidden="1">{#N/A,#N/A,FALSE,"TMCOMP96";#N/A,#N/A,FALSE,"MAT96";#N/A,#N/A,FALSE,"FANDA96";#N/A,#N/A,FALSE,"INTRAN96";#N/A,#N/A,FALSE,"NAA9697";#N/A,#N/A,FALSE,"ECWEBB";#N/A,#N/A,FALSE,"MFT96";#N/A,#N/A,FALSE,"CTrecon"}</definedName>
    <definedName name="jhkgh2" localSheetId="1" hidden="1">{#N/A,#N/A,FALSE,"TMCOMP96";#N/A,#N/A,FALSE,"MAT96";#N/A,#N/A,FALSE,"FANDA96";#N/A,#N/A,FALSE,"INTRAN96";#N/A,#N/A,FALSE,"NAA9697";#N/A,#N/A,FALSE,"ECWEBB";#N/A,#N/A,FALSE,"MFT96";#N/A,#N/A,FALSE,"CTrecon"}</definedName>
    <definedName name="jhkgh2" hidden="1">{#N/A,#N/A,FALSE,"TMCOMP96";#N/A,#N/A,FALSE,"MAT96";#N/A,#N/A,FALSE,"FANDA96";#N/A,#N/A,FALSE,"INTRAN96";#N/A,#N/A,FALSE,"NAA9697";#N/A,#N/A,FALSE,"ECWEBB";#N/A,#N/A,FALSE,"MFT96";#N/A,#N/A,FALSE,"CTrecon"}</definedName>
    <definedName name="n" localSheetId="0" hidden="1">{#N/A,#N/A,FALSE,"TMCOMP96";#N/A,#N/A,FALSE,"MAT96";#N/A,#N/A,FALSE,"FANDA96";#N/A,#N/A,FALSE,"INTRAN96";#N/A,#N/A,FALSE,"NAA9697";#N/A,#N/A,FALSE,"ECWEBB";#N/A,#N/A,FALSE,"MFT96";#N/A,#N/A,FALSE,"CTrecon"}</definedName>
    <definedName name="n" localSheetId="3" hidden="1">{#N/A,#N/A,FALSE,"TMCOMP96";#N/A,#N/A,FALSE,"MAT96";#N/A,#N/A,FALSE,"FANDA96";#N/A,#N/A,FALSE,"INTRAN96";#N/A,#N/A,FALSE,"NAA9697";#N/A,#N/A,FALSE,"ECWEBB";#N/A,#N/A,FALSE,"MFT96";#N/A,#N/A,FALSE,"CTrecon"}</definedName>
    <definedName name="n" localSheetId="4" hidden="1">{#N/A,#N/A,FALSE,"TMCOMP96";#N/A,#N/A,FALSE,"MAT96";#N/A,#N/A,FALSE,"FANDA96";#N/A,#N/A,FALSE,"INTRAN96";#N/A,#N/A,FALSE,"NAA9697";#N/A,#N/A,FALSE,"ECWEBB";#N/A,#N/A,FALSE,"MFT96";#N/A,#N/A,FALSE,"CTrecon"}</definedName>
    <definedName name="n" localSheetId="1" hidden="1">{#N/A,#N/A,FALSE,"TMCOMP96";#N/A,#N/A,FALSE,"MAT96";#N/A,#N/A,FALSE,"FANDA96";#N/A,#N/A,FALSE,"INTRAN96";#N/A,#N/A,FALSE,"NAA9697";#N/A,#N/A,FALSE,"ECWEBB";#N/A,#N/A,FALSE,"MFT96";#N/A,#N/A,FALSE,"CTrecon"}</definedName>
    <definedName name="n" hidden="1">{#N/A,#N/A,FALSE,"TMCOMP96";#N/A,#N/A,FALSE,"MAT96";#N/A,#N/A,FALSE,"FANDA96";#N/A,#N/A,FALSE,"INTRAN96";#N/A,#N/A,FALSE,"NAA9697";#N/A,#N/A,FALSE,"ECWEBB";#N/A,#N/A,FALSE,"MFT96";#N/A,#N/A,FALSE,"CTrecon"}</definedName>
    <definedName name="NOCONFLICT" localSheetId="0" hidden="1">{#N/A,#N/A,FALSE,"TMCOMP96";#N/A,#N/A,FALSE,"MAT96";#N/A,#N/A,FALSE,"FANDA96";#N/A,#N/A,FALSE,"INTRAN96";#N/A,#N/A,FALSE,"NAA9697";#N/A,#N/A,FALSE,"ECWEBB";#N/A,#N/A,FALSE,"MFT96";#N/A,#N/A,FALSE,"CTrecon"}</definedName>
    <definedName name="NOCONFLICT" localSheetId="3" hidden="1">{#N/A,#N/A,FALSE,"TMCOMP96";#N/A,#N/A,FALSE,"MAT96";#N/A,#N/A,FALSE,"FANDA96";#N/A,#N/A,FALSE,"INTRAN96";#N/A,#N/A,FALSE,"NAA9697";#N/A,#N/A,FALSE,"ECWEBB";#N/A,#N/A,FALSE,"MFT96";#N/A,#N/A,FALSE,"CTrecon"}</definedName>
    <definedName name="NOCONFLICT" localSheetId="4" hidden="1">{#N/A,#N/A,FALSE,"TMCOMP96";#N/A,#N/A,FALSE,"MAT96";#N/A,#N/A,FALSE,"FANDA96";#N/A,#N/A,FALSE,"INTRAN96";#N/A,#N/A,FALSE,"NAA9697";#N/A,#N/A,FALSE,"ECWEBB";#N/A,#N/A,FALSE,"MFT96";#N/A,#N/A,FALSE,"CTrecon"}</definedName>
    <definedName name="NOCONFLICT" localSheetId="1" hidden="1">{#N/A,#N/A,FALSE,"TMCOMP96";#N/A,#N/A,FALSE,"MAT96";#N/A,#N/A,FALSE,"FANDA96";#N/A,#N/A,FALSE,"INTRAN96";#N/A,#N/A,FALSE,"NAA9697";#N/A,#N/A,FALSE,"ECWEBB";#N/A,#N/A,FALSE,"MFT96";#N/A,#N/A,FALSE,"CTrecon"}</definedName>
    <definedName name="NOCONFLICT" hidden="1">{#N/A,#N/A,FALSE,"TMCOMP96";#N/A,#N/A,FALSE,"MAT96";#N/A,#N/A,FALSE,"FANDA96";#N/A,#N/A,FALSE,"INTRAN96";#N/A,#N/A,FALSE,"NAA9697";#N/A,#N/A,FALSE,"ECWEBB";#N/A,#N/A,FALSE,"MFT96";#N/A,#N/A,FALSE,"CTrecon"}</definedName>
    <definedName name="OCA_Con">'GA2022 Consolidated'!$GW$2:$HE$2</definedName>
    <definedName name="OCA_Ent">'GA2022 Entity'!$GW$2:$HE$2</definedName>
    <definedName name="OLTC_Con">'GA2022 Consolidated'!$HP$2:$HR$2</definedName>
    <definedName name="OLTC_Ent">'GA2022 Entity'!$HP$2:$HR$2</definedName>
    <definedName name="Option2" localSheetId="0" hidden="1">{#N/A,#N/A,FALSE,"TMCOMP96";#N/A,#N/A,FALSE,"MAT96";#N/A,#N/A,FALSE,"FANDA96";#N/A,#N/A,FALSE,"INTRAN96";#N/A,#N/A,FALSE,"NAA9697";#N/A,#N/A,FALSE,"ECWEBB";#N/A,#N/A,FALSE,"MFT96";#N/A,#N/A,FALSE,"CTrecon"}</definedName>
    <definedName name="Option2" localSheetId="3" hidden="1">{#N/A,#N/A,FALSE,"TMCOMP96";#N/A,#N/A,FALSE,"MAT96";#N/A,#N/A,FALSE,"FANDA96";#N/A,#N/A,FALSE,"INTRAN96";#N/A,#N/A,FALSE,"NAA9697";#N/A,#N/A,FALSE,"ECWEBB";#N/A,#N/A,FALSE,"MFT96";#N/A,#N/A,FALSE,"CTrecon"}</definedName>
    <definedName name="Option2" localSheetId="4" hidden="1">{#N/A,#N/A,FALSE,"TMCOMP96";#N/A,#N/A,FALSE,"MAT96";#N/A,#N/A,FALSE,"FANDA96";#N/A,#N/A,FALSE,"INTRAN96";#N/A,#N/A,FALSE,"NAA9697";#N/A,#N/A,FALSE,"ECWEBB";#N/A,#N/A,FALSE,"MFT96";#N/A,#N/A,FALSE,"CTrecon"}</definedName>
    <definedName name="Option2" localSheetId="1" hidden="1">{#N/A,#N/A,FALSE,"TMCOMP96";#N/A,#N/A,FALSE,"MAT96";#N/A,#N/A,FALSE,"FANDA96";#N/A,#N/A,FALSE,"INTRAN96";#N/A,#N/A,FALSE,"NAA9697";#N/A,#N/A,FALSE,"ECWEBB";#N/A,#N/A,FALSE,"MFT96";#N/A,#N/A,FALSE,"CTrecon"}</definedName>
    <definedName name="Option2" hidden="1">{#N/A,#N/A,FALSE,"TMCOMP96";#N/A,#N/A,FALSE,"MAT96";#N/A,#N/A,FALSE,"FANDA96";#N/A,#N/A,FALSE,"INTRAN96";#N/A,#N/A,FALSE,"NAA9697";#N/A,#N/A,FALSE,"ECWEBB";#N/A,#N/A,FALSE,"MFT96";#N/A,#N/A,FALSE,"CTrecon"}</definedName>
    <definedName name="OSTC_Con">'GA2022 Consolidated'!$HF$2:$HO$2</definedName>
    <definedName name="OSTC_Ent">'GA2022 Entity'!$HF$2:$HO$2</definedName>
    <definedName name="Oth_Prov_Con">'GA2022 Consolidated'!$HS$2:$HU$2</definedName>
    <definedName name="Oth_Prov_Ent">'GA2022 Entity'!$HS$2:$HU$2</definedName>
    <definedName name="Pop" localSheetId="4" hidden="1">[10]Population!#REF!</definedName>
    <definedName name="Pop" hidden="1">[10]Population!#REF!</definedName>
    <definedName name="Population" localSheetId="0" hidden="1">#REF!</definedName>
    <definedName name="Population" localSheetId="4" hidden="1">#REF!</definedName>
    <definedName name="Population" localSheetId="1" hidden="1">#REF!</definedName>
    <definedName name="Population" hidden="1">#REF!</definedName>
    <definedName name="_xlnm.Print_Area" localSheetId="1">Introduction!$A$1:$D$37</definedName>
    <definedName name="_xlnm.Print_Area" localSheetId="2">Statements!$A$1:$F$164</definedName>
    <definedName name="_xlnm.Print_Titles" localSheetId="3">'GA2022 Consolidated'!$A:$B,'GA2022 Consolidated'!$5:$5</definedName>
    <definedName name="_xlnm.Print_Titles" localSheetId="4">'GA2022 Entity'!$A:$B,'GA2022 Entity'!$5:$5</definedName>
    <definedName name="Profiles" localSheetId="0" hidden="1">#REF!</definedName>
    <definedName name="Profiles" localSheetId="4" hidden="1">#REF!</definedName>
    <definedName name="Profiles" localSheetId="1" hidden="1">#REF!</definedName>
    <definedName name="Profiles" hidden="1">#REF!</definedName>
    <definedName name="Projections" localSheetId="0" hidden="1">#REF!</definedName>
    <definedName name="Projections" localSheetId="4" hidden="1">#REF!</definedName>
    <definedName name="Projections" localSheetId="1" hidden="1">#REF!</definedName>
    <definedName name="Projections" hidden="1">#REF!</definedName>
    <definedName name="Results" hidden="1">[11]UK99!$A$1:$A$1</definedName>
    <definedName name="sdf" localSheetId="0" hidden="1">{#N/A,#N/A,FALSE,"TMCOMP96";#N/A,#N/A,FALSE,"MAT96";#N/A,#N/A,FALSE,"FANDA96";#N/A,#N/A,FALSE,"INTRAN96";#N/A,#N/A,FALSE,"NAA9697";#N/A,#N/A,FALSE,"ECWEBB";#N/A,#N/A,FALSE,"MFT96";#N/A,#N/A,FALSE,"CTrecon"}</definedName>
    <definedName name="sdf" localSheetId="3" hidden="1">{#N/A,#N/A,FALSE,"TMCOMP96";#N/A,#N/A,FALSE,"MAT96";#N/A,#N/A,FALSE,"FANDA96";#N/A,#N/A,FALSE,"INTRAN96";#N/A,#N/A,FALSE,"NAA9697";#N/A,#N/A,FALSE,"ECWEBB";#N/A,#N/A,FALSE,"MFT96";#N/A,#N/A,FALSE,"CTrecon"}</definedName>
    <definedName name="sdf" localSheetId="4" hidden="1">{#N/A,#N/A,FALSE,"TMCOMP96";#N/A,#N/A,FALSE,"MAT96";#N/A,#N/A,FALSE,"FANDA96";#N/A,#N/A,FALSE,"INTRAN96";#N/A,#N/A,FALSE,"NAA9697";#N/A,#N/A,FALSE,"ECWEBB";#N/A,#N/A,FALSE,"MFT96";#N/A,#N/A,FALSE,"CTrecon"}</definedName>
    <definedName name="sdf" localSheetId="1" hidden="1">{#N/A,#N/A,FALSE,"TMCOMP96";#N/A,#N/A,FALSE,"MAT96";#N/A,#N/A,FALSE,"FANDA96";#N/A,#N/A,FALSE,"INTRAN96";#N/A,#N/A,FALSE,"NAA9697";#N/A,#N/A,FALSE,"ECWEBB";#N/A,#N/A,FALSE,"MFT96";#N/A,#N/A,FALSE,"CTrecon"}</definedName>
    <definedName name="sdf" hidden="1">{#N/A,#N/A,FALSE,"TMCOMP96";#N/A,#N/A,FALSE,"MAT96";#N/A,#N/A,FALSE,"FANDA96";#N/A,#N/A,FALSE,"INTRAN96";#N/A,#N/A,FALSE,"NAA9697";#N/A,#N/A,FALSE,"ECWEBB";#N/A,#N/A,FALSE,"MFT96";#N/A,#N/A,FALSE,"CTrecon"}</definedName>
    <definedName name="sdff" localSheetId="0" hidden="1">{#N/A,#N/A,FALSE,"TMCOMP96";#N/A,#N/A,FALSE,"MAT96";#N/A,#N/A,FALSE,"FANDA96";#N/A,#N/A,FALSE,"INTRAN96";#N/A,#N/A,FALSE,"NAA9697";#N/A,#N/A,FALSE,"ECWEBB";#N/A,#N/A,FALSE,"MFT96";#N/A,#N/A,FALSE,"CTrecon"}</definedName>
    <definedName name="sdff" localSheetId="3" hidden="1">{#N/A,#N/A,FALSE,"TMCOMP96";#N/A,#N/A,FALSE,"MAT96";#N/A,#N/A,FALSE,"FANDA96";#N/A,#N/A,FALSE,"INTRAN96";#N/A,#N/A,FALSE,"NAA9697";#N/A,#N/A,FALSE,"ECWEBB";#N/A,#N/A,FALSE,"MFT96";#N/A,#N/A,FALSE,"CTrecon"}</definedName>
    <definedName name="sdff" localSheetId="4" hidden="1">{#N/A,#N/A,FALSE,"TMCOMP96";#N/A,#N/A,FALSE,"MAT96";#N/A,#N/A,FALSE,"FANDA96";#N/A,#N/A,FALSE,"INTRAN96";#N/A,#N/A,FALSE,"NAA9697";#N/A,#N/A,FALSE,"ECWEBB";#N/A,#N/A,FALSE,"MFT96";#N/A,#N/A,FALSE,"CTrecon"}</definedName>
    <definedName name="sdff" localSheetId="1" hidden="1">{#N/A,#N/A,FALSE,"TMCOMP96";#N/A,#N/A,FALSE,"MAT96";#N/A,#N/A,FALSE,"FANDA96";#N/A,#N/A,FALSE,"INTRAN96";#N/A,#N/A,FALSE,"NAA9697";#N/A,#N/A,FALSE,"ECWEBB";#N/A,#N/A,FALSE,"MFT96";#N/A,#N/A,FALSE,"CTrecon"}</definedName>
    <definedName name="sdff" hidden="1">{#N/A,#N/A,FALSE,"TMCOMP96";#N/A,#N/A,FALSE,"MAT96";#N/A,#N/A,FALSE,"FANDA96";#N/A,#N/A,FALSE,"INTRAN96";#N/A,#N/A,FALSE,"NAA9697";#N/A,#N/A,FALSE,"ECWEBB";#N/A,#N/A,FALSE,"MFT96";#N/A,#N/A,FALSE,"CTrecon"}</definedName>
    <definedName name="sfad" localSheetId="0" hidden="1">{#N/A,#N/A,FALSE,"TMCOMP96";#N/A,#N/A,FALSE,"MAT96";#N/A,#N/A,FALSE,"FANDA96";#N/A,#N/A,FALSE,"INTRAN96";#N/A,#N/A,FALSE,"NAA9697";#N/A,#N/A,FALSE,"ECWEBB";#N/A,#N/A,FALSE,"MFT96";#N/A,#N/A,FALSE,"CTrecon"}</definedName>
    <definedName name="sfad" localSheetId="3" hidden="1">{#N/A,#N/A,FALSE,"TMCOMP96";#N/A,#N/A,FALSE,"MAT96";#N/A,#N/A,FALSE,"FANDA96";#N/A,#N/A,FALSE,"INTRAN96";#N/A,#N/A,FALSE,"NAA9697";#N/A,#N/A,FALSE,"ECWEBB";#N/A,#N/A,FALSE,"MFT96";#N/A,#N/A,FALSE,"CTrecon"}</definedName>
    <definedName name="sfad" localSheetId="4" hidden="1">{#N/A,#N/A,FALSE,"TMCOMP96";#N/A,#N/A,FALSE,"MAT96";#N/A,#N/A,FALSE,"FANDA96";#N/A,#N/A,FALSE,"INTRAN96";#N/A,#N/A,FALSE,"NAA9697";#N/A,#N/A,FALSE,"ECWEBB";#N/A,#N/A,FALSE,"MFT96";#N/A,#N/A,FALSE,"CTrecon"}</definedName>
    <definedName name="sfad" localSheetId="1" hidden="1">{#N/A,#N/A,FALSE,"TMCOMP96";#N/A,#N/A,FALSE,"MAT96";#N/A,#N/A,FALSE,"FANDA96";#N/A,#N/A,FALSE,"INTRAN96";#N/A,#N/A,FALSE,"NAA9697";#N/A,#N/A,FALSE,"ECWEBB";#N/A,#N/A,FALSE,"MFT96";#N/A,#N/A,FALSE,"CTrecon"}</definedName>
    <definedName name="sfad" hidden="1">{#N/A,#N/A,FALSE,"TMCOMP96";#N/A,#N/A,FALSE,"MAT96";#N/A,#N/A,FALSE,"FANDA96";#N/A,#N/A,FALSE,"INTRAN96";#N/A,#N/A,FALSE,"NAA9697";#N/A,#N/A,FALSE,"ECWEBB";#N/A,#N/A,FALSE,"MFT96";#N/A,#N/A,FALSE,"CTrecon"}</definedName>
    <definedName name="T4.9i" localSheetId="0" hidden="1">{#N/A,#N/A,FALSE,"TMCOMP96";#N/A,#N/A,FALSE,"MAT96";#N/A,#N/A,FALSE,"FANDA96";#N/A,#N/A,FALSE,"INTRAN96";#N/A,#N/A,FALSE,"NAA9697";#N/A,#N/A,FALSE,"ECWEBB";#N/A,#N/A,FALSE,"MFT96";#N/A,#N/A,FALSE,"CTrecon"}</definedName>
    <definedName name="T4.9i" localSheetId="3" hidden="1">{#N/A,#N/A,FALSE,"TMCOMP96";#N/A,#N/A,FALSE,"MAT96";#N/A,#N/A,FALSE,"FANDA96";#N/A,#N/A,FALSE,"INTRAN96";#N/A,#N/A,FALSE,"NAA9697";#N/A,#N/A,FALSE,"ECWEBB";#N/A,#N/A,FALSE,"MFT96";#N/A,#N/A,FALSE,"CTrecon"}</definedName>
    <definedName name="T4.9i" localSheetId="4" hidden="1">{#N/A,#N/A,FALSE,"TMCOMP96";#N/A,#N/A,FALSE,"MAT96";#N/A,#N/A,FALSE,"FANDA96";#N/A,#N/A,FALSE,"INTRAN96";#N/A,#N/A,FALSE,"NAA9697";#N/A,#N/A,FALSE,"ECWEBB";#N/A,#N/A,FALSE,"MFT96";#N/A,#N/A,FALSE,"CTrecon"}</definedName>
    <definedName name="T4.9i" localSheetId="1" hidden="1">{#N/A,#N/A,FALSE,"TMCOMP96";#N/A,#N/A,FALSE,"MAT96";#N/A,#N/A,FALSE,"FANDA96";#N/A,#N/A,FALSE,"INTRAN96";#N/A,#N/A,FALSE,"NAA9697";#N/A,#N/A,FALSE,"ECWEBB";#N/A,#N/A,FALSE,"MFT96";#N/A,#N/A,FALSE,"CTrecon"}</definedName>
    <definedName name="T4.9i" hidden="1">{#N/A,#N/A,FALSE,"TMCOMP96";#N/A,#N/A,FALSE,"MAT96";#N/A,#N/A,FALSE,"FANDA96";#N/A,#N/A,FALSE,"INTRAN96";#N/A,#N/A,FALSE,"NAA9697";#N/A,#N/A,FALSE,"ECWEBB";#N/A,#N/A,FALSE,"MFT96";#N/A,#N/A,FALSE,"CTrecon"}</definedName>
    <definedName name="T4.9j" localSheetId="0" hidden="1">{#N/A,#N/A,FALSE,"TMCOMP96";#N/A,#N/A,FALSE,"MAT96";#N/A,#N/A,FALSE,"FANDA96";#N/A,#N/A,FALSE,"INTRAN96";#N/A,#N/A,FALSE,"NAA9697";#N/A,#N/A,FALSE,"ECWEBB";#N/A,#N/A,FALSE,"MFT96";#N/A,#N/A,FALSE,"CTrecon"}</definedName>
    <definedName name="T4.9j" localSheetId="3" hidden="1">{#N/A,#N/A,FALSE,"TMCOMP96";#N/A,#N/A,FALSE,"MAT96";#N/A,#N/A,FALSE,"FANDA96";#N/A,#N/A,FALSE,"INTRAN96";#N/A,#N/A,FALSE,"NAA9697";#N/A,#N/A,FALSE,"ECWEBB";#N/A,#N/A,FALSE,"MFT96";#N/A,#N/A,FALSE,"CTrecon"}</definedName>
    <definedName name="T4.9j" localSheetId="4" hidden="1">{#N/A,#N/A,FALSE,"TMCOMP96";#N/A,#N/A,FALSE,"MAT96";#N/A,#N/A,FALSE,"FANDA96";#N/A,#N/A,FALSE,"INTRAN96";#N/A,#N/A,FALSE,"NAA9697";#N/A,#N/A,FALSE,"ECWEBB";#N/A,#N/A,FALSE,"MFT96";#N/A,#N/A,FALSE,"CTrecon"}</definedName>
    <definedName name="T4.9j" localSheetId="1" hidden="1">{#N/A,#N/A,FALSE,"TMCOMP96";#N/A,#N/A,FALSE,"MAT96";#N/A,#N/A,FALSE,"FANDA96";#N/A,#N/A,FALSE,"INTRAN96";#N/A,#N/A,FALSE,"NAA9697";#N/A,#N/A,FALSE,"ECWEBB";#N/A,#N/A,FALSE,"MFT96";#N/A,#N/A,FALSE,"CTrecon"}</definedName>
    <definedName name="T4.9j" hidden="1">{#N/A,#N/A,FALSE,"TMCOMP96";#N/A,#N/A,FALSE,"MAT96";#N/A,#N/A,FALSE,"FANDA96";#N/A,#N/A,FALSE,"INTRAN96";#N/A,#N/A,FALSE,"NAA9697";#N/A,#N/A,FALSE,"ECWEBB";#N/A,#N/A,FALSE,"MFT96";#N/A,#N/A,FALSE,"CTrecon"}</definedName>
    <definedName name="trggh" localSheetId="0" hidden="1">{#N/A,#N/A,FALSE,"TMCOMP96";#N/A,#N/A,FALSE,"MAT96";#N/A,#N/A,FALSE,"FANDA96";#N/A,#N/A,FALSE,"INTRAN96";#N/A,#N/A,FALSE,"NAA9697";#N/A,#N/A,FALSE,"ECWEBB";#N/A,#N/A,FALSE,"MFT96";#N/A,#N/A,FALSE,"CTrecon"}</definedName>
    <definedName name="trggh" localSheetId="3" hidden="1">{#N/A,#N/A,FALSE,"TMCOMP96";#N/A,#N/A,FALSE,"MAT96";#N/A,#N/A,FALSE,"FANDA96";#N/A,#N/A,FALSE,"INTRAN96";#N/A,#N/A,FALSE,"NAA9697";#N/A,#N/A,FALSE,"ECWEBB";#N/A,#N/A,FALSE,"MFT96";#N/A,#N/A,FALSE,"CTrecon"}</definedName>
    <definedName name="trggh" localSheetId="4" hidden="1">{#N/A,#N/A,FALSE,"TMCOMP96";#N/A,#N/A,FALSE,"MAT96";#N/A,#N/A,FALSE,"FANDA96";#N/A,#N/A,FALSE,"INTRAN96";#N/A,#N/A,FALSE,"NAA9697";#N/A,#N/A,FALSE,"ECWEBB";#N/A,#N/A,FALSE,"MFT96";#N/A,#N/A,FALSE,"CTrecon"}</definedName>
    <definedName name="trggh" localSheetId="1" hidden="1">{#N/A,#N/A,FALSE,"TMCOMP96";#N/A,#N/A,FALSE,"MAT96";#N/A,#N/A,FALSE,"FANDA96";#N/A,#N/A,FALSE,"INTRAN96";#N/A,#N/A,FALSE,"NAA9697";#N/A,#N/A,FALSE,"ECWEBB";#N/A,#N/A,FALSE,"MFT96";#N/A,#N/A,FALSE,"CTrecon"}</definedName>
    <definedName name="trggh" hidden="1">{#N/A,#N/A,FALSE,"TMCOMP96";#N/A,#N/A,FALSE,"MAT96";#N/A,#N/A,FALSE,"FANDA96";#N/A,#N/A,FALSE,"INTRAN96";#N/A,#N/A,FALSE,"NAA9697";#N/A,#N/A,FALSE,"ECWEBB";#N/A,#N/A,FALSE,"MFT96";#N/A,#N/A,FALSE,"CTrecon"}</definedName>
    <definedName name="wrn.table1." localSheetId="0" hidden="1">{#N/A,#N/A,FALSE,"CGBR95C"}</definedName>
    <definedName name="wrn.table1." localSheetId="3" hidden="1">{#N/A,#N/A,FALSE,"CGBR95C"}</definedName>
    <definedName name="wrn.table1." localSheetId="4" hidden="1">{#N/A,#N/A,FALSE,"CGBR95C"}</definedName>
    <definedName name="wrn.table1." localSheetId="1" hidden="1">{#N/A,#N/A,FALSE,"CGBR95C"}</definedName>
    <definedName name="wrn.table1." hidden="1">{#N/A,#N/A,FALSE,"CGBR95C"}</definedName>
    <definedName name="wrn.table2." localSheetId="0" hidden="1">{#N/A,#N/A,FALSE,"CGBR95C"}</definedName>
    <definedName name="wrn.table2." localSheetId="3" hidden="1">{#N/A,#N/A,FALSE,"CGBR95C"}</definedName>
    <definedName name="wrn.table2." localSheetId="4" hidden="1">{#N/A,#N/A,FALSE,"CGBR95C"}</definedName>
    <definedName name="wrn.table2." localSheetId="1" hidden="1">{#N/A,#N/A,FALSE,"CGBR95C"}</definedName>
    <definedName name="wrn.table2." hidden="1">{#N/A,#N/A,FALSE,"CGBR95C"}</definedName>
    <definedName name="wrn.tablea." localSheetId="0" hidden="1">{#N/A,#N/A,FALSE,"CGBR95C"}</definedName>
    <definedName name="wrn.tablea." localSheetId="3" hidden="1">{#N/A,#N/A,FALSE,"CGBR95C"}</definedName>
    <definedName name="wrn.tablea." localSheetId="4" hidden="1">{#N/A,#N/A,FALSE,"CGBR95C"}</definedName>
    <definedName name="wrn.tablea." localSheetId="1" hidden="1">{#N/A,#N/A,FALSE,"CGBR95C"}</definedName>
    <definedName name="wrn.tablea." hidden="1">{#N/A,#N/A,FALSE,"CGBR95C"}</definedName>
    <definedName name="wrn.tableb." localSheetId="0" hidden="1">{#N/A,#N/A,FALSE,"CGBR95C"}</definedName>
    <definedName name="wrn.tableb." localSheetId="3" hidden="1">{#N/A,#N/A,FALSE,"CGBR95C"}</definedName>
    <definedName name="wrn.tableb." localSheetId="4" hidden="1">{#N/A,#N/A,FALSE,"CGBR95C"}</definedName>
    <definedName name="wrn.tableb." localSheetId="1" hidden="1">{#N/A,#N/A,FALSE,"CGBR95C"}</definedName>
    <definedName name="wrn.tableb." hidden="1">{#N/A,#N/A,FALSE,"CGBR95C"}</definedName>
    <definedName name="wrn.tableq." localSheetId="0" hidden="1">{#N/A,#N/A,FALSE,"CGBR95C"}</definedName>
    <definedName name="wrn.tableq." localSheetId="3" hidden="1">{#N/A,#N/A,FALSE,"CGBR95C"}</definedName>
    <definedName name="wrn.tableq." localSheetId="4" hidden="1">{#N/A,#N/A,FALSE,"CGBR95C"}</definedName>
    <definedName name="wrn.tableq." localSheetId="1" hidden="1">{#N/A,#N/A,FALSE,"CGBR95C"}</definedName>
    <definedName name="wrn.tableq." hidden="1">{#N/A,#N/A,FALSE,"CGBR95C"}</definedName>
    <definedName name="wrn.TMCOMP." localSheetId="0" hidden="1">{#N/A,#N/A,FALSE,"TMCOMP96";#N/A,#N/A,FALSE,"MAT96";#N/A,#N/A,FALSE,"FANDA96";#N/A,#N/A,FALSE,"INTRAN96";#N/A,#N/A,FALSE,"NAA9697";#N/A,#N/A,FALSE,"ECWEBB";#N/A,#N/A,FALSE,"MFT96";#N/A,#N/A,FALSE,"CTrecon"}</definedName>
    <definedName name="wrn.TMCOMP." localSheetId="3" hidden="1">{#N/A,#N/A,FALSE,"TMCOMP96";#N/A,#N/A,FALSE,"MAT96";#N/A,#N/A,FALSE,"FANDA96";#N/A,#N/A,FALSE,"INTRAN96";#N/A,#N/A,FALSE,"NAA9697";#N/A,#N/A,FALSE,"ECWEBB";#N/A,#N/A,FALSE,"MFT96";#N/A,#N/A,FALSE,"CTrecon"}</definedName>
    <definedName name="wrn.TMCOMP." localSheetId="4" hidden="1">{#N/A,#N/A,FALSE,"TMCOMP96";#N/A,#N/A,FALSE,"MAT96";#N/A,#N/A,FALSE,"FANDA96";#N/A,#N/A,FALSE,"INTRAN96";#N/A,#N/A,FALSE,"NAA9697";#N/A,#N/A,FALSE,"ECWEBB";#N/A,#N/A,FALSE,"MFT96";#N/A,#N/A,FALSE,"CTrecon"}</definedName>
    <definedName name="wrn.TMCOMP." localSheetId="1" hidden="1">{#N/A,#N/A,FALSE,"TMCOMP96";#N/A,#N/A,FALSE,"MAT96";#N/A,#N/A,FALSE,"FANDA96";#N/A,#N/A,FALSE,"INTRAN96";#N/A,#N/A,FALSE,"NAA9697";#N/A,#N/A,FALSE,"ECWEBB";#N/A,#N/A,FALSE,"MFT96";#N/A,#N/A,FALSE,"CTrecon"}</definedName>
    <definedName name="wrn.TMCOMP." hidden="1">{#N/A,#N/A,FALSE,"TMCOMP96";#N/A,#N/A,FALSE,"MAT96";#N/A,#N/A,FALSE,"FANDA96";#N/A,#N/A,FALSE,"INTRAN96";#N/A,#N/A,FALSE,"NAA9697";#N/A,#N/A,FALSE,"ECWEBB";#N/A,#N/A,FALSE,"MFT96";#N/A,#N/A,FALSE,"CTrecon"}</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T4" i="206" l="1"/>
  <c r="GT3" i="206" s="1"/>
  <c r="AQ4" i="206"/>
  <c r="AQ3" i="206" s="1"/>
  <c r="C49" i="199"/>
  <c r="GU4" i="206"/>
  <c r="GU3" i="206" s="1"/>
  <c r="GV4" i="206"/>
  <c r="GV3" i="206" s="1"/>
  <c r="E52" i="199"/>
  <c r="AT4" i="207"/>
  <c r="AT3" i="207" s="1"/>
  <c r="EE4" i="206"/>
  <c r="EE3" i="206" s="1"/>
  <c r="EY4" i="206"/>
  <c r="EY3" i="206" s="1"/>
  <c r="FM4" i="206"/>
  <c r="FM3" i="206" s="1"/>
  <c r="BR4" i="207"/>
  <c r="BR3" i="207" s="1"/>
  <c r="E82" i="199"/>
  <c r="FR4" i="207"/>
  <c r="FR3" i="207" s="1"/>
  <c r="IH4" i="206"/>
  <c r="IH3" i="206" s="1"/>
  <c r="AQ4" i="207"/>
  <c r="AQ3" i="207" s="1"/>
  <c r="E49" i="199"/>
  <c r="E92" i="199"/>
  <c r="BZ4" i="207"/>
  <c r="BZ3" i="207" s="1"/>
  <c r="FG4" i="206"/>
  <c r="FG3" i="206" s="1"/>
  <c r="IB4" i="206"/>
  <c r="IB3" i="206" s="1"/>
  <c r="FO4" i="207"/>
  <c r="FO3" i="207" s="1"/>
  <c r="AV4" i="206"/>
  <c r="AV3" i="206" s="1"/>
  <c r="C56" i="199"/>
  <c r="II4" i="206"/>
  <c r="II3" i="206" s="1"/>
  <c r="J4" i="207"/>
  <c r="J3" i="207" s="1"/>
  <c r="E12" i="199"/>
  <c r="C9" i="199"/>
  <c r="G4" i="206"/>
  <c r="G3" i="206" s="1"/>
  <c r="DG4" i="206"/>
  <c r="DG3" i="206" s="1"/>
  <c r="EN4" i="206"/>
  <c r="EN3" i="206" s="1"/>
  <c r="C10" i="199"/>
  <c r="H4" i="206"/>
  <c r="H3" i="206" s="1"/>
  <c r="GC4" i="206"/>
  <c r="GC3" i="206" s="1"/>
  <c r="DW4" i="206"/>
  <c r="DW3" i="206" s="1"/>
  <c r="HL4" i="206"/>
  <c r="HL3" i="206" s="1"/>
  <c r="FJ4" i="207"/>
  <c r="FJ3" i="207" s="1"/>
  <c r="HV4" i="207"/>
  <c r="HV3" i="207" s="1"/>
  <c r="P4" i="206"/>
  <c r="P3" i="206" s="1"/>
  <c r="C17" i="199"/>
  <c r="IM4" i="206"/>
  <c r="IM3" i="206" s="1"/>
  <c r="C145" i="199"/>
  <c r="J4" i="206"/>
  <c r="J3" i="206" s="1"/>
  <c r="C12" i="199"/>
  <c r="GA4" i="206"/>
  <c r="GA3" i="206" s="1"/>
  <c r="DY4" i="206"/>
  <c r="DY3" i="206" s="1"/>
  <c r="N4" i="207"/>
  <c r="N3" i="207" s="1"/>
  <c r="E15" i="199"/>
  <c r="EG4" i="206"/>
  <c r="EG3" i="206" s="1"/>
  <c r="C114" i="199"/>
  <c r="DK4" i="206"/>
  <c r="DK3" i="206" s="1"/>
  <c r="FS4" i="206"/>
  <c r="FS3" i="206" s="1"/>
  <c r="IE4" i="206"/>
  <c r="IE3" i="206" s="1"/>
  <c r="FK4" i="206"/>
  <c r="FK3" i="206" s="1"/>
  <c r="HG4" i="206"/>
  <c r="HG3" i="206" s="1"/>
  <c r="DI4" i="206"/>
  <c r="DI3" i="206" s="1"/>
  <c r="HA4" i="206"/>
  <c r="HA3" i="206" s="1"/>
  <c r="ED4" i="207"/>
  <c r="ED3" i="207" s="1"/>
  <c r="C37" i="199"/>
  <c r="AF4" i="206"/>
  <c r="AF3" i="206" s="1"/>
  <c r="AN4" i="206"/>
  <c r="AN3" i="206" s="1"/>
  <c r="C46" i="199"/>
  <c r="BN4" i="206"/>
  <c r="BN3" i="206" s="1"/>
  <c r="C79" i="199"/>
  <c r="H4" i="207"/>
  <c r="H3" i="207" s="1"/>
  <c r="E10" i="199"/>
  <c r="C47" i="199"/>
  <c r="AO4" i="206"/>
  <c r="AO3" i="206" s="1"/>
  <c r="HX4" i="206"/>
  <c r="HX3" i="206" s="1"/>
  <c r="C85" i="199"/>
  <c r="BT4" i="206"/>
  <c r="BT3" i="206" s="1"/>
  <c r="EO4" i="206"/>
  <c r="EO3" i="206" s="1"/>
  <c r="CA4" i="206"/>
  <c r="CA3" i="206" s="1"/>
  <c r="CR4" i="206"/>
  <c r="CR3" i="206" s="1"/>
  <c r="BD4" i="206"/>
  <c r="BD3" i="206" s="1"/>
  <c r="GY4" i="206"/>
  <c r="GY3" i="206" s="1"/>
  <c r="DH4" i="206"/>
  <c r="DH3" i="206" s="1"/>
  <c r="CJ4" i="206"/>
  <c r="CJ3" i="206" s="1"/>
  <c r="DX4" i="206"/>
  <c r="DX3" i="206" s="1"/>
  <c r="X4" i="206"/>
  <c r="X3" i="206" s="1"/>
  <c r="C23" i="199"/>
  <c r="C68" i="199"/>
  <c r="BC4" i="206"/>
  <c r="BC3" i="206" s="1"/>
  <c r="FT4" i="206"/>
  <c r="FT3" i="206" s="1"/>
  <c r="BK4" i="206"/>
  <c r="BK3" i="206" s="1"/>
  <c r="GQ4" i="206"/>
  <c r="GQ3" i="206" s="1"/>
  <c r="FD4" i="206"/>
  <c r="FD3" i="206" s="1"/>
  <c r="GZ4" i="206"/>
  <c r="GZ3" i="206" s="1"/>
  <c r="DJ4" i="206"/>
  <c r="DJ3" i="206" s="1"/>
  <c r="C113" i="199"/>
  <c r="BM4" i="206"/>
  <c r="BM3" i="206" s="1"/>
  <c r="C76" i="199"/>
  <c r="GB4" i="206"/>
  <c r="GB3" i="206" s="1"/>
  <c r="BF4" i="206"/>
  <c r="BF3" i="206" s="1"/>
  <c r="HP4" i="206"/>
  <c r="HP3" i="206" s="1"/>
  <c r="GL4" i="206"/>
  <c r="GL3" i="206" s="1"/>
  <c r="EF4" i="206"/>
  <c r="EF3" i="206" s="1"/>
  <c r="CB4" i="206"/>
  <c r="CB3" i="206" s="1"/>
  <c r="C93" i="199"/>
  <c r="C11" i="199"/>
  <c r="I4" i="206"/>
  <c r="I3" i="206" s="1"/>
  <c r="GR4" i="206"/>
  <c r="GR3" i="206" s="1"/>
  <c r="GJ4" i="206"/>
  <c r="GJ3" i="206" s="1"/>
  <c r="HY4" i="206"/>
  <c r="HY3" i="206" s="1"/>
  <c r="DB4" i="206"/>
  <c r="DB3" i="206" s="1"/>
  <c r="GD4" i="206"/>
  <c r="GD3" i="206" s="1"/>
  <c r="IN4" i="206"/>
  <c r="IN3" i="206" s="1"/>
  <c r="C146" i="199"/>
  <c r="IF4" i="206"/>
  <c r="IF3" i="206" s="1"/>
  <c r="FV4" i="206"/>
  <c r="FV3" i="206" s="1"/>
  <c r="DA4" i="206"/>
  <c r="DA3" i="206" s="1"/>
  <c r="FL4" i="206"/>
  <c r="FL3" i="206" s="1"/>
  <c r="HQ4" i="206"/>
  <c r="HQ3" i="206" s="1"/>
  <c r="CK4" i="206"/>
  <c r="CK3" i="206" s="1"/>
  <c r="C105" i="199"/>
  <c r="HJ4" i="206"/>
  <c r="HJ3" i="206" s="1"/>
  <c r="DZ4" i="206"/>
  <c r="DZ3" i="206" s="1"/>
  <c r="HH4" i="206"/>
  <c r="HH3" i="206" s="1"/>
  <c r="HI4" i="206"/>
  <c r="HI3" i="206" s="1"/>
  <c r="HR4" i="206"/>
  <c r="HR3" i="206" s="1"/>
  <c r="EP4" i="206"/>
  <c r="EP3" i="206" s="1"/>
  <c r="C128" i="199"/>
  <c r="DP4" i="206"/>
  <c r="DP3" i="206" s="1"/>
  <c r="BE4" i="206"/>
  <c r="BE3" i="206" s="1"/>
  <c r="C39" i="199"/>
  <c r="AI4" i="206"/>
  <c r="AI3" i="206" s="1"/>
  <c r="C18" i="199"/>
  <c r="T4" i="206"/>
  <c r="T3" i="206" s="1"/>
  <c r="BH4" i="206"/>
  <c r="BH3" i="206" s="1"/>
  <c r="C72" i="199"/>
  <c r="DD4" i="206"/>
  <c r="DD3" i="206" s="1"/>
  <c r="IR4" i="206"/>
  <c r="IR3" i="206" s="1"/>
  <c r="C153" i="199"/>
  <c r="DT4" i="206"/>
  <c r="DT3" i="206" s="1"/>
  <c r="FO4" i="206"/>
  <c r="FO3" i="206" s="1"/>
  <c r="DC4" i="206"/>
  <c r="DC3" i="206" s="1"/>
  <c r="IA4" i="206"/>
  <c r="IA3" i="206" s="1"/>
  <c r="C147" i="199"/>
  <c r="IO4" i="206"/>
  <c r="IO3" i="206" s="1"/>
  <c r="EZ4" i="206"/>
  <c r="EZ3" i="206" s="1"/>
  <c r="BX4" i="206"/>
  <c r="BX3" i="206" s="1"/>
  <c r="C91" i="199"/>
  <c r="GN4" i="206"/>
  <c r="GN3" i="206" s="1"/>
  <c r="DS4" i="206"/>
  <c r="DS3" i="206" s="1"/>
  <c r="CZ4" i="206"/>
  <c r="CZ3" i="206" s="1"/>
  <c r="EV4" i="206"/>
  <c r="EV3" i="206" s="1"/>
  <c r="EJ4" i="206"/>
  <c r="EJ3" i="206" s="1"/>
  <c r="FF4" i="206"/>
  <c r="FF3" i="206" s="1"/>
  <c r="CN4" i="206"/>
  <c r="CN3" i="206" s="1"/>
  <c r="CS4" i="206"/>
  <c r="CS3" i="206" s="1"/>
  <c r="Q4" i="206"/>
  <c r="Q3" i="206" s="1"/>
  <c r="HT4" i="206"/>
  <c r="HT3" i="206" s="1"/>
  <c r="C8" i="199"/>
  <c r="F4" i="206"/>
  <c r="F3" i="206" s="1"/>
  <c r="C51" i="199"/>
  <c r="AS4" i="206"/>
  <c r="AS3" i="206" s="1"/>
  <c r="HK4" i="206"/>
  <c r="HK3" i="206" s="1"/>
  <c r="C50" i="199"/>
  <c r="AR4" i="206"/>
  <c r="AR3" i="206" s="1"/>
  <c r="GM4" i="206"/>
  <c r="GM3" i="206" s="1"/>
  <c r="C99" i="199"/>
  <c r="CE4" i="206"/>
  <c r="CE3" i="206" s="1"/>
  <c r="BQ4" i="206"/>
  <c r="BQ3" i="206" s="1"/>
  <c r="S4" i="206"/>
  <c r="S3" i="206" s="1"/>
  <c r="M4" i="206"/>
  <c r="M3" i="206" s="1"/>
  <c r="EX4" i="206"/>
  <c r="EX3" i="206" s="1"/>
  <c r="C129" i="199"/>
  <c r="EQ4" i="206"/>
  <c r="EQ3" i="206" s="1"/>
  <c r="EI4" i="206"/>
  <c r="EI3" i="206" s="1"/>
  <c r="CW4" i="206"/>
  <c r="CW3" i="206" s="1"/>
  <c r="BG4" i="206"/>
  <c r="BG3" i="206" s="1"/>
  <c r="C69" i="199"/>
  <c r="C14" i="199"/>
  <c r="L4" i="206"/>
  <c r="L3" i="206" s="1"/>
  <c r="K4" i="206"/>
  <c r="K3" i="206" s="1"/>
  <c r="DR4" i="206"/>
  <c r="DR3" i="206" s="1"/>
  <c r="CH4" i="206"/>
  <c r="CH3" i="206" s="1"/>
  <c r="C104" i="199"/>
  <c r="AZ4" i="206"/>
  <c r="AZ3" i="206" s="1"/>
  <c r="C19" i="199"/>
  <c r="U4" i="206"/>
  <c r="U3" i="206" s="1"/>
  <c r="HD4" i="206"/>
  <c r="HD3" i="206" s="1"/>
  <c r="EB4" i="206"/>
  <c r="EB3" i="206" s="1"/>
  <c r="ER4" i="206"/>
  <c r="ER3" i="206" s="1"/>
  <c r="EK4" i="206"/>
  <c r="EK3" i="206" s="1"/>
  <c r="S4" i="207"/>
  <c r="S3" i="207" s="1"/>
  <c r="E4" i="206"/>
  <c r="E3" i="206" s="1"/>
  <c r="C7" i="199"/>
  <c r="C42" i="199"/>
  <c r="AJ4" i="206"/>
  <c r="AJ3" i="206" s="1"/>
  <c r="AK4" i="206"/>
  <c r="AK3" i="206" s="1"/>
  <c r="C43" i="199"/>
  <c r="BA4" i="206"/>
  <c r="BA3" i="206" s="1"/>
  <c r="GG4" i="206"/>
  <c r="GG3" i="206" s="1"/>
  <c r="IJ4" i="206"/>
  <c r="IJ3" i="206" s="1"/>
  <c r="IK4" i="206"/>
  <c r="IK3" i="206" s="1"/>
  <c r="C143" i="199"/>
  <c r="BY4" i="206"/>
  <c r="BY3" i="206" s="1"/>
  <c r="GO4" i="206"/>
  <c r="GO3" i="206" s="1"/>
  <c r="EC4" i="206"/>
  <c r="EC3" i="206" s="1"/>
  <c r="HU4" i="206"/>
  <c r="HU3" i="206" s="1"/>
  <c r="FH4" i="206"/>
  <c r="FH3" i="206" s="1"/>
  <c r="C36" i="199"/>
  <c r="AD4" i="206"/>
  <c r="AD3" i="206" s="1"/>
  <c r="CV4" i="206"/>
  <c r="CV3" i="206" s="1"/>
  <c r="FQ4" i="206"/>
  <c r="FQ3" i="206" s="1"/>
  <c r="DM4" i="206"/>
  <c r="DM3" i="206" s="1"/>
  <c r="C115" i="199"/>
  <c r="C35" i="199"/>
  <c r="AC4" i="206"/>
  <c r="AC3" i="206" s="1"/>
  <c r="CG4" i="206"/>
  <c r="CG3" i="206" s="1"/>
  <c r="C103" i="199"/>
  <c r="C73" i="199"/>
  <c r="BI4" i="206"/>
  <c r="BI3" i="206" s="1"/>
  <c r="DE4" i="206"/>
  <c r="DE3" i="206" s="1"/>
  <c r="IC4" i="206"/>
  <c r="IC3" i="206" s="1"/>
  <c r="C44" i="199"/>
  <c r="AL4" i="206"/>
  <c r="AL3" i="206" s="1"/>
  <c r="DU4" i="206"/>
  <c r="DU3" i="206" s="1"/>
  <c r="AH4" i="206"/>
  <c r="AH3" i="206" s="1"/>
  <c r="C89" i="199"/>
  <c r="BV4" i="206"/>
  <c r="BV3" i="206" s="1"/>
  <c r="CT4" i="206"/>
  <c r="CT3" i="206" s="1"/>
  <c r="N4" i="206"/>
  <c r="N3" i="206" s="1"/>
  <c r="C15" i="199"/>
  <c r="FW4" i="207"/>
  <c r="FW3" i="207" s="1"/>
  <c r="ID4" i="206"/>
  <c r="ID3" i="206" s="1"/>
  <c r="E99" i="199"/>
  <c r="CE4" i="207"/>
  <c r="CE3" i="207" s="1"/>
  <c r="DL4" i="206"/>
  <c r="DL3" i="206" s="1"/>
  <c r="HF4" i="206"/>
  <c r="HF3" i="206" s="1"/>
  <c r="C154" i="199"/>
  <c r="IS4" i="206"/>
  <c r="IS3" i="206" s="1"/>
  <c r="GX4" i="206"/>
  <c r="GX3" i="206" s="1"/>
  <c r="FI4" i="206"/>
  <c r="FI3" i="206" s="1"/>
  <c r="GW4" i="206"/>
  <c r="GW3" i="206" s="1"/>
  <c r="E67" i="199"/>
  <c r="BB4" i="207"/>
  <c r="BB3" i="207" s="1"/>
  <c r="DV4" i="207"/>
  <c r="DV3" i="207" s="1"/>
  <c r="EL4" i="206"/>
  <c r="EL3" i="206" s="1"/>
  <c r="DF4" i="206"/>
  <c r="DF3" i="206" s="1"/>
  <c r="C130" i="199"/>
  <c r="ES4" i="206"/>
  <c r="ES3" i="206" s="1"/>
  <c r="AT4" i="206"/>
  <c r="AT3" i="206" s="1"/>
  <c r="C52" i="199"/>
  <c r="BZ4" i="206"/>
  <c r="BZ3" i="206" s="1"/>
  <c r="C92" i="199"/>
  <c r="GH4" i="207"/>
  <c r="GH3" i="207" s="1"/>
  <c r="ET4" i="206"/>
  <c r="ET3" i="206" s="1"/>
  <c r="FY4" i="206"/>
  <c r="FY3" i="206" s="1"/>
  <c r="C144" i="199"/>
  <c r="IL4" i="206"/>
  <c r="IL3" i="206" s="1"/>
  <c r="IP4" i="206"/>
  <c r="IP3" i="206" s="1"/>
  <c r="C151" i="199"/>
  <c r="HN4" i="206"/>
  <c r="HN3" i="206" s="1"/>
  <c r="HV4" i="206"/>
  <c r="HV3" i="206" s="1"/>
  <c r="FB4" i="206"/>
  <c r="FB3" i="206" s="1"/>
  <c r="AY4" i="207"/>
  <c r="AY3" i="207" s="1"/>
  <c r="E66" i="199"/>
  <c r="FZ4" i="206"/>
  <c r="FZ3" i="206" s="1"/>
  <c r="EY4" i="207"/>
  <c r="EY3" i="207" s="1"/>
  <c r="GP4" i="206"/>
  <c r="GP3" i="206" s="1"/>
  <c r="CH4" i="207"/>
  <c r="CH3" i="207" s="1"/>
  <c r="FJ4" i="206"/>
  <c r="FJ3" i="206" s="1"/>
  <c r="CP4" i="206"/>
  <c r="CP3" i="206" s="1"/>
  <c r="C133" i="199"/>
  <c r="DN4" i="206"/>
  <c r="DN3" i="206" s="1"/>
  <c r="AA4" i="207"/>
  <c r="AA3" i="207" s="1"/>
  <c r="E26" i="199"/>
  <c r="ED4" i="206"/>
  <c r="ED3" i="206" s="1"/>
  <c r="EQ4" i="207"/>
  <c r="EQ3" i="207" s="1"/>
  <c r="E129" i="199"/>
  <c r="C74" i="199"/>
  <c r="BJ4" i="206"/>
  <c r="BJ3" i="206" s="1"/>
  <c r="HK4" i="207"/>
  <c r="HK3" i="207" s="1"/>
  <c r="BJ4" i="207"/>
  <c r="BJ3" i="207" s="1"/>
  <c r="E155" i="199"/>
  <c r="IT4" i="207"/>
  <c r="IT3" i="207" s="1"/>
  <c r="FZ4" i="207"/>
  <c r="FZ3" i="207" s="1"/>
  <c r="II4" i="207"/>
  <c r="II3" i="207" s="1"/>
  <c r="CX4" i="206"/>
  <c r="CX3" i="206" s="1"/>
  <c r="DK4" i="207"/>
  <c r="DK3" i="207" s="1"/>
  <c r="E114" i="199"/>
  <c r="ET4" i="207"/>
  <c r="ET3" i="207" s="1"/>
  <c r="CP4" i="207"/>
  <c r="CP3" i="207" s="1"/>
  <c r="BR4" i="206"/>
  <c r="BR3" i="206" s="1"/>
  <c r="C82" i="199"/>
  <c r="C155" i="199"/>
  <c r="IT4" i="206"/>
  <c r="IT3" i="206" s="1"/>
  <c r="HC4" i="207"/>
  <c r="HC3" i="207" s="1"/>
  <c r="CM4" i="207"/>
  <c r="CM3" i="207" s="1"/>
  <c r="DS4" i="207"/>
  <c r="DS3" i="207" s="1"/>
  <c r="HF4" i="207"/>
  <c r="HF3" i="207" s="1"/>
  <c r="E133" i="199"/>
  <c r="DN4" i="207"/>
  <c r="DN3" i="207" s="1"/>
  <c r="IL4" i="207"/>
  <c r="IL3" i="207" s="1"/>
  <c r="E144" i="199"/>
  <c r="GE4" i="207"/>
  <c r="GE3" i="207" s="1"/>
  <c r="O4" i="207"/>
  <c r="O3" i="207" s="1"/>
  <c r="E16" i="199"/>
  <c r="E36" i="199"/>
  <c r="AD4" i="207"/>
  <c r="AD3" i="207" s="1"/>
  <c r="E69" i="199"/>
  <c r="BG4" i="207"/>
  <c r="BG3" i="207" s="1"/>
  <c r="IQ4" i="207"/>
  <c r="IQ3" i="207" s="1"/>
  <c r="E152" i="199"/>
  <c r="AU4" i="207"/>
  <c r="AU3" i="207" s="1"/>
  <c r="E54" i="199"/>
  <c r="FK4" i="207"/>
  <c r="FK3" i="207" s="1"/>
  <c r="AM4" i="207"/>
  <c r="AM3" i="207" s="1"/>
  <c r="E45" i="199"/>
  <c r="HW4" i="207"/>
  <c r="HW3" i="207" s="1"/>
  <c r="FC4" i="207"/>
  <c r="FC3" i="207" s="1"/>
  <c r="G4" i="207"/>
  <c r="G3" i="207" s="1"/>
  <c r="E9" i="199"/>
  <c r="CA4" i="207"/>
  <c r="CA3" i="207" s="1"/>
  <c r="E134" i="199"/>
  <c r="DO4" i="207"/>
  <c r="DO3" i="207" s="1"/>
  <c r="EU4" i="207"/>
  <c r="EU3" i="207" s="1"/>
  <c r="E84" i="199"/>
  <c r="BS4" i="207"/>
  <c r="BS3" i="207" s="1"/>
  <c r="DG4" i="207"/>
  <c r="DG3" i="207" s="1"/>
  <c r="GQ4" i="207"/>
  <c r="GQ3" i="207" s="1"/>
  <c r="E37" i="199"/>
  <c r="AF4" i="207"/>
  <c r="AF3" i="207" s="1"/>
  <c r="W4" i="207"/>
  <c r="W3" i="207" s="1"/>
  <c r="E22" i="199"/>
  <c r="EE4" i="207"/>
  <c r="EE3" i="207" s="1"/>
  <c r="AE4" i="207"/>
  <c r="AE3" i="207" s="1"/>
  <c r="CY4" i="207"/>
  <c r="CY3" i="207" s="1"/>
  <c r="GA4" i="207"/>
  <c r="GA3" i="207" s="1"/>
  <c r="AV4" i="207"/>
  <c r="AV3" i="207" s="1"/>
  <c r="E56" i="199"/>
  <c r="EM4" i="207"/>
  <c r="EM3" i="207" s="1"/>
  <c r="E17" i="199"/>
  <c r="P4" i="207"/>
  <c r="P3" i="207" s="1"/>
  <c r="GY4" i="207"/>
  <c r="GY3" i="207" s="1"/>
  <c r="GI4" i="207"/>
  <c r="GI3" i="207" s="1"/>
  <c r="CR4" i="207"/>
  <c r="CR3" i="207" s="1"/>
  <c r="HG4" i="207"/>
  <c r="HG3" i="207" s="1"/>
  <c r="X4" i="207"/>
  <c r="X3" i="207" s="1"/>
  <c r="E23" i="199"/>
  <c r="E75" i="199"/>
  <c r="BL4" i="207"/>
  <c r="BL3" i="207" s="1"/>
  <c r="GB4" i="207"/>
  <c r="GB3" i="207" s="1"/>
  <c r="AN4" i="207"/>
  <c r="AN3" i="207" s="1"/>
  <c r="E46" i="199"/>
  <c r="HO4" i="207"/>
  <c r="HO3" i="207" s="1"/>
  <c r="E93" i="199"/>
  <c r="CB4" i="207"/>
  <c r="CB3" i="207" s="1"/>
  <c r="EF4" i="207"/>
  <c r="EF3" i="207" s="1"/>
  <c r="EV4" i="207"/>
  <c r="EV3" i="207" s="1"/>
  <c r="E145" i="199"/>
  <c r="IM4" i="207"/>
  <c r="IM3" i="207" s="1"/>
  <c r="GR4" i="207"/>
  <c r="GR3" i="207" s="1"/>
  <c r="DP4" i="207"/>
  <c r="DP3" i="207" s="1"/>
  <c r="CZ4" i="207"/>
  <c r="CZ3" i="207" s="1"/>
  <c r="BT4" i="207"/>
  <c r="BT3" i="207" s="1"/>
  <c r="E85" i="199"/>
  <c r="E64" i="199"/>
  <c r="AW4" i="207"/>
  <c r="AW3" i="207" s="1"/>
  <c r="IF4" i="207"/>
  <c r="IF3" i="207" s="1"/>
  <c r="GJ4" i="207"/>
  <c r="GJ3" i="207" s="1"/>
  <c r="E88" i="199"/>
  <c r="BU4" i="207"/>
  <c r="BU3" i="207" s="1"/>
  <c r="DH4" i="207"/>
  <c r="DH3" i="207" s="1"/>
  <c r="FD4" i="207"/>
  <c r="FD3" i="207" s="1"/>
  <c r="IN4" i="207"/>
  <c r="IN3" i="207" s="1"/>
  <c r="E146" i="199"/>
  <c r="GZ4" i="207"/>
  <c r="GZ3" i="207" s="1"/>
  <c r="DX4" i="207"/>
  <c r="DX3" i="207" s="1"/>
  <c r="FL4" i="207"/>
  <c r="FL3" i="207" s="1"/>
  <c r="E47" i="199"/>
  <c r="AO4" i="207"/>
  <c r="AO3" i="207" s="1"/>
  <c r="Q4" i="207"/>
  <c r="Q3" i="207" s="1"/>
  <c r="CK4" i="207"/>
  <c r="CK3" i="207" s="1"/>
  <c r="E105" i="199"/>
  <c r="BM4" i="207"/>
  <c r="BM3" i="207" s="1"/>
  <c r="E76" i="199"/>
  <c r="I4" i="207"/>
  <c r="I3" i="207" s="1"/>
  <c r="E11" i="199"/>
  <c r="HX4" i="207"/>
  <c r="HX3" i="207" s="1"/>
  <c r="BE4" i="207"/>
  <c r="BE3" i="207" s="1"/>
  <c r="E38" i="199"/>
  <c r="AG4" i="207"/>
  <c r="AG3" i="207" s="1"/>
  <c r="HH4" i="207"/>
  <c r="HH3" i="207" s="1"/>
  <c r="HP4" i="207"/>
  <c r="HP3" i="207" s="1"/>
  <c r="CS4" i="207"/>
  <c r="CS3" i="207" s="1"/>
  <c r="CC4" i="207"/>
  <c r="CC3" i="207" s="1"/>
  <c r="E96" i="199"/>
  <c r="E24" i="199"/>
  <c r="Y4" i="207"/>
  <c r="Y3" i="207" s="1"/>
  <c r="EG4" i="207"/>
  <c r="EG3" i="207" s="1"/>
  <c r="HA4" i="207"/>
  <c r="HA3" i="207" s="1"/>
  <c r="DI4" i="207"/>
  <c r="DI3" i="207" s="1"/>
  <c r="FE4" i="207"/>
  <c r="FE3" i="207" s="1"/>
  <c r="GC4" i="207"/>
  <c r="GC3" i="207" s="1"/>
  <c r="EW4" i="207"/>
  <c r="EW3" i="207" s="1"/>
  <c r="HQ4" i="207"/>
  <c r="HQ3" i="207" s="1"/>
  <c r="E135" i="199"/>
  <c r="DQ4" i="207"/>
  <c r="DQ3" i="207" s="1"/>
  <c r="DA4" i="207"/>
  <c r="DA3" i="207" s="1"/>
  <c r="FN4" i="207"/>
  <c r="FN3" i="207" s="1"/>
  <c r="GK4" i="207"/>
  <c r="GK3" i="207" s="1"/>
  <c r="FU4" i="207"/>
  <c r="FU3" i="207" s="1"/>
  <c r="EO4" i="207"/>
  <c r="EO3" i="207" s="1"/>
  <c r="FM4" i="207"/>
  <c r="FM3" i="207" s="1"/>
  <c r="HI4" i="207"/>
  <c r="HI3" i="207" s="1"/>
  <c r="AP4" i="207"/>
  <c r="AP3" i="207" s="1"/>
  <c r="E48" i="199"/>
  <c r="HY4" i="207"/>
  <c r="HY3" i="207" s="1"/>
  <c r="BF4" i="207"/>
  <c r="BF3" i="207" s="1"/>
  <c r="IO4" i="207"/>
  <c r="IO3" i="207" s="1"/>
  <c r="E147" i="199"/>
  <c r="GS4" i="207"/>
  <c r="GS3" i="207" s="1"/>
  <c r="E65" i="199"/>
  <c r="AX4" i="207"/>
  <c r="AX3" i="207" s="1"/>
  <c r="Z4" i="207"/>
  <c r="Z3" i="207" s="1"/>
  <c r="E25" i="199"/>
  <c r="GL4" i="207"/>
  <c r="GL3" i="207" s="1"/>
  <c r="FV4" i="207"/>
  <c r="FV3" i="207" s="1"/>
  <c r="AB4" i="207"/>
  <c r="AB3" i="207" s="1"/>
  <c r="E34" i="199"/>
  <c r="AH4" i="207"/>
  <c r="AH3" i="207" s="1"/>
  <c r="DJ4" i="207"/>
  <c r="DJ3" i="207" s="1"/>
  <c r="E113" i="199"/>
  <c r="CT4" i="207"/>
  <c r="CT3" i="207" s="1"/>
  <c r="BN4" i="207"/>
  <c r="BN3" i="207" s="1"/>
  <c r="E79" i="199"/>
  <c r="CD4" i="207"/>
  <c r="CD3" i="207" s="1"/>
  <c r="E97" i="199"/>
  <c r="DZ4" i="207"/>
  <c r="DZ3" i="207" s="1"/>
  <c r="R4" i="207"/>
  <c r="R3" i="207" s="1"/>
  <c r="DR4" i="207"/>
  <c r="DR3" i="207" s="1"/>
  <c r="DB4" i="207"/>
  <c r="DB3" i="207" s="1"/>
  <c r="BV4" i="207"/>
  <c r="BV3" i="207" s="1"/>
  <c r="E89" i="199"/>
  <c r="GD4" i="207"/>
  <c r="GD3" i="207" s="1"/>
  <c r="L4" i="207"/>
  <c r="L3" i="207" s="1"/>
  <c r="HR4" i="207"/>
  <c r="HR3" i="207" s="1"/>
  <c r="HB4" i="207"/>
  <c r="HB3" i="207" s="1"/>
  <c r="E18" i="199"/>
  <c r="T4" i="207"/>
  <c r="T3" i="207" s="1"/>
  <c r="EP4" i="207"/>
  <c r="EP3" i="207" s="1"/>
  <c r="E128" i="199"/>
  <c r="FF4" i="207"/>
  <c r="FF3" i="207" s="1"/>
  <c r="IH4" i="207"/>
  <c r="IH3" i="207" s="1"/>
  <c r="E80" i="199"/>
  <c r="BP4" i="207"/>
  <c r="BP3" i="207" s="1"/>
  <c r="BX4" i="207"/>
  <c r="BX3" i="207" s="1"/>
  <c r="E91" i="199"/>
  <c r="HD4" i="207"/>
  <c r="HD3" i="207" s="1"/>
  <c r="HJ4" i="207"/>
  <c r="HJ3" i="207" s="1"/>
  <c r="HZ4" i="207"/>
  <c r="HZ3" i="207" s="1"/>
  <c r="GT4" i="207"/>
  <c r="GT3" i="207" s="1"/>
  <c r="IP4" i="207"/>
  <c r="IP3" i="207" s="1"/>
  <c r="E151" i="199"/>
  <c r="FH4" i="207"/>
  <c r="FH3" i="207" s="1"/>
  <c r="CF4" i="207"/>
  <c r="CF3" i="207" s="1"/>
  <c r="E102" i="199"/>
  <c r="ER4" i="207"/>
  <c r="ER3" i="207" s="1"/>
  <c r="EB4" i="207"/>
  <c r="EB3" i="207" s="1"/>
  <c r="AZ4" i="207"/>
  <c r="AZ3" i="207" s="1"/>
  <c r="AJ4" i="207"/>
  <c r="AJ3" i="207" s="1"/>
  <c r="E42" i="199"/>
  <c r="GV4" i="207"/>
  <c r="GV3" i="207" s="1"/>
  <c r="EJ4" i="207"/>
  <c r="EJ3" i="207" s="1"/>
  <c r="DT4" i="207"/>
  <c r="DT3" i="207" s="1"/>
  <c r="EZ4" i="207"/>
  <c r="EZ3" i="207" s="1"/>
  <c r="BH4" i="207"/>
  <c r="BH3" i="207" s="1"/>
  <c r="E72" i="199"/>
  <c r="E50" i="199"/>
  <c r="AR4" i="207"/>
  <c r="AR3" i="207" s="1"/>
  <c r="CV4" i="207"/>
  <c r="CV3" i="207" s="1"/>
  <c r="M4" i="207"/>
  <c r="M3" i="207" s="1"/>
  <c r="DL4" i="207"/>
  <c r="DL3" i="207" s="1"/>
  <c r="E4" i="207"/>
  <c r="E3" i="207" s="1"/>
  <c r="E7" i="199"/>
  <c r="DD4" i="207"/>
  <c r="DD3" i="207" s="1"/>
  <c r="FP4" i="207"/>
  <c r="FP3" i="207" s="1"/>
  <c r="GN4" i="207"/>
  <c r="GN3" i="207" s="1"/>
  <c r="GF4" i="207"/>
  <c r="GF3" i="207" s="1"/>
  <c r="E153" i="199"/>
  <c r="IR4" i="207"/>
  <c r="IR3" i="207" s="1"/>
  <c r="HL4" i="207"/>
  <c r="HL3" i="207" s="1"/>
  <c r="AC4" i="207"/>
  <c r="AC3" i="207" s="1"/>
  <c r="E35" i="199"/>
  <c r="IB4" i="207"/>
  <c r="IB3" i="207" s="1"/>
  <c r="CO4" i="207"/>
  <c r="CO3" i="207" s="1"/>
  <c r="E120" i="199"/>
  <c r="E73" i="199"/>
  <c r="BI4" i="207"/>
  <c r="BI3" i="207" s="1"/>
  <c r="HT4" i="207"/>
  <c r="HT3" i="207" s="1"/>
  <c r="E19" i="199"/>
  <c r="U4" i="207"/>
  <c r="U3" i="207" s="1"/>
  <c r="BA4" i="207"/>
  <c r="BA3" i="207" s="1"/>
  <c r="AK4" i="207"/>
  <c r="AK3" i="207" s="1"/>
  <c r="E43" i="199"/>
  <c r="CG4" i="207"/>
  <c r="CG3" i="207" s="1"/>
  <c r="E103" i="199"/>
  <c r="W4" i="206"/>
  <c r="W3" i="206" s="1"/>
  <c r="C22" i="199"/>
  <c r="AU4" i="206"/>
  <c r="AU3" i="206" s="1"/>
  <c r="C54" i="199"/>
  <c r="BY4" i="207"/>
  <c r="BY3" i="207" s="1"/>
  <c r="E51" i="199"/>
  <c r="AS4" i="207"/>
  <c r="AS3" i="207" s="1"/>
  <c r="BQ4" i="207"/>
  <c r="BQ3" i="207" s="1"/>
  <c r="IC4" i="207"/>
  <c r="IC3" i="207" s="1"/>
  <c r="FA4" i="207"/>
  <c r="FA3" i="207" s="1"/>
  <c r="FQ4" i="207"/>
  <c r="FQ3" i="207" s="1"/>
  <c r="GG4" i="207"/>
  <c r="GG3" i="207" s="1"/>
  <c r="CW4" i="207"/>
  <c r="CW3" i="207" s="1"/>
  <c r="E115" i="199"/>
  <c r="DM4" i="207"/>
  <c r="DM3" i="207" s="1"/>
  <c r="EC4" i="207"/>
  <c r="EC3" i="207" s="1"/>
  <c r="ES4" i="207"/>
  <c r="ES3" i="207" s="1"/>
  <c r="E130" i="199"/>
  <c r="HE4" i="207"/>
  <c r="HE3" i="207" s="1"/>
  <c r="GW4" i="207"/>
  <c r="GW3" i="207" s="1"/>
  <c r="AM4" i="206"/>
  <c r="AM3" i="206" s="1"/>
  <c r="C45" i="199"/>
  <c r="FI4" i="207"/>
  <c r="FI3" i="207" s="1"/>
  <c r="FY4" i="207"/>
  <c r="FY3" i="207" s="1"/>
  <c r="DE4" i="207"/>
  <c r="DE3" i="207" s="1"/>
  <c r="DU4" i="207"/>
  <c r="DU3" i="207" s="1"/>
  <c r="EK4" i="207"/>
  <c r="EK3" i="207" s="1"/>
  <c r="IS4" i="207"/>
  <c r="IS3" i="207" s="1"/>
  <c r="E154" i="199"/>
  <c r="HU4" i="207"/>
  <c r="HU3" i="207" s="1"/>
  <c r="GO4" i="207"/>
  <c r="GO3" i="207" s="1"/>
  <c r="E143" i="199"/>
  <c r="IK4" i="207"/>
  <c r="IK3" i="207" s="1"/>
  <c r="AE4" i="206"/>
  <c r="AE3" i="206" s="1"/>
  <c r="HW4" i="206"/>
  <c r="HW3" i="206" s="1"/>
  <c r="HM4" i="207"/>
  <c r="HM3" i="207" s="1"/>
  <c r="C16" i="199"/>
  <c r="O4" i="206"/>
  <c r="O3" i="206" s="1"/>
  <c r="CY4" i="206"/>
  <c r="CY3" i="206" s="1"/>
  <c r="CI4" i="206"/>
  <c r="CI3" i="206" s="1"/>
  <c r="EU4" i="206"/>
  <c r="EU3" i="206" s="1"/>
  <c r="DO4" i="206"/>
  <c r="DO3" i="206" s="1"/>
  <c r="C134" i="199"/>
  <c r="C88" i="199"/>
  <c r="BU4" i="206"/>
  <c r="BU3" i="206" s="1"/>
  <c r="C64" i="199"/>
  <c r="AW4" i="206"/>
  <c r="AW3" i="206" s="1"/>
  <c r="C66" i="199"/>
  <c r="AY4" i="206"/>
  <c r="AY3" i="206" s="1"/>
  <c r="E44" i="199"/>
  <c r="AL4" i="207"/>
  <c r="AL3" i="207" s="1"/>
  <c r="IG4" i="206"/>
  <c r="IG3" i="206" s="1"/>
  <c r="C24" i="199"/>
  <c r="Y4" i="206"/>
  <c r="Y3" i="206" s="1"/>
  <c r="R4" i="206"/>
  <c r="R3" i="206" s="1"/>
  <c r="EW4" i="206"/>
  <c r="EW3" i="206" s="1"/>
  <c r="C34" i="199"/>
  <c r="AB4" i="206"/>
  <c r="AB3" i="206" s="1"/>
  <c r="GK4" i="206"/>
  <c r="GK3" i="206" s="1"/>
  <c r="AA4" i="206"/>
  <c r="AA3" i="206" s="1"/>
  <c r="C26" i="199"/>
  <c r="HZ4" i="206"/>
  <c r="HZ3" i="206" s="1"/>
  <c r="C97" i="199"/>
  <c r="CD4" i="206"/>
  <c r="CD3" i="206" s="1"/>
  <c r="CL4" i="206"/>
  <c r="CL3" i="206" s="1"/>
  <c r="C118" i="199"/>
  <c r="C48" i="199"/>
  <c r="AP4" i="206"/>
  <c r="AP3" i="206" s="1"/>
  <c r="AX4" i="206"/>
  <c r="AX3" i="206" s="1"/>
  <c r="C65" i="199"/>
  <c r="BO4" i="206"/>
  <c r="BO3" i="206" s="1"/>
  <c r="C81" i="199"/>
  <c r="C152" i="199"/>
  <c r="IQ4" i="206"/>
  <c r="IQ3" i="206" s="1"/>
  <c r="FP4" i="206"/>
  <c r="FP3" i="206" s="1"/>
  <c r="C80" i="199"/>
  <c r="BP4" i="206"/>
  <c r="BP3" i="206" s="1"/>
  <c r="C135" i="199"/>
  <c r="DQ4" i="206"/>
  <c r="DQ3" i="206" s="1"/>
  <c r="C90" i="199"/>
  <c r="BW4" i="206"/>
  <c r="BW3" i="206" s="1"/>
  <c r="EA4" i="206"/>
  <c r="EA3" i="206" s="1"/>
  <c r="FW4" i="206"/>
  <c r="FW3" i="206" s="1"/>
  <c r="HS4" i="206"/>
  <c r="HS3" i="206" s="1"/>
  <c r="EA4" i="207"/>
  <c r="EA3" i="207" s="1"/>
  <c r="C119" i="199"/>
  <c r="CM4" i="206"/>
  <c r="CM3" i="206" s="1"/>
  <c r="CU4" i="206"/>
  <c r="CU3" i="206" s="1"/>
  <c r="AI4" i="207"/>
  <c r="AI3" i="207" s="1"/>
  <c r="E39" i="199"/>
  <c r="C38" i="199"/>
  <c r="AG4" i="206"/>
  <c r="AG3" i="206" s="1"/>
  <c r="IA4" i="207"/>
  <c r="IA3" i="207" s="1"/>
  <c r="CC4" i="206"/>
  <c r="CC3" i="206" s="1"/>
  <c r="C96" i="199"/>
  <c r="HB4" i="206"/>
  <c r="HB3" i="206" s="1"/>
  <c r="CF4" i="206"/>
  <c r="CF3" i="206" s="1"/>
  <c r="C102" i="199"/>
  <c r="GP4" i="207"/>
  <c r="GP3" i="207" s="1"/>
  <c r="GU4" i="207"/>
  <c r="GU3" i="207" s="1"/>
  <c r="GF4" i="206"/>
  <c r="GF3" i="206" s="1"/>
  <c r="DC4" i="207"/>
  <c r="DC3" i="207" s="1"/>
  <c r="FG4" i="207"/>
  <c r="FG3" i="207" s="1"/>
  <c r="ID4" i="207"/>
  <c r="ID3" i="207" s="1"/>
  <c r="F4" i="207"/>
  <c r="F3" i="207" s="1"/>
  <c r="E8" i="199"/>
  <c r="GX4" i="207"/>
  <c r="GX3" i="207" s="1"/>
  <c r="EL4" i="207"/>
  <c r="EL3" i="207" s="1"/>
  <c r="E81" i="199"/>
  <c r="BO4" i="207"/>
  <c r="BO3" i="207" s="1"/>
  <c r="BW4" i="207"/>
  <c r="BW3" i="207" s="1"/>
  <c r="E90" i="199"/>
  <c r="IE4" i="207" l="1"/>
  <c r="IE3" i="207" s="1"/>
  <c r="GE4" i="206"/>
  <c r="GE3" i="206" s="1"/>
  <c r="EH4" i="207"/>
  <c r="EH3" i="207" s="1"/>
  <c r="DF4" i="207"/>
  <c r="DF3" i="207" s="1"/>
  <c r="CQ4" i="207"/>
  <c r="CQ3" i="207" s="1"/>
  <c r="CL4" i="207"/>
  <c r="CL3" i="207" s="1"/>
  <c r="E118" i="199"/>
  <c r="EI4" i="207"/>
  <c r="EI3" i="207" s="1"/>
  <c r="E74" i="199"/>
  <c r="BK4" i="207"/>
  <c r="BK3" i="207" s="1"/>
  <c r="FN4" i="206"/>
  <c r="FN3" i="206" s="1"/>
  <c r="C20" i="199"/>
  <c r="V4" i="206"/>
  <c r="V3" i="206" s="1"/>
  <c r="HS4" i="207"/>
  <c r="HS3" i="207" s="1"/>
  <c r="BB4" i="206"/>
  <c r="BB3" i="206" s="1"/>
  <c r="C67" i="199"/>
  <c r="EM4" i="206"/>
  <c r="EM3" i="206" s="1"/>
  <c r="CJ4" i="207"/>
  <c r="CJ3" i="207" s="1"/>
  <c r="GS4" i="206"/>
  <c r="GS3" i="206" s="1"/>
  <c r="FB4" i="207"/>
  <c r="FB3" i="207" s="1"/>
  <c r="CQ4" i="206"/>
  <c r="CQ3" i="206" s="1"/>
  <c r="HC4" i="206"/>
  <c r="HC3" i="206" s="1"/>
  <c r="EX4" i="207"/>
  <c r="EX3" i="207" s="1"/>
  <c r="EN4" i="207"/>
  <c r="EN3" i="207" s="1"/>
  <c r="EH4" i="206"/>
  <c r="EH3" i="206" s="1"/>
  <c r="Z4" i="206"/>
  <c r="Z3" i="206" s="1"/>
  <c r="C25" i="199"/>
  <c r="BD4" i="207"/>
  <c r="BD3" i="207" s="1"/>
  <c r="E14" i="199"/>
  <c r="K4" i="207"/>
  <c r="K3" i="207" s="1"/>
  <c r="FR4" i="206"/>
  <c r="FR3" i="206" s="1"/>
  <c r="FA4" i="206"/>
  <c r="FA3" i="206" s="1"/>
  <c r="E68" i="199"/>
  <c r="BC4" i="207"/>
  <c r="BC3" i="207" s="1"/>
  <c r="GM4" i="207"/>
  <c r="GM3" i="207" s="1"/>
  <c r="FS4" i="207"/>
  <c r="FS3" i="207" s="1"/>
  <c r="FT4" i="207"/>
  <c r="FT3" i="207" s="1"/>
  <c r="DV4" i="206"/>
  <c r="DV3" i="206" s="1"/>
  <c r="DW4" i="207"/>
  <c r="DW3" i="207" s="1"/>
  <c r="C75" i="199"/>
  <c r="BL4" i="206"/>
  <c r="BL3" i="206" s="1"/>
  <c r="HO4" i="206"/>
  <c r="HO3" i="206" s="1"/>
  <c r="FX4" i="206"/>
  <c r="FX3" i="206" s="1"/>
  <c r="FE4" i="206"/>
  <c r="FE3" i="206" s="1"/>
  <c r="FC4" i="206"/>
  <c r="FC3" i="206" s="1"/>
  <c r="IJ4" i="207"/>
  <c r="IJ3" i="207" s="1"/>
  <c r="C120" i="199"/>
  <c r="CO4" i="206"/>
  <c r="CO3" i="206" s="1"/>
  <c r="HN4" i="207"/>
  <c r="HN3" i="207" s="1"/>
  <c r="HM4" i="206"/>
  <c r="HM3" i="206" s="1"/>
  <c r="CN4" i="207"/>
  <c r="CN3" i="207" s="1"/>
  <c r="E119" i="199"/>
  <c r="E104" i="199"/>
  <c r="CI4" i="207"/>
  <c r="CI3" i="207" s="1"/>
  <c r="E20" i="199"/>
  <c r="V4" i="207"/>
  <c r="V3" i="207" s="1"/>
  <c r="GH4" i="206"/>
  <c r="GH3" i="206" s="1"/>
  <c r="CX4" i="207"/>
  <c r="CX3" i="207" s="1"/>
  <c r="C84" i="199"/>
  <c r="BS4" i="206"/>
  <c r="BS3" i="206" s="1"/>
  <c r="GI4" i="206"/>
  <c r="GI3" i="206" s="1"/>
  <c r="FU4" i="206"/>
  <c r="FU3" i="206" s="1"/>
  <c r="IG4" i="207"/>
  <c r="IG3" i="207" s="1"/>
  <c r="FX4" i="207"/>
  <c r="FX3" i="207" s="1"/>
  <c r="DY4" i="207"/>
  <c r="DY3" i="207" s="1"/>
  <c r="HE4" i="206"/>
  <c r="HE3" i="206" s="1"/>
  <c r="CU4" i="207"/>
  <c r="CU3" i="207" s="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keepAlive="1" name="ThisWorkbookDataModel" description="Data Model" type="5" refreshedVersion="7" minRefreshableVersion="5" saveData="1">
    <dbPr connection="Data Model Connection" command="Model" commandType="1"/>
    <olapPr sendLocale="1" rowDrillCount="1000"/>
    <extLst>
      <ext xmlns:x15="http://schemas.microsoft.com/office/spreadsheetml/2010/11/main" uri="{DE250136-89BD-433C-8126-D09CA5730AF9}">
        <x15:connection id="" model="1"/>
      </ext>
    </extLst>
  </connection>
</connections>
</file>

<file path=xl/metadata.xml><?xml version="1.0" encoding="utf-8"?>
<metadata xmlns="http://schemas.openxmlformats.org/spreadsheetml/2006/main">
  <metadataTypes count="1">
    <metadataType name="XLMDX" minSupportedVersion="120000" copy="1" pasteAll="1" pasteValues="1" merge="1" splitFirst="1" rowColShift="1" clearFormats="1" clearComments="1" assign="1" coerce="1"/>
  </metadataTypes>
  <metadataStrings count="656">
    <s v="ThisWorkbookDataModel"/>
    <s v="[FVA2022_Data].[Field].&amp;[FVA041]"/>
    <s v="[FVA2022_Data].[Field].&amp;[FVA368]"/>
    <s v="[FVA2022_Data].[Field].&amp;[FVA376]"/>
    <s v="[FVA2022_Data].[Field].&amp;[FVA756]"/>
    <s v="[FVA2022_Data].[Field].&amp;[FVA629]"/>
    <s v="[FVA2022_Data].[Field].&amp;[FVA527]"/>
    <s v="[FVA2022_Data].[Field].&amp;[FVA225]"/>
    <s v="[FVA2022_Data].[Field].&amp;[FVA536]"/>
    <s v="[FVA2022_Data].[Field].&amp;[FVA549]"/>
    <s v="[FVA2022_Data].[Field].&amp;[FVA637]"/>
    <s v="[FVA2022_Data].[Field].&amp;[FVA234]"/>
    <s v="[FVA2022_Data].[Field].&amp;[FVA295]"/>
    <s v="[FVA2022_Data].[Field].&amp;[FVA556]"/>
    <s v="[FVA2022_Data].[Field].&amp;[FVA079]"/>
    <s v="[FVA2022_Data].[Field].&amp;[FVA742]"/>
    <s v="[FVA2022_Data].[Field].&amp;[FVA005]"/>
    <s v="[FVA2022_Data].[Field].&amp;[FVA330]"/>
    <s v="[FVA2022_Data].[Field].&amp;[FVA022]"/>
    <s v="[FVA2022_Data].[Field].&amp;[FVA031]"/>
    <s v="[FVA2022_Data].[Field].&amp;[FVA335]"/>
    <s v="[FVA2022_Data].[Field].&amp;[FVA346]"/>
    <s v="[FVA2022_Data].[Field].&amp;[FVA571]"/>
    <s v="[FVA2022_Data].[Field].&amp;[FVA352]"/>
    <s v="[FVA2022_Data].[Field].&amp;[FVA356]"/>
    <s v="[FVA2022_Data].[Field].&amp;[FVA360]"/>
    <s v="[FVA2022_Data].[Field].&amp;[FVA366]"/>
    <s v="[FVA2022_Data].[Field].&amp;[FVA203]"/>
    <s v="[FVA2022_Data].[Field].&amp;[FVA418]"/>
    <s v="[FVA2022_Data].[Field].&amp;[FVA474]"/>
    <s v="[FVA2022_Data].[Field].&amp;[FVA523]"/>
    <s v="[FVA2022_Data].[Field].&amp;[FVA219]"/>
    <s v="[FVA2022_Data].[Field].&amp;[FVA221]"/>
    <s v="[FVA2022_Data].[Field].&amp;[FVA229]"/>
    <s v="[FVA2022_Data].[Field].&amp;[FVA630]"/>
    <s v="[FVA2022_Data].[Field].&amp;[FVA546]"/>
    <s v="[FVA2022_Data].[Field].&amp;[FVA634]"/>
    <s v="[FVA2022_Data].[Field].&amp;[FVA718]"/>
    <s v="[FVA2022_Data].[Field].&amp;[FVA533]"/>
    <s v="[FVA2022_Data].[Field].&amp;[FVA227]"/>
    <s v="[FVA2022_Data].[Field].&amp;[FVA509]"/>
    <s v="[FVA2022_Data].[Field].&amp;[FVA460]"/>
    <s v="[FVA2022_Data].[Field].&amp;[FVA397]"/>
    <s v="[FVA2022_Data].[Field].&amp;[FVA152]"/>
    <s v="[FVA2022_Data].[Field].&amp;[FVA272]"/>
    <s v="[FVA2022_Data].[Field].&amp;[FVA268]"/>
    <s v="[FVA2022_Data].[Field].&amp;[FVA264]"/>
    <s v="[FVA2022_Data].[Field].&amp;[FVA260]"/>
    <s v="[FVA2022_Data].[Field].&amp;[FVA577]"/>
    <s v="[FVA2022_Data].[Field].&amp;[FVA140]"/>
    <s v="[FVA2022_Data].[Field].&amp;[FVA333]"/>
    <s v="[FVA2022_Data].[Field].&amp;[FVA020]"/>
    <s v="[FVA2022_Data].[Field].&amp;[FVA103]"/>
    <s v="[FVA2022_Data].[Field].&amp;[FVA293]"/>
    <s v="[FVA2022_Data].[Field].&amp;[FVA640]"/>
    <s v="[FVA2022_Data].[Field].&amp;[FVA552]"/>
    <s v="[FVA2022_Data].[Field].&amp;[FVA545]"/>
    <s v="[FVA2022_Data].[Field].&amp;[FVA539]"/>
    <s v="[FVA2022_Data].[Field].&amp;[FVA532]"/>
    <s v="[FVA2022_Data].[Field].&amp;[FVA226]"/>
    <s v="[FVA2022_Data].[Field].&amp;[FVA528]"/>
    <s v="[FVA2022_Data].[Field].&amp;[FVA774]"/>
    <s v="[FVA2022_Data].[Field].&amp;[FVA502]"/>
    <s v="[FVA2022_Data].[Field].&amp;[FVA383]"/>
    <s v="[FVA2022_Data].[Field].&amp;[FVA369]"/>
    <s v="[FVA2022_Data].[Field].&amp;[FVA365]"/>
    <s v="[FVA2022_Data].[Field].&amp;[FVA361]"/>
    <s v="[FVA2022_Data].[Field].&amp;[FVA357]"/>
    <s v="[FVA2022_Data].[Field].&amp;[FVA353]"/>
    <s v="[FVA2022_Data].[Field].&amp;[FVA576]"/>
    <s v="[FVA2022_Data].[Field].&amp;[FVA349]"/>
    <s v="[FVA2022_Data].[Field].&amp;[FVA570]"/>
    <s v="[FVA2022_Data].[Field].&amp;[FVA033]"/>
    <s v="[FVA2022_Data].[Field].&amp;[FVA026]"/>
    <s v="[FVA2022_Data].[Field].&amp;[FVA019]"/>
    <s v="[FVA2022_Data].[Field].&amp;[FVA328]"/>
    <s v="[FVA2022_Data].[Field].&amp;[FVA127]"/>
    <s v="[FVA2022_Data].[Field].&amp;[FVA099]"/>
    <s v="[FVA2022_Data].[Field].&amp;[FVA341]"/>
    <s v="[FVA2022_Data].[Field].&amp;[FVA297]"/>
    <s v="[FVA2022_Data].[Field].&amp;[FVA555]"/>
    <s v="[FVA2022_Data].[Field].&amp;[FVA236]"/>
    <s v="[FVA2022_Data].[Field].&amp;[FVA639]"/>
    <s v="[FVA2022_Data].[Field].&amp;[FVA551]"/>
    <s v="[FVA2022_Data].[Field].&amp;[FVA544]"/>
    <s v="[FVA2022_Data].[Field].&amp;[FVA538]"/>
    <s v="[FVA2022_Data].[Field].&amp;[FVA531]"/>
    <s v="[FVA2022_Data].[Field].&amp;[FVA364]"/>
    <s v="[FVA2022_Data].[Field].&amp;[FVA575]"/>
    <s v="[FVA2022_Data].[Field].&amp;[FVA348]"/>
    <s v="[FVA2022_Data].[Field].&amp;[FVA037]"/>
    <s v="[FVA2022_Data].[Field].&amp;[FVA569]"/>
    <s v="[FVA2022_Data].[Field].&amp;[FVA025]"/>
    <s v="[FVA2022_Data].[Field].&amp;[FVA018]"/>
    <s v="[FVA2022_Data].[Field].&amp;[FVA012]"/>
    <s v="[FVA2022_Data].[Field].&amp;[FVA123]"/>
    <s v="[FVA2022_Data].[Field].&amp;[FVA095]"/>
    <s v="[FVA2022_Data].[Field].&amp;[FVA071]"/>
    <s v="[FVA2022_Data].[Field].&amp;[FVA296]"/>
    <s v="[FVA2022_Data].[Field].&amp;[FVA050]"/>
    <s v="[FVA2022_Data].[Field].&amp;[FVA043]"/>
    <s v="[FVA2022_Data].[Field].&amp;[FVA235]"/>
    <s v="[FVA2022_Data].[Field].&amp;[FVA632]"/>
    <s v="[FVA2022_Data].[Field].&amp;[FVA530]"/>
    <s v="[FVA2022_Data].[Field].&amp;[FVA526]"/>
    <s v="[FVA2022_Data].[Field].&amp;[FVA495]"/>
    <s v="[FVA2022_Data].[Field].&amp;[FVA275]"/>
    <s v="[FVA2022_Data].[Field].&amp;[FVA267]"/>
    <s v="[FVA2022_Data].[Field].&amp;[FVA144]"/>
    <s v="[FVA2022_Data].[Field].&amp;[FVA138]"/>
    <s v="[FVA2022_Data].[Field].&amp;[FVA024]"/>
    <s v="[FVA2022_Data].[Field].&amp;[FVA013]"/>
    <s v="[FVA2022_Data].[Field].&amp;[FVA091]"/>
    <s v="[FVA2022_Data].[Field].&amp;[FVA054]"/>
    <s v="[FVA2022_Data].[Field].&amp;[FVA042]"/>
    <s v="[FVA2022_Data].[Field].&amp;[FVA638]"/>
    <s v="[FVA2022_Data].[Field].&amp;[FVA550]"/>
    <s v="[FVA2022_Data].[Field].&amp;[FVA537]"/>
    <s v="[FVA2022_Data].[Field].&amp;[FVA224]"/>
    <s v="[FVA2022_Data].[Field].&amp;[FVA771]"/>
    <s v="[FVA2022_Data].[Field].&amp;[FVA622]"/>
    <s v="[FVA2022_Data].[Field].&amp;[FVA212]"/>
    <s v="[FVA2022_Data].[Field].&amp;[FVA271]"/>
    <s v="[FVA2022_Data].[Field].&amp;[FVA263]"/>
    <s v="[FVA2022_Data].[Field].&amp;[FVA574]"/>
    <s v="[FVA2022_Data].[Field].&amp;[FVA038]"/>
    <s v="[FVA2022_Data].[Field].&amp;[FVA014]"/>
    <s v="[FVA2022_Data].[Field].&amp;[FVA017]"/>
    <s v="[FVA2022_Data].[Field].&amp;[FVA119]"/>
    <s v="[FVA2022_Data].[Field].&amp;[FVA067]"/>
    <s v="[FVA2022_Data].[Field].&amp;[FVA049]"/>
    <s v="[FVA2022_Data].[Field].&amp;[FVA231]"/>
    <s v="[FVA2022_Data].[Field].&amp;[FVA223]"/>
    <s v="[FVA2022_Data].[Field].&amp;[FVA525]"/>
    <s v="[FVA2022_Data].[Field].&amp;[FVA762]"/>
    <s v="[FVA2022_Data].[Field].&amp;[FVA488]"/>
    <s v="[FVA2022_Data].[Field].&amp;[FVA446]"/>
    <s v="[FVA2022_Data].[Field].&amp;[FVA211]"/>
    <s v="[FVA2022_Data].[Field].&amp;[FVA274]"/>
    <s v="[FVA2022_Data].[Field].&amp;[FVA270]"/>
    <s v="[FVA2022_Data].[Field].&amp;[FVA266]"/>
    <s v="[FVA2022_Data].[Field].&amp;[FVA262]"/>
    <s v="[FVA2022_Data].[Field].&amp;[FVA143]"/>
    <s v="[FVA2022_Data].[Field].&amp;[FVA573]"/>
    <s v="[FVA2022_Data].[Field].&amp;[FVA137]"/>
    <s v="[FVA2022_Data].[Field].&amp;[FVA337]"/>
    <s v="[FVA2022_Data].[Field].&amp;[FVA332]"/>
    <s v="[FVA2022_Data].[Field].&amp;[FVA331]"/>
    <s v="[FVA2022_Data].[Field].&amp;[FVA016]"/>
    <s v="[FVA2022_Data].[Field].&amp;[FVA011]"/>
    <s v="[FVA2022_Data].[Field].&amp;[FVA115]"/>
    <s v="[FVA2022_Data].[Field].&amp;[FVA087]"/>
    <s v="[FVA2022_Data].[Field].&amp;[FVA063]"/>
    <s v="[FVA2022_Data].[Field].&amp;[FVA053]"/>
    <s v="[FVA2022_Data].[Field].&amp;[FVA292]"/>
    <s v="[FVA2022_Data].[Field].&amp;[FVA543]"/>
    <s v="[FVA2022_Data].[Field].&amp;[FVA359]"/>
    <s v="[FVA2022_Data].[Field].&amp;[FVA351]"/>
    <s v="[FVA2022_Data].[Field].&amp;[FVA347]"/>
    <s v="[FVA2022_Data].[Field].&amp;[FVA032]"/>
    <s v="[FVA2022_Data].[Field].&amp;[FVA015]"/>
    <s v="[FVA2022_Data].[Field].&amp;[FVA111]"/>
    <s v="[FVA2022_Data].[Field].&amp;[FVA299]"/>
    <s v="[FVA2022_Data].[Field].&amp;[FVA721]"/>
    <s v="[FVA2022_Data].[Field].&amp;[FVA636]"/>
    <s v="[FVA2022_Data].[Field].&amp;[FVA548]"/>
    <s v="[FVA2022_Data].[Field].&amp;[FVA535]"/>
    <s v="[FVA2022_Data].[Field].&amp;[FVA230]"/>
    <s v="[FVA2022_Data].[Field].&amp;[FVA222]"/>
    <s v="[FVA2022_Data].[Field].&amp;[FVA524]"/>
    <s v="[FVA2022_Data].[Field].&amp;[FVA759]"/>
    <s v="[FVA2022_Data].[Field].&amp;[FVA481]"/>
    <s v="[FVA2022_Data].[Field].&amp;[FVA432]"/>
    <s v="[FVA2022_Data].[Field].&amp;[FVA204]"/>
    <s v="[FVA2022_Data].[Field].&amp;[FVA367]"/>
    <s v="[FVA2022_Data].[Field].&amp;[FVA363]"/>
    <s v="[FVA2022_Data].[Field].&amp;[FVA355]"/>
    <s v="[FVA2022_Data].[Field].&amp;[FVA572]"/>
    <s v="[FVA2022_Data].[Field].&amp;[FVA336]"/>
    <s v="[FVA2022_Data].[Field].&amp;[FVA023]"/>
    <s v="[FVA2022_Data].[Field].&amp;[FVA010]"/>
    <s v="[FVA2022_Data].[Field].&amp;[FVA083]"/>
    <s v="[FVA2022_Data].[Field].&amp;[FVA052]"/>
    <s v="[FVA2022_Data].[Field].&amp;[FVA048]"/>
    <s v="[FVA2022_Data].[Field].&amp;[FVA720]"/>
    <s v="[FVA2022_Data].[Field].&amp;[FVA802]"/>
    <s v="[FVA2022_Data].[Field].&amp;[FVA542]"/>
    <s v="[FVA2022_Data].[Field].&amp;[FVA534]"/>
    <s v="[FVA2022_Data].[Field].&amp;[FVA362]"/>
    <s v="[FVA2022_Data].[Field].&amp;[FVA358]"/>
    <s v="[FVA2022_Data].[Field].&amp;[FVA354]"/>
    <s v="[FVA2022_Data].[Field].&amp;[FVA350]"/>
    <s v="[FVA2022_Data].[Field].&amp;[FVA643]"/>
    <s v="[FVA2022_Data].[Field].&amp;[FVA529]"/>
    <s v="[FVA2022_Data].[Field].&amp;[FVA029]"/>
    <s v="[FVA2022_Data].[Field].&amp;[FVA135]"/>
    <s v="[FVA2022_Data].[Field].&amp;[FVA719]"/>
    <s v="[FVA2022_Data].[Field].&amp;[FVA635]"/>
    <s v="[FVA2022_Data].[Field].&amp;[FVA541]"/>
    <s v="[FVA2022_Data].[Field].&amp;[FVA228]"/>
    <s v="[FVA2022_Data].[Field].&amp;[FVA220]"/>
    <s v="[FVA2022_Data].[Field].&amp;[FVA218]"/>
    <s v="[FVA2022_Data].[Field].&amp;[FVA516]"/>
    <s v="[FVA2022_Data].[Field].&amp;[FVA467]"/>
    <s v="[FVA2022_Data].[Field].&amp;[FVA153]"/>
    <s v="[FVA2022_Data].[Field].&amp;[FVA273]"/>
    <s v="[FVA2022_Data].[Field].&amp;[FVA269]"/>
    <s v="[FVA2022_Data].[Field].&amp;[FVA265]"/>
    <s v="[FVA2022_Data].[Field].&amp;[FVA261]"/>
    <s v="[FVA2022_Data].[Field].&amp;[FVA578]"/>
    <s v="[FVA2022_Data].[Field].&amp;[FVA141]"/>
    <s v="[FVA2022_Data].[Field].&amp;[FVA040]"/>
    <s v="[FVA2022_Data].[Field].&amp;[FVA334]"/>
    <s v="[FVA2022_Data].[Field].&amp;[FVA030]"/>
    <s v="[FVA2022_Data].[Field].&amp;[FVA021]"/>
    <s v="[FVA2022_Data].[Field].&amp;[FVA723]"/>
    <s v="[FVA2022_Data].[Field].&amp;[FVA004]"/>
    <s v="[FVA2022_Data].[Field].&amp;[FVA107]"/>
    <s v="[FVA2022_Data].[Field].&amp;[FVA075]"/>
    <s v="[FVA2022_Data].[Field].&amp;[FVA298]"/>
    <s v="[FVA2022_Data].[Field].&amp;[FVA294]"/>
    <s v="[FVA2022_Data].[Field].&amp;[FVA217]"/>
    <s v="[FVA2022_Data].[Field].&amp;[FVA554]"/>
    <s v="[FVA2022_Data].[Field].&amp;[FVA329]"/>
    <s v="[FVA2022_Data].[Field].&amp;[FVA345]"/>
    <s v="[Measures].[Sum]"/>
    <s v="{[FVA2022_Data].[Field].&amp;[FVA803],[FVA2022_Data].[Field].&amp;[FVA642]}"/>
    <s v="#,0"/>
    <s v="{[FVA2022_Data].[Field].&amp;[FVA411],[FVA2022_Data].[Field].&amp;[FVA615],[FVA2022_Data].[Field].&amp;[FVA425]}"/>
    <s v="{[FVA2022_Data].[Field].&amp;[FVA439],[FVA2022_Data].[Field].&amp;[FVA453]}"/>
    <s v="{[FVA2022_Data].[Field].&amp;[FVA765],[FVA2022_Data].[Field].&amp;[FVA768]}"/>
    <s v="[FVA2022_Data].[Field].&amp;[FVA810]"/>
    <s v="[FVA2022_Data].[Field].&amp;[FVA811]"/>
    <s v="[FVA2022_Data].[Field].&amp;[FVA812]"/>
    <s v="[FVA2022_Data].[Field].&amp;[FVA813]"/>
    <s v="[FVA2022_Data].[Field].&amp;[FVA814]"/>
    <s v="[FVA2022_Data].[Field].&amp;[FVA815]"/>
    <s v="[FVA2022_Data].[Field].&amp;[FVA816]"/>
    <s v="[FVA2022_Data].[Field].&amp;[FVA817]"/>
    <s v="[FVA2022_Data].[Field].&amp;[FVA818]"/>
    <s v="[FVA2022_Data].[Field].&amp;[FVA819]"/>
    <s v="[FVA2022_Data].[Field].&amp;[FVA651]"/>
    <s v="[FVA2022_Data].[Field].&amp;[FVA652]"/>
    <s v="[FVA2022_Data].[Field].&amp;[FVA655]"/>
    <s v="[FVA2022_Data].[Field].&amp;[FVA202]"/>
    <s v="[FVA2022_Data].[Field].&amp;[FVA604]"/>
    <s v="[FVA2022_Data].[Field].&amp;[FVA605]"/>
    <s v="[FVA2022_Data].[Field].&amp;[FVA608]"/>
    <s v="[FVA2022_Data].[Field].&amp;[FVA679]"/>
    <s v="[FVA2022_Data].[Field].&amp;[FVA241]"/>
    <s v="{[FVA2022_Data].[Field].&amp;[FVA653],[FVA2022_Data].[Field].&amp;[FVA654]}"/>
    <s v="{[FVA2022_Data].[Field].&amp;[FVA606],[FVA2022_Data].[Field].&amp;[FVA607]}"/>
    <s v="{([FVA2022_Data].[Field].&amp;[FVA041]),([FVA2022_Data].[Field].&amp;[FVA042]),([FVA2022_Data].[Field].&amp;[FVA043])}"/>
    <s v="{{([FVA2022_Data].[Field].&amp;[FVA041]),([FVA2022_Data].[Field].&amp;[FVA042]),([FVA2022_Data].[Field].&amp;[FVA043])},{[FVA2022_Data].[Field].&amp;[FVA803],[FVA2022_Data].[Field].&amp;[FVA642]}}"/>
    <s v="[FVA2022_Data].[RP_Code].&amp;[LH4415]"/>
    <s v="[FVA2022_Data].[RP_Code].&amp;[4819]"/>
    <s v="[FVA2022_Data].[RP_Code].&amp;[LH4014]"/>
    <s v="[FVA2022_Data].[RP_Code].&amp;[LH3887]"/>
    <s v="[FVA2022_Data].[RP_Code].&amp;[LH0155]"/>
    <s v="[FVA2022_Data].[RP_Code].&amp;[L1668]"/>
    <s v="[FVA2022_Data].[RP_Code].&amp;[4868]"/>
    <s v="[FVA2022_Data].[RP_Code].&amp;[L4455]"/>
    <s v="[FVA2022_Data].[RP_Code].&amp;[4872]"/>
    <s v="[FVA2022_Data].[RP_Code].&amp;[L0249]"/>
    <s v="[FVA2022_Data].[RP_Code].&amp;[L3713]"/>
    <s v="[FVA2022_Data].[RP_Code].&amp;[LH0280]"/>
    <s v="[FVA2022_Data].[RP_Code].&amp;[LH1722]"/>
    <s v="[FVA2022_Data].[RP_Code].&amp;[LH4149]"/>
    <s v="[FVA2022_Data].[RP_Code].&amp;[L4238]"/>
    <s v="[FVA2022_Data].[RP_Code].&amp;[LH0884]"/>
    <s v="[FVA2022_Data].[RP_Code].&amp;[LH4095]"/>
    <s v="[FVA2022_Data].[RP_Code].&amp;[L4229]"/>
    <s v="[FVA2022_Data].[RP_Code].&amp;[LH0391]"/>
    <s v="[FVA2022_Data].[RP_Code].&amp;[L4172]"/>
    <s v="[FVA2022_Data].[RP_Code].&amp;[GLH4095]"/>
    <s v="[FVA2022_Data].[RP_Code].&amp;[GL4229]"/>
    <s v="[FVA2022_Data].[RP_Code].&amp;[LH3859]"/>
    <s v="[FVA2022_Data].[RP_Code].&amp;[L2179]"/>
    <s v="[FVA2022_Data].[RP_Code].&amp;[L4463]"/>
    <s v="[FVA2022_Data].[RP_Code].&amp;[GL4499]"/>
    <s v="[FVA2022_Data].[RP_Code].&amp;[L2285]"/>
    <s v="[FVA2022_Data].[RP_Code].&amp;[LH0676]"/>
    <s v="[FVA2022_Data].[RP_Code].&amp;[GL0699]"/>
    <s v="[FVA2022_Data].[RP_Code].&amp;[L4254]"/>
    <s v="[FVA2022_Data].[RP_Code].&amp;[GL4393]"/>
    <s v="[FVA2022_Data].[RP_Code].&amp;[GL4172]"/>
    <s v="[FVA2022_Data].[RP_Code].&amp;[GL3758]"/>
    <s v="[FVA2022_Data].[RP_Code].&amp;[GL0702]"/>
    <s v="[FVA2022_Data].[RP_Code].&amp;[G4568]"/>
    <s v="[FVA2022_Data].[RP_Code].&amp;[GLH4401]"/>
    <s v="[FVA2022_Data].[RP_Code].&amp;[G5071]"/>
    <s v="[FVA2022_Data].[RP_Code].&amp;[GL4473]"/>
    <s v="[FVA2022_Data].[RP_Code].&amp;[GL0026]"/>
    <s v="[FVA2022_Data].[RP_Code].&amp;[L3833]"/>
    <s v="[FVA2022_Data].[RP_Code].&amp;[L0042]"/>
    <s v="[FVA2022_Data].[RP_Code].&amp;[G4846]"/>
    <s v="[FVA2022_Data].[RP_Code].&amp;[GL1231]"/>
    <s v="[FVA2022_Data].[RP_Code].&amp;[L0457]"/>
    <s v="[FVA2022_Data].[RP_Code].&amp;[GL0061]"/>
    <s v="[FVA2022_Data].[RP_Code].&amp;[LH3728]"/>
    <s v="[FVA2022_Data].[RP_Code].&amp;[GL4476]"/>
    <s v="[FVA2022_Data].[RP_Code].&amp;[4662]"/>
    <s v="[FVA2022_Data].[RP_Code].&amp;[GL0517]"/>
    <s v="[FVA2022_Data].[RP_Code].&amp;[G5090]"/>
    <s v="[FVA2022_Data].[RP_Code].&amp;[L4167]"/>
    <s v="[FVA2022_Data].[RP_Code].&amp;[GL4140]"/>
    <s v="[FVA2022_Data].[RP_Code].&amp;[GL4530]"/>
    <s v="[FVA2022_Data].[RP_Code].&amp;[5125]"/>
    <s v="[FVA2022_Data].[RP_Code].&amp;[GLH0495]"/>
    <s v="[FVA2022_Data].[RP_Code].&amp;[GLH4428]"/>
    <s v="[FVA2022_Data].[RP_Code].&amp;[GL4312]"/>
    <s v="[FVA2022_Data].[RP_Code].&amp;[L0147]"/>
    <s v="[FVA2022_Data].[RP_Code].&amp;[GLH4353]"/>
    <s v="[FVA2022_Data].[RP_Code].&amp;[GLH4087]"/>
    <s v="[FVA2022_Data].[RP_Code].&amp;[G5075]"/>
    <s v="[FVA2022_Data].[RP_Code].&amp;[GL4472]"/>
    <s v="[FVA2022_Data].[RP_Code].&amp;[LH0269]"/>
    <s v="[FVA2022_Data].[RP_Code].&amp;[GL4449]"/>
    <s v="[FVA2022_Data].[RP_Code].&amp;[GL1668]"/>
    <s v="[FVA2022_Data].[RP_Code].&amp;[G4868]"/>
    <s v="[FVA2022_Data].[RP_Code].&amp;[GL4455]"/>
    <s v="[FVA2022_Data].[RP_Code].&amp;[GL4511]"/>
    <s v="[FVA2022_Data].[RP_Code].&amp;[GL4240]"/>
    <s v="[FVA2022_Data].[RP_Code].&amp;[GL4004]"/>
    <s v="[FVA2022_Data].[RP_Code].&amp;[GL4457]"/>
    <s v="[FVA2022_Data].[RP_Code].&amp;[GL4331]"/>
    <s v="[FVA2022_Data].[RP_Code].&amp;[4844]"/>
    <s v="[FVA2022_Data].[RP_Code].&amp;[LH4454]"/>
    <s v="[FVA2022_Data].[RP_Code].&amp;[5062]"/>
    <s v="[FVA2022_Data].[RP_Code].&amp;[5079]"/>
    <s v="[FVA2022_Data].[RP_Code].&amp;[GL1538]"/>
    <s v="[FVA2022_Data].[RP_Code].&amp;[GL4465]"/>
    <s v="[FVA2022_Data].[RP_Code].&amp;[GLH4402]"/>
    <s v="[FVA2022_Data].[RP_Code].&amp;[G4651]"/>
    <s v="[FVA2022_Data].[RP_Code].&amp;[GLH4336]"/>
    <s v="[FVA2022_Data].[RP_Code].&amp;[GL4361]"/>
    <s v="[FVA2022_Data].[RP_Code].&amp;[GLH4014]"/>
    <s v="[FVA2022_Data].[RP_Code].&amp;[GLH0155]"/>
    <s v="[FVA2022_Data].[RP_Code].&amp;[GL4238]"/>
    <s v="[FVA2022_Data].[RP_Code].&amp;[GLH4165]"/>
    <s v="[FVA2022_Data].[RP_Code].&amp;[G4825]"/>
    <s v="[FVA2022_Data].[RP_Code].&amp;[GL0718]"/>
    <s v="[FVA2022_Data].[RP_Code].&amp;[G4584]"/>
    <s v="[FVA2022_Data].[RP_Code].&amp;[GL4434]"/>
    <s v="[FVA2022_Data].[RP_Code].&amp;[G4858]"/>
    <s v="[FVA2022_Data].[RP_Code].&amp;[GLH3887]"/>
    <s v="[FVA2022_Data].[RP_Code].&amp;[4804]"/>
    <s v="[FVA2022_Data].[RP_Code].&amp;[GL2194]"/>
    <s v="[FVA2022_Data].[RP_Code].&amp;[L4538]"/>
    <s v="[FVA2022_Data].[RP_Code].&amp;[GLH3902]"/>
    <s v="[FVA2022_Data].[RP_Code].&amp;[LH0084]"/>
    <s v="[FVA2022_Data].[RP_Code].&amp;[GLH2162]"/>
    <s v="[FVA2022_Data].[RP_Code].&amp;[GL4528]"/>
    <s v="[FVA2022_Data].[RP_Code].&amp;[G4857]"/>
    <s v="[FVA2022_Data].[RP_Code].&amp;[GLH0704]"/>
    <s v="[FVA2022_Data].[RP_Code].&amp;[4691]"/>
    <s v="[FVA2022_Data].[RP_Code].&amp;[5071]"/>
    <s v="[FVA2022_Data].[RP_Code].&amp;[LH4401]"/>
    <s v="[FVA2022_Data].[RP_Code].&amp;[4568]"/>
    <s v="[FVA2022_Data].[RP_Code].&amp;[L0702]"/>
    <s v="[FVA2022_Data].[RP_Code].&amp;[L3758]"/>
    <s v="[FVA2022_Data].[RP_Code].&amp;[L0026]"/>
    <s v="[FVA2022_Data].[RP_Code].&amp;[L4331]"/>
    <s v="[FVA2022_Data].[RP_Code].&amp;[LH4253]"/>
    <s v="[FVA2022_Data].[RP_Code].&amp;[5075]"/>
    <s v="[FVA2022_Data].[RP_Code].&amp;[L4457]"/>
    <s v="[FVA2022_Data].[RP_Code].&amp;[LH4353]"/>
    <s v="[FVA2022_Data].[RP_Code].&amp;[L0284]"/>
    <s v="[FVA2022_Data].[RP_Code].&amp;[LH4428]"/>
    <s v="[FVA2022_Data].[RP_Code].&amp;[LH4209]"/>
    <s v="[FVA2022_Data].[RP_Code].&amp;[L4499]"/>
    <s v="[FVA2022_Data].[RP_Code].&amp;[4775]"/>
    <s v="[FVA2022_Data].[RP_Code].&amp;[L4004]"/>
    <s v="[FVA2022_Data].[RP_Code].&amp;[4858]"/>
    <s v="[FVA2022_Data].[RP_Code].&amp;[H1528]"/>
    <s v="[FVA2022_Data].[RP_Code].&amp;[L4472]"/>
    <s v="[FVA2022_Data].[RP_Code].&amp;[4865]"/>
    <s v="[FVA2022_Data].[RP_Code].&amp;[L4361]"/>
    <s v="[FVA2022_Data].[RP_Code].&amp;[L4312]"/>
    <s v="[FVA2022_Data].[RP_Code].&amp;[LH0495]"/>
    <s v="[FVA2022_Data].[RP_Code].&amp;[L0715]"/>
    <s v="[FVA2022_Data].[RP_Code].&amp;[L4434]"/>
    <s v="[FVA2022_Data].[RP_Code].&amp;[L4140]"/>
    <s v="[FVA2022_Data].[RP_Code].&amp;[L3535]"/>
    <s v="[FVA2022_Data].[RP_Code].&amp;[4582]"/>
    <s v="[FVA2022_Data].[RP_Code].&amp;[4651]"/>
    <s v="[FVA2022_Data].[RP_Code].&amp;[LH4184]"/>
    <s v="[FVA2022_Data].[RP_Code].&amp;[L4204]"/>
    <s v="[FVA2022_Data].[RP_Code].&amp;[L4498]"/>
    <s v="[FVA2022_Data].[RP_Code].&amp;[L4313]"/>
    <s v="[FVA2022_Data].[RP_Code].&amp;[4803]"/>
    <s v="[FVA2022_Data].[RP_Code].&amp;[L1230]"/>
    <s v="[FVA2022_Data].[RP_Code].&amp;[LH4402]"/>
    <s v="[FVA2022_Data].[RP_Code].&amp;[L4473]"/>
    <s v="[FVA2022_Data].[RP_Code].&amp;[5090]"/>
    <s v="[FVA2022_Data].[RP_Code].&amp;[L4528]"/>
    <s v="[FVA2022_Data].[RP_Code].&amp;[L4372]"/>
    <s v="[FVA2022_Data].[RP_Code].&amp;[L0517]"/>
    <s v="[FVA2022_Data].[RP_Code].&amp;[4584]"/>
    <s v="[FVA2022_Data].[RP_Code].&amp;[LH3902]"/>
    <s v="[FVA2022_Data].[RP_Code].&amp;[L2441]"/>
    <s v="[FVA2022_Data].[RP_Code].&amp;[L4456]"/>
    <s v="[FVA2022_Data].[RP_Code].&amp;[L1538]"/>
    <s v="[FVA2022_Data].[RP_Code].&amp;[L0055]"/>
    <s v="[FVA2022_Data].[RP_Code].&amp;[5060]"/>
    <s v="[FVA2022_Data].[RP_Code].&amp;[L4509]"/>
    <s v="[FVA2022_Data].[RP_Code].&amp;[L4497]"/>
    <s v="[FVA2022_Data].[RP_Code].&amp;[LH0459]"/>
    <s v="[FVA2022_Data].[RP_Code].&amp;[L0018]"/>
    <s v="[FVA2022_Data].[RP_Code].&amp;[4668]"/>
    <s v="[FVA2022_Data].[RP_Code].&amp;[L4447]"/>
    <s v="[FVA2022_Data].[RP_Code].&amp;[LH4121]"/>
    <s v="[FVA2022_Data].[RP_Code].&amp;[L0718]"/>
    <s v="[FVA2022_Data].[RP_Code].&amp;[L4223]"/>
    <s v="[FVA2022_Data].[RP_Code].&amp;[L4476]"/>
    <s v="[FVA2022_Data].[RP_Code].&amp;[L0061]"/>
    <s v="[FVA2022_Data].[RP_Code].&amp;[L4532]"/>
    <s v="[FVA2022_Data].[RP_Code].&amp;[L3076]"/>
    <s v="[FVA2022_Data].[RP_Code].&amp;[LH2162]"/>
    <s v="[FVA2022_Data].[RP_Code].&amp;[L4073]"/>
    <s v="[FVA2022_Data].[RP_Code].&amp;[LH0032]"/>
    <s v="[FVA2022_Data].[RP_Code].&amp;[LH0131]"/>
    <s v="[FVA2022_Data].[RP_Code].&amp;[L1231]"/>
    <s v="[FVA2022_Data].[RP_Code].&amp;[4846]"/>
    <s v="[FVA2022_Data].[RP_Code].&amp;[LH0989]"/>
    <s v="[FVA2022_Data].[RP_Code].&amp;[4877]"/>
    <s v="[FVA2022_Data].[RP_Code].&amp;[L4277]"/>
    <s v="[FVA2022_Data].[RP_Code].&amp;[LH4266]"/>
    <s v="[FVA2022_Data].[RP_Code].&amp;[LH0704]"/>
    <s v="[FVA2022_Data].[RP_Code].&amp;[4873]"/>
    <s v="[FVA2022_Data].[RP_Code].&amp;[LH4343]"/>
    <s v="[FVA2022_Data].[RP_Code].&amp;[L4517]"/>
    <s v="[FVA2022_Data].[RP_Code].&amp;[LH0013]"/>
    <s v="[FVA2022_Data].[RP_Code].&amp;[L4435]"/>
    <s v="[FVA2022_Data].[RP_Code].&amp;[4825]"/>
    <s v="[FVA2022_Data].[RP_Code].&amp;[L4303]"/>
    <s v="[FVA2022_Data].[RP_Code].&amp;[L0726]"/>
    <s v="[FVA2022_Data].[RP_Code].&amp;[L0386]"/>
    <s v="[FVA2022_Data].[RP_Code].&amp;[LH4249]"/>
    <s v="[FVA2022_Data].[RP_Code].&amp;[SL3119]"/>
    <s v="[FVA2022_Data].[RP_Code].&amp;[L4459]"/>
    <s v="[FVA2022_Data].[RP_Code].&amp;[L0717]"/>
    <s v="[FVA2022_Data].[RP_Code].&amp;[L3736]"/>
    <s v="[FVA2022_Data].[RP_Code].&amp;[L4485]"/>
    <s v="[FVA2022_Data].[RP_Code].&amp;[L4466]"/>
    <s v="[FVA2022_Data].[RP_Code].&amp;[4857]"/>
    <s v="[FVA2022_Data].[RP_Code].&amp;[L2194]"/>
    <s v="[FVA2022_Data].[RP_Code].&amp;[4808]"/>
    <s v="[FVA2022_Data].[RP_Code].&amp;[4851]"/>
    <s v="[FVA2022_Data].[RP_Code].&amp;[L4060]"/>
    <s v="[FVA2022_Data].[RP_Code].&amp;[L0028]"/>
    <s v="[FVA2022_Data].[RP_Code].&amp;[4849]"/>
    <s v="[FVA2022_Data].[RP_Code].&amp;[L0006]"/>
    <s v="[FVA2022_Data].[RP_Code].&amp;[4880]"/>
    <s v="[FVA2022_Data].[RP_Code].&amp;[4817]"/>
    <s v="[FVA2022_Data].[RP_Code].&amp;[LH4248]"/>
    <s v="[FVA2022_Data].[RP_Code].&amp;[LH0171]"/>
    <s v="[FVA2022_Data].[RP_Code].&amp;[L4505]"/>
    <s v="[FVA2022_Data].[RP_Code].&amp;[L0659]"/>
    <s v="[FVA2022_Data].[RP_Code].&amp;[L4486]"/>
    <s v="[FVA2022_Data].[RP_Code].&amp;[SL3224]"/>
    <s v="[FVA2022_Data].[RP_Code].&amp;[LH0250]"/>
    <s v="[FVA2022_Data].[RP_Code].&amp;[L4123]"/>
    <s v="[FVA2022_Data].[RP_Code].&amp;[L0871]"/>
    <s v="[FVA2022_Data].[RP_Code].&amp;[LH4138]"/>
    <s v="[FVA2022_Data].[RP_Code].&amp;[4878]"/>
    <s v="[FVA2022_Data].[RP_Code].&amp;[A4020]"/>
    <s v="[FVA2022_Data].[RP_Code].&amp;[LH3926]"/>
    <s v="[FVA2022_Data].[RP_Code].&amp;[L4543]"/>
    <s v="[FVA2022_Data].[RP_Code].&amp;[L1001]"/>
    <s v="[FVA2022_Data].[RP_Code].&amp;[A1855]"/>
    <s v="[FVA2022_Data].[RP_Code].&amp;[L4334]"/>
    <s v="[FVA2022_Data].[RP_Code].&amp;[4682]"/>
    <s v="[FVA2022_Data].[RP_Code].&amp;[5084]"/>
    <s v="[FVA2022_Data].[RP_Code].&amp;[L4556]"/>
    <s v="[FVA2022_Data].[RP_Code].&amp;[L4170]"/>
    <s v="[FVA2022_Data].[RP_Code].&amp;[LH4032]"/>
    <s v="[FVA2022_Data].[RP_Code].&amp;[L0877]"/>
    <s v="[FVA2022_Data].[RP_Code].&amp;[4745]"/>
    <s v="[FVA2022_Data].[RP_Code].&amp;[4607]"/>
    <s v="[FVA2022_Data].[RP_Code].&amp;[4653]"/>
    <s v="[FVA2022_Data].[RP_Code].&amp;[L4279]"/>
    <s v="[FVA2022_Data].[RP_Code].&amp;[4684]"/>
    <s v="[FVA2022_Data].[RP_Code].&amp;[LH4050]"/>
    <s v="[FVA2022_Data].[RP_Code].&amp;[LH4412]"/>
    <s v="[FVA2022_Data].[RP_Code].&amp;[5083]"/>
    <s v="[FVA2022_Data].[RP_Code].&amp;[LH2429]"/>
    <s v="[FVA2022_Data].[RP_Code].&amp;[LH4026]"/>
    <s v="[FVA2022_Data].[RP_Code].&amp;[4636]"/>
    <s v="[FVA2022_Data].[RP_Code].&amp;[4609]"/>
    <s v="[FVA2022_Data].[RP_Code].&amp;[L0247]"/>
    <s v="[FVA2022_Data].[RP_Code].&amp;[L4299]"/>
    <s v="[FVA2022_Data].[RP_Code].&amp;[LH4097]"/>
    <s v="[FVA2022_Data].[RP_Code].&amp;[LH0050]"/>
    <s v="[FVA2022_Data].[RP_Code].&amp;[L4130]"/>
    <s v="[FVA2022_Data].[RP_Code].&amp;[L4370]"/>
    <s v="[FVA2022_Data].[RP_Code].&amp;[L4513]"/>
    <s v="[FVA2022_Data].[RP_Code].&amp;[L4230]"/>
    <s v="[FVA2022_Data].[RP_Code].&amp;[L4628]"/>
    <s v="[FVA2022_Data].[RP_Code].&amp;[4837]"/>
    <s v="[FVA2022_Data].[RP_Code].&amp;[4686]"/>
    <s v="[FVA2022_Data].[RP_Code].&amp;[L0078]"/>
    <s v="[FVA2022_Data].[RP_Code].&amp;[L4507]"/>
    <s v="[FVA2022_Data].[RP_Code].&amp;[LH0279]"/>
    <s v="[FVA2022_Data].[RP_Code].&amp;[4717]"/>
    <s v="[FVA2022_Data].[RP_Code].&amp;[4687]"/>
    <s v="[FVA2022_Data].[RP_Code].&amp;[4680]"/>
    <s v="[FVA2022_Data].[RP_Code].&amp;[LH4403]"/>
    <s v="[FVA2022_Data].[RP_Code].&amp;[L0173]"/>
    <s v="[FVA2022_Data].[RP_Code].&amp;[L1556]"/>
    <s v="[FVA2022_Data].[RP_Code].&amp;[H1046]"/>
    <s v="[FVA2022_Data].[RP_Code].&amp;[LH4264]"/>
    <s v="[FVA2022_Data].[RP_Code].&amp;[LH4339]"/>
    <s v="[FVA2022_Data].[RP_Code].&amp;[L0514]"/>
    <s v="[FVA2022_Data].[RP_Code].&amp;[L0992]"/>
    <s v="[FVA2022_Data].[RP_Code].&amp;[4729]"/>
    <s v="[FVA2022_Data].[RP_Code].&amp;[L0266]"/>
    <s v="[FVA2022_Data].[RP_Code].&amp;[L4552]"/>
    <s v="[FVA2022_Data].[RP_Code].&amp;[LH4220]"/>
    <s v="[FVA2022_Data].[RP_Code].&amp;[L4118]"/>
    <s v="[FVA2022_Data].[RP_Code].&amp;[L0689]"/>
    <s v="[FVA2022_Data].[RP_Code].&amp;[L4522]"/>
    <s v="[FVA2022_Data].[RP_Code].&amp;[L4520]"/>
    <s v="[FVA2022_Data].[RP_Code].&amp;[5065]"/>
    <s v="[FVA2022_Data].[RP_Code].&amp;[L4440]"/>
    <s v="[FVA2022_Data].[RP_Code].&amp;[L4160]"/>
    <s v="[FVA2022_Data].[RP_Code].&amp;[L4260]"/>
    <s v="[FVA2022_Data].[RP_Code].&amp;[L0979]"/>
    <s v="[FVA2022_Data].[RP_Code].&amp;[L4251]"/>
    <s v="[FVA2022_Data].[RP_Code].&amp;[L4311]"/>
    <s v="[FVA2022_Data].[RP_Code].&amp;[L4385]"/>
    <s v="[FVA2022_Data].[RP_Code].&amp;[L3808]"/>
    <s v="[FVA2022_Data].[RP_Code].&amp;[LH3737]"/>
    <s v="[FVA2022_Data].[RP_Code].&amp;[4850]"/>
    <s v="[FVA2022_Data].[RP_Code].&amp;[L4441]"/>
    <s v="[FVA2022_Data].[RP_Code].&amp;[L0277]"/>
    <s v="[FVA2022_Data].[RP_Code].&amp;[L4389]"/>
    <s v="[FVA2022_Data].[RP_Code].&amp;[L0518]"/>
    <s v="[FVA2022_Data].[RP_Code].&amp;[L4383]"/>
    <s v="[FVA2022_Data].[RP_Code].&amp;[L4495]"/>
    <s v="[FVA2022_Data].[RP_Code].&amp;[L4341]"/>
    <s v="[FVA2022_Data].[RP_Code].&amp;[4826]"/>
    <s v="[FVA2022_Data].[RP_Code].&amp;[L4521]"/>
    <s v="[FVA2022_Data].[RP_Code].&amp;[LH3827]"/>
    <s v="[FVA2022_Data].[RP_Code].&amp;[L4219]"/>
    <s v="[FVA2022_Data].[RP_Code].&amp;[LH4208]"/>
    <s v="[FVA2022_Data].[RP_Code].&amp;[L1700]"/>
    <s v="[FVA2022_Data].[RP_Code].&amp;[L0699]"/>
    <s v="[FVA2022_Data].[RP_Code].&amp;[LH4165]"/>
    <s v="[FVA2022_Data].[RP_Code].&amp;[GL4313]"/>
    <s v="[FVA2022_Data].[RP_Code].&amp;[GL4502]"/>
    <s v="[FVA2022_Data].[RP_Code].&amp;[G4582]"/>
    <s v="[FVA2022_Data].[RP_Code].&amp;[GLH4345]"/>
    <s v="[FVA2022_Data].[RP_Code].&amp;[GL4456]"/>
    <s v="[FVA2022_Data].[RP_Code].&amp;[GL4073]"/>
    <s v="[FVA2022_Data].[RP_Code].&amp;[GL0871]"/>
    <s v="[FVA2022_Data].[RP_Code].&amp;[GLH0032]"/>
    <s v="[FVA2022_Data].[RP_Code].&amp;[GL3535]"/>
    <s v="[FVA2022_Data].[RP_Code].&amp;[G5060]"/>
    <s v="[FVA2022_Data].[RP_Code].&amp;[GLH0459]"/>
    <s v="[FVA2022_Data].[RP_Code].&amp;[GL0018]"/>
    <s v="[FVA2022_Data].[RP_Code].&amp;[GL3076]"/>
    <s v="[FVA2022_Data].[RP_Code].&amp;[GL0055]"/>
    <s v="[FVA2022_Data].[RP_Code].&amp;[GLH0989]"/>
    <s v="[FVA2022_Data].[RP_Code].&amp;[G4877]"/>
    <s v="[FVA2022_Data].[RP_Code].&amp;[GL4277]"/>
    <s v="[FVA2022_Data].[RP_Code].&amp;[GL4435]"/>
    <s v="[FVA2022_Data].[RP_Code].&amp;[GL3736]"/>
    <s v="[FVA2022_Data].[RP_Code].&amp;[GL0386]"/>
    <s v="[FVA2022_Data].[RP_Code].&amp;[GL0006]"/>
    <s v="[FVA2022_Data].[RP_Code].&amp;[GL4215]"/>
    <s v="[FVA2022_Data].[RP_Code].&amp;[GLH4249]"/>
    <s v="[FVA2022_Data].[RP_Code].&amp;[G4817]"/>
    <s v="[FVA2022_Data].[RP_Code].&amp;[G4808]"/>
    <s v="[FVA2022_Data].[RP_Code].&amp;[G4878]"/>
    <s v="[FVA2022_Data].[RP_Code].&amp;[G4873]"/>
    <s v="[FVA2022_Data].[RP_Code].&amp;[GLH4343]"/>
    <s v="[FVA2022_Data].[RP_Code].&amp;[GL4517]"/>
    <s v="[FVA2022_Data].[RP_Code].&amp;[GLH0013]"/>
    <s v="[FVA2022_Data].[RP_Code].&amp;[GL4466]"/>
    <s v="[FVA2022_Data].[RP_Code].&amp;[GL4422]"/>
    <s v="[FVA2022_Data].[RP_Code].&amp;[GL4486]"/>
    <s v="[FVA2022_Data].[RP_Code].&amp;[GL4543]"/>
    <s v="[FVA2022_Data].[RP_Code].&amp;[G4851]"/>
    <s v="[FVA2022_Data].[RP_Code].&amp;[GL4334]"/>
    <s v="[FVA2022_Data].[RP_Code].&amp;[GL4236]"/>
    <s v="[FVA2022_Data].[RP_Code].&amp;[GL1001]"/>
    <s v="[FVA2022_Data].[RP_Code].&amp;[GL4279]"/>
    <s v="[FVA2022_Data].[RP_Code].&amp;[GL4556]"/>
    <s v="[FVA2022_Data].[RP_Code].&amp;[G4880]"/>
    <s v="[FVA2022_Data].[RP_Code].&amp;[GL4459]"/>
    <s v="[FVA2022_Data].[RP_Code].&amp;[GL0717]"/>
    <s v="[FVA2022_Data].[RP_Code].&amp;[G4649]"/>
    <s v="[FVA2022_Data].[RP_Code].&amp;[GL4123]"/>
    <s v="[FVA2022_Data].[RP_Code].&amp;[GL0028]"/>
    <s v="[FVA2022_Data].[RP_Code].&amp;[G4849]"/>
    <s v="[FVA2022_Data].[RP_Code].&amp;[GL4505]"/>
    <s v="[FVA2022_Data].[RP_Code].&amp;[GL4170]"/>
    <s v="[FVA2022_Data].[RP_Code].&amp;[G4653]"/>
    <s v="[FVA2022_Data].[RP_Code].&amp;[G4789]"/>
    <s v="[FVA2022_Data].[RP_Code].&amp;[G4682]"/>
    <s v="[FVA2022_Data].[RP_Code].&amp;[GLH4189]"/>
    <s v="[FVA2022_Data].[RP_Code].&amp;[GL4404]"/>
    <s v="[FVA2022_Data].[RP_Code].&amp;[G4609]"/>
    <s v="[FVA2022_Data].[RP_Code].&amp;[GL0247]"/>
    <s v="[FVA2022_Data].[RP_Code].&amp;[GLH4097]"/>
    <s v="[FVA2022_Data].[RP_Code].&amp;[GL4491]"/>
    <s v="[FVA2022_Data].[RP_Code].&amp;[GL4441]"/>
    <s v="[FVA2022_Data].[RP_Code].&amp;[GL4507]"/>
    <s v="[FVA2022_Data].[RP_Code].&amp;[G4607]"/>
    <s v="[FVA2022_Data].[RP_Code].&amp;[GLH4412]"/>
    <s v="[FVA2022_Data].[RP_Code].&amp;[GL4299]"/>
    <s v="[FVA2022_Data].[RP_Code].&amp;[GL4370]"/>
    <s v="[FVA2022_Data].[RP_Code].&amp;[GL4513]"/>
    <s v="[FVA2022_Data].[RP_Code].&amp;[GLH0279]"/>
    <s v="[FVA2022_Data].[RP_Code].&amp;[G4686]"/>
    <s v="[FVA2022_Data].[RP_Code].&amp;[GL0078]"/>
    <s v="[FVA2022_Data].[RP_Code].&amp;[GL4130]"/>
    <s v="[FVA2022_Data].[RP_Code].&amp;[GL4230]"/>
    <s v="[FVA2022_Data].[RP_Code].&amp;[GL4628]"/>
    <s v="[FVA2022_Data].[RP_Code].&amp;[G4837]"/>
    <s v="[FVA2022_Data].[RP_Code].&amp;[GL1556]"/>
    <s v="[FVA2022_Data].[RP_Code].&amp;[GL0514]"/>
    <s v="[FVA2022_Data].[RP_Code].&amp;[GL0992]"/>
    <s v="[FVA2022_Data].[RP_Code].&amp;[G4729]"/>
    <s v="[FVA2022_Data].[RP_Code].&amp;[GL4118]"/>
    <s v="[FVA2022_Data].[RP_Code].&amp;[GL4495]"/>
    <s v="[FVA2022_Data].[RP_Code].&amp;[GLH4220]"/>
    <s v="[FVA2022_Data].[RP_Code].&amp;[GL4520]"/>
    <s v="[FVA2022_Data].[RP_Code].&amp;[GL0277]"/>
    <s v="[FVA2022_Data].[RP_Code].&amp;[GLH3737]"/>
    <s v="[FVA2022_Data].[RP_Code].&amp;[GL4341]"/>
    <s v="[FVA2022_Data].[RP_Code].&amp;[GLH4339]"/>
    <s v="[FVA2022_Data].[RP_Code].&amp;[G5065]"/>
    <s v="[FVA2022_Data].[RP_Code].&amp;[G4826]"/>
    <s v="[FVA2022_Data].[RP_Code].&amp;[GLH4403]"/>
    <s v="[FVA2022_Data].[RP_Code].&amp;[GH1046]"/>
    <s v="[FVA2022_Data].[RP_Code].&amp;[GLH4264]"/>
    <s v="[FVA2022_Data].[RP_Code].&amp;[GL4219]"/>
    <s v="[FVA2022_Data].[RP_Code].&amp;[GL4552]"/>
    <s v="[FVA2022_Data].[RP_Code].&amp;[GL3808]"/>
    <s v="[FVA2022_Data].[RP_Code].&amp;[GL4311]"/>
    <s v="[FVA2022_Data].[RP_Code].&amp;[GL4521]"/>
    <s v="[FVA2022_Data].[RP_Code].&amp;[GL4522]"/>
    <s v="[FVA2022_Data].[RP_Code].&amp;[GL4464]"/>
    <s v="[FVA2022_Data].[RP_Code].&amp;[GL4260]"/>
    <s v="[FVA2022_Data].[RP_Code].&amp;[GL0979]"/>
    <s v="[FVA2022_Data].[RP_Code].&amp;[GL4385]"/>
    <s v="[FVA2022_Data].[RP_Code].&amp;[G4850]"/>
    <s v="[FVA2022_Data].[RP_Code].&amp;[GL4389]"/>
    <s v="[FVA2022_Data].[RP_Code].&amp;[GL0518]"/>
    <s v="[FVA2022_Data].[RP_Code].&amp;[GL4383]"/>
    <s v="[FVA2022_Data].[RP_Code].&amp;[GLH3827]"/>
    <s v="[FVA2022_Data].[RP_Code].&amp;[GLH4208]"/>
    <s v="[FVA2022_Data].[RP_Code].&amp;[GLH4078]"/>
    <s v="[FVA2022_Data].[RP_Code].&amp;[GL4203]"/>
  </metadataStrings>
  <mdxMetadata count="100902">
    <mdx n="0" f="v">
      <t c="3" si="227">
        <n x="225"/>
        <n x="254"/>
        <n x="125"/>
      </t>
    </mdx>
    <mdx n="0" f="v">
      <t c="3" si="227">
        <n x="225"/>
        <n x="254"/>
        <n x="110"/>
      </t>
    </mdx>
    <mdx n="0" f="v">
      <t c="3" si="227">
        <n x="225"/>
        <n x="254"/>
        <n x="111"/>
      </t>
    </mdx>
    <mdx n="0" f="v">
      <t c="3" si="227">
        <n x="225"/>
        <n x="254"/>
        <n x="112"/>
      </t>
    </mdx>
    <mdx n="0" f="v">
      <t c="3" si="227">
        <n x="225"/>
        <n x="255"/>
        <n x="132"/>
      </t>
    </mdx>
    <mdx n="0" f="v">
      <t c="3" si="227">
        <n x="225"/>
        <n x="254"/>
        <n x="124"/>
      </t>
    </mdx>
    <mdx n="0" f="v">
      <t c="3" si="227">
        <n x="225"/>
        <n x="254"/>
        <n x="153"/>
      </t>
    </mdx>
    <mdx n="0" f="v">
      <t c="3" si="227">
        <n x="225"/>
        <n x="255"/>
        <n x="155"/>
      </t>
    </mdx>
    <mdx n="0" f="v">
      <t c="3" si="227">
        <n x="225"/>
        <n x="255"/>
        <n x="137"/>
      </t>
    </mdx>
    <mdx n="0" f="v">
      <t c="3" si="227">
        <n x="225"/>
        <n x="255"/>
        <n x="144"/>
      </t>
    </mdx>
    <mdx n="0" f="v">
      <t c="3" si="227">
        <n x="225"/>
        <n x="255"/>
        <n x="32"/>
      </t>
    </mdx>
    <mdx n="0" f="v">
      <t c="3" si="227">
        <n x="225"/>
        <n x="255"/>
        <n x="134"/>
      </t>
    </mdx>
    <mdx n="0" f="v">
      <t c="3" si="227">
        <n x="225"/>
        <n x="255"/>
        <n x="25"/>
      </t>
    </mdx>
    <mdx n="0" f="v">
      <t c="3" si="227">
        <n x="225"/>
        <n x="255"/>
        <n x="47"/>
      </t>
    </mdx>
    <mdx n="0" f="v">
      <t c="3" si="227">
        <n x="225"/>
        <n x="255"/>
        <n x="110"/>
      </t>
    </mdx>
    <mdx n="0" f="v">
      <t c="3" si="227">
        <n x="225"/>
        <n x="255"/>
        <n x="111"/>
      </t>
    </mdx>
    <mdx n="0" f="v">
      <t c="3" si="227">
        <n x="225"/>
        <n x="255"/>
        <n x="128"/>
      </t>
    </mdx>
    <mdx n="0" f="v">
      <t c="3" si="227">
        <n x="225"/>
        <n x="255"/>
        <n x="129"/>
      </t>
    </mdx>
    <mdx n="0" f="v">
      <t c="3" si="227">
        <n x="225"/>
        <n x="255"/>
        <n x="153"/>
      </t>
    </mdx>
    <mdx n="0" f="v">
      <t c="3" si="227">
        <n x="225"/>
        <n x="255"/>
        <n x="154"/>
      </t>
    </mdx>
    <mdx n="0" f="v">
      <t c="3" si="227">
        <n x="225"/>
        <n x="256"/>
        <n x="247"/>
      </t>
    </mdx>
    <mdx n="0" f="v">
      <t c="3" si="227">
        <n x="225"/>
        <n x="256"/>
        <n x="241"/>
      </t>
    </mdx>
    <mdx n="0" f="v">
      <t c="3" si="227">
        <n x="225"/>
        <n x="256"/>
        <n x="55"/>
      </t>
    </mdx>
    <mdx n="0" f="v">
      <t c="3" si="227">
        <n x="225"/>
        <n x="256"/>
        <n x="102"/>
      </t>
    </mdx>
    <mdx n="0" f="v">
      <t c="3" si="227">
        <n x="225"/>
        <n x="256"/>
        <n x="166"/>
      </t>
    </mdx>
    <mdx n="0" f="v">
      <t c="3" si="227">
        <n x="225"/>
        <n x="256"/>
        <n x="103"/>
      </t>
    </mdx>
    <mdx n="0" f="v">
      <t c="3" si="227">
        <n x="225"/>
        <n x="256"/>
        <n x="118"/>
      </t>
    </mdx>
    <mdx n="0" f="v">
      <t c="3" si="227">
        <n x="225"/>
        <n x="256"/>
        <n x="104"/>
      </t>
    </mdx>
    <mdx n="0" f="v">
      <t c="3" si="227">
        <n x="225"/>
        <n x="256"/>
        <n x="119"/>
      </t>
    </mdx>
    <mdx n="0" f="v">
      <t c="3" si="227">
        <n x="225"/>
        <n x="256"/>
        <n x="105"/>
      </t>
    </mdx>
    <mdx n="0" f="v">
      <t c="3" si="227">
        <n x="225"/>
        <n x="256"/>
        <n x="120"/>
      </t>
    </mdx>
    <mdx n="0" f="v">
      <t c="3" si="227">
        <n x="225"/>
        <n x="256"/>
        <n x="121"/>
      </t>
    </mdx>
    <mdx n="0" f="v">
      <t c="3" si="227">
        <n x="225"/>
        <n x="256"/>
        <n x="106"/>
      </t>
    </mdx>
    <mdx n="0" f="v">
      <t c="3" si="227">
        <n x="225"/>
        <n x="256"/>
        <n x="238"/>
      </t>
    </mdx>
    <mdx n="0" f="v">
      <t c="3" si="227">
        <n x="225"/>
        <n x="256"/>
        <n x="207"/>
      </t>
    </mdx>
    <mdx n="0" f="v">
      <t c="3" si="227">
        <n x="225"/>
        <n x="256"/>
        <n x="208"/>
      </t>
    </mdx>
    <mdx n="0" f="v">
      <t c="3" si="227">
        <n x="225"/>
        <n x="256"/>
        <n x="234"/>
      </t>
    </mdx>
    <mdx n="0" f="v">
      <t c="3" si="227">
        <n x="225"/>
        <n x="256"/>
        <n x="124"/>
      </t>
    </mdx>
    <mdx n="0" f="v">
      <t c="3" si="227">
        <n x="225"/>
        <n x="256"/>
        <n x="109"/>
      </t>
    </mdx>
    <mdx n="0" f="v">
      <t c="3" si="227">
        <n x="225"/>
        <n x="256"/>
        <n x="125"/>
      </t>
    </mdx>
    <mdx n="0" f="v">
      <t c="3" si="227">
        <n x="225"/>
        <n x="256"/>
        <n x="126"/>
      </t>
    </mdx>
    <mdx n="0" f="v">
      <t c="3" si="227">
        <n x="225"/>
        <n x="256"/>
        <n x="110"/>
      </t>
    </mdx>
    <mdx n="0" f="v">
      <t c="3" si="227">
        <n x="225"/>
        <n x="256"/>
        <n x="127"/>
      </t>
    </mdx>
    <mdx n="0" f="v">
      <t c="3" si="227">
        <n x="225"/>
        <n x="256"/>
        <n x="111"/>
      </t>
    </mdx>
    <mdx n="0" f="v">
      <t c="3" si="227">
        <n x="225"/>
        <n x="256"/>
        <n x="128"/>
      </t>
    </mdx>
    <mdx n="0" f="v">
      <t c="3" si="227">
        <n x="225"/>
        <n x="256"/>
        <n x="153"/>
      </t>
    </mdx>
    <mdx n="0" f="v">
      <t c="3" si="227">
        <n x="225"/>
        <n x="256"/>
        <n x="154"/>
      </t>
    </mdx>
    <mdx n="0" f="v">
      <t c="3" si="227">
        <n x="225"/>
        <n x="256"/>
        <n x="1"/>
      </t>
    </mdx>
    <mdx n="0" f="v">
      <t c="3" si="227">
        <n x="225"/>
        <n x="257"/>
        <n x="247"/>
      </t>
    </mdx>
    <mdx n="0" f="v">
      <t c="3" si="227">
        <n x="225"/>
        <n x="257"/>
        <n x="241"/>
      </t>
    </mdx>
    <mdx n="0" f="v">
      <t c="3" si="227">
        <n x="225"/>
        <n x="257"/>
        <n x="54"/>
      </t>
    </mdx>
    <mdx n="0" f="v">
      <t c="3" si="227">
        <n x="225"/>
        <n x="257"/>
        <n x="55"/>
      </t>
    </mdx>
    <mdx n="0" f="v">
      <t c="3" si="227">
        <n x="225"/>
        <n x="257"/>
        <n x="102"/>
      </t>
    </mdx>
    <mdx n="0" f="v">
      <t c="3" si="227">
        <n x="225"/>
        <n x="257"/>
        <n x="166"/>
      </t>
    </mdx>
    <mdx n="0" f="v">
      <t c="3" si="227">
        <n x="225"/>
        <n x="257"/>
        <n x="103"/>
      </t>
    </mdx>
    <mdx n="0" f="v">
      <t c="3" si="227">
        <n x="225"/>
        <n x="257"/>
        <n x="118"/>
      </t>
    </mdx>
    <mdx n="0" f="v">
      <t c="3" si="227">
        <n x="225"/>
        <n x="257"/>
        <n x="104"/>
      </t>
    </mdx>
    <mdx n="0" f="v">
      <t c="3" si="227">
        <n x="225"/>
        <n x="257"/>
        <n x="119"/>
      </t>
    </mdx>
    <mdx n="0" f="v">
      <t c="3" si="227">
        <n x="225"/>
        <n x="257"/>
        <n x="105"/>
      </t>
    </mdx>
    <mdx n="0" f="v">
      <t c="3" si="227">
        <n x="225"/>
        <n x="257"/>
        <n x="120"/>
      </t>
    </mdx>
    <mdx n="0" f="v">
      <t c="3" si="227">
        <n x="225"/>
        <n x="257"/>
        <n x="121"/>
      </t>
    </mdx>
    <mdx n="0" f="v">
      <t c="3" si="227">
        <n x="225"/>
        <n x="257"/>
        <n x="106"/>
      </t>
    </mdx>
    <mdx n="0" f="v">
      <t c="3" si="227">
        <n x="225"/>
        <n x="257"/>
        <n x="238"/>
      </t>
    </mdx>
    <mdx n="0" f="v">
      <t c="3" si="227">
        <n x="225"/>
        <n x="257"/>
        <n x="206"/>
      </t>
    </mdx>
    <mdx n="0" f="v">
      <t c="3" si="227">
        <n x="225"/>
        <n x="257"/>
        <n x="207"/>
      </t>
    </mdx>
    <mdx n="0" f="v">
      <t c="3" si="227">
        <n x="225"/>
        <n x="257"/>
        <n x="208"/>
      </t>
    </mdx>
    <mdx n="0" f="v">
      <t c="3" si="227">
        <n x="225"/>
        <n x="257"/>
        <n x="234"/>
      </t>
    </mdx>
    <mdx n="0" f="v">
      <t c="3" si="227">
        <n x="225"/>
        <n x="257"/>
        <n x="124"/>
      </t>
    </mdx>
    <mdx n="0" f="v">
      <t c="3" si="227">
        <n x="225"/>
        <n x="257"/>
        <n x="109"/>
      </t>
    </mdx>
    <mdx n="0" f="v">
      <t c="3" si="227">
        <n x="225"/>
        <n x="257"/>
        <n x="125"/>
      </t>
    </mdx>
    <mdx n="0" f="v">
      <t c="3" si="227">
        <n x="225"/>
        <n x="257"/>
        <n x="126"/>
      </t>
    </mdx>
    <mdx n="0" f="v">
      <t c="3" si="227">
        <n x="225"/>
        <n x="257"/>
        <n x="110"/>
      </t>
    </mdx>
    <mdx n="0" f="v">
      <t c="3" si="227">
        <n x="225"/>
        <n x="257"/>
        <n x="111"/>
      </t>
    </mdx>
    <mdx n="0" f="v">
      <t c="3" si="227">
        <n x="225"/>
        <n x="257"/>
        <n x="128"/>
      </t>
    </mdx>
    <mdx n="0" f="v">
      <t c="3" si="227">
        <n x="225"/>
        <n x="257"/>
        <n x="112"/>
      </t>
    </mdx>
    <mdx n="0" f="v">
      <t c="3" si="227">
        <n x="225"/>
        <n x="257"/>
        <n x="129"/>
      </t>
    </mdx>
    <mdx n="0" f="v">
      <t c="3" si="227">
        <n x="225"/>
        <n x="257"/>
        <n x="153"/>
      </t>
    </mdx>
    <mdx n="0" f="v">
      <t c="3" si="227">
        <n x="225"/>
        <n x="257"/>
        <n x="154"/>
      </t>
    </mdx>
    <mdx n="0" f="v">
      <t c="3" si="227">
        <n x="225"/>
        <n x="257"/>
        <n x="1"/>
      </t>
    </mdx>
    <mdx n="0" f="v">
      <t c="3" si="227">
        <n x="225"/>
        <n x="258"/>
        <n x="241"/>
      </t>
    </mdx>
    <mdx n="0" f="v">
      <t c="3" si="227">
        <n x="225"/>
        <n x="258"/>
        <n x="54"/>
      </t>
    </mdx>
    <mdx n="0" f="v">
      <t c="3" si="227">
        <n x="225"/>
        <n x="258"/>
        <n x="55"/>
      </t>
    </mdx>
    <mdx n="0" f="v">
      <t c="3" si="227">
        <n x="225"/>
        <n x="258"/>
        <n x="102"/>
      </t>
    </mdx>
    <mdx n="0" f="v">
      <t c="3" si="227">
        <n x="225"/>
        <n x="258"/>
        <n x="166"/>
      </t>
    </mdx>
    <mdx n="0" f="v">
      <t c="3" si="227">
        <n x="225"/>
        <n x="258"/>
        <n x="103"/>
      </t>
    </mdx>
    <mdx n="0" f="v">
      <t c="3" si="227">
        <n x="225"/>
        <n x="258"/>
        <n x="118"/>
      </t>
    </mdx>
    <mdx n="0" f="v">
      <t c="3" si="227">
        <n x="225"/>
        <n x="258"/>
        <n x="104"/>
      </t>
    </mdx>
    <mdx n="0" f="v">
      <t c="3" si="227">
        <n x="225"/>
        <n x="258"/>
        <n x="119"/>
      </t>
    </mdx>
    <mdx n="0" f="v">
      <t c="3" si="227">
        <n x="225"/>
        <n x="258"/>
        <n x="105"/>
      </t>
    </mdx>
    <mdx n="0" f="v">
      <t c="3" si="227">
        <n x="225"/>
        <n x="258"/>
        <n x="120"/>
      </t>
    </mdx>
    <mdx n="0" f="v">
      <t c="3" si="227">
        <n x="225"/>
        <n x="258"/>
        <n x="121"/>
      </t>
    </mdx>
    <mdx n="0" f="v">
      <t c="3" si="227">
        <n x="225"/>
        <n x="258"/>
        <n x="106"/>
      </t>
    </mdx>
    <mdx n="0" f="v">
      <t c="3" si="227">
        <n x="225"/>
        <n x="258"/>
        <n x="238"/>
      </t>
    </mdx>
    <mdx n="0" f="v">
      <t c="3" si="227">
        <n x="225"/>
        <n x="258"/>
        <n x="206"/>
      </t>
    </mdx>
    <mdx n="0" f="v">
      <t c="3" si="227">
        <n x="225"/>
        <n x="258"/>
        <n x="207"/>
      </t>
    </mdx>
    <mdx n="0" f="v">
      <t c="3" si="227">
        <n x="225"/>
        <n x="258"/>
        <n x="208"/>
      </t>
    </mdx>
    <mdx n="0" f="v">
      <t c="3" si="227">
        <n x="225"/>
        <n x="258"/>
        <n x="234"/>
      </t>
    </mdx>
    <mdx n="0" f="v">
      <t c="3" si="227">
        <n x="225"/>
        <n x="258"/>
        <n x="124"/>
      </t>
    </mdx>
    <mdx n="0" f="v">
      <t c="3" si="227">
        <n x="225"/>
        <n x="258"/>
        <n x="109"/>
      </t>
    </mdx>
    <mdx n="0" f="v">
      <t c="3" si="227">
        <n x="225"/>
        <n x="258"/>
        <n x="125"/>
      </t>
    </mdx>
    <mdx n="0" f="v">
      <t c="3" si="227">
        <n x="225"/>
        <n x="258"/>
        <n x="126"/>
      </t>
    </mdx>
    <mdx n="0" f="v">
      <t c="3" si="227">
        <n x="225"/>
        <n x="258"/>
        <n x="110"/>
      </t>
    </mdx>
    <mdx n="0" f="v">
      <t c="3" si="227">
        <n x="225"/>
        <n x="258"/>
        <n x="127"/>
      </t>
    </mdx>
    <mdx n="0" f="v">
      <t c="3" si="227">
        <n x="225"/>
        <n x="258"/>
        <n x="111"/>
      </t>
    </mdx>
    <mdx n="0" f="v">
      <t c="3" si="227">
        <n x="225"/>
        <n x="258"/>
        <n x="128"/>
      </t>
    </mdx>
    <mdx n="0" f="v">
      <t c="3" si="227">
        <n x="225"/>
        <n x="258"/>
        <n x="129"/>
      </t>
    </mdx>
    <mdx n="0" f="v">
      <t c="3" si="227">
        <n x="225"/>
        <n x="258"/>
        <n x="153"/>
      </t>
    </mdx>
    <mdx n="0" f="v">
      <t c="3" si="227">
        <n x="225"/>
        <n x="258"/>
        <n x="154"/>
      </t>
    </mdx>
    <mdx n="0" f="v">
      <t c="3" si="227">
        <n x="225"/>
        <n x="258"/>
        <n x="1"/>
      </t>
    </mdx>
    <mdx n="0" f="v">
      <t c="3" si="227">
        <n x="225"/>
        <n x="259"/>
        <n x="247"/>
      </t>
    </mdx>
    <mdx n="0" f="v">
      <t c="3" si="227">
        <n x="225"/>
        <n x="259"/>
        <n x="241"/>
      </t>
    </mdx>
    <mdx n="0" f="v">
      <t c="3" si="227">
        <n x="225"/>
        <n x="259"/>
        <n x="54"/>
      </t>
    </mdx>
    <mdx n="0" f="v">
      <t c="3" si="227">
        <n x="225"/>
        <n x="259"/>
        <n x="55"/>
      </t>
    </mdx>
    <mdx n="0" f="v">
      <t c="3" si="227">
        <n x="225"/>
        <n x="259"/>
        <n x="166"/>
      </t>
    </mdx>
    <mdx n="0" f="v">
      <t c="3" si="227">
        <n x="225"/>
        <n x="259"/>
        <n x="103"/>
      </t>
    </mdx>
    <mdx n="0" f="v">
      <t c="3" si="227">
        <n x="225"/>
        <n x="259"/>
        <n x="118"/>
      </t>
    </mdx>
    <mdx n="0" f="v">
      <t c="3" si="227">
        <n x="225"/>
        <n x="259"/>
        <n x="104"/>
      </t>
    </mdx>
    <mdx n="0" f="v">
      <t c="3" si="227">
        <n x="225"/>
        <n x="259"/>
        <n x="119"/>
      </t>
    </mdx>
    <mdx n="0" f="v">
      <t c="3" si="227">
        <n x="225"/>
        <n x="259"/>
        <n x="105"/>
      </t>
    </mdx>
    <mdx n="0" f="v">
      <t c="3" si="227">
        <n x="225"/>
        <n x="259"/>
        <n x="120"/>
      </t>
    </mdx>
    <mdx n="0" f="v">
      <t c="3" si="227">
        <n x="225"/>
        <n x="259"/>
        <n x="121"/>
      </t>
    </mdx>
    <mdx n="0" f="v">
      <t c="3" si="227">
        <n x="225"/>
        <n x="259"/>
        <n x="106"/>
      </t>
    </mdx>
    <mdx n="0" f="v">
      <t c="3" si="227">
        <n x="225"/>
        <n x="259"/>
        <n x="238"/>
      </t>
    </mdx>
    <mdx n="0" f="v">
      <t c="3" si="227">
        <n x="225"/>
        <n x="259"/>
        <n x="208"/>
      </t>
    </mdx>
    <mdx n="0" f="v">
      <t c="3" si="227">
        <n x="225"/>
        <n x="259"/>
        <n x="234"/>
      </t>
    </mdx>
    <mdx n="0" f="v">
      <t c="3" si="227">
        <n x="225"/>
        <n x="259"/>
        <n x="109"/>
      </t>
    </mdx>
    <mdx n="0" f="v">
      <t c="3" si="227">
        <n x="225"/>
        <n x="259"/>
        <n x="125"/>
      </t>
    </mdx>
    <mdx n="0" f="v">
      <t c="3" si="227">
        <n x="225"/>
        <n x="259"/>
        <n x="126"/>
      </t>
    </mdx>
    <mdx n="0" f="v">
      <t c="3" si="227">
        <n x="225"/>
        <n x="259"/>
        <n x="110"/>
      </t>
    </mdx>
    <mdx n="0" f="v">
      <t c="3" si="227">
        <n x="225"/>
        <n x="259"/>
        <n x="127"/>
      </t>
    </mdx>
    <mdx n="0" f="v">
      <t c="3" si="227">
        <n x="225"/>
        <n x="259"/>
        <n x="111"/>
      </t>
    </mdx>
    <mdx n="0" f="v">
      <t c="3" si="227">
        <n x="225"/>
        <n x="259"/>
        <n x="128"/>
      </t>
    </mdx>
    <mdx n="0" f="v">
      <t c="3" si="227">
        <n x="225"/>
        <n x="259"/>
        <n x="112"/>
      </t>
    </mdx>
    <mdx n="0" f="v">
      <t c="3" si="227">
        <n x="225"/>
        <n x="259"/>
        <n x="129"/>
      </t>
    </mdx>
    <mdx n="0" f="v">
      <t c="3" si="227">
        <n x="225"/>
        <n x="259"/>
        <n x="153"/>
      </t>
    </mdx>
    <mdx n="0" f="v">
      <t c="3" si="227">
        <n x="225"/>
        <n x="259"/>
        <n x="154"/>
      </t>
    </mdx>
    <mdx n="0" f="v">
      <t c="3" si="227">
        <n x="225"/>
        <n x="259"/>
        <n x="1"/>
      </t>
    </mdx>
    <mdx n="0" f="v">
      <t c="3" si="227">
        <n x="225"/>
        <n x="260"/>
        <n x="247"/>
      </t>
    </mdx>
    <mdx n="0" f="v">
      <t c="3" si="227">
        <n x="225"/>
        <n x="260"/>
        <n x="241"/>
      </t>
    </mdx>
    <mdx n="0" f="v">
      <t c="3" si="227">
        <n x="225"/>
        <n x="260"/>
        <n x="55"/>
      </t>
    </mdx>
    <mdx n="0" f="v">
      <t c="3" si="227">
        <n x="225"/>
        <n x="260"/>
        <n x="102"/>
      </t>
    </mdx>
    <mdx n="0" f="v">
      <t c="3" si="227">
        <n x="225"/>
        <n x="260"/>
        <n x="166"/>
      </t>
    </mdx>
    <mdx n="0" f="v">
      <t c="3" si="227">
        <n x="225"/>
        <n x="260"/>
        <n x="103"/>
      </t>
    </mdx>
    <mdx n="0" f="v">
      <t c="3" si="227">
        <n x="225"/>
        <n x="260"/>
        <n x="118"/>
      </t>
    </mdx>
    <mdx n="0" f="v">
      <t c="3" si="227">
        <n x="225"/>
        <n x="260"/>
        <n x="104"/>
      </t>
    </mdx>
    <mdx n="0" f="v">
      <t c="3" si="227">
        <n x="225"/>
        <n x="260"/>
        <n x="119"/>
      </t>
    </mdx>
    <mdx n="0" f="v">
      <t c="3" si="227">
        <n x="225"/>
        <n x="260"/>
        <n x="105"/>
      </t>
    </mdx>
    <mdx n="0" f="v">
      <t c="3" si="227">
        <n x="225"/>
        <n x="260"/>
        <n x="120"/>
      </t>
    </mdx>
    <mdx n="0" f="v">
      <t c="3" si="227">
        <n x="225"/>
        <n x="260"/>
        <n x="121"/>
      </t>
    </mdx>
    <mdx n="0" f="v">
      <t c="3" si="227">
        <n x="225"/>
        <n x="260"/>
        <n x="106"/>
      </t>
    </mdx>
    <mdx n="0" f="v">
      <t c="3" si="227">
        <n x="225"/>
        <n x="260"/>
        <n x="238"/>
      </t>
    </mdx>
    <mdx n="0" f="v">
      <t c="3" si="227">
        <n x="225"/>
        <n x="260"/>
        <n x="206"/>
      </t>
    </mdx>
    <mdx n="0" f="v">
      <t c="3" si="227">
        <n x="225"/>
        <n x="260"/>
        <n x="207"/>
      </t>
    </mdx>
    <mdx n="0" f="v">
      <t c="3" si="227">
        <n x="225"/>
        <n x="260"/>
        <n x="208"/>
      </t>
    </mdx>
    <mdx n="0" f="v">
      <t c="3" si="227">
        <n x="225"/>
        <n x="260"/>
        <n x="234"/>
      </t>
    </mdx>
    <mdx n="0" f="v">
      <t c="3" si="227">
        <n x="225"/>
        <n x="260"/>
        <n x="124"/>
      </t>
    </mdx>
    <mdx n="0" f="v">
      <t c="3" si="227">
        <n x="225"/>
        <n x="260"/>
        <n x="109"/>
      </t>
    </mdx>
    <mdx n="0" f="v">
      <t c="3" si="227">
        <n x="225"/>
        <n x="260"/>
        <n x="125"/>
      </t>
    </mdx>
    <mdx n="0" f="v">
      <t c="3" si="227">
        <n x="225"/>
        <n x="260"/>
        <n x="126"/>
      </t>
    </mdx>
    <mdx n="0" f="v">
      <t c="3" si="227">
        <n x="225"/>
        <n x="260"/>
        <n x="127"/>
      </t>
    </mdx>
    <mdx n="0" f="v">
      <t c="3" si="227">
        <n x="225"/>
        <n x="260"/>
        <n x="111"/>
      </t>
    </mdx>
    <mdx n="0" f="v">
      <t c="3" si="227">
        <n x="225"/>
        <n x="260"/>
        <n x="128"/>
      </t>
    </mdx>
    <mdx n="0" f="v">
      <t c="3" si="227">
        <n x="225"/>
        <n x="260"/>
        <n x="112"/>
      </t>
    </mdx>
    <mdx n="0" f="v">
      <t c="3" si="227">
        <n x="225"/>
        <n x="260"/>
        <n x="129"/>
      </t>
    </mdx>
    <mdx n="0" f="v">
      <t c="3" si="227">
        <n x="225"/>
        <n x="260"/>
        <n x="153"/>
      </t>
    </mdx>
    <mdx n="0" f="v">
      <t c="3" si="227">
        <n x="225"/>
        <n x="260"/>
        <n x="154"/>
      </t>
    </mdx>
    <mdx n="0" f="v">
      <t c="3" si="227">
        <n x="225"/>
        <n x="260"/>
        <n x="1"/>
      </t>
    </mdx>
    <mdx n="0" f="v">
      <t c="3" si="227">
        <n x="225"/>
        <n x="261"/>
        <n x="247"/>
      </t>
    </mdx>
    <mdx n="0" f="v">
      <t c="3" si="227">
        <n x="225"/>
        <n x="261"/>
        <n x="241"/>
      </t>
    </mdx>
    <mdx n="0" f="v">
      <t c="3" si="227">
        <n x="225"/>
        <n x="261"/>
        <n x="54"/>
      </t>
    </mdx>
    <mdx n="0" f="v">
      <t c="3" si="227">
        <n x="225"/>
        <n x="261"/>
        <n x="55"/>
      </t>
    </mdx>
    <mdx n="0" f="v">
      <t c="3" si="227">
        <n x="225"/>
        <n x="261"/>
        <n x="166"/>
      </t>
    </mdx>
    <mdx n="0" f="v">
      <t c="3" si="227">
        <n x="225"/>
        <n x="261"/>
        <n x="103"/>
      </t>
    </mdx>
    <mdx n="0" f="v">
      <t c="3" si="227">
        <n x="225"/>
        <n x="261"/>
        <n x="118"/>
      </t>
    </mdx>
    <mdx n="0" f="v">
      <t c="3" si="227">
        <n x="225"/>
        <n x="261"/>
        <n x="104"/>
      </t>
    </mdx>
    <mdx n="0" f="v">
      <t c="3" si="227">
        <n x="225"/>
        <n x="261"/>
        <n x="105"/>
      </t>
    </mdx>
    <mdx n="0" f="v">
      <t c="3" si="227">
        <n x="225"/>
        <n x="261"/>
        <n x="120"/>
      </t>
    </mdx>
    <mdx n="0" f="v">
      <t c="3" si="227">
        <n x="225"/>
        <n x="261"/>
        <n x="121"/>
      </t>
    </mdx>
    <mdx n="0" f="v">
      <t c="3" si="227">
        <n x="225"/>
        <n x="261"/>
        <n x="106"/>
      </t>
    </mdx>
    <mdx n="0" f="v">
      <t c="3" si="227">
        <n x="225"/>
        <n x="261"/>
        <n x="238"/>
      </t>
    </mdx>
    <mdx n="0" f="v">
      <t c="3" si="227">
        <n x="225"/>
        <n x="261"/>
        <n x="206"/>
      </t>
    </mdx>
    <mdx n="0" f="v">
      <t c="3" si="227">
        <n x="225"/>
        <n x="261"/>
        <n x="207"/>
      </t>
    </mdx>
    <mdx n="0" f="v">
      <t c="3" si="227">
        <n x="225"/>
        <n x="261"/>
        <n x="208"/>
      </t>
    </mdx>
    <mdx n="0" f="v">
      <t c="3" si="227">
        <n x="225"/>
        <n x="261"/>
        <n x="234"/>
      </t>
    </mdx>
    <mdx n="0" f="v">
      <t c="3" si="227">
        <n x="225"/>
        <n x="261"/>
        <n x="124"/>
      </t>
    </mdx>
    <mdx n="0" f="v">
      <t c="3" si="227">
        <n x="225"/>
        <n x="261"/>
        <n x="109"/>
      </t>
    </mdx>
    <mdx n="0" f="v">
      <t c="3" si="227">
        <n x="225"/>
        <n x="261"/>
        <n x="125"/>
      </t>
    </mdx>
    <mdx n="0" f="v">
      <t c="3" si="227">
        <n x="225"/>
        <n x="261"/>
        <n x="126"/>
      </t>
    </mdx>
    <mdx n="0" f="v">
      <t c="3" si="227">
        <n x="225"/>
        <n x="261"/>
        <n x="110"/>
      </t>
    </mdx>
    <mdx n="0" f="v">
      <t c="3" si="227">
        <n x="225"/>
        <n x="261"/>
        <n x="127"/>
      </t>
    </mdx>
    <mdx n="0" f="v">
      <t c="3" si="227">
        <n x="225"/>
        <n x="261"/>
        <n x="111"/>
      </t>
    </mdx>
    <mdx n="0" f="v">
      <t c="3" si="227">
        <n x="225"/>
        <n x="261"/>
        <n x="128"/>
      </t>
    </mdx>
    <mdx n="0" f="v">
      <t c="3" si="227">
        <n x="225"/>
        <n x="261"/>
        <n x="112"/>
      </t>
    </mdx>
    <mdx n="0" f="v">
      <t c="3" si="227">
        <n x="225"/>
        <n x="261"/>
        <n x="129"/>
      </t>
    </mdx>
    <mdx n="0" f="v">
      <t c="3" si="227">
        <n x="225"/>
        <n x="261"/>
        <n x="153"/>
      </t>
    </mdx>
    <mdx n="0" f="v">
      <t c="3" si="227">
        <n x="225"/>
        <n x="261"/>
        <n x="154"/>
      </t>
    </mdx>
    <mdx n="0" f="v">
      <t c="3" si="227">
        <n x="225"/>
        <n x="262"/>
        <n x="247"/>
      </t>
    </mdx>
    <mdx n="0" f="v">
      <t c="3" si="227">
        <n x="225"/>
        <n x="262"/>
        <n x="241"/>
      </t>
    </mdx>
    <mdx n="0" f="v">
      <t c="3" si="227">
        <n x="225"/>
        <n x="262"/>
        <n x="54"/>
      </t>
    </mdx>
    <mdx n="0" f="v">
      <t c="3" si="227">
        <n x="225"/>
        <n x="262"/>
        <n x="55"/>
      </t>
    </mdx>
    <mdx n="0" f="v">
      <t c="3" si="227">
        <n x="225"/>
        <n x="262"/>
        <n x="102"/>
      </t>
    </mdx>
    <mdx n="0" f="v">
      <t c="3" si="227">
        <n x="225"/>
        <n x="262"/>
        <n x="166"/>
      </t>
    </mdx>
    <mdx n="0" f="v">
      <t c="3" si="227">
        <n x="225"/>
        <n x="262"/>
        <n x="103"/>
      </t>
    </mdx>
    <mdx n="0" f="v">
      <t c="3" si="227">
        <n x="225"/>
        <n x="262"/>
        <n x="118"/>
      </t>
    </mdx>
    <mdx n="0" f="v">
      <t c="3" si="227">
        <n x="225"/>
        <n x="262"/>
        <n x="104"/>
      </t>
    </mdx>
    <mdx n="0" f="v">
      <t c="3" si="227">
        <n x="225"/>
        <n x="262"/>
        <n x="119"/>
      </t>
    </mdx>
    <mdx n="0" f="v">
      <t c="3" si="227">
        <n x="225"/>
        <n x="262"/>
        <n x="105"/>
      </t>
    </mdx>
    <mdx n="0" f="v">
      <t c="3" si="227">
        <n x="225"/>
        <n x="262"/>
        <n x="120"/>
      </t>
    </mdx>
    <mdx n="0" f="v">
      <t c="3" si="227">
        <n x="225"/>
        <n x="262"/>
        <n x="121"/>
      </t>
    </mdx>
    <mdx n="0" f="v">
      <t c="3" si="227">
        <n x="225"/>
        <n x="262"/>
        <n x="106"/>
      </t>
    </mdx>
    <mdx n="0" f="v">
      <t c="3" si="227">
        <n x="225"/>
        <n x="262"/>
        <n x="238"/>
      </t>
    </mdx>
    <mdx n="0" f="v">
      <t c="3" si="227">
        <n x="225"/>
        <n x="262"/>
        <n x="206"/>
      </t>
    </mdx>
    <mdx n="0" f="v">
      <t c="3" si="227">
        <n x="225"/>
        <n x="262"/>
        <n x="207"/>
      </t>
    </mdx>
    <mdx n="0" f="v">
      <t c="3" si="227">
        <n x="225"/>
        <n x="262"/>
        <n x="208"/>
      </t>
    </mdx>
    <mdx n="0" f="v">
      <t c="3" si="227">
        <n x="225"/>
        <n x="262"/>
        <n x="234"/>
      </t>
    </mdx>
    <mdx n="0" f="v">
      <t c="3" si="227">
        <n x="225"/>
        <n x="262"/>
        <n x="109"/>
      </t>
    </mdx>
    <mdx n="0" f="v">
      <t c="3" si="227">
        <n x="225"/>
        <n x="262"/>
        <n x="125"/>
      </t>
    </mdx>
    <mdx n="0" f="v">
      <t c="3" si="227">
        <n x="225"/>
        <n x="262"/>
        <n x="126"/>
      </t>
    </mdx>
    <mdx n="0" f="v">
      <t c="3" si="227">
        <n x="225"/>
        <n x="262"/>
        <n x="127"/>
      </t>
    </mdx>
    <mdx n="0" f="v">
      <t c="3" si="227">
        <n x="225"/>
        <n x="262"/>
        <n x="111"/>
      </t>
    </mdx>
    <mdx n="0" f="v">
      <t c="3" si="227">
        <n x="225"/>
        <n x="262"/>
        <n x="128"/>
      </t>
    </mdx>
    <mdx n="0" f="v">
      <t c="3" si="227">
        <n x="225"/>
        <n x="262"/>
        <n x="129"/>
      </t>
    </mdx>
    <mdx n="0" f="v">
      <t c="3" si="227">
        <n x="225"/>
        <n x="262"/>
        <n x="153"/>
      </t>
    </mdx>
    <mdx n="0" f="v">
      <t c="3" si="227">
        <n x="225"/>
        <n x="262"/>
        <n x="154"/>
      </t>
    </mdx>
    <mdx n="0" f="v">
      <t c="3" si="227">
        <n x="225"/>
        <n x="262"/>
        <n x="1"/>
      </t>
    </mdx>
    <mdx n="0" f="v">
      <t c="3" si="227">
        <n x="225"/>
        <n x="263"/>
        <n x="247"/>
      </t>
    </mdx>
    <mdx n="0" f="v">
      <t c="3" si="227">
        <n x="225"/>
        <n x="263"/>
        <n x="241"/>
      </t>
    </mdx>
    <mdx n="0" f="v">
      <t c="3" si="227">
        <n x="225"/>
        <n x="263"/>
        <n x="54"/>
      </t>
    </mdx>
    <mdx n="0" f="v">
      <t c="3" si="227">
        <n x="225"/>
        <n x="263"/>
        <n x="55"/>
      </t>
    </mdx>
    <mdx n="0" f="v">
      <t c="3" si="227">
        <n x="225"/>
        <n x="263"/>
        <n x="102"/>
      </t>
    </mdx>
    <mdx n="0" f="v">
      <t c="3" si="227">
        <n x="225"/>
        <n x="263"/>
        <n x="166"/>
      </t>
    </mdx>
    <mdx n="0" f="v">
      <t c="3" si="227">
        <n x="225"/>
        <n x="263"/>
        <n x="103"/>
      </t>
    </mdx>
    <mdx n="0" f="v">
      <t c="3" si="227">
        <n x="225"/>
        <n x="263"/>
        <n x="118"/>
      </t>
    </mdx>
    <mdx n="0" f="v">
      <t c="3" si="227">
        <n x="225"/>
        <n x="263"/>
        <n x="104"/>
      </t>
    </mdx>
    <mdx n="0" f="v">
      <t c="3" si="227">
        <n x="225"/>
        <n x="263"/>
        <n x="119"/>
      </t>
    </mdx>
    <mdx n="0" f="v">
      <t c="3" si="227">
        <n x="225"/>
        <n x="263"/>
        <n x="105"/>
      </t>
    </mdx>
    <mdx n="0" f="v">
      <t c="3" si="227">
        <n x="225"/>
        <n x="263"/>
        <n x="120"/>
      </t>
    </mdx>
    <mdx n="0" f="v">
      <t c="3" si="227">
        <n x="225"/>
        <n x="263"/>
        <n x="121"/>
      </t>
    </mdx>
    <mdx n="0" f="v">
      <t c="3" si="227">
        <n x="225"/>
        <n x="263"/>
        <n x="106"/>
      </t>
    </mdx>
    <mdx n="0" f="v">
      <t c="3" si="227">
        <n x="225"/>
        <n x="263"/>
        <n x="238"/>
      </t>
    </mdx>
    <mdx n="0" f="v">
      <t c="3" si="227">
        <n x="225"/>
        <n x="263"/>
        <n x="207"/>
      </t>
    </mdx>
    <mdx n="0" f="v">
      <t c="3" si="227">
        <n x="225"/>
        <n x="263"/>
        <n x="208"/>
      </t>
    </mdx>
    <mdx n="0" f="v">
      <t c="3" si="227">
        <n x="225"/>
        <n x="263"/>
        <n x="234"/>
      </t>
    </mdx>
    <mdx n="0" f="v">
      <t c="3" si="227">
        <n x="225"/>
        <n x="263"/>
        <n x="109"/>
      </t>
    </mdx>
    <mdx n="0" f="v">
      <t c="3" si="227">
        <n x="225"/>
        <n x="263"/>
        <n x="125"/>
      </t>
    </mdx>
    <mdx n="0" f="v">
      <t c="3" si="227">
        <n x="225"/>
        <n x="263"/>
        <n x="126"/>
      </t>
    </mdx>
    <mdx n="0" f="v">
      <t c="3" si="227">
        <n x="225"/>
        <n x="263"/>
        <n x="127"/>
      </t>
    </mdx>
    <mdx n="0" f="v">
      <t c="3" si="227">
        <n x="225"/>
        <n x="263"/>
        <n x="111"/>
      </t>
    </mdx>
    <mdx n="0" f="v">
      <t c="3" si="227">
        <n x="225"/>
        <n x="263"/>
        <n x="128"/>
      </t>
    </mdx>
    <mdx n="0" f="v">
      <t c="3" si="227">
        <n x="225"/>
        <n x="263"/>
        <n x="112"/>
      </t>
    </mdx>
    <mdx n="0" f="v">
      <t c="3" si="227">
        <n x="225"/>
        <n x="263"/>
        <n x="129"/>
      </t>
    </mdx>
    <mdx n="0" f="v">
      <t c="3" si="227">
        <n x="225"/>
        <n x="263"/>
        <n x="153"/>
      </t>
    </mdx>
    <mdx n="0" f="v">
      <t c="3" si="227">
        <n x="225"/>
        <n x="263"/>
        <n x="154"/>
      </t>
    </mdx>
    <mdx n="0" f="v">
      <t c="3" si="227">
        <n x="225"/>
        <n x="263"/>
        <n x="1"/>
      </t>
    </mdx>
    <mdx n="0" f="v">
      <t c="3" si="227">
        <n x="225"/>
        <n x="264"/>
        <n x="247"/>
      </t>
    </mdx>
    <mdx n="0" f="v">
      <t c="3" si="227">
        <n x="225"/>
        <n x="264"/>
        <n x="241"/>
      </t>
    </mdx>
    <mdx n="0" f="v">
      <t c="3" si="227">
        <n x="225"/>
        <n x="264"/>
        <n x="54"/>
      </t>
    </mdx>
    <mdx n="0" f="v">
      <t c="3" si="227">
        <n x="225"/>
        <n x="264"/>
        <n x="55"/>
      </t>
    </mdx>
    <mdx n="0" f="v">
      <t c="3" si="227">
        <n x="225"/>
        <n x="264"/>
        <n x="166"/>
      </t>
    </mdx>
    <mdx n="0" f="v">
      <t c="3" si="227">
        <n x="225"/>
        <n x="264"/>
        <n x="103"/>
      </t>
    </mdx>
    <mdx n="0" f="v">
      <t c="3" si="227">
        <n x="225"/>
        <n x="264"/>
        <n x="118"/>
      </t>
    </mdx>
    <mdx n="0" f="v">
      <t c="3" si="227">
        <n x="225"/>
        <n x="264"/>
        <n x="104"/>
      </t>
    </mdx>
    <mdx n="0" f="v">
      <t c="3" si="227">
        <n x="225"/>
        <n x="264"/>
        <n x="105"/>
      </t>
    </mdx>
    <mdx n="0" f="v">
      <t c="3" si="227">
        <n x="225"/>
        <n x="264"/>
        <n x="120"/>
      </t>
    </mdx>
    <mdx n="0" f="v">
      <t c="3" si="227">
        <n x="225"/>
        <n x="264"/>
        <n x="121"/>
      </t>
    </mdx>
    <mdx n="0" f="v">
      <t c="3" si="227">
        <n x="225"/>
        <n x="264"/>
        <n x="106"/>
      </t>
    </mdx>
    <mdx n="0" f="v">
      <t c="3" si="227">
        <n x="225"/>
        <n x="264"/>
        <n x="238"/>
      </t>
    </mdx>
    <mdx n="0" f="v">
      <t c="3" si="227">
        <n x="225"/>
        <n x="264"/>
        <n x="206"/>
      </t>
    </mdx>
    <mdx n="0" f="v">
      <t c="3" si="227">
        <n x="225"/>
        <n x="264"/>
        <n x="207"/>
      </t>
    </mdx>
    <mdx n="0" f="v">
      <t c="3" si="227">
        <n x="225"/>
        <n x="264"/>
        <n x="208"/>
      </t>
    </mdx>
    <mdx n="0" f="v">
      <t c="3" si="227">
        <n x="225"/>
        <n x="264"/>
        <n x="234"/>
      </t>
    </mdx>
    <mdx n="0" f="v">
      <t c="3" si="227">
        <n x="225"/>
        <n x="264"/>
        <n x="124"/>
      </t>
    </mdx>
    <mdx n="0" f="v">
      <t c="3" si="227">
        <n x="225"/>
        <n x="264"/>
        <n x="109"/>
      </t>
    </mdx>
    <mdx n="0" f="v">
      <t c="3" si="227">
        <n x="225"/>
        <n x="264"/>
        <n x="125"/>
      </t>
    </mdx>
    <mdx n="0" f="v">
      <t c="3" si="227">
        <n x="225"/>
        <n x="264"/>
        <n x="126"/>
      </t>
    </mdx>
    <mdx n="0" f="v">
      <t c="3" si="227">
        <n x="225"/>
        <n x="264"/>
        <n x="110"/>
      </t>
    </mdx>
    <mdx n="0" f="v">
      <t c="3" si="227">
        <n x="225"/>
        <n x="264"/>
        <n x="127"/>
      </t>
    </mdx>
    <mdx n="0" f="v">
      <t c="3" si="227">
        <n x="225"/>
        <n x="264"/>
        <n x="111"/>
      </t>
    </mdx>
    <mdx n="0" f="v">
      <t c="3" si="227">
        <n x="225"/>
        <n x="264"/>
        <n x="128"/>
      </t>
    </mdx>
    <mdx n="0" f="v">
      <t c="3" si="227">
        <n x="225"/>
        <n x="264"/>
        <n x="112"/>
      </t>
    </mdx>
    <mdx n="0" f="v">
      <t c="3" si="227">
        <n x="225"/>
        <n x="264"/>
        <n x="129"/>
      </t>
    </mdx>
    <mdx n="0" f="v">
      <t c="3" si="227">
        <n x="225"/>
        <n x="264"/>
        <n x="153"/>
      </t>
    </mdx>
    <mdx n="0" f="v">
      <t c="3" si="227">
        <n x="225"/>
        <n x="264"/>
        <n x="154"/>
      </t>
    </mdx>
    <mdx n="0" f="v">
      <t c="3" si="227">
        <n x="225"/>
        <n x="264"/>
        <n x="1"/>
      </t>
    </mdx>
    <mdx n="0" f="v">
      <t c="3" si="227">
        <n x="225"/>
        <n x="265"/>
        <n x="54"/>
      </t>
    </mdx>
    <mdx n="0" f="v">
      <t c="3" si="227">
        <n x="225"/>
        <n x="265"/>
        <n x="55"/>
      </t>
    </mdx>
    <mdx n="0" f="v">
      <t c="3" si="227">
        <n x="225"/>
        <n x="265"/>
        <n x="102"/>
      </t>
    </mdx>
    <mdx n="0" f="v">
      <t c="3" si="227">
        <n x="225"/>
        <n x="265"/>
        <n x="166"/>
      </t>
    </mdx>
    <mdx n="0" f="v">
      <t c="3" si="227">
        <n x="225"/>
        <n x="265"/>
        <n x="103"/>
      </t>
    </mdx>
    <mdx n="0" f="v">
      <t c="3" si="227">
        <n x="225"/>
        <n x="265"/>
        <n x="118"/>
      </t>
    </mdx>
    <mdx n="0" f="v">
      <t c="3" si="227">
        <n x="225"/>
        <n x="265"/>
        <n x="104"/>
      </t>
    </mdx>
    <mdx n="0" f="v">
      <t c="3" si="227">
        <n x="225"/>
        <n x="265"/>
        <n x="119"/>
      </t>
    </mdx>
    <mdx n="0" f="v">
      <t c="3" si="227">
        <n x="225"/>
        <n x="265"/>
        <n x="105"/>
      </t>
    </mdx>
    <mdx n="0" f="v">
      <t c="3" si="227">
        <n x="225"/>
        <n x="265"/>
        <n x="120"/>
      </t>
    </mdx>
    <mdx n="0" f="v">
      <t c="3" si="227">
        <n x="225"/>
        <n x="265"/>
        <n x="121"/>
      </t>
    </mdx>
    <mdx n="0" f="v">
      <t c="3" si="227">
        <n x="225"/>
        <n x="265"/>
        <n x="106"/>
      </t>
    </mdx>
    <mdx n="0" f="v">
      <t c="3" si="227">
        <n x="225"/>
        <n x="265"/>
        <n x="238"/>
      </t>
    </mdx>
    <mdx n="0" f="v">
      <t c="3" si="227">
        <n x="225"/>
        <n x="265"/>
        <n x="206"/>
      </t>
    </mdx>
    <mdx n="0" f="v">
      <t c="3" si="227">
        <n x="225"/>
        <n x="265"/>
        <n x="207"/>
      </t>
    </mdx>
    <mdx n="0" f="v">
      <t c="3" si="227">
        <n x="225"/>
        <n x="265"/>
        <n x="208"/>
      </t>
    </mdx>
    <mdx n="0" f="v">
      <t c="3" si="227">
        <n x="225"/>
        <n x="265"/>
        <n x="234"/>
      </t>
    </mdx>
    <mdx n="0" f="v">
      <t c="3" si="227">
        <n x="225"/>
        <n x="265"/>
        <n x="124"/>
      </t>
    </mdx>
    <mdx n="0" f="v">
      <t c="3" si="227">
        <n x="225"/>
        <n x="265"/>
        <n x="109"/>
      </t>
    </mdx>
    <mdx n="0" f="v">
      <t c="3" si="227">
        <n x="225"/>
        <n x="265"/>
        <n x="125"/>
      </t>
    </mdx>
    <mdx n="0" f="v">
      <t c="3" si="227">
        <n x="225"/>
        <n x="265"/>
        <n x="126"/>
      </t>
    </mdx>
    <mdx n="0" f="v">
      <t c="3" si="227">
        <n x="225"/>
        <n x="265"/>
        <n x="110"/>
      </t>
    </mdx>
    <mdx n="0" f="v">
      <t c="3" si="227">
        <n x="225"/>
        <n x="265"/>
        <n x="127"/>
      </t>
    </mdx>
    <mdx n="0" f="v">
      <t c="3" si="227">
        <n x="225"/>
        <n x="265"/>
        <n x="111"/>
      </t>
    </mdx>
    <mdx n="0" f="v">
      <t c="3" si="227">
        <n x="225"/>
        <n x="265"/>
        <n x="128"/>
      </t>
    </mdx>
    <mdx n="0" f="v">
      <t c="3" si="227">
        <n x="225"/>
        <n x="265"/>
        <n x="112"/>
      </t>
    </mdx>
    <mdx n="0" f="v">
      <t c="3" si="227">
        <n x="225"/>
        <n x="265"/>
        <n x="129"/>
      </t>
    </mdx>
    <mdx n="0" f="v">
      <t c="3" si="227">
        <n x="225"/>
        <n x="265"/>
        <n x="154"/>
      </t>
    </mdx>
    <mdx n="0" f="v">
      <t c="3" si="227">
        <n x="225"/>
        <n x="265"/>
        <n x="1"/>
      </t>
    </mdx>
    <mdx n="0" f="v">
      <t c="3" si="227">
        <n x="225"/>
        <n x="266"/>
        <n x="247"/>
      </t>
    </mdx>
    <mdx n="0" f="v">
      <t c="3" si="227">
        <n x="225"/>
        <n x="266"/>
        <n x="241"/>
      </t>
    </mdx>
    <mdx n="0" f="v">
      <t c="3" si="227">
        <n x="225"/>
        <n x="266"/>
        <n x="54"/>
      </t>
    </mdx>
    <mdx n="0" f="v">
      <t c="3" si="227">
        <n x="225"/>
        <n x="266"/>
        <n x="55"/>
      </t>
    </mdx>
    <mdx n="0" f="v">
      <t c="3" si="227">
        <n x="225"/>
        <n x="266"/>
        <n x="102"/>
      </t>
    </mdx>
    <mdx n="0" f="v">
      <t c="3" si="227">
        <n x="225"/>
        <n x="266"/>
        <n x="166"/>
      </t>
    </mdx>
    <mdx n="0" f="v">
      <t c="3" si="227">
        <n x="225"/>
        <n x="266"/>
        <n x="103"/>
      </t>
    </mdx>
    <mdx n="0" f="v">
      <t c="3" si="227">
        <n x="225"/>
        <n x="266"/>
        <n x="118"/>
      </t>
    </mdx>
    <mdx n="0" f="v">
      <t c="3" si="227">
        <n x="225"/>
        <n x="266"/>
        <n x="104"/>
      </t>
    </mdx>
    <mdx n="0" f="v">
      <t c="3" si="227">
        <n x="225"/>
        <n x="266"/>
        <n x="105"/>
      </t>
    </mdx>
    <mdx n="0" f="v">
      <t c="3" si="227">
        <n x="225"/>
        <n x="266"/>
        <n x="120"/>
      </t>
    </mdx>
    <mdx n="0" f="v">
      <t c="3" si="227">
        <n x="225"/>
        <n x="266"/>
        <n x="121"/>
      </t>
    </mdx>
    <mdx n="0" f="v">
      <t c="3" si="227">
        <n x="225"/>
        <n x="266"/>
        <n x="106"/>
      </t>
    </mdx>
    <mdx n="0" f="v">
      <t c="3" si="227">
        <n x="225"/>
        <n x="266"/>
        <n x="238"/>
      </t>
    </mdx>
    <mdx n="0" f="v">
      <t c="3" si="227">
        <n x="225"/>
        <n x="266"/>
        <n x="206"/>
      </t>
    </mdx>
    <mdx n="0" f="v">
      <t c="3" si="227">
        <n x="225"/>
        <n x="266"/>
        <n x="207"/>
      </t>
    </mdx>
    <mdx n="0" f="v">
      <t c="3" si="227">
        <n x="225"/>
        <n x="266"/>
        <n x="208"/>
      </t>
    </mdx>
    <mdx n="0" f="v">
      <t c="3" si="227">
        <n x="225"/>
        <n x="266"/>
        <n x="234"/>
      </t>
    </mdx>
    <mdx n="0" f="v">
      <t c="3" si="227">
        <n x="225"/>
        <n x="266"/>
        <n x="109"/>
      </t>
    </mdx>
    <mdx n="0" f="v">
      <t c="3" si="227">
        <n x="225"/>
        <n x="266"/>
        <n x="125"/>
      </t>
    </mdx>
    <mdx n="0" f="v">
      <t c="3" si="227">
        <n x="225"/>
        <n x="266"/>
        <n x="126"/>
      </t>
    </mdx>
    <mdx n="0" f="v">
      <t c="3" si="227">
        <n x="225"/>
        <n x="266"/>
        <n x="110"/>
      </t>
    </mdx>
    <mdx n="0" f="v">
      <t c="3" si="227">
        <n x="225"/>
        <n x="266"/>
        <n x="127"/>
      </t>
    </mdx>
    <mdx n="0" f="v">
      <t c="3" si="227">
        <n x="225"/>
        <n x="266"/>
        <n x="111"/>
      </t>
    </mdx>
    <mdx n="0" f="v">
      <t c="3" si="227">
        <n x="225"/>
        <n x="266"/>
        <n x="128"/>
      </t>
    </mdx>
    <mdx n="0" f="v">
      <t c="3" si="227">
        <n x="225"/>
        <n x="266"/>
        <n x="112"/>
      </t>
    </mdx>
    <mdx n="0" f="v">
      <t c="3" si="227">
        <n x="225"/>
        <n x="266"/>
        <n x="129"/>
      </t>
    </mdx>
    <mdx n="0" f="v">
      <t c="3" si="227">
        <n x="225"/>
        <n x="266"/>
        <n x="153"/>
      </t>
    </mdx>
    <mdx n="0" f="v">
      <t c="3" si="227">
        <n x="225"/>
        <n x="266"/>
        <n x="154"/>
      </t>
    </mdx>
    <mdx n="0" f="v">
      <t c="3" si="227">
        <n x="225"/>
        <n x="266"/>
        <n x="1"/>
      </t>
    </mdx>
    <mdx n="0" f="v">
      <t c="3" si="227">
        <n x="225"/>
        <n x="267"/>
        <n x="247"/>
      </t>
    </mdx>
    <mdx n="0" f="v">
      <t c="3" si="227">
        <n x="225"/>
        <n x="267"/>
        <n x="241"/>
      </t>
    </mdx>
    <mdx n="0" f="v">
      <t c="3" si="227">
        <n x="225"/>
        <n x="267"/>
        <n x="54"/>
      </t>
    </mdx>
    <mdx n="0" f="v">
      <t c="3" si="227">
        <n x="225"/>
        <n x="267"/>
        <n x="55"/>
      </t>
    </mdx>
    <mdx n="0" f="v">
      <t c="3" si="227">
        <n x="225"/>
        <n x="267"/>
        <n x="102"/>
      </t>
    </mdx>
    <mdx n="0" f="v">
      <t c="3" si="227">
        <n x="225"/>
        <n x="267"/>
        <n x="166"/>
      </t>
    </mdx>
    <mdx n="0" f="v">
      <t c="3" si="227">
        <n x="225"/>
        <n x="267"/>
        <n x="103"/>
      </t>
    </mdx>
    <mdx n="0" f="v">
      <t c="3" si="227">
        <n x="225"/>
        <n x="267"/>
        <n x="104"/>
      </t>
    </mdx>
    <mdx n="0" f="v">
      <t c="3" si="227">
        <n x="225"/>
        <n x="267"/>
        <n x="119"/>
      </t>
    </mdx>
    <mdx n="0" f="v">
      <t c="3" si="227">
        <n x="225"/>
        <n x="267"/>
        <n x="105"/>
      </t>
    </mdx>
    <mdx n="0" f="v">
      <t c="3" si="227">
        <n x="225"/>
        <n x="267"/>
        <n x="120"/>
      </t>
    </mdx>
    <mdx n="0" f="v">
      <t c="3" si="227">
        <n x="225"/>
        <n x="267"/>
        <n x="121"/>
      </t>
    </mdx>
    <mdx n="0" f="v">
      <t c="3" si="227">
        <n x="225"/>
        <n x="267"/>
        <n x="106"/>
      </t>
    </mdx>
    <mdx n="0" f="v">
      <t c="3" si="227">
        <n x="225"/>
        <n x="267"/>
        <n x="206"/>
      </t>
    </mdx>
    <mdx n="0" f="v">
      <t c="3" si="227">
        <n x="225"/>
        <n x="267"/>
        <n x="207"/>
      </t>
    </mdx>
    <mdx n="0" f="v">
      <t c="3" si="227">
        <n x="225"/>
        <n x="267"/>
        <n x="208"/>
      </t>
    </mdx>
    <mdx n="0" f="v">
      <t c="3" si="227">
        <n x="225"/>
        <n x="267"/>
        <n x="109"/>
      </t>
    </mdx>
    <mdx n="0" f="v">
      <t c="3" si="227">
        <n x="225"/>
        <n x="267"/>
        <n x="125"/>
      </t>
    </mdx>
    <mdx n="0" f="v">
      <t c="3" si="227">
        <n x="225"/>
        <n x="267"/>
        <n x="127"/>
      </t>
    </mdx>
    <mdx n="0" f="v">
      <t c="3" si="227">
        <n x="225"/>
        <n x="267"/>
        <n x="128"/>
      </t>
    </mdx>
    <mdx n="0" f="v">
      <t c="3" si="227">
        <n x="225"/>
        <n x="254"/>
        <n x="126"/>
      </t>
    </mdx>
    <mdx n="0" f="v">
      <t c="3" si="227">
        <n x="225"/>
        <n x="254"/>
        <n x="127"/>
      </t>
    </mdx>
    <mdx n="0" f="v">
      <t c="3" si="227">
        <n x="225"/>
        <n x="254"/>
        <n x="128"/>
      </t>
    </mdx>
    <mdx n="0" f="v">
      <t c="3" si="227">
        <n x="225"/>
        <n x="254"/>
        <n x="1"/>
      </t>
    </mdx>
    <mdx n="0" f="v">
      <t c="3" si="227">
        <n x="225"/>
        <n x="255"/>
        <n x="198"/>
      </t>
    </mdx>
    <mdx n="0" f="v">
      <t c="3" si="227">
        <n x="225"/>
        <n x="255"/>
        <n x="131"/>
      </t>
    </mdx>
    <mdx n="0" f="v">
      <t c="3" si="227">
        <n x="225"/>
        <n x="255"/>
        <n x="200"/>
      </t>
    </mdx>
    <mdx n="0" f="v">
      <t c="3" si="227">
        <n x="225"/>
        <n x="255"/>
        <n x="27"/>
      </t>
    </mdx>
    <mdx n="0" f="v">
      <t c="3" si="227">
        <n x="225"/>
        <n x="255"/>
        <n x="237"/>
      </t>
    </mdx>
    <mdx n="0" f="v">
      <t c="3" si="227">
        <n x="225"/>
        <n x="255"/>
        <n x="107"/>
      </t>
    </mdx>
    <mdx n="0" f="v">
      <t c="3" si="227">
        <n x="225"/>
        <n x="255"/>
        <n x="21"/>
      </t>
    </mdx>
    <mdx n="0" f="v">
      <t c="3" si="227">
        <n x="225"/>
        <n x="255"/>
        <n x="148"/>
      </t>
    </mdx>
    <mdx n="0" f="v">
      <t c="3" si="227">
        <n x="225"/>
        <n x="255"/>
        <n x="149"/>
      </t>
    </mdx>
    <mdx n="0" f="v">
      <t c="3" si="227">
        <n x="225"/>
        <n x="255"/>
        <n x="150"/>
      </t>
    </mdx>
    <mdx n="0" f="v">
      <t c="3" si="227">
        <n x="225"/>
        <n x="255"/>
        <n x="151"/>
      </t>
    </mdx>
    <mdx n="0" f="v">
      <t c="3" si="227">
        <n x="225"/>
        <n x="255"/>
        <n x="152"/>
      </t>
    </mdx>
    <mdx n="0" f="v">
      <t c="3" si="227">
        <n x="225"/>
        <n x="255"/>
        <n x="182"/>
      </t>
    </mdx>
    <mdx n="0" f="v">
      <t c="3" si="227">
        <n x="225"/>
        <n x="255"/>
        <n x="183"/>
      </t>
    </mdx>
    <mdx n="0" f="v">
      <t c="3" si="227">
        <n x="225"/>
        <n x="255"/>
        <n x="249"/>
      </t>
    </mdx>
    <mdx n="0" f="v">
      <t c="3" si="227">
        <n x="225"/>
        <n x="256"/>
        <n x="251" s="1"/>
      </t>
    </mdx>
    <mdx n="0" f="v">
      <t c="3" si="227">
        <n x="225"/>
        <n x="256"/>
        <n x="81"/>
      </t>
    </mdx>
    <mdx n="0" f="v">
      <t c="3" si="227">
        <n x="225"/>
        <n x="256"/>
        <n x="82"/>
      </t>
    </mdx>
    <mdx n="0" f="v">
      <t c="3" si="227">
        <n x="225"/>
        <n x="256"/>
        <n x="83"/>
      </t>
    </mdx>
    <mdx n="0" f="v">
      <t c="3" si="227">
        <n x="225"/>
        <n x="256"/>
        <n x="155"/>
      </t>
    </mdx>
    <mdx n="0" f="v">
      <t c="3" si="227">
        <n x="225"/>
        <n x="256"/>
        <n x="187"/>
      </t>
    </mdx>
    <mdx n="0" f="v">
      <t c="3" si="227">
        <n x="225"/>
        <n x="256"/>
        <n x="131"/>
      </t>
    </mdx>
    <mdx n="0" f="v">
      <t c="3" si="227">
        <n x="225"/>
        <n x="256"/>
        <n x="132"/>
      </t>
    </mdx>
    <mdx n="0" f="v">
      <t c="3" si="227">
        <n x="225"/>
        <n x="256"/>
        <n x="133"/>
      </t>
    </mdx>
    <mdx n="0" f="v">
      <t c="3" si="227">
        <n x="225"/>
        <n x="256"/>
        <n x="134"/>
      </t>
    </mdx>
    <mdx n="0" f="v">
      <t c="3" si="227">
        <n x="225"/>
        <n x="256"/>
        <n x="135"/>
      </t>
    </mdx>
    <mdx n="0" f="v">
      <t c="3" si="227">
        <n x="225"/>
        <n x="256"/>
        <n x="136"/>
      </t>
    </mdx>
    <mdx n="0" f="v">
      <t c="3" si="227">
        <n x="225"/>
        <n x="256"/>
        <n x="137"/>
      </t>
    </mdx>
    <mdx n="0" f="v">
      <t c="3" si="227">
        <n x="225"/>
        <n x="256"/>
        <n x="138"/>
      </t>
    </mdx>
    <mdx n="0" f="v">
      <t c="3" si="227">
        <n x="225"/>
        <n x="256"/>
        <n x="237"/>
      </t>
    </mdx>
    <mdx n="0" f="v">
      <t c="3" si="227">
        <n x="225"/>
        <n x="256"/>
        <n x="45"/>
      </t>
    </mdx>
    <mdx n="0" f="v">
      <t c="3" si="227">
        <n x="225"/>
        <n x="256"/>
        <n x="46"/>
      </t>
    </mdx>
    <mdx n="0" f="v">
      <t c="3" si="227">
        <n x="225"/>
        <n x="256"/>
        <n x="47"/>
      </t>
    </mdx>
    <mdx n="0" f="v">
      <t c="3" si="227">
        <n x="225"/>
        <n x="256"/>
        <n x="233"/>
      </t>
    </mdx>
    <mdx n="0" f="v">
      <t c="3" si="227">
        <n x="225"/>
        <n x="256"/>
        <n x="143"/>
      </t>
    </mdx>
    <mdx n="0" f="v">
      <t c="3" si="227">
        <n x="225"/>
        <n x="256"/>
        <n x="145"/>
      </t>
    </mdx>
    <mdx n="0" f="v">
      <t c="3" si="227">
        <n x="225"/>
        <n x="256"/>
        <n x="146"/>
      </t>
    </mdx>
    <mdx n="0" f="v">
      <t c="3" si="227">
        <n x="225"/>
        <n x="256"/>
        <n x="147"/>
      </t>
    </mdx>
    <mdx n="0" f="v">
      <t c="3" si="227">
        <n x="225"/>
        <n x="256"/>
        <n x="148"/>
      </t>
    </mdx>
    <mdx n="0" f="v">
      <t c="3" si="227">
        <n x="225"/>
        <n x="256"/>
        <n x="149"/>
      </t>
    </mdx>
    <mdx n="0" f="v">
      <t c="3" si="227">
        <n x="225"/>
        <n x="256"/>
        <n x="150"/>
      </t>
    </mdx>
    <mdx n="0" f="v">
      <t c="3" si="227">
        <n x="225"/>
        <n x="256"/>
        <n x="151"/>
      </t>
    </mdx>
    <mdx n="0" f="v">
      <t c="3" si="227">
        <n x="225"/>
        <n x="256"/>
        <n x="152"/>
      </t>
    </mdx>
    <mdx n="0" f="v">
      <t c="3" si="227">
        <n x="225"/>
        <n x="256"/>
        <n x="183"/>
      </t>
    </mdx>
    <mdx n="0" f="v">
      <t c="3" si="227">
        <n x="225"/>
        <n x="256"/>
        <n x="249"/>
      </t>
    </mdx>
    <mdx n="0" f="v">
      <t c="3" si="227">
        <n x="225"/>
        <n x="257"/>
        <n x="251" s="1"/>
      </t>
    </mdx>
    <mdx n="0" f="v">
      <t c="3" si="227">
        <n x="225"/>
        <n x="257"/>
        <n x="81"/>
      </t>
    </mdx>
    <mdx n="0" f="v">
      <t c="3" si="227">
        <n x="225"/>
        <n x="257"/>
        <n x="82"/>
      </t>
    </mdx>
    <mdx n="0" f="v">
      <t c="3" si="227">
        <n x="225"/>
        <n x="257"/>
        <n x="83"/>
      </t>
    </mdx>
    <mdx n="0" f="v">
      <t c="3" si="227">
        <n x="225"/>
        <n x="257"/>
        <n x="155"/>
      </t>
    </mdx>
    <mdx n="0" f="v">
      <t c="3" si="227">
        <n x="225"/>
        <n x="257"/>
        <n x="187"/>
      </t>
    </mdx>
    <mdx n="0" f="v">
      <t c="3" si="227">
        <n x="225"/>
        <n x="257"/>
        <n x="131"/>
      </t>
    </mdx>
    <mdx n="0" f="v">
      <t c="3" si="227">
        <n x="225"/>
        <n x="257"/>
        <n x="132"/>
      </t>
    </mdx>
    <mdx n="0" f="v">
      <t c="3" si="227">
        <n x="225"/>
        <n x="257"/>
        <n x="133"/>
      </t>
    </mdx>
    <mdx n="0" f="v">
      <t c="3" si="227">
        <n x="225"/>
        <n x="257"/>
        <n x="134"/>
      </t>
    </mdx>
    <mdx n="0" f="v">
      <t c="3" si="227">
        <n x="225"/>
        <n x="257"/>
        <n x="135"/>
      </t>
    </mdx>
    <mdx n="0" f="v">
      <t c="3" si="227">
        <n x="225"/>
        <n x="257"/>
        <n x="136"/>
      </t>
    </mdx>
    <mdx n="0" f="v">
      <t c="3" si="227">
        <n x="225"/>
        <n x="257"/>
        <n x="138"/>
      </t>
    </mdx>
    <mdx n="0" f="v">
      <t c="3" si="227">
        <n x="225"/>
        <n x="257"/>
        <n x="237"/>
      </t>
    </mdx>
    <mdx n="0" f="v">
      <t c="3" si="227">
        <n x="225"/>
        <n x="257"/>
        <n x="45"/>
      </t>
    </mdx>
    <mdx n="0" f="v">
      <t c="3" si="227">
        <n x="225"/>
        <n x="257"/>
        <n x="47"/>
      </t>
    </mdx>
    <mdx n="0" f="v">
      <t c="3" si="227">
        <n x="225"/>
        <n x="257"/>
        <n x="233"/>
      </t>
    </mdx>
    <mdx n="0" f="v">
      <t c="3" si="227">
        <n x="225"/>
        <n x="257"/>
        <n x="143"/>
      </t>
    </mdx>
    <mdx n="0" f="v">
      <t c="3" si="227">
        <n x="225"/>
        <n x="257"/>
        <n x="144"/>
      </t>
    </mdx>
    <mdx n="0" f="v">
      <t c="3" si="227">
        <n x="225"/>
        <n x="257"/>
        <n x="145"/>
      </t>
    </mdx>
    <mdx n="0" f="v">
      <t c="3" si="227">
        <n x="225"/>
        <n x="257"/>
        <n x="146"/>
      </t>
    </mdx>
    <mdx n="0" f="v">
      <t c="3" si="227">
        <n x="225"/>
        <n x="257"/>
        <n x="147"/>
      </t>
    </mdx>
    <mdx n="0" f="v">
      <t c="3" si="227">
        <n x="225"/>
        <n x="257"/>
        <n x="148"/>
      </t>
    </mdx>
    <mdx n="0" f="v">
      <t c="3" si="227">
        <n x="225"/>
        <n x="257"/>
        <n x="149"/>
      </t>
    </mdx>
    <mdx n="0" f="v">
      <t c="3" si="227">
        <n x="225"/>
        <n x="257"/>
        <n x="150"/>
      </t>
    </mdx>
    <mdx n="0" f="v">
      <t c="3" si="227">
        <n x="225"/>
        <n x="257"/>
        <n x="151"/>
      </t>
    </mdx>
    <mdx n="0" f="v">
      <t c="3" si="227">
        <n x="225"/>
        <n x="257"/>
        <n x="152"/>
      </t>
    </mdx>
    <mdx n="0" f="v">
      <t c="3" si="227">
        <n x="225"/>
        <n x="257"/>
        <n x="182"/>
      </t>
    </mdx>
    <mdx n="0" f="v">
      <t c="3" si="227">
        <n x="225"/>
        <n x="257"/>
        <n x="183"/>
      </t>
    </mdx>
    <mdx n="0" f="v">
      <t c="3" si="227">
        <n x="225"/>
        <n x="257"/>
        <n x="249"/>
      </t>
    </mdx>
    <mdx n="0" f="v">
      <t c="3" si="227">
        <n x="225"/>
        <n x="258"/>
        <n x="251" s="1"/>
      </t>
    </mdx>
    <mdx n="0" f="v">
      <t c="3" si="227">
        <n x="225"/>
        <n x="258"/>
        <n x="81"/>
      </t>
    </mdx>
    <mdx n="0" f="v">
      <t c="3" si="227">
        <n x="225"/>
        <n x="258"/>
        <n x="82"/>
      </t>
    </mdx>
    <mdx n="0" f="v">
      <t c="3" si="227">
        <n x="225"/>
        <n x="258"/>
        <n x="83"/>
      </t>
    </mdx>
    <mdx n="0" f="v">
      <t c="3" si="227">
        <n x="225"/>
        <n x="258"/>
        <n x="155"/>
      </t>
    </mdx>
    <mdx n="0" f="v">
      <t c="3" si="227">
        <n x="225"/>
        <n x="258"/>
        <n x="187"/>
      </t>
    </mdx>
    <mdx n="0" f="v">
      <t c="3" si="227">
        <n x="225"/>
        <n x="258"/>
        <n x="132"/>
      </t>
    </mdx>
    <mdx n="0" f="v">
      <t c="3" si="227">
        <n x="225"/>
        <n x="258"/>
        <n x="133"/>
      </t>
    </mdx>
    <mdx n="0" f="v">
      <t c="3" si="227">
        <n x="225"/>
        <n x="258"/>
        <n x="134"/>
      </t>
    </mdx>
    <mdx n="0" f="v">
      <t c="3" si="227">
        <n x="225"/>
        <n x="258"/>
        <n x="135"/>
      </t>
    </mdx>
    <mdx n="0" f="v">
      <t c="3" si="227">
        <n x="225"/>
        <n x="258"/>
        <n x="136"/>
      </t>
    </mdx>
    <mdx n="0" f="v">
      <t c="3" si="227">
        <n x="225"/>
        <n x="258"/>
        <n x="138"/>
      </t>
    </mdx>
    <mdx n="0" f="v">
      <t c="3" si="227">
        <n x="225"/>
        <n x="258"/>
        <n x="237"/>
      </t>
    </mdx>
    <mdx n="0" f="v">
      <t c="3" si="227">
        <n x="225"/>
        <n x="258"/>
        <n x="45"/>
      </t>
    </mdx>
    <mdx n="0" f="v">
      <t c="3" si="227">
        <n x="225"/>
        <n x="258"/>
        <n x="46"/>
      </t>
    </mdx>
    <mdx n="0" f="v">
      <t c="3" si="227">
        <n x="225"/>
        <n x="258"/>
        <n x="47"/>
      </t>
    </mdx>
    <mdx n="0" f="v">
      <t c="3" si="227">
        <n x="225"/>
        <n x="258"/>
        <n x="233"/>
      </t>
    </mdx>
    <mdx n="0" f="v">
      <t c="3" si="227">
        <n x="225"/>
        <n x="258"/>
        <n x="143"/>
      </t>
    </mdx>
    <mdx n="0" f="v">
      <t c="3" si="227">
        <n x="225"/>
        <n x="258"/>
        <n x="144"/>
      </t>
    </mdx>
    <mdx n="0" f="v">
      <t c="3" si="227">
        <n x="225"/>
        <n x="258"/>
        <n x="145"/>
      </t>
    </mdx>
    <mdx n="0" f="v">
      <t c="3" si="227">
        <n x="225"/>
        <n x="258"/>
        <n x="147"/>
      </t>
    </mdx>
    <mdx n="0" f="v">
      <t c="3" si="227">
        <n x="225"/>
        <n x="258"/>
        <n x="148"/>
      </t>
    </mdx>
    <mdx n="0" f="v">
      <t c="3" si="227">
        <n x="225"/>
        <n x="258"/>
        <n x="149"/>
      </t>
    </mdx>
    <mdx n="0" f="v">
      <t c="3" si="227">
        <n x="225"/>
        <n x="258"/>
        <n x="151"/>
      </t>
    </mdx>
    <mdx n="0" f="v">
      <t c="3" si="227">
        <n x="225"/>
        <n x="258"/>
        <n x="152"/>
      </t>
    </mdx>
    <mdx n="0" f="v">
      <t c="3" si="227">
        <n x="225"/>
        <n x="258"/>
        <n x="182"/>
      </t>
    </mdx>
    <mdx n="0" f="v">
      <t c="3" si="227">
        <n x="225"/>
        <n x="258"/>
        <n x="183"/>
      </t>
    </mdx>
    <mdx n="0" f="v">
      <t c="3" si="227">
        <n x="225"/>
        <n x="258"/>
        <n x="249"/>
      </t>
    </mdx>
    <mdx n="0" f="v">
      <t c="3" si="227">
        <n x="225"/>
        <n x="259"/>
        <n x="251" s="1"/>
      </t>
    </mdx>
    <mdx n="0" f="v">
      <t c="3" si="227">
        <n x="225"/>
        <n x="259"/>
        <n x="81"/>
      </t>
    </mdx>
    <mdx n="0" f="v">
      <t c="3" si="227">
        <n x="225"/>
        <n x="259"/>
        <n x="82"/>
      </t>
    </mdx>
    <mdx n="0" f="v">
      <t c="3" si="227">
        <n x="225"/>
        <n x="259"/>
        <n x="83"/>
      </t>
    </mdx>
    <mdx n="0" f="v">
      <t c="3" si="227">
        <n x="225"/>
        <n x="259"/>
        <n x="155"/>
      </t>
    </mdx>
    <mdx n="0" f="v">
      <t c="3" si="227">
        <n x="225"/>
        <n x="259"/>
        <n x="187"/>
      </t>
    </mdx>
    <mdx n="0" f="v">
      <t c="3" si="227">
        <n x="225"/>
        <n x="259"/>
        <n x="131"/>
      </t>
    </mdx>
    <mdx n="0" f="v">
      <t c="3" si="227">
        <n x="225"/>
        <n x="259"/>
        <n x="132"/>
      </t>
    </mdx>
    <mdx n="0" f="v">
      <t c="3" si="227">
        <n x="225"/>
        <n x="259"/>
        <n x="133"/>
      </t>
    </mdx>
    <mdx n="0" f="v">
      <t c="3" si="227">
        <n x="225"/>
        <n x="259"/>
        <n x="134"/>
      </t>
    </mdx>
    <mdx n="0" f="v">
      <t c="3" si="227">
        <n x="225"/>
        <n x="259"/>
        <n x="135"/>
      </t>
    </mdx>
    <mdx n="0" f="v">
      <t c="3" si="227">
        <n x="225"/>
        <n x="259"/>
        <n x="136"/>
      </t>
    </mdx>
    <mdx n="0" f="v">
      <t c="3" si="227">
        <n x="225"/>
        <n x="259"/>
        <n x="137"/>
      </t>
    </mdx>
    <mdx n="0" f="v">
      <t c="3" si="227">
        <n x="225"/>
        <n x="259"/>
        <n x="138"/>
      </t>
    </mdx>
    <mdx n="0" f="v">
      <t c="3" si="227">
        <n x="225"/>
        <n x="259"/>
        <n x="237"/>
      </t>
    </mdx>
    <mdx n="0" f="v">
      <t c="3" si="227">
        <n x="225"/>
        <n x="259"/>
        <n x="45"/>
      </t>
    </mdx>
    <mdx n="0" f="v">
      <t c="3" si="227">
        <n x="225"/>
        <n x="259"/>
        <n x="46"/>
      </t>
    </mdx>
    <mdx n="0" f="v">
      <t c="3" si="227">
        <n x="225"/>
        <n x="259"/>
        <n x="47"/>
      </t>
    </mdx>
    <mdx n="0" f="v">
      <t c="3" si="227">
        <n x="225"/>
        <n x="259"/>
        <n x="233"/>
      </t>
    </mdx>
    <mdx n="0" f="v">
      <t c="3" si="227">
        <n x="225"/>
        <n x="259"/>
        <n x="143"/>
      </t>
    </mdx>
    <mdx n="0" f="v">
      <t c="3" si="227">
        <n x="225"/>
        <n x="259"/>
        <n x="144"/>
      </t>
    </mdx>
    <mdx n="0" f="v">
      <t c="3" si="227">
        <n x="225"/>
        <n x="259"/>
        <n x="145"/>
      </t>
    </mdx>
    <mdx n="0" f="v">
      <t c="3" si="227">
        <n x="225"/>
        <n x="259"/>
        <n x="146"/>
      </t>
    </mdx>
    <mdx n="0" f="v">
      <t c="3" si="227">
        <n x="225"/>
        <n x="259"/>
        <n x="147"/>
      </t>
    </mdx>
    <mdx n="0" f="v">
      <t c="3" si="227">
        <n x="225"/>
        <n x="259"/>
        <n x="148"/>
      </t>
    </mdx>
    <mdx n="0" f="v">
      <t c="3" si="227">
        <n x="225"/>
        <n x="259"/>
        <n x="149"/>
      </t>
    </mdx>
    <mdx n="0" f="v">
      <t c="3" si="227">
        <n x="225"/>
        <n x="259"/>
        <n x="150"/>
      </t>
    </mdx>
    <mdx n="0" f="v">
      <t c="3" si="227">
        <n x="225"/>
        <n x="259"/>
        <n x="151"/>
      </t>
    </mdx>
    <mdx n="0" f="v">
      <t c="3" si="227">
        <n x="225"/>
        <n x="259"/>
        <n x="152"/>
      </t>
    </mdx>
    <mdx n="0" f="v">
      <t c="3" si="227">
        <n x="225"/>
        <n x="259"/>
        <n x="182"/>
      </t>
    </mdx>
    <mdx n="0" f="v">
      <t c="3" si="227">
        <n x="225"/>
        <n x="259"/>
        <n x="183"/>
      </t>
    </mdx>
    <mdx n="0" f="v">
      <t c="3" si="227">
        <n x="225"/>
        <n x="260"/>
        <n x="251" s="1"/>
      </t>
    </mdx>
    <mdx n="0" f="v">
      <t c="3" si="227">
        <n x="225"/>
        <n x="260"/>
        <n x="81"/>
      </t>
    </mdx>
    <mdx n="0" f="v">
      <t c="3" si="227">
        <n x="225"/>
        <n x="260"/>
        <n x="82"/>
      </t>
    </mdx>
    <mdx n="0" f="v">
      <t c="3" si="227">
        <n x="225"/>
        <n x="260"/>
        <n x="83"/>
      </t>
    </mdx>
    <mdx n="0" f="v">
      <t c="3" si="227">
        <n x="225"/>
        <n x="260"/>
        <n x="155"/>
      </t>
    </mdx>
    <mdx n="0" f="v">
      <t c="3" si="227">
        <n x="225"/>
        <n x="260"/>
        <n x="187"/>
      </t>
    </mdx>
    <mdx n="0" f="v">
      <t c="3" si="227">
        <n x="225"/>
        <n x="260"/>
        <n x="131"/>
      </t>
    </mdx>
    <mdx n="0" f="v">
      <t c="3" si="227">
        <n x="225"/>
        <n x="260"/>
        <n x="132"/>
      </t>
    </mdx>
    <mdx n="0" f="v">
      <t c="3" si="227">
        <n x="225"/>
        <n x="260"/>
        <n x="133"/>
      </t>
    </mdx>
    <mdx n="0" f="v">
      <t c="3" si="227">
        <n x="225"/>
        <n x="260"/>
        <n x="134"/>
      </t>
    </mdx>
    <mdx n="0" f="v">
      <t c="3" si="227">
        <n x="225"/>
        <n x="260"/>
        <n x="135"/>
      </t>
    </mdx>
    <mdx n="0" f="v">
      <t c="3" si="227">
        <n x="225"/>
        <n x="260"/>
        <n x="136"/>
      </t>
    </mdx>
    <mdx n="0" f="v">
      <t c="3" si="227">
        <n x="225"/>
        <n x="260"/>
        <n x="137"/>
      </t>
    </mdx>
    <mdx n="0" f="v">
      <t c="3" si="227">
        <n x="225"/>
        <n x="260"/>
        <n x="138"/>
      </t>
    </mdx>
    <mdx n="0" f="v">
      <t c="3" si="227">
        <n x="225"/>
        <n x="260"/>
        <n x="237"/>
      </t>
    </mdx>
    <mdx n="0" f="v">
      <t c="3" si="227">
        <n x="225"/>
        <n x="260"/>
        <n x="45"/>
      </t>
    </mdx>
    <mdx n="0" f="v">
      <t c="3" si="227">
        <n x="225"/>
        <n x="260"/>
        <n x="46"/>
      </t>
    </mdx>
    <mdx n="0" f="v">
      <t c="3" si="227">
        <n x="225"/>
        <n x="260"/>
        <n x="47"/>
      </t>
    </mdx>
    <mdx n="0" f="v">
      <t c="3" si="227">
        <n x="225"/>
        <n x="260"/>
        <n x="233"/>
      </t>
    </mdx>
    <mdx n="0" f="v">
      <t c="3" si="227">
        <n x="225"/>
        <n x="260"/>
        <n x="143"/>
      </t>
    </mdx>
    <mdx n="0" f="v">
      <t c="3" si="227">
        <n x="225"/>
        <n x="260"/>
        <n x="144"/>
      </t>
    </mdx>
    <mdx n="0" f="v">
      <t c="3" si="227">
        <n x="225"/>
        <n x="260"/>
        <n x="145"/>
      </t>
    </mdx>
    <mdx n="0" f="v">
      <t c="3" si="227">
        <n x="225"/>
        <n x="260"/>
        <n x="146"/>
      </t>
    </mdx>
    <mdx n="0" f="v">
      <t c="3" si="227">
        <n x="225"/>
        <n x="260"/>
        <n x="147"/>
      </t>
    </mdx>
    <mdx n="0" f="v">
      <t c="3" si="227">
        <n x="225"/>
        <n x="260"/>
        <n x="148"/>
      </t>
    </mdx>
    <mdx n="0" f="v">
      <t c="3" si="227">
        <n x="225"/>
        <n x="260"/>
        <n x="149"/>
      </t>
    </mdx>
    <mdx n="0" f="v">
      <t c="3" si="227">
        <n x="225"/>
        <n x="260"/>
        <n x="150"/>
      </t>
    </mdx>
    <mdx n="0" f="v">
      <t c="3" si="227">
        <n x="225"/>
        <n x="260"/>
        <n x="151"/>
      </t>
    </mdx>
    <mdx n="0" f="v">
      <t c="3" si="227">
        <n x="225"/>
        <n x="260"/>
        <n x="152"/>
      </t>
    </mdx>
    <mdx n="0" f="v">
      <t c="3" si="227">
        <n x="225"/>
        <n x="260"/>
        <n x="182"/>
      </t>
    </mdx>
    <mdx n="0" f="v">
      <t c="3" si="227">
        <n x="225"/>
        <n x="260"/>
        <n x="183"/>
      </t>
    </mdx>
    <mdx n="0" f="v">
      <t c="3" si="227">
        <n x="225"/>
        <n x="260"/>
        <n x="249"/>
      </t>
    </mdx>
    <mdx n="0" f="v">
      <t c="3" si="227">
        <n x="225"/>
        <n x="261"/>
        <n x="251" s="1"/>
      </t>
    </mdx>
    <mdx n="0" f="v">
      <t c="3" si="227">
        <n x="225"/>
        <n x="261"/>
        <n x="82"/>
      </t>
    </mdx>
    <mdx n="0" f="v">
      <t c="3" si="227">
        <n x="225"/>
        <n x="261"/>
        <n x="83"/>
      </t>
    </mdx>
    <mdx n="0" f="v">
      <t c="3" si="227">
        <n x="225"/>
        <n x="261"/>
        <n x="155"/>
      </t>
    </mdx>
    <mdx n="0" f="v">
      <t c="3" si="227">
        <n x="225"/>
        <n x="261"/>
        <n x="187"/>
      </t>
    </mdx>
    <mdx n="0" f="v">
      <t c="3" si="227">
        <n x="225"/>
        <n x="261"/>
        <n x="131"/>
      </t>
    </mdx>
    <mdx n="0" f="v">
      <t c="3" si="227">
        <n x="225"/>
        <n x="261"/>
        <n x="132"/>
      </t>
    </mdx>
    <mdx n="0" f="v">
      <t c="3" si="227">
        <n x="225"/>
        <n x="261"/>
        <n x="133"/>
      </t>
    </mdx>
    <mdx n="0" f="v">
      <t c="3" si="227">
        <n x="225"/>
        <n x="261"/>
        <n x="135"/>
      </t>
    </mdx>
    <mdx n="0" f="v">
      <t c="3" si="227">
        <n x="225"/>
        <n x="261"/>
        <n x="136"/>
      </t>
    </mdx>
    <mdx n="0" f="v">
      <t c="3" si="227">
        <n x="225"/>
        <n x="261"/>
        <n x="137"/>
      </t>
    </mdx>
    <mdx n="0" f="v">
      <t c="3" si="227">
        <n x="225"/>
        <n x="261"/>
        <n x="138"/>
      </t>
    </mdx>
    <mdx n="0" f="v">
      <t c="3" si="227">
        <n x="225"/>
        <n x="261"/>
        <n x="237"/>
      </t>
    </mdx>
    <mdx n="0" f="v">
      <t c="3" si="227">
        <n x="225"/>
        <n x="261"/>
        <n x="46"/>
      </t>
    </mdx>
    <mdx n="0" f="v">
      <t c="3" si="227">
        <n x="225"/>
        <n x="261"/>
        <n x="233"/>
      </t>
    </mdx>
    <mdx n="0" f="v">
      <t c="3" si="227">
        <n x="225"/>
        <n x="261"/>
        <n x="143"/>
      </t>
    </mdx>
    <mdx n="0" f="v">
      <t c="3" si="227">
        <n x="225"/>
        <n x="261"/>
        <n x="145"/>
      </t>
    </mdx>
    <mdx n="0" f="v">
      <t c="3" si="227">
        <n x="225"/>
        <n x="261"/>
        <n x="146"/>
      </t>
    </mdx>
    <mdx n="0" f="v">
      <t c="3" si="227">
        <n x="225"/>
        <n x="261"/>
        <n x="148"/>
      </t>
    </mdx>
    <mdx n="0" f="v">
      <t c="3" si="227">
        <n x="225"/>
        <n x="261"/>
        <n x="149"/>
      </t>
    </mdx>
    <mdx n="0" f="v">
      <t c="3" si="227">
        <n x="225"/>
        <n x="261"/>
        <n x="151"/>
      </t>
    </mdx>
    <mdx n="0" f="v">
      <t c="3" si="227">
        <n x="225"/>
        <n x="261"/>
        <n x="152"/>
      </t>
    </mdx>
    <mdx n="0" f="v">
      <t c="3" si="227">
        <n x="225"/>
        <n x="261"/>
        <n x="182"/>
      </t>
    </mdx>
    <mdx n="0" f="v">
      <t c="3" si="227">
        <n x="225"/>
        <n x="261"/>
        <n x="183"/>
      </t>
    </mdx>
    <mdx n="0" f="v">
      <t c="3" si="227">
        <n x="225"/>
        <n x="261"/>
        <n x="249"/>
      </t>
    </mdx>
    <mdx n="0" f="v">
      <t c="3" si="227">
        <n x="225"/>
        <n x="262"/>
        <n x="251" s="1"/>
      </t>
    </mdx>
    <mdx n="0" f="v">
      <t c="3" si="227">
        <n x="225"/>
        <n x="262"/>
        <n x="81"/>
      </t>
    </mdx>
    <mdx n="0" f="v">
      <t c="3" si="227">
        <n x="225"/>
        <n x="262"/>
        <n x="82"/>
      </t>
    </mdx>
    <mdx n="0" f="v">
      <t c="3" si="227">
        <n x="225"/>
        <n x="262"/>
        <n x="83"/>
      </t>
    </mdx>
    <mdx n="0" f="v">
      <t c="3" si="227">
        <n x="225"/>
        <n x="262"/>
        <n x="155"/>
      </t>
    </mdx>
    <mdx n="0" f="v">
      <t c="3" si="227">
        <n x="225"/>
        <n x="262"/>
        <n x="187"/>
      </t>
    </mdx>
    <mdx n="0" f="v">
      <t c="3" si="227">
        <n x="225"/>
        <n x="262"/>
        <n x="131"/>
      </t>
    </mdx>
    <mdx n="0" f="v">
      <t c="3" si="227">
        <n x="225"/>
        <n x="262"/>
        <n x="133"/>
      </t>
    </mdx>
    <mdx n="0" f="v">
      <t c="3" si="227">
        <n x="225"/>
        <n x="262"/>
        <n x="134"/>
      </t>
    </mdx>
    <mdx n="0" f="v">
      <t c="3" si="227">
        <n x="225"/>
        <n x="262"/>
        <n x="135"/>
      </t>
    </mdx>
    <mdx n="0" f="v">
      <t c="3" si="227">
        <n x="225"/>
        <n x="262"/>
        <n x="136"/>
      </t>
    </mdx>
    <mdx n="0" f="v">
      <t c="3" si="227">
        <n x="225"/>
        <n x="262"/>
        <n x="137"/>
      </t>
    </mdx>
    <mdx n="0" f="v">
      <t c="3" si="227">
        <n x="225"/>
        <n x="262"/>
        <n x="138"/>
      </t>
    </mdx>
    <mdx n="0" f="v">
      <t c="3" si="227">
        <n x="225"/>
        <n x="262"/>
        <n x="237"/>
      </t>
    </mdx>
    <mdx n="0" f="v">
      <t c="3" si="227">
        <n x="225"/>
        <n x="262"/>
        <n x="45"/>
      </t>
    </mdx>
    <mdx n="0" f="v">
      <t c="3" si="227">
        <n x="225"/>
        <n x="262"/>
        <n x="46"/>
      </t>
    </mdx>
    <mdx n="0" f="v">
      <t c="3" si="227">
        <n x="225"/>
        <n x="262"/>
        <n x="47"/>
      </t>
    </mdx>
    <mdx n="0" f="v">
      <t c="3" si="227">
        <n x="225"/>
        <n x="262"/>
        <n x="233"/>
      </t>
    </mdx>
    <mdx n="0" f="v">
      <t c="3" si="227">
        <n x="225"/>
        <n x="262"/>
        <n x="143"/>
      </t>
    </mdx>
    <mdx n="0" f="v">
      <t c="3" si="227">
        <n x="225"/>
        <n x="262"/>
        <n x="144"/>
      </t>
    </mdx>
    <mdx n="0" f="v">
      <t c="3" si="227">
        <n x="225"/>
        <n x="262"/>
        <n x="145"/>
      </t>
    </mdx>
    <mdx n="0" f="v">
      <t c="3" si="227">
        <n x="225"/>
        <n x="262"/>
        <n x="146"/>
      </t>
    </mdx>
    <mdx n="0" f="v">
      <t c="3" si="227">
        <n x="225"/>
        <n x="262"/>
        <n x="147"/>
      </t>
    </mdx>
    <mdx n="0" f="v">
      <t c="3" si="227">
        <n x="225"/>
        <n x="262"/>
        <n x="148"/>
      </t>
    </mdx>
    <mdx n="0" f="v">
      <t c="3" si="227">
        <n x="225"/>
        <n x="262"/>
        <n x="149"/>
      </t>
    </mdx>
    <mdx n="0" f="v">
      <t c="3" si="227">
        <n x="225"/>
        <n x="262"/>
        <n x="150"/>
      </t>
    </mdx>
    <mdx n="0" f="v">
      <t c="3" si="227">
        <n x="225"/>
        <n x="262"/>
        <n x="151"/>
      </t>
    </mdx>
    <mdx n="0" f="v">
      <t c="3" si="227">
        <n x="225"/>
        <n x="262"/>
        <n x="152"/>
      </t>
    </mdx>
    <mdx n="0" f="v">
      <t c="3" si="227">
        <n x="225"/>
        <n x="262"/>
        <n x="183"/>
      </t>
    </mdx>
    <mdx n="0" f="v">
      <t c="3" si="227">
        <n x="225"/>
        <n x="262"/>
        <n x="249"/>
      </t>
    </mdx>
    <mdx n="0" f="v">
      <t c="3" si="227">
        <n x="225"/>
        <n x="263"/>
        <n x="251" s="1"/>
      </t>
    </mdx>
    <mdx n="0" f="v">
      <t c="3" si="227">
        <n x="225"/>
        <n x="263"/>
        <n x="82"/>
      </t>
    </mdx>
    <mdx n="0" f="v">
      <t c="3" si="227">
        <n x="225"/>
        <n x="263"/>
        <n x="187"/>
      </t>
    </mdx>
    <mdx n="0" f="v">
      <t c="3" si="227">
        <n x="225"/>
        <n x="263"/>
        <n x="131"/>
      </t>
    </mdx>
    <mdx n="0" f="v">
      <t c="3" si="227">
        <n x="225"/>
        <n x="263"/>
        <n x="132"/>
      </t>
    </mdx>
    <mdx n="0" f="v">
      <t c="3" si="227">
        <n x="225"/>
        <n x="263"/>
        <n x="133"/>
      </t>
    </mdx>
    <mdx n="0" f="v">
      <t c="3" si="227">
        <n x="225"/>
        <n x="263"/>
        <n x="134"/>
      </t>
    </mdx>
    <mdx n="0" f="v">
      <t c="3" si="227">
        <n x="225"/>
        <n x="263"/>
        <n x="135"/>
      </t>
    </mdx>
    <mdx n="0" f="v">
      <t c="3" si="227">
        <n x="225"/>
        <n x="263"/>
        <n x="136"/>
      </t>
    </mdx>
    <mdx n="0" f="v">
      <t c="3" si="227">
        <n x="225"/>
        <n x="263"/>
        <n x="137"/>
      </t>
    </mdx>
    <mdx n="0" f="v">
      <t c="3" si="227">
        <n x="225"/>
        <n x="263"/>
        <n x="138"/>
      </t>
    </mdx>
    <mdx n="0" f="v">
      <t c="3" si="227">
        <n x="225"/>
        <n x="263"/>
        <n x="237"/>
      </t>
    </mdx>
    <mdx n="0" f="v">
      <t c="3" si="227">
        <n x="225"/>
        <n x="263"/>
        <n x="45"/>
      </t>
    </mdx>
    <mdx n="0" f="v">
      <t c="3" si="227">
        <n x="225"/>
        <n x="263"/>
        <n x="46"/>
      </t>
    </mdx>
    <mdx n="0" f="v">
      <t c="3" si="227">
        <n x="225"/>
        <n x="263"/>
        <n x="47"/>
      </t>
    </mdx>
    <mdx n="0" f="v">
      <t c="3" si="227">
        <n x="225"/>
        <n x="263"/>
        <n x="233"/>
      </t>
    </mdx>
    <mdx n="0" f="v">
      <t c="3" si="227">
        <n x="225"/>
        <n x="263"/>
        <n x="143"/>
      </t>
    </mdx>
    <mdx n="0" f="v">
      <t c="3" si="227">
        <n x="225"/>
        <n x="263"/>
        <n x="144"/>
      </t>
    </mdx>
    <mdx n="0" f="v">
      <t c="3" si="227">
        <n x="225"/>
        <n x="263"/>
        <n x="145"/>
      </t>
    </mdx>
    <mdx n="0" f="v">
      <t c="3" si="227">
        <n x="225"/>
        <n x="263"/>
        <n x="146"/>
      </t>
    </mdx>
    <mdx n="0" f="v">
      <t c="3" si="227">
        <n x="225"/>
        <n x="263"/>
        <n x="147"/>
      </t>
    </mdx>
    <mdx n="0" f="v">
      <t c="3" si="227">
        <n x="225"/>
        <n x="263"/>
        <n x="148"/>
      </t>
    </mdx>
    <mdx n="0" f="v">
      <t c="3" si="227">
        <n x="225"/>
        <n x="263"/>
        <n x="149"/>
      </t>
    </mdx>
    <mdx n="0" f="v">
      <t c="3" si="227">
        <n x="225"/>
        <n x="263"/>
        <n x="150"/>
      </t>
    </mdx>
    <mdx n="0" f="v">
      <t c="3" si="227">
        <n x="225"/>
        <n x="263"/>
        <n x="151"/>
      </t>
    </mdx>
    <mdx n="0" f="v">
      <t c="3" si="227">
        <n x="225"/>
        <n x="263"/>
        <n x="152"/>
      </t>
    </mdx>
    <mdx n="0" f="v">
      <t c="3" si="227">
        <n x="225"/>
        <n x="263"/>
        <n x="182"/>
      </t>
    </mdx>
    <mdx n="0" f="v">
      <t c="3" si="227">
        <n x="225"/>
        <n x="263"/>
        <n x="183"/>
      </t>
    </mdx>
    <mdx n="0" f="v">
      <t c="3" si="227">
        <n x="225"/>
        <n x="263"/>
        <n x="249"/>
      </t>
    </mdx>
    <mdx n="0" f="v">
      <t c="3" si="227">
        <n x="225"/>
        <n x="264"/>
        <n x="251" s="1"/>
      </t>
    </mdx>
    <mdx n="0" f="v">
      <t c="3" si="227">
        <n x="225"/>
        <n x="264"/>
        <n x="81"/>
      </t>
    </mdx>
    <mdx n="0" f="v">
      <t c="3" si="227">
        <n x="225"/>
        <n x="264"/>
        <n x="82"/>
      </t>
    </mdx>
    <mdx n="0" f="v">
      <t c="3" si="227">
        <n x="225"/>
        <n x="264"/>
        <n x="83"/>
      </t>
    </mdx>
    <mdx n="0" f="v">
      <t c="3" si="227">
        <n x="225"/>
        <n x="264"/>
        <n x="155"/>
      </t>
    </mdx>
    <mdx n="0" f="v">
      <t c="3" si="227">
        <n x="225"/>
        <n x="264"/>
        <n x="187"/>
      </t>
    </mdx>
    <mdx n="0" f="v">
      <t c="3" si="227">
        <n x="225"/>
        <n x="264"/>
        <n x="131"/>
      </t>
    </mdx>
    <mdx n="0" f="v">
      <t c="3" si="227">
        <n x="225"/>
        <n x="264"/>
        <n x="132"/>
      </t>
    </mdx>
    <mdx n="0" f="v">
      <t c="3" si="227">
        <n x="225"/>
        <n x="264"/>
        <n x="133"/>
      </t>
    </mdx>
    <mdx n="0" f="v">
      <t c="3" si="227">
        <n x="225"/>
        <n x="264"/>
        <n x="134"/>
      </t>
    </mdx>
    <mdx n="0" f="v">
      <t c="3" si="227">
        <n x="225"/>
        <n x="264"/>
        <n x="135"/>
      </t>
    </mdx>
    <mdx n="0" f="v">
      <t c="3" si="227">
        <n x="225"/>
        <n x="264"/>
        <n x="136"/>
      </t>
    </mdx>
    <mdx n="0" f="v">
      <t c="3" si="227">
        <n x="225"/>
        <n x="264"/>
        <n x="138"/>
      </t>
    </mdx>
    <mdx n="0" f="v">
      <t c="3" si="227">
        <n x="225"/>
        <n x="264"/>
        <n x="237"/>
      </t>
    </mdx>
    <mdx n="0" f="v">
      <t c="3" si="227">
        <n x="225"/>
        <n x="264"/>
        <n x="45"/>
      </t>
    </mdx>
    <mdx n="0" f="v">
      <t c="3" si="227">
        <n x="225"/>
        <n x="264"/>
        <n x="46"/>
      </t>
    </mdx>
    <mdx n="0" f="v">
      <t c="3" si="227">
        <n x="225"/>
        <n x="264"/>
        <n x="47"/>
      </t>
    </mdx>
    <mdx n="0" f="v">
      <t c="3" si="227">
        <n x="225"/>
        <n x="264"/>
        <n x="233"/>
      </t>
    </mdx>
    <mdx n="0" f="v">
      <t c="3" si="227">
        <n x="225"/>
        <n x="264"/>
        <n x="143"/>
      </t>
    </mdx>
    <mdx n="0" f="v">
      <t c="3" si="227">
        <n x="225"/>
        <n x="264"/>
        <n x="144"/>
      </t>
    </mdx>
    <mdx n="0" f="v">
      <t c="3" si="227">
        <n x="225"/>
        <n x="264"/>
        <n x="146"/>
      </t>
    </mdx>
    <mdx n="0" f="v">
      <t c="3" si="227">
        <n x="225"/>
        <n x="264"/>
        <n x="147"/>
      </t>
    </mdx>
    <mdx n="0" f="v">
      <t c="3" si="227">
        <n x="225"/>
        <n x="264"/>
        <n x="148"/>
      </t>
    </mdx>
    <mdx n="0" f="v">
      <t c="3" si="227">
        <n x="225"/>
        <n x="264"/>
        <n x="149"/>
      </t>
    </mdx>
    <mdx n="0" f="v">
      <t c="3" si="227">
        <n x="225"/>
        <n x="264"/>
        <n x="150"/>
      </t>
    </mdx>
    <mdx n="0" f="v">
      <t c="3" si="227">
        <n x="225"/>
        <n x="264"/>
        <n x="151"/>
      </t>
    </mdx>
    <mdx n="0" f="v">
      <t c="3" si="227">
        <n x="225"/>
        <n x="264"/>
        <n x="152"/>
      </t>
    </mdx>
    <mdx n="0" f="v">
      <t c="3" si="227">
        <n x="225"/>
        <n x="264"/>
        <n x="182"/>
      </t>
    </mdx>
    <mdx n="0" f="v">
      <t c="3" si="227">
        <n x="225"/>
        <n x="264"/>
        <n x="183"/>
      </t>
    </mdx>
    <mdx n="0" f="v">
      <t c="3" si="227">
        <n x="225"/>
        <n x="264"/>
        <n x="249"/>
      </t>
    </mdx>
    <mdx n="0" f="v">
      <t c="3" si="227">
        <n x="225"/>
        <n x="265"/>
        <n x="251" s="1"/>
      </t>
    </mdx>
    <mdx n="0" f="v">
      <t c="3" si="227">
        <n x="225"/>
        <n x="265"/>
        <n x="81"/>
      </t>
    </mdx>
    <mdx n="0" f="v">
      <t c="3" si="227">
        <n x="225"/>
        <n x="265"/>
        <n x="82"/>
      </t>
    </mdx>
    <mdx n="0" f="v">
      <t c="3" si="227">
        <n x="225"/>
        <n x="265"/>
        <n x="83"/>
      </t>
    </mdx>
    <mdx n="0" f="v">
      <t c="3" si="227">
        <n x="225"/>
        <n x="265"/>
        <n x="155"/>
      </t>
    </mdx>
    <mdx n="0" f="v">
      <t c="3" si="227">
        <n x="225"/>
        <n x="265"/>
        <n x="187"/>
      </t>
    </mdx>
    <mdx n="0" f="v">
      <t c="3" si="227">
        <n x="225"/>
        <n x="265"/>
        <n x="131"/>
      </t>
    </mdx>
    <mdx n="0" f="v">
      <t c="3" si="227">
        <n x="225"/>
        <n x="265"/>
        <n x="132"/>
      </t>
    </mdx>
    <mdx n="0" f="v">
      <t c="3" si="227">
        <n x="225"/>
        <n x="265"/>
        <n x="135"/>
      </t>
    </mdx>
    <mdx n="0" f="v">
      <t c="3" si="227">
        <n x="225"/>
        <n x="265"/>
        <n x="136"/>
      </t>
    </mdx>
    <mdx n="0" f="v">
      <t c="3" si="227">
        <n x="225"/>
        <n x="265"/>
        <n x="237"/>
      </t>
    </mdx>
    <mdx n="0" f="v">
      <t c="3" si="227">
        <n x="225"/>
        <n x="265"/>
        <n x="46"/>
      </t>
    </mdx>
    <mdx n="0" f="v">
      <t c="3" si="227">
        <n x="225"/>
        <n x="265"/>
        <n x="233"/>
      </t>
    </mdx>
    <mdx n="0" f="v">
      <t c="3" si="227">
        <n x="225"/>
        <n x="265"/>
        <n x="144"/>
      </t>
    </mdx>
    <mdx n="0" f="v">
      <t c="3" si="227">
        <n x="225"/>
        <n x="265"/>
        <n x="146"/>
      </t>
    </mdx>
    <mdx n="0" f="v">
      <t c="3" si="227">
        <n x="225"/>
        <n x="265"/>
        <n x="148"/>
      </t>
    </mdx>
    <mdx n="0" f="v">
      <t c="3" si="227">
        <n x="225"/>
        <n x="265"/>
        <n x="149"/>
      </t>
    </mdx>
    <mdx n="0" f="v">
      <t c="3" si="227">
        <n x="225"/>
        <n x="265"/>
        <n x="150"/>
      </t>
    </mdx>
    <mdx n="0" f="v">
      <t c="3" si="227">
        <n x="225"/>
        <n x="265"/>
        <n x="182"/>
      </t>
    </mdx>
    <mdx n="0" f="v">
      <t c="3" si="227">
        <n x="225"/>
        <n x="265"/>
        <n x="183"/>
      </t>
    </mdx>
    <mdx n="0" f="v">
      <t c="3" si="227">
        <n x="225"/>
        <n x="265"/>
        <n x="249"/>
      </t>
    </mdx>
    <mdx n="0" f="v">
      <t c="3" si="227">
        <n x="225"/>
        <n x="266"/>
        <n x="251" s="1"/>
      </t>
    </mdx>
    <mdx n="0" f="v">
      <t c="3" si="227">
        <n x="225"/>
        <n x="266"/>
        <n x="81"/>
      </t>
    </mdx>
    <mdx n="0" f="v">
      <t c="3" si="227">
        <n x="225"/>
        <n x="266"/>
        <n x="82"/>
      </t>
    </mdx>
    <mdx n="0" f="v">
      <t c="3" si="227">
        <n x="225"/>
        <n x="266"/>
        <n x="83"/>
      </t>
    </mdx>
    <mdx n="0" f="v">
      <t c="3" si="227">
        <n x="225"/>
        <n x="266"/>
        <n x="155"/>
      </t>
    </mdx>
    <mdx n="0" f="v">
      <t c="3" si="227">
        <n x="225"/>
        <n x="266"/>
        <n x="187"/>
      </t>
    </mdx>
    <mdx n="0" f="v">
      <t c="3" si="227">
        <n x="225"/>
        <n x="266"/>
        <n x="131"/>
      </t>
    </mdx>
    <mdx n="0" f="v">
      <t c="3" si="227">
        <n x="225"/>
        <n x="266"/>
        <n x="132"/>
      </t>
    </mdx>
    <mdx n="0" f="v">
      <t c="3" si="227">
        <n x="225"/>
        <n x="266"/>
        <n x="133"/>
      </t>
    </mdx>
    <mdx n="0" f="v">
      <t c="3" si="227">
        <n x="225"/>
        <n x="266"/>
        <n x="134"/>
      </t>
    </mdx>
    <mdx n="0" f="v">
      <t c="3" si="227">
        <n x="225"/>
        <n x="266"/>
        <n x="135"/>
      </t>
    </mdx>
    <mdx n="0" f="v">
      <t c="3" si="227">
        <n x="225"/>
        <n x="266"/>
        <n x="136"/>
      </t>
    </mdx>
    <mdx n="0" f="v">
      <t c="3" si="227">
        <n x="225"/>
        <n x="266"/>
        <n x="137"/>
      </t>
    </mdx>
    <mdx n="0" f="v">
      <t c="3" si="227">
        <n x="225"/>
        <n x="266"/>
        <n x="138"/>
      </t>
    </mdx>
    <mdx n="0" f="v">
      <t c="3" si="227">
        <n x="225"/>
        <n x="266"/>
        <n x="237"/>
      </t>
    </mdx>
    <mdx n="0" f="v">
      <t c="3" si="227">
        <n x="225"/>
        <n x="266"/>
        <n x="45"/>
      </t>
    </mdx>
    <mdx n="0" f="v">
      <t c="3" si="227">
        <n x="225"/>
        <n x="266"/>
        <n x="47"/>
      </t>
    </mdx>
    <mdx n="0" f="v">
      <t c="3" si="227">
        <n x="225"/>
        <n x="266"/>
        <n x="233"/>
      </t>
    </mdx>
    <mdx n="0" f="v">
      <t c="3" si="227">
        <n x="225"/>
        <n x="266"/>
        <n x="143"/>
      </t>
    </mdx>
    <mdx n="0" f="v">
      <t c="3" si="227">
        <n x="225"/>
        <n x="266"/>
        <n x="144"/>
      </t>
    </mdx>
    <mdx n="0" f="v">
      <t c="3" si="227">
        <n x="225"/>
        <n x="266"/>
        <n x="145"/>
      </t>
    </mdx>
    <mdx n="0" f="v">
      <t c="3" si="227">
        <n x="225"/>
        <n x="266"/>
        <n x="146"/>
      </t>
    </mdx>
    <mdx n="0" f="v">
      <t c="3" si="227">
        <n x="225"/>
        <n x="266"/>
        <n x="147"/>
      </t>
    </mdx>
    <mdx n="0" f="v">
      <t c="3" si="227">
        <n x="225"/>
        <n x="266"/>
        <n x="148"/>
      </t>
    </mdx>
    <mdx n="0" f="v">
      <t c="3" si="227">
        <n x="225"/>
        <n x="266"/>
        <n x="149"/>
      </t>
    </mdx>
    <mdx n="0" f="v">
      <t c="3" si="227">
        <n x="225"/>
        <n x="266"/>
        <n x="150"/>
      </t>
    </mdx>
    <mdx n="0" f="v">
      <t c="3" si="227">
        <n x="225"/>
        <n x="266"/>
        <n x="151"/>
      </t>
    </mdx>
    <mdx n="0" f="v">
      <t c="3" si="227">
        <n x="225"/>
        <n x="266"/>
        <n x="152"/>
      </t>
    </mdx>
    <mdx n="0" f="v">
      <t c="3" si="227">
        <n x="225"/>
        <n x="266"/>
        <n x="182"/>
      </t>
    </mdx>
    <mdx n="0" f="v">
      <t c="3" si="227">
        <n x="225"/>
        <n x="266"/>
        <n x="183"/>
      </t>
    </mdx>
    <mdx n="0" f="v">
      <t c="3" si="227">
        <n x="225"/>
        <n x="267"/>
        <n x="251" s="1"/>
      </t>
    </mdx>
    <mdx n="0" f="v">
      <t c="3" si="227">
        <n x="225"/>
        <n x="267"/>
        <n x="81"/>
      </t>
    </mdx>
    <mdx n="0" f="v">
      <t c="3" si="227">
        <n x="225"/>
        <n x="267"/>
        <n x="82"/>
      </t>
    </mdx>
    <mdx n="0" f="v">
      <t c="3" si="227">
        <n x="225"/>
        <n x="267"/>
        <n x="155"/>
      </t>
    </mdx>
    <mdx n="0" f="v">
      <t c="3" si="227">
        <n x="225"/>
        <n x="267"/>
        <n x="187"/>
      </t>
    </mdx>
    <mdx n="0" f="v">
      <t c="3" si="227">
        <n x="225"/>
        <n x="267"/>
        <n x="131"/>
      </t>
    </mdx>
    <mdx n="0" f="v">
      <t c="3" si="227">
        <n x="225"/>
        <n x="267"/>
        <n x="132"/>
      </t>
    </mdx>
    <mdx n="0" f="v">
      <t c="3" si="227">
        <n x="225"/>
        <n x="267"/>
        <n x="133"/>
      </t>
    </mdx>
    <mdx n="0" f="v">
      <t c="3" si="227">
        <n x="225"/>
        <n x="267"/>
        <n x="134"/>
      </t>
    </mdx>
    <mdx n="0" f="v">
      <t c="3" si="227">
        <n x="225"/>
        <n x="267"/>
        <n x="135"/>
      </t>
    </mdx>
    <mdx n="0" f="v">
      <t c="3" si="227">
        <n x="225"/>
        <n x="267"/>
        <n x="136"/>
      </t>
    </mdx>
    <mdx n="0" f="v">
      <t c="3" si="227">
        <n x="225"/>
        <n x="267"/>
        <n x="138"/>
      </t>
    </mdx>
    <mdx n="0" f="v">
      <t c="3" si="227">
        <n x="225"/>
        <n x="267"/>
        <n x="237"/>
      </t>
    </mdx>
    <mdx n="0" f="v">
      <t c="3" si="227">
        <n x="225"/>
        <n x="267"/>
        <n x="45"/>
      </t>
    </mdx>
    <mdx n="0" f="v">
      <t c="3" si="227">
        <n x="225"/>
        <n x="267"/>
        <n x="46"/>
      </t>
    </mdx>
    <mdx n="0" f="v">
      <t c="3" si="227">
        <n x="225"/>
        <n x="267"/>
        <n x="47"/>
      </t>
    </mdx>
    <mdx n="0" f="v">
      <t c="3" si="227">
        <n x="225"/>
        <n x="267"/>
        <n x="233"/>
      </t>
    </mdx>
    <mdx n="0" f="v">
      <t c="3" si="227">
        <n x="225"/>
        <n x="267"/>
        <n x="143"/>
      </t>
    </mdx>
    <mdx n="0" f="v">
      <t c="3" si="227">
        <n x="225"/>
        <n x="267"/>
        <n x="144"/>
      </t>
    </mdx>
    <mdx n="0" f="v">
      <t c="3" si="227">
        <n x="225"/>
        <n x="267"/>
        <n x="145"/>
      </t>
    </mdx>
    <mdx n="0" f="v">
      <t c="3" si="227">
        <n x="225"/>
        <n x="267"/>
        <n x="148"/>
      </t>
    </mdx>
    <mdx n="0" f="v">
      <t c="3" si="227">
        <n x="225"/>
        <n x="267"/>
        <n x="150"/>
      </t>
    </mdx>
    <mdx n="0" f="v">
      <t c="3" si="227">
        <n x="225"/>
        <n x="267"/>
        <n x="151"/>
      </t>
    </mdx>
    <mdx n="0" f="v">
      <t c="3" si="227">
        <n x="225"/>
        <n x="267"/>
        <n x="152"/>
      </t>
    </mdx>
    <mdx n="0" f="v">
      <t c="3" si="227">
        <n x="225"/>
        <n x="267"/>
        <n x="183"/>
      </t>
    </mdx>
    <mdx n="0" f="v">
      <t c="3" si="227">
        <n x="225"/>
        <n x="267"/>
        <n x="249"/>
      </t>
    </mdx>
    <mdx n="0" f="v">
      <t c="3" si="227">
        <n x="225"/>
        <n x="254"/>
        <n x="35"/>
      </t>
    </mdx>
    <mdx n="0" f="v">
      <t c="3" si="227">
        <n x="225"/>
        <n x="254"/>
        <n x="109"/>
      </t>
    </mdx>
    <mdx n="0" f="v">
      <t c="3" si="227">
        <n x="225"/>
        <n x="254"/>
        <n x="194"/>
      </t>
    </mdx>
    <mdx n="0" f="v">
      <t c="3" si="227">
        <n x="225"/>
        <n x="254"/>
        <n x="223"/>
      </t>
    </mdx>
    <mdx n="0" f="v">
      <t c="3" si="227">
        <n x="225"/>
        <n x="254"/>
        <n x="52"/>
      </t>
    </mdx>
    <mdx n="0" f="v">
      <t c="3" si="227">
        <n x="225"/>
        <n x="254"/>
        <n x="129"/>
      </t>
    </mdx>
    <mdx n="0" f="v">
      <t c="3" si="227">
        <n x="225"/>
        <n x="255"/>
        <n x="11"/>
      </t>
    </mdx>
    <mdx n="0" f="v">
      <t c="3" si="227">
        <n x="225"/>
        <n x="255"/>
        <n x="83"/>
      </t>
    </mdx>
    <mdx n="0" f="v">
      <t c="3" si="227">
        <n x="225"/>
        <n x="255"/>
        <n x="57"/>
      </t>
    </mdx>
    <mdx n="0" f="v">
      <t c="3" si="227">
        <n x="225"/>
        <n x="255"/>
        <n x="30"/>
      </t>
    </mdx>
    <mdx n="0" f="v">
      <t c="3" si="227">
        <n x="225"/>
        <n x="255"/>
        <n x="136"/>
      </t>
    </mdx>
    <mdx n="0" f="v">
      <t c="3" si="227">
        <n x="225"/>
        <n x="255"/>
        <n x="204"/>
      </t>
    </mdx>
    <mdx n="0" f="v">
      <t c="3" si="227">
        <n x="225"/>
        <n x="255"/>
        <n x="23"/>
      </t>
    </mdx>
    <mdx n="0" f="v">
      <t c="3" si="227">
        <n x="225"/>
        <n x="255"/>
        <n x="143"/>
      </t>
    </mdx>
    <mdx n="0" f="v">
      <t c="3" si="227">
        <n x="225"/>
        <n x="255"/>
        <n x="211"/>
      </t>
    </mdx>
    <mdx n="0" f="v">
      <t c="3" si="227">
        <n x="225"/>
        <n x="255"/>
        <n x="126"/>
      </t>
    </mdx>
    <mdx n="0" f="v">
      <t c="3" si="227">
        <n x="225"/>
        <n x="254"/>
        <n x="85"/>
      </t>
    </mdx>
    <mdx n="0" f="v">
      <t c="3" si="227">
        <n x="225"/>
        <n x="254"/>
        <n x="40"/>
      </t>
    </mdx>
    <mdx n="0" f="v">
      <t c="3" si="227">
        <n x="225"/>
        <n x="254"/>
        <n x="44"/>
      </t>
    </mdx>
    <mdx n="0" f="v">
      <t c="3" si="227">
        <n x="225"/>
        <n x="254"/>
        <n x="142"/>
      </t>
    </mdx>
    <mdx n="0" f="v">
      <t c="3" si="227">
        <n x="225"/>
        <n x="254"/>
        <n x="222"/>
      </t>
    </mdx>
    <mdx n="0" f="v">
      <t c="3" si="227">
        <n x="225"/>
        <n x="254"/>
        <n x="73"/>
      </t>
    </mdx>
    <mdx n="0" f="v">
      <t c="3" si="227">
        <n x="225"/>
        <n x="254"/>
        <n x="75"/>
      </t>
    </mdx>
    <mdx n="0" f="v">
      <t c="3" si="227">
        <n x="225"/>
        <n x="255"/>
        <n x="251" s="1"/>
      </t>
    </mdx>
    <mdx n="0" f="v">
      <t c="3" si="227">
        <n x="225"/>
        <n x="255"/>
        <n x="33"/>
      </t>
    </mdx>
    <mdx n="0" f="v">
      <t c="3" si="227">
        <n x="225"/>
        <n x="255"/>
        <n x="133"/>
      </t>
    </mdx>
    <mdx n="0" f="v">
      <t c="3" si="227">
        <n x="225"/>
        <n x="255"/>
        <n x="202"/>
      </t>
    </mdx>
    <mdx n="0" f="v">
      <t c="3" si="227">
        <n x="225"/>
        <n x="255"/>
        <n x="235"/>
      </t>
    </mdx>
    <mdx n="0" f="v">
      <t c="3" si="227">
        <n x="225"/>
        <n x="255"/>
        <n x="46"/>
      </t>
    </mdx>
    <mdx n="0" f="v">
      <t c="3" si="227">
        <n x="225"/>
        <n x="255"/>
        <n x="108"/>
      </t>
    </mdx>
    <mdx n="0" f="v">
      <t c="3" si="227">
        <n x="225"/>
        <n x="255"/>
        <n x="71"/>
      </t>
    </mdx>
    <mdx n="0" f="v">
      <t c="3" si="227">
        <n x="225"/>
        <n x="255"/>
        <n x="146"/>
      </t>
    </mdx>
    <mdx n="0" f="v">
      <t c="3" si="227">
        <n x="225"/>
        <n x="255"/>
        <n x="18"/>
      </t>
    </mdx>
    <mdx n="0" f="v">
      <t c="3" si="227">
        <n x="225"/>
        <n x="255"/>
        <n x="17"/>
      </t>
    </mdx>
    <mdx n="0" f="v">
      <t c="3" si="227">
        <n x="225"/>
        <n x="255"/>
        <n x="16"/>
      </t>
    </mdx>
    <mdx n="0" f="v">
      <t c="3" si="227">
        <n x="225"/>
        <n x="255"/>
        <n x="15"/>
      </t>
    </mdx>
    <mdx n="0" f="v">
      <t c="3" si="227">
        <n x="225"/>
        <n x="255"/>
        <n x="14"/>
      </t>
    </mdx>
    <mdx n="0" f="v">
      <t c="3" si="227">
        <n x="225"/>
        <n x="255"/>
        <n x="13"/>
      </t>
    </mdx>
    <mdx n="0" f="v">
      <t c="3" si="227">
        <n x="225"/>
        <n x="255"/>
        <n x="220"/>
      </t>
    </mdx>
    <mdx n="0" f="v">
      <t c="3" si="227">
        <n x="225"/>
        <n x="256"/>
        <n x="10"/>
      </t>
    </mdx>
    <mdx n="0" f="v">
      <t c="3" si="227">
        <n x="225"/>
        <n x="256"/>
        <n x="198"/>
      </t>
    </mdx>
    <mdx n="0" f="v">
      <t c="3" si="227">
        <n x="225"/>
        <n x="256"/>
        <n x="34"/>
      </t>
    </mdx>
    <mdx n="0" f="v">
      <t c="3" si="227">
        <n x="225"/>
        <n x="256"/>
        <n x="33"/>
      </t>
    </mdx>
    <mdx n="0" f="v">
      <t c="3" si="227">
        <n x="225"/>
        <n x="256"/>
        <n x="32"/>
      </t>
    </mdx>
    <mdx n="0" f="v">
      <t c="3" si="227">
        <n x="225"/>
        <n x="256"/>
        <n x="31"/>
      </t>
    </mdx>
    <mdx n="0" f="v">
      <t c="3" si="227">
        <n x="225"/>
        <n x="256"/>
        <n x="30"/>
      </t>
    </mdx>
    <mdx n="0" f="v">
      <t c="3" si="227">
        <n x="225"/>
        <n x="256"/>
        <n x="28"/>
      </t>
    </mdx>
    <mdx n="0" f="v">
      <t c="3" si="227">
        <n x="225"/>
        <n x="256"/>
        <n x="27"/>
      </t>
    </mdx>
    <mdx n="0" f="v">
      <t c="3" si="227">
        <n x="225"/>
        <n x="256"/>
        <n x="26"/>
      </t>
    </mdx>
    <mdx n="0" f="v">
      <t c="3" si="227">
        <n x="225"/>
        <n x="256"/>
        <n x="235"/>
      </t>
    </mdx>
    <mdx n="0" f="v">
      <t c="3" si="227">
        <n x="225"/>
        <n x="256"/>
        <n x="25"/>
      </t>
    </mdx>
    <mdx n="0" f="v">
      <t c="3" si="227">
        <n x="225"/>
        <n x="256"/>
        <n x="24"/>
      </t>
    </mdx>
    <mdx n="0" f="v">
      <t c="3" si="227">
        <n x="225"/>
        <n x="256"/>
        <n x="23"/>
      </t>
    </mdx>
    <mdx n="0" f="v">
      <t c="3" si="227">
        <n x="225"/>
        <n x="256"/>
        <n x="231"/>
      </t>
    </mdx>
    <mdx n="0" f="v">
      <t c="3" si="227">
        <n x="225"/>
        <n x="256"/>
        <n x="22"/>
      </t>
    </mdx>
    <mdx n="0" f="v">
      <t c="3" si="227">
        <n x="225"/>
        <n x="256"/>
        <n x="21"/>
      </t>
    </mdx>
    <mdx n="0" f="v">
      <t c="3" si="227">
        <n x="225"/>
        <n x="256"/>
        <n x="20"/>
      </t>
    </mdx>
    <mdx n="0" f="v">
      <t c="3" si="227">
        <n x="225"/>
        <n x="256"/>
        <n x="19"/>
      </t>
    </mdx>
    <mdx n="0" f="v">
      <t c="3" si="227">
        <n x="225"/>
        <n x="256"/>
        <n x="18"/>
      </t>
    </mdx>
    <mdx n="0" f="v">
      <t c="3" si="227">
        <n x="225"/>
        <n x="256"/>
        <n x="17"/>
      </t>
    </mdx>
    <mdx n="0" f="v">
      <t c="3" si="227">
        <n x="225"/>
        <n x="256"/>
        <n x="16"/>
      </t>
    </mdx>
    <mdx n="0" f="v">
      <t c="3" si="227">
        <n x="225"/>
        <n x="256"/>
        <n x="15"/>
      </t>
    </mdx>
    <mdx n="0" f="v">
      <t c="3" si="227">
        <n x="225"/>
        <n x="256"/>
        <n x="14"/>
      </t>
    </mdx>
    <mdx n="0" f="v">
      <t c="3" si="227">
        <n x="225"/>
        <n x="256"/>
        <n x="13"/>
      </t>
    </mdx>
    <mdx n="0" f="v">
      <t c="3" si="227">
        <n x="225"/>
        <n x="257"/>
        <n x="245"/>
      </t>
    </mdx>
    <mdx n="0" f="v">
      <t c="3" si="227">
        <n x="225"/>
        <n x="257"/>
        <n x="11"/>
      </t>
    </mdx>
    <mdx n="0" f="v">
      <t c="3" si="227">
        <n x="225"/>
        <n x="257"/>
        <n x="10"/>
      </t>
    </mdx>
    <mdx n="0" f="v">
      <t c="3" si="227">
        <n x="225"/>
        <n x="257"/>
        <n x="9"/>
      </t>
    </mdx>
    <mdx n="0" f="v">
      <t c="3" si="227">
        <n x="225"/>
        <n x="257"/>
        <n x="198"/>
      </t>
    </mdx>
    <mdx n="0" f="v">
      <t c="3" si="227">
        <n x="225"/>
        <n x="257"/>
        <n x="34"/>
      </t>
    </mdx>
    <mdx n="0" f="v">
      <t c="3" si="227">
        <n x="225"/>
        <n x="257"/>
        <n x="33"/>
      </t>
    </mdx>
    <mdx n="0" f="v">
      <t c="3" si="227">
        <n x="225"/>
        <n x="257"/>
        <n x="32"/>
      </t>
    </mdx>
    <mdx n="0" f="v">
      <t c="3" si="227">
        <n x="225"/>
        <n x="257"/>
        <n x="31"/>
      </t>
    </mdx>
    <mdx n="0" f="v">
      <t c="3" si="227">
        <n x="225"/>
        <n x="257"/>
        <n x="30"/>
      </t>
    </mdx>
    <mdx n="0" f="v">
      <t c="3" si="227">
        <n x="225"/>
        <n x="257"/>
        <n x="29"/>
      </t>
    </mdx>
    <mdx n="0" f="v">
      <t c="3" si="227">
        <n x="225"/>
        <n x="257"/>
        <n x="28"/>
      </t>
    </mdx>
    <mdx n="0" f="v">
      <t c="3" si="227">
        <n x="225"/>
        <n x="257"/>
        <n x="27"/>
      </t>
    </mdx>
    <mdx n="0" f="v">
      <t c="3" si="227">
        <n x="225"/>
        <n x="257"/>
        <n x="26"/>
      </t>
    </mdx>
    <mdx n="0" f="v">
      <t c="3" si="227">
        <n x="225"/>
        <n x="257"/>
        <n x="235"/>
      </t>
    </mdx>
    <mdx n="0" f="v">
      <t c="3" si="227">
        <n x="225"/>
        <n x="257"/>
        <n x="25"/>
      </t>
    </mdx>
    <mdx n="0" f="v">
      <t c="3" si="227">
        <n x="225"/>
        <n x="257"/>
        <n x="24"/>
      </t>
    </mdx>
    <mdx n="0" f="v">
      <t c="3" si="227">
        <n x="225"/>
        <n x="257"/>
        <n x="23"/>
      </t>
    </mdx>
    <mdx n="0" f="v">
      <t c="3" si="227">
        <n x="225"/>
        <n x="257"/>
        <n x="231"/>
      </t>
    </mdx>
    <mdx n="0" f="v">
      <t c="3" si="227">
        <n x="225"/>
        <n x="257"/>
        <n x="22"/>
      </t>
    </mdx>
    <mdx n="0" f="v">
      <t c="3" si="227">
        <n x="225"/>
        <n x="257"/>
        <n x="21"/>
      </t>
    </mdx>
    <mdx n="0" f="v">
      <t c="3" si="227">
        <n x="225"/>
        <n x="257"/>
        <n x="20"/>
      </t>
    </mdx>
    <mdx n="0" f="v">
      <t c="3" si="227">
        <n x="225"/>
        <n x="257"/>
        <n x="19"/>
      </t>
    </mdx>
    <mdx n="0" f="v">
      <t c="3" si="227">
        <n x="225"/>
        <n x="257"/>
        <n x="18"/>
      </t>
    </mdx>
    <mdx n="0" f="v">
      <t c="3" si="227">
        <n x="225"/>
        <n x="257"/>
        <n x="17"/>
      </t>
    </mdx>
    <mdx n="0" f="v">
      <t c="3" si="227">
        <n x="225"/>
        <n x="257"/>
        <n x="16"/>
      </t>
    </mdx>
    <mdx n="0" f="v">
      <t c="3" si="227">
        <n x="225"/>
        <n x="257"/>
        <n x="15"/>
      </t>
    </mdx>
    <mdx n="0" f="v">
      <t c="3" si="227">
        <n x="225"/>
        <n x="257"/>
        <n x="14"/>
      </t>
    </mdx>
    <mdx n="0" f="v">
      <t c="3" si="227">
        <n x="225"/>
        <n x="257"/>
        <n x="13"/>
      </t>
    </mdx>
    <mdx n="0" f="v">
      <t c="3" si="227">
        <n x="225"/>
        <n x="257"/>
        <n x="220"/>
      </t>
    </mdx>
    <mdx n="0" f="v">
      <t c="3" si="227">
        <n x="225"/>
        <n x="258"/>
        <n x="245"/>
      </t>
    </mdx>
    <mdx n="0" f="v">
      <t c="3" si="227">
        <n x="225"/>
        <n x="258"/>
        <n x="11"/>
      </t>
    </mdx>
    <mdx n="0" f="v">
      <t c="3" si="227">
        <n x="225"/>
        <n x="258"/>
        <n x="10"/>
      </t>
    </mdx>
    <mdx n="0" f="v">
      <t c="3" si="227">
        <n x="225"/>
        <n x="258"/>
        <n x="9"/>
      </t>
    </mdx>
    <mdx n="0" f="v">
      <t c="3" si="227">
        <n x="225"/>
        <n x="258"/>
        <n x="198"/>
      </t>
    </mdx>
    <mdx n="0" f="v">
      <t c="3" si="227">
        <n x="225"/>
        <n x="258"/>
        <n x="34"/>
      </t>
    </mdx>
    <mdx n="0" f="v">
      <t c="3" si="227">
        <n x="225"/>
        <n x="258"/>
        <n x="33"/>
      </t>
    </mdx>
    <mdx n="0" f="v">
      <t c="3" si="227">
        <n x="225"/>
        <n x="258"/>
        <n x="32"/>
      </t>
    </mdx>
    <mdx n="0" f="v">
      <t c="3" si="227">
        <n x="225"/>
        <n x="258"/>
        <n x="31"/>
      </t>
    </mdx>
    <mdx n="0" f="v">
      <t c="3" si="227">
        <n x="225"/>
        <n x="258"/>
        <n x="30"/>
      </t>
    </mdx>
    <mdx n="0" f="v">
      <t c="3" si="227">
        <n x="225"/>
        <n x="258"/>
        <n x="28"/>
      </t>
    </mdx>
    <mdx n="0" f="v">
      <t c="3" si="227">
        <n x="225"/>
        <n x="258"/>
        <n x="27"/>
      </t>
    </mdx>
    <mdx n="0" f="v">
      <t c="3" si="227">
        <n x="225"/>
        <n x="258"/>
        <n x="26"/>
      </t>
    </mdx>
    <mdx n="0" f="v">
      <t c="3" si="227">
        <n x="225"/>
        <n x="258"/>
        <n x="235"/>
      </t>
    </mdx>
    <mdx n="0" f="v">
      <t c="3" si="227">
        <n x="225"/>
        <n x="258"/>
        <n x="25"/>
      </t>
    </mdx>
    <mdx n="0" f="v">
      <t c="3" si="227">
        <n x="225"/>
        <n x="258"/>
        <n x="24"/>
      </t>
    </mdx>
    <mdx n="0" f="v">
      <t c="3" si="227">
        <n x="225"/>
        <n x="258"/>
        <n x="231"/>
      </t>
    </mdx>
    <mdx n="0" f="v">
      <t c="3" si="227">
        <n x="225"/>
        <n x="258"/>
        <n x="22"/>
      </t>
    </mdx>
    <mdx n="0" f="v">
      <t c="3" si="227">
        <n x="225"/>
        <n x="258"/>
        <n x="21"/>
      </t>
    </mdx>
    <mdx n="0" f="v">
      <t c="3" si="227">
        <n x="225"/>
        <n x="258"/>
        <n x="19"/>
      </t>
    </mdx>
    <mdx n="0" f="v">
      <t c="3" si="227">
        <n x="225"/>
        <n x="258"/>
        <n x="18"/>
      </t>
    </mdx>
    <mdx n="0" f="v">
      <t c="3" si="227">
        <n x="225"/>
        <n x="258"/>
        <n x="17"/>
      </t>
    </mdx>
    <mdx n="0" f="v">
      <t c="3" si="227">
        <n x="225"/>
        <n x="258"/>
        <n x="16"/>
      </t>
    </mdx>
    <mdx n="0" f="v">
      <t c="3" si="227">
        <n x="225"/>
        <n x="258"/>
        <n x="15"/>
      </t>
    </mdx>
    <mdx n="0" f="v">
      <t c="3" si="227">
        <n x="225"/>
        <n x="258"/>
        <n x="14"/>
      </t>
    </mdx>
    <mdx n="0" f="v">
      <t c="3" si="227">
        <n x="225"/>
        <n x="258"/>
        <n x="13"/>
      </t>
    </mdx>
    <mdx n="0" f="v">
      <t c="3" si="227">
        <n x="225"/>
        <n x="258"/>
        <n x="220"/>
      </t>
    </mdx>
    <mdx n="0" f="v">
      <t c="3" si="227">
        <n x="225"/>
        <n x="259"/>
        <n x="11"/>
      </t>
    </mdx>
    <mdx n="0" f="v">
      <t c="3" si="227">
        <n x="225"/>
        <n x="259"/>
        <n x="10"/>
      </t>
    </mdx>
    <mdx n="0" f="v">
      <t c="3" si="227">
        <n x="225"/>
        <n x="259"/>
        <n x="198"/>
      </t>
    </mdx>
    <mdx n="0" f="v">
      <t c="3" si="227">
        <n x="225"/>
        <n x="259"/>
        <n x="33"/>
      </t>
    </mdx>
    <mdx n="0" f="v">
      <t c="3" si="227">
        <n x="225"/>
        <n x="259"/>
        <n x="32"/>
      </t>
    </mdx>
    <mdx n="0" f="v">
      <t c="3" si="227">
        <n x="225"/>
        <n x="259"/>
        <n x="31"/>
      </t>
    </mdx>
    <mdx n="0" f="v">
      <t c="3" si="227">
        <n x="225"/>
        <n x="259"/>
        <n x="30"/>
      </t>
    </mdx>
    <mdx n="0" f="v">
      <t c="3" si="227">
        <n x="225"/>
        <n x="259"/>
        <n x="29"/>
      </t>
    </mdx>
    <mdx n="0" f="v">
      <t c="3" si="227">
        <n x="225"/>
        <n x="259"/>
        <n x="28"/>
      </t>
    </mdx>
    <mdx n="0" f="v">
      <t c="3" si="227">
        <n x="225"/>
        <n x="259"/>
        <n x="27"/>
      </t>
    </mdx>
    <mdx n="0" f="v">
      <t c="3" si="227">
        <n x="225"/>
        <n x="259"/>
        <n x="26"/>
      </t>
    </mdx>
    <mdx n="0" f="v">
      <t c="3" si="227">
        <n x="225"/>
        <n x="259"/>
        <n x="235"/>
      </t>
    </mdx>
    <mdx n="0" f="v">
      <t c="3" si="227">
        <n x="225"/>
        <n x="259"/>
        <n x="25"/>
      </t>
    </mdx>
    <mdx n="0" f="v">
      <t c="3" si="227">
        <n x="225"/>
        <n x="259"/>
        <n x="24"/>
      </t>
    </mdx>
    <mdx n="0" f="v">
      <t c="3" si="227">
        <n x="225"/>
        <n x="259"/>
        <n x="23"/>
      </t>
    </mdx>
    <mdx n="0" f="v">
      <t c="3" si="227">
        <n x="225"/>
        <n x="259"/>
        <n x="231"/>
      </t>
    </mdx>
    <mdx n="0" f="v">
      <t c="3" si="227">
        <n x="225"/>
        <n x="259"/>
        <n x="22"/>
      </t>
    </mdx>
    <mdx n="0" f="v">
      <t c="3" si="227">
        <n x="225"/>
        <n x="259"/>
        <n x="21"/>
      </t>
    </mdx>
    <mdx n="0" f="v">
      <t c="3" si="227">
        <n x="225"/>
        <n x="259"/>
        <n x="19"/>
      </t>
    </mdx>
    <mdx n="0" f="v">
      <t c="3" si="227">
        <n x="225"/>
        <n x="259"/>
        <n x="18"/>
      </t>
    </mdx>
    <mdx n="0" f="v">
      <t c="3" si="227">
        <n x="225"/>
        <n x="259"/>
        <n x="17"/>
      </t>
    </mdx>
    <mdx n="0" f="v">
      <t c="3" si="227">
        <n x="225"/>
        <n x="259"/>
        <n x="16"/>
      </t>
    </mdx>
    <mdx n="0" f="v">
      <t c="3" si="227">
        <n x="225"/>
        <n x="259"/>
        <n x="15"/>
      </t>
    </mdx>
    <mdx n="0" f="v">
      <t c="3" si="227">
        <n x="225"/>
        <n x="259"/>
        <n x="14"/>
      </t>
    </mdx>
    <mdx n="0" f="v">
      <t c="3" si="227">
        <n x="225"/>
        <n x="259"/>
        <n x="13"/>
      </t>
    </mdx>
    <mdx n="0" f="v">
      <t c="3" si="227">
        <n x="225"/>
        <n x="259"/>
        <n x="220"/>
      </t>
    </mdx>
    <mdx n="0" f="v">
      <t c="3" si="227">
        <n x="225"/>
        <n x="260"/>
        <n x="10"/>
      </t>
    </mdx>
    <mdx n="0" f="v">
      <t c="3" si="227">
        <n x="225"/>
        <n x="260"/>
        <n x="34"/>
      </t>
    </mdx>
    <mdx n="0" f="v">
      <t c="3" si="227">
        <n x="225"/>
        <n x="260"/>
        <n x="33"/>
      </t>
    </mdx>
    <mdx n="0" f="v">
      <t c="3" si="227">
        <n x="225"/>
        <n x="260"/>
        <n x="32"/>
      </t>
    </mdx>
    <mdx n="0" f="v">
      <t c="3" si="227">
        <n x="225"/>
        <n x="260"/>
        <n x="31"/>
      </t>
    </mdx>
    <mdx n="0" f="v">
      <t c="3" si="227">
        <n x="225"/>
        <n x="260"/>
        <n x="30"/>
      </t>
    </mdx>
    <mdx n="0" f="v">
      <t c="3" si="227">
        <n x="225"/>
        <n x="260"/>
        <n x="28"/>
      </t>
    </mdx>
    <mdx n="0" f="v">
      <t c="3" si="227">
        <n x="225"/>
        <n x="260"/>
        <n x="27"/>
      </t>
    </mdx>
    <mdx n="0" f="v">
      <t c="3" si="227">
        <n x="225"/>
        <n x="260"/>
        <n x="26"/>
      </t>
    </mdx>
    <mdx n="0" f="v">
      <t c="3" si="227">
        <n x="225"/>
        <n x="260"/>
        <n x="235"/>
      </t>
    </mdx>
    <mdx n="0" f="v">
      <t c="3" si="227">
        <n x="225"/>
        <n x="260"/>
        <n x="25"/>
      </t>
    </mdx>
    <mdx n="0" f="v">
      <t c="3" si="227">
        <n x="225"/>
        <n x="260"/>
        <n x="24"/>
      </t>
    </mdx>
    <mdx n="0" f="v">
      <t c="3" si="227">
        <n x="225"/>
        <n x="260"/>
        <n x="23"/>
      </t>
    </mdx>
    <mdx n="0" f="v">
      <t c="3" si="227">
        <n x="225"/>
        <n x="260"/>
        <n x="231"/>
      </t>
    </mdx>
    <mdx n="0" f="v">
      <t c="3" si="227">
        <n x="225"/>
        <n x="260"/>
        <n x="19"/>
      </t>
    </mdx>
    <mdx n="0" f="v">
      <t c="3" si="227">
        <n x="225"/>
        <n x="260"/>
        <n x="18"/>
      </t>
    </mdx>
    <mdx n="0" f="v">
      <t c="3" si="227">
        <n x="225"/>
        <n x="260"/>
        <n x="17"/>
      </t>
    </mdx>
    <mdx n="0" f="v">
      <t c="3" si="227">
        <n x="225"/>
        <n x="260"/>
        <n x="15"/>
      </t>
    </mdx>
    <mdx n="0" f="v">
      <t c="3" si="227">
        <n x="225"/>
        <n x="260"/>
        <n x="13"/>
      </t>
    </mdx>
    <mdx n="0" f="v">
      <t c="3" si="227">
        <n x="225"/>
        <n x="260"/>
        <n x="220"/>
      </t>
    </mdx>
    <mdx n="0" f="v">
      <t c="3" si="227">
        <n x="225"/>
        <n x="261"/>
        <n x="11"/>
      </t>
    </mdx>
    <mdx n="0" f="v">
      <t c="3" si="227">
        <n x="225"/>
        <n x="261"/>
        <n x="198"/>
      </t>
    </mdx>
    <mdx n="0" f="v">
      <t c="3" si="227">
        <n x="225"/>
        <n x="261"/>
        <n x="34"/>
      </t>
    </mdx>
    <mdx n="0" f="v">
      <t c="3" si="227">
        <n x="225"/>
        <n x="261"/>
        <n x="33"/>
      </t>
    </mdx>
    <mdx n="0" f="v">
      <t c="3" si="227">
        <n x="225"/>
        <n x="261"/>
        <n x="32"/>
      </t>
    </mdx>
    <mdx n="0" f="v">
      <t c="3" si="227">
        <n x="225"/>
        <n x="261"/>
        <n x="31"/>
      </t>
    </mdx>
    <mdx n="0" f="v">
      <t c="3" si="227">
        <n x="225"/>
        <n x="261"/>
        <n x="30"/>
      </t>
    </mdx>
    <mdx n="0" f="v">
      <t c="3" si="227">
        <n x="225"/>
        <n x="261"/>
        <n x="28"/>
      </t>
    </mdx>
    <mdx n="0" f="v">
      <t c="3" si="227">
        <n x="225"/>
        <n x="261"/>
        <n x="27"/>
      </t>
    </mdx>
    <mdx n="0" f="v">
      <t c="3" si="227">
        <n x="225"/>
        <n x="261"/>
        <n x="26"/>
      </t>
    </mdx>
    <mdx n="0" f="v">
      <t c="3" si="227">
        <n x="225"/>
        <n x="261"/>
        <n x="235"/>
      </t>
    </mdx>
    <mdx n="0" f="v">
      <t c="3" si="227">
        <n x="225"/>
        <n x="261"/>
        <n x="25"/>
      </t>
    </mdx>
    <mdx n="0" f="v">
      <t c="3" si="227">
        <n x="225"/>
        <n x="261"/>
        <n x="24"/>
      </t>
    </mdx>
    <mdx n="0" f="v">
      <t c="3" si="227">
        <n x="225"/>
        <n x="261"/>
        <n x="23"/>
      </t>
    </mdx>
    <mdx n="0" f="v">
      <t c="3" si="227">
        <n x="225"/>
        <n x="261"/>
        <n x="231"/>
      </t>
    </mdx>
    <mdx n="0" f="v">
      <t c="3" si="227">
        <n x="225"/>
        <n x="261"/>
        <n x="22"/>
      </t>
    </mdx>
    <mdx n="0" f="v">
      <t c="3" si="227">
        <n x="225"/>
        <n x="261"/>
        <n x="21"/>
      </t>
    </mdx>
    <mdx n="0" f="v">
      <t c="3" si="227">
        <n x="225"/>
        <n x="261"/>
        <n x="20"/>
      </t>
    </mdx>
    <mdx n="0" f="v">
      <t c="3" si="227">
        <n x="225"/>
        <n x="261"/>
        <n x="19"/>
      </t>
    </mdx>
    <mdx n="0" f="v">
      <t c="3" si="227">
        <n x="225"/>
        <n x="261"/>
        <n x="18"/>
      </t>
    </mdx>
    <mdx n="0" f="v">
      <t c="3" si="227">
        <n x="225"/>
        <n x="261"/>
        <n x="17"/>
      </t>
    </mdx>
    <mdx n="0" f="v">
      <t c="3" si="227">
        <n x="225"/>
        <n x="261"/>
        <n x="16"/>
      </t>
    </mdx>
    <mdx n="0" f="v">
      <t c="3" si="227">
        <n x="225"/>
        <n x="261"/>
        <n x="15"/>
      </t>
    </mdx>
    <mdx n="0" f="v">
      <t c="3" si="227">
        <n x="225"/>
        <n x="261"/>
        <n x="14"/>
      </t>
    </mdx>
    <mdx n="0" f="v">
      <t c="3" si="227">
        <n x="225"/>
        <n x="261"/>
        <n x="13"/>
      </t>
    </mdx>
    <mdx n="0" f="v">
      <t c="3" si="227">
        <n x="225"/>
        <n x="261"/>
        <n x="220"/>
      </t>
    </mdx>
    <mdx n="0" f="v">
      <t c="3" si="227">
        <n x="225"/>
        <n x="262"/>
        <n x="11"/>
      </t>
    </mdx>
    <mdx n="0" f="v">
      <t c="3" si="227">
        <n x="225"/>
        <n x="262"/>
        <n x="10"/>
      </t>
    </mdx>
    <mdx n="0" f="v">
      <t c="3" si="227">
        <n x="225"/>
        <n x="262"/>
        <n x="9"/>
      </t>
    </mdx>
    <mdx n="0" f="v">
      <t c="3" si="227">
        <n x="225"/>
        <n x="262"/>
        <n x="198"/>
      </t>
    </mdx>
    <mdx n="0" f="v">
      <t c="3" si="227">
        <n x="225"/>
        <n x="262"/>
        <n x="34"/>
      </t>
    </mdx>
    <mdx n="0" f="v">
      <t c="3" si="227">
        <n x="225"/>
        <n x="262"/>
        <n x="33"/>
      </t>
    </mdx>
    <mdx n="0" f="v">
      <t c="3" si="227">
        <n x="225"/>
        <n x="262"/>
        <n x="32"/>
      </t>
    </mdx>
    <mdx n="0" f="v">
      <t c="3" si="227">
        <n x="225"/>
        <n x="262"/>
        <n x="31"/>
      </t>
    </mdx>
    <mdx n="0" f="v">
      <t c="3" si="227">
        <n x="225"/>
        <n x="262"/>
        <n x="30"/>
      </t>
    </mdx>
    <mdx n="0" f="v">
      <t c="3" si="227">
        <n x="225"/>
        <n x="262"/>
        <n x="29"/>
      </t>
    </mdx>
    <mdx n="0" f="v">
      <t c="3" si="227">
        <n x="225"/>
        <n x="262"/>
        <n x="28"/>
      </t>
    </mdx>
    <mdx n="0" f="v">
      <t c="3" si="227">
        <n x="225"/>
        <n x="262"/>
        <n x="27"/>
      </t>
    </mdx>
    <mdx n="0" f="v">
      <t c="3" si="227">
        <n x="225"/>
        <n x="262"/>
        <n x="235"/>
      </t>
    </mdx>
    <mdx n="0" f="v">
      <t c="3" si="227">
        <n x="225"/>
        <n x="262"/>
        <n x="25"/>
      </t>
    </mdx>
    <mdx n="0" f="v">
      <t c="3" si="227">
        <n x="225"/>
        <n x="262"/>
        <n x="24"/>
      </t>
    </mdx>
    <mdx n="0" f="v">
      <t c="3" si="227">
        <n x="225"/>
        <n x="262"/>
        <n x="23"/>
      </t>
    </mdx>
    <mdx n="0" f="v">
      <t c="3" si="227">
        <n x="225"/>
        <n x="262"/>
        <n x="231"/>
      </t>
    </mdx>
    <mdx n="0" f="v">
      <t c="3" si="227">
        <n x="225"/>
        <n x="262"/>
        <n x="22"/>
      </t>
    </mdx>
    <mdx n="0" f="v">
      <t c="3" si="227">
        <n x="225"/>
        <n x="262"/>
        <n x="21"/>
      </t>
    </mdx>
    <mdx n="0" f="v">
      <t c="3" si="227">
        <n x="225"/>
        <n x="262"/>
        <n x="20"/>
      </t>
    </mdx>
    <mdx n="0" f="v">
      <t c="3" si="227">
        <n x="225"/>
        <n x="262"/>
        <n x="19"/>
      </t>
    </mdx>
    <mdx n="0" f="v">
      <t c="3" si="227">
        <n x="225"/>
        <n x="262"/>
        <n x="18"/>
      </t>
    </mdx>
    <mdx n="0" f="v">
      <t c="3" si="227">
        <n x="225"/>
        <n x="262"/>
        <n x="17"/>
      </t>
    </mdx>
    <mdx n="0" f="v">
      <t c="3" si="227">
        <n x="225"/>
        <n x="262"/>
        <n x="16"/>
      </t>
    </mdx>
    <mdx n="0" f="v">
      <t c="3" si="227">
        <n x="225"/>
        <n x="262"/>
        <n x="15"/>
      </t>
    </mdx>
    <mdx n="0" f="v">
      <t c="3" si="227">
        <n x="225"/>
        <n x="262"/>
        <n x="14"/>
      </t>
    </mdx>
    <mdx n="0" f="v">
      <t c="3" si="227">
        <n x="225"/>
        <n x="262"/>
        <n x="13"/>
      </t>
    </mdx>
    <mdx n="0" f="v">
      <t c="3" si="227">
        <n x="225"/>
        <n x="262"/>
        <n x="220"/>
      </t>
    </mdx>
    <mdx n="0" f="v">
      <t c="3" si="227">
        <n x="225"/>
        <n x="263"/>
        <n x="245"/>
      </t>
    </mdx>
    <mdx n="0" f="v">
      <t c="3" si="227">
        <n x="225"/>
        <n x="263"/>
        <n x="31"/>
      </t>
    </mdx>
    <mdx n="0" f="v">
      <t c="3" si="227">
        <n x="225"/>
        <n x="263"/>
        <n x="24"/>
      </t>
    </mdx>
    <mdx n="0" f="v">
      <t c="3" si="227">
        <n x="225"/>
        <n x="263"/>
        <n x="17"/>
      </t>
    </mdx>
    <mdx n="0" f="v">
      <t c="3" si="227">
        <n x="225"/>
        <n x="264"/>
        <n x="32"/>
      </t>
    </mdx>
    <mdx n="0" f="v">
      <t c="3" si="227">
        <n x="225"/>
        <n x="264"/>
        <n x="25"/>
      </t>
    </mdx>
    <mdx n="0" f="v">
      <t c="3" si="227">
        <n x="225"/>
        <n x="264"/>
        <n x="18"/>
      </t>
    </mdx>
    <mdx n="0" f="v">
      <t c="3" si="227">
        <n x="225"/>
        <n x="265"/>
        <n x="33"/>
      </t>
    </mdx>
    <mdx n="0" f="v">
      <t c="3" si="227">
        <n x="225"/>
        <n x="265"/>
        <n x="235"/>
      </t>
    </mdx>
    <mdx n="0" f="v">
      <t c="3" si="227">
        <n x="225"/>
        <n x="265"/>
        <n x="19"/>
      </t>
    </mdx>
    <mdx n="0" f="v">
      <t c="3" si="227">
        <n x="225"/>
        <n x="266"/>
        <n x="32"/>
      </t>
    </mdx>
    <mdx n="0" f="v">
      <t c="3" si="227">
        <n x="225"/>
        <n x="266"/>
        <n x="28"/>
      </t>
    </mdx>
    <mdx n="0" f="v">
      <t c="3" si="227">
        <n x="225"/>
        <n x="266"/>
        <n x="25"/>
      </t>
    </mdx>
    <mdx n="0" f="v">
      <t c="3" si="227">
        <n x="225"/>
        <n x="266"/>
        <n x="22"/>
      </t>
    </mdx>
    <mdx n="0" f="v">
      <t c="3" si="227">
        <n x="225"/>
        <n x="266"/>
        <n x="18"/>
      </t>
    </mdx>
    <mdx n="0" f="v">
      <t c="3" si="227">
        <n x="225"/>
        <n x="266"/>
        <n x="14"/>
      </t>
    </mdx>
    <mdx n="0" f="v">
      <t c="3" si="227">
        <n x="225"/>
        <n x="267"/>
        <n x="56"/>
      </t>
    </mdx>
    <mdx n="0" f="v">
      <t c="3" si="227">
        <n x="225"/>
        <n x="267"/>
        <n x="60"/>
      </t>
    </mdx>
    <mdx n="0" f="v">
      <t c="3" si="227">
        <n x="225"/>
        <n x="267"/>
        <n x="63"/>
      </t>
    </mdx>
    <mdx n="0" f="v">
      <t c="3" si="227">
        <n x="225"/>
        <n x="267"/>
        <n x="156"/>
      </t>
    </mdx>
    <mdx n="0" f="v">
      <t c="3" si="227">
        <n x="225"/>
        <n x="267"/>
        <n x="70"/>
      </t>
    </mdx>
    <mdx n="0" f="v">
      <t c="3" si="227">
        <n x="225"/>
        <n x="267"/>
        <n x="74"/>
      </t>
    </mdx>
    <mdx n="0" f="v">
      <t c="3" si="227">
        <n x="225"/>
        <n x="267"/>
        <n x="78"/>
      </t>
    </mdx>
    <mdx n="0" f="v">
      <t c="3" si="227">
        <n x="225"/>
        <n x="268"/>
        <n x="95"/>
      </t>
    </mdx>
    <mdx n="0" f="v">
      <t c="3" si="227">
        <n x="225"/>
        <n x="263"/>
        <n x="11"/>
      </t>
    </mdx>
    <mdx n="0" f="v">
      <t c="3" si="227">
        <n x="225"/>
        <n x="263"/>
        <n x="30"/>
      </t>
    </mdx>
    <mdx n="0" f="v">
      <t c="3" si="227">
        <n x="225"/>
        <n x="263"/>
        <n x="23"/>
      </t>
    </mdx>
    <mdx n="0" f="v">
      <t c="3" si="227">
        <n x="225"/>
        <n x="263"/>
        <n x="16"/>
      </t>
    </mdx>
    <mdx n="0" f="v">
      <t c="3" si="227">
        <n x="225"/>
        <n x="264"/>
        <n x="31"/>
      </t>
    </mdx>
    <mdx n="0" f="v">
      <t c="3" si="227">
        <n x="225"/>
        <n x="264"/>
        <n x="24"/>
      </t>
    </mdx>
    <mdx n="0" f="v">
      <t c="3" si="227">
        <n x="225"/>
        <n x="264"/>
        <n x="17"/>
      </t>
    </mdx>
    <mdx n="0" f="v">
      <t c="3" si="227">
        <n x="225"/>
        <n x="265"/>
        <n x="32"/>
      </t>
    </mdx>
    <mdx n="0" f="v">
      <t c="3" si="227">
        <n x="225"/>
        <n x="265"/>
        <n x="25"/>
      </t>
    </mdx>
    <mdx n="0" f="v">
      <t c="3" si="227">
        <n x="225"/>
        <n x="265"/>
        <n x="18"/>
      </t>
    </mdx>
    <mdx n="0" f="v">
      <t c="3" si="227">
        <n x="225"/>
        <n x="266"/>
        <n x="56"/>
      </t>
    </mdx>
    <mdx n="0" f="v">
      <t c="3" si="227">
        <n x="225"/>
        <n x="266"/>
        <n x="156"/>
      </t>
    </mdx>
    <mdx n="0" f="v">
      <t c="3" si="227">
        <n x="225"/>
        <n x="266"/>
        <n x="70"/>
      </t>
    </mdx>
    <mdx n="0" f="v">
      <t c="3" si="227">
        <n x="225"/>
        <n x="266"/>
        <n x="74"/>
      </t>
    </mdx>
    <mdx n="0" f="v">
      <t c="3" si="227">
        <n x="225"/>
        <n x="266"/>
        <n x="78"/>
      </t>
    </mdx>
    <mdx n="0" f="v">
      <t c="3" si="227">
        <n x="225"/>
        <n x="267"/>
        <n x="245"/>
      </t>
    </mdx>
    <mdx n="0" f="v">
      <t c="3" si="227">
        <n x="225"/>
        <n x="267"/>
        <n x="198"/>
      </t>
    </mdx>
    <mdx n="0" f="v">
      <t c="3" si="227">
        <n x="225"/>
        <n x="267"/>
        <n x="31"/>
      </t>
    </mdx>
    <mdx n="0" f="v">
      <t c="3" si="227">
        <n x="225"/>
        <n x="267"/>
        <n x="27"/>
      </t>
    </mdx>
    <mdx n="0" f="v">
      <t c="3" si="227">
        <n x="225"/>
        <n x="267"/>
        <n x="24"/>
      </t>
    </mdx>
    <mdx n="0" f="v">
      <t c="3" si="227">
        <n x="225"/>
        <n x="267"/>
        <n x="21"/>
      </t>
    </mdx>
    <mdx n="0" f="v">
      <t c="3" si="227">
        <n x="225"/>
        <n x="267"/>
        <n x="17"/>
      </t>
    </mdx>
    <mdx n="0" f="v">
      <t c="3" si="227">
        <n x="225"/>
        <n x="267"/>
        <n x="13"/>
      </t>
    </mdx>
    <mdx n="0" f="v">
      <t c="3" si="227">
        <n x="225"/>
        <n x="263"/>
        <n x="10"/>
      </t>
    </mdx>
    <mdx n="0" f="v">
      <t c="3" si="227">
        <n x="225"/>
        <n x="263"/>
        <n x="231"/>
      </t>
    </mdx>
    <mdx n="0" f="v">
      <t c="3" si="227">
        <n x="225"/>
        <n x="263"/>
        <n x="15"/>
      </t>
    </mdx>
    <mdx n="0" f="v">
      <t c="3" si="227">
        <n x="225"/>
        <n x="269"/>
        <n x="37"/>
      </t>
    </mdx>
    <mdx n="0" f="v">
      <t c="3" si="227">
        <n x="225"/>
        <n x="264"/>
        <n x="11"/>
      </t>
    </mdx>
    <mdx n="0" f="v">
      <t c="3" si="227">
        <n x="225"/>
        <n x="264"/>
        <n x="30"/>
      </t>
    </mdx>
    <mdx n="0" f="v">
      <t c="3" si="227">
        <n x="225"/>
        <n x="264"/>
        <n x="23"/>
      </t>
    </mdx>
    <mdx n="0" f="v">
      <t c="3" si="227">
        <n x="225"/>
        <n x="264"/>
        <n x="16"/>
      </t>
    </mdx>
    <mdx n="0" f="v">
      <t c="3" si="227">
        <n x="225"/>
        <n x="265"/>
        <n x="31"/>
      </t>
    </mdx>
    <mdx n="0" f="v">
      <t c="3" si="227">
        <n x="225"/>
        <n x="265"/>
        <n x="24"/>
      </t>
    </mdx>
    <mdx n="0" f="v">
      <t c="3" si="227">
        <n x="225"/>
        <n x="265"/>
        <n x="17"/>
      </t>
    </mdx>
    <mdx n="0" f="v">
      <t c="3" si="227">
        <n x="225"/>
        <n x="266"/>
        <n x="31"/>
      </t>
    </mdx>
    <mdx n="0" f="v">
      <t c="3" si="227">
        <n x="225"/>
        <n x="266"/>
        <n x="27"/>
      </t>
    </mdx>
    <mdx n="0" f="v">
      <t c="3" si="227">
        <n x="225"/>
        <n x="266"/>
        <n x="24"/>
      </t>
    </mdx>
    <mdx n="0" f="v">
      <t c="3" si="227">
        <n x="225"/>
        <n x="266"/>
        <n x="21"/>
      </t>
    </mdx>
    <mdx n="0" f="v">
      <t c="3" si="227">
        <n x="225"/>
        <n x="266"/>
        <n x="17"/>
      </t>
    </mdx>
    <mdx n="0" f="v">
      <t c="3" si="227">
        <n x="225"/>
        <n x="266"/>
        <n x="13"/>
      </t>
    </mdx>
    <mdx n="0" f="v">
      <t c="3" si="227">
        <n x="225"/>
        <n x="267"/>
        <n x="250" s="1"/>
      </t>
    </mdx>
    <mdx n="0" f="v">
      <t c="3" si="227">
        <n x="225"/>
        <n x="267"/>
        <n x="117"/>
      </t>
    </mdx>
    <mdx n="0" f="v">
      <t c="3" si="227">
        <n x="225"/>
        <n x="267"/>
        <n x="61"/>
      </t>
    </mdx>
    <mdx n="0" f="v">
      <t c="3" si="227">
        <n x="225"/>
        <n x="267"/>
        <n x="64"/>
      </t>
    </mdx>
    <mdx n="0" f="v">
      <t c="3" si="227">
        <n x="225"/>
        <n x="267"/>
        <n x="176"/>
      </t>
    </mdx>
    <mdx n="0" f="v">
      <t c="3" si="227">
        <n x="225"/>
        <n x="267"/>
        <n x="71"/>
      </t>
    </mdx>
    <mdx n="0" f="v">
      <t c="3" si="227">
        <n x="225"/>
        <n x="267"/>
        <n x="75"/>
      </t>
    </mdx>
    <mdx n="0" f="v">
      <t c="3" si="227">
        <n x="225"/>
        <n x="267"/>
        <n x="98"/>
      </t>
    </mdx>
    <mdx n="0" f="v">
      <t c="3" si="227">
        <n x="225"/>
        <n x="263"/>
        <n x="9"/>
      </t>
    </mdx>
    <mdx n="0" f="v">
      <t c="3" si="227">
        <n x="225"/>
        <n x="263"/>
        <n x="28"/>
      </t>
    </mdx>
    <mdx n="0" f="v">
      <t c="3" si="227">
        <n x="225"/>
        <n x="263"/>
        <n x="22"/>
      </t>
    </mdx>
    <mdx n="0" f="v">
      <t c="3" si="227">
        <n x="225"/>
        <n x="263"/>
        <n x="14"/>
      </t>
    </mdx>
    <mdx n="0" f="v">
      <t c="3" si="227">
        <n x="225"/>
        <n x="269"/>
        <n x="36"/>
      </t>
    </mdx>
    <mdx n="0" f="v">
      <t c="3" si="227">
        <n x="225"/>
        <n x="269"/>
        <n x="4"/>
      </t>
    </mdx>
    <mdx n="0" f="v">
      <t c="3" si="227">
        <n x="225"/>
        <n x="269"/>
        <n x="88"/>
      </t>
    </mdx>
    <mdx n="0" f="v">
      <t c="3" si="227">
        <n x="225"/>
        <n x="264"/>
        <n x="29"/>
      </t>
    </mdx>
    <mdx n="0" f="v">
      <t c="3" si="227">
        <n x="225"/>
        <n x="264"/>
        <n x="231"/>
      </t>
    </mdx>
    <mdx n="0" f="v">
      <t c="3" si="227">
        <n x="225"/>
        <n x="264"/>
        <n x="15"/>
      </t>
    </mdx>
    <mdx n="0" f="v">
      <t c="3" si="227">
        <n x="225"/>
        <n x="270"/>
        <n x="37"/>
      </t>
    </mdx>
    <mdx n="0" f="v">
      <t c="3" si="227">
        <n x="225"/>
        <n x="270"/>
        <n x="5"/>
      </t>
    </mdx>
    <mdx n="0" f="v">
      <t c="3" si="227">
        <n x="225"/>
        <n x="270"/>
        <n x="95"/>
      </t>
    </mdx>
    <mdx n="0" f="v">
      <t c="3" si="227">
        <n x="225"/>
        <n x="265"/>
        <n x="11"/>
      </t>
    </mdx>
    <mdx n="0" f="v">
      <t c="3" si="227">
        <n x="225"/>
        <n x="265"/>
        <n x="30"/>
      </t>
    </mdx>
    <mdx n="0" f="v">
      <t c="3" si="227">
        <n x="225"/>
        <n x="265"/>
        <n x="23"/>
      </t>
    </mdx>
    <mdx n="0" f="v">
      <t c="3" si="227">
        <n x="225"/>
        <n x="265"/>
        <n x="16"/>
      </t>
    </mdx>
    <mdx n="0" f="v">
      <t c="3" si="227">
        <n x="225"/>
        <n x="266"/>
        <n x="117"/>
      </t>
    </mdx>
    <mdx n="0" f="v">
      <t c="3" si="227">
        <n x="225"/>
        <n x="266"/>
        <n x="61"/>
      </t>
    </mdx>
    <mdx n="0" f="v">
      <t c="3" si="227">
        <n x="225"/>
        <n x="266"/>
        <n x="176"/>
      </t>
    </mdx>
    <mdx n="0" f="v">
      <t c="3" si="227">
        <n x="225"/>
        <n x="266"/>
        <n x="71"/>
      </t>
    </mdx>
    <mdx n="0" f="v">
      <t c="3" si="227">
        <n x="225"/>
        <n x="266"/>
        <n x="75"/>
      </t>
    </mdx>
    <mdx n="0" f="v">
      <t c="3" si="227">
        <n x="225"/>
        <n x="266"/>
        <n x="98"/>
      </t>
    </mdx>
    <mdx n="0" f="v">
      <t c="3" si="227">
        <n x="225"/>
        <n x="267"/>
        <n x="11"/>
      </t>
    </mdx>
    <mdx n="0" f="v">
      <t c="3" si="227">
        <n x="225"/>
        <n x="267"/>
        <n x="34"/>
      </t>
    </mdx>
    <mdx n="0" f="v">
      <t c="3" si="227">
        <n x="225"/>
        <n x="267"/>
        <n x="30"/>
      </t>
    </mdx>
    <mdx n="0" f="v">
      <t c="3" si="227">
        <n x="225"/>
        <n x="267"/>
        <n x="26"/>
      </t>
    </mdx>
    <mdx n="0" f="v">
      <t c="3" si="227">
        <n x="225"/>
        <n x="267"/>
        <n x="20"/>
      </t>
    </mdx>
    <mdx n="0" f="v">
      <t c="3" si="227">
        <n x="225"/>
        <n x="267"/>
        <n x="16"/>
      </t>
    </mdx>
    <mdx n="0" f="v">
      <t c="3" si="227">
        <n x="225"/>
        <n x="267"/>
        <n x="220"/>
      </t>
    </mdx>
    <mdx n="0" f="v">
      <t c="3" si="227">
        <n x="225"/>
        <n x="263"/>
        <n x="198"/>
      </t>
    </mdx>
    <mdx n="0" f="v">
      <t c="3" si="227">
        <n x="225"/>
        <n x="263"/>
        <n x="27"/>
      </t>
    </mdx>
    <mdx n="0" f="v">
      <t c="3" si="227">
        <n x="225"/>
        <n x="263"/>
        <n x="21"/>
      </t>
    </mdx>
    <mdx n="0" f="v">
      <t c="3" si="227">
        <n x="225"/>
        <n x="263"/>
        <n x="13"/>
      </t>
    </mdx>
    <mdx n="0" f="v">
      <t c="3" si="227">
        <n x="225"/>
        <n x="264"/>
        <n x="9"/>
      </t>
    </mdx>
    <mdx n="0" f="v">
      <t c="3" si="227">
        <n x="225"/>
        <n x="264"/>
        <n x="28"/>
      </t>
    </mdx>
    <mdx n="0" f="v">
      <t c="3" si="227">
        <n x="225"/>
        <n x="264"/>
        <n x="22"/>
      </t>
    </mdx>
    <mdx n="0" f="v">
      <t c="3" si="227">
        <n x="225"/>
        <n x="264"/>
        <n x="14"/>
      </t>
    </mdx>
    <mdx n="0" f="v">
      <t c="3" si="227">
        <n x="225"/>
        <n x="270"/>
        <n x="36"/>
      </t>
    </mdx>
    <mdx n="0" f="v">
      <t c="3" si="227">
        <n x="225"/>
        <n x="270"/>
        <n x="4"/>
      </t>
    </mdx>
    <mdx n="0" f="v">
      <t c="3" si="227">
        <n x="225"/>
        <n x="270"/>
        <n x="96"/>
      </t>
    </mdx>
    <mdx n="0" f="v">
      <t c="3" si="227">
        <n x="225"/>
        <n x="265"/>
        <n x="231"/>
      </t>
    </mdx>
    <mdx n="0" f="v">
      <t c="3" si="227">
        <n x="225"/>
        <n x="265"/>
        <n x="15"/>
      </t>
    </mdx>
    <mdx n="0" f="v">
      <t c="3" si="227">
        <n x="225"/>
        <n x="271"/>
        <n x="37"/>
      </t>
    </mdx>
    <mdx n="0" f="v">
      <t c="3" si="227">
        <n x="225"/>
        <n x="271"/>
        <n x="5"/>
      </t>
    </mdx>
    <mdx n="0" f="v">
      <t c="3" si="227">
        <n x="225"/>
        <n x="266"/>
        <n x="11"/>
      </t>
    </mdx>
    <mdx n="0" f="v">
      <t c="3" si="227">
        <n x="225"/>
        <n x="266"/>
        <n x="34"/>
      </t>
    </mdx>
    <mdx n="0" f="v">
      <t c="3" si="227">
        <n x="225"/>
        <n x="266"/>
        <n x="30"/>
      </t>
    </mdx>
    <mdx n="0" f="v">
      <t c="3" si="227">
        <n x="225"/>
        <n x="266"/>
        <n x="26"/>
      </t>
    </mdx>
    <mdx n="0" f="v">
      <t c="3" si="227">
        <n x="225"/>
        <n x="266"/>
        <n x="23"/>
      </t>
    </mdx>
    <mdx n="0" f="v">
      <t c="3" si="227">
        <n x="225"/>
        <n x="266"/>
        <n x="20"/>
      </t>
    </mdx>
    <mdx n="0" f="v">
      <t c="3" si="227">
        <n x="225"/>
        <n x="266"/>
        <n x="16"/>
      </t>
    </mdx>
    <mdx n="0" f="v">
      <t c="3" si="227">
        <n x="225"/>
        <n x="266"/>
        <n x="220"/>
      </t>
    </mdx>
    <mdx n="0" f="v">
      <t c="3" si="227">
        <n x="225"/>
        <n x="267"/>
        <n x="196"/>
      </t>
    </mdx>
    <mdx n="0" f="v">
      <t c="3" si="227">
        <n x="225"/>
        <n x="267"/>
        <n x="86"/>
      </t>
    </mdx>
    <mdx n="0" f="v">
      <t c="3" si="227">
        <n x="225"/>
        <n x="267"/>
        <n x="62"/>
      </t>
    </mdx>
    <mdx n="0" f="v">
      <t c="3" si="227">
        <n x="225"/>
        <n x="267"/>
        <n x="65"/>
      </t>
    </mdx>
    <mdx n="0" f="v">
      <t c="3" si="227">
        <n x="225"/>
        <n x="267"/>
        <n x="157"/>
      </t>
    </mdx>
    <mdx n="0" f="v">
      <t c="3" si="227">
        <n x="225"/>
        <n x="267"/>
        <n x="72"/>
      </t>
    </mdx>
    <mdx n="0" f="v">
      <t c="3" si="227">
        <n x="225"/>
        <n x="267"/>
        <n x="76"/>
      </t>
    </mdx>
    <mdx n="0" f="v">
      <t c="3" si="227">
        <n x="225"/>
        <n x="267"/>
        <n x="99"/>
      </t>
    </mdx>
    <mdx n="0" f="v">
      <t c="3" si="227">
        <n x="225"/>
        <n x="272"/>
        <n x="37"/>
      </t>
    </mdx>
    <mdx n="0" f="v">
      <t c="3" si="227">
        <n x="225"/>
        <n x="272"/>
        <n x="87"/>
      </t>
    </mdx>
    <mdx n="0" f="v">
      <t c="3" si="227">
        <n x="225"/>
        <n x="272"/>
        <n x="91"/>
      </t>
    </mdx>
    <mdx n="0" f="v">
      <t c="3" si="227">
        <n x="225"/>
        <n x="272"/>
        <n x="130"/>
      </t>
    </mdx>
    <mdx n="0" f="v">
      <t c="3" si="227">
        <n x="225"/>
        <n x="268"/>
        <n x="130"/>
      </t>
    </mdx>
    <mdx n="0" f="v">
      <t c="3" si="227">
        <n x="225"/>
        <n x="263"/>
        <n x="34"/>
      </t>
    </mdx>
    <mdx n="0" f="v">
      <t c="3" si="227">
        <n x="225"/>
        <n x="263"/>
        <n x="26"/>
      </t>
    </mdx>
    <mdx n="0" f="v">
      <t c="3" si="227">
        <n x="225"/>
        <n x="263"/>
        <n x="20"/>
      </t>
    </mdx>
    <mdx n="0" f="v">
      <t c="3" si="227">
        <n x="225"/>
        <n x="263"/>
        <n x="220"/>
      </t>
    </mdx>
    <mdx n="0" f="v">
      <t c="3" si="227">
        <n x="225"/>
        <n x="264"/>
        <n x="198"/>
      </t>
    </mdx>
    <mdx n="0" f="v">
      <t c="3" si="227">
        <n x="225"/>
        <n x="264"/>
        <n x="27"/>
      </t>
    </mdx>
    <mdx n="0" f="v">
      <t c="3" si="227">
        <n x="225"/>
        <n x="264"/>
        <n x="21"/>
      </t>
    </mdx>
    <mdx n="0" f="v">
      <t c="3" si="227">
        <n x="225"/>
        <n x="264"/>
        <n x="13"/>
      </t>
    </mdx>
    <mdx n="0" f="v">
      <t c="3" si="227">
        <n x="225"/>
        <n x="270"/>
        <n x="84"/>
      </t>
    </mdx>
    <mdx n="0" f="v">
      <t c="3" si="227">
        <n x="225"/>
        <n x="270"/>
        <n x="89"/>
      </t>
    </mdx>
    <mdx n="0" f="v">
      <t c="3" si="227">
        <n x="225"/>
        <n x="270"/>
        <n x="97"/>
      </t>
    </mdx>
    <mdx n="0" f="v">
      <t c="3" si="227">
        <n x="225"/>
        <n x="265"/>
        <n x="9"/>
      </t>
    </mdx>
    <mdx n="0" f="v">
      <t c="3" si="227">
        <n x="225"/>
        <n x="265"/>
        <n x="28"/>
      </t>
    </mdx>
    <mdx n="0" f="v">
      <t c="3" si="227">
        <n x="225"/>
        <n x="265"/>
        <n x="22"/>
      </t>
    </mdx>
    <mdx n="0" f="v">
      <t c="3" si="227">
        <n x="225"/>
        <n x="265"/>
        <n x="14"/>
      </t>
    </mdx>
    <mdx n="0" f="v">
      <t c="3" si="227">
        <n x="225"/>
        <n x="271"/>
        <n x="36"/>
      </t>
    </mdx>
    <mdx n="0" f="v">
      <t c="3" si="227">
        <n x="225"/>
        <n x="271"/>
        <n x="4"/>
      </t>
    </mdx>
    <mdx n="0" f="v">
      <t c="3" si="227">
        <n x="225"/>
        <n x="266"/>
        <n x="196"/>
      </t>
    </mdx>
    <mdx n="0" f="v">
      <t c="3" si="227">
        <n x="225"/>
        <n x="266"/>
        <n x="86"/>
      </t>
    </mdx>
    <mdx n="0" f="v">
      <t c="3" si="227">
        <n x="225"/>
        <n x="266"/>
        <n x="65"/>
      </t>
    </mdx>
    <mdx n="0" f="v">
      <t c="3" si="227">
        <n x="225"/>
        <n x="266"/>
        <n x="157"/>
      </t>
    </mdx>
    <mdx n="0" f="v">
      <t c="3" si="227">
        <n x="225"/>
        <n x="266"/>
        <n x="72"/>
      </t>
    </mdx>
    <mdx n="0" f="v">
      <t c="3" si="227">
        <n x="225"/>
        <n x="266"/>
        <n x="76"/>
      </t>
    </mdx>
    <mdx n="0" f="v">
      <t c="3" si="227">
        <n x="225"/>
        <n x="273"/>
        <n x="37"/>
      </t>
    </mdx>
    <mdx n="0" f="v">
      <t c="3" si="227">
        <n x="225"/>
        <n x="273"/>
        <n x="239"/>
      </t>
    </mdx>
    <mdx n="0" f="v">
      <t c="3" si="227">
        <n x="225"/>
        <n x="273"/>
        <n x="5"/>
      </t>
    </mdx>
    <mdx n="0" f="v">
      <t c="3" si="227">
        <n x="225"/>
        <n x="273"/>
        <n x="87"/>
      </t>
    </mdx>
    <mdx n="0" f="v">
      <t c="3" si="227">
        <n x="225"/>
        <n x="273"/>
        <n x="191"/>
      </t>
    </mdx>
    <mdx n="0" f="v">
      <t c="3" si="227">
        <n x="225"/>
        <n x="273"/>
        <n x="91"/>
      </t>
    </mdx>
    <mdx n="0" f="v">
      <t c="3" si="227">
        <n x="225"/>
        <n x="273"/>
        <n x="95"/>
      </t>
    </mdx>
    <mdx n="0" f="v">
      <t c="3" si="227">
        <n x="225"/>
        <n x="273"/>
        <n x="130"/>
      </t>
    </mdx>
    <mdx n="0" f="v">
      <t c="3" si="227">
        <n x="225"/>
        <n x="267"/>
        <n x="10"/>
      </t>
    </mdx>
    <mdx n="0" f="v">
      <t c="3" si="227">
        <n x="225"/>
        <n x="267"/>
        <n x="33"/>
      </t>
    </mdx>
    <mdx n="0" f="v">
      <t c="3" si="227">
        <n x="225"/>
        <n x="267"/>
        <n x="29"/>
      </t>
    </mdx>
    <mdx n="0" f="v">
      <t c="3" si="227">
        <n x="225"/>
        <n x="267"/>
        <n x="235"/>
      </t>
    </mdx>
    <mdx n="0" f="v">
      <t c="3" si="227">
        <n x="225"/>
        <n x="267"/>
        <n x="231"/>
      </t>
    </mdx>
    <mdx n="0" f="v">
      <t c="3" si="227">
        <n x="225"/>
        <n x="267"/>
        <n x="19"/>
      </t>
    </mdx>
    <mdx n="0" f="v">
      <t c="3" si="227">
        <n x="225"/>
        <n x="267"/>
        <n x="15"/>
      </t>
    </mdx>
    <mdx n="0" f="v">
      <t c="3" si="227">
        <n x="225"/>
        <n x="272"/>
        <n x="167"/>
      </t>
    </mdx>
    <mdx n="0" f="v">
      <t c="3" si="227">
        <n x="225"/>
        <n x="272"/>
        <n x="171"/>
      </t>
    </mdx>
    <mdx n="0" f="v">
      <t c="3" si="227">
        <n x="225"/>
        <n x="272"/>
        <n x="236"/>
      </t>
    </mdx>
    <mdx n="0" f="v">
      <t c="3" si="227">
        <n x="225"/>
        <n x="272"/>
        <n x="232"/>
      </t>
    </mdx>
    <mdx n="0" f="v">
      <t c="3" si="227">
        <n x="225"/>
        <n x="272"/>
        <n x="159"/>
      </t>
    </mdx>
    <mdx n="0" f="v">
      <t c="3" si="227">
        <n x="225"/>
        <n x="272"/>
        <n x="161"/>
      </t>
    </mdx>
    <mdx n="0" f="v">
      <t c="3" si="227">
        <n x="225"/>
        <n x="272"/>
        <n x="192"/>
      </t>
    </mdx>
    <mdx n="0" f="v">
      <t c="3" si="227">
        <n x="225"/>
        <n x="263"/>
        <n x="33"/>
      </t>
    </mdx>
    <mdx n="0" f="v">
      <t c="3" si="227">
        <n x="225"/>
        <n x="263"/>
        <n x="235"/>
      </t>
    </mdx>
    <mdx n="0" f="v">
      <t c="3" si="227">
        <n x="225"/>
        <n x="263"/>
        <n x="19"/>
      </t>
    </mdx>
    <mdx n="0" f="v">
      <t c="3" si="227">
        <n x="225"/>
        <n x="269"/>
        <n x="91"/>
      </t>
    </mdx>
    <mdx n="0" f="v">
      <t c="3" si="227">
        <n x="225"/>
        <n x="269"/>
        <n x="130"/>
      </t>
    </mdx>
    <mdx n="0" f="v">
      <t c="3" si="227">
        <n x="225"/>
        <n x="264"/>
        <n x="34"/>
      </t>
    </mdx>
    <mdx n="0" f="v">
      <t c="3" si="227">
        <n x="225"/>
        <n x="264"/>
        <n x="26"/>
      </t>
    </mdx>
    <mdx n="0" f="v">
      <t c="3" si="227">
        <n x="225"/>
        <n x="264"/>
        <n x="20"/>
      </t>
    </mdx>
    <mdx n="0" f="v">
      <t c="3" si="227">
        <n x="225"/>
        <n x="264"/>
        <n x="220"/>
      </t>
    </mdx>
    <mdx n="0" f="v">
      <t c="3" si="227">
        <n x="225"/>
        <n x="265"/>
        <n x="198"/>
      </t>
    </mdx>
    <mdx n="0" f="v">
      <t c="3" si="227">
        <n x="225"/>
        <n x="265"/>
        <n x="27"/>
      </t>
    </mdx>
    <mdx n="0" f="v">
      <t c="3" si="227">
        <n x="225"/>
        <n x="265"/>
        <n x="21"/>
      </t>
    </mdx>
    <mdx n="0" f="v">
      <t c="3" si="227">
        <n x="225"/>
        <n x="265"/>
        <n x="13"/>
      </t>
    </mdx>
    <mdx n="0" f="v">
      <t c="3" si="227">
        <n x="225"/>
        <n x="271"/>
        <n x="84"/>
      </t>
    </mdx>
    <mdx n="0" f="v">
      <t c="3" si="227">
        <n x="225"/>
        <n x="271"/>
        <n x="3"/>
      </t>
    </mdx>
    <mdx n="0" f="v">
      <t c="3" si="227">
        <n x="225"/>
        <n x="271"/>
        <n x="89"/>
      </t>
    </mdx>
    <mdx n="0" f="v">
      <t c="3" si="227">
        <n x="225"/>
        <n x="266"/>
        <n x="10"/>
      </t>
    </mdx>
    <mdx n="0" f="v">
      <t c="3" si="227">
        <n x="225"/>
        <n x="266"/>
        <n x="33"/>
      </t>
    </mdx>
    <mdx n="0" f="v">
      <t c="3" si="227">
        <n x="225"/>
        <n x="266"/>
        <n x="29"/>
      </t>
    </mdx>
    <mdx n="0" f="v">
      <t c="3" si="227">
        <n x="225"/>
        <n x="266"/>
        <n x="235"/>
      </t>
    </mdx>
    <mdx n="0" f="v">
      <t c="3" si="227">
        <n x="225"/>
        <n x="266"/>
        <n x="231"/>
      </t>
    </mdx>
    <mdx n="0" f="v">
      <t c="3" si="227">
        <n x="225"/>
        <n x="266"/>
        <n x="19"/>
      </t>
    </mdx>
    <mdx n="0" f="v">
      <t c="3" si="227">
        <n x="225"/>
        <n x="266"/>
        <n x="15"/>
      </t>
    </mdx>
    <mdx n="0" f="v">
      <t c="3" si="227">
        <n x="225"/>
        <n x="273"/>
        <n x="167"/>
      </t>
    </mdx>
    <mdx n="0" f="v">
      <t c="3" si="227">
        <n x="225"/>
        <n x="273"/>
        <n x="171"/>
      </t>
    </mdx>
    <mdx n="0" f="v">
      <t c="3" si="227">
        <n x="225"/>
        <n x="273"/>
        <n x="236"/>
      </t>
    </mdx>
    <mdx n="0" f="v">
      <t c="3" si="227">
        <n x="225"/>
        <n x="273"/>
        <n x="232"/>
      </t>
    </mdx>
    <mdx n="0" f="v">
      <t c="3" si="227">
        <n x="225"/>
        <n x="273"/>
        <n x="159"/>
      </t>
    </mdx>
    <mdx n="0" f="v">
      <t c="3" si="227">
        <n x="225"/>
        <n x="273"/>
        <n x="161"/>
      </t>
    </mdx>
    <mdx n="0" f="v">
      <t c="3" si="227">
        <n x="225"/>
        <n x="273"/>
        <n x="192"/>
      </t>
    </mdx>
    <mdx n="0" f="v">
      <t c="3" si="227">
        <n x="225"/>
        <n x="267"/>
        <n x="197"/>
      </t>
    </mdx>
    <mdx n="0" f="v">
      <t c="3" si="227">
        <n x="225"/>
        <n x="267"/>
        <n x="59"/>
      </t>
    </mdx>
    <mdx n="0" f="v">
      <t c="3" si="227">
        <n x="225"/>
        <n x="267"/>
        <n x="229" s="1"/>
      </t>
    </mdx>
    <mdx n="0" f="v">
      <t c="3" si="227">
        <n x="225"/>
        <n x="267"/>
        <n x="175"/>
      </t>
    </mdx>
    <mdx n="0" f="v">
      <t c="3" si="227">
        <n x="225"/>
        <n x="267"/>
        <n x="69"/>
      </t>
    </mdx>
    <mdx n="0" f="v">
      <t c="3" si="227">
        <n x="225"/>
        <n x="267"/>
        <n x="73"/>
      </t>
    </mdx>
    <mdx n="0" f="v">
      <t c="3" si="227">
        <n x="225"/>
        <n x="267"/>
        <n x="77"/>
      </t>
    </mdx>
    <mdx n="0" f="v">
      <t c="3" si="227">
        <n x="225"/>
        <n x="267"/>
        <n x="100"/>
      </t>
    </mdx>
    <mdx n="0" f="v">
      <t c="3" si="227">
        <n x="225"/>
        <n x="272"/>
        <n x="36"/>
      </t>
    </mdx>
    <mdx n="0" f="v">
      <t c="3" si="227">
        <n x="225"/>
        <n x="272"/>
        <n x="4"/>
      </t>
    </mdx>
    <mdx n="0" f="v">
      <t c="3" si="227">
        <n x="225"/>
        <n x="272"/>
        <n x="188"/>
      </t>
    </mdx>
    <mdx n="0" f="v">
      <t c="3" si="227">
        <n x="225"/>
        <n x="272"/>
        <n x="88"/>
      </t>
    </mdx>
    <mdx n="0" f="v">
      <t c="3" si="227">
        <n x="225"/>
        <n x="272"/>
        <n x="92"/>
      </t>
    </mdx>
    <mdx n="0" f="v">
      <t c="3" si="227">
        <n x="225"/>
        <n x="272"/>
        <n x="96"/>
      </t>
    </mdx>
    <mdx n="0" f="v">
      <t c="3" si="227">
        <n x="225"/>
        <n x="273"/>
        <n x="36"/>
      </t>
    </mdx>
    <mdx n="0" f="v">
      <t c="3" si="227">
        <n x="225"/>
        <n x="269"/>
        <n x="114"/>
      </t>
    </mdx>
    <mdx n="0" f="v">
      <t c="3" si="227">
        <n x="225"/>
        <n x="266"/>
        <n x="229" s="1"/>
      </t>
    </mdx>
    <mdx n="0" f="v">
      <t c="3" si="227">
        <n x="225"/>
        <n x="273"/>
        <n x="7"/>
      </t>
    </mdx>
    <mdx n="0" f="v">
      <t c="3" si="227">
        <n x="225"/>
        <n x="267"/>
        <n x="9"/>
      </t>
    </mdx>
    <mdx n="0" f="v">
      <t c="3" si="227">
        <n x="225"/>
        <n x="272"/>
        <n x="116"/>
      </t>
    </mdx>
    <mdx n="0" f="v">
      <t c="3" si="227">
        <n x="225"/>
        <n x="263"/>
        <n x="32"/>
      </t>
    </mdx>
    <mdx n="0" f="v">
      <t c="3" si="227">
        <n x="225"/>
        <n x="271"/>
        <n x="8"/>
      </t>
    </mdx>
    <mdx n="0" f="v">
      <t c="3" si="227">
        <n x="225"/>
        <n x="266"/>
        <n x="175"/>
      </t>
    </mdx>
    <mdx n="0" f="v">
      <t c="3" si="227">
        <n x="225"/>
        <n x="273"/>
        <n x="4"/>
      </t>
    </mdx>
    <mdx n="0" f="v">
      <t c="3" si="227">
        <n x="225"/>
        <n x="267"/>
        <n x="32"/>
      </t>
    </mdx>
    <mdx n="0" f="v">
      <t c="3" si="227">
        <n x="225"/>
        <n x="272"/>
        <n x="168"/>
      </t>
    </mdx>
    <mdx n="0" f="v">
      <t c="3" si="227">
        <n x="225"/>
        <n x="263"/>
        <n x="25"/>
      </t>
    </mdx>
    <mdx n="0" f="v">
      <t c="3" si="227">
        <n x="225"/>
        <n x="264"/>
        <n x="33"/>
      </t>
    </mdx>
    <mdx n="0" f="v">
      <t c="3" si="227">
        <n x="225"/>
        <n x="270"/>
        <n x="130"/>
      </t>
    </mdx>
    <mdx n="0" f="v">
      <t c="3" si="227">
        <n x="225"/>
        <n x="266"/>
        <n x="69"/>
      </t>
    </mdx>
    <mdx n="0" f="v">
      <t c="3" si="227">
        <n x="225"/>
        <n x="273"/>
        <n x="188"/>
      </t>
    </mdx>
    <mdx n="0" f="v">
      <t c="3" si="227">
        <n x="225"/>
        <n x="267"/>
        <n x="28"/>
      </t>
    </mdx>
    <mdx n="0" f="v">
      <t c="3" si="227">
        <n x="225"/>
        <n x="272"/>
        <n x="172"/>
      </t>
    </mdx>
    <mdx n="0" f="v">
      <t c="3" si="227">
        <n x="225"/>
        <n x="263"/>
        <n x="18"/>
      </t>
    </mdx>
    <mdx n="0" f="v">
      <t c="3" si="227">
        <n x="225"/>
        <n x="264"/>
        <n x="235"/>
      </t>
    </mdx>
    <mdx n="0" f="v">
      <t c="3" si="227">
        <n x="225"/>
        <n x="266"/>
        <n x="73"/>
      </t>
    </mdx>
    <mdx n="0" f="v">
      <t c="3" si="227">
        <n x="225"/>
        <n x="273"/>
        <n x="88"/>
      </t>
    </mdx>
    <mdx n="0" f="v">
      <t c="3" si="227">
        <n x="225"/>
        <n x="267"/>
        <n x="25"/>
      </t>
    </mdx>
    <mdx n="0" f="v">
      <t c="3" si="227">
        <n x="225"/>
        <n x="272"/>
        <n x="66"/>
      </t>
    </mdx>
    <mdx n="0" f="v">
      <t c="3" si="227">
        <n x="225"/>
        <n x="264"/>
        <n x="19"/>
      </t>
    </mdx>
    <mdx n="0" f="v">
      <t c="3" si="227">
        <n x="225"/>
        <n x="265"/>
        <n x="34"/>
      </t>
    </mdx>
    <mdx n="0" f="v">
      <t c="3" si="227">
        <n x="225"/>
        <n x="271"/>
        <n x="113"/>
      </t>
    </mdx>
    <mdx n="0" f="v">
      <t c="3" si="227">
        <n x="225"/>
        <n x="266"/>
        <n x="77"/>
      </t>
    </mdx>
    <mdx n="0" f="v">
      <t c="3" si="227">
        <n x="225"/>
        <n x="273"/>
        <n x="92"/>
      </t>
    </mdx>
    <mdx n="0" f="v">
      <t c="3" si="227">
        <n x="225"/>
        <n x="267"/>
        <n x="22"/>
      </t>
    </mdx>
    <mdx n="0" f="v">
      <t c="3" si="227">
        <n x="225"/>
        <n x="272"/>
        <n x="177"/>
      </t>
    </mdx>
    <mdx n="0" f="v">
      <t c="3" si="227">
        <n x="225"/>
        <n x="266"/>
        <n x="100"/>
      </t>
    </mdx>
    <mdx n="0" f="v">
      <t c="3" si="227">
        <n x="225"/>
        <n x="273"/>
        <n x="96"/>
      </t>
    </mdx>
    <mdx n="0" f="v">
      <t c="3" si="227">
        <n x="225"/>
        <n x="267"/>
        <n x="18"/>
      </t>
    </mdx>
    <mdx n="0" f="v">
      <t c="3" si="227">
        <n x="225"/>
        <n x="272"/>
        <n x="179"/>
      </t>
    </mdx>
    <mdx n="0" f="v">
      <t c="3" si="227">
        <n x="225"/>
        <n x="272"/>
        <n x="181"/>
      </t>
    </mdx>
    <mdx n="0" f="v">
      <t c="3" si="227">
        <n x="225"/>
        <n x="266"/>
        <n x="197"/>
      </t>
    </mdx>
    <mdx n="0" f="v">
      <t c="3" si="227">
        <n x="225"/>
        <n x="273"/>
        <n x="114"/>
      </t>
    </mdx>
    <mdx n="0" f="v">
      <t c="3" si="227">
        <n x="225"/>
        <n x="267"/>
        <n x="14"/>
      </t>
    </mdx>
    <mdx n="0" f="v">
      <t c="3" si="227">
        <n x="225"/>
        <n x="265"/>
        <n x="20"/>
      </t>
    </mdx>
    <mdx n="0" f="v">
      <t c="3" si="227">
        <n x="225"/>
        <n x="274"/>
        <n x="248"/>
      </t>
    </mdx>
    <mdx n="0" f="v">
      <t c="3" si="227">
        <n x="225"/>
        <n x="274"/>
        <n x="230" s="1"/>
      </t>
    </mdx>
    <mdx n="0" f="v">
      <t c="3" si="227">
        <n x="225"/>
        <n x="274"/>
        <n x="113"/>
      </t>
    </mdx>
    <mdx n="0" f="v">
      <t c="3" si="227">
        <n x="225"/>
        <n x="275"/>
        <n x="114"/>
      </t>
    </mdx>
    <mdx n="0" f="v">
      <t c="3" si="227">
        <n x="225"/>
        <n x="276"/>
        <n x="212"/>
      </t>
    </mdx>
    <mdx n="0" f="v">
      <t c="3" si="227">
        <n x="225"/>
        <n x="277"/>
        <n x="177"/>
      </t>
    </mdx>
    <mdx n="0" f="v">
      <t c="3" si="227">
        <n x="225"/>
        <n x="278"/>
        <n x="177"/>
      </t>
    </mdx>
    <mdx n="0" f="v">
      <t c="3" si="227">
        <n x="225"/>
        <n x="279"/>
        <n x="177"/>
      </t>
    </mdx>
    <mdx n="0" f="v">
      <t c="3" si="227">
        <n x="225"/>
        <n x="280"/>
        <n x="38"/>
      </t>
    </mdx>
    <mdx n="0" f="v">
      <t c="3" si="227">
        <n x="225"/>
        <n x="280"/>
        <n x="212"/>
      </t>
    </mdx>
    <mdx n="0" f="v">
      <t c="3" si="227">
        <n x="225"/>
        <n x="281"/>
        <n x="123"/>
      </t>
    </mdx>
    <mdx n="0" f="v">
      <t c="3" si="227">
        <n x="225"/>
        <n x="281"/>
        <n x="177"/>
      </t>
    </mdx>
    <mdx n="0" f="v">
      <t c="3" si="227">
        <n x="225"/>
        <n x="282"/>
        <n x="114"/>
      </t>
    </mdx>
    <mdx n="0" f="v">
      <t c="3" si="227">
        <n x="225"/>
        <n x="283"/>
        <n x="38"/>
      </t>
    </mdx>
    <mdx n="0" f="v">
      <t c="3" si="227">
        <n x="225"/>
        <n x="283"/>
        <n x="203"/>
      </t>
    </mdx>
    <mdx n="0" f="v">
      <t c="3" si="227">
        <n x="225"/>
        <n x="283"/>
        <n x="123"/>
      </t>
    </mdx>
    <mdx n="0" f="v">
      <t c="3" si="227">
        <n x="225"/>
        <n x="283"/>
        <n x="212"/>
      </t>
    </mdx>
    <mdx n="0" f="v">
      <t c="3" si="227">
        <n x="225"/>
        <n x="283"/>
        <n x="218"/>
      </t>
    </mdx>
    <mdx n="0" f="v">
      <t c="3" si="227">
        <n x="225"/>
        <n x="254"/>
        <n x="38"/>
      </t>
    </mdx>
    <mdx n="0" f="v">
      <t c="3" si="227">
        <n x="225"/>
        <n x="254"/>
        <n x="203"/>
      </t>
    </mdx>
    <mdx n="0" f="v">
      <t c="3" si="227">
        <n x="225"/>
        <n x="254"/>
        <n x="123"/>
      </t>
    </mdx>
    <mdx n="0" f="v">
      <t c="3" si="227">
        <n x="225"/>
        <n x="254"/>
        <n x="212"/>
      </t>
    </mdx>
    <mdx n="0" f="v">
      <t c="3" si="227">
        <n x="225"/>
        <n x="254"/>
        <n x="218"/>
      </t>
    </mdx>
    <mdx n="0" f="v">
      <t c="3" si="227">
        <n x="225"/>
        <n x="284"/>
        <n x="203"/>
      </t>
    </mdx>
    <mdx n="0" f="v">
      <t c="3" si="227">
        <n x="225"/>
        <n x="269"/>
        <n x="38"/>
      </t>
    </mdx>
    <mdx n="0" f="v">
      <t c="3" si="227">
        <n x="225"/>
        <n x="269"/>
        <n x="218"/>
      </t>
    </mdx>
    <mdx n="0" f="v">
      <t c="3" si="227">
        <n x="225"/>
        <n x="285"/>
        <n x="203"/>
      </t>
    </mdx>
    <mdx n="0" f="v">
      <t c="3" si="227">
        <n x="225"/>
        <n x="265"/>
        <n x="177"/>
      </t>
    </mdx>
    <mdx n="0" f="v">
      <t c="3" si="227">
        <n x="225"/>
        <n x="286"/>
        <n x="129"/>
      </t>
    </mdx>
    <mdx n="0" f="v">
      <t c="3" si="227">
        <n x="225"/>
        <n x="287"/>
        <n x="103"/>
      </t>
    </mdx>
    <mdx n="0" f="v">
      <t c="3" si="227">
        <n x="225"/>
        <n x="287"/>
        <n x="121"/>
      </t>
    </mdx>
    <mdx n="0" f="v">
      <t c="3" si="227">
        <n x="225"/>
        <n x="287"/>
        <n x="208"/>
      </t>
    </mdx>
    <mdx n="0" f="v">
      <t c="3" si="227">
        <n x="225"/>
        <n x="288"/>
        <n x="103"/>
      </t>
    </mdx>
    <mdx n="0" f="v">
      <t c="3" si="227">
        <n x="225"/>
        <n x="288"/>
        <n x="120"/>
      </t>
    </mdx>
    <mdx n="0" f="v">
      <t c="3" si="227">
        <n x="225"/>
        <n x="288"/>
        <n x="110"/>
      </t>
    </mdx>
    <mdx n="0" f="v">
      <t c="3" si="227">
        <n x="225"/>
        <n x="289"/>
        <n x="118"/>
      </t>
    </mdx>
    <mdx n="0" f="v">
      <t c="3" si="227">
        <n x="225"/>
        <n x="289"/>
        <n x="121"/>
      </t>
    </mdx>
    <mdx n="0" f="v">
      <t c="3" si="227">
        <n x="225"/>
        <n x="289"/>
        <n x="127"/>
      </t>
    </mdx>
    <mdx n="0" f="v">
      <t c="3" si="227">
        <n x="225"/>
        <n x="289"/>
        <n x="112"/>
      </t>
    </mdx>
    <mdx n="0" f="v">
      <t c="3" si="227">
        <n x="225"/>
        <n x="290"/>
        <n x="119"/>
      </t>
    </mdx>
    <mdx n="0" f="v">
      <t c="3" si="227">
        <n x="225"/>
        <n x="290"/>
        <n x="206"/>
      </t>
    </mdx>
    <mdx n="0" f="v">
      <t c="3" si="227">
        <n x="225"/>
        <n x="290"/>
        <n x="109"/>
      </t>
    </mdx>
    <mdx n="0" f="v">
      <t c="3" si="227">
        <n x="225"/>
        <n x="290"/>
        <n x="111"/>
      </t>
    </mdx>
    <mdx n="0" f="v">
      <t c="3" si="227">
        <n x="225"/>
        <n x="269"/>
        <n x="166"/>
      </t>
    </mdx>
    <mdx n="0" f="v">
      <t c="3" si="227">
        <n x="225"/>
        <n x="269"/>
        <n x="121"/>
      </t>
    </mdx>
    <mdx n="0" f="v">
      <t c="3" si="227">
        <n x="225"/>
        <n x="269"/>
        <n x="208"/>
      </t>
    </mdx>
    <mdx n="0" f="v">
      <t c="3" si="227">
        <n x="225"/>
        <n x="269"/>
        <n x="125"/>
      </t>
    </mdx>
    <mdx n="0" f="v">
      <t c="3" si="227">
        <n x="225"/>
        <n x="269"/>
        <n x="112"/>
      </t>
    </mdx>
    <mdx n="0" f="v">
      <t c="3" si="227">
        <n x="225"/>
        <n x="264"/>
        <n x="123"/>
      </t>
    </mdx>
    <mdx n="0" f="v">
      <t c="3" si="227">
        <n x="225"/>
        <n x="264"/>
        <n x="212"/>
      </t>
    </mdx>
    <mdx n="0" f="v">
      <t c="3" si="227">
        <n x="225"/>
        <n x="264"/>
        <n x="218"/>
      </t>
    </mdx>
    <mdx n="0" f="v">
      <t c="3" si="227">
        <n x="225"/>
        <n x="274"/>
        <n x="103"/>
      </t>
    </mdx>
    <mdx n="0" f="v">
      <t c="3" si="227">
        <n x="225"/>
        <n x="274"/>
        <n x="121"/>
      </t>
    </mdx>
    <mdx n="0" f="v">
      <t c="3" si="227">
        <n x="225"/>
        <n x="274"/>
        <n x="208"/>
      </t>
    </mdx>
    <mdx n="0" f="v">
      <t c="3" si="227">
        <n x="225"/>
        <n x="274"/>
        <n x="126"/>
      </t>
    </mdx>
    <mdx n="0" f="v">
      <t c="3" si="227">
        <n x="225"/>
        <n x="274"/>
        <n x="128"/>
      </t>
    </mdx>
    <mdx n="0" f="v">
      <t c="3" si="227">
        <n x="225"/>
        <n x="275"/>
        <n x="119"/>
      </t>
    </mdx>
    <mdx n="0" f="v">
      <t c="3" si="227">
        <n x="225"/>
        <n x="275"/>
        <n x="238"/>
      </t>
    </mdx>
    <mdx n="0" f="v">
      <t c="3" si="227">
        <n x="225"/>
        <n x="275"/>
        <n x="109"/>
      </t>
    </mdx>
    <mdx n="0" f="v">
      <t c="3" si="227">
        <n x="225"/>
        <n x="275"/>
        <n x="111"/>
      </t>
    </mdx>
    <mdx n="0" f="v">
      <t c="3" si="227">
        <n x="225"/>
        <n x="285"/>
        <n x="166"/>
      </t>
    </mdx>
    <mdx n="0" f="v">
      <t c="3" si="227">
        <n x="225"/>
        <n x="285"/>
        <n x="207"/>
      </t>
    </mdx>
    <mdx n="0" f="v">
      <t c="3" si="227">
        <n x="225"/>
        <n x="291"/>
        <n x="106"/>
      </t>
    </mdx>
    <mdx n="0" f="v">
      <t c="3" si="227">
        <n x="225"/>
        <n x="283"/>
        <n x="116"/>
      </t>
    </mdx>
    <mdx n="0" f="v">
      <t c="3" si="227">
        <n x="225"/>
        <n x="283"/>
        <n x="174"/>
      </t>
    </mdx>
    <mdx n="0" f="v">
      <t c="3" si="227">
        <n x="225"/>
        <n x="283"/>
        <n x="158"/>
      </t>
    </mdx>
    <mdx n="0" f="v">
      <t c="3" si="227">
        <n x="225"/>
        <n x="254"/>
        <n x="172"/>
      </t>
    </mdx>
    <mdx n="0" f="v">
      <t c="3" si="227">
        <n x="225"/>
        <n x="254"/>
        <n x="158"/>
      </t>
    </mdx>
    <mdx n="0" f="v">
      <t c="3" si="227">
        <n x="225"/>
        <n x="292"/>
        <n x="168"/>
      </t>
    </mdx>
    <mdx n="0" f="v">
      <t c="3" si="227">
        <n x="225"/>
        <n x="292"/>
        <n x="68"/>
      </t>
    </mdx>
    <mdx n="0" f="v">
      <t c="3" si="227">
        <n x="225"/>
        <n x="292"/>
        <n x="179"/>
      </t>
    </mdx>
    <mdx n="0" f="v">
      <t c="3" si="227">
        <n x="225"/>
        <n x="293"/>
        <n x="109"/>
      </t>
    </mdx>
    <mdx n="0" f="v">
      <t c="3" si="227">
        <n x="225"/>
        <n x="294"/>
        <n x="55"/>
      </t>
    </mdx>
    <mdx n="0" f="v">
      <t c="3" si="227">
        <n x="225"/>
        <n x="295"/>
        <n x="129"/>
      </t>
    </mdx>
    <mdx n="0" f="v">
      <t c="3" si="227">
        <n x="225"/>
        <n x="296"/>
        <n x="126"/>
      </t>
    </mdx>
    <mdx n="0" f="v">
      <t c="3" si="227">
        <n x="225"/>
        <n x="297"/>
        <n x="1"/>
      </t>
    </mdx>
    <mdx n="0" f="v">
      <t c="3" si="227">
        <n x="225"/>
        <n x="298"/>
        <n x="230" s="1"/>
      </t>
    </mdx>
    <mdx n="0" f="v">
      <t c="3" si="227">
        <n x="225"/>
        <n x="299"/>
        <n x="104"/>
      </t>
    </mdx>
    <mdx n="0" f="v">
      <t c="3" si="227">
        <n x="225"/>
        <n x="300"/>
        <n x="168"/>
      </t>
    </mdx>
    <mdx n="0" f="v">
      <t c="3" si="227">
        <n x="225"/>
        <n x="301"/>
        <n x="153"/>
      </t>
    </mdx>
    <mdx n="0" f="v">
      <t c="3" si="227">
        <n x="225"/>
        <n x="277"/>
        <n x="162"/>
      </t>
    </mdx>
    <mdx n="0" f="v">
      <t c="3" si="227">
        <n x="225"/>
        <n x="302"/>
        <n x="162"/>
      </t>
    </mdx>
    <mdx n="0" f="v">
      <t c="3" si="227">
        <n x="225"/>
        <n x="278"/>
        <n x="158"/>
      </t>
    </mdx>
    <mdx n="0" f="v">
      <t c="3" si="227">
        <n x="225"/>
        <n x="303"/>
        <n x="103"/>
      </t>
    </mdx>
    <mdx n="0" f="v">
      <t c="3" si="227">
        <n x="225"/>
        <n x="303"/>
        <n x="126"/>
      </t>
    </mdx>
    <mdx n="0" f="v">
      <t c="3" si="227">
        <n x="225"/>
        <n x="303"/>
        <n x="128"/>
      </t>
    </mdx>
    <mdx n="0" f="v">
      <t c="3" si="227">
        <n x="225"/>
        <n x="304"/>
        <n x="240"/>
      </t>
    </mdx>
    <mdx n="0" f="v">
      <t c="3" si="227">
        <n x="225"/>
        <n x="304"/>
        <n x="203"/>
      </t>
    </mdx>
    <mdx n="0" f="v">
      <t c="3" si="227">
        <n x="225"/>
        <n x="304"/>
        <n x="174"/>
      </t>
    </mdx>
    <mdx n="0" f="v">
      <t c="3" si="227">
        <n x="225"/>
        <n x="305"/>
        <n x="120"/>
      </t>
    </mdx>
    <mdx n="0" f="v">
      <t c="3" si="227">
        <n x="225"/>
        <n x="305"/>
        <n x="124"/>
      </t>
    </mdx>
    <mdx n="0" f="v">
      <t c="3" si="227">
        <n x="225"/>
        <n x="305"/>
        <n x="160"/>
      </t>
    </mdx>
    <mdx n="0" f="v">
      <t c="3" si="227">
        <n x="225"/>
        <n x="305"/>
        <n x="112"/>
      </t>
    </mdx>
    <mdx n="0" f="v">
      <t c="3" si="227">
        <n x="225"/>
        <n x="306"/>
        <n x="170"/>
      </t>
    </mdx>
    <mdx n="0" f="v">
      <t c="3" si="227">
        <n x="225"/>
        <n x="306"/>
        <n x="121"/>
      </t>
    </mdx>
    <mdx n="0" f="v">
      <t c="3" si="227">
        <n x="225"/>
        <n x="306"/>
        <n x="68"/>
      </t>
    </mdx>
    <mdx n="0" f="v">
      <t c="3" si="227">
        <n x="225"/>
        <n x="306"/>
        <n x="109"/>
      </t>
    </mdx>
    <mdx n="0" f="v">
      <t c="3" si="227">
        <n x="225"/>
        <n x="306"/>
        <n x="129"/>
      </t>
    </mdx>
    <mdx n="0" f="v">
      <t c="3" si="227">
        <n x="225"/>
        <n x="307"/>
        <n x="166"/>
      </t>
    </mdx>
    <mdx n="0" f="v">
      <t c="3" si="227">
        <n x="225"/>
        <n x="307"/>
        <n x="106"/>
      </t>
    </mdx>
    <mdx n="0" f="v">
      <t c="3" si="227">
        <n x="225"/>
        <n x="307"/>
        <n x="125"/>
      </t>
    </mdx>
    <mdx n="0" f="v">
      <t c="3" si="227">
        <n x="225"/>
        <n x="307"/>
        <n x="161"/>
      </t>
    </mdx>
    <mdx n="0" f="v">
      <t c="3" si="227">
        <n x="225"/>
        <n x="307"/>
        <n x="153"/>
      </t>
    </mdx>
    <mdx n="0" f="v">
      <t c="3" si="227">
        <n x="225"/>
        <n x="308"/>
        <n x="126"/>
      </t>
    </mdx>
    <mdx n="0" f="v">
      <t c="3" si="227">
        <n x="225"/>
        <n x="309"/>
        <n x="170"/>
      </t>
    </mdx>
    <mdx n="0" f="v">
      <t c="3" si="227">
        <n x="225"/>
        <n x="309"/>
        <n x="68"/>
      </t>
    </mdx>
    <mdx n="0" f="v">
      <t c="3" si="227">
        <n x="225"/>
        <n x="310"/>
        <n x="118"/>
      </t>
    </mdx>
    <mdx n="0" f="v">
      <t c="3" si="227">
        <n x="225"/>
        <n x="310"/>
        <n x="206"/>
      </t>
    </mdx>
    <mdx n="0" f="v">
      <t c="3" si="227">
        <n x="225"/>
        <n x="311"/>
        <n x="107"/>
      </t>
    </mdx>
    <mdx n="0" f="v">
      <t c="3" si="227">
        <n x="225"/>
        <n x="311"/>
        <n x="161"/>
      </t>
    </mdx>
    <mdx n="0" f="v">
      <t c="3" si="227">
        <n x="225"/>
        <n x="312"/>
        <n x="240"/>
      </t>
    </mdx>
    <mdx n="0" f="v">
      <t c="3" si="227">
        <n x="225"/>
        <n x="312"/>
        <n x="174"/>
      </t>
    </mdx>
    <mdx n="0" f="v">
      <t c="3" si="227">
        <n x="225"/>
        <n x="312"/>
        <n x="127"/>
      </t>
    </mdx>
    <mdx n="0" f="v">
      <t c="3" si="227">
        <n x="225"/>
        <n x="280"/>
        <n x="244"/>
      </t>
    </mdx>
    <mdx n="0" f="v">
      <t c="3" si="227">
        <n x="225"/>
        <n x="280"/>
        <n x="201"/>
      </t>
    </mdx>
    <mdx n="0" f="v">
      <t c="3" si="227">
        <n x="225"/>
        <n x="280"/>
        <n x="172"/>
      </t>
    </mdx>
    <mdx n="0" f="v">
      <t c="3" si="227">
        <n x="225"/>
        <n x="280"/>
        <n x="123"/>
      </t>
    </mdx>
    <mdx n="0" f="v">
      <t c="3" si="227">
        <n x="225"/>
        <n x="280"/>
        <n x="177"/>
      </t>
    </mdx>
    <mdx n="0" f="v">
      <t c="3" si="227">
        <n x="225"/>
        <n x="280"/>
        <n x="215"/>
      </t>
    </mdx>
    <mdx n="0" f="v">
      <t c="3" si="227">
        <n x="225"/>
        <n x="313"/>
        <n x="174"/>
      </t>
    </mdx>
    <mdx n="0" f="v">
      <t c="3" si="227">
        <n x="225"/>
        <n x="314"/>
        <n x="120"/>
      </t>
    </mdx>
    <mdx n="0" f="v">
      <t c="3" si="227">
        <n x="225"/>
        <n x="314"/>
        <n x="124"/>
      </t>
    </mdx>
    <mdx n="0" f="v">
      <t c="3" si="227">
        <n x="225"/>
        <n x="314"/>
        <n x="160"/>
      </t>
    </mdx>
    <mdx n="0" f="v">
      <t c="3" si="227">
        <n x="225"/>
        <n x="314"/>
        <n x="112"/>
      </t>
    </mdx>
    <mdx n="0" f="v">
      <t c="3" si="227">
        <n x="225"/>
        <n x="281"/>
        <n x="210"/>
      </t>
    </mdx>
    <mdx n="0" f="v">
      <t c="3" si="227">
        <n x="225"/>
        <n x="281"/>
        <n x="218"/>
      </t>
    </mdx>
    <mdx n="0" f="v">
      <t c="3" si="227">
        <n x="225"/>
        <n x="315"/>
        <n x="170"/>
      </t>
    </mdx>
    <mdx n="0" f="v">
      <t c="3" si="227">
        <n x="225"/>
        <n x="315"/>
        <n x="121"/>
      </t>
    </mdx>
    <mdx n="0" f="v">
      <t c="3" si="227">
        <n x="225"/>
        <n x="315"/>
        <n x="68"/>
      </t>
    </mdx>
    <mdx n="0" f="v">
      <t c="3" si="227">
        <n x="225"/>
        <n x="315"/>
        <n x="109"/>
      </t>
    </mdx>
    <mdx n="0" f="v">
      <t c="3" si="227">
        <n x="225"/>
        <n x="315"/>
        <n x="129"/>
      </t>
    </mdx>
    <mdx n="0" f="v">
      <t c="3" si="227">
        <n x="225"/>
        <n x="282"/>
        <n x="166"/>
      </t>
    </mdx>
    <mdx n="0" f="v">
      <t c="3" si="227">
        <n x="225"/>
        <n x="282"/>
        <n x="106"/>
      </t>
    </mdx>
    <mdx n="0" f="v">
      <t c="3" si="227">
        <n x="225"/>
        <n x="282"/>
        <n x="125"/>
      </t>
    </mdx>
    <mdx n="0" f="v">
      <t c="3" si="227">
        <n x="225"/>
        <n x="316"/>
        <n x="81"/>
      </t>
    </mdx>
    <mdx n="0" f="v">
      <t c="3" si="227">
        <n x="225"/>
        <n x="316"/>
        <n x="82"/>
      </t>
    </mdx>
    <mdx n="0" f="v">
      <t c="3" si="227">
        <n x="225"/>
        <n x="316"/>
        <n x="155"/>
      </t>
    </mdx>
    <mdx n="0" f="v">
      <t c="3" si="227">
        <n x="225"/>
        <n x="316"/>
        <n x="131"/>
      </t>
    </mdx>
    <mdx n="0" f="v">
      <t c="3" si="227">
        <n x="225"/>
        <n x="316"/>
        <n x="133"/>
      </t>
    </mdx>
    <mdx n="0" f="v">
      <t c="3" si="227">
        <n x="225"/>
        <n x="316"/>
        <n x="136"/>
      </t>
    </mdx>
    <mdx n="0" f="v">
      <t c="3" si="227">
        <n x="225"/>
        <n x="316"/>
        <n x="138"/>
      </t>
    </mdx>
    <mdx n="0" f="v">
      <t c="3" si="227">
        <n x="225"/>
        <n x="316"/>
        <n x="45"/>
      </t>
    </mdx>
    <mdx n="0" f="v">
      <t c="3" si="227">
        <n x="225"/>
        <n x="316"/>
        <n x="47"/>
      </t>
    </mdx>
    <mdx n="0" f="v">
      <t c="3" si="227">
        <n x="225"/>
        <n x="316"/>
        <n x="143"/>
      </t>
    </mdx>
    <mdx n="0" f="v">
      <t c="3" si="227">
        <n x="225"/>
        <n x="316"/>
        <n x="145"/>
      </t>
    </mdx>
    <mdx n="0" f="v">
      <t c="3" si="227">
        <n x="225"/>
        <n x="316"/>
        <n x="147"/>
      </t>
    </mdx>
    <mdx n="0" f="v">
      <t c="3" si="227">
        <n x="225"/>
        <n x="316"/>
        <n x="149"/>
      </t>
    </mdx>
    <mdx n="0" f="v">
      <t c="3" si="227">
        <n x="225"/>
        <n x="316"/>
        <n x="151"/>
      </t>
    </mdx>
    <mdx n="0" f="v">
      <t c="3" si="227">
        <n x="225"/>
        <n x="316"/>
        <n x="152"/>
      </t>
    </mdx>
    <mdx n="0" f="v">
      <t c="3" si="227">
        <n x="225"/>
        <n x="316"/>
        <n x="183"/>
      </t>
    </mdx>
    <mdx n="0" f="v">
      <t c="3" si="227">
        <n x="225"/>
        <n x="317"/>
        <n x="183"/>
      </t>
    </mdx>
    <mdx n="0" f="v">
      <t c="3" si="227">
        <n x="225"/>
        <n x="318"/>
        <n x="138"/>
      </t>
    </mdx>
    <mdx n="0" f="v">
      <t c="3" si="227">
        <n x="225"/>
        <n x="318"/>
        <n x="45"/>
      </t>
    </mdx>
    <mdx n="0" f="v">
      <t c="3" si="227">
        <n x="225"/>
        <n x="318"/>
        <n x="145"/>
      </t>
    </mdx>
    <mdx n="0" f="v">
      <t c="3" si="227">
        <n x="225"/>
        <n x="318"/>
        <n x="147"/>
      </t>
    </mdx>
    <mdx n="0" f="v">
      <t c="3" si="227">
        <n x="225"/>
        <n x="319"/>
        <n x="183"/>
      </t>
    </mdx>
    <mdx n="0" f="v">
      <t c="3" si="227">
        <n x="225"/>
        <n x="320"/>
        <n x="81"/>
      </t>
    </mdx>
    <mdx n="0" f="v">
      <t c="3" si="227">
        <n x="225"/>
        <n x="320"/>
        <n x="155"/>
      </t>
    </mdx>
    <mdx n="0" f="v">
      <t c="3" si="227">
        <n x="225"/>
        <n x="321"/>
        <n x="82"/>
      </t>
    </mdx>
    <mdx n="0" f="v">
      <t c="3" si="227">
        <n x="225"/>
        <n x="321"/>
        <n x="155"/>
      </t>
    </mdx>
    <mdx n="0" f="v">
      <t c="3" si="227">
        <n x="225"/>
        <n x="264"/>
        <n x="240"/>
      </t>
    </mdx>
    <mdx n="0" f="v">
      <t c="3" si="227">
        <n x="225"/>
        <n x="264"/>
        <n x="168"/>
      </t>
    </mdx>
    <mdx n="0" f="v">
      <t c="3" si="227">
        <n x="225"/>
        <n x="264"/>
        <n x="170"/>
      </t>
    </mdx>
    <mdx n="0" f="v">
      <t c="3" si="227">
        <n x="225"/>
        <n x="264"/>
        <n x="172"/>
      </t>
    </mdx>
    <mdx n="0" f="v">
      <t c="3" si="227">
        <n x="225"/>
        <n x="264"/>
        <n x="174"/>
      </t>
    </mdx>
    <mdx n="0" f="v">
      <t c="3" si="227">
        <n x="225"/>
        <n x="264"/>
        <n x="66"/>
      </t>
    </mdx>
    <mdx n="0" f="v">
      <t c="3" si="227">
        <n x="225"/>
        <n x="264"/>
        <n x="68"/>
      </t>
    </mdx>
    <mdx n="0" f="v">
      <t c="3" si="227">
        <n x="225"/>
        <n x="264"/>
        <n x="177"/>
      </t>
    </mdx>
    <mdx n="0" f="v">
      <t c="3" si="227">
        <n x="225"/>
        <n x="264"/>
        <n x="179"/>
      </t>
    </mdx>
    <mdx n="0" f="v">
      <t c="3" si="227">
        <n x="225"/>
        <n x="265"/>
        <n x="240"/>
      </t>
    </mdx>
    <mdx n="0" f="v">
      <t c="3" si="227">
        <n x="225"/>
        <n x="265"/>
        <n x="170"/>
      </t>
    </mdx>
    <mdx n="0" f="v">
      <t c="3" si="227">
        <n x="225"/>
        <n x="265"/>
        <n x="174"/>
      </t>
    </mdx>
    <mdx n="0" f="v">
      <t c="3" si="227">
        <n x="225"/>
        <n x="265"/>
        <n x="161"/>
      </t>
    </mdx>
    <mdx n="0" f="v">
      <t c="3" si="227">
        <n x="225"/>
        <n x="322"/>
        <n x="68"/>
      </t>
    </mdx>
    <mdx n="0" f="v">
      <t c="3" si="227">
        <n x="225"/>
        <n x="322"/>
        <n x="179"/>
      </t>
    </mdx>
    <mdx n="0" f="v">
      <t c="3" si="227">
        <n x="225"/>
        <n x="322"/>
        <n x="161"/>
      </t>
    </mdx>
    <mdx n="0" f="v">
      <t c="3" si="227">
        <n x="225"/>
        <n x="274"/>
        <n x="114"/>
      </t>
    </mdx>
    <mdx n="0" f="v">
      <t c="3" si="227">
        <n x="225"/>
        <n x="275"/>
        <n x="130"/>
      </t>
    </mdx>
    <mdx n="0" f="v">
      <t c="3" si="227">
        <n x="225"/>
        <n x="285"/>
        <n x="2"/>
      </t>
    </mdx>
    <mdx n="0" f="v">
      <t c="3" si="227">
        <n x="225"/>
        <n x="285"/>
        <n x="190"/>
      </t>
    </mdx>
    <mdx n="0" f="v">
      <t c="3" si="227">
        <n x="225"/>
        <n x="322"/>
        <n x="34"/>
      </t>
    </mdx>
    <mdx n="0" f="v">
      <t c="3" si="227">
        <n x="225"/>
        <n x="322"/>
        <n x="15"/>
      </t>
    </mdx>
    <mdx n="0" f="v">
      <t c="3" si="227">
        <n x="225"/>
        <n x="286"/>
        <n x="128"/>
      </t>
    </mdx>
    <mdx n="0" f="v">
      <t c="3" si="227">
        <n x="225"/>
        <n x="287"/>
        <n x="166"/>
      </t>
    </mdx>
    <mdx n="0" f="v">
      <t c="3" si="227">
        <n x="225"/>
        <n x="287"/>
        <n x="206"/>
      </t>
    </mdx>
    <mdx n="0" f="v">
      <t c="3" si="227">
        <n x="225"/>
        <n x="287"/>
        <n x="109"/>
      </t>
    </mdx>
    <mdx n="0" f="v">
      <t c="3" si="227">
        <n x="225"/>
        <n x="287"/>
        <n x="111"/>
      </t>
    </mdx>
    <mdx n="0" f="v">
      <t c="3" si="227">
        <n x="225"/>
        <n x="288"/>
        <n x="118"/>
      </t>
    </mdx>
    <mdx n="0" f="v">
      <t c="3" si="227">
        <n x="225"/>
        <n x="288"/>
        <n x="126"/>
      </t>
    </mdx>
    <mdx n="0" f="v">
      <t c="3" si="227">
        <n x="225"/>
        <n x="288"/>
        <n x="112"/>
      </t>
    </mdx>
    <mdx n="0" f="v">
      <t c="3" si="227">
        <n x="225"/>
        <n x="289"/>
        <n x="119"/>
      </t>
    </mdx>
    <mdx n="0" f="v">
      <t c="3" si="227">
        <n x="225"/>
        <n x="289"/>
        <n x="206"/>
      </t>
    </mdx>
    <mdx n="0" f="v">
      <t c="3" si="227">
        <n x="225"/>
        <n x="289"/>
        <n x="124"/>
      </t>
    </mdx>
    <mdx n="0" f="v">
      <t c="3" si="227">
        <n x="225"/>
        <n x="289"/>
        <n x="111"/>
      </t>
    </mdx>
    <mdx n="0" f="v">
      <t c="3" si="227">
        <n x="225"/>
        <n x="290"/>
        <n x="104"/>
      </t>
    </mdx>
    <mdx n="0" f="v">
      <t c="3" si="227">
        <n x="225"/>
        <n x="290"/>
        <n x="106"/>
      </t>
    </mdx>
    <mdx n="0" f="v">
      <t c="3" si="227">
        <n x="225"/>
        <n x="290"/>
        <n x="126"/>
      </t>
    </mdx>
    <mdx n="0" f="v">
      <t c="3" si="227">
        <n x="225"/>
        <n x="290"/>
        <n x="112"/>
      </t>
    </mdx>
    <mdx n="0" f="v">
      <t c="3" si="227">
        <n x="225"/>
        <n x="320"/>
        <n x="244"/>
      </t>
    </mdx>
    <mdx n="0" f="v">
      <t c="3" si="227">
        <n x="225"/>
        <n x="284"/>
        <n x="128"/>
      </t>
    </mdx>
    <mdx n="0" f="v">
      <t c="3" si="227">
        <n x="225"/>
        <n x="269"/>
        <n x="238"/>
      </t>
    </mdx>
    <mdx n="0" f="v">
      <t c="3" si="227">
        <n x="225"/>
        <n x="269"/>
        <n x="234"/>
      </t>
    </mdx>
    <mdx n="0" f="v">
      <t c="3" si="227">
        <n x="225"/>
        <n x="269"/>
        <n x="127"/>
      </t>
    </mdx>
    <mdx n="0" f="v">
      <t c="3" si="227">
        <n x="225"/>
        <n x="269"/>
        <n x="154"/>
      </t>
    </mdx>
    <mdx n="0" f="v">
      <t c="3" si="227">
        <n x="225"/>
        <n x="264"/>
        <n x="203"/>
      </t>
    </mdx>
    <mdx n="0" f="v">
      <t c="3" si="227">
        <n x="225"/>
        <n x="264"/>
        <n x="210"/>
      </t>
    </mdx>
    <mdx n="0" f="v">
      <t c="3" si="227">
        <n x="225"/>
        <n x="264"/>
        <n x="215"/>
      </t>
    </mdx>
    <mdx n="0" f="v">
      <t c="3" si="227">
        <n x="225"/>
        <n x="274"/>
        <n x="166"/>
      </t>
    </mdx>
    <mdx n="0" f="v">
      <t c="3" si="227">
        <n x="225"/>
        <n x="274"/>
        <n x="105"/>
      </t>
    </mdx>
    <mdx n="0" f="v">
      <t c="3" si="227">
        <n x="225"/>
        <n x="274"/>
        <n x="206"/>
      </t>
    </mdx>
    <mdx n="0" f="v">
      <t c="3" si="227">
        <n x="225"/>
        <n x="274"/>
        <n x="110"/>
      </t>
    </mdx>
    <mdx n="0" f="v">
      <t c="3" si="227">
        <n x="225"/>
        <n x="274"/>
        <n x="112"/>
      </t>
    </mdx>
    <mdx n="0" f="v">
      <t c="3" si="227">
        <n x="225"/>
        <n x="265"/>
        <n x="244"/>
      </t>
    </mdx>
    <mdx n="0" f="v">
      <t c="3" si="227">
        <n x="225"/>
        <n x="265"/>
        <n x="218"/>
      </t>
    </mdx>
    <mdx n="0" f="v">
      <t c="3" si="227">
        <n x="225"/>
        <n x="275"/>
        <n x="118"/>
      </t>
    </mdx>
    <mdx n="0" f="v">
      <t c="3" si="227">
        <n x="225"/>
        <n x="275"/>
        <n x="121"/>
      </t>
    </mdx>
    <mdx n="0" f="v">
      <t c="3" si="227">
        <n x="225"/>
        <n x="275"/>
        <n x="208"/>
      </t>
    </mdx>
    <mdx n="0" f="v">
      <t c="3" si="227">
        <n x="225"/>
        <n x="275"/>
        <n x="126"/>
      </t>
    </mdx>
    <mdx n="0" f="v">
      <t c="3" si="227">
        <n x="225"/>
        <n x="275"/>
        <n x="112"/>
      </t>
    </mdx>
    <mdx n="0" f="v">
      <t c="3" si="227">
        <n x="225"/>
        <n x="321"/>
        <n x="53"/>
      </t>
    </mdx>
    <mdx n="0" f="v">
      <t c="3" si="227">
        <n x="225"/>
        <n x="285"/>
        <n x="119"/>
      </t>
    </mdx>
    <mdx n="0" f="v">
      <t c="3" si="227">
        <n x="225"/>
        <n x="285"/>
        <n x="234"/>
      </t>
    </mdx>
    <mdx n="0" f="v">
      <t c="3" si="227">
        <n x="225"/>
        <n x="277"/>
        <n x="68"/>
      </t>
    </mdx>
    <mdx n="0" f="v">
      <t c="3" si="227">
        <n x="225"/>
        <n x="302"/>
        <n x="180"/>
      </t>
    </mdx>
    <mdx n="0" f="v">
      <t c="3" si="227">
        <n x="225"/>
        <n x="278"/>
        <n x="101"/>
      </t>
    </mdx>
    <mdx n="0" f="v">
      <t c="3" si="227">
        <n x="225"/>
        <n x="323"/>
        <n x="111"/>
      </t>
    </mdx>
    <mdx n="0" f="v">
      <t c="3" si="227">
        <n x="225"/>
        <n x="305"/>
        <n x="179"/>
      </t>
    </mdx>
    <mdx n="0" f="v">
      <t c="3" si="227">
        <n x="225"/>
        <n x="279"/>
        <n x="240"/>
      </t>
    </mdx>
    <mdx n="0" f="v">
      <t c="3" si="227">
        <n x="225"/>
        <n x="306"/>
        <n x="169"/>
      </t>
    </mdx>
    <mdx n="0" f="v">
      <t c="3" si="227">
        <n x="225"/>
        <n x="307"/>
        <n x="180"/>
      </t>
    </mdx>
    <mdx n="0" f="v">
      <t c="3" si="227">
        <n x="225"/>
        <n x="309"/>
        <n x="169"/>
      </t>
    </mdx>
    <mdx n="0" f="v">
      <t c="3" si="227">
        <n x="225"/>
        <n x="310"/>
        <n x="172"/>
      </t>
    </mdx>
    <mdx n="0" f="v">
      <t c="3" si="227">
        <n x="225"/>
        <n x="310"/>
        <n x="177"/>
      </t>
    </mdx>
    <mdx n="0" f="v">
      <t c="3" si="227">
        <n x="225"/>
        <n x="311"/>
        <n x="170"/>
      </t>
    </mdx>
    <mdx n="0" f="v">
      <t c="3" si="227">
        <n x="225"/>
        <n x="311"/>
        <n x="213"/>
      </t>
    </mdx>
    <mdx n="0" f="v">
      <t c="3" si="227">
        <n x="225"/>
        <n x="311"/>
        <n x="226" s="1"/>
      </t>
    </mdx>
    <mdx n="0" f="v">
      <t c="3" si="227">
        <n x="225"/>
        <n x="312"/>
        <n x="110"/>
      </t>
    </mdx>
    <mdx n="0" f="v">
      <t c="3" si="227">
        <n x="225"/>
        <n x="280"/>
        <n x="115"/>
      </t>
    </mdx>
    <mdx n="0" f="v">
      <t c="3" si="227">
        <n x="225"/>
        <n x="280"/>
        <n x="107"/>
      </t>
    </mdx>
    <mdx n="0" f="v">
      <t c="3" si="227">
        <n x="225"/>
        <n x="324"/>
        <n x="207"/>
      </t>
    </mdx>
    <mdx n="0" f="v">
      <t c="3" si="227">
        <n x="225"/>
        <n x="314"/>
        <n x="179"/>
      </t>
    </mdx>
    <mdx n="0" f="v">
      <t c="3" si="227">
        <n x="225"/>
        <n x="281"/>
        <n x="240"/>
      </t>
    </mdx>
    <mdx n="0" f="v">
      <t c="3" si="227">
        <n x="225"/>
        <n x="281"/>
        <n x="174"/>
      </t>
    </mdx>
    <mdx n="0" f="v">
      <t c="3" si="227">
        <n x="225"/>
        <n x="315"/>
        <n x="120"/>
      </t>
    </mdx>
    <mdx n="0" f="v">
      <t c="3" si="227">
        <n x="225"/>
        <n x="325"/>
        <n x="167"/>
      </t>
    </mdx>
    <mdx n="0" f="v">
      <t c="3" si="227">
        <n x="225"/>
        <n x="283"/>
        <n x="101"/>
      </t>
    </mdx>
    <mdx n="0" f="v">
      <t c="3" si="227">
        <n x="225"/>
        <n x="283"/>
        <n x="167"/>
      </t>
    </mdx>
    <mdx n="0" f="v">
      <t c="3" si="227">
        <n x="225"/>
        <n x="283"/>
        <n x="173"/>
      </t>
    </mdx>
    <mdx n="0" f="v">
      <t c="3" si="227">
        <n x="225"/>
        <n x="283"/>
        <n x="68"/>
      </t>
    </mdx>
    <mdx n="0" f="v">
      <t c="3" si="227">
        <n x="225"/>
        <n x="283"/>
        <n x="159"/>
      </t>
    </mdx>
    <mdx n="0" f="v">
      <t c="3" si="227">
        <n x="225"/>
        <n x="254"/>
        <n x="246"/>
      </t>
    </mdx>
    <mdx n="0" f="v">
      <t c="3" si="227">
        <n x="225"/>
        <n x="254"/>
        <n x="170"/>
      </t>
    </mdx>
    <mdx n="0" f="v">
      <t c="3" si="227">
        <n x="225"/>
        <n x="254"/>
        <n x="236"/>
      </t>
    </mdx>
    <mdx n="0" f="v">
      <t c="3" si="227">
        <n x="225"/>
        <n x="254"/>
        <n x="232"/>
      </t>
    </mdx>
    <mdx n="0" f="v">
      <t c="3" si="227">
        <n x="225"/>
        <n x="254"/>
        <n x="179"/>
      </t>
    </mdx>
    <mdx n="0" f="v">
      <t c="3" si="227">
        <n x="225"/>
        <n x="254"/>
        <n x="162"/>
      </t>
    </mdx>
    <mdx n="0" f="v">
      <t c="3" si="227">
        <n x="225"/>
        <n x="292"/>
        <n x="240"/>
      </t>
    </mdx>
    <mdx n="0" f="v">
      <t c="3" si="227">
        <n x="225"/>
        <n x="292"/>
        <n x="170"/>
      </t>
    </mdx>
    <mdx n="0" f="v">
      <t c="3" si="227">
        <n x="225"/>
        <n x="292"/>
        <n x="66"/>
      </t>
    </mdx>
    <mdx n="0" f="v">
      <t c="3" si="227">
        <n x="225"/>
        <n x="292"/>
        <n x="178"/>
      </t>
    </mdx>
    <mdx n="0" f="v">
      <t c="3" si="227">
        <n x="225"/>
        <n x="292"/>
        <n x="180"/>
      </t>
    </mdx>
    <mdx n="0" f="v">
      <t c="3" si="227">
        <n x="225"/>
        <n x="293"/>
        <n x="129"/>
      </t>
    </mdx>
    <mdx n="0" f="v">
      <t c="3" si="227">
        <n x="225"/>
        <n x="294"/>
        <n x="120"/>
      </t>
    </mdx>
    <mdx n="0" f="v">
      <t c="3" si="227">
        <n x="225"/>
        <n x="326"/>
        <n x="244"/>
      </t>
    </mdx>
    <mdx n="0" f="v">
      <t c="3" si="227">
        <n x="225"/>
        <n x="327"/>
        <n x="103"/>
      </t>
    </mdx>
    <mdx n="0" f="v">
      <t c="3" si="227">
        <n x="225"/>
        <n x="328"/>
        <n x="217"/>
      </t>
    </mdx>
    <mdx n="0" f="v">
      <t c="3" si="227">
        <n x="225"/>
        <n x="329"/>
        <n x="136"/>
      </t>
    </mdx>
    <mdx n="0" f="v">
      <t c="3" si="227">
        <n x="225"/>
        <n x="297"/>
        <n x="245"/>
      </t>
    </mdx>
    <mdx n="0" f="v">
      <t c="3" si="227">
        <n x="225"/>
        <n x="297"/>
        <n x="120"/>
      </t>
    </mdx>
    <mdx n="0" f="v">
      <t c="3" si="227">
        <n x="225"/>
        <n x="299"/>
        <n x="109"/>
      </t>
    </mdx>
    <mdx n="0" f="v">
      <t c="3" si="227">
        <n x="225"/>
        <n x="301"/>
        <n x="119"/>
      </t>
    </mdx>
    <mdx n="0" f="v">
      <t c="3" si="227">
        <n x="225"/>
        <n x="277"/>
        <n x="240"/>
      </t>
    </mdx>
    <mdx n="0" f="v">
      <t c="3" si="227">
        <n x="225"/>
        <n x="277"/>
        <n x="174"/>
      </t>
    </mdx>
    <mdx n="0" f="v">
      <t c="3" si="227">
        <n x="225"/>
        <n x="277"/>
        <n x="178"/>
      </t>
    </mdx>
    <mdx n="0" f="v">
      <t c="3" si="227">
        <n x="225"/>
        <n x="277"/>
        <n x="12"/>
      </t>
    </mdx>
    <mdx n="0" f="v">
      <t c="3" si="227">
        <n x="225"/>
        <n x="330"/>
        <n x="240"/>
      </t>
    </mdx>
    <mdx n="0" f="v">
      <t c="3" si="227">
        <n x="225"/>
        <n x="331"/>
        <n x="240"/>
      </t>
    </mdx>
    <mdx n="0" f="v">
      <t c="3" si="227">
        <n x="225"/>
        <n x="332"/>
        <n x="240"/>
      </t>
    </mdx>
    <mdx n="0" f="v">
      <t c="3" si="227">
        <n x="225"/>
        <n x="278"/>
        <n x="240"/>
      </t>
    </mdx>
    <mdx n="0" f="v">
      <t c="3" si="227">
        <n x="225"/>
        <n x="278"/>
        <n x="174"/>
      </t>
    </mdx>
    <mdx n="0" f="v">
      <t c="3" si="227">
        <n x="225"/>
        <n x="278"/>
        <n x="178"/>
      </t>
    </mdx>
    <mdx n="0" f="v">
      <t c="3" si="227">
        <n x="225"/>
        <n x="278"/>
        <n x="12"/>
      </t>
    </mdx>
    <mdx n="0" f="v">
      <t c="3" si="227">
        <n x="225"/>
        <n x="333"/>
        <n x="226" s="1"/>
      </t>
    </mdx>
    <mdx n="0" f="v">
      <t c="3" si="227">
        <n x="225"/>
        <n x="291"/>
        <n x="118"/>
      </t>
    </mdx>
    <mdx n="0" f="v">
      <t c="3" si="227">
        <n x="225"/>
        <n x="291"/>
        <n x="206"/>
      </t>
    </mdx>
    <mdx n="0" f="v">
      <t c="3" si="227">
        <n x="225"/>
        <n x="291"/>
        <n x="124"/>
      </t>
    </mdx>
    <mdx n="0" f="v">
      <t c="3" si="227">
        <n x="225"/>
        <n x="291"/>
        <n x="110"/>
      </t>
    </mdx>
    <mdx n="0" f="v">
      <t c="3" si="227">
        <n x="225"/>
        <n x="291"/>
        <n x="112"/>
      </t>
    </mdx>
    <mdx n="0" f="v">
      <t c="3" si="227">
        <n x="225"/>
        <n x="304"/>
        <n x="246"/>
      </t>
    </mdx>
    <mdx n="0" f="v">
      <t c="3" si="227">
        <n x="225"/>
        <n x="304"/>
        <n x="38"/>
      </t>
    </mdx>
    <mdx n="0" f="v">
      <t c="3" si="227">
        <n x="225"/>
        <n x="304"/>
        <n x="169"/>
      </t>
    </mdx>
    <mdx n="0" f="v">
      <t c="3" si="227">
        <n x="225"/>
        <n x="304"/>
        <n x="212"/>
      </t>
    </mdx>
    <mdx n="0" f="v">
      <t c="3" si="227">
        <n x="225"/>
        <n x="304"/>
        <n x="160"/>
      </t>
    </mdx>
    <mdx n="0" f="v">
      <t c="3" si="227">
        <n x="225"/>
        <n x="304"/>
        <n x="53"/>
      </t>
    </mdx>
    <mdx n="0" f="v">
      <t c="3" si="227">
        <n x="225"/>
        <n x="305"/>
        <n x="103"/>
      </t>
    </mdx>
    <mdx n="0" f="v">
      <t c="3" si="227">
        <n x="225"/>
        <n x="305"/>
        <n x="238"/>
      </t>
    </mdx>
    <mdx n="0" f="v">
      <t c="3" si="227">
        <n x="225"/>
        <n x="305"/>
        <n x="177"/>
      </t>
    </mdx>
    <mdx n="0" f="v">
      <t c="3" si="227">
        <n x="225"/>
        <n x="305"/>
        <n x="126"/>
      </t>
    </mdx>
    <mdx n="0" f="v">
      <t c="3" si="227">
        <n x="225"/>
        <n x="305"/>
        <n x="181"/>
      </t>
    </mdx>
    <mdx n="0" f="v">
      <t c="3" si="227">
        <n x="225"/>
        <n x="279"/>
        <n x="170"/>
      </t>
    </mdx>
    <mdx n="0" f="v">
      <t c="3" si="227">
        <n x="225"/>
        <n x="279"/>
        <n x="68"/>
      </t>
    </mdx>
    <mdx n="0" f="v">
      <t c="3" si="227">
        <n x="225"/>
        <n x="279"/>
        <n x="180"/>
      </t>
    </mdx>
    <mdx n="0" f="v">
      <t c="3" si="227">
        <n x="225"/>
        <n x="279"/>
        <n x="226" s="1"/>
      </t>
    </mdx>
    <mdx n="0" f="v">
      <t c="3" si="227">
        <n x="225"/>
        <n x="306"/>
        <n x="118"/>
      </t>
    </mdx>
    <mdx n="0" f="v">
      <t c="3" si="227">
        <n x="225"/>
        <n x="306"/>
        <n x="173"/>
      </t>
    </mdx>
    <mdx n="0" f="v">
      <t c="3" si="227">
        <n x="225"/>
        <n x="306"/>
        <n x="206"/>
      </t>
    </mdx>
    <mdx n="0" f="v">
      <t c="3" si="227">
        <n x="225"/>
        <n x="306"/>
        <n x="158"/>
      </t>
    </mdx>
    <mdx n="0" f="v">
      <t c="3" si="227">
        <n x="225"/>
        <n x="306"/>
        <n x="110"/>
      </t>
    </mdx>
    <mdx n="0" f="v">
      <t c="3" si="227">
        <n x="225"/>
        <n x="306"/>
        <n x="162"/>
      </t>
    </mdx>
    <mdx n="0" f="v">
      <t c="3" si="227">
        <n x="225"/>
        <n x="307"/>
        <n x="247"/>
      </t>
    </mdx>
    <mdx n="0" f="v">
      <t c="3" si="227">
        <n x="225"/>
        <n x="307"/>
        <n x="240"/>
      </t>
    </mdx>
    <mdx n="0" f="v">
      <t c="3" si="227">
        <n x="225"/>
        <n x="307"/>
        <n x="104"/>
      </t>
    </mdx>
    <mdx n="0" f="v">
      <t c="3" si="227">
        <n x="225"/>
        <n x="307"/>
        <n x="174"/>
      </t>
    </mdx>
    <mdx n="0" f="v">
      <t c="3" si="227">
        <n x="225"/>
        <n x="307"/>
        <n x="207"/>
      </t>
    </mdx>
    <mdx n="0" f="v">
      <t c="3" si="227">
        <n x="225"/>
        <n x="307"/>
        <n x="178"/>
      </t>
    </mdx>
    <mdx n="0" f="v">
      <t c="3" si="227">
        <n x="225"/>
        <n x="307"/>
        <n x="127"/>
      </t>
    </mdx>
    <mdx n="0" f="v">
      <t c="3" si="227">
        <n x="225"/>
        <n x="307"/>
        <n x="12"/>
      </t>
    </mdx>
    <mdx n="0" f="v">
      <t c="3" si="227">
        <n x="225"/>
        <n x="334"/>
        <n x="244"/>
      </t>
    </mdx>
    <mdx n="0" f="v">
      <t c="3" si="227">
        <n x="225"/>
        <n x="310"/>
        <n x="168"/>
      </t>
    </mdx>
    <mdx n="0" f="v">
      <t c="3" si="227">
        <n x="225"/>
        <n x="310"/>
        <n x="66"/>
      </t>
    </mdx>
    <mdx n="0" f="v">
      <t c="3" si="227">
        <n x="225"/>
        <n x="310"/>
        <n x="179"/>
      </t>
    </mdx>
    <mdx n="0" f="v">
      <t c="3" si="227">
        <n x="225"/>
        <n x="311"/>
        <n x="240"/>
      </t>
    </mdx>
    <mdx n="0" f="v">
      <t c="3" si="227">
        <n x="225"/>
        <n x="311"/>
        <n x="203"/>
      </t>
    </mdx>
    <mdx n="0" f="v">
      <t c="3" si="227">
        <n x="225"/>
        <n x="311"/>
        <n x="174"/>
      </t>
    </mdx>
    <mdx n="0" f="v">
      <t c="3" si="227">
        <n x="225"/>
        <n x="311"/>
        <n x="178"/>
      </t>
    </mdx>
    <mdx n="0" f="v">
      <t c="3" si="227">
        <n x="225"/>
        <n x="311"/>
        <n x="217"/>
      </t>
    </mdx>
    <mdx n="0" f="v">
      <t c="3" si="227">
        <n x="225"/>
        <n x="311"/>
        <n x="12"/>
      </t>
    </mdx>
    <mdx n="0" f="v">
      <t c="3" si="227">
        <n x="225"/>
        <n x="312"/>
        <n x="169"/>
      </t>
    </mdx>
    <mdx n="0" f="v">
      <t c="3" si="227">
        <n x="225"/>
        <n x="312"/>
        <n x="120"/>
      </t>
    </mdx>
    <mdx n="0" f="v">
      <t c="3" si="227">
        <n x="225"/>
        <n x="312"/>
        <n x="124"/>
      </t>
    </mdx>
    <mdx n="0" f="v">
      <t c="3" si="227">
        <n x="225"/>
        <n x="312"/>
        <n x="160"/>
      </t>
    </mdx>
    <mdx n="0" f="v">
      <t c="3" si="227">
        <n x="225"/>
        <n x="312"/>
        <n x="112"/>
      </t>
    </mdx>
    <mdx n="0" f="v">
      <t c="3" si="227">
        <n x="225"/>
        <n x="280"/>
        <n x="167"/>
      </t>
    </mdx>
    <mdx n="0" f="v">
      <t c="3" si="227">
        <n x="225"/>
        <n x="280"/>
        <n x="236"/>
      </t>
    </mdx>
    <mdx n="0" f="v">
      <t c="3" si="227">
        <n x="225"/>
        <n x="280"/>
        <n x="210"/>
      </t>
    </mdx>
    <mdx n="0" f="v">
      <t c="3" si="227">
        <n x="225"/>
        <n x="280"/>
        <n x="159"/>
      </t>
    </mdx>
    <mdx n="0" f="v">
      <t c="3" si="227">
        <n x="225"/>
        <n x="280"/>
        <n x="218"/>
      </t>
    </mdx>
    <mdx n="0" f="v">
      <t c="3" si="227">
        <n x="225"/>
        <n x="280"/>
        <n x="192"/>
      </t>
    </mdx>
    <mdx n="0" f="v">
      <t c="3" si="227">
        <n x="225"/>
        <n x="324"/>
        <n x="121"/>
      </t>
    </mdx>
    <mdx n="0" f="v">
      <t c="3" si="227">
        <n x="225"/>
        <n x="324"/>
        <n x="109"/>
      </t>
    </mdx>
    <mdx n="0" f="v">
      <t c="3" si="227">
        <n x="225"/>
        <n x="324"/>
        <n x="129"/>
      </t>
    </mdx>
    <mdx n="0" f="v">
      <t c="3" si="227">
        <n x="225"/>
        <n x="335"/>
        <n x="168"/>
      </t>
    </mdx>
    <mdx n="0" f="v">
      <t c="3" si="227">
        <n x="225"/>
        <n x="313"/>
        <n x="169"/>
      </t>
    </mdx>
    <mdx n="0" f="v">
      <t c="3" si="227">
        <n x="225"/>
        <n x="313"/>
        <n x="53"/>
      </t>
    </mdx>
    <mdx n="0" f="v">
      <t c="3" si="227">
        <n x="225"/>
        <n x="314"/>
        <n x="103"/>
      </t>
    </mdx>
    <mdx n="0" f="v">
      <t c="3" si="227">
        <n x="225"/>
        <n x="314"/>
        <n x="172"/>
      </t>
    </mdx>
    <mdx n="0" f="v">
      <t c="3" si="227">
        <n x="225"/>
        <n x="314"/>
        <n x="126"/>
      </t>
    </mdx>
    <mdx n="0" f="v">
      <t c="3" si="227">
        <n x="225"/>
        <n x="314"/>
        <n x="181"/>
      </t>
    </mdx>
    <mdx n="0" f="v">
      <t c="3" si="227">
        <n x="225"/>
        <n x="281"/>
        <n x="101"/>
      </t>
    </mdx>
    <mdx n="0" f="v">
      <t c="3" si="227">
        <n x="225"/>
        <n x="281"/>
        <n x="170"/>
      </t>
    </mdx>
    <mdx n="0" f="v">
      <t c="3" si="227">
        <n x="225"/>
        <n x="281"/>
        <n x="68"/>
      </t>
    </mdx>
    <mdx n="0" f="v">
      <t c="3" si="227">
        <n x="225"/>
        <n x="281"/>
        <n x="213"/>
      </t>
    </mdx>
    <mdx n="0" f="v">
      <t c="3" si="227">
        <n x="225"/>
        <n x="281"/>
        <n x="180"/>
      </t>
    </mdx>
    <mdx n="0" f="v">
      <t c="3" si="227">
        <n x="225"/>
        <n x="281"/>
        <n x="226" s="1"/>
      </t>
    </mdx>
    <mdx n="0" f="v">
      <t c="3" si="227">
        <n x="225"/>
        <n x="315"/>
        <n x="118"/>
      </t>
    </mdx>
    <mdx n="0" f="v">
      <t c="3" si="227">
        <n x="225"/>
        <n x="315"/>
        <n x="173"/>
      </t>
    </mdx>
    <mdx n="0" f="v">
      <t c="3" si="227">
        <n x="225"/>
        <n x="315"/>
        <n x="206"/>
      </t>
    </mdx>
    <mdx n="0" f="v">
      <t c="3" si="227">
        <n x="225"/>
        <n x="315"/>
        <n x="158"/>
      </t>
    </mdx>
    <mdx n="0" f="v">
      <t c="3" si="227">
        <n x="225"/>
        <n x="315"/>
        <n x="110"/>
      </t>
    </mdx>
    <mdx n="0" f="v">
      <t c="3" si="227">
        <n x="225"/>
        <n x="315"/>
        <n x="162"/>
      </t>
    </mdx>
    <mdx n="0" f="v">
      <t c="3" si="227">
        <n x="225"/>
        <n x="282"/>
        <n x="104"/>
      </t>
    </mdx>
    <mdx n="0" f="v">
      <t c="3" si="227">
        <n x="225"/>
        <n x="282"/>
        <n x="127"/>
      </t>
    </mdx>
    <mdx n="0" f="v">
      <t c="3" si="227">
        <n x="225"/>
        <n x="316"/>
        <n x="246"/>
      </t>
    </mdx>
    <mdx n="0" f="v">
      <t c="3" si="227">
        <n x="225"/>
        <n x="316"/>
        <n x="101"/>
      </t>
    </mdx>
    <mdx n="0" f="v">
      <t c="3" si="227">
        <n x="225"/>
        <n x="316"/>
        <n x="115"/>
      </t>
    </mdx>
    <mdx n="0" f="v">
      <t c="3" si="227">
        <n x="225"/>
        <n x="316"/>
        <n x="116"/>
      </t>
    </mdx>
    <mdx n="0" f="v">
      <t c="3" si="227">
        <n x="225"/>
        <n x="316"/>
        <n x="186"/>
      </t>
    </mdx>
    <mdx n="0" f="v">
      <t c="3" si="227">
        <n x="225"/>
        <n x="316"/>
        <n x="240"/>
      </t>
    </mdx>
    <mdx n="0" f="v">
      <t c="3" si="227">
        <n x="225"/>
        <n x="316"/>
        <n x="167"/>
      </t>
    </mdx>
    <mdx n="0" f="v">
      <t c="3" si="227">
        <n x="225"/>
        <n x="316"/>
        <n x="168"/>
      </t>
    </mdx>
    <mdx n="0" f="v">
      <t c="3" si="227">
        <n x="225"/>
        <n x="316"/>
        <n x="169"/>
      </t>
    </mdx>
    <mdx n="0" f="v">
      <t c="3" si="227">
        <n x="225"/>
        <n x="316"/>
        <n x="170"/>
      </t>
    </mdx>
    <mdx n="0" f="v">
      <t c="3" si="227">
        <n x="225"/>
        <n x="316"/>
        <n x="171"/>
      </t>
    </mdx>
    <mdx n="0" f="v">
      <t c="3" si="227">
        <n x="225"/>
        <n x="316"/>
        <n x="172"/>
      </t>
    </mdx>
    <mdx n="0" f="v">
      <t c="3" si="227">
        <n x="225"/>
        <n x="316"/>
        <n x="173"/>
      </t>
    </mdx>
    <mdx n="0" f="v">
      <t c="3" si="227">
        <n x="225"/>
        <n x="316"/>
        <n x="174"/>
      </t>
    </mdx>
    <mdx n="0" f="v">
      <t c="3" si="227">
        <n x="225"/>
        <n x="316"/>
        <n x="236"/>
      </t>
    </mdx>
    <mdx n="0" f="v">
      <t c="3" si="227">
        <n x="225"/>
        <n x="316"/>
        <n x="66"/>
      </t>
    </mdx>
    <mdx n="0" f="v">
      <t c="3" si="227">
        <n x="225"/>
        <n x="316"/>
        <n x="68"/>
      </t>
    </mdx>
    <mdx n="0" f="v">
      <t c="3" si="227">
        <n x="225"/>
        <n x="316"/>
        <n x="232"/>
      </t>
    </mdx>
    <mdx n="0" f="v">
      <t c="3" si="227">
        <n x="225"/>
        <n x="316"/>
        <n x="177"/>
      </t>
    </mdx>
    <mdx n="0" f="v">
      <t c="3" si="227">
        <n x="225"/>
        <n x="316"/>
        <n x="158"/>
      </t>
    </mdx>
    <mdx n="0" f="v">
      <t c="3" si="227">
        <n x="225"/>
        <n x="316"/>
        <n x="178"/>
      </t>
    </mdx>
    <mdx n="0" f="v">
      <t c="3" si="227">
        <n x="225"/>
        <n x="316"/>
        <n x="159"/>
      </t>
    </mdx>
    <mdx n="0" f="v">
      <t c="3" si="227">
        <n x="225"/>
        <n x="316"/>
        <n x="179"/>
      </t>
    </mdx>
    <mdx n="0" f="v">
      <t c="3" si="227">
        <n x="225"/>
        <n x="316"/>
        <n x="160"/>
      </t>
    </mdx>
    <mdx n="0" f="v">
      <t c="3" si="227">
        <n x="225"/>
        <n x="316"/>
        <n x="180"/>
      </t>
    </mdx>
    <mdx n="0" f="v">
      <t c="3" si="227">
        <n x="225"/>
        <n x="316"/>
        <n x="161"/>
      </t>
    </mdx>
    <mdx n="0" f="v">
      <t c="3" si="227">
        <n x="225"/>
        <n x="316"/>
        <n x="181"/>
      </t>
    </mdx>
    <mdx n="0" f="v">
      <t c="3" si="227">
        <n x="225"/>
        <n x="316"/>
        <n x="162"/>
      </t>
    </mdx>
    <mdx n="0" f="v">
      <t c="3" si="227">
        <n x="225"/>
        <n x="316"/>
        <n x="12"/>
      </t>
    </mdx>
    <mdx n="0" f="v">
      <t c="3" si="227">
        <n x="225"/>
        <n x="316"/>
        <n x="192"/>
      </t>
    </mdx>
    <mdx n="0" f="v">
      <t c="3" si="227">
        <n x="225"/>
        <n x="317"/>
        <n x="167"/>
      </t>
    </mdx>
    <mdx n="0" f="v">
      <t c="3" si="227">
        <n x="225"/>
        <n x="317"/>
        <n x="169"/>
      </t>
    </mdx>
    <mdx n="0" f="v">
      <t c="3" si="227">
        <n x="225"/>
        <n x="317"/>
        <n x="170"/>
      </t>
    </mdx>
    <mdx n="0" f="v">
      <t c="3" si="227">
        <n x="225"/>
        <n x="317"/>
        <n x="171"/>
      </t>
    </mdx>
    <mdx n="0" f="v">
      <t c="3" si="227">
        <n x="225"/>
        <n x="317"/>
        <n x="172"/>
      </t>
    </mdx>
    <mdx n="0" f="v">
      <t c="3" si="227">
        <n x="225"/>
        <n x="317"/>
        <n x="174"/>
      </t>
    </mdx>
    <mdx n="0" f="v">
      <t c="3" si="227">
        <n x="225"/>
        <n x="317"/>
        <n x="66"/>
      </t>
    </mdx>
    <mdx n="0" f="v">
      <t c="3" si="227">
        <n x="225"/>
        <n x="317"/>
        <n x="67"/>
      </t>
    </mdx>
    <mdx n="0" f="v">
      <t c="3" si="227">
        <n x="225"/>
        <n x="317"/>
        <n x="68"/>
      </t>
    </mdx>
    <mdx n="0" f="v">
      <t c="3" si="227">
        <n x="225"/>
        <n x="317"/>
        <n x="232"/>
      </t>
    </mdx>
    <mdx n="0" f="v">
      <t c="3" si="227">
        <n x="225"/>
        <n x="317"/>
        <n x="178"/>
      </t>
    </mdx>
    <mdx n="0" f="v">
      <t c="3" si="227">
        <n x="225"/>
        <n x="317"/>
        <n x="179"/>
      </t>
    </mdx>
    <mdx n="0" f="v">
      <t c="3" si="227">
        <n x="225"/>
        <n x="317"/>
        <n x="160"/>
      </t>
    </mdx>
    <mdx n="0" f="v">
      <t c="3" si="227">
        <n x="225"/>
        <n x="317"/>
        <n x="180"/>
      </t>
    </mdx>
    <mdx n="0" f="v">
      <t c="3" si="227">
        <n x="225"/>
        <n x="317"/>
        <n x="161"/>
      </t>
    </mdx>
    <mdx n="0" f="v">
      <t c="3" si="227">
        <n x="225"/>
        <n x="317"/>
        <n x="181"/>
      </t>
    </mdx>
    <mdx n="0" f="v">
      <t c="3" si="227">
        <n x="225"/>
        <n x="317"/>
        <n x="162"/>
      </t>
    </mdx>
    <mdx n="0" f="v">
      <t c="3" si="227">
        <n x="225"/>
        <n x="317"/>
        <n x="12"/>
      </t>
    </mdx>
    <mdx n="0" f="v">
      <t c="3" si="227">
        <n x="225"/>
        <n x="317"/>
        <n x="192"/>
      </t>
    </mdx>
    <mdx n="0" f="v">
      <t c="3" si="227">
        <n x="225"/>
        <n x="336"/>
        <n x="168"/>
      </t>
    </mdx>
    <mdx n="0" f="v">
      <t c="3" si="227">
        <n x="225"/>
        <n x="337"/>
        <n x="170"/>
      </t>
    </mdx>
    <mdx n="0" f="v">
      <t c="3" si="227">
        <n x="225"/>
        <n x="337"/>
        <n x="171"/>
      </t>
    </mdx>
    <mdx n="0" f="v">
      <t c="3" si="227">
        <n x="225"/>
        <n x="337"/>
        <n x="174"/>
      </t>
    </mdx>
    <mdx n="0" f="v">
      <t c="3" si="227">
        <n x="225"/>
        <n x="337"/>
        <n x="68"/>
      </t>
    </mdx>
    <mdx n="0" f="v">
      <t c="3" si="227">
        <n x="225"/>
        <n x="337"/>
        <n x="232"/>
      </t>
    </mdx>
    <mdx n="0" f="v">
      <t c="3" si="227">
        <n x="225"/>
        <n x="337"/>
        <n x="178"/>
      </t>
    </mdx>
    <mdx n="0" f="v">
      <t c="3" si="227">
        <n x="225"/>
        <n x="337"/>
        <n x="160"/>
      </t>
    </mdx>
    <mdx n="0" f="v">
      <t c="3" si="227">
        <n x="225"/>
        <n x="337"/>
        <n x="161"/>
      </t>
    </mdx>
    <mdx n="0" f="v">
      <t c="3" si="227">
        <n x="225"/>
        <n x="337"/>
        <n x="181"/>
      </t>
    </mdx>
    <mdx n="0" f="v">
      <t c="3" si="227">
        <n x="225"/>
        <n x="337"/>
        <n x="162"/>
      </t>
    </mdx>
    <mdx n="0" f="v">
      <t c="3" si="227">
        <n x="225"/>
        <n x="337"/>
        <n x="12"/>
      </t>
    </mdx>
    <mdx n="0" f="v">
      <t c="3" si="227">
        <n x="225"/>
        <n x="337"/>
        <n x="192"/>
      </t>
    </mdx>
    <mdx n="0" f="v">
      <t c="3" si="227">
        <n x="225"/>
        <n x="318"/>
        <n x="186"/>
      </t>
    </mdx>
    <mdx n="0" f="v">
      <t c="3" si="227">
        <n x="225"/>
        <n x="318"/>
        <n x="167"/>
      </t>
    </mdx>
    <mdx n="0" f="v">
      <t c="3" si="227">
        <n x="225"/>
        <n x="318"/>
        <n x="169"/>
      </t>
    </mdx>
    <mdx n="0" f="v">
      <t c="3" si="227">
        <n x="225"/>
        <n x="318"/>
        <n x="170"/>
      </t>
    </mdx>
    <mdx n="0" f="v">
      <t c="3" si="227">
        <n x="225"/>
        <n x="318"/>
        <n x="171"/>
      </t>
    </mdx>
    <mdx n="0" f="v">
      <t c="3" si="227">
        <n x="225"/>
        <n x="318"/>
        <n x="172"/>
      </t>
    </mdx>
    <mdx n="0" f="v">
      <t c="3" si="227">
        <n x="225"/>
        <n x="318"/>
        <n x="174"/>
      </t>
    </mdx>
    <mdx n="0" f="v">
      <t c="3" si="227">
        <n x="225"/>
        <n x="318"/>
        <n x="66"/>
      </t>
    </mdx>
    <mdx n="0" f="v">
      <t c="3" si="227">
        <n x="225"/>
        <n x="318"/>
        <n x="67"/>
      </t>
    </mdx>
    <mdx n="0" f="v">
      <t c="3" si="227">
        <n x="225"/>
        <n x="318"/>
        <n x="68"/>
      </t>
    </mdx>
    <mdx n="0" f="v">
      <t c="3" si="227">
        <n x="225"/>
        <n x="318"/>
        <n x="232"/>
      </t>
    </mdx>
    <mdx n="0" f="v">
      <t c="3" si="227">
        <n x="225"/>
        <n x="318"/>
        <n x="177"/>
      </t>
    </mdx>
    <mdx n="0" f="v">
      <t c="3" si="227">
        <n x="225"/>
        <n x="318"/>
        <n x="178"/>
      </t>
    </mdx>
    <mdx n="0" f="v">
      <t c="3" si="227">
        <n x="225"/>
        <n x="318"/>
        <n x="179"/>
      </t>
    </mdx>
    <mdx n="0" f="v">
      <t c="3" si="227">
        <n x="225"/>
        <n x="318"/>
        <n x="160"/>
      </t>
    </mdx>
    <mdx n="0" f="v">
      <t c="3" si="227">
        <n x="225"/>
        <n x="318"/>
        <n x="180"/>
      </t>
    </mdx>
    <mdx n="0" f="v">
      <t c="3" si="227">
        <n x="225"/>
        <n x="318"/>
        <n x="161"/>
      </t>
    </mdx>
    <mdx n="0" f="v">
      <t c="3" si="227">
        <n x="225"/>
        <n x="318"/>
        <n x="181"/>
      </t>
    </mdx>
    <mdx n="0" f="v">
      <t c="3" si="227">
        <n x="225"/>
        <n x="318"/>
        <n x="162"/>
      </t>
    </mdx>
    <mdx n="0" f="v">
      <t c="3" si="227">
        <n x="225"/>
        <n x="318"/>
        <n x="12"/>
      </t>
    </mdx>
    <mdx n="0" f="v">
      <t c="3" si="227">
        <n x="225"/>
        <n x="318"/>
        <n x="192"/>
      </t>
    </mdx>
    <mdx n="0" f="v">
      <t c="3" si="227">
        <n x="225"/>
        <n x="319"/>
        <n x="240"/>
      </t>
    </mdx>
    <mdx n="0" f="v">
      <t c="3" si="227">
        <n x="225"/>
        <n x="319"/>
        <n x="167"/>
      </t>
    </mdx>
    <mdx n="0" f="v">
      <t c="3" si="227">
        <n x="225"/>
        <n x="319"/>
        <n x="168"/>
      </t>
    </mdx>
    <mdx n="0" f="v">
      <t c="3" si="227">
        <n x="225"/>
        <n x="319"/>
        <n x="169"/>
      </t>
    </mdx>
    <mdx n="0" f="v">
      <t c="3" si="227">
        <n x="225"/>
        <n x="319"/>
        <n x="170"/>
      </t>
    </mdx>
    <mdx n="0" f="v">
      <t c="3" si="227">
        <n x="225"/>
        <n x="319"/>
        <n x="171"/>
      </t>
    </mdx>
    <mdx n="0" f="v">
      <t c="3" si="227">
        <n x="225"/>
        <n x="319"/>
        <n x="172"/>
      </t>
    </mdx>
    <mdx n="0" f="v">
      <t c="3" si="227">
        <n x="225"/>
        <n x="319"/>
        <n x="173"/>
      </t>
    </mdx>
    <mdx n="0" f="v">
      <t c="3" si="227">
        <n x="225"/>
        <n x="319"/>
        <n x="174"/>
      </t>
    </mdx>
    <mdx n="0" f="v">
      <t c="3" si="227">
        <n x="225"/>
        <n x="319"/>
        <n x="236"/>
      </t>
    </mdx>
    <mdx n="0" f="v">
      <t c="3" si="227">
        <n x="225"/>
        <n x="319"/>
        <n x="66"/>
      </t>
    </mdx>
    <mdx n="0" f="v">
      <t c="3" si="227">
        <n x="225"/>
        <n x="319"/>
        <n x="67"/>
      </t>
    </mdx>
    <mdx n="0" f="v">
      <t c="3" si="227">
        <n x="225"/>
        <n x="319"/>
        <n x="68"/>
      </t>
    </mdx>
    <mdx n="0" f="v">
      <t c="3" si="227">
        <n x="225"/>
        <n x="319"/>
        <n x="232"/>
      </t>
    </mdx>
    <mdx n="0" f="v">
      <t c="3" si="227">
        <n x="225"/>
        <n x="319"/>
        <n x="177"/>
      </t>
    </mdx>
    <mdx n="0" f="v">
      <t c="3" si="227">
        <n x="225"/>
        <n x="319"/>
        <n x="158"/>
      </t>
    </mdx>
    <mdx n="0" f="v">
      <t c="3" si="227">
        <n x="225"/>
        <n x="319"/>
        <n x="178"/>
      </t>
    </mdx>
    <mdx n="0" f="v">
      <t c="3" si="227">
        <n x="225"/>
        <n x="319"/>
        <n x="159"/>
      </t>
    </mdx>
    <mdx n="0" f="v">
      <t c="3" si="227">
        <n x="225"/>
        <n x="319"/>
        <n x="179"/>
      </t>
    </mdx>
    <mdx n="0" f="v">
      <t c="3" si="227">
        <n x="225"/>
        <n x="319"/>
        <n x="160"/>
      </t>
    </mdx>
    <mdx n="0" f="v">
      <t c="3" si="227">
        <n x="225"/>
        <n x="319"/>
        <n x="180"/>
      </t>
    </mdx>
    <mdx n="0" f="v">
      <t c="3" si="227">
        <n x="225"/>
        <n x="319"/>
        <n x="161"/>
      </t>
    </mdx>
    <mdx n="0" f="v">
      <t c="3" si="227">
        <n x="225"/>
        <n x="319"/>
        <n x="181"/>
      </t>
    </mdx>
    <mdx n="0" f="v">
      <t c="3" si="227">
        <n x="225"/>
        <n x="319"/>
        <n x="162"/>
      </t>
    </mdx>
    <mdx n="0" f="v">
      <t c="3" si="227">
        <n x="225"/>
        <n x="338"/>
        <n x="240"/>
      </t>
    </mdx>
    <mdx n="0" f="v">
      <t c="3" si="227">
        <n x="225"/>
        <n x="338"/>
        <n x="170"/>
      </t>
    </mdx>
    <mdx n="0" f="v">
      <t c="3" si="227">
        <n x="225"/>
        <n x="338"/>
        <n x="171"/>
      </t>
    </mdx>
    <mdx n="0" f="v">
      <t c="3" si="227">
        <n x="225"/>
        <n x="338"/>
        <n x="174"/>
      </t>
    </mdx>
    <mdx n="0" f="v">
      <t c="3" si="227">
        <n x="225"/>
        <n x="338"/>
        <n x="68"/>
      </t>
    </mdx>
    <mdx n="0" f="v">
      <t c="3" si="227">
        <n x="225"/>
        <n x="338"/>
        <n x="232"/>
      </t>
    </mdx>
    <mdx n="0" f="v">
      <t c="3" si="227">
        <n x="225"/>
        <n x="338"/>
        <n x="179"/>
      </t>
    </mdx>
    <mdx n="0" f="v">
      <t c="3" si="227">
        <n x="225"/>
        <n x="338"/>
        <n x="160"/>
      </t>
    </mdx>
    <mdx n="0" f="v">
      <t c="3" si="227">
        <n x="225"/>
        <n x="338"/>
        <n x="180"/>
      </t>
    </mdx>
    <mdx n="0" f="v">
      <t c="3" si="227">
        <n x="225"/>
        <n x="338"/>
        <n x="161"/>
      </t>
    </mdx>
    <mdx n="0" f="v">
      <t c="3" si="227">
        <n x="225"/>
        <n x="338"/>
        <n x="181"/>
      </t>
    </mdx>
    <mdx n="0" f="v">
      <t c="3" si="227">
        <n x="225"/>
        <n x="338"/>
        <n x="162"/>
      </t>
    </mdx>
    <mdx n="0" f="v">
      <t c="3" si="227">
        <n x="225"/>
        <n x="338"/>
        <n x="12"/>
      </t>
    </mdx>
    <mdx n="0" f="v">
      <t c="3" si="227">
        <n x="225"/>
        <n x="338"/>
        <n x="192"/>
      </t>
    </mdx>
    <mdx n="0" f="v">
      <t c="3" si="227">
        <n x="225"/>
        <n x="265"/>
        <n x="116"/>
      </t>
    </mdx>
    <mdx n="0" f="v">
      <t c="3" si="227">
        <n x="225"/>
        <n x="265"/>
        <n x="168"/>
      </t>
    </mdx>
    <mdx n="0" f="v">
      <t c="3" si="227">
        <n x="225"/>
        <n x="265"/>
        <n x="173"/>
      </t>
    </mdx>
    <mdx n="0" f="v">
      <t c="3" si="227">
        <n x="225"/>
        <n x="265"/>
        <n x="67"/>
      </t>
    </mdx>
    <mdx n="0" f="v">
      <t c="3" si="227">
        <n x="225"/>
        <n x="265"/>
        <n x="158"/>
      </t>
    </mdx>
    <mdx n="0" f="v">
      <t c="3" si="227">
        <n x="225"/>
        <n x="265"/>
        <n x="160"/>
      </t>
    </mdx>
    <mdx n="0" f="v">
      <t c="3" si="227">
        <n x="225"/>
        <n x="265"/>
        <n x="162"/>
      </t>
    </mdx>
    <mdx n="0" f="v">
      <t c="3" si="227">
        <n x="225"/>
        <n x="322"/>
        <n x="116"/>
      </t>
    </mdx>
    <mdx n="0" f="v">
      <t c="3" si="227">
        <n x="225"/>
        <n x="322"/>
        <n x="170"/>
      </t>
    </mdx>
    <mdx n="0" f="v">
      <t c="3" si="227">
        <n x="225"/>
        <n x="322"/>
        <n x="180"/>
      </t>
    </mdx>
    <mdx n="0" f="v">
      <t c="3" si="227">
        <n x="225"/>
        <n x="322"/>
        <n x="162"/>
      </t>
    </mdx>
    <mdx n="0" f="v">
      <t c="3" si="227">
        <n x="225"/>
        <n x="275"/>
        <n x="113"/>
      </t>
    </mdx>
    <mdx n="0" f="v">
      <t c="3" si="227">
        <n x="225"/>
        <n x="285"/>
        <n x="4"/>
      </t>
    </mdx>
    <mdx n="0" f="v">
      <t c="3" si="227">
        <n x="225"/>
        <n x="285"/>
        <n x="92"/>
      </t>
    </mdx>
    <mdx n="0" f="v">
      <t c="3" si="227">
        <n x="225"/>
        <n x="322"/>
        <n x="33"/>
      </t>
    </mdx>
    <mdx n="0" f="v">
      <t c="3" si="227">
        <n x="225"/>
        <n x="322"/>
        <n x="29"/>
      </t>
    </mdx>
    <mdx n="0" f="v">
      <t c="3" si="227">
        <n x="225"/>
        <n x="322"/>
        <n x="21"/>
      </t>
    </mdx>
    <mdx n="0" f="v">
      <t c="3" si="227">
        <n x="225"/>
        <n x="287"/>
        <n x="118"/>
      </t>
    </mdx>
    <mdx n="0" f="v">
      <t c="3" si="227">
        <n x="225"/>
        <n x="287"/>
        <n x="234"/>
      </t>
    </mdx>
    <mdx n="0" f="v">
      <t c="3" si="227">
        <n x="225"/>
        <n x="287"/>
        <n x="110"/>
      </t>
    </mdx>
    <mdx n="0" f="v">
      <t c="3" si="227">
        <n x="225"/>
        <n x="337"/>
        <n x="53"/>
      </t>
    </mdx>
    <mdx n="0" f="v">
      <t c="3" si="227">
        <n x="225"/>
        <n x="288"/>
        <n x="104"/>
      </t>
    </mdx>
    <mdx n="0" f="v">
      <t c="3" si="227">
        <n x="225"/>
        <n x="289"/>
        <n x="166"/>
      </t>
    </mdx>
    <mdx n="0" f="v">
      <t c="3" si="227">
        <n x="225"/>
        <n x="289"/>
        <n x="105"/>
      </t>
    </mdx>
    <mdx n="0" f="v">
      <t c="3" si="227">
        <n x="225"/>
        <n x="289"/>
        <n x="207"/>
      </t>
    </mdx>
    <mdx n="0" f="v">
      <t c="3" si="227">
        <n x="225"/>
        <n x="289"/>
        <n x="110"/>
      </t>
    </mdx>
    <mdx n="0" f="v">
      <t c="3" si="227">
        <n x="225"/>
        <n x="289"/>
        <n x="129"/>
      </t>
    </mdx>
    <mdx n="0" f="v">
      <t c="3" si="227">
        <n x="225"/>
        <n x="319"/>
        <n x="226" s="1"/>
      </t>
    </mdx>
    <mdx n="0" f="v">
      <t c="3" si="227">
        <n x="225"/>
        <n x="290"/>
        <n x="103"/>
      </t>
    </mdx>
    <mdx n="0" f="v">
      <t c="3" si="227">
        <n x="225"/>
        <n x="290"/>
        <n x="121"/>
      </t>
    </mdx>
    <mdx n="0" f="v">
      <t c="3" si="227">
        <n x="225"/>
        <n x="290"/>
        <n x="208"/>
      </t>
    </mdx>
    <mdx n="0" f="v">
      <t c="3" si="227">
        <n x="225"/>
        <n x="290"/>
        <n x="154"/>
      </t>
    </mdx>
    <mdx n="0" f="v">
      <t c="3" si="227">
        <n x="225"/>
        <n x="284"/>
        <n x="54"/>
      </t>
    </mdx>
    <mdx n="0" f="v">
      <t c="3" si="227">
        <n x="225"/>
        <n x="284"/>
        <n x="104"/>
      </t>
    </mdx>
    <mdx n="0" f="v">
      <t c="3" si="227">
        <n x="225"/>
        <n x="284"/>
        <n x="127"/>
      </t>
    </mdx>
    <mdx n="0" f="v">
      <t c="3" si="227">
        <n x="225"/>
        <n x="269"/>
        <n x="103"/>
      </t>
    </mdx>
    <mdx n="0" f="v">
      <t c="3" si="227">
        <n x="225"/>
        <n x="269"/>
        <n x="120"/>
      </t>
    </mdx>
    <mdx n="0" f="v">
      <t c="3" si="227">
        <n x="225"/>
        <n x="269"/>
        <n x="207"/>
      </t>
    </mdx>
    <mdx n="0" f="v">
      <t c="3" si="227">
        <n x="225"/>
        <n x="269"/>
        <n x="126"/>
      </t>
    </mdx>
    <mdx n="0" f="v">
      <t c="3" si="227">
        <n x="225"/>
        <n x="269"/>
        <n x="129"/>
      </t>
    </mdx>
    <mdx n="0" f="v">
      <t c="3" si="227">
        <n x="225"/>
        <n x="264"/>
        <n x="38"/>
      </t>
    </mdx>
    <mdx n="0" f="v">
      <t c="3" si="227">
        <n x="225"/>
        <n x="264"/>
        <n x="204"/>
      </t>
    </mdx>
    <mdx n="0" f="v">
      <t c="3" si="227">
        <n x="225"/>
        <n x="264"/>
        <n x="213"/>
      </t>
    </mdx>
    <mdx n="0" f="v">
      <t c="3" si="227">
        <n x="225"/>
        <n x="274"/>
        <n x="118"/>
      </t>
    </mdx>
    <mdx n="0" f="v">
      <t c="3" si="227">
        <n x="225"/>
        <n x="274"/>
        <n x="106"/>
      </t>
    </mdx>
    <mdx n="0" f="v">
      <t c="3" si="227">
        <n x="225"/>
        <n x="274"/>
        <n x="125"/>
      </t>
    </mdx>
    <mdx n="0" f="v">
      <t c="3" si="227">
        <n x="225"/>
        <n x="274"/>
        <n x="111"/>
      </t>
    </mdx>
    <mdx n="0" f="v">
      <t c="3" si="227">
        <n x="225"/>
        <n x="275"/>
        <n x="103"/>
      </t>
    </mdx>
    <mdx n="0" f="v">
      <t c="3" si="227">
        <n x="225"/>
        <n x="275"/>
        <n x="106"/>
      </t>
    </mdx>
    <mdx n="0" f="v">
      <t c="3" si="227">
        <n x="225"/>
        <n x="275"/>
        <n x="124"/>
      </t>
    </mdx>
    <mdx n="0" f="v">
      <t c="3" si="227">
        <n x="225"/>
        <n x="275"/>
        <n x="128"/>
      </t>
    </mdx>
    <mdx n="0" f="v">
      <t c="3" si="227">
        <n x="225"/>
        <n x="285"/>
        <n x="103"/>
      </t>
    </mdx>
    <mdx n="0" f="v">
      <t c="3" si="227">
        <n x="225"/>
        <n x="304"/>
        <n x="108"/>
      </t>
    </mdx>
    <mdx n="0" f="v">
      <t c="3" si="227">
        <n x="225"/>
        <n x="305"/>
        <n x="66"/>
      </t>
    </mdx>
    <mdx n="0" f="v">
      <t c="3" si="227">
        <n x="225"/>
        <n x="279"/>
        <n x="178"/>
      </t>
    </mdx>
    <mdx n="0" f="v">
      <t c="3" si="227">
        <n x="225"/>
        <n x="309"/>
        <n x="53"/>
      </t>
    </mdx>
    <mdx n="0" f="v">
      <t c="3" si="227">
        <n x="225"/>
        <n x="311"/>
        <n x="122"/>
      </t>
    </mdx>
    <mdx n="0" f="v">
      <t c="3" si="227">
        <n x="225"/>
        <n x="311"/>
        <n x="180"/>
      </t>
    </mdx>
    <mdx n="0" f="v">
      <t c="3" si="227">
        <n x="225"/>
        <n x="312"/>
        <n x="118"/>
      </t>
    </mdx>
    <mdx n="0" f="v">
      <t c="3" si="227">
        <n x="225"/>
        <n x="312"/>
        <n x="162"/>
      </t>
    </mdx>
    <mdx n="0" f="v">
      <t c="3" si="227">
        <n x="225"/>
        <n x="280"/>
        <n x="200"/>
      </t>
    </mdx>
    <mdx n="0" f="v">
      <t c="3" si="227">
        <n x="225"/>
        <n x="280"/>
        <n x="232"/>
      </t>
    </mdx>
    <mdx n="0" f="v">
      <t c="3" si="227">
        <n x="225"/>
        <n x="324"/>
        <n x="104"/>
      </t>
    </mdx>
    <mdx n="0" f="v">
      <t c="3" si="227">
        <n x="225"/>
        <n x="339"/>
        <n x="119"/>
      </t>
    </mdx>
    <mdx n="0" f="v">
      <t c="3" si="227">
        <n x="225"/>
        <n x="281"/>
        <n x="178"/>
      </t>
    </mdx>
    <mdx n="0" f="v">
      <t c="3" si="227">
        <n x="225"/>
        <n x="281"/>
        <n x="12"/>
      </t>
    </mdx>
    <mdx n="0" f="v">
      <t c="3" si="227">
        <n x="225"/>
        <n x="315"/>
        <n x="112"/>
      </t>
    </mdx>
    <mdx n="0" f="v">
      <t c="3" si="227">
        <n x="225"/>
        <n x="282"/>
        <n x="121"/>
      </t>
    </mdx>
    <mdx n="0" f="v">
      <t c="3" si="227">
        <n x="225"/>
        <n x="283"/>
        <n x="186"/>
      </t>
    </mdx>
    <mdx n="0" f="v">
      <t c="3" si="227">
        <n x="225"/>
        <n x="283"/>
        <n x="170"/>
      </t>
    </mdx>
    <mdx n="0" f="v">
      <t c="3" si="227">
        <n x="225"/>
        <n x="283"/>
        <n x="177"/>
      </t>
    </mdx>
    <mdx n="0" f="v">
      <t c="3" si="227">
        <n x="225"/>
        <n x="283"/>
        <n x="161"/>
      </t>
    </mdx>
    <mdx n="0" f="v">
      <t c="3" si="227">
        <n x="225"/>
        <n x="283"/>
        <n x="192"/>
      </t>
    </mdx>
    <mdx n="0" f="v">
      <t c="3" si="227">
        <n x="225"/>
        <n x="254"/>
        <n x="171"/>
      </t>
    </mdx>
    <mdx n="0" f="v">
      <t c="3" si="227">
        <n x="225"/>
        <n x="254"/>
        <n x="178"/>
      </t>
    </mdx>
    <mdx n="0" f="v">
      <t c="3" si="227">
        <n x="225"/>
        <n x="254"/>
        <n x="12"/>
      </t>
    </mdx>
    <mdx n="0" f="v">
      <t c="3" si="227">
        <n x="225"/>
        <n x="292"/>
        <n x="167"/>
      </t>
    </mdx>
    <mdx n="0" f="v">
      <t c="3" si="227">
        <n x="225"/>
        <n x="292"/>
        <n x="172"/>
      </t>
    </mdx>
    <mdx n="0" f="v">
      <t c="3" si="227">
        <n x="225"/>
        <n x="292"/>
        <n x="67"/>
      </t>
    </mdx>
    <mdx n="0" f="v">
      <t c="3" si="227">
        <n x="225"/>
        <n x="292"/>
        <n x="159"/>
      </t>
    </mdx>
    <mdx n="0" f="v">
      <t c="3" si="227">
        <n x="225"/>
        <n x="286"/>
        <n x="116"/>
      </t>
    </mdx>
    <mdx n="0" f="v">
      <t c="3" si="227">
        <n x="225"/>
        <n x="340"/>
        <n x="103"/>
      </t>
    </mdx>
    <mdx n="0" f="v">
      <t c="3" si="227">
        <n x="225"/>
        <n x="294"/>
        <n x="124"/>
      </t>
    </mdx>
    <mdx n="0" f="v">
      <t c="3" si="227">
        <n x="225"/>
        <n x="326"/>
        <n x="201"/>
      </t>
    </mdx>
    <mdx n="0" f="v">
      <t c="3" si="227">
        <n x="225"/>
        <n x="327"/>
        <n x="238"/>
      </t>
    </mdx>
    <mdx n="0" f="v">
      <t c="3" si="227">
        <n x="225"/>
        <n x="328"/>
        <n x="12"/>
      </t>
    </mdx>
    <mdx n="0" f="v">
      <t c="3" si="227">
        <n x="225"/>
        <n x="329"/>
        <n x="204"/>
      </t>
    </mdx>
    <mdx n="0" f="v">
      <t c="3" si="227">
        <n x="225"/>
        <n x="329"/>
        <n x="16"/>
      </t>
    </mdx>
    <mdx n="0" f="v">
      <t c="3" si="227">
        <n x="225"/>
        <n x="297"/>
        <n x="27"/>
      </t>
    </mdx>
    <mdx n="0" f="v">
      <t c="3" si="227">
        <n x="225"/>
        <n x="297"/>
        <n x="110"/>
      </t>
    </mdx>
    <mdx n="0" f="v">
      <t c="3" si="227">
        <n x="225"/>
        <n x="299"/>
        <n x="247"/>
      </t>
    </mdx>
    <mdx n="0" f="v">
      <t c="3" si="227">
        <n x="225"/>
        <n x="301"/>
        <n x="125"/>
      </t>
    </mdx>
    <mdx n="0" f="v">
      <t c="3" si="227">
        <n x="225"/>
        <n x="341"/>
        <n x="198"/>
      </t>
    </mdx>
    <mdx n="0" f="v">
      <t c="3" si="227">
        <n x="225"/>
        <n x="277"/>
        <n x="167"/>
      </t>
    </mdx>
    <mdx n="0" f="v">
      <t c="3" si="227">
        <n x="225"/>
        <n x="277"/>
        <n x="236"/>
      </t>
    </mdx>
    <mdx n="0" f="v">
      <t c="3" si="227">
        <n x="225"/>
        <n x="277"/>
        <n x="159"/>
      </t>
    </mdx>
    <mdx n="0" f="v">
      <t c="3" si="227">
        <n x="225"/>
        <n x="277"/>
        <n x="192"/>
      </t>
    </mdx>
    <mdx n="0" f="v">
      <t c="3" si="227">
        <n x="225"/>
        <n x="332"/>
        <n x="167"/>
      </t>
    </mdx>
    <mdx n="0" f="v">
      <t c="3" si="227">
        <n x="225"/>
        <n x="342"/>
        <n x="167"/>
      </t>
    </mdx>
    <mdx n="0" f="v">
      <t c="3" si="227">
        <n x="225"/>
        <n x="302"/>
        <n x="167"/>
      </t>
    </mdx>
    <mdx n="0" f="v">
      <t c="3" si="227">
        <n x="225"/>
        <n x="302"/>
        <n x="192"/>
      </t>
    </mdx>
    <mdx n="0" f="v">
      <t c="3" si="227">
        <n x="225"/>
        <n x="278"/>
        <n x="167"/>
      </t>
    </mdx>
    <mdx n="0" f="v">
      <t c="3" si="227">
        <n x="225"/>
        <n x="278"/>
        <n x="236"/>
      </t>
    </mdx>
    <mdx n="0" f="v">
      <t c="3" si="227">
        <n x="225"/>
        <n x="278"/>
        <n x="159"/>
      </t>
    </mdx>
    <mdx n="0" f="v">
      <t c="3" si="227">
        <n x="225"/>
        <n x="278"/>
        <n x="192"/>
      </t>
    </mdx>
    <mdx n="0" f="v">
      <t c="3" si="227">
        <n x="225"/>
        <n x="303"/>
        <n x="120"/>
      </t>
    </mdx>
    <mdx n="0" f="v">
      <t c="3" si="227">
        <n x="225"/>
        <n x="303"/>
        <n x="206"/>
      </t>
    </mdx>
    <mdx n="0" f="v">
      <t c="3" si="227">
        <n x="225"/>
        <n x="303"/>
        <n x="124"/>
      </t>
    </mdx>
    <mdx n="0" f="v">
      <t c="3" si="227">
        <n x="225"/>
        <n x="303"/>
        <n x="112"/>
      </t>
    </mdx>
    <mdx n="0" f="v">
      <t c="3" si="227">
        <n x="225"/>
        <n x="291"/>
        <n x="66"/>
      </t>
    </mdx>
    <mdx n="0" f="v">
      <t c="3" si="227">
        <n x="225"/>
        <n x="291"/>
        <n x="177"/>
      </t>
    </mdx>
    <mdx n="0" f="v">
      <t c="3" si="227">
        <n x="225"/>
        <n x="291"/>
        <n x="179"/>
      </t>
    </mdx>
    <mdx n="0" f="v">
      <t c="3" si="227">
        <n x="225"/>
        <n x="291"/>
        <n x="181"/>
      </t>
    </mdx>
    <mdx n="0" f="v">
      <t c="3" si="227">
        <n x="225"/>
        <n x="323"/>
        <n x="104"/>
      </t>
    </mdx>
    <mdx n="0" f="v">
      <t c="3" si="227">
        <n x="225"/>
        <n x="304"/>
        <n x="244"/>
      </t>
    </mdx>
    <mdx n="0" f="v">
      <t c="3" si="227">
        <n x="225"/>
        <n x="304"/>
        <n x="116"/>
      </t>
    </mdx>
    <mdx n="0" f="v">
      <t c="3" si="227">
        <n x="225"/>
        <n x="304"/>
        <n x="201"/>
      </t>
    </mdx>
    <mdx n="0" f="v">
      <t c="3" si="227">
        <n x="225"/>
        <n x="304"/>
        <n x="172"/>
      </t>
    </mdx>
    <mdx n="0" f="v">
      <t c="3" si="227">
        <n x="225"/>
        <n x="304"/>
        <n x="123"/>
      </t>
    </mdx>
    <mdx n="0" f="v">
      <t c="3" si="227">
        <n x="225"/>
        <n x="304"/>
        <n x="177"/>
      </t>
    </mdx>
    <mdx n="0" f="v">
      <t c="3" si="227">
        <n x="225"/>
        <n x="304"/>
        <n x="215"/>
      </t>
    </mdx>
    <mdx n="0" f="v">
      <t c="3" si="227">
        <n x="225"/>
        <n x="304"/>
        <n x="181"/>
      </t>
    </mdx>
    <mdx n="0" f="v">
      <t c="3" si="227">
        <n x="225"/>
        <n x="305"/>
        <n x="167"/>
      </t>
    </mdx>
    <mdx n="0" f="v">
      <t c="3" si="227">
        <n x="225"/>
        <n x="305"/>
        <n x="192"/>
      </t>
    </mdx>
    <mdx n="0" f="v">
      <t c="3" si="227">
        <n x="225"/>
        <n x="279"/>
        <n x="163"/>
      </t>
    </mdx>
    <mdx n="0" f="v">
      <t c="3" si="227">
        <n x="225"/>
        <n x="279"/>
        <n x="162"/>
      </t>
    </mdx>
    <mdx n="0" f="v">
      <t c="3" si="227">
        <n x="225"/>
        <n x="306"/>
        <n x="105"/>
      </t>
    </mdx>
    <mdx n="0" f="v">
      <t c="3" si="227">
        <n x="225"/>
        <n x="306"/>
        <n x="66"/>
      </t>
    </mdx>
    <mdx n="0" f="v">
      <t c="3" si="227">
        <n x="225"/>
        <n x="306"/>
        <n x="179"/>
      </t>
    </mdx>
    <mdx n="0" f="v">
      <t c="3" si="227">
        <n x="225"/>
        <n x="306"/>
        <n x="128"/>
      </t>
    </mdx>
    <mdx n="0" f="v">
      <t c="3" si="227">
        <n x="225"/>
        <n x="343"/>
        <n x="164"/>
      </t>
    </mdx>
    <mdx n="0" f="v">
      <t c="3" si="227">
        <n x="225"/>
        <n x="343"/>
        <n x="240"/>
      </t>
    </mdx>
    <mdx n="0" f="v">
      <t c="3" si="227">
        <n x="225"/>
        <n x="307"/>
        <n x="246"/>
      </t>
    </mdx>
    <mdx n="0" f="v">
      <t c="3" si="227">
        <n x="225"/>
        <n x="307"/>
        <n x="55"/>
      </t>
    </mdx>
    <mdx n="0" f="v">
      <t c="3" si="227">
        <n x="225"/>
        <n x="307"/>
        <n x="169"/>
      </t>
    </mdx>
    <mdx n="0" f="v">
      <t c="3" si="227">
        <n x="225"/>
        <n x="307"/>
        <n x="120"/>
      </t>
    </mdx>
    <mdx n="0" f="v">
      <t c="3" si="227">
        <n x="225"/>
        <n x="307"/>
        <n x="124"/>
      </t>
    </mdx>
    <mdx n="0" f="v">
      <t c="3" si="227">
        <n x="225"/>
        <n x="307"/>
        <n x="112"/>
      </t>
    </mdx>
    <mdx n="0" f="v">
      <t c="3" si="227">
        <n x="225"/>
        <n x="309"/>
        <n x="179"/>
      </t>
    </mdx>
    <mdx n="0" f="v">
      <t c="3" si="227">
        <n x="225"/>
        <n x="310"/>
        <n x="171"/>
      </t>
    </mdx>
    <mdx n="0" f="v">
      <t c="3" si="227">
        <n x="225"/>
        <n x="310"/>
        <n x="106"/>
      </t>
    </mdx>
    <mdx n="0" f="v">
      <t c="3" si="227">
        <n x="225"/>
        <n x="310"/>
        <n x="232"/>
      </t>
    </mdx>
    <mdx n="0" f="v">
      <t c="3" si="227">
        <n x="225"/>
        <n x="310"/>
        <n x="125"/>
      </t>
    </mdx>
    <mdx n="0" f="v">
      <t c="3" si="227">
        <n x="225"/>
        <n x="310"/>
        <n x="161"/>
      </t>
    </mdx>
    <mdx n="0" f="v">
      <t c="3" si="227">
        <n x="225"/>
        <n x="311"/>
        <n x="246"/>
      </t>
    </mdx>
    <mdx n="0" f="v">
      <t c="3" si="227">
        <n x="225"/>
        <n x="311"/>
        <n x="38"/>
      </t>
    </mdx>
    <mdx n="0" f="v">
      <t c="3" si="227">
        <n x="225"/>
        <n x="311"/>
        <n x="169"/>
      </t>
    </mdx>
    <mdx n="0" f="v">
      <t c="3" si="227">
        <n x="225"/>
        <n x="311"/>
        <n x="67"/>
      </t>
    </mdx>
    <mdx n="0" f="v">
      <t c="3" si="227">
        <n x="225"/>
        <n x="311"/>
        <n x="212"/>
      </t>
    </mdx>
    <mdx n="0" f="v">
      <t c="3" si="227">
        <n x="225"/>
        <n x="311"/>
        <n x="160"/>
      </t>
    </mdx>
    <mdx n="0" f="v">
      <t c="3" si="227">
        <n x="225"/>
        <n x="311"/>
        <n x="53"/>
      </t>
    </mdx>
    <mdx n="0" f="v">
      <t c="3" si="227">
        <n x="225"/>
        <n x="312"/>
        <n x="103"/>
      </t>
    </mdx>
    <mdx n="0" f="v">
      <t c="3" si="227">
        <n x="225"/>
        <n x="312"/>
        <n x="172"/>
      </t>
    </mdx>
    <mdx n="0" f="v">
      <t c="3" si="227">
        <n x="225"/>
        <n x="312"/>
        <n x="238"/>
      </t>
    </mdx>
    <mdx n="0" f="v">
      <t c="3" si="227">
        <n x="225"/>
        <n x="312"/>
        <n x="177"/>
      </t>
    </mdx>
    <mdx n="0" f="v">
      <t c="3" si="227">
        <n x="225"/>
        <n x="312"/>
        <n x="126"/>
      </t>
    </mdx>
    <mdx n="0" f="v">
      <t c="3" si="227">
        <n x="225"/>
        <n x="312"/>
        <n x="181"/>
      </t>
    </mdx>
    <mdx n="0" f="v">
      <t c="3" si="227">
        <n x="225"/>
        <n x="280"/>
        <n x="101"/>
      </t>
    </mdx>
    <mdx n="0" f="v">
      <t c="3" si="227">
        <n x="225"/>
        <n x="280"/>
        <n x="199"/>
      </t>
    </mdx>
    <mdx n="0" f="v">
      <t c="3" si="227">
        <n x="225"/>
        <n x="280"/>
        <n x="170"/>
      </t>
    </mdx>
    <mdx n="0" f="v">
      <t c="3" si="227">
        <n x="225"/>
        <n x="280"/>
        <n x="122"/>
      </t>
    </mdx>
    <mdx n="0" f="v">
      <t c="3" si="227">
        <n x="225"/>
        <n x="280"/>
        <n x="68"/>
      </t>
    </mdx>
    <mdx n="0" f="v">
      <t c="3" si="227">
        <n x="225"/>
        <n x="280"/>
        <n x="213"/>
      </t>
    </mdx>
    <mdx n="0" f="v">
      <t c="3" si="227">
        <n x="225"/>
        <n x="280"/>
        <n x="180"/>
      </t>
    </mdx>
    <mdx n="0" f="v">
      <t c="3" si="227">
        <n x="225"/>
        <n x="280"/>
        <n x="226" s="1"/>
      </t>
    </mdx>
    <mdx n="0" f="v">
      <t c="3" si="227">
        <n x="225"/>
        <n x="324"/>
        <n x="118"/>
      </t>
    </mdx>
    <mdx n="0" f="v">
      <t c="3" si="227">
        <n x="225"/>
        <n x="324"/>
        <n x="206"/>
      </t>
    </mdx>
    <mdx n="0" f="v">
      <t c="3" si="227">
        <n x="225"/>
        <n x="324"/>
        <n x="110"/>
      </t>
    </mdx>
    <mdx n="0" f="v">
      <t c="3" si="227">
        <n x="225"/>
        <n x="339"/>
        <n x="104"/>
      </t>
    </mdx>
    <mdx n="0" f="v">
      <t c="3" si="227">
        <n x="225"/>
        <n x="339"/>
        <n x="207"/>
      </t>
    </mdx>
    <mdx n="0" f="v">
      <t c="3" si="227">
        <n x="225"/>
        <n x="314"/>
        <n x="167"/>
      </t>
    </mdx>
    <mdx n="0" f="v">
      <t c="3" si="227">
        <n x="225"/>
        <n x="314"/>
        <n x="192"/>
      </t>
    </mdx>
    <mdx n="0" f="v">
      <t c="3" si="227">
        <n x="225"/>
        <n x="281"/>
        <n x="163"/>
      </t>
    </mdx>
    <mdx n="0" f="v">
      <t c="3" si="227">
        <n x="225"/>
        <n x="281"/>
        <n x="202"/>
      </t>
    </mdx>
    <mdx n="0" f="v">
      <t c="3" si="227">
        <n x="225"/>
        <n x="281"/>
        <n x="173"/>
      </t>
    </mdx>
    <mdx n="0" f="v">
      <t c="3" si="227">
        <n x="225"/>
        <n x="281"/>
        <n x="108"/>
      </t>
    </mdx>
    <mdx n="0" f="v">
      <t c="3" si="227">
        <n x="225"/>
        <n x="281"/>
        <n x="158"/>
      </t>
    </mdx>
    <mdx n="0" f="v">
      <t c="3" si="227">
        <n x="225"/>
        <n x="281"/>
        <n x="216"/>
      </t>
    </mdx>
    <mdx n="0" f="v">
      <t c="3" si="227">
        <n x="225"/>
        <n x="281"/>
        <n x="162"/>
      </t>
    </mdx>
    <mdx n="0" f="v">
      <t c="3" si="227">
        <n x="225"/>
        <n x="315"/>
        <n x="105"/>
      </t>
    </mdx>
    <mdx n="0" f="v">
      <t c="3" si="227">
        <n x="225"/>
        <n x="315"/>
        <n x="66"/>
      </t>
    </mdx>
    <mdx n="0" f="v">
      <t c="3" si="227">
        <n x="225"/>
        <n x="315"/>
        <n x="179"/>
      </t>
    </mdx>
    <mdx n="0" f="v">
      <t c="3" si="227">
        <n x="225"/>
        <n x="315"/>
        <n x="128"/>
      </t>
    </mdx>
    <mdx n="0" f="v">
      <t c="3" si="227">
        <n x="225"/>
        <n x="325"/>
        <n x="164"/>
      </t>
    </mdx>
    <mdx n="0" f="v">
      <t c="3" si="227">
        <n x="225"/>
        <n x="282"/>
        <n x="120"/>
      </t>
    </mdx>
    <mdx n="0" f="v">
      <t c="3" si="227">
        <n x="225"/>
        <n x="282"/>
        <n x="124"/>
      </t>
    </mdx>
    <mdx n="0" f="v">
      <t c="3" si="227">
        <n x="225"/>
        <n x="282"/>
        <n x="112"/>
      </t>
    </mdx>
    <mdx n="0" f="v">
      <t c="3" si="227">
        <n x="225"/>
        <n x="344"/>
        <n x="167"/>
      </t>
    </mdx>
    <mdx n="0" f="v">
      <t c="3" si="227">
        <n x="225"/>
        <n x="283"/>
        <n x="248"/>
      </t>
    </mdx>
    <mdx n="0" f="v">
      <t c="3" si="227">
        <n x="225"/>
        <n x="283"/>
        <n x="242"/>
      </t>
    </mdx>
    <mdx n="0" f="v">
      <t c="3" si="227">
        <n x="225"/>
        <n x="283"/>
        <n x="37"/>
      </t>
    </mdx>
    <mdx n="0" f="v">
      <t c="3" si="227">
        <n x="225"/>
        <n x="283"/>
        <n x="36"/>
      </t>
    </mdx>
    <mdx n="0" f="v">
      <t c="3" si="227">
        <n x="225"/>
        <n x="283"/>
        <n x="84"/>
      </t>
    </mdx>
    <mdx n="0" f="v">
      <t c="3" si="227">
        <n x="225"/>
        <n x="283"/>
        <n x="8"/>
      </t>
    </mdx>
    <mdx n="0" f="v">
      <t c="3" si="227">
        <n x="225"/>
        <n x="283"/>
        <n x="239"/>
      </t>
    </mdx>
    <mdx n="0" f="v">
      <t c="3" si="227">
        <n x="225"/>
        <n x="283"/>
        <n x="7"/>
      </t>
    </mdx>
    <mdx n="0" f="v">
      <t c="3" si="227">
        <n x="225"/>
        <n x="283"/>
        <n x="6"/>
      </t>
    </mdx>
    <mdx n="0" f="v">
      <t c="3" si="227">
        <n x="225"/>
        <n x="283"/>
        <n x="230" s="1"/>
      </t>
    </mdx>
    <mdx n="0" f="v">
      <t c="3" si="227">
        <n x="225"/>
        <n x="283"/>
        <n x="5"/>
      </t>
    </mdx>
    <mdx n="0" f="v">
      <t c="3" si="227">
        <n x="225"/>
        <n x="283"/>
        <n x="4"/>
      </t>
    </mdx>
    <mdx n="0" f="v">
      <t c="3" si="227">
        <n x="225"/>
        <n x="283"/>
        <n x="3"/>
      </t>
    </mdx>
    <mdx n="0" f="v">
      <t c="3" si="227">
        <n x="225"/>
        <n x="283"/>
        <n x="2"/>
      </t>
    </mdx>
    <mdx n="0" f="v">
      <t c="3" si="227">
        <n x="225"/>
        <n x="283"/>
        <n x="87"/>
      </t>
    </mdx>
    <mdx n="0" f="v">
      <t c="3" si="227">
        <n x="225"/>
        <n x="283"/>
        <n x="188"/>
      </t>
    </mdx>
    <mdx n="0" f="v">
      <t c="3" si="227">
        <n x="225"/>
        <n x="283"/>
        <n x="189"/>
      </t>
    </mdx>
    <mdx n="0" f="v">
      <t c="3" si="227">
        <n x="225"/>
        <n x="283"/>
        <n x="190"/>
      </t>
    </mdx>
    <mdx n="0" f="v">
      <t c="3" si="227">
        <n x="225"/>
        <n x="283"/>
        <n x="191"/>
      </t>
    </mdx>
    <mdx n="0" f="v">
      <t c="3" si="227">
        <n x="225"/>
        <n x="283"/>
        <n x="88"/>
      </t>
    </mdx>
    <mdx n="0" f="v">
      <t c="3" si="227">
        <n x="225"/>
        <n x="283"/>
        <n x="89"/>
      </t>
    </mdx>
    <mdx n="0" f="v">
      <t c="3" si="227">
        <n x="225"/>
        <n x="283"/>
        <n x="90"/>
      </t>
    </mdx>
    <mdx n="0" f="v">
      <t c="3" si="227">
        <n x="225"/>
        <n x="283"/>
        <n x="91"/>
      </t>
    </mdx>
    <mdx n="0" f="v">
      <t c="3" si="227">
        <n x="225"/>
        <n x="283"/>
        <n x="92"/>
      </t>
    </mdx>
    <mdx n="0" f="v">
      <t c="3" si="227">
        <n x="225"/>
        <n x="283"/>
        <n x="93"/>
      </t>
    </mdx>
    <mdx n="0" f="v">
      <t c="3" si="227">
        <n x="225"/>
        <n x="283"/>
        <n x="94"/>
      </t>
    </mdx>
    <mdx n="0" f="v">
      <t c="3" si="227">
        <n x="225"/>
        <n x="283"/>
        <n x="95"/>
      </t>
    </mdx>
    <mdx n="0" f="v">
      <t c="3" si="227">
        <n x="225"/>
        <n x="283"/>
        <n x="96"/>
      </t>
    </mdx>
    <mdx n="0" f="v">
      <t c="3" si="227">
        <n x="225"/>
        <n x="283"/>
        <n x="97"/>
      </t>
    </mdx>
    <mdx n="0" f="v">
      <t c="3" si="227">
        <n x="225"/>
        <n x="283"/>
        <n x="113"/>
      </t>
    </mdx>
    <mdx n="0" f="v">
      <t c="3" si="227">
        <n x="225"/>
        <n x="283"/>
        <n x="130"/>
      </t>
    </mdx>
    <mdx n="0" f="v">
      <t c="3" si="227">
        <n x="225"/>
        <n x="316"/>
        <n x="245"/>
      </t>
    </mdx>
    <mdx n="0" f="v">
      <t c="3" si="227">
        <n x="225"/>
        <n x="316"/>
        <n x="11"/>
      </t>
    </mdx>
    <mdx n="0" f="v">
      <t c="3" si="227">
        <n x="225"/>
        <n x="316"/>
        <n x="10"/>
      </t>
    </mdx>
    <mdx n="0" f="v">
      <t c="3" si="227">
        <n x="225"/>
        <n x="316"/>
        <n x="198"/>
      </t>
    </mdx>
    <mdx n="0" f="v">
      <t c="3" si="227">
        <n x="225"/>
        <n x="316"/>
        <n x="34"/>
      </t>
    </mdx>
    <mdx n="0" f="v">
      <t c="3" si="227">
        <n x="225"/>
        <n x="316"/>
        <n x="33"/>
      </t>
    </mdx>
    <mdx n="0" f="v">
      <t c="3" si="227">
        <n x="225"/>
        <n x="316"/>
        <n x="32"/>
      </t>
    </mdx>
    <mdx n="0" f="v">
      <t c="3" si="227">
        <n x="225"/>
        <n x="316"/>
        <n x="31"/>
      </t>
    </mdx>
    <mdx n="0" f="v">
      <t c="3" si="227">
        <n x="225"/>
        <n x="316"/>
        <n x="29"/>
      </t>
    </mdx>
    <mdx n="0" f="v">
      <t c="3" si="227">
        <n x="225"/>
        <n x="316"/>
        <n x="28"/>
      </t>
    </mdx>
    <mdx n="0" f="v">
      <t c="3" si="227">
        <n x="225"/>
        <n x="316"/>
        <n x="27"/>
      </t>
    </mdx>
    <mdx n="0" f="v">
      <t c="3" si="227">
        <n x="225"/>
        <n x="316"/>
        <n x="26"/>
      </t>
    </mdx>
    <mdx n="0" f="v">
      <t c="3" si="227">
        <n x="225"/>
        <n x="316"/>
        <n x="235"/>
      </t>
    </mdx>
    <mdx n="0" f="v">
      <t c="3" si="227">
        <n x="225"/>
        <n x="316"/>
        <n x="25"/>
      </t>
    </mdx>
    <mdx n="0" f="v">
      <t c="3" si="227">
        <n x="225"/>
        <n x="316"/>
        <n x="24"/>
      </t>
    </mdx>
    <mdx n="0" f="v">
      <t c="3" si="227">
        <n x="225"/>
        <n x="316"/>
        <n x="231"/>
      </t>
    </mdx>
    <mdx n="0" f="v">
      <t c="3" si="227">
        <n x="225"/>
        <n x="316"/>
        <n x="22"/>
      </t>
    </mdx>
    <mdx n="0" f="v">
      <t c="3" si="227">
        <n x="225"/>
        <n x="316"/>
        <n x="21"/>
      </t>
    </mdx>
    <mdx n="0" f="v">
      <t c="3" si="227">
        <n x="225"/>
        <n x="316"/>
        <n x="20"/>
      </t>
    </mdx>
    <mdx n="0" f="v">
      <t c="3" si="227">
        <n x="225"/>
        <n x="316"/>
        <n x="19"/>
      </t>
    </mdx>
    <mdx n="0" f="v">
      <t c="3" si="227">
        <n x="225"/>
        <n x="316"/>
        <n x="18"/>
      </t>
    </mdx>
    <mdx n="0" f="v">
      <t c="3" si="227">
        <n x="225"/>
        <n x="316"/>
        <n x="16"/>
      </t>
    </mdx>
    <mdx n="0" f="v">
      <t c="3" si="227">
        <n x="225"/>
        <n x="316"/>
        <n x="15"/>
      </t>
    </mdx>
    <mdx n="0" f="v">
      <t c="3" si="227">
        <n x="225"/>
        <n x="316"/>
        <n x="14"/>
      </t>
    </mdx>
    <mdx n="0" f="v">
      <t c="3" si="227">
        <n x="225"/>
        <n x="316"/>
        <n x="13"/>
      </t>
    </mdx>
    <mdx n="0" f="v">
      <t c="3" si="227">
        <n x="225"/>
        <n x="316"/>
        <n x="220"/>
      </t>
    </mdx>
    <mdx n="0" f="v">
      <t c="3" si="227">
        <n x="225"/>
        <n x="254"/>
        <n x="248"/>
      </t>
    </mdx>
    <mdx n="0" f="v">
      <t c="3" si="227">
        <n x="225"/>
        <n x="254"/>
        <n x="242"/>
      </t>
    </mdx>
    <mdx n="0" f="v">
      <t c="3" si="227">
        <n x="225"/>
        <n x="254"/>
        <n x="37"/>
      </t>
    </mdx>
    <mdx n="0" f="v">
      <t c="3" si="227">
        <n x="225"/>
        <n x="254"/>
        <n x="36"/>
      </t>
    </mdx>
    <mdx n="0" f="v">
      <t c="3" si="227">
        <n x="225"/>
        <n x="254"/>
        <n x="84"/>
      </t>
    </mdx>
    <mdx n="0" f="v">
      <t c="3" si="227">
        <n x="225"/>
        <n x="254"/>
        <n x="8"/>
      </t>
    </mdx>
    <mdx n="0" f="v">
      <t c="3" si="227">
        <n x="225"/>
        <n x="254"/>
        <n x="239"/>
      </t>
    </mdx>
    <mdx n="0" f="v">
      <t c="3" si="227">
        <n x="225"/>
        <n x="254"/>
        <n x="7"/>
      </t>
    </mdx>
    <mdx n="0" f="v">
      <t c="3" si="227">
        <n x="225"/>
        <n x="254"/>
        <n x="230" s="1"/>
      </t>
    </mdx>
    <mdx n="0" f="v">
      <t c="3" si="227">
        <n x="225"/>
        <n x="254"/>
        <n x="5"/>
      </t>
    </mdx>
    <mdx n="0" f="v">
      <t c="3" si="227">
        <n x="225"/>
        <n x="254"/>
        <n x="4"/>
      </t>
    </mdx>
    <mdx n="0" f="v">
      <t c="3" si="227">
        <n x="225"/>
        <n x="254"/>
        <n x="188"/>
      </t>
    </mdx>
    <mdx n="0" f="v">
      <t c="3" si="227">
        <n x="225"/>
        <n x="254"/>
        <n x="189"/>
      </t>
    </mdx>
    <mdx n="0" f="v">
      <t c="3" si="227">
        <n x="225"/>
        <n x="254"/>
        <n x="88"/>
      </t>
    </mdx>
    <mdx n="0" f="v">
      <t c="3" si="227">
        <n x="225"/>
        <n x="254"/>
        <n x="91"/>
      </t>
    </mdx>
    <mdx n="0" f="v">
      <t c="3" si="227">
        <n x="225"/>
        <n x="254"/>
        <n x="92"/>
      </t>
    </mdx>
    <mdx n="0" f="v">
      <t c="3" si="227">
        <n x="225"/>
        <n x="254"/>
        <n x="95"/>
      </t>
    </mdx>
    <mdx n="0" f="v">
      <t c="3" si="227">
        <n x="225"/>
        <n x="254"/>
        <n x="113"/>
      </t>
    </mdx>
    <mdx n="0" f="v">
      <t c="3" si="227">
        <n x="225"/>
        <n x="254"/>
        <n x="130"/>
      </t>
    </mdx>
    <mdx n="0" f="v">
      <t c="3" si="227">
        <n x="225"/>
        <n x="317"/>
        <n x="198"/>
      </t>
    </mdx>
    <mdx n="0" f="v">
      <t c="3" si="227">
        <n x="225"/>
        <n x="317"/>
        <n x="34"/>
      </t>
    </mdx>
    <mdx n="0" f="v">
      <t c="3" si="227">
        <n x="225"/>
        <n x="317"/>
        <n x="33"/>
      </t>
    </mdx>
    <mdx n="0" f="v">
      <t c="3" si="227">
        <n x="225"/>
        <n x="317"/>
        <n x="31"/>
      </t>
    </mdx>
    <mdx n="0" f="v">
      <t c="3" si="227">
        <n x="225"/>
        <n x="317"/>
        <n x="29"/>
      </t>
    </mdx>
    <mdx n="0" f="v">
      <t c="3" si="227">
        <n x="225"/>
        <n x="317"/>
        <n x="28"/>
      </t>
    </mdx>
    <mdx n="0" f="v">
      <t c="3" si="227">
        <n x="225"/>
        <n x="317"/>
        <n x="27"/>
      </t>
    </mdx>
    <mdx n="0" f="v">
      <t c="3" si="227">
        <n x="225"/>
        <n x="317"/>
        <n x="26"/>
      </t>
    </mdx>
    <mdx n="0" f="v">
      <t c="3" si="227">
        <n x="225"/>
        <n x="317"/>
        <n x="235"/>
      </t>
    </mdx>
    <mdx n="0" f="v">
      <t c="3" si="227">
        <n x="225"/>
        <n x="317"/>
        <n x="24"/>
      </t>
    </mdx>
    <mdx n="0" f="v">
      <t c="3" si="227">
        <n x="225"/>
        <n x="317"/>
        <n x="231"/>
      </t>
    </mdx>
    <mdx n="0" f="v">
      <t c="3" si="227">
        <n x="225"/>
        <n x="317"/>
        <n x="22"/>
      </t>
    </mdx>
    <mdx n="0" f="v">
      <t c="3" si="227">
        <n x="225"/>
        <n x="317"/>
        <n x="21"/>
      </t>
    </mdx>
    <mdx n="0" f="v">
      <t c="3" si="227">
        <n x="225"/>
        <n x="317"/>
        <n x="20"/>
      </t>
    </mdx>
    <mdx n="0" f="v">
      <t c="3" si="227">
        <n x="225"/>
        <n x="317"/>
        <n x="18"/>
      </t>
    </mdx>
    <mdx n="0" f="v">
      <t c="3" si="227">
        <n x="225"/>
        <n x="317"/>
        <n x="15"/>
      </t>
    </mdx>
    <mdx n="0" f="v">
      <t c="3" si="227">
        <n x="225"/>
        <n x="317"/>
        <n x="14"/>
      </t>
    </mdx>
    <mdx n="0" f="v">
      <t c="3" si="227">
        <n x="225"/>
        <n x="292"/>
        <n x="230" s="1"/>
      </t>
    </mdx>
    <mdx n="0" f="v">
      <t c="3" si="227">
        <n x="225"/>
        <n x="292"/>
        <n x="113"/>
      </t>
    </mdx>
    <mdx n="0" f="v">
      <t c="3" si="227">
        <n x="225"/>
        <n x="292"/>
        <n x="130"/>
      </t>
    </mdx>
    <mdx n="0" f="v">
      <t c="3" si="227">
        <n x="225"/>
        <n x="336"/>
        <n x="198"/>
      </t>
    </mdx>
    <mdx n="0" f="v">
      <t c="3" si="227">
        <n x="225"/>
        <n x="286"/>
        <n x="230" s="1"/>
      </t>
    </mdx>
    <mdx n="0" f="v">
      <t c="3" si="227">
        <n x="225"/>
        <n x="286"/>
        <n x="113"/>
      </t>
    </mdx>
    <mdx n="0" f="v">
      <t c="3" si="227">
        <n x="225"/>
        <n x="286"/>
        <n x="130"/>
      </t>
    </mdx>
    <mdx n="0" f="v">
      <t c="3" si="227">
        <n x="225"/>
        <n x="287"/>
        <n x="230" s="1"/>
      </t>
    </mdx>
    <mdx n="0" f="v">
      <t c="3" si="227">
        <n x="225"/>
        <n x="337"/>
        <n x="198"/>
      </t>
    </mdx>
    <mdx n="0" f="v">
      <t c="3" si="227">
        <n x="225"/>
        <n x="337"/>
        <n x="34"/>
      </t>
    </mdx>
    <mdx n="0" f="v">
      <t c="3" si="227">
        <n x="225"/>
        <n x="337"/>
        <n x="33"/>
      </t>
    </mdx>
    <mdx n="0" f="v">
      <t c="3" si="227">
        <n x="225"/>
        <n x="337"/>
        <n x="32"/>
      </t>
    </mdx>
    <mdx n="0" f="v">
      <t c="3" si="227">
        <n x="225"/>
        <n x="337"/>
        <n x="31"/>
      </t>
    </mdx>
    <mdx n="0" f="v">
      <t c="3" si="227">
        <n x="225"/>
        <n x="337"/>
        <n x="29"/>
      </t>
    </mdx>
    <mdx n="0" f="v">
      <t c="3" si="227">
        <n x="225"/>
        <n x="337"/>
        <n x="28"/>
      </t>
    </mdx>
    <mdx n="0" f="v">
      <t c="3" si="227">
        <n x="225"/>
        <n x="337"/>
        <n x="27"/>
      </t>
    </mdx>
    <mdx n="0" f="v">
      <t c="3" si="227">
        <n x="225"/>
        <n x="337"/>
        <n x="26"/>
      </t>
    </mdx>
    <mdx n="0" f="v">
      <t c="3" si="227">
        <n x="225"/>
        <n x="337"/>
        <n x="235"/>
      </t>
    </mdx>
    <mdx n="0" f="v">
      <t c="3" si="227">
        <n x="225"/>
        <n x="337"/>
        <n x="25"/>
      </t>
    </mdx>
    <mdx n="0" f="v">
      <t c="3" si="227">
        <n x="225"/>
        <n x="337"/>
        <n x="24"/>
      </t>
    </mdx>
    <mdx n="0" f="v">
      <t c="3" si="227">
        <n x="225"/>
        <n x="337"/>
        <n x="231"/>
      </t>
    </mdx>
    <mdx n="0" f="v">
      <t c="3" si="227">
        <n x="225"/>
        <n x="337"/>
        <n x="22"/>
      </t>
    </mdx>
    <mdx n="0" f="v">
      <t c="3" si="227">
        <n x="225"/>
        <n x="337"/>
        <n x="21"/>
      </t>
    </mdx>
    <mdx n="0" f="v">
      <t c="3" si="227">
        <n x="225"/>
        <n x="337"/>
        <n x="20"/>
      </t>
    </mdx>
    <mdx n="0" f="v">
      <t c="3" si="227">
        <n x="225"/>
        <n x="337"/>
        <n x="19"/>
      </t>
    </mdx>
    <mdx n="0" f="v">
      <t c="3" si="227">
        <n x="225"/>
        <n x="337"/>
        <n x="18"/>
      </t>
    </mdx>
    <mdx n="0" f="v">
      <t c="3" si="227">
        <n x="225"/>
        <n x="337"/>
        <n x="16"/>
      </t>
    </mdx>
    <mdx n="0" f="v">
      <t c="3" si="227">
        <n x="225"/>
        <n x="337"/>
        <n x="15"/>
      </t>
    </mdx>
    <mdx n="0" f="v">
      <t c="3" si="227">
        <n x="225"/>
        <n x="337"/>
        <n x="14"/>
      </t>
    </mdx>
    <mdx n="0" f="v">
      <t c="3" si="227">
        <n x="225"/>
        <n x="288"/>
        <n x="248"/>
      </t>
    </mdx>
    <mdx n="0" f="v">
      <t c="3" si="227">
        <n x="225"/>
        <n x="288"/>
        <n x="37"/>
      </t>
    </mdx>
    <mdx n="0" f="v">
      <t c="3" si="227">
        <n x="225"/>
        <n x="288"/>
        <n x="36"/>
      </t>
    </mdx>
    <mdx n="0" f="v">
      <t c="3" si="227">
        <n x="225"/>
        <n x="288"/>
        <n x="230" s="1"/>
      </t>
    </mdx>
    <mdx n="0" f="v">
      <t c="3" si="227">
        <n x="225"/>
        <n x="288"/>
        <n x="113"/>
      </t>
    </mdx>
    <mdx n="0" f="v">
      <t c="3" si="227">
        <n x="225"/>
        <n x="318"/>
        <n x="198"/>
      </t>
    </mdx>
    <mdx n="0" f="v">
      <t c="3" si="227">
        <n x="225"/>
        <n x="318"/>
        <n x="34"/>
      </t>
    </mdx>
    <mdx n="0" f="v">
      <t c="3" si="227">
        <n x="225"/>
        <n x="318"/>
        <n x="33"/>
      </t>
    </mdx>
    <mdx n="0" f="v">
      <t c="3" si="227">
        <n x="225"/>
        <n x="318"/>
        <n x="32"/>
      </t>
    </mdx>
    <mdx n="0" f="v">
      <t c="3" si="227">
        <n x="225"/>
        <n x="318"/>
        <n x="31"/>
      </t>
    </mdx>
    <mdx n="0" f="v">
      <t c="3" si="227">
        <n x="225"/>
        <n x="318"/>
        <n x="29"/>
      </t>
    </mdx>
    <mdx n="0" f="v">
      <t c="3" si="227">
        <n x="225"/>
        <n x="318"/>
        <n x="28"/>
      </t>
    </mdx>
    <mdx n="0" f="v">
      <t c="3" si="227">
        <n x="225"/>
        <n x="318"/>
        <n x="27"/>
      </t>
    </mdx>
    <mdx n="0" f="v">
      <t c="3" si="227">
        <n x="225"/>
        <n x="318"/>
        <n x="26"/>
      </t>
    </mdx>
    <mdx n="0" f="v">
      <t c="3" si="227">
        <n x="225"/>
        <n x="318"/>
        <n x="235"/>
      </t>
    </mdx>
    <mdx n="0" f="v">
      <t c="3" si="227">
        <n x="225"/>
        <n x="318"/>
        <n x="24"/>
      </t>
    </mdx>
    <mdx n="0" f="v">
      <t c="3" si="227">
        <n x="225"/>
        <n x="318"/>
        <n x="231"/>
      </t>
    </mdx>
    <mdx n="0" f="v">
      <t c="3" si="227">
        <n x="225"/>
        <n x="318"/>
        <n x="22"/>
      </t>
    </mdx>
    <mdx n="0" f="v">
      <t c="3" si="227">
        <n x="225"/>
        <n x="318"/>
        <n x="21"/>
      </t>
    </mdx>
    <mdx n="0" f="v">
      <t c="3" si="227">
        <n x="225"/>
        <n x="318"/>
        <n x="20"/>
      </t>
    </mdx>
    <mdx n="0" f="v">
      <t c="3" si="227">
        <n x="225"/>
        <n x="318"/>
        <n x="19"/>
      </t>
    </mdx>
    <mdx n="0" f="v">
      <t c="3" si="227">
        <n x="225"/>
        <n x="318"/>
        <n x="18"/>
      </t>
    </mdx>
    <mdx n="0" f="v">
      <t c="3" si="227">
        <n x="225"/>
        <n x="318"/>
        <n x="15"/>
      </t>
    </mdx>
    <mdx n="0" f="v">
      <t c="3" si="227">
        <n x="225"/>
        <n x="318"/>
        <n x="14"/>
      </t>
    </mdx>
    <mdx n="0" f="v">
      <t c="3" si="227">
        <n x="225"/>
        <n x="289"/>
        <n x="230" s="1"/>
      </t>
    </mdx>
    <mdx n="0" f="v">
      <t c="3" si="227">
        <n x="225"/>
        <n x="289"/>
        <n x="113"/>
      </t>
    </mdx>
    <mdx n="0" f="v">
      <t c="3" si="227">
        <n x="225"/>
        <n x="289"/>
        <n x="130"/>
      </t>
    </mdx>
    <mdx n="0" f="v">
      <t c="3" si="227">
        <n x="225"/>
        <n x="289"/>
        <n x="114"/>
      </t>
    </mdx>
    <mdx n="0" f="v">
      <t c="3" si="227">
        <n x="225"/>
        <n x="319"/>
        <n x="198"/>
      </t>
    </mdx>
    <mdx n="0" f="v">
      <t c="3" si="227">
        <n x="225"/>
        <n x="290"/>
        <n x="230" s="1"/>
      </t>
    </mdx>
    <mdx n="0" f="v">
      <t c="3" si="227">
        <n x="225"/>
        <n x="290"/>
        <n x="113"/>
      </t>
    </mdx>
    <mdx n="0" f="v">
      <t c="3" si="227">
        <n x="225"/>
        <n x="290"/>
        <n x="130"/>
      </t>
    </mdx>
    <mdx n="0" f="v">
      <t c="3" si="227">
        <n x="225"/>
        <n x="290"/>
        <n x="114"/>
      </t>
    </mdx>
    <mdx n="0" f="v">
      <t c="3" si="227">
        <n x="225"/>
        <n x="284"/>
        <n x="230" s="1"/>
      </t>
    </mdx>
    <mdx n="0" f="v">
      <t c="3" si="227">
        <n x="225"/>
        <n x="284"/>
        <n x="190"/>
      </t>
    </mdx>
    <mdx n="0" f="v">
      <t c="3" si="227">
        <n x="225"/>
        <n x="284"/>
        <n x="90"/>
      </t>
    </mdx>
    <mdx n="0" f="v">
      <t c="3" si="227">
        <n x="225"/>
        <n x="284"/>
        <n x="113"/>
      </t>
    </mdx>
    <mdx n="0" f="v">
      <t c="3" si="227">
        <n x="225"/>
        <n x="284"/>
        <n x="114"/>
      </t>
    </mdx>
    <mdx n="0" f="v">
      <t c="3" si="227">
        <n x="225"/>
        <n x="338"/>
        <n x="198"/>
      </t>
    </mdx>
    <mdx n="0" f="v">
      <t c="3" si="227">
        <n x="225"/>
        <n x="338"/>
        <n x="34"/>
      </t>
    </mdx>
    <mdx n="0" f="v">
      <t c="3" si="227">
        <n x="225"/>
        <n x="338"/>
        <n x="33"/>
      </t>
    </mdx>
    <mdx n="0" f="v">
      <t c="3" si="227">
        <n x="225"/>
        <n x="338"/>
        <n x="32"/>
      </t>
    </mdx>
    <mdx n="0" f="v">
      <t c="3" si="227">
        <n x="225"/>
        <n x="338"/>
        <n x="31"/>
      </t>
    </mdx>
    <mdx n="0" f="v">
      <t c="3" si="227">
        <n x="225"/>
        <n x="338"/>
        <n x="29"/>
      </t>
    </mdx>
    <mdx n="0" f="v">
      <t c="3" si="227">
        <n x="225"/>
        <n x="338"/>
        <n x="28"/>
      </t>
    </mdx>
    <mdx n="0" f="v">
      <t c="3" si="227">
        <n x="225"/>
        <n x="338"/>
        <n x="27"/>
      </t>
    </mdx>
    <mdx n="0" f="v">
      <t c="3" si="227">
        <n x="225"/>
        <n x="338"/>
        <n x="26"/>
      </t>
    </mdx>
    <mdx n="0" f="v">
      <t c="3" si="227">
        <n x="225"/>
        <n x="338"/>
        <n x="235"/>
      </t>
    </mdx>
    <mdx n="0" f="v">
      <t c="3" si="227">
        <n x="225"/>
        <n x="338"/>
        <n x="25"/>
      </t>
    </mdx>
    <mdx n="0" f="v">
      <t c="3" si="227">
        <n x="225"/>
        <n x="338"/>
        <n x="24"/>
      </t>
    </mdx>
    <mdx n="0" f="v">
      <t c="3" si="227">
        <n x="225"/>
        <n x="338"/>
        <n x="231"/>
      </t>
    </mdx>
    <mdx n="0" f="v">
      <t c="3" si="227">
        <n x="225"/>
        <n x="338"/>
        <n x="22"/>
      </t>
    </mdx>
    <mdx n="0" f="v">
      <t c="3" si="227">
        <n x="225"/>
        <n x="338"/>
        <n x="21"/>
      </t>
    </mdx>
    <mdx n="0" f="v">
      <t c="3" si="227">
        <n x="225"/>
        <n x="338"/>
        <n x="20"/>
      </t>
    </mdx>
    <mdx n="0" f="v">
      <t c="3" si="227">
        <n x="225"/>
        <n x="338"/>
        <n x="19"/>
      </t>
    </mdx>
    <mdx n="0" f="v">
      <t c="3" si="227">
        <n x="225"/>
        <n x="338"/>
        <n x="18"/>
      </t>
    </mdx>
    <mdx n="0" f="v">
      <t c="3" si="227">
        <n x="225"/>
        <n x="338"/>
        <n x="15"/>
      </t>
    </mdx>
    <mdx n="0" f="v">
      <t c="3" si="227">
        <n x="225"/>
        <n x="338"/>
        <n x="14"/>
      </t>
    </mdx>
    <mdx n="0" f="v">
      <t c="3" si="227">
        <n x="225"/>
        <n x="269"/>
        <n x="248"/>
      </t>
    </mdx>
    <mdx n="0" f="v">
      <t c="3" si="227">
        <n x="225"/>
        <n x="269"/>
        <n x="242"/>
      </t>
    </mdx>
    <mdx n="0" f="v">
      <t c="3" si="227">
        <n x="225"/>
        <n x="269"/>
        <n x="84"/>
      </t>
    </mdx>
    <mdx n="0" f="v">
      <t c="3" si="227">
        <n x="225"/>
        <n x="269"/>
        <n x="230" s="1"/>
      </t>
    </mdx>
    <mdx n="0" f="v">
      <t c="3" si="227">
        <n x="225"/>
        <n x="269"/>
        <n x="3"/>
      </t>
    </mdx>
    <mdx n="0" f="v">
      <t c="3" si="227">
        <n x="225"/>
        <n x="269"/>
        <n x="189"/>
      </t>
    </mdx>
    <mdx n="0" f="v">
      <t c="3" si="227">
        <n x="225"/>
        <n x="269"/>
        <n x="93"/>
      </t>
    </mdx>
    <mdx n="0" f="v">
      <t c="3" si="227">
        <n x="225"/>
        <n x="269"/>
        <n x="97"/>
      </t>
    </mdx>
    <mdx n="0" f="v">
      <t c="3" si="227">
        <n x="225"/>
        <n x="269"/>
        <n x="113"/>
      </t>
    </mdx>
    <mdx n="0" f="v">
      <t c="3" si="227">
        <n x="225"/>
        <n x="274"/>
        <n x="242"/>
      </t>
    </mdx>
    <mdx n="0" f="v">
      <t c="3" si="227">
        <n x="225"/>
        <n x="274"/>
        <n x="37"/>
      </t>
    </mdx>
    <mdx n="0" f="v">
      <t c="3" si="227">
        <n x="225"/>
        <n x="274"/>
        <n x="36"/>
      </t>
    </mdx>
    <mdx n="0" f="v">
      <t c="3" si="227">
        <n x="225"/>
        <n x="274"/>
        <n x="130"/>
      </t>
    </mdx>
    <mdx n="0" f="v">
      <t c="3" si="227">
        <n x="225"/>
        <n x="275"/>
        <n x="230" s="1"/>
      </t>
    </mdx>
    <mdx n="0" f="v">
      <t c="3" si="227">
        <n x="225"/>
        <n x="285"/>
        <n x="230" s="1"/>
      </t>
    </mdx>
    <mdx n="0" f="v">
      <t c="3" si="227">
        <n x="225"/>
        <n x="322"/>
        <n x="235"/>
      </t>
    </mdx>
    <mdx n="0" f="v">
      <t c="3" si="227">
        <n x="225"/>
        <n x="322"/>
        <n x="20"/>
      </t>
    </mdx>
    <mdx n="0" f="v">
      <t c="3" si="227">
        <n x="225"/>
        <n x="345"/>
        <n x="226" s="1"/>
      </t>
    </mdx>
    <mdx n="0" f="v">
      <t c="3" si="227">
        <n x="225"/>
        <n x="287"/>
        <n x="207"/>
      </t>
    </mdx>
    <mdx n="0" f="v">
      <t c="3" si="227">
        <n x="225"/>
        <n x="288"/>
        <n x="105"/>
      </t>
    </mdx>
    <mdx n="0" f="v">
      <t c="3" si="227">
        <n x="225"/>
        <n x="288"/>
        <n x="124"/>
      </t>
    </mdx>
    <mdx n="0" f="v">
      <t c="3" si="227">
        <n x="225"/>
        <n x="288"/>
        <n x="128"/>
      </t>
    </mdx>
    <mdx n="0" f="v">
      <t c="3" si="227">
        <n x="225"/>
        <n x="289"/>
        <n x="106"/>
      </t>
    </mdx>
    <mdx n="0" f="v">
      <t c="3" si="227">
        <n x="225"/>
        <n x="289"/>
        <n x="109"/>
      </t>
    </mdx>
    <mdx n="0" f="v">
      <t c="3" si="227">
        <n x="225"/>
        <n x="290"/>
        <n x="166"/>
      </t>
    </mdx>
    <mdx n="0" f="v">
      <t c="3" si="227">
        <n x="225"/>
        <n x="290"/>
        <n x="238"/>
      </t>
    </mdx>
    <mdx n="0" f="v">
      <t c="3" si="227">
        <n x="225"/>
        <n x="290"/>
        <n x="125"/>
      </t>
    </mdx>
    <mdx n="0" f="v">
      <t c="3" si="227">
        <n x="225"/>
        <n x="290"/>
        <n x="129"/>
      </t>
    </mdx>
    <mdx n="0" f="v">
      <t c="3" si="227">
        <n x="225"/>
        <n x="320"/>
        <n x="53"/>
      </t>
    </mdx>
    <mdx n="0" f="v">
      <t c="3" si="227">
        <n x="225"/>
        <n x="338"/>
        <n x="226" s="1"/>
      </t>
    </mdx>
    <mdx n="0" f="v">
      <t c="3" si="227">
        <n x="225"/>
        <n x="269"/>
        <n x="104"/>
      </t>
    </mdx>
    <mdx n="0" f="v">
      <t c="3" si="227">
        <n x="225"/>
        <n x="269"/>
        <n x="206"/>
      </t>
    </mdx>
    <mdx n="0" f="v">
      <t c="3" si="227">
        <n x="225"/>
        <n x="269"/>
        <n x="110"/>
      </t>
    </mdx>
    <mdx n="0" f="v">
      <t c="3" si="227">
        <n x="225"/>
        <n x="269"/>
        <n x="1"/>
      </t>
    </mdx>
    <mdx n="0" f="v">
      <t c="3" si="227">
        <n x="225"/>
        <n x="264"/>
        <n x="201"/>
      </t>
    </mdx>
    <mdx n="0" f="v">
      <t c="3" si="227">
        <n x="225"/>
        <n x="264"/>
        <n x="108"/>
      </t>
    </mdx>
    <mdx n="0" f="v">
      <t c="3" si="227">
        <n x="225"/>
        <n x="264"/>
        <n x="217"/>
      </t>
    </mdx>
    <mdx n="0" f="v">
      <t c="3" si="227">
        <n x="225"/>
        <n x="274"/>
        <n x="120"/>
      </t>
    </mdx>
    <mdx n="0" f="v">
      <t c="3" si="227">
        <n x="225"/>
        <n x="274"/>
        <n x="124"/>
      </t>
    </mdx>
    <mdx n="0" f="v">
      <t c="3" si="227">
        <n x="225"/>
        <n x="265"/>
        <n x="53"/>
      </t>
    </mdx>
    <mdx n="0" f="v">
      <t c="3" si="227">
        <n x="225"/>
        <n x="275"/>
        <n x="166"/>
      </t>
    </mdx>
    <mdx n="0" f="v">
      <t c="3" si="227">
        <n x="225"/>
        <n x="275"/>
        <n x="207"/>
      </t>
    </mdx>
    <mdx n="0" f="v">
      <t c="3" si="227">
        <n x="225"/>
        <n x="275"/>
        <n x="110"/>
      </t>
    </mdx>
    <mdx n="0" f="v">
      <t c="3" si="227">
        <n x="225"/>
        <n x="321"/>
        <n x="244"/>
      </t>
    </mdx>
    <mdx n="0" f="v">
      <t c="3" si="227">
        <n x="225"/>
        <n x="285"/>
        <n x="118"/>
      </t>
    </mdx>
    <mdx n="0" f="v">
      <t c="3" si="227">
        <n x="225"/>
        <n x="346"/>
        <n x="45"/>
      </t>
    </mdx>
    <mdx n="0" f="v">
      <t c="3" si="227">
        <n x="225"/>
        <n x="301"/>
        <n x="235"/>
      </t>
    </mdx>
    <mdx n="0" f="v">
      <t c="3" si="227">
        <n x="225"/>
        <n x="277"/>
        <n x="180"/>
      </t>
    </mdx>
    <mdx n="0" f="v">
      <t c="3" si="227">
        <n x="225"/>
        <n x="278"/>
        <n x="180"/>
      </t>
    </mdx>
    <mdx n="0" f="v">
      <t c="3" si="227">
        <n x="225"/>
        <n x="291"/>
        <n x="119"/>
      </t>
    </mdx>
    <mdx n="0" f="v">
      <t c="3" si="227">
        <n x="225"/>
        <n x="304"/>
        <n x="163"/>
      </t>
    </mdx>
    <mdx n="0" f="v">
      <t c="3" si="227">
        <n x="225"/>
        <n x="304"/>
        <n x="216"/>
      </t>
    </mdx>
    <mdx n="0" f="v">
      <t c="3" si="227">
        <n x="225"/>
        <n x="306"/>
        <n x="124"/>
      </t>
    </mdx>
    <mdx n="0" f="v">
      <t c="3" si="227">
        <n x="225"/>
        <n x="307"/>
        <n x="121"/>
      </t>
    </mdx>
    <mdx n="0" f="v">
      <t c="3" si="227">
        <n x="225"/>
        <n x="311"/>
        <n x="101"/>
      </t>
    </mdx>
    <mdx n="0" f="v">
      <t c="3" si="227">
        <n x="225"/>
        <n x="311"/>
        <n x="68"/>
      </t>
    </mdx>
    <mdx n="0" f="v">
      <t c="3" si="227">
        <n x="225"/>
        <n x="312"/>
        <n x="158"/>
      </t>
    </mdx>
    <mdx n="0" f="v">
      <t c="3" si="227">
        <n x="225"/>
        <n x="281"/>
        <n x="164"/>
      </t>
    </mdx>
    <mdx n="0" f="v">
      <t c="3" si="227">
        <n x="225"/>
        <n x="315"/>
        <n x="124"/>
      </t>
    </mdx>
    <mdx n="0" f="v">
      <t c="3" si="227">
        <n x="225"/>
        <n x="325"/>
        <n x="165"/>
      </t>
    </mdx>
    <mdx n="0" f="v">
      <t c="3" si="227">
        <n x="225"/>
        <n x="282"/>
        <n x="129"/>
      </t>
    </mdx>
    <mdx n="0" f="v">
      <t c="3" si="227">
        <n x="225"/>
        <n x="283"/>
        <n x="236"/>
      </t>
    </mdx>
    <mdx n="0" f="v">
      <t c="3" si="227">
        <n x="225"/>
        <n x="283"/>
        <n x="179"/>
      </t>
    </mdx>
    <mdx n="0" f="v">
      <t c="3" si="227">
        <n x="225"/>
        <n x="254"/>
        <n x="101"/>
      </t>
    </mdx>
    <mdx n="0" f="v">
      <t c="3" si="227">
        <n x="225"/>
        <n x="254"/>
        <n x="66"/>
      </t>
    </mdx>
    <mdx n="0" f="v">
      <t c="3" si="227">
        <n x="225"/>
        <n x="254"/>
        <n x="160"/>
      </t>
    </mdx>
    <mdx n="0" f="v">
      <t c="3" si="227">
        <n x="225"/>
        <n x="292"/>
        <n x="171"/>
      </t>
    </mdx>
    <mdx n="0" f="v">
      <t c="3" si="227">
        <n x="225"/>
        <n x="292"/>
        <n x="160"/>
      </t>
    </mdx>
    <mdx n="0" f="v">
      <t c="3" si="227">
        <n x="225"/>
        <n x="347"/>
        <n x="165"/>
      </t>
    </mdx>
    <mdx n="0" f="v">
      <t c="3" si="227">
        <n x="225"/>
        <n x="326"/>
        <n x="123"/>
      </t>
    </mdx>
    <mdx n="0" f="v">
      <t c="3" si="227">
        <n x="225"/>
        <n x="327"/>
        <n x="126"/>
      </t>
    </mdx>
    <mdx n="0" f="v">
      <t c="3" si="227">
        <n x="225"/>
        <n x="348"/>
        <n x="166"/>
      </t>
    </mdx>
    <mdx n="0" f="v">
      <t c="3" si="227">
        <n x="225"/>
        <n x="328"/>
        <n x="203"/>
      </t>
    </mdx>
    <mdx n="0" f="v">
      <t c="3" si="227">
        <n x="225"/>
        <n x="329"/>
        <n x="11"/>
      </t>
    </mdx>
    <mdx n="0" f="v">
      <t c="3" si="227">
        <n x="225"/>
        <n x="329"/>
        <n x="236"/>
      </t>
    </mdx>
    <mdx n="0" f="v">
      <t c="3" si="227">
        <n x="225"/>
        <n x="329"/>
        <n x="96"/>
      </t>
    </mdx>
    <mdx n="0" f="v">
      <t c="3" si="227">
        <n x="225"/>
        <n x="297"/>
        <n x="55"/>
      </t>
    </mdx>
    <mdx n="0" f="v">
      <t c="3" si="227">
        <n x="225"/>
        <n x="297"/>
        <n x="17"/>
      </t>
    </mdx>
    <mdx n="0" f="v">
      <t c="3" si="227">
        <n x="225"/>
        <n x="299"/>
        <n x="11"/>
      </t>
    </mdx>
    <mdx n="0" f="v">
      <t c="3" si="227">
        <n x="225"/>
        <n x="299"/>
        <n x="121"/>
      </t>
    </mdx>
    <mdx n="0" f="v">
      <t c="3" si="227">
        <n x="225"/>
        <n x="301"/>
        <n x="241"/>
      </t>
    </mdx>
    <mdx n="0" f="v">
      <t c="3" si="227">
        <n x="225"/>
        <n x="301"/>
        <n x="19"/>
      </t>
    </mdx>
    <mdx n="0" f="v">
      <t c="3" si="227">
        <n x="225"/>
        <n x="277"/>
        <n x="168"/>
      </t>
    </mdx>
    <mdx n="0" f="v">
      <t c="3" si="227">
        <n x="225"/>
        <n x="277"/>
        <n x="66"/>
      </t>
    </mdx>
    <mdx n="0" f="v">
      <t c="3" si="227">
        <n x="225"/>
        <n x="277"/>
        <n x="179"/>
      </t>
    </mdx>
    <mdx n="0" f="v">
      <t c="3" si="227">
        <n x="225"/>
        <n x="349"/>
        <n x="168"/>
      </t>
    </mdx>
    <mdx n="0" f="v">
      <t c="3" si="227">
        <n x="225"/>
        <n x="302"/>
        <n x="66"/>
      </t>
    </mdx>
    <mdx n="0" f="v">
      <t c="3" si="227">
        <n x="225"/>
        <n x="302"/>
        <n x="179"/>
      </t>
    </mdx>
    <mdx n="0" f="v">
      <t c="3" si="227">
        <n x="225"/>
        <n x="278"/>
        <n x="168"/>
      </t>
    </mdx>
    <mdx n="0" f="v">
      <t c="3" si="227">
        <n x="225"/>
        <n x="278"/>
        <n x="66"/>
      </t>
    </mdx>
    <mdx n="0" f="v">
      <t c="3" si="227">
        <n x="225"/>
        <n x="278"/>
        <n x="179"/>
      </t>
    </mdx>
    <mdx n="0" f="v">
      <t c="3" si="227">
        <n x="225"/>
        <n x="333"/>
        <n x="165"/>
      </t>
    </mdx>
    <mdx n="0" f="v">
      <t c="3" si="227">
        <n x="225"/>
        <n x="291"/>
        <n x="104"/>
      </t>
    </mdx>
    <mdx n="0" f="v">
      <t c="3" si="227">
        <n x="225"/>
        <n x="291"/>
        <n x="121"/>
      </t>
    </mdx>
    <mdx n="0" f="v">
      <t c="3" si="227">
        <n x="225"/>
        <n x="323"/>
        <n x="120"/>
      </t>
    </mdx>
    <mdx n="0" f="v">
      <t c="3" si="227">
        <n x="225"/>
        <n x="304"/>
        <n x="165"/>
      </t>
    </mdx>
    <mdx n="0" f="v">
      <t c="3" si="227">
        <n x="225"/>
        <n x="304"/>
        <n x="167"/>
      </t>
    </mdx>
    <mdx n="0" f="v">
      <t c="3" si="227">
        <n x="225"/>
        <n x="304"/>
        <n x="236"/>
      </t>
    </mdx>
    <mdx n="0" f="v">
      <t c="3" si="227">
        <n x="225"/>
        <n x="304"/>
        <n x="210"/>
      </t>
    </mdx>
    <mdx n="0" f="v">
      <t c="3" si="227">
        <n x="225"/>
        <n x="304"/>
        <n x="159"/>
      </t>
    </mdx>
    <mdx n="0" f="v">
      <t c="3" si="227">
        <n x="225"/>
        <n x="304"/>
        <n x="218"/>
      </t>
    </mdx>
    <mdx n="0" f="v">
      <t c="3" si="227">
        <n x="225"/>
        <n x="304"/>
        <n x="192"/>
      </t>
    </mdx>
    <mdx n="0" f="v">
      <t c="3" si="227">
        <n x="225"/>
        <n x="305"/>
        <n x="170"/>
      </t>
    </mdx>
    <mdx n="0" f="v">
      <t c="3" si="227">
        <n x="225"/>
        <n x="305"/>
        <n x="121"/>
      </t>
    </mdx>
    <mdx n="0" f="v">
      <t c="3" si="227">
        <n x="225"/>
        <n x="305"/>
        <n x="68"/>
      </t>
    </mdx>
    <mdx n="0" f="v">
      <t c="3" si="227">
        <n x="225"/>
        <n x="305"/>
        <n x="180"/>
      </t>
    </mdx>
    <mdx n="0" f="v">
      <t c="3" si="227">
        <n x="225"/>
        <n x="279"/>
        <n x="168"/>
      </t>
    </mdx>
    <mdx n="0" f="v">
      <t c="3" si="227">
        <n x="225"/>
        <n x="279"/>
        <n x="66"/>
      </t>
    </mdx>
    <mdx n="0" f="v">
      <t c="3" si="227">
        <n x="225"/>
        <n x="279"/>
        <n x="179"/>
      </t>
    </mdx>
    <mdx n="0" f="v">
      <t c="3" si="227">
        <n x="225"/>
        <n x="306"/>
        <n x="166"/>
      </t>
    </mdx>
    <mdx n="0" f="v">
      <t c="3" si="227">
        <n x="225"/>
        <n x="306"/>
        <n x="171"/>
      </t>
    </mdx>
    <mdx n="0" f="v">
      <t c="3" si="227">
        <n x="225"/>
        <n x="306"/>
        <n x="106"/>
      </t>
    </mdx>
    <mdx n="0" f="v">
      <t c="3" si="227">
        <n x="225"/>
        <n x="306"/>
        <n x="232"/>
      </t>
    </mdx>
    <mdx n="0" f="v">
      <t c="3" si="227">
        <n x="225"/>
        <n x="306"/>
        <n x="125"/>
      </t>
    </mdx>
    <mdx n="0" f="v">
      <t c="3" si="227">
        <n x="225"/>
        <n x="306"/>
        <n x="161"/>
      </t>
    </mdx>
    <mdx n="0" f="v">
      <t c="3" si="227">
        <n x="225"/>
        <n x="307"/>
        <n x="116"/>
      </t>
    </mdx>
    <mdx n="0" f="v">
      <t c="3" si="227">
        <n x="225"/>
        <n x="307"/>
        <n x="103"/>
      </t>
    </mdx>
    <mdx n="0" f="v">
      <t c="3" si="227">
        <n x="225"/>
        <n x="307"/>
        <n x="172"/>
      </t>
    </mdx>
    <mdx n="0" f="v">
      <t c="3" si="227">
        <n x="225"/>
        <n x="307"/>
        <n x="238"/>
      </t>
    </mdx>
    <mdx n="0" f="v">
      <t c="3" si="227">
        <n x="225"/>
        <n x="307"/>
        <n x="177"/>
      </t>
    </mdx>
    <mdx n="0" f="v">
      <t c="3" si="227">
        <n x="225"/>
        <n x="307"/>
        <n x="126"/>
      </t>
    </mdx>
    <mdx n="0" f="v">
      <t c="3" si="227">
        <n x="225"/>
        <n x="307"/>
        <n x="181"/>
      </t>
    </mdx>
    <mdx n="0" f="v">
      <t c="3" si="227">
        <n x="225"/>
        <n x="307"/>
        <n x="154"/>
      </t>
    </mdx>
    <mdx n="0" f="v">
      <t c="3" si="227">
        <n x="225"/>
        <n x="334"/>
        <n x="226" s="1"/>
      </t>
    </mdx>
    <mdx n="0" f="v">
      <t c="3" si="227">
        <n x="225"/>
        <n x="310"/>
        <n x="240"/>
      </t>
    </mdx>
    <mdx n="0" f="v">
      <t c="3" si="227">
        <n x="225"/>
        <n x="310"/>
        <n x="174"/>
      </t>
    </mdx>
    <mdx n="0" f="v">
      <t c="3" si="227">
        <n x="225"/>
        <n x="310"/>
        <n x="178"/>
      </t>
    </mdx>
    <mdx n="0" f="v">
      <t c="3" si="227">
        <n x="225"/>
        <n x="310"/>
        <n x="12"/>
      </t>
    </mdx>
    <mdx n="0" f="v">
      <t c="3" si="227">
        <n x="225"/>
        <n x="311"/>
        <n x="244"/>
      </t>
    </mdx>
    <mdx n="0" f="v">
      <t c="3" si="227">
        <n x="225"/>
        <n x="311"/>
        <n x="116"/>
      </t>
    </mdx>
    <mdx n="0" f="v">
      <t c="3" si="227">
        <n x="225"/>
        <n x="311"/>
        <n x="201"/>
      </t>
    </mdx>
    <mdx n="0" f="v">
      <t c="3" si="227">
        <n x="225"/>
        <n x="311"/>
        <n x="172"/>
      </t>
    </mdx>
    <mdx n="0" f="v">
      <t c="3" si="227">
        <n x="225"/>
        <n x="311"/>
        <n x="123"/>
      </t>
    </mdx>
    <mdx n="0" f="v">
      <t c="3" si="227">
        <n x="225"/>
        <n x="311"/>
        <n x="177"/>
      </t>
    </mdx>
    <mdx n="0" f="v">
      <t c="3" si="227">
        <n x="225"/>
        <n x="311"/>
        <n x="215"/>
      </t>
    </mdx>
    <mdx n="0" f="v">
      <t c="3" si="227">
        <n x="225"/>
        <n x="311"/>
        <n x="181"/>
      </t>
    </mdx>
    <mdx n="0" f="v">
      <t c="3" si="227">
        <n x="225"/>
        <n x="312"/>
        <n x="167"/>
      </t>
    </mdx>
    <mdx n="0" f="v">
      <t c="3" si="227">
        <n x="225"/>
        <n x="312"/>
        <n x="119"/>
      </t>
    </mdx>
    <mdx n="0" f="v">
      <t c="3" si="227">
        <n x="225"/>
        <n x="312"/>
        <n x="208"/>
      </t>
    </mdx>
    <mdx n="0" f="v">
      <t c="3" si="227">
        <n x="225"/>
        <n x="312"/>
        <n x="159"/>
      </t>
    </mdx>
    <mdx n="0" f="v">
      <t c="3" si="227">
        <n x="225"/>
        <n x="312"/>
        <n x="111"/>
      </t>
    </mdx>
    <mdx n="0" f="v">
      <t c="3" si="227">
        <n x="225"/>
        <n x="280"/>
        <n x="163"/>
      </t>
    </mdx>
    <mdx n="0" f="v">
      <t c="3" si="227">
        <n x="225"/>
        <n x="280"/>
        <n x="186"/>
      </t>
    </mdx>
    <mdx n="0" f="v">
      <t c="3" si="227">
        <n x="225"/>
        <n x="280"/>
        <n x="202"/>
      </t>
    </mdx>
    <mdx n="0" f="v">
      <t c="3" si="227">
        <n x="225"/>
        <n x="280"/>
        <n x="173"/>
      </t>
    </mdx>
    <mdx n="0" f="v">
      <t c="3" si="227">
        <n x="225"/>
        <n x="280"/>
        <n x="108"/>
      </t>
    </mdx>
    <mdx n="0" f="v">
      <t c="3" si="227">
        <n x="225"/>
        <n x="280"/>
        <n x="158"/>
      </t>
    </mdx>
    <mdx n="0" f="v">
      <t c="3" si="227">
        <n x="225"/>
        <n x="280"/>
        <n x="216"/>
      </t>
    </mdx>
    <mdx n="0" f="v">
      <t c="3" si="227">
        <n x="225"/>
        <n x="280"/>
        <n x="162"/>
      </t>
    </mdx>
    <mdx n="0" f="v">
      <t c="3" si="227">
        <n x="225"/>
        <n x="324"/>
        <n x="105"/>
      </t>
    </mdx>
    <mdx n="0" f="v">
      <t c="3" si="227">
        <n x="225"/>
        <n x="324"/>
        <n x="128"/>
      </t>
    </mdx>
    <mdx n="0" f="v">
      <t c="3" si="227">
        <n x="225"/>
        <n x="335"/>
        <n x="240"/>
      </t>
    </mdx>
    <mdx n="0" f="v">
      <t c="3" si="227">
        <n x="225"/>
        <n x="339"/>
        <n x="120"/>
      </t>
    </mdx>
    <mdx n="0" f="v">
      <t c="3" si="227">
        <n x="225"/>
        <n x="313"/>
        <n x="192"/>
      </t>
    </mdx>
    <mdx n="0" f="v">
      <t c="3" si="227">
        <n x="225"/>
        <n x="314"/>
        <n x="170"/>
      </t>
    </mdx>
    <mdx n="0" f="v">
      <t c="3" si="227">
        <n x="225"/>
        <n x="314"/>
        <n x="121"/>
      </t>
    </mdx>
    <mdx n="0" f="v">
      <t c="3" si="227">
        <n x="225"/>
        <n x="314"/>
        <n x="68"/>
      </t>
    </mdx>
    <mdx n="0" f="v">
      <t c="3" si="227">
        <n x="225"/>
        <n x="314"/>
        <n x="180"/>
      </t>
    </mdx>
    <mdx n="0" f="v">
      <t c="3" si="227">
        <n x="225"/>
        <n x="281"/>
        <n x="168"/>
      </t>
    </mdx>
    <mdx n="0" f="v">
      <t c="3" si="227">
        <n x="225"/>
        <n x="281"/>
        <n x="204"/>
      </t>
    </mdx>
    <mdx n="0" f="v">
      <t c="3" si="227">
        <n x="225"/>
        <n x="281"/>
        <n x="66"/>
      </t>
    </mdx>
    <mdx n="0" f="v">
      <t c="3" si="227">
        <n x="225"/>
        <n x="281"/>
        <n x="179"/>
      </t>
    </mdx>
    <mdx n="0" f="v">
      <t c="3" si="227">
        <n x="225"/>
        <n x="281"/>
        <n x="219"/>
      </t>
    </mdx>
    <mdx n="0" f="v">
      <t c="3" si="227">
        <n x="225"/>
        <n x="315"/>
        <n x="166"/>
      </t>
    </mdx>
    <mdx n="0" f="v">
      <t c="3" si="227">
        <n x="225"/>
        <n x="315"/>
        <n x="171"/>
      </t>
    </mdx>
    <mdx n="0" f="v">
      <t c="3" si="227">
        <n x="225"/>
        <n x="315"/>
        <n x="106"/>
      </t>
    </mdx>
    <mdx n="0" f="v">
      <t c="3" si="227">
        <n x="225"/>
        <n x="315"/>
        <n x="232"/>
      </t>
    </mdx>
    <mdx n="0" f="v">
      <t c="3" si="227">
        <n x="225"/>
        <n x="315"/>
        <n x="125"/>
      </t>
    </mdx>
    <mdx n="0" f="v">
      <t c="3" si="227">
        <n x="225"/>
        <n x="315"/>
        <n x="161"/>
      </t>
    </mdx>
    <mdx n="0" f="v">
      <t c="3" si="227">
        <n x="225"/>
        <n x="282"/>
        <n x="103"/>
      </t>
    </mdx>
    <mdx n="0" f="v">
      <t c="3" si="227">
        <n x="225"/>
        <n x="282"/>
        <n x="238"/>
      </t>
    </mdx>
    <mdx n="0" f="v">
      <t c="3" si="227">
        <n x="225"/>
        <n x="282"/>
        <n x="126"/>
      </t>
    </mdx>
    <mdx n="0" f="v">
      <t c="3" si="227">
        <n x="225"/>
        <n x="282"/>
        <n x="130"/>
      </t>
    </mdx>
    <mdx n="0" f="v">
      <t c="3" si="227">
        <n x="225"/>
        <n x="344"/>
        <n x="198"/>
      </t>
    </mdx>
    <mdx n="0" f="v">
      <t c="3" si="227">
        <n x="225"/>
        <n x="344"/>
        <n x="226" s="1"/>
      </t>
    </mdx>
    <mdx n="0" f="v">
      <t c="3" si="227">
        <n x="225"/>
        <n x="283"/>
        <n x="247"/>
      </t>
    </mdx>
    <mdx n="0" f="v">
      <t c="3" si="227">
        <n x="225"/>
        <n x="283"/>
        <n x="241"/>
      </t>
    </mdx>
    <mdx n="0" f="v">
      <t c="3" si="227">
        <n x="225"/>
        <n x="283"/>
        <n x="54"/>
      </t>
    </mdx>
    <mdx n="0" f="v">
      <t c="3" si="227">
        <n x="225"/>
        <n x="283"/>
        <n x="55"/>
      </t>
    </mdx>
    <mdx n="0" f="v">
      <t c="3" si="227">
        <n x="225"/>
        <n x="283"/>
        <n x="102"/>
      </t>
    </mdx>
    <mdx n="0" f="v">
      <t c="3" si="227">
        <n x="225"/>
        <n x="283"/>
        <n x="166"/>
      </t>
    </mdx>
    <mdx n="0" f="v">
      <t c="3" si="227">
        <n x="225"/>
        <n x="283"/>
        <n x="103"/>
      </t>
    </mdx>
    <mdx n="0" f="v">
      <t c="3" si="227">
        <n x="225"/>
        <n x="283"/>
        <n x="118"/>
      </t>
    </mdx>
    <mdx n="0" f="v">
      <t c="3" si="227">
        <n x="225"/>
        <n x="283"/>
        <n x="104"/>
      </t>
    </mdx>
    <mdx n="0" f="v">
      <t c="3" si="227">
        <n x="225"/>
        <n x="283"/>
        <n x="119"/>
      </t>
    </mdx>
    <mdx n="0" f="v">
      <t c="3" si="227">
        <n x="225"/>
        <n x="283"/>
        <n x="105"/>
      </t>
    </mdx>
    <mdx n="0" f="v">
      <t c="3" si="227">
        <n x="225"/>
        <n x="283"/>
        <n x="120"/>
      </t>
    </mdx>
    <mdx n="0" f="v">
      <t c="3" si="227">
        <n x="225"/>
        <n x="283"/>
        <n x="121"/>
      </t>
    </mdx>
    <mdx n="0" f="v">
      <t c="3" si="227">
        <n x="225"/>
        <n x="283"/>
        <n x="106"/>
      </t>
    </mdx>
    <mdx n="0" f="v">
      <t c="3" si="227">
        <n x="225"/>
        <n x="283"/>
        <n x="238"/>
      </t>
    </mdx>
    <mdx n="0" f="v">
      <t c="3" si="227">
        <n x="225"/>
        <n x="283"/>
        <n x="206"/>
      </t>
    </mdx>
    <mdx n="0" f="v">
      <t c="3" si="227">
        <n x="225"/>
        <n x="283"/>
        <n x="207"/>
      </t>
    </mdx>
    <mdx n="0" f="v">
      <t c="3" si="227">
        <n x="225"/>
        <n x="283"/>
        <n x="234"/>
      </t>
    </mdx>
    <mdx n="0" f="v">
      <t c="3" si="227">
        <n x="225"/>
        <n x="283"/>
        <n x="124"/>
      </t>
    </mdx>
    <mdx n="0" f="v">
      <t c="3" si="227">
        <n x="225"/>
        <n x="283"/>
        <n x="109"/>
      </t>
    </mdx>
    <mdx n="0" f="v">
      <t c="3" si="227">
        <n x="225"/>
        <n x="283"/>
        <n x="125"/>
      </t>
    </mdx>
    <mdx n="0" f="v">
      <t c="3" si="227">
        <n x="225"/>
        <n x="283"/>
        <n x="126"/>
      </t>
    </mdx>
    <mdx n="0" f="v">
      <t c="3" si="227">
        <n x="225"/>
        <n x="283"/>
        <n x="110"/>
      </t>
    </mdx>
    <mdx n="0" f="v">
      <t c="3" si="227">
        <n x="225"/>
        <n x="283"/>
        <n x="127"/>
      </t>
    </mdx>
    <mdx n="0" f="v">
      <t c="3" si="227">
        <n x="225"/>
        <n x="283"/>
        <n x="111"/>
      </t>
    </mdx>
    <mdx n="0" f="v">
      <t c="3" si="227">
        <n x="225"/>
        <n x="283"/>
        <n x="128"/>
      </t>
    </mdx>
    <mdx n="0" f="v">
      <t c="3" si="227">
        <n x="225"/>
        <n x="283"/>
        <n x="112"/>
      </t>
    </mdx>
    <mdx n="0" f="v">
      <t c="3" si="227">
        <n x="225"/>
        <n x="283"/>
        <n x="129"/>
      </t>
    </mdx>
    <mdx n="0" f="v">
      <t c="3" si="227">
        <n x="225"/>
        <n x="283"/>
        <n x="153"/>
      </t>
    </mdx>
    <mdx n="0" f="v">
      <t c="3" si="227">
        <n x="225"/>
        <n x="283"/>
        <n x="154"/>
      </t>
    </mdx>
    <mdx n="0" f="v">
      <t c="3" si="227">
        <n x="225"/>
        <n x="283"/>
        <n x="1"/>
      </t>
    </mdx>
    <mdx n="0" f="v">
      <t c="3" si="227">
        <n x="225"/>
        <n x="316"/>
        <n x="244"/>
      </t>
    </mdx>
    <mdx n="0" f="v">
      <t c="3" si="227">
        <n x="225"/>
        <n x="316"/>
        <n x="163"/>
      </t>
    </mdx>
    <mdx n="0" f="v">
      <t c="3" si="227">
        <n x="225"/>
        <n x="316"/>
        <n x="164"/>
      </t>
    </mdx>
    <mdx n="0" f="v">
      <t c="3" si="227">
        <n x="225"/>
        <n x="316"/>
        <n x="165"/>
      </t>
    </mdx>
    <mdx n="0" f="v">
      <t c="3" si="227">
        <n x="225"/>
        <n x="316"/>
        <n x="38"/>
      </t>
    </mdx>
    <mdx n="0" f="v">
      <t c="3" si="227">
        <n x="225"/>
        <n x="316"/>
        <n x="199"/>
      </t>
    </mdx>
    <mdx n="0" f="v">
      <t c="3" si="227">
        <n x="225"/>
        <n x="316"/>
        <n x="200"/>
      </t>
    </mdx>
    <mdx n="0" f="v">
      <t c="3" si="227">
        <n x="225"/>
        <n x="316"/>
        <n x="201"/>
      </t>
    </mdx>
    <mdx n="0" f="v">
      <t c="3" si="227">
        <n x="225"/>
        <n x="316"/>
        <n x="202"/>
      </t>
    </mdx>
    <mdx n="0" f="v">
      <t c="3" si="227">
        <n x="225"/>
        <n x="316"/>
        <n x="203"/>
      </t>
    </mdx>
    <mdx n="0" f="v">
      <t c="3" si="227">
        <n x="225"/>
        <n x="316"/>
        <n x="204"/>
      </t>
    </mdx>
    <mdx n="0" f="v">
      <t c="3" si="227">
        <n x="225"/>
        <n x="316"/>
        <n x="205"/>
      </t>
    </mdx>
    <mdx n="0" f="v">
      <t c="3" si="227">
        <n x="225"/>
        <n x="316"/>
        <n x="122"/>
      </t>
    </mdx>
    <mdx n="0" f="v">
      <t c="3" si="227">
        <n x="225"/>
        <n x="316"/>
        <n x="107"/>
      </t>
    </mdx>
    <mdx n="0" f="v">
      <t c="3" si="227">
        <n x="225"/>
        <n x="316"/>
        <n x="123"/>
      </t>
    </mdx>
    <mdx n="0" f="v">
      <t c="3" si="227">
        <n x="225"/>
        <n x="316"/>
        <n x="108"/>
      </t>
    </mdx>
    <mdx n="0" f="v">
      <t c="3" si="227">
        <n x="225"/>
        <n x="316"/>
        <n x="209"/>
      </t>
    </mdx>
    <mdx n="0" f="v">
      <t c="3" si="227">
        <n x="225"/>
        <n x="316"/>
        <n x="210"/>
      </t>
    </mdx>
    <mdx n="0" f="v">
      <t c="3" si="227">
        <n x="225"/>
        <n x="316"/>
        <n x="212"/>
      </t>
    </mdx>
    <mdx n="0" f="v">
      <t c="3" si="227">
        <n x="225"/>
        <n x="316"/>
        <n x="213"/>
      </t>
    </mdx>
    <mdx n="0" f="v">
      <t c="3" si="227">
        <n x="225"/>
        <n x="316"/>
        <n x="214"/>
      </t>
    </mdx>
    <mdx n="0" f="v">
      <t c="3" si="227">
        <n x="225"/>
        <n x="316"/>
        <n x="215"/>
      </t>
    </mdx>
    <mdx n="0" f="v">
      <t c="3" si="227">
        <n x="225"/>
        <n x="316"/>
        <n x="216"/>
      </t>
    </mdx>
    <mdx n="0" f="v">
      <t c="3" si="227">
        <n x="225"/>
        <n x="316"/>
        <n x="217"/>
      </t>
    </mdx>
    <mdx n="0" f="v">
      <t c="3" si="227">
        <n x="225"/>
        <n x="316"/>
        <n x="218"/>
      </t>
    </mdx>
    <mdx n="0" f="v">
      <t c="3" si="227">
        <n x="225"/>
        <n x="316"/>
        <n x="219"/>
      </t>
    </mdx>
    <mdx n="0" f="v">
      <t c="3" si="227">
        <n x="225"/>
        <n x="316"/>
        <n x="53"/>
      </t>
    </mdx>
    <mdx n="0" f="v">
      <t c="3" si="227">
        <n x="225"/>
        <n x="316"/>
        <n x="226" s="1"/>
      </t>
    </mdx>
    <mdx n="0" f="v">
      <t c="3" si="227">
        <n x="225"/>
        <n x="254"/>
        <n x="247"/>
      </t>
    </mdx>
    <mdx n="0" f="v">
      <t c="3" si="227">
        <n x="225"/>
        <n x="254"/>
        <n x="241"/>
      </t>
    </mdx>
    <mdx n="0" f="v">
      <t c="3" si="227">
        <n x="225"/>
        <n x="254"/>
        <n x="54"/>
      </t>
    </mdx>
    <mdx n="0" f="v">
      <t c="3" si="227">
        <n x="225"/>
        <n x="254"/>
        <n x="55"/>
      </t>
    </mdx>
    <mdx n="0" f="v">
      <t c="3" si="227">
        <n x="225"/>
        <n x="254"/>
        <n x="102"/>
      </t>
    </mdx>
    <mdx n="0" f="v">
      <t c="3" si="227">
        <n x="225"/>
        <n x="254"/>
        <n x="166"/>
      </t>
    </mdx>
    <mdx n="0" f="v">
      <t c="3" si="227">
        <n x="225"/>
        <n x="254"/>
        <n x="103"/>
      </t>
    </mdx>
    <mdx n="0" f="v">
      <t c="3" si="227">
        <n x="225"/>
        <n x="254"/>
        <n x="118"/>
      </t>
    </mdx>
    <mdx n="0" f="v">
      <t c="3" si="227">
        <n x="225"/>
        <n x="254"/>
        <n x="104"/>
      </t>
    </mdx>
    <mdx n="0" f="v">
      <t c="3" si="227">
        <n x="225"/>
        <n x="254"/>
        <n x="105"/>
      </t>
    </mdx>
    <mdx n="0" f="v">
      <t c="3" si="227">
        <n x="225"/>
        <n x="254"/>
        <n x="120"/>
      </t>
    </mdx>
    <mdx n="0" f="v">
      <t c="3" si="227">
        <n x="225"/>
        <n x="254"/>
        <n x="121"/>
      </t>
    </mdx>
    <mdx n="0" f="v">
      <t c="3" si="227">
        <n x="225"/>
        <n x="254"/>
        <n x="106"/>
      </t>
    </mdx>
    <mdx n="0" f="v">
      <t c="3" si="227">
        <n x="225"/>
        <n x="254"/>
        <n x="238"/>
      </t>
    </mdx>
    <mdx n="0" f="v">
      <t c="3" si="227">
        <n x="225"/>
        <n x="254"/>
        <n x="206"/>
      </t>
    </mdx>
    <mdx n="0" f="v">
      <t c="3" si="227">
        <n x="225"/>
        <n x="254"/>
        <n x="207"/>
      </t>
    </mdx>
    <mdx n="0" f="v">
      <t c="3" si="227">
        <n x="225"/>
        <n x="254"/>
        <n x="208"/>
      </t>
    </mdx>
    <mdx n="0" f="v">
      <t c="3" si="227">
        <n x="225"/>
        <n x="254"/>
        <n x="234"/>
      </t>
    </mdx>
    <mdx n="0" f="v">
      <t c="3" si="227">
        <n x="225"/>
        <n x="254"/>
        <n x="154"/>
      </t>
    </mdx>
    <mdx n="0" f="v">
      <t c="3" si="227">
        <n x="225"/>
        <n x="317"/>
        <n x="164"/>
      </t>
    </mdx>
    <mdx n="0" f="v">
      <t c="3" si="227">
        <n x="225"/>
        <n x="317"/>
        <n x="165"/>
      </t>
    </mdx>
    <mdx n="0" f="v">
      <t c="3" si="227">
        <n x="225"/>
        <n x="317"/>
        <n x="226" s="1"/>
      </t>
    </mdx>
    <mdx n="0" f="v">
      <t c="3" si="227">
        <n x="225"/>
        <n x="292"/>
        <n x="166"/>
      </t>
    </mdx>
    <mdx n="0" f="v">
      <t c="3" si="227">
        <n x="225"/>
        <n x="292"/>
        <n x="103"/>
      </t>
    </mdx>
    <mdx n="0" f="v">
      <t c="3" si="227">
        <n x="225"/>
        <n x="292"/>
        <n x="118"/>
      </t>
    </mdx>
    <mdx n="0" f="v">
      <t c="3" si="227">
        <n x="225"/>
        <n x="292"/>
        <n x="104"/>
      </t>
    </mdx>
    <mdx n="0" f="v">
      <t c="3" si="227">
        <n x="225"/>
        <n x="292"/>
        <n x="105"/>
      </t>
    </mdx>
    <mdx n="0" f="v">
      <t c="3" si="227">
        <n x="225"/>
        <n x="292"/>
        <n x="120"/>
      </t>
    </mdx>
    <mdx n="0" f="v">
      <t c="3" si="227">
        <n x="225"/>
        <n x="292"/>
        <n x="121"/>
      </t>
    </mdx>
    <mdx n="0" f="v">
      <t c="3" si="227">
        <n x="225"/>
        <n x="292"/>
        <n x="106"/>
      </t>
    </mdx>
    <mdx n="0" f="v">
      <t c="3" si="227">
        <n x="225"/>
        <n x="292"/>
        <n x="238"/>
      </t>
    </mdx>
    <mdx n="0" f="v">
      <t c="3" si="227">
        <n x="225"/>
        <n x="292"/>
        <n x="206"/>
      </t>
    </mdx>
    <mdx n="0" f="v">
      <t c="3" si="227">
        <n x="225"/>
        <n x="292"/>
        <n x="208"/>
      </t>
    </mdx>
    <mdx n="0" f="v">
      <t c="3" si="227">
        <n x="225"/>
        <n x="292"/>
        <n x="124"/>
      </t>
    </mdx>
    <mdx n="0" f="v">
      <t c="3" si="227">
        <n x="225"/>
        <n x="292"/>
        <n x="109"/>
      </t>
    </mdx>
    <mdx n="0" f="v">
      <t c="3" si="227">
        <n x="225"/>
        <n x="292"/>
        <n x="125"/>
      </t>
    </mdx>
    <mdx n="0" f="v">
      <t c="3" si="227">
        <n x="225"/>
        <n x="292"/>
        <n x="126"/>
      </t>
    </mdx>
    <mdx n="0" f="v">
      <t c="3" si="227">
        <n x="225"/>
        <n x="292"/>
        <n x="110"/>
      </t>
    </mdx>
    <mdx n="0" f="v">
      <t c="3" si="227">
        <n x="225"/>
        <n x="292"/>
        <n x="127"/>
      </t>
    </mdx>
    <mdx n="0" f="v">
      <t c="3" si="227">
        <n x="225"/>
        <n x="292"/>
        <n x="111"/>
      </t>
    </mdx>
    <mdx n="0" f="v">
      <t c="3" si="227">
        <n x="225"/>
        <n x="292"/>
        <n x="128"/>
      </t>
    </mdx>
    <mdx n="0" f="v">
      <t c="3" si="227">
        <n x="225"/>
        <n x="292"/>
        <n x="112"/>
      </t>
    </mdx>
    <mdx n="0" f="v">
      <t c="3" si="227">
        <n x="225"/>
        <n x="292"/>
        <n x="129"/>
      </t>
    </mdx>
    <mdx n="0" f="v">
      <t c="3" si="227">
        <n x="225"/>
        <n x="336"/>
        <n x="164"/>
      </t>
    </mdx>
    <mdx n="0" f="v">
      <t c="3" si="227">
        <n x="225"/>
        <n x="336"/>
        <n x="165"/>
      </t>
    </mdx>
    <mdx n="0" f="v">
      <t c="3" si="227">
        <n x="225"/>
        <n x="336"/>
        <n x="226" s="1"/>
      </t>
    </mdx>
    <mdx n="0" f="v">
      <t c="3" si="227">
        <n x="225"/>
        <n x="286"/>
        <n x="166"/>
      </t>
    </mdx>
    <mdx n="0" f="v">
      <t c="3" si="227">
        <n x="225"/>
        <n x="286"/>
        <n x="103"/>
      </t>
    </mdx>
    <mdx n="0" f="v">
      <t c="3" si="227">
        <n x="225"/>
        <n x="286"/>
        <n x="118"/>
      </t>
    </mdx>
    <mdx n="0" f="v">
      <t c="3" si="227">
        <n x="225"/>
        <n x="286"/>
        <n x="104"/>
      </t>
    </mdx>
    <mdx n="0" f="v">
      <t c="3" si="227">
        <n x="225"/>
        <n x="286"/>
        <n x="119"/>
      </t>
    </mdx>
    <mdx n="0" f="v">
      <t c="3" si="227">
        <n x="225"/>
        <n x="286"/>
        <n x="105"/>
      </t>
    </mdx>
    <mdx n="0" f="v">
      <t c="3" si="227">
        <n x="225"/>
        <n x="286"/>
        <n x="120"/>
      </t>
    </mdx>
    <mdx n="0" f="v">
      <t c="3" si="227">
        <n x="225"/>
        <n x="286"/>
        <n x="121"/>
      </t>
    </mdx>
    <mdx n="0" f="v">
      <t c="3" si="227">
        <n x="225"/>
        <n x="286"/>
        <n x="106"/>
      </t>
    </mdx>
    <mdx n="0" f="v">
      <t c="3" si="227">
        <n x="225"/>
        <n x="286"/>
        <n x="238"/>
      </t>
    </mdx>
    <mdx n="0" f="v">
      <t c="3" si="227">
        <n x="225"/>
        <n x="286"/>
        <n x="206"/>
      </t>
    </mdx>
    <mdx n="0" f="v">
      <t c="3" si="227">
        <n x="225"/>
        <n x="286"/>
        <n x="208"/>
      </t>
    </mdx>
    <mdx n="0" f="v">
      <t c="3" si="227">
        <n x="225"/>
        <n x="286"/>
        <n x="124"/>
      </t>
    </mdx>
    <mdx n="0" f="v">
      <t c="3" si="227">
        <n x="225"/>
        <n x="286"/>
        <n x="109"/>
      </t>
    </mdx>
    <mdx n="0" f="v">
      <t c="3" si="227">
        <n x="225"/>
        <n x="286"/>
        <n x="125"/>
      </t>
    </mdx>
    <mdx n="0" f="v">
      <t c="3" si="227">
        <n x="225"/>
        <n x="286"/>
        <n x="126"/>
      </t>
    </mdx>
    <mdx n="0" f="v">
      <t c="3" si="227">
        <n x="225"/>
        <n x="286"/>
        <n x="110"/>
      </t>
    </mdx>
    <mdx n="0" f="v">
      <t c="3" si="227">
        <n x="225"/>
        <n x="286"/>
        <n x="127"/>
      </t>
    </mdx>
    <mdx n="0" f="v">
      <t c="3" si="227">
        <n x="225"/>
        <n x="345"/>
        <n x="165"/>
      </t>
    </mdx>
    <mdx n="0" f="v">
      <t c="3" si="227">
        <n x="225"/>
        <n x="288"/>
        <n x="106"/>
      </t>
    </mdx>
    <mdx n="0" f="v">
      <t c="3" si="227">
        <n x="225"/>
        <n x="289"/>
        <n x="104"/>
      </t>
    </mdx>
    <mdx n="0" f="v">
      <t c="3" si="227">
        <n x="225"/>
        <n x="289"/>
        <n x="238"/>
      </t>
    </mdx>
    <mdx n="0" f="v">
      <t c="3" si="227">
        <n x="225"/>
        <n x="289"/>
        <n x="125"/>
      </t>
    </mdx>
    <mdx n="0" f="v">
      <t c="3" si="227">
        <n x="225"/>
        <n x="319"/>
        <n x="165"/>
      </t>
    </mdx>
    <mdx n="0" f="v">
      <t c="3" si="227">
        <n x="225"/>
        <n x="290"/>
        <n x="105"/>
      </t>
    </mdx>
    <mdx n="0" f="v">
      <t c="3" si="227">
        <n x="225"/>
        <n x="290"/>
        <n x="124"/>
      </t>
    </mdx>
    <mdx n="0" f="v">
      <t c="3" si="227">
        <n x="225"/>
        <n x="290"/>
        <n x="128"/>
      </t>
    </mdx>
    <mdx n="0" f="v">
      <t c="3" si="227">
        <n x="225"/>
        <n x="284"/>
        <n x="125"/>
      </t>
    </mdx>
    <mdx n="0" f="v">
      <t c="3" si="227">
        <n x="225"/>
        <n x="269"/>
        <n x="55"/>
      </t>
    </mdx>
    <mdx n="0" f="v">
      <t c="3" si="227">
        <n x="225"/>
        <n x="269"/>
        <n x="105"/>
      </t>
    </mdx>
    <mdx n="0" f="v">
      <t c="3" si="227">
        <n x="225"/>
        <n x="269"/>
        <n x="124"/>
      </t>
    </mdx>
    <mdx n="0" f="v">
      <t c="3" si="227">
        <n x="225"/>
        <n x="269"/>
        <n x="128"/>
      </t>
    </mdx>
    <mdx n="0" f="v">
      <t c="3" si="227">
        <n x="225"/>
        <n x="264"/>
        <n x="244"/>
      </t>
    </mdx>
    <mdx n="0" f="v">
      <t c="3" si="227">
        <n x="225"/>
        <n x="264"/>
        <n x="200"/>
      </t>
    </mdx>
    <mdx n="0" f="v">
      <t c="3" si="227">
        <n x="225"/>
        <n x="264"/>
        <n x="107"/>
      </t>
    </mdx>
    <mdx n="0" f="v">
      <t c="3" si="227">
        <n x="225"/>
        <n x="264"/>
        <n x="214"/>
      </t>
    </mdx>
    <mdx n="0" f="v">
      <t c="3" si="227">
        <n x="225"/>
        <n x="274"/>
        <n x="104"/>
      </t>
    </mdx>
    <mdx n="0" f="v">
      <t c="3" si="227">
        <n x="225"/>
        <n x="274"/>
        <n x="207"/>
      </t>
    </mdx>
    <mdx n="0" f="v">
      <t c="3" si="227">
        <n x="225"/>
        <n x="274"/>
        <n x="127"/>
      </t>
    </mdx>
    <mdx n="0" f="v">
      <t c="3" si="227">
        <n x="225"/>
        <n x="265"/>
        <n x="164"/>
      </t>
    </mdx>
    <mdx n="0" f="v">
      <t c="3" si="227">
        <n x="225"/>
        <n x="265"/>
        <n x="209"/>
      </t>
    </mdx>
    <mdx n="0" f="v">
      <t c="3" si="227">
        <n x="225"/>
        <n x="265"/>
        <n x="216"/>
      </t>
    </mdx>
    <mdx n="0" f="v">
      <t c="3" si="227">
        <n x="225"/>
        <n x="275"/>
        <n x="105"/>
      </t>
    </mdx>
    <mdx n="0" f="v">
      <t c="3" si="227">
        <n x="225"/>
        <n x="275"/>
        <n x="125"/>
      </t>
    </mdx>
    <mdx n="0" f="v">
      <t c="3" si="227">
        <n x="225"/>
        <n x="275"/>
        <n x="129"/>
      </t>
    </mdx>
    <mdx n="0" f="v">
      <t c="3" si="227">
        <n x="225"/>
        <n x="277"/>
        <n x="101"/>
      </t>
    </mdx>
    <mdx n="0" f="v">
      <t c="3" si="227">
        <n x="225"/>
        <n x="278"/>
        <n x="170"/>
      </t>
    </mdx>
    <mdx n="0" f="v">
      <t c="3" si="227">
        <n x="225"/>
        <n x="304"/>
        <n x="173"/>
      </t>
    </mdx>
    <mdx n="0" f="v">
      <t c="3" si="227">
        <n x="225"/>
        <n x="279"/>
        <n x="174"/>
      </t>
    </mdx>
    <mdx n="0" f="v">
      <t c="3" si="227">
        <n x="225"/>
        <n x="279"/>
        <n x="12"/>
      </t>
    </mdx>
    <mdx n="0" f="v">
      <t c="3" si="227">
        <n x="225"/>
        <n x="343"/>
        <n x="167"/>
      </t>
    </mdx>
    <mdx n="0" f="v">
      <t c="3" si="227">
        <n x="225"/>
        <n x="307"/>
        <n x="170"/>
      </t>
    </mdx>
    <mdx n="0" f="v">
      <t c="3" si="227">
        <n x="225"/>
        <n x="310"/>
        <n x="103"/>
      </t>
    </mdx>
    <mdx n="0" f="v">
      <t c="3" si="227">
        <n x="225"/>
        <n x="310"/>
        <n x="126"/>
      </t>
    </mdx>
    <mdx n="0" f="v">
      <t c="3" si="227">
        <n x="225"/>
        <n x="311"/>
        <n x="199"/>
      </t>
    </mdx>
    <mdx n="0" f="v">
      <t c="3" si="227">
        <n x="225"/>
        <n x="312"/>
        <n x="206"/>
      </t>
    </mdx>
    <mdx n="0" f="v">
      <t c="3" si="227">
        <n x="225"/>
        <n x="280"/>
        <n x="161"/>
      </t>
    </mdx>
    <mdx n="0" f="v">
      <t c="3" si="227">
        <n x="225"/>
        <n x="314"/>
        <n x="66"/>
      </t>
    </mdx>
    <mdx n="0" f="v">
      <t c="3" si="227">
        <n x="225"/>
        <n x="292"/>
        <n x="232"/>
      </t>
    </mdx>
    <mdx n="0" f="v">
      <t c="3" si="227">
        <n x="225"/>
        <n x="350"/>
        <n x="153"/>
      </t>
    </mdx>
    <mdx n="0" f="v">
      <t c="3" si="227">
        <n x="225"/>
        <n x="347"/>
        <n x="228" s="1"/>
      </t>
    </mdx>
    <mdx n="0" f="v">
      <t c="3" si="227">
        <n x="225"/>
        <n x="326"/>
        <n x="215"/>
      </t>
    </mdx>
    <mdx n="0" f="v">
      <t c="3" si="227">
        <n x="225"/>
        <n x="327"/>
        <n x="154"/>
      </t>
    </mdx>
    <mdx n="0" f="v">
      <t c="3" si="227">
        <n x="225"/>
        <n x="348"/>
        <n x="106"/>
      </t>
    </mdx>
    <mdx n="0" f="v">
      <t c="3" si="227">
        <n x="225"/>
        <n x="328"/>
        <n x="174"/>
      </t>
    </mdx>
    <mdx n="0" f="v">
      <t c="3" si="227">
        <n x="225"/>
        <n x="295"/>
        <n x="230" s="1"/>
      </t>
    </mdx>
    <mdx n="0" f="v">
      <t c="3" si="227">
        <n x="225"/>
        <n x="329"/>
        <n x="83"/>
      </t>
    </mdx>
    <mdx n="0" f="v">
      <t c="3" si="227">
        <n x="225"/>
        <n x="297"/>
        <n x="198"/>
      </t>
    </mdx>
    <mdx n="0" f="v">
      <t c="3" si="227">
        <n x="225"/>
        <n x="297"/>
        <n x="206"/>
      </t>
    </mdx>
    <mdx n="0" f="v">
      <t c="3" si="227">
        <n x="225"/>
        <n x="298"/>
        <n x="165"/>
      </t>
    </mdx>
    <mdx n="0" f="v">
      <t c="3" si="227">
        <n x="225"/>
        <n x="299"/>
        <n x="26"/>
      </t>
    </mdx>
    <mdx n="0" f="v">
      <t c="3" si="227">
        <n x="225"/>
        <n x="299"/>
        <n x="127"/>
      </t>
    </mdx>
    <mdx n="0" f="v">
      <t c="3" si="227">
        <n x="225"/>
        <n x="301"/>
        <n x="10"/>
      </t>
    </mdx>
    <mdx n="0" f="v">
      <t c="3" si="227">
        <n x="225"/>
        <n x="301"/>
        <n x="106"/>
      </t>
    </mdx>
    <mdx n="0" f="v">
      <t c="3" si="227">
        <n x="225"/>
        <n x="351"/>
        <n x="169"/>
      </t>
    </mdx>
    <mdx n="0" f="v">
      <t c="3" si="227">
        <n x="225"/>
        <n x="277"/>
        <n x="246"/>
      </t>
    </mdx>
    <mdx n="0" f="v">
      <t c="3" si="227">
        <n x="225"/>
        <n x="277"/>
        <n x="169"/>
      </t>
    </mdx>
    <mdx n="0" f="v">
      <t c="3" si="227">
        <n x="225"/>
        <n x="277"/>
        <n x="160"/>
      </t>
    </mdx>
    <mdx n="0" f="v">
      <t c="3" si="227">
        <n x="225"/>
        <n x="278"/>
        <n x="246"/>
      </t>
    </mdx>
    <mdx n="0" f="v">
      <t c="3" si="227">
        <n x="225"/>
        <n x="278"/>
        <n x="169"/>
      </t>
    </mdx>
    <mdx n="0" f="v">
      <t c="3" si="227">
        <n x="225"/>
        <n x="278"/>
        <n x="67"/>
      </t>
    </mdx>
    <mdx n="0" f="v">
      <t c="3" si="227">
        <n x="225"/>
        <n x="278"/>
        <n x="160"/>
      </t>
    </mdx>
    <mdx n="0" f="v">
      <t c="3" si="227">
        <n x="225"/>
        <n x="352"/>
        <n x="169"/>
      </t>
    </mdx>
    <mdx n="0" f="v">
      <t c="3" si="227">
        <n x="225"/>
        <n x="303"/>
        <n x="121"/>
      </t>
    </mdx>
    <mdx n="0" f="v">
      <t c="3" si="227">
        <n x="225"/>
        <n x="303"/>
        <n x="127"/>
      </t>
    </mdx>
    <mdx n="0" f="v">
      <t c="3" si="227">
        <n x="225"/>
        <n x="303"/>
        <n x="129"/>
      </t>
    </mdx>
    <mdx n="0" f="v">
      <t c="3" si="227">
        <n x="225"/>
        <n x="291"/>
        <n x="173"/>
      </t>
    </mdx>
    <mdx n="0" f="v">
      <t c="3" si="227">
        <n x="225"/>
        <n x="323"/>
        <n x="103"/>
      </t>
    </mdx>
    <mdx n="0" f="v">
      <t c="3" si="227">
        <n x="225"/>
        <n x="323"/>
        <n x="238"/>
      </t>
    </mdx>
    <mdx n="0" f="v">
      <t c="3" si="227">
        <n x="225"/>
        <n x="304"/>
        <n x="101"/>
      </t>
    </mdx>
    <mdx n="0" f="v">
      <t c="3" si="227">
        <n x="225"/>
        <n x="304"/>
        <n x="199"/>
      </t>
    </mdx>
    <mdx n="0" f="v">
      <t c="3" si="227">
        <n x="225"/>
        <n x="304"/>
        <n x="170"/>
      </t>
    </mdx>
    <mdx n="0" f="v">
      <t c="3" si="227">
        <n x="225"/>
        <n x="304"/>
        <n x="122"/>
      </t>
    </mdx>
    <mdx n="0" f="v">
      <t c="3" si="227">
        <n x="225"/>
        <n x="304"/>
        <n x="68"/>
      </t>
    </mdx>
    <mdx n="0" f="v">
      <t c="3" si="227">
        <n x="225"/>
        <n x="304"/>
        <n x="213"/>
      </t>
    </mdx>
    <mdx n="0" f="v">
      <t c="3" si="227">
        <n x="225"/>
        <n x="304"/>
        <n x="180"/>
      </t>
    </mdx>
    <mdx n="0" f="v">
      <t c="3" si="227">
        <n x="225"/>
        <n x="304"/>
        <n x="226" s="1"/>
      </t>
    </mdx>
    <mdx n="0" f="v">
      <t c="3" si="227">
        <n x="225"/>
        <n x="305"/>
        <n x="118"/>
      </t>
    </mdx>
    <mdx n="0" f="v">
      <t c="3" si="227">
        <n x="225"/>
        <n x="305"/>
        <n x="206"/>
      </t>
    </mdx>
    <mdx n="0" f="v">
      <t c="3" si="227">
        <n x="225"/>
        <n x="305"/>
        <n x="110"/>
      </t>
    </mdx>
    <mdx n="0" f="v">
      <t c="3" si="227">
        <n x="225"/>
        <n x="279"/>
        <n x="171"/>
      </t>
    </mdx>
    <mdx n="0" f="v">
      <t c="3" si="227">
        <n x="225"/>
        <n x="279"/>
        <n x="232"/>
      </t>
    </mdx>
    <mdx n="0" f="v">
      <t c="3" si="227">
        <n x="225"/>
        <n x="279"/>
        <n x="161"/>
      </t>
    </mdx>
    <mdx n="0" f="v">
      <t c="3" si="227">
        <n x="225"/>
        <n x="306"/>
        <n x="240"/>
      </t>
    </mdx>
    <mdx n="0" f="v">
      <t c="3" si="227">
        <n x="225"/>
        <n x="306"/>
        <n x="174"/>
      </t>
    </mdx>
    <mdx n="0" f="v">
      <t c="3" si="227">
        <n x="225"/>
        <n x="306"/>
        <n x="178"/>
      </t>
    </mdx>
    <mdx n="0" f="v">
      <t c="3" si="227">
        <n x="225"/>
        <n x="307"/>
        <n x="241"/>
      </t>
    </mdx>
    <mdx n="0" f="v">
      <t c="3" si="227">
        <n x="225"/>
        <n x="307"/>
        <n x="167"/>
      </t>
    </mdx>
    <mdx n="0" f="v">
      <t c="3" si="227">
        <n x="225"/>
        <n x="307"/>
        <n x="119"/>
      </t>
    </mdx>
    <mdx n="0" f="v">
      <t c="3" si="227">
        <n x="225"/>
        <n x="307"/>
        <n x="236"/>
      </t>
    </mdx>
    <mdx n="0" f="v">
      <t c="3" si="227">
        <n x="225"/>
        <n x="307"/>
        <n x="208"/>
      </t>
    </mdx>
    <mdx n="0" f="v">
      <t c="3" si="227">
        <n x="225"/>
        <n x="307"/>
        <n x="159"/>
      </t>
    </mdx>
    <mdx n="0" f="v">
      <t c="3" si="227">
        <n x="225"/>
        <n x="307"/>
        <n x="111"/>
      </t>
    </mdx>
    <mdx n="0" f="v">
      <t c="3" si="227">
        <n x="225"/>
        <n x="307"/>
        <n x="192"/>
      </t>
    </mdx>
    <mdx n="0" f="v">
      <t c="3" si="227">
        <n x="225"/>
        <n x="308"/>
        <n x="105"/>
      </t>
    </mdx>
    <mdx n="0" f="v">
      <t c="3" si="227">
        <n x="225"/>
        <n x="308"/>
        <n x="128"/>
      </t>
    </mdx>
    <mdx n="0" f="v">
      <t c="3" si="227">
        <n x="225"/>
        <n x="309"/>
        <n x="164"/>
      </t>
    </mdx>
    <mdx n="0" f="v">
      <t c="3" si="227">
        <n x="225"/>
        <n x="309"/>
        <n x="174"/>
      </t>
    </mdx>
    <mdx n="0" f="v">
      <t c="3" si="227">
        <n x="225"/>
        <n x="309"/>
        <n x="12"/>
      </t>
    </mdx>
    <mdx n="0" f="v">
      <t c="3" si="227">
        <n x="225"/>
        <n x="310"/>
        <n x="169"/>
      </t>
    </mdx>
    <mdx n="0" f="v">
      <t c="3" si="227">
        <n x="225"/>
        <n x="310"/>
        <n x="120"/>
      </t>
    </mdx>
    <mdx n="0" f="v">
      <t c="3" si="227">
        <n x="225"/>
        <n x="310"/>
        <n x="67"/>
      </t>
    </mdx>
    <mdx n="0" f="v">
      <t c="3" si="227">
        <n x="225"/>
        <n x="310"/>
        <n x="124"/>
      </t>
    </mdx>
    <mdx n="0" f="v">
      <t c="3" si="227">
        <n x="225"/>
        <n x="310"/>
        <n x="160"/>
      </t>
    </mdx>
    <mdx n="0" f="v">
      <t c="3" si="227">
        <n x="225"/>
        <n x="310"/>
        <n x="112"/>
      </t>
    </mdx>
    <mdx n="0" f="v">
      <t c="3" si="227">
        <n x="225"/>
        <n x="311"/>
        <n x="165"/>
      </t>
    </mdx>
    <mdx n="0" f="v">
      <t c="3" si="227">
        <n x="225"/>
        <n x="311"/>
        <n x="167"/>
      </t>
    </mdx>
    <mdx n="0" f="v">
      <t c="3" si="227">
        <n x="225"/>
        <n x="311"/>
        <n x="228" s="1"/>
      </t>
    </mdx>
    <mdx n="0" f="v">
      <t c="3" si="227">
        <n x="225"/>
        <n x="311"/>
        <n x="236"/>
      </t>
    </mdx>
    <mdx n="0" f="v">
      <t c="3" si="227">
        <n x="225"/>
        <n x="311"/>
        <n x="210"/>
      </t>
    </mdx>
    <mdx n="0" f="v">
      <t c="3" si="227">
        <n x="225"/>
        <n x="311"/>
        <n x="159"/>
      </t>
    </mdx>
    <mdx n="0" f="v">
      <t c="3" si="227">
        <n x="225"/>
        <n x="311"/>
        <n x="218"/>
      </t>
    </mdx>
    <mdx n="0" f="v">
      <t c="3" si="227">
        <n x="225"/>
        <n x="311"/>
        <n x="192"/>
      </t>
    </mdx>
    <mdx n="0" f="v">
      <t c="3" si="227">
        <n x="225"/>
        <n x="312"/>
        <n x="170"/>
      </t>
    </mdx>
    <mdx n="0" f="v">
      <t c="3" si="227">
        <n x="225"/>
        <n x="312"/>
        <n x="121"/>
      </t>
    </mdx>
    <mdx n="0" f="v">
      <t c="3" si="227">
        <n x="225"/>
        <n x="312"/>
        <n x="68"/>
      </t>
    </mdx>
    <mdx n="0" f="v">
      <t c="3" si="227">
        <n x="225"/>
        <n x="312"/>
        <n x="109"/>
      </t>
    </mdx>
    <mdx n="0" f="v">
      <t c="3" si="227">
        <n x="225"/>
        <n x="312"/>
        <n x="180"/>
      </t>
    </mdx>
    <mdx n="0" f="v">
      <t c="3" si="227">
        <n x="225"/>
        <n x="312"/>
        <n x="129"/>
      </t>
    </mdx>
    <mdx n="0" f="v">
      <t c="3" si="227">
        <n x="225"/>
        <n x="280"/>
        <n x="57"/>
      </t>
    </mdx>
    <mdx n="0" f="v">
      <t c="3" si="227">
        <n x="225"/>
        <n x="280"/>
        <n x="168"/>
      </t>
    </mdx>
    <mdx n="0" f="v">
      <t c="3" si="227">
        <n x="225"/>
        <n x="280"/>
        <n x="204"/>
      </t>
    </mdx>
    <mdx n="0" f="v">
      <t c="3" si="227">
        <n x="225"/>
        <n x="280"/>
        <n x="66"/>
      </t>
    </mdx>
    <mdx n="0" f="v">
      <t c="3" si="227">
        <n x="225"/>
        <n x="280"/>
        <n x="211"/>
      </t>
    </mdx>
    <mdx n="0" f="v">
      <t c="3" si="227">
        <n x="225"/>
        <n x="280"/>
        <n x="179"/>
      </t>
    </mdx>
    <mdx n="0" f="v">
      <t c="3" si="227">
        <n x="225"/>
        <n x="280"/>
        <n x="219"/>
      </t>
    </mdx>
    <mdx n="0" f="v">
      <t c="3" si="227">
        <n x="225"/>
        <n x="324"/>
        <n x="166"/>
      </t>
    </mdx>
    <mdx n="0" f="v">
      <t c="3" si="227">
        <n x="225"/>
        <n x="324"/>
        <n x="106"/>
      </t>
    </mdx>
    <mdx n="0" f="v">
      <t c="3" si="227">
        <n x="225"/>
        <n x="324"/>
        <n x="125"/>
      </t>
    </mdx>
    <mdx n="0" f="v">
      <t c="3" si="227">
        <n x="225"/>
        <n x="335"/>
        <n x="169"/>
      </t>
    </mdx>
    <mdx n="0" f="v">
      <t c="3" si="227">
        <n x="225"/>
        <n x="313"/>
        <n x="170"/>
      </t>
    </mdx>
    <mdx n="0" f="v">
      <t c="3" si="227">
        <n x="225"/>
        <n x="313"/>
        <n x="68"/>
      </t>
    </mdx>
    <mdx n="0" f="v">
      <t c="3" si="227">
        <n x="225"/>
        <n x="313"/>
        <n x="180"/>
      </t>
    </mdx>
    <mdx n="0" f="v">
      <t c="3" si="227">
        <n x="225"/>
        <n x="313"/>
        <n x="226" s="1"/>
      </t>
    </mdx>
    <mdx n="0" f="v">
      <t c="3" si="227">
        <n x="225"/>
        <n x="314"/>
        <n x="118"/>
      </t>
    </mdx>
    <mdx n="0" f="v">
      <t c="3" si="227">
        <n x="225"/>
        <n x="314"/>
        <n x="173"/>
      </t>
    </mdx>
    <mdx n="0" f="v">
      <t c="3" si="227">
        <n x="225"/>
        <n x="314"/>
        <n x="206"/>
      </t>
    </mdx>
    <mdx n="0" f="v">
      <t c="3" si="227">
        <n x="225"/>
        <n x="314"/>
        <n x="158"/>
      </t>
    </mdx>
    <mdx n="0" f="v">
      <t c="3" si="227">
        <n x="225"/>
        <n x="314"/>
        <n x="110"/>
      </t>
    </mdx>
    <mdx n="0" f="v">
      <t c="3" si="227">
        <n x="225"/>
        <n x="314"/>
        <n x="162"/>
      </t>
    </mdx>
    <mdx n="0" f="v">
      <t c="3" si="227">
        <n x="225"/>
        <n x="281"/>
        <n x="115"/>
      </t>
    </mdx>
    <mdx n="0" f="v">
      <t c="3" si="227">
        <n x="225"/>
        <n x="281"/>
        <n x="200"/>
      </t>
    </mdx>
    <mdx n="0" f="v">
      <t c="3" si="227">
        <n x="225"/>
        <n x="281"/>
        <n x="171"/>
      </t>
    </mdx>
    <mdx n="0" f="v">
      <t c="3" si="227">
        <n x="225"/>
        <n x="281"/>
        <n x="107"/>
      </t>
    </mdx>
    <mdx n="0" f="v">
      <t c="3" si="227">
        <n x="225"/>
        <n x="281"/>
        <n x="232"/>
      </t>
    </mdx>
    <mdx n="0" f="v">
      <t c="3" si="227">
        <n x="225"/>
        <n x="281"/>
        <n x="214"/>
      </t>
    </mdx>
    <mdx n="0" f="v">
      <t c="3" si="227">
        <n x="225"/>
        <n x="281"/>
        <n x="161"/>
      </t>
    </mdx>
    <mdx n="0" f="v">
      <t c="3" si="227">
        <n x="225"/>
        <n x="315"/>
        <n x="240"/>
      </t>
    </mdx>
    <mdx n="0" f="v">
      <t c="3" si="227">
        <n x="225"/>
        <n x="315"/>
        <n x="104"/>
      </t>
    </mdx>
    <mdx n="0" f="v">
      <t c="3" si="227">
        <n x="225"/>
        <n x="315"/>
        <n x="174"/>
      </t>
    </mdx>
    <mdx n="0" f="v">
      <t c="3" si="227">
        <n x="225"/>
        <n x="315"/>
        <n x="207"/>
      </t>
    </mdx>
    <mdx n="0" f="v">
      <t c="3" si="227">
        <n x="225"/>
        <n x="315"/>
        <n x="178"/>
      </t>
    </mdx>
    <mdx n="0" f="v">
      <t c="3" si="227">
        <n x="225"/>
        <n x="315"/>
        <n x="127"/>
      </t>
    </mdx>
    <mdx n="0" f="v">
      <t c="3" si="227">
        <n x="225"/>
        <n x="282"/>
        <n x="119"/>
      </t>
    </mdx>
    <mdx n="0" f="v">
      <t c="3" si="227">
        <n x="225"/>
        <n x="282"/>
        <n x="208"/>
      </t>
    </mdx>
    <mdx n="0" f="v">
      <t c="3" si="227">
        <n x="225"/>
        <n x="282"/>
        <n x="111"/>
      </t>
    </mdx>
    <mdx n="0" f="v">
      <t c="3" si="227">
        <n x="225"/>
        <n x="344"/>
        <n x="244"/>
      </t>
    </mdx>
    <mdx n="0" f="v">
      <t c="3" si="227">
        <n x="225"/>
        <n x="344"/>
        <n x="164"/>
      </t>
    </mdx>
    <mdx n="0" f="v">
      <t c="3" si="227">
        <n x="225"/>
        <n x="283"/>
        <n x="251" s="1"/>
      </t>
    </mdx>
    <mdx n="0" f="v">
      <t c="3" si="227">
        <n x="225"/>
        <n x="283"/>
        <n x="81"/>
      </t>
    </mdx>
    <mdx n="0" f="v">
      <t c="3" si="227">
        <n x="225"/>
        <n x="283"/>
        <n x="82"/>
      </t>
    </mdx>
    <mdx n="0" f="v">
      <t c="3" si="227">
        <n x="225"/>
        <n x="283"/>
        <n x="83"/>
      </t>
    </mdx>
    <mdx n="0" f="v">
      <t c="3" si="227">
        <n x="225"/>
        <n x="283"/>
        <n x="155"/>
      </t>
    </mdx>
    <mdx n="0" f="v">
      <t c="3" si="227">
        <n x="225"/>
        <n x="283"/>
        <n x="187"/>
      </t>
    </mdx>
    <mdx n="0" f="v">
      <t c="3" si="227">
        <n x="225"/>
        <n x="283"/>
        <n x="131"/>
      </t>
    </mdx>
    <mdx n="0" f="v">
      <t c="3" si="227">
        <n x="225"/>
        <n x="283"/>
        <n x="132"/>
      </t>
    </mdx>
    <mdx n="0" f="v">
      <t c="3" si="227">
        <n x="225"/>
        <n x="283"/>
        <n x="133"/>
      </t>
    </mdx>
    <mdx n="0" f="v">
      <t c="3" si="227">
        <n x="225"/>
        <n x="283"/>
        <n x="134"/>
      </t>
    </mdx>
    <mdx n="0" f="v">
      <t c="3" si="227">
        <n x="225"/>
        <n x="283"/>
        <n x="135"/>
      </t>
    </mdx>
    <mdx n="0" f="v">
      <t c="3" si="227">
        <n x="225"/>
        <n x="283"/>
        <n x="136"/>
      </t>
    </mdx>
    <mdx n="0" f="v">
      <t c="3" si="227">
        <n x="225"/>
        <n x="283"/>
        <n x="138"/>
      </t>
    </mdx>
    <mdx n="0" f="v">
      <t c="3" si="227">
        <n x="225"/>
        <n x="283"/>
        <n x="237"/>
      </t>
    </mdx>
    <mdx n="0" f="v">
      <t c="3" si="227">
        <n x="225"/>
        <n x="283"/>
        <n x="45"/>
      </t>
    </mdx>
    <mdx n="0" f="v">
      <t c="3" si="227">
        <n x="225"/>
        <n x="283"/>
        <n x="46"/>
      </t>
    </mdx>
    <mdx n="0" f="v">
      <t c="3" si="227">
        <n x="225"/>
        <n x="283"/>
        <n x="47"/>
      </t>
    </mdx>
    <mdx n="0" f="v">
      <t c="3" si="227">
        <n x="225"/>
        <n x="283"/>
        <n x="233"/>
      </t>
    </mdx>
    <mdx n="0" f="v">
      <t c="3" si="227">
        <n x="225"/>
        <n x="283"/>
        <n x="143"/>
      </t>
    </mdx>
    <mdx n="0" f="v">
      <t c="3" si="227">
        <n x="225"/>
        <n x="283"/>
        <n x="144"/>
      </t>
    </mdx>
    <mdx n="0" f="v">
      <t c="3" si="227">
        <n x="225"/>
        <n x="283"/>
        <n x="145"/>
      </t>
    </mdx>
    <mdx n="0" f="v">
      <t c="3" si="227">
        <n x="225"/>
        <n x="283"/>
        <n x="146"/>
      </t>
    </mdx>
    <mdx n="0" f="v">
      <t c="3" si="227">
        <n x="225"/>
        <n x="283"/>
        <n x="147"/>
      </t>
    </mdx>
    <mdx n="0" f="v">
      <t c="3" si="227">
        <n x="225"/>
        <n x="283"/>
        <n x="148"/>
      </t>
    </mdx>
    <mdx n="0" f="v">
      <t c="3" si="227">
        <n x="225"/>
        <n x="283"/>
        <n x="149"/>
      </t>
    </mdx>
    <mdx n="0" f="v">
      <t c="3" si="227">
        <n x="225"/>
        <n x="283"/>
        <n x="150"/>
      </t>
    </mdx>
    <mdx n="0" f="v">
      <t c="3" si="227">
        <n x="225"/>
        <n x="283"/>
        <n x="151"/>
      </t>
    </mdx>
    <mdx n="0" f="v">
      <t c="3" si="227">
        <n x="225"/>
        <n x="283"/>
        <n x="152"/>
      </t>
    </mdx>
    <mdx n="0" f="v">
      <t c="3" si="227">
        <n x="225"/>
        <n x="283"/>
        <n x="182"/>
      </t>
    </mdx>
    <mdx n="0" f="v">
      <t c="3" si="227">
        <n x="225"/>
        <n x="283"/>
        <n x="183"/>
      </t>
    </mdx>
    <mdx n="0" f="v">
      <t c="3" si="227">
        <n x="225"/>
        <n x="254"/>
        <n x="251" s="1"/>
      </t>
    </mdx>
    <mdx n="0" f="v">
      <t c="3" si="227">
        <n x="225"/>
        <n x="254"/>
        <n x="81"/>
      </t>
    </mdx>
    <mdx n="0" f="v">
      <t c="3" si="227">
        <n x="225"/>
        <n x="254"/>
        <n x="82"/>
      </t>
    </mdx>
    <mdx n="0" f="v">
      <t c="3" si="227">
        <n x="225"/>
        <n x="254"/>
        <n x="83"/>
      </t>
    </mdx>
    <mdx n="0" f="v">
      <t c="3" si="227">
        <n x="225"/>
        <n x="254"/>
        <n x="155"/>
      </t>
    </mdx>
    <mdx n="0" f="v">
      <t c="3" si="227">
        <n x="225"/>
        <n x="254"/>
        <n x="187"/>
      </t>
    </mdx>
    <mdx n="0" f="v">
      <t c="3" si="227">
        <n x="225"/>
        <n x="254"/>
        <n x="131"/>
      </t>
    </mdx>
    <mdx n="0" f="v">
      <t c="3" si="227">
        <n x="225"/>
        <n x="254"/>
        <n x="132"/>
      </t>
    </mdx>
    <mdx n="0" f="v">
      <t c="3" si="227">
        <n x="225"/>
        <n x="254"/>
        <n x="133"/>
      </t>
    </mdx>
    <mdx n="0" f="v">
      <t c="3" si="227">
        <n x="225"/>
        <n x="254"/>
        <n x="134"/>
      </t>
    </mdx>
    <mdx n="0" f="v">
      <t c="3" si="227">
        <n x="225"/>
        <n x="254"/>
        <n x="135"/>
      </t>
    </mdx>
    <mdx n="0" f="v">
      <t c="3" si="227">
        <n x="225"/>
        <n x="254"/>
        <n x="136"/>
      </t>
    </mdx>
    <mdx n="0" f="v">
      <t c="3" si="227">
        <n x="225"/>
        <n x="254"/>
        <n x="137"/>
      </t>
    </mdx>
    <mdx n="0" f="v">
      <t c="3" si="227">
        <n x="225"/>
        <n x="254"/>
        <n x="138"/>
      </t>
    </mdx>
    <mdx n="0" f="v">
      <t c="3" si="227">
        <n x="225"/>
        <n x="254"/>
        <n x="237"/>
      </t>
    </mdx>
    <mdx n="0" f="v">
      <t c="3" si="227">
        <n x="225"/>
        <n x="254"/>
        <n x="45"/>
      </t>
    </mdx>
    <mdx n="0" f="v">
      <t c="3" si="227">
        <n x="225"/>
        <n x="254"/>
        <n x="46"/>
      </t>
    </mdx>
    <mdx n="0" f="v">
      <t c="3" si="227">
        <n x="225"/>
        <n x="254"/>
        <n x="47"/>
      </t>
    </mdx>
    <mdx n="0" f="v">
      <t c="3" si="227">
        <n x="225"/>
        <n x="254"/>
        <n x="233"/>
      </t>
    </mdx>
    <mdx n="0" f="v">
      <t c="3" si="227">
        <n x="225"/>
        <n x="254"/>
        <n x="143"/>
      </t>
    </mdx>
    <mdx n="0" f="v">
      <t c="3" si="227">
        <n x="225"/>
        <n x="254"/>
        <n x="144"/>
      </t>
    </mdx>
    <mdx n="0" f="v">
      <t c="3" si="227">
        <n x="225"/>
        <n x="254"/>
        <n x="145"/>
      </t>
    </mdx>
    <mdx n="0" f="v">
      <t c="3" si="227">
        <n x="225"/>
        <n x="254"/>
        <n x="146"/>
      </t>
    </mdx>
    <mdx n="0" f="v">
      <t c="3" si="227">
        <n x="225"/>
        <n x="254"/>
        <n x="147"/>
      </t>
    </mdx>
    <mdx n="0" f="v">
      <t c="3" si="227">
        <n x="225"/>
        <n x="254"/>
        <n x="148"/>
      </t>
    </mdx>
    <mdx n="0" f="v">
      <t c="3" si="227">
        <n x="225"/>
        <n x="254"/>
        <n x="149"/>
      </t>
    </mdx>
    <mdx n="0" f="v">
      <t c="3" si="227">
        <n x="225"/>
        <n x="254"/>
        <n x="150"/>
      </t>
    </mdx>
    <mdx n="0" f="v">
      <t c="3" si="227">
        <n x="225"/>
        <n x="254"/>
        <n x="151"/>
      </t>
    </mdx>
    <mdx n="0" f="v">
      <t c="3" si="227">
        <n x="225"/>
        <n x="254"/>
        <n x="152"/>
      </t>
    </mdx>
    <mdx n="0" f="v">
      <t c="3" si="227">
        <n x="225"/>
        <n x="254"/>
        <n x="182"/>
      </t>
    </mdx>
    <mdx n="0" f="v">
      <t c="3" si="227">
        <n x="225"/>
        <n x="254"/>
        <n x="183"/>
      </t>
    </mdx>
    <mdx n="0" f="v">
      <t c="3" si="227">
        <n x="225"/>
        <n x="254"/>
        <n x="249"/>
      </t>
    </mdx>
    <mdx n="0" f="v">
      <t c="3" si="227">
        <n x="225"/>
        <n x="292"/>
        <n x="251" s="1"/>
      </t>
    </mdx>
    <mdx n="0" f="v">
      <t c="3" si="227">
        <n x="225"/>
        <n x="292"/>
        <n x="155"/>
      </t>
    </mdx>
    <mdx n="0" f="v">
      <t c="3" si="227">
        <n x="225"/>
        <n x="292"/>
        <n x="182"/>
      </t>
    </mdx>
    <mdx n="0" f="v">
      <t c="3" si="227">
        <n x="225"/>
        <n x="292"/>
        <n x="183"/>
      </t>
    </mdx>
    <mdx n="0" f="v">
      <t c="3" si="227">
        <n x="225"/>
        <n x="292"/>
        <n x="249"/>
      </t>
    </mdx>
    <mdx n="0" f="v">
      <t c="3" si="227">
        <n x="225"/>
        <n x="286"/>
        <n x="251" s="1"/>
      </t>
    </mdx>
    <mdx n="0" f="v">
      <t c="3" si="227">
        <n x="225"/>
        <n x="286"/>
        <n x="155"/>
      </t>
    </mdx>
    <mdx n="0" f="v">
      <t c="3" si="227">
        <n x="225"/>
        <n x="287"/>
        <n x="251" s="1"/>
      </t>
    </mdx>
    <mdx n="0" f="v">
      <t c="3" si="227">
        <n x="225"/>
        <n x="287"/>
        <n x="155"/>
      </t>
    </mdx>
    <mdx n="0" f="v">
      <t c="3" si="227">
        <n x="225"/>
        <n x="288"/>
        <n x="251" s="1"/>
      </t>
    </mdx>
    <mdx n="0" f="v">
      <t c="3" si="227">
        <n x="225"/>
        <n x="288"/>
        <n x="183"/>
      </t>
    </mdx>
    <mdx n="0" f="v">
      <t c="3" si="227">
        <n x="225"/>
        <n x="288"/>
        <n x="249"/>
      </t>
    </mdx>
    <mdx n="0" f="v">
      <t c="3" si="227">
        <n x="225"/>
        <n x="289"/>
        <n x="251" s="1"/>
      </t>
    </mdx>
    <mdx n="0" f="v">
      <t c="3" si="227">
        <n x="225"/>
        <n x="289"/>
        <n x="155"/>
      </t>
    </mdx>
    <mdx n="0" f="v">
      <t c="3" si="227">
        <n x="225"/>
        <n x="289"/>
        <n x="182"/>
      </t>
    </mdx>
    <mdx n="0" f="v">
      <t c="3" si="227">
        <n x="225"/>
        <n x="289"/>
        <n x="183"/>
      </t>
    </mdx>
    <mdx n="0" f="v">
      <t c="3" si="227">
        <n x="225"/>
        <n x="289"/>
        <n x="249"/>
      </t>
    </mdx>
    <mdx n="0" f="v">
      <t c="3" si="227">
        <n x="225"/>
        <n x="290"/>
        <n x="251" s="1"/>
      </t>
    </mdx>
    <mdx n="0" f="v">
      <t c="3" si="227">
        <n x="225"/>
        <n x="290"/>
        <n x="155"/>
      </t>
    </mdx>
    <mdx n="0" f="v">
      <t c="3" si="227">
        <n x="225"/>
        <n x="290"/>
        <n x="136"/>
      </t>
    </mdx>
    <mdx n="0" f="v">
      <t c="3" si="227">
        <n x="225"/>
        <n x="290"/>
        <n x="233"/>
      </t>
    </mdx>
    <mdx n="0" f="v">
      <t c="3" si="227">
        <n x="225"/>
        <n x="290"/>
        <n x="143"/>
      </t>
    </mdx>
    <mdx n="0" f="v">
      <t c="3" si="227">
        <n x="225"/>
        <n x="290"/>
        <n x="146"/>
      </t>
    </mdx>
    <mdx n="0" f="v">
      <t c="3" si="227">
        <n x="225"/>
        <n x="290"/>
        <n x="150"/>
      </t>
    </mdx>
    <mdx n="0" f="v">
      <t c="3" si="227">
        <n x="225"/>
        <n x="284"/>
        <n x="251" s="1"/>
      </t>
    </mdx>
    <mdx n="0" f="v">
      <t c="3" si="227">
        <n x="225"/>
        <n x="284"/>
        <n x="155"/>
      </t>
    </mdx>
    <mdx n="0" f="v">
      <t c="3" si="227">
        <n x="225"/>
        <n x="269"/>
        <n x="251" s="1"/>
      </t>
    </mdx>
    <mdx n="0" f="v">
      <t c="3" si="227">
        <n x="225"/>
        <n x="269"/>
        <n x="81"/>
      </t>
    </mdx>
    <mdx n="0" f="v">
      <t c="3" si="227">
        <n x="225"/>
        <n x="269"/>
        <n x="82"/>
      </t>
    </mdx>
    <mdx n="0" f="v">
      <t c="3" si="227">
        <n x="225"/>
        <n x="269"/>
        <n x="83"/>
      </t>
    </mdx>
    <mdx n="0" f="v">
      <t c="3" si="227">
        <n x="225"/>
        <n x="269"/>
        <n x="155"/>
      </t>
    </mdx>
    <mdx n="0" f="v">
      <t c="3" si="227">
        <n x="225"/>
        <n x="269"/>
        <n x="187"/>
      </t>
    </mdx>
    <mdx n="0" f="v">
      <t c="3" si="227">
        <n x="225"/>
        <n x="269"/>
        <n x="131"/>
      </t>
    </mdx>
    <mdx n="0" f="v">
      <t c="3" si="227">
        <n x="225"/>
        <n x="269"/>
        <n x="132"/>
      </t>
    </mdx>
    <mdx n="0" f="v">
      <t c="3" si="227">
        <n x="225"/>
        <n x="269"/>
        <n x="133"/>
      </t>
    </mdx>
    <mdx n="0" f="v">
      <t c="3" si="227">
        <n x="225"/>
        <n x="269"/>
        <n x="134"/>
      </t>
    </mdx>
    <mdx n="0" f="v">
      <t c="3" si="227">
        <n x="225"/>
        <n x="269"/>
        <n x="135"/>
      </t>
    </mdx>
    <mdx n="0" f="v">
      <t c="3" si="227">
        <n x="225"/>
        <n x="269"/>
        <n x="136"/>
      </t>
    </mdx>
    <mdx n="0" f="v">
      <t c="3" si="227">
        <n x="225"/>
        <n x="269"/>
        <n x="138"/>
      </t>
    </mdx>
    <mdx n="0" f="v">
      <t c="3" si="227">
        <n x="225"/>
        <n x="269"/>
        <n x="237"/>
      </t>
    </mdx>
    <mdx n="0" f="v">
      <t c="3" si="227">
        <n x="225"/>
        <n x="269"/>
        <n x="45"/>
      </t>
    </mdx>
    <mdx n="0" f="v">
      <t c="3" si="227">
        <n x="225"/>
        <n x="269"/>
        <n x="46"/>
      </t>
    </mdx>
    <mdx n="0" f="v">
      <t c="3" si="227">
        <n x="225"/>
        <n x="269"/>
        <n x="47"/>
      </t>
    </mdx>
    <mdx n="0" f="v">
      <t c="3" si="227">
        <n x="225"/>
        <n x="269"/>
        <n x="233"/>
      </t>
    </mdx>
    <mdx n="0" f="v">
      <t c="3" si="227">
        <n x="225"/>
        <n x="269"/>
        <n x="143"/>
      </t>
    </mdx>
    <mdx n="0" f="v">
      <t c="3" si="227">
        <n x="225"/>
        <n x="269"/>
        <n x="144"/>
      </t>
    </mdx>
    <mdx n="0" f="v">
      <t c="3" si="227">
        <n x="225"/>
        <n x="269"/>
        <n x="145"/>
      </t>
    </mdx>
    <mdx n="0" f="v">
      <t c="3" si="227">
        <n x="225"/>
        <n x="269"/>
        <n x="146"/>
      </t>
    </mdx>
    <mdx n="0" f="v">
      <t c="3" si="227">
        <n x="225"/>
        <n x="269"/>
        <n x="147"/>
      </t>
    </mdx>
    <mdx n="0" f="v">
      <t c="3" si="227">
        <n x="225"/>
        <n x="269"/>
        <n x="148"/>
      </t>
    </mdx>
    <mdx n="0" f="v">
      <t c="3" si="227">
        <n x="225"/>
        <n x="269"/>
        <n x="149"/>
      </t>
    </mdx>
    <mdx n="0" f="v">
      <t c="3" si="227">
        <n x="225"/>
        <n x="269"/>
        <n x="150"/>
      </t>
    </mdx>
    <mdx n="0" f="v">
      <t c="3" si="227">
        <n x="225"/>
        <n x="269"/>
        <n x="151"/>
      </t>
    </mdx>
    <mdx n="0" f="v">
      <t c="3" si="227">
        <n x="225"/>
        <n x="269"/>
        <n x="152"/>
      </t>
    </mdx>
    <mdx n="0" f="v">
      <t c="3" si="227">
        <n x="225"/>
        <n x="269"/>
        <n x="182"/>
      </t>
    </mdx>
    <mdx n="0" f="v">
      <t c="3" si="227">
        <n x="225"/>
        <n x="269"/>
        <n x="183"/>
      </t>
    </mdx>
    <mdx n="0" f="v">
      <t c="3" si="227">
        <n x="225"/>
        <n x="269"/>
        <n x="249"/>
      </t>
    </mdx>
    <mdx n="0" f="v">
      <t c="3" si="227">
        <n x="225"/>
        <n x="274"/>
        <n x="251" s="1"/>
      </t>
    </mdx>
    <mdx n="0" f="v">
      <t c="3" si="227">
        <n x="225"/>
        <n x="274"/>
        <n x="155"/>
      </t>
    </mdx>
    <mdx n="0" f="v">
      <t c="3" si="227">
        <n x="225"/>
        <n x="274"/>
        <n x="183"/>
      </t>
    </mdx>
    <mdx n="0" f="v">
      <t c="3" si="227">
        <n x="225"/>
        <n x="274"/>
        <n x="249"/>
      </t>
    </mdx>
    <mdx n="0" f="v">
      <t c="3" si="227">
        <n x="225"/>
        <n x="275"/>
        <n x="251" s="1"/>
      </t>
    </mdx>
    <mdx n="0" f="v">
      <t c="3" si="227">
        <n x="225"/>
        <n x="275"/>
        <n x="155"/>
      </t>
    </mdx>
    <mdx n="0" f="v">
      <t c="3" si="227">
        <n x="225"/>
        <n x="285"/>
        <n x="251" s="1"/>
      </t>
    </mdx>
    <mdx n="0" f="v">
      <t c="3" si="227">
        <n x="225"/>
        <n x="353"/>
        <n x="164"/>
      </t>
    </mdx>
    <mdx n="0" f="v">
      <t c="3" si="227">
        <n x="225"/>
        <n x="348"/>
        <n x="125"/>
      </t>
    </mdx>
    <mdx n="0" f="v">
      <t c="3" si="227">
        <n x="225"/>
        <n x="354"/>
        <n x="228" s="1"/>
      </t>
    </mdx>
    <mdx n="0" f="v">
      <t c="3" si="227">
        <n x="225"/>
        <n x="329"/>
        <n x="57"/>
      </t>
    </mdx>
    <mdx n="0" f="v">
      <t c="3" si="227">
        <n x="225"/>
        <n x="329"/>
        <n x="23"/>
      </t>
    </mdx>
    <mdx n="0" f="v">
      <t c="3" si="227">
        <n x="225"/>
        <n x="296"/>
        <n x="234"/>
      </t>
    </mdx>
    <mdx n="0" f="v">
      <t c="3" si="227">
        <n x="225"/>
        <n x="297"/>
        <n x="24"/>
      </t>
    </mdx>
    <mdx n="0" f="v">
      <t c="3" si="227">
        <n x="225"/>
        <n x="299"/>
        <n x="102"/>
      </t>
    </mdx>
    <mdx n="0" f="v">
      <t c="3" si="227">
        <n x="225"/>
        <n x="301"/>
        <n x="111"/>
      </t>
    </mdx>
    <mdx n="0" f="v">
      <t c="3" si="227">
        <n x="225"/>
        <n x="278"/>
        <n x="68"/>
      </t>
    </mdx>
    <mdx n="0" f="v">
      <t c="3" si="227">
        <n x="225"/>
        <n x="323"/>
        <n x="119"/>
      </t>
    </mdx>
    <mdx n="0" f="v">
      <t c="3" si="227">
        <n x="225"/>
        <n x="304"/>
        <n x="186"/>
      </t>
    </mdx>
    <mdx n="0" f="v">
      <t c="3" si="227">
        <n x="225"/>
        <n x="306"/>
        <n x="112"/>
      </t>
    </mdx>
    <mdx n="0" f="v">
      <t c="3" si="227">
        <n x="225"/>
        <n x="307"/>
        <n x="102"/>
      </t>
    </mdx>
    <mdx n="0" f="v">
      <t c="3" si="227">
        <n x="225"/>
        <n x="307"/>
        <n x="109"/>
      </t>
    </mdx>
    <mdx n="0" f="v">
      <t c="3" si="227">
        <n x="225"/>
        <n x="310"/>
        <n x="238"/>
      </t>
    </mdx>
    <mdx n="0" f="v">
      <t c="3" si="227">
        <n x="225"/>
        <n x="310"/>
        <n x="181"/>
      </t>
    </mdx>
    <mdx n="0" f="v">
      <t c="3" si="227">
        <n x="225"/>
        <n x="312"/>
        <n x="173"/>
      </t>
    </mdx>
    <mdx n="0" f="v">
      <t c="3" si="227">
        <n x="225"/>
        <n x="280"/>
        <n x="171"/>
      </t>
    </mdx>
    <mdx n="0" f="v">
      <t c="3" si="227">
        <n x="225"/>
        <n x="339"/>
        <n x="208"/>
      </t>
    </mdx>
    <mdx n="0" f="v">
      <t c="3" si="227">
        <n x="225"/>
        <n x="314"/>
        <n x="128"/>
      </t>
    </mdx>
    <mdx n="0" f="v">
      <t c="3" si="227">
        <n x="225"/>
        <n x="281"/>
        <n x="203"/>
      </t>
    </mdx>
    <mdx n="0" f="v">
      <t c="3" si="227">
        <n x="225"/>
        <n x="281"/>
        <n x="217"/>
      </t>
    </mdx>
    <mdx n="0" f="v">
      <t c="3" si="227">
        <n x="225"/>
        <n x="315"/>
        <n x="169"/>
      </t>
    </mdx>
    <mdx n="0" f="v">
      <t c="3" si="227">
        <n x="225"/>
        <n x="315"/>
        <n x="160"/>
      </t>
    </mdx>
    <mdx n="0" f="v">
      <t c="3" si="227">
        <n x="225"/>
        <n x="282"/>
        <n x="109"/>
      </t>
    </mdx>
    <mdx n="0" f="v">
      <t c="3" si="227">
        <n x="225"/>
        <n x="283"/>
        <n x="246"/>
      </t>
    </mdx>
    <mdx n="0" f="v">
      <t c="3" si="227">
        <n x="225"/>
        <n x="283"/>
        <n x="171"/>
      </t>
    </mdx>
    <mdx n="0" f="v">
      <t c="3" si="227">
        <n x="225"/>
        <n x="283"/>
        <n x="232"/>
      </t>
    </mdx>
    <mdx n="0" f="v">
      <t c="3" si="227">
        <n x="225"/>
        <n x="254"/>
        <n x="240"/>
      </t>
    </mdx>
    <mdx n="0" f="v">
      <t c="3" si="227">
        <n x="225"/>
        <n x="254"/>
        <n x="173"/>
      </t>
    </mdx>
    <mdx n="0" f="v">
      <t c="3" si="227">
        <n x="225"/>
        <n x="254"/>
        <n x="177"/>
      </t>
    </mdx>
    <mdx n="0" f="v">
      <t c="3" si="227">
        <n x="225"/>
        <n x="254"/>
        <n x="161"/>
      </t>
    </mdx>
    <mdx n="0" f="v">
      <t c="3" si="227">
        <n x="225"/>
        <n x="292"/>
        <n x="174"/>
      </t>
    </mdx>
    <mdx n="0" f="v">
      <t c="3" si="227">
        <n x="225"/>
        <n x="292"/>
        <n x="177"/>
      </t>
    </mdx>
    <mdx n="0" f="v">
      <t c="3" si="227">
        <n x="225"/>
        <n x="292"/>
        <n x="162"/>
      </t>
    </mdx>
    <mdx n="0" f="v">
      <t c="3" si="227">
        <n x="225"/>
        <n x="288"/>
        <n x="240"/>
      </t>
    </mdx>
    <mdx n="0" f="v">
      <t c="3" si="227">
        <n x="225"/>
        <n x="288"/>
        <n x="174"/>
      </t>
    </mdx>
    <mdx n="0" f="v">
      <t c="3" si="227">
        <n x="225"/>
        <n x="288"/>
        <n x="178"/>
      </t>
    </mdx>
    <mdx n="0" f="v">
      <t c="3" si="227">
        <n x="225"/>
        <n x="288"/>
        <n x="12"/>
      </t>
    </mdx>
    <mdx n="0" f="v">
      <t c="3" si="227">
        <n x="225"/>
        <n x="289"/>
        <n x="240"/>
      </t>
    </mdx>
    <mdx n="0" f="v">
      <t c="3" si="227">
        <n x="225"/>
        <n x="289"/>
        <n x="174"/>
      </t>
    </mdx>
    <mdx n="0" f="v">
      <t c="3" si="227">
        <n x="225"/>
        <n x="289"/>
        <n x="178"/>
      </t>
    </mdx>
    <mdx n="0" f="v">
      <t c="3" si="227">
        <n x="225"/>
        <n x="289"/>
        <n x="12"/>
      </t>
    </mdx>
    <mdx n="0" f="v">
      <t c="3" si="227">
        <n x="225"/>
        <n x="290"/>
        <n x="240"/>
      </t>
    </mdx>
    <mdx n="0" f="v">
      <t c="3" si="227">
        <n x="225"/>
        <n x="269"/>
        <n x="240"/>
      </t>
    </mdx>
    <mdx n="0" f="v">
      <t c="3" si="227">
        <n x="225"/>
        <n x="269"/>
        <n x="174"/>
      </t>
    </mdx>
    <mdx n="0" f="v">
      <t c="3" si="227">
        <n x="225"/>
        <n x="269"/>
        <n x="178"/>
      </t>
    </mdx>
    <mdx n="0" f="v">
      <t c="3" si="227">
        <n x="225"/>
        <n x="269"/>
        <n x="12"/>
      </t>
    </mdx>
    <mdx n="0" f="v">
      <t c="3" si="227">
        <n x="225"/>
        <n x="274"/>
        <n x="240"/>
      </t>
    </mdx>
    <mdx n="0" f="v">
      <t c="3" si="227">
        <n x="225"/>
        <n x="274"/>
        <n x="174"/>
      </t>
    </mdx>
    <mdx n="0" f="v">
      <t c="3" si="227">
        <n x="225"/>
        <n x="274"/>
        <n x="178"/>
      </t>
    </mdx>
    <mdx n="0" f="v">
      <t c="3" si="227">
        <n x="225"/>
        <n x="274"/>
        <n x="12"/>
      </t>
    </mdx>
    <mdx n="0" f="v">
      <t c="3" si="227">
        <n x="225"/>
        <n x="269"/>
        <n x="179"/>
      </t>
    </mdx>
    <mdx n="0" f="v">
      <t c="3" si="227">
        <n x="225"/>
        <n x="288"/>
        <n x="167"/>
      </t>
    </mdx>
    <mdx n="0" f="v">
      <t c="3" si="227">
        <n x="225"/>
        <n x="288"/>
        <n x="159"/>
      </t>
    </mdx>
    <mdx n="0" f="v">
      <t c="3" si="227">
        <n x="225"/>
        <n x="288"/>
        <n x="192"/>
      </t>
    </mdx>
    <mdx n="0" f="v">
      <t c="3" si="227">
        <n x="225"/>
        <n x="289"/>
        <n x="167"/>
      </t>
    </mdx>
    <mdx n="0" f="v">
      <t c="3" si="227">
        <n x="225"/>
        <n x="289"/>
        <n x="159"/>
      </t>
    </mdx>
    <mdx n="0" f="v">
      <t c="3" si="227">
        <n x="225"/>
        <n x="289"/>
        <n x="192"/>
      </t>
    </mdx>
    <mdx n="0" f="v">
      <t c="3" si="227">
        <n x="225"/>
        <n x="338"/>
        <n x="175"/>
      </t>
    </mdx>
    <mdx n="0" f="v">
      <t c="3" si="227">
        <n x="225"/>
        <n x="269"/>
        <n x="167"/>
      </t>
    </mdx>
    <mdx n="0" f="v">
      <t c="3" si="227">
        <n x="225"/>
        <n x="269"/>
        <n x="236"/>
      </t>
    </mdx>
    <mdx n="0" f="v">
      <t c="3" si="227">
        <n x="225"/>
        <n x="269"/>
        <n x="159"/>
      </t>
    </mdx>
    <mdx n="0" f="v">
      <t c="3" si="227">
        <n x="225"/>
        <n x="269"/>
        <n x="192"/>
      </t>
    </mdx>
    <mdx n="0" f="v">
      <t c="3" si="227">
        <n x="225"/>
        <n x="264"/>
        <n x="175"/>
      </t>
    </mdx>
    <mdx n="0" f="v">
      <t c="3" si="227">
        <n x="225"/>
        <n x="274"/>
        <n x="167"/>
      </t>
    </mdx>
    <mdx n="0" f="v">
      <t c="3" si="227">
        <n x="225"/>
        <n x="274"/>
        <n x="236"/>
      </t>
    </mdx>
    <mdx n="0" f="v">
      <t c="3" si="227">
        <n x="225"/>
        <n x="274"/>
        <n x="159"/>
      </t>
    </mdx>
    <mdx n="0" f="v">
      <t c="3" si="227">
        <n x="225"/>
        <n x="274"/>
        <n x="192"/>
      </t>
    </mdx>
    <mdx n="0" f="v">
      <t c="3" si="227">
        <n x="225"/>
        <n x="265"/>
        <n x="175"/>
      </t>
    </mdx>
    <mdx n="0" f="v">
      <t c="3" si="227">
        <n x="225"/>
        <n x="269"/>
        <n x="66"/>
      </t>
    </mdx>
    <mdx n="0" f="v">
      <t c="3" si="227">
        <n x="225"/>
        <n x="288"/>
        <n x="168"/>
      </t>
    </mdx>
    <mdx n="0" f="v">
      <t c="3" si="227">
        <n x="225"/>
        <n x="288"/>
        <n x="66"/>
      </t>
    </mdx>
    <mdx n="0" f="v">
      <t c="3" si="227">
        <n x="225"/>
        <n x="288"/>
        <n x="179"/>
      </t>
    </mdx>
    <mdx n="0" f="v">
      <t c="3" si="227">
        <n x="225"/>
        <n x="289"/>
        <n x="66"/>
      </t>
    </mdx>
    <mdx n="0" f="v">
      <t c="3" si="227">
        <n x="225"/>
        <n x="289"/>
        <n x="179"/>
      </t>
    </mdx>
    <mdx n="0" f="v">
      <t c="3" si="227">
        <n x="225"/>
        <n x="288"/>
        <n x="169"/>
      </t>
    </mdx>
    <mdx n="0" f="v">
      <t c="3" si="227">
        <n x="225"/>
        <n x="288"/>
        <n x="67"/>
      </t>
    </mdx>
    <mdx n="0" f="v">
      <t c="3" si="227">
        <n x="225"/>
        <n x="288"/>
        <n x="160"/>
      </t>
    </mdx>
    <mdx n="0" f="v">
      <t c="3" si="227">
        <n x="225"/>
        <n x="289"/>
        <n x="169"/>
      </t>
    </mdx>
    <mdx n="0" f="v">
      <t c="3" si="227">
        <n x="225"/>
        <n x="289"/>
        <n x="160"/>
      </t>
    </mdx>
    <mdx n="0" f="v">
      <t c="3" si="227">
        <n x="225"/>
        <n x="290"/>
        <n x="246"/>
      </t>
    </mdx>
    <mdx n="0" f="v">
      <t c="3" si="227">
        <n x="225"/>
        <n x="290"/>
        <n x="169"/>
      </t>
    </mdx>
    <mdx n="0" f="v">
      <t c="3" si="227">
        <n x="225"/>
        <n x="269"/>
        <n x="169"/>
      </t>
    </mdx>
    <mdx n="0" f="v">
      <t c="3" si="227">
        <n x="225"/>
        <n x="269"/>
        <n x="67"/>
      </t>
    </mdx>
    <mdx n="0" f="v">
      <t c="3" si="227">
        <n x="225"/>
        <n x="269"/>
        <n x="160"/>
      </t>
    </mdx>
    <mdx n="0" f="v">
      <t c="3" si="227">
        <n x="225"/>
        <n x="264"/>
        <n x="176"/>
      </t>
    </mdx>
    <mdx n="0" f="v">
      <t c="3" si="227">
        <n x="225"/>
        <n x="274"/>
        <n x="169"/>
      </t>
    </mdx>
    <mdx n="0" f="v">
      <t c="3" si="227">
        <n x="225"/>
        <n x="274"/>
        <n x="67"/>
      </t>
    </mdx>
    <mdx n="0" f="v">
      <t c="3" si="227">
        <n x="225"/>
        <n x="274"/>
        <n x="160"/>
      </t>
    </mdx>
    <mdx n="0" f="v">
      <t c="3" si="227">
        <n x="225"/>
        <n x="265"/>
        <n x="176"/>
      </t>
    </mdx>
    <mdx n="0" f="v">
      <t c="3" si="227">
        <n x="225"/>
        <n x="274"/>
        <n x="66"/>
      </t>
    </mdx>
    <mdx n="0" f="v">
      <t c="3" si="227">
        <n x="225"/>
        <n x="337"/>
        <n x="196"/>
      </t>
    </mdx>
    <mdx n="0" f="v">
      <t c="3" si="227">
        <n x="225"/>
        <n x="288"/>
        <n x="170"/>
      </t>
    </mdx>
    <mdx n="0" f="v">
      <t c="3" si="227">
        <n x="225"/>
        <n x="288"/>
        <n x="68"/>
      </t>
    </mdx>
    <mdx n="0" f="v">
      <t c="3" si="227">
        <n x="225"/>
        <n x="288"/>
        <n x="180"/>
      </t>
    </mdx>
    <mdx n="0" f="v">
      <t c="3" si="227">
        <n x="225"/>
        <n x="318"/>
        <n x="196"/>
      </t>
    </mdx>
    <mdx n="0" f="v">
      <t c="3" si="227">
        <n x="225"/>
        <n x="289"/>
        <n x="170"/>
      </t>
    </mdx>
    <mdx n="0" f="v">
      <t c="3" si="227">
        <n x="225"/>
        <n x="289"/>
        <n x="68"/>
      </t>
    </mdx>
    <mdx n="0" f="v">
      <t c="3" si="227">
        <n x="225"/>
        <n x="289"/>
        <n x="180"/>
      </t>
    </mdx>
    <mdx n="0" f="v">
      <t c="3" si="227">
        <n x="225"/>
        <n x="319"/>
        <n x="196"/>
      </t>
    </mdx>
    <mdx n="0" f="v">
      <t c="3" si="227">
        <n x="225"/>
        <n x="338"/>
        <n x="196"/>
      </t>
    </mdx>
    <mdx n="0" f="v">
      <t c="3" si="227">
        <n x="225"/>
        <n x="338"/>
        <n x="62"/>
      </t>
    </mdx>
    <mdx n="0" f="v">
      <t c="3" si="227">
        <n x="225"/>
        <n x="338"/>
        <n x="157"/>
      </t>
    </mdx>
    <mdx n="0" f="v">
      <t c="3" si="227">
        <n x="225"/>
        <n x="269"/>
        <n x="170"/>
      </t>
    </mdx>
    <mdx n="0" f="v">
      <t c="3" si="227">
        <n x="225"/>
        <n x="269"/>
        <n x="68"/>
      </t>
    </mdx>
    <mdx n="0" f="v">
      <t c="3" si="227">
        <n x="225"/>
        <n x="269"/>
        <n x="180"/>
      </t>
    </mdx>
    <mdx n="0" f="v">
      <t c="3" si="227">
        <n x="225"/>
        <n x="264"/>
        <n x="196"/>
      </t>
    </mdx>
    <mdx n="0" f="v">
      <t c="3" si="227">
        <n x="225"/>
        <n x="264"/>
        <n x="157"/>
      </t>
    </mdx>
    <mdx n="0" f="v">
      <t c="3" si="227">
        <n x="225"/>
        <n x="264"/>
        <n x="76"/>
      </t>
    </mdx>
    <mdx n="0" f="v">
      <t c="3" si="227">
        <n x="225"/>
        <n x="274"/>
        <n x="170"/>
      </t>
    </mdx>
    <mdx n="0" f="v">
      <t c="3" si="227">
        <n x="225"/>
        <n x="274"/>
        <n x="68"/>
      </t>
    </mdx>
    <mdx n="0" f="v">
      <t c="3" si="227">
        <n x="225"/>
        <n x="274"/>
        <n x="180"/>
      </t>
    </mdx>
    <mdx n="0" f="v">
      <t c="3" si="227">
        <n x="225"/>
        <n x="265"/>
        <n x="196"/>
      </t>
    </mdx>
    <mdx n="0" f="v">
      <t c="3" si="227">
        <n x="225"/>
        <n x="265"/>
        <n x="157"/>
      </t>
    </mdx>
    <mdx n="0" f="v">
      <t c="3" si="227">
        <n x="225"/>
        <n x="265"/>
        <n x="76"/>
      </t>
    </mdx>
    <mdx n="0" f="v">
      <t c="3" si="227">
        <n x="225"/>
        <n x="322"/>
        <n x="196"/>
      </t>
    </mdx>
    <mdx n="0" f="v">
      <t c="3" si="227">
        <n x="225"/>
        <n x="322"/>
        <n x="76"/>
      </t>
    </mdx>
    <mdx n="0" f="v">
      <t c="3" si="227">
        <n x="225"/>
        <n x="322"/>
        <n x="229" s="1"/>
      </t>
    </mdx>
    <mdx n="0" f="v">
      <t c="3" si="227">
        <n x="225"/>
        <n x="322"/>
        <n x="77"/>
      </t>
    </mdx>
    <mdx n="0" f="v">
      <t c="3" si="227">
        <n x="225"/>
        <n x="337"/>
        <n x="197"/>
      </t>
    </mdx>
    <mdx n="0" f="v">
      <t c="3" si="227">
        <n x="225"/>
        <n x="337"/>
        <n x="229" s="1"/>
      </t>
    </mdx>
    <mdx n="0" f="v">
      <t c="3" si="227">
        <n x="225"/>
        <n x="288"/>
        <n x="171"/>
      </t>
    </mdx>
    <mdx n="0" f="v">
      <t c="3" si="227">
        <n x="225"/>
        <n x="288"/>
        <n x="232"/>
      </t>
    </mdx>
    <mdx n="0" f="v">
      <t c="3" si="227">
        <n x="225"/>
        <n x="288"/>
        <n x="161"/>
      </t>
    </mdx>
    <mdx n="0" f="v">
      <t c="3" si="227">
        <n x="225"/>
        <n x="318"/>
        <n x="197"/>
      </t>
    </mdx>
    <mdx n="0" f="v">
      <t c="3" si="227">
        <n x="225"/>
        <n x="318"/>
        <n x="229" s="1"/>
      </t>
    </mdx>
    <mdx n="0" f="v">
      <t c="3" si="227">
        <n x="225"/>
        <n x="289"/>
        <n x="171"/>
      </t>
    </mdx>
    <mdx n="0" f="v">
      <t c="3" si="227">
        <n x="225"/>
        <n x="289"/>
        <n x="232"/>
      </t>
    </mdx>
    <mdx n="0" f="v">
      <t c="3" si="227">
        <n x="225"/>
        <n x="289"/>
        <n x="161"/>
      </t>
    </mdx>
    <mdx n="0" f="v">
      <t c="3" si="227">
        <n x="225"/>
        <n x="319"/>
        <n x="197"/>
      </t>
    </mdx>
    <mdx n="0" f="v">
      <t c="3" si="227">
        <n x="225"/>
        <n x="319"/>
        <n x="229" s="1"/>
      </t>
    </mdx>
    <mdx n="0" f="v">
      <t c="3" si="227">
        <n x="225"/>
        <n x="320"/>
        <n x="229" s="1"/>
      </t>
    </mdx>
    <mdx n="0" f="v">
      <t c="3" si="227">
        <n x="225"/>
        <n x="338"/>
        <n x="197"/>
      </t>
    </mdx>
    <mdx n="0" f="v">
      <t c="3" si="227">
        <n x="225"/>
        <n x="338"/>
        <n x="229" s="1"/>
      </t>
    </mdx>
    <mdx n="0" f="v">
      <t c="3" si="227">
        <n x="225"/>
        <n x="269"/>
        <n x="171"/>
      </t>
    </mdx>
    <mdx n="0" f="v">
      <t c="3" si="227">
        <n x="225"/>
        <n x="269"/>
        <n x="232"/>
      </t>
    </mdx>
    <mdx n="0" f="v">
      <t c="3" si="227">
        <n x="225"/>
        <n x="269"/>
        <n x="161"/>
      </t>
    </mdx>
    <mdx n="0" f="v">
      <t c="3" si="227">
        <n x="225"/>
        <n x="264"/>
        <n x="197"/>
      </t>
    </mdx>
    <mdx n="0" f="v">
      <t c="3" si="227">
        <n x="225"/>
        <n x="264"/>
        <n x="229" s="1"/>
      </t>
    </mdx>
    <mdx n="0" f="v">
      <t c="3" si="227">
        <n x="225"/>
        <n x="264"/>
        <n x="69"/>
      </t>
    </mdx>
    <mdx n="0" f="v">
      <t c="3" si="227">
        <n x="225"/>
        <n x="264"/>
        <n x="77"/>
      </t>
    </mdx>
    <mdx n="0" f="v">
      <t c="3" si="227">
        <n x="225"/>
        <n x="274"/>
        <n x="171"/>
      </t>
    </mdx>
    <mdx n="0" f="v">
      <t c="3" si="227">
        <n x="225"/>
        <n x="274"/>
        <n x="232"/>
      </t>
    </mdx>
    <mdx n="0" f="v">
      <t c="3" si="227">
        <n x="225"/>
        <n x="274"/>
        <n x="161"/>
      </t>
    </mdx>
    <mdx n="0" f="v">
      <t c="3" si="227">
        <n x="225"/>
        <n x="265"/>
        <n x="197"/>
      </t>
    </mdx>
    <mdx n="0" f="v">
      <t c="3" si="227">
        <n x="225"/>
        <n x="265"/>
        <n x="229" s="1"/>
      </t>
    </mdx>
    <mdx n="0" f="v">
      <t c="3" si="227">
        <n x="225"/>
        <n x="265"/>
        <n x="77"/>
      </t>
    </mdx>
    <mdx n="0" f="v">
      <t c="3" si="227">
        <n x="225"/>
        <n x="321"/>
        <n x="229" s="1"/>
      </t>
    </mdx>
    <mdx n="0" f="v">
      <t c="3" si="227">
        <n x="225"/>
        <n x="322"/>
        <n x="197"/>
      </t>
    </mdx>
    <mdx n="0" f="v">
      <t c="3" si="227">
        <n x="225"/>
        <n x="322"/>
        <n x="63"/>
      </t>
    </mdx>
    <mdx n="0" f="v">
      <t c="3" si="227">
        <n x="225"/>
        <n x="322"/>
        <n x="175"/>
      </t>
    </mdx>
    <mdx n="0" f="v">
      <t c="3" si="227">
        <n x="225"/>
        <n x="288"/>
        <n x="172"/>
      </t>
    </mdx>
    <mdx n="0" f="v">
      <t c="3" si="227">
        <n x="225"/>
        <n x="288"/>
        <n x="177"/>
      </t>
    </mdx>
    <mdx n="0" f="v">
      <t c="3" si="227">
        <n x="225"/>
        <n x="288"/>
        <n x="181"/>
      </t>
    </mdx>
    <mdx n="0" f="v">
      <t c="3" si="227">
        <n x="225"/>
        <n x="289"/>
        <n x="172"/>
      </t>
    </mdx>
    <mdx n="0" f="v">
      <t c="3" si="227">
        <n x="225"/>
        <n x="289"/>
        <n x="177"/>
      </t>
    </mdx>
    <mdx n="0" f="v">
      <t c="3" si="227">
        <n x="225"/>
        <n x="289"/>
        <n x="181"/>
      </t>
    </mdx>
    <mdx n="0" f="v">
      <t c="3" si="227">
        <n x="225"/>
        <n x="290"/>
        <n x="116"/>
      </t>
    </mdx>
    <mdx n="0" f="v">
      <t c="3" si="227">
        <n x="225"/>
        <n x="338"/>
        <n x="63"/>
      </t>
    </mdx>
    <mdx n="0" f="v">
      <t c="3" si="227">
        <n x="225"/>
        <n x="338"/>
        <n x="70"/>
      </t>
    </mdx>
    <mdx n="0" f="v">
      <t c="3" si="227">
        <n x="225"/>
        <n x="269"/>
        <n x="172"/>
      </t>
    </mdx>
    <mdx n="0" f="v">
      <t c="3" si="227">
        <n x="225"/>
        <n x="269"/>
        <n x="177"/>
      </t>
    </mdx>
    <mdx n="0" f="v">
      <t c="3" si="227">
        <n x="225"/>
        <n x="269"/>
        <n x="181"/>
      </t>
    </mdx>
    <mdx n="0" f="v">
      <t c="3" si="227">
        <n x="225"/>
        <n x="264"/>
        <n x="56"/>
      </t>
    </mdx>
    <mdx n="0" f="v">
      <t c="3" si="227">
        <n x="225"/>
        <n x="264"/>
        <n x="70"/>
      </t>
    </mdx>
    <mdx n="0" f="v">
      <t c="3" si="227">
        <n x="225"/>
        <n x="264"/>
        <n x="78"/>
      </t>
    </mdx>
    <mdx n="0" f="v">
      <t c="3" si="227">
        <n x="225"/>
        <n x="274"/>
        <n x="172"/>
      </t>
    </mdx>
    <mdx n="0" f="v">
      <t c="3" si="227">
        <n x="225"/>
        <n x="274"/>
        <n x="177"/>
      </t>
    </mdx>
    <mdx n="0" f="v">
      <t c="3" si="227">
        <n x="225"/>
        <n x="274"/>
        <n x="181"/>
      </t>
    </mdx>
    <mdx n="0" f="v">
      <t c="3" si="227">
        <n x="225"/>
        <n x="265"/>
        <n x="56"/>
      </t>
    </mdx>
    <mdx n="0" f="v">
      <t c="3" si="227">
        <n x="225"/>
        <n x="265"/>
        <n x="63"/>
      </t>
    </mdx>
    <mdx n="0" f="v">
      <t c="3" si="227">
        <n x="225"/>
        <n x="265"/>
        <n x="70"/>
      </t>
    </mdx>
    <mdx n="0" f="v">
      <t c="3" si="227">
        <n x="225"/>
        <n x="265"/>
        <n x="78"/>
      </t>
    </mdx>
    <mdx n="0" f="v">
      <t c="3" si="227">
        <n x="225"/>
        <n x="275"/>
        <n x="116"/>
      </t>
    </mdx>
    <mdx n="0" f="v">
      <t c="3" si="227">
        <n x="225"/>
        <n x="269"/>
        <n x="168"/>
      </t>
    </mdx>
    <mdx n="0" f="v">
      <t c="3" si="227">
        <n x="225"/>
        <n x="274"/>
        <n x="179"/>
      </t>
    </mdx>
    <mdx n="0" f="v">
      <t c="3" si="227">
        <n x="225"/>
        <n x="265"/>
        <n x="156"/>
      </t>
    </mdx>
    <mdx n="0" f="v">
      <t c="3" si="227">
        <n x="225"/>
        <n x="288"/>
        <n x="173"/>
      </t>
    </mdx>
    <mdx n="0" f="v">
      <t c="3" si="227">
        <n x="225"/>
        <n x="288"/>
        <n x="158"/>
      </t>
    </mdx>
    <mdx n="0" f="v">
      <t c="3" si="227">
        <n x="225"/>
        <n x="288"/>
        <n x="162"/>
      </t>
    </mdx>
    <mdx n="0" f="v">
      <t c="3" si="227">
        <n x="225"/>
        <n x="289"/>
        <n x="173"/>
      </t>
    </mdx>
    <mdx n="0" f="v">
      <t c="3" si="227">
        <n x="225"/>
        <n x="289"/>
        <n x="158"/>
      </t>
    </mdx>
    <mdx n="0" f="v">
      <t c="3" si="227">
        <n x="225"/>
        <n x="289"/>
        <n x="162"/>
      </t>
    </mdx>
    <mdx n="0" f="v">
      <t c="3" si="227">
        <n x="225"/>
        <n x="338"/>
        <n x="71"/>
      </t>
    </mdx>
    <mdx n="0" f="v">
      <t c="3" si="227">
        <n x="225"/>
        <n x="269"/>
        <n x="173"/>
      </t>
    </mdx>
    <mdx n="0" f="v">
      <t c="3" si="227">
        <n x="225"/>
        <n x="269"/>
        <n x="158"/>
      </t>
    </mdx>
    <mdx n="0" f="v">
      <t c="3" si="227">
        <n x="225"/>
        <n x="269"/>
        <n x="162"/>
      </t>
    </mdx>
    <mdx n="0" f="v">
      <t c="3" si="227">
        <n x="225"/>
        <n x="264"/>
        <n x="117"/>
      </t>
    </mdx>
    <mdx n="0" f="v">
      <t c="3" si="227">
        <n x="225"/>
        <n x="264"/>
        <n x="64"/>
      </t>
    </mdx>
    <mdx n="0" f="v">
      <t c="3" si="227">
        <n x="225"/>
        <n x="264"/>
        <n x="71"/>
      </t>
    </mdx>
    <mdx n="0" f="v">
      <t c="3" si="227">
        <n x="225"/>
        <n x="264"/>
        <n x="98"/>
      </t>
    </mdx>
    <mdx n="0" f="v">
      <t c="3" si="227">
        <n x="225"/>
        <n x="274"/>
        <n x="173"/>
      </t>
    </mdx>
    <mdx n="0" f="v">
      <t c="3" si="227">
        <n x="225"/>
        <n x="274"/>
        <n x="158"/>
      </t>
    </mdx>
    <mdx n="0" f="v">
      <t c="3" si="227">
        <n x="225"/>
        <n x="274"/>
        <n x="162"/>
      </t>
    </mdx>
    <mdx n="0" f="v">
      <t c="3" si="227">
        <n x="225"/>
        <n x="265"/>
        <n x="117"/>
      </t>
    </mdx>
    <mdx n="0" f="v">
      <t c="3" si="227">
        <n x="225"/>
        <n x="265"/>
        <n x="64"/>
      </t>
    </mdx>
    <mdx n="0" f="v">
      <t c="3" si="227">
        <n x="225"/>
        <n x="265"/>
        <n x="71"/>
      </t>
    </mdx>
    <mdx n="0" f="v">
      <t c="3" si="227">
        <n x="225"/>
        <n x="265"/>
        <n x="73"/>
      </t>
    </mdx>
    <mdx n="0" f="v">
      <t c="3" si="227">
        <n x="225"/>
        <n x="285"/>
        <n x="167"/>
      </t>
    </mdx>
    <mdx n="0" f="v">
      <t c="3" si="227">
        <n x="225"/>
        <n x="338"/>
        <n x="74"/>
      </t>
    </mdx>
    <mdx n="0" f="v">
      <t c="3" si="227">
        <n x="225"/>
        <n x="273"/>
        <n x="247"/>
      </t>
    </mdx>
    <mdx n="0" f="v">
      <t c="3" si="227">
        <n x="225"/>
        <n x="271"/>
        <n x="247"/>
      </t>
    </mdx>
    <mdx n="0" f="v">
      <t c="3" si="227">
        <n x="225"/>
        <n x="270"/>
        <n x="247"/>
      </t>
    </mdx>
    <mdx n="0" f="v">
      <t c="3" si="227">
        <n x="225"/>
        <n x="268"/>
        <n x="247"/>
      </t>
    </mdx>
    <mdx n="0" f="v">
      <t c="3" si="227">
        <n x="225"/>
        <n x="355"/>
        <n x="247"/>
      </t>
    </mdx>
    <mdx n="0" f="v">
      <t c="3" si="227">
        <n x="225"/>
        <n x="356"/>
        <n x="247"/>
      </t>
    </mdx>
    <mdx n="0" f="v">
      <t c="3" si="227">
        <n x="225"/>
        <n x="357"/>
        <n x="247"/>
      </t>
    </mdx>
    <mdx n="0" f="v">
      <t c="3" si="227">
        <n x="225"/>
        <n x="358"/>
        <n x="247"/>
      </t>
    </mdx>
    <mdx n="0" f="v">
      <t c="3" si="227">
        <n x="225"/>
        <n x="359"/>
        <n x="247"/>
      </t>
    </mdx>
    <mdx n="0" f="v">
      <t c="3" si="227">
        <n x="225"/>
        <n x="360"/>
        <n x="247"/>
      </t>
    </mdx>
    <mdx n="0" f="v">
      <t c="3" si="227">
        <n x="225"/>
        <n x="361"/>
        <n x="247"/>
      </t>
    </mdx>
    <mdx n="0" f="v">
      <t c="3" si="227">
        <n x="225"/>
        <n x="362"/>
        <n x="247"/>
      </t>
    </mdx>
    <mdx n="0" f="v">
      <t c="3" si="227">
        <n x="225"/>
        <n x="363"/>
        <n x="247"/>
      </t>
    </mdx>
    <mdx n="0" f="v">
      <t c="3" si="227">
        <n x="225"/>
        <n x="364"/>
        <n x="247"/>
      </t>
    </mdx>
    <mdx n="0" f="v">
      <t c="3" si="227">
        <n x="225"/>
        <n x="365"/>
        <n x="247"/>
      </t>
    </mdx>
    <mdx n="0" f="v">
      <t c="3" si="227">
        <n x="225"/>
        <n x="366"/>
        <n x="247"/>
      </t>
    </mdx>
    <mdx n="0" f="v">
      <t c="3" si="227">
        <n x="225"/>
        <n x="367"/>
        <n x="247"/>
      </t>
    </mdx>
    <mdx n="0" f="v">
      <t c="3" si="227">
        <n x="225"/>
        <n x="368"/>
        <n x="247"/>
      </t>
    </mdx>
    <mdx n="0" f="v">
      <t c="3" si="227">
        <n x="225"/>
        <n x="369"/>
        <n x="247"/>
      </t>
    </mdx>
    <mdx n="0" f="v">
      <t c="3" si="227">
        <n x="225"/>
        <n x="370"/>
        <n x="247"/>
      </t>
    </mdx>
    <mdx n="0" f="v">
      <t c="3" si="227">
        <n x="225"/>
        <n x="371"/>
        <n x="247"/>
      </t>
    </mdx>
    <mdx n="0" f="v">
      <t c="3" si="227">
        <n x="225"/>
        <n x="372"/>
        <n x="247"/>
      </t>
    </mdx>
    <mdx n="0" f="v">
      <t c="3" si="227">
        <n x="225"/>
        <n x="255"/>
        <n x="247"/>
      </t>
    </mdx>
    <mdx n="0" f="v">
      <t c="3" si="227">
        <n x="225"/>
        <n x="316"/>
        <n x="247"/>
      </t>
    </mdx>
    <mdx n="0" f="v">
      <t c="3" si="227">
        <n x="225"/>
        <n x="373"/>
        <n x="247"/>
      </t>
    </mdx>
    <mdx n="0" f="v">
      <t c="3" si="227">
        <n x="225"/>
        <n x="374"/>
        <n x="247"/>
      </t>
    </mdx>
    <mdx n="0" f="v">
      <t c="3" si="227">
        <n x="225"/>
        <n x="375"/>
        <n x="247"/>
      </t>
    </mdx>
    <mdx n="0" f="v">
      <t c="3" si="227">
        <n x="225"/>
        <n x="281"/>
        <n x="247"/>
      </t>
    </mdx>
    <mdx n="0" f="v">
      <t c="3" si="227">
        <n x="225"/>
        <n x="376"/>
        <n x="247"/>
      </t>
    </mdx>
    <mdx n="0" f="v">
      <t c="3" si="227">
        <n x="225"/>
        <n x="377"/>
        <n x="247"/>
      </t>
    </mdx>
    <mdx n="0" f="v">
      <t c="3" si="227">
        <n x="225"/>
        <n x="280"/>
        <n x="247"/>
      </t>
    </mdx>
    <mdx n="0" f="v">
      <t c="3" si="227">
        <n x="225"/>
        <n x="311"/>
        <n x="247"/>
      </t>
    </mdx>
    <mdx n="0" f="v">
      <t c="3" si="227">
        <n x="225"/>
        <n x="378"/>
        <n x="247"/>
      </t>
    </mdx>
    <mdx n="0" f="v">
      <t c="3" si="227">
        <n x="225"/>
        <n x="379"/>
        <n x="247"/>
      </t>
    </mdx>
    <mdx n="0" f="v">
      <t c="3" si="227">
        <n x="225"/>
        <n x="380"/>
        <n x="247"/>
      </t>
    </mdx>
    <mdx n="0" f="v">
      <t c="3" si="227">
        <n x="225"/>
        <n x="381"/>
        <n x="247"/>
      </t>
    </mdx>
    <mdx n="0" f="v">
      <t c="3" si="227">
        <n x="225"/>
        <n x="382"/>
        <n x="247"/>
      </t>
    </mdx>
    <mdx n="0" f="v">
      <t c="3" si="227">
        <n x="225"/>
        <n x="304"/>
        <n x="247"/>
      </t>
    </mdx>
    <mdx n="0" f="v">
      <t c="3" si="227">
        <n x="225"/>
        <n x="383"/>
        <n x="247"/>
      </t>
    </mdx>
    <mdx n="0" f="v">
      <t c="3" si="227">
        <n x="225"/>
        <n x="384"/>
        <n x="247"/>
      </t>
    </mdx>
    <mdx n="0" f="v">
      <t c="3" si="227">
        <n x="225"/>
        <n x="385"/>
        <n x="247"/>
      </t>
    </mdx>
    <mdx n="0" f="v">
      <t c="3" si="227">
        <n x="225"/>
        <n x="386"/>
        <n x="247"/>
      </t>
    </mdx>
    <mdx n="0" f="v">
      <t c="3" si="227">
        <n x="225"/>
        <n x="387"/>
        <n x="247"/>
      </t>
    </mdx>
    <mdx n="0" f="v">
      <t c="3" si="227">
        <n x="225"/>
        <n x="388"/>
        <n x="247"/>
      </t>
    </mdx>
    <mdx n="0" f="v">
      <t c="3" si="227">
        <n x="225"/>
        <n x="389"/>
        <n x="247"/>
      </t>
    </mdx>
    <mdx n="0" f="v">
      <t c="3" si="227">
        <n x="225"/>
        <n x="390"/>
        <n x="247"/>
      </t>
    </mdx>
    <mdx n="0" f="v">
      <t c="3" si="227">
        <n x="225"/>
        <n x="391"/>
        <n x="247"/>
      </t>
    </mdx>
    <mdx n="0" f="v">
      <t c="3" si="227">
        <n x="225"/>
        <n x="392"/>
        <n x="247"/>
      </t>
    </mdx>
    <mdx n="0" f="v">
      <t c="3" si="227">
        <n x="225"/>
        <n x="393"/>
        <n x="247"/>
      </t>
    </mdx>
    <mdx n="0" f="v">
      <t c="3" si="227">
        <n x="225"/>
        <n x="394"/>
        <n x="247"/>
      </t>
    </mdx>
    <mdx n="0" f="v">
      <t c="3" si="227">
        <n x="225"/>
        <n x="395"/>
        <n x="247"/>
      </t>
    </mdx>
    <mdx n="0" f="v">
      <t c="3" si="227">
        <n x="225"/>
        <n x="278"/>
        <n x="247"/>
      </t>
    </mdx>
    <mdx n="0" f="v">
      <t c="3" si="227">
        <n x="225"/>
        <n x="396"/>
        <n x="247"/>
      </t>
    </mdx>
    <mdx n="0" f="v">
      <t c="3" si="227">
        <n x="225"/>
        <n x="397"/>
        <n x="247"/>
      </t>
    </mdx>
    <mdx n="0" f="v">
      <t c="3" si="227">
        <n x="225"/>
        <n x="398"/>
        <n x="247"/>
      </t>
    </mdx>
    <mdx n="0" f="v">
      <t c="3" si="227">
        <n x="225"/>
        <n x="399"/>
        <n x="247"/>
      </t>
    </mdx>
    <mdx n="0" f="v">
      <t c="3" si="227">
        <n x="225"/>
        <n x="400"/>
        <n x="247"/>
      </t>
    </mdx>
    <mdx n="0" f="v">
      <t c="3" si="227">
        <n x="225"/>
        <n x="401"/>
        <n x="247"/>
      </t>
    </mdx>
    <mdx n="0" f="v">
      <t c="3" si="227">
        <n x="225"/>
        <n x="402"/>
        <n x="247"/>
      </t>
    </mdx>
    <mdx n="0" f="v">
      <t c="3" si="227">
        <n x="225"/>
        <n x="277"/>
        <n x="247"/>
      </t>
    </mdx>
    <mdx n="0" f="v">
      <t c="3" si="227">
        <n x="225"/>
        <n x="403"/>
        <n x="247"/>
      </t>
    </mdx>
    <mdx n="0" f="v">
      <t c="3" si="227">
        <n x="225"/>
        <n x="404"/>
        <n x="247"/>
      </t>
    </mdx>
    <mdx n="0" f="v">
      <t c="3" si="227">
        <n x="225"/>
        <n x="405"/>
        <n x="247"/>
      </t>
    </mdx>
    <mdx n="0" f="v">
      <t c="3" si="227">
        <n x="225"/>
        <n x="406"/>
        <n x="247"/>
      </t>
    </mdx>
    <mdx n="0" f="v">
      <t c="3" si="227">
        <n x="225"/>
        <n x="407"/>
        <n x="247"/>
      </t>
    </mdx>
    <mdx n="0" f="v">
      <t c="3" si="227">
        <n x="225"/>
        <n x="408"/>
        <n x="247"/>
      </t>
    </mdx>
    <mdx n="0" f="v">
      <t c="3" si="227">
        <n x="225"/>
        <n x="409"/>
        <n x="247"/>
      </t>
    </mdx>
    <mdx n="0" f="v">
      <t c="3" si="227">
        <n x="225"/>
        <n x="410"/>
        <n x="247"/>
      </t>
    </mdx>
    <mdx n="0" f="v">
      <t c="3" si="227">
        <n x="225"/>
        <n x="411"/>
        <n x="247"/>
      </t>
    </mdx>
    <mdx n="0" f="v">
      <t c="3" si="227">
        <n x="225"/>
        <n x="412"/>
        <n x="247"/>
      </t>
    </mdx>
    <mdx n="0" f="v">
      <t c="3" si="227">
        <n x="225"/>
        <n x="413"/>
        <n x="247"/>
      </t>
    </mdx>
    <mdx n="0" f="v">
      <t c="3" si="227">
        <n x="225"/>
        <n x="414"/>
        <n x="247"/>
      </t>
    </mdx>
    <mdx n="0" f="v">
      <t c="3" si="227">
        <n x="225"/>
        <n x="415"/>
        <n x="247"/>
      </t>
    </mdx>
    <mdx n="0" f="v">
      <t c="3" si="227">
        <n x="225"/>
        <n x="416"/>
        <n x="247"/>
      </t>
    </mdx>
    <mdx n="0" f="v">
      <t c="3" si="227">
        <n x="225"/>
        <n x="417"/>
        <n x="247"/>
      </t>
    </mdx>
    <mdx n="0" f="v">
      <t c="3" si="227">
        <n x="225"/>
        <n x="418"/>
        <n x="247"/>
      </t>
    </mdx>
    <mdx n="0" f="v">
      <t c="3" si="227">
        <n x="225"/>
        <n x="419"/>
        <n x="247"/>
      </t>
    </mdx>
    <mdx n="0" f="v">
      <t c="3" si="227">
        <n x="225"/>
        <n x="420"/>
        <n x="247"/>
      </t>
    </mdx>
    <mdx n="0" f="v">
      <t c="3" si="227">
        <n x="225"/>
        <n x="301"/>
        <n x="247"/>
      </t>
    </mdx>
    <mdx n="0" f="v">
      <t c="3" si="227">
        <n x="225"/>
        <n x="297"/>
        <n x="247"/>
      </t>
    </mdx>
    <mdx n="0" f="v">
      <t c="3" si="227">
        <n x="225"/>
        <n x="421"/>
        <n x="247"/>
      </t>
    </mdx>
    <mdx n="0" f="v">
      <t c="3" si="227">
        <n x="225"/>
        <n x="422"/>
        <n x="247"/>
      </t>
    </mdx>
    <mdx n="0" f="v">
      <t c="3" si="227">
        <n x="225"/>
        <n x="423"/>
        <n x="247"/>
      </t>
    </mdx>
    <mdx n="0" f="v">
      <t c="3" si="227">
        <n x="225"/>
        <n x="424"/>
        <n x="247"/>
      </t>
    </mdx>
    <mdx n="0" f="v">
      <t c="3" si="227">
        <n x="225"/>
        <n x="425"/>
        <n x="247"/>
      </t>
    </mdx>
    <mdx n="0" f="v">
      <t c="3" si="227">
        <n x="225"/>
        <n x="348"/>
        <n x="247"/>
      </t>
    </mdx>
    <mdx n="0" f="v">
      <t c="3" si="227">
        <n x="225"/>
        <n x="327"/>
        <n x="247"/>
      </t>
    </mdx>
    <mdx n="0" f="v">
      <t c="3" si="227">
        <n x="225"/>
        <n x="426"/>
        <n x="247"/>
      </t>
    </mdx>
    <mdx n="0" f="v">
      <t c="3" si="227">
        <n x="225"/>
        <n x="427"/>
        <n x="247"/>
      </t>
    </mdx>
    <mdx n="0" f="v">
      <t c="3" si="227">
        <n x="225"/>
        <n x="329"/>
        <n x="247"/>
      </t>
    </mdx>
    <mdx n="0" f="v">
      <t c="3" si="227">
        <n x="225"/>
        <n x="428"/>
        <n x="247"/>
      </t>
    </mdx>
    <mdx n="0" f="v">
      <t c="3" si="227">
        <n x="225"/>
        <n x="328"/>
        <n x="247"/>
      </t>
    </mdx>
    <mdx n="0" f="v">
      <t c="3" si="227">
        <n x="225"/>
        <n x="429"/>
        <n x="247"/>
      </t>
    </mdx>
    <mdx n="0" f="v">
      <t c="3" si="227">
        <n x="225"/>
        <n x="430"/>
        <n x="247"/>
      </t>
    </mdx>
    <mdx n="0" f="v">
      <t c="3" si="227">
        <n x="225"/>
        <n x="431"/>
        <n x="247"/>
      </t>
    </mdx>
    <mdx n="0" f="v">
      <t c="3" si="227">
        <n x="225"/>
        <n x="432"/>
        <n x="247"/>
      </t>
    </mdx>
    <mdx n="0" f="v">
      <t c="3" si="227">
        <n x="225"/>
        <n x="433"/>
        <n x="247"/>
      </t>
    </mdx>
    <mdx n="0" f="v">
      <t c="3" si="227">
        <n x="225"/>
        <n x="434"/>
        <n x="247"/>
      </t>
    </mdx>
    <mdx n="0" f="v">
      <t c="3" si="227">
        <n x="225"/>
        <n x="326"/>
        <n x="247"/>
      </t>
    </mdx>
    <mdx n="0" f="v">
      <t c="3" si="227">
        <n x="225"/>
        <n x="435"/>
        <n x="247"/>
      </t>
    </mdx>
    <mdx n="0" f="v">
      <t c="3" si="227">
        <n x="225"/>
        <n x="436"/>
        <n x="247"/>
      </t>
    </mdx>
    <mdx n="0" f="v">
      <t c="3" si="227">
        <n x="225"/>
        <n x="437"/>
        <n x="247"/>
      </t>
    </mdx>
    <mdx n="0" f="v">
      <t c="3" si="227">
        <n x="225"/>
        <n x="294"/>
        <n x="247"/>
      </t>
    </mdx>
    <mdx n="0" f="v">
      <t c="3" si="227">
        <n x="225"/>
        <n x="293"/>
        <n x="247"/>
      </t>
    </mdx>
    <mdx n="0" f="v">
      <t c="3" si="227">
        <n x="225"/>
        <n x="438"/>
        <n x="247"/>
      </t>
    </mdx>
    <mdx n="0" f="v">
      <t c="3" si="227">
        <n x="225"/>
        <n x="350"/>
        <n x="247"/>
      </t>
    </mdx>
    <mdx n="0" f="v">
      <t c="3" si="227">
        <n x="225"/>
        <n x="439"/>
        <n x="247"/>
      </t>
    </mdx>
    <mdx n="0" f="v">
      <t c="3" si="227">
        <n x="225"/>
        <n x="440"/>
        <n x="247"/>
      </t>
    </mdx>
    <mdx n="0" f="v">
      <t c="3" si="227">
        <n x="225"/>
        <n x="441"/>
        <n x="247"/>
      </t>
    </mdx>
    <mdx n="0" f="v">
      <t c="3" si="227">
        <n x="225"/>
        <n x="442"/>
        <n x="247"/>
      </t>
    </mdx>
    <mdx n="0" f="v">
      <t c="3" si="227">
        <n x="225"/>
        <n x="443"/>
        <n x="247"/>
      </t>
    </mdx>
    <mdx n="0" f="v">
      <t c="3" si="227">
        <n x="225"/>
        <n x="444"/>
        <n x="247"/>
      </t>
    </mdx>
    <mdx n="0" f="v">
      <t c="3" si="227">
        <n x="225"/>
        <n x="445"/>
        <n x="247"/>
      </t>
    </mdx>
    <mdx n="0" f="v">
      <t c="3" si="227">
        <n x="225"/>
        <n x="446"/>
        <n x="247"/>
      </t>
    </mdx>
    <mdx n="0" f="v">
      <t c="3" si="227">
        <n x="225"/>
        <n x="447"/>
        <n x="247"/>
      </t>
    </mdx>
    <mdx n="0" f="v">
      <t c="3" si="227">
        <n x="225"/>
        <n x="448"/>
        <n x="247"/>
      </t>
    </mdx>
    <mdx n="0" f="v">
      <t c="3" si="227">
        <n x="225"/>
        <n x="449"/>
        <n x="247"/>
      </t>
    </mdx>
    <mdx n="0" f="v">
      <t c="3" si="227">
        <n x="225"/>
        <n x="450"/>
        <n x="247"/>
      </t>
    </mdx>
    <mdx n="0" f="v">
      <t c="3" si="227">
        <n x="225"/>
        <n x="451"/>
        <n x="247"/>
      </t>
    </mdx>
    <mdx n="0" f="v">
      <t c="3" si="227">
        <n x="225"/>
        <n x="452"/>
        <n x="247"/>
      </t>
    </mdx>
    <mdx n="0" f="v">
      <t c="3" si="227">
        <n x="225"/>
        <n x="276"/>
        <n x="247"/>
      </t>
    </mdx>
    <mdx n="0" f="v">
      <t c="3" si="227">
        <n x="225"/>
        <n x="453"/>
        <n x="247"/>
      </t>
    </mdx>
    <mdx n="0" f="v">
      <t c="3" si="227">
        <n x="225"/>
        <n x="454"/>
        <n x="247"/>
      </t>
    </mdx>
    <mdx n="0" f="v">
      <t c="3" si="227">
        <n x="225"/>
        <n x="455"/>
        <n x="247"/>
      </t>
    </mdx>
    <mdx n="0" f="v">
      <t c="3" si="227">
        <n x="225"/>
        <n x="456"/>
        <n x="247"/>
      </t>
    </mdx>
    <mdx n="0" f="v">
      <t c="3" si="227">
        <n x="225"/>
        <n x="346"/>
        <n x="247"/>
      </t>
    </mdx>
    <mdx n="0" f="v">
      <t c="3" si="227">
        <n x="225"/>
        <n x="457"/>
        <n x="247"/>
      </t>
    </mdx>
    <mdx n="0" f="v">
      <t c="3" si="227">
        <n x="225"/>
        <n x="458"/>
        <n x="247"/>
      </t>
    </mdx>
    <mdx n="0" f="v">
      <t c="3" si="227">
        <n x="225"/>
        <n x="459"/>
        <n x="247"/>
      </t>
    </mdx>
    <mdx n="0" f="v">
      <t c="3" si="227">
        <n x="225"/>
        <n x="460"/>
        <n x="247"/>
      </t>
    </mdx>
    <mdx n="0" f="v">
      <t c="3" si="227">
        <n x="225"/>
        <n x="461"/>
        <n x="247"/>
      </t>
    </mdx>
    <mdx n="0" f="v">
      <t c="3" si="227">
        <n x="225"/>
        <n x="462"/>
        <n x="247"/>
      </t>
    </mdx>
    <mdx n="0" f="v">
      <t c="3" si="227">
        <n x="225"/>
        <n x="463"/>
        <n x="247"/>
      </t>
    </mdx>
    <mdx n="0" f="v">
      <t c="3" si="227">
        <n x="225"/>
        <n x="464"/>
        <n x="247"/>
      </t>
    </mdx>
    <mdx n="0" f="v">
      <t c="3" si="227">
        <n x="225"/>
        <n x="465"/>
        <n x="247"/>
      </t>
    </mdx>
    <mdx n="0" f="v">
      <t c="3" si="227">
        <n x="225"/>
        <n x="466"/>
        <n x="247"/>
      </t>
    </mdx>
    <mdx n="0" f="v">
      <t c="3" si="227">
        <n x="225"/>
        <n x="467"/>
        <n x="247"/>
      </t>
    </mdx>
    <mdx n="0" f="v">
      <t c="3" si="227">
        <n x="225"/>
        <n x="468"/>
        <n x="247"/>
      </t>
    </mdx>
    <mdx n="0" f="v">
      <t c="3" si="227">
        <n x="225"/>
        <n x="469"/>
        <n x="247"/>
      </t>
    </mdx>
    <mdx n="0" f="v">
      <t c="3" si="227">
        <n x="225"/>
        <n x="470"/>
        <n x="247"/>
      </t>
    </mdx>
    <mdx n="0" f="v">
      <t c="3" si="227">
        <n x="225"/>
        <n x="471"/>
        <n x="247"/>
      </t>
    </mdx>
    <mdx n="0" f="v">
      <t c="3" si="227">
        <n x="225"/>
        <n x="472"/>
        <n x="247"/>
      </t>
    </mdx>
    <mdx n="0" f="v">
      <t c="3" si="227">
        <n x="225"/>
        <n x="473"/>
        <n x="247"/>
      </t>
    </mdx>
    <mdx n="0" f="v">
      <t c="3" si="227">
        <n x="225"/>
        <n x="474"/>
        <n x="247"/>
      </t>
    </mdx>
    <mdx n="0" f="v">
      <t c="3" si="227">
        <n x="225"/>
        <n x="475"/>
        <n x="247"/>
      </t>
    </mdx>
    <mdx n="0" f="v">
      <t c="3" si="227">
        <n x="225"/>
        <n x="476"/>
        <n x="247"/>
      </t>
    </mdx>
    <mdx n="0" f="v">
      <t c="3" si="227">
        <n x="225"/>
        <n x="477"/>
        <n x="247"/>
      </t>
    </mdx>
    <mdx n="0" f="v">
      <t c="3" si="227">
        <n x="225"/>
        <n x="478"/>
        <n x="247"/>
      </t>
    </mdx>
    <mdx n="0" f="v">
      <t c="3" si="227">
        <n x="225"/>
        <n x="479"/>
        <n x="247"/>
      </t>
    </mdx>
    <mdx n="0" f="v">
      <t c="3" si="227">
        <n x="225"/>
        <n x="480"/>
        <n x="247"/>
      </t>
    </mdx>
    <mdx n="0" f="v">
      <t c="3" si="227">
        <n x="225"/>
        <n x="481"/>
        <n x="247"/>
      </t>
    </mdx>
    <mdx n="0" f="v">
      <t c="3" si="227">
        <n x="225"/>
        <n x="482"/>
        <n x="247"/>
      </t>
    </mdx>
    <mdx n="0" f="v">
      <t c="3" si="227">
        <n x="225"/>
        <n x="483"/>
        <n x="247"/>
      </t>
    </mdx>
    <mdx n="0" f="v">
      <t c="3" si="227">
        <n x="225"/>
        <n x="484"/>
        <n x="247"/>
      </t>
    </mdx>
    <mdx n="0" f="v">
      <t c="3" si="227">
        <n x="225"/>
        <n x="485"/>
        <n x="247"/>
      </t>
    </mdx>
    <mdx n="0" f="v">
      <t c="3" si="227">
        <n x="225"/>
        <n x="486"/>
        <n x="247"/>
      </t>
    </mdx>
    <mdx n="0" f="v">
      <t c="3" si="227">
        <n x="225"/>
        <n x="487"/>
        <n x="247"/>
      </t>
    </mdx>
    <mdx n="0" f="v">
      <t c="3" si="227">
        <n x="225"/>
        <n x="488"/>
        <n x="247"/>
      </t>
    </mdx>
    <mdx n="0" f="v">
      <t c="3" si="227">
        <n x="225"/>
        <n x="489"/>
        <n x="247"/>
      </t>
    </mdx>
    <mdx n="0" f="v">
      <t c="3" si="227">
        <n x="225"/>
        <n x="490"/>
        <n x="247"/>
      </t>
    </mdx>
    <mdx n="0" f="v">
      <t c="3" si="227">
        <n x="225"/>
        <n x="491"/>
        <n x="247"/>
      </t>
    </mdx>
    <mdx n="0" f="v">
      <t c="3" si="227">
        <n x="225"/>
        <n x="492"/>
        <n x="247"/>
      </t>
    </mdx>
    <mdx n="0" f="v">
      <t c="3" si="227">
        <n x="225"/>
        <n x="493"/>
        <n x="247"/>
      </t>
    </mdx>
    <mdx n="0" f="v">
      <t c="3" si="227">
        <n x="225"/>
        <n x="494"/>
        <n x="247"/>
      </t>
    </mdx>
    <mdx n="0" f="v">
      <t c="3" si="227">
        <n x="225"/>
        <n x="495"/>
        <n x="247"/>
      </t>
    </mdx>
    <mdx n="0" f="v">
      <t c="3" si="227">
        <n x="225"/>
        <n x="496"/>
        <n x="247"/>
      </t>
    </mdx>
    <mdx n="0" f="v">
      <t c="3" si="227">
        <n x="225"/>
        <n x="497"/>
        <n x="247"/>
      </t>
    </mdx>
    <mdx n="0" f="v">
      <t c="3" si="227">
        <n x="225"/>
        <n x="498"/>
        <n x="247"/>
      </t>
    </mdx>
    <mdx n="0" f="v">
      <t c="3" si="227">
        <n x="225"/>
        <n x="499"/>
        <n x="247"/>
      </t>
    </mdx>
    <mdx n="0" f="v">
      <t c="3" si="227">
        <n x="225"/>
        <n x="500"/>
        <n x="247"/>
      </t>
    </mdx>
    <mdx n="0" f="v">
      <t c="3" si="227">
        <n x="225"/>
        <n x="501"/>
        <n x="247"/>
      </t>
    </mdx>
    <mdx n="0" f="v">
      <t c="3" si="227">
        <n x="225"/>
        <n x="502"/>
        <n x="247"/>
      </t>
    </mdx>
    <mdx n="0" f="v">
      <t c="3" si="227">
        <n x="225"/>
        <n x="503"/>
        <n x="247"/>
      </t>
    </mdx>
    <mdx n="0" f="v">
      <t c="3" si="227">
        <n x="225"/>
        <n x="504"/>
        <n x="247"/>
      </t>
    </mdx>
    <mdx n="0" f="v">
      <t c="3" si="227">
        <n x="225"/>
        <n x="505"/>
        <n x="247"/>
      </t>
    </mdx>
    <mdx n="0" f="v">
      <t c="3" si="227">
        <n x="225"/>
        <n x="506"/>
        <n x="247"/>
      </t>
    </mdx>
    <mdx n="0" f="v">
      <t c="3" si="227">
        <n x="225"/>
        <n x="507"/>
        <n x="247"/>
      </t>
    </mdx>
    <mdx n="0" f="v">
      <t c="3" si="227">
        <n x="225"/>
        <n x="508"/>
        <n x="247"/>
      </t>
    </mdx>
    <mdx n="0" f="v">
      <t c="3" si="227">
        <n x="225"/>
        <n x="509"/>
        <n x="247"/>
      </t>
    </mdx>
    <mdx n="0" f="v">
      <t c="3" si="227">
        <n x="225"/>
        <n x="510"/>
        <n x="247"/>
      </t>
    </mdx>
    <mdx n="0" f="v">
      <t c="3" si="227">
        <n x="225"/>
        <n x="511"/>
        <n x="247"/>
      </t>
    </mdx>
    <mdx n="0" f="v">
      <t c="3" si="227">
        <n x="225"/>
        <n x="512"/>
        <n x="247"/>
      </t>
    </mdx>
    <mdx n="0" f="v">
      <t c="3" si="227">
        <n x="225"/>
        <n x="513"/>
        <n x="247"/>
      </t>
    </mdx>
    <mdx n="0" f="v">
      <t c="3" si="227">
        <n x="225"/>
        <n x="514"/>
        <n x="247"/>
      </t>
    </mdx>
    <mdx n="0" f="v">
      <t c="3" si="227">
        <n x="225"/>
        <n x="515"/>
        <n x="247"/>
      </t>
    </mdx>
    <mdx n="0" f="v">
      <t c="3" si="227">
        <n x="225"/>
        <n x="516"/>
        <n x="247"/>
      </t>
    </mdx>
    <mdx n="0" f="v">
      <t c="3" si="227">
        <n x="225"/>
        <n x="517"/>
        <n x="247"/>
      </t>
    </mdx>
    <mdx n="0" f="v">
      <t c="3" si="227">
        <n x="225"/>
        <n x="518"/>
        <n x="247"/>
      </t>
    </mdx>
    <mdx n="0" f="v">
      <t c="3" si="227">
        <n x="225"/>
        <n x="519"/>
        <n x="247"/>
      </t>
    </mdx>
    <mdx n="0" f="v">
      <t c="3" si="227">
        <n x="225"/>
        <n x="520"/>
        <n x="247"/>
      </t>
    </mdx>
    <mdx n="0" f="v">
      <t c="3" si="227">
        <n x="225"/>
        <n x="521"/>
        <n x="247"/>
      </t>
    </mdx>
    <mdx n="0" f="v">
      <t c="3" si="227">
        <n x="225"/>
        <n x="522"/>
        <n x="247"/>
      </t>
    </mdx>
    <mdx n="0" f="v">
      <t c="3" si="227">
        <n x="225"/>
        <n x="523"/>
        <n x="247"/>
      </t>
    </mdx>
    <mdx n="0" f="v">
      <t c="3" si="227">
        <n x="225"/>
        <n x="524"/>
        <n x="247"/>
      </t>
    </mdx>
    <mdx n="0" f="v">
      <t c="3" si="227">
        <n x="225"/>
        <n x="525"/>
        <n x="247"/>
      </t>
    </mdx>
    <mdx n="0" f="v">
      <t c="3" si="227">
        <n x="225"/>
        <n x="526"/>
        <n x="247"/>
      </t>
    </mdx>
    <mdx n="0" f="v">
      <t c="3" si="227">
        <n x="225"/>
        <n x="527"/>
        <n x="247"/>
      </t>
    </mdx>
    <mdx n="0" f="v">
      <t c="3" si="227">
        <n x="225"/>
        <n x="528"/>
        <n x="247"/>
      </t>
    </mdx>
    <mdx n="0" f="v">
      <t c="3" si="227">
        <n x="225"/>
        <n x="529"/>
        <n x="247"/>
      </t>
    </mdx>
    <mdx n="0" f="v">
      <t c="3" si="227">
        <n x="225"/>
        <n x="530"/>
        <n x="247"/>
      </t>
    </mdx>
    <mdx n="0" f="v">
      <t c="3" si="227">
        <n x="225"/>
        <n x="531"/>
        <n x="247"/>
      </t>
    </mdx>
    <mdx n="0" f="v">
      <t c="3" si="227">
        <n x="225"/>
        <n x="532"/>
        <n x="247"/>
      </t>
    </mdx>
    <mdx n="0" f="v">
      <t c="3" si="227">
        <n x="225"/>
        <n x="533"/>
        <n x="247"/>
      </t>
    </mdx>
    <mdx n="0" f="v">
      <t c="3" si="227">
        <n x="225"/>
        <n x="534"/>
        <n x="247"/>
      </t>
    </mdx>
    <mdx n="0" f="v">
      <t c="3" si="227">
        <n x="225"/>
        <n x="535"/>
        <n x="247"/>
      </t>
    </mdx>
    <mdx n="0" f="v">
      <t c="3" si="227">
        <n x="225"/>
        <n x="536"/>
        <n x="247"/>
      </t>
    </mdx>
    <mdx n="0" f="v">
      <t c="3" si="227">
        <n x="225"/>
        <n x="537"/>
        <n x="247"/>
      </t>
    </mdx>
    <mdx n="0" f="v">
      <t c="3" si="227">
        <n x="225"/>
        <n x="538"/>
        <n x="247"/>
      </t>
    </mdx>
    <mdx n="0" f="v">
      <t c="3" si="227">
        <n x="225"/>
        <n x="539"/>
        <n x="247"/>
      </t>
    </mdx>
    <mdx n="0" f="v">
      <t c="3" si="227">
        <n x="225"/>
        <n x="540"/>
        <n x="247"/>
      </t>
    </mdx>
    <mdx n="0" f="v">
      <t c="3" si="227">
        <n x="225"/>
        <n x="541"/>
        <n x="247"/>
      </t>
    </mdx>
    <mdx n="0" f="v">
      <t c="3" si="227">
        <n x="225"/>
        <n x="542"/>
        <n x="247"/>
      </t>
    </mdx>
    <mdx n="0" f="v">
      <t c="3" si="227">
        <n x="225"/>
        <n x="543"/>
        <n x="247"/>
      </t>
    </mdx>
    <mdx n="0" f="v">
      <t c="3" si="227">
        <n x="225"/>
        <n x="544"/>
        <n x="247"/>
      </t>
    </mdx>
    <mdx n="0" f="v">
      <t c="3" si="227">
        <n x="225"/>
        <n x="545"/>
        <n x="247"/>
      </t>
    </mdx>
    <mdx n="0" f="v">
      <t c="3" si="227">
        <n x="225"/>
        <n x="546"/>
        <n x="247"/>
      </t>
    </mdx>
    <mdx n="0" f="v">
      <t c="3" si="227">
        <n x="225"/>
        <n x="272"/>
        <n x="241"/>
      </t>
    </mdx>
    <mdx n="0" f="v">
      <t c="3" si="227">
        <n x="225"/>
        <n x="273"/>
        <n x="241"/>
      </t>
    </mdx>
    <mdx n="0" f="v">
      <t c="3" si="227">
        <n x="225"/>
        <n x="271"/>
        <n x="241"/>
      </t>
    </mdx>
    <mdx n="0" f="v">
      <t c="3" si="227">
        <n x="225"/>
        <n x="270"/>
        <n x="241"/>
      </t>
    </mdx>
    <mdx n="0" f="v">
      <t c="3" si="227">
        <n x="225"/>
        <n x="268"/>
        <n x="241"/>
      </t>
    </mdx>
    <mdx n="0" f="v">
      <t c="3" si="227">
        <n x="225"/>
        <n x="355"/>
        <n x="241"/>
      </t>
    </mdx>
    <mdx n="0" f="v">
      <t c="3" si="227">
        <n x="225"/>
        <n x="356"/>
        <n x="241"/>
      </t>
    </mdx>
    <mdx n="0" f="v">
      <t c="3" si="227">
        <n x="225"/>
        <n x="357"/>
        <n x="241"/>
      </t>
    </mdx>
    <mdx n="0" f="v">
      <t c="3" si="227">
        <n x="225"/>
        <n x="358"/>
        <n x="241"/>
      </t>
    </mdx>
    <mdx n="0" f="v">
      <t c="3" si="227">
        <n x="225"/>
        <n x="359"/>
        <n x="241"/>
      </t>
    </mdx>
    <mdx n="0" f="v">
      <t c="3" si="227">
        <n x="225"/>
        <n x="360"/>
        <n x="241"/>
      </t>
    </mdx>
    <mdx n="0" f="v">
      <t c="3" si="227">
        <n x="225"/>
        <n x="361"/>
        <n x="241"/>
      </t>
    </mdx>
    <mdx n="0" f="v">
      <t c="3" si="227">
        <n x="225"/>
        <n x="547"/>
        <n x="241"/>
      </t>
    </mdx>
    <mdx n="0" f="v">
      <t c="3" si="227">
        <n x="225"/>
        <n x="362"/>
        <n x="241"/>
      </t>
    </mdx>
    <mdx n="0" f="v">
      <t c="3" si="227">
        <n x="225"/>
        <n x="363"/>
        <n x="241"/>
      </t>
    </mdx>
    <mdx n="0" f="v">
      <t c="3" si="227">
        <n x="225"/>
        <n x="364"/>
        <n x="241"/>
      </t>
    </mdx>
    <mdx n="0" f="v">
      <t c="3" si="227">
        <n x="225"/>
        <n x="548"/>
        <n x="241"/>
      </t>
    </mdx>
    <mdx n="0" f="v">
      <t c="3" si="227">
        <n x="225"/>
        <n x="365"/>
        <n x="241"/>
      </t>
    </mdx>
    <mdx n="0" f="v">
      <t c="3" si="227">
        <n x="225"/>
        <n x="366"/>
        <n x="241"/>
      </t>
    </mdx>
    <mdx n="0" f="v">
      <t c="3" si="227">
        <n x="225"/>
        <n x="367"/>
        <n x="241"/>
      </t>
    </mdx>
    <mdx n="0" f="v">
      <t c="3" si="227">
        <n x="225"/>
        <n x="368"/>
        <n x="241"/>
      </t>
    </mdx>
    <mdx n="0" f="v">
      <t c="3" si="227">
        <n x="225"/>
        <n x="369"/>
        <n x="241"/>
      </t>
    </mdx>
    <mdx n="0" f="v">
      <t c="3" si="227">
        <n x="225"/>
        <n x="370"/>
        <n x="241"/>
      </t>
    </mdx>
    <mdx n="0" f="v">
      <t c="3" si="227">
        <n x="225"/>
        <n x="371"/>
        <n x="241"/>
      </t>
    </mdx>
    <mdx n="0" f="v">
      <t c="3" si="227">
        <n x="225"/>
        <n x="372"/>
        <n x="241"/>
      </t>
    </mdx>
    <mdx n="0" f="v">
      <t c="3" si="227">
        <n x="225"/>
        <n x="255"/>
        <n x="241"/>
      </t>
    </mdx>
    <mdx n="0" f="v">
      <t c="3" si="227">
        <n x="225"/>
        <n x="316"/>
        <n x="241"/>
      </t>
    </mdx>
    <mdx n="0" f="v">
      <t c="3" si="227">
        <n x="225"/>
        <n x="373"/>
        <n x="241"/>
      </t>
    </mdx>
    <mdx n="0" f="v">
      <t c="3" si="227">
        <n x="225"/>
        <n x="374"/>
        <n x="241"/>
      </t>
    </mdx>
    <mdx n="0" f="v">
      <t c="3" si="227">
        <n x="225"/>
        <n x="375"/>
        <n x="241"/>
      </t>
    </mdx>
    <mdx n="0" f="v">
      <t c="3" si="227">
        <n x="225"/>
        <n x="281"/>
        <n x="241"/>
      </t>
    </mdx>
    <mdx n="0" f="v">
      <t c="3" si="227">
        <n x="225"/>
        <n x="376"/>
        <n x="241"/>
      </t>
    </mdx>
    <mdx n="0" f="v">
      <t c="3" si="227">
        <n x="225"/>
        <n x="377"/>
        <n x="241"/>
      </t>
    </mdx>
    <mdx n="0" f="v">
      <t c="3" si="227">
        <n x="225"/>
        <n x="280"/>
        <n x="241"/>
      </t>
    </mdx>
    <mdx n="0" f="v">
      <t c="3" si="227">
        <n x="225"/>
        <n x="311"/>
        <n x="241"/>
      </t>
    </mdx>
    <mdx n="0" f="v">
      <t c="3" si="227">
        <n x="225"/>
        <n x="378"/>
        <n x="241"/>
      </t>
    </mdx>
    <mdx n="0" f="v">
      <t c="3" si="227">
        <n x="225"/>
        <n x="379"/>
        <n x="241"/>
      </t>
    </mdx>
    <mdx n="0" f="v">
      <t c="3" si="227">
        <n x="225"/>
        <n x="380"/>
        <n x="241"/>
      </t>
    </mdx>
    <mdx n="0" f="v">
      <t c="3" si="227">
        <n x="225"/>
        <n x="381"/>
        <n x="241"/>
      </t>
    </mdx>
    <mdx n="0" f="v">
      <t c="3" si="227">
        <n x="225"/>
        <n x="382"/>
        <n x="241"/>
      </t>
    </mdx>
    <mdx n="0" f="v">
      <t c="3" si="227">
        <n x="225"/>
        <n x="304"/>
        <n x="241"/>
      </t>
    </mdx>
    <mdx n="0" f="v">
      <t c="3" si="227">
        <n x="225"/>
        <n x="392"/>
        <n x="241"/>
      </t>
    </mdx>
    <mdx n="0" f="v">
      <t c="3" si="227">
        <n x="225"/>
        <n x="391"/>
        <n x="241"/>
      </t>
    </mdx>
    <mdx n="0" f="v">
      <t c="3" si="227">
        <n x="225"/>
        <n x="383"/>
        <n x="241"/>
      </t>
    </mdx>
    <mdx n="0" f="v">
      <t c="3" si="227">
        <n x="225"/>
        <n x="384"/>
        <n x="241"/>
      </t>
    </mdx>
    <mdx n="0" f="v">
      <t c="3" si="227">
        <n x="225"/>
        <n x="385"/>
        <n x="241"/>
      </t>
    </mdx>
    <mdx n="0" f="v">
      <t c="3" si="227">
        <n x="225"/>
        <n x="386"/>
        <n x="241"/>
      </t>
    </mdx>
    <mdx n="0" f="v">
      <t c="3" si="227">
        <n x="225"/>
        <n x="387"/>
        <n x="241"/>
      </t>
    </mdx>
    <mdx n="0" f="v">
      <t c="3" si="227">
        <n x="225"/>
        <n x="388"/>
        <n x="241"/>
      </t>
    </mdx>
    <mdx n="0" f="v">
      <t c="3" si="227">
        <n x="225"/>
        <n x="389"/>
        <n x="241"/>
      </t>
    </mdx>
    <mdx n="0" f="v">
      <t c="3" si="227">
        <n x="225"/>
        <n x="390"/>
        <n x="241"/>
      </t>
    </mdx>
    <mdx n="0" f="v">
      <t c="3" si="227">
        <n x="225"/>
        <n x="393"/>
        <n x="241"/>
      </t>
    </mdx>
    <mdx n="0" f="v">
      <t c="3" si="227">
        <n x="225"/>
        <n x="394"/>
        <n x="241"/>
      </t>
    </mdx>
    <mdx n="0" f="v">
      <t c="3" si="227">
        <n x="225"/>
        <n x="395"/>
        <n x="241"/>
      </t>
    </mdx>
    <mdx n="0" f="v">
      <t c="3" si="227">
        <n x="225"/>
        <n x="278"/>
        <n x="241"/>
      </t>
    </mdx>
    <mdx n="0" f="v">
      <t c="3" si="227">
        <n x="225"/>
        <n x="396"/>
        <n x="241"/>
      </t>
    </mdx>
    <mdx n="0" f="v">
      <t c="3" si="227">
        <n x="225"/>
        <n x="397"/>
        <n x="241"/>
      </t>
    </mdx>
    <mdx n="0" f="v">
      <t c="3" si="227">
        <n x="225"/>
        <n x="398"/>
        <n x="241"/>
      </t>
    </mdx>
    <mdx n="0" f="v">
      <t c="3" si="227">
        <n x="225"/>
        <n x="399"/>
        <n x="241"/>
      </t>
    </mdx>
    <mdx n="0" f="v">
      <t c="3" si="227">
        <n x="225"/>
        <n x="400"/>
        <n x="241"/>
      </t>
    </mdx>
    <mdx n="0" f="v">
      <t c="3" si="227">
        <n x="225"/>
        <n x="401"/>
        <n x="241"/>
      </t>
    </mdx>
    <mdx n="0" f="v">
      <t c="3" si="227">
        <n x="225"/>
        <n x="402"/>
        <n x="241"/>
      </t>
    </mdx>
    <mdx n="0" f="v">
      <t c="3" si="227">
        <n x="225"/>
        <n x="277"/>
        <n x="241"/>
      </t>
    </mdx>
    <mdx n="0" f="v">
      <t c="3" si="227">
        <n x="225"/>
        <n x="411"/>
        <n x="241"/>
      </t>
    </mdx>
    <mdx n="0" f="v">
      <t c="3" si="227">
        <n x="225"/>
        <n x="404"/>
        <n x="241"/>
      </t>
    </mdx>
    <mdx n="0" f="v">
      <t c="3" si="227">
        <n x="225"/>
        <n x="405"/>
        <n x="241"/>
      </t>
    </mdx>
    <mdx n="0" f="v">
      <t c="3" si="227">
        <n x="225"/>
        <n x="406"/>
        <n x="241"/>
      </t>
    </mdx>
    <mdx n="0" f="v">
      <t c="3" si="227">
        <n x="225"/>
        <n x="407"/>
        <n x="241"/>
      </t>
    </mdx>
    <mdx n="0" f="v">
      <t c="3" si="227">
        <n x="225"/>
        <n x="408"/>
        <n x="241"/>
      </t>
    </mdx>
    <mdx n="0" f="v">
      <t c="3" si="227">
        <n x="225"/>
        <n x="409"/>
        <n x="241"/>
      </t>
    </mdx>
    <mdx n="0" f="v">
      <t c="3" si="227">
        <n x="225"/>
        <n x="410"/>
        <n x="241"/>
      </t>
    </mdx>
    <mdx n="0" f="v">
      <t c="3" si="227">
        <n x="225"/>
        <n x="403"/>
        <n x="241"/>
      </t>
    </mdx>
    <mdx n="0" f="v">
      <t c="3" si="227">
        <n x="225"/>
        <n x="412"/>
        <n x="241"/>
      </t>
    </mdx>
    <mdx n="0" f="v">
      <t c="3" si="227">
        <n x="225"/>
        <n x="413"/>
        <n x="241"/>
      </t>
    </mdx>
    <mdx n="0" f="v">
      <t c="3" si="227">
        <n x="225"/>
        <n x="414"/>
        <n x="241"/>
      </t>
    </mdx>
    <mdx n="0" f="v">
      <t c="3" si="227">
        <n x="225"/>
        <n x="415"/>
        <n x="241"/>
      </t>
    </mdx>
    <mdx n="0" f="v">
      <t c="3" si="227">
        <n x="225"/>
        <n x="416"/>
        <n x="241"/>
      </t>
    </mdx>
    <mdx n="0" f="v">
      <t c="3" si="227">
        <n x="225"/>
        <n x="422"/>
        <n x="241"/>
      </t>
    </mdx>
    <mdx n="0" f="v">
      <t c="3" si="227">
        <n x="225"/>
        <n x="417"/>
        <n x="241"/>
      </t>
    </mdx>
    <mdx n="0" f="v">
      <t c="3" si="227">
        <n x="225"/>
        <n x="418"/>
        <n x="241"/>
      </t>
    </mdx>
    <mdx n="0" f="v">
      <t c="3" si="227">
        <n x="225"/>
        <n x="419"/>
        <n x="241"/>
      </t>
    </mdx>
    <mdx n="0" f="v">
      <t c="3" si="227">
        <n x="225"/>
        <n x="420"/>
        <n x="241"/>
      </t>
    </mdx>
    <mdx n="0" f="v">
      <t c="3" si="227">
        <n x="225"/>
        <n x="299"/>
        <n x="241"/>
      </t>
    </mdx>
    <mdx n="0" f="v">
      <t c="3" si="227">
        <n x="225"/>
        <n x="297"/>
        <n x="241"/>
      </t>
    </mdx>
    <mdx n="0" f="v">
      <t c="3" si="227">
        <n x="225"/>
        <n x="421"/>
        <n x="241"/>
      </t>
    </mdx>
    <mdx n="0" f="v">
      <t c="3" si="227">
        <n x="225"/>
        <n x="423"/>
        <n x="241"/>
      </t>
    </mdx>
    <mdx n="0" f="v">
      <t c="3" si="227">
        <n x="225"/>
        <n x="424"/>
        <n x="241"/>
      </t>
    </mdx>
    <mdx n="0" f="v">
      <t c="3" si="227">
        <n x="225"/>
        <n x="425"/>
        <n x="241"/>
      </t>
    </mdx>
    <mdx n="0" f="v">
      <t c="3" si="227">
        <n x="225"/>
        <n x="348"/>
        <n x="241"/>
      </t>
    </mdx>
    <mdx n="0" f="v">
      <t c="3" si="227">
        <n x="225"/>
        <n x="327"/>
        <n x="241"/>
      </t>
    </mdx>
    <mdx n="0" f="v">
      <t c="3" si="227">
        <n x="225"/>
        <n x="426"/>
        <n x="241"/>
      </t>
    </mdx>
    <mdx n="0" f="v">
      <t c="3" si="227">
        <n x="225"/>
        <n x="433"/>
        <n x="241"/>
      </t>
    </mdx>
    <mdx n="0" f="v">
      <t c="3" si="227">
        <n x="225"/>
        <n x="427"/>
        <n x="241"/>
      </t>
    </mdx>
    <mdx n="0" f="v">
      <t c="3" si="227">
        <n x="225"/>
        <n x="329"/>
        <n x="241"/>
      </t>
    </mdx>
    <mdx n="0" f="v">
      <t c="3" si="227">
        <n x="225"/>
        <n x="428"/>
        <n x="241"/>
      </t>
    </mdx>
    <mdx n="0" f="v">
      <t c="3" si="227">
        <n x="225"/>
        <n x="328"/>
        <n x="241"/>
      </t>
    </mdx>
    <mdx n="0" f="v">
      <t c="3" si="227">
        <n x="225"/>
        <n x="429"/>
        <n x="241"/>
      </t>
    </mdx>
    <mdx n="0" f="v">
      <t c="3" si="227">
        <n x="225"/>
        <n x="430"/>
        <n x="241"/>
      </t>
    </mdx>
    <mdx n="0" f="v">
      <t c="3" si="227">
        <n x="225"/>
        <n x="431"/>
        <n x="241"/>
      </t>
    </mdx>
    <mdx n="0" f="v">
      <t c="3" si="227">
        <n x="225"/>
        <n x="432"/>
        <n x="241"/>
      </t>
    </mdx>
    <mdx n="0" f="v">
      <t c="3" si="227">
        <n x="225"/>
        <n x="448"/>
        <n x="241"/>
      </t>
    </mdx>
    <mdx n="0" f="v">
      <t c="3" si="227">
        <n x="225"/>
        <n x="326"/>
        <n x="241"/>
      </t>
    </mdx>
    <mdx n="0" f="v">
      <t c="3" si="227">
        <n x="225"/>
        <n x="435"/>
        <n x="241"/>
      </t>
    </mdx>
    <mdx n="0" f="v">
      <t c="3" si="227">
        <n x="225"/>
        <n x="436"/>
        <n x="241"/>
      </t>
    </mdx>
    <mdx n="0" f="v">
      <t c="3" si="227">
        <n x="225"/>
        <n x="437"/>
        <n x="241"/>
      </t>
    </mdx>
    <mdx n="0" f="v">
      <t c="3" si="227">
        <n x="225"/>
        <n x="294"/>
        <n x="241"/>
      </t>
    </mdx>
    <mdx n="0" f="v">
      <t c="3" si="227">
        <n x="225"/>
        <n x="293"/>
        <n x="241"/>
      </t>
    </mdx>
    <mdx n="0" f="v">
      <t c="3" si="227">
        <n x="225"/>
        <n x="434"/>
        <n x="241"/>
      </t>
    </mdx>
    <mdx n="0" f="v">
      <t c="3" si="227">
        <n x="225"/>
        <n x="438"/>
        <n x="241"/>
      </t>
    </mdx>
    <mdx n="0" f="v">
      <t c="3" si="227">
        <n x="225"/>
        <n x="350"/>
        <n x="241"/>
      </t>
    </mdx>
    <mdx n="0" f="v">
      <t c="3" si="227">
        <n x="225"/>
        <n x="439"/>
        <n x="241"/>
      </t>
    </mdx>
    <mdx n="0" f="v">
      <t c="3" si="227">
        <n x="225"/>
        <n x="449"/>
        <n x="241"/>
      </t>
    </mdx>
    <mdx n="0" f="v">
      <t c="3" si="227">
        <n x="225"/>
        <n x="440"/>
        <n x="241"/>
      </t>
    </mdx>
    <mdx n="0" f="v">
      <t c="3" si="227">
        <n x="225"/>
        <n x="441"/>
        <n x="241"/>
      </t>
    </mdx>
    <mdx n="0" f="v">
      <t c="3" si="227">
        <n x="225"/>
        <n x="447"/>
        <n x="241"/>
      </t>
    </mdx>
    <mdx n="0" f="v">
      <t c="3" si="227">
        <n x="225"/>
        <n x="442"/>
        <n x="241"/>
      </t>
    </mdx>
    <mdx n="0" f="v">
      <t c="3" si="227">
        <n x="225"/>
        <n x="443"/>
        <n x="241"/>
      </t>
    </mdx>
    <mdx n="0" f="v">
      <t c="3" si="227">
        <n x="225"/>
        <n x="444"/>
        <n x="241"/>
      </t>
    </mdx>
    <mdx n="0" f="v">
      <t c="3" si="227">
        <n x="225"/>
        <n x="445"/>
        <n x="241"/>
      </t>
    </mdx>
    <mdx n="0" f="v">
      <t c="3" si="227">
        <n x="225"/>
        <n x="446"/>
        <n x="241"/>
      </t>
    </mdx>
    <mdx n="0" f="v">
      <t c="3" si="227">
        <n x="225"/>
        <n x="452"/>
        <n x="241"/>
      </t>
    </mdx>
    <mdx n="0" f="v">
      <t c="3" si="227">
        <n x="225"/>
        <n x="450"/>
        <n x="241"/>
      </t>
    </mdx>
    <mdx n="0" f="v">
      <t c="3" si="227">
        <n x="225"/>
        <n x="451"/>
        <n x="241"/>
      </t>
    </mdx>
    <mdx n="0" f="v">
      <t c="3" si="227">
        <n x="225"/>
        <n x="459"/>
        <n x="241"/>
      </t>
    </mdx>
    <mdx n="0" f="v">
      <t c="3" si="227">
        <n x="225"/>
        <n x="457"/>
        <n x="241"/>
      </t>
    </mdx>
    <mdx n="0" f="v">
      <t c="3" si="227">
        <n x="225"/>
        <n x="276"/>
        <n x="241"/>
      </t>
    </mdx>
    <mdx n="0" f="v">
      <t c="3" si="227">
        <n x="225"/>
        <n x="453"/>
        <n x="241"/>
      </t>
    </mdx>
    <mdx n="0" f="v">
      <t c="3" si="227">
        <n x="225"/>
        <n x="454"/>
        <n x="241"/>
      </t>
    </mdx>
    <mdx n="0" f="v">
      <t c="3" si="227">
        <n x="225"/>
        <n x="455"/>
        <n x="241"/>
      </t>
    </mdx>
    <mdx n="0" f="v">
      <t c="3" si="227">
        <n x="225"/>
        <n x="456"/>
        <n x="241"/>
      </t>
    </mdx>
    <mdx n="0" f="v">
      <t c="3" si="227">
        <n x="225"/>
        <n x="458"/>
        <n x="241"/>
      </t>
    </mdx>
    <mdx n="0" f="v">
      <t c="3" si="227">
        <n x="225"/>
        <n x="460"/>
        <n x="241"/>
      </t>
    </mdx>
    <mdx n="0" f="v">
      <t c="3" si="227">
        <n x="225"/>
        <n x="346"/>
        <n x="241"/>
      </t>
    </mdx>
    <mdx n="0" f="v">
      <t c="3" si="227">
        <n x="225"/>
        <n x="461"/>
        <n x="241"/>
      </t>
    </mdx>
    <mdx n="0" f="v">
      <t c="3" si="227">
        <n x="225"/>
        <n x="462"/>
        <n x="241"/>
      </t>
    </mdx>
    <mdx n="0" f="v">
      <t c="3" si="227">
        <n x="225"/>
        <n x="463"/>
        <n x="241"/>
      </t>
    </mdx>
    <mdx n="0" f="v">
      <t c="3" si="227">
        <n x="225"/>
        <n x="464"/>
        <n x="241"/>
      </t>
    </mdx>
    <mdx n="0" f="v">
      <t c="3" si="227">
        <n x="225"/>
        <n x="465"/>
        <n x="241"/>
      </t>
    </mdx>
    <mdx n="0" f="v">
      <t c="3" si="227">
        <n x="225"/>
        <n x="466"/>
        <n x="241"/>
      </t>
    </mdx>
    <mdx n="0" f="v">
      <t c="3" si="227">
        <n x="225"/>
        <n x="467"/>
        <n x="241"/>
      </t>
    </mdx>
    <mdx n="0" f="v">
      <t c="3" si="227">
        <n x="225"/>
        <n x="468"/>
        <n x="241"/>
      </t>
    </mdx>
    <mdx n="0" f="v">
      <t c="3" si="227">
        <n x="225"/>
        <n x="469"/>
        <n x="241"/>
      </t>
    </mdx>
    <mdx n="0" f="v">
      <t c="3" si="227">
        <n x="225"/>
        <n x="470"/>
        <n x="241"/>
      </t>
    </mdx>
    <mdx n="0" f="v">
      <t c="3" si="227">
        <n x="225"/>
        <n x="473"/>
        <n x="241"/>
      </t>
    </mdx>
    <mdx n="0" f="v">
      <t c="3" si="227">
        <n x="225"/>
        <n x="474"/>
        <n x="241"/>
      </t>
    </mdx>
    <mdx n="0" f="v">
      <t c="3" si="227">
        <n x="225"/>
        <n x="475"/>
        <n x="241"/>
      </t>
    </mdx>
    <mdx n="0" f="v">
      <t c="3" si="227">
        <n x="225"/>
        <n x="476"/>
        <n x="241"/>
      </t>
    </mdx>
    <mdx n="0" f="v">
      <t c="3" si="227">
        <n x="225"/>
        <n x="471"/>
        <n x="241"/>
      </t>
    </mdx>
    <mdx n="0" f="v">
      <t c="3" si="227">
        <n x="225"/>
        <n x="472"/>
        <n x="241"/>
      </t>
    </mdx>
    <mdx n="0" f="v">
      <t c="3" si="227">
        <n x="225"/>
        <n x="477"/>
        <n x="241"/>
      </t>
    </mdx>
    <mdx n="0" f="v">
      <t c="3" si="227">
        <n x="225"/>
        <n x="478"/>
        <n x="241"/>
      </t>
    </mdx>
    <mdx n="0" f="v">
      <t c="3" si="227">
        <n x="225"/>
        <n x="479"/>
        <n x="241"/>
      </t>
    </mdx>
    <mdx n="0" f="v">
      <t c="3" si="227">
        <n x="225"/>
        <n x="480"/>
        <n x="241"/>
      </t>
    </mdx>
    <mdx n="0" f="v">
      <t c="3" si="227">
        <n x="225"/>
        <n x="481"/>
        <n x="241"/>
      </t>
    </mdx>
    <mdx n="0" f="v">
      <t c="3" si="227">
        <n x="225"/>
        <n x="483"/>
        <n x="241"/>
      </t>
    </mdx>
    <mdx n="0" f="v">
      <t c="3" si="227">
        <n x="225"/>
        <n x="484"/>
        <n x="241"/>
      </t>
    </mdx>
    <mdx n="0" f="v">
      <t c="3" si="227">
        <n x="225"/>
        <n x="485"/>
        <n x="241"/>
      </t>
    </mdx>
    <mdx n="0" f="v">
      <t c="3" si="227">
        <n x="225"/>
        <n x="486"/>
        <n x="241"/>
      </t>
    </mdx>
    <mdx n="0" f="v">
      <t c="3" si="227">
        <n x="225"/>
        <n x="482"/>
        <n x="241"/>
      </t>
    </mdx>
    <mdx n="0" f="v">
      <t c="3" si="227">
        <n x="225"/>
        <n x="490"/>
        <n x="241"/>
      </t>
    </mdx>
    <mdx n="0" f="v">
      <t c="3" si="227">
        <n x="225"/>
        <n x="491"/>
        <n x="241"/>
      </t>
    </mdx>
    <mdx n="0" f="v">
      <t c="3" si="227">
        <n x="225"/>
        <n x="487"/>
        <n x="241"/>
      </t>
    </mdx>
    <mdx n="0" f="v">
      <t c="3" si="227">
        <n x="225"/>
        <n x="488"/>
        <n x="241"/>
      </t>
    </mdx>
    <mdx n="0" f="v">
      <t c="3" si="227">
        <n x="225"/>
        <n x="489"/>
        <n x="241"/>
      </t>
    </mdx>
    <mdx n="0" f="v">
      <t c="3" si="227">
        <n x="225"/>
        <n x="492"/>
        <n x="241"/>
      </t>
    </mdx>
    <mdx n="0" f="v">
      <t c="3" si="227">
        <n x="225"/>
        <n x="493"/>
        <n x="241"/>
      </t>
    </mdx>
    <mdx n="0" f="v">
      <t c="3" si="227">
        <n x="225"/>
        <n x="494"/>
        <n x="241"/>
      </t>
    </mdx>
    <mdx n="0" f="v">
      <t c="3" si="227">
        <n x="225"/>
        <n x="495"/>
        <n x="241"/>
      </t>
    </mdx>
    <mdx n="0" f="v">
      <t c="3" si="227">
        <n x="225"/>
        <n x="496"/>
        <n x="241"/>
      </t>
    </mdx>
    <mdx n="0" f="v">
      <t c="3" si="227">
        <n x="225"/>
        <n x="497"/>
        <n x="241"/>
      </t>
    </mdx>
    <mdx n="0" f="v">
      <t c="3" si="227">
        <n x="225"/>
        <n x="498"/>
        <n x="241"/>
      </t>
    </mdx>
    <mdx n="0" f="v">
      <t c="3" si="227">
        <n x="225"/>
        <n x="499"/>
        <n x="241"/>
      </t>
    </mdx>
    <mdx n="0" f="v">
      <t c="3" si="227">
        <n x="225"/>
        <n x="500"/>
        <n x="241"/>
      </t>
    </mdx>
    <mdx n="0" f="v">
      <t c="3" si="227">
        <n x="225"/>
        <n x="501"/>
        <n x="241"/>
      </t>
    </mdx>
    <mdx n="0" f="v">
      <t c="3" si="227">
        <n x="225"/>
        <n x="502"/>
        <n x="241"/>
      </t>
    </mdx>
    <mdx n="0" f="v">
      <t c="3" si="227">
        <n x="225"/>
        <n x="503"/>
        <n x="241"/>
      </t>
    </mdx>
    <mdx n="0" f="v">
      <t c="3" si="227">
        <n x="225"/>
        <n x="504"/>
        <n x="241"/>
      </t>
    </mdx>
    <mdx n="0" f="v">
      <t c="3" si="227">
        <n x="225"/>
        <n x="505"/>
        <n x="241"/>
      </t>
    </mdx>
    <mdx n="0" f="v">
      <t c="3" si="227">
        <n x="225"/>
        <n x="506"/>
        <n x="241"/>
      </t>
    </mdx>
    <mdx n="0" f="v">
      <t c="3" si="227">
        <n x="225"/>
        <n x="508"/>
        <n x="241"/>
      </t>
    </mdx>
    <mdx n="0" f="v">
      <t c="3" si="227">
        <n x="225"/>
        <n x="509"/>
        <n x="241"/>
      </t>
    </mdx>
    <mdx n="0" f="v">
      <t c="3" si="227">
        <n x="225"/>
        <n x="507"/>
        <n x="241"/>
      </t>
    </mdx>
    <mdx n="0" f="v">
      <t c="3" si="227">
        <n x="225"/>
        <n x="510"/>
        <n x="241"/>
      </t>
    </mdx>
    <mdx n="0" f="v">
      <t c="3" si="227">
        <n x="225"/>
        <n x="511"/>
        <n x="241"/>
      </t>
    </mdx>
    <mdx n="0" f="v">
      <t c="3" si="227">
        <n x="225"/>
        <n x="512"/>
        <n x="241"/>
      </t>
    </mdx>
    <mdx n="0" f="v">
      <t c="3" si="227">
        <n x="225"/>
        <n x="513"/>
        <n x="241"/>
      </t>
    </mdx>
    <mdx n="0" f="v">
      <t c="3" si="227">
        <n x="225"/>
        <n x="514"/>
        <n x="241"/>
      </t>
    </mdx>
    <mdx n="0" f="v">
      <t c="3" si="227">
        <n x="225"/>
        <n x="515"/>
        <n x="241"/>
      </t>
    </mdx>
    <mdx n="0" f="v">
      <t c="3" si="227">
        <n x="225"/>
        <n x="522"/>
        <n x="241"/>
      </t>
    </mdx>
    <mdx n="0" f="v">
      <t c="3" si="227">
        <n x="225"/>
        <n x="516"/>
        <n x="241"/>
      </t>
    </mdx>
    <mdx n="0" f="v">
      <t c="3" si="227">
        <n x="225"/>
        <n x="517"/>
        <n x="241"/>
      </t>
    </mdx>
    <mdx n="0" f="v">
      <t c="3" si="227">
        <n x="225"/>
        <n x="518"/>
        <n x="241"/>
      </t>
    </mdx>
    <mdx n="0" f="v">
      <t c="3" si="227">
        <n x="225"/>
        <n x="519"/>
        <n x="241"/>
      </t>
    </mdx>
    <mdx n="0" f="v">
      <t c="3" si="227">
        <n x="225"/>
        <n x="520"/>
        <n x="241"/>
      </t>
    </mdx>
    <mdx n="0" f="v">
      <t c="3" si="227">
        <n x="225"/>
        <n x="521"/>
        <n x="241"/>
      </t>
    </mdx>
    <mdx n="0" f="v">
      <t c="3" si="227">
        <n x="225"/>
        <n x="523"/>
        <n x="241"/>
      </t>
    </mdx>
    <mdx n="0" f="v">
      <t c="3" si="227">
        <n x="225"/>
        <n x="524"/>
        <n x="241"/>
      </t>
    </mdx>
    <mdx n="0" f="v">
      <t c="3" si="227">
        <n x="225"/>
        <n x="525"/>
        <n x="241"/>
      </t>
    </mdx>
    <mdx n="0" f="v">
      <t c="3" si="227">
        <n x="225"/>
        <n x="526"/>
        <n x="241"/>
      </t>
    </mdx>
    <mdx n="0" f="v">
      <t c="3" si="227">
        <n x="225"/>
        <n x="527"/>
        <n x="241"/>
      </t>
    </mdx>
    <mdx n="0" f="v">
      <t c="3" si="227">
        <n x="225"/>
        <n x="528"/>
        <n x="241"/>
      </t>
    </mdx>
    <mdx n="0" f="v">
      <t c="3" si="227">
        <n x="225"/>
        <n x="529"/>
        <n x="241"/>
      </t>
    </mdx>
    <mdx n="0" f="v">
      <t c="3" si="227">
        <n x="225"/>
        <n x="533"/>
        <n x="241"/>
      </t>
    </mdx>
    <mdx n="0" f="v">
      <t c="3" si="227">
        <n x="225"/>
        <n x="530"/>
        <n x="241"/>
      </t>
    </mdx>
    <mdx n="0" f="v">
      <t c="3" si="227">
        <n x="225"/>
        <n x="531"/>
        <n x="241"/>
      </t>
    </mdx>
    <mdx n="0" f="v">
      <t c="3" si="227">
        <n x="225"/>
        <n x="532"/>
        <n x="241"/>
      </t>
    </mdx>
    <mdx n="0" f="v">
      <t c="3" si="227">
        <n x="225"/>
        <n x="534"/>
        <n x="241"/>
      </t>
    </mdx>
    <mdx n="0" f="v">
      <t c="3" si="227">
        <n x="225"/>
        <n x="535"/>
        <n x="241"/>
      </t>
    </mdx>
    <mdx n="0" f="v">
      <t c="3" si="227">
        <n x="225"/>
        <n x="536"/>
        <n x="241"/>
      </t>
    </mdx>
    <mdx n="0" f="v">
      <t c="3" si="227">
        <n x="225"/>
        <n x="537"/>
        <n x="241"/>
      </t>
    </mdx>
    <mdx n="0" f="v">
      <t c="3" si="227">
        <n x="225"/>
        <n x="538"/>
        <n x="241"/>
      </t>
    </mdx>
    <mdx n="0" f="v">
      <t c="3" si="227">
        <n x="225"/>
        <n x="539"/>
        <n x="241"/>
      </t>
    </mdx>
    <mdx n="0" f="v">
      <t c="3" si="227">
        <n x="225"/>
        <n x="540"/>
        <n x="241"/>
      </t>
    </mdx>
    <mdx n="0" f="v">
      <t c="3" si="227">
        <n x="225"/>
        <n x="541"/>
        <n x="241"/>
      </t>
    </mdx>
    <mdx n="0" f="v">
      <t c="3" si="227">
        <n x="225"/>
        <n x="544"/>
        <n x="241"/>
      </t>
    </mdx>
    <mdx n="0" f="v">
      <t c="3" si="227">
        <n x="225"/>
        <n x="543"/>
        <n x="241"/>
      </t>
    </mdx>
    <mdx n="0" f="v">
      <t c="3" si="227">
        <n x="225"/>
        <n x="545"/>
        <n x="241"/>
      </t>
    </mdx>
    <mdx n="0" f="v">
      <t c="3" si="227">
        <n x="225"/>
        <n x="542"/>
        <n x="241"/>
      </t>
    </mdx>
    <mdx n="0" f="v">
      <t c="3" si="227">
        <n x="225"/>
        <n x="546"/>
        <n x="241"/>
      </t>
    </mdx>
    <mdx n="0" f="v">
      <t c="3" si="227">
        <n x="225"/>
        <n x="272"/>
        <n x="54"/>
      </t>
    </mdx>
    <mdx n="0" f="v">
      <t c="3" si="227">
        <n x="225"/>
        <n x="273"/>
        <n x="54"/>
      </t>
    </mdx>
    <mdx n="0" f="v">
      <t c="3" si="227">
        <n x="225"/>
        <n x="271"/>
        <n x="54"/>
      </t>
    </mdx>
    <mdx n="0" f="v">
      <t c="3" si="227">
        <n x="225"/>
        <n x="270"/>
        <n x="54"/>
      </t>
    </mdx>
    <mdx n="0" f="v">
      <t c="3" si="227">
        <n x="225"/>
        <n x="269"/>
        <n x="54"/>
      </t>
    </mdx>
    <mdx n="0" f="v">
      <t c="3" si="227">
        <n x="225"/>
        <n x="268"/>
        <n x="54"/>
      </t>
    </mdx>
    <mdx n="0" f="v">
      <t c="3" si="227">
        <n x="225"/>
        <n x="355"/>
        <n x="54"/>
      </t>
    </mdx>
    <mdx n="0" f="v">
      <t c="3" si="227">
        <n x="225"/>
        <n x="356"/>
        <n x="54"/>
      </t>
    </mdx>
    <mdx n="0" f="v">
      <t c="3" si="227">
        <n x="225"/>
        <n x="357"/>
        <n x="54"/>
      </t>
    </mdx>
    <mdx n="0" f="v">
      <t c="3" si="227">
        <n x="225"/>
        <n x="358"/>
        <n x="54"/>
      </t>
    </mdx>
    <mdx n="0" f="v">
      <t c="3" si="227">
        <n x="225"/>
        <n x="359"/>
        <n x="54"/>
      </t>
    </mdx>
    <mdx n="0" f="v">
      <t c="3" si="227">
        <n x="225"/>
        <n x="360"/>
        <n x="54"/>
      </t>
    </mdx>
    <mdx n="0" f="v">
      <t c="3" si="227">
        <n x="225"/>
        <n x="361"/>
        <n x="54"/>
      </t>
    </mdx>
    <mdx n="0" f="v">
      <t c="3" si="227">
        <n x="225"/>
        <n x="547"/>
        <n x="54"/>
      </t>
    </mdx>
    <mdx n="0" f="v">
      <t c="3" si="227">
        <n x="225"/>
        <n x="362"/>
        <n x="54"/>
      </t>
    </mdx>
    <mdx n="0" f="v">
      <t c="3" si="227">
        <n x="225"/>
        <n x="363"/>
        <n x="54"/>
      </t>
    </mdx>
    <mdx n="0" f="v">
      <t c="3" si="227">
        <n x="225"/>
        <n x="364"/>
        <n x="54"/>
      </t>
    </mdx>
    <mdx n="0" f="v">
      <t c="3" si="227">
        <n x="225"/>
        <n x="548"/>
        <n x="54"/>
      </t>
    </mdx>
    <mdx n="0" f="v">
      <t c="3" si="227">
        <n x="225"/>
        <n x="365"/>
        <n x="54"/>
      </t>
    </mdx>
    <mdx n="0" f="v">
      <t c="3" si="227">
        <n x="225"/>
        <n x="366"/>
        <n x="54"/>
      </t>
    </mdx>
    <mdx n="0" f="v">
      <t c="3" si="227">
        <n x="225"/>
        <n x="367"/>
        <n x="54"/>
      </t>
    </mdx>
    <mdx n="0" f="v">
      <t c="3" si="227">
        <n x="225"/>
        <n x="368"/>
        <n x="54"/>
      </t>
    </mdx>
    <mdx n="0" f="v">
      <t c="3" si="227">
        <n x="225"/>
        <n x="369"/>
        <n x="54"/>
      </t>
    </mdx>
    <mdx n="0" f="v">
      <t c="3" si="227">
        <n x="225"/>
        <n x="307"/>
        <n x="54"/>
      </t>
    </mdx>
    <mdx n="0" f="v">
      <t c="3" si="227">
        <n x="225"/>
        <n x="370"/>
        <n x="54"/>
      </t>
    </mdx>
    <mdx n="0" f="v">
      <t c="3" si="227">
        <n x="225"/>
        <n x="371"/>
        <n x="54"/>
      </t>
    </mdx>
    <mdx n="0" f="v">
      <t c="3" si="227">
        <n x="225"/>
        <n x="372"/>
        <n x="54"/>
      </t>
    </mdx>
    <mdx n="0" f="v">
      <t c="3" si="227">
        <n x="225"/>
        <n x="255"/>
        <n x="54"/>
      </t>
    </mdx>
    <mdx n="0" f="v">
      <t c="3" si="227">
        <n x="225"/>
        <n x="316"/>
        <n x="54"/>
      </t>
    </mdx>
    <mdx n="0" f="v">
      <t c="3" si="227">
        <n x="225"/>
        <n x="373"/>
        <n x="54"/>
      </t>
    </mdx>
    <mdx n="0" f="v">
      <t c="3" si="227">
        <n x="225"/>
        <n x="374"/>
        <n x="54"/>
      </t>
    </mdx>
    <mdx n="0" f="v">
      <t c="3" si="227">
        <n x="225"/>
        <n x="375"/>
        <n x="54"/>
      </t>
    </mdx>
    <mdx n="0" f="v">
      <t c="3" si="227">
        <n x="225"/>
        <n x="281"/>
        <n x="54"/>
      </t>
    </mdx>
    <mdx n="0" f="v">
      <t c="3" si="227">
        <n x="225"/>
        <n x="376"/>
        <n x="54"/>
      </t>
    </mdx>
    <mdx n="0" f="v">
      <t c="3" si="227">
        <n x="225"/>
        <n x="377"/>
        <n x="54"/>
      </t>
    </mdx>
    <mdx n="0" f="v">
      <t c="3" si="227">
        <n x="225"/>
        <n x="280"/>
        <n x="54"/>
      </t>
    </mdx>
    <mdx n="0" f="v">
      <t c="3" si="227">
        <n x="225"/>
        <n x="311"/>
        <n x="54"/>
      </t>
    </mdx>
    <mdx n="0" f="v">
      <t c="3" si="227">
        <n x="225"/>
        <n x="378"/>
        <n x="54"/>
      </t>
    </mdx>
    <mdx n="0" f="v">
      <t c="3" si="227">
        <n x="225"/>
        <n x="379"/>
        <n x="54"/>
      </t>
    </mdx>
    <mdx n="0" f="v">
      <t c="3" si="227">
        <n x="225"/>
        <n x="380"/>
        <n x="54"/>
      </t>
    </mdx>
    <mdx n="0" f="v">
      <t c="3" si="227">
        <n x="225"/>
        <n x="381"/>
        <n x="54"/>
      </t>
    </mdx>
    <mdx n="0" f="v">
      <t c="3" si="227">
        <n x="225"/>
        <n x="382"/>
        <n x="54"/>
      </t>
    </mdx>
    <mdx n="0" f="v">
      <t c="3" si="227">
        <n x="225"/>
        <n x="304"/>
        <n x="54"/>
      </t>
    </mdx>
    <mdx n="0" f="v">
      <t c="3" si="227">
        <n x="225"/>
        <n x="383"/>
        <n x="54"/>
      </t>
    </mdx>
    <mdx n="0" f="v">
      <t c="3" si="227">
        <n x="225"/>
        <n x="384"/>
        <n x="54"/>
      </t>
    </mdx>
    <mdx n="0" f="v">
      <t c="3" si="227">
        <n x="225"/>
        <n x="385"/>
        <n x="54"/>
      </t>
    </mdx>
    <mdx n="0" f="v">
      <t c="3" si="227">
        <n x="225"/>
        <n x="386"/>
        <n x="54"/>
      </t>
    </mdx>
    <mdx n="0" f="v">
      <t c="3" si="227">
        <n x="225"/>
        <n x="387"/>
        <n x="54"/>
      </t>
    </mdx>
    <mdx n="0" f="v">
      <t c="3" si="227">
        <n x="225"/>
        <n x="388"/>
        <n x="54"/>
      </t>
    </mdx>
    <mdx n="0" f="v">
      <t c="3" si="227">
        <n x="225"/>
        <n x="389"/>
        <n x="54"/>
      </t>
    </mdx>
    <mdx n="0" f="v">
      <t c="3" si="227">
        <n x="225"/>
        <n x="390"/>
        <n x="54"/>
      </t>
    </mdx>
    <mdx n="0" f="v">
      <t c="3" si="227">
        <n x="225"/>
        <n x="392"/>
        <n x="54"/>
      </t>
    </mdx>
    <mdx n="0" f="v">
      <t c="3" si="227">
        <n x="225"/>
        <n x="391"/>
        <n x="54"/>
      </t>
    </mdx>
    <mdx n="0" f="v">
      <t c="3" si="227">
        <n x="225"/>
        <n x="393"/>
        <n x="54"/>
      </t>
    </mdx>
    <mdx n="0" f="v">
      <t c="3" si="227">
        <n x="225"/>
        <n x="394"/>
        <n x="54"/>
      </t>
    </mdx>
    <mdx n="0" f="v">
      <t c="3" si="227">
        <n x="225"/>
        <n x="395"/>
        <n x="54"/>
      </t>
    </mdx>
    <mdx n="0" f="v">
      <t c="3" si="227">
        <n x="225"/>
        <n x="278"/>
        <n x="54"/>
      </t>
    </mdx>
    <mdx n="0" f="v">
      <t c="3" si="227">
        <n x="225"/>
        <n x="396"/>
        <n x="54"/>
      </t>
    </mdx>
    <mdx n="0" f="v">
      <t c="3" si="227">
        <n x="225"/>
        <n x="397"/>
        <n x="54"/>
      </t>
    </mdx>
    <mdx n="0" f="v">
      <t c="3" si="227">
        <n x="225"/>
        <n x="398"/>
        <n x="54"/>
      </t>
    </mdx>
    <mdx n="0" f="v">
      <t c="3" si="227">
        <n x="225"/>
        <n x="399"/>
        <n x="54"/>
      </t>
    </mdx>
    <mdx n="0" f="v">
      <t c="3" si="227">
        <n x="225"/>
        <n x="400"/>
        <n x="54"/>
      </t>
    </mdx>
    <mdx n="0" f="v">
      <t c="3" si="227">
        <n x="225"/>
        <n x="401"/>
        <n x="54"/>
      </t>
    </mdx>
    <mdx n="0" f="v">
      <t c="3" si="227">
        <n x="225"/>
        <n x="402"/>
        <n x="54"/>
      </t>
    </mdx>
    <mdx n="0" f="v">
      <t c="3" si="227">
        <n x="225"/>
        <n x="277"/>
        <n x="54"/>
      </t>
    </mdx>
    <mdx n="0" f="v">
      <t c="3" si="227">
        <n x="225"/>
        <n x="403"/>
        <n x="54"/>
      </t>
    </mdx>
    <mdx n="0" f="v">
      <t c="3" si="227">
        <n x="225"/>
        <n x="404"/>
        <n x="54"/>
      </t>
    </mdx>
    <mdx n="0" f="v">
      <t c="3" si="227">
        <n x="225"/>
        <n x="405"/>
        <n x="54"/>
      </t>
    </mdx>
    <mdx n="0" f="v">
      <t c="3" si="227">
        <n x="225"/>
        <n x="406"/>
        <n x="54"/>
      </t>
    </mdx>
    <mdx n="0" f="v">
      <t c="3" si="227">
        <n x="225"/>
        <n x="407"/>
        <n x="54"/>
      </t>
    </mdx>
    <mdx n="0" f="v">
      <t c="3" si="227">
        <n x="225"/>
        <n x="408"/>
        <n x="54"/>
      </t>
    </mdx>
    <mdx n="0" f="v">
      <t c="3" si="227">
        <n x="225"/>
        <n x="409"/>
        <n x="54"/>
      </t>
    </mdx>
    <mdx n="0" f="v">
      <t c="3" si="227">
        <n x="225"/>
        <n x="410"/>
        <n x="54"/>
      </t>
    </mdx>
    <mdx n="0" f="v">
      <t c="3" si="227">
        <n x="225"/>
        <n x="411"/>
        <n x="54"/>
      </t>
    </mdx>
    <mdx n="0" f="v">
      <t c="3" si="227">
        <n x="225"/>
        <n x="422"/>
        <n x="54"/>
      </t>
    </mdx>
    <mdx n="0" f="v">
      <t c="3" si="227">
        <n x="225"/>
        <n x="412"/>
        <n x="54"/>
      </t>
    </mdx>
    <mdx n="0" f="v">
      <t c="3" si="227">
        <n x="225"/>
        <n x="413"/>
        <n x="54"/>
      </t>
    </mdx>
    <mdx n="0" f="v">
      <t c="3" si="227">
        <n x="225"/>
        <n x="414"/>
        <n x="54"/>
      </t>
    </mdx>
    <mdx n="0" f="v">
      <t c="3" si="227">
        <n x="225"/>
        <n x="415"/>
        <n x="54"/>
      </t>
    </mdx>
    <mdx n="0" f="v">
      <t c="3" si="227">
        <n x="225"/>
        <n x="416"/>
        <n x="54"/>
      </t>
    </mdx>
    <mdx n="0" f="v">
      <t c="3" si="227">
        <n x="225"/>
        <n x="417"/>
        <n x="54"/>
      </t>
    </mdx>
    <mdx n="0" f="v">
      <t c="3" si="227">
        <n x="225"/>
        <n x="418"/>
        <n x="54"/>
      </t>
    </mdx>
    <mdx n="0" f="v">
      <t c="3" si="227">
        <n x="225"/>
        <n x="419"/>
        <n x="54"/>
      </t>
    </mdx>
    <mdx n="0" f="v">
      <t c="3" si="227">
        <n x="225"/>
        <n x="420"/>
        <n x="54"/>
      </t>
    </mdx>
    <mdx n="0" f="v">
      <t c="3" si="227">
        <n x="225"/>
        <n x="301"/>
        <n x="54"/>
      </t>
    </mdx>
    <mdx n="0" f="v">
      <t c="3" si="227">
        <n x="225"/>
        <n x="299"/>
        <n x="54"/>
      </t>
    </mdx>
    <mdx n="0" f="v">
      <t c="3" si="227">
        <n x="225"/>
        <n x="297"/>
        <n x="54"/>
      </t>
    </mdx>
    <mdx n="0" f="v">
      <t c="3" si="227">
        <n x="225"/>
        <n x="421"/>
        <n x="54"/>
      </t>
    </mdx>
    <mdx n="0" f="v">
      <t c="3" si="227">
        <n x="225"/>
        <n x="423"/>
        <n x="54"/>
      </t>
    </mdx>
    <mdx n="0" f="v">
      <t c="3" si="227">
        <n x="225"/>
        <n x="424"/>
        <n x="54"/>
      </t>
    </mdx>
    <mdx n="0" f="v">
      <t c="3" si="227">
        <n x="225"/>
        <n x="425"/>
        <n x="54"/>
      </t>
    </mdx>
    <mdx n="0" f="v">
      <t c="3" si="227">
        <n x="225"/>
        <n x="348"/>
        <n x="54"/>
      </t>
    </mdx>
    <mdx n="0" f="v">
      <t c="3" si="227">
        <n x="225"/>
        <n x="327"/>
        <n x="54"/>
      </t>
    </mdx>
    <mdx n="0" f="v">
      <t c="3" si="227">
        <n x="225"/>
        <n x="426"/>
        <n x="54"/>
      </t>
    </mdx>
    <mdx n="0" f="v">
      <t c="3" si="227">
        <n x="225"/>
        <n x="427"/>
        <n x="54"/>
      </t>
    </mdx>
    <mdx n="0" f="v">
      <t c="3" si="227">
        <n x="225"/>
        <n x="329"/>
        <n x="54"/>
      </t>
    </mdx>
    <mdx n="0" f="v">
      <t c="3" si="227">
        <n x="225"/>
        <n x="428"/>
        <n x="54"/>
      </t>
    </mdx>
    <mdx n="0" f="v">
      <t c="3" si="227">
        <n x="225"/>
        <n x="328"/>
        <n x="54"/>
      </t>
    </mdx>
    <mdx n="0" f="v">
      <t c="3" si="227">
        <n x="225"/>
        <n x="429"/>
        <n x="54"/>
      </t>
    </mdx>
    <mdx n="0" f="v">
      <t c="3" si="227">
        <n x="225"/>
        <n x="430"/>
        <n x="54"/>
      </t>
    </mdx>
    <mdx n="0" f="v">
      <t c="3" si="227">
        <n x="225"/>
        <n x="431"/>
        <n x="54"/>
      </t>
    </mdx>
    <mdx n="0" f="v">
      <t c="3" si="227">
        <n x="225"/>
        <n x="432"/>
        <n x="54"/>
      </t>
    </mdx>
    <mdx n="0" f="v">
      <t c="3" si="227">
        <n x="225"/>
        <n x="433"/>
        <n x="54"/>
      </t>
    </mdx>
    <mdx n="0" f="v">
      <t c="3" si="227">
        <n x="225"/>
        <n x="438"/>
        <n x="54"/>
      </t>
    </mdx>
    <mdx n="0" f="v">
      <t c="3" si="227">
        <n x="225"/>
        <n x="350"/>
        <n x="54"/>
      </t>
    </mdx>
    <mdx n="0" f="v">
      <t c="3" si="227">
        <n x="225"/>
        <n x="439"/>
        <n x="54"/>
      </t>
    </mdx>
    <mdx n="0" f="v">
      <t c="3" si="227">
        <n x="225"/>
        <n x="346"/>
        <n x="54"/>
      </t>
    </mdx>
    <mdx n="0" f="v">
      <t c="3" si="227">
        <n x="225"/>
        <n x="452"/>
        <n x="54"/>
      </t>
    </mdx>
    <mdx n="0" f="v">
      <t c="3" si="227">
        <n x="225"/>
        <n x="326"/>
        <n x="54"/>
      </t>
    </mdx>
    <mdx n="0" f="v">
      <t c="3" si="227">
        <n x="225"/>
        <n x="435"/>
        <n x="54"/>
      </t>
    </mdx>
    <mdx n="0" f="v">
      <t c="3" si="227">
        <n x="225"/>
        <n x="436"/>
        <n x="54"/>
      </t>
    </mdx>
    <mdx n="0" f="v">
      <t c="3" si="227">
        <n x="225"/>
        <n x="437"/>
        <n x="54"/>
      </t>
    </mdx>
    <mdx n="0" f="v">
      <t c="3" si="227">
        <n x="225"/>
        <n x="294"/>
        <n x="54"/>
      </t>
    </mdx>
    <mdx n="0" f="v">
      <t c="3" si="227">
        <n x="225"/>
        <n x="293"/>
        <n x="54"/>
      </t>
    </mdx>
    <mdx n="0" f="v">
      <t c="3" si="227">
        <n x="225"/>
        <n x="440"/>
        <n x="54"/>
      </t>
    </mdx>
    <mdx n="0" f="v">
      <t c="3" si="227">
        <n x="225"/>
        <n x="441"/>
        <n x="54"/>
      </t>
    </mdx>
    <mdx n="0" f="v">
      <t c="3" si="227">
        <n x="225"/>
        <n x="450"/>
        <n x="54"/>
      </t>
    </mdx>
    <mdx n="0" f="v">
      <t c="3" si="227">
        <n x="225"/>
        <n x="434"/>
        <n x="54"/>
      </t>
    </mdx>
    <mdx n="0" f="v">
      <t c="3" si="227">
        <n x="225"/>
        <n x="447"/>
        <n x="54"/>
      </t>
    </mdx>
    <mdx n="0" f="v">
      <t c="3" si="227">
        <n x="225"/>
        <n x="442"/>
        <n x="54"/>
      </t>
    </mdx>
    <mdx n="0" f="v">
      <t c="3" si="227">
        <n x="225"/>
        <n x="443"/>
        <n x="54"/>
      </t>
    </mdx>
    <mdx n="0" f="v">
      <t c="3" si="227">
        <n x="225"/>
        <n x="444"/>
        <n x="54"/>
      </t>
    </mdx>
    <mdx n="0" f="v">
      <t c="3" si="227">
        <n x="225"/>
        <n x="445"/>
        <n x="54"/>
      </t>
    </mdx>
    <mdx n="0" f="v">
      <t c="3" si="227">
        <n x="225"/>
        <n x="446"/>
        <n x="54"/>
      </t>
    </mdx>
    <mdx n="0" f="v">
      <t c="3" si="227">
        <n x="225"/>
        <n x="451"/>
        <n x="54"/>
      </t>
    </mdx>
    <mdx n="0" f="v">
      <t c="3" si="227">
        <n x="225"/>
        <n x="457"/>
        <n x="54"/>
      </t>
    </mdx>
    <mdx n="0" f="v">
      <t c="3" si="227">
        <n x="225"/>
        <n x="458"/>
        <n x="54"/>
      </t>
    </mdx>
    <mdx n="0" f="v">
      <t c="3" si="227">
        <n x="225"/>
        <n x="276"/>
        <n x="54"/>
      </t>
    </mdx>
    <mdx n="0" f="v">
      <t c="3" si="227">
        <n x="225"/>
        <n x="453"/>
        <n x="54"/>
      </t>
    </mdx>
    <mdx n="0" f="v">
      <t c="3" si="227">
        <n x="225"/>
        <n x="454"/>
        <n x="54"/>
      </t>
    </mdx>
    <mdx n="0" f="v">
      <t c="3" si="227">
        <n x="225"/>
        <n x="455"/>
        <n x="54"/>
      </t>
    </mdx>
    <mdx n="0" f="v">
      <t c="3" si="227">
        <n x="225"/>
        <n x="456"/>
        <n x="54"/>
      </t>
    </mdx>
    <mdx n="0" f="v">
      <t c="3" si="227">
        <n x="225"/>
        <n x="448"/>
        <n x="54"/>
      </t>
    </mdx>
    <mdx n="0" f="v">
      <t c="3" si="227">
        <n x="225"/>
        <n x="449"/>
        <n x="54"/>
      </t>
    </mdx>
    <mdx n="0" f="v">
      <t c="3" si="227">
        <n x="225"/>
        <n x="459"/>
        <n x="54"/>
      </t>
    </mdx>
    <mdx n="0" f="v">
      <t c="3" si="227">
        <n x="225"/>
        <n x="461"/>
        <n x="54"/>
      </t>
    </mdx>
    <mdx n="0" f="v">
      <t c="3" si="227">
        <n x="225"/>
        <n x="462"/>
        <n x="54"/>
      </t>
    </mdx>
    <mdx n="0" f="v">
      <t c="3" si="227">
        <n x="225"/>
        <n x="463"/>
        <n x="54"/>
      </t>
    </mdx>
    <mdx n="0" f="v">
      <t c="3" si="227">
        <n x="225"/>
        <n x="464"/>
        <n x="54"/>
      </t>
    </mdx>
    <mdx n="0" f="v">
      <t c="3" si="227">
        <n x="225"/>
        <n x="465"/>
        <n x="54"/>
      </t>
    </mdx>
    <mdx n="0" f="v">
      <t c="3" si="227">
        <n x="225"/>
        <n x="466"/>
        <n x="54"/>
      </t>
    </mdx>
    <mdx n="0" f="v">
      <t c="3" si="227">
        <n x="225"/>
        <n x="467"/>
        <n x="54"/>
      </t>
    </mdx>
    <mdx n="0" f="v">
      <t c="3" si="227">
        <n x="225"/>
        <n x="460"/>
        <n x="54"/>
      </t>
    </mdx>
    <mdx n="0" f="v">
      <t c="3" si="227">
        <n x="225"/>
        <n x="468"/>
        <n x="54"/>
      </t>
    </mdx>
    <mdx n="0" f="v">
      <t c="3" si="227">
        <n x="225"/>
        <n x="469"/>
        <n x="54"/>
      </t>
    </mdx>
    <mdx n="0" f="v">
      <t c="3" si="227">
        <n x="225"/>
        <n x="470"/>
        <n x="54"/>
      </t>
    </mdx>
    <mdx n="0" f="v">
      <t c="3" si="227">
        <n x="225"/>
        <n x="471"/>
        <n x="54"/>
      </t>
    </mdx>
    <mdx n="0" f="v">
      <t c="3" si="227">
        <n x="225"/>
        <n x="473"/>
        <n x="54"/>
      </t>
    </mdx>
    <mdx n="0" f="v">
      <t c="3" si="227">
        <n x="225"/>
        <n x="474"/>
        <n x="54"/>
      </t>
    </mdx>
    <mdx n="0" f="v">
      <t c="3" si="227">
        <n x="225"/>
        <n x="475"/>
        <n x="54"/>
      </t>
    </mdx>
    <mdx n="0" f="v">
      <t c="3" si="227">
        <n x="225"/>
        <n x="476"/>
        <n x="54"/>
      </t>
    </mdx>
    <mdx n="0" f="v">
      <t c="3" si="227">
        <n x="225"/>
        <n x="472"/>
        <n x="54"/>
      </t>
    </mdx>
    <mdx n="0" f="v">
      <t c="3" si="227">
        <n x="225"/>
        <n x="477"/>
        <n x="54"/>
      </t>
    </mdx>
    <mdx n="0" f="v">
      <t c="3" si="227">
        <n x="225"/>
        <n x="478"/>
        <n x="54"/>
      </t>
    </mdx>
    <mdx n="0" f="v">
      <t c="3" si="227">
        <n x="225"/>
        <n x="479"/>
        <n x="54"/>
      </t>
    </mdx>
    <mdx n="0" f="v">
      <t c="3" si="227">
        <n x="225"/>
        <n x="480"/>
        <n x="54"/>
      </t>
    </mdx>
    <mdx n="0" f="v">
      <t c="3" si="227">
        <n x="225"/>
        <n x="481"/>
        <n x="54"/>
      </t>
    </mdx>
    <mdx n="0" f="v">
      <t c="3" si="227">
        <n x="225"/>
        <n x="490"/>
        <n x="54"/>
      </t>
    </mdx>
    <mdx n="0" f="v">
      <t c="3" si="227">
        <n x="225"/>
        <n x="483"/>
        <n x="54"/>
      </t>
    </mdx>
    <mdx n="0" f="v">
      <t c="3" si="227">
        <n x="225"/>
        <n x="484"/>
        <n x="54"/>
      </t>
    </mdx>
    <mdx n="0" f="v">
      <t c="3" si="227">
        <n x="225"/>
        <n x="485"/>
        <n x="54"/>
      </t>
    </mdx>
    <mdx n="0" f="v">
      <t c="3" si="227">
        <n x="225"/>
        <n x="486"/>
        <n x="54"/>
      </t>
    </mdx>
    <mdx n="0" f="v">
      <t c="3" si="227">
        <n x="225"/>
        <n x="491"/>
        <n x="54"/>
      </t>
    </mdx>
    <mdx n="0" f="v">
      <t c="3" si="227">
        <n x="225"/>
        <n x="487"/>
        <n x="54"/>
      </t>
    </mdx>
    <mdx n="0" f="v">
      <t c="3" si="227">
        <n x="225"/>
        <n x="488"/>
        <n x="54"/>
      </t>
    </mdx>
    <mdx n="0" f="v">
      <t c="3" si="227">
        <n x="225"/>
        <n x="489"/>
        <n x="54"/>
      </t>
    </mdx>
    <mdx n="0" f="v">
      <t c="3" si="227">
        <n x="225"/>
        <n x="482"/>
        <n x="54"/>
      </t>
    </mdx>
    <mdx n="0" f="v">
      <t c="3" si="227">
        <n x="225"/>
        <n x="492"/>
        <n x="54"/>
      </t>
    </mdx>
    <mdx n="0" f="v">
      <t c="3" si="227">
        <n x="225"/>
        <n x="493"/>
        <n x="54"/>
      </t>
    </mdx>
    <mdx n="0" f="v">
      <t c="3" si="227">
        <n x="225"/>
        <n x="496"/>
        <n x="54"/>
      </t>
    </mdx>
    <mdx n="0" f="v">
      <t c="3" si="227">
        <n x="225"/>
        <n x="495"/>
        <n x="54"/>
      </t>
    </mdx>
    <mdx n="0" f="v">
      <t c="3" si="227">
        <n x="225"/>
        <n x="494"/>
        <n x="54"/>
      </t>
    </mdx>
    <mdx n="0" f="v">
      <t c="3" si="227">
        <n x="225"/>
        <n x="497"/>
        <n x="54"/>
      </t>
    </mdx>
    <mdx n="0" f="v">
      <t c="3" si="227">
        <n x="225"/>
        <n x="498"/>
        <n x="54"/>
      </t>
    </mdx>
    <mdx n="0" f="v">
      <t c="3" si="227">
        <n x="225"/>
        <n x="499"/>
        <n x="54"/>
      </t>
    </mdx>
    <mdx n="0" f="v">
      <t c="3" si="227">
        <n x="225"/>
        <n x="500"/>
        <n x="54"/>
      </t>
    </mdx>
    <mdx n="0" f="v">
      <t c="3" si="227">
        <n x="225"/>
        <n x="501"/>
        <n x="54"/>
      </t>
    </mdx>
    <mdx n="0" f="v">
      <t c="3" si="227">
        <n x="225"/>
        <n x="502"/>
        <n x="54"/>
      </t>
    </mdx>
    <mdx n="0" f="v">
      <t c="3" si="227">
        <n x="225"/>
        <n x="503"/>
        <n x="54"/>
      </t>
    </mdx>
    <mdx n="0" f="v">
      <t c="3" si="227">
        <n x="225"/>
        <n x="504"/>
        <n x="54"/>
      </t>
    </mdx>
    <mdx n="0" f="v">
      <t c="3" si="227">
        <n x="225"/>
        <n x="505"/>
        <n x="54"/>
      </t>
    </mdx>
    <mdx n="0" f="v">
      <t c="3" si="227">
        <n x="225"/>
        <n x="506"/>
        <n x="54"/>
      </t>
    </mdx>
    <mdx n="0" f="v">
      <t c="3" si="227">
        <n x="225"/>
        <n x="508"/>
        <n x="54"/>
      </t>
    </mdx>
    <mdx n="0" f="v">
      <t c="3" si="227">
        <n x="225"/>
        <n x="509"/>
        <n x="54"/>
      </t>
    </mdx>
    <mdx n="0" f="v">
      <t c="3" si="227">
        <n x="225"/>
        <n x="507"/>
        <n x="54"/>
      </t>
    </mdx>
    <mdx n="0" f="v">
      <t c="3" si="227">
        <n x="225"/>
        <n x="510"/>
        <n x="54"/>
      </t>
    </mdx>
    <mdx n="0" f="v">
      <t c="3" si="227">
        <n x="225"/>
        <n x="511"/>
        <n x="54"/>
      </t>
    </mdx>
    <mdx n="0" f="v">
      <t c="3" si="227">
        <n x="225"/>
        <n x="513"/>
        <n x="54"/>
      </t>
    </mdx>
    <mdx n="0" f="v">
      <t c="3" si="227">
        <n x="225"/>
        <n x="514"/>
        <n x="54"/>
      </t>
    </mdx>
    <mdx n="0" f="v">
      <t c="3" si="227">
        <n x="225"/>
        <n x="515"/>
        <n x="54"/>
      </t>
    </mdx>
    <mdx n="0" f="v">
      <t c="3" si="227">
        <n x="225"/>
        <n x="512"/>
        <n x="54"/>
      </t>
    </mdx>
    <mdx n="0" f="v">
      <t c="3" si="227">
        <n x="225"/>
        <n x="516"/>
        <n x="54"/>
      </t>
    </mdx>
    <mdx n="0" f="v">
      <t c="3" si="227">
        <n x="225"/>
        <n x="517"/>
        <n x="54"/>
      </t>
    </mdx>
    <mdx n="0" f="v">
      <t c="3" si="227">
        <n x="225"/>
        <n x="518"/>
        <n x="54"/>
      </t>
    </mdx>
    <mdx n="0" f="v">
      <t c="3" si="227">
        <n x="225"/>
        <n x="522"/>
        <n x="54"/>
      </t>
    </mdx>
    <mdx n="0" f="v">
      <t c="3" si="227">
        <n x="225"/>
        <n x="519"/>
        <n x="54"/>
      </t>
    </mdx>
    <mdx n="0" f="v">
      <t c="3" si="227">
        <n x="225"/>
        <n x="520"/>
        <n x="54"/>
      </t>
    </mdx>
    <mdx n="0" f="v">
      <t c="3" si="227">
        <n x="225"/>
        <n x="521"/>
        <n x="54"/>
      </t>
    </mdx>
    <mdx n="0" f="v">
      <t c="3" si="227">
        <n x="225"/>
        <n x="523"/>
        <n x="54"/>
      </t>
    </mdx>
    <mdx n="0" f="v">
      <t c="3" si="227">
        <n x="225"/>
        <n x="525"/>
        <n x="54"/>
      </t>
    </mdx>
    <mdx n="0" f="v">
      <t c="3" si="227">
        <n x="225"/>
        <n x="526"/>
        <n x="54"/>
      </t>
    </mdx>
    <mdx n="0" f="v">
      <t c="3" si="227">
        <n x="225"/>
        <n x="524"/>
        <n x="54"/>
      </t>
    </mdx>
    <mdx n="0" f="v">
      <t c="3" si="227">
        <n x="225"/>
        <n x="527"/>
        <n x="54"/>
      </t>
    </mdx>
    <mdx n="0" f="v">
      <t c="3" si="227">
        <n x="225"/>
        <n x="528"/>
        <n x="54"/>
      </t>
    </mdx>
    <mdx n="0" f="v">
      <t c="3" si="227">
        <n x="225"/>
        <n x="529"/>
        <n x="54"/>
      </t>
    </mdx>
    <mdx n="0" f="v">
      <t c="3" si="227">
        <n x="225"/>
        <n x="530"/>
        <n x="54"/>
      </t>
    </mdx>
    <mdx n="0" f="v">
      <t c="3" si="227">
        <n x="225"/>
        <n x="533"/>
        <n x="54"/>
      </t>
    </mdx>
    <mdx n="0" f="v">
      <t c="3" si="227">
        <n x="225"/>
        <n x="531"/>
        <n x="54"/>
      </t>
    </mdx>
    <mdx n="0" f="v">
      <t c="3" si="227">
        <n x="225"/>
        <n x="532"/>
        <n x="54"/>
      </t>
    </mdx>
    <mdx n="0" f="v">
      <t c="3" si="227">
        <n x="225"/>
        <n x="534"/>
        <n x="54"/>
      </t>
    </mdx>
    <mdx n="0" f="v">
      <t c="3" si="227">
        <n x="225"/>
        <n x="535"/>
        <n x="54"/>
      </t>
    </mdx>
    <mdx n="0" f="v">
      <t c="3" si="227">
        <n x="225"/>
        <n x="536"/>
        <n x="54"/>
      </t>
    </mdx>
    <mdx n="0" f="v">
      <t c="3" si="227">
        <n x="225"/>
        <n x="537"/>
        <n x="54"/>
      </t>
    </mdx>
    <mdx n="0" f="v">
      <t c="3" si="227">
        <n x="225"/>
        <n x="538"/>
        <n x="54"/>
      </t>
    </mdx>
    <mdx n="0" f="v">
      <t c="3" si="227">
        <n x="225"/>
        <n x="539"/>
        <n x="54"/>
      </t>
    </mdx>
    <mdx n="0" f="v">
      <t c="3" si="227">
        <n x="225"/>
        <n x="540"/>
        <n x="54"/>
      </t>
    </mdx>
    <mdx n="0" f="v">
      <t c="3" si="227">
        <n x="225"/>
        <n x="541"/>
        <n x="54"/>
      </t>
    </mdx>
    <mdx n="0" f="v">
      <t c="3" si="227">
        <n x="225"/>
        <n x="543"/>
        <n x="54"/>
      </t>
    </mdx>
    <mdx n="0" f="v">
      <t c="3" si="227">
        <n x="225"/>
        <n x="544"/>
        <n x="54"/>
      </t>
    </mdx>
    <mdx n="0" f="v">
      <t c="3" si="227">
        <n x="225"/>
        <n x="546"/>
        <n x="54"/>
      </t>
    </mdx>
    <mdx n="0" f="v">
      <t c="3" si="227">
        <n x="225"/>
        <n x="545"/>
        <n x="54"/>
      </t>
    </mdx>
    <mdx n="0" f="v">
      <t c="3" si="227">
        <n x="225"/>
        <n x="542"/>
        <n x="54"/>
      </t>
    </mdx>
    <mdx n="0" f="v">
      <t c="3" si="227">
        <n x="225"/>
        <n x="272"/>
        <n x="55"/>
      </t>
    </mdx>
    <mdx n="0" f="v">
      <t c="3" si="227">
        <n x="225"/>
        <n x="273"/>
        <n x="55"/>
      </t>
    </mdx>
    <mdx n="0" f="v">
      <t c="3" si="227">
        <n x="225"/>
        <n x="271"/>
        <n x="55"/>
      </t>
    </mdx>
    <mdx n="0" f="v">
      <t c="3" si="227">
        <n x="225"/>
        <n x="270"/>
        <n x="55"/>
      </t>
    </mdx>
    <mdx n="0" f="v">
      <t c="3" si="227">
        <n x="225"/>
        <n x="268"/>
        <n x="55"/>
      </t>
    </mdx>
    <mdx n="0" f="v">
      <t c="3" si="227">
        <n x="225"/>
        <n x="355"/>
        <n x="55"/>
      </t>
    </mdx>
    <mdx n="0" f="v">
      <t c="3" si="227">
        <n x="225"/>
        <n x="356"/>
        <n x="55"/>
      </t>
    </mdx>
    <mdx n="0" f="v">
      <t c="3" si="227">
        <n x="225"/>
        <n x="357"/>
        <n x="55"/>
      </t>
    </mdx>
    <mdx n="0" f="v">
      <t c="3" si="227">
        <n x="225"/>
        <n x="358"/>
        <n x="55"/>
      </t>
    </mdx>
    <mdx n="0" f="v">
      <t c="3" si="227">
        <n x="225"/>
        <n x="359"/>
        <n x="55"/>
      </t>
    </mdx>
    <mdx n="0" f="v">
      <t c="3" si="227">
        <n x="225"/>
        <n x="360"/>
        <n x="55"/>
      </t>
    </mdx>
    <mdx n="0" f="v">
      <t c="3" si="227">
        <n x="225"/>
        <n x="361"/>
        <n x="55"/>
      </t>
    </mdx>
    <mdx n="0" f="v">
      <t c="3" si="227">
        <n x="225"/>
        <n x="547"/>
        <n x="55"/>
      </t>
    </mdx>
    <mdx n="0" f="v">
      <t c="3" si="227">
        <n x="225"/>
        <n x="362"/>
        <n x="55"/>
      </t>
    </mdx>
    <mdx n="0" f="v">
      <t c="3" si="227">
        <n x="225"/>
        <n x="363"/>
        <n x="55"/>
      </t>
    </mdx>
    <mdx n="0" f="v">
      <t c="3" si="227">
        <n x="225"/>
        <n x="364"/>
        <n x="55"/>
      </t>
    </mdx>
    <mdx n="0" f="v">
      <t c="3" si="227">
        <n x="225"/>
        <n x="548"/>
        <n x="55"/>
      </t>
    </mdx>
    <mdx n="0" f="v">
      <t c="3" si="227">
        <n x="225"/>
        <n x="365"/>
        <n x="55"/>
      </t>
    </mdx>
    <mdx n="0" f="v">
      <t c="3" si="227">
        <n x="225"/>
        <n x="366"/>
        <n x="55"/>
      </t>
    </mdx>
    <mdx n="0" f="v">
      <t c="3" si="227">
        <n x="225"/>
        <n x="367"/>
        <n x="55"/>
      </t>
    </mdx>
    <mdx n="0" f="v">
      <t c="3" si="227">
        <n x="225"/>
        <n x="368"/>
        <n x="55"/>
      </t>
    </mdx>
    <mdx n="0" f="v">
      <t c="3" si="227">
        <n x="225"/>
        <n x="369"/>
        <n x="55"/>
      </t>
    </mdx>
    <mdx n="0" f="v">
      <t c="3" si="227">
        <n x="225"/>
        <n x="370"/>
        <n x="55"/>
      </t>
    </mdx>
    <mdx n="0" f="v">
      <t c="3" si="227">
        <n x="225"/>
        <n x="371"/>
        <n x="55"/>
      </t>
    </mdx>
    <mdx n="0" f="v">
      <t c="3" si="227">
        <n x="225"/>
        <n x="372"/>
        <n x="55"/>
      </t>
    </mdx>
    <mdx n="0" f="v">
      <t c="3" si="227">
        <n x="225"/>
        <n x="255"/>
        <n x="55"/>
      </t>
    </mdx>
    <mdx n="0" f="v">
      <t c="3" si="227">
        <n x="225"/>
        <n x="316"/>
        <n x="55"/>
      </t>
    </mdx>
    <mdx n="0" f="v">
      <t c="3" si="227">
        <n x="225"/>
        <n x="373"/>
        <n x="55"/>
      </t>
    </mdx>
    <mdx n="0" f="v">
      <t c="3" si="227">
        <n x="225"/>
        <n x="374"/>
        <n x="55"/>
      </t>
    </mdx>
    <mdx n="0" f="v">
      <t c="3" si="227">
        <n x="225"/>
        <n x="375"/>
        <n x="55"/>
      </t>
    </mdx>
    <mdx n="0" f="v">
      <t c="3" si="227">
        <n x="225"/>
        <n x="281"/>
        <n x="55"/>
      </t>
    </mdx>
    <mdx n="0" f="v">
      <t c="3" si="227">
        <n x="225"/>
        <n x="376"/>
        <n x="55"/>
      </t>
    </mdx>
    <mdx n="0" f="v">
      <t c="3" si="227">
        <n x="225"/>
        <n x="377"/>
        <n x="55"/>
      </t>
    </mdx>
    <mdx n="0" f="v">
      <t c="3" si="227">
        <n x="225"/>
        <n x="280"/>
        <n x="55"/>
      </t>
    </mdx>
    <mdx n="0" f="v">
      <t c="3" si="227">
        <n x="225"/>
        <n x="311"/>
        <n x="55"/>
      </t>
    </mdx>
    <mdx n="0" f="v">
      <t c="3" si="227">
        <n x="225"/>
        <n x="378"/>
        <n x="55"/>
      </t>
    </mdx>
    <mdx n="0" f="v">
      <t c="3" si="227">
        <n x="225"/>
        <n x="379"/>
        <n x="55"/>
      </t>
    </mdx>
    <mdx n="0" f="v">
      <t c="3" si="227">
        <n x="225"/>
        <n x="380"/>
        <n x="55"/>
      </t>
    </mdx>
    <mdx n="0" f="v">
      <t c="3" si="227">
        <n x="225"/>
        <n x="381"/>
        <n x="55"/>
      </t>
    </mdx>
    <mdx n="0" f="v">
      <t c="3" si="227">
        <n x="225"/>
        <n x="382"/>
        <n x="55"/>
      </t>
    </mdx>
    <mdx n="0" f="v">
      <t c="3" si="227">
        <n x="225"/>
        <n x="304"/>
        <n x="55"/>
      </t>
    </mdx>
    <mdx n="0" f="v">
      <t c="3" si="227">
        <n x="225"/>
        <n x="391"/>
        <n x="55"/>
      </t>
    </mdx>
    <mdx n="0" f="v">
      <t c="3" si="227">
        <n x="225"/>
        <n x="383"/>
        <n x="55"/>
      </t>
    </mdx>
    <mdx n="0" f="v">
      <t c="3" si="227">
        <n x="225"/>
        <n x="384"/>
        <n x="55"/>
      </t>
    </mdx>
    <mdx n="0" f="v">
      <t c="3" si="227">
        <n x="225"/>
        <n x="385"/>
        <n x="55"/>
      </t>
    </mdx>
    <mdx n="0" f="v">
      <t c="3" si="227">
        <n x="225"/>
        <n x="386"/>
        <n x="55"/>
      </t>
    </mdx>
    <mdx n="0" f="v">
      <t c="3" si="227">
        <n x="225"/>
        <n x="387"/>
        <n x="55"/>
      </t>
    </mdx>
    <mdx n="0" f="v">
      <t c="3" si="227">
        <n x="225"/>
        <n x="388"/>
        <n x="55"/>
      </t>
    </mdx>
    <mdx n="0" f="v">
      <t c="3" si="227">
        <n x="225"/>
        <n x="389"/>
        <n x="55"/>
      </t>
    </mdx>
    <mdx n="0" f="v">
      <t c="3" si="227">
        <n x="225"/>
        <n x="390"/>
        <n x="55"/>
      </t>
    </mdx>
    <mdx n="0" f="v">
      <t c="3" si="227">
        <n x="225"/>
        <n x="392"/>
        <n x="55"/>
      </t>
    </mdx>
    <mdx n="0" f="v">
      <t c="3" si="227">
        <n x="225"/>
        <n x="393"/>
        <n x="55"/>
      </t>
    </mdx>
    <mdx n="0" f="v">
      <t c="3" si="227">
        <n x="225"/>
        <n x="394"/>
        <n x="55"/>
      </t>
    </mdx>
    <mdx n="0" f="v">
      <t c="3" si="227">
        <n x="225"/>
        <n x="395"/>
        <n x="55"/>
      </t>
    </mdx>
    <mdx n="0" f="v">
      <t c="3" si="227">
        <n x="225"/>
        <n x="278"/>
        <n x="55"/>
      </t>
    </mdx>
    <mdx n="0" f="v">
      <t c="3" si="227">
        <n x="225"/>
        <n x="396"/>
        <n x="55"/>
      </t>
    </mdx>
    <mdx n="0" f="v">
      <t c="3" si="227">
        <n x="225"/>
        <n x="397"/>
        <n x="55"/>
      </t>
    </mdx>
    <mdx n="0" f="v">
      <t c="3" si="227">
        <n x="225"/>
        <n x="398"/>
        <n x="55"/>
      </t>
    </mdx>
    <mdx n="0" f="v">
      <t c="3" si="227">
        <n x="225"/>
        <n x="399"/>
        <n x="55"/>
      </t>
    </mdx>
    <mdx n="0" f="v">
      <t c="3" si="227">
        <n x="225"/>
        <n x="400"/>
        <n x="55"/>
      </t>
    </mdx>
    <mdx n="0" f="v">
      <t c="3" si="227">
        <n x="225"/>
        <n x="401"/>
        <n x="55"/>
      </t>
    </mdx>
    <mdx n="0" f="v">
      <t c="3" si="227">
        <n x="225"/>
        <n x="402"/>
        <n x="55"/>
      </t>
    </mdx>
    <mdx n="0" f="v">
      <t c="3" si="227">
        <n x="225"/>
        <n x="277"/>
        <n x="55"/>
      </t>
    </mdx>
    <mdx n="0" f="v">
      <t c="3" si="227">
        <n x="225"/>
        <n x="417"/>
        <n x="55"/>
      </t>
    </mdx>
    <mdx n="0" f="v">
      <t c="3" si="227">
        <n x="225"/>
        <n x="411"/>
        <n x="55"/>
      </t>
    </mdx>
    <mdx n="0" f="v">
      <t c="3" si="227">
        <n x="225"/>
        <n x="404"/>
        <n x="55"/>
      </t>
    </mdx>
    <mdx n="0" f="v">
      <t c="3" si="227">
        <n x="225"/>
        <n x="405"/>
        <n x="55"/>
      </t>
    </mdx>
    <mdx n="0" f="v">
      <t c="3" si="227">
        <n x="225"/>
        <n x="406"/>
        <n x="55"/>
      </t>
    </mdx>
    <mdx n="0" f="v">
      <t c="3" si="227">
        <n x="225"/>
        <n x="407"/>
        <n x="55"/>
      </t>
    </mdx>
    <mdx n="0" f="v">
      <t c="3" si="227">
        <n x="225"/>
        <n x="408"/>
        <n x="55"/>
      </t>
    </mdx>
    <mdx n="0" f="v">
      <t c="3" si="227">
        <n x="225"/>
        <n x="409"/>
        <n x="55"/>
      </t>
    </mdx>
    <mdx n="0" f="v">
      <t c="3" si="227">
        <n x="225"/>
        <n x="410"/>
        <n x="55"/>
      </t>
    </mdx>
    <mdx n="0" f="v">
      <t c="3" si="227">
        <n x="225"/>
        <n x="403"/>
        <n x="55"/>
      </t>
    </mdx>
    <mdx n="0" f="v">
      <t c="3" si="227">
        <n x="225"/>
        <n x="412"/>
        <n x="55"/>
      </t>
    </mdx>
    <mdx n="0" f="v">
      <t c="3" si="227">
        <n x="225"/>
        <n x="413"/>
        <n x="55"/>
      </t>
    </mdx>
    <mdx n="0" f="v">
      <t c="3" si="227">
        <n x="225"/>
        <n x="414"/>
        <n x="55"/>
      </t>
    </mdx>
    <mdx n="0" f="v">
      <t c="3" si="227">
        <n x="225"/>
        <n x="415"/>
        <n x="55"/>
      </t>
    </mdx>
    <mdx n="0" f="v">
      <t c="3" si="227">
        <n x="225"/>
        <n x="416"/>
        <n x="55"/>
      </t>
    </mdx>
    <mdx n="0" f="v">
      <t c="3" si="227">
        <n x="225"/>
        <n x="418"/>
        <n x="55"/>
      </t>
    </mdx>
    <mdx n="0" f="v">
      <t c="3" si="227">
        <n x="225"/>
        <n x="419"/>
        <n x="55"/>
      </t>
    </mdx>
    <mdx n="0" f="v">
      <t c="3" si="227">
        <n x="225"/>
        <n x="420"/>
        <n x="55"/>
      </t>
    </mdx>
    <mdx n="0" f="v">
      <t c="3" si="227">
        <n x="225"/>
        <n x="301"/>
        <n x="55"/>
      </t>
    </mdx>
    <mdx n="0" f="v">
      <t c="3" si="227">
        <n x="225"/>
        <n x="299"/>
        <n x="55"/>
      </t>
    </mdx>
    <mdx n="0" f="v">
      <t c="3" si="227">
        <n x="225"/>
        <n x="421"/>
        <n x="55"/>
      </t>
    </mdx>
    <mdx n="0" f="v">
      <t c="3" si="227">
        <n x="225"/>
        <n x="422"/>
        <n x="55"/>
      </t>
    </mdx>
    <mdx n="0" f="v">
      <t c="3" si="227">
        <n x="225"/>
        <n x="423"/>
        <n x="55"/>
      </t>
    </mdx>
    <mdx n="0" f="v">
      <t c="3" si="227">
        <n x="225"/>
        <n x="424"/>
        <n x="55"/>
      </t>
    </mdx>
    <mdx n="0" f="v">
      <t c="3" si="227">
        <n x="225"/>
        <n x="425"/>
        <n x="55"/>
      </t>
    </mdx>
    <mdx n="0" f="v">
      <t c="3" si="227">
        <n x="225"/>
        <n x="348"/>
        <n x="55"/>
      </t>
    </mdx>
    <mdx n="0" f="v">
      <t c="3" si="227">
        <n x="225"/>
        <n x="327"/>
        <n x="55"/>
      </t>
    </mdx>
    <mdx n="0" f="v">
      <t c="3" si="227">
        <n x="225"/>
        <n x="426"/>
        <n x="55"/>
      </t>
    </mdx>
    <mdx n="0" f="v">
      <t c="3" si="227">
        <n x="225"/>
        <n x="433"/>
        <n x="55"/>
      </t>
    </mdx>
    <mdx n="0" f="v">
      <t c="3" si="227">
        <n x="225"/>
        <n x="427"/>
        <n x="55"/>
      </t>
    </mdx>
    <mdx n="0" f="v">
      <t c="3" si="227">
        <n x="225"/>
        <n x="329"/>
        <n x="55"/>
      </t>
    </mdx>
    <mdx n="0" f="v">
      <t c="3" si="227">
        <n x="225"/>
        <n x="428"/>
        <n x="55"/>
      </t>
    </mdx>
    <mdx n="0" f="v">
      <t c="3" si="227">
        <n x="225"/>
        <n x="328"/>
        <n x="55"/>
      </t>
    </mdx>
    <mdx n="0" f="v">
      <t c="3" si="227">
        <n x="225"/>
        <n x="429"/>
        <n x="55"/>
      </t>
    </mdx>
    <mdx n="0" f="v">
      <t c="3" si="227">
        <n x="225"/>
        <n x="430"/>
        <n x="55"/>
      </t>
    </mdx>
    <mdx n="0" f="v">
      <t c="3" si="227">
        <n x="225"/>
        <n x="431"/>
        <n x="55"/>
      </t>
    </mdx>
    <mdx n="0" f="v">
      <t c="3" si="227">
        <n x="225"/>
        <n x="432"/>
        <n x="55"/>
      </t>
    </mdx>
    <mdx n="0" f="v">
      <t c="3" si="227">
        <n x="225"/>
        <n x="440"/>
        <n x="55"/>
      </t>
    </mdx>
    <mdx n="0" f="v">
      <t c="3" si="227">
        <n x="225"/>
        <n x="326"/>
        <n x="55"/>
      </t>
    </mdx>
    <mdx n="0" f="v">
      <t c="3" si="227">
        <n x="225"/>
        <n x="435"/>
        <n x="55"/>
      </t>
    </mdx>
    <mdx n="0" f="v">
      <t c="3" si="227">
        <n x="225"/>
        <n x="436"/>
        <n x="55"/>
      </t>
    </mdx>
    <mdx n="0" f="v">
      <t c="3" si="227">
        <n x="225"/>
        <n x="437"/>
        <n x="55"/>
      </t>
    </mdx>
    <mdx n="0" f="v">
      <t c="3" si="227">
        <n x="225"/>
        <n x="293"/>
        <n x="55"/>
      </t>
    </mdx>
    <mdx n="0" f="v">
      <t c="3" si="227">
        <n x="225"/>
        <n x="441"/>
        <n x="55"/>
      </t>
    </mdx>
    <mdx n="0" f="v">
      <t c="3" si="227">
        <n x="225"/>
        <n x="452"/>
        <n x="55"/>
      </t>
    </mdx>
    <mdx n="0" f="v">
      <t c="3" si="227">
        <n x="225"/>
        <n x="447"/>
        <n x="55"/>
      </t>
    </mdx>
    <mdx n="0" f="v">
      <t c="3" si="227">
        <n x="225"/>
        <n x="451"/>
        <n x="55"/>
      </t>
    </mdx>
    <mdx n="0" f="v">
      <t c="3" si="227">
        <n x="225"/>
        <n x="442"/>
        <n x="55"/>
      </t>
    </mdx>
    <mdx n="0" f="v">
      <t c="3" si="227">
        <n x="225"/>
        <n x="443"/>
        <n x="55"/>
      </t>
    </mdx>
    <mdx n="0" f="v">
      <t c="3" si="227">
        <n x="225"/>
        <n x="444"/>
        <n x="55"/>
      </t>
    </mdx>
    <mdx n="0" f="v">
      <t c="3" si="227">
        <n x="225"/>
        <n x="445"/>
        <n x="55"/>
      </t>
    </mdx>
    <mdx n="0" f="v">
      <t c="3" si="227">
        <n x="225"/>
        <n x="446"/>
        <n x="55"/>
      </t>
    </mdx>
    <mdx n="0" f="v">
      <t c="3" si="227">
        <n x="225"/>
        <n x="434"/>
        <n x="55"/>
      </t>
    </mdx>
    <mdx n="0" f="v">
      <t c="3" si="227">
        <n x="225"/>
        <n x="438"/>
        <n x="55"/>
      </t>
    </mdx>
    <mdx n="0" f="v">
      <t c="3" si="227">
        <n x="225"/>
        <n x="350"/>
        <n x="55"/>
      </t>
    </mdx>
    <mdx n="0" f="v">
      <t c="3" si="227">
        <n x="225"/>
        <n x="439"/>
        <n x="55"/>
      </t>
    </mdx>
    <mdx n="0" f="v">
      <t c="3" si="227">
        <n x="225"/>
        <n x="457"/>
        <n x="55"/>
      </t>
    </mdx>
    <mdx n="0" f="v">
      <t c="3" si="227">
        <n x="225"/>
        <n x="346"/>
        <n x="55"/>
      </t>
    </mdx>
    <mdx n="0" f="v">
      <t c="3" si="227">
        <n x="225"/>
        <n x="458"/>
        <n x="55"/>
      </t>
    </mdx>
    <mdx n="0" f="v">
      <t c="3" si="227">
        <n x="225"/>
        <n x="459"/>
        <n x="55"/>
      </t>
    </mdx>
    <mdx n="0" f="v">
      <t c="3" si="227">
        <n x="225"/>
        <n x="276"/>
        <n x="55"/>
      </t>
    </mdx>
    <mdx n="0" f="v">
      <t c="3" si="227">
        <n x="225"/>
        <n x="453"/>
        <n x="55"/>
      </t>
    </mdx>
    <mdx n="0" f="v">
      <t c="3" si="227">
        <n x="225"/>
        <n x="454"/>
        <n x="55"/>
      </t>
    </mdx>
    <mdx n="0" f="v">
      <t c="3" si="227">
        <n x="225"/>
        <n x="455"/>
        <n x="55"/>
      </t>
    </mdx>
    <mdx n="0" f="v">
      <t c="3" si="227">
        <n x="225"/>
        <n x="456"/>
        <n x="55"/>
      </t>
    </mdx>
    <mdx n="0" f="v">
      <t c="3" si="227">
        <n x="225"/>
        <n x="448"/>
        <n x="55"/>
      </t>
    </mdx>
    <mdx n="0" f="v">
      <t c="3" si="227">
        <n x="225"/>
        <n x="449"/>
        <n x="55"/>
      </t>
    </mdx>
    <mdx n="0" f="v">
      <t c="3" si="227">
        <n x="225"/>
        <n x="450"/>
        <n x="55"/>
      </t>
    </mdx>
    <mdx n="0" f="v">
      <t c="3" si="227">
        <n x="225"/>
        <n x="461"/>
        <n x="55"/>
      </t>
    </mdx>
    <mdx n="0" f="v">
      <t c="3" si="227">
        <n x="225"/>
        <n x="462"/>
        <n x="55"/>
      </t>
    </mdx>
    <mdx n="0" f="v">
      <t c="3" si="227">
        <n x="225"/>
        <n x="463"/>
        <n x="55"/>
      </t>
    </mdx>
    <mdx n="0" f="v">
      <t c="3" si="227">
        <n x="225"/>
        <n x="464"/>
        <n x="55"/>
      </t>
    </mdx>
    <mdx n="0" f="v">
      <t c="3" si="227">
        <n x="225"/>
        <n x="465"/>
        <n x="55"/>
      </t>
    </mdx>
    <mdx n="0" f="v">
      <t c="3" si="227">
        <n x="225"/>
        <n x="466"/>
        <n x="55"/>
      </t>
    </mdx>
    <mdx n="0" f="v">
      <t c="3" si="227">
        <n x="225"/>
        <n x="467"/>
        <n x="55"/>
      </t>
    </mdx>
    <mdx n="0" f="v">
      <t c="3" si="227">
        <n x="225"/>
        <n x="460"/>
        <n x="55"/>
      </t>
    </mdx>
    <mdx n="0" f="v">
      <t c="3" si="227">
        <n x="225"/>
        <n x="468"/>
        <n x="55"/>
      </t>
    </mdx>
    <mdx n="0" f="v">
      <t c="3" si="227">
        <n x="225"/>
        <n x="469"/>
        <n x="55"/>
      </t>
    </mdx>
    <mdx n="0" f="v">
      <t c="3" si="227">
        <n x="225"/>
        <n x="470"/>
        <n x="55"/>
      </t>
    </mdx>
    <mdx n="0" f="v">
      <t c="3" si="227">
        <n x="225"/>
        <n x="472"/>
        <n x="55"/>
      </t>
    </mdx>
    <mdx n="0" f="v">
      <t c="3" si="227">
        <n x="225"/>
        <n x="473"/>
        <n x="55"/>
      </t>
    </mdx>
    <mdx n="0" f="v">
      <t c="3" si="227">
        <n x="225"/>
        <n x="474"/>
        <n x="55"/>
      </t>
    </mdx>
    <mdx n="0" f="v">
      <t c="3" si="227">
        <n x="225"/>
        <n x="475"/>
        <n x="55"/>
      </t>
    </mdx>
    <mdx n="0" f="v">
      <t c="3" si="227">
        <n x="225"/>
        <n x="476"/>
        <n x="55"/>
      </t>
    </mdx>
    <mdx n="0" f="v">
      <t c="3" si="227">
        <n x="225"/>
        <n x="471"/>
        <n x="55"/>
      </t>
    </mdx>
    <mdx n="0" f="v">
      <t c="3" si="227">
        <n x="225"/>
        <n x="477"/>
        <n x="55"/>
      </t>
    </mdx>
    <mdx n="0" f="v">
      <t c="3" si="227">
        <n x="225"/>
        <n x="478"/>
        <n x="55"/>
      </t>
    </mdx>
    <mdx n="0" f="v">
      <t c="3" si="227">
        <n x="225"/>
        <n x="479"/>
        <n x="55"/>
      </t>
    </mdx>
    <mdx n="0" f="v">
      <t c="3" si="227">
        <n x="225"/>
        <n x="480"/>
        <n x="55"/>
      </t>
    </mdx>
    <mdx n="0" f="v">
      <t c="3" si="227">
        <n x="225"/>
        <n x="481"/>
        <n x="55"/>
      </t>
    </mdx>
    <mdx n="0" f="v">
      <t c="3" si="227">
        <n x="225"/>
        <n x="482"/>
        <n x="55"/>
      </t>
    </mdx>
    <mdx n="0" f="v">
      <t c="3" si="227">
        <n x="225"/>
        <n x="483"/>
        <n x="55"/>
      </t>
    </mdx>
    <mdx n="0" f="v">
      <t c="3" si="227">
        <n x="225"/>
        <n x="484"/>
        <n x="55"/>
      </t>
    </mdx>
    <mdx n="0" f="v">
      <t c="3" si="227">
        <n x="225"/>
        <n x="485"/>
        <n x="55"/>
      </t>
    </mdx>
    <mdx n="0" f="v">
      <t c="3" si="227">
        <n x="225"/>
        <n x="486"/>
        <n x="55"/>
      </t>
    </mdx>
    <mdx n="0" f="v">
      <t c="3" si="227">
        <n x="225"/>
        <n x="491"/>
        <n x="55"/>
      </t>
    </mdx>
    <mdx n="0" f="v">
      <t c="3" si="227">
        <n x="225"/>
        <n x="490"/>
        <n x="55"/>
      </t>
    </mdx>
    <mdx n="0" f="v">
      <t c="3" si="227">
        <n x="225"/>
        <n x="487"/>
        <n x="55"/>
      </t>
    </mdx>
    <mdx n="0" f="v">
      <t c="3" si="227">
        <n x="225"/>
        <n x="488"/>
        <n x="55"/>
      </t>
    </mdx>
    <mdx n="0" f="v">
      <t c="3" si="227">
        <n x="225"/>
        <n x="489"/>
        <n x="55"/>
      </t>
    </mdx>
    <mdx n="0" f="v">
      <t c="3" si="227">
        <n x="225"/>
        <n x="492"/>
        <n x="55"/>
      </t>
    </mdx>
    <mdx n="0" f="v">
      <t c="3" si="227">
        <n x="225"/>
        <n x="493"/>
        <n x="55"/>
      </t>
    </mdx>
    <mdx n="0" f="v">
      <t c="3" si="227">
        <n x="225"/>
        <n x="494"/>
        <n x="55"/>
      </t>
    </mdx>
    <mdx n="0" f="v">
      <t c="3" si="227">
        <n x="225"/>
        <n x="496"/>
        <n x="55"/>
      </t>
    </mdx>
    <mdx n="0" f="v">
      <t c="3" si="227">
        <n x="225"/>
        <n x="495"/>
        <n x="55"/>
      </t>
    </mdx>
    <mdx n="0" f="v">
      <t c="3" si="227">
        <n x="225"/>
        <n x="497"/>
        <n x="55"/>
      </t>
    </mdx>
    <mdx n="0" f="v">
      <t c="3" si="227">
        <n x="225"/>
        <n x="498"/>
        <n x="55"/>
      </t>
    </mdx>
    <mdx n="0" f="v">
      <t c="3" si="227">
        <n x="225"/>
        <n x="499"/>
        <n x="55"/>
      </t>
    </mdx>
    <mdx n="0" f="v">
      <t c="3" si="227">
        <n x="225"/>
        <n x="500"/>
        <n x="55"/>
      </t>
    </mdx>
    <mdx n="0" f="v">
      <t c="3" si="227">
        <n x="225"/>
        <n x="501"/>
        <n x="55"/>
      </t>
    </mdx>
    <mdx n="0" f="v">
      <t c="3" si="227">
        <n x="225"/>
        <n x="502"/>
        <n x="55"/>
      </t>
    </mdx>
    <mdx n="0" f="v">
      <t c="3" si="227">
        <n x="225"/>
        <n x="503"/>
        <n x="55"/>
      </t>
    </mdx>
    <mdx n="0" f="v">
      <t c="3" si="227">
        <n x="225"/>
        <n x="504"/>
        <n x="55"/>
      </t>
    </mdx>
    <mdx n="0" f="v">
      <t c="3" si="227">
        <n x="225"/>
        <n x="505"/>
        <n x="55"/>
      </t>
    </mdx>
    <mdx n="0" f="v">
      <t c="3" si="227">
        <n x="225"/>
        <n x="506"/>
        <n x="55"/>
      </t>
    </mdx>
    <mdx n="0" f="v">
      <t c="3" si="227">
        <n x="225"/>
        <n x="507"/>
        <n x="55"/>
      </t>
    </mdx>
    <mdx n="0" f="v">
      <t c="3" si="227">
        <n x="225"/>
        <n x="508"/>
        <n x="55"/>
      </t>
    </mdx>
    <mdx n="0" f="v">
      <t c="3" si="227">
        <n x="225"/>
        <n x="509"/>
        <n x="55"/>
      </t>
    </mdx>
    <mdx n="0" f="v">
      <t c="3" si="227">
        <n x="225"/>
        <n x="510"/>
        <n x="55"/>
      </t>
    </mdx>
    <mdx n="0" f="v">
      <t c="3" si="227">
        <n x="225"/>
        <n x="511"/>
        <n x="55"/>
      </t>
    </mdx>
    <mdx n="0" f="v">
      <t c="3" si="227">
        <n x="225"/>
        <n x="513"/>
        <n x="55"/>
      </t>
    </mdx>
    <mdx n="0" f="v">
      <t c="3" si="227">
        <n x="225"/>
        <n x="514"/>
        <n x="55"/>
      </t>
    </mdx>
    <mdx n="0" f="v">
      <t c="3" si="227">
        <n x="225"/>
        <n x="515"/>
        <n x="55"/>
      </t>
    </mdx>
    <mdx n="0" f="v">
      <t c="3" si="227">
        <n x="225"/>
        <n x="512"/>
        <n x="55"/>
      </t>
    </mdx>
    <mdx n="0" f="v">
      <t c="3" si="227">
        <n x="225"/>
        <n x="516"/>
        <n x="55"/>
      </t>
    </mdx>
    <mdx n="0" f="v">
      <t c="3" si="227">
        <n x="225"/>
        <n x="517"/>
        <n x="55"/>
      </t>
    </mdx>
    <mdx n="0" f="v">
      <t c="3" si="227">
        <n x="225"/>
        <n x="518"/>
        <n x="55"/>
      </t>
    </mdx>
    <mdx n="0" f="v">
      <t c="3" si="227">
        <n x="225"/>
        <n x="522"/>
        <n x="55"/>
      </t>
    </mdx>
    <mdx n="0" f="v">
      <t c="3" si="227">
        <n x="225"/>
        <n x="519"/>
        <n x="55"/>
      </t>
    </mdx>
    <mdx n="0" f="v">
      <t c="3" si="227">
        <n x="225"/>
        <n x="520"/>
        <n x="55"/>
      </t>
    </mdx>
    <mdx n="0" f="v">
      <t c="3" si="227">
        <n x="225"/>
        <n x="521"/>
        <n x="55"/>
      </t>
    </mdx>
    <mdx n="0" f="v">
      <t c="3" si="227">
        <n x="225"/>
        <n x="523"/>
        <n x="55"/>
      </t>
    </mdx>
    <mdx n="0" f="v">
      <t c="3" si="227">
        <n x="225"/>
        <n x="524"/>
        <n x="55"/>
      </t>
    </mdx>
    <mdx n="0" f="v">
      <t c="3" si="227">
        <n x="225"/>
        <n x="525"/>
        <n x="55"/>
      </t>
    </mdx>
    <mdx n="0" f="v">
      <t c="3" si="227">
        <n x="225"/>
        <n x="526"/>
        <n x="55"/>
      </t>
    </mdx>
    <mdx n="0" f="v">
      <t c="3" si="227">
        <n x="225"/>
        <n x="527"/>
        <n x="55"/>
      </t>
    </mdx>
    <mdx n="0" f="v">
      <t c="3" si="227">
        <n x="225"/>
        <n x="528"/>
        <n x="55"/>
      </t>
    </mdx>
    <mdx n="0" f="v">
      <t c="3" si="227">
        <n x="225"/>
        <n x="529"/>
        <n x="55"/>
      </t>
    </mdx>
    <mdx n="0" f="v">
      <t c="3" si="227">
        <n x="225"/>
        <n x="530"/>
        <n x="55"/>
      </t>
    </mdx>
    <mdx n="0" f="v">
      <t c="3" si="227">
        <n x="225"/>
        <n x="531"/>
        <n x="55"/>
      </t>
    </mdx>
    <mdx n="0" f="v">
      <t c="3" si="227">
        <n x="225"/>
        <n x="532"/>
        <n x="55"/>
      </t>
    </mdx>
    <mdx n="0" f="v">
      <t c="3" si="227">
        <n x="225"/>
        <n x="533"/>
        <n x="55"/>
      </t>
    </mdx>
    <mdx n="0" f="v">
      <t c="3" si="227">
        <n x="225"/>
        <n x="534"/>
        <n x="55"/>
      </t>
    </mdx>
    <mdx n="0" f="v">
      <t c="3" si="227">
        <n x="225"/>
        <n x="535"/>
        <n x="55"/>
      </t>
    </mdx>
    <mdx n="0" f="v">
      <t c="3" si="227">
        <n x="225"/>
        <n x="536"/>
        <n x="55"/>
      </t>
    </mdx>
    <mdx n="0" f="v">
      <t c="3" si="227">
        <n x="225"/>
        <n x="537"/>
        <n x="55"/>
      </t>
    </mdx>
    <mdx n="0" f="v">
      <t c="3" si="227">
        <n x="225"/>
        <n x="538"/>
        <n x="55"/>
      </t>
    </mdx>
    <mdx n="0" f="v">
      <t c="3" si="227">
        <n x="225"/>
        <n x="539"/>
        <n x="55"/>
      </t>
    </mdx>
    <mdx n="0" f="v">
      <t c="3" si="227">
        <n x="225"/>
        <n x="540"/>
        <n x="55"/>
      </t>
    </mdx>
    <mdx n="0" f="v">
      <t c="3" si="227">
        <n x="225"/>
        <n x="541"/>
        <n x="55"/>
      </t>
    </mdx>
    <mdx n="0" f="v">
      <t c="3" si="227">
        <n x="225"/>
        <n x="544"/>
        <n x="55"/>
      </t>
    </mdx>
    <mdx n="0" f="v">
      <t c="3" si="227">
        <n x="225"/>
        <n x="543"/>
        <n x="55"/>
      </t>
    </mdx>
    <mdx n="0" f="v">
      <t c="3" si="227">
        <n x="225"/>
        <n x="545"/>
        <n x="55"/>
      </t>
    </mdx>
    <mdx n="0" f="v">
      <t c="3" si="227">
        <n x="225"/>
        <n x="542"/>
        <n x="55"/>
      </t>
    </mdx>
    <mdx n="0" f="v">
      <t c="3" si="227">
        <n x="225"/>
        <n x="546"/>
        <n x="55"/>
      </t>
    </mdx>
    <mdx n="0" f="v">
      <t c="3" si="227">
        <n x="225"/>
        <n x="273"/>
        <n x="102"/>
      </t>
    </mdx>
    <mdx n="0" f="v">
      <t c="3" si="227">
        <n x="225"/>
        <n x="271"/>
        <n x="102"/>
      </t>
    </mdx>
    <mdx n="0" f="v">
      <t c="3" si="227">
        <n x="225"/>
        <n x="270"/>
        <n x="102"/>
      </t>
    </mdx>
    <mdx n="0" f="v">
      <t c="3" si="227">
        <n x="225"/>
        <n x="268"/>
        <n x="102"/>
      </t>
    </mdx>
    <mdx n="0" f="v">
      <t c="3" si="227">
        <n x="225"/>
        <n x="355"/>
        <n x="102"/>
      </t>
    </mdx>
    <mdx n="0" f="v">
      <t c="3" si="227">
        <n x="225"/>
        <n x="356"/>
        <n x="102"/>
      </t>
    </mdx>
    <mdx n="0" f="v">
      <t c="3" si="227">
        <n x="225"/>
        <n x="358"/>
        <n x="102"/>
      </t>
    </mdx>
    <mdx n="0" f="v">
      <t c="3" si="227">
        <n x="225"/>
        <n x="359"/>
        <n x="102"/>
      </t>
    </mdx>
    <mdx n="0" f="v">
      <t c="3" si="227">
        <n x="225"/>
        <n x="360"/>
        <n x="102"/>
      </t>
    </mdx>
    <mdx n="0" f="v">
      <t c="3" si="227">
        <n x="225"/>
        <n x="361"/>
        <n x="102"/>
      </t>
    </mdx>
    <mdx n="0" f="v">
      <t c="3" si="227">
        <n x="225"/>
        <n x="547"/>
        <n x="102"/>
      </t>
    </mdx>
    <mdx n="0" f="v">
      <t c="3" si="227">
        <n x="225"/>
        <n x="363"/>
        <n x="102"/>
      </t>
    </mdx>
    <mdx n="0" f="v">
      <t c="3" si="227">
        <n x="225"/>
        <n x="364"/>
        <n x="102"/>
      </t>
    </mdx>
    <mdx n="0" f="v">
      <t c="3" si="227">
        <n x="225"/>
        <n x="548"/>
        <n x="102"/>
      </t>
    </mdx>
    <mdx n="0" f="v">
      <t c="3" si="227">
        <n x="225"/>
        <n x="365"/>
        <n x="102"/>
      </t>
    </mdx>
    <mdx n="0" f="v">
      <t c="3" si="227">
        <n x="225"/>
        <n x="366"/>
        <n x="102"/>
      </t>
    </mdx>
    <mdx n="0" f="v">
      <t c="3" si="227">
        <n x="225"/>
        <n x="367"/>
        <n x="102"/>
      </t>
    </mdx>
    <mdx n="0" f="v">
      <t c="3" si="227">
        <n x="225"/>
        <n x="368"/>
        <n x="102"/>
      </t>
    </mdx>
    <mdx n="0" f="v">
      <t c="3" si="227">
        <n x="225"/>
        <n x="369"/>
        <n x="102"/>
      </t>
    </mdx>
    <mdx n="0" f="v">
      <t c="3" si="227">
        <n x="225"/>
        <n x="371"/>
        <n x="102"/>
      </t>
    </mdx>
    <mdx n="0" f="v">
      <t c="3" si="227">
        <n x="225"/>
        <n x="372"/>
        <n x="102"/>
      </t>
    </mdx>
    <mdx n="0" f="v">
      <t c="3" si="227">
        <n x="225"/>
        <n x="255"/>
        <n x="102"/>
      </t>
    </mdx>
    <mdx n="0" f="v">
      <t c="3" si="227">
        <n x="225"/>
        <n x="316"/>
        <n x="102"/>
      </t>
    </mdx>
    <mdx n="0" f="v">
      <t c="3" si="227">
        <n x="225"/>
        <n x="373"/>
        <n x="102"/>
      </t>
    </mdx>
    <mdx n="0" f="v">
      <t c="3" si="227">
        <n x="225"/>
        <n x="374"/>
        <n x="102"/>
      </t>
    </mdx>
    <mdx n="0" f="v">
      <t c="3" si="227">
        <n x="225"/>
        <n x="375"/>
        <n x="102"/>
      </t>
    </mdx>
    <mdx n="0" f="v">
      <t c="3" si="227">
        <n x="225"/>
        <n x="281"/>
        <n x="102"/>
      </t>
    </mdx>
    <mdx n="0" f="v">
      <t c="3" si="227">
        <n x="225"/>
        <n x="376"/>
        <n x="102"/>
      </t>
    </mdx>
    <mdx n="0" f="v">
      <t c="3" si="227">
        <n x="225"/>
        <n x="377"/>
        <n x="102"/>
      </t>
    </mdx>
    <mdx n="0" f="v">
      <t c="3" si="227">
        <n x="225"/>
        <n x="280"/>
        <n x="102"/>
      </t>
    </mdx>
    <mdx n="0" f="v">
      <t c="3" si="227">
        <n x="225"/>
        <n x="311"/>
        <n x="102"/>
      </t>
    </mdx>
    <mdx n="0" f="v">
      <t c="3" si="227">
        <n x="225"/>
        <n x="378"/>
        <n x="102"/>
      </t>
    </mdx>
    <mdx n="0" f="v">
      <t c="3" si="227">
        <n x="225"/>
        <n x="379"/>
        <n x="102"/>
      </t>
    </mdx>
    <mdx n="0" f="v">
      <t c="3" si="227">
        <n x="225"/>
        <n x="380"/>
        <n x="102"/>
      </t>
    </mdx>
    <mdx n="0" f="v">
      <t c="3" si="227">
        <n x="225"/>
        <n x="381"/>
        <n x="102"/>
      </t>
    </mdx>
    <mdx n="0" f="v">
      <t c="3" si="227">
        <n x="225"/>
        <n x="382"/>
        <n x="102"/>
      </t>
    </mdx>
    <mdx n="0" f="v">
      <t c="3" si="227">
        <n x="225"/>
        <n x="304"/>
        <n x="102"/>
      </t>
    </mdx>
    <mdx n="0" f="v">
      <t c="3" si="227">
        <n x="225"/>
        <n x="392"/>
        <n x="102"/>
      </t>
    </mdx>
    <mdx n="0" f="v">
      <t c="3" si="227">
        <n x="225"/>
        <n x="383"/>
        <n x="102"/>
      </t>
    </mdx>
    <mdx n="0" f="v">
      <t c="3" si="227">
        <n x="225"/>
        <n x="384"/>
        <n x="102"/>
      </t>
    </mdx>
    <mdx n="0" f="v">
      <t c="3" si="227">
        <n x="225"/>
        <n x="385"/>
        <n x="102"/>
      </t>
    </mdx>
    <mdx n="0" f="v">
      <t c="3" si="227">
        <n x="225"/>
        <n x="386"/>
        <n x="102"/>
      </t>
    </mdx>
    <mdx n="0" f="v">
      <t c="3" si="227">
        <n x="225"/>
        <n x="387"/>
        <n x="102"/>
      </t>
    </mdx>
    <mdx n="0" f="v">
      <t c="3" si="227">
        <n x="225"/>
        <n x="388"/>
        <n x="102"/>
      </t>
    </mdx>
    <mdx n="0" f="v">
      <t c="3" si="227">
        <n x="225"/>
        <n x="389"/>
        <n x="102"/>
      </t>
    </mdx>
    <mdx n="0" f="v">
      <t c="3" si="227">
        <n x="225"/>
        <n x="390"/>
        <n x="102"/>
      </t>
    </mdx>
    <mdx n="0" f="v">
      <t c="3" si="227">
        <n x="225"/>
        <n x="393"/>
        <n x="102"/>
      </t>
    </mdx>
    <mdx n="0" f="v">
      <t c="3" si="227">
        <n x="225"/>
        <n x="395"/>
        <n x="102"/>
      </t>
    </mdx>
    <mdx n="0" f="v">
      <t c="3" si="227">
        <n x="225"/>
        <n x="278"/>
        <n x="102"/>
      </t>
    </mdx>
    <mdx n="0" f="v">
      <t c="3" si="227">
        <n x="225"/>
        <n x="396"/>
        <n x="102"/>
      </t>
    </mdx>
    <mdx n="0" f="v">
      <t c="3" si="227">
        <n x="225"/>
        <n x="397"/>
        <n x="102"/>
      </t>
    </mdx>
    <mdx n="0" f="v">
      <t c="3" si="227">
        <n x="225"/>
        <n x="398"/>
        <n x="102"/>
      </t>
    </mdx>
    <mdx n="0" f="v">
      <t c="3" si="227">
        <n x="225"/>
        <n x="391"/>
        <n x="102"/>
      </t>
    </mdx>
    <mdx n="0" f="v">
      <t c="3" si="227">
        <n x="225"/>
        <n x="399"/>
        <n x="102"/>
      </t>
    </mdx>
    <mdx n="0" f="v">
      <t c="3" si="227">
        <n x="225"/>
        <n x="400"/>
        <n x="102"/>
      </t>
    </mdx>
    <mdx n="0" f="v">
      <t c="3" si="227">
        <n x="225"/>
        <n x="401"/>
        <n x="102"/>
      </t>
    </mdx>
    <mdx n="0" f="v">
      <t c="3" si="227">
        <n x="225"/>
        <n x="402"/>
        <n x="102"/>
      </t>
    </mdx>
    <mdx n="0" f="v">
      <t c="3" si="227">
        <n x="225"/>
        <n x="277"/>
        <n x="102"/>
      </t>
    </mdx>
    <mdx n="0" f="v">
      <t c="3" si="227">
        <n x="225"/>
        <n x="417"/>
        <n x="102"/>
      </t>
    </mdx>
    <mdx n="0" f="v">
      <t c="3" si="227">
        <n x="225"/>
        <n x="403"/>
        <n x="102"/>
      </t>
    </mdx>
    <mdx n="0" f="v">
      <t c="3" si="227">
        <n x="225"/>
        <n x="404"/>
        <n x="102"/>
      </t>
    </mdx>
    <mdx n="0" f="v">
      <t c="3" si="227">
        <n x="225"/>
        <n x="405"/>
        <n x="102"/>
      </t>
    </mdx>
    <mdx n="0" f="v">
      <t c="3" si="227">
        <n x="225"/>
        <n x="406"/>
        <n x="102"/>
      </t>
    </mdx>
    <mdx n="0" f="v">
      <t c="3" si="227">
        <n x="225"/>
        <n x="407"/>
        <n x="102"/>
      </t>
    </mdx>
    <mdx n="0" f="v">
      <t c="3" si="227">
        <n x="225"/>
        <n x="408"/>
        <n x="102"/>
      </t>
    </mdx>
    <mdx n="0" f="v">
      <t c="3" si="227">
        <n x="225"/>
        <n x="409"/>
        <n x="102"/>
      </t>
    </mdx>
    <mdx n="0" f="v">
      <t c="3" si="227">
        <n x="225"/>
        <n x="410"/>
        <n x="102"/>
      </t>
    </mdx>
    <mdx n="0" f="v">
      <t c="3" si="227">
        <n x="225"/>
        <n x="411"/>
        <n x="102"/>
      </t>
    </mdx>
    <mdx n="0" f="v">
      <t c="3" si="227">
        <n x="225"/>
        <n x="412"/>
        <n x="102"/>
      </t>
    </mdx>
    <mdx n="0" f="v">
      <t c="3" si="227">
        <n x="225"/>
        <n x="413"/>
        <n x="102"/>
      </t>
    </mdx>
    <mdx n="0" f="v">
      <t c="3" si="227">
        <n x="225"/>
        <n x="414"/>
        <n x="102"/>
      </t>
    </mdx>
    <mdx n="0" f="v">
      <t c="3" si="227">
        <n x="225"/>
        <n x="415"/>
        <n x="102"/>
      </t>
    </mdx>
    <mdx n="0" f="v">
      <t c="3" si="227">
        <n x="225"/>
        <n x="416"/>
        <n x="102"/>
      </t>
    </mdx>
    <mdx n="0" f="v">
      <t c="3" si="227">
        <n x="225"/>
        <n x="422"/>
        <n x="102"/>
      </t>
    </mdx>
    <mdx n="0" f="v">
      <t c="3" si="227">
        <n x="225"/>
        <n x="418"/>
        <n x="102"/>
      </t>
    </mdx>
    <mdx n="0" f="v">
      <t c="3" si="227">
        <n x="225"/>
        <n x="419"/>
        <n x="102"/>
      </t>
    </mdx>
    <mdx n="0" f="v">
      <t c="3" si="227">
        <n x="225"/>
        <n x="420"/>
        <n x="102"/>
      </t>
    </mdx>
    <mdx n="0" f="v">
      <t c="3" si="227">
        <n x="225"/>
        <n x="301"/>
        <n x="102"/>
      </t>
    </mdx>
    <mdx n="0" f="v">
      <t c="3" si="227">
        <n x="225"/>
        <n x="297"/>
        <n x="102"/>
      </t>
    </mdx>
    <mdx n="0" f="v">
      <t c="3" si="227">
        <n x="225"/>
        <n x="421"/>
        <n x="102"/>
      </t>
    </mdx>
    <mdx n="0" f="v">
      <t c="3" si="227">
        <n x="225"/>
        <n x="423"/>
        <n x="102"/>
      </t>
    </mdx>
    <mdx n="0" f="v">
      <t c="3" si="227">
        <n x="225"/>
        <n x="424"/>
        <n x="102"/>
      </t>
    </mdx>
    <mdx n="0" f="v">
      <t c="3" si="227">
        <n x="225"/>
        <n x="425"/>
        <n x="102"/>
      </t>
    </mdx>
    <mdx n="0" f="v">
      <t c="3" si="227">
        <n x="225"/>
        <n x="348"/>
        <n x="102"/>
      </t>
    </mdx>
    <mdx n="0" f="v">
      <t c="3" si="227">
        <n x="225"/>
        <n x="327"/>
        <n x="102"/>
      </t>
    </mdx>
    <mdx n="0" f="v">
      <t c="3" si="227">
        <n x="225"/>
        <n x="426"/>
        <n x="102"/>
      </t>
    </mdx>
    <mdx n="0" f="v">
      <t c="3" si="227">
        <n x="225"/>
        <n x="427"/>
        <n x="102"/>
      </t>
    </mdx>
    <mdx n="0" f="v">
      <t c="3" si="227">
        <n x="225"/>
        <n x="329"/>
        <n x="102"/>
      </t>
    </mdx>
    <mdx n="0" f="v">
      <t c="3" si="227">
        <n x="225"/>
        <n x="428"/>
        <n x="102"/>
      </t>
    </mdx>
    <mdx n="0" f="v">
      <t c="3" si="227">
        <n x="225"/>
        <n x="328"/>
        <n x="102"/>
      </t>
    </mdx>
    <mdx n="0" f="v">
      <t c="3" si="227">
        <n x="225"/>
        <n x="429"/>
        <n x="102"/>
      </t>
    </mdx>
    <mdx n="0" f="v">
      <t c="3" si="227">
        <n x="225"/>
        <n x="430"/>
        <n x="102"/>
      </t>
    </mdx>
    <mdx n="0" f="v">
      <t c="3" si="227">
        <n x="225"/>
        <n x="431"/>
        <n x="102"/>
      </t>
    </mdx>
    <mdx n="0" f="v">
      <t c="3" si="227">
        <n x="225"/>
        <n x="432"/>
        <n x="102"/>
      </t>
    </mdx>
    <mdx n="0" f="v">
      <t c="3" si="227">
        <n x="225"/>
        <n x="433"/>
        <n x="102"/>
      </t>
    </mdx>
    <mdx n="0" f="v">
      <t c="3" si="227">
        <n x="225"/>
        <n x="434"/>
        <n x="102"/>
      </t>
    </mdx>
    <mdx n="0" f="v">
      <t c="3" si="227">
        <n x="225"/>
        <n x="440"/>
        <n x="102"/>
      </t>
    </mdx>
    <mdx n="0" f="v">
      <t c="3" si="227">
        <n x="225"/>
        <n x="441"/>
        <n x="102"/>
      </t>
    </mdx>
    <mdx n="0" f="v">
      <t c="3" si="227">
        <n x="225"/>
        <n x="326"/>
        <n x="102"/>
      </t>
    </mdx>
    <mdx n="0" f="v">
      <t c="3" si="227">
        <n x="225"/>
        <n x="435"/>
        <n x="102"/>
      </t>
    </mdx>
    <mdx n="0" f="v">
      <t c="3" si="227">
        <n x="225"/>
        <n x="436"/>
        <n x="102"/>
      </t>
    </mdx>
    <mdx n="0" f="v">
      <t c="3" si="227">
        <n x="225"/>
        <n x="437"/>
        <n x="102"/>
      </t>
    </mdx>
    <mdx n="0" f="v">
      <t c="3" si="227">
        <n x="225"/>
        <n x="294"/>
        <n x="102"/>
      </t>
    </mdx>
    <mdx n="0" f="v">
      <t c="3" si="227">
        <n x="225"/>
        <n x="293"/>
        <n x="102"/>
      </t>
    </mdx>
    <mdx n="0" f="v">
      <t c="3" si="227">
        <n x="225"/>
        <n x="447"/>
        <n x="102"/>
      </t>
    </mdx>
    <mdx n="0" f="v">
      <t c="3" si="227">
        <n x="225"/>
        <n x="438"/>
        <n x="102"/>
      </t>
    </mdx>
    <mdx n="0" f="v">
      <t c="3" si="227">
        <n x="225"/>
        <n x="350"/>
        <n x="102"/>
      </t>
    </mdx>
    <mdx n="0" f="v">
      <t c="3" si="227">
        <n x="225"/>
        <n x="439"/>
        <n x="102"/>
      </t>
    </mdx>
    <mdx n="0" f="v">
      <t c="3" si="227">
        <n x="225"/>
        <n x="452"/>
        <n x="102"/>
      </t>
    </mdx>
    <mdx n="0" f="v">
      <t c="3" si="227">
        <n x="225"/>
        <n x="442"/>
        <n x="102"/>
      </t>
    </mdx>
    <mdx n="0" f="v">
      <t c="3" si="227">
        <n x="225"/>
        <n x="443"/>
        <n x="102"/>
      </t>
    </mdx>
    <mdx n="0" f="v">
      <t c="3" si="227">
        <n x="225"/>
        <n x="444"/>
        <n x="102"/>
      </t>
    </mdx>
    <mdx n="0" f="v">
      <t c="3" si="227">
        <n x="225"/>
        <n x="445"/>
        <n x="102"/>
      </t>
    </mdx>
    <mdx n="0" f="v">
      <t c="3" si="227">
        <n x="225"/>
        <n x="446"/>
        <n x="102"/>
      </t>
    </mdx>
    <mdx n="0" f="v">
      <t c="3" si="227">
        <n x="225"/>
        <n x="457"/>
        <n x="102"/>
      </t>
    </mdx>
    <mdx n="0" f="v">
      <t c="3" si="227">
        <n x="225"/>
        <n x="458"/>
        <n x="102"/>
      </t>
    </mdx>
    <mdx n="0" f="v">
      <t c="3" si="227">
        <n x="225"/>
        <n x="448"/>
        <n x="102"/>
      </t>
    </mdx>
    <mdx n="0" f="v">
      <t c="3" si="227">
        <n x="225"/>
        <n x="449"/>
        <n x="102"/>
      </t>
    </mdx>
    <mdx n="0" f="v">
      <t c="3" si="227">
        <n x="225"/>
        <n x="276"/>
        <n x="102"/>
      </t>
    </mdx>
    <mdx n="0" f="v">
      <t c="3" si="227">
        <n x="225"/>
        <n x="453"/>
        <n x="102"/>
      </t>
    </mdx>
    <mdx n="0" f="v">
      <t c="3" si="227">
        <n x="225"/>
        <n x="454"/>
        <n x="102"/>
      </t>
    </mdx>
    <mdx n="0" f="v">
      <t c="3" si="227">
        <n x="225"/>
        <n x="455"/>
        <n x="102"/>
      </t>
    </mdx>
    <mdx n="0" f="v">
      <t c="3" si="227">
        <n x="225"/>
        <n x="456"/>
        <n x="102"/>
      </t>
    </mdx>
    <mdx n="0" f="v">
      <t c="3" si="227">
        <n x="225"/>
        <n x="346"/>
        <n x="102"/>
      </t>
    </mdx>
    <mdx n="0" f="v">
      <t c="3" si="227">
        <n x="225"/>
        <n x="450"/>
        <n x="102"/>
      </t>
    </mdx>
    <mdx n="0" f="v">
      <t c="3" si="227">
        <n x="225"/>
        <n x="459"/>
        <n x="102"/>
      </t>
    </mdx>
    <mdx n="0" f="v">
      <t c="3" si="227">
        <n x="225"/>
        <n x="451"/>
        <n x="102"/>
      </t>
    </mdx>
    <mdx n="0" f="v">
      <t c="3" si="227">
        <n x="225"/>
        <n x="460"/>
        <n x="102"/>
      </t>
    </mdx>
    <mdx n="0" f="v">
      <t c="3" si="227">
        <n x="225"/>
        <n x="461"/>
        <n x="102"/>
      </t>
    </mdx>
    <mdx n="0" f="v">
      <t c="3" si="227">
        <n x="225"/>
        <n x="462"/>
        <n x="102"/>
      </t>
    </mdx>
    <mdx n="0" f="v">
      <t c="3" si="227">
        <n x="225"/>
        <n x="463"/>
        <n x="102"/>
      </t>
    </mdx>
    <mdx n="0" f="v">
      <t c="3" si="227">
        <n x="225"/>
        <n x="464"/>
        <n x="102"/>
      </t>
    </mdx>
    <mdx n="0" f="v">
      <t c="3" si="227">
        <n x="225"/>
        <n x="465"/>
        <n x="102"/>
      </t>
    </mdx>
    <mdx n="0" f="v">
      <t c="3" si="227">
        <n x="225"/>
        <n x="466"/>
        <n x="102"/>
      </t>
    </mdx>
    <mdx n="0" f="v">
      <t c="3" si="227">
        <n x="225"/>
        <n x="467"/>
        <n x="102"/>
      </t>
    </mdx>
    <mdx n="0" f="v">
      <t c="3" si="227">
        <n x="225"/>
        <n x="468"/>
        <n x="102"/>
      </t>
    </mdx>
    <mdx n="0" f="v">
      <t c="3" si="227">
        <n x="225"/>
        <n x="469"/>
        <n x="102"/>
      </t>
    </mdx>
    <mdx n="0" f="v">
      <t c="3" si="227">
        <n x="225"/>
        <n x="470"/>
        <n x="102"/>
      </t>
    </mdx>
    <mdx n="0" f="v">
      <t c="3" si="227">
        <n x="225"/>
        <n x="471"/>
        <n x="102"/>
      </t>
    </mdx>
    <mdx n="0" f="v">
      <t c="3" si="227">
        <n x="225"/>
        <n x="472"/>
        <n x="102"/>
      </t>
    </mdx>
    <mdx n="0" f="v">
      <t c="3" si="227">
        <n x="225"/>
        <n x="473"/>
        <n x="102"/>
      </t>
    </mdx>
    <mdx n="0" f="v">
      <t c="3" si="227">
        <n x="225"/>
        <n x="474"/>
        <n x="102"/>
      </t>
    </mdx>
    <mdx n="0" f="v">
      <t c="3" si="227">
        <n x="225"/>
        <n x="475"/>
        <n x="102"/>
      </t>
    </mdx>
    <mdx n="0" f="v">
      <t c="3" si="227">
        <n x="225"/>
        <n x="476"/>
        <n x="102"/>
      </t>
    </mdx>
    <mdx n="0" f="v">
      <t c="3" si="227">
        <n x="225"/>
        <n x="477"/>
        <n x="102"/>
      </t>
    </mdx>
    <mdx n="0" f="v">
      <t c="3" si="227">
        <n x="225"/>
        <n x="478"/>
        <n x="102"/>
      </t>
    </mdx>
    <mdx n="0" f="v">
      <t c="3" si="227">
        <n x="225"/>
        <n x="479"/>
        <n x="102"/>
      </t>
    </mdx>
    <mdx n="0" f="v">
      <t c="3" si="227">
        <n x="225"/>
        <n x="480"/>
        <n x="102"/>
      </t>
    </mdx>
    <mdx n="0" f="v">
      <t c="3" si="227">
        <n x="225"/>
        <n x="481"/>
        <n x="102"/>
      </t>
    </mdx>
    <mdx n="0" f="v">
      <t c="3" si="227">
        <n x="225"/>
        <n x="483"/>
        <n x="102"/>
      </t>
    </mdx>
    <mdx n="0" f="v">
      <t c="3" si="227">
        <n x="225"/>
        <n x="484"/>
        <n x="102"/>
      </t>
    </mdx>
    <mdx n="0" f="v">
      <t c="3" si="227">
        <n x="225"/>
        <n x="485"/>
        <n x="102"/>
      </t>
    </mdx>
    <mdx n="0" f="v">
      <t c="3" si="227">
        <n x="225"/>
        <n x="486"/>
        <n x="102"/>
      </t>
    </mdx>
    <mdx n="0" f="v">
      <t c="3" si="227">
        <n x="225"/>
        <n x="490"/>
        <n x="102"/>
      </t>
    </mdx>
    <mdx n="0" f="v">
      <t c="3" si="227">
        <n x="225"/>
        <n x="491"/>
        <n x="102"/>
      </t>
    </mdx>
    <mdx n="0" f="v">
      <t c="3" si="227">
        <n x="225"/>
        <n x="482"/>
        <n x="102"/>
      </t>
    </mdx>
    <mdx n="0" f="v">
      <t c="3" si="227">
        <n x="225"/>
        <n x="487"/>
        <n x="102"/>
      </t>
    </mdx>
    <mdx n="0" f="v">
      <t c="3" si="227">
        <n x="225"/>
        <n x="488"/>
        <n x="102"/>
      </t>
    </mdx>
    <mdx n="0" f="v">
      <t c="3" si="227">
        <n x="225"/>
        <n x="489"/>
        <n x="102"/>
      </t>
    </mdx>
    <mdx n="0" f="v">
      <t c="3" si="227">
        <n x="225"/>
        <n x="492"/>
        <n x="102"/>
      </t>
    </mdx>
    <mdx n="0" f="v">
      <t c="3" si="227">
        <n x="225"/>
        <n x="493"/>
        <n x="102"/>
      </t>
    </mdx>
    <mdx n="0" f="v">
      <t c="3" si="227">
        <n x="225"/>
        <n x="495"/>
        <n x="102"/>
      </t>
    </mdx>
    <mdx n="0" f="v">
      <t c="3" si="227">
        <n x="225"/>
        <n x="496"/>
        <n x="102"/>
      </t>
    </mdx>
    <mdx n="0" f="v">
      <t c="3" si="227">
        <n x="225"/>
        <n x="494"/>
        <n x="102"/>
      </t>
    </mdx>
    <mdx n="0" f="v">
      <t c="3" si="227">
        <n x="225"/>
        <n x="497"/>
        <n x="102"/>
      </t>
    </mdx>
    <mdx n="0" f="v">
      <t c="3" si="227">
        <n x="225"/>
        <n x="498"/>
        <n x="102"/>
      </t>
    </mdx>
    <mdx n="0" f="v">
      <t c="3" si="227">
        <n x="225"/>
        <n x="499"/>
        <n x="102"/>
      </t>
    </mdx>
    <mdx n="0" f="v">
      <t c="3" si="227">
        <n x="225"/>
        <n x="500"/>
        <n x="102"/>
      </t>
    </mdx>
    <mdx n="0" f="v">
      <t c="3" si="227">
        <n x="225"/>
        <n x="501"/>
        <n x="102"/>
      </t>
    </mdx>
    <mdx n="0" f="v">
      <t c="3" si="227">
        <n x="225"/>
        <n x="502"/>
        <n x="102"/>
      </t>
    </mdx>
    <mdx n="0" f="v">
      <t c="3" si="227">
        <n x="225"/>
        <n x="503"/>
        <n x="102"/>
      </t>
    </mdx>
    <mdx n="0" f="v">
      <t c="3" si="227">
        <n x="225"/>
        <n x="504"/>
        <n x="102"/>
      </t>
    </mdx>
    <mdx n="0" f="v">
      <t c="3" si="227">
        <n x="225"/>
        <n x="505"/>
        <n x="102"/>
      </t>
    </mdx>
    <mdx n="0" f="v">
      <t c="3" si="227">
        <n x="225"/>
        <n x="506"/>
        <n x="102"/>
      </t>
    </mdx>
    <mdx n="0" f="v">
      <t c="3" si="227">
        <n x="225"/>
        <n x="507"/>
        <n x="102"/>
      </t>
    </mdx>
    <mdx n="0" f="v">
      <t c="3" si="227">
        <n x="225"/>
        <n x="508"/>
        <n x="102"/>
      </t>
    </mdx>
    <mdx n="0" f="v">
      <t c="3" si="227">
        <n x="225"/>
        <n x="509"/>
        <n x="102"/>
      </t>
    </mdx>
    <mdx n="0" f="v">
      <t c="3" si="227">
        <n x="225"/>
        <n x="510"/>
        <n x="102"/>
      </t>
    </mdx>
    <mdx n="0" f="v">
      <t c="3" si="227">
        <n x="225"/>
        <n x="511"/>
        <n x="102"/>
      </t>
    </mdx>
    <mdx n="0" f="v">
      <t c="3" si="227">
        <n x="225"/>
        <n x="512"/>
        <n x="102"/>
      </t>
    </mdx>
    <mdx n="0" f="v">
      <t c="3" si="227">
        <n x="225"/>
        <n x="513"/>
        <n x="102"/>
      </t>
    </mdx>
    <mdx n="0" f="v">
      <t c="3" si="227">
        <n x="225"/>
        <n x="514"/>
        <n x="102"/>
      </t>
    </mdx>
    <mdx n="0" f="v">
      <t c="3" si="227">
        <n x="225"/>
        <n x="515"/>
        <n x="102"/>
      </t>
    </mdx>
    <mdx n="0" f="v">
      <t c="3" si="227">
        <n x="225"/>
        <n x="516"/>
        <n x="102"/>
      </t>
    </mdx>
    <mdx n="0" f="v">
      <t c="3" si="227">
        <n x="225"/>
        <n x="517"/>
        <n x="102"/>
      </t>
    </mdx>
    <mdx n="0" f="v">
      <t c="3" si="227">
        <n x="225"/>
        <n x="518"/>
        <n x="102"/>
      </t>
    </mdx>
    <mdx n="0" f="v">
      <t c="3" si="227">
        <n x="225"/>
        <n x="522"/>
        <n x="102"/>
      </t>
    </mdx>
    <mdx n="0" f="v">
      <t c="3" si="227">
        <n x="225"/>
        <n x="519"/>
        <n x="102"/>
      </t>
    </mdx>
    <mdx n="0" f="v">
      <t c="3" si="227">
        <n x="225"/>
        <n x="520"/>
        <n x="102"/>
      </t>
    </mdx>
    <mdx n="0" f="v">
      <t c="3" si="227">
        <n x="225"/>
        <n x="521"/>
        <n x="102"/>
      </t>
    </mdx>
    <mdx n="0" f="v">
      <t c="3" si="227">
        <n x="225"/>
        <n x="524"/>
        <n x="102"/>
      </t>
    </mdx>
    <mdx n="0" f="v">
      <t c="3" si="227">
        <n x="225"/>
        <n x="523"/>
        <n x="102"/>
      </t>
    </mdx>
    <mdx n="0" f="v">
      <t c="3" si="227">
        <n x="225"/>
        <n x="525"/>
        <n x="102"/>
      </t>
    </mdx>
    <mdx n="0" f="v">
      <t c="3" si="227">
        <n x="225"/>
        <n x="526"/>
        <n x="102"/>
      </t>
    </mdx>
    <mdx n="0" f="v">
      <t c="3" si="227">
        <n x="225"/>
        <n x="527"/>
        <n x="102"/>
      </t>
    </mdx>
    <mdx n="0" f="v">
      <t c="3" si="227">
        <n x="225"/>
        <n x="528"/>
        <n x="102"/>
      </t>
    </mdx>
    <mdx n="0" f="v">
      <t c="3" si="227">
        <n x="225"/>
        <n x="529"/>
        <n x="102"/>
      </t>
    </mdx>
    <mdx n="0" f="v">
      <t c="3" si="227">
        <n x="225"/>
        <n x="533"/>
        <n x="102"/>
      </t>
    </mdx>
    <mdx n="0" f="v">
      <t c="3" si="227">
        <n x="225"/>
        <n x="530"/>
        <n x="102"/>
      </t>
    </mdx>
    <mdx n="0" f="v">
      <t c="3" si="227">
        <n x="225"/>
        <n x="531"/>
        <n x="102"/>
      </t>
    </mdx>
    <mdx n="0" f="v">
      <t c="3" si="227">
        <n x="225"/>
        <n x="532"/>
        <n x="102"/>
      </t>
    </mdx>
    <mdx n="0" f="v">
      <t c="3" si="227">
        <n x="225"/>
        <n x="534"/>
        <n x="102"/>
      </t>
    </mdx>
    <mdx n="0" f="v">
      <t c="3" si="227">
        <n x="225"/>
        <n x="535"/>
        <n x="102"/>
      </t>
    </mdx>
    <mdx n="0" f="v">
      <t c="3" si="227">
        <n x="225"/>
        <n x="536"/>
        <n x="102"/>
      </t>
    </mdx>
    <mdx n="0" f="v">
      <t c="3" si="227">
        <n x="225"/>
        <n x="537"/>
        <n x="102"/>
      </t>
    </mdx>
    <mdx n="0" f="v">
      <t c="3" si="227">
        <n x="225"/>
        <n x="538"/>
        <n x="102"/>
      </t>
    </mdx>
    <mdx n="0" f="v">
      <t c="3" si="227">
        <n x="225"/>
        <n x="539"/>
        <n x="102"/>
      </t>
    </mdx>
    <mdx n="0" f="v">
      <t c="3" si="227">
        <n x="225"/>
        <n x="540"/>
        <n x="102"/>
      </t>
    </mdx>
    <mdx n="0" f="v">
      <t c="3" si="227">
        <n x="225"/>
        <n x="541"/>
        <n x="102"/>
      </t>
    </mdx>
    <mdx n="0" f="v">
      <t c="3" si="227">
        <n x="225"/>
        <n x="544"/>
        <n x="102"/>
      </t>
    </mdx>
    <mdx n="0" f="v">
      <t c="3" si="227">
        <n x="225"/>
        <n x="546"/>
        <n x="102"/>
      </t>
    </mdx>
    <mdx n="0" f="v">
      <t c="3" si="227">
        <n x="225"/>
        <n x="543"/>
        <n x="102"/>
      </t>
    </mdx>
    <mdx n="0" f="v">
      <t c="3" si="227">
        <n x="225"/>
        <n x="545"/>
        <n x="102"/>
      </t>
    </mdx>
    <mdx n="0" f="v">
      <t c="3" si="227">
        <n x="225"/>
        <n x="542"/>
        <n x="102"/>
      </t>
    </mdx>
    <mdx n="0" f="v">
      <t c="3" si="227">
        <n x="225"/>
        <n x="273"/>
        <n x="166"/>
      </t>
    </mdx>
    <mdx n="0" f="v">
      <t c="3" si="227">
        <n x="225"/>
        <n x="270"/>
        <n x="166"/>
      </t>
    </mdx>
    <mdx n="0" f="v">
      <t c="3" si="227">
        <n x="225"/>
        <n x="268"/>
        <n x="166"/>
      </t>
    </mdx>
    <mdx n="0" f="v">
      <t c="3" si="227">
        <n x="225"/>
        <n x="355"/>
        <n x="166"/>
      </t>
    </mdx>
    <mdx n="0" f="v">
      <t c="3" si="227">
        <n x="225"/>
        <n x="356"/>
        <n x="166"/>
      </t>
    </mdx>
    <mdx n="0" f="v">
      <t c="3" si="227">
        <n x="225"/>
        <n x="357"/>
        <n x="166"/>
      </t>
    </mdx>
    <mdx n="0" f="v">
      <t c="3" si="227">
        <n x="225"/>
        <n x="358"/>
        <n x="166"/>
      </t>
    </mdx>
    <mdx n="0" f="v">
      <t c="3" si="227">
        <n x="225"/>
        <n x="359"/>
        <n x="166"/>
      </t>
    </mdx>
    <mdx n="0" f="v">
      <t c="3" si="227">
        <n x="225"/>
        <n x="360"/>
        <n x="166"/>
      </t>
    </mdx>
    <mdx n="0" f="v">
      <t c="3" si="227">
        <n x="225"/>
        <n x="361"/>
        <n x="166"/>
      </t>
    </mdx>
    <mdx n="0" f="v">
      <t c="3" si="227">
        <n x="225"/>
        <n x="547"/>
        <n x="166"/>
      </t>
    </mdx>
    <mdx n="0" f="v">
      <t c="3" si="227">
        <n x="225"/>
        <n x="362"/>
        <n x="166"/>
      </t>
    </mdx>
    <mdx n="0" f="v">
      <t c="3" si="227">
        <n x="225"/>
        <n x="363"/>
        <n x="166"/>
      </t>
    </mdx>
    <mdx n="0" f="v">
      <t c="3" si="227">
        <n x="225"/>
        <n x="364"/>
        <n x="166"/>
      </t>
    </mdx>
    <mdx n="0" f="v">
      <t c="3" si="227">
        <n x="225"/>
        <n x="548"/>
        <n x="166"/>
      </t>
    </mdx>
    <mdx n="0" f="v">
      <t c="3" si="227">
        <n x="225"/>
        <n x="365"/>
        <n x="166"/>
      </t>
    </mdx>
    <mdx n="0" f="v">
      <t c="3" si="227">
        <n x="225"/>
        <n x="366"/>
        <n x="166"/>
      </t>
    </mdx>
    <mdx n="0" f="v">
      <t c="3" si="227">
        <n x="225"/>
        <n x="367"/>
        <n x="166"/>
      </t>
    </mdx>
    <mdx n="0" f="v">
      <t c="3" si="227">
        <n x="225"/>
        <n x="368"/>
        <n x="166"/>
      </t>
    </mdx>
    <mdx n="0" f="v">
      <t c="3" si="227">
        <n x="225"/>
        <n x="369"/>
        <n x="166"/>
      </t>
    </mdx>
    <mdx n="0" f="v">
      <t c="3" si="227">
        <n x="225"/>
        <n x="370"/>
        <n x="166"/>
      </t>
    </mdx>
    <mdx n="0" f="v">
      <t c="3" si="227">
        <n x="225"/>
        <n x="371"/>
        <n x="166"/>
      </t>
    </mdx>
    <mdx n="0" f="v">
      <t c="3" si="227">
        <n x="225"/>
        <n x="372"/>
        <n x="166"/>
      </t>
    </mdx>
    <mdx n="0" f="v">
      <t c="3" si="227">
        <n x="225"/>
        <n x="255"/>
        <n x="166"/>
      </t>
    </mdx>
    <mdx n="0" f="v">
      <t c="3" si="227">
        <n x="225"/>
        <n x="316"/>
        <n x="166"/>
      </t>
    </mdx>
    <mdx n="0" f="v">
      <t c="3" si="227">
        <n x="225"/>
        <n x="373"/>
        <n x="166"/>
      </t>
    </mdx>
    <mdx n="0" f="v">
      <t c="3" si="227">
        <n x="225"/>
        <n x="374"/>
        <n x="166"/>
      </t>
    </mdx>
    <mdx n="0" f="v">
      <t c="3" si="227">
        <n x="225"/>
        <n x="375"/>
        <n x="166"/>
      </t>
    </mdx>
    <mdx n="0" f="v">
      <t c="3" si="227">
        <n x="225"/>
        <n x="281"/>
        <n x="166"/>
      </t>
    </mdx>
    <mdx n="0" f="v">
      <t c="3" si="227">
        <n x="225"/>
        <n x="376"/>
        <n x="166"/>
      </t>
    </mdx>
    <mdx n="0" f="v">
      <t c="3" si="227">
        <n x="225"/>
        <n x="377"/>
        <n x="166"/>
      </t>
    </mdx>
    <mdx n="0" f="v">
      <t c="3" si="227">
        <n x="225"/>
        <n x="280"/>
        <n x="166"/>
      </t>
    </mdx>
    <mdx n="0" f="v">
      <t c="3" si="227">
        <n x="225"/>
        <n x="311"/>
        <n x="166"/>
      </t>
    </mdx>
    <mdx n="0" f="v">
      <t c="3" si="227">
        <n x="225"/>
        <n x="378"/>
        <n x="166"/>
      </t>
    </mdx>
    <mdx n="0" f="v">
      <t c="3" si="227">
        <n x="225"/>
        <n x="379"/>
        <n x="166"/>
      </t>
    </mdx>
    <mdx n="0" f="v">
      <t c="3" si="227">
        <n x="225"/>
        <n x="380"/>
        <n x="166"/>
      </t>
    </mdx>
    <mdx n="0" f="v">
      <t c="3" si="227">
        <n x="225"/>
        <n x="381"/>
        <n x="166"/>
      </t>
    </mdx>
    <mdx n="0" f="v">
      <t c="3" si="227">
        <n x="225"/>
        <n x="382"/>
        <n x="166"/>
      </t>
    </mdx>
    <mdx n="0" f="v">
      <t c="3" si="227">
        <n x="225"/>
        <n x="304"/>
        <n x="166"/>
      </t>
    </mdx>
    <mdx n="0" f="v">
      <t c="3" si="227">
        <n x="225"/>
        <n x="383"/>
        <n x="166"/>
      </t>
    </mdx>
    <mdx n="0" f="v">
      <t c="3" si="227">
        <n x="225"/>
        <n x="384"/>
        <n x="166"/>
      </t>
    </mdx>
    <mdx n="0" f="v">
      <t c="3" si="227">
        <n x="225"/>
        <n x="385"/>
        <n x="166"/>
      </t>
    </mdx>
    <mdx n="0" f="v">
      <t c="3" si="227">
        <n x="225"/>
        <n x="386"/>
        <n x="166"/>
      </t>
    </mdx>
    <mdx n="0" f="v">
      <t c="3" si="227">
        <n x="225"/>
        <n x="387"/>
        <n x="166"/>
      </t>
    </mdx>
    <mdx n="0" f="v">
      <t c="3" si="227">
        <n x="225"/>
        <n x="388"/>
        <n x="166"/>
      </t>
    </mdx>
    <mdx n="0" f="v">
      <t c="3" si="227">
        <n x="225"/>
        <n x="389"/>
        <n x="166"/>
      </t>
    </mdx>
    <mdx n="0" f="v">
      <t c="3" si="227">
        <n x="225"/>
        <n x="390"/>
        <n x="166"/>
      </t>
    </mdx>
    <mdx n="0" f="v">
      <t c="3" si="227">
        <n x="225"/>
        <n x="392"/>
        <n x="166"/>
      </t>
    </mdx>
    <mdx n="0" f="v">
      <t c="3" si="227">
        <n x="225"/>
        <n x="391"/>
        <n x="166"/>
      </t>
    </mdx>
    <mdx n="0" f="v">
      <t c="3" si="227">
        <n x="225"/>
        <n x="393"/>
        <n x="166"/>
      </t>
    </mdx>
    <mdx n="0" f="v">
      <t c="3" si="227">
        <n x="225"/>
        <n x="394"/>
        <n x="166"/>
      </t>
    </mdx>
    <mdx n="0" f="v">
      <t c="3" si="227">
        <n x="225"/>
        <n x="395"/>
        <n x="166"/>
      </t>
    </mdx>
    <mdx n="0" f="v">
      <t c="3" si="227">
        <n x="225"/>
        <n x="278"/>
        <n x="166"/>
      </t>
    </mdx>
    <mdx n="0" f="v">
      <t c="3" si="227">
        <n x="225"/>
        <n x="396"/>
        <n x="166"/>
      </t>
    </mdx>
    <mdx n="0" f="v">
      <t c="3" si="227">
        <n x="225"/>
        <n x="397"/>
        <n x="166"/>
      </t>
    </mdx>
    <mdx n="0" f="v">
      <t c="3" si="227">
        <n x="225"/>
        <n x="398"/>
        <n x="166"/>
      </t>
    </mdx>
    <mdx n="0" f="v">
      <t c="3" si="227">
        <n x="225"/>
        <n x="399"/>
        <n x="166"/>
      </t>
    </mdx>
    <mdx n="0" f="v">
      <t c="3" si="227">
        <n x="225"/>
        <n x="400"/>
        <n x="166"/>
      </t>
    </mdx>
    <mdx n="0" f="v">
      <t c="3" si="227">
        <n x="225"/>
        <n x="401"/>
        <n x="166"/>
      </t>
    </mdx>
    <mdx n="0" f="v">
      <t c="3" si="227">
        <n x="225"/>
        <n x="402"/>
        <n x="166"/>
      </t>
    </mdx>
    <mdx n="0" f="v">
      <t c="3" si="227">
        <n x="225"/>
        <n x="277"/>
        <n x="166"/>
      </t>
    </mdx>
    <mdx n="0" f="v">
      <t c="3" si="227">
        <n x="225"/>
        <n x="417"/>
        <n x="166"/>
      </t>
    </mdx>
    <mdx n="0" f="v">
      <t c="3" si="227">
        <n x="225"/>
        <n x="411"/>
        <n x="166"/>
      </t>
    </mdx>
    <mdx n="0" f="v">
      <t c="3" si="227">
        <n x="225"/>
        <n x="404"/>
        <n x="166"/>
      </t>
    </mdx>
    <mdx n="0" f="v">
      <t c="3" si="227">
        <n x="225"/>
        <n x="405"/>
        <n x="166"/>
      </t>
    </mdx>
    <mdx n="0" f="v">
      <t c="3" si="227">
        <n x="225"/>
        <n x="406"/>
        <n x="166"/>
      </t>
    </mdx>
    <mdx n="0" f="v">
      <t c="3" si="227">
        <n x="225"/>
        <n x="407"/>
        <n x="166"/>
      </t>
    </mdx>
    <mdx n="0" f="v">
      <t c="3" si="227">
        <n x="225"/>
        <n x="408"/>
        <n x="166"/>
      </t>
    </mdx>
    <mdx n="0" f="v">
      <t c="3" si="227">
        <n x="225"/>
        <n x="409"/>
        <n x="166"/>
      </t>
    </mdx>
    <mdx n="0" f="v">
      <t c="3" si="227">
        <n x="225"/>
        <n x="410"/>
        <n x="166"/>
      </t>
    </mdx>
    <mdx n="0" f="v">
      <t c="3" si="227">
        <n x="225"/>
        <n x="403"/>
        <n x="166"/>
      </t>
    </mdx>
    <mdx n="0" f="v">
      <t c="3" si="227">
        <n x="225"/>
        <n x="412"/>
        <n x="166"/>
      </t>
    </mdx>
    <mdx n="0" f="v">
      <t c="3" si="227">
        <n x="225"/>
        <n x="413"/>
        <n x="166"/>
      </t>
    </mdx>
    <mdx n="0" f="v">
      <t c="3" si="227">
        <n x="225"/>
        <n x="414"/>
        <n x="166"/>
      </t>
    </mdx>
    <mdx n="0" f="v">
      <t c="3" si="227">
        <n x="225"/>
        <n x="415"/>
        <n x="166"/>
      </t>
    </mdx>
    <mdx n="0" f="v">
      <t c="3" si="227">
        <n x="225"/>
        <n x="416"/>
        <n x="166"/>
      </t>
    </mdx>
    <mdx n="0" f="v">
      <t c="3" si="227">
        <n x="225"/>
        <n x="418"/>
        <n x="166"/>
      </t>
    </mdx>
    <mdx n="0" f="v">
      <t c="3" si="227">
        <n x="225"/>
        <n x="419"/>
        <n x="166"/>
      </t>
    </mdx>
    <mdx n="0" f="v">
      <t c="3" si="227">
        <n x="225"/>
        <n x="420"/>
        <n x="166"/>
      </t>
    </mdx>
    <mdx n="0" f="v">
      <t c="3" si="227">
        <n x="225"/>
        <n x="301"/>
        <n x="166"/>
      </t>
    </mdx>
    <mdx n="0" f="v">
      <t c="3" si="227">
        <n x="225"/>
        <n x="299"/>
        <n x="166"/>
      </t>
    </mdx>
    <mdx n="0" f="v">
      <t c="3" si="227">
        <n x="225"/>
        <n x="297"/>
        <n x="166"/>
      </t>
    </mdx>
    <mdx n="0" f="v">
      <t c="3" si="227">
        <n x="225"/>
        <n x="421"/>
        <n x="166"/>
      </t>
    </mdx>
    <mdx n="0" f="v">
      <t c="3" si="227">
        <n x="225"/>
        <n x="422"/>
        <n x="166"/>
      </t>
    </mdx>
    <mdx n="0" f="v">
      <t c="3" si="227">
        <n x="225"/>
        <n x="423"/>
        <n x="166"/>
      </t>
    </mdx>
    <mdx n="0" f="v">
      <t c="3" si="227">
        <n x="225"/>
        <n x="424"/>
        <n x="166"/>
      </t>
    </mdx>
    <mdx n="0" f="v">
      <t c="3" si="227">
        <n x="225"/>
        <n x="425"/>
        <n x="166"/>
      </t>
    </mdx>
    <mdx n="0" f="v">
      <t c="3" si="227">
        <n x="225"/>
        <n x="327"/>
        <n x="166"/>
      </t>
    </mdx>
    <mdx n="0" f="v">
      <t c="3" si="227">
        <n x="225"/>
        <n x="426"/>
        <n x="166"/>
      </t>
    </mdx>
    <mdx n="0" f="v">
      <t c="3" si="227">
        <n x="225"/>
        <n x="433"/>
        <n x="166"/>
      </t>
    </mdx>
    <mdx n="0" f="v">
      <t c="3" si="227">
        <n x="225"/>
        <n x="427"/>
        <n x="166"/>
      </t>
    </mdx>
    <mdx n="0" f="v">
      <t c="3" si="227">
        <n x="225"/>
        <n x="329"/>
        <n x="166"/>
      </t>
    </mdx>
    <mdx n="0" f="v">
      <t c="3" si="227">
        <n x="225"/>
        <n x="428"/>
        <n x="166"/>
      </t>
    </mdx>
    <mdx n="0" f="v">
      <t c="3" si="227">
        <n x="225"/>
        <n x="328"/>
        <n x="166"/>
      </t>
    </mdx>
    <mdx n="0" f="v">
      <t c="3" si="227">
        <n x="225"/>
        <n x="429"/>
        <n x="166"/>
      </t>
    </mdx>
    <mdx n="0" f="v">
      <t c="3" si="227">
        <n x="225"/>
        <n x="430"/>
        <n x="166"/>
      </t>
    </mdx>
    <mdx n="0" f="v">
      <t c="3" si="227">
        <n x="225"/>
        <n x="431"/>
        <n x="166"/>
      </t>
    </mdx>
    <mdx n="0" f="v">
      <t c="3" si="227">
        <n x="225"/>
        <n x="432"/>
        <n x="166"/>
      </t>
    </mdx>
    <mdx n="0" f="v">
      <t c="3" si="227">
        <n x="225"/>
        <n x="441"/>
        <n x="166"/>
      </t>
    </mdx>
    <mdx n="0" f="v">
      <t c="3" si="227">
        <n x="225"/>
        <n x="434"/>
        <n x="166"/>
      </t>
    </mdx>
    <mdx n="0" f="v">
      <t c="3" si="227">
        <n x="225"/>
        <n x="447"/>
        <n x="166"/>
      </t>
    </mdx>
    <mdx n="0" f="v">
      <t c="3" si="227">
        <n x="225"/>
        <n x="449"/>
        <n x="166"/>
      </t>
    </mdx>
    <mdx n="0" f="v">
      <t c="3" si="227">
        <n x="225"/>
        <n x="458"/>
        <n x="166"/>
      </t>
    </mdx>
    <mdx n="0" f="v">
      <t c="3" si="227">
        <n x="225"/>
        <n x="326"/>
        <n x="166"/>
      </t>
    </mdx>
    <mdx n="0" f="v">
      <t c="3" si="227">
        <n x="225"/>
        <n x="435"/>
        <n x="166"/>
      </t>
    </mdx>
    <mdx n="0" f="v">
      <t c="3" si="227">
        <n x="225"/>
        <n x="436"/>
        <n x="166"/>
      </t>
    </mdx>
    <mdx n="0" f="v">
      <t c="3" si="227">
        <n x="225"/>
        <n x="437"/>
        <n x="166"/>
      </t>
    </mdx>
    <mdx n="0" f="v">
      <t c="3" si="227">
        <n x="225"/>
        <n x="294"/>
        <n x="166"/>
      </t>
    </mdx>
    <mdx n="0" f="v">
      <t c="3" si="227">
        <n x="225"/>
        <n x="293"/>
        <n x="166"/>
      </t>
    </mdx>
    <mdx n="0" f="v">
      <t c="3" si="227">
        <n x="225"/>
        <n x="438"/>
        <n x="166"/>
      </t>
    </mdx>
    <mdx n="0" f="v">
      <t c="3" si="227">
        <n x="225"/>
        <n x="350"/>
        <n x="166"/>
      </t>
    </mdx>
    <mdx n="0" f="v">
      <t c="3" si="227">
        <n x="225"/>
        <n x="439"/>
        <n x="166"/>
      </t>
    </mdx>
    <mdx n="0" f="v">
      <t c="3" si="227">
        <n x="225"/>
        <n x="442"/>
        <n x="166"/>
      </t>
    </mdx>
    <mdx n="0" f="v">
      <t c="3" si="227">
        <n x="225"/>
        <n x="443"/>
        <n x="166"/>
      </t>
    </mdx>
    <mdx n="0" f="v">
      <t c="3" si="227">
        <n x="225"/>
        <n x="444"/>
        <n x="166"/>
      </t>
    </mdx>
    <mdx n="0" f="v">
      <t c="3" si="227">
        <n x="225"/>
        <n x="445"/>
        <n x="166"/>
      </t>
    </mdx>
    <mdx n="0" f="v">
      <t c="3" si="227">
        <n x="225"/>
        <n x="446"/>
        <n x="166"/>
      </t>
    </mdx>
    <mdx n="0" f="v">
      <t c="3" si="227">
        <n x="225"/>
        <n x="452"/>
        <n x="166"/>
      </t>
    </mdx>
    <mdx n="0" f="v">
      <t c="3" si="227">
        <n x="225"/>
        <n x="440"/>
        <n x="166"/>
      </t>
    </mdx>
    <mdx n="0" f="v">
      <t c="3" si="227">
        <n x="225"/>
        <n x="448"/>
        <n x="166"/>
      </t>
    </mdx>
    <mdx n="0" f="v">
      <t c="3" si="227">
        <n x="225"/>
        <n x="459"/>
        <n x="166"/>
      </t>
    </mdx>
    <mdx n="0" f="v">
      <t c="3" si="227">
        <n x="225"/>
        <n x="276"/>
        <n x="166"/>
      </t>
    </mdx>
    <mdx n="0" f="v">
      <t c="3" si="227">
        <n x="225"/>
        <n x="453"/>
        <n x="166"/>
      </t>
    </mdx>
    <mdx n="0" f="v">
      <t c="3" si="227">
        <n x="225"/>
        <n x="454"/>
        <n x="166"/>
      </t>
    </mdx>
    <mdx n="0" f="v">
      <t c="3" si="227">
        <n x="225"/>
        <n x="455"/>
        <n x="166"/>
      </t>
    </mdx>
    <mdx n="0" f="v">
      <t c="3" si="227">
        <n x="225"/>
        <n x="456"/>
        <n x="166"/>
      </t>
    </mdx>
    <mdx n="0" f="v">
      <t c="3" si="227">
        <n x="225"/>
        <n x="450"/>
        <n x="166"/>
      </t>
    </mdx>
    <mdx n="0" f="v">
      <t c="3" si="227">
        <n x="225"/>
        <n x="346"/>
        <n x="166"/>
      </t>
    </mdx>
    <mdx n="0" f="v">
      <t c="3" si="227">
        <n x="225"/>
        <n x="451"/>
        <n x="166"/>
      </t>
    </mdx>
    <mdx n="0" f="v">
      <t c="3" si="227">
        <n x="225"/>
        <n x="457"/>
        <n x="166"/>
      </t>
    </mdx>
    <mdx n="0" f="v">
      <t c="3" si="227">
        <n x="225"/>
        <n x="461"/>
        <n x="166"/>
      </t>
    </mdx>
    <mdx n="0" f="v">
      <t c="3" si="227">
        <n x="225"/>
        <n x="462"/>
        <n x="166"/>
      </t>
    </mdx>
    <mdx n="0" f="v">
      <t c="3" si="227">
        <n x="225"/>
        <n x="463"/>
        <n x="166"/>
      </t>
    </mdx>
    <mdx n="0" f="v">
      <t c="3" si="227">
        <n x="225"/>
        <n x="464"/>
        <n x="166"/>
      </t>
    </mdx>
    <mdx n="0" f="v">
      <t c="3" si="227">
        <n x="225"/>
        <n x="465"/>
        <n x="166"/>
      </t>
    </mdx>
    <mdx n="0" f="v">
      <t c="3" si="227">
        <n x="225"/>
        <n x="466"/>
        <n x="166"/>
      </t>
    </mdx>
    <mdx n="0" f="v">
      <t c="3" si="227">
        <n x="225"/>
        <n x="467"/>
        <n x="166"/>
      </t>
    </mdx>
    <mdx n="0" f="v">
      <t c="3" si="227">
        <n x="225"/>
        <n x="460"/>
        <n x="166"/>
      </t>
    </mdx>
    <mdx n="0" f="v">
      <t c="3" si="227">
        <n x="225"/>
        <n x="468"/>
        <n x="166"/>
      </t>
    </mdx>
    <mdx n="0" f="v">
      <t c="3" si="227">
        <n x="225"/>
        <n x="469"/>
        <n x="166"/>
      </t>
    </mdx>
    <mdx n="0" f="v">
      <t c="3" si="227">
        <n x="225"/>
        <n x="470"/>
        <n x="166"/>
      </t>
    </mdx>
    <mdx n="0" f="v">
      <t c="3" si="227">
        <n x="225"/>
        <n x="473"/>
        <n x="166"/>
      </t>
    </mdx>
    <mdx n="0" f="v">
      <t c="3" si="227">
        <n x="225"/>
        <n x="474"/>
        <n x="166"/>
      </t>
    </mdx>
    <mdx n="0" f="v">
      <t c="3" si="227">
        <n x="225"/>
        <n x="475"/>
        <n x="166"/>
      </t>
    </mdx>
    <mdx n="0" f="v">
      <t c="3" si="227">
        <n x="225"/>
        <n x="476"/>
        <n x="166"/>
      </t>
    </mdx>
    <mdx n="0" f="v">
      <t c="3" si="227">
        <n x="225"/>
        <n x="471"/>
        <n x="166"/>
      </t>
    </mdx>
    <mdx n="0" f="v">
      <t c="3" si="227">
        <n x="225"/>
        <n x="472"/>
        <n x="166"/>
      </t>
    </mdx>
    <mdx n="0" f="v">
      <t c="3" si="227">
        <n x="225"/>
        <n x="477"/>
        <n x="166"/>
      </t>
    </mdx>
    <mdx n="0" f="v">
      <t c="3" si="227">
        <n x="225"/>
        <n x="478"/>
        <n x="166"/>
      </t>
    </mdx>
    <mdx n="0" f="v">
      <t c="3" si="227">
        <n x="225"/>
        <n x="479"/>
        <n x="166"/>
      </t>
    </mdx>
    <mdx n="0" f="v">
      <t c="3" si="227">
        <n x="225"/>
        <n x="480"/>
        <n x="166"/>
      </t>
    </mdx>
    <mdx n="0" f="v">
      <t c="3" si="227">
        <n x="225"/>
        <n x="481"/>
        <n x="166"/>
      </t>
    </mdx>
    <mdx n="0" f="v">
      <t c="3" si="227">
        <n x="225"/>
        <n x="490"/>
        <n x="166"/>
      </t>
    </mdx>
    <mdx n="0" f="v">
      <t c="3" si="227">
        <n x="225"/>
        <n x="491"/>
        <n x="166"/>
      </t>
    </mdx>
    <mdx n="0" f="v">
      <t c="3" si="227">
        <n x="225"/>
        <n x="483"/>
        <n x="166"/>
      </t>
    </mdx>
    <mdx n="0" f="v">
      <t c="3" si="227">
        <n x="225"/>
        <n x="484"/>
        <n x="166"/>
      </t>
    </mdx>
    <mdx n="0" f="v">
      <t c="3" si="227">
        <n x="225"/>
        <n x="485"/>
        <n x="166"/>
      </t>
    </mdx>
    <mdx n="0" f="v">
      <t c="3" si="227">
        <n x="225"/>
        <n x="486"/>
        <n x="166"/>
      </t>
    </mdx>
    <mdx n="0" f="v">
      <t c="3" si="227">
        <n x="225"/>
        <n x="482"/>
        <n x="166"/>
      </t>
    </mdx>
    <mdx n="0" f="v">
      <t c="3" si="227">
        <n x="225"/>
        <n x="487"/>
        <n x="166"/>
      </t>
    </mdx>
    <mdx n="0" f="v">
      <t c="3" si="227">
        <n x="225"/>
        <n x="488"/>
        <n x="166"/>
      </t>
    </mdx>
    <mdx n="0" f="v">
      <t c="3" si="227">
        <n x="225"/>
        <n x="489"/>
        <n x="166"/>
      </t>
    </mdx>
    <mdx n="0" f="v">
      <t c="3" si="227">
        <n x="225"/>
        <n x="494"/>
        <n x="166"/>
      </t>
    </mdx>
    <mdx n="0" f="v">
      <t c="3" si="227">
        <n x="225"/>
        <n x="492"/>
        <n x="166"/>
      </t>
    </mdx>
    <mdx n="0" f="v">
      <t c="3" si="227">
        <n x="225"/>
        <n x="493"/>
        <n x="166"/>
      </t>
    </mdx>
    <mdx n="0" f="v">
      <t c="3" si="227">
        <n x="225"/>
        <n x="495"/>
        <n x="166"/>
      </t>
    </mdx>
    <mdx n="0" f="v">
      <t c="3" si="227">
        <n x="225"/>
        <n x="496"/>
        <n x="166"/>
      </t>
    </mdx>
    <mdx n="0" f="v">
      <t c="3" si="227">
        <n x="225"/>
        <n x="497"/>
        <n x="166"/>
      </t>
    </mdx>
    <mdx n="0" f="v">
      <t c="3" si="227">
        <n x="225"/>
        <n x="498"/>
        <n x="166"/>
      </t>
    </mdx>
    <mdx n="0" f="v">
      <t c="3" si="227">
        <n x="225"/>
        <n x="499"/>
        <n x="166"/>
      </t>
    </mdx>
    <mdx n="0" f="v">
      <t c="3" si="227">
        <n x="225"/>
        <n x="500"/>
        <n x="166"/>
      </t>
    </mdx>
    <mdx n="0" f="v">
      <t c="3" si="227">
        <n x="225"/>
        <n x="501"/>
        <n x="166"/>
      </t>
    </mdx>
    <mdx n="0" f="v">
      <t c="3" si="227">
        <n x="225"/>
        <n x="502"/>
        <n x="166"/>
      </t>
    </mdx>
    <mdx n="0" f="v">
      <t c="3" si="227">
        <n x="225"/>
        <n x="503"/>
        <n x="166"/>
      </t>
    </mdx>
    <mdx n="0" f="v">
      <t c="3" si="227">
        <n x="225"/>
        <n x="504"/>
        <n x="166"/>
      </t>
    </mdx>
    <mdx n="0" f="v">
      <t c="3" si="227">
        <n x="225"/>
        <n x="505"/>
        <n x="166"/>
      </t>
    </mdx>
    <mdx n="0" f="v">
      <t c="3" si="227">
        <n x="225"/>
        <n x="506"/>
        <n x="166"/>
      </t>
    </mdx>
    <mdx n="0" f="v">
      <t c="3" si="227">
        <n x="225"/>
        <n x="508"/>
        <n x="166"/>
      </t>
    </mdx>
    <mdx n="0" f="v">
      <t c="3" si="227">
        <n x="225"/>
        <n x="509"/>
        <n x="166"/>
      </t>
    </mdx>
    <mdx n="0" f="v">
      <t c="3" si="227">
        <n x="225"/>
        <n x="507"/>
        <n x="166"/>
      </t>
    </mdx>
    <mdx n="0" f="v">
      <t c="3" si="227">
        <n x="225"/>
        <n x="510"/>
        <n x="166"/>
      </t>
    </mdx>
    <mdx n="0" f="v">
      <t c="3" si="227">
        <n x="225"/>
        <n x="511"/>
        <n x="166"/>
      </t>
    </mdx>
    <mdx n="0" f="v">
      <t c="3" si="227">
        <n x="225"/>
        <n x="512"/>
        <n x="166"/>
      </t>
    </mdx>
    <mdx n="0" f="v">
      <t c="3" si="227">
        <n x="225"/>
        <n x="513"/>
        <n x="166"/>
      </t>
    </mdx>
    <mdx n="0" f="v">
      <t c="3" si="227">
        <n x="225"/>
        <n x="514"/>
        <n x="166"/>
      </t>
    </mdx>
    <mdx n="0" f="v">
      <t c="3" si="227">
        <n x="225"/>
        <n x="515"/>
        <n x="166"/>
      </t>
    </mdx>
    <mdx n="0" f="v">
      <t c="3" si="227">
        <n x="225"/>
        <n x="516"/>
        <n x="166"/>
      </t>
    </mdx>
    <mdx n="0" f="v">
      <t c="3" si="227">
        <n x="225"/>
        <n x="517"/>
        <n x="166"/>
      </t>
    </mdx>
    <mdx n="0" f="v">
      <t c="3" si="227">
        <n x="225"/>
        <n x="518"/>
        <n x="166"/>
      </t>
    </mdx>
    <mdx n="0" f="v">
      <t c="3" si="227">
        <n x="225"/>
        <n x="519"/>
        <n x="166"/>
      </t>
    </mdx>
    <mdx n="0" f="v">
      <t c="3" si="227">
        <n x="225"/>
        <n x="520"/>
        <n x="166"/>
      </t>
    </mdx>
    <mdx n="0" f="v">
      <t c="3" si="227">
        <n x="225"/>
        <n x="521"/>
        <n x="166"/>
      </t>
    </mdx>
    <mdx n="0" f="v">
      <t c="3" si="227">
        <n x="225"/>
        <n x="522"/>
        <n x="166"/>
      </t>
    </mdx>
    <mdx n="0" f="v">
      <t c="3" si="227">
        <n x="225"/>
        <n x="528"/>
        <n x="166"/>
      </t>
    </mdx>
    <mdx n="0" f="v">
      <t c="3" si="227">
        <n x="225"/>
        <n x="523"/>
        <n x="166"/>
      </t>
    </mdx>
    <mdx n="0" f="v">
      <t c="3" si="227">
        <n x="225"/>
        <n x="524"/>
        <n x="166"/>
      </t>
    </mdx>
    <mdx n="0" f="v">
      <t c="3" si="227">
        <n x="225"/>
        <n x="525"/>
        <n x="166"/>
      </t>
    </mdx>
    <mdx n="0" f="v">
      <t c="3" si="227">
        <n x="225"/>
        <n x="526"/>
        <n x="166"/>
      </t>
    </mdx>
    <mdx n="0" f="v">
      <t c="3" si="227">
        <n x="225"/>
        <n x="527"/>
        <n x="166"/>
      </t>
    </mdx>
    <mdx n="0" f="v">
      <t c="3" si="227">
        <n x="225"/>
        <n x="529"/>
        <n x="166"/>
      </t>
    </mdx>
    <mdx n="0" f="v">
      <t c="3" si="227">
        <n x="225"/>
        <n x="530"/>
        <n x="166"/>
      </t>
    </mdx>
    <mdx n="0" f="v">
      <t c="3" si="227">
        <n x="225"/>
        <n x="533"/>
        <n x="166"/>
      </t>
    </mdx>
    <mdx n="0" f="v">
      <t c="3" si="227">
        <n x="225"/>
        <n x="531"/>
        <n x="166"/>
      </t>
    </mdx>
    <mdx n="0" f="v">
      <t c="3" si="227">
        <n x="225"/>
        <n x="532"/>
        <n x="166"/>
      </t>
    </mdx>
    <mdx n="0" f="v">
      <t c="3" si="227">
        <n x="225"/>
        <n x="534"/>
        <n x="166"/>
      </t>
    </mdx>
    <mdx n="0" f="v">
      <t c="3" si="227">
        <n x="225"/>
        <n x="535"/>
        <n x="166"/>
      </t>
    </mdx>
    <mdx n="0" f="v">
      <t c="3" si="227">
        <n x="225"/>
        <n x="536"/>
        <n x="166"/>
      </t>
    </mdx>
    <mdx n="0" f="v">
      <t c="3" si="227">
        <n x="225"/>
        <n x="537"/>
        <n x="166"/>
      </t>
    </mdx>
    <mdx n="0" f="v">
      <t c="3" si="227">
        <n x="225"/>
        <n x="538"/>
        <n x="166"/>
      </t>
    </mdx>
    <mdx n="0" f="v">
      <t c="3" si="227">
        <n x="225"/>
        <n x="539"/>
        <n x="166"/>
      </t>
    </mdx>
    <mdx n="0" f="v">
      <t c="3" si="227">
        <n x="225"/>
        <n x="540"/>
        <n x="166"/>
      </t>
    </mdx>
    <mdx n="0" f="v">
      <t c="3" si="227">
        <n x="225"/>
        <n x="541"/>
        <n x="166"/>
      </t>
    </mdx>
    <mdx n="0" f="v">
      <t c="3" si="227">
        <n x="225"/>
        <n x="543"/>
        <n x="166"/>
      </t>
    </mdx>
    <mdx n="0" f="v">
      <t c="3" si="227">
        <n x="225"/>
        <n x="544"/>
        <n x="166"/>
      </t>
    </mdx>
    <mdx n="0" f="v">
      <t c="3" si="227">
        <n x="225"/>
        <n x="546"/>
        <n x="166"/>
      </t>
    </mdx>
    <mdx n="0" f="v">
      <t c="3" si="227">
        <n x="225"/>
        <n x="545"/>
        <n x="166"/>
      </t>
    </mdx>
    <mdx n="0" f="v">
      <t c="3" si="227">
        <n x="225"/>
        <n x="542"/>
        <n x="166"/>
      </t>
    </mdx>
    <mdx n="0" f="v">
      <t c="3" si="227">
        <n x="225"/>
        <n x="272"/>
        <n x="103"/>
      </t>
    </mdx>
    <mdx n="0" f="v">
      <t c="3" si="227">
        <n x="225"/>
        <n x="273"/>
        <n x="103"/>
      </t>
    </mdx>
    <mdx n="0" f="v">
      <t c="3" si="227">
        <n x="225"/>
        <n x="270"/>
        <n x="103"/>
      </t>
    </mdx>
    <mdx n="0" f="v">
      <t c="3" si="227">
        <n x="225"/>
        <n x="268"/>
        <n x="103"/>
      </t>
    </mdx>
    <mdx n="0" f="v">
      <t c="3" si="227">
        <n x="225"/>
        <n x="355"/>
        <n x="103"/>
      </t>
    </mdx>
    <mdx n="0" f="v">
      <t c="3" si="227">
        <n x="225"/>
        <n x="356"/>
        <n x="103"/>
      </t>
    </mdx>
    <mdx n="0" f="v">
      <t c="3" si="227">
        <n x="225"/>
        <n x="357"/>
        <n x="103"/>
      </t>
    </mdx>
    <mdx n="0" f="v">
      <t c="3" si="227">
        <n x="225"/>
        <n x="358"/>
        <n x="103"/>
      </t>
    </mdx>
    <mdx n="0" f="v">
      <t c="3" si="227">
        <n x="225"/>
        <n x="359"/>
        <n x="103"/>
      </t>
    </mdx>
    <mdx n="0" f="v">
      <t c="3" si="227">
        <n x="225"/>
        <n x="360"/>
        <n x="103"/>
      </t>
    </mdx>
    <mdx n="0" f="v">
      <t c="3" si="227">
        <n x="225"/>
        <n x="361"/>
        <n x="103"/>
      </t>
    </mdx>
    <mdx n="0" f="v">
      <t c="3" si="227">
        <n x="225"/>
        <n x="547"/>
        <n x="103"/>
      </t>
    </mdx>
    <mdx n="0" f="v">
      <t c="3" si="227">
        <n x="225"/>
        <n x="362"/>
        <n x="103"/>
      </t>
    </mdx>
    <mdx n="0" f="v">
      <t c="3" si="227">
        <n x="225"/>
        <n x="363"/>
        <n x="103"/>
      </t>
    </mdx>
    <mdx n="0" f="v">
      <t c="3" si="227">
        <n x="225"/>
        <n x="364"/>
        <n x="103"/>
      </t>
    </mdx>
    <mdx n="0" f="v">
      <t c="3" si="227">
        <n x="225"/>
        <n x="548"/>
        <n x="103"/>
      </t>
    </mdx>
    <mdx n="0" f="v">
      <t c="3" si="227">
        <n x="225"/>
        <n x="365"/>
        <n x="103"/>
      </t>
    </mdx>
    <mdx n="0" f="v">
      <t c="3" si="227">
        <n x="225"/>
        <n x="366"/>
        <n x="103"/>
      </t>
    </mdx>
    <mdx n="0" f="v">
      <t c="3" si="227">
        <n x="225"/>
        <n x="367"/>
        <n x="103"/>
      </t>
    </mdx>
    <mdx n="0" f="v">
      <t c="3" si="227">
        <n x="225"/>
        <n x="368"/>
        <n x="103"/>
      </t>
    </mdx>
    <mdx n="0" f="v">
      <t c="3" si="227">
        <n x="225"/>
        <n x="369"/>
        <n x="103"/>
      </t>
    </mdx>
    <mdx n="0" f="v">
      <t c="3" si="227">
        <n x="225"/>
        <n x="370"/>
        <n x="103"/>
      </t>
    </mdx>
    <mdx n="0" f="v">
      <t c="3" si="227">
        <n x="225"/>
        <n x="371"/>
        <n x="103"/>
      </t>
    </mdx>
    <mdx n="0" f="v">
      <t c="3" si="227">
        <n x="225"/>
        <n x="372"/>
        <n x="103"/>
      </t>
    </mdx>
    <mdx n="0" f="v">
      <t c="3" si="227">
        <n x="225"/>
        <n x="255"/>
        <n x="103"/>
      </t>
    </mdx>
    <mdx n="0" f="v">
      <t c="3" si="227">
        <n x="225"/>
        <n x="316"/>
        <n x="103"/>
      </t>
    </mdx>
    <mdx n="0" f="v">
      <t c="3" si="227">
        <n x="225"/>
        <n x="373"/>
        <n x="103"/>
      </t>
    </mdx>
    <mdx n="0" f="v">
      <t c="3" si="227">
        <n x="225"/>
        <n x="374"/>
        <n x="103"/>
      </t>
    </mdx>
    <mdx n="0" f="v">
      <t c="3" si="227">
        <n x="225"/>
        <n x="375"/>
        <n x="103"/>
      </t>
    </mdx>
    <mdx n="0" f="v">
      <t c="3" si="227">
        <n x="225"/>
        <n x="281"/>
        <n x="103"/>
      </t>
    </mdx>
    <mdx n="0" f="v">
      <t c="3" si="227">
        <n x="225"/>
        <n x="376"/>
        <n x="103"/>
      </t>
    </mdx>
    <mdx n="0" f="v">
      <t c="3" si="227">
        <n x="225"/>
        <n x="377"/>
        <n x="103"/>
      </t>
    </mdx>
    <mdx n="0" f="v">
      <t c="3" si="227">
        <n x="225"/>
        <n x="280"/>
        <n x="103"/>
      </t>
    </mdx>
    <mdx n="0" f="v">
      <t c="3" si="227">
        <n x="225"/>
        <n x="311"/>
        <n x="103"/>
      </t>
    </mdx>
    <mdx n="0" f="v">
      <t c="3" si="227">
        <n x="225"/>
        <n x="378"/>
        <n x="103"/>
      </t>
    </mdx>
    <mdx n="0" f="v">
      <t c="3" si="227">
        <n x="225"/>
        <n x="379"/>
        <n x="103"/>
      </t>
    </mdx>
    <mdx n="0" f="v">
      <t c="3" si="227">
        <n x="225"/>
        <n x="380"/>
        <n x="103"/>
      </t>
    </mdx>
    <mdx n="0" f="v">
      <t c="3" si="227">
        <n x="225"/>
        <n x="381"/>
        <n x="103"/>
      </t>
    </mdx>
    <mdx n="0" f="v">
      <t c="3" si="227">
        <n x="225"/>
        <n x="382"/>
        <n x="103"/>
      </t>
    </mdx>
    <mdx n="0" f="v">
      <t c="3" si="227">
        <n x="225"/>
        <n x="304"/>
        <n x="103"/>
      </t>
    </mdx>
    <mdx n="0" f="v">
      <t c="3" si="227">
        <n x="225"/>
        <n x="391"/>
        <n x="103"/>
      </t>
    </mdx>
    <mdx n="0" f="v">
      <t c="3" si="227">
        <n x="225"/>
        <n x="383"/>
        <n x="103"/>
      </t>
    </mdx>
    <mdx n="0" f="v">
      <t c="3" si="227">
        <n x="225"/>
        <n x="384"/>
        <n x="103"/>
      </t>
    </mdx>
    <mdx n="0" f="v">
      <t c="3" si="227">
        <n x="225"/>
        <n x="385"/>
        <n x="103"/>
      </t>
    </mdx>
    <mdx n="0" f="v">
      <t c="3" si="227">
        <n x="225"/>
        <n x="386"/>
        <n x="103"/>
      </t>
    </mdx>
    <mdx n="0" f="v">
      <t c="3" si="227">
        <n x="225"/>
        <n x="387"/>
        <n x="103"/>
      </t>
    </mdx>
    <mdx n="0" f="v">
      <t c="3" si="227">
        <n x="225"/>
        <n x="388"/>
        <n x="103"/>
      </t>
    </mdx>
    <mdx n="0" f="v">
      <t c="3" si="227">
        <n x="225"/>
        <n x="389"/>
        <n x="103"/>
      </t>
    </mdx>
    <mdx n="0" f="v">
      <t c="3" si="227">
        <n x="225"/>
        <n x="390"/>
        <n x="103"/>
      </t>
    </mdx>
    <mdx n="0" f="v">
      <t c="3" si="227">
        <n x="225"/>
        <n x="392"/>
        <n x="103"/>
      </t>
    </mdx>
    <mdx n="0" f="v">
      <t c="3" si="227">
        <n x="225"/>
        <n x="393"/>
        <n x="103"/>
      </t>
    </mdx>
    <mdx n="0" f="v">
      <t c="3" si="227">
        <n x="225"/>
        <n x="394"/>
        <n x="103"/>
      </t>
    </mdx>
    <mdx n="0" f="v">
      <t c="3" si="227">
        <n x="225"/>
        <n x="395"/>
        <n x="103"/>
      </t>
    </mdx>
    <mdx n="0" f="v">
      <t c="3" si="227">
        <n x="225"/>
        <n x="278"/>
        <n x="103"/>
      </t>
    </mdx>
    <mdx n="0" f="v">
      <t c="3" si="227">
        <n x="225"/>
        <n x="396"/>
        <n x="103"/>
      </t>
    </mdx>
    <mdx n="0" f="v">
      <t c="3" si="227">
        <n x="225"/>
        <n x="397"/>
        <n x="103"/>
      </t>
    </mdx>
    <mdx n="0" f="v">
      <t c="3" si="227">
        <n x="225"/>
        <n x="398"/>
        <n x="103"/>
      </t>
    </mdx>
    <mdx n="0" f="v">
      <t c="3" si="227">
        <n x="225"/>
        <n x="399"/>
        <n x="103"/>
      </t>
    </mdx>
    <mdx n="0" f="v">
      <t c="3" si="227">
        <n x="225"/>
        <n x="400"/>
        <n x="103"/>
      </t>
    </mdx>
    <mdx n="0" f="v">
      <t c="3" si="227">
        <n x="225"/>
        <n x="401"/>
        <n x="103"/>
      </t>
    </mdx>
    <mdx n="0" f="v">
      <t c="3" si="227">
        <n x="225"/>
        <n x="402"/>
        <n x="103"/>
      </t>
    </mdx>
    <mdx n="0" f="v">
      <t c="3" si="227">
        <n x="225"/>
        <n x="277"/>
        <n x="103"/>
      </t>
    </mdx>
    <mdx n="0" f="v">
      <t c="3" si="227">
        <n x="225"/>
        <n x="417"/>
        <n x="103"/>
      </t>
    </mdx>
    <mdx n="0" f="v">
      <t c="3" si="227">
        <n x="225"/>
        <n x="403"/>
        <n x="103"/>
      </t>
    </mdx>
    <mdx n="0" f="v">
      <t c="3" si="227">
        <n x="225"/>
        <n x="404"/>
        <n x="103"/>
      </t>
    </mdx>
    <mdx n="0" f="v">
      <t c="3" si="227">
        <n x="225"/>
        <n x="405"/>
        <n x="103"/>
      </t>
    </mdx>
    <mdx n="0" f="v">
      <t c="3" si="227">
        <n x="225"/>
        <n x="406"/>
        <n x="103"/>
      </t>
    </mdx>
    <mdx n="0" f="v">
      <t c="3" si="227">
        <n x="225"/>
        <n x="407"/>
        <n x="103"/>
      </t>
    </mdx>
    <mdx n="0" f="v">
      <t c="3" si="227">
        <n x="225"/>
        <n x="408"/>
        <n x="103"/>
      </t>
    </mdx>
    <mdx n="0" f="v">
      <t c="3" si="227">
        <n x="225"/>
        <n x="409"/>
        <n x="103"/>
      </t>
    </mdx>
    <mdx n="0" f="v">
      <t c="3" si="227">
        <n x="225"/>
        <n x="410"/>
        <n x="103"/>
      </t>
    </mdx>
    <mdx n="0" f="v">
      <t c="3" si="227">
        <n x="225"/>
        <n x="411"/>
        <n x="103"/>
      </t>
    </mdx>
    <mdx n="0" f="v">
      <t c="3" si="227">
        <n x="225"/>
        <n x="412"/>
        <n x="103"/>
      </t>
    </mdx>
    <mdx n="0" f="v">
      <t c="3" si="227">
        <n x="225"/>
        <n x="413"/>
        <n x="103"/>
      </t>
    </mdx>
    <mdx n="0" f="v">
      <t c="3" si="227">
        <n x="225"/>
        <n x="414"/>
        <n x="103"/>
      </t>
    </mdx>
    <mdx n="0" f="v">
      <t c="3" si="227">
        <n x="225"/>
        <n x="415"/>
        <n x="103"/>
      </t>
    </mdx>
    <mdx n="0" f="v">
      <t c="3" si="227">
        <n x="225"/>
        <n x="416"/>
        <n x="103"/>
      </t>
    </mdx>
    <mdx n="0" f="v">
      <t c="3" si="227">
        <n x="225"/>
        <n x="422"/>
        <n x="103"/>
      </t>
    </mdx>
    <mdx n="0" f="v">
      <t c="3" si="227">
        <n x="225"/>
        <n x="418"/>
        <n x="103"/>
      </t>
    </mdx>
    <mdx n="0" f="v">
      <t c="3" si="227">
        <n x="225"/>
        <n x="419"/>
        <n x="103"/>
      </t>
    </mdx>
    <mdx n="0" f="v">
      <t c="3" si="227">
        <n x="225"/>
        <n x="420"/>
        <n x="103"/>
      </t>
    </mdx>
    <mdx n="0" f="v">
      <t c="3" si="227">
        <n x="225"/>
        <n x="301"/>
        <n x="103"/>
      </t>
    </mdx>
    <mdx n="0" f="v">
      <t c="3" si="227">
        <n x="225"/>
        <n x="299"/>
        <n x="103"/>
      </t>
    </mdx>
    <mdx n="0" f="v">
      <t c="3" si="227">
        <n x="225"/>
        <n x="297"/>
        <n x="103"/>
      </t>
    </mdx>
    <mdx n="0" f="v">
      <t c="3" si="227">
        <n x="225"/>
        <n x="421"/>
        <n x="103"/>
      </t>
    </mdx>
    <mdx n="0" f="v">
      <t c="3" si="227">
        <n x="225"/>
        <n x="423"/>
        <n x="103"/>
      </t>
    </mdx>
    <mdx n="0" f="v">
      <t c="3" si="227">
        <n x="225"/>
        <n x="424"/>
        <n x="103"/>
      </t>
    </mdx>
    <mdx n="0" f="v">
      <t c="3" si="227">
        <n x="225"/>
        <n x="425"/>
        <n x="103"/>
      </t>
    </mdx>
    <mdx n="0" f="v">
      <t c="3" si="227">
        <n x="225"/>
        <n x="348"/>
        <n x="103"/>
      </t>
    </mdx>
    <mdx n="0" f="v">
      <t c="3" si="227">
        <n x="225"/>
        <n x="426"/>
        <n x="103"/>
      </t>
    </mdx>
    <mdx n="0" f="v">
      <t c="3" si="227">
        <n x="225"/>
        <n x="427"/>
        <n x="103"/>
      </t>
    </mdx>
    <mdx n="0" f="v">
      <t c="3" si="227">
        <n x="225"/>
        <n x="329"/>
        <n x="103"/>
      </t>
    </mdx>
    <mdx n="0" f="v">
      <t c="3" si="227">
        <n x="225"/>
        <n x="428"/>
        <n x="103"/>
      </t>
    </mdx>
    <mdx n="0" f="v">
      <t c="3" si="227">
        <n x="225"/>
        <n x="328"/>
        <n x="103"/>
      </t>
    </mdx>
    <mdx n="0" f="v">
      <t c="3" si="227">
        <n x="225"/>
        <n x="429"/>
        <n x="103"/>
      </t>
    </mdx>
    <mdx n="0" f="v">
      <t c="3" si="227">
        <n x="225"/>
        <n x="430"/>
        <n x="103"/>
      </t>
    </mdx>
    <mdx n="0" f="v">
      <t c="3" si="227">
        <n x="225"/>
        <n x="431"/>
        <n x="103"/>
      </t>
    </mdx>
    <mdx n="0" f="v">
      <t c="3" si="227">
        <n x="225"/>
        <n x="432"/>
        <n x="103"/>
      </t>
    </mdx>
    <mdx n="0" f="v">
      <t c="3" si="227">
        <n x="225"/>
        <n x="433"/>
        <n x="103"/>
      </t>
    </mdx>
    <mdx n="0" f="v">
      <t c="3" si="227">
        <n x="225"/>
        <n x="438"/>
        <n x="103"/>
      </t>
    </mdx>
    <mdx n="0" f="v">
      <t c="3" si="227">
        <n x="225"/>
        <n x="350"/>
        <n x="103"/>
      </t>
    </mdx>
    <mdx n="0" f="v">
      <t c="3" si="227">
        <n x="225"/>
        <n x="439"/>
        <n x="103"/>
      </t>
    </mdx>
    <mdx n="0" f="v">
      <t c="3" si="227">
        <n x="225"/>
        <n x="447"/>
        <n x="103"/>
      </t>
    </mdx>
    <mdx n="0" f="v">
      <t c="3" si="227">
        <n x="225"/>
        <n x="452"/>
        <n x="103"/>
      </t>
    </mdx>
    <mdx n="0" f="v">
      <t c="3" si="227">
        <n x="225"/>
        <n x="326"/>
        <n x="103"/>
      </t>
    </mdx>
    <mdx n="0" f="v">
      <t c="3" si="227">
        <n x="225"/>
        <n x="435"/>
        <n x="103"/>
      </t>
    </mdx>
    <mdx n="0" f="v">
      <t c="3" si="227">
        <n x="225"/>
        <n x="436"/>
        <n x="103"/>
      </t>
    </mdx>
    <mdx n="0" f="v">
      <t c="3" si="227">
        <n x="225"/>
        <n x="437"/>
        <n x="103"/>
      </t>
    </mdx>
    <mdx n="0" f="v">
      <t c="3" si="227">
        <n x="225"/>
        <n x="294"/>
        <n x="103"/>
      </t>
    </mdx>
    <mdx n="0" f="v">
      <t c="3" si="227">
        <n x="225"/>
        <n x="293"/>
        <n x="103"/>
      </t>
    </mdx>
    <mdx n="0" f="v">
      <t c="3" si="227">
        <n x="225"/>
        <n x="434"/>
        <n x="103"/>
      </t>
    </mdx>
    <mdx n="0" f="v">
      <t c="3" si="227">
        <n x="225"/>
        <n x="346"/>
        <n x="103"/>
      </t>
    </mdx>
    <mdx n="0" f="v">
      <t c="3" si="227">
        <n x="225"/>
        <n x="442"/>
        <n x="103"/>
      </t>
    </mdx>
    <mdx n="0" f="v">
      <t c="3" si="227">
        <n x="225"/>
        <n x="443"/>
        <n x="103"/>
      </t>
    </mdx>
    <mdx n="0" f="v">
      <t c="3" si="227">
        <n x="225"/>
        <n x="444"/>
        <n x="103"/>
      </t>
    </mdx>
    <mdx n="0" f="v">
      <t c="3" si="227">
        <n x="225"/>
        <n x="445"/>
        <n x="103"/>
      </t>
    </mdx>
    <mdx n="0" f="v">
      <t c="3" si="227">
        <n x="225"/>
        <n x="446"/>
        <n x="103"/>
      </t>
    </mdx>
    <mdx n="0" f="v">
      <t c="3" si="227">
        <n x="225"/>
        <n x="440"/>
        <n x="103"/>
      </t>
    </mdx>
    <mdx n="0" f="v">
      <t c="3" si="227">
        <n x="225"/>
        <n x="441"/>
        <n x="103"/>
      </t>
    </mdx>
    <mdx n="0" f="v">
      <t c="3" si="227">
        <n x="225"/>
        <n x="276"/>
        <n x="103"/>
      </t>
    </mdx>
    <mdx n="0" f="v">
      <t c="3" si="227">
        <n x="225"/>
        <n x="453"/>
        <n x="103"/>
      </t>
    </mdx>
    <mdx n="0" f="v">
      <t c="3" si="227">
        <n x="225"/>
        <n x="454"/>
        <n x="103"/>
      </t>
    </mdx>
    <mdx n="0" f="v">
      <t c="3" si="227">
        <n x="225"/>
        <n x="455"/>
        <n x="103"/>
      </t>
    </mdx>
    <mdx n="0" f="v">
      <t c="3" si="227">
        <n x="225"/>
        <n x="456"/>
        <n x="103"/>
      </t>
    </mdx>
    <mdx n="0" f="v">
      <t c="3" si="227">
        <n x="225"/>
        <n x="450"/>
        <n x="103"/>
      </t>
    </mdx>
    <mdx n="0" f="v">
      <t c="3" si="227">
        <n x="225"/>
        <n x="451"/>
        <n x="103"/>
      </t>
    </mdx>
    <mdx n="0" f="v">
      <t c="3" si="227">
        <n x="225"/>
        <n x="448"/>
        <n x="103"/>
      </t>
    </mdx>
    <mdx n="0" f="v">
      <t c="3" si="227">
        <n x="225"/>
        <n x="449"/>
        <n x="103"/>
      </t>
    </mdx>
    <mdx n="0" f="v">
      <t c="3" si="227">
        <n x="225"/>
        <n x="457"/>
        <n x="103"/>
      </t>
    </mdx>
    <mdx n="0" f="v">
      <t c="3" si="227">
        <n x="225"/>
        <n x="459"/>
        <n x="103"/>
      </t>
    </mdx>
    <mdx n="0" f="v">
      <t c="3" si="227">
        <n x="225"/>
        <n x="458"/>
        <n x="103"/>
      </t>
    </mdx>
    <mdx n="0" f="v">
      <t c="3" si="227">
        <n x="225"/>
        <n x="461"/>
        <n x="103"/>
      </t>
    </mdx>
    <mdx n="0" f="v">
      <t c="3" si="227">
        <n x="225"/>
        <n x="462"/>
        <n x="103"/>
      </t>
    </mdx>
    <mdx n="0" f="v">
      <t c="3" si="227">
        <n x="225"/>
        <n x="463"/>
        <n x="103"/>
      </t>
    </mdx>
    <mdx n="0" f="v">
      <t c="3" si="227">
        <n x="225"/>
        <n x="464"/>
        <n x="103"/>
      </t>
    </mdx>
    <mdx n="0" f="v">
      <t c="3" si="227">
        <n x="225"/>
        <n x="465"/>
        <n x="103"/>
      </t>
    </mdx>
    <mdx n="0" f="v">
      <t c="3" si="227">
        <n x="225"/>
        <n x="466"/>
        <n x="103"/>
      </t>
    </mdx>
    <mdx n="0" f="v">
      <t c="3" si="227">
        <n x="225"/>
        <n x="467"/>
        <n x="103"/>
      </t>
    </mdx>
    <mdx n="0" f="v">
      <t c="3" si="227">
        <n x="225"/>
        <n x="460"/>
        <n x="103"/>
      </t>
    </mdx>
    <mdx n="0" f="v">
      <t c="3" si="227">
        <n x="225"/>
        <n x="468"/>
        <n x="103"/>
      </t>
    </mdx>
    <mdx n="0" f="v">
      <t c="3" si="227">
        <n x="225"/>
        <n x="469"/>
        <n x="103"/>
      </t>
    </mdx>
    <mdx n="0" f="v">
      <t c="3" si="227">
        <n x="225"/>
        <n x="470"/>
        <n x="103"/>
      </t>
    </mdx>
    <mdx n="0" f="v">
      <t c="3" si="227">
        <n x="225"/>
        <n x="471"/>
        <n x="103"/>
      </t>
    </mdx>
    <mdx n="0" f="v">
      <t c="3" si="227">
        <n x="225"/>
        <n x="473"/>
        <n x="103"/>
      </t>
    </mdx>
    <mdx n="0" f="v">
      <t c="3" si="227">
        <n x="225"/>
        <n x="474"/>
        <n x="103"/>
      </t>
    </mdx>
    <mdx n="0" f="v">
      <t c="3" si="227">
        <n x="225"/>
        <n x="475"/>
        <n x="103"/>
      </t>
    </mdx>
    <mdx n="0" f="v">
      <t c="3" si="227">
        <n x="225"/>
        <n x="476"/>
        <n x="103"/>
      </t>
    </mdx>
    <mdx n="0" f="v">
      <t c="3" si="227">
        <n x="225"/>
        <n x="472"/>
        <n x="103"/>
      </t>
    </mdx>
    <mdx n="0" f="v">
      <t c="3" si="227">
        <n x="225"/>
        <n x="477"/>
        <n x="103"/>
      </t>
    </mdx>
    <mdx n="0" f="v">
      <t c="3" si="227">
        <n x="225"/>
        <n x="478"/>
        <n x="103"/>
      </t>
    </mdx>
    <mdx n="0" f="v">
      <t c="3" si="227">
        <n x="225"/>
        <n x="479"/>
        <n x="103"/>
      </t>
    </mdx>
    <mdx n="0" f="v">
      <t c="3" si="227">
        <n x="225"/>
        <n x="480"/>
        <n x="103"/>
      </t>
    </mdx>
    <mdx n="0" f="v">
      <t c="3" si="227">
        <n x="225"/>
        <n x="481"/>
        <n x="103"/>
      </t>
    </mdx>
    <mdx n="0" f="v">
      <t c="3" si="227">
        <n x="225"/>
        <n x="491"/>
        <n x="103"/>
      </t>
    </mdx>
    <mdx n="0" f="v">
      <t c="3" si="227">
        <n x="225"/>
        <n x="483"/>
        <n x="103"/>
      </t>
    </mdx>
    <mdx n="0" f="v">
      <t c="3" si="227">
        <n x="225"/>
        <n x="484"/>
        <n x="103"/>
      </t>
    </mdx>
    <mdx n="0" f="v">
      <t c="3" si="227">
        <n x="225"/>
        <n x="485"/>
        <n x="103"/>
      </t>
    </mdx>
    <mdx n="0" f="v">
      <t c="3" si="227">
        <n x="225"/>
        <n x="486"/>
        <n x="103"/>
      </t>
    </mdx>
    <mdx n="0" f="v">
      <t c="3" si="227">
        <n x="225"/>
        <n x="490"/>
        <n x="103"/>
      </t>
    </mdx>
    <mdx n="0" f="v">
      <t c="3" si="227">
        <n x="225"/>
        <n x="487"/>
        <n x="103"/>
      </t>
    </mdx>
    <mdx n="0" f="v">
      <t c="3" si="227">
        <n x="225"/>
        <n x="488"/>
        <n x="103"/>
      </t>
    </mdx>
    <mdx n="0" f="v">
      <t c="3" si="227">
        <n x="225"/>
        <n x="489"/>
        <n x="103"/>
      </t>
    </mdx>
    <mdx n="0" f="v">
      <t c="3" si="227">
        <n x="225"/>
        <n x="482"/>
        <n x="103"/>
      </t>
    </mdx>
    <mdx n="0" f="v">
      <t c="3" si="227">
        <n x="225"/>
        <n x="492"/>
        <n x="103"/>
      </t>
    </mdx>
    <mdx n="0" f="v">
      <t c="3" si="227">
        <n x="225"/>
        <n x="493"/>
        <n x="103"/>
      </t>
    </mdx>
    <mdx n="0" f="v">
      <t c="3" si="227">
        <n x="225"/>
        <n x="496"/>
        <n x="103"/>
      </t>
    </mdx>
    <mdx n="0" f="v">
      <t c="3" si="227">
        <n x="225"/>
        <n x="494"/>
        <n x="103"/>
      </t>
    </mdx>
    <mdx n="0" f="v">
      <t c="3" si="227">
        <n x="225"/>
        <n x="495"/>
        <n x="103"/>
      </t>
    </mdx>
    <mdx n="0" f="v">
      <t c="3" si="227">
        <n x="225"/>
        <n x="497"/>
        <n x="103"/>
      </t>
    </mdx>
    <mdx n="0" f="v">
      <t c="3" si="227">
        <n x="225"/>
        <n x="498"/>
        <n x="103"/>
      </t>
    </mdx>
    <mdx n="0" f="v">
      <t c="3" si="227">
        <n x="225"/>
        <n x="499"/>
        <n x="103"/>
      </t>
    </mdx>
    <mdx n="0" f="v">
      <t c="3" si="227">
        <n x="225"/>
        <n x="500"/>
        <n x="103"/>
      </t>
    </mdx>
    <mdx n="0" f="v">
      <t c="3" si="227">
        <n x="225"/>
        <n x="501"/>
        <n x="103"/>
      </t>
    </mdx>
    <mdx n="0" f="v">
      <t c="3" si="227">
        <n x="225"/>
        <n x="502"/>
        <n x="103"/>
      </t>
    </mdx>
    <mdx n="0" f="v">
      <t c="3" si="227">
        <n x="225"/>
        <n x="503"/>
        <n x="103"/>
      </t>
    </mdx>
    <mdx n="0" f="v">
      <t c="3" si="227">
        <n x="225"/>
        <n x="504"/>
        <n x="103"/>
      </t>
    </mdx>
    <mdx n="0" f="v">
      <t c="3" si="227">
        <n x="225"/>
        <n x="505"/>
        <n x="103"/>
      </t>
    </mdx>
    <mdx n="0" f="v">
      <t c="3" si="227">
        <n x="225"/>
        <n x="506"/>
        <n x="103"/>
      </t>
    </mdx>
    <mdx n="0" f="v">
      <t c="3" si="227">
        <n x="225"/>
        <n x="508"/>
        <n x="103"/>
      </t>
    </mdx>
    <mdx n="0" f="v">
      <t c="3" si="227">
        <n x="225"/>
        <n x="509"/>
        <n x="103"/>
      </t>
    </mdx>
    <mdx n="0" f="v">
      <t c="3" si="227">
        <n x="225"/>
        <n x="507"/>
        <n x="103"/>
      </t>
    </mdx>
    <mdx n="0" f="v">
      <t c="3" si="227">
        <n x="225"/>
        <n x="510"/>
        <n x="103"/>
      </t>
    </mdx>
    <mdx n="0" f="v">
      <t c="3" si="227">
        <n x="225"/>
        <n x="511"/>
        <n x="103"/>
      </t>
    </mdx>
    <mdx n="0" f="v">
      <t c="3" si="227">
        <n x="225"/>
        <n x="512"/>
        <n x="103"/>
      </t>
    </mdx>
    <mdx n="0" f="v">
      <t c="3" si="227">
        <n x="225"/>
        <n x="513"/>
        <n x="103"/>
      </t>
    </mdx>
    <mdx n="0" f="v">
      <t c="3" si="227">
        <n x="225"/>
        <n x="514"/>
        <n x="103"/>
      </t>
    </mdx>
    <mdx n="0" f="v">
      <t c="3" si="227">
        <n x="225"/>
        <n x="515"/>
        <n x="103"/>
      </t>
    </mdx>
    <mdx n="0" f="v">
      <t c="3" si="227">
        <n x="225"/>
        <n x="516"/>
        <n x="103"/>
      </t>
    </mdx>
    <mdx n="0" f="v">
      <t c="3" si="227">
        <n x="225"/>
        <n x="517"/>
        <n x="103"/>
      </t>
    </mdx>
    <mdx n="0" f="v">
      <t c="3" si="227">
        <n x="225"/>
        <n x="518"/>
        <n x="103"/>
      </t>
    </mdx>
    <mdx n="0" f="v">
      <t c="3" si="227">
        <n x="225"/>
        <n x="519"/>
        <n x="103"/>
      </t>
    </mdx>
    <mdx n="0" f="v">
      <t c="3" si="227">
        <n x="225"/>
        <n x="520"/>
        <n x="103"/>
      </t>
    </mdx>
    <mdx n="0" f="v">
      <t c="3" si="227">
        <n x="225"/>
        <n x="521"/>
        <n x="103"/>
      </t>
    </mdx>
    <mdx n="0" f="v">
      <t c="3" si="227">
        <n x="225"/>
        <n x="522"/>
        <n x="103"/>
      </t>
    </mdx>
    <mdx n="0" f="v">
      <t c="3" si="227">
        <n x="225"/>
        <n x="524"/>
        <n x="103"/>
      </t>
    </mdx>
    <mdx n="0" f="v">
      <t c="3" si="227">
        <n x="225"/>
        <n x="528"/>
        <n x="103"/>
      </t>
    </mdx>
    <mdx n="0" f="v">
      <t c="3" si="227">
        <n x="225"/>
        <n x="523"/>
        <n x="103"/>
      </t>
    </mdx>
    <mdx n="0" f="v">
      <t c="3" si="227">
        <n x="225"/>
        <n x="525"/>
        <n x="103"/>
      </t>
    </mdx>
    <mdx n="0" f="v">
      <t c="3" si="227">
        <n x="225"/>
        <n x="526"/>
        <n x="103"/>
      </t>
    </mdx>
    <mdx n="0" f="v">
      <t c="3" si="227">
        <n x="225"/>
        <n x="527"/>
        <n x="103"/>
      </t>
    </mdx>
    <mdx n="0" f="v">
      <t c="3" si="227">
        <n x="225"/>
        <n x="529"/>
        <n x="103"/>
      </t>
    </mdx>
    <mdx n="0" f="v">
      <t c="3" si="227">
        <n x="225"/>
        <n x="530"/>
        <n x="103"/>
      </t>
    </mdx>
    <mdx n="0" f="v">
      <t c="3" si="227">
        <n x="225"/>
        <n x="533"/>
        <n x="103"/>
      </t>
    </mdx>
    <mdx n="0" f="v">
      <t c="3" si="227">
        <n x="225"/>
        <n x="531"/>
        <n x="103"/>
      </t>
    </mdx>
    <mdx n="0" f="v">
      <t c="3" si="227">
        <n x="225"/>
        <n x="532"/>
        <n x="103"/>
      </t>
    </mdx>
    <mdx n="0" f="v">
      <t c="3" si="227">
        <n x="225"/>
        <n x="534"/>
        <n x="103"/>
      </t>
    </mdx>
    <mdx n="0" f="v">
      <t c="3" si="227">
        <n x="225"/>
        <n x="535"/>
        <n x="103"/>
      </t>
    </mdx>
    <mdx n="0" f="v">
      <t c="3" si="227">
        <n x="225"/>
        <n x="536"/>
        <n x="103"/>
      </t>
    </mdx>
    <mdx n="0" f="v">
      <t c="3" si="227">
        <n x="225"/>
        <n x="537"/>
        <n x="103"/>
      </t>
    </mdx>
    <mdx n="0" f="v">
      <t c="3" si="227">
        <n x="225"/>
        <n x="538"/>
        <n x="103"/>
      </t>
    </mdx>
    <mdx n="0" f="v">
      <t c="3" si="227">
        <n x="225"/>
        <n x="539"/>
        <n x="103"/>
      </t>
    </mdx>
    <mdx n="0" f="v">
      <t c="3" si="227">
        <n x="225"/>
        <n x="540"/>
        <n x="103"/>
      </t>
    </mdx>
    <mdx n="0" f="v">
      <t c="3" si="227">
        <n x="225"/>
        <n x="541"/>
        <n x="103"/>
      </t>
    </mdx>
    <mdx n="0" f="v">
      <t c="3" si="227">
        <n x="225"/>
        <n x="544"/>
        <n x="103"/>
      </t>
    </mdx>
    <mdx n="0" f="v">
      <t c="3" si="227">
        <n x="225"/>
        <n x="543"/>
        <n x="103"/>
      </t>
    </mdx>
    <mdx n="0" f="v">
      <t c="3" si="227">
        <n x="225"/>
        <n x="545"/>
        <n x="103"/>
      </t>
    </mdx>
    <mdx n="0" f="v">
      <t c="3" si="227">
        <n x="225"/>
        <n x="542"/>
        <n x="103"/>
      </t>
    </mdx>
    <mdx n="0" f="v">
      <t c="3" si="227">
        <n x="225"/>
        <n x="546"/>
        <n x="103"/>
      </t>
    </mdx>
    <mdx n="0" f="v">
      <t c="3" si="227">
        <n x="225"/>
        <n x="272"/>
        <n x="118"/>
      </t>
    </mdx>
    <mdx n="0" f="v">
      <t c="3" si="227">
        <n x="225"/>
        <n x="273"/>
        <n x="118"/>
      </t>
    </mdx>
    <mdx n="0" f="v">
      <t c="3" si="227">
        <n x="225"/>
        <n x="271"/>
        <n x="118"/>
      </t>
    </mdx>
    <mdx n="0" f="v">
      <t c="3" si="227">
        <n x="225"/>
        <n x="270"/>
        <n x="118"/>
      </t>
    </mdx>
    <mdx n="0" f="v">
      <t c="3" si="227">
        <n x="225"/>
        <n x="269"/>
        <n x="118"/>
      </t>
    </mdx>
    <mdx n="0" f="v">
      <t c="3" si="227">
        <n x="225"/>
        <n x="268"/>
        <n x="118"/>
      </t>
    </mdx>
    <mdx n="0" f="v">
      <t c="3" si="227">
        <n x="225"/>
        <n x="355"/>
        <n x="118"/>
      </t>
    </mdx>
    <mdx n="0" f="v">
      <t c="3" si="227">
        <n x="225"/>
        <n x="356"/>
        <n x="118"/>
      </t>
    </mdx>
    <mdx n="0" f="v">
      <t c="3" si="227">
        <n x="225"/>
        <n x="357"/>
        <n x="118"/>
      </t>
    </mdx>
    <mdx n="0" f="v">
      <t c="3" si="227">
        <n x="225"/>
        <n x="358"/>
        <n x="118"/>
      </t>
    </mdx>
    <mdx n="0" f="v">
      <t c="3" si="227">
        <n x="225"/>
        <n x="359"/>
        <n x="118"/>
      </t>
    </mdx>
    <mdx n="0" f="v">
      <t c="3" si="227">
        <n x="225"/>
        <n x="360"/>
        <n x="118"/>
      </t>
    </mdx>
    <mdx n="0" f="v">
      <t c="3" si="227">
        <n x="225"/>
        <n x="361"/>
        <n x="118"/>
      </t>
    </mdx>
    <mdx n="0" f="v">
      <t c="3" si="227">
        <n x="225"/>
        <n x="547"/>
        <n x="118"/>
      </t>
    </mdx>
    <mdx n="0" f="v">
      <t c="3" si="227">
        <n x="225"/>
        <n x="362"/>
        <n x="118"/>
      </t>
    </mdx>
    <mdx n="0" f="v">
      <t c="3" si="227">
        <n x="225"/>
        <n x="363"/>
        <n x="118"/>
      </t>
    </mdx>
    <mdx n="0" f="v">
      <t c="3" si="227">
        <n x="225"/>
        <n x="364"/>
        <n x="118"/>
      </t>
    </mdx>
    <mdx n="0" f="v">
      <t c="3" si="227">
        <n x="225"/>
        <n x="548"/>
        <n x="118"/>
      </t>
    </mdx>
    <mdx n="0" f="v">
      <t c="3" si="227">
        <n x="225"/>
        <n x="365"/>
        <n x="118"/>
      </t>
    </mdx>
    <mdx n="0" f="v">
      <t c="3" si="227">
        <n x="225"/>
        <n x="366"/>
        <n x="118"/>
      </t>
    </mdx>
    <mdx n="0" f="v">
      <t c="3" si="227">
        <n x="225"/>
        <n x="367"/>
        <n x="118"/>
      </t>
    </mdx>
    <mdx n="0" f="v">
      <t c="3" si="227">
        <n x="225"/>
        <n x="368"/>
        <n x="118"/>
      </t>
    </mdx>
    <mdx n="0" f="v">
      <t c="3" si="227">
        <n x="225"/>
        <n x="369"/>
        <n x="118"/>
      </t>
    </mdx>
    <mdx n="0" f="v">
      <t c="3" si="227">
        <n x="225"/>
        <n x="307"/>
        <n x="118"/>
      </t>
    </mdx>
    <mdx n="0" f="v">
      <t c="3" si="227">
        <n x="225"/>
        <n x="370"/>
        <n x="118"/>
      </t>
    </mdx>
    <mdx n="0" f="v">
      <t c="3" si="227">
        <n x="225"/>
        <n x="371"/>
        <n x="118"/>
      </t>
    </mdx>
    <mdx n="0" f="v">
      <t c="3" si="227">
        <n x="225"/>
        <n x="372"/>
        <n x="118"/>
      </t>
    </mdx>
    <mdx n="0" f="v">
      <t c="3" si="227">
        <n x="225"/>
        <n x="255"/>
        <n x="118"/>
      </t>
    </mdx>
    <mdx n="0" f="v">
      <t c="3" si="227">
        <n x="225"/>
        <n x="316"/>
        <n x="118"/>
      </t>
    </mdx>
    <mdx n="0" f="v">
      <t c="3" si="227">
        <n x="225"/>
        <n x="373"/>
        <n x="118"/>
      </t>
    </mdx>
    <mdx n="0" f="v">
      <t c="3" si="227">
        <n x="225"/>
        <n x="374"/>
        <n x="118"/>
      </t>
    </mdx>
    <mdx n="0" f="v">
      <t c="3" si="227">
        <n x="225"/>
        <n x="375"/>
        <n x="118"/>
      </t>
    </mdx>
    <mdx n="0" f="v">
      <t c="3" si="227">
        <n x="225"/>
        <n x="281"/>
        <n x="118"/>
      </t>
    </mdx>
    <mdx n="0" f="v">
      <t c="3" si="227">
        <n x="225"/>
        <n x="376"/>
        <n x="118"/>
      </t>
    </mdx>
    <mdx n="0" f="v">
      <t c="3" si="227">
        <n x="225"/>
        <n x="377"/>
        <n x="118"/>
      </t>
    </mdx>
    <mdx n="0" f="v">
      <t c="3" si="227">
        <n x="225"/>
        <n x="280"/>
        <n x="118"/>
      </t>
    </mdx>
    <mdx n="0" f="v">
      <t c="3" si="227">
        <n x="225"/>
        <n x="311"/>
        <n x="118"/>
      </t>
    </mdx>
    <mdx n="0" f="v">
      <t c="3" si="227">
        <n x="225"/>
        <n x="378"/>
        <n x="118"/>
      </t>
    </mdx>
    <mdx n="0" f="v">
      <t c="3" si="227">
        <n x="225"/>
        <n x="379"/>
        <n x="118"/>
      </t>
    </mdx>
    <mdx n="0" f="v">
      <t c="3" si="227">
        <n x="225"/>
        <n x="380"/>
        <n x="118"/>
      </t>
    </mdx>
    <mdx n="0" f="v">
      <t c="3" si="227">
        <n x="225"/>
        <n x="381"/>
        <n x="118"/>
      </t>
    </mdx>
    <mdx n="0" f="v">
      <t c="3" si="227">
        <n x="225"/>
        <n x="382"/>
        <n x="118"/>
      </t>
    </mdx>
    <mdx n="0" f="v">
      <t c="3" si="227">
        <n x="225"/>
        <n x="383"/>
        <n x="118"/>
      </t>
    </mdx>
    <mdx n="0" f="v">
      <t c="3" si="227">
        <n x="225"/>
        <n x="384"/>
        <n x="118"/>
      </t>
    </mdx>
    <mdx n="0" f="v">
      <t c="3" si="227">
        <n x="225"/>
        <n x="385"/>
        <n x="118"/>
      </t>
    </mdx>
    <mdx n="0" f="v">
      <t c="3" si="227">
        <n x="225"/>
        <n x="386"/>
        <n x="118"/>
      </t>
    </mdx>
    <mdx n="0" f="v">
      <t c="3" si="227">
        <n x="225"/>
        <n x="387"/>
        <n x="118"/>
      </t>
    </mdx>
    <mdx n="0" f="v">
      <t c="3" si="227">
        <n x="225"/>
        <n x="388"/>
        <n x="118"/>
      </t>
    </mdx>
    <mdx n="0" f="v">
      <t c="3" si="227">
        <n x="225"/>
        <n x="389"/>
        <n x="118"/>
      </t>
    </mdx>
    <mdx n="0" f="v">
      <t c="3" si="227">
        <n x="225"/>
        <n x="390"/>
        <n x="118"/>
      </t>
    </mdx>
    <mdx n="0" f="v">
      <t c="3" si="227">
        <n x="225"/>
        <n x="391"/>
        <n x="118"/>
      </t>
    </mdx>
    <mdx n="0" f="v">
      <t c="3" si="227">
        <n x="225"/>
        <n x="393"/>
        <n x="118"/>
      </t>
    </mdx>
    <mdx n="0" f="v">
      <t c="3" si="227">
        <n x="225"/>
        <n x="394"/>
        <n x="118"/>
      </t>
    </mdx>
    <mdx n="0" f="v">
      <t c="3" si="227">
        <n x="225"/>
        <n x="395"/>
        <n x="118"/>
      </t>
    </mdx>
    <mdx n="0" f="v">
      <t c="3" si="227">
        <n x="225"/>
        <n x="278"/>
        <n x="118"/>
      </t>
    </mdx>
    <mdx n="0" f="v">
      <t c="3" si="227">
        <n x="225"/>
        <n x="396"/>
        <n x="118"/>
      </t>
    </mdx>
    <mdx n="0" f="v">
      <t c="3" si="227">
        <n x="225"/>
        <n x="397"/>
        <n x="118"/>
      </t>
    </mdx>
    <mdx n="0" f="v">
      <t c="3" si="227">
        <n x="225"/>
        <n x="398"/>
        <n x="118"/>
      </t>
    </mdx>
    <mdx n="0" f="v">
      <t c="3" si="227">
        <n x="225"/>
        <n x="392"/>
        <n x="118"/>
      </t>
    </mdx>
    <mdx n="0" f="v">
      <t c="3" si="227">
        <n x="225"/>
        <n x="399"/>
        <n x="118"/>
      </t>
    </mdx>
    <mdx n="0" f="v">
      <t c="3" si="227">
        <n x="225"/>
        <n x="400"/>
        <n x="118"/>
      </t>
    </mdx>
    <mdx n="0" f="v">
      <t c="3" si="227">
        <n x="225"/>
        <n x="402"/>
        <n x="118"/>
      </t>
    </mdx>
    <mdx n="0" f="v">
      <t c="3" si="227">
        <n x="225"/>
        <n x="277"/>
        <n x="118"/>
      </t>
    </mdx>
    <mdx n="0" f="v">
      <t c="3" si="227">
        <n x="225"/>
        <n x="417"/>
        <n x="118"/>
      </t>
    </mdx>
    <mdx n="0" f="v">
      <t c="3" si="227">
        <n x="225"/>
        <n x="411"/>
        <n x="118"/>
      </t>
    </mdx>
    <mdx n="0" f="v">
      <t c="3" si="227">
        <n x="225"/>
        <n x="404"/>
        <n x="118"/>
      </t>
    </mdx>
    <mdx n="0" f="v">
      <t c="3" si="227">
        <n x="225"/>
        <n x="405"/>
        <n x="118"/>
      </t>
    </mdx>
    <mdx n="0" f="v">
      <t c="3" si="227">
        <n x="225"/>
        <n x="406"/>
        <n x="118"/>
      </t>
    </mdx>
    <mdx n="0" f="v">
      <t c="3" si="227">
        <n x="225"/>
        <n x="407"/>
        <n x="118"/>
      </t>
    </mdx>
    <mdx n="0" f="v">
      <t c="3" si="227">
        <n x="225"/>
        <n x="408"/>
        <n x="118"/>
      </t>
    </mdx>
    <mdx n="0" f="v">
      <t c="3" si="227">
        <n x="225"/>
        <n x="409"/>
        <n x="118"/>
      </t>
    </mdx>
    <mdx n="0" f="v">
      <t c="3" si="227">
        <n x="225"/>
        <n x="410"/>
        <n x="118"/>
      </t>
    </mdx>
    <mdx n="0" f="v">
      <t c="3" si="227">
        <n x="225"/>
        <n x="403"/>
        <n x="118"/>
      </t>
    </mdx>
    <mdx n="0" f="v">
      <t c="3" si="227">
        <n x="225"/>
        <n x="412"/>
        <n x="118"/>
      </t>
    </mdx>
    <mdx n="0" f="v">
      <t c="3" si="227">
        <n x="225"/>
        <n x="413"/>
        <n x="118"/>
      </t>
    </mdx>
    <mdx n="0" f="v">
      <t c="3" si="227">
        <n x="225"/>
        <n x="414"/>
        <n x="118"/>
      </t>
    </mdx>
    <mdx n="0" f="v">
      <t c="3" si="227">
        <n x="225"/>
        <n x="415"/>
        <n x="118"/>
      </t>
    </mdx>
    <mdx n="0" f="v">
      <t c="3" si="227">
        <n x="225"/>
        <n x="416"/>
        <n x="118"/>
      </t>
    </mdx>
    <mdx n="0" f="v">
      <t c="3" si="227">
        <n x="225"/>
        <n x="422"/>
        <n x="118"/>
      </t>
    </mdx>
    <mdx n="0" f="v">
      <t c="3" si="227">
        <n x="225"/>
        <n x="418"/>
        <n x="118"/>
      </t>
    </mdx>
    <mdx n="0" f="v">
      <t c="3" si="227">
        <n x="225"/>
        <n x="419"/>
        <n x="118"/>
      </t>
    </mdx>
    <mdx n="0" f="v">
      <t c="3" si="227">
        <n x="225"/>
        <n x="301"/>
        <n x="118"/>
      </t>
    </mdx>
    <mdx n="0" f="v">
      <t c="3" si="227">
        <n x="225"/>
        <n x="299"/>
        <n x="118"/>
      </t>
    </mdx>
    <mdx n="0" f="v">
      <t c="3" si="227">
        <n x="225"/>
        <n x="297"/>
        <n x="118"/>
      </t>
    </mdx>
    <mdx n="0" f="v">
      <t c="3" si="227">
        <n x="225"/>
        <n x="421"/>
        <n x="118"/>
      </t>
    </mdx>
    <mdx n="0" f="v">
      <t c="3" si="227">
        <n x="225"/>
        <n x="423"/>
        <n x="118"/>
      </t>
    </mdx>
    <mdx n="0" f="v">
      <t c="3" si="227">
        <n x="225"/>
        <n x="424"/>
        <n x="118"/>
      </t>
    </mdx>
    <mdx n="0" f="v">
      <t c="3" si="227">
        <n x="225"/>
        <n x="425"/>
        <n x="118"/>
      </t>
    </mdx>
    <mdx n="0" f="v">
      <t c="3" si="227">
        <n x="225"/>
        <n x="348"/>
        <n x="118"/>
      </t>
    </mdx>
    <mdx n="0" f="v">
      <t c="3" si="227">
        <n x="225"/>
        <n x="327"/>
        <n x="118"/>
      </t>
    </mdx>
    <mdx n="0" f="v">
      <t c="3" si="227">
        <n x="225"/>
        <n x="426"/>
        <n x="118"/>
      </t>
    </mdx>
    <mdx n="0" f="v">
      <t c="3" si="227">
        <n x="225"/>
        <n x="433"/>
        <n x="118"/>
      </t>
    </mdx>
    <mdx n="0" f="v">
      <t c="3" si="227">
        <n x="225"/>
        <n x="427"/>
        <n x="118"/>
      </t>
    </mdx>
    <mdx n="0" f="v">
      <t c="3" si="227">
        <n x="225"/>
        <n x="329"/>
        <n x="118"/>
      </t>
    </mdx>
    <mdx n="0" f="v">
      <t c="3" si="227">
        <n x="225"/>
        <n x="428"/>
        <n x="118"/>
      </t>
    </mdx>
    <mdx n="0" f="v">
      <t c="3" si="227">
        <n x="225"/>
        <n x="328"/>
        <n x="118"/>
      </t>
    </mdx>
    <mdx n="0" f="v">
      <t c="3" si="227">
        <n x="225"/>
        <n x="429"/>
        <n x="118"/>
      </t>
    </mdx>
    <mdx n="0" f="v">
      <t c="3" si="227">
        <n x="225"/>
        <n x="430"/>
        <n x="118"/>
      </t>
    </mdx>
    <mdx n="0" f="v">
      <t c="3" si="227">
        <n x="225"/>
        <n x="431"/>
        <n x="118"/>
      </t>
    </mdx>
    <mdx n="0" f="v">
      <t c="3" si="227">
        <n x="225"/>
        <n x="432"/>
        <n x="118"/>
      </t>
    </mdx>
    <mdx n="0" f="v">
      <t c="3" si="227">
        <n x="225"/>
        <n x="326"/>
        <n x="118"/>
      </t>
    </mdx>
    <mdx n="0" f="v">
      <t c="3" si="227">
        <n x="225"/>
        <n x="435"/>
        <n x="118"/>
      </t>
    </mdx>
    <mdx n="0" f="v">
      <t c="3" si="227">
        <n x="225"/>
        <n x="436"/>
        <n x="118"/>
      </t>
    </mdx>
    <mdx n="0" f="v">
      <t c="3" si="227">
        <n x="225"/>
        <n x="437"/>
        <n x="118"/>
      </t>
    </mdx>
    <mdx n="0" f="v">
      <t c="3" si="227">
        <n x="225"/>
        <n x="294"/>
        <n x="118"/>
      </t>
    </mdx>
    <mdx n="0" f="v">
      <t c="3" si="227">
        <n x="225"/>
        <n x="293"/>
        <n x="118"/>
      </t>
    </mdx>
    <mdx n="0" f="v">
      <t c="3" si="227">
        <n x="225"/>
        <n x="434"/>
        <n x="118"/>
      </t>
    </mdx>
    <mdx n="0" f="v">
      <t c="3" si="227">
        <n x="225"/>
        <n x="452"/>
        <n x="118"/>
      </t>
    </mdx>
    <mdx n="0" f="v">
      <t c="3" si="227">
        <n x="225"/>
        <n x="440"/>
        <n x="118"/>
      </t>
    </mdx>
    <mdx n="0" f="v">
      <t c="3" si="227">
        <n x="225"/>
        <n x="442"/>
        <n x="118"/>
      </t>
    </mdx>
    <mdx n="0" f="v">
      <t c="3" si="227">
        <n x="225"/>
        <n x="443"/>
        <n x="118"/>
      </t>
    </mdx>
    <mdx n="0" f="v">
      <t c="3" si="227">
        <n x="225"/>
        <n x="444"/>
        <n x="118"/>
      </t>
    </mdx>
    <mdx n="0" f="v">
      <t c="3" si="227">
        <n x="225"/>
        <n x="445"/>
        <n x="118"/>
      </t>
    </mdx>
    <mdx n="0" f="v">
      <t c="3" si="227">
        <n x="225"/>
        <n x="446"/>
        <n x="118"/>
      </t>
    </mdx>
    <mdx n="0" f="v">
      <t c="3" si="227">
        <n x="225"/>
        <n x="438"/>
        <n x="118"/>
      </t>
    </mdx>
    <mdx n="0" f="v">
      <t c="3" si="227">
        <n x="225"/>
        <n x="350"/>
        <n x="118"/>
      </t>
    </mdx>
    <mdx n="0" f="v">
      <t c="3" si="227">
        <n x="225"/>
        <n x="439"/>
        <n x="118"/>
      </t>
    </mdx>
    <mdx n="0" f="v">
      <t c="3" si="227">
        <n x="225"/>
        <n x="441"/>
        <n x="118"/>
      </t>
    </mdx>
    <mdx n="0" f="v">
      <t c="3" si="227">
        <n x="225"/>
        <n x="447"/>
        <n x="118"/>
      </t>
    </mdx>
    <mdx n="0" f="v">
      <t c="3" si="227">
        <n x="225"/>
        <n x="346"/>
        <n x="118"/>
      </t>
    </mdx>
    <mdx n="0" f="v">
      <t c="3" si="227">
        <n x="225"/>
        <n x="459"/>
        <n x="118"/>
      </t>
    </mdx>
    <mdx n="0" f="v">
      <t c="3" si="227">
        <n x="225"/>
        <n x="450"/>
        <n x="118"/>
      </t>
    </mdx>
    <mdx n="0" f="v">
      <t c="3" si="227">
        <n x="225"/>
        <n x="276"/>
        <n x="118"/>
      </t>
    </mdx>
    <mdx n="0" f="v">
      <t c="3" si="227">
        <n x="225"/>
        <n x="453"/>
        <n x="118"/>
      </t>
    </mdx>
    <mdx n="0" f="v">
      <t c="3" si="227">
        <n x="225"/>
        <n x="454"/>
        <n x="118"/>
      </t>
    </mdx>
    <mdx n="0" f="v">
      <t c="3" si="227">
        <n x="225"/>
        <n x="455"/>
        <n x="118"/>
      </t>
    </mdx>
    <mdx n="0" f="v">
      <t c="3" si="227">
        <n x="225"/>
        <n x="456"/>
        <n x="118"/>
      </t>
    </mdx>
    <mdx n="0" f="v">
      <t c="3" si="227">
        <n x="225"/>
        <n x="448"/>
        <n x="118"/>
      </t>
    </mdx>
    <mdx n="0" f="v">
      <t c="3" si="227">
        <n x="225"/>
        <n x="449"/>
        <n x="118"/>
      </t>
    </mdx>
    <mdx n="0" f="v">
      <t c="3" si="227">
        <n x="225"/>
        <n x="451"/>
        <n x="118"/>
      </t>
    </mdx>
    <mdx n="0" f="v">
      <t c="3" si="227">
        <n x="225"/>
        <n x="457"/>
        <n x="118"/>
      </t>
    </mdx>
    <mdx n="0" f="v">
      <t c="3" si="227">
        <n x="225"/>
        <n x="460"/>
        <n x="118"/>
      </t>
    </mdx>
    <mdx n="0" f="v">
      <t c="3" si="227">
        <n x="225"/>
        <n x="461"/>
        <n x="118"/>
      </t>
    </mdx>
    <mdx n="0" f="v">
      <t c="3" si="227">
        <n x="225"/>
        <n x="462"/>
        <n x="118"/>
      </t>
    </mdx>
    <mdx n="0" f="v">
      <t c="3" si="227">
        <n x="225"/>
        <n x="463"/>
        <n x="118"/>
      </t>
    </mdx>
    <mdx n="0" f="v">
      <t c="3" si="227">
        <n x="225"/>
        <n x="464"/>
        <n x="118"/>
      </t>
    </mdx>
    <mdx n="0" f="v">
      <t c="3" si="227">
        <n x="225"/>
        <n x="465"/>
        <n x="118"/>
      </t>
    </mdx>
    <mdx n="0" f="v">
      <t c="3" si="227">
        <n x="225"/>
        <n x="466"/>
        <n x="118"/>
      </t>
    </mdx>
    <mdx n="0" f="v">
      <t c="3" si="227">
        <n x="225"/>
        <n x="467"/>
        <n x="118"/>
      </t>
    </mdx>
    <mdx n="0" f="v">
      <t c="3" si="227">
        <n x="225"/>
        <n x="468"/>
        <n x="118"/>
      </t>
    </mdx>
    <mdx n="0" f="v">
      <t c="3" si="227">
        <n x="225"/>
        <n x="469"/>
        <n x="118"/>
      </t>
    </mdx>
    <mdx n="0" f="v">
      <t c="3" si="227">
        <n x="225"/>
        <n x="470"/>
        <n x="118"/>
      </t>
    </mdx>
    <mdx n="0" f="v">
      <t c="3" si="227">
        <n x="225"/>
        <n x="472"/>
        <n x="118"/>
      </t>
    </mdx>
    <mdx n="0" f="v">
      <t c="3" si="227">
        <n x="225"/>
        <n x="473"/>
        <n x="118"/>
      </t>
    </mdx>
    <mdx n="0" f="v">
      <t c="3" si="227">
        <n x="225"/>
        <n x="474"/>
        <n x="118"/>
      </t>
    </mdx>
    <mdx n="0" f="v">
      <t c="3" si="227">
        <n x="225"/>
        <n x="475"/>
        <n x="118"/>
      </t>
    </mdx>
    <mdx n="0" f="v">
      <t c="3" si="227">
        <n x="225"/>
        <n x="476"/>
        <n x="118"/>
      </t>
    </mdx>
    <mdx n="0" f="v">
      <t c="3" si="227">
        <n x="225"/>
        <n x="471"/>
        <n x="118"/>
      </t>
    </mdx>
    <mdx n="0" f="v">
      <t c="3" si="227">
        <n x="225"/>
        <n x="477"/>
        <n x="118"/>
      </t>
    </mdx>
    <mdx n="0" f="v">
      <t c="3" si="227">
        <n x="225"/>
        <n x="478"/>
        <n x="118"/>
      </t>
    </mdx>
    <mdx n="0" f="v">
      <t c="3" si="227">
        <n x="225"/>
        <n x="479"/>
        <n x="118"/>
      </t>
    </mdx>
    <mdx n="0" f="v">
      <t c="3" si="227">
        <n x="225"/>
        <n x="480"/>
        <n x="118"/>
      </t>
    </mdx>
    <mdx n="0" f="v">
      <t c="3" si="227">
        <n x="225"/>
        <n x="481"/>
        <n x="118"/>
      </t>
    </mdx>
    <mdx n="0" f="v">
      <t c="3" si="227">
        <n x="225"/>
        <n x="482"/>
        <n x="118"/>
      </t>
    </mdx>
    <mdx n="0" f="v">
      <t c="3" si="227">
        <n x="225"/>
        <n x="491"/>
        <n x="118"/>
      </t>
    </mdx>
    <mdx n="0" f="v">
      <t c="3" si="227">
        <n x="225"/>
        <n x="490"/>
        <n x="118"/>
      </t>
    </mdx>
    <mdx n="0" f="v">
      <t c="3" si="227">
        <n x="225"/>
        <n x="483"/>
        <n x="118"/>
      </t>
    </mdx>
    <mdx n="0" f="v">
      <t c="3" si="227">
        <n x="225"/>
        <n x="484"/>
        <n x="118"/>
      </t>
    </mdx>
    <mdx n="0" f="v">
      <t c="3" si="227">
        <n x="225"/>
        <n x="485"/>
        <n x="118"/>
      </t>
    </mdx>
    <mdx n="0" f="v">
      <t c="3" si="227">
        <n x="225"/>
        <n x="486"/>
        <n x="118"/>
      </t>
    </mdx>
    <mdx n="0" f="v">
      <t c="3" si="227">
        <n x="225"/>
        <n x="487"/>
        <n x="118"/>
      </t>
    </mdx>
    <mdx n="0" f="v">
      <t c="3" si="227">
        <n x="225"/>
        <n x="488"/>
        <n x="118"/>
      </t>
    </mdx>
    <mdx n="0" f="v">
      <t c="3" si="227">
        <n x="225"/>
        <n x="492"/>
        <n x="118"/>
      </t>
    </mdx>
    <mdx n="0" f="v">
      <t c="3" si="227">
        <n x="225"/>
        <n x="493"/>
        <n x="118"/>
      </t>
    </mdx>
    <mdx n="0" f="v">
      <t c="3" si="227">
        <n x="225"/>
        <n x="496"/>
        <n x="118"/>
      </t>
    </mdx>
    <mdx n="0" f="v">
      <t c="3" si="227">
        <n x="225"/>
        <n x="495"/>
        <n x="118"/>
      </t>
    </mdx>
    <mdx n="0" f="v">
      <t c="3" si="227">
        <n x="225"/>
        <n x="494"/>
        <n x="118"/>
      </t>
    </mdx>
    <mdx n="0" f="v">
      <t c="3" si="227">
        <n x="225"/>
        <n x="497"/>
        <n x="118"/>
      </t>
    </mdx>
    <mdx n="0" f="v">
      <t c="3" si="227">
        <n x="225"/>
        <n x="498"/>
        <n x="118"/>
      </t>
    </mdx>
    <mdx n="0" f="v">
      <t c="3" si="227">
        <n x="225"/>
        <n x="499"/>
        <n x="118"/>
      </t>
    </mdx>
    <mdx n="0" f="v">
      <t c="3" si="227">
        <n x="225"/>
        <n x="500"/>
        <n x="118"/>
      </t>
    </mdx>
    <mdx n="0" f="v">
      <t c="3" si="227">
        <n x="225"/>
        <n x="501"/>
        <n x="118"/>
      </t>
    </mdx>
    <mdx n="0" f="v">
      <t c="3" si="227">
        <n x="225"/>
        <n x="502"/>
        <n x="118"/>
      </t>
    </mdx>
    <mdx n="0" f="v">
      <t c="3" si="227">
        <n x="225"/>
        <n x="503"/>
        <n x="118"/>
      </t>
    </mdx>
    <mdx n="0" f="v">
      <t c="3" si="227">
        <n x="225"/>
        <n x="504"/>
        <n x="118"/>
      </t>
    </mdx>
    <mdx n="0" f="v">
      <t c="3" si="227">
        <n x="225"/>
        <n x="505"/>
        <n x="118"/>
      </t>
    </mdx>
    <mdx n="0" f="v">
      <t c="3" si="227">
        <n x="225"/>
        <n x="506"/>
        <n x="118"/>
      </t>
    </mdx>
    <mdx n="0" f="v">
      <t c="3" si="227">
        <n x="225"/>
        <n x="513"/>
        <n x="118"/>
      </t>
    </mdx>
    <mdx n="0" f="v">
      <t c="3" si="227">
        <n x="225"/>
        <n x="507"/>
        <n x="118"/>
      </t>
    </mdx>
    <mdx n="0" f="v">
      <t c="3" si="227">
        <n x="225"/>
        <n x="508"/>
        <n x="118"/>
      </t>
    </mdx>
    <mdx n="0" f="v">
      <t c="3" si="227">
        <n x="225"/>
        <n x="509"/>
        <n x="118"/>
      </t>
    </mdx>
    <mdx n="0" f="v">
      <t c="3" si="227">
        <n x="225"/>
        <n x="510"/>
        <n x="118"/>
      </t>
    </mdx>
    <mdx n="0" f="v">
      <t c="3" si="227">
        <n x="225"/>
        <n x="511"/>
        <n x="118"/>
      </t>
    </mdx>
    <mdx n="0" f="v">
      <t c="3" si="227">
        <n x="225"/>
        <n x="512"/>
        <n x="118"/>
      </t>
    </mdx>
    <mdx n="0" f="v">
      <t c="3" si="227">
        <n x="225"/>
        <n x="514"/>
        <n x="118"/>
      </t>
    </mdx>
    <mdx n="0" f="v">
      <t c="3" si="227">
        <n x="225"/>
        <n x="515"/>
        <n x="118"/>
      </t>
    </mdx>
    <mdx n="0" f="v">
      <t c="3" si="227">
        <n x="225"/>
        <n x="522"/>
        <n x="118"/>
      </t>
    </mdx>
    <mdx n="0" f="v">
      <t c="3" si="227">
        <n x="225"/>
        <n x="516"/>
        <n x="118"/>
      </t>
    </mdx>
    <mdx n="0" f="v">
      <t c="3" si="227">
        <n x="225"/>
        <n x="517"/>
        <n x="118"/>
      </t>
    </mdx>
    <mdx n="0" f="v">
      <t c="3" si="227">
        <n x="225"/>
        <n x="518"/>
        <n x="118"/>
      </t>
    </mdx>
    <mdx n="0" f="v">
      <t c="3" si="227">
        <n x="225"/>
        <n x="519"/>
        <n x="118"/>
      </t>
    </mdx>
    <mdx n="0" f="v">
      <t c="3" si="227">
        <n x="225"/>
        <n x="520"/>
        <n x="118"/>
      </t>
    </mdx>
    <mdx n="0" f="v">
      <t c="3" si="227">
        <n x="225"/>
        <n x="521"/>
        <n x="118"/>
      </t>
    </mdx>
    <mdx n="0" f="v">
      <t c="3" si="227">
        <n x="225"/>
        <n x="523"/>
        <n x="118"/>
      </t>
    </mdx>
    <mdx n="0" f="v">
      <t c="3" si="227">
        <n x="225"/>
        <n x="528"/>
        <n x="118"/>
      </t>
    </mdx>
    <mdx n="0" f="v">
      <t c="3" si="227">
        <n x="225"/>
        <n x="524"/>
        <n x="118"/>
      </t>
    </mdx>
    <mdx n="0" f="v">
      <t c="3" si="227">
        <n x="225"/>
        <n x="525"/>
        <n x="118"/>
      </t>
    </mdx>
    <mdx n="0" f="v">
      <t c="3" si="227">
        <n x="225"/>
        <n x="526"/>
        <n x="118"/>
      </t>
    </mdx>
    <mdx n="0" f="v">
      <t c="3" si="227">
        <n x="225"/>
        <n x="527"/>
        <n x="118"/>
      </t>
    </mdx>
    <mdx n="0" f="v">
      <t c="3" si="227">
        <n x="225"/>
        <n x="529"/>
        <n x="118"/>
      </t>
    </mdx>
    <mdx n="0" f="v">
      <t c="3" si="227">
        <n x="225"/>
        <n x="530"/>
        <n x="118"/>
      </t>
    </mdx>
    <mdx n="0" f="v">
      <t c="3" si="227">
        <n x="225"/>
        <n x="533"/>
        <n x="118"/>
      </t>
    </mdx>
    <mdx n="0" f="v">
      <t c="3" si="227">
        <n x="225"/>
        <n x="531"/>
        <n x="118"/>
      </t>
    </mdx>
    <mdx n="0" f="v">
      <t c="3" si="227">
        <n x="225"/>
        <n x="532"/>
        <n x="118"/>
      </t>
    </mdx>
    <mdx n="0" f="v">
      <t c="3" si="227">
        <n x="225"/>
        <n x="535"/>
        <n x="118"/>
      </t>
    </mdx>
    <mdx n="0" f="v">
      <t c="3" si="227">
        <n x="225"/>
        <n x="536"/>
        <n x="118"/>
      </t>
    </mdx>
    <mdx n="0" f="v">
      <t c="3" si="227">
        <n x="225"/>
        <n x="537"/>
        <n x="118"/>
      </t>
    </mdx>
    <mdx n="0" f="v">
      <t c="3" si="227">
        <n x="225"/>
        <n x="538"/>
        <n x="118"/>
      </t>
    </mdx>
    <mdx n="0" f="v">
      <t c="3" si="227">
        <n x="225"/>
        <n x="539"/>
        <n x="118"/>
      </t>
    </mdx>
    <mdx n="0" f="v">
      <t c="3" si="227">
        <n x="225"/>
        <n x="544"/>
        <n x="118"/>
      </t>
    </mdx>
    <mdx n="0" f="v">
      <t c="3" si="227">
        <n x="225"/>
        <n x="540"/>
        <n x="118"/>
      </t>
    </mdx>
    <mdx n="0" f="v">
      <t c="3" si="227">
        <n x="225"/>
        <n x="541"/>
        <n x="118"/>
      </t>
    </mdx>
    <mdx n="0" f="v">
      <t c="3" si="227">
        <n x="225"/>
        <n x="543"/>
        <n x="118"/>
      </t>
    </mdx>
    <mdx n="0" f="v">
      <t c="3" si="227">
        <n x="225"/>
        <n x="546"/>
        <n x="118"/>
      </t>
    </mdx>
    <mdx n="0" f="v">
      <t c="3" si="227">
        <n x="225"/>
        <n x="545"/>
        <n x="118"/>
      </t>
    </mdx>
    <mdx n="0" f="v">
      <t c="3" si="227">
        <n x="225"/>
        <n x="542"/>
        <n x="118"/>
      </t>
    </mdx>
    <mdx n="0" f="v">
      <t c="3" si="227">
        <n x="225"/>
        <n x="273"/>
        <n x="104"/>
      </t>
    </mdx>
    <mdx n="0" f="v">
      <t c="3" si="227">
        <n x="225"/>
        <n x="270"/>
        <n x="104"/>
      </t>
    </mdx>
    <mdx n="0" f="v">
      <t c="3" si="227">
        <n x="225"/>
        <n x="268"/>
        <n x="104"/>
      </t>
    </mdx>
    <mdx n="0" f="v">
      <t c="3" si="227">
        <n x="225"/>
        <n x="356"/>
        <n x="104"/>
      </t>
    </mdx>
    <mdx n="0" f="v">
      <t c="3" si="227">
        <n x="225"/>
        <n x="357"/>
        <n x="104"/>
      </t>
    </mdx>
    <mdx n="0" f="v">
      <t c="3" si="227">
        <n x="225"/>
        <n x="358"/>
        <n x="104"/>
      </t>
    </mdx>
    <mdx n="0" f="v">
      <t c="3" si="227">
        <n x="225"/>
        <n x="359"/>
        <n x="104"/>
      </t>
    </mdx>
    <mdx n="0" f="v">
      <t c="3" si="227">
        <n x="225"/>
        <n x="360"/>
        <n x="104"/>
      </t>
    </mdx>
    <mdx n="0" f="v">
      <t c="3" si="227">
        <n x="225"/>
        <n x="361"/>
        <n x="104"/>
      </t>
    </mdx>
    <mdx n="0" f="v">
      <t c="3" si="227">
        <n x="225"/>
        <n x="547"/>
        <n x="104"/>
      </t>
    </mdx>
    <mdx n="0" f="v">
      <t c="3" si="227">
        <n x="225"/>
        <n x="362"/>
        <n x="104"/>
      </t>
    </mdx>
    <mdx n="0" f="v">
      <t c="3" si="227">
        <n x="225"/>
        <n x="363"/>
        <n x="104"/>
      </t>
    </mdx>
    <mdx n="0" f="v">
      <t c="3" si="227">
        <n x="225"/>
        <n x="364"/>
        <n x="104"/>
      </t>
    </mdx>
    <mdx n="0" f="v">
      <t c="3" si="227">
        <n x="225"/>
        <n x="548"/>
        <n x="104"/>
      </t>
    </mdx>
    <mdx n="0" f="v">
      <t c="3" si="227">
        <n x="225"/>
        <n x="365"/>
        <n x="104"/>
      </t>
    </mdx>
    <mdx n="0" f="v">
      <t c="3" si="227">
        <n x="225"/>
        <n x="366"/>
        <n x="104"/>
      </t>
    </mdx>
    <mdx n="0" f="v">
      <t c="3" si="227">
        <n x="225"/>
        <n x="367"/>
        <n x="104"/>
      </t>
    </mdx>
    <mdx n="0" f="v">
      <t c="3" si="227">
        <n x="225"/>
        <n x="368"/>
        <n x="104"/>
      </t>
    </mdx>
    <mdx n="0" f="v">
      <t c="3" si="227">
        <n x="225"/>
        <n x="369"/>
        <n x="104"/>
      </t>
    </mdx>
    <mdx n="0" f="v">
      <t c="3" si="227">
        <n x="225"/>
        <n x="370"/>
        <n x="104"/>
      </t>
    </mdx>
    <mdx n="0" f="v">
      <t c="3" si="227">
        <n x="225"/>
        <n x="371"/>
        <n x="104"/>
      </t>
    </mdx>
    <mdx n="0" f="v">
      <t c="3" si="227">
        <n x="225"/>
        <n x="372"/>
        <n x="104"/>
      </t>
    </mdx>
    <mdx n="0" f="v">
      <t c="3" si="227">
        <n x="225"/>
        <n x="255"/>
        <n x="104"/>
      </t>
    </mdx>
    <mdx n="0" f="v">
      <t c="3" si="227">
        <n x="225"/>
        <n x="316"/>
        <n x="104"/>
      </t>
    </mdx>
    <mdx n="0" f="v">
      <t c="3" si="227">
        <n x="225"/>
        <n x="373"/>
        <n x="104"/>
      </t>
    </mdx>
    <mdx n="0" f="v">
      <t c="3" si="227">
        <n x="225"/>
        <n x="374"/>
        <n x="104"/>
      </t>
    </mdx>
    <mdx n="0" f="v">
      <t c="3" si="227">
        <n x="225"/>
        <n x="375"/>
        <n x="104"/>
      </t>
    </mdx>
    <mdx n="0" f="v">
      <t c="3" si="227">
        <n x="225"/>
        <n x="281"/>
        <n x="104"/>
      </t>
    </mdx>
    <mdx n="0" f="v">
      <t c="3" si="227">
        <n x="225"/>
        <n x="376"/>
        <n x="104"/>
      </t>
    </mdx>
    <mdx n="0" f="v">
      <t c="3" si="227">
        <n x="225"/>
        <n x="377"/>
        <n x="104"/>
      </t>
    </mdx>
    <mdx n="0" f="v">
      <t c="3" si="227">
        <n x="225"/>
        <n x="280"/>
        <n x="104"/>
      </t>
    </mdx>
    <mdx n="0" f="v">
      <t c="3" si="227">
        <n x="225"/>
        <n x="311"/>
        <n x="104"/>
      </t>
    </mdx>
    <mdx n="0" f="v">
      <t c="3" si="227">
        <n x="225"/>
        <n x="378"/>
        <n x="104"/>
      </t>
    </mdx>
    <mdx n="0" f="v">
      <t c="3" si="227">
        <n x="225"/>
        <n x="379"/>
        <n x="104"/>
      </t>
    </mdx>
    <mdx n="0" f="v">
      <t c="3" si="227">
        <n x="225"/>
        <n x="380"/>
        <n x="104"/>
      </t>
    </mdx>
    <mdx n="0" f="v">
      <t c="3" si="227">
        <n x="225"/>
        <n x="381"/>
        <n x="104"/>
      </t>
    </mdx>
    <mdx n="0" f="v">
      <t c="3" si="227">
        <n x="225"/>
        <n x="382"/>
        <n x="104"/>
      </t>
    </mdx>
    <mdx n="0" f="v">
      <t c="3" si="227">
        <n x="225"/>
        <n x="304"/>
        <n x="104"/>
      </t>
    </mdx>
    <mdx n="0" f="v">
      <t c="3" si="227">
        <n x="225"/>
        <n x="392"/>
        <n x="104"/>
      </t>
    </mdx>
    <mdx n="0" f="v">
      <t c="3" si="227">
        <n x="225"/>
        <n x="383"/>
        <n x="104"/>
      </t>
    </mdx>
    <mdx n="0" f="v">
      <t c="3" si="227">
        <n x="225"/>
        <n x="384"/>
        <n x="104"/>
      </t>
    </mdx>
    <mdx n="0" f="v">
      <t c="3" si="227">
        <n x="225"/>
        <n x="385"/>
        <n x="104"/>
      </t>
    </mdx>
    <mdx n="0" f="v">
      <t c="3" si="227">
        <n x="225"/>
        <n x="386"/>
        <n x="104"/>
      </t>
    </mdx>
    <mdx n="0" f="v">
      <t c="3" si="227">
        <n x="225"/>
        <n x="387"/>
        <n x="104"/>
      </t>
    </mdx>
    <mdx n="0" f="v">
      <t c="3" si="227">
        <n x="225"/>
        <n x="388"/>
        <n x="104"/>
      </t>
    </mdx>
    <mdx n="0" f="v">
      <t c="3" si="227">
        <n x="225"/>
        <n x="389"/>
        <n x="104"/>
      </t>
    </mdx>
    <mdx n="0" f="v">
      <t c="3" si="227">
        <n x="225"/>
        <n x="390"/>
        <n x="104"/>
      </t>
    </mdx>
    <mdx n="0" f="v">
      <t c="3" si="227">
        <n x="225"/>
        <n x="391"/>
        <n x="104"/>
      </t>
    </mdx>
    <mdx n="0" f="v">
      <t c="3" si="227">
        <n x="225"/>
        <n x="393"/>
        <n x="104"/>
      </t>
    </mdx>
    <mdx n="0" f="v">
      <t c="3" si="227">
        <n x="225"/>
        <n x="394"/>
        <n x="104"/>
      </t>
    </mdx>
    <mdx n="0" f="v">
      <t c="3" si="227">
        <n x="225"/>
        <n x="395"/>
        <n x="104"/>
      </t>
    </mdx>
    <mdx n="0" f="v">
      <t c="3" si="227">
        <n x="225"/>
        <n x="278"/>
        <n x="104"/>
      </t>
    </mdx>
    <mdx n="0" f="v">
      <t c="3" si="227">
        <n x="225"/>
        <n x="396"/>
        <n x="104"/>
      </t>
    </mdx>
    <mdx n="0" f="v">
      <t c="3" si="227">
        <n x="225"/>
        <n x="397"/>
        <n x="104"/>
      </t>
    </mdx>
    <mdx n="0" f="v">
      <t c="3" si="227">
        <n x="225"/>
        <n x="398"/>
        <n x="104"/>
      </t>
    </mdx>
    <mdx n="0" f="v">
      <t c="3" si="227">
        <n x="225"/>
        <n x="399"/>
        <n x="104"/>
      </t>
    </mdx>
    <mdx n="0" f="v">
      <t c="3" si="227">
        <n x="225"/>
        <n x="400"/>
        <n x="104"/>
      </t>
    </mdx>
    <mdx n="0" f="v">
      <t c="3" si="227">
        <n x="225"/>
        <n x="401"/>
        <n x="104"/>
      </t>
    </mdx>
    <mdx n="0" f="v">
      <t c="3" si="227">
        <n x="225"/>
        <n x="402"/>
        <n x="104"/>
      </t>
    </mdx>
    <mdx n="0" f="v">
      <t c="3" si="227">
        <n x="225"/>
        <n x="277"/>
        <n x="104"/>
      </t>
    </mdx>
    <mdx n="0" f="v">
      <t c="3" si="227">
        <n x="225"/>
        <n x="417"/>
        <n x="104"/>
      </t>
    </mdx>
    <mdx n="0" f="v">
      <t c="3" si="227">
        <n x="225"/>
        <n x="403"/>
        <n x="104"/>
      </t>
    </mdx>
    <mdx n="0" f="v">
      <t c="3" si="227">
        <n x="225"/>
        <n x="404"/>
        <n x="104"/>
      </t>
    </mdx>
    <mdx n="0" f="v">
      <t c="3" si="227">
        <n x="225"/>
        <n x="405"/>
        <n x="104"/>
      </t>
    </mdx>
    <mdx n="0" f="v">
      <t c="3" si="227">
        <n x="225"/>
        <n x="406"/>
        <n x="104"/>
      </t>
    </mdx>
    <mdx n="0" f="v">
      <t c="3" si="227">
        <n x="225"/>
        <n x="407"/>
        <n x="104"/>
      </t>
    </mdx>
    <mdx n="0" f="v">
      <t c="3" si="227">
        <n x="225"/>
        <n x="408"/>
        <n x="104"/>
      </t>
    </mdx>
    <mdx n="0" f="v">
      <t c="3" si="227">
        <n x="225"/>
        <n x="409"/>
        <n x="104"/>
      </t>
    </mdx>
    <mdx n="0" f="v">
      <t c="3" si="227">
        <n x="225"/>
        <n x="410"/>
        <n x="104"/>
      </t>
    </mdx>
    <mdx n="0" f="v">
      <t c="3" si="227">
        <n x="225"/>
        <n x="411"/>
        <n x="104"/>
      </t>
    </mdx>
    <mdx n="0" f="v">
      <t c="3" si="227">
        <n x="225"/>
        <n x="412"/>
        <n x="104"/>
      </t>
    </mdx>
    <mdx n="0" f="v">
      <t c="3" si="227">
        <n x="225"/>
        <n x="413"/>
        <n x="104"/>
      </t>
    </mdx>
    <mdx n="0" f="v">
      <t c="3" si="227">
        <n x="225"/>
        <n x="414"/>
        <n x="104"/>
      </t>
    </mdx>
    <mdx n="0" f="v">
      <t c="3" si="227">
        <n x="225"/>
        <n x="415"/>
        <n x="104"/>
      </t>
    </mdx>
    <mdx n="0" f="v">
      <t c="3" si="227">
        <n x="225"/>
        <n x="416"/>
        <n x="104"/>
      </t>
    </mdx>
    <mdx n="0" f="v">
      <t c="3" si="227">
        <n x="225"/>
        <n x="418"/>
        <n x="104"/>
      </t>
    </mdx>
    <mdx n="0" f="v">
      <t c="3" si="227">
        <n x="225"/>
        <n x="419"/>
        <n x="104"/>
      </t>
    </mdx>
    <mdx n="0" f="v">
      <t c="3" si="227">
        <n x="225"/>
        <n x="420"/>
        <n x="104"/>
      </t>
    </mdx>
    <mdx n="0" f="v">
      <t c="3" si="227">
        <n x="225"/>
        <n x="301"/>
        <n x="104"/>
      </t>
    </mdx>
    <mdx n="0" f="v">
      <t c="3" si="227">
        <n x="225"/>
        <n x="297"/>
        <n x="104"/>
      </t>
    </mdx>
    <mdx n="0" f="v">
      <t c="3" si="227">
        <n x="225"/>
        <n x="421"/>
        <n x="104"/>
      </t>
    </mdx>
    <mdx n="0" f="v">
      <t c="3" si="227">
        <n x="225"/>
        <n x="422"/>
        <n x="104"/>
      </t>
    </mdx>
    <mdx n="0" f="v">
      <t c="3" si="227">
        <n x="225"/>
        <n x="423"/>
        <n x="104"/>
      </t>
    </mdx>
    <mdx n="0" f="v">
      <t c="3" si="227">
        <n x="225"/>
        <n x="424"/>
        <n x="104"/>
      </t>
    </mdx>
    <mdx n="0" f="v">
      <t c="3" si="227">
        <n x="225"/>
        <n x="425"/>
        <n x="104"/>
      </t>
    </mdx>
    <mdx n="0" f="v">
      <t c="3" si="227">
        <n x="225"/>
        <n x="348"/>
        <n x="104"/>
      </t>
    </mdx>
    <mdx n="0" f="v">
      <t c="3" si="227">
        <n x="225"/>
        <n x="327"/>
        <n x="104"/>
      </t>
    </mdx>
    <mdx n="0" f="v">
      <t c="3" si="227">
        <n x="225"/>
        <n x="426"/>
        <n x="104"/>
      </t>
    </mdx>
    <mdx n="0" f="v">
      <t c="3" si="227">
        <n x="225"/>
        <n x="427"/>
        <n x="104"/>
      </t>
    </mdx>
    <mdx n="0" f="v">
      <t c="3" si="227">
        <n x="225"/>
        <n x="329"/>
        <n x="104"/>
      </t>
    </mdx>
    <mdx n="0" f="v">
      <t c="3" si="227">
        <n x="225"/>
        <n x="428"/>
        <n x="104"/>
      </t>
    </mdx>
    <mdx n="0" f="v">
      <t c="3" si="227">
        <n x="225"/>
        <n x="328"/>
        <n x="104"/>
      </t>
    </mdx>
    <mdx n="0" f="v">
      <t c="3" si="227">
        <n x="225"/>
        <n x="429"/>
        <n x="104"/>
      </t>
    </mdx>
    <mdx n="0" f="v">
      <t c="3" si="227">
        <n x="225"/>
        <n x="430"/>
        <n x="104"/>
      </t>
    </mdx>
    <mdx n="0" f="v">
      <t c="3" si="227">
        <n x="225"/>
        <n x="431"/>
        <n x="104"/>
      </t>
    </mdx>
    <mdx n="0" f="v">
      <t c="3" si="227">
        <n x="225"/>
        <n x="432"/>
        <n x="104"/>
      </t>
    </mdx>
    <mdx n="0" f="v">
      <t c="3" si="227">
        <n x="225"/>
        <n x="433"/>
        <n x="104"/>
      </t>
    </mdx>
    <mdx n="0" f="v">
      <t c="3" si="227">
        <n x="225"/>
        <n x="326"/>
        <n x="104"/>
      </t>
    </mdx>
    <mdx n="0" f="v">
      <t c="3" si="227">
        <n x="225"/>
        <n x="435"/>
        <n x="104"/>
      </t>
    </mdx>
    <mdx n="0" f="v">
      <t c="3" si="227">
        <n x="225"/>
        <n x="436"/>
        <n x="104"/>
      </t>
    </mdx>
    <mdx n="0" f="v">
      <t c="3" si="227">
        <n x="225"/>
        <n x="437"/>
        <n x="104"/>
      </t>
    </mdx>
    <mdx n="0" f="v">
      <t c="3" si="227">
        <n x="225"/>
        <n x="294"/>
        <n x="104"/>
      </t>
    </mdx>
    <mdx n="0" f="v">
      <t c="3" si="227">
        <n x="225"/>
        <n x="293"/>
        <n x="104"/>
      </t>
    </mdx>
    <mdx n="0" f="v">
      <t c="3" si="227">
        <n x="225"/>
        <n x="434"/>
        <n x="104"/>
      </t>
    </mdx>
    <mdx n="0" f="v">
      <t c="3" si="227">
        <n x="225"/>
        <n x="438"/>
        <n x="104"/>
      </t>
    </mdx>
    <mdx n="0" f="v">
      <t c="3" si="227">
        <n x="225"/>
        <n x="350"/>
        <n x="104"/>
      </t>
    </mdx>
    <mdx n="0" f="v">
      <t c="3" si="227">
        <n x="225"/>
        <n x="439"/>
        <n x="104"/>
      </t>
    </mdx>
    <mdx n="0" f="v">
      <t c="3" si="227">
        <n x="225"/>
        <n x="440"/>
        <n x="104"/>
      </t>
    </mdx>
    <mdx n="0" f="v">
      <t c="3" si="227">
        <n x="225"/>
        <n x="452"/>
        <n x="104"/>
      </t>
    </mdx>
    <mdx n="0" f="v">
      <t c="3" si="227">
        <n x="225"/>
        <n x="441"/>
        <n x="104"/>
      </t>
    </mdx>
    <mdx n="0" f="v">
      <t c="3" si="227">
        <n x="225"/>
        <n x="442"/>
        <n x="104"/>
      </t>
    </mdx>
    <mdx n="0" f="v">
      <t c="3" si="227">
        <n x="225"/>
        <n x="443"/>
        <n x="104"/>
      </t>
    </mdx>
    <mdx n="0" f="v">
      <t c="3" si="227">
        <n x="225"/>
        <n x="444"/>
        <n x="104"/>
      </t>
    </mdx>
    <mdx n="0" f="v">
      <t c="3" si="227">
        <n x="225"/>
        <n x="445"/>
        <n x="104"/>
      </t>
    </mdx>
    <mdx n="0" f="v">
      <t c="3" si="227">
        <n x="225"/>
        <n x="446"/>
        <n x="104"/>
      </t>
    </mdx>
    <mdx n="0" f="v">
      <t c="3" si="227">
        <n x="225"/>
        <n x="447"/>
        <n x="104"/>
      </t>
    </mdx>
    <mdx n="0" f="v">
      <t c="3" si="227">
        <n x="225"/>
        <n x="448"/>
        <n x="104"/>
      </t>
    </mdx>
    <mdx n="0" f="v">
      <t c="3" si="227">
        <n x="225"/>
        <n x="449"/>
        <n x="104"/>
      </t>
    </mdx>
    <mdx n="0" f="v">
      <t c="3" si="227">
        <n x="225"/>
        <n x="450"/>
        <n x="104"/>
      </t>
    </mdx>
    <mdx n="0" f="v">
      <t c="3" si="227">
        <n x="225"/>
        <n x="451"/>
        <n x="104"/>
      </t>
    </mdx>
    <mdx n="0" f="v">
      <t c="3" si="227">
        <n x="225"/>
        <n x="276"/>
        <n x="104"/>
      </t>
    </mdx>
    <mdx n="0" f="v">
      <t c="3" si="227">
        <n x="225"/>
        <n x="453"/>
        <n x="104"/>
      </t>
    </mdx>
    <mdx n="0" f="v">
      <t c="3" si="227">
        <n x="225"/>
        <n x="454"/>
        <n x="104"/>
      </t>
    </mdx>
    <mdx n="0" f="v">
      <t c="3" si="227">
        <n x="225"/>
        <n x="455"/>
        <n x="104"/>
      </t>
    </mdx>
    <mdx n="0" f="v">
      <t c="3" si="227">
        <n x="225"/>
        <n x="456"/>
        <n x="104"/>
      </t>
    </mdx>
    <mdx n="0" f="v">
      <t c="3" si="227">
        <n x="225"/>
        <n x="346"/>
        <n x="104"/>
      </t>
    </mdx>
    <mdx n="0" f="v">
      <t c="3" si="227">
        <n x="225"/>
        <n x="457"/>
        <n x="104"/>
      </t>
    </mdx>
    <mdx n="0" f="v">
      <t c="3" si="227">
        <n x="225"/>
        <n x="458"/>
        <n x="104"/>
      </t>
    </mdx>
    <mdx n="0" f="v">
      <t c="3" si="227">
        <n x="225"/>
        <n x="459"/>
        <n x="104"/>
      </t>
    </mdx>
    <mdx n="0" f="v">
      <t c="3" si="227">
        <n x="225"/>
        <n x="461"/>
        <n x="104"/>
      </t>
    </mdx>
    <mdx n="0" f="v">
      <t c="3" si="227">
        <n x="225"/>
        <n x="462"/>
        <n x="104"/>
      </t>
    </mdx>
    <mdx n="0" f="v">
      <t c="3" si="227">
        <n x="225"/>
        <n x="463"/>
        <n x="104"/>
      </t>
    </mdx>
    <mdx n="0" f="v">
      <t c="3" si="227">
        <n x="225"/>
        <n x="464"/>
        <n x="104"/>
      </t>
    </mdx>
    <mdx n="0" f="v">
      <t c="3" si="227">
        <n x="225"/>
        <n x="465"/>
        <n x="104"/>
      </t>
    </mdx>
    <mdx n="0" f="v">
      <t c="3" si="227">
        <n x="225"/>
        <n x="466"/>
        <n x="104"/>
      </t>
    </mdx>
    <mdx n="0" f="v">
      <t c="3" si="227">
        <n x="225"/>
        <n x="467"/>
        <n x="104"/>
      </t>
    </mdx>
    <mdx n="0" f="v">
      <t c="3" si="227">
        <n x="225"/>
        <n x="460"/>
        <n x="104"/>
      </t>
    </mdx>
    <mdx n="0" f="v">
      <t c="3" si="227">
        <n x="225"/>
        <n x="468"/>
        <n x="104"/>
      </t>
    </mdx>
    <mdx n="0" f="v">
      <t c="3" si="227">
        <n x="225"/>
        <n x="469"/>
        <n x="104"/>
      </t>
    </mdx>
    <mdx n="0" f="v">
      <t c="3" si="227">
        <n x="225"/>
        <n x="470"/>
        <n x="104"/>
      </t>
    </mdx>
    <mdx n="0" f="v">
      <t c="3" si="227">
        <n x="225"/>
        <n x="471"/>
        <n x="104"/>
      </t>
    </mdx>
    <mdx n="0" f="v">
      <t c="3" si="227">
        <n x="225"/>
        <n x="472"/>
        <n x="104"/>
      </t>
    </mdx>
    <mdx n="0" f="v">
      <t c="3" si="227">
        <n x="225"/>
        <n x="473"/>
        <n x="104"/>
      </t>
    </mdx>
    <mdx n="0" f="v">
      <t c="3" si="227">
        <n x="225"/>
        <n x="474"/>
        <n x="104"/>
      </t>
    </mdx>
    <mdx n="0" f="v">
      <t c="3" si="227">
        <n x="225"/>
        <n x="475"/>
        <n x="104"/>
      </t>
    </mdx>
    <mdx n="0" f="v">
      <t c="3" si="227">
        <n x="225"/>
        <n x="476"/>
        <n x="104"/>
      </t>
    </mdx>
    <mdx n="0" f="v">
      <t c="3" si="227">
        <n x="225"/>
        <n x="477"/>
        <n x="104"/>
      </t>
    </mdx>
    <mdx n="0" f="v">
      <t c="3" si="227">
        <n x="225"/>
        <n x="478"/>
        <n x="104"/>
      </t>
    </mdx>
    <mdx n="0" f="v">
      <t c="3" si="227">
        <n x="225"/>
        <n x="479"/>
        <n x="104"/>
      </t>
    </mdx>
    <mdx n="0" f="v">
      <t c="3" si="227">
        <n x="225"/>
        <n x="480"/>
        <n x="104"/>
      </t>
    </mdx>
    <mdx n="0" f="v">
      <t c="3" si="227">
        <n x="225"/>
        <n x="481"/>
        <n x="104"/>
      </t>
    </mdx>
    <mdx n="0" f="v">
      <t c="3" si="227">
        <n x="225"/>
        <n x="482"/>
        <n x="104"/>
      </t>
    </mdx>
    <mdx n="0" f="v">
      <t c="3" si="227">
        <n x="225"/>
        <n x="483"/>
        <n x="104"/>
      </t>
    </mdx>
    <mdx n="0" f="v">
      <t c="3" si="227">
        <n x="225"/>
        <n x="484"/>
        <n x="104"/>
      </t>
    </mdx>
    <mdx n="0" f="v">
      <t c="3" si="227">
        <n x="225"/>
        <n x="485"/>
        <n x="104"/>
      </t>
    </mdx>
    <mdx n="0" f="v">
      <t c="3" si="227">
        <n x="225"/>
        <n x="486"/>
        <n x="104"/>
      </t>
    </mdx>
    <mdx n="0" f="v">
      <t c="3" si="227">
        <n x="225"/>
        <n x="487"/>
        <n x="104"/>
      </t>
    </mdx>
    <mdx n="0" f="v">
      <t c="3" si="227">
        <n x="225"/>
        <n x="488"/>
        <n x="104"/>
      </t>
    </mdx>
    <mdx n="0" f="v">
      <t c="3" si="227">
        <n x="225"/>
        <n x="489"/>
        <n x="104"/>
      </t>
    </mdx>
    <mdx n="0" f="v">
      <t c="3" si="227">
        <n x="225"/>
        <n x="490"/>
        <n x="104"/>
      </t>
    </mdx>
    <mdx n="0" f="v">
      <t c="3" si="227">
        <n x="225"/>
        <n x="491"/>
        <n x="104"/>
      </t>
    </mdx>
    <mdx n="0" f="v">
      <t c="3" si="227">
        <n x="225"/>
        <n x="492"/>
        <n x="104"/>
      </t>
    </mdx>
    <mdx n="0" f="v">
      <t c="3" si="227">
        <n x="225"/>
        <n x="493"/>
        <n x="104"/>
      </t>
    </mdx>
    <mdx n="0" f="v">
      <t c="3" si="227">
        <n x="225"/>
        <n x="494"/>
        <n x="104"/>
      </t>
    </mdx>
    <mdx n="0" f="v">
      <t c="3" si="227">
        <n x="225"/>
        <n x="496"/>
        <n x="104"/>
      </t>
    </mdx>
    <mdx n="0" f="v">
      <t c="3" si="227">
        <n x="225"/>
        <n x="495"/>
        <n x="104"/>
      </t>
    </mdx>
    <mdx n="0" f="v">
      <t c="3" si="227">
        <n x="225"/>
        <n x="497"/>
        <n x="104"/>
      </t>
    </mdx>
    <mdx n="0" f="v">
      <t c="3" si="227">
        <n x="225"/>
        <n x="498"/>
        <n x="104"/>
      </t>
    </mdx>
    <mdx n="0" f="v">
      <t c="3" si="227">
        <n x="225"/>
        <n x="499"/>
        <n x="104"/>
      </t>
    </mdx>
    <mdx n="0" f="v">
      <t c="3" si="227">
        <n x="225"/>
        <n x="500"/>
        <n x="104"/>
      </t>
    </mdx>
    <mdx n="0" f="v">
      <t c="3" si="227">
        <n x="225"/>
        <n x="501"/>
        <n x="104"/>
      </t>
    </mdx>
    <mdx n="0" f="v">
      <t c="3" si="227">
        <n x="225"/>
        <n x="502"/>
        <n x="104"/>
      </t>
    </mdx>
    <mdx n="0" f="v">
      <t c="3" si="227">
        <n x="225"/>
        <n x="503"/>
        <n x="104"/>
      </t>
    </mdx>
    <mdx n="0" f="v">
      <t c="3" si="227">
        <n x="225"/>
        <n x="504"/>
        <n x="104"/>
      </t>
    </mdx>
    <mdx n="0" f="v">
      <t c="3" si="227">
        <n x="225"/>
        <n x="505"/>
        <n x="104"/>
      </t>
    </mdx>
    <mdx n="0" f="v">
      <t c="3" si="227">
        <n x="225"/>
        <n x="506"/>
        <n x="104"/>
      </t>
    </mdx>
    <mdx n="0" f="v">
      <t c="3" si="227">
        <n x="225"/>
        <n x="507"/>
        <n x="104"/>
      </t>
    </mdx>
    <mdx n="0" f="v">
      <t c="3" si="227">
        <n x="225"/>
        <n x="508"/>
        <n x="104"/>
      </t>
    </mdx>
    <mdx n="0" f="v">
      <t c="3" si="227">
        <n x="225"/>
        <n x="509"/>
        <n x="104"/>
      </t>
    </mdx>
    <mdx n="0" f="v">
      <t c="3" si="227">
        <n x="225"/>
        <n x="513"/>
        <n x="104"/>
      </t>
    </mdx>
    <mdx n="0" f="v">
      <t c="3" si="227">
        <n x="225"/>
        <n x="510"/>
        <n x="104"/>
      </t>
    </mdx>
    <mdx n="0" f="v">
      <t c="3" si="227">
        <n x="225"/>
        <n x="511"/>
        <n x="104"/>
      </t>
    </mdx>
    <mdx n="0" f="v">
      <t c="3" si="227">
        <n x="225"/>
        <n x="512"/>
        <n x="104"/>
      </t>
    </mdx>
    <mdx n="0" f="v">
      <t c="3" si="227">
        <n x="225"/>
        <n x="514"/>
        <n x="104"/>
      </t>
    </mdx>
    <mdx n="0" f="v">
      <t c="3" si="227">
        <n x="225"/>
        <n x="515"/>
        <n x="104"/>
      </t>
    </mdx>
    <mdx n="0" f="v">
      <t c="3" si="227">
        <n x="225"/>
        <n x="522"/>
        <n x="104"/>
      </t>
    </mdx>
    <mdx n="0" f="v">
      <t c="3" si="227">
        <n x="225"/>
        <n x="516"/>
        <n x="104"/>
      </t>
    </mdx>
    <mdx n="0" f="v">
      <t c="3" si="227">
        <n x="225"/>
        <n x="517"/>
        <n x="104"/>
      </t>
    </mdx>
    <mdx n="0" f="v">
      <t c="3" si="227">
        <n x="225"/>
        <n x="518"/>
        <n x="104"/>
      </t>
    </mdx>
    <mdx n="0" f="v">
      <t c="3" si="227">
        <n x="225"/>
        <n x="528"/>
        <n x="104"/>
      </t>
    </mdx>
    <mdx n="0" f="v">
      <t c="3" si="227">
        <n x="225"/>
        <n x="519"/>
        <n x="104"/>
      </t>
    </mdx>
    <mdx n="0" f="v">
      <t c="3" si="227">
        <n x="225"/>
        <n x="520"/>
        <n x="104"/>
      </t>
    </mdx>
    <mdx n="0" f="v">
      <t c="3" si="227">
        <n x="225"/>
        <n x="521"/>
        <n x="104"/>
      </t>
    </mdx>
    <mdx n="0" f="v">
      <t c="3" si="227">
        <n x="225"/>
        <n x="524"/>
        <n x="104"/>
      </t>
    </mdx>
    <mdx n="0" f="v">
      <t c="3" si="227">
        <n x="225"/>
        <n x="523"/>
        <n x="104"/>
      </t>
    </mdx>
    <mdx n="0" f="v">
      <t c="3" si="227">
        <n x="225"/>
        <n x="525"/>
        <n x="104"/>
      </t>
    </mdx>
    <mdx n="0" f="v">
      <t c="3" si="227">
        <n x="225"/>
        <n x="526"/>
        <n x="104"/>
      </t>
    </mdx>
    <mdx n="0" f="v">
      <t c="3" si="227">
        <n x="225"/>
        <n x="527"/>
        <n x="104"/>
      </t>
    </mdx>
    <mdx n="0" f="v">
      <t c="3" si="227">
        <n x="225"/>
        <n x="529"/>
        <n x="104"/>
      </t>
    </mdx>
    <mdx n="0" f="v">
      <t c="3" si="227">
        <n x="225"/>
        <n x="530"/>
        <n x="104"/>
      </t>
    </mdx>
    <mdx n="0" f="v">
      <t c="3" si="227">
        <n x="225"/>
        <n x="533"/>
        <n x="104"/>
      </t>
    </mdx>
    <mdx n="0" f="v">
      <t c="3" si="227">
        <n x="225"/>
        <n x="531"/>
        <n x="104"/>
      </t>
    </mdx>
    <mdx n="0" f="v">
      <t c="3" si="227">
        <n x="225"/>
        <n x="532"/>
        <n x="104"/>
      </t>
    </mdx>
    <mdx n="0" f="v">
      <t c="3" si="227">
        <n x="225"/>
        <n x="534"/>
        <n x="104"/>
      </t>
    </mdx>
    <mdx n="0" f="v">
      <t c="3" si="227">
        <n x="225"/>
        <n x="535"/>
        <n x="104"/>
      </t>
    </mdx>
    <mdx n="0" f="v">
      <t c="3" si="227">
        <n x="225"/>
        <n x="536"/>
        <n x="104"/>
      </t>
    </mdx>
    <mdx n="0" f="v">
      <t c="3" si="227">
        <n x="225"/>
        <n x="537"/>
        <n x="104"/>
      </t>
    </mdx>
    <mdx n="0" f="v">
      <t c="3" si="227">
        <n x="225"/>
        <n x="538"/>
        <n x="104"/>
      </t>
    </mdx>
    <mdx n="0" f="v">
      <t c="3" si="227">
        <n x="225"/>
        <n x="539"/>
        <n x="104"/>
      </t>
    </mdx>
    <mdx n="0" f="v">
      <t c="3" si="227">
        <n x="225"/>
        <n x="540"/>
        <n x="104"/>
      </t>
    </mdx>
    <mdx n="0" f="v">
      <t c="3" si="227">
        <n x="225"/>
        <n x="541"/>
        <n x="104"/>
      </t>
    </mdx>
    <mdx n="0" f="v">
      <t c="3" si="227">
        <n x="225"/>
        <n x="543"/>
        <n x="104"/>
      </t>
    </mdx>
    <mdx n="0" f="v">
      <t c="3" si="227">
        <n x="225"/>
        <n x="544"/>
        <n x="104"/>
      </t>
    </mdx>
    <mdx n="0" f="v">
      <t c="3" si="227">
        <n x="225"/>
        <n x="545"/>
        <n x="104"/>
      </t>
    </mdx>
    <mdx n="0" f="v">
      <t c="3" si="227">
        <n x="225"/>
        <n x="542"/>
        <n x="104"/>
      </t>
    </mdx>
    <mdx n="0" f="v">
      <t c="3" si="227">
        <n x="225"/>
        <n x="546"/>
        <n x="104"/>
      </t>
    </mdx>
    <mdx n="0" f="v">
      <t c="3" si="227">
        <n x="225"/>
        <n x="272"/>
        <n x="119"/>
      </t>
    </mdx>
    <mdx n="0" f="v">
      <t c="3" si="227">
        <n x="225"/>
        <n x="273"/>
        <n x="119"/>
      </t>
    </mdx>
    <mdx n="0" f="v">
      <t c="3" si="227">
        <n x="225"/>
        <n x="270"/>
        <n x="119"/>
      </t>
    </mdx>
    <mdx n="0" f="v">
      <t c="3" si="227">
        <n x="225"/>
        <n x="355"/>
        <n x="119"/>
      </t>
    </mdx>
    <mdx n="0" f="v">
      <t c="3" si="227">
        <n x="225"/>
        <n x="356"/>
        <n x="119"/>
      </t>
    </mdx>
    <mdx n="0" f="v">
      <t c="3" si="227">
        <n x="225"/>
        <n x="358"/>
        <n x="119"/>
      </t>
    </mdx>
    <mdx n="0" f="v">
      <t c="3" si="227">
        <n x="225"/>
        <n x="359"/>
        <n x="119"/>
      </t>
    </mdx>
    <mdx n="0" f="v">
      <t c="3" si="227">
        <n x="225"/>
        <n x="361"/>
        <n x="119"/>
      </t>
    </mdx>
    <mdx n="0" f="v">
      <t c="3" si="227">
        <n x="225"/>
        <n x="362"/>
        <n x="119"/>
      </t>
    </mdx>
    <mdx n="0" f="v">
      <t c="3" si="227">
        <n x="225"/>
        <n x="363"/>
        <n x="119"/>
      </t>
    </mdx>
    <mdx n="0" f="v">
      <t c="3" si="227">
        <n x="225"/>
        <n x="548"/>
        <n x="119"/>
      </t>
    </mdx>
    <mdx n="0" f="v">
      <t c="3" si="227">
        <n x="225"/>
        <n x="366"/>
        <n x="119"/>
      </t>
    </mdx>
    <mdx n="0" f="v">
      <t c="3" si="227">
        <n x="225"/>
        <n x="367"/>
        <n x="119"/>
      </t>
    </mdx>
    <mdx n="0" f="v">
      <t c="3" si="227">
        <n x="225"/>
        <n x="369"/>
        <n x="119"/>
      </t>
    </mdx>
    <mdx n="0" f="v">
      <t c="3" si="227">
        <n x="225"/>
        <n x="370"/>
        <n x="119"/>
      </t>
    </mdx>
    <mdx n="0" f="v">
      <t c="3" si="227">
        <n x="225"/>
        <n x="371"/>
        <n x="119"/>
      </t>
    </mdx>
    <mdx n="0" f="v">
      <t c="3" si="227">
        <n x="225"/>
        <n x="372"/>
        <n x="119"/>
      </t>
    </mdx>
    <mdx n="0" f="v">
      <t c="3" si="227">
        <n x="225"/>
        <n x="255"/>
        <n x="119"/>
      </t>
    </mdx>
    <mdx n="0" f="v">
      <t c="3" si="227">
        <n x="225"/>
        <n x="316"/>
        <n x="119"/>
      </t>
    </mdx>
    <mdx n="0" f="v">
      <t c="3" si="227">
        <n x="225"/>
        <n x="374"/>
        <n x="119"/>
      </t>
    </mdx>
    <mdx n="0" f="v">
      <t c="3" si="227">
        <n x="225"/>
        <n x="375"/>
        <n x="119"/>
      </t>
    </mdx>
    <mdx n="0" f="v">
      <t c="3" si="227">
        <n x="225"/>
        <n x="281"/>
        <n x="119"/>
      </t>
    </mdx>
    <mdx n="0" f="v">
      <t c="3" si="227">
        <n x="225"/>
        <n x="376"/>
        <n x="119"/>
      </t>
    </mdx>
    <mdx n="0" f="v">
      <t c="3" si="227">
        <n x="225"/>
        <n x="377"/>
        <n x="119"/>
      </t>
    </mdx>
    <mdx n="0" f="v">
      <t c="3" si="227">
        <n x="225"/>
        <n x="280"/>
        <n x="119"/>
      </t>
    </mdx>
    <mdx n="0" f="v">
      <t c="3" si="227">
        <n x="225"/>
        <n x="378"/>
        <n x="119"/>
      </t>
    </mdx>
    <mdx n="0" f="v">
      <t c="3" si="227">
        <n x="225"/>
        <n x="380"/>
        <n x="119"/>
      </t>
    </mdx>
    <mdx n="0" f="v">
      <t c="3" si="227">
        <n x="225"/>
        <n x="381"/>
        <n x="119"/>
      </t>
    </mdx>
    <mdx n="0" f="v">
      <t c="3" si="227">
        <n x="225"/>
        <n x="382"/>
        <n x="119"/>
      </t>
    </mdx>
    <mdx n="0" f="v">
      <t c="3" si="227">
        <n x="225"/>
        <n x="391"/>
        <n x="119"/>
      </t>
    </mdx>
    <mdx n="0" f="v">
      <t c="3" si="227">
        <n x="225"/>
        <n x="383"/>
        <n x="119"/>
      </t>
    </mdx>
    <mdx n="0" f="v">
      <t c="3" si="227">
        <n x="225"/>
        <n x="384"/>
        <n x="119"/>
      </t>
    </mdx>
    <mdx n="0" f="v">
      <t c="3" si="227">
        <n x="225"/>
        <n x="385"/>
        <n x="119"/>
      </t>
    </mdx>
    <mdx n="0" f="v">
      <t c="3" si="227">
        <n x="225"/>
        <n x="387"/>
        <n x="119"/>
      </t>
    </mdx>
    <mdx n="0" f="v">
      <t c="3" si="227">
        <n x="225"/>
        <n x="388"/>
        <n x="119"/>
      </t>
    </mdx>
    <mdx n="0" f="v">
      <t c="3" si="227">
        <n x="225"/>
        <n x="394"/>
        <n x="119"/>
      </t>
    </mdx>
    <mdx n="0" f="v">
      <t c="3" si="227">
        <n x="225"/>
        <n x="395"/>
        <n x="119"/>
      </t>
    </mdx>
    <mdx n="0" f="v">
      <t c="3" si="227">
        <n x="225"/>
        <n x="397"/>
        <n x="119"/>
      </t>
    </mdx>
    <mdx n="0" f="v">
      <t c="3" si="227">
        <n x="225"/>
        <n x="400"/>
        <n x="119"/>
      </t>
    </mdx>
    <mdx n="0" f="v">
      <t c="3" si="227">
        <n x="225"/>
        <n x="402"/>
        <n x="119"/>
      </t>
    </mdx>
    <mdx n="0" f="v">
      <t c="3" si="227">
        <n x="225"/>
        <n x="277"/>
        <n x="119"/>
      </t>
    </mdx>
    <mdx n="0" f="v">
      <t c="3" si="227">
        <n x="225"/>
        <n x="417"/>
        <n x="119"/>
      </t>
    </mdx>
    <mdx n="0" f="v">
      <t c="3" si="227">
        <n x="225"/>
        <n x="411"/>
        <n x="119"/>
      </t>
    </mdx>
    <mdx n="0" f="v">
      <t c="3" si="227">
        <n x="225"/>
        <n x="404"/>
        <n x="119"/>
      </t>
    </mdx>
    <mdx n="0" f="v">
      <t c="3" si="227">
        <n x="225"/>
        <n x="405"/>
        <n x="119"/>
      </t>
    </mdx>
    <mdx n="0" f="v">
      <t c="3" si="227">
        <n x="225"/>
        <n x="407"/>
        <n x="119"/>
      </t>
    </mdx>
    <mdx n="0" f="v">
      <t c="3" si="227">
        <n x="225"/>
        <n x="409"/>
        <n x="119"/>
      </t>
    </mdx>
    <mdx n="0" f="v">
      <t c="3" si="227">
        <n x="225"/>
        <n x="403"/>
        <n x="119"/>
      </t>
    </mdx>
    <mdx n="0" f="v">
      <t c="3" si="227">
        <n x="225"/>
        <n x="414"/>
        <n x="119"/>
      </t>
    </mdx>
    <mdx n="0" f="v">
      <t c="3" si="227">
        <n x="225"/>
        <n x="416"/>
        <n x="119"/>
      </t>
    </mdx>
    <mdx n="0" f="v">
      <t c="3" si="227">
        <n x="225"/>
        <n x="427"/>
        <n x="119"/>
      </t>
    </mdx>
    <mdx n="0" f="v">
      <t c="3" si="227">
        <n x="225"/>
        <n x="418"/>
        <n x="119"/>
      </t>
    </mdx>
    <mdx n="0" f="v">
      <t c="3" si="227">
        <n x="225"/>
        <n x="419"/>
        <n x="119"/>
      </t>
    </mdx>
    <mdx n="0" f="v">
      <t c="3" si="227">
        <n x="225"/>
        <n x="420"/>
        <n x="119"/>
      </t>
    </mdx>
    <mdx n="0" f="v">
      <t c="3" si="227">
        <n x="225"/>
        <n x="299"/>
        <n x="119"/>
      </t>
    </mdx>
    <mdx n="0" f="v">
      <t c="3" si="227">
        <n x="225"/>
        <n x="297"/>
        <n x="119"/>
      </t>
    </mdx>
    <mdx n="0" f="v">
      <t c="3" si="227">
        <n x="225"/>
        <n x="421"/>
        <n x="119"/>
      </t>
    </mdx>
    <mdx n="0" f="v">
      <t c="3" si="227">
        <n x="225"/>
        <n x="423"/>
        <n x="119"/>
      </t>
    </mdx>
    <mdx n="0" f="v">
      <t c="3" si="227">
        <n x="225"/>
        <n x="424"/>
        <n x="119"/>
      </t>
    </mdx>
    <mdx n="0" f="v">
      <t c="3" si="227">
        <n x="225"/>
        <n x="425"/>
        <n x="119"/>
      </t>
    </mdx>
    <mdx n="0" f="v">
      <t c="3" si="227">
        <n x="225"/>
        <n x="348"/>
        <n x="119"/>
      </t>
    </mdx>
    <mdx n="0" f="v">
      <t c="3" si="227">
        <n x="225"/>
        <n x="327"/>
        <n x="119"/>
      </t>
    </mdx>
    <mdx n="0" f="v">
      <t c="3" si="227">
        <n x="225"/>
        <n x="426"/>
        <n x="119"/>
      </t>
    </mdx>
    <mdx n="0" f="v">
      <t c="3" si="227">
        <n x="225"/>
        <n x="433"/>
        <n x="119"/>
      </t>
    </mdx>
    <mdx n="0" f="v">
      <t c="3" si="227">
        <n x="225"/>
        <n x="329"/>
        <n x="119"/>
      </t>
    </mdx>
    <mdx n="0" f="v">
      <t c="3" si="227">
        <n x="225"/>
        <n x="428"/>
        <n x="119"/>
      </t>
    </mdx>
    <mdx n="0" f="v">
      <t c="3" si="227">
        <n x="225"/>
        <n x="430"/>
        <n x="119"/>
      </t>
    </mdx>
    <mdx n="0" f="v">
      <t c="3" si="227">
        <n x="225"/>
        <n x="431"/>
        <n x="119"/>
      </t>
    </mdx>
    <mdx n="0" f="v">
      <t c="3" si="227">
        <n x="225"/>
        <n x="432"/>
        <n x="119"/>
      </t>
    </mdx>
    <mdx n="0" f="v">
      <t c="3" si="227">
        <n x="225"/>
        <n x="449"/>
        <n x="119"/>
      </t>
    </mdx>
    <mdx n="0" f="v">
      <t c="3" si="227">
        <n x="225"/>
        <n x="326"/>
        <n x="119"/>
      </t>
    </mdx>
    <mdx n="0" f="v">
      <t c="3" si="227">
        <n x="225"/>
        <n x="436"/>
        <n x="119"/>
      </t>
    </mdx>
    <mdx n="0" f="v">
      <t c="3" si="227">
        <n x="225"/>
        <n x="437"/>
        <n x="119"/>
      </t>
    </mdx>
    <mdx n="0" f="v">
      <t c="3" si="227">
        <n x="225"/>
        <n x="294"/>
        <n x="119"/>
      </t>
    </mdx>
    <mdx n="0" f="v">
      <t c="3" si="227">
        <n x="225"/>
        <n x="293"/>
        <n x="119"/>
      </t>
    </mdx>
    <mdx n="0" f="v">
      <t c="3" si="227">
        <n x="225"/>
        <n x="438"/>
        <n x="119"/>
      </t>
    </mdx>
    <mdx n="0" f="v">
      <t c="3" si="227">
        <n x="225"/>
        <n x="350"/>
        <n x="119"/>
      </t>
    </mdx>
    <mdx n="0" f="v">
      <t c="3" si="227">
        <n x="225"/>
        <n x="439"/>
        <n x="119"/>
      </t>
    </mdx>
    <mdx n="0" f="v">
      <t c="3" si="227">
        <n x="225"/>
        <n x="450"/>
        <n x="119"/>
      </t>
    </mdx>
    <mdx n="0" f="v">
      <t c="3" si="227">
        <n x="225"/>
        <n x="440"/>
        <n x="119"/>
      </t>
    </mdx>
    <mdx n="0" f="v">
      <t c="3" si="227">
        <n x="225"/>
        <n x="434"/>
        <n x="119"/>
      </t>
    </mdx>
    <mdx n="0" f="v">
      <t c="3" si="227">
        <n x="225"/>
        <n x="447"/>
        <n x="119"/>
      </t>
    </mdx>
    <mdx n="0" f="v">
      <t c="3" si="227">
        <n x="225"/>
        <n x="442"/>
        <n x="119"/>
      </t>
    </mdx>
    <mdx n="0" f="v">
      <t c="3" si="227">
        <n x="225"/>
        <n x="443"/>
        <n x="119"/>
      </t>
    </mdx>
    <mdx n="0" f="v">
      <t c="3" si="227">
        <n x="225"/>
        <n x="444"/>
        <n x="119"/>
      </t>
    </mdx>
    <mdx n="0" f="v">
      <t c="3" si="227">
        <n x="225"/>
        <n x="445"/>
        <n x="119"/>
      </t>
    </mdx>
    <mdx n="0" f="v">
      <t c="3" si="227">
        <n x="225"/>
        <n x="446"/>
        <n x="119"/>
      </t>
    </mdx>
    <mdx n="0" f="v">
      <t c="3" si="227">
        <n x="225"/>
        <n x="452"/>
        <n x="119"/>
      </t>
    </mdx>
    <mdx n="0" f="v">
      <t c="3" si="227">
        <n x="225"/>
        <n x="457"/>
        <n x="119"/>
      </t>
    </mdx>
    <mdx n="0" f="v">
      <t c="3" si="227">
        <n x="225"/>
        <n x="276"/>
        <n x="119"/>
      </t>
    </mdx>
    <mdx n="0" f="v">
      <t c="3" si="227">
        <n x="225"/>
        <n x="453"/>
        <n x="119"/>
      </t>
    </mdx>
    <mdx n="0" f="v">
      <t c="3" si="227">
        <n x="225"/>
        <n x="455"/>
        <n x="119"/>
      </t>
    </mdx>
    <mdx n="0" f="v">
      <t c="3" si="227">
        <n x="225"/>
        <n x="458"/>
        <n x="119"/>
      </t>
    </mdx>
    <mdx n="0" f="v">
      <t c="3" si="227">
        <n x="225"/>
        <n x="346"/>
        <n x="119"/>
      </t>
    </mdx>
    <mdx n="0" f="v">
      <t c="3" si="227">
        <n x="225"/>
        <n x="460"/>
        <n x="119"/>
      </t>
    </mdx>
    <mdx n="0" f="v">
      <t c="3" si="227">
        <n x="225"/>
        <n x="461"/>
        <n x="119"/>
      </t>
    </mdx>
    <mdx n="0" f="v">
      <t c="3" si="227">
        <n x="225"/>
        <n x="463"/>
        <n x="119"/>
      </t>
    </mdx>
    <mdx n="0" f="v">
      <t c="3" si="227">
        <n x="225"/>
        <n x="465"/>
        <n x="119"/>
      </t>
    </mdx>
    <mdx n="0" f="v">
      <t c="3" si="227">
        <n x="225"/>
        <n x="466"/>
        <n x="119"/>
      </t>
    </mdx>
    <mdx n="0" f="v">
      <t c="3" si="227">
        <n x="225"/>
        <n x="467"/>
        <n x="119"/>
      </t>
    </mdx>
    <mdx n="0" f="v">
      <t c="3" si="227">
        <n x="225"/>
        <n x="468"/>
        <n x="119"/>
      </t>
    </mdx>
    <mdx n="0" f="v">
      <t c="3" si="227">
        <n x="225"/>
        <n x="470"/>
        <n x="119"/>
      </t>
    </mdx>
    <mdx n="0" f="v">
      <t c="3" si="227">
        <n x="225"/>
        <n x="476"/>
        <n x="119"/>
      </t>
    </mdx>
    <mdx n="0" f="v">
      <t c="3" si="227">
        <n x="225"/>
        <n x="471"/>
        <n x="119"/>
      </t>
    </mdx>
    <mdx n="0" f="v">
      <t c="3" si="227">
        <n x="225"/>
        <n x="477"/>
        <n x="119"/>
      </t>
    </mdx>
    <mdx n="0" f="v">
      <t c="3" si="227">
        <n x="225"/>
        <n x="478"/>
        <n x="119"/>
      </t>
    </mdx>
    <mdx n="0" f="v">
      <t c="3" si="227">
        <n x="225"/>
        <n x="479"/>
        <n x="119"/>
      </t>
    </mdx>
    <mdx n="0" f="v">
      <t c="3" si="227">
        <n x="225"/>
        <n x="480"/>
        <n x="119"/>
      </t>
    </mdx>
    <mdx n="0" f="v">
      <t c="3" si="227">
        <n x="225"/>
        <n x="481"/>
        <n x="119"/>
      </t>
    </mdx>
    <mdx n="0" f="v">
      <t c="3" si="227">
        <n x="225"/>
        <n x="482"/>
        <n x="119"/>
      </t>
    </mdx>
    <mdx n="0" f="v">
      <t c="3" si="227">
        <n x="225"/>
        <n x="483"/>
        <n x="119"/>
      </t>
    </mdx>
    <mdx n="0" f="v">
      <t c="3" si="227">
        <n x="225"/>
        <n x="484"/>
        <n x="119"/>
      </t>
    </mdx>
    <mdx n="0" f="v">
      <t c="3" si="227">
        <n x="225"/>
        <n x="485"/>
        <n x="119"/>
      </t>
    </mdx>
    <mdx n="0" f="v">
      <t c="3" si="227">
        <n x="225"/>
        <n x="486"/>
        <n x="119"/>
      </t>
    </mdx>
    <mdx n="0" f="v">
      <t c="3" si="227">
        <n x="225"/>
        <n x="490"/>
        <n x="119"/>
      </t>
    </mdx>
    <mdx n="0" f="v">
      <t c="3" si="227">
        <n x="225"/>
        <n x="491"/>
        <n x="119"/>
      </t>
    </mdx>
    <mdx n="0" f="v">
      <t c="3" si="227">
        <n x="225"/>
        <n x="492"/>
        <n x="119"/>
      </t>
    </mdx>
    <mdx n="0" f="v">
      <t c="3" si="227">
        <n x="225"/>
        <n x="494"/>
        <n x="119"/>
      </t>
    </mdx>
    <mdx n="0" f="v">
      <t c="3" si="227">
        <n x="225"/>
        <n x="495"/>
        <n x="119"/>
      </t>
    </mdx>
    <mdx n="0" f="v">
      <t c="3" si="227">
        <n x="225"/>
        <n x="497"/>
        <n x="119"/>
      </t>
    </mdx>
    <mdx n="0" f="v">
      <t c="3" si="227">
        <n x="225"/>
        <n x="498"/>
        <n x="119"/>
      </t>
    </mdx>
    <mdx n="0" f="v">
      <t c="3" si="227">
        <n x="225"/>
        <n x="499"/>
        <n x="119"/>
      </t>
    </mdx>
    <mdx n="0" f="v">
      <t c="3" si="227">
        <n x="225"/>
        <n x="500"/>
        <n x="119"/>
      </t>
    </mdx>
    <mdx n="0" f="v">
      <t c="3" si="227">
        <n x="225"/>
        <n x="501"/>
        <n x="119"/>
      </t>
    </mdx>
    <mdx n="0" f="v">
      <t c="3" si="227">
        <n x="225"/>
        <n x="502"/>
        <n x="119"/>
      </t>
    </mdx>
    <mdx n="0" f="v">
      <t c="3" si="227">
        <n x="225"/>
        <n x="505"/>
        <n x="119"/>
      </t>
    </mdx>
    <mdx n="0" f="v">
      <t c="3" si="227">
        <n x="225"/>
        <n x="506"/>
        <n x="119"/>
      </t>
    </mdx>
    <mdx n="0" f="v">
      <t c="3" si="227">
        <n x="225"/>
        <n x="508"/>
        <n x="119"/>
      </t>
    </mdx>
    <mdx n="0" f="v">
      <t c="3" si="227">
        <n x="225"/>
        <n x="509"/>
        <n x="119"/>
      </t>
    </mdx>
    <mdx n="0" f="v">
      <t c="3" si="227">
        <n x="225"/>
        <n x="507"/>
        <n x="119"/>
      </t>
    </mdx>
    <mdx n="0" f="v">
      <t c="3" si="227">
        <n x="225"/>
        <n x="512"/>
        <n x="119"/>
      </t>
    </mdx>
    <mdx n="0" f="v">
      <t c="3" si="227">
        <n x="225"/>
        <n x="514"/>
        <n x="119"/>
      </t>
    </mdx>
    <mdx n="0" f="v">
      <t c="3" si="227">
        <n x="225"/>
        <n x="515"/>
        <n x="119"/>
      </t>
    </mdx>
    <mdx n="0" f="v">
      <t c="3" si="227">
        <n x="225"/>
        <n x="516"/>
        <n x="119"/>
      </t>
    </mdx>
    <mdx n="0" f="v">
      <t c="3" si="227">
        <n x="225"/>
        <n x="517"/>
        <n x="119"/>
      </t>
    </mdx>
    <mdx n="0" f="v">
      <t c="3" si="227">
        <n x="225"/>
        <n x="518"/>
        <n x="119"/>
      </t>
    </mdx>
    <mdx n="0" f="v">
      <t c="3" si="227">
        <n x="225"/>
        <n x="522"/>
        <n x="119"/>
      </t>
    </mdx>
    <mdx n="0" f="v">
      <t c="3" si="227">
        <n x="225"/>
        <n x="520"/>
        <n x="119"/>
      </t>
    </mdx>
    <mdx n="0" f="v">
      <t c="3" si="227">
        <n x="225"/>
        <n x="521"/>
        <n x="119"/>
      </t>
    </mdx>
    <mdx n="0" f="v">
      <t c="3" si="227">
        <n x="225"/>
        <n x="525"/>
        <n x="119"/>
      </t>
    </mdx>
    <mdx n="0" f="v">
      <t c="3" si="227">
        <n x="225"/>
        <n x="526"/>
        <n x="119"/>
      </t>
    </mdx>
    <mdx n="0" f="v">
      <t c="3" si="227">
        <n x="225"/>
        <n x="529"/>
        <n x="119"/>
      </t>
    </mdx>
    <mdx n="0" f="v">
      <t c="3" si="227">
        <n x="225"/>
        <n x="530"/>
        <n x="119"/>
      </t>
    </mdx>
    <mdx n="0" f="v">
      <t c="3" si="227">
        <n x="225"/>
        <n x="531"/>
        <n x="119"/>
      </t>
    </mdx>
    <mdx n="0" f="v">
      <t c="3" si="227">
        <n x="225"/>
        <n x="534"/>
        <n x="119"/>
      </t>
    </mdx>
    <mdx n="0" f="v">
      <t c="3" si="227">
        <n x="225"/>
        <n x="536"/>
        <n x="119"/>
      </t>
    </mdx>
    <mdx n="0" f="v">
      <t c="3" si="227">
        <n x="225"/>
        <n x="537"/>
        <n x="119"/>
      </t>
    </mdx>
    <mdx n="0" f="v">
      <t c="3" si="227">
        <n x="225"/>
        <n x="539"/>
        <n x="119"/>
      </t>
    </mdx>
    <mdx n="0" f="v">
      <t c="3" si="227">
        <n x="225"/>
        <n x="540"/>
        <n x="119"/>
      </t>
    </mdx>
    <mdx n="0" f="v">
      <t c="3" si="227">
        <n x="225"/>
        <n x="544"/>
        <n x="119"/>
      </t>
    </mdx>
    <mdx n="0" f="v">
      <t c="3" si="227">
        <n x="225"/>
        <n x="542"/>
        <n x="119"/>
      </t>
    </mdx>
    <mdx n="0" f="v">
      <t c="3" si="227">
        <n x="225"/>
        <n x="546"/>
        <n x="119"/>
      </t>
    </mdx>
    <mdx n="0" f="v">
      <t c="3" si="227">
        <n x="225"/>
        <n x="272"/>
        <n x="105"/>
      </t>
    </mdx>
    <mdx n="0" f="v">
      <t c="3" si="227">
        <n x="225"/>
        <n x="273"/>
        <n x="105"/>
      </t>
    </mdx>
    <mdx n="0" f="v">
      <t c="3" si="227">
        <n x="225"/>
        <n x="271"/>
        <n x="105"/>
      </t>
    </mdx>
    <mdx n="0" f="v">
      <t c="3" si="227">
        <n x="225"/>
        <n x="270"/>
        <n x="105"/>
      </t>
    </mdx>
    <mdx n="0" f="v">
      <t c="3" si="227">
        <n x="225"/>
        <n x="268"/>
        <n x="105"/>
      </t>
    </mdx>
    <mdx n="0" f="v">
      <t c="3" si="227">
        <n x="225"/>
        <n x="356"/>
        <n x="105"/>
      </t>
    </mdx>
    <mdx n="0" f="v">
      <t c="3" si="227">
        <n x="225"/>
        <n x="357"/>
        <n x="105"/>
      </t>
    </mdx>
    <mdx n="0" f="v">
      <t c="3" si="227">
        <n x="225"/>
        <n x="359"/>
        <n x="105"/>
      </t>
    </mdx>
    <mdx n="0" f="v">
      <t c="3" si="227">
        <n x="225"/>
        <n x="360"/>
        <n x="105"/>
      </t>
    </mdx>
    <mdx n="0" f="v">
      <t c="3" si="227">
        <n x="225"/>
        <n x="547"/>
        <n x="105"/>
      </t>
    </mdx>
    <mdx n="0" f="v">
      <t c="3" si="227">
        <n x="225"/>
        <n x="362"/>
        <n x="105"/>
      </t>
    </mdx>
    <mdx n="0" f="v">
      <t c="3" si="227">
        <n x="225"/>
        <n x="363"/>
        <n x="105"/>
      </t>
    </mdx>
    <mdx n="0" f="v">
      <t c="3" si="227">
        <n x="225"/>
        <n x="364"/>
        <n x="105"/>
      </t>
    </mdx>
    <mdx n="0" f="v">
      <t c="3" si="227">
        <n x="225"/>
        <n x="548"/>
        <n x="105"/>
      </t>
    </mdx>
    <mdx n="0" f="v">
      <t c="3" si="227">
        <n x="225"/>
        <n x="365"/>
        <n x="105"/>
      </t>
    </mdx>
    <mdx n="0" f="v">
      <t c="3" si="227">
        <n x="225"/>
        <n x="366"/>
        <n x="105"/>
      </t>
    </mdx>
    <mdx n="0" f="v">
      <t c="3" si="227">
        <n x="225"/>
        <n x="367"/>
        <n x="105"/>
      </t>
    </mdx>
    <mdx n="0" f="v">
      <t c="3" si="227">
        <n x="225"/>
        <n x="368"/>
        <n x="105"/>
      </t>
    </mdx>
    <mdx n="0" f="v">
      <t c="3" si="227">
        <n x="225"/>
        <n x="369"/>
        <n x="105"/>
      </t>
    </mdx>
    <mdx n="0" f="v">
      <t c="3" si="227">
        <n x="225"/>
        <n x="307"/>
        <n x="105"/>
      </t>
    </mdx>
    <mdx n="0" f="v">
      <t c="3" si="227">
        <n x="225"/>
        <n x="370"/>
        <n x="105"/>
      </t>
    </mdx>
    <mdx n="0" f="v">
      <t c="3" si="227">
        <n x="225"/>
        <n x="371"/>
        <n x="105"/>
      </t>
    </mdx>
    <mdx n="0" f="v">
      <t c="3" si="227">
        <n x="225"/>
        <n x="372"/>
        <n x="105"/>
      </t>
    </mdx>
    <mdx n="0" f="v">
      <t c="3" si="227">
        <n x="225"/>
        <n x="255"/>
        <n x="105"/>
      </t>
    </mdx>
    <mdx n="0" f="v">
      <t c="3" si="227">
        <n x="225"/>
        <n x="316"/>
        <n x="105"/>
      </t>
    </mdx>
    <mdx n="0" f="v">
      <t c="3" si="227">
        <n x="225"/>
        <n x="373"/>
        <n x="105"/>
      </t>
    </mdx>
    <mdx n="0" f="v">
      <t c="3" si="227">
        <n x="225"/>
        <n x="374"/>
        <n x="105"/>
      </t>
    </mdx>
    <mdx n="0" f="v">
      <t c="3" si="227">
        <n x="225"/>
        <n x="375"/>
        <n x="105"/>
      </t>
    </mdx>
    <mdx n="0" f="v">
      <t c="3" si="227">
        <n x="225"/>
        <n x="281"/>
        <n x="105"/>
      </t>
    </mdx>
    <mdx n="0" f="v">
      <t c="3" si="227">
        <n x="225"/>
        <n x="376"/>
        <n x="105"/>
      </t>
    </mdx>
    <mdx n="0" f="v">
      <t c="3" si="227">
        <n x="225"/>
        <n x="377"/>
        <n x="105"/>
      </t>
    </mdx>
    <mdx n="0" f="v">
      <t c="3" si="227">
        <n x="225"/>
        <n x="280"/>
        <n x="105"/>
      </t>
    </mdx>
    <mdx n="0" f="v">
      <t c="3" si="227">
        <n x="225"/>
        <n x="311"/>
        <n x="105"/>
      </t>
    </mdx>
    <mdx n="0" f="v">
      <t c="3" si="227">
        <n x="225"/>
        <n x="378"/>
        <n x="105"/>
      </t>
    </mdx>
    <mdx n="0" f="v">
      <t c="3" si="227">
        <n x="225"/>
        <n x="379"/>
        <n x="105"/>
      </t>
    </mdx>
    <mdx n="0" f="v">
      <t c="3" si="227">
        <n x="225"/>
        <n x="380"/>
        <n x="105"/>
      </t>
    </mdx>
    <mdx n="0" f="v">
      <t c="3" si="227">
        <n x="225"/>
        <n x="381"/>
        <n x="105"/>
      </t>
    </mdx>
    <mdx n="0" f="v">
      <t c="3" si="227">
        <n x="225"/>
        <n x="382"/>
        <n x="105"/>
      </t>
    </mdx>
    <mdx n="0" f="v">
      <t c="3" si="227">
        <n x="225"/>
        <n x="304"/>
        <n x="105"/>
      </t>
    </mdx>
    <mdx n="0" f="v">
      <t c="3" si="227">
        <n x="225"/>
        <n x="383"/>
        <n x="105"/>
      </t>
    </mdx>
    <mdx n="0" f="v">
      <t c="3" si="227">
        <n x="225"/>
        <n x="384"/>
        <n x="105"/>
      </t>
    </mdx>
    <mdx n="0" f="v">
      <t c="3" si="227">
        <n x="225"/>
        <n x="385"/>
        <n x="105"/>
      </t>
    </mdx>
    <mdx n="0" f="v">
      <t c="3" si="227">
        <n x="225"/>
        <n x="386"/>
        <n x="105"/>
      </t>
    </mdx>
    <mdx n="0" f="v">
      <t c="3" si="227">
        <n x="225"/>
        <n x="387"/>
        <n x="105"/>
      </t>
    </mdx>
    <mdx n="0" f="v">
      <t c="3" si="227">
        <n x="225"/>
        <n x="388"/>
        <n x="105"/>
      </t>
    </mdx>
    <mdx n="0" f="v">
      <t c="3" si="227">
        <n x="225"/>
        <n x="389"/>
        <n x="105"/>
      </t>
    </mdx>
    <mdx n="0" f="v">
      <t c="3" si="227">
        <n x="225"/>
        <n x="390"/>
        <n x="105"/>
      </t>
    </mdx>
    <mdx n="0" f="v">
      <t c="3" si="227">
        <n x="225"/>
        <n x="392"/>
        <n x="105"/>
      </t>
    </mdx>
    <mdx n="0" f="v">
      <t c="3" si="227">
        <n x="225"/>
        <n x="391"/>
        <n x="105"/>
      </t>
    </mdx>
    <mdx n="0" f="v">
      <t c="3" si="227">
        <n x="225"/>
        <n x="393"/>
        <n x="105"/>
      </t>
    </mdx>
    <mdx n="0" f="v">
      <t c="3" si="227">
        <n x="225"/>
        <n x="394"/>
        <n x="105"/>
      </t>
    </mdx>
    <mdx n="0" f="v">
      <t c="3" si="227">
        <n x="225"/>
        <n x="395"/>
        <n x="105"/>
      </t>
    </mdx>
    <mdx n="0" f="v">
      <t c="3" si="227">
        <n x="225"/>
        <n x="278"/>
        <n x="105"/>
      </t>
    </mdx>
    <mdx n="0" f="v">
      <t c="3" si="227">
        <n x="225"/>
        <n x="396"/>
        <n x="105"/>
      </t>
    </mdx>
    <mdx n="0" f="v">
      <t c="3" si="227">
        <n x="225"/>
        <n x="398"/>
        <n x="105"/>
      </t>
    </mdx>
    <mdx n="0" f="v">
      <t c="3" si="227">
        <n x="225"/>
        <n x="399"/>
        <n x="105"/>
      </t>
    </mdx>
    <mdx n="0" f="v">
      <t c="3" si="227">
        <n x="225"/>
        <n x="400"/>
        <n x="105"/>
      </t>
    </mdx>
    <mdx n="0" f="v">
      <t c="3" si="227">
        <n x="225"/>
        <n x="401"/>
        <n x="105"/>
      </t>
    </mdx>
    <mdx n="0" f="v">
      <t c="3" si="227">
        <n x="225"/>
        <n x="402"/>
        <n x="105"/>
      </t>
    </mdx>
    <mdx n="0" f="v">
      <t c="3" si="227">
        <n x="225"/>
        <n x="277"/>
        <n x="105"/>
      </t>
    </mdx>
    <mdx n="0" f="v">
      <t c="3" si="227">
        <n x="225"/>
        <n x="417"/>
        <n x="105"/>
      </t>
    </mdx>
    <mdx n="0" f="v">
      <t c="3" si="227">
        <n x="225"/>
        <n x="403"/>
        <n x="105"/>
      </t>
    </mdx>
    <mdx n="0" f="v">
      <t c="3" si="227">
        <n x="225"/>
        <n x="404"/>
        <n x="105"/>
      </t>
    </mdx>
    <mdx n="0" f="v">
      <t c="3" si="227">
        <n x="225"/>
        <n x="405"/>
        <n x="105"/>
      </t>
    </mdx>
    <mdx n="0" f="v">
      <t c="3" si="227">
        <n x="225"/>
        <n x="406"/>
        <n x="105"/>
      </t>
    </mdx>
    <mdx n="0" f="v">
      <t c="3" si="227">
        <n x="225"/>
        <n x="407"/>
        <n x="105"/>
      </t>
    </mdx>
    <mdx n="0" f="v">
      <t c="3" si="227">
        <n x="225"/>
        <n x="408"/>
        <n x="105"/>
      </t>
    </mdx>
    <mdx n="0" f="v">
      <t c="3" si="227">
        <n x="225"/>
        <n x="409"/>
        <n x="105"/>
      </t>
    </mdx>
    <mdx n="0" f="v">
      <t c="3" si="227">
        <n x="225"/>
        <n x="410"/>
        <n x="105"/>
      </t>
    </mdx>
    <mdx n="0" f="v">
      <t c="3" si="227">
        <n x="225"/>
        <n x="411"/>
        <n x="105"/>
      </t>
    </mdx>
    <mdx n="0" f="v">
      <t c="3" si="227">
        <n x="225"/>
        <n x="412"/>
        <n x="105"/>
      </t>
    </mdx>
    <mdx n="0" f="v">
      <t c="3" si="227">
        <n x="225"/>
        <n x="413"/>
        <n x="105"/>
      </t>
    </mdx>
    <mdx n="0" f="v">
      <t c="3" si="227">
        <n x="225"/>
        <n x="414"/>
        <n x="105"/>
      </t>
    </mdx>
    <mdx n="0" f="v">
      <t c="3" si="227">
        <n x="225"/>
        <n x="415"/>
        <n x="105"/>
      </t>
    </mdx>
    <mdx n="0" f="v">
      <t c="3" si="227">
        <n x="225"/>
        <n x="416"/>
        <n x="105"/>
      </t>
    </mdx>
    <mdx n="0" f="v">
      <t c="3" si="227">
        <n x="225"/>
        <n x="427"/>
        <n x="105"/>
      </t>
    </mdx>
    <mdx n="0" f="v">
      <t c="3" si="227">
        <n x="225"/>
        <n x="418"/>
        <n x="105"/>
      </t>
    </mdx>
    <mdx n="0" f="v">
      <t c="3" si="227">
        <n x="225"/>
        <n x="419"/>
        <n x="105"/>
      </t>
    </mdx>
    <mdx n="0" f="v">
      <t c="3" si="227">
        <n x="225"/>
        <n x="420"/>
        <n x="105"/>
      </t>
    </mdx>
    <mdx n="0" f="v">
      <t c="3" si="227">
        <n x="225"/>
        <n x="301"/>
        <n x="105"/>
      </t>
    </mdx>
    <mdx n="0" f="v">
      <t c="3" si="227">
        <n x="225"/>
        <n x="299"/>
        <n x="105"/>
      </t>
    </mdx>
    <mdx n="0" f="v">
      <t c="3" si="227">
        <n x="225"/>
        <n x="297"/>
        <n x="105"/>
      </t>
    </mdx>
    <mdx n="0" f="v">
      <t c="3" si="227">
        <n x="225"/>
        <n x="421"/>
        <n x="105"/>
      </t>
    </mdx>
    <mdx n="0" f="v">
      <t c="3" si="227">
        <n x="225"/>
        <n x="422"/>
        <n x="105"/>
      </t>
    </mdx>
    <mdx n="0" f="v">
      <t c="3" si="227">
        <n x="225"/>
        <n x="423"/>
        <n x="105"/>
      </t>
    </mdx>
    <mdx n="0" f="v">
      <t c="3" si="227">
        <n x="225"/>
        <n x="424"/>
        <n x="105"/>
      </t>
    </mdx>
    <mdx n="0" f="v">
      <t c="3" si="227">
        <n x="225"/>
        <n x="425"/>
        <n x="105"/>
      </t>
    </mdx>
    <mdx n="0" f="v">
      <t c="3" si="227">
        <n x="225"/>
        <n x="348"/>
        <n x="105"/>
      </t>
    </mdx>
    <mdx n="0" f="v">
      <t c="3" si="227">
        <n x="225"/>
        <n x="327"/>
        <n x="105"/>
      </t>
    </mdx>
    <mdx n="0" f="v">
      <t c="3" si="227">
        <n x="225"/>
        <n x="426"/>
        <n x="105"/>
      </t>
    </mdx>
    <mdx n="0" f="v">
      <t c="3" si="227">
        <n x="225"/>
        <n x="329"/>
        <n x="105"/>
      </t>
    </mdx>
    <mdx n="0" f="v">
      <t c="3" si="227">
        <n x="225"/>
        <n x="428"/>
        <n x="105"/>
      </t>
    </mdx>
    <mdx n="0" f="v">
      <t c="3" si="227">
        <n x="225"/>
        <n x="328"/>
        <n x="105"/>
      </t>
    </mdx>
    <mdx n="0" f="v">
      <t c="3" si="227">
        <n x="225"/>
        <n x="429"/>
        <n x="105"/>
      </t>
    </mdx>
    <mdx n="0" f="v">
      <t c="3" si="227">
        <n x="225"/>
        <n x="430"/>
        <n x="105"/>
      </t>
    </mdx>
    <mdx n="0" f="v">
      <t c="3" si="227">
        <n x="225"/>
        <n x="431"/>
        <n x="105"/>
      </t>
    </mdx>
    <mdx n="0" f="v">
      <t c="3" si="227">
        <n x="225"/>
        <n x="432"/>
        <n x="105"/>
      </t>
    </mdx>
    <mdx n="0" f="v">
      <t c="3" si="227">
        <n x="225"/>
        <n x="433"/>
        <n x="105"/>
      </t>
    </mdx>
    <mdx n="0" f="v">
      <t c="3" si="227">
        <n x="225"/>
        <n x="438"/>
        <n x="105"/>
      </t>
    </mdx>
    <mdx n="0" f="v">
      <t c="3" si="227">
        <n x="225"/>
        <n x="350"/>
        <n x="105"/>
      </t>
    </mdx>
    <mdx n="0" f="v">
      <t c="3" si="227">
        <n x="225"/>
        <n x="439"/>
        <n x="105"/>
      </t>
    </mdx>
    <mdx n="0" f="v">
      <t c="3" si="227">
        <n x="225"/>
        <n x="452"/>
        <n x="105"/>
      </t>
    </mdx>
    <mdx n="0" f="v">
      <t c="3" si="227">
        <n x="225"/>
        <n x="326"/>
        <n x="105"/>
      </t>
    </mdx>
    <mdx n="0" f="v">
      <t c="3" si="227">
        <n x="225"/>
        <n x="435"/>
        <n x="105"/>
      </t>
    </mdx>
    <mdx n="0" f="v">
      <t c="3" si="227">
        <n x="225"/>
        <n x="436"/>
        <n x="105"/>
      </t>
    </mdx>
    <mdx n="0" f="v">
      <t c="3" si="227">
        <n x="225"/>
        <n x="437"/>
        <n x="105"/>
      </t>
    </mdx>
    <mdx n="0" f="v">
      <t c="3" si="227">
        <n x="225"/>
        <n x="294"/>
        <n x="105"/>
      </t>
    </mdx>
    <mdx n="0" f="v">
      <t c="3" si="227">
        <n x="225"/>
        <n x="293"/>
        <n x="105"/>
      </t>
    </mdx>
    <mdx n="0" f="v">
      <t c="3" si="227">
        <n x="225"/>
        <n x="440"/>
        <n x="105"/>
      </t>
    </mdx>
    <mdx n="0" f="v">
      <t c="3" si="227">
        <n x="225"/>
        <n x="346"/>
        <n x="105"/>
      </t>
    </mdx>
    <mdx n="0" f="v">
      <t c="3" si="227">
        <n x="225"/>
        <n x="441"/>
        <n x="105"/>
      </t>
    </mdx>
    <mdx n="0" f="v">
      <t c="3" si="227">
        <n x="225"/>
        <n x="447"/>
        <n x="105"/>
      </t>
    </mdx>
    <mdx n="0" f="v">
      <t c="3" si="227">
        <n x="225"/>
        <n x="442"/>
        <n x="105"/>
      </t>
    </mdx>
    <mdx n="0" f="v">
      <t c="3" si="227">
        <n x="225"/>
        <n x="443"/>
        <n x="105"/>
      </t>
    </mdx>
    <mdx n="0" f="v">
      <t c="3" si="227">
        <n x="225"/>
        <n x="444"/>
        <n x="105"/>
      </t>
    </mdx>
    <mdx n="0" f="v">
      <t c="3" si="227">
        <n x="225"/>
        <n x="445"/>
        <n x="105"/>
      </t>
    </mdx>
    <mdx n="0" f="v">
      <t c="3" si="227">
        <n x="225"/>
        <n x="446"/>
        <n x="105"/>
      </t>
    </mdx>
    <mdx n="0" f="v">
      <t c="3" si="227">
        <n x="225"/>
        <n x="434"/>
        <n x="105"/>
      </t>
    </mdx>
    <mdx n="0" f="v">
      <t c="3" si="227">
        <n x="225"/>
        <n x="451"/>
        <n x="105"/>
      </t>
    </mdx>
    <mdx n="0" f="v">
      <t c="3" si="227">
        <n x="225"/>
        <n x="460"/>
        <n x="105"/>
      </t>
    </mdx>
    <mdx n="0" f="v">
      <t c="3" si="227">
        <n x="225"/>
        <n x="457"/>
        <n x="105"/>
      </t>
    </mdx>
    <mdx n="0" f="v">
      <t c="3" si="227">
        <n x="225"/>
        <n x="458"/>
        <n x="105"/>
      </t>
    </mdx>
    <mdx n="0" f="v">
      <t c="3" si="227">
        <n x="225"/>
        <n x="276"/>
        <n x="105"/>
      </t>
    </mdx>
    <mdx n="0" f="v">
      <t c="3" si="227">
        <n x="225"/>
        <n x="453"/>
        <n x="105"/>
      </t>
    </mdx>
    <mdx n="0" f="v">
      <t c="3" si="227">
        <n x="225"/>
        <n x="454"/>
        <n x="105"/>
      </t>
    </mdx>
    <mdx n="0" f="v">
      <t c="3" si="227">
        <n x="225"/>
        <n x="455"/>
        <n x="105"/>
      </t>
    </mdx>
    <mdx n="0" f="v">
      <t c="3" si="227">
        <n x="225"/>
        <n x="456"/>
        <n x="105"/>
      </t>
    </mdx>
    <mdx n="0" f="v">
      <t c="3" si="227">
        <n x="225"/>
        <n x="448"/>
        <n x="105"/>
      </t>
    </mdx>
    <mdx n="0" f="v">
      <t c="3" si="227">
        <n x="225"/>
        <n x="449"/>
        <n x="105"/>
      </t>
    </mdx>
    <mdx n="0" f="v">
      <t c="3" si="227">
        <n x="225"/>
        <n x="450"/>
        <n x="105"/>
      </t>
    </mdx>
    <mdx n="0" f="v">
      <t c="3" si="227">
        <n x="225"/>
        <n x="459"/>
        <n x="105"/>
      </t>
    </mdx>
    <mdx n="0" f="v">
      <t c="3" si="227">
        <n x="225"/>
        <n x="461"/>
        <n x="105"/>
      </t>
    </mdx>
    <mdx n="0" f="v">
      <t c="3" si="227">
        <n x="225"/>
        <n x="462"/>
        <n x="105"/>
      </t>
    </mdx>
    <mdx n="0" f="v">
      <t c="3" si="227">
        <n x="225"/>
        <n x="463"/>
        <n x="105"/>
      </t>
    </mdx>
    <mdx n="0" f="v">
      <t c="3" si="227">
        <n x="225"/>
        <n x="464"/>
        <n x="105"/>
      </t>
    </mdx>
    <mdx n="0" f="v">
      <t c="3" si="227">
        <n x="225"/>
        <n x="465"/>
        <n x="105"/>
      </t>
    </mdx>
    <mdx n="0" f="v">
      <t c="3" si="227">
        <n x="225"/>
        <n x="466"/>
        <n x="105"/>
      </t>
    </mdx>
    <mdx n="0" f="v">
      <t c="3" si="227">
        <n x="225"/>
        <n x="467"/>
        <n x="105"/>
      </t>
    </mdx>
    <mdx n="0" f="v">
      <t c="3" si="227">
        <n x="225"/>
        <n x="468"/>
        <n x="105"/>
      </t>
    </mdx>
    <mdx n="0" f="v">
      <t c="3" si="227">
        <n x="225"/>
        <n x="469"/>
        <n x="105"/>
      </t>
    </mdx>
    <mdx n="0" f="v">
      <t c="3" si="227">
        <n x="225"/>
        <n x="470"/>
        <n x="105"/>
      </t>
    </mdx>
    <mdx n="0" f="v">
      <t c="3" si="227">
        <n x="225"/>
        <n x="471"/>
        <n x="105"/>
      </t>
    </mdx>
    <mdx n="0" f="v">
      <t c="3" si="227">
        <n x="225"/>
        <n x="473"/>
        <n x="105"/>
      </t>
    </mdx>
    <mdx n="0" f="v">
      <t c="3" si="227">
        <n x="225"/>
        <n x="474"/>
        <n x="105"/>
      </t>
    </mdx>
    <mdx n="0" f="v">
      <t c="3" si="227">
        <n x="225"/>
        <n x="475"/>
        <n x="105"/>
      </t>
    </mdx>
    <mdx n="0" f="v">
      <t c="3" si="227">
        <n x="225"/>
        <n x="476"/>
        <n x="105"/>
      </t>
    </mdx>
    <mdx n="0" f="v">
      <t c="3" si="227">
        <n x="225"/>
        <n x="472"/>
        <n x="105"/>
      </t>
    </mdx>
    <mdx n="0" f="v">
      <t c="3" si="227">
        <n x="225"/>
        <n x="477"/>
        <n x="105"/>
      </t>
    </mdx>
    <mdx n="0" f="v">
      <t c="3" si="227">
        <n x="225"/>
        <n x="478"/>
        <n x="105"/>
      </t>
    </mdx>
    <mdx n="0" f="v">
      <t c="3" si="227">
        <n x="225"/>
        <n x="479"/>
        <n x="105"/>
      </t>
    </mdx>
    <mdx n="0" f="v">
      <t c="3" si="227">
        <n x="225"/>
        <n x="480"/>
        <n x="105"/>
      </t>
    </mdx>
    <mdx n="0" f="v">
      <t c="3" si="227">
        <n x="225"/>
        <n x="481"/>
        <n x="105"/>
      </t>
    </mdx>
    <mdx n="0" f="v">
      <t c="3" si="227">
        <n x="225"/>
        <n x="490"/>
        <n x="105"/>
      </t>
    </mdx>
    <mdx n="0" f="v">
      <t c="3" si="227">
        <n x="225"/>
        <n x="483"/>
        <n x="105"/>
      </t>
    </mdx>
    <mdx n="0" f="v">
      <t c="3" si="227">
        <n x="225"/>
        <n x="484"/>
        <n x="105"/>
      </t>
    </mdx>
    <mdx n="0" f="v">
      <t c="3" si="227">
        <n x="225"/>
        <n x="485"/>
        <n x="105"/>
      </t>
    </mdx>
    <mdx n="0" f="v">
      <t c="3" si="227">
        <n x="225"/>
        <n x="486"/>
        <n x="105"/>
      </t>
    </mdx>
    <mdx n="0" f="v">
      <t c="3" si="227">
        <n x="225"/>
        <n x="482"/>
        <n x="105"/>
      </t>
    </mdx>
    <mdx n="0" f="v">
      <t c="3" si="227">
        <n x="225"/>
        <n x="491"/>
        <n x="105"/>
      </t>
    </mdx>
    <mdx n="0" f="v">
      <t c="3" si="227">
        <n x="225"/>
        <n x="487"/>
        <n x="105"/>
      </t>
    </mdx>
    <mdx n="0" f="v">
      <t c="3" si="227">
        <n x="225"/>
        <n x="488"/>
        <n x="105"/>
      </t>
    </mdx>
    <mdx n="0" f="v">
      <t c="3" si="227">
        <n x="225"/>
        <n x="489"/>
        <n x="105"/>
      </t>
    </mdx>
    <mdx n="0" f="v">
      <t c="3" si="227">
        <n x="225"/>
        <n x="492"/>
        <n x="105"/>
      </t>
    </mdx>
    <mdx n="0" f="v">
      <t c="3" si="227">
        <n x="225"/>
        <n x="493"/>
        <n x="105"/>
      </t>
    </mdx>
    <mdx n="0" f="v">
      <t c="3" si="227">
        <n x="225"/>
        <n x="497"/>
        <n x="105"/>
      </t>
    </mdx>
    <mdx n="0" f="v">
      <t c="3" si="227">
        <n x="225"/>
        <n x="495"/>
        <n x="105"/>
      </t>
    </mdx>
    <mdx n="0" f="v">
      <t c="3" si="227">
        <n x="225"/>
        <n x="496"/>
        <n x="105"/>
      </t>
    </mdx>
    <mdx n="0" f="v">
      <t c="3" si="227">
        <n x="225"/>
        <n x="494"/>
        <n x="105"/>
      </t>
    </mdx>
    <mdx n="0" f="v">
      <t c="3" si="227">
        <n x="225"/>
        <n x="498"/>
        <n x="105"/>
      </t>
    </mdx>
    <mdx n="0" f="v">
      <t c="3" si="227">
        <n x="225"/>
        <n x="499"/>
        <n x="105"/>
      </t>
    </mdx>
    <mdx n="0" f="v">
      <t c="3" si="227">
        <n x="225"/>
        <n x="500"/>
        <n x="105"/>
      </t>
    </mdx>
    <mdx n="0" f="v">
      <t c="3" si="227">
        <n x="225"/>
        <n x="501"/>
        <n x="105"/>
      </t>
    </mdx>
    <mdx n="0" f="v">
      <t c="3" si="227">
        <n x="225"/>
        <n x="502"/>
        <n x="105"/>
      </t>
    </mdx>
    <mdx n="0" f="v">
      <t c="3" si="227">
        <n x="225"/>
        <n x="503"/>
        <n x="105"/>
      </t>
    </mdx>
    <mdx n="0" f="v">
      <t c="3" si="227">
        <n x="225"/>
        <n x="504"/>
        <n x="105"/>
      </t>
    </mdx>
    <mdx n="0" f="v">
      <t c="3" si="227">
        <n x="225"/>
        <n x="505"/>
        <n x="105"/>
      </t>
    </mdx>
    <mdx n="0" f="v">
      <t c="3" si="227">
        <n x="225"/>
        <n x="506"/>
        <n x="105"/>
      </t>
    </mdx>
    <mdx n="0" f="v">
      <t c="3" si="227">
        <n x="225"/>
        <n x="508"/>
        <n x="105"/>
      </t>
    </mdx>
    <mdx n="0" f="v">
      <t c="3" si="227">
        <n x="225"/>
        <n x="509"/>
        <n x="105"/>
      </t>
    </mdx>
    <mdx n="0" f="v">
      <t c="3" si="227">
        <n x="225"/>
        <n x="507"/>
        <n x="105"/>
      </t>
    </mdx>
    <mdx n="0" f="v">
      <t c="3" si="227">
        <n x="225"/>
        <n x="513"/>
        <n x="105"/>
      </t>
    </mdx>
    <mdx n="0" f="v">
      <t c="3" si="227">
        <n x="225"/>
        <n x="510"/>
        <n x="105"/>
      </t>
    </mdx>
    <mdx n="0" f="v">
      <t c="3" si="227">
        <n x="225"/>
        <n x="511"/>
        <n x="105"/>
      </t>
    </mdx>
    <mdx n="0" f="v">
      <t c="3" si="227">
        <n x="225"/>
        <n x="512"/>
        <n x="105"/>
      </t>
    </mdx>
    <mdx n="0" f="v">
      <t c="3" si="227">
        <n x="225"/>
        <n x="514"/>
        <n x="105"/>
      </t>
    </mdx>
    <mdx n="0" f="v">
      <t c="3" si="227">
        <n x="225"/>
        <n x="515"/>
        <n x="105"/>
      </t>
    </mdx>
    <mdx n="0" f="v">
      <t c="3" si="227">
        <n x="225"/>
        <n x="516"/>
        <n x="105"/>
      </t>
    </mdx>
    <mdx n="0" f="v">
      <t c="3" si="227">
        <n x="225"/>
        <n x="517"/>
        <n x="105"/>
      </t>
    </mdx>
    <mdx n="0" f="v">
      <t c="3" si="227">
        <n x="225"/>
        <n x="518"/>
        <n x="105"/>
      </t>
    </mdx>
    <mdx n="0" f="v">
      <t c="3" si="227">
        <n x="225"/>
        <n x="522"/>
        <n x="105"/>
      </t>
    </mdx>
    <mdx n="0" f="v">
      <t c="3" si="227">
        <n x="225"/>
        <n x="519"/>
        <n x="105"/>
      </t>
    </mdx>
    <mdx n="0" f="v">
      <t c="3" si="227">
        <n x="225"/>
        <n x="520"/>
        <n x="105"/>
      </t>
    </mdx>
    <mdx n="0" f="v">
      <t c="3" si="227">
        <n x="225"/>
        <n x="521"/>
        <n x="105"/>
      </t>
    </mdx>
    <mdx n="0" f="v">
      <t c="3" si="227">
        <n x="225"/>
        <n x="524"/>
        <n x="105"/>
      </t>
    </mdx>
    <mdx n="0" f="v">
      <t c="3" si="227">
        <n x="225"/>
        <n x="528"/>
        <n x="105"/>
      </t>
    </mdx>
    <mdx n="0" f="v">
      <t c="3" si="227">
        <n x="225"/>
        <n x="525"/>
        <n x="105"/>
      </t>
    </mdx>
    <mdx n="0" f="v">
      <t c="3" si="227">
        <n x="225"/>
        <n x="526"/>
        <n x="105"/>
      </t>
    </mdx>
    <mdx n="0" f="v">
      <t c="3" si="227">
        <n x="225"/>
        <n x="527"/>
        <n x="105"/>
      </t>
    </mdx>
    <mdx n="0" f="v">
      <t c="3" si="227">
        <n x="225"/>
        <n x="529"/>
        <n x="105"/>
      </t>
    </mdx>
    <mdx n="0" f="v">
      <t c="3" si="227">
        <n x="225"/>
        <n x="530"/>
        <n x="105"/>
      </t>
    </mdx>
    <mdx n="0" f="v">
      <t c="3" si="227">
        <n x="225"/>
        <n x="533"/>
        <n x="105"/>
      </t>
    </mdx>
    <mdx n="0" f="v">
      <t c="3" si="227">
        <n x="225"/>
        <n x="531"/>
        <n x="105"/>
      </t>
    </mdx>
    <mdx n="0" f="v">
      <t c="3" si="227">
        <n x="225"/>
        <n x="532"/>
        <n x="105"/>
      </t>
    </mdx>
    <mdx n="0" f="v">
      <t c="3" si="227">
        <n x="225"/>
        <n x="534"/>
        <n x="105"/>
      </t>
    </mdx>
    <mdx n="0" f="v">
      <t c="3" si="227">
        <n x="225"/>
        <n x="535"/>
        <n x="105"/>
      </t>
    </mdx>
    <mdx n="0" f="v">
      <t c="3" si="227">
        <n x="225"/>
        <n x="536"/>
        <n x="105"/>
      </t>
    </mdx>
    <mdx n="0" f="v">
      <t c="3" si="227">
        <n x="225"/>
        <n x="537"/>
        <n x="105"/>
      </t>
    </mdx>
    <mdx n="0" f="v">
      <t c="3" si="227">
        <n x="225"/>
        <n x="538"/>
        <n x="105"/>
      </t>
    </mdx>
    <mdx n="0" f="v">
      <t c="3" si="227">
        <n x="225"/>
        <n x="543"/>
        <n x="105"/>
      </t>
    </mdx>
    <mdx n="0" f="v">
      <t c="3" si="227">
        <n x="225"/>
        <n x="539"/>
        <n x="105"/>
      </t>
    </mdx>
    <mdx n="0" f="v">
      <t c="3" si="227">
        <n x="225"/>
        <n x="540"/>
        <n x="105"/>
      </t>
    </mdx>
    <mdx n="0" f="v">
      <t c="3" si="227">
        <n x="225"/>
        <n x="541"/>
        <n x="105"/>
      </t>
    </mdx>
    <mdx n="0" f="v">
      <t c="3" si="227">
        <n x="225"/>
        <n x="544"/>
        <n x="105"/>
      </t>
    </mdx>
    <mdx n="0" f="v">
      <t c="3" si="227">
        <n x="225"/>
        <n x="546"/>
        <n x="105"/>
      </t>
    </mdx>
    <mdx n="0" f="v">
      <t c="3" si="227">
        <n x="225"/>
        <n x="545"/>
        <n x="105"/>
      </t>
    </mdx>
    <mdx n="0" f="v">
      <t c="3" si="227">
        <n x="225"/>
        <n x="542"/>
        <n x="105"/>
      </t>
    </mdx>
    <mdx n="0" f="v">
      <t c="3" si="227">
        <n x="225"/>
        <n x="273"/>
        <n x="120"/>
      </t>
    </mdx>
    <mdx n="0" f="v">
      <t c="3" si="227">
        <n x="225"/>
        <n x="270"/>
        <n x="120"/>
      </t>
    </mdx>
    <mdx n="0" f="v">
      <t c="3" si="227">
        <n x="225"/>
        <n x="268"/>
        <n x="120"/>
      </t>
    </mdx>
    <mdx n="0" f="v">
      <t c="3" si="227">
        <n x="225"/>
        <n x="355"/>
        <n x="120"/>
      </t>
    </mdx>
    <mdx n="0" f="v">
      <t c="3" si="227">
        <n x="225"/>
        <n x="356"/>
        <n x="120"/>
      </t>
    </mdx>
    <mdx n="0" f="v">
      <t c="3" si="227">
        <n x="225"/>
        <n x="357"/>
        <n x="120"/>
      </t>
    </mdx>
    <mdx n="0" f="v">
      <t c="3" si="227">
        <n x="225"/>
        <n x="358"/>
        <n x="120"/>
      </t>
    </mdx>
    <mdx n="0" f="v">
      <t c="3" si="227">
        <n x="225"/>
        <n x="359"/>
        <n x="120"/>
      </t>
    </mdx>
    <mdx n="0" f="v">
      <t c="3" si="227">
        <n x="225"/>
        <n x="360"/>
        <n x="120"/>
      </t>
    </mdx>
    <mdx n="0" f="v">
      <t c="3" si="227">
        <n x="225"/>
        <n x="361"/>
        <n x="120"/>
      </t>
    </mdx>
    <mdx n="0" f="v">
      <t c="3" si="227">
        <n x="225"/>
        <n x="547"/>
        <n x="120"/>
      </t>
    </mdx>
    <mdx n="0" f="v">
      <t c="3" si="227">
        <n x="225"/>
        <n x="362"/>
        <n x="120"/>
      </t>
    </mdx>
    <mdx n="0" f="v">
      <t c="3" si="227">
        <n x="225"/>
        <n x="363"/>
        <n x="120"/>
      </t>
    </mdx>
    <mdx n="0" f="v">
      <t c="3" si="227">
        <n x="225"/>
        <n x="364"/>
        <n x="120"/>
      </t>
    </mdx>
    <mdx n="0" f="v">
      <t c="3" si="227">
        <n x="225"/>
        <n x="548"/>
        <n x="120"/>
      </t>
    </mdx>
    <mdx n="0" f="v">
      <t c="3" si="227">
        <n x="225"/>
        <n x="365"/>
        <n x="120"/>
      </t>
    </mdx>
    <mdx n="0" f="v">
      <t c="3" si="227">
        <n x="225"/>
        <n x="366"/>
        <n x="120"/>
      </t>
    </mdx>
    <mdx n="0" f="v">
      <t c="3" si="227">
        <n x="225"/>
        <n x="367"/>
        <n x="120"/>
      </t>
    </mdx>
    <mdx n="0" f="v">
      <t c="3" si="227">
        <n x="225"/>
        <n x="368"/>
        <n x="120"/>
      </t>
    </mdx>
    <mdx n="0" f="v">
      <t c="3" si="227">
        <n x="225"/>
        <n x="369"/>
        <n x="120"/>
      </t>
    </mdx>
    <mdx n="0" f="v">
      <t c="3" si="227">
        <n x="225"/>
        <n x="370"/>
        <n x="120"/>
      </t>
    </mdx>
    <mdx n="0" f="v">
      <t c="3" si="227">
        <n x="225"/>
        <n x="371"/>
        <n x="120"/>
      </t>
    </mdx>
    <mdx n="0" f="v">
      <t c="3" si="227">
        <n x="225"/>
        <n x="372"/>
        <n x="120"/>
      </t>
    </mdx>
    <mdx n="0" f="v">
      <t c="3" si="227">
        <n x="225"/>
        <n x="255"/>
        <n x="120"/>
      </t>
    </mdx>
    <mdx n="0" f="v">
      <t c="3" si="227">
        <n x="225"/>
        <n x="316"/>
        <n x="120"/>
      </t>
    </mdx>
    <mdx n="0" f="v">
      <t c="3" si="227">
        <n x="225"/>
        <n x="373"/>
        <n x="120"/>
      </t>
    </mdx>
    <mdx n="0" f="v">
      <t c="3" si="227">
        <n x="225"/>
        <n x="374"/>
        <n x="120"/>
      </t>
    </mdx>
    <mdx n="0" f="v">
      <t c="3" si="227">
        <n x="225"/>
        <n x="375"/>
        <n x="120"/>
      </t>
    </mdx>
    <mdx n="0" f="v">
      <t c="3" si="227">
        <n x="225"/>
        <n x="281"/>
        <n x="120"/>
      </t>
    </mdx>
    <mdx n="0" f="v">
      <t c="3" si="227">
        <n x="225"/>
        <n x="376"/>
        <n x="120"/>
      </t>
    </mdx>
    <mdx n="0" f="v">
      <t c="3" si="227">
        <n x="225"/>
        <n x="377"/>
        <n x="120"/>
      </t>
    </mdx>
    <mdx n="0" f="v">
      <t c="3" si="227">
        <n x="225"/>
        <n x="280"/>
        <n x="120"/>
      </t>
    </mdx>
    <mdx n="0" f="v">
      <t c="3" si="227">
        <n x="225"/>
        <n x="311"/>
        <n x="120"/>
      </t>
    </mdx>
    <mdx n="0" f="v">
      <t c="3" si="227">
        <n x="225"/>
        <n x="378"/>
        <n x="120"/>
      </t>
    </mdx>
    <mdx n="0" f="v">
      <t c="3" si="227">
        <n x="225"/>
        <n x="379"/>
        <n x="120"/>
      </t>
    </mdx>
    <mdx n="0" f="v">
      <t c="3" si="227">
        <n x="225"/>
        <n x="380"/>
        <n x="120"/>
      </t>
    </mdx>
    <mdx n="0" f="v">
      <t c="3" si="227">
        <n x="225"/>
        <n x="381"/>
        <n x="120"/>
      </t>
    </mdx>
    <mdx n="0" f="v">
      <t c="3" si="227">
        <n x="225"/>
        <n x="382"/>
        <n x="120"/>
      </t>
    </mdx>
    <mdx n="0" f="v">
      <t c="3" si="227">
        <n x="225"/>
        <n x="304"/>
        <n x="120"/>
      </t>
    </mdx>
    <mdx n="0" f="v">
      <t c="3" si="227">
        <n x="225"/>
        <n x="391"/>
        <n x="120"/>
      </t>
    </mdx>
    <mdx n="0" f="v">
      <t c="3" si="227">
        <n x="225"/>
        <n x="383"/>
        <n x="120"/>
      </t>
    </mdx>
    <mdx n="0" f="v">
      <t c="3" si="227">
        <n x="225"/>
        <n x="384"/>
        <n x="120"/>
      </t>
    </mdx>
    <mdx n="0" f="v">
      <t c="3" si="227">
        <n x="225"/>
        <n x="385"/>
        <n x="120"/>
      </t>
    </mdx>
    <mdx n="0" f="v">
      <t c="3" si="227">
        <n x="225"/>
        <n x="386"/>
        <n x="120"/>
      </t>
    </mdx>
    <mdx n="0" f="v">
      <t c="3" si="227">
        <n x="225"/>
        <n x="387"/>
        <n x="120"/>
      </t>
    </mdx>
    <mdx n="0" f="v">
      <t c="3" si="227">
        <n x="225"/>
        <n x="388"/>
        <n x="120"/>
      </t>
    </mdx>
    <mdx n="0" f="v">
      <t c="3" si="227">
        <n x="225"/>
        <n x="389"/>
        <n x="120"/>
      </t>
    </mdx>
    <mdx n="0" f="v">
      <t c="3" si="227">
        <n x="225"/>
        <n x="390"/>
        <n x="120"/>
      </t>
    </mdx>
    <mdx n="0" f="v">
      <t c="3" si="227">
        <n x="225"/>
        <n x="393"/>
        <n x="120"/>
      </t>
    </mdx>
    <mdx n="0" f="v">
      <t c="3" si="227">
        <n x="225"/>
        <n x="394"/>
        <n x="120"/>
      </t>
    </mdx>
    <mdx n="0" f="v">
      <t c="3" si="227">
        <n x="225"/>
        <n x="395"/>
        <n x="120"/>
      </t>
    </mdx>
    <mdx n="0" f="v">
      <t c="3" si="227">
        <n x="225"/>
        <n x="278"/>
        <n x="120"/>
      </t>
    </mdx>
    <mdx n="0" f="v">
      <t c="3" si="227">
        <n x="225"/>
        <n x="396"/>
        <n x="120"/>
      </t>
    </mdx>
    <mdx n="0" f="v">
      <t c="3" si="227">
        <n x="225"/>
        <n x="397"/>
        <n x="120"/>
      </t>
    </mdx>
    <mdx n="0" f="v">
      <t c="3" si="227">
        <n x="225"/>
        <n x="398"/>
        <n x="120"/>
      </t>
    </mdx>
    <mdx n="0" f="v">
      <t c="3" si="227">
        <n x="225"/>
        <n x="392"/>
        <n x="120"/>
      </t>
    </mdx>
    <mdx n="0" f="v">
      <t c="3" si="227">
        <n x="225"/>
        <n x="399"/>
        <n x="120"/>
      </t>
    </mdx>
    <mdx n="0" f="v">
      <t c="3" si="227">
        <n x="225"/>
        <n x="400"/>
        <n x="120"/>
      </t>
    </mdx>
    <mdx n="0" f="v">
      <t c="3" si="227">
        <n x="225"/>
        <n x="401"/>
        <n x="120"/>
      </t>
    </mdx>
    <mdx n="0" f="v">
      <t c="3" si="227">
        <n x="225"/>
        <n x="402"/>
        <n x="120"/>
      </t>
    </mdx>
    <mdx n="0" f="v">
      <t c="3" si="227">
        <n x="225"/>
        <n x="277"/>
        <n x="120"/>
      </t>
    </mdx>
    <mdx n="0" f="v">
      <t c="3" si="227">
        <n x="225"/>
        <n x="417"/>
        <n x="120"/>
      </t>
    </mdx>
    <mdx n="0" f="v">
      <t c="3" si="227">
        <n x="225"/>
        <n x="411"/>
        <n x="120"/>
      </t>
    </mdx>
    <mdx n="0" f="v">
      <t c="3" si="227">
        <n x="225"/>
        <n x="404"/>
        <n x="120"/>
      </t>
    </mdx>
    <mdx n="0" f="v">
      <t c="3" si="227">
        <n x="225"/>
        <n x="405"/>
        <n x="120"/>
      </t>
    </mdx>
    <mdx n="0" f="v">
      <t c="3" si="227">
        <n x="225"/>
        <n x="406"/>
        <n x="120"/>
      </t>
    </mdx>
    <mdx n="0" f="v">
      <t c="3" si="227">
        <n x="225"/>
        <n x="407"/>
        <n x="120"/>
      </t>
    </mdx>
    <mdx n="0" f="v">
      <t c="3" si="227">
        <n x="225"/>
        <n x="408"/>
        <n x="120"/>
      </t>
    </mdx>
    <mdx n="0" f="v">
      <t c="3" si="227">
        <n x="225"/>
        <n x="409"/>
        <n x="120"/>
      </t>
    </mdx>
    <mdx n="0" f="v">
      <t c="3" si="227">
        <n x="225"/>
        <n x="410"/>
        <n x="120"/>
      </t>
    </mdx>
    <mdx n="0" f="v">
      <t c="3" si="227">
        <n x="225"/>
        <n x="403"/>
        <n x="120"/>
      </t>
    </mdx>
    <mdx n="0" f="v">
      <t c="3" si="227">
        <n x="225"/>
        <n x="412"/>
        <n x="120"/>
      </t>
    </mdx>
    <mdx n="0" f="v">
      <t c="3" si="227">
        <n x="225"/>
        <n x="413"/>
        <n x="120"/>
      </t>
    </mdx>
    <mdx n="0" f="v">
      <t c="3" si="227">
        <n x="225"/>
        <n x="414"/>
        <n x="120"/>
      </t>
    </mdx>
    <mdx n="0" f="v">
      <t c="3" si="227">
        <n x="225"/>
        <n x="415"/>
        <n x="120"/>
      </t>
    </mdx>
    <mdx n="0" f="v">
      <t c="3" si="227">
        <n x="225"/>
        <n x="416"/>
        <n x="120"/>
      </t>
    </mdx>
    <mdx n="0" f="v">
      <t c="3" si="227">
        <n x="225"/>
        <n x="427"/>
        <n x="120"/>
      </t>
    </mdx>
    <mdx n="0" f="v">
      <t c="3" si="227">
        <n x="225"/>
        <n x="422"/>
        <n x="120"/>
      </t>
    </mdx>
    <mdx n="0" f="v">
      <t c="3" si="227">
        <n x="225"/>
        <n x="418"/>
        <n x="120"/>
      </t>
    </mdx>
    <mdx n="0" f="v">
      <t c="3" si="227">
        <n x="225"/>
        <n x="419"/>
        <n x="120"/>
      </t>
    </mdx>
    <mdx n="0" f="v">
      <t c="3" si="227">
        <n x="225"/>
        <n x="420"/>
        <n x="120"/>
      </t>
    </mdx>
    <mdx n="0" f="v">
      <t c="3" si="227">
        <n x="225"/>
        <n x="301"/>
        <n x="120"/>
      </t>
    </mdx>
    <mdx n="0" f="v">
      <t c="3" si="227">
        <n x="225"/>
        <n x="299"/>
        <n x="120"/>
      </t>
    </mdx>
    <mdx n="0" f="v">
      <t c="3" si="227">
        <n x="225"/>
        <n x="421"/>
        <n x="120"/>
      </t>
    </mdx>
    <mdx n="0" f="v">
      <t c="3" si="227">
        <n x="225"/>
        <n x="423"/>
        <n x="120"/>
      </t>
    </mdx>
    <mdx n="0" f="v">
      <t c="3" si="227">
        <n x="225"/>
        <n x="424"/>
        <n x="120"/>
      </t>
    </mdx>
    <mdx n="0" f="v">
      <t c="3" si="227">
        <n x="225"/>
        <n x="425"/>
        <n x="120"/>
      </t>
    </mdx>
    <mdx n="0" f="v">
      <t c="3" si="227">
        <n x="225"/>
        <n x="348"/>
        <n x="120"/>
      </t>
    </mdx>
    <mdx n="0" f="v">
      <t c="3" si="227">
        <n x="225"/>
        <n x="327"/>
        <n x="120"/>
      </t>
    </mdx>
    <mdx n="0" f="v">
      <t c="3" si="227">
        <n x="225"/>
        <n x="426"/>
        <n x="120"/>
      </t>
    </mdx>
    <mdx n="0" f="v">
      <t c="3" si="227">
        <n x="225"/>
        <n x="433"/>
        <n x="120"/>
      </t>
    </mdx>
    <mdx n="0" f="v">
      <t c="3" si="227">
        <n x="225"/>
        <n x="329"/>
        <n x="120"/>
      </t>
    </mdx>
    <mdx n="0" f="v">
      <t c="3" si="227">
        <n x="225"/>
        <n x="428"/>
        <n x="120"/>
      </t>
    </mdx>
    <mdx n="0" f="v">
      <t c="3" si="227">
        <n x="225"/>
        <n x="328"/>
        <n x="120"/>
      </t>
    </mdx>
    <mdx n="0" f="v">
      <t c="3" si="227">
        <n x="225"/>
        <n x="429"/>
        <n x="120"/>
      </t>
    </mdx>
    <mdx n="0" f="v">
      <t c="3" si="227">
        <n x="225"/>
        <n x="430"/>
        <n x="120"/>
      </t>
    </mdx>
    <mdx n="0" f="v">
      <t c="3" si="227">
        <n x="225"/>
        <n x="431"/>
        <n x="120"/>
      </t>
    </mdx>
    <mdx n="0" f="v">
      <t c="3" si="227">
        <n x="225"/>
        <n x="432"/>
        <n x="120"/>
      </t>
    </mdx>
    <mdx n="0" f="v">
      <t c="3" si="227">
        <n x="225"/>
        <n x="440"/>
        <n x="120"/>
      </t>
    </mdx>
    <mdx n="0" f="v">
      <t c="3" si="227">
        <n x="225"/>
        <n x="326"/>
        <n x="120"/>
      </t>
    </mdx>
    <mdx n="0" f="v">
      <t c="3" si="227">
        <n x="225"/>
        <n x="435"/>
        <n x="120"/>
      </t>
    </mdx>
    <mdx n="0" f="v">
      <t c="3" si="227">
        <n x="225"/>
        <n x="436"/>
        <n x="120"/>
      </t>
    </mdx>
    <mdx n="0" f="v">
      <t c="3" si="227">
        <n x="225"/>
        <n x="437"/>
        <n x="120"/>
      </t>
    </mdx>
    <mdx n="0" f="v">
      <t c="3" si="227">
        <n x="225"/>
        <n x="293"/>
        <n x="120"/>
      </t>
    </mdx>
    <mdx n="0" f="v">
      <t c="3" si="227">
        <n x="225"/>
        <n x="441"/>
        <n x="120"/>
      </t>
    </mdx>
    <mdx n="0" f="v">
      <t c="3" si="227">
        <n x="225"/>
        <n x="452"/>
        <n x="120"/>
      </t>
    </mdx>
    <mdx n="0" f="v">
      <t c="3" si="227">
        <n x="225"/>
        <n x="447"/>
        <n x="120"/>
      </t>
    </mdx>
    <mdx n="0" f="v">
      <t c="3" si="227">
        <n x="225"/>
        <n x="451"/>
        <n x="120"/>
      </t>
    </mdx>
    <mdx n="0" f="v">
      <t c="3" si="227">
        <n x="225"/>
        <n x="442"/>
        <n x="120"/>
      </t>
    </mdx>
    <mdx n="0" f="v">
      <t c="3" si="227">
        <n x="225"/>
        <n x="443"/>
        <n x="120"/>
      </t>
    </mdx>
    <mdx n="0" f="v">
      <t c="3" si="227">
        <n x="225"/>
        <n x="444"/>
        <n x="120"/>
      </t>
    </mdx>
    <mdx n="0" f="v">
      <t c="3" si="227">
        <n x="225"/>
        <n x="445"/>
        <n x="120"/>
      </t>
    </mdx>
    <mdx n="0" f="v">
      <t c="3" si="227">
        <n x="225"/>
        <n x="446"/>
        <n x="120"/>
      </t>
    </mdx>
    <mdx n="0" f="v">
      <t c="3" si="227">
        <n x="225"/>
        <n x="434"/>
        <n x="120"/>
      </t>
    </mdx>
    <mdx n="0" f="v">
      <t c="3" si="227">
        <n x="225"/>
        <n x="438"/>
        <n x="120"/>
      </t>
    </mdx>
    <mdx n="0" f="v">
      <t c="3" si="227">
        <n x="225"/>
        <n x="350"/>
        <n x="120"/>
      </t>
    </mdx>
    <mdx n="0" f="v">
      <t c="3" si="227">
        <n x="225"/>
        <n x="439"/>
        <n x="120"/>
      </t>
    </mdx>
    <mdx n="0" f="v">
      <t c="3" si="227">
        <n x="225"/>
        <n x="457"/>
        <n x="120"/>
      </t>
    </mdx>
    <mdx n="0" f="v">
      <t c="3" si="227">
        <n x="225"/>
        <n x="346"/>
        <n x="120"/>
      </t>
    </mdx>
    <mdx n="0" f="v">
      <t c="3" si="227">
        <n x="225"/>
        <n x="458"/>
        <n x="120"/>
      </t>
    </mdx>
    <mdx n="0" f="v">
      <t c="3" si="227">
        <n x="225"/>
        <n x="459"/>
        <n x="120"/>
      </t>
    </mdx>
    <mdx n="0" f="v">
      <t c="3" si="227">
        <n x="225"/>
        <n x="276"/>
        <n x="120"/>
      </t>
    </mdx>
    <mdx n="0" f="v">
      <t c="3" si="227">
        <n x="225"/>
        <n x="453"/>
        <n x="120"/>
      </t>
    </mdx>
    <mdx n="0" f="v">
      <t c="3" si="227">
        <n x="225"/>
        <n x="454"/>
        <n x="120"/>
      </t>
    </mdx>
    <mdx n="0" f="v">
      <t c="3" si="227">
        <n x="225"/>
        <n x="455"/>
        <n x="120"/>
      </t>
    </mdx>
    <mdx n="0" f="v">
      <t c="3" si="227">
        <n x="225"/>
        <n x="456"/>
        <n x="120"/>
      </t>
    </mdx>
    <mdx n="0" f="v">
      <t c="3" si="227">
        <n x="225"/>
        <n x="448"/>
        <n x="120"/>
      </t>
    </mdx>
    <mdx n="0" f="v">
      <t c="3" si="227">
        <n x="225"/>
        <n x="449"/>
        <n x="120"/>
      </t>
    </mdx>
    <mdx n="0" f="v">
      <t c="3" si="227">
        <n x="225"/>
        <n x="450"/>
        <n x="120"/>
      </t>
    </mdx>
    <mdx n="0" f="v">
      <t c="3" si="227">
        <n x="225"/>
        <n x="461"/>
        <n x="120"/>
      </t>
    </mdx>
    <mdx n="0" f="v">
      <t c="3" si="227">
        <n x="225"/>
        <n x="462"/>
        <n x="120"/>
      </t>
    </mdx>
    <mdx n="0" f="v">
      <t c="3" si="227">
        <n x="225"/>
        <n x="463"/>
        <n x="120"/>
      </t>
    </mdx>
    <mdx n="0" f="v">
      <t c="3" si="227">
        <n x="225"/>
        <n x="464"/>
        <n x="120"/>
      </t>
    </mdx>
    <mdx n="0" f="v">
      <t c="3" si="227">
        <n x="225"/>
        <n x="465"/>
        <n x="120"/>
      </t>
    </mdx>
    <mdx n="0" f="v">
      <t c="3" si="227">
        <n x="225"/>
        <n x="466"/>
        <n x="120"/>
      </t>
    </mdx>
    <mdx n="0" f="v">
      <t c="3" si="227">
        <n x="225"/>
        <n x="467"/>
        <n x="120"/>
      </t>
    </mdx>
    <mdx n="0" f="v">
      <t c="3" si="227">
        <n x="225"/>
        <n x="460"/>
        <n x="120"/>
      </t>
    </mdx>
    <mdx n="0" f="v">
      <t c="3" si="227">
        <n x="225"/>
        <n x="473"/>
        <n x="120"/>
      </t>
    </mdx>
    <mdx n="0" f="v">
      <t c="3" si="227">
        <n x="225"/>
        <n x="468"/>
        <n x="120"/>
      </t>
    </mdx>
    <mdx n="0" f="v">
      <t c="3" si="227">
        <n x="225"/>
        <n x="469"/>
        <n x="120"/>
      </t>
    </mdx>
    <mdx n="0" f="v">
      <t c="3" si="227">
        <n x="225"/>
        <n x="470"/>
        <n x="120"/>
      </t>
    </mdx>
    <mdx n="0" f="v">
      <t c="3" si="227">
        <n x="225"/>
        <n x="472"/>
        <n x="120"/>
      </t>
    </mdx>
    <mdx n="0" f="v">
      <t c="3" si="227">
        <n x="225"/>
        <n x="474"/>
        <n x="120"/>
      </t>
    </mdx>
    <mdx n="0" f="v">
      <t c="3" si="227">
        <n x="225"/>
        <n x="475"/>
        <n x="120"/>
      </t>
    </mdx>
    <mdx n="0" f="v">
      <t c="3" si="227">
        <n x="225"/>
        <n x="476"/>
        <n x="120"/>
      </t>
    </mdx>
    <mdx n="0" f="v">
      <t c="3" si="227">
        <n x="225"/>
        <n x="471"/>
        <n x="120"/>
      </t>
    </mdx>
    <mdx n="0" f="v">
      <t c="3" si="227">
        <n x="225"/>
        <n x="477"/>
        <n x="120"/>
      </t>
    </mdx>
    <mdx n="0" f="v">
      <t c="3" si="227">
        <n x="225"/>
        <n x="478"/>
        <n x="120"/>
      </t>
    </mdx>
    <mdx n="0" f="v">
      <t c="3" si="227">
        <n x="225"/>
        <n x="479"/>
        <n x="120"/>
      </t>
    </mdx>
    <mdx n="0" f="v">
      <t c="3" si="227">
        <n x="225"/>
        <n x="480"/>
        <n x="120"/>
      </t>
    </mdx>
    <mdx n="0" f="v">
      <t c="3" si="227">
        <n x="225"/>
        <n x="481"/>
        <n x="120"/>
      </t>
    </mdx>
    <mdx n="0" f="v">
      <t c="3" si="227">
        <n x="225"/>
        <n x="491"/>
        <n x="120"/>
      </t>
    </mdx>
    <mdx n="0" f="v">
      <t c="3" si="227">
        <n x="225"/>
        <n x="483"/>
        <n x="120"/>
      </t>
    </mdx>
    <mdx n="0" f="v">
      <t c="3" si="227">
        <n x="225"/>
        <n x="484"/>
        <n x="120"/>
      </t>
    </mdx>
    <mdx n="0" f="v">
      <t c="3" si="227">
        <n x="225"/>
        <n x="485"/>
        <n x="120"/>
      </t>
    </mdx>
    <mdx n="0" f="v">
      <t c="3" si="227">
        <n x="225"/>
        <n x="486"/>
        <n x="120"/>
      </t>
    </mdx>
    <mdx n="0" f="v">
      <t c="3" si="227">
        <n x="225"/>
        <n x="482"/>
        <n x="120"/>
      </t>
    </mdx>
    <mdx n="0" f="v">
      <t c="3" si="227">
        <n x="225"/>
        <n x="490"/>
        <n x="120"/>
      </t>
    </mdx>
    <mdx n="0" f="v">
      <t c="3" si="227">
        <n x="225"/>
        <n x="487"/>
        <n x="120"/>
      </t>
    </mdx>
    <mdx n="0" f="v">
      <t c="3" si="227">
        <n x="225"/>
        <n x="488"/>
        <n x="120"/>
      </t>
    </mdx>
    <mdx n="0" f="v">
      <t c="3" si="227">
        <n x="225"/>
        <n x="489"/>
        <n x="120"/>
      </t>
    </mdx>
    <mdx n="0" f="v">
      <t c="3" si="227">
        <n x="225"/>
        <n x="492"/>
        <n x="120"/>
      </t>
    </mdx>
    <mdx n="0" f="v">
      <t c="3" si="227">
        <n x="225"/>
        <n x="493"/>
        <n x="120"/>
      </t>
    </mdx>
    <mdx n="0" f="v">
      <t c="3" si="227">
        <n x="225"/>
        <n x="494"/>
        <n x="120"/>
      </t>
    </mdx>
    <mdx n="0" f="v">
      <t c="3" si="227">
        <n x="225"/>
        <n x="497"/>
        <n x="120"/>
      </t>
    </mdx>
    <mdx n="0" f="v">
      <t c="3" si="227">
        <n x="225"/>
        <n x="495"/>
        <n x="120"/>
      </t>
    </mdx>
    <mdx n="0" f="v">
      <t c="3" si="227">
        <n x="225"/>
        <n x="496"/>
        <n x="120"/>
      </t>
    </mdx>
    <mdx n="0" f="v">
      <t c="3" si="227">
        <n x="225"/>
        <n x="498"/>
        <n x="120"/>
      </t>
    </mdx>
    <mdx n="0" f="v">
      <t c="3" si="227">
        <n x="225"/>
        <n x="499"/>
        <n x="120"/>
      </t>
    </mdx>
    <mdx n="0" f="v">
      <t c="3" si="227">
        <n x="225"/>
        <n x="500"/>
        <n x="120"/>
      </t>
    </mdx>
    <mdx n="0" f="v">
      <t c="3" si="227">
        <n x="225"/>
        <n x="501"/>
        <n x="120"/>
      </t>
    </mdx>
    <mdx n="0" f="v">
      <t c="3" si="227">
        <n x="225"/>
        <n x="502"/>
        <n x="120"/>
      </t>
    </mdx>
    <mdx n="0" f="v">
      <t c="3" si="227">
        <n x="225"/>
        <n x="503"/>
        <n x="120"/>
      </t>
    </mdx>
    <mdx n="0" f="v">
      <t c="3" si="227">
        <n x="225"/>
        <n x="504"/>
        <n x="120"/>
      </t>
    </mdx>
    <mdx n="0" f="v">
      <t c="3" si="227">
        <n x="225"/>
        <n x="505"/>
        <n x="120"/>
      </t>
    </mdx>
    <mdx n="0" f="v">
      <t c="3" si="227">
        <n x="225"/>
        <n x="506"/>
        <n x="120"/>
      </t>
    </mdx>
    <mdx n="0" f="v">
      <t c="3" si="227">
        <n x="225"/>
        <n x="507"/>
        <n x="120"/>
      </t>
    </mdx>
    <mdx n="0" f="v">
      <t c="3" si="227">
        <n x="225"/>
        <n x="508"/>
        <n x="120"/>
      </t>
    </mdx>
    <mdx n="0" f="v">
      <t c="3" si="227">
        <n x="225"/>
        <n x="509"/>
        <n x="120"/>
      </t>
    </mdx>
    <mdx n="0" f="v">
      <t c="3" si="227">
        <n x="225"/>
        <n x="513"/>
        <n x="120"/>
      </t>
    </mdx>
    <mdx n="0" f="v">
      <t c="3" si="227">
        <n x="225"/>
        <n x="510"/>
        <n x="120"/>
      </t>
    </mdx>
    <mdx n="0" f="v">
      <t c="3" si="227">
        <n x="225"/>
        <n x="511"/>
        <n x="120"/>
      </t>
    </mdx>
    <mdx n="0" f="v">
      <t c="3" si="227">
        <n x="225"/>
        <n x="512"/>
        <n x="120"/>
      </t>
    </mdx>
    <mdx n="0" f="v">
      <t c="3" si="227">
        <n x="225"/>
        <n x="514"/>
        <n x="120"/>
      </t>
    </mdx>
    <mdx n="0" f="v">
      <t c="3" si="227">
        <n x="225"/>
        <n x="515"/>
        <n x="120"/>
      </t>
    </mdx>
    <mdx n="0" f="v">
      <t c="3" si="227">
        <n x="225"/>
        <n x="516"/>
        <n x="120"/>
      </t>
    </mdx>
    <mdx n="0" f="v">
      <t c="3" si="227">
        <n x="225"/>
        <n x="517"/>
        <n x="120"/>
      </t>
    </mdx>
    <mdx n="0" f="v">
      <t c="3" si="227">
        <n x="225"/>
        <n x="518"/>
        <n x="120"/>
      </t>
    </mdx>
    <mdx n="0" f="v">
      <t c="3" si="227">
        <n x="225"/>
        <n x="522"/>
        <n x="120"/>
      </t>
    </mdx>
    <mdx n="0" f="v">
      <t c="3" si="227">
        <n x="225"/>
        <n x="519"/>
        <n x="120"/>
      </t>
    </mdx>
    <mdx n="0" f="v">
      <t c="3" si="227">
        <n x="225"/>
        <n x="520"/>
        <n x="120"/>
      </t>
    </mdx>
    <mdx n="0" f="v">
      <t c="3" si="227">
        <n x="225"/>
        <n x="521"/>
        <n x="120"/>
      </t>
    </mdx>
    <mdx n="0" f="v">
      <t c="3" si="227">
        <n x="225"/>
        <n x="523"/>
        <n x="120"/>
      </t>
    </mdx>
    <mdx n="0" f="v">
      <t c="3" si="227">
        <n x="225"/>
        <n x="524"/>
        <n x="120"/>
      </t>
    </mdx>
    <mdx n="0" f="v">
      <t c="3" si="227">
        <n x="225"/>
        <n x="525"/>
        <n x="120"/>
      </t>
    </mdx>
    <mdx n="0" f="v">
      <t c="3" si="227">
        <n x="225"/>
        <n x="526"/>
        <n x="120"/>
      </t>
    </mdx>
    <mdx n="0" f="v">
      <t c="3" si="227">
        <n x="225"/>
        <n x="528"/>
        <n x="120"/>
      </t>
    </mdx>
    <mdx n="0" f="v">
      <t c="3" si="227">
        <n x="225"/>
        <n x="527"/>
        <n x="120"/>
      </t>
    </mdx>
    <mdx n="0" f="v">
      <t c="3" si="227">
        <n x="225"/>
        <n x="529"/>
        <n x="120"/>
      </t>
    </mdx>
    <mdx n="0" f="v">
      <t c="3" si="227">
        <n x="225"/>
        <n x="530"/>
        <n x="120"/>
      </t>
    </mdx>
    <mdx n="0" f="v">
      <t c="3" si="227">
        <n x="225"/>
        <n x="533"/>
        <n x="120"/>
      </t>
    </mdx>
    <mdx n="0" f="v">
      <t c="3" si="227">
        <n x="225"/>
        <n x="531"/>
        <n x="120"/>
      </t>
    </mdx>
    <mdx n="0" f="v">
      <t c="3" si="227">
        <n x="225"/>
        <n x="532"/>
        <n x="120"/>
      </t>
    </mdx>
    <mdx n="0" f="v">
      <t c="3" si="227">
        <n x="225"/>
        <n x="534"/>
        <n x="120"/>
      </t>
    </mdx>
    <mdx n="0" f="v">
      <t c="3" si="227">
        <n x="225"/>
        <n x="535"/>
        <n x="120"/>
      </t>
    </mdx>
    <mdx n="0" f="v">
      <t c="3" si="227">
        <n x="225"/>
        <n x="536"/>
        <n x="120"/>
      </t>
    </mdx>
    <mdx n="0" f="v">
      <t c="3" si="227">
        <n x="225"/>
        <n x="537"/>
        <n x="120"/>
      </t>
    </mdx>
    <mdx n="0" f="v">
      <t c="3" si="227">
        <n x="225"/>
        <n x="538"/>
        <n x="120"/>
      </t>
    </mdx>
    <mdx n="0" f="v">
      <t c="3" si="227">
        <n x="225"/>
        <n x="543"/>
        <n x="120"/>
      </t>
    </mdx>
    <mdx n="0" f="v">
      <t c="3" si="227">
        <n x="225"/>
        <n x="539"/>
        <n x="120"/>
      </t>
    </mdx>
    <mdx n="0" f="v">
      <t c="3" si="227">
        <n x="225"/>
        <n x="540"/>
        <n x="120"/>
      </t>
    </mdx>
    <mdx n="0" f="v">
      <t c="3" si="227">
        <n x="225"/>
        <n x="541"/>
        <n x="120"/>
      </t>
    </mdx>
    <mdx n="0" f="v">
      <t c="3" si="227">
        <n x="225"/>
        <n x="544"/>
        <n x="120"/>
      </t>
    </mdx>
    <mdx n="0" f="v">
      <t c="3" si="227">
        <n x="225"/>
        <n x="545"/>
        <n x="120"/>
      </t>
    </mdx>
    <mdx n="0" f="v">
      <t c="3" si="227">
        <n x="225"/>
        <n x="542"/>
        <n x="120"/>
      </t>
    </mdx>
    <mdx n="0" f="v">
      <t c="3" si="227">
        <n x="225"/>
        <n x="546"/>
        <n x="120"/>
      </t>
    </mdx>
    <mdx n="0" f="v">
      <t c="3" si="227">
        <n x="225"/>
        <n x="272"/>
        <n x="121"/>
      </t>
    </mdx>
    <mdx n="0" f="v">
      <t c="3" si="227">
        <n x="225"/>
        <n x="273"/>
        <n x="121"/>
      </t>
    </mdx>
    <mdx n="0" f="v">
      <t c="3" si="227">
        <n x="225"/>
        <n x="270"/>
        <n x="121"/>
      </t>
    </mdx>
    <mdx n="0" f="v">
      <t c="3" si="227">
        <n x="225"/>
        <n x="268"/>
        <n x="121"/>
      </t>
    </mdx>
    <mdx n="0" f="v">
      <t c="3" si="227">
        <n x="225"/>
        <n x="355"/>
        <n x="121"/>
      </t>
    </mdx>
    <mdx n="0" f="v">
      <t c="3" si="227">
        <n x="225"/>
        <n x="356"/>
        <n x="121"/>
      </t>
    </mdx>
    <mdx n="0" f="v">
      <t c="3" si="227">
        <n x="225"/>
        <n x="357"/>
        <n x="121"/>
      </t>
    </mdx>
    <mdx n="0" f="v">
      <t c="3" si="227">
        <n x="225"/>
        <n x="358"/>
        <n x="121"/>
      </t>
    </mdx>
    <mdx n="0" f="v">
      <t c="3" si="227">
        <n x="225"/>
        <n x="359"/>
        <n x="121"/>
      </t>
    </mdx>
    <mdx n="0" f="v">
      <t c="3" si="227">
        <n x="225"/>
        <n x="360"/>
        <n x="121"/>
      </t>
    </mdx>
    <mdx n="0" f="v">
      <t c="3" si="227">
        <n x="225"/>
        <n x="361"/>
        <n x="121"/>
      </t>
    </mdx>
    <mdx n="0" f="v">
      <t c="3" si="227">
        <n x="225"/>
        <n x="547"/>
        <n x="121"/>
      </t>
    </mdx>
    <mdx n="0" f="v">
      <t c="3" si="227">
        <n x="225"/>
        <n x="362"/>
        <n x="121"/>
      </t>
    </mdx>
    <mdx n="0" f="v">
      <t c="3" si="227">
        <n x="225"/>
        <n x="363"/>
        <n x="121"/>
      </t>
    </mdx>
    <mdx n="0" f="v">
      <t c="3" si="227">
        <n x="225"/>
        <n x="364"/>
        <n x="121"/>
      </t>
    </mdx>
    <mdx n="0" f="v">
      <t c="3" si="227">
        <n x="225"/>
        <n x="548"/>
        <n x="121"/>
      </t>
    </mdx>
    <mdx n="0" f="v">
      <t c="3" si="227">
        <n x="225"/>
        <n x="365"/>
        <n x="121"/>
      </t>
    </mdx>
    <mdx n="0" f="v">
      <t c="3" si="227">
        <n x="225"/>
        <n x="366"/>
        <n x="121"/>
      </t>
    </mdx>
    <mdx n="0" f="v">
      <t c="3" si="227">
        <n x="225"/>
        <n x="367"/>
        <n x="121"/>
      </t>
    </mdx>
    <mdx n="0" f="v">
      <t c="3" si="227">
        <n x="225"/>
        <n x="369"/>
        <n x="121"/>
      </t>
    </mdx>
    <mdx n="0" f="v">
      <t c="3" si="227">
        <n x="225"/>
        <n x="370"/>
        <n x="121"/>
      </t>
    </mdx>
    <mdx n="0" f="v">
      <t c="3" si="227">
        <n x="225"/>
        <n x="371"/>
        <n x="121"/>
      </t>
    </mdx>
    <mdx n="0" f="v">
      <t c="3" si="227">
        <n x="225"/>
        <n x="372"/>
        <n x="121"/>
      </t>
    </mdx>
    <mdx n="0" f="v">
      <t c="3" si="227">
        <n x="225"/>
        <n x="255"/>
        <n x="121"/>
      </t>
    </mdx>
    <mdx n="0" f="v">
      <t c="3" si="227">
        <n x="225"/>
        <n x="316"/>
        <n x="121"/>
      </t>
    </mdx>
    <mdx n="0" f="v">
      <t c="3" si="227">
        <n x="225"/>
        <n x="373"/>
        <n x="121"/>
      </t>
    </mdx>
    <mdx n="0" f="v">
      <t c="3" si="227">
        <n x="225"/>
        <n x="374"/>
        <n x="121"/>
      </t>
    </mdx>
    <mdx n="0" f="v">
      <t c="3" si="227">
        <n x="225"/>
        <n x="375"/>
        <n x="121"/>
      </t>
    </mdx>
    <mdx n="0" f="v">
      <t c="3" si="227">
        <n x="225"/>
        <n x="281"/>
        <n x="121"/>
      </t>
    </mdx>
    <mdx n="0" f="v">
      <t c="3" si="227">
        <n x="225"/>
        <n x="376"/>
        <n x="121"/>
      </t>
    </mdx>
    <mdx n="0" f="v">
      <t c="3" si="227">
        <n x="225"/>
        <n x="377"/>
        <n x="121"/>
      </t>
    </mdx>
    <mdx n="0" f="v">
      <t c="3" si="227">
        <n x="225"/>
        <n x="280"/>
        <n x="121"/>
      </t>
    </mdx>
    <mdx n="0" f="v">
      <t c="3" si="227">
        <n x="225"/>
        <n x="311"/>
        <n x="121"/>
      </t>
    </mdx>
    <mdx n="0" f="v">
      <t c="3" si="227">
        <n x="225"/>
        <n x="378"/>
        <n x="121"/>
      </t>
    </mdx>
    <mdx n="0" f="v">
      <t c="3" si="227">
        <n x="225"/>
        <n x="379"/>
        <n x="121"/>
      </t>
    </mdx>
    <mdx n="0" f="v">
      <t c="3" si="227">
        <n x="225"/>
        <n x="380"/>
        <n x="121"/>
      </t>
    </mdx>
    <mdx n="0" f="v">
      <t c="3" si="227">
        <n x="225"/>
        <n x="381"/>
        <n x="121"/>
      </t>
    </mdx>
    <mdx n="0" f="v">
      <t c="3" si="227">
        <n x="225"/>
        <n x="382"/>
        <n x="121"/>
      </t>
    </mdx>
    <mdx n="0" f="v">
      <t c="3" si="227">
        <n x="225"/>
        <n x="383"/>
        <n x="121"/>
      </t>
    </mdx>
    <mdx n="0" f="v">
      <t c="3" si="227">
        <n x="225"/>
        <n x="384"/>
        <n x="121"/>
      </t>
    </mdx>
    <mdx n="0" f="v">
      <t c="3" si="227">
        <n x="225"/>
        <n x="385"/>
        <n x="121"/>
      </t>
    </mdx>
    <mdx n="0" f="v">
      <t c="3" si="227">
        <n x="225"/>
        <n x="386"/>
        <n x="121"/>
      </t>
    </mdx>
    <mdx n="0" f="v">
      <t c="3" si="227">
        <n x="225"/>
        <n x="387"/>
        <n x="121"/>
      </t>
    </mdx>
    <mdx n="0" f="v">
      <t c="3" si="227">
        <n x="225"/>
        <n x="388"/>
        <n x="121"/>
      </t>
    </mdx>
    <mdx n="0" f="v">
      <t c="3" si="227">
        <n x="225"/>
        <n x="389"/>
        <n x="121"/>
      </t>
    </mdx>
    <mdx n="0" f="v">
      <t c="3" si="227">
        <n x="225"/>
        <n x="390"/>
        <n x="121"/>
      </t>
    </mdx>
    <mdx n="0" f="v">
      <t c="3" si="227">
        <n x="225"/>
        <n x="393"/>
        <n x="121"/>
      </t>
    </mdx>
    <mdx n="0" f="v">
      <t c="3" si="227">
        <n x="225"/>
        <n x="394"/>
        <n x="121"/>
      </t>
    </mdx>
    <mdx n="0" f="v">
      <t c="3" si="227">
        <n x="225"/>
        <n x="395"/>
        <n x="121"/>
      </t>
    </mdx>
    <mdx n="0" f="v">
      <t c="3" si="227">
        <n x="225"/>
        <n x="278"/>
        <n x="121"/>
      </t>
    </mdx>
    <mdx n="0" f="v">
      <t c="3" si="227">
        <n x="225"/>
        <n x="396"/>
        <n x="121"/>
      </t>
    </mdx>
    <mdx n="0" f="v">
      <t c="3" si="227">
        <n x="225"/>
        <n x="397"/>
        <n x="121"/>
      </t>
    </mdx>
    <mdx n="0" f="v">
      <t c="3" si="227">
        <n x="225"/>
        <n x="392"/>
        <n x="121"/>
      </t>
    </mdx>
    <mdx n="0" f="v">
      <t c="3" si="227">
        <n x="225"/>
        <n x="391"/>
        <n x="121"/>
      </t>
    </mdx>
    <mdx n="0" f="v">
      <t c="3" si="227">
        <n x="225"/>
        <n x="399"/>
        <n x="121"/>
      </t>
    </mdx>
    <mdx n="0" f="v">
      <t c="3" si="227">
        <n x="225"/>
        <n x="400"/>
        <n x="121"/>
      </t>
    </mdx>
    <mdx n="0" f="v">
      <t c="3" si="227">
        <n x="225"/>
        <n x="401"/>
        <n x="121"/>
      </t>
    </mdx>
    <mdx n="0" f="v">
      <t c="3" si="227">
        <n x="225"/>
        <n x="402"/>
        <n x="121"/>
      </t>
    </mdx>
    <mdx n="0" f="v">
      <t c="3" si="227">
        <n x="225"/>
        <n x="277"/>
        <n x="121"/>
      </t>
    </mdx>
    <mdx n="0" f="v">
      <t c="3" si="227">
        <n x="225"/>
        <n x="417"/>
        <n x="121"/>
      </t>
    </mdx>
    <mdx n="0" f="v">
      <t c="3" si="227">
        <n x="225"/>
        <n x="403"/>
        <n x="121"/>
      </t>
    </mdx>
    <mdx n="0" f="v">
      <t c="3" si="227">
        <n x="225"/>
        <n x="404"/>
        <n x="121"/>
      </t>
    </mdx>
    <mdx n="0" f="v">
      <t c="3" si="227">
        <n x="225"/>
        <n x="405"/>
        <n x="121"/>
      </t>
    </mdx>
    <mdx n="0" f="v">
      <t c="3" si="227">
        <n x="225"/>
        <n x="406"/>
        <n x="121"/>
      </t>
    </mdx>
    <mdx n="0" f="v">
      <t c="3" si="227">
        <n x="225"/>
        <n x="407"/>
        <n x="121"/>
      </t>
    </mdx>
    <mdx n="0" f="v">
      <t c="3" si="227">
        <n x="225"/>
        <n x="408"/>
        <n x="121"/>
      </t>
    </mdx>
    <mdx n="0" f="v">
      <t c="3" si="227">
        <n x="225"/>
        <n x="409"/>
        <n x="121"/>
      </t>
    </mdx>
    <mdx n="0" f="v">
      <t c="3" si="227">
        <n x="225"/>
        <n x="410"/>
        <n x="121"/>
      </t>
    </mdx>
    <mdx n="0" f="v">
      <t c="3" si="227">
        <n x="225"/>
        <n x="411"/>
        <n x="121"/>
      </t>
    </mdx>
    <mdx n="0" f="v">
      <t c="3" si="227">
        <n x="225"/>
        <n x="412"/>
        <n x="121"/>
      </t>
    </mdx>
    <mdx n="0" f="v">
      <t c="3" si="227">
        <n x="225"/>
        <n x="413"/>
        <n x="121"/>
      </t>
    </mdx>
    <mdx n="0" f="v">
      <t c="3" si="227">
        <n x="225"/>
        <n x="414"/>
        <n x="121"/>
      </t>
    </mdx>
    <mdx n="0" f="v">
      <t c="3" si="227">
        <n x="225"/>
        <n x="415"/>
        <n x="121"/>
      </t>
    </mdx>
    <mdx n="0" f="v">
      <t c="3" si="227">
        <n x="225"/>
        <n x="416"/>
        <n x="121"/>
      </t>
    </mdx>
    <mdx n="0" f="v">
      <t c="3" si="227">
        <n x="225"/>
        <n x="427"/>
        <n x="121"/>
      </t>
    </mdx>
    <mdx n="0" f="v">
      <t c="3" si="227">
        <n x="225"/>
        <n x="418"/>
        <n x="121"/>
      </t>
    </mdx>
    <mdx n="0" f="v">
      <t c="3" si="227">
        <n x="225"/>
        <n x="419"/>
        <n x="121"/>
      </t>
    </mdx>
    <mdx n="0" f="v">
      <t c="3" si="227">
        <n x="225"/>
        <n x="420"/>
        <n x="121"/>
      </t>
    </mdx>
    <mdx n="0" f="v">
      <t c="3" si="227">
        <n x="225"/>
        <n x="301"/>
        <n x="121"/>
      </t>
    </mdx>
    <mdx n="0" f="v">
      <t c="3" si="227">
        <n x="225"/>
        <n x="297"/>
        <n x="121"/>
      </t>
    </mdx>
    <mdx n="0" f="v">
      <t c="3" si="227">
        <n x="225"/>
        <n x="421"/>
        <n x="121"/>
      </t>
    </mdx>
    <mdx n="0" f="v">
      <t c="3" si="227">
        <n x="225"/>
        <n x="422"/>
        <n x="121"/>
      </t>
    </mdx>
    <mdx n="0" f="v">
      <t c="3" si="227">
        <n x="225"/>
        <n x="423"/>
        <n x="121"/>
      </t>
    </mdx>
    <mdx n="0" f="v">
      <t c="3" si="227">
        <n x="225"/>
        <n x="424"/>
        <n x="121"/>
      </t>
    </mdx>
    <mdx n="0" f="v">
      <t c="3" si="227">
        <n x="225"/>
        <n x="425"/>
        <n x="121"/>
      </t>
    </mdx>
    <mdx n="0" f="v">
      <t c="3" si="227">
        <n x="225"/>
        <n x="348"/>
        <n x="121"/>
      </t>
    </mdx>
    <mdx n="0" f="v">
      <t c="3" si="227">
        <n x="225"/>
        <n x="327"/>
        <n x="121"/>
      </t>
    </mdx>
    <mdx n="0" f="v">
      <t c="3" si="227">
        <n x="225"/>
        <n x="426"/>
        <n x="121"/>
      </t>
    </mdx>
    <mdx n="0" f="v">
      <t c="3" si="227">
        <n x="225"/>
        <n x="329"/>
        <n x="121"/>
      </t>
    </mdx>
    <mdx n="0" f="v">
      <t c="3" si="227">
        <n x="225"/>
        <n x="428"/>
        <n x="121"/>
      </t>
    </mdx>
    <mdx n="0" f="v">
      <t c="3" si="227">
        <n x="225"/>
        <n x="328"/>
        <n x="121"/>
      </t>
    </mdx>
    <mdx n="0" f="v">
      <t c="3" si="227">
        <n x="225"/>
        <n x="429"/>
        <n x="121"/>
      </t>
    </mdx>
    <mdx n="0" f="v">
      <t c="3" si="227">
        <n x="225"/>
        <n x="430"/>
        <n x="121"/>
      </t>
    </mdx>
    <mdx n="0" f="v">
      <t c="3" si="227">
        <n x="225"/>
        <n x="431"/>
        <n x="121"/>
      </t>
    </mdx>
    <mdx n="0" f="v">
      <t c="3" si="227">
        <n x="225"/>
        <n x="432"/>
        <n x="121"/>
      </t>
    </mdx>
    <mdx n="0" f="v">
      <t c="3" si="227">
        <n x="225"/>
        <n x="433"/>
        <n x="121"/>
      </t>
    </mdx>
    <mdx n="0" f="v">
      <t c="3" si="227">
        <n x="225"/>
        <n x="440"/>
        <n x="121"/>
      </t>
    </mdx>
    <mdx n="0" f="v">
      <t c="3" si="227">
        <n x="225"/>
        <n x="441"/>
        <n x="121"/>
      </t>
    </mdx>
    <mdx n="0" f="v">
      <t c="3" si="227">
        <n x="225"/>
        <n x="326"/>
        <n x="121"/>
      </t>
    </mdx>
    <mdx n="0" f="v">
      <t c="3" si="227">
        <n x="225"/>
        <n x="435"/>
        <n x="121"/>
      </t>
    </mdx>
    <mdx n="0" f="v">
      <t c="3" si="227">
        <n x="225"/>
        <n x="436"/>
        <n x="121"/>
      </t>
    </mdx>
    <mdx n="0" f="v">
      <t c="3" si="227">
        <n x="225"/>
        <n x="437"/>
        <n x="121"/>
      </t>
    </mdx>
    <mdx n="0" f="v">
      <t c="3" si="227">
        <n x="225"/>
        <n x="294"/>
        <n x="121"/>
      </t>
    </mdx>
    <mdx n="0" f="v">
      <t c="3" si="227">
        <n x="225"/>
        <n x="293"/>
        <n x="121"/>
      </t>
    </mdx>
    <mdx n="0" f="v">
      <t c="3" si="227">
        <n x="225"/>
        <n x="447"/>
        <n x="121"/>
      </t>
    </mdx>
    <mdx n="0" f="v">
      <t c="3" si="227">
        <n x="225"/>
        <n x="438"/>
        <n x="121"/>
      </t>
    </mdx>
    <mdx n="0" f="v">
      <t c="3" si="227">
        <n x="225"/>
        <n x="350"/>
        <n x="121"/>
      </t>
    </mdx>
    <mdx n="0" f="v">
      <t c="3" si="227">
        <n x="225"/>
        <n x="439"/>
        <n x="121"/>
      </t>
    </mdx>
    <mdx n="0" f="v">
      <t c="3" si="227">
        <n x="225"/>
        <n x="452"/>
        <n x="121"/>
      </t>
    </mdx>
    <mdx n="0" f="v">
      <t c="3" si="227">
        <n x="225"/>
        <n x="442"/>
        <n x="121"/>
      </t>
    </mdx>
    <mdx n="0" f="v">
      <t c="3" si="227">
        <n x="225"/>
        <n x="444"/>
        <n x="121"/>
      </t>
    </mdx>
    <mdx n="0" f="v">
      <t c="3" si="227">
        <n x="225"/>
        <n x="445"/>
        <n x="121"/>
      </t>
    </mdx>
    <mdx n="0" f="v">
      <t c="3" si="227">
        <n x="225"/>
        <n x="446"/>
        <n x="121"/>
      </t>
    </mdx>
    <mdx n="0" f="v">
      <t c="3" si="227">
        <n x="225"/>
        <n x="434"/>
        <n x="121"/>
      </t>
    </mdx>
    <mdx n="0" f="v">
      <t c="3" si="227">
        <n x="225"/>
        <n x="457"/>
        <n x="121"/>
      </t>
    </mdx>
    <mdx n="0" f="v">
      <t c="3" si="227">
        <n x="225"/>
        <n x="458"/>
        <n x="121"/>
      </t>
    </mdx>
    <mdx n="0" f="v">
      <t c="3" si="227">
        <n x="225"/>
        <n x="473"/>
        <n x="121"/>
      </t>
    </mdx>
    <mdx n="0" f="v">
      <t c="3" si="227">
        <n x="225"/>
        <n x="448"/>
        <n x="121"/>
      </t>
    </mdx>
    <mdx n="0" f="v">
      <t c="3" si="227">
        <n x="225"/>
        <n x="449"/>
        <n x="121"/>
      </t>
    </mdx>
    <mdx n="0" f="v">
      <t c="3" si="227">
        <n x="225"/>
        <n x="450"/>
        <n x="121"/>
      </t>
    </mdx>
    <mdx n="0" f="v">
      <t c="3" si="227">
        <n x="225"/>
        <n x="276"/>
        <n x="121"/>
      </t>
    </mdx>
    <mdx n="0" f="v">
      <t c="3" si="227">
        <n x="225"/>
        <n x="453"/>
        <n x="121"/>
      </t>
    </mdx>
    <mdx n="0" f="v">
      <t c="3" si="227">
        <n x="225"/>
        <n x="455"/>
        <n x="121"/>
      </t>
    </mdx>
    <mdx n="0" f="v">
      <t c="3" si="227">
        <n x="225"/>
        <n x="456"/>
        <n x="121"/>
      </t>
    </mdx>
    <mdx n="0" f="v">
      <t c="3" si="227">
        <n x="225"/>
        <n x="346"/>
        <n x="121"/>
      </t>
    </mdx>
    <mdx n="0" f="v">
      <t c="3" si="227">
        <n x="225"/>
        <n x="459"/>
        <n x="121"/>
      </t>
    </mdx>
    <mdx n="0" f="v">
      <t c="3" si="227">
        <n x="225"/>
        <n x="451"/>
        <n x="121"/>
      </t>
    </mdx>
    <mdx n="0" f="v">
      <t c="3" si="227">
        <n x="225"/>
        <n x="460"/>
        <n x="121"/>
      </t>
    </mdx>
    <mdx n="0" f="v">
      <t c="3" si="227">
        <n x="225"/>
        <n x="461"/>
        <n x="121"/>
      </t>
    </mdx>
    <mdx n="0" f="v">
      <t c="3" si="227">
        <n x="225"/>
        <n x="463"/>
        <n x="121"/>
      </t>
    </mdx>
    <mdx n="0" f="v">
      <t c="3" si="227">
        <n x="225"/>
        <n x="464"/>
        <n x="121"/>
      </t>
    </mdx>
    <mdx n="0" f="v">
      <t c="3" si="227">
        <n x="225"/>
        <n x="465"/>
        <n x="121"/>
      </t>
    </mdx>
    <mdx n="0" f="v">
      <t c="3" si="227">
        <n x="225"/>
        <n x="466"/>
        <n x="121"/>
      </t>
    </mdx>
    <mdx n="0" f="v">
      <t c="3" si="227">
        <n x="225"/>
        <n x="467"/>
        <n x="121"/>
      </t>
    </mdx>
    <mdx n="0" f="v">
      <t c="3" si="227">
        <n x="225"/>
        <n x="468"/>
        <n x="121"/>
      </t>
    </mdx>
    <mdx n="0" f="v">
      <t c="3" si="227">
        <n x="225"/>
        <n x="469"/>
        <n x="121"/>
      </t>
    </mdx>
    <mdx n="0" f="v">
      <t c="3" si="227">
        <n x="225"/>
        <n x="470"/>
        <n x="121"/>
      </t>
    </mdx>
    <mdx n="0" f="v">
      <t c="3" si="227">
        <n x="225"/>
        <n x="471"/>
        <n x="121"/>
      </t>
    </mdx>
    <mdx n="0" f="v">
      <t c="3" si="227">
        <n x="225"/>
        <n x="472"/>
        <n x="121"/>
      </t>
    </mdx>
    <mdx n="0" f="v">
      <t c="3" si="227">
        <n x="225"/>
        <n x="475"/>
        <n x="121"/>
      </t>
    </mdx>
    <mdx n="0" f="v">
      <t c="3" si="227">
        <n x="225"/>
        <n x="476"/>
        <n x="121"/>
      </t>
    </mdx>
    <mdx n="0" f="v">
      <t c="3" si="227">
        <n x="225"/>
        <n x="477"/>
        <n x="121"/>
      </t>
    </mdx>
    <mdx n="0" f="v">
      <t c="3" si="227">
        <n x="225"/>
        <n x="478"/>
        <n x="121"/>
      </t>
    </mdx>
    <mdx n="0" f="v">
      <t c="3" si="227">
        <n x="225"/>
        <n x="480"/>
        <n x="121"/>
      </t>
    </mdx>
    <mdx n="0" f="v">
      <t c="3" si="227">
        <n x="225"/>
        <n x="481"/>
        <n x="121"/>
      </t>
    </mdx>
    <mdx n="0" f="v">
      <t c="3" si="227">
        <n x="225"/>
        <n x="491"/>
        <n x="121"/>
      </t>
    </mdx>
    <mdx n="0" f="v">
      <t c="3" si="227">
        <n x="225"/>
        <n x="490"/>
        <n x="121"/>
      </t>
    </mdx>
    <mdx n="0" f="v">
      <t c="3" si="227">
        <n x="225"/>
        <n x="483"/>
        <n x="121"/>
      </t>
    </mdx>
    <mdx n="0" f="v">
      <t c="3" si="227">
        <n x="225"/>
        <n x="484"/>
        <n x="121"/>
      </t>
    </mdx>
    <mdx n="0" f="v">
      <t c="3" si="227">
        <n x="225"/>
        <n x="485"/>
        <n x="121"/>
      </t>
    </mdx>
    <mdx n="0" f="v">
      <t c="3" si="227">
        <n x="225"/>
        <n x="486"/>
        <n x="121"/>
      </t>
    </mdx>
    <mdx n="0" f="v">
      <t c="3" si="227">
        <n x="225"/>
        <n x="482"/>
        <n x="121"/>
      </t>
    </mdx>
    <mdx n="0" f="v">
      <t c="3" si="227">
        <n x="225"/>
        <n x="487"/>
        <n x="121"/>
      </t>
    </mdx>
    <mdx n="0" f="v">
      <t c="3" si="227">
        <n x="225"/>
        <n x="488"/>
        <n x="121"/>
      </t>
    </mdx>
    <mdx n="0" f="v">
      <t c="3" si="227">
        <n x="225"/>
        <n x="489"/>
        <n x="121"/>
      </t>
    </mdx>
    <mdx n="0" f="v">
      <t c="3" si="227">
        <n x="225"/>
        <n x="497"/>
        <n x="121"/>
      </t>
    </mdx>
    <mdx n="0" f="v">
      <t c="3" si="227">
        <n x="225"/>
        <n x="492"/>
        <n x="121"/>
      </t>
    </mdx>
    <mdx n="0" f="v">
      <t c="3" si="227">
        <n x="225"/>
        <n x="493"/>
        <n x="121"/>
      </t>
    </mdx>
    <mdx n="0" f="v">
      <t c="3" si="227">
        <n x="225"/>
        <n x="495"/>
        <n x="121"/>
      </t>
    </mdx>
    <mdx n="0" f="v">
      <t c="3" si="227">
        <n x="225"/>
        <n x="496"/>
        <n x="121"/>
      </t>
    </mdx>
    <mdx n="0" f="v">
      <t c="3" si="227">
        <n x="225"/>
        <n x="494"/>
        <n x="121"/>
      </t>
    </mdx>
    <mdx n="0" f="v">
      <t c="3" si="227">
        <n x="225"/>
        <n x="498"/>
        <n x="121"/>
      </t>
    </mdx>
    <mdx n="0" f="v">
      <t c="3" si="227">
        <n x="225"/>
        <n x="499"/>
        <n x="121"/>
      </t>
    </mdx>
    <mdx n="0" f="v">
      <t c="3" si="227">
        <n x="225"/>
        <n x="500"/>
        <n x="121"/>
      </t>
    </mdx>
    <mdx n="0" f="v">
      <t c="3" si="227">
        <n x="225"/>
        <n x="501"/>
        <n x="121"/>
      </t>
    </mdx>
    <mdx n="0" f="v">
      <t c="3" si="227">
        <n x="225"/>
        <n x="502"/>
        <n x="121"/>
      </t>
    </mdx>
    <mdx n="0" f="v">
      <t c="3" si="227">
        <n x="225"/>
        <n x="503"/>
        <n x="121"/>
      </t>
    </mdx>
    <mdx n="0" f="v">
      <t c="3" si="227">
        <n x="225"/>
        <n x="504"/>
        <n x="121"/>
      </t>
    </mdx>
    <mdx n="0" f="v">
      <t c="3" si="227">
        <n x="225"/>
        <n x="505"/>
        <n x="121"/>
      </t>
    </mdx>
    <mdx n="0" f="v">
      <t c="3" si="227">
        <n x="225"/>
        <n x="506"/>
        <n x="121"/>
      </t>
    </mdx>
    <mdx n="0" f="v">
      <t c="3" si="227">
        <n x="225"/>
        <n x="513"/>
        <n x="121"/>
      </t>
    </mdx>
    <mdx n="0" f="v">
      <t c="3" si="227">
        <n x="225"/>
        <n x="507"/>
        <n x="121"/>
      </t>
    </mdx>
    <mdx n="0" f="v">
      <t c="3" si="227">
        <n x="225"/>
        <n x="508"/>
        <n x="121"/>
      </t>
    </mdx>
    <mdx n="0" f="v">
      <t c="3" si="227">
        <n x="225"/>
        <n x="509"/>
        <n x="121"/>
      </t>
    </mdx>
    <mdx n="0" f="v">
      <t c="3" si="227">
        <n x="225"/>
        <n x="510"/>
        <n x="121"/>
      </t>
    </mdx>
    <mdx n="0" f="v">
      <t c="3" si="227">
        <n x="225"/>
        <n x="511"/>
        <n x="121"/>
      </t>
    </mdx>
    <mdx n="0" f="v">
      <t c="3" si="227">
        <n x="225"/>
        <n x="512"/>
        <n x="121"/>
      </t>
    </mdx>
    <mdx n="0" f="v">
      <t c="3" si="227">
        <n x="225"/>
        <n x="514"/>
        <n x="121"/>
      </t>
    </mdx>
    <mdx n="0" f="v">
      <t c="3" si="227">
        <n x="225"/>
        <n x="515"/>
        <n x="121"/>
      </t>
    </mdx>
    <mdx n="0" f="v">
      <t c="3" si="227">
        <n x="225"/>
        <n x="517"/>
        <n x="121"/>
      </t>
    </mdx>
    <mdx n="0" f="v">
      <t c="3" si="227">
        <n x="225"/>
        <n x="518"/>
        <n x="121"/>
      </t>
    </mdx>
    <mdx n="0" f="v">
      <t c="3" si="227">
        <n x="225"/>
        <n x="522"/>
        <n x="121"/>
      </t>
    </mdx>
    <mdx n="0" f="v">
      <t c="3" si="227">
        <n x="225"/>
        <n x="519"/>
        <n x="121"/>
      </t>
    </mdx>
    <mdx n="0" f="v">
      <t c="3" si="227">
        <n x="225"/>
        <n x="520"/>
        <n x="121"/>
      </t>
    </mdx>
    <mdx n="0" f="v">
      <t c="3" si="227">
        <n x="225"/>
        <n x="524"/>
        <n x="121"/>
      </t>
    </mdx>
    <mdx n="0" f="v">
      <t c="3" si="227">
        <n x="225"/>
        <n x="523"/>
        <n x="121"/>
      </t>
    </mdx>
    <mdx n="0" f="v">
      <t c="3" si="227">
        <n x="225"/>
        <n x="526"/>
        <n x="121"/>
      </t>
    </mdx>
    <mdx n="0" f="v">
      <t c="3" si="227">
        <n x="225"/>
        <n x="528"/>
        <n x="121"/>
      </t>
    </mdx>
    <mdx n="0" f="v">
      <t c="3" si="227">
        <n x="225"/>
        <n x="527"/>
        <n x="121"/>
      </t>
    </mdx>
    <mdx n="0" f="v">
      <t c="3" si="227">
        <n x="225"/>
        <n x="529"/>
        <n x="121"/>
      </t>
    </mdx>
    <mdx n="0" f="v">
      <t c="3" si="227">
        <n x="225"/>
        <n x="530"/>
        <n x="121"/>
      </t>
    </mdx>
    <mdx n="0" f="v">
      <t c="3" si="227">
        <n x="225"/>
        <n x="533"/>
        <n x="121"/>
      </t>
    </mdx>
    <mdx n="0" f="v">
      <t c="3" si="227">
        <n x="225"/>
        <n x="531"/>
        <n x="121"/>
      </t>
    </mdx>
    <mdx n="0" f="v">
      <t c="3" si="227">
        <n x="225"/>
        <n x="534"/>
        <n x="121"/>
      </t>
    </mdx>
    <mdx n="0" f="v">
      <t c="3" si="227">
        <n x="225"/>
        <n x="535"/>
        <n x="121"/>
      </t>
    </mdx>
    <mdx n="0" f="v">
      <t c="3" si="227">
        <n x="225"/>
        <n x="536"/>
        <n x="121"/>
      </t>
    </mdx>
    <mdx n="0" f="v">
      <t c="3" si="227">
        <n x="225"/>
        <n x="537"/>
        <n x="121"/>
      </t>
    </mdx>
    <mdx n="0" f="v">
      <t c="3" si="227">
        <n x="225"/>
        <n x="538"/>
        <n x="121"/>
      </t>
    </mdx>
    <mdx n="0" f="v">
      <t c="3" si="227">
        <n x="225"/>
        <n x="543"/>
        <n x="121"/>
      </t>
    </mdx>
    <mdx n="0" f="v">
      <t c="3" si="227">
        <n x="225"/>
        <n x="539"/>
        <n x="121"/>
      </t>
    </mdx>
    <mdx n="0" f="v">
      <t c="3" si="227">
        <n x="225"/>
        <n x="544"/>
        <n x="121"/>
      </t>
    </mdx>
    <mdx n="0" f="v">
      <t c="3" si="227">
        <n x="225"/>
        <n x="546"/>
        <n x="121"/>
      </t>
    </mdx>
    <mdx n="0" f="v">
      <t c="3" si="227">
        <n x="225"/>
        <n x="540"/>
        <n x="121"/>
      </t>
    </mdx>
    <mdx n="0" f="v">
      <t c="3" si="227">
        <n x="225"/>
        <n x="541"/>
        <n x="121"/>
      </t>
    </mdx>
    <mdx n="0" f="v">
      <t c="3" si="227">
        <n x="225"/>
        <n x="545"/>
        <n x="121"/>
      </t>
    </mdx>
    <mdx n="0" f="v">
      <t c="3" si="227">
        <n x="225"/>
        <n x="542"/>
        <n x="121"/>
      </t>
    </mdx>
    <mdx n="0" f="v">
      <t c="3" si="227">
        <n x="225"/>
        <n x="272"/>
        <n x="106"/>
      </t>
    </mdx>
    <mdx n="0" f="v">
      <t c="3" si="227">
        <n x="225"/>
        <n x="273"/>
        <n x="106"/>
      </t>
    </mdx>
    <mdx n="0" f="v">
      <t c="3" si="227">
        <n x="225"/>
        <n x="271"/>
        <n x="106"/>
      </t>
    </mdx>
    <mdx n="0" f="v">
      <t c="3" si="227">
        <n x="225"/>
        <n x="270"/>
        <n x="106"/>
      </t>
    </mdx>
    <mdx n="0" f="v">
      <t c="3" si="227">
        <n x="225"/>
        <n x="269"/>
        <n x="106"/>
      </t>
    </mdx>
    <mdx n="0" f="v">
      <t c="3" si="227">
        <n x="225"/>
        <n x="268"/>
        <n x="106"/>
      </t>
    </mdx>
    <mdx n="0" f="v">
      <t c="3" si="227">
        <n x="225"/>
        <n x="355"/>
        <n x="106"/>
      </t>
    </mdx>
    <mdx n="0" f="v">
      <t c="3" si="227">
        <n x="225"/>
        <n x="356"/>
        <n x="106"/>
      </t>
    </mdx>
    <mdx n="0" f="v">
      <t c="3" si="227">
        <n x="225"/>
        <n x="357"/>
        <n x="106"/>
      </t>
    </mdx>
    <mdx n="0" f="v">
      <t c="3" si="227">
        <n x="225"/>
        <n x="358"/>
        <n x="106"/>
      </t>
    </mdx>
    <mdx n="0" f="v">
      <t c="3" si="227">
        <n x="225"/>
        <n x="359"/>
        <n x="106"/>
      </t>
    </mdx>
    <mdx n="0" f="v">
      <t c="3" si="227">
        <n x="225"/>
        <n x="360"/>
        <n x="106"/>
      </t>
    </mdx>
    <mdx n="0" f="v">
      <t c="3" si="227">
        <n x="225"/>
        <n x="361"/>
        <n x="106"/>
      </t>
    </mdx>
    <mdx n="0" f="v">
      <t c="3" si="227">
        <n x="225"/>
        <n x="547"/>
        <n x="106"/>
      </t>
    </mdx>
    <mdx n="0" f="v">
      <t c="3" si="227">
        <n x="225"/>
        <n x="362"/>
        <n x="106"/>
      </t>
    </mdx>
    <mdx n="0" f="v">
      <t c="3" si="227">
        <n x="225"/>
        <n x="363"/>
        <n x="106"/>
      </t>
    </mdx>
    <mdx n="0" f="v">
      <t c="3" si="227">
        <n x="225"/>
        <n x="364"/>
        <n x="106"/>
      </t>
    </mdx>
    <mdx n="0" f="v">
      <t c="3" si="227">
        <n x="225"/>
        <n x="548"/>
        <n x="106"/>
      </t>
    </mdx>
    <mdx n="0" f="v">
      <t c="3" si="227">
        <n x="225"/>
        <n x="365"/>
        <n x="106"/>
      </t>
    </mdx>
    <mdx n="0" f="v">
      <t c="3" si="227">
        <n x="225"/>
        <n x="366"/>
        <n x="106"/>
      </t>
    </mdx>
    <mdx n="0" f="v">
      <t c="3" si="227">
        <n x="225"/>
        <n x="367"/>
        <n x="106"/>
      </t>
    </mdx>
    <mdx n="0" f="v">
      <t c="3" si="227">
        <n x="225"/>
        <n x="368"/>
        <n x="106"/>
      </t>
    </mdx>
    <mdx n="0" f="v">
      <t c="3" si="227">
        <n x="225"/>
        <n x="369"/>
        <n x="106"/>
      </t>
    </mdx>
    <mdx n="0" f="v">
      <t c="3" si="227">
        <n x="225"/>
        <n x="370"/>
        <n x="106"/>
      </t>
    </mdx>
    <mdx n="0" f="v">
      <t c="3" si="227">
        <n x="225"/>
        <n x="371"/>
        <n x="106"/>
      </t>
    </mdx>
    <mdx n="0" f="v">
      <t c="3" si="227">
        <n x="225"/>
        <n x="372"/>
        <n x="106"/>
      </t>
    </mdx>
    <mdx n="0" f="v">
      <t c="3" si="227">
        <n x="225"/>
        <n x="255"/>
        <n x="106"/>
      </t>
    </mdx>
    <mdx n="0" f="v">
      <t c="3" si="227">
        <n x="225"/>
        <n x="316"/>
        <n x="106"/>
      </t>
    </mdx>
    <mdx n="0" f="v">
      <t c="3" si="227">
        <n x="225"/>
        <n x="373"/>
        <n x="106"/>
      </t>
    </mdx>
    <mdx n="0" f="v">
      <t c="3" si="227">
        <n x="225"/>
        <n x="374"/>
        <n x="106"/>
      </t>
    </mdx>
    <mdx n="0" f="v">
      <t c="3" si="227">
        <n x="225"/>
        <n x="375"/>
        <n x="106"/>
      </t>
    </mdx>
    <mdx n="0" f="v">
      <t c="3" si="227">
        <n x="225"/>
        <n x="281"/>
        <n x="106"/>
      </t>
    </mdx>
    <mdx n="0" f="v">
      <t c="3" si="227">
        <n x="225"/>
        <n x="376"/>
        <n x="106"/>
      </t>
    </mdx>
    <mdx n="0" f="v">
      <t c="3" si="227">
        <n x="225"/>
        <n x="377"/>
        <n x="106"/>
      </t>
    </mdx>
    <mdx n="0" f="v">
      <t c="3" si="227">
        <n x="225"/>
        <n x="280"/>
        <n x="106"/>
      </t>
    </mdx>
    <mdx n="0" f="v">
      <t c="3" si="227">
        <n x="225"/>
        <n x="311"/>
        <n x="106"/>
      </t>
    </mdx>
    <mdx n="0" f="v">
      <t c="3" si="227">
        <n x="225"/>
        <n x="378"/>
        <n x="106"/>
      </t>
    </mdx>
    <mdx n="0" f="v">
      <t c="3" si="227">
        <n x="225"/>
        <n x="379"/>
        <n x="106"/>
      </t>
    </mdx>
    <mdx n="0" f="v">
      <t c="3" si="227">
        <n x="225"/>
        <n x="380"/>
        <n x="106"/>
      </t>
    </mdx>
    <mdx n="0" f="v">
      <t c="3" si="227">
        <n x="225"/>
        <n x="381"/>
        <n x="106"/>
      </t>
    </mdx>
    <mdx n="0" f="v">
      <t c="3" si="227">
        <n x="225"/>
        <n x="382"/>
        <n x="106"/>
      </t>
    </mdx>
    <mdx n="0" f="v">
      <t c="3" si="227">
        <n x="225"/>
        <n x="304"/>
        <n x="106"/>
      </t>
    </mdx>
    <mdx n="0" f="v">
      <t c="3" si="227">
        <n x="225"/>
        <n x="383"/>
        <n x="106"/>
      </t>
    </mdx>
    <mdx n="0" f="v">
      <t c="3" si="227">
        <n x="225"/>
        <n x="384"/>
        <n x="106"/>
      </t>
    </mdx>
    <mdx n="0" f="v">
      <t c="3" si="227">
        <n x="225"/>
        <n x="385"/>
        <n x="106"/>
      </t>
    </mdx>
    <mdx n="0" f="v">
      <t c="3" si="227">
        <n x="225"/>
        <n x="386"/>
        <n x="106"/>
      </t>
    </mdx>
    <mdx n="0" f="v">
      <t c="3" si="227">
        <n x="225"/>
        <n x="387"/>
        <n x="106"/>
      </t>
    </mdx>
    <mdx n="0" f="v">
      <t c="3" si="227">
        <n x="225"/>
        <n x="388"/>
        <n x="106"/>
      </t>
    </mdx>
    <mdx n="0" f="v">
      <t c="3" si="227">
        <n x="225"/>
        <n x="389"/>
        <n x="106"/>
      </t>
    </mdx>
    <mdx n="0" f="v">
      <t c="3" si="227">
        <n x="225"/>
        <n x="390"/>
        <n x="106"/>
      </t>
    </mdx>
    <mdx n="0" f="v">
      <t c="3" si="227">
        <n x="225"/>
        <n x="391"/>
        <n x="106"/>
      </t>
    </mdx>
    <mdx n="0" f="v">
      <t c="3" si="227">
        <n x="225"/>
        <n x="393"/>
        <n x="106"/>
      </t>
    </mdx>
    <mdx n="0" f="v">
      <t c="3" si="227">
        <n x="225"/>
        <n x="394"/>
        <n x="106"/>
      </t>
    </mdx>
    <mdx n="0" f="v">
      <t c="3" si="227">
        <n x="225"/>
        <n x="395"/>
        <n x="106"/>
      </t>
    </mdx>
    <mdx n="0" f="v">
      <t c="3" si="227">
        <n x="225"/>
        <n x="278"/>
        <n x="106"/>
      </t>
    </mdx>
    <mdx n="0" f="v">
      <t c="3" si="227">
        <n x="225"/>
        <n x="396"/>
        <n x="106"/>
      </t>
    </mdx>
    <mdx n="0" f="v">
      <t c="3" si="227">
        <n x="225"/>
        <n x="397"/>
        <n x="106"/>
      </t>
    </mdx>
    <mdx n="0" f="v">
      <t c="3" si="227">
        <n x="225"/>
        <n x="398"/>
        <n x="106"/>
      </t>
    </mdx>
    <mdx n="0" f="v">
      <t c="3" si="227">
        <n x="225"/>
        <n x="392"/>
        <n x="106"/>
      </t>
    </mdx>
    <mdx n="0" f="v">
      <t c="3" si="227">
        <n x="225"/>
        <n x="399"/>
        <n x="106"/>
      </t>
    </mdx>
    <mdx n="0" f="v">
      <t c="3" si="227">
        <n x="225"/>
        <n x="400"/>
        <n x="106"/>
      </t>
    </mdx>
    <mdx n="0" f="v">
      <t c="3" si="227">
        <n x="225"/>
        <n x="401"/>
        <n x="106"/>
      </t>
    </mdx>
    <mdx n="0" f="v">
      <t c="3" si="227">
        <n x="225"/>
        <n x="402"/>
        <n x="106"/>
      </t>
    </mdx>
    <mdx n="0" f="v">
      <t c="3" si="227">
        <n x="225"/>
        <n x="277"/>
        <n x="106"/>
      </t>
    </mdx>
    <mdx n="0" f="v">
      <t c="3" si="227">
        <n x="225"/>
        <n x="417"/>
        <n x="106"/>
      </t>
    </mdx>
    <mdx n="0" f="v">
      <t c="3" si="227">
        <n x="225"/>
        <n x="411"/>
        <n x="106"/>
      </t>
    </mdx>
    <mdx n="0" f="v">
      <t c="3" si="227">
        <n x="225"/>
        <n x="404"/>
        <n x="106"/>
      </t>
    </mdx>
    <mdx n="0" f="v">
      <t c="3" si="227">
        <n x="225"/>
        <n x="405"/>
        <n x="106"/>
      </t>
    </mdx>
    <mdx n="0" f="v">
      <t c="3" si="227">
        <n x="225"/>
        <n x="406"/>
        <n x="106"/>
      </t>
    </mdx>
    <mdx n="0" f="v">
      <t c="3" si="227">
        <n x="225"/>
        <n x="407"/>
        <n x="106"/>
      </t>
    </mdx>
    <mdx n="0" f="v">
      <t c="3" si="227">
        <n x="225"/>
        <n x="408"/>
        <n x="106"/>
      </t>
    </mdx>
    <mdx n="0" f="v">
      <t c="3" si="227">
        <n x="225"/>
        <n x="409"/>
        <n x="106"/>
      </t>
    </mdx>
    <mdx n="0" f="v">
      <t c="3" si="227">
        <n x="225"/>
        <n x="410"/>
        <n x="106"/>
      </t>
    </mdx>
    <mdx n="0" f="v">
      <t c="3" si="227">
        <n x="225"/>
        <n x="403"/>
        <n x="106"/>
      </t>
    </mdx>
    <mdx n="0" f="v">
      <t c="3" si="227">
        <n x="225"/>
        <n x="412"/>
        <n x="106"/>
      </t>
    </mdx>
    <mdx n="0" f="v">
      <t c="3" si="227">
        <n x="225"/>
        <n x="413"/>
        <n x="106"/>
      </t>
    </mdx>
    <mdx n="0" f="v">
      <t c="3" si="227">
        <n x="225"/>
        <n x="414"/>
        <n x="106"/>
      </t>
    </mdx>
    <mdx n="0" f="v">
      <t c="3" si="227">
        <n x="225"/>
        <n x="415"/>
        <n x="106"/>
      </t>
    </mdx>
    <mdx n="0" f="v">
      <t c="3" si="227">
        <n x="225"/>
        <n x="416"/>
        <n x="106"/>
      </t>
    </mdx>
    <mdx n="0" f="v">
      <t c="3" si="227">
        <n x="225"/>
        <n x="427"/>
        <n x="106"/>
      </t>
    </mdx>
    <mdx n="0" f="v">
      <t c="3" si="227">
        <n x="225"/>
        <n x="422"/>
        <n x="106"/>
      </t>
    </mdx>
    <mdx n="0" f="v">
      <t c="3" si="227">
        <n x="225"/>
        <n x="418"/>
        <n x="106"/>
      </t>
    </mdx>
    <mdx n="0" f="v">
      <t c="3" si="227">
        <n x="225"/>
        <n x="419"/>
        <n x="106"/>
      </t>
    </mdx>
    <mdx n="0" f="v">
      <t c="3" si="227">
        <n x="225"/>
        <n x="420"/>
        <n x="106"/>
      </t>
    </mdx>
    <mdx n="0" f="v">
      <t c="3" si="227">
        <n x="225"/>
        <n x="299"/>
        <n x="106"/>
      </t>
    </mdx>
    <mdx n="0" f="v">
      <t c="3" si="227">
        <n x="225"/>
        <n x="297"/>
        <n x="106"/>
      </t>
    </mdx>
    <mdx n="0" f="v">
      <t c="3" si="227">
        <n x="225"/>
        <n x="421"/>
        <n x="106"/>
      </t>
    </mdx>
    <mdx n="0" f="v">
      <t c="3" si="227">
        <n x="225"/>
        <n x="423"/>
        <n x="106"/>
      </t>
    </mdx>
    <mdx n="0" f="v">
      <t c="3" si="227">
        <n x="225"/>
        <n x="424"/>
        <n x="106"/>
      </t>
    </mdx>
    <mdx n="0" f="v">
      <t c="3" si="227">
        <n x="225"/>
        <n x="425"/>
        <n x="106"/>
      </t>
    </mdx>
    <mdx n="0" f="v">
      <t c="3" si="227">
        <n x="225"/>
        <n x="327"/>
        <n x="106"/>
      </t>
    </mdx>
    <mdx n="0" f="v">
      <t c="3" si="227">
        <n x="225"/>
        <n x="426"/>
        <n x="106"/>
      </t>
    </mdx>
    <mdx n="0" f="v">
      <t c="3" si="227">
        <n x="225"/>
        <n x="433"/>
        <n x="106"/>
      </t>
    </mdx>
    <mdx n="0" f="v">
      <t c="3" si="227">
        <n x="225"/>
        <n x="329"/>
        <n x="106"/>
      </t>
    </mdx>
    <mdx n="0" f="v">
      <t c="3" si="227">
        <n x="225"/>
        <n x="428"/>
        <n x="106"/>
      </t>
    </mdx>
    <mdx n="0" f="v">
      <t c="3" si="227">
        <n x="225"/>
        <n x="328"/>
        <n x="106"/>
      </t>
    </mdx>
    <mdx n="0" f="v">
      <t c="3" si="227">
        <n x="225"/>
        <n x="429"/>
        <n x="106"/>
      </t>
    </mdx>
    <mdx n="0" f="v">
      <t c="3" si="227">
        <n x="225"/>
        <n x="430"/>
        <n x="106"/>
      </t>
    </mdx>
    <mdx n="0" f="v">
      <t c="3" si="227">
        <n x="225"/>
        <n x="431"/>
        <n x="106"/>
      </t>
    </mdx>
    <mdx n="0" f="v">
      <t c="3" si="227">
        <n x="225"/>
        <n x="432"/>
        <n x="106"/>
      </t>
    </mdx>
    <mdx n="0" f="v">
      <t c="3" si="227">
        <n x="225"/>
        <n x="441"/>
        <n x="106"/>
      </t>
    </mdx>
    <mdx n="0" f="v">
      <t c="3" si="227">
        <n x="225"/>
        <n x="458"/>
        <n x="106"/>
      </t>
    </mdx>
    <mdx n="0" f="v">
      <t c="3" si="227">
        <n x="225"/>
        <n x="447"/>
        <n x="106"/>
      </t>
    </mdx>
    <mdx n="0" f="v">
      <t c="3" si="227">
        <n x="225"/>
        <n x="450"/>
        <n x="106"/>
      </t>
    </mdx>
    <mdx n="0" f="v">
      <t c="3" si="227">
        <n x="225"/>
        <n x="326"/>
        <n x="106"/>
      </t>
    </mdx>
    <mdx n="0" f="v">
      <t c="3" si="227">
        <n x="225"/>
        <n x="435"/>
        <n x="106"/>
      </t>
    </mdx>
    <mdx n="0" f="v">
      <t c="3" si="227">
        <n x="225"/>
        <n x="436"/>
        <n x="106"/>
      </t>
    </mdx>
    <mdx n="0" f="v">
      <t c="3" si="227">
        <n x="225"/>
        <n x="437"/>
        <n x="106"/>
      </t>
    </mdx>
    <mdx n="0" f="v">
      <t c="3" si="227">
        <n x="225"/>
        <n x="294"/>
        <n x="106"/>
      </t>
    </mdx>
    <mdx n="0" f="v">
      <t c="3" si="227">
        <n x="225"/>
        <n x="293"/>
        <n x="106"/>
      </t>
    </mdx>
    <mdx n="0" f="v">
      <t c="3" si="227">
        <n x="225"/>
        <n x="438"/>
        <n x="106"/>
      </t>
    </mdx>
    <mdx n="0" f="v">
      <t c="3" si="227">
        <n x="225"/>
        <n x="350"/>
        <n x="106"/>
      </t>
    </mdx>
    <mdx n="0" f="v">
      <t c="3" si="227">
        <n x="225"/>
        <n x="439"/>
        <n x="106"/>
      </t>
    </mdx>
    <mdx n="0" f="v">
      <t c="3" si="227">
        <n x="225"/>
        <n x="448"/>
        <n x="106"/>
      </t>
    </mdx>
    <mdx n="0" f="v">
      <t c="3" si="227">
        <n x="225"/>
        <n x="442"/>
        <n x="106"/>
      </t>
    </mdx>
    <mdx n="0" f="v">
      <t c="3" si="227">
        <n x="225"/>
        <n x="443"/>
        <n x="106"/>
      </t>
    </mdx>
    <mdx n="0" f="v">
      <t c="3" si="227">
        <n x="225"/>
        <n x="444"/>
        <n x="106"/>
      </t>
    </mdx>
    <mdx n="0" f="v">
      <t c="3" si="227">
        <n x="225"/>
        <n x="445"/>
        <n x="106"/>
      </t>
    </mdx>
    <mdx n="0" f="v">
      <t c="3" si="227">
        <n x="225"/>
        <n x="446"/>
        <n x="106"/>
      </t>
    </mdx>
    <mdx n="0" f="v">
      <t c="3" si="227">
        <n x="225"/>
        <n x="434"/>
        <n x="106"/>
      </t>
    </mdx>
    <mdx n="0" f="v">
      <t c="3" si="227">
        <n x="225"/>
        <n x="452"/>
        <n x="106"/>
      </t>
    </mdx>
    <mdx n="0" f="v">
      <t c="3" si="227">
        <n x="225"/>
        <n x="440"/>
        <n x="106"/>
      </t>
    </mdx>
    <mdx n="0" f="v">
      <t c="3" si="227">
        <n x="225"/>
        <n x="449"/>
        <n x="106"/>
      </t>
    </mdx>
    <mdx n="0" f="v">
      <t c="3" si="227">
        <n x="225"/>
        <n x="459"/>
        <n x="106"/>
      </t>
    </mdx>
    <mdx n="0" f="v">
      <t c="3" si="227">
        <n x="225"/>
        <n x="276"/>
        <n x="106"/>
      </t>
    </mdx>
    <mdx n="0" f="v">
      <t c="3" si="227">
        <n x="225"/>
        <n x="453"/>
        <n x="106"/>
      </t>
    </mdx>
    <mdx n="0" f="v">
      <t c="3" si="227">
        <n x="225"/>
        <n x="454"/>
        <n x="106"/>
      </t>
    </mdx>
    <mdx n="0" f="v">
      <t c="3" si="227">
        <n x="225"/>
        <n x="455"/>
        <n x="106"/>
      </t>
    </mdx>
    <mdx n="0" f="v">
      <t c="3" si="227">
        <n x="225"/>
        <n x="456"/>
        <n x="106"/>
      </t>
    </mdx>
    <mdx n="0" f="v">
      <t c="3" si="227">
        <n x="225"/>
        <n x="346"/>
        <n x="106"/>
      </t>
    </mdx>
    <mdx n="0" f="v">
      <t c="3" si="227">
        <n x="225"/>
        <n x="451"/>
        <n x="106"/>
      </t>
    </mdx>
    <mdx n="0" f="v">
      <t c="3" si="227">
        <n x="225"/>
        <n x="457"/>
        <n x="106"/>
      </t>
    </mdx>
    <mdx n="0" f="v">
      <t c="3" si="227">
        <n x="225"/>
        <n x="473"/>
        <n x="106"/>
      </t>
    </mdx>
    <mdx n="0" f="v">
      <t c="3" si="227">
        <n x="225"/>
        <n x="461"/>
        <n x="106"/>
      </t>
    </mdx>
    <mdx n="0" f="v">
      <t c="3" si="227">
        <n x="225"/>
        <n x="462"/>
        <n x="106"/>
      </t>
    </mdx>
    <mdx n="0" f="v">
      <t c="3" si="227">
        <n x="225"/>
        <n x="463"/>
        <n x="106"/>
      </t>
    </mdx>
    <mdx n="0" f="v">
      <t c="3" si="227">
        <n x="225"/>
        <n x="464"/>
        <n x="106"/>
      </t>
    </mdx>
    <mdx n="0" f="v">
      <t c="3" si="227">
        <n x="225"/>
        <n x="465"/>
        <n x="106"/>
      </t>
    </mdx>
    <mdx n="0" f="v">
      <t c="3" si="227">
        <n x="225"/>
        <n x="466"/>
        <n x="106"/>
      </t>
    </mdx>
    <mdx n="0" f="v">
      <t c="3" si="227">
        <n x="225"/>
        <n x="467"/>
        <n x="106"/>
      </t>
    </mdx>
    <mdx n="0" f="v">
      <t c="3" si="227">
        <n x="225"/>
        <n x="460"/>
        <n x="106"/>
      </t>
    </mdx>
    <mdx n="0" f="v">
      <t c="3" si="227">
        <n x="225"/>
        <n x="468"/>
        <n x="106"/>
      </t>
    </mdx>
    <mdx n="0" f="v">
      <t c="3" si="227">
        <n x="225"/>
        <n x="469"/>
        <n x="106"/>
      </t>
    </mdx>
    <mdx n="0" f="v">
      <t c="3" si="227">
        <n x="225"/>
        <n x="470"/>
        <n x="106"/>
      </t>
    </mdx>
    <mdx n="0" f="v">
      <t c="3" si="227">
        <n x="225"/>
        <n x="474"/>
        <n x="106"/>
      </t>
    </mdx>
    <mdx n="0" f="v">
      <t c="3" si="227">
        <n x="225"/>
        <n x="475"/>
        <n x="106"/>
      </t>
    </mdx>
    <mdx n="0" f="v">
      <t c="3" si="227">
        <n x="225"/>
        <n x="476"/>
        <n x="106"/>
      </t>
    </mdx>
    <mdx n="0" f="v">
      <t c="3" si="227">
        <n x="225"/>
        <n x="471"/>
        <n x="106"/>
      </t>
    </mdx>
    <mdx n="0" f="v">
      <t c="3" si="227">
        <n x="225"/>
        <n x="472"/>
        <n x="106"/>
      </t>
    </mdx>
    <mdx n="0" f="v">
      <t c="3" si="227">
        <n x="225"/>
        <n x="477"/>
        <n x="106"/>
      </t>
    </mdx>
    <mdx n="0" f="v">
      <t c="3" si="227">
        <n x="225"/>
        <n x="478"/>
        <n x="106"/>
      </t>
    </mdx>
    <mdx n="0" f="v">
      <t c="3" si="227">
        <n x="225"/>
        <n x="479"/>
        <n x="106"/>
      </t>
    </mdx>
    <mdx n="0" f="v">
      <t c="3" si="227">
        <n x="225"/>
        <n x="480"/>
        <n x="106"/>
      </t>
    </mdx>
    <mdx n="0" f="v">
      <t c="3" si="227">
        <n x="225"/>
        <n x="481"/>
        <n x="106"/>
      </t>
    </mdx>
    <mdx n="0" f="v">
      <t c="3" si="227">
        <n x="225"/>
        <n x="483"/>
        <n x="106"/>
      </t>
    </mdx>
    <mdx n="0" f="v">
      <t c="3" si="227">
        <n x="225"/>
        <n x="484"/>
        <n x="106"/>
      </t>
    </mdx>
    <mdx n="0" f="v">
      <t c="3" si="227">
        <n x="225"/>
        <n x="485"/>
        <n x="106"/>
      </t>
    </mdx>
    <mdx n="0" f="v">
      <t c="3" si="227">
        <n x="225"/>
        <n x="486"/>
        <n x="106"/>
      </t>
    </mdx>
    <mdx n="0" f="v">
      <t c="3" si="227">
        <n x="225"/>
        <n x="490"/>
        <n x="106"/>
      </t>
    </mdx>
    <mdx n="0" f="v">
      <t c="3" si="227">
        <n x="225"/>
        <n x="482"/>
        <n x="106"/>
      </t>
    </mdx>
    <mdx n="0" f="v">
      <t c="3" si="227">
        <n x="225"/>
        <n x="491"/>
        <n x="106"/>
      </t>
    </mdx>
    <mdx n="0" f="v">
      <t c="3" si="227">
        <n x="225"/>
        <n x="487"/>
        <n x="106"/>
      </t>
    </mdx>
    <mdx n="0" f="v">
      <t c="3" si="227">
        <n x="225"/>
        <n x="488"/>
        <n x="106"/>
      </t>
    </mdx>
    <mdx n="0" f="v">
      <t c="3" si="227">
        <n x="225"/>
        <n x="489"/>
        <n x="106"/>
      </t>
    </mdx>
    <mdx n="0" f="v">
      <t c="3" si="227">
        <n x="225"/>
        <n x="494"/>
        <n x="106"/>
      </t>
    </mdx>
    <mdx n="0" f="v">
      <t c="3" si="227">
        <n x="225"/>
        <n x="492"/>
        <n x="106"/>
      </t>
    </mdx>
    <mdx n="0" f="v">
      <t c="3" si="227">
        <n x="225"/>
        <n x="493"/>
        <n x="106"/>
      </t>
    </mdx>
    <mdx n="0" f="v">
      <t c="3" si="227">
        <n x="225"/>
        <n x="495"/>
        <n x="106"/>
      </t>
    </mdx>
    <mdx n="0" f="v">
      <t c="3" si="227">
        <n x="225"/>
        <n x="496"/>
        <n x="106"/>
      </t>
    </mdx>
    <mdx n="0" f="v">
      <t c="3" si="227">
        <n x="225"/>
        <n x="497"/>
        <n x="106"/>
      </t>
    </mdx>
    <mdx n="0" f="v">
      <t c="3" si="227">
        <n x="225"/>
        <n x="498"/>
        <n x="106"/>
      </t>
    </mdx>
    <mdx n="0" f="v">
      <t c="3" si="227">
        <n x="225"/>
        <n x="499"/>
        <n x="106"/>
      </t>
    </mdx>
    <mdx n="0" f="v">
      <t c="3" si="227">
        <n x="225"/>
        <n x="500"/>
        <n x="106"/>
      </t>
    </mdx>
    <mdx n="0" f="v">
      <t c="3" si="227">
        <n x="225"/>
        <n x="501"/>
        <n x="106"/>
      </t>
    </mdx>
    <mdx n="0" f="v">
      <t c="3" si="227">
        <n x="225"/>
        <n x="502"/>
        <n x="106"/>
      </t>
    </mdx>
    <mdx n="0" f="v">
      <t c="3" si="227">
        <n x="225"/>
        <n x="503"/>
        <n x="106"/>
      </t>
    </mdx>
    <mdx n="0" f="v">
      <t c="3" si="227">
        <n x="225"/>
        <n x="504"/>
        <n x="106"/>
      </t>
    </mdx>
    <mdx n="0" f="v">
      <t c="3" si="227">
        <n x="225"/>
        <n x="505"/>
        <n x="106"/>
      </t>
    </mdx>
    <mdx n="0" f="v">
      <t c="3" si="227">
        <n x="225"/>
        <n x="506"/>
        <n x="106"/>
      </t>
    </mdx>
    <mdx n="0" f="v">
      <t c="3" si="227">
        <n x="225"/>
        <n x="508"/>
        <n x="106"/>
      </t>
    </mdx>
    <mdx n="0" f="v">
      <t c="3" si="227">
        <n x="225"/>
        <n x="509"/>
        <n x="106"/>
      </t>
    </mdx>
    <mdx n="0" f="v">
      <t c="3" si="227">
        <n x="225"/>
        <n x="507"/>
        <n x="106"/>
      </t>
    </mdx>
    <mdx n="0" f="v">
      <t c="3" si="227">
        <n x="225"/>
        <n x="513"/>
        <n x="106"/>
      </t>
    </mdx>
    <mdx n="0" f="v">
      <t c="3" si="227">
        <n x="225"/>
        <n x="510"/>
        <n x="106"/>
      </t>
    </mdx>
    <mdx n="0" f="v">
      <t c="3" si="227">
        <n x="225"/>
        <n x="511"/>
        <n x="106"/>
      </t>
    </mdx>
    <mdx n="0" f="v">
      <t c="3" si="227">
        <n x="225"/>
        <n x="512"/>
        <n x="106"/>
      </t>
    </mdx>
    <mdx n="0" f="v">
      <t c="3" si="227">
        <n x="225"/>
        <n x="514"/>
        <n x="106"/>
      </t>
    </mdx>
    <mdx n="0" f="v">
      <t c="3" si="227">
        <n x="225"/>
        <n x="515"/>
        <n x="106"/>
      </t>
    </mdx>
    <mdx n="0" f="v">
      <t c="3" si="227">
        <n x="225"/>
        <n x="516"/>
        <n x="106"/>
      </t>
    </mdx>
    <mdx n="0" f="v">
      <t c="3" si="227">
        <n x="225"/>
        <n x="517"/>
        <n x="106"/>
      </t>
    </mdx>
    <mdx n="0" f="v">
      <t c="3" si="227">
        <n x="225"/>
        <n x="518"/>
        <n x="106"/>
      </t>
    </mdx>
    <mdx n="0" f="v">
      <t c="3" si="227">
        <n x="225"/>
        <n x="522"/>
        <n x="106"/>
      </t>
    </mdx>
    <mdx n="0" f="v">
      <t c="3" si="227">
        <n x="225"/>
        <n x="519"/>
        <n x="106"/>
      </t>
    </mdx>
    <mdx n="0" f="v">
      <t c="3" si="227">
        <n x="225"/>
        <n x="520"/>
        <n x="106"/>
      </t>
    </mdx>
    <mdx n="0" f="v">
      <t c="3" si="227">
        <n x="225"/>
        <n x="521"/>
        <n x="106"/>
      </t>
    </mdx>
    <mdx n="0" f="v">
      <t c="3" si="227">
        <n x="225"/>
        <n x="528"/>
        <n x="106"/>
      </t>
    </mdx>
    <mdx n="0" f="v">
      <t c="3" si="227">
        <n x="225"/>
        <n x="523"/>
        <n x="106"/>
      </t>
    </mdx>
    <mdx n="0" f="v">
      <t c="3" si="227">
        <n x="225"/>
        <n x="524"/>
        <n x="106"/>
      </t>
    </mdx>
    <mdx n="0" f="v">
      <t c="3" si="227">
        <n x="225"/>
        <n x="525"/>
        <n x="106"/>
      </t>
    </mdx>
    <mdx n="0" f="v">
      <t c="3" si="227">
        <n x="225"/>
        <n x="526"/>
        <n x="106"/>
      </t>
    </mdx>
    <mdx n="0" f="v">
      <t c="3" si="227">
        <n x="225"/>
        <n x="527"/>
        <n x="106"/>
      </t>
    </mdx>
    <mdx n="0" f="v">
      <t c="3" si="227">
        <n x="225"/>
        <n x="529"/>
        <n x="106"/>
      </t>
    </mdx>
    <mdx n="0" f="v">
      <t c="3" si="227">
        <n x="225"/>
        <n x="530"/>
        <n x="106"/>
      </t>
    </mdx>
    <mdx n="0" f="v">
      <t c="3" si="227">
        <n x="225"/>
        <n x="533"/>
        <n x="106"/>
      </t>
    </mdx>
    <mdx n="0" f="v">
      <t c="3" si="227">
        <n x="225"/>
        <n x="531"/>
        <n x="106"/>
      </t>
    </mdx>
    <mdx n="0" f="v">
      <t c="3" si="227">
        <n x="225"/>
        <n x="532"/>
        <n x="106"/>
      </t>
    </mdx>
    <mdx n="0" f="v">
      <t c="3" si="227">
        <n x="225"/>
        <n x="534"/>
        <n x="106"/>
      </t>
    </mdx>
    <mdx n="0" f="v">
      <t c="3" si="227">
        <n x="225"/>
        <n x="535"/>
        <n x="106"/>
      </t>
    </mdx>
    <mdx n="0" f="v">
      <t c="3" si="227">
        <n x="225"/>
        <n x="536"/>
        <n x="106"/>
      </t>
    </mdx>
    <mdx n="0" f="v">
      <t c="3" si="227">
        <n x="225"/>
        <n x="537"/>
        <n x="106"/>
      </t>
    </mdx>
    <mdx n="0" f="v">
      <t c="3" si="227">
        <n x="225"/>
        <n x="538"/>
        <n x="106"/>
      </t>
    </mdx>
    <mdx n="0" f="v">
      <t c="3" si="227">
        <n x="225"/>
        <n x="543"/>
        <n x="106"/>
      </t>
    </mdx>
    <mdx n="0" f="v">
      <t c="3" si="227">
        <n x="225"/>
        <n x="539"/>
        <n x="106"/>
      </t>
    </mdx>
    <mdx n="0" f="v">
      <t c="3" si="227">
        <n x="225"/>
        <n x="540"/>
        <n x="106"/>
      </t>
    </mdx>
    <mdx n="0" f="v">
      <t c="3" si="227">
        <n x="225"/>
        <n x="541"/>
        <n x="106"/>
      </t>
    </mdx>
    <mdx n="0" f="v">
      <t c="3" si="227">
        <n x="225"/>
        <n x="544"/>
        <n x="106"/>
      </t>
    </mdx>
    <mdx n="0" f="v">
      <t c="3" si="227">
        <n x="225"/>
        <n x="546"/>
        <n x="106"/>
      </t>
    </mdx>
    <mdx n="0" f="v">
      <t c="3" si="227">
        <n x="225"/>
        <n x="545"/>
        <n x="106"/>
      </t>
    </mdx>
    <mdx n="0" f="v">
      <t c="3" si="227">
        <n x="225"/>
        <n x="542"/>
        <n x="106"/>
      </t>
    </mdx>
    <mdx n="0" f="v">
      <t c="3" si="227">
        <n x="225"/>
        <n x="273"/>
        <n x="238"/>
      </t>
    </mdx>
    <mdx n="0" f="v">
      <t c="3" si="227">
        <n x="225"/>
        <n x="271"/>
        <n x="238"/>
      </t>
    </mdx>
    <mdx n="0" f="v">
      <t c="3" si="227">
        <n x="225"/>
        <n x="270"/>
        <n x="238"/>
      </t>
    </mdx>
    <mdx n="0" f="v">
      <t c="3" si="227">
        <n x="225"/>
        <n x="268"/>
        <n x="238"/>
      </t>
    </mdx>
    <mdx n="0" f="v">
      <t c="3" si="227">
        <n x="225"/>
        <n x="356"/>
        <n x="238"/>
      </t>
    </mdx>
    <mdx n="0" f="v">
      <t c="3" si="227">
        <n x="225"/>
        <n x="357"/>
        <n x="238"/>
      </t>
    </mdx>
    <mdx n="0" f="v">
      <t c="3" si="227">
        <n x="225"/>
        <n x="359"/>
        <n x="238"/>
      </t>
    </mdx>
    <mdx n="0" f="v">
      <t c="3" si="227">
        <n x="225"/>
        <n x="360"/>
        <n x="238"/>
      </t>
    </mdx>
    <mdx n="0" f="v">
      <t c="3" si="227">
        <n x="225"/>
        <n x="361"/>
        <n x="238"/>
      </t>
    </mdx>
    <mdx n="0" f="v">
      <t c="3" si="227">
        <n x="225"/>
        <n x="547"/>
        <n x="238"/>
      </t>
    </mdx>
    <mdx n="0" f="v">
      <t c="3" si="227">
        <n x="225"/>
        <n x="362"/>
        <n x="238"/>
      </t>
    </mdx>
    <mdx n="0" f="v">
      <t c="3" si="227">
        <n x="225"/>
        <n x="364"/>
        <n x="238"/>
      </t>
    </mdx>
    <mdx n="0" f="v">
      <t c="3" si="227">
        <n x="225"/>
        <n x="548"/>
        <n x="238"/>
      </t>
    </mdx>
    <mdx n="0" f="v">
      <t c="3" si="227">
        <n x="225"/>
        <n x="365"/>
        <n x="238"/>
      </t>
    </mdx>
    <mdx n="0" f="v">
      <t c="3" si="227">
        <n x="225"/>
        <n x="366"/>
        <n x="238"/>
      </t>
    </mdx>
    <mdx n="0" f="v">
      <t c="3" si="227">
        <n x="225"/>
        <n x="367"/>
        <n x="238"/>
      </t>
    </mdx>
    <mdx n="0" f="v">
      <t c="3" si="227">
        <n x="225"/>
        <n x="368"/>
        <n x="238"/>
      </t>
    </mdx>
    <mdx n="0" f="v">
      <t c="3" si="227">
        <n x="225"/>
        <n x="369"/>
        <n x="238"/>
      </t>
    </mdx>
    <mdx n="0" f="v">
      <t c="3" si="227">
        <n x="225"/>
        <n x="370"/>
        <n x="238"/>
      </t>
    </mdx>
    <mdx n="0" f="v">
      <t c="3" si="227">
        <n x="225"/>
        <n x="371"/>
        <n x="238"/>
      </t>
    </mdx>
    <mdx n="0" f="v">
      <t c="3" si="227">
        <n x="225"/>
        <n x="372"/>
        <n x="238"/>
      </t>
    </mdx>
    <mdx n="0" f="v">
      <t c="3" si="227">
        <n x="225"/>
        <n x="255"/>
        <n x="238"/>
      </t>
    </mdx>
    <mdx n="0" f="v">
      <t c="3" si="227">
        <n x="225"/>
        <n x="316"/>
        <n x="238"/>
      </t>
    </mdx>
    <mdx n="0" f="v">
      <t c="3" si="227">
        <n x="225"/>
        <n x="373"/>
        <n x="238"/>
      </t>
    </mdx>
    <mdx n="0" f="v">
      <t c="3" si="227">
        <n x="225"/>
        <n x="374"/>
        <n x="238"/>
      </t>
    </mdx>
    <mdx n="0" f="v">
      <t c="3" si="227">
        <n x="225"/>
        <n x="375"/>
        <n x="238"/>
      </t>
    </mdx>
    <mdx n="0" f="v">
      <t c="3" si="227">
        <n x="225"/>
        <n x="281"/>
        <n x="238"/>
      </t>
    </mdx>
    <mdx n="0" f="v">
      <t c="3" si="227">
        <n x="225"/>
        <n x="376"/>
        <n x="238"/>
      </t>
    </mdx>
    <mdx n="0" f="v">
      <t c="3" si="227">
        <n x="225"/>
        <n x="377"/>
        <n x="238"/>
      </t>
    </mdx>
    <mdx n="0" f="v">
      <t c="3" si="227">
        <n x="225"/>
        <n x="280"/>
        <n x="238"/>
      </t>
    </mdx>
    <mdx n="0" f="v">
      <t c="3" si="227">
        <n x="225"/>
        <n x="311"/>
        <n x="238"/>
      </t>
    </mdx>
    <mdx n="0" f="v">
      <t c="3" si="227">
        <n x="225"/>
        <n x="378"/>
        <n x="238"/>
      </t>
    </mdx>
    <mdx n="0" f="v">
      <t c="3" si="227">
        <n x="225"/>
        <n x="379"/>
        <n x="238"/>
      </t>
    </mdx>
    <mdx n="0" f="v">
      <t c="3" si="227">
        <n x="225"/>
        <n x="380"/>
        <n x="238"/>
      </t>
    </mdx>
    <mdx n="0" f="v">
      <t c="3" si="227">
        <n x="225"/>
        <n x="381"/>
        <n x="238"/>
      </t>
    </mdx>
    <mdx n="0" f="v">
      <t c="3" si="227">
        <n x="225"/>
        <n x="382"/>
        <n x="238"/>
      </t>
    </mdx>
    <mdx n="0" f="v">
      <t c="3" si="227">
        <n x="225"/>
        <n x="304"/>
        <n x="238"/>
      </t>
    </mdx>
    <mdx n="0" f="v">
      <t c="3" si="227">
        <n x="225"/>
        <n x="391"/>
        <n x="238"/>
      </t>
    </mdx>
    <mdx n="0" f="v">
      <t c="3" si="227">
        <n x="225"/>
        <n x="383"/>
        <n x="238"/>
      </t>
    </mdx>
    <mdx n="0" f="v">
      <t c="3" si="227">
        <n x="225"/>
        <n x="384"/>
        <n x="238"/>
      </t>
    </mdx>
    <mdx n="0" f="v">
      <t c="3" si="227">
        <n x="225"/>
        <n x="385"/>
        <n x="238"/>
      </t>
    </mdx>
    <mdx n="0" f="v">
      <t c="3" si="227">
        <n x="225"/>
        <n x="386"/>
        <n x="238"/>
      </t>
    </mdx>
    <mdx n="0" f="v">
      <t c="3" si="227">
        <n x="225"/>
        <n x="387"/>
        <n x="238"/>
      </t>
    </mdx>
    <mdx n="0" f="v">
      <t c="3" si="227">
        <n x="225"/>
        <n x="388"/>
        <n x="238"/>
      </t>
    </mdx>
    <mdx n="0" f="v">
      <t c="3" si="227">
        <n x="225"/>
        <n x="389"/>
        <n x="238"/>
      </t>
    </mdx>
    <mdx n="0" f="v">
      <t c="3" si="227">
        <n x="225"/>
        <n x="390"/>
        <n x="238"/>
      </t>
    </mdx>
    <mdx n="0" f="v">
      <t c="3" si="227">
        <n x="225"/>
        <n x="393"/>
        <n x="238"/>
      </t>
    </mdx>
    <mdx n="0" f="v">
      <t c="3" si="227">
        <n x="225"/>
        <n x="394"/>
        <n x="238"/>
      </t>
    </mdx>
    <mdx n="0" f="v">
      <t c="3" si="227">
        <n x="225"/>
        <n x="395"/>
        <n x="238"/>
      </t>
    </mdx>
    <mdx n="0" f="v">
      <t c="3" si="227">
        <n x="225"/>
        <n x="278"/>
        <n x="238"/>
      </t>
    </mdx>
    <mdx n="0" f="v">
      <t c="3" si="227">
        <n x="225"/>
        <n x="396"/>
        <n x="238"/>
      </t>
    </mdx>
    <mdx n="0" f="v">
      <t c="3" si="227">
        <n x="225"/>
        <n x="397"/>
        <n x="238"/>
      </t>
    </mdx>
    <mdx n="0" f="v">
      <t c="3" si="227">
        <n x="225"/>
        <n x="398"/>
        <n x="238"/>
      </t>
    </mdx>
    <mdx n="0" f="v">
      <t c="3" si="227">
        <n x="225"/>
        <n x="392"/>
        <n x="238"/>
      </t>
    </mdx>
    <mdx n="0" f="v">
      <t c="3" si="227">
        <n x="225"/>
        <n x="399"/>
        <n x="238"/>
      </t>
    </mdx>
    <mdx n="0" f="v">
      <t c="3" si="227">
        <n x="225"/>
        <n x="400"/>
        <n x="238"/>
      </t>
    </mdx>
    <mdx n="0" f="v">
      <t c="3" si="227">
        <n x="225"/>
        <n x="401"/>
        <n x="238"/>
      </t>
    </mdx>
    <mdx n="0" f="v">
      <t c="3" si="227">
        <n x="225"/>
        <n x="402"/>
        <n x="238"/>
      </t>
    </mdx>
    <mdx n="0" f="v">
      <t c="3" si="227">
        <n x="225"/>
        <n x="277"/>
        <n x="238"/>
      </t>
    </mdx>
    <mdx n="0" f="v">
      <t c="3" si="227">
        <n x="225"/>
        <n x="417"/>
        <n x="238"/>
      </t>
    </mdx>
    <mdx n="0" f="v">
      <t c="3" si="227">
        <n x="225"/>
        <n x="403"/>
        <n x="238"/>
      </t>
    </mdx>
    <mdx n="0" f="v">
      <t c="3" si="227">
        <n x="225"/>
        <n x="404"/>
        <n x="238"/>
      </t>
    </mdx>
    <mdx n="0" f="v">
      <t c="3" si="227">
        <n x="225"/>
        <n x="405"/>
        <n x="238"/>
      </t>
    </mdx>
    <mdx n="0" f="v">
      <t c="3" si="227">
        <n x="225"/>
        <n x="406"/>
        <n x="238"/>
      </t>
    </mdx>
    <mdx n="0" f="v">
      <t c="3" si="227">
        <n x="225"/>
        <n x="407"/>
        <n x="238"/>
      </t>
    </mdx>
    <mdx n="0" f="v">
      <t c="3" si="227">
        <n x="225"/>
        <n x="408"/>
        <n x="238"/>
      </t>
    </mdx>
    <mdx n="0" f="v">
      <t c="3" si="227">
        <n x="225"/>
        <n x="409"/>
        <n x="238"/>
      </t>
    </mdx>
    <mdx n="0" f="v">
      <t c="3" si="227">
        <n x="225"/>
        <n x="410"/>
        <n x="238"/>
      </t>
    </mdx>
    <mdx n="0" f="v">
      <t c="3" si="227">
        <n x="225"/>
        <n x="411"/>
        <n x="238"/>
      </t>
    </mdx>
    <mdx n="0" f="v">
      <t c="3" si="227">
        <n x="225"/>
        <n x="412"/>
        <n x="238"/>
      </t>
    </mdx>
    <mdx n="0" f="v">
      <t c="3" si="227">
        <n x="225"/>
        <n x="413"/>
        <n x="238"/>
      </t>
    </mdx>
    <mdx n="0" f="v">
      <t c="3" si="227">
        <n x="225"/>
        <n x="414"/>
        <n x="238"/>
      </t>
    </mdx>
    <mdx n="0" f="v">
      <t c="3" si="227">
        <n x="225"/>
        <n x="415"/>
        <n x="238"/>
      </t>
    </mdx>
    <mdx n="0" f="v">
      <t c="3" si="227">
        <n x="225"/>
        <n x="416"/>
        <n x="238"/>
      </t>
    </mdx>
    <mdx n="0" f="v">
      <t c="3" si="227">
        <n x="225"/>
        <n x="427"/>
        <n x="238"/>
      </t>
    </mdx>
    <mdx n="0" f="v">
      <t c="3" si="227">
        <n x="225"/>
        <n x="418"/>
        <n x="238"/>
      </t>
    </mdx>
    <mdx n="0" f="v">
      <t c="3" si="227">
        <n x="225"/>
        <n x="419"/>
        <n x="238"/>
      </t>
    </mdx>
    <mdx n="0" f="v">
      <t c="3" si="227">
        <n x="225"/>
        <n x="420"/>
        <n x="238"/>
      </t>
    </mdx>
    <mdx n="0" f="v">
      <t c="3" si="227">
        <n x="225"/>
        <n x="301"/>
        <n x="238"/>
      </t>
    </mdx>
    <mdx n="0" f="v">
      <t c="3" si="227">
        <n x="225"/>
        <n x="299"/>
        <n x="238"/>
      </t>
    </mdx>
    <mdx n="0" f="v">
      <t c="3" si="227">
        <n x="225"/>
        <n x="297"/>
        <n x="238"/>
      </t>
    </mdx>
    <mdx n="0" f="v">
      <t c="3" si="227">
        <n x="225"/>
        <n x="421"/>
        <n x="238"/>
      </t>
    </mdx>
    <mdx n="0" f="v">
      <t c="3" si="227">
        <n x="225"/>
        <n x="422"/>
        <n x="238"/>
      </t>
    </mdx>
    <mdx n="0" f="v">
      <t c="3" si="227">
        <n x="225"/>
        <n x="423"/>
        <n x="238"/>
      </t>
    </mdx>
    <mdx n="0" f="v">
      <t c="3" si="227">
        <n x="225"/>
        <n x="424"/>
        <n x="238"/>
      </t>
    </mdx>
    <mdx n="0" f="v">
      <t c="3" si="227">
        <n x="225"/>
        <n x="425"/>
        <n x="238"/>
      </t>
    </mdx>
    <mdx n="0" f="v">
      <t c="3" si="227">
        <n x="225"/>
        <n x="348"/>
        <n x="238"/>
      </t>
    </mdx>
    <mdx n="0" f="v">
      <t c="3" si="227">
        <n x="225"/>
        <n x="426"/>
        <n x="238"/>
      </t>
    </mdx>
    <mdx n="0" f="v">
      <t c="3" si="227">
        <n x="225"/>
        <n x="329"/>
        <n x="238"/>
      </t>
    </mdx>
    <mdx n="0" f="v">
      <t c="3" si="227">
        <n x="225"/>
        <n x="428"/>
        <n x="238"/>
      </t>
    </mdx>
    <mdx n="0" f="v">
      <t c="3" si="227">
        <n x="225"/>
        <n x="328"/>
        <n x="238"/>
      </t>
    </mdx>
    <mdx n="0" f="v">
      <t c="3" si="227">
        <n x="225"/>
        <n x="429"/>
        <n x="238"/>
      </t>
    </mdx>
    <mdx n="0" f="v">
      <t c="3" si="227">
        <n x="225"/>
        <n x="430"/>
        <n x="238"/>
      </t>
    </mdx>
    <mdx n="0" f="v">
      <t c="3" si="227">
        <n x="225"/>
        <n x="431"/>
        <n x="238"/>
      </t>
    </mdx>
    <mdx n="0" f="v">
      <t c="3" si="227">
        <n x="225"/>
        <n x="432"/>
        <n x="238"/>
      </t>
    </mdx>
    <mdx n="0" f="v">
      <t c="3" si="227">
        <n x="225"/>
        <n x="433"/>
        <n x="238"/>
      </t>
    </mdx>
    <mdx n="0" f="v">
      <t c="3" si="227">
        <n x="225"/>
        <n x="438"/>
        <n x="238"/>
      </t>
    </mdx>
    <mdx n="0" f="v">
      <t c="3" si="227">
        <n x="225"/>
        <n x="350"/>
        <n x="238"/>
      </t>
    </mdx>
    <mdx n="0" f="v">
      <t c="3" si="227">
        <n x="225"/>
        <n x="439"/>
        <n x="238"/>
      </t>
    </mdx>
    <mdx n="0" f="v">
      <t c="3" si="227">
        <n x="225"/>
        <n x="447"/>
        <n x="238"/>
      </t>
    </mdx>
    <mdx n="0" f="v">
      <t c="3" si="227">
        <n x="225"/>
        <n x="452"/>
        <n x="238"/>
      </t>
    </mdx>
    <mdx n="0" f="v">
      <t c="3" si="227">
        <n x="225"/>
        <n x="326"/>
        <n x="238"/>
      </t>
    </mdx>
    <mdx n="0" f="v">
      <t c="3" si="227">
        <n x="225"/>
        <n x="435"/>
        <n x="238"/>
      </t>
    </mdx>
    <mdx n="0" f="v">
      <t c="3" si="227">
        <n x="225"/>
        <n x="436"/>
        <n x="238"/>
      </t>
    </mdx>
    <mdx n="0" f="v">
      <t c="3" si="227">
        <n x="225"/>
        <n x="437"/>
        <n x="238"/>
      </t>
    </mdx>
    <mdx n="0" f="v">
      <t c="3" si="227">
        <n x="225"/>
        <n x="294"/>
        <n x="238"/>
      </t>
    </mdx>
    <mdx n="0" f="v">
      <t c="3" si="227">
        <n x="225"/>
        <n x="293"/>
        <n x="238"/>
      </t>
    </mdx>
    <mdx n="0" f="v">
      <t c="3" si="227">
        <n x="225"/>
        <n x="442"/>
        <n x="238"/>
      </t>
    </mdx>
    <mdx n="0" f="v">
      <t c="3" si="227">
        <n x="225"/>
        <n x="443"/>
        <n x="238"/>
      </t>
    </mdx>
    <mdx n="0" f="v">
      <t c="3" si="227">
        <n x="225"/>
        <n x="444"/>
        <n x="238"/>
      </t>
    </mdx>
    <mdx n="0" f="v">
      <t c="3" si="227">
        <n x="225"/>
        <n x="445"/>
        <n x="238"/>
      </t>
    </mdx>
    <mdx n="0" f="v">
      <t c="3" si="227">
        <n x="225"/>
        <n x="446"/>
        <n x="238"/>
      </t>
    </mdx>
    <mdx n="0" f="v">
      <t c="3" si="227">
        <n x="225"/>
        <n x="434"/>
        <n x="238"/>
      </t>
    </mdx>
    <mdx n="0" f="v">
      <t c="3" si="227">
        <n x="225"/>
        <n x="440"/>
        <n x="238"/>
      </t>
    </mdx>
    <mdx n="0" f="v">
      <t c="3" si="227">
        <n x="225"/>
        <n x="441"/>
        <n x="238"/>
      </t>
    </mdx>
    <mdx n="0" f="v">
      <t c="3" si="227">
        <n x="225"/>
        <n x="346"/>
        <n x="238"/>
      </t>
    </mdx>
    <mdx n="0" f="v">
      <t c="3" si="227">
        <n x="225"/>
        <n x="276"/>
        <n x="238"/>
      </t>
    </mdx>
    <mdx n="0" f="v">
      <t c="3" si="227">
        <n x="225"/>
        <n x="453"/>
        <n x="238"/>
      </t>
    </mdx>
    <mdx n="0" f="v">
      <t c="3" si="227">
        <n x="225"/>
        <n x="454"/>
        <n x="238"/>
      </t>
    </mdx>
    <mdx n="0" f="v">
      <t c="3" si="227">
        <n x="225"/>
        <n x="455"/>
        <n x="238"/>
      </t>
    </mdx>
    <mdx n="0" f="v">
      <t c="3" si="227">
        <n x="225"/>
        <n x="456"/>
        <n x="238"/>
      </t>
    </mdx>
    <mdx n="0" f="v">
      <t c="3" si="227">
        <n x="225"/>
        <n x="451"/>
        <n x="238"/>
      </t>
    </mdx>
    <mdx n="0" f="v">
      <t c="3" si="227">
        <n x="225"/>
        <n x="448"/>
        <n x="238"/>
      </t>
    </mdx>
    <mdx n="0" f="v">
      <t c="3" si="227">
        <n x="225"/>
        <n x="449"/>
        <n x="238"/>
      </t>
    </mdx>
    <mdx n="0" f="v">
      <t c="3" si="227">
        <n x="225"/>
        <n x="450"/>
        <n x="238"/>
      </t>
    </mdx>
    <mdx n="0" f="v">
      <t c="3" si="227">
        <n x="225"/>
        <n x="457"/>
        <n x="238"/>
      </t>
    </mdx>
    <mdx n="0" f="v">
      <t c="3" si="227">
        <n x="225"/>
        <n x="459"/>
        <n x="238"/>
      </t>
    </mdx>
    <mdx n="0" f="v">
      <t c="3" si="227">
        <n x="225"/>
        <n x="458"/>
        <n x="238"/>
      </t>
    </mdx>
    <mdx n="0" f="v">
      <t c="3" si="227">
        <n x="225"/>
        <n x="473"/>
        <n x="238"/>
      </t>
    </mdx>
    <mdx n="0" f="v">
      <t c="3" si="227">
        <n x="225"/>
        <n x="461"/>
        <n x="238"/>
      </t>
    </mdx>
    <mdx n="0" f="v">
      <t c="3" si="227">
        <n x="225"/>
        <n x="462"/>
        <n x="238"/>
      </t>
    </mdx>
    <mdx n="0" f="v">
      <t c="3" si="227">
        <n x="225"/>
        <n x="463"/>
        <n x="238"/>
      </t>
    </mdx>
    <mdx n="0" f="v">
      <t c="3" si="227">
        <n x="225"/>
        <n x="464"/>
        <n x="238"/>
      </t>
    </mdx>
    <mdx n="0" f="v">
      <t c="3" si="227">
        <n x="225"/>
        <n x="465"/>
        <n x="238"/>
      </t>
    </mdx>
    <mdx n="0" f="v">
      <t c="3" si="227">
        <n x="225"/>
        <n x="466"/>
        <n x="238"/>
      </t>
    </mdx>
    <mdx n="0" f="v">
      <t c="3" si="227">
        <n x="225"/>
        <n x="467"/>
        <n x="238"/>
      </t>
    </mdx>
    <mdx n="0" f="v">
      <t c="3" si="227">
        <n x="225"/>
        <n x="460"/>
        <n x="238"/>
      </t>
    </mdx>
    <mdx n="0" f="v">
      <t c="3" si="227">
        <n x="225"/>
        <n x="468"/>
        <n x="238"/>
      </t>
    </mdx>
    <mdx n="0" f="v">
      <t c="3" si="227">
        <n x="225"/>
        <n x="469"/>
        <n x="238"/>
      </t>
    </mdx>
    <mdx n="0" f="v">
      <t c="3" si="227">
        <n x="225"/>
        <n x="470"/>
        <n x="238"/>
      </t>
    </mdx>
    <mdx n="0" f="v">
      <t c="3" si="227">
        <n x="225"/>
        <n x="471"/>
        <n x="238"/>
      </t>
    </mdx>
    <mdx n="0" f="v">
      <t c="3" si="227">
        <n x="225"/>
        <n x="474"/>
        <n x="238"/>
      </t>
    </mdx>
    <mdx n="0" f="v">
      <t c="3" si="227">
        <n x="225"/>
        <n x="475"/>
        <n x="238"/>
      </t>
    </mdx>
    <mdx n="0" f="v">
      <t c="3" si="227">
        <n x="225"/>
        <n x="476"/>
        <n x="238"/>
      </t>
    </mdx>
    <mdx n="0" f="v">
      <t c="3" si="227">
        <n x="225"/>
        <n x="472"/>
        <n x="238"/>
      </t>
    </mdx>
    <mdx n="0" f="v">
      <t c="3" si="227">
        <n x="225"/>
        <n x="477"/>
        <n x="238"/>
      </t>
    </mdx>
    <mdx n="0" f="v">
      <t c="3" si="227">
        <n x="225"/>
        <n x="478"/>
        <n x="238"/>
      </t>
    </mdx>
    <mdx n="0" f="v">
      <t c="3" si="227">
        <n x="225"/>
        <n x="479"/>
        <n x="238"/>
      </t>
    </mdx>
    <mdx n="0" f="v">
      <t c="3" si="227">
        <n x="225"/>
        <n x="480"/>
        <n x="238"/>
      </t>
    </mdx>
    <mdx n="0" f="v">
      <t c="3" si="227">
        <n x="225"/>
        <n x="481"/>
        <n x="238"/>
      </t>
    </mdx>
    <mdx n="0" f="v">
      <t c="3" si="227">
        <n x="225"/>
        <n x="490"/>
        <n x="238"/>
      </t>
    </mdx>
    <mdx n="0" f="v">
      <t c="3" si="227">
        <n x="225"/>
        <n x="483"/>
        <n x="238"/>
      </t>
    </mdx>
    <mdx n="0" f="v">
      <t c="3" si="227">
        <n x="225"/>
        <n x="484"/>
        <n x="238"/>
      </t>
    </mdx>
    <mdx n="0" f="v">
      <t c="3" si="227">
        <n x="225"/>
        <n x="485"/>
        <n x="238"/>
      </t>
    </mdx>
    <mdx n="0" f="v">
      <t c="3" si="227">
        <n x="225"/>
        <n x="486"/>
        <n x="238"/>
      </t>
    </mdx>
    <mdx n="0" f="v">
      <t c="3" si="227">
        <n x="225"/>
        <n x="491"/>
        <n x="238"/>
      </t>
    </mdx>
    <mdx n="0" f="v">
      <t c="3" si="227">
        <n x="225"/>
        <n x="487"/>
        <n x="238"/>
      </t>
    </mdx>
    <mdx n="0" f="v">
      <t c="3" si="227">
        <n x="225"/>
        <n x="488"/>
        <n x="238"/>
      </t>
    </mdx>
    <mdx n="0" f="v">
      <t c="3" si="227">
        <n x="225"/>
        <n x="489"/>
        <n x="238"/>
      </t>
    </mdx>
    <mdx n="0" f="v">
      <t c="3" si="227">
        <n x="225"/>
        <n x="482"/>
        <n x="238"/>
      </t>
    </mdx>
    <mdx n="0" f="v">
      <t c="3" si="227">
        <n x="225"/>
        <n x="492"/>
        <n x="238"/>
      </t>
    </mdx>
    <mdx n="0" f="v">
      <t c="3" si="227">
        <n x="225"/>
        <n x="493"/>
        <n x="238"/>
      </t>
    </mdx>
    <mdx n="0" f="v">
      <t c="3" si="227">
        <n x="225"/>
        <n x="494"/>
        <n x="238"/>
      </t>
    </mdx>
    <mdx n="0" f="v">
      <t c="3" si="227">
        <n x="225"/>
        <n x="497"/>
        <n x="238"/>
      </t>
    </mdx>
    <mdx n="0" f="v">
      <t c="3" si="227">
        <n x="225"/>
        <n x="495"/>
        <n x="238"/>
      </t>
    </mdx>
    <mdx n="0" f="v">
      <t c="3" si="227">
        <n x="225"/>
        <n x="496"/>
        <n x="238"/>
      </t>
    </mdx>
    <mdx n="0" f="v">
      <t c="3" si="227">
        <n x="225"/>
        <n x="498"/>
        <n x="238"/>
      </t>
    </mdx>
    <mdx n="0" f="v">
      <t c="3" si="227">
        <n x="225"/>
        <n x="499"/>
        <n x="238"/>
      </t>
    </mdx>
    <mdx n="0" f="v">
      <t c="3" si="227">
        <n x="225"/>
        <n x="500"/>
        <n x="238"/>
      </t>
    </mdx>
    <mdx n="0" f="v">
      <t c="3" si="227">
        <n x="225"/>
        <n x="501"/>
        <n x="238"/>
      </t>
    </mdx>
    <mdx n="0" f="v">
      <t c="3" si="227">
        <n x="225"/>
        <n x="502"/>
        <n x="238"/>
      </t>
    </mdx>
    <mdx n="0" f="v">
      <t c="3" si="227">
        <n x="225"/>
        <n x="503"/>
        <n x="238"/>
      </t>
    </mdx>
    <mdx n="0" f="v">
      <t c="3" si="227">
        <n x="225"/>
        <n x="504"/>
        <n x="238"/>
      </t>
    </mdx>
    <mdx n="0" f="v">
      <t c="3" si="227">
        <n x="225"/>
        <n x="505"/>
        <n x="238"/>
      </t>
    </mdx>
    <mdx n="0" f="v">
      <t c="3" si="227">
        <n x="225"/>
        <n x="506"/>
        <n x="238"/>
      </t>
    </mdx>
    <mdx n="0" f="v">
      <t c="3" si="227">
        <n x="225"/>
        <n x="513"/>
        <n x="238"/>
      </t>
    </mdx>
    <mdx n="0" f="v">
      <t c="3" si="227">
        <n x="225"/>
        <n x="508"/>
        <n x="238"/>
      </t>
    </mdx>
    <mdx n="0" f="v">
      <t c="3" si="227">
        <n x="225"/>
        <n x="509"/>
        <n x="238"/>
      </t>
    </mdx>
    <mdx n="0" f="v">
      <t c="3" si="227">
        <n x="225"/>
        <n x="507"/>
        <n x="238"/>
      </t>
    </mdx>
    <mdx n="0" f="v">
      <t c="3" si="227">
        <n x="225"/>
        <n x="510"/>
        <n x="238"/>
      </t>
    </mdx>
    <mdx n="0" f="v">
      <t c="3" si="227">
        <n x="225"/>
        <n x="511"/>
        <n x="238"/>
      </t>
    </mdx>
    <mdx n="0" f="v">
      <t c="3" si="227">
        <n x="225"/>
        <n x="512"/>
        <n x="238"/>
      </t>
    </mdx>
    <mdx n="0" f="v">
      <t c="3" si="227">
        <n x="225"/>
        <n x="514"/>
        <n x="238"/>
      </t>
    </mdx>
    <mdx n="0" f="v">
      <t c="3" si="227">
        <n x="225"/>
        <n x="515"/>
        <n x="238"/>
      </t>
    </mdx>
    <mdx n="0" f="v">
      <t c="3" si="227">
        <n x="225"/>
        <n x="516"/>
        <n x="238"/>
      </t>
    </mdx>
    <mdx n="0" f="v">
      <t c="3" si="227">
        <n x="225"/>
        <n x="517"/>
        <n x="238"/>
      </t>
    </mdx>
    <mdx n="0" f="v">
      <t c="3" si="227">
        <n x="225"/>
        <n x="518"/>
        <n x="238"/>
      </t>
    </mdx>
    <mdx n="0" f="v">
      <t c="3" si="227">
        <n x="225"/>
        <n x="522"/>
        <n x="238"/>
      </t>
    </mdx>
    <mdx n="0" f="v">
      <t c="3" si="227">
        <n x="225"/>
        <n x="519"/>
        <n x="238"/>
      </t>
    </mdx>
    <mdx n="0" f="v">
      <t c="3" si="227">
        <n x="225"/>
        <n x="520"/>
        <n x="238"/>
      </t>
    </mdx>
    <mdx n="0" f="v">
      <t c="3" si="227">
        <n x="225"/>
        <n x="521"/>
        <n x="238"/>
      </t>
    </mdx>
    <mdx n="0" f="v">
      <t c="3" si="227">
        <n x="225"/>
        <n x="524"/>
        <n x="238"/>
      </t>
    </mdx>
    <mdx n="0" f="v">
      <t c="3" si="227">
        <n x="225"/>
        <n x="528"/>
        <n x="238"/>
      </t>
    </mdx>
    <mdx n="0" f="v">
      <t c="3" si="227">
        <n x="225"/>
        <n x="523"/>
        <n x="238"/>
      </t>
    </mdx>
    <mdx n="0" f="v">
      <t c="3" si="227">
        <n x="225"/>
        <n x="525"/>
        <n x="238"/>
      </t>
    </mdx>
    <mdx n="0" f="v">
      <t c="3" si="227">
        <n x="225"/>
        <n x="526"/>
        <n x="238"/>
      </t>
    </mdx>
    <mdx n="0" f="v">
      <t c="3" si="227">
        <n x="225"/>
        <n x="527"/>
        <n x="238"/>
      </t>
    </mdx>
    <mdx n="0" f="v">
      <t c="3" si="227">
        <n x="225"/>
        <n x="529"/>
        <n x="238"/>
      </t>
    </mdx>
    <mdx n="0" f="v">
      <t c="3" si="227">
        <n x="225"/>
        <n x="530"/>
        <n x="238"/>
      </t>
    </mdx>
    <mdx n="0" f="v">
      <t c="3" si="227">
        <n x="225"/>
        <n x="533"/>
        <n x="238"/>
      </t>
    </mdx>
    <mdx n="0" f="v">
      <t c="3" si="227">
        <n x="225"/>
        <n x="531"/>
        <n x="238"/>
      </t>
    </mdx>
    <mdx n="0" f="v">
      <t c="3" si="227">
        <n x="225"/>
        <n x="532"/>
        <n x="238"/>
      </t>
    </mdx>
    <mdx n="0" f="v">
      <t c="3" si="227">
        <n x="225"/>
        <n x="534"/>
        <n x="238"/>
      </t>
    </mdx>
    <mdx n="0" f="v">
      <t c="3" si="227">
        <n x="225"/>
        <n x="535"/>
        <n x="238"/>
      </t>
    </mdx>
    <mdx n="0" f="v">
      <t c="3" si="227">
        <n x="225"/>
        <n x="536"/>
        <n x="238"/>
      </t>
    </mdx>
    <mdx n="0" f="v">
      <t c="3" si="227">
        <n x="225"/>
        <n x="543"/>
        <n x="238"/>
      </t>
    </mdx>
    <mdx n="0" f="v">
      <t c="3" si="227">
        <n x="225"/>
        <n x="537"/>
        <n x="238"/>
      </t>
    </mdx>
    <mdx n="0" f="v">
      <t c="3" si="227">
        <n x="225"/>
        <n x="538"/>
        <n x="238"/>
      </t>
    </mdx>
    <mdx n="0" f="v">
      <t c="3" si="227">
        <n x="225"/>
        <n x="539"/>
        <n x="238"/>
      </t>
    </mdx>
    <mdx n="0" f="v">
      <t c="3" si="227">
        <n x="225"/>
        <n x="544"/>
        <n x="238"/>
      </t>
    </mdx>
    <mdx n="0" f="v">
      <t c="3" si="227">
        <n x="225"/>
        <n x="540"/>
        <n x="238"/>
      </t>
    </mdx>
    <mdx n="0" f="v">
      <t c="3" si="227">
        <n x="225"/>
        <n x="541"/>
        <n x="238"/>
      </t>
    </mdx>
    <mdx n="0" f="v">
      <t c="3" si="227">
        <n x="225"/>
        <n x="545"/>
        <n x="238"/>
      </t>
    </mdx>
    <mdx n="0" f="v">
      <t c="3" si="227">
        <n x="225"/>
        <n x="542"/>
        <n x="238"/>
      </t>
    </mdx>
    <mdx n="0" f="v">
      <t c="3" si="227">
        <n x="225"/>
        <n x="546"/>
        <n x="238"/>
      </t>
    </mdx>
    <mdx n="0" f="v">
      <t c="3" si="227">
        <n x="225"/>
        <n x="272"/>
        <n x="206"/>
      </t>
    </mdx>
    <mdx n="0" f="v">
      <t c="3" si="227">
        <n x="225"/>
        <n x="273"/>
        <n x="206"/>
      </t>
    </mdx>
    <mdx n="0" f="v">
      <t c="3" si="227">
        <n x="225"/>
        <n x="271"/>
        <n x="206"/>
      </t>
    </mdx>
    <mdx n="0" f="v">
      <t c="3" si="227">
        <n x="225"/>
        <n x="270"/>
        <n x="206"/>
      </t>
    </mdx>
    <mdx n="0" f="v">
      <t c="3" si="227">
        <n x="225"/>
        <n x="268"/>
        <n x="206"/>
      </t>
    </mdx>
    <mdx n="0" f="v">
      <t c="3" si="227">
        <n x="225"/>
        <n x="355"/>
        <n x="206"/>
      </t>
    </mdx>
    <mdx n="0" f="v">
      <t c="3" si="227">
        <n x="225"/>
        <n x="356"/>
        <n x="206"/>
      </t>
    </mdx>
    <mdx n="0" f="v">
      <t c="3" si="227">
        <n x="225"/>
        <n x="360"/>
        <n x="206"/>
      </t>
    </mdx>
    <mdx n="0" f="v">
      <t c="3" si="227">
        <n x="225"/>
        <n x="361"/>
        <n x="206"/>
      </t>
    </mdx>
    <mdx n="0" f="v">
      <t c="3" si="227">
        <n x="225"/>
        <n x="547"/>
        <n x="206"/>
      </t>
    </mdx>
    <mdx n="0" f="v">
      <t c="3" si="227">
        <n x="225"/>
        <n x="362"/>
        <n x="206"/>
      </t>
    </mdx>
    <mdx n="0" f="v">
      <t c="3" si="227">
        <n x="225"/>
        <n x="363"/>
        <n x="206"/>
      </t>
    </mdx>
    <mdx n="0" f="v">
      <t c="3" si="227">
        <n x="225"/>
        <n x="548"/>
        <n x="206"/>
      </t>
    </mdx>
    <mdx n="0" f="v">
      <t c="3" si="227">
        <n x="225"/>
        <n x="365"/>
        <n x="206"/>
      </t>
    </mdx>
    <mdx n="0" f="v">
      <t c="3" si="227">
        <n x="225"/>
        <n x="366"/>
        <n x="206"/>
      </t>
    </mdx>
    <mdx n="0" f="v">
      <t c="3" si="227">
        <n x="225"/>
        <n x="369"/>
        <n x="206"/>
      </t>
    </mdx>
    <mdx n="0" f="v">
      <t c="3" si="227">
        <n x="225"/>
        <n x="307"/>
        <n x="206"/>
      </t>
    </mdx>
    <mdx n="0" f="v">
      <t c="3" si="227">
        <n x="225"/>
        <n x="370"/>
        <n x="206"/>
      </t>
    </mdx>
    <mdx n="0" f="v">
      <t c="3" si="227">
        <n x="225"/>
        <n x="255"/>
        <n x="206"/>
      </t>
    </mdx>
    <mdx n="0" f="v">
      <t c="3" si="227">
        <n x="225"/>
        <n x="373"/>
        <n x="206"/>
      </t>
    </mdx>
    <mdx n="0" f="v">
      <t c="3" si="227">
        <n x="225"/>
        <n x="374"/>
        <n x="206"/>
      </t>
    </mdx>
    <mdx n="0" f="v">
      <t c="3" si="227">
        <n x="225"/>
        <n x="281"/>
        <n x="206"/>
      </t>
    </mdx>
    <mdx n="0" f="v">
      <t c="3" si="227">
        <n x="225"/>
        <n x="376"/>
        <n x="206"/>
      </t>
    </mdx>
    <mdx n="0" f="v">
      <t c="3" si="227">
        <n x="225"/>
        <n x="377"/>
        <n x="206"/>
      </t>
    </mdx>
    <mdx n="0" f="v">
      <t c="3" si="227">
        <n x="225"/>
        <n x="280"/>
        <n x="206"/>
      </t>
    </mdx>
    <mdx n="0" f="v">
      <t c="3" si="227">
        <n x="225"/>
        <n x="311"/>
        <n x="206"/>
      </t>
    </mdx>
    <mdx n="0" f="v">
      <t c="3" si="227">
        <n x="225"/>
        <n x="378"/>
        <n x="206"/>
      </t>
    </mdx>
    <mdx n="0" f="v">
      <t c="3" si="227">
        <n x="225"/>
        <n x="380"/>
        <n x="206"/>
      </t>
    </mdx>
    <mdx n="0" f="v">
      <t c="3" si="227">
        <n x="225"/>
        <n x="381"/>
        <n x="206"/>
      </t>
    </mdx>
    <mdx n="0" f="v">
      <t c="3" si="227">
        <n x="225"/>
        <n x="382"/>
        <n x="206"/>
      </t>
    </mdx>
    <mdx n="0" f="v">
      <t c="3" si="227">
        <n x="225"/>
        <n x="304"/>
        <n x="206"/>
      </t>
    </mdx>
    <mdx n="0" f="v">
      <t c="3" si="227">
        <n x="225"/>
        <n x="385"/>
        <n x="206"/>
      </t>
    </mdx>
    <mdx n="0" f="v">
      <t c="3" si="227">
        <n x="225"/>
        <n x="386"/>
        <n x="206"/>
      </t>
    </mdx>
    <mdx n="0" f="v">
      <t c="3" si="227">
        <n x="225"/>
        <n x="388"/>
        <n x="206"/>
      </t>
    </mdx>
    <mdx n="0" f="v">
      <t c="3" si="227">
        <n x="225"/>
        <n x="390"/>
        <n x="206"/>
      </t>
    </mdx>
    <mdx n="0" f="v">
      <t c="3" si="227">
        <n x="225"/>
        <n x="394"/>
        <n x="206"/>
      </t>
    </mdx>
    <mdx n="0" f="v">
      <t c="3" si="227">
        <n x="225"/>
        <n x="395"/>
        <n x="206"/>
      </t>
    </mdx>
    <mdx n="0" f="v">
      <t c="3" si="227">
        <n x="225"/>
        <n x="278"/>
        <n x="206"/>
      </t>
    </mdx>
    <mdx n="0" f="v">
      <t c="3" si="227">
        <n x="225"/>
        <n x="396"/>
        <n x="206"/>
      </t>
    </mdx>
    <mdx n="0" f="v">
      <t c="3" si="227">
        <n x="225"/>
        <n x="397"/>
        <n x="206"/>
      </t>
    </mdx>
    <mdx n="0" f="v">
      <t c="3" si="227">
        <n x="225"/>
        <n x="398"/>
        <n x="206"/>
      </t>
    </mdx>
    <mdx n="0" f="v">
      <t c="3" si="227">
        <n x="225"/>
        <n x="392"/>
        <n x="206"/>
      </t>
    </mdx>
    <mdx n="0" f="v">
      <t c="3" si="227">
        <n x="225"/>
        <n x="399"/>
        <n x="206"/>
      </t>
    </mdx>
    <mdx n="0" f="v">
      <t c="3" si="227">
        <n x="225"/>
        <n x="400"/>
        <n x="206"/>
      </t>
    </mdx>
    <mdx n="0" f="v">
      <t c="3" si="227">
        <n x="225"/>
        <n x="401"/>
        <n x="206"/>
      </t>
    </mdx>
    <mdx n="0" f="v">
      <t c="3" si="227">
        <n x="225"/>
        <n x="277"/>
        <n x="206"/>
      </t>
    </mdx>
    <mdx n="0" f="v">
      <t c="3" si="227">
        <n x="225"/>
        <n x="417"/>
        <n x="206"/>
      </t>
    </mdx>
    <mdx n="0" f="v">
      <t c="3" si="227">
        <n x="225"/>
        <n x="411"/>
        <n x="206"/>
      </t>
    </mdx>
    <mdx n="0" f="v">
      <t c="3" si="227">
        <n x="225"/>
        <n x="404"/>
        <n x="206"/>
      </t>
    </mdx>
    <mdx n="0" f="v">
      <t c="3" si="227">
        <n x="225"/>
        <n x="405"/>
        <n x="206"/>
      </t>
    </mdx>
    <mdx n="0" f="v">
      <t c="3" si="227">
        <n x="225"/>
        <n x="407"/>
        <n x="206"/>
      </t>
    </mdx>
    <mdx n="0" f="v">
      <t c="3" si="227">
        <n x="225"/>
        <n x="408"/>
        <n x="206"/>
      </t>
    </mdx>
    <mdx n="0" f="v">
      <t c="3" si="227">
        <n x="225"/>
        <n x="409"/>
        <n x="206"/>
      </t>
    </mdx>
    <mdx n="0" f="v">
      <t c="3" si="227">
        <n x="225"/>
        <n x="410"/>
        <n x="206"/>
      </t>
    </mdx>
    <mdx n="0" f="v">
      <t c="3" si="227">
        <n x="225"/>
        <n x="422"/>
        <n x="206"/>
      </t>
    </mdx>
    <mdx n="0" f="v">
      <t c="3" si="227">
        <n x="225"/>
        <n x="412"/>
        <n x="206"/>
      </t>
    </mdx>
    <mdx n="0" f="v">
      <t c="3" si="227">
        <n x="225"/>
        <n x="414"/>
        <n x="206"/>
      </t>
    </mdx>
    <mdx n="0" f="v">
      <t c="3" si="227">
        <n x="225"/>
        <n x="415"/>
        <n x="206"/>
      </t>
    </mdx>
    <mdx n="0" f="v">
      <t c="3" si="227">
        <n x="225"/>
        <n x="416"/>
        <n x="206"/>
      </t>
    </mdx>
    <mdx n="0" f="v">
      <t c="3" si="227">
        <n x="225"/>
        <n x="427"/>
        <n x="206"/>
      </t>
    </mdx>
    <mdx n="0" f="v">
      <t c="3" si="227">
        <n x="225"/>
        <n x="418"/>
        <n x="206"/>
      </t>
    </mdx>
    <mdx n="0" f="v">
      <t c="3" si="227">
        <n x="225"/>
        <n x="419"/>
        <n x="206"/>
      </t>
    </mdx>
    <mdx n="0" f="v">
      <t c="3" si="227">
        <n x="225"/>
        <n x="301"/>
        <n x="206"/>
      </t>
    </mdx>
    <mdx n="0" f="v">
      <t c="3" si="227">
        <n x="225"/>
        <n x="299"/>
        <n x="206"/>
      </t>
    </mdx>
    <mdx n="0" f="v">
      <t c="3" si="227">
        <n x="225"/>
        <n x="421"/>
        <n x="206"/>
      </t>
    </mdx>
    <mdx n="0" f="v">
      <t c="3" si="227">
        <n x="225"/>
        <n x="423"/>
        <n x="206"/>
      </t>
    </mdx>
    <mdx n="0" f="v">
      <t c="3" si="227">
        <n x="225"/>
        <n x="348"/>
        <n x="206"/>
      </t>
    </mdx>
    <mdx n="0" f="v">
      <t c="3" si="227">
        <n x="225"/>
        <n x="327"/>
        <n x="206"/>
      </t>
    </mdx>
    <mdx n="0" f="v">
      <t c="3" si="227">
        <n x="225"/>
        <n x="426"/>
        <n x="206"/>
      </t>
    </mdx>
    <mdx n="0" f="v">
      <t c="3" si="227">
        <n x="225"/>
        <n x="329"/>
        <n x="206"/>
      </t>
    </mdx>
    <mdx n="0" f="v">
      <t c="3" si="227">
        <n x="225"/>
        <n x="429"/>
        <n x="206"/>
      </t>
    </mdx>
    <mdx n="0" f="v">
      <t c="3" si="227">
        <n x="225"/>
        <n x="430"/>
        <n x="206"/>
      </t>
    </mdx>
    <mdx n="0" f="v">
      <t c="3" si="227">
        <n x="225"/>
        <n x="432"/>
        <n x="206"/>
      </t>
    </mdx>
    <mdx n="0" f="v">
      <t c="3" si="227">
        <n x="225"/>
        <n x="326"/>
        <n x="206"/>
      </t>
    </mdx>
    <mdx n="0" f="v">
      <t c="3" si="227">
        <n x="225"/>
        <n x="436"/>
        <n x="206"/>
      </t>
    </mdx>
    <mdx n="0" f="v">
      <t c="3" si="227">
        <n x="225"/>
        <n x="437"/>
        <n x="206"/>
      </t>
    </mdx>
    <mdx n="0" f="v">
      <t c="3" si="227">
        <n x="225"/>
        <n x="294"/>
        <n x="206"/>
      </t>
    </mdx>
    <mdx n="0" f="v">
      <t c="3" si="227">
        <n x="225"/>
        <n x="293"/>
        <n x="206"/>
      </t>
    </mdx>
    <mdx n="0" f="v">
      <t c="3" si="227">
        <n x="225"/>
        <n x="452"/>
        <n x="206"/>
      </t>
    </mdx>
    <mdx n="0" f="v">
      <t c="3" si="227">
        <n x="225"/>
        <n x="440"/>
        <n x="206"/>
      </t>
    </mdx>
    <mdx n="0" f="v">
      <t c="3" si="227">
        <n x="225"/>
        <n x="444"/>
        <n x="206"/>
      </t>
    </mdx>
    <mdx n="0" f="v">
      <t c="3" si="227">
        <n x="225"/>
        <n x="445"/>
        <n x="206"/>
      </t>
    </mdx>
    <mdx n="0" f="v">
      <t c="3" si="227">
        <n x="225"/>
        <n x="350"/>
        <n x="206"/>
      </t>
    </mdx>
    <mdx n="0" f="v">
      <t c="3" si="227">
        <n x="225"/>
        <n x="439"/>
        <n x="206"/>
      </t>
    </mdx>
    <mdx n="0" f="v">
      <t c="3" si="227">
        <n x="225"/>
        <n x="447"/>
        <n x="206"/>
      </t>
    </mdx>
    <mdx n="0" f="v">
      <t c="3" si="227">
        <n x="225"/>
        <n x="346"/>
        <n x="206"/>
      </t>
    </mdx>
    <mdx n="0" f="v">
      <t c="3" si="227">
        <n x="225"/>
        <n x="459"/>
        <n x="206"/>
      </t>
    </mdx>
    <mdx n="0" f="v">
      <t c="3" si="227">
        <n x="225"/>
        <n x="454"/>
        <n x="206"/>
      </t>
    </mdx>
    <mdx n="0" f="v">
      <t c="3" si="227">
        <n x="225"/>
        <n x="456"/>
        <n x="206"/>
      </t>
    </mdx>
    <mdx n="0" f="v">
      <t c="3" si="227">
        <n x="225"/>
        <n x="448"/>
        <n x="206"/>
      </t>
    </mdx>
    <mdx n="0" f="v">
      <t c="3" si="227">
        <n x="225"/>
        <n x="449"/>
        <n x="206"/>
      </t>
    </mdx>
    <mdx n="0" f="v">
      <t c="3" si="227">
        <n x="225"/>
        <n x="450"/>
        <n x="206"/>
      </t>
    </mdx>
    <mdx n="0" f="v">
      <t c="3" si="227">
        <n x="225"/>
        <n x="457"/>
        <n x="206"/>
      </t>
    </mdx>
    <mdx n="0" f="v">
      <t c="3" si="227">
        <n x="225"/>
        <n x="458"/>
        <n x="206"/>
      </t>
    </mdx>
    <mdx n="0" f="v">
      <t c="3" si="227">
        <n x="225"/>
        <n x="460"/>
        <n x="206"/>
      </t>
    </mdx>
    <mdx n="0" f="v">
      <t c="3" si="227">
        <n x="225"/>
        <n x="473"/>
        <n x="206"/>
      </t>
    </mdx>
    <mdx n="0" f="v">
      <t c="3" si="227">
        <n x="225"/>
        <n x="461"/>
        <n x="206"/>
      </t>
    </mdx>
    <mdx n="0" f="v">
      <t c="3" si="227">
        <n x="225"/>
        <n x="462"/>
        <n x="206"/>
      </t>
    </mdx>
    <mdx n="0" f="v">
      <t c="3" si="227">
        <n x="225"/>
        <n x="463"/>
        <n x="206"/>
      </t>
    </mdx>
    <mdx n="0" f="v">
      <t c="3" si="227">
        <n x="225"/>
        <n x="465"/>
        <n x="206"/>
      </t>
    </mdx>
    <mdx n="0" f="v">
      <t c="3" si="227">
        <n x="225"/>
        <n x="466"/>
        <n x="206"/>
      </t>
    </mdx>
    <mdx n="0" f="v">
      <t c="3" si="227">
        <n x="225"/>
        <n x="467"/>
        <n x="206"/>
      </t>
    </mdx>
    <mdx n="0" f="v">
      <t c="3" si="227">
        <n x="225"/>
        <n x="468"/>
        <n x="206"/>
      </t>
    </mdx>
    <mdx n="0" f="v">
      <t c="3" si="227">
        <n x="225"/>
        <n x="469"/>
        <n x="206"/>
      </t>
    </mdx>
    <mdx n="0" f="v">
      <t c="3" si="227">
        <n x="225"/>
        <n x="470"/>
        <n x="206"/>
      </t>
    </mdx>
    <mdx n="0" f="v">
      <t c="3" si="227">
        <n x="225"/>
        <n x="471"/>
        <n x="206"/>
      </t>
    </mdx>
    <mdx n="0" f="v">
      <t c="3" si="227">
        <n x="225"/>
        <n x="472"/>
        <n x="206"/>
      </t>
    </mdx>
    <mdx n="0" f="v">
      <t c="3" si="227">
        <n x="225"/>
        <n x="474"/>
        <n x="206"/>
      </t>
    </mdx>
    <mdx n="0" f="v">
      <t c="3" si="227">
        <n x="225"/>
        <n x="475"/>
        <n x="206"/>
      </t>
    </mdx>
    <mdx n="0" f="v">
      <t c="3" si="227">
        <n x="225"/>
        <n x="478"/>
        <n x="206"/>
      </t>
    </mdx>
    <mdx n="0" f="v">
      <t c="3" si="227">
        <n x="225"/>
        <n x="479"/>
        <n x="206"/>
      </t>
    </mdx>
    <mdx n="0" f="v">
      <t c="3" si="227">
        <n x="225"/>
        <n x="480"/>
        <n x="206"/>
      </t>
    </mdx>
    <mdx n="0" f="v">
      <t c="3" si="227">
        <n x="225"/>
        <n x="481"/>
        <n x="206"/>
      </t>
    </mdx>
    <mdx n="0" f="v">
      <t c="3" si="227">
        <n x="225"/>
        <n x="491"/>
        <n x="206"/>
      </t>
    </mdx>
    <mdx n="0" f="v">
      <t c="3" si="227">
        <n x="225"/>
        <n x="485"/>
        <n x="206"/>
      </t>
    </mdx>
    <mdx n="0" f="v">
      <t c="3" si="227">
        <n x="225"/>
        <n x="490"/>
        <n x="206"/>
      </t>
    </mdx>
    <mdx n="0" f="v">
      <t c="3" si="227">
        <n x="225"/>
        <n x="487"/>
        <n x="206"/>
      </t>
    </mdx>
    <mdx n="0" f="v">
      <t c="3" si="227">
        <n x="225"/>
        <n x="488"/>
        <n x="206"/>
      </t>
    </mdx>
    <mdx n="0" f="v">
      <t c="3" si="227">
        <n x="225"/>
        <n x="489"/>
        <n x="206"/>
      </t>
    </mdx>
    <mdx n="0" f="v">
      <t c="3" si="227">
        <n x="225"/>
        <n x="493"/>
        <n x="206"/>
      </t>
    </mdx>
    <mdx n="0" f="v">
      <t c="3" si="227">
        <n x="225"/>
        <n x="495"/>
        <n x="206"/>
      </t>
    </mdx>
    <mdx n="0" f="v">
      <t c="3" si="227">
        <n x="225"/>
        <n x="496"/>
        <n x="206"/>
      </t>
    </mdx>
    <mdx n="0" f="v">
      <t c="3" si="227">
        <n x="225"/>
        <n x="498"/>
        <n x="206"/>
      </t>
    </mdx>
    <mdx n="0" f="v">
      <t c="3" si="227">
        <n x="225"/>
        <n x="499"/>
        <n x="206"/>
      </t>
    </mdx>
    <mdx n="0" f="v">
      <t c="3" si="227">
        <n x="225"/>
        <n x="500"/>
        <n x="206"/>
      </t>
    </mdx>
    <mdx n="0" f="v">
      <t c="3" si="227">
        <n x="225"/>
        <n x="501"/>
        <n x="206"/>
      </t>
    </mdx>
    <mdx n="0" f="v">
      <t c="3" si="227">
        <n x="225"/>
        <n x="502"/>
        <n x="206"/>
      </t>
    </mdx>
    <mdx n="0" f="v">
      <t c="3" si="227">
        <n x="225"/>
        <n x="505"/>
        <n x="206"/>
      </t>
    </mdx>
    <mdx n="0" f="v">
      <t c="3" si="227">
        <n x="225"/>
        <n x="506"/>
        <n x="206"/>
      </t>
    </mdx>
    <mdx n="0" f="v">
      <t c="3" si="227">
        <n x="225"/>
        <n x="513"/>
        <n x="206"/>
      </t>
    </mdx>
    <mdx n="0" f="v">
      <t c="3" si="227">
        <n x="225"/>
        <n x="508"/>
        <n x="206"/>
      </t>
    </mdx>
    <mdx n="0" f="v">
      <t c="3" si="227">
        <n x="225"/>
        <n x="511"/>
        <n x="206"/>
      </t>
    </mdx>
    <mdx n="0" f="v">
      <t c="3" si="227">
        <n x="225"/>
        <n x="512"/>
        <n x="206"/>
      </t>
    </mdx>
    <mdx n="0" f="v">
      <t c="3" si="227">
        <n x="225"/>
        <n x="514"/>
        <n x="206"/>
      </t>
    </mdx>
    <mdx n="0" f="v">
      <t c="3" si="227">
        <n x="225"/>
        <n x="516"/>
        <n x="206"/>
      </t>
    </mdx>
    <mdx n="0" f="v">
      <t c="3" si="227">
        <n x="225"/>
        <n x="517"/>
        <n x="206"/>
      </t>
    </mdx>
    <mdx n="0" f="v">
      <t c="3" si="227">
        <n x="225"/>
        <n x="518"/>
        <n x="206"/>
      </t>
    </mdx>
    <mdx n="0" f="v">
      <t c="3" si="227">
        <n x="225"/>
        <n x="519"/>
        <n x="206"/>
      </t>
    </mdx>
    <mdx n="0" f="v">
      <t c="3" si="227">
        <n x="225"/>
        <n x="520"/>
        <n x="206"/>
      </t>
    </mdx>
    <mdx n="0" f="v">
      <t c="3" si="227">
        <n x="225"/>
        <n x="521"/>
        <n x="206"/>
      </t>
    </mdx>
    <mdx n="0" f="v">
      <t c="3" si="227">
        <n x="225"/>
        <n x="524"/>
        <n x="206"/>
      </t>
    </mdx>
    <mdx n="0" f="v">
      <t c="3" si="227">
        <n x="225"/>
        <n x="525"/>
        <n x="206"/>
      </t>
    </mdx>
    <mdx n="0" f="v">
      <t c="3" si="227">
        <n x="225"/>
        <n x="526"/>
        <n x="206"/>
      </t>
    </mdx>
    <mdx n="0" f="v">
      <t c="3" si="227">
        <n x="225"/>
        <n x="527"/>
        <n x="206"/>
      </t>
    </mdx>
    <mdx n="0" f="v">
      <t c="3" si="227">
        <n x="225"/>
        <n x="530"/>
        <n x="206"/>
      </t>
    </mdx>
    <mdx n="0" f="v">
      <t c="3" si="227">
        <n x="225"/>
        <n x="533"/>
        <n x="206"/>
      </t>
    </mdx>
    <mdx n="0" f="v">
      <t c="3" si="227">
        <n x="225"/>
        <n x="532"/>
        <n x="206"/>
      </t>
    </mdx>
    <mdx n="0" f="v">
      <t c="3" si="227">
        <n x="225"/>
        <n x="535"/>
        <n x="206"/>
      </t>
    </mdx>
    <mdx n="0" f="v">
      <t c="3" si="227">
        <n x="225"/>
        <n x="536"/>
        <n x="206"/>
      </t>
    </mdx>
    <mdx n="0" f="v">
      <t c="3" si="227">
        <n x="225"/>
        <n x="537"/>
        <n x="206"/>
      </t>
    </mdx>
    <mdx n="0" f="v">
      <t c="3" si="227">
        <n x="225"/>
        <n x="538"/>
        <n x="206"/>
      </t>
    </mdx>
    <mdx n="0" f="v">
      <t c="3" si="227">
        <n x="225"/>
        <n x="539"/>
        <n x="206"/>
      </t>
    </mdx>
    <mdx n="0" f="v">
      <t c="3" si="227">
        <n x="225"/>
        <n x="540"/>
        <n x="206"/>
      </t>
    </mdx>
    <mdx n="0" f="v">
      <t c="3" si="227">
        <n x="225"/>
        <n x="544"/>
        <n x="206"/>
      </t>
    </mdx>
    <mdx n="0" f="v">
      <t c="3" si="227">
        <n x="225"/>
        <n x="546"/>
        <n x="206"/>
      </t>
    </mdx>
    <mdx n="0" f="v">
      <t c="3" si="227">
        <n x="225"/>
        <n x="545"/>
        <n x="206"/>
      </t>
    </mdx>
    <mdx n="0" f="v">
      <t c="3" si="227">
        <n x="225"/>
        <n x="542"/>
        <n x="206"/>
      </t>
    </mdx>
    <mdx n="0" f="v">
      <t c="3" si="227">
        <n x="225"/>
        <n x="272"/>
        <n x="207"/>
      </t>
    </mdx>
    <mdx n="0" f="v">
      <t c="3" si="227">
        <n x="225"/>
        <n x="273"/>
        <n x="207"/>
      </t>
    </mdx>
    <mdx n="0" f="v">
      <t c="3" si="227">
        <n x="225"/>
        <n x="271"/>
        <n x="207"/>
      </t>
    </mdx>
    <mdx n="0" f="v">
      <t c="3" si="227">
        <n x="225"/>
        <n x="270"/>
        <n x="207"/>
      </t>
    </mdx>
    <mdx n="0" f="v">
      <t c="3" si="227">
        <n x="225"/>
        <n x="268"/>
        <n x="207"/>
      </t>
    </mdx>
    <mdx n="0" f="v">
      <t c="3" si="227">
        <n x="225"/>
        <n x="355"/>
        <n x="207"/>
      </t>
    </mdx>
    <mdx n="0" f="v">
      <t c="3" si="227">
        <n x="225"/>
        <n x="356"/>
        <n x="207"/>
      </t>
    </mdx>
    <mdx n="0" f="v">
      <t c="3" si="227">
        <n x="225"/>
        <n x="357"/>
        <n x="207"/>
      </t>
    </mdx>
    <mdx n="0" f="v">
      <t c="3" si="227">
        <n x="225"/>
        <n x="358"/>
        <n x="207"/>
      </t>
    </mdx>
    <mdx n="0" f="v">
      <t c="3" si="227">
        <n x="225"/>
        <n x="359"/>
        <n x="207"/>
      </t>
    </mdx>
    <mdx n="0" f="v">
      <t c="3" si="227">
        <n x="225"/>
        <n x="360"/>
        <n x="207"/>
      </t>
    </mdx>
    <mdx n="0" f="v">
      <t c="3" si="227">
        <n x="225"/>
        <n x="361"/>
        <n x="207"/>
      </t>
    </mdx>
    <mdx n="0" f="v">
      <t c="3" si="227">
        <n x="225"/>
        <n x="547"/>
        <n x="207"/>
      </t>
    </mdx>
    <mdx n="0" f="v">
      <t c="3" si="227">
        <n x="225"/>
        <n x="362"/>
        <n x="207"/>
      </t>
    </mdx>
    <mdx n="0" f="v">
      <t c="3" si="227">
        <n x="225"/>
        <n x="363"/>
        <n x="207"/>
      </t>
    </mdx>
    <mdx n="0" f="v">
      <t c="3" si="227">
        <n x="225"/>
        <n x="364"/>
        <n x="207"/>
      </t>
    </mdx>
    <mdx n="0" f="v">
      <t c="3" si="227">
        <n x="225"/>
        <n x="548"/>
        <n x="207"/>
      </t>
    </mdx>
    <mdx n="0" f="v">
      <t c="3" si="227">
        <n x="225"/>
        <n x="365"/>
        <n x="207"/>
      </t>
    </mdx>
    <mdx n="0" f="v">
      <t c="3" si="227">
        <n x="225"/>
        <n x="366"/>
        <n x="207"/>
      </t>
    </mdx>
    <mdx n="0" f="v">
      <t c="3" si="227">
        <n x="225"/>
        <n x="367"/>
        <n x="207"/>
      </t>
    </mdx>
    <mdx n="0" f="v">
      <t c="3" si="227">
        <n x="225"/>
        <n x="368"/>
        <n x="207"/>
      </t>
    </mdx>
    <mdx n="0" f="v">
      <t c="3" si="227">
        <n x="225"/>
        <n x="369"/>
        <n x="207"/>
      </t>
    </mdx>
    <mdx n="0" f="v">
      <t c="3" si="227">
        <n x="225"/>
        <n x="370"/>
        <n x="207"/>
      </t>
    </mdx>
    <mdx n="0" f="v">
      <t c="3" si="227">
        <n x="225"/>
        <n x="371"/>
        <n x="207"/>
      </t>
    </mdx>
    <mdx n="0" f="v">
      <t c="3" si="227">
        <n x="225"/>
        <n x="372"/>
        <n x="207"/>
      </t>
    </mdx>
    <mdx n="0" f="v">
      <t c="3" si="227">
        <n x="225"/>
        <n x="383"/>
        <n x="207"/>
      </t>
    </mdx>
    <mdx n="0" f="v">
      <t c="3" si="227">
        <n x="225"/>
        <n x="255"/>
        <n x="207"/>
      </t>
    </mdx>
    <mdx n="0" f="v">
      <t c="3" si="227">
        <n x="225"/>
        <n x="316"/>
        <n x="207"/>
      </t>
    </mdx>
    <mdx n="0" f="v">
      <t c="3" si="227">
        <n x="225"/>
        <n x="373"/>
        <n x="207"/>
      </t>
    </mdx>
    <mdx n="0" f="v">
      <t c="3" si="227">
        <n x="225"/>
        <n x="374"/>
        <n x="207"/>
      </t>
    </mdx>
    <mdx n="0" f="v">
      <t c="3" si="227">
        <n x="225"/>
        <n x="375"/>
        <n x="207"/>
      </t>
    </mdx>
    <mdx n="0" f="v">
      <t c="3" si="227">
        <n x="225"/>
        <n x="281"/>
        <n x="207"/>
      </t>
    </mdx>
    <mdx n="0" f="v">
      <t c="3" si="227">
        <n x="225"/>
        <n x="376"/>
        <n x="207"/>
      </t>
    </mdx>
    <mdx n="0" f="v">
      <t c="3" si="227">
        <n x="225"/>
        <n x="377"/>
        <n x="207"/>
      </t>
    </mdx>
    <mdx n="0" f="v">
      <t c="3" si="227">
        <n x="225"/>
        <n x="280"/>
        <n x="207"/>
      </t>
    </mdx>
    <mdx n="0" f="v">
      <t c="3" si="227">
        <n x="225"/>
        <n x="311"/>
        <n x="207"/>
      </t>
    </mdx>
    <mdx n="0" f="v">
      <t c="3" si="227">
        <n x="225"/>
        <n x="378"/>
        <n x="207"/>
      </t>
    </mdx>
    <mdx n="0" f="v">
      <t c="3" si="227">
        <n x="225"/>
        <n x="379"/>
        <n x="207"/>
      </t>
    </mdx>
    <mdx n="0" f="v">
      <t c="3" si="227">
        <n x="225"/>
        <n x="380"/>
        <n x="207"/>
      </t>
    </mdx>
    <mdx n="0" f="v">
      <t c="3" si="227">
        <n x="225"/>
        <n x="381"/>
        <n x="207"/>
      </t>
    </mdx>
    <mdx n="0" f="v">
      <t c="3" si="227">
        <n x="225"/>
        <n x="382"/>
        <n x="207"/>
      </t>
    </mdx>
    <mdx n="0" f="v">
      <t c="3" si="227">
        <n x="225"/>
        <n x="304"/>
        <n x="207"/>
      </t>
    </mdx>
    <mdx n="0" f="v">
      <t c="3" si="227">
        <n x="225"/>
        <n x="384"/>
        <n x="207"/>
      </t>
    </mdx>
    <mdx n="0" f="v">
      <t c="3" si="227">
        <n x="225"/>
        <n x="385"/>
        <n x="207"/>
      </t>
    </mdx>
    <mdx n="0" f="v">
      <t c="3" si="227">
        <n x="225"/>
        <n x="386"/>
        <n x="207"/>
      </t>
    </mdx>
    <mdx n="0" f="v">
      <t c="3" si="227">
        <n x="225"/>
        <n x="387"/>
        <n x="207"/>
      </t>
    </mdx>
    <mdx n="0" f="v">
      <t c="3" si="227">
        <n x="225"/>
        <n x="388"/>
        <n x="207"/>
      </t>
    </mdx>
    <mdx n="0" f="v">
      <t c="3" si="227">
        <n x="225"/>
        <n x="389"/>
        <n x="207"/>
      </t>
    </mdx>
    <mdx n="0" f="v">
      <t c="3" si="227">
        <n x="225"/>
        <n x="390"/>
        <n x="207"/>
      </t>
    </mdx>
    <mdx n="0" f="v">
      <t c="3" si="227">
        <n x="225"/>
        <n x="391"/>
        <n x="207"/>
      </t>
    </mdx>
    <mdx n="0" f="v">
      <t c="3" si="227">
        <n x="225"/>
        <n x="393"/>
        <n x="207"/>
      </t>
    </mdx>
    <mdx n="0" f="v">
      <t c="3" si="227">
        <n x="225"/>
        <n x="394"/>
        <n x="207"/>
      </t>
    </mdx>
    <mdx n="0" f="v">
      <t c="3" si="227">
        <n x="225"/>
        <n x="395"/>
        <n x="207"/>
      </t>
    </mdx>
    <mdx n="0" f="v">
      <t c="3" si="227">
        <n x="225"/>
        <n x="278"/>
        <n x="207"/>
      </t>
    </mdx>
    <mdx n="0" f="v">
      <t c="3" si="227">
        <n x="225"/>
        <n x="396"/>
        <n x="207"/>
      </t>
    </mdx>
    <mdx n="0" f="v">
      <t c="3" si="227">
        <n x="225"/>
        <n x="397"/>
        <n x="207"/>
      </t>
    </mdx>
    <mdx n="0" f="v">
      <t c="3" si="227">
        <n x="225"/>
        <n x="398"/>
        <n x="207"/>
      </t>
    </mdx>
    <mdx n="0" f="v">
      <t c="3" si="227">
        <n x="225"/>
        <n x="392"/>
        <n x="207"/>
      </t>
    </mdx>
    <mdx n="0" f="v">
      <t c="3" si="227">
        <n x="225"/>
        <n x="399"/>
        <n x="207"/>
      </t>
    </mdx>
    <mdx n="0" f="v">
      <t c="3" si="227">
        <n x="225"/>
        <n x="400"/>
        <n x="207"/>
      </t>
    </mdx>
    <mdx n="0" f="v">
      <t c="3" si="227">
        <n x="225"/>
        <n x="401"/>
        <n x="207"/>
      </t>
    </mdx>
    <mdx n="0" f="v">
      <t c="3" si="227">
        <n x="225"/>
        <n x="402"/>
        <n x="207"/>
      </t>
    </mdx>
    <mdx n="0" f="v">
      <t c="3" si="227">
        <n x="225"/>
        <n x="277"/>
        <n x="207"/>
      </t>
    </mdx>
    <mdx n="0" f="v">
      <t c="3" si="227">
        <n x="225"/>
        <n x="417"/>
        <n x="207"/>
      </t>
    </mdx>
    <mdx n="0" f="v">
      <t c="3" si="227">
        <n x="225"/>
        <n x="403"/>
        <n x="207"/>
      </t>
    </mdx>
    <mdx n="0" f="v">
      <t c="3" si="227">
        <n x="225"/>
        <n x="404"/>
        <n x="207"/>
      </t>
    </mdx>
    <mdx n="0" f="v">
      <t c="3" si="227">
        <n x="225"/>
        <n x="405"/>
        <n x="207"/>
      </t>
    </mdx>
    <mdx n="0" f="v">
      <t c="3" si="227">
        <n x="225"/>
        <n x="406"/>
        <n x="207"/>
      </t>
    </mdx>
    <mdx n="0" f="v">
      <t c="3" si="227">
        <n x="225"/>
        <n x="407"/>
        <n x="207"/>
      </t>
    </mdx>
    <mdx n="0" f="v">
      <t c="3" si="227">
        <n x="225"/>
        <n x="408"/>
        <n x="207"/>
      </t>
    </mdx>
    <mdx n="0" f="v">
      <t c="3" si="227">
        <n x="225"/>
        <n x="409"/>
        <n x="207"/>
      </t>
    </mdx>
    <mdx n="0" f="v">
      <t c="3" si="227">
        <n x="225"/>
        <n x="411"/>
        <n x="207"/>
      </t>
    </mdx>
    <mdx n="0" f="v">
      <t c="3" si="227">
        <n x="225"/>
        <n x="412"/>
        <n x="207"/>
      </t>
    </mdx>
    <mdx n="0" f="v">
      <t c="3" si="227">
        <n x="225"/>
        <n x="413"/>
        <n x="207"/>
      </t>
    </mdx>
    <mdx n="0" f="v">
      <t c="3" si="227">
        <n x="225"/>
        <n x="414"/>
        <n x="207"/>
      </t>
    </mdx>
    <mdx n="0" f="v">
      <t c="3" si="227">
        <n x="225"/>
        <n x="415"/>
        <n x="207"/>
      </t>
    </mdx>
    <mdx n="0" f="v">
      <t c="3" si="227">
        <n x="225"/>
        <n x="416"/>
        <n x="207"/>
      </t>
    </mdx>
    <mdx n="0" f="v">
      <t c="3" si="227">
        <n x="225"/>
        <n x="422"/>
        <n x="207"/>
      </t>
    </mdx>
    <mdx n="0" f="v">
      <t c="3" si="227">
        <n x="225"/>
        <n x="418"/>
        <n x="207"/>
      </t>
    </mdx>
    <mdx n="0" f="v">
      <t c="3" si="227">
        <n x="225"/>
        <n x="419"/>
        <n x="207"/>
      </t>
    </mdx>
    <mdx n="0" f="v">
      <t c="3" si="227">
        <n x="225"/>
        <n x="420"/>
        <n x="207"/>
      </t>
    </mdx>
    <mdx n="0" f="v">
      <t c="3" si="227">
        <n x="225"/>
        <n x="301"/>
        <n x="207"/>
      </t>
    </mdx>
    <mdx n="0" f="v">
      <t c="3" si="227">
        <n x="225"/>
        <n x="299"/>
        <n x="207"/>
      </t>
    </mdx>
    <mdx n="0" f="v">
      <t c="3" si="227">
        <n x="225"/>
        <n x="297"/>
        <n x="207"/>
      </t>
    </mdx>
    <mdx n="0" f="v">
      <t c="3" si="227">
        <n x="225"/>
        <n x="421"/>
        <n x="207"/>
      </t>
    </mdx>
    <mdx n="0" f="v">
      <t c="3" si="227">
        <n x="225"/>
        <n x="423"/>
        <n x="207"/>
      </t>
    </mdx>
    <mdx n="0" f="v">
      <t c="3" si="227">
        <n x="225"/>
        <n x="424"/>
        <n x="207"/>
      </t>
    </mdx>
    <mdx n="0" f="v">
      <t c="3" si="227">
        <n x="225"/>
        <n x="425"/>
        <n x="207"/>
      </t>
    </mdx>
    <mdx n="0" f="v">
      <t c="3" si="227">
        <n x="225"/>
        <n x="348"/>
        <n x="207"/>
      </t>
    </mdx>
    <mdx n="0" f="v">
      <t c="3" si="227">
        <n x="225"/>
        <n x="327"/>
        <n x="207"/>
      </t>
    </mdx>
    <mdx n="0" f="v">
      <t c="3" si="227">
        <n x="225"/>
        <n x="426"/>
        <n x="207"/>
      </t>
    </mdx>
    <mdx n="0" f="v">
      <t c="3" si="227">
        <n x="225"/>
        <n x="433"/>
        <n x="207"/>
      </t>
    </mdx>
    <mdx n="0" f="v">
      <t c="3" si="227">
        <n x="225"/>
        <n x="329"/>
        <n x="207"/>
      </t>
    </mdx>
    <mdx n="0" f="v">
      <t c="3" si="227">
        <n x="225"/>
        <n x="428"/>
        <n x="207"/>
      </t>
    </mdx>
    <mdx n="0" f="v">
      <t c="3" si="227">
        <n x="225"/>
        <n x="328"/>
        <n x="207"/>
      </t>
    </mdx>
    <mdx n="0" f="v">
      <t c="3" si="227">
        <n x="225"/>
        <n x="429"/>
        <n x="207"/>
      </t>
    </mdx>
    <mdx n="0" f="v">
      <t c="3" si="227">
        <n x="225"/>
        <n x="430"/>
        <n x="207"/>
      </t>
    </mdx>
    <mdx n="0" f="v">
      <t c="3" si="227">
        <n x="225"/>
        <n x="431"/>
        <n x="207"/>
      </t>
    </mdx>
    <mdx n="0" f="v">
      <t c="3" si="227">
        <n x="225"/>
        <n x="432"/>
        <n x="207"/>
      </t>
    </mdx>
    <mdx n="0" f="v">
      <t c="3" si="227">
        <n x="225"/>
        <n x="326"/>
        <n x="207"/>
      </t>
    </mdx>
    <mdx n="0" f="v">
      <t c="3" si="227">
        <n x="225"/>
        <n x="435"/>
        <n x="207"/>
      </t>
    </mdx>
    <mdx n="0" f="v">
      <t c="3" si="227">
        <n x="225"/>
        <n x="436"/>
        <n x="207"/>
      </t>
    </mdx>
    <mdx n="0" f="v">
      <t c="3" si="227">
        <n x="225"/>
        <n x="437"/>
        <n x="207"/>
      </t>
    </mdx>
    <mdx n="0" f="v">
      <t c="3" si="227">
        <n x="225"/>
        <n x="294"/>
        <n x="207"/>
      </t>
    </mdx>
    <mdx n="0" f="v">
      <t c="3" si="227">
        <n x="225"/>
        <n x="293"/>
        <n x="207"/>
      </t>
    </mdx>
    <mdx n="0" f="v">
      <t c="3" si="227">
        <n x="225"/>
        <n x="438"/>
        <n x="207"/>
      </t>
    </mdx>
    <mdx n="0" f="v">
      <t c="3" si="227">
        <n x="225"/>
        <n x="350"/>
        <n x="207"/>
      </t>
    </mdx>
    <mdx n="0" f="v">
      <t c="3" si="227">
        <n x="225"/>
        <n x="439"/>
        <n x="207"/>
      </t>
    </mdx>
    <mdx n="0" f="v">
      <t c="3" si="227">
        <n x="225"/>
        <n x="440"/>
        <n x="207"/>
      </t>
    </mdx>
    <mdx n="0" f="v">
      <t c="3" si="227">
        <n x="225"/>
        <n x="452"/>
        <n x="207"/>
      </t>
    </mdx>
    <mdx n="0" f="v">
      <t c="3" si="227">
        <n x="225"/>
        <n x="441"/>
        <n x="207"/>
      </t>
    </mdx>
    <mdx n="0" f="v">
      <t c="3" si="227">
        <n x="225"/>
        <n x="442"/>
        <n x="207"/>
      </t>
    </mdx>
    <mdx n="0" f="v">
      <t c="3" si="227">
        <n x="225"/>
        <n x="443"/>
        <n x="207"/>
      </t>
    </mdx>
    <mdx n="0" f="v">
      <t c="3" si="227">
        <n x="225"/>
        <n x="444"/>
        <n x="207"/>
      </t>
    </mdx>
    <mdx n="0" f="v">
      <t c="3" si="227">
        <n x="225"/>
        <n x="445"/>
        <n x="207"/>
      </t>
    </mdx>
    <mdx n="0" f="v">
      <t c="3" si="227">
        <n x="225"/>
        <n x="446"/>
        <n x="207"/>
      </t>
    </mdx>
    <mdx n="0" f="v">
      <t c="3" si="227">
        <n x="225"/>
        <n x="434"/>
        <n x="207"/>
      </t>
    </mdx>
    <mdx n="0" f="v">
      <t c="3" si="227">
        <n x="225"/>
        <n x="447"/>
        <n x="207"/>
      </t>
    </mdx>
    <mdx n="0" f="v">
      <t c="3" si="227">
        <n x="225"/>
        <n x="448"/>
        <n x="207"/>
      </t>
    </mdx>
    <mdx n="0" f="v">
      <t c="3" si="227">
        <n x="225"/>
        <n x="449"/>
        <n x="207"/>
      </t>
    </mdx>
    <mdx n="0" f="v">
      <t c="3" si="227">
        <n x="225"/>
        <n x="450"/>
        <n x="207"/>
      </t>
    </mdx>
    <mdx n="0" f="v">
      <t c="3" si="227">
        <n x="225"/>
        <n x="451"/>
        <n x="207"/>
      </t>
    </mdx>
    <mdx n="0" f="v">
      <t c="3" si="227">
        <n x="225"/>
        <n x="276"/>
        <n x="207"/>
      </t>
    </mdx>
    <mdx n="0" f="v">
      <t c="3" si="227">
        <n x="225"/>
        <n x="453"/>
        <n x="207"/>
      </t>
    </mdx>
    <mdx n="0" f="v">
      <t c="3" si="227">
        <n x="225"/>
        <n x="454"/>
        <n x="207"/>
      </t>
    </mdx>
    <mdx n="0" f="v">
      <t c="3" si="227">
        <n x="225"/>
        <n x="455"/>
        <n x="207"/>
      </t>
    </mdx>
    <mdx n="0" f="v">
      <t c="3" si="227">
        <n x="225"/>
        <n x="456"/>
        <n x="207"/>
      </t>
    </mdx>
    <mdx n="0" f="v">
      <t c="3" si="227">
        <n x="225"/>
        <n x="346"/>
        <n x="207"/>
      </t>
    </mdx>
    <mdx n="0" f="v">
      <t c="3" si="227">
        <n x="225"/>
        <n x="457"/>
        <n x="207"/>
      </t>
    </mdx>
    <mdx n="0" f="v">
      <t c="3" si="227">
        <n x="225"/>
        <n x="458"/>
        <n x="207"/>
      </t>
    </mdx>
    <mdx n="0" f="v">
      <t c="3" si="227">
        <n x="225"/>
        <n x="459"/>
        <n x="207"/>
      </t>
    </mdx>
    <mdx n="0" f="v">
      <t c="3" si="227">
        <n x="225"/>
        <n x="461"/>
        <n x="207"/>
      </t>
    </mdx>
    <mdx n="0" f="v">
      <t c="3" si="227">
        <n x="225"/>
        <n x="464"/>
        <n x="207"/>
      </t>
    </mdx>
    <mdx n="0" f="v">
      <t c="3" si="227">
        <n x="225"/>
        <n x="465"/>
        <n x="207"/>
      </t>
    </mdx>
    <mdx n="0" f="v">
      <t c="3" si="227">
        <n x="225"/>
        <n x="466"/>
        <n x="207"/>
      </t>
    </mdx>
    <mdx n="0" f="v">
      <t c="3" si="227">
        <n x="225"/>
        <n x="467"/>
        <n x="207"/>
      </t>
    </mdx>
    <mdx n="0" f="v">
      <t c="3" si="227">
        <n x="225"/>
        <n x="473"/>
        <n x="207"/>
      </t>
    </mdx>
    <mdx n="0" f="v">
      <t c="3" si="227">
        <n x="225"/>
        <n x="460"/>
        <n x="207"/>
      </t>
    </mdx>
    <mdx n="0" f="v">
      <t c="3" si="227">
        <n x="225"/>
        <n x="468"/>
        <n x="207"/>
      </t>
    </mdx>
    <mdx n="0" f="v">
      <t c="3" si="227">
        <n x="225"/>
        <n x="469"/>
        <n x="207"/>
      </t>
    </mdx>
    <mdx n="0" f="v">
      <t c="3" si="227">
        <n x="225"/>
        <n x="470"/>
        <n x="207"/>
      </t>
    </mdx>
    <mdx n="0" f="v">
      <t c="3" si="227">
        <n x="225"/>
        <n x="472"/>
        <n x="207"/>
      </t>
    </mdx>
    <mdx n="0" f="v">
      <t c="3" si="227">
        <n x="225"/>
        <n x="474"/>
        <n x="207"/>
      </t>
    </mdx>
    <mdx n="0" f="v">
      <t c="3" si="227">
        <n x="225"/>
        <n x="475"/>
        <n x="207"/>
      </t>
    </mdx>
    <mdx n="0" f="v">
      <t c="3" si="227">
        <n x="225"/>
        <n x="476"/>
        <n x="207"/>
      </t>
    </mdx>
    <mdx n="0" f="v">
      <t c="3" si="227">
        <n x="225"/>
        <n x="471"/>
        <n x="207"/>
      </t>
    </mdx>
    <mdx n="0" f="v">
      <t c="3" si="227">
        <n x="225"/>
        <n x="477"/>
        <n x="207"/>
      </t>
    </mdx>
    <mdx n="0" f="v">
      <t c="3" si="227">
        <n x="225"/>
        <n x="478"/>
        <n x="207"/>
      </t>
    </mdx>
    <mdx n="0" f="v">
      <t c="3" si="227">
        <n x="225"/>
        <n x="479"/>
        <n x="207"/>
      </t>
    </mdx>
    <mdx n="0" f="v">
      <t c="3" si="227">
        <n x="225"/>
        <n x="480"/>
        <n x="207"/>
      </t>
    </mdx>
    <mdx n="0" f="v">
      <t c="3" si="227">
        <n x="225"/>
        <n x="481"/>
        <n x="207"/>
      </t>
    </mdx>
    <mdx n="0" f="v">
      <t c="3" si="227">
        <n x="225"/>
        <n x="491"/>
        <n x="207"/>
      </t>
    </mdx>
    <mdx n="0" f="v">
      <t c="3" si="227">
        <n x="225"/>
        <n x="482"/>
        <n x="207"/>
      </t>
    </mdx>
    <mdx n="0" f="v">
      <t c="3" si="227">
        <n x="225"/>
        <n x="483"/>
        <n x="207"/>
      </t>
    </mdx>
    <mdx n="0" f="v">
      <t c="3" si="227">
        <n x="225"/>
        <n x="484"/>
        <n x="207"/>
      </t>
    </mdx>
    <mdx n="0" f="v">
      <t c="3" si="227">
        <n x="225"/>
        <n x="485"/>
        <n x="207"/>
      </t>
    </mdx>
    <mdx n="0" f="v">
      <t c="3" si="227">
        <n x="225"/>
        <n x="486"/>
        <n x="207"/>
      </t>
    </mdx>
    <mdx n="0" f="v">
      <t c="3" si="227">
        <n x="225"/>
        <n x="490"/>
        <n x="207"/>
      </t>
    </mdx>
    <mdx n="0" f="v">
      <t c="3" si="227">
        <n x="225"/>
        <n x="487"/>
        <n x="207"/>
      </t>
    </mdx>
    <mdx n="0" f="v">
      <t c="3" si="227">
        <n x="225"/>
        <n x="488"/>
        <n x="207"/>
      </t>
    </mdx>
    <mdx n="0" f="v">
      <t c="3" si="227">
        <n x="225"/>
        <n x="489"/>
        <n x="207"/>
      </t>
    </mdx>
    <mdx n="0" f="v">
      <t c="3" si="227">
        <n x="225"/>
        <n x="497"/>
        <n x="207"/>
      </t>
    </mdx>
    <mdx n="0" f="v">
      <t c="3" si="227">
        <n x="225"/>
        <n x="492"/>
        <n x="207"/>
      </t>
    </mdx>
    <mdx n="0" f="v">
      <t c="3" si="227">
        <n x="225"/>
        <n x="493"/>
        <n x="207"/>
      </t>
    </mdx>
    <mdx n="0" f="v">
      <t c="3" si="227">
        <n x="225"/>
        <n x="494"/>
        <n x="207"/>
      </t>
    </mdx>
    <mdx n="0" f="v">
      <t c="3" si="227">
        <n x="225"/>
        <n x="495"/>
        <n x="207"/>
      </t>
    </mdx>
    <mdx n="0" f="v">
      <t c="3" si="227">
        <n x="225"/>
        <n x="496"/>
        <n x="207"/>
      </t>
    </mdx>
    <mdx n="0" f="v">
      <t c="3" si="227">
        <n x="225"/>
        <n x="498"/>
        <n x="207"/>
      </t>
    </mdx>
    <mdx n="0" f="v">
      <t c="3" si="227">
        <n x="225"/>
        <n x="499"/>
        <n x="207"/>
      </t>
    </mdx>
    <mdx n="0" f="v">
      <t c="3" si="227">
        <n x="225"/>
        <n x="503"/>
        <n x="207"/>
      </t>
    </mdx>
    <mdx n="0" f="v">
      <t c="3" si="227">
        <n x="225"/>
        <n x="500"/>
        <n x="207"/>
      </t>
    </mdx>
    <mdx n="0" f="v">
      <t c="3" si="227">
        <n x="225"/>
        <n x="501"/>
        <n x="207"/>
      </t>
    </mdx>
    <mdx n="0" f="v">
      <t c="3" si="227">
        <n x="225"/>
        <n x="502"/>
        <n x="207"/>
      </t>
    </mdx>
    <mdx n="0" f="v">
      <t c="3" si="227">
        <n x="225"/>
        <n x="504"/>
        <n x="207"/>
      </t>
    </mdx>
    <mdx n="0" f="v">
      <t c="3" si="227">
        <n x="225"/>
        <n x="505"/>
        <n x="207"/>
      </t>
    </mdx>
    <mdx n="0" f="v">
      <t c="3" si="227">
        <n x="225"/>
        <n x="506"/>
        <n x="207"/>
      </t>
    </mdx>
    <mdx n="0" f="v">
      <t c="3" si="227">
        <n x="225"/>
        <n x="507"/>
        <n x="207"/>
      </t>
    </mdx>
    <mdx n="0" f="v">
      <t c="3" si="227">
        <n x="225"/>
        <n x="508"/>
        <n x="207"/>
      </t>
    </mdx>
    <mdx n="0" f="v">
      <t c="3" si="227">
        <n x="225"/>
        <n x="509"/>
        <n x="207"/>
      </t>
    </mdx>
    <mdx n="0" f="v">
      <t c="3" si="227">
        <n x="225"/>
        <n x="513"/>
        <n x="207"/>
      </t>
    </mdx>
    <mdx n="0" f="v">
      <t c="3" si="227">
        <n x="225"/>
        <n x="510"/>
        <n x="207"/>
      </t>
    </mdx>
    <mdx n="0" f="v">
      <t c="3" si="227">
        <n x="225"/>
        <n x="511"/>
        <n x="207"/>
      </t>
    </mdx>
    <mdx n="0" f="v">
      <t c="3" si="227">
        <n x="225"/>
        <n x="512"/>
        <n x="207"/>
      </t>
    </mdx>
    <mdx n="0" f="v">
      <t c="3" si="227">
        <n x="225"/>
        <n x="514"/>
        <n x="207"/>
      </t>
    </mdx>
    <mdx n="0" f="v">
      <t c="3" si="227">
        <n x="225"/>
        <n x="515"/>
        <n x="207"/>
      </t>
    </mdx>
    <mdx n="0" f="v">
      <t c="3" si="227">
        <n x="225"/>
        <n x="516"/>
        <n x="207"/>
      </t>
    </mdx>
    <mdx n="0" f="v">
      <t c="3" si="227">
        <n x="225"/>
        <n x="517"/>
        <n x="207"/>
      </t>
    </mdx>
    <mdx n="0" f="v">
      <t c="3" si="227">
        <n x="225"/>
        <n x="518"/>
        <n x="207"/>
      </t>
    </mdx>
    <mdx n="0" f="v">
      <t c="3" si="227">
        <n x="225"/>
        <n x="522"/>
        <n x="207"/>
      </t>
    </mdx>
    <mdx n="0" f="v">
      <t c="3" si="227">
        <n x="225"/>
        <n x="519"/>
        <n x="207"/>
      </t>
    </mdx>
    <mdx n="0" f="v">
      <t c="3" si="227">
        <n x="225"/>
        <n x="520"/>
        <n x="207"/>
      </t>
    </mdx>
    <mdx n="0" f="v">
      <t c="3" si="227">
        <n x="225"/>
        <n x="521"/>
        <n x="207"/>
      </t>
    </mdx>
    <mdx n="0" f="v">
      <t c="3" si="227">
        <n x="225"/>
        <n x="524"/>
        <n x="207"/>
      </t>
    </mdx>
    <mdx n="0" f="v">
      <t c="3" si="227">
        <n x="225"/>
        <n x="523"/>
        <n x="207"/>
      </t>
    </mdx>
    <mdx n="0" f="v">
      <t c="3" si="227">
        <n x="225"/>
        <n x="528"/>
        <n x="207"/>
      </t>
    </mdx>
    <mdx n="0" f="v">
      <t c="3" si="227">
        <n x="225"/>
        <n x="526"/>
        <n x="207"/>
      </t>
    </mdx>
    <mdx n="0" f="v">
      <t c="3" si="227">
        <n x="225"/>
        <n x="529"/>
        <n x="207"/>
      </t>
    </mdx>
    <mdx n="0" f="v">
      <t c="3" si="227">
        <n x="225"/>
        <n x="530"/>
        <n x="207"/>
      </t>
    </mdx>
    <mdx n="0" f="v">
      <t c="3" si="227">
        <n x="225"/>
        <n x="533"/>
        <n x="207"/>
      </t>
    </mdx>
    <mdx n="0" f="v">
      <t c="3" si="227">
        <n x="225"/>
        <n x="531"/>
        <n x="207"/>
      </t>
    </mdx>
    <mdx n="0" f="v">
      <t c="3" si="227">
        <n x="225"/>
        <n x="532"/>
        <n x="207"/>
      </t>
    </mdx>
    <mdx n="0" f="v">
      <t c="3" si="227">
        <n x="225"/>
        <n x="534"/>
        <n x="207"/>
      </t>
    </mdx>
    <mdx n="0" f="v">
      <t c="3" si="227">
        <n x="225"/>
        <n x="535"/>
        <n x="207"/>
      </t>
    </mdx>
    <mdx n="0" f="v">
      <t c="3" si="227">
        <n x="225"/>
        <n x="536"/>
        <n x="207"/>
      </t>
    </mdx>
    <mdx n="0" f="v">
      <t c="3" si="227">
        <n x="225"/>
        <n x="537"/>
        <n x="207"/>
      </t>
    </mdx>
    <mdx n="0" f="v">
      <t c="3" si="227">
        <n x="225"/>
        <n x="538"/>
        <n x="207"/>
      </t>
    </mdx>
    <mdx n="0" f="v">
      <t c="3" si="227">
        <n x="225"/>
        <n x="539"/>
        <n x="207"/>
      </t>
    </mdx>
    <mdx n="0" f="v">
      <t c="3" si="227">
        <n x="225"/>
        <n x="543"/>
        <n x="207"/>
      </t>
    </mdx>
    <mdx n="0" f="v">
      <t c="3" si="227">
        <n x="225"/>
        <n x="544"/>
        <n x="207"/>
      </t>
    </mdx>
    <mdx n="0" f="v">
      <t c="3" si="227">
        <n x="225"/>
        <n x="540"/>
        <n x="207"/>
      </t>
    </mdx>
    <mdx n="0" f="v">
      <t c="3" si="227">
        <n x="225"/>
        <n x="541"/>
        <n x="207"/>
      </t>
    </mdx>
    <mdx n="0" f="v">
      <t c="3" si="227">
        <n x="225"/>
        <n x="545"/>
        <n x="207"/>
      </t>
    </mdx>
    <mdx n="0" f="v">
      <t c="3" si="227">
        <n x="225"/>
        <n x="542"/>
        <n x="207"/>
      </t>
    </mdx>
    <mdx n="0" f="v">
      <t c="3" si="227">
        <n x="225"/>
        <n x="546"/>
        <n x="207"/>
      </t>
    </mdx>
    <mdx n="0" f="v">
      <t c="3" si="227">
        <n x="225"/>
        <n x="272"/>
        <n x="208"/>
      </t>
    </mdx>
    <mdx n="0" f="v">
      <t c="3" si="227">
        <n x="225"/>
        <n x="273"/>
        <n x="208"/>
      </t>
    </mdx>
    <mdx n="0" f="v">
      <t c="3" si="227">
        <n x="225"/>
        <n x="270"/>
        <n x="208"/>
      </t>
    </mdx>
    <mdx n="0" f="v">
      <t c="3" si="227">
        <n x="225"/>
        <n x="268"/>
        <n x="208"/>
      </t>
    </mdx>
    <mdx n="0" f="v">
      <t c="3" si="227">
        <n x="225"/>
        <n x="356"/>
        <n x="208"/>
      </t>
    </mdx>
    <mdx n="0" f="v">
      <t c="3" si="227">
        <n x="225"/>
        <n x="357"/>
        <n x="208"/>
      </t>
    </mdx>
    <mdx n="0" f="v">
      <t c="3" si="227">
        <n x="225"/>
        <n x="358"/>
        <n x="208"/>
      </t>
    </mdx>
    <mdx n="0" f="v">
      <t c="3" si="227">
        <n x="225"/>
        <n x="359"/>
        <n x="208"/>
      </t>
    </mdx>
    <mdx n="0" f="v">
      <t c="3" si="227">
        <n x="225"/>
        <n x="360"/>
        <n x="208"/>
      </t>
    </mdx>
    <mdx n="0" f="v">
      <t c="3" si="227">
        <n x="225"/>
        <n x="361"/>
        <n x="208"/>
      </t>
    </mdx>
    <mdx n="0" f="v">
      <t c="3" si="227">
        <n x="225"/>
        <n x="383"/>
        <n x="208"/>
      </t>
    </mdx>
    <mdx n="0" f="v">
      <t c="3" si="227">
        <n x="225"/>
        <n x="547"/>
        <n x="208"/>
      </t>
    </mdx>
    <mdx n="0" f="v">
      <t c="3" si="227">
        <n x="225"/>
        <n x="362"/>
        <n x="208"/>
      </t>
    </mdx>
    <mdx n="0" f="v">
      <t c="3" si="227">
        <n x="225"/>
        <n x="363"/>
        <n x="208"/>
      </t>
    </mdx>
    <mdx n="0" f="v">
      <t c="3" si="227">
        <n x="225"/>
        <n x="364"/>
        <n x="208"/>
      </t>
    </mdx>
    <mdx n="0" f="v">
      <t c="3" si="227">
        <n x="225"/>
        <n x="548"/>
        <n x="208"/>
      </t>
    </mdx>
    <mdx n="0" f="v">
      <t c="3" si="227">
        <n x="225"/>
        <n x="365"/>
        <n x="208"/>
      </t>
    </mdx>
    <mdx n="0" f="v">
      <t c="3" si="227">
        <n x="225"/>
        <n x="366"/>
        <n x="208"/>
      </t>
    </mdx>
    <mdx n="0" f="v">
      <t c="3" si="227">
        <n x="225"/>
        <n x="367"/>
        <n x="208"/>
      </t>
    </mdx>
    <mdx n="0" f="v">
      <t c="3" si="227">
        <n x="225"/>
        <n x="368"/>
        <n x="208"/>
      </t>
    </mdx>
    <mdx n="0" f="v">
      <t c="3" si="227">
        <n x="225"/>
        <n x="369"/>
        <n x="208"/>
      </t>
    </mdx>
    <mdx n="0" f="v">
      <t c="3" si="227">
        <n x="225"/>
        <n x="370"/>
        <n x="208"/>
      </t>
    </mdx>
    <mdx n="0" f="v">
      <t c="3" si="227">
        <n x="225"/>
        <n x="371"/>
        <n x="208"/>
      </t>
    </mdx>
    <mdx n="0" f="v">
      <t c="3" si="227">
        <n x="225"/>
        <n x="372"/>
        <n x="208"/>
      </t>
    </mdx>
    <mdx n="0" f="v">
      <t c="3" si="227">
        <n x="225"/>
        <n x="255"/>
        <n x="208"/>
      </t>
    </mdx>
    <mdx n="0" f="v">
      <t c="3" si="227">
        <n x="225"/>
        <n x="316"/>
        <n x="208"/>
      </t>
    </mdx>
    <mdx n="0" f="v">
      <t c="3" si="227">
        <n x="225"/>
        <n x="373"/>
        <n x="208"/>
      </t>
    </mdx>
    <mdx n="0" f="v">
      <t c="3" si="227">
        <n x="225"/>
        <n x="374"/>
        <n x="208"/>
      </t>
    </mdx>
    <mdx n="0" f="v">
      <t c="3" si="227">
        <n x="225"/>
        <n x="375"/>
        <n x="208"/>
      </t>
    </mdx>
    <mdx n="0" f="v">
      <t c="3" si="227">
        <n x="225"/>
        <n x="281"/>
        <n x="208"/>
      </t>
    </mdx>
    <mdx n="0" f="v">
      <t c="3" si="227">
        <n x="225"/>
        <n x="376"/>
        <n x="208"/>
      </t>
    </mdx>
    <mdx n="0" f="v">
      <t c="3" si="227">
        <n x="225"/>
        <n x="377"/>
        <n x="208"/>
      </t>
    </mdx>
    <mdx n="0" f="v">
      <t c="3" si="227">
        <n x="225"/>
        <n x="280"/>
        <n x="208"/>
      </t>
    </mdx>
    <mdx n="0" f="v">
      <t c="3" si="227">
        <n x="225"/>
        <n x="311"/>
        <n x="208"/>
      </t>
    </mdx>
    <mdx n="0" f="v">
      <t c="3" si="227">
        <n x="225"/>
        <n x="378"/>
        <n x="208"/>
      </t>
    </mdx>
    <mdx n="0" f="v">
      <t c="3" si="227">
        <n x="225"/>
        <n x="379"/>
        <n x="208"/>
      </t>
    </mdx>
    <mdx n="0" f="v">
      <t c="3" si="227">
        <n x="225"/>
        <n x="380"/>
        <n x="208"/>
      </t>
    </mdx>
    <mdx n="0" f="v">
      <t c="3" si="227">
        <n x="225"/>
        <n x="381"/>
        <n x="208"/>
      </t>
    </mdx>
    <mdx n="0" f="v">
      <t c="3" si="227">
        <n x="225"/>
        <n x="382"/>
        <n x="208"/>
      </t>
    </mdx>
    <mdx n="0" f="v">
      <t c="3" si="227">
        <n x="225"/>
        <n x="304"/>
        <n x="208"/>
      </t>
    </mdx>
    <mdx n="0" f="v">
      <t c="3" si="227">
        <n x="225"/>
        <n x="391"/>
        <n x="208"/>
      </t>
    </mdx>
    <mdx n="0" f="v">
      <t c="3" si="227">
        <n x="225"/>
        <n x="384"/>
        <n x="208"/>
      </t>
    </mdx>
    <mdx n="0" f="v">
      <t c="3" si="227">
        <n x="225"/>
        <n x="385"/>
        <n x="208"/>
      </t>
    </mdx>
    <mdx n="0" f="v">
      <t c="3" si="227">
        <n x="225"/>
        <n x="386"/>
        <n x="208"/>
      </t>
    </mdx>
    <mdx n="0" f="v">
      <t c="3" si="227">
        <n x="225"/>
        <n x="387"/>
        <n x="208"/>
      </t>
    </mdx>
    <mdx n="0" f="v">
      <t c="3" si="227">
        <n x="225"/>
        <n x="388"/>
        <n x="208"/>
      </t>
    </mdx>
    <mdx n="0" f="v">
      <t c="3" si="227">
        <n x="225"/>
        <n x="389"/>
        <n x="208"/>
      </t>
    </mdx>
    <mdx n="0" f="v">
      <t c="3" si="227">
        <n x="225"/>
        <n x="390"/>
        <n x="208"/>
      </t>
    </mdx>
    <mdx n="0" f="v">
      <t c="3" si="227">
        <n x="225"/>
        <n x="393"/>
        <n x="208"/>
      </t>
    </mdx>
    <mdx n="0" f="v">
      <t c="3" si="227">
        <n x="225"/>
        <n x="394"/>
        <n x="208"/>
      </t>
    </mdx>
    <mdx n="0" f="v">
      <t c="3" si="227">
        <n x="225"/>
        <n x="395"/>
        <n x="208"/>
      </t>
    </mdx>
    <mdx n="0" f="v">
      <t c="3" si="227">
        <n x="225"/>
        <n x="278"/>
        <n x="208"/>
      </t>
    </mdx>
    <mdx n="0" f="v">
      <t c="3" si="227">
        <n x="225"/>
        <n x="396"/>
        <n x="208"/>
      </t>
    </mdx>
    <mdx n="0" f="v">
      <t c="3" si="227">
        <n x="225"/>
        <n x="397"/>
        <n x="208"/>
      </t>
    </mdx>
    <mdx n="0" f="v">
      <t c="3" si="227">
        <n x="225"/>
        <n x="398"/>
        <n x="208"/>
      </t>
    </mdx>
    <mdx n="0" f="v">
      <t c="3" si="227">
        <n x="225"/>
        <n x="392"/>
        <n x="208"/>
      </t>
    </mdx>
    <mdx n="0" f="v">
      <t c="3" si="227">
        <n x="225"/>
        <n x="399"/>
        <n x="208"/>
      </t>
    </mdx>
    <mdx n="0" f="v">
      <t c="3" si="227">
        <n x="225"/>
        <n x="400"/>
        <n x="208"/>
      </t>
    </mdx>
    <mdx n="0" f="v">
      <t c="3" si="227">
        <n x="225"/>
        <n x="401"/>
        <n x="208"/>
      </t>
    </mdx>
    <mdx n="0" f="v">
      <t c="3" si="227">
        <n x="225"/>
        <n x="402"/>
        <n x="208"/>
      </t>
    </mdx>
    <mdx n="0" f="v">
      <t c="3" si="227">
        <n x="225"/>
        <n x="277"/>
        <n x="208"/>
      </t>
    </mdx>
    <mdx n="0" f="v">
      <t c="3" si="227">
        <n x="225"/>
        <n x="417"/>
        <n x="208"/>
      </t>
    </mdx>
    <mdx n="0" f="v">
      <t c="3" si="227">
        <n x="225"/>
        <n x="411"/>
        <n x="208"/>
      </t>
    </mdx>
    <mdx n="0" f="v">
      <t c="3" si="227">
        <n x="225"/>
        <n x="404"/>
        <n x="208"/>
      </t>
    </mdx>
    <mdx n="0" f="v">
      <t c="3" si="227">
        <n x="225"/>
        <n x="405"/>
        <n x="208"/>
      </t>
    </mdx>
    <mdx n="0" f="v">
      <t c="3" si="227">
        <n x="225"/>
        <n x="406"/>
        <n x="208"/>
      </t>
    </mdx>
    <mdx n="0" f="v">
      <t c="3" si="227">
        <n x="225"/>
        <n x="407"/>
        <n x="208"/>
      </t>
    </mdx>
    <mdx n="0" f="v">
      <t c="3" si="227">
        <n x="225"/>
        <n x="408"/>
        <n x="208"/>
      </t>
    </mdx>
    <mdx n="0" f="v">
      <t c="3" si="227">
        <n x="225"/>
        <n x="409"/>
        <n x="208"/>
      </t>
    </mdx>
    <mdx n="0" f="v">
      <t c="3" si="227">
        <n x="225"/>
        <n x="410"/>
        <n x="208"/>
      </t>
    </mdx>
    <mdx n="0" f="v">
      <t c="3" si="227">
        <n x="225"/>
        <n x="403"/>
        <n x="208"/>
      </t>
    </mdx>
    <mdx n="0" f="v">
      <t c="3" si="227">
        <n x="225"/>
        <n x="412"/>
        <n x="208"/>
      </t>
    </mdx>
    <mdx n="0" f="v">
      <t c="3" si="227">
        <n x="225"/>
        <n x="413"/>
        <n x="208"/>
      </t>
    </mdx>
    <mdx n="0" f="v">
      <t c="3" si="227">
        <n x="225"/>
        <n x="414"/>
        <n x="208"/>
      </t>
    </mdx>
    <mdx n="0" f="v">
      <t c="3" si="227">
        <n x="225"/>
        <n x="415"/>
        <n x="208"/>
      </t>
    </mdx>
    <mdx n="0" f="v">
      <t c="3" si="227">
        <n x="225"/>
        <n x="416"/>
        <n x="208"/>
      </t>
    </mdx>
    <mdx n="0" f="v">
      <t c="3" si="227">
        <n x="225"/>
        <n x="427"/>
        <n x="208"/>
      </t>
    </mdx>
    <mdx n="0" f="v">
      <t c="3" si="227">
        <n x="225"/>
        <n x="418"/>
        <n x="208"/>
      </t>
    </mdx>
    <mdx n="0" f="v">
      <t c="3" si="227">
        <n x="225"/>
        <n x="419"/>
        <n x="208"/>
      </t>
    </mdx>
    <mdx n="0" f="v">
      <t c="3" si="227">
        <n x="225"/>
        <n x="420"/>
        <n x="208"/>
      </t>
    </mdx>
    <mdx n="0" f="v">
      <t c="3" si="227">
        <n x="225"/>
        <n x="301"/>
        <n x="208"/>
      </t>
    </mdx>
    <mdx n="0" f="v">
      <t c="3" si="227">
        <n x="225"/>
        <n x="299"/>
        <n x="208"/>
      </t>
    </mdx>
    <mdx n="0" f="v">
      <t c="3" si="227">
        <n x="225"/>
        <n x="297"/>
        <n x="208"/>
      </t>
    </mdx>
    <mdx n="0" f="v">
      <t c="3" si="227">
        <n x="225"/>
        <n x="421"/>
        <n x="208"/>
      </t>
    </mdx>
    <mdx n="0" f="v">
      <t c="3" si="227">
        <n x="225"/>
        <n x="422"/>
        <n x="208"/>
      </t>
    </mdx>
    <mdx n="0" f="v">
      <t c="3" si="227">
        <n x="225"/>
        <n x="423"/>
        <n x="208"/>
      </t>
    </mdx>
    <mdx n="0" f="v">
      <t c="3" si="227">
        <n x="225"/>
        <n x="424"/>
        <n x="208"/>
      </t>
    </mdx>
    <mdx n="0" f="v">
      <t c="3" si="227">
        <n x="225"/>
        <n x="425"/>
        <n x="208"/>
      </t>
    </mdx>
    <mdx n="0" f="v">
      <t c="3" si="227">
        <n x="225"/>
        <n x="348"/>
        <n x="208"/>
      </t>
    </mdx>
    <mdx n="0" f="v">
      <t c="3" si="227">
        <n x="225"/>
        <n x="327"/>
        <n x="208"/>
      </t>
    </mdx>
    <mdx n="0" f="v">
      <t c="3" si="227">
        <n x="225"/>
        <n x="426"/>
        <n x="208"/>
      </t>
    </mdx>
    <mdx n="0" f="v">
      <t c="3" si="227">
        <n x="225"/>
        <n x="329"/>
        <n x="208"/>
      </t>
    </mdx>
    <mdx n="0" f="v">
      <t c="3" si="227">
        <n x="225"/>
        <n x="428"/>
        <n x="208"/>
      </t>
    </mdx>
    <mdx n="0" f="v">
      <t c="3" si="227">
        <n x="225"/>
        <n x="328"/>
        <n x="208"/>
      </t>
    </mdx>
    <mdx n="0" f="v">
      <t c="3" si="227">
        <n x="225"/>
        <n x="429"/>
        <n x="208"/>
      </t>
    </mdx>
    <mdx n="0" f="v">
      <t c="3" si="227">
        <n x="225"/>
        <n x="430"/>
        <n x="208"/>
      </t>
    </mdx>
    <mdx n="0" f="v">
      <t c="3" si="227">
        <n x="225"/>
        <n x="431"/>
        <n x="208"/>
      </t>
    </mdx>
    <mdx n="0" f="v">
      <t c="3" si="227">
        <n x="225"/>
        <n x="432"/>
        <n x="208"/>
      </t>
    </mdx>
    <mdx n="0" f="v">
      <t c="3" si="227">
        <n x="225"/>
        <n x="433"/>
        <n x="208"/>
      </t>
    </mdx>
    <mdx n="0" f="v">
      <t c="3" si="227">
        <n x="225"/>
        <n x="450"/>
        <n x="208"/>
      </t>
    </mdx>
    <mdx n="0" f="v">
      <t c="3" si="227">
        <n x="225"/>
        <n x="326"/>
        <n x="208"/>
      </t>
    </mdx>
    <mdx n="0" f="v">
      <t c="3" si="227">
        <n x="225"/>
        <n x="435"/>
        <n x="208"/>
      </t>
    </mdx>
    <mdx n="0" f="v">
      <t c="3" si="227">
        <n x="225"/>
        <n x="436"/>
        <n x="208"/>
      </t>
    </mdx>
    <mdx n="0" f="v">
      <t c="3" si="227">
        <n x="225"/>
        <n x="437"/>
        <n x="208"/>
      </t>
    </mdx>
    <mdx n="0" f="v">
      <t c="3" si="227">
        <n x="225"/>
        <n x="294"/>
        <n x="208"/>
      </t>
    </mdx>
    <mdx n="0" f="v">
      <t c="3" si="227">
        <n x="225"/>
        <n x="293"/>
        <n x="208"/>
      </t>
    </mdx>
    <mdx n="0" f="v">
      <t c="3" si="227">
        <n x="225"/>
        <n x="438"/>
        <n x="208"/>
      </t>
    </mdx>
    <mdx n="0" f="v">
      <t c="3" si="227">
        <n x="225"/>
        <n x="350"/>
        <n x="208"/>
      </t>
    </mdx>
    <mdx n="0" f="v">
      <t c="3" si="227">
        <n x="225"/>
        <n x="439"/>
        <n x="208"/>
      </t>
    </mdx>
    <mdx n="0" f="v">
      <t c="3" si="227">
        <n x="225"/>
        <n x="440"/>
        <n x="208"/>
      </t>
    </mdx>
    <mdx n="0" f="v">
      <t c="3" si="227">
        <n x="225"/>
        <n x="441"/>
        <n x="208"/>
      </t>
    </mdx>
    <mdx n="0" f="v">
      <t c="3" si="227">
        <n x="225"/>
        <n x="448"/>
        <n x="208"/>
      </t>
    </mdx>
    <mdx n="0" f="v">
      <t c="3" si="227">
        <n x="225"/>
        <n x="447"/>
        <n x="208"/>
      </t>
    </mdx>
    <mdx n="0" f="v">
      <t c="3" si="227">
        <n x="225"/>
        <n x="442"/>
        <n x="208"/>
      </t>
    </mdx>
    <mdx n="0" f="v">
      <t c="3" si="227">
        <n x="225"/>
        <n x="443"/>
        <n x="208"/>
      </t>
    </mdx>
    <mdx n="0" f="v">
      <t c="3" si="227">
        <n x="225"/>
        <n x="444"/>
        <n x="208"/>
      </t>
    </mdx>
    <mdx n="0" f="v">
      <t c="3" si="227">
        <n x="225"/>
        <n x="445"/>
        <n x="208"/>
      </t>
    </mdx>
    <mdx n="0" f="v">
      <t c="3" si="227">
        <n x="225"/>
        <n x="446"/>
        <n x="208"/>
      </t>
    </mdx>
    <mdx n="0" f="v">
      <t c="3" si="227">
        <n x="225"/>
        <n x="434"/>
        <n x="208"/>
      </t>
    </mdx>
    <mdx n="0" f="v">
      <t c="3" si="227">
        <n x="225"/>
        <n x="449"/>
        <n x="208"/>
      </t>
    </mdx>
    <mdx n="0" f="v">
      <t c="3" si="227">
        <n x="225"/>
        <n x="452"/>
        <n x="208"/>
      </t>
    </mdx>
    <mdx n="0" f="v">
      <t c="3" si="227">
        <n x="225"/>
        <n x="459"/>
        <n x="208"/>
      </t>
    </mdx>
    <mdx n="0" f="v">
      <t c="3" si="227">
        <n x="225"/>
        <n x="451"/>
        <n x="208"/>
      </t>
    </mdx>
    <mdx n="0" f="v">
      <t c="3" si="227">
        <n x="225"/>
        <n x="457"/>
        <n x="208"/>
      </t>
    </mdx>
    <mdx n="0" f="v">
      <t c="3" si="227">
        <n x="225"/>
        <n x="276"/>
        <n x="208"/>
      </t>
    </mdx>
    <mdx n="0" f="v">
      <t c="3" si="227">
        <n x="225"/>
        <n x="453"/>
        <n x="208"/>
      </t>
    </mdx>
    <mdx n="0" f="v">
      <t c="3" si="227">
        <n x="225"/>
        <n x="454"/>
        <n x="208"/>
      </t>
    </mdx>
    <mdx n="0" f="v">
      <t c="3" si="227">
        <n x="225"/>
        <n x="455"/>
        <n x="208"/>
      </t>
    </mdx>
    <mdx n="0" f="v">
      <t c="3" si="227">
        <n x="225"/>
        <n x="456"/>
        <n x="208"/>
      </t>
    </mdx>
    <mdx n="0" f="v">
      <t c="3" si="227">
        <n x="225"/>
        <n x="458"/>
        <n x="208"/>
      </t>
    </mdx>
    <mdx n="0" f="v">
      <t c="3" si="227">
        <n x="225"/>
        <n x="346"/>
        <n x="208"/>
      </t>
    </mdx>
    <mdx n="0" f="v">
      <t c="3" si="227">
        <n x="225"/>
        <n x="460"/>
        <n x="208"/>
      </t>
    </mdx>
    <mdx n="0" f="v">
      <t c="3" si="227">
        <n x="225"/>
        <n x="461"/>
        <n x="208"/>
      </t>
    </mdx>
    <mdx n="0" f="v">
      <t c="3" si="227">
        <n x="225"/>
        <n x="462"/>
        <n x="208"/>
      </t>
    </mdx>
    <mdx n="0" f="v">
      <t c="3" si="227">
        <n x="225"/>
        <n x="463"/>
        <n x="208"/>
      </t>
    </mdx>
    <mdx n="0" f="v">
      <t c="3" si="227">
        <n x="225"/>
        <n x="464"/>
        <n x="208"/>
      </t>
    </mdx>
    <mdx n="0" f="v">
      <t c="3" si="227">
        <n x="225"/>
        <n x="465"/>
        <n x="208"/>
      </t>
    </mdx>
    <mdx n="0" f="v">
      <t c="3" si="227">
        <n x="225"/>
        <n x="466"/>
        <n x="208"/>
      </t>
    </mdx>
    <mdx n="0" f="v">
      <t c="3" si="227">
        <n x="225"/>
        <n x="467"/>
        <n x="208"/>
      </t>
    </mdx>
    <mdx n="0" f="v">
      <t c="3" si="227">
        <n x="225"/>
        <n x="473"/>
        <n x="208"/>
      </t>
    </mdx>
    <mdx n="0" f="v">
      <t c="3" si="227">
        <n x="225"/>
        <n x="468"/>
        <n x="208"/>
      </t>
    </mdx>
    <mdx n="0" f="v">
      <t c="3" si="227">
        <n x="225"/>
        <n x="469"/>
        <n x="208"/>
      </t>
    </mdx>
    <mdx n="0" f="v">
      <t c="3" si="227">
        <n x="225"/>
        <n x="470"/>
        <n x="208"/>
      </t>
    </mdx>
    <mdx n="0" f="v">
      <t c="3" si="227">
        <n x="225"/>
        <n x="471"/>
        <n x="208"/>
      </t>
    </mdx>
    <mdx n="0" f="v">
      <t c="3" si="227">
        <n x="225"/>
        <n x="474"/>
        <n x="208"/>
      </t>
    </mdx>
    <mdx n="0" f="v">
      <t c="3" si="227">
        <n x="225"/>
        <n x="475"/>
        <n x="208"/>
      </t>
    </mdx>
    <mdx n="0" f="v">
      <t c="3" si="227">
        <n x="225"/>
        <n x="476"/>
        <n x="208"/>
      </t>
    </mdx>
    <mdx n="0" f="v">
      <t c="3" si="227">
        <n x="225"/>
        <n x="472"/>
        <n x="208"/>
      </t>
    </mdx>
    <mdx n="0" f="v">
      <t c="3" si="227">
        <n x="225"/>
        <n x="477"/>
        <n x="208"/>
      </t>
    </mdx>
    <mdx n="0" f="v">
      <t c="3" si="227">
        <n x="225"/>
        <n x="478"/>
        <n x="208"/>
      </t>
    </mdx>
    <mdx n="0" f="v">
      <t c="3" si="227">
        <n x="225"/>
        <n x="479"/>
        <n x="208"/>
      </t>
    </mdx>
    <mdx n="0" f="v">
      <t c="3" si="227">
        <n x="225"/>
        <n x="480"/>
        <n x="208"/>
      </t>
    </mdx>
    <mdx n="0" f="v">
      <t c="3" si="227">
        <n x="225"/>
        <n x="481"/>
        <n x="208"/>
      </t>
    </mdx>
    <mdx n="0" f="v">
      <t c="3" si="227">
        <n x="225"/>
        <n x="490"/>
        <n x="208"/>
      </t>
    </mdx>
    <mdx n="0" f="v">
      <t c="3" si="227">
        <n x="225"/>
        <n x="482"/>
        <n x="208"/>
      </t>
    </mdx>
    <mdx n="0" f="v">
      <t c="3" si="227">
        <n x="225"/>
        <n x="483"/>
        <n x="208"/>
      </t>
    </mdx>
    <mdx n="0" f="v">
      <t c="3" si="227">
        <n x="225"/>
        <n x="484"/>
        <n x="208"/>
      </t>
    </mdx>
    <mdx n="0" f="v">
      <t c="3" si="227">
        <n x="225"/>
        <n x="485"/>
        <n x="208"/>
      </t>
    </mdx>
    <mdx n="0" f="v">
      <t c="3" si="227">
        <n x="225"/>
        <n x="486"/>
        <n x="208"/>
      </t>
    </mdx>
    <mdx n="0" f="v">
      <t c="3" si="227">
        <n x="225"/>
        <n x="491"/>
        <n x="208"/>
      </t>
    </mdx>
    <mdx n="0" f="v">
      <t c="3" si="227">
        <n x="225"/>
        <n x="487"/>
        <n x="208"/>
      </t>
    </mdx>
    <mdx n="0" f="v">
      <t c="3" si="227">
        <n x="225"/>
        <n x="488"/>
        <n x="208"/>
      </t>
    </mdx>
    <mdx n="0" f="v">
      <t c="3" si="227">
        <n x="225"/>
        <n x="489"/>
        <n x="208"/>
      </t>
    </mdx>
    <mdx n="0" f="v">
      <t c="3" si="227">
        <n x="225"/>
        <n x="492"/>
        <n x="208"/>
      </t>
    </mdx>
    <mdx n="0" f="v">
      <t c="3" si="227">
        <n x="225"/>
        <n x="493"/>
        <n x="208"/>
      </t>
    </mdx>
    <mdx n="0" f="v">
      <t c="3" si="227">
        <n x="225"/>
        <n x="494"/>
        <n x="208"/>
      </t>
    </mdx>
    <mdx n="0" f="v">
      <t c="3" si="227">
        <n x="225"/>
        <n x="495"/>
        <n x="208"/>
      </t>
    </mdx>
    <mdx n="0" f="v">
      <t c="3" si="227">
        <n x="225"/>
        <n x="496"/>
        <n x="208"/>
      </t>
    </mdx>
    <mdx n="0" f="v">
      <t c="3" si="227">
        <n x="225"/>
        <n x="497"/>
        <n x="208"/>
      </t>
    </mdx>
    <mdx n="0" f="v">
      <t c="3" si="227">
        <n x="225"/>
        <n x="498"/>
        <n x="208"/>
      </t>
    </mdx>
    <mdx n="0" f="v">
      <t c="3" si="227">
        <n x="225"/>
        <n x="499"/>
        <n x="208"/>
      </t>
    </mdx>
    <mdx n="0" f="v">
      <t c="3" si="227">
        <n x="225"/>
        <n x="500"/>
        <n x="208"/>
      </t>
    </mdx>
    <mdx n="0" f="v">
      <t c="3" si="227">
        <n x="225"/>
        <n x="501"/>
        <n x="208"/>
      </t>
    </mdx>
    <mdx n="0" f="v">
      <t c="3" si="227">
        <n x="225"/>
        <n x="502"/>
        <n x="208"/>
      </t>
    </mdx>
    <mdx n="0" f="v">
      <t c="3" si="227">
        <n x="225"/>
        <n x="503"/>
        <n x="208"/>
      </t>
    </mdx>
    <mdx n="0" f="v">
      <t c="3" si="227">
        <n x="225"/>
        <n x="504"/>
        <n x="208"/>
      </t>
    </mdx>
    <mdx n="0" f="v">
      <t c="3" si="227">
        <n x="225"/>
        <n x="505"/>
        <n x="208"/>
      </t>
    </mdx>
    <mdx n="0" f="v">
      <t c="3" si="227">
        <n x="225"/>
        <n x="506"/>
        <n x="208"/>
      </t>
    </mdx>
    <mdx n="0" f="v">
      <t c="3" si="227">
        <n x="225"/>
        <n x="513"/>
        <n x="208"/>
      </t>
    </mdx>
    <mdx n="0" f="v">
      <t c="3" si="227">
        <n x="225"/>
        <n x="508"/>
        <n x="208"/>
      </t>
    </mdx>
    <mdx n="0" f="v">
      <t c="3" si="227">
        <n x="225"/>
        <n x="509"/>
        <n x="208"/>
      </t>
    </mdx>
    <mdx n="0" f="v">
      <t c="3" si="227">
        <n x="225"/>
        <n x="507"/>
        <n x="208"/>
      </t>
    </mdx>
    <mdx n="0" f="v">
      <t c="3" si="227">
        <n x="225"/>
        <n x="510"/>
        <n x="208"/>
      </t>
    </mdx>
    <mdx n="0" f="v">
      <t c="3" si="227">
        <n x="225"/>
        <n x="511"/>
        <n x="208"/>
      </t>
    </mdx>
    <mdx n="0" f="v">
      <t c="3" si="227">
        <n x="225"/>
        <n x="512"/>
        <n x="208"/>
      </t>
    </mdx>
    <mdx n="0" f="v">
      <t c="3" si="227">
        <n x="225"/>
        <n x="514"/>
        <n x="208"/>
      </t>
    </mdx>
    <mdx n="0" f="v">
      <t c="3" si="227">
        <n x="225"/>
        <n x="515"/>
        <n x="208"/>
      </t>
    </mdx>
    <mdx n="0" f="v">
      <t c="3" si="227">
        <n x="225"/>
        <n x="516"/>
        <n x="208"/>
      </t>
    </mdx>
    <mdx n="0" f="v">
      <t c="3" si="227">
        <n x="225"/>
        <n x="517"/>
        <n x="208"/>
      </t>
    </mdx>
    <mdx n="0" f="v">
      <t c="3" si="227">
        <n x="225"/>
        <n x="518"/>
        <n x="208"/>
      </t>
    </mdx>
    <mdx n="0" f="v">
      <t c="3" si="227">
        <n x="225"/>
        <n x="522"/>
        <n x="208"/>
      </t>
    </mdx>
    <mdx n="0" f="v">
      <t c="3" si="227">
        <n x="225"/>
        <n x="519"/>
        <n x="208"/>
      </t>
    </mdx>
    <mdx n="0" f="v">
      <t c="3" si="227">
        <n x="225"/>
        <n x="520"/>
        <n x="208"/>
      </t>
    </mdx>
    <mdx n="0" f="v">
      <t c="3" si="227">
        <n x="225"/>
        <n x="521"/>
        <n x="208"/>
      </t>
    </mdx>
    <mdx n="0" f="v">
      <t c="3" si="227">
        <n x="225"/>
        <n x="523"/>
        <n x="208"/>
      </t>
    </mdx>
    <mdx n="0" f="v">
      <t c="3" si="227">
        <n x="225"/>
        <n x="528"/>
        <n x="208"/>
      </t>
    </mdx>
    <mdx n="0" f="v">
      <t c="3" si="227">
        <n x="225"/>
        <n x="524"/>
        <n x="208"/>
      </t>
    </mdx>
    <mdx n="0" f="v">
      <t c="3" si="227">
        <n x="225"/>
        <n x="525"/>
        <n x="208"/>
      </t>
    </mdx>
    <mdx n="0" f="v">
      <t c="3" si="227">
        <n x="225"/>
        <n x="526"/>
        <n x="208"/>
      </t>
    </mdx>
    <mdx n="0" f="v">
      <t c="3" si="227">
        <n x="225"/>
        <n x="527"/>
        <n x="208"/>
      </t>
    </mdx>
    <mdx n="0" f="v">
      <t c="3" si="227">
        <n x="225"/>
        <n x="529"/>
        <n x="208"/>
      </t>
    </mdx>
    <mdx n="0" f="v">
      <t c="3" si="227">
        <n x="225"/>
        <n x="530"/>
        <n x="208"/>
      </t>
    </mdx>
    <mdx n="0" f="v">
      <t c="3" si="227">
        <n x="225"/>
        <n x="533"/>
        <n x="208"/>
      </t>
    </mdx>
    <mdx n="0" f="v">
      <t c="3" si="227">
        <n x="225"/>
        <n x="531"/>
        <n x="208"/>
      </t>
    </mdx>
    <mdx n="0" f="v">
      <t c="3" si="227">
        <n x="225"/>
        <n x="532"/>
        <n x="208"/>
      </t>
    </mdx>
    <mdx n="0" f="v">
      <t c="3" si="227">
        <n x="225"/>
        <n x="534"/>
        <n x="208"/>
      </t>
    </mdx>
    <mdx n="0" f="v">
      <t c="3" si="227">
        <n x="225"/>
        <n x="535"/>
        <n x="208"/>
      </t>
    </mdx>
    <mdx n="0" f="v">
      <t c="3" si="227">
        <n x="225"/>
        <n x="536"/>
        <n x="208"/>
      </t>
    </mdx>
    <mdx n="0" f="v">
      <t c="3" si="227">
        <n x="225"/>
        <n x="537"/>
        <n x="208"/>
      </t>
    </mdx>
    <mdx n="0" f="v">
      <t c="3" si="227">
        <n x="225"/>
        <n x="538"/>
        <n x="208"/>
      </t>
    </mdx>
    <mdx n="0" f="v">
      <t c="3" si="227">
        <n x="225"/>
        <n x="543"/>
        <n x="208"/>
      </t>
    </mdx>
    <mdx n="0" f="v">
      <t c="3" si="227">
        <n x="225"/>
        <n x="539"/>
        <n x="208"/>
      </t>
    </mdx>
    <mdx n="0" f="v">
      <t c="3" si="227">
        <n x="225"/>
        <n x="540"/>
        <n x="208"/>
      </t>
    </mdx>
    <mdx n="0" f="v">
      <t c="3" si="227">
        <n x="225"/>
        <n x="541"/>
        <n x="208"/>
      </t>
    </mdx>
    <mdx n="0" f="v">
      <t c="3" si="227">
        <n x="225"/>
        <n x="544"/>
        <n x="208"/>
      </t>
    </mdx>
    <mdx n="0" f="v">
      <t c="3" si="227">
        <n x="225"/>
        <n x="545"/>
        <n x="208"/>
      </t>
    </mdx>
    <mdx n="0" f="v">
      <t c="3" si="227">
        <n x="225"/>
        <n x="542"/>
        <n x="208"/>
      </t>
    </mdx>
    <mdx n="0" f="v">
      <t c="3" si="227">
        <n x="225"/>
        <n x="546"/>
        <n x="208"/>
      </t>
    </mdx>
    <mdx n="0" f="v">
      <t c="3" si="227">
        <n x="225"/>
        <n x="273"/>
        <n x="234"/>
      </t>
    </mdx>
    <mdx n="0" f="v">
      <t c="3" si="227">
        <n x="225"/>
        <n x="271"/>
        <n x="234"/>
      </t>
    </mdx>
    <mdx n="0" f="v">
      <t c="3" si="227">
        <n x="225"/>
        <n x="270"/>
        <n x="234"/>
      </t>
    </mdx>
    <mdx n="0" f="v">
      <t c="3" si="227">
        <n x="225"/>
        <n x="268"/>
        <n x="234"/>
      </t>
    </mdx>
    <mdx n="0" f="v">
      <t c="3" si="227">
        <n x="225"/>
        <n x="356"/>
        <n x="234"/>
      </t>
    </mdx>
    <mdx n="0" f="v">
      <t c="3" si="227">
        <n x="225"/>
        <n x="357"/>
        <n x="234"/>
      </t>
    </mdx>
    <mdx n="0" f="v">
      <t c="3" si="227">
        <n x="225"/>
        <n x="358"/>
        <n x="234"/>
      </t>
    </mdx>
    <mdx n="0" f="v">
      <t c="3" si="227">
        <n x="225"/>
        <n x="359"/>
        <n x="234"/>
      </t>
    </mdx>
    <mdx n="0" f="v">
      <t c="3" si="227">
        <n x="225"/>
        <n x="360"/>
        <n x="234"/>
      </t>
    </mdx>
    <mdx n="0" f="v">
      <t c="3" si="227">
        <n x="225"/>
        <n x="547"/>
        <n x="234"/>
      </t>
    </mdx>
    <mdx n="0" f="v">
      <t c="3" si="227">
        <n x="225"/>
        <n x="362"/>
        <n x="234"/>
      </t>
    </mdx>
    <mdx n="0" f="v">
      <t c="3" si="227">
        <n x="225"/>
        <n x="364"/>
        <n x="234"/>
      </t>
    </mdx>
    <mdx n="0" f="v">
      <t c="3" si="227">
        <n x="225"/>
        <n x="548"/>
        <n x="234"/>
      </t>
    </mdx>
    <mdx n="0" f="v">
      <t c="3" si="227">
        <n x="225"/>
        <n x="365"/>
        <n x="234"/>
      </t>
    </mdx>
    <mdx n="0" f="v">
      <t c="3" si="227">
        <n x="225"/>
        <n x="366"/>
        <n x="234"/>
      </t>
    </mdx>
    <mdx n="0" f="v">
      <t c="3" si="227">
        <n x="225"/>
        <n x="367"/>
        <n x="234"/>
      </t>
    </mdx>
    <mdx n="0" f="v">
      <t c="3" si="227">
        <n x="225"/>
        <n x="368"/>
        <n x="234"/>
      </t>
    </mdx>
    <mdx n="0" f="v">
      <t c="3" si="227">
        <n x="225"/>
        <n x="369"/>
        <n x="234"/>
      </t>
    </mdx>
    <mdx n="0" f="v">
      <t c="3" si="227">
        <n x="225"/>
        <n x="307"/>
        <n x="234"/>
      </t>
    </mdx>
    <mdx n="0" f="v">
      <t c="3" si="227">
        <n x="225"/>
        <n x="370"/>
        <n x="234"/>
      </t>
    </mdx>
    <mdx n="0" f="v">
      <t c="3" si="227">
        <n x="225"/>
        <n x="371"/>
        <n x="234"/>
      </t>
    </mdx>
    <mdx n="0" f="v">
      <t c="3" si="227">
        <n x="225"/>
        <n x="372"/>
        <n x="234"/>
      </t>
    </mdx>
    <mdx n="0" f="v">
      <t c="3" si="227">
        <n x="225"/>
        <n x="383"/>
        <n x="234"/>
      </t>
    </mdx>
    <mdx n="0" f="v">
      <t c="3" si="227">
        <n x="225"/>
        <n x="255"/>
        <n x="234"/>
      </t>
    </mdx>
    <mdx n="0" f="v">
      <t c="3" si="227">
        <n x="225"/>
        <n x="316"/>
        <n x="234"/>
      </t>
    </mdx>
    <mdx n="0" f="v">
      <t c="3" si="227">
        <n x="225"/>
        <n x="373"/>
        <n x="234"/>
      </t>
    </mdx>
    <mdx n="0" f="v">
      <t c="3" si="227">
        <n x="225"/>
        <n x="374"/>
        <n x="234"/>
      </t>
    </mdx>
    <mdx n="0" f="v">
      <t c="3" si="227">
        <n x="225"/>
        <n x="375"/>
        <n x="234"/>
      </t>
    </mdx>
    <mdx n="0" f="v">
      <t c="3" si="227">
        <n x="225"/>
        <n x="281"/>
        <n x="234"/>
      </t>
    </mdx>
    <mdx n="0" f="v">
      <t c="3" si="227">
        <n x="225"/>
        <n x="376"/>
        <n x="234"/>
      </t>
    </mdx>
    <mdx n="0" f="v">
      <t c="3" si="227">
        <n x="225"/>
        <n x="377"/>
        <n x="234"/>
      </t>
    </mdx>
    <mdx n="0" f="v">
      <t c="3" si="227">
        <n x="225"/>
        <n x="280"/>
        <n x="234"/>
      </t>
    </mdx>
    <mdx n="0" f="v">
      <t c="3" si="227">
        <n x="225"/>
        <n x="311"/>
        <n x="234"/>
      </t>
    </mdx>
    <mdx n="0" f="v">
      <t c="3" si="227">
        <n x="225"/>
        <n x="378"/>
        <n x="234"/>
      </t>
    </mdx>
    <mdx n="0" f="v">
      <t c="3" si="227">
        <n x="225"/>
        <n x="379"/>
        <n x="234"/>
      </t>
    </mdx>
    <mdx n="0" f="v">
      <t c="3" si="227">
        <n x="225"/>
        <n x="380"/>
        <n x="234"/>
      </t>
    </mdx>
    <mdx n="0" f="v">
      <t c="3" si="227">
        <n x="225"/>
        <n x="381"/>
        <n x="234"/>
      </t>
    </mdx>
    <mdx n="0" f="v">
      <t c="3" si="227">
        <n x="225"/>
        <n x="382"/>
        <n x="234"/>
      </t>
    </mdx>
    <mdx n="0" f="v">
      <t c="3" si="227">
        <n x="225"/>
        <n x="304"/>
        <n x="234"/>
      </t>
    </mdx>
    <mdx n="0" f="v">
      <t c="3" si="227">
        <n x="225"/>
        <n x="384"/>
        <n x="234"/>
      </t>
    </mdx>
    <mdx n="0" f="v">
      <t c="3" si="227">
        <n x="225"/>
        <n x="385"/>
        <n x="234"/>
      </t>
    </mdx>
    <mdx n="0" f="v">
      <t c="3" si="227">
        <n x="225"/>
        <n x="386"/>
        <n x="234"/>
      </t>
    </mdx>
    <mdx n="0" f="v">
      <t c="3" si="227">
        <n x="225"/>
        <n x="387"/>
        <n x="234"/>
      </t>
    </mdx>
    <mdx n="0" f="v">
      <t c="3" si="227">
        <n x="225"/>
        <n x="388"/>
        <n x="234"/>
      </t>
    </mdx>
    <mdx n="0" f="v">
      <t c="3" si="227">
        <n x="225"/>
        <n x="389"/>
        <n x="234"/>
      </t>
    </mdx>
    <mdx n="0" f="v">
      <t c="3" si="227">
        <n x="225"/>
        <n x="390"/>
        <n x="234"/>
      </t>
    </mdx>
    <mdx n="0" f="v">
      <t c="3" si="227">
        <n x="225"/>
        <n x="391"/>
        <n x="234"/>
      </t>
    </mdx>
    <mdx n="0" f="v">
      <t c="3" si="227">
        <n x="225"/>
        <n x="393"/>
        <n x="234"/>
      </t>
    </mdx>
    <mdx n="0" f="v">
      <t c="3" si="227">
        <n x="225"/>
        <n x="394"/>
        <n x="234"/>
      </t>
    </mdx>
    <mdx n="0" f="v">
      <t c="3" si="227">
        <n x="225"/>
        <n x="395"/>
        <n x="234"/>
      </t>
    </mdx>
    <mdx n="0" f="v">
      <t c="3" si="227">
        <n x="225"/>
        <n x="278"/>
        <n x="234"/>
      </t>
    </mdx>
    <mdx n="0" f="v">
      <t c="3" si="227">
        <n x="225"/>
        <n x="396"/>
        <n x="234"/>
      </t>
    </mdx>
    <mdx n="0" f="v">
      <t c="3" si="227">
        <n x="225"/>
        <n x="397"/>
        <n x="234"/>
      </t>
    </mdx>
    <mdx n="0" f="v">
      <t c="3" si="227">
        <n x="225"/>
        <n x="398"/>
        <n x="234"/>
      </t>
    </mdx>
    <mdx n="0" f="v">
      <t c="3" si="227">
        <n x="225"/>
        <n x="392"/>
        <n x="234"/>
      </t>
    </mdx>
    <mdx n="0" f="v">
      <t c="3" si="227">
        <n x="225"/>
        <n x="399"/>
        <n x="234"/>
      </t>
    </mdx>
    <mdx n="0" f="v">
      <t c="3" si="227">
        <n x="225"/>
        <n x="400"/>
        <n x="234"/>
      </t>
    </mdx>
    <mdx n="0" f="v">
      <t c="3" si="227">
        <n x="225"/>
        <n x="401"/>
        <n x="234"/>
      </t>
    </mdx>
    <mdx n="0" f="v">
      <t c="3" si="227">
        <n x="225"/>
        <n x="402"/>
        <n x="234"/>
      </t>
    </mdx>
    <mdx n="0" f="v">
      <t c="3" si="227">
        <n x="225"/>
        <n x="277"/>
        <n x="234"/>
      </t>
    </mdx>
    <mdx n="0" f="v">
      <t c="3" si="227">
        <n x="225"/>
        <n x="417"/>
        <n x="234"/>
      </t>
    </mdx>
    <mdx n="0" f="v">
      <t c="3" si="227">
        <n x="225"/>
        <n x="403"/>
        <n x="234"/>
      </t>
    </mdx>
    <mdx n="0" f="v">
      <t c="3" si="227">
        <n x="225"/>
        <n x="404"/>
        <n x="234"/>
      </t>
    </mdx>
    <mdx n="0" f="v">
      <t c="3" si="227">
        <n x="225"/>
        <n x="405"/>
        <n x="234"/>
      </t>
    </mdx>
    <mdx n="0" f="v">
      <t c="3" si="227">
        <n x="225"/>
        <n x="406"/>
        <n x="234"/>
      </t>
    </mdx>
    <mdx n="0" f="v">
      <t c="3" si="227">
        <n x="225"/>
        <n x="407"/>
        <n x="234"/>
      </t>
    </mdx>
    <mdx n="0" f="v">
      <t c="3" si="227">
        <n x="225"/>
        <n x="408"/>
        <n x="234"/>
      </t>
    </mdx>
    <mdx n="0" f="v">
      <t c="3" si="227">
        <n x="225"/>
        <n x="409"/>
        <n x="234"/>
      </t>
    </mdx>
    <mdx n="0" f="v">
      <t c="3" si="227">
        <n x="225"/>
        <n x="410"/>
        <n x="234"/>
      </t>
    </mdx>
    <mdx n="0" f="v">
      <t c="3" si="227">
        <n x="225"/>
        <n x="411"/>
        <n x="234"/>
      </t>
    </mdx>
    <mdx n="0" f="v">
      <t c="3" si="227">
        <n x="225"/>
        <n x="412"/>
        <n x="234"/>
      </t>
    </mdx>
    <mdx n="0" f="v">
      <t c="3" si="227">
        <n x="225"/>
        <n x="413"/>
        <n x="234"/>
      </t>
    </mdx>
    <mdx n="0" f="v">
      <t c="3" si="227">
        <n x="225"/>
        <n x="414"/>
        <n x="234"/>
      </t>
    </mdx>
    <mdx n="0" f="v">
      <t c="3" si="227">
        <n x="225"/>
        <n x="415"/>
        <n x="234"/>
      </t>
    </mdx>
    <mdx n="0" f="v">
      <t c="3" si="227">
        <n x="225"/>
        <n x="416"/>
        <n x="234"/>
      </t>
    </mdx>
    <mdx n="0" f="v">
      <t c="3" si="227">
        <n x="225"/>
        <n x="427"/>
        <n x="234"/>
      </t>
    </mdx>
    <mdx n="0" f="v">
      <t c="3" si="227">
        <n x="225"/>
        <n x="422"/>
        <n x="234"/>
      </t>
    </mdx>
    <mdx n="0" f="v">
      <t c="3" si="227">
        <n x="225"/>
        <n x="418"/>
        <n x="234"/>
      </t>
    </mdx>
    <mdx n="0" f="v">
      <t c="3" si="227">
        <n x="225"/>
        <n x="419"/>
        <n x="234"/>
      </t>
    </mdx>
    <mdx n="0" f="v">
      <t c="3" si="227">
        <n x="225"/>
        <n x="420"/>
        <n x="234"/>
      </t>
    </mdx>
    <mdx n="0" f="v">
      <t c="3" si="227">
        <n x="225"/>
        <n x="301"/>
        <n x="234"/>
      </t>
    </mdx>
    <mdx n="0" f="v">
      <t c="3" si="227">
        <n x="225"/>
        <n x="299"/>
        <n x="234"/>
      </t>
    </mdx>
    <mdx n="0" f="v">
      <t c="3" si="227">
        <n x="225"/>
        <n x="297"/>
        <n x="234"/>
      </t>
    </mdx>
    <mdx n="0" f="v">
      <t c="3" si="227">
        <n x="225"/>
        <n x="421"/>
        <n x="234"/>
      </t>
    </mdx>
    <mdx n="0" f="v">
      <t c="3" si="227">
        <n x="225"/>
        <n x="423"/>
        <n x="234"/>
      </t>
    </mdx>
    <mdx n="0" f="v">
      <t c="3" si="227">
        <n x="225"/>
        <n x="424"/>
        <n x="234"/>
      </t>
    </mdx>
    <mdx n="0" f="v">
      <t c="3" si="227">
        <n x="225"/>
        <n x="425"/>
        <n x="234"/>
      </t>
    </mdx>
    <mdx n="0" f="v">
      <t c="3" si="227">
        <n x="225"/>
        <n x="348"/>
        <n x="234"/>
      </t>
    </mdx>
    <mdx n="0" f="v">
      <t c="3" si="227">
        <n x="225"/>
        <n x="327"/>
        <n x="234"/>
      </t>
    </mdx>
    <mdx n="0" f="v">
      <t c="3" si="227">
        <n x="225"/>
        <n x="426"/>
        <n x="234"/>
      </t>
    </mdx>
    <mdx n="0" f="v">
      <t c="3" si="227">
        <n x="225"/>
        <n x="433"/>
        <n x="234"/>
      </t>
    </mdx>
    <mdx n="0" f="v">
      <t c="3" si="227">
        <n x="225"/>
        <n x="329"/>
        <n x="234"/>
      </t>
    </mdx>
    <mdx n="0" f="v">
      <t c="3" si="227">
        <n x="225"/>
        <n x="428"/>
        <n x="234"/>
      </t>
    </mdx>
    <mdx n="0" f="v">
      <t c="3" si="227">
        <n x="225"/>
        <n x="328"/>
        <n x="234"/>
      </t>
    </mdx>
    <mdx n="0" f="v">
      <t c="3" si="227">
        <n x="225"/>
        <n x="429"/>
        <n x="234"/>
      </t>
    </mdx>
    <mdx n="0" f="v">
      <t c="3" si="227">
        <n x="225"/>
        <n x="430"/>
        <n x="234"/>
      </t>
    </mdx>
    <mdx n="0" f="v">
      <t c="3" si="227">
        <n x="225"/>
        <n x="431"/>
        <n x="234"/>
      </t>
    </mdx>
    <mdx n="0" f="v">
      <t c="3" si="227">
        <n x="225"/>
        <n x="432"/>
        <n x="234"/>
      </t>
    </mdx>
    <mdx n="0" f="v">
      <t c="3" si="227">
        <n x="225"/>
        <n x="438"/>
        <n x="234"/>
      </t>
    </mdx>
    <mdx n="0" f="v">
      <t c="3" si="227">
        <n x="225"/>
        <n x="350"/>
        <n x="234"/>
      </t>
    </mdx>
    <mdx n="0" f="v">
      <t c="3" si="227">
        <n x="225"/>
        <n x="439"/>
        <n x="234"/>
      </t>
    </mdx>
    <mdx n="0" f="v">
      <t c="3" si="227">
        <n x="225"/>
        <n x="452"/>
        <n x="234"/>
      </t>
    </mdx>
    <mdx n="0" f="v">
      <t c="3" si="227">
        <n x="225"/>
        <n x="326"/>
        <n x="234"/>
      </t>
    </mdx>
    <mdx n="0" f="v">
      <t c="3" si="227">
        <n x="225"/>
        <n x="435"/>
        <n x="234"/>
      </t>
    </mdx>
    <mdx n="0" f="v">
      <t c="3" si="227">
        <n x="225"/>
        <n x="436"/>
        <n x="234"/>
      </t>
    </mdx>
    <mdx n="0" f="v">
      <t c="3" si="227">
        <n x="225"/>
        <n x="437"/>
        <n x="234"/>
      </t>
    </mdx>
    <mdx n="0" f="v">
      <t c="3" si="227">
        <n x="225"/>
        <n x="294"/>
        <n x="234"/>
      </t>
    </mdx>
    <mdx n="0" f="v">
      <t c="3" si="227">
        <n x="225"/>
        <n x="293"/>
        <n x="234"/>
      </t>
    </mdx>
    <mdx n="0" f="v">
      <t c="3" si="227">
        <n x="225"/>
        <n x="440"/>
        <n x="234"/>
      </t>
    </mdx>
    <mdx n="0" f="v">
      <t c="3" si="227">
        <n x="225"/>
        <n x="441"/>
        <n x="234"/>
      </t>
    </mdx>
    <mdx n="0" f="v">
      <t c="3" si="227">
        <n x="225"/>
        <n x="447"/>
        <n x="234"/>
      </t>
    </mdx>
    <mdx n="0" f="v">
      <t c="3" si="227">
        <n x="225"/>
        <n x="442"/>
        <n x="234"/>
      </t>
    </mdx>
    <mdx n="0" f="v">
      <t c="3" si="227">
        <n x="225"/>
        <n x="443"/>
        <n x="234"/>
      </t>
    </mdx>
    <mdx n="0" f="v">
      <t c="3" si="227">
        <n x="225"/>
        <n x="444"/>
        <n x="234"/>
      </t>
    </mdx>
    <mdx n="0" f="v">
      <t c="3" si="227">
        <n x="225"/>
        <n x="445"/>
        <n x="234"/>
      </t>
    </mdx>
    <mdx n="0" f="v">
      <t c="3" si="227">
        <n x="225"/>
        <n x="446"/>
        <n x="234"/>
      </t>
    </mdx>
    <mdx n="0" f="v">
      <t c="3" si="227">
        <n x="225"/>
        <n x="434"/>
        <n x="234"/>
      </t>
    </mdx>
    <mdx n="0" f="v">
      <t c="3" si="227">
        <n x="225"/>
        <n x="451"/>
        <n x="234"/>
      </t>
    </mdx>
    <mdx n="0" f="v">
      <t c="3" si="227">
        <n x="225"/>
        <n x="457"/>
        <n x="234"/>
      </t>
    </mdx>
    <mdx n="0" f="v">
      <t c="3" si="227">
        <n x="225"/>
        <n x="458"/>
        <n x="234"/>
      </t>
    </mdx>
    <mdx n="0" f="v">
      <t c="3" si="227">
        <n x="225"/>
        <n x="276"/>
        <n x="234"/>
      </t>
    </mdx>
    <mdx n="0" f="v">
      <t c="3" si="227">
        <n x="225"/>
        <n x="453"/>
        <n x="234"/>
      </t>
    </mdx>
    <mdx n="0" f="v">
      <t c="3" si="227">
        <n x="225"/>
        <n x="454"/>
        <n x="234"/>
      </t>
    </mdx>
    <mdx n="0" f="v">
      <t c="3" si="227">
        <n x="225"/>
        <n x="455"/>
        <n x="234"/>
      </t>
    </mdx>
    <mdx n="0" f="v">
      <t c="3" si="227">
        <n x="225"/>
        <n x="456"/>
        <n x="234"/>
      </t>
    </mdx>
    <mdx n="0" f="v">
      <t c="3" si="227">
        <n x="225"/>
        <n x="459"/>
        <n x="234"/>
      </t>
    </mdx>
    <mdx n="0" f="v">
      <t c="3" si="227">
        <n x="225"/>
        <n x="448"/>
        <n x="234"/>
      </t>
    </mdx>
    <mdx n="0" f="v">
      <t c="3" si="227">
        <n x="225"/>
        <n x="449"/>
        <n x="234"/>
      </t>
    </mdx>
    <mdx n="0" f="v">
      <t c="3" si="227">
        <n x="225"/>
        <n x="450"/>
        <n x="234"/>
      </t>
    </mdx>
    <mdx n="0" f="v">
      <t c="3" si="227">
        <n x="225"/>
        <n x="460"/>
        <n x="234"/>
      </t>
    </mdx>
    <mdx n="0" f="v">
      <t c="3" si="227">
        <n x="225"/>
        <n x="346"/>
        <n x="234"/>
      </t>
    </mdx>
    <mdx n="0" f="v">
      <t c="3" si="227">
        <n x="225"/>
        <n x="461"/>
        <n x="234"/>
      </t>
    </mdx>
    <mdx n="0" f="v">
      <t c="3" si="227">
        <n x="225"/>
        <n x="462"/>
        <n x="234"/>
      </t>
    </mdx>
    <mdx n="0" f="v">
      <t c="3" si="227">
        <n x="225"/>
        <n x="463"/>
        <n x="234"/>
      </t>
    </mdx>
    <mdx n="0" f="v">
      <t c="3" si="227">
        <n x="225"/>
        <n x="464"/>
        <n x="234"/>
      </t>
    </mdx>
    <mdx n="0" f="v">
      <t c="3" si="227">
        <n x="225"/>
        <n x="465"/>
        <n x="234"/>
      </t>
    </mdx>
    <mdx n="0" f="v">
      <t c="3" si="227">
        <n x="225"/>
        <n x="466"/>
        <n x="234"/>
      </t>
    </mdx>
    <mdx n="0" f="v">
      <t c="3" si="227">
        <n x="225"/>
        <n x="467"/>
        <n x="234"/>
      </t>
    </mdx>
    <mdx n="0" f="v">
      <t c="3" si="227">
        <n x="225"/>
        <n x="473"/>
        <n x="234"/>
      </t>
    </mdx>
    <mdx n="0" f="v">
      <t c="3" si="227">
        <n x="225"/>
        <n x="468"/>
        <n x="234"/>
      </t>
    </mdx>
    <mdx n="0" f="v">
      <t c="3" si="227">
        <n x="225"/>
        <n x="469"/>
        <n x="234"/>
      </t>
    </mdx>
    <mdx n="0" f="v">
      <t c="3" si="227">
        <n x="225"/>
        <n x="470"/>
        <n x="234"/>
      </t>
    </mdx>
    <mdx n="0" f="v">
      <t c="3" si="227">
        <n x="225"/>
        <n x="474"/>
        <n x="234"/>
      </t>
    </mdx>
    <mdx n="0" f="v">
      <t c="3" si="227">
        <n x="225"/>
        <n x="475"/>
        <n x="234"/>
      </t>
    </mdx>
    <mdx n="0" f="v">
      <t c="3" si="227">
        <n x="225"/>
        <n x="476"/>
        <n x="234"/>
      </t>
    </mdx>
    <mdx n="0" f="v">
      <t c="3" si="227">
        <n x="225"/>
        <n x="471"/>
        <n x="234"/>
      </t>
    </mdx>
    <mdx n="0" f="v">
      <t c="3" si="227">
        <n x="225"/>
        <n x="472"/>
        <n x="234"/>
      </t>
    </mdx>
    <mdx n="0" f="v">
      <t c="3" si="227">
        <n x="225"/>
        <n x="477"/>
        <n x="234"/>
      </t>
    </mdx>
    <mdx n="0" f="v">
      <t c="3" si="227">
        <n x="225"/>
        <n x="478"/>
        <n x="234"/>
      </t>
    </mdx>
    <mdx n="0" f="v">
      <t c="3" si="227">
        <n x="225"/>
        <n x="479"/>
        <n x="234"/>
      </t>
    </mdx>
    <mdx n="0" f="v">
      <t c="3" si="227">
        <n x="225"/>
        <n x="480"/>
        <n x="234"/>
      </t>
    </mdx>
    <mdx n="0" f="v">
      <t c="3" si="227">
        <n x="225"/>
        <n x="481"/>
        <n x="234"/>
      </t>
    </mdx>
    <mdx n="0" f="v">
      <t c="3" si="227">
        <n x="225"/>
        <n x="483"/>
        <n x="234"/>
      </t>
    </mdx>
    <mdx n="0" f="v">
      <t c="3" si="227">
        <n x="225"/>
        <n x="484"/>
        <n x="234"/>
      </t>
    </mdx>
    <mdx n="0" f="v">
      <t c="3" si="227">
        <n x="225"/>
        <n x="485"/>
        <n x="234"/>
      </t>
    </mdx>
    <mdx n="0" f="v">
      <t c="3" si="227">
        <n x="225"/>
        <n x="486"/>
        <n x="234"/>
      </t>
    </mdx>
    <mdx n="0" f="v">
      <t c="3" si="227">
        <n x="225"/>
        <n x="482"/>
        <n x="234"/>
      </t>
    </mdx>
    <mdx n="0" f="v">
      <t c="3" si="227">
        <n x="225"/>
        <n x="490"/>
        <n x="234"/>
      </t>
    </mdx>
    <mdx n="0" f="v">
      <t c="3" si="227">
        <n x="225"/>
        <n x="491"/>
        <n x="234"/>
      </t>
    </mdx>
    <mdx n="0" f="v">
      <t c="3" si="227">
        <n x="225"/>
        <n x="487"/>
        <n x="234"/>
      </t>
    </mdx>
    <mdx n="0" f="v">
      <t c="3" si="227">
        <n x="225"/>
        <n x="488"/>
        <n x="234"/>
      </t>
    </mdx>
    <mdx n="0" f="v">
      <t c="3" si="227">
        <n x="225"/>
        <n x="489"/>
        <n x="234"/>
      </t>
    </mdx>
    <mdx n="0" f="v">
      <t c="3" si="227">
        <n x="225"/>
        <n x="492"/>
        <n x="234"/>
      </t>
    </mdx>
    <mdx n="0" f="v">
      <t c="3" si="227">
        <n x="225"/>
        <n x="493"/>
        <n x="234"/>
      </t>
    </mdx>
    <mdx n="0" f="v">
      <t c="3" si="227">
        <n x="225"/>
        <n x="497"/>
        <n x="234"/>
      </t>
    </mdx>
    <mdx n="0" f="v">
      <t c="3" si="227">
        <n x="225"/>
        <n x="495"/>
        <n x="234"/>
      </t>
    </mdx>
    <mdx n="0" f="v">
      <t c="3" si="227">
        <n x="225"/>
        <n x="496"/>
        <n x="234"/>
      </t>
    </mdx>
    <mdx n="0" f="v">
      <t c="3" si="227">
        <n x="225"/>
        <n x="494"/>
        <n x="234"/>
      </t>
    </mdx>
    <mdx n="0" f="v">
      <t c="3" si="227">
        <n x="225"/>
        <n x="503"/>
        <n x="234"/>
      </t>
    </mdx>
    <mdx n="0" f="v">
      <t c="3" si="227">
        <n x="225"/>
        <n x="498"/>
        <n x="234"/>
      </t>
    </mdx>
    <mdx n="0" f="v">
      <t c="3" si="227">
        <n x="225"/>
        <n x="499"/>
        <n x="234"/>
      </t>
    </mdx>
    <mdx n="0" f="v">
      <t c="3" si="227">
        <n x="225"/>
        <n x="500"/>
        <n x="234"/>
      </t>
    </mdx>
    <mdx n="0" f="v">
      <t c="3" si="227">
        <n x="225"/>
        <n x="501"/>
        <n x="234"/>
      </t>
    </mdx>
    <mdx n="0" f="v">
      <t c="3" si="227">
        <n x="225"/>
        <n x="502"/>
        <n x="234"/>
      </t>
    </mdx>
    <mdx n="0" f="v">
      <t c="3" si="227">
        <n x="225"/>
        <n x="504"/>
        <n x="234"/>
      </t>
    </mdx>
    <mdx n="0" f="v">
      <t c="3" si="227">
        <n x="225"/>
        <n x="505"/>
        <n x="234"/>
      </t>
    </mdx>
    <mdx n="0" f="v">
      <t c="3" si="227">
        <n x="225"/>
        <n x="506"/>
        <n x="234"/>
      </t>
    </mdx>
    <mdx n="0" f="v">
      <t c="3" si="227">
        <n x="225"/>
        <n x="508"/>
        <n x="234"/>
      </t>
    </mdx>
    <mdx n="0" f="v">
      <t c="3" si="227">
        <n x="225"/>
        <n x="509"/>
        <n x="234"/>
      </t>
    </mdx>
    <mdx n="0" f="v">
      <t c="3" si="227">
        <n x="225"/>
        <n x="513"/>
        <n x="234"/>
      </t>
    </mdx>
    <mdx n="0" f="v">
      <t c="3" si="227">
        <n x="225"/>
        <n x="507"/>
        <n x="234"/>
      </t>
    </mdx>
    <mdx n="0" f="v">
      <t c="3" si="227">
        <n x="225"/>
        <n x="510"/>
        <n x="234"/>
      </t>
    </mdx>
    <mdx n="0" f="v">
      <t c="3" si="227">
        <n x="225"/>
        <n x="511"/>
        <n x="234"/>
      </t>
    </mdx>
    <mdx n="0" f="v">
      <t c="3" si="227">
        <n x="225"/>
        <n x="512"/>
        <n x="234"/>
      </t>
    </mdx>
    <mdx n="0" f="v">
      <t c="3" si="227">
        <n x="225"/>
        <n x="514"/>
        <n x="234"/>
      </t>
    </mdx>
    <mdx n="0" f="v">
      <t c="3" si="227">
        <n x="225"/>
        <n x="515"/>
        <n x="234"/>
      </t>
    </mdx>
    <mdx n="0" f="v">
      <t c="3" si="227">
        <n x="225"/>
        <n x="516"/>
        <n x="234"/>
      </t>
    </mdx>
    <mdx n="0" f="v">
      <t c="3" si="227">
        <n x="225"/>
        <n x="517"/>
        <n x="234"/>
      </t>
    </mdx>
    <mdx n="0" f="v">
      <t c="3" si="227">
        <n x="225"/>
        <n x="518"/>
        <n x="234"/>
      </t>
    </mdx>
    <mdx n="0" f="v">
      <t c="3" si="227">
        <n x="225"/>
        <n x="522"/>
        <n x="234"/>
      </t>
    </mdx>
    <mdx n="0" f="v">
      <t c="3" si="227">
        <n x="225"/>
        <n x="519"/>
        <n x="234"/>
      </t>
    </mdx>
    <mdx n="0" f="v">
      <t c="3" si="227">
        <n x="225"/>
        <n x="520"/>
        <n x="234"/>
      </t>
    </mdx>
    <mdx n="0" f="v">
      <t c="3" si="227">
        <n x="225"/>
        <n x="521"/>
        <n x="234"/>
      </t>
    </mdx>
    <mdx n="0" f="v">
      <t c="3" si="227">
        <n x="225"/>
        <n x="523"/>
        <n x="234"/>
      </t>
    </mdx>
    <mdx n="0" f="v">
      <t c="3" si="227">
        <n x="225"/>
        <n x="528"/>
        <n x="234"/>
      </t>
    </mdx>
    <mdx n="0" f="v">
      <t c="3" si="227">
        <n x="225"/>
        <n x="525"/>
        <n x="234"/>
      </t>
    </mdx>
    <mdx n="0" f="v">
      <t c="3" si="227">
        <n x="225"/>
        <n x="526"/>
        <n x="234"/>
      </t>
    </mdx>
    <mdx n="0" f="v">
      <t c="3" si="227">
        <n x="225"/>
        <n x="524"/>
        <n x="234"/>
      </t>
    </mdx>
    <mdx n="0" f="v">
      <t c="3" si="227">
        <n x="225"/>
        <n x="527"/>
        <n x="234"/>
      </t>
    </mdx>
    <mdx n="0" f="v">
      <t c="3" si="227">
        <n x="225"/>
        <n x="529"/>
        <n x="234"/>
      </t>
    </mdx>
    <mdx n="0" f="v">
      <t c="3" si="227">
        <n x="225"/>
        <n x="530"/>
        <n x="234"/>
      </t>
    </mdx>
    <mdx n="0" f="v">
      <t c="3" si="227">
        <n x="225"/>
        <n x="533"/>
        <n x="234"/>
      </t>
    </mdx>
    <mdx n="0" f="v">
      <t c="3" si="227">
        <n x="225"/>
        <n x="531"/>
        <n x="234"/>
      </t>
    </mdx>
    <mdx n="0" f="v">
      <t c="3" si="227">
        <n x="225"/>
        <n x="532"/>
        <n x="234"/>
      </t>
    </mdx>
    <mdx n="0" f="v">
      <t c="3" si="227">
        <n x="225"/>
        <n x="534"/>
        <n x="234"/>
      </t>
    </mdx>
    <mdx n="0" f="v">
      <t c="3" si="227">
        <n x="225"/>
        <n x="535"/>
        <n x="234"/>
      </t>
    </mdx>
    <mdx n="0" f="v">
      <t c="3" si="227">
        <n x="225"/>
        <n x="536"/>
        <n x="234"/>
      </t>
    </mdx>
    <mdx n="0" f="v">
      <t c="3" si="227">
        <n x="225"/>
        <n x="537"/>
        <n x="234"/>
      </t>
    </mdx>
    <mdx n="0" f="v">
      <t c="3" si="227">
        <n x="225"/>
        <n x="538"/>
        <n x="234"/>
      </t>
    </mdx>
    <mdx n="0" f="v">
      <t c="3" si="227">
        <n x="225"/>
        <n x="543"/>
        <n x="234"/>
      </t>
    </mdx>
    <mdx n="0" f="v">
      <t c="3" si="227">
        <n x="225"/>
        <n x="539"/>
        <n x="234"/>
      </t>
    </mdx>
    <mdx n="0" f="v">
      <t c="3" si="227">
        <n x="225"/>
        <n x="540"/>
        <n x="234"/>
      </t>
    </mdx>
    <mdx n="0" f="v">
      <t c="3" si="227">
        <n x="225"/>
        <n x="544"/>
        <n x="234"/>
      </t>
    </mdx>
    <mdx n="0" f="v">
      <t c="3" si="227">
        <n x="225"/>
        <n x="541"/>
        <n x="234"/>
      </t>
    </mdx>
    <mdx n="0" f="v">
      <t c="3" si="227">
        <n x="225"/>
        <n x="546"/>
        <n x="234"/>
      </t>
    </mdx>
    <mdx n="0" f="v">
      <t c="3" si="227">
        <n x="225"/>
        <n x="545"/>
        <n x="234"/>
      </t>
    </mdx>
    <mdx n="0" f="v">
      <t c="3" si="227">
        <n x="225"/>
        <n x="542"/>
        <n x="234"/>
      </t>
    </mdx>
    <mdx n="0" f="v">
      <t c="3" si="227">
        <n x="225"/>
        <n x="272"/>
        <n x="124"/>
      </t>
    </mdx>
    <mdx n="0" f="v">
      <t c="3" si="227">
        <n x="225"/>
        <n x="271"/>
        <n x="124"/>
      </t>
    </mdx>
    <mdx n="0" f="v">
      <t c="3" si="227">
        <n x="225"/>
        <n x="270"/>
        <n x="124"/>
      </t>
    </mdx>
    <mdx n="0" f="v">
      <t c="3" si="227">
        <n x="225"/>
        <n x="268"/>
        <n x="124"/>
      </t>
    </mdx>
    <mdx n="0" f="v">
      <t c="3" si="227">
        <n x="225"/>
        <n x="355"/>
        <n x="124"/>
      </t>
    </mdx>
    <mdx n="0" f="v">
      <t c="3" si="227">
        <n x="225"/>
        <n x="357"/>
        <n x="124"/>
      </t>
    </mdx>
    <mdx n="0" f="v">
      <t c="3" si="227">
        <n x="225"/>
        <n x="358"/>
        <n x="124"/>
      </t>
    </mdx>
    <mdx n="0" f="v">
      <t c="3" si="227">
        <n x="225"/>
        <n x="359"/>
        <n x="124"/>
      </t>
    </mdx>
    <mdx n="0" f="v">
      <t c="3" si="227">
        <n x="225"/>
        <n x="360"/>
        <n x="124"/>
      </t>
    </mdx>
    <mdx n="0" f="v">
      <t c="3" si="227">
        <n x="225"/>
        <n x="361"/>
        <n x="124"/>
      </t>
    </mdx>
    <mdx n="0" f="v">
      <t c="3" si="227">
        <n x="225"/>
        <n x="383"/>
        <n x="124"/>
      </t>
    </mdx>
    <mdx n="0" f="v">
      <t c="3" si="227">
        <n x="225"/>
        <n x="362"/>
        <n x="124"/>
      </t>
    </mdx>
    <mdx n="0" f="v">
      <t c="3" si="227">
        <n x="225"/>
        <n x="363"/>
        <n x="124"/>
      </t>
    </mdx>
    <mdx n="0" f="v">
      <t c="3" si="227">
        <n x="225"/>
        <n x="548"/>
        <n x="124"/>
      </t>
    </mdx>
    <mdx n="0" f="v">
      <t c="3" si="227">
        <n x="225"/>
        <n x="366"/>
        <n x="124"/>
      </t>
    </mdx>
    <mdx n="0" f="v">
      <t c="3" si="227">
        <n x="225"/>
        <n x="368"/>
        <n x="124"/>
      </t>
    </mdx>
    <mdx n="0" f="v">
      <t c="3" si="227">
        <n x="225"/>
        <n x="369"/>
        <n x="124"/>
      </t>
    </mdx>
    <mdx n="0" f="v">
      <t c="3" si="227">
        <n x="225"/>
        <n x="370"/>
        <n x="124"/>
      </t>
    </mdx>
    <mdx n="0" f="v">
      <t c="3" si="227">
        <n x="225"/>
        <n x="371"/>
        <n x="124"/>
      </t>
    </mdx>
    <mdx n="0" f="v">
      <t c="3" si="227">
        <n x="225"/>
        <n x="372"/>
        <n x="124"/>
      </t>
    </mdx>
    <mdx n="0" f="v">
      <t c="3" si="227">
        <n x="225"/>
        <n x="255"/>
        <n x="124"/>
      </t>
    </mdx>
    <mdx n="0" f="v">
      <t c="3" si="227">
        <n x="225"/>
        <n x="316"/>
        <n x="124"/>
      </t>
    </mdx>
    <mdx n="0" f="v">
      <t c="3" si="227">
        <n x="225"/>
        <n x="373"/>
        <n x="124"/>
      </t>
    </mdx>
    <mdx n="0" f="v">
      <t c="3" si="227">
        <n x="225"/>
        <n x="281"/>
        <n x="124"/>
      </t>
    </mdx>
    <mdx n="0" f="v">
      <t c="3" si="227">
        <n x="225"/>
        <n x="376"/>
        <n x="124"/>
      </t>
    </mdx>
    <mdx n="0" f="v">
      <t c="3" si="227">
        <n x="225"/>
        <n x="377"/>
        <n x="124"/>
      </t>
    </mdx>
    <mdx n="0" f="v">
      <t c="3" si="227">
        <n x="225"/>
        <n x="280"/>
        <n x="124"/>
      </t>
    </mdx>
    <mdx n="0" f="v">
      <t c="3" si="227">
        <n x="225"/>
        <n x="311"/>
        <n x="124"/>
      </t>
    </mdx>
    <mdx n="0" f="v">
      <t c="3" si="227">
        <n x="225"/>
        <n x="378"/>
        <n x="124"/>
      </t>
    </mdx>
    <mdx n="0" f="v">
      <t c="3" si="227">
        <n x="225"/>
        <n x="379"/>
        <n x="124"/>
      </t>
    </mdx>
    <mdx n="0" f="v">
      <t c="3" si="227">
        <n x="225"/>
        <n x="380"/>
        <n x="124"/>
      </t>
    </mdx>
    <mdx n="0" f="v">
      <t c="3" si="227">
        <n x="225"/>
        <n x="381"/>
        <n x="124"/>
      </t>
    </mdx>
    <mdx n="0" f="v">
      <t c="3" si="227">
        <n x="225"/>
        <n x="304"/>
        <n x="124"/>
      </t>
    </mdx>
    <mdx n="0" f="v">
      <t c="3" si="227">
        <n x="225"/>
        <n x="391"/>
        <n x="124"/>
      </t>
    </mdx>
    <mdx n="0" f="v">
      <t c="3" si="227">
        <n x="225"/>
        <n x="384"/>
        <n x="124"/>
      </t>
    </mdx>
    <mdx n="0" f="v">
      <t c="3" si="227">
        <n x="225"/>
        <n x="386"/>
        <n x="124"/>
      </t>
    </mdx>
    <mdx n="0" f="v">
      <t c="3" si="227">
        <n x="225"/>
        <n x="388"/>
        <n x="124"/>
      </t>
    </mdx>
    <mdx n="0" f="v">
      <t c="3" si="227">
        <n x="225"/>
        <n x="390"/>
        <n x="124"/>
      </t>
    </mdx>
    <mdx n="0" f="v">
      <t c="3" si="227">
        <n x="225"/>
        <n x="394"/>
        <n x="124"/>
      </t>
    </mdx>
    <mdx n="0" f="v">
      <t c="3" si="227">
        <n x="225"/>
        <n x="395"/>
        <n x="124"/>
      </t>
    </mdx>
    <mdx n="0" f="v">
      <t c="3" si="227">
        <n x="225"/>
        <n x="278"/>
        <n x="124"/>
      </t>
    </mdx>
    <mdx n="0" f="v">
      <t c="3" si="227">
        <n x="225"/>
        <n x="396"/>
        <n x="124"/>
      </t>
    </mdx>
    <mdx n="0" f="v">
      <t c="3" si="227">
        <n x="225"/>
        <n x="397"/>
        <n x="124"/>
      </t>
    </mdx>
    <mdx n="0" f="v">
      <t c="3" si="227">
        <n x="225"/>
        <n x="398"/>
        <n x="124"/>
      </t>
    </mdx>
    <mdx n="0" f="v">
      <t c="3" si="227">
        <n x="225"/>
        <n x="392"/>
        <n x="124"/>
      </t>
    </mdx>
    <mdx n="0" f="v">
      <t c="3" si="227">
        <n x="225"/>
        <n x="400"/>
        <n x="124"/>
      </t>
    </mdx>
    <mdx n="0" f="v">
      <t c="3" si="227">
        <n x="225"/>
        <n x="401"/>
        <n x="124"/>
      </t>
    </mdx>
    <mdx n="0" f="v">
      <t c="3" si="227">
        <n x="225"/>
        <n x="402"/>
        <n x="124"/>
      </t>
    </mdx>
    <mdx n="0" f="v">
      <t c="3" si="227">
        <n x="225"/>
        <n x="277"/>
        <n x="124"/>
      </t>
    </mdx>
    <mdx n="0" f="v">
      <t c="3" si="227">
        <n x="225"/>
        <n x="411"/>
        <n x="124"/>
      </t>
    </mdx>
    <mdx n="0" f="v">
      <t c="3" si="227">
        <n x="225"/>
        <n x="404"/>
        <n x="124"/>
      </t>
    </mdx>
    <mdx n="0" f="v">
      <t c="3" si="227">
        <n x="225"/>
        <n x="405"/>
        <n x="124"/>
      </t>
    </mdx>
    <mdx n="0" f="v">
      <t c="3" si="227">
        <n x="225"/>
        <n x="406"/>
        <n x="124"/>
      </t>
    </mdx>
    <mdx n="0" f="v">
      <t c="3" si="227">
        <n x="225"/>
        <n x="407"/>
        <n x="124"/>
      </t>
    </mdx>
    <mdx n="0" f="v">
      <t c="3" si="227">
        <n x="225"/>
        <n x="408"/>
        <n x="124"/>
      </t>
    </mdx>
    <mdx n="0" f="v">
      <t c="3" si="227">
        <n x="225"/>
        <n x="409"/>
        <n x="124"/>
      </t>
    </mdx>
    <mdx n="0" f="v">
      <t c="3" si="227">
        <n x="225"/>
        <n x="412"/>
        <n x="124"/>
      </t>
    </mdx>
    <mdx n="0" f="v">
      <t c="3" si="227">
        <n x="225"/>
        <n x="413"/>
        <n x="124"/>
      </t>
    </mdx>
    <mdx n="0" f="v">
      <t c="3" si="227">
        <n x="225"/>
        <n x="415"/>
        <n x="124"/>
      </t>
    </mdx>
    <mdx n="0" f="v">
      <t c="3" si="227">
        <n x="225"/>
        <n x="427"/>
        <n x="124"/>
      </t>
    </mdx>
    <mdx n="0" f="v">
      <t c="3" si="227">
        <n x="225"/>
        <n x="422"/>
        <n x="124"/>
      </t>
    </mdx>
    <mdx n="0" f="v">
      <t c="3" si="227">
        <n x="225"/>
        <n x="418"/>
        <n x="124"/>
      </t>
    </mdx>
    <mdx n="0" f="v">
      <t c="3" si="227">
        <n x="225"/>
        <n x="419"/>
        <n x="124"/>
      </t>
    </mdx>
    <mdx n="0" f="v">
      <t c="3" si="227">
        <n x="225"/>
        <n x="420"/>
        <n x="124"/>
      </t>
    </mdx>
    <mdx n="0" f="v">
      <t c="3" si="227">
        <n x="225"/>
        <n x="301"/>
        <n x="124"/>
      </t>
    </mdx>
    <mdx n="0" f="v">
      <t c="3" si="227">
        <n x="225"/>
        <n x="299"/>
        <n x="124"/>
      </t>
    </mdx>
    <mdx n="0" f="v">
      <t c="3" si="227">
        <n x="225"/>
        <n x="297"/>
        <n x="124"/>
      </t>
    </mdx>
    <mdx n="0" f="v">
      <t c="3" si="227">
        <n x="225"/>
        <n x="421"/>
        <n x="124"/>
      </t>
    </mdx>
    <mdx n="0" f="v">
      <t c="3" si="227">
        <n x="225"/>
        <n x="423"/>
        <n x="124"/>
      </t>
    </mdx>
    <mdx n="0" f="v">
      <t c="3" si="227">
        <n x="225"/>
        <n x="424"/>
        <n x="124"/>
      </t>
    </mdx>
    <mdx n="0" f="v">
      <t c="3" si="227">
        <n x="225"/>
        <n x="348"/>
        <n x="124"/>
      </t>
    </mdx>
    <mdx n="0" f="v">
      <t c="3" si="227">
        <n x="225"/>
        <n x="327"/>
        <n x="124"/>
      </t>
    </mdx>
    <mdx n="0" f="v">
      <t c="3" si="227">
        <n x="225"/>
        <n x="433"/>
        <n x="124"/>
      </t>
    </mdx>
    <mdx n="0" f="v">
      <t c="3" si="227">
        <n x="225"/>
        <n x="329"/>
        <n x="124"/>
      </t>
    </mdx>
    <mdx n="0" f="v">
      <t c="3" si="227">
        <n x="225"/>
        <n x="328"/>
        <n x="124"/>
      </t>
    </mdx>
    <mdx n="0" f="v">
      <t c="3" si="227">
        <n x="225"/>
        <n x="432"/>
        <n x="124"/>
      </t>
    </mdx>
    <mdx n="0" f="v">
      <t c="3" si="227">
        <n x="225"/>
        <n x="440"/>
        <n x="124"/>
      </t>
    </mdx>
    <mdx n="0" f="v">
      <t c="3" si="227">
        <n x="225"/>
        <n x="326"/>
        <n x="124"/>
      </t>
    </mdx>
    <mdx n="0" f="v">
      <t c="3" si="227">
        <n x="225"/>
        <n x="435"/>
        <n x="124"/>
      </t>
    </mdx>
    <mdx n="0" f="v">
      <t c="3" si="227">
        <n x="225"/>
        <n x="436"/>
        <n x="124"/>
      </t>
    </mdx>
    <mdx n="0" f="v">
      <t c="3" si="227">
        <n x="225"/>
        <n x="452"/>
        <n x="124"/>
      </t>
    </mdx>
    <mdx n="0" f="v">
      <t c="3" si="227">
        <n x="225"/>
        <n x="346"/>
        <n x="124"/>
      </t>
    </mdx>
    <mdx n="0" f="v">
      <t c="3" si="227">
        <n x="225"/>
        <n x="459"/>
        <n x="124"/>
      </t>
    </mdx>
    <mdx n="0" f="v">
      <t c="3" si="227">
        <n x="225"/>
        <n x="451"/>
        <n x="124"/>
      </t>
    </mdx>
    <mdx n="0" f="v">
      <t c="3" si="227">
        <n x="225"/>
        <n x="442"/>
        <n x="124"/>
      </t>
    </mdx>
    <mdx n="0" f="v">
      <t c="3" si="227">
        <n x="225"/>
        <n x="444"/>
        <n x="124"/>
      </t>
    </mdx>
    <mdx n="0" f="v">
      <t c="3" si="227">
        <n x="225"/>
        <n x="446"/>
        <n x="124"/>
      </t>
    </mdx>
    <mdx n="0" f="v">
      <t c="3" si="227">
        <n x="225"/>
        <n x="434"/>
        <n x="124"/>
      </t>
    </mdx>
    <mdx n="0" f="v">
      <t c="3" si="227">
        <n x="225"/>
        <n x="438"/>
        <n x="124"/>
      </t>
    </mdx>
    <mdx n="0" f="v">
      <t c="3" si="227">
        <n x="225"/>
        <n x="350"/>
        <n x="124"/>
      </t>
    </mdx>
    <mdx n="0" f="v">
      <t c="3" si="227">
        <n x="225"/>
        <n x="439"/>
        <n x="124"/>
      </t>
    </mdx>
    <mdx n="0" f="v">
      <t c="3" si="227">
        <n x="225"/>
        <n x="276"/>
        <n x="124"/>
      </t>
    </mdx>
    <mdx n="0" f="v">
      <t c="3" si="227">
        <n x="225"/>
        <n x="454"/>
        <n x="124"/>
      </t>
    </mdx>
    <mdx n="0" f="v">
      <t c="3" si="227">
        <n x="225"/>
        <n x="455"/>
        <n x="124"/>
      </t>
    </mdx>
    <mdx n="0" f="v">
      <t c="3" si="227">
        <n x="225"/>
        <n x="456"/>
        <n x="124"/>
      </t>
    </mdx>
    <mdx n="0" f="v">
      <t c="3" si="227">
        <n x="225"/>
        <n x="448"/>
        <n x="124"/>
      </t>
    </mdx>
    <mdx n="0" f="v">
      <t c="3" si="227">
        <n x="225"/>
        <n x="450"/>
        <n x="124"/>
      </t>
    </mdx>
    <mdx n="0" f="v">
      <t c="3" si="227">
        <n x="225"/>
        <n x="461"/>
        <n x="124"/>
      </t>
    </mdx>
    <mdx n="0" f="v">
      <t c="3" si="227">
        <n x="225"/>
        <n x="463"/>
        <n x="124"/>
      </t>
    </mdx>
    <mdx n="0" f="v">
      <t c="3" si="227">
        <n x="225"/>
        <n x="464"/>
        <n x="124"/>
      </t>
    </mdx>
    <mdx n="0" f="v">
      <t c="3" si="227">
        <n x="225"/>
        <n x="465"/>
        <n x="124"/>
      </t>
    </mdx>
    <mdx n="0" f="v">
      <t c="3" si="227">
        <n x="225"/>
        <n x="467"/>
        <n x="124"/>
      </t>
    </mdx>
    <mdx n="0" f="v">
      <t c="3" si="227">
        <n x="225"/>
        <n x="460"/>
        <n x="124"/>
      </t>
    </mdx>
    <mdx n="0" f="v">
      <t c="3" si="227">
        <n x="225"/>
        <n x="468"/>
        <n x="124"/>
      </t>
    </mdx>
    <mdx n="0" f="v">
      <t c="3" si="227">
        <n x="225"/>
        <n x="469"/>
        <n x="124"/>
      </t>
    </mdx>
    <mdx n="0" f="v">
      <t c="3" si="227">
        <n x="225"/>
        <n x="470"/>
        <n x="124"/>
      </t>
    </mdx>
    <mdx n="0" f="v">
      <t c="3" si="227">
        <n x="225"/>
        <n x="474"/>
        <n x="124"/>
      </t>
    </mdx>
    <mdx n="0" f="v">
      <t c="3" si="227">
        <n x="225"/>
        <n x="475"/>
        <n x="124"/>
      </t>
    </mdx>
    <mdx n="0" f="v">
      <t c="3" si="227">
        <n x="225"/>
        <n x="476"/>
        <n x="124"/>
      </t>
    </mdx>
    <mdx n="0" f="v">
      <t c="3" si="227">
        <n x="225"/>
        <n x="477"/>
        <n x="124"/>
      </t>
    </mdx>
    <mdx n="0" f="v">
      <t c="3" si="227">
        <n x="225"/>
        <n x="478"/>
        <n x="124"/>
      </t>
    </mdx>
    <mdx n="0" f="v">
      <t c="3" si="227">
        <n x="225"/>
        <n x="479"/>
        <n x="124"/>
      </t>
    </mdx>
    <mdx n="0" f="v">
      <t c="3" si="227">
        <n x="225"/>
        <n x="480"/>
        <n x="124"/>
      </t>
    </mdx>
    <mdx n="0" f="v">
      <t c="3" si="227">
        <n x="225"/>
        <n x="481"/>
        <n x="124"/>
      </t>
    </mdx>
    <mdx n="0" f="v">
      <t c="3" si="227">
        <n x="225"/>
        <n x="491"/>
        <n x="124"/>
      </t>
    </mdx>
    <mdx n="0" f="v">
      <t c="3" si="227">
        <n x="225"/>
        <n x="485"/>
        <n x="124"/>
      </t>
    </mdx>
    <mdx n="0" f="v">
      <t c="3" si="227">
        <n x="225"/>
        <n x="486"/>
        <n x="124"/>
      </t>
    </mdx>
    <mdx n="0" f="v">
      <t c="3" si="227">
        <n x="225"/>
        <n x="482"/>
        <n x="124"/>
      </t>
    </mdx>
    <mdx n="0" f="v">
      <t c="3" si="227">
        <n x="225"/>
        <n x="488"/>
        <n x="124"/>
      </t>
    </mdx>
    <mdx n="0" f="v">
      <t c="3" si="227">
        <n x="225"/>
        <n x="489"/>
        <n x="124"/>
      </t>
    </mdx>
    <mdx n="0" f="v">
      <t c="3" si="227">
        <n x="225"/>
        <n x="490"/>
        <n x="124"/>
      </t>
    </mdx>
    <mdx n="0" f="v">
      <t c="3" si="227">
        <n x="225"/>
        <n x="492"/>
        <n x="124"/>
      </t>
    </mdx>
    <mdx n="0" f="v">
      <t c="3" si="227">
        <n x="225"/>
        <n x="493"/>
        <n x="124"/>
      </t>
    </mdx>
    <mdx n="0" f="v">
      <t c="3" si="227">
        <n x="225"/>
        <n x="498"/>
        <n x="124"/>
      </t>
    </mdx>
    <mdx n="0" f="v">
      <t c="3" si="227">
        <n x="225"/>
        <n x="503"/>
        <n x="124"/>
      </t>
    </mdx>
    <mdx n="0" f="v">
      <t c="3" si="227">
        <n x="225"/>
        <n x="500"/>
        <n x="124"/>
      </t>
    </mdx>
    <mdx n="0" f="v">
      <t c="3" si="227">
        <n x="225"/>
        <n x="501"/>
        <n x="124"/>
      </t>
    </mdx>
    <mdx n="0" f="v">
      <t c="3" si="227">
        <n x="225"/>
        <n x="504"/>
        <n x="124"/>
      </t>
    </mdx>
    <mdx n="0" f="v">
      <t c="3" si="227">
        <n x="225"/>
        <n x="505"/>
        <n x="124"/>
      </t>
    </mdx>
    <mdx n="0" f="v">
      <t c="3" si="227">
        <n x="225"/>
        <n x="506"/>
        <n x="124"/>
      </t>
    </mdx>
    <mdx n="0" f="v">
      <t c="3" si="227">
        <n x="225"/>
        <n x="507"/>
        <n x="124"/>
      </t>
    </mdx>
    <mdx n="0" f="v">
      <t c="3" si="227">
        <n x="225"/>
        <n x="508"/>
        <n x="124"/>
      </t>
    </mdx>
    <mdx n="0" f="v">
      <t c="3" si="227">
        <n x="225"/>
        <n x="509"/>
        <n x="124"/>
      </t>
    </mdx>
    <mdx n="0" f="v">
      <t c="3" si="227">
        <n x="225"/>
        <n x="513"/>
        <n x="124"/>
      </t>
    </mdx>
    <mdx n="0" f="v">
      <t c="3" si="227">
        <n x="225"/>
        <n x="510"/>
        <n x="124"/>
      </t>
    </mdx>
    <mdx n="0" f="v">
      <t c="3" si="227">
        <n x="225"/>
        <n x="511"/>
        <n x="124"/>
      </t>
    </mdx>
    <mdx n="0" f="v">
      <t c="3" si="227">
        <n x="225"/>
        <n x="512"/>
        <n x="124"/>
      </t>
    </mdx>
    <mdx n="0" f="v">
      <t c="3" si="227">
        <n x="225"/>
        <n x="514"/>
        <n x="124"/>
      </t>
    </mdx>
    <mdx n="0" f="v">
      <t c="3" si="227">
        <n x="225"/>
        <n x="515"/>
        <n x="124"/>
      </t>
    </mdx>
    <mdx n="0" f="v">
      <t c="3" si="227">
        <n x="225"/>
        <n x="517"/>
        <n x="124"/>
      </t>
    </mdx>
    <mdx n="0" f="v">
      <t c="3" si="227">
        <n x="225"/>
        <n x="518"/>
        <n x="124"/>
      </t>
    </mdx>
    <mdx n="0" f="v">
      <t c="3" si="227">
        <n x="225"/>
        <n x="522"/>
        <n x="124"/>
      </t>
    </mdx>
    <mdx n="0" f="v">
      <t c="3" si="227">
        <n x="225"/>
        <n x="519"/>
        <n x="124"/>
      </t>
    </mdx>
    <mdx n="0" f="v">
      <t c="3" si="227">
        <n x="225"/>
        <n x="520"/>
        <n x="124"/>
      </t>
    </mdx>
    <mdx n="0" f="v">
      <t c="3" si="227">
        <n x="225"/>
        <n x="524"/>
        <n x="124"/>
      </t>
    </mdx>
    <mdx n="0" f="v">
      <t c="3" si="227">
        <n x="225"/>
        <n x="523"/>
        <n x="124"/>
      </t>
    </mdx>
    <mdx n="0" f="v">
      <t c="3" si="227">
        <n x="225"/>
        <n x="528"/>
        <n x="124"/>
      </t>
    </mdx>
    <mdx n="0" f="v">
      <t c="3" si="227">
        <n x="225"/>
        <n x="525"/>
        <n x="124"/>
      </t>
    </mdx>
    <mdx n="0" f="v">
      <t c="3" si="227">
        <n x="225"/>
        <n x="526"/>
        <n x="124"/>
      </t>
    </mdx>
    <mdx n="0" f="v">
      <t c="3" si="227">
        <n x="225"/>
        <n x="527"/>
        <n x="124"/>
      </t>
    </mdx>
    <mdx n="0" f="v">
      <t c="3" si="227">
        <n x="225"/>
        <n x="529"/>
        <n x="124"/>
      </t>
    </mdx>
    <mdx n="0" f="v">
      <t c="3" si="227">
        <n x="225"/>
        <n x="530"/>
        <n x="124"/>
      </t>
    </mdx>
    <mdx n="0" f="v">
      <t c="3" si="227">
        <n x="225"/>
        <n x="533"/>
        <n x="124"/>
      </t>
    </mdx>
    <mdx n="0" f="v">
      <t c="3" si="227">
        <n x="225"/>
        <n x="531"/>
        <n x="124"/>
      </t>
    </mdx>
    <mdx n="0" f="v">
      <t c="3" si="227">
        <n x="225"/>
        <n x="532"/>
        <n x="124"/>
      </t>
    </mdx>
    <mdx n="0" f="v">
      <t c="3" si="227">
        <n x="225"/>
        <n x="537"/>
        <n x="124"/>
      </t>
    </mdx>
    <mdx n="0" f="v">
      <t c="3" si="227">
        <n x="225"/>
        <n x="539"/>
        <n x="124"/>
      </t>
    </mdx>
    <mdx n="0" f="v">
      <t c="3" si="227">
        <n x="225"/>
        <n x="540"/>
        <n x="124"/>
      </t>
    </mdx>
    <mdx n="0" f="v">
      <t c="3" si="227">
        <n x="225"/>
        <n x="545"/>
        <n x="124"/>
      </t>
    </mdx>
    <mdx n="0" f="v">
      <t c="3" si="227">
        <n x="225"/>
        <n x="544"/>
        <n x="124"/>
      </t>
    </mdx>
    <mdx n="0" f="v">
      <t c="3" si="227">
        <n x="225"/>
        <n x="542"/>
        <n x="124"/>
      </t>
    </mdx>
    <mdx n="0" f="v">
      <t c="3" si="227">
        <n x="225"/>
        <n x="272"/>
        <n x="109"/>
      </t>
    </mdx>
    <mdx n="0" f="v">
      <t c="3" si="227">
        <n x="225"/>
        <n x="273"/>
        <n x="109"/>
      </t>
    </mdx>
    <mdx n="0" f="v">
      <t c="3" si="227">
        <n x="225"/>
        <n x="271"/>
        <n x="109"/>
      </t>
    </mdx>
    <mdx n="0" f="v">
      <t c="3" si="227">
        <n x="225"/>
        <n x="270"/>
        <n x="109"/>
      </t>
    </mdx>
    <mdx n="0" f="v">
      <t c="3" si="227">
        <n x="225"/>
        <n x="269"/>
        <n x="109"/>
      </t>
    </mdx>
    <mdx n="0" f="v">
      <t c="3" si="227">
        <n x="225"/>
        <n x="268"/>
        <n x="109"/>
      </t>
    </mdx>
    <mdx n="0" f="v">
      <t c="3" si="227">
        <n x="225"/>
        <n x="355"/>
        <n x="109"/>
      </t>
    </mdx>
    <mdx n="0" f="v">
      <t c="3" si="227">
        <n x="225"/>
        <n x="356"/>
        <n x="109"/>
      </t>
    </mdx>
    <mdx n="0" f="v">
      <t c="3" si="227">
        <n x="225"/>
        <n x="357"/>
        <n x="109"/>
      </t>
    </mdx>
    <mdx n="0" f="v">
      <t c="3" si="227">
        <n x="225"/>
        <n x="358"/>
        <n x="109"/>
      </t>
    </mdx>
    <mdx n="0" f="v">
      <t c="3" si="227">
        <n x="225"/>
        <n x="359"/>
        <n x="109"/>
      </t>
    </mdx>
    <mdx n="0" f="v">
      <t c="3" si="227">
        <n x="225"/>
        <n x="360"/>
        <n x="109"/>
      </t>
    </mdx>
    <mdx n="0" f="v">
      <t c="3" si="227">
        <n x="225"/>
        <n x="361"/>
        <n x="109"/>
      </t>
    </mdx>
    <mdx n="0" f="v">
      <t c="3" si="227">
        <n x="225"/>
        <n x="547"/>
        <n x="109"/>
      </t>
    </mdx>
    <mdx n="0" f="v">
      <t c="3" si="227">
        <n x="225"/>
        <n x="362"/>
        <n x="109"/>
      </t>
    </mdx>
    <mdx n="0" f="v">
      <t c="3" si="227">
        <n x="225"/>
        <n x="364"/>
        <n x="109"/>
      </t>
    </mdx>
    <mdx n="0" f="v">
      <t c="3" si="227">
        <n x="225"/>
        <n x="548"/>
        <n x="109"/>
      </t>
    </mdx>
    <mdx n="0" f="v">
      <t c="3" si="227">
        <n x="225"/>
        <n x="365"/>
        <n x="109"/>
      </t>
    </mdx>
    <mdx n="0" f="v">
      <t c="3" si="227">
        <n x="225"/>
        <n x="366"/>
        <n x="109"/>
      </t>
    </mdx>
    <mdx n="0" f="v">
      <t c="3" si="227">
        <n x="225"/>
        <n x="367"/>
        <n x="109"/>
      </t>
    </mdx>
    <mdx n="0" f="v">
      <t c="3" si="227">
        <n x="225"/>
        <n x="368"/>
        <n x="109"/>
      </t>
    </mdx>
    <mdx n="0" f="v">
      <t c="3" si="227">
        <n x="225"/>
        <n x="369"/>
        <n x="109"/>
      </t>
    </mdx>
    <mdx n="0" f="v">
      <t c="3" si="227">
        <n x="225"/>
        <n x="370"/>
        <n x="109"/>
      </t>
    </mdx>
    <mdx n="0" f="v">
      <t c="3" si="227">
        <n x="225"/>
        <n x="371"/>
        <n x="109"/>
      </t>
    </mdx>
    <mdx n="0" f="v">
      <t c="3" si="227">
        <n x="225"/>
        <n x="372"/>
        <n x="109"/>
      </t>
    </mdx>
    <mdx n="0" f="v">
      <t c="3" si="227">
        <n x="225"/>
        <n x="383"/>
        <n x="109"/>
      </t>
    </mdx>
    <mdx n="0" f="v">
      <t c="3" si="227">
        <n x="225"/>
        <n x="255"/>
        <n x="109"/>
      </t>
    </mdx>
    <mdx n="0" f="v">
      <t c="3" si="227">
        <n x="225"/>
        <n x="316"/>
        <n x="109"/>
      </t>
    </mdx>
    <mdx n="0" f="v">
      <t c="3" si="227">
        <n x="225"/>
        <n x="373"/>
        <n x="109"/>
      </t>
    </mdx>
    <mdx n="0" f="v">
      <t c="3" si="227">
        <n x="225"/>
        <n x="374"/>
        <n x="109"/>
      </t>
    </mdx>
    <mdx n="0" f="v">
      <t c="3" si="227">
        <n x="225"/>
        <n x="375"/>
        <n x="109"/>
      </t>
    </mdx>
    <mdx n="0" f="v">
      <t c="3" si="227">
        <n x="225"/>
        <n x="281"/>
        <n x="109"/>
      </t>
    </mdx>
    <mdx n="0" f="v">
      <t c="3" si="227">
        <n x="225"/>
        <n x="376"/>
        <n x="109"/>
      </t>
    </mdx>
    <mdx n="0" f="v">
      <t c="3" si="227">
        <n x="225"/>
        <n x="377"/>
        <n x="109"/>
      </t>
    </mdx>
    <mdx n="0" f="v">
      <t c="3" si="227">
        <n x="225"/>
        <n x="280"/>
        <n x="109"/>
      </t>
    </mdx>
    <mdx n="0" f="v">
      <t c="3" si="227">
        <n x="225"/>
        <n x="311"/>
        <n x="109"/>
      </t>
    </mdx>
    <mdx n="0" f="v">
      <t c="3" si="227">
        <n x="225"/>
        <n x="378"/>
        <n x="109"/>
      </t>
    </mdx>
    <mdx n="0" f="v">
      <t c="3" si="227">
        <n x="225"/>
        <n x="379"/>
        <n x="109"/>
      </t>
    </mdx>
    <mdx n="0" f="v">
      <t c="3" si="227">
        <n x="225"/>
        <n x="380"/>
        <n x="109"/>
      </t>
    </mdx>
    <mdx n="0" f="v">
      <t c="3" si="227">
        <n x="225"/>
        <n x="381"/>
        <n x="109"/>
      </t>
    </mdx>
    <mdx n="0" f="v">
      <t c="3" si="227">
        <n x="225"/>
        <n x="382"/>
        <n x="109"/>
      </t>
    </mdx>
    <mdx n="0" f="v">
      <t c="3" si="227">
        <n x="225"/>
        <n x="304"/>
        <n x="109"/>
      </t>
    </mdx>
    <mdx n="0" f="v">
      <t c="3" si="227">
        <n x="225"/>
        <n x="384"/>
        <n x="109"/>
      </t>
    </mdx>
    <mdx n="0" f="v">
      <t c="3" si="227">
        <n x="225"/>
        <n x="385"/>
        <n x="109"/>
      </t>
    </mdx>
    <mdx n="0" f="v">
      <t c="3" si="227">
        <n x="225"/>
        <n x="386"/>
        <n x="109"/>
      </t>
    </mdx>
    <mdx n="0" f="v">
      <t c="3" si="227">
        <n x="225"/>
        <n x="387"/>
        <n x="109"/>
      </t>
    </mdx>
    <mdx n="0" f="v">
      <t c="3" si="227">
        <n x="225"/>
        <n x="388"/>
        <n x="109"/>
      </t>
    </mdx>
    <mdx n="0" f="v">
      <t c="3" si="227">
        <n x="225"/>
        <n x="389"/>
        <n x="109"/>
      </t>
    </mdx>
    <mdx n="0" f="v">
      <t c="3" si="227">
        <n x="225"/>
        <n x="390"/>
        <n x="109"/>
      </t>
    </mdx>
    <mdx n="0" f="v">
      <t c="3" si="227">
        <n x="225"/>
        <n x="393"/>
        <n x="109"/>
      </t>
    </mdx>
    <mdx n="0" f="v">
      <t c="3" si="227">
        <n x="225"/>
        <n x="394"/>
        <n x="109"/>
      </t>
    </mdx>
    <mdx n="0" f="v">
      <t c="3" si="227">
        <n x="225"/>
        <n x="395"/>
        <n x="109"/>
      </t>
    </mdx>
    <mdx n="0" f="v">
      <t c="3" si="227">
        <n x="225"/>
        <n x="278"/>
        <n x="109"/>
      </t>
    </mdx>
    <mdx n="0" f="v">
      <t c="3" si="227">
        <n x="225"/>
        <n x="396"/>
        <n x="109"/>
      </t>
    </mdx>
    <mdx n="0" f="v">
      <t c="3" si="227">
        <n x="225"/>
        <n x="397"/>
        <n x="109"/>
      </t>
    </mdx>
    <mdx n="0" f="v">
      <t c="3" si="227">
        <n x="225"/>
        <n x="398"/>
        <n x="109"/>
      </t>
    </mdx>
    <mdx n="0" f="v">
      <t c="3" si="227">
        <n x="225"/>
        <n x="392"/>
        <n x="109"/>
      </t>
    </mdx>
    <mdx n="0" f="v">
      <t c="3" si="227">
        <n x="225"/>
        <n x="391"/>
        <n x="109"/>
      </t>
    </mdx>
    <mdx n="0" f="v">
      <t c="3" si="227">
        <n x="225"/>
        <n x="399"/>
        <n x="109"/>
      </t>
    </mdx>
    <mdx n="0" f="v">
      <t c="3" si="227">
        <n x="225"/>
        <n x="400"/>
        <n x="109"/>
      </t>
    </mdx>
    <mdx n="0" f="v">
      <t c="3" si="227">
        <n x="225"/>
        <n x="401"/>
        <n x="109"/>
      </t>
    </mdx>
    <mdx n="0" f="v">
      <t c="3" si="227">
        <n x="225"/>
        <n x="402"/>
        <n x="109"/>
      </t>
    </mdx>
    <mdx n="0" f="v">
      <t c="3" si="227">
        <n x="225"/>
        <n x="417"/>
        <n x="109"/>
      </t>
    </mdx>
    <mdx n="0" f="v">
      <t c="3" si="227">
        <n x="225"/>
        <n x="403"/>
        <n x="109"/>
      </t>
    </mdx>
    <mdx n="0" f="v">
      <t c="3" si="227">
        <n x="225"/>
        <n x="404"/>
        <n x="109"/>
      </t>
    </mdx>
    <mdx n="0" f="v">
      <t c="3" si="227">
        <n x="225"/>
        <n x="405"/>
        <n x="109"/>
      </t>
    </mdx>
    <mdx n="0" f="v">
      <t c="3" si="227">
        <n x="225"/>
        <n x="406"/>
        <n x="109"/>
      </t>
    </mdx>
    <mdx n="0" f="v">
      <t c="3" si="227">
        <n x="225"/>
        <n x="407"/>
        <n x="109"/>
      </t>
    </mdx>
    <mdx n="0" f="v">
      <t c="3" si="227">
        <n x="225"/>
        <n x="408"/>
        <n x="109"/>
      </t>
    </mdx>
    <mdx n="0" f="v">
      <t c="3" si="227">
        <n x="225"/>
        <n x="409"/>
        <n x="109"/>
      </t>
    </mdx>
    <mdx n="0" f="v">
      <t c="3" si="227">
        <n x="225"/>
        <n x="410"/>
        <n x="109"/>
      </t>
    </mdx>
    <mdx n="0" f="v">
      <t c="3" si="227">
        <n x="225"/>
        <n x="411"/>
        <n x="109"/>
      </t>
    </mdx>
    <mdx n="0" f="v">
      <t c="3" si="227">
        <n x="225"/>
        <n x="412"/>
        <n x="109"/>
      </t>
    </mdx>
    <mdx n="0" f="v">
      <t c="3" si="227">
        <n x="225"/>
        <n x="413"/>
        <n x="109"/>
      </t>
    </mdx>
    <mdx n="0" f="v">
      <t c="3" si="227">
        <n x="225"/>
        <n x="414"/>
        <n x="109"/>
      </t>
    </mdx>
    <mdx n="0" f="v">
      <t c="3" si="227">
        <n x="225"/>
        <n x="415"/>
        <n x="109"/>
      </t>
    </mdx>
    <mdx n="0" f="v">
      <t c="3" si="227">
        <n x="225"/>
        <n x="416"/>
        <n x="109"/>
      </t>
    </mdx>
    <mdx n="0" f="v">
      <t c="3" si="227">
        <n x="225"/>
        <n x="427"/>
        <n x="109"/>
      </t>
    </mdx>
    <mdx n="0" f="v">
      <t c="3" si="227">
        <n x="225"/>
        <n x="418"/>
        <n x="109"/>
      </t>
    </mdx>
    <mdx n="0" f="v">
      <t c="3" si="227">
        <n x="225"/>
        <n x="419"/>
        <n x="109"/>
      </t>
    </mdx>
    <mdx n="0" f="v">
      <t c="3" si="227">
        <n x="225"/>
        <n x="420"/>
        <n x="109"/>
      </t>
    </mdx>
    <mdx n="0" f="v">
      <t c="3" si="227">
        <n x="225"/>
        <n x="301"/>
        <n x="109"/>
      </t>
    </mdx>
    <mdx n="0" f="v">
      <t c="3" si="227">
        <n x="225"/>
        <n x="297"/>
        <n x="109"/>
      </t>
    </mdx>
    <mdx n="0" f="v">
      <t c="3" si="227">
        <n x="225"/>
        <n x="421"/>
        <n x="109"/>
      </t>
    </mdx>
    <mdx n="0" f="v">
      <t c="3" si="227">
        <n x="225"/>
        <n x="422"/>
        <n x="109"/>
      </t>
    </mdx>
    <mdx n="0" f="v">
      <t c="3" si="227">
        <n x="225"/>
        <n x="433"/>
        <n x="109"/>
      </t>
    </mdx>
    <mdx n="0" f="v">
      <t c="3" si="227">
        <n x="225"/>
        <n x="423"/>
        <n x="109"/>
      </t>
    </mdx>
    <mdx n="0" f="v">
      <t c="3" si="227">
        <n x="225"/>
        <n x="424"/>
        <n x="109"/>
      </t>
    </mdx>
    <mdx n="0" f="v">
      <t c="3" si="227">
        <n x="225"/>
        <n x="425"/>
        <n x="109"/>
      </t>
    </mdx>
    <mdx n="0" f="v">
      <t c="3" si="227">
        <n x="225"/>
        <n x="348"/>
        <n x="109"/>
      </t>
    </mdx>
    <mdx n="0" f="v">
      <t c="3" si="227">
        <n x="225"/>
        <n x="327"/>
        <n x="109"/>
      </t>
    </mdx>
    <mdx n="0" f="v">
      <t c="3" si="227">
        <n x="225"/>
        <n x="426"/>
        <n x="109"/>
      </t>
    </mdx>
    <mdx n="0" f="v">
      <t c="3" si="227">
        <n x="225"/>
        <n x="329"/>
        <n x="109"/>
      </t>
    </mdx>
    <mdx n="0" f="v">
      <t c="3" si="227">
        <n x="225"/>
        <n x="428"/>
        <n x="109"/>
      </t>
    </mdx>
    <mdx n="0" f="v">
      <t c="3" si="227">
        <n x="225"/>
        <n x="328"/>
        <n x="109"/>
      </t>
    </mdx>
    <mdx n="0" f="v">
      <t c="3" si="227">
        <n x="225"/>
        <n x="429"/>
        <n x="109"/>
      </t>
    </mdx>
    <mdx n="0" f="v">
      <t c="3" si="227">
        <n x="225"/>
        <n x="430"/>
        <n x="109"/>
      </t>
    </mdx>
    <mdx n="0" f="v">
      <t c="3" si="227">
        <n x="225"/>
        <n x="431"/>
        <n x="109"/>
      </t>
    </mdx>
    <mdx n="0" f="v">
      <t c="3" si="227">
        <n x="225"/>
        <n x="432"/>
        <n x="109"/>
      </t>
    </mdx>
    <mdx n="0" f="v">
      <t c="3" si="227">
        <n x="225"/>
        <n x="440"/>
        <n x="109"/>
      </t>
    </mdx>
    <mdx n="0" f="v">
      <t c="3" si="227">
        <n x="225"/>
        <n x="441"/>
        <n x="109"/>
      </t>
    </mdx>
    <mdx n="0" f="v">
      <t c="3" si="227">
        <n x="225"/>
        <n x="326"/>
        <n x="109"/>
      </t>
    </mdx>
    <mdx n="0" f="v">
      <t c="3" si="227">
        <n x="225"/>
        <n x="435"/>
        <n x="109"/>
      </t>
    </mdx>
    <mdx n="0" f="v">
      <t c="3" si="227">
        <n x="225"/>
        <n x="436"/>
        <n x="109"/>
      </t>
    </mdx>
    <mdx n="0" f="v">
      <t c="3" si="227">
        <n x="225"/>
        <n x="437"/>
        <n x="109"/>
      </t>
    </mdx>
    <mdx n="0" f="v">
      <t c="3" si="227">
        <n x="225"/>
        <n x="294"/>
        <n x="109"/>
      </t>
    </mdx>
    <mdx n="0" f="v">
      <t c="3" si="227">
        <n x="225"/>
        <n x="447"/>
        <n x="109"/>
      </t>
    </mdx>
    <mdx n="0" f="v">
      <t c="3" si="227">
        <n x="225"/>
        <n x="438"/>
        <n x="109"/>
      </t>
    </mdx>
    <mdx n="0" f="v">
      <t c="3" si="227">
        <n x="225"/>
        <n x="350"/>
        <n x="109"/>
      </t>
    </mdx>
    <mdx n="0" f="v">
      <t c="3" si="227">
        <n x="225"/>
        <n x="439"/>
        <n x="109"/>
      </t>
    </mdx>
    <mdx n="0" f="v">
      <t c="3" si="227">
        <n x="225"/>
        <n x="452"/>
        <n x="109"/>
      </t>
    </mdx>
    <mdx n="0" f="v">
      <t c="3" si="227">
        <n x="225"/>
        <n x="457"/>
        <n x="109"/>
      </t>
    </mdx>
    <mdx n="0" f="v">
      <t c="3" si="227">
        <n x="225"/>
        <n x="442"/>
        <n x="109"/>
      </t>
    </mdx>
    <mdx n="0" f="v">
      <t c="3" si="227">
        <n x="225"/>
        <n x="443"/>
        <n x="109"/>
      </t>
    </mdx>
    <mdx n="0" f="v">
      <t c="3" si="227">
        <n x="225"/>
        <n x="444"/>
        <n x="109"/>
      </t>
    </mdx>
    <mdx n="0" f="v">
      <t c="3" si="227">
        <n x="225"/>
        <n x="445"/>
        <n x="109"/>
      </t>
    </mdx>
    <mdx n="0" f="v">
      <t c="3" si="227">
        <n x="225"/>
        <n x="446"/>
        <n x="109"/>
      </t>
    </mdx>
    <mdx n="0" f="v">
      <t c="3" si="227">
        <n x="225"/>
        <n x="434"/>
        <n x="109"/>
      </t>
    </mdx>
    <mdx n="0" f="v">
      <t c="3" si="227">
        <n x="225"/>
        <n x="346"/>
        <n x="109"/>
      </t>
    </mdx>
    <mdx n="0" f="v">
      <t c="3" si="227">
        <n x="225"/>
        <n x="458"/>
        <n x="109"/>
      </t>
    </mdx>
    <mdx n="0" f="v">
      <t c="3" si="227">
        <n x="225"/>
        <n x="448"/>
        <n x="109"/>
      </t>
    </mdx>
    <mdx n="0" f="v">
      <t c="3" si="227">
        <n x="225"/>
        <n x="450"/>
        <n x="109"/>
      </t>
    </mdx>
    <mdx n="0" f="v">
      <t c="3" si="227">
        <n x="225"/>
        <n x="473"/>
        <n x="109"/>
      </t>
    </mdx>
    <mdx n="0" f="v">
      <t c="3" si="227">
        <n x="225"/>
        <n x="459"/>
        <n x="109"/>
      </t>
    </mdx>
    <mdx n="0" f="v">
      <t c="3" si="227">
        <n x="225"/>
        <n x="276"/>
        <n x="109"/>
      </t>
    </mdx>
    <mdx n="0" f="v">
      <t c="3" si="227">
        <n x="225"/>
        <n x="453"/>
        <n x="109"/>
      </t>
    </mdx>
    <mdx n="0" f="v">
      <t c="3" si="227">
        <n x="225"/>
        <n x="454"/>
        <n x="109"/>
      </t>
    </mdx>
    <mdx n="0" f="v">
      <t c="3" si="227">
        <n x="225"/>
        <n x="455"/>
        <n x="109"/>
      </t>
    </mdx>
    <mdx n="0" f="v">
      <t c="3" si="227">
        <n x="225"/>
        <n x="456"/>
        <n x="109"/>
      </t>
    </mdx>
    <mdx n="0" f="v">
      <t c="3" si="227">
        <n x="225"/>
        <n x="451"/>
        <n x="109"/>
      </t>
    </mdx>
    <mdx n="0" f="v">
      <t c="3" si="227">
        <n x="225"/>
        <n x="460"/>
        <n x="109"/>
      </t>
    </mdx>
    <mdx n="0" f="v">
      <t c="3" si="227">
        <n x="225"/>
        <n x="461"/>
        <n x="109"/>
      </t>
    </mdx>
    <mdx n="0" f="v">
      <t c="3" si="227">
        <n x="225"/>
        <n x="462"/>
        <n x="109"/>
      </t>
    </mdx>
    <mdx n="0" f="v">
      <t c="3" si="227">
        <n x="225"/>
        <n x="463"/>
        <n x="109"/>
      </t>
    </mdx>
    <mdx n="0" f="v">
      <t c="3" si="227">
        <n x="225"/>
        <n x="464"/>
        <n x="109"/>
      </t>
    </mdx>
    <mdx n="0" f="v">
      <t c="3" si="227">
        <n x="225"/>
        <n x="465"/>
        <n x="109"/>
      </t>
    </mdx>
    <mdx n="0" f="v">
      <t c="3" si="227">
        <n x="225"/>
        <n x="466"/>
        <n x="109"/>
      </t>
    </mdx>
    <mdx n="0" f="v">
      <t c="3" si="227">
        <n x="225"/>
        <n x="467"/>
        <n x="109"/>
      </t>
    </mdx>
    <mdx n="0" f="v">
      <t c="3" si="227">
        <n x="225"/>
        <n x="468"/>
        <n x="109"/>
      </t>
    </mdx>
    <mdx n="0" f="v">
      <t c="3" si="227">
        <n x="225"/>
        <n x="469"/>
        <n x="109"/>
      </t>
    </mdx>
    <mdx n="0" f="v">
      <t c="3" si="227">
        <n x="225"/>
        <n x="470"/>
        <n x="109"/>
      </t>
    </mdx>
    <mdx n="0" f="v">
      <t c="3" si="227">
        <n x="225"/>
        <n x="472"/>
        <n x="109"/>
      </t>
    </mdx>
    <mdx n="0" f="v">
      <t c="3" si="227">
        <n x="225"/>
        <n x="477"/>
        <n x="109"/>
      </t>
    </mdx>
    <mdx n="0" f="v">
      <t c="3" si="227">
        <n x="225"/>
        <n x="471"/>
        <n x="109"/>
      </t>
    </mdx>
    <mdx n="0" f="v">
      <t c="3" si="227">
        <n x="225"/>
        <n x="474"/>
        <n x="109"/>
      </t>
    </mdx>
    <mdx n="0" f="v">
      <t c="3" si="227">
        <n x="225"/>
        <n x="475"/>
        <n x="109"/>
      </t>
    </mdx>
    <mdx n="0" f="v">
      <t c="3" si="227">
        <n x="225"/>
        <n x="476"/>
        <n x="109"/>
      </t>
    </mdx>
    <mdx n="0" f="v">
      <t c="3" si="227">
        <n x="225"/>
        <n x="478"/>
        <n x="109"/>
      </t>
    </mdx>
    <mdx n="0" f="v">
      <t c="3" si="227">
        <n x="225"/>
        <n x="479"/>
        <n x="109"/>
      </t>
    </mdx>
    <mdx n="0" f="v">
      <t c="3" si="227">
        <n x="225"/>
        <n x="480"/>
        <n x="109"/>
      </t>
    </mdx>
    <mdx n="0" f="v">
      <t c="3" si="227">
        <n x="225"/>
        <n x="481"/>
        <n x="109"/>
      </t>
    </mdx>
    <mdx n="0" f="v">
      <t c="3" si="227">
        <n x="225"/>
        <n x="483"/>
        <n x="109"/>
      </t>
    </mdx>
    <mdx n="0" f="v">
      <t c="3" si="227">
        <n x="225"/>
        <n x="491"/>
        <n x="109"/>
      </t>
    </mdx>
    <mdx n="0" f="v">
      <t c="3" si="227">
        <n x="225"/>
        <n x="490"/>
        <n x="109"/>
      </t>
    </mdx>
    <mdx n="0" f="v">
      <t c="3" si="227">
        <n x="225"/>
        <n x="484"/>
        <n x="109"/>
      </t>
    </mdx>
    <mdx n="0" f="v">
      <t c="3" si="227">
        <n x="225"/>
        <n x="485"/>
        <n x="109"/>
      </t>
    </mdx>
    <mdx n="0" f="v">
      <t c="3" si="227">
        <n x="225"/>
        <n x="486"/>
        <n x="109"/>
      </t>
    </mdx>
    <mdx n="0" f="v">
      <t c="3" si="227">
        <n x="225"/>
        <n x="482"/>
        <n x="109"/>
      </t>
    </mdx>
    <mdx n="0" f="v">
      <t c="3" si="227">
        <n x="225"/>
        <n x="487"/>
        <n x="109"/>
      </t>
    </mdx>
    <mdx n="0" f="v">
      <t c="3" si="227">
        <n x="225"/>
        <n x="488"/>
        <n x="109"/>
      </t>
    </mdx>
    <mdx n="0" f="v">
      <t c="3" si="227">
        <n x="225"/>
        <n x="489"/>
        <n x="109"/>
      </t>
    </mdx>
    <mdx n="0" f="v">
      <t c="3" si="227">
        <n x="225"/>
        <n x="497"/>
        <n x="109"/>
      </t>
    </mdx>
    <mdx n="0" f="v">
      <t c="3" si="227">
        <n x="225"/>
        <n x="492"/>
        <n x="109"/>
      </t>
    </mdx>
    <mdx n="0" f="v">
      <t c="3" si="227">
        <n x="225"/>
        <n x="493"/>
        <n x="109"/>
      </t>
    </mdx>
    <mdx n="0" f="v">
      <t c="3" si="227">
        <n x="225"/>
        <n x="495"/>
        <n x="109"/>
      </t>
    </mdx>
    <mdx n="0" f="v">
      <t c="3" si="227">
        <n x="225"/>
        <n x="496"/>
        <n x="109"/>
      </t>
    </mdx>
    <mdx n="0" f="v">
      <t c="3" si="227">
        <n x="225"/>
        <n x="494"/>
        <n x="109"/>
      </t>
    </mdx>
    <mdx n="0" f="v">
      <t c="3" si="227">
        <n x="225"/>
        <n x="498"/>
        <n x="109"/>
      </t>
    </mdx>
    <mdx n="0" f="v">
      <t c="3" si="227">
        <n x="225"/>
        <n x="499"/>
        <n x="109"/>
      </t>
    </mdx>
    <mdx n="0" f="v">
      <t c="3" si="227">
        <n x="225"/>
        <n x="503"/>
        <n x="109"/>
      </t>
    </mdx>
    <mdx n="0" f="v">
      <t c="3" si="227">
        <n x="225"/>
        <n x="500"/>
        <n x="109"/>
      </t>
    </mdx>
    <mdx n="0" f="v">
      <t c="3" si="227">
        <n x="225"/>
        <n x="501"/>
        <n x="109"/>
      </t>
    </mdx>
    <mdx n="0" f="v">
      <t c="3" si="227">
        <n x="225"/>
        <n x="502"/>
        <n x="109"/>
      </t>
    </mdx>
    <mdx n="0" f="v">
      <t c="3" si="227">
        <n x="225"/>
        <n x="504"/>
        <n x="109"/>
      </t>
    </mdx>
    <mdx n="0" f="v">
      <t c="3" si="227">
        <n x="225"/>
        <n x="505"/>
        <n x="109"/>
      </t>
    </mdx>
    <mdx n="0" f="v">
      <t c="3" si="227">
        <n x="225"/>
        <n x="506"/>
        <n x="109"/>
      </t>
    </mdx>
    <mdx n="0" f="v">
      <t c="3" si="227">
        <n x="225"/>
        <n x="513"/>
        <n x="109"/>
      </t>
    </mdx>
    <mdx n="0" f="v">
      <t c="3" si="227">
        <n x="225"/>
        <n x="507"/>
        <n x="109"/>
      </t>
    </mdx>
    <mdx n="0" f="v">
      <t c="3" si="227">
        <n x="225"/>
        <n x="508"/>
        <n x="109"/>
      </t>
    </mdx>
    <mdx n="0" f="v">
      <t c="3" si="227">
        <n x="225"/>
        <n x="509"/>
        <n x="109"/>
      </t>
    </mdx>
    <mdx n="0" f="v">
      <t c="3" si="227">
        <n x="225"/>
        <n x="510"/>
        <n x="109"/>
      </t>
    </mdx>
    <mdx n="0" f="v">
      <t c="3" si="227">
        <n x="225"/>
        <n x="511"/>
        <n x="109"/>
      </t>
    </mdx>
    <mdx n="0" f="v">
      <t c="3" si="227">
        <n x="225"/>
        <n x="512"/>
        <n x="109"/>
      </t>
    </mdx>
    <mdx n="0" f="v">
      <t c="3" si="227">
        <n x="225"/>
        <n x="514"/>
        <n x="109"/>
      </t>
    </mdx>
    <mdx n="0" f="v">
      <t c="3" si="227">
        <n x="225"/>
        <n x="515"/>
        <n x="109"/>
      </t>
    </mdx>
    <mdx n="0" f="v">
      <t c="3" si="227">
        <n x="225"/>
        <n x="516"/>
        <n x="109"/>
      </t>
    </mdx>
    <mdx n="0" f="v">
      <t c="3" si="227">
        <n x="225"/>
        <n x="517"/>
        <n x="109"/>
      </t>
    </mdx>
    <mdx n="0" f="v">
      <t c="3" si="227">
        <n x="225"/>
        <n x="518"/>
        <n x="109"/>
      </t>
    </mdx>
    <mdx n="0" f="v">
      <t c="3" si="227">
        <n x="225"/>
        <n x="522"/>
        <n x="109"/>
      </t>
    </mdx>
    <mdx n="0" f="v">
      <t c="3" si="227">
        <n x="225"/>
        <n x="519"/>
        <n x="109"/>
      </t>
    </mdx>
    <mdx n="0" f="v">
      <t c="3" si="227">
        <n x="225"/>
        <n x="520"/>
        <n x="109"/>
      </t>
    </mdx>
    <mdx n="0" f="v">
      <t c="3" si="227">
        <n x="225"/>
        <n x="521"/>
        <n x="109"/>
      </t>
    </mdx>
    <mdx n="0" f="v">
      <t c="3" si="227">
        <n x="225"/>
        <n x="523"/>
        <n x="109"/>
      </t>
    </mdx>
    <mdx n="0" f="v">
      <t c="3" si="227">
        <n x="225"/>
        <n x="528"/>
        <n x="109"/>
      </t>
    </mdx>
    <mdx n="0" f="v">
      <t c="3" si="227">
        <n x="225"/>
        <n x="524"/>
        <n x="109"/>
      </t>
    </mdx>
    <mdx n="0" f="v">
      <t c="3" si="227">
        <n x="225"/>
        <n x="525"/>
        <n x="109"/>
      </t>
    </mdx>
    <mdx n="0" f="v">
      <t c="3" si="227">
        <n x="225"/>
        <n x="526"/>
        <n x="109"/>
      </t>
    </mdx>
    <mdx n="0" f="v">
      <t c="3" si="227">
        <n x="225"/>
        <n x="527"/>
        <n x="109"/>
      </t>
    </mdx>
    <mdx n="0" f="v">
      <t c="3" si="227">
        <n x="225"/>
        <n x="529"/>
        <n x="109"/>
      </t>
    </mdx>
    <mdx n="0" f="v">
      <t c="3" si="227">
        <n x="225"/>
        <n x="530"/>
        <n x="109"/>
      </t>
    </mdx>
    <mdx n="0" f="v">
      <t c="3" si="227">
        <n x="225"/>
        <n x="533"/>
        <n x="109"/>
      </t>
    </mdx>
    <mdx n="0" f="v">
      <t c="3" si="227">
        <n x="225"/>
        <n x="531"/>
        <n x="109"/>
      </t>
    </mdx>
    <mdx n="0" f="v">
      <t c="3" si="227">
        <n x="225"/>
        <n x="532"/>
        <n x="109"/>
      </t>
    </mdx>
    <mdx n="0" f="v">
      <t c="3" si="227">
        <n x="225"/>
        <n x="534"/>
        <n x="109"/>
      </t>
    </mdx>
    <mdx n="0" f="v">
      <t c="3" si="227">
        <n x="225"/>
        <n x="535"/>
        <n x="109"/>
      </t>
    </mdx>
    <mdx n="0" f="v">
      <t c="3" si="227">
        <n x="225"/>
        <n x="536"/>
        <n x="109"/>
      </t>
    </mdx>
    <mdx n="0" f="v">
      <t c="3" si="227">
        <n x="225"/>
        <n x="537"/>
        <n x="109"/>
      </t>
    </mdx>
    <mdx n="0" f="v">
      <t c="3" si="227">
        <n x="225"/>
        <n x="538"/>
        <n x="109"/>
      </t>
    </mdx>
    <mdx n="0" f="v">
      <t c="3" si="227">
        <n x="225"/>
        <n x="539"/>
        <n x="109"/>
      </t>
    </mdx>
    <mdx n="0" f="v">
      <t c="3" si="227">
        <n x="225"/>
        <n x="540"/>
        <n x="109"/>
      </t>
    </mdx>
    <mdx n="0" f="v">
      <t c="3" si="227">
        <n x="225"/>
        <n x="543"/>
        <n x="109"/>
      </t>
    </mdx>
    <mdx n="0" f="v">
      <t c="3" si="227">
        <n x="225"/>
        <n x="544"/>
        <n x="109"/>
      </t>
    </mdx>
    <mdx n="0" f="v">
      <t c="3" si="227">
        <n x="225"/>
        <n x="541"/>
        <n x="109"/>
      </t>
    </mdx>
    <mdx n="0" f="v">
      <t c="3" si="227">
        <n x="225"/>
        <n x="545"/>
        <n x="109"/>
      </t>
    </mdx>
    <mdx n="0" f="v">
      <t c="3" si="227">
        <n x="225"/>
        <n x="546"/>
        <n x="109"/>
      </t>
    </mdx>
    <mdx n="0" f="v">
      <t c="3" si="227">
        <n x="225"/>
        <n x="542"/>
        <n x="109"/>
      </t>
    </mdx>
    <mdx n="0" f="v">
      <t c="3" si="227">
        <n x="225"/>
        <n x="272"/>
        <n x="125"/>
      </t>
    </mdx>
    <mdx n="0" f="v">
      <t c="3" si="227">
        <n x="225"/>
        <n x="273"/>
        <n x="125"/>
      </t>
    </mdx>
    <mdx n="0" f="v">
      <t c="3" si="227">
        <n x="225"/>
        <n x="270"/>
        <n x="125"/>
      </t>
    </mdx>
    <mdx n="0" f="v">
      <t c="3" si="227">
        <n x="225"/>
        <n x="268"/>
        <n x="125"/>
      </t>
    </mdx>
    <mdx n="0" f="v">
      <t c="3" si="227">
        <n x="225"/>
        <n x="355"/>
        <n x="125"/>
      </t>
    </mdx>
    <mdx n="0" f="v">
      <t c="3" si="227">
        <n x="225"/>
        <n x="356"/>
        <n x="125"/>
      </t>
    </mdx>
    <mdx n="0" f="v">
      <t c="3" si="227">
        <n x="225"/>
        <n x="357"/>
        <n x="125"/>
      </t>
    </mdx>
    <mdx n="0" f="v">
      <t c="3" si="227">
        <n x="225"/>
        <n x="358"/>
        <n x="125"/>
      </t>
    </mdx>
    <mdx n="0" f="v">
      <t c="3" si="227">
        <n x="225"/>
        <n x="359"/>
        <n x="125"/>
      </t>
    </mdx>
    <mdx n="0" f="v">
      <t c="3" si="227">
        <n x="225"/>
        <n x="360"/>
        <n x="125"/>
      </t>
    </mdx>
    <mdx n="0" f="v">
      <t c="3" si="227">
        <n x="225"/>
        <n x="361"/>
        <n x="125"/>
      </t>
    </mdx>
    <mdx n="0" f="v">
      <t c="3" si="227">
        <n x="225"/>
        <n x="255"/>
        <n x="125"/>
      </t>
    </mdx>
    <mdx n="0" f="v">
      <t c="3" si="227">
        <n x="225"/>
        <n x="383"/>
        <n x="125"/>
      </t>
    </mdx>
    <mdx n="0" f="v">
      <t c="3" si="227">
        <n x="225"/>
        <n x="547"/>
        <n x="125"/>
      </t>
    </mdx>
    <mdx n="0" f="v">
      <t c="3" si="227">
        <n x="225"/>
        <n x="362"/>
        <n x="125"/>
      </t>
    </mdx>
    <mdx n="0" f="v">
      <t c="3" si="227">
        <n x="225"/>
        <n x="363"/>
        <n x="125"/>
      </t>
    </mdx>
    <mdx n="0" f="v">
      <t c="3" si="227">
        <n x="225"/>
        <n x="364"/>
        <n x="125"/>
      </t>
    </mdx>
    <mdx n="0" f="v">
      <t c="3" si="227">
        <n x="225"/>
        <n x="548"/>
        <n x="125"/>
      </t>
    </mdx>
    <mdx n="0" f="v">
      <t c="3" si="227">
        <n x="225"/>
        <n x="365"/>
        <n x="125"/>
      </t>
    </mdx>
    <mdx n="0" f="v">
      <t c="3" si="227">
        <n x="225"/>
        <n x="366"/>
        <n x="125"/>
      </t>
    </mdx>
    <mdx n="0" f="v">
      <t c="3" si="227">
        <n x="225"/>
        <n x="367"/>
        <n x="125"/>
      </t>
    </mdx>
    <mdx n="0" f="v">
      <t c="3" si="227">
        <n x="225"/>
        <n x="368"/>
        <n x="125"/>
      </t>
    </mdx>
    <mdx n="0" f="v">
      <t c="3" si="227">
        <n x="225"/>
        <n x="369"/>
        <n x="125"/>
      </t>
    </mdx>
    <mdx n="0" f="v">
      <t c="3" si="227">
        <n x="225"/>
        <n x="370"/>
        <n x="125"/>
      </t>
    </mdx>
    <mdx n="0" f="v">
      <t c="3" si="227">
        <n x="225"/>
        <n x="371"/>
        <n x="125"/>
      </t>
    </mdx>
    <mdx n="0" f="v">
      <t c="3" si="227">
        <n x="225"/>
        <n x="372"/>
        <n x="125"/>
      </t>
    </mdx>
    <mdx n="0" f="v">
      <t c="3" si="227">
        <n x="225"/>
        <n x="316"/>
        <n x="125"/>
      </t>
    </mdx>
    <mdx n="0" f="v">
      <t c="3" si="227">
        <n x="225"/>
        <n x="373"/>
        <n x="125"/>
      </t>
    </mdx>
    <mdx n="0" f="v">
      <t c="3" si="227">
        <n x="225"/>
        <n x="374"/>
        <n x="125"/>
      </t>
    </mdx>
    <mdx n="0" f="v">
      <t c="3" si="227">
        <n x="225"/>
        <n x="375"/>
        <n x="125"/>
      </t>
    </mdx>
    <mdx n="0" f="v">
      <t c="3" si="227">
        <n x="225"/>
        <n x="281"/>
        <n x="125"/>
      </t>
    </mdx>
    <mdx n="0" f="v">
      <t c="3" si="227">
        <n x="225"/>
        <n x="376"/>
        <n x="125"/>
      </t>
    </mdx>
    <mdx n="0" f="v">
      <t c="3" si="227">
        <n x="225"/>
        <n x="377"/>
        <n x="125"/>
      </t>
    </mdx>
    <mdx n="0" f="v">
      <t c="3" si="227">
        <n x="225"/>
        <n x="280"/>
        <n x="125"/>
      </t>
    </mdx>
    <mdx n="0" f="v">
      <t c="3" si="227">
        <n x="225"/>
        <n x="311"/>
        <n x="125"/>
      </t>
    </mdx>
    <mdx n="0" f="v">
      <t c="3" si="227">
        <n x="225"/>
        <n x="378"/>
        <n x="125"/>
      </t>
    </mdx>
    <mdx n="0" f="v">
      <t c="3" si="227">
        <n x="225"/>
        <n x="379"/>
        <n x="125"/>
      </t>
    </mdx>
    <mdx n="0" f="v">
      <t c="3" si="227">
        <n x="225"/>
        <n x="380"/>
        <n x="125"/>
      </t>
    </mdx>
    <mdx n="0" f="v">
      <t c="3" si="227">
        <n x="225"/>
        <n x="381"/>
        <n x="125"/>
      </t>
    </mdx>
    <mdx n="0" f="v">
      <t c="3" si="227">
        <n x="225"/>
        <n x="382"/>
        <n x="125"/>
      </t>
    </mdx>
    <mdx n="0" f="v">
      <t c="3" si="227">
        <n x="225"/>
        <n x="304"/>
        <n x="125"/>
      </t>
    </mdx>
    <mdx n="0" f="v">
      <t c="3" si="227">
        <n x="225"/>
        <n x="384"/>
        <n x="125"/>
      </t>
    </mdx>
    <mdx n="0" f="v">
      <t c="3" si="227">
        <n x="225"/>
        <n x="385"/>
        <n x="125"/>
      </t>
    </mdx>
    <mdx n="0" f="v">
      <t c="3" si="227">
        <n x="225"/>
        <n x="386"/>
        <n x="125"/>
      </t>
    </mdx>
    <mdx n="0" f="v">
      <t c="3" si="227">
        <n x="225"/>
        <n x="387"/>
        <n x="125"/>
      </t>
    </mdx>
    <mdx n="0" f="v">
      <t c="3" si="227">
        <n x="225"/>
        <n x="389"/>
        <n x="125"/>
      </t>
    </mdx>
    <mdx n="0" f="v">
      <t c="3" si="227">
        <n x="225"/>
        <n x="390"/>
        <n x="125"/>
      </t>
    </mdx>
    <mdx n="0" f="v">
      <t c="3" si="227">
        <n x="225"/>
        <n x="391"/>
        <n x="125"/>
      </t>
    </mdx>
    <mdx n="0" f="v">
      <t c="3" si="227">
        <n x="225"/>
        <n x="393"/>
        <n x="125"/>
      </t>
    </mdx>
    <mdx n="0" f="v">
      <t c="3" si="227">
        <n x="225"/>
        <n x="394"/>
        <n x="125"/>
      </t>
    </mdx>
    <mdx n="0" f="v">
      <t c="3" si="227">
        <n x="225"/>
        <n x="395"/>
        <n x="125"/>
      </t>
    </mdx>
    <mdx n="0" f="v">
      <t c="3" si="227">
        <n x="225"/>
        <n x="278"/>
        <n x="125"/>
      </t>
    </mdx>
    <mdx n="0" f="v">
      <t c="3" si="227">
        <n x="225"/>
        <n x="396"/>
        <n x="125"/>
      </t>
    </mdx>
    <mdx n="0" f="v">
      <t c="3" si="227">
        <n x="225"/>
        <n x="397"/>
        <n x="125"/>
      </t>
    </mdx>
    <mdx n="0" f="v">
      <t c="3" si="227">
        <n x="225"/>
        <n x="398"/>
        <n x="125"/>
      </t>
    </mdx>
    <mdx n="0" f="v">
      <t c="3" si="227">
        <n x="225"/>
        <n x="392"/>
        <n x="125"/>
      </t>
    </mdx>
    <mdx n="0" f="v">
      <t c="3" si="227">
        <n x="225"/>
        <n x="399"/>
        <n x="125"/>
      </t>
    </mdx>
    <mdx n="0" f="v">
      <t c="3" si="227">
        <n x="225"/>
        <n x="400"/>
        <n x="125"/>
      </t>
    </mdx>
    <mdx n="0" f="v">
      <t c="3" si="227">
        <n x="225"/>
        <n x="401"/>
        <n x="125"/>
      </t>
    </mdx>
    <mdx n="0" f="v">
      <t c="3" si="227">
        <n x="225"/>
        <n x="402"/>
        <n x="125"/>
      </t>
    </mdx>
    <mdx n="0" f="v">
      <t c="3" si="227">
        <n x="225"/>
        <n x="277"/>
        <n x="125"/>
      </t>
    </mdx>
    <mdx n="0" f="v">
      <t c="3" si="227">
        <n x="225"/>
        <n x="417"/>
        <n x="125"/>
      </t>
    </mdx>
    <mdx n="0" f="v">
      <t c="3" si="227">
        <n x="225"/>
        <n x="411"/>
        <n x="125"/>
      </t>
    </mdx>
    <mdx n="0" f="v">
      <t c="3" si="227">
        <n x="225"/>
        <n x="404"/>
        <n x="125"/>
      </t>
    </mdx>
    <mdx n="0" f="v">
      <t c="3" si="227">
        <n x="225"/>
        <n x="405"/>
        <n x="125"/>
      </t>
    </mdx>
    <mdx n="0" f="v">
      <t c="3" si="227">
        <n x="225"/>
        <n x="406"/>
        <n x="125"/>
      </t>
    </mdx>
    <mdx n="0" f="v">
      <t c="3" si="227">
        <n x="225"/>
        <n x="407"/>
        <n x="125"/>
      </t>
    </mdx>
    <mdx n="0" f="v">
      <t c="3" si="227">
        <n x="225"/>
        <n x="408"/>
        <n x="125"/>
      </t>
    </mdx>
    <mdx n="0" f="v">
      <t c="3" si="227">
        <n x="225"/>
        <n x="409"/>
        <n x="125"/>
      </t>
    </mdx>
    <mdx n="0" f="v">
      <t c="3" si="227">
        <n x="225"/>
        <n x="410"/>
        <n x="125"/>
      </t>
    </mdx>
    <mdx n="0" f="v">
      <t c="3" si="227">
        <n x="225"/>
        <n x="403"/>
        <n x="125"/>
      </t>
    </mdx>
    <mdx n="0" f="v">
      <t c="3" si="227">
        <n x="225"/>
        <n x="412"/>
        <n x="125"/>
      </t>
    </mdx>
    <mdx n="0" f="v">
      <t c="3" si="227">
        <n x="225"/>
        <n x="413"/>
        <n x="125"/>
      </t>
    </mdx>
    <mdx n="0" f="v">
      <t c="3" si="227">
        <n x="225"/>
        <n x="414"/>
        <n x="125"/>
      </t>
    </mdx>
    <mdx n="0" f="v">
      <t c="3" si="227">
        <n x="225"/>
        <n x="415"/>
        <n x="125"/>
      </t>
    </mdx>
    <mdx n="0" f="v">
      <t c="3" si="227">
        <n x="225"/>
        <n x="416"/>
        <n x="125"/>
      </t>
    </mdx>
    <mdx n="0" f="v">
      <t c="3" si="227">
        <n x="225"/>
        <n x="427"/>
        <n x="125"/>
      </t>
    </mdx>
    <mdx n="0" f="v">
      <t c="3" si="227">
        <n x="225"/>
        <n x="422"/>
        <n x="125"/>
      </t>
    </mdx>
    <mdx n="0" f="v">
      <t c="3" si="227">
        <n x="225"/>
        <n x="418"/>
        <n x="125"/>
      </t>
    </mdx>
    <mdx n="0" f="v">
      <t c="3" si="227">
        <n x="225"/>
        <n x="419"/>
        <n x="125"/>
      </t>
    </mdx>
    <mdx n="0" f="v">
      <t c="3" si="227">
        <n x="225"/>
        <n x="420"/>
        <n x="125"/>
      </t>
    </mdx>
    <mdx n="0" f="v">
      <t c="3" si="227">
        <n x="225"/>
        <n x="299"/>
        <n x="125"/>
      </t>
    </mdx>
    <mdx n="0" f="v">
      <t c="3" si="227">
        <n x="225"/>
        <n x="297"/>
        <n x="125"/>
      </t>
    </mdx>
    <mdx n="0" f="v">
      <t c="3" si="227">
        <n x="225"/>
        <n x="421"/>
        <n x="125"/>
      </t>
    </mdx>
    <mdx n="0" f="v">
      <t c="3" si="227">
        <n x="225"/>
        <n x="423"/>
        <n x="125"/>
      </t>
    </mdx>
    <mdx n="0" f="v">
      <t c="3" si="227">
        <n x="225"/>
        <n x="424"/>
        <n x="125"/>
      </t>
    </mdx>
    <mdx n="0" f="v">
      <t c="3" si="227">
        <n x="225"/>
        <n x="425"/>
        <n x="125"/>
      </t>
    </mdx>
    <mdx n="0" f="v">
      <t c="3" si="227">
        <n x="225"/>
        <n x="327"/>
        <n x="125"/>
      </t>
    </mdx>
    <mdx n="0" f="v">
      <t c="3" si="227">
        <n x="225"/>
        <n x="426"/>
        <n x="125"/>
      </t>
    </mdx>
    <mdx n="0" f="v">
      <t c="3" si="227">
        <n x="225"/>
        <n x="433"/>
        <n x="125"/>
      </t>
    </mdx>
    <mdx n="0" f="v">
      <t c="3" si="227">
        <n x="225"/>
        <n x="329"/>
        <n x="125"/>
      </t>
    </mdx>
    <mdx n="0" f="v">
      <t c="3" si="227">
        <n x="225"/>
        <n x="428"/>
        <n x="125"/>
      </t>
    </mdx>
    <mdx n="0" f="v">
      <t c="3" si="227">
        <n x="225"/>
        <n x="328"/>
        <n x="125"/>
      </t>
    </mdx>
    <mdx n="0" f="v">
      <t c="3" si="227">
        <n x="225"/>
        <n x="429"/>
        <n x="125"/>
      </t>
    </mdx>
    <mdx n="0" f="v">
      <t c="3" si="227">
        <n x="225"/>
        <n x="430"/>
        <n x="125"/>
      </t>
    </mdx>
    <mdx n="0" f="v">
      <t c="3" si="227">
        <n x="225"/>
        <n x="431"/>
        <n x="125"/>
      </t>
    </mdx>
    <mdx n="0" f="v">
      <t c="3" si="227">
        <n x="225"/>
        <n x="432"/>
        <n x="125"/>
      </t>
    </mdx>
    <mdx n="0" f="v">
      <t c="3" si="227">
        <n x="225"/>
        <n x="438"/>
        <n x="125"/>
      </t>
    </mdx>
    <mdx n="0" f="v">
      <t c="3" si="227">
        <n x="225"/>
        <n x="441"/>
        <n x="125"/>
      </t>
    </mdx>
    <mdx n="0" f="v">
      <t c="3" si="227">
        <n x="225"/>
        <n x="447"/>
        <n x="125"/>
      </t>
    </mdx>
    <mdx n="0" f="v">
      <t c="3" si="227">
        <n x="225"/>
        <n x="326"/>
        <n x="125"/>
      </t>
    </mdx>
    <mdx n="0" f="v">
      <t c="3" si="227">
        <n x="225"/>
        <n x="435"/>
        <n x="125"/>
      </t>
    </mdx>
    <mdx n="0" f="v">
      <t c="3" si="227">
        <n x="225"/>
        <n x="436"/>
        <n x="125"/>
      </t>
    </mdx>
    <mdx n="0" f="v">
      <t c="3" si="227">
        <n x="225"/>
        <n x="437"/>
        <n x="125"/>
      </t>
    </mdx>
    <mdx n="0" f="v">
      <t c="3" si="227">
        <n x="225"/>
        <n x="294"/>
        <n x="125"/>
      </t>
    </mdx>
    <mdx n="0" f="v">
      <t c="3" si="227">
        <n x="225"/>
        <n x="293"/>
        <n x="125"/>
      </t>
    </mdx>
    <mdx n="0" f="v">
      <t c="3" si="227">
        <n x="225"/>
        <n x="350"/>
        <n x="125"/>
      </t>
    </mdx>
    <mdx n="0" f="v">
      <t c="3" si="227">
        <n x="225"/>
        <n x="439"/>
        <n x="125"/>
      </t>
    </mdx>
    <mdx n="0" f="v">
      <t c="3" si="227">
        <n x="225"/>
        <n x="448"/>
        <n x="125"/>
      </t>
    </mdx>
    <mdx n="0" f="v">
      <t c="3" si="227">
        <n x="225"/>
        <n x="449"/>
        <n x="125"/>
      </t>
    </mdx>
    <mdx n="0" f="v">
      <t c="3" si="227">
        <n x="225"/>
        <n x="442"/>
        <n x="125"/>
      </t>
    </mdx>
    <mdx n="0" f="v">
      <t c="3" si="227">
        <n x="225"/>
        <n x="443"/>
        <n x="125"/>
      </t>
    </mdx>
    <mdx n="0" f="v">
      <t c="3" si="227">
        <n x="225"/>
        <n x="444"/>
        <n x="125"/>
      </t>
    </mdx>
    <mdx n="0" f="v">
      <t c="3" si="227">
        <n x="225"/>
        <n x="445"/>
        <n x="125"/>
      </t>
    </mdx>
    <mdx n="0" f="v">
      <t c="3" si="227">
        <n x="225"/>
        <n x="446"/>
        <n x="125"/>
      </t>
    </mdx>
    <mdx n="0" f="v">
      <t c="3" si="227">
        <n x="225"/>
        <n x="434"/>
        <n x="125"/>
      </t>
    </mdx>
    <mdx n="0" f="v">
      <t c="3" si="227">
        <n x="225"/>
        <n x="452"/>
        <n x="125"/>
      </t>
    </mdx>
    <mdx n="0" f="v">
      <t c="3" si="227">
        <n x="225"/>
        <n x="440"/>
        <n x="125"/>
      </t>
    </mdx>
    <mdx n="0" f="v">
      <t c="3" si="227">
        <n x="225"/>
        <n x="450"/>
        <n x="125"/>
      </t>
    </mdx>
    <mdx n="0" f="v">
      <t c="3" si="227">
        <n x="225"/>
        <n x="458"/>
        <n x="125"/>
      </t>
    </mdx>
    <mdx n="0" f="v">
      <t c="3" si="227">
        <n x="225"/>
        <n x="473"/>
        <n x="125"/>
      </t>
    </mdx>
    <mdx n="0" f="v">
      <t c="3" si="227">
        <n x="225"/>
        <n x="346"/>
        <n x="125"/>
      </t>
    </mdx>
    <mdx n="0" f="v">
      <t c="3" si="227">
        <n x="225"/>
        <n x="276"/>
        <n x="125"/>
      </t>
    </mdx>
    <mdx n="0" f="v">
      <t c="3" si="227">
        <n x="225"/>
        <n x="453"/>
        <n x="125"/>
      </t>
    </mdx>
    <mdx n="0" f="v">
      <t c="3" si="227">
        <n x="225"/>
        <n x="454"/>
        <n x="125"/>
      </t>
    </mdx>
    <mdx n="0" f="v">
      <t c="3" si="227">
        <n x="225"/>
        <n x="455"/>
        <n x="125"/>
      </t>
    </mdx>
    <mdx n="0" f="v">
      <t c="3" si="227">
        <n x="225"/>
        <n x="456"/>
        <n x="125"/>
      </t>
    </mdx>
    <mdx n="0" f="v">
      <t c="3" si="227">
        <n x="225"/>
        <n x="459"/>
        <n x="125"/>
      </t>
    </mdx>
    <mdx n="0" f="v">
      <t c="3" si="227">
        <n x="225"/>
        <n x="451"/>
        <n x="125"/>
      </t>
    </mdx>
    <mdx n="0" f="v">
      <t c="3" si="227">
        <n x="225"/>
        <n x="457"/>
        <n x="125"/>
      </t>
    </mdx>
    <mdx n="0" f="v">
      <t c="3" si="227">
        <n x="225"/>
        <n x="461"/>
        <n x="125"/>
      </t>
    </mdx>
    <mdx n="0" f="v">
      <t c="3" si="227">
        <n x="225"/>
        <n x="462"/>
        <n x="125"/>
      </t>
    </mdx>
    <mdx n="0" f="v">
      <t c="3" si="227">
        <n x="225"/>
        <n x="463"/>
        <n x="125"/>
      </t>
    </mdx>
    <mdx n="0" f="v">
      <t c="3" si="227">
        <n x="225"/>
        <n x="464"/>
        <n x="125"/>
      </t>
    </mdx>
    <mdx n="0" f="v">
      <t c="3" si="227">
        <n x="225"/>
        <n x="465"/>
        <n x="125"/>
      </t>
    </mdx>
    <mdx n="0" f="v">
      <t c="3" si="227">
        <n x="225"/>
        <n x="466"/>
        <n x="125"/>
      </t>
    </mdx>
    <mdx n="0" f="v">
      <t c="3" si="227">
        <n x="225"/>
        <n x="467"/>
        <n x="125"/>
      </t>
    </mdx>
    <mdx n="0" f="v">
      <t c="3" si="227">
        <n x="225"/>
        <n x="460"/>
        <n x="125"/>
      </t>
    </mdx>
    <mdx n="0" f="v">
      <t c="3" si="227">
        <n x="225"/>
        <n x="468"/>
        <n x="125"/>
      </t>
    </mdx>
    <mdx n="0" f="v">
      <t c="3" si="227">
        <n x="225"/>
        <n x="469"/>
        <n x="125"/>
      </t>
    </mdx>
    <mdx n="0" f="v">
      <t c="3" si="227">
        <n x="225"/>
        <n x="470"/>
        <n x="125"/>
      </t>
    </mdx>
    <mdx n="0" f="v">
      <t c="3" si="227">
        <n x="225"/>
        <n x="474"/>
        <n x="125"/>
      </t>
    </mdx>
    <mdx n="0" f="v">
      <t c="3" si="227">
        <n x="225"/>
        <n x="475"/>
        <n x="125"/>
      </t>
    </mdx>
    <mdx n="0" f="v">
      <t c="3" si="227">
        <n x="225"/>
        <n x="476"/>
        <n x="125"/>
      </t>
    </mdx>
    <mdx n="0" f="v">
      <t c="3" si="227">
        <n x="225"/>
        <n x="471"/>
        <n x="125"/>
      </t>
    </mdx>
    <mdx n="0" f="v">
      <t c="3" si="227">
        <n x="225"/>
        <n x="472"/>
        <n x="125"/>
      </t>
    </mdx>
    <mdx n="0" f="v">
      <t c="3" si="227">
        <n x="225"/>
        <n x="477"/>
        <n x="125"/>
      </t>
    </mdx>
    <mdx n="0" f="v">
      <t c="3" si="227">
        <n x="225"/>
        <n x="478"/>
        <n x="125"/>
      </t>
    </mdx>
    <mdx n="0" f="v">
      <t c="3" si="227">
        <n x="225"/>
        <n x="479"/>
        <n x="125"/>
      </t>
    </mdx>
    <mdx n="0" f="v">
      <t c="3" si="227">
        <n x="225"/>
        <n x="480"/>
        <n x="125"/>
      </t>
    </mdx>
    <mdx n="0" f="v">
      <t c="3" si="227">
        <n x="225"/>
        <n x="481"/>
        <n x="125"/>
      </t>
    </mdx>
    <mdx n="0" f="v">
      <t c="3" si="227">
        <n x="225"/>
        <n x="483"/>
        <n x="125"/>
      </t>
    </mdx>
    <mdx n="0" f="v">
      <t c="3" si="227">
        <n x="225"/>
        <n x="484"/>
        <n x="125"/>
      </t>
    </mdx>
    <mdx n="0" f="v">
      <t c="3" si="227">
        <n x="225"/>
        <n x="485"/>
        <n x="125"/>
      </t>
    </mdx>
    <mdx n="0" f="v">
      <t c="3" si="227">
        <n x="225"/>
        <n x="486"/>
        <n x="125"/>
      </t>
    </mdx>
    <mdx n="0" f="v">
      <t c="3" si="227">
        <n x="225"/>
        <n x="490"/>
        <n x="125"/>
      </t>
    </mdx>
    <mdx n="0" f="v">
      <t c="3" si="227">
        <n x="225"/>
        <n x="482"/>
        <n x="125"/>
      </t>
    </mdx>
    <mdx n="0" f="v">
      <t c="3" si="227">
        <n x="225"/>
        <n x="491"/>
        <n x="125"/>
      </t>
    </mdx>
    <mdx n="0" f="v">
      <t c="3" si="227">
        <n x="225"/>
        <n x="487"/>
        <n x="125"/>
      </t>
    </mdx>
    <mdx n="0" f="v">
      <t c="3" si="227">
        <n x="225"/>
        <n x="488"/>
        <n x="125"/>
      </t>
    </mdx>
    <mdx n="0" f="v">
      <t c="3" si="227">
        <n x="225"/>
        <n x="494"/>
        <n x="125"/>
      </t>
    </mdx>
    <mdx n="0" f="v">
      <t c="3" si="227">
        <n x="225"/>
        <n x="492"/>
        <n x="125"/>
      </t>
    </mdx>
    <mdx n="0" f="v">
      <t c="3" si="227">
        <n x="225"/>
        <n x="493"/>
        <n x="125"/>
      </t>
    </mdx>
    <mdx n="0" f="v">
      <t c="3" si="227">
        <n x="225"/>
        <n x="495"/>
        <n x="125"/>
      </t>
    </mdx>
    <mdx n="0" f="v">
      <t c="3" si="227">
        <n x="225"/>
        <n x="496"/>
        <n x="125"/>
      </t>
    </mdx>
    <mdx n="0" f="v">
      <t c="3" si="227">
        <n x="225"/>
        <n x="497"/>
        <n x="125"/>
      </t>
    </mdx>
    <mdx n="0" f="v">
      <t c="3" si="227">
        <n x="225"/>
        <n x="498"/>
        <n x="125"/>
      </t>
    </mdx>
    <mdx n="0" f="v">
      <t c="3" si="227">
        <n x="225"/>
        <n x="499"/>
        <n x="125"/>
      </t>
    </mdx>
    <mdx n="0" f="v">
      <t c="3" si="227">
        <n x="225"/>
        <n x="500"/>
        <n x="125"/>
      </t>
    </mdx>
    <mdx n="0" f="v">
      <t c="3" si="227">
        <n x="225"/>
        <n x="501"/>
        <n x="125"/>
      </t>
    </mdx>
    <mdx n="0" f="v">
      <t c="3" si="227">
        <n x="225"/>
        <n x="502"/>
        <n x="125"/>
      </t>
    </mdx>
    <mdx n="0" f="v">
      <t c="3" si="227">
        <n x="225"/>
        <n x="503"/>
        <n x="125"/>
      </t>
    </mdx>
    <mdx n="0" f="v">
      <t c="3" si="227">
        <n x="225"/>
        <n x="504"/>
        <n x="125"/>
      </t>
    </mdx>
    <mdx n="0" f="v">
      <t c="3" si="227">
        <n x="225"/>
        <n x="505"/>
        <n x="125"/>
      </t>
    </mdx>
    <mdx n="0" f="v">
      <t c="3" si="227">
        <n x="225"/>
        <n x="506"/>
        <n x="125"/>
      </t>
    </mdx>
    <mdx n="0" f="v">
      <t c="3" si="227">
        <n x="225"/>
        <n x="508"/>
        <n x="125"/>
      </t>
    </mdx>
    <mdx n="0" f="v">
      <t c="3" si="227">
        <n x="225"/>
        <n x="509"/>
        <n x="125"/>
      </t>
    </mdx>
    <mdx n="0" f="v">
      <t c="3" si="227">
        <n x="225"/>
        <n x="507"/>
        <n x="125"/>
      </t>
    </mdx>
    <mdx n="0" f="v">
      <t c="3" si="227">
        <n x="225"/>
        <n x="513"/>
        <n x="125"/>
      </t>
    </mdx>
    <mdx n="0" f="v">
      <t c="3" si="227">
        <n x="225"/>
        <n x="510"/>
        <n x="125"/>
      </t>
    </mdx>
    <mdx n="0" f="v">
      <t c="3" si="227">
        <n x="225"/>
        <n x="511"/>
        <n x="125"/>
      </t>
    </mdx>
    <mdx n="0" f="v">
      <t c="3" si="227">
        <n x="225"/>
        <n x="512"/>
        <n x="125"/>
      </t>
    </mdx>
    <mdx n="0" f="v">
      <t c="3" si="227">
        <n x="225"/>
        <n x="514"/>
        <n x="125"/>
      </t>
    </mdx>
    <mdx n="0" f="v">
      <t c="3" si="227">
        <n x="225"/>
        <n x="515"/>
        <n x="125"/>
      </t>
    </mdx>
    <mdx n="0" f="v">
      <t c="3" si="227">
        <n x="225"/>
        <n x="516"/>
        <n x="125"/>
      </t>
    </mdx>
    <mdx n="0" f="v">
      <t c="3" si="227">
        <n x="225"/>
        <n x="517"/>
        <n x="125"/>
      </t>
    </mdx>
    <mdx n="0" f="v">
      <t c="3" si="227">
        <n x="225"/>
        <n x="518"/>
        <n x="125"/>
      </t>
    </mdx>
    <mdx n="0" f="v">
      <t c="3" si="227">
        <n x="225"/>
        <n x="522"/>
        <n x="125"/>
      </t>
    </mdx>
    <mdx n="0" f="v">
      <t c="3" si="227">
        <n x="225"/>
        <n x="519"/>
        <n x="125"/>
      </t>
    </mdx>
    <mdx n="0" f="v">
      <t c="3" si="227">
        <n x="225"/>
        <n x="520"/>
        <n x="125"/>
      </t>
    </mdx>
    <mdx n="0" f="v">
      <t c="3" si="227">
        <n x="225"/>
        <n x="521"/>
        <n x="125"/>
      </t>
    </mdx>
    <mdx n="0" f="v">
      <t c="3" si="227">
        <n x="225"/>
        <n x="523"/>
        <n x="125"/>
      </t>
    </mdx>
    <mdx n="0" f="v">
      <t c="3" si="227">
        <n x="225"/>
        <n x="528"/>
        <n x="125"/>
      </t>
    </mdx>
    <mdx n="0" f="v">
      <t c="3" si="227">
        <n x="225"/>
        <n x="525"/>
        <n x="125"/>
      </t>
    </mdx>
    <mdx n="0" f="v">
      <t c="3" si="227">
        <n x="225"/>
        <n x="526"/>
        <n x="125"/>
      </t>
    </mdx>
    <mdx n="0" f="v">
      <t c="3" si="227">
        <n x="225"/>
        <n x="524"/>
        <n x="125"/>
      </t>
    </mdx>
    <mdx n="0" f="v">
      <t c="3" si="227">
        <n x="225"/>
        <n x="527"/>
        <n x="125"/>
      </t>
    </mdx>
    <mdx n="0" f="v">
      <t c="3" si="227">
        <n x="225"/>
        <n x="529"/>
        <n x="125"/>
      </t>
    </mdx>
    <mdx n="0" f="v">
      <t c="3" si="227">
        <n x="225"/>
        <n x="530"/>
        <n x="125"/>
      </t>
    </mdx>
    <mdx n="0" f="v">
      <t c="3" si="227">
        <n x="225"/>
        <n x="533"/>
        <n x="125"/>
      </t>
    </mdx>
    <mdx n="0" f="v">
      <t c="3" si="227">
        <n x="225"/>
        <n x="531"/>
        <n x="125"/>
      </t>
    </mdx>
    <mdx n="0" f="v">
      <t c="3" si="227">
        <n x="225"/>
        <n x="532"/>
        <n x="125"/>
      </t>
    </mdx>
    <mdx n="0" f="v">
      <t c="3" si="227">
        <n x="225"/>
        <n x="534"/>
        <n x="125"/>
      </t>
    </mdx>
    <mdx n="0" f="v">
      <t c="3" si="227">
        <n x="225"/>
        <n x="535"/>
        <n x="125"/>
      </t>
    </mdx>
    <mdx n="0" f="v">
      <t c="3" si="227">
        <n x="225"/>
        <n x="536"/>
        <n x="125"/>
      </t>
    </mdx>
    <mdx n="0" f="v">
      <t c="3" si="227">
        <n x="225"/>
        <n x="537"/>
        <n x="125"/>
      </t>
    </mdx>
    <mdx n="0" f="v">
      <t c="3" si="227">
        <n x="225"/>
        <n x="538"/>
        <n x="125"/>
      </t>
    </mdx>
    <mdx n="0" f="v">
      <t c="3" si="227">
        <n x="225"/>
        <n x="543"/>
        <n x="125"/>
      </t>
    </mdx>
    <mdx n="0" f="v">
      <t c="3" si="227">
        <n x="225"/>
        <n x="539"/>
        <n x="125"/>
      </t>
    </mdx>
    <mdx n="0" f="v">
      <t c="3" si="227">
        <n x="225"/>
        <n x="540"/>
        <n x="125"/>
      </t>
    </mdx>
    <mdx n="0" f="v">
      <t c="3" si="227">
        <n x="225"/>
        <n x="541"/>
        <n x="125"/>
      </t>
    </mdx>
    <mdx n="0" f="v">
      <t c="3" si="227">
        <n x="225"/>
        <n x="545"/>
        <n x="125"/>
      </t>
    </mdx>
    <mdx n="0" f="v">
      <t c="3" si="227">
        <n x="225"/>
        <n x="544"/>
        <n x="125"/>
      </t>
    </mdx>
    <mdx n="0" f="v">
      <t c="3" si="227">
        <n x="225"/>
        <n x="542"/>
        <n x="125"/>
      </t>
    </mdx>
    <mdx n="0" f="v">
      <t c="3" si="227">
        <n x="225"/>
        <n x="546"/>
        <n x="125"/>
      </t>
    </mdx>
    <mdx n="0" f="v">
      <t c="3" si="227">
        <n x="225"/>
        <n x="273"/>
        <n x="126"/>
      </t>
    </mdx>
    <mdx n="0" f="v">
      <t c="3" si="227">
        <n x="225"/>
        <n x="271"/>
        <n x="126"/>
      </t>
    </mdx>
    <mdx n="0" f="v">
      <t c="3" si="227">
        <n x="225"/>
        <n x="270"/>
        <n x="126"/>
      </t>
    </mdx>
    <mdx n="0" f="v">
      <t c="3" si="227">
        <n x="225"/>
        <n x="268"/>
        <n x="126"/>
      </t>
    </mdx>
    <mdx n="0" f="v">
      <t c="3" si="227">
        <n x="225"/>
        <n x="356"/>
        <n x="126"/>
      </t>
    </mdx>
    <mdx n="0" f="v">
      <t c="3" si="227">
        <n x="225"/>
        <n x="357"/>
        <n x="126"/>
      </t>
    </mdx>
    <mdx n="0" f="v">
      <t c="3" si="227">
        <n x="225"/>
        <n x="359"/>
        <n x="126"/>
      </t>
    </mdx>
    <mdx n="0" f="v">
      <t c="3" si="227">
        <n x="225"/>
        <n x="360"/>
        <n x="126"/>
      </t>
    </mdx>
    <mdx n="0" f="v">
      <t c="3" si="227">
        <n x="225"/>
        <n x="361"/>
        <n x="126"/>
      </t>
    </mdx>
    <mdx n="0" f="v">
      <t c="3" si="227">
        <n x="225"/>
        <n x="547"/>
        <n x="126"/>
      </t>
    </mdx>
    <mdx n="0" f="v">
      <t c="3" si="227">
        <n x="225"/>
        <n x="362"/>
        <n x="126"/>
      </t>
    </mdx>
    <mdx n="0" f="v">
      <t c="3" si="227">
        <n x="225"/>
        <n x="363"/>
        <n x="126"/>
      </t>
    </mdx>
    <mdx n="0" f="v">
      <t c="3" si="227">
        <n x="225"/>
        <n x="364"/>
        <n x="126"/>
      </t>
    </mdx>
    <mdx n="0" f="v">
      <t c="3" si="227">
        <n x="225"/>
        <n x="548"/>
        <n x="126"/>
      </t>
    </mdx>
    <mdx n="0" f="v">
      <t c="3" si="227">
        <n x="225"/>
        <n x="365"/>
        <n x="126"/>
      </t>
    </mdx>
    <mdx n="0" f="v">
      <t c="3" si="227">
        <n x="225"/>
        <n x="366"/>
        <n x="126"/>
      </t>
    </mdx>
    <mdx n="0" f="v">
      <t c="3" si="227">
        <n x="225"/>
        <n x="367"/>
        <n x="126"/>
      </t>
    </mdx>
    <mdx n="0" f="v">
      <t c="3" si="227">
        <n x="225"/>
        <n x="368"/>
        <n x="126"/>
      </t>
    </mdx>
    <mdx n="0" f="v">
      <t c="3" si="227">
        <n x="225"/>
        <n x="369"/>
        <n x="126"/>
      </t>
    </mdx>
    <mdx n="0" f="v">
      <t c="3" si="227">
        <n x="225"/>
        <n x="370"/>
        <n x="126"/>
      </t>
    </mdx>
    <mdx n="0" f="v">
      <t c="3" si="227">
        <n x="225"/>
        <n x="371"/>
        <n x="126"/>
      </t>
    </mdx>
    <mdx n="0" f="v">
      <t c="3" si="227">
        <n x="225"/>
        <n x="372"/>
        <n x="126"/>
      </t>
    </mdx>
    <mdx n="0" f="v">
      <t c="3" si="227">
        <n x="225"/>
        <n x="383"/>
        <n x="126"/>
      </t>
    </mdx>
    <mdx n="0" f="v">
      <t c="3" si="227">
        <n x="225"/>
        <n x="316"/>
        <n x="126"/>
      </t>
    </mdx>
    <mdx n="0" f="v">
      <t c="3" si="227">
        <n x="225"/>
        <n x="373"/>
        <n x="126"/>
      </t>
    </mdx>
    <mdx n="0" f="v">
      <t c="3" si="227">
        <n x="225"/>
        <n x="374"/>
        <n x="126"/>
      </t>
    </mdx>
    <mdx n="0" f="v">
      <t c="3" si="227">
        <n x="225"/>
        <n x="375"/>
        <n x="126"/>
      </t>
    </mdx>
    <mdx n="0" f="v">
      <t c="3" si="227">
        <n x="225"/>
        <n x="281"/>
        <n x="126"/>
      </t>
    </mdx>
    <mdx n="0" f="v">
      <t c="3" si="227">
        <n x="225"/>
        <n x="376"/>
        <n x="126"/>
      </t>
    </mdx>
    <mdx n="0" f="v">
      <t c="3" si="227">
        <n x="225"/>
        <n x="377"/>
        <n x="126"/>
      </t>
    </mdx>
    <mdx n="0" f="v">
      <t c="3" si="227">
        <n x="225"/>
        <n x="280"/>
        <n x="126"/>
      </t>
    </mdx>
    <mdx n="0" f="v">
      <t c="3" si="227">
        <n x="225"/>
        <n x="311"/>
        <n x="126"/>
      </t>
    </mdx>
    <mdx n="0" f="v">
      <t c="3" si="227">
        <n x="225"/>
        <n x="378"/>
        <n x="126"/>
      </t>
    </mdx>
    <mdx n="0" f="v">
      <t c="3" si="227">
        <n x="225"/>
        <n x="379"/>
        <n x="126"/>
      </t>
    </mdx>
    <mdx n="0" f="v">
      <t c="3" si="227">
        <n x="225"/>
        <n x="380"/>
        <n x="126"/>
      </t>
    </mdx>
    <mdx n="0" f="v">
      <t c="3" si="227">
        <n x="225"/>
        <n x="381"/>
        <n x="126"/>
      </t>
    </mdx>
    <mdx n="0" f="v">
      <t c="3" si="227">
        <n x="225"/>
        <n x="382"/>
        <n x="126"/>
      </t>
    </mdx>
    <mdx n="0" f="v">
      <t c="3" si="227">
        <n x="225"/>
        <n x="304"/>
        <n x="126"/>
      </t>
    </mdx>
    <mdx n="0" f="v">
      <t c="3" si="227">
        <n x="225"/>
        <n x="391"/>
        <n x="126"/>
      </t>
    </mdx>
    <mdx n="0" f="v">
      <t c="3" si="227">
        <n x="225"/>
        <n x="384"/>
        <n x="126"/>
      </t>
    </mdx>
    <mdx n="0" f="v">
      <t c="3" si="227">
        <n x="225"/>
        <n x="385"/>
        <n x="126"/>
      </t>
    </mdx>
    <mdx n="0" f="v">
      <t c="3" si="227">
        <n x="225"/>
        <n x="386"/>
        <n x="126"/>
      </t>
    </mdx>
    <mdx n="0" f="v">
      <t c="3" si="227">
        <n x="225"/>
        <n x="387"/>
        <n x="126"/>
      </t>
    </mdx>
    <mdx n="0" f="v">
      <t c="3" si="227">
        <n x="225"/>
        <n x="388"/>
        <n x="126"/>
      </t>
    </mdx>
    <mdx n="0" f="v">
      <t c="3" si="227">
        <n x="225"/>
        <n x="389"/>
        <n x="126"/>
      </t>
    </mdx>
    <mdx n="0" f="v">
      <t c="3" si="227">
        <n x="225"/>
        <n x="390"/>
        <n x="126"/>
      </t>
    </mdx>
    <mdx n="0" f="v">
      <t c="3" si="227">
        <n x="225"/>
        <n x="393"/>
        <n x="126"/>
      </t>
    </mdx>
    <mdx n="0" f="v">
      <t c="3" si="227">
        <n x="225"/>
        <n x="394"/>
        <n x="126"/>
      </t>
    </mdx>
    <mdx n="0" f="v">
      <t c="3" si="227">
        <n x="225"/>
        <n x="395"/>
        <n x="126"/>
      </t>
    </mdx>
    <mdx n="0" f="v">
      <t c="3" si="227">
        <n x="225"/>
        <n x="278"/>
        <n x="126"/>
      </t>
    </mdx>
    <mdx n="0" f="v">
      <t c="3" si="227">
        <n x="225"/>
        <n x="396"/>
        <n x="126"/>
      </t>
    </mdx>
    <mdx n="0" f="v">
      <t c="3" si="227">
        <n x="225"/>
        <n x="397"/>
        <n x="126"/>
      </t>
    </mdx>
    <mdx n="0" f="v">
      <t c="3" si="227">
        <n x="225"/>
        <n x="398"/>
        <n x="126"/>
      </t>
    </mdx>
    <mdx n="0" f="v">
      <t c="3" si="227">
        <n x="225"/>
        <n x="392"/>
        <n x="126"/>
      </t>
    </mdx>
    <mdx n="0" f="v">
      <t c="3" si="227">
        <n x="225"/>
        <n x="399"/>
        <n x="126"/>
      </t>
    </mdx>
    <mdx n="0" f="v">
      <t c="3" si="227">
        <n x="225"/>
        <n x="400"/>
        <n x="126"/>
      </t>
    </mdx>
    <mdx n="0" f="v">
      <t c="3" si="227">
        <n x="225"/>
        <n x="401"/>
        <n x="126"/>
      </t>
    </mdx>
    <mdx n="0" f="v">
      <t c="3" si="227">
        <n x="225"/>
        <n x="402"/>
        <n x="126"/>
      </t>
    </mdx>
    <mdx n="0" f="v">
      <t c="3" si="227">
        <n x="225"/>
        <n x="277"/>
        <n x="126"/>
      </t>
    </mdx>
    <mdx n="0" f="v">
      <t c="3" si="227">
        <n x="225"/>
        <n x="417"/>
        <n x="126"/>
      </t>
    </mdx>
    <mdx n="0" f="v">
      <t c="3" si="227">
        <n x="225"/>
        <n x="403"/>
        <n x="126"/>
      </t>
    </mdx>
    <mdx n="0" f="v">
      <t c="3" si="227">
        <n x="225"/>
        <n x="404"/>
        <n x="126"/>
      </t>
    </mdx>
    <mdx n="0" f="v">
      <t c="3" si="227">
        <n x="225"/>
        <n x="405"/>
        <n x="126"/>
      </t>
    </mdx>
    <mdx n="0" f="v">
      <t c="3" si="227">
        <n x="225"/>
        <n x="406"/>
        <n x="126"/>
      </t>
    </mdx>
    <mdx n="0" f="v">
      <t c="3" si="227">
        <n x="225"/>
        <n x="407"/>
        <n x="126"/>
      </t>
    </mdx>
    <mdx n="0" f="v">
      <t c="3" si="227">
        <n x="225"/>
        <n x="408"/>
        <n x="126"/>
      </t>
    </mdx>
    <mdx n="0" f="v">
      <t c="3" si="227">
        <n x="225"/>
        <n x="409"/>
        <n x="126"/>
      </t>
    </mdx>
    <mdx n="0" f="v">
      <t c="3" si="227">
        <n x="225"/>
        <n x="410"/>
        <n x="126"/>
      </t>
    </mdx>
    <mdx n="0" f="v">
      <t c="3" si="227">
        <n x="225"/>
        <n x="411"/>
        <n x="126"/>
      </t>
    </mdx>
    <mdx n="0" f="v">
      <t c="3" si="227">
        <n x="225"/>
        <n x="412"/>
        <n x="126"/>
      </t>
    </mdx>
    <mdx n="0" f="v">
      <t c="3" si="227">
        <n x="225"/>
        <n x="413"/>
        <n x="126"/>
      </t>
    </mdx>
    <mdx n="0" f="v">
      <t c="3" si="227">
        <n x="225"/>
        <n x="414"/>
        <n x="126"/>
      </t>
    </mdx>
    <mdx n="0" f="v">
      <t c="3" si="227">
        <n x="225"/>
        <n x="415"/>
        <n x="126"/>
      </t>
    </mdx>
    <mdx n="0" f="v">
      <t c="3" si="227">
        <n x="225"/>
        <n x="416"/>
        <n x="126"/>
      </t>
    </mdx>
    <mdx n="0" f="v">
      <t c="3" si="227">
        <n x="225"/>
        <n x="427"/>
        <n x="126"/>
      </t>
    </mdx>
    <mdx n="0" f="v">
      <t c="3" si="227">
        <n x="225"/>
        <n x="422"/>
        <n x="126"/>
      </t>
    </mdx>
    <mdx n="0" f="v">
      <t c="3" si="227">
        <n x="225"/>
        <n x="418"/>
        <n x="126"/>
      </t>
    </mdx>
    <mdx n="0" f="v">
      <t c="3" si="227">
        <n x="225"/>
        <n x="419"/>
        <n x="126"/>
      </t>
    </mdx>
    <mdx n="0" f="v">
      <t c="3" si="227">
        <n x="225"/>
        <n x="420"/>
        <n x="126"/>
      </t>
    </mdx>
    <mdx n="0" f="v">
      <t c="3" si="227">
        <n x="225"/>
        <n x="301"/>
        <n x="126"/>
      </t>
    </mdx>
    <mdx n="0" f="v">
      <t c="3" si="227">
        <n x="225"/>
        <n x="299"/>
        <n x="126"/>
      </t>
    </mdx>
    <mdx n="0" f="v">
      <t c="3" si="227">
        <n x="225"/>
        <n x="297"/>
        <n x="126"/>
      </t>
    </mdx>
    <mdx n="0" f="v">
      <t c="3" si="227">
        <n x="225"/>
        <n x="421"/>
        <n x="126"/>
      </t>
    </mdx>
    <mdx n="0" f="v">
      <t c="3" si="227">
        <n x="225"/>
        <n x="423"/>
        <n x="126"/>
      </t>
    </mdx>
    <mdx n="0" f="v">
      <t c="3" si="227">
        <n x="225"/>
        <n x="424"/>
        <n x="126"/>
      </t>
    </mdx>
    <mdx n="0" f="v">
      <t c="3" si="227">
        <n x="225"/>
        <n x="425"/>
        <n x="126"/>
      </t>
    </mdx>
    <mdx n="0" f="v">
      <t c="3" si="227">
        <n x="225"/>
        <n x="348"/>
        <n x="126"/>
      </t>
    </mdx>
    <mdx n="0" f="v">
      <t c="3" si="227">
        <n x="225"/>
        <n x="426"/>
        <n x="126"/>
      </t>
    </mdx>
    <mdx n="0" f="v">
      <t c="3" si="227">
        <n x="225"/>
        <n x="329"/>
        <n x="126"/>
      </t>
    </mdx>
    <mdx n="0" f="v">
      <t c="3" si="227">
        <n x="225"/>
        <n x="428"/>
        <n x="126"/>
      </t>
    </mdx>
    <mdx n="0" f="v">
      <t c="3" si="227">
        <n x="225"/>
        <n x="328"/>
        <n x="126"/>
      </t>
    </mdx>
    <mdx n="0" f="v">
      <t c="3" si="227">
        <n x="225"/>
        <n x="429"/>
        <n x="126"/>
      </t>
    </mdx>
    <mdx n="0" f="v">
      <t c="3" si="227">
        <n x="225"/>
        <n x="430"/>
        <n x="126"/>
      </t>
    </mdx>
    <mdx n="0" f="v">
      <t c="3" si="227">
        <n x="225"/>
        <n x="431"/>
        <n x="126"/>
      </t>
    </mdx>
    <mdx n="0" f="v">
      <t c="3" si="227">
        <n x="225"/>
        <n x="432"/>
        <n x="126"/>
      </t>
    </mdx>
    <mdx n="0" f="v">
      <t c="3" si="227">
        <n x="225"/>
        <n x="433"/>
        <n x="126"/>
      </t>
    </mdx>
    <mdx n="0" f="v">
      <t c="3" si="227">
        <n x="225"/>
        <n x="350"/>
        <n x="126"/>
      </t>
    </mdx>
    <mdx n="0" f="v">
      <t c="3" si="227">
        <n x="225"/>
        <n x="439"/>
        <n x="126"/>
      </t>
    </mdx>
    <mdx n="0" f="v">
      <t c="3" si="227">
        <n x="225"/>
        <n x="447"/>
        <n x="126"/>
      </t>
    </mdx>
    <mdx n="0" f="v">
      <t c="3" si="227">
        <n x="225"/>
        <n x="452"/>
        <n x="126"/>
      </t>
    </mdx>
    <mdx n="0" f="v">
      <t c="3" si="227">
        <n x="225"/>
        <n x="473"/>
        <n x="126"/>
      </t>
    </mdx>
    <mdx n="0" f="v">
      <t c="3" si="227">
        <n x="225"/>
        <n x="326"/>
        <n x="126"/>
      </t>
    </mdx>
    <mdx n="0" f="v">
      <t c="3" si="227">
        <n x="225"/>
        <n x="435"/>
        <n x="126"/>
      </t>
    </mdx>
    <mdx n="0" f="v">
      <t c="3" si="227">
        <n x="225"/>
        <n x="436"/>
        <n x="126"/>
      </t>
    </mdx>
    <mdx n="0" f="v">
      <t c="3" si="227">
        <n x="225"/>
        <n x="437"/>
        <n x="126"/>
      </t>
    </mdx>
    <mdx n="0" f="v">
      <t c="3" si="227">
        <n x="225"/>
        <n x="294"/>
        <n x="126"/>
      </t>
    </mdx>
    <mdx n="0" f="v">
      <t c="3" si="227">
        <n x="225"/>
        <n x="293"/>
        <n x="126"/>
      </t>
    </mdx>
    <mdx n="0" f="v">
      <t c="3" si="227">
        <n x="225"/>
        <n x="438"/>
        <n x="126"/>
      </t>
    </mdx>
    <mdx n="0" f="v">
      <t c="3" si="227">
        <n x="225"/>
        <n x="442"/>
        <n x="126"/>
      </t>
    </mdx>
    <mdx n="0" f="v">
      <t c="3" si="227">
        <n x="225"/>
        <n x="443"/>
        <n x="126"/>
      </t>
    </mdx>
    <mdx n="0" f="v">
      <t c="3" si="227">
        <n x="225"/>
        <n x="444"/>
        <n x="126"/>
      </t>
    </mdx>
    <mdx n="0" f="v">
      <t c="3" si="227">
        <n x="225"/>
        <n x="445"/>
        <n x="126"/>
      </t>
    </mdx>
    <mdx n="0" f="v">
      <t c="3" si="227">
        <n x="225"/>
        <n x="446"/>
        <n x="126"/>
      </t>
    </mdx>
    <mdx n="0" f="v">
      <t c="3" si="227">
        <n x="225"/>
        <n x="434"/>
        <n x="126"/>
      </t>
    </mdx>
    <mdx n="0" f="v">
      <t c="3" si="227">
        <n x="225"/>
        <n x="440"/>
        <n x="126"/>
      </t>
    </mdx>
    <mdx n="0" f="v">
      <t c="3" si="227">
        <n x="225"/>
        <n x="441"/>
        <n x="126"/>
      </t>
    </mdx>
    <mdx n="0" f="v">
      <t c="3" si="227">
        <n x="225"/>
        <n x="459"/>
        <n x="126"/>
      </t>
    </mdx>
    <mdx n="0" f="v">
      <t c="3" si="227">
        <n x="225"/>
        <n x="346"/>
        <n x="126"/>
      </t>
    </mdx>
    <mdx n="0" f="v">
      <t c="3" si="227">
        <n x="225"/>
        <n x="276"/>
        <n x="126"/>
      </t>
    </mdx>
    <mdx n="0" f="v">
      <t c="3" si="227">
        <n x="225"/>
        <n x="453"/>
        <n x="126"/>
      </t>
    </mdx>
    <mdx n="0" f="v">
      <t c="3" si="227">
        <n x="225"/>
        <n x="454"/>
        <n x="126"/>
      </t>
    </mdx>
    <mdx n="0" f="v">
      <t c="3" si="227">
        <n x="225"/>
        <n x="455"/>
        <n x="126"/>
      </t>
    </mdx>
    <mdx n="0" f="v">
      <t c="3" si="227">
        <n x="225"/>
        <n x="456"/>
        <n x="126"/>
      </t>
    </mdx>
    <mdx n="0" f="v">
      <t c="3" si="227">
        <n x="225"/>
        <n x="451"/>
        <n x="126"/>
      </t>
    </mdx>
    <mdx n="0" f="v">
      <t c="3" si="227">
        <n x="225"/>
        <n x="448"/>
        <n x="126"/>
      </t>
    </mdx>
    <mdx n="0" f="v">
      <t c="3" si="227">
        <n x="225"/>
        <n x="449"/>
        <n x="126"/>
      </t>
    </mdx>
    <mdx n="0" f="v">
      <t c="3" si="227">
        <n x="225"/>
        <n x="450"/>
        <n x="126"/>
      </t>
    </mdx>
    <mdx n="0" f="v">
      <t c="3" si="227">
        <n x="225"/>
        <n x="457"/>
        <n x="126"/>
      </t>
    </mdx>
    <mdx n="0" f="v">
      <t c="3" si="227">
        <n x="225"/>
        <n x="458"/>
        <n x="126"/>
      </t>
    </mdx>
    <mdx n="0" f="v">
      <t c="3" si="227">
        <n x="225"/>
        <n x="461"/>
        <n x="126"/>
      </t>
    </mdx>
    <mdx n="0" f="v">
      <t c="3" si="227">
        <n x="225"/>
        <n x="462"/>
        <n x="126"/>
      </t>
    </mdx>
    <mdx n="0" f="v">
      <t c="3" si="227">
        <n x="225"/>
        <n x="463"/>
        <n x="126"/>
      </t>
    </mdx>
    <mdx n="0" f="v">
      <t c="3" si="227">
        <n x="225"/>
        <n x="464"/>
        <n x="126"/>
      </t>
    </mdx>
    <mdx n="0" f="v">
      <t c="3" si="227">
        <n x="225"/>
        <n x="465"/>
        <n x="126"/>
      </t>
    </mdx>
    <mdx n="0" f="v">
      <t c="3" si="227">
        <n x="225"/>
        <n x="466"/>
        <n x="126"/>
      </t>
    </mdx>
    <mdx n="0" f="v">
      <t c="3" si="227">
        <n x="225"/>
        <n x="467"/>
        <n x="126"/>
      </t>
    </mdx>
    <mdx n="0" f="v">
      <t c="3" si="227">
        <n x="225"/>
        <n x="460"/>
        <n x="126"/>
      </t>
    </mdx>
    <mdx n="0" f="v">
      <t c="3" si="227">
        <n x="225"/>
        <n x="468"/>
        <n x="126"/>
      </t>
    </mdx>
    <mdx n="0" f="v">
      <t c="3" si="227">
        <n x="225"/>
        <n x="469"/>
        <n x="126"/>
      </t>
    </mdx>
    <mdx n="0" f="v">
      <t c="3" si="227">
        <n x="225"/>
        <n x="470"/>
        <n x="126"/>
      </t>
    </mdx>
    <mdx n="0" f="v">
      <t c="3" si="227">
        <n x="225"/>
        <n x="471"/>
        <n x="126"/>
      </t>
    </mdx>
    <mdx n="0" f="v">
      <t c="3" si="227">
        <n x="225"/>
        <n x="474"/>
        <n x="126"/>
      </t>
    </mdx>
    <mdx n="0" f="v">
      <t c="3" si="227">
        <n x="225"/>
        <n x="475"/>
        <n x="126"/>
      </t>
    </mdx>
    <mdx n="0" f="v">
      <t c="3" si="227">
        <n x="225"/>
        <n x="476"/>
        <n x="126"/>
      </t>
    </mdx>
    <mdx n="0" f="v">
      <t c="3" si="227">
        <n x="225"/>
        <n x="472"/>
        <n x="126"/>
      </t>
    </mdx>
    <mdx n="0" f="v">
      <t c="3" si="227">
        <n x="225"/>
        <n x="477"/>
        <n x="126"/>
      </t>
    </mdx>
    <mdx n="0" f="v">
      <t c="3" si="227">
        <n x="225"/>
        <n x="478"/>
        <n x="126"/>
      </t>
    </mdx>
    <mdx n="0" f="v">
      <t c="3" si="227">
        <n x="225"/>
        <n x="479"/>
        <n x="126"/>
      </t>
    </mdx>
    <mdx n="0" f="v">
      <t c="3" si="227">
        <n x="225"/>
        <n x="480"/>
        <n x="126"/>
      </t>
    </mdx>
    <mdx n="0" f="v">
      <t c="3" si="227">
        <n x="225"/>
        <n x="481"/>
        <n x="126"/>
      </t>
    </mdx>
    <mdx n="0" f="v">
      <t c="3" si="227">
        <n x="225"/>
        <n x="483"/>
        <n x="126"/>
      </t>
    </mdx>
    <mdx n="0" f="v">
      <t c="3" si="227">
        <n x="225"/>
        <n x="490"/>
        <n x="126"/>
      </t>
    </mdx>
    <mdx n="0" f="v">
      <t c="3" si="227">
        <n x="225"/>
        <n x="484"/>
        <n x="126"/>
      </t>
    </mdx>
    <mdx n="0" f="v">
      <t c="3" si="227">
        <n x="225"/>
        <n x="485"/>
        <n x="126"/>
      </t>
    </mdx>
    <mdx n="0" f="v">
      <t c="3" si="227">
        <n x="225"/>
        <n x="486"/>
        <n x="126"/>
      </t>
    </mdx>
    <mdx n="0" f="v">
      <t c="3" si="227">
        <n x="225"/>
        <n x="491"/>
        <n x="126"/>
      </t>
    </mdx>
    <mdx n="0" f="v">
      <t c="3" si="227">
        <n x="225"/>
        <n x="487"/>
        <n x="126"/>
      </t>
    </mdx>
    <mdx n="0" f="v">
      <t c="3" si="227">
        <n x="225"/>
        <n x="488"/>
        <n x="126"/>
      </t>
    </mdx>
    <mdx n="0" f="v">
      <t c="3" si="227">
        <n x="225"/>
        <n x="489"/>
        <n x="126"/>
      </t>
    </mdx>
    <mdx n="0" f="v">
      <t c="3" si="227">
        <n x="225"/>
        <n x="482"/>
        <n x="126"/>
      </t>
    </mdx>
    <mdx n="0" f="v">
      <t c="3" si="227">
        <n x="225"/>
        <n x="492"/>
        <n x="126"/>
      </t>
    </mdx>
    <mdx n="0" f="v">
      <t c="3" si="227">
        <n x="225"/>
        <n x="493"/>
        <n x="126"/>
      </t>
    </mdx>
    <mdx n="0" f="v">
      <t c="3" si="227">
        <n x="225"/>
        <n x="494"/>
        <n x="126"/>
      </t>
    </mdx>
    <mdx n="0" f="v">
      <t c="3" si="227">
        <n x="225"/>
        <n x="497"/>
        <n x="126"/>
      </t>
    </mdx>
    <mdx n="0" f="v">
      <t c="3" si="227">
        <n x="225"/>
        <n x="495"/>
        <n x="126"/>
      </t>
    </mdx>
    <mdx n="0" f="v">
      <t c="3" si="227">
        <n x="225"/>
        <n x="496"/>
        <n x="126"/>
      </t>
    </mdx>
    <mdx n="0" f="v">
      <t c="3" si="227">
        <n x="225"/>
        <n x="503"/>
        <n x="126"/>
      </t>
    </mdx>
    <mdx n="0" f="v">
      <t c="3" si="227">
        <n x="225"/>
        <n x="498"/>
        <n x="126"/>
      </t>
    </mdx>
    <mdx n="0" f="v">
      <t c="3" si="227">
        <n x="225"/>
        <n x="499"/>
        <n x="126"/>
      </t>
    </mdx>
    <mdx n="0" f="v">
      <t c="3" si="227">
        <n x="225"/>
        <n x="508"/>
        <n x="126"/>
      </t>
    </mdx>
    <mdx n="0" f="v">
      <t c="3" si="227">
        <n x="225"/>
        <n x="500"/>
        <n x="126"/>
      </t>
    </mdx>
    <mdx n="0" f="v">
      <t c="3" si="227">
        <n x="225"/>
        <n x="501"/>
        <n x="126"/>
      </t>
    </mdx>
    <mdx n="0" f="v">
      <t c="3" si="227">
        <n x="225"/>
        <n x="502"/>
        <n x="126"/>
      </t>
    </mdx>
    <mdx n="0" f="v">
      <t c="3" si="227">
        <n x="225"/>
        <n x="504"/>
        <n x="126"/>
      </t>
    </mdx>
    <mdx n="0" f="v">
      <t c="3" si="227">
        <n x="225"/>
        <n x="505"/>
        <n x="126"/>
      </t>
    </mdx>
    <mdx n="0" f="v">
      <t c="3" si="227">
        <n x="225"/>
        <n x="506"/>
        <n x="126"/>
      </t>
    </mdx>
    <mdx n="0" f="v">
      <t c="3" si="227">
        <n x="225"/>
        <n x="513"/>
        <n x="126"/>
      </t>
    </mdx>
    <mdx n="0" f="v">
      <t c="3" si="227">
        <n x="225"/>
        <n x="509"/>
        <n x="126"/>
      </t>
    </mdx>
    <mdx n="0" f="v">
      <t c="3" si="227">
        <n x="225"/>
        <n x="507"/>
        <n x="126"/>
      </t>
    </mdx>
    <mdx n="0" f="v">
      <t c="3" si="227">
        <n x="225"/>
        <n x="510"/>
        <n x="126"/>
      </t>
    </mdx>
    <mdx n="0" f="v">
      <t c="3" si="227">
        <n x="225"/>
        <n x="511"/>
        <n x="126"/>
      </t>
    </mdx>
    <mdx n="0" f="v">
      <t c="3" si="227">
        <n x="225"/>
        <n x="512"/>
        <n x="126"/>
      </t>
    </mdx>
    <mdx n="0" f="v">
      <t c="3" si="227">
        <n x="225"/>
        <n x="514"/>
        <n x="126"/>
      </t>
    </mdx>
    <mdx n="0" f="v">
      <t c="3" si="227">
        <n x="225"/>
        <n x="515"/>
        <n x="126"/>
      </t>
    </mdx>
    <mdx n="0" f="v">
      <t c="3" si="227">
        <n x="225"/>
        <n x="516"/>
        <n x="126"/>
      </t>
    </mdx>
    <mdx n="0" f="v">
      <t c="3" si="227">
        <n x="225"/>
        <n x="517"/>
        <n x="126"/>
      </t>
    </mdx>
    <mdx n="0" f="v">
      <t c="3" si="227">
        <n x="225"/>
        <n x="518"/>
        <n x="126"/>
      </t>
    </mdx>
    <mdx n="0" f="v">
      <t c="3" si="227">
        <n x="225"/>
        <n x="522"/>
        <n x="126"/>
      </t>
    </mdx>
    <mdx n="0" f="v">
      <t c="3" si="227">
        <n x="225"/>
        <n x="519"/>
        <n x="126"/>
      </t>
    </mdx>
    <mdx n="0" f="v">
      <t c="3" si="227">
        <n x="225"/>
        <n x="520"/>
        <n x="126"/>
      </t>
    </mdx>
    <mdx n="0" f="v">
      <t c="3" si="227">
        <n x="225"/>
        <n x="521"/>
        <n x="126"/>
      </t>
    </mdx>
    <mdx n="0" f="v">
      <t c="3" si="227">
        <n x="225"/>
        <n x="523"/>
        <n x="126"/>
      </t>
    </mdx>
    <mdx n="0" f="v">
      <t c="3" si="227">
        <n x="225"/>
        <n x="528"/>
        <n x="126"/>
      </t>
    </mdx>
    <mdx n="0" f="v">
      <t c="3" si="227">
        <n x="225"/>
        <n x="524"/>
        <n x="126"/>
      </t>
    </mdx>
    <mdx n="0" f="v">
      <t c="3" si="227">
        <n x="225"/>
        <n x="525"/>
        <n x="126"/>
      </t>
    </mdx>
    <mdx n="0" f="v">
      <t c="3" si="227">
        <n x="225"/>
        <n x="526"/>
        <n x="126"/>
      </t>
    </mdx>
    <mdx n="0" f="v">
      <t c="3" si="227">
        <n x="225"/>
        <n x="527"/>
        <n x="126"/>
      </t>
    </mdx>
    <mdx n="0" f="v">
      <t c="3" si="227">
        <n x="225"/>
        <n x="529"/>
        <n x="126"/>
      </t>
    </mdx>
    <mdx n="0" f="v">
      <t c="3" si="227">
        <n x="225"/>
        <n x="530"/>
        <n x="126"/>
      </t>
    </mdx>
    <mdx n="0" f="v">
      <t c="3" si="227">
        <n x="225"/>
        <n x="533"/>
        <n x="126"/>
      </t>
    </mdx>
    <mdx n="0" f="v">
      <t c="3" si="227">
        <n x="225"/>
        <n x="531"/>
        <n x="126"/>
      </t>
    </mdx>
    <mdx n="0" f="v">
      <t c="3" si="227">
        <n x="225"/>
        <n x="532"/>
        <n x="126"/>
      </t>
    </mdx>
    <mdx n="0" f="v">
      <t c="3" si="227">
        <n x="225"/>
        <n x="534"/>
        <n x="126"/>
      </t>
    </mdx>
    <mdx n="0" f="v">
      <t c="3" si="227">
        <n x="225"/>
        <n x="535"/>
        <n x="126"/>
      </t>
    </mdx>
    <mdx n="0" f="v">
      <t c="3" si="227">
        <n x="225"/>
        <n x="536"/>
        <n x="126"/>
      </t>
    </mdx>
    <mdx n="0" f="v">
      <t c="3" si="227">
        <n x="225"/>
        <n x="537"/>
        <n x="126"/>
      </t>
    </mdx>
    <mdx n="0" f="v">
      <t c="3" si="227">
        <n x="225"/>
        <n x="538"/>
        <n x="126"/>
      </t>
    </mdx>
    <mdx n="0" f="v">
      <t c="3" si="227">
        <n x="225"/>
        <n x="543"/>
        <n x="126"/>
      </t>
    </mdx>
    <mdx n="0" f="v">
      <t c="3" si="227">
        <n x="225"/>
        <n x="539"/>
        <n x="126"/>
      </t>
    </mdx>
    <mdx n="0" f="v">
      <t c="3" si="227">
        <n x="225"/>
        <n x="540"/>
        <n x="126"/>
      </t>
    </mdx>
    <mdx n="0" f="v">
      <t c="3" si="227">
        <n x="225"/>
        <n x="544"/>
        <n x="126"/>
      </t>
    </mdx>
    <mdx n="0" f="v">
      <t c="3" si="227">
        <n x="225"/>
        <n x="541"/>
        <n x="126"/>
      </t>
    </mdx>
    <mdx n="0" f="v">
      <t c="3" si="227">
        <n x="225"/>
        <n x="545"/>
        <n x="126"/>
      </t>
    </mdx>
    <mdx n="0" f="v">
      <t c="3" si="227">
        <n x="225"/>
        <n x="542"/>
        <n x="126"/>
      </t>
    </mdx>
    <mdx n="0" f="v">
      <t c="3" si="227">
        <n x="225"/>
        <n x="546"/>
        <n x="126"/>
      </t>
    </mdx>
    <mdx n="0" f="v">
      <t c="3" si="227">
        <n x="225"/>
        <n x="272"/>
        <n x="110"/>
      </t>
    </mdx>
    <mdx n="0" f="v">
      <t c="3" si="227">
        <n x="225"/>
        <n x="273"/>
        <n x="110"/>
      </t>
    </mdx>
    <mdx n="0" f="v">
      <t c="3" si="227">
        <n x="225"/>
        <n x="268"/>
        <n x="110"/>
      </t>
    </mdx>
    <mdx n="0" f="v">
      <t c="3" si="227">
        <n x="225"/>
        <n x="355"/>
        <n x="110"/>
      </t>
    </mdx>
    <mdx n="0" f="v">
      <t c="3" si="227">
        <n x="225"/>
        <n x="356"/>
        <n x="110"/>
      </t>
    </mdx>
    <mdx n="0" f="v">
      <t c="3" si="227">
        <n x="225"/>
        <n x="358"/>
        <n x="110"/>
      </t>
    </mdx>
    <mdx n="0" f="v">
      <t c="3" si="227">
        <n x="225"/>
        <n x="359"/>
        <n x="110"/>
      </t>
    </mdx>
    <mdx n="0" f="v">
      <t c="3" si="227">
        <n x="225"/>
        <n x="547"/>
        <n x="110"/>
      </t>
    </mdx>
    <mdx n="0" f="v">
      <t c="3" si="227">
        <n x="225"/>
        <n x="362"/>
        <n x="110"/>
      </t>
    </mdx>
    <mdx n="0" f="v">
      <t c="3" si="227">
        <n x="225"/>
        <n x="363"/>
        <n x="110"/>
      </t>
    </mdx>
    <mdx n="0" f="v">
      <t c="3" si="227">
        <n x="225"/>
        <n x="364"/>
        <n x="110"/>
      </t>
    </mdx>
    <mdx n="0" f="v">
      <t c="3" si="227">
        <n x="225"/>
        <n x="366"/>
        <n x="110"/>
      </t>
    </mdx>
    <mdx n="0" f="v">
      <t c="3" si="227">
        <n x="225"/>
        <n x="367"/>
        <n x="110"/>
      </t>
    </mdx>
    <mdx n="0" f="v">
      <t c="3" si="227">
        <n x="225"/>
        <n x="369"/>
        <n x="110"/>
      </t>
    </mdx>
    <mdx n="0" f="v">
      <t c="3" si="227">
        <n x="225"/>
        <n x="307"/>
        <n x="110"/>
      </t>
    </mdx>
    <mdx n="0" f="v">
      <t c="3" si="227">
        <n x="225"/>
        <n x="370"/>
        <n x="110"/>
      </t>
    </mdx>
    <mdx n="0" f="v">
      <t c="3" si="227">
        <n x="225"/>
        <n x="316"/>
        <n x="110"/>
      </t>
    </mdx>
    <mdx n="0" f="v">
      <t c="3" si="227">
        <n x="225"/>
        <n x="373"/>
        <n x="110"/>
      </t>
    </mdx>
    <mdx n="0" f="v">
      <t c="3" si="227">
        <n x="225"/>
        <n x="374"/>
        <n x="110"/>
      </t>
    </mdx>
    <mdx n="0" f="v">
      <t c="3" si="227">
        <n x="225"/>
        <n x="375"/>
        <n x="110"/>
      </t>
    </mdx>
    <mdx n="0" f="v">
      <t c="3" si="227">
        <n x="225"/>
        <n x="281"/>
        <n x="110"/>
      </t>
    </mdx>
    <mdx n="0" f="v">
      <t c="3" si="227">
        <n x="225"/>
        <n x="377"/>
        <n x="110"/>
      </t>
    </mdx>
    <mdx n="0" f="v">
      <t c="3" si="227">
        <n x="225"/>
        <n x="280"/>
        <n x="110"/>
      </t>
    </mdx>
    <mdx n="0" f="v">
      <t c="3" si="227">
        <n x="225"/>
        <n x="311"/>
        <n x="110"/>
      </t>
    </mdx>
    <mdx n="0" f="v">
      <t c="3" si="227">
        <n x="225"/>
        <n x="382"/>
        <n x="110"/>
      </t>
    </mdx>
    <mdx n="0" f="v">
      <t c="3" si="227">
        <n x="225"/>
        <n x="383"/>
        <n x="110"/>
      </t>
    </mdx>
    <mdx n="0" f="v">
      <t c="3" si="227">
        <n x="225"/>
        <n x="384"/>
        <n x="110"/>
      </t>
    </mdx>
    <mdx n="0" f="v">
      <t c="3" si="227">
        <n x="225"/>
        <n x="385"/>
        <n x="110"/>
      </t>
    </mdx>
    <mdx n="0" f="v">
      <t c="3" si="227">
        <n x="225"/>
        <n x="386"/>
        <n x="110"/>
      </t>
    </mdx>
    <mdx n="0" f="v">
      <t c="3" si="227">
        <n x="225"/>
        <n x="387"/>
        <n x="110"/>
      </t>
    </mdx>
    <mdx n="0" f="v">
      <t c="3" si="227">
        <n x="225"/>
        <n x="389"/>
        <n x="110"/>
      </t>
    </mdx>
    <mdx n="0" f="v">
      <t c="3" si="227">
        <n x="225"/>
        <n x="391"/>
        <n x="110"/>
      </t>
    </mdx>
    <mdx n="0" f="v">
      <t c="3" si="227">
        <n x="225"/>
        <n x="394"/>
        <n x="110"/>
      </t>
    </mdx>
    <mdx n="0" f="v">
      <t c="3" si="227">
        <n x="225"/>
        <n x="395"/>
        <n x="110"/>
      </t>
    </mdx>
    <mdx n="0" f="v">
      <t c="3" si="227">
        <n x="225"/>
        <n x="278"/>
        <n x="110"/>
      </t>
    </mdx>
    <mdx n="0" f="v">
      <t c="3" si="227">
        <n x="225"/>
        <n x="396"/>
        <n x="110"/>
      </t>
    </mdx>
    <mdx n="0" f="v">
      <t c="3" si="227">
        <n x="225"/>
        <n x="397"/>
        <n x="110"/>
      </t>
    </mdx>
    <mdx n="0" f="v">
      <t c="3" si="227">
        <n x="225"/>
        <n x="398"/>
        <n x="110"/>
      </t>
    </mdx>
    <mdx n="0" f="v">
      <t c="3" si="227">
        <n x="225"/>
        <n x="392"/>
        <n x="110"/>
      </t>
    </mdx>
    <mdx n="0" f="v">
      <t c="3" si="227">
        <n x="225"/>
        <n x="399"/>
        <n x="110"/>
      </t>
    </mdx>
    <mdx n="0" f="v">
      <t c="3" si="227">
        <n x="225"/>
        <n x="400"/>
        <n x="110"/>
      </t>
    </mdx>
    <mdx n="0" f="v">
      <t c="3" si="227">
        <n x="225"/>
        <n x="402"/>
        <n x="110"/>
      </t>
    </mdx>
    <mdx n="0" f="v">
      <t c="3" si="227">
        <n x="225"/>
        <n x="277"/>
        <n x="110"/>
      </t>
    </mdx>
    <mdx n="0" f="v">
      <t c="3" si="227">
        <n x="225"/>
        <n x="417"/>
        <n x="110"/>
      </t>
    </mdx>
    <mdx n="0" f="v">
      <t c="3" si="227">
        <n x="225"/>
        <n x="405"/>
        <n x="110"/>
      </t>
    </mdx>
    <mdx n="0" f="v">
      <t c="3" si="227">
        <n x="225"/>
        <n x="406"/>
        <n x="110"/>
      </t>
    </mdx>
    <mdx n="0" f="v">
      <t c="3" si="227">
        <n x="225"/>
        <n x="407"/>
        <n x="110"/>
      </t>
    </mdx>
    <mdx n="0" f="v">
      <t c="3" si="227">
        <n x="225"/>
        <n x="408"/>
        <n x="110"/>
      </t>
    </mdx>
    <mdx n="0" f="v">
      <t c="3" si="227">
        <n x="225"/>
        <n x="409"/>
        <n x="110"/>
      </t>
    </mdx>
    <mdx n="0" f="v">
      <t c="3" si="227">
        <n x="225"/>
        <n x="411"/>
        <n x="110"/>
      </t>
    </mdx>
    <mdx n="0" f="v">
      <t c="3" si="227">
        <n x="225"/>
        <n x="403"/>
        <n x="110"/>
      </t>
    </mdx>
    <mdx n="0" f="v">
      <t c="3" si="227">
        <n x="225"/>
        <n x="412"/>
        <n x="110"/>
      </t>
    </mdx>
    <mdx n="0" f="v">
      <t c="3" si="227">
        <n x="225"/>
        <n x="414"/>
        <n x="110"/>
      </t>
    </mdx>
    <mdx n="0" f="v">
      <t c="3" si="227">
        <n x="225"/>
        <n x="416"/>
        <n x="110"/>
      </t>
    </mdx>
    <mdx n="0" f="v">
      <t c="3" si="227">
        <n x="225"/>
        <n x="427"/>
        <n x="110"/>
      </t>
    </mdx>
    <mdx n="0" f="v">
      <t c="3" si="227">
        <n x="225"/>
        <n x="418"/>
        <n x="110"/>
      </t>
    </mdx>
    <mdx n="0" f="v">
      <t c="3" si="227">
        <n x="225"/>
        <n x="419"/>
        <n x="110"/>
      </t>
    </mdx>
    <mdx n="0" f="v">
      <t c="3" si="227">
        <n x="225"/>
        <n x="420"/>
        <n x="110"/>
      </t>
    </mdx>
    <mdx n="0" f="v">
      <t c="3" si="227">
        <n x="225"/>
        <n x="301"/>
        <n x="110"/>
      </t>
    </mdx>
    <mdx n="0" f="v">
      <t c="3" si="227">
        <n x="225"/>
        <n x="421"/>
        <n x="110"/>
      </t>
    </mdx>
    <mdx n="0" f="v">
      <t c="3" si="227">
        <n x="225"/>
        <n x="422"/>
        <n x="110"/>
      </t>
    </mdx>
    <mdx n="0" f="v">
      <t c="3" si="227">
        <n x="225"/>
        <n x="433"/>
        <n x="110"/>
      </t>
    </mdx>
    <mdx n="0" f="v">
      <t c="3" si="227">
        <n x="225"/>
        <n x="423"/>
        <n x="110"/>
      </t>
    </mdx>
    <mdx n="0" f="v">
      <t c="3" si="227">
        <n x="225"/>
        <n x="425"/>
        <n x="110"/>
      </t>
    </mdx>
    <mdx n="0" f="v">
      <t c="3" si="227">
        <n x="225"/>
        <n x="348"/>
        <n x="110"/>
      </t>
    </mdx>
    <mdx n="0" f="v">
      <t c="3" si="227">
        <n x="225"/>
        <n x="327"/>
        <n x="110"/>
      </t>
    </mdx>
    <mdx n="0" f="v">
      <t c="3" si="227">
        <n x="225"/>
        <n x="426"/>
        <n x="110"/>
      </t>
    </mdx>
    <mdx n="0" f="v">
      <t c="3" si="227">
        <n x="225"/>
        <n x="428"/>
        <n x="110"/>
      </t>
    </mdx>
    <mdx n="0" f="v">
      <t c="3" si="227">
        <n x="225"/>
        <n x="328"/>
        <n x="110"/>
      </t>
    </mdx>
    <mdx n="0" f="v">
      <t c="3" si="227">
        <n x="225"/>
        <n x="429"/>
        <n x="110"/>
      </t>
    </mdx>
    <mdx n="0" f="v">
      <t c="3" si="227">
        <n x="225"/>
        <n x="431"/>
        <n x="110"/>
      </t>
    </mdx>
    <mdx n="0" f="v">
      <t c="3" si="227">
        <n x="225"/>
        <n x="326"/>
        <n x="110"/>
      </t>
    </mdx>
    <mdx n="0" f="v">
      <t c="3" si="227">
        <n x="225"/>
        <n x="437"/>
        <n x="110"/>
      </t>
    </mdx>
    <mdx n="0" f="v">
      <t c="3" si="227">
        <n x="225"/>
        <n x="294"/>
        <n x="110"/>
      </t>
    </mdx>
    <mdx n="0" f="v">
      <t c="3" si="227">
        <n x="225"/>
        <n x="293"/>
        <n x="110"/>
      </t>
    </mdx>
    <mdx n="0" f="v">
      <t c="3" si="227">
        <n x="225"/>
        <n x="438"/>
        <n x="110"/>
      </t>
    </mdx>
    <mdx n="0" f="v">
      <t c="3" si="227">
        <n x="225"/>
        <n x="452"/>
        <n x="110"/>
      </t>
    </mdx>
    <mdx n="0" f="v">
      <t c="3" si="227">
        <n x="225"/>
        <n x="442"/>
        <n x="110"/>
      </t>
    </mdx>
    <mdx n="0" f="v">
      <t c="3" si="227">
        <n x="225"/>
        <n x="443"/>
        <n x="110"/>
      </t>
    </mdx>
    <mdx n="0" f="v">
      <t c="3" si="227">
        <n x="225"/>
        <n x="434"/>
        <n x="110"/>
      </t>
    </mdx>
    <mdx n="0" f="v">
      <t c="3" si="227">
        <n x="225"/>
        <n x="441"/>
        <n x="110"/>
      </t>
    </mdx>
    <mdx n="0" f="v">
      <t c="3" si="227">
        <n x="225"/>
        <n x="454"/>
        <n x="110"/>
      </t>
    </mdx>
    <mdx n="0" f="v">
      <t c="3" si="227">
        <n x="225"/>
        <n x="455"/>
        <n x="110"/>
      </t>
    </mdx>
    <mdx n="0" f="v">
      <t c="3" si="227">
        <n x="225"/>
        <n x="346"/>
        <n x="110"/>
      </t>
    </mdx>
    <mdx n="0" f="v">
      <t c="3" si="227">
        <n x="225"/>
        <n x="448"/>
        <n x="110"/>
      </t>
    </mdx>
    <mdx n="0" f="v">
      <t c="3" si="227">
        <n x="225"/>
        <n x="449"/>
        <n x="110"/>
      </t>
    </mdx>
    <mdx n="0" f="v">
      <t c="3" si="227">
        <n x="225"/>
        <n x="451"/>
        <n x="110"/>
      </t>
    </mdx>
    <mdx n="0" f="v">
      <t c="3" si="227">
        <n x="225"/>
        <n x="457"/>
        <n x="110"/>
      </t>
    </mdx>
    <mdx n="0" f="v">
      <t c="3" si="227">
        <n x="225"/>
        <n x="458"/>
        <n x="110"/>
      </t>
    </mdx>
    <mdx n="0" f="v">
      <t c="3" si="227">
        <n x="225"/>
        <n x="461"/>
        <n x="110"/>
      </t>
    </mdx>
    <mdx n="0" f="v">
      <t c="3" si="227">
        <n x="225"/>
        <n x="462"/>
        <n x="110"/>
      </t>
    </mdx>
    <mdx n="0" f="v">
      <t c="3" si="227">
        <n x="225"/>
        <n x="464"/>
        <n x="110"/>
      </t>
    </mdx>
    <mdx n="0" f="v">
      <t c="3" si="227">
        <n x="225"/>
        <n x="465"/>
        <n x="110"/>
      </t>
    </mdx>
    <mdx n="0" f="v">
      <t c="3" si="227">
        <n x="225"/>
        <n x="468"/>
        <n x="110"/>
      </t>
    </mdx>
    <mdx n="0" f="v">
      <t c="3" si="227">
        <n x="225"/>
        <n x="469"/>
        <n x="110"/>
      </t>
    </mdx>
    <mdx n="0" f="v">
      <t c="3" si="227">
        <n x="225"/>
        <n x="470"/>
        <n x="110"/>
      </t>
    </mdx>
    <mdx n="0" f="v">
      <t c="3" si="227">
        <n x="225"/>
        <n x="477"/>
        <n x="110"/>
      </t>
    </mdx>
    <mdx n="0" f="v">
      <t c="3" si="227">
        <n x="225"/>
        <n x="474"/>
        <n x="110"/>
      </t>
    </mdx>
    <mdx n="0" f="v">
      <t c="3" si="227">
        <n x="225"/>
        <n x="475"/>
        <n x="110"/>
      </t>
    </mdx>
    <mdx n="0" f="v">
      <t c="3" si="227">
        <n x="225"/>
        <n x="478"/>
        <n x="110"/>
      </t>
    </mdx>
    <mdx n="0" f="v">
      <t c="3" si="227">
        <n x="225"/>
        <n x="479"/>
        <n x="110"/>
      </t>
    </mdx>
    <mdx n="0" f="v">
      <t c="3" si="227">
        <n x="225"/>
        <n x="480"/>
        <n x="110"/>
      </t>
    </mdx>
    <mdx n="0" f="v">
      <t c="3" si="227">
        <n x="225"/>
        <n x="481"/>
        <n x="110"/>
      </t>
    </mdx>
    <mdx n="0" f="v">
      <t c="3" si="227">
        <n x="225"/>
        <n x="484"/>
        <n x="110"/>
      </t>
    </mdx>
    <mdx n="0" f="v">
      <t c="3" si="227">
        <n x="225"/>
        <n x="490"/>
        <n x="110"/>
      </t>
    </mdx>
    <mdx n="0" f="v">
      <t c="3" si="227">
        <n x="225"/>
        <n x="487"/>
        <n x="110"/>
      </t>
    </mdx>
    <mdx n="0" f="v">
      <t c="3" si="227">
        <n x="225"/>
        <n x="488"/>
        <n x="110"/>
      </t>
    </mdx>
    <mdx n="0" f="v">
      <t c="3" si="227">
        <n x="225"/>
        <n x="489"/>
        <n x="110"/>
      </t>
    </mdx>
    <mdx n="0" f="v">
      <t c="3" si="227">
        <n x="225"/>
        <n x="493"/>
        <n x="110"/>
      </t>
    </mdx>
    <mdx n="0" f="v">
      <t c="3" si="227">
        <n x="225"/>
        <n x="497"/>
        <n x="110"/>
      </t>
    </mdx>
    <mdx n="0" f="v">
      <t c="3" si="227">
        <n x="225"/>
        <n x="494"/>
        <n x="110"/>
      </t>
    </mdx>
    <mdx n="0" f="v">
      <t c="3" si="227">
        <n x="225"/>
        <n x="498"/>
        <n x="110"/>
      </t>
    </mdx>
    <mdx n="0" f="v">
      <t c="3" si="227">
        <n x="225"/>
        <n x="499"/>
        <n x="110"/>
      </t>
    </mdx>
    <mdx n="0" f="v">
      <t c="3" si="227">
        <n x="225"/>
        <n x="503"/>
        <n x="110"/>
      </t>
    </mdx>
    <mdx n="0" f="v">
      <t c="3" si="227">
        <n x="225"/>
        <n x="501"/>
        <n x="110"/>
      </t>
    </mdx>
    <mdx n="0" f="v">
      <t c="3" si="227">
        <n x="225"/>
        <n x="502"/>
        <n x="110"/>
      </t>
    </mdx>
    <mdx n="0" f="v">
      <t c="3" si="227">
        <n x="225"/>
        <n x="508"/>
        <n x="110"/>
      </t>
    </mdx>
    <mdx n="0" f="v">
      <t c="3" si="227">
        <n x="225"/>
        <n x="505"/>
        <n x="110"/>
      </t>
    </mdx>
    <mdx n="0" f="v">
      <t c="3" si="227">
        <n x="225"/>
        <n x="506"/>
        <n x="110"/>
      </t>
    </mdx>
    <mdx n="0" f="v">
      <t c="3" si="227">
        <n x="225"/>
        <n x="513"/>
        <n x="110"/>
      </t>
    </mdx>
    <mdx n="0" f="v">
      <t c="3" si="227">
        <n x="225"/>
        <n x="509"/>
        <n x="110"/>
      </t>
    </mdx>
    <mdx n="0" f="v">
      <t c="3" si="227">
        <n x="225"/>
        <n x="510"/>
        <n x="110"/>
      </t>
    </mdx>
    <mdx n="0" f="v">
      <t c="3" si="227">
        <n x="225"/>
        <n x="512"/>
        <n x="110"/>
      </t>
    </mdx>
    <mdx n="0" f="v">
      <t c="3" si="227">
        <n x="225"/>
        <n x="514"/>
        <n x="110"/>
      </t>
    </mdx>
    <mdx n="0" f="v">
      <t c="3" si="227">
        <n x="225"/>
        <n x="515"/>
        <n x="110"/>
      </t>
    </mdx>
    <mdx n="0" f="v">
      <t c="3" si="227">
        <n x="225"/>
        <n x="516"/>
        <n x="110"/>
      </t>
    </mdx>
    <mdx n="0" f="v">
      <t c="3" si="227">
        <n x="225"/>
        <n x="517"/>
        <n x="110"/>
      </t>
    </mdx>
    <mdx n="0" f="v">
      <t c="3" si="227">
        <n x="225"/>
        <n x="518"/>
        <n x="110"/>
      </t>
    </mdx>
    <mdx n="0" f="v">
      <t c="3" si="227">
        <n x="225"/>
        <n x="522"/>
        <n x="110"/>
      </t>
    </mdx>
    <mdx n="0" f="v">
      <t c="3" si="227">
        <n x="225"/>
        <n x="519"/>
        <n x="110"/>
      </t>
    </mdx>
    <mdx n="0" f="v">
      <t c="3" si="227">
        <n x="225"/>
        <n x="520"/>
        <n x="110"/>
      </t>
    </mdx>
    <mdx n="0" f="v">
      <t c="3" si="227">
        <n x="225"/>
        <n x="521"/>
        <n x="110"/>
      </t>
    </mdx>
    <mdx n="0" f="v">
      <t c="3" si="227">
        <n x="225"/>
        <n x="523"/>
        <n x="110"/>
      </t>
    </mdx>
    <mdx n="0" f="v">
      <t c="3" si="227">
        <n x="225"/>
        <n x="528"/>
        <n x="110"/>
      </t>
    </mdx>
    <mdx n="0" f="v">
      <t c="3" si="227">
        <n x="225"/>
        <n x="525"/>
        <n x="110"/>
      </t>
    </mdx>
    <mdx n="0" f="v">
      <t c="3" si="227">
        <n x="225"/>
        <n x="526"/>
        <n x="110"/>
      </t>
    </mdx>
    <mdx n="0" f="v">
      <t c="3" si="227">
        <n x="225"/>
        <n x="527"/>
        <n x="110"/>
      </t>
    </mdx>
    <mdx n="0" f="v">
      <t c="3" si="227">
        <n x="225"/>
        <n x="529"/>
        <n x="110"/>
      </t>
    </mdx>
    <mdx n="0" f="v">
      <t c="3" si="227">
        <n x="225"/>
        <n x="530"/>
        <n x="110"/>
      </t>
    </mdx>
    <mdx n="0" f="v">
      <t c="3" si="227">
        <n x="225"/>
        <n x="533"/>
        <n x="110"/>
      </t>
    </mdx>
    <mdx n="0" f="v">
      <t c="3" si="227">
        <n x="225"/>
        <n x="531"/>
        <n x="110"/>
      </t>
    </mdx>
    <mdx n="0" f="v">
      <t c="3" si="227">
        <n x="225"/>
        <n x="532"/>
        <n x="110"/>
      </t>
    </mdx>
    <mdx n="0" f="v">
      <t c="3" si="227">
        <n x="225"/>
        <n x="534"/>
        <n x="110"/>
      </t>
    </mdx>
    <mdx n="0" f="v">
      <t c="3" si="227">
        <n x="225"/>
        <n x="536"/>
        <n x="110"/>
      </t>
    </mdx>
    <mdx n="0" f="v">
      <t c="3" si="227">
        <n x="225"/>
        <n x="538"/>
        <n x="110"/>
      </t>
    </mdx>
    <mdx n="0" f="v">
      <t c="3" si="227">
        <n x="225"/>
        <n x="540"/>
        <n x="110"/>
      </t>
    </mdx>
    <mdx n="0" f="v">
      <t c="3" si="227">
        <n x="225"/>
        <n x="544"/>
        <n x="110"/>
      </t>
    </mdx>
    <mdx n="0" f="v">
      <t c="3" si="227">
        <n x="225"/>
        <n x="545"/>
        <n x="110"/>
      </t>
    </mdx>
    <mdx n="0" f="v">
      <t c="3" si="227">
        <n x="225"/>
        <n x="546"/>
        <n x="110"/>
      </t>
    </mdx>
    <mdx n="0" f="v">
      <t c="3" si="227">
        <n x="225"/>
        <n x="272"/>
        <n x="127"/>
      </t>
    </mdx>
    <mdx n="0" f="v">
      <t c="3" si="227">
        <n x="225"/>
        <n x="273"/>
        <n x="127"/>
      </t>
    </mdx>
    <mdx n="0" f="v">
      <t c="3" si="227">
        <n x="225"/>
        <n x="271"/>
        <n x="127"/>
      </t>
    </mdx>
    <mdx n="0" f="v">
      <t c="3" si="227">
        <n x="225"/>
        <n x="270"/>
        <n x="127"/>
      </t>
    </mdx>
    <mdx n="0" f="v">
      <t c="3" si="227">
        <n x="225"/>
        <n x="268"/>
        <n x="127"/>
      </t>
    </mdx>
    <mdx n="0" f="v">
      <t c="3" si="227">
        <n x="225"/>
        <n x="355"/>
        <n x="127"/>
      </t>
    </mdx>
    <mdx n="0" f="v">
      <t c="3" si="227">
        <n x="225"/>
        <n x="356"/>
        <n x="127"/>
      </t>
    </mdx>
    <mdx n="0" f="v">
      <t c="3" si="227">
        <n x="225"/>
        <n x="357"/>
        <n x="127"/>
      </t>
    </mdx>
    <mdx n="0" f="v">
      <t c="3" si="227">
        <n x="225"/>
        <n x="358"/>
        <n x="127"/>
      </t>
    </mdx>
    <mdx n="0" f="v">
      <t c="3" si="227">
        <n x="225"/>
        <n x="359"/>
        <n x="127"/>
      </t>
    </mdx>
    <mdx n="0" f="v">
      <t c="3" si="227">
        <n x="225"/>
        <n x="360"/>
        <n x="127"/>
      </t>
    </mdx>
    <mdx n="0" f="v">
      <t c="3" si="227">
        <n x="225"/>
        <n x="361"/>
        <n x="127"/>
      </t>
    </mdx>
    <mdx n="0" f="v">
      <t c="3" si="227">
        <n x="225"/>
        <n x="383"/>
        <n x="127"/>
      </t>
    </mdx>
    <mdx n="0" f="v">
      <t c="3" si="227">
        <n x="225"/>
        <n x="547"/>
        <n x="127"/>
      </t>
    </mdx>
    <mdx n="0" f="v">
      <t c="3" si="227">
        <n x="225"/>
        <n x="362"/>
        <n x="127"/>
      </t>
    </mdx>
    <mdx n="0" f="v">
      <t c="3" si="227">
        <n x="225"/>
        <n x="363"/>
        <n x="127"/>
      </t>
    </mdx>
    <mdx n="0" f="v">
      <t c="3" si="227">
        <n x="225"/>
        <n x="364"/>
        <n x="127"/>
      </t>
    </mdx>
    <mdx n="0" f="v">
      <t c="3" si="227">
        <n x="225"/>
        <n x="548"/>
        <n x="127"/>
      </t>
    </mdx>
    <mdx n="0" f="v">
      <t c="3" si="227">
        <n x="225"/>
        <n x="365"/>
        <n x="127"/>
      </t>
    </mdx>
    <mdx n="0" f="v">
      <t c="3" si="227">
        <n x="225"/>
        <n x="366"/>
        <n x="127"/>
      </t>
    </mdx>
    <mdx n="0" f="v">
      <t c="3" si="227">
        <n x="225"/>
        <n x="367"/>
        <n x="127"/>
      </t>
    </mdx>
    <mdx n="0" f="v">
      <t c="3" si="227">
        <n x="225"/>
        <n x="368"/>
        <n x="127"/>
      </t>
    </mdx>
    <mdx n="0" f="v">
      <t c="3" si="227">
        <n x="225"/>
        <n x="369"/>
        <n x="127"/>
      </t>
    </mdx>
    <mdx n="0" f="v">
      <t c="3" si="227">
        <n x="225"/>
        <n x="370"/>
        <n x="127"/>
      </t>
    </mdx>
    <mdx n="0" f="v">
      <t c="3" si="227">
        <n x="225"/>
        <n x="371"/>
        <n x="127"/>
      </t>
    </mdx>
    <mdx n="0" f="v">
      <t c="3" si="227">
        <n x="225"/>
        <n x="316"/>
        <n x="127"/>
      </t>
    </mdx>
    <mdx n="0" f="v">
      <t c="3" si="227">
        <n x="225"/>
        <n x="373"/>
        <n x="127"/>
      </t>
    </mdx>
    <mdx n="0" f="v">
      <t c="3" si="227">
        <n x="225"/>
        <n x="375"/>
        <n x="127"/>
      </t>
    </mdx>
    <mdx n="0" f="v">
      <t c="3" si="227">
        <n x="225"/>
        <n x="281"/>
        <n x="127"/>
      </t>
    </mdx>
    <mdx n="0" f="v">
      <t c="3" si="227">
        <n x="225"/>
        <n x="376"/>
        <n x="127"/>
      </t>
    </mdx>
    <mdx n="0" f="v">
      <t c="3" si="227">
        <n x="225"/>
        <n x="377"/>
        <n x="127"/>
      </t>
    </mdx>
    <mdx n="0" f="v">
      <t c="3" si="227">
        <n x="225"/>
        <n x="280"/>
        <n x="127"/>
      </t>
    </mdx>
    <mdx n="0" f="v">
      <t c="3" si="227">
        <n x="225"/>
        <n x="311"/>
        <n x="127"/>
      </t>
    </mdx>
    <mdx n="0" f="v">
      <t c="3" si="227">
        <n x="225"/>
        <n x="378"/>
        <n x="127"/>
      </t>
    </mdx>
    <mdx n="0" f="v">
      <t c="3" si="227">
        <n x="225"/>
        <n x="379"/>
        <n x="127"/>
      </t>
    </mdx>
    <mdx n="0" f="v">
      <t c="3" si="227">
        <n x="225"/>
        <n x="380"/>
        <n x="127"/>
      </t>
    </mdx>
    <mdx n="0" f="v">
      <t c="3" si="227">
        <n x="225"/>
        <n x="381"/>
        <n x="127"/>
      </t>
    </mdx>
    <mdx n="0" f="v">
      <t c="3" si="227">
        <n x="225"/>
        <n x="382"/>
        <n x="127"/>
      </t>
    </mdx>
    <mdx n="0" f="v">
      <t c="3" si="227">
        <n x="225"/>
        <n x="304"/>
        <n x="127"/>
      </t>
    </mdx>
    <mdx n="0" f="v">
      <t c="3" si="227">
        <n x="225"/>
        <n x="384"/>
        <n x="127"/>
      </t>
    </mdx>
    <mdx n="0" f="v">
      <t c="3" si="227">
        <n x="225"/>
        <n x="385"/>
        <n x="127"/>
      </t>
    </mdx>
    <mdx n="0" f="v">
      <t c="3" si="227">
        <n x="225"/>
        <n x="386"/>
        <n x="127"/>
      </t>
    </mdx>
    <mdx n="0" f="v">
      <t c="3" si="227">
        <n x="225"/>
        <n x="387"/>
        <n x="127"/>
      </t>
    </mdx>
    <mdx n="0" f="v">
      <t c="3" si="227">
        <n x="225"/>
        <n x="388"/>
        <n x="127"/>
      </t>
    </mdx>
    <mdx n="0" f="v">
      <t c="3" si="227">
        <n x="225"/>
        <n x="389"/>
        <n x="127"/>
      </t>
    </mdx>
    <mdx n="0" f="v">
      <t c="3" si="227">
        <n x="225"/>
        <n x="390"/>
        <n x="127"/>
      </t>
    </mdx>
    <mdx n="0" f="v">
      <t c="3" si="227">
        <n x="225"/>
        <n x="393"/>
        <n x="127"/>
      </t>
    </mdx>
    <mdx n="0" f="v">
      <t c="3" si="227">
        <n x="225"/>
        <n x="395"/>
        <n x="127"/>
      </t>
    </mdx>
    <mdx n="0" f="v">
      <t c="3" si="227">
        <n x="225"/>
        <n x="278"/>
        <n x="127"/>
      </t>
    </mdx>
    <mdx n="0" f="v">
      <t c="3" si="227">
        <n x="225"/>
        <n x="396"/>
        <n x="127"/>
      </t>
    </mdx>
    <mdx n="0" f="v">
      <t c="3" si="227">
        <n x="225"/>
        <n x="397"/>
        <n x="127"/>
      </t>
    </mdx>
    <mdx n="0" f="v">
      <t c="3" si="227">
        <n x="225"/>
        <n x="398"/>
        <n x="127"/>
      </t>
    </mdx>
    <mdx n="0" f="v">
      <t c="3" si="227">
        <n x="225"/>
        <n x="399"/>
        <n x="127"/>
      </t>
    </mdx>
    <mdx n="0" f="v">
      <t c="3" si="227">
        <n x="225"/>
        <n x="400"/>
        <n x="127"/>
      </t>
    </mdx>
    <mdx n="0" f="v">
      <t c="3" si="227">
        <n x="225"/>
        <n x="401"/>
        <n x="127"/>
      </t>
    </mdx>
    <mdx n="0" f="v">
      <t c="3" si="227">
        <n x="225"/>
        <n x="402"/>
        <n x="127"/>
      </t>
    </mdx>
    <mdx n="0" f="v">
      <t c="3" si="227">
        <n x="225"/>
        <n x="277"/>
        <n x="127"/>
      </t>
    </mdx>
    <mdx n="0" f="v">
      <t c="3" si="227">
        <n x="225"/>
        <n x="417"/>
        <n x="127"/>
      </t>
    </mdx>
    <mdx n="0" f="v">
      <t c="3" si="227">
        <n x="225"/>
        <n x="411"/>
        <n x="127"/>
      </t>
    </mdx>
    <mdx n="0" f="v">
      <t c="3" si="227">
        <n x="225"/>
        <n x="403"/>
        <n x="127"/>
      </t>
    </mdx>
    <mdx n="0" f="v">
      <t c="3" si="227">
        <n x="225"/>
        <n x="404"/>
        <n x="127"/>
      </t>
    </mdx>
    <mdx n="0" f="v">
      <t c="3" si="227">
        <n x="225"/>
        <n x="405"/>
        <n x="127"/>
      </t>
    </mdx>
    <mdx n="0" f="v">
      <t c="3" si="227">
        <n x="225"/>
        <n x="406"/>
        <n x="127"/>
      </t>
    </mdx>
    <mdx n="0" f="v">
      <t c="3" si="227">
        <n x="225"/>
        <n x="408"/>
        <n x="127"/>
      </t>
    </mdx>
    <mdx n="0" f="v">
      <t c="3" si="227">
        <n x="225"/>
        <n x="409"/>
        <n x="127"/>
      </t>
    </mdx>
    <mdx n="0" f="v">
      <t c="3" si="227">
        <n x="225"/>
        <n x="410"/>
        <n x="127"/>
      </t>
    </mdx>
    <mdx n="0" f="v">
      <t c="3" si="227">
        <n x="225"/>
        <n x="422"/>
        <n x="127"/>
      </t>
    </mdx>
    <mdx n="0" f="v">
      <t c="3" si="227">
        <n x="225"/>
        <n x="412"/>
        <n x="127"/>
      </t>
    </mdx>
    <mdx n="0" f="v">
      <t c="3" si="227">
        <n x="225"/>
        <n x="413"/>
        <n x="127"/>
      </t>
    </mdx>
    <mdx n="0" f="v">
      <t c="3" si="227">
        <n x="225"/>
        <n x="414"/>
        <n x="127"/>
      </t>
    </mdx>
    <mdx n="0" f="v">
      <t c="3" si="227">
        <n x="225"/>
        <n x="415"/>
        <n x="127"/>
      </t>
    </mdx>
    <mdx n="0" f="v">
      <t c="3" si="227">
        <n x="225"/>
        <n x="416"/>
        <n x="127"/>
      </t>
    </mdx>
    <mdx n="0" f="v">
      <t c="3" si="227">
        <n x="225"/>
        <n x="427"/>
        <n x="127"/>
      </t>
    </mdx>
    <mdx n="0" f="v">
      <t c="3" si="227">
        <n x="225"/>
        <n x="418"/>
        <n x="127"/>
      </t>
    </mdx>
    <mdx n="0" f="v">
      <t c="3" si="227">
        <n x="225"/>
        <n x="419"/>
        <n x="127"/>
      </t>
    </mdx>
    <mdx n="0" f="v">
      <t c="3" si="227">
        <n x="225"/>
        <n x="420"/>
        <n x="127"/>
      </t>
    </mdx>
    <mdx n="0" f="v">
      <t c="3" si="227">
        <n x="225"/>
        <n x="301"/>
        <n x="127"/>
      </t>
    </mdx>
    <mdx n="0" f="v">
      <t c="3" si="227">
        <n x="225"/>
        <n x="297"/>
        <n x="127"/>
      </t>
    </mdx>
    <mdx n="0" f="v">
      <t c="3" si="227">
        <n x="225"/>
        <n x="421"/>
        <n x="127"/>
      </t>
    </mdx>
    <mdx n="0" f="v">
      <t c="3" si="227">
        <n x="225"/>
        <n x="423"/>
        <n x="127"/>
      </t>
    </mdx>
    <mdx n="0" f="v">
      <t c="3" si="227">
        <n x="225"/>
        <n x="424"/>
        <n x="127"/>
      </t>
    </mdx>
    <mdx n="0" f="v">
      <t c="3" si="227">
        <n x="225"/>
        <n x="425"/>
        <n x="127"/>
      </t>
    </mdx>
    <mdx n="0" f="v">
      <t c="3" si="227">
        <n x="225"/>
        <n x="348"/>
        <n x="127"/>
      </t>
    </mdx>
    <mdx n="0" f="v">
      <t c="3" si="227">
        <n x="225"/>
        <n x="327"/>
        <n x="127"/>
      </t>
    </mdx>
    <mdx n="0" f="v">
      <t c="3" si="227">
        <n x="225"/>
        <n x="426"/>
        <n x="127"/>
      </t>
    </mdx>
    <mdx n="0" f="v">
      <t c="3" si="227">
        <n x="225"/>
        <n x="433"/>
        <n x="127"/>
      </t>
    </mdx>
    <mdx n="0" f="v">
      <t c="3" si="227">
        <n x="225"/>
        <n x="329"/>
        <n x="127"/>
      </t>
    </mdx>
    <mdx n="0" f="v">
      <t c="3" si="227">
        <n x="225"/>
        <n x="428"/>
        <n x="127"/>
      </t>
    </mdx>
    <mdx n="0" f="v">
      <t c="3" si="227">
        <n x="225"/>
        <n x="328"/>
        <n x="127"/>
      </t>
    </mdx>
    <mdx n="0" f="v">
      <t c="3" si="227">
        <n x="225"/>
        <n x="429"/>
        <n x="127"/>
      </t>
    </mdx>
    <mdx n="0" f="v">
      <t c="3" si="227">
        <n x="225"/>
        <n x="430"/>
        <n x="127"/>
      </t>
    </mdx>
    <mdx n="0" f="v">
      <t c="3" si="227">
        <n x="225"/>
        <n x="432"/>
        <n x="127"/>
      </t>
    </mdx>
    <mdx n="0" f="v">
      <t c="3" si="227">
        <n x="225"/>
        <n x="326"/>
        <n x="127"/>
      </t>
    </mdx>
    <mdx n="0" f="v">
      <t c="3" si="227">
        <n x="225"/>
        <n x="435"/>
        <n x="127"/>
      </t>
    </mdx>
    <mdx n="0" f="v">
      <t c="3" si="227">
        <n x="225"/>
        <n x="436"/>
        <n x="127"/>
      </t>
    </mdx>
    <mdx n="0" f="v">
      <t c="3" si="227">
        <n x="225"/>
        <n x="437"/>
        <n x="127"/>
      </t>
    </mdx>
    <mdx n="0" f="v">
      <t c="3" si="227">
        <n x="225"/>
        <n x="294"/>
        <n x="127"/>
      </t>
    </mdx>
    <mdx n="0" f="v">
      <t c="3" si="227">
        <n x="225"/>
        <n x="293"/>
        <n x="127"/>
      </t>
    </mdx>
    <mdx n="0" f="v">
      <t c="3" si="227">
        <n x="225"/>
        <n x="350"/>
        <n x="127"/>
      </t>
    </mdx>
    <mdx n="0" f="v">
      <t c="3" si="227">
        <n x="225"/>
        <n x="439"/>
        <n x="127"/>
      </t>
    </mdx>
    <mdx n="0" f="v">
      <t c="3" si="227">
        <n x="225"/>
        <n x="440"/>
        <n x="127"/>
      </t>
    </mdx>
    <mdx n="0" f="v">
      <t c="3" si="227">
        <n x="225"/>
        <n x="452"/>
        <n x="127"/>
      </t>
    </mdx>
    <mdx n="0" f="v">
      <t c="3" si="227">
        <n x="225"/>
        <n x="442"/>
        <n x="127"/>
      </t>
    </mdx>
    <mdx n="0" f="v">
      <t c="3" si="227">
        <n x="225"/>
        <n x="443"/>
        <n x="127"/>
      </t>
    </mdx>
    <mdx n="0" f="v">
      <t c="3" si="227">
        <n x="225"/>
        <n x="444"/>
        <n x="127"/>
      </t>
    </mdx>
    <mdx n="0" f="v">
      <t c="3" si="227">
        <n x="225"/>
        <n x="445"/>
        <n x="127"/>
      </t>
    </mdx>
    <mdx n="0" f="v">
      <t c="3" si="227">
        <n x="225"/>
        <n x="446"/>
        <n x="127"/>
      </t>
    </mdx>
    <mdx n="0" f="v">
      <t c="3" si="227">
        <n x="225"/>
        <n x="447"/>
        <n x="127"/>
      </t>
    </mdx>
    <mdx n="0" f="v">
      <t c="3" si="227">
        <n x="225"/>
        <n x="438"/>
        <n x="127"/>
      </t>
    </mdx>
    <mdx n="0" f="v">
      <t c="3" si="227">
        <n x="225"/>
        <n x="448"/>
        <n x="127"/>
      </t>
    </mdx>
    <mdx n="0" f="v">
      <t c="3" si="227">
        <n x="225"/>
        <n x="449"/>
        <n x="127"/>
      </t>
    </mdx>
    <mdx n="0" f="v">
      <t c="3" si="227">
        <n x="225"/>
        <n x="450"/>
        <n x="127"/>
      </t>
    </mdx>
    <mdx n="0" f="v">
      <t c="3" si="227">
        <n x="225"/>
        <n x="451"/>
        <n x="127"/>
      </t>
    </mdx>
    <mdx n="0" f="v">
      <t c="3" si="227">
        <n x="225"/>
        <n x="276"/>
        <n x="127"/>
      </t>
    </mdx>
    <mdx n="0" f="v">
      <t c="3" si="227">
        <n x="225"/>
        <n x="453"/>
        <n x="127"/>
      </t>
    </mdx>
    <mdx n="0" f="v">
      <t c="3" si="227">
        <n x="225"/>
        <n x="454"/>
        <n x="127"/>
      </t>
    </mdx>
    <mdx n="0" f="v">
      <t c="3" si="227">
        <n x="225"/>
        <n x="455"/>
        <n x="127"/>
      </t>
    </mdx>
    <mdx n="0" f="v">
      <t c="3" si="227">
        <n x="225"/>
        <n x="456"/>
        <n x="127"/>
      </t>
    </mdx>
    <mdx n="0" f="v">
      <t c="3" si="227">
        <n x="225"/>
        <n x="346"/>
        <n x="127"/>
      </t>
    </mdx>
    <mdx n="0" f="v">
      <t c="3" si="227">
        <n x="225"/>
        <n x="458"/>
        <n x="127"/>
      </t>
    </mdx>
    <mdx n="0" f="v">
      <t c="3" si="227">
        <n x="225"/>
        <n x="473"/>
        <n x="127"/>
      </t>
    </mdx>
    <mdx n="0" f="v">
      <t c="3" si="227">
        <n x="225"/>
        <n x="459"/>
        <n x="127"/>
      </t>
    </mdx>
    <mdx n="0" f="v">
      <t c="3" si="227">
        <n x="225"/>
        <n x="462"/>
        <n x="127"/>
      </t>
    </mdx>
    <mdx n="0" f="v">
      <t c="3" si="227">
        <n x="225"/>
        <n x="463"/>
        <n x="127"/>
      </t>
    </mdx>
    <mdx n="0" f="v">
      <t c="3" si="227">
        <n x="225"/>
        <n x="464"/>
        <n x="127"/>
      </t>
    </mdx>
    <mdx n="0" f="v">
      <t c="3" si="227">
        <n x="225"/>
        <n x="465"/>
        <n x="127"/>
      </t>
    </mdx>
    <mdx n="0" f="v">
      <t c="3" si="227">
        <n x="225"/>
        <n x="466"/>
        <n x="127"/>
      </t>
    </mdx>
    <mdx n="0" f="v">
      <t c="3" si="227">
        <n x="225"/>
        <n x="467"/>
        <n x="127"/>
      </t>
    </mdx>
    <mdx n="0" f="v">
      <t c="3" si="227">
        <n x="225"/>
        <n x="460"/>
        <n x="127"/>
      </t>
    </mdx>
    <mdx n="0" f="v">
      <t c="3" si="227">
        <n x="225"/>
        <n x="469"/>
        <n x="127"/>
      </t>
    </mdx>
    <mdx n="0" f="v">
      <t c="3" si="227">
        <n x="225"/>
        <n x="470"/>
        <n x="127"/>
      </t>
    </mdx>
    <mdx n="0" f="v">
      <t c="3" si="227">
        <n x="225"/>
        <n x="472"/>
        <n x="127"/>
      </t>
    </mdx>
    <mdx n="0" f="v">
      <t c="3" si="227">
        <n x="225"/>
        <n x="477"/>
        <n x="127"/>
      </t>
    </mdx>
    <mdx n="0" f="v">
      <t c="3" si="227">
        <n x="225"/>
        <n x="474"/>
        <n x="127"/>
      </t>
    </mdx>
    <mdx n="0" f="v">
      <t c="3" si="227">
        <n x="225"/>
        <n x="475"/>
        <n x="127"/>
      </t>
    </mdx>
    <mdx n="0" f="v">
      <t c="3" si="227">
        <n x="225"/>
        <n x="476"/>
        <n x="127"/>
      </t>
    </mdx>
    <mdx n="0" f="v">
      <t c="3" si="227">
        <n x="225"/>
        <n x="471"/>
        <n x="127"/>
      </t>
    </mdx>
    <mdx n="0" f="v">
      <t c="3" si="227">
        <n x="225"/>
        <n x="478"/>
        <n x="127"/>
      </t>
    </mdx>
    <mdx n="0" f="v">
      <t c="3" si="227">
        <n x="225"/>
        <n x="479"/>
        <n x="127"/>
      </t>
    </mdx>
    <mdx n="0" f="v">
      <t c="3" si="227">
        <n x="225"/>
        <n x="480"/>
        <n x="127"/>
      </t>
    </mdx>
    <mdx n="0" f="v">
      <t c="3" si="227">
        <n x="225"/>
        <n x="481"/>
        <n x="127"/>
      </t>
    </mdx>
    <mdx n="0" f="v">
      <t c="3" si="227">
        <n x="225"/>
        <n x="483"/>
        <n x="127"/>
      </t>
    </mdx>
    <mdx n="0" f="v">
      <t c="3" si="227">
        <n x="225"/>
        <n x="484"/>
        <n x="127"/>
      </t>
    </mdx>
    <mdx n="0" f="v">
      <t c="3" si="227">
        <n x="225"/>
        <n x="485"/>
        <n x="127"/>
      </t>
    </mdx>
    <mdx n="0" f="v">
      <t c="3" si="227">
        <n x="225"/>
        <n x="486"/>
        <n x="127"/>
      </t>
    </mdx>
    <mdx n="0" f="v">
      <t c="3" si="227">
        <n x="225"/>
        <n x="490"/>
        <n x="127"/>
      </t>
    </mdx>
    <mdx n="0" f="v">
      <t c="3" si="227">
        <n x="225"/>
        <n x="487"/>
        <n x="127"/>
      </t>
    </mdx>
    <mdx n="0" f="v">
      <t c="3" si="227">
        <n x="225"/>
        <n x="488"/>
        <n x="127"/>
      </t>
    </mdx>
    <mdx n="0" f="v">
      <t c="3" si="227">
        <n x="225"/>
        <n x="489"/>
        <n x="127"/>
      </t>
    </mdx>
    <mdx n="0" f="v">
      <t c="3" si="227">
        <n x="225"/>
        <n x="491"/>
        <n x="127"/>
      </t>
    </mdx>
    <mdx n="0" f="v">
      <t c="3" si="227">
        <n x="225"/>
        <n x="497"/>
        <n x="127"/>
      </t>
    </mdx>
    <mdx n="0" f="v">
      <t c="3" si="227">
        <n x="225"/>
        <n x="492"/>
        <n x="127"/>
      </t>
    </mdx>
    <mdx n="0" f="v">
      <t c="3" si="227">
        <n x="225"/>
        <n x="493"/>
        <n x="127"/>
      </t>
    </mdx>
    <mdx n="0" f="v">
      <t c="3" si="227">
        <n x="225"/>
        <n x="494"/>
        <n x="127"/>
      </t>
    </mdx>
    <mdx n="0" f="v">
      <t c="3" si="227">
        <n x="225"/>
        <n x="495"/>
        <n x="127"/>
      </t>
    </mdx>
    <mdx n="0" f="v">
      <t c="3" si="227">
        <n x="225"/>
        <n x="496"/>
        <n x="127"/>
      </t>
    </mdx>
    <mdx n="0" f="v">
      <t c="3" si="227">
        <n x="225"/>
        <n x="498"/>
        <n x="127"/>
      </t>
    </mdx>
    <mdx n="0" f="v">
      <t c="3" si="227">
        <n x="225"/>
        <n x="499"/>
        <n x="127"/>
      </t>
    </mdx>
    <mdx n="0" f="v">
      <t c="3" si="227">
        <n x="225"/>
        <n x="508"/>
        <n x="127"/>
      </t>
    </mdx>
    <mdx n="0" f="v">
      <t c="3" si="227">
        <n x="225"/>
        <n x="503"/>
        <n x="127"/>
      </t>
    </mdx>
    <mdx n="0" f="v">
      <t c="3" si="227">
        <n x="225"/>
        <n x="500"/>
        <n x="127"/>
      </t>
    </mdx>
    <mdx n="0" f="v">
      <t c="3" si="227">
        <n x="225"/>
        <n x="501"/>
        <n x="127"/>
      </t>
    </mdx>
    <mdx n="0" f="v">
      <t c="3" si="227">
        <n x="225"/>
        <n x="504"/>
        <n x="127"/>
      </t>
    </mdx>
    <mdx n="0" f="v">
      <t c="3" si="227">
        <n x="225"/>
        <n x="505"/>
        <n x="127"/>
      </t>
    </mdx>
    <mdx n="0" f="v">
      <t c="3" si="227">
        <n x="225"/>
        <n x="506"/>
        <n x="127"/>
      </t>
    </mdx>
    <mdx n="0" f="v">
      <t c="3" si="227">
        <n x="225"/>
        <n x="507"/>
        <n x="127"/>
      </t>
    </mdx>
    <mdx n="0" f="v">
      <t c="3" si="227">
        <n x="225"/>
        <n x="513"/>
        <n x="127"/>
      </t>
    </mdx>
    <mdx n="0" f="v">
      <t c="3" si="227">
        <n x="225"/>
        <n x="510"/>
        <n x="127"/>
      </t>
    </mdx>
    <mdx n="0" f="v">
      <t c="3" si="227">
        <n x="225"/>
        <n x="511"/>
        <n x="127"/>
      </t>
    </mdx>
    <mdx n="0" f="v">
      <t c="3" si="227">
        <n x="225"/>
        <n x="512"/>
        <n x="127"/>
      </t>
    </mdx>
    <mdx n="0" f="v">
      <t c="3" si="227">
        <n x="225"/>
        <n x="514"/>
        <n x="127"/>
      </t>
    </mdx>
    <mdx n="0" f="v">
      <t c="3" si="227">
        <n x="225"/>
        <n x="515"/>
        <n x="127"/>
      </t>
    </mdx>
    <mdx n="0" f="v">
      <t c="3" si="227">
        <n x="225"/>
        <n x="516"/>
        <n x="127"/>
      </t>
    </mdx>
    <mdx n="0" f="v">
      <t c="3" si="227">
        <n x="225"/>
        <n x="517"/>
        <n x="127"/>
      </t>
    </mdx>
    <mdx n="0" f="v">
      <t c="3" si="227">
        <n x="225"/>
        <n x="522"/>
        <n x="127"/>
      </t>
    </mdx>
    <mdx n="0" f="v">
      <t c="3" si="227">
        <n x="225"/>
        <n x="519"/>
        <n x="127"/>
      </t>
    </mdx>
    <mdx n="0" f="v">
      <t c="3" si="227">
        <n x="225"/>
        <n x="520"/>
        <n x="127"/>
      </t>
    </mdx>
    <mdx n="0" f="v">
      <t c="3" si="227">
        <n x="225"/>
        <n x="521"/>
        <n x="127"/>
      </t>
    </mdx>
    <mdx n="0" f="v">
      <t c="3" si="227">
        <n x="225"/>
        <n x="524"/>
        <n x="127"/>
      </t>
    </mdx>
    <mdx n="0" f="v">
      <t c="3" si="227">
        <n x="225"/>
        <n x="523"/>
        <n x="127"/>
      </t>
    </mdx>
    <mdx n="0" f="v">
      <t c="3" si="227">
        <n x="225"/>
        <n x="528"/>
        <n x="127"/>
      </t>
    </mdx>
    <mdx n="0" f="v">
      <t c="3" si="227">
        <n x="225"/>
        <n x="525"/>
        <n x="127"/>
      </t>
    </mdx>
    <mdx n="0" f="v">
      <t c="3" si="227">
        <n x="225"/>
        <n x="526"/>
        <n x="127"/>
      </t>
    </mdx>
    <mdx n="0" f="v">
      <t c="3" si="227">
        <n x="225"/>
        <n x="527"/>
        <n x="127"/>
      </t>
    </mdx>
    <mdx n="0" f="v">
      <t c="3" si="227">
        <n x="225"/>
        <n x="529"/>
        <n x="127"/>
      </t>
    </mdx>
    <mdx n="0" f="v">
      <t c="3" si="227">
        <n x="225"/>
        <n x="533"/>
        <n x="127"/>
      </t>
    </mdx>
    <mdx n="0" f="v">
      <t c="3" si="227">
        <n x="225"/>
        <n x="531"/>
        <n x="127"/>
      </t>
    </mdx>
    <mdx n="0" f="v">
      <t c="3" si="227">
        <n x="225"/>
        <n x="532"/>
        <n x="127"/>
      </t>
    </mdx>
    <mdx n="0" f="v">
      <t c="3" si="227">
        <n x="225"/>
        <n x="534"/>
        <n x="127"/>
      </t>
    </mdx>
    <mdx n="0" f="v">
      <t c="3" si="227">
        <n x="225"/>
        <n x="535"/>
        <n x="127"/>
      </t>
    </mdx>
    <mdx n="0" f="v">
      <t c="3" si="227">
        <n x="225"/>
        <n x="536"/>
        <n x="127"/>
      </t>
    </mdx>
    <mdx n="0" f="v">
      <t c="3" si="227">
        <n x="225"/>
        <n x="537"/>
        <n x="127"/>
      </t>
    </mdx>
    <mdx n="0" f="v">
      <t c="3" si="227">
        <n x="225"/>
        <n x="538"/>
        <n x="127"/>
      </t>
    </mdx>
    <mdx n="0" f="v">
      <t c="3" si="227">
        <n x="225"/>
        <n x="543"/>
        <n x="127"/>
      </t>
    </mdx>
    <mdx n="0" f="v">
      <t c="3" si="227">
        <n x="225"/>
        <n x="539"/>
        <n x="127"/>
      </t>
    </mdx>
    <mdx n="0" f="v">
      <t c="3" si="227">
        <n x="225"/>
        <n x="540"/>
        <n x="127"/>
      </t>
    </mdx>
    <mdx n="0" f="v">
      <t c="3" si="227">
        <n x="225"/>
        <n x="544"/>
        <n x="127"/>
      </t>
    </mdx>
    <mdx n="0" f="v">
      <t c="3" si="227">
        <n x="225"/>
        <n x="541"/>
        <n x="127"/>
      </t>
    </mdx>
    <mdx n="0" f="v">
      <t c="3" si="227">
        <n x="225"/>
        <n x="545"/>
        <n x="127"/>
      </t>
    </mdx>
    <mdx n="0" f="v">
      <t c="3" si="227">
        <n x="225"/>
        <n x="542"/>
        <n x="127"/>
      </t>
    </mdx>
    <mdx n="0" f="v">
      <t c="3" si="227">
        <n x="225"/>
        <n x="546"/>
        <n x="127"/>
      </t>
    </mdx>
    <mdx n="0" f="v">
      <t c="3" si="227">
        <n x="225"/>
        <n x="272"/>
        <n x="111"/>
      </t>
    </mdx>
    <mdx n="0" f="v">
      <t c="3" si="227">
        <n x="225"/>
        <n x="273"/>
        <n x="111"/>
      </t>
    </mdx>
    <mdx n="0" f="v">
      <t c="3" si="227">
        <n x="225"/>
        <n x="270"/>
        <n x="111"/>
      </t>
    </mdx>
    <mdx n="0" f="v">
      <t c="3" si="227">
        <n x="225"/>
        <n x="269"/>
        <n x="111"/>
      </t>
    </mdx>
    <mdx n="0" f="v">
      <t c="3" si="227">
        <n x="225"/>
        <n x="268"/>
        <n x="111"/>
      </t>
    </mdx>
    <mdx n="0" f="v">
      <t c="3" si="227">
        <n x="225"/>
        <n x="356"/>
        <n x="111"/>
      </t>
    </mdx>
    <mdx n="0" f="v">
      <t c="3" si="227">
        <n x="225"/>
        <n x="357"/>
        <n x="111"/>
      </t>
    </mdx>
    <mdx n="0" f="v">
      <t c="3" si="227">
        <n x="225"/>
        <n x="358"/>
        <n x="111"/>
      </t>
    </mdx>
    <mdx n="0" f="v">
      <t c="3" si="227">
        <n x="225"/>
        <n x="359"/>
        <n x="111"/>
      </t>
    </mdx>
    <mdx n="0" f="v">
      <t c="3" si="227">
        <n x="225"/>
        <n x="360"/>
        <n x="111"/>
      </t>
    </mdx>
    <mdx n="0" f="v">
      <t c="3" si="227">
        <n x="225"/>
        <n x="361"/>
        <n x="111"/>
      </t>
    </mdx>
    <mdx n="0" f="v">
      <t c="3" si="227">
        <n x="225"/>
        <n x="547"/>
        <n x="111"/>
      </t>
    </mdx>
    <mdx n="0" f="v">
      <t c="3" si="227">
        <n x="225"/>
        <n x="362"/>
        <n x="111"/>
      </t>
    </mdx>
    <mdx n="0" f="v">
      <t c="3" si="227">
        <n x="225"/>
        <n x="363"/>
        <n x="111"/>
      </t>
    </mdx>
    <mdx n="0" f="v">
      <t c="3" si="227">
        <n x="225"/>
        <n x="364"/>
        <n x="111"/>
      </t>
    </mdx>
    <mdx n="0" f="v">
      <t c="3" si="227">
        <n x="225"/>
        <n x="548"/>
        <n x="111"/>
      </t>
    </mdx>
    <mdx n="0" f="v">
      <t c="3" si="227">
        <n x="225"/>
        <n x="365"/>
        <n x="111"/>
      </t>
    </mdx>
    <mdx n="0" f="v">
      <t c="3" si="227">
        <n x="225"/>
        <n x="366"/>
        <n x="111"/>
      </t>
    </mdx>
    <mdx n="0" f="v">
      <t c="3" si="227">
        <n x="225"/>
        <n x="367"/>
        <n x="111"/>
      </t>
    </mdx>
    <mdx n="0" f="v">
      <t c="3" si="227">
        <n x="225"/>
        <n x="368"/>
        <n x="111"/>
      </t>
    </mdx>
    <mdx n="0" f="v">
      <t c="3" si="227">
        <n x="225"/>
        <n x="369"/>
        <n x="111"/>
      </t>
    </mdx>
    <mdx n="0" f="v">
      <t c="3" si="227">
        <n x="225"/>
        <n x="370"/>
        <n x="111"/>
      </t>
    </mdx>
    <mdx n="0" f="v">
      <t c="3" si="227">
        <n x="225"/>
        <n x="371"/>
        <n x="111"/>
      </t>
    </mdx>
    <mdx n="0" f="v">
      <t c="3" si="227">
        <n x="225"/>
        <n x="372"/>
        <n x="111"/>
      </t>
    </mdx>
    <mdx n="0" f="v">
      <t c="3" si="227">
        <n x="225"/>
        <n x="383"/>
        <n x="111"/>
      </t>
    </mdx>
    <mdx n="0" f="v">
      <t c="3" si="227">
        <n x="225"/>
        <n x="316"/>
        <n x="111"/>
      </t>
    </mdx>
    <mdx n="0" f="v">
      <t c="3" si="227">
        <n x="225"/>
        <n x="373"/>
        <n x="111"/>
      </t>
    </mdx>
    <mdx n="0" f="v">
      <t c="3" si="227">
        <n x="225"/>
        <n x="374"/>
        <n x="111"/>
      </t>
    </mdx>
    <mdx n="0" f="v">
      <t c="3" si="227">
        <n x="225"/>
        <n x="375"/>
        <n x="111"/>
      </t>
    </mdx>
    <mdx n="0" f="v">
      <t c="3" si="227">
        <n x="225"/>
        <n x="281"/>
        <n x="111"/>
      </t>
    </mdx>
    <mdx n="0" f="v">
      <t c="3" si="227">
        <n x="225"/>
        <n x="377"/>
        <n x="111"/>
      </t>
    </mdx>
    <mdx n="0" f="v">
      <t c="3" si="227">
        <n x="225"/>
        <n x="280"/>
        <n x="111"/>
      </t>
    </mdx>
    <mdx n="0" f="v">
      <t c="3" si="227">
        <n x="225"/>
        <n x="311"/>
        <n x="111"/>
      </t>
    </mdx>
    <mdx n="0" f="v">
      <t c="3" si="227">
        <n x="225"/>
        <n x="378"/>
        <n x="111"/>
      </t>
    </mdx>
    <mdx n="0" f="v">
      <t c="3" si="227">
        <n x="225"/>
        <n x="379"/>
        <n x="111"/>
      </t>
    </mdx>
    <mdx n="0" f="v">
      <t c="3" si="227">
        <n x="225"/>
        <n x="380"/>
        <n x="111"/>
      </t>
    </mdx>
    <mdx n="0" f="v">
      <t c="3" si="227">
        <n x="225"/>
        <n x="381"/>
        <n x="111"/>
      </t>
    </mdx>
    <mdx n="0" f="v">
      <t c="3" si="227">
        <n x="225"/>
        <n x="382"/>
        <n x="111"/>
      </t>
    </mdx>
    <mdx n="0" f="v">
      <t c="3" si="227">
        <n x="225"/>
        <n x="304"/>
        <n x="111"/>
      </t>
    </mdx>
    <mdx n="0" f="v">
      <t c="3" si="227">
        <n x="225"/>
        <n x="391"/>
        <n x="111"/>
      </t>
    </mdx>
    <mdx n="0" f="v">
      <t c="3" si="227">
        <n x="225"/>
        <n x="384"/>
        <n x="111"/>
      </t>
    </mdx>
    <mdx n="0" f="v">
      <t c="3" si="227">
        <n x="225"/>
        <n x="385"/>
        <n x="111"/>
      </t>
    </mdx>
    <mdx n="0" f="v">
      <t c="3" si="227">
        <n x="225"/>
        <n x="386"/>
        <n x="111"/>
      </t>
    </mdx>
    <mdx n="0" f="v">
      <t c="3" si="227">
        <n x="225"/>
        <n x="387"/>
        <n x="111"/>
      </t>
    </mdx>
    <mdx n="0" f="v">
      <t c="3" si="227">
        <n x="225"/>
        <n x="388"/>
        <n x="111"/>
      </t>
    </mdx>
    <mdx n="0" f="v">
      <t c="3" si="227">
        <n x="225"/>
        <n x="389"/>
        <n x="111"/>
      </t>
    </mdx>
    <mdx n="0" f="v">
      <t c="3" si="227">
        <n x="225"/>
        <n x="390"/>
        <n x="111"/>
      </t>
    </mdx>
    <mdx n="0" f="v">
      <t c="3" si="227">
        <n x="225"/>
        <n x="393"/>
        <n x="111"/>
      </t>
    </mdx>
    <mdx n="0" f="v">
      <t c="3" si="227">
        <n x="225"/>
        <n x="394"/>
        <n x="111"/>
      </t>
    </mdx>
    <mdx n="0" f="v">
      <t c="3" si="227">
        <n x="225"/>
        <n x="395"/>
        <n x="111"/>
      </t>
    </mdx>
    <mdx n="0" f="v">
      <t c="3" si="227">
        <n x="225"/>
        <n x="278"/>
        <n x="111"/>
      </t>
    </mdx>
    <mdx n="0" f="v">
      <t c="3" si="227">
        <n x="225"/>
        <n x="396"/>
        <n x="111"/>
      </t>
    </mdx>
    <mdx n="0" f="v">
      <t c="3" si="227">
        <n x="225"/>
        <n x="397"/>
        <n x="111"/>
      </t>
    </mdx>
    <mdx n="0" f="v">
      <t c="3" si="227">
        <n x="225"/>
        <n x="398"/>
        <n x="111"/>
      </t>
    </mdx>
    <mdx n="0" f="v">
      <t c="3" si="227">
        <n x="225"/>
        <n x="392"/>
        <n x="111"/>
      </t>
    </mdx>
    <mdx n="0" f="v">
      <t c="3" si="227">
        <n x="225"/>
        <n x="399"/>
        <n x="111"/>
      </t>
    </mdx>
    <mdx n="0" f="v">
      <t c="3" si="227">
        <n x="225"/>
        <n x="400"/>
        <n x="111"/>
      </t>
    </mdx>
    <mdx n="0" f="v">
      <t c="3" si="227">
        <n x="225"/>
        <n x="401"/>
        <n x="111"/>
      </t>
    </mdx>
    <mdx n="0" f="v">
      <t c="3" si="227">
        <n x="225"/>
        <n x="402"/>
        <n x="111"/>
      </t>
    </mdx>
    <mdx n="0" f="v">
      <t c="3" si="227">
        <n x="225"/>
        <n x="277"/>
        <n x="111"/>
      </t>
    </mdx>
    <mdx n="0" f="v">
      <t c="3" si="227">
        <n x="225"/>
        <n x="417"/>
        <n x="111"/>
      </t>
    </mdx>
    <mdx n="0" f="v">
      <t c="3" si="227">
        <n x="225"/>
        <n x="411"/>
        <n x="111"/>
      </t>
    </mdx>
    <mdx n="0" f="v">
      <t c="3" si="227">
        <n x="225"/>
        <n x="404"/>
        <n x="111"/>
      </t>
    </mdx>
    <mdx n="0" f="v">
      <t c="3" si="227">
        <n x="225"/>
        <n x="405"/>
        <n x="111"/>
      </t>
    </mdx>
    <mdx n="0" f="v">
      <t c="3" si="227">
        <n x="225"/>
        <n x="406"/>
        <n x="111"/>
      </t>
    </mdx>
    <mdx n="0" f="v">
      <t c="3" si="227">
        <n x="225"/>
        <n x="407"/>
        <n x="111"/>
      </t>
    </mdx>
    <mdx n="0" f="v">
      <t c="3" si="227">
        <n x="225"/>
        <n x="408"/>
        <n x="111"/>
      </t>
    </mdx>
    <mdx n="0" f="v">
      <t c="3" si="227">
        <n x="225"/>
        <n x="409"/>
        <n x="111"/>
      </t>
    </mdx>
    <mdx n="0" f="v">
      <t c="3" si="227">
        <n x="225"/>
        <n x="410"/>
        <n x="111"/>
      </t>
    </mdx>
    <mdx n="0" f="v">
      <t c="3" si="227">
        <n x="225"/>
        <n x="403"/>
        <n x="111"/>
      </t>
    </mdx>
    <mdx n="0" f="v">
      <t c="3" si="227">
        <n x="225"/>
        <n x="412"/>
        <n x="111"/>
      </t>
    </mdx>
    <mdx n="0" f="v">
      <t c="3" si="227">
        <n x="225"/>
        <n x="413"/>
        <n x="111"/>
      </t>
    </mdx>
    <mdx n="0" f="v">
      <t c="3" si="227">
        <n x="225"/>
        <n x="414"/>
        <n x="111"/>
      </t>
    </mdx>
    <mdx n="0" f="v">
      <t c="3" si="227">
        <n x="225"/>
        <n x="415"/>
        <n x="111"/>
      </t>
    </mdx>
    <mdx n="0" f="v">
      <t c="3" si="227">
        <n x="225"/>
        <n x="416"/>
        <n x="111"/>
      </t>
    </mdx>
    <mdx n="0" f="v">
      <t c="3" si="227">
        <n x="225"/>
        <n x="427"/>
        <n x="111"/>
      </t>
    </mdx>
    <mdx n="0" f="v">
      <t c="3" si="227">
        <n x="225"/>
        <n x="422"/>
        <n x="111"/>
      </t>
    </mdx>
    <mdx n="0" f="v">
      <t c="3" si="227">
        <n x="225"/>
        <n x="418"/>
        <n x="111"/>
      </t>
    </mdx>
    <mdx n="0" f="v">
      <t c="3" si="227">
        <n x="225"/>
        <n x="419"/>
        <n x="111"/>
      </t>
    </mdx>
    <mdx n="0" f="v">
      <t c="3" si="227">
        <n x="225"/>
        <n x="420"/>
        <n x="111"/>
      </t>
    </mdx>
    <mdx n="0" f="v">
      <t c="3" si="227">
        <n x="225"/>
        <n x="299"/>
        <n x="111"/>
      </t>
    </mdx>
    <mdx n="0" f="v">
      <t c="3" si="227">
        <n x="225"/>
        <n x="297"/>
        <n x="111"/>
      </t>
    </mdx>
    <mdx n="0" f="v">
      <t c="3" si="227">
        <n x="225"/>
        <n x="421"/>
        <n x="111"/>
      </t>
    </mdx>
    <mdx n="0" f="v">
      <t c="3" si="227">
        <n x="225"/>
        <n x="423"/>
        <n x="111"/>
      </t>
    </mdx>
    <mdx n="0" f="v">
      <t c="3" si="227">
        <n x="225"/>
        <n x="424"/>
        <n x="111"/>
      </t>
    </mdx>
    <mdx n="0" f="v">
      <t c="3" si="227">
        <n x="225"/>
        <n x="425"/>
        <n x="111"/>
      </t>
    </mdx>
    <mdx n="0" f="v">
      <t c="3" si="227">
        <n x="225"/>
        <n x="348"/>
        <n x="111"/>
      </t>
    </mdx>
    <mdx n="0" f="v">
      <t c="3" si="227">
        <n x="225"/>
        <n x="327"/>
        <n x="111"/>
      </t>
    </mdx>
    <mdx n="0" f="v">
      <t c="3" si="227">
        <n x="225"/>
        <n x="426"/>
        <n x="111"/>
      </t>
    </mdx>
    <mdx n="0" f="v">
      <t c="3" si="227">
        <n x="225"/>
        <n x="329"/>
        <n x="111"/>
      </t>
    </mdx>
    <mdx n="0" f="v">
      <t c="3" si="227">
        <n x="225"/>
        <n x="428"/>
        <n x="111"/>
      </t>
    </mdx>
    <mdx n="0" f="v">
      <t c="3" si="227">
        <n x="225"/>
        <n x="328"/>
        <n x="111"/>
      </t>
    </mdx>
    <mdx n="0" f="v">
      <t c="3" si="227">
        <n x="225"/>
        <n x="429"/>
        <n x="111"/>
      </t>
    </mdx>
    <mdx n="0" f="v">
      <t c="3" si="227">
        <n x="225"/>
        <n x="430"/>
        <n x="111"/>
      </t>
    </mdx>
    <mdx n="0" f="v">
      <t c="3" si="227">
        <n x="225"/>
        <n x="431"/>
        <n x="111"/>
      </t>
    </mdx>
    <mdx n="0" f="v">
      <t c="3" si="227">
        <n x="225"/>
        <n x="432"/>
        <n x="111"/>
      </t>
    </mdx>
    <mdx n="0" f="v">
      <t c="3" si="227">
        <n x="225"/>
        <n x="433"/>
        <n x="111"/>
      </t>
    </mdx>
    <mdx n="0" f="v">
      <t c="3" si="227">
        <n x="225"/>
        <n x="326"/>
        <n x="111"/>
      </t>
    </mdx>
    <mdx n="0" f="v">
      <t c="3" si="227">
        <n x="225"/>
        <n x="435"/>
        <n x="111"/>
      </t>
    </mdx>
    <mdx n="0" f="v">
      <t c="3" si="227">
        <n x="225"/>
        <n x="436"/>
        <n x="111"/>
      </t>
    </mdx>
    <mdx n="0" f="v">
      <t c="3" si="227">
        <n x="225"/>
        <n x="437"/>
        <n x="111"/>
      </t>
    </mdx>
    <mdx n="0" f="v">
      <t c="3" si="227">
        <n x="225"/>
        <n x="294"/>
        <n x="111"/>
      </t>
    </mdx>
    <mdx n="0" f="v">
      <t c="3" si="227">
        <n x="225"/>
        <n x="293"/>
        <n x="111"/>
      </t>
    </mdx>
    <mdx n="0" f="v">
      <t c="3" si="227">
        <n x="225"/>
        <n x="350"/>
        <n x="111"/>
      </t>
    </mdx>
    <mdx n="0" f="v">
      <t c="3" si="227">
        <n x="225"/>
        <n x="439"/>
        <n x="111"/>
      </t>
    </mdx>
    <mdx n="0" f="v">
      <t c="3" si="227">
        <n x="225"/>
        <n x="440"/>
        <n x="111"/>
      </t>
    </mdx>
    <mdx n="0" f="v">
      <t c="3" si="227">
        <n x="225"/>
        <n x="448"/>
        <n x="111"/>
      </t>
    </mdx>
    <mdx n="0" f="v">
      <t c="3" si="227">
        <n x="225"/>
        <n x="438"/>
        <n x="111"/>
      </t>
    </mdx>
    <mdx n="0" f="v">
      <t c="3" si="227">
        <n x="225"/>
        <n x="441"/>
        <n x="111"/>
      </t>
    </mdx>
    <mdx n="0" f="v">
      <t c="3" si="227">
        <n x="225"/>
        <n x="449"/>
        <n x="111"/>
      </t>
    </mdx>
    <mdx n="0" f="v">
      <t c="3" si="227">
        <n x="225"/>
        <n x="447"/>
        <n x="111"/>
      </t>
    </mdx>
    <mdx n="0" f="v">
      <t c="3" si="227">
        <n x="225"/>
        <n x="442"/>
        <n x="111"/>
      </t>
    </mdx>
    <mdx n="0" f="v">
      <t c="3" si="227">
        <n x="225"/>
        <n x="443"/>
        <n x="111"/>
      </t>
    </mdx>
    <mdx n="0" f="v">
      <t c="3" si="227">
        <n x="225"/>
        <n x="444"/>
        <n x="111"/>
      </t>
    </mdx>
    <mdx n="0" f="v">
      <t c="3" si="227">
        <n x="225"/>
        <n x="445"/>
        <n x="111"/>
      </t>
    </mdx>
    <mdx n="0" f="v">
      <t c="3" si="227">
        <n x="225"/>
        <n x="446"/>
        <n x="111"/>
      </t>
    </mdx>
    <mdx n="0" f="v">
      <t c="3" si="227">
        <n x="225"/>
        <n x="434"/>
        <n x="111"/>
      </t>
    </mdx>
    <mdx n="0" f="v">
      <t c="3" si="227">
        <n x="225"/>
        <n x="450"/>
        <n x="111"/>
      </t>
    </mdx>
    <mdx n="0" f="v">
      <t c="3" si="227">
        <n x="225"/>
        <n x="452"/>
        <n x="111"/>
      </t>
    </mdx>
    <mdx n="0" f="v">
      <t c="3" si="227">
        <n x="225"/>
        <n x="459"/>
        <n x="111"/>
      </t>
    </mdx>
    <mdx n="0" f="v">
      <t c="3" si="227">
        <n x="225"/>
        <n x="451"/>
        <n x="111"/>
      </t>
    </mdx>
    <mdx n="0" f="v">
      <t c="3" si="227">
        <n x="225"/>
        <n x="457"/>
        <n x="111"/>
      </t>
    </mdx>
    <mdx n="0" f="v">
      <t c="3" si="227">
        <n x="225"/>
        <n x="276"/>
        <n x="111"/>
      </t>
    </mdx>
    <mdx n="0" f="v">
      <t c="3" si="227">
        <n x="225"/>
        <n x="453"/>
        <n x="111"/>
      </t>
    </mdx>
    <mdx n="0" f="v">
      <t c="3" si="227">
        <n x="225"/>
        <n x="454"/>
        <n x="111"/>
      </t>
    </mdx>
    <mdx n="0" f="v">
      <t c="3" si="227">
        <n x="225"/>
        <n x="456"/>
        <n x="111"/>
      </t>
    </mdx>
    <mdx n="0" f="v">
      <t c="3" si="227">
        <n x="225"/>
        <n x="346"/>
        <n x="111"/>
      </t>
    </mdx>
    <mdx n="0" f="v">
      <t c="3" si="227">
        <n x="225"/>
        <n x="458"/>
        <n x="111"/>
      </t>
    </mdx>
    <mdx n="0" f="v">
      <t c="3" si="227">
        <n x="225"/>
        <n x="473"/>
        <n x="111"/>
      </t>
    </mdx>
    <mdx n="0" f="v">
      <t c="3" si="227">
        <n x="225"/>
        <n x="460"/>
        <n x="111"/>
      </t>
    </mdx>
    <mdx n="0" f="v">
      <t c="3" si="227">
        <n x="225"/>
        <n x="461"/>
        <n x="111"/>
      </t>
    </mdx>
    <mdx n="0" f="v">
      <t c="3" si="227">
        <n x="225"/>
        <n x="462"/>
        <n x="111"/>
      </t>
    </mdx>
    <mdx n="0" f="v">
      <t c="3" si="227">
        <n x="225"/>
        <n x="463"/>
        <n x="111"/>
      </t>
    </mdx>
    <mdx n="0" f="v">
      <t c="3" si="227">
        <n x="225"/>
        <n x="464"/>
        <n x="111"/>
      </t>
    </mdx>
    <mdx n="0" f="v">
      <t c="3" si="227">
        <n x="225"/>
        <n x="465"/>
        <n x="111"/>
      </t>
    </mdx>
    <mdx n="0" f="v">
      <t c="3" si="227">
        <n x="225"/>
        <n x="466"/>
        <n x="111"/>
      </t>
    </mdx>
    <mdx n="0" f="v">
      <t c="3" si="227">
        <n x="225"/>
        <n x="467"/>
        <n x="111"/>
      </t>
    </mdx>
    <mdx n="0" f="v">
      <t c="3" si="227">
        <n x="225"/>
        <n x="468"/>
        <n x="111"/>
      </t>
    </mdx>
    <mdx n="0" f="v">
      <t c="3" si="227">
        <n x="225"/>
        <n x="469"/>
        <n x="111"/>
      </t>
    </mdx>
    <mdx n="0" f="v">
      <t c="3" si="227">
        <n x="225"/>
        <n x="470"/>
        <n x="111"/>
      </t>
    </mdx>
    <mdx n="0" f="v">
      <t c="3" si="227">
        <n x="225"/>
        <n x="474"/>
        <n x="111"/>
      </t>
    </mdx>
    <mdx n="0" f="v">
      <t c="3" si="227">
        <n x="225"/>
        <n x="475"/>
        <n x="111"/>
      </t>
    </mdx>
    <mdx n="0" f="v">
      <t c="3" si="227">
        <n x="225"/>
        <n x="476"/>
        <n x="111"/>
      </t>
    </mdx>
    <mdx n="0" f="v">
      <t c="3" si="227">
        <n x="225"/>
        <n x="471"/>
        <n x="111"/>
      </t>
    </mdx>
    <mdx n="0" f="v">
      <t c="3" si="227">
        <n x="225"/>
        <n x="472"/>
        <n x="111"/>
      </t>
    </mdx>
    <mdx n="0" f="v">
      <t c="3" si="227">
        <n x="225"/>
        <n x="477"/>
        <n x="111"/>
      </t>
    </mdx>
    <mdx n="0" f="v">
      <t c="3" si="227">
        <n x="225"/>
        <n x="478"/>
        <n x="111"/>
      </t>
    </mdx>
    <mdx n="0" f="v">
      <t c="3" si="227">
        <n x="225"/>
        <n x="479"/>
        <n x="111"/>
      </t>
    </mdx>
    <mdx n="0" f="v">
      <t c="3" si="227">
        <n x="225"/>
        <n x="480"/>
        <n x="111"/>
      </t>
    </mdx>
    <mdx n="0" f="v">
      <t c="3" si="227">
        <n x="225"/>
        <n x="481"/>
        <n x="111"/>
      </t>
    </mdx>
    <mdx n="0" f="v">
      <t c="3" si="227">
        <n x="225"/>
        <n x="483"/>
        <n x="111"/>
      </t>
    </mdx>
    <mdx n="0" f="v">
      <t c="3" si="227">
        <n x="225"/>
        <n x="490"/>
        <n x="111"/>
      </t>
    </mdx>
    <mdx n="0" f="v">
      <t c="3" si="227">
        <n x="225"/>
        <n x="484"/>
        <n x="111"/>
      </t>
    </mdx>
    <mdx n="0" f="v">
      <t c="3" si="227">
        <n x="225"/>
        <n x="485"/>
        <n x="111"/>
      </t>
    </mdx>
    <mdx n="0" f="v">
      <t c="3" si="227">
        <n x="225"/>
        <n x="486"/>
        <n x="111"/>
      </t>
    </mdx>
    <mdx n="0" f="v">
      <t c="3" si="227">
        <n x="225"/>
        <n x="491"/>
        <n x="111"/>
      </t>
    </mdx>
    <mdx n="0" f="v">
      <t c="3" si="227">
        <n x="225"/>
        <n x="487"/>
        <n x="111"/>
      </t>
    </mdx>
    <mdx n="0" f="v">
      <t c="3" si="227">
        <n x="225"/>
        <n x="488"/>
        <n x="111"/>
      </t>
    </mdx>
    <mdx n="0" f="v">
      <t c="3" si="227">
        <n x="225"/>
        <n x="489"/>
        <n x="111"/>
      </t>
    </mdx>
    <mdx n="0" f="v">
      <t c="3" si="227">
        <n x="225"/>
        <n x="482"/>
        <n x="111"/>
      </t>
    </mdx>
    <mdx n="0" f="v">
      <t c="3" si="227">
        <n x="225"/>
        <n x="492"/>
        <n x="111"/>
      </t>
    </mdx>
    <mdx n="0" f="v">
      <t c="3" si="227">
        <n x="225"/>
        <n x="493"/>
        <n x="111"/>
      </t>
    </mdx>
    <mdx n="0" f="v">
      <t c="3" si="227">
        <n x="225"/>
        <n x="494"/>
        <n x="111"/>
      </t>
    </mdx>
    <mdx n="0" f="v">
      <t c="3" si="227">
        <n x="225"/>
        <n x="495"/>
        <n x="111"/>
      </t>
    </mdx>
    <mdx n="0" f="v">
      <t c="3" si="227">
        <n x="225"/>
        <n x="496"/>
        <n x="111"/>
      </t>
    </mdx>
    <mdx n="0" f="v">
      <t c="3" si="227">
        <n x="225"/>
        <n x="497"/>
        <n x="111"/>
      </t>
    </mdx>
    <mdx n="0" f="v">
      <t c="3" si="227">
        <n x="225"/>
        <n x="498"/>
        <n x="111"/>
      </t>
    </mdx>
    <mdx n="0" f="v">
      <t c="3" si="227">
        <n x="225"/>
        <n x="499"/>
        <n x="111"/>
      </t>
    </mdx>
    <mdx n="0" f="v">
      <t c="3" si="227">
        <n x="225"/>
        <n x="503"/>
        <n x="111"/>
      </t>
    </mdx>
    <mdx n="0" f="v">
      <t c="3" si="227">
        <n x="225"/>
        <n x="508"/>
        <n x="111"/>
      </t>
    </mdx>
    <mdx n="0" f="v">
      <t c="3" si="227">
        <n x="225"/>
        <n x="500"/>
        <n x="111"/>
      </t>
    </mdx>
    <mdx n="0" f="v">
      <t c="3" si="227">
        <n x="225"/>
        <n x="501"/>
        <n x="111"/>
      </t>
    </mdx>
    <mdx n="0" f="v">
      <t c="3" si="227">
        <n x="225"/>
        <n x="502"/>
        <n x="111"/>
      </t>
    </mdx>
    <mdx n="0" f="v">
      <t c="3" si="227">
        <n x="225"/>
        <n x="504"/>
        <n x="111"/>
      </t>
    </mdx>
    <mdx n="0" f="v">
      <t c="3" si="227">
        <n x="225"/>
        <n x="505"/>
        <n x="111"/>
      </t>
    </mdx>
    <mdx n="0" f="v">
      <t c="3" si="227">
        <n x="225"/>
        <n x="506"/>
        <n x="111"/>
      </t>
    </mdx>
    <mdx n="0" f="v">
      <t c="3" si="227">
        <n x="225"/>
        <n x="513"/>
        <n x="111"/>
      </t>
    </mdx>
    <mdx n="0" f="v">
      <t c="3" si="227">
        <n x="225"/>
        <n x="509"/>
        <n x="111"/>
      </t>
    </mdx>
    <mdx n="0" f="v">
      <t c="3" si="227">
        <n x="225"/>
        <n x="507"/>
        <n x="111"/>
      </t>
    </mdx>
    <mdx n="0" f="v">
      <t c="3" si="227">
        <n x="225"/>
        <n x="510"/>
        <n x="111"/>
      </t>
    </mdx>
    <mdx n="0" f="v">
      <t c="3" si="227">
        <n x="225"/>
        <n x="511"/>
        <n x="111"/>
      </t>
    </mdx>
    <mdx n="0" f="v">
      <t c="3" si="227">
        <n x="225"/>
        <n x="512"/>
        <n x="111"/>
      </t>
    </mdx>
    <mdx n="0" f="v">
      <t c="3" si="227">
        <n x="225"/>
        <n x="514"/>
        <n x="111"/>
      </t>
    </mdx>
    <mdx n="0" f="v">
      <t c="3" si="227">
        <n x="225"/>
        <n x="515"/>
        <n x="111"/>
      </t>
    </mdx>
    <mdx n="0" f="v">
      <t c="3" si="227">
        <n x="225"/>
        <n x="516"/>
        <n x="111"/>
      </t>
    </mdx>
    <mdx n="0" f="v">
      <t c="3" si="227">
        <n x="225"/>
        <n x="517"/>
        <n x="111"/>
      </t>
    </mdx>
    <mdx n="0" f="v">
      <t c="3" si="227">
        <n x="225"/>
        <n x="518"/>
        <n x="111"/>
      </t>
    </mdx>
    <mdx n="0" f="v">
      <t c="3" si="227">
        <n x="225"/>
        <n x="522"/>
        <n x="111"/>
      </t>
    </mdx>
    <mdx n="0" f="v">
      <t c="3" si="227">
        <n x="225"/>
        <n x="519"/>
        <n x="111"/>
      </t>
    </mdx>
    <mdx n="0" f="v">
      <t c="3" si="227">
        <n x="225"/>
        <n x="520"/>
        <n x="111"/>
      </t>
    </mdx>
    <mdx n="0" f="v">
      <t c="3" si="227">
        <n x="225"/>
        <n x="521"/>
        <n x="111"/>
      </t>
    </mdx>
    <mdx n="0" f="v">
      <t c="3" si="227">
        <n x="225"/>
        <n x="523"/>
        <n x="111"/>
      </t>
    </mdx>
    <mdx n="0" f="v">
      <t c="3" si="227">
        <n x="225"/>
        <n x="528"/>
        <n x="111"/>
      </t>
    </mdx>
    <mdx n="0" f="v">
      <t c="3" si="227">
        <n x="225"/>
        <n x="524"/>
        <n x="111"/>
      </t>
    </mdx>
    <mdx n="0" f="v">
      <t c="3" si="227">
        <n x="225"/>
        <n x="525"/>
        <n x="111"/>
      </t>
    </mdx>
    <mdx n="0" f="v">
      <t c="3" si="227">
        <n x="225"/>
        <n x="526"/>
        <n x="111"/>
      </t>
    </mdx>
    <mdx n="0" f="v">
      <t c="3" si="227">
        <n x="225"/>
        <n x="527"/>
        <n x="111"/>
      </t>
    </mdx>
    <mdx n="0" f="v">
      <t c="3" si="227">
        <n x="225"/>
        <n x="529"/>
        <n x="111"/>
      </t>
    </mdx>
    <mdx n="0" f="v">
      <t c="3" si="227">
        <n x="225"/>
        <n x="531"/>
        <n x="111"/>
      </t>
    </mdx>
    <mdx n="0" f="v">
      <t c="3" si="227">
        <n x="225"/>
        <n x="530"/>
        <n x="111"/>
      </t>
    </mdx>
    <mdx n="0" f="v">
      <t c="3" si="227">
        <n x="225"/>
        <n x="533"/>
        <n x="111"/>
      </t>
    </mdx>
    <mdx n="0" f="v">
      <t c="3" si="227">
        <n x="225"/>
        <n x="532"/>
        <n x="111"/>
      </t>
    </mdx>
    <mdx n="0" f="v">
      <t c="3" si="227">
        <n x="225"/>
        <n x="534"/>
        <n x="111"/>
      </t>
    </mdx>
    <mdx n="0" f="v">
      <t c="3" si="227">
        <n x="225"/>
        <n x="535"/>
        <n x="111"/>
      </t>
    </mdx>
    <mdx n="0" f="v">
      <t c="3" si="227">
        <n x="225"/>
        <n x="536"/>
        <n x="111"/>
      </t>
    </mdx>
    <mdx n="0" f="v">
      <t c="3" si="227">
        <n x="225"/>
        <n x="537"/>
        <n x="111"/>
      </t>
    </mdx>
    <mdx n="0" f="v">
      <t c="3" si="227">
        <n x="225"/>
        <n x="538"/>
        <n x="111"/>
      </t>
    </mdx>
    <mdx n="0" f="v">
      <t c="3" si="227">
        <n x="225"/>
        <n x="543"/>
        <n x="111"/>
      </t>
    </mdx>
    <mdx n="0" f="v">
      <t c="3" si="227">
        <n x="225"/>
        <n x="539"/>
        <n x="111"/>
      </t>
    </mdx>
    <mdx n="0" f="v">
      <t c="3" si="227">
        <n x="225"/>
        <n x="540"/>
        <n x="111"/>
      </t>
    </mdx>
    <mdx n="0" f="v">
      <t c="3" si="227">
        <n x="225"/>
        <n x="541"/>
        <n x="111"/>
      </t>
    </mdx>
    <mdx n="0" f="v">
      <t c="3" si="227">
        <n x="225"/>
        <n x="544"/>
        <n x="111"/>
      </t>
    </mdx>
    <mdx n="0" f="v">
      <t c="3" si="227">
        <n x="225"/>
        <n x="545"/>
        <n x="111"/>
      </t>
    </mdx>
    <mdx n="0" f="v">
      <t c="3" si="227">
        <n x="225"/>
        <n x="546"/>
        <n x="111"/>
      </t>
    </mdx>
    <mdx n="0" f="v">
      <t c="3" si="227">
        <n x="225"/>
        <n x="542"/>
        <n x="111"/>
      </t>
    </mdx>
    <mdx n="0" f="v">
      <t c="3" si="227">
        <n x="225"/>
        <n x="272"/>
        <n x="128"/>
      </t>
    </mdx>
    <mdx n="0" f="v">
      <t c="3" si="227">
        <n x="225"/>
        <n x="273"/>
        <n x="128"/>
      </t>
    </mdx>
    <mdx n="0" f="v">
      <t c="3" si="227">
        <n x="225"/>
        <n x="271"/>
        <n x="128"/>
      </t>
    </mdx>
    <mdx n="0" f="v">
      <t c="3" si="227">
        <n x="225"/>
        <n x="270"/>
        <n x="128"/>
      </t>
    </mdx>
    <mdx n="0" f="v">
      <t c="3" si="227">
        <n x="225"/>
        <n x="268"/>
        <n x="128"/>
      </t>
    </mdx>
    <mdx n="0" f="v">
      <t c="3" si="227">
        <n x="225"/>
        <n x="355"/>
        <n x="128"/>
      </t>
    </mdx>
    <mdx n="0" f="v">
      <t c="3" si="227">
        <n x="225"/>
        <n x="356"/>
        <n x="128"/>
      </t>
    </mdx>
    <mdx n="0" f="v">
      <t c="3" si="227">
        <n x="225"/>
        <n x="357"/>
        <n x="128"/>
      </t>
    </mdx>
    <mdx n="0" f="v">
      <t c="3" si="227">
        <n x="225"/>
        <n x="358"/>
        <n x="128"/>
      </t>
    </mdx>
    <mdx n="0" f="v">
      <t c="3" si="227">
        <n x="225"/>
        <n x="359"/>
        <n x="128"/>
      </t>
    </mdx>
    <mdx n="0" f="v">
      <t c="3" si="227">
        <n x="225"/>
        <n x="360"/>
        <n x="128"/>
      </t>
    </mdx>
    <mdx n="0" f="v">
      <t c="3" si="227">
        <n x="225"/>
        <n x="361"/>
        <n x="128"/>
      </t>
    </mdx>
    <mdx n="0" f="v">
      <t c="3" si="227">
        <n x="225"/>
        <n x="383"/>
        <n x="128"/>
      </t>
    </mdx>
    <mdx n="0" f="v">
      <t c="3" si="227">
        <n x="225"/>
        <n x="547"/>
        <n x="128"/>
      </t>
    </mdx>
    <mdx n="0" f="v">
      <t c="3" si="227">
        <n x="225"/>
        <n x="362"/>
        <n x="128"/>
      </t>
    </mdx>
    <mdx n="0" f="v">
      <t c="3" si="227">
        <n x="225"/>
        <n x="363"/>
        <n x="128"/>
      </t>
    </mdx>
    <mdx n="0" f="v">
      <t c="3" si="227">
        <n x="225"/>
        <n x="364"/>
        <n x="128"/>
      </t>
    </mdx>
    <mdx n="0" f="v">
      <t c="3" si="227">
        <n x="225"/>
        <n x="548"/>
        <n x="128"/>
      </t>
    </mdx>
    <mdx n="0" f="v">
      <t c="3" si="227">
        <n x="225"/>
        <n x="365"/>
        <n x="128"/>
      </t>
    </mdx>
    <mdx n="0" f="v">
      <t c="3" si="227">
        <n x="225"/>
        <n x="366"/>
        <n x="128"/>
      </t>
    </mdx>
    <mdx n="0" f="v">
      <t c="3" si="227">
        <n x="225"/>
        <n x="367"/>
        <n x="128"/>
      </t>
    </mdx>
    <mdx n="0" f="v">
      <t c="3" si="227">
        <n x="225"/>
        <n x="368"/>
        <n x="128"/>
      </t>
    </mdx>
    <mdx n="0" f="v">
      <t c="3" si="227">
        <n x="225"/>
        <n x="369"/>
        <n x="128"/>
      </t>
    </mdx>
    <mdx n="0" f="v">
      <t c="3" si="227">
        <n x="225"/>
        <n x="307"/>
        <n x="128"/>
      </t>
    </mdx>
    <mdx n="0" f="v">
      <t c="3" si="227">
        <n x="225"/>
        <n x="370"/>
        <n x="128"/>
      </t>
    </mdx>
    <mdx n="0" f="v">
      <t c="3" si="227">
        <n x="225"/>
        <n x="371"/>
        <n x="128"/>
      </t>
    </mdx>
    <mdx n="0" f="v">
      <t c="3" si="227">
        <n x="225"/>
        <n x="372"/>
        <n x="128"/>
      </t>
    </mdx>
    <mdx n="0" f="v">
      <t c="3" si="227">
        <n x="225"/>
        <n x="316"/>
        <n x="128"/>
      </t>
    </mdx>
    <mdx n="0" f="v">
      <t c="3" si="227">
        <n x="225"/>
        <n x="373"/>
        <n x="128"/>
      </t>
    </mdx>
    <mdx n="0" f="v">
      <t c="3" si="227">
        <n x="225"/>
        <n x="374"/>
        <n x="128"/>
      </t>
    </mdx>
    <mdx n="0" f="v">
      <t c="3" si="227">
        <n x="225"/>
        <n x="375"/>
        <n x="128"/>
      </t>
    </mdx>
    <mdx n="0" f="v">
      <t c="3" si="227">
        <n x="225"/>
        <n x="281"/>
        <n x="128"/>
      </t>
    </mdx>
    <mdx n="0" f="v">
      <t c="3" si="227">
        <n x="225"/>
        <n x="376"/>
        <n x="128"/>
      </t>
    </mdx>
    <mdx n="0" f="v">
      <t c="3" si="227">
        <n x="225"/>
        <n x="377"/>
        <n x="128"/>
      </t>
    </mdx>
    <mdx n="0" f="v">
      <t c="3" si="227">
        <n x="225"/>
        <n x="280"/>
        <n x="128"/>
      </t>
    </mdx>
    <mdx n="0" f="v">
      <t c="3" si="227">
        <n x="225"/>
        <n x="311"/>
        <n x="128"/>
      </t>
    </mdx>
    <mdx n="0" f="v">
      <t c="3" si="227">
        <n x="225"/>
        <n x="378"/>
        <n x="128"/>
      </t>
    </mdx>
    <mdx n="0" f="v">
      <t c="3" si="227">
        <n x="225"/>
        <n x="379"/>
        <n x="128"/>
      </t>
    </mdx>
    <mdx n="0" f="v">
      <t c="3" si="227">
        <n x="225"/>
        <n x="380"/>
        <n x="128"/>
      </t>
    </mdx>
    <mdx n="0" f="v">
      <t c="3" si="227">
        <n x="225"/>
        <n x="381"/>
        <n x="128"/>
      </t>
    </mdx>
    <mdx n="0" f="v">
      <t c="3" si="227">
        <n x="225"/>
        <n x="382"/>
        <n x="128"/>
      </t>
    </mdx>
    <mdx n="0" f="v">
      <t c="3" si="227">
        <n x="225"/>
        <n x="304"/>
        <n x="128"/>
      </t>
    </mdx>
    <mdx n="0" f="v">
      <t c="3" si="227">
        <n x="225"/>
        <n x="384"/>
        <n x="128"/>
      </t>
    </mdx>
    <mdx n="0" f="v">
      <t c="3" si="227">
        <n x="225"/>
        <n x="385"/>
        <n x="128"/>
      </t>
    </mdx>
    <mdx n="0" f="v">
      <t c="3" si="227">
        <n x="225"/>
        <n x="386"/>
        <n x="128"/>
      </t>
    </mdx>
    <mdx n="0" f="v">
      <t c="3" si="227">
        <n x="225"/>
        <n x="387"/>
        <n x="128"/>
      </t>
    </mdx>
    <mdx n="0" f="v">
      <t c="3" si="227">
        <n x="225"/>
        <n x="388"/>
        <n x="128"/>
      </t>
    </mdx>
    <mdx n="0" f="v">
      <t c="3" si="227">
        <n x="225"/>
        <n x="389"/>
        <n x="128"/>
      </t>
    </mdx>
    <mdx n="0" f="v">
      <t c="3" si="227">
        <n x="225"/>
        <n x="390"/>
        <n x="128"/>
      </t>
    </mdx>
    <mdx n="0" f="v">
      <t c="3" si="227">
        <n x="225"/>
        <n x="391"/>
        <n x="128"/>
      </t>
    </mdx>
    <mdx n="0" f="v">
      <t c="3" si="227">
        <n x="225"/>
        <n x="393"/>
        <n x="128"/>
      </t>
    </mdx>
    <mdx n="0" f="v">
      <t c="3" si="227">
        <n x="225"/>
        <n x="394"/>
        <n x="128"/>
      </t>
    </mdx>
    <mdx n="0" f="v">
      <t c="3" si="227">
        <n x="225"/>
        <n x="395"/>
        <n x="128"/>
      </t>
    </mdx>
    <mdx n="0" f="v">
      <t c="3" si="227">
        <n x="225"/>
        <n x="278"/>
        <n x="128"/>
      </t>
    </mdx>
    <mdx n="0" f="v">
      <t c="3" si="227">
        <n x="225"/>
        <n x="396"/>
        <n x="128"/>
      </t>
    </mdx>
    <mdx n="0" f="v">
      <t c="3" si="227">
        <n x="225"/>
        <n x="397"/>
        <n x="128"/>
      </t>
    </mdx>
    <mdx n="0" f="v">
      <t c="3" si="227">
        <n x="225"/>
        <n x="398"/>
        <n x="128"/>
      </t>
    </mdx>
    <mdx n="0" f="v">
      <t c="3" si="227">
        <n x="225"/>
        <n x="392"/>
        <n x="128"/>
      </t>
    </mdx>
    <mdx n="0" f="v">
      <t c="3" si="227">
        <n x="225"/>
        <n x="399"/>
        <n x="128"/>
      </t>
    </mdx>
    <mdx n="0" f="v">
      <t c="3" si="227">
        <n x="225"/>
        <n x="400"/>
        <n x="128"/>
      </t>
    </mdx>
    <mdx n="0" f="v">
      <t c="3" si="227">
        <n x="225"/>
        <n x="401"/>
        <n x="128"/>
      </t>
    </mdx>
    <mdx n="0" f="v">
      <t c="3" si="227">
        <n x="225"/>
        <n x="402"/>
        <n x="128"/>
      </t>
    </mdx>
    <mdx n="0" f="v">
      <t c="3" si="227">
        <n x="225"/>
        <n x="277"/>
        <n x="128"/>
      </t>
    </mdx>
    <mdx n="0" f="v">
      <t c="3" si="227">
        <n x="225"/>
        <n x="417"/>
        <n x="128"/>
      </t>
    </mdx>
    <mdx n="0" f="v">
      <t c="3" si="227">
        <n x="225"/>
        <n x="403"/>
        <n x="128"/>
      </t>
    </mdx>
    <mdx n="0" f="v">
      <t c="3" si="227">
        <n x="225"/>
        <n x="404"/>
        <n x="128"/>
      </t>
    </mdx>
    <mdx n="0" f="v">
      <t c="3" si="227">
        <n x="225"/>
        <n x="405"/>
        <n x="128"/>
      </t>
    </mdx>
    <mdx n="0" f="v">
      <t c="3" si="227">
        <n x="225"/>
        <n x="406"/>
        <n x="128"/>
      </t>
    </mdx>
    <mdx n="0" f="v">
      <t c="3" si="227">
        <n x="225"/>
        <n x="407"/>
        <n x="128"/>
      </t>
    </mdx>
    <mdx n="0" f="v">
      <t c="3" si="227">
        <n x="225"/>
        <n x="408"/>
        <n x="128"/>
      </t>
    </mdx>
    <mdx n="0" f="v">
      <t c="3" si="227">
        <n x="225"/>
        <n x="409"/>
        <n x="128"/>
      </t>
    </mdx>
    <mdx n="0" f="v">
      <t c="3" si="227">
        <n x="225"/>
        <n x="410"/>
        <n x="128"/>
      </t>
    </mdx>
    <mdx n="0" f="v">
      <t c="3" si="227">
        <n x="225"/>
        <n x="411"/>
        <n x="128"/>
      </t>
    </mdx>
    <mdx n="0" f="v">
      <t c="3" si="227">
        <n x="225"/>
        <n x="412"/>
        <n x="128"/>
      </t>
    </mdx>
    <mdx n="0" f="v">
      <t c="3" si="227">
        <n x="225"/>
        <n x="413"/>
        <n x="128"/>
      </t>
    </mdx>
    <mdx n="0" f="v">
      <t c="3" si="227">
        <n x="225"/>
        <n x="414"/>
        <n x="128"/>
      </t>
    </mdx>
    <mdx n="0" f="v">
      <t c="3" si="227">
        <n x="225"/>
        <n x="415"/>
        <n x="128"/>
      </t>
    </mdx>
    <mdx n="0" f="v">
      <t c="3" si="227">
        <n x="225"/>
        <n x="416"/>
        <n x="128"/>
      </t>
    </mdx>
    <mdx n="0" f="v">
      <t c="3" si="227">
        <n x="225"/>
        <n x="427"/>
        <n x="128"/>
      </t>
    </mdx>
    <mdx n="0" f="v">
      <t c="3" si="227">
        <n x="225"/>
        <n x="422"/>
        <n x="128"/>
      </t>
    </mdx>
    <mdx n="0" f="v">
      <t c="3" si="227">
        <n x="225"/>
        <n x="418"/>
        <n x="128"/>
      </t>
    </mdx>
    <mdx n="0" f="v">
      <t c="3" si="227">
        <n x="225"/>
        <n x="419"/>
        <n x="128"/>
      </t>
    </mdx>
    <mdx n="0" f="v">
      <t c="3" si="227">
        <n x="225"/>
        <n x="420"/>
        <n x="128"/>
      </t>
    </mdx>
    <mdx n="0" f="v">
      <t c="3" si="227">
        <n x="225"/>
        <n x="301"/>
        <n x="128"/>
      </t>
    </mdx>
    <mdx n="0" f="v">
      <t c="3" si="227">
        <n x="225"/>
        <n x="299"/>
        <n x="128"/>
      </t>
    </mdx>
    <mdx n="0" f="v">
      <t c="3" si="227">
        <n x="225"/>
        <n x="297"/>
        <n x="128"/>
      </t>
    </mdx>
    <mdx n="0" f="v">
      <t c="3" si="227">
        <n x="225"/>
        <n x="421"/>
        <n x="128"/>
      </t>
    </mdx>
    <mdx n="0" f="v">
      <t c="3" si="227">
        <n x="225"/>
        <n x="433"/>
        <n x="128"/>
      </t>
    </mdx>
    <mdx n="0" f="v">
      <t c="3" si="227">
        <n x="225"/>
        <n x="423"/>
        <n x="128"/>
      </t>
    </mdx>
    <mdx n="0" f="v">
      <t c="3" si="227">
        <n x="225"/>
        <n x="424"/>
        <n x="128"/>
      </t>
    </mdx>
    <mdx n="0" f="v">
      <t c="3" si="227">
        <n x="225"/>
        <n x="425"/>
        <n x="128"/>
      </t>
    </mdx>
    <mdx n="0" f="v">
      <t c="3" si="227">
        <n x="225"/>
        <n x="348"/>
        <n x="128"/>
      </t>
    </mdx>
    <mdx n="0" f="v">
      <t c="3" si="227">
        <n x="225"/>
        <n x="327"/>
        <n x="128"/>
      </t>
    </mdx>
    <mdx n="0" f="v">
      <t c="3" si="227">
        <n x="225"/>
        <n x="426"/>
        <n x="128"/>
      </t>
    </mdx>
    <mdx n="0" f="v">
      <t c="3" si="227">
        <n x="225"/>
        <n x="329"/>
        <n x="128"/>
      </t>
    </mdx>
    <mdx n="0" f="v">
      <t c="3" si="227">
        <n x="225"/>
        <n x="428"/>
        <n x="128"/>
      </t>
    </mdx>
    <mdx n="0" f="v">
      <t c="3" si="227">
        <n x="225"/>
        <n x="328"/>
        <n x="128"/>
      </t>
    </mdx>
    <mdx n="0" f="v">
      <t c="3" si="227">
        <n x="225"/>
        <n x="429"/>
        <n x="128"/>
      </t>
    </mdx>
    <mdx n="0" f="v">
      <t c="3" si="227">
        <n x="225"/>
        <n x="430"/>
        <n x="128"/>
      </t>
    </mdx>
    <mdx n="0" f="v">
      <t c="3" si="227">
        <n x="225"/>
        <n x="431"/>
        <n x="128"/>
      </t>
    </mdx>
    <mdx n="0" f="v">
      <t c="3" si="227">
        <n x="225"/>
        <n x="432"/>
        <n x="128"/>
      </t>
    </mdx>
    <mdx n="0" f="v">
      <t c="3" si="227">
        <n x="225"/>
        <n x="350"/>
        <n x="128"/>
      </t>
    </mdx>
    <mdx n="0" f="v">
      <t c="3" si="227">
        <n x="225"/>
        <n x="439"/>
        <n x="128"/>
      </t>
    </mdx>
    <mdx n="0" f="v">
      <t c="3" si="227">
        <n x="225"/>
        <n x="440"/>
        <n x="128"/>
      </t>
    </mdx>
    <mdx n="0" f="v">
      <t c="3" si="227">
        <n x="225"/>
        <n x="452"/>
        <n x="128"/>
      </t>
    </mdx>
    <mdx n="0" f="v">
      <t c="3" si="227">
        <n x="225"/>
        <n x="438"/>
        <n x="128"/>
      </t>
    </mdx>
    <mdx n="0" f="v">
      <t c="3" si="227">
        <n x="225"/>
        <n x="326"/>
        <n x="128"/>
      </t>
    </mdx>
    <mdx n="0" f="v">
      <t c="3" si="227">
        <n x="225"/>
        <n x="435"/>
        <n x="128"/>
      </t>
    </mdx>
    <mdx n="0" f="v">
      <t c="3" si="227">
        <n x="225"/>
        <n x="436"/>
        <n x="128"/>
      </t>
    </mdx>
    <mdx n="0" f="v">
      <t c="3" si="227">
        <n x="225"/>
        <n x="437"/>
        <n x="128"/>
      </t>
    </mdx>
    <mdx n="0" f="v">
      <t c="3" si="227">
        <n x="225"/>
        <n x="294"/>
        <n x="128"/>
      </t>
    </mdx>
    <mdx n="0" f="v">
      <t c="3" si="227">
        <n x="225"/>
        <n x="293"/>
        <n x="128"/>
      </t>
    </mdx>
    <mdx n="0" f="v">
      <t c="3" si="227">
        <n x="225"/>
        <n x="441"/>
        <n x="128"/>
      </t>
    </mdx>
    <mdx n="0" f="v">
      <t c="3" si="227">
        <n x="225"/>
        <n x="447"/>
        <n x="128"/>
      </t>
    </mdx>
    <mdx n="0" f="v">
      <t c="3" si="227">
        <n x="225"/>
        <n x="442"/>
        <n x="128"/>
      </t>
    </mdx>
    <mdx n="0" f="v">
      <t c="3" si="227">
        <n x="225"/>
        <n x="443"/>
        <n x="128"/>
      </t>
    </mdx>
    <mdx n="0" f="v">
      <t c="3" si="227">
        <n x="225"/>
        <n x="444"/>
        <n x="128"/>
      </t>
    </mdx>
    <mdx n="0" f="v">
      <t c="3" si="227">
        <n x="225"/>
        <n x="445"/>
        <n x="128"/>
      </t>
    </mdx>
    <mdx n="0" f="v">
      <t c="3" si="227">
        <n x="225"/>
        <n x="446"/>
        <n x="128"/>
      </t>
    </mdx>
    <mdx n="0" f="v">
      <t c="3" si="227">
        <n x="225"/>
        <n x="434"/>
        <n x="128"/>
      </t>
    </mdx>
    <mdx n="0" f="v">
      <t c="3" si="227">
        <n x="225"/>
        <n x="451"/>
        <n x="128"/>
      </t>
    </mdx>
    <mdx n="0" f="v">
      <t c="3" si="227">
        <n x="225"/>
        <n x="457"/>
        <n x="128"/>
      </t>
    </mdx>
    <mdx n="0" f="v">
      <t c="3" si="227">
        <n x="225"/>
        <n x="458"/>
        <n x="128"/>
      </t>
    </mdx>
    <mdx n="0" f="v">
      <t c="3" si="227">
        <n x="225"/>
        <n x="460"/>
        <n x="128"/>
      </t>
    </mdx>
    <mdx n="0" f="v">
      <t c="3" si="227">
        <n x="225"/>
        <n x="276"/>
        <n x="128"/>
      </t>
    </mdx>
    <mdx n="0" f="v">
      <t c="3" si="227">
        <n x="225"/>
        <n x="453"/>
        <n x="128"/>
      </t>
    </mdx>
    <mdx n="0" f="v">
      <t c="3" si="227">
        <n x="225"/>
        <n x="454"/>
        <n x="128"/>
      </t>
    </mdx>
    <mdx n="0" f="v">
      <t c="3" si="227">
        <n x="225"/>
        <n x="455"/>
        <n x="128"/>
      </t>
    </mdx>
    <mdx n="0" f="v">
      <t c="3" si="227">
        <n x="225"/>
        <n x="456"/>
        <n x="128"/>
      </t>
    </mdx>
    <mdx n="0" f="v">
      <t c="3" si="227">
        <n x="225"/>
        <n x="346"/>
        <n x="128"/>
      </t>
    </mdx>
    <mdx n="0" f="v">
      <t c="3" si="227">
        <n x="225"/>
        <n x="473"/>
        <n x="128"/>
      </t>
    </mdx>
    <mdx n="0" f="v">
      <t c="3" si="227">
        <n x="225"/>
        <n x="459"/>
        <n x="128"/>
      </t>
    </mdx>
    <mdx n="0" f="v">
      <t c="3" si="227">
        <n x="225"/>
        <n x="448"/>
        <n x="128"/>
      </t>
    </mdx>
    <mdx n="0" f="v">
      <t c="3" si="227">
        <n x="225"/>
        <n x="449"/>
        <n x="128"/>
      </t>
    </mdx>
    <mdx n="0" f="v">
      <t c="3" si="227">
        <n x="225"/>
        <n x="450"/>
        <n x="128"/>
      </t>
    </mdx>
    <mdx n="0" f="v">
      <t c="3" si="227">
        <n x="225"/>
        <n x="461"/>
        <n x="128"/>
      </t>
    </mdx>
    <mdx n="0" f="v">
      <t c="3" si="227">
        <n x="225"/>
        <n x="462"/>
        <n x="128"/>
      </t>
    </mdx>
    <mdx n="0" f="v">
      <t c="3" si="227">
        <n x="225"/>
        <n x="463"/>
        <n x="128"/>
      </t>
    </mdx>
    <mdx n="0" f="v">
      <t c="3" si="227">
        <n x="225"/>
        <n x="464"/>
        <n x="128"/>
      </t>
    </mdx>
    <mdx n="0" f="v">
      <t c="3" si="227">
        <n x="225"/>
        <n x="465"/>
        <n x="128"/>
      </t>
    </mdx>
    <mdx n="0" f="v">
      <t c="3" si="227">
        <n x="225"/>
        <n x="466"/>
        <n x="128"/>
      </t>
    </mdx>
    <mdx n="0" f="v">
      <t c="3" si="227">
        <n x="225"/>
        <n x="467"/>
        <n x="128"/>
      </t>
    </mdx>
    <mdx n="0" f="v">
      <t c="3" si="227">
        <n x="225"/>
        <n x="468"/>
        <n x="128"/>
      </t>
    </mdx>
    <mdx n="0" f="v">
      <t c="3" si="227">
        <n x="225"/>
        <n x="469"/>
        <n x="128"/>
      </t>
    </mdx>
    <mdx n="0" f="v">
      <t c="3" si="227">
        <n x="225"/>
        <n x="470"/>
        <n x="128"/>
      </t>
    </mdx>
    <mdx n="0" f="v">
      <t c="3" si="227">
        <n x="225"/>
        <n x="472"/>
        <n x="128"/>
      </t>
    </mdx>
    <mdx n="0" f="v">
      <t c="3" si="227">
        <n x="225"/>
        <n x="474"/>
        <n x="128"/>
      </t>
    </mdx>
    <mdx n="0" f="v">
      <t c="3" si="227">
        <n x="225"/>
        <n x="475"/>
        <n x="128"/>
      </t>
    </mdx>
    <mdx n="0" f="v">
      <t c="3" si="227">
        <n x="225"/>
        <n x="476"/>
        <n x="128"/>
      </t>
    </mdx>
    <mdx n="0" f="v">
      <t c="3" si="227">
        <n x="225"/>
        <n x="471"/>
        <n x="128"/>
      </t>
    </mdx>
    <mdx n="0" f="v">
      <t c="3" si="227">
        <n x="225"/>
        <n x="477"/>
        <n x="128"/>
      </t>
    </mdx>
    <mdx n="0" f="v">
      <t c="3" si="227">
        <n x="225"/>
        <n x="478"/>
        <n x="128"/>
      </t>
    </mdx>
    <mdx n="0" f="v">
      <t c="3" si="227">
        <n x="225"/>
        <n x="479"/>
        <n x="128"/>
      </t>
    </mdx>
    <mdx n="0" f="v">
      <t c="3" si="227">
        <n x="225"/>
        <n x="480"/>
        <n x="128"/>
      </t>
    </mdx>
    <mdx n="0" f="v">
      <t c="3" si="227">
        <n x="225"/>
        <n x="481"/>
        <n x="128"/>
      </t>
    </mdx>
    <mdx n="0" f="v">
      <t c="3" si="227">
        <n x="225"/>
        <n x="483"/>
        <n x="128"/>
      </t>
    </mdx>
    <mdx n="0" f="v">
      <t c="3" si="227">
        <n x="225"/>
        <n x="491"/>
        <n x="128"/>
      </t>
    </mdx>
    <mdx n="0" f="v">
      <t c="3" si="227">
        <n x="225"/>
        <n x="484"/>
        <n x="128"/>
      </t>
    </mdx>
    <mdx n="0" f="v">
      <t c="3" si="227">
        <n x="225"/>
        <n x="485"/>
        <n x="128"/>
      </t>
    </mdx>
    <mdx n="0" f="v">
      <t c="3" si="227">
        <n x="225"/>
        <n x="486"/>
        <n x="128"/>
      </t>
    </mdx>
    <mdx n="0" f="v">
      <t c="3" si="227">
        <n x="225"/>
        <n x="490"/>
        <n x="128"/>
      </t>
    </mdx>
    <mdx n="0" f="v">
      <t c="3" si="227">
        <n x="225"/>
        <n x="487"/>
        <n x="128"/>
      </t>
    </mdx>
    <mdx n="0" f="v">
      <t c="3" si="227">
        <n x="225"/>
        <n x="488"/>
        <n x="128"/>
      </t>
    </mdx>
    <mdx n="0" f="v">
      <t c="3" si="227">
        <n x="225"/>
        <n x="489"/>
        <n x="128"/>
      </t>
    </mdx>
    <mdx n="0" f="v">
      <t c="3" si="227">
        <n x="225"/>
        <n x="482"/>
        <n x="128"/>
      </t>
    </mdx>
    <mdx n="0" f="v">
      <t c="3" si="227">
        <n x="225"/>
        <n x="492"/>
        <n x="128"/>
      </t>
    </mdx>
    <mdx n="0" f="v">
      <t c="3" si="227">
        <n x="225"/>
        <n x="493"/>
        <n x="128"/>
      </t>
    </mdx>
    <mdx n="0" f="v">
      <t c="3" si="227">
        <n x="225"/>
        <n x="497"/>
        <n x="128"/>
      </t>
    </mdx>
    <mdx n="0" f="v">
      <t c="3" si="227">
        <n x="225"/>
        <n x="495"/>
        <n x="128"/>
      </t>
    </mdx>
    <mdx n="0" f="v">
      <t c="3" si="227">
        <n x="225"/>
        <n x="496"/>
        <n x="128"/>
      </t>
    </mdx>
    <mdx n="0" f="v">
      <t c="3" si="227">
        <n x="225"/>
        <n x="494"/>
        <n x="128"/>
      </t>
    </mdx>
    <mdx n="0" f="v">
      <t c="3" si="227">
        <n x="225"/>
        <n x="508"/>
        <n x="128"/>
      </t>
    </mdx>
    <mdx n="0" f="v">
      <t c="3" si="227">
        <n x="225"/>
        <n x="498"/>
        <n x="128"/>
      </t>
    </mdx>
    <mdx n="0" f="v">
      <t c="3" si="227">
        <n x="225"/>
        <n x="499"/>
        <n x="128"/>
      </t>
    </mdx>
    <mdx n="0" f="v">
      <t c="3" si="227">
        <n x="225"/>
        <n x="500"/>
        <n x="128"/>
      </t>
    </mdx>
    <mdx n="0" f="v">
      <t c="3" si="227">
        <n x="225"/>
        <n x="501"/>
        <n x="128"/>
      </t>
    </mdx>
    <mdx n="0" f="v">
      <t c="3" si="227">
        <n x="225"/>
        <n x="502"/>
        <n x="128"/>
      </t>
    </mdx>
    <mdx n="0" f="v">
      <t c="3" si="227">
        <n x="225"/>
        <n x="503"/>
        <n x="128"/>
      </t>
    </mdx>
    <mdx n="0" f="v">
      <t c="3" si="227">
        <n x="225"/>
        <n x="504"/>
        <n x="128"/>
      </t>
    </mdx>
    <mdx n="0" f="v">
      <t c="3" si="227">
        <n x="225"/>
        <n x="505"/>
        <n x="128"/>
      </t>
    </mdx>
    <mdx n="0" f="v">
      <t c="3" si="227">
        <n x="225"/>
        <n x="506"/>
        <n x="128"/>
      </t>
    </mdx>
    <mdx n="0" f="v">
      <t c="3" si="227">
        <n x="225"/>
        <n x="513"/>
        <n x="128"/>
      </t>
    </mdx>
    <mdx n="0" f="v">
      <t c="3" si="227">
        <n x="225"/>
        <n x="509"/>
        <n x="128"/>
      </t>
    </mdx>
    <mdx n="0" f="v">
      <t c="3" si="227">
        <n x="225"/>
        <n x="507"/>
        <n x="128"/>
      </t>
    </mdx>
    <mdx n="0" f="v">
      <t c="3" si="227">
        <n x="225"/>
        <n x="510"/>
        <n x="128"/>
      </t>
    </mdx>
    <mdx n="0" f="v">
      <t c="3" si="227">
        <n x="225"/>
        <n x="511"/>
        <n x="128"/>
      </t>
    </mdx>
    <mdx n="0" f="v">
      <t c="3" si="227">
        <n x="225"/>
        <n x="512"/>
        <n x="128"/>
      </t>
    </mdx>
    <mdx n="0" f="v">
      <t c="3" si="227">
        <n x="225"/>
        <n x="514"/>
        <n x="128"/>
      </t>
    </mdx>
    <mdx n="0" f="v">
      <t c="3" si="227">
        <n x="225"/>
        <n x="515"/>
        <n x="128"/>
      </t>
    </mdx>
    <mdx n="0" f="v">
      <t c="3" si="227">
        <n x="225"/>
        <n x="516"/>
        <n x="128"/>
      </t>
    </mdx>
    <mdx n="0" f="v">
      <t c="3" si="227">
        <n x="225"/>
        <n x="517"/>
        <n x="128"/>
      </t>
    </mdx>
    <mdx n="0" f="v">
      <t c="3" si="227">
        <n x="225"/>
        <n x="518"/>
        <n x="128"/>
      </t>
    </mdx>
    <mdx n="0" f="v">
      <t c="3" si="227">
        <n x="225"/>
        <n x="522"/>
        <n x="128"/>
      </t>
    </mdx>
    <mdx n="0" f="v">
      <t c="3" si="227">
        <n x="225"/>
        <n x="519"/>
        <n x="128"/>
      </t>
    </mdx>
    <mdx n="0" f="v">
      <t c="3" si="227">
        <n x="225"/>
        <n x="520"/>
        <n x="128"/>
      </t>
    </mdx>
    <mdx n="0" f="v">
      <t c="3" si="227">
        <n x="225"/>
        <n x="521"/>
        <n x="128"/>
      </t>
    </mdx>
    <mdx n="0" f="v">
      <t c="3" si="227">
        <n x="225"/>
        <n x="523"/>
        <n x="128"/>
      </t>
    </mdx>
    <mdx n="0" f="v">
      <t c="3" si="227">
        <n x="225"/>
        <n x="528"/>
        <n x="128"/>
      </t>
    </mdx>
    <mdx n="0" f="v">
      <t c="3" si="227">
        <n x="225"/>
        <n x="525"/>
        <n x="128"/>
      </t>
    </mdx>
    <mdx n="0" f="v">
      <t c="3" si="227">
        <n x="225"/>
        <n x="526"/>
        <n x="128"/>
      </t>
    </mdx>
    <mdx n="0" f="v">
      <t c="3" si="227">
        <n x="225"/>
        <n x="524"/>
        <n x="128"/>
      </t>
    </mdx>
    <mdx n="0" f="v">
      <t c="3" si="227">
        <n x="225"/>
        <n x="527"/>
        <n x="128"/>
      </t>
    </mdx>
    <mdx n="0" f="v">
      <t c="3" si="227">
        <n x="225"/>
        <n x="529"/>
        <n x="128"/>
      </t>
    </mdx>
    <mdx n="0" f="v">
      <t c="3" si="227">
        <n x="225"/>
        <n x="531"/>
        <n x="128"/>
      </t>
    </mdx>
    <mdx n="0" f="v">
      <t c="3" si="227">
        <n x="225"/>
        <n x="530"/>
        <n x="128"/>
      </t>
    </mdx>
    <mdx n="0" f="v">
      <t c="3" si="227">
        <n x="225"/>
        <n x="533"/>
        <n x="128"/>
      </t>
    </mdx>
    <mdx n="0" f="v">
      <t c="3" si="227">
        <n x="225"/>
        <n x="532"/>
        <n x="128"/>
      </t>
    </mdx>
    <mdx n="0" f="v">
      <t c="3" si="227">
        <n x="225"/>
        <n x="534"/>
        <n x="128"/>
      </t>
    </mdx>
    <mdx n="0" f="v">
      <t c="3" si="227">
        <n x="225"/>
        <n x="535"/>
        <n x="128"/>
      </t>
    </mdx>
    <mdx n="0" f="v">
      <t c="3" si="227">
        <n x="225"/>
        <n x="536"/>
        <n x="128"/>
      </t>
    </mdx>
    <mdx n="0" f="v">
      <t c="3" si="227">
        <n x="225"/>
        <n x="543"/>
        <n x="128"/>
      </t>
    </mdx>
    <mdx n="0" f="v">
      <t c="3" si="227">
        <n x="225"/>
        <n x="537"/>
        <n x="128"/>
      </t>
    </mdx>
    <mdx n="0" f="v">
      <t c="3" si="227">
        <n x="225"/>
        <n x="538"/>
        <n x="128"/>
      </t>
    </mdx>
    <mdx n="0" f="v">
      <t c="3" si="227">
        <n x="225"/>
        <n x="539"/>
        <n x="128"/>
      </t>
    </mdx>
    <mdx n="0" f="v">
      <t c="3" si="227">
        <n x="225"/>
        <n x="540"/>
        <n x="128"/>
      </t>
    </mdx>
    <mdx n="0" f="v">
      <t c="3" si="227">
        <n x="225"/>
        <n x="545"/>
        <n x="128"/>
      </t>
    </mdx>
    <mdx n="0" f="v">
      <t c="3" si="227">
        <n x="225"/>
        <n x="544"/>
        <n x="128"/>
      </t>
    </mdx>
    <mdx n="0" f="v">
      <t c="3" si="227">
        <n x="225"/>
        <n x="541"/>
        <n x="128"/>
      </t>
    </mdx>
    <mdx n="0" f="v">
      <t c="3" si="227">
        <n x="225"/>
        <n x="546"/>
        <n x="128"/>
      </t>
    </mdx>
    <mdx n="0" f="v">
      <t c="3" si="227">
        <n x="225"/>
        <n x="542"/>
        <n x="128"/>
      </t>
    </mdx>
    <mdx n="0" f="v">
      <t c="3" si="227">
        <n x="225"/>
        <n x="273"/>
        <n x="112"/>
      </t>
    </mdx>
    <mdx n="0" f="v">
      <t c="3" si="227">
        <n x="225"/>
        <n x="355"/>
        <n x="112"/>
      </t>
    </mdx>
    <mdx n="0" f="v">
      <t c="3" si="227">
        <n x="225"/>
        <n x="356"/>
        <n x="112"/>
      </t>
    </mdx>
    <mdx n="0" f="v">
      <t c="3" si="227">
        <n x="225"/>
        <n x="357"/>
        <n x="112"/>
      </t>
    </mdx>
    <mdx n="0" f="v">
      <t c="3" si="227">
        <n x="225"/>
        <n x="359"/>
        <n x="112"/>
      </t>
    </mdx>
    <mdx n="0" f="v">
      <t c="3" si="227">
        <n x="225"/>
        <n x="361"/>
        <n x="112"/>
      </t>
    </mdx>
    <mdx n="0" f="v">
      <t c="3" si="227">
        <n x="225"/>
        <n x="547"/>
        <n x="112"/>
      </t>
    </mdx>
    <mdx n="0" f="v">
      <t c="3" si="227">
        <n x="225"/>
        <n x="362"/>
        <n x="112"/>
      </t>
    </mdx>
    <mdx n="0" f="v">
      <t c="3" si="227">
        <n x="225"/>
        <n x="363"/>
        <n x="112"/>
      </t>
    </mdx>
    <mdx n="0" f="v">
      <t c="3" si="227">
        <n x="225"/>
        <n x="367"/>
        <n x="112"/>
      </t>
    </mdx>
    <mdx n="0" f="v">
      <t c="3" si="227">
        <n x="225"/>
        <n x="370"/>
        <n x="112"/>
      </t>
    </mdx>
    <mdx n="0" f="v">
      <t c="3" si="227">
        <n x="225"/>
        <n x="372"/>
        <n x="112"/>
      </t>
    </mdx>
    <mdx n="0" f="v">
      <t c="3" si="227">
        <n x="225"/>
        <n x="281"/>
        <n x="112"/>
      </t>
    </mdx>
    <mdx n="0" f="v">
      <t c="3" si="227">
        <n x="225"/>
        <n x="377"/>
        <n x="112"/>
      </t>
    </mdx>
    <mdx n="0" f="v">
      <t c="3" si="227">
        <n x="225"/>
        <n x="280"/>
        <n x="112"/>
      </t>
    </mdx>
    <mdx n="0" f="v">
      <t c="3" si="227">
        <n x="225"/>
        <n x="311"/>
        <n x="112"/>
      </t>
    </mdx>
    <mdx n="0" f="v">
      <t c="3" si="227">
        <n x="225"/>
        <n x="382"/>
        <n x="112"/>
      </t>
    </mdx>
    <mdx n="0" f="v">
      <t c="3" si="227">
        <n x="225"/>
        <n x="304"/>
        <n x="112"/>
      </t>
    </mdx>
    <mdx n="0" f="v">
      <t c="3" si="227">
        <n x="225"/>
        <n x="384"/>
        <n x="112"/>
      </t>
    </mdx>
    <mdx n="0" f="v">
      <t c="3" si="227">
        <n x="225"/>
        <n x="386"/>
        <n x="112"/>
      </t>
    </mdx>
    <mdx n="0" f="v">
      <t c="3" si="227">
        <n x="225"/>
        <n x="394"/>
        <n x="112"/>
      </t>
    </mdx>
    <mdx n="0" f="v">
      <t c="3" si="227">
        <n x="225"/>
        <n x="395"/>
        <n x="112"/>
      </t>
    </mdx>
    <mdx n="0" f="v">
      <t c="3" si="227">
        <n x="225"/>
        <n x="278"/>
        <n x="112"/>
      </t>
    </mdx>
    <mdx n="0" f="v">
      <t c="3" si="227">
        <n x="225"/>
        <n x="400"/>
        <n x="112"/>
      </t>
    </mdx>
    <mdx n="0" f="v">
      <t c="3" si="227">
        <n x="225"/>
        <n x="401"/>
        <n x="112"/>
      </t>
    </mdx>
    <mdx n="0" f="v">
      <t c="3" si="227">
        <n x="225"/>
        <n x="402"/>
        <n x="112"/>
      </t>
    </mdx>
    <mdx n="0" f="v">
      <t c="3" si="227">
        <n x="225"/>
        <n x="404"/>
        <n x="112"/>
      </t>
    </mdx>
    <mdx n="0" f="v">
      <t c="3" si="227">
        <n x="225"/>
        <n x="405"/>
        <n x="112"/>
      </t>
    </mdx>
    <mdx n="0" f="v">
      <t c="3" si="227">
        <n x="225"/>
        <n x="407"/>
        <n x="112"/>
      </t>
    </mdx>
    <mdx n="0" f="v">
      <t c="3" si="227">
        <n x="225"/>
        <n x="408"/>
        <n x="112"/>
      </t>
    </mdx>
    <mdx n="0" f="v">
      <t c="3" si="227">
        <n x="225"/>
        <n x="409"/>
        <n x="112"/>
      </t>
    </mdx>
    <mdx n="0" f="v">
      <t c="3" si="227">
        <n x="225"/>
        <n x="410"/>
        <n x="112"/>
      </t>
    </mdx>
    <mdx n="0" f="v">
      <t c="3" si="227">
        <n x="225"/>
        <n x="412"/>
        <n x="112"/>
      </t>
    </mdx>
    <mdx n="0" f="v">
      <t c="3" si="227">
        <n x="225"/>
        <n x="414"/>
        <n x="112"/>
      </t>
    </mdx>
    <mdx n="0" f="v">
      <t c="3" si="227">
        <n x="225"/>
        <n x="419"/>
        <n x="112"/>
      </t>
    </mdx>
    <mdx n="0" f="v">
      <t c="3" si="227">
        <n x="225"/>
        <n x="420"/>
        <n x="112"/>
      </t>
    </mdx>
    <mdx n="0" f="v">
      <t c="3" si="227">
        <n x="225"/>
        <n x="301"/>
        <n x="112"/>
      </t>
    </mdx>
    <mdx n="0" f="v">
      <t c="3" si="227">
        <n x="225"/>
        <n x="299"/>
        <n x="112"/>
      </t>
    </mdx>
    <mdx n="0" f="v">
      <t c="3" si="227">
        <n x="225"/>
        <n x="422"/>
        <n x="112"/>
      </t>
    </mdx>
    <mdx n="0" f="v">
      <t c="3" si="227">
        <n x="225"/>
        <n x="425"/>
        <n x="112"/>
      </t>
    </mdx>
    <mdx n="0" f="v">
      <t c="3" si="227">
        <n x="225"/>
        <n x="348"/>
        <n x="112"/>
      </t>
    </mdx>
    <mdx n="0" f="v">
      <t c="3" si="227">
        <n x="225"/>
        <n x="327"/>
        <n x="112"/>
      </t>
    </mdx>
    <mdx n="0" f="v">
      <t c="3" si="227">
        <n x="225"/>
        <n x="426"/>
        <n x="112"/>
      </t>
    </mdx>
    <mdx n="0" f="v">
      <t c="3" si="227">
        <n x="225"/>
        <n x="428"/>
        <n x="112"/>
      </t>
    </mdx>
    <mdx n="0" f="v">
      <t c="3" si="227">
        <n x="225"/>
        <n x="328"/>
        <n x="112"/>
      </t>
    </mdx>
    <mdx n="0" f="v">
      <t c="3" si="227">
        <n x="225"/>
        <n x="429"/>
        <n x="112"/>
      </t>
    </mdx>
    <mdx n="0" f="v">
      <t c="3" si="227">
        <n x="225"/>
        <n x="431"/>
        <n x="112"/>
      </t>
    </mdx>
    <mdx n="0" f="v">
      <t c="3" si="227">
        <n x="225"/>
        <n x="326"/>
        <n x="112"/>
      </t>
    </mdx>
    <mdx n="0" f="v">
      <t c="3" si="227">
        <n x="225"/>
        <n x="436"/>
        <n x="112"/>
      </t>
    </mdx>
    <mdx n="0" f="v">
      <t c="3" si="227">
        <n x="225"/>
        <n x="293"/>
        <n x="112"/>
      </t>
    </mdx>
    <mdx n="0" f="v">
      <t c="3" si="227">
        <n x="225"/>
        <n x="438"/>
        <n x="112"/>
      </t>
    </mdx>
    <mdx n="0" f="v">
      <t c="3" si="227">
        <n x="225"/>
        <n x="446"/>
        <n x="112"/>
      </t>
    </mdx>
    <mdx n="0" f="v">
      <t c="3" si="227">
        <n x="225"/>
        <n x="350"/>
        <n x="112"/>
      </t>
    </mdx>
    <mdx n="0" f="v">
      <t c="3" si="227">
        <n x="225"/>
        <n x="458"/>
        <n x="112"/>
      </t>
    </mdx>
    <mdx n="0" f="v">
      <t c="3" si="227">
        <n x="225"/>
        <n x="276"/>
        <n x="112"/>
      </t>
    </mdx>
    <mdx n="0" f="v">
      <t c="3" si="227">
        <n x="225"/>
        <n x="454"/>
        <n x="112"/>
      </t>
    </mdx>
    <mdx n="0" f="v">
      <t c="3" si="227">
        <n x="225"/>
        <n x="456"/>
        <n x="112"/>
      </t>
    </mdx>
    <mdx n="0" f="v">
      <t c="3" si="227">
        <n x="225"/>
        <n x="448"/>
        <n x="112"/>
      </t>
    </mdx>
    <mdx n="0" f="v">
      <t c="3" si="227">
        <n x="225"/>
        <n x="449"/>
        <n x="112"/>
      </t>
    </mdx>
    <mdx n="0" f="v">
      <t c="3" si="227">
        <n x="225"/>
        <n x="464"/>
        <n x="112"/>
      </t>
    </mdx>
    <mdx n="0" f="v">
      <t c="3" si="227">
        <n x="225"/>
        <n x="460"/>
        <n x="112"/>
      </t>
    </mdx>
    <mdx n="0" f="v">
      <t c="3" si="227">
        <n x="225"/>
        <n x="469"/>
        <n x="112"/>
      </t>
    </mdx>
    <mdx n="0" f="v">
      <t c="3" si="227">
        <n x="225"/>
        <n x="470"/>
        <n x="112"/>
      </t>
    </mdx>
    <mdx n="0" f="v">
      <t c="3" si="227">
        <n x="225"/>
        <n x="475"/>
        <n x="112"/>
      </t>
    </mdx>
    <mdx n="0" f="v">
      <t c="3" si="227">
        <n x="225"/>
        <n x="481"/>
        <n x="112"/>
      </t>
    </mdx>
    <mdx n="0" f="v">
      <t c="3" si="227">
        <n x="225"/>
        <n x="483"/>
        <n x="112"/>
      </t>
    </mdx>
    <mdx n="0" f="v">
      <t c="3" si="227">
        <n x="225"/>
        <n x="484"/>
        <n x="112"/>
      </t>
    </mdx>
    <mdx n="0" f="v">
      <t c="3" si="227">
        <n x="225"/>
        <n x="486"/>
        <n x="112"/>
      </t>
    </mdx>
    <mdx n="0" f="v">
      <t c="3" si="227">
        <n x="225"/>
        <n x="491"/>
        <n x="112"/>
      </t>
    </mdx>
    <mdx n="0" f="v">
      <t c="3" si="227">
        <n x="225"/>
        <n x="482"/>
        <n x="112"/>
      </t>
    </mdx>
    <mdx n="0" f="v">
      <t c="3" si="227">
        <n x="225"/>
        <n x="492"/>
        <n x="112"/>
      </t>
    </mdx>
    <mdx n="0" f="v">
      <t c="3" si="227">
        <n x="225"/>
        <n x="496"/>
        <n x="112"/>
      </t>
    </mdx>
    <mdx n="0" f="v">
      <t c="3" si="227">
        <n x="225"/>
        <n x="498"/>
        <n x="112"/>
      </t>
    </mdx>
    <mdx n="0" f="v">
      <t c="3" si="227">
        <n x="225"/>
        <n x="503"/>
        <n x="112"/>
      </t>
    </mdx>
    <mdx n="0" f="v">
      <t c="3" si="227">
        <n x="225"/>
        <n x="504"/>
        <n x="112"/>
      </t>
    </mdx>
    <mdx n="0" f="v">
      <t c="3" si="227">
        <n x="225"/>
        <n x="506"/>
        <n x="112"/>
      </t>
    </mdx>
    <mdx n="0" f="v">
      <t c="3" si="227">
        <n x="225"/>
        <n x="513"/>
        <n x="112"/>
      </t>
    </mdx>
    <mdx n="0" f="v">
      <t c="3" si="227">
        <n x="225"/>
        <n x="514"/>
        <n x="112"/>
      </t>
    </mdx>
    <mdx n="0" f="v">
      <t c="3" si="227">
        <n x="225"/>
        <n x="518"/>
        <n x="112"/>
      </t>
    </mdx>
    <mdx n="0" f="v">
      <t c="3" si="227">
        <n x="225"/>
        <n x="519"/>
        <n x="112"/>
      </t>
    </mdx>
    <mdx n="0" f="v">
      <t c="3" si="227">
        <n x="225"/>
        <n x="524"/>
        <n x="112"/>
      </t>
    </mdx>
    <mdx n="0" f="v">
      <t c="3" si="227">
        <n x="225"/>
        <n x="526"/>
        <n x="112"/>
      </t>
    </mdx>
    <mdx n="0" f="v">
      <t c="3" si="227">
        <n x="225"/>
        <n x="534"/>
        <n x="112"/>
      </t>
    </mdx>
    <mdx n="0" f="v">
      <t c="3" si="227">
        <n x="225"/>
        <n x="537"/>
        <n x="112"/>
      </t>
    </mdx>
    <mdx n="0" f="v">
      <t c="3" si="227">
        <n x="225"/>
        <n x="546"/>
        <n x="112"/>
      </t>
    </mdx>
    <mdx n="0" f="v">
      <t c="3" si="227">
        <n x="225"/>
        <n x="541"/>
        <n x="112"/>
      </t>
    </mdx>
    <mdx n="0" f="v">
      <t c="3" si="227">
        <n x="225"/>
        <n x="545"/>
        <n x="112"/>
      </t>
    </mdx>
    <mdx n="0" f="v">
      <t c="3" si="227">
        <n x="225"/>
        <n x="544"/>
        <n x="112"/>
      </t>
    </mdx>
    <mdx n="0" f="v">
      <t c="3" si="227">
        <n x="225"/>
        <n x="542"/>
        <n x="112"/>
      </t>
    </mdx>
    <mdx n="0" f="v">
      <t c="3" si="227">
        <n x="225"/>
        <n x="272"/>
        <n x="129"/>
      </t>
    </mdx>
    <mdx n="0" f="v">
      <t c="3" si="227">
        <n x="225"/>
        <n x="273"/>
        <n x="129"/>
      </t>
    </mdx>
    <mdx n="0" f="v">
      <t c="3" si="227">
        <n x="225"/>
        <n x="271"/>
        <n x="129"/>
      </t>
    </mdx>
    <mdx n="0" f="v">
      <t c="3" si="227">
        <n x="225"/>
        <n x="270"/>
        <n x="129"/>
      </t>
    </mdx>
    <mdx n="0" f="v">
      <t c="3" si="227">
        <n x="225"/>
        <n x="268"/>
        <n x="129"/>
      </t>
    </mdx>
    <mdx n="0" f="v">
      <t c="3" si="227">
        <n x="225"/>
        <n x="355"/>
        <n x="129"/>
      </t>
    </mdx>
    <mdx n="0" f="v">
      <t c="3" si="227">
        <n x="225"/>
        <n x="356"/>
        <n x="129"/>
      </t>
    </mdx>
    <mdx n="0" f="v">
      <t c="3" si="227">
        <n x="225"/>
        <n x="357"/>
        <n x="129"/>
      </t>
    </mdx>
    <mdx n="0" f="v">
      <t c="3" si="227">
        <n x="225"/>
        <n x="359"/>
        <n x="129"/>
      </t>
    </mdx>
    <mdx n="0" f="v">
      <t c="3" si="227">
        <n x="225"/>
        <n x="360"/>
        <n x="129"/>
      </t>
    </mdx>
    <mdx n="0" f="v">
      <t c="3" si="227">
        <n x="225"/>
        <n x="361"/>
        <n x="129"/>
      </t>
    </mdx>
    <mdx n="0" f="v">
      <t c="3" si="227">
        <n x="225"/>
        <n x="547"/>
        <n x="129"/>
      </t>
    </mdx>
    <mdx n="0" f="v">
      <t c="3" si="227">
        <n x="225"/>
        <n x="362"/>
        <n x="129"/>
      </t>
    </mdx>
    <mdx n="0" f="v">
      <t c="3" si="227">
        <n x="225"/>
        <n x="363"/>
        <n x="129"/>
      </t>
    </mdx>
    <mdx n="0" f="v">
      <t c="3" si="227">
        <n x="225"/>
        <n x="364"/>
        <n x="129"/>
      </t>
    </mdx>
    <mdx n="0" f="v">
      <t c="3" si="227">
        <n x="225"/>
        <n x="548"/>
        <n x="129"/>
      </t>
    </mdx>
    <mdx n="0" f="v">
      <t c="3" si="227">
        <n x="225"/>
        <n x="365"/>
        <n x="129"/>
      </t>
    </mdx>
    <mdx n="0" f="v">
      <t c="3" si="227">
        <n x="225"/>
        <n x="366"/>
        <n x="129"/>
      </t>
    </mdx>
    <mdx n="0" f="v">
      <t c="3" si="227">
        <n x="225"/>
        <n x="367"/>
        <n x="129"/>
      </t>
    </mdx>
    <mdx n="0" f="v">
      <t c="3" si="227">
        <n x="225"/>
        <n x="368"/>
        <n x="129"/>
      </t>
    </mdx>
    <mdx n="0" f="v">
      <t c="3" si="227">
        <n x="225"/>
        <n x="307"/>
        <n x="129"/>
      </t>
    </mdx>
    <mdx n="0" f="v">
      <t c="3" si="227">
        <n x="225"/>
        <n x="370"/>
        <n x="129"/>
      </t>
    </mdx>
    <mdx n="0" f="v">
      <t c="3" si="227">
        <n x="225"/>
        <n x="372"/>
        <n x="129"/>
      </t>
    </mdx>
    <mdx n="0" f="v">
      <t c="3" si="227">
        <n x="225"/>
        <n x="383"/>
        <n x="129"/>
      </t>
    </mdx>
    <mdx n="0" f="v">
      <t c="3" si="227">
        <n x="225"/>
        <n x="316"/>
        <n x="129"/>
      </t>
    </mdx>
    <mdx n="0" f="v">
      <t c="3" si="227">
        <n x="225"/>
        <n x="373"/>
        <n x="129"/>
      </t>
    </mdx>
    <mdx n="0" f="v">
      <t c="3" si="227">
        <n x="225"/>
        <n x="374"/>
        <n x="129"/>
      </t>
    </mdx>
    <mdx n="0" f="v">
      <t c="3" si="227">
        <n x="225"/>
        <n x="375"/>
        <n x="129"/>
      </t>
    </mdx>
    <mdx n="0" f="v">
      <t c="3" si="227">
        <n x="225"/>
        <n x="281"/>
        <n x="129"/>
      </t>
    </mdx>
    <mdx n="0" f="v">
      <t c="3" si="227">
        <n x="225"/>
        <n x="377"/>
        <n x="129"/>
      </t>
    </mdx>
    <mdx n="0" f="v">
      <t c="3" si="227">
        <n x="225"/>
        <n x="280"/>
        <n x="129"/>
      </t>
    </mdx>
    <mdx n="0" f="v">
      <t c="3" si="227">
        <n x="225"/>
        <n x="311"/>
        <n x="129"/>
      </t>
    </mdx>
    <mdx n="0" f="v">
      <t c="3" si="227">
        <n x="225"/>
        <n x="378"/>
        <n x="129"/>
      </t>
    </mdx>
    <mdx n="0" f="v">
      <t c="3" si="227">
        <n x="225"/>
        <n x="379"/>
        <n x="129"/>
      </t>
    </mdx>
    <mdx n="0" f="v">
      <t c="3" si="227">
        <n x="225"/>
        <n x="381"/>
        <n x="129"/>
      </t>
    </mdx>
    <mdx n="0" f="v">
      <t c="3" si="227">
        <n x="225"/>
        <n x="382"/>
        <n x="129"/>
      </t>
    </mdx>
    <mdx n="0" f="v">
      <t c="3" si="227">
        <n x="225"/>
        <n x="304"/>
        <n x="129"/>
      </t>
    </mdx>
    <mdx n="0" f="v">
      <t c="3" si="227">
        <n x="225"/>
        <n x="384"/>
        <n x="129"/>
      </t>
    </mdx>
    <mdx n="0" f="v">
      <t c="3" si="227">
        <n x="225"/>
        <n x="385"/>
        <n x="129"/>
      </t>
    </mdx>
    <mdx n="0" f="v">
      <t c="3" si="227">
        <n x="225"/>
        <n x="386"/>
        <n x="129"/>
      </t>
    </mdx>
    <mdx n="0" f="v">
      <t c="3" si="227">
        <n x="225"/>
        <n x="387"/>
        <n x="129"/>
      </t>
    </mdx>
    <mdx n="0" f="v">
      <t c="3" si="227">
        <n x="225"/>
        <n x="388"/>
        <n x="129"/>
      </t>
    </mdx>
    <mdx n="0" f="v">
      <t c="3" si="227">
        <n x="225"/>
        <n x="389"/>
        <n x="129"/>
      </t>
    </mdx>
    <mdx n="0" f="v">
      <t c="3" si="227">
        <n x="225"/>
        <n x="390"/>
        <n x="129"/>
      </t>
    </mdx>
    <mdx n="0" f="v">
      <t c="3" si="227">
        <n x="225"/>
        <n x="393"/>
        <n x="129"/>
      </t>
    </mdx>
    <mdx n="0" f="v">
      <t c="3" si="227">
        <n x="225"/>
        <n x="394"/>
        <n x="129"/>
      </t>
    </mdx>
    <mdx n="0" f="v">
      <t c="3" si="227">
        <n x="225"/>
        <n x="395"/>
        <n x="129"/>
      </t>
    </mdx>
    <mdx n="0" f="v">
      <t c="3" si="227">
        <n x="225"/>
        <n x="278"/>
        <n x="129"/>
      </t>
    </mdx>
    <mdx n="0" f="v">
      <t c="3" si="227">
        <n x="225"/>
        <n x="396"/>
        <n x="129"/>
      </t>
    </mdx>
    <mdx n="0" f="v">
      <t c="3" si="227">
        <n x="225"/>
        <n x="397"/>
        <n x="129"/>
      </t>
    </mdx>
    <mdx n="0" f="v">
      <t c="3" si="227">
        <n x="225"/>
        <n x="398"/>
        <n x="129"/>
      </t>
    </mdx>
    <mdx n="0" f="v">
      <t c="3" si="227">
        <n x="225"/>
        <n x="392"/>
        <n x="129"/>
      </t>
    </mdx>
    <mdx n="0" f="v">
      <t c="3" si="227">
        <n x="225"/>
        <n x="391"/>
        <n x="129"/>
      </t>
    </mdx>
    <mdx n="0" f="v">
      <t c="3" si="227">
        <n x="225"/>
        <n x="399"/>
        <n x="129"/>
      </t>
    </mdx>
    <mdx n="0" f="v">
      <t c="3" si="227">
        <n x="225"/>
        <n x="400"/>
        <n x="129"/>
      </t>
    </mdx>
    <mdx n="0" f="v">
      <t c="3" si="227">
        <n x="225"/>
        <n x="401"/>
        <n x="129"/>
      </t>
    </mdx>
    <mdx n="0" f="v">
      <t c="3" si="227">
        <n x="225"/>
        <n x="277"/>
        <n x="129"/>
      </t>
    </mdx>
    <mdx n="0" f="v">
      <t c="3" si="227">
        <n x="225"/>
        <n x="417"/>
        <n x="129"/>
      </t>
    </mdx>
    <mdx n="0" f="v">
      <t c="3" si="227">
        <n x="225"/>
        <n x="412"/>
        <n x="129"/>
      </t>
    </mdx>
    <mdx n="0" f="v">
      <t c="3" si="227">
        <n x="225"/>
        <n x="404"/>
        <n x="129"/>
      </t>
    </mdx>
    <mdx n="0" f="v">
      <t c="3" si="227">
        <n x="225"/>
        <n x="405"/>
        <n x="129"/>
      </t>
    </mdx>
    <mdx n="0" f="v">
      <t c="3" si="227">
        <n x="225"/>
        <n x="406"/>
        <n x="129"/>
      </t>
    </mdx>
    <mdx n="0" f="v">
      <t c="3" si="227">
        <n x="225"/>
        <n x="407"/>
        <n x="129"/>
      </t>
    </mdx>
    <mdx n="0" f="v">
      <t c="3" si="227">
        <n x="225"/>
        <n x="408"/>
        <n x="129"/>
      </t>
    </mdx>
    <mdx n="0" f="v">
      <t c="3" si="227">
        <n x="225"/>
        <n x="409"/>
        <n x="129"/>
      </t>
    </mdx>
    <mdx n="0" f="v">
      <t c="3" si="227">
        <n x="225"/>
        <n x="410"/>
        <n x="129"/>
      </t>
    </mdx>
    <mdx n="0" f="v">
      <t c="3" si="227">
        <n x="225"/>
        <n x="422"/>
        <n x="129"/>
      </t>
    </mdx>
    <mdx n="0" f="v">
      <t c="3" si="227">
        <n x="225"/>
        <n x="413"/>
        <n x="129"/>
      </t>
    </mdx>
    <mdx n="0" f="v">
      <t c="3" si="227">
        <n x="225"/>
        <n x="415"/>
        <n x="129"/>
      </t>
    </mdx>
    <mdx n="0" f="v">
      <t c="3" si="227">
        <n x="225"/>
        <n x="416"/>
        <n x="129"/>
      </t>
    </mdx>
    <mdx n="0" f="v">
      <t c="3" si="227">
        <n x="225"/>
        <n x="427"/>
        <n x="129"/>
      </t>
    </mdx>
    <mdx n="0" f="v">
      <t c="3" si="227">
        <n x="225"/>
        <n x="418"/>
        <n x="129"/>
      </t>
    </mdx>
    <mdx n="0" f="v">
      <t c="3" si="227">
        <n x="225"/>
        <n x="419"/>
        <n x="129"/>
      </t>
    </mdx>
    <mdx n="0" f="v">
      <t c="3" si="227">
        <n x="225"/>
        <n x="420"/>
        <n x="129"/>
      </t>
    </mdx>
    <mdx n="0" f="v">
      <t c="3" si="227">
        <n x="225"/>
        <n x="301"/>
        <n x="129"/>
      </t>
    </mdx>
    <mdx n="0" f="v">
      <t c="3" si="227">
        <n x="225"/>
        <n x="299"/>
        <n x="129"/>
      </t>
    </mdx>
    <mdx n="0" f="v">
      <t c="3" si="227">
        <n x="225"/>
        <n x="421"/>
        <n x="129"/>
      </t>
    </mdx>
    <mdx n="0" f="v">
      <t c="3" si="227">
        <n x="225"/>
        <n x="424"/>
        <n x="129"/>
      </t>
    </mdx>
    <mdx n="0" f="v">
      <t c="3" si="227">
        <n x="225"/>
        <n x="425"/>
        <n x="129"/>
      </t>
    </mdx>
    <mdx n="0" f="v">
      <t c="3" si="227">
        <n x="225"/>
        <n x="348"/>
        <n x="129"/>
      </t>
    </mdx>
    <mdx n="0" f="v">
      <t c="3" si="227">
        <n x="225"/>
        <n x="327"/>
        <n x="129"/>
      </t>
    </mdx>
    <mdx n="0" f="v">
      <t c="3" si="227">
        <n x="225"/>
        <n x="329"/>
        <n x="129"/>
      </t>
    </mdx>
    <mdx n="0" f="v">
      <t c="3" si="227">
        <n x="225"/>
        <n x="428"/>
        <n x="129"/>
      </t>
    </mdx>
    <mdx n="0" f="v">
      <t c="3" si="227">
        <n x="225"/>
        <n x="328"/>
        <n x="129"/>
      </t>
    </mdx>
    <mdx n="0" f="v">
      <t c="3" si="227">
        <n x="225"/>
        <n x="429"/>
        <n x="129"/>
      </t>
    </mdx>
    <mdx n="0" f="v">
      <t c="3" si="227">
        <n x="225"/>
        <n x="431"/>
        <n x="129"/>
      </t>
    </mdx>
    <mdx n="0" f="v">
      <t c="3" si="227">
        <n x="225"/>
        <n x="432"/>
        <n x="129"/>
      </t>
    </mdx>
    <mdx n="0" f="v">
      <t c="3" si="227">
        <n x="225"/>
        <n x="438"/>
        <n x="129"/>
      </t>
    </mdx>
    <mdx n="0" f="v">
      <t c="3" si="227">
        <n x="225"/>
        <n x="441"/>
        <n x="129"/>
      </t>
    </mdx>
    <mdx n="0" f="v">
      <t c="3" si="227">
        <n x="225"/>
        <n x="326"/>
        <n x="129"/>
      </t>
    </mdx>
    <mdx n="0" f="v">
      <t c="3" si="227">
        <n x="225"/>
        <n x="435"/>
        <n x="129"/>
      </t>
    </mdx>
    <mdx n="0" f="v">
      <t c="3" si="227">
        <n x="225"/>
        <n x="436"/>
        <n x="129"/>
      </t>
    </mdx>
    <mdx n="0" f="v">
      <t c="3" si="227">
        <n x="225"/>
        <n x="437"/>
        <n x="129"/>
      </t>
    </mdx>
    <mdx n="0" f="v">
      <t c="3" si="227">
        <n x="225"/>
        <n x="447"/>
        <n x="129"/>
      </t>
    </mdx>
    <mdx n="0" f="v">
      <t c="3" si="227">
        <n x="225"/>
        <n x="350"/>
        <n x="129"/>
      </t>
    </mdx>
    <mdx n="0" f="v">
      <t c="3" si="227">
        <n x="225"/>
        <n x="439"/>
        <n x="129"/>
      </t>
    </mdx>
    <mdx n="0" f="v">
      <t c="3" si="227">
        <n x="225"/>
        <n x="440"/>
        <n x="129"/>
      </t>
    </mdx>
    <mdx n="0" f="v">
      <t c="3" si="227">
        <n x="225"/>
        <n x="457"/>
        <n x="129"/>
      </t>
    </mdx>
    <mdx n="0" f="v">
      <t c="3" si="227">
        <n x="225"/>
        <n x="452"/>
        <n x="129"/>
      </t>
    </mdx>
    <mdx n="0" f="v">
      <t c="3" si="227">
        <n x="225"/>
        <n x="442"/>
        <n x="129"/>
      </t>
    </mdx>
    <mdx n="0" f="v">
      <t c="3" si="227">
        <n x="225"/>
        <n x="444"/>
        <n x="129"/>
      </t>
    </mdx>
    <mdx n="0" f="v">
      <t c="3" si="227">
        <n x="225"/>
        <n x="445"/>
        <n x="129"/>
      </t>
    </mdx>
    <mdx n="0" f="v">
      <t c="3" si="227">
        <n x="225"/>
        <n x="446"/>
        <n x="129"/>
      </t>
    </mdx>
    <mdx n="0" f="v">
      <t c="3" si="227">
        <n x="225"/>
        <n x="434"/>
        <n x="129"/>
      </t>
    </mdx>
    <mdx n="0" f="v">
      <t c="3" si="227">
        <n x="225"/>
        <n x="458"/>
        <n x="129"/>
      </t>
    </mdx>
    <mdx n="0" f="v">
      <t c="3" si="227">
        <n x="225"/>
        <n x="459"/>
        <n x="129"/>
      </t>
    </mdx>
    <mdx n="0" f="v">
      <t c="3" si="227">
        <n x="225"/>
        <n x="448"/>
        <n x="129"/>
      </t>
    </mdx>
    <mdx n="0" f="v">
      <t c="3" si="227">
        <n x="225"/>
        <n x="449"/>
        <n x="129"/>
      </t>
    </mdx>
    <mdx n="0" f="v">
      <t c="3" si="227">
        <n x="225"/>
        <n x="450"/>
        <n x="129"/>
      </t>
    </mdx>
    <mdx n="0" f="v">
      <t c="3" si="227">
        <n x="225"/>
        <n x="473"/>
        <n x="129"/>
      </t>
    </mdx>
    <mdx n="0" f="v">
      <t c="3" si="227">
        <n x="225"/>
        <n x="276"/>
        <n x="129"/>
      </t>
    </mdx>
    <mdx n="0" f="v">
      <t c="3" si="227">
        <n x="225"/>
        <n x="453"/>
        <n x="129"/>
      </t>
    </mdx>
    <mdx n="0" f="v">
      <t c="3" si="227">
        <n x="225"/>
        <n x="454"/>
        <n x="129"/>
      </t>
    </mdx>
    <mdx n="0" f="v">
      <t c="3" si="227">
        <n x="225"/>
        <n x="456"/>
        <n x="129"/>
      </t>
    </mdx>
    <mdx n="0" f="v">
      <t c="3" si="227">
        <n x="225"/>
        <n x="346"/>
        <n x="129"/>
      </t>
    </mdx>
    <mdx n="0" f="v">
      <t c="3" si="227">
        <n x="225"/>
        <n x="451"/>
        <n x="129"/>
      </t>
    </mdx>
    <mdx n="0" f="v">
      <t c="3" si="227">
        <n x="225"/>
        <n x="460"/>
        <n x="129"/>
      </t>
    </mdx>
    <mdx n="0" f="v">
      <t c="3" si="227">
        <n x="225"/>
        <n x="468"/>
        <n x="129"/>
      </t>
    </mdx>
    <mdx n="0" f="v">
      <t c="3" si="227">
        <n x="225"/>
        <n x="461"/>
        <n x="129"/>
      </t>
    </mdx>
    <mdx n="0" f="v">
      <t c="3" si="227">
        <n x="225"/>
        <n x="462"/>
        <n x="129"/>
      </t>
    </mdx>
    <mdx n="0" f="v">
      <t c="3" si="227">
        <n x="225"/>
        <n x="463"/>
        <n x="129"/>
      </t>
    </mdx>
    <mdx n="0" f="v">
      <t c="3" si="227">
        <n x="225"/>
        <n x="464"/>
        <n x="129"/>
      </t>
    </mdx>
    <mdx n="0" f="v">
      <t c="3" si="227">
        <n x="225"/>
        <n x="465"/>
        <n x="129"/>
      </t>
    </mdx>
    <mdx n="0" f="v">
      <t c="3" si="227">
        <n x="225"/>
        <n x="466"/>
        <n x="129"/>
      </t>
    </mdx>
    <mdx n="0" f="v">
      <t c="3" si="227">
        <n x="225"/>
        <n x="467"/>
        <n x="129"/>
      </t>
    </mdx>
    <mdx n="0" f="v">
      <t c="3" si="227">
        <n x="225"/>
        <n x="469"/>
        <n x="129"/>
      </t>
    </mdx>
    <mdx n="0" f="v">
      <t c="3" si="227">
        <n x="225"/>
        <n x="470"/>
        <n x="129"/>
      </t>
    </mdx>
    <mdx n="0" f="v">
      <t c="3" si="227">
        <n x="225"/>
        <n x="477"/>
        <n x="129"/>
      </t>
    </mdx>
    <mdx n="0" f="v">
      <t c="3" si="227">
        <n x="225"/>
        <n x="474"/>
        <n x="129"/>
      </t>
    </mdx>
    <mdx n="0" f="v">
      <t c="3" si="227">
        <n x="225"/>
        <n x="475"/>
        <n x="129"/>
      </t>
    </mdx>
    <mdx n="0" f="v">
      <t c="3" si="227">
        <n x="225"/>
        <n x="476"/>
        <n x="129"/>
      </t>
    </mdx>
    <mdx n="0" f="v">
      <t c="3" si="227">
        <n x="225"/>
        <n x="471"/>
        <n x="129"/>
      </t>
    </mdx>
    <mdx n="0" f="v">
      <t c="3" si="227">
        <n x="225"/>
        <n x="472"/>
        <n x="129"/>
      </t>
    </mdx>
    <mdx n="0" f="v">
      <t c="3" si="227">
        <n x="225"/>
        <n x="478"/>
        <n x="129"/>
      </t>
    </mdx>
    <mdx n="0" f="v">
      <t c="3" si="227">
        <n x="225"/>
        <n x="479"/>
        <n x="129"/>
      </t>
    </mdx>
    <mdx n="0" f="v">
      <t c="3" si="227">
        <n x="225"/>
        <n x="480"/>
        <n x="129"/>
      </t>
    </mdx>
    <mdx n="0" f="v">
      <t c="3" si="227">
        <n x="225"/>
        <n x="481"/>
        <n x="129"/>
      </t>
    </mdx>
    <mdx n="0" f="v">
      <t c="3" si="227">
        <n x="225"/>
        <n x="483"/>
        <n x="129"/>
      </t>
    </mdx>
    <mdx n="0" f="v">
      <t c="3" si="227">
        <n x="225"/>
        <n x="490"/>
        <n x="129"/>
      </t>
    </mdx>
    <mdx n="0" f="v">
      <t c="3" si="227">
        <n x="225"/>
        <n x="485"/>
        <n x="129"/>
      </t>
    </mdx>
    <mdx n="0" f="v">
      <t c="3" si="227">
        <n x="225"/>
        <n x="486"/>
        <n x="129"/>
      </t>
    </mdx>
    <mdx n="0" f="v">
      <t c="3" si="227">
        <n x="225"/>
        <n x="491"/>
        <n x="129"/>
      </t>
    </mdx>
    <mdx n="0" f="v">
      <t c="3" si="227">
        <n x="225"/>
        <n x="487"/>
        <n x="129"/>
      </t>
    </mdx>
    <mdx n="0" f="v">
      <t c="3" si="227">
        <n x="225"/>
        <n x="488"/>
        <n x="129"/>
      </t>
    </mdx>
    <mdx n="0" f="v">
      <t c="3" si="227">
        <n x="225"/>
        <n x="489"/>
        <n x="129"/>
      </t>
    </mdx>
    <mdx n="0" f="v">
      <t c="3" si="227">
        <n x="225"/>
        <n x="482"/>
        <n x="129"/>
      </t>
    </mdx>
    <mdx n="0" f="v">
      <t c="3" si="227">
        <n x="225"/>
        <n x="492"/>
        <n x="129"/>
      </t>
    </mdx>
    <mdx n="0" f="v">
      <t c="3" si="227">
        <n x="225"/>
        <n x="493"/>
        <n x="129"/>
      </t>
    </mdx>
    <mdx n="0" f="v">
      <t c="3" si="227">
        <n x="225"/>
        <n x="496"/>
        <n x="129"/>
      </t>
    </mdx>
    <mdx n="0" f="v">
      <t c="3" si="227">
        <n x="225"/>
        <n x="497"/>
        <n x="129"/>
      </t>
    </mdx>
    <mdx n="0" f="v">
      <t c="3" si="227">
        <n x="225"/>
        <n x="498"/>
        <n x="129"/>
      </t>
    </mdx>
    <mdx n="0" f="v">
      <t c="3" si="227">
        <n x="225"/>
        <n x="499"/>
        <n x="129"/>
      </t>
    </mdx>
    <mdx n="0" f="v">
      <t c="3" si="227">
        <n x="225"/>
        <n x="500"/>
        <n x="129"/>
      </t>
    </mdx>
    <mdx n="0" f="v">
      <t c="3" si="227">
        <n x="225"/>
        <n x="501"/>
        <n x="129"/>
      </t>
    </mdx>
    <mdx n="0" f="v">
      <t c="3" si="227">
        <n x="225"/>
        <n x="502"/>
        <n x="129"/>
      </t>
    </mdx>
    <mdx n="0" f="v">
      <t c="3" si="227">
        <n x="225"/>
        <n x="503"/>
        <n x="129"/>
      </t>
    </mdx>
    <mdx n="0" f="v">
      <t c="3" si="227">
        <n x="225"/>
        <n x="508"/>
        <n x="129"/>
      </t>
    </mdx>
    <mdx n="0" f="v">
      <t c="3" si="227">
        <n x="225"/>
        <n x="504"/>
        <n x="129"/>
      </t>
    </mdx>
    <mdx n="0" f="v">
      <t c="3" si="227">
        <n x="225"/>
        <n x="505"/>
        <n x="129"/>
      </t>
    </mdx>
    <mdx n="0" f="v">
      <t c="3" si="227">
        <n x="225"/>
        <n x="506"/>
        <n x="129"/>
      </t>
    </mdx>
    <mdx n="0" f="v">
      <t c="3" si="227">
        <n x="225"/>
        <n x="507"/>
        <n x="129"/>
      </t>
    </mdx>
    <mdx n="0" f="v">
      <t c="3" si="227">
        <n x="225"/>
        <n x="513"/>
        <n x="129"/>
      </t>
    </mdx>
    <mdx n="0" f="v">
      <t c="3" si="227">
        <n x="225"/>
        <n x="510"/>
        <n x="129"/>
      </t>
    </mdx>
    <mdx n="0" f="v">
      <t c="3" si="227">
        <n x="225"/>
        <n x="511"/>
        <n x="129"/>
      </t>
    </mdx>
    <mdx n="0" f="v">
      <t c="3" si="227">
        <n x="225"/>
        <n x="512"/>
        <n x="129"/>
      </t>
    </mdx>
    <mdx n="0" f="v">
      <t c="3" si="227">
        <n x="225"/>
        <n x="514"/>
        <n x="129"/>
      </t>
    </mdx>
    <mdx n="0" f="v">
      <t c="3" si="227">
        <n x="225"/>
        <n x="517"/>
        <n x="129"/>
      </t>
    </mdx>
    <mdx n="0" f="v">
      <t c="3" si="227">
        <n x="225"/>
        <n x="518"/>
        <n x="129"/>
      </t>
    </mdx>
    <mdx n="0" f="v">
      <t c="3" si="227">
        <n x="225"/>
        <n x="519"/>
        <n x="129"/>
      </t>
    </mdx>
    <mdx n="0" f="v">
      <t c="3" si="227">
        <n x="225"/>
        <n x="520"/>
        <n x="129"/>
      </t>
    </mdx>
    <mdx n="0" f="v">
      <t c="3" si="227">
        <n x="225"/>
        <n x="523"/>
        <n x="129"/>
      </t>
    </mdx>
    <mdx n="0" f="v">
      <t c="3" si="227">
        <n x="225"/>
        <n x="528"/>
        <n x="129"/>
      </t>
    </mdx>
    <mdx n="0" f="v">
      <t c="3" si="227">
        <n x="225"/>
        <n x="524"/>
        <n x="129"/>
      </t>
    </mdx>
    <mdx n="0" f="v">
      <t c="3" si="227">
        <n x="225"/>
        <n x="525"/>
        <n x="129"/>
      </t>
    </mdx>
    <mdx n="0" f="v">
      <t c="3" si="227">
        <n x="225"/>
        <n x="526"/>
        <n x="129"/>
      </t>
    </mdx>
    <mdx n="0" f="v">
      <t c="3" si="227">
        <n x="225"/>
        <n x="527"/>
        <n x="129"/>
      </t>
    </mdx>
    <mdx n="0" f="v">
      <t c="3" si="227">
        <n x="225"/>
        <n x="529"/>
        <n x="129"/>
      </t>
    </mdx>
    <mdx n="0" f="v">
      <t c="3" si="227">
        <n x="225"/>
        <n x="531"/>
        <n x="129"/>
      </t>
    </mdx>
    <mdx n="0" f="v">
      <t c="3" si="227">
        <n x="225"/>
        <n x="530"/>
        <n x="129"/>
      </t>
    </mdx>
    <mdx n="0" f="v">
      <t c="3" si="227">
        <n x="225"/>
        <n x="533"/>
        <n x="129"/>
      </t>
    </mdx>
    <mdx n="0" f="v">
      <t c="3" si="227">
        <n x="225"/>
        <n x="532"/>
        <n x="129"/>
      </t>
    </mdx>
    <mdx n="0" f="v">
      <t c="3" si="227">
        <n x="225"/>
        <n x="534"/>
        <n x="129"/>
      </t>
    </mdx>
    <mdx n="0" f="v">
      <t c="3" si="227">
        <n x="225"/>
        <n x="535"/>
        <n x="129"/>
      </t>
    </mdx>
    <mdx n="0" f="v">
      <t c="3" si="227">
        <n x="225"/>
        <n x="536"/>
        <n x="129"/>
      </t>
    </mdx>
    <mdx n="0" f="v">
      <t c="3" si="227">
        <n x="225"/>
        <n x="543"/>
        <n x="129"/>
      </t>
    </mdx>
    <mdx n="0" f="v">
      <t c="3" si="227">
        <n x="225"/>
        <n x="537"/>
        <n x="129"/>
      </t>
    </mdx>
    <mdx n="0" f="v">
      <t c="3" si="227">
        <n x="225"/>
        <n x="538"/>
        <n x="129"/>
      </t>
    </mdx>
    <mdx n="0" f="v">
      <t c="3" si="227">
        <n x="225"/>
        <n x="539"/>
        <n x="129"/>
      </t>
    </mdx>
    <mdx n="0" f="v">
      <t c="3" si="227">
        <n x="225"/>
        <n x="540"/>
        <n x="129"/>
      </t>
    </mdx>
    <mdx n="0" f="v">
      <t c="3" si="227">
        <n x="225"/>
        <n x="544"/>
        <n x="129"/>
      </t>
    </mdx>
    <mdx n="0" f="v">
      <t c="3" si="227">
        <n x="225"/>
        <n x="541"/>
        <n x="129"/>
      </t>
    </mdx>
    <mdx n="0" f="v">
      <t c="3" si="227">
        <n x="225"/>
        <n x="545"/>
        <n x="129"/>
      </t>
    </mdx>
    <mdx n="0" f="v">
      <t c="3" si="227">
        <n x="225"/>
        <n x="542"/>
        <n x="129"/>
      </t>
    </mdx>
    <mdx n="0" f="v">
      <t c="3" si="227">
        <n x="225"/>
        <n x="272"/>
        <n x="153"/>
      </t>
    </mdx>
    <mdx n="0" f="v">
      <t c="3" si="227">
        <n x="225"/>
        <n x="273"/>
        <n x="153"/>
      </t>
    </mdx>
    <mdx n="0" f="v">
      <t c="3" si="227">
        <n x="225"/>
        <n x="271"/>
        <n x="153"/>
      </t>
    </mdx>
    <mdx n="0" f="v">
      <t c="3" si="227">
        <n x="225"/>
        <n x="270"/>
        <n x="153"/>
      </t>
    </mdx>
    <mdx n="0" f="v">
      <t c="3" si="227">
        <n x="225"/>
        <n x="269"/>
        <n x="153"/>
      </t>
    </mdx>
    <mdx n="0" f="v">
      <t c="3" si="227">
        <n x="225"/>
        <n x="268"/>
        <n x="153"/>
      </t>
    </mdx>
    <mdx n="0" f="v">
      <t c="3" si="227">
        <n x="225"/>
        <n x="355"/>
        <n x="153"/>
      </t>
    </mdx>
    <mdx n="0" f="v">
      <t c="3" si="227">
        <n x="225"/>
        <n x="356"/>
        <n x="153"/>
      </t>
    </mdx>
    <mdx n="0" f="v">
      <t c="3" si="227">
        <n x="225"/>
        <n x="357"/>
        <n x="153"/>
      </t>
    </mdx>
    <mdx n="0" f="v">
      <t c="3" si="227">
        <n x="225"/>
        <n x="358"/>
        <n x="153"/>
      </t>
    </mdx>
    <mdx n="0" f="v">
      <t c="3" si="227">
        <n x="225"/>
        <n x="359"/>
        <n x="153"/>
      </t>
    </mdx>
    <mdx n="0" f="v">
      <t c="3" si="227">
        <n x="225"/>
        <n x="360"/>
        <n x="153"/>
      </t>
    </mdx>
    <mdx n="0" f="v">
      <t c="3" si="227">
        <n x="225"/>
        <n x="361"/>
        <n x="153"/>
      </t>
    </mdx>
    <mdx n="0" f="v">
      <t c="3" si="227">
        <n x="225"/>
        <n x="547"/>
        <n x="153"/>
      </t>
    </mdx>
    <mdx n="0" f="v">
      <t c="3" si="227">
        <n x="225"/>
        <n x="362"/>
        <n x="153"/>
      </t>
    </mdx>
    <mdx n="0" f="v">
      <t c="3" si="227">
        <n x="225"/>
        <n x="363"/>
        <n x="153"/>
      </t>
    </mdx>
    <mdx n="0" f="v">
      <t c="3" si="227">
        <n x="225"/>
        <n x="364"/>
        <n x="153"/>
      </t>
    </mdx>
    <mdx n="0" f="v">
      <t c="3" si="227">
        <n x="225"/>
        <n x="548"/>
        <n x="153"/>
      </t>
    </mdx>
    <mdx n="0" f="v">
      <t c="3" si="227">
        <n x="225"/>
        <n x="365"/>
        <n x="153"/>
      </t>
    </mdx>
    <mdx n="0" f="v">
      <t c="3" si="227">
        <n x="225"/>
        <n x="366"/>
        <n x="153"/>
      </t>
    </mdx>
    <mdx n="0" f="v">
      <t c="3" si="227">
        <n x="225"/>
        <n x="367"/>
        <n x="153"/>
      </t>
    </mdx>
    <mdx n="0" f="v">
      <t c="3" si="227">
        <n x="225"/>
        <n x="368"/>
        <n x="153"/>
      </t>
    </mdx>
    <mdx n="0" f="v">
      <t c="3" si="227">
        <n x="225"/>
        <n x="369"/>
        <n x="153"/>
      </t>
    </mdx>
    <mdx n="0" f="v">
      <t c="3" si="227">
        <n x="225"/>
        <n x="370"/>
        <n x="153"/>
      </t>
    </mdx>
    <mdx n="0" f="v">
      <t c="3" si="227">
        <n x="225"/>
        <n x="371"/>
        <n x="153"/>
      </t>
    </mdx>
    <mdx n="0" f="v">
      <t c="3" si="227">
        <n x="225"/>
        <n x="372"/>
        <n x="153"/>
      </t>
    </mdx>
    <mdx n="0" f="v">
      <t c="3" si="227">
        <n x="225"/>
        <n x="383"/>
        <n x="153"/>
      </t>
    </mdx>
    <mdx n="0" f="v">
      <t c="3" si="227">
        <n x="225"/>
        <n x="316"/>
        <n x="153"/>
      </t>
    </mdx>
    <mdx n="0" f="v">
      <t c="3" si="227">
        <n x="225"/>
        <n x="373"/>
        <n x="153"/>
      </t>
    </mdx>
    <mdx n="0" f="v">
      <t c="3" si="227">
        <n x="225"/>
        <n x="374"/>
        <n x="153"/>
      </t>
    </mdx>
    <mdx n="0" f="v">
      <t c="3" si="227">
        <n x="225"/>
        <n x="375"/>
        <n x="153"/>
      </t>
    </mdx>
    <mdx n="0" f="v">
      <t c="3" si="227">
        <n x="225"/>
        <n x="281"/>
        <n x="153"/>
      </t>
    </mdx>
    <mdx n="0" f="v">
      <t c="3" si="227">
        <n x="225"/>
        <n x="376"/>
        <n x="153"/>
      </t>
    </mdx>
    <mdx n="0" f="v">
      <t c="3" si="227">
        <n x="225"/>
        <n x="377"/>
        <n x="153"/>
      </t>
    </mdx>
    <mdx n="0" f="v">
      <t c="3" si="227">
        <n x="225"/>
        <n x="280"/>
        <n x="153"/>
      </t>
    </mdx>
    <mdx n="0" f="v">
      <t c="3" si="227">
        <n x="225"/>
        <n x="311"/>
        <n x="153"/>
      </t>
    </mdx>
    <mdx n="0" f="v">
      <t c="3" si="227">
        <n x="225"/>
        <n x="378"/>
        <n x="153"/>
      </t>
    </mdx>
    <mdx n="0" f="v">
      <t c="3" si="227">
        <n x="225"/>
        <n x="379"/>
        <n x="153"/>
      </t>
    </mdx>
    <mdx n="0" f="v">
      <t c="3" si="227">
        <n x="225"/>
        <n x="380"/>
        <n x="153"/>
      </t>
    </mdx>
    <mdx n="0" f="v">
      <t c="3" si="227">
        <n x="225"/>
        <n x="381"/>
        <n x="153"/>
      </t>
    </mdx>
    <mdx n="0" f="v">
      <t c="3" si="227">
        <n x="225"/>
        <n x="304"/>
        <n x="153"/>
      </t>
    </mdx>
    <mdx n="0" f="v">
      <t c="3" si="227">
        <n x="225"/>
        <n x="384"/>
        <n x="153"/>
      </t>
    </mdx>
    <mdx n="0" f="v">
      <t c="3" si="227">
        <n x="225"/>
        <n x="385"/>
        <n x="153"/>
      </t>
    </mdx>
    <mdx n="0" f="v">
      <t c="3" si="227">
        <n x="225"/>
        <n x="386"/>
        <n x="153"/>
      </t>
    </mdx>
    <mdx n="0" f="v">
      <t c="3" si="227">
        <n x="225"/>
        <n x="387"/>
        <n x="153"/>
      </t>
    </mdx>
    <mdx n="0" f="v">
      <t c="3" si="227">
        <n x="225"/>
        <n x="388"/>
        <n x="153"/>
      </t>
    </mdx>
    <mdx n="0" f="v">
      <t c="3" si="227">
        <n x="225"/>
        <n x="389"/>
        <n x="153"/>
      </t>
    </mdx>
    <mdx n="0" f="v">
      <t c="3" si="227">
        <n x="225"/>
        <n x="390"/>
        <n x="153"/>
      </t>
    </mdx>
    <mdx n="0" f="v">
      <t c="3" si="227">
        <n x="225"/>
        <n x="393"/>
        <n x="153"/>
      </t>
    </mdx>
    <mdx n="0" f="v">
      <t c="3" si="227">
        <n x="225"/>
        <n x="394"/>
        <n x="153"/>
      </t>
    </mdx>
    <mdx n="0" f="v">
      <t c="3" si="227">
        <n x="225"/>
        <n x="395"/>
        <n x="153"/>
      </t>
    </mdx>
    <mdx n="0" f="v">
      <t c="3" si="227">
        <n x="225"/>
        <n x="278"/>
        <n x="153"/>
      </t>
    </mdx>
    <mdx n="0" f="v">
      <t c="3" si="227">
        <n x="225"/>
        <n x="396"/>
        <n x="153"/>
      </t>
    </mdx>
    <mdx n="0" f="v">
      <t c="3" si="227">
        <n x="225"/>
        <n x="397"/>
        <n x="153"/>
      </t>
    </mdx>
    <mdx n="0" f="v">
      <t c="3" si="227">
        <n x="225"/>
        <n x="398"/>
        <n x="153"/>
      </t>
    </mdx>
    <mdx n="0" f="v">
      <t c="3" si="227">
        <n x="225"/>
        <n x="392"/>
        <n x="153"/>
      </t>
    </mdx>
    <mdx n="0" f="v">
      <t c="3" si="227">
        <n x="225"/>
        <n x="399"/>
        <n x="153"/>
      </t>
    </mdx>
    <mdx n="0" f="v">
      <t c="3" si="227">
        <n x="225"/>
        <n x="400"/>
        <n x="153"/>
      </t>
    </mdx>
    <mdx n="0" f="v">
      <t c="3" si="227">
        <n x="225"/>
        <n x="401"/>
        <n x="153"/>
      </t>
    </mdx>
    <mdx n="0" f="v">
      <t c="3" si="227">
        <n x="225"/>
        <n x="402"/>
        <n x="153"/>
      </t>
    </mdx>
    <mdx n="0" f="v">
      <t c="3" si="227">
        <n x="225"/>
        <n x="277"/>
        <n x="153"/>
      </t>
    </mdx>
    <mdx n="0" f="v">
      <t c="3" si="227">
        <n x="225"/>
        <n x="417"/>
        <n x="153"/>
      </t>
    </mdx>
    <mdx n="0" f="v">
      <t c="3" si="227">
        <n x="225"/>
        <n x="411"/>
        <n x="153"/>
      </t>
    </mdx>
    <mdx n="0" f="v">
      <t c="3" si="227">
        <n x="225"/>
        <n x="404"/>
        <n x="153"/>
      </t>
    </mdx>
    <mdx n="0" f="v">
      <t c="3" si="227">
        <n x="225"/>
        <n x="405"/>
        <n x="153"/>
      </t>
    </mdx>
    <mdx n="0" f="v">
      <t c="3" si="227">
        <n x="225"/>
        <n x="406"/>
        <n x="153"/>
      </t>
    </mdx>
    <mdx n="0" f="v">
      <t c="3" si="227">
        <n x="225"/>
        <n x="407"/>
        <n x="153"/>
      </t>
    </mdx>
    <mdx n="0" f="v">
      <t c="3" si="227">
        <n x="225"/>
        <n x="408"/>
        <n x="153"/>
      </t>
    </mdx>
    <mdx n="0" f="v">
      <t c="3" si="227">
        <n x="225"/>
        <n x="409"/>
        <n x="153"/>
      </t>
    </mdx>
    <mdx n="0" f="v">
      <t c="3" si="227">
        <n x="225"/>
        <n x="410"/>
        <n x="153"/>
      </t>
    </mdx>
    <mdx n="0" f="v">
      <t c="3" si="227">
        <n x="225"/>
        <n x="403"/>
        <n x="153"/>
      </t>
    </mdx>
    <mdx n="0" f="v">
      <t c="3" si="227">
        <n x="225"/>
        <n x="412"/>
        <n x="153"/>
      </t>
    </mdx>
    <mdx n="0" f="v">
      <t c="3" si="227">
        <n x="225"/>
        <n x="413"/>
        <n x="153"/>
      </t>
    </mdx>
    <mdx n="0" f="v">
      <t c="3" si="227">
        <n x="225"/>
        <n x="414"/>
        <n x="153"/>
      </t>
    </mdx>
    <mdx n="0" f="v">
      <t c="3" si="227">
        <n x="225"/>
        <n x="415"/>
        <n x="153"/>
      </t>
    </mdx>
    <mdx n="0" f="v">
      <t c="3" si="227">
        <n x="225"/>
        <n x="416"/>
        <n x="153"/>
      </t>
    </mdx>
    <mdx n="0" f="v">
      <t c="3" si="227">
        <n x="225"/>
        <n x="427"/>
        <n x="153"/>
      </t>
    </mdx>
    <mdx n="0" f="v">
      <t c="3" si="227">
        <n x="225"/>
        <n x="422"/>
        <n x="153"/>
      </t>
    </mdx>
    <mdx n="0" f="v">
      <t c="3" si="227">
        <n x="225"/>
        <n x="418"/>
        <n x="153"/>
      </t>
    </mdx>
    <mdx n="0" f="v">
      <t c="3" si="227">
        <n x="225"/>
        <n x="419"/>
        <n x="153"/>
      </t>
    </mdx>
    <mdx n="0" f="v">
      <t c="3" si="227">
        <n x="225"/>
        <n x="420"/>
        <n x="153"/>
      </t>
    </mdx>
    <mdx n="0" f="v">
      <t c="3" si="227">
        <n x="225"/>
        <n x="299"/>
        <n x="153"/>
      </t>
    </mdx>
    <mdx n="0" f="v">
      <t c="3" si="227">
        <n x="225"/>
        <n x="297"/>
        <n x="153"/>
      </t>
    </mdx>
    <mdx n="0" f="v">
      <t c="3" si="227">
        <n x="225"/>
        <n x="421"/>
        <n x="153"/>
      </t>
    </mdx>
    <mdx n="0" f="v">
      <t c="3" si="227">
        <n x="225"/>
        <n x="424"/>
        <n x="153"/>
      </t>
    </mdx>
    <mdx n="0" f="v">
      <t c="3" si="227">
        <n x="225"/>
        <n x="425"/>
        <n x="153"/>
      </t>
    </mdx>
    <mdx n="0" f="v">
      <t c="3" si="227">
        <n x="225"/>
        <n x="348"/>
        <n x="153"/>
      </t>
    </mdx>
    <mdx n="0" f="v">
      <t c="3" si="227">
        <n x="225"/>
        <n x="327"/>
        <n x="153"/>
      </t>
    </mdx>
    <mdx n="0" f="v">
      <t c="3" si="227">
        <n x="225"/>
        <n x="426"/>
        <n x="153"/>
      </t>
    </mdx>
    <mdx n="0" f="v">
      <t c="3" si="227">
        <n x="225"/>
        <n x="433"/>
        <n x="153"/>
      </t>
    </mdx>
    <mdx n="0" f="v">
      <t c="3" si="227">
        <n x="225"/>
        <n x="329"/>
        <n x="153"/>
      </t>
    </mdx>
    <mdx n="0" f="v">
      <t c="3" si="227">
        <n x="225"/>
        <n x="428"/>
        <n x="153"/>
      </t>
    </mdx>
    <mdx n="0" f="v">
      <t c="3" si="227">
        <n x="225"/>
        <n x="328"/>
        <n x="153"/>
      </t>
    </mdx>
    <mdx n="0" f="v">
      <t c="3" si="227">
        <n x="225"/>
        <n x="429"/>
        <n x="153"/>
      </t>
    </mdx>
    <mdx n="0" f="v">
      <t c="3" si="227">
        <n x="225"/>
        <n x="430"/>
        <n x="153"/>
      </t>
    </mdx>
    <mdx n="0" f="v">
      <t c="3" si="227">
        <n x="225"/>
        <n x="431"/>
        <n x="153"/>
      </t>
    </mdx>
    <mdx n="0" f="v">
      <t c="3" si="227">
        <n x="225"/>
        <n x="441"/>
        <n x="153"/>
      </t>
    </mdx>
    <mdx n="0" f="v">
      <t c="3" si="227">
        <n x="225"/>
        <n x="447"/>
        <n x="153"/>
      </t>
    </mdx>
    <mdx n="0" f="v">
      <t c="3" si="227">
        <n x="225"/>
        <n x="448"/>
        <n x="153"/>
      </t>
    </mdx>
    <mdx n="0" f="v">
      <t c="3" si="227">
        <n x="225"/>
        <n x="326"/>
        <n x="153"/>
      </t>
    </mdx>
    <mdx n="0" f="v">
      <t c="3" si="227">
        <n x="225"/>
        <n x="435"/>
        <n x="153"/>
      </t>
    </mdx>
    <mdx n="0" f="v">
      <t c="3" si="227">
        <n x="225"/>
        <n x="436"/>
        <n x="153"/>
      </t>
    </mdx>
    <mdx n="0" f="v">
      <t c="3" si="227">
        <n x="225"/>
        <n x="437"/>
        <n x="153"/>
      </t>
    </mdx>
    <mdx n="0" f="v">
      <t c="3" si="227">
        <n x="225"/>
        <n x="294"/>
        <n x="153"/>
      </t>
    </mdx>
    <mdx n="0" f="v">
      <t c="3" si="227">
        <n x="225"/>
        <n x="293"/>
        <n x="153"/>
      </t>
    </mdx>
    <mdx n="0" f="v">
      <t c="3" si="227">
        <n x="225"/>
        <n x="439"/>
        <n x="153"/>
      </t>
    </mdx>
    <mdx n="0" f="v">
      <t c="3" si="227">
        <n x="225"/>
        <n x="440"/>
        <n x="153"/>
      </t>
    </mdx>
    <mdx n="0" f="v">
      <t c="3" si="227">
        <n x="225"/>
        <n x="449"/>
        <n x="153"/>
      </t>
    </mdx>
    <mdx n="0" f="v">
      <t c="3" si="227">
        <n x="225"/>
        <n x="438"/>
        <n x="153"/>
      </t>
    </mdx>
    <mdx n="0" f="v">
      <t c="3" si="227">
        <n x="225"/>
        <n x="450"/>
        <n x="153"/>
      </t>
    </mdx>
    <mdx n="0" f="v">
      <t c="3" si="227">
        <n x="225"/>
        <n x="442"/>
        <n x="153"/>
      </t>
    </mdx>
    <mdx n="0" f="v">
      <t c="3" si="227">
        <n x="225"/>
        <n x="443"/>
        <n x="153"/>
      </t>
    </mdx>
    <mdx n="0" f="v">
      <t c="3" si="227">
        <n x="225"/>
        <n x="444"/>
        <n x="153"/>
      </t>
    </mdx>
    <mdx n="0" f="v">
      <t c="3" si="227">
        <n x="225"/>
        <n x="445"/>
        <n x="153"/>
      </t>
    </mdx>
    <mdx n="0" f="v">
      <t c="3" si="227">
        <n x="225"/>
        <n x="446"/>
        <n x="153"/>
      </t>
    </mdx>
    <mdx n="0" f="v">
      <t c="3" si="227">
        <n x="225"/>
        <n x="434"/>
        <n x="153"/>
      </t>
    </mdx>
    <mdx n="0" f="v">
      <t c="3" si="227">
        <n x="225"/>
        <n x="452"/>
        <n x="153"/>
      </t>
    </mdx>
    <mdx n="0" f="v">
      <t c="3" si="227">
        <n x="225"/>
        <n x="473"/>
        <n x="153"/>
      </t>
    </mdx>
    <mdx n="0" f="v">
      <t c="3" si="227">
        <n x="225"/>
        <n x="276"/>
        <n x="153"/>
      </t>
    </mdx>
    <mdx n="0" f="v">
      <t c="3" si="227">
        <n x="225"/>
        <n x="453"/>
        <n x="153"/>
      </t>
    </mdx>
    <mdx n="0" f="v">
      <t c="3" si="227">
        <n x="225"/>
        <n x="454"/>
        <n x="153"/>
      </t>
    </mdx>
    <mdx n="0" f="v">
      <t c="3" si="227">
        <n x="225"/>
        <n x="455"/>
        <n x="153"/>
      </t>
    </mdx>
    <mdx n="0" f="v">
      <t c="3" si="227">
        <n x="225"/>
        <n x="456"/>
        <n x="153"/>
      </t>
    </mdx>
    <mdx n="0" f="v">
      <t c="3" si="227">
        <n x="225"/>
        <n x="346"/>
        <n x="153"/>
      </t>
    </mdx>
    <mdx n="0" f="v">
      <t c="3" si="227">
        <n x="225"/>
        <n x="459"/>
        <n x="153"/>
      </t>
    </mdx>
    <mdx n="0" f="v">
      <t c="3" si="227">
        <n x="225"/>
        <n x="451"/>
        <n x="153"/>
      </t>
    </mdx>
    <mdx n="0" f="v">
      <t c="3" si="227">
        <n x="225"/>
        <n x="457"/>
        <n x="153"/>
      </t>
    </mdx>
    <mdx n="0" f="v">
      <t c="3" si="227">
        <n x="225"/>
        <n x="468"/>
        <n x="153"/>
      </t>
    </mdx>
    <mdx n="0" f="v">
      <t c="3" si="227">
        <n x="225"/>
        <n x="461"/>
        <n x="153"/>
      </t>
    </mdx>
    <mdx n="0" f="v">
      <t c="3" si="227">
        <n x="225"/>
        <n x="462"/>
        <n x="153"/>
      </t>
    </mdx>
    <mdx n="0" f="v">
      <t c="3" si="227">
        <n x="225"/>
        <n x="463"/>
        <n x="153"/>
      </t>
    </mdx>
    <mdx n="0" f="v">
      <t c="3" si="227">
        <n x="225"/>
        <n x="464"/>
        <n x="153"/>
      </t>
    </mdx>
    <mdx n="0" f="v">
      <t c="3" si="227">
        <n x="225"/>
        <n x="465"/>
        <n x="153"/>
      </t>
    </mdx>
    <mdx n="0" f="v">
      <t c="3" si="227">
        <n x="225"/>
        <n x="466"/>
        <n x="153"/>
      </t>
    </mdx>
    <mdx n="0" f="v">
      <t c="3" si="227">
        <n x="225"/>
        <n x="467"/>
        <n x="153"/>
      </t>
    </mdx>
    <mdx n="0" f="v">
      <t c="3" si="227">
        <n x="225"/>
        <n x="460"/>
        <n x="153"/>
      </t>
    </mdx>
    <mdx n="0" f="v">
      <t c="3" si="227">
        <n x="225"/>
        <n x="469"/>
        <n x="153"/>
      </t>
    </mdx>
    <mdx n="0" f="v">
      <t c="3" si="227">
        <n x="225"/>
        <n x="470"/>
        <n x="153"/>
      </t>
    </mdx>
    <mdx n="0" f="v">
      <t c="3" si="227">
        <n x="225"/>
        <n x="472"/>
        <n x="153"/>
      </t>
    </mdx>
    <mdx n="0" f="v">
      <t c="3" si="227">
        <n x="225"/>
        <n x="474"/>
        <n x="153"/>
      </t>
    </mdx>
    <mdx n="0" f="v">
      <t c="3" si="227">
        <n x="225"/>
        <n x="475"/>
        <n x="153"/>
      </t>
    </mdx>
    <mdx n="0" f="v">
      <t c="3" si="227">
        <n x="225"/>
        <n x="476"/>
        <n x="153"/>
      </t>
    </mdx>
    <mdx n="0" f="v">
      <t c="3" si="227">
        <n x="225"/>
        <n x="471"/>
        <n x="153"/>
      </t>
    </mdx>
    <mdx n="0" f="v">
      <t c="3" si="227">
        <n x="225"/>
        <n x="477"/>
        <n x="153"/>
      </t>
    </mdx>
    <mdx n="0" f="v">
      <t c="3" si="227">
        <n x="225"/>
        <n x="478"/>
        <n x="153"/>
      </t>
    </mdx>
    <mdx n="0" f="v">
      <t c="3" si="227">
        <n x="225"/>
        <n x="479"/>
        <n x="153"/>
      </t>
    </mdx>
    <mdx n="0" f="v">
      <t c="3" si="227">
        <n x="225"/>
        <n x="480"/>
        <n x="153"/>
      </t>
    </mdx>
    <mdx n="0" f="v">
      <t c="3" si="227">
        <n x="225"/>
        <n x="481"/>
        <n x="153"/>
      </t>
    </mdx>
    <mdx n="0" f="v">
      <t c="3" si="227">
        <n x="225"/>
        <n x="483"/>
        <n x="153"/>
      </t>
    </mdx>
    <mdx n="0" f="v">
      <t c="3" si="227">
        <n x="225"/>
        <n x="491"/>
        <n x="153"/>
      </t>
    </mdx>
    <mdx n="0" f="v">
      <t c="3" si="227">
        <n x="225"/>
        <n x="484"/>
        <n x="153"/>
      </t>
    </mdx>
    <mdx n="0" f="v">
      <t c="3" si="227">
        <n x="225"/>
        <n x="485"/>
        <n x="153"/>
      </t>
    </mdx>
    <mdx n="0" f="v">
      <t c="3" si="227">
        <n x="225"/>
        <n x="486"/>
        <n x="153"/>
      </t>
    </mdx>
    <mdx n="0" f="v">
      <t c="3" si="227">
        <n x="225"/>
        <n x="490"/>
        <n x="153"/>
      </t>
    </mdx>
    <mdx n="0" f="v">
      <t c="3" si="227">
        <n x="225"/>
        <n x="487"/>
        <n x="153"/>
      </t>
    </mdx>
    <mdx n="0" f="v">
      <t c="3" si="227">
        <n x="225"/>
        <n x="488"/>
        <n x="153"/>
      </t>
    </mdx>
    <mdx n="0" f="v">
      <t c="3" si="227">
        <n x="225"/>
        <n x="489"/>
        <n x="153"/>
      </t>
    </mdx>
    <mdx n="0" f="v">
      <t c="3" si="227">
        <n x="225"/>
        <n x="482"/>
        <n x="153"/>
      </t>
    </mdx>
    <mdx n="0" f="v">
      <t c="3" si="227">
        <n x="225"/>
        <n x="492"/>
        <n x="153"/>
      </t>
    </mdx>
    <mdx n="0" f="v">
      <t c="3" si="227">
        <n x="225"/>
        <n x="493"/>
        <n x="153"/>
      </t>
    </mdx>
    <mdx n="0" f="v">
      <t c="3" si="227">
        <n x="225"/>
        <n x="494"/>
        <n x="153"/>
      </t>
    </mdx>
    <mdx n="0" f="v">
      <t c="3" si="227">
        <n x="225"/>
        <n x="497"/>
        <n x="153"/>
      </t>
    </mdx>
    <mdx n="0" f="v">
      <t c="3" si="227">
        <n x="225"/>
        <n x="495"/>
        <n x="153"/>
      </t>
    </mdx>
    <mdx n="0" f="v">
      <t c="3" si="227">
        <n x="225"/>
        <n x="496"/>
        <n x="153"/>
      </t>
    </mdx>
    <mdx n="0" f="v">
      <t c="3" si="227">
        <n x="225"/>
        <n x="508"/>
        <n x="153"/>
      </t>
    </mdx>
    <mdx n="0" f="v">
      <t c="3" si="227">
        <n x="225"/>
        <n x="498"/>
        <n x="153"/>
      </t>
    </mdx>
    <mdx n="0" f="v">
      <t c="3" si="227">
        <n x="225"/>
        <n x="499"/>
        <n x="153"/>
      </t>
    </mdx>
    <mdx n="0" f="v">
      <t c="3" si="227">
        <n x="225"/>
        <n x="500"/>
        <n x="153"/>
      </t>
    </mdx>
    <mdx n="0" f="v">
      <t c="3" si="227">
        <n x="225"/>
        <n x="501"/>
        <n x="153"/>
      </t>
    </mdx>
    <mdx n="0" f="v">
      <t c="3" si="227">
        <n x="225"/>
        <n x="502"/>
        <n x="153"/>
      </t>
    </mdx>
    <mdx n="0" f="v">
      <t c="3" si="227">
        <n x="225"/>
        <n x="503"/>
        <n x="153"/>
      </t>
    </mdx>
    <mdx n="0" f="v">
      <t c="3" si="227">
        <n x="225"/>
        <n x="504"/>
        <n x="153"/>
      </t>
    </mdx>
    <mdx n="0" f="v">
      <t c="3" si="227">
        <n x="225"/>
        <n x="505"/>
        <n x="153"/>
      </t>
    </mdx>
    <mdx n="0" f="v">
      <t c="3" si="227">
        <n x="225"/>
        <n x="506"/>
        <n x="153"/>
      </t>
    </mdx>
    <mdx n="0" f="v">
      <t c="3" si="227">
        <n x="225"/>
        <n x="513"/>
        <n x="153"/>
      </t>
    </mdx>
    <mdx n="0" f="v">
      <t c="3" si="227">
        <n x="225"/>
        <n x="509"/>
        <n x="153"/>
      </t>
    </mdx>
    <mdx n="0" f="v">
      <t c="3" si="227">
        <n x="225"/>
        <n x="507"/>
        <n x="153"/>
      </t>
    </mdx>
    <mdx n="0" f="v">
      <t c="3" si="227">
        <n x="225"/>
        <n x="510"/>
        <n x="153"/>
      </t>
    </mdx>
    <mdx n="0" f="v">
      <t c="3" si="227">
        <n x="225"/>
        <n x="511"/>
        <n x="153"/>
      </t>
    </mdx>
    <mdx n="0" f="v">
      <t c="3" si="227">
        <n x="225"/>
        <n x="512"/>
        <n x="153"/>
      </t>
    </mdx>
    <mdx n="0" f="v">
      <t c="3" si="227">
        <n x="225"/>
        <n x="514"/>
        <n x="153"/>
      </t>
    </mdx>
    <mdx n="0" f="v">
      <t c="3" si="227">
        <n x="225"/>
        <n x="515"/>
        <n x="153"/>
      </t>
    </mdx>
    <mdx n="0" f="v">
      <t c="3" si="227">
        <n x="225"/>
        <n x="516"/>
        <n x="153"/>
      </t>
    </mdx>
    <mdx n="0" f="v">
      <t c="3" si="227">
        <n x="225"/>
        <n x="517"/>
        <n x="153"/>
      </t>
    </mdx>
    <mdx n="0" f="v">
      <t c="3" si="227">
        <n x="225"/>
        <n x="522"/>
        <n x="153"/>
      </t>
    </mdx>
    <mdx n="0" f="v">
      <t c="3" si="227">
        <n x="225"/>
        <n x="519"/>
        <n x="153"/>
      </t>
    </mdx>
    <mdx n="0" f="v">
      <t c="3" si="227">
        <n x="225"/>
        <n x="520"/>
        <n x="153"/>
      </t>
    </mdx>
    <mdx n="0" f="v">
      <t c="3" si="227">
        <n x="225"/>
        <n x="521"/>
        <n x="153"/>
      </t>
    </mdx>
    <mdx n="0" f="v">
      <t c="3" si="227">
        <n x="225"/>
        <n x="523"/>
        <n x="153"/>
      </t>
    </mdx>
    <mdx n="0" f="v">
      <t c="3" si="227">
        <n x="225"/>
        <n x="528"/>
        <n x="153"/>
      </t>
    </mdx>
    <mdx n="0" f="v">
      <t c="3" si="227">
        <n x="225"/>
        <n x="525"/>
        <n x="153"/>
      </t>
    </mdx>
    <mdx n="0" f="v">
      <t c="3" si="227">
        <n x="225"/>
        <n x="526"/>
        <n x="153"/>
      </t>
    </mdx>
    <mdx n="0" f="v">
      <t c="3" si="227">
        <n x="225"/>
        <n x="524"/>
        <n x="153"/>
      </t>
    </mdx>
    <mdx n="0" f="v">
      <t c="3" si="227">
        <n x="225"/>
        <n x="527"/>
        <n x="153"/>
      </t>
    </mdx>
    <mdx n="0" f="v">
      <t c="3" si="227">
        <n x="225"/>
        <n x="529"/>
        <n x="153"/>
      </t>
    </mdx>
    <mdx n="0" f="v">
      <t c="3" si="227">
        <n x="225"/>
        <n x="531"/>
        <n x="153"/>
      </t>
    </mdx>
    <mdx n="0" f="v">
      <t c="3" si="227">
        <n x="225"/>
        <n x="530"/>
        <n x="153"/>
      </t>
    </mdx>
    <mdx n="0" f="v">
      <t c="3" si="227">
        <n x="225"/>
        <n x="533"/>
        <n x="153"/>
      </t>
    </mdx>
    <mdx n="0" f="v">
      <t c="3" si="227">
        <n x="225"/>
        <n x="532"/>
        <n x="153"/>
      </t>
    </mdx>
    <mdx n="0" f="v">
      <t c="3" si="227">
        <n x="225"/>
        <n x="534"/>
        <n x="153"/>
      </t>
    </mdx>
    <mdx n="0" f="v">
      <t c="3" si="227">
        <n x="225"/>
        <n x="535"/>
        <n x="153"/>
      </t>
    </mdx>
    <mdx n="0" f="v">
      <t c="3" si="227">
        <n x="225"/>
        <n x="536"/>
        <n x="153"/>
      </t>
    </mdx>
    <mdx n="0" f="v">
      <t c="3" si="227">
        <n x="225"/>
        <n x="537"/>
        <n x="153"/>
      </t>
    </mdx>
    <mdx n="0" f="v">
      <t c="3" si="227">
        <n x="225"/>
        <n x="538"/>
        <n x="153"/>
      </t>
    </mdx>
    <mdx n="0" f="v">
      <t c="3" si="227">
        <n x="225"/>
        <n x="539"/>
        <n x="153"/>
      </t>
    </mdx>
    <mdx n="0" f="v">
      <t c="3" si="227">
        <n x="225"/>
        <n x="540"/>
        <n x="153"/>
      </t>
    </mdx>
    <mdx n="0" f="v">
      <t c="3" si="227">
        <n x="225"/>
        <n x="543"/>
        <n x="153"/>
      </t>
    </mdx>
    <mdx n="0" f="v">
      <t c="3" si="227">
        <n x="225"/>
        <n x="541"/>
        <n x="153"/>
      </t>
    </mdx>
    <mdx n="0" f="v">
      <t c="3" si="227">
        <n x="225"/>
        <n x="545"/>
        <n x="153"/>
      </t>
    </mdx>
    <mdx n="0" f="v">
      <t c="3" si="227">
        <n x="225"/>
        <n x="544"/>
        <n x="153"/>
      </t>
    </mdx>
    <mdx n="0" f="v">
      <t c="3" si="227">
        <n x="225"/>
        <n x="542"/>
        <n x="153"/>
      </t>
    </mdx>
    <mdx n="0" f="v">
      <t c="3" si="227">
        <n x="225"/>
        <n x="546"/>
        <n x="153"/>
      </t>
    </mdx>
    <mdx n="0" f="v">
      <t c="3" si="227">
        <n x="225"/>
        <n x="272"/>
        <n x="154"/>
      </t>
    </mdx>
    <mdx n="0" f="v">
      <t c="3" si="227">
        <n x="225"/>
        <n x="271"/>
        <n x="154"/>
      </t>
    </mdx>
    <mdx n="0" f="v">
      <t c="3" si="227">
        <n x="225"/>
        <n x="270"/>
        <n x="154"/>
      </t>
    </mdx>
    <mdx n="0" f="v">
      <t c="3" si="227">
        <n x="225"/>
        <n x="268"/>
        <n x="154"/>
      </t>
    </mdx>
    <mdx n="0" f="v">
      <t c="3" si="227">
        <n x="225"/>
        <n x="355"/>
        <n x="154"/>
      </t>
    </mdx>
    <mdx n="0" f="v">
      <t c="3" si="227">
        <n x="225"/>
        <n x="356"/>
        <n x="154"/>
      </t>
    </mdx>
    <mdx n="0" f="v">
      <t c="3" si="227">
        <n x="225"/>
        <n x="357"/>
        <n x="154"/>
      </t>
    </mdx>
    <mdx n="0" f="v">
      <t c="3" si="227">
        <n x="225"/>
        <n x="358"/>
        <n x="154"/>
      </t>
    </mdx>
    <mdx n="0" f="v">
      <t c="3" si="227">
        <n x="225"/>
        <n x="359"/>
        <n x="154"/>
      </t>
    </mdx>
    <mdx n="0" f="v">
      <t c="3" si="227">
        <n x="225"/>
        <n x="360"/>
        <n x="154"/>
      </t>
    </mdx>
    <mdx n="0" f="v">
      <t c="3" si="227">
        <n x="225"/>
        <n x="361"/>
        <n x="154"/>
      </t>
    </mdx>
    <mdx n="0" f="v">
      <t c="3" si="227">
        <n x="225"/>
        <n x="547"/>
        <n x="154"/>
      </t>
    </mdx>
    <mdx n="0" f="v">
      <t c="3" si="227">
        <n x="225"/>
        <n x="362"/>
        <n x="154"/>
      </t>
    </mdx>
    <mdx n="0" f="v">
      <t c="3" si="227">
        <n x="225"/>
        <n x="363"/>
        <n x="154"/>
      </t>
    </mdx>
    <mdx n="0" f="v">
      <t c="3" si="227">
        <n x="225"/>
        <n x="364"/>
        <n x="154"/>
      </t>
    </mdx>
    <mdx n="0" f="v">
      <t c="3" si="227">
        <n x="225"/>
        <n x="548"/>
        <n x="154"/>
      </t>
    </mdx>
    <mdx n="0" f="v">
      <t c="3" si="227">
        <n x="225"/>
        <n x="365"/>
        <n x="154"/>
      </t>
    </mdx>
    <mdx n="0" f="v">
      <t c="3" si="227">
        <n x="225"/>
        <n x="366"/>
        <n x="154"/>
      </t>
    </mdx>
    <mdx n="0" f="v">
      <t c="3" si="227">
        <n x="225"/>
        <n x="367"/>
        <n x="154"/>
      </t>
    </mdx>
    <mdx n="0" f="v">
      <t c="3" si="227">
        <n x="225"/>
        <n x="368"/>
        <n x="154"/>
      </t>
    </mdx>
    <mdx n="0" f="v">
      <t c="3" si="227">
        <n x="225"/>
        <n x="369"/>
        <n x="154"/>
      </t>
    </mdx>
    <mdx n="0" f="v">
      <t c="3" si="227">
        <n x="225"/>
        <n x="370"/>
        <n x="154"/>
      </t>
    </mdx>
    <mdx n="0" f="v">
      <t c="3" si="227">
        <n x="225"/>
        <n x="371"/>
        <n x="154"/>
      </t>
    </mdx>
    <mdx n="0" f="v">
      <t c="3" si="227">
        <n x="225"/>
        <n x="372"/>
        <n x="154"/>
      </t>
    </mdx>
    <mdx n="0" f="v">
      <t c="3" si="227">
        <n x="225"/>
        <n x="316"/>
        <n x="154"/>
      </t>
    </mdx>
    <mdx n="0" f="v">
      <t c="3" si="227">
        <n x="225"/>
        <n x="373"/>
        <n x="154"/>
      </t>
    </mdx>
    <mdx n="0" f="v">
      <t c="3" si="227">
        <n x="225"/>
        <n x="374"/>
        <n x="154"/>
      </t>
    </mdx>
    <mdx n="0" f="v">
      <t c="3" si="227">
        <n x="225"/>
        <n x="375"/>
        <n x="154"/>
      </t>
    </mdx>
    <mdx n="0" f="v">
      <t c="3" si="227">
        <n x="225"/>
        <n x="281"/>
        <n x="154"/>
      </t>
    </mdx>
    <mdx n="0" f="v">
      <t c="3" si="227">
        <n x="225"/>
        <n x="376"/>
        <n x="154"/>
      </t>
    </mdx>
    <mdx n="0" f="v">
      <t c="3" si="227">
        <n x="225"/>
        <n x="377"/>
        <n x="154"/>
      </t>
    </mdx>
    <mdx n="0" f="v">
      <t c="3" si="227">
        <n x="225"/>
        <n x="280"/>
        <n x="154"/>
      </t>
    </mdx>
    <mdx n="0" f="v">
      <t c="3" si="227">
        <n x="225"/>
        <n x="311"/>
        <n x="154"/>
      </t>
    </mdx>
    <mdx n="0" f="v">
      <t c="3" si="227">
        <n x="225"/>
        <n x="378"/>
        <n x="154"/>
      </t>
    </mdx>
    <mdx n="0" f="v">
      <t c="3" si="227">
        <n x="225"/>
        <n x="379"/>
        <n x="154"/>
      </t>
    </mdx>
    <mdx n="0" f="v">
      <t c="3" si="227">
        <n x="225"/>
        <n x="380"/>
        <n x="154"/>
      </t>
    </mdx>
    <mdx n="0" f="v">
      <t c="3" si="227">
        <n x="225"/>
        <n x="381"/>
        <n x="154"/>
      </t>
    </mdx>
    <mdx n="0" f="v">
      <t c="3" si="227">
        <n x="225"/>
        <n x="382"/>
        <n x="154"/>
      </t>
    </mdx>
    <mdx n="0" f="v">
      <t c="3" si="227">
        <n x="225"/>
        <n x="304"/>
        <n x="154"/>
      </t>
    </mdx>
    <mdx n="0" f="v">
      <t c="3" si="227">
        <n x="225"/>
        <n x="383"/>
        <n x="154"/>
      </t>
    </mdx>
    <mdx n="0" f="v">
      <t c="3" si="227">
        <n x="225"/>
        <n x="391"/>
        <n x="154"/>
      </t>
    </mdx>
    <mdx n="0" f="v">
      <t c="3" si="227">
        <n x="225"/>
        <n x="384"/>
        <n x="154"/>
      </t>
    </mdx>
    <mdx n="0" f="v">
      <t c="3" si="227">
        <n x="225"/>
        <n x="385"/>
        <n x="154"/>
      </t>
    </mdx>
    <mdx n="0" f="v">
      <t c="3" si="227">
        <n x="225"/>
        <n x="386"/>
        <n x="154"/>
      </t>
    </mdx>
    <mdx n="0" f="v">
      <t c="3" si="227">
        <n x="225"/>
        <n x="387"/>
        <n x="154"/>
      </t>
    </mdx>
    <mdx n="0" f="v">
      <t c="3" si="227">
        <n x="225"/>
        <n x="388"/>
        <n x="154"/>
      </t>
    </mdx>
    <mdx n="0" f="v">
      <t c="3" si="227">
        <n x="225"/>
        <n x="389"/>
        <n x="154"/>
      </t>
    </mdx>
    <mdx n="0" f="v">
      <t c="3" si="227">
        <n x="225"/>
        <n x="390"/>
        <n x="154"/>
      </t>
    </mdx>
    <mdx n="0" f="v">
      <t c="3" si="227">
        <n x="225"/>
        <n x="393"/>
        <n x="154"/>
      </t>
    </mdx>
    <mdx n="0" f="v">
      <t c="3" si="227">
        <n x="225"/>
        <n x="394"/>
        <n x="154"/>
      </t>
    </mdx>
    <mdx n="0" f="v">
      <t c="3" si="227">
        <n x="225"/>
        <n x="395"/>
        <n x="154"/>
      </t>
    </mdx>
    <mdx n="0" f="v">
      <t c="3" si="227">
        <n x="225"/>
        <n x="278"/>
        <n x="154"/>
      </t>
    </mdx>
    <mdx n="0" f="v">
      <t c="3" si="227">
        <n x="225"/>
        <n x="396"/>
        <n x="154"/>
      </t>
    </mdx>
    <mdx n="0" f="v">
      <t c="3" si="227">
        <n x="225"/>
        <n x="397"/>
        <n x="154"/>
      </t>
    </mdx>
    <mdx n="0" f="v">
      <t c="3" si="227">
        <n x="225"/>
        <n x="398"/>
        <n x="154"/>
      </t>
    </mdx>
    <mdx n="0" f="v">
      <t c="3" si="227">
        <n x="225"/>
        <n x="392"/>
        <n x="154"/>
      </t>
    </mdx>
    <mdx n="0" f="v">
      <t c="3" si="227">
        <n x="225"/>
        <n x="399"/>
        <n x="154"/>
      </t>
    </mdx>
    <mdx n="0" f="v">
      <t c="3" si="227">
        <n x="225"/>
        <n x="400"/>
        <n x="154"/>
      </t>
    </mdx>
    <mdx n="0" f="v">
      <t c="3" si="227">
        <n x="225"/>
        <n x="401"/>
        <n x="154"/>
      </t>
    </mdx>
    <mdx n="0" f="v">
      <t c="3" si="227">
        <n x="225"/>
        <n x="402"/>
        <n x="154"/>
      </t>
    </mdx>
    <mdx n="0" f="v">
      <t c="3" si="227">
        <n x="225"/>
        <n x="277"/>
        <n x="154"/>
      </t>
    </mdx>
    <mdx n="0" f="v">
      <t c="3" si="227">
        <n x="225"/>
        <n x="417"/>
        <n x="154"/>
      </t>
    </mdx>
    <mdx n="0" f="v">
      <t c="3" si="227">
        <n x="225"/>
        <n x="403"/>
        <n x="154"/>
      </t>
    </mdx>
    <mdx n="0" f="v">
      <t c="3" si="227">
        <n x="225"/>
        <n x="412"/>
        <n x="154"/>
      </t>
    </mdx>
    <mdx n="0" f="v">
      <t c="3" si="227">
        <n x="225"/>
        <n x="404"/>
        <n x="154"/>
      </t>
    </mdx>
    <mdx n="0" f="v">
      <t c="3" si="227">
        <n x="225"/>
        <n x="405"/>
        <n x="154"/>
      </t>
    </mdx>
    <mdx n="0" f="v">
      <t c="3" si="227">
        <n x="225"/>
        <n x="406"/>
        <n x="154"/>
      </t>
    </mdx>
    <mdx n="0" f="v">
      <t c="3" si="227">
        <n x="225"/>
        <n x="407"/>
        <n x="154"/>
      </t>
    </mdx>
    <mdx n="0" f="v">
      <t c="3" si="227">
        <n x="225"/>
        <n x="408"/>
        <n x="154"/>
      </t>
    </mdx>
    <mdx n="0" f="v">
      <t c="3" si="227">
        <n x="225"/>
        <n x="409"/>
        <n x="154"/>
      </t>
    </mdx>
    <mdx n="0" f="v">
      <t c="3" si="227">
        <n x="225"/>
        <n x="410"/>
        <n x="154"/>
      </t>
    </mdx>
    <mdx n="0" f="v">
      <t c="3" si="227">
        <n x="225"/>
        <n x="411"/>
        <n x="154"/>
      </t>
    </mdx>
    <mdx n="0" f="v">
      <t c="3" si="227">
        <n x="225"/>
        <n x="413"/>
        <n x="154"/>
      </t>
    </mdx>
    <mdx n="0" f="v">
      <t c="3" si="227">
        <n x="225"/>
        <n x="414"/>
        <n x="154"/>
      </t>
    </mdx>
    <mdx n="0" f="v">
      <t c="3" si="227">
        <n x="225"/>
        <n x="415"/>
        <n x="154"/>
      </t>
    </mdx>
    <mdx n="0" f="v">
      <t c="3" si="227">
        <n x="225"/>
        <n x="416"/>
        <n x="154"/>
      </t>
    </mdx>
    <mdx n="0" f="v">
      <t c="3" si="227">
        <n x="225"/>
        <n x="427"/>
        <n x="154"/>
      </t>
    </mdx>
    <mdx n="0" f="v">
      <t c="3" si="227">
        <n x="225"/>
        <n x="422"/>
        <n x="154"/>
      </t>
    </mdx>
    <mdx n="0" f="v">
      <t c="3" si="227">
        <n x="225"/>
        <n x="418"/>
        <n x="154"/>
      </t>
    </mdx>
    <mdx n="0" f="v">
      <t c="3" si="227">
        <n x="225"/>
        <n x="419"/>
        <n x="154"/>
      </t>
    </mdx>
    <mdx n="0" f="v">
      <t c="3" si="227">
        <n x="225"/>
        <n x="420"/>
        <n x="154"/>
      </t>
    </mdx>
    <mdx n="0" f="v">
      <t c="3" si="227">
        <n x="225"/>
        <n x="301"/>
        <n x="154"/>
      </t>
    </mdx>
    <mdx n="0" f="v">
      <t c="3" si="227">
        <n x="225"/>
        <n x="299"/>
        <n x="154"/>
      </t>
    </mdx>
    <mdx n="0" f="v">
      <t c="3" si="227">
        <n x="225"/>
        <n x="297"/>
        <n x="154"/>
      </t>
    </mdx>
    <mdx n="0" f="v">
      <t c="3" si="227">
        <n x="225"/>
        <n x="421"/>
        <n x="154"/>
      </t>
    </mdx>
    <mdx n="0" f="v">
      <t c="3" si="227">
        <n x="225"/>
        <n x="423"/>
        <n x="154"/>
      </t>
    </mdx>
    <mdx n="0" f="v">
      <t c="3" si="227">
        <n x="225"/>
        <n x="424"/>
        <n x="154"/>
      </t>
    </mdx>
    <mdx n="0" f="v">
      <t c="3" si="227">
        <n x="225"/>
        <n x="425"/>
        <n x="154"/>
      </t>
    </mdx>
    <mdx n="0" f="v">
      <t c="3" si="227">
        <n x="225"/>
        <n x="348"/>
        <n x="154"/>
      </t>
    </mdx>
    <mdx n="0" f="v">
      <t c="3" si="227">
        <n x="225"/>
        <n x="426"/>
        <n x="154"/>
      </t>
    </mdx>
    <mdx n="0" f="v">
      <t c="3" si="227">
        <n x="225"/>
        <n x="433"/>
        <n x="154"/>
      </t>
    </mdx>
    <mdx n="0" f="v">
      <t c="3" si="227">
        <n x="225"/>
        <n x="329"/>
        <n x="154"/>
      </t>
    </mdx>
    <mdx n="0" f="v">
      <t c="3" si="227">
        <n x="225"/>
        <n x="428"/>
        <n x="154"/>
      </t>
    </mdx>
    <mdx n="0" f="v">
      <t c="3" si="227">
        <n x="225"/>
        <n x="328"/>
        <n x="154"/>
      </t>
    </mdx>
    <mdx n="0" f="v">
      <t c="3" si="227">
        <n x="225"/>
        <n x="429"/>
        <n x="154"/>
      </t>
    </mdx>
    <mdx n="0" f="v">
      <t c="3" si="227">
        <n x="225"/>
        <n x="430"/>
        <n x="154"/>
      </t>
    </mdx>
    <mdx n="0" f="v">
      <t c="3" si="227">
        <n x="225"/>
        <n x="431"/>
        <n x="154"/>
      </t>
    </mdx>
    <mdx n="0" f="v">
      <t c="3" si="227">
        <n x="225"/>
        <n x="432"/>
        <n x="154"/>
      </t>
    </mdx>
    <mdx n="0" f="v">
      <t c="3" si="227">
        <n x="225"/>
        <n x="350"/>
        <n x="154"/>
      </t>
    </mdx>
    <mdx n="0" f="v">
      <t c="3" si="227">
        <n x="225"/>
        <n x="439"/>
        <n x="154"/>
      </t>
    </mdx>
    <mdx n="0" f="v">
      <t c="3" si="227">
        <n x="225"/>
        <n x="440"/>
        <n x="154"/>
      </t>
    </mdx>
    <mdx n="0" f="v">
      <t c="3" si="227">
        <n x="225"/>
        <n x="447"/>
        <n x="154"/>
      </t>
    </mdx>
    <mdx n="0" f="v">
      <t c="3" si="227">
        <n x="225"/>
        <n x="473"/>
        <n x="154"/>
      </t>
    </mdx>
    <mdx n="0" f="v">
      <t c="3" si="227">
        <n x="225"/>
        <n x="452"/>
        <n x="154"/>
      </t>
    </mdx>
    <mdx n="0" f="v">
      <t c="3" si="227">
        <n x="225"/>
        <n x="438"/>
        <n x="154"/>
      </t>
    </mdx>
    <mdx n="0" f="v">
      <t c="3" si="227">
        <n x="225"/>
        <n x="326"/>
        <n x="154"/>
      </t>
    </mdx>
    <mdx n="0" f="v">
      <t c="3" si="227">
        <n x="225"/>
        <n x="435"/>
        <n x="154"/>
      </t>
    </mdx>
    <mdx n="0" f="v">
      <t c="3" si="227">
        <n x="225"/>
        <n x="436"/>
        <n x="154"/>
      </t>
    </mdx>
    <mdx n="0" f="v">
      <t c="3" si="227">
        <n x="225"/>
        <n x="437"/>
        <n x="154"/>
      </t>
    </mdx>
    <mdx n="0" f="v">
      <t c="3" si="227">
        <n x="225"/>
        <n x="294"/>
        <n x="154"/>
      </t>
    </mdx>
    <mdx n="0" f="v">
      <t c="3" si="227">
        <n x="225"/>
        <n x="293"/>
        <n x="154"/>
      </t>
    </mdx>
    <mdx n="0" f="v">
      <t c="3" si="227">
        <n x="225"/>
        <n x="442"/>
        <n x="154"/>
      </t>
    </mdx>
    <mdx n="0" f="v">
      <t c="3" si="227">
        <n x="225"/>
        <n x="443"/>
        <n x="154"/>
      </t>
    </mdx>
    <mdx n="0" f="v">
      <t c="3" si="227">
        <n x="225"/>
        <n x="444"/>
        <n x="154"/>
      </t>
    </mdx>
    <mdx n="0" f="v">
      <t c="3" si="227">
        <n x="225"/>
        <n x="445"/>
        <n x="154"/>
      </t>
    </mdx>
    <mdx n="0" f="v">
      <t c="3" si="227">
        <n x="225"/>
        <n x="446"/>
        <n x="154"/>
      </t>
    </mdx>
    <mdx n="0" f="v">
      <t c="3" si="227">
        <n x="225"/>
        <n x="434"/>
        <n x="154"/>
      </t>
    </mdx>
    <mdx n="0" f="v">
      <t c="3" si="227">
        <n x="225"/>
        <n x="441"/>
        <n x="154"/>
      </t>
    </mdx>
    <mdx n="0" f="v">
      <t c="3" si="227">
        <n x="225"/>
        <n x="276"/>
        <n x="154"/>
      </t>
    </mdx>
    <mdx n="0" f="v">
      <t c="3" si="227">
        <n x="225"/>
        <n x="453"/>
        <n x="154"/>
      </t>
    </mdx>
    <mdx n="0" f="v">
      <t c="3" si="227">
        <n x="225"/>
        <n x="454"/>
        <n x="154"/>
      </t>
    </mdx>
    <mdx n="0" f="v">
      <t c="3" si="227">
        <n x="225"/>
        <n x="455"/>
        <n x="154"/>
      </t>
    </mdx>
    <mdx n="0" f="v">
      <t c="3" si="227">
        <n x="225"/>
        <n x="456"/>
        <n x="154"/>
      </t>
    </mdx>
    <mdx n="0" f="v">
      <t c="3" si="227">
        <n x="225"/>
        <n x="346"/>
        <n x="154"/>
      </t>
    </mdx>
    <mdx n="0" f="v">
      <t c="3" si="227">
        <n x="225"/>
        <n x="451"/>
        <n x="154"/>
      </t>
    </mdx>
    <mdx n="0" f="v">
      <t c="3" si="227">
        <n x="225"/>
        <n x="459"/>
        <n x="154"/>
      </t>
    </mdx>
    <mdx n="0" f="v">
      <t c="3" si="227">
        <n x="225"/>
        <n x="448"/>
        <n x="154"/>
      </t>
    </mdx>
    <mdx n="0" f="v">
      <t c="3" si="227">
        <n x="225"/>
        <n x="449"/>
        <n x="154"/>
      </t>
    </mdx>
    <mdx n="0" f="v">
      <t c="3" si="227">
        <n x="225"/>
        <n x="450"/>
        <n x="154"/>
      </t>
    </mdx>
    <mdx n="0" f="v">
      <t c="3" si="227">
        <n x="225"/>
        <n x="457"/>
        <n x="154"/>
      </t>
    </mdx>
    <mdx n="0" f="v">
      <t c="3" si="227">
        <n x="225"/>
        <n x="458"/>
        <n x="154"/>
      </t>
    </mdx>
    <mdx n="0" f="v">
      <t c="3" si="227">
        <n x="225"/>
        <n x="461"/>
        <n x="154"/>
      </t>
    </mdx>
    <mdx n="0" f="v">
      <t c="3" si="227">
        <n x="225"/>
        <n x="462"/>
        <n x="154"/>
      </t>
    </mdx>
    <mdx n="0" f="v">
      <t c="3" si="227">
        <n x="225"/>
        <n x="463"/>
        <n x="154"/>
      </t>
    </mdx>
    <mdx n="0" f="v">
      <t c="3" si="227">
        <n x="225"/>
        <n x="464"/>
        <n x="154"/>
      </t>
    </mdx>
    <mdx n="0" f="v">
      <t c="3" si="227">
        <n x="225"/>
        <n x="465"/>
        <n x="154"/>
      </t>
    </mdx>
    <mdx n="0" f="v">
      <t c="3" si="227">
        <n x="225"/>
        <n x="466"/>
        <n x="154"/>
      </t>
    </mdx>
    <mdx n="0" f="v">
      <t c="3" si="227">
        <n x="225"/>
        <n x="467"/>
        <n x="154"/>
      </t>
    </mdx>
    <mdx n="0" f="v">
      <t c="3" si="227">
        <n x="225"/>
        <n x="460"/>
        <n x="154"/>
      </t>
    </mdx>
    <mdx n="0" f="v">
      <t c="3" si="227">
        <n x="225"/>
        <n x="468"/>
        <n x="154"/>
      </t>
    </mdx>
    <mdx n="0" f="v">
      <t c="3" si="227">
        <n x="225"/>
        <n x="469"/>
        <n x="154"/>
      </t>
    </mdx>
    <mdx n="0" f="v">
      <t c="3" si="227">
        <n x="225"/>
        <n x="470"/>
        <n x="154"/>
      </t>
    </mdx>
    <mdx n="0" f="v">
      <t c="3" si="227">
        <n x="225"/>
        <n x="474"/>
        <n x="154"/>
      </t>
    </mdx>
    <mdx n="0" f="v">
      <t c="3" si="227">
        <n x="225"/>
        <n x="475"/>
        <n x="154"/>
      </t>
    </mdx>
    <mdx n="0" f="v">
      <t c="3" si="227">
        <n x="225"/>
        <n x="476"/>
        <n x="154"/>
      </t>
    </mdx>
    <mdx n="0" f="v">
      <t c="3" si="227">
        <n x="225"/>
        <n x="471"/>
        <n x="154"/>
      </t>
    </mdx>
    <mdx n="0" f="v">
      <t c="3" si="227">
        <n x="225"/>
        <n x="477"/>
        <n x="154"/>
      </t>
    </mdx>
    <mdx n="0" f="v">
      <t c="3" si="227">
        <n x="225"/>
        <n x="472"/>
        <n x="154"/>
      </t>
    </mdx>
    <mdx n="0" f="v">
      <t c="3" si="227">
        <n x="225"/>
        <n x="478"/>
        <n x="154"/>
      </t>
    </mdx>
    <mdx n="0" f="v">
      <t c="3" si="227">
        <n x="225"/>
        <n x="479"/>
        <n x="154"/>
      </t>
    </mdx>
    <mdx n="0" f="v">
      <t c="3" si="227">
        <n x="225"/>
        <n x="480"/>
        <n x="154"/>
      </t>
    </mdx>
    <mdx n="0" f="v">
      <t c="3" si="227">
        <n x="225"/>
        <n x="481"/>
        <n x="154"/>
      </t>
    </mdx>
    <mdx n="0" f="v">
      <t c="3" si="227">
        <n x="225"/>
        <n x="483"/>
        <n x="154"/>
      </t>
    </mdx>
    <mdx n="0" f="v">
      <t c="3" si="227">
        <n x="225"/>
        <n x="490"/>
        <n x="154"/>
      </t>
    </mdx>
    <mdx n="0" f="v">
      <t c="3" si="227">
        <n x="225"/>
        <n x="484"/>
        <n x="154"/>
      </t>
    </mdx>
    <mdx n="0" f="v">
      <t c="3" si="227">
        <n x="225"/>
        <n x="485"/>
        <n x="154"/>
      </t>
    </mdx>
    <mdx n="0" f="v">
      <t c="3" si="227">
        <n x="225"/>
        <n x="486"/>
        <n x="154"/>
      </t>
    </mdx>
    <mdx n="0" f="v">
      <t c="3" si="227">
        <n x="225"/>
        <n x="491"/>
        <n x="154"/>
      </t>
    </mdx>
    <mdx n="0" f="v">
      <t c="3" si="227">
        <n x="225"/>
        <n x="487"/>
        <n x="154"/>
      </t>
    </mdx>
    <mdx n="0" f="v">
      <t c="3" si="227">
        <n x="225"/>
        <n x="488"/>
        <n x="154"/>
      </t>
    </mdx>
    <mdx n="0" f="v">
      <t c="3" si="227">
        <n x="225"/>
        <n x="489"/>
        <n x="154"/>
      </t>
    </mdx>
    <mdx n="0" f="v">
      <t c="3" si="227">
        <n x="225"/>
        <n x="482"/>
        <n x="154"/>
      </t>
    </mdx>
    <mdx n="0" f="v">
      <t c="3" si="227">
        <n x="225"/>
        <n x="492"/>
        <n x="154"/>
      </t>
    </mdx>
    <mdx n="0" f="v">
      <t c="3" si="227">
        <n x="225"/>
        <n x="493"/>
        <n x="154"/>
      </t>
    </mdx>
    <mdx n="0" f="v">
      <t c="3" si="227">
        <n x="225"/>
        <n x="497"/>
        <n x="154"/>
      </t>
    </mdx>
    <mdx n="0" f="v">
      <t c="3" si="227">
        <n x="225"/>
        <n x="495"/>
        <n x="154"/>
      </t>
    </mdx>
    <mdx n="0" f="v">
      <t c="3" si="227">
        <n x="225"/>
        <n x="496"/>
        <n x="154"/>
      </t>
    </mdx>
    <mdx n="0" f="v">
      <t c="3" si="227">
        <n x="225"/>
        <n x="494"/>
        <n x="154"/>
      </t>
    </mdx>
    <mdx n="0" f="v">
      <t c="3" si="227">
        <n x="225"/>
        <n x="498"/>
        <n x="154"/>
      </t>
    </mdx>
    <mdx n="0" f="v">
      <t c="3" si="227">
        <n x="225"/>
        <n x="499"/>
        <n x="154"/>
      </t>
    </mdx>
    <mdx n="0" f="v">
      <t c="3" si="227">
        <n x="225"/>
        <n x="508"/>
        <n x="154"/>
      </t>
    </mdx>
    <mdx n="0" f="v">
      <t c="3" si="227">
        <n x="225"/>
        <n x="500"/>
        <n x="154"/>
      </t>
    </mdx>
    <mdx n="0" f="v">
      <t c="3" si="227">
        <n x="225"/>
        <n x="501"/>
        <n x="154"/>
      </t>
    </mdx>
    <mdx n="0" f="v">
      <t c="3" si="227">
        <n x="225"/>
        <n x="502"/>
        <n x="154"/>
      </t>
    </mdx>
    <mdx n="0" f="v">
      <t c="3" si="227">
        <n x="225"/>
        <n x="503"/>
        <n x="154"/>
      </t>
    </mdx>
    <mdx n="0" f="v">
      <t c="3" si="227">
        <n x="225"/>
        <n x="504"/>
        <n x="154"/>
      </t>
    </mdx>
    <mdx n="0" f="v">
      <t c="3" si="227">
        <n x="225"/>
        <n x="505"/>
        <n x="154"/>
      </t>
    </mdx>
    <mdx n="0" f="v">
      <t c="3" si="227">
        <n x="225"/>
        <n x="506"/>
        <n x="154"/>
      </t>
    </mdx>
    <mdx n="0" f="v">
      <t c="3" si="227">
        <n x="225"/>
        <n x="513"/>
        <n x="154"/>
      </t>
    </mdx>
    <mdx n="0" f="v">
      <t c="3" si="227">
        <n x="225"/>
        <n x="509"/>
        <n x="154"/>
      </t>
    </mdx>
    <mdx n="0" f="v">
      <t c="3" si="227">
        <n x="225"/>
        <n x="507"/>
        <n x="154"/>
      </t>
    </mdx>
    <mdx n="0" f="v">
      <t c="3" si="227">
        <n x="225"/>
        <n x="510"/>
        <n x="154"/>
      </t>
    </mdx>
    <mdx n="0" f="v">
      <t c="3" si="227">
        <n x="225"/>
        <n x="511"/>
        <n x="154"/>
      </t>
    </mdx>
    <mdx n="0" f="v">
      <t c="3" si="227">
        <n x="225"/>
        <n x="512"/>
        <n x="154"/>
      </t>
    </mdx>
    <mdx n="0" f="v">
      <t c="3" si="227">
        <n x="225"/>
        <n x="514"/>
        <n x="154"/>
      </t>
    </mdx>
    <mdx n="0" f="v">
      <t c="3" si="227">
        <n x="225"/>
        <n x="515"/>
        <n x="154"/>
      </t>
    </mdx>
    <mdx n="0" f="v">
      <t c="3" si="227">
        <n x="225"/>
        <n x="516"/>
        <n x="154"/>
      </t>
    </mdx>
    <mdx n="0" f="v">
      <t c="3" si="227">
        <n x="225"/>
        <n x="517"/>
        <n x="154"/>
      </t>
    </mdx>
    <mdx n="0" f="v">
      <t c="3" si="227">
        <n x="225"/>
        <n x="518"/>
        <n x="154"/>
      </t>
    </mdx>
    <mdx n="0" f="v">
      <t c="3" si="227">
        <n x="225"/>
        <n x="522"/>
        <n x="154"/>
      </t>
    </mdx>
    <mdx n="0" f="v">
      <t c="3" si="227">
        <n x="225"/>
        <n x="519"/>
        <n x="154"/>
      </t>
    </mdx>
    <mdx n="0" f="v">
      <t c="3" si="227">
        <n x="225"/>
        <n x="520"/>
        <n x="154"/>
      </t>
    </mdx>
    <mdx n="0" f="v">
      <t c="3" si="227">
        <n x="225"/>
        <n x="521"/>
        <n x="154"/>
      </t>
    </mdx>
    <mdx n="0" f="v">
      <t c="3" si="227">
        <n x="225"/>
        <n x="524"/>
        <n x="154"/>
      </t>
    </mdx>
    <mdx n="0" f="v">
      <t c="3" si="227">
        <n x="225"/>
        <n x="523"/>
        <n x="154"/>
      </t>
    </mdx>
    <mdx n="0" f="v">
      <t c="3" si="227">
        <n x="225"/>
        <n x="528"/>
        <n x="154"/>
      </t>
    </mdx>
    <mdx n="0" f="v">
      <t c="3" si="227">
        <n x="225"/>
        <n x="525"/>
        <n x="154"/>
      </t>
    </mdx>
    <mdx n="0" f="v">
      <t c="3" si="227">
        <n x="225"/>
        <n x="526"/>
        <n x="154"/>
      </t>
    </mdx>
    <mdx n="0" f="v">
      <t c="3" si="227">
        <n x="225"/>
        <n x="527"/>
        <n x="154"/>
      </t>
    </mdx>
    <mdx n="0" f="v">
      <t c="3" si="227">
        <n x="225"/>
        <n x="530"/>
        <n x="154"/>
      </t>
    </mdx>
    <mdx n="0" f="v">
      <t c="3" si="227">
        <n x="225"/>
        <n x="529"/>
        <n x="154"/>
      </t>
    </mdx>
    <mdx n="0" f="v">
      <t c="3" si="227">
        <n x="225"/>
        <n x="531"/>
        <n x="154"/>
      </t>
    </mdx>
    <mdx n="0" f="v">
      <t c="3" si="227">
        <n x="225"/>
        <n x="533"/>
        <n x="154"/>
      </t>
    </mdx>
    <mdx n="0" f="v">
      <t c="3" si="227">
        <n x="225"/>
        <n x="532"/>
        <n x="154"/>
      </t>
    </mdx>
    <mdx n="0" f="v">
      <t c="3" si="227">
        <n x="225"/>
        <n x="534"/>
        <n x="154"/>
      </t>
    </mdx>
    <mdx n="0" f="v">
      <t c="3" si="227">
        <n x="225"/>
        <n x="535"/>
        <n x="154"/>
      </t>
    </mdx>
    <mdx n="0" f="v">
      <t c="3" si="227">
        <n x="225"/>
        <n x="536"/>
        <n x="154"/>
      </t>
    </mdx>
    <mdx n="0" f="v">
      <t c="3" si="227">
        <n x="225"/>
        <n x="537"/>
        <n x="154"/>
      </t>
    </mdx>
    <mdx n="0" f="v">
      <t c="3" si="227">
        <n x="225"/>
        <n x="538"/>
        <n x="154"/>
      </t>
    </mdx>
    <mdx n="0" f="v">
      <t c="3" si="227">
        <n x="225"/>
        <n x="543"/>
        <n x="154"/>
      </t>
    </mdx>
    <mdx n="0" f="v">
      <t c="3" si="227">
        <n x="225"/>
        <n x="539"/>
        <n x="154"/>
      </t>
    </mdx>
    <mdx n="0" f="v">
      <t c="3" si="227">
        <n x="225"/>
        <n x="540"/>
        <n x="154"/>
      </t>
    </mdx>
    <mdx n="0" f="v">
      <t c="3" si="227">
        <n x="225"/>
        <n x="544"/>
        <n x="154"/>
      </t>
    </mdx>
    <mdx n="0" f="v">
      <t c="3" si="227">
        <n x="225"/>
        <n x="541"/>
        <n x="154"/>
      </t>
    </mdx>
    <mdx n="0" f="v">
      <t c="3" si="227">
        <n x="225"/>
        <n x="545"/>
        <n x="154"/>
      </t>
    </mdx>
    <mdx n="0" f="v">
      <t c="3" si="227">
        <n x="225"/>
        <n x="542"/>
        <n x="154"/>
      </t>
    </mdx>
    <mdx n="0" f="v">
      <t c="3" si="227">
        <n x="225"/>
        <n x="546"/>
        <n x="154"/>
      </t>
    </mdx>
    <mdx n="0" f="v">
      <t c="3" si="227">
        <n x="225"/>
        <n x="272"/>
        <n x="1"/>
      </t>
    </mdx>
    <mdx n="0" f="v">
      <t c="3" si="227">
        <n x="225"/>
        <n x="271"/>
        <n x="1"/>
      </t>
    </mdx>
    <mdx n="0" f="v">
      <t c="3" si="227">
        <n x="225"/>
        <n x="270"/>
        <n x="1"/>
      </t>
    </mdx>
    <mdx n="0" f="v">
      <t c="3" si="227">
        <n x="225"/>
        <n x="268"/>
        <n x="1"/>
      </t>
    </mdx>
    <mdx n="0" f="v">
      <t c="3" si="227">
        <n x="225"/>
        <n x="355"/>
        <n x="1"/>
      </t>
    </mdx>
    <mdx n="0" f="v">
      <t c="3" si="227">
        <n x="225"/>
        <n x="356"/>
        <n x="1"/>
      </t>
    </mdx>
    <mdx n="0" f="v">
      <t c="3" si="227">
        <n x="225"/>
        <n x="357"/>
        <n x="1"/>
      </t>
    </mdx>
    <mdx n="0" f="v">
      <t c="3" si="227">
        <n x="225"/>
        <n x="358"/>
        <n x="1"/>
      </t>
    </mdx>
    <mdx n="0" f="v">
      <t c="3" si="227">
        <n x="225"/>
        <n x="359"/>
        <n x="1"/>
      </t>
    </mdx>
    <mdx n="0" f="v">
      <t c="3" si="227">
        <n x="225"/>
        <n x="360"/>
        <n x="1"/>
      </t>
    </mdx>
    <mdx n="0" f="v">
      <t c="3" si="227">
        <n x="225"/>
        <n x="361"/>
        <n x="1"/>
      </t>
    </mdx>
    <mdx n="0" f="v">
      <t c="3" si="227">
        <n x="225"/>
        <n x="547"/>
        <n x="1"/>
      </t>
    </mdx>
    <mdx n="0" f="v">
      <t c="3" si="227">
        <n x="225"/>
        <n x="362"/>
        <n x="1"/>
      </t>
    </mdx>
    <mdx n="0" f="v">
      <t c="3" si="227">
        <n x="225"/>
        <n x="363"/>
        <n x="1"/>
      </t>
    </mdx>
    <mdx n="0" f="v">
      <t c="3" si="227">
        <n x="225"/>
        <n x="364"/>
        <n x="1"/>
      </t>
    </mdx>
    <mdx n="0" f="v">
      <t c="3" si="227">
        <n x="225"/>
        <n x="548"/>
        <n x="1"/>
      </t>
    </mdx>
    <mdx n="0" f="v">
      <t c="3" si="227">
        <n x="225"/>
        <n x="365"/>
        <n x="1"/>
      </t>
    </mdx>
    <mdx n="0" f="v">
      <t c="3" si="227">
        <n x="225"/>
        <n x="366"/>
        <n x="1"/>
      </t>
    </mdx>
    <mdx n="0" f="v">
      <t c="3" si="227">
        <n x="225"/>
        <n x="367"/>
        <n x="1"/>
      </t>
    </mdx>
    <mdx n="0" f="v">
      <t c="3" si="227">
        <n x="225"/>
        <n x="368"/>
        <n x="1"/>
      </t>
    </mdx>
    <mdx n="0" f="v">
      <t c="3" si="227">
        <n x="225"/>
        <n x="369"/>
        <n x="1"/>
      </t>
    </mdx>
    <mdx n="0" f="v">
      <t c="3" si="227">
        <n x="225"/>
        <n x="307"/>
        <n x="1"/>
      </t>
    </mdx>
    <mdx n="0" f="v">
      <t c="3" si="227">
        <n x="225"/>
        <n x="370"/>
        <n x="1"/>
      </t>
    </mdx>
    <mdx n="0" f="v">
      <t c="3" si="227">
        <n x="225"/>
        <n x="371"/>
        <n x="1"/>
      </t>
    </mdx>
    <mdx n="0" f="v">
      <t c="3" si="227">
        <n x="225"/>
        <n x="372"/>
        <n x="1"/>
      </t>
    </mdx>
    <mdx n="0" f="v">
      <t c="3" si="227">
        <n x="225"/>
        <n x="316"/>
        <n x="1"/>
      </t>
    </mdx>
    <mdx n="0" f="v">
      <t c="3" si="227">
        <n x="225"/>
        <n x="373"/>
        <n x="1"/>
      </t>
    </mdx>
    <mdx n="0" f="v">
      <t c="3" si="227">
        <n x="225"/>
        <n x="374"/>
        <n x="1"/>
      </t>
    </mdx>
    <mdx n="0" f="v">
      <t c="3" si="227">
        <n x="225"/>
        <n x="375"/>
        <n x="1"/>
      </t>
    </mdx>
    <mdx n="0" f="v">
      <t c="3" si="227">
        <n x="225"/>
        <n x="281"/>
        <n x="1"/>
      </t>
    </mdx>
    <mdx n="0" f="v">
      <t c="3" si="227">
        <n x="225"/>
        <n x="376"/>
        <n x="1"/>
      </t>
    </mdx>
    <mdx n="0" f="v">
      <t c="3" si="227">
        <n x="225"/>
        <n x="377"/>
        <n x="1"/>
      </t>
    </mdx>
    <mdx n="0" f="v">
      <t c="3" si="227">
        <n x="225"/>
        <n x="280"/>
        <n x="1"/>
      </t>
    </mdx>
    <mdx n="0" f="v">
      <t c="3" si="227">
        <n x="225"/>
        <n x="311"/>
        <n x="1"/>
      </t>
    </mdx>
    <mdx n="0" f="v">
      <t c="3" si="227">
        <n x="225"/>
        <n x="378"/>
        <n x="1"/>
      </t>
    </mdx>
    <mdx n="0" f="v">
      <t c="3" si="227">
        <n x="225"/>
        <n x="379"/>
        <n x="1"/>
      </t>
    </mdx>
    <mdx n="0" f="v">
      <t c="3" si="227">
        <n x="225"/>
        <n x="380"/>
        <n x="1"/>
      </t>
    </mdx>
    <mdx n="0" f="v">
      <t c="3" si="227">
        <n x="225"/>
        <n x="381"/>
        <n x="1"/>
      </t>
    </mdx>
    <mdx n="0" f="v">
      <t c="3" si="227">
        <n x="225"/>
        <n x="382"/>
        <n x="1"/>
      </t>
    </mdx>
    <mdx n="0" f="v">
      <t c="3" si="227">
        <n x="225"/>
        <n x="304"/>
        <n x="1"/>
      </t>
    </mdx>
    <mdx n="0" f="v">
      <t c="3" si="227">
        <n x="225"/>
        <n x="383"/>
        <n x="1"/>
      </t>
    </mdx>
    <mdx n="0" f="v">
      <t c="3" si="227">
        <n x="225"/>
        <n x="384"/>
        <n x="1"/>
      </t>
    </mdx>
    <mdx n="0" f="v">
      <t c="3" si="227">
        <n x="225"/>
        <n x="385"/>
        <n x="1"/>
      </t>
    </mdx>
    <mdx n="0" f="v">
      <t c="3" si="227">
        <n x="225"/>
        <n x="386"/>
        <n x="1"/>
      </t>
    </mdx>
    <mdx n="0" f="v">
      <t c="3" si="227">
        <n x="225"/>
        <n x="387"/>
        <n x="1"/>
      </t>
    </mdx>
    <mdx n="0" f="v">
      <t c="3" si="227">
        <n x="225"/>
        <n x="388"/>
        <n x="1"/>
      </t>
    </mdx>
    <mdx n="0" f="v">
      <t c="3" si="227">
        <n x="225"/>
        <n x="389"/>
        <n x="1"/>
      </t>
    </mdx>
    <mdx n="0" f="v">
      <t c="3" si="227">
        <n x="225"/>
        <n x="390"/>
        <n x="1"/>
      </t>
    </mdx>
    <mdx n="0" f="v">
      <t c="3" si="227">
        <n x="225"/>
        <n x="391"/>
        <n x="1"/>
      </t>
    </mdx>
    <mdx n="0" f="v">
      <t c="3" si="227">
        <n x="225"/>
        <n x="393"/>
        <n x="1"/>
      </t>
    </mdx>
    <mdx n="0" f="v">
      <t c="3" si="227">
        <n x="225"/>
        <n x="394"/>
        <n x="1"/>
      </t>
    </mdx>
    <mdx n="0" f="v">
      <t c="3" si="227">
        <n x="225"/>
        <n x="395"/>
        <n x="1"/>
      </t>
    </mdx>
    <mdx n="0" f="v">
      <t c="3" si="227">
        <n x="225"/>
        <n x="278"/>
        <n x="1"/>
      </t>
    </mdx>
    <mdx n="0" f="v">
      <t c="3" si="227">
        <n x="225"/>
        <n x="396"/>
        <n x="1"/>
      </t>
    </mdx>
    <mdx n="0" f="v">
      <t c="3" si="227">
        <n x="225"/>
        <n x="397"/>
        <n x="1"/>
      </t>
    </mdx>
    <mdx n="0" f="v">
      <t c="3" si="227">
        <n x="225"/>
        <n x="398"/>
        <n x="1"/>
      </t>
    </mdx>
    <mdx n="0" f="v">
      <t c="3" si="227">
        <n x="225"/>
        <n x="392"/>
        <n x="1"/>
      </t>
    </mdx>
    <mdx n="0" f="v">
      <t c="3" si="227">
        <n x="225"/>
        <n x="399"/>
        <n x="1"/>
      </t>
    </mdx>
    <mdx n="0" f="v">
      <t c="3" si="227">
        <n x="225"/>
        <n x="400"/>
        <n x="1"/>
      </t>
    </mdx>
    <mdx n="0" f="v">
      <t c="3" si="227">
        <n x="225"/>
        <n x="401"/>
        <n x="1"/>
      </t>
    </mdx>
    <mdx n="0" f="v">
      <t c="3" si="227">
        <n x="225"/>
        <n x="402"/>
        <n x="1"/>
      </t>
    </mdx>
    <mdx n="0" f="v">
      <t c="3" si="227">
        <n x="225"/>
        <n x="277"/>
        <n x="1"/>
      </t>
    </mdx>
    <mdx n="0" f="v">
      <t c="3" si="227">
        <n x="225"/>
        <n x="417"/>
        <n x="1"/>
      </t>
    </mdx>
    <mdx n="0" f="v">
      <t c="3" si="227">
        <n x="225"/>
        <n x="412"/>
        <n x="1"/>
      </t>
    </mdx>
    <mdx n="0" f="v">
      <t c="3" si="227">
        <n x="225"/>
        <n x="404"/>
        <n x="1"/>
      </t>
    </mdx>
    <mdx n="0" f="v">
      <t c="3" si="227">
        <n x="225"/>
        <n x="405"/>
        <n x="1"/>
      </t>
    </mdx>
    <mdx n="0" f="v">
      <t c="3" si="227">
        <n x="225"/>
        <n x="406"/>
        <n x="1"/>
      </t>
    </mdx>
    <mdx n="0" f="v">
      <t c="3" si="227">
        <n x="225"/>
        <n x="407"/>
        <n x="1"/>
      </t>
    </mdx>
    <mdx n="0" f="v">
      <t c="3" si="227">
        <n x="225"/>
        <n x="408"/>
        <n x="1"/>
      </t>
    </mdx>
    <mdx n="0" f="v">
      <t c="3" si="227">
        <n x="225"/>
        <n x="409"/>
        <n x="1"/>
      </t>
    </mdx>
    <mdx n="0" f="v">
      <t c="3" si="227">
        <n x="225"/>
        <n x="410"/>
        <n x="1"/>
      </t>
    </mdx>
    <mdx n="0" f="v">
      <t c="3" si="227">
        <n x="225"/>
        <n x="411"/>
        <n x="1"/>
      </t>
    </mdx>
    <mdx n="0" f="v">
      <t c="3" si="227">
        <n x="225"/>
        <n x="403"/>
        <n x="1"/>
      </t>
    </mdx>
    <mdx n="0" f="v">
      <t c="3" si="227">
        <n x="225"/>
        <n x="413"/>
        <n x="1"/>
      </t>
    </mdx>
    <mdx n="0" f="v">
      <t c="3" si="227">
        <n x="225"/>
        <n x="414"/>
        <n x="1"/>
      </t>
    </mdx>
    <mdx n="0" f="v">
      <t c="3" si="227">
        <n x="225"/>
        <n x="415"/>
        <n x="1"/>
      </t>
    </mdx>
    <mdx n="0" f="v">
      <t c="3" si="227">
        <n x="225"/>
        <n x="416"/>
        <n x="1"/>
      </t>
    </mdx>
    <mdx n="0" f="v">
      <t c="3" si="227">
        <n x="225"/>
        <n x="427"/>
        <n x="1"/>
      </t>
    </mdx>
    <mdx n="0" f="v">
      <t c="3" si="227">
        <n x="225"/>
        <n x="422"/>
        <n x="1"/>
      </t>
    </mdx>
    <mdx n="0" f="v">
      <t c="3" si="227">
        <n x="225"/>
        <n x="418"/>
        <n x="1"/>
      </t>
    </mdx>
    <mdx n="0" f="v">
      <t c="3" si="227">
        <n x="225"/>
        <n x="419"/>
        <n x="1"/>
      </t>
    </mdx>
    <mdx n="0" f="v">
      <t c="3" si="227">
        <n x="225"/>
        <n x="420"/>
        <n x="1"/>
      </t>
    </mdx>
    <mdx n="0" f="v">
      <t c="3" si="227">
        <n x="225"/>
        <n x="301"/>
        <n x="1"/>
      </t>
    </mdx>
    <mdx n="0" f="v">
      <t c="3" si="227">
        <n x="225"/>
        <n x="299"/>
        <n x="1"/>
      </t>
    </mdx>
    <mdx n="0" f="v">
      <t c="3" si="227">
        <n x="225"/>
        <n x="421"/>
        <n x="1"/>
      </t>
    </mdx>
    <mdx n="0" f="v">
      <t c="3" si="227">
        <n x="225"/>
        <n x="423"/>
        <n x="1"/>
      </t>
    </mdx>
    <mdx n="0" f="v">
      <t c="3" si="227">
        <n x="225"/>
        <n x="424"/>
        <n x="1"/>
      </t>
    </mdx>
    <mdx n="0" f="v">
      <t c="3" si="227">
        <n x="225"/>
        <n x="425"/>
        <n x="1"/>
      </t>
    </mdx>
    <mdx n="0" f="v">
      <t c="3" si="227">
        <n x="225"/>
        <n x="348"/>
        <n x="1"/>
      </t>
    </mdx>
    <mdx n="0" f="v">
      <t c="3" si="227">
        <n x="225"/>
        <n x="327"/>
        <n x="1"/>
      </t>
    </mdx>
    <mdx n="0" f="v">
      <t c="3" si="227">
        <n x="225"/>
        <n x="426"/>
        <n x="1"/>
      </t>
    </mdx>
    <mdx n="0" f="v">
      <t c="3" si="227">
        <n x="225"/>
        <n x="433"/>
        <n x="1"/>
      </t>
    </mdx>
    <mdx n="0" f="v">
      <t c="3" si="227">
        <n x="225"/>
        <n x="329"/>
        <n x="1"/>
      </t>
    </mdx>
    <mdx n="0" f="v">
      <t c="3" si="227">
        <n x="225"/>
        <n x="428"/>
        <n x="1"/>
      </t>
    </mdx>
    <mdx n="0" f="v">
      <t c="3" si="227">
        <n x="225"/>
        <n x="328"/>
        <n x="1"/>
      </t>
    </mdx>
    <mdx n="0" f="v">
      <t c="3" si="227">
        <n x="225"/>
        <n x="429"/>
        <n x="1"/>
      </t>
    </mdx>
    <mdx n="0" f="v">
      <t c="3" si="227">
        <n x="225"/>
        <n x="430"/>
        <n x="1"/>
      </t>
    </mdx>
    <mdx n="0" f="v">
      <t c="3" si="227">
        <n x="225"/>
        <n x="431"/>
        <n x="1"/>
      </t>
    </mdx>
    <mdx n="0" f="v">
      <t c="3" si="227">
        <n x="225"/>
        <n x="432"/>
        <n x="1"/>
      </t>
    </mdx>
    <mdx n="0" f="v">
      <t c="3" si="227">
        <n x="225"/>
        <n x="326"/>
        <n x="1"/>
      </t>
    </mdx>
    <mdx n="0" f="v">
      <t c="3" si="227">
        <n x="225"/>
        <n x="435"/>
        <n x="1"/>
      </t>
    </mdx>
    <mdx n="0" f="v">
      <t c="3" si="227">
        <n x="225"/>
        <n x="436"/>
        <n x="1"/>
      </t>
    </mdx>
    <mdx n="0" f="v">
      <t c="3" si="227">
        <n x="225"/>
        <n x="437"/>
        <n x="1"/>
      </t>
    </mdx>
    <mdx n="0" f="v">
      <t c="3" si="227">
        <n x="225"/>
        <n x="294"/>
        <n x="1"/>
      </t>
    </mdx>
    <mdx n="0" f="v">
      <t c="3" si="227">
        <n x="225"/>
        <n x="293"/>
        <n x="1"/>
      </t>
    </mdx>
    <mdx n="0" f="v">
      <t c="3" si="227">
        <n x="225"/>
        <n x="452"/>
        <n x="1"/>
      </t>
    </mdx>
    <mdx n="0" f="v">
      <t c="3" si="227">
        <n x="225"/>
        <n x="459"/>
        <n x="1"/>
      </t>
    </mdx>
    <mdx n="0" f="v">
      <t c="3" si="227">
        <n x="225"/>
        <n x="438"/>
        <n x="1"/>
      </t>
    </mdx>
    <mdx n="0" f="v">
      <t c="3" si="227">
        <n x="225"/>
        <n x="442"/>
        <n x="1"/>
      </t>
    </mdx>
    <mdx n="0" f="v">
      <t c="3" si="227">
        <n x="225"/>
        <n x="443"/>
        <n x="1"/>
      </t>
    </mdx>
    <mdx n="0" f="v">
      <t c="3" si="227">
        <n x="225"/>
        <n x="444"/>
        <n x="1"/>
      </t>
    </mdx>
    <mdx n="0" f="v">
      <t c="3" si="227">
        <n x="225"/>
        <n x="445"/>
        <n x="1"/>
      </t>
    </mdx>
    <mdx n="0" f="v">
      <t c="3" si="227">
        <n x="225"/>
        <n x="446"/>
        <n x="1"/>
      </t>
    </mdx>
    <mdx n="0" f="v">
      <t c="3" si="227">
        <n x="225"/>
        <n x="434"/>
        <n x="1"/>
      </t>
    </mdx>
    <mdx n="0" f="v">
      <t c="3" si="227">
        <n x="225"/>
        <n x="350"/>
        <n x="1"/>
      </t>
    </mdx>
    <mdx n="0" f="v">
      <t c="3" si="227">
        <n x="225"/>
        <n x="439"/>
        <n x="1"/>
      </t>
    </mdx>
    <mdx n="0" f="v">
      <t c="3" si="227">
        <n x="225"/>
        <n x="440"/>
        <n x="1"/>
      </t>
    </mdx>
    <mdx n="0" f="v">
      <t c="3" si="227">
        <n x="225"/>
        <n x="441"/>
        <n x="1"/>
      </t>
    </mdx>
    <mdx n="0" f="v">
      <t c="3" si="227">
        <n x="225"/>
        <n x="447"/>
        <n x="1"/>
      </t>
    </mdx>
    <mdx n="0" f="v">
      <t c="3" si="227">
        <n x="225"/>
        <n x="276"/>
        <n x="1"/>
      </t>
    </mdx>
    <mdx n="0" f="v">
      <t c="3" si="227">
        <n x="225"/>
        <n x="453"/>
        <n x="1"/>
      </t>
    </mdx>
    <mdx n="0" f="v">
      <t c="3" si="227">
        <n x="225"/>
        <n x="454"/>
        <n x="1"/>
      </t>
    </mdx>
    <mdx n="0" f="v">
      <t c="3" si="227">
        <n x="225"/>
        <n x="455"/>
        <n x="1"/>
      </t>
    </mdx>
    <mdx n="0" f="v">
      <t c="3" si="227">
        <n x="225"/>
        <n x="456"/>
        <n x="1"/>
      </t>
    </mdx>
    <mdx n="0" f="v">
      <t c="3" si="227">
        <n x="225"/>
        <n x="346"/>
        <n x="1"/>
      </t>
    </mdx>
    <mdx n="0" f="v">
      <t c="3" si="227">
        <n x="225"/>
        <n x="448"/>
        <n x="1"/>
      </t>
    </mdx>
    <mdx n="0" f="v">
      <t c="3" si="227">
        <n x="225"/>
        <n x="449"/>
        <n x="1"/>
      </t>
    </mdx>
    <mdx n="0" f="v">
      <t c="3" si="227">
        <n x="225"/>
        <n x="450"/>
        <n x="1"/>
      </t>
    </mdx>
    <mdx n="0" f="v">
      <t c="3" si="227">
        <n x="225"/>
        <n x="451"/>
        <n x="1"/>
      </t>
    </mdx>
    <mdx n="0" f="v">
      <t c="3" si="227">
        <n x="225"/>
        <n x="457"/>
        <n x="1"/>
      </t>
    </mdx>
    <mdx n="0" f="v">
      <t c="3" si="227">
        <n x="225"/>
        <n x="458"/>
        <n x="1"/>
      </t>
    </mdx>
    <mdx n="0" f="v">
      <t c="3" si="227">
        <n x="225"/>
        <n x="473"/>
        <n x="1"/>
      </t>
    </mdx>
    <mdx n="0" f="v">
      <t c="3" si="227">
        <n x="225"/>
        <n x="460"/>
        <n x="1"/>
      </t>
    </mdx>
    <mdx n="0" f="v">
      <t c="3" si="227">
        <n x="225"/>
        <n x="461"/>
        <n x="1"/>
      </t>
    </mdx>
    <mdx n="0" f="v">
      <t c="3" si="227">
        <n x="225"/>
        <n x="462"/>
        <n x="1"/>
      </t>
    </mdx>
    <mdx n="0" f="v">
      <t c="3" si="227">
        <n x="225"/>
        <n x="463"/>
        <n x="1"/>
      </t>
    </mdx>
    <mdx n="0" f="v">
      <t c="3" si="227">
        <n x="225"/>
        <n x="464"/>
        <n x="1"/>
      </t>
    </mdx>
    <mdx n="0" f="v">
      <t c="3" si="227">
        <n x="225"/>
        <n x="465"/>
        <n x="1"/>
      </t>
    </mdx>
    <mdx n="0" f="v">
      <t c="3" si="227">
        <n x="225"/>
        <n x="466"/>
        <n x="1"/>
      </t>
    </mdx>
    <mdx n="0" f="v">
      <t c="3" si="227">
        <n x="225"/>
        <n x="467"/>
        <n x="1"/>
      </t>
    </mdx>
    <mdx n="0" f="v">
      <t c="3" si="227">
        <n x="225"/>
        <n x="468"/>
        <n x="1"/>
      </t>
    </mdx>
    <mdx n="0" f="v">
      <t c="3" si="227">
        <n x="225"/>
        <n x="469"/>
        <n x="1"/>
      </t>
    </mdx>
    <mdx n="0" f="v">
      <t c="3" si="227">
        <n x="225"/>
        <n x="470"/>
        <n x="1"/>
      </t>
    </mdx>
    <mdx n="0" f="v">
      <t c="3" si="227">
        <n x="225"/>
        <n x="472"/>
        <n x="1"/>
      </t>
    </mdx>
    <mdx n="0" f="v">
      <t c="3" si="227">
        <n x="225"/>
        <n x="477"/>
        <n x="1"/>
      </t>
    </mdx>
    <mdx n="0" f="v">
      <t c="3" si="227">
        <n x="225"/>
        <n x="474"/>
        <n x="1"/>
      </t>
    </mdx>
    <mdx n="0" f="v">
      <t c="3" si="227">
        <n x="225"/>
        <n x="475"/>
        <n x="1"/>
      </t>
    </mdx>
    <mdx n="0" f="v">
      <t c="3" si="227">
        <n x="225"/>
        <n x="476"/>
        <n x="1"/>
      </t>
    </mdx>
    <mdx n="0" f="v">
      <t c="3" si="227">
        <n x="225"/>
        <n x="471"/>
        <n x="1"/>
      </t>
    </mdx>
    <mdx n="0" f="v">
      <t c="3" si="227">
        <n x="225"/>
        <n x="478"/>
        <n x="1"/>
      </t>
    </mdx>
    <mdx n="0" f="v">
      <t c="3" si="227">
        <n x="225"/>
        <n x="479"/>
        <n x="1"/>
      </t>
    </mdx>
    <mdx n="0" f="v">
      <t c="3" si="227">
        <n x="225"/>
        <n x="480"/>
        <n x="1"/>
      </t>
    </mdx>
    <mdx n="0" f="v">
      <t c="3" si="227">
        <n x="225"/>
        <n x="481"/>
        <n x="1"/>
      </t>
    </mdx>
    <mdx n="0" f="v">
      <t c="3" si="227">
        <n x="225"/>
        <n x="483"/>
        <n x="1"/>
      </t>
    </mdx>
    <mdx n="0" f="v">
      <t c="3" si="227">
        <n x="225"/>
        <n x="491"/>
        <n x="1"/>
      </t>
    </mdx>
    <mdx n="0" f="v">
      <t c="3" si="227">
        <n x="225"/>
        <n x="484"/>
        <n x="1"/>
      </t>
    </mdx>
    <mdx n="0" f="v">
      <t c="3" si="227">
        <n x="225"/>
        <n x="485"/>
        <n x="1"/>
      </t>
    </mdx>
    <mdx n="0" f="v">
      <t c="3" si="227">
        <n x="225"/>
        <n x="486"/>
        <n x="1"/>
      </t>
    </mdx>
    <mdx n="0" f="v">
      <t c="3" si="227">
        <n x="225"/>
        <n x="490"/>
        <n x="1"/>
      </t>
    </mdx>
    <mdx n="0" f="v">
      <t c="3" si="227">
        <n x="225"/>
        <n x="487"/>
        <n x="1"/>
      </t>
    </mdx>
    <mdx n="0" f="v">
      <t c="3" si="227">
        <n x="225"/>
        <n x="488"/>
        <n x="1"/>
      </t>
    </mdx>
    <mdx n="0" f="v">
      <t c="3" si="227">
        <n x="225"/>
        <n x="489"/>
        <n x="1"/>
      </t>
    </mdx>
    <mdx n="0" f="v">
      <t c="3" si="227">
        <n x="225"/>
        <n x="482"/>
        <n x="1"/>
      </t>
    </mdx>
    <mdx n="0" f="v">
      <t c="3" si="227">
        <n x="225"/>
        <n x="494"/>
        <n x="1"/>
      </t>
    </mdx>
    <mdx n="0" f="v">
      <t c="3" si="227">
        <n x="225"/>
        <n x="492"/>
        <n x="1"/>
      </t>
    </mdx>
    <mdx n="0" f="v">
      <t c="3" si="227">
        <n x="225"/>
        <n x="493"/>
        <n x="1"/>
      </t>
    </mdx>
    <mdx n="0" f="v">
      <t c="3" si="227">
        <n x="225"/>
        <n x="495"/>
        <n x="1"/>
      </t>
    </mdx>
    <mdx n="0" f="v">
      <t c="3" si="227">
        <n x="225"/>
        <n x="496"/>
        <n x="1"/>
      </t>
    </mdx>
    <mdx n="0" f="v">
      <t c="3" si="227">
        <n x="225"/>
        <n x="497"/>
        <n x="1"/>
      </t>
    </mdx>
    <mdx n="0" f="v">
      <t c="3" si="227">
        <n x="225"/>
        <n x="498"/>
        <n x="1"/>
      </t>
    </mdx>
    <mdx n="0" f="v">
      <t c="3" si="227">
        <n x="225"/>
        <n x="499"/>
        <n x="1"/>
      </t>
    </mdx>
    <mdx n="0" f="v">
      <t c="3" si="227">
        <n x="225"/>
        <n x="500"/>
        <n x="1"/>
      </t>
    </mdx>
    <mdx n="0" f="v">
      <t c="3" si="227">
        <n x="225"/>
        <n x="501"/>
        <n x="1"/>
      </t>
    </mdx>
    <mdx n="0" f="v">
      <t c="3" si="227">
        <n x="225"/>
        <n x="502"/>
        <n x="1"/>
      </t>
    </mdx>
    <mdx n="0" f="v">
      <t c="3" si="227">
        <n x="225"/>
        <n x="503"/>
        <n x="1"/>
      </t>
    </mdx>
    <mdx n="0" f="v">
      <t c="3" si="227">
        <n x="225"/>
        <n x="508"/>
        <n x="1"/>
      </t>
    </mdx>
    <mdx n="0" f="v">
      <t c="3" si="227">
        <n x="225"/>
        <n x="504"/>
        <n x="1"/>
      </t>
    </mdx>
    <mdx n="0" f="v">
      <t c="3" si="227">
        <n x="225"/>
        <n x="505"/>
        <n x="1"/>
      </t>
    </mdx>
    <mdx n="0" f="v">
      <t c="3" si="227">
        <n x="225"/>
        <n x="506"/>
        <n x="1"/>
      </t>
    </mdx>
    <mdx n="0" f="v">
      <t c="3" si="227">
        <n x="225"/>
        <n x="509"/>
        <n x="1"/>
      </t>
    </mdx>
    <mdx n="0" f="v">
      <t c="3" si="227">
        <n x="225"/>
        <n x="507"/>
        <n x="1"/>
      </t>
    </mdx>
    <mdx n="0" f="v">
      <t c="3" si="227">
        <n x="225"/>
        <n x="513"/>
        <n x="1"/>
      </t>
    </mdx>
    <mdx n="0" f="v">
      <t c="3" si="227">
        <n x="225"/>
        <n x="510"/>
        <n x="1"/>
      </t>
    </mdx>
    <mdx n="0" f="v">
      <t c="3" si="227">
        <n x="225"/>
        <n x="511"/>
        <n x="1"/>
      </t>
    </mdx>
    <mdx n="0" f="v">
      <t c="3" si="227">
        <n x="225"/>
        <n x="512"/>
        <n x="1"/>
      </t>
    </mdx>
    <mdx n="0" f="v">
      <t c="3" si="227">
        <n x="225"/>
        <n x="514"/>
        <n x="1"/>
      </t>
    </mdx>
    <mdx n="0" f="v">
      <t c="3" si="227">
        <n x="225"/>
        <n x="515"/>
        <n x="1"/>
      </t>
    </mdx>
    <mdx n="0" f="v">
      <t c="3" si="227">
        <n x="225"/>
        <n x="516"/>
        <n x="1"/>
      </t>
    </mdx>
    <mdx n="0" f="v">
      <t c="3" si="227">
        <n x="225"/>
        <n x="517"/>
        <n x="1"/>
      </t>
    </mdx>
    <mdx n="0" f="v">
      <t c="3" si="227">
        <n x="225"/>
        <n x="518"/>
        <n x="1"/>
      </t>
    </mdx>
    <mdx n="0" f="v">
      <t c="3" si="227">
        <n x="225"/>
        <n x="522"/>
        <n x="1"/>
      </t>
    </mdx>
    <mdx n="0" f="v">
      <t c="3" si="227">
        <n x="225"/>
        <n x="519"/>
        <n x="1"/>
      </t>
    </mdx>
    <mdx n="0" f="v">
      <t c="3" si="227">
        <n x="225"/>
        <n x="520"/>
        <n x="1"/>
      </t>
    </mdx>
    <mdx n="0" f="v">
      <t c="3" si="227">
        <n x="225"/>
        <n x="521"/>
        <n x="1"/>
      </t>
    </mdx>
    <mdx n="0" f="v">
      <t c="3" si="227">
        <n x="225"/>
        <n x="523"/>
        <n x="1"/>
      </t>
    </mdx>
    <mdx n="0" f="v">
      <t c="3" si="227">
        <n x="225"/>
        <n x="528"/>
        <n x="1"/>
      </t>
    </mdx>
    <mdx n="0" f="v">
      <t c="3" si="227">
        <n x="225"/>
        <n x="524"/>
        <n x="1"/>
      </t>
    </mdx>
    <mdx n="0" f="v">
      <t c="3" si="227">
        <n x="225"/>
        <n x="525"/>
        <n x="1"/>
      </t>
    </mdx>
    <mdx n="0" f="v">
      <t c="3" si="227">
        <n x="225"/>
        <n x="526"/>
        <n x="1"/>
      </t>
    </mdx>
    <mdx n="0" f="v">
      <t c="3" si="227">
        <n x="225"/>
        <n x="527"/>
        <n x="1"/>
      </t>
    </mdx>
    <mdx n="0" f="v">
      <t c="3" si="227">
        <n x="225"/>
        <n x="529"/>
        <n x="1"/>
      </t>
    </mdx>
    <mdx n="0" f="v">
      <t c="3" si="227">
        <n x="225"/>
        <n x="531"/>
        <n x="1"/>
      </t>
    </mdx>
    <mdx n="0" f="v">
      <t c="3" si="227">
        <n x="225"/>
        <n x="530"/>
        <n x="1"/>
      </t>
    </mdx>
    <mdx n="0" f="v">
      <t c="3" si="227">
        <n x="225"/>
        <n x="533"/>
        <n x="1"/>
      </t>
    </mdx>
    <mdx n="0" f="v">
      <t c="3" si="227">
        <n x="225"/>
        <n x="532"/>
        <n x="1"/>
      </t>
    </mdx>
    <mdx n="0" f="v">
      <t c="3" si="227">
        <n x="225"/>
        <n x="534"/>
        <n x="1"/>
      </t>
    </mdx>
    <mdx n="0" f="v">
      <t c="3" si="227">
        <n x="225"/>
        <n x="535"/>
        <n x="1"/>
      </t>
    </mdx>
    <mdx n="0" f="v">
      <t c="3" si="227">
        <n x="225"/>
        <n x="536"/>
        <n x="1"/>
      </t>
    </mdx>
    <mdx n="0" f="v">
      <t c="3" si="227">
        <n x="225"/>
        <n x="537"/>
        <n x="1"/>
      </t>
    </mdx>
    <mdx n="0" f="v">
      <t c="3" si="227">
        <n x="225"/>
        <n x="538"/>
        <n x="1"/>
      </t>
    </mdx>
    <mdx n="0" f="v">
      <t c="3" si="227">
        <n x="225"/>
        <n x="543"/>
        <n x="1"/>
      </t>
    </mdx>
    <mdx n="0" f="v">
      <t c="3" si="227">
        <n x="225"/>
        <n x="539"/>
        <n x="1"/>
      </t>
    </mdx>
    <mdx n="0" f="v">
      <t c="3" si="227">
        <n x="225"/>
        <n x="540"/>
        <n x="1"/>
      </t>
    </mdx>
    <mdx n="0" f="v">
      <t c="3" si="227">
        <n x="225"/>
        <n x="541"/>
        <n x="1"/>
      </t>
    </mdx>
    <mdx n="0" f="v">
      <t c="3" si="227">
        <n x="225"/>
        <n x="544"/>
        <n x="1"/>
      </t>
    </mdx>
    <mdx n="0" f="v">
      <t c="3" si="227">
        <n x="225"/>
        <n x="545"/>
        <n x="1"/>
      </t>
    </mdx>
    <mdx n="0" f="v">
      <t c="3" si="227">
        <n x="225"/>
        <n x="542"/>
        <n x="1"/>
      </t>
    </mdx>
    <mdx n="0" f="v">
      <t c="3" si="227">
        <n x="225"/>
        <n x="546"/>
        <n x="1"/>
      </t>
    </mdx>
    <mdx n="0" f="v">
      <t c="3" si="227">
        <n x="225"/>
        <n x="272"/>
        <n x="251" s="1"/>
      </t>
    </mdx>
    <mdx n="0" f="v">
      <t c="3" si="227">
        <n x="225"/>
        <n x="273"/>
        <n x="251" s="1"/>
      </t>
    </mdx>
    <mdx n="0" f="v">
      <t c="3" si="227">
        <n x="225"/>
        <n x="271"/>
        <n x="251" s="1"/>
      </t>
    </mdx>
    <mdx n="0" f="v">
      <t c="3" si="227">
        <n x="225"/>
        <n x="270"/>
        <n x="251" s="1"/>
      </t>
    </mdx>
    <mdx n="0" f="v">
      <t c="3" si="227">
        <n x="225"/>
        <n x="268"/>
        <n x="251" s="1"/>
      </t>
    </mdx>
    <mdx n="0" f="v">
      <t c="3" si="227">
        <n x="225"/>
        <n x="355"/>
        <n x="251" s="1"/>
      </t>
    </mdx>
    <mdx n="0" f="v">
      <t c="3" si="227">
        <n x="225"/>
        <n x="356"/>
        <n x="251" s="1"/>
      </t>
    </mdx>
    <mdx n="0" f="v">
      <t c="3" si="227">
        <n x="225"/>
        <n x="357"/>
        <n x="251" s="1"/>
      </t>
    </mdx>
    <mdx n="0" f="v">
      <t c="3" si="227">
        <n x="225"/>
        <n x="358"/>
        <n x="251" s="1"/>
      </t>
    </mdx>
    <mdx n="0" f="v">
      <t c="3" si="227">
        <n x="225"/>
        <n x="359"/>
        <n x="251" s="1"/>
      </t>
    </mdx>
    <mdx n="0" f="v">
      <t c="3" si="227">
        <n x="225"/>
        <n x="360"/>
        <n x="251" s="1"/>
      </t>
    </mdx>
    <mdx n="0" f="v">
      <t c="3" si="227">
        <n x="225"/>
        <n x="361"/>
        <n x="251" s="1"/>
      </t>
    </mdx>
    <mdx n="0" f="v">
      <t c="3" si="227">
        <n x="225"/>
        <n x="547"/>
        <n x="251" s="1"/>
      </t>
    </mdx>
    <mdx n="0" f="v">
      <t c="3" si="227">
        <n x="225"/>
        <n x="362"/>
        <n x="251" s="1"/>
      </t>
    </mdx>
    <mdx n="0" f="v">
      <t c="3" si="227">
        <n x="225"/>
        <n x="363"/>
        <n x="251" s="1"/>
      </t>
    </mdx>
    <mdx n="0" f="v">
      <t c="3" si="227">
        <n x="225"/>
        <n x="364"/>
        <n x="251" s="1"/>
      </t>
    </mdx>
    <mdx n="0" f="v">
      <t c="3" si="227">
        <n x="225"/>
        <n x="548"/>
        <n x="251" s="1"/>
      </t>
    </mdx>
    <mdx n="0" f="v">
      <t c="3" si="227">
        <n x="225"/>
        <n x="365"/>
        <n x="251" s="1"/>
      </t>
    </mdx>
    <mdx n="0" f="v">
      <t c="3" si="227">
        <n x="225"/>
        <n x="366"/>
        <n x="251" s="1"/>
      </t>
    </mdx>
    <mdx n="0" f="v">
      <t c="3" si="227">
        <n x="225"/>
        <n x="367"/>
        <n x="251" s="1"/>
      </t>
    </mdx>
    <mdx n="0" f="v">
      <t c="3" si="227">
        <n x="225"/>
        <n x="368"/>
        <n x="251" s="1"/>
      </t>
    </mdx>
    <mdx n="0" f="v">
      <t c="3" si="227">
        <n x="225"/>
        <n x="369"/>
        <n x="251" s="1"/>
      </t>
    </mdx>
    <mdx n="0" f="v">
      <t c="3" si="227">
        <n x="225"/>
        <n x="307"/>
        <n x="251" s="1"/>
      </t>
    </mdx>
    <mdx n="0" f="v">
      <t c="3" si="227">
        <n x="225"/>
        <n x="370"/>
        <n x="251" s="1"/>
      </t>
    </mdx>
    <mdx n="0" f="v">
      <t c="3" si="227">
        <n x="225"/>
        <n x="371"/>
        <n x="251" s="1"/>
      </t>
    </mdx>
    <mdx n="0" f="v">
      <t c="3" si="227">
        <n x="225"/>
        <n x="372"/>
        <n x="251" s="1"/>
      </t>
    </mdx>
    <mdx n="0" f="v">
      <t c="3" si="227">
        <n x="225"/>
        <n x="383"/>
        <n x="251" s="1"/>
      </t>
    </mdx>
    <mdx n="0" f="v">
      <t c="3" si="227">
        <n x="225"/>
        <n x="316"/>
        <n x="251" s="1"/>
      </t>
    </mdx>
    <mdx n="0" f="v">
      <t c="3" si="227">
        <n x="225"/>
        <n x="373"/>
        <n x="251" s="1"/>
      </t>
    </mdx>
    <mdx n="0" f="v">
      <t c="3" si="227">
        <n x="225"/>
        <n x="374"/>
        <n x="251" s="1"/>
      </t>
    </mdx>
    <mdx n="0" f="v">
      <t c="3" si="227">
        <n x="225"/>
        <n x="375"/>
        <n x="251" s="1"/>
      </t>
    </mdx>
    <mdx n="0" f="v">
      <t c="3" si="227">
        <n x="225"/>
        <n x="281"/>
        <n x="251" s="1"/>
      </t>
    </mdx>
    <mdx n="0" f="v">
      <t c="3" si="227">
        <n x="225"/>
        <n x="376"/>
        <n x="251" s="1"/>
      </t>
    </mdx>
    <mdx n="0" f="v">
      <t c="3" si="227">
        <n x="225"/>
        <n x="377"/>
        <n x="251" s="1"/>
      </t>
    </mdx>
    <mdx n="0" f="v">
      <t c="3" si="227">
        <n x="225"/>
        <n x="280"/>
        <n x="251" s="1"/>
      </t>
    </mdx>
    <mdx n="0" f="v">
      <t c="3" si="227">
        <n x="225"/>
        <n x="311"/>
        <n x="251" s="1"/>
      </t>
    </mdx>
    <mdx n="0" f="v">
      <t c="3" si="227">
        <n x="225"/>
        <n x="378"/>
        <n x="251" s="1"/>
      </t>
    </mdx>
    <mdx n="0" f="v">
      <t c="3" si="227">
        <n x="225"/>
        <n x="379"/>
        <n x="251" s="1"/>
      </t>
    </mdx>
    <mdx n="0" f="v">
      <t c="3" si="227">
        <n x="225"/>
        <n x="380"/>
        <n x="251" s="1"/>
      </t>
    </mdx>
    <mdx n="0" f="v">
      <t c="3" si="227">
        <n x="225"/>
        <n x="381"/>
        <n x="251" s="1"/>
      </t>
    </mdx>
    <mdx n="0" f="v">
      <t c="3" si="227">
        <n x="225"/>
        <n x="382"/>
        <n x="251" s="1"/>
      </t>
    </mdx>
    <mdx n="0" f="v">
      <t c="3" si="227">
        <n x="225"/>
        <n x="304"/>
        <n x="251" s="1"/>
      </t>
    </mdx>
    <mdx n="0" f="v">
      <t c="3" si="227">
        <n x="225"/>
        <n x="384"/>
        <n x="251" s="1"/>
      </t>
    </mdx>
    <mdx n="0" f="v">
      <t c="3" si="227">
        <n x="225"/>
        <n x="385"/>
        <n x="251" s="1"/>
      </t>
    </mdx>
    <mdx n="0" f="v">
      <t c="3" si="227">
        <n x="225"/>
        <n x="386"/>
        <n x="251" s="1"/>
      </t>
    </mdx>
    <mdx n="0" f="v">
      <t c="3" si="227">
        <n x="225"/>
        <n x="387"/>
        <n x="251" s="1"/>
      </t>
    </mdx>
    <mdx n="0" f="v">
      <t c="3" si="227">
        <n x="225"/>
        <n x="388"/>
        <n x="251" s="1"/>
      </t>
    </mdx>
    <mdx n="0" f="v">
      <t c="3" si="227">
        <n x="225"/>
        <n x="389"/>
        <n x="251" s="1"/>
      </t>
    </mdx>
    <mdx n="0" f="v">
      <t c="3" si="227">
        <n x="225"/>
        <n x="390"/>
        <n x="251" s="1"/>
      </t>
    </mdx>
    <mdx n="0" f="v">
      <t c="3" si="227">
        <n x="225"/>
        <n x="391"/>
        <n x="251" s="1"/>
      </t>
    </mdx>
    <mdx n="0" f="v">
      <t c="3" si="227">
        <n x="225"/>
        <n x="404"/>
        <n x="251" s="1"/>
      </t>
    </mdx>
    <mdx n="0" f="v">
      <t c="3" si="227">
        <n x="225"/>
        <n x="392"/>
        <n x="251" s="1"/>
      </t>
    </mdx>
    <mdx n="0" f="v">
      <t c="3" si="227">
        <n x="225"/>
        <n x="405"/>
        <n x="251" s="1"/>
      </t>
    </mdx>
    <mdx n="0" f="v">
      <t c="3" si="227">
        <n x="225"/>
        <n x="393"/>
        <n x="251" s="1"/>
      </t>
    </mdx>
    <mdx n="0" f="v">
      <t c="3" si="227">
        <n x="225"/>
        <n x="394"/>
        <n x="251" s="1"/>
      </t>
    </mdx>
    <mdx n="0" f="v">
      <t c="3" si="227">
        <n x="225"/>
        <n x="395"/>
        <n x="251" s="1"/>
      </t>
    </mdx>
    <mdx n="0" f="v">
      <t c="3" si="227">
        <n x="225"/>
        <n x="278"/>
        <n x="251" s="1"/>
      </t>
    </mdx>
    <mdx n="0" f="v">
      <t c="3" si="227">
        <n x="225"/>
        <n x="396"/>
        <n x="251" s="1"/>
      </t>
    </mdx>
    <mdx n="0" f="v">
      <t c="3" si="227">
        <n x="225"/>
        <n x="397"/>
        <n x="251" s="1"/>
      </t>
    </mdx>
    <mdx n="0" f="v">
      <t c="3" si="227">
        <n x="225"/>
        <n x="398"/>
        <n x="251" s="1"/>
      </t>
    </mdx>
    <mdx n="0" f="v">
      <t c="3" si="227">
        <n x="225"/>
        <n x="403"/>
        <n x="251" s="1"/>
      </t>
    </mdx>
    <mdx n="0" f="v">
      <t c="3" si="227">
        <n x="225"/>
        <n x="406"/>
        <n x="251" s="1"/>
      </t>
    </mdx>
    <mdx n="0" f="v">
      <t c="3" si="227">
        <n x="225"/>
        <n x="407"/>
        <n x="251" s="1"/>
      </t>
    </mdx>
    <mdx n="0" f="v">
      <t c="3" si="227">
        <n x="225"/>
        <n x="408"/>
        <n x="251" s="1"/>
      </t>
    </mdx>
    <mdx n="0" f="v">
      <t c="3" si="227">
        <n x="225"/>
        <n x="409"/>
        <n x="251" s="1"/>
      </t>
    </mdx>
    <mdx n="0" f="v">
      <t c="3" si="227">
        <n x="225"/>
        <n x="410"/>
        <n x="251" s="1"/>
      </t>
    </mdx>
    <mdx n="0" f="v">
      <t c="3" si="227">
        <n x="225"/>
        <n x="412"/>
        <n x="251" s="1"/>
      </t>
    </mdx>
    <mdx n="0" f="v">
      <t c="3" si="227">
        <n x="225"/>
        <n x="411"/>
        <n x="251" s="1"/>
      </t>
    </mdx>
    <mdx n="0" f="v">
      <t c="3" si="227">
        <n x="225"/>
        <n x="399"/>
        <n x="251" s="1"/>
      </t>
    </mdx>
    <mdx n="0" f="v">
      <t c="3" si="227">
        <n x="225"/>
        <n x="400"/>
        <n x="251" s="1"/>
      </t>
    </mdx>
    <mdx n="0" f="v">
      <t c="3" si="227">
        <n x="225"/>
        <n x="401"/>
        <n x="251" s="1"/>
      </t>
    </mdx>
    <mdx n="0" f="v">
      <t c="3" si="227">
        <n x="225"/>
        <n x="402"/>
        <n x="251" s="1"/>
      </t>
    </mdx>
    <mdx n="0" f="v">
      <t c="3" si="227">
        <n x="225"/>
        <n x="277"/>
        <n x="251" s="1"/>
      </t>
    </mdx>
    <mdx n="0" f="v">
      <t c="3" si="227">
        <n x="225"/>
        <n x="413"/>
        <n x="251" s="1"/>
      </t>
    </mdx>
    <mdx n="0" f="v">
      <t c="3" si="227">
        <n x="225"/>
        <n x="414"/>
        <n x="251" s="1"/>
      </t>
    </mdx>
    <mdx n="0" f="v">
      <t c="3" si="227">
        <n x="225"/>
        <n x="415"/>
        <n x="251" s="1"/>
      </t>
    </mdx>
    <mdx n="0" f="v">
      <t c="3" si="227">
        <n x="225"/>
        <n x="416"/>
        <n x="251" s="1"/>
      </t>
    </mdx>
    <mdx n="0" f="v">
      <t c="3" si="227">
        <n x="225"/>
        <n x="427"/>
        <n x="251" s="1"/>
      </t>
    </mdx>
    <mdx n="0" f="v">
      <t c="3" si="227">
        <n x="225"/>
        <n x="417"/>
        <n x="251" s="1"/>
      </t>
    </mdx>
    <mdx n="0" f="v">
      <t c="3" si="227">
        <n x="225"/>
        <n x="418"/>
        <n x="251" s="1"/>
      </t>
    </mdx>
    <mdx n="0" f="v">
      <t c="3" si="227">
        <n x="225"/>
        <n x="419"/>
        <n x="251" s="1"/>
      </t>
    </mdx>
    <mdx n="0" f="v">
      <t c="3" si="227">
        <n x="225"/>
        <n x="420"/>
        <n x="251" s="1"/>
      </t>
    </mdx>
    <mdx n="0" f="v">
      <t c="3" si="227">
        <n x="225"/>
        <n x="301"/>
        <n x="251" s="1"/>
      </t>
    </mdx>
    <mdx n="0" f="v">
      <t c="3" si="227">
        <n x="225"/>
        <n x="299"/>
        <n x="251" s="1"/>
      </t>
    </mdx>
    <mdx n="0" f="v">
      <t c="3" si="227">
        <n x="225"/>
        <n x="297"/>
        <n x="251" s="1"/>
      </t>
    </mdx>
    <mdx n="0" f="v">
      <t c="3" si="227">
        <n x="225"/>
        <n x="421"/>
        <n x="251" s="1"/>
      </t>
    </mdx>
    <mdx n="0" f="v">
      <t c="3" si="227">
        <n x="225"/>
        <n x="422"/>
        <n x="251" s="1"/>
      </t>
    </mdx>
    <mdx n="0" f="v">
      <t c="3" si="227">
        <n x="225"/>
        <n x="423"/>
        <n x="251" s="1"/>
      </t>
    </mdx>
    <mdx n="0" f="v">
      <t c="3" si="227">
        <n x="225"/>
        <n x="424"/>
        <n x="251" s="1"/>
      </t>
    </mdx>
    <mdx n="0" f="v">
      <t c="3" si="227">
        <n x="225"/>
        <n x="425"/>
        <n x="251" s="1"/>
      </t>
    </mdx>
    <mdx n="0" f="v">
      <t c="3" si="227">
        <n x="225"/>
        <n x="348"/>
        <n x="251" s="1"/>
      </t>
    </mdx>
    <mdx n="0" f="v">
      <t c="3" si="227">
        <n x="225"/>
        <n x="327"/>
        <n x="251" s="1"/>
      </t>
    </mdx>
    <mdx n="0" f="v">
      <t c="3" si="227">
        <n x="225"/>
        <n x="426"/>
        <n x="251" s="1"/>
      </t>
    </mdx>
    <mdx n="0" f="v">
      <t c="3" si="227">
        <n x="225"/>
        <n x="329"/>
        <n x="251" s="1"/>
      </t>
    </mdx>
    <mdx n="0" f="v">
      <t c="3" si="227">
        <n x="225"/>
        <n x="428"/>
        <n x="251" s="1"/>
      </t>
    </mdx>
    <mdx n="0" f="v">
      <t c="3" si="227">
        <n x="225"/>
        <n x="328"/>
        <n x="251" s="1"/>
      </t>
    </mdx>
    <mdx n="0" f="v">
      <t c="3" si="227">
        <n x="225"/>
        <n x="429"/>
        <n x="251" s="1"/>
      </t>
    </mdx>
    <mdx n="0" f="v">
      <t c="3" si="227">
        <n x="225"/>
        <n x="430"/>
        <n x="251" s="1"/>
      </t>
    </mdx>
    <mdx n="0" f="v">
      <t c="3" si="227">
        <n x="225"/>
        <n x="431"/>
        <n x="251" s="1"/>
      </t>
    </mdx>
    <mdx n="0" f="v">
      <t c="3" si="227">
        <n x="225"/>
        <n x="432"/>
        <n x="251" s="1"/>
      </t>
    </mdx>
    <mdx n="0" f="v">
      <t c="3" si="227">
        <n x="225"/>
        <n x="433"/>
        <n x="251" s="1"/>
      </t>
    </mdx>
    <mdx n="0" f="v">
      <t c="3" si="227">
        <n x="225"/>
        <n x="326"/>
        <n x="251" s="1"/>
      </t>
    </mdx>
    <mdx n="0" f="v">
      <t c="3" si="227">
        <n x="225"/>
        <n x="435"/>
        <n x="251" s="1"/>
      </t>
    </mdx>
    <mdx n="0" f="v">
      <t c="3" si="227">
        <n x="225"/>
        <n x="436"/>
        <n x="251" s="1"/>
      </t>
    </mdx>
    <mdx n="0" f="v">
      <t c="3" si="227">
        <n x="225"/>
        <n x="437"/>
        <n x="251" s="1"/>
      </t>
    </mdx>
    <mdx n="0" f="v">
      <t c="3" si="227">
        <n x="225"/>
        <n x="294"/>
        <n x="251" s="1"/>
      </t>
    </mdx>
    <mdx n="0" f="v">
      <t c="3" si="227">
        <n x="225"/>
        <n x="293"/>
        <n x="251" s="1"/>
      </t>
    </mdx>
    <mdx n="0" f="v">
      <t c="3" si="227">
        <n x="225"/>
        <n x="442"/>
        <n x="251" s="1"/>
      </t>
    </mdx>
    <mdx n="0" f="v">
      <t c="3" si="227">
        <n x="225"/>
        <n x="443"/>
        <n x="251" s="1"/>
      </t>
    </mdx>
    <mdx n="0" f="v">
      <t c="3" si="227">
        <n x="225"/>
        <n x="444"/>
        <n x="251" s="1"/>
      </t>
    </mdx>
    <mdx n="0" f="v">
      <t c="3" si="227">
        <n x="225"/>
        <n x="445"/>
        <n x="251" s="1"/>
      </t>
    </mdx>
    <mdx n="0" f="v">
      <t c="3" si="227">
        <n x="225"/>
        <n x="446"/>
        <n x="251" s="1"/>
      </t>
    </mdx>
    <mdx n="0" f="v">
      <t c="3" si="227">
        <n x="225"/>
        <n x="452"/>
        <n x="251" s="1"/>
      </t>
    </mdx>
    <mdx n="0" f="v">
      <t c="3" si="227">
        <n x="225"/>
        <n x="276"/>
        <n x="251" s="1"/>
      </t>
    </mdx>
    <mdx n="0" f="v">
      <t c="3" si="227">
        <n x="225"/>
        <n x="453"/>
        <n x="251" s="1"/>
      </t>
    </mdx>
    <mdx n="0" f="v">
      <t c="3" si="227">
        <n x="225"/>
        <n x="454"/>
        <n x="251" s="1"/>
      </t>
    </mdx>
    <mdx n="0" f="v">
      <t c="3" si="227">
        <n x="225"/>
        <n x="455"/>
        <n x="251" s="1"/>
      </t>
    </mdx>
    <mdx n="0" f="v">
      <t c="3" si="227">
        <n x="225"/>
        <n x="456"/>
        <n x="251" s="1"/>
      </t>
    </mdx>
    <mdx n="0" f="v">
      <t c="3" si="227">
        <n x="225"/>
        <n x="434"/>
        <n x="251" s="1"/>
      </t>
    </mdx>
    <mdx n="0" f="v">
      <t c="3" si="227">
        <n x="225"/>
        <n x="438"/>
        <n x="251" s="1"/>
      </t>
    </mdx>
    <mdx n="0" f="v">
      <t c="3" si="227">
        <n x="225"/>
        <n x="350"/>
        <n x="251" s="1"/>
      </t>
    </mdx>
    <mdx n="0" f="v">
      <t c="3" si="227">
        <n x="225"/>
        <n x="439"/>
        <n x="251" s="1"/>
      </t>
    </mdx>
    <mdx n="0" f="v">
      <t c="3" si="227">
        <n x="225"/>
        <n x="440"/>
        <n x="251" s="1"/>
      </t>
    </mdx>
    <mdx n="0" f="v">
      <t c="3" si="227">
        <n x="225"/>
        <n x="441"/>
        <n x="251" s="1"/>
      </t>
    </mdx>
    <mdx n="0" f="v">
      <t c="3" si="227">
        <n x="225"/>
        <n x="447"/>
        <n x="251" s="1"/>
      </t>
    </mdx>
    <mdx n="0" f="v">
      <t c="3" si="227">
        <n x="225"/>
        <n x="346"/>
        <n x="251" s="1"/>
      </t>
    </mdx>
    <mdx n="0" f="v">
      <t c="3" si="227">
        <n x="225"/>
        <n x="461"/>
        <n x="251" s="1"/>
      </t>
    </mdx>
    <mdx n="0" f="v">
      <t c="3" si="227">
        <n x="225"/>
        <n x="462"/>
        <n x="251" s="1"/>
      </t>
    </mdx>
    <mdx n="0" f="v">
      <t c="3" si="227">
        <n x="225"/>
        <n x="463"/>
        <n x="251" s="1"/>
      </t>
    </mdx>
    <mdx n="0" f="v">
      <t c="3" si="227">
        <n x="225"/>
        <n x="464"/>
        <n x="251" s="1"/>
      </t>
    </mdx>
    <mdx n="0" f="v">
      <t c="3" si="227">
        <n x="225"/>
        <n x="465"/>
        <n x="251" s="1"/>
      </t>
    </mdx>
    <mdx n="0" f="v">
      <t c="3" si="227">
        <n x="225"/>
        <n x="466"/>
        <n x="251" s="1"/>
      </t>
    </mdx>
    <mdx n="0" f="v">
      <t c="3" si="227">
        <n x="225"/>
        <n x="467"/>
        <n x="251" s="1"/>
      </t>
    </mdx>
    <mdx n="0" f="v">
      <t c="3" si="227">
        <n x="225"/>
        <n x="459"/>
        <n x="251" s="1"/>
      </t>
    </mdx>
    <mdx n="0" f="v">
      <t c="3" si="227">
        <n x="225"/>
        <n x="448"/>
        <n x="251" s="1"/>
      </t>
    </mdx>
    <mdx n="0" f="v">
      <t c="3" si="227">
        <n x="225"/>
        <n x="449"/>
        <n x="251" s="1"/>
      </t>
    </mdx>
    <mdx n="0" f="v">
      <t c="3" si="227">
        <n x="225"/>
        <n x="450"/>
        <n x="251" s="1"/>
      </t>
    </mdx>
    <mdx n="0" f="v">
      <t c="3" si="227">
        <n x="225"/>
        <n x="451"/>
        <n x="251" s="1"/>
      </t>
    </mdx>
    <mdx n="0" f="v">
      <t c="3" si="227">
        <n x="225"/>
        <n x="457"/>
        <n x="251" s="1"/>
      </t>
    </mdx>
    <mdx n="0" f="v">
      <t c="3" si="227">
        <n x="225"/>
        <n x="458"/>
        <n x="251" s="1"/>
      </t>
    </mdx>
    <mdx n="0" f="v">
      <t c="3" si="227">
        <n x="225"/>
        <n x="473"/>
        <n x="251" s="1"/>
      </t>
    </mdx>
    <mdx n="0" f="v">
      <t c="3" si="227">
        <n x="225"/>
        <n x="474"/>
        <n x="251" s="1"/>
      </t>
    </mdx>
    <mdx n="0" f="v">
      <t c="3" si="227">
        <n x="225"/>
        <n x="475"/>
        <n x="251" s="1"/>
      </t>
    </mdx>
    <mdx n="0" f="v">
      <t c="3" si="227">
        <n x="225"/>
        <n x="476"/>
        <n x="251" s="1"/>
      </t>
    </mdx>
    <mdx n="0" f="v">
      <t c="3" si="227">
        <n x="225"/>
        <n x="460"/>
        <n x="251" s="1"/>
      </t>
    </mdx>
    <mdx n="0" f="v">
      <t c="3" si="227">
        <n x="225"/>
        <n x="468"/>
        <n x="251" s="1"/>
      </t>
    </mdx>
    <mdx n="0" f="v">
      <t c="3" si="227">
        <n x="225"/>
        <n x="469"/>
        <n x="251" s="1"/>
      </t>
    </mdx>
    <mdx n="0" f="v">
      <t c="3" si="227">
        <n x="225"/>
        <n x="470"/>
        <n x="251" s="1"/>
      </t>
    </mdx>
    <mdx n="0" f="v">
      <t c="3" si="227">
        <n x="225"/>
        <n x="471"/>
        <n x="251" s="1"/>
      </t>
    </mdx>
    <mdx n="0" f="v">
      <t c="3" si="227">
        <n x="225"/>
        <n x="477"/>
        <n x="251" s="1"/>
      </t>
    </mdx>
    <mdx n="0" f="v">
      <t c="3" si="227">
        <n x="225"/>
        <n x="478"/>
        <n x="251" s="1"/>
      </t>
    </mdx>
    <mdx n="0" f="v">
      <t c="3" si="227">
        <n x="225"/>
        <n x="479"/>
        <n x="251" s="1"/>
      </t>
    </mdx>
    <mdx n="0" f="v">
      <t c="3" si="227">
        <n x="225"/>
        <n x="472"/>
        <n x="251" s="1"/>
      </t>
    </mdx>
    <mdx n="0" f="v">
      <t c="3" si="227">
        <n x="225"/>
        <n x="480"/>
        <n x="251" s="1"/>
      </t>
    </mdx>
    <mdx n="0" f="v">
      <t c="3" si="227">
        <n x="225"/>
        <n x="481"/>
        <n x="251" s="1"/>
      </t>
    </mdx>
    <mdx n="0" f="v">
      <t c="3" si="227">
        <n x="225"/>
        <n x="483"/>
        <n x="251" s="1"/>
      </t>
    </mdx>
    <mdx n="0" f="v">
      <t c="3" si="227">
        <n x="225"/>
        <n x="484"/>
        <n x="251" s="1"/>
      </t>
    </mdx>
    <mdx n="0" f="v">
      <t c="3" si="227">
        <n x="225"/>
        <n x="485"/>
        <n x="251" s="1"/>
      </t>
    </mdx>
    <mdx n="0" f="v">
      <t c="3" si="227">
        <n x="225"/>
        <n x="486"/>
        <n x="251" s="1"/>
      </t>
    </mdx>
    <mdx n="0" f="v">
      <t c="3" si="227">
        <n x="225"/>
        <n x="487"/>
        <n x="251" s="1"/>
      </t>
    </mdx>
    <mdx n="0" f="v">
      <t c="3" si="227">
        <n x="225"/>
        <n x="488"/>
        <n x="251" s="1"/>
      </t>
    </mdx>
    <mdx n="0" f="v">
      <t c="3" si="227">
        <n x="225"/>
        <n x="489"/>
        <n x="251" s="1"/>
      </t>
    </mdx>
    <mdx n="0" f="v">
      <t c="3" si="227">
        <n x="225"/>
        <n x="490"/>
        <n x="251" s="1"/>
      </t>
    </mdx>
    <mdx n="0" f="v">
      <t c="3" si="227">
        <n x="225"/>
        <n x="492"/>
        <n x="251" s="1"/>
      </t>
    </mdx>
    <mdx n="0" f="v">
      <t c="3" si="227">
        <n x="225"/>
        <n x="493"/>
        <n x="251" s="1"/>
      </t>
    </mdx>
    <mdx n="0" f="v">
      <t c="3" si="227">
        <n x="225"/>
        <n x="482"/>
        <n x="251" s="1"/>
      </t>
    </mdx>
    <mdx n="0" f="v">
      <t c="3" si="227">
        <n x="225"/>
        <n x="491"/>
        <n x="251" s="1"/>
      </t>
    </mdx>
    <mdx n="0" f="v">
      <t c="3" si="227">
        <n x="225"/>
        <n x="495"/>
        <n x="251" s="1"/>
      </t>
    </mdx>
    <mdx n="0" f="v">
      <t c="3" si="227">
        <n x="225"/>
        <n x="496"/>
        <n x="251" s="1"/>
      </t>
    </mdx>
    <mdx n="0" f="v">
      <t c="3" si="227">
        <n x="225"/>
        <n x="494"/>
        <n x="251" s="1"/>
      </t>
    </mdx>
    <mdx n="0" f="v">
      <t c="3" si="227">
        <n x="225"/>
        <n x="497"/>
        <n x="251" s="1"/>
      </t>
    </mdx>
    <mdx n="0" f="v">
      <t c="3" si="227">
        <n x="225"/>
        <n x="498"/>
        <n x="251" s="1"/>
      </t>
    </mdx>
    <mdx n="0" f="v">
      <t c="3" si="227">
        <n x="225"/>
        <n x="499"/>
        <n x="251" s="1"/>
      </t>
    </mdx>
    <mdx n="0" f="v">
      <t c="3" si="227">
        <n x="225"/>
        <n x="500"/>
        <n x="251" s="1"/>
      </t>
    </mdx>
    <mdx n="0" f="v">
      <t c="3" si="227">
        <n x="225"/>
        <n x="501"/>
        <n x="251" s="1"/>
      </t>
    </mdx>
    <mdx n="0" f="v">
      <t c="3" si="227">
        <n x="225"/>
        <n x="502"/>
        <n x="251" s="1"/>
      </t>
    </mdx>
    <mdx n="0" f="v">
      <t c="3" si="227">
        <n x="225"/>
        <n x="507"/>
        <n x="251" s="1"/>
      </t>
    </mdx>
    <mdx n="0" f="v">
      <t c="3" si="227">
        <n x="225"/>
        <n x="508"/>
        <n x="251" s="1"/>
      </t>
    </mdx>
    <mdx n="0" f="v">
      <t c="3" si="227">
        <n x="225"/>
        <n x="509"/>
        <n x="251" s="1"/>
      </t>
    </mdx>
    <mdx n="0" f="v">
      <t c="3" si="227">
        <n x="225"/>
        <n x="503"/>
        <n x="251" s="1"/>
      </t>
    </mdx>
    <mdx n="0" f="v">
      <t c="3" si="227">
        <n x="225"/>
        <n x="504"/>
        <n x="251" s="1"/>
      </t>
    </mdx>
    <mdx n="0" f="v">
      <t c="3" si="227">
        <n x="225"/>
        <n x="505"/>
        <n x="251" s="1"/>
      </t>
    </mdx>
    <mdx n="0" f="v">
      <t c="3" si="227">
        <n x="225"/>
        <n x="506"/>
        <n x="251" s="1"/>
      </t>
    </mdx>
    <mdx n="0" f="v">
      <t c="3" si="227">
        <n x="225"/>
        <n x="513"/>
        <n x="251" s="1"/>
      </t>
    </mdx>
    <mdx n="0" f="v">
      <t c="3" si="227">
        <n x="225"/>
        <n x="514"/>
        <n x="251" s="1"/>
      </t>
    </mdx>
    <mdx n="0" f="v">
      <t c="3" si="227">
        <n x="225"/>
        <n x="515"/>
        <n x="251" s="1"/>
      </t>
    </mdx>
    <mdx n="0" f="v">
      <t c="3" si="227">
        <n x="225"/>
        <n x="510"/>
        <n x="251" s="1"/>
      </t>
    </mdx>
    <mdx n="0" f="v">
      <t c="3" si="227">
        <n x="225"/>
        <n x="511"/>
        <n x="251" s="1"/>
      </t>
    </mdx>
    <mdx n="0" f="v">
      <t c="3" si="227">
        <n x="225"/>
        <n x="512"/>
        <n x="251" s="1"/>
      </t>
    </mdx>
    <mdx n="0" f="v">
      <t c="3" si="227">
        <n x="225"/>
        <n x="516"/>
        <n x="251" s="1"/>
      </t>
    </mdx>
    <mdx n="0" f="v">
      <t c="3" si="227">
        <n x="225"/>
        <n x="517"/>
        <n x="251" s="1"/>
      </t>
    </mdx>
    <mdx n="0" f="v">
      <t c="3" si="227">
        <n x="225"/>
        <n x="518"/>
        <n x="251" s="1"/>
      </t>
    </mdx>
    <mdx n="0" f="v">
      <t c="3" si="227">
        <n x="225"/>
        <n x="519"/>
        <n x="251" s="1"/>
      </t>
    </mdx>
    <mdx n="0" f="v">
      <t c="3" si="227">
        <n x="225"/>
        <n x="520"/>
        <n x="251" s="1"/>
      </t>
    </mdx>
    <mdx n="0" f="v">
      <t c="3" si="227">
        <n x="225"/>
        <n x="521"/>
        <n x="251" s="1"/>
      </t>
    </mdx>
    <mdx n="0" f="v">
      <t c="3" si="227">
        <n x="225"/>
        <n x="522"/>
        <n x="251" s="1"/>
      </t>
    </mdx>
    <mdx n="0" f="v">
      <t c="3" si="227">
        <n x="225"/>
        <n x="523"/>
        <n x="251" s="1"/>
      </t>
    </mdx>
    <mdx n="0" f="v">
      <t c="3" si="227">
        <n x="225"/>
        <n x="529"/>
        <n x="251" s="1"/>
      </t>
    </mdx>
    <mdx n="0" f="v">
      <t c="3" si="227">
        <n x="225"/>
        <n x="525"/>
        <n x="251" s="1"/>
      </t>
    </mdx>
    <mdx n="0" f="v">
      <t c="3" si="227">
        <n x="225"/>
        <n x="526"/>
        <n x="251" s="1"/>
      </t>
    </mdx>
    <mdx n="0" f="v">
      <t c="3" si="227">
        <n x="225"/>
        <n x="528"/>
        <n x="251" s="1"/>
      </t>
    </mdx>
    <mdx n="0" f="v">
      <t c="3" si="227">
        <n x="225"/>
        <n x="531"/>
        <n x="251" s="1"/>
      </t>
    </mdx>
    <mdx n="0" f="v">
      <t c="3" si="227">
        <n x="225"/>
        <n x="524"/>
        <n x="251" s="1"/>
      </t>
    </mdx>
    <mdx n="0" f="v">
      <t c="3" si="227">
        <n x="225"/>
        <n x="527"/>
        <n x="251" s="1"/>
      </t>
    </mdx>
    <mdx n="0" f="v">
      <t c="3" si="227">
        <n x="225"/>
        <n x="530"/>
        <n x="251" s="1"/>
      </t>
    </mdx>
    <mdx n="0" f="v">
      <t c="3" si="227">
        <n x="225"/>
        <n x="532"/>
        <n x="251" s="1"/>
      </t>
    </mdx>
    <mdx n="0" f="v">
      <t c="3" si="227">
        <n x="225"/>
        <n x="533"/>
        <n x="251" s="1"/>
      </t>
    </mdx>
    <mdx n="0" f="v">
      <t c="3" si="227">
        <n x="225"/>
        <n x="534"/>
        <n x="251" s="1"/>
      </t>
    </mdx>
    <mdx n="0" f="v">
      <t c="3" si="227">
        <n x="225"/>
        <n x="535"/>
        <n x="251" s="1"/>
      </t>
    </mdx>
    <mdx n="0" f="v">
      <t c="3" si="227">
        <n x="225"/>
        <n x="536"/>
        <n x="251" s="1"/>
      </t>
    </mdx>
    <mdx n="0" f="v">
      <t c="3" si="227">
        <n x="225"/>
        <n x="537"/>
        <n x="251" s="1"/>
      </t>
    </mdx>
    <mdx n="0" f="v">
      <t c="3" si="227">
        <n x="225"/>
        <n x="538"/>
        <n x="251" s="1"/>
      </t>
    </mdx>
    <mdx n="0" f="v">
      <t c="3" si="227">
        <n x="225"/>
        <n x="539"/>
        <n x="251" s="1"/>
      </t>
    </mdx>
    <mdx n="0" f="v">
      <t c="3" si="227">
        <n x="225"/>
        <n x="540"/>
        <n x="251" s="1"/>
      </t>
    </mdx>
    <mdx n="0" f="v">
      <t c="3" si="227">
        <n x="225"/>
        <n x="541"/>
        <n x="251" s="1"/>
      </t>
    </mdx>
    <mdx n="0" f="v">
      <t c="3" si="227">
        <n x="225"/>
        <n x="545"/>
        <n x="251" s="1"/>
      </t>
    </mdx>
    <mdx n="0" f="v">
      <t c="3" si="227">
        <n x="225"/>
        <n x="543"/>
        <n x="251" s="1"/>
      </t>
    </mdx>
    <mdx n="0" f="v">
      <t c="3" si="227">
        <n x="225"/>
        <n x="542"/>
        <n x="251" s="1"/>
      </t>
    </mdx>
    <mdx n="0" f="v">
      <t c="3" si="227">
        <n x="225"/>
        <n x="544"/>
        <n x="251" s="1"/>
      </t>
    </mdx>
    <mdx n="0" f="v">
      <t c="3" si="227">
        <n x="225"/>
        <n x="546"/>
        <n x="251" s="1"/>
      </t>
    </mdx>
    <mdx n="0" f="v">
      <t c="3" si="227">
        <n x="225"/>
        <n x="272"/>
        <n x="81"/>
      </t>
    </mdx>
    <mdx n="0" f="v">
      <t c="3" si="227">
        <n x="225"/>
        <n x="273"/>
        <n x="81"/>
      </t>
    </mdx>
    <mdx n="0" f="v">
      <t c="3" si="227">
        <n x="225"/>
        <n x="271"/>
        <n x="81"/>
      </t>
    </mdx>
    <mdx n="0" f="v">
      <t c="3" si="227">
        <n x="225"/>
        <n x="270"/>
        <n x="81"/>
      </t>
    </mdx>
    <mdx n="0" f="v">
      <t c="3" si="227">
        <n x="225"/>
        <n x="268"/>
        <n x="81"/>
      </t>
    </mdx>
    <mdx n="0" f="v">
      <t c="3" si="227">
        <n x="225"/>
        <n x="355"/>
        <n x="81"/>
      </t>
    </mdx>
    <mdx n="0" f="v">
      <t c="3" si="227">
        <n x="225"/>
        <n x="356"/>
        <n x="81"/>
      </t>
    </mdx>
    <mdx n="0" f="v">
      <t c="3" si="227">
        <n x="225"/>
        <n x="357"/>
        <n x="81"/>
      </t>
    </mdx>
    <mdx n="0" f="v">
      <t c="3" si="227">
        <n x="225"/>
        <n x="358"/>
        <n x="81"/>
      </t>
    </mdx>
    <mdx n="0" f="v">
      <t c="3" si="227">
        <n x="225"/>
        <n x="359"/>
        <n x="81"/>
      </t>
    </mdx>
    <mdx n="0" f="v">
      <t c="3" si="227">
        <n x="225"/>
        <n x="361"/>
        <n x="81"/>
      </t>
    </mdx>
    <mdx n="0" f="v">
      <t c="3" si="227">
        <n x="225"/>
        <n x="383"/>
        <n x="81"/>
      </t>
    </mdx>
    <mdx n="0" f="v">
      <t c="3" si="227">
        <n x="225"/>
        <n x="547"/>
        <n x="81"/>
      </t>
    </mdx>
    <mdx n="0" f="v">
      <t c="3" si="227">
        <n x="225"/>
        <n x="362"/>
        <n x="81"/>
      </t>
    </mdx>
    <mdx n="0" f="v">
      <t c="3" si="227">
        <n x="225"/>
        <n x="363"/>
        <n x="81"/>
      </t>
    </mdx>
    <mdx n="0" f="v">
      <t c="3" si="227">
        <n x="225"/>
        <n x="364"/>
        <n x="81"/>
      </t>
    </mdx>
    <mdx n="0" f="v">
      <t c="3" si="227">
        <n x="225"/>
        <n x="548"/>
        <n x="81"/>
      </t>
    </mdx>
    <mdx n="0" f="v">
      <t c="3" si="227">
        <n x="225"/>
        <n x="365"/>
        <n x="81"/>
      </t>
    </mdx>
    <mdx n="0" f="v">
      <t c="3" si="227">
        <n x="225"/>
        <n x="366"/>
        <n x="81"/>
      </t>
    </mdx>
    <mdx n="0" f="v">
      <t c="3" si="227">
        <n x="225"/>
        <n x="367"/>
        <n x="81"/>
      </t>
    </mdx>
    <mdx n="0" f="v">
      <t c="3" si="227">
        <n x="225"/>
        <n x="368"/>
        <n x="81"/>
      </t>
    </mdx>
    <mdx n="0" f="v">
      <t c="3" si="227">
        <n x="225"/>
        <n x="369"/>
        <n x="81"/>
      </t>
    </mdx>
    <mdx n="0" f="v">
      <t c="3" si="227">
        <n x="225"/>
        <n x="307"/>
        <n x="81"/>
      </t>
    </mdx>
    <mdx n="0" f="v">
      <t c="3" si="227">
        <n x="225"/>
        <n x="370"/>
        <n x="81"/>
      </t>
    </mdx>
    <mdx n="0" f="v">
      <t c="3" si="227">
        <n x="225"/>
        <n x="371"/>
        <n x="81"/>
      </t>
    </mdx>
    <mdx n="0" f="v">
      <t c="3" si="227">
        <n x="225"/>
        <n x="372"/>
        <n x="81"/>
      </t>
    </mdx>
    <mdx n="0" f="v">
      <t c="3" si="227">
        <n x="225"/>
        <n x="373"/>
        <n x="81"/>
      </t>
    </mdx>
    <mdx n="0" f="v">
      <t c="3" si="227">
        <n x="225"/>
        <n x="374"/>
        <n x="81"/>
      </t>
    </mdx>
    <mdx n="0" f="v">
      <t c="3" si="227">
        <n x="225"/>
        <n x="375"/>
        <n x="81"/>
      </t>
    </mdx>
    <mdx n="0" f="v">
      <t c="3" si="227">
        <n x="225"/>
        <n x="281"/>
        <n x="81"/>
      </t>
    </mdx>
    <mdx n="0" f="v">
      <t c="3" si="227">
        <n x="225"/>
        <n x="376"/>
        <n x="81"/>
      </t>
    </mdx>
    <mdx n="0" f="v">
      <t c="3" si="227">
        <n x="225"/>
        <n x="377"/>
        <n x="81"/>
      </t>
    </mdx>
    <mdx n="0" f="v">
      <t c="3" si="227">
        <n x="225"/>
        <n x="280"/>
        <n x="81"/>
      </t>
    </mdx>
    <mdx n="0" f="v">
      <t c="3" si="227">
        <n x="225"/>
        <n x="311"/>
        <n x="81"/>
      </t>
    </mdx>
    <mdx n="0" f="v">
      <t c="3" si="227">
        <n x="225"/>
        <n x="378"/>
        <n x="81"/>
      </t>
    </mdx>
    <mdx n="0" f="v">
      <t c="3" si="227">
        <n x="225"/>
        <n x="379"/>
        <n x="81"/>
      </t>
    </mdx>
    <mdx n="0" f="v">
      <t c="3" si="227">
        <n x="225"/>
        <n x="380"/>
        <n x="81"/>
      </t>
    </mdx>
    <mdx n="0" f="v">
      <t c="3" si="227">
        <n x="225"/>
        <n x="381"/>
        <n x="81"/>
      </t>
    </mdx>
    <mdx n="0" f="v">
      <t c="3" si="227">
        <n x="225"/>
        <n x="382"/>
        <n x="81"/>
      </t>
    </mdx>
    <mdx n="0" f="v">
      <t c="3" si="227">
        <n x="225"/>
        <n x="304"/>
        <n x="81"/>
      </t>
    </mdx>
    <mdx n="0" f="v">
      <t c="3" si="227">
        <n x="225"/>
        <n x="404"/>
        <n x="81"/>
      </t>
    </mdx>
    <mdx n="0" f="v">
      <t c="3" si="227">
        <n x="225"/>
        <n x="384"/>
        <n x="81"/>
      </t>
    </mdx>
    <mdx n="0" f="v">
      <t c="3" si="227">
        <n x="225"/>
        <n x="385"/>
        <n x="81"/>
      </t>
    </mdx>
    <mdx n="0" f="v">
      <t c="3" si="227">
        <n x="225"/>
        <n x="386"/>
        <n x="81"/>
      </t>
    </mdx>
    <mdx n="0" f="v">
      <t c="3" si="227">
        <n x="225"/>
        <n x="387"/>
        <n x="81"/>
      </t>
    </mdx>
    <mdx n="0" f="v">
      <t c="3" si="227">
        <n x="225"/>
        <n x="388"/>
        <n x="81"/>
      </t>
    </mdx>
    <mdx n="0" f="v">
      <t c="3" si="227">
        <n x="225"/>
        <n x="389"/>
        <n x="81"/>
      </t>
    </mdx>
    <mdx n="0" f="v">
      <t c="3" si="227">
        <n x="225"/>
        <n x="390"/>
        <n x="81"/>
      </t>
    </mdx>
    <mdx n="0" f="v">
      <t c="3" si="227">
        <n x="225"/>
        <n x="405"/>
        <n x="81"/>
      </t>
    </mdx>
    <mdx n="0" f="v">
      <t c="3" si="227">
        <n x="225"/>
        <n x="393"/>
        <n x="81"/>
      </t>
    </mdx>
    <mdx n="0" f="v">
      <t c="3" si="227">
        <n x="225"/>
        <n x="394"/>
        <n x="81"/>
      </t>
    </mdx>
    <mdx n="0" f="v">
      <t c="3" si="227">
        <n x="225"/>
        <n x="395"/>
        <n x="81"/>
      </t>
    </mdx>
    <mdx n="0" f="v">
      <t c="3" si="227">
        <n x="225"/>
        <n x="278"/>
        <n x="81"/>
      </t>
    </mdx>
    <mdx n="0" f="v">
      <t c="3" si="227">
        <n x="225"/>
        <n x="396"/>
        <n x="81"/>
      </t>
    </mdx>
    <mdx n="0" f="v">
      <t c="3" si="227">
        <n x="225"/>
        <n x="397"/>
        <n x="81"/>
      </t>
    </mdx>
    <mdx n="0" f="v">
      <t c="3" si="227">
        <n x="225"/>
        <n x="392"/>
        <n x="81"/>
      </t>
    </mdx>
    <mdx n="0" f="v">
      <t c="3" si="227">
        <n x="225"/>
        <n x="391"/>
        <n x="81"/>
      </t>
    </mdx>
    <mdx n="0" f="v">
      <t c="3" si="227">
        <n x="225"/>
        <n x="406"/>
        <n x="81"/>
      </t>
    </mdx>
    <mdx n="0" f="v">
      <t c="3" si="227">
        <n x="225"/>
        <n x="407"/>
        <n x="81"/>
      </t>
    </mdx>
    <mdx n="0" f="v">
      <t c="3" si="227">
        <n x="225"/>
        <n x="408"/>
        <n x="81"/>
      </t>
    </mdx>
    <mdx n="0" f="v">
      <t c="3" si="227">
        <n x="225"/>
        <n x="409"/>
        <n x="81"/>
      </t>
    </mdx>
    <mdx n="0" f="v">
      <t c="3" si="227">
        <n x="225"/>
        <n x="410"/>
        <n x="81"/>
      </t>
    </mdx>
    <mdx n="0" f="v">
      <t c="3" si="227">
        <n x="225"/>
        <n x="403"/>
        <n x="81"/>
      </t>
    </mdx>
    <mdx n="0" f="v">
      <t c="3" si="227">
        <n x="225"/>
        <n x="399"/>
        <n x="81"/>
      </t>
    </mdx>
    <mdx n="0" f="v">
      <t c="3" si="227">
        <n x="225"/>
        <n x="401"/>
        <n x="81"/>
      </t>
    </mdx>
    <mdx n="0" f="v">
      <t c="3" si="227">
        <n x="225"/>
        <n x="402"/>
        <n x="81"/>
      </t>
    </mdx>
    <mdx n="0" f="v">
      <t c="3" si="227">
        <n x="225"/>
        <n x="277"/>
        <n x="81"/>
      </t>
    </mdx>
    <mdx n="0" f="v">
      <t c="3" si="227">
        <n x="225"/>
        <n x="413"/>
        <n x="81"/>
      </t>
    </mdx>
    <mdx n="0" f="v">
      <t c="3" si="227">
        <n x="225"/>
        <n x="414"/>
        <n x="81"/>
      </t>
    </mdx>
    <mdx n="0" f="v">
      <t c="3" si="227">
        <n x="225"/>
        <n x="415"/>
        <n x="81"/>
      </t>
    </mdx>
    <mdx n="0" f="v">
      <t c="3" si="227">
        <n x="225"/>
        <n x="416"/>
        <n x="81"/>
      </t>
    </mdx>
    <mdx n="0" f="v">
      <t c="3" si="227">
        <n x="225"/>
        <n x="427"/>
        <n x="81"/>
      </t>
    </mdx>
    <mdx n="0" f="v">
      <t c="3" si="227">
        <n x="225"/>
        <n x="417"/>
        <n x="81"/>
      </t>
    </mdx>
    <mdx n="0" f="v">
      <t c="3" si="227">
        <n x="225"/>
        <n x="418"/>
        <n x="81"/>
      </t>
    </mdx>
    <mdx n="0" f="v">
      <t c="3" si="227">
        <n x="225"/>
        <n x="419"/>
        <n x="81"/>
      </t>
    </mdx>
    <mdx n="0" f="v">
      <t c="3" si="227">
        <n x="225"/>
        <n x="420"/>
        <n x="81"/>
      </t>
    </mdx>
    <mdx n="0" f="v">
      <t c="3" si="227">
        <n x="225"/>
        <n x="301"/>
        <n x="81"/>
      </t>
    </mdx>
    <mdx n="0" f="v">
      <t c="3" si="227">
        <n x="225"/>
        <n x="299"/>
        <n x="81"/>
      </t>
    </mdx>
    <mdx n="0" f="v">
      <t c="3" si="227">
        <n x="225"/>
        <n x="297"/>
        <n x="81"/>
      </t>
    </mdx>
    <mdx n="0" f="v">
      <t c="3" si="227">
        <n x="225"/>
        <n x="421"/>
        <n x="81"/>
      </t>
    </mdx>
    <mdx n="0" f="v">
      <t c="3" si="227">
        <n x="225"/>
        <n x="422"/>
        <n x="81"/>
      </t>
    </mdx>
    <mdx n="0" f="v">
      <t c="3" si="227">
        <n x="225"/>
        <n x="423"/>
        <n x="81"/>
      </t>
    </mdx>
    <mdx n="0" f="v">
      <t c="3" si="227">
        <n x="225"/>
        <n x="424"/>
        <n x="81"/>
      </t>
    </mdx>
    <mdx n="0" f="v">
      <t c="3" si="227">
        <n x="225"/>
        <n x="425"/>
        <n x="81"/>
      </t>
    </mdx>
    <mdx n="0" f="v">
      <t c="3" si="227">
        <n x="225"/>
        <n x="348"/>
        <n x="81"/>
      </t>
    </mdx>
    <mdx n="0" f="v">
      <t c="3" si="227">
        <n x="225"/>
        <n x="426"/>
        <n x="81"/>
      </t>
    </mdx>
    <mdx n="0" f="v">
      <t c="3" si="227">
        <n x="225"/>
        <n x="433"/>
        <n x="81"/>
      </t>
    </mdx>
    <mdx n="0" f="v">
      <t c="3" si="227">
        <n x="225"/>
        <n x="329"/>
        <n x="81"/>
      </t>
    </mdx>
    <mdx n="0" f="v">
      <t c="3" si="227">
        <n x="225"/>
        <n x="428"/>
        <n x="81"/>
      </t>
    </mdx>
    <mdx n="0" f="v">
      <t c="3" si="227">
        <n x="225"/>
        <n x="328"/>
        <n x="81"/>
      </t>
    </mdx>
    <mdx n="0" f="v">
      <t c="3" si="227">
        <n x="225"/>
        <n x="430"/>
        <n x="81"/>
      </t>
    </mdx>
    <mdx n="0" f="v">
      <t c="3" si="227">
        <n x="225"/>
        <n x="431"/>
        <n x="81"/>
      </t>
    </mdx>
    <mdx n="0" f="v">
      <t c="3" si="227">
        <n x="225"/>
        <n x="432"/>
        <n x="81"/>
      </t>
    </mdx>
    <mdx n="0" f="v">
      <t c="3" si="227">
        <n x="225"/>
        <n x="435"/>
        <n x="81"/>
      </t>
    </mdx>
    <mdx n="0" f="v">
      <t c="3" si="227">
        <n x="225"/>
        <n x="436"/>
        <n x="81"/>
      </t>
    </mdx>
    <mdx n="0" f="v">
      <t c="3" si="227">
        <n x="225"/>
        <n x="437"/>
        <n x="81"/>
      </t>
    </mdx>
    <mdx n="0" f="v">
      <t c="3" si="227">
        <n x="225"/>
        <n x="294"/>
        <n x="81"/>
      </t>
    </mdx>
    <mdx n="0" f="v">
      <t c="3" si="227">
        <n x="225"/>
        <n x="293"/>
        <n x="81"/>
      </t>
    </mdx>
    <mdx n="0" f="v">
      <t c="3" si="227">
        <n x="225"/>
        <n x="442"/>
        <n x="81"/>
      </t>
    </mdx>
    <mdx n="0" f="v">
      <t c="3" si="227">
        <n x="225"/>
        <n x="443"/>
        <n x="81"/>
      </t>
    </mdx>
    <mdx n="0" f="v">
      <t c="3" si="227">
        <n x="225"/>
        <n x="444"/>
        <n x="81"/>
      </t>
    </mdx>
    <mdx n="0" f="v">
      <t c="3" si="227">
        <n x="225"/>
        <n x="445"/>
        <n x="81"/>
      </t>
    </mdx>
    <mdx n="0" f="v">
      <t c="3" si="227">
        <n x="225"/>
        <n x="446"/>
        <n x="81"/>
      </t>
    </mdx>
    <mdx n="0" f="v">
      <t c="3" si="227">
        <n x="225"/>
        <n x="452"/>
        <n x="81"/>
      </t>
    </mdx>
    <mdx n="0" f="v">
      <t c="3" si="227">
        <n x="225"/>
        <n x="276"/>
        <n x="81"/>
      </t>
    </mdx>
    <mdx n="0" f="v">
      <t c="3" si="227">
        <n x="225"/>
        <n x="453"/>
        <n x="81"/>
      </t>
    </mdx>
    <mdx n="0" f="v">
      <t c="3" si="227">
        <n x="225"/>
        <n x="454"/>
        <n x="81"/>
      </t>
    </mdx>
    <mdx n="0" f="v">
      <t c="3" si="227">
        <n x="225"/>
        <n x="455"/>
        <n x="81"/>
      </t>
    </mdx>
    <mdx n="0" f="v">
      <t c="3" si="227">
        <n x="225"/>
        <n x="456"/>
        <n x="81"/>
      </t>
    </mdx>
    <mdx n="0" f="v">
      <t c="3" si="227">
        <n x="225"/>
        <n x="434"/>
        <n x="81"/>
      </t>
    </mdx>
    <mdx n="0" f="v">
      <t c="3" si="227">
        <n x="225"/>
        <n x="438"/>
        <n x="81"/>
      </t>
    </mdx>
    <mdx n="0" f="v">
      <t c="3" si="227">
        <n x="225"/>
        <n x="350"/>
        <n x="81"/>
      </t>
    </mdx>
    <mdx n="0" f="v">
      <t c="3" si="227">
        <n x="225"/>
        <n x="439"/>
        <n x="81"/>
      </t>
    </mdx>
    <mdx n="0" f="v">
      <t c="3" si="227">
        <n x="225"/>
        <n x="440"/>
        <n x="81"/>
      </t>
    </mdx>
    <mdx n="0" f="v">
      <t c="3" si="227">
        <n x="225"/>
        <n x="441"/>
        <n x="81"/>
      </t>
    </mdx>
    <mdx n="0" f="v">
      <t c="3" si="227">
        <n x="225"/>
        <n x="346"/>
        <n x="81"/>
      </t>
    </mdx>
    <mdx n="0" f="v">
      <t c="3" si="227">
        <n x="225"/>
        <n x="462"/>
        <n x="81"/>
      </t>
    </mdx>
    <mdx n="0" f="v">
      <t c="3" si="227">
        <n x="225"/>
        <n x="464"/>
        <n x="81"/>
      </t>
    </mdx>
    <mdx n="0" f="v">
      <t c="3" si="227">
        <n x="225"/>
        <n x="465"/>
        <n x="81"/>
      </t>
    </mdx>
    <mdx n="0" f="v">
      <t c="3" si="227">
        <n x="225"/>
        <n x="466"/>
        <n x="81"/>
      </t>
    </mdx>
    <mdx n="0" f="v">
      <t c="3" si="227">
        <n x="225"/>
        <n x="467"/>
        <n x="81"/>
      </t>
    </mdx>
    <mdx n="0" f="v">
      <t c="3" si="227">
        <n x="225"/>
        <n x="459"/>
        <n x="81"/>
      </t>
    </mdx>
    <mdx n="0" f="v">
      <t c="3" si="227">
        <n x="225"/>
        <n x="448"/>
        <n x="81"/>
      </t>
    </mdx>
    <mdx n="0" f="v">
      <t c="3" si="227">
        <n x="225"/>
        <n x="449"/>
        <n x="81"/>
      </t>
    </mdx>
    <mdx n="0" f="v">
      <t c="3" si="227">
        <n x="225"/>
        <n x="450"/>
        <n x="81"/>
      </t>
    </mdx>
    <mdx n="0" f="v">
      <t c="3" si="227">
        <n x="225"/>
        <n x="451"/>
        <n x="81"/>
      </t>
    </mdx>
    <mdx n="0" f="v">
      <t c="3" si="227">
        <n x="225"/>
        <n x="457"/>
        <n x="81"/>
      </t>
    </mdx>
    <mdx n="0" f="v">
      <t c="3" si="227">
        <n x="225"/>
        <n x="458"/>
        <n x="81"/>
      </t>
    </mdx>
    <mdx n="0" f="v">
      <t c="3" si="227">
        <n x="225"/>
        <n x="473"/>
        <n x="81"/>
      </t>
    </mdx>
    <mdx n="0" f="v">
      <t c="3" si="227">
        <n x="225"/>
        <n x="474"/>
        <n x="81"/>
      </t>
    </mdx>
    <mdx n="0" f="v">
      <t c="3" si="227">
        <n x="225"/>
        <n x="475"/>
        <n x="81"/>
      </t>
    </mdx>
    <mdx n="0" f="v">
      <t c="3" si="227">
        <n x="225"/>
        <n x="476"/>
        <n x="81"/>
      </t>
    </mdx>
    <mdx n="0" f="v">
      <t c="3" si="227">
        <n x="225"/>
        <n x="460"/>
        <n x="81"/>
      </t>
    </mdx>
    <mdx n="0" f="v">
      <t c="3" si="227">
        <n x="225"/>
        <n x="468"/>
        <n x="81"/>
      </t>
    </mdx>
    <mdx n="0" f="v">
      <t c="3" si="227">
        <n x="225"/>
        <n x="469"/>
        <n x="81"/>
      </t>
    </mdx>
    <mdx n="0" f="v">
      <t c="3" si="227">
        <n x="225"/>
        <n x="470"/>
        <n x="81"/>
      </t>
    </mdx>
    <mdx n="0" f="v">
      <t c="3" si="227">
        <n x="225"/>
        <n x="471"/>
        <n x="81"/>
      </t>
    </mdx>
    <mdx n="0" f="v">
      <t c="3" si="227">
        <n x="225"/>
        <n x="477"/>
        <n x="81"/>
      </t>
    </mdx>
    <mdx n="0" f="v">
      <t c="3" si="227">
        <n x="225"/>
        <n x="479"/>
        <n x="81"/>
      </t>
    </mdx>
    <mdx n="0" f="v">
      <t c="3" si="227">
        <n x="225"/>
        <n x="472"/>
        <n x="81"/>
      </t>
    </mdx>
    <mdx n="0" f="v">
      <t c="3" si="227">
        <n x="225"/>
        <n x="480"/>
        <n x="81"/>
      </t>
    </mdx>
    <mdx n="0" f="v">
      <t c="3" si="227">
        <n x="225"/>
        <n x="481"/>
        <n x="81"/>
      </t>
    </mdx>
    <mdx n="0" f="v">
      <t c="3" si="227">
        <n x="225"/>
        <n x="483"/>
        <n x="81"/>
      </t>
    </mdx>
    <mdx n="0" f="v">
      <t c="3" si="227">
        <n x="225"/>
        <n x="484"/>
        <n x="81"/>
      </t>
    </mdx>
    <mdx n="0" f="v">
      <t c="3" si="227">
        <n x="225"/>
        <n x="485"/>
        <n x="81"/>
      </t>
    </mdx>
    <mdx n="0" f="v">
      <t c="3" si="227">
        <n x="225"/>
        <n x="487"/>
        <n x="81"/>
      </t>
    </mdx>
    <mdx n="0" f="v">
      <t c="3" si="227">
        <n x="225"/>
        <n x="488"/>
        <n x="81"/>
      </t>
    </mdx>
    <mdx n="0" f="v">
      <t c="3" si="227">
        <n x="225"/>
        <n x="489"/>
        <n x="81"/>
      </t>
    </mdx>
    <mdx n="0" f="v">
      <t c="3" si="227">
        <n x="225"/>
        <n x="490"/>
        <n x="81"/>
      </t>
    </mdx>
    <mdx n="0" f="v">
      <t c="3" si="227">
        <n x="225"/>
        <n x="492"/>
        <n x="81"/>
      </t>
    </mdx>
    <mdx n="0" f="v">
      <t c="3" si="227">
        <n x="225"/>
        <n x="493"/>
        <n x="81"/>
      </t>
    </mdx>
    <mdx n="0" f="v">
      <t c="3" si="227">
        <n x="225"/>
        <n x="482"/>
        <n x="81"/>
      </t>
    </mdx>
    <mdx n="0" f="v">
      <t c="3" si="227">
        <n x="225"/>
        <n x="491"/>
        <n x="81"/>
      </t>
    </mdx>
    <mdx n="0" f="v">
      <t c="3" si="227">
        <n x="225"/>
        <n x="495"/>
        <n x="81"/>
      </t>
    </mdx>
    <mdx n="0" f="v">
      <t c="3" si="227">
        <n x="225"/>
        <n x="496"/>
        <n x="81"/>
      </t>
    </mdx>
    <mdx n="0" f="v">
      <t c="3" si="227">
        <n x="225"/>
        <n x="494"/>
        <n x="81"/>
      </t>
    </mdx>
    <mdx n="0" f="v">
      <t c="3" si="227">
        <n x="225"/>
        <n x="497"/>
        <n x="81"/>
      </t>
    </mdx>
    <mdx n="0" f="v">
      <t c="3" si="227">
        <n x="225"/>
        <n x="498"/>
        <n x="81"/>
      </t>
    </mdx>
    <mdx n="0" f="v">
      <t c="3" si="227">
        <n x="225"/>
        <n x="499"/>
        <n x="81"/>
      </t>
    </mdx>
    <mdx n="0" f="v">
      <t c="3" si="227">
        <n x="225"/>
        <n x="500"/>
        <n x="81"/>
      </t>
    </mdx>
    <mdx n="0" f="v">
      <t c="3" si="227">
        <n x="225"/>
        <n x="502"/>
        <n x="81"/>
      </t>
    </mdx>
    <mdx n="0" f="v">
      <t c="3" si="227">
        <n x="225"/>
        <n x="508"/>
        <n x="81"/>
      </t>
    </mdx>
    <mdx n="0" f="v">
      <t c="3" si="227">
        <n x="225"/>
        <n x="509"/>
        <n x="81"/>
      </t>
    </mdx>
    <mdx n="0" f="v">
      <t c="3" si="227">
        <n x="225"/>
        <n x="507"/>
        <n x="81"/>
      </t>
    </mdx>
    <mdx n="0" f="v">
      <t c="3" si="227">
        <n x="225"/>
        <n x="503"/>
        <n x="81"/>
      </t>
    </mdx>
    <mdx n="0" f="v">
      <t c="3" si="227">
        <n x="225"/>
        <n x="504"/>
        <n x="81"/>
      </t>
    </mdx>
    <mdx n="0" f="v">
      <t c="3" si="227">
        <n x="225"/>
        <n x="505"/>
        <n x="81"/>
      </t>
    </mdx>
    <mdx n="0" f="v">
      <t c="3" si="227">
        <n x="225"/>
        <n x="506"/>
        <n x="81"/>
      </t>
    </mdx>
    <mdx n="0" f="v">
      <t c="3" si="227">
        <n x="225"/>
        <n x="513"/>
        <n x="81"/>
      </t>
    </mdx>
    <mdx n="0" f="v">
      <t c="3" si="227">
        <n x="225"/>
        <n x="514"/>
        <n x="81"/>
      </t>
    </mdx>
    <mdx n="0" f="v">
      <t c="3" si="227">
        <n x="225"/>
        <n x="510"/>
        <n x="81"/>
      </t>
    </mdx>
    <mdx n="0" f="v">
      <t c="3" si="227">
        <n x="225"/>
        <n x="511"/>
        <n x="81"/>
      </t>
    </mdx>
    <mdx n="0" f="v">
      <t c="3" si="227">
        <n x="225"/>
        <n x="516"/>
        <n x="81"/>
      </t>
    </mdx>
    <mdx n="0" f="v">
      <t c="3" si="227">
        <n x="225"/>
        <n x="517"/>
        <n x="81"/>
      </t>
    </mdx>
    <mdx n="0" f="v">
      <t c="3" si="227">
        <n x="225"/>
        <n x="518"/>
        <n x="81"/>
      </t>
    </mdx>
    <mdx n="0" f="v">
      <t c="3" si="227">
        <n x="225"/>
        <n x="519"/>
        <n x="81"/>
      </t>
    </mdx>
    <mdx n="0" f="v">
      <t c="3" si="227">
        <n x="225"/>
        <n x="520"/>
        <n x="81"/>
      </t>
    </mdx>
    <mdx n="0" f="v">
      <t c="3" si="227">
        <n x="225"/>
        <n x="521"/>
        <n x="81"/>
      </t>
    </mdx>
    <mdx n="0" f="v">
      <t c="3" si="227">
        <n x="225"/>
        <n x="528"/>
        <n x="81"/>
      </t>
    </mdx>
    <mdx n="0" f="v">
      <t c="3" si="227">
        <n x="225"/>
        <n x="522"/>
        <n x="81"/>
      </t>
    </mdx>
    <mdx n="0" f="v">
      <t c="3" si="227">
        <n x="225"/>
        <n x="523"/>
        <n x="81"/>
      </t>
    </mdx>
    <mdx n="0" f="v">
      <t c="3" si="227">
        <n x="225"/>
        <n x="529"/>
        <n x="81"/>
      </t>
    </mdx>
    <mdx n="0" f="v">
      <t c="3" si="227">
        <n x="225"/>
        <n x="525"/>
        <n x="81"/>
      </t>
    </mdx>
    <mdx n="0" f="v">
      <t c="3" si="227">
        <n x="225"/>
        <n x="526"/>
        <n x="81"/>
      </t>
    </mdx>
    <mdx n="0" f="v">
      <t c="3" si="227">
        <n x="225"/>
        <n x="531"/>
        <n x="81"/>
      </t>
    </mdx>
    <mdx n="0" f="v">
      <t c="3" si="227">
        <n x="225"/>
        <n x="524"/>
        <n x="81"/>
      </t>
    </mdx>
    <mdx n="0" f="v">
      <t c="3" si="227">
        <n x="225"/>
        <n x="527"/>
        <n x="81"/>
      </t>
    </mdx>
    <mdx n="0" f="v">
      <t c="3" si="227">
        <n x="225"/>
        <n x="530"/>
        <n x="81"/>
      </t>
    </mdx>
    <mdx n="0" f="v">
      <t c="3" si="227">
        <n x="225"/>
        <n x="532"/>
        <n x="81"/>
      </t>
    </mdx>
    <mdx n="0" f="v">
      <t c="3" si="227">
        <n x="225"/>
        <n x="534"/>
        <n x="81"/>
      </t>
    </mdx>
    <mdx n="0" f="v">
      <t c="3" si="227">
        <n x="225"/>
        <n x="535"/>
        <n x="81"/>
      </t>
    </mdx>
    <mdx n="0" f="v">
      <t c="3" si="227">
        <n x="225"/>
        <n x="536"/>
        <n x="81"/>
      </t>
    </mdx>
    <mdx n="0" f="v">
      <t c="3" si="227">
        <n x="225"/>
        <n x="538"/>
        <n x="81"/>
      </t>
    </mdx>
    <mdx n="0" f="v">
      <t c="3" si="227">
        <n x="225"/>
        <n x="539"/>
        <n x="81"/>
      </t>
    </mdx>
    <mdx n="0" f="v">
      <t c="3" si="227">
        <n x="225"/>
        <n x="540"/>
        <n x="81"/>
      </t>
    </mdx>
    <mdx n="0" f="v">
      <t c="3" si="227">
        <n x="225"/>
        <n x="542"/>
        <n x="81"/>
      </t>
    </mdx>
    <mdx n="0" f="v">
      <t c="3" si="227">
        <n x="225"/>
        <n x="543"/>
        <n x="81"/>
      </t>
    </mdx>
    <mdx n="0" f="v">
      <t c="3" si="227">
        <n x="225"/>
        <n x="545"/>
        <n x="81"/>
      </t>
    </mdx>
    <mdx n="0" f="v">
      <t c="3" si="227">
        <n x="225"/>
        <n x="544"/>
        <n x="81"/>
      </t>
    </mdx>
    <mdx n="0" f="v">
      <t c="3" si="227">
        <n x="225"/>
        <n x="546"/>
        <n x="81"/>
      </t>
    </mdx>
    <mdx n="0" f="v">
      <t c="3" si="227">
        <n x="225"/>
        <n x="272"/>
        <n x="82"/>
      </t>
    </mdx>
    <mdx n="0" f="v">
      <t c="3" si="227">
        <n x="225"/>
        <n x="273"/>
        <n x="82"/>
      </t>
    </mdx>
    <mdx n="0" f="v">
      <t c="3" si="227">
        <n x="225"/>
        <n x="271"/>
        <n x="82"/>
      </t>
    </mdx>
    <mdx n="0" f="v">
      <t c="3" si="227">
        <n x="225"/>
        <n x="270"/>
        <n x="82"/>
      </t>
    </mdx>
    <mdx n="0" f="v">
      <t c="3" si="227">
        <n x="225"/>
        <n x="268"/>
        <n x="82"/>
      </t>
    </mdx>
    <mdx n="0" f="v">
      <t c="3" si="227">
        <n x="225"/>
        <n x="355"/>
        <n x="82"/>
      </t>
    </mdx>
    <mdx n="0" f="v">
      <t c="3" si="227">
        <n x="225"/>
        <n x="356"/>
        <n x="82"/>
      </t>
    </mdx>
    <mdx n="0" f="v">
      <t c="3" si="227">
        <n x="225"/>
        <n x="357"/>
        <n x="82"/>
      </t>
    </mdx>
    <mdx n="0" f="v">
      <t c="3" si="227">
        <n x="225"/>
        <n x="358"/>
        <n x="82"/>
      </t>
    </mdx>
    <mdx n="0" f="v">
      <t c="3" si="227">
        <n x="225"/>
        <n x="359"/>
        <n x="82"/>
      </t>
    </mdx>
    <mdx n="0" f="v">
      <t c="3" si="227">
        <n x="225"/>
        <n x="360"/>
        <n x="82"/>
      </t>
    </mdx>
    <mdx n="0" f="v">
      <t c="3" si="227">
        <n x="225"/>
        <n x="361"/>
        <n x="82"/>
      </t>
    </mdx>
    <mdx n="0" f="v">
      <t c="3" si="227">
        <n x="225"/>
        <n x="255"/>
        <n x="82"/>
      </t>
    </mdx>
    <mdx n="0" f="v">
      <t c="3" si="227">
        <n x="225"/>
        <n x="547"/>
        <n x="82"/>
      </t>
    </mdx>
    <mdx n="0" f="v">
      <t c="3" si="227">
        <n x="225"/>
        <n x="362"/>
        <n x="82"/>
      </t>
    </mdx>
    <mdx n="0" f="v">
      <t c="3" si="227">
        <n x="225"/>
        <n x="363"/>
        <n x="82"/>
      </t>
    </mdx>
    <mdx n="0" f="v">
      <t c="3" si="227">
        <n x="225"/>
        <n x="364"/>
        <n x="82"/>
      </t>
    </mdx>
    <mdx n="0" f="v">
      <t c="3" si="227">
        <n x="225"/>
        <n x="548"/>
        <n x="82"/>
      </t>
    </mdx>
    <mdx n="0" f="v">
      <t c="3" si="227">
        <n x="225"/>
        <n x="365"/>
        <n x="82"/>
      </t>
    </mdx>
    <mdx n="0" f="v">
      <t c="3" si="227">
        <n x="225"/>
        <n x="366"/>
        <n x="82"/>
      </t>
    </mdx>
    <mdx n="0" f="v">
      <t c="3" si="227">
        <n x="225"/>
        <n x="367"/>
        <n x="82"/>
      </t>
    </mdx>
    <mdx n="0" f="v">
      <t c="3" si="227">
        <n x="225"/>
        <n x="368"/>
        <n x="82"/>
      </t>
    </mdx>
    <mdx n="0" f="v">
      <t c="3" si="227">
        <n x="225"/>
        <n x="369"/>
        <n x="82"/>
      </t>
    </mdx>
    <mdx n="0" f="v">
      <t c="3" si="227">
        <n x="225"/>
        <n x="307"/>
        <n x="82"/>
      </t>
    </mdx>
    <mdx n="0" f="v">
      <t c="3" si="227">
        <n x="225"/>
        <n x="370"/>
        <n x="82"/>
      </t>
    </mdx>
    <mdx n="0" f="v">
      <t c="3" si="227">
        <n x="225"/>
        <n x="371"/>
        <n x="82"/>
      </t>
    </mdx>
    <mdx n="0" f="v">
      <t c="3" si="227">
        <n x="225"/>
        <n x="372"/>
        <n x="82"/>
      </t>
    </mdx>
    <mdx n="0" f="v">
      <t c="3" si="227">
        <n x="225"/>
        <n x="373"/>
        <n x="82"/>
      </t>
    </mdx>
    <mdx n="0" f="v">
      <t c="3" si="227">
        <n x="225"/>
        <n x="374"/>
        <n x="82"/>
      </t>
    </mdx>
    <mdx n="0" f="v">
      <t c="3" si="227">
        <n x="225"/>
        <n x="375"/>
        <n x="82"/>
      </t>
    </mdx>
    <mdx n="0" f="v">
      <t c="3" si="227">
        <n x="225"/>
        <n x="281"/>
        <n x="82"/>
      </t>
    </mdx>
    <mdx n="0" f="v">
      <t c="3" si="227">
        <n x="225"/>
        <n x="376"/>
        <n x="82"/>
      </t>
    </mdx>
    <mdx n="0" f="v">
      <t c="3" si="227">
        <n x="225"/>
        <n x="377"/>
        <n x="82"/>
      </t>
    </mdx>
    <mdx n="0" f="v">
      <t c="3" si="227">
        <n x="225"/>
        <n x="280"/>
        <n x="82"/>
      </t>
    </mdx>
    <mdx n="0" f="v">
      <t c="3" si="227">
        <n x="225"/>
        <n x="311"/>
        <n x="82"/>
      </t>
    </mdx>
    <mdx n="0" f="v">
      <t c="3" si="227">
        <n x="225"/>
        <n x="378"/>
        <n x="82"/>
      </t>
    </mdx>
    <mdx n="0" f="v">
      <t c="3" si="227">
        <n x="225"/>
        <n x="379"/>
        <n x="82"/>
      </t>
    </mdx>
    <mdx n="0" f="v">
      <t c="3" si="227">
        <n x="225"/>
        <n x="380"/>
        <n x="82"/>
      </t>
    </mdx>
    <mdx n="0" f="v">
      <t c="3" si="227">
        <n x="225"/>
        <n x="381"/>
        <n x="82"/>
      </t>
    </mdx>
    <mdx n="0" f="v">
      <t c="3" si="227">
        <n x="225"/>
        <n x="382"/>
        <n x="82"/>
      </t>
    </mdx>
    <mdx n="0" f="v">
      <t c="3" si="227">
        <n x="225"/>
        <n x="304"/>
        <n x="82"/>
      </t>
    </mdx>
    <mdx n="0" f="v">
      <t c="3" si="227">
        <n x="225"/>
        <n x="383"/>
        <n x="82"/>
      </t>
    </mdx>
    <mdx n="0" f="v">
      <t c="3" si="227">
        <n x="225"/>
        <n x="405"/>
        <n x="82"/>
      </t>
    </mdx>
    <mdx n="0" f="v">
      <t c="3" si="227">
        <n x="225"/>
        <n x="384"/>
        <n x="82"/>
      </t>
    </mdx>
    <mdx n="0" f="v">
      <t c="3" si="227">
        <n x="225"/>
        <n x="385"/>
        <n x="82"/>
      </t>
    </mdx>
    <mdx n="0" f="v">
      <t c="3" si="227">
        <n x="225"/>
        <n x="386"/>
        <n x="82"/>
      </t>
    </mdx>
    <mdx n="0" f="v">
      <t c="3" si="227">
        <n x="225"/>
        <n x="387"/>
        <n x="82"/>
      </t>
    </mdx>
    <mdx n="0" f="v">
      <t c="3" si="227">
        <n x="225"/>
        <n x="388"/>
        <n x="82"/>
      </t>
    </mdx>
    <mdx n="0" f="v">
      <t c="3" si="227">
        <n x="225"/>
        <n x="389"/>
        <n x="82"/>
      </t>
    </mdx>
    <mdx n="0" f="v">
      <t c="3" si="227">
        <n x="225"/>
        <n x="390"/>
        <n x="82"/>
      </t>
    </mdx>
    <mdx n="0" f="v">
      <t c="3" si="227">
        <n x="225"/>
        <n x="392"/>
        <n x="82"/>
      </t>
    </mdx>
    <mdx n="0" f="v">
      <t c="3" si="227">
        <n x="225"/>
        <n x="391"/>
        <n x="82"/>
      </t>
    </mdx>
    <mdx n="0" f="v">
      <t c="3" si="227">
        <n x="225"/>
        <n x="404"/>
        <n x="82"/>
      </t>
    </mdx>
    <mdx n="0" f="v">
      <t c="3" si="227">
        <n x="225"/>
        <n x="393"/>
        <n x="82"/>
      </t>
    </mdx>
    <mdx n="0" f="v">
      <t c="3" si="227">
        <n x="225"/>
        <n x="394"/>
        <n x="82"/>
      </t>
    </mdx>
    <mdx n="0" f="v">
      <t c="3" si="227">
        <n x="225"/>
        <n x="395"/>
        <n x="82"/>
      </t>
    </mdx>
    <mdx n="0" f="v">
      <t c="3" si="227">
        <n x="225"/>
        <n x="278"/>
        <n x="82"/>
      </t>
    </mdx>
    <mdx n="0" f="v">
      <t c="3" si="227">
        <n x="225"/>
        <n x="396"/>
        <n x="82"/>
      </t>
    </mdx>
    <mdx n="0" f="v">
      <t c="3" si="227">
        <n x="225"/>
        <n x="397"/>
        <n x="82"/>
      </t>
    </mdx>
    <mdx n="0" f="v">
      <t c="3" si="227">
        <n x="225"/>
        <n x="398"/>
        <n x="82"/>
      </t>
    </mdx>
    <mdx n="0" f="v">
      <t c="3" si="227">
        <n x="225"/>
        <n x="403"/>
        <n x="82"/>
      </t>
    </mdx>
    <mdx n="0" f="v">
      <t c="3" si="227">
        <n x="225"/>
        <n x="406"/>
        <n x="82"/>
      </t>
    </mdx>
    <mdx n="0" f="v">
      <t c="3" si="227">
        <n x="225"/>
        <n x="407"/>
        <n x="82"/>
      </t>
    </mdx>
    <mdx n="0" f="v">
      <t c="3" si="227">
        <n x="225"/>
        <n x="408"/>
        <n x="82"/>
      </t>
    </mdx>
    <mdx n="0" f="v">
      <t c="3" si="227">
        <n x="225"/>
        <n x="409"/>
        <n x="82"/>
      </t>
    </mdx>
    <mdx n="0" f="v">
      <t c="3" si="227">
        <n x="225"/>
        <n x="410"/>
        <n x="82"/>
      </t>
    </mdx>
    <mdx n="0" f="v">
      <t c="3" si="227">
        <n x="225"/>
        <n x="411"/>
        <n x="82"/>
      </t>
    </mdx>
    <mdx n="0" f="v">
      <t c="3" si="227">
        <n x="225"/>
        <n x="399"/>
        <n x="82"/>
      </t>
    </mdx>
    <mdx n="0" f="v">
      <t c="3" si="227">
        <n x="225"/>
        <n x="400"/>
        <n x="82"/>
      </t>
    </mdx>
    <mdx n="0" f="v">
      <t c="3" si="227">
        <n x="225"/>
        <n x="401"/>
        <n x="82"/>
      </t>
    </mdx>
    <mdx n="0" f="v">
      <t c="3" si="227">
        <n x="225"/>
        <n x="402"/>
        <n x="82"/>
      </t>
    </mdx>
    <mdx n="0" f="v">
      <t c="3" si="227">
        <n x="225"/>
        <n x="277"/>
        <n x="82"/>
      </t>
    </mdx>
    <mdx n="0" f="v">
      <t c="3" si="227">
        <n x="225"/>
        <n x="412"/>
        <n x="82"/>
      </t>
    </mdx>
    <mdx n="0" f="v">
      <t c="3" si="227">
        <n x="225"/>
        <n x="413"/>
        <n x="82"/>
      </t>
    </mdx>
    <mdx n="0" f="v">
      <t c="3" si="227">
        <n x="225"/>
        <n x="414"/>
        <n x="82"/>
      </t>
    </mdx>
    <mdx n="0" f="v">
      <t c="3" si="227">
        <n x="225"/>
        <n x="415"/>
        <n x="82"/>
      </t>
    </mdx>
    <mdx n="0" f="v">
      <t c="3" si="227">
        <n x="225"/>
        <n x="416"/>
        <n x="82"/>
      </t>
    </mdx>
    <mdx n="0" f="v">
      <t c="3" si="227">
        <n x="225"/>
        <n x="427"/>
        <n x="82"/>
      </t>
    </mdx>
    <mdx n="0" f="v">
      <t c="3" si="227">
        <n x="225"/>
        <n x="417"/>
        <n x="82"/>
      </t>
    </mdx>
    <mdx n="0" f="v">
      <t c="3" si="227">
        <n x="225"/>
        <n x="418"/>
        <n x="82"/>
      </t>
    </mdx>
    <mdx n="0" f="v">
      <t c="3" si="227">
        <n x="225"/>
        <n x="419"/>
        <n x="82"/>
      </t>
    </mdx>
    <mdx n="0" f="v">
      <t c="3" si="227">
        <n x="225"/>
        <n x="420"/>
        <n x="82"/>
      </t>
    </mdx>
    <mdx n="0" f="v">
      <t c="3" si="227">
        <n x="225"/>
        <n x="301"/>
        <n x="82"/>
      </t>
    </mdx>
    <mdx n="0" f="v">
      <t c="3" si="227">
        <n x="225"/>
        <n x="299"/>
        <n x="82"/>
      </t>
    </mdx>
    <mdx n="0" f="v">
      <t c="3" si="227">
        <n x="225"/>
        <n x="297"/>
        <n x="82"/>
      </t>
    </mdx>
    <mdx n="0" f="v">
      <t c="3" si="227">
        <n x="225"/>
        <n x="421"/>
        <n x="82"/>
      </t>
    </mdx>
    <mdx n="0" f="v">
      <t c="3" si="227">
        <n x="225"/>
        <n x="422"/>
        <n x="82"/>
      </t>
    </mdx>
    <mdx n="0" f="v">
      <t c="3" si="227">
        <n x="225"/>
        <n x="423"/>
        <n x="82"/>
      </t>
    </mdx>
    <mdx n="0" f="v">
      <t c="3" si="227">
        <n x="225"/>
        <n x="424"/>
        <n x="82"/>
      </t>
    </mdx>
    <mdx n="0" f="v">
      <t c="3" si="227">
        <n x="225"/>
        <n x="425"/>
        <n x="82"/>
      </t>
    </mdx>
    <mdx n="0" f="v">
      <t c="3" si="227">
        <n x="225"/>
        <n x="348"/>
        <n x="82"/>
      </t>
    </mdx>
    <mdx n="0" f="v">
      <t c="3" si="227">
        <n x="225"/>
        <n x="327"/>
        <n x="82"/>
      </t>
    </mdx>
    <mdx n="0" f="v">
      <t c="3" si="227">
        <n x="225"/>
        <n x="426"/>
        <n x="82"/>
      </t>
    </mdx>
    <mdx n="0" f="v">
      <t c="3" si="227">
        <n x="225"/>
        <n x="329"/>
        <n x="82"/>
      </t>
    </mdx>
    <mdx n="0" f="v">
      <t c="3" si="227">
        <n x="225"/>
        <n x="428"/>
        <n x="82"/>
      </t>
    </mdx>
    <mdx n="0" f="v">
      <t c="3" si="227">
        <n x="225"/>
        <n x="328"/>
        <n x="82"/>
      </t>
    </mdx>
    <mdx n="0" f="v">
      <t c="3" si="227">
        <n x="225"/>
        <n x="429"/>
        <n x="82"/>
      </t>
    </mdx>
    <mdx n="0" f="v">
      <t c="3" si="227">
        <n x="225"/>
        <n x="430"/>
        <n x="82"/>
      </t>
    </mdx>
    <mdx n="0" f="v">
      <t c="3" si="227">
        <n x="225"/>
        <n x="431"/>
        <n x="82"/>
      </t>
    </mdx>
    <mdx n="0" f="v">
      <t c="3" si="227">
        <n x="225"/>
        <n x="432"/>
        <n x="82"/>
      </t>
    </mdx>
    <mdx n="0" f="v">
      <t c="3" si="227">
        <n x="225"/>
        <n x="433"/>
        <n x="82"/>
      </t>
    </mdx>
    <mdx n="0" f="v">
      <t c="3" si="227">
        <n x="225"/>
        <n x="452"/>
        <n x="82"/>
      </t>
    </mdx>
    <mdx n="0" f="v">
      <t c="3" si="227">
        <n x="225"/>
        <n x="326"/>
        <n x="82"/>
      </t>
    </mdx>
    <mdx n="0" f="v">
      <t c="3" si="227">
        <n x="225"/>
        <n x="435"/>
        <n x="82"/>
      </t>
    </mdx>
    <mdx n="0" f="v">
      <t c="3" si="227">
        <n x="225"/>
        <n x="436"/>
        <n x="82"/>
      </t>
    </mdx>
    <mdx n="0" f="v">
      <t c="3" si="227">
        <n x="225"/>
        <n x="437"/>
        <n x="82"/>
      </t>
    </mdx>
    <mdx n="0" f="v">
      <t c="3" si="227">
        <n x="225"/>
        <n x="294"/>
        <n x="82"/>
      </t>
    </mdx>
    <mdx n="0" f="v">
      <t c="3" si="227">
        <n x="225"/>
        <n x="293"/>
        <n x="82"/>
      </t>
    </mdx>
    <mdx n="0" f="v">
      <t c="3" si="227">
        <n x="225"/>
        <n x="442"/>
        <n x="82"/>
      </t>
    </mdx>
    <mdx n="0" f="v">
      <t c="3" si="227">
        <n x="225"/>
        <n x="443"/>
        <n x="82"/>
      </t>
    </mdx>
    <mdx n="0" f="v">
      <t c="3" si="227">
        <n x="225"/>
        <n x="444"/>
        <n x="82"/>
      </t>
    </mdx>
    <mdx n="0" f="v">
      <t c="3" si="227">
        <n x="225"/>
        <n x="445"/>
        <n x="82"/>
      </t>
    </mdx>
    <mdx n="0" f="v">
      <t c="3" si="227">
        <n x="225"/>
        <n x="446"/>
        <n x="82"/>
      </t>
    </mdx>
    <mdx n="0" f="v">
      <t c="3" si="227">
        <n x="225"/>
        <n x="276"/>
        <n x="82"/>
      </t>
    </mdx>
    <mdx n="0" f="v">
      <t c="3" si="227">
        <n x="225"/>
        <n x="453"/>
        <n x="82"/>
      </t>
    </mdx>
    <mdx n="0" f="v">
      <t c="3" si="227">
        <n x="225"/>
        <n x="454"/>
        <n x="82"/>
      </t>
    </mdx>
    <mdx n="0" f="v">
      <t c="3" si="227">
        <n x="225"/>
        <n x="455"/>
        <n x="82"/>
      </t>
    </mdx>
    <mdx n="0" f="v">
      <t c="3" si="227">
        <n x="225"/>
        <n x="456"/>
        <n x="82"/>
      </t>
    </mdx>
    <mdx n="0" f="v">
      <t c="3" si="227">
        <n x="225"/>
        <n x="434"/>
        <n x="82"/>
      </t>
    </mdx>
    <mdx n="0" f="v">
      <t c="3" si="227">
        <n x="225"/>
        <n x="438"/>
        <n x="82"/>
      </t>
    </mdx>
    <mdx n="0" f="v">
      <t c="3" si="227">
        <n x="225"/>
        <n x="350"/>
        <n x="82"/>
      </t>
    </mdx>
    <mdx n="0" f="v">
      <t c="3" si="227">
        <n x="225"/>
        <n x="439"/>
        <n x="82"/>
      </t>
    </mdx>
    <mdx n="0" f="v">
      <t c="3" si="227">
        <n x="225"/>
        <n x="440"/>
        <n x="82"/>
      </t>
    </mdx>
    <mdx n="0" f="v">
      <t c="3" si="227">
        <n x="225"/>
        <n x="441"/>
        <n x="82"/>
      </t>
    </mdx>
    <mdx n="0" f="v">
      <t c="3" si="227">
        <n x="225"/>
        <n x="447"/>
        <n x="82"/>
      </t>
    </mdx>
    <mdx n="0" f="v">
      <t c="3" si="227">
        <n x="225"/>
        <n x="346"/>
        <n x="82"/>
      </t>
    </mdx>
    <mdx n="0" f="v">
      <t c="3" si="227">
        <n x="225"/>
        <n x="461"/>
        <n x="82"/>
      </t>
    </mdx>
    <mdx n="0" f="v">
      <t c="3" si="227">
        <n x="225"/>
        <n x="462"/>
        <n x="82"/>
      </t>
    </mdx>
    <mdx n="0" f="v">
      <t c="3" si="227">
        <n x="225"/>
        <n x="463"/>
        <n x="82"/>
      </t>
    </mdx>
    <mdx n="0" f="v">
      <t c="3" si="227">
        <n x="225"/>
        <n x="464"/>
        <n x="82"/>
      </t>
    </mdx>
    <mdx n="0" f="v">
      <t c="3" si="227">
        <n x="225"/>
        <n x="465"/>
        <n x="82"/>
      </t>
    </mdx>
    <mdx n="0" f="v">
      <t c="3" si="227">
        <n x="225"/>
        <n x="466"/>
        <n x="82"/>
      </t>
    </mdx>
    <mdx n="0" f="v">
      <t c="3" si="227">
        <n x="225"/>
        <n x="467"/>
        <n x="82"/>
      </t>
    </mdx>
    <mdx n="0" f="v">
      <t c="3" si="227">
        <n x="225"/>
        <n x="459"/>
        <n x="82"/>
      </t>
    </mdx>
    <mdx n="0" f="v">
      <t c="3" si="227">
        <n x="225"/>
        <n x="448"/>
        <n x="82"/>
      </t>
    </mdx>
    <mdx n="0" f="v">
      <t c="3" si="227">
        <n x="225"/>
        <n x="449"/>
        <n x="82"/>
      </t>
    </mdx>
    <mdx n="0" f="v">
      <t c="3" si="227">
        <n x="225"/>
        <n x="450"/>
        <n x="82"/>
      </t>
    </mdx>
    <mdx n="0" f="v">
      <t c="3" si="227">
        <n x="225"/>
        <n x="451"/>
        <n x="82"/>
      </t>
    </mdx>
    <mdx n="0" f="v">
      <t c="3" si="227">
        <n x="225"/>
        <n x="457"/>
        <n x="82"/>
      </t>
    </mdx>
    <mdx n="0" f="v">
      <t c="3" si="227">
        <n x="225"/>
        <n x="458"/>
        <n x="82"/>
      </t>
    </mdx>
    <mdx n="0" f="v">
      <t c="3" si="227">
        <n x="225"/>
        <n x="473"/>
        <n x="82"/>
      </t>
    </mdx>
    <mdx n="0" f="v">
      <t c="3" si="227">
        <n x="225"/>
        <n x="475"/>
        <n x="82"/>
      </t>
    </mdx>
    <mdx n="0" f="v">
      <t c="3" si="227">
        <n x="225"/>
        <n x="476"/>
        <n x="82"/>
      </t>
    </mdx>
    <mdx n="0" f="v">
      <t c="3" si="227">
        <n x="225"/>
        <n x="460"/>
        <n x="82"/>
      </t>
    </mdx>
    <mdx n="0" f="v">
      <t c="3" si="227">
        <n x="225"/>
        <n x="468"/>
        <n x="82"/>
      </t>
    </mdx>
    <mdx n="0" f="v">
      <t c="3" si="227">
        <n x="225"/>
        <n x="469"/>
        <n x="82"/>
      </t>
    </mdx>
    <mdx n="0" f="v">
      <t c="3" si="227">
        <n x="225"/>
        <n x="470"/>
        <n x="82"/>
      </t>
    </mdx>
    <mdx n="0" f="v">
      <t c="3" si="227">
        <n x="225"/>
        <n x="471"/>
        <n x="82"/>
      </t>
    </mdx>
    <mdx n="0" f="v">
      <t c="3" si="227">
        <n x="225"/>
        <n x="477"/>
        <n x="82"/>
      </t>
    </mdx>
    <mdx n="0" f="v">
      <t c="3" si="227">
        <n x="225"/>
        <n x="478"/>
        <n x="82"/>
      </t>
    </mdx>
    <mdx n="0" f="v">
      <t c="3" si="227">
        <n x="225"/>
        <n x="479"/>
        <n x="82"/>
      </t>
    </mdx>
    <mdx n="0" f="v">
      <t c="3" si="227">
        <n x="225"/>
        <n x="472"/>
        <n x="82"/>
      </t>
    </mdx>
    <mdx n="0" f="v">
      <t c="3" si="227">
        <n x="225"/>
        <n x="480"/>
        <n x="82"/>
      </t>
    </mdx>
    <mdx n="0" f="v">
      <t c="3" si="227">
        <n x="225"/>
        <n x="481"/>
        <n x="82"/>
      </t>
    </mdx>
    <mdx n="0" f="v">
      <t c="3" si="227">
        <n x="225"/>
        <n x="483"/>
        <n x="82"/>
      </t>
    </mdx>
    <mdx n="0" f="v">
      <t c="3" si="227">
        <n x="225"/>
        <n x="484"/>
        <n x="82"/>
      </t>
    </mdx>
    <mdx n="0" f="v">
      <t c="3" si="227">
        <n x="225"/>
        <n x="485"/>
        <n x="82"/>
      </t>
    </mdx>
    <mdx n="0" f="v">
      <t c="3" si="227">
        <n x="225"/>
        <n x="486"/>
        <n x="82"/>
      </t>
    </mdx>
    <mdx n="0" f="v">
      <t c="3" si="227">
        <n x="225"/>
        <n x="487"/>
        <n x="82"/>
      </t>
    </mdx>
    <mdx n="0" f="v">
      <t c="3" si="227">
        <n x="225"/>
        <n x="488"/>
        <n x="82"/>
      </t>
    </mdx>
    <mdx n="0" f="v">
      <t c="3" si="227">
        <n x="225"/>
        <n x="489"/>
        <n x="82"/>
      </t>
    </mdx>
    <mdx n="0" f="v">
      <t c="3" si="227">
        <n x="225"/>
        <n x="490"/>
        <n x="82"/>
      </t>
    </mdx>
    <mdx n="0" f="v">
      <t c="3" si="227">
        <n x="225"/>
        <n x="492"/>
        <n x="82"/>
      </t>
    </mdx>
    <mdx n="0" f="v">
      <t c="3" si="227">
        <n x="225"/>
        <n x="493"/>
        <n x="82"/>
      </t>
    </mdx>
    <mdx n="0" f="v">
      <t c="3" si="227">
        <n x="225"/>
        <n x="496"/>
        <n x="82"/>
      </t>
    </mdx>
    <mdx n="0" f="v">
      <t c="3" si="227">
        <n x="225"/>
        <n x="482"/>
        <n x="82"/>
      </t>
    </mdx>
    <mdx n="0" f="v">
      <t c="3" si="227">
        <n x="225"/>
        <n x="491"/>
        <n x="82"/>
      </t>
    </mdx>
    <mdx n="0" f="v">
      <t c="3" si="227">
        <n x="225"/>
        <n x="495"/>
        <n x="82"/>
      </t>
    </mdx>
    <mdx n="0" f="v">
      <t c="3" si="227">
        <n x="225"/>
        <n x="494"/>
        <n x="82"/>
      </t>
    </mdx>
    <mdx n="0" f="v">
      <t c="3" si="227">
        <n x="225"/>
        <n x="497"/>
        <n x="82"/>
      </t>
    </mdx>
    <mdx n="0" f="v">
      <t c="3" si="227">
        <n x="225"/>
        <n x="498"/>
        <n x="82"/>
      </t>
    </mdx>
    <mdx n="0" f="v">
      <t c="3" si="227">
        <n x="225"/>
        <n x="499"/>
        <n x="82"/>
      </t>
    </mdx>
    <mdx n="0" f="v">
      <t c="3" si="227">
        <n x="225"/>
        <n x="500"/>
        <n x="82"/>
      </t>
    </mdx>
    <mdx n="0" f="v">
      <t c="3" si="227">
        <n x="225"/>
        <n x="501"/>
        <n x="82"/>
      </t>
    </mdx>
    <mdx n="0" f="v">
      <t c="3" si="227">
        <n x="225"/>
        <n x="502"/>
        <n x="82"/>
      </t>
    </mdx>
    <mdx n="0" f="v">
      <t c="3" si="227">
        <n x="225"/>
        <n x="508"/>
        <n x="82"/>
      </t>
    </mdx>
    <mdx n="0" f="v">
      <t c="3" si="227">
        <n x="225"/>
        <n x="509"/>
        <n x="82"/>
      </t>
    </mdx>
    <mdx n="0" f="v">
      <t c="3" si="227">
        <n x="225"/>
        <n x="507"/>
        <n x="82"/>
      </t>
    </mdx>
    <mdx n="0" f="v">
      <t c="3" si="227">
        <n x="225"/>
        <n x="503"/>
        <n x="82"/>
      </t>
    </mdx>
    <mdx n="0" f="v">
      <t c="3" si="227">
        <n x="225"/>
        <n x="504"/>
        <n x="82"/>
      </t>
    </mdx>
    <mdx n="0" f="v">
      <t c="3" si="227">
        <n x="225"/>
        <n x="505"/>
        <n x="82"/>
      </t>
    </mdx>
    <mdx n="0" f="v">
      <t c="3" si="227">
        <n x="225"/>
        <n x="506"/>
        <n x="82"/>
      </t>
    </mdx>
    <mdx n="0" f="v">
      <t c="3" si="227">
        <n x="225"/>
        <n x="513"/>
        <n x="82"/>
      </t>
    </mdx>
    <mdx n="0" f="v">
      <t c="3" si="227">
        <n x="225"/>
        <n x="514"/>
        <n x="82"/>
      </t>
    </mdx>
    <mdx n="0" f="v">
      <t c="3" si="227">
        <n x="225"/>
        <n x="515"/>
        <n x="82"/>
      </t>
    </mdx>
    <mdx n="0" f="v">
      <t c="3" si="227">
        <n x="225"/>
        <n x="512"/>
        <n x="82"/>
      </t>
    </mdx>
    <mdx n="0" f="v">
      <t c="3" si="227">
        <n x="225"/>
        <n x="510"/>
        <n x="82"/>
      </t>
    </mdx>
    <mdx n="0" f="v">
      <t c="3" si="227">
        <n x="225"/>
        <n x="511"/>
        <n x="82"/>
      </t>
    </mdx>
    <mdx n="0" f="v">
      <t c="3" si="227">
        <n x="225"/>
        <n x="516"/>
        <n x="82"/>
      </t>
    </mdx>
    <mdx n="0" f="v">
      <t c="3" si="227">
        <n x="225"/>
        <n x="517"/>
        <n x="82"/>
      </t>
    </mdx>
    <mdx n="0" f="v">
      <t c="3" si="227">
        <n x="225"/>
        <n x="518"/>
        <n x="82"/>
      </t>
    </mdx>
    <mdx n="0" f="v">
      <t c="3" si="227">
        <n x="225"/>
        <n x="519"/>
        <n x="82"/>
      </t>
    </mdx>
    <mdx n="0" f="v">
      <t c="3" si="227">
        <n x="225"/>
        <n x="520"/>
        <n x="82"/>
      </t>
    </mdx>
    <mdx n="0" f="v">
      <t c="3" si="227">
        <n x="225"/>
        <n x="521"/>
        <n x="82"/>
      </t>
    </mdx>
    <mdx n="0" f="v">
      <t c="3" si="227">
        <n x="225"/>
        <n x="529"/>
        <n x="82"/>
      </t>
    </mdx>
    <mdx n="0" f="v">
      <t c="3" si="227">
        <n x="225"/>
        <n x="522"/>
        <n x="82"/>
      </t>
    </mdx>
    <mdx n="0" f="v">
      <t c="3" si="227">
        <n x="225"/>
        <n x="523"/>
        <n x="82"/>
      </t>
    </mdx>
    <mdx n="0" f="v">
      <t c="3" si="227">
        <n x="225"/>
        <n x="528"/>
        <n x="82"/>
      </t>
    </mdx>
    <mdx n="0" f="v">
      <t c="3" si="227">
        <n x="225"/>
        <n x="525"/>
        <n x="82"/>
      </t>
    </mdx>
    <mdx n="0" f="v">
      <t c="3" si="227">
        <n x="225"/>
        <n x="526"/>
        <n x="82"/>
      </t>
    </mdx>
    <mdx n="0" f="v">
      <t c="3" si="227">
        <n x="225"/>
        <n x="531"/>
        <n x="82"/>
      </t>
    </mdx>
    <mdx n="0" f="v">
      <t c="3" si="227">
        <n x="225"/>
        <n x="524"/>
        <n x="82"/>
      </t>
    </mdx>
    <mdx n="0" f="v">
      <t c="3" si="227">
        <n x="225"/>
        <n x="527"/>
        <n x="82"/>
      </t>
    </mdx>
    <mdx n="0" f="v">
      <t c="3" si="227">
        <n x="225"/>
        <n x="530"/>
        <n x="82"/>
      </t>
    </mdx>
    <mdx n="0" f="v">
      <t c="3" si="227">
        <n x="225"/>
        <n x="533"/>
        <n x="82"/>
      </t>
    </mdx>
    <mdx n="0" f="v">
      <t c="3" si="227">
        <n x="225"/>
        <n x="532"/>
        <n x="82"/>
      </t>
    </mdx>
    <mdx n="0" f="v">
      <t c="3" si="227">
        <n x="225"/>
        <n x="534"/>
        <n x="82"/>
      </t>
    </mdx>
    <mdx n="0" f="v">
      <t c="3" si="227">
        <n x="225"/>
        <n x="535"/>
        <n x="82"/>
      </t>
    </mdx>
    <mdx n="0" f="v">
      <t c="3" si="227">
        <n x="225"/>
        <n x="536"/>
        <n x="82"/>
      </t>
    </mdx>
    <mdx n="0" f="v">
      <t c="3" si="227">
        <n x="225"/>
        <n x="537"/>
        <n x="82"/>
      </t>
    </mdx>
    <mdx n="0" f="v">
      <t c="3" si="227">
        <n x="225"/>
        <n x="538"/>
        <n x="82"/>
      </t>
    </mdx>
    <mdx n="0" f="v">
      <t c="3" si="227">
        <n x="225"/>
        <n x="539"/>
        <n x="82"/>
      </t>
    </mdx>
    <mdx n="0" f="v">
      <t c="3" si="227">
        <n x="225"/>
        <n x="540"/>
        <n x="82"/>
      </t>
    </mdx>
    <mdx n="0" f="v">
      <t c="3" si="227">
        <n x="225"/>
        <n x="541"/>
        <n x="82"/>
      </t>
    </mdx>
    <mdx n="0" f="v">
      <t c="3" si="227">
        <n x="225"/>
        <n x="542"/>
        <n x="82"/>
      </t>
    </mdx>
    <mdx n="0" f="v">
      <t c="3" si="227">
        <n x="225"/>
        <n x="543"/>
        <n x="82"/>
      </t>
    </mdx>
    <mdx n="0" f="v">
      <t c="3" si="227">
        <n x="225"/>
        <n x="545"/>
        <n x="82"/>
      </t>
    </mdx>
    <mdx n="0" f="v">
      <t c="3" si="227">
        <n x="225"/>
        <n x="544"/>
        <n x="82"/>
      </t>
    </mdx>
    <mdx n="0" f="v">
      <t c="3" si="227">
        <n x="225"/>
        <n x="546"/>
        <n x="82"/>
      </t>
    </mdx>
    <mdx n="0" f="v">
      <t c="3" si="227">
        <n x="225"/>
        <n x="272"/>
        <n x="83"/>
      </t>
    </mdx>
    <mdx n="0" f="v">
      <t c="3" si="227">
        <n x="225"/>
        <n x="273"/>
        <n x="83"/>
      </t>
    </mdx>
    <mdx n="0" f="v">
      <t c="3" si="227">
        <n x="225"/>
        <n x="271"/>
        <n x="83"/>
      </t>
    </mdx>
    <mdx n="0" f="v">
      <t c="3" si="227">
        <n x="225"/>
        <n x="270"/>
        <n x="83"/>
      </t>
    </mdx>
    <mdx n="0" f="v">
      <t c="3" si="227">
        <n x="225"/>
        <n x="268"/>
        <n x="83"/>
      </t>
    </mdx>
    <mdx n="0" f="v">
      <t c="3" si="227">
        <n x="225"/>
        <n x="355"/>
        <n x="83"/>
      </t>
    </mdx>
    <mdx n="0" f="v">
      <t c="3" si="227">
        <n x="225"/>
        <n x="356"/>
        <n x="83"/>
      </t>
    </mdx>
    <mdx n="0" f="v">
      <t c="3" si="227">
        <n x="225"/>
        <n x="357"/>
        <n x="83"/>
      </t>
    </mdx>
    <mdx n="0" f="v">
      <t c="3" si="227">
        <n x="225"/>
        <n x="358"/>
        <n x="83"/>
      </t>
    </mdx>
    <mdx n="0" f="v">
      <t c="3" si="227">
        <n x="225"/>
        <n x="359"/>
        <n x="83"/>
      </t>
    </mdx>
    <mdx n="0" f="v">
      <t c="3" si="227">
        <n x="225"/>
        <n x="360"/>
        <n x="83"/>
      </t>
    </mdx>
    <mdx n="0" f="v">
      <t c="3" si="227">
        <n x="225"/>
        <n x="361"/>
        <n x="83"/>
      </t>
    </mdx>
    <mdx n="0" f="v">
      <t c="3" si="227">
        <n x="225"/>
        <n x="547"/>
        <n x="83"/>
      </t>
    </mdx>
    <mdx n="0" f="v">
      <t c="3" si="227">
        <n x="225"/>
        <n x="362"/>
        <n x="83"/>
      </t>
    </mdx>
    <mdx n="0" f="v">
      <t c="3" si="227">
        <n x="225"/>
        <n x="363"/>
        <n x="83"/>
      </t>
    </mdx>
    <mdx n="0" f="v">
      <t c="3" si="227">
        <n x="225"/>
        <n x="364"/>
        <n x="83"/>
      </t>
    </mdx>
    <mdx n="0" f="v">
      <t c="3" si="227">
        <n x="225"/>
        <n x="548"/>
        <n x="83"/>
      </t>
    </mdx>
    <mdx n="0" f="v">
      <t c="3" si="227">
        <n x="225"/>
        <n x="365"/>
        <n x="83"/>
      </t>
    </mdx>
    <mdx n="0" f="v">
      <t c="3" si="227">
        <n x="225"/>
        <n x="366"/>
        <n x="83"/>
      </t>
    </mdx>
    <mdx n="0" f="v">
      <t c="3" si="227">
        <n x="225"/>
        <n x="367"/>
        <n x="83"/>
      </t>
    </mdx>
    <mdx n="0" f="v">
      <t c="3" si="227">
        <n x="225"/>
        <n x="368"/>
        <n x="83"/>
      </t>
    </mdx>
    <mdx n="0" f="v">
      <t c="3" si="227">
        <n x="225"/>
        <n x="369"/>
        <n x="83"/>
      </t>
    </mdx>
    <mdx n="0" f="v">
      <t c="3" si="227">
        <n x="225"/>
        <n x="307"/>
        <n x="83"/>
      </t>
    </mdx>
    <mdx n="0" f="v">
      <t c="3" si="227">
        <n x="225"/>
        <n x="370"/>
        <n x="83"/>
      </t>
    </mdx>
    <mdx n="0" f="v">
      <t c="3" si="227">
        <n x="225"/>
        <n x="371"/>
        <n x="83"/>
      </t>
    </mdx>
    <mdx n="0" f="v">
      <t c="3" si="227">
        <n x="225"/>
        <n x="372"/>
        <n x="83"/>
      </t>
    </mdx>
    <mdx n="0" f="v">
      <t c="3" si="227">
        <n x="225"/>
        <n x="383"/>
        <n x="83"/>
      </t>
    </mdx>
    <mdx n="0" f="v">
      <t c="3" si="227">
        <n x="225"/>
        <n x="316"/>
        <n x="83"/>
      </t>
    </mdx>
    <mdx n="0" f="v">
      <t c="3" si="227">
        <n x="225"/>
        <n x="373"/>
        <n x="83"/>
      </t>
    </mdx>
    <mdx n="0" f="v">
      <t c="3" si="227">
        <n x="225"/>
        <n x="374"/>
        <n x="83"/>
      </t>
    </mdx>
    <mdx n="0" f="v">
      <t c="3" si="227">
        <n x="225"/>
        <n x="375"/>
        <n x="83"/>
      </t>
    </mdx>
    <mdx n="0" f="v">
      <t c="3" si="227">
        <n x="225"/>
        <n x="281"/>
        <n x="83"/>
      </t>
    </mdx>
    <mdx n="0" f="v">
      <t c="3" si="227">
        <n x="225"/>
        <n x="376"/>
        <n x="83"/>
      </t>
    </mdx>
    <mdx n="0" f="v">
      <t c="3" si="227">
        <n x="225"/>
        <n x="377"/>
        <n x="83"/>
      </t>
    </mdx>
    <mdx n="0" f="v">
      <t c="3" si="227">
        <n x="225"/>
        <n x="280"/>
        <n x="83"/>
      </t>
    </mdx>
    <mdx n="0" f="v">
      <t c="3" si="227">
        <n x="225"/>
        <n x="311"/>
        <n x="83"/>
      </t>
    </mdx>
    <mdx n="0" f="v">
      <t c="3" si="227">
        <n x="225"/>
        <n x="378"/>
        <n x="83"/>
      </t>
    </mdx>
    <mdx n="0" f="v">
      <t c="3" si="227">
        <n x="225"/>
        <n x="379"/>
        <n x="83"/>
      </t>
    </mdx>
    <mdx n="0" f="v">
      <t c="3" si="227">
        <n x="225"/>
        <n x="380"/>
        <n x="83"/>
      </t>
    </mdx>
    <mdx n="0" f="v">
      <t c="3" si="227">
        <n x="225"/>
        <n x="381"/>
        <n x="83"/>
      </t>
    </mdx>
    <mdx n="0" f="v">
      <t c="3" si="227">
        <n x="225"/>
        <n x="382"/>
        <n x="83"/>
      </t>
    </mdx>
    <mdx n="0" f="v">
      <t c="3" si="227">
        <n x="225"/>
        <n x="304"/>
        <n x="83"/>
      </t>
    </mdx>
    <mdx n="0" f="v">
      <t c="3" si="227">
        <n x="225"/>
        <n x="391"/>
        <n x="83"/>
      </t>
    </mdx>
    <mdx n="0" f="v">
      <t c="3" si="227">
        <n x="225"/>
        <n x="384"/>
        <n x="83"/>
      </t>
    </mdx>
    <mdx n="0" f="v">
      <t c="3" si="227">
        <n x="225"/>
        <n x="385"/>
        <n x="83"/>
      </t>
    </mdx>
    <mdx n="0" f="v">
      <t c="3" si="227">
        <n x="225"/>
        <n x="386"/>
        <n x="83"/>
      </t>
    </mdx>
    <mdx n="0" f="v">
      <t c="3" si="227">
        <n x="225"/>
        <n x="387"/>
        <n x="83"/>
      </t>
    </mdx>
    <mdx n="0" f="v">
      <t c="3" si="227">
        <n x="225"/>
        <n x="388"/>
        <n x="83"/>
      </t>
    </mdx>
    <mdx n="0" f="v">
      <t c="3" si="227">
        <n x="225"/>
        <n x="389"/>
        <n x="83"/>
      </t>
    </mdx>
    <mdx n="0" f="v">
      <t c="3" si="227">
        <n x="225"/>
        <n x="390"/>
        <n x="83"/>
      </t>
    </mdx>
    <mdx n="0" f="v">
      <t c="3" si="227">
        <n x="225"/>
        <n x="404"/>
        <n x="83"/>
      </t>
    </mdx>
    <mdx n="0" f="v">
      <t c="3" si="227">
        <n x="225"/>
        <n x="392"/>
        <n x="83"/>
      </t>
    </mdx>
    <mdx n="0" f="v">
      <t c="3" si="227">
        <n x="225"/>
        <n x="393"/>
        <n x="83"/>
      </t>
    </mdx>
    <mdx n="0" f="v">
      <t c="3" si="227">
        <n x="225"/>
        <n x="394"/>
        <n x="83"/>
      </t>
    </mdx>
    <mdx n="0" f="v">
      <t c="3" si="227">
        <n x="225"/>
        <n x="395"/>
        <n x="83"/>
      </t>
    </mdx>
    <mdx n="0" f="v">
      <t c="3" si="227">
        <n x="225"/>
        <n x="278"/>
        <n x="83"/>
      </t>
    </mdx>
    <mdx n="0" f="v">
      <t c="3" si="227">
        <n x="225"/>
        <n x="396"/>
        <n x="83"/>
      </t>
    </mdx>
    <mdx n="0" f="v">
      <t c="3" si="227">
        <n x="225"/>
        <n x="397"/>
        <n x="83"/>
      </t>
    </mdx>
    <mdx n="0" f="v">
      <t c="3" si="227">
        <n x="225"/>
        <n x="398"/>
        <n x="83"/>
      </t>
    </mdx>
    <mdx n="0" f="v">
      <t c="3" si="227">
        <n x="225"/>
        <n x="405"/>
        <n x="83"/>
      </t>
    </mdx>
    <mdx n="0" f="v">
      <t c="3" si="227">
        <n x="225"/>
        <n x="411"/>
        <n x="83"/>
      </t>
    </mdx>
    <mdx n="0" f="v">
      <t c="3" si="227">
        <n x="225"/>
        <n x="406"/>
        <n x="83"/>
      </t>
    </mdx>
    <mdx n="0" f="v">
      <t c="3" si="227">
        <n x="225"/>
        <n x="407"/>
        <n x="83"/>
      </t>
    </mdx>
    <mdx n="0" f="v">
      <t c="3" si="227">
        <n x="225"/>
        <n x="408"/>
        <n x="83"/>
      </t>
    </mdx>
    <mdx n="0" f="v">
      <t c="3" si="227">
        <n x="225"/>
        <n x="409"/>
        <n x="83"/>
      </t>
    </mdx>
    <mdx n="0" f="v">
      <t c="3" si="227">
        <n x="225"/>
        <n x="410"/>
        <n x="83"/>
      </t>
    </mdx>
    <mdx n="0" f="v">
      <t c="3" si="227">
        <n x="225"/>
        <n x="403"/>
        <n x="83"/>
      </t>
    </mdx>
    <mdx n="0" f="v">
      <t c="3" si="227">
        <n x="225"/>
        <n x="412"/>
        <n x="83"/>
      </t>
    </mdx>
    <mdx n="0" f="v">
      <t c="3" si="227">
        <n x="225"/>
        <n x="399"/>
        <n x="83"/>
      </t>
    </mdx>
    <mdx n="0" f="v">
      <t c="3" si="227">
        <n x="225"/>
        <n x="400"/>
        <n x="83"/>
      </t>
    </mdx>
    <mdx n="0" f="v">
      <t c="3" si="227">
        <n x="225"/>
        <n x="401"/>
        <n x="83"/>
      </t>
    </mdx>
    <mdx n="0" f="v">
      <t c="3" si="227">
        <n x="225"/>
        <n x="402"/>
        <n x="83"/>
      </t>
    </mdx>
    <mdx n="0" f="v">
      <t c="3" si="227">
        <n x="225"/>
        <n x="277"/>
        <n x="83"/>
      </t>
    </mdx>
    <mdx n="0" f="v">
      <t c="3" si="227">
        <n x="225"/>
        <n x="417"/>
        <n x="83"/>
      </t>
    </mdx>
    <mdx n="0" f="v">
      <t c="3" si="227">
        <n x="225"/>
        <n x="413"/>
        <n x="83"/>
      </t>
    </mdx>
    <mdx n="0" f="v">
      <t c="3" si="227">
        <n x="225"/>
        <n x="414"/>
        <n x="83"/>
      </t>
    </mdx>
    <mdx n="0" f="v">
      <t c="3" si="227">
        <n x="225"/>
        <n x="415"/>
        <n x="83"/>
      </t>
    </mdx>
    <mdx n="0" f="v">
      <t c="3" si="227">
        <n x="225"/>
        <n x="416"/>
        <n x="83"/>
      </t>
    </mdx>
    <mdx n="0" f="v">
      <t c="3" si="227">
        <n x="225"/>
        <n x="427"/>
        <n x="83"/>
      </t>
    </mdx>
    <mdx n="0" f="v">
      <t c="3" si="227">
        <n x="225"/>
        <n x="418"/>
        <n x="83"/>
      </t>
    </mdx>
    <mdx n="0" f="v">
      <t c="3" si="227">
        <n x="225"/>
        <n x="419"/>
        <n x="83"/>
      </t>
    </mdx>
    <mdx n="0" f="v">
      <t c="3" si="227">
        <n x="225"/>
        <n x="420"/>
        <n x="83"/>
      </t>
    </mdx>
    <mdx n="0" f="v">
      <t c="3" si="227">
        <n x="225"/>
        <n x="301"/>
        <n x="83"/>
      </t>
    </mdx>
    <mdx n="0" f="v">
      <t c="3" si="227">
        <n x="225"/>
        <n x="299"/>
        <n x="83"/>
      </t>
    </mdx>
    <mdx n="0" f="v">
      <t c="3" si="227">
        <n x="225"/>
        <n x="297"/>
        <n x="83"/>
      </t>
    </mdx>
    <mdx n="0" f="v">
      <t c="3" si="227">
        <n x="225"/>
        <n x="421"/>
        <n x="83"/>
      </t>
    </mdx>
    <mdx n="0" f="v">
      <t c="3" si="227">
        <n x="225"/>
        <n x="422"/>
        <n x="83"/>
      </t>
    </mdx>
    <mdx n="0" f="v">
      <t c="3" si="227">
        <n x="225"/>
        <n x="423"/>
        <n x="83"/>
      </t>
    </mdx>
    <mdx n="0" f="v">
      <t c="3" si="227">
        <n x="225"/>
        <n x="424"/>
        <n x="83"/>
      </t>
    </mdx>
    <mdx n="0" f="v">
      <t c="3" si="227">
        <n x="225"/>
        <n x="425"/>
        <n x="83"/>
      </t>
    </mdx>
    <mdx n="0" f="v">
      <t c="3" si="227">
        <n x="225"/>
        <n x="348"/>
        <n x="83"/>
      </t>
    </mdx>
    <mdx n="0" f="v">
      <t c="3" si="227">
        <n x="225"/>
        <n x="327"/>
        <n x="83"/>
      </t>
    </mdx>
    <mdx n="0" f="v">
      <t c="3" si="227">
        <n x="225"/>
        <n x="426"/>
        <n x="83"/>
      </t>
    </mdx>
    <mdx n="0" f="v">
      <t c="3" si="227">
        <n x="225"/>
        <n x="433"/>
        <n x="83"/>
      </t>
    </mdx>
    <mdx n="0" f="v">
      <t c="3" si="227">
        <n x="225"/>
        <n x="428"/>
        <n x="83"/>
      </t>
    </mdx>
    <mdx n="0" f="v">
      <t c="3" si="227">
        <n x="225"/>
        <n x="328"/>
        <n x="83"/>
      </t>
    </mdx>
    <mdx n="0" f="v">
      <t c="3" si="227">
        <n x="225"/>
        <n x="429"/>
        <n x="83"/>
      </t>
    </mdx>
    <mdx n="0" f="v">
      <t c="3" si="227">
        <n x="225"/>
        <n x="430"/>
        <n x="83"/>
      </t>
    </mdx>
    <mdx n="0" f="v">
      <t c="3" si="227">
        <n x="225"/>
        <n x="431"/>
        <n x="83"/>
      </t>
    </mdx>
    <mdx n="0" f="v">
      <t c="3" si="227">
        <n x="225"/>
        <n x="432"/>
        <n x="83"/>
      </t>
    </mdx>
    <mdx n="0" f="v">
      <t c="3" si="227">
        <n x="225"/>
        <n x="326"/>
        <n x="83"/>
      </t>
    </mdx>
    <mdx n="0" f="v">
      <t c="3" si="227">
        <n x="225"/>
        <n x="435"/>
        <n x="83"/>
      </t>
    </mdx>
    <mdx n="0" f="v">
      <t c="3" si="227">
        <n x="225"/>
        <n x="436"/>
        <n x="83"/>
      </t>
    </mdx>
    <mdx n="0" f="v">
      <t c="3" si="227">
        <n x="225"/>
        <n x="437"/>
        <n x="83"/>
      </t>
    </mdx>
    <mdx n="0" f="v">
      <t c="3" si="227">
        <n x="225"/>
        <n x="294"/>
        <n x="83"/>
      </t>
    </mdx>
    <mdx n="0" f="v">
      <t c="3" si="227">
        <n x="225"/>
        <n x="293"/>
        <n x="83"/>
      </t>
    </mdx>
    <mdx n="0" f="v">
      <t c="3" si="227">
        <n x="225"/>
        <n x="452"/>
        <n x="83"/>
      </t>
    </mdx>
    <mdx n="0" f="v">
      <t c="3" si="227">
        <n x="225"/>
        <n x="442"/>
        <n x="83"/>
      </t>
    </mdx>
    <mdx n="0" f="v">
      <t c="3" si="227">
        <n x="225"/>
        <n x="443"/>
        <n x="83"/>
      </t>
    </mdx>
    <mdx n="0" f="v">
      <t c="3" si="227">
        <n x="225"/>
        <n x="444"/>
        <n x="83"/>
      </t>
    </mdx>
    <mdx n="0" f="v">
      <t c="3" si="227">
        <n x="225"/>
        <n x="445"/>
        <n x="83"/>
      </t>
    </mdx>
    <mdx n="0" f="v">
      <t c="3" si="227">
        <n x="225"/>
        <n x="446"/>
        <n x="83"/>
      </t>
    </mdx>
    <mdx n="0" f="v">
      <t c="3" si="227">
        <n x="225"/>
        <n x="276"/>
        <n x="83"/>
      </t>
    </mdx>
    <mdx n="0" f="v">
      <t c="3" si="227">
        <n x="225"/>
        <n x="453"/>
        <n x="83"/>
      </t>
    </mdx>
    <mdx n="0" f="v">
      <t c="3" si="227">
        <n x="225"/>
        <n x="454"/>
        <n x="83"/>
      </t>
    </mdx>
    <mdx n="0" f="v">
      <t c="3" si="227">
        <n x="225"/>
        <n x="455"/>
        <n x="83"/>
      </t>
    </mdx>
    <mdx n="0" f="v">
      <t c="3" si="227">
        <n x="225"/>
        <n x="456"/>
        <n x="83"/>
      </t>
    </mdx>
    <mdx n="0" f="v">
      <t c="3" si="227">
        <n x="225"/>
        <n x="434"/>
        <n x="83"/>
      </t>
    </mdx>
    <mdx n="0" f="v">
      <t c="3" si="227">
        <n x="225"/>
        <n x="438"/>
        <n x="83"/>
      </t>
    </mdx>
    <mdx n="0" f="v">
      <t c="3" si="227">
        <n x="225"/>
        <n x="350"/>
        <n x="83"/>
      </t>
    </mdx>
    <mdx n="0" f="v">
      <t c="3" si="227">
        <n x="225"/>
        <n x="439"/>
        <n x="83"/>
      </t>
    </mdx>
    <mdx n="0" f="v">
      <t c="3" si="227">
        <n x="225"/>
        <n x="440"/>
        <n x="83"/>
      </t>
    </mdx>
    <mdx n="0" f="v">
      <t c="3" si="227">
        <n x="225"/>
        <n x="441"/>
        <n x="83"/>
      </t>
    </mdx>
    <mdx n="0" f="v">
      <t c="3" si="227">
        <n x="225"/>
        <n x="447"/>
        <n x="83"/>
      </t>
    </mdx>
    <mdx n="0" f="v">
      <t c="3" si="227">
        <n x="225"/>
        <n x="346"/>
        <n x="83"/>
      </t>
    </mdx>
    <mdx n="0" f="v">
      <t c="3" si="227">
        <n x="225"/>
        <n x="461"/>
        <n x="83"/>
      </t>
    </mdx>
    <mdx n="0" f="v">
      <t c="3" si="227">
        <n x="225"/>
        <n x="462"/>
        <n x="83"/>
      </t>
    </mdx>
    <mdx n="0" f="v">
      <t c="3" si="227">
        <n x="225"/>
        <n x="463"/>
        <n x="83"/>
      </t>
    </mdx>
    <mdx n="0" f="v">
      <t c="3" si="227">
        <n x="225"/>
        <n x="464"/>
        <n x="83"/>
      </t>
    </mdx>
    <mdx n="0" f="v">
      <t c="3" si="227">
        <n x="225"/>
        <n x="465"/>
        <n x="83"/>
      </t>
    </mdx>
    <mdx n="0" f="v">
      <t c="3" si="227">
        <n x="225"/>
        <n x="466"/>
        <n x="83"/>
      </t>
    </mdx>
    <mdx n="0" f="v">
      <t c="3" si="227">
        <n x="225"/>
        <n x="467"/>
        <n x="83"/>
      </t>
    </mdx>
    <mdx n="0" f="v">
      <t c="3" si="227">
        <n x="225"/>
        <n x="459"/>
        <n x="83"/>
      </t>
    </mdx>
    <mdx n="0" f="v">
      <t c="3" si="227">
        <n x="225"/>
        <n x="448"/>
        <n x="83"/>
      </t>
    </mdx>
    <mdx n="0" f="v">
      <t c="3" si="227">
        <n x="225"/>
        <n x="449"/>
        <n x="83"/>
      </t>
    </mdx>
    <mdx n="0" f="v">
      <t c="3" si="227">
        <n x="225"/>
        <n x="450"/>
        <n x="83"/>
      </t>
    </mdx>
    <mdx n="0" f="v">
      <t c="3" si="227">
        <n x="225"/>
        <n x="451"/>
        <n x="83"/>
      </t>
    </mdx>
    <mdx n="0" f="v">
      <t c="3" si="227">
        <n x="225"/>
        <n x="457"/>
        <n x="83"/>
      </t>
    </mdx>
    <mdx n="0" f="v">
      <t c="3" si="227">
        <n x="225"/>
        <n x="458"/>
        <n x="83"/>
      </t>
    </mdx>
    <mdx n="0" f="v">
      <t c="3" si="227">
        <n x="225"/>
        <n x="473"/>
        <n x="83"/>
      </t>
    </mdx>
    <mdx n="0" f="v">
      <t c="3" si="227">
        <n x="225"/>
        <n x="474"/>
        <n x="83"/>
      </t>
    </mdx>
    <mdx n="0" f="v">
      <t c="3" si="227">
        <n x="225"/>
        <n x="475"/>
        <n x="83"/>
      </t>
    </mdx>
    <mdx n="0" f="v">
      <t c="3" si="227">
        <n x="225"/>
        <n x="476"/>
        <n x="83"/>
      </t>
    </mdx>
    <mdx n="0" f="v">
      <t c="3" si="227">
        <n x="225"/>
        <n x="460"/>
        <n x="83"/>
      </t>
    </mdx>
    <mdx n="0" f="v">
      <t c="3" si="227">
        <n x="225"/>
        <n x="468"/>
        <n x="83"/>
      </t>
    </mdx>
    <mdx n="0" f="v">
      <t c="3" si="227">
        <n x="225"/>
        <n x="469"/>
        <n x="83"/>
      </t>
    </mdx>
    <mdx n="0" f="v">
      <t c="3" si="227">
        <n x="225"/>
        <n x="470"/>
        <n x="83"/>
      </t>
    </mdx>
    <mdx n="0" f="v">
      <t c="3" si="227">
        <n x="225"/>
        <n x="471"/>
        <n x="83"/>
      </t>
    </mdx>
    <mdx n="0" f="v">
      <t c="3" si="227">
        <n x="225"/>
        <n x="477"/>
        <n x="83"/>
      </t>
    </mdx>
    <mdx n="0" f="v">
      <t c="3" si="227">
        <n x="225"/>
        <n x="478"/>
        <n x="83"/>
      </t>
    </mdx>
    <mdx n="0" f="v">
      <t c="3" si="227">
        <n x="225"/>
        <n x="479"/>
        <n x="83"/>
      </t>
    </mdx>
    <mdx n="0" f="v">
      <t c="3" si="227">
        <n x="225"/>
        <n x="472"/>
        <n x="83"/>
      </t>
    </mdx>
    <mdx n="0" f="v">
      <t c="3" si="227">
        <n x="225"/>
        <n x="480"/>
        <n x="83"/>
      </t>
    </mdx>
    <mdx n="0" f="v">
      <t c="3" si="227">
        <n x="225"/>
        <n x="481"/>
        <n x="83"/>
      </t>
    </mdx>
    <mdx n="0" f="v">
      <t c="3" si="227">
        <n x="225"/>
        <n x="483"/>
        <n x="83"/>
      </t>
    </mdx>
    <mdx n="0" f="v">
      <t c="3" si="227">
        <n x="225"/>
        <n x="484"/>
        <n x="83"/>
      </t>
    </mdx>
    <mdx n="0" f="v">
      <t c="3" si="227">
        <n x="225"/>
        <n x="485"/>
        <n x="83"/>
      </t>
    </mdx>
    <mdx n="0" f="v">
      <t c="3" si="227">
        <n x="225"/>
        <n x="486"/>
        <n x="83"/>
      </t>
    </mdx>
    <mdx n="0" f="v">
      <t c="3" si="227">
        <n x="225"/>
        <n x="487"/>
        <n x="83"/>
      </t>
    </mdx>
    <mdx n="0" f="v">
      <t c="3" si="227">
        <n x="225"/>
        <n x="488"/>
        <n x="83"/>
      </t>
    </mdx>
    <mdx n="0" f="v">
      <t c="3" si="227">
        <n x="225"/>
        <n x="489"/>
        <n x="83"/>
      </t>
    </mdx>
    <mdx n="0" f="v">
      <t c="3" si="227">
        <n x="225"/>
        <n x="490"/>
        <n x="83"/>
      </t>
    </mdx>
    <mdx n="0" f="v">
      <t c="3" si="227">
        <n x="225"/>
        <n x="492"/>
        <n x="83"/>
      </t>
    </mdx>
    <mdx n="0" f="v">
      <t c="3" si="227">
        <n x="225"/>
        <n x="493"/>
        <n x="83"/>
      </t>
    </mdx>
    <mdx n="0" f="v">
      <t c="3" si="227">
        <n x="225"/>
        <n x="496"/>
        <n x="83"/>
      </t>
    </mdx>
    <mdx n="0" f="v">
      <t c="3" si="227">
        <n x="225"/>
        <n x="482"/>
        <n x="83"/>
      </t>
    </mdx>
    <mdx n="0" f="v">
      <t c="3" si="227">
        <n x="225"/>
        <n x="491"/>
        <n x="83"/>
      </t>
    </mdx>
    <mdx n="0" f="v">
      <t c="3" si="227">
        <n x="225"/>
        <n x="495"/>
        <n x="83"/>
      </t>
    </mdx>
    <mdx n="0" f="v">
      <t c="3" si="227">
        <n x="225"/>
        <n x="494"/>
        <n x="83"/>
      </t>
    </mdx>
    <mdx n="0" f="v">
      <t c="3" si="227">
        <n x="225"/>
        <n x="497"/>
        <n x="83"/>
      </t>
    </mdx>
    <mdx n="0" f="v">
      <t c="3" si="227">
        <n x="225"/>
        <n x="498"/>
        <n x="83"/>
      </t>
    </mdx>
    <mdx n="0" f="v">
      <t c="3" si="227">
        <n x="225"/>
        <n x="499"/>
        <n x="83"/>
      </t>
    </mdx>
    <mdx n="0" f="v">
      <t c="3" si="227">
        <n x="225"/>
        <n x="500"/>
        <n x="83"/>
      </t>
    </mdx>
    <mdx n="0" f="v">
      <t c="3" si="227">
        <n x="225"/>
        <n x="501"/>
        <n x="83"/>
      </t>
    </mdx>
    <mdx n="0" f="v">
      <t c="3" si="227">
        <n x="225"/>
        <n x="502"/>
        <n x="83"/>
      </t>
    </mdx>
    <mdx n="0" f="v">
      <t c="3" si="227">
        <n x="225"/>
        <n x="507"/>
        <n x="83"/>
      </t>
    </mdx>
    <mdx n="0" f="v">
      <t c="3" si="227">
        <n x="225"/>
        <n x="508"/>
        <n x="83"/>
      </t>
    </mdx>
    <mdx n="0" f="v">
      <t c="3" si="227">
        <n x="225"/>
        <n x="509"/>
        <n x="83"/>
      </t>
    </mdx>
    <mdx n="0" f="v">
      <t c="3" si="227">
        <n x="225"/>
        <n x="503"/>
        <n x="83"/>
      </t>
    </mdx>
    <mdx n="0" f="v">
      <t c="3" si="227">
        <n x="225"/>
        <n x="504"/>
        <n x="83"/>
      </t>
    </mdx>
    <mdx n="0" f="v">
      <t c="3" si="227">
        <n x="225"/>
        <n x="505"/>
        <n x="83"/>
      </t>
    </mdx>
    <mdx n="0" f="v">
      <t c="3" si="227">
        <n x="225"/>
        <n x="506"/>
        <n x="83"/>
      </t>
    </mdx>
    <mdx n="0" f="v">
      <t c="3" si="227">
        <n x="225"/>
        <n x="513"/>
        <n x="83"/>
      </t>
    </mdx>
    <mdx n="0" f="v">
      <t c="3" si="227">
        <n x="225"/>
        <n x="514"/>
        <n x="83"/>
      </t>
    </mdx>
    <mdx n="0" f="v">
      <t c="3" si="227">
        <n x="225"/>
        <n x="515"/>
        <n x="83"/>
      </t>
    </mdx>
    <mdx n="0" f="v">
      <t c="3" si="227">
        <n x="225"/>
        <n x="512"/>
        <n x="83"/>
      </t>
    </mdx>
    <mdx n="0" f="v">
      <t c="3" si="227">
        <n x="225"/>
        <n x="510"/>
        <n x="83"/>
      </t>
    </mdx>
    <mdx n="0" f="v">
      <t c="3" si="227">
        <n x="225"/>
        <n x="511"/>
        <n x="83"/>
      </t>
    </mdx>
    <mdx n="0" f="v">
      <t c="3" si="227">
        <n x="225"/>
        <n x="516"/>
        <n x="83"/>
      </t>
    </mdx>
    <mdx n="0" f="v">
      <t c="3" si="227">
        <n x="225"/>
        <n x="517"/>
        <n x="83"/>
      </t>
    </mdx>
    <mdx n="0" f="v">
      <t c="3" si="227">
        <n x="225"/>
        <n x="518"/>
        <n x="83"/>
      </t>
    </mdx>
    <mdx n="0" f="v">
      <t c="3" si="227">
        <n x="225"/>
        <n x="522"/>
        <n x="83"/>
      </t>
    </mdx>
    <mdx n="0" f="v">
      <t c="3" si="227">
        <n x="225"/>
        <n x="519"/>
        <n x="83"/>
      </t>
    </mdx>
    <mdx n="0" f="v">
      <t c="3" si="227">
        <n x="225"/>
        <n x="520"/>
        <n x="83"/>
      </t>
    </mdx>
    <mdx n="0" f="v">
      <t c="3" si="227">
        <n x="225"/>
        <n x="521"/>
        <n x="83"/>
      </t>
    </mdx>
    <mdx n="0" f="v">
      <t c="3" si="227">
        <n x="225"/>
        <n x="523"/>
        <n x="83"/>
      </t>
    </mdx>
    <mdx n="0" f="v">
      <t c="3" si="227">
        <n x="225"/>
        <n x="528"/>
        <n x="83"/>
      </t>
    </mdx>
    <mdx n="0" f="v">
      <t c="3" si="227">
        <n x="225"/>
        <n x="525"/>
        <n x="83"/>
      </t>
    </mdx>
    <mdx n="0" f="v">
      <t c="3" si="227">
        <n x="225"/>
        <n x="526"/>
        <n x="83"/>
      </t>
    </mdx>
    <mdx n="0" f="v">
      <t c="3" si="227">
        <n x="225"/>
        <n x="529"/>
        <n x="83"/>
      </t>
    </mdx>
    <mdx n="0" f="v">
      <t c="3" si="227">
        <n x="225"/>
        <n x="531"/>
        <n x="83"/>
      </t>
    </mdx>
    <mdx n="0" f="v">
      <t c="3" si="227">
        <n x="225"/>
        <n x="524"/>
        <n x="83"/>
      </t>
    </mdx>
    <mdx n="0" f="v">
      <t c="3" si="227">
        <n x="225"/>
        <n x="527"/>
        <n x="83"/>
      </t>
    </mdx>
    <mdx n="0" f="v">
      <t c="3" si="227">
        <n x="225"/>
        <n x="530"/>
        <n x="83"/>
      </t>
    </mdx>
    <mdx n="0" f="v">
      <t c="3" si="227">
        <n x="225"/>
        <n x="532"/>
        <n x="83"/>
      </t>
    </mdx>
    <mdx n="0" f="v">
      <t c="3" si="227">
        <n x="225"/>
        <n x="533"/>
        <n x="83"/>
      </t>
    </mdx>
    <mdx n="0" f="v">
      <t c="3" si="227">
        <n x="225"/>
        <n x="534"/>
        <n x="83"/>
      </t>
    </mdx>
    <mdx n="0" f="v">
      <t c="3" si="227">
        <n x="225"/>
        <n x="535"/>
        <n x="83"/>
      </t>
    </mdx>
    <mdx n="0" f="v">
      <t c="3" si="227">
        <n x="225"/>
        <n x="536"/>
        <n x="83"/>
      </t>
    </mdx>
    <mdx n="0" f="v">
      <t c="3" si="227">
        <n x="225"/>
        <n x="537"/>
        <n x="83"/>
      </t>
    </mdx>
    <mdx n="0" f="v">
      <t c="3" si="227">
        <n x="225"/>
        <n x="538"/>
        <n x="83"/>
      </t>
    </mdx>
    <mdx n="0" f="v">
      <t c="3" si="227">
        <n x="225"/>
        <n x="539"/>
        <n x="83"/>
      </t>
    </mdx>
    <mdx n="0" f="v">
      <t c="3" si="227">
        <n x="225"/>
        <n x="540"/>
        <n x="83"/>
      </t>
    </mdx>
    <mdx n="0" f="v">
      <t c="3" si="227">
        <n x="225"/>
        <n x="541"/>
        <n x="83"/>
      </t>
    </mdx>
    <mdx n="0" f="v">
      <t c="3" si="227">
        <n x="225"/>
        <n x="545"/>
        <n x="83"/>
      </t>
    </mdx>
    <mdx n="0" f="v">
      <t c="3" si="227">
        <n x="225"/>
        <n x="543"/>
        <n x="83"/>
      </t>
    </mdx>
    <mdx n="0" f="v">
      <t c="3" si="227">
        <n x="225"/>
        <n x="542"/>
        <n x="83"/>
      </t>
    </mdx>
    <mdx n="0" f="v">
      <t c="3" si="227">
        <n x="225"/>
        <n x="544"/>
        <n x="83"/>
      </t>
    </mdx>
    <mdx n="0" f="v">
      <t c="3" si="227">
        <n x="225"/>
        <n x="546"/>
        <n x="83"/>
      </t>
    </mdx>
    <mdx n="0" f="v">
      <t c="3" si="227">
        <n x="225"/>
        <n x="272"/>
        <n x="155"/>
      </t>
    </mdx>
    <mdx n="0" f="v">
      <t c="3" si="227">
        <n x="225"/>
        <n x="273"/>
        <n x="155"/>
      </t>
    </mdx>
    <mdx n="0" f="v">
      <t c="3" si="227">
        <n x="225"/>
        <n x="271"/>
        <n x="155"/>
      </t>
    </mdx>
    <mdx n="0" f="v">
      <t c="3" si="227">
        <n x="225"/>
        <n x="270"/>
        <n x="155"/>
      </t>
    </mdx>
    <mdx n="0" f="v">
      <t c="3" si="227">
        <n x="225"/>
        <n x="268"/>
        <n x="155"/>
      </t>
    </mdx>
    <mdx n="0" f="v">
      <t c="3" si="227">
        <n x="225"/>
        <n x="355"/>
        <n x="155"/>
      </t>
    </mdx>
    <mdx n="0" f="v">
      <t c="3" si="227">
        <n x="225"/>
        <n x="357"/>
        <n x="155"/>
      </t>
    </mdx>
    <mdx n="0" f="v">
      <t c="3" si="227">
        <n x="225"/>
        <n x="358"/>
        <n x="155"/>
      </t>
    </mdx>
    <mdx n="0" f="v">
      <t c="3" si="227">
        <n x="225"/>
        <n x="360"/>
        <n x="155"/>
      </t>
    </mdx>
    <mdx n="0" f="v">
      <t c="3" si="227">
        <n x="225"/>
        <n x="361"/>
        <n x="155"/>
      </t>
    </mdx>
    <mdx n="0" f="v">
      <t c="3" si="227">
        <n x="225"/>
        <n x="383"/>
        <n x="155"/>
      </t>
    </mdx>
    <mdx n="0" f="v">
      <t c="3" si="227">
        <n x="225"/>
        <n x="547"/>
        <n x="155"/>
      </t>
    </mdx>
    <mdx n="0" f="v">
      <t c="3" si="227">
        <n x="225"/>
        <n x="363"/>
        <n x="155"/>
      </t>
    </mdx>
    <mdx n="0" f="v">
      <t c="3" si="227">
        <n x="225"/>
        <n x="364"/>
        <n x="155"/>
      </t>
    </mdx>
    <mdx n="0" f="v">
      <t c="3" si="227">
        <n x="225"/>
        <n x="548"/>
        <n x="155"/>
      </t>
    </mdx>
    <mdx n="0" f="v">
      <t c="3" si="227">
        <n x="225"/>
        <n x="365"/>
        <n x="155"/>
      </t>
    </mdx>
    <mdx n="0" f="v">
      <t c="3" si="227">
        <n x="225"/>
        <n x="366"/>
        <n x="155"/>
      </t>
    </mdx>
    <mdx n="0" f="v">
      <t c="3" si="227">
        <n x="225"/>
        <n x="367"/>
        <n x="155"/>
      </t>
    </mdx>
    <mdx n="0" f="v">
      <t c="3" si="227">
        <n x="225"/>
        <n x="368"/>
        <n x="155"/>
      </t>
    </mdx>
    <mdx n="0" f="v">
      <t c="3" si="227">
        <n x="225"/>
        <n x="369"/>
        <n x="155"/>
      </t>
    </mdx>
    <mdx n="0" f="v">
      <t c="3" si="227">
        <n x="225"/>
        <n x="307"/>
        <n x="155"/>
      </t>
    </mdx>
    <mdx n="0" f="v">
      <t c="3" si="227">
        <n x="225"/>
        <n x="370"/>
        <n x="155"/>
      </t>
    </mdx>
    <mdx n="0" f="v">
      <t c="3" si="227">
        <n x="225"/>
        <n x="371"/>
        <n x="155"/>
      </t>
    </mdx>
    <mdx n="0" f="v">
      <t c="3" si="227">
        <n x="225"/>
        <n x="372"/>
        <n x="155"/>
      </t>
    </mdx>
    <mdx n="0" f="v">
      <t c="3" si="227">
        <n x="225"/>
        <n x="373"/>
        <n x="155"/>
      </t>
    </mdx>
    <mdx n="0" f="v">
      <t c="3" si="227">
        <n x="225"/>
        <n x="374"/>
        <n x="155"/>
      </t>
    </mdx>
    <mdx n="0" f="v">
      <t c="3" si="227">
        <n x="225"/>
        <n x="375"/>
        <n x="155"/>
      </t>
    </mdx>
    <mdx n="0" f="v">
      <t c="3" si="227">
        <n x="225"/>
        <n x="281"/>
        <n x="155"/>
      </t>
    </mdx>
    <mdx n="0" f="v">
      <t c="3" si="227">
        <n x="225"/>
        <n x="376"/>
        <n x="155"/>
      </t>
    </mdx>
    <mdx n="0" f="v">
      <t c="3" si="227">
        <n x="225"/>
        <n x="377"/>
        <n x="155"/>
      </t>
    </mdx>
    <mdx n="0" f="v">
      <t c="3" si="227">
        <n x="225"/>
        <n x="280"/>
        <n x="155"/>
      </t>
    </mdx>
    <mdx n="0" f="v">
      <t c="3" si="227">
        <n x="225"/>
        <n x="311"/>
        <n x="155"/>
      </t>
    </mdx>
    <mdx n="0" f="v">
      <t c="3" si="227">
        <n x="225"/>
        <n x="378"/>
        <n x="155"/>
      </t>
    </mdx>
    <mdx n="0" f="v">
      <t c="3" si="227">
        <n x="225"/>
        <n x="379"/>
        <n x="155"/>
      </t>
    </mdx>
    <mdx n="0" f="v">
      <t c="3" si="227">
        <n x="225"/>
        <n x="380"/>
        <n x="155"/>
      </t>
    </mdx>
    <mdx n="0" f="v">
      <t c="3" si="227">
        <n x="225"/>
        <n x="381"/>
        <n x="155"/>
      </t>
    </mdx>
    <mdx n="0" f="v">
      <t c="3" si="227">
        <n x="225"/>
        <n x="382"/>
        <n x="155"/>
      </t>
    </mdx>
    <mdx n="0" f="v">
      <t c="3" si="227">
        <n x="225"/>
        <n x="304"/>
        <n x="155"/>
      </t>
    </mdx>
    <mdx n="0" f="v">
      <t c="3" si="227">
        <n x="225"/>
        <n x="392"/>
        <n x="155"/>
      </t>
    </mdx>
    <mdx n="0" f="v">
      <t c="3" si="227">
        <n x="225"/>
        <n x="384"/>
        <n x="155"/>
      </t>
    </mdx>
    <mdx n="0" f="v">
      <t c="3" si="227">
        <n x="225"/>
        <n x="385"/>
        <n x="155"/>
      </t>
    </mdx>
    <mdx n="0" f="v">
      <t c="3" si="227">
        <n x="225"/>
        <n x="386"/>
        <n x="155"/>
      </t>
    </mdx>
    <mdx n="0" f="v">
      <t c="3" si="227">
        <n x="225"/>
        <n x="387"/>
        <n x="155"/>
      </t>
    </mdx>
    <mdx n="0" f="v">
      <t c="3" si="227">
        <n x="225"/>
        <n x="389"/>
        <n x="155"/>
      </t>
    </mdx>
    <mdx n="0" f="v">
      <t c="3" si="227">
        <n x="225"/>
        <n x="390"/>
        <n x="155"/>
      </t>
    </mdx>
    <mdx n="0" f="v">
      <t c="3" si="227">
        <n x="225"/>
        <n x="405"/>
        <n x="155"/>
      </t>
    </mdx>
    <mdx n="0" f="v">
      <t c="3" si="227">
        <n x="225"/>
        <n x="393"/>
        <n x="155"/>
      </t>
    </mdx>
    <mdx n="0" f="v">
      <t c="3" si="227">
        <n x="225"/>
        <n x="394"/>
        <n x="155"/>
      </t>
    </mdx>
    <mdx n="0" f="v">
      <t c="3" si="227">
        <n x="225"/>
        <n x="395"/>
        <n x="155"/>
      </t>
    </mdx>
    <mdx n="0" f="v">
      <t c="3" si="227">
        <n x="225"/>
        <n x="278"/>
        <n x="155"/>
      </t>
    </mdx>
    <mdx n="0" f="v">
      <t c="3" si="227">
        <n x="225"/>
        <n x="396"/>
        <n x="155"/>
      </t>
    </mdx>
    <mdx n="0" f="v">
      <t c="3" si="227">
        <n x="225"/>
        <n x="397"/>
        <n x="155"/>
      </t>
    </mdx>
    <mdx n="0" f="v">
      <t c="3" si="227">
        <n x="225"/>
        <n x="398"/>
        <n x="155"/>
      </t>
    </mdx>
    <mdx n="0" f="v">
      <t c="3" si="227">
        <n x="225"/>
        <n x="391"/>
        <n x="155"/>
      </t>
    </mdx>
    <mdx n="0" f="v">
      <t c="3" si="227">
        <n x="225"/>
        <n x="404"/>
        <n x="155"/>
      </t>
    </mdx>
    <mdx n="0" f="v">
      <t c="3" si="227">
        <n x="225"/>
        <n x="407"/>
        <n x="155"/>
      </t>
    </mdx>
    <mdx n="0" f="v">
      <t c="3" si="227">
        <n x="225"/>
        <n x="408"/>
        <n x="155"/>
      </t>
    </mdx>
    <mdx n="0" f="v">
      <t c="3" si="227">
        <n x="225"/>
        <n x="409"/>
        <n x="155"/>
      </t>
    </mdx>
    <mdx n="0" f="v">
      <t c="3" si="227">
        <n x="225"/>
        <n x="410"/>
        <n x="155"/>
      </t>
    </mdx>
    <mdx n="0" f="v">
      <t c="3" si="227">
        <n x="225"/>
        <n x="412"/>
        <n x="155"/>
      </t>
    </mdx>
    <mdx n="0" f="v">
      <t c="3" si="227">
        <n x="225"/>
        <n x="413"/>
        <n x="155"/>
      </t>
    </mdx>
    <mdx n="0" f="v">
      <t c="3" si="227">
        <n x="225"/>
        <n x="399"/>
        <n x="155"/>
      </t>
    </mdx>
    <mdx n="0" f="v">
      <t c="3" si="227">
        <n x="225"/>
        <n x="400"/>
        <n x="155"/>
      </t>
    </mdx>
    <mdx n="0" f="v">
      <t c="3" si="227">
        <n x="225"/>
        <n x="401"/>
        <n x="155"/>
      </t>
    </mdx>
    <mdx n="0" f="v">
      <t c="3" si="227">
        <n x="225"/>
        <n x="402"/>
        <n x="155"/>
      </t>
    </mdx>
    <mdx n="0" f="v">
      <t c="3" si="227">
        <n x="225"/>
        <n x="277"/>
        <n x="155"/>
      </t>
    </mdx>
    <mdx n="0" f="v">
      <t c="3" si="227">
        <n x="225"/>
        <n x="417"/>
        <n x="155"/>
      </t>
    </mdx>
    <mdx n="0" f="v">
      <t c="3" si="227">
        <n x="225"/>
        <n x="414"/>
        <n x="155"/>
      </t>
    </mdx>
    <mdx n="0" f="v">
      <t c="3" si="227">
        <n x="225"/>
        <n x="415"/>
        <n x="155"/>
      </t>
    </mdx>
    <mdx n="0" f="v">
      <t c="3" si="227">
        <n x="225"/>
        <n x="416"/>
        <n x="155"/>
      </t>
    </mdx>
    <mdx n="0" f="v">
      <t c="3" si="227">
        <n x="225"/>
        <n x="418"/>
        <n x="155"/>
      </t>
    </mdx>
    <mdx n="0" f="v">
      <t c="3" si="227">
        <n x="225"/>
        <n x="419"/>
        <n x="155"/>
      </t>
    </mdx>
    <mdx n="0" f="v">
      <t c="3" si="227">
        <n x="225"/>
        <n x="420"/>
        <n x="155"/>
      </t>
    </mdx>
    <mdx n="0" f="v">
      <t c="3" si="227">
        <n x="225"/>
        <n x="301"/>
        <n x="155"/>
      </t>
    </mdx>
    <mdx n="0" f="v">
      <t c="3" si="227">
        <n x="225"/>
        <n x="299"/>
        <n x="155"/>
      </t>
    </mdx>
    <mdx n="0" f="v">
      <t c="3" si="227">
        <n x="225"/>
        <n x="297"/>
        <n x="155"/>
      </t>
    </mdx>
    <mdx n="0" f="v">
      <t c="3" si="227">
        <n x="225"/>
        <n x="421"/>
        <n x="155"/>
      </t>
    </mdx>
    <mdx n="0" f="v">
      <t c="3" si="227">
        <n x="225"/>
        <n x="427"/>
        <n x="155"/>
      </t>
    </mdx>
    <mdx n="0" f="v">
      <t c="3" si="227">
        <n x="225"/>
        <n x="422"/>
        <n x="155"/>
      </t>
    </mdx>
    <mdx n="0" f="v">
      <t c="3" si="227">
        <n x="225"/>
        <n x="423"/>
        <n x="155"/>
      </t>
    </mdx>
    <mdx n="0" f="v">
      <t c="3" si="227">
        <n x="225"/>
        <n x="424"/>
        <n x="155"/>
      </t>
    </mdx>
    <mdx n="0" f="v">
      <t c="3" si="227">
        <n x="225"/>
        <n x="425"/>
        <n x="155"/>
      </t>
    </mdx>
    <mdx n="0" f="v">
      <t c="3" si="227">
        <n x="225"/>
        <n x="327"/>
        <n x="155"/>
      </t>
    </mdx>
    <mdx n="0" f="v">
      <t c="3" si="227">
        <n x="225"/>
        <n x="426"/>
        <n x="155"/>
      </t>
    </mdx>
    <mdx n="0" f="v">
      <t c="3" si="227">
        <n x="225"/>
        <n x="329"/>
        <n x="155"/>
      </t>
    </mdx>
    <mdx n="0" f="v">
      <t c="3" si="227">
        <n x="225"/>
        <n x="428"/>
        <n x="155"/>
      </t>
    </mdx>
    <mdx n="0" f="v">
      <t c="3" si="227">
        <n x="225"/>
        <n x="328"/>
        <n x="155"/>
      </t>
    </mdx>
    <mdx n="0" f="v">
      <t c="3" si="227">
        <n x="225"/>
        <n x="429"/>
        <n x="155"/>
      </t>
    </mdx>
    <mdx n="0" f="v">
      <t c="3" si="227">
        <n x="225"/>
        <n x="430"/>
        <n x="155"/>
      </t>
    </mdx>
    <mdx n="0" f="v">
      <t c="3" si="227">
        <n x="225"/>
        <n x="431"/>
        <n x="155"/>
      </t>
    </mdx>
    <mdx n="0" f="v">
      <t c="3" si="227">
        <n x="225"/>
        <n x="432"/>
        <n x="155"/>
      </t>
    </mdx>
    <mdx n="0" f="v">
      <t c="3" si="227">
        <n x="225"/>
        <n x="433"/>
        <n x="155"/>
      </t>
    </mdx>
    <mdx n="0" f="v">
      <t c="3" si="227">
        <n x="225"/>
        <n x="326"/>
        <n x="155"/>
      </t>
    </mdx>
    <mdx n="0" f="v">
      <t c="3" si="227">
        <n x="225"/>
        <n x="435"/>
        <n x="155"/>
      </t>
    </mdx>
    <mdx n="0" f="v">
      <t c="3" si="227">
        <n x="225"/>
        <n x="436"/>
        <n x="155"/>
      </t>
    </mdx>
    <mdx n="0" f="v">
      <t c="3" si="227">
        <n x="225"/>
        <n x="437"/>
        <n x="155"/>
      </t>
    </mdx>
    <mdx n="0" f="v">
      <t c="3" si="227">
        <n x="225"/>
        <n x="294"/>
        <n x="155"/>
      </t>
    </mdx>
    <mdx n="0" f="v">
      <t c="3" si="227">
        <n x="225"/>
        <n x="293"/>
        <n x="155"/>
      </t>
    </mdx>
    <mdx n="0" f="v">
      <t c="3" si="227">
        <n x="225"/>
        <n x="452"/>
        <n x="155"/>
      </t>
    </mdx>
    <mdx n="0" f="v">
      <t c="3" si="227">
        <n x="225"/>
        <n x="442"/>
        <n x="155"/>
      </t>
    </mdx>
    <mdx n="0" f="v">
      <t c="3" si="227">
        <n x="225"/>
        <n x="444"/>
        <n x="155"/>
      </t>
    </mdx>
    <mdx n="0" f="v">
      <t c="3" si="227">
        <n x="225"/>
        <n x="445"/>
        <n x="155"/>
      </t>
    </mdx>
    <mdx n="0" f="v">
      <t c="3" si="227">
        <n x="225"/>
        <n x="446"/>
        <n x="155"/>
      </t>
    </mdx>
    <mdx n="0" f="v">
      <t c="3" si="227">
        <n x="225"/>
        <n x="434"/>
        <n x="155"/>
      </t>
    </mdx>
    <mdx n="0" f="v">
      <t c="3" si="227">
        <n x="225"/>
        <n x="276"/>
        <n x="155"/>
      </t>
    </mdx>
    <mdx n="0" f="v">
      <t c="3" si="227">
        <n x="225"/>
        <n x="453"/>
        <n x="155"/>
      </t>
    </mdx>
    <mdx n="0" f="v">
      <t c="3" si="227">
        <n x="225"/>
        <n x="454"/>
        <n x="155"/>
      </t>
    </mdx>
    <mdx n="0" f="v">
      <t c="3" si="227">
        <n x="225"/>
        <n x="455"/>
        <n x="155"/>
      </t>
    </mdx>
    <mdx n="0" f="v">
      <t c="3" si="227">
        <n x="225"/>
        <n x="456"/>
        <n x="155"/>
      </t>
    </mdx>
    <mdx n="0" f="v">
      <t c="3" si="227">
        <n x="225"/>
        <n x="438"/>
        <n x="155"/>
      </t>
    </mdx>
    <mdx n="0" f="v">
      <t c="3" si="227">
        <n x="225"/>
        <n x="350"/>
        <n x="155"/>
      </t>
    </mdx>
    <mdx n="0" f="v">
      <t c="3" si="227">
        <n x="225"/>
        <n x="439"/>
        <n x="155"/>
      </t>
    </mdx>
    <mdx n="0" f="v">
      <t c="3" si="227">
        <n x="225"/>
        <n x="440"/>
        <n x="155"/>
      </t>
    </mdx>
    <mdx n="0" f="v">
      <t c="3" si="227">
        <n x="225"/>
        <n x="441"/>
        <n x="155"/>
      </t>
    </mdx>
    <mdx n="0" f="v">
      <t c="3" si="227">
        <n x="225"/>
        <n x="447"/>
        <n x="155"/>
      </t>
    </mdx>
    <mdx n="0" f="v">
      <t c="3" si="227">
        <n x="225"/>
        <n x="346"/>
        <n x="155"/>
      </t>
    </mdx>
    <mdx n="0" f="v">
      <t c="3" si="227">
        <n x="225"/>
        <n x="461"/>
        <n x="155"/>
      </t>
    </mdx>
    <mdx n="0" f="v">
      <t c="3" si="227">
        <n x="225"/>
        <n x="462"/>
        <n x="155"/>
      </t>
    </mdx>
    <mdx n="0" f="v">
      <t c="3" si="227">
        <n x="225"/>
        <n x="463"/>
        <n x="155"/>
      </t>
    </mdx>
    <mdx n="0" f="v">
      <t c="3" si="227">
        <n x="225"/>
        <n x="464"/>
        <n x="155"/>
      </t>
    </mdx>
    <mdx n="0" f="v">
      <t c="3" si="227">
        <n x="225"/>
        <n x="465"/>
        <n x="155"/>
      </t>
    </mdx>
    <mdx n="0" f="v">
      <t c="3" si="227">
        <n x="225"/>
        <n x="466"/>
        <n x="155"/>
      </t>
    </mdx>
    <mdx n="0" f="v">
      <t c="3" si="227">
        <n x="225"/>
        <n x="467"/>
        <n x="155"/>
      </t>
    </mdx>
    <mdx n="0" f="v">
      <t c="3" si="227">
        <n x="225"/>
        <n x="448"/>
        <n x="155"/>
      </t>
    </mdx>
    <mdx n="0" f="v">
      <t c="3" si="227">
        <n x="225"/>
        <n x="449"/>
        <n x="155"/>
      </t>
    </mdx>
    <mdx n="0" f="v">
      <t c="3" si="227">
        <n x="225"/>
        <n x="450"/>
        <n x="155"/>
      </t>
    </mdx>
    <mdx n="0" f="v">
      <t c="3" si="227">
        <n x="225"/>
        <n x="451"/>
        <n x="155"/>
      </t>
    </mdx>
    <mdx n="0" f="v">
      <t c="3" si="227">
        <n x="225"/>
        <n x="457"/>
        <n x="155"/>
      </t>
    </mdx>
    <mdx n="0" f="v">
      <t c="3" si="227">
        <n x="225"/>
        <n x="473"/>
        <n x="155"/>
      </t>
    </mdx>
    <mdx n="0" f="v">
      <t c="3" si="227">
        <n x="225"/>
        <n x="474"/>
        <n x="155"/>
      </t>
    </mdx>
    <mdx n="0" f="v">
      <t c="3" si="227">
        <n x="225"/>
        <n x="475"/>
        <n x="155"/>
      </t>
    </mdx>
    <mdx n="0" f="v">
      <t c="3" si="227">
        <n x="225"/>
        <n x="476"/>
        <n x="155"/>
      </t>
    </mdx>
    <mdx n="0" f="v">
      <t c="3" si="227">
        <n x="225"/>
        <n x="460"/>
        <n x="155"/>
      </t>
    </mdx>
    <mdx n="0" f="v">
      <t c="3" si="227">
        <n x="225"/>
        <n x="468"/>
        <n x="155"/>
      </t>
    </mdx>
    <mdx n="0" f="v">
      <t c="3" si="227">
        <n x="225"/>
        <n x="469"/>
        <n x="155"/>
      </t>
    </mdx>
    <mdx n="0" f="v">
      <t c="3" si="227">
        <n x="225"/>
        <n x="470"/>
        <n x="155"/>
      </t>
    </mdx>
    <mdx n="0" f="v">
      <t c="3" si="227">
        <n x="225"/>
        <n x="471"/>
        <n x="155"/>
      </t>
    </mdx>
    <mdx n="0" f="v">
      <t c="3" si="227">
        <n x="225"/>
        <n x="477"/>
        <n x="155"/>
      </t>
    </mdx>
    <mdx n="0" f="v">
      <t c="3" si="227">
        <n x="225"/>
        <n x="478"/>
        <n x="155"/>
      </t>
    </mdx>
    <mdx n="0" f="v">
      <t c="3" si="227">
        <n x="225"/>
        <n x="479"/>
        <n x="155"/>
      </t>
    </mdx>
    <mdx n="0" f="v">
      <t c="3" si="227">
        <n x="225"/>
        <n x="472"/>
        <n x="155"/>
      </t>
    </mdx>
    <mdx n="0" f="v">
      <t c="3" si="227">
        <n x="225"/>
        <n x="480"/>
        <n x="155"/>
      </t>
    </mdx>
    <mdx n="0" f="v">
      <t c="3" si="227">
        <n x="225"/>
        <n x="481"/>
        <n x="155"/>
      </t>
    </mdx>
    <mdx n="0" f="v">
      <t c="3" si="227">
        <n x="225"/>
        <n x="483"/>
        <n x="155"/>
      </t>
    </mdx>
    <mdx n="0" f="v">
      <t c="3" si="227">
        <n x="225"/>
        <n x="484"/>
        <n x="155"/>
      </t>
    </mdx>
    <mdx n="0" f="v">
      <t c="3" si="227">
        <n x="225"/>
        <n x="485"/>
        <n x="155"/>
      </t>
    </mdx>
    <mdx n="0" f="v">
      <t c="3" si="227">
        <n x="225"/>
        <n x="486"/>
        <n x="155"/>
      </t>
    </mdx>
    <mdx n="0" f="v">
      <t c="3" si="227">
        <n x="225"/>
        <n x="487"/>
        <n x="155"/>
      </t>
    </mdx>
    <mdx n="0" f="v">
      <t c="3" si="227">
        <n x="225"/>
        <n x="488"/>
        <n x="155"/>
      </t>
    </mdx>
    <mdx n="0" f="v">
      <t c="3" si="227">
        <n x="225"/>
        <n x="489"/>
        <n x="155"/>
      </t>
    </mdx>
    <mdx n="0" f="v">
      <t c="3" si="227">
        <n x="225"/>
        <n x="490"/>
        <n x="155"/>
      </t>
    </mdx>
    <mdx n="0" f="v">
      <t c="3" si="227">
        <n x="225"/>
        <n x="492"/>
        <n x="155"/>
      </t>
    </mdx>
    <mdx n="0" f="v">
      <t c="3" si="227">
        <n x="225"/>
        <n x="493"/>
        <n x="155"/>
      </t>
    </mdx>
    <mdx n="0" f="v">
      <t c="3" si="227">
        <n x="225"/>
        <n x="482"/>
        <n x="155"/>
      </t>
    </mdx>
    <mdx n="0" f="v">
      <t c="3" si="227">
        <n x="225"/>
        <n x="491"/>
        <n x="155"/>
      </t>
    </mdx>
    <mdx n="0" f="v">
      <t c="3" si="227">
        <n x="225"/>
        <n x="495"/>
        <n x="155"/>
      </t>
    </mdx>
    <mdx n="0" f="v">
      <t c="3" si="227">
        <n x="225"/>
        <n x="496"/>
        <n x="155"/>
      </t>
    </mdx>
    <mdx n="0" f="v">
      <t c="3" si="227">
        <n x="225"/>
        <n x="494"/>
        <n x="155"/>
      </t>
    </mdx>
    <mdx n="0" f="v">
      <t c="3" si="227">
        <n x="225"/>
        <n x="497"/>
        <n x="155"/>
      </t>
    </mdx>
    <mdx n="0" f="v">
      <t c="3" si="227">
        <n x="225"/>
        <n x="498"/>
        <n x="155"/>
      </t>
    </mdx>
    <mdx n="0" f="v">
      <t c="3" si="227">
        <n x="225"/>
        <n x="499"/>
        <n x="155"/>
      </t>
    </mdx>
    <mdx n="0" f="v">
      <t c="3" si="227">
        <n x="225"/>
        <n x="500"/>
        <n x="155"/>
      </t>
    </mdx>
    <mdx n="0" f="v">
      <t c="3" si="227">
        <n x="225"/>
        <n x="501"/>
        <n x="155"/>
      </t>
    </mdx>
    <mdx n="0" f="v">
      <t c="3" si="227">
        <n x="225"/>
        <n x="502"/>
        <n x="155"/>
      </t>
    </mdx>
    <mdx n="0" f="v">
      <t c="3" si="227">
        <n x="225"/>
        <n x="508"/>
        <n x="155"/>
      </t>
    </mdx>
    <mdx n="0" f="v">
      <t c="3" si="227">
        <n x="225"/>
        <n x="509"/>
        <n x="155"/>
      </t>
    </mdx>
    <mdx n="0" f="v">
      <t c="3" si="227">
        <n x="225"/>
        <n x="503"/>
        <n x="155"/>
      </t>
    </mdx>
    <mdx n="0" f="v">
      <t c="3" si="227">
        <n x="225"/>
        <n x="504"/>
        <n x="155"/>
      </t>
    </mdx>
    <mdx n="0" f="v">
      <t c="3" si="227">
        <n x="225"/>
        <n x="506"/>
        <n x="155"/>
      </t>
    </mdx>
    <mdx n="0" f="v">
      <t c="3" si="227">
        <n x="225"/>
        <n x="513"/>
        <n x="155"/>
      </t>
    </mdx>
    <mdx n="0" f="v">
      <t c="3" si="227">
        <n x="225"/>
        <n x="514"/>
        <n x="155"/>
      </t>
    </mdx>
    <mdx n="0" f="v">
      <t c="3" si="227">
        <n x="225"/>
        <n x="510"/>
        <n x="155"/>
      </t>
    </mdx>
    <mdx n="0" f="v">
      <t c="3" si="227">
        <n x="225"/>
        <n x="511"/>
        <n x="155"/>
      </t>
    </mdx>
    <mdx n="0" f="v">
      <t c="3" si="227">
        <n x="225"/>
        <n x="512"/>
        <n x="155"/>
      </t>
    </mdx>
    <mdx n="0" f="v">
      <t c="3" si="227">
        <n x="225"/>
        <n x="516"/>
        <n x="155"/>
      </t>
    </mdx>
    <mdx n="0" f="v">
      <t c="3" si="227">
        <n x="225"/>
        <n x="517"/>
        <n x="155"/>
      </t>
    </mdx>
    <mdx n="0" f="v">
      <t c="3" si="227">
        <n x="225"/>
        <n x="518"/>
        <n x="155"/>
      </t>
    </mdx>
    <mdx n="0" f="v">
      <t c="3" si="227">
        <n x="225"/>
        <n x="522"/>
        <n x="155"/>
      </t>
    </mdx>
    <mdx n="0" f="v">
      <t c="3" si="227">
        <n x="225"/>
        <n x="519"/>
        <n x="155"/>
      </t>
    </mdx>
    <mdx n="0" f="v">
      <t c="3" si="227">
        <n x="225"/>
        <n x="520"/>
        <n x="155"/>
      </t>
    </mdx>
    <mdx n="0" f="v">
      <t c="3" si="227">
        <n x="225"/>
        <n x="521"/>
        <n x="155"/>
      </t>
    </mdx>
    <mdx n="0" f="v">
      <t c="3" si="227">
        <n x="225"/>
        <n x="523"/>
        <n x="155"/>
      </t>
    </mdx>
    <mdx n="0" f="v">
      <t c="3" si="227">
        <n x="225"/>
        <n x="525"/>
        <n x="155"/>
      </t>
    </mdx>
    <mdx n="0" f="v">
      <t c="3" si="227">
        <n x="225"/>
        <n x="526"/>
        <n x="155"/>
      </t>
    </mdx>
    <mdx n="0" f="v">
      <t c="3" si="227">
        <n x="225"/>
        <n x="528"/>
        <n x="155"/>
      </t>
    </mdx>
    <mdx n="0" f="v">
      <t c="3" si="227">
        <n x="225"/>
        <n x="529"/>
        <n x="155"/>
      </t>
    </mdx>
    <mdx n="0" f="v">
      <t c="3" si="227">
        <n x="225"/>
        <n x="524"/>
        <n x="155"/>
      </t>
    </mdx>
    <mdx n="0" f="v">
      <t c="3" si="227">
        <n x="225"/>
        <n x="533"/>
        <n x="155"/>
      </t>
    </mdx>
    <mdx n="0" f="v">
      <t c="3" si="227">
        <n x="225"/>
        <n x="530"/>
        <n x="155"/>
      </t>
    </mdx>
    <mdx n="0" f="v">
      <t c="3" si="227">
        <n x="225"/>
        <n x="532"/>
        <n x="155"/>
      </t>
    </mdx>
    <mdx n="0" f="v">
      <t c="3" si="227">
        <n x="225"/>
        <n x="534"/>
        <n x="155"/>
      </t>
    </mdx>
    <mdx n="0" f="v">
      <t c="3" si="227">
        <n x="225"/>
        <n x="536"/>
        <n x="155"/>
      </t>
    </mdx>
    <mdx n="0" f="v">
      <t c="3" si="227">
        <n x="225"/>
        <n x="537"/>
        <n x="155"/>
      </t>
    </mdx>
    <mdx n="0" f="v">
      <t c="3" si="227">
        <n x="225"/>
        <n x="538"/>
        <n x="155"/>
      </t>
    </mdx>
    <mdx n="0" f="v">
      <t c="3" si="227">
        <n x="225"/>
        <n x="539"/>
        <n x="155"/>
      </t>
    </mdx>
    <mdx n="0" f="v">
      <t c="3" si="227">
        <n x="225"/>
        <n x="540"/>
        <n x="155"/>
      </t>
    </mdx>
    <mdx n="0" f="v">
      <t c="3" si="227">
        <n x="225"/>
        <n x="541"/>
        <n x="155"/>
      </t>
    </mdx>
    <mdx n="0" f="v">
      <t c="3" si="227">
        <n x="225"/>
        <n x="543"/>
        <n x="155"/>
      </t>
    </mdx>
    <mdx n="0" f="v">
      <t c="3" si="227">
        <n x="225"/>
        <n x="542"/>
        <n x="155"/>
      </t>
    </mdx>
    <mdx n="0" f="v">
      <t c="3" si="227">
        <n x="225"/>
        <n x="544"/>
        <n x="155"/>
      </t>
    </mdx>
    <mdx n="0" f="v">
      <t c="3" si="227">
        <n x="225"/>
        <n x="272"/>
        <n x="187"/>
      </t>
    </mdx>
    <mdx n="0" f="v">
      <t c="3" si="227">
        <n x="225"/>
        <n x="273"/>
        <n x="187"/>
      </t>
    </mdx>
    <mdx n="0" f="v">
      <t c="3" si="227">
        <n x="225"/>
        <n x="271"/>
        <n x="187"/>
      </t>
    </mdx>
    <mdx n="0" f="v">
      <t c="3" si="227">
        <n x="225"/>
        <n x="270"/>
        <n x="187"/>
      </t>
    </mdx>
    <mdx n="0" f="v">
      <t c="3" si="227">
        <n x="225"/>
        <n x="268"/>
        <n x="187"/>
      </t>
    </mdx>
    <mdx n="0" f="v">
      <t c="3" si="227">
        <n x="225"/>
        <n x="355"/>
        <n x="187"/>
      </t>
    </mdx>
    <mdx n="0" f="v">
      <t c="3" si="227">
        <n x="225"/>
        <n x="356"/>
        <n x="187"/>
      </t>
    </mdx>
    <mdx n="0" f="v">
      <t c="3" si="227">
        <n x="225"/>
        <n x="357"/>
        <n x="187"/>
      </t>
    </mdx>
    <mdx n="0" f="v">
      <t c="3" si="227">
        <n x="225"/>
        <n x="358"/>
        <n x="187"/>
      </t>
    </mdx>
    <mdx n="0" f="v">
      <t c="3" si="227">
        <n x="225"/>
        <n x="359"/>
        <n x="187"/>
      </t>
    </mdx>
    <mdx n="0" f="v">
      <t c="3" si="227">
        <n x="225"/>
        <n x="360"/>
        <n x="187"/>
      </t>
    </mdx>
    <mdx n="0" f="v">
      <t c="3" si="227">
        <n x="225"/>
        <n x="361"/>
        <n x="187"/>
      </t>
    </mdx>
    <mdx n="0" f="v">
      <t c="3" si="227">
        <n x="225"/>
        <n x="255"/>
        <n x="187"/>
      </t>
    </mdx>
    <mdx n="0" f="v">
      <t c="3" si="227">
        <n x="225"/>
        <n x="547"/>
        <n x="187"/>
      </t>
    </mdx>
    <mdx n="0" f="v">
      <t c="3" si="227">
        <n x="225"/>
        <n x="362"/>
        <n x="187"/>
      </t>
    </mdx>
    <mdx n="0" f="v">
      <t c="3" si="227">
        <n x="225"/>
        <n x="363"/>
        <n x="187"/>
      </t>
    </mdx>
    <mdx n="0" f="v">
      <t c="3" si="227">
        <n x="225"/>
        <n x="364"/>
        <n x="187"/>
      </t>
    </mdx>
    <mdx n="0" f="v">
      <t c="3" si="227">
        <n x="225"/>
        <n x="548"/>
        <n x="187"/>
      </t>
    </mdx>
    <mdx n="0" f="v">
      <t c="3" si="227">
        <n x="225"/>
        <n x="365"/>
        <n x="187"/>
      </t>
    </mdx>
    <mdx n="0" f="v">
      <t c="3" si="227">
        <n x="225"/>
        <n x="366"/>
        <n x="187"/>
      </t>
    </mdx>
    <mdx n="0" f="v">
      <t c="3" si="227">
        <n x="225"/>
        <n x="367"/>
        <n x="187"/>
      </t>
    </mdx>
    <mdx n="0" f="v">
      <t c="3" si="227">
        <n x="225"/>
        <n x="368"/>
        <n x="187"/>
      </t>
    </mdx>
    <mdx n="0" f="v">
      <t c="3" si="227">
        <n x="225"/>
        <n x="369"/>
        <n x="187"/>
      </t>
    </mdx>
    <mdx n="0" f="v">
      <t c="3" si="227">
        <n x="225"/>
        <n x="307"/>
        <n x="187"/>
      </t>
    </mdx>
    <mdx n="0" f="v">
      <t c="3" si="227">
        <n x="225"/>
        <n x="370"/>
        <n x="187"/>
      </t>
    </mdx>
    <mdx n="0" f="v">
      <t c="3" si="227">
        <n x="225"/>
        <n x="371"/>
        <n x="187"/>
      </t>
    </mdx>
    <mdx n="0" f="v">
      <t c="3" si="227">
        <n x="225"/>
        <n x="372"/>
        <n x="187"/>
      </t>
    </mdx>
    <mdx n="0" f="v">
      <t c="3" si="227">
        <n x="225"/>
        <n x="383"/>
        <n x="187"/>
      </t>
    </mdx>
    <mdx n="0" f="v">
      <t c="3" si="227">
        <n x="225"/>
        <n x="316"/>
        <n x="187"/>
      </t>
    </mdx>
    <mdx n="0" f="v">
      <t c="3" si="227">
        <n x="225"/>
        <n x="373"/>
        <n x="187"/>
      </t>
    </mdx>
    <mdx n="0" f="v">
      <t c="3" si="227">
        <n x="225"/>
        <n x="374"/>
        <n x="187"/>
      </t>
    </mdx>
    <mdx n="0" f="v">
      <t c="3" si="227">
        <n x="225"/>
        <n x="375"/>
        <n x="187"/>
      </t>
    </mdx>
    <mdx n="0" f="v">
      <t c="3" si="227">
        <n x="225"/>
        <n x="281"/>
        <n x="187"/>
      </t>
    </mdx>
    <mdx n="0" f="v">
      <t c="3" si="227">
        <n x="225"/>
        <n x="377"/>
        <n x="187"/>
      </t>
    </mdx>
    <mdx n="0" f="v">
      <t c="3" si="227">
        <n x="225"/>
        <n x="280"/>
        <n x="187"/>
      </t>
    </mdx>
    <mdx n="0" f="v">
      <t c="3" si="227">
        <n x="225"/>
        <n x="311"/>
        <n x="187"/>
      </t>
    </mdx>
    <mdx n="0" f="v">
      <t c="3" si="227">
        <n x="225"/>
        <n x="378"/>
        <n x="187"/>
      </t>
    </mdx>
    <mdx n="0" f="v">
      <t c="3" si="227">
        <n x="225"/>
        <n x="379"/>
        <n x="187"/>
      </t>
    </mdx>
    <mdx n="0" f="v">
      <t c="3" si="227">
        <n x="225"/>
        <n x="380"/>
        <n x="187"/>
      </t>
    </mdx>
    <mdx n="0" f="v">
      <t c="3" si="227">
        <n x="225"/>
        <n x="381"/>
        <n x="187"/>
      </t>
    </mdx>
    <mdx n="0" f="v">
      <t c="3" si="227">
        <n x="225"/>
        <n x="382"/>
        <n x="187"/>
      </t>
    </mdx>
    <mdx n="0" f="v">
      <t c="3" si="227">
        <n x="225"/>
        <n x="304"/>
        <n x="187"/>
      </t>
    </mdx>
    <mdx n="0" f="v">
      <t c="3" si="227">
        <n x="225"/>
        <n x="384"/>
        <n x="187"/>
      </t>
    </mdx>
    <mdx n="0" f="v">
      <t c="3" si="227">
        <n x="225"/>
        <n x="385"/>
        <n x="187"/>
      </t>
    </mdx>
    <mdx n="0" f="v">
      <t c="3" si="227">
        <n x="225"/>
        <n x="386"/>
        <n x="187"/>
      </t>
    </mdx>
    <mdx n="0" f="v">
      <t c="3" si="227">
        <n x="225"/>
        <n x="387"/>
        <n x="187"/>
      </t>
    </mdx>
    <mdx n="0" f="v">
      <t c="3" si="227">
        <n x="225"/>
        <n x="388"/>
        <n x="187"/>
      </t>
    </mdx>
    <mdx n="0" f="v">
      <t c="3" si="227">
        <n x="225"/>
        <n x="389"/>
        <n x="187"/>
      </t>
    </mdx>
    <mdx n="0" f="v">
      <t c="3" si="227">
        <n x="225"/>
        <n x="390"/>
        <n x="187"/>
      </t>
    </mdx>
    <mdx n="0" f="v">
      <t c="3" si="227">
        <n x="225"/>
        <n x="392"/>
        <n x="187"/>
      </t>
    </mdx>
    <mdx n="0" f="v">
      <t c="3" si="227">
        <n x="225"/>
        <n x="391"/>
        <n x="187"/>
      </t>
    </mdx>
    <mdx n="0" f="v">
      <t c="3" si="227">
        <n x="225"/>
        <n x="405"/>
        <n x="187"/>
      </t>
    </mdx>
    <mdx n="0" f="v">
      <t c="3" si="227">
        <n x="225"/>
        <n x="404"/>
        <n x="187"/>
      </t>
    </mdx>
    <mdx n="0" f="v">
      <t c="3" si="227">
        <n x="225"/>
        <n x="393"/>
        <n x="187"/>
      </t>
    </mdx>
    <mdx n="0" f="v">
      <t c="3" si="227">
        <n x="225"/>
        <n x="394"/>
        <n x="187"/>
      </t>
    </mdx>
    <mdx n="0" f="v">
      <t c="3" si="227">
        <n x="225"/>
        <n x="395"/>
        <n x="187"/>
      </t>
    </mdx>
    <mdx n="0" f="v">
      <t c="3" si="227">
        <n x="225"/>
        <n x="278"/>
        <n x="187"/>
      </t>
    </mdx>
    <mdx n="0" f="v">
      <t c="3" si="227">
        <n x="225"/>
        <n x="396"/>
        <n x="187"/>
      </t>
    </mdx>
    <mdx n="0" f="v">
      <t c="3" si="227">
        <n x="225"/>
        <n x="397"/>
        <n x="187"/>
      </t>
    </mdx>
    <mdx n="0" f="v">
      <t c="3" si="227">
        <n x="225"/>
        <n x="398"/>
        <n x="187"/>
      </t>
    </mdx>
    <mdx n="0" f="v">
      <t c="3" si="227">
        <n x="225"/>
        <n x="411"/>
        <n x="187"/>
      </t>
    </mdx>
    <mdx n="0" f="v">
      <t c="3" si="227">
        <n x="225"/>
        <n x="412"/>
        <n x="187"/>
      </t>
    </mdx>
    <mdx n="0" f="v">
      <t c="3" si="227">
        <n x="225"/>
        <n x="406"/>
        <n x="187"/>
      </t>
    </mdx>
    <mdx n="0" f="v">
      <t c="3" si="227">
        <n x="225"/>
        <n x="407"/>
        <n x="187"/>
      </t>
    </mdx>
    <mdx n="0" f="v">
      <t c="3" si="227">
        <n x="225"/>
        <n x="408"/>
        <n x="187"/>
      </t>
    </mdx>
    <mdx n="0" f="v">
      <t c="3" si="227">
        <n x="225"/>
        <n x="409"/>
        <n x="187"/>
      </t>
    </mdx>
    <mdx n="0" f="v">
      <t c="3" si="227">
        <n x="225"/>
        <n x="410"/>
        <n x="187"/>
      </t>
    </mdx>
    <mdx n="0" f="v">
      <t c="3" si="227">
        <n x="225"/>
        <n x="403"/>
        <n x="187"/>
      </t>
    </mdx>
    <mdx n="0" f="v">
      <t c="3" si="227">
        <n x="225"/>
        <n x="413"/>
        <n x="187"/>
      </t>
    </mdx>
    <mdx n="0" f="v">
      <t c="3" si="227">
        <n x="225"/>
        <n x="399"/>
        <n x="187"/>
      </t>
    </mdx>
    <mdx n="0" f="v">
      <t c="3" si="227">
        <n x="225"/>
        <n x="400"/>
        <n x="187"/>
      </t>
    </mdx>
    <mdx n="0" f="v">
      <t c="3" si="227">
        <n x="225"/>
        <n x="401"/>
        <n x="187"/>
      </t>
    </mdx>
    <mdx n="0" f="v">
      <t c="3" si="227">
        <n x="225"/>
        <n x="402"/>
        <n x="187"/>
      </t>
    </mdx>
    <mdx n="0" f="v">
      <t c="3" si="227">
        <n x="225"/>
        <n x="277"/>
        <n x="187"/>
      </t>
    </mdx>
    <mdx n="0" f="v">
      <t c="3" si="227">
        <n x="225"/>
        <n x="417"/>
        <n x="187"/>
      </t>
    </mdx>
    <mdx n="0" f="v">
      <t c="3" si="227">
        <n x="225"/>
        <n x="414"/>
        <n x="187"/>
      </t>
    </mdx>
    <mdx n="0" f="v">
      <t c="3" si="227">
        <n x="225"/>
        <n x="415"/>
        <n x="187"/>
      </t>
    </mdx>
    <mdx n="0" f="v">
      <t c="3" si="227">
        <n x="225"/>
        <n x="416"/>
        <n x="187"/>
      </t>
    </mdx>
    <mdx n="0" f="v">
      <t c="3" si="227">
        <n x="225"/>
        <n x="418"/>
        <n x="187"/>
      </t>
    </mdx>
    <mdx n="0" f="v">
      <t c="3" si="227">
        <n x="225"/>
        <n x="419"/>
        <n x="187"/>
      </t>
    </mdx>
    <mdx n="0" f="v">
      <t c="3" si="227">
        <n x="225"/>
        <n x="420"/>
        <n x="187"/>
      </t>
    </mdx>
    <mdx n="0" f="v">
      <t c="3" si="227">
        <n x="225"/>
        <n x="301"/>
        <n x="187"/>
      </t>
    </mdx>
    <mdx n="0" f="v">
      <t c="3" si="227">
        <n x="225"/>
        <n x="299"/>
        <n x="187"/>
      </t>
    </mdx>
    <mdx n="0" f="v">
      <t c="3" si="227">
        <n x="225"/>
        <n x="297"/>
        <n x="187"/>
      </t>
    </mdx>
    <mdx n="0" f="v">
      <t c="3" si="227">
        <n x="225"/>
        <n x="421"/>
        <n x="187"/>
      </t>
    </mdx>
    <mdx n="0" f="v">
      <t c="3" si="227">
        <n x="225"/>
        <n x="427"/>
        <n x="187"/>
      </t>
    </mdx>
    <mdx n="0" f="v">
      <t c="3" si="227">
        <n x="225"/>
        <n x="422"/>
        <n x="187"/>
      </t>
    </mdx>
    <mdx n="0" f="v">
      <t c="3" si="227">
        <n x="225"/>
        <n x="423"/>
        <n x="187"/>
      </t>
    </mdx>
    <mdx n="0" f="v">
      <t c="3" si="227">
        <n x="225"/>
        <n x="424"/>
        <n x="187"/>
      </t>
    </mdx>
    <mdx n="0" f="v">
      <t c="3" si="227">
        <n x="225"/>
        <n x="425"/>
        <n x="187"/>
      </t>
    </mdx>
    <mdx n="0" f="v">
      <t c="3" si="227">
        <n x="225"/>
        <n x="348"/>
        <n x="187"/>
      </t>
    </mdx>
    <mdx n="0" f="v">
      <t c="3" si="227">
        <n x="225"/>
        <n x="327"/>
        <n x="187"/>
      </t>
    </mdx>
    <mdx n="0" f="v">
      <t c="3" si="227">
        <n x="225"/>
        <n x="426"/>
        <n x="187"/>
      </t>
    </mdx>
    <mdx n="0" f="v">
      <t c="3" si="227">
        <n x="225"/>
        <n x="433"/>
        <n x="187"/>
      </t>
    </mdx>
    <mdx n="0" f="v">
      <t c="3" si="227">
        <n x="225"/>
        <n x="329"/>
        <n x="187"/>
      </t>
    </mdx>
    <mdx n="0" f="v">
      <t c="3" si="227">
        <n x="225"/>
        <n x="428"/>
        <n x="187"/>
      </t>
    </mdx>
    <mdx n="0" f="v">
      <t c="3" si="227">
        <n x="225"/>
        <n x="328"/>
        <n x="187"/>
      </t>
    </mdx>
    <mdx n="0" f="v">
      <t c="3" si="227">
        <n x="225"/>
        <n x="429"/>
        <n x="187"/>
      </t>
    </mdx>
    <mdx n="0" f="v">
      <t c="3" si="227">
        <n x="225"/>
        <n x="430"/>
        <n x="187"/>
      </t>
    </mdx>
    <mdx n="0" f="v">
      <t c="3" si="227">
        <n x="225"/>
        <n x="431"/>
        <n x="187"/>
      </t>
    </mdx>
    <mdx n="0" f="v">
      <t c="3" si="227">
        <n x="225"/>
        <n x="432"/>
        <n x="187"/>
      </t>
    </mdx>
    <mdx n="0" f="v">
      <t c="3" si="227">
        <n x="225"/>
        <n x="434"/>
        <n x="187"/>
      </t>
    </mdx>
    <mdx n="0" f="v">
      <t c="3" si="227">
        <n x="225"/>
        <n x="326"/>
        <n x="187"/>
      </t>
    </mdx>
    <mdx n="0" f="v">
      <t c="3" si="227">
        <n x="225"/>
        <n x="435"/>
        <n x="187"/>
      </t>
    </mdx>
    <mdx n="0" f="v">
      <t c="3" si="227">
        <n x="225"/>
        <n x="436"/>
        <n x="187"/>
      </t>
    </mdx>
    <mdx n="0" f="v">
      <t c="3" si="227">
        <n x="225"/>
        <n x="437"/>
        <n x="187"/>
      </t>
    </mdx>
    <mdx n="0" f="v">
      <t c="3" si="227">
        <n x="225"/>
        <n x="294"/>
        <n x="187"/>
      </t>
    </mdx>
    <mdx n="0" f="v">
      <t c="3" si="227">
        <n x="225"/>
        <n x="293"/>
        <n x="187"/>
      </t>
    </mdx>
    <mdx n="0" f="v">
      <t c="3" si="227">
        <n x="225"/>
        <n x="442"/>
        <n x="187"/>
      </t>
    </mdx>
    <mdx n="0" f="v">
      <t c="3" si="227">
        <n x="225"/>
        <n x="443"/>
        <n x="187"/>
      </t>
    </mdx>
    <mdx n="0" f="v">
      <t c="3" si="227">
        <n x="225"/>
        <n x="444"/>
        <n x="187"/>
      </t>
    </mdx>
    <mdx n="0" f="v">
      <t c="3" si="227">
        <n x="225"/>
        <n x="445"/>
        <n x="187"/>
      </t>
    </mdx>
    <mdx n="0" f="v">
      <t c="3" si="227">
        <n x="225"/>
        <n x="446"/>
        <n x="187"/>
      </t>
    </mdx>
    <mdx n="0" f="v">
      <t c="3" si="227">
        <n x="225"/>
        <n x="452"/>
        <n x="187"/>
      </t>
    </mdx>
    <mdx n="0" f="v">
      <t c="3" si="227">
        <n x="225"/>
        <n x="276"/>
        <n x="187"/>
      </t>
    </mdx>
    <mdx n="0" f="v">
      <t c="3" si="227">
        <n x="225"/>
        <n x="453"/>
        <n x="187"/>
      </t>
    </mdx>
    <mdx n="0" f="v">
      <t c="3" si="227">
        <n x="225"/>
        <n x="454"/>
        <n x="187"/>
      </t>
    </mdx>
    <mdx n="0" f="v">
      <t c="3" si="227">
        <n x="225"/>
        <n x="455"/>
        <n x="187"/>
      </t>
    </mdx>
    <mdx n="0" f="v">
      <t c="3" si="227">
        <n x="225"/>
        <n x="456"/>
        <n x="187"/>
      </t>
    </mdx>
    <mdx n="0" f="v">
      <t c="3" si="227">
        <n x="225"/>
        <n x="438"/>
        <n x="187"/>
      </t>
    </mdx>
    <mdx n="0" f="v">
      <t c="3" si="227">
        <n x="225"/>
        <n x="350"/>
        <n x="187"/>
      </t>
    </mdx>
    <mdx n="0" f="v">
      <t c="3" si="227">
        <n x="225"/>
        <n x="439"/>
        <n x="187"/>
      </t>
    </mdx>
    <mdx n="0" f="v">
      <t c="3" si="227">
        <n x="225"/>
        <n x="440"/>
        <n x="187"/>
      </t>
    </mdx>
    <mdx n="0" f="v">
      <t c="3" si="227">
        <n x="225"/>
        <n x="441"/>
        <n x="187"/>
      </t>
    </mdx>
    <mdx n="0" f="v">
      <t c="3" si="227">
        <n x="225"/>
        <n x="447"/>
        <n x="187"/>
      </t>
    </mdx>
    <mdx n="0" f="v">
      <t c="3" si="227">
        <n x="225"/>
        <n x="346"/>
        <n x="187"/>
      </t>
    </mdx>
    <mdx n="0" f="v">
      <t c="3" si="227">
        <n x="225"/>
        <n x="461"/>
        <n x="187"/>
      </t>
    </mdx>
    <mdx n="0" f="v">
      <t c="3" si="227">
        <n x="225"/>
        <n x="462"/>
        <n x="187"/>
      </t>
    </mdx>
    <mdx n="0" f="v">
      <t c="3" si="227">
        <n x="225"/>
        <n x="463"/>
        <n x="187"/>
      </t>
    </mdx>
    <mdx n="0" f="v">
      <t c="3" si="227">
        <n x="225"/>
        <n x="464"/>
        <n x="187"/>
      </t>
    </mdx>
    <mdx n="0" f="v">
      <t c="3" si="227">
        <n x="225"/>
        <n x="465"/>
        <n x="187"/>
      </t>
    </mdx>
    <mdx n="0" f="v">
      <t c="3" si="227">
        <n x="225"/>
        <n x="466"/>
        <n x="187"/>
      </t>
    </mdx>
    <mdx n="0" f="v">
      <t c="3" si="227">
        <n x="225"/>
        <n x="467"/>
        <n x="187"/>
      </t>
    </mdx>
    <mdx n="0" f="v">
      <t c="3" si="227">
        <n x="225"/>
        <n x="459"/>
        <n x="187"/>
      </t>
    </mdx>
    <mdx n="0" f="v">
      <t c="3" si="227">
        <n x="225"/>
        <n x="448"/>
        <n x="187"/>
      </t>
    </mdx>
    <mdx n="0" f="v">
      <t c="3" si="227">
        <n x="225"/>
        <n x="449"/>
        <n x="187"/>
      </t>
    </mdx>
    <mdx n="0" f="v">
      <t c="3" si="227">
        <n x="225"/>
        <n x="450"/>
        <n x="187"/>
      </t>
    </mdx>
    <mdx n="0" f="v">
      <t c="3" si="227">
        <n x="225"/>
        <n x="451"/>
        <n x="187"/>
      </t>
    </mdx>
    <mdx n="0" f="v">
      <t c="3" si="227">
        <n x="225"/>
        <n x="457"/>
        <n x="187"/>
      </t>
    </mdx>
    <mdx n="0" f="v">
      <t c="3" si="227">
        <n x="225"/>
        <n x="458"/>
        <n x="187"/>
      </t>
    </mdx>
    <mdx n="0" f="v">
      <t c="3" si="227">
        <n x="225"/>
        <n x="473"/>
        <n x="187"/>
      </t>
    </mdx>
    <mdx n="0" f="v">
      <t c="3" si="227">
        <n x="225"/>
        <n x="474"/>
        <n x="187"/>
      </t>
    </mdx>
    <mdx n="0" f="v">
      <t c="3" si="227">
        <n x="225"/>
        <n x="475"/>
        <n x="187"/>
      </t>
    </mdx>
    <mdx n="0" f="v">
      <t c="3" si="227">
        <n x="225"/>
        <n x="476"/>
        <n x="187"/>
      </t>
    </mdx>
    <mdx n="0" f="v">
      <t c="3" si="227">
        <n x="225"/>
        <n x="460"/>
        <n x="187"/>
      </t>
    </mdx>
    <mdx n="0" f="v">
      <t c="3" si="227">
        <n x="225"/>
        <n x="468"/>
        <n x="187"/>
      </t>
    </mdx>
    <mdx n="0" f="v">
      <t c="3" si="227">
        <n x="225"/>
        <n x="469"/>
        <n x="187"/>
      </t>
    </mdx>
    <mdx n="0" f="v">
      <t c="3" si="227">
        <n x="225"/>
        <n x="470"/>
        <n x="187"/>
      </t>
    </mdx>
    <mdx n="0" f="v">
      <t c="3" si="227">
        <n x="225"/>
        <n x="471"/>
        <n x="187"/>
      </t>
    </mdx>
    <mdx n="0" f="v">
      <t c="3" si="227">
        <n x="225"/>
        <n x="477"/>
        <n x="187"/>
      </t>
    </mdx>
    <mdx n="0" f="v">
      <t c="3" si="227">
        <n x="225"/>
        <n x="478"/>
        <n x="187"/>
      </t>
    </mdx>
    <mdx n="0" f="v">
      <t c="3" si="227">
        <n x="225"/>
        <n x="479"/>
        <n x="187"/>
      </t>
    </mdx>
    <mdx n="0" f="v">
      <t c="3" si="227">
        <n x="225"/>
        <n x="472"/>
        <n x="187"/>
      </t>
    </mdx>
    <mdx n="0" f="v">
      <t c="3" si="227">
        <n x="225"/>
        <n x="480"/>
        <n x="187"/>
      </t>
    </mdx>
    <mdx n="0" f="v">
      <t c="3" si="227">
        <n x="225"/>
        <n x="481"/>
        <n x="187"/>
      </t>
    </mdx>
    <mdx n="0" f="v">
      <t c="3" si="227">
        <n x="225"/>
        <n x="483"/>
        <n x="187"/>
      </t>
    </mdx>
    <mdx n="0" f="v">
      <t c="3" si="227">
        <n x="225"/>
        <n x="484"/>
        <n x="187"/>
      </t>
    </mdx>
    <mdx n="0" f="v">
      <t c="3" si="227">
        <n x="225"/>
        <n x="485"/>
        <n x="187"/>
      </t>
    </mdx>
    <mdx n="0" f="v">
      <t c="3" si="227">
        <n x="225"/>
        <n x="486"/>
        <n x="187"/>
      </t>
    </mdx>
    <mdx n="0" f="v">
      <t c="3" si="227">
        <n x="225"/>
        <n x="482"/>
        <n x="187"/>
      </t>
    </mdx>
    <mdx n="0" f="v">
      <t c="3" si="227">
        <n x="225"/>
        <n x="487"/>
        <n x="187"/>
      </t>
    </mdx>
    <mdx n="0" f="v">
      <t c="3" si="227">
        <n x="225"/>
        <n x="488"/>
        <n x="187"/>
      </t>
    </mdx>
    <mdx n="0" f="v">
      <t c="3" si="227">
        <n x="225"/>
        <n x="489"/>
        <n x="187"/>
      </t>
    </mdx>
    <mdx n="0" f="v">
      <t c="3" si="227">
        <n x="225"/>
        <n x="490"/>
        <n x="187"/>
      </t>
    </mdx>
    <mdx n="0" f="v">
      <t c="3" si="227">
        <n x="225"/>
        <n x="492"/>
        <n x="187"/>
      </t>
    </mdx>
    <mdx n="0" f="v">
      <t c="3" si="227">
        <n x="225"/>
        <n x="493"/>
        <n x="187"/>
      </t>
    </mdx>
    <mdx n="0" f="v">
      <t c="3" si="227">
        <n x="225"/>
        <n x="491"/>
        <n x="187"/>
      </t>
    </mdx>
    <mdx n="0" f="v">
      <t c="3" si="227">
        <n x="225"/>
        <n x="495"/>
        <n x="187"/>
      </t>
    </mdx>
    <mdx n="0" f="v">
      <t c="3" si="227">
        <n x="225"/>
        <n x="496"/>
        <n x="187"/>
      </t>
    </mdx>
    <mdx n="0" f="v">
      <t c="3" si="227">
        <n x="225"/>
        <n x="494"/>
        <n x="187"/>
      </t>
    </mdx>
    <mdx n="0" f="v">
      <t c="3" si="227">
        <n x="225"/>
        <n x="497"/>
        <n x="187"/>
      </t>
    </mdx>
    <mdx n="0" f="v">
      <t c="3" si="227">
        <n x="225"/>
        <n x="498"/>
        <n x="187"/>
      </t>
    </mdx>
    <mdx n="0" f="v">
      <t c="3" si="227">
        <n x="225"/>
        <n x="499"/>
        <n x="187"/>
      </t>
    </mdx>
    <mdx n="0" f="v">
      <t c="3" si="227">
        <n x="225"/>
        <n x="500"/>
        <n x="187"/>
      </t>
    </mdx>
    <mdx n="0" f="v">
      <t c="3" si="227">
        <n x="225"/>
        <n x="501"/>
        <n x="187"/>
      </t>
    </mdx>
    <mdx n="0" f="v">
      <t c="3" si="227">
        <n x="225"/>
        <n x="502"/>
        <n x="187"/>
      </t>
    </mdx>
    <mdx n="0" f="v">
      <t c="3" si="227">
        <n x="225"/>
        <n x="508"/>
        <n x="187"/>
      </t>
    </mdx>
    <mdx n="0" f="v">
      <t c="3" si="227">
        <n x="225"/>
        <n x="509"/>
        <n x="187"/>
      </t>
    </mdx>
    <mdx n="0" f="v">
      <t c="3" si="227">
        <n x="225"/>
        <n x="507"/>
        <n x="187"/>
      </t>
    </mdx>
    <mdx n="0" f="v">
      <t c="3" si="227">
        <n x="225"/>
        <n x="503"/>
        <n x="187"/>
      </t>
    </mdx>
    <mdx n="0" f="v">
      <t c="3" si="227">
        <n x="225"/>
        <n x="504"/>
        <n x="187"/>
      </t>
    </mdx>
    <mdx n="0" f="v">
      <t c="3" si="227">
        <n x="225"/>
        <n x="505"/>
        <n x="187"/>
      </t>
    </mdx>
    <mdx n="0" f="v">
      <t c="3" si="227">
        <n x="225"/>
        <n x="506"/>
        <n x="187"/>
      </t>
    </mdx>
    <mdx n="0" f="v">
      <t c="3" si="227">
        <n x="225"/>
        <n x="513"/>
        <n x="187"/>
      </t>
    </mdx>
    <mdx n="0" f="v">
      <t c="3" si="227">
        <n x="225"/>
        <n x="514"/>
        <n x="187"/>
      </t>
    </mdx>
    <mdx n="0" f="v">
      <t c="3" si="227">
        <n x="225"/>
        <n x="515"/>
        <n x="187"/>
      </t>
    </mdx>
    <mdx n="0" f="v">
      <t c="3" si="227">
        <n x="225"/>
        <n x="510"/>
        <n x="187"/>
      </t>
    </mdx>
    <mdx n="0" f="v">
      <t c="3" si="227">
        <n x="225"/>
        <n x="511"/>
        <n x="187"/>
      </t>
    </mdx>
    <mdx n="0" f="v">
      <t c="3" si="227">
        <n x="225"/>
        <n x="512"/>
        <n x="187"/>
      </t>
    </mdx>
    <mdx n="0" f="v">
      <t c="3" si="227">
        <n x="225"/>
        <n x="516"/>
        <n x="187"/>
      </t>
    </mdx>
    <mdx n="0" f="v">
      <t c="3" si="227">
        <n x="225"/>
        <n x="517"/>
        <n x="187"/>
      </t>
    </mdx>
    <mdx n="0" f="v">
      <t c="3" si="227">
        <n x="225"/>
        <n x="518"/>
        <n x="187"/>
      </t>
    </mdx>
    <mdx n="0" f="v">
      <t c="3" si="227">
        <n x="225"/>
        <n x="525"/>
        <n x="187"/>
      </t>
    </mdx>
    <mdx n="0" f="v">
      <t c="3" si="227">
        <n x="225"/>
        <n x="519"/>
        <n x="187"/>
      </t>
    </mdx>
    <mdx n="0" f="v">
      <t c="3" si="227">
        <n x="225"/>
        <n x="520"/>
        <n x="187"/>
      </t>
    </mdx>
    <mdx n="0" f="v">
      <t c="3" si="227">
        <n x="225"/>
        <n x="521"/>
        <n x="187"/>
      </t>
    </mdx>
    <mdx n="0" f="v">
      <t c="3" si="227">
        <n x="225"/>
        <n x="522"/>
        <n x="187"/>
      </t>
    </mdx>
    <mdx n="0" f="v">
      <t c="3" si="227">
        <n x="225"/>
        <n x="523"/>
        <n x="187"/>
      </t>
    </mdx>
    <mdx n="0" f="v">
      <t c="3" si="227">
        <n x="225"/>
        <n x="526"/>
        <n x="187"/>
      </t>
    </mdx>
    <mdx n="0" f="v">
      <t c="3" si="227">
        <n x="225"/>
        <n x="529"/>
        <n x="187"/>
      </t>
    </mdx>
    <mdx n="0" f="v">
      <t c="3" si="227">
        <n x="225"/>
        <n x="528"/>
        <n x="187"/>
      </t>
    </mdx>
    <mdx n="0" f="v">
      <t c="3" si="227">
        <n x="225"/>
        <n x="531"/>
        <n x="187"/>
      </t>
    </mdx>
    <mdx n="0" f="v">
      <t c="3" si="227">
        <n x="225"/>
        <n x="524"/>
        <n x="187"/>
      </t>
    </mdx>
    <mdx n="0" f="v">
      <t c="3" si="227">
        <n x="225"/>
        <n x="530"/>
        <n x="187"/>
      </t>
    </mdx>
    <mdx n="0" f="v">
      <t c="3" si="227">
        <n x="225"/>
        <n x="533"/>
        <n x="187"/>
      </t>
    </mdx>
    <mdx n="0" f="v">
      <t c="3" si="227">
        <n x="225"/>
        <n x="532"/>
        <n x="187"/>
      </t>
    </mdx>
    <mdx n="0" f="v">
      <t c="3" si="227">
        <n x="225"/>
        <n x="534"/>
        <n x="187"/>
      </t>
    </mdx>
    <mdx n="0" f="v">
      <t c="3" si="227">
        <n x="225"/>
        <n x="535"/>
        <n x="187"/>
      </t>
    </mdx>
    <mdx n="0" f="v">
      <t c="3" si="227">
        <n x="225"/>
        <n x="536"/>
        <n x="187"/>
      </t>
    </mdx>
    <mdx n="0" f="v">
      <t c="3" si="227">
        <n x="225"/>
        <n x="537"/>
        <n x="187"/>
      </t>
    </mdx>
    <mdx n="0" f="v">
      <t c="3" si="227">
        <n x="225"/>
        <n x="538"/>
        <n x="187"/>
      </t>
    </mdx>
    <mdx n="0" f="v">
      <t c="3" si="227">
        <n x="225"/>
        <n x="539"/>
        <n x="187"/>
      </t>
    </mdx>
    <mdx n="0" f="v">
      <t c="3" si="227">
        <n x="225"/>
        <n x="540"/>
        <n x="187"/>
      </t>
    </mdx>
    <mdx n="0" f="v">
      <t c="3" si="227">
        <n x="225"/>
        <n x="541"/>
        <n x="187"/>
      </t>
    </mdx>
    <mdx n="0" f="v">
      <t c="3" si="227">
        <n x="225"/>
        <n x="545"/>
        <n x="187"/>
      </t>
    </mdx>
    <mdx n="0" f="v">
      <t c="3" si="227">
        <n x="225"/>
        <n x="542"/>
        <n x="187"/>
      </t>
    </mdx>
    <mdx n="0" f="v">
      <t c="3" si="227">
        <n x="225"/>
        <n x="543"/>
        <n x="187"/>
      </t>
    </mdx>
    <mdx n="0" f="v">
      <t c="3" si="227">
        <n x="225"/>
        <n x="544"/>
        <n x="187"/>
      </t>
    </mdx>
    <mdx n="0" f="v">
      <t c="3" si="227">
        <n x="225"/>
        <n x="546"/>
        <n x="187"/>
      </t>
    </mdx>
    <mdx n="0" f="v">
      <t c="3" si="227">
        <n x="225"/>
        <n x="272"/>
        <n x="131"/>
      </t>
    </mdx>
    <mdx n="0" f="v">
      <t c="3" si="227">
        <n x="225"/>
        <n x="271"/>
        <n x="131"/>
      </t>
    </mdx>
    <mdx n="0" f="v">
      <t c="3" si="227">
        <n x="225"/>
        <n x="270"/>
        <n x="131"/>
      </t>
    </mdx>
    <mdx n="0" f="v">
      <t c="3" si="227">
        <n x="225"/>
        <n x="268"/>
        <n x="131"/>
      </t>
    </mdx>
    <mdx n="0" f="v">
      <t c="3" si="227">
        <n x="225"/>
        <n x="355"/>
        <n x="131"/>
      </t>
    </mdx>
    <mdx n="0" f="v">
      <t c="3" si="227">
        <n x="225"/>
        <n x="356"/>
        <n x="131"/>
      </t>
    </mdx>
    <mdx n="0" f="v">
      <t c="3" si="227">
        <n x="225"/>
        <n x="357"/>
        <n x="131"/>
      </t>
    </mdx>
    <mdx n="0" f="v">
      <t c="3" si="227">
        <n x="225"/>
        <n x="358"/>
        <n x="131"/>
      </t>
    </mdx>
    <mdx n="0" f="v">
      <t c="3" si="227">
        <n x="225"/>
        <n x="359"/>
        <n x="131"/>
      </t>
    </mdx>
    <mdx n="0" f="v">
      <t c="3" si="227">
        <n x="225"/>
        <n x="360"/>
        <n x="131"/>
      </t>
    </mdx>
    <mdx n="0" f="v">
      <t c="3" si="227">
        <n x="225"/>
        <n x="361"/>
        <n x="131"/>
      </t>
    </mdx>
    <mdx n="0" f="v">
      <t c="3" si="227">
        <n x="225"/>
        <n x="547"/>
        <n x="131"/>
      </t>
    </mdx>
    <mdx n="0" f="v">
      <t c="3" si="227">
        <n x="225"/>
        <n x="362"/>
        <n x="131"/>
      </t>
    </mdx>
    <mdx n="0" f="v">
      <t c="3" si="227">
        <n x="225"/>
        <n x="363"/>
        <n x="131"/>
      </t>
    </mdx>
    <mdx n="0" f="v">
      <t c="3" si="227">
        <n x="225"/>
        <n x="364"/>
        <n x="131"/>
      </t>
    </mdx>
    <mdx n="0" f="v">
      <t c="3" si="227">
        <n x="225"/>
        <n x="548"/>
        <n x="131"/>
      </t>
    </mdx>
    <mdx n="0" f="v">
      <t c="3" si="227">
        <n x="225"/>
        <n x="365"/>
        <n x="131"/>
      </t>
    </mdx>
    <mdx n="0" f="v">
      <t c="3" si="227">
        <n x="225"/>
        <n x="366"/>
        <n x="131"/>
      </t>
    </mdx>
    <mdx n="0" f="v">
      <t c="3" si="227">
        <n x="225"/>
        <n x="367"/>
        <n x="131"/>
      </t>
    </mdx>
    <mdx n="0" f="v">
      <t c="3" si="227">
        <n x="225"/>
        <n x="368"/>
        <n x="131"/>
      </t>
    </mdx>
    <mdx n="0" f="v">
      <t c="3" si="227">
        <n x="225"/>
        <n x="369"/>
        <n x="131"/>
      </t>
    </mdx>
    <mdx n="0" f="v">
      <t c="3" si="227">
        <n x="225"/>
        <n x="307"/>
        <n x="131"/>
      </t>
    </mdx>
    <mdx n="0" f="v">
      <t c="3" si="227">
        <n x="225"/>
        <n x="370"/>
        <n x="131"/>
      </t>
    </mdx>
    <mdx n="0" f="v">
      <t c="3" si="227">
        <n x="225"/>
        <n x="371"/>
        <n x="131"/>
      </t>
    </mdx>
    <mdx n="0" f="v">
      <t c="3" si="227">
        <n x="225"/>
        <n x="372"/>
        <n x="131"/>
      </t>
    </mdx>
    <mdx n="0" f="v">
      <t c="3" si="227">
        <n x="225"/>
        <n x="383"/>
        <n x="131"/>
      </t>
    </mdx>
    <mdx n="0" f="v">
      <t c="3" si="227">
        <n x="225"/>
        <n x="373"/>
        <n x="131"/>
      </t>
    </mdx>
    <mdx n="0" f="v">
      <t c="3" si="227">
        <n x="225"/>
        <n x="374"/>
        <n x="131"/>
      </t>
    </mdx>
    <mdx n="0" f="v">
      <t c="3" si="227">
        <n x="225"/>
        <n x="375"/>
        <n x="131"/>
      </t>
    </mdx>
    <mdx n="0" f="v">
      <t c="3" si="227">
        <n x="225"/>
        <n x="281"/>
        <n x="131"/>
      </t>
    </mdx>
    <mdx n="0" f="v">
      <t c="3" si="227">
        <n x="225"/>
        <n x="376"/>
        <n x="131"/>
      </t>
    </mdx>
    <mdx n="0" f="v">
      <t c="3" si="227">
        <n x="225"/>
        <n x="377"/>
        <n x="131"/>
      </t>
    </mdx>
    <mdx n="0" f="v">
      <t c="3" si="227">
        <n x="225"/>
        <n x="280"/>
        <n x="131"/>
      </t>
    </mdx>
    <mdx n="0" f="v">
      <t c="3" si="227">
        <n x="225"/>
        <n x="311"/>
        <n x="131"/>
      </t>
    </mdx>
    <mdx n="0" f="v">
      <t c="3" si="227">
        <n x="225"/>
        <n x="378"/>
        <n x="131"/>
      </t>
    </mdx>
    <mdx n="0" f="v">
      <t c="3" si="227">
        <n x="225"/>
        <n x="379"/>
        <n x="131"/>
      </t>
    </mdx>
    <mdx n="0" f="v">
      <t c="3" si="227">
        <n x="225"/>
        <n x="380"/>
        <n x="131"/>
      </t>
    </mdx>
    <mdx n="0" f="v">
      <t c="3" si="227">
        <n x="225"/>
        <n x="381"/>
        <n x="131"/>
      </t>
    </mdx>
    <mdx n="0" f="v">
      <t c="3" si="227">
        <n x="225"/>
        <n x="382"/>
        <n x="131"/>
      </t>
    </mdx>
    <mdx n="0" f="v">
      <t c="3" si="227">
        <n x="225"/>
        <n x="304"/>
        <n x="131"/>
      </t>
    </mdx>
    <mdx n="0" f="v">
      <t c="3" si="227">
        <n x="225"/>
        <n x="391"/>
        <n x="131"/>
      </t>
    </mdx>
    <mdx n="0" f="v">
      <t c="3" si="227">
        <n x="225"/>
        <n x="404"/>
        <n x="131"/>
      </t>
    </mdx>
    <mdx n="0" f="v">
      <t c="3" si="227">
        <n x="225"/>
        <n x="405"/>
        <n x="131"/>
      </t>
    </mdx>
    <mdx n="0" f="v">
      <t c="3" si="227">
        <n x="225"/>
        <n x="384"/>
        <n x="131"/>
      </t>
    </mdx>
    <mdx n="0" f="v">
      <t c="3" si="227">
        <n x="225"/>
        <n x="385"/>
        <n x="131"/>
      </t>
    </mdx>
    <mdx n="0" f="v">
      <t c="3" si="227">
        <n x="225"/>
        <n x="386"/>
        <n x="131"/>
      </t>
    </mdx>
    <mdx n="0" f="v">
      <t c="3" si="227">
        <n x="225"/>
        <n x="387"/>
        <n x="131"/>
      </t>
    </mdx>
    <mdx n="0" f="v">
      <t c="3" si="227">
        <n x="225"/>
        <n x="388"/>
        <n x="131"/>
      </t>
    </mdx>
    <mdx n="0" f="v">
      <t c="3" si="227">
        <n x="225"/>
        <n x="389"/>
        <n x="131"/>
      </t>
    </mdx>
    <mdx n="0" f="v">
      <t c="3" si="227">
        <n x="225"/>
        <n x="390"/>
        <n x="131"/>
      </t>
    </mdx>
    <mdx n="0" f="v">
      <t c="3" si="227">
        <n x="225"/>
        <n x="392"/>
        <n x="131"/>
      </t>
    </mdx>
    <mdx n="0" f="v">
      <t c="3" si="227">
        <n x="225"/>
        <n x="393"/>
        <n x="131"/>
      </t>
    </mdx>
    <mdx n="0" f="v">
      <t c="3" si="227">
        <n x="225"/>
        <n x="394"/>
        <n x="131"/>
      </t>
    </mdx>
    <mdx n="0" f="v">
      <t c="3" si="227">
        <n x="225"/>
        <n x="395"/>
        <n x="131"/>
      </t>
    </mdx>
    <mdx n="0" f="v">
      <t c="3" si="227">
        <n x="225"/>
        <n x="278"/>
        <n x="131"/>
      </t>
    </mdx>
    <mdx n="0" f="v">
      <t c="3" si="227">
        <n x="225"/>
        <n x="396"/>
        <n x="131"/>
      </t>
    </mdx>
    <mdx n="0" f="v">
      <t c="3" si="227">
        <n x="225"/>
        <n x="397"/>
        <n x="131"/>
      </t>
    </mdx>
    <mdx n="0" f="v">
      <t c="3" si="227">
        <n x="225"/>
        <n x="398"/>
        <n x="131"/>
      </t>
    </mdx>
    <mdx n="0" f="v">
      <t c="3" si="227">
        <n x="225"/>
        <n x="403"/>
        <n x="131"/>
      </t>
    </mdx>
    <mdx n="0" f="v">
      <t c="3" si="227">
        <n x="225"/>
        <n x="406"/>
        <n x="131"/>
      </t>
    </mdx>
    <mdx n="0" f="v">
      <t c="3" si="227">
        <n x="225"/>
        <n x="407"/>
        <n x="131"/>
      </t>
    </mdx>
    <mdx n="0" f="v">
      <t c="3" si="227">
        <n x="225"/>
        <n x="408"/>
        <n x="131"/>
      </t>
    </mdx>
    <mdx n="0" f="v">
      <t c="3" si="227">
        <n x="225"/>
        <n x="409"/>
        <n x="131"/>
      </t>
    </mdx>
    <mdx n="0" f="v">
      <t c="3" si="227">
        <n x="225"/>
        <n x="410"/>
        <n x="131"/>
      </t>
    </mdx>
    <mdx n="0" f="v">
      <t c="3" si="227">
        <n x="225"/>
        <n x="413"/>
        <n x="131"/>
      </t>
    </mdx>
    <mdx n="0" f="v">
      <t c="3" si="227">
        <n x="225"/>
        <n x="411"/>
        <n x="131"/>
      </t>
    </mdx>
    <mdx n="0" f="v">
      <t c="3" si="227">
        <n x="225"/>
        <n x="399"/>
        <n x="131"/>
      </t>
    </mdx>
    <mdx n="0" f="v">
      <t c="3" si="227">
        <n x="225"/>
        <n x="400"/>
        <n x="131"/>
      </t>
    </mdx>
    <mdx n="0" f="v">
      <t c="3" si="227">
        <n x="225"/>
        <n x="401"/>
        <n x="131"/>
      </t>
    </mdx>
    <mdx n="0" f="v">
      <t c="3" si="227">
        <n x="225"/>
        <n x="402"/>
        <n x="131"/>
      </t>
    </mdx>
    <mdx n="0" f="v">
      <t c="3" si="227">
        <n x="225"/>
        <n x="277"/>
        <n x="131"/>
      </t>
    </mdx>
    <mdx n="0" f="v">
      <t c="3" si="227">
        <n x="225"/>
        <n x="417"/>
        <n x="131"/>
      </t>
    </mdx>
    <mdx n="0" f="v">
      <t c="3" si="227">
        <n x="225"/>
        <n x="412"/>
        <n x="131"/>
      </t>
    </mdx>
    <mdx n="0" f="v">
      <t c="3" si="227">
        <n x="225"/>
        <n x="414"/>
        <n x="131"/>
      </t>
    </mdx>
    <mdx n="0" f="v">
      <t c="3" si="227">
        <n x="225"/>
        <n x="415"/>
        <n x="131"/>
      </t>
    </mdx>
    <mdx n="0" f="v">
      <t c="3" si="227">
        <n x="225"/>
        <n x="416"/>
        <n x="131"/>
      </t>
    </mdx>
    <mdx n="0" f="v">
      <t c="3" si="227">
        <n x="225"/>
        <n x="418"/>
        <n x="131"/>
      </t>
    </mdx>
    <mdx n="0" f="v">
      <t c="3" si="227">
        <n x="225"/>
        <n x="419"/>
        <n x="131"/>
      </t>
    </mdx>
    <mdx n="0" f="v">
      <t c="3" si="227">
        <n x="225"/>
        <n x="420"/>
        <n x="131"/>
      </t>
    </mdx>
    <mdx n="0" f="v">
      <t c="3" si="227">
        <n x="225"/>
        <n x="301"/>
        <n x="131"/>
      </t>
    </mdx>
    <mdx n="0" f="v">
      <t c="3" si="227">
        <n x="225"/>
        <n x="299"/>
        <n x="131"/>
      </t>
    </mdx>
    <mdx n="0" f="v">
      <t c="3" si="227">
        <n x="225"/>
        <n x="297"/>
        <n x="131"/>
      </t>
    </mdx>
    <mdx n="0" f="v">
      <t c="3" si="227">
        <n x="225"/>
        <n x="421"/>
        <n x="131"/>
      </t>
    </mdx>
    <mdx n="0" f="v">
      <t c="3" si="227">
        <n x="225"/>
        <n x="427"/>
        <n x="131"/>
      </t>
    </mdx>
    <mdx n="0" f="v">
      <t c="3" si="227">
        <n x="225"/>
        <n x="422"/>
        <n x="131"/>
      </t>
    </mdx>
    <mdx n="0" f="v">
      <t c="3" si="227">
        <n x="225"/>
        <n x="423"/>
        <n x="131"/>
      </t>
    </mdx>
    <mdx n="0" f="v">
      <t c="3" si="227">
        <n x="225"/>
        <n x="424"/>
        <n x="131"/>
      </t>
    </mdx>
    <mdx n="0" f="v">
      <t c="3" si="227">
        <n x="225"/>
        <n x="425"/>
        <n x="131"/>
      </t>
    </mdx>
    <mdx n="0" f="v">
      <t c="3" si="227">
        <n x="225"/>
        <n x="348"/>
        <n x="131"/>
      </t>
    </mdx>
    <mdx n="0" f="v">
      <t c="3" si="227">
        <n x="225"/>
        <n x="327"/>
        <n x="131"/>
      </t>
    </mdx>
    <mdx n="0" f="v">
      <t c="3" si="227">
        <n x="225"/>
        <n x="426"/>
        <n x="131"/>
      </t>
    </mdx>
    <mdx n="0" f="v">
      <t c="3" si="227">
        <n x="225"/>
        <n x="329"/>
        <n x="131"/>
      </t>
    </mdx>
    <mdx n="0" f="v">
      <t c="3" si="227">
        <n x="225"/>
        <n x="428"/>
        <n x="131"/>
      </t>
    </mdx>
    <mdx n="0" f="v">
      <t c="3" si="227">
        <n x="225"/>
        <n x="328"/>
        <n x="131"/>
      </t>
    </mdx>
    <mdx n="0" f="v">
      <t c="3" si="227">
        <n x="225"/>
        <n x="429"/>
        <n x="131"/>
      </t>
    </mdx>
    <mdx n="0" f="v">
      <t c="3" si="227">
        <n x="225"/>
        <n x="430"/>
        <n x="131"/>
      </t>
    </mdx>
    <mdx n="0" f="v">
      <t c="3" si="227">
        <n x="225"/>
        <n x="431"/>
        <n x="131"/>
      </t>
    </mdx>
    <mdx n="0" f="v">
      <t c="3" si="227">
        <n x="225"/>
        <n x="432"/>
        <n x="131"/>
      </t>
    </mdx>
    <mdx n="0" f="v">
      <t c="3" si="227">
        <n x="225"/>
        <n x="433"/>
        <n x="131"/>
      </t>
    </mdx>
    <mdx n="0" f="v">
      <t c="3" si="227">
        <n x="225"/>
        <n x="452"/>
        <n x="131"/>
      </t>
    </mdx>
    <mdx n="0" f="v">
      <t c="3" si="227">
        <n x="225"/>
        <n x="326"/>
        <n x="131"/>
      </t>
    </mdx>
    <mdx n="0" f="v">
      <t c="3" si="227">
        <n x="225"/>
        <n x="435"/>
        <n x="131"/>
      </t>
    </mdx>
    <mdx n="0" f="v">
      <t c="3" si="227">
        <n x="225"/>
        <n x="436"/>
        <n x="131"/>
      </t>
    </mdx>
    <mdx n="0" f="v">
      <t c="3" si="227">
        <n x="225"/>
        <n x="437"/>
        <n x="131"/>
      </t>
    </mdx>
    <mdx n="0" f="v">
      <t c="3" si="227">
        <n x="225"/>
        <n x="294"/>
        <n x="131"/>
      </t>
    </mdx>
    <mdx n="0" f="v">
      <t c="3" si="227">
        <n x="225"/>
        <n x="293"/>
        <n x="131"/>
      </t>
    </mdx>
    <mdx n="0" f="v">
      <t c="3" si="227">
        <n x="225"/>
        <n x="434"/>
        <n x="131"/>
      </t>
    </mdx>
    <mdx n="0" f="v">
      <t c="3" si="227">
        <n x="225"/>
        <n x="442"/>
        <n x="131"/>
      </t>
    </mdx>
    <mdx n="0" f="v">
      <t c="3" si="227">
        <n x="225"/>
        <n x="443"/>
        <n x="131"/>
      </t>
    </mdx>
    <mdx n="0" f="v">
      <t c="3" si="227">
        <n x="225"/>
        <n x="444"/>
        <n x="131"/>
      </t>
    </mdx>
    <mdx n="0" f="v">
      <t c="3" si="227">
        <n x="225"/>
        <n x="445"/>
        <n x="131"/>
      </t>
    </mdx>
    <mdx n="0" f="v">
      <t c="3" si="227">
        <n x="225"/>
        <n x="446"/>
        <n x="131"/>
      </t>
    </mdx>
    <mdx n="0" f="v">
      <t c="3" si="227">
        <n x="225"/>
        <n x="276"/>
        <n x="131"/>
      </t>
    </mdx>
    <mdx n="0" f="v">
      <t c="3" si="227">
        <n x="225"/>
        <n x="453"/>
        <n x="131"/>
      </t>
    </mdx>
    <mdx n="0" f="v">
      <t c="3" si="227">
        <n x="225"/>
        <n x="454"/>
        <n x="131"/>
      </t>
    </mdx>
    <mdx n="0" f="v">
      <t c="3" si="227">
        <n x="225"/>
        <n x="455"/>
        <n x="131"/>
      </t>
    </mdx>
    <mdx n="0" f="v">
      <t c="3" si="227">
        <n x="225"/>
        <n x="456"/>
        <n x="131"/>
      </t>
    </mdx>
    <mdx n="0" f="v">
      <t c="3" si="227">
        <n x="225"/>
        <n x="438"/>
        <n x="131"/>
      </t>
    </mdx>
    <mdx n="0" f="v">
      <t c="3" si="227">
        <n x="225"/>
        <n x="350"/>
        <n x="131"/>
      </t>
    </mdx>
    <mdx n="0" f="v">
      <t c="3" si="227">
        <n x="225"/>
        <n x="439"/>
        <n x="131"/>
      </t>
    </mdx>
    <mdx n="0" f="v">
      <t c="3" si="227">
        <n x="225"/>
        <n x="440"/>
        <n x="131"/>
      </t>
    </mdx>
    <mdx n="0" f="v">
      <t c="3" si="227">
        <n x="225"/>
        <n x="441"/>
        <n x="131"/>
      </t>
    </mdx>
    <mdx n="0" f="v">
      <t c="3" si="227">
        <n x="225"/>
        <n x="447"/>
        <n x="131"/>
      </t>
    </mdx>
    <mdx n="0" f="v">
      <t c="3" si="227">
        <n x="225"/>
        <n x="346"/>
        <n x="131"/>
      </t>
    </mdx>
    <mdx n="0" f="v">
      <t c="3" si="227">
        <n x="225"/>
        <n x="461"/>
        <n x="131"/>
      </t>
    </mdx>
    <mdx n="0" f="v">
      <t c="3" si="227">
        <n x="225"/>
        <n x="462"/>
        <n x="131"/>
      </t>
    </mdx>
    <mdx n="0" f="v">
      <t c="3" si="227">
        <n x="225"/>
        <n x="463"/>
        <n x="131"/>
      </t>
    </mdx>
    <mdx n="0" f="v">
      <t c="3" si="227">
        <n x="225"/>
        <n x="464"/>
        <n x="131"/>
      </t>
    </mdx>
    <mdx n="0" f="v">
      <t c="3" si="227">
        <n x="225"/>
        <n x="465"/>
        <n x="131"/>
      </t>
    </mdx>
    <mdx n="0" f="v">
      <t c="3" si="227">
        <n x="225"/>
        <n x="466"/>
        <n x="131"/>
      </t>
    </mdx>
    <mdx n="0" f="v">
      <t c="3" si="227">
        <n x="225"/>
        <n x="467"/>
        <n x="131"/>
      </t>
    </mdx>
    <mdx n="0" f="v">
      <t c="3" si="227">
        <n x="225"/>
        <n x="459"/>
        <n x="131"/>
      </t>
    </mdx>
    <mdx n="0" f="v">
      <t c="3" si="227">
        <n x="225"/>
        <n x="448"/>
        <n x="131"/>
      </t>
    </mdx>
    <mdx n="0" f="v">
      <t c="3" si="227">
        <n x="225"/>
        <n x="449"/>
        <n x="131"/>
      </t>
    </mdx>
    <mdx n="0" f="v">
      <t c="3" si="227">
        <n x="225"/>
        <n x="450"/>
        <n x="131"/>
      </t>
    </mdx>
    <mdx n="0" f="v">
      <t c="3" si="227">
        <n x="225"/>
        <n x="451"/>
        <n x="131"/>
      </t>
    </mdx>
    <mdx n="0" f="v">
      <t c="3" si="227">
        <n x="225"/>
        <n x="457"/>
        <n x="131"/>
      </t>
    </mdx>
    <mdx n="0" f="v">
      <t c="3" si="227">
        <n x="225"/>
        <n x="458"/>
        <n x="131"/>
      </t>
    </mdx>
    <mdx n="0" f="v">
      <t c="3" si="227">
        <n x="225"/>
        <n x="473"/>
        <n x="131"/>
      </t>
    </mdx>
    <mdx n="0" f="v">
      <t c="3" si="227">
        <n x="225"/>
        <n x="474"/>
        <n x="131"/>
      </t>
    </mdx>
    <mdx n="0" f="v">
      <t c="3" si="227">
        <n x="225"/>
        <n x="475"/>
        <n x="131"/>
      </t>
    </mdx>
    <mdx n="0" f="v">
      <t c="3" si="227">
        <n x="225"/>
        <n x="476"/>
        <n x="131"/>
      </t>
    </mdx>
    <mdx n="0" f="v">
      <t c="3" si="227">
        <n x="225"/>
        <n x="460"/>
        <n x="131"/>
      </t>
    </mdx>
    <mdx n="0" f="v">
      <t c="3" si="227">
        <n x="225"/>
        <n x="468"/>
        <n x="131"/>
      </t>
    </mdx>
    <mdx n="0" f="v">
      <t c="3" si="227">
        <n x="225"/>
        <n x="469"/>
        <n x="131"/>
      </t>
    </mdx>
    <mdx n="0" f="v">
      <t c="3" si="227">
        <n x="225"/>
        <n x="470"/>
        <n x="131"/>
      </t>
    </mdx>
    <mdx n="0" f="v">
      <t c="3" si="227">
        <n x="225"/>
        <n x="471"/>
        <n x="131"/>
      </t>
    </mdx>
    <mdx n="0" f="v">
      <t c="3" si="227">
        <n x="225"/>
        <n x="477"/>
        <n x="131"/>
      </t>
    </mdx>
    <mdx n="0" f="v">
      <t c="3" si="227">
        <n x="225"/>
        <n x="478"/>
        <n x="131"/>
      </t>
    </mdx>
    <mdx n="0" f="v">
      <t c="3" si="227">
        <n x="225"/>
        <n x="479"/>
        <n x="131"/>
      </t>
    </mdx>
    <mdx n="0" f="v">
      <t c="3" si="227">
        <n x="225"/>
        <n x="472"/>
        <n x="131"/>
      </t>
    </mdx>
    <mdx n="0" f="v">
      <t c="3" si="227">
        <n x="225"/>
        <n x="480"/>
        <n x="131"/>
      </t>
    </mdx>
    <mdx n="0" f="v">
      <t c="3" si="227">
        <n x="225"/>
        <n x="481"/>
        <n x="131"/>
      </t>
    </mdx>
    <mdx n="0" f="v">
      <t c="3" si="227">
        <n x="225"/>
        <n x="483"/>
        <n x="131"/>
      </t>
    </mdx>
    <mdx n="0" f="v">
      <t c="3" si="227">
        <n x="225"/>
        <n x="484"/>
        <n x="131"/>
      </t>
    </mdx>
    <mdx n="0" f="v">
      <t c="3" si="227">
        <n x="225"/>
        <n x="485"/>
        <n x="131"/>
      </t>
    </mdx>
    <mdx n="0" f="v">
      <t c="3" si="227">
        <n x="225"/>
        <n x="486"/>
        <n x="131"/>
      </t>
    </mdx>
    <mdx n="0" f="v">
      <t c="3" si="227">
        <n x="225"/>
        <n x="487"/>
        <n x="131"/>
      </t>
    </mdx>
    <mdx n="0" f="v">
      <t c="3" si="227">
        <n x="225"/>
        <n x="488"/>
        <n x="131"/>
      </t>
    </mdx>
    <mdx n="0" f="v">
      <t c="3" si="227">
        <n x="225"/>
        <n x="489"/>
        <n x="131"/>
      </t>
    </mdx>
    <mdx n="0" f="v">
      <t c="3" si="227">
        <n x="225"/>
        <n x="482"/>
        <n x="131"/>
      </t>
    </mdx>
    <mdx n="0" f="v">
      <t c="3" si="227">
        <n x="225"/>
        <n x="490"/>
        <n x="131"/>
      </t>
    </mdx>
    <mdx n="0" f="v">
      <t c="3" si="227">
        <n x="225"/>
        <n x="492"/>
        <n x="131"/>
      </t>
    </mdx>
    <mdx n="0" f="v">
      <t c="3" si="227">
        <n x="225"/>
        <n x="493"/>
        <n x="131"/>
      </t>
    </mdx>
    <mdx n="0" f="v">
      <t c="3" si="227">
        <n x="225"/>
        <n x="496"/>
        <n x="131"/>
      </t>
    </mdx>
    <mdx n="0" f="v">
      <t c="3" si="227">
        <n x="225"/>
        <n x="491"/>
        <n x="131"/>
      </t>
    </mdx>
    <mdx n="0" f="v">
      <t c="3" si="227">
        <n x="225"/>
        <n x="495"/>
        <n x="131"/>
      </t>
    </mdx>
    <mdx n="0" f="v">
      <t c="3" si="227">
        <n x="225"/>
        <n x="494"/>
        <n x="131"/>
      </t>
    </mdx>
    <mdx n="0" f="v">
      <t c="3" si="227">
        <n x="225"/>
        <n x="497"/>
        <n x="131"/>
      </t>
    </mdx>
    <mdx n="0" f="v">
      <t c="3" si="227">
        <n x="225"/>
        <n x="498"/>
        <n x="131"/>
      </t>
    </mdx>
    <mdx n="0" f="v">
      <t c="3" si="227">
        <n x="225"/>
        <n x="499"/>
        <n x="131"/>
      </t>
    </mdx>
    <mdx n="0" f="v">
      <t c="3" si="227">
        <n x="225"/>
        <n x="500"/>
        <n x="131"/>
      </t>
    </mdx>
    <mdx n="0" f="v">
      <t c="3" si="227">
        <n x="225"/>
        <n x="501"/>
        <n x="131"/>
      </t>
    </mdx>
    <mdx n="0" f="v">
      <t c="3" si="227">
        <n x="225"/>
        <n x="502"/>
        <n x="131"/>
      </t>
    </mdx>
    <mdx n="0" f="v">
      <t c="3" si="227">
        <n x="225"/>
        <n x="508"/>
        <n x="131"/>
      </t>
    </mdx>
    <mdx n="0" f="v">
      <t c="3" si="227">
        <n x="225"/>
        <n x="509"/>
        <n x="131"/>
      </t>
    </mdx>
    <mdx n="0" f="v">
      <t c="3" si="227">
        <n x="225"/>
        <n x="507"/>
        <n x="131"/>
      </t>
    </mdx>
    <mdx n="0" f="v">
      <t c="3" si="227">
        <n x="225"/>
        <n x="503"/>
        <n x="131"/>
      </t>
    </mdx>
    <mdx n="0" f="v">
      <t c="3" si="227">
        <n x="225"/>
        <n x="504"/>
        <n x="131"/>
      </t>
    </mdx>
    <mdx n="0" f="v">
      <t c="3" si="227">
        <n x="225"/>
        <n x="505"/>
        <n x="131"/>
      </t>
    </mdx>
    <mdx n="0" f="v">
      <t c="3" si="227">
        <n x="225"/>
        <n x="506"/>
        <n x="131"/>
      </t>
    </mdx>
    <mdx n="0" f="v">
      <t c="3" si="227">
        <n x="225"/>
        <n x="513"/>
        <n x="131"/>
      </t>
    </mdx>
    <mdx n="0" f="v">
      <t c="3" si="227">
        <n x="225"/>
        <n x="514"/>
        <n x="131"/>
      </t>
    </mdx>
    <mdx n="0" f="v">
      <t c="3" si="227">
        <n x="225"/>
        <n x="515"/>
        <n x="131"/>
      </t>
    </mdx>
    <mdx n="0" f="v">
      <t c="3" si="227">
        <n x="225"/>
        <n x="510"/>
        <n x="131"/>
      </t>
    </mdx>
    <mdx n="0" f="v">
      <t c="3" si="227">
        <n x="225"/>
        <n x="511"/>
        <n x="131"/>
      </t>
    </mdx>
    <mdx n="0" f="v">
      <t c="3" si="227">
        <n x="225"/>
        <n x="512"/>
        <n x="131"/>
      </t>
    </mdx>
    <mdx n="0" f="v">
      <t c="3" si="227">
        <n x="225"/>
        <n x="516"/>
        <n x="131"/>
      </t>
    </mdx>
    <mdx n="0" f="v">
      <t c="3" si="227">
        <n x="225"/>
        <n x="517"/>
        <n x="131"/>
      </t>
    </mdx>
    <mdx n="0" f="v">
      <t c="3" si="227">
        <n x="225"/>
        <n x="518"/>
        <n x="131"/>
      </t>
    </mdx>
    <mdx n="0" f="v">
      <t c="3" si="227">
        <n x="225"/>
        <n x="525"/>
        <n x="131"/>
      </t>
    </mdx>
    <mdx n="0" f="v">
      <t c="3" si="227">
        <n x="225"/>
        <n x="519"/>
        <n x="131"/>
      </t>
    </mdx>
    <mdx n="0" f="v">
      <t c="3" si="227">
        <n x="225"/>
        <n x="520"/>
        <n x="131"/>
      </t>
    </mdx>
    <mdx n="0" f="v">
      <t c="3" si="227">
        <n x="225"/>
        <n x="521"/>
        <n x="131"/>
      </t>
    </mdx>
    <mdx n="0" f="v">
      <t c="3" si="227">
        <n x="225"/>
        <n x="522"/>
        <n x="131"/>
      </t>
    </mdx>
    <mdx n="0" f="v">
      <t c="3" si="227">
        <n x="225"/>
        <n x="528"/>
        <n x="131"/>
      </t>
    </mdx>
    <mdx n="0" f="v">
      <t c="3" si="227">
        <n x="225"/>
        <n x="523"/>
        <n x="131"/>
      </t>
    </mdx>
    <mdx n="0" f="v">
      <t c="3" si="227">
        <n x="225"/>
        <n x="529"/>
        <n x="131"/>
      </t>
    </mdx>
    <mdx n="0" f="v">
      <t c="3" si="227">
        <n x="225"/>
        <n x="526"/>
        <n x="131"/>
      </t>
    </mdx>
    <mdx n="0" f="v">
      <t c="3" si="227">
        <n x="225"/>
        <n x="531"/>
        <n x="131"/>
      </t>
    </mdx>
    <mdx n="0" f="v">
      <t c="3" si="227">
        <n x="225"/>
        <n x="524"/>
        <n x="131"/>
      </t>
    </mdx>
    <mdx n="0" f="v">
      <t c="3" si="227">
        <n x="225"/>
        <n x="527"/>
        <n x="131"/>
      </t>
    </mdx>
    <mdx n="0" f="v">
      <t c="3" si="227">
        <n x="225"/>
        <n x="530"/>
        <n x="131"/>
      </t>
    </mdx>
    <mdx n="0" f="v">
      <t c="3" si="227">
        <n x="225"/>
        <n x="533"/>
        <n x="131"/>
      </t>
    </mdx>
    <mdx n="0" f="v">
      <t c="3" si="227">
        <n x="225"/>
        <n x="532"/>
        <n x="131"/>
      </t>
    </mdx>
    <mdx n="0" f="v">
      <t c="3" si="227">
        <n x="225"/>
        <n x="534"/>
        <n x="131"/>
      </t>
    </mdx>
    <mdx n="0" f="v">
      <t c="3" si="227">
        <n x="225"/>
        <n x="535"/>
        <n x="131"/>
      </t>
    </mdx>
    <mdx n="0" f="v">
      <t c="3" si="227">
        <n x="225"/>
        <n x="536"/>
        <n x="131"/>
      </t>
    </mdx>
    <mdx n="0" f="v">
      <t c="3" si="227">
        <n x="225"/>
        <n x="537"/>
        <n x="131"/>
      </t>
    </mdx>
    <mdx n="0" f="v">
      <t c="3" si="227">
        <n x="225"/>
        <n x="538"/>
        <n x="131"/>
      </t>
    </mdx>
    <mdx n="0" f="v">
      <t c="3" si="227">
        <n x="225"/>
        <n x="539"/>
        <n x="131"/>
      </t>
    </mdx>
    <mdx n="0" f="v">
      <t c="3" si="227">
        <n x="225"/>
        <n x="540"/>
        <n x="131"/>
      </t>
    </mdx>
    <mdx n="0" f="v">
      <t c="3" si="227">
        <n x="225"/>
        <n x="541"/>
        <n x="131"/>
      </t>
    </mdx>
    <mdx n="0" f="v">
      <t c="3" si="227">
        <n x="225"/>
        <n x="542"/>
        <n x="131"/>
      </t>
    </mdx>
    <mdx n="0" f="v">
      <t c="3" si="227">
        <n x="225"/>
        <n x="545"/>
        <n x="131"/>
      </t>
    </mdx>
    <mdx n="0" f="v">
      <t c="3" si="227">
        <n x="225"/>
        <n x="543"/>
        <n x="131"/>
      </t>
    </mdx>
    <mdx n="0" f="v">
      <t c="3" si="227">
        <n x="225"/>
        <n x="544"/>
        <n x="131"/>
      </t>
    </mdx>
    <mdx n="0" f="v">
      <t c="3" si="227">
        <n x="225"/>
        <n x="546"/>
        <n x="131"/>
      </t>
    </mdx>
    <mdx n="0" f="v">
      <t c="3" si="227">
        <n x="225"/>
        <n x="272"/>
        <n x="132"/>
      </t>
    </mdx>
    <mdx n="0" f="v">
      <t c="3" si="227">
        <n x="225"/>
        <n x="273"/>
        <n x="132"/>
      </t>
    </mdx>
    <mdx n="0" f="v">
      <t c="3" si="227">
        <n x="225"/>
        <n x="271"/>
        <n x="132"/>
      </t>
    </mdx>
    <mdx n="0" f="v">
      <t c="3" si="227">
        <n x="225"/>
        <n x="270"/>
        <n x="132"/>
      </t>
    </mdx>
    <mdx n="0" f="v">
      <t c="3" si="227">
        <n x="225"/>
        <n x="268"/>
        <n x="132"/>
      </t>
    </mdx>
    <mdx n="0" f="v">
      <t c="3" si="227">
        <n x="225"/>
        <n x="355"/>
        <n x="132"/>
      </t>
    </mdx>
    <mdx n="0" f="v">
      <t c="3" si="227">
        <n x="225"/>
        <n x="356"/>
        <n x="132"/>
      </t>
    </mdx>
    <mdx n="0" f="v">
      <t c="3" si="227">
        <n x="225"/>
        <n x="357"/>
        <n x="132"/>
      </t>
    </mdx>
    <mdx n="0" f="v">
      <t c="3" si="227">
        <n x="225"/>
        <n x="358"/>
        <n x="132"/>
      </t>
    </mdx>
    <mdx n="0" f="v">
      <t c="3" si="227">
        <n x="225"/>
        <n x="359"/>
        <n x="132"/>
      </t>
    </mdx>
    <mdx n="0" f="v">
      <t c="3" si="227">
        <n x="225"/>
        <n x="360"/>
        <n x="132"/>
      </t>
    </mdx>
    <mdx n="0" f="v">
      <t c="3" si="227">
        <n x="225"/>
        <n x="361"/>
        <n x="132"/>
      </t>
    </mdx>
    <mdx n="0" f="v">
      <t c="3" si="227">
        <n x="225"/>
        <n x="547"/>
        <n x="132"/>
      </t>
    </mdx>
    <mdx n="0" f="v">
      <t c="3" si="227">
        <n x="225"/>
        <n x="362"/>
        <n x="132"/>
      </t>
    </mdx>
    <mdx n="0" f="v">
      <t c="3" si="227">
        <n x="225"/>
        <n x="363"/>
        <n x="132"/>
      </t>
    </mdx>
    <mdx n="0" f="v">
      <t c="3" si="227">
        <n x="225"/>
        <n x="364"/>
        <n x="132"/>
      </t>
    </mdx>
    <mdx n="0" f="v">
      <t c="3" si="227">
        <n x="225"/>
        <n x="548"/>
        <n x="132"/>
      </t>
    </mdx>
    <mdx n="0" f="v">
      <t c="3" si="227">
        <n x="225"/>
        <n x="365"/>
        <n x="132"/>
      </t>
    </mdx>
    <mdx n="0" f="v">
      <t c="3" si="227">
        <n x="225"/>
        <n x="366"/>
        <n x="132"/>
      </t>
    </mdx>
    <mdx n="0" f="v">
      <t c="3" si="227">
        <n x="225"/>
        <n x="367"/>
        <n x="132"/>
      </t>
    </mdx>
    <mdx n="0" f="v">
      <t c="3" si="227">
        <n x="225"/>
        <n x="369"/>
        <n x="132"/>
      </t>
    </mdx>
    <mdx n="0" f="v">
      <t c="3" si="227">
        <n x="225"/>
        <n x="307"/>
        <n x="132"/>
      </t>
    </mdx>
    <mdx n="0" f="v">
      <t c="3" si="227">
        <n x="225"/>
        <n x="370"/>
        <n x="132"/>
      </t>
    </mdx>
    <mdx n="0" f="v">
      <t c="3" si="227">
        <n x="225"/>
        <n x="371"/>
        <n x="132"/>
      </t>
    </mdx>
    <mdx n="0" f="v">
      <t c="3" si="227">
        <n x="225"/>
        <n x="372"/>
        <n x="132"/>
      </t>
    </mdx>
    <mdx n="0" f="v">
      <t c="3" si="227">
        <n x="225"/>
        <n x="316"/>
        <n x="132"/>
      </t>
    </mdx>
    <mdx n="0" f="v">
      <t c="3" si="227">
        <n x="225"/>
        <n x="374"/>
        <n x="132"/>
      </t>
    </mdx>
    <mdx n="0" f="v">
      <t c="3" si="227">
        <n x="225"/>
        <n x="375"/>
        <n x="132"/>
      </t>
    </mdx>
    <mdx n="0" f="v">
      <t c="3" si="227">
        <n x="225"/>
        <n x="281"/>
        <n x="132"/>
      </t>
    </mdx>
    <mdx n="0" f="v">
      <t c="3" si="227">
        <n x="225"/>
        <n x="376"/>
        <n x="132"/>
      </t>
    </mdx>
    <mdx n="0" f="v">
      <t c="3" si="227">
        <n x="225"/>
        <n x="377"/>
        <n x="132"/>
      </t>
    </mdx>
    <mdx n="0" f="v">
      <t c="3" si="227">
        <n x="225"/>
        <n x="280"/>
        <n x="132"/>
      </t>
    </mdx>
    <mdx n="0" f="v">
      <t c="3" si="227">
        <n x="225"/>
        <n x="311"/>
        <n x="132"/>
      </t>
    </mdx>
    <mdx n="0" f="v">
      <t c="3" si="227">
        <n x="225"/>
        <n x="378"/>
        <n x="132"/>
      </t>
    </mdx>
    <mdx n="0" f="v">
      <t c="3" si="227">
        <n x="225"/>
        <n x="379"/>
        <n x="132"/>
      </t>
    </mdx>
    <mdx n="0" f="v">
      <t c="3" si="227">
        <n x="225"/>
        <n x="380"/>
        <n x="132"/>
      </t>
    </mdx>
    <mdx n="0" f="v">
      <t c="3" si="227">
        <n x="225"/>
        <n x="381"/>
        <n x="132"/>
      </t>
    </mdx>
    <mdx n="0" f="v">
      <t c="3" si="227">
        <n x="225"/>
        <n x="382"/>
        <n x="132"/>
      </t>
    </mdx>
    <mdx n="0" f="v">
      <t c="3" si="227">
        <n x="225"/>
        <n x="304"/>
        <n x="132"/>
      </t>
    </mdx>
    <mdx n="0" f="v">
      <t c="3" si="227">
        <n x="225"/>
        <n x="383"/>
        <n x="132"/>
      </t>
    </mdx>
    <mdx n="0" f="v">
      <t c="3" si="227">
        <n x="225"/>
        <n x="385"/>
        <n x="132"/>
      </t>
    </mdx>
    <mdx n="0" f="v">
      <t c="3" si="227">
        <n x="225"/>
        <n x="386"/>
        <n x="132"/>
      </t>
    </mdx>
    <mdx n="0" f="v">
      <t c="3" si="227">
        <n x="225"/>
        <n x="387"/>
        <n x="132"/>
      </t>
    </mdx>
    <mdx n="0" f="v">
      <t c="3" si="227">
        <n x="225"/>
        <n x="388"/>
        <n x="132"/>
      </t>
    </mdx>
    <mdx n="0" f="v">
      <t c="3" si="227">
        <n x="225"/>
        <n x="389"/>
        <n x="132"/>
      </t>
    </mdx>
    <mdx n="0" f="v">
      <t c="3" si="227">
        <n x="225"/>
        <n x="390"/>
        <n x="132"/>
      </t>
    </mdx>
    <mdx n="0" f="v">
      <t c="3" si="227">
        <n x="225"/>
        <n x="391"/>
        <n x="132"/>
      </t>
    </mdx>
    <mdx n="0" f="v">
      <t c="3" si="227">
        <n x="225"/>
        <n x="393"/>
        <n x="132"/>
      </t>
    </mdx>
    <mdx n="0" f="v">
      <t c="3" si="227">
        <n x="225"/>
        <n x="394"/>
        <n x="132"/>
      </t>
    </mdx>
    <mdx n="0" f="v">
      <t c="3" si="227">
        <n x="225"/>
        <n x="395"/>
        <n x="132"/>
      </t>
    </mdx>
    <mdx n="0" f="v">
      <t c="3" si="227">
        <n x="225"/>
        <n x="278"/>
        <n x="132"/>
      </t>
    </mdx>
    <mdx n="0" f="v">
      <t c="3" si="227">
        <n x="225"/>
        <n x="396"/>
        <n x="132"/>
      </t>
    </mdx>
    <mdx n="0" f="v">
      <t c="3" si="227">
        <n x="225"/>
        <n x="398"/>
        <n x="132"/>
      </t>
    </mdx>
    <mdx n="0" f="v">
      <t c="3" si="227">
        <n x="225"/>
        <n x="392"/>
        <n x="132"/>
      </t>
    </mdx>
    <mdx n="0" f="v">
      <t c="3" si="227">
        <n x="225"/>
        <n x="404"/>
        <n x="132"/>
      </t>
    </mdx>
    <mdx n="0" f="v">
      <t c="3" si="227">
        <n x="225"/>
        <n x="405"/>
        <n x="132"/>
      </t>
    </mdx>
    <mdx n="0" f="v">
      <t c="3" si="227">
        <n x="225"/>
        <n x="411"/>
        <n x="132"/>
      </t>
    </mdx>
    <mdx n="0" f="v">
      <t c="3" si="227">
        <n x="225"/>
        <n x="406"/>
        <n x="132"/>
      </t>
    </mdx>
    <mdx n="0" f="v">
      <t c="3" si="227">
        <n x="225"/>
        <n x="407"/>
        <n x="132"/>
      </t>
    </mdx>
    <mdx n="0" f="v">
      <t c="3" si="227">
        <n x="225"/>
        <n x="408"/>
        <n x="132"/>
      </t>
    </mdx>
    <mdx n="0" f="v">
      <t c="3" si="227">
        <n x="225"/>
        <n x="409"/>
        <n x="132"/>
      </t>
    </mdx>
    <mdx n="0" f="v">
      <t c="3" si="227">
        <n x="225"/>
        <n x="410"/>
        <n x="132"/>
      </t>
    </mdx>
    <mdx n="0" f="v">
      <t c="3" si="227">
        <n x="225"/>
        <n x="413"/>
        <n x="132"/>
      </t>
    </mdx>
    <mdx n="0" f="v">
      <t c="3" si="227">
        <n x="225"/>
        <n x="403"/>
        <n x="132"/>
      </t>
    </mdx>
    <mdx n="0" f="v">
      <t c="3" si="227">
        <n x="225"/>
        <n x="412"/>
        <n x="132"/>
      </t>
    </mdx>
    <mdx n="0" f="v">
      <t c="3" si="227">
        <n x="225"/>
        <n x="399"/>
        <n x="132"/>
      </t>
    </mdx>
    <mdx n="0" f="v">
      <t c="3" si="227">
        <n x="225"/>
        <n x="400"/>
        <n x="132"/>
      </t>
    </mdx>
    <mdx n="0" f="v">
      <t c="3" si="227">
        <n x="225"/>
        <n x="401"/>
        <n x="132"/>
      </t>
    </mdx>
    <mdx n="0" f="v">
      <t c="3" si="227">
        <n x="225"/>
        <n x="402"/>
        <n x="132"/>
      </t>
    </mdx>
    <mdx n="0" f="v">
      <t c="3" si="227">
        <n x="225"/>
        <n x="277"/>
        <n x="132"/>
      </t>
    </mdx>
    <mdx n="0" f="v">
      <t c="3" si="227">
        <n x="225"/>
        <n x="417"/>
        <n x="132"/>
      </t>
    </mdx>
    <mdx n="0" f="v">
      <t c="3" si="227">
        <n x="225"/>
        <n x="414"/>
        <n x="132"/>
      </t>
    </mdx>
    <mdx n="0" f="v">
      <t c="3" si="227">
        <n x="225"/>
        <n x="415"/>
        <n x="132"/>
      </t>
    </mdx>
    <mdx n="0" f="v">
      <t c="3" si="227">
        <n x="225"/>
        <n x="416"/>
        <n x="132"/>
      </t>
    </mdx>
    <mdx n="0" f="v">
      <t c="3" si="227">
        <n x="225"/>
        <n x="418"/>
        <n x="132"/>
      </t>
    </mdx>
    <mdx n="0" f="v">
      <t c="3" si="227">
        <n x="225"/>
        <n x="419"/>
        <n x="132"/>
      </t>
    </mdx>
    <mdx n="0" f="v">
      <t c="3" si="227">
        <n x="225"/>
        <n x="420"/>
        <n x="132"/>
      </t>
    </mdx>
    <mdx n="0" f="v">
      <t c="3" si="227">
        <n x="225"/>
        <n x="301"/>
        <n x="132"/>
      </t>
    </mdx>
    <mdx n="0" f="v">
      <t c="3" si="227">
        <n x="225"/>
        <n x="299"/>
        <n x="132"/>
      </t>
    </mdx>
    <mdx n="0" f="v">
      <t c="3" si="227">
        <n x="225"/>
        <n x="297"/>
        <n x="132"/>
      </t>
    </mdx>
    <mdx n="0" f="v">
      <t c="3" si="227">
        <n x="225"/>
        <n x="421"/>
        <n x="132"/>
      </t>
    </mdx>
    <mdx n="0" f="v">
      <t c="3" si="227">
        <n x="225"/>
        <n x="427"/>
        <n x="132"/>
      </t>
    </mdx>
    <mdx n="0" f="v">
      <t c="3" si="227">
        <n x="225"/>
        <n x="423"/>
        <n x="132"/>
      </t>
    </mdx>
    <mdx n="0" f="v">
      <t c="3" si="227">
        <n x="225"/>
        <n x="424"/>
        <n x="132"/>
      </t>
    </mdx>
    <mdx n="0" f="v">
      <t c="3" si="227">
        <n x="225"/>
        <n x="425"/>
        <n x="132"/>
      </t>
    </mdx>
    <mdx n="0" f="v">
      <t c="3" si="227">
        <n x="225"/>
        <n x="348"/>
        <n x="132"/>
      </t>
    </mdx>
    <mdx n="0" f="v">
      <t c="3" si="227">
        <n x="225"/>
        <n x="327"/>
        <n x="132"/>
      </t>
    </mdx>
    <mdx n="0" f="v">
      <t c="3" si="227">
        <n x="225"/>
        <n x="426"/>
        <n x="132"/>
      </t>
    </mdx>
    <mdx n="0" f="v">
      <t c="3" si="227">
        <n x="225"/>
        <n x="433"/>
        <n x="132"/>
      </t>
    </mdx>
    <mdx n="0" f="v">
      <t c="3" si="227">
        <n x="225"/>
        <n x="329"/>
        <n x="132"/>
      </t>
    </mdx>
    <mdx n="0" f="v">
      <t c="3" si="227">
        <n x="225"/>
        <n x="428"/>
        <n x="132"/>
      </t>
    </mdx>
    <mdx n="0" f="v">
      <t c="3" si="227">
        <n x="225"/>
        <n x="328"/>
        <n x="132"/>
      </t>
    </mdx>
    <mdx n="0" f="v">
      <t c="3" si="227">
        <n x="225"/>
        <n x="429"/>
        <n x="132"/>
      </t>
    </mdx>
    <mdx n="0" f="v">
      <t c="3" si="227">
        <n x="225"/>
        <n x="430"/>
        <n x="132"/>
      </t>
    </mdx>
    <mdx n="0" f="v">
      <t c="3" si="227">
        <n x="225"/>
        <n x="431"/>
        <n x="132"/>
      </t>
    </mdx>
    <mdx n="0" f="v">
      <t c="3" si="227">
        <n x="225"/>
        <n x="432"/>
        <n x="132"/>
      </t>
    </mdx>
    <mdx n="0" f="v">
      <t c="3" si="227">
        <n x="225"/>
        <n x="326"/>
        <n x="132"/>
      </t>
    </mdx>
    <mdx n="0" f="v">
      <t c="3" si="227">
        <n x="225"/>
        <n x="436"/>
        <n x="132"/>
      </t>
    </mdx>
    <mdx n="0" f="v">
      <t c="3" si="227">
        <n x="225"/>
        <n x="437"/>
        <n x="132"/>
      </t>
    </mdx>
    <mdx n="0" f="v">
      <t c="3" si="227">
        <n x="225"/>
        <n x="294"/>
        <n x="132"/>
      </t>
    </mdx>
    <mdx n="0" f="v">
      <t c="3" si="227">
        <n x="225"/>
        <n x="293"/>
        <n x="132"/>
      </t>
    </mdx>
    <mdx n="0" f="v">
      <t c="3" si="227">
        <n x="225"/>
        <n x="434"/>
        <n x="132"/>
      </t>
    </mdx>
    <mdx n="0" f="v">
      <t c="3" si="227">
        <n x="225"/>
        <n x="452"/>
        <n x="132"/>
      </t>
    </mdx>
    <mdx n="0" f="v">
      <t c="3" si="227">
        <n x="225"/>
        <n x="442"/>
        <n x="132"/>
      </t>
    </mdx>
    <mdx n="0" f="v">
      <t c="3" si="227">
        <n x="225"/>
        <n x="443"/>
        <n x="132"/>
      </t>
    </mdx>
    <mdx n="0" f="v">
      <t c="3" si="227">
        <n x="225"/>
        <n x="444"/>
        <n x="132"/>
      </t>
    </mdx>
    <mdx n="0" f="v">
      <t c="3" si="227">
        <n x="225"/>
        <n x="445"/>
        <n x="132"/>
      </t>
    </mdx>
    <mdx n="0" f="v">
      <t c="3" si="227">
        <n x="225"/>
        <n x="446"/>
        <n x="132"/>
      </t>
    </mdx>
    <mdx n="0" f="v">
      <t c="3" si="227">
        <n x="225"/>
        <n x="276"/>
        <n x="132"/>
      </t>
    </mdx>
    <mdx n="0" f="v">
      <t c="3" si="227">
        <n x="225"/>
        <n x="454"/>
        <n x="132"/>
      </t>
    </mdx>
    <mdx n="0" f="v">
      <t c="3" si="227">
        <n x="225"/>
        <n x="455"/>
        <n x="132"/>
      </t>
    </mdx>
    <mdx n="0" f="v">
      <t c="3" si="227">
        <n x="225"/>
        <n x="456"/>
        <n x="132"/>
      </t>
    </mdx>
    <mdx n="0" f="v">
      <t c="3" si="227">
        <n x="225"/>
        <n x="438"/>
        <n x="132"/>
      </t>
    </mdx>
    <mdx n="0" f="v">
      <t c="3" si="227">
        <n x="225"/>
        <n x="350"/>
        <n x="132"/>
      </t>
    </mdx>
    <mdx n="0" f="v">
      <t c="3" si="227">
        <n x="225"/>
        <n x="439"/>
        <n x="132"/>
      </t>
    </mdx>
    <mdx n="0" f="v">
      <t c="3" si="227">
        <n x="225"/>
        <n x="440"/>
        <n x="132"/>
      </t>
    </mdx>
    <mdx n="0" f="v">
      <t c="3" si="227">
        <n x="225"/>
        <n x="441"/>
        <n x="132"/>
      </t>
    </mdx>
    <mdx n="0" f="v">
      <t c="3" si="227">
        <n x="225"/>
        <n x="447"/>
        <n x="132"/>
      </t>
    </mdx>
    <mdx n="0" f="v">
      <t c="3" si="227">
        <n x="225"/>
        <n x="346"/>
        <n x="132"/>
      </t>
    </mdx>
    <mdx n="0" f="v">
      <t c="3" si="227">
        <n x="225"/>
        <n x="463"/>
        <n x="132"/>
      </t>
    </mdx>
    <mdx n="0" f="v">
      <t c="3" si="227">
        <n x="225"/>
        <n x="464"/>
        <n x="132"/>
      </t>
    </mdx>
    <mdx n="0" f="v">
      <t c="3" si="227">
        <n x="225"/>
        <n x="465"/>
        <n x="132"/>
      </t>
    </mdx>
    <mdx n="0" f="v">
      <t c="3" si="227">
        <n x="225"/>
        <n x="466"/>
        <n x="132"/>
      </t>
    </mdx>
    <mdx n="0" f="v">
      <t c="3" si="227">
        <n x="225"/>
        <n x="467"/>
        <n x="132"/>
      </t>
    </mdx>
    <mdx n="0" f="v">
      <t c="3" si="227">
        <n x="225"/>
        <n x="459"/>
        <n x="132"/>
      </t>
    </mdx>
    <mdx n="0" f="v">
      <t c="3" si="227">
        <n x="225"/>
        <n x="448"/>
        <n x="132"/>
      </t>
    </mdx>
    <mdx n="0" f="v">
      <t c="3" si="227">
        <n x="225"/>
        <n x="449"/>
        <n x="132"/>
      </t>
    </mdx>
    <mdx n="0" f="v">
      <t c="3" si="227">
        <n x="225"/>
        <n x="450"/>
        <n x="132"/>
      </t>
    </mdx>
    <mdx n="0" f="v">
      <t c="3" si="227">
        <n x="225"/>
        <n x="451"/>
        <n x="132"/>
      </t>
    </mdx>
    <mdx n="0" f="v">
      <t c="3" si="227">
        <n x="225"/>
        <n x="457"/>
        <n x="132"/>
      </t>
    </mdx>
    <mdx n="0" f="v">
      <t c="3" si="227">
        <n x="225"/>
        <n x="458"/>
        <n x="132"/>
      </t>
    </mdx>
    <mdx n="0" f="v">
      <t c="3" si="227">
        <n x="225"/>
        <n x="474"/>
        <n x="132"/>
      </t>
    </mdx>
    <mdx n="0" f="v">
      <t c="3" si="227">
        <n x="225"/>
        <n x="475"/>
        <n x="132"/>
      </t>
    </mdx>
    <mdx n="0" f="v">
      <t c="3" si="227">
        <n x="225"/>
        <n x="476"/>
        <n x="132"/>
      </t>
    </mdx>
    <mdx n="0" f="v">
      <t c="3" si="227">
        <n x="225"/>
        <n x="460"/>
        <n x="132"/>
      </t>
    </mdx>
    <mdx n="0" f="v">
      <t c="3" si="227">
        <n x="225"/>
        <n x="468"/>
        <n x="132"/>
      </t>
    </mdx>
    <mdx n="0" f="v">
      <t c="3" si="227">
        <n x="225"/>
        <n x="469"/>
        <n x="132"/>
      </t>
    </mdx>
    <mdx n="0" f="v">
      <t c="3" si="227">
        <n x="225"/>
        <n x="470"/>
        <n x="132"/>
      </t>
    </mdx>
    <mdx n="0" f="v">
      <t c="3" si="227">
        <n x="225"/>
        <n x="471"/>
        <n x="132"/>
      </t>
    </mdx>
    <mdx n="0" f="v">
      <t c="3" si="227">
        <n x="225"/>
        <n x="477"/>
        <n x="132"/>
      </t>
    </mdx>
    <mdx n="0" f="v">
      <t c="3" si="227">
        <n x="225"/>
        <n x="478"/>
        <n x="132"/>
      </t>
    </mdx>
    <mdx n="0" f="v">
      <t c="3" si="227">
        <n x="225"/>
        <n x="479"/>
        <n x="132"/>
      </t>
    </mdx>
    <mdx n="0" f="v">
      <t c="3" si="227">
        <n x="225"/>
        <n x="480"/>
        <n x="132"/>
      </t>
    </mdx>
    <mdx n="0" f="v">
      <t c="3" si="227">
        <n x="225"/>
        <n x="481"/>
        <n x="132"/>
      </t>
    </mdx>
    <mdx n="0" f="v">
      <t c="3" si="227">
        <n x="225"/>
        <n x="483"/>
        <n x="132"/>
      </t>
    </mdx>
    <mdx n="0" f="v">
      <t c="3" si="227">
        <n x="225"/>
        <n x="484"/>
        <n x="132"/>
      </t>
    </mdx>
    <mdx n="0" f="v">
      <t c="3" si="227">
        <n x="225"/>
        <n x="485"/>
        <n x="132"/>
      </t>
    </mdx>
    <mdx n="0" f="v">
      <t c="3" si="227">
        <n x="225"/>
        <n x="486"/>
        <n x="132"/>
      </t>
    </mdx>
    <mdx n="0" f="v">
      <t c="3" si="227">
        <n x="225"/>
        <n x="487"/>
        <n x="132"/>
      </t>
    </mdx>
    <mdx n="0" f="v">
      <t c="3" si="227">
        <n x="225"/>
        <n x="488"/>
        <n x="132"/>
      </t>
    </mdx>
    <mdx n="0" f="v">
      <t c="3" si="227">
        <n x="225"/>
        <n x="489"/>
        <n x="132"/>
      </t>
    </mdx>
    <mdx n="0" f="v">
      <t c="3" si="227">
        <n x="225"/>
        <n x="490"/>
        <n x="132"/>
      </t>
    </mdx>
    <mdx n="0" f="v">
      <t c="3" si="227">
        <n x="225"/>
        <n x="492"/>
        <n x="132"/>
      </t>
    </mdx>
    <mdx n="0" f="v">
      <t c="3" si="227">
        <n x="225"/>
        <n x="496"/>
        <n x="132"/>
      </t>
    </mdx>
    <mdx n="0" f="v">
      <t c="3" si="227">
        <n x="225"/>
        <n x="491"/>
        <n x="132"/>
      </t>
    </mdx>
    <mdx n="0" f="v">
      <t c="3" si="227">
        <n x="225"/>
        <n x="495"/>
        <n x="132"/>
      </t>
    </mdx>
    <mdx n="0" f="v">
      <t c="3" si="227">
        <n x="225"/>
        <n x="494"/>
        <n x="132"/>
      </t>
    </mdx>
    <mdx n="0" f="v">
      <t c="3" si="227">
        <n x="225"/>
        <n x="497"/>
        <n x="132"/>
      </t>
    </mdx>
    <mdx n="0" f="v">
      <t c="3" si="227">
        <n x="225"/>
        <n x="498"/>
        <n x="132"/>
      </t>
    </mdx>
    <mdx n="0" f="v">
      <t c="3" si="227">
        <n x="225"/>
        <n x="499"/>
        <n x="132"/>
      </t>
    </mdx>
    <mdx n="0" f="v">
      <t c="3" si="227">
        <n x="225"/>
        <n x="500"/>
        <n x="132"/>
      </t>
    </mdx>
    <mdx n="0" f="v">
      <t c="3" si="227">
        <n x="225"/>
        <n x="501"/>
        <n x="132"/>
      </t>
    </mdx>
    <mdx n="0" f="v">
      <t c="3" si="227">
        <n x="225"/>
        <n x="502"/>
        <n x="132"/>
      </t>
    </mdx>
    <mdx n="0" f="v">
      <t c="3" si="227">
        <n x="225"/>
        <n x="508"/>
        <n x="132"/>
      </t>
    </mdx>
    <mdx n="0" f="v">
      <t c="3" si="227">
        <n x="225"/>
        <n x="509"/>
        <n x="132"/>
      </t>
    </mdx>
    <mdx n="0" f="v">
      <t c="3" si="227">
        <n x="225"/>
        <n x="503"/>
        <n x="132"/>
      </t>
    </mdx>
    <mdx n="0" f="v">
      <t c="3" si="227">
        <n x="225"/>
        <n x="505"/>
        <n x="132"/>
      </t>
    </mdx>
    <mdx n="0" f="v">
      <t c="3" si="227">
        <n x="225"/>
        <n x="506"/>
        <n x="132"/>
      </t>
    </mdx>
    <mdx n="0" f="v">
      <t c="3" si="227">
        <n x="225"/>
        <n x="513"/>
        <n x="132"/>
      </t>
    </mdx>
    <mdx n="0" f="v">
      <t c="3" si="227">
        <n x="225"/>
        <n x="514"/>
        <n x="132"/>
      </t>
    </mdx>
    <mdx n="0" f="v">
      <t c="3" si="227">
        <n x="225"/>
        <n x="515"/>
        <n x="132"/>
      </t>
    </mdx>
    <mdx n="0" f="v">
      <t c="3" si="227">
        <n x="225"/>
        <n x="511"/>
        <n x="132"/>
      </t>
    </mdx>
    <mdx n="0" f="v">
      <t c="3" si="227">
        <n x="225"/>
        <n x="512"/>
        <n x="132"/>
      </t>
    </mdx>
    <mdx n="0" f="v">
      <t c="3" si="227">
        <n x="225"/>
        <n x="516"/>
        <n x="132"/>
      </t>
    </mdx>
    <mdx n="0" f="v">
      <t c="3" si="227">
        <n x="225"/>
        <n x="517"/>
        <n x="132"/>
      </t>
    </mdx>
    <mdx n="0" f="v">
      <t c="3" si="227">
        <n x="225"/>
        <n x="518"/>
        <n x="132"/>
      </t>
    </mdx>
    <mdx n="0" f="v">
      <t c="3" si="227">
        <n x="225"/>
        <n x="519"/>
        <n x="132"/>
      </t>
    </mdx>
    <mdx n="0" f="v">
      <t c="3" si="227">
        <n x="225"/>
        <n x="520"/>
        <n x="132"/>
      </t>
    </mdx>
    <mdx n="0" f="v">
      <t c="3" si="227">
        <n x="225"/>
        <n x="521"/>
        <n x="132"/>
      </t>
    </mdx>
    <mdx n="0" f="v">
      <t c="3" si="227">
        <n x="225"/>
        <n x="525"/>
        <n x="132"/>
      </t>
    </mdx>
    <mdx n="0" f="v">
      <t c="3" si="227">
        <n x="225"/>
        <n x="522"/>
        <n x="132"/>
      </t>
    </mdx>
    <mdx n="0" f="v">
      <t c="3" si="227">
        <n x="225"/>
        <n x="523"/>
        <n x="132"/>
      </t>
    </mdx>
    <mdx n="0" f="v">
      <t c="3" si="227">
        <n x="225"/>
        <n x="528"/>
        <n x="132"/>
      </t>
    </mdx>
    <mdx n="0" f="v">
      <t c="3" si="227">
        <n x="225"/>
        <n x="529"/>
        <n x="132"/>
      </t>
    </mdx>
    <mdx n="0" f="v">
      <t c="3" si="227">
        <n x="225"/>
        <n x="526"/>
        <n x="132"/>
      </t>
    </mdx>
    <mdx n="0" f="v">
      <t c="3" si="227">
        <n x="225"/>
        <n x="531"/>
        <n x="132"/>
      </t>
    </mdx>
    <mdx n="0" f="v">
      <t c="3" si="227">
        <n x="225"/>
        <n x="524"/>
        <n x="132"/>
      </t>
    </mdx>
    <mdx n="0" f="v">
      <t c="3" si="227">
        <n x="225"/>
        <n x="527"/>
        <n x="132"/>
      </t>
    </mdx>
    <mdx n="0" f="v">
      <t c="3" si="227">
        <n x="225"/>
        <n x="530"/>
        <n x="132"/>
      </t>
    </mdx>
    <mdx n="0" f="v">
      <t c="3" si="227">
        <n x="225"/>
        <n x="533"/>
        <n x="132"/>
      </t>
    </mdx>
    <mdx n="0" f="v">
      <t c="3" si="227">
        <n x="225"/>
        <n x="532"/>
        <n x="132"/>
      </t>
    </mdx>
    <mdx n="0" f="v">
      <t c="3" si="227">
        <n x="225"/>
        <n x="534"/>
        <n x="132"/>
      </t>
    </mdx>
    <mdx n="0" f="v">
      <t c="3" si="227">
        <n x="225"/>
        <n x="535"/>
        <n x="132"/>
      </t>
    </mdx>
    <mdx n="0" f="v">
      <t c="3" si="227">
        <n x="225"/>
        <n x="536"/>
        <n x="132"/>
      </t>
    </mdx>
    <mdx n="0" f="v">
      <t c="3" si="227">
        <n x="225"/>
        <n x="537"/>
        <n x="132"/>
      </t>
    </mdx>
    <mdx n="0" f="v">
      <t c="3" si="227">
        <n x="225"/>
        <n x="538"/>
        <n x="132"/>
      </t>
    </mdx>
    <mdx n="0" f="v">
      <t c="3" si="227">
        <n x="225"/>
        <n x="539"/>
        <n x="132"/>
      </t>
    </mdx>
    <mdx n="0" f="v">
      <t c="3" si="227">
        <n x="225"/>
        <n x="540"/>
        <n x="132"/>
      </t>
    </mdx>
    <mdx n="0" f="v">
      <t c="3" si="227">
        <n x="225"/>
        <n x="541"/>
        <n x="132"/>
      </t>
    </mdx>
    <mdx n="0" f="v">
      <t c="3" si="227">
        <n x="225"/>
        <n x="543"/>
        <n x="132"/>
      </t>
    </mdx>
    <mdx n="0" f="v">
      <t c="3" si="227">
        <n x="225"/>
        <n x="545"/>
        <n x="132"/>
      </t>
    </mdx>
    <mdx n="0" f="v">
      <t c="3" si="227">
        <n x="225"/>
        <n x="542"/>
        <n x="132"/>
      </t>
    </mdx>
    <mdx n="0" f="v">
      <t c="3" si="227">
        <n x="225"/>
        <n x="544"/>
        <n x="132"/>
      </t>
    </mdx>
    <mdx n="0" f="v">
      <t c="3" si="227">
        <n x="225"/>
        <n x="272"/>
        <n x="133"/>
      </t>
    </mdx>
    <mdx n="0" f="v">
      <t c="3" si="227">
        <n x="225"/>
        <n x="271"/>
        <n x="133"/>
      </t>
    </mdx>
    <mdx n="0" f="v">
      <t c="3" si="227">
        <n x="225"/>
        <n x="270"/>
        <n x="133"/>
      </t>
    </mdx>
    <mdx n="0" f="v">
      <t c="3" si="227">
        <n x="225"/>
        <n x="268"/>
        <n x="133"/>
      </t>
    </mdx>
    <mdx n="0" f="v">
      <t c="3" si="227">
        <n x="225"/>
        <n x="355"/>
        <n x="133"/>
      </t>
    </mdx>
    <mdx n="0" f="v">
      <t c="3" si="227">
        <n x="225"/>
        <n x="356"/>
        <n x="133"/>
      </t>
    </mdx>
    <mdx n="0" f="v">
      <t c="3" si="227">
        <n x="225"/>
        <n x="357"/>
        <n x="133"/>
      </t>
    </mdx>
    <mdx n="0" f="v">
      <t c="3" si="227">
        <n x="225"/>
        <n x="358"/>
        <n x="133"/>
      </t>
    </mdx>
    <mdx n="0" f="v">
      <t c="3" si="227">
        <n x="225"/>
        <n x="359"/>
        <n x="133"/>
      </t>
    </mdx>
    <mdx n="0" f="v">
      <t c="3" si="227">
        <n x="225"/>
        <n x="361"/>
        <n x="133"/>
      </t>
    </mdx>
    <mdx n="0" f="v">
      <t c="3" si="227">
        <n x="225"/>
        <n x="547"/>
        <n x="133"/>
      </t>
    </mdx>
    <mdx n="0" f="v">
      <t c="3" si="227">
        <n x="225"/>
        <n x="362"/>
        <n x="133"/>
      </t>
    </mdx>
    <mdx n="0" f="v">
      <t c="3" si="227">
        <n x="225"/>
        <n x="363"/>
        <n x="133"/>
      </t>
    </mdx>
    <mdx n="0" f="v">
      <t c="3" si="227">
        <n x="225"/>
        <n x="364"/>
        <n x="133"/>
      </t>
    </mdx>
    <mdx n="0" f="v">
      <t c="3" si="227">
        <n x="225"/>
        <n x="548"/>
        <n x="133"/>
      </t>
    </mdx>
    <mdx n="0" f="v">
      <t c="3" si="227">
        <n x="225"/>
        <n x="365"/>
        <n x="133"/>
      </t>
    </mdx>
    <mdx n="0" f="v">
      <t c="3" si="227">
        <n x="225"/>
        <n x="366"/>
        <n x="133"/>
      </t>
    </mdx>
    <mdx n="0" f="v">
      <t c="3" si="227">
        <n x="225"/>
        <n x="367"/>
        <n x="133"/>
      </t>
    </mdx>
    <mdx n="0" f="v">
      <t c="3" si="227">
        <n x="225"/>
        <n x="368"/>
        <n x="133"/>
      </t>
    </mdx>
    <mdx n="0" f="v">
      <t c="3" si="227">
        <n x="225"/>
        <n x="369"/>
        <n x="133"/>
      </t>
    </mdx>
    <mdx n="0" f="v">
      <t c="3" si="227">
        <n x="225"/>
        <n x="307"/>
        <n x="133"/>
      </t>
    </mdx>
    <mdx n="0" f="v">
      <t c="3" si="227">
        <n x="225"/>
        <n x="370"/>
        <n x="133"/>
      </t>
    </mdx>
    <mdx n="0" f="v">
      <t c="3" si="227">
        <n x="225"/>
        <n x="371"/>
        <n x="133"/>
      </t>
    </mdx>
    <mdx n="0" f="v">
      <t c="3" si="227">
        <n x="225"/>
        <n x="372"/>
        <n x="133"/>
      </t>
    </mdx>
    <mdx n="0" f="v">
      <t c="3" si="227">
        <n x="225"/>
        <n x="383"/>
        <n x="133"/>
      </t>
    </mdx>
    <mdx n="0" f="v">
      <t c="3" si="227">
        <n x="225"/>
        <n x="373"/>
        <n x="133"/>
      </t>
    </mdx>
    <mdx n="0" f="v">
      <t c="3" si="227">
        <n x="225"/>
        <n x="374"/>
        <n x="133"/>
      </t>
    </mdx>
    <mdx n="0" f="v">
      <t c="3" si="227">
        <n x="225"/>
        <n x="375"/>
        <n x="133"/>
      </t>
    </mdx>
    <mdx n="0" f="v">
      <t c="3" si="227">
        <n x="225"/>
        <n x="281"/>
        <n x="133"/>
      </t>
    </mdx>
    <mdx n="0" f="v">
      <t c="3" si="227">
        <n x="225"/>
        <n x="376"/>
        <n x="133"/>
      </t>
    </mdx>
    <mdx n="0" f="v">
      <t c="3" si="227">
        <n x="225"/>
        <n x="377"/>
        <n x="133"/>
      </t>
    </mdx>
    <mdx n="0" f="v">
      <t c="3" si="227">
        <n x="225"/>
        <n x="280"/>
        <n x="133"/>
      </t>
    </mdx>
    <mdx n="0" f="v">
      <t c="3" si="227">
        <n x="225"/>
        <n x="311"/>
        <n x="133"/>
      </t>
    </mdx>
    <mdx n="0" f="v">
      <t c="3" si="227">
        <n x="225"/>
        <n x="378"/>
        <n x="133"/>
      </t>
    </mdx>
    <mdx n="0" f="v">
      <t c="3" si="227">
        <n x="225"/>
        <n x="379"/>
        <n x="133"/>
      </t>
    </mdx>
    <mdx n="0" f="v">
      <t c="3" si="227">
        <n x="225"/>
        <n x="380"/>
        <n x="133"/>
      </t>
    </mdx>
    <mdx n="0" f="v">
      <t c="3" si="227">
        <n x="225"/>
        <n x="381"/>
        <n x="133"/>
      </t>
    </mdx>
    <mdx n="0" f="v">
      <t c="3" si="227">
        <n x="225"/>
        <n x="382"/>
        <n x="133"/>
      </t>
    </mdx>
    <mdx n="0" f="v">
      <t c="3" si="227">
        <n x="225"/>
        <n x="304"/>
        <n x="133"/>
      </t>
    </mdx>
    <mdx n="0" f="v">
      <t c="3" si="227">
        <n x="225"/>
        <n x="392"/>
        <n x="133"/>
      </t>
    </mdx>
    <mdx n="0" f="v">
      <t c="3" si="227">
        <n x="225"/>
        <n x="384"/>
        <n x="133"/>
      </t>
    </mdx>
    <mdx n="0" f="v">
      <t c="3" si="227">
        <n x="225"/>
        <n x="385"/>
        <n x="133"/>
      </t>
    </mdx>
    <mdx n="0" f="v">
      <t c="3" si="227">
        <n x="225"/>
        <n x="386"/>
        <n x="133"/>
      </t>
    </mdx>
    <mdx n="0" f="v">
      <t c="3" si="227">
        <n x="225"/>
        <n x="387"/>
        <n x="133"/>
      </t>
    </mdx>
    <mdx n="0" f="v">
      <t c="3" si="227">
        <n x="225"/>
        <n x="388"/>
        <n x="133"/>
      </t>
    </mdx>
    <mdx n="0" f="v">
      <t c="3" si="227">
        <n x="225"/>
        <n x="389"/>
        <n x="133"/>
      </t>
    </mdx>
    <mdx n="0" f="v">
      <t c="3" si="227">
        <n x="225"/>
        <n x="390"/>
        <n x="133"/>
      </t>
    </mdx>
    <mdx n="0" f="v">
      <t c="3" si="227">
        <n x="225"/>
        <n x="404"/>
        <n x="133"/>
      </t>
    </mdx>
    <mdx n="0" f="v">
      <t c="3" si="227">
        <n x="225"/>
        <n x="391"/>
        <n x="133"/>
      </t>
    </mdx>
    <mdx n="0" f="v">
      <t c="3" si="227">
        <n x="225"/>
        <n x="405"/>
        <n x="133"/>
      </t>
    </mdx>
    <mdx n="0" f="v">
      <t c="3" si="227">
        <n x="225"/>
        <n x="393"/>
        <n x="133"/>
      </t>
    </mdx>
    <mdx n="0" f="v">
      <t c="3" si="227">
        <n x="225"/>
        <n x="394"/>
        <n x="133"/>
      </t>
    </mdx>
    <mdx n="0" f="v">
      <t c="3" si="227">
        <n x="225"/>
        <n x="395"/>
        <n x="133"/>
      </t>
    </mdx>
    <mdx n="0" f="v">
      <t c="3" si="227">
        <n x="225"/>
        <n x="278"/>
        <n x="133"/>
      </t>
    </mdx>
    <mdx n="0" f="v">
      <t c="3" si="227">
        <n x="225"/>
        <n x="396"/>
        <n x="133"/>
      </t>
    </mdx>
    <mdx n="0" f="v">
      <t c="3" si="227">
        <n x="225"/>
        <n x="397"/>
        <n x="133"/>
      </t>
    </mdx>
    <mdx n="0" f="v">
      <t c="3" si="227">
        <n x="225"/>
        <n x="398"/>
        <n x="133"/>
      </t>
    </mdx>
    <mdx n="0" f="v">
      <t c="3" si="227">
        <n x="225"/>
        <n x="403"/>
        <n x="133"/>
      </t>
    </mdx>
    <mdx n="0" f="v">
      <t c="3" si="227">
        <n x="225"/>
        <n x="413"/>
        <n x="133"/>
      </t>
    </mdx>
    <mdx n="0" f="v">
      <t c="3" si="227">
        <n x="225"/>
        <n x="406"/>
        <n x="133"/>
      </t>
    </mdx>
    <mdx n="0" f="v">
      <t c="3" si="227">
        <n x="225"/>
        <n x="407"/>
        <n x="133"/>
      </t>
    </mdx>
    <mdx n="0" f="v">
      <t c="3" si="227">
        <n x="225"/>
        <n x="408"/>
        <n x="133"/>
      </t>
    </mdx>
    <mdx n="0" f="v">
      <t c="3" si="227">
        <n x="225"/>
        <n x="409"/>
        <n x="133"/>
      </t>
    </mdx>
    <mdx n="0" f="v">
      <t c="3" si="227">
        <n x="225"/>
        <n x="410"/>
        <n x="133"/>
      </t>
    </mdx>
    <mdx n="0" f="v">
      <t c="3" si="227">
        <n x="225"/>
        <n x="412"/>
        <n x="133"/>
      </t>
    </mdx>
    <mdx n="0" f="v">
      <t c="3" si="227">
        <n x="225"/>
        <n x="411"/>
        <n x="133"/>
      </t>
    </mdx>
    <mdx n="0" f="v">
      <t c="3" si="227">
        <n x="225"/>
        <n x="399"/>
        <n x="133"/>
      </t>
    </mdx>
    <mdx n="0" f="v">
      <t c="3" si="227">
        <n x="225"/>
        <n x="400"/>
        <n x="133"/>
      </t>
    </mdx>
    <mdx n="0" f="v">
      <t c="3" si="227">
        <n x="225"/>
        <n x="401"/>
        <n x="133"/>
      </t>
    </mdx>
    <mdx n="0" f="v">
      <t c="3" si="227">
        <n x="225"/>
        <n x="402"/>
        <n x="133"/>
      </t>
    </mdx>
    <mdx n="0" f="v">
      <t c="3" si="227">
        <n x="225"/>
        <n x="277"/>
        <n x="133"/>
      </t>
    </mdx>
    <mdx n="0" f="v">
      <t c="3" si="227">
        <n x="225"/>
        <n x="417"/>
        <n x="133"/>
      </t>
    </mdx>
    <mdx n="0" f="v">
      <t c="3" si="227">
        <n x="225"/>
        <n x="414"/>
        <n x="133"/>
      </t>
    </mdx>
    <mdx n="0" f="v">
      <t c="3" si="227">
        <n x="225"/>
        <n x="415"/>
        <n x="133"/>
      </t>
    </mdx>
    <mdx n="0" f="v">
      <t c="3" si="227">
        <n x="225"/>
        <n x="416"/>
        <n x="133"/>
      </t>
    </mdx>
    <mdx n="0" f="v">
      <t c="3" si="227">
        <n x="225"/>
        <n x="427"/>
        <n x="133"/>
      </t>
    </mdx>
    <mdx n="0" f="v">
      <t c="3" si="227">
        <n x="225"/>
        <n x="418"/>
        <n x="133"/>
      </t>
    </mdx>
    <mdx n="0" f="v">
      <t c="3" si="227">
        <n x="225"/>
        <n x="419"/>
        <n x="133"/>
      </t>
    </mdx>
    <mdx n="0" f="v">
      <t c="3" si="227">
        <n x="225"/>
        <n x="420"/>
        <n x="133"/>
      </t>
    </mdx>
    <mdx n="0" f="v">
      <t c="3" si="227">
        <n x="225"/>
        <n x="301"/>
        <n x="133"/>
      </t>
    </mdx>
    <mdx n="0" f="v">
      <t c="3" si="227">
        <n x="225"/>
        <n x="299"/>
        <n x="133"/>
      </t>
    </mdx>
    <mdx n="0" f="v">
      <t c="3" si="227">
        <n x="225"/>
        <n x="297"/>
        <n x="133"/>
      </t>
    </mdx>
    <mdx n="0" f="v">
      <t c="3" si="227">
        <n x="225"/>
        <n x="421"/>
        <n x="133"/>
      </t>
    </mdx>
    <mdx n="0" f="v">
      <t c="3" si="227">
        <n x="225"/>
        <n x="422"/>
        <n x="133"/>
      </t>
    </mdx>
    <mdx n="0" f="v">
      <t c="3" si="227">
        <n x="225"/>
        <n x="423"/>
        <n x="133"/>
      </t>
    </mdx>
    <mdx n="0" f="v">
      <t c="3" si="227">
        <n x="225"/>
        <n x="424"/>
        <n x="133"/>
      </t>
    </mdx>
    <mdx n="0" f="v">
      <t c="3" si="227">
        <n x="225"/>
        <n x="425"/>
        <n x="133"/>
      </t>
    </mdx>
    <mdx n="0" f="v">
      <t c="3" si="227">
        <n x="225"/>
        <n x="348"/>
        <n x="133"/>
      </t>
    </mdx>
    <mdx n="0" f="v">
      <t c="3" si="227">
        <n x="225"/>
        <n x="327"/>
        <n x="133"/>
      </t>
    </mdx>
    <mdx n="0" f="v">
      <t c="3" si="227">
        <n x="225"/>
        <n x="426"/>
        <n x="133"/>
      </t>
    </mdx>
    <mdx n="0" f="v">
      <t c="3" si="227">
        <n x="225"/>
        <n x="329"/>
        <n x="133"/>
      </t>
    </mdx>
    <mdx n="0" f="v">
      <t c="3" si="227">
        <n x="225"/>
        <n x="428"/>
        <n x="133"/>
      </t>
    </mdx>
    <mdx n="0" f="v">
      <t c="3" si="227">
        <n x="225"/>
        <n x="328"/>
        <n x="133"/>
      </t>
    </mdx>
    <mdx n="0" f="v">
      <t c="3" si="227">
        <n x="225"/>
        <n x="429"/>
        <n x="133"/>
      </t>
    </mdx>
    <mdx n="0" f="v">
      <t c="3" si="227">
        <n x="225"/>
        <n x="430"/>
        <n x="133"/>
      </t>
    </mdx>
    <mdx n="0" f="v">
      <t c="3" si="227">
        <n x="225"/>
        <n x="431"/>
        <n x="133"/>
      </t>
    </mdx>
    <mdx n="0" f="v">
      <t c="3" si="227">
        <n x="225"/>
        <n x="432"/>
        <n x="133"/>
      </t>
    </mdx>
    <mdx n="0" f="v">
      <t c="3" si="227">
        <n x="225"/>
        <n x="433"/>
        <n x="133"/>
      </t>
    </mdx>
    <mdx n="0" f="v">
      <t c="3" si="227">
        <n x="225"/>
        <n x="326"/>
        <n x="133"/>
      </t>
    </mdx>
    <mdx n="0" f="v">
      <t c="3" si="227">
        <n x="225"/>
        <n x="435"/>
        <n x="133"/>
      </t>
    </mdx>
    <mdx n="0" f="v">
      <t c="3" si="227">
        <n x="225"/>
        <n x="436"/>
        <n x="133"/>
      </t>
    </mdx>
    <mdx n="0" f="v">
      <t c="3" si="227">
        <n x="225"/>
        <n x="437"/>
        <n x="133"/>
      </t>
    </mdx>
    <mdx n="0" f="v">
      <t c="3" si="227">
        <n x="225"/>
        <n x="294"/>
        <n x="133"/>
      </t>
    </mdx>
    <mdx n="0" f="v">
      <t c="3" si="227">
        <n x="225"/>
        <n x="293"/>
        <n x="133"/>
      </t>
    </mdx>
    <mdx n="0" f="v">
      <t c="3" si="227">
        <n x="225"/>
        <n x="434"/>
        <n x="133"/>
      </t>
    </mdx>
    <mdx n="0" f="v">
      <t c="3" si="227">
        <n x="225"/>
        <n x="452"/>
        <n x="133"/>
      </t>
    </mdx>
    <mdx n="0" f="v">
      <t c="3" si="227">
        <n x="225"/>
        <n x="442"/>
        <n x="133"/>
      </t>
    </mdx>
    <mdx n="0" f="v">
      <t c="3" si="227">
        <n x="225"/>
        <n x="443"/>
        <n x="133"/>
      </t>
    </mdx>
    <mdx n="0" f="v">
      <t c="3" si="227">
        <n x="225"/>
        <n x="444"/>
        <n x="133"/>
      </t>
    </mdx>
    <mdx n="0" f="v">
      <t c="3" si="227">
        <n x="225"/>
        <n x="445"/>
        <n x="133"/>
      </t>
    </mdx>
    <mdx n="0" f="v">
      <t c="3" si="227">
        <n x="225"/>
        <n x="446"/>
        <n x="133"/>
      </t>
    </mdx>
    <mdx n="0" f="v">
      <t c="3" si="227">
        <n x="225"/>
        <n x="276"/>
        <n x="133"/>
      </t>
    </mdx>
    <mdx n="0" f="v">
      <t c="3" si="227">
        <n x="225"/>
        <n x="453"/>
        <n x="133"/>
      </t>
    </mdx>
    <mdx n="0" f="v">
      <t c="3" si="227">
        <n x="225"/>
        <n x="454"/>
        <n x="133"/>
      </t>
    </mdx>
    <mdx n="0" f="v">
      <t c="3" si="227">
        <n x="225"/>
        <n x="455"/>
        <n x="133"/>
      </t>
    </mdx>
    <mdx n="0" f="v">
      <t c="3" si="227">
        <n x="225"/>
        <n x="456"/>
        <n x="133"/>
      </t>
    </mdx>
    <mdx n="0" f="v">
      <t c="3" si="227">
        <n x="225"/>
        <n x="438"/>
        <n x="133"/>
      </t>
    </mdx>
    <mdx n="0" f="v">
      <t c="3" si="227">
        <n x="225"/>
        <n x="350"/>
        <n x="133"/>
      </t>
    </mdx>
    <mdx n="0" f="v">
      <t c="3" si="227">
        <n x="225"/>
        <n x="439"/>
        <n x="133"/>
      </t>
    </mdx>
    <mdx n="0" f="v">
      <t c="3" si="227">
        <n x="225"/>
        <n x="440"/>
        <n x="133"/>
      </t>
    </mdx>
    <mdx n="0" f="v">
      <t c="3" si="227">
        <n x="225"/>
        <n x="441"/>
        <n x="133"/>
      </t>
    </mdx>
    <mdx n="0" f="v">
      <t c="3" si="227">
        <n x="225"/>
        <n x="447"/>
        <n x="133"/>
      </t>
    </mdx>
    <mdx n="0" f="v">
      <t c="3" si="227">
        <n x="225"/>
        <n x="346"/>
        <n x="133"/>
      </t>
    </mdx>
    <mdx n="0" f="v">
      <t c="3" si="227">
        <n x="225"/>
        <n x="461"/>
        <n x="133"/>
      </t>
    </mdx>
    <mdx n="0" f="v">
      <t c="3" si="227">
        <n x="225"/>
        <n x="462"/>
        <n x="133"/>
      </t>
    </mdx>
    <mdx n="0" f="v">
      <t c="3" si="227">
        <n x="225"/>
        <n x="463"/>
        <n x="133"/>
      </t>
    </mdx>
    <mdx n="0" f="v">
      <t c="3" si="227">
        <n x="225"/>
        <n x="464"/>
        <n x="133"/>
      </t>
    </mdx>
    <mdx n="0" f="v">
      <t c="3" si="227">
        <n x="225"/>
        <n x="465"/>
        <n x="133"/>
      </t>
    </mdx>
    <mdx n="0" f="v">
      <t c="3" si="227">
        <n x="225"/>
        <n x="466"/>
        <n x="133"/>
      </t>
    </mdx>
    <mdx n="0" f="v">
      <t c="3" si="227">
        <n x="225"/>
        <n x="467"/>
        <n x="133"/>
      </t>
    </mdx>
    <mdx n="0" f="v">
      <t c="3" si="227">
        <n x="225"/>
        <n x="459"/>
        <n x="133"/>
      </t>
    </mdx>
    <mdx n="0" f="v">
      <t c="3" si="227">
        <n x="225"/>
        <n x="448"/>
        <n x="133"/>
      </t>
    </mdx>
    <mdx n="0" f="v">
      <t c="3" si="227">
        <n x="225"/>
        <n x="449"/>
        <n x="133"/>
      </t>
    </mdx>
    <mdx n="0" f="v">
      <t c="3" si="227">
        <n x="225"/>
        <n x="450"/>
        <n x="133"/>
      </t>
    </mdx>
    <mdx n="0" f="v">
      <t c="3" si="227">
        <n x="225"/>
        <n x="451"/>
        <n x="133"/>
      </t>
    </mdx>
    <mdx n="0" f="v">
      <t c="3" si="227">
        <n x="225"/>
        <n x="457"/>
        <n x="133"/>
      </t>
    </mdx>
    <mdx n="0" f="v">
      <t c="3" si="227">
        <n x="225"/>
        <n x="458"/>
        <n x="133"/>
      </t>
    </mdx>
    <mdx n="0" f="v">
      <t c="3" si="227">
        <n x="225"/>
        <n x="473"/>
        <n x="133"/>
      </t>
    </mdx>
    <mdx n="0" f="v">
      <t c="3" si="227">
        <n x="225"/>
        <n x="474"/>
        <n x="133"/>
      </t>
    </mdx>
    <mdx n="0" f="v">
      <t c="3" si="227">
        <n x="225"/>
        <n x="475"/>
        <n x="133"/>
      </t>
    </mdx>
    <mdx n="0" f="v">
      <t c="3" si="227">
        <n x="225"/>
        <n x="476"/>
        <n x="133"/>
      </t>
    </mdx>
    <mdx n="0" f="v">
      <t c="3" si="227">
        <n x="225"/>
        <n x="460"/>
        <n x="133"/>
      </t>
    </mdx>
    <mdx n="0" f="v">
      <t c="3" si="227">
        <n x="225"/>
        <n x="468"/>
        <n x="133"/>
      </t>
    </mdx>
    <mdx n="0" f="v">
      <t c="3" si="227">
        <n x="225"/>
        <n x="469"/>
        <n x="133"/>
      </t>
    </mdx>
    <mdx n="0" f="v">
      <t c="3" si="227">
        <n x="225"/>
        <n x="470"/>
        <n x="133"/>
      </t>
    </mdx>
    <mdx n="0" f="v">
      <t c="3" si="227">
        <n x="225"/>
        <n x="471"/>
        <n x="133"/>
      </t>
    </mdx>
    <mdx n="0" f="v">
      <t c="3" si="227">
        <n x="225"/>
        <n x="477"/>
        <n x="133"/>
      </t>
    </mdx>
    <mdx n="0" f="v">
      <t c="3" si="227">
        <n x="225"/>
        <n x="478"/>
        <n x="133"/>
      </t>
    </mdx>
    <mdx n="0" f="v">
      <t c="3" si="227">
        <n x="225"/>
        <n x="479"/>
        <n x="133"/>
      </t>
    </mdx>
    <mdx n="0" f="v">
      <t c="3" si="227">
        <n x="225"/>
        <n x="472"/>
        <n x="133"/>
      </t>
    </mdx>
    <mdx n="0" f="v">
      <t c="3" si="227">
        <n x="225"/>
        <n x="480"/>
        <n x="133"/>
      </t>
    </mdx>
    <mdx n="0" f="v">
      <t c="3" si="227">
        <n x="225"/>
        <n x="481"/>
        <n x="133"/>
      </t>
    </mdx>
    <mdx n="0" f="v">
      <t c="3" si="227">
        <n x="225"/>
        <n x="482"/>
        <n x="133"/>
      </t>
    </mdx>
    <mdx n="0" f="v">
      <t c="3" si="227">
        <n x="225"/>
        <n x="483"/>
        <n x="133"/>
      </t>
    </mdx>
    <mdx n="0" f="v">
      <t c="3" si="227">
        <n x="225"/>
        <n x="484"/>
        <n x="133"/>
      </t>
    </mdx>
    <mdx n="0" f="v">
      <t c="3" si="227">
        <n x="225"/>
        <n x="485"/>
        <n x="133"/>
      </t>
    </mdx>
    <mdx n="0" f="v">
      <t c="3" si="227">
        <n x="225"/>
        <n x="486"/>
        <n x="133"/>
      </t>
    </mdx>
    <mdx n="0" f="v">
      <t c="3" si="227">
        <n x="225"/>
        <n x="487"/>
        <n x="133"/>
      </t>
    </mdx>
    <mdx n="0" f="v">
      <t c="3" si="227">
        <n x="225"/>
        <n x="488"/>
        <n x="133"/>
      </t>
    </mdx>
    <mdx n="0" f="v">
      <t c="3" si="227">
        <n x="225"/>
        <n x="489"/>
        <n x="133"/>
      </t>
    </mdx>
    <mdx n="0" f="v">
      <t c="3" si="227">
        <n x="225"/>
        <n x="490"/>
        <n x="133"/>
      </t>
    </mdx>
    <mdx n="0" f="v">
      <t c="3" si="227">
        <n x="225"/>
        <n x="492"/>
        <n x="133"/>
      </t>
    </mdx>
    <mdx n="0" f="v">
      <t c="3" si="227">
        <n x="225"/>
        <n x="493"/>
        <n x="133"/>
      </t>
    </mdx>
    <mdx n="0" f="v">
      <t c="3" si="227">
        <n x="225"/>
        <n x="496"/>
        <n x="133"/>
      </t>
    </mdx>
    <mdx n="0" f="v">
      <t c="3" si="227">
        <n x="225"/>
        <n x="491"/>
        <n x="133"/>
      </t>
    </mdx>
    <mdx n="0" f="v">
      <t c="3" si="227">
        <n x="225"/>
        <n x="495"/>
        <n x="133"/>
      </t>
    </mdx>
    <mdx n="0" f="v">
      <t c="3" si="227">
        <n x="225"/>
        <n x="494"/>
        <n x="133"/>
      </t>
    </mdx>
    <mdx n="0" f="v">
      <t c="3" si="227">
        <n x="225"/>
        <n x="497"/>
        <n x="133"/>
      </t>
    </mdx>
    <mdx n="0" f="v">
      <t c="3" si="227">
        <n x="225"/>
        <n x="498"/>
        <n x="133"/>
      </t>
    </mdx>
    <mdx n="0" f="v">
      <t c="3" si="227">
        <n x="225"/>
        <n x="499"/>
        <n x="133"/>
      </t>
    </mdx>
    <mdx n="0" f="v">
      <t c="3" si="227">
        <n x="225"/>
        <n x="500"/>
        <n x="133"/>
      </t>
    </mdx>
    <mdx n="0" f="v">
      <t c="3" si="227">
        <n x="225"/>
        <n x="501"/>
        <n x="133"/>
      </t>
    </mdx>
    <mdx n="0" f="v">
      <t c="3" si="227">
        <n x="225"/>
        <n x="502"/>
        <n x="133"/>
      </t>
    </mdx>
    <mdx n="0" f="v">
      <t c="3" si="227">
        <n x="225"/>
        <n x="507"/>
        <n x="133"/>
      </t>
    </mdx>
    <mdx n="0" f="v">
      <t c="3" si="227">
        <n x="225"/>
        <n x="508"/>
        <n x="133"/>
      </t>
    </mdx>
    <mdx n="0" f="v">
      <t c="3" si="227">
        <n x="225"/>
        <n x="509"/>
        <n x="133"/>
      </t>
    </mdx>
    <mdx n="0" f="v">
      <t c="3" si="227">
        <n x="225"/>
        <n x="503"/>
        <n x="133"/>
      </t>
    </mdx>
    <mdx n="0" f="v">
      <t c="3" si="227">
        <n x="225"/>
        <n x="504"/>
        <n x="133"/>
      </t>
    </mdx>
    <mdx n="0" f="v">
      <t c="3" si="227">
        <n x="225"/>
        <n x="505"/>
        <n x="133"/>
      </t>
    </mdx>
    <mdx n="0" f="v">
      <t c="3" si="227">
        <n x="225"/>
        <n x="506"/>
        <n x="133"/>
      </t>
    </mdx>
    <mdx n="0" f="v">
      <t c="3" si="227">
        <n x="225"/>
        <n x="513"/>
        <n x="133"/>
      </t>
    </mdx>
    <mdx n="0" f="v">
      <t c="3" si="227">
        <n x="225"/>
        <n x="514"/>
        <n x="133"/>
      </t>
    </mdx>
    <mdx n="0" f="v">
      <t c="3" si="227">
        <n x="225"/>
        <n x="515"/>
        <n x="133"/>
      </t>
    </mdx>
    <mdx n="0" f="v">
      <t c="3" si="227">
        <n x="225"/>
        <n x="510"/>
        <n x="133"/>
      </t>
    </mdx>
    <mdx n="0" f="v">
      <t c="3" si="227">
        <n x="225"/>
        <n x="511"/>
        <n x="133"/>
      </t>
    </mdx>
    <mdx n="0" f="v">
      <t c="3" si="227">
        <n x="225"/>
        <n x="512"/>
        <n x="133"/>
      </t>
    </mdx>
    <mdx n="0" f="v">
      <t c="3" si="227">
        <n x="225"/>
        <n x="522"/>
        <n x="133"/>
      </t>
    </mdx>
    <mdx n="0" f="v">
      <t c="3" si="227">
        <n x="225"/>
        <n x="516"/>
        <n x="133"/>
      </t>
    </mdx>
    <mdx n="0" f="v">
      <t c="3" si="227">
        <n x="225"/>
        <n x="517"/>
        <n x="133"/>
      </t>
    </mdx>
    <mdx n="0" f="v">
      <t c="3" si="227">
        <n x="225"/>
        <n x="518"/>
        <n x="133"/>
      </t>
    </mdx>
    <mdx n="0" f="v">
      <t c="3" si="227">
        <n x="225"/>
        <n x="525"/>
        <n x="133"/>
      </t>
    </mdx>
    <mdx n="0" f="v">
      <t c="3" si="227">
        <n x="225"/>
        <n x="519"/>
        <n x="133"/>
      </t>
    </mdx>
    <mdx n="0" f="v">
      <t c="3" si="227">
        <n x="225"/>
        <n x="520"/>
        <n x="133"/>
      </t>
    </mdx>
    <mdx n="0" f="v">
      <t c="3" si="227">
        <n x="225"/>
        <n x="521"/>
        <n x="133"/>
      </t>
    </mdx>
    <mdx n="0" f="v">
      <t c="3" si="227">
        <n x="225"/>
        <n x="523"/>
        <n x="133"/>
      </t>
    </mdx>
    <mdx n="0" f="v">
      <t c="3" si="227">
        <n x="225"/>
        <n x="528"/>
        <n x="133"/>
      </t>
    </mdx>
    <mdx n="0" f="v">
      <t c="3" si="227">
        <n x="225"/>
        <n x="529"/>
        <n x="133"/>
      </t>
    </mdx>
    <mdx n="0" f="v">
      <t c="3" si="227">
        <n x="225"/>
        <n x="526"/>
        <n x="133"/>
      </t>
    </mdx>
    <mdx n="0" f="v">
      <t c="3" si="227">
        <n x="225"/>
        <n x="531"/>
        <n x="133"/>
      </t>
    </mdx>
    <mdx n="0" f="v">
      <t c="3" si="227">
        <n x="225"/>
        <n x="524"/>
        <n x="133"/>
      </t>
    </mdx>
    <mdx n="0" f="v">
      <t c="3" si="227">
        <n x="225"/>
        <n x="527"/>
        <n x="133"/>
      </t>
    </mdx>
    <mdx n="0" f="v">
      <t c="3" si="227">
        <n x="225"/>
        <n x="530"/>
        <n x="133"/>
      </t>
    </mdx>
    <mdx n="0" f="v">
      <t c="3" si="227">
        <n x="225"/>
        <n x="533"/>
        <n x="133"/>
      </t>
    </mdx>
    <mdx n="0" f="v">
      <t c="3" si="227">
        <n x="225"/>
        <n x="532"/>
        <n x="133"/>
      </t>
    </mdx>
    <mdx n="0" f="v">
      <t c="3" si="227">
        <n x="225"/>
        <n x="534"/>
        <n x="133"/>
      </t>
    </mdx>
    <mdx n="0" f="v">
      <t c="3" si="227">
        <n x="225"/>
        <n x="535"/>
        <n x="133"/>
      </t>
    </mdx>
    <mdx n="0" f="v">
      <t c="3" si="227">
        <n x="225"/>
        <n x="536"/>
        <n x="133"/>
      </t>
    </mdx>
    <mdx n="0" f="v">
      <t c="3" si="227">
        <n x="225"/>
        <n x="537"/>
        <n x="133"/>
      </t>
    </mdx>
    <mdx n="0" f="v">
      <t c="3" si="227">
        <n x="225"/>
        <n x="538"/>
        <n x="133"/>
      </t>
    </mdx>
    <mdx n="0" f="v">
      <t c="3" si="227">
        <n x="225"/>
        <n x="539"/>
        <n x="133"/>
      </t>
    </mdx>
    <mdx n="0" f="v">
      <t c="3" si="227">
        <n x="225"/>
        <n x="540"/>
        <n x="133"/>
      </t>
    </mdx>
    <mdx n="0" f="v">
      <t c="3" si="227">
        <n x="225"/>
        <n x="541"/>
        <n x="133"/>
      </t>
    </mdx>
    <mdx n="0" f="v">
      <t c="3" si="227">
        <n x="225"/>
        <n x="545"/>
        <n x="133"/>
      </t>
    </mdx>
    <mdx n="0" f="v">
      <t c="3" si="227">
        <n x="225"/>
        <n x="543"/>
        <n x="133"/>
      </t>
    </mdx>
    <mdx n="0" f="v">
      <t c="3" si="227">
        <n x="225"/>
        <n x="542"/>
        <n x="133"/>
      </t>
    </mdx>
    <mdx n="0" f="v">
      <t c="3" si="227">
        <n x="225"/>
        <n x="544"/>
        <n x="133"/>
      </t>
    </mdx>
    <mdx n="0" f="v">
      <t c="3" si="227">
        <n x="225"/>
        <n x="546"/>
        <n x="133"/>
      </t>
    </mdx>
    <mdx n="0" f="v">
      <t c="3" si="227">
        <n x="225"/>
        <n x="272"/>
        <n x="134"/>
      </t>
    </mdx>
    <mdx n="0" f="v">
      <t c="3" si="227">
        <n x="225"/>
        <n x="271"/>
        <n x="134"/>
      </t>
    </mdx>
    <mdx n="0" f="v">
      <t c="3" si="227">
        <n x="225"/>
        <n x="270"/>
        <n x="134"/>
      </t>
    </mdx>
    <mdx n="0" f="v">
      <t c="3" si="227">
        <n x="225"/>
        <n x="268"/>
        <n x="134"/>
      </t>
    </mdx>
    <mdx n="0" f="v">
      <t c="3" si="227">
        <n x="225"/>
        <n x="355"/>
        <n x="134"/>
      </t>
    </mdx>
    <mdx n="0" f="v">
      <t c="3" si="227">
        <n x="225"/>
        <n x="356"/>
        <n x="134"/>
      </t>
    </mdx>
    <mdx n="0" f="v">
      <t c="3" si="227">
        <n x="225"/>
        <n x="357"/>
        <n x="134"/>
      </t>
    </mdx>
    <mdx n="0" f="v">
      <t c="3" si="227">
        <n x="225"/>
        <n x="358"/>
        <n x="134"/>
      </t>
    </mdx>
    <mdx n="0" f="v">
      <t c="3" si="227">
        <n x="225"/>
        <n x="359"/>
        <n x="134"/>
      </t>
    </mdx>
    <mdx n="0" f="v">
      <t c="3" si="227">
        <n x="225"/>
        <n x="360"/>
        <n x="134"/>
      </t>
    </mdx>
    <mdx n="0" f="v">
      <t c="3" si="227">
        <n x="225"/>
        <n x="361"/>
        <n x="134"/>
      </t>
    </mdx>
    <mdx n="0" f="v">
      <t c="3" si="227">
        <n x="225"/>
        <n x="383"/>
        <n x="134"/>
      </t>
    </mdx>
    <mdx n="0" f="v">
      <t c="3" si="227">
        <n x="225"/>
        <n x="547"/>
        <n x="134"/>
      </t>
    </mdx>
    <mdx n="0" f="v">
      <t c="3" si="227">
        <n x="225"/>
        <n x="362"/>
        <n x="134"/>
      </t>
    </mdx>
    <mdx n="0" f="v">
      <t c="3" si="227">
        <n x="225"/>
        <n x="363"/>
        <n x="134"/>
      </t>
    </mdx>
    <mdx n="0" f="v">
      <t c="3" si="227">
        <n x="225"/>
        <n x="364"/>
        <n x="134"/>
      </t>
    </mdx>
    <mdx n="0" f="v">
      <t c="3" si="227">
        <n x="225"/>
        <n x="548"/>
        <n x="134"/>
      </t>
    </mdx>
    <mdx n="0" f="v">
      <t c="3" si="227">
        <n x="225"/>
        <n x="365"/>
        <n x="134"/>
      </t>
    </mdx>
    <mdx n="0" f="v">
      <t c="3" si="227">
        <n x="225"/>
        <n x="366"/>
        <n x="134"/>
      </t>
    </mdx>
    <mdx n="0" f="v">
      <t c="3" si="227">
        <n x="225"/>
        <n x="367"/>
        <n x="134"/>
      </t>
    </mdx>
    <mdx n="0" f="v">
      <t c="3" si="227">
        <n x="225"/>
        <n x="368"/>
        <n x="134"/>
      </t>
    </mdx>
    <mdx n="0" f="v">
      <t c="3" si="227">
        <n x="225"/>
        <n x="369"/>
        <n x="134"/>
      </t>
    </mdx>
    <mdx n="0" f="v">
      <t c="3" si="227">
        <n x="225"/>
        <n x="307"/>
        <n x="134"/>
      </t>
    </mdx>
    <mdx n="0" f="v">
      <t c="3" si="227">
        <n x="225"/>
        <n x="370"/>
        <n x="134"/>
      </t>
    </mdx>
    <mdx n="0" f="v">
      <t c="3" si="227">
        <n x="225"/>
        <n x="371"/>
        <n x="134"/>
      </t>
    </mdx>
    <mdx n="0" f="v">
      <t c="3" si="227">
        <n x="225"/>
        <n x="372"/>
        <n x="134"/>
      </t>
    </mdx>
    <mdx n="0" f="v">
      <t c="3" si="227">
        <n x="225"/>
        <n x="316"/>
        <n x="134"/>
      </t>
    </mdx>
    <mdx n="0" f="v">
      <t c="3" si="227">
        <n x="225"/>
        <n x="373"/>
        <n x="134"/>
      </t>
    </mdx>
    <mdx n="0" f="v">
      <t c="3" si="227">
        <n x="225"/>
        <n x="374"/>
        <n x="134"/>
      </t>
    </mdx>
    <mdx n="0" f="v">
      <t c="3" si="227">
        <n x="225"/>
        <n x="375"/>
        <n x="134"/>
      </t>
    </mdx>
    <mdx n="0" f="v">
      <t c="3" si="227">
        <n x="225"/>
        <n x="281"/>
        <n x="134"/>
      </t>
    </mdx>
    <mdx n="0" f="v">
      <t c="3" si="227">
        <n x="225"/>
        <n x="376"/>
        <n x="134"/>
      </t>
    </mdx>
    <mdx n="0" f="v">
      <t c="3" si="227">
        <n x="225"/>
        <n x="377"/>
        <n x="134"/>
      </t>
    </mdx>
    <mdx n="0" f="v">
      <t c="3" si="227">
        <n x="225"/>
        <n x="280"/>
        <n x="134"/>
      </t>
    </mdx>
    <mdx n="0" f="v">
      <t c="3" si="227">
        <n x="225"/>
        <n x="311"/>
        <n x="134"/>
      </t>
    </mdx>
    <mdx n="0" f="v">
      <t c="3" si="227">
        <n x="225"/>
        <n x="378"/>
        <n x="134"/>
      </t>
    </mdx>
    <mdx n="0" f="v">
      <t c="3" si="227">
        <n x="225"/>
        <n x="379"/>
        <n x="134"/>
      </t>
    </mdx>
    <mdx n="0" f="v">
      <t c="3" si="227">
        <n x="225"/>
        <n x="380"/>
        <n x="134"/>
      </t>
    </mdx>
    <mdx n="0" f="v">
      <t c="3" si="227">
        <n x="225"/>
        <n x="381"/>
        <n x="134"/>
      </t>
    </mdx>
    <mdx n="0" f="v">
      <t c="3" si="227">
        <n x="225"/>
        <n x="382"/>
        <n x="134"/>
      </t>
    </mdx>
    <mdx n="0" f="v">
      <t c="3" si="227">
        <n x="225"/>
        <n x="304"/>
        <n x="134"/>
      </t>
    </mdx>
    <mdx n="0" f="v">
      <t c="3" si="227">
        <n x="225"/>
        <n x="384"/>
        <n x="134"/>
      </t>
    </mdx>
    <mdx n="0" f="v">
      <t c="3" si="227">
        <n x="225"/>
        <n x="385"/>
        <n x="134"/>
      </t>
    </mdx>
    <mdx n="0" f="v">
      <t c="3" si="227">
        <n x="225"/>
        <n x="386"/>
        <n x="134"/>
      </t>
    </mdx>
    <mdx n="0" f="v">
      <t c="3" si="227">
        <n x="225"/>
        <n x="387"/>
        <n x="134"/>
      </t>
    </mdx>
    <mdx n="0" f="v">
      <t c="3" si="227">
        <n x="225"/>
        <n x="388"/>
        <n x="134"/>
      </t>
    </mdx>
    <mdx n="0" f="v">
      <t c="3" si="227">
        <n x="225"/>
        <n x="389"/>
        <n x="134"/>
      </t>
    </mdx>
    <mdx n="0" f="v">
      <t c="3" si="227">
        <n x="225"/>
        <n x="390"/>
        <n x="134"/>
      </t>
    </mdx>
    <mdx n="0" f="v">
      <t c="3" si="227">
        <n x="225"/>
        <n x="392"/>
        <n x="134"/>
      </t>
    </mdx>
    <mdx n="0" f="v">
      <t c="3" si="227">
        <n x="225"/>
        <n x="405"/>
        <n x="134"/>
      </t>
    </mdx>
    <mdx n="0" f="v">
      <t c="3" si="227">
        <n x="225"/>
        <n x="399"/>
        <n x="134"/>
      </t>
    </mdx>
    <mdx n="0" f="v">
      <t c="3" si="227">
        <n x="225"/>
        <n x="393"/>
        <n x="134"/>
      </t>
    </mdx>
    <mdx n="0" f="v">
      <t c="3" si="227">
        <n x="225"/>
        <n x="394"/>
        <n x="134"/>
      </t>
    </mdx>
    <mdx n="0" f="v">
      <t c="3" si="227">
        <n x="225"/>
        <n x="395"/>
        <n x="134"/>
      </t>
    </mdx>
    <mdx n="0" f="v">
      <t c="3" si="227">
        <n x="225"/>
        <n x="278"/>
        <n x="134"/>
      </t>
    </mdx>
    <mdx n="0" f="v">
      <t c="3" si="227">
        <n x="225"/>
        <n x="396"/>
        <n x="134"/>
      </t>
    </mdx>
    <mdx n="0" f="v">
      <t c="3" si="227">
        <n x="225"/>
        <n x="397"/>
        <n x="134"/>
      </t>
    </mdx>
    <mdx n="0" f="v">
      <t c="3" si="227">
        <n x="225"/>
        <n x="398"/>
        <n x="134"/>
      </t>
    </mdx>
    <mdx n="0" f="v">
      <t c="3" si="227">
        <n x="225"/>
        <n x="404"/>
        <n x="134"/>
      </t>
    </mdx>
    <mdx n="0" f="v">
      <t c="3" si="227">
        <n x="225"/>
        <n x="391"/>
        <n x="134"/>
      </t>
    </mdx>
    <mdx n="0" f="v">
      <t c="3" si="227">
        <n x="225"/>
        <n x="411"/>
        <n x="134"/>
      </t>
    </mdx>
    <mdx n="0" f="v">
      <t c="3" si="227">
        <n x="225"/>
        <n x="412"/>
        <n x="134"/>
      </t>
    </mdx>
    <mdx n="0" f="v">
      <t c="3" si="227">
        <n x="225"/>
        <n x="413"/>
        <n x="134"/>
      </t>
    </mdx>
    <mdx n="0" f="v">
      <t c="3" si="227">
        <n x="225"/>
        <n x="406"/>
        <n x="134"/>
      </t>
    </mdx>
    <mdx n="0" f="v">
      <t c="3" si="227">
        <n x="225"/>
        <n x="407"/>
        <n x="134"/>
      </t>
    </mdx>
    <mdx n="0" f="v">
      <t c="3" si="227">
        <n x="225"/>
        <n x="408"/>
        <n x="134"/>
      </t>
    </mdx>
    <mdx n="0" f="v">
      <t c="3" si="227">
        <n x="225"/>
        <n x="409"/>
        <n x="134"/>
      </t>
    </mdx>
    <mdx n="0" f="v">
      <t c="3" si="227">
        <n x="225"/>
        <n x="410"/>
        <n x="134"/>
      </t>
    </mdx>
    <mdx n="0" f="v">
      <t c="3" si="227">
        <n x="225"/>
        <n x="403"/>
        <n x="134"/>
      </t>
    </mdx>
    <mdx n="0" f="v">
      <t c="3" si="227">
        <n x="225"/>
        <n x="400"/>
        <n x="134"/>
      </t>
    </mdx>
    <mdx n="0" f="v">
      <t c="3" si="227">
        <n x="225"/>
        <n x="401"/>
        <n x="134"/>
      </t>
    </mdx>
    <mdx n="0" f="v">
      <t c="3" si="227">
        <n x="225"/>
        <n x="402"/>
        <n x="134"/>
      </t>
    </mdx>
    <mdx n="0" f="v">
      <t c="3" si="227">
        <n x="225"/>
        <n x="277"/>
        <n x="134"/>
      </t>
    </mdx>
    <mdx n="0" f="v">
      <t c="3" si="227">
        <n x="225"/>
        <n x="417"/>
        <n x="134"/>
      </t>
    </mdx>
    <mdx n="0" f="v">
      <t c="3" si="227">
        <n x="225"/>
        <n x="414"/>
        <n x="134"/>
      </t>
    </mdx>
    <mdx n="0" f="v">
      <t c="3" si="227">
        <n x="225"/>
        <n x="415"/>
        <n x="134"/>
      </t>
    </mdx>
    <mdx n="0" f="v">
      <t c="3" si="227">
        <n x="225"/>
        <n x="416"/>
        <n x="134"/>
      </t>
    </mdx>
    <mdx n="0" f="v">
      <t c="3" si="227">
        <n x="225"/>
        <n x="427"/>
        <n x="134"/>
      </t>
    </mdx>
    <mdx n="0" f="v">
      <t c="3" si="227">
        <n x="225"/>
        <n x="418"/>
        <n x="134"/>
      </t>
    </mdx>
    <mdx n="0" f="v">
      <t c="3" si="227">
        <n x="225"/>
        <n x="419"/>
        <n x="134"/>
      </t>
    </mdx>
    <mdx n="0" f="v">
      <t c="3" si="227">
        <n x="225"/>
        <n x="420"/>
        <n x="134"/>
      </t>
    </mdx>
    <mdx n="0" f="v">
      <t c="3" si="227">
        <n x="225"/>
        <n x="301"/>
        <n x="134"/>
      </t>
    </mdx>
    <mdx n="0" f="v">
      <t c="3" si="227">
        <n x="225"/>
        <n x="299"/>
        <n x="134"/>
      </t>
    </mdx>
    <mdx n="0" f="v">
      <t c="3" si="227">
        <n x="225"/>
        <n x="297"/>
        <n x="134"/>
      </t>
    </mdx>
    <mdx n="0" f="v">
      <t c="3" si="227">
        <n x="225"/>
        <n x="421"/>
        <n x="134"/>
      </t>
    </mdx>
    <mdx n="0" f="v">
      <t c="3" si="227">
        <n x="225"/>
        <n x="422"/>
        <n x="134"/>
      </t>
    </mdx>
    <mdx n="0" f="v">
      <t c="3" si="227">
        <n x="225"/>
        <n x="423"/>
        <n x="134"/>
      </t>
    </mdx>
    <mdx n="0" f="v">
      <t c="3" si="227">
        <n x="225"/>
        <n x="424"/>
        <n x="134"/>
      </t>
    </mdx>
    <mdx n="0" f="v">
      <t c="3" si="227">
        <n x="225"/>
        <n x="425"/>
        <n x="134"/>
      </t>
    </mdx>
    <mdx n="0" f="v">
      <t c="3" si="227">
        <n x="225"/>
        <n x="348"/>
        <n x="134"/>
      </t>
    </mdx>
    <mdx n="0" f="v">
      <t c="3" si="227">
        <n x="225"/>
        <n x="327"/>
        <n x="134"/>
      </t>
    </mdx>
    <mdx n="0" f="v">
      <t c="3" si="227">
        <n x="225"/>
        <n x="426"/>
        <n x="134"/>
      </t>
    </mdx>
    <mdx n="0" f="v">
      <t c="3" si="227">
        <n x="225"/>
        <n x="433"/>
        <n x="134"/>
      </t>
    </mdx>
    <mdx n="0" f="v">
      <t c="3" si="227">
        <n x="225"/>
        <n x="329"/>
        <n x="134"/>
      </t>
    </mdx>
    <mdx n="0" f="v">
      <t c="3" si="227">
        <n x="225"/>
        <n x="428"/>
        <n x="134"/>
      </t>
    </mdx>
    <mdx n="0" f="v">
      <t c="3" si="227">
        <n x="225"/>
        <n x="328"/>
        <n x="134"/>
      </t>
    </mdx>
    <mdx n="0" f="v">
      <t c="3" si="227">
        <n x="225"/>
        <n x="429"/>
        <n x="134"/>
      </t>
    </mdx>
    <mdx n="0" f="v">
      <t c="3" si="227">
        <n x="225"/>
        <n x="430"/>
        <n x="134"/>
      </t>
    </mdx>
    <mdx n="0" f="v">
      <t c="3" si="227">
        <n x="225"/>
        <n x="431"/>
        <n x="134"/>
      </t>
    </mdx>
    <mdx n="0" f="v">
      <t c="3" si="227">
        <n x="225"/>
        <n x="432"/>
        <n x="134"/>
      </t>
    </mdx>
    <mdx n="0" f="v">
      <t c="3" si="227">
        <n x="225"/>
        <n x="326"/>
        <n x="134"/>
      </t>
    </mdx>
    <mdx n="0" f="v">
      <t c="3" si="227">
        <n x="225"/>
        <n x="435"/>
        <n x="134"/>
      </t>
    </mdx>
    <mdx n="0" f="v">
      <t c="3" si="227">
        <n x="225"/>
        <n x="436"/>
        <n x="134"/>
      </t>
    </mdx>
    <mdx n="0" f="v">
      <t c="3" si="227">
        <n x="225"/>
        <n x="437"/>
        <n x="134"/>
      </t>
    </mdx>
    <mdx n="0" f="v">
      <t c="3" si="227">
        <n x="225"/>
        <n x="294"/>
        <n x="134"/>
      </t>
    </mdx>
    <mdx n="0" f="v">
      <t c="3" si="227">
        <n x="225"/>
        <n x="293"/>
        <n x="134"/>
      </t>
    </mdx>
    <mdx n="0" f="v">
      <t c="3" si="227">
        <n x="225"/>
        <n x="434"/>
        <n x="134"/>
      </t>
    </mdx>
    <mdx n="0" f="v">
      <t c="3" si="227">
        <n x="225"/>
        <n x="442"/>
        <n x="134"/>
      </t>
    </mdx>
    <mdx n="0" f="v">
      <t c="3" si="227">
        <n x="225"/>
        <n x="443"/>
        <n x="134"/>
      </t>
    </mdx>
    <mdx n="0" f="v">
      <t c="3" si="227">
        <n x="225"/>
        <n x="444"/>
        <n x="134"/>
      </t>
    </mdx>
    <mdx n="0" f="v">
      <t c="3" si="227">
        <n x="225"/>
        <n x="445"/>
        <n x="134"/>
      </t>
    </mdx>
    <mdx n="0" f="v">
      <t c="3" si="227">
        <n x="225"/>
        <n x="446"/>
        <n x="134"/>
      </t>
    </mdx>
    <mdx n="0" f="v">
      <t c="3" si="227">
        <n x="225"/>
        <n x="452"/>
        <n x="134"/>
      </t>
    </mdx>
    <mdx n="0" f="v">
      <t c="3" si="227">
        <n x="225"/>
        <n x="276"/>
        <n x="134"/>
      </t>
    </mdx>
    <mdx n="0" f="v">
      <t c="3" si="227">
        <n x="225"/>
        <n x="453"/>
        <n x="134"/>
      </t>
    </mdx>
    <mdx n="0" f="v">
      <t c="3" si="227">
        <n x="225"/>
        <n x="454"/>
        <n x="134"/>
      </t>
    </mdx>
    <mdx n="0" f="v">
      <t c="3" si="227">
        <n x="225"/>
        <n x="455"/>
        <n x="134"/>
      </t>
    </mdx>
    <mdx n="0" f="v">
      <t c="3" si="227">
        <n x="225"/>
        <n x="456"/>
        <n x="134"/>
      </t>
    </mdx>
    <mdx n="0" f="v">
      <t c="3" si="227">
        <n x="225"/>
        <n x="438"/>
        <n x="134"/>
      </t>
    </mdx>
    <mdx n="0" f="v">
      <t c="3" si="227">
        <n x="225"/>
        <n x="350"/>
        <n x="134"/>
      </t>
    </mdx>
    <mdx n="0" f="v">
      <t c="3" si="227">
        <n x="225"/>
        <n x="439"/>
        <n x="134"/>
      </t>
    </mdx>
    <mdx n="0" f="v">
      <t c="3" si="227">
        <n x="225"/>
        <n x="440"/>
        <n x="134"/>
      </t>
    </mdx>
    <mdx n="0" f="v">
      <t c="3" si="227">
        <n x="225"/>
        <n x="441"/>
        <n x="134"/>
      </t>
    </mdx>
    <mdx n="0" f="v">
      <t c="3" si="227">
        <n x="225"/>
        <n x="447"/>
        <n x="134"/>
      </t>
    </mdx>
    <mdx n="0" f="v">
      <t c="3" si="227">
        <n x="225"/>
        <n x="346"/>
        <n x="134"/>
      </t>
    </mdx>
    <mdx n="0" f="v">
      <t c="3" si="227">
        <n x="225"/>
        <n x="461"/>
        <n x="134"/>
      </t>
    </mdx>
    <mdx n="0" f="v">
      <t c="3" si="227">
        <n x="225"/>
        <n x="462"/>
        <n x="134"/>
      </t>
    </mdx>
    <mdx n="0" f="v">
      <t c="3" si="227">
        <n x="225"/>
        <n x="463"/>
        <n x="134"/>
      </t>
    </mdx>
    <mdx n="0" f="v">
      <t c="3" si="227">
        <n x="225"/>
        <n x="464"/>
        <n x="134"/>
      </t>
    </mdx>
    <mdx n="0" f="v">
      <t c="3" si="227">
        <n x="225"/>
        <n x="465"/>
        <n x="134"/>
      </t>
    </mdx>
    <mdx n="0" f="v">
      <t c="3" si="227">
        <n x="225"/>
        <n x="466"/>
        <n x="134"/>
      </t>
    </mdx>
    <mdx n="0" f="v">
      <t c="3" si="227">
        <n x="225"/>
        <n x="467"/>
        <n x="134"/>
      </t>
    </mdx>
    <mdx n="0" f="v">
      <t c="3" si="227">
        <n x="225"/>
        <n x="459"/>
        <n x="134"/>
      </t>
    </mdx>
    <mdx n="0" f="v">
      <t c="3" si="227">
        <n x="225"/>
        <n x="448"/>
        <n x="134"/>
      </t>
    </mdx>
    <mdx n="0" f="v">
      <t c="3" si="227">
        <n x="225"/>
        <n x="449"/>
        <n x="134"/>
      </t>
    </mdx>
    <mdx n="0" f="v">
      <t c="3" si="227">
        <n x="225"/>
        <n x="450"/>
        <n x="134"/>
      </t>
    </mdx>
    <mdx n="0" f="v">
      <t c="3" si="227">
        <n x="225"/>
        <n x="451"/>
        <n x="134"/>
      </t>
    </mdx>
    <mdx n="0" f="v">
      <t c="3" si="227">
        <n x="225"/>
        <n x="457"/>
        <n x="134"/>
      </t>
    </mdx>
    <mdx n="0" f="v">
      <t c="3" si="227">
        <n x="225"/>
        <n x="458"/>
        <n x="134"/>
      </t>
    </mdx>
    <mdx n="0" f="v">
      <t c="3" si="227">
        <n x="225"/>
        <n x="473"/>
        <n x="134"/>
      </t>
    </mdx>
    <mdx n="0" f="v">
      <t c="3" si="227">
        <n x="225"/>
        <n x="474"/>
        <n x="134"/>
      </t>
    </mdx>
    <mdx n="0" f="v">
      <t c="3" si="227">
        <n x="225"/>
        <n x="475"/>
        <n x="134"/>
      </t>
    </mdx>
    <mdx n="0" f="v">
      <t c="3" si="227">
        <n x="225"/>
        <n x="476"/>
        <n x="134"/>
      </t>
    </mdx>
    <mdx n="0" f="v">
      <t c="3" si="227">
        <n x="225"/>
        <n x="460"/>
        <n x="134"/>
      </t>
    </mdx>
    <mdx n="0" f="v">
      <t c="3" si="227">
        <n x="225"/>
        <n x="468"/>
        <n x="134"/>
      </t>
    </mdx>
    <mdx n="0" f="v">
      <t c="3" si="227">
        <n x="225"/>
        <n x="469"/>
        <n x="134"/>
      </t>
    </mdx>
    <mdx n="0" f="v">
      <t c="3" si="227">
        <n x="225"/>
        <n x="470"/>
        <n x="134"/>
      </t>
    </mdx>
    <mdx n="0" f="v">
      <t c="3" si="227">
        <n x="225"/>
        <n x="471"/>
        <n x="134"/>
      </t>
    </mdx>
    <mdx n="0" f="v">
      <t c="3" si="227">
        <n x="225"/>
        <n x="477"/>
        <n x="134"/>
      </t>
    </mdx>
    <mdx n="0" f="v">
      <t c="3" si="227">
        <n x="225"/>
        <n x="478"/>
        <n x="134"/>
      </t>
    </mdx>
    <mdx n="0" f="v">
      <t c="3" si="227">
        <n x="225"/>
        <n x="479"/>
        <n x="134"/>
      </t>
    </mdx>
    <mdx n="0" f="v">
      <t c="3" si="227">
        <n x="225"/>
        <n x="472"/>
        <n x="134"/>
      </t>
    </mdx>
    <mdx n="0" f="v">
      <t c="3" si="227">
        <n x="225"/>
        <n x="480"/>
        <n x="134"/>
      </t>
    </mdx>
    <mdx n="0" f="v">
      <t c="3" si="227">
        <n x="225"/>
        <n x="481"/>
        <n x="134"/>
      </t>
    </mdx>
    <mdx n="0" f="v">
      <t c="3" si="227">
        <n x="225"/>
        <n x="482"/>
        <n x="134"/>
      </t>
    </mdx>
    <mdx n="0" f="v">
      <t c="3" si="227">
        <n x="225"/>
        <n x="483"/>
        <n x="134"/>
      </t>
    </mdx>
    <mdx n="0" f="v">
      <t c="3" si="227">
        <n x="225"/>
        <n x="484"/>
        <n x="134"/>
      </t>
    </mdx>
    <mdx n="0" f="v">
      <t c="3" si="227">
        <n x="225"/>
        <n x="485"/>
        <n x="134"/>
      </t>
    </mdx>
    <mdx n="0" f="v">
      <t c="3" si="227">
        <n x="225"/>
        <n x="486"/>
        <n x="134"/>
      </t>
    </mdx>
    <mdx n="0" f="v">
      <t c="3" si="227">
        <n x="225"/>
        <n x="487"/>
        <n x="134"/>
      </t>
    </mdx>
    <mdx n="0" f="v">
      <t c="3" si="227">
        <n x="225"/>
        <n x="488"/>
        <n x="134"/>
      </t>
    </mdx>
    <mdx n="0" f="v">
      <t c="3" si="227">
        <n x="225"/>
        <n x="489"/>
        <n x="134"/>
      </t>
    </mdx>
    <mdx n="0" f="v">
      <t c="3" si="227">
        <n x="225"/>
        <n x="490"/>
        <n x="134"/>
      </t>
    </mdx>
    <mdx n="0" f="v">
      <t c="3" si="227">
        <n x="225"/>
        <n x="492"/>
        <n x="134"/>
      </t>
    </mdx>
    <mdx n="0" f="v">
      <t c="3" si="227">
        <n x="225"/>
        <n x="493"/>
        <n x="134"/>
      </t>
    </mdx>
    <mdx n="0" f="v">
      <t c="3" si="227">
        <n x="225"/>
        <n x="491"/>
        <n x="134"/>
      </t>
    </mdx>
    <mdx n="0" f="v">
      <t c="3" si="227">
        <n x="225"/>
        <n x="495"/>
        <n x="134"/>
      </t>
    </mdx>
    <mdx n="0" f="v">
      <t c="3" si="227">
        <n x="225"/>
        <n x="496"/>
        <n x="134"/>
      </t>
    </mdx>
    <mdx n="0" f="v">
      <t c="3" si="227">
        <n x="225"/>
        <n x="494"/>
        <n x="134"/>
      </t>
    </mdx>
    <mdx n="0" f="v">
      <t c="3" si="227">
        <n x="225"/>
        <n x="497"/>
        <n x="134"/>
      </t>
    </mdx>
    <mdx n="0" f="v">
      <t c="3" si="227">
        <n x="225"/>
        <n x="498"/>
        <n x="134"/>
      </t>
    </mdx>
    <mdx n="0" f="v">
      <t c="3" si="227">
        <n x="225"/>
        <n x="499"/>
        <n x="134"/>
      </t>
    </mdx>
    <mdx n="0" f="v">
      <t c="3" si="227">
        <n x="225"/>
        <n x="500"/>
        <n x="134"/>
      </t>
    </mdx>
    <mdx n="0" f="v">
      <t c="3" si="227">
        <n x="225"/>
        <n x="501"/>
        <n x="134"/>
      </t>
    </mdx>
    <mdx n="0" f="v">
      <t c="3" si="227">
        <n x="225"/>
        <n x="502"/>
        <n x="134"/>
      </t>
    </mdx>
    <mdx n="0" f="v">
      <t c="3" si="227">
        <n x="225"/>
        <n x="508"/>
        <n x="134"/>
      </t>
    </mdx>
    <mdx n="0" f="v">
      <t c="3" si="227">
        <n x="225"/>
        <n x="509"/>
        <n x="134"/>
      </t>
    </mdx>
    <mdx n="0" f="v">
      <t c="3" si="227">
        <n x="225"/>
        <n x="507"/>
        <n x="134"/>
      </t>
    </mdx>
    <mdx n="0" f="v">
      <t c="3" si="227">
        <n x="225"/>
        <n x="503"/>
        <n x="134"/>
      </t>
    </mdx>
    <mdx n="0" f="v">
      <t c="3" si="227">
        <n x="225"/>
        <n x="504"/>
        <n x="134"/>
      </t>
    </mdx>
    <mdx n="0" f="v">
      <t c="3" si="227">
        <n x="225"/>
        <n x="505"/>
        <n x="134"/>
      </t>
    </mdx>
    <mdx n="0" f="v">
      <t c="3" si="227">
        <n x="225"/>
        <n x="506"/>
        <n x="134"/>
      </t>
    </mdx>
    <mdx n="0" f="v">
      <t c="3" si="227">
        <n x="225"/>
        <n x="513"/>
        <n x="134"/>
      </t>
    </mdx>
    <mdx n="0" f="v">
      <t c="3" si="227">
        <n x="225"/>
        <n x="514"/>
        <n x="134"/>
      </t>
    </mdx>
    <mdx n="0" f="v">
      <t c="3" si="227">
        <n x="225"/>
        <n x="515"/>
        <n x="134"/>
      </t>
    </mdx>
    <mdx n="0" f="v">
      <t c="3" si="227">
        <n x="225"/>
        <n x="510"/>
        <n x="134"/>
      </t>
    </mdx>
    <mdx n="0" f="v">
      <t c="3" si="227">
        <n x="225"/>
        <n x="511"/>
        <n x="134"/>
      </t>
    </mdx>
    <mdx n="0" f="v">
      <t c="3" si="227">
        <n x="225"/>
        <n x="512"/>
        <n x="134"/>
      </t>
    </mdx>
    <mdx n="0" f="v">
      <t c="3" si="227">
        <n x="225"/>
        <n x="525"/>
        <n x="134"/>
      </t>
    </mdx>
    <mdx n="0" f="v">
      <t c="3" si="227">
        <n x="225"/>
        <n x="516"/>
        <n x="134"/>
      </t>
    </mdx>
    <mdx n="0" f="v">
      <t c="3" si="227">
        <n x="225"/>
        <n x="517"/>
        <n x="134"/>
      </t>
    </mdx>
    <mdx n="0" f="v">
      <t c="3" si="227">
        <n x="225"/>
        <n x="518"/>
        <n x="134"/>
      </t>
    </mdx>
    <mdx n="0" f="v">
      <t c="3" si="227">
        <n x="225"/>
        <n x="522"/>
        <n x="134"/>
      </t>
    </mdx>
    <mdx n="0" f="v">
      <t c="3" si="227">
        <n x="225"/>
        <n x="528"/>
        <n x="134"/>
      </t>
    </mdx>
    <mdx n="0" f="v">
      <t c="3" si="227">
        <n x="225"/>
        <n x="519"/>
        <n x="134"/>
      </t>
    </mdx>
    <mdx n="0" f="v">
      <t c="3" si="227">
        <n x="225"/>
        <n x="520"/>
        <n x="134"/>
      </t>
    </mdx>
    <mdx n="0" f="v">
      <t c="3" si="227">
        <n x="225"/>
        <n x="521"/>
        <n x="134"/>
      </t>
    </mdx>
    <mdx n="0" f="v">
      <t c="3" si="227">
        <n x="225"/>
        <n x="523"/>
        <n x="134"/>
      </t>
    </mdx>
    <mdx n="0" f="v">
      <t c="3" si="227">
        <n x="225"/>
        <n x="529"/>
        <n x="134"/>
      </t>
    </mdx>
    <mdx n="0" f="v">
      <t c="3" si="227">
        <n x="225"/>
        <n x="526"/>
        <n x="134"/>
      </t>
    </mdx>
    <mdx n="0" f="v">
      <t c="3" si="227">
        <n x="225"/>
        <n x="531"/>
        <n x="134"/>
      </t>
    </mdx>
    <mdx n="0" f="v">
      <t c="3" si="227">
        <n x="225"/>
        <n x="524"/>
        <n x="134"/>
      </t>
    </mdx>
    <mdx n="0" f="v">
      <t c="3" si="227">
        <n x="225"/>
        <n x="527"/>
        <n x="134"/>
      </t>
    </mdx>
    <mdx n="0" f="v">
      <t c="3" si="227">
        <n x="225"/>
        <n x="530"/>
        <n x="134"/>
      </t>
    </mdx>
    <mdx n="0" f="v">
      <t c="3" si="227">
        <n x="225"/>
        <n x="533"/>
        <n x="134"/>
      </t>
    </mdx>
    <mdx n="0" f="v">
      <t c="3" si="227">
        <n x="225"/>
        <n x="532"/>
        <n x="134"/>
      </t>
    </mdx>
    <mdx n="0" f="v">
      <t c="3" si="227">
        <n x="225"/>
        <n x="534"/>
        <n x="134"/>
      </t>
    </mdx>
    <mdx n="0" f="v">
      <t c="3" si="227">
        <n x="225"/>
        <n x="535"/>
        <n x="134"/>
      </t>
    </mdx>
    <mdx n="0" f="v">
      <t c="3" si="227">
        <n x="225"/>
        <n x="537"/>
        <n x="134"/>
      </t>
    </mdx>
    <mdx n="0" f="v">
      <t c="3" si="227">
        <n x="225"/>
        <n x="536"/>
        <n x="134"/>
      </t>
    </mdx>
    <mdx n="0" f="v">
      <t c="3" si="227">
        <n x="225"/>
        <n x="538"/>
        <n x="134"/>
      </t>
    </mdx>
    <mdx n="0" f="v">
      <t c="3" si="227">
        <n x="225"/>
        <n x="539"/>
        <n x="134"/>
      </t>
    </mdx>
    <mdx n="0" f="v">
      <t c="3" si="227">
        <n x="225"/>
        <n x="540"/>
        <n x="134"/>
      </t>
    </mdx>
    <mdx n="0" f="v">
      <t c="3" si="227">
        <n x="225"/>
        <n x="541"/>
        <n x="134"/>
      </t>
    </mdx>
    <mdx n="0" f="v">
      <t c="3" si="227">
        <n x="225"/>
        <n x="542"/>
        <n x="134"/>
      </t>
    </mdx>
    <mdx n="0" f="v">
      <t c="3" si="227">
        <n x="225"/>
        <n x="543"/>
        <n x="134"/>
      </t>
    </mdx>
    <mdx n="0" f="v">
      <t c="3" si="227">
        <n x="225"/>
        <n x="545"/>
        <n x="134"/>
      </t>
    </mdx>
    <mdx n="0" f="v">
      <t c="3" si="227">
        <n x="225"/>
        <n x="544"/>
        <n x="134"/>
      </t>
    </mdx>
    <mdx n="0" f="v">
      <t c="3" si="227">
        <n x="225"/>
        <n x="546"/>
        <n x="134"/>
      </t>
    </mdx>
    <mdx n="0" f="v">
      <t c="3" si="227">
        <n x="225"/>
        <n x="272"/>
        <n x="135"/>
      </t>
    </mdx>
    <mdx n="0" f="v">
      <t c="3" si="227">
        <n x="225"/>
        <n x="273"/>
        <n x="135"/>
      </t>
    </mdx>
    <mdx n="0" f="v">
      <t c="3" si="227">
        <n x="225"/>
        <n x="271"/>
        <n x="135"/>
      </t>
    </mdx>
    <mdx n="0" f="v">
      <t c="3" si="227">
        <n x="225"/>
        <n x="270"/>
        <n x="135"/>
      </t>
    </mdx>
    <mdx n="0" f="v">
      <t c="3" si="227">
        <n x="225"/>
        <n x="268"/>
        <n x="135"/>
      </t>
    </mdx>
    <mdx n="0" f="v">
      <t c="3" si="227">
        <n x="225"/>
        <n x="355"/>
        <n x="135"/>
      </t>
    </mdx>
    <mdx n="0" f="v">
      <t c="3" si="227">
        <n x="225"/>
        <n x="356"/>
        <n x="135"/>
      </t>
    </mdx>
    <mdx n="0" f="v">
      <t c="3" si="227">
        <n x="225"/>
        <n x="358"/>
        <n x="135"/>
      </t>
    </mdx>
    <mdx n="0" f="v">
      <t c="3" si="227">
        <n x="225"/>
        <n x="359"/>
        <n x="135"/>
      </t>
    </mdx>
    <mdx n="0" f="v">
      <t c="3" si="227">
        <n x="225"/>
        <n x="360"/>
        <n x="135"/>
      </t>
    </mdx>
    <mdx n="0" f="v">
      <t c="3" si="227">
        <n x="225"/>
        <n x="361"/>
        <n x="135"/>
      </t>
    </mdx>
    <mdx n="0" f="v">
      <t c="3" si="227">
        <n x="225"/>
        <n x="255"/>
        <n x="135"/>
      </t>
    </mdx>
    <mdx n="0" f="v">
      <t c="3" si="227">
        <n x="225"/>
        <n x="547"/>
        <n x="135"/>
      </t>
    </mdx>
    <mdx n="0" f="v">
      <t c="3" si="227">
        <n x="225"/>
        <n x="362"/>
        <n x="135"/>
      </t>
    </mdx>
    <mdx n="0" f="v">
      <t c="3" si="227">
        <n x="225"/>
        <n x="363"/>
        <n x="135"/>
      </t>
    </mdx>
    <mdx n="0" f="v">
      <t c="3" si="227">
        <n x="225"/>
        <n x="364"/>
        <n x="135"/>
      </t>
    </mdx>
    <mdx n="0" f="v">
      <t c="3" si="227">
        <n x="225"/>
        <n x="548"/>
        <n x="135"/>
      </t>
    </mdx>
    <mdx n="0" f="v">
      <t c="3" si="227">
        <n x="225"/>
        <n x="365"/>
        <n x="135"/>
      </t>
    </mdx>
    <mdx n="0" f="v">
      <t c="3" si="227">
        <n x="225"/>
        <n x="366"/>
        <n x="135"/>
      </t>
    </mdx>
    <mdx n="0" f="v">
      <t c="3" si="227">
        <n x="225"/>
        <n x="367"/>
        <n x="135"/>
      </t>
    </mdx>
    <mdx n="0" f="v">
      <t c="3" si="227">
        <n x="225"/>
        <n x="368"/>
        <n x="135"/>
      </t>
    </mdx>
    <mdx n="0" f="v">
      <t c="3" si="227">
        <n x="225"/>
        <n x="369"/>
        <n x="135"/>
      </t>
    </mdx>
    <mdx n="0" f="v">
      <t c="3" si="227">
        <n x="225"/>
        <n x="307"/>
        <n x="135"/>
      </t>
    </mdx>
    <mdx n="0" f="v">
      <t c="3" si="227">
        <n x="225"/>
        <n x="370"/>
        <n x="135"/>
      </t>
    </mdx>
    <mdx n="0" f="v">
      <t c="3" si="227">
        <n x="225"/>
        <n x="371"/>
        <n x="135"/>
      </t>
    </mdx>
    <mdx n="0" f="v">
      <t c="3" si="227">
        <n x="225"/>
        <n x="372"/>
        <n x="135"/>
      </t>
    </mdx>
    <mdx n="0" f="v">
      <t c="3" si="227">
        <n x="225"/>
        <n x="373"/>
        <n x="135"/>
      </t>
    </mdx>
    <mdx n="0" f="v">
      <t c="3" si="227">
        <n x="225"/>
        <n x="374"/>
        <n x="135"/>
      </t>
    </mdx>
    <mdx n="0" f="v">
      <t c="3" si="227">
        <n x="225"/>
        <n x="375"/>
        <n x="135"/>
      </t>
    </mdx>
    <mdx n="0" f="v">
      <t c="3" si="227">
        <n x="225"/>
        <n x="281"/>
        <n x="135"/>
      </t>
    </mdx>
    <mdx n="0" f="v">
      <t c="3" si="227">
        <n x="225"/>
        <n x="376"/>
        <n x="135"/>
      </t>
    </mdx>
    <mdx n="0" f="v">
      <t c="3" si="227">
        <n x="225"/>
        <n x="377"/>
        <n x="135"/>
      </t>
    </mdx>
    <mdx n="0" f="v">
      <t c="3" si="227">
        <n x="225"/>
        <n x="280"/>
        <n x="135"/>
      </t>
    </mdx>
    <mdx n="0" f="v">
      <t c="3" si="227">
        <n x="225"/>
        <n x="311"/>
        <n x="135"/>
      </t>
    </mdx>
    <mdx n="0" f="v">
      <t c="3" si="227">
        <n x="225"/>
        <n x="378"/>
        <n x="135"/>
      </t>
    </mdx>
    <mdx n="0" f="v">
      <t c="3" si="227">
        <n x="225"/>
        <n x="379"/>
        <n x="135"/>
      </t>
    </mdx>
    <mdx n="0" f="v">
      <t c="3" si="227">
        <n x="225"/>
        <n x="380"/>
        <n x="135"/>
      </t>
    </mdx>
    <mdx n="0" f="v">
      <t c="3" si="227">
        <n x="225"/>
        <n x="381"/>
        <n x="135"/>
      </t>
    </mdx>
    <mdx n="0" f="v">
      <t c="3" si="227">
        <n x="225"/>
        <n x="382"/>
        <n x="135"/>
      </t>
    </mdx>
    <mdx n="0" f="v">
      <t c="3" si="227">
        <n x="225"/>
        <n x="304"/>
        <n x="135"/>
      </t>
    </mdx>
    <mdx n="0" f="v">
      <t c="3" si="227">
        <n x="225"/>
        <n x="383"/>
        <n x="135"/>
      </t>
    </mdx>
    <mdx n="0" f="v">
      <t c="3" si="227">
        <n x="225"/>
        <n x="405"/>
        <n x="135"/>
      </t>
    </mdx>
    <mdx n="0" f="v">
      <t c="3" si="227">
        <n x="225"/>
        <n x="399"/>
        <n x="135"/>
      </t>
    </mdx>
    <mdx n="0" f="v">
      <t c="3" si="227">
        <n x="225"/>
        <n x="384"/>
        <n x="135"/>
      </t>
    </mdx>
    <mdx n="0" f="v">
      <t c="3" si="227">
        <n x="225"/>
        <n x="385"/>
        <n x="135"/>
      </t>
    </mdx>
    <mdx n="0" f="v">
      <t c="3" si="227">
        <n x="225"/>
        <n x="386"/>
        <n x="135"/>
      </t>
    </mdx>
    <mdx n="0" f="v">
      <t c="3" si="227">
        <n x="225"/>
        <n x="387"/>
        <n x="135"/>
      </t>
    </mdx>
    <mdx n="0" f="v">
      <t c="3" si="227">
        <n x="225"/>
        <n x="388"/>
        <n x="135"/>
      </t>
    </mdx>
    <mdx n="0" f="v">
      <t c="3" si="227">
        <n x="225"/>
        <n x="389"/>
        <n x="135"/>
      </t>
    </mdx>
    <mdx n="0" f="v">
      <t c="3" si="227">
        <n x="225"/>
        <n x="390"/>
        <n x="135"/>
      </t>
    </mdx>
    <mdx n="0" f="v">
      <t c="3" si="227">
        <n x="225"/>
        <n x="404"/>
        <n x="135"/>
      </t>
    </mdx>
    <mdx n="0" f="v">
      <t c="3" si="227">
        <n x="225"/>
        <n x="392"/>
        <n x="135"/>
      </t>
    </mdx>
    <mdx n="0" f="v">
      <t c="3" si="227">
        <n x="225"/>
        <n x="391"/>
        <n x="135"/>
      </t>
    </mdx>
    <mdx n="0" f="v">
      <t c="3" si="227">
        <n x="225"/>
        <n x="393"/>
        <n x="135"/>
      </t>
    </mdx>
    <mdx n="0" f="v">
      <t c="3" si="227">
        <n x="225"/>
        <n x="394"/>
        <n x="135"/>
      </t>
    </mdx>
    <mdx n="0" f="v">
      <t c="3" si="227">
        <n x="225"/>
        <n x="395"/>
        <n x="135"/>
      </t>
    </mdx>
    <mdx n="0" f="v">
      <t c="3" si="227">
        <n x="225"/>
        <n x="278"/>
        <n x="135"/>
      </t>
    </mdx>
    <mdx n="0" f="v">
      <t c="3" si="227">
        <n x="225"/>
        <n x="396"/>
        <n x="135"/>
      </t>
    </mdx>
    <mdx n="0" f="v">
      <t c="3" si="227">
        <n x="225"/>
        <n x="397"/>
        <n x="135"/>
      </t>
    </mdx>
    <mdx n="0" f="v">
      <t c="3" si="227">
        <n x="225"/>
        <n x="398"/>
        <n x="135"/>
      </t>
    </mdx>
    <mdx n="0" f="v">
      <t c="3" si="227">
        <n x="225"/>
        <n x="413"/>
        <n x="135"/>
      </t>
    </mdx>
    <mdx n="0" f="v">
      <t c="3" si="227">
        <n x="225"/>
        <n x="403"/>
        <n x="135"/>
      </t>
    </mdx>
    <mdx n="0" f="v">
      <t c="3" si="227">
        <n x="225"/>
        <n x="406"/>
        <n x="135"/>
      </t>
    </mdx>
    <mdx n="0" f="v">
      <t c="3" si="227">
        <n x="225"/>
        <n x="407"/>
        <n x="135"/>
      </t>
    </mdx>
    <mdx n="0" f="v">
      <t c="3" si="227">
        <n x="225"/>
        <n x="408"/>
        <n x="135"/>
      </t>
    </mdx>
    <mdx n="0" f="v">
      <t c="3" si="227">
        <n x="225"/>
        <n x="409"/>
        <n x="135"/>
      </t>
    </mdx>
    <mdx n="0" f="v">
      <t c="3" si="227">
        <n x="225"/>
        <n x="410"/>
        <n x="135"/>
      </t>
    </mdx>
    <mdx n="0" f="v">
      <t c="3" si="227">
        <n x="225"/>
        <n x="411"/>
        <n x="135"/>
      </t>
    </mdx>
    <mdx n="0" f="v">
      <t c="3" si="227">
        <n x="225"/>
        <n x="400"/>
        <n x="135"/>
      </t>
    </mdx>
    <mdx n="0" f="v">
      <t c="3" si="227">
        <n x="225"/>
        <n x="401"/>
        <n x="135"/>
      </t>
    </mdx>
    <mdx n="0" f="v">
      <t c="3" si="227">
        <n x="225"/>
        <n x="402"/>
        <n x="135"/>
      </t>
    </mdx>
    <mdx n="0" f="v">
      <t c="3" si="227">
        <n x="225"/>
        <n x="277"/>
        <n x="135"/>
      </t>
    </mdx>
    <mdx n="0" f="v">
      <t c="3" si="227">
        <n x="225"/>
        <n x="417"/>
        <n x="135"/>
      </t>
    </mdx>
    <mdx n="0" f="v">
      <t c="3" si="227">
        <n x="225"/>
        <n x="412"/>
        <n x="135"/>
      </t>
    </mdx>
    <mdx n="0" f="v">
      <t c="3" si="227">
        <n x="225"/>
        <n x="414"/>
        <n x="135"/>
      </t>
    </mdx>
    <mdx n="0" f="v">
      <t c="3" si="227">
        <n x="225"/>
        <n x="415"/>
        <n x="135"/>
      </t>
    </mdx>
    <mdx n="0" f="v">
      <t c="3" si="227">
        <n x="225"/>
        <n x="416"/>
        <n x="135"/>
      </t>
    </mdx>
    <mdx n="0" f="v">
      <t c="3" si="227">
        <n x="225"/>
        <n x="427"/>
        <n x="135"/>
      </t>
    </mdx>
    <mdx n="0" f="v">
      <t c="3" si="227">
        <n x="225"/>
        <n x="418"/>
        <n x="135"/>
      </t>
    </mdx>
    <mdx n="0" f="v">
      <t c="3" si="227">
        <n x="225"/>
        <n x="419"/>
        <n x="135"/>
      </t>
    </mdx>
    <mdx n="0" f="v">
      <t c="3" si="227">
        <n x="225"/>
        <n x="420"/>
        <n x="135"/>
      </t>
    </mdx>
    <mdx n="0" f="v">
      <t c="3" si="227">
        <n x="225"/>
        <n x="301"/>
        <n x="135"/>
      </t>
    </mdx>
    <mdx n="0" f="v">
      <t c="3" si="227">
        <n x="225"/>
        <n x="299"/>
        <n x="135"/>
      </t>
    </mdx>
    <mdx n="0" f="v">
      <t c="3" si="227">
        <n x="225"/>
        <n x="297"/>
        <n x="135"/>
      </t>
    </mdx>
    <mdx n="0" f="v">
      <t c="3" si="227">
        <n x="225"/>
        <n x="421"/>
        <n x="135"/>
      </t>
    </mdx>
    <mdx n="0" f="v">
      <t c="3" si="227">
        <n x="225"/>
        <n x="422"/>
        <n x="135"/>
      </t>
    </mdx>
    <mdx n="0" f="v">
      <t c="3" si="227">
        <n x="225"/>
        <n x="423"/>
        <n x="135"/>
      </t>
    </mdx>
    <mdx n="0" f="v">
      <t c="3" si="227">
        <n x="225"/>
        <n x="424"/>
        <n x="135"/>
      </t>
    </mdx>
    <mdx n="0" f="v">
      <t c="3" si="227">
        <n x="225"/>
        <n x="425"/>
        <n x="135"/>
      </t>
    </mdx>
    <mdx n="0" f="v">
      <t c="3" si="227">
        <n x="225"/>
        <n x="348"/>
        <n x="135"/>
      </t>
    </mdx>
    <mdx n="0" f="v">
      <t c="3" si="227">
        <n x="225"/>
        <n x="327"/>
        <n x="135"/>
      </t>
    </mdx>
    <mdx n="0" f="v">
      <t c="3" si="227">
        <n x="225"/>
        <n x="426"/>
        <n x="135"/>
      </t>
    </mdx>
    <mdx n="0" f="v">
      <t c="3" si="227">
        <n x="225"/>
        <n x="442"/>
        <n x="135"/>
      </t>
    </mdx>
    <mdx n="0" f="v">
      <t c="3" si="227">
        <n x="225"/>
        <n x="329"/>
        <n x="135"/>
      </t>
    </mdx>
    <mdx n="0" f="v">
      <t c="3" si="227">
        <n x="225"/>
        <n x="428"/>
        <n x="135"/>
      </t>
    </mdx>
    <mdx n="0" f="v">
      <t c="3" si="227">
        <n x="225"/>
        <n x="328"/>
        <n x="135"/>
      </t>
    </mdx>
    <mdx n="0" f="v">
      <t c="3" si="227">
        <n x="225"/>
        <n x="429"/>
        <n x="135"/>
      </t>
    </mdx>
    <mdx n="0" f="v">
      <t c="3" si="227">
        <n x="225"/>
        <n x="430"/>
        <n x="135"/>
      </t>
    </mdx>
    <mdx n="0" f="v">
      <t c="3" si="227">
        <n x="225"/>
        <n x="431"/>
        <n x="135"/>
      </t>
    </mdx>
    <mdx n="0" f="v">
      <t c="3" si="227">
        <n x="225"/>
        <n x="432"/>
        <n x="135"/>
      </t>
    </mdx>
    <mdx n="0" f="v">
      <t c="3" si="227">
        <n x="225"/>
        <n x="433"/>
        <n x="135"/>
      </t>
    </mdx>
    <mdx n="0" f="v">
      <t c="3" si="227">
        <n x="225"/>
        <n x="452"/>
        <n x="135"/>
      </t>
    </mdx>
    <mdx n="0" f="v">
      <t c="3" si="227">
        <n x="225"/>
        <n x="326"/>
        <n x="135"/>
      </t>
    </mdx>
    <mdx n="0" f="v">
      <t c="3" si="227">
        <n x="225"/>
        <n x="436"/>
        <n x="135"/>
      </t>
    </mdx>
    <mdx n="0" f="v">
      <t c="3" si="227">
        <n x="225"/>
        <n x="437"/>
        <n x="135"/>
      </t>
    </mdx>
    <mdx n="0" f="v">
      <t c="3" si="227">
        <n x="225"/>
        <n x="294"/>
        <n x="135"/>
      </t>
    </mdx>
    <mdx n="0" f="v">
      <t c="3" si="227">
        <n x="225"/>
        <n x="444"/>
        <n x="135"/>
      </t>
    </mdx>
    <mdx n="0" f="v">
      <t c="3" si="227">
        <n x="225"/>
        <n x="445"/>
        <n x="135"/>
      </t>
    </mdx>
    <mdx n="0" f="v">
      <t c="3" si="227">
        <n x="225"/>
        <n x="434"/>
        <n x="135"/>
      </t>
    </mdx>
    <mdx n="0" f="v">
      <t c="3" si="227">
        <n x="225"/>
        <n x="276"/>
        <n x="135"/>
      </t>
    </mdx>
    <mdx n="0" f="v">
      <t c="3" si="227">
        <n x="225"/>
        <n x="453"/>
        <n x="135"/>
      </t>
    </mdx>
    <mdx n="0" f="v">
      <t c="3" si="227">
        <n x="225"/>
        <n x="454"/>
        <n x="135"/>
      </t>
    </mdx>
    <mdx n="0" f="v">
      <t c="3" si="227">
        <n x="225"/>
        <n x="455"/>
        <n x="135"/>
      </t>
    </mdx>
    <mdx n="0" f="v">
      <t c="3" si="227">
        <n x="225"/>
        <n x="456"/>
        <n x="135"/>
      </t>
    </mdx>
    <mdx n="0" f="v">
      <t c="3" si="227">
        <n x="225"/>
        <n x="438"/>
        <n x="135"/>
      </t>
    </mdx>
    <mdx n="0" f="v">
      <t c="3" si="227">
        <n x="225"/>
        <n x="350"/>
        <n x="135"/>
      </t>
    </mdx>
    <mdx n="0" f="v">
      <t c="3" si="227">
        <n x="225"/>
        <n x="439"/>
        <n x="135"/>
      </t>
    </mdx>
    <mdx n="0" f="v">
      <t c="3" si="227">
        <n x="225"/>
        <n x="440"/>
        <n x="135"/>
      </t>
    </mdx>
    <mdx n="0" f="v">
      <t c="3" si="227">
        <n x="225"/>
        <n x="441"/>
        <n x="135"/>
      </t>
    </mdx>
    <mdx n="0" f="v">
      <t c="3" si="227">
        <n x="225"/>
        <n x="447"/>
        <n x="135"/>
      </t>
    </mdx>
    <mdx n="0" f="v">
      <t c="3" si="227">
        <n x="225"/>
        <n x="346"/>
        <n x="135"/>
      </t>
    </mdx>
    <mdx n="0" f="v">
      <t c="3" si="227">
        <n x="225"/>
        <n x="461"/>
        <n x="135"/>
      </t>
    </mdx>
    <mdx n="0" f="v">
      <t c="3" si="227">
        <n x="225"/>
        <n x="462"/>
        <n x="135"/>
      </t>
    </mdx>
    <mdx n="0" f="v">
      <t c="3" si="227">
        <n x="225"/>
        <n x="463"/>
        <n x="135"/>
      </t>
    </mdx>
    <mdx n="0" f="v">
      <t c="3" si="227">
        <n x="225"/>
        <n x="464"/>
        <n x="135"/>
      </t>
    </mdx>
    <mdx n="0" f="v">
      <t c="3" si="227">
        <n x="225"/>
        <n x="465"/>
        <n x="135"/>
      </t>
    </mdx>
    <mdx n="0" f="v">
      <t c="3" si="227">
        <n x="225"/>
        <n x="466"/>
        <n x="135"/>
      </t>
    </mdx>
    <mdx n="0" f="v">
      <t c="3" si="227">
        <n x="225"/>
        <n x="467"/>
        <n x="135"/>
      </t>
    </mdx>
    <mdx n="0" f="v">
      <t c="3" si="227">
        <n x="225"/>
        <n x="473"/>
        <n x="135"/>
      </t>
    </mdx>
    <mdx n="0" f="v">
      <t c="3" si="227">
        <n x="225"/>
        <n x="459"/>
        <n x="135"/>
      </t>
    </mdx>
    <mdx n="0" f="v">
      <t c="3" si="227">
        <n x="225"/>
        <n x="448"/>
        <n x="135"/>
      </t>
    </mdx>
    <mdx n="0" f="v">
      <t c="3" si="227">
        <n x="225"/>
        <n x="449"/>
        <n x="135"/>
      </t>
    </mdx>
    <mdx n="0" f="v">
      <t c="3" si="227">
        <n x="225"/>
        <n x="450"/>
        <n x="135"/>
      </t>
    </mdx>
    <mdx n="0" f="v">
      <t c="3" si="227">
        <n x="225"/>
        <n x="451"/>
        <n x="135"/>
      </t>
    </mdx>
    <mdx n="0" f="v">
      <t c="3" si="227">
        <n x="225"/>
        <n x="457"/>
        <n x="135"/>
      </t>
    </mdx>
    <mdx n="0" f="v">
      <t c="3" si="227">
        <n x="225"/>
        <n x="458"/>
        <n x="135"/>
      </t>
    </mdx>
    <mdx n="0" f="v">
      <t c="3" si="227">
        <n x="225"/>
        <n x="474"/>
        <n x="135"/>
      </t>
    </mdx>
    <mdx n="0" f="v">
      <t c="3" si="227">
        <n x="225"/>
        <n x="476"/>
        <n x="135"/>
      </t>
    </mdx>
    <mdx n="0" f="v">
      <t c="3" si="227">
        <n x="225"/>
        <n x="460"/>
        <n x="135"/>
      </t>
    </mdx>
    <mdx n="0" f="v">
      <t c="3" si="227">
        <n x="225"/>
        <n x="468"/>
        <n x="135"/>
      </t>
    </mdx>
    <mdx n="0" f="v">
      <t c="3" si="227">
        <n x="225"/>
        <n x="469"/>
        <n x="135"/>
      </t>
    </mdx>
    <mdx n="0" f="v">
      <t c="3" si="227">
        <n x="225"/>
        <n x="470"/>
        <n x="135"/>
      </t>
    </mdx>
    <mdx n="0" f="v">
      <t c="3" si="227">
        <n x="225"/>
        <n x="471"/>
        <n x="135"/>
      </t>
    </mdx>
    <mdx n="0" f="v">
      <t c="3" si="227">
        <n x="225"/>
        <n x="477"/>
        <n x="135"/>
      </t>
    </mdx>
    <mdx n="0" f="v">
      <t c="3" si="227">
        <n x="225"/>
        <n x="478"/>
        <n x="135"/>
      </t>
    </mdx>
    <mdx n="0" f="v">
      <t c="3" si="227">
        <n x="225"/>
        <n x="479"/>
        <n x="135"/>
      </t>
    </mdx>
    <mdx n="0" f="v">
      <t c="3" si="227">
        <n x="225"/>
        <n x="472"/>
        <n x="135"/>
      </t>
    </mdx>
    <mdx n="0" f="v">
      <t c="3" si="227">
        <n x="225"/>
        <n x="480"/>
        <n x="135"/>
      </t>
    </mdx>
    <mdx n="0" f="v">
      <t c="3" si="227">
        <n x="225"/>
        <n x="481"/>
        <n x="135"/>
      </t>
    </mdx>
    <mdx n="0" f="v">
      <t c="3" si="227">
        <n x="225"/>
        <n x="483"/>
        <n x="135"/>
      </t>
    </mdx>
    <mdx n="0" f="v">
      <t c="3" si="227">
        <n x="225"/>
        <n x="484"/>
        <n x="135"/>
      </t>
    </mdx>
    <mdx n="0" f="v">
      <t c="3" si="227">
        <n x="225"/>
        <n x="485"/>
        <n x="135"/>
      </t>
    </mdx>
    <mdx n="0" f="v">
      <t c="3" si="227">
        <n x="225"/>
        <n x="486"/>
        <n x="135"/>
      </t>
    </mdx>
    <mdx n="0" f="v">
      <t c="3" si="227">
        <n x="225"/>
        <n x="482"/>
        <n x="135"/>
      </t>
    </mdx>
    <mdx n="0" f="v">
      <t c="3" si="227">
        <n x="225"/>
        <n x="487"/>
        <n x="135"/>
      </t>
    </mdx>
    <mdx n="0" f="v">
      <t c="3" si="227">
        <n x="225"/>
        <n x="488"/>
        <n x="135"/>
      </t>
    </mdx>
    <mdx n="0" f="v">
      <t c="3" si="227">
        <n x="225"/>
        <n x="489"/>
        <n x="135"/>
      </t>
    </mdx>
    <mdx n="0" f="v">
      <t c="3" si="227">
        <n x="225"/>
        <n x="490"/>
        <n x="135"/>
      </t>
    </mdx>
    <mdx n="0" f="v">
      <t c="3" si="227">
        <n x="225"/>
        <n x="492"/>
        <n x="135"/>
      </t>
    </mdx>
    <mdx n="0" f="v">
      <t c="3" si="227">
        <n x="225"/>
        <n x="493"/>
        <n x="135"/>
      </t>
    </mdx>
    <mdx n="0" f="v">
      <t c="3" si="227">
        <n x="225"/>
        <n x="491"/>
        <n x="135"/>
      </t>
    </mdx>
    <mdx n="0" f="v">
      <t c="3" si="227">
        <n x="225"/>
        <n x="495"/>
        <n x="135"/>
      </t>
    </mdx>
    <mdx n="0" f="v">
      <t c="3" si="227">
        <n x="225"/>
        <n x="496"/>
        <n x="135"/>
      </t>
    </mdx>
    <mdx n="0" f="v">
      <t c="3" si="227">
        <n x="225"/>
        <n x="494"/>
        <n x="135"/>
      </t>
    </mdx>
    <mdx n="0" f="v">
      <t c="3" si="227">
        <n x="225"/>
        <n x="497"/>
        <n x="135"/>
      </t>
    </mdx>
    <mdx n="0" f="v">
      <t c="3" si="227">
        <n x="225"/>
        <n x="498"/>
        <n x="135"/>
      </t>
    </mdx>
    <mdx n="0" f="v">
      <t c="3" si="227">
        <n x="225"/>
        <n x="499"/>
        <n x="135"/>
      </t>
    </mdx>
    <mdx n="0" f="v">
      <t c="3" si="227">
        <n x="225"/>
        <n x="500"/>
        <n x="135"/>
      </t>
    </mdx>
    <mdx n="0" f="v">
      <t c="3" si="227">
        <n x="225"/>
        <n x="501"/>
        <n x="135"/>
      </t>
    </mdx>
    <mdx n="0" f="v">
      <t c="3" si="227">
        <n x="225"/>
        <n x="502"/>
        <n x="135"/>
      </t>
    </mdx>
    <mdx n="0" f="v">
      <t c="3" si="227">
        <n x="225"/>
        <n x="508"/>
        <n x="135"/>
      </t>
    </mdx>
    <mdx n="0" f="v">
      <t c="3" si="227">
        <n x="225"/>
        <n x="509"/>
        <n x="135"/>
      </t>
    </mdx>
    <mdx n="0" f="v">
      <t c="3" si="227">
        <n x="225"/>
        <n x="507"/>
        <n x="135"/>
      </t>
    </mdx>
    <mdx n="0" f="v">
      <t c="3" si="227">
        <n x="225"/>
        <n x="503"/>
        <n x="135"/>
      </t>
    </mdx>
    <mdx n="0" f="v">
      <t c="3" si="227">
        <n x="225"/>
        <n x="504"/>
        <n x="135"/>
      </t>
    </mdx>
    <mdx n="0" f="v">
      <t c="3" si="227">
        <n x="225"/>
        <n x="505"/>
        <n x="135"/>
      </t>
    </mdx>
    <mdx n="0" f="v">
      <t c="3" si="227">
        <n x="225"/>
        <n x="513"/>
        <n x="135"/>
      </t>
    </mdx>
    <mdx n="0" f="v">
      <t c="3" si="227">
        <n x="225"/>
        <n x="514"/>
        <n x="135"/>
      </t>
    </mdx>
    <mdx n="0" f="v">
      <t c="3" si="227">
        <n x="225"/>
        <n x="515"/>
        <n x="135"/>
      </t>
    </mdx>
    <mdx n="0" f="v">
      <t c="3" si="227">
        <n x="225"/>
        <n x="510"/>
        <n x="135"/>
      </t>
    </mdx>
    <mdx n="0" f="v">
      <t c="3" si="227">
        <n x="225"/>
        <n x="511"/>
        <n x="135"/>
      </t>
    </mdx>
    <mdx n="0" f="v">
      <t c="3" si="227">
        <n x="225"/>
        <n x="512"/>
        <n x="135"/>
      </t>
    </mdx>
    <mdx n="0" f="v">
      <t c="3" si="227">
        <n x="225"/>
        <n x="516"/>
        <n x="135"/>
      </t>
    </mdx>
    <mdx n="0" f="v">
      <t c="3" si="227">
        <n x="225"/>
        <n x="517"/>
        <n x="135"/>
      </t>
    </mdx>
    <mdx n="0" f="v">
      <t c="3" si="227">
        <n x="225"/>
        <n x="522"/>
        <n x="135"/>
      </t>
    </mdx>
    <mdx n="0" f="v">
      <t c="3" si="227">
        <n x="225"/>
        <n x="519"/>
        <n x="135"/>
      </t>
    </mdx>
    <mdx n="0" f="v">
      <t c="3" si="227">
        <n x="225"/>
        <n x="520"/>
        <n x="135"/>
      </t>
    </mdx>
    <mdx n="0" f="v">
      <t c="3" si="227">
        <n x="225"/>
        <n x="521"/>
        <n x="135"/>
      </t>
    </mdx>
    <mdx n="0" f="v">
      <t c="3" si="227">
        <n x="225"/>
        <n x="525"/>
        <n x="135"/>
      </t>
    </mdx>
    <mdx n="0" f="v">
      <t c="3" si="227">
        <n x="225"/>
        <n x="529"/>
        <n x="135"/>
      </t>
    </mdx>
    <mdx n="0" f="v">
      <t c="3" si="227">
        <n x="225"/>
        <n x="523"/>
        <n x="135"/>
      </t>
    </mdx>
    <mdx n="0" f="v">
      <t c="3" si="227">
        <n x="225"/>
        <n x="528"/>
        <n x="135"/>
      </t>
    </mdx>
    <mdx n="0" f="v">
      <t c="3" si="227">
        <n x="225"/>
        <n x="526"/>
        <n x="135"/>
      </t>
    </mdx>
    <mdx n="0" f="v">
      <t c="3" si="227">
        <n x="225"/>
        <n x="531"/>
        <n x="135"/>
      </t>
    </mdx>
    <mdx n="0" f="v">
      <t c="3" si="227">
        <n x="225"/>
        <n x="524"/>
        <n x="135"/>
      </t>
    </mdx>
    <mdx n="0" f="v">
      <t c="3" si="227">
        <n x="225"/>
        <n x="527"/>
        <n x="135"/>
      </t>
    </mdx>
    <mdx n="0" f="v">
      <t c="3" si="227">
        <n x="225"/>
        <n x="530"/>
        <n x="135"/>
      </t>
    </mdx>
    <mdx n="0" f="v">
      <t c="3" si="227">
        <n x="225"/>
        <n x="533"/>
        <n x="135"/>
      </t>
    </mdx>
    <mdx n="0" f="v">
      <t c="3" si="227">
        <n x="225"/>
        <n x="532"/>
        <n x="135"/>
      </t>
    </mdx>
    <mdx n="0" f="v">
      <t c="3" si="227">
        <n x="225"/>
        <n x="534"/>
        <n x="135"/>
      </t>
    </mdx>
    <mdx n="0" f="v">
      <t c="3" si="227">
        <n x="225"/>
        <n x="535"/>
        <n x="135"/>
      </t>
    </mdx>
    <mdx n="0" f="v">
      <t c="3" si="227">
        <n x="225"/>
        <n x="536"/>
        <n x="135"/>
      </t>
    </mdx>
    <mdx n="0" f="v">
      <t c="3" si="227">
        <n x="225"/>
        <n x="537"/>
        <n x="135"/>
      </t>
    </mdx>
    <mdx n="0" f="v">
      <t c="3" si="227">
        <n x="225"/>
        <n x="538"/>
        <n x="135"/>
      </t>
    </mdx>
    <mdx n="0" f="v">
      <t c="3" si="227">
        <n x="225"/>
        <n x="539"/>
        <n x="135"/>
      </t>
    </mdx>
    <mdx n="0" f="v">
      <t c="3" si="227">
        <n x="225"/>
        <n x="540"/>
        <n x="135"/>
      </t>
    </mdx>
    <mdx n="0" f="v">
      <t c="3" si="227">
        <n x="225"/>
        <n x="541"/>
        <n x="135"/>
      </t>
    </mdx>
    <mdx n="0" f="v">
      <t c="3" si="227">
        <n x="225"/>
        <n x="542"/>
        <n x="135"/>
      </t>
    </mdx>
    <mdx n="0" f="v">
      <t c="3" si="227">
        <n x="225"/>
        <n x="543"/>
        <n x="135"/>
      </t>
    </mdx>
    <mdx n="0" f="v">
      <t c="3" si="227">
        <n x="225"/>
        <n x="545"/>
        <n x="135"/>
      </t>
    </mdx>
    <mdx n="0" f="v">
      <t c="3" si="227">
        <n x="225"/>
        <n x="544"/>
        <n x="135"/>
      </t>
    </mdx>
    <mdx n="0" f="v">
      <t c="3" si="227">
        <n x="225"/>
        <n x="546"/>
        <n x="135"/>
      </t>
    </mdx>
    <mdx n="0" f="v">
      <t c="3" si="227">
        <n x="225"/>
        <n x="272"/>
        <n x="136"/>
      </t>
    </mdx>
    <mdx n="0" f="v">
      <t c="3" si="227">
        <n x="225"/>
        <n x="273"/>
        <n x="136"/>
      </t>
    </mdx>
    <mdx n="0" f="v">
      <t c="3" si="227">
        <n x="225"/>
        <n x="271"/>
        <n x="136"/>
      </t>
    </mdx>
    <mdx n="0" f="v">
      <t c="3" si="227">
        <n x="225"/>
        <n x="270"/>
        <n x="136"/>
      </t>
    </mdx>
    <mdx n="0" f="v">
      <t c="3" si="227">
        <n x="225"/>
        <n x="268"/>
        <n x="136"/>
      </t>
    </mdx>
    <mdx n="0" f="v">
      <t c="3" si="227">
        <n x="225"/>
        <n x="355"/>
        <n x="136"/>
      </t>
    </mdx>
    <mdx n="0" f="v">
      <t c="3" si="227">
        <n x="225"/>
        <n x="356"/>
        <n x="136"/>
      </t>
    </mdx>
    <mdx n="0" f="v">
      <t c="3" si="227">
        <n x="225"/>
        <n x="357"/>
        <n x="136"/>
      </t>
    </mdx>
    <mdx n="0" f="v">
      <t c="3" si="227">
        <n x="225"/>
        <n x="358"/>
        <n x="136"/>
      </t>
    </mdx>
    <mdx n="0" f="v">
      <t c="3" si="227">
        <n x="225"/>
        <n x="359"/>
        <n x="136"/>
      </t>
    </mdx>
    <mdx n="0" f="v">
      <t c="3" si="227">
        <n x="225"/>
        <n x="360"/>
        <n x="136"/>
      </t>
    </mdx>
    <mdx n="0" f="v">
      <t c="3" si="227">
        <n x="225"/>
        <n x="361"/>
        <n x="136"/>
      </t>
    </mdx>
    <mdx n="0" f="v">
      <t c="3" si="227">
        <n x="225"/>
        <n x="547"/>
        <n x="136"/>
      </t>
    </mdx>
    <mdx n="0" f="v">
      <t c="3" si="227">
        <n x="225"/>
        <n x="362"/>
        <n x="136"/>
      </t>
    </mdx>
    <mdx n="0" f="v">
      <t c="3" si="227">
        <n x="225"/>
        <n x="363"/>
        <n x="136"/>
      </t>
    </mdx>
    <mdx n="0" f="v">
      <t c="3" si="227">
        <n x="225"/>
        <n x="364"/>
        <n x="136"/>
      </t>
    </mdx>
    <mdx n="0" f="v">
      <t c="3" si="227">
        <n x="225"/>
        <n x="548"/>
        <n x="136"/>
      </t>
    </mdx>
    <mdx n="0" f="v">
      <t c="3" si="227">
        <n x="225"/>
        <n x="365"/>
        <n x="136"/>
      </t>
    </mdx>
    <mdx n="0" f="v">
      <t c="3" si="227">
        <n x="225"/>
        <n x="366"/>
        <n x="136"/>
      </t>
    </mdx>
    <mdx n="0" f="v">
      <t c="3" si="227">
        <n x="225"/>
        <n x="367"/>
        <n x="136"/>
      </t>
    </mdx>
    <mdx n="0" f="v">
      <t c="3" si="227">
        <n x="225"/>
        <n x="368"/>
        <n x="136"/>
      </t>
    </mdx>
    <mdx n="0" f="v">
      <t c="3" si="227">
        <n x="225"/>
        <n x="369"/>
        <n x="136"/>
      </t>
    </mdx>
    <mdx n="0" f="v">
      <t c="3" si="227">
        <n x="225"/>
        <n x="307"/>
        <n x="136"/>
      </t>
    </mdx>
    <mdx n="0" f="v">
      <t c="3" si="227">
        <n x="225"/>
        <n x="370"/>
        <n x="136"/>
      </t>
    </mdx>
    <mdx n="0" f="v">
      <t c="3" si="227">
        <n x="225"/>
        <n x="371"/>
        <n x="136"/>
      </t>
    </mdx>
    <mdx n="0" f="v">
      <t c="3" si="227">
        <n x="225"/>
        <n x="372"/>
        <n x="136"/>
      </t>
    </mdx>
    <mdx n="0" f="v">
      <t c="3" si="227">
        <n x="225"/>
        <n x="383"/>
        <n x="136"/>
      </t>
    </mdx>
    <mdx n="0" f="v">
      <t c="3" si="227">
        <n x="225"/>
        <n x="373"/>
        <n x="136"/>
      </t>
    </mdx>
    <mdx n="0" f="v">
      <t c="3" si="227">
        <n x="225"/>
        <n x="374"/>
        <n x="136"/>
      </t>
    </mdx>
    <mdx n="0" f="v">
      <t c="3" si="227">
        <n x="225"/>
        <n x="375"/>
        <n x="136"/>
      </t>
    </mdx>
    <mdx n="0" f="v">
      <t c="3" si="227">
        <n x="225"/>
        <n x="281"/>
        <n x="136"/>
      </t>
    </mdx>
    <mdx n="0" f="v">
      <t c="3" si="227">
        <n x="225"/>
        <n x="376"/>
        <n x="136"/>
      </t>
    </mdx>
    <mdx n="0" f="v">
      <t c="3" si="227">
        <n x="225"/>
        <n x="377"/>
        <n x="136"/>
      </t>
    </mdx>
    <mdx n="0" f="v">
      <t c="3" si="227">
        <n x="225"/>
        <n x="280"/>
        <n x="136"/>
      </t>
    </mdx>
    <mdx n="0" f="v">
      <t c="3" si="227">
        <n x="225"/>
        <n x="311"/>
        <n x="136"/>
      </t>
    </mdx>
    <mdx n="0" f="v">
      <t c="3" si="227">
        <n x="225"/>
        <n x="378"/>
        <n x="136"/>
      </t>
    </mdx>
    <mdx n="0" f="v">
      <t c="3" si="227">
        <n x="225"/>
        <n x="379"/>
        <n x="136"/>
      </t>
    </mdx>
    <mdx n="0" f="v">
      <t c="3" si="227">
        <n x="225"/>
        <n x="380"/>
        <n x="136"/>
      </t>
    </mdx>
    <mdx n="0" f="v">
      <t c="3" si="227">
        <n x="225"/>
        <n x="381"/>
        <n x="136"/>
      </t>
    </mdx>
    <mdx n="0" f="v">
      <t c="3" si="227">
        <n x="225"/>
        <n x="382"/>
        <n x="136"/>
      </t>
    </mdx>
    <mdx n="0" f="v">
      <t c="3" si="227">
        <n x="225"/>
        <n x="304"/>
        <n x="136"/>
      </t>
    </mdx>
    <mdx n="0" f="v">
      <t c="3" si="227">
        <n x="225"/>
        <n x="391"/>
        <n x="136"/>
      </t>
    </mdx>
    <mdx n="0" f="v">
      <t c="3" si="227">
        <n x="225"/>
        <n x="384"/>
        <n x="136"/>
      </t>
    </mdx>
    <mdx n="0" f="v">
      <t c="3" si="227">
        <n x="225"/>
        <n x="385"/>
        <n x="136"/>
      </t>
    </mdx>
    <mdx n="0" f="v">
      <t c="3" si="227">
        <n x="225"/>
        <n x="386"/>
        <n x="136"/>
      </t>
    </mdx>
    <mdx n="0" f="v">
      <t c="3" si="227">
        <n x="225"/>
        <n x="387"/>
        <n x="136"/>
      </t>
    </mdx>
    <mdx n="0" f="v">
      <t c="3" si="227">
        <n x="225"/>
        <n x="388"/>
        <n x="136"/>
      </t>
    </mdx>
    <mdx n="0" f="v">
      <t c="3" si="227">
        <n x="225"/>
        <n x="389"/>
        <n x="136"/>
      </t>
    </mdx>
    <mdx n="0" f="v">
      <t c="3" si="227">
        <n x="225"/>
        <n x="390"/>
        <n x="136"/>
      </t>
    </mdx>
    <mdx n="0" f="v">
      <t c="3" si="227">
        <n x="225"/>
        <n x="393"/>
        <n x="136"/>
      </t>
    </mdx>
    <mdx n="0" f="v">
      <t c="3" si="227">
        <n x="225"/>
        <n x="394"/>
        <n x="136"/>
      </t>
    </mdx>
    <mdx n="0" f="v">
      <t c="3" si="227">
        <n x="225"/>
        <n x="395"/>
        <n x="136"/>
      </t>
    </mdx>
    <mdx n="0" f="v">
      <t c="3" si="227">
        <n x="225"/>
        <n x="278"/>
        <n x="136"/>
      </t>
    </mdx>
    <mdx n="0" f="v">
      <t c="3" si="227">
        <n x="225"/>
        <n x="396"/>
        <n x="136"/>
      </t>
    </mdx>
    <mdx n="0" f="v">
      <t c="3" si="227">
        <n x="225"/>
        <n x="397"/>
        <n x="136"/>
      </t>
    </mdx>
    <mdx n="0" f="v">
      <t c="3" si="227">
        <n x="225"/>
        <n x="398"/>
        <n x="136"/>
      </t>
    </mdx>
    <mdx n="0" f="v">
      <t c="3" si="227">
        <n x="225"/>
        <n x="392"/>
        <n x="136"/>
      </t>
    </mdx>
    <mdx n="0" f="v">
      <t c="3" si="227">
        <n x="225"/>
        <n x="404"/>
        <n x="136"/>
      </t>
    </mdx>
    <mdx n="0" f="v">
      <t c="3" si="227">
        <n x="225"/>
        <n x="405"/>
        <n x="136"/>
      </t>
    </mdx>
    <mdx n="0" f="v">
      <t c="3" si="227">
        <n x="225"/>
        <n x="399"/>
        <n x="136"/>
      </t>
    </mdx>
    <mdx n="0" f="v">
      <t c="3" si="227">
        <n x="225"/>
        <n x="411"/>
        <n x="136"/>
      </t>
    </mdx>
    <mdx n="0" f="v">
      <t c="3" si="227">
        <n x="225"/>
        <n x="406"/>
        <n x="136"/>
      </t>
    </mdx>
    <mdx n="0" f="v">
      <t c="3" si="227">
        <n x="225"/>
        <n x="407"/>
        <n x="136"/>
      </t>
    </mdx>
    <mdx n="0" f="v">
      <t c="3" si="227">
        <n x="225"/>
        <n x="408"/>
        <n x="136"/>
      </t>
    </mdx>
    <mdx n="0" f="v">
      <t c="3" si="227">
        <n x="225"/>
        <n x="409"/>
        <n x="136"/>
      </t>
    </mdx>
    <mdx n="0" f="v">
      <t c="3" si="227">
        <n x="225"/>
        <n x="410"/>
        <n x="136"/>
      </t>
    </mdx>
    <mdx n="0" f="v">
      <t c="3" si="227">
        <n x="225"/>
        <n x="403"/>
        <n x="136"/>
      </t>
    </mdx>
    <mdx n="0" f="v">
      <t c="3" si="227">
        <n x="225"/>
        <n x="412"/>
        <n x="136"/>
      </t>
    </mdx>
    <mdx n="0" f="v">
      <t c="3" si="227">
        <n x="225"/>
        <n x="400"/>
        <n x="136"/>
      </t>
    </mdx>
    <mdx n="0" f="v">
      <t c="3" si="227">
        <n x="225"/>
        <n x="401"/>
        <n x="136"/>
      </t>
    </mdx>
    <mdx n="0" f="v">
      <t c="3" si="227">
        <n x="225"/>
        <n x="402"/>
        <n x="136"/>
      </t>
    </mdx>
    <mdx n="0" f="v">
      <t c="3" si="227">
        <n x="225"/>
        <n x="277"/>
        <n x="136"/>
      </t>
    </mdx>
    <mdx n="0" f="v">
      <t c="3" si="227">
        <n x="225"/>
        <n x="417"/>
        <n x="136"/>
      </t>
    </mdx>
    <mdx n="0" f="v">
      <t c="3" si="227">
        <n x="225"/>
        <n x="413"/>
        <n x="136"/>
      </t>
    </mdx>
    <mdx n="0" f="v">
      <t c="3" si="227">
        <n x="225"/>
        <n x="414"/>
        <n x="136"/>
      </t>
    </mdx>
    <mdx n="0" f="v">
      <t c="3" si="227">
        <n x="225"/>
        <n x="415"/>
        <n x="136"/>
      </t>
    </mdx>
    <mdx n="0" f="v">
      <t c="3" si="227">
        <n x="225"/>
        <n x="416"/>
        <n x="136"/>
      </t>
    </mdx>
    <mdx n="0" f="v">
      <t c="3" si="227">
        <n x="225"/>
        <n x="427"/>
        <n x="136"/>
      </t>
    </mdx>
    <mdx n="0" f="v">
      <t c="3" si="227">
        <n x="225"/>
        <n x="418"/>
        <n x="136"/>
      </t>
    </mdx>
    <mdx n="0" f="v">
      <t c="3" si="227">
        <n x="225"/>
        <n x="419"/>
        <n x="136"/>
      </t>
    </mdx>
    <mdx n="0" f="v">
      <t c="3" si="227">
        <n x="225"/>
        <n x="420"/>
        <n x="136"/>
      </t>
    </mdx>
    <mdx n="0" f="v">
      <t c="3" si="227">
        <n x="225"/>
        <n x="301"/>
        <n x="136"/>
      </t>
    </mdx>
    <mdx n="0" f="v">
      <t c="3" si="227">
        <n x="225"/>
        <n x="299"/>
        <n x="136"/>
      </t>
    </mdx>
    <mdx n="0" f="v">
      <t c="3" si="227">
        <n x="225"/>
        <n x="297"/>
        <n x="136"/>
      </t>
    </mdx>
    <mdx n="0" f="v">
      <t c="3" si="227">
        <n x="225"/>
        <n x="421"/>
        <n x="136"/>
      </t>
    </mdx>
    <mdx n="0" f="v">
      <t c="3" si="227">
        <n x="225"/>
        <n x="422"/>
        <n x="136"/>
      </t>
    </mdx>
    <mdx n="0" f="v">
      <t c="3" si="227">
        <n x="225"/>
        <n x="423"/>
        <n x="136"/>
      </t>
    </mdx>
    <mdx n="0" f="v">
      <t c="3" si="227">
        <n x="225"/>
        <n x="424"/>
        <n x="136"/>
      </t>
    </mdx>
    <mdx n="0" f="v">
      <t c="3" si="227">
        <n x="225"/>
        <n x="425"/>
        <n x="136"/>
      </t>
    </mdx>
    <mdx n="0" f="v">
      <t c="3" si="227">
        <n x="225"/>
        <n x="348"/>
        <n x="136"/>
      </t>
    </mdx>
    <mdx n="0" f="v">
      <t c="3" si="227">
        <n x="225"/>
        <n x="327"/>
        <n x="136"/>
      </t>
    </mdx>
    <mdx n="0" f="v">
      <t c="3" si="227">
        <n x="225"/>
        <n x="426"/>
        <n x="136"/>
      </t>
    </mdx>
    <mdx n="0" f="v">
      <t c="3" si="227">
        <n x="225"/>
        <n x="433"/>
        <n x="136"/>
      </t>
    </mdx>
    <mdx n="0" f="v">
      <t c="3" si="227">
        <n x="225"/>
        <n x="442"/>
        <n x="136"/>
      </t>
    </mdx>
    <mdx n="0" f="v">
      <t c="3" si="227">
        <n x="225"/>
        <n x="428"/>
        <n x="136"/>
      </t>
    </mdx>
    <mdx n="0" f="v">
      <t c="3" si="227">
        <n x="225"/>
        <n x="328"/>
        <n x="136"/>
      </t>
    </mdx>
    <mdx n="0" f="v">
      <t c="3" si="227">
        <n x="225"/>
        <n x="429"/>
        <n x="136"/>
      </t>
    </mdx>
    <mdx n="0" f="v">
      <t c="3" si="227">
        <n x="225"/>
        <n x="430"/>
        <n x="136"/>
      </t>
    </mdx>
    <mdx n="0" f="v">
      <t c="3" si="227">
        <n x="225"/>
        <n x="431"/>
        <n x="136"/>
      </t>
    </mdx>
    <mdx n="0" f="v">
      <t c="3" si="227">
        <n x="225"/>
        <n x="432"/>
        <n x="136"/>
      </t>
    </mdx>
    <mdx n="0" f="v">
      <t c="3" si="227">
        <n x="225"/>
        <n x="326"/>
        <n x="136"/>
      </t>
    </mdx>
    <mdx n="0" f="v">
      <t c="3" si="227">
        <n x="225"/>
        <n x="435"/>
        <n x="136"/>
      </t>
    </mdx>
    <mdx n="0" f="v">
      <t c="3" si="227">
        <n x="225"/>
        <n x="436"/>
        <n x="136"/>
      </t>
    </mdx>
    <mdx n="0" f="v">
      <t c="3" si="227">
        <n x="225"/>
        <n x="437"/>
        <n x="136"/>
      </t>
    </mdx>
    <mdx n="0" f="v">
      <t c="3" si="227">
        <n x="225"/>
        <n x="294"/>
        <n x="136"/>
      </t>
    </mdx>
    <mdx n="0" f="v">
      <t c="3" si="227">
        <n x="225"/>
        <n x="293"/>
        <n x="136"/>
      </t>
    </mdx>
    <mdx n="0" f="v">
      <t c="3" si="227">
        <n x="225"/>
        <n x="452"/>
        <n x="136"/>
      </t>
    </mdx>
    <mdx n="0" f="v">
      <t c="3" si="227">
        <n x="225"/>
        <n x="443"/>
        <n x="136"/>
      </t>
    </mdx>
    <mdx n="0" f="v">
      <t c="3" si="227">
        <n x="225"/>
        <n x="444"/>
        <n x="136"/>
      </t>
    </mdx>
    <mdx n="0" f="v">
      <t c="3" si="227">
        <n x="225"/>
        <n x="445"/>
        <n x="136"/>
      </t>
    </mdx>
    <mdx n="0" f="v">
      <t c="3" si="227">
        <n x="225"/>
        <n x="446"/>
        <n x="136"/>
      </t>
    </mdx>
    <mdx n="0" f="v">
      <t c="3" si="227">
        <n x="225"/>
        <n x="434"/>
        <n x="136"/>
      </t>
    </mdx>
    <mdx n="0" f="v">
      <t c="3" si="227">
        <n x="225"/>
        <n x="276"/>
        <n x="136"/>
      </t>
    </mdx>
    <mdx n="0" f="v">
      <t c="3" si="227">
        <n x="225"/>
        <n x="453"/>
        <n x="136"/>
      </t>
    </mdx>
    <mdx n="0" f="v">
      <t c="3" si="227">
        <n x="225"/>
        <n x="454"/>
        <n x="136"/>
      </t>
    </mdx>
    <mdx n="0" f="v">
      <t c="3" si="227">
        <n x="225"/>
        <n x="455"/>
        <n x="136"/>
      </t>
    </mdx>
    <mdx n="0" f="v">
      <t c="3" si="227">
        <n x="225"/>
        <n x="456"/>
        <n x="136"/>
      </t>
    </mdx>
    <mdx n="0" f="v">
      <t c="3" si="227">
        <n x="225"/>
        <n x="438"/>
        <n x="136"/>
      </t>
    </mdx>
    <mdx n="0" f="v">
      <t c="3" si="227">
        <n x="225"/>
        <n x="350"/>
        <n x="136"/>
      </t>
    </mdx>
    <mdx n="0" f="v">
      <t c="3" si="227">
        <n x="225"/>
        <n x="439"/>
        <n x="136"/>
      </t>
    </mdx>
    <mdx n="0" f="v">
      <t c="3" si="227">
        <n x="225"/>
        <n x="440"/>
        <n x="136"/>
      </t>
    </mdx>
    <mdx n="0" f="v">
      <t c="3" si="227">
        <n x="225"/>
        <n x="441"/>
        <n x="136"/>
      </t>
    </mdx>
    <mdx n="0" f="v">
      <t c="3" si="227">
        <n x="225"/>
        <n x="447"/>
        <n x="136"/>
      </t>
    </mdx>
    <mdx n="0" f="v">
      <t c="3" si="227">
        <n x="225"/>
        <n x="346"/>
        <n x="136"/>
      </t>
    </mdx>
    <mdx n="0" f="v">
      <t c="3" si="227">
        <n x="225"/>
        <n x="461"/>
        <n x="136"/>
      </t>
    </mdx>
    <mdx n="0" f="v">
      <t c="3" si="227">
        <n x="225"/>
        <n x="462"/>
        <n x="136"/>
      </t>
    </mdx>
    <mdx n="0" f="v">
      <t c="3" si="227">
        <n x="225"/>
        <n x="463"/>
        <n x="136"/>
      </t>
    </mdx>
    <mdx n="0" f="v">
      <t c="3" si="227">
        <n x="225"/>
        <n x="464"/>
        <n x="136"/>
      </t>
    </mdx>
    <mdx n="0" f="v">
      <t c="3" si="227">
        <n x="225"/>
        <n x="465"/>
        <n x="136"/>
      </t>
    </mdx>
    <mdx n="0" f="v">
      <t c="3" si="227">
        <n x="225"/>
        <n x="466"/>
        <n x="136"/>
      </t>
    </mdx>
    <mdx n="0" f="v">
      <t c="3" si="227">
        <n x="225"/>
        <n x="467"/>
        <n x="136"/>
      </t>
    </mdx>
    <mdx n="0" f="v">
      <t c="3" si="227">
        <n x="225"/>
        <n x="473"/>
        <n x="136"/>
      </t>
    </mdx>
    <mdx n="0" f="v">
      <t c="3" si="227">
        <n x="225"/>
        <n x="459"/>
        <n x="136"/>
      </t>
    </mdx>
    <mdx n="0" f="v">
      <t c="3" si="227">
        <n x="225"/>
        <n x="448"/>
        <n x="136"/>
      </t>
    </mdx>
    <mdx n="0" f="v">
      <t c="3" si="227">
        <n x="225"/>
        <n x="449"/>
        <n x="136"/>
      </t>
    </mdx>
    <mdx n="0" f="v">
      <t c="3" si="227">
        <n x="225"/>
        <n x="450"/>
        <n x="136"/>
      </t>
    </mdx>
    <mdx n="0" f="v">
      <t c="3" si="227">
        <n x="225"/>
        <n x="451"/>
        <n x="136"/>
      </t>
    </mdx>
    <mdx n="0" f="v">
      <t c="3" si="227">
        <n x="225"/>
        <n x="457"/>
        <n x="136"/>
      </t>
    </mdx>
    <mdx n="0" f="v">
      <t c="3" si="227">
        <n x="225"/>
        <n x="458"/>
        <n x="136"/>
      </t>
    </mdx>
    <mdx n="0" f="v">
      <t c="3" si="227">
        <n x="225"/>
        <n x="474"/>
        <n x="136"/>
      </t>
    </mdx>
    <mdx n="0" f="v">
      <t c="3" si="227">
        <n x="225"/>
        <n x="475"/>
        <n x="136"/>
      </t>
    </mdx>
    <mdx n="0" f="v">
      <t c="3" si="227">
        <n x="225"/>
        <n x="476"/>
        <n x="136"/>
      </t>
    </mdx>
    <mdx n="0" f="v">
      <t c="3" si="227">
        <n x="225"/>
        <n x="460"/>
        <n x="136"/>
      </t>
    </mdx>
    <mdx n="0" f="v">
      <t c="3" si="227">
        <n x="225"/>
        <n x="468"/>
        <n x="136"/>
      </t>
    </mdx>
    <mdx n="0" f="v">
      <t c="3" si="227">
        <n x="225"/>
        <n x="469"/>
        <n x="136"/>
      </t>
    </mdx>
    <mdx n="0" f="v">
      <t c="3" si="227">
        <n x="225"/>
        <n x="470"/>
        <n x="136"/>
      </t>
    </mdx>
    <mdx n="0" f="v">
      <t c="3" si="227">
        <n x="225"/>
        <n x="471"/>
        <n x="136"/>
      </t>
    </mdx>
    <mdx n="0" f="v">
      <t c="3" si="227">
        <n x="225"/>
        <n x="477"/>
        <n x="136"/>
      </t>
    </mdx>
    <mdx n="0" f="v">
      <t c="3" si="227">
        <n x="225"/>
        <n x="478"/>
        <n x="136"/>
      </t>
    </mdx>
    <mdx n="0" f="v">
      <t c="3" si="227">
        <n x="225"/>
        <n x="479"/>
        <n x="136"/>
      </t>
    </mdx>
    <mdx n="0" f="v">
      <t c="3" si="227">
        <n x="225"/>
        <n x="472"/>
        <n x="136"/>
      </t>
    </mdx>
    <mdx n="0" f="v">
      <t c="3" si="227">
        <n x="225"/>
        <n x="480"/>
        <n x="136"/>
      </t>
    </mdx>
    <mdx n="0" f="v">
      <t c="3" si="227">
        <n x="225"/>
        <n x="481"/>
        <n x="136"/>
      </t>
    </mdx>
    <mdx n="0" f="v">
      <t c="3" si="227">
        <n x="225"/>
        <n x="483"/>
        <n x="136"/>
      </t>
    </mdx>
    <mdx n="0" f="v">
      <t c="3" si="227">
        <n x="225"/>
        <n x="484"/>
        <n x="136"/>
      </t>
    </mdx>
    <mdx n="0" f="v">
      <t c="3" si="227">
        <n x="225"/>
        <n x="485"/>
        <n x="136"/>
      </t>
    </mdx>
    <mdx n="0" f="v">
      <t c="3" si="227">
        <n x="225"/>
        <n x="486"/>
        <n x="136"/>
      </t>
    </mdx>
    <mdx n="0" f="v">
      <t c="3" si="227">
        <n x="225"/>
        <n x="482"/>
        <n x="136"/>
      </t>
    </mdx>
    <mdx n="0" f="v">
      <t c="3" si="227">
        <n x="225"/>
        <n x="487"/>
        <n x="136"/>
      </t>
    </mdx>
    <mdx n="0" f="v">
      <t c="3" si="227">
        <n x="225"/>
        <n x="488"/>
        <n x="136"/>
      </t>
    </mdx>
    <mdx n="0" f="v">
      <t c="3" si="227">
        <n x="225"/>
        <n x="489"/>
        <n x="136"/>
      </t>
    </mdx>
    <mdx n="0" f="v">
      <t c="3" si="227">
        <n x="225"/>
        <n x="490"/>
        <n x="136"/>
      </t>
    </mdx>
    <mdx n="0" f="v">
      <t c="3" si="227">
        <n x="225"/>
        <n x="492"/>
        <n x="136"/>
      </t>
    </mdx>
    <mdx n="0" f="v">
      <t c="3" si="227">
        <n x="225"/>
        <n x="493"/>
        <n x="136"/>
      </t>
    </mdx>
    <mdx n="0" f="v">
      <t c="3" si="227">
        <n x="225"/>
        <n x="491"/>
        <n x="136"/>
      </t>
    </mdx>
    <mdx n="0" f="v">
      <t c="3" si="227">
        <n x="225"/>
        <n x="495"/>
        <n x="136"/>
      </t>
    </mdx>
    <mdx n="0" f="v">
      <t c="3" si="227">
        <n x="225"/>
        <n x="496"/>
        <n x="136"/>
      </t>
    </mdx>
    <mdx n="0" f="v">
      <t c="3" si="227">
        <n x="225"/>
        <n x="494"/>
        <n x="136"/>
      </t>
    </mdx>
    <mdx n="0" f="v">
      <t c="3" si="227">
        <n x="225"/>
        <n x="497"/>
        <n x="136"/>
      </t>
    </mdx>
    <mdx n="0" f="v">
      <t c="3" si="227">
        <n x="225"/>
        <n x="498"/>
        <n x="136"/>
      </t>
    </mdx>
    <mdx n="0" f="v">
      <t c="3" si="227">
        <n x="225"/>
        <n x="499"/>
        <n x="136"/>
      </t>
    </mdx>
    <mdx n="0" f="v">
      <t c="3" si="227">
        <n x="225"/>
        <n x="500"/>
        <n x="136"/>
      </t>
    </mdx>
    <mdx n="0" f="v">
      <t c="3" si="227">
        <n x="225"/>
        <n x="501"/>
        <n x="136"/>
      </t>
    </mdx>
    <mdx n="0" f="v">
      <t c="3" si="227">
        <n x="225"/>
        <n x="502"/>
        <n x="136"/>
      </t>
    </mdx>
    <mdx n="0" f="v">
      <t c="3" si="227">
        <n x="225"/>
        <n x="507"/>
        <n x="136"/>
      </t>
    </mdx>
    <mdx n="0" f="v">
      <t c="3" si="227">
        <n x="225"/>
        <n x="508"/>
        <n x="136"/>
      </t>
    </mdx>
    <mdx n="0" f="v">
      <t c="3" si="227">
        <n x="225"/>
        <n x="509"/>
        <n x="136"/>
      </t>
    </mdx>
    <mdx n="0" f="v">
      <t c="3" si="227">
        <n x="225"/>
        <n x="503"/>
        <n x="136"/>
      </t>
    </mdx>
    <mdx n="0" f="v">
      <t c="3" si="227">
        <n x="225"/>
        <n x="504"/>
        <n x="136"/>
      </t>
    </mdx>
    <mdx n="0" f="v">
      <t c="3" si="227">
        <n x="225"/>
        <n x="505"/>
        <n x="136"/>
      </t>
    </mdx>
    <mdx n="0" f="v">
      <t c="3" si="227">
        <n x="225"/>
        <n x="506"/>
        <n x="136"/>
      </t>
    </mdx>
    <mdx n="0" f="v">
      <t c="3" si="227">
        <n x="225"/>
        <n x="513"/>
        <n x="136"/>
      </t>
    </mdx>
    <mdx n="0" f="v">
      <t c="3" si="227">
        <n x="225"/>
        <n x="514"/>
        <n x="136"/>
      </t>
    </mdx>
    <mdx n="0" f="v">
      <t c="3" si="227">
        <n x="225"/>
        <n x="515"/>
        <n x="136"/>
      </t>
    </mdx>
    <mdx n="0" f="v">
      <t c="3" si="227">
        <n x="225"/>
        <n x="510"/>
        <n x="136"/>
      </t>
    </mdx>
    <mdx n="0" f="v">
      <t c="3" si="227">
        <n x="225"/>
        <n x="511"/>
        <n x="136"/>
      </t>
    </mdx>
    <mdx n="0" f="v">
      <t c="3" si="227">
        <n x="225"/>
        <n x="512"/>
        <n x="136"/>
      </t>
    </mdx>
    <mdx n="0" f="v">
      <t c="3" si="227">
        <n x="225"/>
        <n x="516"/>
        <n x="136"/>
      </t>
    </mdx>
    <mdx n="0" f="v">
      <t c="3" si="227">
        <n x="225"/>
        <n x="517"/>
        <n x="136"/>
      </t>
    </mdx>
    <mdx n="0" f="v">
      <t c="3" si="227">
        <n x="225"/>
        <n x="518"/>
        <n x="136"/>
      </t>
    </mdx>
    <mdx n="0" f="v">
      <t c="3" si="227">
        <n x="225"/>
        <n x="522"/>
        <n x="136"/>
      </t>
    </mdx>
    <mdx n="0" f="v">
      <t c="3" si="227">
        <n x="225"/>
        <n x="525"/>
        <n x="136"/>
      </t>
    </mdx>
    <mdx n="0" f="v">
      <t c="3" si="227">
        <n x="225"/>
        <n x="519"/>
        <n x="136"/>
      </t>
    </mdx>
    <mdx n="0" f="v">
      <t c="3" si="227">
        <n x="225"/>
        <n x="520"/>
        <n x="136"/>
      </t>
    </mdx>
    <mdx n="0" f="v">
      <t c="3" si="227">
        <n x="225"/>
        <n x="521"/>
        <n x="136"/>
      </t>
    </mdx>
    <mdx n="0" f="v">
      <t c="3" si="227">
        <n x="225"/>
        <n x="523"/>
        <n x="136"/>
      </t>
    </mdx>
    <mdx n="0" f="v">
      <t c="3" si="227">
        <n x="225"/>
        <n x="526"/>
        <n x="136"/>
      </t>
    </mdx>
    <mdx n="0" f="v">
      <t c="3" si="227">
        <n x="225"/>
        <n x="528"/>
        <n x="136"/>
      </t>
    </mdx>
    <mdx n="0" f="v">
      <t c="3" si="227">
        <n x="225"/>
        <n x="529"/>
        <n x="136"/>
      </t>
    </mdx>
    <mdx n="0" f="v">
      <t c="3" si="227">
        <n x="225"/>
        <n x="531"/>
        <n x="136"/>
      </t>
    </mdx>
    <mdx n="0" f="v">
      <t c="3" si="227">
        <n x="225"/>
        <n x="524"/>
        <n x="136"/>
      </t>
    </mdx>
    <mdx n="0" f="v">
      <t c="3" si="227">
        <n x="225"/>
        <n x="527"/>
        <n x="136"/>
      </t>
    </mdx>
    <mdx n="0" f="v">
      <t c="3" si="227">
        <n x="225"/>
        <n x="530"/>
        <n x="136"/>
      </t>
    </mdx>
    <mdx n="0" f="v">
      <t c="3" si="227">
        <n x="225"/>
        <n x="533"/>
        <n x="136"/>
      </t>
    </mdx>
    <mdx n="0" f="v">
      <t c="3" si="227">
        <n x="225"/>
        <n x="532"/>
        <n x="136"/>
      </t>
    </mdx>
    <mdx n="0" f="v">
      <t c="3" si="227">
        <n x="225"/>
        <n x="537"/>
        <n x="136"/>
      </t>
    </mdx>
    <mdx n="0" f="v">
      <t c="3" si="227">
        <n x="225"/>
        <n x="534"/>
        <n x="136"/>
      </t>
    </mdx>
    <mdx n="0" f="v">
      <t c="3" si="227">
        <n x="225"/>
        <n x="535"/>
        <n x="136"/>
      </t>
    </mdx>
    <mdx n="0" f="v">
      <t c="3" si="227">
        <n x="225"/>
        <n x="536"/>
        <n x="136"/>
      </t>
    </mdx>
    <mdx n="0" f="v">
      <t c="3" si="227">
        <n x="225"/>
        <n x="538"/>
        <n x="136"/>
      </t>
    </mdx>
    <mdx n="0" f="v">
      <t c="3" si="227">
        <n x="225"/>
        <n x="539"/>
        <n x="136"/>
      </t>
    </mdx>
    <mdx n="0" f="v">
      <t c="3" si="227">
        <n x="225"/>
        <n x="540"/>
        <n x="136"/>
      </t>
    </mdx>
    <mdx n="0" f="v">
      <t c="3" si="227">
        <n x="225"/>
        <n x="541"/>
        <n x="136"/>
      </t>
    </mdx>
    <mdx n="0" f="v">
      <t c="3" si="227">
        <n x="225"/>
        <n x="545"/>
        <n x="136"/>
      </t>
    </mdx>
    <mdx n="0" f="v">
      <t c="3" si="227">
        <n x="225"/>
        <n x="543"/>
        <n x="136"/>
      </t>
    </mdx>
    <mdx n="0" f="v">
      <t c="3" si="227">
        <n x="225"/>
        <n x="542"/>
        <n x="136"/>
      </t>
    </mdx>
    <mdx n="0" f="v">
      <t c="3" si="227">
        <n x="225"/>
        <n x="544"/>
        <n x="136"/>
      </t>
    </mdx>
    <mdx n="0" f="v">
      <t c="3" si="227">
        <n x="225"/>
        <n x="546"/>
        <n x="136"/>
      </t>
    </mdx>
    <mdx n="0" f="v">
      <t c="3" si="227">
        <n x="225"/>
        <n x="271"/>
        <n x="137"/>
      </t>
    </mdx>
    <mdx n="0" f="v">
      <t c="3" si="227">
        <n x="225"/>
        <n x="268"/>
        <n x="137"/>
      </t>
    </mdx>
    <mdx n="0" f="v">
      <t c="3" si="227">
        <n x="225"/>
        <n x="356"/>
        <n x="137"/>
      </t>
    </mdx>
    <mdx n="0" f="v">
      <t c="3" si="227">
        <n x="225"/>
        <n x="357"/>
        <n x="137"/>
      </t>
    </mdx>
    <mdx n="0" f="v">
      <t c="3" si="227">
        <n x="225"/>
        <n x="358"/>
        <n x="137"/>
      </t>
    </mdx>
    <mdx n="0" f="v">
      <t c="3" si="227">
        <n x="225"/>
        <n x="359"/>
        <n x="137"/>
      </t>
    </mdx>
    <mdx n="0" f="v">
      <t c="3" si="227">
        <n x="225"/>
        <n x="360"/>
        <n x="137"/>
      </t>
    </mdx>
    <mdx n="0" f="v">
      <t c="3" si="227">
        <n x="225"/>
        <n x="547"/>
        <n x="137"/>
      </t>
    </mdx>
    <mdx n="0" f="v">
      <t c="3" si="227">
        <n x="225"/>
        <n x="362"/>
        <n x="137"/>
      </t>
    </mdx>
    <mdx n="0" f="v">
      <t c="3" si="227">
        <n x="225"/>
        <n x="364"/>
        <n x="137"/>
      </t>
    </mdx>
    <mdx n="0" f="v">
      <t c="3" si="227">
        <n x="225"/>
        <n x="548"/>
        <n x="137"/>
      </t>
    </mdx>
    <mdx n="0" f="v">
      <t c="3" si="227">
        <n x="225"/>
        <n x="365"/>
        <n x="137"/>
      </t>
    </mdx>
    <mdx n="0" f="v">
      <t c="3" si="227">
        <n x="225"/>
        <n x="366"/>
        <n x="137"/>
      </t>
    </mdx>
    <mdx n="0" f="v">
      <t c="3" si="227">
        <n x="225"/>
        <n x="367"/>
        <n x="137"/>
      </t>
    </mdx>
    <mdx n="0" f="v">
      <t c="3" si="227">
        <n x="225"/>
        <n x="368"/>
        <n x="137"/>
      </t>
    </mdx>
    <mdx n="0" f="v">
      <t c="3" si="227">
        <n x="225"/>
        <n x="307"/>
        <n x="137"/>
      </t>
    </mdx>
    <mdx n="0" f="v">
      <t c="3" si="227">
        <n x="225"/>
        <n x="370"/>
        <n x="137"/>
      </t>
    </mdx>
    <mdx n="0" f="v">
      <t c="3" si="227">
        <n x="225"/>
        <n x="371"/>
        <n x="137"/>
      </t>
    </mdx>
    <mdx n="0" f="v">
      <t c="3" si="227">
        <n x="225"/>
        <n x="372"/>
        <n x="137"/>
      </t>
    </mdx>
    <mdx n="0" f="v">
      <t c="3" si="227">
        <n x="225"/>
        <n x="374"/>
        <n x="137"/>
      </t>
    </mdx>
    <mdx n="0" f="v">
      <t c="3" si="227">
        <n x="225"/>
        <n x="375"/>
        <n x="137"/>
      </t>
    </mdx>
    <mdx n="0" f="v">
      <t c="3" si="227">
        <n x="225"/>
        <n x="376"/>
        <n x="137"/>
      </t>
    </mdx>
    <mdx n="0" f="v">
      <t c="3" si="227">
        <n x="225"/>
        <n x="377"/>
        <n x="137"/>
      </t>
    </mdx>
    <mdx n="0" f="v">
      <t c="3" si="227">
        <n x="225"/>
        <n x="280"/>
        <n x="137"/>
      </t>
    </mdx>
    <mdx n="0" f="v">
      <t c="3" si="227">
        <n x="225"/>
        <n x="311"/>
        <n x="137"/>
      </t>
    </mdx>
    <mdx n="0" f="v">
      <t c="3" si="227">
        <n x="225"/>
        <n x="378"/>
        <n x="137"/>
      </t>
    </mdx>
    <mdx n="0" f="v">
      <t c="3" si="227">
        <n x="225"/>
        <n x="380"/>
        <n x="137"/>
      </t>
    </mdx>
    <mdx n="0" f="v">
      <t c="3" si="227">
        <n x="225"/>
        <n x="381"/>
        <n x="137"/>
      </t>
    </mdx>
    <mdx n="0" f="v">
      <t c="3" si="227">
        <n x="225"/>
        <n x="382"/>
        <n x="137"/>
      </t>
    </mdx>
    <mdx n="0" f="v">
      <t c="3" si="227">
        <n x="225"/>
        <n x="304"/>
        <n x="137"/>
      </t>
    </mdx>
    <mdx n="0" f="v">
      <t c="3" si="227">
        <n x="225"/>
        <n x="384"/>
        <n x="137"/>
      </t>
    </mdx>
    <mdx n="0" f="v">
      <t c="3" si="227">
        <n x="225"/>
        <n x="386"/>
        <n x="137"/>
      </t>
    </mdx>
    <mdx n="0" f="v">
      <t c="3" si="227">
        <n x="225"/>
        <n x="387"/>
        <n x="137"/>
      </t>
    </mdx>
    <mdx n="0" f="v">
      <t c="3" si="227">
        <n x="225"/>
        <n x="388"/>
        <n x="137"/>
      </t>
    </mdx>
    <mdx n="0" f="v">
      <t c="3" si="227">
        <n x="225"/>
        <n x="389"/>
        <n x="137"/>
      </t>
    </mdx>
    <mdx n="0" f="v">
      <t c="3" si="227">
        <n x="225"/>
        <n x="390"/>
        <n x="137"/>
      </t>
    </mdx>
    <mdx n="0" f="v">
      <t c="3" si="227">
        <n x="225"/>
        <n x="404"/>
        <n x="137"/>
      </t>
    </mdx>
    <mdx n="0" f="v">
      <t c="3" si="227">
        <n x="225"/>
        <n x="405"/>
        <n x="137"/>
      </t>
    </mdx>
    <mdx n="0" f="v">
      <t c="3" si="227">
        <n x="225"/>
        <n x="399"/>
        <n x="137"/>
      </t>
    </mdx>
    <mdx n="0" f="v">
      <t c="3" si="227">
        <n x="225"/>
        <n x="278"/>
        <n x="137"/>
      </t>
    </mdx>
    <mdx n="0" f="v">
      <t c="3" si="227">
        <n x="225"/>
        <n x="396"/>
        <n x="137"/>
      </t>
    </mdx>
    <mdx n="0" f="v">
      <t c="3" si="227">
        <n x="225"/>
        <n x="397"/>
        <n x="137"/>
      </t>
    </mdx>
    <mdx n="0" f="v">
      <t c="3" si="227">
        <n x="225"/>
        <n x="398"/>
        <n x="137"/>
      </t>
    </mdx>
    <mdx n="0" f="v">
      <t c="3" si="227">
        <n x="225"/>
        <n x="391"/>
        <n x="137"/>
      </t>
    </mdx>
    <mdx n="0" f="v">
      <t c="3" si="227">
        <n x="225"/>
        <n x="408"/>
        <n x="137"/>
      </t>
    </mdx>
    <mdx n="0" f="v">
      <t c="3" si="227">
        <n x="225"/>
        <n x="409"/>
        <n x="137"/>
      </t>
    </mdx>
    <mdx n="0" f="v">
      <t c="3" si="227">
        <n x="225"/>
        <n x="412"/>
        <n x="137"/>
      </t>
    </mdx>
    <mdx n="0" f="v">
      <t c="3" si="227">
        <n x="225"/>
        <n x="411"/>
        <n x="137"/>
      </t>
    </mdx>
    <mdx n="0" f="v">
      <t c="3" si="227">
        <n x="225"/>
        <n x="413"/>
        <n x="137"/>
      </t>
    </mdx>
    <mdx n="0" f="v">
      <t c="3" si="227">
        <n x="225"/>
        <n x="400"/>
        <n x="137"/>
      </t>
    </mdx>
    <mdx n="0" f="v">
      <t c="3" si="227">
        <n x="225"/>
        <n x="401"/>
        <n x="137"/>
      </t>
    </mdx>
    <mdx n="0" f="v">
      <t c="3" si="227">
        <n x="225"/>
        <n x="402"/>
        <n x="137"/>
      </t>
    </mdx>
    <mdx n="0" f="v">
      <t c="3" si="227">
        <n x="225"/>
        <n x="277"/>
        <n x="137"/>
      </t>
    </mdx>
    <mdx n="0" f="v">
      <t c="3" si="227">
        <n x="225"/>
        <n x="417"/>
        <n x="137"/>
      </t>
    </mdx>
    <mdx n="0" f="v">
      <t c="3" si="227">
        <n x="225"/>
        <n x="414"/>
        <n x="137"/>
      </t>
    </mdx>
    <mdx n="0" f="v">
      <t c="3" si="227">
        <n x="225"/>
        <n x="415"/>
        <n x="137"/>
      </t>
    </mdx>
    <mdx n="0" f="v">
      <t c="3" si="227">
        <n x="225"/>
        <n x="416"/>
        <n x="137"/>
      </t>
    </mdx>
    <mdx n="0" f="v">
      <t c="3" si="227">
        <n x="225"/>
        <n x="418"/>
        <n x="137"/>
      </t>
    </mdx>
    <mdx n="0" f="v">
      <t c="3" si="227">
        <n x="225"/>
        <n x="420"/>
        <n x="137"/>
      </t>
    </mdx>
    <mdx n="0" f="v">
      <t c="3" si="227">
        <n x="225"/>
        <n x="301"/>
        <n x="137"/>
      </t>
    </mdx>
    <mdx n="0" f="v">
      <t c="3" si="227">
        <n x="225"/>
        <n x="299"/>
        <n x="137"/>
      </t>
    </mdx>
    <mdx n="0" f="v">
      <t c="3" si="227">
        <n x="225"/>
        <n x="422"/>
        <n x="137"/>
      </t>
    </mdx>
    <mdx n="0" f="v">
      <t c="3" si="227">
        <n x="225"/>
        <n x="424"/>
        <n x="137"/>
      </t>
    </mdx>
    <mdx n="0" f="v">
      <t c="3" si="227">
        <n x="225"/>
        <n x="348"/>
        <n x="137"/>
      </t>
    </mdx>
    <mdx n="0" f="v">
      <t c="3" si="227">
        <n x="225"/>
        <n x="327"/>
        <n x="137"/>
      </t>
    </mdx>
    <mdx n="0" f="v">
      <t c="3" si="227">
        <n x="225"/>
        <n x="329"/>
        <n x="137"/>
      </t>
    </mdx>
    <mdx n="0" f="v">
      <t c="3" si="227">
        <n x="225"/>
        <n x="428"/>
        <n x="137"/>
      </t>
    </mdx>
    <mdx n="0" f="v">
      <t c="3" si="227">
        <n x="225"/>
        <n x="328"/>
        <n x="137"/>
      </t>
    </mdx>
    <mdx n="0" f="v">
      <t c="3" si="227">
        <n x="225"/>
        <n x="430"/>
        <n x="137"/>
      </t>
    </mdx>
    <mdx n="0" f="v">
      <t c="3" si="227">
        <n x="225"/>
        <n x="431"/>
        <n x="137"/>
      </t>
    </mdx>
    <mdx n="0" f="v">
      <t c="3" si="227">
        <n x="225"/>
        <n x="432"/>
        <n x="137"/>
      </t>
    </mdx>
    <mdx n="0" f="v">
      <t c="3" si="227">
        <n x="225"/>
        <n x="433"/>
        <n x="137"/>
      </t>
    </mdx>
    <mdx n="0" f="v">
      <t c="3" si="227">
        <n x="225"/>
        <n x="442"/>
        <n x="137"/>
      </t>
    </mdx>
    <mdx n="0" f="v">
      <t c="3" si="227">
        <n x="225"/>
        <n x="326"/>
        <n x="137"/>
      </t>
    </mdx>
    <mdx n="0" f="v">
      <t c="3" si="227">
        <n x="225"/>
        <n x="435"/>
        <n x="137"/>
      </t>
    </mdx>
    <mdx n="0" f="v">
      <t c="3" si="227">
        <n x="225"/>
        <n x="294"/>
        <n x="137"/>
      </t>
    </mdx>
    <mdx n="0" f="v">
      <t c="3" si="227">
        <n x="225"/>
        <n x="293"/>
        <n x="137"/>
      </t>
    </mdx>
    <mdx n="0" f="v">
      <t c="3" si="227">
        <n x="225"/>
        <n x="444"/>
        <n x="137"/>
      </t>
    </mdx>
    <mdx n="0" f="v">
      <t c="3" si="227">
        <n x="225"/>
        <n x="445"/>
        <n x="137"/>
      </t>
    </mdx>
    <mdx n="0" f="v">
      <t c="3" si="227">
        <n x="225"/>
        <n x="446"/>
        <n x="137"/>
      </t>
    </mdx>
    <mdx n="0" f="v">
      <t c="3" si="227">
        <n x="225"/>
        <n x="276"/>
        <n x="137"/>
      </t>
    </mdx>
    <mdx n="0" f="v">
      <t c="3" si="227">
        <n x="225"/>
        <n x="453"/>
        <n x="137"/>
      </t>
    </mdx>
    <mdx n="0" f="v">
      <t c="3" si="227">
        <n x="225"/>
        <n x="456"/>
        <n x="137"/>
      </t>
    </mdx>
    <mdx n="0" f="v">
      <t c="3" si="227">
        <n x="225"/>
        <n x="438"/>
        <n x="137"/>
      </t>
    </mdx>
    <mdx n="0" f="v">
      <t c="3" si="227">
        <n x="225"/>
        <n x="440"/>
        <n x="137"/>
      </t>
    </mdx>
    <mdx n="0" f="v">
      <t c="3" si="227">
        <n x="225"/>
        <n x="441"/>
        <n x="137"/>
      </t>
    </mdx>
    <mdx n="0" f="v">
      <t c="3" si="227">
        <n x="225"/>
        <n x="447"/>
        <n x="137"/>
      </t>
    </mdx>
    <mdx n="0" f="v">
      <t c="3" si="227">
        <n x="225"/>
        <n x="461"/>
        <n x="137"/>
      </t>
    </mdx>
    <mdx n="0" f="v">
      <t c="3" si="227">
        <n x="225"/>
        <n x="462"/>
        <n x="137"/>
      </t>
    </mdx>
    <mdx n="0" f="v">
      <t c="3" si="227">
        <n x="225"/>
        <n x="463"/>
        <n x="137"/>
      </t>
    </mdx>
    <mdx n="0" f="v">
      <t c="3" si="227">
        <n x="225"/>
        <n x="465"/>
        <n x="137"/>
      </t>
    </mdx>
    <mdx n="0" f="v">
      <t c="3" si="227">
        <n x="225"/>
        <n x="467"/>
        <n x="137"/>
      </t>
    </mdx>
    <mdx n="0" f="v">
      <t c="3" si="227">
        <n x="225"/>
        <n x="459"/>
        <n x="137"/>
      </t>
    </mdx>
    <mdx n="0" f="v">
      <t c="3" si="227">
        <n x="225"/>
        <n x="448"/>
        <n x="137"/>
      </t>
    </mdx>
    <mdx n="0" f="v">
      <t c="3" si="227">
        <n x="225"/>
        <n x="450"/>
        <n x="137"/>
      </t>
    </mdx>
    <mdx n="0" f="v">
      <t c="3" si="227">
        <n x="225"/>
        <n x="451"/>
        <n x="137"/>
      </t>
    </mdx>
    <mdx n="0" f="v">
      <t c="3" si="227">
        <n x="225"/>
        <n x="457"/>
        <n x="137"/>
      </t>
    </mdx>
    <mdx n="0" f="v">
      <t c="3" si="227">
        <n x="225"/>
        <n x="458"/>
        <n x="137"/>
      </t>
    </mdx>
    <mdx n="0" f="v">
      <t c="3" si="227">
        <n x="225"/>
        <n x="473"/>
        <n x="137"/>
      </t>
    </mdx>
    <mdx n="0" f="v">
      <t c="3" si="227">
        <n x="225"/>
        <n x="474"/>
        <n x="137"/>
      </t>
    </mdx>
    <mdx n="0" f="v">
      <t c="3" si="227">
        <n x="225"/>
        <n x="475"/>
        <n x="137"/>
      </t>
    </mdx>
    <mdx n="0" f="v">
      <t c="3" si="227">
        <n x="225"/>
        <n x="476"/>
        <n x="137"/>
      </t>
    </mdx>
    <mdx n="0" f="v">
      <t c="3" si="227">
        <n x="225"/>
        <n x="460"/>
        <n x="137"/>
      </t>
    </mdx>
    <mdx n="0" f="v">
      <t c="3" si="227">
        <n x="225"/>
        <n x="468"/>
        <n x="137"/>
      </t>
    </mdx>
    <mdx n="0" f="v">
      <t c="3" si="227">
        <n x="225"/>
        <n x="469"/>
        <n x="137"/>
      </t>
    </mdx>
    <mdx n="0" f="v">
      <t c="3" si="227">
        <n x="225"/>
        <n x="471"/>
        <n x="137"/>
      </t>
    </mdx>
    <mdx n="0" f="v">
      <t c="3" si="227">
        <n x="225"/>
        <n x="477"/>
        <n x="137"/>
      </t>
    </mdx>
    <mdx n="0" f="v">
      <t c="3" si="227">
        <n x="225"/>
        <n x="478"/>
        <n x="137"/>
      </t>
    </mdx>
    <mdx n="0" f="v">
      <t c="3" si="227">
        <n x="225"/>
        <n x="472"/>
        <n x="137"/>
      </t>
    </mdx>
    <mdx n="0" f="v">
      <t c="3" si="227">
        <n x="225"/>
        <n x="480"/>
        <n x="137"/>
      </t>
    </mdx>
    <mdx n="0" f="v">
      <t c="3" si="227">
        <n x="225"/>
        <n x="483"/>
        <n x="137"/>
      </t>
    </mdx>
    <mdx n="0" f="v">
      <t c="3" si="227">
        <n x="225"/>
        <n x="484"/>
        <n x="137"/>
      </t>
    </mdx>
    <mdx n="0" f="v">
      <t c="3" si="227">
        <n x="225"/>
        <n x="485"/>
        <n x="137"/>
      </t>
    </mdx>
    <mdx n="0" f="v">
      <t c="3" si="227">
        <n x="225"/>
        <n x="486"/>
        <n x="137"/>
      </t>
    </mdx>
    <mdx n="0" f="v">
      <t c="3" si="227">
        <n x="225"/>
        <n x="482"/>
        <n x="137"/>
      </t>
    </mdx>
    <mdx n="0" f="v">
      <t c="3" si="227">
        <n x="225"/>
        <n x="487"/>
        <n x="137"/>
      </t>
    </mdx>
    <mdx n="0" f="v">
      <t c="3" si="227">
        <n x="225"/>
        <n x="488"/>
        <n x="137"/>
      </t>
    </mdx>
    <mdx n="0" f="v">
      <t c="3" si="227">
        <n x="225"/>
        <n x="490"/>
        <n x="137"/>
      </t>
    </mdx>
    <mdx n="0" f="v">
      <t c="3" si="227">
        <n x="225"/>
        <n x="494"/>
        <n x="137"/>
      </t>
    </mdx>
    <mdx n="0" f="v">
      <t c="3" si="227">
        <n x="225"/>
        <n x="497"/>
        <n x="137"/>
      </t>
    </mdx>
    <mdx n="0" f="v">
      <t c="3" si="227">
        <n x="225"/>
        <n x="498"/>
        <n x="137"/>
      </t>
    </mdx>
    <mdx n="0" f="v">
      <t c="3" si="227">
        <n x="225"/>
        <n x="499"/>
        <n x="137"/>
      </t>
    </mdx>
    <mdx n="0" f="v">
      <t c="3" si="227">
        <n x="225"/>
        <n x="500"/>
        <n x="137"/>
      </t>
    </mdx>
    <mdx n="0" f="v">
      <t c="3" si="227">
        <n x="225"/>
        <n x="501"/>
        <n x="137"/>
      </t>
    </mdx>
    <mdx n="0" f="v">
      <t c="3" si="227">
        <n x="225"/>
        <n x="507"/>
        <n x="137"/>
      </t>
    </mdx>
    <mdx n="0" f="v">
      <t c="3" si="227">
        <n x="225"/>
        <n x="509"/>
        <n x="137"/>
      </t>
    </mdx>
    <mdx n="0" f="v">
      <t c="3" si="227">
        <n x="225"/>
        <n x="503"/>
        <n x="137"/>
      </t>
    </mdx>
    <mdx n="0" f="v">
      <t c="3" si="227">
        <n x="225"/>
        <n x="505"/>
        <n x="137"/>
      </t>
    </mdx>
    <mdx n="0" f="v">
      <t c="3" si="227">
        <n x="225"/>
        <n x="506"/>
        <n x="137"/>
      </t>
    </mdx>
    <mdx n="0" f="v">
      <t c="3" si="227">
        <n x="225"/>
        <n x="513"/>
        <n x="137"/>
      </t>
    </mdx>
    <mdx n="0" f="v">
      <t c="3" si="227">
        <n x="225"/>
        <n x="514"/>
        <n x="137"/>
      </t>
    </mdx>
    <mdx n="0" f="v">
      <t c="3" si="227">
        <n x="225"/>
        <n x="515"/>
        <n x="137"/>
      </t>
    </mdx>
    <mdx n="0" f="v">
      <t c="3" si="227">
        <n x="225"/>
        <n x="510"/>
        <n x="137"/>
      </t>
    </mdx>
    <mdx n="0" f="v">
      <t c="3" si="227">
        <n x="225"/>
        <n x="511"/>
        <n x="137"/>
      </t>
    </mdx>
    <mdx n="0" f="v">
      <t c="3" si="227">
        <n x="225"/>
        <n x="516"/>
        <n x="137"/>
      </t>
    </mdx>
    <mdx n="0" f="v">
      <t c="3" si="227">
        <n x="225"/>
        <n x="517"/>
        <n x="137"/>
      </t>
    </mdx>
    <mdx n="0" f="v">
      <t c="3" si="227">
        <n x="225"/>
        <n x="518"/>
        <n x="137"/>
      </t>
    </mdx>
    <mdx n="0" f="v">
      <t c="3" si="227">
        <n x="225"/>
        <n x="522"/>
        <n x="137"/>
      </t>
    </mdx>
    <mdx n="0" f="v">
      <t c="3" si="227">
        <n x="225"/>
        <n x="519"/>
        <n x="137"/>
      </t>
    </mdx>
    <mdx n="0" f="v">
      <t c="3" si="227">
        <n x="225"/>
        <n x="520"/>
        <n x="137"/>
      </t>
    </mdx>
    <mdx n="0" f="v">
      <t c="3" si="227">
        <n x="225"/>
        <n x="521"/>
        <n x="137"/>
      </t>
    </mdx>
    <mdx n="0" f="v">
      <t c="3" si="227">
        <n x="225"/>
        <n x="525"/>
        <n x="137"/>
      </t>
    </mdx>
    <mdx n="0" f="v">
      <t c="3" si="227">
        <n x="225"/>
        <n x="523"/>
        <n x="137"/>
      </t>
    </mdx>
    <mdx n="0" f="v">
      <t c="3" si="227">
        <n x="225"/>
        <n x="526"/>
        <n x="137"/>
      </t>
    </mdx>
    <mdx n="0" f="v">
      <t c="3" si="227">
        <n x="225"/>
        <n x="528"/>
        <n x="137"/>
      </t>
    </mdx>
    <mdx n="0" f="v">
      <t c="3" si="227">
        <n x="225"/>
        <n x="531"/>
        <n x="137"/>
      </t>
    </mdx>
    <mdx n="0" f="v">
      <t c="3" si="227">
        <n x="225"/>
        <n x="524"/>
        <n x="137"/>
      </t>
    </mdx>
    <mdx n="0" f="v">
      <t c="3" si="227">
        <n x="225"/>
        <n x="527"/>
        <n x="137"/>
      </t>
    </mdx>
    <mdx n="0" f="v">
      <t c="3" si="227">
        <n x="225"/>
        <n x="533"/>
        <n x="137"/>
      </t>
    </mdx>
    <mdx n="0" f="v">
      <t c="3" si="227">
        <n x="225"/>
        <n x="532"/>
        <n x="137"/>
      </t>
    </mdx>
    <mdx n="0" f="v">
      <t c="3" si="227">
        <n x="225"/>
        <n x="535"/>
        <n x="137"/>
      </t>
    </mdx>
    <mdx n="0" f="v">
      <t c="3" si="227">
        <n x="225"/>
        <n x="537"/>
        <n x="137"/>
      </t>
    </mdx>
    <mdx n="0" f="v">
      <t c="3" si="227">
        <n x="225"/>
        <n x="536"/>
        <n x="137"/>
      </t>
    </mdx>
    <mdx n="0" f="v">
      <t c="3" si="227">
        <n x="225"/>
        <n x="539"/>
        <n x="137"/>
      </t>
    </mdx>
    <mdx n="0" f="v">
      <t c="3" si="227">
        <n x="225"/>
        <n x="541"/>
        <n x="137"/>
      </t>
    </mdx>
    <mdx n="0" f="v">
      <t c="3" si="227">
        <n x="225"/>
        <n x="545"/>
        <n x="137"/>
      </t>
    </mdx>
    <mdx n="0" f="v">
      <t c="3" si="227">
        <n x="225"/>
        <n x="543"/>
        <n x="137"/>
      </t>
    </mdx>
    <mdx n="0" f="v">
      <t c="3" si="227">
        <n x="225"/>
        <n x="542"/>
        <n x="137"/>
      </t>
    </mdx>
    <mdx n="0" f="v">
      <t c="3" si="227">
        <n x="225"/>
        <n x="546"/>
        <n x="137"/>
      </t>
    </mdx>
    <mdx n="0" f="v">
      <t c="3" si="227">
        <n x="225"/>
        <n x="272"/>
        <n x="138"/>
      </t>
    </mdx>
    <mdx n="0" f="v">
      <t c="3" si="227">
        <n x="225"/>
        <n x="273"/>
        <n x="138"/>
      </t>
    </mdx>
    <mdx n="0" f="v">
      <t c="3" si="227">
        <n x="225"/>
        <n x="271"/>
        <n x="138"/>
      </t>
    </mdx>
    <mdx n="0" f="v">
      <t c="3" si="227">
        <n x="225"/>
        <n x="270"/>
        <n x="138"/>
      </t>
    </mdx>
    <mdx n="0" f="v">
      <t c="3" si="227">
        <n x="225"/>
        <n x="268"/>
        <n x="138"/>
      </t>
    </mdx>
    <mdx n="0" f="v">
      <t c="3" si="227">
        <n x="225"/>
        <n x="355"/>
        <n x="138"/>
      </t>
    </mdx>
    <mdx n="0" f="v">
      <t c="3" si="227">
        <n x="225"/>
        <n x="356"/>
        <n x="138"/>
      </t>
    </mdx>
    <mdx n="0" f="v">
      <t c="3" si="227">
        <n x="225"/>
        <n x="357"/>
        <n x="138"/>
      </t>
    </mdx>
    <mdx n="0" f="v">
      <t c="3" si="227">
        <n x="225"/>
        <n x="358"/>
        <n x="138"/>
      </t>
    </mdx>
    <mdx n="0" f="v">
      <t c="3" si="227">
        <n x="225"/>
        <n x="359"/>
        <n x="138"/>
      </t>
    </mdx>
    <mdx n="0" f="v">
      <t c="3" si="227">
        <n x="225"/>
        <n x="360"/>
        <n x="138"/>
      </t>
    </mdx>
    <mdx n="0" f="v">
      <t c="3" si="227">
        <n x="225"/>
        <n x="361"/>
        <n x="138"/>
      </t>
    </mdx>
    <mdx n="0" f="v">
      <t c="3" si="227">
        <n x="225"/>
        <n x="255"/>
        <n x="138"/>
      </t>
    </mdx>
    <mdx n="0" f="v">
      <t c="3" si="227">
        <n x="225"/>
        <n x="547"/>
        <n x="138"/>
      </t>
    </mdx>
    <mdx n="0" f="v">
      <t c="3" si="227">
        <n x="225"/>
        <n x="362"/>
        <n x="138"/>
      </t>
    </mdx>
    <mdx n="0" f="v">
      <t c="3" si="227">
        <n x="225"/>
        <n x="363"/>
        <n x="138"/>
      </t>
    </mdx>
    <mdx n="0" f="v">
      <t c="3" si="227">
        <n x="225"/>
        <n x="364"/>
        <n x="138"/>
      </t>
    </mdx>
    <mdx n="0" f="v">
      <t c="3" si="227">
        <n x="225"/>
        <n x="548"/>
        <n x="138"/>
      </t>
    </mdx>
    <mdx n="0" f="v">
      <t c="3" si="227">
        <n x="225"/>
        <n x="365"/>
        <n x="138"/>
      </t>
    </mdx>
    <mdx n="0" f="v">
      <t c="3" si="227">
        <n x="225"/>
        <n x="366"/>
        <n x="138"/>
      </t>
    </mdx>
    <mdx n="0" f="v">
      <t c="3" si="227">
        <n x="225"/>
        <n x="367"/>
        <n x="138"/>
      </t>
    </mdx>
    <mdx n="0" f="v">
      <t c="3" si="227">
        <n x="225"/>
        <n x="368"/>
        <n x="138"/>
      </t>
    </mdx>
    <mdx n="0" f="v">
      <t c="3" si="227">
        <n x="225"/>
        <n x="369"/>
        <n x="138"/>
      </t>
    </mdx>
    <mdx n="0" f="v">
      <t c="3" si="227">
        <n x="225"/>
        <n x="307"/>
        <n x="138"/>
      </t>
    </mdx>
    <mdx n="0" f="v">
      <t c="3" si="227">
        <n x="225"/>
        <n x="370"/>
        <n x="138"/>
      </t>
    </mdx>
    <mdx n="0" f="v">
      <t c="3" si="227">
        <n x="225"/>
        <n x="371"/>
        <n x="138"/>
      </t>
    </mdx>
    <mdx n="0" f="v">
      <t c="3" si="227">
        <n x="225"/>
        <n x="372"/>
        <n x="138"/>
      </t>
    </mdx>
    <mdx n="0" f="v">
      <t c="3" si="227">
        <n x="225"/>
        <n x="383"/>
        <n x="138"/>
      </t>
    </mdx>
    <mdx n="0" f="v">
      <t c="3" si="227">
        <n x="225"/>
        <n x="373"/>
        <n x="138"/>
      </t>
    </mdx>
    <mdx n="0" f="v">
      <t c="3" si="227">
        <n x="225"/>
        <n x="374"/>
        <n x="138"/>
      </t>
    </mdx>
    <mdx n="0" f="v">
      <t c="3" si="227">
        <n x="225"/>
        <n x="375"/>
        <n x="138"/>
      </t>
    </mdx>
    <mdx n="0" f="v">
      <t c="3" si="227">
        <n x="225"/>
        <n x="281"/>
        <n x="138"/>
      </t>
    </mdx>
    <mdx n="0" f="v">
      <t c="3" si="227">
        <n x="225"/>
        <n x="376"/>
        <n x="138"/>
      </t>
    </mdx>
    <mdx n="0" f="v">
      <t c="3" si="227">
        <n x="225"/>
        <n x="377"/>
        <n x="138"/>
      </t>
    </mdx>
    <mdx n="0" f="v">
      <t c="3" si="227">
        <n x="225"/>
        <n x="280"/>
        <n x="138"/>
      </t>
    </mdx>
    <mdx n="0" f="v">
      <t c="3" si="227">
        <n x="225"/>
        <n x="311"/>
        <n x="138"/>
      </t>
    </mdx>
    <mdx n="0" f="v">
      <t c="3" si="227">
        <n x="225"/>
        <n x="378"/>
        <n x="138"/>
      </t>
    </mdx>
    <mdx n="0" f="v">
      <t c="3" si="227">
        <n x="225"/>
        <n x="379"/>
        <n x="138"/>
      </t>
    </mdx>
    <mdx n="0" f="v">
      <t c="3" si="227">
        <n x="225"/>
        <n x="380"/>
        <n x="138"/>
      </t>
    </mdx>
    <mdx n="0" f="v">
      <t c="3" si="227">
        <n x="225"/>
        <n x="381"/>
        <n x="138"/>
      </t>
    </mdx>
    <mdx n="0" f="v">
      <t c="3" si="227">
        <n x="225"/>
        <n x="382"/>
        <n x="138"/>
      </t>
    </mdx>
    <mdx n="0" f="v">
      <t c="3" si="227">
        <n x="225"/>
        <n x="384"/>
        <n x="138"/>
      </t>
    </mdx>
    <mdx n="0" f="v">
      <t c="3" si="227">
        <n x="225"/>
        <n x="385"/>
        <n x="138"/>
      </t>
    </mdx>
    <mdx n="0" f="v">
      <t c="3" si="227">
        <n x="225"/>
        <n x="386"/>
        <n x="138"/>
      </t>
    </mdx>
    <mdx n="0" f="v">
      <t c="3" si="227">
        <n x="225"/>
        <n x="387"/>
        <n x="138"/>
      </t>
    </mdx>
    <mdx n="0" f="v">
      <t c="3" si="227">
        <n x="225"/>
        <n x="388"/>
        <n x="138"/>
      </t>
    </mdx>
    <mdx n="0" f="v">
      <t c="3" si="227">
        <n x="225"/>
        <n x="389"/>
        <n x="138"/>
      </t>
    </mdx>
    <mdx n="0" f="v">
      <t c="3" si="227">
        <n x="225"/>
        <n x="390"/>
        <n x="138"/>
      </t>
    </mdx>
    <mdx n="0" f="v">
      <t c="3" si="227">
        <n x="225"/>
        <n x="391"/>
        <n x="138"/>
      </t>
    </mdx>
    <mdx n="0" f="v">
      <t c="3" si="227">
        <n x="225"/>
        <n x="405"/>
        <n x="138"/>
      </t>
    </mdx>
    <mdx n="0" f="v">
      <t c="3" si="227">
        <n x="225"/>
        <n x="399"/>
        <n x="138"/>
      </t>
    </mdx>
    <mdx n="0" f="v">
      <t c="3" si="227">
        <n x="225"/>
        <n x="393"/>
        <n x="138"/>
      </t>
    </mdx>
    <mdx n="0" f="v">
      <t c="3" si="227">
        <n x="225"/>
        <n x="394"/>
        <n x="138"/>
      </t>
    </mdx>
    <mdx n="0" f="v">
      <t c="3" si="227">
        <n x="225"/>
        <n x="395"/>
        <n x="138"/>
      </t>
    </mdx>
    <mdx n="0" f="v">
      <t c="3" si="227">
        <n x="225"/>
        <n x="278"/>
        <n x="138"/>
      </t>
    </mdx>
    <mdx n="0" f="v">
      <t c="3" si="227">
        <n x="225"/>
        <n x="396"/>
        <n x="138"/>
      </t>
    </mdx>
    <mdx n="0" f="v">
      <t c="3" si="227">
        <n x="225"/>
        <n x="397"/>
        <n x="138"/>
      </t>
    </mdx>
    <mdx n="0" f="v">
      <t c="3" si="227">
        <n x="225"/>
        <n x="398"/>
        <n x="138"/>
      </t>
    </mdx>
    <mdx n="0" f="v">
      <t c="3" si="227">
        <n x="225"/>
        <n x="392"/>
        <n x="138"/>
      </t>
    </mdx>
    <mdx n="0" f="v">
      <t c="3" si="227">
        <n x="225"/>
        <n x="404"/>
        <n x="138"/>
      </t>
    </mdx>
    <mdx n="0" f="v">
      <t c="3" si="227">
        <n x="225"/>
        <n x="411"/>
        <n x="138"/>
      </t>
    </mdx>
    <mdx n="0" f="v">
      <t c="3" si="227">
        <n x="225"/>
        <n x="412"/>
        <n x="138"/>
      </t>
    </mdx>
    <mdx n="0" f="v">
      <t c="3" si="227">
        <n x="225"/>
        <n x="406"/>
        <n x="138"/>
      </t>
    </mdx>
    <mdx n="0" f="v">
      <t c="3" si="227">
        <n x="225"/>
        <n x="407"/>
        <n x="138"/>
      </t>
    </mdx>
    <mdx n="0" f="v">
      <t c="3" si="227">
        <n x="225"/>
        <n x="408"/>
        <n x="138"/>
      </t>
    </mdx>
    <mdx n="0" f="v">
      <t c="3" si="227">
        <n x="225"/>
        <n x="409"/>
        <n x="138"/>
      </t>
    </mdx>
    <mdx n="0" f="v">
      <t c="3" si="227">
        <n x="225"/>
        <n x="410"/>
        <n x="138"/>
      </t>
    </mdx>
    <mdx n="0" f="v">
      <t c="3" si="227">
        <n x="225"/>
        <n x="403"/>
        <n x="138"/>
      </t>
    </mdx>
    <mdx n="0" f="v">
      <t c="3" si="227">
        <n x="225"/>
        <n x="413"/>
        <n x="138"/>
      </t>
    </mdx>
    <mdx n="0" f="v">
      <t c="3" si="227">
        <n x="225"/>
        <n x="400"/>
        <n x="138"/>
      </t>
    </mdx>
    <mdx n="0" f="v">
      <t c="3" si="227">
        <n x="225"/>
        <n x="401"/>
        <n x="138"/>
      </t>
    </mdx>
    <mdx n="0" f="v">
      <t c="3" si="227">
        <n x="225"/>
        <n x="402"/>
        <n x="138"/>
      </t>
    </mdx>
    <mdx n="0" f="v">
      <t c="3" si="227">
        <n x="225"/>
        <n x="277"/>
        <n x="138"/>
      </t>
    </mdx>
    <mdx n="0" f="v">
      <t c="3" si="227">
        <n x="225"/>
        <n x="417"/>
        <n x="138"/>
      </t>
    </mdx>
    <mdx n="0" f="v">
      <t c="3" si="227">
        <n x="225"/>
        <n x="414"/>
        <n x="138"/>
      </t>
    </mdx>
    <mdx n="0" f="v">
      <t c="3" si="227">
        <n x="225"/>
        <n x="415"/>
        <n x="138"/>
      </t>
    </mdx>
    <mdx n="0" f="v">
      <t c="3" si="227">
        <n x="225"/>
        <n x="416"/>
        <n x="138"/>
      </t>
    </mdx>
    <mdx n="0" f="v">
      <t c="3" si="227">
        <n x="225"/>
        <n x="427"/>
        <n x="138"/>
      </t>
    </mdx>
    <mdx n="0" f="v">
      <t c="3" si="227">
        <n x="225"/>
        <n x="418"/>
        <n x="138"/>
      </t>
    </mdx>
    <mdx n="0" f="v">
      <t c="3" si="227">
        <n x="225"/>
        <n x="419"/>
        <n x="138"/>
      </t>
    </mdx>
    <mdx n="0" f="v">
      <t c="3" si="227">
        <n x="225"/>
        <n x="420"/>
        <n x="138"/>
      </t>
    </mdx>
    <mdx n="0" f="v">
      <t c="3" si="227">
        <n x="225"/>
        <n x="301"/>
        <n x="138"/>
      </t>
    </mdx>
    <mdx n="0" f="v">
      <t c="3" si="227">
        <n x="225"/>
        <n x="299"/>
        <n x="138"/>
      </t>
    </mdx>
    <mdx n="0" f="v">
      <t c="3" si="227">
        <n x="225"/>
        <n x="297"/>
        <n x="138"/>
      </t>
    </mdx>
    <mdx n="0" f="v">
      <t c="3" si="227">
        <n x="225"/>
        <n x="421"/>
        <n x="138"/>
      </t>
    </mdx>
    <mdx n="0" f="v">
      <t c="3" si="227">
        <n x="225"/>
        <n x="422"/>
        <n x="138"/>
      </t>
    </mdx>
    <mdx n="0" f="v">
      <t c="3" si="227">
        <n x="225"/>
        <n x="423"/>
        <n x="138"/>
      </t>
    </mdx>
    <mdx n="0" f="v">
      <t c="3" si="227">
        <n x="225"/>
        <n x="424"/>
        <n x="138"/>
      </t>
    </mdx>
    <mdx n="0" f="v">
      <t c="3" si="227">
        <n x="225"/>
        <n x="425"/>
        <n x="138"/>
      </t>
    </mdx>
    <mdx n="0" f="v">
      <t c="3" si="227">
        <n x="225"/>
        <n x="348"/>
        <n x="138"/>
      </t>
    </mdx>
    <mdx n="0" f="v">
      <t c="3" si="227">
        <n x="225"/>
        <n x="327"/>
        <n x="138"/>
      </t>
    </mdx>
    <mdx n="0" f="v">
      <t c="3" si="227">
        <n x="225"/>
        <n x="426"/>
        <n x="138"/>
      </t>
    </mdx>
    <mdx n="0" f="v">
      <t c="3" si="227">
        <n x="225"/>
        <n x="433"/>
        <n x="138"/>
      </t>
    </mdx>
    <mdx n="0" f="v">
      <t c="3" si="227">
        <n x="225"/>
        <n x="442"/>
        <n x="138"/>
      </t>
    </mdx>
    <mdx n="0" f="v">
      <t c="3" si="227">
        <n x="225"/>
        <n x="329"/>
        <n x="138"/>
      </t>
    </mdx>
    <mdx n="0" f="v">
      <t c="3" si="227">
        <n x="225"/>
        <n x="428"/>
        <n x="138"/>
      </t>
    </mdx>
    <mdx n="0" f="v">
      <t c="3" si="227">
        <n x="225"/>
        <n x="429"/>
        <n x="138"/>
      </t>
    </mdx>
    <mdx n="0" f="v">
      <t c="3" si="227">
        <n x="225"/>
        <n x="430"/>
        <n x="138"/>
      </t>
    </mdx>
    <mdx n="0" f="v">
      <t c="3" si="227">
        <n x="225"/>
        <n x="431"/>
        <n x="138"/>
      </t>
    </mdx>
    <mdx n="0" f="v">
      <t c="3" si="227">
        <n x="225"/>
        <n x="432"/>
        <n x="138"/>
      </t>
    </mdx>
    <mdx n="0" f="v">
      <t c="3" si="227">
        <n x="225"/>
        <n x="326"/>
        <n x="138"/>
      </t>
    </mdx>
    <mdx n="0" f="v">
      <t c="3" si="227">
        <n x="225"/>
        <n x="435"/>
        <n x="138"/>
      </t>
    </mdx>
    <mdx n="0" f="v">
      <t c="3" si="227">
        <n x="225"/>
        <n x="436"/>
        <n x="138"/>
      </t>
    </mdx>
    <mdx n="0" f="v">
      <t c="3" si="227">
        <n x="225"/>
        <n x="437"/>
        <n x="138"/>
      </t>
    </mdx>
    <mdx n="0" f="v">
      <t c="3" si="227">
        <n x="225"/>
        <n x="294"/>
        <n x="138"/>
      </t>
    </mdx>
    <mdx n="0" f="v">
      <t c="3" si="227">
        <n x="225"/>
        <n x="293"/>
        <n x="138"/>
      </t>
    </mdx>
    <mdx n="0" f="v">
      <t c="3" si="227">
        <n x="225"/>
        <n x="473"/>
        <n x="138"/>
      </t>
    </mdx>
    <mdx n="0" f="v">
      <t c="3" si="227">
        <n x="225"/>
        <n x="443"/>
        <n x="138"/>
      </t>
    </mdx>
    <mdx n="0" f="v">
      <t c="3" si="227">
        <n x="225"/>
        <n x="444"/>
        <n x="138"/>
      </t>
    </mdx>
    <mdx n="0" f="v">
      <t c="3" si="227">
        <n x="225"/>
        <n x="445"/>
        <n x="138"/>
      </t>
    </mdx>
    <mdx n="0" f="v">
      <t c="3" si="227">
        <n x="225"/>
        <n x="446"/>
        <n x="138"/>
      </t>
    </mdx>
    <mdx n="0" f="v">
      <t c="3" si="227">
        <n x="225"/>
        <n x="434"/>
        <n x="138"/>
      </t>
    </mdx>
    <mdx n="0" f="v">
      <t c="3" si="227">
        <n x="225"/>
        <n x="452"/>
        <n x="138"/>
      </t>
    </mdx>
    <mdx n="0" f="v">
      <t c="3" si="227">
        <n x="225"/>
        <n x="276"/>
        <n x="138"/>
      </t>
    </mdx>
    <mdx n="0" f="v">
      <t c="3" si="227">
        <n x="225"/>
        <n x="453"/>
        <n x="138"/>
      </t>
    </mdx>
    <mdx n="0" f="v">
      <t c="3" si="227">
        <n x="225"/>
        <n x="454"/>
        <n x="138"/>
      </t>
    </mdx>
    <mdx n="0" f="v">
      <t c="3" si="227">
        <n x="225"/>
        <n x="455"/>
        <n x="138"/>
      </t>
    </mdx>
    <mdx n="0" f="v">
      <t c="3" si="227">
        <n x="225"/>
        <n x="456"/>
        <n x="138"/>
      </t>
    </mdx>
    <mdx n="0" f="v">
      <t c="3" si="227">
        <n x="225"/>
        <n x="438"/>
        <n x="138"/>
      </t>
    </mdx>
    <mdx n="0" f="v">
      <t c="3" si="227">
        <n x="225"/>
        <n x="350"/>
        <n x="138"/>
      </t>
    </mdx>
    <mdx n="0" f="v">
      <t c="3" si="227">
        <n x="225"/>
        <n x="439"/>
        <n x="138"/>
      </t>
    </mdx>
    <mdx n="0" f="v">
      <t c="3" si="227">
        <n x="225"/>
        <n x="440"/>
        <n x="138"/>
      </t>
    </mdx>
    <mdx n="0" f="v">
      <t c="3" si="227">
        <n x="225"/>
        <n x="441"/>
        <n x="138"/>
      </t>
    </mdx>
    <mdx n="0" f="v">
      <t c="3" si="227">
        <n x="225"/>
        <n x="447"/>
        <n x="138"/>
      </t>
    </mdx>
    <mdx n="0" f="v">
      <t c="3" si="227">
        <n x="225"/>
        <n x="346"/>
        <n x="138"/>
      </t>
    </mdx>
    <mdx n="0" f="v">
      <t c="3" si="227">
        <n x="225"/>
        <n x="461"/>
        <n x="138"/>
      </t>
    </mdx>
    <mdx n="0" f="v">
      <t c="3" si="227">
        <n x="225"/>
        <n x="462"/>
        <n x="138"/>
      </t>
    </mdx>
    <mdx n="0" f="v">
      <t c="3" si="227">
        <n x="225"/>
        <n x="463"/>
        <n x="138"/>
      </t>
    </mdx>
    <mdx n="0" f="v">
      <t c="3" si="227">
        <n x="225"/>
        <n x="464"/>
        <n x="138"/>
      </t>
    </mdx>
    <mdx n="0" f="v">
      <t c="3" si="227">
        <n x="225"/>
        <n x="465"/>
        <n x="138"/>
      </t>
    </mdx>
    <mdx n="0" f="v">
      <t c="3" si="227">
        <n x="225"/>
        <n x="466"/>
        <n x="138"/>
      </t>
    </mdx>
    <mdx n="0" f="v">
      <t c="3" si="227">
        <n x="225"/>
        <n x="467"/>
        <n x="138"/>
      </t>
    </mdx>
    <mdx n="0" f="v">
      <t c="3" si="227">
        <n x="225"/>
        <n x="459"/>
        <n x="138"/>
      </t>
    </mdx>
    <mdx n="0" f="v">
      <t c="3" si="227">
        <n x="225"/>
        <n x="448"/>
        <n x="138"/>
      </t>
    </mdx>
    <mdx n="0" f="v">
      <t c="3" si="227">
        <n x="225"/>
        <n x="449"/>
        <n x="138"/>
      </t>
    </mdx>
    <mdx n="0" f="v">
      <t c="3" si="227">
        <n x="225"/>
        <n x="450"/>
        <n x="138"/>
      </t>
    </mdx>
    <mdx n="0" f="v">
      <t c="3" si="227">
        <n x="225"/>
        <n x="451"/>
        <n x="138"/>
      </t>
    </mdx>
    <mdx n="0" f="v">
      <t c="3" si="227">
        <n x="225"/>
        <n x="457"/>
        <n x="138"/>
      </t>
    </mdx>
    <mdx n="0" f="v">
      <t c="3" si="227">
        <n x="225"/>
        <n x="458"/>
        <n x="138"/>
      </t>
    </mdx>
    <mdx n="0" f="v">
      <t c="3" si="227">
        <n x="225"/>
        <n x="474"/>
        <n x="138"/>
      </t>
    </mdx>
    <mdx n="0" f="v">
      <t c="3" si="227">
        <n x="225"/>
        <n x="475"/>
        <n x="138"/>
      </t>
    </mdx>
    <mdx n="0" f="v">
      <t c="3" si="227">
        <n x="225"/>
        <n x="476"/>
        <n x="138"/>
      </t>
    </mdx>
    <mdx n="0" f="v">
      <t c="3" si="227">
        <n x="225"/>
        <n x="460"/>
        <n x="138"/>
      </t>
    </mdx>
    <mdx n="0" f="v">
      <t c="3" si="227">
        <n x="225"/>
        <n x="468"/>
        <n x="138"/>
      </t>
    </mdx>
    <mdx n="0" f="v">
      <t c="3" si="227">
        <n x="225"/>
        <n x="469"/>
        <n x="138"/>
      </t>
    </mdx>
    <mdx n="0" f="v">
      <t c="3" si="227">
        <n x="225"/>
        <n x="470"/>
        <n x="138"/>
      </t>
    </mdx>
    <mdx n="0" f="v">
      <t c="3" si="227">
        <n x="225"/>
        <n x="471"/>
        <n x="138"/>
      </t>
    </mdx>
    <mdx n="0" f="v">
      <t c="3" si="227">
        <n x="225"/>
        <n x="477"/>
        <n x="138"/>
      </t>
    </mdx>
    <mdx n="0" f="v">
      <t c="3" si="227">
        <n x="225"/>
        <n x="478"/>
        <n x="138"/>
      </t>
    </mdx>
    <mdx n="0" f="v">
      <t c="3" si="227">
        <n x="225"/>
        <n x="479"/>
        <n x="138"/>
      </t>
    </mdx>
    <mdx n="0" f="v">
      <t c="3" si="227">
        <n x="225"/>
        <n x="472"/>
        <n x="138"/>
      </t>
    </mdx>
    <mdx n="0" f="v">
      <t c="3" si="227">
        <n x="225"/>
        <n x="480"/>
        <n x="138"/>
      </t>
    </mdx>
    <mdx n="0" f="v">
      <t c="3" si="227">
        <n x="225"/>
        <n x="481"/>
        <n x="138"/>
      </t>
    </mdx>
    <mdx n="0" f="v">
      <t c="3" si="227">
        <n x="225"/>
        <n x="483"/>
        <n x="138"/>
      </t>
    </mdx>
    <mdx n="0" f="v">
      <t c="3" si="227">
        <n x="225"/>
        <n x="484"/>
        <n x="138"/>
      </t>
    </mdx>
    <mdx n="0" f="v">
      <t c="3" si="227">
        <n x="225"/>
        <n x="485"/>
        <n x="138"/>
      </t>
    </mdx>
    <mdx n="0" f="v">
      <t c="3" si="227">
        <n x="225"/>
        <n x="486"/>
        <n x="138"/>
      </t>
    </mdx>
    <mdx n="0" f="v">
      <t c="3" si="227">
        <n x="225"/>
        <n x="482"/>
        <n x="138"/>
      </t>
    </mdx>
    <mdx n="0" f="v">
      <t c="3" si="227">
        <n x="225"/>
        <n x="487"/>
        <n x="138"/>
      </t>
    </mdx>
    <mdx n="0" f="v">
      <t c="3" si="227">
        <n x="225"/>
        <n x="488"/>
        <n x="138"/>
      </t>
    </mdx>
    <mdx n="0" f="v">
      <t c="3" si="227">
        <n x="225"/>
        <n x="489"/>
        <n x="138"/>
      </t>
    </mdx>
    <mdx n="0" f="v">
      <t c="3" si="227">
        <n x="225"/>
        <n x="490"/>
        <n x="138"/>
      </t>
    </mdx>
    <mdx n="0" f="v">
      <t c="3" si="227">
        <n x="225"/>
        <n x="492"/>
        <n x="138"/>
      </t>
    </mdx>
    <mdx n="0" f="v">
      <t c="3" si="227">
        <n x="225"/>
        <n x="493"/>
        <n x="138"/>
      </t>
    </mdx>
    <mdx n="0" f="v">
      <t c="3" si="227">
        <n x="225"/>
        <n x="491"/>
        <n x="138"/>
      </t>
    </mdx>
    <mdx n="0" f="v">
      <t c="3" si="227">
        <n x="225"/>
        <n x="495"/>
        <n x="138"/>
      </t>
    </mdx>
    <mdx n="0" f="v">
      <t c="3" si="227">
        <n x="225"/>
        <n x="496"/>
        <n x="138"/>
      </t>
    </mdx>
    <mdx n="0" f="v">
      <t c="3" si="227">
        <n x="225"/>
        <n x="494"/>
        <n x="138"/>
      </t>
    </mdx>
    <mdx n="0" f="v">
      <t c="3" si="227">
        <n x="225"/>
        <n x="497"/>
        <n x="138"/>
      </t>
    </mdx>
    <mdx n="0" f="v">
      <t c="3" si="227">
        <n x="225"/>
        <n x="498"/>
        <n x="138"/>
      </t>
    </mdx>
    <mdx n="0" f="v">
      <t c="3" si="227">
        <n x="225"/>
        <n x="499"/>
        <n x="138"/>
      </t>
    </mdx>
    <mdx n="0" f="v">
      <t c="3" si="227">
        <n x="225"/>
        <n x="500"/>
        <n x="138"/>
      </t>
    </mdx>
    <mdx n="0" f="v">
      <t c="3" si="227">
        <n x="225"/>
        <n x="501"/>
        <n x="138"/>
      </t>
    </mdx>
    <mdx n="0" f="v">
      <t c="3" si="227">
        <n x="225"/>
        <n x="502"/>
        <n x="138"/>
      </t>
    </mdx>
    <mdx n="0" f="v">
      <t c="3" si="227">
        <n x="225"/>
        <n x="508"/>
        <n x="138"/>
      </t>
    </mdx>
    <mdx n="0" f="v">
      <t c="3" si="227">
        <n x="225"/>
        <n x="509"/>
        <n x="138"/>
      </t>
    </mdx>
    <mdx n="0" f="v">
      <t c="3" si="227">
        <n x="225"/>
        <n x="507"/>
        <n x="138"/>
      </t>
    </mdx>
    <mdx n="0" f="v">
      <t c="3" si="227">
        <n x="225"/>
        <n x="503"/>
        <n x="138"/>
      </t>
    </mdx>
    <mdx n="0" f="v">
      <t c="3" si="227">
        <n x="225"/>
        <n x="504"/>
        <n x="138"/>
      </t>
    </mdx>
    <mdx n="0" f="v">
      <t c="3" si="227">
        <n x="225"/>
        <n x="505"/>
        <n x="138"/>
      </t>
    </mdx>
    <mdx n="0" f="v">
      <t c="3" si="227">
        <n x="225"/>
        <n x="506"/>
        <n x="138"/>
      </t>
    </mdx>
    <mdx n="0" f="v">
      <t c="3" si="227">
        <n x="225"/>
        <n x="513"/>
        <n x="138"/>
      </t>
    </mdx>
    <mdx n="0" f="v">
      <t c="3" si="227">
        <n x="225"/>
        <n x="514"/>
        <n x="138"/>
      </t>
    </mdx>
    <mdx n="0" f="v">
      <t c="3" si="227">
        <n x="225"/>
        <n x="515"/>
        <n x="138"/>
      </t>
    </mdx>
    <mdx n="0" f="v">
      <t c="3" si="227">
        <n x="225"/>
        <n x="510"/>
        <n x="138"/>
      </t>
    </mdx>
    <mdx n="0" f="v">
      <t c="3" si="227">
        <n x="225"/>
        <n x="511"/>
        <n x="138"/>
      </t>
    </mdx>
    <mdx n="0" f="v">
      <t c="3" si="227">
        <n x="225"/>
        <n x="512"/>
        <n x="138"/>
      </t>
    </mdx>
    <mdx n="0" f="v">
      <t c="3" si="227">
        <n x="225"/>
        <n x="516"/>
        <n x="138"/>
      </t>
    </mdx>
    <mdx n="0" f="v">
      <t c="3" si="227">
        <n x="225"/>
        <n x="517"/>
        <n x="138"/>
      </t>
    </mdx>
    <mdx n="0" f="v">
      <t c="3" si="227">
        <n x="225"/>
        <n x="518"/>
        <n x="138"/>
      </t>
    </mdx>
    <mdx n="0" f="v">
      <t c="3" si="227">
        <n x="225"/>
        <n x="522"/>
        <n x="138"/>
      </t>
    </mdx>
    <mdx n="0" f="v">
      <t c="3" si="227">
        <n x="225"/>
        <n x="525"/>
        <n x="138"/>
      </t>
    </mdx>
    <mdx n="0" f="v">
      <t c="3" si="227">
        <n x="225"/>
        <n x="519"/>
        <n x="138"/>
      </t>
    </mdx>
    <mdx n="0" f="v">
      <t c="3" si="227">
        <n x="225"/>
        <n x="520"/>
        <n x="138"/>
      </t>
    </mdx>
    <mdx n="0" f="v">
      <t c="3" si="227">
        <n x="225"/>
        <n x="521"/>
        <n x="138"/>
      </t>
    </mdx>
    <mdx n="0" f="v">
      <t c="3" si="227">
        <n x="225"/>
        <n x="523"/>
        <n x="138"/>
      </t>
    </mdx>
    <mdx n="0" f="v">
      <t c="3" si="227">
        <n x="225"/>
        <n x="529"/>
        <n x="138"/>
      </t>
    </mdx>
    <mdx n="0" f="v">
      <t c="3" si="227">
        <n x="225"/>
        <n x="526"/>
        <n x="138"/>
      </t>
    </mdx>
    <mdx n="0" f="v">
      <t c="3" si="227">
        <n x="225"/>
        <n x="528"/>
        <n x="138"/>
      </t>
    </mdx>
    <mdx n="0" f="v">
      <t c="3" si="227">
        <n x="225"/>
        <n x="531"/>
        <n x="138"/>
      </t>
    </mdx>
    <mdx n="0" f="v">
      <t c="3" si="227">
        <n x="225"/>
        <n x="524"/>
        <n x="138"/>
      </t>
    </mdx>
    <mdx n="0" f="v">
      <t c="3" si="227">
        <n x="225"/>
        <n x="527"/>
        <n x="138"/>
      </t>
    </mdx>
    <mdx n="0" f="v">
      <t c="3" si="227">
        <n x="225"/>
        <n x="530"/>
        <n x="138"/>
      </t>
    </mdx>
    <mdx n="0" f="v">
      <t c="3" si="227">
        <n x="225"/>
        <n x="533"/>
        <n x="138"/>
      </t>
    </mdx>
    <mdx n="0" f="v">
      <t c="3" si="227">
        <n x="225"/>
        <n x="532"/>
        <n x="138"/>
      </t>
    </mdx>
    <mdx n="0" f="v">
      <t c="3" si="227">
        <n x="225"/>
        <n x="534"/>
        <n x="138"/>
      </t>
    </mdx>
    <mdx n="0" f="v">
      <t c="3" si="227">
        <n x="225"/>
        <n x="535"/>
        <n x="138"/>
      </t>
    </mdx>
    <mdx n="0" f="v">
      <t c="3" si="227">
        <n x="225"/>
        <n x="536"/>
        <n x="138"/>
      </t>
    </mdx>
    <mdx n="0" f="v">
      <t c="3" si="227">
        <n x="225"/>
        <n x="537"/>
        <n x="138"/>
      </t>
    </mdx>
    <mdx n="0" f="v">
      <t c="3" si="227">
        <n x="225"/>
        <n x="538"/>
        <n x="138"/>
      </t>
    </mdx>
    <mdx n="0" f="v">
      <t c="3" si="227">
        <n x="225"/>
        <n x="540"/>
        <n x="138"/>
      </t>
    </mdx>
    <mdx n="0" f="v">
      <t c="3" si="227">
        <n x="225"/>
        <n x="539"/>
        <n x="138"/>
      </t>
    </mdx>
    <mdx n="0" f="v">
      <t c="3" si="227">
        <n x="225"/>
        <n x="541"/>
        <n x="138"/>
      </t>
    </mdx>
    <mdx n="0" f="v">
      <t c="3" si="227">
        <n x="225"/>
        <n x="542"/>
        <n x="138"/>
      </t>
    </mdx>
    <mdx n="0" f="v">
      <t c="3" si="227">
        <n x="225"/>
        <n x="543"/>
        <n x="138"/>
      </t>
    </mdx>
    <mdx n="0" f="v">
      <t c="3" si="227">
        <n x="225"/>
        <n x="545"/>
        <n x="138"/>
      </t>
    </mdx>
    <mdx n="0" f="v">
      <t c="3" si="227">
        <n x="225"/>
        <n x="544"/>
        <n x="138"/>
      </t>
    </mdx>
    <mdx n="0" f="v">
      <t c="3" si="227">
        <n x="225"/>
        <n x="546"/>
        <n x="138"/>
      </t>
    </mdx>
    <mdx n="0" f="v">
      <t c="3" si="227">
        <n x="225"/>
        <n x="272"/>
        <n x="237"/>
      </t>
    </mdx>
    <mdx n="0" f="v">
      <t c="3" si="227">
        <n x="225"/>
        <n x="271"/>
        <n x="237"/>
      </t>
    </mdx>
    <mdx n="0" f="v">
      <t c="3" si="227">
        <n x="225"/>
        <n x="270"/>
        <n x="237"/>
      </t>
    </mdx>
    <mdx n="0" f="v">
      <t c="3" si="227">
        <n x="225"/>
        <n x="268"/>
        <n x="237"/>
      </t>
    </mdx>
    <mdx n="0" f="v">
      <t c="3" si="227">
        <n x="225"/>
        <n x="355"/>
        <n x="237"/>
      </t>
    </mdx>
    <mdx n="0" f="v">
      <t c="3" si="227">
        <n x="225"/>
        <n x="356"/>
        <n x="237"/>
      </t>
    </mdx>
    <mdx n="0" f="v">
      <t c="3" si="227">
        <n x="225"/>
        <n x="357"/>
        <n x="237"/>
      </t>
    </mdx>
    <mdx n="0" f="v">
      <t c="3" si="227">
        <n x="225"/>
        <n x="358"/>
        <n x="237"/>
      </t>
    </mdx>
    <mdx n="0" f="v">
      <t c="3" si="227">
        <n x="225"/>
        <n x="359"/>
        <n x="237"/>
      </t>
    </mdx>
    <mdx n="0" f="v">
      <t c="3" si="227">
        <n x="225"/>
        <n x="360"/>
        <n x="237"/>
      </t>
    </mdx>
    <mdx n="0" f="v">
      <t c="3" si="227">
        <n x="225"/>
        <n x="361"/>
        <n x="237"/>
      </t>
    </mdx>
    <mdx n="0" f="v">
      <t c="3" si="227">
        <n x="225"/>
        <n x="547"/>
        <n x="237"/>
      </t>
    </mdx>
    <mdx n="0" f="v">
      <t c="3" si="227">
        <n x="225"/>
        <n x="362"/>
        <n x="237"/>
      </t>
    </mdx>
    <mdx n="0" f="v">
      <t c="3" si="227">
        <n x="225"/>
        <n x="363"/>
        <n x="237"/>
      </t>
    </mdx>
    <mdx n="0" f="v">
      <t c="3" si="227">
        <n x="225"/>
        <n x="364"/>
        <n x="237"/>
      </t>
    </mdx>
    <mdx n="0" f="v">
      <t c="3" si="227">
        <n x="225"/>
        <n x="548"/>
        <n x="237"/>
      </t>
    </mdx>
    <mdx n="0" f="v">
      <t c="3" si="227">
        <n x="225"/>
        <n x="365"/>
        <n x="237"/>
      </t>
    </mdx>
    <mdx n="0" f="v">
      <t c="3" si="227">
        <n x="225"/>
        <n x="366"/>
        <n x="237"/>
      </t>
    </mdx>
    <mdx n="0" f="v">
      <t c="3" si="227">
        <n x="225"/>
        <n x="367"/>
        <n x="237"/>
      </t>
    </mdx>
    <mdx n="0" f="v">
      <t c="3" si="227">
        <n x="225"/>
        <n x="368"/>
        <n x="237"/>
      </t>
    </mdx>
    <mdx n="0" f="v">
      <t c="3" si="227">
        <n x="225"/>
        <n x="369"/>
        <n x="237"/>
      </t>
    </mdx>
    <mdx n="0" f="v">
      <t c="3" si="227">
        <n x="225"/>
        <n x="307"/>
        <n x="237"/>
      </t>
    </mdx>
    <mdx n="0" f="v">
      <t c="3" si="227">
        <n x="225"/>
        <n x="370"/>
        <n x="237"/>
      </t>
    </mdx>
    <mdx n="0" f="v">
      <t c="3" si="227">
        <n x="225"/>
        <n x="371"/>
        <n x="237"/>
      </t>
    </mdx>
    <mdx n="0" f="v">
      <t c="3" si="227">
        <n x="225"/>
        <n x="372"/>
        <n x="237"/>
      </t>
    </mdx>
    <mdx n="0" f="v">
      <t c="3" si="227">
        <n x="225"/>
        <n x="383"/>
        <n x="237"/>
      </t>
    </mdx>
    <mdx n="0" f="v">
      <t c="3" si="227">
        <n x="225"/>
        <n x="316"/>
        <n x="237"/>
      </t>
    </mdx>
    <mdx n="0" f="v">
      <t c="3" si="227">
        <n x="225"/>
        <n x="373"/>
        <n x="237"/>
      </t>
    </mdx>
    <mdx n="0" f="v">
      <t c="3" si="227">
        <n x="225"/>
        <n x="374"/>
        <n x="237"/>
      </t>
    </mdx>
    <mdx n="0" f="v">
      <t c="3" si="227">
        <n x="225"/>
        <n x="375"/>
        <n x="237"/>
      </t>
    </mdx>
    <mdx n="0" f="v">
      <t c="3" si="227">
        <n x="225"/>
        <n x="281"/>
        <n x="237"/>
      </t>
    </mdx>
    <mdx n="0" f="v">
      <t c="3" si="227">
        <n x="225"/>
        <n x="376"/>
        <n x="237"/>
      </t>
    </mdx>
    <mdx n="0" f="v">
      <t c="3" si="227">
        <n x="225"/>
        <n x="377"/>
        <n x="237"/>
      </t>
    </mdx>
    <mdx n="0" f="v">
      <t c="3" si="227">
        <n x="225"/>
        <n x="280"/>
        <n x="237"/>
      </t>
    </mdx>
    <mdx n="0" f="v">
      <t c="3" si="227">
        <n x="225"/>
        <n x="311"/>
        <n x="237"/>
      </t>
    </mdx>
    <mdx n="0" f="v">
      <t c="3" si="227">
        <n x="225"/>
        <n x="378"/>
        <n x="237"/>
      </t>
    </mdx>
    <mdx n="0" f="v">
      <t c="3" si="227">
        <n x="225"/>
        <n x="379"/>
        <n x="237"/>
      </t>
    </mdx>
    <mdx n="0" f="v">
      <t c="3" si="227">
        <n x="225"/>
        <n x="380"/>
        <n x="237"/>
      </t>
    </mdx>
    <mdx n="0" f="v">
      <t c="3" si="227">
        <n x="225"/>
        <n x="381"/>
        <n x="237"/>
      </t>
    </mdx>
    <mdx n="0" f="v">
      <t c="3" si="227">
        <n x="225"/>
        <n x="382"/>
        <n x="237"/>
      </t>
    </mdx>
    <mdx n="0" f="v">
      <t c="3" si="227">
        <n x="225"/>
        <n x="304"/>
        <n x="237"/>
      </t>
    </mdx>
    <mdx n="0" f="v">
      <t c="3" si="227">
        <n x="225"/>
        <n x="391"/>
        <n x="237"/>
      </t>
    </mdx>
    <mdx n="0" f="v">
      <t c="3" si="227">
        <n x="225"/>
        <n x="405"/>
        <n x="237"/>
      </t>
    </mdx>
    <mdx n="0" f="v">
      <t c="3" si="227">
        <n x="225"/>
        <n x="399"/>
        <n x="237"/>
      </t>
    </mdx>
    <mdx n="0" f="v">
      <t c="3" si="227">
        <n x="225"/>
        <n x="384"/>
        <n x="237"/>
      </t>
    </mdx>
    <mdx n="0" f="v">
      <t c="3" si="227">
        <n x="225"/>
        <n x="385"/>
        <n x="237"/>
      </t>
    </mdx>
    <mdx n="0" f="v">
      <t c="3" si="227">
        <n x="225"/>
        <n x="386"/>
        <n x="237"/>
      </t>
    </mdx>
    <mdx n="0" f="v">
      <t c="3" si="227">
        <n x="225"/>
        <n x="387"/>
        <n x="237"/>
      </t>
    </mdx>
    <mdx n="0" f="v">
      <t c="3" si="227">
        <n x="225"/>
        <n x="388"/>
        <n x="237"/>
      </t>
    </mdx>
    <mdx n="0" f="v">
      <t c="3" si="227">
        <n x="225"/>
        <n x="389"/>
        <n x="237"/>
      </t>
    </mdx>
    <mdx n="0" f="v">
      <t c="3" si="227">
        <n x="225"/>
        <n x="390"/>
        <n x="237"/>
      </t>
    </mdx>
    <mdx n="0" f="v">
      <t c="3" si="227">
        <n x="225"/>
        <n x="404"/>
        <n x="237"/>
      </t>
    </mdx>
    <mdx n="0" f="v">
      <t c="3" si="227">
        <n x="225"/>
        <n x="393"/>
        <n x="237"/>
      </t>
    </mdx>
    <mdx n="0" f="v">
      <t c="3" si="227">
        <n x="225"/>
        <n x="394"/>
        <n x="237"/>
      </t>
    </mdx>
    <mdx n="0" f="v">
      <t c="3" si="227">
        <n x="225"/>
        <n x="395"/>
        <n x="237"/>
      </t>
    </mdx>
    <mdx n="0" f="v">
      <t c="3" si="227">
        <n x="225"/>
        <n x="278"/>
        <n x="237"/>
      </t>
    </mdx>
    <mdx n="0" f="v">
      <t c="3" si="227">
        <n x="225"/>
        <n x="396"/>
        <n x="237"/>
      </t>
    </mdx>
    <mdx n="0" f="v">
      <t c="3" si="227">
        <n x="225"/>
        <n x="397"/>
        <n x="237"/>
      </t>
    </mdx>
    <mdx n="0" f="v">
      <t c="3" si="227">
        <n x="225"/>
        <n x="398"/>
        <n x="237"/>
      </t>
    </mdx>
    <mdx n="0" f="v">
      <t c="3" si="227">
        <n x="225"/>
        <n x="392"/>
        <n x="237"/>
      </t>
    </mdx>
    <mdx n="0" f="v">
      <t c="3" si="227">
        <n x="225"/>
        <n x="403"/>
        <n x="237"/>
      </t>
    </mdx>
    <mdx n="0" f="v">
      <t c="3" si="227">
        <n x="225"/>
        <n x="406"/>
        <n x="237"/>
      </t>
    </mdx>
    <mdx n="0" f="v">
      <t c="3" si="227">
        <n x="225"/>
        <n x="407"/>
        <n x="237"/>
      </t>
    </mdx>
    <mdx n="0" f="v">
      <t c="3" si="227">
        <n x="225"/>
        <n x="408"/>
        <n x="237"/>
      </t>
    </mdx>
    <mdx n="0" f="v">
      <t c="3" si="227">
        <n x="225"/>
        <n x="409"/>
        <n x="237"/>
      </t>
    </mdx>
    <mdx n="0" f="v">
      <t c="3" si="227">
        <n x="225"/>
        <n x="410"/>
        <n x="237"/>
      </t>
    </mdx>
    <mdx n="0" f="v">
      <t c="3" si="227">
        <n x="225"/>
        <n x="413"/>
        <n x="237"/>
      </t>
    </mdx>
    <mdx n="0" f="v">
      <t c="3" si="227">
        <n x="225"/>
        <n x="411"/>
        <n x="237"/>
      </t>
    </mdx>
    <mdx n="0" f="v">
      <t c="3" si="227">
        <n x="225"/>
        <n x="400"/>
        <n x="237"/>
      </t>
    </mdx>
    <mdx n="0" f="v">
      <t c="3" si="227">
        <n x="225"/>
        <n x="401"/>
        <n x="237"/>
      </t>
    </mdx>
    <mdx n="0" f="v">
      <t c="3" si="227">
        <n x="225"/>
        <n x="402"/>
        <n x="237"/>
      </t>
    </mdx>
    <mdx n="0" f="v">
      <t c="3" si="227">
        <n x="225"/>
        <n x="277"/>
        <n x="237"/>
      </t>
    </mdx>
    <mdx n="0" f="v">
      <t c="3" si="227">
        <n x="225"/>
        <n x="417"/>
        <n x="237"/>
      </t>
    </mdx>
    <mdx n="0" f="v">
      <t c="3" si="227">
        <n x="225"/>
        <n x="412"/>
        <n x="237"/>
      </t>
    </mdx>
    <mdx n="0" f="v">
      <t c="3" si="227">
        <n x="225"/>
        <n x="414"/>
        <n x="237"/>
      </t>
    </mdx>
    <mdx n="0" f="v">
      <t c="3" si="227">
        <n x="225"/>
        <n x="415"/>
        <n x="237"/>
      </t>
    </mdx>
    <mdx n="0" f="v">
      <t c="3" si="227">
        <n x="225"/>
        <n x="416"/>
        <n x="237"/>
      </t>
    </mdx>
    <mdx n="0" f="v">
      <t c="3" si="227">
        <n x="225"/>
        <n x="427"/>
        <n x="237"/>
      </t>
    </mdx>
    <mdx n="0" f="v">
      <t c="3" si="227">
        <n x="225"/>
        <n x="418"/>
        <n x="237"/>
      </t>
    </mdx>
    <mdx n="0" f="v">
      <t c="3" si="227">
        <n x="225"/>
        <n x="419"/>
        <n x="237"/>
      </t>
    </mdx>
    <mdx n="0" f="v">
      <t c="3" si="227">
        <n x="225"/>
        <n x="420"/>
        <n x="237"/>
      </t>
    </mdx>
    <mdx n="0" f="v">
      <t c="3" si="227">
        <n x="225"/>
        <n x="301"/>
        <n x="237"/>
      </t>
    </mdx>
    <mdx n="0" f="v">
      <t c="3" si="227">
        <n x="225"/>
        <n x="299"/>
        <n x="237"/>
      </t>
    </mdx>
    <mdx n="0" f="v">
      <t c="3" si="227">
        <n x="225"/>
        <n x="297"/>
        <n x="237"/>
      </t>
    </mdx>
    <mdx n="0" f="v">
      <t c="3" si="227">
        <n x="225"/>
        <n x="421"/>
        <n x="237"/>
      </t>
    </mdx>
    <mdx n="0" f="v">
      <t c="3" si="227">
        <n x="225"/>
        <n x="442"/>
        <n x="237"/>
      </t>
    </mdx>
    <mdx n="0" f="v">
      <t c="3" si="227">
        <n x="225"/>
        <n x="422"/>
        <n x="237"/>
      </t>
    </mdx>
    <mdx n="0" f="v">
      <t c="3" si="227">
        <n x="225"/>
        <n x="423"/>
        <n x="237"/>
      </t>
    </mdx>
    <mdx n="0" f="v">
      <t c="3" si="227">
        <n x="225"/>
        <n x="424"/>
        <n x="237"/>
      </t>
    </mdx>
    <mdx n="0" f="v">
      <t c="3" si="227">
        <n x="225"/>
        <n x="425"/>
        <n x="237"/>
      </t>
    </mdx>
    <mdx n="0" f="v">
      <t c="3" si="227">
        <n x="225"/>
        <n x="348"/>
        <n x="237"/>
      </t>
    </mdx>
    <mdx n="0" f="v">
      <t c="3" si="227">
        <n x="225"/>
        <n x="327"/>
        <n x="237"/>
      </t>
    </mdx>
    <mdx n="0" f="v">
      <t c="3" si="227">
        <n x="225"/>
        <n x="426"/>
        <n x="237"/>
      </t>
    </mdx>
    <mdx n="0" f="v">
      <t c="3" si="227">
        <n x="225"/>
        <n x="329"/>
        <n x="237"/>
      </t>
    </mdx>
    <mdx n="0" f="v">
      <t c="3" si="227">
        <n x="225"/>
        <n x="428"/>
        <n x="237"/>
      </t>
    </mdx>
    <mdx n="0" f="v">
      <t c="3" si="227">
        <n x="225"/>
        <n x="328"/>
        <n x="237"/>
      </t>
    </mdx>
    <mdx n="0" f="v">
      <t c="3" si="227">
        <n x="225"/>
        <n x="429"/>
        <n x="237"/>
      </t>
    </mdx>
    <mdx n="0" f="v">
      <t c="3" si="227">
        <n x="225"/>
        <n x="430"/>
        <n x="237"/>
      </t>
    </mdx>
    <mdx n="0" f="v">
      <t c="3" si="227">
        <n x="225"/>
        <n x="431"/>
        <n x="237"/>
      </t>
    </mdx>
    <mdx n="0" f="v">
      <t c="3" si="227">
        <n x="225"/>
        <n x="432"/>
        <n x="237"/>
      </t>
    </mdx>
    <mdx n="0" f="v">
      <t c="3" si="227">
        <n x="225"/>
        <n x="433"/>
        <n x="237"/>
      </t>
    </mdx>
    <mdx n="0" f="v">
      <t c="3" si="227">
        <n x="225"/>
        <n x="452"/>
        <n x="237"/>
      </t>
    </mdx>
    <mdx n="0" f="v">
      <t c="3" si="227">
        <n x="225"/>
        <n x="326"/>
        <n x="237"/>
      </t>
    </mdx>
    <mdx n="0" f="v">
      <t c="3" si="227">
        <n x="225"/>
        <n x="435"/>
        <n x="237"/>
      </t>
    </mdx>
    <mdx n="0" f="v">
      <t c="3" si="227">
        <n x="225"/>
        <n x="436"/>
        <n x="237"/>
      </t>
    </mdx>
    <mdx n="0" f="v">
      <t c="3" si="227">
        <n x="225"/>
        <n x="437"/>
        <n x="237"/>
      </t>
    </mdx>
    <mdx n="0" f="v">
      <t c="3" si="227">
        <n x="225"/>
        <n x="294"/>
        <n x="237"/>
      </t>
    </mdx>
    <mdx n="0" f="v">
      <t c="3" si="227">
        <n x="225"/>
        <n x="293"/>
        <n x="237"/>
      </t>
    </mdx>
    <mdx n="0" f="v">
      <t c="3" si="227">
        <n x="225"/>
        <n x="443"/>
        <n x="237"/>
      </t>
    </mdx>
    <mdx n="0" f="v">
      <t c="3" si="227">
        <n x="225"/>
        <n x="444"/>
        <n x="237"/>
      </t>
    </mdx>
    <mdx n="0" f="v">
      <t c="3" si="227">
        <n x="225"/>
        <n x="445"/>
        <n x="237"/>
      </t>
    </mdx>
    <mdx n="0" f="v">
      <t c="3" si="227">
        <n x="225"/>
        <n x="446"/>
        <n x="237"/>
      </t>
    </mdx>
    <mdx n="0" f="v">
      <t c="3" si="227">
        <n x="225"/>
        <n x="434"/>
        <n x="237"/>
      </t>
    </mdx>
    <mdx n="0" f="v">
      <t c="3" si="227">
        <n x="225"/>
        <n x="276"/>
        <n x="237"/>
      </t>
    </mdx>
    <mdx n="0" f="v">
      <t c="3" si="227">
        <n x="225"/>
        <n x="453"/>
        <n x="237"/>
      </t>
    </mdx>
    <mdx n="0" f="v">
      <t c="3" si="227">
        <n x="225"/>
        <n x="454"/>
        <n x="237"/>
      </t>
    </mdx>
    <mdx n="0" f="v">
      <t c="3" si="227">
        <n x="225"/>
        <n x="455"/>
        <n x="237"/>
      </t>
    </mdx>
    <mdx n="0" f="v">
      <t c="3" si="227">
        <n x="225"/>
        <n x="456"/>
        <n x="237"/>
      </t>
    </mdx>
    <mdx n="0" f="v">
      <t c="3" si="227">
        <n x="225"/>
        <n x="438"/>
        <n x="237"/>
      </t>
    </mdx>
    <mdx n="0" f="v">
      <t c="3" si="227">
        <n x="225"/>
        <n x="350"/>
        <n x="237"/>
      </t>
    </mdx>
    <mdx n="0" f="v">
      <t c="3" si="227">
        <n x="225"/>
        <n x="439"/>
        <n x="237"/>
      </t>
    </mdx>
    <mdx n="0" f="v">
      <t c="3" si="227">
        <n x="225"/>
        <n x="440"/>
        <n x="237"/>
      </t>
    </mdx>
    <mdx n="0" f="v">
      <t c="3" si="227">
        <n x="225"/>
        <n x="441"/>
        <n x="237"/>
      </t>
    </mdx>
    <mdx n="0" f="v">
      <t c="3" si="227">
        <n x="225"/>
        <n x="447"/>
        <n x="237"/>
      </t>
    </mdx>
    <mdx n="0" f="v">
      <t c="3" si="227">
        <n x="225"/>
        <n x="473"/>
        <n x="237"/>
      </t>
    </mdx>
    <mdx n="0" f="v">
      <t c="3" si="227">
        <n x="225"/>
        <n x="346"/>
        <n x="237"/>
      </t>
    </mdx>
    <mdx n="0" f="v">
      <t c="3" si="227">
        <n x="225"/>
        <n x="461"/>
        <n x="237"/>
      </t>
    </mdx>
    <mdx n="0" f="v">
      <t c="3" si="227">
        <n x="225"/>
        <n x="462"/>
        <n x="237"/>
      </t>
    </mdx>
    <mdx n="0" f="v">
      <t c="3" si="227">
        <n x="225"/>
        <n x="463"/>
        <n x="237"/>
      </t>
    </mdx>
    <mdx n="0" f="v">
      <t c="3" si="227">
        <n x="225"/>
        <n x="464"/>
        <n x="237"/>
      </t>
    </mdx>
    <mdx n="0" f="v">
      <t c="3" si="227">
        <n x="225"/>
        <n x="465"/>
        <n x="237"/>
      </t>
    </mdx>
    <mdx n="0" f="v">
      <t c="3" si="227">
        <n x="225"/>
        <n x="466"/>
        <n x="237"/>
      </t>
    </mdx>
    <mdx n="0" f="v">
      <t c="3" si="227">
        <n x="225"/>
        <n x="467"/>
        <n x="237"/>
      </t>
    </mdx>
    <mdx n="0" f="v">
      <t c="3" si="227">
        <n x="225"/>
        <n x="459"/>
        <n x="237"/>
      </t>
    </mdx>
    <mdx n="0" f="v">
      <t c="3" si="227">
        <n x="225"/>
        <n x="448"/>
        <n x="237"/>
      </t>
    </mdx>
    <mdx n="0" f="v">
      <t c="3" si="227">
        <n x="225"/>
        <n x="449"/>
        <n x="237"/>
      </t>
    </mdx>
    <mdx n="0" f="v">
      <t c="3" si="227">
        <n x="225"/>
        <n x="450"/>
        <n x="237"/>
      </t>
    </mdx>
    <mdx n="0" f="v">
      <t c="3" si="227">
        <n x="225"/>
        <n x="451"/>
        <n x="237"/>
      </t>
    </mdx>
    <mdx n="0" f="v">
      <t c="3" si="227">
        <n x="225"/>
        <n x="457"/>
        <n x="237"/>
      </t>
    </mdx>
    <mdx n="0" f="v">
      <t c="3" si="227">
        <n x="225"/>
        <n x="458"/>
        <n x="237"/>
      </t>
    </mdx>
    <mdx n="0" f="v">
      <t c="3" si="227">
        <n x="225"/>
        <n x="474"/>
        <n x="237"/>
      </t>
    </mdx>
    <mdx n="0" f="v">
      <t c="3" si="227">
        <n x="225"/>
        <n x="475"/>
        <n x="237"/>
      </t>
    </mdx>
    <mdx n="0" f="v">
      <t c="3" si="227">
        <n x="225"/>
        <n x="476"/>
        <n x="237"/>
      </t>
    </mdx>
    <mdx n="0" f="v">
      <t c="3" si="227">
        <n x="225"/>
        <n x="460"/>
        <n x="237"/>
      </t>
    </mdx>
    <mdx n="0" f="v">
      <t c="3" si="227">
        <n x="225"/>
        <n x="468"/>
        <n x="237"/>
      </t>
    </mdx>
    <mdx n="0" f="v">
      <t c="3" si="227">
        <n x="225"/>
        <n x="469"/>
        <n x="237"/>
      </t>
    </mdx>
    <mdx n="0" f="v">
      <t c="3" si="227">
        <n x="225"/>
        <n x="470"/>
        <n x="237"/>
      </t>
    </mdx>
    <mdx n="0" f="v">
      <t c="3" si="227">
        <n x="225"/>
        <n x="471"/>
        <n x="237"/>
      </t>
    </mdx>
    <mdx n="0" f="v">
      <t c="3" si="227">
        <n x="225"/>
        <n x="477"/>
        <n x="237"/>
      </t>
    </mdx>
    <mdx n="0" f="v">
      <t c="3" si="227">
        <n x="225"/>
        <n x="478"/>
        <n x="237"/>
      </t>
    </mdx>
    <mdx n="0" f="v">
      <t c="3" si="227">
        <n x="225"/>
        <n x="479"/>
        <n x="237"/>
      </t>
    </mdx>
    <mdx n="0" f="v">
      <t c="3" si="227">
        <n x="225"/>
        <n x="472"/>
        <n x="237"/>
      </t>
    </mdx>
    <mdx n="0" f="v">
      <t c="3" si="227">
        <n x="225"/>
        <n x="480"/>
        <n x="237"/>
      </t>
    </mdx>
    <mdx n="0" f="v">
      <t c="3" si="227">
        <n x="225"/>
        <n x="481"/>
        <n x="237"/>
      </t>
    </mdx>
    <mdx n="0" f="v">
      <t c="3" si="227">
        <n x="225"/>
        <n x="483"/>
        <n x="237"/>
      </t>
    </mdx>
    <mdx n="0" f="v">
      <t c="3" si="227">
        <n x="225"/>
        <n x="484"/>
        <n x="237"/>
      </t>
    </mdx>
    <mdx n="0" f="v">
      <t c="3" si="227">
        <n x="225"/>
        <n x="485"/>
        <n x="237"/>
      </t>
    </mdx>
    <mdx n="0" f="v">
      <t c="3" si="227">
        <n x="225"/>
        <n x="486"/>
        <n x="237"/>
      </t>
    </mdx>
    <mdx n="0" f="v">
      <t c="3" si="227">
        <n x="225"/>
        <n x="487"/>
        <n x="237"/>
      </t>
    </mdx>
    <mdx n="0" f="v">
      <t c="3" si="227">
        <n x="225"/>
        <n x="488"/>
        <n x="237"/>
      </t>
    </mdx>
    <mdx n="0" f="v">
      <t c="3" si="227">
        <n x="225"/>
        <n x="489"/>
        <n x="237"/>
      </t>
    </mdx>
    <mdx n="0" f="v">
      <t c="3" si="227">
        <n x="225"/>
        <n x="482"/>
        <n x="237"/>
      </t>
    </mdx>
    <mdx n="0" f="v">
      <t c="3" si="227">
        <n x="225"/>
        <n x="490"/>
        <n x="237"/>
      </t>
    </mdx>
    <mdx n="0" f="v">
      <t c="3" si="227">
        <n x="225"/>
        <n x="492"/>
        <n x="237"/>
      </t>
    </mdx>
    <mdx n="0" f="v">
      <t c="3" si="227">
        <n x="225"/>
        <n x="493"/>
        <n x="237"/>
      </t>
    </mdx>
    <mdx n="0" f="v">
      <t c="3" si="227">
        <n x="225"/>
        <n x="491"/>
        <n x="237"/>
      </t>
    </mdx>
    <mdx n="0" f="v">
      <t c="3" si="227">
        <n x="225"/>
        <n x="495"/>
        <n x="237"/>
      </t>
    </mdx>
    <mdx n="0" f="v">
      <t c="3" si="227">
        <n x="225"/>
        <n x="496"/>
        <n x="237"/>
      </t>
    </mdx>
    <mdx n="0" f="v">
      <t c="3" si="227">
        <n x="225"/>
        <n x="494"/>
        <n x="237"/>
      </t>
    </mdx>
    <mdx n="0" f="v">
      <t c="3" si="227">
        <n x="225"/>
        <n x="497"/>
        <n x="237"/>
      </t>
    </mdx>
    <mdx n="0" f="v">
      <t c="3" si="227">
        <n x="225"/>
        <n x="498"/>
        <n x="237"/>
      </t>
    </mdx>
    <mdx n="0" f="v">
      <t c="3" si="227">
        <n x="225"/>
        <n x="499"/>
        <n x="237"/>
      </t>
    </mdx>
    <mdx n="0" f="v">
      <t c="3" si="227">
        <n x="225"/>
        <n x="500"/>
        <n x="237"/>
      </t>
    </mdx>
    <mdx n="0" f="v">
      <t c="3" si="227">
        <n x="225"/>
        <n x="501"/>
        <n x="237"/>
      </t>
    </mdx>
    <mdx n="0" f="v">
      <t c="3" si="227">
        <n x="225"/>
        <n x="502"/>
        <n x="237"/>
      </t>
    </mdx>
    <mdx n="0" f="v">
      <t c="3" si="227">
        <n x="225"/>
        <n x="508"/>
        <n x="237"/>
      </t>
    </mdx>
    <mdx n="0" f="v">
      <t c="3" si="227">
        <n x="225"/>
        <n x="509"/>
        <n x="237"/>
      </t>
    </mdx>
    <mdx n="0" f="v">
      <t c="3" si="227">
        <n x="225"/>
        <n x="507"/>
        <n x="237"/>
      </t>
    </mdx>
    <mdx n="0" f="v">
      <t c="3" si="227">
        <n x="225"/>
        <n x="503"/>
        <n x="237"/>
      </t>
    </mdx>
    <mdx n="0" f="v">
      <t c="3" si="227">
        <n x="225"/>
        <n x="504"/>
        <n x="237"/>
      </t>
    </mdx>
    <mdx n="0" f="v">
      <t c="3" si="227">
        <n x="225"/>
        <n x="505"/>
        <n x="237"/>
      </t>
    </mdx>
    <mdx n="0" f="v">
      <t c="3" si="227">
        <n x="225"/>
        <n x="506"/>
        <n x="237"/>
      </t>
    </mdx>
    <mdx n="0" f="v">
      <t c="3" si="227">
        <n x="225"/>
        <n x="513"/>
        <n x="237"/>
      </t>
    </mdx>
    <mdx n="0" f="v">
      <t c="3" si="227">
        <n x="225"/>
        <n x="514"/>
        <n x="237"/>
      </t>
    </mdx>
    <mdx n="0" f="v">
      <t c="3" si="227">
        <n x="225"/>
        <n x="515"/>
        <n x="237"/>
      </t>
    </mdx>
    <mdx n="0" f="v">
      <t c="3" si="227">
        <n x="225"/>
        <n x="510"/>
        <n x="237"/>
      </t>
    </mdx>
    <mdx n="0" f="v">
      <t c="3" si="227">
        <n x="225"/>
        <n x="511"/>
        <n x="237"/>
      </t>
    </mdx>
    <mdx n="0" f="v">
      <t c="3" si="227">
        <n x="225"/>
        <n x="512"/>
        <n x="237"/>
      </t>
    </mdx>
    <mdx n="0" f="v">
      <t c="3" si="227">
        <n x="225"/>
        <n x="516"/>
        <n x="237"/>
      </t>
    </mdx>
    <mdx n="0" f="v">
      <t c="3" si="227">
        <n x="225"/>
        <n x="517"/>
        <n x="237"/>
      </t>
    </mdx>
    <mdx n="0" f="v">
      <t c="3" si="227">
        <n x="225"/>
        <n x="518"/>
        <n x="237"/>
      </t>
    </mdx>
    <mdx n="0" f="v">
      <t c="3" si="227">
        <n x="225"/>
        <n x="522"/>
        <n x="237"/>
      </t>
    </mdx>
    <mdx n="0" f="v">
      <t c="3" si="227">
        <n x="225"/>
        <n x="525"/>
        <n x="237"/>
      </t>
    </mdx>
    <mdx n="0" f="v">
      <t c="3" si="227">
        <n x="225"/>
        <n x="519"/>
        <n x="237"/>
      </t>
    </mdx>
    <mdx n="0" f="v">
      <t c="3" si="227">
        <n x="225"/>
        <n x="520"/>
        <n x="237"/>
      </t>
    </mdx>
    <mdx n="0" f="v">
      <t c="3" si="227">
        <n x="225"/>
        <n x="521"/>
        <n x="237"/>
      </t>
    </mdx>
    <mdx n="0" f="v">
      <t c="3" si="227">
        <n x="225"/>
        <n x="528"/>
        <n x="237"/>
      </t>
    </mdx>
    <mdx n="0" f="v">
      <t c="3" si="227">
        <n x="225"/>
        <n x="523"/>
        <n x="237"/>
      </t>
    </mdx>
    <mdx n="0" f="v">
      <t c="3" si="227">
        <n x="225"/>
        <n x="529"/>
        <n x="237"/>
      </t>
    </mdx>
    <mdx n="0" f="v">
      <t c="3" si="227">
        <n x="225"/>
        <n x="526"/>
        <n x="237"/>
      </t>
    </mdx>
    <mdx n="0" f="v">
      <t c="3" si="227">
        <n x="225"/>
        <n x="531"/>
        <n x="237"/>
      </t>
    </mdx>
    <mdx n="0" f="v">
      <t c="3" si="227">
        <n x="225"/>
        <n x="524"/>
        <n x="237"/>
      </t>
    </mdx>
    <mdx n="0" f="v">
      <t c="3" si="227">
        <n x="225"/>
        <n x="527"/>
        <n x="237"/>
      </t>
    </mdx>
    <mdx n="0" f="v">
      <t c="3" si="227">
        <n x="225"/>
        <n x="530"/>
        <n x="237"/>
      </t>
    </mdx>
    <mdx n="0" f="v">
      <t c="3" si="227">
        <n x="225"/>
        <n x="533"/>
        <n x="237"/>
      </t>
    </mdx>
    <mdx n="0" f="v">
      <t c="3" si="227">
        <n x="225"/>
        <n x="532"/>
        <n x="237"/>
      </t>
    </mdx>
    <mdx n="0" f="v">
      <t c="3" si="227">
        <n x="225"/>
        <n x="534"/>
        <n x="237"/>
      </t>
    </mdx>
    <mdx n="0" f="v">
      <t c="3" si="227">
        <n x="225"/>
        <n x="535"/>
        <n x="237"/>
      </t>
    </mdx>
    <mdx n="0" f="v">
      <t c="3" si="227">
        <n x="225"/>
        <n x="537"/>
        <n x="237"/>
      </t>
    </mdx>
    <mdx n="0" f="v">
      <t c="3" si="227">
        <n x="225"/>
        <n x="536"/>
        <n x="237"/>
      </t>
    </mdx>
    <mdx n="0" f="v">
      <t c="3" si="227">
        <n x="225"/>
        <n x="538"/>
        <n x="237"/>
      </t>
    </mdx>
    <mdx n="0" f="v">
      <t c="3" si="227">
        <n x="225"/>
        <n x="540"/>
        <n x="237"/>
      </t>
    </mdx>
    <mdx n="0" f="v">
      <t c="3" si="227">
        <n x="225"/>
        <n x="539"/>
        <n x="237"/>
      </t>
    </mdx>
    <mdx n="0" f="v">
      <t c="3" si="227">
        <n x="225"/>
        <n x="541"/>
        <n x="237"/>
      </t>
    </mdx>
    <mdx n="0" f="v">
      <t c="3" si="227">
        <n x="225"/>
        <n x="542"/>
        <n x="237"/>
      </t>
    </mdx>
    <mdx n="0" f="v">
      <t c="3" si="227">
        <n x="225"/>
        <n x="543"/>
        <n x="237"/>
      </t>
    </mdx>
    <mdx n="0" f="v">
      <t c="3" si="227">
        <n x="225"/>
        <n x="545"/>
        <n x="237"/>
      </t>
    </mdx>
    <mdx n="0" f="v">
      <t c="3" si="227">
        <n x="225"/>
        <n x="544"/>
        <n x="237"/>
      </t>
    </mdx>
    <mdx n="0" f="v">
      <t c="3" si="227">
        <n x="225"/>
        <n x="546"/>
        <n x="237"/>
      </t>
    </mdx>
    <mdx n="0" f="v">
      <t c="3" si="227">
        <n x="225"/>
        <n x="272"/>
        <n x="45"/>
      </t>
    </mdx>
    <mdx n="0" f="v">
      <t c="3" si="227">
        <n x="225"/>
        <n x="273"/>
        <n x="45"/>
      </t>
    </mdx>
    <mdx n="0" f="v">
      <t c="3" si="227">
        <n x="225"/>
        <n x="271"/>
        <n x="45"/>
      </t>
    </mdx>
    <mdx n="0" f="v">
      <t c="3" si="227">
        <n x="225"/>
        <n x="270"/>
        <n x="45"/>
      </t>
    </mdx>
    <mdx n="0" f="v">
      <t c="3" si="227">
        <n x="225"/>
        <n x="268"/>
        <n x="45"/>
      </t>
    </mdx>
    <mdx n="0" f="v">
      <t c="3" si="227">
        <n x="225"/>
        <n x="355"/>
        <n x="45"/>
      </t>
    </mdx>
    <mdx n="0" f="v">
      <t c="3" si="227">
        <n x="225"/>
        <n x="356"/>
        <n x="45"/>
      </t>
    </mdx>
    <mdx n="0" f="v">
      <t c="3" si="227">
        <n x="225"/>
        <n x="357"/>
        <n x="45"/>
      </t>
    </mdx>
    <mdx n="0" f="v">
      <t c="3" si="227">
        <n x="225"/>
        <n x="358"/>
        <n x="45"/>
      </t>
    </mdx>
    <mdx n="0" f="v">
      <t c="3" si="227">
        <n x="225"/>
        <n x="359"/>
        <n x="45"/>
      </t>
    </mdx>
    <mdx n="0" f="v">
      <t c="3" si="227">
        <n x="225"/>
        <n x="360"/>
        <n x="45"/>
      </t>
    </mdx>
    <mdx n="0" f="v">
      <t c="3" si="227">
        <n x="225"/>
        <n x="361"/>
        <n x="45"/>
      </t>
    </mdx>
    <mdx n="0" f="v">
      <t c="3" si="227">
        <n x="225"/>
        <n x="547"/>
        <n x="45"/>
      </t>
    </mdx>
    <mdx n="0" f="v">
      <t c="3" si="227">
        <n x="225"/>
        <n x="362"/>
        <n x="45"/>
      </t>
    </mdx>
    <mdx n="0" f="v">
      <t c="3" si="227">
        <n x="225"/>
        <n x="363"/>
        <n x="45"/>
      </t>
    </mdx>
    <mdx n="0" f="v">
      <t c="3" si="227">
        <n x="225"/>
        <n x="364"/>
        <n x="45"/>
      </t>
    </mdx>
    <mdx n="0" f="v">
      <t c="3" si="227">
        <n x="225"/>
        <n x="548"/>
        <n x="45"/>
      </t>
    </mdx>
    <mdx n="0" f="v">
      <t c="3" si="227">
        <n x="225"/>
        <n x="365"/>
        <n x="45"/>
      </t>
    </mdx>
    <mdx n="0" f="v">
      <t c="3" si="227">
        <n x="225"/>
        <n x="366"/>
        <n x="45"/>
      </t>
    </mdx>
    <mdx n="0" f="v">
      <t c="3" si="227">
        <n x="225"/>
        <n x="367"/>
        <n x="45"/>
      </t>
    </mdx>
    <mdx n="0" f="v">
      <t c="3" si="227">
        <n x="225"/>
        <n x="368"/>
        <n x="45"/>
      </t>
    </mdx>
    <mdx n="0" f="v">
      <t c="3" si="227">
        <n x="225"/>
        <n x="369"/>
        <n x="45"/>
      </t>
    </mdx>
    <mdx n="0" f="v">
      <t c="3" si="227">
        <n x="225"/>
        <n x="307"/>
        <n x="45"/>
      </t>
    </mdx>
    <mdx n="0" f="v">
      <t c="3" si="227">
        <n x="225"/>
        <n x="370"/>
        <n x="45"/>
      </t>
    </mdx>
    <mdx n="0" f="v">
      <t c="3" si="227">
        <n x="225"/>
        <n x="371"/>
        <n x="45"/>
      </t>
    </mdx>
    <mdx n="0" f="v">
      <t c="3" si="227">
        <n x="225"/>
        <n x="372"/>
        <n x="45"/>
      </t>
    </mdx>
    <mdx n="0" f="v">
      <t c="3" si="227">
        <n x="225"/>
        <n x="373"/>
        <n x="45"/>
      </t>
    </mdx>
    <mdx n="0" f="v">
      <t c="3" si="227">
        <n x="225"/>
        <n x="374"/>
        <n x="45"/>
      </t>
    </mdx>
    <mdx n="0" f="v">
      <t c="3" si="227">
        <n x="225"/>
        <n x="375"/>
        <n x="45"/>
      </t>
    </mdx>
    <mdx n="0" f="v">
      <t c="3" si="227">
        <n x="225"/>
        <n x="281"/>
        <n x="45"/>
      </t>
    </mdx>
    <mdx n="0" f="v">
      <t c="3" si="227">
        <n x="225"/>
        <n x="376"/>
        <n x="45"/>
      </t>
    </mdx>
    <mdx n="0" f="v">
      <t c="3" si="227">
        <n x="225"/>
        <n x="377"/>
        <n x="45"/>
      </t>
    </mdx>
    <mdx n="0" f="v">
      <t c="3" si="227">
        <n x="225"/>
        <n x="280"/>
        <n x="45"/>
      </t>
    </mdx>
    <mdx n="0" f="v">
      <t c="3" si="227">
        <n x="225"/>
        <n x="311"/>
        <n x="45"/>
      </t>
    </mdx>
    <mdx n="0" f="v">
      <t c="3" si="227">
        <n x="225"/>
        <n x="378"/>
        <n x="45"/>
      </t>
    </mdx>
    <mdx n="0" f="v">
      <t c="3" si="227">
        <n x="225"/>
        <n x="379"/>
        <n x="45"/>
      </t>
    </mdx>
    <mdx n="0" f="v">
      <t c="3" si="227">
        <n x="225"/>
        <n x="380"/>
        <n x="45"/>
      </t>
    </mdx>
    <mdx n="0" f="v">
      <t c="3" si="227">
        <n x="225"/>
        <n x="381"/>
        <n x="45"/>
      </t>
    </mdx>
    <mdx n="0" f="v">
      <t c="3" si="227">
        <n x="225"/>
        <n x="382"/>
        <n x="45"/>
      </t>
    </mdx>
    <mdx n="0" f="v">
      <t c="3" si="227">
        <n x="225"/>
        <n x="304"/>
        <n x="45"/>
      </t>
    </mdx>
    <mdx n="0" f="v">
      <t c="3" si="227">
        <n x="225"/>
        <n x="383"/>
        <n x="45"/>
      </t>
    </mdx>
    <mdx n="0" f="v">
      <t c="3" si="227">
        <n x="225"/>
        <n x="384"/>
        <n x="45"/>
      </t>
    </mdx>
    <mdx n="0" f="v">
      <t c="3" si="227">
        <n x="225"/>
        <n x="385"/>
        <n x="45"/>
      </t>
    </mdx>
    <mdx n="0" f="v">
      <t c="3" si="227">
        <n x="225"/>
        <n x="386"/>
        <n x="45"/>
      </t>
    </mdx>
    <mdx n="0" f="v">
      <t c="3" si="227">
        <n x="225"/>
        <n x="387"/>
        <n x="45"/>
      </t>
    </mdx>
    <mdx n="0" f="v">
      <t c="3" si="227">
        <n x="225"/>
        <n x="388"/>
        <n x="45"/>
      </t>
    </mdx>
    <mdx n="0" f="v">
      <t c="3" si="227">
        <n x="225"/>
        <n x="389"/>
        <n x="45"/>
      </t>
    </mdx>
    <mdx n="0" f="v">
      <t c="3" si="227">
        <n x="225"/>
        <n x="390"/>
        <n x="45"/>
      </t>
    </mdx>
    <mdx n="0" f="v">
      <t c="3" si="227">
        <n x="225"/>
        <n x="391"/>
        <n x="45"/>
      </t>
    </mdx>
    <mdx n="0" f="v">
      <t c="3" si="227">
        <n x="225"/>
        <n x="393"/>
        <n x="45"/>
      </t>
    </mdx>
    <mdx n="0" f="v">
      <t c="3" si="227">
        <n x="225"/>
        <n x="394"/>
        <n x="45"/>
      </t>
    </mdx>
    <mdx n="0" f="v">
      <t c="3" si="227">
        <n x="225"/>
        <n x="395"/>
        <n x="45"/>
      </t>
    </mdx>
    <mdx n="0" f="v">
      <t c="3" si="227">
        <n x="225"/>
        <n x="278"/>
        <n x="45"/>
      </t>
    </mdx>
    <mdx n="0" f="v">
      <t c="3" si="227">
        <n x="225"/>
        <n x="396"/>
        <n x="45"/>
      </t>
    </mdx>
    <mdx n="0" f="v">
      <t c="3" si="227">
        <n x="225"/>
        <n x="397"/>
        <n x="45"/>
      </t>
    </mdx>
    <mdx n="0" f="v">
      <t c="3" si="227">
        <n x="225"/>
        <n x="398"/>
        <n x="45"/>
      </t>
    </mdx>
    <mdx n="0" f="v">
      <t c="3" si="227">
        <n x="225"/>
        <n x="392"/>
        <n x="45"/>
      </t>
    </mdx>
    <mdx n="0" f="v">
      <t c="3" si="227">
        <n x="225"/>
        <n x="404"/>
        <n x="45"/>
      </t>
    </mdx>
    <mdx n="0" f="v">
      <t c="3" si="227">
        <n x="225"/>
        <n x="405"/>
        <n x="45"/>
      </t>
    </mdx>
    <mdx n="0" f="v">
      <t c="3" si="227">
        <n x="225"/>
        <n x="399"/>
        <n x="45"/>
      </t>
    </mdx>
    <mdx n="0" f="v">
      <t c="3" si="227">
        <n x="225"/>
        <n x="411"/>
        <n x="45"/>
      </t>
    </mdx>
    <mdx n="0" f="v">
      <t c="3" si="227">
        <n x="225"/>
        <n x="406"/>
        <n x="45"/>
      </t>
    </mdx>
    <mdx n="0" f="v">
      <t c="3" si="227">
        <n x="225"/>
        <n x="407"/>
        <n x="45"/>
      </t>
    </mdx>
    <mdx n="0" f="v">
      <t c="3" si="227">
        <n x="225"/>
        <n x="408"/>
        <n x="45"/>
      </t>
    </mdx>
    <mdx n="0" f="v">
      <t c="3" si="227">
        <n x="225"/>
        <n x="409"/>
        <n x="45"/>
      </t>
    </mdx>
    <mdx n="0" f="v">
      <t c="3" si="227">
        <n x="225"/>
        <n x="410"/>
        <n x="45"/>
      </t>
    </mdx>
    <mdx n="0" f="v">
      <t c="3" si="227">
        <n x="225"/>
        <n x="413"/>
        <n x="45"/>
      </t>
    </mdx>
    <mdx n="0" f="v">
      <t c="3" si="227">
        <n x="225"/>
        <n x="403"/>
        <n x="45"/>
      </t>
    </mdx>
    <mdx n="0" f="v">
      <t c="3" si="227">
        <n x="225"/>
        <n x="412"/>
        <n x="45"/>
      </t>
    </mdx>
    <mdx n="0" f="v">
      <t c="3" si="227">
        <n x="225"/>
        <n x="400"/>
        <n x="45"/>
      </t>
    </mdx>
    <mdx n="0" f="v">
      <t c="3" si="227">
        <n x="225"/>
        <n x="401"/>
        <n x="45"/>
      </t>
    </mdx>
    <mdx n="0" f="v">
      <t c="3" si="227">
        <n x="225"/>
        <n x="402"/>
        <n x="45"/>
      </t>
    </mdx>
    <mdx n="0" f="v">
      <t c="3" si="227">
        <n x="225"/>
        <n x="277"/>
        <n x="45"/>
      </t>
    </mdx>
    <mdx n="0" f="v">
      <t c="3" si="227">
        <n x="225"/>
        <n x="417"/>
        <n x="45"/>
      </t>
    </mdx>
    <mdx n="0" f="v">
      <t c="3" si="227">
        <n x="225"/>
        <n x="414"/>
        <n x="45"/>
      </t>
    </mdx>
    <mdx n="0" f="v">
      <t c="3" si="227">
        <n x="225"/>
        <n x="415"/>
        <n x="45"/>
      </t>
    </mdx>
    <mdx n="0" f="v">
      <t c="3" si="227">
        <n x="225"/>
        <n x="416"/>
        <n x="45"/>
      </t>
    </mdx>
    <mdx n="0" f="v">
      <t c="3" si="227">
        <n x="225"/>
        <n x="427"/>
        <n x="45"/>
      </t>
    </mdx>
    <mdx n="0" f="v">
      <t c="3" si="227">
        <n x="225"/>
        <n x="418"/>
        <n x="45"/>
      </t>
    </mdx>
    <mdx n="0" f="v">
      <t c="3" si="227">
        <n x="225"/>
        <n x="419"/>
        <n x="45"/>
      </t>
    </mdx>
    <mdx n="0" f="v">
      <t c="3" si="227">
        <n x="225"/>
        <n x="420"/>
        <n x="45"/>
      </t>
    </mdx>
    <mdx n="0" f="v">
      <t c="3" si="227">
        <n x="225"/>
        <n x="301"/>
        <n x="45"/>
      </t>
    </mdx>
    <mdx n="0" f="v">
      <t c="3" si="227">
        <n x="225"/>
        <n x="299"/>
        <n x="45"/>
      </t>
    </mdx>
    <mdx n="0" f="v">
      <t c="3" si="227">
        <n x="225"/>
        <n x="297"/>
        <n x="45"/>
      </t>
    </mdx>
    <mdx n="0" f="v">
      <t c="3" si="227">
        <n x="225"/>
        <n x="421"/>
        <n x="45"/>
      </t>
    </mdx>
    <mdx n="0" f="v">
      <t c="3" si="227">
        <n x="225"/>
        <n x="433"/>
        <n x="45"/>
      </t>
    </mdx>
    <mdx n="0" f="v">
      <t c="3" si="227">
        <n x="225"/>
        <n x="422"/>
        <n x="45"/>
      </t>
    </mdx>
    <mdx n="0" f="v">
      <t c="3" si="227">
        <n x="225"/>
        <n x="423"/>
        <n x="45"/>
      </t>
    </mdx>
    <mdx n="0" f="v">
      <t c="3" si="227">
        <n x="225"/>
        <n x="424"/>
        <n x="45"/>
      </t>
    </mdx>
    <mdx n="0" f="v">
      <t c="3" si="227">
        <n x="225"/>
        <n x="425"/>
        <n x="45"/>
      </t>
    </mdx>
    <mdx n="0" f="v">
      <t c="3" si="227">
        <n x="225"/>
        <n x="348"/>
        <n x="45"/>
      </t>
    </mdx>
    <mdx n="0" f="v">
      <t c="3" si="227">
        <n x="225"/>
        <n x="327"/>
        <n x="45"/>
      </t>
    </mdx>
    <mdx n="0" f="v">
      <t c="3" si="227">
        <n x="225"/>
        <n x="426"/>
        <n x="45"/>
      </t>
    </mdx>
    <mdx n="0" f="v">
      <t c="3" si="227">
        <n x="225"/>
        <n x="329"/>
        <n x="45"/>
      </t>
    </mdx>
    <mdx n="0" f="v">
      <t c="3" si="227">
        <n x="225"/>
        <n x="428"/>
        <n x="45"/>
      </t>
    </mdx>
    <mdx n="0" f="v">
      <t c="3" si="227">
        <n x="225"/>
        <n x="328"/>
        <n x="45"/>
      </t>
    </mdx>
    <mdx n="0" f="v">
      <t c="3" si="227">
        <n x="225"/>
        <n x="429"/>
        <n x="45"/>
      </t>
    </mdx>
    <mdx n="0" f="v">
      <t c="3" si="227">
        <n x="225"/>
        <n x="430"/>
        <n x="45"/>
      </t>
    </mdx>
    <mdx n="0" f="v">
      <t c="3" si="227">
        <n x="225"/>
        <n x="431"/>
        <n x="45"/>
      </t>
    </mdx>
    <mdx n="0" f="v">
      <t c="3" si="227">
        <n x="225"/>
        <n x="432"/>
        <n x="45"/>
      </t>
    </mdx>
    <mdx n="0" f="v">
      <t c="3" si="227">
        <n x="225"/>
        <n x="442"/>
        <n x="45"/>
      </t>
    </mdx>
    <mdx n="0" f="v">
      <t c="3" si="227">
        <n x="225"/>
        <n x="326"/>
        <n x="45"/>
      </t>
    </mdx>
    <mdx n="0" f="v">
      <t c="3" si="227">
        <n x="225"/>
        <n x="435"/>
        <n x="45"/>
      </t>
    </mdx>
    <mdx n="0" f="v">
      <t c="3" si="227">
        <n x="225"/>
        <n x="436"/>
        <n x="45"/>
      </t>
    </mdx>
    <mdx n="0" f="v">
      <t c="3" si="227">
        <n x="225"/>
        <n x="437"/>
        <n x="45"/>
      </t>
    </mdx>
    <mdx n="0" f="v">
      <t c="3" si="227">
        <n x="225"/>
        <n x="294"/>
        <n x="45"/>
      </t>
    </mdx>
    <mdx n="0" f="v">
      <t c="3" si="227">
        <n x="225"/>
        <n x="293"/>
        <n x="45"/>
      </t>
    </mdx>
    <mdx n="0" f="v">
      <t c="3" si="227">
        <n x="225"/>
        <n x="452"/>
        <n x="45"/>
      </t>
    </mdx>
    <mdx n="0" f="v">
      <t c="3" si="227">
        <n x="225"/>
        <n x="443"/>
        <n x="45"/>
      </t>
    </mdx>
    <mdx n="0" f="v">
      <t c="3" si="227">
        <n x="225"/>
        <n x="444"/>
        <n x="45"/>
      </t>
    </mdx>
    <mdx n="0" f="v">
      <t c="3" si="227">
        <n x="225"/>
        <n x="445"/>
        <n x="45"/>
      </t>
    </mdx>
    <mdx n="0" f="v">
      <t c="3" si="227">
        <n x="225"/>
        <n x="446"/>
        <n x="45"/>
      </t>
    </mdx>
    <mdx n="0" f="v">
      <t c="3" si="227">
        <n x="225"/>
        <n x="434"/>
        <n x="45"/>
      </t>
    </mdx>
    <mdx n="0" f="v">
      <t c="3" si="227">
        <n x="225"/>
        <n x="276"/>
        <n x="45"/>
      </t>
    </mdx>
    <mdx n="0" f="v">
      <t c="3" si="227">
        <n x="225"/>
        <n x="453"/>
        <n x="45"/>
      </t>
    </mdx>
    <mdx n="0" f="v">
      <t c="3" si="227">
        <n x="225"/>
        <n x="454"/>
        <n x="45"/>
      </t>
    </mdx>
    <mdx n="0" f="v">
      <t c="3" si="227">
        <n x="225"/>
        <n x="455"/>
        <n x="45"/>
      </t>
    </mdx>
    <mdx n="0" f="v">
      <t c="3" si="227">
        <n x="225"/>
        <n x="456"/>
        <n x="45"/>
      </t>
    </mdx>
    <mdx n="0" f="v">
      <t c="3" si="227">
        <n x="225"/>
        <n x="438"/>
        <n x="45"/>
      </t>
    </mdx>
    <mdx n="0" f="v">
      <t c="3" si="227">
        <n x="225"/>
        <n x="350"/>
        <n x="45"/>
      </t>
    </mdx>
    <mdx n="0" f="v">
      <t c="3" si="227">
        <n x="225"/>
        <n x="439"/>
        <n x="45"/>
      </t>
    </mdx>
    <mdx n="0" f="v">
      <t c="3" si="227">
        <n x="225"/>
        <n x="440"/>
        <n x="45"/>
      </t>
    </mdx>
    <mdx n="0" f="v">
      <t c="3" si="227">
        <n x="225"/>
        <n x="441"/>
        <n x="45"/>
      </t>
    </mdx>
    <mdx n="0" f="v">
      <t c="3" si="227">
        <n x="225"/>
        <n x="447"/>
        <n x="45"/>
      </t>
    </mdx>
    <mdx n="0" f="v">
      <t c="3" si="227">
        <n x="225"/>
        <n x="473"/>
        <n x="45"/>
      </t>
    </mdx>
    <mdx n="0" f="v">
      <t c="3" si="227">
        <n x="225"/>
        <n x="461"/>
        <n x="45"/>
      </t>
    </mdx>
    <mdx n="0" f="v">
      <t c="3" si="227">
        <n x="225"/>
        <n x="462"/>
        <n x="45"/>
      </t>
    </mdx>
    <mdx n="0" f="v">
      <t c="3" si="227">
        <n x="225"/>
        <n x="463"/>
        <n x="45"/>
      </t>
    </mdx>
    <mdx n="0" f="v">
      <t c="3" si="227">
        <n x="225"/>
        <n x="464"/>
        <n x="45"/>
      </t>
    </mdx>
    <mdx n="0" f="v">
      <t c="3" si="227">
        <n x="225"/>
        <n x="465"/>
        <n x="45"/>
      </t>
    </mdx>
    <mdx n="0" f="v">
      <t c="3" si="227">
        <n x="225"/>
        <n x="466"/>
        <n x="45"/>
      </t>
    </mdx>
    <mdx n="0" f="v">
      <t c="3" si="227">
        <n x="225"/>
        <n x="467"/>
        <n x="45"/>
      </t>
    </mdx>
    <mdx n="0" f="v">
      <t c="3" si="227">
        <n x="225"/>
        <n x="459"/>
        <n x="45"/>
      </t>
    </mdx>
    <mdx n="0" f="v">
      <t c="3" si="227">
        <n x="225"/>
        <n x="448"/>
        <n x="45"/>
      </t>
    </mdx>
    <mdx n="0" f="v">
      <t c="3" si="227">
        <n x="225"/>
        <n x="449"/>
        <n x="45"/>
      </t>
    </mdx>
    <mdx n="0" f="v">
      <t c="3" si="227">
        <n x="225"/>
        <n x="450"/>
        <n x="45"/>
      </t>
    </mdx>
    <mdx n="0" f="v">
      <t c="3" si="227">
        <n x="225"/>
        <n x="451"/>
        <n x="45"/>
      </t>
    </mdx>
    <mdx n="0" f="v">
      <t c="3" si="227">
        <n x="225"/>
        <n x="457"/>
        <n x="45"/>
      </t>
    </mdx>
    <mdx n="0" f="v">
      <t c="3" si="227">
        <n x="225"/>
        <n x="458"/>
        <n x="45"/>
      </t>
    </mdx>
    <mdx n="0" f="v">
      <t c="3" si="227">
        <n x="225"/>
        <n x="474"/>
        <n x="45"/>
      </t>
    </mdx>
    <mdx n="0" f="v">
      <t c="3" si="227">
        <n x="225"/>
        <n x="475"/>
        <n x="45"/>
      </t>
    </mdx>
    <mdx n="0" f="v">
      <t c="3" si="227">
        <n x="225"/>
        <n x="476"/>
        <n x="45"/>
      </t>
    </mdx>
    <mdx n="0" f="v">
      <t c="3" si="227">
        <n x="225"/>
        <n x="460"/>
        <n x="45"/>
      </t>
    </mdx>
    <mdx n="0" f="v">
      <t c="3" si="227">
        <n x="225"/>
        <n x="468"/>
        <n x="45"/>
      </t>
    </mdx>
    <mdx n="0" f="v">
      <t c="3" si="227">
        <n x="225"/>
        <n x="469"/>
        <n x="45"/>
      </t>
    </mdx>
    <mdx n="0" f="v">
      <t c="3" si="227">
        <n x="225"/>
        <n x="470"/>
        <n x="45"/>
      </t>
    </mdx>
    <mdx n="0" f="v">
      <t c="3" si="227">
        <n x="225"/>
        <n x="471"/>
        <n x="45"/>
      </t>
    </mdx>
    <mdx n="0" f="v">
      <t c="3" si="227">
        <n x="225"/>
        <n x="477"/>
        <n x="45"/>
      </t>
    </mdx>
    <mdx n="0" f="v">
      <t c="3" si="227">
        <n x="225"/>
        <n x="478"/>
        <n x="45"/>
      </t>
    </mdx>
    <mdx n="0" f="v">
      <t c="3" si="227">
        <n x="225"/>
        <n x="479"/>
        <n x="45"/>
      </t>
    </mdx>
    <mdx n="0" f="v">
      <t c="3" si="227">
        <n x="225"/>
        <n x="483"/>
        <n x="45"/>
      </t>
    </mdx>
    <mdx n="0" f="v">
      <t c="3" si="227">
        <n x="225"/>
        <n x="472"/>
        <n x="45"/>
      </t>
    </mdx>
    <mdx n="0" f="v">
      <t c="3" si="227">
        <n x="225"/>
        <n x="480"/>
        <n x="45"/>
      </t>
    </mdx>
    <mdx n="0" f="v">
      <t c="3" si="227">
        <n x="225"/>
        <n x="481"/>
        <n x="45"/>
      </t>
    </mdx>
    <mdx n="0" f="v">
      <t c="3" si="227">
        <n x="225"/>
        <n x="484"/>
        <n x="45"/>
      </t>
    </mdx>
    <mdx n="0" f="v">
      <t c="3" si="227">
        <n x="225"/>
        <n x="485"/>
        <n x="45"/>
      </t>
    </mdx>
    <mdx n="0" f="v">
      <t c="3" si="227">
        <n x="225"/>
        <n x="486"/>
        <n x="45"/>
      </t>
    </mdx>
    <mdx n="0" f="v">
      <t c="3" si="227">
        <n x="225"/>
        <n x="487"/>
        <n x="45"/>
      </t>
    </mdx>
    <mdx n="0" f="v">
      <t c="3" si="227">
        <n x="225"/>
        <n x="488"/>
        <n x="45"/>
      </t>
    </mdx>
    <mdx n="0" f="v">
      <t c="3" si="227">
        <n x="225"/>
        <n x="489"/>
        <n x="45"/>
      </t>
    </mdx>
    <mdx n="0" f="v">
      <t c="3" si="227">
        <n x="225"/>
        <n x="482"/>
        <n x="45"/>
      </t>
    </mdx>
    <mdx n="0" f="v">
      <t c="3" si="227">
        <n x="225"/>
        <n x="490"/>
        <n x="45"/>
      </t>
    </mdx>
    <mdx n="0" f="v">
      <t c="3" si="227">
        <n x="225"/>
        <n x="492"/>
        <n x="45"/>
      </t>
    </mdx>
    <mdx n="0" f="v">
      <t c="3" si="227">
        <n x="225"/>
        <n x="493"/>
        <n x="45"/>
      </t>
    </mdx>
    <mdx n="0" f="v">
      <t c="3" si="227">
        <n x="225"/>
        <n x="491"/>
        <n x="45"/>
      </t>
    </mdx>
    <mdx n="0" f="v">
      <t c="3" si="227">
        <n x="225"/>
        <n x="495"/>
        <n x="45"/>
      </t>
    </mdx>
    <mdx n="0" f="v">
      <t c="3" si="227">
        <n x="225"/>
        <n x="496"/>
        <n x="45"/>
      </t>
    </mdx>
    <mdx n="0" f="v">
      <t c="3" si="227">
        <n x="225"/>
        <n x="494"/>
        <n x="45"/>
      </t>
    </mdx>
    <mdx n="0" f="v">
      <t c="3" si="227">
        <n x="225"/>
        <n x="497"/>
        <n x="45"/>
      </t>
    </mdx>
    <mdx n="0" f="v">
      <t c="3" si="227">
        <n x="225"/>
        <n x="498"/>
        <n x="45"/>
      </t>
    </mdx>
    <mdx n="0" f="v">
      <t c="3" si="227">
        <n x="225"/>
        <n x="499"/>
        <n x="45"/>
      </t>
    </mdx>
    <mdx n="0" f="v">
      <t c="3" si="227">
        <n x="225"/>
        <n x="500"/>
        <n x="45"/>
      </t>
    </mdx>
    <mdx n="0" f="v">
      <t c="3" si="227">
        <n x="225"/>
        <n x="501"/>
        <n x="45"/>
      </t>
    </mdx>
    <mdx n="0" f="v">
      <t c="3" si="227">
        <n x="225"/>
        <n x="502"/>
        <n x="45"/>
      </t>
    </mdx>
    <mdx n="0" f="v">
      <t c="3" si="227">
        <n x="225"/>
        <n x="507"/>
        <n x="45"/>
      </t>
    </mdx>
    <mdx n="0" f="v">
      <t c="3" si="227">
        <n x="225"/>
        <n x="508"/>
        <n x="45"/>
      </t>
    </mdx>
    <mdx n="0" f="v">
      <t c="3" si="227">
        <n x="225"/>
        <n x="509"/>
        <n x="45"/>
      </t>
    </mdx>
    <mdx n="0" f="v">
      <t c="3" si="227">
        <n x="225"/>
        <n x="503"/>
        <n x="45"/>
      </t>
    </mdx>
    <mdx n="0" f="v">
      <t c="3" si="227">
        <n x="225"/>
        <n x="504"/>
        <n x="45"/>
      </t>
    </mdx>
    <mdx n="0" f="v">
      <t c="3" si="227">
        <n x="225"/>
        <n x="505"/>
        <n x="45"/>
      </t>
    </mdx>
    <mdx n="0" f="v">
      <t c="3" si="227">
        <n x="225"/>
        <n x="506"/>
        <n x="45"/>
      </t>
    </mdx>
    <mdx n="0" f="v">
      <t c="3" si="227">
        <n x="225"/>
        <n x="513"/>
        <n x="45"/>
      </t>
    </mdx>
    <mdx n="0" f="v">
      <t c="3" si="227">
        <n x="225"/>
        <n x="514"/>
        <n x="45"/>
      </t>
    </mdx>
    <mdx n="0" f="v">
      <t c="3" si="227">
        <n x="225"/>
        <n x="515"/>
        <n x="45"/>
      </t>
    </mdx>
    <mdx n="0" f="v">
      <t c="3" si="227">
        <n x="225"/>
        <n x="510"/>
        <n x="45"/>
      </t>
    </mdx>
    <mdx n="0" f="v">
      <t c="3" si="227">
        <n x="225"/>
        <n x="511"/>
        <n x="45"/>
      </t>
    </mdx>
    <mdx n="0" f="v">
      <t c="3" si="227">
        <n x="225"/>
        <n x="512"/>
        <n x="45"/>
      </t>
    </mdx>
    <mdx n="0" f="v">
      <t c="3" si="227">
        <n x="225"/>
        <n x="516"/>
        <n x="45"/>
      </t>
    </mdx>
    <mdx n="0" f="v">
      <t c="3" si="227">
        <n x="225"/>
        <n x="517"/>
        <n x="45"/>
      </t>
    </mdx>
    <mdx n="0" f="v">
      <t c="3" si="227">
        <n x="225"/>
        <n x="518"/>
        <n x="45"/>
      </t>
    </mdx>
    <mdx n="0" f="v">
      <t c="3" si="227">
        <n x="225"/>
        <n x="522"/>
        <n x="45"/>
      </t>
    </mdx>
    <mdx n="0" f="v">
      <t c="3" si="227">
        <n x="225"/>
        <n x="519"/>
        <n x="45"/>
      </t>
    </mdx>
    <mdx n="0" f="v">
      <t c="3" si="227">
        <n x="225"/>
        <n x="520"/>
        <n x="45"/>
      </t>
    </mdx>
    <mdx n="0" f="v">
      <t c="3" si="227">
        <n x="225"/>
        <n x="521"/>
        <n x="45"/>
      </t>
    </mdx>
    <mdx n="0" f="v">
      <t c="3" si="227">
        <n x="225"/>
        <n x="525"/>
        <n x="45"/>
      </t>
    </mdx>
    <mdx n="0" f="v">
      <t c="3" si="227">
        <n x="225"/>
        <n x="523"/>
        <n x="45"/>
      </t>
    </mdx>
    <mdx n="0" f="v">
      <t c="3" si="227">
        <n x="225"/>
        <n x="528"/>
        <n x="45"/>
      </t>
    </mdx>
    <mdx n="0" f="v">
      <t c="3" si="227">
        <n x="225"/>
        <n x="526"/>
        <n x="45"/>
      </t>
    </mdx>
    <mdx n="0" f="v">
      <t c="3" si="227">
        <n x="225"/>
        <n x="529"/>
        <n x="45"/>
      </t>
    </mdx>
    <mdx n="0" f="v">
      <t c="3" si="227">
        <n x="225"/>
        <n x="531"/>
        <n x="45"/>
      </t>
    </mdx>
    <mdx n="0" f="v">
      <t c="3" si="227">
        <n x="225"/>
        <n x="524"/>
        <n x="45"/>
      </t>
    </mdx>
    <mdx n="0" f="v">
      <t c="3" si="227">
        <n x="225"/>
        <n x="527"/>
        <n x="45"/>
      </t>
    </mdx>
    <mdx n="0" f="v">
      <t c="3" si="227">
        <n x="225"/>
        <n x="530"/>
        <n x="45"/>
      </t>
    </mdx>
    <mdx n="0" f="v">
      <t c="3" si="227">
        <n x="225"/>
        <n x="533"/>
        <n x="45"/>
      </t>
    </mdx>
    <mdx n="0" f="v">
      <t c="3" si="227">
        <n x="225"/>
        <n x="532"/>
        <n x="45"/>
      </t>
    </mdx>
    <mdx n="0" f="v">
      <t c="3" si="227">
        <n x="225"/>
        <n x="534"/>
        <n x="45"/>
      </t>
    </mdx>
    <mdx n="0" f="v">
      <t c="3" si="227">
        <n x="225"/>
        <n x="535"/>
        <n x="45"/>
      </t>
    </mdx>
    <mdx n="0" f="v">
      <t c="3" si="227">
        <n x="225"/>
        <n x="537"/>
        <n x="45"/>
      </t>
    </mdx>
    <mdx n="0" f="v">
      <t c="3" si="227">
        <n x="225"/>
        <n x="536"/>
        <n x="45"/>
      </t>
    </mdx>
    <mdx n="0" f="v">
      <t c="3" si="227">
        <n x="225"/>
        <n x="538"/>
        <n x="45"/>
      </t>
    </mdx>
    <mdx n="0" f="v">
      <t c="3" si="227">
        <n x="225"/>
        <n x="540"/>
        <n x="45"/>
      </t>
    </mdx>
    <mdx n="0" f="v">
      <t c="3" si="227">
        <n x="225"/>
        <n x="539"/>
        <n x="45"/>
      </t>
    </mdx>
    <mdx n="0" f="v">
      <t c="3" si="227">
        <n x="225"/>
        <n x="541"/>
        <n x="45"/>
      </t>
    </mdx>
    <mdx n="0" f="v">
      <t c="3" si="227">
        <n x="225"/>
        <n x="545"/>
        <n x="45"/>
      </t>
    </mdx>
    <mdx n="0" f="v">
      <t c="3" si="227">
        <n x="225"/>
        <n x="543"/>
        <n x="45"/>
      </t>
    </mdx>
    <mdx n="0" f="v">
      <t c="3" si="227">
        <n x="225"/>
        <n x="542"/>
        <n x="45"/>
      </t>
    </mdx>
    <mdx n="0" f="v">
      <t c="3" si="227">
        <n x="225"/>
        <n x="544"/>
        <n x="45"/>
      </t>
    </mdx>
    <mdx n="0" f="v">
      <t c="3" si="227">
        <n x="225"/>
        <n x="546"/>
        <n x="45"/>
      </t>
    </mdx>
    <mdx n="0" f="v">
      <t c="3" si="227">
        <n x="225"/>
        <n x="272"/>
        <n x="46"/>
      </t>
    </mdx>
    <mdx n="0" f="v">
      <t c="3" si="227">
        <n x="225"/>
        <n x="273"/>
        <n x="46"/>
      </t>
    </mdx>
    <mdx n="0" f="v">
      <t c="3" si="227">
        <n x="225"/>
        <n x="270"/>
        <n x="46"/>
      </t>
    </mdx>
    <mdx n="0" f="v">
      <t c="3" si="227">
        <n x="225"/>
        <n x="268"/>
        <n x="46"/>
      </t>
    </mdx>
    <mdx n="0" f="v">
      <t c="3" si="227">
        <n x="225"/>
        <n x="355"/>
        <n x="46"/>
      </t>
    </mdx>
    <mdx n="0" f="v">
      <t c="3" si="227">
        <n x="225"/>
        <n x="356"/>
        <n x="46"/>
      </t>
    </mdx>
    <mdx n="0" f="v">
      <t c="3" si="227">
        <n x="225"/>
        <n x="357"/>
        <n x="46"/>
      </t>
    </mdx>
    <mdx n="0" f="v">
      <t c="3" si="227">
        <n x="225"/>
        <n x="358"/>
        <n x="46"/>
      </t>
    </mdx>
    <mdx n="0" f="v">
      <t c="3" si="227">
        <n x="225"/>
        <n x="359"/>
        <n x="46"/>
      </t>
    </mdx>
    <mdx n="0" f="v">
      <t c="3" si="227">
        <n x="225"/>
        <n x="360"/>
        <n x="46"/>
      </t>
    </mdx>
    <mdx n="0" f="v">
      <t c="3" si="227">
        <n x="225"/>
        <n x="361"/>
        <n x="46"/>
      </t>
    </mdx>
    <mdx n="0" f="v">
      <t c="3" si="227">
        <n x="225"/>
        <n x="547"/>
        <n x="46"/>
      </t>
    </mdx>
    <mdx n="0" f="v">
      <t c="3" si="227">
        <n x="225"/>
        <n x="362"/>
        <n x="46"/>
      </t>
    </mdx>
    <mdx n="0" f="v">
      <t c="3" si="227">
        <n x="225"/>
        <n x="363"/>
        <n x="46"/>
      </t>
    </mdx>
    <mdx n="0" f="v">
      <t c="3" si="227">
        <n x="225"/>
        <n x="364"/>
        <n x="46"/>
      </t>
    </mdx>
    <mdx n="0" f="v">
      <t c="3" si="227">
        <n x="225"/>
        <n x="548"/>
        <n x="46"/>
      </t>
    </mdx>
    <mdx n="0" f="v">
      <t c="3" si="227">
        <n x="225"/>
        <n x="366"/>
        <n x="46"/>
      </t>
    </mdx>
    <mdx n="0" f="v">
      <t c="3" si="227">
        <n x="225"/>
        <n x="367"/>
        <n x="46"/>
      </t>
    </mdx>
    <mdx n="0" f="v">
      <t c="3" si="227">
        <n x="225"/>
        <n x="368"/>
        <n x="46"/>
      </t>
    </mdx>
    <mdx n="0" f="v">
      <t c="3" si="227">
        <n x="225"/>
        <n x="369"/>
        <n x="46"/>
      </t>
    </mdx>
    <mdx n="0" f="v">
      <t c="3" si="227">
        <n x="225"/>
        <n x="307"/>
        <n x="46"/>
      </t>
    </mdx>
    <mdx n="0" f="v">
      <t c="3" si="227">
        <n x="225"/>
        <n x="370"/>
        <n x="46"/>
      </t>
    </mdx>
    <mdx n="0" f="v">
      <t c="3" si="227">
        <n x="225"/>
        <n x="371"/>
        <n x="46"/>
      </t>
    </mdx>
    <mdx n="0" f="v">
      <t c="3" si="227">
        <n x="225"/>
        <n x="372"/>
        <n x="46"/>
      </t>
    </mdx>
    <mdx n="0" f="v">
      <t c="3" si="227">
        <n x="225"/>
        <n x="383"/>
        <n x="46"/>
      </t>
    </mdx>
    <mdx n="0" f="v">
      <t c="3" si="227">
        <n x="225"/>
        <n x="316"/>
        <n x="46"/>
      </t>
    </mdx>
    <mdx n="0" f="v">
      <t c="3" si="227">
        <n x="225"/>
        <n x="374"/>
        <n x="46"/>
      </t>
    </mdx>
    <mdx n="0" f="v">
      <t c="3" si="227">
        <n x="225"/>
        <n x="375"/>
        <n x="46"/>
      </t>
    </mdx>
    <mdx n="0" f="v">
      <t c="3" si="227">
        <n x="225"/>
        <n x="281"/>
        <n x="46"/>
      </t>
    </mdx>
    <mdx n="0" f="v">
      <t c="3" si="227">
        <n x="225"/>
        <n x="376"/>
        <n x="46"/>
      </t>
    </mdx>
    <mdx n="0" f="v">
      <t c="3" si="227">
        <n x="225"/>
        <n x="377"/>
        <n x="46"/>
      </t>
    </mdx>
    <mdx n="0" f="v">
      <t c="3" si="227">
        <n x="225"/>
        <n x="311"/>
        <n x="46"/>
      </t>
    </mdx>
    <mdx n="0" f="v">
      <t c="3" si="227">
        <n x="225"/>
        <n x="378"/>
        <n x="46"/>
      </t>
    </mdx>
    <mdx n="0" f="v">
      <t c="3" si="227">
        <n x="225"/>
        <n x="379"/>
        <n x="46"/>
      </t>
    </mdx>
    <mdx n="0" f="v">
      <t c="3" si="227">
        <n x="225"/>
        <n x="380"/>
        <n x="46"/>
      </t>
    </mdx>
    <mdx n="0" f="v">
      <t c="3" si="227">
        <n x="225"/>
        <n x="381"/>
        <n x="46"/>
      </t>
    </mdx>
    <mdx n="0" f="v">
      <t c="3" si="227">
        <n x="225"/>
        <n x="382"/>
        <n x="46"/>
      </t>
    </mdx>
    <mdx n="0" f="v">
      <t c="3" si="227">
        <n x="225"/>
        <n x="304"/>
        <n x="46"/>
      </t>
    </mdx>
    <mdx n="0" f="v">
      <t c="3" si="227">
        <n x="225"/>
        <n x="384"/>
        <n x="46"/>
      </t>
    </mdx>
    <mdx n="0" f="v">
      <t c="3" si="227">
        <n x="225"/>
        <n x="387"/>
        <n x="46"/>
      </t>
    </mdx>
    <mdx n="0" f="v">
      <t c="3" si="227">
        <n x="225"/>
        <n x="388"/>
        <n x="46"/>
      </t>
    </mdx>
    <mdx n="0" f="v">
      <t c="3" si="227">
        <n x="225"/>
        <n x="389"/>
        <n x="46"/>
      </t>
    </mdx>
    <mdx n="0" f="v">
      <t c="3" si="227">
        <n x="225"/>
        <n x="390"/>
        <n x="46"/>
      </t>
    </mdx>
    <mdx n="0" f="v">
      <t c="3" si="227">
        <n x="225"/>
        <n x="404"/>
        <n x="46"/>
      </t>
    </mdx>
    <mdx n="0" f="v">
      <t c="3" si="227">
        <n x="225"/>
        <n x="391"/>
        <n x="46"/>
      </t>
    </mdx>
    <mdx n="0" f="v">
      <t c="3" si="227">
        <n x="225"/>
        <n x="405"/>
        <n x="46"/>
      </t>
    </mdx>
    <mdx n="0" f="v">
      <t c="3" si="227">
        <n x="225"/>
        <n x="399"/>
        <n x="46"/>
      </t>
    </mdx>
    <mdx n="0" f="v">
      <t c="3" si="227">
        <n x="225"/>
        <n x="393"/>
        <n x="46"/>
      </t>
    </mdx>
    <mdx n="0" f="v">
      <t c="3" si="227">
        <n x="225"/>
        <n x="394"/>
        <n x="46"/>
      </t>
    </mdx>
    <mdx n="0" f="v">
      <t c="3" si="227">
        <n x="225"/>
        <n x="395"/>
        <n x="46"/>
      </t>
    </mdx>
    <mdx n="0" f="v">
      <t c="3" si="227">
        <n x="225"/>
        <n x="278"/>
        <n x="46"/>
      </t>
    </mdx>
    <mdx n="0" f="v">
      <t c="3" si="227">
        <n x="225"/>
        <n x="396"/>
        <n x="46"/>
      </t>
    </mdx>
    <mdx n="0" f="v">
      <t c="3" si="227">
        <n x="225"/>
        <n x="397"/>
        <n x="46"/>
      </t>
    </mdx>
    <mdx n="0" f="v">
      <t c="3" si="227">
        <n x="225"/>
        <n x="392"/>
        <n x="46"/>
      </t>
    </mdx>
    <mdx n="0" f="v">
      <t c="3" si="227">
        <n x="225"/>
        <n x="403"/>
        <n x="46"/>
      </t>
    </mdx>
    <mdx n="0" f="v">
      <t c="3" si="227">
        <n x="225"/>
        <n x="413"/>
        <n x="46"/>
      </t>
    </mdx>
    <mdx n="0" f="v">
      <t c="3" si="227">
        <n x="225"/>
        <n x="407"/>
        <n x="46"/>
      </t>
    </mdx>
    <mdx n="0" f="v">
      <t c="3" si="227">
        <n x="225"/>
        <n x="408"/>
        <n x="46"/>
      </t>
    </mdx>
    <mdx n="0" f="v">
      <t c="3" si="227">
        <n x="225"/>
        <n x="409"/>
        <n x="46"/>
      </t>
    </mdx>
    <mdx n="0" f="v">
      <t c="3" si="227">
        <n x="225"/>
        <n x="410"/>
        <n x="46"/>
      </t>
    </mdx>
    <mdx n="0" f="v">
      <t c="3" si="227">
        <n x="225"/>
        <n x="412"/>
        <n x="46"/>
      </t>
    </mdx>
    <mdx n="0" f="v">
      <t c="3" si="227">
        <n x="225"/>
        <n x="411"/>
        <n x="46"/>
      </t>
    </mdx>
    <mdx n="0" f="v">
      <t c="3" si="227">
        <n x="225"/>
        <n x="400"/>
        <n x="46"/>
      </t>
    </mdx>
    <mdx n="0" f="v">
      <t c="3" si="227">
        <n x="225"/>
        <n x="401"/>
        <n x="46"/>
      </t>
    </mdx>
    <mdx n="0" f="v">
      <t c="3" si="227">
        <n x="225"/>
        <n x="402"/>
        <n x="46"/>
      </t>
    </mdx>
    <mdx n="0" f="v">
      <t c="3" si="227">
        <n x="225"/>
        <n x="277"/>
        <n x="46"/>
      </t>
    </mdx>
    <mdx n="0" f="v">
      <t c="3" si="227">
        <n x="225"/>
        <n x="417"/>
        <n x="46"/>
      </t>
    </mdx>
    <mdx n="0" f="v">
      <t c="3" si="227">
        <n x="225"/>
        <n x="414"/>
        <n x="46"/>
      </t>
    </mdx>
    <mdx n="0" f="v">
      <t c="3" si="227">
        <n x="225"/>
        <n x="415"/>
        <n x="46"/>
      </t>
    </mdx>
    <mdx n="0" f="v">
      <t c="3" si="227">
        <n x="225"/>
        <n x="416"/>
        <n x="46"/>
      </t>
    </mdx>
    <mdx n="0" f="v">
      <t c="3" si="227">
        <n x="225"/>
        <n x="427"/>
        <n x="46"/>
      </t>
    </mdx>
    <mdx n="0" f="v">
      <t c="3" si="227">
        <n x="225"/>
        <n x="418"/>
        <n x="46"/>
      </t>
    </mdx>
    <mdx n="0" f="v">
      <t c="3" si="227">
        <n x="225"/>
        <n x="419"/>
        <n x="46"/>
      </t>
    </mdx>
    <mdx n="0" f="v">
      <t c="3" si="227">
        <n x="225"/>
        <n x="301"/>
        <n x="46"/>
      </t>
    </mdx>
    <mdx n="0" f="v">
      <t c="3" si="227">
        <n x="225"/>
        <n x="299"/>
        <n x="46"/>
      </t>
    </mdx>
    <mdx n="0" f="v">
      <t c="3" si="227">
        <n x="225"/>
        <n x="297"/>
        <n x="46"/>
      </t>
    </mdx>
    <mdx n="0" f="v">
      <t c="3" si="227">
        <n x="225"/>
        <n x="421"/>
        <n x="46"/>
      </t>
    </mdx>
    <mdx n="0" f="v">
      <t c="3" si="227">
        <n x="225"/>
        <n x="422"/>
        <n x="46"/>
      </t>
    </mdx>
    <mdx n="0" f="v">
      <t c="3" si="227">
        <n x="225"/>
        <n x="423"/>
        <n x="46"/>
      </t>
    </mdx>
    <mdx n="0" f="v">
      <t c="3" si="227">
        <n x="225"/>
        <n x="424"/>
        <n x="46"/>
      </t>
    </mdx>
    <mdx n="0" f="v">
      <t c="3" si="227">
        <n x="225"/>
        <n x="425"/>
        <n x="46"/>
      </t>
    </mdx>
    <mdx n="0" f="v">
      <t c="3" si="227">
        <n x="225"/>
        <n x="348"/>
        <n x="46"/>
      </t>
    </mdx>
    <mdx n="0" f="v">
      <t c="3" si="227">
        <n x="225"/>
        <n x="327"/>
        <n x="46"/>
      </t>
    </mdx>
    <mdx n="0" f="v">
      <t c="3" si="227">
        <n x="225"/>
        <n x="426"/>
        <n x="46"/>
      </t>
    </mdx>
    <mdx n="0" f="v">
      <t c="3" si="227">
        <n x="225"/>
        <n x="442"/>
        <n x="46"/>
      </t>
    </mdx>
    <mdx n="0" f="v">
      <t c="3" si="227">
        <n x="225"/>
        <n x="433"/>
        <n x="46"/>
      </t>
    </mdx>
    <mdx n="0" f="v">
      <t c="3" si="227">
        <n x="225"/>
        <n x="329"/>
        <n x="46"/>
      </t>
    </mdx>
    <mdx n="0" f="v">
      <t c="3" si="227">
        <n x="225"/>
        <n x="428"/>
        <n x="46"/>
      </t>
    </mdx>
    <mdx n="0" f="v">
      <t c="3" si="227">
        <n x="225"/>
        <n x="328"/>
        <n x="46"/>
      </t>
    </mdx>
    <mdx n="0" f="v">
      <t c="3" si="227">
        <n x="225"/>
        <n x="429"/>
        <n x="46"/>
      </t>
    </mdx>
    <mdx n="0" f="v">
      <t c="3" si="227">
        <n x="225"/>
        <n x="430"/>
        <n x="46"/>
      </t>
    </mdx>
    <mdx n="0" f="v">
      <t c="3" si="227">
        <n x="225"/>
        <n x="431"/>
        <n x="46"/>
      </t>
    </mdx>
    <mdx n="0" f="v">
      <t c="3" si="227">
        <n x="225"/>
        <n x="432"/>
        <n x="46"/>
      </t>
    </mdx>
    <mdx n="0" f="v">
      <t c="3" si="227">
        <n x="225"/>
        <n x="326"/>
        <n x="46"/>
      </t>
    </mdx>
    <mdx n="0" f="v">
      <t c="3" si="227">
        <n x="225"/>
        <n x="435"/>
        <n x="46"/>
      </t>
    </mdx>
    <mdx n="0" f="v">
      <t c="3" si="227">
        <n x="225"/>
        <n x="436"/>
        <n x="46"/>
      </t>
    </mdx>
    <mdx n="0" f="v">
      <t c="3" si="227">
        <n x="225"/>
        <n x="437"/>
        <n x="46"/>
      </t>
    </mdx>
    <mdx n="0" f="v">
      <t c="3" si="227">
        <n x="225"/>
        <n x="294"/>
        <n x="46"/>
      </t>
    </mdx>
    <mdx n="0" f="v">
      <t c="3" si="227">
        <n x="225"/>
        <n x="293"/>
        <n x="46"/>
      </t>
    </mdx>
    <mdx n="0" f="v">
      <t c="3" si="227">
        <n x="225"/>
        <n x="452"/>
        <n x="46"/>
      </t>
    </mdx>
    <mdx n="0" f="v">
      <t c="3" si="227">
        <n x="225"/>
        <n x="444"/>
        <n x="46"/>
      </t>
    </mdx>
    <mdx n="0" f="v">
      <t c="3" si="227">
        <n x="225"/>
        <n x="445"/>
        <n x="46"/>
      </t>
    </mdx>
    <mdx n="0" f="v">
      <t c="3" si="227">
        <n x="225"/>
        <n x="446"/>
        <n x="46"/>
      </t>
    </mdx>
    <mdx n="0" f="v">
      <t c="3" si="227">
        <n x="225"/>
        <n x="434"/>
        <n x="46"/>
      </t>
    </mdx>
    <mdx n="0" f="v">
      <t c="3" si="227">
        <n x="225"/>
        <n x="276"/>
        <n x="46"/>
      </t>
    </mdx>
    <mdx n="0" f="v">
      <t c="3" si="227">
        <n x="225"/>
        <n x="453"/>
        <n x="46"/>
      </t>
    </mdx>
    <mdx n="0" f="v">
      <t c="3" si="227">
        <n x="225"/>
        <n x="454"/>
        <n x="46"/>
      </t>
    </mdx>
    <mdx n="0" f="v">
      <t c="3" si="227">
        <n x="225"/>
        <n x="455"/>
        <n x="46"/>
      </t>
    </mdx>
    <mdx n="0" f="v">
      <t c="3" si="227">
        <n x="225"/>
        <n x="456"/>
        <n x="46"/>
      </t>
    </mdx>
    <mdx n="0" f="v">
      <t c="3" si="227">
        <n x="225"/>
        <n x="438"/>
        <n x="46"/>
      </t>
    </mdx>
    <mdx n="0" f="v">
      <t c="3" si="227">
        <n x="225"/>
        <n x="350"/>
        <n x="46"/>
      </t>
    </mdx>
    <mdx n="0" f="v">
      <t c="3" si="227">
        <n x="225"/>
        <n x="439"/>
        <n x="46"/>
      </t>
    </mdx>
    <mdx n="0" f="v">
      <t c="3" si="227">
        <n x="225"/>
        <n x="440"/>
        <n x="46"/>
      </t>
    </mdx>
    <mdx n="0" f="v">
      <t c="3" si="227">
        <n x="225"/>
        <n x="441"/>
        <n x="46"/>
      </t>
    </mdx>
    <mdx n="0" f="v">
      <t c="3" si="227">
        <n x="225"/>
        <n x="447"/>
        <n x="46"/>
      </t>
    </mdx>
    <mdx n="0" f="v">
      <t c="3" si="227">
        <n x="225"/>
        <n x="346"/>
        <n x="46"/>
      </t>
    </mdx>
    <mdx n="0" f="v">
      <t c="3" si="227">
        <n x="225"/>
        <n x="461"/>
        <n x="46"/>
      </t>
    </mdx>
    <mdx n="0" f="v">
      <t c="3" si="227">
        <n x="225"/>
        <n x="462"/>
        <n x="46"/>
      </t>
    </mdx>
    <mdx n="0" f="v">
      <t c="3" si="227">
        <n x="225"/>
        <n x="463"/>
        <n x="46"/>
      </t>
    </mdx>
    <mdx n="0" f="v">
      <t c="3" si="227">
        <n x="225"/>
        <n x="464"/>
        <n x="46"/>
      </t>
    </mdx>
    <mdx n="0" f="v">
      <t c="3" si="227">
        <n x="225"/>
        <n x="465"/>
        <n x="46"/>
      </t>
    </mdx>
    <mdx n="0" f="v">
      <t c="3" si="227">
        <n x="225"/>
        <n x="466"/>
        <n x="46"/>
      </t>
    </mdx>
    <mdx n="0" f="v">
      <t c="3" si="227">
        <n x="225"/>
        <n x="467"/>
        <n x="46"/>
      </t>
    </mdx>
    <mdx n="0" f="v">
      <t c="3" si="227">
        <n x="225"/>
        <n x="473"/>
        <n x="46"/>
      </t>
    </mdx>
    <mdx n="0" f="v">
      <t c="3" si="227">
        <n x="225"/>
        <n x="459"/>
        <n x="46"/>
      </t>
    </mdx>
    <mdx n="0" f="v">
      <t c="3" si="227">
        <n x="225"/>
        <n x="448"/>
        <n x="46"/>
      </t>
    </mdx>
    <mdx n="0" f="v">
      <t c="3" si="227">
        <n x="225"/>
        <n x="449"/>
        <n x="46"/>
      </t>
    </mdx>
    <mdx n="0" f="v">
      <t c="3" si="227">
        <n x="225"/>
        <n x="450"/>
        <n x="46"/>
      </t>
    </mdx>
    <mdx n="0" f="v">
      <t c="3" si="227">
        <n x="225"/>
        <n x="451"/>
        <n x="46"/>
      </t>
    </mdx>
    <mdx n="0" f="v">
      <t c="3" si="227">
        <n x="225"/>
        <n x="457"/>
        <n x="46"/>
      </t>
    </mdx>
    <mdx n="0" f="v">
      <t c="3" si="227">
        <n x="225"/>
        <n x="458"/>
        <n x="46"/>
      </t>
    </mdx>
    <mdx n="0" f="v">
      <t c="3" si="227">
        <n x="225"/>
        <n x="475"/>
        <n x="46"/>
      </t>
    </mdx>
    <mdx n="0" f="v">
      <t c="3" si="227">
        <n x="225"/>
        <n x="476"/>
        <n x="46"/>
      </t>
    </mdx>
    <mdx n="0" f="v">
      <t c="3" si="227">
        <n x="225"/>
        <n x="460"/>
        <n x="46"/>
      </t>
    </mdx>
    <mdx n="0" f="v">
      <t c="3" si="227">
        <n x="225"/>
        <n x="468"/>
        <n x="46"/>
      </t>
    </mdx>
    <mdx n="0" f="v">
      <t c="3" si="227">
        <n x="225"/>
        <n x="469"/>
        <n x="46"/>
      </t>
    </mdx>
    <mdx n="0" f="v">
      <t c="3" si="227">
        <n x="225"/>
        <n x="470"/>
        <n x="46"/>
      </t>
    </mdx>
    <mdx n="0" f="v">
      <t c="3" si="227">
        <n x="225"/>
        <n x="471"/>
        <n x="46"/>
      </t>
    </mdx>
    <mdx n="0" f="v">
      <t c="3" si="227">
        <n x="225"/>
        <n x="477"/>
        <n x="46"/>
      </t>
    </mdx>
    <mdx n="0" f="v">
      <t c="3" si="227">
        <n x="225"/>
        <n x="478"/>
        <n x="46"/>
      </t>
    </mdx>
    <mdx n="0" f="v">
      <t c="3" si="227">
        <n x="225"/>
        <n x="479"/>
        <n x="46"/>
      </t>
    </mdx>
    <mdx n="0" f="v">
      <t c="3" si="227">
        <n x="225"/>
        <n x="472"/>
        <n x="46"/>
      </t>
    </mdx>
    <mdx n="0" f="v">
      <t c="3" si="227">
        <n x="225"/>
        <n x="480"/>
        <n x="46"/>
      </t>
    </mdx>
    <mdx n="0" f="v">
      <t c="3" si="227">
        <n x="225"/>
        <n x="482"/>
        <n x="46"/>
      </t>
    </mdx>
    <mdx n="0" f="v">
      <t c="3" si="227">
        <n x="225"/>
        <n x="484"/>
        <n x="46"/>
      </t>
    </mdx>
    <mdx n="0" f="v">
      <t c="3" si="227">
        <n x="225"/>
        <n x="485"/>
        <n x="46"/>
      </t>
    </mdx>
    <mdx n="0" f="v">
      <t c="3" si="227">
        <n x="225"/>
        <n x="486"/>
        <n x="46"/>
      </t>
    </mdx>
    <mdx n="0" f="v">
      <t c="3" si="227">
        <n x="225"/>
        <n x="487"/>
        <n x="46"/>
      </t>
    </mdx>
    <mdx n="0" f="v">
      <t c="3" si="227">
        <n x="225"/>
        <n x="488"/>
        <n x="46"/>
      </t>
    </mdx>
    <mdx n="0" f="v">
      <t c="3" si="227">
        <n x="225"/>
        <n x="489"/>
        <n x="46"/>
      </t>
    </mdx>
    <mdx n="0" f="v">
      <t c="3" si="227">
        <n x="225"/>
        <n x="490"/>
        <n x="46"/>
      </t>
    </mdx>
    <mdx n="0" f="v">
      <t c="3" si="227">
        <n x="225"/>
        <n x="492"/>
        <n x="46"/>
      </t>
    </mdx>
    <mdx n="0" f="v">
      <t c="3" si="227">
        <n x="225"/>
        <n x="493"/>
        <n x="46"/>
      </t>
    </mdx>
    <mdx n="0" f="v">
      <t c="3" si="227">
        <n x="225"/>
        <n x="491"/>
        <n x="46"/>
      </t>
    </mdx>
    <mdx n="0" f="v">
      <t c="3" si="227">
        <n x="225"/>
        <n x="496"/>
        <n x="46"/>
      </t>
    </mdx>
    <mdx n="0" f="v">
      <t c="3" si="227">
        <n x="225"/>
        <n x="500"/>
        <n x="46"/>
      </t>
    </mdx>
    <mdx n="0" f="v">
      <t c="3" si="227">
        <n x="225"/>
        <n x="494"/>
        <n x="46"/>
      </t>
    </mdx>
    <mdx n="0" f="v">
      <t c="3" si="227">
        <n x="225"/>
        <n x="497"/>
        <n x="46"/>
      </t>
    </mdx>
    <mdx n="0" f="v">
      <t c="3" si="227">
        <n x="225"/>
        <n x="499"/>
        <n x="46"/>
      </t>
    </mdx>
    <mdx n="0" f="v">
      <t c="3" si="227">
        <n x="225"/>
        <n x="501"/>
        <n x="46"/>
      </t>
    </mdx>
    <mdx n="0" f="v">
      <t c="3" si="227">
        <n x="225"/>
        <n x="507"/>
        <n x="46"/>
      </t>
    </mdx>
    <mdx n="0" f="v">
      <t c="3" si="227">
        <n x="225"/>
        <n x="508"/>
        <n x="46"/>
      </t>
    </mdx>
    <mdx n="0" f="v">
      <t c="3" si="227">
        <n x="225"/>
        <n x="509"/>
        <n x="46"/>
      </t>
    </mdx>
    <mdx n="0" f="v">
      <t c="3" si="227">
        <n x="225"/>
        <n x="503"/>
        <n x="46"/>
      </t>
    </mdx>
    <mdx n="0" f="v">
      <t c="3" si="227">
        <n x="225"/>
        <n x="504"/>
        <n x="46"/>
      </t>
    </mdx>
    <mdx n="0" f="v">
      <t c="3" si="227">
        <n x="225"/>
        <n x="505"/>
        <n x="46"/>
      </t>
    </mdx>
    <mdx n="0" f="v">
      <t c="3" si="227">
        <n x="225"/>
        <n x="513"/>
        <n x="46"/>
      </t>
    </mdx>
    <mdx n="0" f="v">
      <t c="3" si="227">
        <n x="225"/>
        <n x="514"/>
        <n x="46"/>
      </t>
    </mdx>
    <mdx n="0" f="v">
      <t c="3" si="227">
        <n x="225"/>
        <n x="515"/>
        <n x="46"/>
      </t>
    </mdx>
    <mdx n="0" f="v">
      <t c="3" si="227">
        <n x="225"/>
        <n x="510"/>
        <n x="46"/>
      </t>
    </mdx>
    <mdx n="0" f="v">
      <t c="3" si="227">
        <n x="225"/>
        <n x="511"/>
        <n x="46"/>
      </t>
    </mdx>
    <mdx n="0" f="v">
      <t c="3" si="227">
        <n x="225"/>
        <n x="516"/>
        <n x="46"/>
      </t>
    </mdx>
    <mdx n="0" f="v">
      <t c="3" si="227">
        <n x="225"/>
        <n x="517"/>
        <n x="46"/>
      </t>
    </mdx>
    <mdx n="0" f="v">
      <t c="3" si="227">
        <n x="225"/>
        <n x="518"/>
        <n x="46"/>
      </t>
    </mdx>
    <mdx n="0" f="v">
      <t c="3" si="227">
        <n x="225"/>
        <n x="522"/>
        <n x="46"/>
      </t>
    </mdx>
    <mdx n="0" f="v">
      <t c="3" si="227">
        <n x="225"/>
        <n x="525"/>
        <n x="46"/>
      </t>
    </mdx>
    <mdx n="0" f="v">
      <t c="3" si="227">
        <n x="225"/>
        <n x="519"/>
        <n x="46"/>
      </t>
    </mdx>
    <mdx n="0" f="v">
      <t c="3" si="227">
        <n x="225"/>
        <n x="521"/>
        <n x="46"/>
      </t>
    </mdx>
    <mdx n="0" f="v">
      <t c="3" si="227">
        <n x="225"/>
        <n x="523"/>
        <n x="46"/>
      </t>
    </mdx>
    <mdx n="0" f="v">
      <t c="3" si="227">
        <n x="225"/>
        <n x="528"/>
        <n x="46"/>
      </t>
    </mdx>
    <mdx n="0" f="v">
      <t c="3" si="227">
        <n x="225"/>
        <n x="526"/>
        <n x="46"/>
      </t>
    </mdx>
    <mdx n="0" f="v">
      <t c="3" si="227">
        <n x="225"/>
        <n x="529"/>
        <n x="46"/>
      </t>
    </mdx>
    <mdx n="0" f="v">
      <t c="3" si="227">
        <n x="225"/>
        <n x="531"/>
        <n x="46"/>
      </t>
    </mdx>
    <mdx n="0" f="v">
      <t c="3" si="227">
        <n x="225"/>
        <n x="527"/>
        <n x="46"/>
      </t>
    </mdx>
    <mdx n="0" f="v">
      <t c="3" si="227">
        <n x="225"/>
        <n x="530"/>
        <n x="46"/>
      </t>
    </mdx>
    <mdx n="0" f="v">
      <t c="3" si="227">
        <n x="225"/>
        <n x="533"/>
        <n x="46"/>
      </t>
    </mdx>
    <mdx n="0" f="v">
      <t c="3" si="227">
        <n x="225"/>
        <n x="532"/>
        <n x="46"/>
      </t>
    </mdx>
    <mdx n="0" f="v">
      <t c="3" si="227">
        <n x="225"/>
        <n x="537"/>
        <n x="46"/>
      </t>
    </mdx>
    <mdx n="0" f="v">
      <t c="3" si="227">
        <n x="225"/>
        <n x="534"/>
        <n x="46"/>
      </t>
    </mdx>
    <mdx n="0" f="v">
      <t c="3" si="227">
        <n x="225"/>
        <n x="535"/>
        <n x="46"/>
      </t>
    </mdx>
    <mdx n="0" f="v">
      <t c="3" si="227">
        <n x="225"/>
        <n x="536"/>
        <n x="46"/>
      </t>
    </mdx>
    <mdx n="0" f="v">
      <t c="3" si="227">
        <n x="225"/>
        <n x="539"/>
        <n x="46"/>
      </t>
    </mdx>
    <mdx n="0" f="v">
      <t c="3" si="227">
        <n x="225"/>
        <n x="540"/>
        <n x="46"/>
      </t>
    </mdx>
    <mdx n="0" f="v">
      <t c="3" si="227">
        <n x="225"/>
        <n x="541"/>
        <n x="46"/>
      </t>
    </mdx>
    <mdx n="0" f="v">
      <t c="3" si="227">
        <n x="225"/>
        <n x="545"/>
        <n x="46"/>
      </t>
    </mdx>
    <mdx n="0" f="v">
      <t c="3" si="227">
        <n x="225"/>
        <n x="543"/>
        <n x="46"/>
      </t>
    </mdx>
    <mdx n="0" f="v">
      <t c="3" si="227">
        <n x="225"/>
        <n x="542"/>
        <n x="46"/>
      </t>
    </mdx>
    <mdx n="0" f="v">
      <t c="3" si="227">
        <n x="225"/>
        <n x="544"/>
        <n x="46"/>
      </t>
    </mdx>
    <mdx n="0" f="v">
      <t c="3" si="227">
        <n x="225"/>
        <n x="546"/>
        <n x="46"/>
      </t>
    </mdx>
    <mdx n="0" f="v">
      <t c="3" si="227">
        <n x="225"/>
        <n x="272"/>
        <n x="47"/>
      </t>
    </mdx>
    <mdx n="0" f="v">
      <t c="3" si="227">
        <n x="225"/>
        <n x="273"/>
        <n x="47"/>
      </t>
    </mdx>
    <mdx n="0" f="v">
      <t c="3" si="227">
        <n x="225"/>
        <n x="271"/>
        <n x="47"/>
      </t>
    </mdx>
    <mdx n="0" f="v">
      <t c="3" si="227">
        <n x="225"/>
        <n x="270"/>
        <n x="47"/>
      </t>
    </mdx>
    <mdx n="0" f="v">
      <t c="3" si="227">
        <n x="225"/>
        <n x="268"/>
        <n x="47"/>
      </t>
    </mdx>
    <mdx n="0" f="v">
      <t c="3" si="227">
        <n x="225"/>
        <n x="356"/>
        <n x="47"/>
      </t>
    </mdx>
    <mdx n="0" f="v">
      <t c="3" si="227">
        <n x="225"/>
        <n x="357"/>
        <n x="47"/>
      </t>
    </mdx>
    <mdx n="0" f="v">
      <t c="3" si="227">
        <n x="225"/>
        <n x="358"/>
        <n x="47"/>
      </t>
    </mdx>
    <mdx n="0" f="v">
      <t c="3" si="227">
        <n x="225"/>
        <n x="360"/>
        <n x="47"/>
      </t>
    </mdx>
    <mdx n="0" f="v">
      <t c="3" si="227">
        <n x="225"/>
        <n x="361"/>
        <n x="47"/>
      </t>
    </mdx>
    <mdx n="0" f="v">
      <t c="3" si="227">
        <n x="225"/>
        <n x="547"/>
        <n x="47"/>
      </t>
    </mdx>
    <mdx n="0" f="v">
      <t c="3" si="227">
        <n x="225"/>
        <n x="362"/>
        <n x="47"/>
      </t>
    </mdx>
    <mdx n="0" f="v">
      <t c="3" si="227">
        <n x="225"/>
        <n x="363"/>
        <n x="47"/>
      </t>
    </mdx>
    <mdx n="0" f="v">
      <t c="3" si="227">
        <n x="225"/>
        <n x="364"/>
        <n x="47"/>
      </t>
    </mdx>
    <mdx n="0" f="v">
      <t c="3" si="227">
        <n x="225"/>
        <n x="548"/>
        <n x="47"/>
      </t>
    </mdx>
    <mdx n="0" f="v">
      <t c="3" si="227">
        <n x="225"/>
        <n x="366"/>
        <n x="47"/>
      </t>
    </mdx>
    <mdx n="0" f="v">
      <t c="3" si="227">
        <n x="225"/>
        <n x="367"/>
        <n x="47"/>
      </t>
    </mdx>
    <mdx n="0" f="v">
      <t c="3" si="227">
        <n x="225"/>
        <n x="368"/>
        <n x="47"/>
      </t>
    </mdx>
    <mdx n="0" f="v">
      <t c="3" si="227">
        <n x="225"/>
        <n x="369"/>
        <n x="47"/>
      </t>
    </mdx>
    <mdx n="0" f="v">
      <t c="3" si="227">
        <n x="225"/>
        <n x="307"/>
        <n x="47"/>
      </t>
    </mdx>
    <mdx n="0" f="v">
      <t c="3" si="227">
        <n x="225"/>
        <n x="370"/>
        <n x="47"/>
      </t>
    </mdx>
    <mdx n="0" f="v">
      <t c="3" si="227">
        <n x="225"/>
        <n x="371"/>
        <n x="47"/>
      </t>
    </mdx>
    <mdx n="0" f="v">
      <t c="3" si="227">
        <n x="225"/>
        <n x="372"/>
        <n x="47"/>
      </t>
    </mdx>
    <mdx n="0" f="v">
      <t c="3" si="227">
        <n x="225"/>
        <n x="373"/>
        <n x="47"/>
      </t>
    </mdx>
    <mdx n="0" f="v">
      <t c="3" si="227">
        <n x="225"/>
        <n x="374"/>
        <n x="47"/>
      </t>
    </mdx>
    <mdx n="0" f="v">
      <t c="3" si="227">
        <n x="225"/>
        <n x="375"/>
        <n x="47"/>
      </t>
    </mdx>
    <mdx n="0" f="v">
      <t c="3" si="227">
        <n x="225"/>
        <n x="281"/>
        <n x="47"/>
      </t>
    </mdx>
    <mdx n="0" f="v">
      <t c="3" si="227">
        <n x="225"/>
        <n x="376"/>
        <n x="47"/>
      </t>
    </mdx>
    <mdx n="0" f="v">
      <t c="3" si="227">
        <n x="225"/>
        <n x="377"/>
        <n x="47"/>
      </t>
    </mdx>
    <mdx n="0" f="v">
      <t c="3" si="227">
        <n x="225"/>
        <n x="280"/>
        <n x="47"/>
      </t>
    </mdx>
    <mdx n="0" f="v">
      <t c="3" si="227">
        <n x="225"/>
        <n x="311"/>
        <n x="47"/>
      </t>
    </mdx>
    <mdx n="0" f="v">
      <t c="3" si="227">
        <n x="225"/>
        <n x="378"/>
        <n x="47"/>
      </t>
    </mdx>
    <mdx n="0" f="v">
      <t c="3" si="227">
        <n x="225"/>
        <n x="379"/>
        <n x="47"/>
      </t>
    </mdx>
    <mdx n="0" f="v">
      <t c="3" si="227">
        <n x="225"/>
        <n x="380"/>
        <n x="47"/>
      </t>
    </mdx>
    <mdx n="0" f="v">
      <t c="3" si="227">
        <n x="225"/>
        <n x="381"/>
        <n x="47"/>
      </t>
    </mdx>
    <mdx n="0" f="v">
      <t c="3" si="227">
        <n x="225"/>
        <n x="382"/>
        <n x="47"/>
      </t>
    </mdx>
    <mdx n="0" f="v">
      <t c="3" si="227">
        <n x="225"/>
        <n x="304"/>
        <n x="47"/>
      </t>
    </mdx>
    <mdx n="0" f="v">
      <t c="3" si="227">
        <n x="225"/>
        <n x="383"/>
        <n x="47"/>
      </t>
    </mdx>
    <mdx n="0" f="v">
      <t c="3" si="227">
        <n x="225"/>
        <n x="384"/>
        <n x="47"/>
      </t>
    </mdx>
    <mdx n="0" f="v">
      <t c="3" si="227">
        <n x="225"/>
        <n x="386"/>
        <n x="47"/>
      </t>
    </mdx>
    <mdx n="0" f="v">
      <t c="3" si="227">
        <n x="225"/>
        <n x="387"/>
        <n x="47"/>
      </t>
    </mdx>
    <mdx n="0" f="v">
      <t c="3" si="227">
        <n x="225"/>
        <n x="388"/>
        <n x="47"/>
      </t>
    </mdx>
    <mdx n="0" f="v">
      <t c="3" si="227">
        <n x="225"/>
        <n x="389"/>
        <n x="47"/>
      </t>
    </mdx>
    <mdx n="0" f="v">
      <t c="3" si="227">
        <n x="225"/>
        <n x="390"/>
        <n x="47"/>
      </t>
    </mdx>
    <mdx n="0" f="v">
      <t c="3" si="227">
        <n x="225"/>
        <n x="405"/>
        <n x="47"/>
      </t>
    </mdx>
    <mdx n="0" f="v">
      <t c="3" si="227">
        <n x="225"/>
        <n x="399"/>
        <n x="47"/>
      </t>
    </mdx>
    <mdx n="0" f="v">
      <t c="3" si="227">
        <n x="225"/>
        <n x="393"/>
        <n x="47"/>
      </t>
    </mdx>
    <mdx n="0" f="v">
      <t c="3" si="227">
        <n x="225"/>
        <n x="394"/>
        <n x="47"/>
      </t>
    </mdx>
    <mdx n="0" f="v">
      <t c="3" si="227">
        <n x="225"/>
        <n x="395"/>
        <n x="47"/>
      </t>
    </mdx>
    <mdx n="0" f="v">
      <t c="3" si="227">
        <n x="225"/>
        <n x="396"/>
        <n x="47"/>
      </t>
    </mdx>
    <mdx n="0" f="v">
      <t c="3" si="227">
        <n x="225"/>
        <n x="397"/>
        <n x="47"/>
      </t>
    </mdx>
    <mdx n="0" f="v">
      <t c="3" si="227">
        <n x="225"/>
        <n x="398"/>
        <n x="47"/>
      </t>
    </mdx>
    <mdx n="0" f="v">
      <t c="3" si="227">
        <n x="225"/>
        <n x="392"/>
        <n x="47"/>
      </t>
    </mdx>
    <mdx n="0" f="v">
      <t c="3" si="227">
        <n x="225"/>
        <n x="391"/>
        <n x="47"/>
      </t>
    </mdx>
    <mdx n="0" f="v">
      <t c="3" si="227">
        <n x="225"/>
        <n x="411"/>
        <n x="47"/>
      </t>
    </mdx>
    <mdx n="0" f="v">
      <t c="3" si="227">
        <n x="225"/>
        <n x="412"/>
        <n x="47"/>
      </t>
    </mdx>
    <mdx n="0" f="v">
      <t c="3" si="227">
        <n x="225"/>
        <n x="413"/>
        <n x="47"/>
      </t>
    </mdx>
    <mdx n="0" f="v">
      <t c="3" si="227">
        <n x="225"/>
        <n x="406"/>
        <n x="47"/>
      </t>
    </mdx>
    <mdx n="0" f="v">
      <t c="3" si="227">
        <n x="225"/>
        <n x="407"/>
        <n x="47"/>
      </t>
    </mdx>
    <mdx n="0" f="v">
      <t c="3" si="227">
        <n x="225"/>
        <n x="408"/>
        <n x="47"/>
      </t>
    </mdx>
    <mdx n="0" f="v">
      <t c="3" si="227">
        <n x="225"/>
        <n x="409"/>
        <n x="47"/>
      </t>
    </mdx>
    <mdx n="0" f="v">
      <t c="3" si="227">
        <n x="225"/>
        <n x="410"/>
        <n x="47"/>
      </t>
    </mdx>
    <mdx n="0" f="v">
      <t c="3" si="227">
        <n x="225"/>
        <n x="403"/>
        <n x="47"/>
      </t>
    </mdx>
    <mdx n="0" f="v">
      <t c="3" si="227">
        <n x="225"/>
        <n x="400"/>
        <n x="47"/>
      </t>
    </mdx>
    <mdx n="0" f="v">
      <t c="3" si="227">
        <n x="225"/>
        <n x="401"/>
        <n x="47"/>
      </t>
    </mdx>
    <mdx n="0" f="v">
      <t c="3" si="227">
        <n x="225"/>
        <n x="402"/>
        <n x="47"/>
      </t>
    </mdx>
    <mdx n="0" f="v">
      <t c="3" si="227">
        <n x="225"/>
        <n x="277"/>
        <n x="47"/>
      </t>
    </mdx>
    <mdx n="0" f="v">
      <t c="3" si="227">
        <n x="225"/>
        <n x="417"/>
        <n x="47"/>
      </t>
    </mdx>
    <mdx n="0" f="v">
      <t c="3" si="227">
        <n x="225"/>
        <n x="414"/>
        <n x="47"/>
      </t>
    </mdx>
    <mdx n="0" f="v">
      <t c="3" si="227">
        <n x="225"/>
        <n x="415"/>
        <n x="47"/>
      </t>
    </mdx>
    <mdx n="0" f="v">
      <t c="3" si="227">
        <n x="225"/>
        <n x="416"/>
        <n x="47"/>
      </t>
    </mdx>
    <mdx n="0" f="v">
      <t c="3" si="227">
        <n x="225"/>
        <n x="427"/>
        <n x="47"/>
      </t>
    </mdx>
    <mdx n="0" f="v">
      <t c="3" si="227">
        <n x="225"/>
        <n x="418"/>
        <n x="47"/>
      </t>
    </mdx>
    <mdx n="0" f="v">
      <t c="3" si="227">
        <n x="225"/>
        <n x="419"/>
        <n x="47"/>
      </t>
    </mdx>
    <mdx n="0" f="v">
      <t c="3" si="227">
        <n x="225"/>
        <n x="420"/>
        <n x="47"/>
      </t>
    </mdx>
    <mdx n="0" f="v">
      <t c="3" si="227">
        <n x="225"/>
        <n x="301"/>
        <n x="47"/>
      </t>
    </mdx>
    <mdx n="0" f="v">
      <t c="3" si="227">
        <n x="225"/>
        <n x="299"/>
        <n x="47"/>
      </t>
    </mdx>
    <mdx n="0" f="v">
      <t c="3" si="227">
        <n x="225"/>
        <n x="297"/>
        <n x="47"/>
      </t>
    </mdx>
    <mdx n="0" f="v">
      <t c="3" si="227">
        <n x="225"/>
        <n x="421"/>
        <n x="47"/>
      </t>
    </mdx>
    <mdx n="0" f="v">
      <t c="3" si="227">
        <n x="225"/>
        <n x="422"/>
        <n x="47"/>
      </t>
    </mdx>
    <mdx n="0" f="v">
      <t c="3" si="227">
        <n x="225"/>
        <n x="423"/>
        <n x="47"/>
      </t>
    </mdx>
    <mdx n="0" f="v">
      <t c="3" si="227">
        <n x="225"/>
        <n x="424"/>
        <n x="47"/>
      </t>
    </mdx>
    <mdx n="0" f="v">
      <t c="3" si="227">
        <n x="225"/>
        <n x="425"/>
        <n x="47"/>
      </t>
    </mdx>
    <mdx n="0" f="v">
      <t c="3" si="227">
        <n x="225"/>
        <n x="348"/>
        <n x="47"/>
      </t>
    </mdx>
    <mdx n="0" f="v">
      <t c="3" si="227">
        <n x="225"/>
        <n x="327"/>
        <n x="47"/>
      </t>
    </mdx>
    <mdx n="0" f="v">
      <t c="3" si="227">
        <n x="225"/>
        <n x="426"/>
        <n x="47"/>
      </t>
    </mdx>
    <mdx n="0" f="v">
      <t c="3" si="227">
        <n x="225"/>
        <n x="329"/>
        <n x="47"/>
      </t>
    </mdx>
    <mdx n="0" f="v">
      <t c="3" si="227">
        <n x="225"/>
        <n x="428"/>
        <n x="47"/>
      </t>
    </mdx>
    <mdx n="0" f="v">
      <t c="3" si="227">
        <n x="225"/>
        <n x="328"/>
        <n x="47"/>
      </t>
    </mdx>
    <mdx n="0" f="v">
      <t c="3" si="227">
        <n x="225"/>
        <n x="429"/>
        <n x="47"/>
      </t>
    </mdx>
    <mdx n="0" f="v">
      <t c="3" si="227">
        <n x="225"/>
        <n x="430"/>
        <n x="47"/>
      </t>
    </mdx>
    <mdx n="0" f="v">
      <t c="3" si="227">
        <n x="225"/>
        <n x="431"/>
        <n x="47"/>
      </t>
    </mdx>
    <mdx n="0" f="v">
      <t c="3" si="227">
        <n x="225"/>
        <n x="432"/>
        <n x="47"/>
      </t>
    </mdx>
    <mdx n="0" f="v">
      <t c="3" si="227">
        <n x="225"/>
        <n x="433"/>
        <n x="47"/>
      </t>
    </mdx>
    <mdx n="0" f="v">
      <t c="3" si="227">
        <n x="225"/>
        <n x="442"/>
        <n x="47"/>
      </t>
    </mdx>
    <mdx n="0" f="v">
      <t c="3" si="227">
        <n x="225"/>
        <n x="326"/>
        <n x="47"/>
      </t>
    </mdx>
    <mdx n="0" f="v">
      <t c="3" si="227">
        <n x="225"/>
        <n x="435"/>
        <n x="47"/>
      </t>
    </mdx>
    <mdx n="0" f="v">
      <t c="3" si="227">
        <n x="225"/>
        <n x="436"/>
        <n x="47"/>
      </t>
    </mdx>
    <mdx n="0" f="v">
      <t c="3" si="227">
        <n x="225"/>
        <n x="437"/>
        <n x="47"/>
      </t>
    </mdx>
    <mdx n="0" f="v">
      <t c="3" si="227">
        <n x="225"/>
        <n x="294"/>
        <n x="47"/>
      </t>
    </mdx>
    <mdx n="0" f="v">
      <t c="3" si="227">
        <n x="225"/>
        <n x="293"/>
        <n x="47"/>
      </t>
    </mdx>
    <mdx n="0" f="v">
      <t c="3" si="227">
        <n x="225"/>
        <n x="443"/>
        <n x="47"/>
      </t>
    </mdx>
    <mdx n="0" f="v">
      <t c="3" si="227">
        <n x="225"/>
        <n x="444"/>
        <n x="47"/>
      </t>
    </mdx>
    <mdx n="0" f="v">
      <t c="3" si="227">
        <n x="225"/>
        <n x="445"/>
        <n x="47"/>
      </t>
    </mdx>
    <mdx n="0" f="v">
      <t c="3" si="227">
        <n x="225"/>
        <n x="446"/>
        <n x="47"/>
      </t>
    </mdx>
    <mdx n="0" f="v">
      <t c="3" si="227">
        <n x="225"/>
        <n x="434"/>
        <n x="47"/>
      </t>
    </mdx>
    <mdx n="0" f="v">
      <t c="3" si="227">
        <n x="225"/>
        <n x="452"/>
        <n x="47"/>
      </t>
    </mdx>
    <mdx n="0" f="v">
      <t c="3" si="227">
        <n x="225"/>
        <n x="276"/>
        <n x="47"/>
      </t>
    </mdx>
    <mdx n="0" f="v">
      <t c="3" si="227">
        <n x="225"/>
        <n x="453"/>
        <n x="47"/>
      </t>
    </mdx>
    <mdx n="0" f="v">
      <t c="3" si="227">
        <n x="225"/>
        <n x="454"/>
        <n x="47"/>
      </t>
    </mdx>
    <mdx n="0" f="v">
      <t c="3" si="227">
        <n x="225"/>
        <n x="455"/>
        <n x="47"/>
      </t>
    </mdx>
    <mdx n="0" f="v">
      <t c="3" si="227">
        <n x="225"/>
        <n x="456"/>
        <n x="47"/>
      </t>
    </mdx>
    <mdx n="0" f="v">
      <t c="3" si="227">
        <n x="225"/>
        <n x="346"/>
        <n x="47"/>
      </t>
    </mdx>
    <mdx n="0" f="v">
      <t c="3" si="227">
        <n x="225"/>
        <n x="438"/>
        <n x="47"/>
      </t>
    </mdx>
    <mdx n="0" f="v">
      <t c="3" si="227">
        <n x="225"/>
        <n x="350"/>
        <n x="47"/>
      </t>
    </mdx>
    <mdx n="0" f="v">
      <t c="3" si="227">
        <n x="225"/>
        <n x="439"/>
        <n x="47"/>
      </t>
    </mdx>
    <mdx n="0" f="v">
      <t c="3" si="227">
        <n x="225"/>
        <n x="440"/>
        <n x="47"/>
      </t>
    </mdx>
    <mdx n="0" f="v">
      <t c="3" si="227">
        <n x="225"/>
        <n x="441"/>
        <n x="47"/>
      </t>
    </mdx>
    <mdx n="0" f="v">
      <t c="3" si="227">
        <n x="225"/>
        <n x="447"/>
        <n x="47"/>
      </t>
    </mdx>
    <mdx n="0" f="v">
      <t c="3" si="227">
        <n x="225"/>
        <n x="461"/>
        <n x="47"/>
      </t>
    </mdx>
    <mdx n="0" f="v">
      <t c="3" si="227">
        <n x="225"/>
        <n x="462"/>
        <n x="47"/>
      </t>
    </mdx>
    <mdx n="0" f="v">
      <t c="3" si="227">
        <n x="225"/>
        <n x="463"/>
        <n x="47"/>
      </t>
    </mdx>
    <mdx n="0" f="v">
      <t c="3" si="227">
        <n x="225"/>
        <n x="464"/>
        <n x="47"/>
      </t>
    </mdx>
    <mdx n="0" f="v">
      <t c="3" si="227">
        <n x="225"/>
        <n x="465"/>
        <n x="47"/>
      </t>
    </mdx>
    <mdx n="0" f="v">
      <t c="3" si="227">
        <n x="225"/>
        <n x="466"/>
        <n x="47"/>
      </t>
    </mdx>
    <mdx n="0" f="v">
      <t c="3" si="227">
        <n x="225"/>
        <n x="467"/>
        <n x="47"/>
      </t>
    </mdx>
    <mdx n="0" f="v">
      <t c="3" si="227">
        <n x="225"/>
        <n x="473"/>
        <n x="47"/>
      </t>
    </mdx>
    <mdx n="0" f="v">
      <t c="3" si="227">
        <n x="225"/>
        <n x="459"/>
        <n x="47"/>
      </t>
    </mdx>
    <mdx n="0" f="v">
      <t c="3" si="227">
        <n x="225"/>
        <n x="448"/>
        <n x="47"/>
      </t>
    </mdx>
    <mdx n="0" f="v">
      <t c="3" si="227">
        <n x="225"/>
        <n x="449"/>
        <n x="47"/>
      </t>
    </mdx>
    <mdx n="0" f="v">
      <t c="3" si="227">
        <n x="225"/>
        <n x="450"/>
        <n x="47"/>
      </t>
    </mdx>
    <mdx n="0" f="v">
      <t c="3" si="227">
        <n x="225"/>
        <n x="451"/>
        <n x="47"/>
      </t>
    </mdx>
    <mdx n="0" f="v">
      <t c="3" si="227">
        <n x="225"/>
        <n x="457"/>
        <n x="47"/>
      </t>
    </mdx>
    <mdx n="0" f="v">
      <t c="3" si="227">
        <n x="225"/>
        <n x="458"/>
        <n x="47"/>
      </t>
    </mdx>
    <mdx n="0" f="v">
      <t c="3" si="227">
        <n x="225"/>
        <n x="474"/>
        <n x="47"/>
      </t>
    </mdx>
    <mdx n="0" f="v">
      <t c="3" si="227">
        <n x="225"/>
        <n x="475"/>
        <n x="47"/>
      </t>
    </mdx>
    <mdx n="0" f="v">
      <t c="3" si="227">
        <n x="225"/>
        <n x="476"/>
        <n x="47"/>
      </t>
    </mdx>
    <mdx n="0" f="v">
      <t c="3" si="227">
        <n x="225"/>
        <n x="460"/>
        <n x="47"/>
      </t>
    </mdx>
    <mdx n="0" f="v">
      <t c="3" si="227">
        <n x="225"/>
        <n x="468"/>
        <n x="47"/>
      </t>
    </mdx>
    <mdx n="0" f="v">
      <t c="3" si="227">
        <n x="225"/>
        <n x="469"/>
        <n x="47"/>
      </t>
    </mdx>
    <mdx n="0" f="v">
      <t c="3" si="227">
        <n x="225"/>
        <n x="470"/>
        <n x="47"/>
      </t>
    </mdx>
    <mdx n="0" f="v">
      <t c="3" si="227">
        <n x="225"/>
        <n x="471"/>
        <n x="47"/>
      </t>
    </mdx>
    <mdx n="0" f="v">
      <t c="3" si="227">
        <n x="225"/>
        <n x="477"/>
        <n x="47"/>
      </t>
    </mdx>
    <mdx n="0" f="v">
      <t c="3" si="227">
        <n x="225"/>
        <n x="478"/>
        <n x="47"/>
      </t>
    </mdx>
    <mdx n="0" f="v">
      <t c="3" si="227">
        <n x="225"/>
        <n x="479"/>
        <n x="47"/>
      </t>
    </mdx>
    <mdx n="0" f="v">
      <t c="3" si="227">
        <n x="225"/>
        <n x="483"/>
        <n x="47"/>
      </t>
    </mdx>
    <mdx n="0" f="v">
      <t c="3" si="227">
        <n x="225"/>
        <n x="472"/>
        <n x="47"/>
      </t>
    </mdx>
    <mdx n="0" f="v">
      <t c="3" si="227">
        <n x="225"/>
        <n x="480"/>
        <n x="47"/>
      </t>
    </mdx>
    <mdx n="0" f="v">
      <t c="3" si="227">
        <n x="225"/>
        <n x="481"/>
        <n x="47"/>
      </t>
    </mdx>
    <mdx n="0" f="v">
      <t c="3" si="227">
        <n x="225"/>
        <n x="482"/>
        <n x="47"/>
      </t>
    </mdx>
    <mdx n="0" f="v">
      <t c="3" si="227">
        <n x="225"/>
        <n x="485"/>
        <n x="47"/>
      </t>
    </mdx>
    <mdx n="0" f="v">
      <t c="3" si="227">
        <n x="225"/>
        <n x="486"/>
        <n x="47"/>
      </t>
    </mdx>
    <mdx n="0" f="v">
      <t c="3" si="227">
        <n x="225"/>
        <n x="487"/>
        <n x="47"/>
      </t>
    </mdx>
    <mdx n="0" f="v">
      <t c="3" si="227">
        <n x="225"/>
        <n x="488"/>
        <n x="47"/>
      </t>
    </mdx>
    <mdx n="0" f="v">
      <t c="3" si="227">
        <n x="225"/>
        <n x="490"/>
        <n x="47"/>
      </t>
    </mdx>
    <mdx n="0" f="v">
      <t c="3" si="227">
        <n x="225"/>
        <n x="492"/>
        <n x="47"/>
      </t>
    </mdx>
    <mdx n="0" f="v">
      <t c="3" si="227">
        <n x="225"/>
        <n x="493"/>
        <n x="47"/>
      </t>
    </mdx>
    <mdx n="0" f="v">
      <t c="3" si="227">
        <n x="225"/>
        <n x="500"/>
        <n x="47"/>
      </t>
    </mdx>
    <mdx n="0" f="v">
      <t c="3" si="227">
        <n x="225"/>
        <n x="495"/>
        <n x="47"/>
      </t>
    </mdx>
    <mdx n="0" f="v">
      <t c="3" si="227">
        <n x="225"/>
        <n x="496"/>
        <n x="47"/>
      </t>
    </mdx>
    <mdx n="0" f="v">
      <t c="3" si="227">
        <n x="225"/>
        <n x="494"/>
        <n x="47"/>
      </t>
    </mdx>
    <mdx n="0" f="v">
      <t c="3" si="227">
        <n x="225"/>
        <n x="497"/>
        <n x="47"/>
      </t>
    </mdx>
    <mdx n="0" f="v">
      <t c="3" si="227">
        <n x="225"/>
        <n x="498"/>
        <n x="47"/>
      </t>
    </mdx>
    <mdx n="0" f="v">
      <t c="3" si="227">
        <n x="225"/>
        <n x="499"/>
        <n x="47"/>
      </t>
    </mdx>
    <mdx n="0" f="v">
      <t c="3" si="227">
        <n x="225"/>
        <n x="501"/>
        <n x="47"/>
      </t>
    </mdx>
    <mdx n="0" f="v">
      <t c="3" si="227">
        <n x="225"/>
        <n x="502"/>
        <n x="47"/>
      </t>
    </mdx>
    <mdx n="0" f="v">
      <t c="3" si="227">
        <n x="225"/>
        <n x="508"/>
        <n x="47"/>
      </t>
    </mdx>
    <mdx n="0" f="v">
      <t c="3" si="227">
        <n x="225"/>
        <n x="509"/>
        <n x="47"/>
      </t>
    </mdx>
    <mdx n="0" f="v">
      <t c="3" si="227">
        <n x="225"/>
        <n x="507"/>
        <n x="47"/>
      </t>
    </mdx>
    <mdx n="0" f="v">
      <t c="3" si="227">
        <n x="225"/>
        <n x="503"/>
        <n x="47"/>
      </t>
    </mdx>
    <mdx n="0" f="v">
      <t c="3" si="227">
        <n x="225"/>
        <n x="504"/>
        <n x="47"/>
      </t>
    </mdx>
    <mdx n="0" f="v">
      <t c="3" si="227">
        <n x="225"/>
        <n x="505"/>
        <n x="47"/>
      </t>
    </mdx>
    <mdx n="0" f="v">
      <t c="3" si="227">
        <n x="225"/>
        <n x="506"/>
        <n x="47"/>
      </t>
    </mdx>
    <mdx n="0" f="v">
      <t c="3" si="227">
        <n x="225"/>
        <n x="513"/>
        <n x="47"/>
      </t>
    </mdx>
    <mdx n="0" f="v">
      <t c="3" si="227">
        <n x="225"/>
        <n x="514"/>
        <n x="47"/>
      </t>
    </mdx>
    <mdx n="0" f="v">
      <t c="3" si="227">
        <n x="225"/>
        <n x="515"/>
        <n x="47"/>
      </t>
    </mdx>
    <mdx n="0" f="v">
      <t c="3" si="227">
        <n x="225"/>
        <n x="510"/>
        <n x="47"/>
      </t>
    </mdx>
    <mdx n="0" f="v">
      <t c="3" si="227">
        <n x="225"/>
        <n x="511"/>
        <n x="47"/>
      </t>
    </mdx>
    <mdx n="0" f="v">
      <t c="3" si="227">
        <n x="225"/>
        <n x="512"/>
        <n x="47"/>
      </t>
    </mdx>
    <mdx n="0" f="v">
      <t c="3" si="227">
        <n x="225"/>
        <n x="525"/>
        <n x="47"/>
      </t>
    </mdx>
    <mdx n="0" f="v">
      <t c="3" si="227">
        <n x="225"/>
        <n x="516"/>
        <n x="47"/>
      </t>
    </mdx>
    <mdx n="0" f="v">
      <t c="3" si="227">
        <n x="225"/>
        <n x="517"/>
        <n x="47"/>
      </t>
    </mdx>
    <mdx n="0" f="v">
      <t c="3" si="227">
        <n x="225"/>
        <n x="518"/>
        <n x="47"/>
      </t>
    </mdx>
    <mdx n="0" f="v">
      <t c="3" si="227">
        <n x="225"/>
        <n x="522"/>
        <n x="47"/>
      </t>
    </mdx>
    <mdx n="0" f="v">
      <t c="3" si="227">
        <n x="225"/>
        <n x="519"/>
        <n x="47"/>
      </t>
    </mdx>
    <mdx n="0" f="v">
      <t c="3" si="227">
        <n x="225"/>
        <n x="520"/>
        <n x="47"/>
      </t>
    </mdx>
    <mdx n="0" f="v">
      <t c="3" si="227">
        <n x="225"/>
        <n x="521"/>
        <n x="47"/>
      </t>
    </mdx>
    <mdx n="0" f="v">
      <t c="3" si="227">
        <n x="225"/>
        <n x="523"/>
        <n x="47"/>
      </t>
    </mdx>
    <mdx n="0" f="v">
      <t c="3" si="227">
        <n x="225"/>
        <n x="528"/>
        <n x="47"/>
      </t>
    </mdx>
    <mdx n="0" f="v">
      <t c="3" si="227">
        <n x="225"/>
        <n x="529"/>
        <n x="47"/>
      </t>
    </mdx>
    <mdx n="0" f="v">
      <t c="3" si="227">
        <n x="225"/>
        <n x="526"/>
        <n x="47"/>
      </t>
    </mdx>
    <mdx n="0" f="v">
      <t c="3" si="227">
        <n x="225"/>
        <n x="531"/>
        <n x="47"/>
      </t>
    </mdx>
    <mdx n="0" f="v">
      <t c="3" si="227">
        <n x="225"/>
        <n x="524"/>
        <n x="47"/>
      </t>
    </mdx>
    <mdx n="0" f="v">
      <t c="3" si="227">
        <n x="225"/>
        <n x="527"/>
        <n x="47"/>
      </t>
    </mdx>
    <mdx n="0" f="v">
      <t c="3" si="227">
        <n x="225"/>
        <n x="530"/>
        <n x="47"/>
      </t>
    </mdx>
    <mdx n="0" f="v">
      <t c="3" si="227">
        <n x="225"/>
        <n x="533"/>
        <n x="47"/>
      </t>
    </mdx>
    <mdx n="0" f="v">
      <t c="3" si="227">
        <n x="225"/>
        <n x="532"/>
        <n x="47"/>
      </t>
    </mdx>
    <mdx n="0" f="v">
      <t c="3" si="227">
        <n x="225"/>
        <n x="534"/>
        <n x="47"/>
      </t>
    </mdx>
    <mdx n="0" f="v">
      <t c="3" si="227">
        <n x="225"/>
        <n x="535"/>
        <n x="47"/>
      </t>
    </mdx>
    <mdx n="0" f="v">
      <t c="3" si="227">
        <n x="225"/>
        <n x="537"/>
        <n x="47"/>
      </t>
    </mdx>
    <mdx n="0" f="v">
      <t c="3" si="227">
        <n x="225"/>
        <n x="536"/>
        <n x="47"/>
      </t>
    </mdx>
    <mdx n="0" f="v">
      <t c="3" si="227">
        <n x="225"/>
        <n x="538"/>
        <n x="47"/>
      </t>
    </mdx>
    <mdx n="0" f="v">
      <t c="3" si="227">
        <n x="225"/>
        <n x="539"/>
        <n x="47"/>
      </t>
    </mdx>
    <mdx n="0" f="v">
      <t c="3" si="227">
        <n x="225"/>
        <n x="540"/>
        <n x="47"/>
      </t>
    </mdx>
    <mdx n="0" f="v">
      <t c="3" si="227">
        <n x="225"/>
        <n x="541"/>
        <n x="47"/>
      </t>
    </mdx>
    <mdx n="0" f="v">
      <t c="3" si="227">
        <n x="225"/>
        <n x="542"/>
        <n x="47"/>
      </t>
    </mdx>
    <mdx n="0" f="v">
      <t c="3" si="227">
        <n x="225"/>
        <n x="543"/>
        <n x="47"/>
      </t>
    </mdx>
    <mdx n="0" f="v">
      <t c="3" si="227">
        <n x="225"/>
        <n x="545"/>
        <n x="47"/>
      </t>
    </mdx>
    <mdx n="0" f="v">
      <t c="3" si="227">
        <n x="225"/>
        <n x="544"/>
        <n x="47"/>
      </t>
    </mdx>
    <mdx n="0" f="v">
      <t c="3" si="227">
        <n x="225"/>
        <n x="546"/>
        <n x="47"/>
      </t>
    </mdx>
    <mdx n="0" f="v">
      <t c="3" si="227">
        <n x="225"/>
        <n x="272"/>
        <n x="233"/>
      </t>
    </mdx>
    <mdx n="0" f="v">
      <t c="3" si="227">
        <n x="225"/>
        <n x="271"/>
        <n x="233"/>
      </t>
    </mdx>
    <mdx n="0" f="v">
      <t c="3" si="227">
        <n x="225"/>
        <n x="270"/>
        <n x="233"/>
      </t>
    </mdx>
    <mdx n="0" f="v">
      <t c="3" si="227">
        <n x="225"/>
        <n x="268"/>
        <n x="233"/>
      </t>
    </mdx>
    <mdx n="0" f="v">
      <t c="3" si="227">
        <n x="225"/>
        <n x="355"/>
        <n x="233"/>
      </t>
    </mdx>
    <mdx n="0" f="v">
      <t c="3" si="227">
        <n x="225"/>
        <n x="356"/>
        <n x="233"/>
      </t>
    </mdx>
    <mdx n="0" f="v">
      <t c="3" si="227">
        <n x="225"/>
        <n x="357"/>
        <n x="233"/>
      </t>
    </mdx>
    <mdx n="0" f="v">
      <t c="3" si="227">
        <n x="225"/>
        <n x="358"/>
        <n x="233"/>
      </t>
    </mdx>
    <mdx n="0" f="v">
      <t c="3" si="227">
        <n x="225"/>
        <n x="359"/>
        <n x="233"/>
      </t>
    </mdx>
    <mdx n="0" f="v">
      <t c="3" si="227">
        <n x="225"/>
        <n x="360"/>
        <n x="233"/>
      </t>
    </mdx>
    <mdx n="0" f="v">
      <t c="3" si="227">
        <n x="225"/>
        <n x="361"/>
        <n x="233"/>
      </t>
    </mdx>
    <mdx n="0" f="v">
      <t c="3" si="227">
        <n x="225"/>
        <n x="255"/>
        <n x="233"/>
      </t>
    </mdx>
    <mdx n="0" f="v">
      <t c="3" si="227">
        <n x="225"/>
        <n x="547"/>
        <n x="233"/>
      </t>
    </mdx>
    <mdx n="0" f="v">
      <t c="3" si="227">
        <n x="225"/>
        <n x="362"/>
        <n x="233"/>
      </t>
    </mdx>
    <mdx n="0" f="v">
      <t c="3" si="227">
        <n x="225"/>
        <n x="363"/>
        <n x="233"/>
      </t>
    </mdx>
    <mdx n="0" f="v">
      <t c="3" si="227">
        <n x="225"/>
        <n x="364"/>
        <n x="233"/>
      </t>
    </mdx>
    <mdx n="0" f="v">
      <t c="3" si="227">
        <n x="225"/>
        <n x="548"/>
        <n x="233"/>
      </t>
    </mdx>
    <mdx n="0" f="v">
      <t c="3" si="227">
        <n x="225"/>
        <n x="365"/>
        <n x="233"/>
      </t>
    </mdx>
    <mdx n="0" f="v">
      <t c="3" si="227">
        <n x="225"/>
        <n x="366"/>
        <n x="233"/>
      </t>
    </mdx>
    <mdx n="0" f="v">
      <t c="3" si="227">
        <n x="225"/>
        <n x="367"/>
        <n x="233"/>
      </t>
    </mdx>
    <mdx n="0" f="v">
      <t c="3" si="227">
        <n x="225"/>
        <n x="368"/>
        <n x="233"/>
      </t>
    </mdx>
    <mdx n="0" f="v">
      <t c="3" si="227">
        <n x="225"/>
        <n x="369"/>
        <n x="233"/>
      </t>
    </mdx>
    <mdx n="0" f="v">
      <t c="3" si="227">
        <n x="225"/>
        <n x="307"/>
        <n x="233"/>
      </t>
    </mdx>
    <mdx n="0" f="v">
      <t c="3" si="227">
        <n x="225"/>
        <n x="370"/>
        <n x="233"/>
      </t>
    </mdx>
    <mdx n="0" f="v">
      <t c="3" si="227">
        <n x="225"/>
        <n x="371"/>
        <n x="233"/>
      </t>
    </mdx>
    <mdx n="0" f="v">
      <t c="3" si="227">
        <n x="225"/>
        <n x="372"/>
        <n x="233"/>
      </t>
    </mdx>
    <mdx n="0" f="v">
      <t c="3" si="227">
        <n x="225"/>
        <n x="383"/>
        <n x="233"/>
      </t>
    </mdx>
    <mdx n="0" f="v">
      <t c="3" si="227">
        <n x="225"/>
        <n x="316"/>
        <n x="233"/>
      </t>
    </mdx>
    <mdx n="0" f="v">
      <t c="3" si="227">
        <n x="225"/>
        <n x="373"/>
        <n x="233"/>
      </t>
    </mdx>
    <mdx n="0" f="v">
      <t c="3" si="227">
        <n x="225"/>
        <n x="374"/>
        <n x="233"/>
      </t>
    </mdx>
    <mdx n="0" f="v">
      <t c="3" si="227">
        <n x="225"/>
        <n x="375"/>
        <n x="233"/>
      </t>
    </mdx>
    <mdx n="0" f="v">
      <t c="3" si="227">
        <n x="225"/>
        <n x="281"/>
        <n x="233"/>
      </t>
    </mdx>
    <mdx n="0" f="v">
      <t c="3" si="227">
        <n x="225"/>
        <n x="376"/>
        <n x="233"/>
      </t>
    </mdx>
    <mdx n="0" f="v">
      <t c="3" si="227">
        <n x="225"/>
        <n x="377"/>
        <n x="233"/>
      </t>
    </mdx>
    <mdx n="0" f="v">
      <t c="3" si="227">
        <n x="225"/>
        <n x="280"/>
        <n x="233"/>
      </t>
    </mdx>
    <mdx n="0" f="v">
      <t c="3" si="227">
        <n x="225"/>
        <n x="311"/>
        <n x="233"/>
      </t>
    </mdx>
    <mdx n="0" f="v">
      <t c="3" si="227">
        <n x="225"/>
        <n x="378"/>
        <n x="233"/>
      </t>
    </mdx>
    <mdx n="0" f="v">
      <t c="3" si="227">
        <n x="225"/>
        <n x="379"/>
        <n x="233"/>
      </t>
    </mdx>
    <mdx n="0" f="v">
      <t c="3" si="227">
        <n x="225"/>
        <n x="380"/>
        <n x="233"/>
      </t>
    </mdx>
    <mdx n="0" f="v">
      <t c="3" si="227">
        <n x="225"/>
        <n x="381"/>
        <n x="233"/>
      </t>
    </mdx>
    <mdx n="0" f="v">
      <t c="3" si="227">
        <n x="225"/>
        <n x="382"/>
        <n x="233"/>
      </t>
    </mdx>
    <mdx n="0" f="v">
      <t c="3" si="227">
        <n x="225"/>
        <n x="304"/>
        <n x="233"/>
      </t>
    </mdx>
    <mdx n="0" f="v">
      <t c="3" si="227">
        <n x="225"/>
        <n x="405"/>
        <n x="233"/>
      </t>
    </mdx>
    <mdx n="0" f="v">
      <t c="3" si="227">
        <n x="225"/>
        <n x="399"/>
        <n x="233"/>
      </t>
    </mdx>
    <mdx n="0" f="v">
      <t c="3" si="227">
        <n x="225"/>
        <n x="384"/>
        <n x="233"/>
      </t>
    </mdx>
    <mdx n="0" f="v">
      <t c="3" si="227">
        <n x="225"/>
        <n x="385"/>
        <n x="233"/>
      </t>
    </mdx>
    <mdx n="0" f="v">
      <t c="3" si="227">
        <n x="225"/>
        <n x="386"/>
        <n x="233"/>
      </t>
    </mdx>
    <mdx n="0" f="v">
      <t c="3" si="227">
        <n x="225"/>
        <n x="387"/>
        <n x="233"/>
      </t>
    </mdx>
    <mdx n="0" f="v">
      <t c="3" si="227">
        <n x="225"/>
        <n x="388"/>
        <n x="233"/>
      </t>
    </mdx>
    <mdx n="0" f="v">
      <t c="3" si="227">
        <n x="225"/>
        <n x="389"/>
        <n x="233"/>
      </t>
    </mdx>
    <mdx n="0" f="v">
      <t c="3" si="227">
        <n x="225"/>
        <n x="390"/>
        <n x="233"/>
      </t>
    </mdx>
    <mdx n="0" f="v">
      <t c="3" si="227">
        <n x="225"/>
        <n x="404"/>
        <n x="233"/>
      </t>
    </mdx>
    <mdx n="0" f="v">
      <t c="3" si="227">
        <n x="225"/>
        <n x="391"/>
        <n x="233"/>
      </t>
    </mdx>
    <mdx n="0" f="v">
      <t c="3" si="227">
        <n x="225"/>
        <n x="393"/>
        <n x="233"/>
      </t>
    </mdx>
    <mdx n="0" f="v">
      <t c="3" si="227">
        <n x="225"/>
        <n x="394"/>
        <n x="233"/>
      </t>
    </mdx>
    <mdx n="0" f="v">
      <t c="3" si="227">
        <n x="225"/>
        <n x="395"/>
        <n x="233"/>
      </t>
    </mdx>
    <mdx n="0" f="v">
      <t c="3" si="227">
        <n x="225"/>
        <n x="278"/>
        <n x="233"/>
      </t>
    </mdx>
    <mdx n="0" f="v">
      <t c="3" si="227">
        <n x="225"/>
        <n x="396"/>
        <n x="233"/>
      </t>
    </mdx>
    <mdx n="0" f="v">
      <t c="3" si="227">
        <n x="225"/>
        <n x="397"/>
        <n x="233"/>
      </t>
    </mdx>
    <mdx n="0" f="v">
      <t c="3" si="227">
        <n x="225"/>
        <n x="398"/>
        <n x="233"/>
      </t>
    </mdx>
    <mdx n="0" f="v">
      <t c="3" si="227">
        <n x="225"/>
        <n x="392"/>
        <n x="233"/>
      </t>
    </mdx>
    <mdx n="0" f="v">
      <t c="3" si="227">
        <n x="225"/>
        <n x="413"/>
        <n x="233"/>
      </t>
    </mdx>
    <mdx n="0" f="v">
      <t c="3" si="227">
        <n x="225"/>
        <n x="403"/>
        <n x="233"/>
      </t>
    </mdx>
    <mdx n="0" f="v">
      <t c="3" si="227">
        <n x="225"/>
        <n x="406"/>
        <n x="233"/>
      </t>
    </mdx>
    <mdx n="0" f="v">
      <t c="3" si="227">
        <n x="225"/>
        <n x="407"/>
        <n x="233"/>
      </t>
    </mdx>
    <mdx n="0" f="v">
      <t c="3" si="227">
        <n x="225"/>
        <n x="408"/>
        <n x="233"/>
      </t>
    </mdx>
    <mdx n="0" f="v">
      <t c="3" si="227">
        <n x="225"/>
        <n x="409"/>
        <n x="233"/>
      </t>
    </mdx>
    <mdx n="0" f="v">
      <t c="3" si="227">
        <n x="225"/>
        <n x="410"/>
        <n x="233"/>
      </t>
    </mdx>
    <mdx n="0" f="v">
      <t c="3" si="227">
        <n x="225"/>
        <n x="411"/>
        <n x="233"/>
      </t>
    </mdx>
    <mdx n="0" f="v">
      <t c="3" si="227">
        <n x="225"/>
        <n x="400"/>
        <n x="233"/>
      </t>
    </mdx>
    <mdx n="0" f="v">
      <t c="3" si="227">
        <n x="225"/>
        <n x="401"/>
        <n x="233"/>
      </t>
    </mdx>
    <mdx n="0" f="v">
      <t c="3" si="227">
        <n x="225"/>
        <n x="402"/>
        <n x="233"/>
      </t>
    </mdx>
    <mdx n="0" f="v">
      <t c="3" si="227">
        <n x="225"/>
        <n x="277"/>
        <n x="233"/>
      </t>
    </mdx>
    <mdx n="0" f="v">
      <t c="3" si="227">
        <n x="225"/>
        <n x="417"/>
        <n x="233"/>
      </t>
    </mdx>
    <mdx n="0" f="v">
      <t c="3" si="227">
        <n x="225"/>
        <n x="412"/>
        <n x="233"/>
      </t>
    </mdx>
    <mdx n="0" f="v">
      <t c="3" si="227">
        <n x="225"/>
        <n x="414"/>
        <n x="233"/>
      </t>
    </mdx>
    <mdx n="0" f="v">
      <t c="3" si="227">
        <n x="225"/>
        <n x="415"/>
        <n x="233"/>
      </t>
    </mdx>
    <mdx n="0" f="v">
      <t c="3" si="227">
        <n x="225"/>
        <n x="416"/>
        <n x="233"/>
      </t>
    </mdx>
    <mdx n="0" f="v">
      <t c="3" si="227">
        <n x="225"/>
        <n x="427"/>
        <n x="233"/>
      </t>
    </mdx>
    <mdx n="0" f="v">
      <t c="3" si="227">
        <n x="225"/>
        <n x="418"/>
        <n x="233"/>
      </t>
    </mdx>
    <mdx n="0" f="v">
      <t c="3" si="227">
        <n x="225"/>
        <n x="419"/>
        <n x="233"/>
      </t>
    </mdx>
    <mdx n="0" f="v">
      <t c="3" si="227">
        <n x="225"/>
        <n x="420"/>
        <n x="233"/>
      </t>
    </mdx>
    <mdx n="0" f="v">
      <t c="3" si="227">
        <n x="225"/>
        <n x="301"/>
        <n x="233"/>
      </t>
    </mdx>
    <mdx n="0" f="v">
      <t c="3" si="227">
        <n x="225"/>
        <n x="299"/>
        <n x="233"/>
      </t>
    </mdx>
    <mdx n="0" f="v">
      <t c="3" si="227">
        <n x="225"/>
        <n x="297"/>
        <n x="233"/>
      </t>
    </mdx>
    <mdx n="0" f="v">
      <t c="3" si="227">
        <n x="225"/>
        <n x="421"/>
        <n x="233"/>
      </t>
    </mdx>
    <mdx n="0" f="v">
      <t c="3" si="227">
        <n x="225"/>
        <n x="422"/>
        <n x="233"/>
      </t>
    </mdx>
    <mdx n="0" f="v">
      <t c="3" si="227">
        <n x="225"/>
        <n x="423"/>
        <n x="233"/>
      </t>
    </mdx>
    <mdx n="0" f="v">
      <t c="3" si="227">
        <n x="225"/>
        <n x="424"/>
        <n x="233"/>
      </t>
    </mdx>
    <mdx n="0" f="v">
      <t c="3" si="227">
        <n x="225"/>
        <n x="425"/>
        <n x="233"/>
      </t>
    </mdx>
    <mdx n="0" f="v">
      <t c="3" si="227">
        <n x="225"/>
        <n x="348"/>
        <n x="233"/>
      </t>
    </mdx>
    <mdx n="0" f="v">
      <t c="3" si="227">
        <n x="225"/>
        <n x="327"/>
        <n x="233"/>
      </t>
    </mdx>
    <mdx n="0" f="v">
      <t c="3" si="227">
        <n x="225"/>
        <n x="426"/>
        <n x="233"/>
      </t>
    </mdx>
    <mdx n="0" f="v">
      <t c="3" si="227">
        <n x="225"/>
        <n x="433"/>
        <n x="233"/>
      </t>
    </mdx>
    <mdx n="0" f="v">
      <t c="3" si="227">
        <n x="225"/>
        <n x="442"/>
        <n x="233"/>
      </t>
    </mdx>
    <mdx n="0" f="v">
      <t c="3" si="227">
        <n x="225"/>
        <n x="329"/>
        <n x="233"/>
      </t>
    </mdx>
    <mdx n="0" f="v">
      <t c="3" si="227">
        <n x="225"/>
        <n x="428"/>
        <n x="233"/>
      </t>
    </mdx>
    <mdx n="0" f="v">
      <t c="3" si="227">
        <n x="225"/>
        <n x="328"/>
        <n x="233"/>
      </t>
    </mdx>
    <mdx n="0" f="v">
      <t c="3" si="227">
        <n x="225"/>
        <n x="429"/>
        <n x="233"/>
      </t>
    </mdx>
    <mdx n="0" f="v">
      <t c="3" si="227">
        <n x="225"/>
        <n x="430"/>
        <n x="233"/>
      </t>
    </mdx>
    <mdx n="0" f="v">
      <t c="3" si="227">
        <n x="225"/>
        <n x="431"/>
        <n x="233"/>
      </t>
    </mdx>
    <mdx n="0" f="v">
      <t c="3" si="227">
        <n x="225"/>
        <n x="432"/>
        <n x="233"/>
      </t>
    </mdx>
    <mdx n="0" f="v">
      <t c="3" si="227">
        <n x="225"/>
        <n x="452"/>
        <n x="233"/>
      </t>
    </mdx>
    <mdx n="0" f="v">
      <t c="3" si="227">
        <n x="225"/>
        <n x="326"/>
        <n x="233"/>
      </t>
    </mdx>
    <mdx n="0" f="v">
      <t c="3" si="227">
        <n x="225"/>
        <n x="435"/>
        <n x="233"/>
      </t>
    </mdx>
    <mdx n="0" f="v">
      <t c="3" si="227">
        <n x="225"/>
        <n x="436"/>
        <n x="233"/>
      </t>
    </mdx>
    <mdx n="0" f="v">
      <t c="3" si="227">
        <n x="225"/>
        <n x="437"/>
        <n x="233"/>
      </t>
    </mdx>
    <mdx n="0" f="v">
      <t c="3" si="227">
        <n x="225"/>
        <n x="294"/>
        <n x="233"/>
      </t>
    </mdx>
    <mdx n="0" f="v">
      <t c="3" si="227">
        <n x="225"/>
        <n x="293"/>
        <n x="233"/>
      </t>
    </mdx>
    <mdx n="0" f="v">
      <t c="3" si="227">
        <n x="225"/>
        <n x="443"/>
        <n x="233"/>
      </t>
    </mdx>
    <mdx n="0" f="v">
      <t c="3" si="227">
        <n x="225"/>
        <n x="444"/>
        <n x="233"/>
      </t>
    </mdx>
    <mdx n="0" f="v">
      <t c="3" si="227">
        <n x="225"/>
        <n x="445"/>
        <n x="233"/>
      </t>
    </mdx>
    <mdx n="0" f="v">
      <t c="3" si="227">
        <n x="225"/>
        <n x="446"/>
        <n x="233"/>
      </t>
    </mdx>
    <mdx n="0" f="v">
      <t c="3" si="227">
        <n x="225"/>
        <n x="434"/>
        <n x="233"/>
      </t>
    </mdx>
    <mdx n="0" f="v">
      <t c="3" si="227">
        <n x="225"/>
        <n x="276"/>
        <n x="233"/>
      </t>
    </mdx>
    <mdx n="0" f="v">
      <t c="3" si="227">
        <n x="225"/>
        <n x="453"/>
        <n x="233"/>
      </t>
    </mdx>
    <mdx n="0" f="v">
      <t c="3" si="227">
        <n x="225"/>
        <n x="454"/>
        <n x="233"/>
      </t>
    </mdx>
    <mdx n="0" f="v">
      <t c="3" si="227">
        <n x="225"/>
        <n x="455"/>
        <n x="233"/>
      </t>
    </mdx>
    <mdx n="0" f="v">
      <t c="3" si="227">
        <n x="225"/>
        <n x="456"/>
        <n x="233"/>
      </t>
    </mdx>
    <mdx n="0" f="v">
      <t c="3" si="227">
        <n x="225"/>
        <n x="346"/>
        <n x="233"/>
      </t>
    </mdx>
    <mdx n="0" f="v">
      <t c="3" si="227">
        <n x="225"/>
        <n x="438"/>
        <n x="233"/>
      </t>
    </mdx>
    <mdx n="0" f="v">
      <t c="3" si="227">
        <n x="225"/>
        <n x="350"/>
        <n x="233"/>
      </t>
    </mdx>
    <mdx n="0" f="v">
      <t c="3" si="227">
        <n x="225"/>
        <n x="439"/>
        <n x="233"/>
      </t>
    </mdx>
    <mdx n="0" f="v">
      <t c="3" si="227">
        <n x="225"/>
        <n x="440"/>
        <n x="233"/>
      </t>
    </mdx>
    <mdx n="0" f="v">
      <t c="3" si="227">
        <n x="225"/>
        <n x="441"/>
        <n x="233"/>
      </t>
    </mdx>
    <mdx n="0" f="v">
      <t c="3" si="227">
        <n x="225"/>
        <n x="447"/>
        <n x="233"/>
      </t>
    </mdx>
    <mdx n="0" f="v">
      <t c="3" si="227">
        <n x="225"/>
        <n x="461"/>
        <n x="233"/>
      </t>
    </mdx>
    <mdx n="0" f="v">
      <t c="3" si="227">
        <n x="225"/>
        <n x="462"/>
        <n x="233"/>
      </t>
    </mdx>
    <mdx n="0" f="v">
      <t c="3" si="227">
        <n x="225"/>
        <n x="463"/>
        <n x="233"/>
      </t>
    </mdx>
    <mdx n="0" f="v">
      <t c="3" si="227">
        <n x="225"/>
        <n x="464"/>
        <n x="233"/>
      </t>
    </mdx>
    <mdx n="0" f="v">
      <t c="3" si="227">
        <n x="225"/>
        <n x="465"/>
        <n x="233"/>
      </t>
    </mdx>
    <mdx n="0" f="v">
      <t c="3" si="227">
        <n x="225"/>
        <n x="466"/>
        <n x="233"/>
      </t>
    </mdx>
    <mdx n="0" f="v">
      <t c="3" si="227">
        <n x="225"/>
        <n x="467"/>
        <n x="233"/>
      </t>
    </mdx>
    <mdx n="0" f="v">
      <t c="3" si="227">
        <n x="225"/>
        <n x="473"/>
        <n x="233"/>
      </t>
    </mdx>
    <mdx n="0" f="v">
      <t c="3" si="227">
        <n x="225"/>
        <n x="459"/>
        <n x="233"/>
      </t>
    </mdx>
    <mdx n="0" f="v">
      <t c="3" si="227">
        <n x="225"/>
        <n x="448"/>
        <n x="233"/>
      </t>
    </mdx>
    <mdx n="0" f="v">
      <t c="3" si="227">
        <n x="225"/>
        <n x="449"/>
        <n x="233"/>
      </t>
    </mdx>
    <mdx n="0" f="v">
      <t c="3" si="227">
        <n x="225"/>
        <n x="450"/>
        <n x="233"/>
      </t>
    </mdx>
    <mdx n="0" f="v">
      <t c="3" si="227">
        <n x="225"/>
        <n x="451"/>
        <n x="233"/>
      </t>
    </mdx>
    <mdx n="0" f="v">
      <t c="3" si="227">
        <n x="225"/>
        <n x="457"/>
        <n x="233"/>
      </t>
    </mdx>
    <mdx n="0" f="v">
      <t c="3" si="227">
        <n x="225"/>
        <n x="458"/>
        <n x="233"/>
      </t>
    </mdx>
    <mdx n="0" f="v">
      <t c="3" si="227">
        <n x="225"/>
        <n x="474"/>
        <n x="233"/>
      </t>
    </mdx>
    <mdx n="0" f="v">
      <t c="3" si="227">
        <n x="225"/>
        <n x="475"/>
        <n x="233"/>
      </t>
    </mdx>
    <mdx n="0" f="v">
      <t c="3" si="227">
        <n x="225"/>
        <n x="476"/>
        <n x="233"/>
      </t>
    </mdx>
    <mdx n="0" f="v">
      <t c="3" si="227">
        <n x="225"/>
        <n x="460"/>
        <n x="233"/>
      </t>
    </mdx>
    <mdx n="0" f="v">
      <t c="3" si="227">
        <n x="225"/>
        <n x="468"/>
        <n x="233"/>
      </t>
    </mdx>
    <mdx n="0" f="v">
      <t c="3" si="227">
        <n x="225"/>
        <n x="469"/>
        <n x="233"/>
      </t>
    </mdx>
    <mdx n="0" f="v">
      <t c="3" si="227">
        <n x="225"/>
        <n x="470"/>
        <n x="233"/>
      </t>
    </mdx>
    <mdx n="0" f="v">
      <t c="3" si="227">
        <n x="225"/>
        <n x="471"/>
        <n x="233"/>
      </t>
    </mdx>
    <mdx n="0" f="v">
      <t c="3" si="227">
        <n x="225"/>
        <n x="477"/>
        <n x="233"/>
      </t>
    </mdx>
    <mdx n="0" f="v">
      <t c="3" si="227">
        <n x="225"/>
        <n x="478"/>
        <n x="233"/>
      </t>
    </mdx>
    <mdx n="0" f="v">
      <t c="3" si="227">
        <n x="225"/>
        <n x="479"/>
        <n x="233"/>
      </t>
    </mdx>
    <mdx n="0" f="v">
      <t c="3" si="227">
        <n x="225"/>
        <n x="483"/>
        <n x="233"/>
      </t>
    </mdx>
    <mdx n="0" f="v">
      <t c="3" si="227">
        <n x="225"/>
        <n x="472"/>
        <n x="233"/>
      </t>
    </mdx>
    <mdx n="0" f="v">
      <t c="3" si="227">
        <n x="225"/>
        <n x="480"/>
        <n x="233"/>
      </t>
    </mdx>
    <mdx n="0" f="v">
      <t c="3" si="227">
        <n x="225"/>
        <n x="481"/>
        <n x="233"/>
      </t>
    </mdx>
    <mdx n="0" f="v">
      <t c="3" si="227">
        <n x="225"/>
        <n x="484"/>
        <n x="233"/>
      </t>
    </mdx>
    <mdx n="0" f="v">
      <t c="3" si="227">
        <n x="225"/>
        <n x="485"/>
        <n x="233"/>
      </t>
    </mdx>
    <mdx n="0" f="v">
      <t c="3" si="227">
        <n x="225"/>
        <n x="486"/>
        <n x="233"/>
      </t>
    </mdx>
    <mdx n="0" f="v">
      <t c="3" si="227">
        <n x="225"/>
        <n x="482"/>
        <n x="233"/>
      </t>
    </mdx>
    <mdx n="0" f="v">
      <t c="3" si="227">
        <n x="225"/>
        <n x="487"/>
        <n x="233"/>
      </t>
    </mdx>
    <mdx n="0" f="v">
      <t c="3" si="227">
        <n x="225"/>
        <n x="488"/>
        <n x="233"/>
      </t>
    </mdx>
    <mdx n="0" f="v">
      <t c="3" si="227">
        <n x="225"/>
        <n x="489"/>
        <n x="233"/>
      </t>
    </mdx>
    <mdx n="0" f="v">
      <t c="3" si="227">
        <n x="225"/>
        <n x="490"/>
        <n x="233"/>
      </t>
    </mdx>
    <mdx n="0" f="v">
      <t c="3" si="227">
        <n x="225"/>
        <n x="492"/>
        <n x="233"/>
      </t>
    </mdx>
    <mdx n="0" f="v">
      <t c="3" si="227">
        <n x="225"/>
        <n x="493"/>
        <n x="233"/>
      </t>
    </mdx>
    <mdx n="0" f="v">
      <t c="3" si="227">
        <n x="225"/>
        <n x="491"/>
        <n x="233"/>
      </t>
    </mdx>
    <mdx n="0" f="v">
      <t c="3" si="227">
        <n x="225"/>
        <n x="495"/>
        <n x="233"/>
      </t>
    </mdx>
    <mdx n="0" f="v">
      <t c="3" si="227">
        <n x="225"/>
        <n x="496"/>
        <n x="233"/>
      </t>
    </mdx>
    <mdx n="0" f="v">
      <t c="3" si="227">
        <n x="225"/>
        <n x="500"/>
        <n x="233"/>
      </t>
    </mdx>
    <mdx n="0" f="v">
      <t c="3" si="227">
        <n x="225"/>
        <n x="494"/>
        <n x="233"/>
      </t>
    </mdx>
    <mdx n="0" f="v">
      <t c="3" si="227">
        <n x="225"/>
        <n x="497"/>
        <n x="233"/>
      </t>
    </mdx>
    <mdx n="0" f="v">
      <t c="3" si="227">
        <n x="225"/>
        <n x="498"/>
        <n x="233"/>
      </t>
    </mdx>
    <mdx n="0" f="v">
      <t c="3" si="227">
        <n x="225"/>
        <n x="499"/>
        <n x="233"/>
      </t>
    </mdx>
    <mdx n="0" f="v">
      <t c="3" si="227">
        <n x="225"/>
        <n x="501"/>
        <n x="233"/>
      </t>
    </mdx>
    <mdx n="0" f="v">
      <t c="3" si="227">
        <n x="225"/>
        <n x="502"/>
        <n x="233"/>
      </t>
    </mdx>
    <mdx n="0" f="v">
      <t c="3" si="227">
        <n x="225"/>
        <n x="508"/>
        <n x="233"/>
      </t>
    </mdx>
    <mdx n="0" f="v">
      <t c="3" si="227">
        <n x="225"/>
        <n x="509"/>
        <n x="233"/>
      </t>
    </mdx>
    <mdx n="0" f="v">
      <t c="3" si="227">
        <n x="225"/>
        <n x="507"/>
        <n x="233"/>
      </t>
    </mdx>
    <mdx n="0" f="v">
      <t c="3" si="227">
        <n x="225"/>
        <n x="503"/>
        <n x="233"/>
      </t>
    </mdx>
    <mdx n="0" f="v">
      <t c="3" si="227">
        <n x="225"/>
        <n x="504"/>
        <n x="233"/>
      </t>
    </mdx>
    <mdx n="0" f="v">
      <t c="3" si="227">
        <n x="225"/>
        <n x="505"/>
        <n x="233"/>
      </t>
    </mdx>
    <mdx n="0" f="v">
      <t c="3" si="227">
        <n x="225"/>
        <n x="506"/>
        <n x="233"/>
      </t>
    </mdx>
    <mdx n="0" f="v">
      <t c="3" si="227">
        <n x="225"/>
        <n x="519"/>
        <n x="233"/>
      </t>
    </mdx>
    <mdx n="0" f="v">
      <t c="3" si="227">
        <n x="225"/>
        <n x="513"/>
        <n x="233"/>
      </t>
    </mdx>
    <mdx n="0" f="v">
      <t c="3" si="227">
        <n x="225"/>
        <n x="514"/>
        <n x="233"/>
      </t>
    </mdx>
    <mdx n="0" f="v">
      <t c="3" si="227">
        <n x="225"/>
        <n x="515"/>
        <n x="233"/>
      </t>
    </mdx>
    <mdx n="0" f="v">
      <t c="3" si="227">
        <n x="225"/>
        <n x="510"/>
        <n x="233"/>
      </t>
    </mdx>
    <mdx n="0" f="v">
      <t c="3" si="227">
        <n x="225"/>
        <n x="511"/>
        <n x="233"/>
      </t>
    </mdx>
    <mdx n="0" f="v">
      <t c="3" si="227">
        <n x="225"/>
        <n x="512"/>
        <n x="233"/>
      </t>
    </mdx>
    <mdx n="0" f="v">
      <t c="3" si="227">
        <n x="225"/>
        <n x="516"/>
        <n x="233"/>
      </t>
    </mdx>
    <mdx n="0" f="v">
      <t c="3" si="227">
        <n x="225"/>
        <n x="517"/>
        <n x="233"/>
      </t>
    </mdx>
    <mdx n="0" f="v">
      <t c="3" si="227">
        <n x="225"/>
        <n x="518"/>
        <n x="233"/>
      </t>
    </mdx>
    <mdx n="0" f="v">
      <t c="3" si="227">
        <n x="225"/>
        <n x="522"/>
        <n x="233"/>
      </t>
    </mdx>
    <mdx n="0" f="v">
      <t c="3" si="227">
        <n x="225"/>
        <n x="525"/>
        <n x="233"/>
      </t>
    </mdx>
    <mdx n="0" f="v">
      <t c="3" si="227">
        <n x="225"/>
        <n x="520"/>
        <n x="233"/>
      </t>
    </mdx>
    <mdx n="0" f="v">
      <t c="3" si="227">
        <n x="225"/>
        <n x="521"/>
        <n x="233"/>
      </t>
    </mdx>
    <mdx n="0" f="v">
      <t c="3" si="227">
        <n x="225"/>
        <n x="523"/>
        <n x="233"/>
      </t>
    </mdx>
    <mdx n="0" f="v">
      <t c="3" si="227">
        <n x="225"/>
        <n x="528"/>
        <n x="233"/>
      </t>
    </mdx>
    <mdx n="0" f="v">
      <t c="3" si="227">
        <n x="225"/>
        <n x="529"/>
        <n x="233"/>
      </t>
    </mdx>
    <mdx n="0" f="v">
      <t c="3" si="227">
        <n x="225"/>
        <n x="526"/>
        <n x="233"/>
      </t>
    </mdx>
    <mdx n="0" f="v">
      <t c="3" si="227">
        <n x="225"/>
        <n x="531"/>
        <n x="233"/>
      </t>
    </mdx>
    <mdx n="0" f="v">
      <t c="3" si="227">
        <n x="225"/>
        <n x="524"/>
        <n x="233"/>
      </t>
    </mdx>
    <mdx n="0" f="v">
      <t c="3" si="227">
        <n x="225"/>
        <n x="527"/>
        <n x="233"/>
      </t>
    </mdx>
    <mdx n="0" f="v">
      <t c="3" si="227">
        <n x="225"/>
        <n x="530"/>
        <n x="233"/>
      </t>
    </mdx>
    <mdx n="0" f="v">
      <t c="3" si="227">
        <n x="225"/>
        <n x="533"/>
        <n x="233"/>
      </t>
    </mdx>
    <mdx n="0" f="v">
      <t c="3" si="227">
        <n x="225"/>
        <n x="532"/>
        <n x="233"/>
      </t>
    </mdx>
    <mdx n="0" f="v">
      <t c="3" si="227">
        <n x="225"/>
        <n x="534"/>
        <n x="233"/>
      </t>
    </mdx>
    <mdx n="0" f="v">
      <t c="3" si="227">
        <n x="225"/>
        <n x="535"/>
        <n x="233"/>
      </t>
    </mdx>
    <mdx n="0" f="v">
      <t c="3" si="227">
        <n x="225"/>
        <n x="536"/>
        <n x="233"/>
      </t>
    </mdx>
    <mdx n="0" f="v">
      <t c="3" si="227">
        <n x="225"/>
        <n x="537"/>
        <n x="233"/>
      </t>
    </mdx>
    <mdx n="0" f="v">
      <t c="3" si="227">
        <n x="225"/>
        <n x="538"/>
        <n x="233"/>
      </t>
    </mdx>
    <mdx n="0" f="v">
      <t c="3" si="227">
        <n x="225"/>
        <n x="539"/>
        <n x="233"/>
      </t>
    </mdx>
    <mdx n="0" f="v">
      <t c="3" si="227">
        <n x="225"/>
        <n x="540"/>
        <n x="233"/>
      </t>
    </mdx>
    <mdx n="0" f="v">
      <t c="3" si="227">
        <n x="225"/>
        <n x="541"/>
        <n x="233"/>
      </t>
    </mdx>
    <mdx n="0" f="v">
      <t c="3" si="227">
        <n x="225"/>
        <n x="543"/>
        <n x="233"/>
      </t>
    </mdx>
    <mdx n="0" f="v">
      <t c="3" si="227">
        <n x="225"/>
        <n x="542"/>
        <n x="233"/>
      </t>
    </mdx>
    <mdx n="0" f="v">
      <t c="3" si="227">
        <n x="225"/>
        <n x="545"/>
        <n x="233"/>
      </t>
    </mdx>
    <mdx n="0" f="v">
      <t c="3" si="227">
        <n x="225"/>
        <n x="546"/>
        <n x="233"/>
      </t>
    </mdx>
    <mdx n="0" f="v">
      <t c="3" si="227">
        <n x="225"/>
        <n x="544"/>
        <n x="233"/>
      </t>
    </mdx>
    <mdx n="0" f="v">
      <t c="3" si="227">
        <n x="225"/>
        <n x="272"/>
        <n x="143"/>
      </t>
    </mdx>
    <mdx n="0" f="v">
      <t c="3" si="227">
        <n x="225"/>
        <n x="273"/>
        <n x="143"/>
      </t>
    </mdx>
    <mdx n="0" f="v">
      <t c="3" si="227">
        <n x="225"/>
        <n x="271"/>
        <n x="143"/>
      </t>
    </mdx>
    <mdx n="0" f="v">
      <t c="3" si="227">
        <n x="225"/>
        <n x="270"/>
        <n x="143"/>
      </t>
    </mdx>
    <mdx n="0" f="v">
      <t c="3" si="227">
        <n x="225"/>
        <n x="268"/>
        <n x="143"/>
      </t>
    </mdx>
    <mdx n="0" f="v">
      <t c="3" si="227">
        <n x="225"/>
        <n x="355"/>
        <n x="143"/>
      </t>
    </mdx>
    <mdx n="0" f="v">
      <t c="3" si="227">
        <n x="225"/>
        <n x="356"/>
        <n x="143"/>
      </t>
    </mdx>
    <mdx n="0" f="v">
      <t c="3" si="227">
        <n x="225"/>
        <n x="357"/>
        <n x="143"/>
      </t>
    </mdx>
    <mdx n="0" f="v">
      <t c="3" si="227">
        <n x="225"/>
        <n x="358"/>
        <n x="143"/>
      </t>
    </mdx>
    <mdx n="0" f="v">
      <t c="3" si="227">
        <n x="225"/>
        <n x="359"/>
        <n x="143"/>
      </t>
    </mdx>
    <mdx n="0" f="v">
      <t c="3" si="227">
        <n x="225"/>
        <n x="360"/>
        <n x="143"/>
      </t>
    </mdx>
    <mdx n="0" f="v">
      <t c="3" si="227">
        <n x="225"/>
        <n x="361"/>
        <n x="143"/>
      </t>
    </mdx>
    <mdx n="0" f="v">
      <t c="3" si="227">
        <n x="225"/>
        <n x="547"/>
        <n x="143"/>
      </t>
    </mdx>
    <mdx n="0" f="v">
      <t c="3" si="227">
        <n x="225"/>
        <n x="362"/>
        <n x="143"/>
      </t>
    </mdx>
    <mdx n="0" f="v">
      <t c="3" si="227">
        <n x="225"/>
        <n x="363"/>
        <n x="143"/>
      </t>
    </mdx>
    <mdx n="0" f="v">
      <t c="3" si="227">
        <n x="225"/>
        <n x="364"/>
        <n x="143"/>
      </t>
    </mdx>
    <mdx n="0" f="v">
      <t c="3" si="227">
        <n x="225"/>
        <n x="548"/>
        <n x="143"/>
      </t>
    </mdx>
    <mdx n="0" f="v">
      <t c="3" si="227">
        <n x="225"/>
        <n x="365"/>
        <n x="143"/>
      </t>
    </mdx>
    <mdx n="0" f="v">
      <t c="3" si="227">
        <n x="225"/>
        <n x="366"/>
        <n x="143"/>
      </t>
    </mdx>
    <mdx n="0" f="v">
      <t c="3" si="227">
        <n x="225"/>
        <n x="367"/>
        <n x="143"/>
      </t>
    </mdx>
    <mdx n="0" f="v">
      <t c="3" si="227">
        <n x="225"/>
        <n x="368"/>
        <n x="143"/>
      </t>
    </mdx>
    <mdx n="0" f="v">
      <t c="3" si="227">
        <n x="225"/>
        <n x="369"/>
        <n x="143"/>
      </t>
    </mdx>
    <mdx n="0" f="v">
      <t c="3" si="227">
        <n x="225"/>
        <n x="307"/>
        <n x="143"/>
      </t>
    </mdx>
    <mdx n="0" f="v">
      <t c="3" si="227">
        <n x="225"/>
        <n x="370"/>
        <n x="143"/>
      </t>
    </mdx>
    <mdx n="0" f="v">
      <t c="3" si="227">
        <n x="225"/>
        <n x="371"/>
        <n x="143"/>
      </t>
    </mdx>
    <mdx n="0" f="v">
      <t c="3" si="227">
        <n x="225"/>
        <n x="372"/>
        <n x="143"/>
      </t>
    </mdx>
    <mdx n="0" f="v">
      <t c="3" si="227">
        <n x="225"/>
        <n x="373"/>
        <n x="143"/>
      </t>
    </mdx>
    <mdx n="0" f="v">
      <t c="3" si="227">
        <n x="225"/>
        <n x="374"/>
        <n x="143"/>
      </t>
    </mdx>
    <mdx n="0" f="v">
      <t c="3" si="227">
        <n x="225"/>
        <n x="375"/>
        <n x="143"/>
      </t>
    </mdx>
    <mdx n="0" f="v">
      <t c="3" si="227">
        <n x="225"/>
        <n x="281"/>
        <n x="143"/>
      </t>
    </mdx>
    <mdx n="0" f="v">
      <t c="3" si="227">
        <n x="225"/>
        <n x="376"/>
        <n x="143"/>
      </t>
    </mdx>
    <mdx n="0" f="v">
      <t c="3" si="227">
        <n x="225"/>
        <n x="377"/>
        <n x="143"/>
      </t>
    </mdx>
    <mdx n="0" f="v">
      <t c="3" si="227">
        <n x="225"/>
        <n x="280"/>
        <n x="143"/>
      </t>
    </mdx>
    <mdx n="0" f="v">
      <t c="3" si="227">
        <n x="225"/>
        <n x="311"/>
        <n x="143"/>
      </t>
    </mdx>
    <mdx n="0" f="v">
      <t c="3" si="227">
        <n x="225"/>
        <n x="378"/>
        <n x="143"/>
      </t>
    </mdx>
    <mdx n="0" f="v">
      <t c="3" si="227">
        <n x="225"/>
        <n x="379"/>
        <n x="143"/>
      </t>
    </mdx>
    <mdx n="0" f="v">
      <t c="3" si="227">
        <n x="225"/>
        <n x="380"/>
        <n x="143"/>
      </t>
    </mdx>
    <mdx n="0" f="v">
      <t c="3" si="227">
        <n x="225"/>
        <n x="381"/>
        <n x="143"/>
      </t>
    </mdx>
    <mdx n="0" f="v">
      <t c="3" si="227">
        <n x="225"/>
        <n x="382"/>
        <n x="143"/>
      </t>
    </mdx>
    <mdx n="0" f="v">
      <t c="3" si="227">
        <n x="225"/>
        <n x="304"/>
        <n x="143"/>
      </t>
    </mdx>
    <mdx n="0" f="v">
      <t c="3" si="227">
        <n x="225"/>
        <n x="383"/>
        <n x="143"/>
      </t>
    </mdx>
    <mdx n="0" f="v">
      <t c="3" si="227">
        <n x="225"/>
        <n x="391"/>
        <n x="143"/>
      </t>
    </mdx>
    <mdx n="0" f="v">
      <t c="3" si="227">
        <n x="225"/>
        <n x="384"/>
        <n x="143"/>
      </t>
    </mdx>
    <mdx n="0" f="v">
      <t c="3" si="227">
        <n x="225"/>
        <n x="385"/>
        <n x="143"/>
      </t>
    </mdx>
    <mdx n="0" f="v">
      <t c="3" si="227">
        <n x="225"/>
        <n x="386"/>
        <n x="143"/>
      </t>
    </mdx>
    <mdx n="0" f="v">
      <t c="3" si="227">
        <n x="225"/>
        <n x="387"/>
        <n x="143"/>
      </t>
    </mdx>
    <mdx n="0" f="v">
      <t c="3" si="227">
        <n x="225"/>
        <n x="388"/>
        <n x="143"/>
      </t>
    </mdx>
    <mdx n="0" f="v">
      <t c="3" si="227">
        <n x="225"/>
        <n x="389"/>
        <n x="143"/>
      </t>
    </mdx>
    <mdx n="0" f="v">
      <t c="3" si="227">
        <n x="225"/>
        <n x="390"/>
        <n x="143"/>
      </t>
    </mdx>
    <mdx n="0" f="v">
      <t c="3" si="227">
        <n x="225"/>
        <n x="393"/>
        <n x="143"/>
      </t>
    </mdx>
    <mdx n="0" f="v">
      <t c="3" si="227">
        <n x="225"/>
        <n x="394"/>
        <n x="143"/>
      </t>
    </mdx>
    <mdx n="0" f="v">
      <t c="3" si="227">
        <n x="225"/>
        <n x="395"/>
        <n x="143"/>
      </t>
    </mdx>
    <mdx n="0" f="v">
      <t c="3" si="227">
        <n x="225"/>
        <n x="278"/>
        <n x="143"/>
      </t>
    </mdx>
    <mdx n="0" f="v">
      <t c="3" si="227">
        <n x="225"/>
        <n x="396"/>
        <n x="143"/>
      </t>
    </mdx>
    <mdx n="0" f="v">
      <t c="3" si="227">
        <n x="225"/>
        <n x="397"/>
        <n x="143"/>
      </t>
    </mdx>
    <mdx n="0" f="v">
      <t c="3" si="227">
        <n x="225"/>
        <n x="398"/>
        <n x="143"/>
      </t>
    </mdx>
    <mdx n="0" f="v">
      <t c="3" si="227">
        <n x="225"/>
        <n x="392"/>
        <n x="143"/>
      </t>
    </mdx>
    <mdx n="0" f="v">
      <t c="3" si="227">
        <n x="225"/>
        <n x="404"/>
        <n x="143"/>
      </t>
    </mdx>
    <mdx n="0" f="v">
      <t c="3" si="227">
        <n x="225"/>
        <n x="405"/>
        <n x="143"/>
      </t>
    </mdx>
    <mdx n="0" f="v">
      <t c="3" si="227">
        <n x="225"/>
        <n x="399"/>
        <n x="143"/>
      </t>
    </mdx>
    <mdx n="0" f="v">
      <t c="3" si="227">
        <n x="225"/>
        <n x="411"/>
        <n x="143"/>
      </t>
    </mdx>
    <mdx n="0" f="v">
      <t c="3" si="227">
        <n x="225"/>
        <n x="406"/>
        <n x="143"/>
      </t>
    </mdx>
    <mdx n="0" f="v">
      <t c="3" si="227">
        <n x="225"/>
        <n x="407"/>
        <n x="143"/>
      </t>
    </mdx>
    <mdx n="0" f="v">
      <t c="3" si="227">
        <n x="225"/>
        <n x="408"/>
        <n x="143"/>
      </t>
    </mdx>
    <mdx n="0" f="v">
      <t c="3" si="227">
        <n x="225"/>
        <n x="409"/>
        <n x="143"/>
      </t>
    </mdx>
    <mdx n="0" f="v">
      <t c="3" si="227">
        <n x="225"/>
        <n x="410"/>
        <n x="143"/>
      </t>
    </mdx>
    <mdx n="0" f="v">
      <t c="3" si="227">
        <n x="225"/>
        <n x="403"/>
        <n x="143"/>
      </t>
    </mdx>
    <mdx n="0" f="v">
      <t c="3" si="227">
        <n x="225"/>
        <n x="412"/>
        <n x="143"/>
      </t>
    </mdx>
    <mdx n="0" f="v">
      <t c="3" si="227">
        <n x="225"/>
        <n x="400"/>
        <n x="143"/>
      </t>
    </mdx>
    <mdx n="0" f="v">
      <t c="3" si="227">
        <n x="225"/>
        <n x="401"/>
        <n x="143"/>
      </t>
    </mdx>
    <mdx n="0" f="v">
      <t c="3" si="227">
        <n x="225"/>
        <n x="402"/>
        <n x="143"/>
      </t>
    </mdx>
    <mdx n="0" f="v">
      <t c="3" si="227">
        <n x="225"/>
        <n x="277"/>
        <n x="143"/>
      </t>
    </mdx>
    <mdx n="0" f="v">
      <t c="3" si="227">
        <n x="225"/>
        <n x="417"/>
        <n x="143"/>
      </t>
    </mdx>
    <mdx n="0" f="v">
      <t c="3" si="227">
        <n x="225"/>
        <n x="413"/>
        <n x="143"/>
      </t>
    </mdx>
    <mdx n="0" f="v">
      <t c="3" si="227">
        <n x="225"/>
        <n x="414"/>
        <n x="143"/>
      </t>
    </mdx>
    <mdx n="0" f="v">
      <t c="3" si="227">
        <n x="225"/>
        <n x="415"/>
        <n x="143"/>
      </t>
    </mdx>
    <mdx n="0" f="v">
      <t c="3" si="227">
        <n x="225"/>
        <n x="416"/>
        <n x="143"/>
      </t>
    </mdx>
    <mdx n="0" f="v">
      <t c="3" si="227">
        <n x="225"/>
        <n x="427"/>
        <n x="143"/>
      </t>
    </mdx>
    <mdx n="0" f="v">
      <t c="3" si="227">
        <n x="225"/>
        <n x="418"/>
        <n x="143"/>
      </t>
    </mdx>
    <mdx n="0" f="v">
      <t c="3" si="227">
        <n x="225"/>
        <n x="419"/>
        <n x="143"/>
      </t>
    </mdx>
    <mdx n="0" f="v">
      <t c="3" si="227">
        <n x="225"/>
        <n x="420"/>
        <n x="143"/>
      </t>
    </mdx>
    <mdx n="0" f="v">
      <t c="3" si="227">
        <n x="225"/>
        <n x="301"/>
        <n x="143"/>
      </t>
    </mdx>
    <mdx n="0" f="v">
      <t c="3" si="227">
        <n x="225"/>
        <n x="299"/>
        <n x="143"/>
      </t>
    </mdx>
    <mdx n="0" f="v">
      <t c="3" si="227">
        <n x="225"/>
        <n x="297"/>
        <n x="143"/>
      </t>
    </mdx>
    <mdx n="0" f="v">
      <t c="3" si="227">
        <n x="225"/>
        <n x="421"/>
        <n x="143"/>
      </t>
    </mdx>
    <mdx n="0" f="v">
      <t c="3" si="227">
        <n x="225"/>
        <n x="422"/>
        <n x="143"/>
      </t>
    </mdx>
    <mdx n="0" f="v">
      <t c="3" si="227">
        <n x="225"/>
        <n x="423"/>
        <n x="143"/>
      </t>
    </mdx>
    <mdx n="0" f="v">
      <t c="3" si="227">
        <n x="225"/>
        <n x="424"/>
        <n x="143"/>
      </t>
    </mdx>
    <mdx n="0" f="v">
      <t c="3" si="227">
        <n x="225"/>
        <n x="425"/>
        <n x="143"/>
      </t>
    </mdx>
    <mdx n="0" f="v">
      <t c="3" si="227">
        <n x="225"/>
        <n x="348"/>
        <n x="143"/>
      </t>
    </mdx>
    <mdx n="0" f="v">
      <t c="3" si="227">
        <n x="225"/>
        <n x="327"/>
        <n x="143"/>
      </t>
    </mdx>
    <mdx n="0" f="v">
      <t c="3" si="227">
        <n x="225"/>
        <n x="426"/>
        <n x="143"/>
      </t>
    </mdx>
    <mdx n="0" f="v">
      <t c="3" si="227">
        <n x="225"/>
        <n x="442"/>
        <n x="143"/>
      </t>
    </mdx>
    <mdx n="0" f="v">
      <t c="3" si="227">
        <n x="225"/>
        <n x="433"/>
        <n x="143"/>
      </t>
    </mdx>
    <mdx n="0" f="v">
      <t c="3" si="227">
        <n x="225"/>
        <n x="329"/>
        <n x="143"/>
      </t>
    </mdx>
    <mdx n="0" f="v">
      <t c="3" si="227">
        <n x="225"/>
        <n x="428"/>
        <n x="143"/>
      </t>
    </mdx>
    <mdx n="0" f="v">
      <t c="3" si="227">
        <n x="225"/>
        <n x="328"/>
        <n x="143"/>
      </t>
    </mdx>
    <mdx n="0" f="v">
      <t c="3" si="227">
        <n x="225"/>
        <n x="429"/>
        <n x="143"/>
      </t>
    </mdx>
    <mdx n="0" f="v">
      <t c="3" si="227">
        <n x="225"/>
        <n x="430"/>
        <n x="143"/>
      </t>
    </mdx>
    <mdx n="0" f="v">
      <t c="3" si="227">
        <n x="225"/>
        <n x="431"/>
        <n x="143"/>
      </t>
    </mdx>
    <mdx n="0" f="v">
      <t c="3" si="227">
        <n x="225"/>
        <n x="432"/>
        <n x="143"/>
      </t>
    </mdx>
    <mdx n="0" f="v">
      <t c="3" si="227">
        <n x="225"/>
        <n x="326"/>
        <n x="143"/>
      </t>
    </mdx>
    <mdx n="0" f="v">
      <t c="3" si="227">
        <n x="225"/>
        <n x="435"/>
        <n x="143"/>
      </t>
    </mdx>
    <mdx n="0" f="v">
      <t c="3" si="227">
        <n x="225"/>
        <n x="436"/>
        <n x="143"/>
      </t>
    </mdx>
    <mdx n="0" f="v">
      <t c="3" si="227">
        <n x="225"/>
        <n x="437"/>
        <n x="143"/>
      </t>
    </mdx>
    <mdx n="0" f="v">
      <t c="3" si="227">
        <n x="225"/>
        <n x="294"/>
        <n x="143"/>
      </t>
    </mdx>
    <mdx n="0" f="v">
      <t c="3" si="227">
        <n x="225"/>
        <n x="293"/>
        <n x="143"/>
      </t>
    </mdx>
    <mdx n="0" f="v">
      <t c="3" si="227">
        <n x="225"/>
        <n x="452"/>
        <n x="143"/>
      </t>
    </mdx>
    <mdx n="0" f="v">
      <t c="3" si="227">
        <n x="225"/>
        <n x="443"/>
        <n x="143"/>
      </t>
    </mdx>
    <mdx n="0" f="v">
      <t c="3" si="227">
        <n x="225"/>
        <n x="444"/>
        <n x="143"/>
      </t>
    </mdx>
    <mdx n="0" f="v">
      <t c="3" si="227">
        <n x="225"/>
        <n x="445"/>
        <n x="143"/>
      </t>
    </mdx>
    <mdx n="0" f="v">
      <t c="3" si="227">
        <n x="225"/>
        <n x="446"/>
        <n x="143"/>
      </t>
    </mdx>
    <mdx n="0" f="v">
      <t c="3" si="227">
        <n x="225"/>
        <n x="434"/>
        <n x="143"/>
      </t>
    </mdx>
    <mdx n="0" f="v">
      <t c="3" si="227">
        <n x="225"/>
        <n x="276"/>
        <n x="143"/>
      </t>
    </mdx>
    <mdx n="0" f="v">
      <t c="3" si="227">
        <n x="225"/>
        <n x="453"/>
        <n x="143"/>
      </t>
    </mdx>
    <mdx n="0" f="v">
      <t c="3" si="227">
        <n x="225"/>
        <n x="454"/>
        <n x="143"/>
      </t>
    </mdx>
    <mdx n="0" f="v">
      <t c="3" si="227">
        <n x="225"/>
        <n x="455"/>
        <n x="143"/>
      </t>
    </mdx>
    <mdx n="0" f="v">
      <t c="3" si="227">
        <n x="225"/>
        <n x="456"/>
        <n x="143"/>
      </t>
    </mdx>
    <mdx n="0" f="v">
      <t c="3" si="227">
        <n x="225"/>
        <n x="438"/>
        <n x="143"/>
      </t>
    </mdx>
    <mdx n="0" f="v">
      <t c="3" si="227">
        <n x="225"/>
        <n x="350"/>
        <n x="143"/>
      </t>
    </mdx>
    <mdx n="0" f="v">
      <t c="3" si="227">
        <n x="225"/>
        <n x="439"/>
        <n x="143"/>
      </t>
    </mdx>
    <mdx n="0" f="v">
      <t c="3" si="227">
        <n x="225"/>
        <n x="440"/>
        <n x="143"/>
      </t>
    </mdx>
    <mdx n="0" f="v">
      <t c="3" si="227">
        <n x="225"/>
        <n x="441"/>
        <n x="143"/>
      </t>
    </mdx>
    <mdx n="0" f="v">
      <t c="3" si="227">
        <n x="225"/>
        <n x="447"/>
        <n x="143"/>
      </t>
    </mdx>
    <mdx n="0" f="v">
      <t c="3" si="227">
        <n x="225"/>
        <n x="346"/>
        <n x="143"/>
      </t>
    </mdx>
    <mdx n="0" f="v">
      <t c="3" si="227">
        <n x="225"/>
        <n x="461"/>
        <n x="143"/>
      </t>
    </mdx>
    <mdx n="0" f="v">
      <t c="3" si="227">
        <n x="225"/>
        <n x="462"/>
        <n x="143"/>
      </t>
    </mdx>
    <mdx n="0" f="v">
      <t c="3" si="227">
        <n x="225"/>
        <n x="463"/>
        <n x="143"/>
      </t>
    </mdx>
    <mdx n="0" f="v">
      <t c="3" si="227">
        <n x="225"/>
        <n x="464"/>
        <n x="143"/>
      </t>
    </mdx>
    <mdx n="0" f="v">
      <t c="3" si="227">
        <n x="225"/>
        <n x="465"/>
        <n x="143"/>
      </t>
    </mdx>
    <mdx n="0" f="v">
      <t c="3" si="227">
        <n x="225"/>
        <n x="466"/>
        <n x="143"/>
      </t>
    </mdx>
    <mdx n="0" f="v">
      <t c="3" si="227">
        <n x="225"/>
        <n x="467"/>
        <n x="143"/>
      </t>
    </mdx>
    <mdx n="0" f="v">
      <t c="3" si="227">
        <n x="225"/>
        <n x="473"/>
        <n x="143"/>
      </t>
    </mdx>
    <mdx n="0" f="v">
      <t c="3" si="227">
        <n x="225"/>
        <n x="459"/>
        <n x="143"/>
      </t>
    </mdx>
    <mdx n="0" f="v">
      <t c="3" si="227">
        <n x="225"/>
        <n x="448"/>
        <n x="143"/>
      </t>
    </mdx>
    <mdx n="0" f="v">
      <t c="3" si="227">
        <n x="225"/>
        <n x="449"/>
        <n x="143"/>
      </t>
    </mdx>
    <mdx n="0" f="v">
      <t c="3" si="227">
        <n x="225"/>
        <n x="450"/>
        <n x="143"/>
      </t>
    </mdx>
    <mdx n="0" f="v">
      <t c="3" si="227">
        <n x="225"/>
        <n x="451"/>
        <n x="143"/>
      </t>
    </mdx>
    <mdx n="0" f="v">
      <t c="3" si="227">
        <n x="225"/>
        <n x="457"/>
        <n x="143"/>
      </t>
    </mdx>
    <mdx n="0" f="v">
      <t c="3" si="227">
        <n x="225"/>
        <n x="458"/>
        <n x="143"/>
      </t>
    </mdx>
    <mdx n="0" f="v">
      <t c="3" si="227">
        <n x="225"/>
        <n x="474"/>
        <n x="143"/>
      </t>
    </mdx>
    <mdx n="0" f="v">
      <t c="3" si="227">
        <n x="225"/>
        <n x="475"/>
        <n x="143"/>
      </t>
    </mdx>
    <mdx n="0" f="v">
      <t c="3" si="227">
        <n x="225"/>
        <n x="476"/>
        <n x="143"/>
      </t>
    </mdx>
    <mdx n="0" f="v">
      <t c="3" si="227">
        <n x="225"/>
        <n x="460"/>
        <n x="143"/>
      </t>
    </mdx>
    <mdx n="0" f="v">
      <t c="3" si="227">
        <n x="225"/>
        <n x="468"/>
        <n x="143"/>
      </t>
    </mdx>
    <mdx n="0" f="v">
      <t c="3" si="227">
        <n x="225"/>
        <n x="469"/>
        <n x="143"/>
      </t>
    </mdx>
    <mdx n="0" f="v">
      <t c="3" si="227">
        <n x="225"/>
        <n x="470"/>
        <n x="143"/>
      </t>
    </mdx>
    <mdx n="0" f="v">
      <t c="3" si="227">
        <n x="225"/>
        <n x="471"/>
        <n x="143"/>
      </t>
    </mdx>
    <mdx n="0" f="v">
      <t c="3" si="227">
        <n x="225"/>
        <n x="477"/>
        <n x="143"/>
      </t>
    </mdx>
    <mdx n="0" f="v">
      <t c="3" si="227">
        <n x="225"/>
        <n x="478"/>
        <n x="143"/>
      </t>
    </mdx>
    <mdx n="0" f="v">
      <t c="3" si="227">
        <n x="225"/>
        <n x="479"/>
        <n x="143"/>
      </t>
    </mdx>
    <mdx n="0" f="v">
      <t c="3" si="227">
        <n x="225"/>
        <n x="472"/>
        <n x="143"/>
      </t>
    </mdx>
    <mdx n="0" f="v">
      <t c="3" si="227">
        <n x="225"/>
        <n x="480"/>
        <n x="143"/>
      </t>
    </mdx>
    <mdx n="0" f="v">
      <t c="3" si="227">
        <n x="225"/>
        <n x="481"/>
        <n x="143"/>
      </t>
    </mdx>
    <mdx n="0" f="v">
      <t c="3" si="227">
        <n x="225"/>
        <n x="483"/>
        <n x="143"/>
      </t>
    </mdx>
    <mdx n="0" f="v">
      <t c="3" si="227">
        <n x="225"/>
        <n x="484"/>
        <n x="143"/>
      </t>
    </mdx>
    <mdx n="0" f="v">
      <t c="3" si="227">
        <n x="225"/>
        <n x="485"/>
        <n x="143"/>
      </t>
    </mdx>
    <mdx n="0" f="v">
      <t c="3" si="227">
        <n x="225"/>
        <n x="486"/>
        <n x="143"/>
      </t>
    </mdx>
    <mdx n="0" f="v">
      <t c="3" si="227">
        <n x="225"/>
        <n x="482"/>
        <n x="143"/>
      </t>
    </mdx>
    <mdx n="0" f="v">
      <t c="3" si="227">
        <n x="225"/>
        <n x="487"/>
        <n x="143"/>
      </t>
    </mdx>
    <mdx n="0" f="v">
      <t c="3" si="227">
        <n x="225"/>
        <n x="488"/>
        <n x="143"/>
      </t>
    </mdx>
    <mdx n="0" f="v">
      <t c="3" si="227">
        <n x="225"/>
        <n x="489"/>
        <n x="143"/>
      </t>
    </mdx>
    <mdx n="0" f="v">
      <t c="3" si="227">
        <n x="225"/>
        <n x="490"/>
        <n x="143"/>
      </t>
    </mdx>
    <mdx n="0" f="v">
      <t c="3" si="227">
        <n x="225"/>
        <n x="492"/>
        <n x="143"/>
      </t>
    </mdx>
    <mdx n="0" f="v">
      <t c="3" si="227">
        <n x="225"/>
        <n x="493"/>
        <n x="143"/>
      </t>
    </mdx>
    <mdx n="0" f="v">
      <t c="3" si="227">
        <n x="225"/>
        <n x="500"/>
        <n x="143"/>
      </t>
    </mdx>
    <mdx n="0" f="v">
      <t c="3" si="227">
        <n x="225"/>
        <n x="491"/>
        <n x="143"/>
      </t>
    </mdx>
    <mdx n="0" f="v">
      <t c="3" si="227">
        <n x="225"/>
        <n x="495"/>
        <n x="143"/>
      </t>
    </mdx>
    <mdx n="0" f="v">
      <t c="3" si="227">
        <n x="225"/>
        <n x="496"/>
        <n x="143"/>
      </t>
    </mdx>
    <mdx n="0" f="v">
      <t c="3" si="227">
        <n x="225"/>
        <n x="494"/>
        <n x="143"/>
      </t>
    </mdx>
    <mdx n="0" f="v">
      <t c="3" si="227">
        <n x="225"/>
        <n x="497"/>
        <n x="143"/>
      </t>
    </mdx>
    <mdx n="0" f="v">
      <t c="3" si="227">
        <n x="225"/>
        <n x="498"/>
        <n x="143"/>
      </t>
    </mdx>
    <mdx n="0" f="v">
      <t c="3" si="227">
        <n x="225"/>
        <n x="499"/>
        <n x="143"/>
      </t>
    </mdx>
    <mdx n="0" f="v">
      <t c="3" si="227">
        <n x="225"/>
        <n x="501"/>
        <n x="143"/>
      </t>
    </mdx>
    <mdx n="0" f="v">
      <t c="3" si="227">
        <n x="225"/>
        <n x="502"/>
        <n x="143"/>
      </t>
    </mdx>
    <mdx n="0" f="v">
      <t c="3" si="227">
        <n x="225"/>
        <n x="507"/>
        <n x="143"/>
      </t>
    </mdx>
    <mdx n="0" f="v">
      <t c="3" si="227">
        <n x="225"/>
        <n x="508"/>
        <n x="143"/>
      </t>
    </mdx>
    <mdx n="0" f="v">
      <t c="3" si="227">
        <n x="225"/>
        <n x="509"/>
        <n x="143"/>
      </t>
    </mdx>
    <mdx n="0" f="v">
      <t c="3" si="227">
        <n x="225"/>
        <n x="503"/>
        <n x="143"/>
      </t>
    </mdx>
    <mdx n="0" f="v">
      <t c="3" si="227">
        <n x="225"/>
        <n x="504"/>
        <n x="143"/>
      </t>
    </mdx>
    <mdx n="0" f="v">
      <t c="3" si="227">
        <n x="225"/>
        <n x="505"/>
        <n x="143"/>
      </t>
    </mdx>
    <mdx n="0" f="v">
      <t c="3" si="227">
        <n x="225"/>
        <n x="506"/>
        <n x="143"/>
      </t>
    </mdx>
    <mdx n="0" f="v">
      <t c="3" si="227">
        <n x="225"/>
        <n x="513"/>
        <n x="143"/>
      </t>
    </mdx>
    <mdx n="0" f="v">
      <t c="3" si="227">
        <n x="225"/>
        <n x="514"/>
        <n x="143"/>
      </t>
    </mdx>
    <mdx n="0" f="v">
      <t c="3" si="227">
        <n x="225"/>
        <n x="515"/>
        <n x="143"/>
      </t>
    </mdx>
    <mdx n="0" f="v">
      <t c="3" si="227">
        <n x="225"/>
        <n x="519"/>
        <n x="143"/>
      </t>
    </mdx>
    <mdx n="0" f="v">
      <t c="3" si="227">
        <n x="225"/>
        <n x="510"/>
        <n x="143"/>
      </t>
    </mdx>
    <mdx n="0" f="v">
      <t c="3" si="227">
        <n x="225"/>
        <n x="511"/>
        <n x="143"/>
      </t>
    </mdx>
    <mdx n="0" f="v">
      <t c="3" si="227">
        <n x="225"/>
        <n x="512"/>
        <n x="143"/>
      </t>
    </mdx>
    <mdx n="0" f="v">
      <t c="3" si="227">
        <n x="225"/>
        <n x="525"/>
        <n x="143"/>
      </t>
    </mdx>
    <mdx n="0" f="v">
      <t c="3" si="227">
        <n x="225"/>
        <n x="516"/>
        <n x="143"/>
      </t>
    </mdx>
    <mdx n="0" f="v">
      <t c="3" si="227">
        <n x="225"/>
        <n x="517"/>
        <n x="143"/>
      </t>
    </mdx>
    <mdx n="0" f="v">
      <t c="3" si="227">
        <n x="225"/>
        <n x="518"/>
        <n x="143"/>
      </t>
    </mdx>
    <mdx n="0" f="v">
      <t c="3" si="227">
        <n x="225"/>
        <n x="522"/>
        <n x="143"/>
      </t>
    </mdx>
    <mdx n="0" f="v">
      <t c="3" si="227">
        <n x="225"/>
        <n x="520"/>
        <n x="143"/>
      </t>
    </mdx>
    <mdx n="0" f="v">
      <t c="3" si="227">
        <n x="225"/>
        <n x="521"/>
        <n x="143"/>
      </t>
    </mdx>
    <mdx n="0" f="v">
      <t c="3" si="227">
        <n x="225"/>
        <n x="523"/>
        <n x="143"/>
      </t>
    </mdx>
    <mdx n="0" f="v">
      <t c="3" si="227">
        <n x="225"/>
        <n x="528"/>
        <n x="143"/>
      </t>
    </mdx>
    <mdx n="0" f="v">
      <t c="3" si="227">
        <n x="225"/>
        <n x="526"/>
        <n x="143"/>
      </t>
    </mdx>
    <mdx n="0" f="v">
      <t c="3" si="227">
        <n x="225"/>
        <n x="529"/>
        <n x="143"/>
      </t>
    </mdx>
    <mdx n="0" f="v">
      <t c="3" si="227">
        <n x="225"/>
        <n x="531"/>
        <n x="143"/>
      </t>
    </mdx>
    <mdx n="0" f="v">
      <t c="3" si="227">
        <n x="225"/>
        <n x="524"/>
        <n x="143"/>
      </t>
    </mdx>
    <mdx n="0" f="v">
      <t c="3" si="227">
        <n x="225"/>
        <n x="527"/>
        <n x="143"/>
      </t>
    </mdx>
    <mdx n="0" f="v">
      <t c="3" si="227">
        <n x="225"/>
        <n x="530"/>
        <n x="143"/>
      </t>
    </mdx>
    <mdx n="0" f="v">
      <t c="3" si="227">
        <n x="225"/>
        <n x="533"/>
        <n x="143"/>
      </t>
    </mdx>
    <mdx n="0" f="v">
      <t c="3" si="227">
        <n x="225"/>
        <n x="532"/>
        <n x="143"/>
      </t>
    </mdx>
    <mdx n="0" f="v">
      <t c="3" si="227">
        <n x="225"/>
        <n x="537"/>
        <n x="143"/>
      </t>
    </mdx>
    <mdx n="0" f="v">
      <t c="3" si="227">
        <n x="225"/>
        <n x="534"/>
        <n x="143"/>
      </t>
    </mdx>
    <mdx n="0" f="v">
      <t c="3" si="227">
        <n x="225"/>
        <n x="535"/>
        <n x="143"/>
      </t>
    </mdx>
    <mdx n="0" f="v">
      <t c="3" si="227">
        <n x="225"/>
        <n x="536"/>
        <n x="143"/>
      </t>
    </mdx>
    <mdx n="0" f="v">
      <t c="3" si="227">
        <n x="225"/>
        <n x="538"/>
        <n x="143"/>
      </t>
    </mdx>
    <mdx n="0" f="v">
      <t c="3" si="227">
        <n x="225"/>
        <n x="539"/>
        <n x="143"/>
      </t>
    </mdx>
    <mdx n="0" f="v">
      <t c="3" si="227">
        <n x="225"/>
        <n x="540"/>
        <n x="143"/>
      </t>
    </mdx>
    <mdx n="0" f="v">
      <t c="3" si="227">
        <n x="225"/>
        <n x="541"/>
        <n x="143"/>
      </t>
    </mdx>
    <mdx n="0" f="v">
      <t c="3" si="227">
        <n x="225"/>
        <n x="545"/>
        <n x="143"/>
      </t>
    </mdx>
    <mdx n="0" f="v">
      <t c="3" si="227">
        <n x="225"/>
        <n x="542"/>
        <n x="143"/>
      </t>
    </mdx>
    <mdx n="0" f="v">
      <t c="3" si="227">
        <n x="225"/>
        <n x="543"/>
        <n x="143"/>
      </t>
    </mdx>
    <mdx n="0" f="v">
      <t c="3" si="227">
        <n x="225"/>
        <n x="546"/>
        <n x="143"/>
      </t>
    </mdx>
    <mdx n="0" f="v">
      <t c="3" si="227">
        <n x="225"/>
        <n x="544"/>
        <n x="143"/>
      </t>
    </mdx>
    <mdx n="0" f="v">
      <t c="3" si="227">
        <n x="225"/>
        <n x="272"/>
        <n x="144"/>
      </t>
    </mdx>
    <mdx n="0" f="v">
      <t c="3" si="227">
        <n x="225"/>
        <n x="270"/>
        <n x="144"/>
      </t>
    </mdx>
    <mdx n="0" f="v">
      <t c="3" si="227">
        <n x="225"/>
        <n x="268"/>
        <n x="144"/>
      </t>
    </mdx>
    <mdx n="0" f="v">
      <t c="3" si="227">
        <n x="225"/>
        <n x="355"/>
        <n x="144"/>
      </t>
    </mdx>
    <mdx n="0" f="v">
      <t c="3" si="227">
        <n x="225"/>
        <n x="356"/>
        <n x="144"/>
      </t>
    </mdx>
    <mdx n="0" f="v">
      <t c="3" si="227">
        <n x="225"/>
        <n x="357"/>
        <n x="144"/>
      </t>
    </mdx>
    <mdx n="0" f="v">
      <t c="3" si="227">
        <n x="225"/>
        <n x="358"/>
        <n x="144"/>
      </t>
    </mdx>
    <mdx n="0" f="v">
      <t c="3" si="227">
        <n x="225"/>
        <n x="359"/>
        <n x="144"/>
      </t>
    </mdx>
    <mdx n="0" f="v">
      <t c="3" si="227">
        <n x="225"/>
        <n x="360"/>
        <n x="144"/>
      </t>
    </mdx>
    <mdx n="0" f="v">
      <t c="3" si="227">
        <n x="225"/>
        <n x="361"/>
        <n x="144"/>
      </t>
    </mdx>
    <mdx n="0" f="v">
      <t c="3" si="227">
        <n x="225"/>
        <n x="362"/>
        <n x="144"/>
      </t>
    </mdx>
    <mdx n="0" f="v">
      <t c="3" si="227">
        <n x="225"/>
        <n x="364"/>
        <n x="144"/>
      </t>
    </mdx>
    <mdx n="0" f="v">
      <t c="3" si="227">
        <n x="225"/>
        <n x="548"/>
        <n x="144"/>
      </t>
    </mdx>
    <mdx n="0" f="v">
      <t c="3" si="227">
        <n x="225"/>
        <n x="365"/>
        <n x="144"/>
      </t>
    </mdx>
    <mdx n="0" f="v">
      <t c="3" si="227">
        <n x="225"/>
        <n x="366"/>
        <n x="144"/>
      </t>
    </mdx>
    <mdx n="0" f="v">
      <t c="3" si="227">
        <n x="225"/>
        <n x="367"/>
        <n x="144"/>
      </t>
    </mdx>
    <mdx n="0" f="v">
      <t c="3" si="227">
        <n x="225"/>
        <n x="368"/>
        <n x="144"/>
      </t>
    </mdx>
    <mdx n="0" f="v">
      <t c="3" si="227">
        <n x="225"/>
        <n x="369"/>
        <n x="144"/>
      </t>
    </mdx>
    <mdx n="0" f="v">
      <t c="3" si="227">
        <n x="225"/>
        <n x="307"/>
        <n x="144"/>
      </t>
    </mdx>
    <mdx n="0" f="v">
      <t c="3" si="227">
        <n x="225"/>
        <n x="370"/>
        <n x="144"/>
      </t>
    </mdx>
    <mdx n="0" f="v">
      <t c="3" si="227">
        <n x="225"/>
        <n x="371"/>
        <n x="144"/>
      </t>
    </mdx>
    <mdx n="0" f="v">
      <t c="3" si="227">
        <n x="225"/>
        <n x="372"/>
        <n x="144"/>
      </t>
    </mdx>
    <mdx n="0" f="v">
      <t c="3" si="227">
        <n x="225"/>
        <n x="383"/>
        <n x="144"/>
      </t>
    </mdx>
    <mdx n="0" f="v">
      <t c="3" si="227">
        <n x="225"/>
        <n x="316"/>
        <n x="144"/>
      </t>
    </mdx>
    <mdx n="0" f="v">
      <t c="3" si="227">
        <n x="225"/>
        <n x="373"/>
        <n x="144"/>
      </t>
    </mdx>
    <mdx n="0" f="v">
      <t c="3" si="227">
        <n x="225"/>
        <n x="374"/>
        <n x="144"/>
      </t>
    </mdx>
    <mdx n="0" f="v">
      <t c="3" si="227">
        <n x="225"/>
        <n x="375"/>
        <n x="144"/>
      </t>
    </mdx>
    <mdx n="0" f="v">
      <t c="3" si="227">
        <n x="225"/>
        <n x="281"/>
        <n x="144"/>
      </t>
    </mdx>
    <mdx n="0" f="v">
      <t c="3" si="227">
        <n x="225"/>
        <n x="376"/>
        <n x="144"/>
      </t>
    </mdx>
    <mdx n="0" f="v">
      <t c="3" si="227">
        <n x="225"/>
        <n x="377"/>
        <n x="144"/>
      </t>
    </mdx>
    <mdx n="0" f="v">
      <t c="3" si="227">
        <n x="225"/>
        <n x="280"/>
        <n x="144"/>
      </t>
    </mdx>
    <mdx n="0" f="v">
      <t c="3" si="227">
        <n x="225"/>
        <n x="311"/>
        <n x="144"/>
      </t>
    </mdx>
    <mdx n="0" f="v">
      <t c="3" si="227">
        <n x="225"/>
        <n x="378"/>
        <n x="144"/>
      </t>
    </mdx>
    <mdx n="0" f="v">
      <t c="3" si="227">
        <n x="225"/>
        <n x="379"/>
        <n x="144"/>
      </t>
    </mdx>
    <mdx n="0" f="v">
      <t c="3" si="227">
        <n x="225"/>
        <n x="380"/>
        <n x="144"/>
      </t>
    </mdx>
    <mdx n="0" f="v">
      <t c="3" si="227">
        <n x="225"/>
        <n x="381"/>
        <n x="144"/>
      </t>
    </mdx>
    <mdx n="0" f="v">
      <t c="3" si="227">
        <n x="225"/>
        <n x="304"/>
        <n x="144"/>
      </t>
    </mdx>
    <mdx n="0" f="v">
      <t c="3" si="227">
        <n x="225"/>
        <n x="385"/>
        <n x="144"/>
      </t>
    </mdx>
    <mdx n="0" f="v">
      <t c="3" si="227">
        <n x="225"/>
        <n x="386"/>
        <n x="144"/>
      </t>
    </mdx>
    <mdx n="0" f="v">
      <t c="3" si="227">
        <n x="225"/>
        <n x="387"/>
        <n x="144"/>
      </t>
    </mdx>
    <mdx n="0" f="v">
      <t c="3" si="227">
        <n x="225"/>
        <n x="388"/>
        <n x="144"/>
      </t>
    </mdx>
    <mdx n="0" f="v">
      <t c="3" si="227">
        <n x="225"/>
        <n x="389"/>
        <n x="144"/>
      </t>
    </mdx>
    <mdx n="0" f="v">
      <t c="3" si="227">
        <n x="225"/>
        <n x="390"/>
        <n x="144"/>
      </t>
    </mdx>
    <mdx n="0" f="v">
      <t c="3" si="227">
        <n x="225"/>
        <n x="404"/>
        <n x="144"/>
      </t>
    </mdx>
    <mdx n="0" f="v">
      <t c="3" si="227">
        <n x="225"/>
        <n x="405"/>
        <n x="144"/>
      </t>
    </mdx>
    <mdx n="0" f="v">
      <t c="3" si="227">
        <n x="225"/>
        <n x="399"/>
        <n x="144"/>
      </t>
    </mdx>
    <mdx n="0" f="v">
      <t c="3" si="227">
        <n x="225"/>
        <n x="393"/>
        <n x="144"/>
      </t>
    </mdx>
    <mdx n="0" f="v">
      <t c="3" si="227">
        <n x="225"/>
        <n x="394"/>
        <n x="144"/>
      </t>
    </mdx>
    <mdx n="0" f="v">
      <t c="3" si="227">
        <n x="225"/>
        <n x="395"/>
        <n x="144"/>
      </t>
    </mdx>
    <mdx n="0" f="v">
      <t c="3" si="227">
        <n x="225"/>
        <n x="278"/>
        <n x="144"/>
      </t>
    </mdx>
    <mdx n="0" f="v">
      <t c="3" si="227">
        <n x="225"/>
        <n x="396"/>
        <n x="144"/>
      </t>
    </mdx>
    <mdx n="0" f="v">
      <t c="3" si="227">
        <n x="225"/>
        <n x="397"/>
        <n x="144"/>
      </t>
    </mdx>
    <mdx n="0" f="v">
      <t c="3" si="227">
        <n x="225"/>
        <n x="392"/>
        <n x="144"/>
      </t>
    </mdx>
    <mdx n="0" f="v">
      <t c="3" si="227">
        <n x="225"/>
        <n x="391"/>
        <n x="144"/>
      </t>
    </mdx>
    <mdx n="0" f="v">
      <t c="3" si="227">
        <n x="225"/>
        <n x="403"/>
        <n x="144"/>
      </t>
    </mdx>
    <mdx n="0" f="v">
      <t c="3" si="227">
        <n x="225"/>
        <n x="406"/>
        <n x="144"/>
      </t>
    </mdx>
    <mdx n="0" f="v">
      <t c="3" si="227">
        <n x="225"/>
        <n x="407"/>
        <n x="144"/>
      </t>
    </mdx>
    <mdx n="0" f="v">
      <t c="3" si="227">
        <n x="225"/>
        <n x="408"/>
        <n x="144"/>
      </t>
    </mdx>
    <mdx n="0" f="v">
      <t c="3" si="227">
        <n x="225"/>
        <n x="409"/>
        <n x="144"/>
      </t>
    </mdx>
    <mdx n="0" f="v">
      <t c="3" si="227">
        <n x="225"/>
        <n x="410"/>
        <n x="144"/>
      </t>
    </mdx>
    <mdx n="0" f="v">
      <t c="3" si="227">
        <n x="225"/>
        <n x="412"/>
        <n x="144"/>
      </t>
    </mdx>
    <mdx n="0" f="v">
      <t c="3" si="227">
        <n x="225"/>
        <n x="411"/>
        <n x="144"/>
      </t>
    </mdx>
    <mdx n="0" f="v">
      <t c="3" si="227">
        <n x="225"/>
        <n x="400"/>
        <n x="144"/>
      </t>
    </mdx>
    <mdx n="0" f="v">
      <t c="3" si="227">
        <n x="225"/>
        <n x="401"/>
        <n x="144"/>
      </t>
    </mdx>
    <mdx n="0" f="v">
      <t c="3" si="227">
        <n x="225"/>
        <n x="402"/>
        <n x="144"/>
      </t>
    </mdx>
    <mdx n="0" f="v">
      <t c="3" si="227">
        <n x="225"/>
        <n x="277"/>
        <n x="144"/>
      </t>
    </mdx>
    <mdx n="0" f="v">
      <t c="3" si="227">
        <n x="225"/>
        <n x="417"/>
        <n x="144"/>
      </t>
    </mdx>
    <mdx n="0" f="v">
      <t c="3" si="227">
        <n x="225"/>
        <n x="414"/>
        <n x="144"/>
      </t>
    </mdx>
    <mdx n="0" f="v">
      <t c="3" si="227">
        <n x="225"/>
        <n x="415"/>
        <n x="144"/>
      </t>
    </mdx>
    <mdx n="0" f="v">
      <t c="3" si="227">
        <n x="225"/>
        <n x="416"/>
        <n x="144"/>
      </t>
    </mdx>
    <mdx n="0" f="v">
      <t c="3" si="227">
        <n x="225"/>
        <n x="427"/>
        <n x="144"/>
      </t>
    </mdx>
    <mdx n="0" f="v">
      <t c="3" si="227">
        <n x="225"/>
        <n x="418"/>
        <n x="144"/>
      </t>
    </mdx>
    <mdx n="0" f="v">
      <t c="3" si="227">
        <n x="225"/>
        <n x="420"/>
        <n x="144"/>
      </t>
    </mdx>
    <mdx n="0" f="v">
      <t c="3" si="227">
        <n x="225"/>
        <n x="301"/>
        <n x="144"/>
      </t>
    </mdx>
    <mdx n="0" f="v">
      <t c="3" si="227">
        <n x="225"/>
        <n x="299"/>
        <n x="144"/>
      </t>
    </mdx>
    <mdx n="0" f="v">
      <t c="3" si="227">
        <n x="225"/>
        <n x="421"/>
        <n x="144"/>
      </t>
    </mdx>
    <mdx n="0" f="v">
      <t c="3" si="227">
        <n x="225"/>
        <n x="422"/>
        <n x="144"/>
      </t>
    </mdx>
    <mdx n="0" f="v">
      <t c="3" si="227">
        <n x="225"/>
        <n x="423"/>
        <n x="144"/>
      </t>
    </mdx>
    <mdx n="0" f="v">
      <t c="3" si="227">
        <n x="225"/>
        <n x="424"/>
        <n x="144"/>
      </t>
    </mdx>
    <mdx n="0" f="v">
      <t c="3" si="227">
        <n x="225"/>
        <n x="425"/>
        <n x="144"/>
      </t>
    </mdx>
    <mdx n="0" f="v">
      <t c="3" si="227">
        <n x="225"/>
        <n x="348"/>
        <n x="144"/>
      </t>
    </mdx>
    <mdx n="0" f="v">
      <t c="3" si="227">
        <n x="225"/>
        <n x="327"/>
        <n x="144"/>
      </t>
    </mdx>
    <mdx n="0" f="v">
      <t c="3" si="227">
        <n x="225"/>
        <n x="426"/>
        <n x="144"/>
      </t>
    </mdx>
    <mdx n="0" f="v">
      <t c="3" si="227">
        <n x="225"/>
        <n x="329"/>
        <n x="144"/>
      </t>
    </mdx>
    <mdx n="0" f="v">
      <t c="3" si="227">
        <n x="225"/>
        <n x="428"/>
        <n x="144"/>
      </t>
    </mdx>
    <mdx n="0" f="v">
      <t c="3" si="227">
        <n x="225"/>
        <n x="328"/>
        <n x="144"/>
      </t>
    </mdx>
    <mdx n="0" f="v">
      <t c="3" si="227">
        <n x="225"/>
        <n x="429"/>
        <n x="144"/>
      </t>
    </mdx>
    <mdx n="0" f="v">
      <t c="3" si="227">
        <n x="225"/>
        <n x="430"/>
        <n x="144"/>
      </t>
    </mdx>
    <mdx n="0" f="v">
      <t c="3" si="227">
        <n x="225"/>
        <n x="431"/>
        <n x="144"/>
      </t>
    </mdx>
    <mdx n="0" f="v">
      <t c="3" si="227">
        <n x="225"/>
        <n x="442"/>
        <n x="144"/>
      </t>
    </mdx>
    <mdx n="0" f="v">
      <t c="3" si="227">
        <n x="225"/>
        <n x="433"/>
        <n x="144"/>
      </t>
    </mdx>
    <mdx n="0" f="v">
      <t c="3" si="227">
        <n x="225"/>
        <n x="326"/>
        <n x="144"/>
      </t>
    </mdx>
    <mdx n="0" f="v">
      <t c="3" si="227">
        <n x="225"/>
        <n x="435"/>
        <n x="144"/>
      </t>
    </mdx>
    <mdx n="0" f="v">
      <t c="3" si="227">
        <n x="225"/>
        <n x="436"/>
        <n x="144"/>
      </t>
    </mdx>
    <mdx n="0" f="v">
      <t c="3" si="227">
        <n x="225"/>
        <n x="437"/>
        <n x="144"/>
      </t>
    </mdx>
    <mdx n="0" f="v">
      <t c="3" si="227">
        <n x="225"/>
        <n x="294"/>
        <n x="144"/>
      </t>
    </mdx>
    <mdx n="0" f="v">
      <t c="3" si="227">
        <n x="225"/>
        <n x="293"/>
        <n x="144"/>
      </t>
    </mdx>
    <mdx n="0" f="v">
      <t c="3" si="227">
        <n x="225"/>
        <n x="346"/>
        <n x="144"/>
      </t>
    </mdx>
    <mdx n="0" f="v">
      <t c="3" si="227">
        <n x="225"/>
        <n x="452"/>
        <n x="144"/>
      </t>
    </mdx>
    <mdx n="0" f="v">
      <t c="3" si="227">
        <n x="225"/>
        <n x="443"/>
        <n x="144"/>
      </t>
    </mdx>
    <mdx n="0" f="v">
      <t c="3" si="227">
        <n x="225"/>
        <n x="444"/>
        <n x="144"/>
      </t>
    </mdx>
    <mdx n="0" f="v">
      <t c="3" si="227">
        <n x="225"/>
        <n x="445"/>
        <n x="144"/>
      </t>
    </mdx>
    <mdx n="0" f="v">
      <t c="3" si="227">
        <n x="225"/>
        <n x="446"/>
        <n x="144"/>
      </t>
    </mdx>
    <mdx n="0" f="v">
      <t c="3" si="227">
        <n x="225"/>
        <n x="434"/>
        <n x="144"/>
      </t>
    </mdx>
    <mdx n="0" f="v">
      <t c="3" si="227">
        <n x="225"/>
        <n x="453"/>
        <n x="144"/>
      </t>
    </mdx>
    <mdx n="0" f="v">
      <t c="3" si="227">
        <n x="225"/>
        <n x="454"/>
        <n x="144"/>
      </t>
    </mdx>
    <mdx n="0" f="v">
      <t c="3" si="227">
        <n x="225"/>
        <n x="455"/>
        <n x="144"/>
      </t>
    </mdx>
    <mdx n="0" f="v">
      <t c="3" si="227">
        <n x="225"/>
        <n x="456"/>
        <n x="144"/>
      </t>
    </mdx>
    <mdx n="0" f="v">
      <t c="3" si="227">
        <n x="225"/>
        <n x="438"/>
        <n x="144"/>
      </t>
    </mdx>
    <mdx n="0" f="v">
      <t c="3" si="227">
        <n x="225"/>
        <n x="350"/>
        <n x="144"/>
      </t>
    </mdx>
    <mdx n="0" f="v">
      <t c="3" si="227">
        <n x="225"/>
        <n x="439"/>
        <n x="144"/>
      </t>
    </mdx>
    <mdx n="0" f="v">
      <t c="3" si="227">
        <n x="225"/>
        <n x="440"/>
        <n x="144"/>
      </t>
    </mdx>
    <mdx n="0" f="v">
      <t c="3" si="227">
        <n x="225"/>
        <n x="441"/>
        <n x="144"/>
      </t>
    </mdx>
    <mdx n="0" f="v">
      <t c="3" si="227">
        <n x="225"/>
        <n x="447"/>
        <n x="144"/>
      </t>
    </mdx>
    <mdx n="0" f="v">
      <t c="3" si="227">
        <n x="225"/>
        <n x="461"/>
        <n x="144"/>
      </t>
    </mdx>
    <mdx n="0" f="v">
      <t c="3" si="227">
        <n x="225"/>
        <n x="462"/>
        <n x="144"/>
      </t>
    </mdx>
    <mdx n="0" f="v">
      <t c="3" si="227">
        <n x="225"/>
        <n x="463"/>
        <n x="144"/>
      </t>
    </mdx>
    <mdx n="0" f="v">
      <t c="3" si="227">
        <n x="225"/>
        <n x="464"/>
        <n x="144"/>
      </t>
    </mdx>
    <mdx n="0" f="v">
      <t c="3" si="227">
        <n x="225"/>
        <n x="465"/>
        <n x="144"/>
      </t>
    </mdx>
    <mdx n="0" f="v">
      <t c="3" si="227">
        <n x="225"/>
        <n x="467"/>
        <n x="144"/>
      </t>
    </mdx>
    <mdx n="0" f="v">
      <t c="3" si="227">
        <n x="225"/>
        <n x="448"/>
        <n x="144"/>
      </t>
    </mdx>
    <mdx n="0" f="v">
      <t c="3" si="227">
        <n x="225"/>
        <n x="449"/>
        <n x="144"/>
      </t>
    </mdx>
    <mdx n="0" f="v">
      <t c="3" si="227">
        <n x="225"/>
        <n x="450"/>
        <n x="144"/>
      </t>
    </mdx>
    <mdx n="0" f="v">
      <t c="3" si="227">
        <n x="225"/>
        <n x="451"/>
        <n x="144"/>
      </t>
    </mdx>
    <mdx n="0" f="v">
      <t c="3" si="227">
        <n x="225"/>
        <n x="457"/>
        <n x="144"/>
      </t>
    </mdx>
    <mdx n="0" f="v">
      <t c="3" si="227">
        <n x="225"/>
        <n x="458"/>
        <n x="144"/>
      </t>
    </mdx>
    <mdx n="0" f="v">
      <t c="3" si="227">
        <n x="225"/>
        <n x="473"/>
        <n x="144"/>
      </t>
    </mdx>
    <mdx n="0" f="v">
      <t c="3" si="227">
        <n x="225"/>
        <n x="474"/>
        <n x="144"/>
      </t>
    </mdx>
    <mdx n="0" f="v">
      <t c="3" si="227">
        <n x="225"/>
        <n x="475"/>
        <n x="144"/>
      </t>
    </mdx>
    <mdx n="0" f="v">
      <t c="3" si="227">
        <n x="225"/>
        <n x="476"/>
        <n x="144"/>
      </t>
    </mdx>
    <mdx n="0" f="v">
      <t c="3" si="227">
        <n x="225"/>
        <n x="460"/>
        <n x="144"/>
      </t>
    </mdx>
    <mdx n="0" f="v">
      <t c="3" si="227">
        <n x="225"/>
        <n x="468"/>
        <n x="144"/>
      </t>
    </mdx>
    <mdx n="0" f="v">
      <t c="3" si="227">
        <n x="225"/>
        <n x="469"/>
        <n x="144"/>
      </t>
    </mdx>
    <mdx n="0" f="v">
      <t c="3" si="227">
        <n x="225"/>
        <n x="470"/>
        <n x="144"/>
      </t>
    </mdx>
    <mdx n="0" f="v">
      <t c="3" si="227">
        <n x="225"/>
        <n x="471"/>
        <n x="144"/>
      </t>
    </mdx>
    <mdx n="0" f="v">
      <t c="3" si="227">
        <n x="225"/>
        <n x="477"/>
        <n x="144"/>
      </t>
    </mdx>
    <mdx n="0" f="v">
      <t c="3" si="227">
        <n x="225"/>
        <n x="478"/>
        <n x="144"/>
      </t>
    </mdx>
    <mdx n="0" f="v">
      <t c="3" si="227">
        <n x="225"/>
        <n x="479"/>
        <n x="144"/>
      </t>
    </mdx>
    <mdx n="0" f="v">
      <t c="3" si="227">
        <n x="225"/>
        <n x="472"/>
        <n x="144"/>
      </t>
    </mdx>
    <mdx n="0" f="v">
      <t c="3" si="227">
        <n x="225"/>
        <n x="480"/>
        <n x="144"/>
      </t>
    </mdx>
    <mdx n="0" f="v">
      <t c="3" si="227">
        <n x="225"/>
        <n x="483"/>
        <n x="144"/>
      </t>
    </mdx>
    <mdx n="0" f="v">
      <t c="3" si="227">
        <n x="225"/>
        <n x="484"/>
        <n x="144"/>
      </t>
    </mdx>
    <mdx n="0" f="v">
      <t c="3" si="227">
        <n x="225"/>
        <n x="485"/>
        <n x="144"/>
      </t>
    </mdx>
    <mdx n="0" f="v">
      <t c="3" si="227">
        <n x="225"/>
        <n x="486"/>
        <n x="144"/>
      </t>
    </mdx>
    <mdx n="0" f="v">
      <t c="3" si="227">
        <n x="225"/>
        <n x="482"/>
        <n x="144"/>
      </t>
    </mdx>
    <mdx n="0" f="v">
      <t c="3" si="227">
        <n x="225"/>
        <n x="487"/>
        <n x="144"/>
      </t>
    </mdx>
    <mdx n="0" f="v">
      <t c="3" si="227">
        <n x="225"/>
        <n x="488"/>
        <n x="144"/>
      </t>
    </mdx>
    <mdx n="0" f="v">
      <t c="3" si="227">
        <n x="225"/>
        <n x="489"/>
        <n x="144"/>
      </t>
    </mdx>
    <mdx n="0" f="v">
      <t c="3" si="227">
        <n x="225"/>
        <n x="490"/>
        <n x="144"/>
      </t>
    </mdx>
    <mdx n="0" f="v">
      <t c="3" si="227">
        <n x="225"/>
        <n x="493"/>
        <n x="144"/>
      </t>
    </mdx>
    <mdx n="0" f="v">
      <t c="3" si="227">
        <n x="225"/>
        <n x="491"/>
        <n x="144"/>
      </t>
    </mdx>
    <mdx n="0" f="v">
      <t c="3" si="227">
        <n x="225"/>
        <n x="495"/>
        <n x="144"/>
      </t>
    </mdx>
    <mdx n="0" f="v">
      <t c="3" si="227">
        <n x="225"/>
        <n x="496"/>
        <n x="144"/>
      </t>
    </mdx>
    <mdx n="0" f="v">
      <t c="3" si="227">
        <n x="225"/>
        <n x="500"/>
        <n x="144"/>
      </t>
    </mdx>
    <mdx n="0" f="v">
      <t c="3" si="227">
        <n x="225"/>
        <n x="494"/>
        <n x="144"/>
      </t>
    </mdx>
    <mdx n="0" f="v">
      <t c="3" si="227">
        <n x="225"/>
        <n x="497"/>
        <n x="144"/>
      </t>
    </mdx>
    <mdx n="0" f="v">
      <t c="3" si="227">
        <n x="225"/>
        <n x="498"/>
        <n x="144"/>
      </t>
    </mdx>
    <mdx n="0" f="v">
      <t c="3" si="227">
        <n x="225"/>
        <n x="499"/>
        <n x="144"/>
      </t>
    </mdx>
    <mdx n="0" f="v">
      <t c="3" si="227">
        <n x="225"/>
        <n x="502"/>
        <n x="144"/>
      </t>
    </mdx>
    <mdx n="0" f="v">
      <t c="3" si="227">
        <n x="225"/>
        <n x="507"/>
        <n x="144"/>
      </t>
    </mdx>
    <mdx n="0" f="v">
      <t c="3" si="227">
        <n x="225"/>
        <n x="508"/>
        <n x="144"/>
      </t>
    </mdx>
    <mdx n="0" f="v">
      <t c="3" si="227">
        <n x="225"/>
        <n x="509"/>
        <n x="144"/>
      </t>
    </mdx>
    <mdx n="0" f="v">
      <t c="3" si="227">
        <n x="225"/>
        <n x="503"/>
        <n x="144"/>
      </t>
    </mdx>
    <mdx n="0" f="v">
      <t c="3" si="227">
        <n x="225"/>
        <n x="504"/>
        <n x="144"/>
      </t>
    </mdx>
    <mdx n="0" f="v">
      <t c="3" si="227">
        <n x="225"/>
        <n x="505"/>
        <n x="144"/>
      </t>
    </mdx>
    <mdx n="0" f="v">
      <t c="3" si="227">
        <n x="225"/>
        <n x="506"/>
        <n x="144"/>
      </t>
    </mdx>
    <mdx n="0" f="v">
      <t c="3" si="227">
        <n x="225"/>
        <n x="519"/>
        <n x="144"/>
      </t>
    </mdx>
    <mdx n="0" f="v">
      <t c="3" si="227">
        <n x="225"/>
        <n x="513"/>
        <n x="144"/>
      </t>
    </mdx>
    <mdx n="0" f="v">
      <t c="3" si="227">
        <n x="225"/>
        <n x="515"/>
        <n x="144"/>
      </t>
    </mdx>
    <mdx n="0" f="v">
      <t c="3" si="227">
        <n x="225"/>
        <n x="510"/>
        <n x="144"/>
      </t>
    </mdx>
    <mdx n="0" f="v">
      <t c="3" si="227">
        <n x="225"/>
        <n x="511"/>
        <n x="144"/>
      </t>
    </mdx>
    <mdx n="0" f="v">
      <t c="3" si="227">
        <n x="225"/>
        <n x="512"/>
        <n x="144"/>
      </t>
    </mdx>
    <mdx n="0" f="v">
      <t c="3" si="227">
        <n x="225"/>
        <n x="516"/>
        <n x="144"/>
      </t>
    </mdx>
    <mdx n="0" f="v">
      <t c="3" si="227">
        <n x="225"/>
        <n x="517"/>
        <n x="144"/>
      </t>
    </mdx>
    <mdx n="0" f="v">
      <t c="3" si="227">
        <n x="225"/>
        <n x="522"/>
        <n x="144"/>
      </t>
    </mdx>
    <mdx n="0" f="v">
      <t c="3" si="227">
        <n x="225"/>
        <n x="525"/>
        <n x="144"/>
      </t>
    </mdx>
    <mdx n="0" f="v">
      <t c="3" si="227">
        <n x="225"/>
        <n x="520"/>
        <n x="144"/>
      </t>
    </mdx>
    <mdx n="0" f="v">
      <t c="3" si="227">
        <n x="225"/>
        <n x="521"/>
        <n x="144"/>
      </t>
    </mdx>
    <mdx n="0" f="v">
      <t c="3" si="227">
        <n x="225"/>
        <n x="523"/>
        <n x="144"/>
      </t>
    </mdx>
    <mdx n="0" f="v">
      <t c="3" si="227">
        <n x="225"/>
        <n x="528"/>
        <n x="144"/>
      </t>
    </mdx>
    <mdx n="0" f="v">
      <t c="3" si="227">
        <n x="225"/>
        <n x="526"/>
        <n x="144"/>
      </t>
    </mdx>
    <mdx n="0" f="v">
      <t c="3" si="227">
        <n x="225"/>
        <n x="529"/>
        <n x="144"/>
      </t>
    </mdx>
    <mdx n="0" f="v">
      <t c="3" si="227">
        <n x="225"/>
        <n x="531"/>
        <n x="144"/>
      </t>
    </mdx>
    <mdx n="0" f="v">
      <t c="3" si="227">
        <n x="225"/>
        <n x="524"/>
        <n x="144"/>
      </t>
    </mdx>
    <mdx n="0" f="v">
      <t c="3" si="227">
        <n x="225"/>
        <n x="527"/>
        <n x="144"/>
      </t>
    </mdx>
    <mdx n="0" f="v">
      <t c="3" si="227">
        <n x="225"/>
        <n x="530"/>
        <n x="144"/>
      </t>
    </mdx>
    <mdx n="0" f="v">
      <t c="3" si="227">
        <n x="225"/>
        <n x="533"/>
        <n x="144"/>
      </t>
    </mdx>
    <mdx n="0" f="v">
      <t c="3" si="227">
        <n x="225"/>
        <n x="532"/>
        <n x="144"/>
      </t>
    </mdx>
    <mdx n="0" f="v">
      <t c="3" si="227">
        <n x="225"/>
        <n x="534"/>
        <n x="144"/>
      </t>
    </mdx>
    <mdx n="0" f="v">
      <t c="3" si="227">
        <n x="225"/>
        <n x="535"/>
        <n x="144"/>
      </t>
    </mdx>
    <mdx n="0" f="v">
      <t c="3" si="227">
        <n x="225"/>
        <n x="537"/>
        <n x="144"/>
      </t>
    </mdx>
    <mdx n="0" f="v">
      <t c="3" si="227">
        <n x="225"/>
        <n x="538"/>
        <n x="144"/>
      </t>
    </mdx>
    <mdx n="0" f="v">
      <t c="3" si="227">
        <n x="225"/>
        <n x="539"/>
        <n x="144"/>
      </t>
    </mdx>
    <mdx n="0" f="v">
      <t c="3" si="227">
        <n x="225"/>
        <n x="540"/>
        <n x="144"/>
      </t>
    </mdx>
    <mdx n="0" f="v">
      <t c="3" si="227">
        <n x="225"/>
        <n x="541"/>
        <n x="144"/>
      </t>
    </mdx>
    <mdx n="0" f="v">
      <t c="3" si="227">
        <n x="225"/>
        <n x="542"/>
        <n x="144"/>
      </t>
    </mdx>
    <mdx n="0" f="v">
      <t c="3" si="227">
        <n x="225"/>
        <n x="545"/>
        <n x="144"/>
      </t>
    </mdx>
    <mdx n="0" f="v">
      <t c="3" si="227">
        <n x="225"/>
        <n x="543"/>
        <n x="144"/>
      </t>
    </mdx>
    <mdx n="0" f="v">
      <t c="3" si="227">
        <n x="225"/>
        <n x="546"/>
        <n x="144"/>
      </t>
    </mdx>
    <mdx n="0" f="v">
      <t c="3" si="227">
        <n x="225"/>
        <n x="544"/>
        <n x="144"/>
      </t>
    </mdx>
    <mdx n="0" f="v">
      <t c="3" si="227">
        <n x="225"/>
        <n x="272"/>
        <n x="145"/>
      </t>
    </mdx>
    <mdx n="0" f="v">
      <t c="3" si="227">
        <n x="225"/>
        <n x="273"/>
        <n x="145"/>
      </t>
    </mdx>
    <mdx n="0" f="v">
      <t c="3" si="227">
        <n x="225"/>
        <n x="271"/>
        <n x="145"/>
      </t>
    </mdx>
    <mdx n="0" f="v">
      <t c="3" si="227">
        <n x="225"/>
        <n x="270"/>
        <n x="145"/>
      </t>
    </mdx>
    <mdx n="0" f="v">
      <t c="3" si="227">
        <n x="225"/>
        <n x="268"/>
        <n x="145"/>
      </t>
    </mdx>
    <mdx n="0" f="v">
      <t c="3" si="227">
        <n x="225"/>
        <n x="355"/>
        <n x="145"/>
      </t>
    </mdx>
    <mdx n="0" f="v">
      <t c="3" si="227">
        <n x="225"/>
        <n x="356"/>
        <n x="145"/>
      </t>
    </mdx>
    <mdx n="0" f="v">
      <t c="3" si="227">
        <n x="225"/>
        <n x="357"/>
        <n x="145"/>
      </t>
    </mdx>
    <mdx n="0" f="v">
      <t c="3" si="227">
        <n x="225"/>
        <n x="358"/>
        <n x="145"/>
      </t>
    </mdx>
    <mdx n="0" f="v">
      <t c="3" si="227">
        <n x="225"/>
        <n x="359"/>
        <n x="145"/>
      </t>
    </mdx>
    <mdx n="0" f="v">
      <t c="3" si="227">
        <n x="225"/>
        <n x="360"/>
        <n x="145"/>
      </t>
    </mdx>
    <mdx n="0" f="v">
      <t c="3" si="227">
        <n x="225"/>
        <n x="361"/>
        <n x="145"/>
      </t>
    </mdx>
    <mdx n="0" f="v">
      <t c="3" si="227">
        <n x="225"/>
        <n x="255"/>
        <n x="145"/>
      </t>
    </mdx>
    <mdx n="0" f="v">
      <t c="3" si="227">
        <n x="225"/>
        <n x="547"/>
        <n x="145"/>
      </t>
    </mdx>
    <mdx n="0" f="v">
      <t c="3" si="227">
        <n x="225"/>
        <n x="362"/>
        <n x="145"/>
      </t>
    </mdx>
    <mdx n="0" f="v">
      <t c="3" si="227">
        <n x="225"/>
        <n x="363"/>
        <n x="145"/>
      </t>
    </mdx>
    <mdx n="0" f="v">
      <t c="3" si="227">
        <n x="225"/>
        <n x="364"/>
        <n x="145"/>
      </t>
    </mdx>
    <mdx n="0" f="v">
      <t c="3" si="227">
        <n x="225"/>
        <n x="548"/>
        <n x="145"/>
      </t>
    </mdx>
    <mdx n="0" f="v">
      <t c="3" si="227">
        <n x="225"/>
        <n x="365"/>
        <n x="145"/>
      </t>
    </mdx>
    <mdx n="0" f="v">
      <t c="3" si="227">
        <n x="225"/>
        <n x="366"/>
        <n x="145"/>
      </t>
    </mdx>
    <mdx n="0" f="v">
      <t c="3" si="227">
        <n x="225"/>
        <n x="367"/>
        <n x="145"/>
      </t>
    </mdx>
    <mdx n="0" f="v">
      <t c="3" si="227">
        <n x="225"/>
        <n x="368"/>
        <n x="145"/>
      </t>
    </mdx>
    <mdx n="0" f="v">
      <t c="3" si="227">
        <n x="225"/>
        <n x="369"/>
        <n x="145"/>
      </t>
    </mdx>
    <mdx n="0" f="v">
      <t c="3" si="227">
        <n x="225"/>
        <n x="307"/>
        <n x="145"/>
      </t>
    </mdx>
    <mdx n="0" f="v">
      <t c="3" si="227">
        <n x="225"/>
        <n x="370"/>
        <n x="145"/>
      </t>
    </mdx>
    <mdx n="0" f="v">
      <t c="3" si="227">
        <n x="225"/>
        <n x="371"/>
        <n x="145"/>
      </t>
    </mdx>
    <mdx n="0" f="v">
      <t c="3" si="227">
        <n x="225"/>
        <n x="372"/>
        <n x="145"/>
      </t>
    </mdx>
    <mdx n="0" f="v">
      <t c="3" si="227">
        <n x="225"/>
        <n x="373"/>
        <n x="145"/>
      </t>
    </mdx>
    <mdx n="0" f="v">
      <t c="3" si="227">
        <n x="225"/>
        <n x="374"/>
        <n x="145"/>
      </t>
    </mdx>
    <mdx n="0" f="v">
      <t c="3" si="227">
        <n x="225"/>
        <n x="281"/>
        <n x="145"/>
      </t>
    </mdx>
    <mdx n="0" f="v">
      <t c="3" si="227">
        <n x="225"/>
        <n x="376"/>
        <n x="145"/>
      </t>
    </mdx>
    <mdx n="0" f="v">
      <t c="3" si="227">
        <n x="225"/>
        <n x="377"/>
        <n x="145"/>
      </t>
    </mdx>
    <mdx n="0" f="v">
      <t c="3" si="227">
        <n x="225"/>
        <n x="280"/>
        <n x="145"/>
      </t>
    </mdx>
    <mdx n="0" f="v">
      <t c="3" si="227">
        <n x="225"/>
        <n x="311"/>
        <n x="145"/>
      </t>
    </mdx>
    <mdx n="0" f="v">
      <t c="3" si="227">
        <n x="225"/>
        <n x="378"/>
        <n x="145"/>
      </t>
    </mdx>
    <mdx n="0" f="v">
      <t c="3" si="227">
        <n x="225"/>
        <n x="379"/>
        <n x="145"/>
      </t>
    </mdx>
    <mdx n="0" f="v">
      <t c="3" si="227">
        <n x="225"/>
        <n x="380"/>
        <n x="145"/>
      </t>
    </mdx>
    <mdx n="0" f="v">
      <t c="3" si="227">
        <n x="225"/>
        <n x="381"/>
        <n x="145"/>
      </t>
    </mdx>
    <mdx n="0" f="v">
      <t c="3" si="227">
        <n x="225"/>
        <n x="382"/>
        <n x="145"/>
      </t>
    </mdx>
    <mdx n="0" f="v">
      <t c="3" si="227">
        <n x="225"/>
        <n x="304"/>
        <n x="145"/>
      </t>
    </mdx>
    <mdx n="0" f="v">
      <t c="3" si="227">
        <n x="225"/>
        <n x="383"/>
        <n x="145"/>
      </t>
    </mdx>
    <mdx n="0" f="v">
      <t c="3" si="227">
        <n x="225"/>
        <n x="384"/>
        <n x="145"/>
      </t>
    </mdx>
    <mdx n="0" f="v">
      <t c="3" si="227">
        <n x="225"/>
        <n x="385"/>
        <n x="145"/>
      </t>
    </mdx>
    <mdx n="0" f="v">
      <t c="3" si="227">
        <n x="225"/>
        <n x="386"/>
        <n x="145"/>
      </t>
    </mdx>
    <mdx n="0" f="v">
      <t c="3" si="227">
        <n x="225"/>
        <n x="387"/>
        <n x="145"/>
      </t>
    </mdx>
    <mdx n="0" f="v">
      <t c="3" si="227">
        <n x="225"/>
        <n x="388"/>
        <n x="145"/>
      </t>
    </mdx>
    <mdx n="0" f="v">
      <t c="3" si="227">
        <n x="225"/>
        <n x="389"/>
        <n x="145"/>
      </t>
    </mdx>
    <mdx n="0" f="v">
      <t c="3" si="227">
        <n x="225"/>
        <n x="390"/>
        <n x="145"/>
      </t>
    </mdx>
    <mdx n="0" f="v">
      <t c="3" si="227">
        <n x="225"/>
        <n x="391"/>
        <n x="145"/>
      </t>
    </mdx>
    <mdx n="0" f="v">
      <t c="3" si="227">
        <n x="225"/>
        <n x="405"/>
        <n x="145"/>
      </t>
    </mdx>
    <mdx n="0" f="v">
      <t c="3" si="227">
        <n x="225"/>
        <n x="399"/>
        <n x="145"/>
      </t>
    </mdx>
    <mdx n="0" f="v">
      <t c="3" si="227">
        <n x="225"/>
        <n x="393"/>
        <n x="145"/>
      </t>
    </mdx>
    <mdx n="0" f="v">
      <t c="3" si="227">
        <n x="225"/>
        <n x="394"/>
        <n x="145"/>
      </t>
    </mdx>
    <mdx n="0" f="v">
      <t c="3" si="227">
        <n x="225"/>
        <n x="395"/>
        <n x="145"/>
      </t>
    </mdx>
    <mdx n="0" f="v">
      <t c="3" si="227">
        <n x="225"/>
        <n x="278"/>
        <n x="145"/>
      </t>
    </mdx>
    <mdx n="0" f="v">
      <t c="3" si="227">
        <n x="225"/>
        <n x="396"/>
        <n x="145"/>
      </t>
    </mdx>
    <mdx n="0" f="v">
      <t c="3" si="227">
        <n x="225"/>
        <n x="397"/>
        <n x="145"/>
      </t>
    </mdx>
    <mdx n="0" f="v">
      <t c="3" si="227">
        <n x="225"/>
        <n x="398"/>
        <n x="145"/>
      </t>
    </mdx>
    <mdx n="0" f="v">
      <t c="3" si="227">
        <n x="225"/>
        <n x="392"/>
        <n x="145"/>
      </t>
    </mdx>
    <mdx n="0" f="v">
      <t c="3" si="227">
        <n x="225"/>
        <n x="404"/>
        <n x="145"/>
      </t>
    </mdx>
    <mdx n="0" f="v">
      <t c="3" si="227">
        <n x="225"/>
        <n x="411"/>
        <n x="145"/>
      </t>
    </mdx>
    <mdx n="0" f="v">
      <t c="3" si="227">
        <n x="225"/>
        <n x="412"/>
        <n x="145"/>
      </t>
    </mdx>
    <mdx n="0" f="v">
      <t c="3" si="227">
        <n x="225"/>
        <n x="406"/>
        <n x="145"/>
      </t>
    </mdx>
    <mdx n="0" f="v">
      <t c="3" si="227">
        <n x="225"/>
        <n x="407"/>
        <n x="145"/>
      </t>
    </mdx>
    <mdx n="0" f="v">
      <t c="3" si="227">
        <n x="225"/>
        <n x="408"/>
        <n x="145"/>
      </t>
    </mdx>
    <mdx n="0" f="v">
      <t c="3" si="227">
        <n x="225"/>
        <n x="409"/>
        <n x="145"/>
      </t>
    </mdx>
    <mdx n="0" f="v">
      <t c="3" si="227">
        <n x="225"/>
        <n x="410"/>
        <n x="145"/>
      </t>
    </mdx>
    <mdx n="0" f="v">
      <t c="3" si="227">
        <n x="225"/>
        <n x="403"/>
        <n x="145"/>
      </t>
    </mdx>
    <mdx n="0" f="v">
      <t c="3" si="227">
        <n x="225"/>
        <n x="413"/>
        <n x="145"/>
      </t>
    </mdx>
    <mdx n="0" f="v">
      <t c="3" si="227">
        <n x="225"/>
        <n x="400"/>
        <n x="145"/>
      </t>
    </mdx>
    <mdx n="0" f="v">
      <t c="3" si="227">
        <n x="225"/>
        <n x="402"/>
        <n x="145"/>
      </t>
    </mdx>
    <mdx n="0" f="v">
      <t c="3" si="227">
        <n x="225"/>
        <n x="277"/>
        <n x="145"/>
      </t>
    </mdx>
    <mdx n="0" f="v">
      <t c="3" si="227">
        <n x="225"/>
        <n x="417"/>
        <n x="145"/>
      </t>
    </mdx>
    <mdx n="0" f="v">
      <t c="3" si="227">
        <n x="225"/>
        <n x="414"/>
        <n x="145"/>
      </t>
    </mdx>
    <mdx n="0" f="v">
      <t c="3" si="227">
        <n x="225"/>
        <n x="416"/>
        <n x="145"/>
      </t>
    </mdx>
    <mdx n="0" f="v">
      <t c="3" si="227">
        <n x="225"/>
        <n x="427"/>
        <n x="145"/>
      </t>
    </mdx>
    <mdx n="0" f="v">
      <t c="3" si="227">
        <n x="225"/>
        <n x="418"/>
        <n x="145"/>
      </t>
    </mdx>
    <mdx n="0" f="v">
      <t c="3" si="227">
        <n x="225"/>
        <n x="419"/>
        <n x="145"/>
      </t>
    </mdx>
    <mdx n="0" f="v">
      <t c="3" si="227">
        <n x="225"/>
        <n x="420"/>
        <n x="145"/>
      </t>
    </mdx>
    <mdx n="0" f="v">
      <t c="3" si="227">
        <n x="225"/>
        <n x="301"/>
        <n x="145"/>
      </t>
    </mdx>
    <mdx n="0" f="v">
      <t c="3" si="227">
        <n x="225"/>
        <n x="299"/>
        <n x="145"/>
      </t>
    </mdx>
    <mdx n="0" f="v">
      <t c="3" si="227">
        <n x="225"/>
        <n x="297"/>
        <n x="145"/>
      </t>
    </mdx>
    <mdx n="0" f="v">
      <t c="3" si="227">
        <n x="225"/>
        <n x="421"/>
        <n x="145"/>
      </t>
    </mdx>
    <mdx n="0" f="v">
      <t c="3" si="227">
        <n x="225"/>
        <n x="422"/>
        <n x="145"/>
      </t>
    </mdx>
    <mdx n="0" f="v">
      <t c="3" si="227">
        <n x="225"/>
        <n x="423"/>
        <n x="145"/>
      </t>
    </mdx>
    <mdx n="0" f="v">
      <t c="3" si="227">
        <n x="225"/>
        <n x="424"/>
        <n x="145"/>
      </t>
    </mdx>
    <mdx n="0" f="v">
      <t c="3" si="227">
        <n x="225"/>
        <n x="425"/>
        <n x="145"/>
      </t>
    </mdx>
    <mdx n="0" f="v">
      <t c="3" si="227">
        <n x="225"/>
        <n x="348"/>
        <n x="145"/>
      </t>
    </mdx>
    <mdx n="0" f="v">
      <t c="3" si="227">
        <n x="225"/>
        <n x="327"/>
        <n x="145"/>
      </t>
    </mdx>
    <mdx n="0" f="v">
      <t c="3" si="227">
        <n x="225"/>
        <n x="426"/>
        <n x="145"/>
      </t>
    </mdx>
    <mdx n="0" f="v">
      <t c="3" si="227">
        <n x="225"/>
        <n x="433"/>
        <n x="145"/>
      </t>
    </mdx>
    <mdx n="0" f="v">
      <t c="3" si="227">
        <n x="225"/>
        <n x="442"/>
        <n x="145"/>
      </t>
    </mdx>
    <mdx n="0" f="v">
      <t c="3" si="227">
        <n x="225"/>
        <n x="329"/>
        <n x="145"/>
      </t>
    </mdx>
    <mdx n="0" f="v">
      <t c="3" si="227">
        <n x="225"/>
        <n x="428"/>
        <n x="145"/>
      </t>
    </mdx>
    <mdx n="0" f="v">
      <t c="3" si="227">
        <n x="225"/>
        <n x="328"/>
        <n x="145"/>
      </t>
    </mdx>
    <mdx n="0" f="v">
      <t c="3" si="227">
        <n x="225"/>
        <n x="429"/>
        <n x="145"/>
      </t>
    </mdx>
    <mdx n="0" f="v">
      <t c="3" si="227">
        <n x="225"/>
        <n x="430"/>
        <n x="145"/>
      </t>
    </mdx>
    <mdx n="0" f="v">
      <t c="3" si="227">
        <n x="225"/>
        <n x="431"/>
        <n x="145"/>
      </t>
    </mdx>
    <mdx n="0" f="v">
      <t c="3" si="227">
        <n x="225"/>
        <n x="432"/>
        <n x="145"/>
      </t>
    </mdx>
    <mdx n="0" f="v">
      <t c="3" si="227">
        <n x="225"/>
        <n x="326"/>
        <n x="145"/>
      </t>
    </mdx>
    <mdx n="0" f="v">
      <t c="3" si="227">
        <n x="225"/>
        <n x="435"/>
        <n x="145"/>
      </t>
    </mdx>
    <mdx n="0" f="v">
      <t c="3" si="227">
        <n x="225"/>
        <n x="436"/>
        <n x="145"/>
      </t>
    </mdx>
    <mdx n="0" f="v">
      <t c="3" si="227">
        <n x="225"/>
        <n x="294"/>
        <n x="145"/>
      </t>
    </mdx>
    <mdx n="0" f="v">
      <t c="3" si="227">
        <n x="225"/>
        <n x="293"/>
        <n x="145"/>
      </t>
    </mdx>
    <mdx n="0" f="v">
      <t c="3" si="227">
        <n x="225"/>
        <n x="443"/>
        <n x="145"/>
      </t>
    </mdx>
    <mdx n="0" f="v">
      <t c="3" si="227">
        <n x="225"/>
        <n x="444"/>
        <n x="145"/>
      </t>
    </mdx>
    <mdx n="0" f="v">
      <t c="3" si="227">
        <n x="225"/>
        <n x="445"/>
        <n x="145"/>
      </t>
    </mdx>
    <mdx n="0" f="v">
      <t c="3" si="227">
        <n x="225"/>
        <n x="446"/>
        <n x="145"/>
      </t>
    </mdx>
    <mdx n="0" f="v">
      <t c="3" si="227">
        <n x="225"/>
        <n x="434"/>
        <n x="145"/>
      </t>
    </mdx>
    <mdx n="0" f="v">
      <t c="3" si="227">
        <n x="225"/>
        <n x="452"/>
        <n x="145"/>
      </t>
    </mdx>
    <mdx n="0" f="v">
      <t c="3" si="227">
        <n x="225"/>
        <n x="346"/>
        <n x="145"/>
      </t>
    </mdx>
    <mdx n="0" f="v">
      <t c="3" si="227">
        <n x="225"/>
        <n x="276"/>
        <n x="145"/>
      </t>
    </mdx>
    <mdx n="0" f="v">
      <t c="3" si="227">
        <n x="225"/>
        <n x="453"/>
        <n x="145"/>
      </t>
    </mdx>
    <mdx n="0" f="v">
      <t c="3" si="227">
        <n x="225"/>
        <n x="454"/>
        <n x="145"/>
      </t>
    </mdx>
    <mdx n="0" f="v">
      <t c="3" si="227">
        <n x="225"/>
        <n x="455"/>
        <n x="145"/>
      </t>
    </mdx>
    <mdx n="0" f="v">
      <t c="3" si="227">
        <n x="225"/>
        <n x="456"/>
        <n x="145"/>
      </t>
    </mdx>
    <mdx n="0" f="v">
      <t c="3" si="227">
        <n x="225"/>
        <n x="438"/>
        <n x="145"/>
      </t>
    </mdx>
    <mdx n="0" f="v">
      <t c="3" si="227">
        <n x="225"/>
        <n x="350"/>
        <n x="145"/>
      </t>
    </mdx>
    <mdx n="0" f="v">
      <t c="3" si="227">
        <n x="225"/>
        <n x="439"/>
        <n x="145"/>
      </t>
    </mdx>
    <mdx n="0" f="v">
      <t c="3" si="227">
        <n x="225"/>
        <n x="440"/>
        <n x="145"/>
      </t>
    </mdx>
    <mdx n="0" f="v">
      <t c="3" si="227">
        <n x="225"/>
        <n x="441"/>
        <n x="145"/>
      </t>
    </mdx>
    <mdx n="0" f="v">
      <t c="3" si="227">
        <n x="225"/>
        <n x="447"/>
        <n x="145"/>
      </t>
    </mdx>
    <mdx n="0" f="v">
      <t c="3" si="227">
        <n x="225"/>
        <n x="461"/>
        <n x="145"/>
      </t>
    </mdx>
    <mdx n="0" f="v">
      <t c="3" si="227">
        <n x="225"/>
        <n x="462"/>
        <n x="145"/>
      </t>
    </mdx>
    <mdx n="0" f="v">
      <t c="3" si="227">
        <n x="225"/>
        <n x="463"/>
        <n x="145"/>
      </t>
    </mdx>
    <mdx n="0" f="v">
      <t c="3" si="227">
        <n x="225"/>
        <n x="464"/>
        <n x="145"/>
      </t>
    </mdx>
    <mdx n="0" f="v">
      <t c="3" si="227">
        <n x="225"/>
        <n x="465"/>
        <n x="145"/>
      </t>
    </mdx>
    <mdx n="0" f="v">
      <t c="3" si="227">
        <n x="225"/>
        <n x="466"/>
        <n x="145"/>
      </t>
    </mdx>
    <mdx n="0" f="v">
      <t c="3" si="227">
        <n x="225"/>
        <n x="467"/>
        <n x="145"/>
      </t>
    </mdx>
    <mdx n="0" f="v">
      <t c="3" si="227">
        <n x="225"/>
        <n x="459"/>
        <n x="145"/>
      </t>
    </mdx>
    <mdx n="0" f="v">
      <t c="3" si="227">
        <n x="225"/>
        <n x="448"/>
        <n x="145"/>
      </t>
    </mdx>
    <mdx n="0" f="v">
      <t c="3" si="227">
        <n x="225"/>
        <n x="449"/>
        <n x="145"/>
      </t>
    </mdx>
    <mdx n="0" f="v">
      <t c="3" si="227">
        <n x="225"/>
        <n x="450"/>
        <n x="145"/>
      </t>
    </mdx>
    <mdx n="0" f="v">
      <t c="3" si="227">
        <n x="225"/>
        <n x="451"/>
        <n x="145"/>
      </t>
    </mdx>
    <mdx n="0" f="v">
      <t c="3" si="227">
        <n x="225"/>
        <n x="457"/>
        <n x="145"/>
      </t>
    </mdx>
    <mdx n="0" f="v">
      <t c="3" si="227">
        <n x="225"/>
        <n x="458"/>
        <n x="145"/>
      </t>
    </mdx>
    <mdx n="0" f="v">
      <t c="3" si="227">
        <n x="225"/>
        <n x="473"/>
        <n x="145"/>
      </t>
    </mdx>
    <mdx n="0" f="v">
      <t c="3" si="227">
        <n x="225"/>
        <n x="474"/>
        <n x="145"/>
      </t>
    </mdx>
    <mdx n="0" f="v">
      <t c="3" si="227">
        <n x="225"/>
        <n x="475"/>
        <n x="145"/>
      </t>
    </mdx>
    <mdx n="0" f="v">
      <t c="3" si="227">
        <n x="225"/>
        <n x="476"/>
        <n x="145"/>
      </t>
    </mdx>
    <mdx n="0" f="v">
      <t c="3" si="227">
        <n x="225"/>
        <n x="460"/>
        <n x="145"/>
      </t>
    </mdx>
    <mdx n="0" f="v">
      <t c="3" si="227">
        <n x="225"/>
        <n x="468"/>
        <n x="145"/>
      </t>
    </mdx>
    <mdx n="0" f="v">
      <t c="3" si="227">
        <n x="225"/>
        <n x="469"/>
        <n x="145"/>
      </t>
    </mdx>
    <mdx n="0" f="v">
      <t c="3" si="227">
        <n x="225"/>
        <n x="470"/>
        <n x="145"/>
      </t>
    </mdx>
    <mdx n="0" f="v">
      <t c="3" si="227">
        <n x="225"/>
        <n x="471"/>
        <n x="145"/>
      </t>
    </mdx>
    <mdx n="0" f="v">
      <t c="3" si="227">
        <n x="225"/>
        <n x="477"/>
        <n x="145"/>
      </t>
    </mdx>
    <mdx n="0" f="v">
      <t c="3" si="227">
        <n x="225"/>
        <n x="478"/>
        <n x="145"/>
      </t>
    </mdx>
    <mdx n="0" f="v">
      <t c="3" si="227">
        <n x="225"/>
        <n x="479"/>
        <n x="145"/>
      </t>
    </mdx>
    <mdx n="0" f="v">
      <t c="3" si="227">
        <n x="225"/>
        <n x="472"/>
        <n x="145"/>
      </t>
    </mdx>
    <mdx n="0" f="v">
      <t c="3" si="227">
        <n x="225"/>
        <n x="480"/>
        <n x="145"/>
      </t>
    </mdx>
    <mdx n="0" f="v">
      <t c="3" si="227">
        <n x="225"/>
        <n x="481"/>
        <n x="145"/>
      </t>
    </mdx>
    <mdx n="0" f="v">
      <t c="3" si="227">
        <n x="225"/>
        <n x="483"/>
        <n x="145"/>
      </t>
    </mdx>
    <mdx n="0" f="v">
      <t c="3" si="227">
        <n x="225"/>
        <n x="484"/>
        <n x="145"/>
      </t>
    </mdx>
    <mdx n="0" f="v">
      <t c="3" si="227">
        <n x="225"/>
        <n x="485"/>
        <n x="145"/>
      </t>
    </mdx>
    <mdx n="0" f="v">
      <t c="3" si="227">
        <n x="225"/>
        <n x="486"/>
        <n x="145"/>
      </t>
    </mdx>
    <mdx n="0" f="v">
      <t c="3" si="227">
        <n x="225"/>
        <n x="482"/>
        <n x="145"/>
      </t>
    </mdx>
    <mdx n="0" f="v">
      <t c="3" si="227">
        <n x="225"/>
        <n x="487"/>
        <n x="145"/>
      </t>
    </mdx>
    <mdx n="0" f="v">
      <t c="3" si="227">
        <n x="225"/>
        <n x="488"/>
        <n x="145"/>
      </t>
    </mdx>
    <mdx n="0" f="v">
      <t c="3" si="227">
        <n x="225"/>
        <n x="489"/>
        <n x="145"/>
      </t>
    </mdx>
    <mdx n="0" f="v">
      <t c="3" si="227">
        <n x="225"/>
        <n x="490"/>
        <n x="145"/>
      </t>
    </mdx>
    <mdx n="0" f="v">
      <t c="3" si="227">
        <n x="225"/>
        <n x="492"/>
        <n x="145"/>
      </t>
    </mdx>
    <mdx n="0" f="v">
      <t c="3" si="227">
        <n x="225"/>
        <n x="493"/>
        <n x="145"/>
      </t>
    </mdx>
    <mdx n="0" f="v">
      <t c="3" si="227">
        <n x="225"/>
        <n x="500"/>
        <n x="145"/>
      </t>
    </mdx>
    <mdx n="0" f="v">
      <t c="3" si="227">
        <n x="225"/>
        <n x="491"/>
        <n x="145"/>
      </t>
    </mdx>
    <mdx n="0" f="v">
      <t c="3" si="227">
        <n x="225"/>
        <n x="495"/>
        <n x="145"/>
      </t>
    </mdx>
    <mdx n="0" f="v">
      <t c="3" si="227">
        <n x="225"/>
        <n x="496"/>
        <n x="145"/>
      </t>
    </mdx>
    <mdx n="0" f="v">
      <t c="3" si="227">
        <n x="225"/>
        <n x="494"/>
        <n x="145"/>
      </t>
    </mdx>
    <mdx n="0" f="v">
      <t c="3" si="227">
        <n x="225"/>
        <n x="497"/>
        <n x="145"/>
      </t>
    </mdx>
    <mdx n="0" f="v">
      <t c="3" si="227">
        <n x="225"/>
        <n x="498"/>
        <n x="145"/>
      </t>
    </mdx>
    <mdx n="0" f="v">
      <t c="3" si="227">
        <n x="225"/>
        <n x="499"/>
        <n x="145"/>
      </t>
    </mdx>
    <mdx n="0" f="v">
      <t c="3" si="227">
        <n x="225"/>
        <n x="501"/>
        <n x="145"/>
      </t>
    </mdx>
    <mdx n="0" f="v">
      <t c="3" si="227">
        <n x="225"/>
        <n x="502"/>
        <n x="145"/>
      </t>
    </mdx>
    <mdx n="0" f="v">
      <t c="3" si="227">
        <n x="225"/>
        <n x="508"/>
        <n x="145"/>
      </t>
    </mdx>
    <mdx n="0" f="v">
      <t c="3" si="227">
        <n x="225"/>
        <n x="509"/>
        <n x="145"/>
      </t>
    </mdx>
    <mdx n="0" f="v">
      <t c="3" si="227">
        <n x="225"/>
        <n x="507"/>
        <n x="145"/>
      </t>
    </mdx>
    <mdx n="0" f="v">
      <t c="3" si="227">
        <n x="225"/>
        <n x="503"/>
        <n x="145"/>
      </t>
    </mdx>
    <mdx n="0" f="v">
      <t c="3" si="227">
        <n x="225"/>
        <n x="504"/>
        <n x="145"/>
      </t>
    </mdx>
    <mdx n="0" f="v">
      <t c="3" si="227">
        <n x="225"/>
        <n x="505"/>
        <n x="145"/>
      </t>
    </mdx>
    <mdx n="0" f="v">
      <t c="3" si="227">
        <n x="225"/>
        <n x="506"/>
        <n x="145"/>
      </t>
    </mdx>
    <mdx n="0" f="v">
      <t c="3" si="227">
        <n x="225"/>
        <n x="513"/>
        <n x="145"/>
      </t>
    </mdx>
    <mdx n="0" f="v">
      <t c="3" si="227">
        <n x="225"/>
        <n x="514"/>
        <n x="145"/>
      </t>
    </mdx>
    <mdx n="0" f="v">
      <t c="3" si="227">
        <n x="225"/>
        <n x="515"/>
        <n x="145"/>
      </t>
    </mdx>
    <mdx n="0" f="v">
      <t c="3" si="227">
        <n x="225"/>
        <n x="519"/>
        <n x="145"/>
      </t>
    </mdx>
    <mdx n="0" f="v">
      <t c="3" si="227">
        <n x="225"/>
        <n x="510"/>
        <n x="145"/>
      </t>
    </mdx>
    <mdx n="0" f="v">
      <t c="3" si="227">
        <n x="225"/>
        <n x="511"/>
        <n x="145"/>
      </t>
    </mdx>
    <mdx n="0" f="v">
      <t c="3" si="227">
        <n x="225"/>
        <n x="512"/>
        <n x="145"/>
      </t>
    </mdx>
    <mdx n="0" f="v">
      <t c="3" si="227">
        <n x="225"/>
        <n x="525"/>
        <n x="145"/>
      </t>
    </mdx>
    <mdx n="0" f="v">
      <t c="3" si="227">
        <n x="225"/>
        <n x="516"/>
        <n x="145"/>
      </t>
    </mdx>
    <mdx n="0" f="v">
      <t c="3" si="227">
        <n x="225"/>
        <n x="517"/>
        <n x="145"/>
      </t>
    </mdx>
    <mdx n="0" f="v">
      <t c="3" si="227">
        <n x="225"/>
        <n x="518"/>
        <n x="145"/>
      </t>
    </mdx>
    <mdx n="0" f="v">
      <t c="3" si="227">
        <n x="225"/>
        <n x="522"/>
        <n x="145"/>
      </t>
    </mdx>
    <mdx n="0" f="v">
      <t c="3" si="227">
        <n x="225"/>
        <n x="520"/>
        <n x="145"/>
      </t>
    </mdx>
    <mdx n="0" f="v">
      <t c="3" si="227">
        <n x="225"/>
        <n x="521"/>
        <n x="145"/>
      </t>
    </mdx>
    <mdx n="0" f="v">
      <t c="3" si="227">
        <n x="225"/>
        <n x="523"/>
        <n x="145"/>
      </t>
    </mdx>
    <mdx n="0" f="v">
      <t c="3" si="227">
        <n x="225"/>
        <n x="528"/>
        <n x="145"/>
      </t>
    </mdx>
    <mdx n="0" f="v">
      <t c="3" si="227">
        <n x="225"/>
        <n x="529"/>
        <n x="145"/>
      </t>
    </mdx>
    <mdx n="0" f="v">
      <t c="3" si="227">
        <n x="225"/>
        <n x="526"/>
        <n x="145"/>
      </t>
    </mdx>
    <mdx n="0" f="v">
      <t c="3" si="227">
        <n x="225"/>
        <n x="531"/>
        <n x="145"/>
      </t>
    </mdx>
    <mdx n="0" f="v">
      <t c="3" si="227">
        <n x="225"/>
        <n x="524"/>
        <n x="145"/>
      </t>
    </mdx>
    <mdx n="0" f="v">
      <t c="3" si="227">
        <n x="225"/>
        <n x="527"/>
        <n x="145"/>
      </t>
    </mdx>
    <mdx n="0" f="v">
      <t c="3" si="227">
        <n x="225"/>
        <n x="530"/>
        <n x="145"/>
      </t>
    </mdx>
    <mdx n="0" f="v">
      <t c="3" si="227">
        <n x="225"/>
        <n x="533"/>
        <n x="145"/>
      </t>
    </mdx>
    <mdx n="0" f="v">
      <t c="3" si="227">
        <n x="225"/>
        <n x="532"/>
        <n x="145"/>
      </t>
    </mdx>
    <mdx n="0" f="v">
      <t c="3" si="227">
        <n x="225"/>
        <n x="534"/>
        <n x="145"/>
      </t>
    </mdx>
    <mdx n="0" f="v">
      <t c="3" si="227">
        <n x="225"/>
        <n x="535"/>
        <n x="145"/>
      </t>
    </mdx>
    <mdx n="0" f="v">
      <t c="3" si="227">
        <n x="225"/>
        <n x="537"/>
        <n x="145"/>
      </t>
    </mdx>
    <mdx n="0" f="v">
      <t c="3" si="227">
        <n x="225"/>
        <n x="536"/>
        <n x="145"/>
      </t>
    </mdx>
    <mdx n="0" f="v">
      <t c="3" si="227">
        <n x="225"/>
        <n x="538"/>
        <n x="145"/>
      </t>
    </mdx>
    <mdx n="0" f="v">
      <t c="3" si="227">
        <n x="225"/>
        <n x="539"/>
        <n x="145"/>
      </t>
    </mdx>
    <mdx n="0" f="v">
      <t c="3" si="227">
        <n x="225"/>
        <n x="540"/>
        <n x="145"/>
      </t>
    </mdx>
    <mdx n="0" f="v">
      <t c="3" si="227">
        <n x="225"/>
        <n x="541"/>
        <n x="145"/>
      </t>
    </mdx>
    <mdx n="0" f="v">
      <t c="3" si="227">
        <n x="225"/>
        <n x="545"/>
        <n x="145"/>
      </t>
    </mdx>
    <mdx n="0" f="v">
      <t c="3" si="227">
        <n x="225"/>
        <n x="543"/>
        <n x="145"/>
      </t>
    </mdx>
    <mdx n="0" f="v">
      <t c="3" si="227">
        <n x="225"/>
        <n x="546"/>
        <n x="145"/>
      </t>
    </mdx>
    <mdx n="0" f="v">
      <t c="3" si="227">
        <n x="225"/>
        <n x="542"/>
        <n x="145"/>
      </t>
    </mdx>
    <mdx n="0" f="v">
      <t c="3" si="227">
        <n x="225"/>
        <n x="544"/>
        <n x="145"/>
      </t>
    </mdx>
    <mdx n="0" f="v">
      <t c="3" si="227">
        <n x="225"/>
        <n x="272"/>
        <n x="146"/>
      </t>
    </mdx>
    <mdx n="0" f="v">
      <t c="3" si="227">
        <n x="225"/>
        <n x="271"/>
        <n x="146"/>
      </t>
    </mdx>
    <mdx n="0" f="v">
      <t c="3" si="227">
        <n x="225"/>
        <n x="270"/>
        <n x="146"/>
      </t>
    </mdx>
    <mdx n="0" f="v">
      <t c="3" si="227">
        <n x="225"/>
        <n x="268"/>
        <n x="146"/>
      </t>
    </mdx>
    <mdx n="0" f="v">
      <t c="3" si="227">
        <n x="225"/>
        <n x="355"/>
        <n x="146"/>
      </t>
    </mdx>
    <mdx n="0" f="v">
      <t c="3" si="227">
        <n x="225"/>
        <n x="356"/>
        <n x="146"/>
      </t>
    </mdx>
    <mdx n="0" f="v">
      <t c="3" si="227">
        <n x="225"/>
        <n x="357"/>
        <n x="146"/>
      </t>
    </mdx>
    <mdx n="0" f="v">
      <t c="3" si="227">
        <n x="225"/>
        <n x="358"/>
        <n x="146"/>
      </t>
    </mdx>
    <mdx n="0" f="v">
      <t c="3" si="227">
        <n x="225"/>
        <n x="359"/>
        <n x="146"/>
      </t>
    </mdx>
    <mdx n="0" f="v">
      <t c="3" si="227">
        <n x="225"/>
        <n x="360"/>
        <n x="146"/>
      </t>
    </mdx>
    <mdx n="0" f="v">
      <t c="3" si="227">
        <n x="225"/>
        <n x="361"/>
        <n x="146"/>
      </t>
    </mdx>
    <mdx n="0" f="v">
      <t c="3" si="227">
        <n x="225"/>
        <n x="547"/>
        <n x="146"/>
      </t>
    </mdx>
    <mdx n="0" f="v">
      <t c="3" si="227">
        <n x="225"/>
        <n x="362"/>
        <n x="146"/>
      </t>
    </mdx>
    <mdx n="0" f="v">
      <t c="3" si="227">
        <n x="225"/>
        <n x="363"/>
        <n x="146"/>
      </t>
    </mdx>
    <mdx n="0" f="v">
      <t c="3" si="227">
        <n x="225"/>
        <n x="364"/>
        <n x="146"/>
      </t>
    </mdx>
    <mdx n="0" f="v">
      <t c="3" si="227">
        <n x="225"/>
        <n x="548"/>
        <n x="146"/>
      </t>
    </mdx>
    <mdx n="0" f="v">
      <t c="3" si="227">
        <n x="225"/>
        <n x="365"/>
        <n x="146"/>
      </t>
    </mdx>
    <mdx n="0" f="v">
      <t c="3" si="227">
        <n x="225"/>
        <n x="366"/>
        <n x="146"/>
      </t>
    </mdx>
    <mdx n="0" f="v">
      <t c="3" si="227">
        <n x="225"/>
        <n x="367"/>
        <n x="146"/>
      </t>
    </mdx>
    <mdx n="0" f="v">
      <t c="3" si="227">
        <n x="225"/>
        <n x="368"/>
        <n x="146"/>
      </t>
    </mdx>
    <mdx n="0" f="v">
      <t c="3" si="227">
        <n x="225"/>
        <n x="369"/>
        <n x="146"/>
      </t>
    </mdx>
    <mdx n="0" f="v">
      <t c="3" si="227">
        <n x="225"/>
        <n x="307"/>
        <n x="146"/>
      </t>
    </mdx>
    <mdx n="0" f="v">
      <t c="3" si="227">
        <n x="225"/>
        <n x="370"/>
        <n x="146"/>
      </t>
    </mdx>
    <mdx n="0" f="v">
      <t c="3" si="227">
        <n x="225"/>
        <n x="371"/>
        <n x="146"/>
      </t>
    </mdx>
    <mdx n="0" f="v">
      <t c="3" si="227">
        <n x="225"/>
        <n x="372"/>
        <n x="146"/>
      </t>
    </mdx>
    <mdx n="0" f="v">
      <t c="3" si="227">
        <n x="225"/>
        <n x="383"/>
        <n x="146"/>
      </t>
    </mdx>
    <mdx n="0" f="v">
      <t c="3" si="227">
        <n x="225"/>
        <n x="316"/>
        <n x="146"/>
      </t>
    </mdx>
    <mdx n="0" f="v">
      <t c="3" si="227">
        <n x="225"/>
        <n x="373"/>
        <n x="146"/>
      </t>
    </mdx>
    <mdx n="0" f="v">
      <t c="3" si="227">
        <n x="225"/>
        <n x="374"/>
        <n x="146"/>
      </t>
    </mdx>
    <mdx n="0" f="v">
      <t c="3" si="227">
        <n x="225"/>
        <n x="375"/>
        <n x="146"/>
      </t>
    </mdx>
    <mdx n="0" f="v">
      <t c="3" si="227">
        <n x="225"/>
        <n x="281"/>
        <n x="146"/>
      </t>
    </mdx>
    <mdx n="0" f="v">
      <t c="3" si="227">
        <n x="225"/>
        <n x="376"/>
        <n x="146"/>
      </t>
    </mdx>
    <mdx n="0" f="v">
      <t c="3" si="227">
        <n x="225"/>
        <n x="377"/>
        <n x="146"/>
      </t>
    </mdx>
    <mdx n="0" f="v">
      <t c="3" si="227">
        <n x="225"/>
        <n x="280"/>
        <n x="146"/>
      </t>
    </mdx>
    <mdx n="0" f="v">
      <t c="3" si="227">
        <n x="225"/>
        <n x="311"/>
        <n x="146"/>
      </t>
    </mdx>
    <mdx n="0" f="v">
      <t c="3" si="227">
        <n x="225"/>
        <n x="378"/>
        <n x="146"/>
      </t>
    </mdx>
    <mdx n="0" f="v">
      <t c="3" si="227">
        <n x="225"/>
        <n x="379"/>
        <n x="146"/>
      </t>
    </mdx>
    <mdx n="0" f="v">
      <t c="3" si="227">
        <n x="225"/>
        <n x="380"/>
        <n x="146"/>
      </t>
    </mdx>
    <mdx n="0" f="v">
      <t c="3" si="227">
        <n x="225"/>
        <n x="381"/>
        <n x="146"/>
      </t>
    </mdx>
    <mdx n="0" f="v">
      <t c="3" si="227">
        <n x="225"/>
        <n x="382"/>
        <n x="146"/>
      </t>
    </mdx>
    <mdx n="0" f="v">
      <t c="3" si="227">
        <n x="225"/>
        <n x="304"/>
        <n x="146"/>
      </t>
    </mdx>
    <mdx n="0" f="v">
      <t c="3" si="227">
        <n x="225"/>
        <n x="391"/>
        <n x="146"/>
      </t>
    </mdx>
    <mdx n="0" f="v">
      <t c="3" si="227">
        <n x="225"/>
        <n x="405"/>
        <n x="146"/>
      </t>
    </mdx>
    <mdx n="0" f="v">
      <t c="3" si="227">
        <n x="225"/>
        <n x="399"/>
        <n x="146"/>
      </t>
    </mdx>
    <mdx n="0" f="v">
      <t c="3" si="227">
        <n x="225"/>
        <n x="384"/>
        <n x="146"/>
      </t>
    </mdx>
    <mdx n="0" f="v">
      <t c="3" si="227">
        <n x="225"/>
        <n x="385"/>
        <n x="146"/>
      </t>
    </mdx>
    <mdx n="0" f="v">
      <t c="3" si="227">
        <n x="225"/>
        <n x="386"/>
        <n x="146"/>
      </t>
    </mdx>
    <mdx n="0" f="v">
      <t c="3" si="227">
        <n x="225"/>
        <n x="387"/>
        <n x="146"/>
      </t>
    </mdx>
    <mdx n="0" f="v">
      <t c="3" si="227">
        <n x="225"/>
        <n x="388"/>
        <n x="146"/>
      </t>
    </mdx>
    <mdx n="0" f="v">
      <t c="3" si="227">
        <n x="225"/>
        <n x="389"/>
        <n x="146"/>
      </t>
    </mdx>
    <mdx n="0" f="v">
      <t c="3" si="227">
        <n x="225"/>
        <n x="390"/>
        <n x="146"/>
      </t>
    </mdx>
    <mdx n="0" f="v">
      <t c="3" si="227">
        <n x="225"/>
        <n x="404"/>
        <n x="146"/>
      </t>
    </mdx>
    <mdx n="0" f="v">
      <t c="3" si="227">
        <n x="225"/>
        <n x="393"/>
        <n x="146"/>
      </t>
    </mdx>
    <mdx n="0" f="v">
      <t c="3" si="227">
        <n x="225"/>
        <n x="394"/>
        <n x="146"/>
      </t>
    </mdx>
    <mdx n="0" f="v">
      <t c="3" si="227">
        <n x="225"/>
        <n x="395"/>
        <n x="146"/>
      </t>
    </mdx>
    <mdx n="0" f="v">
      <t c="3" si="227">
        <n x="225"/>
        <n x="278"/>
        <n x="146"/>
      </t>
    </mdx>
    <mdx n="0" f="v">
      <t c="3" si="227">
        <n x="225"/>
        <n x="396"/>
        <n x="146"/>
      </t>
    </mdx>
    <mdx n="0" f="v">
      <t c="3" si="227">
        <n x="225"/>
        <n x="397"/>
        <n x="146"/>
      </t>
    </mdx>
    <mdx n="0" f="v">
      <t c="3" si="227">
        <n x="225"/>
        <n x="398"/>
        <n x="146"/>
      </t>
    </mdx>
    <mdx n="0" f="v">
      <t c="3" si="227">
        <n x="225"/>
        <n x="392"/>
        <n x="146"/>
      </t>
    </mdx>
    <mdx n="0" f="v">
      <t c="3" si="227">
        <n x="225"/>
        <n x="403"/>
        <n x="146"/>
      </t>
    </mdx>
    <mdx n="0" f="v">
      <t c="3" si="227">
        <n x="225"/>
        <n x="406"/>
        <n x="146"/>
      </t>
    </mdx>
    <mdx n="0" f="v">
      <t c="3" si="227">
        <n x="225"/>
        <n x="407"/>
        <n x="146"/>
      </t>
    </mdx>
    <mdx n="0" f="v">
      <t c="3" si="227">
        <n x="225"/>
        <n x="408"/>
        <n x="146"/>
      </t>
    </mdx>
    <mdx n="0" f="v">
      <t c="3" si="227">
        <n x="225"/>
        <n x="409"/>
        <n x="146"/>
      </t>
    </mdx>
    <mdx n="0" f="v">
      <t c="3" si="227">
        <n x="225"/>
        <n x="410"/>
        <n x="146"/>
      </t>
    </mdx>
    <mdx n="0" f="v">
      <t c="3" si="227">
        <n x="225"/>
        <n x="411"/>
        <n x="146"/>
      </t>
    </mdx>
    <mdx n="0" f="v">
      <t c="3" si="227">
        <n x="225"/>
        <n x="413"/>
        <n x="146"/>
      </t>
    </mdx>
    <mdx n="0" f="v">
      <t c="3" si="227">
        <n x="225"/>
        <n x="400"/>
        <n x="146"/>
      </t>
    </mdx>
    <mdx n="0" f="v">
      <t c="3" si="227">
        <n x="225"/>
        <n x="401"/>
        <n x="146"/>
      </t>
    </mdx>
    <mdx n="0" f="v">
      <t c="3" si="227">
        <n x="225"/>
        <n x="402"/>
        <n x="146"/>
      </t>
    </mdx>
    <mdx n="0" f="v">
      <t c="3" si="227">
        <n x="225"/>
        <n x="277"/>
        <n x="146"/>
      </t>
    </mdx>
    <mdx n="0" f="v">
      <t c="3" si="227">
        <n x="225"/>
        <n x="417"/>
        <n x="146"/>
      </t>
    </mdx>
    <mdx n="0" f="v">
      <t c="3" si="227">
        <n x="225"/>
        <n x="412"/>
        <n x="146"/>
      </t>
    </mdx>
    <mdx n="0" f="v">
      <t c="3" si="227">
        <n x="225"/>
        <n x="414"/>
        <n x="146"/>
      </t>
    </mdx>
    <mdx n="0" f="v">
      <t c="3" si="227">
        <n x="225"/>
        <n x="415"/>
        <n x="146"/>
      </t>
    </mdx>
    <mdx n="0" f="v">
      <t c="3" si="227">
        <n x="225"/>
        <n x="416"/>
        <n x="146"/>
      </t>
    </mdx>
    <mdx n="0" f="v">
      <t c="3" si="227">
        <n x="225"/>
        <n x="427"/>
        <n x="146"/>
      </t>
    </mdx>
    <mdx n="0" f="v">
      <t c="3" si="227">
        <n x="225"/>
        <n x="418"/>
        <n x="146"/>
      </t>
    </mdx>
    <mdx n="0" f="v">
      <t c="3" si="227">
        <n x="225"/>
        <n x="419"/>
        <n x="146"/>
      </t>
    </mdx>
    <mdx n="0" f="v">
      <t c="3" si="227">
        <n x="225"/>
        <n x="420"/>
        <n x="146"/>
      </t>
    </mdx>
    <mdx n="0" f="v">
      <t c="3" si="227">
        <n x="225"/>
        <n x="301"/>
        <n x="146"/>
      </t>
    </mdx>
    <mdx n="0" f="v">
      <t c="3" si="227">
        <n x="225"/>
        <n x="299"/>
        <n x="146"/>
      </t>
    </mdx>
    <mdx n="0" f="v">
      <t c="3" si="227">
        <n x="225"/>
        <n x="297"/>
        <n x="146"/>
      </t>
    </mdx>
    <mdx n="0" f="v">
      <t c="3" si="227">
        <n x="225"/>
        <n x="421"/>
        <n x="146"/>
      </t>
    </mdx>
    <mdx n="0" f="v">
      <t c="3" si="227">
        <n x="225"/>
        <n x="442"/>
        <n x="146"/>
      </t>
    </mdx>
    <mdx n="0" f="v">
      <t c="3" si="227">
        <n x="225"/>
        <n x="422"/>
        <n x="146"/>
      </t>
    </mdx>
    <mdx n="0" f="v">
      <t c="3" si="227">
        <n x="225"/>
        <n x="423"/>
        <n x="146"/>
      </t>
    </mdx>
    <mdx n="0" f="v">
      <t c="3" si="227">
        <n x="225"/>
        <n x="424"/>
        <n x="146"/>
      </t>
    </mdx>
    <mdx n="0" f="v">
      <t c="3" si="227">
        <n x="225"/>
        <n x="425"/>
        <n x="146"/>
      </t>
    </mdx>
    <mdx n="0" f="v">
      <t c="3" si="227">
        <n x="225"/>
        <n x="348"/>
        <n x="146"/>
      </t>
    </mdx>
    <mdx n="0" f="v">
      <t c="3" si="227">
        <n x="225"/>
        <n x="327"/>
        <n x="146"/>
      </t>
    </mdx>
    <mdx n="0" f="v">
      <t c="3" si="227">
        <n x="225"/>
        <n x="426"/>
        <n x="146"/>
      </t>
    </mdx>
    <mdx n="0" f="v">
      <t c="3" si="227">
        <n x="225"/>
        <n x="329"/>
        <n x="146"/>
      </t>
    </mdx>
    <mdx n="0" f="v">
      <t c="3" si="227">
        <n x="225"/>
        <n x="428"/>
        <n x="146"/>
      </t>
    </mdx>
    <mdx n="0" f="v">
      <t c="3" si="227">
        <n x="225"/>
        <n x="328"/>
        <n x="146"/>
      </t>
    </mdx>
    <mdx n="0" f="v">
      <t c="3" si="227">
        <n x="225"/>
        <n x="429"/>
        <n x="146"/>
      </t>
    </mdx>
    <mdx n="0" f="v">
      <t c="3" si="227">
        <n x="225"/>
        <n x="430"/>
        <n x="146"/>
      </t>
    </mdx>
    <mdx n="0" f="v">
      <t c="3" si="227">
        <n x="225"/>
        <n x="431"/>
        <n x="146"/>
      </t>
    </mdx>
    <mdx n="0" f="v">
      <t c="3" si="227">
        <n x="225"/>
        <n x="432"/>
        <n x="146"/>
      </t>
    </mdx>
    <mdx n="0" f="v">
      <t c="3" si="227">
        <n x="225"/>
        <n x="433"/>
        <n x="146"/>
      </t>
    </mdx>
    <mdx n="0" f="v">
      <t c="3" si="227">
        <n x="225"/>
        <n x="452"/>
        <n x="146"/>
      </t>
    </mdx>
    <mdx n="0" f="v">
      <t c="3" si="227">
        <n x="225"/>
        <n x="326"/>
        <n x="146"/>
      </t>
    </mdx>
    <mdx n="0" f="v">
      <t c="3" si="227">
        <n x="225"/>
        <n x="435"/>
        <n x="146"/>
      </t>
    </mdx>
    <mdx n="0" f="v">
      <t c="3" si="227">
        <n x="225"/>
        <n x="436"/>
        <n x="146"/>
      </t>
    </mdx>
    <mdx n="0" f="v">
      <t c="3" si="227">
        <n x="225"/>
        <n x="437"/>
        <n x="146"/>
      </t>
    </mdx>
    <mdx n="0" f="v">
      <t c="3" si="227">
        <n x="225"/>
        <n x="294"/>
        <n x="146"/>
      </t>
    </mdx>
    <mdx n="0" f="v">
      <t c="3" si="227">
        <n x="225"/>
        <n x="293"/>
        <n x="146"/>
      </t>
    </mdx>
    <mdx n="0" f="v">
      <t c="3" si="227">
        <n x="225"/>
        <n x="443"/>
        <n x="146"/>
      </t>
    </mdx>
    <mdx n="0" f="v">
      <t c="3" si="227">
        <n x="225"/>
        <n x="444"/>
        <n x="146"/>
      </t>
    </mdx>
    <mdx n="0" f="v">
      <t c="3" si="227">
        <n x="225"/>
        <n x="445"/>
        <n x="146"/>
      </t>
    </mdx>
    <mdx n="0" f="v">
      <t c="3" si="227">
        <n x="225"/>
        <n x="446"/>
        <n x="146"/>
      </t>
    </mdx>
    <mdx n="0" f="v">
      <t c="3" si="227">
        <n x="225"/>
        <n x="434"/>
        <n x="146"/>
      </t>
    </mdx>
    <mdx n="0" f="v">
      <t c="3" si="227">
        <n x="225"/>
        <n x="346"/>
        <n x="146"/>
      </t>
    </mdx>
    <mdx n="0" f="v">
      <t c="3" si="227">
        <n x="225"/>
        <n x="276"/>
        <n x="146"/>
      </t>
    </mdx>
    <mdx n="0" f="v">
      <t c="3" si="227">
        <n x="225"/>
        <n x="453"/>
        <n x="146"/>
      </t>
    </mdx>
    <mdx n="0" f="v">
      <t c="3" si="227">
        <n x="225"/>
        <n x="454"/>
        <n x="146"/>
      </t>
    </mdx>
    <mdx n="0" f="v">
      <t c="3" si="227">
        <n x="225"/>
        <n x="455"/>
        <n x="146"/>
      </t>
    </mdx>
    <mdx n="0" f="v">
      <t c="3" si="227">
        <n x="225"/>
        <n x="456"/>
        <n x="146"/>
      </t>
    </mdx>
    <mdx n="0" f="v">
      <t c="3" si="227">
        <n x="225"/>
        <n x="438"/>
        <n x="146"/>
      </t>
    </mdx>
    <mdx n="0" f="v">
      <t c="3" si="227">
        <n x="225"/>
        <n x="350"/>
        <n x="146"/>
      </t>
    </mdx>
    <mdx n="0" f="v">
      <t c="3" si="227">
        <n x="225"/>
        <n x="439"/>
        <n x="146"/>
      </t>
    </mdx>
    <mdx n="0" f="v">
      <t c="3" si="227">
        <n x="225"/>
        <n x="440"/>
        <n x="146"/>
      </t>
    </mdx>
    <mdx n="0" f="v">
      <t c="3" si="227">
        <n x="225"/>
        <n x="441"/>
        <n x="146"/>
      </t>
    </mdx>
    <mdx n="0" f="v">
      <t c="3" si="227">
        <n x="225"/>
        <n x="447"/>
        <n x="146"/>
      </t>
    </mdx>
    <mdx n="0" f="v">
      <t c="3" si="227">
        <n x="225"/>
        <n x="461"/>
        <n x="146"/>
      </t>
    </mdx>
    <mdx n="0" f="v">
      <t c="3" si="227">
        <n x="225"/>
        <n x="462"/>
        <n x="146"/>
      </t>
    </mdx>
    <mdx n="0" f="v">
      <t c="3" si="227">
        <n x="225"/>
        <n x="463"/>
        <n x="146"/>
      </t>
    </mdx>
    <mdx n="0" f="v">
      <t c="3" si="227">
        <n x="225"/>
        <n x="464"/>
        <n x="146"/>
      </t>
    </mdx>
    <mdx n="0" f="v">
      <t c="3" si="227">
        <n x="225"/>
        <n x="465"/>
        <n x="146"/>
      </t>
    </mdx>
    <mdx n="0" f="v">
      <t c="3" si="227">
        <n x="225"/>
        <n x="466"/>
        <n x="146"/>
      </t>
    </mdx>
    <mdx n="0" f="v">
      <t c="3" si="227">
        <n x="225"/>
        <n x="467"/>
        <n x="146"/>
      </t>
    </mdx>
    <mdx n="0" f="v">
      <t c="3" si="227">
        <n x="225"/>
        <n x="459"/>
        <n x="146"/>
      </t>
    </mdx>
    <mdx n="0" f="v">
      <t c="3" si="227">
        <n x="225"/>
        <n x="448"/>
        <n x="146"/>
      </t>
    </mdx>
    <mdx n="0" f="v">
      <t c="3" si="227">
        <n x="225"/>
        <n x="449"/>
        <n x="146"/>
      </t>
    </mdx>
    <mdx n="0" f="v">
      <t c="3" si="227">
        <n x="225"/>
        <n x="450"/>
        <n x="146"/>
      </t>
    </mdx>
    <mdx n="0" f="v">
      <t c="3" si="227">
        <n x="225"/>
        <n x="451"/>
        <n x="146"/>
      </t>
    </mdx>
    <mdx n="0" f="v">
      <t c="3" si="227">
        <n x="225"/>
        <n x="457"/>
        <n x="146"/>
      </t>
    </mdx>
    <mdx n="0" f="v">
      <t c="3" si="227">
        <n x="225"/>
        <n x="458"/>
        <n x="146"/>
      </t>
    </mdx>
    <mdx n="0" f="v">
      <t c="3" si="227">
        <n x="225"/>
        <n x="473"/>
        <n x="146"/>
      </t>
    </mdx>
    <mdx n="0" f="v">
      <t c="3" si="227">
        <n x="225"/>
        <n x="474"/>
        <n x="146"/>
      </t>
    </mdx>
    <mdx n="0" f="v">
      <t c="3" si="227">
        <n x="225"/>
        <n x="475"/>
        <n x="146"/>
      </t>
    </mdx>
    <mdx n="0" f="v">
      <t c="3" si="227">
        <n x="225"/>
        <n x="476"/>
        <n x="146"/>
      </t>
    </mdx>
    <mdx n="0" f="v">
      <t c="3" si="227">
        <n x="225"/>
        <n x="468"/>
        <n x="146"/>
      </t>
    </mdx>
    <mdx n="0" f="v">
      <t c="3" si="227">
        <n x="225"/>
        <n x="469"/>
        <n x="146"/>
      </t>
    </mdx>
    <mdx n="0" f="v">
      <t c="3" si="227">
        <n x="225"/>
        <n x="470"/>
        <n x="146"/>
      </t>
    </mdx>
    <mdx n="0" f="v">
      <t c="3" si="227">
        <n x="225"/>
        <n x="471"/>
        <n x="146"/>
      </t>
    </mdx>
    <mdx n="0" f="v">
      <t c="3" si="227">
        <n x="225"/>
        <n x="477"/>
        <n x="146"/>
      </t>
    </mdx>
    <mdx n="0" f="v">
      <t c="3" si="227">
        <n x="225"/>
        <n x="478"/>
        <n x="146"/>
      </t>
    </mdx>
    <mdx n="0" f="v">
      <t c="3" si="227">
        <n x="225"/>
        <n x="479"/>
        <n x="146"/>
      </t>
    </mdx>
    <mdx n="0" f="v">
      <t c="3" si="227">
        <n x="225"/>
        <n x="472"/>
        <n x="146"/>
      </t>
    </mdx>
    <mdx n="0" f="v">
      <t c="3" si="227">
        <n x="225"/>
        <n x="480"/>
        <n x="146"/>
      </t>
    </mdx>
    <mdx n="0" f="v">
      <t c="3" si="227">
        <n x="225"/>
        <n x="481"/>
        <n x="146"/>
      </t>
    </mdx>
    <mdx n="0" f="v">
      <t c="3" si="227">
        <n x="225"/>
        <n x="483"/>
        <n x="146"/>
      </t>
    </mdx>
    <mdx n="0" f="v">
      <t c="3" si="227">
        <n x="225"/>
        <n x="484"/>
        <n x="146"/>
      </t>
    </mdx>
    <mdx n="0" f="v">
      <t c="3" si="227">
        <n x="225"/>
        <n x="485"/>
        <n x="146"/>
      </t>
    </mdx>
    <mdx n="0" f="v">
      <t c="3" si="227">
        <n x="225"/>
        <n x="486"/>
        <n x="146"/>
      </t>
    </mdx>
    <mdx n="0" f="v">
      <t c="3" si="227">
        <n x="225"/>
        <n x="487"/>
        <n x="146"/>
      </t>
    </mdx>
    <mdx n="0" f="v">
      <t c="3" si="227">
        <n x="225"/>
        <n x="488"/>
        <n x="146"/>
      </t>
    </mdx>
    <mdx n="0" f="v">
      <t c="3" si="227">
        <n x="225"/>
        <n x="489"/>
        <n x="146"/>
      </t>
    </mdx>
    <mdx n="0" f="v">
      <t c="3" si="227">
        <n x="225"/>
        <n x="482"/>
        <n x="146"/>
      </t>
    </mdx>
    <mdx n="0" f="v">
      <t c="3" si="227">
        <n x="225"/>
        <n x="490"/>
        <n x="146"/>
      </t>
    </mdx>
    <mdx n="0" f="v">
      <t c="3" si="227">
        <n x="225"/>
        <n x="492"/>
        <n x="146"/>
      </t>
    </mdx>
    <mdx n="0" f="v">
      <t c="3" si="227">
        <n x="225"/>
        <n x="493"/>
        <n x="146"/>
      </t>
    </mdx>
    <mdx n="0" f="v">
      <t c="3" si="227">
        <n x="225"/>
        <n x="491"/>
        <n x="146"/>
      </t>
    </mdx>
    <mdx n="0" f="v">
      <t c="3" si="227">
        <n x="225"/>
        <n x="495"/>
        <n x="146"/>
      </t>
    </mdx>
    <mdx n="0" f="v">
      <t c="3" si="227">
        <n x="225"/>
        <n x="496"/>
        <n x="146"/>
      </t>
    </mdx>
    <mdx n="0" f="v">
      <t c="3" si="227">
        <n x="225"/>
        <n x="500"/>
        <n x="146"/>
      </t>
    </mdx>
    <mdx n="0" f="v">
      <t c="3" si="227">
        <n x="225"/>
        <n x="494"/>
        <n x="146"/>
      </t>
    </mdx>
    <mdx n="0" f="v">
      <t c="3" si="227">
        <n x="225"/>
        <n x="497"/>
        <n x="146"/>
      </t>
    </mdx>
    <mdx n="0" f="v">
      <t c="3" si="227">
        <n x="225"/>
        <n x="498"/>
        <n x="146"/>
      </t>
    </mdx>
    <mdx n="0" f="v">
      <t c="3" si="227">
        <n x="225"/>
        <n x="499"/>
        <n x="146"/>
      </t>
    </mdx>
    <mdx n="0" f="v">
      <t c="3" si="227">
        <n x="225"/>
        <n x="501"/>
        <n x="146"/>
      </t>
    </mdx>
    <mdx n="0" f="v">
      <t c="3" si="227">
        <n x="225"/>
        <n x="502"/>
        <n x="146"/>
      </t>
    </mdx>
    <mdx n="0" f="v">
      <t c="3" si="227">
        <n x="225"/>
        <n x="508"/>
        <n x="146"/>
      </t>
    </mdx>
    <mdx n="0" f="v">
      <t c="3" si="227">
        <n x="225"/>
        <n x="509"/>
        <n x="146"/>
      </t>
    </mdx>
    <mdx n="0" f="v">
      <t c="3" si="227">
        <n x="225"/>
        <n x="507"/>
        <n x="146"/>
      </t>
    </mdx>
    <mdx n="0" f="v">
      <t c="3" si="227">
        <n x="225"/>
        <n x="503"/>
        <n x="146"/>
      </t>
    </mdx>
    <mdx n="0" f="v">
      <t c="3" si="227">
        <n x="225"/>
        <n x="504"/>
        <n x="146"/>
      </t>
    </mdx>
    <mdx n="0" f="v">
      <t c="3" si="227">
        <n x="225"/>
        <n x="505"/>
        <n x="146"/>
      </t>
    </mdx>
    <mdx n="0" f="v">
      <t c="3" si="227">
        <n x="225"/>
        <n x="506"/>
        <n x="146"/>
      </t>
    </mdx>
    <mdx n="0" f="v">
      <t c="3" si="227">
        <n x="225"/>
        <n x="519"/>
        <n x="146"/>
      </t>
    </mdx>
    <mdx n="0" f="v">
      <t c="3" si="227">
        <n x="225"/>
        <n x="513"/>
        <n x="146"/>
      </t>
    </mdx>
    <mdx n="0" f="v">
      <t c="3" si="227">
        <n x="225"/>
        <n x="514"/>
        <n x="146"/>
      </t>
    </mdx>
    <mdx n="0" f="v">
      <t c="3" si="227">
        <n x="225"/>
        <n x="515"/>
        <n x="146"/>
      </t>
    </mdx>
    <mdx n="0" f="v">
      <t c="3" si="227">
        <n x="225"/>
        <n x="510"/>
        <n x="146"/>
      </t>
    </mdx>
    <mdx n="0" f="v">
      <t c="3" si="227">
        <n x="225"/>
        <n x="511"/>
        <n x="146"/>
      </t>
    </mdx>
    <mdx n="0" f="v">
      <t c="3" si="227">
        <n x="225"/>
        <n x="512"/>
        <n x="146"/>
      </t>
    </mdx>
    <mdx n="0" f="v">
      <t c="3" si="227">
        <n x="225"/>
        <n x="516"/>
        <n x="146"/>
      </t>
    </mdx>
    <mdx n="0" f="v">
      <t c="3" si="227">
        <n x="225"/>
        <n x="517"/>
        <n x="146"/>
      </t>
    </mdx>
    <mdx n="0" f="v">
      <t c="3" si="227">
        <n x="225"/>
        <n x="518"/>
        <n x="146"/>
      </t>
    </mdx>
    <mdx n="0" f="v">
      <t c="3" si="227">
        <n x="225"/>
        <n x="522"/>
        <n x="146"/>
      </t>
    </mdx>
    <mdx n="0" f="v">
      <t c="3" si="227">
        <n x="225"/>
        <n x="525"/>
        <n x="146"/>
      </t>
    </mdx>
    <mdx n="0" f="v">
      <t c="3" si="227">
        <n x="225"/>
        <n x="520"/>
        <n x="146"/>
      </t>
    </mdx>
    <mdx n="0" f="v">
      <t c="3" si="227">
        <n x="225"/>
        <n x="521"/>
        <n x="146"/>
      </t>
    </mdx>
    <mdx n="0" f="v">
      <t c="3" si="227">
        <n x="225"/>
        <n x="523"/>
        <n x="146"/>
      </t>
    </mdx>
    <mdx n="0" f="v">
      <t c="3" si="227">
        <n x="225"/>
        <n x="528"/>
        <n x="146"/>
      </t>
    </mdx>
    <mdx n="0" f="v">
      <t c="3" si="227">
        <n x="225"/>
        <n x="529"/>
        <n x="146"/>
      </t>
    </mdx>
    <mdx n="0" f="v">
      <t c="3" si="227">
        <n x="225"/>
        <n x="526"/>
        <n x="146"/>
      </t>
    </mdx>
    <mdx n="0" f="v">
      <t c="3" si="227">
        <n x="225"/>
        <n x="531"/>
        <n x="146"/>
      </t>
    </mdx>
    <mdx n="0" f="v">
      <t c="3" si="227">
        <n x="225"/>
        <n x="524"/>
        <n x="146"/>
      </t>
    </mdx>
    <mdx n="0" f="v">
      <t c="3" si="227">
        <n x="225"/>
        <n x="527"/>
        <n x="146"/>
      </t>
    </mdx>
    <mdx n="0" f="v">
      <t c="3" si="227">
        <n x="225"/>
        <n x="530"/>
        <n x="146"/>
      </t>
    </mdx>
    <mdx n="0" f="v">
      <t c="3" si="227">
        <n x="225"/>
        <n x="533"/>
        <n x="146"/>
      </t>
    </mdx>
    <mdx n="0" f="v">
      <t c="3" si="227">
        <n x="225"/>
        <n x="532"/>
        <n x="146"/>
      </t>
    </mdx>
    <mdx n="0" f="v">
      <t c="3" si="227">
        <n x="225"/>
        <n x="534"/>
        <n x="146"/>
      </t>
    </mdx>
    <mdx n="0" f="v">
      <t c="3" si="227">
        <n x="225"/>
        <n x="535"/>
        <n x="146"/>
      </t>
    </mdx>
    <mdx n="0" f="v">
      <t c="3" si="227">
        <n x="225"/>
        <n x="537"/>
        <n x="146"/>
      </t>
    </mdx>
    <mdx n="0" f="v">
      <t c="3" si="227">
        <n x="225"/>
        <n x="536"/>
        <n x="146"/>
      </t>
    </mdx>
    <mdx n="0" f="v">
      <t c="3" si="227">
        <n x="225"/>
        <n x="538"/>
        <n x="146"/>
      </t>
    </mdx>
    <mdx n="0" f="v">
      <t c="3" si="227">
        <n x="225"/>
        <n x="539"/>
        <n x="146"/>
      </t>
    </mdx>
    <mdx n="0" f="v">
      <t c="3" si="227">
        <n x="225"/>
        <n x="540"/>
        <n x="146"/>
      </t>
    </mdx>
    <mdx n="0" f="v">
      <t c="3" si="227">
        <n x="225"/>
        <n x="541"/>
        <n x="146"/>
      </t>
    </mdx>
    <mdx n="0" f="v">
      <t c="3" si="227">
        <n x="225"/>
        <n x="542"/>
        <n x="146"/>
      </t>
    </mdx>
    <mdx n="0" f="v">
      <t c="3" si="227">
        <n x="225"/>
        <n x="545"/>
        <n x="146"/>
      </t>
    </mdx>
    <mdx n="0" f="v">
      <t c="3" si="227">
        <n x="225"/>
        <n x="543"/>
        <n x="146"/>
      </t>
    </mdx>
    <mdx n="0" f="v">
      <t c="3" si="227">
        <n x="225"/>
        <n x="546"/>
        <n x="146"/>
      </t>
    </mdx>
    <mdx n="0" f="v">
      <t c="3" si="227">
        <n x="225"/>
        <n x="544"/>
        <n x="146"/>
      </t>
    </mdx>
    <mdx n="0" f="v">
      <t c="3" si="227">
        <n x="225"/>
        <n x="272"/>
        <n x="147"/>
      </t>
    </mdx>
    <mdx n="0" f="v">
      <t c="3" si="227">
        <n x="225"/>
        <n x="271"/>
        <n x="147"/>
      </t>
    </mdx>
    <mdx n="0" f="v">
      <t c="3" si="227">
        <n x="225"/>
        <n x="270"/>
        <n x="147"/>
      </t>
    </mdx>
    <mdx n="0" f="v">
      <t c="3" si="227">
        <n x="225"/>
        <n x="268"/>
        <n x="147"/>
      </t>
    </mdx>
    <mdx n="0" f="v">
      <t c="3" si="227">
        <n x="225"/>
        <n x="355"/>
        <n x="147"/>
      </t>
    </mdx>
    <mdx n="0" f="v">
      <t c="3" si="227">
        <n x="225"/>
        <n x="356"/>
        <n x="147"/>
      </t>
    </mdx>
    <mdx n="0" f="v">
      <t c="3" si="227">
        <n x="225"/>
        <n x="357"/>
        <n x="147"/>
      </t>
    </mdx>
    <mdx n="0" f="v">
      <t c="3" si="227">
        <n x="225"/>
        <n x="358"/>
        <n x="147"/>
      </t>
    </mdx>
    <mdx n="0" f="v">
      <t c="3" si="227">
        <n x="225"/>
        <n x="359"/>
        <n x="147"/>
      </t>
    </mdx>
    <mdx n="0" f="v">
      <t c="3" si="227">
        <n x="225"/>
        <n x="360"/>
        <n x="147"/>
      </t>
    </mdx>
    <mdx n="0" f="v">
      <t c="3" si="227">
        <n x="225"/>
        <n x="361"/>
        <n x="147"/>
      </t>
    </mdx>
    <mdx n="0" f="v">
      <t c="3" si="227">
        <n x="225"/>
        <n x="547"/>
        <n x="147"/>
      </t>
    </mdx>
    <mdx n="0" f="v">
      <t c="3" si="227">
        <n x="225"/>
        <n x="362"/>
        <n x="147"/>
      </t>
    </mdx>
    <mdx n="0" f="v">
      <t c="3" si="227">
        <n x="225"/>
        <n x="363"/>
        <n x="147"/>
      </t>
    </mdx>
    <mdx n="0" f="v">
      <t c="3" si="227">
        <n x="225"/>
        <n x="364"/>
        <n x="147"/>
      </t>
    </mdx>
    <mdx n="0" f="v">
      <t c="3" si="227">
        <n x="225"/>
        <n x="548"/>
        <n x="147"/>
      </t>
    </mdx>
    <mdx n="0" f="v">
      <t c="3" si="227">
        <n x="225"/>
        <n x="365"/>
        <n x="147"/>
      </t>
    </mdx>
    <mdx n="0" f="v">
      <t c="3" si="227">
        <n x="225"/>
        <n x="366"/>
        <n x="147"/>
      </t>
    </mdx>
    <mdx n="0" f="v">
      <t c="3" si="227">
        <n x="225"/>
        <n x="367"/>
        <n x="147"/>
      </t>
    </mdx>
    <mdx n="0" f="v">
      <t c="3" si="227">
        <n x="225"/>
        <n x="368"/>
        <n x="147"/>
      </t>
    </mdx>
    <mdx n="0" f="v">
      <t c="3" si="227">
        <n x="225"/>
        <n x="369"/>
        <n x="147"/>
      </t>
    </mdx>
    <mdx n="0" f="v">
      <t c="3" si="227">
        <n x="225"/>
        <n x="307"/>
        <n x="147"/>
      </t>
    </mdx>
    <mdx n="0" f="v">
      <t c="3" si="227">
        <n x="225"/>
        <n x="370"/>
        <n x="147"/>
      </t>
    </mdx>
    <mdx n="0" f="v">
      <t c="3" si="227">
        <n x="225"/>
        <n x="371"/>
        <n x="147"/>
      </t>
    </mdx>
    <mdx n="0" f="v">
      <t c="3" si="227">
        <n x="225"/>
        <n x="372"/>
        <n x="147"/>
      </t>
    </mdx>
    <mdx n="0" f="v">
      <t c="3" si="227">
        <n x="225"/>
        <n x="373"/>
        <n x="147"/>
      </t>
    </mdx>
    <mdx n="0" f="v">
      <t c="3" si="227">
        <n x="225"/>
        <n x="374"/>
        <n x="147"/>
      </t>
    </mdx>
    <mdx n="0" f="v">
      <t c="3" si="227">
        <n x="225"/>
        <n x="375"/>
        <n x="147"/>
      </t>
    </mdx>
    <mdx n="0" f="v">
      <t c="3" si="227">
        <n x="225"/>
        <n x="281"/>
        <n x="147"/>
      </t>
    </mdx>
    <mdx n="0" f="v">
      <t c="3" si="227">
        <n x="225"/>
        <n x="376"/>
        <n x="147"/>
      </t>
    </mdx>
    <mdx n="0" f="v">
      <t c="3" si="227">
        <n x="225"/>
        <n x="377"/>
        <n x="147"/>
      </t>
    </mdx>
    <mdx n="0" f="v">
      <t c="3" si="227">
        <n x="225"/>
        <n x="280"/>
        <n x="147"/>
      </t>
    </mdx>
    <mdx n="0" f="v">
      <t c="3" si="227">
        <n x="225"/>
        <n x="311"/>
        <n x="147"/>
      </t>
    </mdx>
    <mdx n="0" f="v">
      <t c="3" si="227">
        <n x="225"/>
        <n x="378"/>
        <n x="147"/>
      </t>
    </mdx>
    <mdx n="0" f="v">
      <t c="3" si="227">
        <n x="225"/>
        <n x="379"/>
        <n x="147"/>
      </t>
    </mdx>
    <mdx n="0" f="v">
      <t c="3" si="227">
        <n x="225"/>
        <n x="380"/>
        <n x="147"/>
      </t>
    </mdx>
    <mdx n="0" f="v">
      <t c="3" si="227">
        <n x="225"/>
        <n x="381"/>
        <n x="147"/>
      </t>
    </mdx>
    <mdx n="0" f="v">
      <t c="3" si="227">
        <n x="225"/>
        <n x="382"/>
        <n x="147"/>
      </t>
    </mdx>
    <mdx n="0" f="v">
      <t c="3" si="227">
        <n x="225"/>
        <n x="383"/>
        <n x="147"/>
      </t>
    </mdx>
    <mdx n="0" f="v">
      <t c="3" si="227">
        <n x="225"/>
        <n x="384"/>
        <n x="147"/>
      </t>
    </mdx>
    <mdx n="0" f="v">
      <t c="3" si="227">
        <n x="225"/>
        <n x="385"/>
        <n x="147"/>
      </t>
    </mdx>
    <mdx n="0" f="v">
      <t c="3" si="227">
        <n x="225"/>
        <n x="387"/>
        <n x="147"/>
      </t>
    </mdx>
    <mdx n="0" f="v">
      <t c="3" si="227">
        <n x="225"/>
        <n x="388"/>
        <n x="147"/>
      </t>
    </mdx>
    <mdx n="0" f="v">
      <t c="3" si="227">
        <n x="225"/>
        <n x="389"/>
        <n x="147"/>
      </t>
    </mdx>
    <mdx n="0" f="v">
      <t c="3" si="227">
        <n x="225"/>
        <n x="390"/>
        <n x="147"/>
      </t>
    </mdx>
    <mdx n="0" f="v">
      <t c="3" si="227">
        <n x="225"/>
        <n x="391"/>
        <n x="147"/>
      </t>
    </mdx>
    <mdx n="0" f="v">
      <t c="3" si="227">
        <n x="225"/>
        <n x="393"/>
        <n x="147"/>
      </t>
    </mdx>
    <mdx n="0" f="v">
      <t c="3" si="227">
        <n x="225"/>
        <n x="394"/>
        <n x="147"/>
      </t>
    </mdx>
    <mdx n="0" f="v">
      <t c="3" si="227">
        <n x="225"/>
        <n x="395"/>
        <n x="147"/>
      </t>
    </mdx>
    <mdx n="0" f="v">
      <t c="3" si="227">
        <n x="225"/>
        <n x="278"/>
        <n x="147"/>
      </t>
    </mdx>
    <mdx n="0" f="v">
      <t c="3" si="227">
        <n x="225"/>
        <n x="396"/>
        <n x="147"/>
      </t>
    </mdx>
    <mdx n="0" f="v">
      <t c="3" si="227">
        <n x="225"/>
        <n x="397"/>
        <n x="147"/>
      </t>
    </mdx>
    <mdx n="0" f="v">
      <t c="3" si="227">
        <n x="225"/>
        <n x="398"/>
        <n x="147"/>
      </t>
    </mdx>
    <mdx n="0" f="v">
      <t c="3" si="227">
        <n x="225"/>
        <n x="392"/>
        <n x="147"/>
      </t>
    </mdx>
    <mdx n="0" f="v">
      <t c="3" si="227">
        <n x="225"/>
        <n x="404"/>
        <n x="147"/>
      </t>
    </mdx>
    <mdx n="0" f="v">
      <t c="3" si="227">
        <n x="225"/>
        <n x="405"/>
        <n x="147"/>
      </t>
    </mdx>
    <mdx n="0" f="v">
      <t c="3" si="227">
        <n x="225"/>
        <n x="399"/>
        <n x="147"/>
      </t>
    </mdx>
    <mdx n="0" f="v">
      <t c="3" si="227">
        <n x="225"/>
        <n x="406"/>
        <n x="147"/>
      </t>
    </mdx>
    <mdx n="0" f="v">
      <t c="3" si="227">
        <n x="225"/>
        <n x="407"/>
        <n x="147"/>
      </t>
    </mdx>
    <mdx n="0" f="v">
      <t c="3" si="227">
        <n x="225"/>
        <n x="408"/>
        <n x="147"/>
      </t>
    </mdx>
    <mdx n="0" f="v">
      <t c="3" si="227">
        <n x="225"/>
        <n x="409"/>
        <n x="147"/>
      </t>
    </mdx>
    <mdx n="0" f="v">
      <t c="3" si="227">
        <n x="225"/>
        <n x="410"/>
        <n x="147"/>
      </t>
    </mdx>
    <mdx n="0" f="v">
      <t c="3" si="227">
        <n x="225"/>
        <n x="413"/>
        <n x="147"/>
      </t>
    </mdx>
    <mdx n="0" f="v">
      <t c="3" si="227">
        <n x="225"/>
        <n x="411"/>
        <n x="147"/>
      </t>
    </mdx>
    <mdx n="0" f="v">
      <t c="3" si="227">
        <n x="225"/>
        <n x="403"/>
        <n x="147"/>
      </t>
    </mdx>
    <mdx n="0" f="v">
      <t c="3" si="227">
        <n x="225"/>
        <n x="412"/>
        <n x="147"/>
      </t>
    </mdx>
    <mdx n="0" f="v">
      <t c="3" si="227">
        <n x="225"/>
        <n x="400"/>
        <n x="147"/>
      </t>
    </mdx>
    <mdx n="0" f="v">
      <t c="3" si="227">
        <n x="225"/>
        <n x="401"/>
        <n x="147"/>
      </t>
    </mdx>
    <mdx n="0" f="v">
      <t c="3" si="227">
        <n x="225"/>
        <n x="402"/>
        <n x="147"/>
      </t>
    </mdx>
    <mdx n="0" f="v">
      <t c="3" si="227">
        <n x="225"/>
        <n x="277"/>
        <n x="147"/>
      </t>
    </mdx>
    <mdx n="0" f="v">
      <t c="3" si="227">
        <n x="225"/>
        <n x="417"/>
        <n x="147"/>
      </t>
    </mdx>
    <mdx n="0" f="v">
      <t c="3" si="227">
        <n x="225"/>
        <n x="414"/>
        <n x="147"/>
      </t>
    </mdx>
    <mdx n="0" f="v">
      <t c="3" si="227">
        <n x="225"/>
        <n x="415"/>
        <n x="147"/>
      </t>
    </mdx>
    <mdx n="0" f="v">
      <t c="3" si="227">
        <n x="225"/>
        <n x="416"/>
        <n x="147"/>
      </t>
    </mdx>
    <mdx n="0" f="v">
      <t c="3" si="227">
        <n x="225"/>
        <n x="427"/>
        <n x="147"/>
      </t>
    </mdx>
    <mdx n="0" f="v">
      <t c="3" si="227">
        <n x="225"/>
        <n x="418"/>
        <n x="147"/>
      </t>
    </mdx>
    <mdx n="0" f="v">
      <t c="3" si="227">
        <n x="225"/>
        <n x="419"/>
        <n x="147"/>
      </t>
    </mdx>
    <mdx n="0" f="v">
      <t c="3" si="227">
        <n x="225"/>
        <n x="420"/>
        <n x="147"/>
      </t>
    </mdx>
    <mdx n="0" f="v">
      <t c="3" si="227">
        <n x="225"/>
        <n x="301"/>
        <n x="147"/>
      </t>
    </mdx>
    <mdx n="0" f="v">
      <t c="3" si="227">
        <n x="225"/>
        <n x="299"/>
        <n x="147"/>
      </t>
    </mdx>
    <mdx n="0" f="v">
      <t c="3" si="227">
        <n x="225"/>
        <n x="297"/>
        <n x="147"/>
      </t>
    </mdx>
    <mdx n="0" f="v">
      <t c="3" si="227">
        <n x="225"/>
        <n x="421"/>
        <n x="147"/>
      </t>
    </mdx>
    <mdx n="0" f="v">
      <t c="3" si="227">
        <n x="225"/>
        <n x="433"/>
        <n x="147"/>
      </t>
    </mdx>
    <mdx n="0" f="v">
      <t c="3" si="227">
        <n x="225"/>
        <n x="422"/>
        <n x="147"/>
      </t>
    </mdx>
    <mdx n="0" f="v">
      <t c="3" si="227">
        <n x="225"/>
        <n x="423"/>
        <n x="147"/>
      </t>
    </mdx>
    <mdx n="0" f="v">
      <t c="3" si="227">
        <n x="225"/>
        <n x="424"/>
        <n x="147"/>
      </t>
    </mdx>
    <mdx n="0" f="v">
      <t c="3" si="227">
        <n x="225"/>
        <n x="425"/>
        <n x="147"/>
      </t>
    </mdx>
    <mdx n="0" f="v">
      <t c="3" si="227">
        <n x="225"/>
        <n x="348"/>
        <n x="147"/>
      </t>
    </mdx>
    <mdx n="0" f="v">
      <t c="3" si="227">
        <n x="225"/>
        <n x="327"/>
        <n x="147"/>
      </t>
    </mdx>
    <mdx n="0" f="v">
      <t c="3" si="227">
        <n x="225"/>
        <n x="426"/>
        <n x="147"/>
      </t>
    </mdx>
    <mdx n="0" f="v">
      <t c="3" si="227">
        <n x="225"/>
        <n x="329"/>
        <n x="147"/>
      </t>
    </mdx>
    <mdx n="0" f="v">
      <t c="3" si="227">
        <n x="225"/>
        <n x="428"/>
        <n x="147"/>
      </t>
    </mdx>
    <mdx n="0" f="v">
      <t c="3" si="227">
        <n x="225"/>
        <n x="328"/>
        <n x="147"/>
      </t>
    </mdx>
    <mdx n="0" f="v">
      <t c="3" si="227">
        <n x="225"/>
        <n x="429"/>
        <n x="147"/>
      </t>
    </mdx>
    <mdx n="0" f="v">
      <t c="3" si="227">
        <n x="225"/>
        <n x="430"/>
        <n x="147"/>
      </t>
    </mdx>
    <mdx n="0" f="v">
      <t c="3" si="227">
        <n x="225"/>
        <n x="431"/>
        <n x="147"/>
      </t>
    </mdx>
    <mdx n="0" f="v">
      <t c="3" si="227">
        <n x="225"/>
        <n x="432"/>
        <n x="147"/>
      </t>
    </mdx>
    <mdx n="0" f="v">
      <t c="3" si="227">
        <n x="225"/>
        <n x="442"/>
        <n x="147"/>
      </t>
    </mdx>
    <mdx n="0" f="v">
      <t c="3" si="227">
        <n x="225"/>
        <n x="326"/>
        <n x="147"/>
      </t>
    </mdx>
    <mdx n="0" f="v">
      <t c="3" si="227">
        <n x="225"/>
        <n x="435"/>
        <n x="147"/>
      </t>
    </mdx>
    <mdx n="0" f="v">
      <t c="3" si="227">
        <n x="225"/>
        <n x="436"/>
        <n x="147"/>
      </t>
    </mdx>
    <mdx n="0" f="v">
      <t c="3" si="227">
        <n x="225"/>
        <n x="437"/>
        <n x="147"/>
      </t>
    </mdx>
    <mdx n="0" f="v">
      <t c="3" si="227">
        <n x="225"/>
        <n x="294"/>
        <n x="147"/>
      </t>
    </mdx>
    <mdx n="0" f="v">
      <t c="3" si="227">
        <n x="225"/>
        <n x="293"/>
        <n x="147"/>
      </t>
    </mdx>
    <mdx n="0" f="v">
      <t c="3" si="227">
        <n x="225"/>
        <n x="452"/>
        <n x="147"/>
      </t>
    </mdx>
    <mdx n="0" f="v">
      <t c="3" si="227">
        <n x="225"/>
        <n x="443"/>
        <n x="147"/>
      </t>
    </mdx>
    <mdx n="0" f="v">
      <t c="3" si="227">
        <n x="225"/>
        <n x="444"/>
        <n x="147"/>
      </t>
    </mdx>
    <mdx n="0" f="v">
      <t c="3" si="227">
        <n x="225"/>
        <n x="445"/>
        <n x="147"/>
      </t>
    </mdx>
    <mdx n="0" f="v">
      <t c="3" si="227">
        <n x="225"/>
        <n x="446"/>
        <n x="147"/>
      </t>
    </mdx>
    <mdx n="0" f="v">
      <t c="3" si="227">
        <n x="225"/>
        <n x="434"/>
        <n x="147"/>
      </t>
    </mdx>
    <mdx n="0" f="v">
      <t c="3" si="227">
        <n x="225"/>
        <n x="276"/>
        <n x="147"/>
      </t>
    </mdx>
    <mdx n="0" f="v">
      <t c="3" si="227">
        <n x="225"/>
        <n x="453"/>
        <n x="147"/>
      </t>
    </mdx>
    <mdx n="0" f="v">
      <t c="3" si="227">
        <n x="225"/>
        <n x="454"/>
        <n x="147"/>
      </t>
    </mdx>
    <mdx n="0" f="v">
      <t c="3" si="227">
        <n x="225"/>
        <n x="455"/>
        <n x="147"/>
      </t>
    </mdx>
    <mdx n="0" f="v">
      <t c="3" si="227">
        <n x="225"/>
        <n x="456"/>
        <n x="147"/>
      </t>
    </mdx>
    <mdx n="0" f="v">
      <t c="3" si="227">
        <n x="225"/>
        <n x="346"/>
        <n x="147"/>
      </t>
    </mdx>
    <mdx n="0" f="v">
      <t c="3" si="227">
        <n x="225"/>
        <n x="438"/>
        <n x="147"/>
      </t>
    </mdx>
    <mdx n="0" f="v">
      <t c="3" si="227">
        <n x="225"/>
        <n x="350"/>
        <n x="147"/>
      </t>
    </mdx>
    <mdx n="0" f="v">
      <t c="3" si="227">
        <n x="225"/>
        <n x="439"/>
        <n x="147"/>
      </t>
    </mdx>
    <mdx n="0" f="v">
      <t c="3" si="227">
        <n x="225"/>
        <n x="440"/>
        <n x="147"/>
      </t>
    </mdx>
    <mdx n="0" f="v">
      <t c="3" si="227">
        <n x="225"/>
        <n x="441"/>
        <n x="147"/>
      </t>
    </mdx>
    <mdx n="0" f="v">
      <t c="3" si="227">
        <n x="225"/>
        <n x="447"/>
        <n x="147"/>
      </t>
    </mdx>
    <mdx n="0" f="v">
      <t c="3" si="227">
        <n x="225"/>
        <n x="461"/>
        <n x="147"/>
      </t>
    </mdx>
    <mdx n="0" f="v">
      <t c="3" si="227">
        <n x="225"/>
        <n x="462"/>
        <n x="147"/>
      </t>
    </mdx>
    <mdx n="0" f="v">
      <t c="3" si="227">
        <n x="225"/>
        <n x="463"/>
        <n x="147"/>
      </t>
    </mdx>
    <mdx n="0" f="v">
      <t c="3" si="227">
        <n x="225"/>
        <n x="464"/>
        <n x="147"/>
      </t>
    </mdx>
    <mdx n="0" f="v">
      <t c="3" si="227">
        <n x="225"/>
        <n x="465"/>
        <n x="147"/>
      </t>
    </mdx>
    <mdx n="0" f="v">
      <t c="3" si="227">
        <n x="225"/>
        <n x="466"/>
        <n x="147"/>
      </t>
    </mdx>
    <mdx n="0" f="v">
      <t c="3" si="227">
        <n x="225"/>
        <n x="467"/>
        <n x="147"/>
      </t>
    </mdx>
    <mdx n="0" f="v">
      <t c="3" si="227">
        <n x="225"/>
        <n x="459"/>
        <n x="147"/>
      </t>
    </mdx>
    <mdx n="0" f="v">
      <t c="3" si="227">
        <n x="225"/>
        <n x="448"/>
        <n x="147"/>
      </t>
    </mdx>
    <mdx n="0" f="v">
      <t c="3" si="227">
        <n x="225"/>
        <n x="449"/>
        <n x="147"/>
      </t>
    </mdx>
    <mdx n="0" f="v">
      <t c="3" si="227">
        <n x="225"/>
        <n x="450"/>
        <n x="147"/>
      </t>
    </mdx>
    <mdx n="0" f="v">
      <t c="3" si="227">
        <n x="225"/>
        <n x="451"/>
        <n x="147"/>
      </t>
    </mdx>
    <mdx n="0" f="v">
      <t c="3" si="227">
        <n x="225"/>
        <n x="457"/>
        <n x="147"/>
      </t>
    </mdx>
    <mdx n="0" f="v">
      <t c="3" si="227">
        <n x="225"/>
        <n x="458"/>
        <n x="147"/>
      </t>
    </mdx>
    <mdx n="0" f="v">
      <t c="3" si="227">
        <n x="225"/>
        <n x="473"/>
        <n x="147"/>
      </t>
    </mdx>
    <mdx n="0" f="v">
      <t c="3" si="227">
        <n x="225"/>
        <n x="471"/>
        <n x="147"/>
      </t>
    </mdx>
    <mdx n="0" f="v">
      <t c="3" si="227">
        <n x="225"/>
        <n x="474"/>
        <n x="147"/>
      </t>
    </mdx>
    <mdx n="0" f="v">
      <t c="3" si="227">
        <n x="225"/>
        <n x="475"/>
        <n x="147"/>
      </t>
    </mdx>
    <mdx n="0" f="v">
      <t c="3" si="227">
        <n x="225"/>
        <n x="476"/>
        <n x="147"/>
      </t>
    </mdx>
    <mdx n="0" f="v">
      <t c="3" si="227">
        <n x="225"/>
        <n x="460"/>
        <n x="147"/>
      </t>
    </mdx>
    <mdx n="0" f="v">
      <t c="3" si="227">
        <n x="225"/>
        <n x="468"/>
        <n x="147"/>
      </t>
    </mdx>
    <mdx n="0" f="v">
      <t c="3" si="227">
        <n x="225"/>
        <n x="469"/>
        <n x="147"/>
      </t>
    </mdx>
    <mdx n="0" f="v">
      <t c="3" si="227">
        <n x="225"/>
        <n x="470"/>
        <n x="147"/>
      </t>
    </mdx>
    <mdx n="0" f="v">
      <t c="3" si="227">
        <n x="225"/>
        <n x="477"/>
        <n x="147"/>
      </t>
    </mdx>
    <mdx n="0" f="v">
      <t c="3" si="227">
        <n x="225"/>
        <n x="478"/>
        <n x="147"/>
      </t>
    </mdx>
    <mdx n="0" f="v">
      <t c="3" si="227">
        <n x="225"/>
        <n x="479"/>
        <n x="147"/>
      </t>
    </mdx>
    <mdx n="0" f="v">
      <t c="3" si="227">
        <n x="225"/>
        <n x="472"/>
        <n x="147"/>
      </t>
    </mdx>
    <mdx n="0" f="v">
      <t c="3" si="227">
        <n x="225"/>
        <n x="480"/>
        <n x="147"/>
      </t>
    </mdx>
    <mdx n="0" f="v">
      <t c="3" si="227">
        <n x="225"/>
        <n x="481"/>
        <n x="147"/>
      </t>
    </mdx>
    <mdx n="0" f="v">
      <t c="3" si="227">
        <n x="225"/>
        <n x="483"/>
        <n x="147"/>
      </t>
    </mdx>
    <mdx n="0" f="v">
      <t c="3" si="227">
        <n x="225"/>
        <n x="484"/>
        <n x="147"/>
      </t>
    </mdx>
    <mdx n="0" f="v">
      <t c="3" si="227">
        <n x="225"/>
        <n x="485"/>
        <n x="147"/>
      </t>
    </mdx>
    <mdx n="0" f="v">
      <t c="3" si="227">
        <n x="225"/>
        <n x="486"/>
        <n x="147"/>
      </t>
    </mdx>
    <mdx n="0" f="v">
      <t c="3" si="227">
        <n x="225"/>
        <n x="487"/>
        <n x="147"/>
      </t>
    </mdx>
    <mdx n="0" f="v">
      <t c="3" si="227">
        <n x="225"/>
        <n x="488"/>
        <n x="147"/>
      </t>
    </mdx>
    <mdx n="0" f="v">
      <t c="3" si="227">
        <n x="225"/>
        <n x="489"/>
        <n x="147"/>
      </t>
    </mdx>
    <mdx n="0" f="v">
      <t c="3" si="227">
        <n x="225"/>
        <n x="482"/>
        <n x="147"/>
      </t>
    </mdx>
    <mdx n="0" f="v">
      <t c="3" si="227">
        <n x="225"/>
        <n x="490"/>
        <n x="147"/>
      </t>
    </mdx>
    <mdx n="0" f="v">
      <t c="3" si="227">
        <n x="225"/>
        <n x="492"/>
        <n x="147"/>
      </t>
    </mdx>
    <mdx n="0" f="v">
      <t c="3" si="227">
        <n x="225"/>
        <n x="493"/>
        <n x="147"/>
      </t>
    </mdx>
    <mdx n="0" f="v">
      <t c="3" si="227">
        <n x="225"/>
        <n x="500"/>
        <n x="147"/>
      </t>
    </mdx>
    <mdx n="0" f="v">
      <t c="3" si="227">
        <n x="225"/>
        <n x="491"/>
        <n x="147"/>
      </t>
    </mdx>
    <mdx n="0" f="v">
      <t c="3" si="227">
        <n x="225"/>
        <n x="495"/>
        <n x="147"/>
      </t>
    </mdx>
    <mdx n="0" f="v">
      <t c="3" si="227">
        <n x="225"/>
        <n x="496"/>
        <n x="147"/>
      </t>
    </mdx>
    <mdx n="0" f="v">
      <t c="3" si="227">
        <n x="225"/>
        <n x="494"/>
        <n x="147"/>
      </t>
    </mdx>
    <mdx n="0" f="v">
      <t c="3" si="227">
        <n x="225"/>
        <n x="497"/>
        <n x="147"/>
      </t>
    </mdx>
    <mdx n="0" f="v">
      <t c="3" si="227">
        <n x="225"/>
        <n x="498"/>
        <n x="147"/>
      </t>
    </mdx>
    <mdx n="0" f="v">
      <t c="3" si="227">
        <n x="225"/>
        <n x="499"/>
        <n x="147"/>
      </t>
    </mdx>
    <mdx n="0" f="v">
      <t c="3" si="227">
        <n x="225"/>
        <n x="501"/>
        <n x="147"/>
      </t>
    </mdx>
    <mdx n="0" f="v">
      <t c="3" si="227">
        <n x="225"/>
        <n x="502"/>
        <n x="147"/>
      </t>
    </mdx>
    <mdx n="0" f="v">
      <t c="3" si="227">
        <n x="225"/>
        <n x="507"/>
        <n x="147"/>
      </t>
    </mdx>
    <mdx n="0" f="v">
      <t c="3" si="227">
        <n x="225"/>
        <n x="508"/>
        <n x="147"/>
      </t>
    </mdx>
    <mdx n="0" f="v">
      <t c="3" si="227">
        <n x="225"/>
        <n x="509"/>
        <n x="147"/>
      </t>
    </mdx>
    <mdx n="0" f="v">
      <t c="3" si="227">
        <n x="225"/>
        <n x="503"/>
        <n x="147"/>
      </t>
    </mdx>
    <mdx n="0" f="v">
      <t c="3" si="227">
        <n x="225"/>
        <n x="504"/>
        <n x="147"/>
      </t>
    </mdx>
    <mdx n="0" f="v">
      <t c="3" si="227">
        <n x="225"/>
        <n x="505"/>
        <n x="147"/>
      </t>
    </mdx>
    <mdx n="0" f="v">
      <t c="3" si="227">
        <n x="225"/>
        <n x="506"/>
        <n x="147"/>
      </t>
    </mdx>
    <mdx n="0" f="v">
      <t c="3" si="227">
        <n x="225"/>
        <n x="513"/>
        <n x="147"/>
      </t>
    </mdx>
    <mdx n="0" f="v">
      <t c="3" si="227">
        <n x="225"/>
        <n x="514"/>
        <n x="147"/>
      </t>
    </mdx>
    <mdx n="0" f="v">
      <t c="3" si="227">
        <n x="225"/>
        <n x="515"/>
        <n x="147"/>
      </t>
    </mdx>
    <mdx n="0" f="v">
      <t c="3" si="227">
        <n x="225"/>
        <n x="519"/>
        <n x="147"/>
      </t>
    </mdx>
    <mdx n="0" f="v">
      <t c="3" si="227">
        <n x="225"/>
        <n x="510"/>
        <n x="147"/>
      </t>
    </mdx>
    <mdx n="0" f="v">
      <t c="3" si="227">
        <n x="225"/>
        <n x="511"/>
        <n x="147"/>
      </t>
    </mdx>
    <mdx n="0" f="v">
      <t c="3" si="227">
        <n x="225"/>
        <n x="512"/>
        <n x="147"/>
      </t>
    </mdx>
    <mdx n="0" f="v">
      <t c="3" si="227">
        <n x="225"/>
        <n x="525"/>
        <n x="147"/>
      </t>
    </mdx>
    <mdx n="0" f="v">
      <t c="3" si="227">
        <n x="225"/>
        <n x="516"/>
        <n x="147"/>
      </t>
    </mdx>
    <mdx n="0" f="v">
      <t c="3" si="227">
        <n x="225"/>
        <n x="517"/>
        <n x="147"/>
      </t>
    </mdx>
    <mdx n="0" f="v">
      <t c="3" si="227">
        <n x="225"/>
        <n x="518"/>
        <n x="147"/>
      </t>
    </mdx>
    <mdx n="0" f="v">
      <t c="3" si="227">
        <n x="225"/>
        <n x="522"/>
        <n x="147"/>
      </t>
    </mdx>
    <mdx n="0" f="v">
      <t c="3" si="227">
        <n x="225"/>
        <n x="520"/>
        <n x="147"/>
      </t>
    </mdx>
    <mdx n="0" f="v">
      <t c="3" si="227">
        <n x="225"/>
        <n x="521"/>
        <n x="147"/>
      </t>
    </mdx>
    <mdx n="0" f="v">
      <t c="3" si="227">
        <n x="225"/>
        <n x="523"/>
        <n x="147"/>
      </t>
    </mdx>
    <mdx n="0" f="v">
      <t c="3" si="227">
        <n x="225"/>
        <n x="528"/>
        <n x="147"/>
      </t>
    </mdx>
    <mdx n="0" f="v">
      <t c="3" si="227">
        <n x="225"/>
        <n x="526"/>
        <n x="147"/>
      </t>
    </mdx>
    <mdx n="0" f="v">
      <t c="3" si="227">
        <n x="225"/>
        <n x="529"/>
        <n x="147"/>
      </t>
    </mdx>
    <mdx n="0" f="v">
      <t c="3" si="227">
        <n x="225"/>
        <n x="531"/>
        <n x="147"/>
      </t>
    </mdx>
    <mdx n="0" f="v">
      <t c="3" si="227">
        <n x="225"/>
        <n x="524"/>
        <n x="147"/>
      </t>
    </mdx>
    <mdx n="0" f="v">
      <t c="3" si="227">
        <n x="225"/>
        <n x="527"/>
        <n x="147"/>
      </t>
    </mdx>
    <mdx n="0" f="v">
      <t c="3" si="227">
        <n x="225"/>
        <n x="530"/>
        <n x="147"/>
      </t>
    </mdx>
    <mdx n="0" f="v">
      <t c="3" si="227">
        <n x="225"/>
        <n x="533"/>
        <n x="147"/>
      </t>
    </mdx>
    <mdx n="0" f="v">
      <t c="3" si="227">
        <n x="225"/>
        <n x="532"/>
        <n x="147"/>
      </t>
    </mdx>
    <mdx n="0" f="v">
      <t c="3" si="227">
        <n x="225"/>
        <n x="534"/>
        <n x="147"/>
      </t>
    </mdx>
    <mdx n="0" f="v">
      <t c="3" si="227">
        <n x="225"/>
        <n x="535"/>
        <n x="147"/>
      </t>
    </mdx>
    <mdx n="0" f="v">
      <t c="3" si="227">
        <n x="225"/>
        <n x="536"/>
        <n x="147"/>
      </t>
    </mdx>
    <mdx n="0" f="v">
      <t c="3" si="227">
        <n x="225"/>
        <n x="537"/>
        <n x="147"/>
      </t>
    </mdx>
    <mdx n="0" f="v">
      <t c="3" si="227">
        <n x="225"/>
        <n x="538"/>
        <n x="147"/>
      </t>
    </mdx>
    <mdx n="0" f="v">
      <t c="3" si="227">
        <n x="225"/>
        <n x="539"/>
        <n x="147"/>
      </t>
    </mdx>
    <mdx n="0" f="v">
      <t c="3" si="227">
        <n x="225"/>
        <n x="540"/>
        <n x="147"/>
      </t>
    </mdx>
    <mdx n="0" f="v">
      <t c="3" si="227">
        <n x="225"/>
        <n x="541"/>
        <n x="147"/>
      </t>
    </mdx>
    <mdx n="0" f="v">
      <t c="3" si="227">
        <n x="225"/>
        <n x="543"/>
        <n x="147"/>
      </t>
    </mdx>
    <mdx n="0" f="v">
      <t c="3" si="227">
        <n x="225"/>
        <n x="545"/>
        <n x="147"/>
      </t>
    </mdx>
    <mdx n="0" f="v">
      <t c="3" si="227">
        <n x="225"/>
        <n x="542"/>
        <n x="147"/>
      </t>
    </mdx>
    <mdx n="0" f="v">
      <t c="3" si="227">
        <n x="225"/>
        <n x="546"/>
        <n x="147"/>
      </t>
    </mdx>
    <mdx n="0" f="v">
      <t c="3" si="227">
        <n x="225"/>
        <n x="544"/>
        <n x="147"/>
      </t>
    </mdx>
    <mdx n="0" f="v">
      <t c="3" si="227">
        <n x="225"/>
        <n x="272"/>
        <n x="148"/>
      </t>
    </mdx>
    <mdx n="0" f="v">
      <t c="3" si="227">
        <n x="225"/>
        <n x="271"/>
        <n x="148"/>
      </t>
    </mdx>
    <mdx n="0" f="v">
      <t c="3" si="227">
        <n x="225"/>
        <n x="270"/>
        <n x="148"/>
      </t>
    </mdx>
    <mdx n="0" f="v">
      <t c="3" si="227">
        <n x="225"/>
        <n x="268"/>
        <n x="148"/>
      </t>
    </mdx>
    <mdx n="0" f="v">
      <t c="3" si="227">
        <n x="225"/>
        <n x="355"/>
        <n x="148"/>
      </t>
    </mdx>
    <mdx n="0" f="v">
      <t c="3" si="227">
        <n x="225"/>
        <n x="356"/>
        <n x="148"/>
      </t>
    </mdx>
    <mdx n="0" f="v">
      <t c="3" si="227">
        <n x="225"/>
        <n x="357"/>
        <n x="148"/>
      </t>
    </mdx>
    <mdx n="0" f="v">
      <t c="3" si="227">
        <n x="225"/>
        <n x="358"/>
        <n x="148"/>
      </t>
    </mdx>
    <mdx n="0" f="v">
      <t c="3" si="227">
        <n x="225"/>
        <n x="359"/>
        <n x="148"/>
      </t>
    </mdx>
    <mdx n="0" f="v">
      <t c="3" si="227">
        <n x="225"/>
        <n x="360"/>
        <n x="148"/>
      </t>
    </mdx>
    <mdx n="0" f="v">
      <t c="3" si="227">
        <n x="225"/>
        <n x="383"/>
        <n x="148"/>
      </t>
    </mdx>
    <mdx n="0" f="v">
      <t c="3" si="227">
        <n x="225"/>
        <n x="547"/>
        <n x="148"/>
      </t>
    </mdx>
    <mdx n="0" f="v">
      <t c="3" si="227">
        <n x="225"/>
        <n x="362"/>
        <n x="148"/>
      </t>
    </mdx>
    <mdx n="0" f="v">
      <t c="3" si="227">
        <n x="225"/>
        <n x="363"/>
        <n x="148"/>
      </t>
    </mdx>
    <mdx n="0" f="v">
      <t c="3" si="227">
        <n x="225"/>
        <n x="364"/>
        <n x="148"/>
      </t>
    </mdx>
    <mdx n="0" f="v">
      <t c="3" si="227">
        <n x="225"/>
        <n x="548"/>
        <n x="148"/>
      </t>
    </mdx>
    <mdx n="0" f="v">
      <t c="3" si="227">
        <n x="225"/>
        <n x="365"/>
        <n x="148"/>
      </t>
    </mdx>
    <mdx n="0" f="v">
      <t c="3" si="227">
        <n x="225"/>
        <n x="366"/>
        <n x="148"/>
      </t>
    </mdx>
    <mdx n="0" f="v">
      <t c="3" si="227">
        <n x="225"/>
        <n x="367"/>
        <n x="148"/>
      </t>
    </mdx>
    <mdx n="0" f="v">
      <t c="3" si="227">
        <n x="225"/>
        <n x="368"/>
        <n x="148"/>
      </t>
    </mdx>
    <mdx n="0" f="v">
      <t c="3" si="227">
        <n x="225"/>
        <n x="369"/>
        <n x="148"/>
      </t>
    </mdx>
    <mdx n="0" f="v">
      <t c="3" si="227">
        <n x="225"/>
        <n x="307"/>
        <n x="148"/>
      </t>
    </mdx>
    <mdx n="0" f="v">
      <t c="3" si="227">
        <n x="225"/>
        <n x="370"/>
        <n x="148"/>
      </t>
    </mdx>
    <mdx n="0" f="v">
      <t c="3" si="227">
        <n x="225"/>
        <n x="371"/>
        <n x="148"/>
      </t>
    </mdx>
    <mdx n="0" f="v">
      <t c="3" si="227">
        <n x="225"/>
        <n x="372"/>
        <n x="148"/>
      </t>
    </mdx>
    <mdx n="0" f="v">
      <t c="3" si="227">
        <n x="225"/>
        <n x="316"/>
        <n x="148"/>
      </t>
    </mdx>
    <mdx n="0" f="v">
      <t c="3" si="227">
        <n x="225"/>
        <n x="375"/>
        <n x="148"/>
      </t>
    </mdx>
    <mdx n="0" f="v">
      <t c="3" si="227">
        <n x="225"/>
        <n x="281"/>
        <n x="148"/>
      </t>
    </mdx>
    <mdx n="0" f="v">
      <t c="3" si="227">
        <n x="225"/>
        <n x="377"/>
        <n x="148"/>
      </t>
    </mdx>
    <mdx n="0" f="v">
      <t c="3" si="227">
        <n x="225"/>
        <n x="280"/>
        <n x="148"/>
      </t>
    </mdx>
    <mdx n="0" f="v">
      <t c="3" si="227">
        <n x="225"/>
        <n x="311"/>
        <n x="148"/>
      </t>
    </mdx>
    <mdx n="0" f="v">
      <t c="3" si="227">
        <n x="225"/>
        <n x="378"/>
        <n x="148"/>
      </t>
    </mdx>
    <mdx n="0" f="v">
      <t c="3" si="227">
        <n x="225"/>
        <n x="379"/>
        <n x="148"/>
      </t>
    </mdx>
    <mdx n="0" f="v">
      <t c="3" si="227">
        <n x="225"/>
        <n x="380"/>
        <n x="148"/>
      </t>
    </mdx>
    <mdx n="0" f="v">
      <t c="3" si="227">
        <n x="225"/>
        <n x="382"/>
        <n x="148"/>
      </t>
    </mdx>
    <mdx n="0" f="v">
      <t c="3" si="227">
        <n x="225"/>
        <n x="304"/>
        <n x="148"/>
      </t>
    </mdx>
    <mdx n="0" f="v">
      <t c="3" si="227">
        <n x="225"/>
        <n x="384"/>
        <n x="148"/>
      </t>
    </mdx>
    <mdx n="0" f="v">
      <t c="3" si="227">
        <n x="225"/>
        <n x="386"/>
        <n x="148"/>
      </t>
    </mdx>
    <mdx n="0" f="v">
      <t c="3" si="227">
        <n x="225"/>
        <n x="387"/>
        <n x="148"/>
      </t>
    </mdx>
    <mdx n="0" f="v">
      <t c="3" si="227">
        <n x="225"/>
        <n x="388"/>
        <n x="148"/>
      </t>
    </mdx>
    <mdx n="0" f="v">
      <t c="3" si="227">
        <n x="225"/>
        <n x="389"/>
        <n x="148"/>
      </t>
    </mdx>
    <mdx n="0" f="v">
      <t c="3" si="227">
        <n x="225"/>
        <n x="390"/>
        <n x="148"/>
      </t>
    </mdx>
    <mdx n="0" f="v">
      <t c="3" si="227">
        <n x="225"/>
        <n x="404"/>
        <n x="148"/>
      </t>
    </mdx>
    <mdx n="0" f="v">
      <t c="3" si="227">
        <n x="225"/>
        <n x="391"/>
        <n x="148"/>
      </t>
    </mdx>
    <mdx n="0" f="v">
      <t c="3" si="227">
        <n x="225"/>
        <n x="405"/>
        <n x="148"/>
      </t>
    </mdx>
    <mdx n="0" f="v">
      <t c="3" si="227">
        <n x="225"/>
        <n x="399"/>
        <n x="148"/>
      </t>
    </mdx>
    <mdx n="0" f="v">
      <t c="3" si="227">
        <n x="225"/>
        <n x="393"/>
        <n x="148"/>
      </t>
    </mdx>
    <mdx n="0" f="v">
      <t c="3" si="227">
        <n x="225"/>
        <n x="394"/>
        <n x="148"/>
      </t>
    </mdx>
    <mdx n="0" f="v">
      <t c="3" si="227">
        <n x="225"/>
        <n x="395"/>
        <n x="148"/>
      </t>
    </mdx>
    <mdx n="0" f="v">
      <t c="3" si="227">
        <n x="225"/>
        <n x="278"/>
        <n x="148"/>
      </t>
    </mdx>
    <mdx n="0" f="v">
      <t c="3" si="227">
        <n x="225"/>
        <n x="396"/>
        <n x="148"/>
      </t>
    </mdx>
    <mdx n="0" f="v">
      <t c="3" si="227">
        <n x="225"/>
        <n x="397"/>
        <n x="148"/>
      </t>
    </mdx>
    <mdx n="0" f="v">
      <t c="3" si="227">
        <n x="225"/>
        <n x="398"/>
        <n x="148"/>
      </t>
    </mdx>
    <mdx n="0" f="v">
      <t c="3" si="227">
        <n x="225"/>
        <n x="392"/>
        <n x="148"/>
      </t>
    </mdx>
    <mdx n="0" f="v">
      <t c="3" si="227">
        <n x="225"/>
        <n x="403"/>
        <n x="148"/>
      </t>
    </mdx>
    <mdx n="0" f="v">
      <t c="3" si="227">
        <n x="225"/>
        <n x="413"/>
        <n x="148"/>
      </t>
    </mdx>
    <mdx n="0" f="v">
      <t c="3" si="227">
        <n x="225"/>
        <n x="406"/>
        <n x="148"/>
      </t>
    </mdx>
    <mdx n="0" f="v">
      <t c="3" si="227">
        <n x="225"/>
        <n x="407"/>
        <n x="148"/>
      </t>
    </mdx>
    <mdx n="0" f="v">
      <t c="3" si="227">
        <n x="225"/>
        <n x="408"/>
        <n x="148"/>
      </t>
    </mdx>
    <mdx n="0" f="v">
      <t c="3" si="227">
        <n x="225"/>
        <n x="409"/>
        <n x="148"/>
      </t>
    </mdx>
    <mdx n="0" f="v">
      <t c="3" si="227">
        <n x="225"/>
        <n x="410"/>
        <n x="148"/>
      </t>
    </mdx>
    <mdx n="0" f="v">
      <t c="3" si="227">
        <n x="225"/>
        <n x="412"/>
        <n x="148"/>
      </t>
    </mdx>
    <mdx n="0" f="v">
      <t c="3" si="227">
        <n x="225"/>
        <n x="400"/>
        <n x="148"/>
      </t>
    </mdx>
    <mdx n="0" f="v">
      <t c="3" si="227">
        <n x="225"/>
        <n x="402"/>
        <n x="148"/>
      </t>
    </mdx>
    <mdx n="0" f="v">
      <t c="3" si="227">
        <n x="225"/>
        <n x="415"/>
        <n x="148"/>
      </t>
    </mdx>
    <mdx n="0" f="v">
      <t c="3" si="227">
        <n x="225"/>
        <n x="416"/>
        <n x="148"/>
      </t>
    </mdx>
    <mdx n="0" f="v">
      <t c="3" si="227">
        <n x="225"/>
        <n x="427"/>
        <n x="148"/>
      </t>
    </mdx>
    <mdx n="0" f="v">
      <t c="3" si="227">
        <n x="225"/>
        <n x="418"/>
        <n x="148"/>
      </t>
    </mdx>
    <mdx n="0" f="v">
      <t c="3" si="227">
        <n x="225"/>
        <n x="419"/>
        <n x="148"/>
      </t>
    </mdx>
    <mdx n="0" f="v">
      <t c="3" si="227">
        <n x="225"/>
        <n x="420"/>
        <n x="148"/>
      </t>
    </mdx>
    <mdx n="0" f="v">
      <t c="3" si="227">
        <n x="225"/>
        <n x="301"/>
        <n x="148"/>
      </t>
    </mdx>
    <mdx n="0" f="v">
      <t c="3" si="227">
        <n x="225"/>
        <n x="297"/>
        <n x="148"/>
      </t>
    </mdx>
    <mdx n="0" f="v">
      <t c="3" si="227">
        <n x="225"/>
        <n x="421"/>
        <n x="148"/>
      </t>
    </mdx>
    <mdx n="0" f="v">
      <t c="3" si="227">
        <n x="225"/>
        <n x="422"/>
        <n x="148"/>
      </t>
    </mdx>
    <mdx n="0" f="v">
      <t c="3" si="227">
        <n x="225"/>
        <n x="423"/>
        <n x="148"/>
      </t>
    </mdx>
    <mdx n="0" f="v">
      <t c="3" si="227">
        <n x="225"/>
        <n x="424"/>
        <n x="148"/>
      </t>
    </mdx>
    <mdx n="0" f="v">
      <t c="3" si="227">
        <n x="225"/>
        <n x="425"/>
        <n x="148"/>
      </t>
    </mdx>
    <mdx n="0" f="v">
      <t c="3" si="227">
        <n x="225"/>
        <n x="348"/>
        <n x="148"/>
      </t>
    </mdx>
    <mdx n="0" f="v">
      <t c="3" si="227">
        <n x="225"/>
        <n x="327"/>
        <n x="148"/>
      </t>
    </mdx>
    <mdx n="0" f="v">
      <t c="3" si="227">
        <n x="225"/>
        <n x="426"/>
        <n x="148"/>
      </t>
    </mdx>
    <mdx n="0" f="v">
      <t c="3" si="227">
        <n x="225"/>
        <n x="442"/>
        <n x="148"/>
      </t>
    </mdx>
    <mdx n="0" f="v">
      <t c="3" si="227">
        <n x="225"/>
        <n x="433"/>
        <n x="148"/>
      </t>
    </mdx>
    <mdx n="0" f="v">
      <t c="3" si="227">
        <n x="225"/>
        <n x="329"/>
        <n x="148"/>
      </t>
    </mdx>
    <mdx n="0" f="v">
      <t c="3" si="227">
        <n x="225"/>
        <n x="428"/>
        <n x="148"/>
      </t>
    </mdx>
    <mdx n="0" f="v">
      <t c="3" si="227">
        <n x="225"/>
        <n x="429"/>
        <n x="148"/>
      </t>
    </mdx>
    <mdx n="0" f="v">
      <t c="3" si="227">
        <n x="225"/>
        <n x="430"/>
        <n x="148"/>
      </t>
    </mdx>
    <mdx n="0" f="v">
      <t c="3" si="227">
        <n x="225"/>
        <n x="431"/>
        <n x="148"/>
      </t>
    </mdx>
    <mdx n="0" f="v">
      <t c="3" si="227">
        <n x="225"/>
        <n x="432"/>
        <n x="148"/>
      </t>
    </mdx>
    <mdx n="0" f="v">
      <t c="3" si="227">
        <n x="225"/>
        <n x="326"/>
        <n x="148"/>
      </t>
    </mdx>
    <mdx n="0" f="v">
      <t c="3" si="227">
        <n x="225"/>
        <n x="435"/>
        <n x="148"/>
      </t>
    </mdx>
    <mdx n="0" f="v">
      <t c="3" si="227">
        <n x="225"/>
        <n x="436"/>
        <n x="148"/>
      </t>
    </mdx>
    <mdx n="0" f="v">
      <t c="3" si="227">
        <n x="225"/>
        <n x="437"/>
        <n x="148"/>
      </t>
    </mdx>
    <mdx n="0" f="v">
      <t c="3" si="227">
        <n x="225"/>
        <n x="294"/>
        <n x="148"/>
      </t>
    </mdx>
    <mdx n="0" f="v">
      <t c="3" si="227">
        <n x="225"/>
        <n x="293"/>
        <n x="148"/>
      </t>
    </mdx>
    <mdx n="0" f="v">
      <t c="3" si="227">
        <n x="225"/>
        <n x="452"/>
        <n x="148"/>
      </t>
    </mdx>
    <mdx n="0" f="v">
      <t c="3" si="227">
        <n x="225"/>
        <n x="443"/>
        <n x="148"/>
      </t>
    </mdx>
    <mdx n="0" f="v">
      <t c="3" si="227">
        <n x="225"/>
        <n x="444"/>
        <n x="148"/>
      </t>
    </mdx>
    <mdx n="0" f="v">
      <t c="3" si="227">
        <n x="225"/>
        <n x="445"/>
        <n x="148"/>
      </t>
    </mdx>
    <mdx n="0" f="v">
      <t c="3" si="227">
        <n x="225"/>
        <n x="434"/>
        <n x="148"/>
      </t>
    </mdx>
    <mdx n="0" f="v">
      <t c="3" si="227">
        <n x="225"/>
        <n x="276"/>
        <n x="148"/>
      </t>
    </mdx>
    <mdx n="0" f="v">
      <t c="3" si="227">
        <n x="225"/>
        <n x="453"/>
        <n x="148"/>
      </t>
    </mdx>
    <mdx n="0" f="v">
      <t c="3" si="227">
        <n x="225"/>
        <n x="454"/>
        <n x="148"/>
      </t>
    </mdx>
    <mdx n="0" f="v">
      <t c="3" si="227">
        <n x="225"/>
        <n x="455"/>
        <n x="148"/>
      </t>
    </mdx>
    <mdx n="0" f="v">
      <t c="3" si="227">
        <n x="225"/>
        <n x="456"/>
        <n x="148"/>
      </t>
    </mdx>
    <mdx n="0" f="v">
      <t c="3" si="227">
        <n x="225"/>
        <n x="346"/>
        <n x="148"/>
      </t>
    </mdx>
    <mdx n="0" f="v">
      <t c="3" si="227">
        <n x="225"/>
        <n x="438"/>
        <n x="148"/>
      </t>
    </mdx>
    <mdx n="0" f="v">
      <t c="3" si="227">
        <n x="225"/>
        <n x="350"/>
        <n x="148"/>
      </t>
    </mdx>
    <mdx n="0" f="v">
      <t c="3" si="227">
        <n x="225"/>
        <n x="439"/>
        <n x="148"/>
      </t>
    </mdx>
    <mdx n="0" f="v">
      <t c="3" si="227">
        <n x="225"/>
        <n x="440"/>
        <n x="148"/>
      </t>
    </mdx>
    <mdx n="0" f="v">
      <t c="3" si="227">
        <n x="225"/>
        <n x="441"/>
        <n x="148"/>
      </t>
    </mdx>
    <mdx n="0" f="v">
      <t c="3" si="227">
        <n x="225"/>
        <n x="447"/>
        <n x="148"/>
      </t>
    </mdx>
    <mdx n="0" f="v">
      <t c="3" si="227">
        <n x="225"/>
        <n x="461"/>
        <n x="148"/>
      </t>
    </mdx>
    <mdx n="0" f="v">
      <t c="3" si="227">
        <n x="225"/>
        <n x="462"/>
        <n x="148"/>
      </t>
    </mdx>
    <mdx n="0" f="v">
      <t c="3" si="227">
        <n x="225"/>
        <n x="463"/>
        <n x="148"/>
      </t>
    </mdx>
    <mdx n="0" f="v">
      <t c="3" si="227">
        <n x="225"/>
        <n x="464"/>
        <n x="148"/>
      </t>
    </mdx>
    <mdx n="0" f="v">
      <t c="3" si="227">
        <n x="225"/>
        <n x="467"/>
        <n x="148"/>
      </t>
    </mdx>
    <mdx n="0" f="v">
      <t c="3" si="227">
        <n x="225"/>
        <n x="448"/>
        <n x="148"/>
      </t>
    </mdx>
    <mdx n="0" f="v">
      <t c="3" si="227">
        <n x="225"/>
        <n x="449"/>
        <n x="148"/>
      </t>
    </mdx>
    <mdx n="0" f="v">
      <t c="3" si="227">
        <n x="225"/>
        <n x="450"/>
        <n x="148"/>
      </t>
    </mdx>
    <mdx n="0" f="v">
      <t c="3" si="227">
        <n x="225"/>
        <n x="451"/>
        <n x="148"/>
      </t>
    </mdx>
    <mdx n="0" f="v">
      <t c="3" si="227">
        <n x="225"/>
        <n x="457"/>
        <n x="148"/>
      </t>
    </mdx>
    <mdx n="0" f="v">
      <t c="3" si="227">
        <n x="225"/>
        <n x="458"/>
        <n x="148"/>
      </t>
    </mdx>
    <mdx n="0" f="v">
      <t c="3" si="227">
        <n x="225"/>
        <n x="473"/>
        <n x="148"/>
      </t>
    </mdx>
    <mdx n="0" f="v">
      <t c="3" si="227">
        <n x="225"/>
        <n x="474"/>
        <n x="148"/>
      </t>
    </mdx>
    <mdx n="0" f="v">
      <t c="3" si="227">
        <n x="225"/>
        <n x="475"/>
        <n x="148"/>
      </t>
    </mdx>
    <mdx n="0" f="v">
      <t c="3" si="227">
        <n x="225"/>
        <n x="476"/>
        <n x="148"/>
      </t>
    </mdx>
    <mdx n="0" f="v">
      <t c="3" si="227">
        <n x="225"/>
        <n x="471"/>
        <n x="148"/>
      </t>
    </mdx>
    <mdx n="0" f="v">
      <t c="3" si="227">
        <n x="225"/>
        <n x="460"/>
        <n x="148"/>
      </t>
    </mdx>
    <mdx n="0" f="v">
      <t c="3" si="227">
        <n x="225"/>
        <n x="468"/>
        <n x="148"/>
      </t>
    </mdx>
    <mdx n="0" f="v">
      <t c="3" si="227">
        <n x="225"/>
        <n x="469"/>
        <n x="148"/>
      </t>
    </mdx>
    <mdx n="0" f="v">
      <t c="3" si="227">
        <n x="225"/>
        <n x="470"/>
        <n x="148"/>
      </t>
    </mdx>
    <mdx n="0" f="v">
      <t c="3" si="227">
        <n x="225"/>
        <n x="477"/>
        <n x="148"/>
      </t>
    </mdx>
    <mdx n="0" f="v">
      <t c="3" si="227">
        <n x="225"/>
        <n x="478"/>
        <n x="148"/>
      </t>
    </mdx>
    <mdx n="0" f="v">
      <t c="3" si="227">
        <n x="225"/>
        <n x="479"/>
        <n x="148"/>
      </t>
    </mdx>
    <mdx n="0" f="v">
      <t c="3" si="227">
        <n x="225"/>
        <n x="472"/>
        <n x="148"/>
      </t>
    </mdx>
    <mdx n="0" f="v">
      <t c="3" si="227">
        <n x="225"/>
        <n x="480"/>
        <n x="148"/>
      </t>
    </mdx>
    <mdx n="0" f="v">
      <t c="3" si="227">
        <n x="225"/>
        <n x="481"/>
        <n x="148"/>
      </t>
    </mdx>
    <mdx n="0" f="v">
      <t c="3" si="227">
        <n x="225"/>
        <n x="483"/>
        <n x="148"/>
      </t>
    </mdx>
    <mdx n="0" f="v">
      <t c="3" si="227">
        <n x="225"/>
        <n x="485"/>
        <n x="148"/>
      </t>
    </mdx>
    <mdx n="0" f="v">
      <t c="3" si="227">
        <n x="225"/>
        <n x="486"/>
        <n x="148"/>
      </t>
    </mdx>
    <mdx n="0" f="v">
      <t c="3" si="227">
        <n x="225"/>
        <n x="487"/>
        <n x="148"/>
      </t>
    </mdx>
    <mdx n="0" f="v">
      <t c="3" si="227">
        <n x="225"/>
        <n x="488"/>
        <n x="148"/>
      </t>
    </mdx>
    <mdx n="0" f="v">
      <t c="3" si="227">
        <n x="225"/>
        <n x="489"/>
        <n x="148"/>
      </t>
    </mdx>
    <mdx n="0" f="v">
      <t c="3" si="227">
        <n x="225"/>
        <n x="482"/>
        <n x="148"/>
      </t>
    </mdx>
    <mdx n="0" f="v">
      <t c="3" si="227">
        <n x="225"/>
        <n x="490"/>
        <n x="148"/>
      </t>
    </mdx>
    <mdx n="0" f="v">
      <t c="3" si="227">
        <n x="225"/>
        <n x="492"/>
        <n x="148"/>
      </t>
    </mdx>
    <mdx n="0" f="v">
      <t c="3" si="227">
        <n x="225"/>
        <n x="493"/>
        <n x="148"/>
      </t>
    </mdx>
    <mdx n="0" f="v">
      <t c="3" si="227">
        <n x="225"/>
        <n x="491"/>
        <n x="148"/>
      </t>
    </mdx>
    <mdx n="0" f="v">
      <t c="3" si="227">
        <n x="225"/>
        <n x="495"/>
        <n x="148"/>
      </t>
    </mdx>
    <mdx n="0" f="v">
      <t c="3" si="227">
        <n x="225"/>
        <n x="496"/>
        <n x="148"/>
      </t>
    </mdx>
    <mdx n="0" f="v">
      <t c="3" si="227">
        <n x="225"/>
        <n x="494"/>
        <n x="148"/>
      </t>
    </mdx>
    <mdx n="0" f="v">
      <t c="3" si="227">
        <n x="225"/>
        <n x="497"/>
        <n x="148"/>
      </t>
    </mdx>
    <mdx n="0" f="v">
      <t c="3" si="227">
        <n x="225"/>
        <n x="498"/>
        <n x="148"/>
      </t>
    </mdx>
    <mdx n="0" f="v">
      <t c="3" si="227">
        <n x="225"/>
        <n x="499"/>
        <n x="148"/>
      </t>
    </mdx>
    <mdx n="0" f="v">
      <t c="3" si="227">
        <n x="225"/>
        <n x="501"/>
        <n x="148"/>
      </t>
    </mdx>
    <mdx n="0" f="v">
      <t c="3" si="227">
        <n x="225"/>
        <n x="502"/>
        <n x="148"/>
      </t>
    </mdx>
    <mdx n="0" f="v">
      <t c="3" si="227">
        <n x="225"/>
        <n x="507"/>
        <n x="148"/>
      </t>
    </mdx>
    <mdx n="0" f="v">
      <t c="3" si="227">
        <n x="225"/>
        <n x="508"/>
        <n x="148"/>
      </t>
    </mdx>
    <mdx n="0" f="v">
      <t c="3" si="227">
        <n x="225"/>
        <n x="503"/>
        <n x="148"/>
      </t>
    </mdx>
    <mdx n="0" f="v">
      <t c="3" si="227">
        <n x="225"/>
        <n x="504"/>
        <n x="148"/>
      </t>
    </mdx>
    <mdx n="0" f="v">
      <t c="3" si="227">
        <n x="225"/>
        <n x="505"/>
        <n x="148"/>
      </t>
    </mdx>
    <mdx n="0" f="v">
      <t c="3" si="227">
        <n x="225"/>
        <n x="506"/>
        <n x="148"/>
      </t>
    </mdx>
    <mdx n="0" f="v">
      <t c="3" si="227">
        <n x="225"/>
        <n x="519"/>
        <n x="148"/>
      </t>
    </mdx>
    <mdx n="0" f="v">
      <t c="3" si="227">
        <n x="225"/>
        <n x="513"/>
        <n x="148"/>
      </t>
    </mdx>
    <mdx n="0" f="v">
      <t c="3" si="227">
        <n x="225"/>
        <n x="514"/>
        <n x="148"/>
      </t>
    </mdx>
    <mdx n="0" f="v">
      <t c="3" si="227">
        <n x="225"/>
        <n x="515"/>
        <n x="148"/>
      </t>
    </mdx>
    <mdx n="0" f="v">
      <t c="3" si="227">
        <n x="225"/>
        <n x="510"/>
        <n x="148"/>
      </t>
    </mdx>
    <mdx n="0" f="v">
      <t c="3" si="227">
        <n x="225"/>
        <n x="511"/>
        <n x="148"/>
      </t>
    </mdx>
    <mdx n="0" f="v">
      <t c="3" si="227">
        <n x="225"/>
        <n x="512"/>
        <n x="148"/>
      </t>
    </mdx>
    <mdx n="0" f="v">
      <t c="3" si="227">
        <n x="225"/>
        <n x="516"/>
        <n x="148"/>
      </t>
    </mdx>
    <mdx n="0" f="v">
      <t c="3" si="227">
        <n x="225"/>
        <n x="517"/>
        <n x="148"/>
      </t>
    </mdx>
    <mdx n="0" f="v">
      <t c="3" si="227">
        <n x="225"/>
        <n x="518"/>
        <n x="148"/>
      </t>
    </mdx>
    <mdx n="0" f="v">
      <t c="3" si="227">
        <n x="225"/>
        <n x="522"/>
        <n x="148"/>
      </t>
    </mdx>
    <mdx n="0" f="v">
      <t c="3" si="227">
        <n x="225"/>
        <n x="520"/>
        <n x="148"/>
      </t>
    </mdx>
    <mdx n="0" f="v">
      <t c="3" si="227">
        <n x="225"/>
        <n x="521"/>
        <n x="148"/>
      </t>
    </mdx>
    <mdx n="0" f="v">
      <t c="3" si="227">
        <n x="225"/>
        <n x="523"/>
        <n x="148"/>
      </t>
    </mdx>
    <mdx n="0" f="v">
      <t c="3" si="227">
        <n x="225"/>
        <n x="528"/>
        <n x="148"/>
      </t>
    </mdx>
    <mdx n="0" f="v">
      <t c="3" si="227">
        <n x="225"/>
        <n x="531"/>
        <n x="148"/>
      </t>
    </mdx>
    <mdx n="0" f="v">
      <t c="3" si="227">
        <n x="225"/>
        <n x="526"/>
        <n x="148"/>
      </t>
    </mdx>
    <mdx n="0" f="v">
      <t c="3" si="227">
        <n x="225"/>
        <n x="529"/>
        <n x="148"/>
      </t>
    </mdx>
    <mdx n="0" f="v">
      <t c="3" si="227">
        <n x="225"/>
        <n x="524"/>
        <n x="148"/>
      </t>
    </mdx>
    <mdx n="0" f="v">
      <t c="3" si="227">
        <n x="225"/>
        <n x="527"/>
        <n x="148"/>
      </t>
    </mdx>
    <mdx n="0" f="v">
      <t c="3" si="227">
        <n x="225"/>
        <n x="530"/>
        <n x="148"/>
      </t>
    </mdx>
    <mdx n="0" f="v">
      <t c="3" si="227">
        <n x="225"/>
        <n x="533"/>
        <n x="148"/>
      </t>
    </mdx>
    <mdx n="0" f="v">
      <t c="3" si="227">
        <n x="225"/>
        <n x="534"/>
        <n x="148"/>
      </t>
    </mdx>
    <mdx n="0" f="v">
      <t c="3" si="227">
        <n x="225"/>
        <n x="535"/>
        <n x="148"/>
      </t>
    </mdx>
    <mdx n="0" f="v">
      <t c="3" si="227">
        <n x="225"/>
        <n x="536"/>
        <n x="148"/>
      </t>
    </mdx>
    <mdx n="0" f="v">
      <t c="3" si="227">
        <n x="225"/>
        <n x="537"/>
        <n x="148"/>
      </t>
    </mdx>
    <mdx n="0" f="v">
      <t c="3" si="227">
        <n x="225"/>
        <n x="538"/>
        <n x="148"/>
      </t>
    </mdx>
    <mdx n="0" f="v">
      <t c="3" si="227">
        <n x="225"/>
        <n x="539"/>
        <n x="148"/>
      </t>
    </mdx>
    <mdx n="0" f="v">
      <t c="3" si="227">
        <n x="225"/>
        <n x="540"/>
        <n x="148"/>
      </t>
    </mdx>
    <mdx n="0" f="v">
      <t c="3" si="227">
        <n x="225"/>
        <n x="541"/>
        <n x="148"/>
      </t>
    </mdx>
    <mdx n="0" f="v">
      <t c="3" si="227">
        <n x="225"/>
        <n x="542"/>
        <n x="148"/>
      </t>
    </mdx>
    <mdx n="0" f="v">
      <t c="3" si="227">
        <n x="225"/>
        <n x="545"/>
        <n x="148"/>
      </t>
    </mdx>
    <mdx n="0" f="v">
      <t c="3" si="227">
        <n x="225"/>
        <n x="546"/>
        <n x="148"/>
      </t>
    </mdx>
    <mdx n="0" f="v">
      <t c="3" si="227">
        <n x="225"/>
        <n x="544"/>
        <n x="148"/>
      </t>
    </mdx>
    <mdx n="0" f="v">
      <t c="3" si="227">
        <n x="225"/>
        <n x="272"/>
        <n x="149"/>
      </t>
    </mdx>
    <mdx n="0" f="v">
      <t c="3" si="227">
        <n x="225"/>
        <n x="273"/>
        <n x="149"/>
      </t>
    </mdx>
    <mdx n="0" f="v">
      <t c="3" si="227">
        <n x="225"/>
        <n x="271"/>
        <n x="149"/>
      </t>
    </mdx>
    <mdx n="0" f="v">
      <t c="3" si="227">
        <n x="225"/>
        <n x="270"/>
        <n x="149"/>
      </t>
    </mdx>
    <mdx n="0" f="v">
      <t c="3" si="227">
        <n x="225"/>
        <n x="268"/>
        <n x="149"/>
      </t>
    </mdx>
    <mdx n="0" f="v">
      <t c="3" si="227">
        <n x="225"/>
        <n x="355"/>
        <n x="149"/>
      </t>
    </mdx>
    <mdx n="0" f="v">
      <t c="3" si="227">
        <n x="225"/>
        <n x="356"/>
        <n x="149"/>
      </t>
    </mdx>
    <mdx n="0" f="v">
      <t c="3" si="227">
        <n x="225"/>
        <n x="357"/>
        <n x="149"/>
      </t>
    </mdx>
    <mdx n="0" f="v">
      <t c="3" si="227">
        <n x="225"/>
        <n x="358"/>
        <n x="149"/>
      </t>
    </mdx>
    <mdx n="0" f="v">
      <t c="3" si="227">
        <n x="225"/>
        <n x="359"/>
        <n x="149"/>
      </t>
    </mdx>
    <mdx n="0" f="v">
      <t c="3" si="227">
        <n x="225"/>
        <n x="360"/>
        <n x="149"/>
      </t>
    </mdx>
    <mdx n="0" f="v">
      <t c="3" si="227">
        <n x="225"/>
        <n x="361"/>
        <n x="149"/>
      </t>
    </mdx>
    <mdx n="0" f="v">
      <t c="3" si="227">
        <n x="225"/>
        <n x="547"/>
        <n x="149"/>
      </t>
    </mdx>
    <mdx n="0" f="v">
      <t c="3" si="227">
        <n x="225"/>
        <n x="362"/>
        <n x="149"/>
      </t>
    </mdx>
    <mdx n="0" f="v">
      <t c="3" si="227">
        <n x="225"/>
        <n x="363"/>
        <n x="149"/>
      </t>
    </mdx>
    <mdx n="0" f="v">
      <t c="3" si="227">
        <n x="225"/>
        <n x="364"/>
        <n x="149"/>
      </t>
    </mdx>
    <mdx n="0" f="v">
      <t c="3" si="227">
        <n x="225"/>
        <n x="548"/>
        <n x="149"/>
      </t>
    </mdx>
    <mdx n="0" f="v">
      <t c="3" si="227">
        <n x="225"/>
        <n x="366"/>
        <n x="149"/>
      </t>
    </mdx>
    <mdx n="0" f="v">
      <t c="3" si="227">
        <n x="225"/>
        <n x="367"/>
        <n x="149"/>
      </t>
    </mdx>
    <mdx n="0" f="v">
      <t c="3" si="227">
        <n x="225"/>
        <n x="369"/>
        <n x="149"/>
      </t>
    </mdx>
    <mdx n="0" f="v">
      <t c="3" si="227">
        <n x="225"/>
        <n x="307"/>
        <n x="149"/>
      </t>
    </mdx>
    <mdx n="0" f="v">
      <t c="3" si="227">
        <n x="225"/>
        <n x="370"/>
        <n x="149"/>
      </t>
    </mdx>
    <mdx n="0" f="v">
      <t c="3" si="227">
        <n x="225"/>
        <n x="371"/>
        <n x="149"/>
      </t>
    </mdx>
    <mdx n="0" f="v">
      <t c="3" si="227">
        <n x="225"/>
        <n x="372"/>
        <n x="149"/>
      </t>
    </mdx>
    <mdx n="0" f="v">
      <t c="3" si="227">
        <n x="225"/>
        <n x="383"/>
        <n x="149"/>
      </t>
    </mdx>
    <mdx n="0" f="v">
      <t c="3" si="227">
        <n x="225"/>
        <n x="373"/>
        <n x="149"/>
      </t>
    </mdx>
    <mdx n="0" f="v">
      <t c="3" si="227">
        <n x="225"/>
        <n x="374"/>
        <n x="149"/>
      </t>
    </mdx>
    <mdx n="0" f="v">
      <t c="3" si="227">
        <n x="225"/>
        <n x="375"/>
        <n x="149"/>
      </t>
    </mdx>
    <mdx n="0" f="v">
      <t c="3" si="227">
        <n x="225"/>
        <n x="281"/>
        <n x="149"/>
      </t>
    </mdx>
    <mdx n="0" f="v">
      <t c="3" si="227">
        <n x="225"/>
        <n x="376"/>
        <n x="149"/>
      </t>
    </mdx>
    <mdx n="0" f="v">
      <t c="3" si="227">
        <n x="225"/>
        <n x="377"/>
        <n x="149"/>
      </t>
    </mdx>
    <mdx n="0" f="v">
      <t c="3" si="227">
        <n x="225"/>
        <n x="280"/>
        <n x="149"/>
      </t>
    </mdx>
    <mdx n="0" f="v">
      <t c="3" si="227">
        <n x="225"/>
        <n x="311"/>
        <n x="149"/>
      </t>
    </mdx>
    <mdx n="0" f="v">
      <t c="3" si="227">
        <n x="225"/>
        <n x="378"/>
        <n x="149"/>
      </t>
    </mdx>
    <mdx n="0" f="v">
      <t c="3" si="227">
        <n x="225"/>
        <n x="379"/>
        <n x="149"/>
      </t>
    </mdx>
    <mdx n="0" f="v">
      <t c="3" si="227">
        <n x="225"/>
        <n x="380"/>
        <n x="149"/>
      </t>
    </mdx>
    <mdx n="0" f="v">
      <t c="3" si="227">
        <n x="225"/>
        <n x="381"/>
        <n x="149"/>
      </t>
    </mdx>
    <mdx n="0" f="v">
      <t c="3" si="227">
        <n x="225"/>
        <n x="382"/>
        <n x="149"/>
      </t>
    </mdx>
    <mdx n="0" f="v">
      <t c="3" si="227">
        <n x="225"/>
        <n x="304"/>
        <n x="149"/>
      </t>
    </mdx>
    <mdx n="0" f="v">
      <t c="3" si="227">
        <n x="225"/>
        <n x="384"/>
        <n x="149"/>
      </t>
    </mdx>
    <mdx n="0" f="v">
      <t c="3" si="227">
        <n x="225"/>
        <n x="385"/>
        <n x="149"/>
      </t>
    </mdx>
    <mdx n="0" f="v">
      <t c="3" si="227">
        <n x="225"/>
        <n x="386"/>
        <n x="149"/>
      </t>
    </mdx>
    <mdx n="0" f="v">
      <t c="3" si="227">
        <n x="225"/>
        <n x="387"/>
        <n x="149"/>
      </t>
    </mdx>
    <mdx n="0" f="v">
      <t c="3" si="227">
        <n x="225"/>
        <n x="388"/>
        <n x="149"/>
      </t>
    </mdx>
    <mdx n="0" f="v">
      <t c="3" si="227">
        <n x="225"/>
        <n x="389"/>
        <n x="149"/>
      </t>
    </mdx>
    <mdx n="0" f="v">
      <t c="3" si="227">
        <n x="225"/>
        <n x="390"/>
        <n x="149"/>
      </t>
    </mdx>
    <mdx n="0" f="v">
      <t c="3" si="227">
        <n x="225"/>
        <n x="405"/>
        <n x="149"/>
      </t>
    </mdx>
    <mdx n="0" f="v">
      <t c="3" si="227">
        <n x="225"/>
        <n x="399"/>
        <n x="149"/>
      </t>
    </mdx>
    <mdx n="0" f="v">
      <t c="3" si="227">
        <n x="225"/>
        <n x="404"/>
        <n x="149"/>
      </t>
    </mdx>
    <mdx n="0" f="v">
      <t c="3" si="227">
        <n x="225"/>
        <n x="393"/>
        <n x="149"/>
      </t>
    </mdx>
    <mdx n="0" f="v">
      <t c="3" si="227">
        <n x="225"/>
        <n x="395"/>
        <n x="149"/>
      </t>
    </mdx>
    <mdx n="0" f="v">
      <t c="3" si="227">
        <n x="225"/>
        <n x="278"/>
        <n x="149"/>
      </t>
    </mdx>
    <mdx n="0" f="v">
      <t c="3" si="227">
        <n x="225"/>
        <n x="396"/>
        <n x="149"/>
      </t>
    </mdx>
    <mdx n="0" f="v">
      <t c="3" si="227">
        <n x="225"/>
        <n x="397"/>
        <n x="149"/>
      </t>
    </mdx>
    <mdx n="0" f="v">
      <t c="3" si="227">
        <n x="225"/>
        <n x="398"/>
        <n x="149"/>
      </t>
    </mdx>
    <mdx n="0" f="v">
      <t c="3" si="227">
        <n x="225"/>
        <n x="392"/>
        <n x="149"/>
      </t>
    </mdx>
    <mdx n="0" f="v">
      <t c="3" si="227">
        <n x="225"/>
        <n x="391"/>
        <n x="149"/>
      </t>
    </mdx>
    <mdx n="0" f="v">
      <t c="3" si="227">
        <n x="225"/>
        <n x="413"/>
        <n x="149"/>
      </t>
    </mdx>
    <mdx n="0" f="v">
      <t c="3" si="227">
        <n x="225"/>
        <n x="411"/>
        <n x="149"/>
      </t>
    </mdx>
    <mdx n="0" f="v">
      <t c="3" si="227">
        <n x="225"/>
        <n x="412"/>
        <n x="149"/>
      </t>
    </mdx>
    <mdx n="0" f="v">
      <t c="3" si="227">
        <n x="225"/>
        <n x="406"/>
        <n x="149"/>
      </t>
    </mdx>
    <mdx n="0" f="v">
      <t c="3" si="227">
        <n x="225"/>
        <n x="407"/>
        <n x="149"/>
      </t>
    </mdx>
    <mdx n="0" f="v">
      <t c="3" si="227">
        <n x="225"/>
        <n x="408"/>
        <n x="149"/>
      </t>
    </mdx>
    <mdx n="0" f="v">
      <t c="3" si="227">
        <n x="225"/>
        <n x="409"/>
        <n x="149"/>
      </t>
    </mdx>
    <mdx n="0" f="v">
      <t c="3" si="227">
        <n x="225"/>
        <n x="410"/>
        <n x="149"/>
      </t>
    </mdx>
    <mdx n="0" f="v">
      <t c="3" si="227">
        <n x="225"/>
        <n x="403"/>
        <n x="149"/>
      </t>
    </mdx>
    <mdx n="0" f="v">
      <t c="3" si="227">
        <n x="225"/>
        <n x="400"/>
        <n x="149"/>
      </t>
    </mdx>
    <mdx n="0" f="v">
      <t c="3" si="227">
        <n x="225"/>
        <n x="401"/>
        <n x="149"/>
      </t>
    </mdx>
    <mdx n="0" f="v">
      <t c="3" si="227">
        <n x="225"/>
        <n x="402"/>
        <n x="149"/>
      </t>
    </mdx>
    <mdx n="0" f="v">
      <t c="3" si="227">
        <n x="225"/>
        <n x="277"/>
        <n x="149"/>
      </t>
    </mdx>
    <mdx n="0" f="v">
      <t c="3" si="227">
        <n x="225"/>
        <n x="417"/>
        <n x="149"/>
      </t>
    </mdx>
    <mdx n="0" f="v">
      <t c="3" si="227">
        <n x="225"/>
        <n x="414"/>
        <n x="149"/>
      </t>
    </mdx>
    <mdx n="0" f="v">
      <t c="3" si="227">
        <n x="225"/>
        <n x="415"/>
        <n x="149"/>
      </t>
    </mdx>
    <mdx n="0" f="v">
      <t c="3" si="227">
        <n x="225"/>
        <n x="416"/>
        <n x="149"/>
      </t>
    </mdx>
    <mdx n="0" f="v">
      <t c="3" si="227">
        <n x="225"/>
        <n x="427"/>
        <n x="149"/>
      </t>
    </mdx>
    <mdx n="0" f="v">
      <t c="3" si="227">
        <n x="225"/>
        <n x="418"/>
        <n x="149"/>
      </t>
    </mdx>
    <mdx n="0" f="v">
      <t c="3" si="227">
        <n x="225"/>
        <n x="419"/>
        <n x="149"/>
      </t>
    </mdx>
    <mdx n="0" f="v">
      <t c="3" si="227">
        <n x="225"/>
        <n x="420"/>
        <n x="149"/>
      </t>
    </mdx>
    <mdx n="0" f="v">
      <t c="3" si="227">
        <n x="225"/>
        <n x="301"/>
        <n x="149"/>
      </t>
    </mdx>
    <mdx n="0" f="v">
      <t c="3" si="227">
        <n x="225"/>
        <n x="299"/>
        <n x="149"/>
      </t>
    </mdx>
    <mdx n="0" f="v">
      <t c="3" si="227">
        <n x="225"/>
        <n x="297"/>
        <n x="149"/>
      </t>
    </mdx>
    <mdx n="0" f="v">
      <t c="3" si="227">
        <n x="225"/>
        <n x="421"/>
        <n x="149"/>
      </t>
    </mdx>
    <mdx n="0" f="v">
      <t c="3" si="227">
        <n x="225"/>
        <n x="422"/>
        <n x="149"/>
      </t>
    </mdx>
    <mdx n="0" f="v">
      <t c="3" si="227">
        <n x="225"/>
        <n x="423"/>
        <n x="149"/>
      </t>
    </mdx>
    <mdx n="0" f="v">
      <t c="3" si="227">
        <n x="225"/>
        <n x="424"/>
        <n x="149"/>
      </t>
    </mdx>
    <mdx n="0" f="v">
      <t c="3" si="227">
        <n x="225"/>
        <n x="425"/>
        <n x="149"/>
      </t>
    </mdx>
    <mdx n="0" f="v">
      <t c="3" si="227">
        <n x="225"/>
        <n x="348"/>
        <n x="149"/>
      </t>
    </mdx>
    <mdx n="0" f="v">
      <t c="3" si="227">
        <n x="225"/>
        <n x="327"/>
        <n x="149"/>
      </t>
    </mdx>
    <mdx n="0" f="v">
      <t c="3" si="227">
        <n x="225"/>
        <n x="426"/>
        <n x="149"/>
      </t>
    </mdx>
    <mdx n="0" f="v">
      <t c="3" si="227">
        <n x="225"/>
        <n x="329"/>
        <n x="149"/>
      </t>
    </mdx>
    <mdx n="0" f="v">
      <t c="3" si="227">
        <n x="225"/>
        <n x="428"/>
        <n x="149"/>
      </t>
    </mdx>
    <mdx n="0" f="v">
      <t c="3" si="227">
        <n x="225"/>
        <n x="328"/>
        <n x="149"/>
      </t>
    </mdx>
    <mdx n="0" f="v">
      <t c="3" si="227">
        <n x="225"/>
        <n x="429"/>
        <n x="149"/>
      </t>
    </mdx>
    <mdx n="0" f="v">
      <t c="3" si="227">
        <n x="225"/>
        <n x="430"/>
        <n x="149"/>
      </t>
    </mdx>
    <mdx n="0" f="v">
      <t c="3" si="227">
        <n x="225"/>
        <n x="431"/>
        <n x="149"/>
      </t>
    </mdx>
    <mdx n="0" f="v">
      <t c="3" si="227">
        <n x="225"/>
        <n x="432"/>
        <n x="149"/>
      </t>
    </mdx>
    <mdx n="0" f="v">
      <t c="3" si="227">
        <n x="225"/>
        <n x="433"/>
        <n x="149"/>
      </t>
    </mdx>
    <mdx n="0" f="v">
      <t c="3" si="227">
        <n x="225"/>
        <n x="442"/>
        <n x="149"/>
      </t>
    </mdx>
    <mdx n="0" f="v">
      <t c="3" si="227">
        <n x="225"/>
        <n x="326"/>
        <n x="149"/>
      </t>
    </mdx>
    <mdx n="0" f="v">
      <t c="3" si="227">
        <n x="225"/>
        <n x="435"/>
        <n x="149"/>
      </t>
    </mdx>
    <mdx n="0" f="v">
      <t c="3" si="227">
        <n x="225"/>
        <n x="436"/>
        <n x="149"/>
      </t>
    </mdx>
    <mdx n="0" f="v">
      <t c="3" si="227">
        <n x="225"/>
        <n x="437"/>
        <n x="149"/>
      </t>
    </mdx>
    <mdx n="0" f="v">
      <t c="3" si="227">
        <n x="225"/>
        <n x="294"/>
        <n x="149"/>
      </t>
    </mdx>
    <mdx n="0" f="v">
      <t c="3" si="227">
        <n x="225"/>
        <n x="293"/>
        <n x="149"/>
      </t>
    </mdx>
    <mdx n="0" f="v">
      <t c="3" si="227">
        <n x="225"/>
        <n x="443"/>
        <n x="149"/>
      </t>
    </mdx>
    <mdx n="0" f="v">
      <t c="3" si="227">
        <n x="225"/>
        <n x="444"/>
        <n x="149"/>
      </t>
    </mdx>
    <mdx n="0" f="v">
      <t c="3" si="227">
        <n x="225"/>
        <n x="445"/>
        <n x="149"/>
      </t>
    </mdx>
    <mdx n="0" f="v">
      <t c="3" si="227">
        <n x="225"/>
        <n x="446"/>
        <n x="149"/>
      </t>
    </mdx>
    <mdx n="0" f="v">
      <t c="3" si="227">
        <n x="225"/>
        <n x="434"/>
        <n x="149"/>
      </t>
    </mdx>
    <mdx n="0" f="v">
      <t c="3" si="227">
        <n x="225"/>
        <n x="276"/>
        <n x="149"/>
      </t>
    </mdx>
    <mdx n="0" f="v">
      <t c="3" si="227">
        <n x="225"/>
        <n x="453"/>
        <n x="149"/>
      </t>
    </mdx>
    <mdx n="0" f="v">
      <t c="3" si="227">
        <n x="225"/>
        <n x="454"/>
        <n x="149"/>
      </t>
    </mdx>
    <mdx n="0" f="v">
      <t c="3" si="227">
        <n x="225"/>
        <n x="455"/>
        <n x="149"/>
      </t>
    </mdx>
    <mdx n="0" f="v">
      <t c="3" si="227">
        <n x="225"/>
        <n x="456"/>
        <n x="149"/>
      </t>
    </mdx>
    <mdx n="0" f="v">
      <t c="3" si="227">
        <n x="225"/>
        <n x="346"/>
        <n x="149"/>
      </t>
    </mdx>
    <mdx n="0" f="v">
      <t c="3" si="227">
        <n x="225"/>
        <n x="438"/>
        <n x="149"/>
      </t>
    </mdx>
    <mdx n="0" f="v">
      <t c="3" si="227">
        <n x="225"/>
        <n x="439"/>
        <n x="149"/>
      </t>
    </mdx>
    <mdx n="0" f="v">
      <t c="3" si="227">
        <n x="225"/>
        <n x="440"/>
        <n x="149"/>
      </t>
    </mdx>
    <mdx n="0" f="v">
      <t c="3" si="227">
        <n x="225"/>
        <n x="441"/>
        <n x="149"/>
      </t>
    </mdx>
    <mdx n="0" f="v">
      <t c="3" si="227">
        <n x="225"/>
        <n x="447"/>
        <n x="149"/>
      </t>
    </mdx>
    <mdx n="0" f="v">
      <t c="3" si="227">
        <n x="225"/>
        <n x="461"/>
        <n x="149"/>
      </t>
    </mdx>
    <mdx n="0" f="v">
      <t c="3" si="227">
        <n x="225"/>
        <n x="462"/>
        <n x="149"/>
      </t>
    </mdx>
    <mdx n="0" f="v">
      <t c="3" si="227">
        <n x="225"/>
        <n x="463"/>
        <n x="149"/>
      </t>
    </mdx>
    <mdx n="0" f="v">
      <t c="3" si="227">
        <n x="225"/>
        <n x="464"/>
        <n x="149"/>
      </t>
    </mdx>
    <mdx n="0" f="v">
      <t c="3" si="227">
        <n x="225"/>
        <n x="465"/>
        <n x="149"/>
      </t>
    </mdx>
    <mdx n="0" f="v">
      <t c="3" si="227">
        <n x="225"/>
        <n x="466"/>
        <n x="149"/>
      </t>
    </mdx>
    <mdx n="0" f="v">
      <t c="3" si="227">
        <n x="225"/>
        <n x="459"/>
        <n x="149"/>
      </t>
    </mdx>
    <mdx n="0" f="v">
      <t c="3" si="227">
        <n x="225"/>
        <n x="448"/>
        <n x="149"/>
      </t>
    </mdx>
    <mdx n="0" f="v">
      <t c="3" si="227">
        <n x="225"/>
        <n x="449"/>
        <n x="149"/>
      </t>
    </mdx>
    <mdx n="0" f="v">
      <t c="3" si="227">
        <n x="225"/>
        <n x="450"/>
        <n x="149"/>
      </t>
    </mdx>
    <mdx n="0" f="v">
      <t c="3" si="227">
        <n x="225"/>
        <n x="451"/>
        <n x="149"/>
      </t>
    </mdx>
    <mdx n="0" f="v">
      <t c="3" si="227">
        <n x="225"/>
        <n x="457"/>
        <n x="149"/>
      </t>
    </mdx>
    <mdx n="0" f="v">
      <t c="3" si="227">
        <n x="225"/>
        <n x="458"/>
        <n x="149"/>
      </t>
    </mdx>
    <mdx n="0" f="v">
      <t c="3" si="227">
        <n x="225"/>
        <n x="473"/>
        <n x="149"/>
      </t>
    </mdx>
    <mdx n="0" f="v">
      <t c="3" si="227">
        <n x="225"/>
        <n x="474"/>
        <n x="149"/>
      </t>
    </mdx>
    <mdx n="0" f="v">
      <t c="3" si="227">
        <n x="225"/>
        <n x="475"/>
        <n x="149"/>
      </t>
    </mdx>
    <mdx n="0" f="v">
      <t c="3" si="227">
        <n x="225"/>
        <n x="476"/>
        <n x="149"/>
      </t>
    </mdx>
    <mdx n="0" f="v">
      <t c="3" si="227">
        <n x="225"/>
        <n x="471"/>
        <n x="149"/>
      </t>
    </mdx>
    <mdx n="0" f="v">
      <t c="3" si="227">
        <n x="225"/>
        <n x="460"/>
        <n x="149"/>
      </t>
    </mdx>
    <mdx n="0" f="v">
      <t c="3" si="227">
        <n x="225"/>
        <n x="468"/>
        <n x="149"/>
      </t>
    </mdx>
    <mdx n="0" f="v">
      <t c="3" si="227">
        <n x="225"/>
        <n x="469"/>
        <n x="149"/>
      </t>
    </mdx>
    <mdx n="0" f="v">
      <t c="3" si="227">
        <n x="225"/>
        <n x="470"/>
        <n x="149"/>
      </t>
    </mdx>
    <mdx n="0" f="v">
      <t c="3" si="227">
        <n x="225"/>
        <n x="477"/>
        <n x="149"/>
      </t>
    </mdx>
    <mdx n="0" f="v">
      <t c="3" si="227">
        <n x="225"/>
        <n x="478"/>
        <n x="149"/>
      </t>
    </mdx>
    <mdx n="0" f="v">
      <t c="3" si="227">
        <n x="225"/>
        <n x="479"/>
        <n x="149"/>
      </t>
    </mdx>
    <mdx n="0" f="v">
      <t c="3" si="227">
        <n x="225"/>
        <n x="472"/>
        <n x="149"/>
      </t>
    </mdx>
    <mdx n="0" f="v">
      <t c="3" si="227">
        <n x="225"/>
        <n x="480"/>
        <n x="149"/>
      </t>
    </mdx>
    <mdx n="0" f="v">
      <t c="3" si="227">
        <n x="225"/>
        <n x="481"/>
        <n x="149"/>
      </t>
    </mdx>
    <mdx n="0" f="v">
      <t c="3" si="227">
        <n x="225"/>
        <n x="483"/>
        <n x="149"/>
      </t>
    </mdx>
    <mdx n="0" f="v">
      <t c="3" si="227">
        <n x="225"/>
        <n x="484"/>
        <n x="149"/>
      </t>
    </mdx>
    <mdx n="0" f="v">
      <t c="3" si="227">
        <n x="225"/>
        <n x="485"/>
        <n x="149"/>
      </t>
    </mdx>
    <mdx n="0" f="v">
      <t c="3" si="227">
        <n x="225"/>
        <n x="486"/>
        <n x="149"/>
      </t>
    </mdx>
    <mdx n="0" f="v">
      <t c="3" si="227">
        <n x="225"/>
        <n x="487"/>
        <n x="149"/>
      </t>
    </mdx>
    <mdx n="0" f="v">
      <t c="3" si="227">
        <n x="225"/>
        <n x="488"/>
        <n x="149"/>
      </t>
    </mdx>
    <mdx n="0" f="v">
      <t c="3" si="227">
        <n x="225"/>
        <n x="489"/>
        <n x="149"/>
      </t>
    </mdx>
    <mdx n="0" f="v">
      <t c="3" si="227">
        <n x="225"/>
        <n x="482"/>
        <n x="149"/>
      </t>
    </mdx>
    <mdx n="0" f="v">
      <t c="3" si="227">
        <n x="225"/>
        <n x="490"/>
        <n x="149"/>
      </t>
    </mdx>
    <mdx n="0" f="v">
      <t c="3" si="227">
        <n x="225"/>
        <n x="492"/>
        <n x="149"/>
      </t>
    </mdx>
    <mdx n="0" f="v">
      <t c="3" si="227">
        <n x="225"/>
        <n x="493"/>
        <n x="149"/>
      </t>
    </mdx>
    <mdx n="0" f="v">
      <t c="3" si="227">
        <n x="225"/>
        <n x="500"/>
        <n x="149"/>
      </t>
    </mdx>
    <mdx n="0" f="v">
      <t c="3" si="227">
        <n x="225"/>
        <n x="491"/>
        <n x="149"/>
      </t>
    </mdx>
    <mdx n="0" f="v">
      <t c="3" si="227">
        <n x="225"/>
        <n x="495"/>
        <n x="149"/>
      </t>
    </mdx>
    <mdx n="0" f="v">
      <t c="3" si="227">
        <n x="225"/>
        <n x="496"/>
        <n x="149"/>
      </t>
    </mdx>
    <mdx n="0" f="v">
      <t c="3" si="227">
        <n x="225"/>
        <n x="494"/>
        <n x="149"/>
      </t>
    </mdx>
    <mdx n="0" f="v">
      <t c="3" si="227">
        <n x="225"/>
        <n x="497"/>
        <n x="149"/>
      </t>
    </mdx>
    <mdx n="0" f="v">
      <t c="3" si="227">
        <n x="225"/>
        <n x="498"/>
        <n x="149"/>
      </t>
    </mdx>
    <mdx n="0" f="v">
      <t c="3" si="227">
        <n x="225"/>
        <n x="499"/>
        <n x="149"/>
      </t>
    </mdx>
    <mdx n="0" f="v">
      <t c="3" si="227">
        <n x="225"/>
        <n x="501"/>
        <n x="149"/>
      </t>
    </mdx>
    <mdx n="0" f="v">
      <t c="3" si="227">
        <n x="225"/>
        <n x="502"/>
        <n x="149"/>
      </t>
    </mdx>
    <mdx n="0" f="v">
      <t c="3" si="227">
        <n x="225"/>
        <n x="508"/>
        <n x="149"/>
      </t>
    </mdx>
    <mdx n="0" f="v">
      <t c="3" si="227">
        <n x="225"/>
        <n x="509"/>
        <n x="149"/>
      </t>
    </mdx>
    <mdx n="0" f="v">
      <t c="3" si="227">
        <n x="225"/>
        <n x="507"/>
        <n x="149"/>
      </t>
    </mdx>
    <mdx n="0" f="v">
      <t c="3" si="227">
        <n x="225"/>
        <n x="503"/>
        <n x="149"/>
      </t>
    </mdx>
    <mdx n="0" f="v">
      <t c="3" si="227">
        <n x="225"/>
        <n x="504"/>
        <n x="149"/>
      </t>
    </mdx>
    <mdx n="0" f="v">
      <t c="3" si="227">
        <n x="225"/>
        <n x="505"/>
        <n x="149"/>
      </t>
    </mdx>
    <mdx n="0" f="v">
      <t c="3" si="227">
        <n x="225"/>
        <n x="506"/>
        <n x="149"/>
      </t>
    </mdx>
    <mdx n="0" f="v">
      <t c="3" si="227">
        <n x="225"/>
        <n x="513"/>
        <n x="149"/>
      </t>
    </mdx>
    <mdx n="0" f="v">
      <t c="3" si="227">
        <n x="225"/>
        <n x="514"/>
        <n x="149"/>
      </t>
    </mdx>
    <mdx n="0" f="v">
      <t c="3" si="227">
        <n x="225"/>
        <n x="515"/>
        <n x="149"/>
      </t>
    </mdx>
    <mdx n="0" f="v">
      <t c="3" si="227">
        <n x="225"/>
        <n x="519"/>
        <n x="149"/>
      </t>
    </mdx>
    <mdx n="0" f="v">
      <t c="3" si="227">
        <n x="225"/>
        <n x="510"/>
        <n x="149"/>
      </t>
    </mdx>
    <mdx n="0" f="v">
      <t c="3" si="227">
        <n x="225"/>
        <n x="511"/>
        <n x="149"/>
      </t>
    </mdx>
    <mdx n="0" f="v">
      <t c="3" si="227">
        <n x="225"/>
        <n x="525"/>
        <n x="149"/>
      </t>
    </mdx>
    <mdx n="0" f="v">
      <t c="3" si="227">
        <n x="225"/>
        <n x="516"/>
        <n x="149"/>
      </t>
    </mdx>
    <mdx n="0" f="v">
      <t c="3" si="227">
        <n x="225"/>
        <n x="517"/>
        <n x="149"/>
      </t>
    </mdx>
    <mdx n="0" f="v">
      <t c="3" si="227">
        <n x="225"/>
        <n x="518"/>
        <n x="149"/>
      </t>
    </mdx>
    <mdx n="0" f="v">
      <t c="3" si="227">
        <n x="225"/>
        <n x="522"/>
        <n x="149"/>
      </t>
    </mdx>
    <mdx n="0" f="v">
      <t c="3" si="227">
        <n x="225"/>
        <n x="520"/>
        <n x="149"/>
      </t>
    </mdx>
    <mdx n="0" f="v">
      <t c="3" si="227">
        <n x="225"/>
        <n x="521"/>
        <n x="149"/>
      </t>
    </mdx>
    <mdx n="0" f="v">
      <t c="3" si="227">
        <n x="225"/>
        <n x="523"/>
        <n x="149"/>
      </t>
    </mdx>
    <mdx n="0" f="v">
      <t c="3" si="227">
        <n x="225"/>
        <n x="528"/>
        <n x="149"/>
      </t>
    </mdx>
    <mdx n="0" f="v">
      <t c="3" si="227">
        <n x="225"/>
        <n x="531"/>
        <n x="149"/>
      </t>
    </mdx>
    <mdx n="0" f="v">
      <t c="3" si="227">
        <n x="225"/>
        <n x="529"/>
        <n x="149"/>
      </t>
    </mdx>
    <mdx n="0" f="v">
      <t c="3" si="227">
        <n x="225"/>
        <n x="526"/>
        <n x="149"/>
      </t>
    </mdx>
    <mdx n="0" f="v">
      <t c="3" si="227">
        <n x="225"/>
        <n x="524"/>
        <n x="149"/>
      </t>
    </mdx>
    <mdx n="0" f="v">
      <t c="3" si="227">
        <n x="225"/>
        <n x="527"/>
        <n x="149"/>
      </t>
    </mdx>
    <mdx n="0" f="v">
      <t c="3" si="227">
        <n x="225"/>
        <n x="530"/>
        <n x="149"/>
      </t>
    </mdx>
    <mdx n="0" f="v">
      <t c="3" si="227">
        <n x="225"/>
        <n x="533"/>
        <n x="149"/>
      </t>
    </mdx>
    <mdx n="0" f="v">
      <t c="3" si="227">
        <n x="225"/>
        <n x="534"/>
        <n x="149"/>
      </t>
    </mdx>
    <mdx n="0" f="v">
      <t c="3" si="227">
        <n x="225"/>
        <n x="532"/>
        <n x="149"/>
      </t>
    </mdx>
    <mdx n="0" f="v">
      <t c="3" si="227">
        <n x="225"/>
        <n x="537"/>
        <n x="149"/>
      </t>
    </mdx>
    <mdx n="0" f="v">
      <t c="3" si="227">
        <n x="225"/>
        <n x="535"/>
        <n x="149"/>
      </t>
    </mdx>
    <mdx n="0" f="v">
      <t c="3" si="227">
        <n x="225"/>
        <n x="536"/>
        <n x="149"/>
      </t>
    </mdx>
    <mdx n="0" f="v">
      <t c="3" si="227">
        <n x="225"/>
        <n x="538"/>
        <n x="149"/>
      </t>
    </mdx>
    <mdx n="0" f="v">
      <t c="3" si="227">
        <n x="225"/>
        <n x="539"/>
        <n x="149"/>
      </t>
    </mdx>
    <mdx n="0" f="v">
      <t c="3" si="227">
        <n x="225"/>
        <n x="540"/>
        <n x="149"/>
      </t>
    </mdx>
    <mdx n="0" f="v">
      <t c="3" si="227">
        <n x="225"/>
        <n x="541"/>
        <n x="149"/>
      </t>
    </mdx>
    <mdx n="0" f="v">
      <t c="3" si="227">
        <n x="225"/>
        <n x="542"/>
        <n x="149"/>
      </t>
    </mdx>
    <mdx n="0" f="v">
      <t c="3" si="227">
        <n x="225"/>
        <n x="543"/>
        <n x="149"/>
      </t>
    </mdx>
    <mdx n="0" f="v">
      <t c="3" si="227">
        <n x="225"/>
        <n x="545"/>
        <n x="149"/>
      </t>
    </mdx>
    <mdx n="0" f="v">
      <t c="3" si="227">
        <n x="225"/>
        <n x="544"/>
        <n x="149"/>
      </t>
    </mdx>
    <mdx n="0" f="v">
      <t c="3" si="227">
        <n x="225"/>
        <n x="546"/>
        <n x="149"/>
      </t>
    </mdx>
    <mdx n="0" f="v">
      <t c="3" si="227">
        <n x="225"/>
        <n x="272"/>
        <n x="150"/>
      </t>
    </mdx>
    <mdx n="0" f="v">
      <t c="3" si="227">
        <n x="225"/>
        <n x="271"/>
        <n x="150"/>
      </t>
    </mdx>
    <mdx n="0" f="v">
      <t c="3" si="227">
        <n x="225"/>
        <n x="270"/>
        <n x="150"/>
      </t>
    </mdx>
    <mdx n="0" f="v">
      <t c="3" si="227">
        <n x="225"/>
        <n x="268"/>
        <n x="150"/>
      </t>
    </mdx>
    <mdx n="0" f="v">
      <t c="3" si="227">
        <n x="225"/>
        <n x="355"/>
        <n x="150"/>
      </t>
    </mdx>
    <mdx n="0" f="v">
      <t c="3" si="227">
        <n x="225"/>
        <n x="356"/>
        <n x="150"/>
      </t>
    </mdx>
    <mdx n="0" f="v">
      <t c="3" si="227">
        <n x="225"/>
        <n x="357"/>
        <n x="150"/>
      </t>
    </mdx>
    <mdx n="0" f="v">
      <t c="3" si="227">
        <n x="225"/>
        <n x="358"/>
        <n x="150"/>
      </t>
    </mdx>
    <mdx n="0" f="v">
      <t c="3" si="227">
        <n x="225"/>
        <n x="359"/>
        <n x="150"/>
      </t>
    </mdx>
    <mdx n="0" f="v">
      <t c="3" si="227">
        <n x="225"/>
        <n x="360"/>
        <n x="150"/>
      </t>
    </mdx>
    <mdx n="0" f="v">
      <t c="3" si="227">
        <n x="225"/>
        <n x="361"/>
        <n x="150"/>
      </t>
    </mdx>
    <mdx n="0" f="v">
      <t c="3" si="227">
        <n x="225"/>
        <n x="547"/>
        <n x="150"/>
      </t>
    </mdx>
    <mdx n="0" f="v">
      <t c="3" si="227">
        <n x="225"/>
        <n x="362"/>
        <n x="150"/>
      </t>
    </mdx>
    <mdx n="0" f="v">
      <t c="3" si="227">
        <n x="225"/>
        <n x="363"/>
        <n x="150"/>
      </t>
    </mdx>
    <mdx n="0" f="v">
      <t c="3" si="227">
        <n x="225"/>
        <n x="364"/>
        <n x="150"/>
      </t>
    </mdx>
    <mdx n="0" f="v">
      <t c="3" si="227">
        <n x="225"/>
        <n x="548"/>
        <n x="150"/>
      </t>
    </mdx>
    <mdx n="0" f="v">
      <t c="3" si="227">
        <n x="225"/>
        <n x="365"/>
        <n x="150"/>
      </t>
    </mdx>
    <mdx n="0" f="v">
      <t c="3" si="227">
        <n x="225"/>
        <n x="366"/>
        <n x="150"/>
      </t>
    </mdx>
    <mdx n="0" f="v">
      <t c="3" si="227">
        <n x="225"/>
        <n x="367"/>
        <n x="150"/>
      </t>
    </mdx>
    <mdx n="0" f="v">
      <t c="3" si="227">
        <n x="225"/>
        <n x="368"/>
        <n x="150"/>
      </t>
    </mdx>
    <mdx n="0" f="v">
      <t c="3" si="227">
        <n x="225"/>
        <n x="369"/>
        <n x="150"/>
      </t>
    </mdx>
    <mdx n="0" f="v">
      <t c="3" si="227">
        <n x="225"/>
        <n x="307"/>
        <n x="150"/>
      </t>
    </mdx>
    <mdx n="0" f="v">
      <t c="3" si="227">
        <n x="225"/>
        <n x="370"/>
        <n x="150"/>
      </t>
    </mdx>
    <mdx n="0" f="v">
      <t c="3" si="227">
        <n x="225"/>
        <n x="371"/>
        <n x="150"/>
      </t>
    </mdx>
    <mdx n="0" f="v">
      <t c="3" si="227">
        <n x="225"/>
        <n x="372"/>
        <n x="150"/>
      </t>
    </mdx>
    <mdx n="0" f="v">
      <t c="3" si="227">
        <n x="225"/>
        <n x="316"/>
        <n x="150"/>
      </t>
    </mdx>
    <mdx n="0" f="v">
      <t c="3" si="227">
        <n x="225"/>
        <n x="373"/>
        <n x="150"/>
      </t>
    </mdx>
    <mdx n="0" f="v">
      <t c="3" si="227">
        <n x="225"/>
        <n x="374"/>
        <n x="150"/>
      </t>
    </mdx>
    <mdx n="0" f="v">
      <t c="3" si="227">
        <n x="225"/>
        <n x="375"/>
        <n x="150"/>
      </t>
    </mdx>
    <mdx n="0" f="v">
      <t c="3" si="227">
        <n x="225"/>
        <n x="281"/>
        <n x="150"/>
      </t>
    </mdx>
    <mdx n="0" f="v">
      <t c="3" si="227">
        <n x="225"/>
        <n x="376"/>
        <n x="150"/>
      </t>
    </mdx>
    <mdx n="0" f="v">
      <t c="3" si="227">
        <n x="225"/>
        <n x="377"/>
        <n x="150"/>
      </t>
    </mdx>
    <mdx n="0" f="v">
      <t c="3" si="227">
        <n x="225"/>
        <n x="280"/>
        <n x="150"/>
      </t>
    </mdx>
    <mdx n="0" f="v">
      <t c="3" si="227">
        <n x="225"/>
        <n x="311"/>
        <n x="150"/>
      </t>
    </mdx>
    <mdx n="0" f="v">
      <t c="3" si="227">
        <n x="225"/>
        <n x="378"/>
        <n x="150"/>
      </t>
    </mdx>
    <mdx n="0" f="v">
      <t c="3" si="227">
        <n x="225"/>
        <n x="379"/>
        <n x="150"/>
      </t>
    </mdx>
    <mdx n="0" f="v">
      <t c="3" si="227">
        <n x="225"/>
        <n x="380"/>
        <n x="150"/>
      </t>
    </mdx>
    <mdx n="0" f="v">
      <t c="3" si="227">
        <n x="225"/>
        <n x="381"/>
        <n x="150"/>
      </t>
    </mdx>
    <mdx n="0" f="v">
      <t c="3" si="227">
        <n x="225"/>
        <n x="382"/>
        <n x="150"/>
      </t>
    </mdx>
    <mdx n="0" f="v">
      <t c="3" si="227">
        <n x="225"/>
        <n x="304"/>
        <n x="150"/>
      </t>
    </mdx>
    <mdx n="0" f="v">
      <t c="3" si="227">
        <n x="225"/>
        <n x="383"/>
        <n x="150"/>
      </t>
    </mdx>
    <mdx n="0" f="v">
      <t c="3" si="227">
        <n x="225"/>
        <n x="404"/>
        <n x="150"/>
      </t>
    </mdx>
    <mdx n="0" f="v">
      <t c="3" si="227">
        <n x="225"/>
        <n x="405"/>
        <n x="150"/>
      </t>
    </mdx>
    <mdx n="0" f="v">
      <t c="3" si="227">
        <n x="225"/>
        <n x="399"/>
        <n x="150"/>
      </t>
    </mdx>
    <mdx n="0" f="v">
      <t c="3" si="227">
        <n x="225"/>
        <n x="384"/>
        <n x="150"/>
      </t>
    </mdx>
    <mdx n="0" f="v">
      <t c="3" si="227">
        <n x="225"/>
        <n x="385"/>
        <n x="150"/>
      </t>
    </mdx>
    <mdx n="0" f="v">
      <t c="3" si="227">
        <n x="225"/>
        <n x="386"/>
        <n x="150"/>
      </t>
    </mdx>
    <mdx n="0" f="v">
      <t c="3" si="227">
        <n x="225"/>
        <n x="387"/>
        <n x="150"/>
      </t>
    </mdx>
    <mdx n="0" f="v">
      <t c="3" si="227">
        <n x="225"/>
        <n x="388"/>
        <n x="150"/>
      </t>
    </mdx>
    <mdx n="0" f="v">
      <t c="3" si="227">
        <n x="225"/>
        <n x="389"/>
        <n x="150"/>
      </t>
    </mdx>
    <mdx n="0" f="v">
      <t c="3" si="227">
        <n x="225"/>
        <n x="390"/>
        <n x="150"/>
      </t>
    </mdx>
    <mdx n="0" f="v">
      <t c="3" si="227">
        <n x="225"/>
        <n x="391"/>
        <n x="150"/>
      </t>
    </mdx>
    <mdx n="0" f="v">
      <t c="3" si="227">
        <n x="225"/>
        <n x="393"/>
        <n x="150"/>
      </t>
    </mdx>
    <mdx n="0" f="v">
      <t c="3" si="227">
        <n x="225"/>
        <n x="394"/>
        <n x="150"/>
      </t>
    </mdx>
    <mdx n="0" f="v">
      <t c="3" si="227">
        <n x="225"/>
        <n x="395"/>
        <n x="150"/>
      </t>
    </mdx>
    <mdx n="0" f="v">
      <t c="3" si="227">
        <n x="225"/>
        <n x="278"/>
        <n x="150"/>
      </t>
    </mdx>
    <mdx n="0" f="v">
      <t c="3" si="227">
        <n x="225"/>
        <n x="396"/>
        <n x="150"/>
      </t>
    </mdx>
    <mdx n="0" f="v">
      <t c="3" si="227">
        <n x="225"/>
        <n x="397"/>
        <n x="150"/>
      </t>
    </mdx>
    <mdx n="0" f="v">
      <t c="3" si="227">
        <n x="225"/>
        <n x="398"/>
        <n x="150"/>
      </t>
    </mdx>
    <mdx n="0" f="v">
      <t c="3" si="227">
        <n x="225"/>
        <n x="392"/>
        <n x="150"/>
      </t>
    </mdx>
    <mdx n="0" f="v">
      <t c="3" si="227">
        <n x="225"/>
        <n x="403"/>
        <n x="150"/>
      </t>
    </mdx>
    <mdx n="0" f="v">
      <t c="3" si="227">
        <n x="225"/>
        <n x="406"/>
        <n x="150"/>
      </t>
    </mdx>
    <mdx n="0" f="v">
      <t c="3" si="227">
        <n x="225"/>
        <n x="407"/>
        <n x="150"/>
      </t>
    </mdx>
    <mdx n="0" f="v">
      <t c="3" si="227">
        <n x="225"/>
        <n x="408"/>
        <n x="150"/>
      </t>
    </mdx>
    <mdx n="0" f="v">
      <t c="3" si="227">
        <n x="225"/>
        <n x="409"/>
        <n x="150"/>
      </t>
    </mdx>
    <mdx n="0" f="v">
      <t c="3" si="227">
        <n x="225"/>
        <n x="410"/>
        <n x="150"/>
      </t>
    </mdx>
    <mdx n="0" f="v">
      <t c="3" si="227">
        <n x="225"/>
        <n x="411"/>
        <n x="150"/>
      </t>
    </mdx>
    <mdx n="0" f="v">
      <t c="3" si="227">
        <n x="225"/>
        <n x="412"/>
        <n x="150"/>
      </t>
    </mdx>
    <mdx n="0" f="v">
      <t c="3" si="227">
        <n x="225"/>
        <n x="413"/>
        <n x="150"/>
      </t>
    </mdx>
    <mdx n="0" f="v">
      <t c="3" si="227">
        <n x="225"/>
        <n x="400"/>
        <n x="150"/>
      </t>
    </mdx>
    <mdx n="0" f="v">
      <t c="3" si="227">
        <n x="225"/>
        <n x="401"/>
        <n x="150"/>
      </t>
    </mdx>
    <mdx n="0" f="v">
      <t c="3" si="227">
        <n x="225"/>
        <n x="402"/>
        <n x="150"/>
      </t>
    </mdx>
    <mdx n="0" f="v">
      <t c="3" si="227">
        <n x="225"/>
        <n x="277"/>
        <n x="150"/>
      </t>
    </mdx>
    <mdx n="0" f="v">
      <t c="3" si="227">
        <n x="225"/>
        <n x="417"/>
        <n x="150"/>
      </t>
    </mdx>
    <mdx n="0" f="v">
      <t c="3" si="227">
        <n x="225"/>
        <n x="414"/>
        <n x="150"/>
      </t>
    </mdx>
    <mdx n="0" f="v">
      <t c="3" si="227">
        <n x="225"/>
        <n x="415"/>
        <n x="150"/>
      </t>
    </mdx>
    <mdx n="0" f="v">
      <t c="3" si="227">
        <n x="225"/>
        <n x="416"/>
        <n x="150"/>
      </t>
    </mdx>
    <mdx n="0" f="v">
      <t c="3" si="227">
        <n x="225"/>
        <n x="427"/>
        <n x="150"/>
      </t>
    </mdx>
    <mdx n="0" f="v">
      <t c="3" si="227">
        <n x="225"/>
        <n x="418"/>
        <n x="150"/>
      </t>
    </mdx>
    <mdx n="0" f="v">
      <t c="3" si="227">
        <n x="225"/>
        <n x="419"/>
        <n x="150"/>
      </t>
    </mdx>
    <mdx n="0" f="v">
      <t c="3" si="227">
        <n x="225"/>
        <n x="420"/>
        <n x="150"/>
      </t>
    </mdx>
    <mdx n="0" f="v">
      <t c="3" si="227">
        <n x="225"/>
        <n x="301"/>
        <n x="150"/>
      </t>
    </mdx>
    <mdx n="0" f="v">
      <t c="3" si="227">
        <n x="225"/>
        <n x="299"/>
        <n x="150"/>
      </t>
    </mdx>
    <mdx n="0" f="v">
      <t c="3" si="227">
        <n x="225"/>
        <n x="297"/>
        <n x="150"/>
      </t>
    </mdx>
    <mdx n="0" f="v">
      <t c="3" si="227">
        <n x="225"/>
        <n x="421"/>
        <n x="150"/>
      </t>
    </mdx>
    <mdx n="0" f="v">
      <t c="3" si="227">
        <n x="225"/>
        <n x="422"/>
        <n x="150"/>
      </t>
    </mdx>
    <mdx n="0" f="v">
      <t c="3" si="227">
        <n x="225"/>
        <n x="423"/>
        <n x="150"/>
      </t>
    </mdx>
    <mdx n="0" f="v">
      <t c="3" si="227">
        <n x="225"/>
        <n x="424"/>
        <n x="150"/>
      </t>
    </mdx>
    <mdx n="0" f="v">
      <t c="3" si="227">
        <n x="225"/>
        <n x="425"/>
        <n x="150"/>
      </t>
    </mdx>
    <mdx n="0" f="v">
      <t c="3" si="227">
        <n x="225"/>
        <n x="348"/>
        <n x="150"/>
      </t>
    </mdx>
    <mdx n="0" f="v">
      <t c="3" si="227">
        <n x="225"/>
        <n x="327"/>
        <n x="150"/>
      </t>
    </mdx>
    <mdx n="0" f="v">
      <t c="3" si="227">
        <n x="225"/>
        <n x="426"/>
        <n x="150"/>
      </t>
    </mdx>
    <mdx n="0" f="v">
      <t c="3" si="227">
        <n x="225"/>
        <n x="442"/>
        <n x="150"/>
      </t>
    </mdx>
    <mdx n="0" f="v">
      <t c="3" si="227">
        <n x="225"/>
        <n x="329"/>
        <n x="150"/>
      </t>
    </mdx>
    <mdx n="0" f="v">
      <t c="3" si="227">
        <n x="225"/>
        <n x="428"/>
        <n x="150"/>
      </t>
    </mdx>
    <mdx n="0" f="v">
      <t c="3" si="227">
        <n x="225"/>
        <n x="328"/>
        <n x="150"/>
      </t>
    </mdx>
    <mdx n="0" f="v">
      <t c="3" si="227">
        <n x="225"/>
        <n x="429"/>
        <n x="150"/>
      </t>
    </mdx>
    <mdx n="0" f="v">
      <t c="3" si="227">
        <n x="225"/>
        <n x="430"/>
        <n x="150"/>
      </t>
    </mdx>
    <mdx n="0" f="v">
      <t c="3" si="227">
        <n x="225"/>
        <n x="431"/>
        <n x="150"/>
      </t>
    </mdx>
    <mdx n="0" f="v">
      <t c="3" si="227">
        <n x="225"/>
        <n x="432"/>
        <n x="150"/>
      </t>
    </mdx>
    <mdx n="0" f="v">
      <t c="3" si="227">
        <n x="225"/>
        <n x="433"/>
        <n x="150"/>
      </t>
    </mdx>
    <mdx n="0" f="v">
      <t c="3" si="227">
        <n x="225"/>
        <n x="452"/>
        <n x="150"/>
      </t>
    </mdx>
    <mdx n="0" f="v">
      <t c="3" si="227">
        <n x="225"/>
        <n x="326"/>
        <n x="150"/>
      </t>
    </mdx>
    <mdx n="0" f="v">
      <t c="3" si="227">
        <n x="225"/>
        <n x="435"/>
        <n x="150"/>
      </t>
    </mdx>
    <mdx n="0" f="v">
      <t c="3" si="227">
        <n x="225"/>
        <n x="436"/>
        <n x="150"/>
      </t>
    </mdx>
    <mdx n="0" f="v">
      <t c="3" si="227">
        <n x="225"/>
        <n x="437"/>
        <n x="150"/>
      </t>
    </mdx>
    <mdx n="0" f="v">
      <t c="3" si="227">
        <n x="225"/>
        <n x="294"/>
        <n x="150"/>
      </t>
    </mdx>
    <mdx n="0" f="v">
      <t c="3" si="227">
        <n x="225"/>
        <n x="293"/>
        <n x="150"/>
      </t>
    </mdx>
    <mdx n="0" f="v">
      <t c="3" si="227">
        <n x="225"/>
        <n x="443"/>
        <n x="150"/>
      </t>
    </mdx>
    <mdx n="0" f="v">
      <t c="3" si="227">
        <n x="225"/>
        <n x="444"/>
        <n x="150"/>
      </t>
    </mdx>
    <mdx n="0" f="v">
      <t c="3" si="227">
        <n x="225"/>
        <n x="445"/>
        <n x="150"/>
      </t>
    </mdx>
    <mdx n="0" f="v">
      <t c="3" si="227">
        <n x="225"/>
        <n x="446"/>
        <n x="150"/>
      </t>
    </mdx>
    <mdx n="0" f="v">
      <t c="3" si="227">
        <n x="225"/>
        <n x="434"/>
        <n x="150"/>
      </t>
    </mdx>
    <mdx n="0" f="v">
      <t c="3" si="227">
        <n x="225"/>
        <n x="276"/>
        <n x="150"/>
      </t>
    </mdx>
    <mdx n="0" f="v">
      <t c="3" si="227">
        <n x="225"/>
        <n x="453"/>
        <n x="150"/>
      </t>
    </mdx>
    <mdx n="0" f="v">
      <t c="3" si="227">
        <n x="225"/>
        <n x="454"/>
        <n x="150"/>
      </t>
    </mdx>
    <mdx n="0" f="v">
      <t c="3" si="227">
        <n x="225"/>
        <n x="455"/>
        <n x="150"/>
      </t>
    </mdx>
    <mdx n="0" f="v">
      <t c="3" si="227">
        <n x="225"/>
        <n x="456"/>
        <n x="150"/>
      </t>
    </mdx>
    <mdx n="0" f="v">
      <t c="3" si="227">
        <n x="225"/>
        <n x="346"/>
        <n x="150"/>
      </t>
    </mdx>
    <mdx n="0" f="v">
      <t c="3" si="227">
        <n x="225"/>
        <n x="438"/>
        <n x="150"/>
      </t>
    </mdx>
    <mdx n="0" f="v">
      <t c="3" si="227">
        <n x="225"/>
        <n x="350"/>
        <n x="150"/>
      </t>
    </mdx>
    <mdx n="0" f="v">
      <t c="3" si="227">
        <n x="225"/>
        <n x="439"/>
        <n x="150"/>
      </t>
    </mdx>
    <mdx n="0" f="v">
      <t c="3" si="227">
        <n x="225"/>
        <n x="440"/>
        <n x="150"/>
      </t>
    </mdx>
    <mdx n="0" f="v">
      <t c="3" si="227">
        <n x="225"/>
        <n x="441"/>
        <n x="150"/>
      </t>
    </mdx>
    <mdx n="0" f="v">
      <t c="3" si="227">
        <n x="225"/>
        <n x="447"/>
        <n x="150"/>
      </t>
    </mdx>
    <mdx n="0" f="v">
      <t c="3" si="227">
        <n x="225"/>
        <n x="461"/>
        <n x="150"/>
      </t>
    </mdx>
    <mdx n="0" f="v">
      <t c="3" si="227">
        <n x="225"/>
        <n x="462"/>
        <n x="150"/>
      </t>
    </mdx>
    <mdx n="0" f="v">
      <t c="3" si="227">
        <n x="225"/>
        <n x="463"/>
        <n x="150"/>
      </t>
    </mdx>
    <mdx n="0" f="v">
      <t c="3" si="227">
        <n x="225"/>
        <n x="464"/>
        <n x="150"/>
      </t>
    </mdx>
    <mdx n="0" f="v">
      <t c="3" si="227">
        <n x="225"/>
        <n x="465"/>
        <n x="150"/>
      </t>
    </mdx>
    <mdx n="0" f="v">
      <t c="3" si="227">
        <n x="225"/>
        <n x="466"/>
        <n x="150"/>
      </t>
    </mdx>
    <mdx n="0" f="v">
      <t c="3" si="227">
        <n x="225"/>
        <n x="467"/>
        <n x="150"/>
      </t>
    </mdx>
    <mdx n="0" f="v">
      <t c="3" si="227">
        <n x="225"/>
        <n x="459"/>
        <n x="150"/>
      </t>
    </mdx>
    <mdx n="0" f="v">
      <t c="3" si="227">
        <n x="225"/>
        <n x="448"/>
        <n x="150"/>
      </t>
    </mdx>
    <mdx n="0" f="v">
      <t c="3" si="227">
        <n x="225"/>
        <n x="449"/>
        <n x="150"/>
      </t>
    </mdx>
    <mdx n="0" f="v">
      <t c="3" si="227">
        <n x="225"/>
        <n x="450"/>
        <n x="150"/>
      </t>
    </mdx>
    <mdx n="0" f="v">
      <t c="3" si="227">
        <n x="225"/>
        <n x="451"/>
        <n x="150"/>
      </t>
    </mdx>
    <mdx n="0" f="v">
      <t c="3" si="227">
        <n x="225"/>
        <n x="457"/>
        <n x="150"/>
      </t>
    </mdx>
    <mdx n="0" f="v">
      <t c="3" si="227">
        <n x="225"/>
        <n x="458"/>
        <n x="150"/>
      </t>
    </mdx>
    <mdx n="0" f="v">
      <t c="3" si="227">
        <n x="225"/>
        <n x="473"/>
        <n x="150"/>
      </t>
    </mdx>
    <mdx n="0" f="v">
      <t c="3" si="227">
        <n x="225"/>
        <n x="474"/>
        <n x="150"/>
      </t>
    </mdx>
    <mdx n="0" f="v">
      <t c="3" si="227">
        <n x="225"/>
        <n x="475"/>
        <n x="150"/>
      </t>
    </mdx>
    <mdx n="0" f="v">
      <t c="3" si="227">
        <n x="225"/>
        <n x="476"/>
        <n x="150"/>
      </t>
    </mdx>
    <mdx n="0" f="v">
      <t c="3" si="227">
        <n x="225"/>
        <n x="471"/>
        <n x="150"/>
      </t>
    </mdx>
    <mdx n="0" f="v">
      <t c="3" si="227">
        <n x="225"/>
        <n x="460"/>
        <n x="150"/>
      </t>
    </mdx>
    <mdx n="0" f="v">
      <t c="3" si="227">
        <n x="225"/>
        <n x="468"/>
        <n x="150"/>
      </t>
    </mdx>
    <mdx n="0" f="v">
      <t c="3" si="227">
        <n x="225"/>
        <n x="469"/>
        <n x="150"/>
      </t>
    </mdx>
    <mdx n="0" f="v">
      <t c="3" si="227">
        <n x="225"/>
        <n x="470"/>
        <n x="150"/>
      </t>
    </mdx>
    <mdx n="0" f="v">
      <t c="3" si="227">
        <n x="225"/>
        <n x="477"/>
        <n x="150"/>
      </t>
    </mdx>
    <mdx n="0" f="v">
      <t c="3" si="227">
        <n x="225"/>
        <n x="478"/>
        <n x="150"/>
      </t>
    </mdx>
    <mdx n="0" f="v">
      <t c="3" si="227">
        <n x="225"/>
        <n x="479"/>
        <n x="150"/>
      </t>
    </mdx>
    <mdx n="0" f="v">
      <t c="3" si="227">
        <n x="225"/>
        <n x="472"/>
        <n x="150"/>
      </t>
    </mdx>
    <mdx n="0" f="v">
      <t c="3" si="227">
        <n x="225"/>
        <n x="480"/>
        <n x="150"/>
      </t>
    </mdx>
    <mdx n="0" f="v">
      <t c="3" si="227">
        <n x="225"/>
        <n x="481"/>
        <n x="150"/>
      </t>
    </mdx>
    <mdx n="0" f="v">
      <t c="3" si="227">
        <n x="225"/>
        <n x="483"/>
        <n x="150"/>
      </t>
    </mdx>
    <mdx n="0" f="v">
      <t c="3" si="227">
        <n x="225"/>
        <n x="484"/>
        <n x="150"/>
      </t>
    </mdx>
    <mdx n="0" f="v">
      <t c="3" si="227">
        <n x="225"/>
        <n x="485"/>
        <n x="150"/>
      </t>
    </mdx>
    <mdx n="0" f="v">
      <t c="3" si="227">
        <n x="225"/>
        <n x="486"/>
        <n x="150"/>
      </t>
    </mdx>
    <mdx n="0" f="v">
      <t c="3" si="227">
        <n x="225"/>
        <n x="487"/>
        <n x="150"/>
      </t>
    </mdx>
    <mdx n="0" f="v">
      <t c="3" si="227">
        <n x="225"/>
        <n x="488"/>
        <n x="150"/>
      </t>
    </mdx>
    <mdx n="0" f="v">
      <t c="3" si="227">
        <n x="225"/>
        <n x="489"/>
        <n x="150"/>
      </t>
    </mdx>
    <mdx n="0" f="v">
      <t c="3" si="227">
        <n x="225"/>
        <n x="482"/>
        <n x="150"/>
      </t>
    </mdx>
    <mdx n="0" f="v">
      <t c="3" si="227">
        <n x="225"/>
        <n x="490"/>
        <n x="150"/>
      </t>
    </mdx>
    <mdx n="0" f="v">
      <t c="3" si="227">
        <n x="225"/>
        <n x="492"/>
        <n x="150"/>
      </t>
    </mdx>
    <mdx n="0" f="v">
      <t c="3" si="227">
        <n x="225"/>
        <n x="493"/>
        <n x="150"/>
      </t>
    </mdx>
    <mdx n="0" f="v">
      <t c="3" si="227">
        <n x="225"/>
        <n x="491"/>
        <n x="150"/>
      </t>
    </mdx>
    <mdx n="0" f="v">
      <t c="3" si="227">
        <n x="225"/>
        <n x="495"/>
        <n x="150"/>
      </t>
    </mdx>
    <mdx n="0" f="v">
      <t c="3" si="227">
        <n x="225"/>
        <n x="496"/>
        <n x="150"/>
      </t>
    </mdx>
    <mdx n="0" f="v">
      <t c="3" si="227">
        <n x="225"/>
        <n x="500"/>
        <n x="150"/>
      </t>
    </mdx>
    <mdx n="0" f="v">
      <t c="3" si="227">
        <n x="225"/>
        <n x="494"/>
        <n x="150"/>
      </t>
    </mdx>
    <mdx n="0" f="v">
      <t c="3" si="227">
        <n x="225"/>
        <n x="497"/>
        <n x="150"/>
      </t>
    </mdx>
    <mdx n="0" f="v">
      <t c="3" si="227">
        <n x="225"/>
        <n x="498"/>
        <n x="150"/>
      </t>
    </mdx>
    <mdx n="0" f="v">
      <t c="3" si="227">
        <n x="225"/>
        <n x="499"/>
        <n x="150"/>
      </t>
    </mdx>
    <mdx n="0" f="v">
      <t c="3" si="227">
        <n x="225"/>
        <n x="501"/>
        <n x="150"/>
      </t>
    </mdx>
    <mdx n="0" f="v">
      <t c="3" si="227">
        <n x="225"/>
        <n x="502"/>
        <n x="150"/>
      </t>
    </mdx>
    <mdx n="0" f="v">
      <t c="3" si="227">
        <n x="225"/>
        <n x="503"/>
        <n x="150"/>
      </t>
    </mdx>
    <mdx n="0" f="v">
      <t c="3" si="227">
        <n x="225"/>
        <n x="508"/>
        <n x="150"/>
      </t>
    </mdx>
    <mdx n="0" f="v">
      <t c="3" si="227">
        <n x="225"/>
        <n x="509"/>
        <n x="150"/>
      </t>
    </mdx>
    <mdx n="0" f="v">
      <t c="3" si="227">
        <n x="225"/>
        <n x="507"/>
        <n x="150"/>
      </t>
    </mdx>
    <mdx n="0" f="v">
      <t c="3" si="227">
        <n x="225"/>
        <n x="504"/>
        <n x="150"/>
      </t>
    </mdx>
    <mdx n="0" f="v">
      <t c="3" si="227">
        <n x="225"/>
        <n x="505"/>
        <n x="150"/>
      </t>
    </mdx>
    <mdx n="0" f="v">
      <t c="3" si="227">
        <n x="225"/>
        <n x="506"/>
        <n x="150"/>
      </t>
    </mdx>
    <mdx n="0" f="v">
      <t c="3" si="227">
        <n x="225"/>
        <n x="513"/>
        <n x="150"/>
      </t>
    </mdx>
    <mdx n="0" f="v">
      <t c="3" si="227">
        <n x="225"/>
        <n x="514"/>
        <n x="150"/>
      </t>
    </mdx>
    <mdx n="0" f="v">
      <t c="3" si="227">
        <n x="225"/>
        <n x="515"/>
        <n x="150"/>
      </t>
    </mdx>
    <mdx n="0" f="v">
      <t c="3" si="227">
        <n x="225"/>
        <n x="519"/>
        <n x="150"/>
      </t>
    </mdx>
    <mdx n="0" f="v">
      <t c="3" si="227">
        <n x="225"/>
        <n x="510"/>
        <n x="150"/>
      </t>
    </mdx>
    <mdx n="0" f="v">
      <t c="3" si="227">
        <n x="225"/>
        <n x="511"/>
        <n x="150"/>
      </t>
    </mdx>
    <mdx n="0" f="v">
      <t c="3" si="227">
        <n x="225"/>
        <n x="512"/>
        <n x="150"/>
      </t>
    </mdx>
    <mdx n="0" f="v">
      <t c="3" si="227">
        <n x="225"/>
        <n x="516"/>
        <n x="150"/>
      </t>
    </mdx>
    <mdx n="0" f="v">
      <t c="3" si="227">
        <n x="225"/>
        <n x="517"/>
        <n x="150"/>
      </t>
    </mdx>
    <mdx n="0" f="v">
      <t c="3" si="227">
        <n x="225"/>
        <n x="518"/>
        <n x="150"/>
      </t>
    </mdx>
    <mdx n="0" f="v">
      <t c="3" si="227">
        <n x="225"/>
        <n x="522"/>
        <n x="150"/>
      </t>
    </mdx>
    <mdx n="0" f="v">
      <t c="3" si="227">
        <n x="225"/>
        <n x="525"/>
        <n x="150"/>
      </t>
    </mdx>
    <mdx n="0" f="v">
      <t c="3" si="227">
        <n x="225"/>
        <n x="520"/>
        <n x="150"/>
      </t>
    </mdx>
    <mdx n="0" f="v">
      <t c="3" si="227">
        <n x="225"/>
        <n x="521"/>
        <n x="150"/>
      </t>
    </mdx>
    <mdx n="0" f="v">
      <t c="3" si="227">
        <n x="225"/>
        <n x="523"/>
        <n x="150"/>
      </t>
    </mdx>
    <mdx n="0" f="v">
      <t c="3" si="227">
        <n x="225"/>
        <n x="528"/>
        <n x="150"/>
      </t>
    </mdx>
    <mdx n="0" f="v">
      <t c="3" si="227">
        <n x="225"/>
        <n x="529"/>
        <n x="150"/>
      </t>
    </mdx>
    <mdx n="0" f="v">
      <t c="3" si="227">
        <n x="225"/>
        <n x="531"/>
        <n x="150"/>
      </t>
    </mdx>
    <mdx n="0" f="v">
      <t c="3" si="227">
        <n x="225"/>
        <n x="526"/>
        <n x="150"/>
      </t>
    </mdx>
    <mdx n="0" f="v">
      <t c="3" si="227">
        <n x="225"/>
        <n x="524"/>
        <n x="150"/>
      </t>
    </mdx>
    <mdx n="0" f="v">
      <t c="3" si="227">
        <n x="225"/>
        <n x="527"/>
        <n x="150"/>
      </t>
    </mdx>
    <mdx n="0" f="v">
      <t c="3" si="227">
        <n x="225"/>
        <n x="530"/>
        <n x="150"/>
      </t>
    </mdx>
    <mdx n="0" f="v">
      <t c="3" si="227">
        <n x="225"/>
        <n x="533"/>
        <n x="150"/>
      </t>
    </mdx>
    <mdx n="0" f="v">
      <t c="3" si="227">
        <n x="225"/>
        <n x="534"/>
        <n x="150"/>
      </t>
    </mdx>
    <mdx n="0" f="v">
      <t c="3" si="227">
        <n x="225"/>
        <n x="532"/>
        <n x="150"/>
      </t>
    </mdx>
    <mdx n="0" f="v">
      <t c="3" si="227">
        <n x="225"/>
        <n x="537"/>
        <n x="150"/>
      </t>
    </mdx>
    <mdx n="0" f="v">
      <t c="3" si="227">
        <n x="225"/>
        <n x="535"/>
        <n x="150"/>
      </t>
    </mdx>
    <mdx n="0" f="v">
      <t c="3" si="227">
        <n x="225"/>
        <n x="536"/>
        <n x="150"/>
      </t>
    </mdx>
    <mdx n="0" f="v">
      <t c="3" si="227">
        <n x="225"/>
        <n x="538"/>
        <n x="150"/>
      </t>
    </mdx>
    <mdx n="0" f="v">
      <t c="3" si="227">
        <n x="225"/>
        <n x="539"/>
        <n x="150"/>
      </t>
    </mdx>
    <mdx n="0" f="v">
      <t c="3" si="227">
        <n x="225"/>
        <n x="540"/>
        <n x="150"/>
      </t>
    </mdx>
    <mdx n="0" f="v">
      <t c="3" si="227">
        <n x="225"/>
        <n x="541"/>
        <n x="150"/>
      </t>
    </mdx>
    <mdx n="0" f="v">
      <t c="3" si="227">
        <n x="225"/>
        <n x="543"/>
        <n x="150"/>
      </t>
    </mdx>
    <mdx n="0" f="v">
      <t c="3" si="227">
        <n x="225"/>
        <n x="542"/>
        <n x="150"/>
      </t>
    </mdx>
    <mdx n="0" f="v">
      <t c="3" si="227">
        <n x="225"/>
        <n x="545"/>
        <n x="150"/>
      </t>
    </mdx>
    <mdx n="0" f="v">
      <t c="3" si="227">
        <n x="225"/>
        <n x="546"/>
        <n x="150"/>
      </t>
    </mdx>
    <mdx n="0" f="v">
      <t c="3" si="227">
        <n x="225"/>
        <n x="544"/>
        <n x="150"/>
      </t>
    </mdx>
    <mdx n="0" f="v">
      <t c="3" si="227">
        <n x="225"/>
        <n x="272"/>
        <n x="151"/>
      </t>
    </mdx>
    <mdx n="0" f="v">
      <t c="3" si="227">
        <n x="225"/>
        <n x="273"/>
        <n x="151"/>
      </t>
    </mdx>
    <mdx n="0" f="v">
      <t c="3" si="227">
        <n x="225"/>
        <n x="271"/>
        <n x="151"/>
      </t>
    </mdx>
    <mdx n="0" f="v">
      <t c="3" si="227">
        <n x="225"/>
        <n x="270"/>
        <n x="151"/>
      </t>
    </mdx>
    <mdx n="0" f="v">
      <t c="3" si="227">
        <n x="225"/>
        <n x="268"/>
        <n x="151"/>
      </t>
    </mdx>
    <mdx n="0" f="v">
      <t c="3" si="227">
        <n x="225"/>
        <n x="355"/>
        <n x="151"/>
      </t>
    </mdx>
    <mdx n="0" f="v">
      <t c="3" si="227">
        <n x="225"/>
        <n x="356"/>
        <n x="151"/>
      </t>
    </mdx>
    <mdx n="0" f="v">
      <t c="3" si="227">
        <n x="225"/>
        <n x="357"/>
        <n x="151"/>
      </t>
    </mdx>
    <mdx n="0" f="v">
      <t c="3" si="227">
        <n x="225"/>
        <n x="358"/>
        <n x="151"/>
      </t>
    </mdx>
    <mdx n="0" f="v">
      <t c="3" si="227">
        <n x="225"/>
        <n x="359"/>
        <n x="151"/>
      </t>
    </mdx>
    <mdx n="0" f="v">
      <t c="3" si="227">
        <n x="225"/>
        <n x="360"/>
        <n x="151"/>
      </t>
    </mdx>
    <mdx n="0" f="v">
      <t c="3" si="227">
        <n x="225"/>
        <n x="361"/>
        <n x="151"/>
      </t>
    </mdx>
    <mdx n="0" f="v">
      <t c="3" si="227">
        <n x="225"/>
        <n x="547"/>
        <n x="151"/>
      </t>
    </mdx>
    <mdx n="0" f="v">
      <t c="3" si="227">
        <n x="225"/>
        <n x="362"/>
        <n x="151"/>
      </t>
    </mdx>
    <mdx n="0" f="v">
      <t c="3" si="227">
        <n x="225"/>
        <n x="363"/>
        <n x="151"/>
      </t>
    </mdx>
    <mdx n="0" f="v">
      <t c="3" si="227">
        <n x="225"/>
        <n x="364"/>
        <n x="151"/>
      </t>
    </mdx>
    <mdx n="0" f="v">
      <t c="3" si="227">
        <n x="225"/>
        <n x="548"/>
        <n x="151"/>
      </t>
    </mdx>
    <mdx n="0" f="v">
      <t c="3" si="227">
        <n x="225"/>
        <n x="365"/>
        <n x="151"/>
      </t>
    </mdx>
    <mdx n="0" f="v">
      <t c="3" si="227">
        <n x="225"/>
        <n x="366"/>
        <n x="151"/>
      </t>
    </mdx>
    <mdx n="0" f="v">
      <t c="3" si="227">
        <n x="225"/>
        <n x="367"/>
        <n x="151"/>
      </t>
    </mdx>
    <mdx n="0" f="v">
      <t c="3" si="227">
        <n x="225"/>
        <n x="368"/>
        <n x="151"/>
      </t>
    </mdx>
    <mdx n="0" f="v">
      <t c="3" si="227">
        <n x="225"/>
        <n x="369"/>
        <n x="151"/>
      </t>
    </mdx>
    <mdx n="0" f="v">
      <t c="3" si="227">
        <n x="225"/>
        <n x="307"/>
        <n x="151"/>
      </t>
    </mdx>
    <mdx n="0" f="v">
      <t c="3" si="227">
        <n x="225"/>
        <n x="370"/>
        <n x="151"/>
      </t>
    </mdx>
    <mdx n="0" f="v">
      <t c="3" si="227">
        <n x="225"/>
        <n x="371"/>
        <n x="151"/>
      </t>
    </mdx>
    <mdx n="0" f="v">
      <t c="3" si="227">
        <n x="225"/>
        <n x="372"/>
        <n x="151"/>
      </t>
    </mdx>
    <mdx n="0" f="v">
      <t c="3" si="227">
        <n x="225"/>
        <n x="383"/>
        <n x="151"/>
      </t>
    </mdx>
    <mdx n="0" f="v">
      <t c="3" si="227">
        <n x="225"/>
        <n x="373"/>
        <n x="151"/>
      </t>
    </mdx>
    <mdx n="0" f="v">
      <t c="3" si="227">
        <n x="225"/>
        <n x="374"/>
        <n x="151"/>
      </t>
    </mdx>
    <mdx n="0" f="v">
      <t c="3" si="227">
        <n x="225"/>
        <n x="375"/>
        <n x="151"/>
      </t>
    </mdx>
    <mdx n="0" f="v">
      <t c="3" si="227">
        <n x="225"/>
        <n x="281"/>
        <n x="151"/>
      </t>
    </mdx>
    <mdx n="0" f="v">
      <t c="3" si="227">
        <n x="225"/>
        <n x="376"/>
        <n x="151"/>
      </t>
    </mdx>
    <mdx n="0" f="v">
      <t c="3" si="227">
        <n x="225"/>
        <n x="377"/>
        <n x="151"/>
      </t>
    </mdx>
    <mdx n="0" f="v">
      <t c="3" si="227">
        <n x="225"/>
        <n x="280"/>
        <n x="151"/>
      </t>
    </mdx>
    <mdx n="0" f="v">
      <t c="3" si="227">
        <n x="225"/>
        <n x="311"/>
        <n x="151"/>
      </t>
    </mdx>
    <mdx n="0" f="v">
      <t c="3" si="227">
        <n x="225"/>
        <n x="378"/>
        <n x="151"/>
      </t>
    </mdx>
    <mdx n="0" f="v">
      <t c="3" si="227">
        <n x="225"/>
        <n x="379"/>
        <n x="151"/>
      </t>
    </mdx>
    <mdx n="0" f="v">
      <t c="3" si="227">
        <n x="225"/>
        <n x="380"/>
        <n x="151"/>
      </t>
    </mdx>
    <mdx n="0" f="v">
      <t c="3" si="227">
        <n x="225"/>
        <n x="381"/>
        <n x="151"/>
      </t>
    </mdx>
    <mdx n="0" f="v">
      <t c="3" si="227">
        <n x="225"/>
        <n x="382"/>
        <n x="151"/>
      </t>
    </mdx>
    <mdx n="0" f="v">
      <t c="3" si="227">
        <n x="225"/>
        <n x="304"/>
        <n x="151"/>
      </t>
    </mdx>
    <mdx n="0" f="v">
      <t c="3" si="227">
        <n x="225"/>
        <n x="391"/>
        <n x="151"/>
      </t>
    </mdx>
    <mdx n="0" f="v">
      <t c="3" si="227">
        <n x="225"/>
        <n x="384"/>
        <n x="151"/>
      </t>
    </mdx>
    <mdx n="0" f="v">
      <t c="3" si="227">
        <n x="225"/>
        <n x="385"/>
        <n x="151"/>
      </t>
    </mdx>
    <mdx n="0" f="v">
      <t c="3" si="227">
        <n x="225"/>
        <n x="386"/>
        <n x="151"/>
      </t>
    </mdx>
    <mdx n="0" f="v">
      <t c="3" si="227">
        <n x="225"/>
        <n x="387"/>
        <n x="151"/>
      </t>
    </mdx>
    <mdx n="0" f="v">
      <t c="3" si="227">
        <n x="225"/>
        <n x="388"/>
        <n x="151"/>
      </t>
    </mdx>
    <mdx n="0" f="v">
      <t c="3" si="227">
        <n x="225"/>
        <n x="389"/>
        <n x="151"/>
      </t>
    </mdx>
    <mdx n="0" f="v">
      <t c="3" si="227">
        <n x="225"/>
        <n x="390"/>
        <n x="151"/>
      </t>
    </mdx>
    <mdx n="0" f="v">
      <t c="3" si="227">
        <n x="225"/>
        <n x="404"/>
        <n x="151"/>
      </t>
    </mdx>
    <mdx n="0" f="v">
      <t c="3" si="227">
        <n x="225"/>
        <n x="393"/>
        <n x="151"/>
      </t>
    </mdx>
    <mdx n="0" f="v">
      <t c="3" si="227">
        <n x="225"/>
        <n x="394"/>
        <n x="151"/>
      </t>
    </mdx>
    <mdx n="0" f="v">
      <t c="3" si="227">
        <n x="225"/>
        <n x="395"/>
        <n x="151"/>
      </t>
    </mdx>
    <mdx n="0" f="v">
      <t c="3" si="227">
        <n x="225"/>
        <n x="278"/>
        <n x="151"/>
      </t>
    </mdx>
    <mdx n="0" f="v">
      <t c="3" si="227">
        <n x="225"/>
        <n x="396"/>
        <n x="151"/>
      </t>
    </mdx>
    <mdx n="0" f="v">
      <t c="3" si="227">
        <n x="225"/>
        <n x="397"/>
        <n x="151"/>
      </t>
    </mdx>
    <mdx n="0" f="v">
      <t c="3" si="227">
        <n x="225"/>
        <n x="398"/>
        <n x="151"/>
      </t>
    </mdx>
    <mdx n="0" f="v">
      <t c="3" si="227">
        <n x="225"/>
        <n x="392"/>
        <n x="151"/>
      </t>
    </mdx>
    <mdx n="0" f="v">
      <t c="3" si="227">
        <n x="225"/>
        <n x="405"/>
        <n x="151"/>
      </t>
    </mdx>
    <mdx n="0" f="v">
      <t c="3" si="227">
        <n x="225"/>
        <n x="399"/>
        <n x="151"/>
      </t>
    </mdx>
    <mdx n="0" f="v">
      <t c="3" si="227">
        <n x="225"/>
        <n x="406"/>
        <n x="151"/>
      </t>
    </mdx>
    <mdx n="0" f="v">
      <t c="3" si="227">
        <n x="225"/>
        <n x="407"/>
        <n x="151"/>
      </t>
    </mdx>
    <mdx n="0" f="v">
      <t c="3" si="227">
        <n x="225"/>
        <n x="408"/>
        <n x="151"/>
      </t>
    </mdx>
    <mdx n="0" f="v">
      <t c="3" si="227">
        <n x="225"/>
        <n x="409"/>
        <n x="151"/>
      </t>
    </mdx>
    <mdx n="0" f="v">
      <t c="3" si="227">
        <n x="225"/>
        <n x="410"/>
        <n x="151"/>
      </t>
    </mdx>
    <mdx n="0" f="v">
      <t c="3" si="227">
        <n x="225"/>
        <n x="412"/>
        <n x="151"/>
      </t>
    </mdx>
    <mdx n="0" f="v">
      <t c="3" si="227">
        <n x="225"/>
        <n x="413"/>
        <n x="151"/>
      </t>
    </mdx>
    <mdx n="0" f="v">
      <t c="3" si="227">
        <n x="225"/>
        <n x="411"/>
        <n x="151"/>
      </t>
    </mdx>
    <mdx n="0" f="v">
      <t c="3" si="227">
        <n x="225"/>
        <n x="403"/>
        <n x="151"/>
      </t>
    </mdx>
    <mdx n="0" f="v">
      <t c="3" si="227">
        <n x="225"/>
        <n x="400"/>
        <n x="151"/>
      </t>
    </mdx>
    <mdx n="0" f="v">
      <t c="3" si="227">
        <n x="225"/>
        <n x="401"/>
        <n x="151"/>
      </t>
    </mdx>
    <mdx n="0" f="v">
      <t c="3" si="227">
        <n x="225"/>
        <n x="402"/>
        <n x="151"/>
      </t>
    </mdx>
    <mdx n="0" f="v">
      <t c="3" si="227">
        <n x="225"/>
        <n x="277"/>
        <n x="151"/>
      </t>
    </mdx>
    <mdx n="0" f="v">
      <t c="3" si="227">
        <n x="225"/>
        <n x="417"/>
        <n x="151"/>
      </t>
    </mdx>
    <mdx n="0" f="v">
      <t c="3" si="227">
        <n x="225"/>
        <n x="414"/>
        <n x="151"/>
      </t>
    </mdx>
    <mdx n="0" f="v">
      <t c="3" si="227">
        <n x="225"/>
        <n x="415"/>
        <n x="151"/>
      </t>
    </mdx>
    <mdx n="0" f="v">
      <t c="3" si="227">
        <n x="225"/>
        <n x="416"/>
        <n x="151"/>
      </t>
    </mdx>
    <mdx n="0" f="v">
      <t c="3" si="227">
        <n x="225"/>
        <n x="427"/>
        <n x="151"/>
      </t>
    </mdx>
    <mdx n="0" f="v">
      <t c="3" si="227">
        <n x="225"/>
        <n x="418"/>
        <n x="151"/>
      </t>
    </mdx>
    <mdx n="0" f="v">
      <t c="3" si="227">
        <n x="225"/>
        <n x="419"/>
        <n x="151"/>
      </t>
    </mdx>
    <mdx n="0" f="v">
      <t c="3" si="227">
        <n x="225"/>
        <n x="420"/>
        <n x="151"/>
      </t>
    </mdx>
    <mdx n="0" f="v">
      <t c="3" si="227">
        <n x="225"/>
        <n x="301"/>
        <n x="151"/>
      </t>
    </mdx>
    <mdx n="0" f="v">
      <t c="3" si="227">
        <n x="225"/>
        <n x="299"/>
        <n x="151"/>
      </t>
    </mdx>
    <mdx n="0" f="v">
      <t c="3" si="227">
        <n x="225"/>
        <n x="297"/>
        <n x="151"/>
      </t>
    </mdx>
    <mdx n="0" f="v">
      <t c="3" si="227">
        <n x="225"/>
        <n x="421"/>
        <n x="151"/>
      </t>
    </mdx>
    <mdx n="0" f="v">
      <t c="3" si="227">
        <n x="225"/>
        <n x="422"/>
        <n x="151"/>
      </t>
    </mdx>
    <mdx n="0" f="v">
      <t c="3" si="227">
        <n x="225"/>
        <n x="423"/>
        <n x="151"/>
      </t>
    </mdx>
    <mdx n="0" f="v">
      <t c="3" si="227">
        <n x="225"/>
        <n x="424"/>
        <n x="151"/>
      </t>
    </mdx>
    <mdx n="0" f="v">
      <t c="3" si="227">
        <n x="225"/>
        <n x="425"/>
        <n x="151"/>
      </t>
    </mdx>
    <mdx n="0" f="v">
      <t c="3" si="227">
        <n x="225"/>
        <n x="348"/>
        <n x="151"/>
      </t>
    </mdx>
    <mdx n="0" f="v">
      <t c="3" si="227">
        <n x="225"/>
        <n x="327"/>
        <n x="151"/>
      </t>
    </mdx>
    <mdx n="0" f="v">
      <t c="3" si="227">
        <n x="225"/>
        <n x="426"/>
        <n x="151"/>
      </t>
    </mdx>
    <mdx n="0" f="v">
      <t c="3" si="227">
        <n x="225"/>
        <n x="433"/>
        <n x="151"/>
      </t>
    </mdx>
    <mdx n="0" f="v">
      <t c="3" si="227">
        <n x="225"/>
        <n x="442"/>
        <n x="151"/>
      </t>
    </mdx>
    <mdx n="0" f="v">
      <t c="3" si="227">
        <n x="225"/>
        <n x="329"/>
        <n x="151"/>
      </t>
    </mdx>
    <mdx n="0" f="v">
      <t c="3" si="227">
        <n x="225"/>
        <n x="428"/>
        <n x="151"/>
      </t>
    </mdx>
    <mdx n="0" f="v">
      <t c="3" si="227">
        <n x="225"/>
        <n x="328"/>
        <n x="151"/>
      </t>
    </mdx>
    <mdx n="0" f="v">
      <t c="3" si="227">
        <n x="225"/>
        <n x="429"/>
        <n x="151"/>
      </t>
    </mdx>
    <mdx n="0" f="v">
      <t c="3" si="227">
        <n x="225"/>
        <n x="430"/>
        <n x="151"/>
      </t>
    </mdx>
    <mdx n="0" f="v">
      <t c="3" si="227">
        <n x="225"/>
        <n x="431"/>
        <n x="151"/>
      </t>
    </mdx>
    <mdx n="0" f="v">
      <t c="3" si="227">
        <n x="225"/>
        <n x="432"/>
        <n x="151"/>
      </t>
    </mdx>
    <mdx n="0" f="v">
      <t c="3" si="227">
        <n x="225"/>
        <n x="326"/>
        <n x="151"/>
      </t>
    </mdx>
    <mdx n="0" f="v">
      <t c="3" si="227">
        <n x="225"/>
        <n x="435"/>
        <n x="151"/>
      </t>
    </mdx>
    <mdx n="0" f="v">
      <t c="3" si="227">
        <n x="225"/>
        <n x="436"/>
        <n x="151"/>
      </t>
    </mdx>
    <mdx n="0" f="v">
      <t c="3" si="227">
        <n x="225"/>
        <n x="437"/>
        <n x="151"/>
      </t>
    </mdx>
    <mdx n="0" f="v">
      <t c="3" si="227">
        <n x="225"/>
        <n x="294"/>
        <n x="151"/>
      </t>
    </mdx>
    <mdx n="0" f="v">
      <t c="3" si="227">
        <n x="225"/>
        <n x="293"/>
        <n x="151"/>
      </t>
    </mdx>
    <mdx n="0" f="v">
      <t c="3" si="227">
        <n x="225"/>
        <n x="452"/>
        <n x="151"/>
      </t>
    </mdx>
    <mdx n="0" f="v">
      <t c="3" si="227">
        <n x="225"/>
        <n x="443"/>
        <n x="151"/>
      </t>
    </mdx>
    <mdx n="0" f="v">
      <t c="3" si="227">
        <n x="225"/>
        <n x="444"/>
        <n x="151"/>
      </t>
    </mdx>
    <mdx n="0" f="v">
      <t c="3" si="227">
        <n x="225"/>
        <n x="445"/>
        <n x="151"/>
      </t>
    </mdx>
    <mdx n="0" f="v">
      <t c="3" si="227">
        <n x="225"/>
        <n x="446"/>
        <n x="151"/>
      </t>
    </mdx>
    <mdx n="0" f="v">
      <t c="3" si="227">
        <n x="225"/>
        <n x="434"/>
        <n x="151"/>
      </t>
    </mdx>
    <mdx n="0" f="v">
      <t c="3" si="227">
        <n x="225"/>
        <n x="276"/>
        <n x="151"/>
      </t>
    </mdx>
    <mdx n="0" f="v">
      <t c="3" si="227">
        <n x="225"/>
        <n x="453"/>
        <n x="151"/>
      </t>
    </mdx>
    <mdx n="0" f="v">
      <t c="3" si="227">
        <n x="225"/>
        <n x="454"/>
        <n x="151"/>
      </t>
    </mdx>
    <mdx n="0" f="v">
      <t c="3" si="227">
        <n x="225"/>
        <n x="455"/>
        <n x="151"/>
      </t>
    </mdx>
    <mdx n="0" f="v">
      <t c="3" si="227">
        <n x="225"/>
        <n x="456"/>
        <n x="151"/>
      </t>
    </mdx>
    <mdx n="0" f="v">
      <t c="3" si="227">
        <n x="225"/>
        <n x="346"/>
        <n x="151"/>
      </t>
    </mdx>
    <mdx n="0" f="v">
      <t c="3" si="227">
        <n x="225"/>
        <n x="438"/>
        <n x="151"/>
      </t>
    </mdx>
    <mdx n="0" f="v">
      <t c="3" si="227">
        <n x="225"/>
        <n x="350"/>
        <n x="151"/>
      </t>
    </mdx>
    <mdx n="0" f="v">
      <t c="3" si="227">
        <n x="225"/>
        <n x="439"/>
        <n x="151"/>
      </t>
    </mdx>
    <mdx n="0" f="v">
      <t c="3" si="227">
        <n x="225"/>
        <n x="440"/>
        <n x="151"/>
      </t>
    </mdx>
    <mdx n="0" f="v">
      <t c="3" si="227">
        <n x="225"/>
        <n x="441"/>
        <n x="151"/>
      </t>
    </mdx>
    <mdx n="0" f="v">
      <t c="3" si="227">
        <n x="225"/>
        <n x="447"/>
        <n x="151"/>
      </t>
    </mdx>
    <mdx n="0" f="v">
      <t c="3" si="227">
        <n x="225"/>
        <n x="459"/>
        <n x="151"/>
      </t>
    </mdx>
    <mdx n="0" f="v">
      <t c="3" si="227">
        <n x="225"/>
        <n x="461"/>
        <n x="151"/>
      </t>
    </mdx>
    <mdx n="0" f="v">
      <t c="3" si="227">
        <n x="225"/>
        <n x="462"/>
        <n x="151"/>
      </t>
    </mdx>
    <mdx n="0" f="v">
      <t c="3" si="227">
        <n x="225"/>
        <n x="463"/>
        <n x="151"/>
      </t>
    </mdx>
    <mdx n="0" f="v">
      <t c="3" si="227">
        <n x="225"/>
        <n x="464"/>
        <n x="151"/>
      </t>
    </mdx>
    <mdx n="0" f="v">
      <t c="3" si="227">
        <n x="225"/>
        <n x="465"/>
        <n x="151"/>
      </t>
    </mdx>
    <mdx n="0" f="v">
      <t c="3" si="227">
        <n x="225"/>
        <n x="466"/>
        <n x="151"/>
      </t>
    </mdx>
    <mdx n="0" f="v">
      <t c="3" si="227">
        <n x="225"/>
        <n x="467"/>
        <n x="151"/>
      </t>
    </mdx>
    <mdx n="0" f="v">
      <t c="3" si="227">
        <n x="225"/>
        <n x="448"/>
        <n x="151"/>
      </t>
    </mdx>
    <mdx n="0" f="v">
      <t c="3" si="227">
        <n x="225"/>
        <n x="449"/>
        <n x="151"/>
      </t>
    </mdx>
    <mdx n="0" f="v">
      <t c="3" si="227">
        <n x="225"/>
        <n x="450"/>
        <n x="151"/>
      </t>
    </mdx>
    <mdx n="0" f="v">
      <t c="3" si="227">
        <n x="225"/>
        <n x="451"/>
        <n x="151"/>
      </t>
    </mdx>
    <mdx n="0" f="v">
      <t c="3" si="227">
        <n x="225"/>
        <n x="457"/>
        <n x="151"/>
      </t>
    </mdx>
    <mdx n="0" f="v">
      <t c="3" si="227">
        <n x="225"/>
        <n x="458"/>
        <n x="151"/>
      </t>
    </mdx>
    <mdx n="0" f="v">
      <t c="3" si="227">
        <n x="225"/>
        <n x="473"/>
        <n x="151"/>
      </t>
    </mdx>
    <mdx n="0" f="v">
      <t c="3" si="227">
        <n x="225"/>
        <n x="474"/>
        <n x="151"/>
      </t>
    </mdx>
    <mdx n="0" f="v">
      <t c="3" si="227">
        <n x="225"/>
        <n x="475"/>
        <n x="151"/>
      </t>
    </mdx>
    <mdx n="0" f="v">
      <t c="3" si="227">
        <n x="225"/>
        <n x="476"/>
        <n x="151"/>
      </t>
    </mdx>
    <mdx n="0" f="v">
      <t c="3" si="227">
        <n x="225"/>
        <n x="471"/>
        <n x="151"/>
      </t>
    </mdx>
    <mdx n="0" f="v">
      <t c="3" si="227">
        <n x="225"/>
        <n x="460"/>
        <n x="151"/>
      </t>
    </mdx>
    <mdx n="0" f="v">
      <t c="3" si="227">
        <n x="225"/>
        <n x="468"/>
        <n x="151"/>
      </t>
    </mdx>
    <mdx n="0" f="v">
      <t c="3" si="227">
        <n x="225"/>
        <n x="469"/>
        <n x="151"/>
      </t>
    </mdx>
    <mdx n="0" f="v">
      <t c="3" si="227">
        <n x="225"/>
        <n x="470"/>
        <n x="151"/>
      </t>
    </mdx>
    <mdx n="0" f="v">
      <t c="3" si="227">
        <n x="225"/>
        <n x="477"/>
        <n x="151"/>
      </t>
    </mdx>
    <mdx n="0" f="v">
      <t c="3" si="227">
        <n x="225"/>
        <n x="478"/>
        <n x="151"/>
      </t>
    </mdx>
    <mdx n="0" f="v">
      <t c="3" si="227">
        <n x="225"/>
        <n x="479"/>
        <n x="151"/>
      </t>
    </mdx>
    <mdx n="0" f="v">
      <t c="3" si="227">
        <n x="225"/>
        <n x="472"/>
        <n x="151"/>
      </t>
    </mdx>
    <mdx n="0" f="v">
      <t c="3" si="227">
        <n x="225"/>
        <n x="480"/>
        <n x="151"/>
      </t>
    </mdx>
    <mdx n="0" f="v">
      <t c="3" si="227">
        <n x="225"/>
        <n x="481"/>
        <n x="151"/>
      </t>
    </mdx>
    <mdx n="0" f="v">
      <t c="3" si="227">
        <n x="225"/>
        <n x="483"/>
        <n x="151"/>
      </t>
    </mdx>
    <mdx n="0" f="v">
      <t c="3" si="227">
        <n x="225"/>
        <n x="484"/>
        <n x="151"/>
      </t>
    </mdx>
    <mdx n="0" f="v">
      <t c="3" si="227">
        <n x="225"/>
        <n x="485"/>
        <n x="151"/>
      </t>
    </mdx>
    <mdx n="0" f="v">
      <t c="3" si="227">
        <n x="225"/>
        <n x="486"/>
        <n x="151"/>
      </t>
    </mdx>
    <mdx n="0" f="v">
      <t c="3" si="227">
        <n x="225"/>
        <n x="487"/>
        <n x="151"/>
      </t>
    </mdx>
    <mdx n="0" f="v">
      <t c="3" si="227">
        <n x="225"/>
        <n x="488"/>
        <n x="151"/>
      </t>
    </mdx>
    <mdx n="0" f="v">
      <t c="3" si="227">
        <n x="225"/>
        <n x="489"/>
        <n x="151"/>
      </t>
    </mdx>
    <mdx n="0" f="v">
      <t c="3" si="227">
        <n x="225"/>
        <n x="482"/>
        <n x="151"/>
      </t>
    </mdx>
    <mdx n="0" f="v">
      <t c="3" si="227">
        <n x="225"/>
        <n x="490"/>
        <n x="151"/>
      </t>
    </mdx>
    <mdx n="0" f="v">
      <t c="3" si="227">
        <n x="225"/>
        <n x="492"/>
        <n x="151"/>
      </t>
    </mdx>
    <mdx n="0" f="v">
      <t c="3" si="227">
        <n x="225"/>
        <n x="493"/>
        <n x="151"/>
      </t>
    </mdx>
    <mdx n="0" f="v">
      <t c="3" si="227">
        <n x="225"/>
        <n x="491"/>
        <n x="151"/>
      </t>
    </mdx>
    <mdx n="0" f="v">
      <t c="3" si="227">
        <n x="225"/>
        <n x="495"/>
        <n x="151"/>
      </t>
    </mdx>
    <mdx n="0" f="v">
      <t c="3" si="227">
        <n x="225"/>
        <n x="496"/>
        <n x="151"/>
      </t>
    </mdx>
    <mdx n="0" f="v">
      <t c="3" si="227">
        <n x="225"/>
        <n x="500"/>
        <n x="151"/>
      </t>
    </mdx>
    <mdx n="0" f="v">
      <t c="3" si="227">
        <n x="225"/>
        <n x="494"/>
        <n x="151"/>
      </t>
    </mdx>
    <mdx n="0" f="v">
      <t c="3" si="227">
        <n x="225"/>
        <n x="497"/>
        <n x="151"/>
      </t>
    </mdx>
    <mdx n="0" f="v">
      <t c="3" si="227">
        <n x="225"/>
        <n x="498"/>
        <n x="151"/>
      </t>
    </mdx>
    <mdx n="0" f="v">
      <t c="3" si="227">
        <n x="225"/>
        <n x="499"/>
        <n x="151"/>
      </t>
    </mdx>
    <mdx n="0" f="v">
      <t c="3" si="227">
        <n x="225"/>
        <n x="501"/>
        <n x="151"/>
      </t>
    </mdx>
    <mdx n="0" f="v">
      <t c="3" si="227">
        <n x="225"/>
        <n x="502"/>
        <n x="151"/>
      </t>
    </mdx>
    <mdx n="0" f="v">
      <t c="3" si="227">
        <n x="225"/>
        <n x="503"/>
        <n x="151"/>
      </t>
    </mdx>
    <mdx n="0" f="v">
      <t c="3" si="227">
        <n x="225"/>
        <n x="508"/>
        <n x="151"/>
      </t>
    </mdx>
    <mdx n="0" f="v">
      <t c="3" si="227">
        <n x="225"/>
        <n x="509"/>
        <n x="151"/>
      </t>
    </mdx>
    <mdx n="0" f="v">
      <t c="3" si="227">
        <n x="225"/>
        <n x="507"/>
        <n x="151"/>
      </t>
    </mdx>
    <mdx n="0" f="v">
      <t c="3" si="227">
        <n x="225"/>
        <n x="504"/>
        <n x="151"/>
      </t>
    </mdx>
    <mdx n="0" f="v">
      <t c="3" si="227">
        <n x="225"/>
        <n x="505"/>
        <n x="151"/>
      </t>
    </mdx>
    <mdx n="0" f="v">
      <t c="3" si="227">
        <n x="225"/>
        <n x="506"/>
        <n x="151"/>
      </t>
    </mdx>
    <mdx n="0" f="v">
      <t c="3" si="227">
        <n x="225"/>
        <n x="519"/>
        <n x="151"/>
      </t>
    </mdx>
    <mdx n="0" f="v">
      <t c="3" si="227">
        <n x="225"/>
        <n x="513"/>
        <n x="151"/>
      </t>
    </mdx>
    <mdx n="0" f="v">
      <t c="3" si="227">
        <n x="225"/>
        <n x="514"/>
        <n x="151"/>
      </t>
    </mdx>
    <mdx n="0" f="v">
      <t c="3" si="227">
        <n x="225"/>
        <n x="515"/>
        <n x="151"/>
      </t>
    </mdx>
    <mdx n="0" f="v">
      <t c="3" si="227">
        <n x="225"/>
        <n x="510"/>
        <n x="151"/>
      </t>
    </mdx>
    <mdx n="0" f="v">
      <t c="3" si="227">
        <n x="225"/>
        <n x="511"/>
        <n x="151"/>
      </t>
    </mdx>
    <mdx n="0" f="v">
      <t c="3" si="227">
        <n x="225"/>
        <n x="512"/>
        <n x="151"/>
      </t>
    </mdx>
    <mdx n="0" f="v">
      <t c="3" si="227">
        <n x="225"/>
        <n x="525"/>
        <n x="151"/>
      </t>
    </mdx>
    <mdx n="0" f="v">
      <t c="3" si="227">
        <n x="225"/>
        <n x="516"/>
        <n x="151"/>
      </t>
    </mdx>
    <mdx n="0" f="v">
      <t c="3" si="227">
        <n x="225"/>
        <n x="517"/>
        <n x="151"/>
      </t>
    </mdx>
    <mdx n="0" f="v">
      <t c="3" si="227">
        <n x="225"/>
        <n x="518"/>
        <n x="151"/>
      </t>
    </mdx>
    <mdx n="0" f="v">
      <t c="3" si="227">
        <n x="225"/>
        <n x="522"/>
        <n x="151"/>
      </t>
    </mdx>
    <mdx n="0" f="v">
      <t c="3" si="227">
        <n x="225"/>
        <n x="520"/>
        <n x="151"/>
      </t>
    </mdx>
    <mdx n="0" f="v">
      <t c="3" si="227">
        <n x="225"/>
        <n x="521"/>
        <n x="151"/>
      </t>
    </mdx>
    <mdx n="0" f="v">
      <t c="3" si="227">
        <n x="225"/>
        <n x="531"/>
        <n x="151"/>
      </t>
    </mdx>
    <mdx n="0" f="v">
      <t c="3" si="227">
        <n x="225"/>
        <n x="523"/>
        <n x="151"/>
      </t>
    </mdx>
    <mdx n="0" f="v">
      <t c="3" si="227">
        <n x="225"/>
        <n x="528"/>
        <n x="151"/>
      </t>
    </mdx>
    <mdx n="0" f="v">
      <t c="3" si="227">
        <n x="225"/>
        <n x="526"/>
        <n x="151"/>
      </t>
    </mdx>
    <mdx n="0" f="v">
      <t c="3" si="227">
        <n x="225"/>
        <n x="529"/>
        <n x="151"/>
      </t>
    </mdx>
    <mdx n="0" f="v">
      <t c="3" si="227">
        <n x="225"/>
        <n x="524"/>
        <n x="151"/>
      </t>
    </mdx>
    <mdx n="0" f="v">
      <t c="3" si="227">
        <n x="225"/>
        <n x="527"/>
        <n x="151"/>
      </t>
    </mdx>
    <mdx n="0" f="v">
      <t c="3" si="227">
        <n x="225"/>
        <n x="530"/>
        <n x="151"/>
      </t>
    </mdx>
    <mdx n="0" f="v">
      <t c="3" si="227">
        <n x="225"/>
        <n x="533"/>
        <n x="151"/>
      </t>
    </mdx>
    <mdx n="0" f="v">
      <t c="3" si="227">
        <n x="225"/>
        <n x="532"/>
        <n x="151"/>
      </t>
    </mdx>
    <mdx n="0" f="v">
      <t c="3" si="227">
        <n x="225"/>
        <n x="534"/>
        <n x="151"/>
      </t>
    </mdx>
    <mdx n="0" f="v">
      <t c="3" si="227">
        <n x="225"/>
        <n x="535"/>
        <n x="151"/>
      </t>
    </mdx>
    <mdx n="0" f="v">
      <t c="3" si="227">
        <n x="225"/>
        <n x="537"/>
        <n x="151"/>
      </t>
    </mdx>
    <mdx n="0" f="v">
      <t c="3" si="227">
        <n x="225"/>
        <n x="536"/>
        <n x="151"/>
      </t>
    </mdx>
    <mdx n="0" f="v">
      <t c="3" si="227">
        <n x="225"/>
        <n x="538"/>
        <n x="151"/>
      </t>
    </mdx>
    <mdx n="0" f="v">
      <t c="3" si="227">
        <n x="225"/>
        <n x="539"/>
        <n x="151"/>
      </t>
    </mdx>
    <mdx n="0" f="v">
      <t c="3" si="227">
        <n x="225"/>
        <n x="540"/>
        <n x="151"/>
      </t>
    </mdx>
    <mdx n="0" f="v">
      <t c="3" si="227">
        <n x="225"/>
        <n x="541"/>
        <n x="151"/>
      </t>
    </mdx>
    <mdx n="0" f="v">
      <t c="3" si="227">
        <n x="225"/>
        <n x="545"/>
        <n x="151"/>
      </t>
    </mdx>
    <mdx n="0" f="v">
      <t c="3" si="227">
        <n x="225"/>
        <n x="542"/>
        <n x="151"/>
      </t>
    </mdx>
    <mdx n="0" f="v">
      <t c="3" si="227">
        <n x="225"/>
        <n x="543"/>
        <n x="151"/>
      </t>
    </mdx>
    <mdx n="0" f="v">
      <t c="3" si="227">
        <n x="225"/>
        <n x="546"/>
        <n x="151"/>
      </t>
    </mdx>
    <mdx n="0" f="v">
      <t c="3" si="227">
        <n x="225"/>
        <n x="544"/>
        <n x="151"/>
      </t>
    </mdx>
    <mdx n="0" f="v">
      <t c="3" si="227">
        <n x="225"/>
        <n x="272"/>
        <n x="152"/>
      </t>
    </mdx>
    <mdx n="0" f="v">
      <t c="3" si="227">
        <n x="225"/>
        <n x="271"/>
        <n x="152"/>
      </t>
    </mdx>
    <mdx n="0" f="v">
      <t c="3" si="227">
        <n x="225"/>
        <n x="270"/>
        <n x="152"/>
      </t>
    </mdx>
    <mdx n="0" f="v">
      <t c="3" si="227">
        <n x="225"/>
        <n x="268"/>
        <n x="152"/>
      </t>
    </mdx>
    <mdx n="0" f="v">
      <t c="3" si="227">
        <n x="225"/>
        <n x="355"/>
        <n x="152"/>
      </t>
    </mdx>
    <mdx n="0" f="v">
      <t c="3" si="227">
        <n x="225"/>
        <n x="356"/>
        <n x="152"/>
      </t>
    </mdx>
    <mdx n="0" f="v">
      <t c="3" si="227">
        <n x="225"/>
        <n x="357"/>
        <n x="152"/>
      </t>
    </mdx>
    <mdx n="0" f="v">
      <t c="3" si="227">
        <n x="225"/>
        <n x="359"/>
        <n x="152"/>
      </t>
    </mdx>
    <mdx n="0" f="v">
      <t c="3" si="227">
        <n x="225"/>
        <n x="361"/>
        <n x="152"/>
      </t>
    </mdx>
    <mdx n="0" f="v">
      <t c="3" si="227">
        <n x="225"/>
        <n x="547"/>
        <n x="152"/>
      </t>
    </mdx>
    <mdx n="0" f="v">
      <t c="3" si="227">
        <n x="225"/>
        <n x="362"/>
        <n x="152"/>
      </t>
    </mdx>
    <mdx n="0" f="v">
      <t c="3" si="227">
        <n x="225"/>
        <n x="363"/>
        <n x="152"/>
      </t>
    </mdx>
    <mdx n="0" f="v">
      <t c="3" si="227">
        <n x="225"/>
        <n x="364"/>
        <n x="152"/>
      </t>
    </mdx>
    <mdx n="0" f="v">
      <t c="3" si="227">
        <n x="225"/>
        <n x="548"/>
        <n x="152"/>
      </t>
    </mdx>
    <mdx n="0" f="v">
      <t c="3" si="227">
        <n x="225"/>
        <n x="365"/>
        <n x="152"/>
      </t>
    </mdx>
    <mdx n="0" f="v">
      <t c="3" si="227">
        <n x="225"/>
        <n x="366"/>
        <n x="152"/>
      </t>
    </mdx>
    <mdx n="0" f="v">
      <t c="3" si="227">
        <n x="225"/>
        <n x="367"/>
        <n x="152"/>
      </t>
    </mdx>
    <mdx n="0" f="v">
      <t c="3" si="227">
        <n x="225"/>
        <n x="369"/>
        <n x="152"/>
      </t>
    </mdx>
    <mdx n="0" f="v">
      <t c="3" si="227">
        <n x="225"/>
        <n x="307"/>
        <n x="152"/>
      </t>
    </mdx>
    <mdx n="0" f="v">
      <t c="3" si="227">
        <n x="225"/>
        <n x="370"/>
        <n x="152"/>
      </t>
    </mdx>
    <mdx n="0" f="v">
      <t c="3" si="227">
        <n x="225"/>
        <n x="371"/>
        <n x="152"/>
      </t>
    </mdx>
    <mdx n="0" f="v">
      <t c="3" si="227">
        <n x="225"/>
        <n x="372"/>
        <n x="152"/>
      </t>
    </mdx>
    <mdx n="0" f="v">
      <t c="3" si="227">
        <n x="225"/>
        <n x="383"/>
        <n x="152"/>
      </t>
    </mdx>
    <mdx n="0" f="v">
      <t c="3" si="227">
        <n x="225"/>
        <n x="373"/>
        <n x="152"/>
      </t>
    </mdx>
    <mdx n="0" f="v">
      <t c="3" si="227">
        <n x="225"/>
        <n x="374"/>
        <n x="152"/>
      </t>
    </mdx>
    <mdx n="0" f="v">
      <t c="3" si="227">
        <n x="225"/>
        <n x="375"/>
        <n x="152"/>
      </t>
    </mdx>
    <mdx n="0" f="v">
      <t c="3" si="227">
        <n x="225"/>
        <n x="281"/>
        <n x="152"/>
      </t>
    </mdx>
    <mdx n="0" f="v">
      <t c="3" si="227">
        <n x="225"/>
        <n x="376"/>
        <n x="152"/>
      </t>
    </mdx>
    <mdx n="0" f="v">
      <t c="3" si="227">
        <n x="225"/>
        <n x="377"/>
        <n x="152"/>
      </t>
    </mdx>
    <mdx n="0" f="v">
      <t c="3" si="227">
        <n x="225"/>
        <n x="280"/>
        <n x="152"/>
      </t>
    </mdx>
    <mdx n="0" f="v">
      <t c="3" si="227">
        <n x="225"/>
        <n x="311"/>
        <n x="152"/>
      </t>
    </mdx>
    <mdx n="0" f="v">
      <t c="3" si="227">
        <n x="225"/>
        <n x="378"/>
        <n x="152"/>
      </t>
    </mdx>
    <mdx n="0" f="v">
      <t c="3" si="227">
        <n x="225"/>
        <n x="380"/>
        <n x="152"/>
      </t>
    </mdx>
    <mdx n="0" f="v">
      <t c="3" si="227">
        <n x="225"/>
        <n x="381"/>
        <n x="152"/>
      </t>
    </mdx>
    <mdx n="0" f="v">
      <t c="3" si="227">
        <n x="225"/>
        <n x="382"/>
        <n x="152"/>
      </t>
    </mdx>
    <mdx n="0" f="v">
      <t c="3" si="227">
        <n x="225"/>
        <n x="304"/>
        <n x="152"/>
      </t>
    </mdx>
    <mdx n="0" f="v">
      <t c="3" si="227">
        <n x="225"/>
        <n x="384"/>
        <n x="152"/>
      </t>
    </mdx>
    <mdx n="0" f="v">
      <t c="3" si="227">
        <n x="225"/>
        <n x="385"/>
        <n x="152"/>
      </t>
    </mdx>
    <mdx n="0" f="v">
      <t c="3" si="227">
        <n x="225"/>
        <n x="386"/>
        <n x="152"/>
      </t>
    </mdx>
    <mdx n="0" f="v">
      <t c="3" si="227">
        <n x="225"/>
        <n x="387"/>
        <n x="152"/>
      </t>
    </mdx>
    <mdx n="0" f="v">
      <t c="3" si="227">
        <n x="225"/>
        <n x="388"/>
        <n x="152"/>
      </t>
    </mdx>
    <mdx n="0" f="v">
      <t c="3" si="227">
        <n x="225"/>
        <n x="389"/>
        <n x="152"/>
      </t>
    </mdx>
    <mdx n="0" f="v">
      <t c="3" si="227">
        <n x="225"/>
        <n x="390"/>
        <n x="152"/>
      </t>
    </mdx>
    <mdx n="0" f="v">
      <t c="3" si="227">
        <n x="225"/>
        <n x="405"/>
        <n x="152"/>
      </t>
    </mdx>
    <mdx n="0" f="v">
      <t c="3" si="227">
        <n x="225"/>
        <n x="399"/>
        <n x="152"/>
      </t>
    </mdx>
    <mdx n="0" f="v">
      <t c="3" si="227">
        <n x="225"/>
        <n x="393"/>
        <n x="152"/>
      </t>
    </mdx>
    <mdx n="0" f="v">
      <t c="3" si="227">
        <n x="225"/>
        <n x="394"/>
        <n x="152"/>
      </t>
    </mdx>
    <mdx n="0" f="v">
      <t c="3" si="227">
        <n x="225"/>
        <n x="395"/>
        <n x="152"/>
      </t>
    </mdx>
    <mdx n="0" f="v">
      <t c="3" si="227">
        <n x="225"/>
        <n x="278"/>
        <n x="152"/>
      </t>
    </mdx>
    <mdx n="0" f="v">
      <t c="3" si="227">
        <n x="225"/>
        <n x="396"/>
        <n x="152"/>
      </t>
    </mdx>
    <mdx n="0" f="v">
      <t c="3" si="227">
        <n x="225"/>
        <n x="398"/>
        <n x="152"/>
      </t>
    </mdx>
    <mdx n="0" f="v">
      <t c="3" si="227">
        <n x="225"/>
        <n x="392"/>
        <n x="152"/>
      </t>
    </mdx>
    <mdx n="0" f="v">
      <t c="3" si="227">
        <n x="225"/>
        <n x="404"/>
        <n x="152"/>
      </t>
    </mdx>
    <mdx n="0" f="v">
      <t c="3" si="227">
        <n x="225"/>
        <n x="403"/>
        <n x="152"/>
      </t>
    </mdx>
    <mdx n="0" f="v">
      <t c="3" si="227">
        <n x="225"/>
        <n x="413"/>
        <n x="152"/>
      </t>
    </mdx>
    <mdx n="0" f="v">
      <t c="3" si="227">
        <n x="225"/>
        <n x="407"/>
        <n x="152"/>
      </t>
    </mdx>
    <mdx n="0" f="v">
      <t c="3" si="227">
        <n x="225"/>
        <n x="408"/>
        <n x="152"/>
      </t>
    </mdx>
    <mdx n="0" f="v">
      <t c="3" si="227">
        <n x="225"/>
        <n x="409"/>
        <n x="152"/>
      </t>
    </mdx>
    <mdx n="0" f="v">
      <t c="3" si="227">
        <n x="225"/>
        <n x="400"/>
        <n x="152"/>
      </t>
    </mdx>
    <mdx n="0" f="v">
      <t c="3" si="227">
        <n x="225"/>
        <n x="402"/>
        <n x="152"/>
      </t>
    </mdx>
    <mdx n="0" f="v">
      <t c="3" si="227">
        <n x="225"/>
        <n x="277"/>
        <n x="152"/>
      </t>
    </mdx>
    <mdx n="0" f="v">
      <t c="3" si="227">
        <n x="225"/>
        <n x="417"/>
        <n x="152"/>
      </t>
    </mdx>
    <mdx n="0" f="v">
      <t c="3" si="227">
        <n x="225"/>
        <n x="411"/>
        <n x="152"/>
      </t>
    </mdx>
    <mdx n="0" f="v">
      <t c="3" si="227">
        <n x="225"/>
        <n x="414"/>
        <n x="152"/>
      </t>
    </mdx>
    <mdx n="0" f="v">
      <t c="3" si="227">
        <n x="225"/>
        <n x="415"/>
        <n x="152"/>
      </t>
    </mdx>
    <mdx n="0" f="v">
      <t c="3" si="227">
        <n x="225"/>
        <n x="416"/>
        <n x="152"/>
      </t>
    </mdx>
    <mdx n="0" f="v">
      <t c="3" si="227">
        <n x="225"/>
        <n x="427"/>
        <n x="152"/>
      </t>
    </mdx>
    <mdx n="0" f="v">
      <t c="3" si="227">
        <n x="225"/>
        <n x="418"/>
        <n x="152"/>
      </t>
    </mdx>
    <mdx n="0" f="v">
      <t c="3" si="227">
        <n x="225"/>
        <n x="419"/>
        <n x="152"/>
      </t>
    </mdx>
    <mdx n="0" f="v">
      <t c="3" si="227">
        <n x="225"/>
        <n x="420"/>
        <n x="152"/>
      </t>
    </mdx>
    <mdx n="0" f="v">
      <t c="3" si="227">
        <n x="225"/>
        <n x="301"/>
        <n x="152"/>
      </t>
    </mdx>
    <mdx n="0" f="v">
      <t c="3" si="227">
        <n x="225"/>
        <n x="299"/>
        <n x="152"/>
      </t>
    </mdx>
    <mdx n="0" f="v">
      <t c="3" si="227">
        <n x="225"/>
        <n x="297"/>
        <n x="152"/>
      </t>
    </mdx>
    <mdx n="0" f="v">
      <t c="3" si="227">
        <n x="225"/>
        <n x="421"/>
        <n x="152"/>
      </t>
    </mdx>
    <mdx n="0" f="v">
      <t c="3" si="227">
        <n x="225"/>
        <n x="422"/>
        <n x="152"/>
      </t>
    </mdx>
    <mdx n="0" f="v">
      <t c="3" si="227">
        <n x="225"/>
        <n x="423"/>
        <n x="152"/>
      </t>
    </mdx>
    <mdx n="0" f="v">
      <t c="3" si="227">
        <n x="225"/>
        <n x="424"/>
        <n x="152"/>
      </t>
    </mdx>
    <mdx n="0" f="v">
      <t c="3" si="227">
        <n x="225"/>
        <n x="425"/>
        <n x="152"/>
      </t>
    </mdx>
    <mdx n="0" f="v">
      <t c="3" si="227">
        <n x="225"/>
        <n x="327"/>
        <n x="152"/>
      </t>
    </mdx>
    <mdx n="0" f="v">
      <t c="3" si="227">
        <n x="225"/>
        <n x="426"/>
        <n x="152"/>
      </t>
    </mdx>
    <mdx n="0" f="v">
      <t c="3" si="227">
        <n x="225"/>
        <n x="433"/>
        <n x="152"/>
      </t>
    </mdx>
    <mdx n="0" f="v">
      <t c="3" si="227">
        <n x="225"/>
        <n x="329"/>
        <n x="152"/>
      </t>
    </mdx>
    <mdx n="0" f="v">
      <t c="3" si="227">
        <n x="225"/>
        <n x="428"/>
        <n x="152"/>
      </t>
    </mdx>
    <mdx n="0" f="v">
      <t c="3" si="227">
        <n x="225"/>
        <n x="328"/>
        <n x="152"/>
      </t>
    </mdx>
    <mdx n="0" f="v">
      <t c="3" si="227">
        <n x="225"/>
        <n x="429"/>
        <n x="152"/>
      </t>
    </mdx>
    <mdx n="0" f="v">
      <t c="3" si="227">
        <n x="225"/>
        <n x="430"/>
        <n x="152"/>
      </t>
    </mdx>
    <mdx n="0" f="v">
      <t c="3" si="227">
        <n x="225"/>
        <n x="431"/>
        <n x="152"/>
      </t>
    </mdx>
    <mdx n="0" f="v">
      <t c="3" si="227">
        <n x="225"/>
        <n x="432"/>
        <n x="152"/>
      </t>
    </mdx>
    <mdx n="0" f="v">
      <t c="3" si="227">
        <n x="225"/>
        <n x="442"/>
        <n x="152"/>
      </t>
    </mdx>
    <mdx n="0" f="v">
      <t c="3" si="227">
        <n x="225"/>
        <n x="326"/>
        <n x="152"/>
      </t>
    </mdx>
    <mdx n="0" f="v">
      <t c="3" si="227">
        <n x="225"/>
        <n x="435"/>
        <n x="152"/>
      </t>
    </mdx>
    <mdx n="0" f="v">
      <t c="3" si="227">
        <n x="225"/>
        <n x="436"/>
        <n x="152"/>
      </t>
    </mdx>
    <mdx n="0" f="v">
      <t c="3" si="227">
        <n x="225"/>
        <n x="437"/>
        <n x="152"/>
      </t>
    </mdx>
    <mdx n="0" f="v">
      <t c="3" si="227">
        <n x="225"/>
        <n x="294"/>
        <n x="152"/>
      </t>
    </mdx>
    <mdx n="0" f="v">
      <t c="3" si="227">
        <n x="225"/>
        <n x="293"/>
        <n x="152"/>
      </t>
    </mdx>
    <mdx n="0" f="v">
      <t c="3" si="227">
        <n x="225"/>
        <n x="452"/>
        <n x="152"/>
      </t>
    </mdx>
    <mdx n="0" f="v">
      <t c="3" si="227">
        <n x="225"/>
        <n x="443"/>
        <n x="152"/>
      </t>
    </mdx>
    <mdx n="0" f="v">
      <t c="3" si="227">
        <n x="225"/>
        <n x="444"/>
        <n x="152"/>
      </t>
    </mdx>
    <mdx n="0" f="v">
      <t c="3" si="227">
        <n x="225"/>
        <n x="445"/>
        <n x="152"/>
      </t>
    </mdx>
    <mdx n="0" f="v">
      <t c="3" si="227">
        <n x="225"/>
        <n x="446"/>
        <n x="152"/>
      </t>
    </mdx>
    <mdx n="0" f="v">
      <t c="3" si="227">
        <n x="225"/>
        <n x="434"/>
        <n x="152"/>
      </t>
    </mdx>
    <mdx n="0" f="v">
      <t c="3" si="227">
        <n x="225"/>
        <n x="459"/>
        <n x="152"/>
      </t>
    </mdx>
    <mdx n="0" f="v">
      <t c="3" si="227">
        <n x="225"/>
        <n x="276"/>
        <n x="152"/>
      </t>
    </mdx>
    <mdx n="0" f="v">
      <t c="3" si="227">
        <n x="225"/>
        <n x="453"/>
        <n x="152"/>
      </t>
    </mdx>
    <mdx n="0" f="v">
      <t c="3" si="227">
        <n x="225"/>
        <n x="454"/>
        <n x="152"/>
      </t>
    </mdx>
    <mdx n="0" f="v">
      <t c="3" si="227">
        <n x="225"/>
        <n x="455"/>
        <n x="152"/>
      </t>
    </mdx>
    <mdx n="0" f="v">
      <t c="3" si="227">
        <n x="225"/>
        <n x="456"/>
        <n x="152"/>
      </t>
    </mdx>
    <mdx n="0" f="v">
      <t c="3" si="227">
        <n x="225"/>
        <n x="346"/>
        <n x="152"/>
      </t>
    </mdx>
    <mdx n="0" f="v">
      <t c="3" si="227">
        <n x="225"/>
        <n x="438"/>
        <n x="152"/>
      </t>
    </mdx>
    <mdx n="0" f="v">
      <t c="3" si="227">
        <n x="225"/>
        <n x="439"/>
        <n x="152"/>
      </t>
    </mdx>
    <mdx n="0" f="v">
      <t c="3" si="227">
        <n x="225"/>
        <n x="441"/>
        <n x="152"/>
      </t>
    </mdx>
    <mdx n="0" f="v">
      <t c="3" si="227">
        <n x="225"/>
        <n x="447"/>
        <n x="152"/>
      </t>
    </mdx>
    <mdx n="0" f="v">
      <t c="3" si="227">
        <n x="225"/>
        <n x="461"/>
        <n x="152"/>
      </t>
    </mdx>
    <mdx n="0" f="v">
      <t c="3" si="227">
        <n x="225"/>
        <n x="462"/>
        <n x="152"/>
      </t>
    </mdx>
    <mdx n="0" f="v">
      <t c="3" si="227">
        <n x="225"/>
        <n x="463"/>
        <n x="152"/>
      </t>
    </mdx>
    <mdx n="0" f="v">
      <t c="3" si="227">
        <n x="225"/>
        <n x="465"/>
        <n x="152"/>
      </t>
    </mdx>
    <mdx n="0" f="v">
      <t c="3" si="227">
        <n x="225"/>
        <n x="466"/>
        <n x="152"/>
      </t>
    </mdx>
    <mdx n="0" f="v">
      <t c="3" si="227">
        <n x="225"/>
        <n x="467"/>
        <n x="152"/>
      </t>
    </mdx>
    <mdx n="0" f="v">
      <t c="3" si="227">
        <n x="225"/>
        <n x="448"/>
        <n x="152"/>
      </t>
    </mdx>
    <mdx n="0" f="v">
      <t c="3" si="227">
        <n x="225"/>
        <n x="449"/>
        <n x="152"/>
      </t>
    </mdx>
    <mdx n="0" f="v">
      <t c="3" si="227">
        <n x="225"/>
        <n x="450"/>
        <n x="152"/>
      </t>
    </mdx>
    <mdx n="0" f="v">
      <t c="3" si="227">
        <n x="225"/>
        <n x="451"/>
        <n x="152"/>
      </t>
    </mdx>
    <mdx n="0" f="v">
      <t c="3" si="227">
        <n x="225"/>
        <n x="457"/>
        <n x="152"/>
      </t>
    </mdx>
    <mdx n="0" f="v">
      <t c="3" si="227">
        <n x="225"/>
        <n x="458"/>
        <n x="152"/>
      </t>
    </mdx>
    <mdx n="0" f="v">
      <t c="3" si="227">
        <n x="225"/>
        <n x="473"/>
        <n x="152"/>
      </t>
    </mdx>
    <mdx n="0" f="v">
      <t c="3" si="227">
        <n x="225"/>
        <n x="474"/>
        <n x="152"/>
      </t>
    </mdx>
    <mdx n="0" f="v">
      <t c="3" si="227">
        <n x="225"/>
        <n x="475"/>
        <n x="152"/>
      </t>
    </mdx>
    <mdx n="0" f="v">
      <t c="3" si="227">
        <n x="225"/>
        <n x="471"/>
        <n x="152"/>
      </t>
    </mdx>
    <mdx n="0" f="v">
      <t c="3" si="227">
        <n x="225"/>
        <n x="460"/>
        <n x="152"/>
      </t>
    </mdx>
    <mdx n="0" f="v">
      <t c="3" si="227">
        <n x="225"/>
        <n x="469"/>
        <n x="152"/>
      </t>
    </mdx>
    <mdx n="0" f="v">
      <t c="3" si="227">
        <n x="225"/>
        <n x="470"/>
        <n x="152"/>
      </t>
    </mdx>
    <mdx n="0" f="v">
      <t c="3" si="227">
        <n x="225"/>
        <n x="477"/>
        <n x="152"/>
      </t>
    </mdx>
    <mdx n="0" f="v">
      <t c="3" si="227">
        <n x="225"/>
        <n x="478"/>
        <n x="152"/>
      </t>
    </mdx>
    <mdx n="0" f="v">
      <t c="3" si="227">
        <n x="225"/>
        <n x="479"/>
        <n x="152"/>
      </t>
    </mdx>
    <mdx n="0" f="v">
      <t c="3" si="227">
        <n x="225"/>
        <n x="472"/>
        <n x="152"/>
      </t>
    </mdx>
    <mdx n="0" f="v">
      <t c="3" si="227">
        <n x="225"/>
        <n x="480"/>
        <n x="152"/>
      </t>
    </mdx>
    <mdx n="0" f="v">
      <t c="3" si="227">
        <n x="225"/>
        <n x="481"/>
        <n x="152"/>
      </t>
    </mdx>
    <mdx n="0" f="v">
      <t c="3" si="227">
        <n x="225"/>
        <n x="483"/>
        <n x="152"/>
      </t>
    </mdx>
    <mdx n="0" f="v">
      <t c="3" si="227">
        <n x="225"/>
        <n x="485"/>
        <n x="152"/>
      </t>
    </mdx>
    <mdx n="0" f="v">
      <t c="3" si="227">
        <n x="225"/>
        <n x="486"/>
        <n x="152"/>
      </t>
    </mdx>
    <mdx n="0" f="v">
      <t c="3" si="227">
        <n x="225"/>
        <n x="488"/>
        <n x="152"/>
      </t>
    </mdx>
    <mdx n="0" f="v">
      <t c="3" si="227">
        <n x="225"/>
        <n x="489"/>
        <n x="152"/>
      </t>
    </mdx>
    <mdx n="0" f="v">
      <t c="3" si="227">
        <n x="225"/>
        <n x="482"/>
        <n x="152"/>
      </t>
    </mdx>
    <mdx n="0" f="v">
      <t c="3" si="227">
        <n x="225"/>
        <n x="490"/>
        <n x="152"/>
      </t>
    </mdx>
    <mdx n="0" f="v">
      <t c="3" si="227">
        <n x="225"/>
        <n x="492"/>
        <n x="152"/>
      </t>
    </mdx>
    <mdx n="0" f="v">
      <t c="3" si="227">
        <n x="225"/>
        <n x="493"/>
        <n x="152"/>
      </t>
    </mdx>
    <mdx n="0" f="v">
      <t c="3" si="227">
        <n x="225"/>
        <n x="500"/>
        <n x="152"/>
      </t>
    </mdx>
    <mdx n="0" f="v">
      <t c="3" si="227">
        <n x="225"/>
        <n x="491"/>
        <n x="152"/>
      </t>
    </mdx>
    <mdx n="0" f="v">
      <t c="3" si="227">
        <n x="225"/>
        <n x="495"/>
        <n x="152"/>
      </t>
    </mdx>
    <mdx n="0" f="v">
      <t c="3" si="227">
        <n x="225"/>
        <n x="496"/>
        <n x="152"/>
      </t>
    </mdx>
    <mdx n="0" f="v">
      <t c="3" si="227">
        <n x="225"/>
        <n x="494"/>
        <n x="152"/>
      </t>
    </mdx>
    <mdx n="0" f="v">
      <t c="3" si="227">
        <n x="225"/>
        <n x="497"/>
        <n x="152"/>
      </t>
    </mdx>
    <mdx n="0" f="v">
      <t c="3" si="227">
        <n x="225"/>
        <n x="498"/>
        <n x="152"/>
      </t>
    </mdx>
    <mdx n="0" f="v">
      <t c="3" si="227">
        <n x="225"/>
        <n x="499"/>
        <n x="152"/>
      </t>
    </mdx>
    <mdx n="0" f="v">
      <t c="3" si="227">
        <n x="225"/>
        <n x="501"/>
        <n x="152"/>
      </t>
    </mdx>
    <mdx n="0" f="v">
      <t c="3" si="227">
        <n x="225"/>
        <n x="502"/>
        <n x="152"/>
      </t>
    </mdx>
    <mdx n="0" f="v">
      <t c="3" si="227">
        <n x="225"/>
        <n x="503"/>
        <n x="152"/>
      </t>
    </mdx>
    <mdx n="0" f="v">
      <t c="3" si="227">
        <n x="225"/>
        <n x="508"/>
        <n x="152"/>
      </t>
    </mdx>
    <mdx n="0" f="v">
      <t c="3" si="227">
        <n x="225"/>
        <n x="509"/>
        <n x="152"/>
      </t>
    </mdx>
    <mdx n="0" f="v">
      <t c="3" si="227">
        <n x="225"/>
        <n x="507"/>
        <n x="152"/>
      </t>
    </mdx>
    <mdx n="0" f="v">
      <t c="3" si="227">
        <n x="225"/>
        <n x="504"/>
        <n x="152"/>
      </t>
    </mdx>
    <mdx n="0" f="v">
      <t c="3" si="227">
        <n x="225"/>
        <n x="505"/>
        <n x="152"/>
      </t>
    </mdx>
    <mdx n="0" f="v">
      <t c="3" si="227">
        <n x="225"/>
        <n x="513"/>
        <n x="152"/>
      </t>
    </mdx>
    <mdx n="0" f="v">
      <t c="3" si="227">
        <n x="225"/>
        <n x="514"/>
        <n x="152"/>
      </t>
    </mdx>
    <mdx n="0" f="v">
      <t c="3" si="227">
        <n x="225"/>
        <n x="515"/>
        <n x="152"/>
      </t>
    </mdx>
    <mdx n="0" f="v">
      <t c="3" si="227">
        <n x="225"/>
        <n x="519"/>
        <n x="152"/>
      </t>
    </mdx>
    <mdx n="0" f="v">
      <t c="3" si="227">
        <n x="225"/>
        <n x="510"/>
        <n x="152"/>
      </t>
    </mdx>
    <mdx n="0" f="v">
      <t c="3" si="227">
        <n x="225"/>
        <n x="511"/>
        <n x="152"/>
      </t>
    </mdx>
    <mdx n="0" f="v">
      <t c="3" si="227">
        <n x="225"/>
        <n x="517"/>
        <n x="152"/>
      </t>
    </mdx>
    <mdx n="0" f="v">
      <t c="3" si="227">
        <n x="225"/>
        <n x="518"/>
        <n x="152"/>
      </t>
    </mdx>
    <mdx n="0" f="v">
      <t c="3" si="227">
        <n x="225"/>
        <n x="522"/>
        <n x="152"/>
      </t>
    </mdx>
    <mdx n="0" f="v">
      <t c="3" si="227">
        <n x="225"/>
        <n x="525"/>
        <n x="152"/>
      </t>
    </mdx>
    <mdx n="0" f="v">
      <t c="3" si="227">
        <n x="225"/>
        <n x="520"/>
        <n x="152"/>
      </t>
    </mdx>
    <mdx n="0" f="v">
      <t c="3" si="227">
        <n x="225"/>
        <n x="521"/>
        <n x="152"/>
      </t>
    </mdx>
    <mdx n="0" f="v">
      <t c="3" si="227">
        <n x="225"/>
        <n x="523"/>
        <n x="152"/>
      </t>
    </mdx>
    <mdx n="0" f="v">
      <t c="3" si="227">
        <n x="225"/>
        <n x="528"/>
        <n x="152"/>
      </t>
    </mdx>
    <mdx n="0" f="v">
      <t c="3" si="227">
        <n x="225"/>
        <n x="526"/>
        <n x="152"/>
      </t>
    </mdx>
    <mdx n="0" f="v">
      <t c="3" si="227">
        <n x="225"/>
        <n x="529"/>
        <n x="152"/>
      </t>
    </mdx>
    <mdx n="0" f="v">
      <t c="3" si="227">
        <n x="225"/>
        <n x="527"/>
        <n x="152"/>
      </t>
    </mdx>
    <mdx n="0" f="v">
      <t c="3" si="227">
        <n x="225"/>
        <n x="530"/>
        <n x="152"/>
      </t>
    </mdx>
    <mdx n="0" f="v">
      <t c="3" si="227">
        <n x="225"/>
        <n x="533"/>
        <n x="152"/>
      </t>
    </mdx>
    <mdx n="0" f="v">
      <t c="3" si="227">
        <n x="225"/>
        <n x="534"/>
        <n x="152"/>
      </t>
    </mdx>
    <mdx n="0" f="v">
      <t c="3" si="227">
        <n x="225"/>
        <n x="532"/>
        <n x="152"/>
      </t>
    </mdx>
    <mdx n="0" f="v">
      <t c="3" si="227">
        <n x="225"/>
        <n x="535"/>
        <n x="152"/>
      </t>
    </mdx>
    <mdx n="0" f="v">
      <t c="3" si="227">
        <n x="225"/>
        <n x="537"/>
        <n x="152"/>
      </t>
    </mdx>
    <mdx n="0" f="v">
      <t c="3" si="227">
        <n x="225"/>
        <n x="536"/>
        <n x="152"/>
      </t>
    </mdx>
    <mdx n="0" f="v">
      <t c="3" si="227">
        <n x="225"/>
        <n x="538"/>
        <n x="152"/>
      </t>
    </mdx>
    <mdx n="0" f="v">
      <t c="3" si="227">
        <n x="225"/>
        <n x="539"/>
        <n x="152"/>
      </t>
    </mdx>
    <mdx n="0" f="v">
      <t c="3" si="227">
        <n x="225"/>
        <n x="542"/>
        <n x="152"/>
      </t>
    </mdx>
    <mdx n="0" f="v">
      <t c="3" si="227">
        <n x="225"/>
        <n x="545"/>
        <n x="152"/>
      </t>
    </mdx>
    <mdx n="0" f="v">
      <t c="3" si="227">
        <n x="225"/>
        <n x="543"/>
        <n x="152"/>
      </t>
    </mdx>
    <mdx n="0" f="v">
      <t c="3" si="227">
        <n x="225"/>
        <n x="546"/>
        <n x="152"/>
      </t>
    </mdx>
    <mdx n="0" f="v">
      <t c="3" si="227">
        <n x="225"/>
        <n x="544"/>
        <n x="152"/>
      </t>
    </mdx>
    <mdx n="0" f="v">
      <t c="3" si="227">
        <n x="225"/>
        <n x="273"/>
        <n x="182"/>
      </t>
    </mdx>
    <mdx n="0" f="v">
      <t c="3" si="227">
        <n x="225"/>
        <n x="271"/>
        <n x="182"/>
      </t>
    </mdx>
    <mdx n="0" f="v">
      <t c="3" si="227">
        <n x="225"/>
        <n x="270"/>
        <n x="182"/>
      </t>
    </mdx>
    <mdx n="0" f="v">
      <t c="3" si="227">
        <n x="225"/>
        <n x="268"/>
        <n x="182"/>
      </t>
    </mdx>
    <mdx n="0" f="v">
      <t c="3" si="227">
        <n x="225"/>
        <n x="355"/>
        <n x="182"/>
      </t>
    </mdx>
    <mdx n="0" f="v">
      <t c="3" si="227">
        <n x="225"/>
        <n x="358"/>
        <n x="182"/>
      </t>
    </mdx>
    <mdx n="0" f="v">
      <t c="3" si="227">
        <n x="225"/>
        <n x="359"/>
        <n x="182"/>
      </t>
    </mdx>
    <mdx n="0" f="v">
      <t c="3" si="227">
        <n x="225"/>
        <n x="360"/>
        <n x="182"/>
      </t>
    </mdx>
    <mdx n="0" f="v">
      <t c="3" si="227">
        <n x="225"/>
        <n x="361"/>
        <n x="182"/>
      </t>
    </mdx>
    <mdx n="0" f="v">
      <t c="3" si="227">
        <n x="225"/>
        <n x="547"/>
        <n x="182"/>
      </t>
    </mdx>
    <mdx n="0" f="v">
      <t c="3" si="227">
        <n x="225"/>
        <n x="362"/>
        <n x="182"/>
      </t>
    </mdx>
    <mdx n="0" f="v">
      <t c="3" si="227">
        <n x="225"/>
        <n x="363"/>
        <n x="182"/>
      </t>
    </mdx>
    <mdx n="0" f="v">
      <t c="3" si="227">
        <n x="225"/>
        <n x="364"/>
        <n x="182"/>
      </t>
    </mdx>
    <mdx n="0" f="v">
      <t c="3" si="227">
        <n x="225"/>
        <n x="548"/>
        <n x="182"/>
      </t>
    </mdx>
    <mdx n="0" f="v">
      <t c="3" si="227">
        <n x="225"/>
        <n x="365"/>
        <n x="182"/>
      </t>
    </mdx>
    <mdx n="0" f="v">
      <t c="3" si="227">
        <n x="225"/>
        <n x="367"/>
        <n x="182"/>
      </t>
    </mdx>
    <mdx n="0" f="v">
      <t c="3" si="227">
        <n x="225"/>
        <n x="368"/>
        <n x="182"/>
      </t>
    </mdx>
    <mdx n="0" f="v">
      <t c="3" si="227">
        <n x="225"/>
        <n x="369"/>
        <n x="182"/>
      </t>
    </mdx>
    <mdx n="0" f="v">
      <t c="3" si="227">
        <n x="225"/>
        <n x="307"/>
        <n x="182"/>
      </t>
    </mdx>
    <mdx n="0" f="v">
      <t c="3" si="227">
        <n x="225"/>
        <n x="370"/>
        <n x="182"/>
      </t>
    </mdx>
    <mdx n="0" f="v">
      <t c="3" si="227">
        <n x="225"/>
        <n x="371"/>
        <n x="182"/>
      </t>
    </mdx>
    <mdx n="0" f="v">
      <t c="3" si="227">
        <n x="225"/>
        <n x="372"/>
        <n x="182"/>
      </t>
    </mdx>
    <mdx n="0" f="v">
      <t c="3" si="227">
        <n x="225"/>
        <n x="316"/>
        <n x="182"/>
      </t>
    </mdx>
    <mdx n="0" f="v">
      <t c="3" si="227">
        <n x="225"/>
        <n x="373"/>
        <n x="182"/>
      </t>
    </mdx>
    <mdx n="0" f="v">
      <t c="3" si="227">
        <n x="225"/>
        <n x="374"/>
        <n x="182"/>
      </t>
    </mdx>
    <mdx n="0" f="v">
      <t c="3" si="227">
        <n x="225"/>
        <n x="375"/>
        <n x="182"/>
      </t>
    </mdx>
    <mdx n="0" f="v">
      <t c="3" si="227">
        <n x="225"/>
        <n x="281"/>
        <n x="182"/>
      </t>
    </mdx>
    <mdx n="0" f="v">
      <t c="3" si="227">
        <n x="225"/>
        <n x="376"/>
        <n x="182"/>
      </t>
    </mdx>
    <mdx n="0" f="v">
      <t c="3" si="227">
        <n x="225"/>
        <n x="377"/>
        <n x="182"/>
      </t>
    </mdx>
    <mdx n="0" f="v">
      <t c="3" si="227">
        <n x="225"/>
        <n x="280"/>
        <n x="182"/>
      </t>
    </mdx>
    <mdx n="0" f="v">
      <t c="3" si="227">
        <n x="225"/>
        <n x="311"/>
        <n x="182"/>
      </t>
    </mdx>
    <mdx n="0" f="v">
      <t c="3" si="227">
        <n x="225"/>
        <n x="378"/>
        <n x="182"/>
      </t>
    </mdx>
    <mdx n="0" f="v">
      <t c="3" si="227">
        <n x="225"/>
        <n x="379"/>
        <n x="182"/>
      </t>
    </mdx>
    <mdx n="0" f="v">
      <t c="3" si="227">
        <n x="225"/>
        <n x="380"/>
        <n x="182"/>
      </t>
    </mdx>
    <mdx n="0" f="v">
      <t c="3" si="227">
        <n x="225"/>
        <n x="304"/>
        <n x="182"/>
      </t>
    </mdx>
    <mdx n="0" f="v">
      <t c="3" si="227">
        <n x="225"/>
        <n x="384"/>
        <n x="182"/>
      </t>
    </mdx>
    <mdx n="0" f="v">
      <t c="3" si="227">
        <n x="225"/>
        <n x="385"/>
        <n x="182"/>
      </t>
    </mdx>
    <mdx n="0" f="v">
      <t c="3" si="227">
        <n x="225"/>
        <n x="386"/>
        <n x="182"/>
      </t>
    </mdx>
    <mdx n="0" f="v">
      <t c="3" si="227">
        <n x="225"/>
        <n x="387"/>
        <n x="182"/>
      </t>
    </mdx>
    <mdx n="0" f="v">
      <t c="3" si="227">
        <n x="225"/>
        <n x="388"/>
        <n x="182"/>
      </t>
    </mdx>
    <mdx n="0" f="v">
      <t c="3" si="227">
        <n x="225"/>
        <n x="389"/>
        <n x="182"/>
      </t>
    </mdx>
    <mdx n="0" f="v">
      <t c="3" si="227">
        <n x="225"/>
        <n x="390"/>
        <n x="182"/>
      </t>
    </mdx>
    <mdx n="0" f="v">
      <t c="3" si="227">
        <n x="225"/>
        <n x="391"/>
        <n x="182"/>
      </t>
    </mdx>
    <mdx n="0" f="v">
      <t c="3" si="227">
        <n x="225"/>
        <n x="399"/>
        <n x="182"/>
      </t>
    </mdx>
    <mdx n="0" f="v">
      <t c="3" si="227">
        <n x="225"/>
        <n x="394"/>
        <n x="182"/>
      </t>
    </mdx>
    <mdx n="0" f="v">
      <t c="3" si="227">
        <n x="225"/>
        <n x="395"/>
        <n x="182"/>
      </t>
    </mdx>
    <mdx n="0" f="v">
      <t c="3" si="227">
        <n x="225"/>
        <n x="278"/>
        <n x="182"/>
      </t>
    </mdx>
    <mdx n="0" f="v">
      <t c="3" si="227">
        <n x="225"/>
        <n x="396"/>
        <n x="182"/>
      </t>
    </mdx>
    <mdx n="0" f="v">
      <t c="3" si="227">
        <n x="225"/>
        <n x="397"/>
        <n x="182"/>
      </t>
    </mdx>
    <mdx n="0" f="v">
      <t c="3" si="227">
        <n x="225"/>
        <n x="392"/>
        <n x="182"/>
      </t>
    </mdx>
    <mdx n="0" f="v">
      <t c="3" si="227">
        <n x="225"/>
        <n x="413"/>
        <n x="182"/>
      </t>
    </mdx>
    <mdx n="0" f="v">
      <t c="3" si="227">
        <n x="225"/>
        <n x="411"/>
        <n x="182"/>
      </t>
    </mdx>
    <mdx n="0" f="v">
      <t c="3" si="227">
        <n x="225"/>
        <n x="406"/>
        <n x="182"/>
      </t>
    </mdx>
    <mdx n="0" f="v">
      <t c="3" si="227">
        <n x="225"/>
        <n x="407"/>
        <n x="182"/>
      </t>
    </mdx>
    <mdx n="0" f="v">
      <t c="3" si="227">
        <n x="225"/>
        <n x="409"/>
        <n x="182"/>
      </t>
    </mdx>
    <mdx n="0" f="v">
      <t c="3" si="227">
        <n x="225"/>
        <n x="410"/>
        <n x="182"/>
      </t>
    </mdx>
    <mdx n="0" f="v">
      <t c="3" si="227">
        <n x="225"/>
        <n x="400"/>
        <n x="182"/>
      </t>
    </mdx>
    <mdx n="0" f="v">
      <t c="3" si="227">
        <n x="225"/>
        <n x="401"/>
        <n x="182"/>
      </t>
    </mdx>
    <mdx n="0" f="v">
      <t c="3" si="227">
        <n x="225"/>
        <n x="402"/>
        <n x="182"/>
      </t>
    </mdx>
    <mdx n="0" f="v">
      <t c="3" si="227">
        <n x="225"/>
        <n x="277"/>
        <n x="182"/>
      </t>
    </mdx>
    <mdx n="0" f="v">
      <t c="3" si="227">
        <n x="225"/>
        <n x="417"/>
        <n x="182"/>
      </t>
    </mdx>
    <mdx n="0" f="v">
      <t c="3" si="227">
        <n x="225"/>
        <n x="414"/>
        <n x="182"/>
      </t>
    </mdx>
    <mdx n="0" f="v">
      <t c="3" si="227">
        <n x="225"/>
        <n x="415"/>
        <n x="182"/>
      </t>
    </mdx>
    <mdx n="0" f="v">
      <t c="3" si="227">
        <n x="225"/>
        <n x="416"/>
        <n x="182"/>
      </t>
    </mdx>
    <mdx n="0" f="v">
      <t c="3" si="227">
        <n x="225"/>
        <n x="427"/>
        <n x="182"/>
      </t>
    </mdx>
    <mdx n="0" f="v">
      <t c="3" si="227">
        <n x="225"/>
        <n x="422"/>
        <n x="182"/>
      </t>
    </mdx>
    <mdx n="0" f="v">
      <t c="3" si="227">
        <n x="225"/>
        <n x="418"/>
        <n x="182"/>
      </t>
    </mdx>
    <mdx n="0" f="v">
      <t c="3" si="227">
        <n x="225"/>
        <n x="420"/>
        <n x="182"/>
      </t>
    </mdx>
    <mdx n="0" f="v">
      <t c="3" si="227">
        <n x="225"/>
        <n x="301"/>
        <n x="182"/>
      </t>
    </mdx>
    <mdx n="0" f="v">
      <t c="3" si="227">
        <n x="225"/>
        <n x="299"/>
        <n x="182"/>
      </t>
    </mdx>
    <mdx n="0" f="v">
      <t c="3" si="227">
        <n x="225"/>
        <n x="297"/>
        <n x="182"/>
      </t>
    </mdx>
    <mdx n="0" f="v">
      <t c="3" si="227">
        <n x="225"/>
        <n x="421"/>
        <n x="182"/>
      </t>
    </mdx>
    <mdx n="0" f="v">
      <t c="3" si="227">
        <n x="225"/>
        <n x="423"/>
        <n x="182"/>
      </t>
    </mdx>
    <mdx n="0" f="v">
      <t c="3" si="227">
        <n x="225"/>
        <n x="424"/>
        <n x="182"/>
      </t>
    </mdx>
    <mdx n="0" f="v">
      <t c="3" si="227">
        <n x="225"/>
        <n x="425"/>
        <n x="182"/>
      </t>
    </mdx>
    <mdx n="0" f="v">
      <t c="3" si="227">
        <n x="225"/>
        <n x="348"/>
        <n x="182"/>
      </t>
    </mdx>
    <mdx n="0" f="v">
      <t c="3" si="227">
        <n x="225"/>
        <n x="327"/>
        <n x="182"/>
      </t>
    </mdx>
    <mdx n="0" f="v">
      <t c="3" si="227">
        <n x="225"/>
        <n x="426"/>
        <n x="182"/>
      </t>
    </mdx>
    <mdx n="0" f="v">
      <t c="3" si="227">
        <n x="225"/>
        <n x="433"/>
        <n x="182"/>
      </t>
    </mdx>
    <mdx n="0" f="v">
      <t c="3" si="227">
        <n x="225"/>
        <n x="442"/>
        <n x="182"/>
      </t>
    </mdx>
    <mdx n="0" f="v">
      <t c="3" si="227">
        <n x="225"/>
        <n x="329"/>
        <n x="182"/>
      </t>
    </mdx>
    <mdx n="0" f="v">
      <t c="3" si="227">
        <n x="225"/>
        <n x="428"/>
        <n x="182"/>
      </t>
    </mdx>
    <mdx n="0" f="v">
      <t c="3" si="227">
        <n x="225"/>
        <n x="328"/>
        <n x="182"/>
      </t>
    </mdx>
    <mdx n="0" f="v">
      <t c="3" si="227">
        <n x="225"/>
        <n x="429"/>
        <n x="182"/>
      </t>
    </mdx>
    <mdx n="0" f="v">
      <t c="3" si="227">
        <n x="225"/>
        <n x="430"/>
        <n x="182"/>
      </t>
    </mdx>
    <mdx n="0" f="v">
      <t c="3" si="227">
        <n x="225"/>
        <n x="431"/>
        <n x="182"/>
      </t>
    </mdx>
    <mdx n="0" f="v">
      <t c="3" si="227">
        <n x="225"/>
        <n x="432"/>
        <n x="182"/>
      </t>
    </mdx>
    <mdx n="0" f="v">
      <t c="3" si="227">
        <n x="225"/>
        <n x="326"/>
        <n x="182"/>
      </t>
    </mdx>
    <mdx n="0" f="v">
      <t c="3" si="227">
        <n x="225"/>
        <n x="435"/>
        <n x="182"/>
      </t>
    </mdx>
    <mdx n="0" f="v">
      <t c="3" si="227">
        <n x="225"/>
        <n x="436"/>
        <n x="182"/>
      </t>
    </mdx>
    <mdx n="0" f="v">
      <t c="3" si="227">
        <n x="225"/>
        <n x="437"/>
        <n x="182"/>
      </t>
    </mdx>
    <mdx n="0" f="v">
      <t c="3" si="227">
        <n x="225"/>
        <n x="293"/>
        <n x="182"/>
      </t>
    </mdx>
    <mdx n="0" f="v">
      <t c="3" si="227">
        <n x="225"/>
        <n x="443"/>
        <n x="182"/>
      </t>
    </mdx>
    <mdx n="0" f="v">
      <t c="3" si="227">
        <n x="225"/>
        <n x="444"/>
        <n x="182"/>
      </t>
    </mdx>
    <mdx n="0" f="v">
      <t c="3" si="227">
        <n x="225"/>
        <n x="445"/>
        <n x="182"/>
      </t>
    </mdx>
    <mdx n="0" f="v">
      <t c="3" si="227">
        <n x="225"/>
        <n x="446"/>
        <n x="182"/>
      </t>
    </mdx>
    <mdx n="0" f="v">
      <t c="3" si="227">
        <n x="225"/>
        <n x="434"/>
        <n x="182"/>
      </t>
    </mdx>
    <mdx n="0" f="v">
      <t c="3" si="227">
        <n x="225"/>
        <n x="452"/>
        <n x="182"/>
      </t>
    </mdx>
    <mdx n="0" f="v">
      <t c="3" si="227">
        <n x="225"/>
        <n x="276"/>
        <n x="182"/>
      </t>
    </mdx>
    <mdx n="0" f="v">
      <t c="3" si="227">
        <n x="225"/>
        <n x="454"/>
        <n x="182"/>
      </t>
    </mdx>
    <mdx n="0" f="v">
      <t c="3" si="227">
        <n x="225"/>
        <n x="346"/>
        <n x="182"/>
      </t>
    </mdx>
    <mdx n="0" f="v">
      <t c="3" si="227">
        <n x="225"/>
        <n x="459"/>
        <n x="182"/>
      </t>
    </mdx>
    <mdx n="0" f="v">
      <t c="3" si="227">
        <n x="225"/>
        <n x="438"/>
        <n x="182"/>
      </t>
    </mdx>
    <mdx n="0" f="v">
      <t c="3" si="227">
        <n x="225"/>
        <n x="350"/>
        <n x="182"/>
      </t>
    </mdx>
    <mdx n="0" f="v">
      <t c="3" si="227">
        <n x="225"/>
        <n x="439"/>
        <n x="182"/>
      </t>
    </mdx>
    <mdx n="0" f="v">
      <t c="3" si="227">
        <n x="225"/>
        <n x="440"/>
        <n x="182"/>
      </t>
    </mdx>
    <mdx n="0" f="v">
      <t c="3" si="227">
        <n x="225"/>
        <n x="441"/>
        <n x="182"/>
      </t>
    </mdx>
    <mdx n="0" f="v">
      <t c="3" si="227">
        <n x="225"/>
        <n x="447"/>
        <n x="182"/>
      </t>
    </mdx>
    <mdx n="0" f="v">
      <t c="3" si="227">
        <n x="225"/>
        <n x="461"/>
        <n x="182"/>
      </t>
    </mdx>
    <mdx n="0" f="v">
      <t c="3" si="227">
        <n x="225"/>
        <n x="462"/>
        <n x="182"/>
      </t>
    </mdx>
    <mdx n="0" f="v">
      <t c="3" si="227">
        <n x="225"/>
        <n x="463"/>
        <n x="182"/>
      </t>
    </mdx>
    <mdx n="0" f="v">
      <t c="3" si="227">
        <n x="225"/>
        <n x="464"/>
        <n x="182"/>
      </t>
    </mdx>
    <mdx n="0" f="v">
      <t c="3" si="227">
        <n x="225"/>
        <n x="465"/>
        <n x="182"/>
      </t>
    </mdx>
    <mdx n="0" f="v">
      <t c="3" si="227">
        <n x="225"/>
        <n x="466"/>
        <n x="182"/>
      </t>
    </mdx>
    <mdx n="0" f="v">
      <t c="3" si="227">
        <n x="225"/>
        <n x="448"/>
        <n x="182"/>
      </t>
    </mdx>
    <mdx n="0" f="v">
      <t c="3" si="227">
        <n x="225"/>
        <n x="449"/>
        <n x="182"/>
      </t>
    </mdx>
    <mdx n="0" f="v">
      <t c="3" si="227">
        <n x="225"/>
        <n x="450"/>
        <n x="182"/>
      </t>
    </mdx>
    <mdx n="0" f="v">
      <t c="3" si="227">
        <n x="225"/>
        <n x="451"/>
        <n x="182"/>
      </t>
    </mdx>
    <mdx n="0" f="v">
      <t c="3" si="227">
        <n x="225"/>
        <n x="457"/>
        <n x="182"/>
      </t>
    </mdx>
    <mdx n="0" f="v">
      <t c="3" si="227">
        <n x="225"/>
        <n x="458"/>
        <n x="182"/>
      </t>
    </mdx>
    <mdx n="0" f="v">
      <t c="3" si="227">
        <n x="225"/>
        <n x="473"/>
        <n x="182"/>
      </t>
    </mdx>
    <mdx n="0" f="v">
      <t c="3" si="227">
        <n x="225"/>
        <n x="474"/>
        <n x="182"/>
      </t>
    </mdx>
    <mdx n="0" f="v">
      <t c="3" si="227">
        <n x="225"/>
        <n x="475"/>
        <n x="182"/>
      </t>
    </mdx>
    <mdx n="0" f="v">
      <t c="3" si="227">
        <n x="225"/>
        <n x="476"/>
        <n x="182"/>
      </t>
    </mdx>
    <mdx n="0" f="v">
      <t c="3" si="227">
        <n x="225"/>
        <n x="471"/>
        <n x="182"/>
      </t>
    </mdx>
    <mdx n="0" f="v">
      <t c="3" si="227">
        <n x="225"/>
        <n x="460"/>
        <n x="182"/>
      </t>
    </mdx>
    <mdx n="0" f="v">
      <t c="3" si="227">
        <n x="225"/>
        <n x="468"/>
        <n x="182"/>
      </t>
    </mdx>
    <mdx n="0" f="v">
      <t c="3" si="227">
        <n x="225"/>
        <n x="469"/>
        <n x="182"/>
      </t>
    </mdx>
    <mdx n="0" f="v">
      <t c="3" si="227">
        <n x="225"/>
        <n x="470"/>
        <n x="182"/>
      </t>
    </mdx>
    <mdx n="0" f="v">
      <t c="3" si="227">
        <n x="225"/>
        <n x="477"/>
        <n x="182"/>
      </t>
    </mdx>
    <mdx n="0" f="v">
      <t c="3" si="227">
        <n x="225"/>
        <n x="478"/>
        <n x="182"/>
      </t>
    </mdx>
    <mdx n="0" f="v">
      <t c="3" si="227">
        <n x="225"/>
        <n x="479"/>
        <n x="182"/>
      </t>
    </mdx>
    <mdx n="0" f="v">
      <t c="3" si="227">
        <n x="225"/>
        <n x="472"/>
        <n x="182"/>
      </t>
    </mdx>
    <mdx n="0" f="v">
      <t c="3" si="227">
        <n x="225"/>
        <n x="480"/>
        <n x="182"/>
      </t>
    </mdx>
    <mdx n="0" f="v">
      <t c="3" si="227">
        <n x="225"/>
        <n x="481"/>
        <n x="182"/>
      </t>
    </mdx>
    <mdx n="0" f="v">
      <t c="3" si="227">
        <n x="225"/>
        <n x="483"/>
        <n x="182"/>
      </t>
    </mdx>
    <mdx n="0" f="v">
      <t c="3" si="227">
        <n x="225"/>
        <n x="487"/>
        <n x="182"/>
      </t>
    </mdx>
    <mdx n="0" f="v">
      <t c="3" si="227">
        <n x="225"/>
        <n x="484"/>
        <n x="182"/>
      </t>
    </mdx>
    <mdx n="0" f="v">
      <t c="3" si="227">
        <n x="225"/>
        <n x="485"/>
        <n x="182"/>
      </t>
    </mdx>
    <mdx n="0" f="v">
      <t c="3" si="227">
        <n x="225"/>
        <n x="486"/>
        <n x="182"/>
      </t>
    </mdx>
    <mdx n="0" f="v">
      <t c="3" si="227">
        <n x="225"/>
        <n x="488"/>
        <n x="182"/>
      </t>
    </mdx>
    <mdx n="0" f="v">
      <t c="3" si="227">
        <n x="225"/>
        <n x="489"/>
        <n x="182"/>
      </t>
    </mdx>
    <mdx n="0" f="v">
      <t c="3" si="227">
        <n x="225"/>
        <n x="482"/>
        <n x="182"/>
      </t>
    </mdx>
    <mdx n="0" f="v">
      <t c="3" si="227">
        <n x="225"/>
        <n x="490"/>
        <n x="182"/>
      </t>
    </mdx>
    <mdx n="0" f="v">
      <t c="3" si="227">
        <n x="225"/>
        <n x="492"/>
        <n x="182"/>
      </t>
    </mdx>
    <mdx n="0" f="v">
      <t c="3" si="227">
        <n x="225"/>
        <n x="493"/>
        <n x="182"/>
      </t>
    </mdx>
    <mdx n="0" f="v">
      <t c="3" si="227">
        <n x="225"/>
        <n x="491"/>
        <n x="182"/>
      </t>
    </mdx>
    <mdx n="0" f="v">
      <t c="3" si="227">
        <n x="225"/>
        <n x="495"/>
        <n x="182"/>
      </t>
    </mdx>
    <mdx n="0" f="v">
      <t c="3" si="227">
        <n x="225"/>
        <n x="500"/>
        <n x="182"/>
      </t>
    </mdx>
    <mdx n="0" f="v">
      <t c="3" si="227">
        <n x="225"/>
        <n x="494"/>
        <n x="182"/>
      </t>
    </mdx>
    <mdx n="0" f="v">
      <t c="3" si="227">
        <n x="225"/>
        <n x="497"/>
        <n x="182"/>
      </t>
    </mdx>
    <mdx n="0" f="v">
      <t c="3" si="227">
        <n x="225"/>
        <n x="499"/>
        <n x="182"/>
      </t>
    </mdx>
    <mdx n="0" f="v">
      <t c="3" si="227">
        <n x="225"/>
        <n x="501"/>
        <n x="182"/>
      </t>
    </mdx>
    <mdx n="0" f="v">
      <t c="3" si="227">
        <n x="225"/>
        <n x="503"/>
        <n x="182"/>
      </t>
    </mdx>
    <mdx n="0" f="v">
      <t c="3" si="227">
        <n x="225"/>
        <n x="508"/>
        <n x="182"/>
      </t>
    </mdx>
    <mdx n="0" f="v">
      <t c="3" si="227">
        <n x="225"/>
        <n x="509"/>
        <n x="182"/>
      </t>
    </mdx>
    <mdx n="0" f="v">
      <t c="3" si="227">
        <n x="225"/>
        <n x="507"/>
        <n x="182"/>
      </t>
    </mdx>
    <mdx n="0" f="v">
      <t c="3" si="227">
        <n x="225"/>
        <n x="504"/>
        <n x="182"/>
      </t>
    </mdx>
    <mdx n="0" f="v">
      <t c="3" si="227">
        <n x="225"/>
        <n x="505"/>
        <n x="182"/>
      </t>
    </mdx>
    <mdx n="0" f="v">
      <t c="3" si="227">
        <n x="225"/>
        <n x="506"/>
        <n x="182"/>
      </t>
    </mdx>
    <mdx n="0" f="v">
      <t c="3" si="227">
        <n x="225"/>
        <n x="513"/>
        <n x="182"/>
      </t>
    </mdx>
    <mdx n="0" f="v">
      <t c="3" si="227">
        <n x="225"/>
        <n x="514"/>
        <n x="182"/>
      </t>
    </mdx>
    <mdx n="0" f="v">
      <t c="3" si="227">
        <n x="225"/>
        <n x="515"/>
        <n x="182"/>
      </t>
    </mdx>
    <mdx n="0" f="v">
      <t c="3" si="227">
        <n x="225"/>
        <n x="510"/>
        <n x="182"/>
      </t>
    </mdx>
    <mdx n="0" f="v">
      <t c="3" si="227">
        <n x="225"/>
        <n x="512"/>
        <n x="182"/>
      </t>
    </mdx>
    <mdx n="0" f="v">
      <t c="3" si="227">
        <n x="225"/>
        <n x="519"/>
        <n x="182"/>
      </t>
    </mdx>
    <mdx n="0" f="v">
      <t c="3" si="227">
        <n x="225"/>
        <n x="516"/>
        <n x="182"/>
      </t>
    </mdx>
    <mdx n="0" f="v">
      <t c="3" si="227">
        <n x="225"/>
        <n x="517"/>
        <n x="182"/>
      </t>
    </mdx>
    <mdx n="0" f="v">
      <t c="3" si="227">
        <n x="225"/>
        <n x="518"/>
        <n x="182"/>
      </t>
    </mdx>
    <mdx n="0" f="v">
      <t c="3" si="227">
        <n x="225"/>
        <n x="522"/>
        <n x="182"/>
      </t>
    </mdx>
    <mdx n="0" f="v">
      <t c="3" si="227">
        <n x="225"/>
        <n x="520"/>
        <n x="182"/>
      </t>
    </mdx>
    <mdx n="0" f="v">
      <t c="3" si="227">
        <n x="225"/>
        <n x="521"/>
        <n x="182"/>
      </t>
    </mdx>
    <mdx n="0" f="v">
      <t c="3" si="227">
        <n x="225"/>
        <n x="525"/>
        <n x="182"/>
      </t>
    </mdx>
    <mdx n="0" f="v">
      <t c="3" si="227">
        <n x="225"/>
        <n x="523"/>
        <n x="182"/>
      </t>
    </mdx>
    <mdx n="0" f="v">
      <t c="3" si="227">
        <n x="225"/>
        <n x="528"/>
        <n x="182"/>
      </t>
    </mdx>
    <mdx n="0" f="v">
      <t c="3" si="227">
        <n x="225"/>
        <n x="529"/>
        <n x="182"/>
      </t>
    </mdx>
    <mdx n="0" f="v">
      <t c="3" si="227">
        <n x="225"/>
        <n x="526"/>
        <n x="182"/>
      </t>
    </mdx>
    <mdx n="0" f="v">
      <t c="3" si="227">
        <n x="225"/>
        <n x="524"/>
        <n x="182"/>
      </t>
    </mdx>
    <mdx n="0" f="v">
      <t c="3" si="227">
        <n x="225"/>
        <n x="531"/>
        <n x="182"/>
      </t>
    </mdx>
    <mdx n="0" f="v">
      <t c="3" si="227">
        <n x="225"/>
        <n x="527"/>
        <n x="182"/>
      </t>
    </mdx>
    <mdx n="0" f="v">
      <t c="3" si="227">
        <n x="225"/>
        <n x="534"/>
        <n x="182"/>
      </t>
    </mdx>
    <mdx n="0" f="v">
      <t c="3" si="227">
        <n x="225"/>
        <n x="530"/>
        <n x="182"/>
      </t>
    </mdx>
    <mdx n="0" f="v">
      <t c="3" si="227">
        <n x="225"/>
        <n x="533"/>
        <n x="182"/>
      </t>
    </mdx>
    <mdx n="0" f="v">
      <t c="3" si="227">
        <n x="225"/>
        <n x="532"/>
        <n x="182"/>
      </t>
    </mdx>
    <mdx n="0" f="v">
      <t c="3" si="227">
        <n x="225"/>
        <n x="535"/>
        <n x="182"/>
      </t>
    </mdx>
    <mdx n="0" f="v">
      <t c="3" si="227">
        <n x="225"/>
        <n x="537"/>
        <n x="182"/>
      </t>
    </mdx>
    <mdx n="0" f="v">
      <t c="3" si="227">
        <n x="225"/>
        <n x="536"/>
        <n x="182"/>
      </t>
    </mdx>
    <mdx n="0" f="v">
      <t c="3" si="227">
        <n x="225"/>
        <n x="538"/>
        <n x="182"/>
      </t>
    </mdx>
    <mdx n="0" f="v">
      <t c="3" si="227">
        <n x="225"/>
        <n x="539"/>
        <n x="182"/>
      </t>
    </mdx>
    <mdx n="0" f="v">
      <t c="3" si="227">
        <n x="225"/>
        <n x="540"/>
        <n x="182"/>
      </t>
    </mdx>
    <mdx n="0" f="v">
      <t c="3" si="227">
        <n x="225"/>
        <n x="541"/>
        <n x="182"/>
      </t>
    </mdx>
    <mdx n="0" f="v">
      <t c="3" si="227">
        <n x="225"/>
        <n x="545"/>
        <n x="182"/>
      </t>
    </mdx>
    <mdx n="0" f="v">
      <t c="3" si="227">
        <n x="225"/>
        <n x="543"/>
        <n x="182"/>
      </t>
    </mdx>
    <mdx n="0" f="v">
      <t c="3" si="227">
        <n x="225"/>
        <n x="542"/>
        <n x="182"/>
      </t>
    </mdx>
    <mdx n="0" f="v">
      <t c="3" si="227">
        <n x="225"/>
        <n x="546"/>
        <n x="182"/>
      </t>
    </mdx>
    <mdx n="0" f="v">
      <t c="3" si="227">
        <n x="225"/>
        <n x="272"/>
        <n x="183"/>
      </t>
    </mdx>
    <mdx n="0" f="v">
      <t c="3" si="227">
        <n x="225"/>
        <n x="273"/>
        <n x="183"/>
      </t>
    </mdx>
    <mdx n="0" f="v">
      <t c="3" si="227">
        <n x="225"/>
        <n x="271"/>
        <n x="183"/>
      </t>
    </mdx>
    <mdx n="0" f="v">
      <t c="3" si="227">
        <n x="225"/>
        <n x="270"/>
        <n x="183"/>
      </t>
    </mdx>
    <mdx n="0" f="v">
      <t c="3" si="227">
        <n x="225"/>
        <n x="268"/>
        <n x="183"/>
      </t>
    </mdx>
    <mdx n="0" f="v">
      <t c="3" si="227">
        <n x="225"/>
        <n x="355"/>
        <n x="183"/>
      </t>
    </mdx>
    <mdx n="0" f="v">
      <t c="3" si="227">
        <n x="225"/>
        <n x="356"/>
        <n x="183"/>
      </t>
    </mdx>
    <mdx n="0" f="v">
      <t c="3" si="227">
        <n x="225"/>
        <n x="357"/>
        <n x="183"/>
      </t>
    </mdx>
    <mdx n="0" f="v">
      <t c="3" si="227">
        <n x="225"/>
        <n x="358"/>
        <n x="183"/>
      </t>
    </mdx>
    <mdx n="0" f="v">
      <t c="3" si="227">
        <n x="225"/>
        <n x="359"/>
        <n x="183"/>
      </t>
    </mdx>
    <mdx n="0" f="v">
      <t c="3" si="227">
        <n x="225"/>
        <n x="360"/>
        <n x="183"/>
      </t>
    </mdx>
    <mdx n="0" f="v">
      <t c="3" si="227">
        <n x="225"/>
        <n x="361"/>
        <n x="183"/>
      </t>
    </mdx>
    <mdx n="0" f="v">
      <t c="3" si="227">
        <n x="225"/>
        <n x="547"/>
        <n x="183"/>
      </t>
    </mdx>
    <mdx n="0" f="v">
      <t c="3" si="227">
        <n x="225"/>
        <n x="362"/>
        <n x="183"/>
      </t>
    </mdx>
    <mdx n="0" f="v">
      <t c="3" si="227">
        <n x="225"/>
        <n x="363"/>
        <n x="183"/>
      </t>
    </mdx>
    <mdx n="0" f="v">
      <t c="3" si="227">
        <n x="225"/>
        <n x="548"/>
        <n x="183"/>
      </t>
    </mdx>
    <mdx n="0" f="v">
      <t c="3" si="227">
        <n x="225"/>
        <n x="365"/>
        <n x="183"/>
      </t>
    </mdx>
    <mdx n="0" f="v">
      <t c="3" si="227">
        <n x="225"/>
        <n x="366"/>
        <n x="183"/>
      </t>
    </mdx>
    <mdx n="0" f="v">
      <t c="3" si="227">
        <n x="225"/>
        <n x="367"/>
        <n x="183"/>
      </t>
    </mdx>
    <mdx n="0" f="v">
      <t c="3" si="227">
        <n x="225"/>
        <n x="368"/>
        <n x="183"/>
      </t>
    </mdx>
    <mdx n="0" f="v">
      <t c="3" si="227">
        <n x="225"/>
        <n x="369"/>
        <n x="183"/>
      </t>
    </mdx>
    <mdx n="0" f="v">
      <t c="3" si="227">
        <n x="225"/>
        <n x="307"/>
        <n x="183"/>
      </t>
    </mdx>
    <mdx n="0" f="v">
      <t c="3" si="227">
        <n x="225"/>
        <n x="371"/>
        <n x="183"/>
      </t>
    </mdx>
    <mdx n="0" f="v">
      <t c="3" si="227">
        <n x="225"/>
        <n x="372"/>
        <n x="183"/>
      </t>
    </mdx>
    <mdx n="0" f="v">
      <t c="3" si="227">
        <n x="225"/>
        <n x="373"/>
        <n x="183"/>
      </t>
    </mdx>
    <mdx n="0" f="v">
      <t c="3" si="227">
        <n x="225"/>
        <n x="374"/>
        <n x="183"/>
      </t>
    </mdx>
    <mdx n="0" f="v">
      <t c="3" si="227">
        <n x="225"/>
        <n x="375"/>
        <n x="183"/>
      </t>
    </mdx>
    <mdx n="0" f="v">
      <t c="3" si="227">
        <n x="225"/>
        <n x="281"/>
        <n x="183"/>
      </t>
    </mdx>
    <mdx n="0" f="v">
      <t c="3" si="227">
        <n x="225"/>
        <n x="376"/>
        <n x="183"/>
      </t>
    </mdx>
    <mdx n="0" f="v">
      <t c="3" si="227">
        <n x="225"/>
        <n x="377"/>
        <n x="183"/>
      </t>
    </mdx>
    <mdx n="0" f="v">
      <t c="3" si="227">
        <n x="225"/>
        <n x="280"/>
        <n x="183"/>
      </t>
    </mdx>
    <mdx n="0" f="v">
      <t c="3" si="227">
        <n x="225"/>
        <n x="311"/>
        <n x="183"/>
      </t>
    </mdx>
    <mdx n="0" f="v">
      <t c="3" si="227">
        <n x="225"/>
        <n x="378"/>
        <n x="183"/>
      </t>
    </mdx>
    <mdx n="0" f="v">
      <t c="3" si="227">
        <n x="225"/>
        <n x="379"/>
        <n x="183"/>
      </t>
    </mdx>
    <mdx n="0" f="v">
      <t c="3" si="227">
        <n x="225"/>
        <n x="380"/>
        <n x="183"/>
      </t>
    </mdx>
    <mdx n="0" f="v">
      <t c="3" si="227">
        <n x="225"/>
        <n x="381"/>
        <n x="183"/>
      </t>
    </mdx>
    <mdx n="0" f="v">
      <t c="3" si="227">
        <n x="225"/>
        <n x="382"/>
        <n x="183"/>
      </t>
    </mdx>
    <mdx n="0" f="v">
      <t c="3" si="227">
        <n x="225"/>
        <n x="304"/>
        <n x="183"/>
      </t>
    </mdx>
    <mdx n="0" f="v">
      <t c="3" si="227">
        <n x="225"/>
        <n x="383"/>
        <n x="183"/>
      </t>
    </mdx>
    <mdx n="0" f="v">
      <t c="3" si="227">
        <n x="225"/>
        <n x="391"/>
        <n x="183"/>
      </t>
    </mdx>
    <mdx n="0" f="v">
      <t c="3" si="227">
        <n x="225"/>
        <n x="405"/>
        <n x="183"/>
      </t>
    </mdx>
    <mdx n="0" f="v">
      <t c="3" si="227">
        <n x="225"/>
        <n x="399"/>
        <n x="183"/>
      </t>
    </mdx>
    <mdx n="0" f="v">
      <t c="3" si="227">
        <n x="225"/>
        <n x="384"/>
        <n x="183"/>
      </t>
    </mdx>
    <mdx n="0" f="v">
      <t c="3" si="227">
        <n x="225"/>
        <n x="385"/>
        <n x="183"/>
      </t>
    </mdx>
    <mdx n="0" f="v">
      <t c="3" si="227">
        <n x="225"/>
        <n x="386"/>
        <n x="183"/>
      </t>
    </mdx>
    <mdx n="0" f="v">
      <t c="3" si="227">
        <n x="225"/>
        <n x="387"/>
        <n x="183"/>
      </t>
    </mdx>
    <mdx n="0" f="v">
      <t c="3" si="227">
        <n x="225"/>
        <n x="388"/>
        <n x="183"/>
      </t>
    </mdx>
    <mdx n="0" f="v">
      <t c="3" si="227">
        <n x="225"/>
        <n x="389"/>
        <n x="183"/>
      </t>
    </mdx>
    <mdx n="0" f="v">
      <t c="3" si="227">
        <n x="225"/>
        <n x="390"/>
        <n x="183"/>
      </t>
    </mdx>
    <mdx n="0" f="v">
      <t c="3" si="227">
        <n x="225"/>
        <n x="404"/>
        <n x="183"/>
      </t>
    </mdx>
    <mdx n="0" f="v">
      <t c="3" si="227">
        <n x="225"/>
        <n x="393"/>
        <n x="183"/>
      </t>
    </mdx>
    <mdx n="0" f="v">
      <t c="3" si="227">
        <n x="225"/>
        <n x="394"/>
        <n x="183"/>
      </t>
    </mdx>
    <mdx n="0" f="v">
      <t c="3" si="227">
        <n x="225"/>
        <n x="395"/>
        <n x="183"/>
      </t>
    </mdx>
    <mdx n="0" f="v">
      <t c="3" si="227">
        <n x="225"/>
        <n x="278"/>
        <n x="183"/>
      </t>
    </mdx>
    <mdx n="0" f="v">
      <t c="3" si="227">
        <n x="225"/>
        <n x="396"/>
        <n x="183"/>
      </t>
    </mdx>
    <mdx n="0" f="v">
      <t c="3" si="227">
        <n x="225"/>
        <n x="397"/>
        <n x="183"/>
      </t>
    </mdx>
    <mdx n="0" f="v">
      <t c="3" si="227">
        <n x="225"/>
        <n x="398"/>
        <n x="183"/>
      </t>
    </mdx>
    <mdx n="0" f="v">
      <t c="3" si="227">
        <n x="225"/>
        <n x="392"/>
        <n x="183"/>
      </t>
    </mdx>
    <mdx n="0" f="v">
      <t c="3" si="227">
        <n x="225"/>
        <n x="406"/>
        <n x="183"/>
      </t>
    </mdx>
    <mdx n="0" f="v">
      <t c="3" si="227">
        <n x="225"/>
        <n x="403"/>
        <n x="183"/>
      </t>
    </mdx>
    <mdx n="0" f="v">
      <t c="3" si="227">
        <n x="225"/>
        <n x="412"/>
        <n x="183"/>
      </t>
    </mdx>
    <mdx n="0" f="v">
      <t c="3" si="227">
        <n x="225"/>
        <n x="407"/>
        <n x="183"/>
      </t>
    </mdx>
    <mdx n="0" f="v">
      <t c="3" si="227">
        <n x="225"/>
        <n x="408"/>
        <n x="183"/>
      </t>
    </mdx>
    <mdx n="0" f="v">
      <t c="3" si="227">
        <n x="225"/>
        <n x="409"/>
        <n x="183"/>
      </t>
    </mdx>
    <mdx n="0" f="v">
      <t c="3" si="227">
        <n x="225"/>
        <n x="410"/>
        <n x="183"/>
      </t>
    </mdx>
    <mdx n="0" f="v">
      <t c="3" si="227">
        <n x="225"/>
        <n x="411"/>
        <n x="183"/>
      </t>
    </mdx>
    <mdx n="0" f="v">
      <t c="3" si="227">
        <n x="225"/>
        <n x="413"/>
        <n x="183"/>
      </t>
    </mdx>
    <mdx n="0" f="v">
      <t c="3" si="227">
        <n x="225"/>
        <n x="400"/>
        <n x="183"/>
      </t>
    </mdx>
    <mdx n="0" f="v">
      <t c="3" si="227">
        <n x="225"/>
        <n x="401"/>
        <n x="183"/>
      </t>
    </mdx>
    <mdx n="0" f="v">
      <t c="3" si="227">
        <n x="225"/>
        <n x="402"/>
        <n x="183"/>
      </t>
    </mdx>
    <mdx n="0" f="v">
      <t c="3" si="227">
        <n x="225"/>
        <n x="277"/>
        <n x="183"/>
      </t>
    </mdx>
    <mdx n="0" f="v">
      <t c="3" si="227">
        <n x="225"/>
        <n x="417"/>
        <n x="183"/>
      </t>
    </mdx>
    <mdx n="0" f="v">
      <t c="3" si="227">
        <n x="225"/>
        <n x="414"/>
        <n x="183"/>
      </t>
    </mdx>
    <mdx n="0" f="v">
      <t c="3" si="227">
        <n x="225"/>
        <n x="415"/>
        <n x="183"/>
      </t>
    </mdx>
    <mdx n="0" f="v">
      <t c="3" si="227">
        <n x="225"/>
        <n x="416"/>
        <n x="183"/>
      </t>
    </mdx>
    <mdx n="0" f="v">
      <t c="3" si="227">
        <n x="225"/>
        <n x="427"/>
        <n x="183"/>
      </t>
    </mdx>
    <mdx n="0" f="v">
      <t c="3" si="227">
        <n x="225"/>
        <n x="422"/>
        <n x="183"/>
      </t>
    </mdx>
    <mdx n="0" f="v">
      <t c="3" si="227">
        <n x="225"/>
        <n x="418"/>
        <n x="183"/>
      </t>
    </mdx>
    <mdx n="0" f="v">
      <t c="3" si="227">
        <n x="225"/>
        <n x="419"/>
        <n x="183"/>
      </t>
    </mdx>
    <mdx n="0" f="v">
      <t c="3" si="227">
        <n x="225"/>
        <n x="420"/>
        <n x="183"/>
      </t>
    </mdx>
    <mdx n="0" f="v">
      <t c="3" si="227">
        <n x="225"/>
        <n x="301"/>
        <n x="183"/>
      </t>
    </mdx>
    <mdx n="0" f="v">
      <t c="3" si="227">
        <n x="225"/>
        <n x="299"/>
        <n x="183"/>
      </t>
    </mdx>
    <mdx n="0" f="v">
      <t c="3" si="227">
        <n x="225"/>
        <n x="297"/>
        <n x="183"/>
      </t>
    </mdx>
    <mdx n="0" f="v">
      <t c="3" si="227">
        <n x="225"/>
        <n x="421"/>
        <n x="183"/>
      </t>
    </mdx>
    <mdx n="0" f="v">
      <t c="3" si="227">
        <n x="225"/>
        <n x="442"/>
        <n x="183"/>
      </t>
    </mdx>
    <mdx n="0" f="v">
      <t c="3" si="227">
        <n x="225"/>
        <n x="423"/>
        <n x="183"/>
      </t>
    </mdx>
    <mdx n="0" f="v">
      <t c="3" si="227">
        <n x="225"/>
        <n x="424"/>
        <n x="183"/>
      </t>
    </mdx>
    <mdx n="0" f="v">
      <t c="3" si="227">
        <n x="225"/>
        <n x="425"/>
        <n x="183"/>
      </t>
    </mdx>
    <mdx n="0" f="v">
      <t c="3" si="227">
        <n x="225"/>
        <n x="348"/>
        <n x="183"/>
      </t>
    </mdx>
    <mdx n="0" f="v">
      <t c="3" si="227">
        <n x="225"/>
        <n x="327"/>
        <n x="183"/>
      </t>
    </mdx>
    <mdx n="0" f="v">
      <t c="3" si="227">
        <n x="225"/>
        <n x="426"/>
        <n x="183"/>
      </t>
    </mdx>
    <mdx n="0" f="v">
      <t c="3" si="227">
        <n x="225"/>
        <n x="433"/>
        <n x="183"/>
      </t>
    </mdx>
    <mdx n="0" f="v">
      <t c="3" si="227">
        <n x="225"/>
        <n x="329"/>
        <n x="183"/>
      </t>
    </mdx>
    <mdx n="0" f="v">
      <t c="3" si="227">
        <n x="225"/>
        <n x="428"/>
        <n x="183"/>
      </t>
    </mdx>
    <mdx n="0" f="v">
      <t c="3" si="227">
        <n x="225"/>
        <n x="328"/>
        <n x="183"/>
      </t>
    </mdx>
    <mdx n="0" f="v">
      <t c="3" si="227">
        <n x="225"/>
        <n x="429"/>
        <n x="183"/>
      </t>
    </mdx>
    <mdx n="0" f="v">
      <t c="3" si="227">
        <n x="225"/>
        <n x="430"/>
        <n x="183"/>
      </t>
    </mdx>
    <mdx n="0" f="v">
      <t c="3" si="227">
        <n x="225"/>
        <n x="431"/>
        <n x="183"/>
      </t>
    </mdx>
    <mdx n="0" f="v">
      <t c="3" si="227">
        <n x="225"/>
        <n x="432"/>
        <n x="183"/>
      </t>
    </mdx>
    <mdx n="0" f="v">
      <t c="3" si="227">
        <n x="225"/>
        <n x="452"/>
        <n x="183"/>
      </t>
    </mdx>
    <mdx n="0" f="v">
      <t c="3" si="227">
        <n x="225"/>
        <n x="326"/>
        <n x="183"/>
      </t>
    </mdx>
    <mdx n="0" f="v">
      <t c="3" si="227">
        <n x="225"/>
        <n x="435"/>
        <n x="183"/>
      </t>
    </mdx>
    <mdx n="0" f="v">
      <t c="3" si="227">
        <n x="225"/>
        <n x="436"/>
        <n x="183"/>
      </t>
    </mdx>
    <mdx n="0" f="v">
      <t c="3" si="227">
        <n x="225"/>
        <n x="437"/>
        <n x="183"/>
      </t>
    </mdx>
    <mdx n="0" f="v">
      <t c="3" si="227">
        <n x="225"/>
        <n x="294"/>
        <n x="183"/>
      </t>
    </mdx>
    <mdx n="0" f="v">
      <t c="3" si="227">
        <n x="225"/>
        <n x="293"/>
        <n x="183"/>
      </t>
    </mdx>
    <mdx n="0" f="v">
      <t c="3" si="227">
        <n x="225"/>
        <n x="443"/>
        <n x="183"/>
      </t>
    </mdx>
    <mdx n="0" f="v">
      <t c="3" si="227">
        <n x="225"/>
        <n x="444"/>
        <n x="183"/>
      </t>
    </mdx>
    <mdx n="0" f="v">
      <t c="3" si="227">
        <n x="225"/>
        <n x="445"/>
        <n x="183"/>
      </t>
    </mdx>
    <mdx n="0" f="v">
      <t c="3" si="227">
        <n x="225"/>
        <n x="446"/>
        <n x="183"/>
      </t>
    </mdx>
    <mdx n="0" f="v">
      <t c="3" si="227">
        <n x="225"/>
        <n x="434"/>
        <n x="183"/>
      </t>
    </mdx>
    <mdx n="0" f="v">
      <t c="3" si="227">
        <n x="225"/>
        <n x="276"/>
        <n x="183"/>
      </t>
    </mdx>
    <mdx n="0" f="v">
      <t c="3" si="227">
        <n x="225"/>
        <n x="453"/>
        <n x="183"/>
      </t>
    </mdx>
    <mdx n="0" f="v">
      <t c="3" si="227">
        <n x="225"/>
        <n x="454"/>
        <n x="183"/>
      </t>
    </mdx>
    <mdx n="0" f="v">
      <t c="3" si="227">
        <n x="225"/>
        <n x="455"/>
        <n x="183"/>
      </t>
    </mdx>
    <mdx n="0" f="v">
      <t c="3" si="227">
        <n x="225"/>
        <n x="456"/>
        <n x="183"/>
      </t>
    </mdx>
    <mdx n="0" f="v">
      <t c="3" si="227">
        <n x="225"/>
        <n x="346"/>
        <n x="183"/>
      </t>
    </mdx>
    <mdx n="0" f="v">
      <t c="3" si="227">
        <n x="225"/>
        <n x="459"/>
        <n x="183"/>
      </t>
    </mdx>
    <mdx n="0" f="v">
      <t c="3" si="227">
        <n x="225"/>
        <n x="438"/>
        <n x="183"/>
      </t>
    </mdx>
    <mdx n="0" f="v">
      <t c="3" si="227">
        <n x="225"/>
        <n x="350"/>
        <n x="183"/>
      </t>
    </mdx>
    <mdx n="0" f="v">
      <t c="3" si="227">
        <n x="225"/>
        <n x="439"/>
        <n x="183"/>
      </t>
    </mdx>
    <mdx n="0" f="v">
      <t c="3" si="227">
        <n x="225"/>
        <n x="440"/>
        <n x="183"/>
      </t>
    </mdx>
    <mdx n="0" f="v">
      <t c="3" si="227">
        <n x="225"/>
        <n x="441"/>
        <n x="183"/>
      </t>
    </mdx>
    <mdx n="0" f="v">
      <t c="3" si="227">
        <n x="225"/>
        <n x="447"/>
        <n x="183"/>
      </t>
    </mdx>
    <mdx n="0" f="v">
      <t c="3" si="227">
        <n x="225"/>
        <n x="461"/>
        <n x="183"/>
      </t>
    </mdx>
    <mdx n="0" f="v">
      <t c="3" si="227">
        <n x="225"/>
        <n x="462"/>
        <n x="183"/>
      </t>
    </mdx>
    <mdx n="0" f="v">
      <t c="3" si="227">
        <n x="225"/>
        <n x="463"/>
        <n x="183"/>
      </t>
    </mdx>
    <mdx n="0" f="v">
      <t c="3" si="227">
        <n x="225"/>
        <n x="464"/>
        <n x="183"/>
      </t>
    </mdx>
    <mdx n="0" f="v">
      <t c="3" si="227">
        <n x="225"/>
        <n x="465"/>
        <n x="183"/>
      </t>
    </mdx>
    <mdx n="0" f="v">
      <t c="3" si="227">
        <n x="225"/>
        <n x="466"/>
        <n x="183"/>
      </t>
    </mdx>
    <mdx n="0" f="v">
      <t c="3" si="227">
        <n x="225"/>
        <n x="467"/>
        <n x="183"/>
      </t>
    </mdx>
    <mdx n="0" f="v">
      <t c="3" si="227">
        <n x="225"/>
        <n x="448"/>
        <n x="183"/>
      </t>
    </mdx>
    <mdx n="0" f="v">
      <t c="3" si="227">
        <n x="225"/>
        <n x="449"/>
        <n x="183"/>
      </t>
    </mdx>
    <mdx n="0" f="v">
      <t c="3" si="227">
        <n x="225"/>
        <n x="450"/>
        <n x="183"/>
      </t>
    </mdx>
    <mdx n="0" f="v">
      <t c="3" si="227">
        <n x="225"/>
        <n x="451"/>
        <n x="183"/>
      </t>
    </mdx>
    <mdx n="0" f="v">
      <t c="3" si="227">
        <n x="225"/>
        <n x="457"/>
        <n x="183"/>
      </t>
    </mdx>
    <mdx n="0" f="v">
      <t c="3" si="227">
        <n x="225"/>
        <n x="458"/>
        <n x="183"/>
      </t>
    </mdx>
    <mdx n="0" f="v">
      <t c="3" si="227">
        <n x="225"/>
        <n x="473"/>
        <n x="183"/>
      </t>
    </mdx>
    <mdx n="0" f="v">
      <t c="3" si="227">
        <n x="225"/>
        <n x="474"/>
        <n x="183"/>
      </t>
    </mdx>
    <mdx n="0" f="v">
      <t c="3" si="227">
        <n x="225"/>
        <n x="475"/>
        <n x="183"/>
      </t>
    </mdx>
    <mdx n="0" f="v">
      <t c="3" si="227">
        <n x="225"/>
        <n x="476"/>
        <n x="183"/>
      </t>
    </mdx>
    <mdx n="0" f="v">
      <t c="3" si="227">
        <n x="225"/>
        <n x="471"/>
        <n x="183"/>
      </t>
    </mdx>
    <mdx n="0" f="v">
      <t c="3" si="227">
        <n x="225"/>
        <n x="460"/>
        <n x="183"/>
      </t>
    </mdx>
    <mdx n="0" f="v">
      <t c="3" si="227">
        <n x="225"/>
        <n x="468"/>
        <n x="183"/>
      </t>
    </mdx>
    <mdx n="0" f="v">
      <t c="3" si="227">
        <n x="225"/>
        <n x="469"/>
        <n x="183"/>
      </t>
    </mdx>
    <mdx n="0" f="v">
      <t c="3" si="227">
        <n x="225"/>
        <n x="470"/>
        <n x="183"/>
      </t>
    </mdx>
    <mdx n="0" f="v">
      <t c="3" si="227">
        <n x="225"/>
        <n x="477"/>
        <n x="183"/>
      </t>
    </mdx>
    <mdx n="0" f="v">
      <t c="3" si="227">
        <n x="225"/>
        <n x="478"/>
        <n x="183"/>
      </t>
    </mdx>
    <mdx n="0" f="v">
      <t c="3" si="227">
        <n x="225"/>
        <n x="479"/>
        <n x="183"/>
      </t>
    </mdx>
    <mdx n="0" f="v">
      <t c="3" si="227">
        <n x="225"/>
        <n x="487"/>
        <n x="183"/>
      </t>
    </mdx>
    <mdx n="0" f="v">
      <t c="3" si="227">
        <n x="225"/>
        <n x="472"/>
        <n x="183"/>
      </t>
    </mdx>
    <mdx n="0" f="v">
      <t c="3" si="227">
        <n x="225"/>
        <n x="480"/>
        <n x="183"/>
      </t>
    </mdx>
    <mdx n="0" f="v">
      <t c="3" si="227">
        <n x="225"/>
        <n x="481"/>
        <n x="183"/>
      </t>
    </mdx>
    <mdx n="0" f="v">
      <t c="3" si="227">
        <n x="225"/>
        <n x="483"/>
        <n x="183"/>
      </t>
    </mdx>
    <mdx n="0" f="v">
      <t c="3" si="227">
        <n x="225"/>
        <n x="484"/>
        <n x="183"/>
      </t>
    </mdx>
    <mdx n="0" f="v">
      <t c="3" si="227">
        <n x="225"/>
        <n x="485"/>
        <n x="183"/>
      </t>
    </mdx>
    <mdx n="0" f="v">
      <t c="3" si="227">
        <n x="225"/>
        <n x="486"/>
        <n x="183"/>
      </t>
    </mdx>
    <mdx n="0" f="v">
      <t c="3" si="227">
        <n x="225"/>
        <n x="488"/>
        <n x="183"/>
      </t>
    </mdx>
    <mdx n="0" f="v">
      <t c="3" si="227">
        <n x="225"/>
        <n x="489"/>
        <n x="183"/>
      </t>
    </mdx>
    <mdx n="0" f="v">
      <t c="3" si="227">
        <n x="225"/>
        <n x="482"/>
        <n x="183"/>
      </t>
    </mdx>
    <mdx n="0" f="v">
      <t c="3" si="227">
        <n x="225"/>
        <n x="490"/>
        <n x="183"/>
      </t>
    </mdx>
    <mdx n="0" f="v">
      <t c="3" si="227">
        <n x="225"/>
        <n x="492"/>
        <n x="183"/>
      </t>
    </mdx>
    <mdx n="0" f="v">
      <t c="3" si="227">
        <n x="225"/>
        <n x="493"/>
        <n x="183"/>
      </t>
    </mdx>
    <mdx n="0" f="v">
      <t c="3" si="227">
        <n x="225"/>
        <n x="500"/>
        <n x="183"/>
      </t>
    </mdx>
    <mdx n="0" f="v">
      <t c="3" si="227">
        <n x="225"/>
        <n x="491"/>
        <n x="183"/>
      </t>
    </mdx>
    <mdx n="0" f="v">
      <t c="3" si="227">
        <n x="225"/>
        <n x="495"/>
        <n x="183"/>
      </t>
    </mdx>
    <mdx n="0" f="v">
      <t c="3" si="227">
        <n x="225"/>
        <n x="496"/>
        <n x="183"/>
      </t>
    </mdx>
    <mdx n="0" f="v">
      <t c="3" si="227">
        <n x="225"/>
        <n x="494"/>
        <n x="183"/>
      </t>
    </mdx>
    <mdx n="0" f="v">
      <t c="3" si="227">
        <n x="225"/>
        <n x="497"/>
        <n x="183"/>
      </t>
    </mdx>
    <mdx n="0" f="v">
      <t c="3" si="227">
        <n x="225"/>
        <n x="498"/>
        <n x="183"/>
      </t>
    </mdx>
    <mdx n="0" f="v">
      <t c="3" si="227">
        <n x="225"/>
        <n x="499"/>
        <n x="183"/>
      </t>
    </mdx>
    <mdx n="0" f="v">
      <t c="3" si="227">
        <n x="225"/>
        <n x="501"/>
        <n x="183"/>
      </t>
    </mdx>
    <mdx n="0" f="v">
      <t c="3" si="227">
        <n x="225"/>
        <n x="502"/>
        <n x="183"/>
      </t>
    </mdx>
    <mdx n="0" f="v">
      <t c="3" si="227">
        <n x="225"/>
        <n x="503"/>
        <n x="183"/>
      </t>
    </mdx>
    <mdx n="0" f="v">
      <t c="3" si="227">
        <n x="225"/>
        <n x="508"/>
        <n x="183"/>
      </t>
    </mdx>
    <mdx n="0" f="v">
      <t c="3" si="227">
        <n x="225"/>
        <n x="509"/>
        <n x="183"/>
      </t>
    </mdx>
    <mdx n="0" f="v">
      <t c="3" si="227">
        <n x="225"/>
        <n x="507"/>
        <n x="183"/>
      </t>
    </mdx>
    <mdx n="0" f="v">
      <t c="3" si="227">
        <n x="225"/>
        <n x="504"/>
        <n x="183"/>
      </t>
    </mdx>
    <mdx n="0" f="v">
      <t c="3" si="227">
        <n x="225"/>
        <n x="505"/>
        <n x="183"/>
      </t>
    </mdx>
    <mdx n="0" f="v">
      <t c="3" si="227">
        <n x="225"/>
        <n x="506"/>
        <n x="183"/>
      </t>
    </mdx>
    <mdx n="0" f="v">
      <t c="3" si="227">
        <n x="225"/>
        <n x="519"/>
        <n x="183"/>
      </t>
    </mdx>
    <mdx n="0" f="v">
      <t c="3" si="227">
        <n x="225"/>
        <n x="513"/>
        <n x="183"/>
      </t>
    </mdx>
    <mdx n="0" f="v">
      <t c="3" si="227">
        <n x="225"/>
        <n x="514"/>
        <n x="183"/>
      </t>
    </mdx>
    <mdx n="0" f="v">
      <t c="3" si="227">
        <n x="225"/>
        <n x="515"/>
        <n x="183"/>
      </t>
    </mdx>
    <mdx n="0" f="v">
      <t c="3" si="227">
        <n x="225"/>
        <n x="510"/>
        <n x="183"/>
      </t>
    </mdx>
    <mdx n="0" f="v">
      <t c="3" si="227">
        <n x="225"/>
        <n x="511"/>
        <n x="183"/>
      </t>
    </mdx>
    <mdx n="0" f="v">
      <t c="3" si="227">
        <n x="225"/>
        <n x="512"/>
        <n x="183"/>
      </t>
    </mdx>
    <mdx n="0" f="v">
      <t c="3" si="227">
        <n x="225"/>
        <n x="516"/>
        <n x="183"/>
      </t>
    </mdx>
    <mdx n="0" f="v">
      <t c="3" si="227">
        <n x="225"/>
        <n x="517"/>
        <n x="183"/>
      </t>
    </mdx>
    <mdx n="0" f="v">
      <t c="3" si="227">
        <n x="225"/>
        <n x="518"/>
        <n x="183"/>
      </t>
    </mdx>
    <mdx n="0" f="v">
      <t c="3" si="227">
        <n x="225"/>
        <n x="522"/>
        <n x="183"/>
      </t>
    </mdx>
    <mdx n="0" f="v">
      <t c="3" si="227">
        <n x="225"/>
        <n x="520"/>
        <n x="183"/>
      </t>
    </mdx>
    <mdx n="0" f="v">
      <t c="3" si="227">
        <n x="225"/>
        <n x="521"/>
        <n x="183"/>
      </t>
    </mdx>
    <mdx n="0" f="v">
      <t c="3" si="227">
        <n x="225"/>
        <n x="525"/>
        <n x="183"/>
      </t>
    </mdx>
    <mdx n="0" f="v">
      <t c="3" si="227">
        <n x="225"/>
        <n x="523"/>
        <n x="183"/>
      </t>
    </mdx>
    <mdx n="0" f="v">
      <t c="3" si="227">
        <n x="225"/>
        <n x="528"/>
        <n x="183"/>
      </t>
    </mdx>
    <mdx n="0" f="v">
      <t c="3" si="227">
        <n x="225"/>
        <n x="529"/>
        <n x="183"/>
      </t>
    </mdx>
    <mdx n="0" f="v">
      <t c="3" si="227">
        <n x="225"/>
        <n x="526"/>
        <n x="183"/>
      </t>
    </mdx>
    <mdx n="0" f="v">
      <t c="3" si="227">
        <n x="225"/>
        <n x="531"/>
        <n x="183"/>
      </t>
    </mdx>
    <mdx n="0" f="v">
      <t c="3" si="227">
        <n x="225"/>
        <n x="524"/>
        <n x="183"/>
      </t>
    </mdx>
    <mdx n="0" f="v">
      <t c="3" si="227">
        <n x="225"/>
        <n x="527"/>
        <n x="183"/>
      </t>
    </mdx>
    <mdx n="0" f="v">
      <t c="3" si="227">
        <n x="225"/>
        <n x="530"/>
        <n x="183"/>
      </t>
    </mdx>
    <mdx n="0" f="v">
      <t c="3" si="227">
        <n x="225"/>
        <n x="533"/>
        <n x="183"/>
      </t>
    </mdx>
    <mdx n="0" f="v">
      <t c="3" si="227">
        <n x="225"/>
        <n x="534"/>
        <n x="183"/>
      </t>
    </mdx>
    <mdx n="0" f="v">
      <t c="3" si="227">
        <n x="225"/>
        <n x="532"/>
        <n x="183"/>
      </t>
    </mdx>
    <mdx n="0" f="v">
      <t c="3" si="227">
        <n x="225"/>
        <n x="535"/>
        <n x="183"/>
      </t>
    </mdx>
    <mdx n="0" f="v">
      <t c="3" si="227">
        <n x="225"/>
        <n x="537"/>
        <n x="183"/>
      </t>
    </mdx>
    <mdx n="0" f="v">
      <t c="3" si="227">
        <n x="225"/>
        <n x="536"/>
        <n x="183"/>
      </t>
    </mdx>
    <mdx n="0" f="v">
      <t c="3" si="227">
        <n x="225"/>
        <n x="538"/>
        <n x="183"/>
      </t>
    </mdx>
    <mdx n="0" f="v">
      <t c="3" si="227">
        <n x="225"/>
        <n x="543"/>
        <n x="183"/>
      </t>
    </mdx>
    <mdx n="0" f="v">
      <t c="3" si="227">
        <n x="225"/>
        <n x="539"/>
        <n x="183"/>
      </t>
    </mdx>
    <mdx n="0" f="v">
      <t c="3" si="227">
        <n x="225"/>
        <n x="540"/>
        <n x="183"/>
      </t>
    </mdx>
    <mdx n="0" f="v">
      <t c="3" si="227">
        <n x="225"/>
        <n x="541"/>
        <n x="183"/>
      </t>
    </mdx>
    <mdx n="0" f="v">
      <t c="3" si="227">
        <n x="225"/>
        <n x="542"/>
        <n x="183"/>
      </t>
    </mdx>
    <mdx n="0" f="v">
      <t c="3" si="227">
        <n x="225"/>
        <n x="545"/>
        <n x="183"/>
      </t>
    </mdx>
    <mdx n="0" f="v">
      <t c="3" si="227">
        <n x="225"/>
        <n x="546"/>
        <n x="183"/>
      </t>
    </mdx>
    <mdx n="0" f="v">
      <t c="3" si="227">
        <n x="225"/>
        <n x="544"/>
        <n x="183"/>
      </t>
    </mdx>
    <mdx n="0" f="v">
      <t c="3" si="227">
        <n x="225"/>
        <n x="272"/>
        <n x="249"/>
      </t>
    </mdx>
    <mdx n="0" f="v">
      <t c="3" si="227">
        <n x="225"/>
        <n x="273"/>
        <n x="249"/>
      </t>
    </mdx>
    <mdx n="0" f="v">
      <t c="3" si="227">
        <n x="225"/>
        <n x="271"/>
        <n x="249"/>
      </t>
    </mdx>
    <mdx n="0" f="v">
      <t c="3" si="227">
        <n x="225"/>
        <n x="270"/>
        <n x="249"/>
      </t>
    </mdx>
    <mdx n="0" f="v">
      <t c="3" si="227">
        <n x="225"/>
        <n x="268"/>
        <n x="249"/>
      </t>
    </mdx>
    <mdx n="0" f="v">
      <t c="3" si="227">
        <n x="225"/>
        <n x="355"/>
        <n x="249"/>
      </t>
    </mdx>
    <mdx n="0" f="v">
      <t c="3" si="227">
        <n x="225"/>
        <n x="356"/>
        <n x="249"/>
      </t>
    </mdx>
    <mdx n="0" f="v">
      <t c="3" si="227">
        <n x="225"/>
        <n x="357"/>
        <n x="249"/>
      </t>
    </mdx>
    <mdx n="0" f="v">
      <t c="3" si="227">
        <n x="225"/>
        <n x="358"/>
        <n x="249"/>
      </t>
    </mdx>
    <mdx n="0" f="v">
      <t c="3" si="227">
        <n x="225"/>
        <n x="359"/>
        <n x="249"/>
      </t>
    </mdx>
    <mdx n="0" f="v">
      <t c="3" si="227">
        <n x="225"/>
        <n x="360"/>
        <n x="249"/>
      </t>
    </mdx>
    <mdx n="0" f="v">
      <t c="3" si="227">
        <n x="225"/>
        <n x="361"/>
        <n x="249"/>
      </t>
    </mdx>
    <mdx n="0" f="v">
      <t c="3" si="227">
        <n x="225"/>
        <n x="316"/>
        <n x="249"/>
      </t>
    </mdx>
    <mdx n="0" f="v">
      <t c="3" si="227">
        <n x="225"/>
        <n x="547"/>
        <n x="249"/>
      </t>
    </mdx>
    <mdx n="0" f="v">
      <t c="3" si="227">
        <n x="225"/>
        <n x="362"/>
        <n x="249"/>
      </t>
    </mdx>
    <mdx n="0" f="v">
      <t c="3" si="227">
        <n x="225"/>
        <n x="363"/>
        <n x="249"/>
      </t>
    </mdx>
    <mdx n="0" f="v">
      <t c="3" si="227">
        <n x="225"/>
        <n x="364"/>
        <n x="249"/>
      </t>
    </mdx>
    <mdx n="0" f="v">
      <t c="3" si="227">
        <n x="225"/>
        <n x="548"/>
        <n x="249"/>
      </t>
    </mdx>
    <mdx n="0" f="v">
      <t c="3" si="227">
        <n x="225"/>
        <n x="365"/>
        <n x="249"/>
      </t>
    </mdx>
    <mdx n="0" f="v">
      <t c="3" si="227">
        <n x="225"/>
        <n x="366"/>
        <n x="249"/>
      </t>
    </mdx>
    <mdx n="0" f="v">
      <t c="3" si="227">
        <n x="225"/>
        <n x="367"/>
        <n x="249"/>
      </t>
    </mdx>
    <mdx n="0" f="v">
      <t c="3" si="227">
        <n x="225"/>
        <n x="368"/>
        <n x="249"/>
      </t>
    </mdx>
    <mdx n="0" f="v">
      <t c="3" si="227">
        <n x="225"/>
        <n x="369"/>
        <n x="249"/>
      </t>
    </mdx>
    <mdx n="0" f="v">
      <t c="3" si="227">
        <n x="225"/>
        <n x="307"/>
        <n x="249"/>
      </t>
    </mdx>
    <mdx n="0" f="v">
      <t c="3" si="227">
        <n x="225"/>
        <n x="370"/>
        <n x="249"/>
      </t>
    </mdx>
    <mdx n="0" f="v">
      <t c="3" si="227">
        <n x="225"/>
        <n x="371"/>
        <n x="249"/>
      </t>
    </mdx>
    <mdx n="0" f="v">
      <t c="3" si="227">
        <n x="225"/>
        <n x="372"/>
        <n x="249"/>
      </t>
    </mdx>
    <mdx n="0" f="v">
      <t c="3" si="227">
        <n x="225"/>
        <n x="373"/>
        <n x="249"/>
      </t>
    </mdx>
    <mdx n="0" f="v">
      <t c="3" si="227">
        <n x="225"/>
        <n x="374"/>
        <n x="249"/>
      </t>
    </mdx>
    <mdx n="0" f="v">
      <t c="3" si="227">
        <n x="225"/>
        <n x="375"/>
        <n x="249"/>
      </t>
    </mdx>
    <mdx n="0" f="v">
      <t c="3" si="227">
        <n x="225"/>
        <n x="281"/>
        <n x="249"/>
      </t>
    </mdx>
    <mdx n="0" f="v">
      <t c="3" si="227">
        <n x="225"/>
        <n x="376"/>
        <n x="249"/>
      </t>
    </mdx>
    <mdx n="0" f="v">
      <t c="3" si="227">
        <n x="225"/>
        <n x="377"/>
        <n x="249"/>
      </t>
    </mdx>
    <mdx n="0" f="v">
      <t c="3" si="227">
        <n x="225"/>
        <n x="280"/>
        <n x="249"/>
      </t>
    </mdx>
    <mdx n="0" f="v">
      <t c="3" si="227">
        <n x="225"/>
        <n x="311"/>
        <n x="249"/>
      </t>
    </mdx>
    <mdx n="0" f="v">
      <t c="3" si="227">
        <n x="225"/>
        <n x="378"/>
        <n x="249"/>
      </t>
    </mdx>
    <mdx n="0" f="v">
      <t c="3" si="227">
        <n x="225"/>
        <n x="379"/>
        <n x="249"/>
      </t>
    </mdx>
    <mdx n="0" f="v">
      <t c="3" si="227">
        <n x="225"/>
        <n x="380"/>
        <n x="249"/>
      </t>
    </mdx>
    <mdx n="0" f="v">
      <t c="3" si="227">
        <n x="225"/>
        <n x="381"/>
        <n x="249"/>
      </t>
    </mdx>
    <mdx n="0" f="v">
      <t c="3" si="227">
        <n x="225"/>
        <n x="382"/>
        <n x="249"/>
      </t>
    </mdx>
    <mdx n="0" f="v">
      <t c="3" si="227">
        <n x="225"/>
        <n x="304"/>
        <n x="249"/>
      </t>
    </mdx>
    <mdx n="0" f="v">
      <t c="3" si="227">
        <n x="225"/>
        <n x="383"/>
        <n x="249"/>
      </t>
    </mdx>
    <mdx n="0" f="v">
      <t c="3" si="227">
        <n x="225"/>
        <n x="384"/>
        <n x="249"/>
      </t>
    </mdx>
    <mdx n="0" f="v">
      <t c="3" si="227">
        <n x="225"/>
        <n x="385"/>
        <n x="249"/>
      </t>
    </mdx>
    <mdx n="0" f="v">
      <t c="3" si="227">
        <n x="225"/>
        <n x="386"/>
        <n x="249"/>
      </t>
    </mdx>
    <mdx n="0" f="v">
      <t c="3" si="227">
        <n x="225"/>
        <n x="387"/>
        <n x="249"/>
      </t>
    </mdx>
    <mdx n="0" f="v">
      <t c="3" si="227">
        <n x="225"/>
        <n x="388"/>
        <n x="249"/>
      </t>
    </mdx>
    <mdx n="0" f="v">
      <t c="3" si="227">
        <n x="225"/>
        <n x="389"/>
        <n x="249"/>
      </t>
    </mdx>
    <mdx n="0" f="v">
      <t c="3" si="227">
        <n x="225"/>
        <n x="390"/>
        <n x="249"/>
      </t>
    </mdx>
    <mdx n="0" f="v">
      <t c="3" si="227">
        <n x="225"/>
        <n x="391"/>
        <n x="249"/>
      </t>
    </mdx>
    <mdx n="0" f="v">
      <t c="3" si="227">
        <n x="225"/>
        <n x="405"/>
        <n x="249"/>
      </t>
    </mdx>
    <mdx n="0" f="v">
      <t c="3" si="227">
        <n x="225"/>
        <n x="393"/>
        <n x="249"/>
      </t>
    </mdx>
    <mdx n="0" f="v">
      <t c="3" si="227">
        <n x="225"/>
        <n x="394"/>
        <n x="249"/>
      </t>
    </mdx>
    <mdx n="0" f="v">
      <t c="3" si="227">
        <n x="225"/>
        <n x="395"/>
        <n x="249"/>
      </t>
    </mdx>
    <mdx n="0" f="v">
      <t c="3" si="227">
        <n x="225"/>
        <n x="278"/>
        <n x="249"/>
      </t>
    </mdx>
    <mdx n="0" f="v">
      <t c="3" si="227">
        <n x="225"/>
        <n x="396"/>
        <n x="249"/>
      </t>
    </mdx>
    <mdx n="0" f="v">
      <t c="3" si="227">
        <n x="225"/>
        <n x="397"/>
        <n x="249"/>
      </t>
    </mdx>
    <mdx n="0" f="v">
      <t c="3" si="227">
        <n x="225"/>
        <n x="398"/>
        <n x="249"/>
      </t>
    </mdx>
    <mdx n="0" f="v">
      <t c="3" si="227">
        <n x="225"/>
        <n x="392"/>
        <n x="249"/>
      </t>
    </mdx>
    <mdx n="0" f="v">
      <t c="3" si="227">
        <n x="225"/>
        <n x="406"/>
        <n x="249"/>
      </t>
    </mdx>
    <mdx n="0" f="v">
      <t c="3" si="227">
        <n x="225"/>
        <n x="404"/>
        <n x="249"/>
      </t>
    </mdx>
    <mdx n="0" f="v">
      <t c="3" si="227">
        <n x="225"/>
        <n x="399"/>
        <n x="249"/>
      </t>
    </mdx>
    <mdx n="0" f="v">
      <t c="3" si="227">
        <n x="225"/>
        <n x="407"/>
        <n x="249"/>
      </t>
    </mdx>
    <mdx n="0" f="v">
      <t c="3" si="227">
        <n x="225"/>
        <n x="408"/>
        <n x="249"/>
      </t>
    </mdx>
    <mdx n="0" f="v">
      <t c="3" si="227">
        <n x="225"/>
        <n x="409"/>
        <n x="249"/>
      </t>
    </mdx>
    <mdx n="0" f="v">
      <t c="3" si="227">
        <n x="225"/>
        <n x="410"/>
        <n x="249"/>
      </t>
    </mdx>
    <mdx n="0" f="v">
      <t c="3" si="227">
        <n x="225"/>
        <n x="413"/>
        <n x="249"/>
      </t>
    </mdx>
    <mdx n="0" f="v">
      <t c="3" si="227">
        <n x="225"/>
        <n x="411"/>
        <n x="249"/>
      </t>
    </mdx>
    <mdx n="0" f="v">
      <t c="3" si="227">
        <n x="225"/>
        <n x="403"/>
        <n x="249"/>
      </t>
    </mdx>
    <mdx n="0" f="v">
      <t c="3" si="227">
        <n x="225"/>
        <n x="400"/>
        <n x="249"/>
      </t>
    </mdx>
    <mdx n="0" f="v">
      <t c="3" si="227">
        <n x="225"/>
        <n x="401"/>
        <n x="249"/>
      </t>
    </mdx>
    <mdx n="0" f="v">
      <t c="3" si="227">
        <n x="225"/>
        <n x="402"/>
        <n x="249"/>
      </t>
    </mdx>
    <mdx n="0" f="v">
      <t c="3" si="227">
        <n x="225"/>
        <n x="277"/>
        <n x="249"/>
      </t>
    </mdx>
    <mdx n="0" f="v">
      <t c="3" si="227">
        <n x="225"/>
        <n x="417"/>
        <n x="249"/>
      </t>
    </mdx>
    <mdx n="0" f="v">
      <t c="3" si="227">
        <n x="225"/>
        <n x="412"/>
        <n x="249"/>
      </t>
    </mdx>
    <mdx n="0" f="v">
      <t c="3" si="227">
        <n x="225"/>
        <n x="414"/>
        <n x="249"/>
      </t>
    </mdx>
    <mdx n="0" f="v">
      <t c="3" si="227">
        <n x="225"/>
        <n x="415"/>
        <n x="249"/>
      </t>
    </mdx>
    <mdx n="0" f="v">
      <t c="3" si="227">
        <n x="225"/>
        <n x="416"/>
        <n x="249"/>
      </t>
    </mdx>
    <mdx n="0" f="v">
      <t c="3" si="227">
        <n x="225"/>
        <n x="427"/>
        <n x="249"/>
      </t>
    </mdx>
    <mdx n="0" f="v">
      <t c="3" si="227">
        <n x="225"/>
        <n x="422"/>
        <n x="249"/>
      </t>
    </mdx>
    <mdx n="0" f="v">
      <t c="3" si="227">
        <n x="225"/>
        <n x="418"/>
        <n x="249"/>
      </t>
    </mdx>
    <mdx n="0" f="v">
      <t c="3" si="227">
        <n x="225"/>
        <n x="419"/>
        <n x="249"/>
      </t>
    </mdx>
    <mdx n="0" f="v">
      <t c="3" si="227">
        <n x="225"/>
        <n x="420"/>
        <n x="249"/>
      </t>
    </mdx>
    <mdx n="0" f="v">
      <t c="3" si="227">
        <n x="225"/>
        <n x="301"/>
        <n x="249"/>
      </t>
    </mdx>
    <mdx n="0" f="v">
      <t c="3" si="227">
        <n x="225"/>
        <n x="299"/>
        <n x="249"/>
      </t>
    </mdx>
    <mdx n="0" f="v">
      <t c="3" si="227">
        <n x="225"/>
        <n x="297"/>
        <n x="249"/>
      </t>
    </mdx>
    <mdx n="0" f="v">
      <t c="3" si="227">
        <n x="225"/>
        <n x="421"/>
        <n x="249"/>
      </t>
    </mdx>
    <mdx n="0" f="v">
      <t c="3" si="227">
        <n x="225"/>
        <n x="423"/>
        <n x="249"/>
      </t>
    </mdx>
    <mdx n="0" f="v">
      <t c="3" si="227">
        <n x="225"/>
        <n x="424"/>
        <n x="249"/>
      </t>
    </mdx>
    <mdx n="0" f="v">
      <t c="3" si="227">
        <n x="225"/>
        <n x="425"/>
        <n x="249"/>
      </t>
    </mdx>
    <mdx n="0" f="v">
      <t c="3" si="227">
        <n x="225"/>
        <n x="348"/>
        <n x="249"/>
      </t>
    </mdx>
    <mdx n="0" f="v">
      <t c="3" si="227">
        <n x="225"/>
        <n x="327"/>
        <n x="249"/>
      </t>
    </mdx>
    <mdx n="0" f="v">
      <t c="3" si="227">
        <n x="225"/>
        <n x="426"/>
        <n x="249"/>
      </t>
    </mdx>
    <mdx n="0" f="v">
      <t c="3" si="227">
        <n x="225"/>
        <n x="433"/>
        <n x="249"/>
      </t>
    </mdx>
    <mdx n="0" f="v">
      <t c="3" si="227">
        <n x="225"/>
        <n x="329"/>
        <n x="249"/>
      </t>
    </mdx>
    <mdx n="0" f="v">
      <t c="3" si="227">
        <n x="225"/>
        <n x="428"/>
        <n x="249"/>
      </t>
    </mdx>
    <mdx n="0" f="v">
      <t c="3" si="227">
        <n x="225"/>
        <n x="328"/>
        <n x="249"/>
      </t>
    </mdx>
    <mdx n="0" f="v">
      <t c="3" si="227">
        <n x="225"/>
        <n x="429"/>
        <n x="249"/>
      </t>
    </mdx>
    <mdx n="0" f="v">
      <t c="3" si="227">
        <n x="225"/>
        <n x="430"/>
        <n x="249"/>
      </t>
    </mdx>
    <mdx n="0" f="v">
      <t c="3" si="227">
        <n x="225"/>
        <n x="431"/>
        <n x="249"/>
      </t>
    </mdx>
    <mdx n="0" f="v">
      <t c="3" si="227">
        <n x="225"/>
        <n x="432"/>
        <n x="249"/>
      </t>
    </mdx>
    <mdx n="0" f="v">
      <t c="3" si="227">
        <n x="225"/>
        <n x="442"/>
        <n x="249"/>
      </t>
    </mdx>
    <mdx n="0" f="v">
      <t c="3" si="227">
        <n x="225"/>
        <n x="326"/>
        <n x="249"/>
      </t>
    </mdx>
    <mdx n="0" f="v">
      <t c="3" si="227">
        <n x="225"/>
        <n x="435"/>
        <n x="249"/>
      </t>
    </mdx>
    <mdx n="0" f="v">
      <t c="3" si="227">
        <n x="225"/>
        <n x="436"/>
        <n x="249"/>
      </t>
    </mdx>
    <mdx n="0" f="v">
      <t c="3" si="227">
        <n x="225"/>
        <n x="437"/>
        <n x="249"/>
      </t>
    </mdx>
    <mdx n="0" f="v">
      <t c="3" si="227">
        <n x="225"/>
        <n x="294"/>
        <n x="249"/>
      </t>
    </mdx>
    <mdx n="0" f="v">
      <t c="3" si="227">
        <n x="225"/>
        <n x="293"/>
        <n x="249"/>
      </t>
    </mdx>
    <mdx n="0" f="v">
      <t c="3" si="227">
        <n x="225"/>
        <n x="452"/>
        <n x="249"/>
      </t>
    </mdx>
    <mdx n="0" f="v">
      <t c="3" si="227">
        <n x="225"/>
        <n x="443"/>
        <n x="249"/>
      </t>
    </mdx>
    <mdx n="0" f="v">
      <t c="3" si="227">
        <n x="225"/>
        <n x="444"/>
        <n x="249"/>
      </t>
    </mdx>
    <mdx n="0" f="v">
      <t c="3" si="227">
        <n x="225"/>
        <n x="445"/>
        <n x="249"/>
      </t>
    </mdx>
    <mdx n="0" f="v">
      <t c="3" si="227">
        <n x="225"/>
        <n x="446"/>
        <n x="249"/>
      </t>
    </mdx>
    <mdx n="0" f="v">
      <t c="3" si="227">
        <n x="225"/>
        <n x="434"/>
        <n x="249"/>
      </t>
    </mdx>
    <mdx n="0" f="v">
      <t c="3" si="227">
        <n x="225"/>
        <n x="276"/>
        <n x="249"/>
      </t>
    </mdx>
    <mdx n="0" f="v">
      <t c="3" si="227">
        <n x="225"/>
        <n x="453"/>
        <n x="249"/>
      </t>
    </mdx>
    <mdx n="0" f="v">
      <t c="3" si="227">
        <n x="225"/>
        <n x="454"/>
        <n x="249"/>
      </t>
    </mdx>
    <mdx n="0" f="v">
      <t c="3" si="227">
        <n x="225"/>
        <n x="455"/>
        <n x="249"/>
      </t>
    </mdx>
    <mdx n="0" f="v">
      <t c="3" si="227">
        <n x="225"/>
        <n x="456"/>
        <n x="249"/>
      </t>
    </mdx>
    <mdx n="0" f="v">
      <t c="3" si="227">
        <n x="225"/>
        <n x="346"/>
        <n x="249"/>
      </t>
    </mdx>
    <mdx n="0" f="v">
      <t c="3" si="227">
        <n x="225"/>
        <n x="438"/>
        <n x="249"/>
      </t>
    </mdx>
    <mdx n="0" f="v">
      <t c="3" si="227">
        <n x="225"/>
        <n x="350"/>
        <n x="249"/>
      </t>
    </mdx>
    <mdx n="0" f="v">
      <t c="3" si="227">
        <n x="225"/>
        <n x="439"/>
        <n x="249"/>
      </t>
    </mdx>
    <mdx n="0" f="v">
      <t c="3" si="227">
        <n x="225"/>
        <n x="440"/>
        <n x="249"/>
      </t>
    </mdx>
    <mdx n="0" f="v">
      <t c="3" si="227">
        <n x="225"/>
        <n x="441"/>
        <n x="249"/>
      </t>
    </mdx>
    <mdx n="0" f="v">
      <t c="3" si="227">
        <n x="225"/>
        <n x="447"/>
        <n x="249"/>
      </t>
    </mdx>
    <mdx n="0" f="v">
      <t c="3" si="227">
        <n x="225"/>
        <n x="459"/>
        <n x="249"/>
      </t>
    </mdx>
    <mdx n="0" f="v">
      <t c="3" si="227">
        <n x="225"/>
        <n x="461"/>
        <n x="249"/>
      </t>
    </mdx>
    <mdx n="0" f="v">
      <t c="3" si="227">
        <n x="225"/>
        <n x="462"/>
        <n x="249"/>
      </t>
    </mdx>
    <mdx n="0" f="v">
      <t c="3" si="227">
        <n x="225"/>
        <n x="463"/>
        <n x="249"/>
      </t>
    </mdx>
    <mdx n="0" f="v">
      <t c="3" si="227">
        <n x="225"/>
        <n x="464"/>
        <n x="249"/>
      </t>
    </mdx>
    <mdx n="0" f="v">
      <t c="3" si="227">
        <n x="225"/>
        <n x="465"/>
        <n x="249"/>
      </t>
    </mdx>
    <mdx n="0" f="v">
      <t c="3" si="227">
        <n x="225"/>
        <n x="466"/>
        <n x="249"/>
      </t>
    </mdx>
    <mdx n="0" f="v">
      <t c="3" si="227">
        <n x="225"/>
        <n x="467"/>
        <n x="249"/>
      </t>
    </mdx>
    <mdx n="0" f="v">
      <t c="3" si="227">
        <n x="225"/>
        <n x="448"/>
        <n x="249"/>
      </t>
    </mdx>
    <mdx n="0" f="v">
      <t c="3" si="227">
        <n x="225"/>
        <n x="449"/>
        <n x="249"/>
      </t>
    </mdx>
    <mdx n="0" f="v">
      <t c="3" si="227">
        <n x="225"/>
        <n x="450"/>
        <n x="249"/>
      </t>
    </mdx>
    <mdx n="0" f="v">
      <t c="3" si="227">
        <n x="225"/>
        <n x="451"/>
        <n x="249"/>
      </t>
    </mdx>
    <mdx n="0" f="v">
      <t c="3" si="227">
        <n x="225"/>
        <n x="457"/>
        <n x="249"/>
      </t>
    </mdx>
    <mdx n="0" f="v">
      <t c="3" si="227">
        <n x="225"/>
        <n x="458"/>
        <n x="249"/>
      </t>
    </mdx>
    <mdx n="0" f="v">
      <t c="3" si="227">
        <n x="225"/>
        <n x="473"/>
        <n x="249"/>
      </t>
    </mdx>
    <mdx n="0" f="v">
      <t c="3" si="227">
        <n x="225"/>
        <n x="474"/>
        <n x="249"/>
      </t>
    </mdx>
    <mdx n="0" f="v">
      <t c="3" si="227">
        <n x="225"/>
        <n x="475"/>
        <n x="249"/>
      </t>
    </mdx>
    <mdx n="0" f="v">
      <t c="3" si="227">
        <n x="225"/>
        <n x="476"/>
        <n x="249"/>
      </t>
    </mdx>
    <mdx n="0" f="v">
      <t c="3" si="227">
        <n x="225"/>
        <n x="471"/>
        <n x="249"/>
      </t>
    </mdx>
    <mdx n="0" f="v">
      <t c="3" si="227">
        <n x="225"/>
        <n x="460"/>
        <n x="249"/>
      </t>
    </mdx>
    <mdx n="0" f="v">
      <t c="3" si="227">
        <n x="225"/>
        <n x="468"/>
        <n x="249"/>
      </t>
    </mdx>
    <mdx n="0" f="v">
      <t c="3" si="227">
        <n x="225"/>
        <n x="469"/>
        <n x="249"/>
      </t>
    </mdx>
    <mdx n="0" f="v">
      <t c="3" si="227">
        <n x="225"/>
        <n x="470"/>
        <n x="249"/>
      </t>
    </mdx>
    <mdx n="0" f="v">
      <t c="3" si="227">
        <n x="225"/>
        <n x="477"/>
        <n x="249"/>
      </t>
    </mdx>
    <mdx n="0" f="v">
      <t c="3" si="227">
        <n x="225"/>
        <n x="478"/>
        <n x="249"/>
      </t>
    </mdx>
    <mdx n="0" f="v">
      <t c="3" si="227">
        <n x="225"/>
        <n x="479"/>
        <n x="249"/>
      </t>
    </mdx>
    <mdx n="0" f="v">
      <t c="3" si="227">
        <n x="225"/>
        <n x="472"/>
        <n x="249"/>
      </t>
    </mdx>
    <mdx n="0" f="v">
      <t c="3" si="227">
        <n x="225"/>
        <n x="480"/>
        <n x="249"/>
      </t>
    </mdx>
    <mdx n="0" f="v">
      <t c="3" si="227">
        <n x="225"/>
        <n x="481"/>
        <n x="249"/>
      </t>
    </mdx>
    <mdx n="0" f="v">
      <t c="3" si="227">
        <n x="225"/>
        <n x="483"/>
        <n x="249"/>
      </t>
    </mdx>
    <mdx n="0" f="v">
      <t c="3" si="227">
        <n x="225"/>
        <n x="487"/>
        <n x="249"/>
      </t>
    </mdx>
    <mdx n="0" f="v">
      <t c="3" si="227">
        <n x="225"/>
        <n x="484"/>
        <n x="249"/>
      </t>
    </mdx>
    <mdx n="0" f="v">
      <t c="3" si="227">
        <n x="225"/>
        <n x="485"/>
        <n x="249"/>
      </t>
    </mdx>
    <mdx n="0" f="v">
      <t c="3" si="227">
        <n x="225"/>
        <n x="486"/>
        <n x="249"/>
      </t>
    </mdx>
    <mdx n="0" f="v">
      <t c="3" si="227">
        <n x="225"/>
        <n x="488"/>
        <n x="249"/>
      </t>
    </mdx>
    <mdx n="0" f="v">
      <t c="3" si="227">
        <n x="225"/>
        <n x="489"/>
        <n x="249"/>
      </t>
    </mdx>
    <mdx n="0" f="v">
      <t c="3" si="227">
        <n x="225"/>
        <n x="482"/>
        <n x="249"/>
      </t>
    </mdx>
    <mdx n="0" f="v">
      <t c="3" si="227">
        <n x="225"/>
        <n x="490"/>
        <n x="249"/>
      </t>
    </mdx>
    <mdx n="0" f="v">
      <t c="3" si="227">
        <n x="225"/>
        <n x="492"/>
        <n x="249"/>
      </t>
    </mdx>
    <mdx n="0" f="v">
      <t c="3" si="227">
        <n x="225"/>
        <n x="493"/>
        <n x="249"/>
      </t>
    </mdx>
    <mdx n="0" f="v">
      <t c="3" si="227">
        <n x="225"/>
        <n x="500"/>
        <n x="249"/>
      </t>
    </mdx>
    <mdx n="0" f="v">
      <t c="3" si="227">
        <n x="225"/>
        <n x="491"/>
        <n x="249"/>
      </t>
    </mdx>
    <mdx n="0" f="v">
      <t c="3" si="227">
        <n x="225"/>
        <n x="495"/>
        <n x="249"/>
      </t>
    </mdx>
    <mdx n="0" f="v">
      <t c="3" si="227">
        <n x="225"/>
        <n x="496"/>
        <n x="249"/>
      </t>
    </mdx>
    <mdx n="0" f="v">
      <t c="3" si="227">
        <n x="225"/>
        <n x="494"/>
        <n x="249"/>
      </t>
    </mdx>
    <mdx n="0" f="v">
      <t c="3" si="227">
        <n x="225"/>
        <n x="497"/>
        <n x="249"/>
      </t>
    </mdx>
    <mdx n="0" f="v">
      <t c="3" si="227">
        <n x="225"/>
        <n x="498"/>
        <n x="249"/>
      </t>
    </mdx>
    <mdx n="0" f="v">
      <t c="3" si="227">
        <n x="225"/>
        <n x="499"/>
        <n x="249"/>
      </t>
    </mdx>
    <mdx n="0" f="v">
      <t c="3" si="227">
        <n x="225"/>
        <n x="501"/>
        <n x="249"/>
      </t>
    </mdx>
    <mdx n="0" f="v">
      <t c="3" si="227">
        <n x="225"/>
        <n x="502"/>
        <n x="249"/>
      </t>
    </mdx>
    <mdx n="0" f="v">
      <t c="3" si="227">
        <n x="225"/>
        <n x="503"/>
        <n x="249"/>
      </t>
    </mdx>
    <mdx n="0" f="v">
      <t c="3" si="227">
        <n x="225"/>
        <n x="508"/>
        <n x="249"/>
      </t>
    </mdx>
    <mdx n="0" f="v">
      <t c="3" si="227">
        <n x="225"/>
        <n x="509"/>
        <n x="249"/>
      </t>
    </mdx>
    <mdx n="0" f="v">
      <t c="3" si="227">
        <n x="225"/>
        <n x="507"/>
        <n x="249"/>
      </t>
    </mdx>
    <mdx n="0" f="v">
      <t c="3" si="227">
        <n x="225"/>
        <n x="504"/>
        <n x="249"/>
      </t>
    </mdx>
    <mdx n="0" f="v">
      <t c="3" si="227">
        <n x="225"/>
        <n x="505"/>
        <n x="249"/>
      </t>
    </mdx>
    <mdx n="0" f="v">
      <t c="3" si="227">
        <n x="225"/>
        <n x="506"/>
        <n x="249"/>
      </t>
    </mdx>
    <mdx n="0" f="v">
      <t c="3" si="227">
        <n x="225"/>
        <n x="513"/>
        <n x="249"/>
      </t>
    </mdx>
    <mdx n="0" f="v">
      <t c="3" si="227">
        <n x="225"/>
        <n x="514"/>
        <n x="249"/>
      </t>
    </mdx>
    <mdx n="0" f="v">
      <t c="3" si="227">
        <n x="225"/>
        <n x="515"/>
        <n x="249"/>
      </t>
    </mdx>
    <mdx n="0" f="v">
      <t c="3" si="227">
        <n x="225"/>
        <n x="519"/>
        <n x="249"/>
      </t>
    </mdx>
    <mdx n="0" f="v">
      <t c="3" si="227">
        <n x="225"/>
        <n x="510"/>
        <n x="249"/>
      </t>
    </mdx>
    <mdx n="0" f="v">
      <t c="3" si="227">
        <n x="225"/>
        <n x="511"/>
        <n x="249"/>
      </t>
    </mdx>
    <mdx n="0" f="v">
      <t c="3" si="227">
        <n x="225"/>
        <n x="512"/>
        <n x="249"/>
      </t>
    </mdx>
    <mdx n="0" f="v">
      <t c="3" si="227">
        <n x="225"/>
        <n x="516"/>
        <n x="249"/>
      </t>
    </mdx>
    <mdx n="0" f="v">
      <t c="3" si="227">
        <n x="225"/>
        <n x="517"/>
        <n x="249"/>
      </t>
    </mdx>
    <mdx n="0" f="v">
      <t c="3" si="227">
        <n x="225"/>
        <n x="518"/>
        <n x="249"/>
      </t>
    </mdx>
    <mdx n="0" f="v">
      <t c="3" si="227">
        <n x="225"/>
        <n x="522"/>
        <n x="249"/>
      </t>
    </mdx>
    <mdx n="0" f="v">
      <t c="3" si="227">
        <n x="225"/>
        <n x="525"/>
        <n x="249"/>
      </t>
    </mdx>
    <mdx n="0" f="v">
      <t c="3" si="227">
        <n x="225"/>
        <n x="520"/>
        <n x="249"/>
      </t>
    </mdx>
    <mdx n="0" f="v">
      <t c="3" si="227">
        <n x="225"/>
        <n x="521"/>
        <n x="249"/>
      </t>
    </mdx>
    <mdx n="0" f="v">
      <t c="3" si="227">
        <n x="225"/>
        <n x="523"/>
        <n x="249"/>
      </t>
    </mdx>
    <mdx n="0" f="v">
      <t c="3" si="227">
        <n x="225"/>
        <n x="528"/>
        <n x="249"/>
      </t>
    </mdx>
    <mdx n="0" f="v">
      <t c="3" si="227">
        <n x="225"/>
        <n x="524"/>
        <n x="249"/>
      </t>
    </mdx>
    <mdx n="0" f="v">
      <t c="3" si="227">
        <n x="225"/>
        <n x="531"/>
        <n x="249"/>
      </t>
    </mdx>
    <mdx n="0" f="v">
      <t c="3" si="227">
        <n x="225"/>
        <n x="526"/>
        <n x="249"/>
      </t>
    </mdx>
    <mdx n="0" f="v">
      <t c="3" si="227">
        <n x="225"/>
        <n x="529"/>
        <n x="249"/>
      </t>
    </mdx>
    <mdx n="0" f="v">
      <t c="3" si="227">
        <n x="225"/>
        <n x="527"/>
        <n x="249"/>
      </t>
    </mdx>
    <mdx n="0" f="v">
      <t c="3" si="227">
        <n x="225"/>
        <n x="534"/>
        <n x="249"/>
      </t>
    </mdx>
    <mdx n="0" f="v">
      <t c="3" si="227">
        <n x="225"/>
        <n x="530"/>
        <n x="249"/>
      </t>
    </mdx>
    <mdx n="0" f="v">
      <t c="3" si="227">
        <n x="225"/>
        <n x="533"/>
        <n x="249"/>
      </t>
    </mdx>
    <mdx n="0" f="v">
      <t c="3" si="227">
        <n x="225"/>
        <n x="532"/>
        <n x="249"/>
      </t>
    </mdx>
    <mdx n="0" f="v">
      <t c="3" si="227">
        <n x="225"/>
        <n x="535"/>
        <n x="249"/>
      </t>
    </mdx>
    <mdx n="0" f="v">
      <t c="3" si="227">
        <n x="225"/>
        <n x="536"/>
        <n x="249"/>
      </t>
    </mdx>
    <mdx n="0" f="v">
      <t c="3" si="227">
        <n x="225"/>
        <n x="537"/>
        <n x="249"/>
      </t>
    </mdx>
    <mdx n="0" f="v">
      <t c="3" si="227">
        <n x="225"/>
        <n x="538"/>
        <n x="249"/>
      </t>
    </mdx>
    <mdx n="0" f="v">
      <t c="3" si="227">
        <n x="225"/>
        <n x="543"/>
        <n x="249"/>
      </t>
    </mdx>
    <mdx n="0" f="v">
      <t c="3" si="227">
        <n x="225"/>
        <n x="539"/>
        <n x="249"/>
      </t>
    </mdx>
    <mdx n="0" f="v">
      <t c="3" si="227">
        <n x="225"/>
        <n x="540"/>
        <n x="249"/>
      </t>
    </mdx>
    <mdx n="0" f="v">
      <t c="3" si="227">
        <n x="225"/>
        <n x="541"/>
        <n x="249"/>
      </t>
    </mdx>
    <mdx n="0" f="v">
      <t c="3" si="227">
        <n x="225"/>
        <n x="545"/>
        <n x="249"/>
      </t>
    </mdx>
    <mdx n="0" f="v">
      <t c="3" si="227">
        <n x="225"/>
        <n x="542"/>
        <n x="249"/>
      </t>
    </mdx>
    <mdx n="0" f="v">
      <t c="3" si="227">
        <n x="225"/>
        <n x="546"/>
        <n x="249"/>
      </t>
    </mdx>
    <mdx n="0" f="v">
      <t c="3" si="227">
        <n x="225"/>
        <n x="544"/>
        <n x="249"/>
      </t>
    </mdx>
    <mdx n="0" f="v">
      <t c="3" si="227">
        <n x="225"/>
        <n x="273"/>
        <n x="245"/>
      </t>
    </mdx>
    <mdx n="0" f="v">
      <t c="3" si="227">
        <n x="225"/>
        <n x="268"/>
        <n x="245"/>
      </t>
    </mdx>
    <mdx n="0" f="v">
      <t c="3" si="227">
        <n x="225"/>
        <n x="357"/>
        <n x="245"/>
      </t>
    </mdx>
    <mdx n="0" f="v">
      <t c="3" si="227">
        <n x="225"/>
        <n x="361"/>
        <n x="245"/>
      </t>
    </mdx>
    <mdx n="0" f="v">
      <t c="3" si="227">
        <n x="225"/>
        <n x="283"/>
        <n x="245"/>
      </t>
    </mdx>
    <mdx n="0" f="v">
      <t c="3" si="227">
        <n x="225"/>
        <n x="547"/>
        <n x="245"/>
      </t>
    </mdx>
    <mdx n="0" f="v">
      <t c="3" si="227">
        <n x="225"/>
        <n x="362"/>
        <n x="245"/>
      </t>
    </mdx>
    <mdx n="0" f="v">
      <t c="3" si="227">
        <n x="225"/>
        <n x="364"/>
        <n x="245"/>
      </t>
    </mdx>
    <mdx n="0" f="v">
      <t c="3" si="227">
        <n x="225"/>
        <n x="548"/>
        <n x="245"/>
      </t>
    </mdx>
    <mdx n="0" f="v">
      <t c="3" si="227">
        <n x="225"/>
        <n x="365"/>
        <n x="245"/>
      </t>
    </mdx>
    <mdx n="0" f="v">
      <t c="3" si="227">
        <n x="225"/>
        <n x="366"/>
        <n x="245"/>
      </t>
    </mdx>
    <mdx n="0" f="v">
      <t c="3" si="227">
        <n x="225"/>
        <n x="367"/>
        <n x="245"/>
      </t>
    </mdx>
    <mdx n="0" f="v">
      <t c="3" si="227">
        <n x="225"/>
        <n x="368"/>
        <n x="245"/>
      </t>
    </mdx>
    <mdx n="0" f="v">
      <t c="3" si="227">
        <n x="225"/>
        <n x="369"/>
        <n x="245"/>
      </t>
    </mdx>
    <mdx n="0" f="v">
      <t c="3" si="227">
        <n x="225"/>
        <n x="370"/>
        <n x="245"/>
      </t>
    </mdx>
    <mdx n="0" f="v">
      <t c="3" si="227">
        <n x="225"/>
        <n x="371"/>
        <n x="245"/>
      </t>
    </mdx>
    <mdx n="0" f="v">
      <t c="3" si="227">
        <n x="225"/>
        <n x="372"/>
        <n x="245"/>
      </t>
    </mdx>
    <mdx n="0" f="v">
      <t c="3" si="227">
        <n x="225"/>
        <n x="383"/>
        <n x="245"/>
      </t>
    </mdx>
    <mdx n="0" f="v">
      <t c="3" si="227">
        <n x="225"/>
        <n x="373"/>
        <n x="245"/>
      </t>
    </mdx>
    <mdx n="0" f="v">
      <t c="3" si="227">
        <n x="225"/>
        <n x="374"/>
        <n x="245"/>
      </t>
    </mdx>
    <mdx n="0" f="v">
      <t c="3" si="227">
        <n x="225"/>
        <n x="281"/>
        <n x="245"/>
      </t>
    </mdx>
    <mdx n="0" f="v">
      <t c="3" si="227">
        <n x="225"/>
        <n x="376"/>
        <n x="245"/>
      </t>
    </mdx>
    <mdx n="0" f="v">
      <t c="3" si="227">
        <n x="225"/>
        <n x="377"/>
        <n x="245"/>
      </t>
    </mdx>
    <mdx n="0" f="v">
      <t c="3" si="227">
        <n x="225"/>
        <n x="280"/>
        <n x="245"/>
      </t>
    </mdx>
    <mdx n="0" f="v">
      <t c="3" si="227">
        <n x="225"/>
        <n x="311"/>
        <n x="245"/>
      </t>
    </mdx>
    <mdx n="0" f="v">
      <t c="3" si="227">
        <n x="225"/>
        <n x="378"/>
        <n x="245"/>
      </t>
    </mdx>
    <mdx n="0" f="v">
      <t c="3" si="227">
        <n x="225"/>
        <n x="379"/>
        <n x="245"/>
      </t>
    </mdx>
    <mdx n="0" f="v">
      <t c="3" si="227">
        <n x="225"/>
        <n x="380"/>
        <n x="245"/>
      </t>
    </mdx>
    <mdx n="0" f="v">
      <t c="3" si="227">
        <n x="225"/>
        <n x="381"/>
        <n x="245"/>
      </t>
    </mdx>
    <mdx n="0" f="v">
      <t c="3" si="227">
        <n x="225"/>
        <n x="382"/>
        <n x="245"/>
      </t>
    </mdx>
    <mdx n="0" f="v">
      <t c="3" si="227">
        <n x="225"/>
        <n x="304"/>
        <n x="245"/>
      </t>
    </mdx>
    <mdx n="0" f="v">
      <t c="3" si="227">
        <n x="225"/>
        <n x="384"/>
        <n x="245"/>
      </t>
    </mdx>
    <mdx n="0" f="v">
      <t c="3" si="227">
        <n x="225"/>
        <n x="385"/>
        <n x="245"/>
      </t>
    </mdx>
    <mdx n="0" f="v">
      <t c="3" si="227">
        <n x="225"/>
        <n x="386"/>
        <n x="245"/>
      </t>
    </mdx>
    <mdx n="0" f="v">
      <t c="3" si="227">
        <n x="225"/>
        <n x="387"/>
        <n x="245"/>
      </t>
    </mdx>
    <mdx n="0" f="v">
      <t c="3" si="227">
        <n x="225"/>
        <n x="388"/>
        <n x="245"/>
      </t>
    </mdx>
    <mdx n="0" f="v">
      <t c="3" si="227">
        <n x="225"/>
        <n x="389"/>
        <n x="245"/>
      </t>
    </mdx>
    <mdx n="0" f="v">
      <t c="3" si="227">
        <n x="225"/>
        <n x="390"/>
        <n x="245"/>
      </t>
    </mdx>
    <mdx n="0" f="v">
      <t c="3" si="227">
        <n x="225"/>
        <n x="392"/>
        <n x="245"/>
      </t>
    </mdx>
    <mdx n="0" f="v">
      <t c="3" si="227">
        <n x="225"/>
        <n x="393"/>
        <n x="245"/>
      </t>
    </mdx>
    <mdx n="0" f="v">
      <t c="3" si="227">
        <n x="225"/>
        <n x="394"/>
        <n x="245"/>
      </t>
    </mdx>
    <mdx n="0" f="v">
      <t c="3" si="227">
        <n x="225"/>
        <n x="395"/>
        <n x="245"/>
      </t>
    </mdx>
    <mdx n="0" f="v">
      <t c="3" si="227">
        <n x="225"/>
        <n x="278"/>
        <n x="245"/>
      </t>
    </mdx>
    <mdx n="0" f="v">
      <t c="3" si="227">
        <n x="225"/>
        <n x="396"/>
        <n x="245"/>
      </t>
    </mdx>
    <mdx n="0" f="v">
      <t c="3" si="227">
        <n x="225"/>
        <n x="397"/>
        <n x="245"/>
      </t>
    </mdx>
    <mdx n="0" f="v">
      <t c="3" si="227">
        <n x="225"/>
        <n x="398"/>
        <n x="245"/>
      </t>
    </mdx>
    <mdx n="0" f="v">
      <t c="3" si="227">
        <n x="225"/>
        <n x="404"/>
        <n x="245"/>
      </t>
    </mdx>
    <mdx n="0" f="v">
      <t c="3" si="227">
        <n x="225"/>
        <n x="405"/>
        <n x="245"/>
      </t>
    </mdx>
    <mdx n="0" f="v">
      <t c="3" si="227">
        <n x="225"/>
        <n x="406"/>
        <n x="245"/>
      </t>
    </mdx>
    <mdx n="0" f="v">
      <t c="3" si="227">
        <n x="225"/>
        <n x="407"/>
        <n x="245"/>
      </t>
    </mdx>
    <mdx n="0" f="v">
      <t c="3" si="227">
        <n x="225"/>
        <n x="408"/>
        <n x="245"/>
      </t>
    </mdx>
    <mdx n="0" f="v">
      <t c="3" si="227">
        <n x="225"/>
        <n x="409"/>
        <n x="245"/>
      </t>
    </mdx>
    <mdx n="0" f="v">
      <t c="3" si="227">
        <n x="225"/>
        <n x="410"/>
        <n x="245"/>
      </t>
    </mdx>
    <mdx n="0" f="v">
      <t c="3" si="227">
        <n x="225"/>
        <n x="417"/>
        <n x="245"/>
      </t>
    </mdx>
    <mdx n="0" f="v">
      <t c="3" si="227">
        <n x="225"/>
        <n x="391"/>
        <n x="245"/>
      </t>
    </mdx>
    <mdx n="0" f="v">
      <t c="3" si="227">
        <n x="225"/>
        <n x="399"/>
        <n x="245"/>
      </t>
    </mdx>
    <mdx n="0" f="v">
      <t c="3" si="227">
        <n x="225"/>
        <n x="400"/>
        <n x="245"/>
      </t>
    </mdx>
    <mdx n="0" f="v">
      <t c="3" si="227">
        <n x="225"/>
        <n x="401"/>
        <n x="245"/>
      </t>
    </mdx>
    <mdx n="0" f="v">
      <t c="3" si="227">
        <n x="225"/>
        <n x="402"/>
        <n x="245"/>
      </t>
    </mdx>
    <mdx n="0" f="v">
      <t c="3" si="227">
        <n x="225"/>
        <n x="277"/>
        <n x="245"/>
      </t>
    </mdx>
    <mdx n="0" f="v">
      <t c="3" si="227">
        <n x="225"/>
        <n x="418"/>
        <n x="245"/>
      </t>
    </mdx>
    <mdx n="0" f="v">
      <t c="3" si="227">
        <n x="225"/>
        <n x="419"/>
        <n x="245"/>
      </t>
    </mdx>
    <mdx n="0" f="v">
      <t c="3" si="227">
        <n x="225"/>
        <n x="420"/>
        <n x="245"/>
      </t>
    </mdx>
    <mdx n="0" f="v">
      <t c="3" si="227">
        <n x="225"/>
        <n x="301"/>
        <n x="245"/>
      </t>
    </mdx>
    <mdx n="0" f="v">
      <t c="3" si="227">
        <n x="225"/>
        <n x="299"/>
        <n x="245"/>
      </t>
    </mdx>
    <mdx n="0" f="v">
      <t c="3" si="227">
        <n x="225"/>
        <n x="421"/>
        <n x="245"/>
      </t>
    </mdx>
    <mdx n="0" f="v">
      <t c="3" si="227">
        <n x="225"/>
        <n x="411"/>
        <n x="245"/>
      </t>
    </mdx>
    <mdx n="0" f="v">
      <t c="3" si="227">
        <n x="225"/>
        <n x="403"/>
        <n x="245"/>
      </t>
    </mdx>
    <mdx n="0" f="v">
      <t c="3" si="227">
        <n x="225"/>
        <n x="412"/>
        <n x="245"/>
      </t>
    </mdx>
    <mdx n="0" f="v">
      <t c="3" si="227">
        <n x="225"/>
        <n x="413"/>
        <n x="245"/>
      </t>
    </mdx>
    <mdx n="0" f="v">
      <t c="3" si="227">
        <n x="225"/>
        <n x="414"/>
        <n x="245"/>
      </t>
    </mdx>
    <mdx n="0" f="v">
      <t c="3" si="227">
        <n x="225"/>
        <n x="415"/>
        <n x="245"/>
      </t>
    </mdx>
    <mdx n="0" f="v">
      <t c="3" si="227">
        <n x="225"/>
        <n x="416"/>
        <n x="245"/>
      </t>
    </mdx>
    <mdx n="0" f="v">
      <t c="3" si="227">
        <n x="225"/>
        <n x="427"/>
        <n x="245"/>
      </t>
    </mdx>
    <mdx n="0" f="v">
      <t c="3" si="227">
        <n x="225"/>
        <n x="329"/>
        <n x="245"/>
      </t>
    </mdx>
    <mdx n="0" f="v">
      <t c="3" si="227">
        <n x="225"/>
        <n x="428"/>
        <n x="245"/>
      </t>
    </mdx>
    <mdx n="0" f="v">
      <t c="3" si="227">
        <n x="225"/>
        <n x="328"/>
        <n x="245"/>
      </t>
    </mdx>
    <mdx n="0" f="v">
      <t c="3" si="227">
        <n x="225"/>
        <n x="429"/>
        <n x="245"/>
      </t>
    </mdx>
    <mdx n="0" f="v">
      <t c="3" si="227">
        <n x="225"/>
        <n x="430"/>
        <n x="245"/>
      </t>
    </mdx>
    <mdx n="0" f="v">
      <t c="3" si="227">
        <n x="225"/>
        <n x="431"/>
        <n x="245"/>
      </t>
    </mdx>
    <mdx n="0" f="v">
      <t c="3" si="227">
        <n x="225"/>
        <n x="432"/>
        <n x="245"/>
      </t>
    </mdx>
    <mdx n="0" f="v">
      <t c="3" si="227">
        <n x="225"/>
        <n x="422"/>
        <n x="245"/>
      </t>
    </mdx>
    <mdx n="0" f="v">
      <t c="3" si="227">
        <n x="225"/>
        <n x="423"/>
        <n x="245"/>
      </t>
    </mdx>
    <mdx n="0" f="v">
      <t c="3" si="227">
        <n x="225"/>
        <n x="424"/>
        <n x="245"/>
      </t>
    </mdx>
    <mdx n="0" f="v">
      <t c="3" si="227">
        <n x="225"/>
        <n x="425"/>
        <n x="245"/>
      </t>
    </mdx>
    <mdx n="0" f="v">
      <t c="3" si="227">
        <n x="225"/>
        <n x="348"/>
        <n x="245"/>
      </t>
    </mdx>
    <mdx n="0" f="v">
      <t c="3" si="227">
        <n x="225"/>
        <n x="327"/>
        <n x="245"/>
      </t>
    </mdx>
    <mdx n="0" f="v">
      <t c="3" si="227">
        <n x="225"/>
        <n x="426"/>
        <n x="245"/>
      </t>
    </mdx>
    <mdx n="0" f="v">
      <t c="3" si="227">
        <n x="225"/>
        <n x="433"/>
        <n x="245"/>
      </t>
    </mdx>
    <mdx n="0" f="v">
      <t c="3" si="227">
        <n x="225"/>
        <n x="442"/>
        <n x="245"/>
      </t>
    </mdx>
    <mdx n="0" f="v">
      <t c="3" si="227">
        <n x="225"/>
        <n x="443"/>
        <n x="245"/>
      </t>
    </mdx>
    <mdx n="0" f="v">
      <t c="3" si="227">
        <n x="225"/>
        <n x="444"/>
        <n x="245"/>
      </t>
    </mdx>
    <mdx n="0" f="v">
      <t c="3" si="227">
        <n x="225"/>
        <n x="445"/>
        <n x="245"/>
      </t>
    </mdx>
    <mdx n="0" f="v">
      <t c="3" si="227">
        <n x="225"/>
        <n x="446"/>
        <n x="245"/>
      </t>
    </mdx>
    <mdx n="0" f="v">
      <t c="3" si="227">
        <n x="225"/>
        <n x="438"/>
        <n x="245"/>
      </t>
    </mdx>
    <mdx n="0" f="v">
      <t c="3" si="227">
        <n x="225"/>
        <n x="350"/>
        <n x="245"/>
      </t>
    </mdx>
    <mdx n="0" f="v">
      <t c="3" si="227">
        <n x="225"/>
        <n x="439"/>
        <n x="245"/>
      </t>
    </mdx>
    <mdx n="0" f="v">
      <t c="3" si="227">
        <n x="225"/>
        <n x="434"/>
        <n x="245"/>
      </t>
    </mdx>
    <mdx n="0" f="v">
      <t c="3" si="227">
        <n x="225"/>
        <n x="326"/>
        <n x="245"/>
      </t>
    </mdx>
    <mdx n="0" f="v">
      <t c="3" si="227">
        <n x="225"/>
        <n x="435"/>
        <n x="245"/>
      </t>
    </mdx>
    <mdx n="0" f="v">
      <t c="3" si="227">
        <n x="225"/>
        <n x="436"/>
        <n x="245"/>
      </t>
    </mdx>
    <mdx n="0" f="v">
      <t c="3" si="227">
        <n x="225"/>
        <n x="437"/>
        <n x="245"/>
      </t>
    </mdx>
    <mdx n="0" f="v">
      <t c="3" si="227">
        <n x="225"/>
        <n x="294"/>
        <n x="245"/>
      </t>
    </mdx>
    <mdx n="0" f="v">
      <t c="3" si="227">
        <n x="225"/>
        <n x="293"/>
        <n x="245"/>
      </t>
    </mdx>
    <mdx n="0" f="v">
      <t c="3" si="227">
        <n x="225"/>
        <n x="452"/>
        <n x="245"/>
      </t>
    </mdx>
    <mdx n="0" f="v">
      <t c="3" si="227">
        <n x="225"/>
        <n x="276"/>
        <n x="245"/>
      </t>
    </mdx>
    <mdx n="0" f="v">
      <t c="3" si="227">
        <n x="225"/>
        <n x="453"/>
        <n x="245"/>
      </t>
    </mdx>
    <mdx n="0" f="v">
      <t c="3" si="227">
        <n x="225"/>
        <n x="454"/>
        <n x="245"/>
      </t>
    </mdx>
    <mdx n="0" f="v">
      <t c="3" si="227">
        <n x="225"/>
        <n x="455"/>
        <n x="245"/>
      </t>
    </mdx>
    <mdx n="0" f="v">
      <t c="3" si="227">
        <n x="225"/>
        <n x="456"/>
        <n x="245"/>
      </t>
    </mdx>
    <mdx n="0" f="v">
      <t c="3" si="227">
        <n x="225"/>
        <n x="448"/>
        <n x="245"/>
      </t>
    </mdx>
    <mdx n="0" f="v">
      <t c="3" si="227">
        <n x="225"/>
        <n x="449"/>
        <n x="245"/>
      </t>
    </mdx>
    <mdx n="0" f="v">
      <t c="3" si="227">
        <n x="225"/>
        <n x="440"/>
        <n x="245"/>
      </t>
    </mdx>
    <mdx n="0" f="v">
      <t c="3" si="227">
        <n x="225"/>
        <n x="441"/>
        <n x="245"/>
      </t>
    </mdx>
    <mdx n="0" f="v">
      <t c="3" si="227">
        <n x="225"/>
        <n x="447"/>
        <n x="245"/>
      </t>
    </mdx>
    <mdx n="0" f="v">
      <t c="3" si="227">
        <n x="225"/>
        <n x="459"/>
        <n x="245"/>
      </t>
    </mdx>
    <mdx n="0" f="v">
      <t c="3" si="227">
        <n x="225"/>
        <n x="346"/>
        <n x="245"/>
      </t>
    </mdx>
    <mdx n="0" f="v">
      <t c="3" si="227">
        <n x="225"/>
        <n x="461"/>
        <n x="245"/>
      </t>
    </mdx>
    <mdx n="0" f="v">
      <t c="3" si="227">
        <n x="225"/>
        <n x="462"/>
        <n x="245"/>
      </t>
    </mdx>
    <mdx n="0" f="v">
      <t c="3" si="227">
        <n x="225"/>
        <n x="463"/>
        <n x="245"/>
      </t>
    </mdx>
    <mdx n="0" f="v">
      <t c="3" si="227">
        <n x="225"/>
        <n x="464"/>
        <n x="245"/>
      </t>
    </mdx>
    <mdx n="0" f="v">
      <t c="3" si="227">
        <n x="225"/>
        <n x="465"/>
        <n x="245"/>
      </t>
    </mdx>
    <mdx n="0" f="v">
      <t c="3" si="227">
        <n x="225"/>
        <n x="466"/>
        <n x="245"/>
      </t>
    </mdx>
    <mdx n="0" f="v">
      <t c="3" si="227">
        <n x="225"/>
        <n x="467"/>
        <n x="245"/>
      </t>
    </mdx>
    <mdx n="0" f="v">
      <t c="3" si="227">
        <n x="225"/>
        <n x="474"/>
        <n x="245"/>
      </t>
    </mdx>
    <mdx n="0" f="v">
      <t c="3" si="227">
        <n x="225"/>
        <n x="450"/>
        <n x="245"/>
      </t>
    </mdx>
    <mdx n="0" f="v">
      <t c="3" si="227">
        <n x="225"/>
        <n x="451"/>
        <n x="245"/>
      </t>
    </mdx>
    <mdx n="0" f="v">
      <t c="3" si="227">
        <n x="225"/>
        <n x="457"/>
        <n x="245"/>
      </t>
    </mdx>
    <mdx n="0" f="v">
      <t c="3" si="227">
        <n x="225"/>
        <n x="458"/>
        <n x="245"/>
      </t>
    </mdx>
    <mdx n="0" f="v">
      <t c="3" si="227">
        <n x="225"/>
        <n x="473"/>
        <n x="245"/>
      </t>
    </mdx>
    <mdx n="0" f="v">
      <t c="3" si="227">
        <n x="225"/>
        <n x="475"/>
        <n x="245"/>
      </t>
    </mdx>
    <mdx n="0" f="v">
      <t c="3" si="227">
        <n x="225"/>
        <n x="476"/>
        <n x="245"/>
      </t>
    </mdx>
    <mdx n="0" f="v">
      <t c="3" si="227">
        <n x="225"/>
        <n x="460"/>
        <n x="245"/>
      </t>
    </mdx>
    <mdx n="0" f="v">
      <t c="3" si="227">
        <n x="225"/>
        <n x="468"/>
        <n x="245"/>
      </t>
    </mdx>
    <mdx n="0" f="v">
      <t c="3" si="227">
        <n x="225"/>
        <n x="469"/>
        <n x="245"/>
      </t>
    </mdx>
    <mdx n="0" f="v">
      <t c="3" si="227">
        <n x="225"/>
        <n x="470"/>
        <n x="245"/>
      </t>
    </mdx>
    <mdx n="0" f="v">
      <t c="3" si="227">
        <n x="225"/>
        <n x="483"/>
        <n x="245"/>
      </t>
    </mdx>
    <mdx n="0" f="v">
      <t c="3" si="227">
        <n x="225"/>
        <n x="472"/>
        <n x="245"/>
      </t>
    </mdx>
    <mdx n="0" f="v">
      <t c="3" si="227">
        <n x="225"/>
        <n x="480"/>
        <n x="245"/>
      </t>
    </mdx>
    <mdx n="0" f="v">
      <t c="3" si="227">
        <n x="225"/>
        <n x="481"/>
        <n x="245"/>
      </t>
    </mdx>
    <mdx n="0" f="v">
      <t c="3" si="227">
        <n x="225"/>
        <n x="471"/>
        <n x="245"/>
      </t>
    </mdx>
    <mdx n="0" f="v">
      <t c="3" si="227">
        <n x="225"/>
        <n x="477"/>
        <n x="245"/>
      </t>
    </mdx>
    <mdx n="0" f="v">
      <t c="3" si="227">
        <n x="225"/>
        <n x="478"/>
        <n x="245"/>
      </t>
    </mdx>
    <mdx n="0" f="v">
      <t c="3" si="227">
        <n x="225"/>
        <n x="479"/>
        <n x="245"/>
      </t>
    </mdx>
    <mdx n="0" f="v">
      <t c="3" si="227">
        <n x="225"/>
        <n x="484"/>
        <n x="245"/>
      </t>
    </mdx>
    <mdx n="0" f="v">
      <t c="3" si="227">
        <n x="225"/>
        <n x="485"/>
        <n x="245"/>
      </t>
    </mdx>
    <mdx n="0" f="v">
      <t c="3" si="227">
        <n x="225"/>
        <n x="486"/>
        <n x="245"/>
      </t>
    </mdx>
    <mdx n="0" f="v">
      <t c="3" si="227">
        <n x="225"/>
        <n x="487"/>
        <n x="245"/>
      </t>
    </mdx>
    <mdx n="0" f="v">
      <t c="3" si="227">
        <n x="225"/>
        <n x="488"/>
        <n x="245"/>
      </t>
    </mdx>
    <mdx n="0" f="v">
      <t c="3" si="227">
        <n x="225"/>
        <n x="489"/>
        <n x="245"/>
      </t>
    </mdx>
    <mdx n="0" f="v">
      <t c="3" si="227">
        <n x="225"/>
        <n x="482"/>
        <n x="245"/>
      </t>
    </mdx>
    <mdx n="0" f="v">
      <t c="3" si="227">
        <n x="225"/>
        <n x="491"/>
        <n x="245"/>
      </t>
    </mdx>
    <mdx n="0" f="v">
      <t c="3" si="227">
        <n x="225"/>
        <n x="495"/>
        <n x="245"/>
      </t>
    </mdx>
    <mdx n="0" f="v">
      <t c="3" si="227">
        <n x="225"/>
        <n x="490"/>
        <n x="245"/>
      </t>
    </mdx>
    <mdx n="0" f="v">
      <t c="3" si="227">
        <n x="225"/>
        <n x="492"/>
        <n x="245"/>
      </t>
    </mdx>
    <mdx n="0" f="v">
      <t c="3" si="227">
        <n x="225"/>
        <n x="493"/>
        <n x="245"/>
      </t>
    </mdx>
    <mdx n="0" f="v">
      <t c="3" si="227">
        <n x="225"/>
        <n x="494"/>
        <n x="245"/>
      </t>
    </mdx>
    <mdx n="0" f="v">
      <t c="3" si="227">
        <n x="225"/>
        <n x="508"/>
        <n x="245"/>
      </t>
    </mdx>
    <mdx n="0" f="v">
      <t c="3" si="227">
        <n x="225"/>
        <n x="496"/>
        <n x="245"/>
      </t>
    </mdx>
    <mdx n="0" f="v">
      <t c="3" si="227">
        <n x="225"/>
        <n x="500"/>
        <n x="245"/>
      </t>
    </mdx>
    <mdx n="0" f="v">
      <t c="3" si="227">
        <n x="225"/>
        <n x="501"/>
        <n x="245"/>
      </t>
    </mdx>
    <mdx n="0" f="v">
      <t c="3" si="227">
        <n x="225"/>
        <n x="502"/>
        <n x="245"/>
      </t>
    </mdx>
    <mdx n="0" f="v">
      <t c="3" si="227">
        <n x="225"/>
        <n x="503"/>
        <n x="245"/>
      </t>
    </mdx>
    <mdx n="0" f="v">
      <t c="3" si="227">
        <n x="225"/>
        <n x="497"/>
        <n x="245"/>
      </t>
    </mdx>
    <mdx n="0" f="v">
      <t c="3" si="227">
        <n x="225"/>
        <n x="498"/>
        <n x="245"/>
      </t>
    </mdx>
    <mdx n="0" f="v">
      <t c="3" si="227">
        <n x="225"/>
        <n x="499"/>
        <n x="245"/>
      </t>
    </mdx>
    <mdx n="0" f="v">
      <t c="3" si="227">
        <n x="225"/>
        <n x="507"/>
        <n x="245"/>
      </t>
    </mdx>
    <mdx n="0" f="v">
      <t c="3" si="227">
        <n x="225"/>
        <n x="509"/>
        <n x="245"/>
      </t>
    </mdx>
    <mdx n="0" f="v">
      <t c="3" si="227">
        <n x="225"/>
        <n x="504"/>
        <n x="245"/>
      </t>
    </mdx>
    <mdx n="0" f="v">
      <t c="3" si="227">
        <n x="225"/>
        <n x="505"/>
        <n x="245"/>
      </t>
    </mdx>
    <mdx n="0" f="v">
      <t c="3" si="227">
        <n x="225"/>
        <n x="506"/>
        <n x="245"/>
      </t>
    </mdx>
    <mdx n="0" f="v">
      <t c="3" si="227">
        <n x="225"/>
        <n x="513"/>
        <n x="245"/>
      </t>
    </mdx>
    <mdx n="0" f="v">
      <t c="3" si="227">
        <n x="225"/>
        <n x="514"/>
        <n x="245"/>
      </t>
    </mdx>
    <mdx n="0" f="v">
      <t c="3" si="227">
        <n x="225"/>
        <n x="515"/>
        <n x="245"/>
      </t>
    </mdx>
    <mdx n="0" f="v">
      <t c="3" si="227">
        <n x="225"/>
        <n x="516"/>
        <n x="245"/>
      </t>
    </mdx>
    <mdx n="0" f="v">
      <t c="3" si="227">
        <n x="225"/>
        <n x="510"/>
        <n x="245"/>
      </t>
    </mdx>
    <mdx n="0" f="v">
      <t c="3" si="227">
        <n x="225"/>
        <n x="511"/>
        <n x="245"/>
      </t>
    </mdx>
    <mdx n="0" f="v">
      <t c="3" si="227">
        <n x="225"/>
        <n x="512"/>
        <n x="245"/>
      </t>
    </mdx>
    <mdx n="0" f="v">
      <t c="3" si="227">
        <n x="225"/>
        <n x="519"/>
        <n x="245"/>
      </t>
    </mdx>
    <mdx n="0" f="v">
      <t c="3" si="227">
        <n x="225"/>
        <n x="520"/>
        <n x="245"/>
      </t>
    </mdx>
    <mdx n="0" f="v">
      <t c="3" si="227">
        <n x="225"/>
        <n x="521"/>
        <n x="245"/>
      </t>
    </mdx>
    <mdx n="0" f="v">
      <t c="3" si="227">
        <n x="225"/>
        <n x="522"/>
        <n x="245"/>
      </t>
    </mdx>
    <mdx n="0" f="v">
      <t c="3" si="227">
        <n x="225"/>
        <n x="526"/>
        <n x="245"/>
      </t>
    </mdx>
    <mdx n="0" f="v">
      <t c="3" si="227">
        <n x="225"/>
        <n x="525"/>
        <n x="245"/>
      </t>
    </mdx>
    <mdx n="0" f="v">
      <t c="3" si="227">
        <n x="225"/>
        <n x="517"/>
        <n x="245"/>
      </t>
    </mdx>
    <mdx n="0" f="v">
      <t c="3" si="227">
        <n x="225"/>
        <n x="518"/>
        <n x="245"/>
      </t>
    </mdx>
    <mdx n="0" f="v">
      <t c="3" si="227">
        <n x="225"/>
        <n x="523"/>
        <n x="245"/>
      </t>
    </mdx>
    <mdx n="0" f="v">
      <t c="3" si="227">
        <n x="225"/>
        <n x="528"/>
        <n x="245"/>
      </t>
    </mdx>
    <mdx n="0" f="v">
      <t c="3" si="227">
        <n x="225"/>
        <n x="529"/>
        <n x="245"/>
      </t>
    </mdx>
    <mdx n="0" f="v">
      <t c="3" si="227">
        <n x="225"/>
        <n x="524"/>
        <n x="245"/>
      </t>
    </mdx>
    <mdx n="0" f="v">
      <t c="3" si="227">
        <n x="225"/>
        <n x="527"/>
        <n x="245"/>
      </t>
    </mdx>
    <mdx n="0" f="v">
      <t c="3" si="227">
        <n x="225"/>
        <n x="531"/>
        <n x="245"/>
      </t>
    </mdx>
    <mdx n="0" f="v">
      <t c="3" si="227">
        <n x="225"/>
        <n x="532"/>
        <n x="245"/>
      </t>
    </mdx>
    <mdx n="0" f="v">
      <t c="3" si="227">
        <n x="225"/>
        <n x="530"/>
        <n x="245"/>
      </t>
    </mdx>
    <mdx n="0" f="v">
      <t c="3" si="227">
        <n x="225"/>
        <n x="534"/>
        <n x="245"/>
      </t>
    </mdx>
    <mdx n="0" f="v">
      <t c="3" si="227">
        <n x="225"/>
        <n x="535"/>
        <n x="245"/>
      </t>
    </mdx>
    <mdx n="0" f="v">
      <t c="3" si="227">
        <n x="225"/>
        <n x="538"/>
        <n x="245"/>
      </t>
    </mdx>
    <mdx n="0" f="v">
      <t c="3" si="227">
        <n x="225"/>
        <n x="533"/>
        <n x="245"/>
      </t>
    </mdx>
    <mdx n="0" f="v">
      <t c="3" si="227">
        <n x="225"/>
        <n x="536"/>
        <n x="245"/>
      </t>
    </mdx>
    <mdx n="0" f="v">
      <t c="3" si="227">
        <n x="225"/>
        <n x="537"/>
        <n x="245"/>
      </t>
    </mdx>
    <mdx n="0" f="v">
      <t c="3" si="227">
        <n x="225"/>
        <n x="540"/>
        <n x="245"/>
      </t>
    </mdx>
    <mdx n="0" f="v">
      <t c="3" si="227">
        <n x="225"/>
        <n x="539"/>
        <n x="245"/>
      </t>
    </mdx>
    <mdx n="0" f="v">
      <t c="3" si="227">
        <n x="225"/>
        <n x="543"/>
        <n x="245"/>
      </t>
    </mdx>
    <mdx n="0" f="v">
      <t c="3" si="227">
        <n x="225"/>
        <n x="544"/>
        <n x="245"/>
      </t>
    </mdx>
    <mdx n="0" f="v">
      <t c="3" si="227">
        <n x="225"/>
        <n x="541"/>
        <n x="245"/>
      </t>
    </mdx>
    <mdx n="0" f="v">
      <t c="3" si="227">
        <n x="225"/>
        <n x="545"/>
        <n x="245"/>
      </t>
    </mdx>
    <mdx n="0" f="v">
      <t c="3" si="227">
        <n x="225"/>
        <n x="542"/>
        <n x="245"/>
      </t>
    </mdx>
    <mdx n="0" f="v">
      <t c="3" si="227">
        <n x="225"/>
        <n x="546"/>
        <n x="245"/>
      </t>
    </mdx>
    <mdx n="0" f="v">
      <t c="3" si="227">
        <n x="225"/>
        <n x="272"/>
        <n x="11"/>
      </t>
    </mdx>
    <mdx n="0" f="v">
      <t c="3" si="227">
        <n x="225"/>
        <n x="273"/>
        <n x="11"/>
      </t>
    </mdx>
    <mdx n="0" f="v">
      <t c="3" si="227">
        <n x="225"/>
        <n x="269"/>
        <n x="11"/>
      </t>
    </mdx>
    <mdx n="0" f="v">
      <t c="3" si="227">
        <n x="225"/>
        <n x="268"/>
        <n x="11"/>
      </t>
    </mdx>
    <mdx n="0" f="v">
      <t c="3" si="227">
        <n x="225"/>
        <n x="355"/>
        <n x="11"/>
      </t>
    </mdx>
    <mdx n="0" f="v">
      <t c="3" si="227">
        <n x="225"/>
        <n x="356"/>
        <n x="11"/>
      </t>
    </mdx>
    <mdx n="0" f="v">
      <t c="3" si="227">
        <n x="225"/>
        <n x="357"/>
        <n x="11"/>
      </t>
    </mdx>
    <mdx n="0" f="v">
      <t c="3" si="227">
        <n x="225"/>
        <n x="358"/>
        <n x="11"/>
      </t>
    </mdx>
    <mdx n="0" f="v">
      <t c="3" si="227">
        <n x="225"/>
        <n x="360"/>
        <n x="11"/>
      </t>
    </mdx>
    <mdx n="0" f="v">
      <t c="3" si="227">
        <n x="225"/>
        <n x="361"/>
        <n x="11"/>
      </t>
    </mdx>
    <mdx n="0" f="v">
      <t c="3" si="227">
        <n x="225"/>
        <n x="254"/>
        <n x="11"/>
      </t>
    </mdx>
    <mdx n="0" f="v">
      <t c="3" si="227">
        <n x="225"/>
        <n x="283"/>
        <n x="11"/>
      </t>
    </mdx>
    <mdx n="0" f="v">
      <t c="3" si="227">
        <n x="225"/>
        <n x="547"/>
        <n x="11"/>
      </t>
    </mdx>
    <mdx n="0" f="v">
      <t c="3" si="227">
        <n x="225"/>
        <n x="362"/>
        <n x="11"/>
      </t>
    </mdx>
    <mdx n="0" f="v">
      <t c="3" si="227">
        <n x="225"/>
        <n x="363"/>
        <n x="11"/>
      </t>
    </mdx>
    <mdx n="0" f="v">
      <t c="3" si="227">
        <n x="225"/>
        <n x="364"/>
        <n x="11"/>
      </t>
    </mdx>
    <mdx n="0" f="v">
      <t c="3" si="227">
        <n x="225"/>
        <n x="548"/>
        <n x="11"/>
      </t>
    </mdx>
    <mdx n="0" f="v">
      <t c="3" si="227">
        <n x="225"/>
        <n x="365"/>
        <n x="11"/>
      </t>
    </mdx>
    <mdx n="0" f="v">
      <t c="3" si="227">
        <n x="225"/>
        <n x="366"/>
        <n x="11"/>
      </t>
    </mdx>
    <mdx n="0" f="v">
      <t c="3" si="227">
        <n x="225"/>
        <n x="367"/>
        <n x="11"/>
      </t>
    </mdx>
    <mdx n="0" f="v">
      <t c="3" si="227">
        <n x="225"/>
        <n x="368"/>
        <n x="11"/>
      </t>
    </mdx>
    <mdx n="0" f="v">
      <t c="3" si="227">
        <n x="225"/>
        <n x="369"/>
        <n x="11"/>
      </t>
    </mdx>
    <mdx n="0" f="v">
      <t c="3" si="227">
        <n x="225"/>
        <n x="307"/>
        <n x="11"/>
      </t>
    </mdx>
    <mdx n="0" f="v">
      <t c="3" si="227">
        <n x="225"/>
        <n x="370"/>
        <n x="11"/>
      </t>
    </mdx>
    <mdx n="0" f="v">
      <t c="3" si="227">
        <n x="225"/>
        <n x="371"/>
        <n x="11"/>
      </t>
    </mdx>
    <mdx n="0" f="v">
      <t c="3" si="227">
        <n x="225"/>
        <n x="372"/>
        <n x="11"/>
      </t>
    </mdx>
    <mdx n="0" f="v">
      <t c="3" si="227">
        <n x="225"/>
        <n x="383"/>
        <n x="11"/>
      </t>
    </mdx>
    <mdx n="0" f="v">
      <t c="3" si="227">
        <n x="225"/>
        <n x="373"/>
        <n x="11"/>
      </t>
    </mdx>
    <mdx n="0" f="v">
      <t c="3" si="227">
        <n x="225"/>
        <n x="374"/>
        <n x="11"/>
      </t>
    </mdx>
    <mdx n="0" f="v">
      <t c="3" si="227">
        <n x="225"/>
        <n x="281"/>
        <n x="11"/>
      </t>
    </mdx>
    <mdx n="0" f="v">
      <t c="3" si="227">
        <n x="225"/>
        <n x="376"/>
        <n x="11"/>
      </t>
    </mdx>
    <mdx n="0" f="v">
      <t c="3" si="227">
        <n x="225"/>
        <n x="377"/>
        <n x="11"/>
      </t>
    </mdx>
    <mdx n="0" f="v">
      <t c="3" si="227">
        <n x="225"/>
        <n x="280"/>
        <n x="11"/>
      </t>
    </mdx>
    <mdx n="0" f="v">
      <t c="3" si="227">
        <n x="225"/>
        <n x="311"/>
        <n x="11"/>
      </t>
    </mdx>
    <mdx n="0" f="v">
      <t c="3" si="227">
        <n x="225"/>
        <n x="378"/>
        <n x="11"/>
      </t>
    </mdx>
    <mdx n="0" f="v">
      <t c="3" si="227">
        <n x="225"/>
        <n x="379"/>
        <n x="11"/>
      </t>
    </mdx>
    <mdx n="0" f="v">
      <t c="3" si="227">
        <n x="225"/>
        <n x="380"/>
        <n x="11"/>
      </t>
    </mdx>
    <mdx n="0" f="v">
      <t c="3" si="227">
        <n x="225"/>
        <n x="381"/>
        <n x="11"/>
      </t>
    </mdx>
    <mdx n="0" f="v">
      <t c="3" si="227">
        <n x="225"/>
        <n x="382"/>
        <n x="11"/>
      </t>
    </mdx>
    <mdx n="0" f="v">
      <t c="3" si="227">
        <n x="225"/>
        <n x="304"/>
        <n x="11"/>
      </t>
    </mdx>
    <mdx n="0" f="v">
      <t c="3" si="227">
        <n x="225"/>
        <n x="384"/>
        <n x="11"/>
      </t>
    </mdx>
    <mdx n="0" f="v">
      <t c="3" si="227">
        <n x="225"/>
        <n x="385"/>
        <n x="11"/>
      </t>
    </mdx>
    <mdx n="0" f="v">
      <t c="3" si="227">
        <n x="225"/>
        <n x="386"/>
        <n x="11"/>
      </t>
    </mdx>
    <mdx n="0" f="v">
      <t c="3" si="227">
        <n x="225"/>
        <n x="387"/>
        <n x="11"/>
      </t>
    </mdx>
    <mdx n="0" f="v">
      <t c="3" si="227">
        <n x="225"/>
        <n x="388"/>
        <n x="11"/>
      </t>
    </mdx>
    <mdx n="0" f="v">
      <t c="3" si="227">
        <n x="225"/>
        <n x="389"/>
        <n x="11"/>
      </t>
    </mdx>
    <mdx n="0" f="v">
      <t c="3" si="227">
        <n x="225"/>
        <n x="390"/>
        <n x="11"/>
      </t>
    </mdx>
    <mdx n="0" f="v">
      <t c="3" si="227">
        <n x="225"/>
        <n x="393"/>
        <n x="11"/>
      </t>
    </mdx>
    <mdx n="0" f="v">
      <t c="3" si="227">
        <n x="225"/>
        <n x="394"/>
        <n x="11"/>
      </t>
    </mdx>
    <mdx n="0" f="v">
      <t c="3" si="227">
        <n x="225"/>
        <n x="395"/>
        <n x="11"/>
      </t>
    </mdx>
    <mdx n="0" f="v">
      <t c="3" si="227">
        <n x="225"/>
        <n x="278"/>
        <n x="11"/>
      </t>
    </mdx>
    <mdx n="0" f="v">
      <t c="3" si="227">
        <n x="225"/>
        <n x="396"/>
        <n x="11"/>
      </t>
    </mdx>
    <mdx n="0" f="v">
      <t c="3" si="227">
        <n x="225"/>
        <n x="397"/>
        <n x="11"/>
      </t>
    </mdx>
    <mdx n="0" f="v">
      <t c="3" si="227">
        <n x="225"/>
        <n x="398"/>
        <n x="11"/>
      </t>
    </mdx>
    <mdx n="0" f="v">
      <t c="3" si="227">
        <n x="225"/>
        <n x="392"/>
        <n x="11"/>
      </t>
    </mdx>
    <mdx n="0" f="v">
      <t c="3" si="227">
        <n x="225"/>
        <n x="404"/>
        <n x="11"/>
      </t>
    </mdx>
    <mdx n="0" f="v">
      <t c="3" si="227">
        <n x="225"/>
        <n x="405"/>
        <n x="11"/>
      </t>
    </mdx>
    <mdx n="0" f="v">
      <t c="3" si="227">
        <n x="225"/>
        <n x="406"/>
        <n x="11"/>
      </t>
    </mdx>
    <mdx n="0" f="v">
      <t c="3" si="227">
        <n x="225"/>
        <n x="407"/>
        <n x="11"/>
      </t>
    </mdx>
    <mdx n="0" f="v">
      <t c="3" si="227">
        <n x="225"/>
        <n x="408"/>
        <n x="11"/>
      </t>
    </mdx>
    <mdx n="0" f="v">
      <t c="3" si="227">
        <n x="225"/>
        <n x="409"/>
        <n x="11"/>
      </t>
    </mdx>
    <mdx n="0" f="v">
      <t c="3" si="227">
        <n x="225"/>
        <n x="410"/>
        <n x="11"/>
      </t>
    </mdx>
    <mdx n="0" f="v">
      <t c="3" si="227">
        <n x="225"/>
        <n x="417"/>
        <n x="11"/>
      </t>
    </mdx>
    <mdx n="0" f="v">
      <t c="3" si="227">
        <n x="225"/>
        <n x="391"/>
        <n x="11"/>
      </t>
    </mdx>
    <mdx n="0" f="v">
      <t c="3" si="227">
        <n x="225"/>
        <n x="399"/>
        <n x="11"/>
      </t>
    </mdx>
    <mdx n="0" f="v">
      <t c="3" si="227">
        <n x="225"/>
        <n x="400"/>
        <n x="11"/>
      </t>
    </mdx>
    <mdx n="0" f="v">
      <t c="3" si="227">
        <n x="225"/>
        <n x="401"/>
        <n x="11"/>
      </t>
    </mdx>
    <mdx n="0" f="v">
      <t c="3" si="227">
        <n x="225"/>
        <n x="402"/>
        <n x="11"/>
      </t>
    </mdx>
    <mdx n="0" f="v">
      <t c="3" si="227">
        <n x="225"/>
        <n x="277"/>
        <n x="11"/>
      </t>
    </mdx>
    <mdx n="0" f="v">
      <t c="3" si="227">
        <n x="225"/>
        <n x="418"/>
        <n x="11"/>
      </t>
    </mdx>
    <mdx n="0" f="v">
      <t c="3" si="227">
        <n x="225"/>
        <n x="419"/>
        <n x="11"/>
      </t>
    </mdx>
    <mdx n="0" f="v">
      <t c="3" si="227">
        <n x="225"/>
        <n x="420"/>
        <n x="11"/>
      </t>
    </mdx>
    <mdx n="0" f="v">
      <t c="3" si="227">
        <n x="225"/>
        <n x="301"/>
        <n x="11"/>
      </t>
    </mdx>
    <mdx n="0" f="v">
      <t c="3" si="227">
        <n x="225"/>
        <n x="297"/>
        <n x="11"/>
      </t>
    </mdx>
    <mdx n="0" f="v">
      <t c="3" si="227">
        <n x="225"/>
        <n x="421"/>
        <n x="11"/>
      </t>
    </mdx>
    <mdx n="0" f="v">
      <t c="3" si="227">
        <n x="225"/>
        <n x="411"/>
        <n x="11"/>
      </t>
    </mdx>
    <mdx n="0" f="v">
      <t c="3" si="227">
        <n x="225"/>
        <n x="403"/>
        <n x="11"/>
      </t>
    </mdx>
    <mdx n="0" f="v">
      <t c="3" si="227">
        <n x="225"/>
        <n x="412"/>
        <n x="11"/>
      </t>
    </mdx>
    <mdx n="0" f="v">
      <t c="3" si="227">
        <n x="225"/>
        <n x="413"/>
        <n x="11"/>
      </t>
    </mdx>
    <mdx n="0" f="v">
      <t c="3" si="227">
        <n x="225"/>
        <n x="414"/>
        <n x="11"/>
      </t>
    </mdx>
    <mdx n="0" f="v">
      <t c="3" si="227">
        <n x="225"/>
        <n x="415"/>
        <n x="11"/>
      </t>
    </mdx>
    <mdx n="0" f="v">
      <t c="3" si="227">
        <n x="225"/>
        <n x="416"/>
        <n x="11"/>
      </t>
    </mdx>
    <mdx n="0" f="v">
      <t c="3" si="227">
        <n x="225"/>
        <n x="427"/>
        <n x="11"/>
      </t>
    </mdx>
    <mdx n="0" f="v">
      <t c="3" si="227">
        <n x="225"/>
        <n x="428"/>
        <n x="11"/>
      </t>
    </mdx>
    <mdx n="0" f="v">
      <t c="3" si="227">
        <n x="225"/>
        <n x="328"/>
        <n x="11"/>
      </t>
    </mdx>
    <mdx n="0" f="v">
      <t c="3" si="227">
        <n x="225"/>
        <n x="429"/>
        <n x="11"/>
      </t>
    </mdx>
    <mdx n="0" f="v">
      <t c="3" si="227">
        <n x="225"/>
        <n x="430"/>
        <n x="11"/>
      </t>
    </mdx>
    <mdx n="0" f="v">
      <t c="3" si="227">
        <n x="225"/>
        <n x="431"/>
        <n x="11"/>
      </t>
    </mdx>
    <mdx n="0" f="v">
      <t c="3" si="227">
        <n x="225"/>
        <n x="432"/>
        <n x="11"/>
      </t>
    </mdx>
    <mdx n="0" f="v">
      <t c="3" si="227">
        <n x="225"/>
        <n x="422"/>
        <n x="11"/>
      </t>
    </mdx>
    <mdx n="0" f="v">
      <t c="3" si="227">
        <n x="225"/>
        <n x="423"/>
        <n x="11"/>
      </t>
    </mdx>
    <mdx n="0" f="v">
      <t c="3" si="227">
        <n x="225"/>
        <n x="424"/>
        <n x="11"/>
      </t>
    </mdx>
    <mdx n="0" f="v">
      <t c="3" si="227">
        <n x="225"/>
        <n x="425"/>
        <n x="11"/>
      </t>
    </mdx>
    <mdx n="0" f="v">
      <t c="3" si="227">
        <n x="225"/>
        <n x="348"/>
        <n x="11"/>
      </t>
    </mdx>
    <mdx n="0" f="v">
      <t c="3" si="227">
        <n x="225"/>
        <n x="327"/>
        <n x="11"/>
      </t>
    </mdx>
    <mdx n="0" f="v">
      <t c="3" si="227">
        <n x="225"/>
        <n x="426"/>
        <n x="11"/>
      </t>
    </mdx>
    <mdx n="0" f="v">
      <t c="3" si="227">
        <n x="225"/>
        <n x="434"/>
        <n x="11"/>
      </t>
    </mdx>
    <mdx n="0" f="v">
      <t c="3" si="227">
        <n x="225"/>
        <n x="438"/>
        <n x="11"/>
      </t>
    </mdx>
    <mdx n="0" f="v">
      <t c="3" si="227">
        <n x="225"/>
        <n x="350"/>
        <n x="11"/>
      </t>
    </mdx>
    <mdx n="0" f="v">
      <t c="3" si="227">
        <n x="225"/>
        <n x="439"/>
        <n x="11"/>
      </t>
    </mdx>
    <mdx n="0" f="v">
      <t c="3" si="227">
        <n x="225"/>
        <n x="433"/>
        <n x="11"/>
      </t>
    </mdx>
    <mdx n="0" f="v">
      <t c="3" si="227">
        <n x="225"/>
        <n x="442"/>
        <n x="11"/>
      </t>
    </mdx>
    <mdx n="0" f="v">
      <t c="3" si="227">
        <n x="225"/>
        <n x="443"/>
        <n x="11"/>
      </t>
    </mdx>
    <mdx n="0" f="v">
      <t c="3" si="227">
        <n x="225"/>
        <n x="444"/>
        <n x="11"/>
      </t>
    </mdx>
    <mdx n="0" f="v">
      <t c="3" si="227">
        <n x="225"/>
        <n x="445"/>
        <n x="11"/>
      </t>
    </mdx>
    <mdx n="0" f="v">
      <t c="3" si="227">
        <n x="225"/>
        <n x="446"/>
        <n x="11"/>
      </t>
    </mdx>
    <mdx n="0" f="v">
      <t c="3" si="227">
        <n x="225"/>
        <n x="326"/>
        <n x="11"/>
      </t>
    </mdx>
    <mdx n="0" f="v">
      <t c="3" si="227">
        <n x="225"/>
        <n x="435"/>
        <n x="11"/>
      </t>
    </mdx>
    <mdx n="0" f="v">
      <t c="3" si="227">
        <n x="225"/>
        <n x="436"/>
        <n x="11"/>
      </t>
    </mdx>
    <mdx n="0" f="v">
      <t c="3" si="227">
        <n x="225"/>
        <n x="437"/>
        <n x="11"/>
      </t>
    </mdx>
    <mdx n="0" f="v">
      <t c="3" si="227">
        <n x="225"/>
        <n x="294"/>
        <n x="11"/>
      </t>
    </mdx>
    <mdx n="0" f="v">
      <t c="3" si="227">
        <n x="225"/>
        <n x="293"/>
        <n x="11"/>
      </t>
    </mdx>
    <mdx n="0" f="v">
      <t c="3" si="227">
        <n x="225"/>
        <n x="452"/>
        <n x="11"/>
      </t>
    </mdx>
    <mdx n="0" f="v">
      <t c="3" si="227">
        <n x="225"/>
        <n x="276"/>
        <n x="11"/>
      </t>
    </mdx>
    <mdx n="0" f="v">
      <t c="3" si="227">
        <n x="225"/>
        <n x="453"/>
        <n x="11"/>
      </t>
    </mdx>
    <mdx n="0" f="v">
      <t c="3" si="227">
        <n x="225"/>
        <n x="454"/>
        <n x="11"/>
      </t>
    </mdx>
    <mdx n="0" f="v">
      <t c="3" si="227">
        <n x="225"/>
        <n x="455"/>
        <n x="11"/>
      </t>
    </mdx>
    <mdx n="0" f="v">
      <t c="3" si="227">
        <n x="225"/>
        <n x="456"/>
        <n x="11"/>
      </t>
    </mdx>
    <mdx n="0" f="v">
      <t c="3" si="227">
        <n x="225"/>
        <n x="459"/>
        <n x="11"/>
      </t>
    </mdx>
    <mdx n="0" f="v">
      <t c="3" si="227">
        <n x="225"/>
        <n x="440"/>
        <n x="11"/>
      </t>
    </mdx>
    <mdx n="0" f="v">
      <t c="3" si="227">
        <n x="225"/>
        <n x="441"/>
        <n x="11"/>
      </t>
    </mdx>
    <mdx n="0" f="v">
      <t c="3" si="227">
        <n x="225"/>
        <n x="447"/>
        <n x="11"/>
      </t>
    </mdx>
    <mdx n="0" f="v">
      <t c="3" si="227">
        <n x="225"/>
        <n x="474"/>
        <n x="11"/>
      </t>
    </mdx>
    <mdx n="0" f="v">
      <t c="3" si="227">
        <n x="225"/>
        <n x="448"/>
        <n x="11"/>
      </t>
    </mdx>
    <mdx n="0" f="v">
      <t c="3" si="227">
        <n x="225"/>
        <n x="449"/>
        <n x="11"/>
      </t>
    </mdx>
    <mdx n="0" f="v">
      <t c="3" si="227">
        <n x="225"/>
        <n x="346"/>
        <n x="11"/>
      </t>
    </mdx>
    <mdx n="0" f="v">
      <t c="3" si="227">
        <n x="225"/>
        <n x="461"/>
        <n x="11"/>
      </t>
    </mdx>
    <mdx n="0" f="v">
      <t c="3" si="227">
        <n x="225"/>
        <n x="462"/>
        <n x="11"/>
      </t>
    </mdx>
    <mdx n="0" f="v">
      <t c="3" si="227">
        <n x="225"/>
        <n x="463"/>
        <n x="11"/>
      </t>
    </mdx>
    <mdx n="0" f="v">
      <t c="3" si="227">
        <n x="225"/>
        <n x="464"/>
        <n x="11"/>
      </t>
    </mdx>
    <mdx n="0" f="v">
      <t c="3" si="227">
        <n x="225"/>
        <n x="465"/>
        <n x="11"/>
      </t>
    </mdx>
    <mdx n="0" f="v">
      <t c="3" si="227">
        <n x="225"/>
        <n x="466"/>
        <n x="11"/>
      </t>
    </mdx>
    <mdx n="0" f="v">
      <t c="3" si="227">
        <n x="225"/>
        <n x="467"/>
        <n x="11"/>
      </t>
    </mdx>
    <mdx n="0" f="v">
      <t c="3" si="227">
        <n x="225"/>
        <n x="473"/>
        <n x="11"/>
      </t>
    </mdx>
    <mdx n="0" f="v">
      <t c="3" si="227">
        <n x="225"/>
        <n x="450"/>
        <n x="11"/>
      </t>
    </mdx>
    <mdx n="0" f="v">
      <t c="3" si="227">
        <n x="225"/>
        <n x="451"/>
        <n x="11"/>
      </t>
    </mdx>
    <mdx n="0" f="v">
      <t c="3" si="227">
        <n x="225"/>
        <n x="457"/>
        <n x="11"/>
      </t>
    </mdx>
    <mdx n="0" f="v">
      <t c="3" si="227">
        <n x="225"/>
        <n x="458"/>
        <n x="11"/>
      </t>
    </mdx>
    <mdx n="0" f="v">
      <t c="3" si="227">
        <n x="225"/>
        <n x="475"/>
        <n x="11"/>
      </t>
    </mdx>
    <mdx n="0" f="v">
      <t c="3" si="227">
        <n x="225"/>
        <n x="476"/>
        <n x="11"/>
      </t>
    </mdx>
    <mdx n="0" f="v">
      <t c="3" si="227">
        <n x="225"/>
        <n x="460"/>
        <n x="11"/>
      </t>
    </mdx>
    <mdx n="0" f="v">
      <t c="3" si="227">
        <n x="225"/>
        <n x="468"/>
        <n x="11"/>
      </t>
    </mdx>
    <mdx n="0" f="v">
      <t c="3" si="227">
        <n x="225"/>
        <n x="469"/>
        <n x="11"/>
      </t>
    </mdx>
    <mdx n="0" f="v">
      <t c="3" si="227">
        <n x="225"/>
        <n x="470"/>
        <n x="11"/>
      </t>
    </mdx>
    <mdx n="0" f="v">
      <t c="3" si="227">
        <n x="225"/>
        <n x="472"/>
        <n x="11"/>
      </t>
    </mdx>
    <mdx n="0" f="v">
      <t c="3" si="227">
        <n x="225"/>
        <n x="480"/>
        <n x="11"/>
      </t>
    </mdx>
    <mdx n="0" f="v">
      <t c="3" si="227">
        <n x="225"/>
        <n x="481"/>
        <n x="11"/>
      </t>
    </mdx>
    <mdx n="0" f="v">
      <t c="3" si="227">
        <n x="225"/>
        <n x="483"/>
        <n x="11"/>
      </t>
    </mdx>
    <mdx n="0" f="v">
      <t c="3" si="227">
        <n x="225"/>
        <n x="484"/>
        <n x="11"/>
      </t>
    </mdx>
    <mdx n="0" f="v">
      <t c="3" si="227">
        <n x="225"/>
        <n x="471"/>
        <n x="11"/>
      </t>
    </mdx>
    <mdx n="0" f="v">
      <t c="3" si="227">
        <n x="225"/>
        <n x="477"/>
        <n x="11"/>
      </t>
    </mdx>
    <mdx n="0" f="v">
      <t c="3" si="227">
        <n x="225"/>
        <n x="478"/>
        <n x="11"/>
      </t>
    </mdx>
    <mdx n="0" f="v">
      <t c="3" si="227">
        <n x="225"/>
        <n x="479"/>
        <n x="11"/>
      </t>
    </mdx>
    <mdx n="0" f="v">
      <t c="3" si="227">
        <n x="225"/>
        <n x="485"/>
        <n x="11"/>
      </t>
    </mdx>
    <mdx n="0" f="v">
      <t c="3" si="227">
        <n x="225"/>
        <n x="486"/>
        <n x="11"/>
      </t>
    </mdx>
    <mdx n="0" f="v">
      <t c="3" si="227">
        <n x="225"/>
        <n x="482"/>
        <n x="11"/>
      </t>
    </mdx>
    <mdx n="0" f="v">
      <t c="3" si="227">
        <n x="225"/>
        <n x="487"/>
        <n x="11"/>
      </t>
    </mdx>
    <mdx n="0" f="v">
      <t c="3" si="227">
        <n x="225"/>
        <n x="488"/>
        <n x="11"/>
      </t>
    </mdx>
    <mdx n="0" f="v">
      <t c="3" si="227">
        <n x="225"/>
        <n x="489"/>
        <n x="11"/>
      </t>
    </mdx>
    <mdx n="0" f="v">
      <t c="3" si="227">
        <n x="225"/>
        <n x="491"/>
        <n x="11"/>
      </t>
    </mdx>
    <mdx n="0" f="v">
      <t c="3" si="227">
        <n x="225"/>
        <n x="495"/>
        <n x="11"/>
      </t>
    </mdx>
    <mdx n="0" f="v">
      <t c="3" si="227">
        <n x="225"/>
        <n x="494"/>
        <n x="11"/>
      </t>
    </mdx>
    <mdx n="0" f="v">
      <t c="3" si="227">
        <n x="225"/>
        <n x="490"/>
        <n x="11"/>
      </t>
    </mdx>
    <mdx n="0" f="v">
      <t c="3" si="227">
        <n x="225"/>
        <n x="492"/>
        <n x="11"/>
      </t>
    </mdx>
    <mdx n="0" f="v">
      <t c="3" si="227">
        <n x="225"/>
        <n x="493"/>
        <n x="11"/>
      </t>
    </mdx>
    <mdx n="0" f="v">
      <t c="3" si="227">
        <n x="225"/>
        <n x="496"/>
        <n x="11"/>
      </t>
    </mdx>
    <mdx n="0" f="v">
      <t c="3" si="227">
        <n x="225"/>
        <n x="500"/>
        <n x="11"/>
      </t>
    </mdx>
    <mdx n="0" f="v">
      <t c="3" si="227">
        <n x="225"/>
        <n x="501"/>
        <n x="11"/>
      </t>
    </mdx>
    <mdx n="0" f="v">
      <t c="3" si="227">
        <n x="225"/>
        <n x="502"/>
        <n x="11"/>
      </t>
    </mdx>
    <mdx n="0" f="v">
      <t c="3" si="227">
        <n x="225"/>
        <n x="503"/>
        <n x="11"/>
      </t>
    </mdx>
    <mdx n="0" f="v">
      <t c="3" si="227">
        <n x="225"/>
        <n x="497"/>
        <n x="11"/>
      </t>
    </mdx>
    <mdx n="0" f="v">
      <t c="3" si="227">
        <n x="225"/>
        <n x="498"/>
        <n x="11"/>
      </t>
    </mdx>
    <mdx n="0" f="v">
      <t c="3" si="227">
        <n x="225"/>
        <n x="499"/>
        <n x="11"/>
      </t>
    </mdx>
    <mdx n="0" f="v">
      <t c="3" si="227">
        <n x="225"/>
        <n x="508"/>
        <n x="11"/>
      </t>
    </mdx>
    <mdx n="0" f="v">
      <t c="3" si="227">
        <n x="225"/>
        <n x="509"/>
        <n x="11"/>
      </t>
    </mdx>
    <mdx n="0" f="v">
      <t c="3" si="227">
        <n x="225"/>
        <n x="507"/>
        <n x="11"/>
      </t>
    </mdx>
    <mdx n="0" f="v">
      <t c="3" si="227">
        <n x="225"/>
        <n x="504"/>
        <n x="11"/>
      </t>
    </mdx>
    <mdx n="0" f="v">
      <t c="3" si="227">
        <n x="225"/>
        <n x="505"/>
        <n x="11"/>
      </t>
    </mdx>
    <mdx n="0" f="v">
      <t c="3" si="227">
        <n x="225"/>
        <n x="506"/>
        <n x="11"/>
      </t>
    </mdx>
    <mdx n="0" f="v">
      <t c="3" si="227">
        <n x="225"/>
        <n x="513"/>
        <n x="11"/>
      </t>
    </mdx>
    <mdx n="0" f="v">
      <t c="3" si="227">
        <n x="225"/>
        <n x="514"/>
        <n x="11"/>
      </t>
    </mdx>
    <mdx n="0" f="v">
      <t c="3" si="227">
        <n x="225"/>
        <n x="515"/>
        <n x="11"/>
      </t>
    </mdx>
    <mdx n="0" f="v">
      <t c="3" si="227">
        <n x="225"/>
        <n x="516"/>
        <n x="11"/>
      </t>
    </mdx>
    <mdx n="0" f="v">
      <t c="3" si="227">
        <n x="225"/>
        <n x="510"/>
        <n x="11"/>
      </t>
    </mdx>
    <mdx n="0" f="v">
      <t c="3" si="227">
        <n x="225"/>
        <n x="511"/>
        <n x="11"/>
      </t>
    </mdx>
    <mdx n="0" f="v">
      <t c="3" si="227">
        <n x="225"/>
        <n x="512"/>
        <n x="11"/>
      </t>
    </mdx>
    <mdx n="0" f="v">
      <t c="3" si="227">
        <n x="225"/>
        <n x="519"/>
        <n x="11"/>
      </t>
    </mdx>
    <mdx n="0" f="v">
      <t c="3" si="227">
        <n x="225"/>
        <n x="520"/>
        <n x="11"/>
      </t>
    </mdx>
    <mdx n="0" f="v">
      <t c="3" si="227">
        <n x="225"/>
        <n x="521"/>
        <n x="11"/>
      </t>
    </mdx>
    <mdx n="0" f="v">
      <t c="3" si="227">
        <n x="225"/>
        <n x="526"/>
        <n x="11"/>
      </t>
    </mdx>
    <mdx n="0" f="v">
      <t c="3" si="227">
        <n x="225"/>
        <n x="525"/>
        <n x="11"/>
      </t>
    </mdx>
    <mdx n="0" f="v">
      <t c="3" si="227">
        <n x="225"/>
        <n x="522"/>
        <n x="11"/>
      </t>
    </mdx>
    <mdx n="0" f="v">
      <t c="3" si="227">
        <n x="225"/>
        <n x="517"/>
        <n x="11"/>
      </t>
    </mdx>
    <mdx n="0" f="v">
      <t c="3" si="227">
        <n x="225"/>
        <n x="518"/>
        <n x="11"/>
      </t>
    </mdx>
    <mdx n="0" f="v">
      <t c="3" si="227">
        <n x="225"/>
        <n x="523"/>
        <n x="11"/>
      </t>
    </mdx>
    <mdx n="0" f="v">
      <t c="3" si="227">
        <n x="225"/>
        <n x="528"/>
        <n x="11"/>
      </t>
    </mdx>
    <mdx n="0" f="v">
      <t c="3" si="227">
        <n x="225"/>
        <n x="529"/>
        <n x="11"/>
      </t>
    </mdx>
    <mdx n="0" f="v">
      <t c="3" si="227">
        <n x="225"/>
        <n x="524"/>
        <n x="11"/>
      </t>
    </mdx>
    <mdx n="0" f="v">
      <t c="3" si="227">
        <n x="225"/>
        <n x="527"/>
        <n x="11"/>
      </t>
    </mdx>
    <mdx n="0" f="v">
      <t c="3" si="227">
        <n x="225"/>
        <n x="531"/>
        <n x="11"/>
      </t>
    </mdx>
    <mdx n="0" f="v">
      <t c="3" si="227">
        <n x="225"/>
        <n x="532"/>
        <n x="11"/>
      </t>
    </mdx>
    <mdx n="0" f="v">
      <t c="3" si="227">
        <n x="225"/>
        <n x="530"/>
        <n x="11"/>
      </t>
    </mdx>
    <mdx n="0" f="v">
      <t c="3" si="227">
        <n x="225"/>
        <n x="534"/>
        <n x="11"/>
      </t>
    </mdx>
    <mdx n="0" f="v">
      <t c="3" si="227">
        <n x="225"/>
        <n x="535"/>
        <n x="11"/>
      </t>
    </mdx>
    <mdx n="0" f="v">
      <t c="3" si="227">
        <n x="225"/>
        <n x="533"/>
        <n x="11"/>
      </t>
    </mdx>
    <mdx n="0" f="v">
      <t c="3" si="227">
        <n x="225"/>
        <n x="536"/>
        <n x="11"/>
      </t>
    </mdx>
    <mdx n="0" f="v">
      <t c="3" si="227">
        <n x="225"/>
        <n x="537"/>
        <n x="11"/>
      </t>
    </mdx>
    <mdx n="0" f="v">
      <t c="3" si="227">
        <n x="225"/>
        <n x="538"/>
        <n x="11"/>
      </t>
    </mdx>
    <mdx n="0" f="v">
      <t c="3" si="227">
        <n x="225"/>
        <n x="539"/>
        <n x="11"/>
      </t>
    </mdx>
    <mdx n="0" f="v">
      <t c="3" si="227">
        <n x="225"/>
        <n x="540"/>
        <n x="11"/>
      </t>
    </mdx>
    <mdx n="0" f="v">
      <t c="3" si="227">
        <n x="225"/>
        <n x="544"/>
        <n x="11"/>
      </t>
    </mdx>
    <mdx n="0" f="v">
      <t c="3" si="227">
        <n x="225"/>
        <n x="543"/>
        <n x="11"/>
      </t>
    </mdx>
    <mdx n="0" f="v">
      <t c="3" si="227">
        <n x="225"/>
        <n x="541"/>
        <n x="11"/>
      </t>
    </mdx>
    <mdx n="0" f="v">
      <t c="3" si="227">
        <n x="225"/>
        <n x="545"/>
        <n x="11"/>
      </t>
    </mdx>
    <mdx n="0" f="v">
      <t c="3" si="227">
        <n x="225"/>
        <n x="542"/>
        <n x="11"/>
      </t>
    </mdx>
    <mdx n="0" f="v">
      <t c="3" si="227">
        <n x="225"/>
        <n x="546"/>
        <n x="11"/>
      </t>
    </mdx>
    <mdx n="0" f="v">
      <t c="3" si="227">
        <n x="225"/>
        <n x="273"/>
        <n x="10"/>
      </t>
    </mdx>
    <mdx n="0" f="v">
      <t c="3" si="227">
        <n x="225"/>
        <n x="271"/>
        <n x="10"/>
      </t>
    </mdx>
    <mdx n="0" f="v">
      <t c="3" si="227">
        <n x="225"/>
        <n x="269"/>
        <n x="10"/>
      </t>
    </mdx>
    <mdx n="0" f="v">
      <t c="3" si="227">
        <n x="225"/>
        <n x="268"/>
        <n x="10"/>
      </t>
    </mdx>
    <mdx n="0" f="v">
      <t c="3" si="227">
        <n x="225"/>
        <n x="355"/>
        <n x="10"/>
      </t>
    </mdx>
    <mdx n="0" f="v">
      <t c="3" si="227">
        <n x="225"/>
        <n x="357"/>
        <n x="10"/>
      </t>
    </mdx>
    <mdx n="0" f="v">
      <t c="3" si="227">
        <n x="225"/>
        <n x="358"/>
        <n x="10"/>
      </t>
    </mdx>
    <mdx n="0" f="v">
      <t c="3" si="227">
        <n x="225"/>
        <n x="361"/>
        <n x="10"/>
      </t>
    </mdx>
    <mdx n="0" f="v">
      <t c="3" si="227">
        <n x="225"/>
        <n x="255"/>
        <n x="10"/>
      </t>
    </mdx>
    <mdx n="0" f="v">
      <t c="3" si="227">
        <n x="225"/>
        <n x="254"/>
        <n x="10"/>
      </t>
    </mdx>
    <mdx n="0" f="v">
      <t c="3" si="227">
        <n x="225"/>
        <n x="283"/>
        <n x="10"/>
      </t>
    </mdx>
    <mdx n="0" f="v">
      <t c="3" si="227">
        <n x="225"/>
        <n x="547"/>
        <n x="10"/>
      </t>
    </mdx>
    <mdx n="0" f="v">
      <t c="3" si="227">
        <n x="225"/>
        <n x="362"/>
        <n x="10"/>
      </t>
    </mdx>
    <mdx n="0" f="v">
      <t c="3" si="227">
        <n x="225"/>
        <n x="364"/>
        <n x="10"/>
      </t>
    </mdx>
    <mdx n="0" f="v">
      <t c="3" si="227">
        <n x="225"/>
        <n x="548"/>
        <n x="10"/>
      </t>
    </mdx>
    <mdx n="0" f="v">
      <t c="3" si="227">
        <n x="225"/>
        <n x="365"/>
        <n x="10"/>
      </t>
    </mdx>
    <mdx n="0" f="v">
      <t c="3" si="227">
        <n x="225"/>
        <n x="366"/>
        <n x="10"/>
      </t>
    </mdx>
    <mdx n="0" f="v">
      <t c="3" si="227">
        <n x="225"/>
        <n x="367"/>
        <n x="10"/>
      </t>
    </mdx>
    <mdx n="0" f="v">
      <t c="3" si="227">
        <n x="225"/>
        <n x="368"/>
        <n x="10"/>
      </t>
    </mdx>
    <mdx n="0" f="v">
      <t c="3" si="227">
        <n x="225"/>
        <n x="369"/>
        <n x="10"/>
      </t>
    </mdx>
    <mdx n="0" f="v">
      <t c="3" si="227">
        <n x="225"/>
        <n x="307"/>
        <n x="10"/>
      </t>
    </mdx>
    <mdx n="0" f="v">
      <t c="3" si="227">
        <n x="225"/>
        <n x="370"/>
        <n x="10"/>
      </t>
    </mdx>
    <mdx n="0" f="v">
      <t c="3" si="227">
        <n x="225"/>
        <n x="371"/>
        <n x="10"/>
      </t>
    </mdx>
    <mdx n="0" f="v">
      <t c="3" si="227">
        <n x="225"/>
        <n x="372"/>
        <n x="10"/>
      </t>
    </mdx>
    <mdx n="0" f="v">
      <t c="3" si="227">
        <n x="225"/>
        <n x="373"/>
        <n x="10"/>
      </t>
    </mdx>
    <mdx n="0" f="v">
      <t c="3" si="227">
        <n x="225"/>
        <n x="374"/>
        <n x="10"/>
      </t>
    </mdx>
    <mdx n="0" f="v">
      <t c="3" si="227">
        <n x="225"/>
        <n x="375"/>
        <n x="10"/>
      </t>
    </mdx>
    <mdx n="0" f="v">
      <t c="3" si="227">
        <n x="225"/>
        <n x="281"/>
        <n x="10"/>
      </t>
    </mdx>
    <mdx n="0" f="v">
      <t c="3" si="227">
        <n x="225"/>
        <n x="376"/>
        <n x="10"/>
      </t>
    </mdx>
    <mdx n="0" f="v">
      <t c="3" si="227">
        <n x="225"/>
        <n x="377"/>
        <n x="10"/>
      </t>
    </mdx>
    <mdx n="0" f="v">
      <t c="3" si="227">
        <n x="225"/>
        <n x="280"/>
        <n x="10"/>
      </t>
    </mdx>
    <mdx n="0" f="v">
      <t c="3" si="227">
        <n x="225"/>
        <n x="311"/>
        <n x="10"/>
      </t>
    </mdx>
    <mdx n="0" f="v">
      <t c="3" si="227">
        <n x="225"/>
        <n x="378"/>
        <n x="10"/>
      </t>
    </mdx>
    <mdx n="0" f="v">
      <t c="3" si="227">
        <n x="225"/>
        <n x="379"/>
        <n x="10"/>
      </t>
    </mdx>
    <mdx n="0" f="v">
      <t c="3" si="227">
        <n x="225"/>
        <n x="380"/>
        <n x="10"/>
      </t>
    </mdx>
    <mdx n="0" f="v">
      <t c="3" si="227">
        <n x="225"/>
        <n x="381"/>
        <n x="10"/>
      </t>
    </mdx>
    <mdx n="0" f="v">
      <t c="3" si="227">
        <n x="225"/>
        <n x="382"/>
        <n x="10"/>
      </t>
    </mdx>
    <mdx n="0" f="v">
      <t c="3" si="227">
        <n x="225"/>
        <n x="304"/>
        <n x="10"/>
      </t>
    </mdx>
    <mdx n="0" f="v">
      <t c="3" si="227">
        <n x="225"/>
        <n x="383"/>
        <n x="10"/>
      </t>
    </mdx>
    <mdx n="0" f="v">
      <t c="3" si="227">
        <n x="225"/>
        <n x="384"/>
        <n x="10"/>
      </t>
    </mdx>
    <mdx n="0" f="v">
      <t c="3" si="227">
        <n x="225"/>
        <n x="385"/>
        <n x="10"/>
      </t>
    </mdx>
    <mdx n="0" f="v">
      <t c="3" si="227">
        <n x="225"/>
        <n x="386"/>
        <n x="10"/>
      </t>
    </mdx>
    <mdx n="0" f="v">
      <t c="3" si="227">
        <n x="225"/>
        <n x="387"/>
        <n x="10"/>
      </t>
    </mdx>
    <mdx n="0" f="v">
      <t c="3" si="227">
        <n x="225"/>
        <n x="388"/>
        <n x="10"/>
      </t>
    </mdx>
    <mdx n="0" f="v">
      <t c="3" si="227">
        <n x="225"/>
        <n x="389"/>
        <n x="10"/>
      </t>
    </mdx>
    <mdx n="0" f="v">
      <t c="3" si="227">
        <n x="225"/>
        <n x="390"/>
        <n x="10"/>
      </t>
    </mdx>
    <mdx n="0" f="v">
      <t c="3" si="227">
        <n x="225"/>
        <n x="392"/>
        <n x="10"/>
      </t>
    </mdx>
    <mdx n="0" f="v">
      <t c="3" si="227">
        <n x="225"/>
        <n x="393"/>
        <n x="10"/>
      </t>
    </mdx>
    <mdx n="0" f="v">
      <t c="3" si="227">
        <n x="225"/>
        <n x="394"/>
        <n x="10"/>
      </t>
    </mdx>
    <mdx n="0" f="v">
      <t c="3" si="227">
        <n x="225"/>
        <n x="395"/>
        <n x="10"/>
      </t>
    </mdx>
    <mdx n="0" f="v">
      <t c="3" si="227">
        <n x="225"/>
        <n x="278"/>
        <n x="10"/>
      </t>
    </mdx>
    <mdx n="0" f="v">
      <t c="3" si="227">
        <n x="225"/>
        <n x="396"/>
        <n x="10"/>
      </t>
    </mdx>
    <mdx n="0" f="v">
      <t c="3" si="227">
        <n x="225"/>
        <n x="397"/>
        <n x="10"/>
      </t>
    </mdx>
    <mdx n="0" f="v">
      <t c="3" si="227">
        <n x="225"/>
        <n x="398"/>
        <n x="10"/>
      </t>
    </mdx>
    <mdx n="0" f="v">
      <t c="3" si="227">
        <n x="225"/>
        <n x="404"/>
        <n x="10"/>
      </t>
    </mdx>
    <mdx n="0" f="v">
      <t c="3" si="227">
        <n x="225"/>
        <n x="405"/>
        <n x="10"/>
      </t>
    </mdx>
    <mdx n="0" f="v">
      <t c="3" si="227">
        <n x="225"/>
        <n x="406"/>
        <n x="10"/>
      </t>
    </mdx>
    <mdx n="0" f="v">
      <t c="3" si="227">
        <n x="225"/>
        <n x="407"/>
        <n x="10"/>
      </t>
    </mdx>
    <mdx n="0" f="v">
      <t c="3" si="227">
        <n x="225"/>
        <n x="408"/>
        <n x="10"/>
      </t>
    </mdx>
    <mdx n="0" f="v">
      <t c="3" si="227">
        <n x="225"/>
        <n x="409"/>
        <n x="10"/>
      </t>
    </mdx>
    <mdx n="0" f="v">
      <t c="3" si="227">
        <n x="225"/>
        <n x="410"/>
        <n x="10"/>
      </t>
    </mdx>
    <mdx n="0" f="v">
      <t c="3" si="227">
        <n x="225"/>
        <n x="391"/>
        <n x="10"/>
      </t>
    </mdx>
    <mdx n="0" f="v">
      <t c="3" si="227">
        <n x="225"/>
        <n x="399"/>
        <n x="10"/>
      </t>
    </mdx>
    <mdx n="0" f="v">
      <t c="3" si="227">
        <n x="225"/>
        <n x="400"/>
        <n x="10"/>
      </t>
    </mdx>
    <mdx n="0" f="v">
      <t c="3" si="227">
        <n x="225"/>
        <n x="401"/>
        <n x="10"/>
      </t>
    </mdx>
    <mdx n="0" f="v">
      <t c="3" si="227">
        <n x="225"/>
        <n x="402"/>
        <n x="10"/>
      </t>
    </mdx>
    <mdx n="0" f="v">
      <t c="3" si="227">
        <n x="225"/>
        <n x="277"/>
        <n x="10"/>
      </t>
    </mdx>
    <mdx n="0" f="v">
      <t c="3" si="227">
        <n x="225"/>
        <n x="417"/>
        <n x="10"/>
      </t>
    </mdx>
    <mdx n="0" f="v">
      <t c="3" si="227">
        <n x="225"/>
        <n x="427"/>
        <n x="10"/>
      </t>
    </mdx>
    <mdx n="0" f="v">
      <t c="3" si="227">
        <n x="225"/>
        <n x="418"/>
        <n x="10"/>
      </t>
    </mdx>
    <mdx n="0" f="v">
      <t c="3" si="227">
        <n x="225"/>
        <n x="419"/>
        <n x="10"/>
      </t>
    </mdx>
    <mdx n="0" f="v">
      <t c="3" si="227">
        <n x="225"/>
        <n x="420"/>
        <n x="10"/>
      </t>
    </mdx>
    <mdx n="0" f="v">
      <t c="3" si="227">
        <n x="225"/>
        <n x="299"/>
        <n x="10"/>
      </t>
    </mdx>
    <mdx n="0" f="v">
      <t c="3" si="227">
        <n x="225"/>
        <n x="297"/>
        <n x="10"/>
      </t>
    </mdx>
    <mdx n="0" f="v">
      <t c="3" si="227">
        <n x="225"/>
        <n x="421"/>
        <n x="10"/>
      </t>
    </mdx>
    <mdx n="0" f="v">
      <t c="3" si="227">
        <n x="225"/>
        <n x="411"/>
        <n x="10"/>
      </t>
    </mdx>
    <mdx n="0" f="v">
      <t c="3" si="227">
        <n x="225"/>
        <n x="403"/>
        <n x="10"/>
      </t>
    </mdx>
    <mdx n="0" f="v">
      <t c="3" si="227">
        <n x="225"/>
        <n x="412"/>
        <n x="10"/>
      </t>
    </mdx>
    <mdx n="0" f="v">
      <t c="3" si="227">
        <n x="225"/>
        <n x="413"/>
        <n x="10"/>
      </t>
    </mdx>
    <mdx n="0" f="v">
      <t c="3" si="227">
        <n x="225"/>
        <n x="414"/>
        <n x="10"/>
      </t>
    </mdx>
    <mdx n="0" f="v">
      <t c="3" si="227">
        <n x="225"/>
        <n x="415"/>
        <n x="10"/>
      </t>
    </mdx>
    <mdx n="0" f="v">
      <t c="3" si="227">
        <n x="225"/>
        <n x="416"/>
        <n x="10"/>
      </t>
    </mdx>
    <mdx n="0" f="v">
      <t c="3" si="227">
        <n x="225"/>
        <n x="329"/>
        <n x="10"/>
      </t>
    </mdx>
    <mdx n="0" f="v">
      <t c="3" si="227">
        <n x="225"/>
        <n x="428"/>
        <n x="10"/>
      </t>
    </mdx>
    <mdx n="0" f="v">
      <t c="3" si="227">
        <n x="225"/>
        <n x="328"/>
        <n x="10"/>
      </t>
    </mdx>
    <mdx n="0" f="v">
      <t c="3" si="227">
        <n x="225"/>
        <n x="429"/>
        <n x="10"/>
      </t>
    </mdx>
    <mdx n="0" f="v">
      <t c="3" si="227">
        <n x="225"/>
        <n x="430"/>
        <n x="10"/>
      </t>
    </mdx>
    <mdx n="0" f="v">
      <t c="3" si="227">
        <n x="225"/>
        <n x="431"/>
        <n x="10"/>
      </t>
    </mdx>
    <mdx n="0" f="v">
      <t c="3" si="227">
        <n x="225"/>
        <n x="432"/>
        <n x="10"/>
      </t>
    </mdx>
    <mdx n="0" f="v">
      <t c="3" si="227">
        <n x="225"/>
        <n x="422"/>
        <n x="10"/>
      </t>
    </mdx>
    <mdx n="0" f="v">
      <t c="3" si="227">
        <n x="225"/>
        <n x="423"/>
        <n x="10"/>
      </t>
    </mdx>
    <mdx n="0" f="v">
      <t c="3" si="227">
        <n x="225"/>
        <n x="424"/>
        <n x="10"/>
      </t>
    </mdx>
    <mdx n="0" f="v">
      <t c="3" si="227">
        <n x="225"/>
        <n x="425"/>
        <n x="10"/>
      </t>
    </mdx>
    <mdx n="0" f="v">
      <t c="3" si="227">
        <n x="225"/>
        <n x="348"/>
        <n x="10"/>
      </t>
    </mdx>
    <mdx n="0" f="v">
      <t c="3" si="227">
        <n x="225"/>
        <n x="327"/>
        <n x="10"/>
      </t>
    </mdx>
    <mdx n="0" f="v">
      <t c="3" si="227">
        <n x="225"/>
        <n x="426"/>
        <n x="10"/>
      </t>
    </mdx>
    <mdx n="0" f="v">
      <t c="3" si="227">
        <n x="225"/>
        <n x="434"/>
        <n x="10"/>
      </t>
    </mdx>
    <mdx n="0" f="v">
      <t c="3" si="227">
        <n x="225"/>
        <n x="433"/>
        <n x="10"/>
      </t>
    </mdx>
    <mdx n="0" f="v">
      <t c="3" si="227">
        <n x="225"/>
        <n x="442"/>
        <n x="10"/>
      </t>
    </mdx>
    <mdx n="0" f="v">
      <t c="3" si="227">
        <n x="225"/>
        <n x="443"/>
        <n x="10"/>
      </t>
    </mdx>
    <mdx n="0" f="v">
      <t c="3" si="227">
        <n x="225"/>
        <n x="444"/>
        <n x="10"/>
      </t>
    </mdx>
    <mdx n="0" f="v">
      <t c="3" si="227">
        <n x="225"/>
        <n x="445"/>
        <n x="10"/>
      </t>
    </mdx>
    <mdx n="0" f="v">
      <t c="3" si="227">
        <n x="225"/>
        <n x="446"/>
        <n x="10"/>
      </t>
    </mdx>
    <mdx n="0" f="v">
      <t c="3" si="227">
        <n x="225"/>
        <n x="326"/>
        <n x="10"/>
      </t>
    </mdx>
    <mdx n="0" f="v">
      <t c="3" si="227">
        <n x="225"/>
        <n x="435"/>
        <n x="10"/>
      </t>
    </mdx>
    <mdx n="0" f="v">
      <t c="3" si="227">
        <n x="225"/>
        <n x="436"/>
        <n x="10"/>
      </t>
    </mdx>
    <mdx n="0" f="v">
      <t c="3" si="227">
        <n x="225"/>
        <n x="437"/>
        <n x="10"/>
      </t>
    </mdx>
    <mdx n="0" f="v">
      <t c="3" si="227">
        <n x="225"/>
        <n x="294"/>
        <n x="10"/>
      </t>
    </mdx>
    <mdx n="0" f="v">
      <t c="3" si="227">
        <n x="225"/>
        <n x="293"/>
        <n x="10"/>
      </t>
    </mdx>
    <mdx n="0" f="v">
      <t c="3" si="227">
        <n x="225"/>
        <n x="438"/>
        <n x="10"/>
      </t>
    </mdx>
    <mdx n="0" f="v">
      <t c="3" si="227">
        <n x="225"/>
        <n x="350"/>
        <n x="10"/>
      </t>
    </mdx>
    <mdx n="0" f="v">
      <t c="3" si="227">
        <n x="225"/>
        <n x="439"/>
        <n x="10"/>
      </t>
    </mdx>
    <mdx n="0" f="v">
      <t c="3" si="227">
        <n x="225"/>
        <n x="452"/>
        <n x="10"/>
      </t>
    </mdx>
    <mdx n="0" f="v">
      <t c="3" si="227">
        <n x="225"/>
        <n x="276"/>
        <n x="10"/>
      </t>
    </mdx>
    <mdx n="0" f="v">
      <t c="3" si="227">
        <n x="225"/>
        <n x="453"/>
        <n x="10"/>
      </t>
    </mdx>
    <mdx n="0" f="v">
      <t c="3" si="227">
        <n x="225"/>
        <n x="454"/>
        <n x="10"/>
      </t>
    </mdx>
    <mdx n="0" f="v">
      <t c="3" si="227">
        <n x="225"/>
        <n x="455"/>
        <n x="10"/>
      </t>
    </mdx>
    <mdx n="0" f="v">
      <t c="3" si="227">
        <n x="225"/>
        <n x="456"/>
        <n x="10"/>
      </t>
    </mdx>
    <mdx n="0" f="v">
      <t c="3" si="227">
        <n x="225"/>
        <n x="440"/>
        <n x="10"/>
      </t>
    </mdx>
    <mdx n="0" f="v">
      <t c="3" si="227">
        <n x="225"/>
        <n x="441"/>
        <n x="10"/>
      </t>
    </mdx>
    <mdx n="0" f="v">
      <t c="3" si="227">
        <n x="225"/>
        <n x="447"/>
        <n x="10"/>
      </t>
    </mdx>
    <mdx n="0" f="v">
      <t c="3" si="227">
        <n x="225"/>
        <n x="459"/>
        <n x="10"/>
      </t>
    </mdx>
    <mdx n="0" f="v">
      <t c="3" si="227">
        <n x="225"/>
        <n x="448"/>
        <n x="10"/>
      </t>
    </mdx>
    <mdx n="0" f="v">
      <t c="3" si="227">
        <n x="225"/>
        <n x="449"/>
        <n x="10"/>
      </t>
    </mdx>
    <mdx n="0" f="v">
      <t c="3" si="227">
        <n x="225"/>
        <n x="346"/>
        <n x="10"/>
      </t>
    </mdx>
    <mdx n="0" f="v">
      <t c="3" si="227">
        <n x="225"/>
        <n x="461"/>
        <n x="10"/>
      </t>
    </mdx>
    <mdx n="0" f="v">
      <t c="3" si="227">
        <n x="225"/>
        <n x="462"/>
        <n x="10"/>
      </t>
    </mdx>
    <mdx n="0" f="v">
      <t c="3" si="227">
        <n x="225"/>
        <n x="463"/>
        <n x="10"/>
      </t>
    </mdx>
    <mdx n="0" f="v">
      <t c="3" si="227">
        <n x="225"/>
        <n x="464"/>
        <n x="10"/>
      </t>
    </mdx>
    <mdx n="0" f="v">
      <t c="3" si="227">
        <n x="225"/>
        <n x="465"/>
        <n x="10"/>
      </t>
    </mdx>
    <mdx n="0" f="v">
      <t c="3" si="227">
        <n x="225"/>
        <n x="466"/>
        <n x="10"/>
      </t>
    </mdx>
    <mdx n="0" f="v">
      <t c="3" si="227">
        <n x="225"/>
        <n x="467"/>
        <n x="10"/>
      </t>
    </mdx>
    <mdx n="0" f="v">
      <t c="3" si="227">
        <n x="225"/>
        <n x="473"/>
        <n x="10"/>
      </t>
    </mdx>
    <mdx n="0" f="v">
      <t c="3" si="227">
        <n x="225"/>
        <n x="450"/>
        <n x="10"/>
      </t>
    </mdx>
    <mdx n="0" f="v">
      <t c="3" si="227">
        <n x="225"/>
        <n x="451"/>
        <n x="10"/>
      </t>
    </mdx>
    <mdx n="0" f="v">
      <t c="3" si="227">
        <n x="225"/>
        <n x="457"/>
        <n x="10"/>
      </t>
    </mdx>
    <mdx n="0" f="v">
      <t c="3" si="227">
        <n x="225"/>
        <n x="458"/>
        <n x="10"/>
      </t>
    </mdx>
    <mdx n="0" f="v">
      <t c="3" si="227">
        <n x="225"/>
        <n x="474"/>
        <n x="10"/>
      </t>
    </mdx>
    <mdx n="0" f="v">
      <t c="3" si="227">
        <n x="225"/>
        <n x="475"/>
        <n x="10"/>
      </t>
    </mdx>
    <mdx n="0" f="v">
      <t c="3" si="227">
        <n x="225"/>
        <n x="476"/>
        <n x="10"/>
      </t>
    </mdx>
    <mdx n="0" f="v">
      <t c="3" si="227">
        <n x="225"/>
        <n x="460"/>
        <n x="10"/>
      </t>
    </mdx>
    <mdx n="0" f="v">
      <t c="3" si="227">
        <n x="225"/>
        <n x="468"/>
        <n x="10"/>
      </t>
    </mdx>
    <mdx n="0" f="v">
      <t c="3" si="227">
        <n x="225"/>
        <n x="469"/>
        <n x="10"/>
      </t>
    </mdx>
    <mdx n="0" f="v">
      <t c="3" si="227">
        <n x="225"/>
        <n x="470"/>
        <n x="10"/>
      </t>
    </mdx>
    <mdx n="0" f="v">
      <t c="3" si="227">
        <n x="225"/>
        <n x="472"/>
        <n x="10"/>
      </t>
    </mdx>
    <mdx n="0" f="v">
      <t c="3" si="227">
        <n x="225"/>
        <n x="480"/>
        <n x="10"/>
      </t>
    </mdx>
    <mdx n="0" f="v">
      <t c="3" si="227">
        <n x="225"/>
        <n x="481"/>
        <n x="10"/>
      </t>
    </mdx>
    <mdx n="0" f="v">
      <t c="3" si="227">
        <n x="225"/>
        <n x="484"/>
        <n x="10"/>
      </t>
    </mdx>
    <mdx n="0" f="v">
      <t c="3" si="227">
        <n x="225"/>
        <n x="471"/>
        <n x="10"/>
      </t>
    </mdx>
    <mdx n="0" f="v">
      <t c="3" si="227">
        <n x="225"/>
        <n x="477"/>
        <n x="10"/>
      </t>
    </mdx>
    <mdx n="0" f="v">
      <t c="3" si="227">
        <n x="225"/>
        <n x="478"/>
        <n x="10"/>
      </t>
    </mdx>
    <mdx n="0" f="v">
      <t c="3" si="227">
        <n x="225"/>
        <n x="479"/>
        <n x="10"/>
      </t>
    </mdx>
    <mdx n="0" f="v">
      <t c="3" si="227">
        <n x="225"/>
        <n x="483"/>
        <n x="10"/>
      </t>
    </mdx>
    <mdx n="0" f="v">
      <t c="3" si="227">
        <n x="225"/>
        <n x="485"/>
        <n x="10"/>
      </t>
    </mdx>
    <mdx n="0" f="v">
      <t c="3" si="227">
        <n x="225"/>
        <n x="486"/>
        <n x="10"/>
      </t>
    </mdx>
    <mdx n="0" f="v">
      <t c="3" si="227">
        <n x="225"/>
        <n x="487"/>
        <n x="10"/>
      </t>
    </mdx>
    <mdx n="0" f="v">
      <t c="3" si="227">
        <n x="225"/>
        <n x="488"/>
        <n x="10"/>
      </t>
    </mdx>
    <mdx n="0" f="v">
      <t c="3" si="227">
        <n x="225"/>
        <n x="489"/>
        <n x="10"/>
      </t>
    </mdx>
    <mdx n="0" f="v">
      <t c="3" si="227">
        <n x="225"/>
        <n x="482"/>
        <n x="10"/>
      </t>
    </mdx>
    <mdx n="0" f="v">
      <t c="3" si="227">
        <n x="225"/>
        <n x="491"/>
        <n x="10"/>
      </t>
    </mdx>
    <mdx n="0" f="v">
      <t c="3" si="227">
        <n x="225"/>
        <n x="495"/>
        <n x="10"/>
      </t>
    </mdx>
    <mdx n="0" f="v">
      <t c="3" si="227">
        <n x="225"/>
        <n x="494"/>
        <n x="10"/>
      </t>
    </mdx>
    <mdx n="0" f="v">
      <t c="3" si="227">
        <n x="225"/>
        <n x="490"/>
        <n x="10"/>
      </t>
    </mdx>
    <mdx n="0" f="v">
      <t c="3" si="227">
        <n x="225"/>
        <n x="492"/>
        <n x="10"/>
      </t>
    </mdx>
    <mdx n="0" f="v">
      <t c="3" si="227">
        <n x="225"/>
        <n x="493"/>
        <n x="10"/>
      </t>
    </mdx>
    <mdx n="0" f="v">
      <t c="3" si="227">
        <n x="225"/>
        <n x="503"/>
        <n x="10"/>
      </t>
    </mdx>
    <mdx n="0" f="v">
      <t c="3" si="227">
        <n x="225"/>
        <n x="496"/>
        <n x="10"/>
      </t>
    </mdx>
    <mdx n="0" f="v">
      <t c="3" si="227">
        <n x="225"/>
        <n x="500"/>
        <n x="10"/>
      </t>
    </mdx>
    <mdx n="0" f="v">
      <t c="3" si="227">
        <n x="225"/>
        <n x="501"/>
        <n x="10"/>
      </t>
    </mdx>
    <mdx n="0" f="v">
      <t c="3" si="227">
        <n x="225"/>
        <n x="502"/>
        <n x="10"/>
      </t>
    </mdx>
    <mdx n="0" f="v">
      <t c="3" si="227">
        <n x="225"/>
        <n x="508"/>
        <n x="10"/>
      </t>
    </mdx>
    <mdx n="0" f="v">
      <t c="3" si="227">
        <n x="225"/>
        <n x="497"/>
        <n x="10"/>
      </t>
    </mdx>
    <mdx n="0" f="v">
      <t c="3" si="227">
        <n x="225"/>
        <n x="498"/>
        <n x="10"/>
      </t>
    </mdx>
    <mdx n="0" f="v">
      <t c="3" si="227">
        <n x="225"/>
        <n x="499"/>
        <n x="10"/>
      </t>
    </mdx>
    <mdx n="0" f="v">
      <t c="3" si="227">
        <n x="225"/>
        <n x="509"/>
        <n x="10"/>
      </t>
    </mdx>
    <mdx n="0" f="v">
      <t c="3" si="227">
        <n x="225"/>
        <n x="507"/>
        <n x="10"/>
      </t>
    </mdx>
    <mdx n="0" f="v">
      <t c="3" si="227">
        <n x="225"/>
        <n x="504"/>
        <n x="10"/>
      </t>
    </mdx>
    <mdx n="0" f="v">
      <t c="3" si="227">
        <n x="225"/>
        <n x="505"/>
        <n x="10"/>
      </t>
    </mdx>
    <mdx n="0" f="v">
      <t c="3" si="227">
        <n x="225"/>
        <n x="506"/>
        <n x="10"/>
      </t>
    </mdx>
    <mdx n="0" f="v">
      <t c="3" si="227">
        <n x="225"/>
        <n x="513"/>
        <n x="10"/>
      </t>
    </mdx>
    <mdx n="0" f="v">
      <t c="3" si="227">
        <n x="225"/>
        <n x="514"/>
        <n x="10"/>
      </t>
    </mdx>
    <mdx n="0" f="v">
      <t c="3" si="227">
        <n x="225"/>
        <n x="515"/>
        <n x="10"/>
      </t>
    </mdx>
    <mdx n="0" f="v">
      <t c="3" si="227">
        <n x="225"/>
        <n x="512"/>
        <n x="10"/>
      </t>
    </mdx>
    <mdx n="0" f="v">
      <t c="3" si="227">
        <n x="225"/>
        <n x="510"/>
        <n x="10"/>
      </t>
    </mdx>
    <mdx n="0" f="v">
      <t c="3" si="227">
        <n x="225"/>
        <n x="511"/>
        <n x="10"/>
      </t>
    </mdx>
    <mdx n="0" f="v">
      <t c="3" si="227">
        <n x="225"/>
        <n x="516"/>
        <n x="10"/>
      </t>
    </mdx>
    <mdx n="0" f="v">
      <t c="3" si="227">
        <n x="225"/>
        <n x="522"/>
        <n x="10"/>
      </t>
    </mdx>
    <mdx n="0" f="v">
      <t c="3" si="227">
        <n x="225"/>
        <n x="525"/>
        <n x="10"/>
      </t>
    </mdx>
    <mdx n="0" f="v">
      <t c="3" si="227">
        <n x="225"/>
        <n x="526"/>
        <n x="10"/>
      </t>
    </mdx>
    <mdx n="0" f="v">
      <t c="3" si="227">
        <n x="225"/>
        <n x="519"/>
        <n x="10"/>
      </t>
    </mdx>
    <mdx n="0" f="v">
      <t c="3" si="227">
        <n x="225"/>
        <n x="520"/>
        <n x="10"/>
      </t>
    </mdx>
    <mdx n="0" f="v">
      <t c="3" si="227">
        <n x="225"/>
        <n x="521"/>
        <n x="10"/>
      </t>
    </mdx>
    <mdx n="0" f="v">
      <t c="3" si="227">
        <n x="225"/>
        <n x="517"/>
        <n x="10"/>
      </t>
    </mdx>
    <mdx n="0" f="v">
      <t c="3" si="227">
        <n x="225"/>
        <n x="518"/>
        <n x="10"/>
      </t>
    </mdx>
    <mdx n="0" f="v">
      <t c="3" si="227">
        <n x="225"/>
        <n x="523"/>
        <n x="10"/>
      </t>
    </mdx>
    <mdx n="0" f="v">
      <t c="3" si="227">
        <n x="225"/>
        <n x="528"/>
        <n x="10"/>
      </t>
    </mdx>
    <mdx n="0" f="v">
      <t c="3" si="227">
        <n x="225"/>
        <n x="529"/>
        <n x="10"/>
      </t>
    </mdx>
    <mdx n="0" f="v">
      <t c="3" si="227">
        <n x="225"/>
        <n x="524"/>
        <n x="10"/>
      </t>
    </mdx>
    <mdx n="0" f="v">
      <t c="3" si="227">
        <n x="225"/>
        <n x="527"/>
        <n x="10"/>
      </t>
    </mdx>
    <mdx n="0" f="v">
      <t c="3" si="227">
        <n x="225"/>
        <n x="531"/>
        <n x="10"/>
      </t>
    </mdx>
    <mdx n="0" f="v">
      <t c="3" si="227">
        <n x="225"/>
        <n x="532"/>
        <n x="10"/>
      </t>
    </mdx>
    <mdx n="0" f="v">
      <t c="3" si="227">
        <n x="225"/>
        <n x="530"/>
        <n x="10"/>
      </t>
    </mdx>
    <mdx n="0" f="v">
      <t c="3" si="227">
        <n x="225"/>
        <n x="534"/>
        <n x="10"/>
      </t>
    </mdx>
    <mdx n="0" f="v">
      <t c="3" si="227">
        <n x="225"/>
        <n x="535"/>
        <n x="10"/>
      </t>
    </mdx>
    <mdx n="0" f="v">
      <t c="3" si="227">
        <n x="225"/>
        <n x="537"/>
        <n x="10"/>
      </t>
    </mdx>
    <mdx n="0" f="v">
      <t c="3" si="227">
        <n x="225"/>
        <n x="533"/>
        <n x="10"/>
      </t>
    </mdx>
    <mdx n="0" f="v">
      <t c="3" si="227">
        <n x="225"/>
        <n x="536"/>
        <n x="10"/>
      </t>
    </mdx>
    <mdx n="0" f="v">
      <t c="3" si="227">
        <n x="225"/>
        <n x="538"/>
        <n x="10"/>
      </t>
    </mdx>
    <mdx n="0" f="v">
      <t c="3" si="227">
        <n x="225"/>
        <n x="540"/>
        <n x="10"/>
      </t>
    </mdx>
    <mdx n="0" f="v">
      <t c="3" si="227">
        <n x="225"/>
        <n x="539"/>
        <n x="10"/>
      </t>
    </mdx>
    <mdx n="0" f="v">
      <t c="3" si="227">
        <n x="225"/>
        <n x="543"/>
        <n x="10"/>
      </t>
    </mdx>
    <mdx n="0" f="v">
      <t c="3" si="227">
        <n x="225"/>
        <n x="541"/>
        <n x="10"/>
      </t>
    </mdx>
    <mdx n="0" f="v">
      <t c="3" si="227">
        <n x="225"/>
        <n x="544"/>
        <n x="10"/>
      </t>
    </mdx>
    <mdx n="0" f="v">
      <t c="3" si="227">
        <n x="225"/>
        <n x="545"/>
        <n x="10"/>
      </t>
    </mdx>
    <mdx n="0" f="v">
      <t c="3" si="227">
        <n x="225"/>
        <n x="542"/>
        <n x="10"/>
      </t>
    </mdx>
    <mdx n="0" f="v">
      <t c="3" si="227">
        <n x="225"/>
        <n x="546"/>
        <n x="10"/>
      </t>
    </mdx>
    <mdx n="0" f="v">
      <t c="3" si="227">
        <n x="225"/>
        <n x="272"/>
        <n x="9"/>
      </t>
    </mdx>
    <mdx n="0" f="v">
      <t c="3" si="227">
        <n x="225"/>
        <n x="273"/>
        <n x="9"/>
      </t>
    </mdx>
    <mdx n="0" f="v">
      <t c="3" si="227">
        <n x="225"/>
        <n x="269"/>
        <n x="9"/>
      </t>
    </mdx>
    <mdx n="0" f="v">
      <t c="3" si="227">
        <n x="225"/>
        <n x="268"/>
        <n x="9"/>
      </t>
    </mdx>
    <mdx n="0" f="v">
      <t c="3" si="227">
        <n x="225"/>
        <n x="357"/>
        <n x="9"/>
      </t>
    </mdx>
    <mdx n="0" f="v">
      <t c="3" si="227">
        <n x="225"/>
        <n x="359"/>
        <n x="9"/>
      </t>
    </mdx>
    <mdx n="0" f="v">
      <t c="3" si="227">
        <n x="225"/>
        <n x="360"/>
        <n x="9"/>
      </t>
    </mdx>
    <mdx n="0" f="v">
      <t c="3" si="227">
        <n x="225"/>
        <n x="361"/>
        <n x="9"/>
      </t>
    </mdx>
    <mdx n="0" f="v">
      <t c="3" si="227">
        <n x="225"/>
        <n x="254"/>
        <n x="9"/>
      </t>
    </mdx>
    <mdx n="0" f="v">
      <t c="3" si="227">
        <n x="225"/>
        <n x="283"/>
        <n x="9"/>
      </t>
    </mdx>
    <mdx n="0" f="v">
      <t c="3" si="227">
        <n x="225"/>
        <n x="547"/>
        <n x="9"/>
      </t>
    </mdx>
    <mdx n="0" f="v">
      <t c="3" si="227">
        <n x="225"/>
        <n x="362"/>
        <n x="9"/>
      </t>
    </mdx>
    <mdx n="0" f="v">
      <t c="3" si="227">
        <n x="225"/>
        <n x="363"/>
        <n x="9"/>
      </t>
    </mdx>
    <mdx n="0" f="v">
      <t c="3" si="227">
        <n x="225"/>
        <n x="364"/>
        <n x="9"/>
      </t>
    </mdx>
    <mdx n="0" f="v">
      <t c="3" si="227">
        <n x="225"/>
        <n x="548"/>
        <n x="9"/>
      </t>
    </mdx>
    <mdx n="0" f="v">
      <t c="3" si="227">
        <n x="225"/>
        <n x="365"/>
        <n x="9"/>
      </t>
    </mdx>
    <mdx n="0" f="v">
      <t c="3" si="227">
        <n x="225"/>
        <n x="366"/>
        <n x="9"/>
      </t>
    </mdx>
    <mdx n="0" f="v">
      <t c="3" si="227">
        <n x="225"/>
        <n x="367"/>
        <n x="9"/>
      </t>
    </mdx>
    <mdx n="0" f="v">
      <t c="3" si="227">
        <n x="225"/>
        <n x="368"/>
        <n x="9"/>
      </t>
    </mdx>
    <mdx n="0" f="v">
      <t c="3" si="227">
        <n x="225"/>
        <n x="369"/>
        <n x="9"/>
      </t>
    </mdx>
    <mdx n="0" f="v">
      <t c="3" si="227">
        <n x="225"/>
        <n x="307"/>
        <n x="9"/>
      </t>
    </mdx>
    <mdx n="0" f="v">
      <t c="3" si="227">
        <n x="225"/>
        <n x="370"/>
        <n x="9"/>
      </t>
    </mdx>
    <mdx n="0" f="v">
      <t c="3" si="227">
        <n x="225"/>
        <n x="371"/>
        <n x="9"/>
      </t>
    </mdx>
    <mdx n="0" f="v">
      <t c="3" si="227">
        <n x="225"/>
        <n x="372"/>
        <n x="9"/>
      </t>
    </mdx>
    <mdx n="0" f="v">
      <t c="3" si="227">
        <n x="225"/>
        <n x="383"/>
        <n x="9"/>
      </t>
    </mdx>
    <mdx n="0" f="v">
      <t c="3" si="227">
        <n x="225"/>
        <n x="316"/>
        <n x="9"/>
      </t>
    </mdx>
    <mdx n="0" f="v">
      <t c="3" si="227">
        <n x="225"/>
        <n x="373"/>
        <n x="9"/>
      </t>
    </mdx>
    <mdx n="0" f="v">
      <t c="3" si="227">
        <n x="225"/>
        <n x="374"/>
        <n x="9"/>
      </t>
    </mdx>
    <mdx n="0" f="v">
      <t c="3" si="227">
        <n x="225"/>
        <n x="375"/>
        <n x="9"/>
      </t>
    </mdx>
    <mdx n="0" f="v">
      <t c="3" si="227">
        <n x="225"/>
        <n x="281"/>
        <n x="9"/>
      </t>
    </mdx>
    <mdx n="0" f="v">
      <t c="3" si="227">
        <n x="225"/>
        <n x="376"/>
        <n x="9"/>
      </t>
    </mdx>
    <mdx n="0" f="v">
      <t c="3" si="227">
        <n x="225"/>
        <n x="377"/>
        <n x="9"/>
      </t>
    </mdx>
    <mdx n="0" f="v">
      <t c="3" si="227">
        <n x="225"/>
        <n x="280"/>
        <n x="9"/>
      </t>
    </mdx>
    <mdx n="0" f="v">
      <t c="3" si="227">
        <n x="225"/>
        <n x="311"/>
        <n x="9"/>
      </t>
    </mdx>
    <mdx n="0" f="v">
      <t c="3" si="227">
        <n x="225"/>
        <n x="378"/>
        <n x="9"/>
      </t>
    </mdx>
    <mdx n="0" f="v">
      <t c="3" si="227">
        <n x="225"/>
        <n x="379"/>
        <n x="9"/>
      </t>
    </mdx>
    <mdx n="0" f="v">
      <t c="3" si="227">
        <n x="225"/>
        <n x="380"/>
        <n x="9"/>
      </t>
    </mdx>
    <mdx n="0" f="v">
      <t c="3" si="227">
        <n x="225"/>
        <n x="381"/>
        <n x="9"/>
      </t>
    </mdx>
    <mdx n="0" f="v">
      <t c="3" si="227">
        <n x="225"/>
        <n x="382"/>
        <n x="9"/>
      </t>
    </mdx>
    <mdx n="0" f="v">
      <t c="3" si="227">
        <n x="225"/>
        <n x="304"/>
        <n x="9"/>
      </t>
    </mdx>
    <mdx n="0" f="v">
      <t c="3" si="227">
        <n x="225"/>
        <n x="384"/>
        <n x="9"/>
      </t>
    </mdx>
    <mdx n="0" f="v">
      <t c="3" si="227">
        <n x="225"/>
        <n x="385"/>
        <n x="9"/>
      </t>
    </mdx>
    <mdx n="0" f="v">
      <t c="3" si="227">
        <n x="225"/>
        <n x="386"/>
        <n x="9"/>
      </t>
    </mdx>
    <mdx n="0" f="v">
      <t c="3" si="227">
        <n x="225"/>
        <n x="387"/>
        <n x="9"/>
      </t>
    </mdx>
    <mdx n="0" f="v">
      <t c="3" si="227">
        <n x="225"/>
        <n x="388"/>
        <n x="9"/>
      </t>
    </mdx>
    <mdx n="0" f="v">
      <t c="3" si="227">
        <n x="225"/>
        <n x="389"/>
        <n x="9"/>
      </t>
    </mdx>
    <mdx n="0" f="v">
      <t c="3" si="227">
        <n x="225"/>
        <n x="390"/>
        <n x="9"/>
      </t>
    </mdx>
    <mdx n="0" f="v">
      <t c="3" si="227">
        <n x="225"/>
        <n x="393"/>
        <n x="9"/>
      </t>
    </mdx>
    <mdx n="0" f="v">
      <t c="3" si="227">
        <n x="225"/>
        <n x="394"/>
        <n x="9"/>
      </t>
    </mdx>
    <mdx n="0" f="v">
      <t c="3" si="227">
        <n x="225"/>
        <n x="395"/>
        <n x="9"/>
      </t>
    </mdx>
    <mdx n="0" f="v">
      <t c="3" si="227">
        <n x="225"/>
        <n x="278"/>
        <n x="9"/>
      </t>
    </mdx>
    <mdx n="0" f="v">
      <t c="3" si="227">
        <n x="225"/>
        <n x="396"/>
        <n x="9"/>
      </t>
    </mdx>
    <mdx n="0" f="v">
      <t c="3" si="227">
        <n x="225"/>
        <n x="397"/>
        <n x="9"/>
      </t>
    </mdx>
    <mdx n="0" f="v">
      <t c="3" si="227">
        <n x="225"/>
        <n x="398"/>
        <n x="9"/>
      </t>
    </mdx>
    <mdx n="0" f="v">
      <t c="3" si="227">
        <n x="225"/>
        <n x="392"/>
        <n x="9"/>
      </t>
    </mdx>
    <mdx n="0" f="v">
      <t c="3" si="227">
        <n x="225"/>
        <n x="404"/>
        <n x="9"/>
      </t>
    </mdx>
    <mdx n="0" f="v">
      <t c="3" si="227">
        <n x="225"/>
        <n x="405"/>
        <n x="9"/>
      </t>
    </mdx>
    <mdx n="0" f="v">
      <t c="3" si="227">
        <n x="225"/>
        <n x="406"/>
        <n x="9"/>
      </t>
    </mdx>
    <mdx n="0" f="v">
      <t c="3" si="227">
        <n x="225"/>
        <n x="407"/>
        <n x="9"/>
      </t>
    </mdx>
    <mdx n="0" f="v">
      <t c="3" si="227">
        <n x="225"/>
        <n x="408"/>
        <n x="9"/>
      </t>
    </mdx>
    <mdx n="0" f="v">
      <t c="3" si="227">
        <n x="225"/>
        <n x="409"/>
        <n x="9"/>
      </t>
    </mdx>
    <mdx n="0" f="v">
      <t c="3" si="227">
        <n x="225"/>
        <n x="410"/>
        <n x="9"/>
      </t>
    </mdx>
    <mdx n="0" f="v">
      <t c="3" si="227">
        <n x="225"/>
        <n x="391"/>
        <n x="9"/>
      </t>
    </mdx>
    <mdx n="0" f="v">
      <t c="3" si="227">
        <n x="225"/>
        <n x="399"/>
        <n x="9"/>
      </t>
    </mdx>
    <mdx n="0" f="v">
      <t c="3" si="227">
        <n x="225"/>
        <n x="400"/>
        <n x="9"/>
      </t>
    </mdx>
    <mdx n="0" f="v">
      <t c="3" si="227">
        <n x="225"/>
        <n x="401"/>
        <n x="9"/>
      </t>
    </mdx>
    <mdx n="0" f="v">
      <t c="3" si="227">
        <n x="225"/>
        <n x="402"/>
        <n x="9"/>
      </t>
    </mdx>
    <mdx n="0" f="v">
      <t c="3" si="227">
        <n x="225"/>
        <n x="277"/>
        <n x="9"/>
      </t>
    </mdx>
    <mdx n="0" f="v">
      <t c="3" si="227">
        <n x="225"/>
        <n x="417"/>
        <n x="9"/>
      </t>
    </mdx>
    <mdx n="0" f="v">
      <t c="3" si="227">
        <n x="225"/>
        <n x="427"/>
        <n x="9"/>
      </t>
    </mdx>
    <mdx n="0" f="v">
      <t c="3" si="227">
        <n x="225"/>
        <n x="418"/>
        <n x="9"/>
      </t>
    </mdx>
    <mdx n="0" f="v">
      <t c="3" si="227">
        <n x="225"/>
        <n x="419"/>
        <n x="9"/>
      </t>
    </mdx>
    <mdx n="0" f="v">
      <t c="3" si="227">
        <n x="225"/>
        <n x="420"/>
        <n x="9"/>
      </t>
    </mdx>
    <mdx n="0" f="v">
      <t c="3" si="227">
        <n x="225"/>
        <n x="301"/>
        <n x="9"/>
      </t>
    </mdx>
    <mdx n="0" f="v">
      <t c="3" si="227">
        <n x="225"/>
        <n x="299"/>
        <n x="9"/>
      </t>
    </mdx>
    <mdx n="0" f="v">
      <t c="3" si="227">
        <n x="225"/>
        <n x="297"/>
        <n x="9"/>
      </t>
    </mdx>
    <mdx n="0" f="v">
      <t c="3" si="227">
        <n x="225"/>
        <n x="421"/>
        <n x="9"/>
      </t>
    </mdx>
    <mdx n="0" f="v">
      <t c="3" si="227">
        <n x="225"/>
        <n x="411"/>
        <n x="9"/>
      </t>
    </mdx>
    <mdx n="0" f="v">
      <t c="3" si="227">
        <n x="225"/>
        <n x="403"/>
        <n x="9"/>
      </t>
    </mdx>
    <mdx n="0" f="v">
      <t c="3" si="227">
        <n x="225"/>
        <n x="412"/>
        <n x="9"/>
      </t>
    </mdx>
    <mdx n="0" f="v">
      <t c="3" si="227">
        <n x="225"/>
        <n x="413"/>
        <n x="9"/>
      </t>
    </mdx>
    <mdx n="0" f="v">
      <t c="3" si="227">
        <n x="225"/>
        <n x="414"/>
        <n x="9"/>
      </t>
    </mdx>
    <mdx n="0" f="v">
      <t c="3" si="227">
        <n x="225"/>
        <n x="415"/>
        <n x="9"/>
      </t>
    </mdx>
    <mdx n="0" f="v">
      <t c="3" si="227">
        <n x="225"/>
        <n x="416"/>
        <n x="9"/>
      </t>
    </mdx>
    <mdx n="0" f="v">
      <t c="3" si="227">
        <n x="225"/>
        <n x="329"/>
        <n x="9"/>
      </t>
    </mdx>
    <mdx n="0" f="v">
      <t c="3" si="227">
        <n x="225"/>
        <n x="428"/>
        <n x="9"/>
      </t>
    </mdx>
    <mdx n="0" f="v">
      <t c="3" si="227">
        <n x="225"/>
        <n x="328"/>
        <n x="9"/>
      </t>
    </mdx>
    <mdx n="0" f="v">
      <t c="3" si="227">
        <n x="225"/>
        <n x="429"/>
        <n x="9"/>
      </t>
    </mdx>
    <mdx n="0" f="v">
      <t c="3" si="227">
        <n x="225"/>
        <n x="430"/>
        <n x="9"/>
      </t>
    </mdx>
    <mdx n="0" f="v">
      <t c="3" si="227">
        <n x="225"/>
        <n x="431"/>
        <n x="9"/>
      </t>
    </mdx>
    <mdx n="0" f="v">
      <t c="3" si="227">
        <n x="225"/>
        <n x="432"/>
        <n x="9"/>
      </t>
    </mdx>
    <mdx n="0" f="v">
      <t c="3" si="227">
        <n x="225"/>
        <n x="422"/>
        <n x="9"/>
      </t>
    </mdx>
    <mdx n="0" f="v">
      <t c="3" si="227">
        <n x="225"/>
        <n x="423"/>
        <n x="9"/>
      </t>
    </mdx>
    <mdx n="0" f="v">
      <t c="3" si="227">
        <n x="225"/>
        <n x="424"/>
        <n x="9"/>
      </t>
    </mdx>
    <mdx n="0" f="v">
      <t c="3" si="227">
        <n x="225"/>
        <n x="425"/>
        <n x="9"/>
      </t>
    </mdx>
    <mdx n="0" f="v">
      <t c="3" si="227">
        <n x="225"/>
        <n x="348"/>
        <n x="9"/>
      </t>
    </mdx>
    <mdx n="0" f="v">
      <t c="3" si="227">
        <n x="225"/>
        <n x="327"/>
        <n x="9"/>
      </t>
    </mdx>
    <mdx n="0" f="v">
      <t c="3" si="227">
        <n x="225"/>
        <n x="426"/>
        <n x="9"/>
      </t>
    </mdx>
    <mdx n="0" f="v">
      <t c="3" si="227">
        <n x="225"/>
        <n x="433"/>
        <n x="9"/>
      </t>
    </mdx>
    <mdx n="0" f="v">
      <t c="3" si="227">
        <n x="225"/>
        <n x="442"/>
        <n x="9"/>
      </t>
    </mdx>
    <mdx n="0" f="v">
      <t c="3" si="227">
        <n x="225"/>
        <n x="443"/>
        <n x="9"/>
      </t>
    </mdx>
    <mdx n="0" f="v">
      <t c="3" si="227">
        <n x="225"/>
        <n x="444"/>
        <n x="9"/>
      </t>
    </mdx>
    <mdx n="0" f="v">
      <t c="3" si="227">
        <n x="225"/>
        <n x="445"/>
        <n x="9"/>
      </t>
    </mdx>
    <mdx n="0" f="v">
      <t c="3" si="227">
        <n x="225"/>
        <n x="446"/>
        <n x="9"/>
      </t>
    </mdx>
    <mdx n="0" f="v">
      <t c="3" si="227">
        <n x="225"/>
        <n x="434"/>
        <n x="9"/>
      </t>
    </mdx>
    <mdx n="0" f="v">
      <t c="3" si="227">
        <n x="225"/>
        <n x="438"/>
        <n x="9"/>
      </t>
    </mdx>
    <mdx n="0" f="v">
      <t c="3" si="227">
        <n x="225"/>
        <n x="350"/>
        <n x="9"/>
      </t>
    </mdx>
    <mdx n="0" f="v">
      <t c="3" si="227">
        <n x="225"/>
        <n x="439"/>
        <n x="9"/>
      </t>
    </mdx>
    <mdx n="0" f="v">
      <t c="3" si="227">
        <n x="225"/>
        <n x="326"/>
        <n x="9"/>
      </t>
    </mdx>
    <mdx n="0" f="v">
      <t c="3" si="227">
        <n x="225"/>
        <n x="435"/>
        <n x="9"/>
      </t>
    </mdx>
    <mdx n="0" f="v">
      <t c="3" si="227">
        <n x="225"/>
        <n x="436"/>
        <n x="9"/>
      </t>
    </mdx>
    <mdx n="0" f="v">
      <t c="3" si="227">
        <n x="225"/>
        <n x="437"/>
        <n x="9"/>
      </t>
    </mdx>
    <mdx n="0" f="v">
      <t c="3" si="227">
        <n x="225"/>
        <n x="294"/>
        <n x="9"/>
      </t>
    </mdx>
    <mdx n="0" f="v">
      <t c="3" si="227">
        <n x="225"/>
        <n x="293"/>
        <n x="9"/>
      </t>
    </mdx>
    <mdx n="0" f="v">
      <t c="3" si="227">
        <n x="225"/>
        <n x="452"/>
        <n x="9"/>
      </t>
    </mdx>
    <mdx n="0" f="v">
      <t c="3" si="227">
        <n x="225"/>
        <n x="276"/>
        <n x="9"/>
      </t>
    </mdx>
    <mdx n="0" f="v">
      <t c="3" si="227">
        <n x="225"/>
        <n x="453"/>
        <n x="9"/>
      </t>
    </mdx>
    <mdx n="0" f="v">
      <t c="3" si="227">
        <n x="225"/>
        <n x="454"/>
        <n x="9"/>
      </t>
    </mdx>
    <mdx n="0" f="v">
      <t c="3" si="227">
        <n x="225"/>
        <n x="455"/>
        <n x="9"/>
      </t>
    </mdx>
    <mdx n="0" f="v">
      <t c="3" si="227">
        <n x="225"/>
        <n x="456"/>
        <n x="9"/>
      </t>
    </mdx>
    <mdx n="0" f="v">
      <t c="3" si="227">
        <n x="225"/>
        <n x="459"/>
        <n x="9"/>
      </t>
    </mdx>
    <mdx n="0" f="v">
      <t c="3" si="227">
        <n x="225"/>
        <n x="448"/>
        <n x="9"/>
      </t>
    </mdx>
    <mdx n="0" f="v">
      <t c="3" si="227">
        <n x="225"/>
        <n x="449"/>
        <n x="9"/>
      </t>
    </mdx>
    <mdx n="0" f="v">
      <t c="3" si="227">
        <n x="225"/>
        <n x="440"/>
        <n x="9"/>
      </t>
    </mdx>
    <mdx n="0" f="v">
      <t c="3" si="227">
        <n x="225"/>
        <n x="441"/>
        <n x="9"/>
      </t>
    </mdx>
    <mdx n="0" f="v">
      <t c="3" si="227">
        <n x="225"/>
        <n x="447"/>
        <n x="9"/>
      </t>
    </mdx>
    <mdx n="0" f="v">
      <t c="3" si="227">
        <n x="225"/>
        <n x="346"/>
        <n x="9"/>
      </t>
    </mdx>
    <mdx n="0" f="v">
      <t c="3" si="227">
        <n x="225"/>
        <n x="461"/>
        <n x="9"/>
      </t>
    </mdx>
    <mdx n="0" f="v">
      <t c="3" si="227">
        <n x="225"/>
        <n x="462"/>
        <n x="9"/>
      </t>
    </mdx>
    <mdx n="0" f="v">
      <t c="3" si="227">
        <n x="225"/>
        <n x="463"/>
        <n x="9"/>
      </t>
    </mdx>
    <mdx n="0" f="v">
      <t c="3" si="227">
        <n x="225"/>
        <n x="464"/>
        <n x="9"/>
      </t>
    </mdx>
    <mdx n="0" f="v">
      <t c="3" si="227">
        <n x="225"/>
        <n x="465"/>
        <n x="9"/>
      </t>
    </mdx>
    <mdx n="0" f="v">
      <t c="3" si="227">
        <n x="225"/>
        <n x="466"/>
        <n x="9"/>
      </t>
    </mdx>
    <mdx n="0" f="v">
      <t c="3" si="227">
        <n x="225"/>
        <n x="467"/>
        <n x="9"/>
      </t>
    </mdx>
    <mdx n="0" f="v">
      <t c="3" si="227">
        <n x="225"/>
        <n x="474"/>
        <n x="9"/>
      </t>
    </mdx>
    <mdx n="0" f="v">
      <t c="3" si="227">
        <n x="225"/>
        <n x="450"/>
        <n x="9"/>
      </t>
    </mdx>
    <mdx n="0" f="v">
      <t c="3" si="227">
        <n x="225"/>
        <n x="451"/>
        <n x="9"/>
      </t>
    </mdx>
    <mdx n="0" f="v">
      <t c="3" si="227">
        <n x="225"/>
        <n x="457"/>
        <n x="9"/>
      </t>
    </mdx>
    <mdx n="0" f="v">
      <t c="3" si="227">
        <n x="225"/>
        <n x="458"/>
        <n x="9"/>
      </t>
    </mdx>
    <mdx n="0" f="v">
      <t c="3" si="227">
        <n x="225"/>
        <n x="473"/>
        <n x="9"/>
      </t>
    </mdx>
    <mdx n="0" f="v">
      <t c="3" si="227">
        <n x="225"/>
        <n x="475"/>
        <n x="9"/>
      </t>
    </mdx>
    <mdx n="0" f="v">
      <t c="3" si="227">
        <n x="225"/>
        <n x="476"/>
        <n x="9"/>
      </t>
    </mdx>
    <mdx n="0" f="v">
      <t c="3" si="227">
        <n x="225"/>
        <n x="460"/>
        <n x="9"/>
      </t>
    </mdx>
    <mdx n="0" f="v">
      <t c="3" si="227">
        <n x="225"/>
        <n x="468"/>
        <n x="9"/>
      </t>
    </mdx>
    <mdx n="0" f="v">
      <t c="3" si="227">
        <n x="225"/>
        <n x="469"/>
        <n x="9"/>
      </t>
    </mdx>
    <mdx n="0" f="v">
      <t c="3" si="227">
        <n x="225"/>
        <n x="470"/>
        <n x="9"/>
      </t>
    </mdx>
    <mdx n="0" f="v">
      <t c="3" si="227">
        <n x="225"/>
        <n x="484"/>
        <n x="9"/>
      </t>
    </mdx>
    <mdx n="0" f="v">
      <t c="3" si="227">
        <n x="225"/>
        <n x="483"/>
        <n x="9"/>
      </t>
    </mdx>
    <mdx n="0" f="v">
      <t c="3" si="227">
        <n x="225"/>
        <n x="472"/>
        <n x="9"/>
      </t>
    </mdx>
    <mdx n="0" f="v">
      <t c="3" si="227">
        <n x="225"/>
        <n x="480"/>
        <n x="9"/>
      </t>
    </mdx>
    <mdx n="0" f="v">
      <t c="3" si="227">
        <n x="225"/>
        <n x="481"/>
        <n x="9"/>
      </t>
    </mdx>
    <mdx n="0" f="v">
      <t c="3" si="227">
        <n x="225"/>
        <n x="471"/>
        <n x="9"/>
      </t>
    </mdx>
    <mdx n="0" f="v">
      <t c="3" si="227">
        <n x="225"/>
        <n x="477"/>
        <n x="9"/>
      </t>
    </mdx>
    <mdx n="0" f="v">
      <t c="3" si="227">
        <n x="225"/>
        <n x="478"/>
        <n x="9"/>
      </t>
    </mdx>
    <mdx n="0" f="v">
      <t c="3" si="227">
        <n x="225"/>
        <n x="479"/>
        <n x="9"/>
      </t>
    </mdx>
    <mdx n="0" f="v">
      <t c="3" si="227">
        <n x="225"/>
        <n x="485"/>
        <n x="9"/>
      </t>
    </mdx>
    <mdx n="0" f="v">
      <t c="3" si="227">
        <n x="225"/>
        <n x="486"/>
        <n x="9"/>
      </t>
    </mdx>
    <mdx n="0" f="v">
      <t c="3" si="227">
        <n x="225"/>
        <n x="482"/>
        <n x="9"/>
      </t>
    </mdx>
    <mdx n="0" f="v">
      <t c="3" si="227">
        <n x="225"/>
        <n x="487"/>
        <n x="9"/>
      </t>
    </mdx>
    <mdx n="0" f="v">
      <t c="3" si="227">
        <n x="225"/>
        <n x="488"/>
        <n x="9"/>
      </t>
    </mdx>
    <mdx n="0" f="v">
      <t c="3" si="227">
        <n x="225"/>
        <n x="489"/>
        <n x="9"/>
      </t>
    </mdx>
    <mdx n="0" f="v">
      <t c="3" si="227">
        <n x="225"/>
        <n x="494"/>
        <n x="9"/>
      </t>
    </mdx>
    <mdx n="0" f="v">
      <t c="3" si="227">
        <n x="225"/>
        <n x="491"/>
        <n x="9"/>
      </t>
    </mdx>
    <mdx n="0" f="v">
      <t c="3" si="227">
        <n x="225"/>
        <n x="495"/>
        <n x="9"/>
      </t>
    </mdx>
    <mdx n="0" f="v">
      <t c="3" si="227">
        <n x="225"/>
        <n x="490"/>
        <n x="9"/>
      </t>
    </mdx>
    <mdx n="0" f="v">
      <t c="3" si="227">
        <n x="225"/>
        <n x="492"/>
        <n x="9"/>
      </t>
    </mdx>
    <mdx n="0" f="v">
      <t c="3" si="227">
        <n x="225"/>
        <n x="493"/>
        <n x="9"/>
      </t>
    </mdx>
    <mdx n="0" f="v">
      <t c="3" si="227">
        <n x="225"/>
        <n x="496"/>
        <n x="9"/>
      </t>
    </mdx>
    <mdx n="0" f="v">
      <t c="3" si="227">
        <n x="225"/>
        <n x="500"/>
        <n x="9"/>
      </t>
    </mdx>
    <mdx n="0" f="v">
      <t c="3" si="227">
        <n x="225"/>
        <n x="501"/>
        <n x="9"/>
      </t>
    </mdx>
    <mdx n="0" f="v">
      <t c="3" si="227">
        <n x="225"/>
        <n x="502"/>
        <n x="9"/>
      </t>
    </mdx>
    <mdx n="0" f="v">
      <t c="3" si="227">
        <n x="225"/>
        <n x="508"/>
        <n x="9"/>
      </t>
    </mdx>
    <mdx n="0" f="v">
      <t c="3" si="227">
        <n x="225"/>
        <n x="503"/>
        <n x="9"/>
      </t>
    </mdx>
    <mdx n="0" f="v">
      <t c="3" si="227">
        <n x="225"/>
        <n x="497"/>
        <n x="9"/>
      </t>
    </mdx>
    <mdx n="0" f="v">
      <t c="3" si="227">
        <n x="225"/>
        <n x="498"/>
        <n x="9"/>
      </t>
    </mdx>
    <mdx n="0" f="v">
      <t c="3" si="227">
        <n x="225"/>
        <n x="499"/>
        <n x="9"/>
      </t>
    </mdx>
    <mdx n="0" f="v">
      <t c="3" si="227">
        <n x="225"/>
        <n x="509"/>
        <n x="9"/>
      </t>
    </mdx>
    <mdx n="0" f="v">
      <t c="3" si="227">
        <n x="225"/>
        <n x="504"/>
        <n x="9"/>
      </t>
    </mdx>
    <mdx n="0" f="v">
      <t c="3" si="227">
        <n x="225"/>
        <n x="505"/>
        <n x="9"/>
      </t>
    </mdx>
    <mdx n="0" f="v">
      <t c="3" si="227">
        <n x="225"/>
        <n x="506"/>
        <n x="9"/>
      </t>
    </mdx>
    <mdx n="0" f="v">
      <t c="3" si="227">
        <n x="225"/>
        <n x="507"/>
        <n x="9"/>
      </t>
    </mdx>
    <mdx n="0" f="v">
      <t c="3" si="227">
        <n x="225"/>
        <n x="513"/>
        <n x="9"/>
      </t>
    </mdx>
    <mdx n="0" f="v">
      <t c="3" si="227">
        <n x="225"/>
        <n x="514"/>
        <n x="9"/>
      </t>
    </mdx>
    <mdx n="0" f="v">
      <t c="3" si="227">
        <n x="225"/>
        <n x="515"/>
        <n x="9"/>
      </t>
    </mdx>
    <mdx n="0" f="v">
      <t c="3" si="227">
        <n x="225"/>
        <n x="516"/>
        <n x="9"/>
      </t>
    </mdx>
    <mdx n="0" f="v">
      <t c="3" si="227">
        <n x="225"/>
        <n x="512"/>
        <n x="9"/>
      </t>
    </mdx>
    <mdx n="0" f="v">
      <t c="3" si="227">
        <n x="225"/>
        <n x="510"/>
        <n x="9"/>
      </t>
    </mdx>
    <mdx n="0" f="v">
      <t c="3" si="227">
        <n x="225"/>
        <n x="511"/>
        <n x="9"/>
      </t>
    </mdx>
    <mdx n="0" f="v">
      <t c="3" si="227">
        <n x="225"/>
        <n x="525"/>
        <n x="9"/>
      </t>
    </mdx>
    <mdx n="0" f="v">
      <t c="3" si="227">
        <n x="225"/>
        <n x="522"/>
        <n x="9"/>
      </t>
    </mdx>
    <mdx n="0" f="v">
      <t c="3" si="227">
        <n x="225"/>
        <n x="526"/>
        <n x="9"/>
      </t>
    </mdx>
    <mdx n="0" f="v">
      <t c="3" si="227">
        <n x="225"/>
        <n x="519"/>
        <n x="9"/>
      </t>
    </mdx>
    <mdx n="0" f="v">
      <t c="3" si="227">
        <n x="225"/>
        <n x="520"/>
        <n x="9"/>
      </t>
    </mdx>
    <mdx n="0" f="v">
      <t c="3" si="227">
        <n x="225"/>
        <n x="521"/>
        <n x="9"/>
      </t>
    </mdx>
    <mdx n="0" f="v">
      <t c="3" si="227">
        <n x="225"/>
        <n x="517"/>
        <n x="9"/>
      </t>
    </mdx>
    <mdx n="0" f="v">
      <t c="3" si="227">
        <n x="225"/>
        <n x="518"/>
        <n x="9"/>
      </t>
    </mdx>
    <mdx n="0" f="v">
      <t c="3" si="227">
        <n x="225"/>
        <n x="524"/>
        <n x="9"/>
      </t>
    </mdx>
    <mdx n="0" f="v">
      <t c="3" si="227">
        <n x="225"/>
        <n x="523"/>
        <n x="9"/>
      </t>
    </mdx>
    <mdx n="0" f="v">
      <t c="3" si="227">
        <n x="225"/>
        <n x="528"/>
        <n x="9"/>
      </t>
    </mdx>
    <mdx n="0" f="v">
      <t c="3" si="227">
        <n x="225"/>
        <n x="529"/>
        <n x="9"/>
      </t>
    </mdx>
    <mdx n="0" f="v">
      <t c="3" si="227">
        <n x="225"/>
        <n x="527"/>
        <n x="9"/>
      </t>
    </mdx>
    <mdx n="0" f="v">
      <t c="3" si="227">
        <n x="225"/>
        <n x="531"/>
        <n x="9"/>
      </t>
    </mdx>
    <mdx n="0" f="v">
      <t c="3" si="227">
        <n x="225"/>
        <n x="532"/>
        <n x="9"/>
      </t>
    </mdx>
    <mdx n="0" f="v">
      <t c="3" si="227">
        <n x="225"/>
        <n x="533"/>
        <n x="9"/>
      </t>
    </mdx>
    <mdx n="0" f="v">
      <t c="3" si="227">
        <n x="225"/>
        <n x="530"/>
        <n x="9"/>
      </t>
    </mdx>
    <mdx n="0" f="v">
      <t c="3" si="227">
        <n x="225"/>
        <n x="534"/>
        <n x="9"/>
      </t>
    </mdx>
    <mdx n="0" f="v">
      <t c="3" si="227">
        <n x="225"/>
        <n x="535"/>
        <n x="9"/>
      </t>
    </mdx>
    <mdx n="0" f="v">
      <t c="3" si="227">
        <n x="225"/>
        <n x="537"/>
        <n x="9"/>
      </t>
    </mdx>
    <mdx n="0" f="v">
      <t c="3" si="227">
        <n x="225"/>
        <n x="536"/>
        <n x="9"/>
      </t>
    </mdx>
    <mdx n="0" f="v">
      <t c="3" si="227">
        <n x="225"/>
        <n x="538"/>
        <n x="9"/>
      </t>
    </mdx>
    <mdx n="0" f="v">
      <t c="3" si="227">
        <n x="225"/>
        <n x="540"/>
        <n x="9"/>
      </t>
    </mdx>
    <mdx n="0" f="v">
      <t c="3" si="227">
        <n x="225"/>
        <n x="539"/>
        <n x="9"/>
      </t>
    </mdx>
    <mdx n="0" f="v">
      <t c="3" si="227">
        <n x="225"/>
        <n x="543"/>
        <n x="9"/>
      </t>
    </mdx>
    <mdx n="0" f="v">
      <t c="3" si="227">
        <n x="225"/>
        <n x="544"/>
        <n x="9"/>
      </t>
    </mdx>
    <mdx n="0" f="v">
      <t c="3" si="227">
        <n x="225"/>
        <n x="541"/>
        <n x="9"/>
      </t>
    </mdx>
    <mdx n="0" f="v">
      <t c="3" si="227">
        <n x="225"/>
        <n x="545"/>
        <n x="9"/>
      </t>
    </mdx>
    <mdx n="0" f="v">
      <t c="3" si="227">
        <n x="225"/>
        <n x="542"/>
        <n x="9"/>
      </t>
    </mdx>
    <mdx n="0" f="v">
      <t c="3" si="227">
        <n x="225"/>
        <n x="546"/>
        <n x="9"/>
      </t>
    </mdx>
    <mdx n="0" f="v">
      <t c="3" si="227">
        <n x="225"/>
        <n x="272"/>
        <n x="198"/>
      </t>
    </mdx>
    <mdx n="0" f="v">
      <t c="3" si="227">
        <n x="225"/>
        <n x="273"/>
        <n x="198"/>
      </t>
    </mdx>
    <mdx n="0" f="v">
      <t c="3" si="227">
        <n x="225"/>
        <n x="271"/>
        <n x="198"/>
      </t>
    </mdx>
    <mdx n="0" f="v">
      <t c="3" si="227">
        <n x="225"/>
        <n x="270"/>
        <n x="198"/>
      </t>
    </mdx>
    <mdx n="0" f="v">
      <t c="3" si="227">
        <n x="225"/>
        <n x="269"/>
        <n x="198"/>
      </t>
    </mdx>
    <mdx n="0" f="v">
      <t c="3" si="227">
        <n x="225"/>
        <n x="268"/>
        <n x="198"/>
      </t>
    </mdx>
    <mdx n="0" f="v">
      <t c="3" si="227">
        <n x="225"/>
        <n x="355"/>
        <n x="198"/>
      </t>
    </mdx>
    <mdx n="0" f="v">
      <t c="3" si="227">
        <n x="225"/>
        <n x="357"/>
        <n x="198"/>
      </t>
    </mdx>
    <mdx n="0" f="v">
      <t c="3" si="227">
        <n x="225"/>
        <n x="358"/>
        <n x="198"/>
      </t>
    </mdx>
    <mdx n="0" f="v">
      <t c="3" si="227">
        <n x="225"/>
        <n x="359"/>
        <n x="198"/>
      </t>
    </mdx>
    <mdx n="0" f="v">
      <t c="3" si="227">
        <n x="225"/>
        <n x="360"/>
        <n x="198"/>
      </t>
    </mdx>
    <mdx n="0" f="v">
      <t c="3" si="227">
        <n x="225"/>
        <n x="361"/>
        <n x="198"/>
      </t>
    </mdx>
    <mdx n="0" f="v">
      <t c="3" si="227">
        <n x="225"/>
        <n x="254"/>
        <n x="198"/>
      </t>
    </mdx>
    <mdx n="0" f="v">
      <t c="3" si="227">
        <n x="225"/>
        <n x="283"/>
        <n x="198"/>
      </t>
    </mdx>
    <mdx n="0" f="v">
      <t c="3" si="227">
        <n x="225"/>
        <n x="547"/>
        <n x="198"/>
      </t>
    </mdx>
    <mdx n="0" f="v">
      <t c="3" si="227">
        <n x="225"/>
        <n x="362"/>
        <n x="198"/>
      </t>
    </mdx>
    <mdx n="0" f="v">
      <t c="3" si="227">
        <n x="225"/>
        <n x="363"/>
        <n x="198"/>
      </t>
    </mdx>
    <mdx n="0" f="v">
      <t c="3" si="227">
        <n x="225"/>
        <n x="364"/>
        <n x="198"/>
      </t>
    </mdx>
    <mdx n="0" f="v">
      <t c="3" si="227">
        <n x="225"/>
        <n x="548"/>
        <n x="198"/>
      </t>
    </mdx>
    <mdx n="0" f="v">
      <t c="3" si="227">
        <n x="225"/>
        <n x="365"/>
        <n x="198"/>
      </t>
    </mdx>
    <mdx n="0" f="v">
      <t c="3" si="227">
        <n x="225"/>
        <n x="366"/>
        <n x="198"/>
      </t>
    </mdx>
    <mdx n="0" f="v">
      <t c="3" si="227">
        <n x="225"/>
        <n x="367"/>
        <n x="198"/>
      </t>
    </mdx>
    <mdx n="0" f="v">
      <t c="3" si="227">
        <n x="225"/>
        <n x="368"/>
        <n x="198"/>
      </t>
    </mdx>
    <mdx n="0" f="v">
      <t c="3" si="227">
        <n x="225"/>
        <n x="369"/>
        <n x="198"/>
      </t>
    </mdx>
    <mdx n="0" f="v">
      <t c="3" si="227">
        <n x="225"/>
        <n x="307"/>
        <n x="198"/>
      </t>
    </mdx>
    <mdx n="0" f="v">
      <t c="3" si="227">
        <n x="225"/>
        <n x="370"/>
        <n x="198"/>
      </t>
    </mdx>
    <mdx n="0" f="v">
      <t c="3" si="227">
        <n x="225"/>
        <n x="371"/>
        <n x="198"/>
      </t>
    </mdx>
    <mdx n="0" f="v">
      <t c="3" si="227">
        <n x="225"/>
        <n x="372"/>
        <n x="198"/>
      </t>
    </mdx>
    <mdx n="0" f="v">
      <t c="3" si="227">
        <n x="225"/>
        <n x="373"/>
        <n x="198"/>
      </t>
    </mdx>
    <mdx n="0" f="v">
      <t c="3" si="227">
        <n x="225"/>
        <n x="374"/>
        <n x="198"/>
      </t>
    </mdx>
    <mdx n="0" f="v">
      <t c="3" si="227">
        <n x="225"/>
        <n x="375"/>
        <n x="198"/>
      </t>
    </mdx>
    <mdx n="0" f="v">
      <t c="3" si="227">
        <n x="225"/>
        <n x="281"/>
        <n x="198"/>
      </t>
    </mdx>
    <mdx n="0" f="v">
      <t c="3" si="227">
        <n x="225"/>
        <n x="376"/>
        <n x="198"/>
      </t>
    </mdx>
    <mdx n="0" f="v">
      <t c="3" si="227">
        <n x="225"/>
        <n x="377"/>
        <n x="198"/>
      </t>
    </mdx>
    <mdx n="0" f="v">
      <t c="3" si="227">
        <n x="225"/>
        <n x="280"/>
        <n x="198"/>
      </t>
    </mdx>
    <mdx n="0" f="v">
      <t c="3" si="227">
        <n x="225"/>
        <n x="311"/>
        <n x="198"/>
      </t>
    </mdx>
    <mdx n="0" f="v">
      <t c="3" si="227">
        <n x="225"/>
        <n x="378"/>
        <n x="198"/>
      </t>
    </mdx>
    <mdx n="0" f="v">
      <t c="3" si="227">
        <n x="225"/>
        <n x="379"/>
        <n x="198"/>
      </t>
    </mdx>
    <mdx n="0" f="v">
      <t c="3" si="227">
        <n x="225"/>
        <n x="380"/>
        <n x="198"/>
      </t>
    </mdx>
    <mdx n="0" f="v">
      <t c="3" si="227">
        <n x="225"/>
        <n x="381"/>
        <n x="198"/>
      </t>
    </mdx>
    <mdx n="0" f="v">
      <t c="3" si="227">
        <n x="225"/>
        <n x="382"/>
        <n x="198"/>
      </t>
    </mdx>
    <mdx n="0" f="v">
      <t c="3" si="227">
        <n x="225"/>
        <n x="304"/>
        <n x="198"/>
      </t>
    </mdx>
    <mdx n="0" f="v">
      <t c="3" si="227">
        <n x="225"/>
        <n x="383"/>
        <n x="198"/>
      </t>
    </mdx>
    <mdx n="0" f="v">
      <t c="3" si="227">
        <n x="225"/>
        <n x="384"/>
        <n x="198"/>
      </t>
    </mdx>
    <mdx n="0" f="v">
      <t c="3" si="227">
        <n x="225"/>
        <n x="385"/>
        <n x="198"/>
      </t>
    </mdx>
    <mdx n="0" f="v">
      <t c="3" si="227">
        <n x="225"/>
        <n x="386"/>
        <n x="198"/>
      </t>
    </mdx>
    <mdx n="0" f="v">
      <t c="3" si="227">
        <n x="225"/>
        <n x="387"/>
        <n x="198"/>
      </t>
    </mdx>
    <mdx n="0" f="v">
      <t c="3" si="227">
        <n x="225"/>
        <n x="388"/>
        <n x="198"/>
      </t>
    </mdx>
    <mdx n="0" f="v">
      <t c="3" si="227">
        <n x="225"/>
        <n x="389"/>
        <n x="198"/>
      </t>
    </mdx>
    <mdx n="0" f="v">
      <t c="3" si="227">
        <n x="225"/>
        <n x="390"/>
        <n x="198"/>
      </t>
    </mdx>
    <mdx n="0" f="v">
      <t c="3" si="227">
        <n x="225"/>
        <n x="393"/>
        <n x="198"/>
      </t>
    </mdx>
    <mdx n="0" f="v">
      <t c="3" si="227">
        <n x="225"/>
        <n x="394"/>
        <n x="198"/>
      </t>
    </mdx>
    <mdx n="0" f="v">
      <t c="3" si="227">
        <n x="225"/>
        <n x="395"/>
        <n x="198"/>
      </t>
    </mdx>
    <mdx n="0" f="v">
      <t c="3" si="227">
        <n x="225"/>
        <n x="278"/>
        <n x="198"/>
      </t>
    </mdx>
    <mdx n="0" f="v">
      <t c="3" si="227">
        <n x="225"/>
        <n x="396"/>
        <n x="198"/>
      </t>
    </mdx>
    <mdx n="0" f="v">
      <t c="3" si="227">
        <n x="225"/>
        <n x="397"/>
        <n x="198"/>
      </t>
    </mdx>
    <mdx n="0" f="v">
      <t c="3" si="227">
        <n x="225"/>
        <n x="398"/>
        <n x="198"/>
      </t>
    </mdx>
    <mdx n="0" f="v">
      <t c="3" si="227">
        <n x="225"/>
        <n x="392"/>
        <n x="198"/>
      </t>
    </mdx>
    <mdx n="0" f="v">
      <t c="3" si="227">
        <n x="225"/>
        <n x="404"/>
        <n x="198"/>
      </t>
    </mdx>
    <mdx n="0" f="v">
      <t c="3" si="227">
        <n x="225"/>
        <n x="405"/>
        <n x="198"/>
      </t>
    </mdx>
    <mdx n="0" f="v">
      <t c="3" si="227">
        <n x="225"/>
        <n x="406"/>
        <n x="198"/>
      </t>
    </mdx>
    <mdx n="0" f="v">
      <t c="3" si="227">
        <n x="225"/>
        <n x="407"/>
        <n x="198"/>
      </t>
    </mdx>
    <mdx n="0" f="v">
      <t c="3" si="227">
        <n x="225"/>
        <n x="408"/>
        <n x="198"/>
      </t>
    </mdx>
    <mdx n="0" f="v">
      <t c="3" si="227">
        <n x="225"/>
        <n x="409"/>
        <n x="198"/>
      </t>
    </mdx>
    <mdx n="0" f="v">
      <t c="3" si="227">
        <n x="225"/>
        <n x="410"/>
        <n x="198"/>
      </t>
    </mdx>
    <mdx n="0" f="v">
      <t c="3" si="227">
        <n x="225"/>
        <n x="391"/>
        <n x="198"/>
      </t>
    </mdx>
    <mdx n="0" f="v">
      <t c="3" si="227">
        <n x="225"/>
        <n x="399"/>
        <n x="198"/>
      </t>
    </mdx>
    <mdx n="0" f="v">
      <t c="3" si="227">
        <n x="225"/>
        <n x="400"/>
        <n x="198"/>
      </t>
    </mdx>
    <mdx n="0" f="v">
      <t c="3" si="227">
        <n x="225"/>
        <n x="401"/>
        <n x="198"/>
      </t>
    </mdx>
    <mdx n="0" f="v">
      <t c="3" si="227">
        <n x="225"/>
        <n x="402"/>
        <n x="198"/>
      </t>
    </mdx>
    <mdx n="0" f="v">
      <t c="3" si="227">
        <n x="225"/>
        <n x="277"/>
        <n x="198"/>
      </t>
    </mdx>
    <mdx n="0" f="v">
      <t c="3" si="227">
        <n x="225"/>
        <n x="417"/>
        <n x="198"/>
      </t>
    </mdx>
    <mdx n="0" f="v">
      <t c="3" si="227">
        <n x="225"/>
        <n x="418"/>
        <n x="198"/>
      </t>
    </mdx>
    <mdx n="0" f="v">
      <t c="3" si="227">
        <n x="225"/>
        <n x="419"/>
        <n x="198"/>
      </t>
    </mdx>
    <mdx n="0" f="v">
      <t c="3" si="227">
        <n x="225"/>
        <n x="420"/>
        <n x="198"/>
      </t>
    </mdx>
    <mdx n="0" f="v">
      <t c="3" si="227">
        <n x="225"/>
        <n x="301"/>
        <n x="198"/>
      </t>
    </mdx>
    <mdx n="0" f="v">
      <t c="3" si="227">
        <n x="225"/>
        <n x="299"/>
        <n x="198"/>
      </t>
    </mdx>
    <mdx n="0" f="v">
      <t c="3" si="227">
        <n x="225"/>
        <n x="421"/>
        <n x="198"/>
      </t>
    </mdx>
    <mdx n="0" f="v">
      <t c="3" si="227">
        <n x="225"/>
        <n x="427"/>
        <n x="198"/>
      </t>
    </mdx>
    <mdx n="0" f="v">
      <t c="3" si="227">
        <n x="225"/>
        <n x="411"/>
        <n x="198"/>
      </t>
    </mdx>
    <mdx n="0" f="v">
      <t c="3" si="227">
        <n x="225"/>
        <n x="403"/>
        <n x="198"/>
      </t>
    </mdx>
    <mdx n="0" f="v">
      <t c="3" si="227">
        <n x="225"/>
        <n x="412"/>
        <n x="198"/>
      </t>
    </mdx>
    <mdx n="0" f="v">
      <t c="3" si="227">
        <n x="225"/>
        <n x="413"/>
        <n x="198"/>
      </t>
    </mdx>
    <mdx n="0" f="v">
      <t c="3" si="227">
        <n x="225"/>
        <n x="414"/>
        <n x="198"/>
      </t>
    </mdx>
    <mdx n="0" f="v">
      <t c="3" si="227">
        <n x="225"/>
        <n x="415"/>
        <n x="198"/>
      </t>
    </mdx>
    <mdx n="0" f="v">
      <t c="3" si="227">
        <n x="225"/>
        <n x="416"/>
        <n x="198"/>
      </t>
    </mdx>
    <mdx n="0" f="v">
      <t c="3" si="227">
        <n x="225"/>
        <n x="329"/>
        <n x="198"/>
      </t>
    </mdx>
    <mdx n="0" f="v">
      <t c="3" si="227">
        <n x="225"/>
        <n x="428"/>
        <n x="198"/>
      </t>
    </mdx>
    <mdx n="0" f="v">
      <t c="3" si="227">
        <n x="225"/>
        <n x="328"/>
        <n x="198"/>
      </t>
    </mdx>
    <mdx n="0" f="v">
      <t c="3" si="227">
        <n x="225"/>
        <n x="429"/>
        <n x="198"/>
      </t>
    </mdx>
    <mdx n="0" f="v">
      <t c="3" si="227">
        <n x="225"/>
        <n x="430"/>
        <n x="198"/>
      </t>
    </mdx>
    <mdx n="0" f="v">
      <t c="3" si="227">
        <n x="225"/>
        <n x="431"/>
        <n x="198"/>
      </t>
    </mdx>
    <mdx n="0" f="v">
      <t c="3" si="227">
        <n x="225"/>
        <n x="432"/>
        <n x="198"/>
      </t>
    </mdx>
    <mdx n="0" f="v">
      <t c="3" si="227">
        <n x="225"/>
        <n x="422"/>
        <n x="198"/>
      </t>
    </mdx>
    <mdx n="0" f="v">
      <t c="3" si="227">
        <n x="225"/>
        <n x="423"/>
        <n x="198"/>
      </t>
    </mdx>
    <mdx n="0" f="v">
      <t c="3" si="227">
        <n x="225"/>
        <n x="424"/>
        <n x="198"/>
      </t>
    </mdx>
    <mdx n="0" f="v">
      <t c="3" si="227">
        <n x="225"/>
        <n x="425"/>
        <n x="198"/>
      </t>
    </mdx>
    <mdx n="0" f="v">
      <t c="3" si="227">
        <n x="225"/>
        <n x="348"/>
        <n x="198"/>
      </t>
    </mdx>
    <mdx n="0" f="v">
      <t c="3" si="227">
        <n x="225"/>
        <n x="327"/>
        <n x="198"/>
      </t>
    </mdx>
    <mdx n="0" f="v">
      <t c="3" si="227">
        <n x="225"/>
        <n x="426"/>
        <n x="198"/>
      </t>
    </mdx>
    <mdx n="0" f="v">
      <t c="3" si="227">
        <n x="225"/>
        <n x="433"/>
        <n x="198"/>
      </t>
    </mdx>
    <mdx n="0" f="v">
      <t c="3" si="227">
        <n x="225"/>
        <n x="442"/>
        <n x="198"/>
      </t>
    </mdx>
    <mdx n="0" f="v">
      <t c="3" si="227">
        <n x="225"/>
        <n x="443"/>
        <n x="198"/>
      </t>
    </mdx>
    <mdx n="0" f="v">
      <t c="3" si="227">
        <n x="225"/>
        <n x="444"/>
        <n x="198"/>
      </t>
    </mdx>
    <mdx n="0" f="v">
      <t c="3" si="227">
        <n x="225"/>
        <n x="445"/>
        <n x="198"/>
      </t>
    </mdx>
    <mdx n="0" f="v">
      <t c="3" si="227">
        <n x="225"/>
        <n x="446"/>
        <n x="198"/>
      </t>
    </mdx>
    <mdx n="0" f="v">
      <t c="3" si="227">
        <n x="225"/>
        <n x="438"/>
        <n x="198"/>
      </t>
    </mdx>
    <mdx n="0" f="v">
      <t c="3" si="227">
        <n x="225"/>
        <n x="350"/>
        <n x="198"/>
      </t>
    </mdx>
    <mdx n="0" f="v">
      <t c="3" si="227">
        <n x="225"/>
        <n x="439"/>
        <n x="198"/>
      </t>
    </mdx>
    <mdx n="0" f="v">
      <t c="3" si="227">
        <n x="225"/>
        <n x="434"/>
        <n x="198"/>
      </t>
    </mdx>
    <mdx n="0" f="v">
      <t c="3" si="227">
        <n x="225"/>
        <n x="326"/>
        <n x="198"/>
      </t>
    </mdx>
    <mdx n="0" f="v">
      <t c="3" si="227">
        <n x="225"/>
        <n x="435"/>
        <n x="198"/>
      </t>
    </mdx>
    <mdx n="0" f="v">
      <t c="3" si="227">
        <n x="225"/>
        <n x="436"/>
        <n x="198"/>
      </t>
    </mdx>
    <mdx n="0" f="v">
      <t c="3" si="227">
        <n x="225"/>
        <n x="437"/>
        <n x="198"/>
      </t>
    </mdx>
    <mdx n="0" f="v">
      <t c="3" si="227">
        <n x="225"/>
        <n x="294"/>
        <n x="198"/>
      </t>
    </mdx>
    <mdx n="0" f="v">
      <t c="3" si="227">
        <n x="225"/>
        <n x="293"/>
        <n x="198"/>
      </t>
    </mdx>
    <mdx n="0" f="v">
      <t c="3" si="227">
        <n x="225"/>
        <n x="452"/>
        <n x="198"/>
      </t>
    </mdx>
    <mdx n="0" f="v">
      <t c="3" si="227">
        <n x="225"/>
        <n x="276"/>
        <n x="198"/>
      </t>
    </mdx>
    <mdx n="0" f="v">
      <t c="3" si="227">
        <n x="225"/>
        <n x="453"/>
        <n x="198"/>
      </t>
    </mdx>
    <mdx n="0" f="v">
      <t c="3" si="227">
        <n x="225"/>
        <n x="454"/>
        <n x="198"/>
      </t>
    </mdx>
    <mdx n="0" f="v">
      <t c="3" si="227">
        <n x="225"/>
        <n x="455"/>
        <n x="198"/>
      </t>
    </mdx>
    <mdx n="0" f="v">
      <t c="3" si="227">
        <n x="225"/>
        <n x="456"/>
        <n x="198"/>
      </t>
    </mdx>
    <mdx n="0" f="v">
      <t c="3" si="227">
        <n x="225"/>
        <n x="448"/>
        <n x="198"/>
      </t>
    </mdx>
    <mdx n="0" f="v">
      <t c="3" si="227">
        <n x="225"/>
        <n x="449"/>
        <n x="198"/>
      </t>
    </mdx>
    <mdx n="0" f="v">
      <t c="3" si="227">
        <n x="225"/>
        <n x="440"/>
        <n x="198"/>
      </t>
    </mdx>
    <mdx n="0" f="v">
      <t c="3" si="227">
        <n x="225"/>
        <n x="441"/>
        <n x="198"/>
      </t>
    </mdx>
    <mdx n="0" f="v">
      <t c="3" si="227">
        <n x="225"/>
        <n x="447"/>
        <n x="198"/>
      </t>
    </mdx>
    <mdx n="0" f="v">
      <t c="3" si="227">
        <n x="225"/>
        <n x="459"/>
        <n x="198"/>
      </t>
    </mdx>
    <mdx n="0" f="v">
      <t c="3" si="227">
        <n x="225"/>
        <n x="346"/>
        <n x="198"/>
      </t>
    </mdx>
    <mdx n="0" f="v">
      <t c="3" si="227">
        <n x="225"/>
        <n x="461"/>
        <n x="198"/>
      </t>
    </mdx>
    <mdx n="0" f="v">
      <t c="3" si="227">
        <n x="225"/>
        <n x="462"/>
        <n x="198"/>
      </t>
    </mdx>
    <mdx n="0" f="v">
      <t c="3" si="227">
        <n x="225"/>
        <n x="463"/>
        <n x="198"/>
      </t>
    </mdx>
    <mdx n="0" f="v">
      <t c="3" si="227">
        <n x="225"/>
        <n x="464"/>
        <n x="198"/>
      </t>
    </mdx>
    <mdx n="0" f="v">
      <t c="3" si="227">
        <n x="225"/>
        <n x="465"/>
        <n x="198"/>
      </t>
    </mdx>
    <mdx n="0" f="v">
      <t c="3" si="227">
        <n x="225"/>
        <n x="466"/>
        <n x="198"/>
      </t>
    </mdx>
    <mdx n="0" f="v">
      <t c="3" si="227">
        <n x="225"/>
        <n x="467"/>
        <n x="198"/>
      </t>
    </mdx>
    <mdx n="0" f="v">
      <t c="3" si="227">
        <n x="225"/>
        <n x="473"/>
        <n x="198"/>
      </t>
    </mdx>
    <mdx n="0" f="v">
      <t c="3" si="227">
        <n x="225"/>
        <n x="474"/>
        <n x="198"/>
      </t>
    </mdx>
    <mdx n="0" f="v">
      <t c="3" si="227">
        <n x="225"/>
        <n x="450"/>
        <n x="198"/>
      </t>
    </mdx>
    <mdx n="0" f="v">
      <t c="3" si="227">
        <n x="225"/>
        <n x="451"/>
        <n x="198"/>
      </t>
    </mdx>
    <mdx n="0" f="v">
      <t c="3" si="227">
        <n x="225"/>
        <n x="457"/>
        <n x="198"/>
      </t>
    </mdx>
    <mdx n="0" f="v">
      <t c="3" si="227">
        <n x="225"/>
        <n x="458"/>
        <n x="198"/>
      </t>
    </mdx>
    <mdx n="0" f="v">
      <t c="3" si="227">
        <n x="225"/>
        <n x="475"/>
        <n x="198"/>
      </t>
    </mdx>
    <mdx n="0" f="v">
      <t c="3" si="227">
        <n x="225"/>
        <n x="476"/>
        <n x="198"/>
      </t>
    </mdx>
    <mdx n="0" f="v">
      <t c="3" si="227">
        <n x="225"/>
        <n x="460"/>
        <n x="198"/>
      </t>
    </mdx>
    <mdx n="0" f="v">
      <t c="3" si="227">
        <n x="225"/>
        <n x="468"/>
        <n x="198"/>
      </t>
    </mdx>
    <mdx n="0" f="v">
      <t c="3" si="227">
        <n x="225"/>
        <n x="469"/>
        <n x="198"/>
      </t>
    </mdx>
    <mdx n="0" f="v">
      <t c="3" si="227">
        <n x="225"/>
        <n x="470"/>
        <n x="198"/>
      </t>
    </mdx>
    <mdx n="0" f="v">
      <t c="3" si="227">
        <n x="225"/>
        <n x="472"/>
        <n x="198"/>
      </t>
    </mdx>
    <mdx n="0" f="v">
      <t c="3" si="227">
        <n x="225"/>
        <n x="480"/>
        <n x="198"/>
      </t>
    </mdx>
    <mdx n="0" f="v">
      <t c="3" si="227">
        <n x="225"/>
        <n x="481"/>
        <n x="198"/>
      </t>
    </mdx>
    <mdx n="0" f="v">
      <t c="3" si="227">
        <n x="225"/>
        <n x="483"/>
        <n x="198"/>
      </t>
    </mdx>
    <mdx n="0" f="v">
      <t c="3" si="227">
        <n x="225"/>
        <n x="471"/>
        <n x="198"/>
      </t>
    </mdx>
    <mdx n="0" f="v">
      <t c="3" si="227">
        <n x="225"/>
        <n x="477"/>
        <n x="198"/>
      </t>
    </mdx>
    <mdx n="0" f="v">
      <t c="3" si="227">
        <n x="225"/>
        <n x="478"/>
        <n x="198"/>
      </t>
    </mdx>
    <mdx n="0" f="v">
      <t c="3" si="227">
        <n x="225"/>
        <n x="479"/>
        <n x="198"/>
      </t>
    </mdx>
    <mdx n="0" f="v">
      <t c="3" si="227">
        <n x="225"/>
        <n x="484"/>
        <n x="198"/>
      </t>
    </mdx>
    <mdx n="0" f="v">
      <t c="3" si="227">
        <n x="225"/>
        <n x="485"/>
        <n x="198"/>
      </t>
    </mdx>
    <mdx n="0" f="v">
      <t c="3" si="227">
        <n x="225"/>
        <n x="486"/>
        <n x="198"/>
      </t>
    </mdx>
    <mdx n="0" f="v">
      <t c="3" si="227">
        <n x="225"/>
        <n x="482"/>
        <n x="198"/>
      </t>
    </mdx>
    <mdx n="0" f="v">
      <t c="3" si="227">
        <n x="225"/>
        <n x="487"/>
        <n x="198"/>
      </t>
    </mdx>
    <mdx n="0" f="v">
      <t c="3" si="227">
        <n x="225"/>
        <n x="488"/>
        <n x="198"/>
      </t>
    </mdx>
    <mdx n="0" f="v">
      <t c="3" si="227">
        <n x="225"/>
        <n x="489"/>
        <n x="198"/>
      </t>
    </mdx>
    <mdx n="0" f="v">
      <t c="3" si="227">
        <n x="225"/>
        <n x="491"/>
        <n x="198"/>
      </t>
    </mdx>
    <mdx n="0" f="v">
      <t c="3" si="227">
        <n x="225"/>
        <n x="495"/>
        <n x="198"/>
      </t>
    </mdx>
    <mdx n="0" f="v">
      <t c="3" si="227">
        <n x="225"/>
        <n x="494"/>
        <n x="198"/>
      </t>
    </mdx>
    <mdx n="0" f="v">
      <t c="3" si="227">
        <n x="225"/>
        <n x="490"/>
        <n x="198"/>
      </t>
    </mdx>
    <mdx n="0" f="v">
      <t c="3" si="227">
        <n x="225"/>
        <n x="492"/>
        <n x="198"/>
      </t>
    </mdx>
    <mdx n="0" f="v">
      <t c="3" si="227">
        <n x="225"/>
        <n x="493"/>
        <n x="198"/>
      </t>
    </mdx>
    <mdx n="0" f="v">
      <t c="3" si="227">
        <n x="225"/>
        <n x="508"/>
        <n x="198"/>
      </t>
    </mdx>
    <mdx n="0" f="v">
      <t c="3" si="227">
        <n x="225"/>
        <n x="496"/>
        <n x="198"/>
      </t>
    </mdx>
    <mdx n="0" f="v">
      <t c="3" si="227">
        <n x="225"/>
        <n x="500"/>
        <n x="198"/>
      </t>
    </mdx>
    <mdx n="0" f="v">
      <t c="3" si="227">
        <n x="225"/>
        <n x="501"/>
        <n x="198"/>
      </t>
    </mdx>
    <mdx n="0" f="v">
      <t c="3" si="227">
        <n x="225"/>
        <n x="502"/>
        <n x="198"/>
      </t>
    </mdx>
    <mdx n="0" f="v">
      <t c="3" si="227">
        <n x="225"/>
        <n x="497"/>
        <n x="198"/>
      </t>
    </mdx>
    <mdx n="0" f="v">
      <t c="3" si="227">
        <n x="225"/>
        <n x="498"/>
        <n x="198"/>
      </t>
    </mdx>
    <mdx n="0" f="v">
      <t c="3" si="227">
        <n x="225"/>
        <n x="499"/>
        <n x="198"/>
      </t>
    </mdx>
    <mdx n="0" f="v">
      <t c="3" si="227">
        <n x="225"/>
        <n x="503"/>
        <n x="198"/>
      </t>
    </mdx>
    <mdx n="0" f="v">
      <t c="3" si="227">
        <n x="225"/>
        <n x="507"/>
        <n x="198"/>
      </t>
    </mdx>
    <mdx n="0" f="v">
      <t c="3" si="227">
        <n x="225"/>
        <n x="509"/>
        <n x="198"/>
      </t>
    </mdx>
    <mdx n="0" f="v">
      <t c="3" si="227">
        <n x="225"/>
        <n x="504"/>
        <n x="198"/>
      </t>
    </mdx>
    <mdx n="0" f="v">
      <t c="3" si="227">
        <n x="225"/>
        <n x="505"/>
        <n x="198"/>
      </t>
    </mdx>
    <mdx n="0" f="v">
      <t c="3" si="227">
        <n x="225"/>
        <n x="506"/>
        <n x="198"/>
      </t>
    </mdx>
    <mdx n="0" f="v">
      <t c="3" si="227">
        <n x="225"/>
        <n x="513"/>
        <n x="198"/>
      </t>
    </mdx>
    <mdx n="0" f="v">
      <t c="3" si="227">
        <n x="225"/>
        <n x="514"/>
        <n x="198"/>
      </t>
    </mdx>
    <mdx n="0" f="v">
      <t c="3" si="227">
        <n x="225"/>
        <n x="515"/>
        <n x="198"/>
      </t>
    </mdx>
    <mdx n="0" f="v">
      <t c="3" si="227">
        <n x="225"/>
        <n x="516"/>
        <n x="198"/>
      </t>
    </mdx>
    <mdx n="0" f="v">
      <t c="3" si="227">
        <n x="225"/>
        <n x="510"/>
        <n x="198"/>
      </t>
    </mdx>
    <mdx n="0" f="v">
      <t c="3" si="227">
        <n x="225"/>
        <n x="511"/>
        <n x="198"/>
      </t>
    </mdx>
    <mdx n="0" f="v">
      <t c="3" si="227">
        <n x="225"/>
        <n x="512"/>
        <n x="198"/>
      </t>
    </mdx>
    <mdx n="0" f="v">
      <t c="3" si="227">
        <n x="225"/>
        <n x="526"/>
        <n x="198"/>
      </t>
    </mdx>
    <mdx n="0" f="v">
      <t c="3" si="227">
        <n x="225"/>
        <n x="522"/>
        <n x="198"/>
      </t>
    </mdx>
    <mdx n="0" f="v">
      <t c="3" si="227">
        <n x="225"/>
        <n x="519"/>
        <n x="198"/>
      </t>
    </mdx>
    <mdx n="0" f="v">
      <t c="3" si="227">
        <n x="225"/>
        <n x="520"/>
        <n x="198"/>
      </t>
    </mdx>
    <mdx n="0" f="v">
      <t c="3" si="227">
        <n x="225"/>
        <n x="521"/>
        <n x="198"/>
      </t>
    </mdx>
    <mdx n="0" f="v">
      <t c="3" si="227">
        <n x="225"/>
        <n x="525"/>
        <n x="198"/>
      </t>
    </mdx>
    <mdx n="0" f="v">
      <t c="3" si="227">
        <n x="225"/>
        <n x="517"/>
        <n x="198"/>
      </t>
    </mdx>
    <mdx n="0" f="v">
      <t c="3" si="227">
        <n x="225"/>
        <n x="518"/>
        <n x="198"/>
      </t>
    </mdx>
    <mdx n="0" f="v">
      <t c="3" si="227">
        <n x="225"/>
        <n x="523"/>
        <n x="198"/>
      </t>
    </mdx>
    <mdx n="0" f="v">
      <t c="3" si="227">
        <n x="225"/>
        <n x="524"/>
        <n x="198"/>
      </t>
    </mdx>
    <mdx n="0" f="v">
      <t c="3" si="227">
        <n x="225"/>
        <n x="528"/>
        <n x="198"/>
      </t>
    </mdx>
    <mdx n="0" f="v">
      <t c="3" si="227">
        <n x="225"/>
        <n x="529"/>
        <n x="198"/>
      </t>
    </mdx>
    <mdx n="0" f="v">
      <t c="3" si="227">
        <n x="225"/>
        <n x="527"/>
        <n x="198"/>
      </t>
    </mdx>
    <mdx n="0" f="v">
      <t c="3" si="227">
        <n x="225"/>
        <n x="531"/>
        <n x="198"/>
      </t>
    </mdx>
    <mdx n="0" f="v">
      <t c="3" si="227">
        <n x="225"/>
        <n x="532"/>
        <n x="198"/>
      </t>
    </mdx>
    <mdx n="0" f="v">
      <t c="3" si="227">
        <n x="225"/>
        <n x="533"/>
        <n x="198"/>
      </t>
    </mdx>
    <mdx n="0" f="v">
      <t c="3" si="227">
        <n x="225"/>
        <n x="530"/>
        <n x="198"/>
      </t>
    </mdx>
    <mdx n="0" f="v">
      <t c="3" si="227">
        <n x="225"/>
        <n x="534"/>
        <n x="198"/>
      </t>
    </mdx>
    <mdx n="0" f="v">
      <t c="3" si="227">
        <n x="225"/>
        <n x="535"/>
        <n x="198"/>
      </t>
    </mdx>
    <mdx n="0" f="v">
      <t c="3" si="227">
        <n x="225"/>
        <n x="536"/>
        <n x="198"/>
      </t>
    </mdx>
    <mdx n="0" f="v">
      <t c="3" si="227">
        <n x="225"/>
        <n x="538"/>
        <n x="198"/>
      </t>
    </mdx>
    <mdx n="0" f="v">
      <t c="3" si="227">
        <n x="225"/>
        <n x="537"/>
        <n x="198"/>
      </t>
    </mdx>
    <mdx n="0" f="v">
      <t c="3" si="227">
        <n x="225"/>
        <n x="539"/>
        <n x="198"/>
      </t>
    </mdx>
    <mdx n="0" f="v">
      <t c="3" si="227">
        <n x="225"/>
        <n x="540"/>
        <n x="198"/>
      </t>
    </mdx>
    <mdx n="0" f="v">
      <t c="3" si="227">
        <n x="225"/>
        <n x="544"/>
        <n x="198"/>
      </t>
    </mdx>
    <mdx n="0" f="v">
      <t c="3" si="227">
        <n x="225"/>
        <n x="543"/>
        <n x="198"/>
      </t>
    </mdx>
    <mdx n="0" f="v">
      <t c="3" si="227">
        <n x="225"/>
        <n x="541"/>
        <n x="198"/>
      </t>
    </mdx>
    <mdx n="0" f="v">
      <t c="3" si="227">
        <n x="225"/>
        <n x="545"/>
        <n x="198"/>
      </t>
    </mdx>
    <mdx n="0" f="v">
      <t c="3" si="227">
        <n x="225"/>
        <n x="542"/>
        <n x="198"/>
      </t>
    </mdx>
    <mdx n="0" f="v">
      <t c="3" si="227">
        <n x="225"/>
        <n x="546"/>
        <n x="198"/>
      </t>
    </mdx>
    <mdx n="0" f="v">
      <t c="3" si="227">
        <n x="225"/>
        <n x="272"/>
        <n x="34"/>
      </t>
    </mdx>
    <mdx n="0" f="v">
      <t c="3" si="227">
        <n x="225"/>
        <n x="273"/>
        <n x="34"/>
      </t>
    </mdx>
    <mdx n="0" f="v">
      <t c="3" si="227">
        <n x="225"/>
        <n x="270"/>
        <n x="34"/>
      </t>
    </mdx>
    <mdx n="0" f="v">
      <t c="3" si="227">
        <n x="225"/>
        <n x="269"/>
        <n x="34"/>
      </t>
    </mdx>
    <mdx n="0" f="v">
      <t c="3" si="227">
        <n x="225"/>
        <n x="268"/>
        <n x="34"/>
      </t>
    </mdx>
    <mdx n="0" f="v">
      <t c="3" si="227">
        <n x="225"/>
        <n x="355"/>
        <n x="34"/>
      </t>
    </mdx>
    <mdx n="0" f="v">
      <t c="3" si="227">
        <n x="225"/>
        <n x="356"/>
        <n x="34"/>
      </t>
    </mdx>
    <mdx n="0" f="v">
      <t c="3" si="227">
        <n x="225"/>
        <n x="357"/>
        <n x="34"/>
      </t>
    </mdx>
    <mdx n="0" f="v">
      <t c="3" si="227">
        <n x="225"/>
        <n x="358"/>
        <n x="34"/>
      </t>
    </mdx>
    <mdx n="0" f="v">
      <t c="3" si="227">
        <n x="225"/>
        <n x="359"/>
        <n x="34"/>
      </t>
    </mdx>
    <mdx n="0" f="v">
      <t c="3" si="227">
        <n x="225"/>
        <n x="360"/>
        <n x="34"/>
      </t>
    </mdx>
    <mdx n="0" f="v">
      <t c="3" si="227">
        <n x="225"/>
        <n x="361"/>
        <n x="34"/>
      </t>
    </mdx>
    <mdx n="0" f="v">
      <t c="3" si="227">
        <n x="225"/>
        <n x="255"/>
        <n x="34"/>
      </t>
    </mdx>
    <mdx n="0" f="v">
      <t c="3" si="227">
        <n x="225"/>
        <n x="254"/>
        <n x="34"/>
      </t>
    </mdx>
    <mdx n="0" f="v">
      <t c="3" si="227">
        <n x="225"/>
        <n x="283"/>
        <n x="34"/>
      </t>
    </mdx>
    <mdx n="0" f="v">
      <t c="3" si="227">
        <n x="225"/>
        <n x="547"/>
        <n x="34"/>
      </t>
    </mdx>
    <mdx n="0" f="v">
      <t c="3" si="227">
        <n x="225"/>
        <n x="362"/>
        <n x="34"/>
      </t>
    </mdx>
    <mdx n="0" f="v">
      <t c="3" si="227">
        <n x="225"/>
        <n x="363"/>
        <n x="34"/>
      </t>
    </mdx>
    <mdx n="0" f="v">
      <t c="3" si="227">
        <n x="225"/>
        <n x="364"/>
        <n x="34"/>
      </t>
    </mdx>
    <mdx n="0" f="v">
      <t c="3" si="227">
        <n x="225"/>
        <n x="548"/>
        <n x="34"/>
      </t>
    </mdx>
    <mdx n="0" f="v">
      <t c="3" si="227">
        <n x="225"/>
        <n x="365"/>
        <n x="34"/>
      </t>
    </mdx>
    <mdx n="0" f="v">
      <t c="3" si="227">
        <n x="225"/>
        <n x="366"/>
        <n x="34"/>
      </t>
    </mdx>
    <mdx n="0" f="v">
      <t c="3" si="227">
        <n x="225"/>
        <n x="367"/>
        <n x="34"/>
      </t>
    </mdx>
    <mdx n="0" f="v">
      <t c="3" si="227">
        <n x="225"/>
        <n x="368"/>
        <n x="34"/>
      </t>
    </mdx>
    <mdx n="0" f="v">
      <t c="3" si="227">
        <n x="225"/>
        <n x="369"/>
        <n x="34"/>
      </t>
    </mdx>
    <mdx n="0" f="v">
      <t c="3" si="227">
        <n x="225"/>
        <n x="307"/>
        <n x="34"/>
      </t>
    </mdx>
    <mdx n="0" f="v">
      <t c="3" si="227">
        <n x="225"/>
        <n x="370"/>
        <n x="34"/>
      </t>
    </mdx>
    <mdx n="0" f="v">
      <t c="3" si="227">
        <n x="225"/>
        <n x="371"/>
        <n x="34"/>
      </t>
    </mdx>
    <mdx n="0" f="v">
      <t c="3" si="227">
        <n x="225"/>
        <n x="372"/>
        <n x="34"/>
      </t>
    </mdx>
    <mdx n="0" f="v">
      <t c="3" si="227">
        <n x="225"/>
        <n x="373"/>
        <n x="34"/>
      </t>
    </mdx>
    <mdx n="0" f="v">
      <t c="3" si="227">
        <n x="225"/>
        <n x="374"/>
        <n x="34"/>
      </t>
    </mdx>
    <mdx n="0" f="v">
      <t c="3" si="227">
        <n x="225"/>
        <n x="375"/>
        <n x="34"/>
      </t>
    </mdx>
    <mdx n="0" f="v">
      <t c="3" si="227">
        <n x="225"/>
        <n x="281"/>
        <n x="34"/>
      </t>
    </mdx>
    <mdx n="0" f="v">
      <t c="3" si="227">
        <n x="225"/>
        <n x="376"/>
        <n x="34"/>
      </t>
    </mdx>
    <mdx n="0" f="v">
      <t c="3" si="227">
        <n x="225"/>
        <n x="377"/>
        <n x="34"/>
      </t>
    </mdx>
    <mdx n="0" f="v">
      <t c="3" si="227">
        <n x="225"/>
        <n x="280"/>
        <n x="34"/>
      </t>
    </mdx>
    <mdx n="0" f="v">
      <t c="3" si="227">
        <n x="225"/>
        <n x="311"/>
        <n x="34"/>
      </t>
    </mdx>
    <mdx n="0" f="v">
      <t c="3" si="227">
        <n x="225"/>
        <n x="378"/>
        <n x="34"/>
      </t>
    </mdx>
    <mdx n="0" f="v">
      <t c="3" si="227">
        <n x="225"/>
        <n x="379"/>
        <n x="34"/>
      </t>
    </mdx>
    <mdx n="0" f="v">
      <t c="3" si="227">
        <n x="225"/>
        <n x="380"/>
        <n x="34"/>
      </t>
    </mdx>
    <mdx n="0" f="v">
      <t c="3" si="227">
        <n x="225"/>
        <n x="381"/>
        <n x="34"/>
      </t>
    </mdx>
    <mdx n="0" f="v">
      <t c="3" si="227">
        <n x="225"/>
        <n x="304"/>
        <n x="34"/>
      </t>
    </mdx>
    <mdx n="0" f="v">
      <t c="3" si="227">
        <n x="225"/>
        <n x="383"/>
        <n x="34"/>
      </t>
    </mdx>
    <mdx n="0" f="v">
      <t c="3" si="227">
        <n x="225"/>
        <n x="384"/>
        <n x="34"/>
      </t>
    </mdx>
    <mdx n="0" f="v">
      <t c="3" si="227">
        <n x="225"/>
        <n x="386"/>
        <n x="34"/>
      </t>
    </mdx>
    <mdx n="0" f="v">
      <t c="3" si="227">
        <n x="225"/>
        <n x="387"/>
        <n x="34"/>
      </t>
    </mdx>
    <mdx n="0" f="v">
      <t c="3" si="227">
        <n x="225"/>
        <n x="388"/>
        <n x="34"/>
      </t>
    </mdx>
    <mdx n="0" f="v">
      <t c="3" si="227">
        <n x="225"/>
        <n x="389"/>
        <n x="34"/>
      </t>
    </mdx>
    <mdx n="0" f="v">
      <t c="3" si="227">
        <n x="225"/>
        <n x="392"/>
        <n x="34"/>
      </t>
    </mdx>
    <mdx n="0" f="v">
      <t c="3" si="227">
        <n x="225"/>
        <n x="393"/>
        <n x="34"/>
      </t>
    </mdx>
    <mdx n="0" f="v">
      <t c="3" si="227">
        <n x="225"/>
        <n x="394"/>
        <n x="34"/>
      </t>
    </mdx>
    <mdx n="0" f="v">
      <t c="3" si="227">
        <n x="225"/>
        <n x="395"/>
        <n x="34"/>
      </t>
    </mdx>
    <mdx n="0" f="v">
      <t c="3" si="227">
        <n x="225"/>
        <n x="278"/>
        <n x="34"/>
      </t>
    </mdx>
    <mdx n="0" f="v">
      <t c="3" si="227">
        <n x="225"/>
        <n x="396"/>
        <n x="34"/>
      </t>
    </mdx>
    <mdx n="0" f="v">
      <t c="3" si="227">
        <n x="225"/>
        <n x="397"/>
        <n x="34"/>
      </t>
    </mdx>
    <mdx n="0" f="v">
      <t c="3" si="227">
        <n x="225"/>
        <n x="398"/>
        <n x="34"/>
      </t>
    </mdx>
    <mdx n="0" f="v">
      <t c="3" si="227">
        <n x="225"/>
        <n x="404"/>
        <n x="34"/>
      </t>
    </mdx>
    <mdx n="0" f="v">
      <t c="3" si="227">
        <n x="225"/>
        <n x="405"/>
        <n x="34"/>
      </t>
    </mdx>
    <mdx n="0" f="v">
      <t c="3" si="227">
        <n x="225"/>
        <n x="406"/>
        <n x="34"/>
      </t>
    </mdx>
    <mdx n="0" f="v">
      <t c="3" si="227">
        <n x="225"/>
        <n x="407"/>
        <n x="34"/>
      </t>
    </mdx>
    <mdx n="0" f="v">
      <t c="3" si="227">
        <n x="225"/>
        <n x="408"/>
        <n x="34"/>
      </t>
    </mdx>
    <mdx n="0" f="v">
      <t c="3" si="227">
        <n x="225"/>
        <n x="409"/>
        <n x="34"/>
      </t>
    </mdx>
    <mdx n="0" f="v">
      <t c="3" si="227">
        <n x="225"/>
        <n x="391"/>
        <n x="34"/>
      </t>
    </mdx>
    <mdx n="0" f="v">
      <t c="3" si="227">
        <n x="225"/>
        <n x="399"/>
        <n x="34"/>
      </t>
    </mdx>
    <mdx n="0" f="v">
      <t c="3" si="227">
        <n x="225"/>
        <n x="400"/>
        <n x="34"/>
      </t>
    </mdx>
    <mdx n="0" f="v">
      <t c="3" si="227">
        <n x="225"/>
        <n x="401"/>
        <n x="34"/>
      </t>
    </mdx>
    <mdx n="0" f="v">
      <t c="3" si="227">
        <n x="225"/>
        <n x="402"/>
        <n x="34"/>
      </t>
    </mdx>
    <mdx n="0" f="v">
      <t c="3" si="227">
        <n x="225"/>
        <n x="277"/>
        <n x="34"/>
      </t>
    </mdx>
    <mdx n="0" f="v">
      <t c="3" si="227">
        <n x="225"/>
        <n x="417"/>
        <n x="34"/>
      </t>
    </mdx>
    <mdx n="0" f="v">
      <t c="3" si="227">
        <n x="225"/>
        <n x="418"/>
        <n x="34"/>
      </t>
    </mdx>
    <mdx n="0" f="v">
      <t c="3" si="227">
        <n x="225"/>
        <n x="419"/>
        <n x="34"/>
      </t>
    </mdx>
    <mdx n="0" f="v">
      <t c="3" si="227">
        <n x="225"/>
        <n x="420"/>
        <n x="34"/>
      </t>
    </mdx>
    <mdx n="0" f="v">
      <t c="3" si="227">
        <n x="225"/>
        <n x="301"/>
        <n x="34"/>
      </t>
    </mdx>
    <mdx n="0" f="v">
      <t c="3" si="227">
        <n x="225"/>
        <n x="299"/>
        <n x="34"/>
      </t>
    </mdx>
    <mdx n="0" f="v">
      <t c="3" si="227">
        <n x="225"/>
        <n x="297"/>
        <n x="34"/>
      </t>
    </mdx>
    <mdx n="0" f="v">
      <t c="3" si="227">
        <n x="225"/>
        <n x="421"/>
        <n x="34"/>
      </t>
    </mdx>
    <mdx n="0" f="v">
      <t c="3" si="227">
        <n x="225"/>
        <n x="427"/>
        <n x="34"/>
      </t>
    </mdx>
    <mdx n="0" f="v">
      <t c="3" si="227">
        <n x="225"/>
        <n x="411"/>
        <n x="34"/>
      </t>
    </mdx>
    <mdx n="0" f="v">
      <t c="3" si="227">
        <n x="225"/>
        <n x="412"/>
        <n x="34"/>
      </t>
    </mdx>
    <mdx n="0" f="v">
      <t c="3" si="227">
        <n x="225"/>
        <n x="413"/>
        <n x="34"/>
      </t>
    </mdx>
    <mdx n="0" f="v">
      <t c="3" si="227">
        <n x="225"/>
        <n x="414"/>
        <n x="34"/>
      </t>
    </mdx>
    <mdx n="0" f="v">
      <t c="3" si="227">
        <n x="225"/>
        <n x="415"/>
        <n x="34"/>
      </t>
    </mdx>
    <mdx n="0" f="v">
      <t c="3" si="227">
        <n x="225"/>
        <n x="416"/>
        <n x="34"/>
      </t>
    </mdx>
    <mdx n="0" f="v">
      <t c="3" si="227">
        <n x="225"/>
        <n x="329"/>
        <n x="34"/>
      </t>
    </mdx>
    <mdx n="0" f="v">
      <t c="3" si="227">
        <n x="225"/>
        <n x="428"/>
        <n x="34"/>
      </t>
    </mdx>
    <mdx n="0" f="v">
      <t c="3" si="227">
        <n x="225"/>
        <n x="328"/>
        <n x="34"/>
      </t>
    </mdx>
    <mdx n="0" f="v">
      <t c="3" si="227">
        <n x="225"/>
        <n x="429"/>
        <n x="34"/>
      </t>
    </mdx>
    <mdx n="0" f="v">
      <t c="3" si="227">
        <n x="225"/>
        <n x="430"/>
        <n x="34"/>
      </t>
    </mdx>
    <mdx n="0" f="v">
      <t c="3" si="227">
        <n x="225"/>
        <n x="431"/>
        <n x="34"/>
      </t>
    </mdx>
    <mdx n="0" f="v">
      <t c="3" si="227">
        <n x="225"/>
        <n x="432"/>
        <n x="34"/>
      </t>
    </mdx>
    <mdx n="0" f="v">
      <t c="3" si="227">
        <n x="225"/>
        <n x="422"/>
        <n x="34"/>
      </t>
    </mdx>
    <mdx n="0" f="v">
      <t c="3" si="227">
        <n x="225"/>
        <n x="423"/>
        <n x="34"/>
      </t>
    </mdx>
    <mdx n="0" f="v">
      <t c="3" si="227">
        <n x="225"/>
        <n x="424"/>
        <n x="34"/>
      </t>
    </mdx>
    <mdx n="0" f="v">
      <t c="3" si="227">
        <n x="225"/>
        <n x="425"/>
        <n x="34"/>
      </t>
    </mdx>
    <mdx n="0" f="v">
      <t c="3" si="227">
        <n x="225"/>
        <n x="348"/>
        <n x="34"/>
      </t>
    </mdx>
    <mdx n="0" f="v">
      <t c="3" si="227">
        <n x="225"/>
        <n x="426"/>
        <n x="34"/>
      </t>
    </mdx>
    <mdx n="0" f="v">
      <t c="3" si="227">
        <n x="225"/>
        <n x="438"/>
        <n x="34"/>
      </t>
    </mdx>
    <mdx n="0" f="v">
      <t c="3" si="227">
        <n x="225"/>
        <n x="350"/>
        <n x="34"/>
      </t>
    </mdx>
    <mdx n="0" f="v">
      <t c="3" si="227">
        <n x="225"/>
        <n x="439"/>
        <n x="34"/>
      </t>
    </mdx>
    <mdx n="0" f="v">
      <t c="3" si="227">
        <n x="225"/>
        <n x="433"/>
        <n x="34"/>
      </t>
    </mdx>
    <mdx n="0" f="v">
      <t c="3" si="227">
        <n x="225"/>
        <n x="442"/>
        <n x="34"/>
      </t>
    </mdx>
    <mdx n="0" f="v">
      <t c="3" si="227">
        <n x="225"/>
        <n x="443"/>
        <n x="34"/>
      </t>
    </mdx>
    <mdx n="0" f="v">
      <t c="3" si="227">
        <n x="225"/>
        <n x="444"/>
        <n x="34"/>
      </t>
    </mdx>
    <mdx n="0" f="v">
      <t c="3" si="227">
        <n x="225"/>
        <n x="445"/>
        <n x="34"/>
      </t>
    </mdx>
    <mdx n="0" f="v">
      <t c="3" si="227">
        <n x="225"/>
        <n x="446"/>
        <n x="34"/>
      </t>
    </mdx>
    <mdx n="0" f="v">
      <t c="3" si="227">
        <n x="225"/>
        <n x="434"/>
        <n x="34"/>
      </t>
    </mdx>
    <mdx n="0" f="v">
      <t c="3" si="227">
        <n x="225"/>
        <n x="326"/>
        <n x="34"/>
      </t>
    </mdx>
    <mdx n="0" f="v">
      <t c="3" si="227">
        <n x="225"/>
        <n x="435"/>
        <n x="34"/>
      </t>
    </mdx>
    <mdx n="0" f="v">
      <t c="3" si="227">
        <n x="225"/>
        <n x="436"/>
        <n x="34"/>
      </t>
    </mdx>
    <mdx n="0" f="v">
      <t c="3" si="227">
        <n x="225"/>
        <n x="437"/>
        <n x="34"/>
      </t>
    </mdx>
    <mdx n="0" f="v">
      <t c="3" si="227">
        <n x="225"/>
        <n x="294"/>
        <n x="34"/>
      </t>
    </mdx>
    <mdx n="0" f="v">
      <t c="3" si="227">
        <n x="225"/>
        <n x="293"/>
        <n x="34"/>
      </t>
    </mdx>
    <mdx n="0" f="v">
      <t c="3" si="227">
        <n x="225"/>
        <n x="452"/>
        <n x="34"/>
      </t>
    </mdx>
    <mdx n="0" f="v">
      <t c="3" si="227">
        <n x="225"/>
        <n x="276"/>
        <n x="34"/>
      </t>
    </mdx>
    <mdx n="0" f="v">
      <t c="3" si="227">
        <n x="225"/>
        <n x="453"/>
        <n x="34"/>
      </t>
    </mdx>
    <mdx n="0" f="v">
      <t c="3" si="227">
        <n x="225"/>
        <n x="454"/>
        <n x="34"/>
      </t>
    </mdx>
    <mdx n="0" f="v">
      <t c="3" si="227">
        <n x="225"/>
        <n x="456"/>
        <n x="34"/>
      </t>
    </mdx>
    <mdx n="0" f="v">
      <t c="3" si="227">
        <n x="225"/>
        <n x="459"/>
        <n x="34"/>
      </t>
    </mdx>
    <mdx n="0" f="v">
      <t c="3" si="227">
        <n x="225"/>
        <n x="474"/>
        <n x="34"/>
      </t>
    </mdx>
    <mdx n="0" f="v">
      <t c="3" si="227">
        <n x="225"/>
        <n x="440"/>
        <n x="34"/>
      </t>
    </mdx>
    <mdx n="0" f="v">
      <t c="3" si="227">
        <n x="225"/>
        <n x="441"/>
        <n x="34"/>
      </t>
    </mdx>
    <mdx n="0" f="v">
      <t c="3" si="227">
        <n x="225"/>
        <n x="447"/>
        <n x="34"/>
      </t>
    </mdx>
    <mdx n="0" f="v">
      <t c="3" si="227">
        <n x="225"/>
        <n x="448"/>
        <n x="34"/>
      </t>
    </mdx>
    <mdx n="0" f="v">
      <t c="3" si="227">
        <n x="225"/>
        <n x="449"/>
        <n x="34"/>
      </t>
    </mdx>
    <mdx n="0" f="v">
      <t c="3" si="227">
        <n x="225"/>
        <n x="346"/>
        <n x="34"/>
      </t>
    </mdx>
    <mdx n="0" f="v">
      <t c="3" si="227">
        <n x="225"/>
        <n x="461"/>
        <n x="34"/>
      </t>
    </mdx>
    <mdx n="0" f="v">
      <t c="3" si="227">
        <n x="225"/>
        <n x="463"/>
        <n x="34"/>
      </t>
    </mdx>
    <mdx n="0" f="v">
      <t c="3" si="227">
        <n x="225"/>
        <n x="464"/>
        <n x="34"/>
      </t>
    </mdx>
    <mdx n="0" f="v">
      <t c="3" si="227">
        <n x="225"/>
        <n x="466"/>
        <n x="34"/>
      </t>
    </mdx>
    <mdx n="0" f="v">
      <t c="3" si="227">
        <n x="225"/>
        <n x="467"/>
        <n x="34"/>
      </t>
    </mdx>
    <mdx n="0" f="v">
      <t c="3" si="227">
        <n x="225"/>
        <n x="450"/>
        <n x="34"/>
      </t>
    </mdx>
    <mdx n="0" f="v">
      <t c="3" si="227">
        <n x="225"/>
        <n x="451"/>
        <n x="34"/>
      </t>
    </mdx>
    <mdx n="0" f="v">
      <t c="3" si="227">
        <n x="225"/>
        <n x="457"/>
        <n x="34"/>
      </t>
    </mdx>
    <mdx n="0" f="v">
      <t c="3" si="227">
        <n x="225"/>
        <n x="458"/>
        <n x="34"/>
      </t>
    </mdx>
    <mdx n="0" f="v">
      <t c="3" si="227">
        <n x="225"/>
        <n x="473"/>
        <n x="34"/>
      </t>
    </mdx>
    <mdx n="0" f="v">
      <t c="3" si="227">
        <n x="225"/>
        <n x="476"/>
        <n x="34"/>
      </t>
    </mdx>
    <mdx n="0" f="v">
      <t c="3" si="227">
        <n x="225"/>
        <n x="460"/>
        <n x="34"/>
      </t>
    </mdx>
    <mdx n="0" f="v">
      <t c="3" si="227">
        <n x="225"/>
        <n x="468"/>
        <n x="34"/>
      </t>
    </mdx>
    <mdx n="0" f="v">
      <t c="3" si="227">
        <n x="225"/>
        <n x="469"/>
        <n x="34"/>
      </t>
    </mdx>
    <mdx n="0" f="v">
      <t c="3" si="227">
        <n x="225"/>
        <n x="470"/>
        <n x="34"/>
      </t>
    </mdx>
    <mdx n="0" f="v">
      <t c="3" si="227">
        <n x="225"/>
        <n x="472"/>
        <n x="34"/>
      </t>
    </mdx>
    <mdx n="0" f="v">
      <t c="3" si="227">
        <n x="225"/>
        <n x="480"/>
        <n x="34"/>
      </t>
    </mdx>
    <mdx n="0" f="v">
      <t c="3" si="227">
        <n x="225"/>
        <n x="481"/>
        <n x="34"/>
      </t>
    </mdx>
    <mdx n="0" f="v">
      <t c="3" si="227">
        <n x="225"/>
        <n x="484"/>
        <n x="34"/>
      </t>
    </mdx>
    <mdx n="0" f="v">
      <t c="3" si="227">
        <n x="225"/>
        <n x="471"/>
        <n x="34"/>
      </t>
    </mdx>
    <mdx n="0" f="v">
      <t c="3" si="227">
        <n x="225"/>
        <n x="477"/>
        <n x="34"/>
      </t>
    </mdx>
    <mdx n="0" f="v">
      <t c="3" si="227">
        <n x="225"/>
        <n x="478"/>
        <n x="34"/>
      </t>
    </mdx>
    <mdx n="0" f="v">
      <t c="3" si="227">
        <n x="225"/>
        <n x="479"/>
        <n x="34"/>
      </t>
    </mdx>
    <mdx n="0" f="v">
      <t c="3" si="227">
        <n x="225"/>
        <n x="483"/>
        <n x="34"/>
      </t>
    </mdx>
    <mdx n="0" f="v">
      <t c="3" si="227">
        <n x="225"/>
        <n x="485"/>
        <n x="34"/>
      </t>
    </mdx>
    <mdx n="0" f="v">
      <t c="3" si="227">
        <n x="225"/>
        <n x="486"/>
        <n x="34"/>
      </t>
    </mdx>
    <mdx n="0" f="v">
      <t c="3" si="227">
        <n x="225"/>
        <n x="482"/>
        <n x="34"/>
      </t>
    </mdx>
    <mdx n="0" f="v">
      <t c="3" si="227">
        <n x="225"/>
        <n x="487"/>
        <n x="34"/>
      </t>
    </mdx>
    <mdx n="0" f="v">
      <t c="3" si="227">
        <n x="225"/>
        <n x="488"/>
        <n x="34"/>
      </t>
    </mdx>
    <mdx n="0" f="v">
      <t c="3" si="227">
        <n x="225"/>
        <n x="489"/>
        <n x="34"/>
      </t>
    </mdx>
    <mdx n="0" f="v">
      <t c="3" si="227">
        <n x="225"/>
        <n x="491"/>
        <n x="34"/>
      </t>
    </mdx>
    <mdx n="0" f="v">
      <t c="3" si="227">
        <n x="225"/>
        <n x="495"/>
        <n x="34"/>
      </t>
    </mdx>
    <mdx n="0" f="v">
      <t c="3" si="227">
        <n x="225"/>
        <n x="490"/>
        <n x="34"/>
      </t>
    </mdx>
    <mdx n="0" f="v">
      <t c="3" si="227">
        <n x="225"/>
        <n x="492"/>
        <n x="34"/>
      </t>
    </mdx>
    <mdx n="0" f="v">
      <t c="3" si="227">
        <n x="225"/>
        <n x="493"/>
        <n x="34"/>
      </t>
    </mdx>
    <mdx n="0" f="v">
      <t c="3" si="227">
        <n x="225"/>
        <n x="494"/>
        <n x="34"/>
      </t>
    </mdx>
    <mdx n="0" f="v">
      <t c="3" si="227">
        <n x="225"/>
        <n x="503"/>
        <n x="34"/>
      </t>
    </mdx>
    <mdx n="0" f="v">
      <t c="3" si="227">
        <n x="225"/>
        <n x="496"/>
        <n x="34"/>
      </t>
    </mdx>
    <mdx n="0" f="v">
      <t c="3" si="227">
        <n x="225"/>
        <n x="501"/>
        <n x="34"/>
      </t>
    </mdx>
    <mdx n="0" f="v">
      <t c="3" si="227">
        <n x="225"/>
        <n x="502"/>
        <n x="34"/>
      </t>
    </mdx>
    <mdx n="0" f="v">
      <t c="3" si="227">
        <n x="225"/>
        <n x="497"/>
        <n x="34"/>
      </t>
    </mdx>
    <mdx n="0" f="v">
      <t c="3" si="227">
        <n x="225"/>
        <n x="498"/>
        <n x="34"/>
      </t>
    </mdx>
    <mdx n="0" f="v">
      <t c="3" si="227">
        <n x="225"/>
        <n x="499"/>
        <n x="34"/>
      </t>
    </mdx>
    <mdx n="0" f="v">
      <t c="3" si="227">
        <n x="225"/>
        <n x="508"/>
        <n x="34"/>
      </t>
    </mdx>
    <mdx n="0" f="v">
      <t c="3" si="227">
        <n x="225"/>
        <n x="509"/>
        <n x="34"/>
      </t>
    </mdx>
    <mdx n="0" f="v">
      <t c="3" si="227">
        <n x="225"/>
        <n x="507"/>
        <n x="34"/>
      </t>
    </mdx>
    <mdx n="0" f="v">
      <t c="3" si="227">
        <n x="225"/>
        <n x="504"/>
        <n x="34"/>
      </t>
    </mdx>
    <mdx n="0" f="v">
      <t c="3" si="227">
        <n x="225"/>
        <n x="505"/>
        <n x="34"/>
      </t>
    </mdx>
    <mdx n="0" f="v">
      <t c="3" si="227">
        <n x="225"/>
        <n x="506"/>
        <n x="34"/>
      </t>
    </mdx>
    <mdx n="0" f="v">
      <t c="3" si="227">
        <n x="225"/>
        <n x="513"/>
        <n x="34"/>
      </t>
    </mdx>
    <mdx n="0" f="v">
      <t c="3" si="227">
        <n x="225"/>
        <n x="514"/>
        <n x="34"/>
      </t>
    </mdx>
    <mdx n="0" f="v">
      <t c="3" si="227">
        <n x="225"/>
        <n x="515"/>
        <n x="34"/>
      </t>
    </mdx>
    <mdx n="0" f="v">
      <t c="3" si="227">
        <n x="225"/>
        <n x="510"/>
        <n x="34"/>
      </t>
    </mdx>
    <mdx n="0" f="v">
      <t c="3" si="227">
        <n x="225"/>
        <n x="511"/>
        <n x="34"/>
      </t>
    </mdx>
    <mdx n="0" f="v">
      <t c="3" si="227">
        <n x="225"/>
        <n x="512"/>
        <n x="34"/>
      </t>
    </mdx>
    <mdx n="0" f="v">
      <t c="3" si="227">
        <n x="225"/>
        <n x="516"/>
        <n x="34"/>
      </t>
    </mdx>
    <mdx n="0" f="v">
      <t c="3" si="227">
        <n x="225"/>
        <n x="519"/>
        <n x="34"/>
      </t>
    </mdx>
    <mdx n="0" f="v">
      <t c="3" si="227">
        <n x="225"/>
        <n x="520"/>
        <n x="34"/>
      </t>
    </mdx>
    <mdx n="0" f="v">
      <t c="3" si="227">
        <n x="225"/>
        <n x="521"/>
        <n x="34"/>
      </t>
    </mdx>
    <mdx n="0" f="v">
      <t c="3" si="227">
        <n x="225"/>
        <n x="522"/>
        <n x="34"/>
      </t>
    </mdx>
    <mdx n="0" f="v">
      <t c="3" si="227">
        <n x="225"/>
        <n x="525"/>
        <n x="34"/>
      </t>
    </mdx>
    <mdx n="0" f="v">
      <t c="3" si="227">
        <n x="225"/>
        <n x="526"/>
        <n x="34"/>
      </t>
    </mdx>
    <mdx n="0" f="v">
      <t c="3" si="227">
        <n x="225"/>
        <n x="524"/>
        <n x="34"/>
      </t>
    </mdx>
    <mdx n="0" f="v">
      <t c="3" si="227">
        <n x="225"/>
        <n x="528"/>
        <n x="34"/>
      </t>
    </mdx>
    <mdx n="0" f="v">
      <t c="3" si="227">
        <n x="225"/>
        <n x="529"/>
        <n x="34"/>
      </t>
    </mdx>
    <mdx n="0" f="v">
      <t c="3" si="227">
        <n x="225"/>
        <n x="527"/>
        <n x="34"/>
      </t>
    </mdx>
    <mdx n="0" f="v">
      <t c="3" si="227">
        <n x="225"/>
        <n x="531"/>
        <n x="34"/>
      </t>
    </mdx>
    <mdx n="0" f="v">
      <t c="3" si="227">
        <n x="225"/>
        <n x="532"/>
        <n x="34"/>
      </t>
    </mdx>
    <mdx n="0" f="v">
      <t c="3" si="227">
        <n x="225"/>
        <n x="530"/>
        <n x="34"/>
      </t>
    </mdx>
    <mdx n="0" f="v">
      <t c="3" si="227">
        <n x="225"/>
        <n x="533"/>
        <n x="34"/>
      </t>
    </mdx>
    <mdx n="0" f="v">
      <t c="3" si="227">
        <n x="225"/>
        <n x="534"/>
        <n x="34"/>
      </t>
    </mdx>
    <mdx n="0" f="v">
      <t c="3" si="227">
        <n x="225"/>
        <n x="535"/>
        <n x="34"/>
      </t>
    </mdx>
    <mdx n="0" f="v">
      <t c="3" si="227">
        <n x="225"/>
        <n x="537"/>
        <n x="34"/>
      </t>
    </mdx>
    <mdx n="0" f="v">
      <t c="3" si="227">
        <n x="225"/>
        <n x="538"/>
        <n x="34"/>
      </t>
    </mdx>
    <mdx n="0" f="v">
      <t c="3" si="227">
        <n x="225"/>
        <n x="536"/>
        <n x="34"/>
      </t>
    </mdx>
    <mdx n="0" f="v">
      <t c="3" si="227">
        <n x="225"/>
        <n x="540"/>
        <n x="34"/>
      </t>
    </mdx>
    <mdx n="0" f="v">
      <t c="3" si="227">
        <n x="225"/>
        <n x="539"/>
        <n x="34"/>
      </t>
    </mdx>
    <mdx n="0" f="v">
      <t c="3" si="227">
        <n x="225"/>
        <n x="544"/>
        <n x="34"/>
      </t>
    </mdx>
    <mdx n="0" f="v">
      <t c="3" si="227">
        <n x="225"/>
        <n x="541"/>
        <n x="34"/>
      </t>
    </mdx>
    <mdx n="0" f="v">
      <t c="3" si="227">
        <n x="225"/>
        <n x="545"/>
        <n x="34"/>
      </t>
    </mdx>
    <mdx n="0" f="v">
      <t c="3" si="227">
        <n x="225"/>
        <n x="542"/>
        <n x="34"/>
      </t>
    </mdx>
    <mdx n="0" f="v">
      <t c="3" si="227">
        <n x="225"/>
        <n x="546"/>
        <n x="34"/>
      </t>
    </mdx>
    <mdx n="0" f="v">
      <t c="3" si="227">
        <n x="225"/>
        <n x="272"/>
        <n x="33"/>
      </t>
    </mdx>
    <mdx n="0" f="v">
      <t c="3" si="227">
        <n x="225"/>
        <n x="273"/>
        <n x="33"/>
      </t>
    </mdx>
    <mdx n="0" f="v">
      <t c="3" si="227">
        <n x="225"/>
        <n x="271"/>
        <n x="33"/>
      </t>
    </mdx>
    <mdx n="0" f="v">
      <t c="3" si="227">
        <n x="225"/>
        <n x="270"/>
        <n x="33"/>
      </t>
    </mdx>
    <mdx n="0" f="v">
      <t c="3" si="227">
        <n x="225"/>
        <n x="269"/>
        <n x="33"/>
      </t>
    </mdx>
    <mdx n="0" f="v">
      <t c="3" si="227">
        <n x="225"/>
        <n x="268"/>
        <n x="33"/>
      </t>
    </mdx>
    <mdx n="0" f="v">
      <t c="3" si="227">
        <n x="225"/>
        <n x="355"/>
        <n x="33"/>
      </t>
    </mdx>
    <mdx n="0" f="v">
      <t c="3" si="227">
        <n x="225"/>
        <n x="356"/>
        <n x="33"/>
      </t>
    </mdx>
    <mdx n="0" f="v">
      <t c="3" si="227">
        <n x="225"/>
        <n x="357"/>
        <n x="33"/>
      </t>
    </mdx>
    <mdx n="0" f="v">
      <t c="3" si="227">
        <n x="225"/>
        <n x="358"/>
        <n x="33"/>
      </t>
    </mdx>
    <mdx n="0" f="v">
      <t c="3" si="227">
        <n x="225"/>
        <n x="359"/>
        <n x="33"/>
      </t>
    </mdx>
    <mdx n="0" f="v">
      <t c="3" si="227">
        <n x="225"/>
        <n x="360"/>
        <n x="33"/>
      </t>
    </mdx>
    <mdx n="0" f="v">
      <t c="3" si="227">
        <n x="225"/>
        <n x="361"/>
        <n x="33"/>
      </t>
    </mdx>
    <mdx n="0" f="v">
      <t c="3" si="227">
        <n x="225"/>
        <n x="254"/>
        <n x="33"/>
      </t>
    </mdx>
    <mdx n="0" f="v">
      <t c="3" si="227">
        <n x="225"/>
        <n x="283"/>
        <n x="33"/>
      </t>
    </mdx>
    <mdx n="0" f="v">
      <t c="3" si="227">
        <n x="225"/>
        <n x="547"/>
        <n x="33"/>
      </t>
    </mdx>
    <mdx n="0" f="v">
      <t c="3" si="227">
        <n x="225"/>
        <n x="362"/>
        <n x="33"/>
      </t>
    </mdx>
    <mdx n="0" f="v">
      <t c="3" si="227">
        <n x="225"/>
        <n x="363"/>
        <n x="33"/>
      </t>
    </mdx>
    <mdx n="0" f="v">
      <t c="3" si="227">
        <n x="225"/>
        <n x="364"/>
        <n x="33"/>
      </t>
    </mdx>
    <mdx n="0" f="v">
      <t c="3" si="227">
        <n x="225"/>
        <n x="548"/>
        <n x="33"/>
      </t>
    </mdx>
    <mdx n="0" f="v">
      <t c="3" si="227">
        <n x="225"/>
        <n x="365"/>
        <n x="33"/>
      </t>
    </mdx>
    <mdx n="0" f="v">
      <t c="3" si="227">
        <n x="225"/>
        <n x="366"/>
        <n x="33"/>
      </t>
    </mdx>
    <mdx n="0" f="v">
      <t c="3" si="227">
        <n x="225"/>
        <n x="367"/>
        <n x="33"/>
      </t>
    </mdx>
    <mdx n="0" f="v">
      <t c="3" si="227">
        <n x="225"/>
        <n x="368"/>
        <n x="33"/>
      </t>
    </mdx>
    <mdx n="0" f="v">
      <t c="3" si="227">
        <n x="225"/>
        <n x="369"/>
        <n x="33"/>
      </t>
    </mdx>
    <mdx n="0" f="v">
      <t c="3" si="227">
        <n x="225"/>
        <n x="307"/>
        <n x="33"/>
      </t>
    </mdx>
    <mdx n="0" f="v">
      <t c="3" si="227">
        <n x="225"/>
        <n x="370"/>
        <n x="33"/>
      </t>
    </mdx>
    <mdx n="0" f="v">
      <t c="3" si="227">
        <n x="225"/>
        <n x="371"/>
        <n x="33"/>
      </t>
    </mdx>
    <mdx n="0" f="v">
      <t c="3" si="227">
        <n x="225"/>
        <n x="372"/>
        <n x="33"/>
      </t>
    </mdx>
    <mdx n="0" f="v">
      <t c="3" si="227">
        <n x="225"/>
        <n x="383"/>
        <n x="33"/>
      </t>
    </mdx>
    <mdx n="0" f="v">
      <t c="3" si="227">
        <n x="225"/>
        <n x="373"/>
        <n x="33"/>
      </t>
    </mdx>
    <mdx n="0" f="v">
      <t c="3" si="227">
        <n x="225"/>
        <n x="374"/>
        <n x="33"/>
      </t>
    </mdx>
    <mdx n="0" f="v">
      <t c="3" si="227">
        <n x="225"/>
        <n x="375"/>
        <n x="33"/>
      </t>
    </mdx>
    <mdx n="0" f="v">
      <t c="3" si="227">
        <n x="225"/>
        <n x="281"/>
        <n x="33"/>
      </t>
    </mdx>
    <mdx n="0" f="v">
      <t c="3" si="227">
        <n x="225"/>
        <n x="376"/>
        <n x="33"/>
      </t>
    </mdx>
    <mdx n="0" f="v">
      <t c="3" si="227">
        <n x="225"/>
        <n x="377"/>
        <n x="33"/>
      </t>
    </mdx>
    <mdx n="0" f="v">
      <t c="3" si="227">
        <n x="225"/>
        <n x="280"/>
        <n x="33"/>
      </t>
    </mdx>
    <mdx n="0" f="v">
      <t c="3" si="227">
        <n x="225"/>
        <n x="311"/>
        <n x="33"/>
      </t>
    </mdx>
    <mdx n="0" f="v">
      <t c="3" si="227">
        <n x="225"/>
        <n x="378"/>
        <n x="33"/>
      </t>
    </mdx>
    <mdx n="0" f="v">
      <t c="3" si="227">
        <n x="225"/>
        <n x="379"/>
        <n x="33"/>
      </t>
    </mdx>
    <mdx n="0" f="v">
      <t c="3" si="227">
        <n x="225"/>
        <n x="380"/>
        <n x="33"/>
      </t>
    </mdx>
    <mdx n="0" f="v">
      <t c="3" si="227">
        <n x="225"/>
        <n x="381"/>
        <n x="33"/>
      </t>
    </mdx>
    <mdx n="0" f="v">
      <t c="3" si="227">
        <n x="225"/>
        <n x="382"/>
        <n x="33"/>
      </t>
    </mdx>
    <mdx n="0" f="v">
      <t c="3" si="227">
        <n x="225"/>
        <n x="304"/>
        <n x="33"/>
      </t>
    </mdx>
    <mdx n="0" f="v">
      <t c="3" si="227">
        <n x="225"/>
        <n x="384"/>
        <n x="33"/>
      </t>
    </mdx>
    <mdx n="0" f="v">
      <t c="3" si="227">
        <n x="225"/>
        <n x="385"/>
        <n x="33"/>
      </t>
    </mdx>
    <mdx n="0" f="v">
      <t c="3" si="227">
        <n x="225"/>
        <n x="386"/>
        <n x="33"/>
      </t>
    </mdx>
    <mdx n="0" f="v">
      <t c="3" si="227">
        <n x="225"/>
        <n x="387"/>
        <n x="33"/>
      </t>
    </mdx>
    <mdx n="0" f="v">
      <t c="3" si="227">
        <n x="225"/>
        <n x="388"/>
        <n x="33"/>
      </t>
    </mdx>
    <mdx n="0" f="v">
      <t c="3" si="227">
        <n x="225"/>
        <n x="389"/>
        <n x="33"/>
      </t>
    </mdx>
    <mdx n="0" f="v">
      <t c="3" si="227">
        <n x="225"/>
        <n x="390"/>
        <n x="33"/>
      </t>
    </mdx>
    <mdx n="0" f="v">
      <t c="3" si="227">
        <n x="225"/>
        <n x="392"/>
        <n x="33"/>
      </t>
    </mdx>
    <mdx n="0" f="v">
      <t c="3" si="227">
        <n x="225"/>
        <n x="393"/>
        <n x="33"/>
      </t>
    </mdx>
    <mdx n="0" f="v">
      <t c="3" si="227">
        <n x="225"/>
        <n x="394"/>
        <n x="33"/>
      </t>
    </mdx>
    <mdx n="0" f="v">
      <t c="3" si="227">
        <n x="225"/>
        <n x="395"/>
        <n x="33"/>
      </t>
    </mdx>
    <mdx n="0" f="v">
      <t c="3" si="227">
        <n x="225"/>
        <n x="278"/>
        <n x="33"/>
      </t>
    </mdx>
    <mdx n="0" f="v">
      <t c="3" si="227">
        <n x="225"/>
        <n x="396"/>
        <n x="33"/>
      </t>
    </mdx>
    <mdx n="0" f="v">
      <t c="3" si="227">
        <n x="225"/>
        <n x="397"/>
        <n x="33"/>
      </t>
    </mdx>
    <mdx n="0" f="v">
      <t c="3" si="227">
        <n x="225"/>
        <n x="398"/>
        <n x="33"/>
      </t>
    </mdx>
    <mdx n="0" f="v">
      <t c="3" si="227">
        <n x="225"/>
        <n x="404"/>
        <n x="33"/>
      </t>
    </mdx>
    <mdx n="0" f="v">
      <t c="3" si="227">
        <n x="225"/>
        <n x="405"/>
        <n x="33"/>
      </t>
    </mdx>
    <mdx n="0" f="v">
      <t c="3" si="227">
        <n x="225"/>
        <n x="406"/>
        <n x="33"/>
      </t>
    </mdx>
    <mdx n="0" f="v">
      <t c="3" si="227">
        <n x="225"/>
        <n x="407"/>
        <n x="33"/>
      </t>
    </mdx>
    <mdx n="0" f="v">
      <t c="3" si="227">
        <n x="225"/>
        <n x="408"/>
        <n x="33"/>
      </t>
    </mdx>
    <mdx n="0" f="v">
      <t c="3" si="227">
        <n x="225"/>
        <n x="409"/>
        <n x="33"/>
      </t>
    </mdx>
    <mdx n="0" f="v">
      <t c="3" si="227">
        <n x="225"/>
        <n x="410"/>
        <n x="33"/>
      </t>
    </mdx>
    <mdx n="0" f="v">
      <t c="3" si="227">
        <n x="225"/>
        <n x="391"/>
        <n x="33"/>
      </t>
    </mdx>
    <mdx n="0" f="v">
      <t c="3" si="227">
        <n x="225"/>
        <n x="399"/>
        <n x="33"/>
      </t>
    </mdx>
    <mdx n="0" f="v">
      <t c="3" si="227">
        <n x="225"/>
        <n x="400"/>
        <n x="33"/>
      </t>
    </mdx>
    <mdx n="0" f="v">
      <t c="3" si="227">
        <n x="225"/>
        <n x="401"/>
        <n x="33"/>
      </t>
    </mdx>
    <mdx n="0" f="v">
      <t c="3" si="227">
        <n x="225"/>
        <n x="402"/>
        <n x="33"/>
      </t>
    </mdx>
    <mdx n="0" f="v">
      <t c="3" si="227">
        <n x="225"/>
        <n x="277"/>
        <n x="33"/>
      </t>
    </mdx>
    <mdx n="0" f="v">
      <t c="3" si="227">
        <n x="225"/>
        <n x="417"/>
        <n x="33"/>
      </t>
    </mdx>
    <mdx n="0" f="v">
      <t c="3" si="227">
        <n x="225"/>
        <n x="418"/>
        <n x="33"/>
      </t>
    </mdx>
    <mdx n="0" f="v">
      <t c="3" si="227">
        <n x="225"/>
        <n x="419"/>
        <n x="33"/>
      </t>
    </mdx>
    <mdx n="0" f="v">
      <t c="3" si="227">
        <n x="225"/>
        <n x="420"/>
        <n x="33"/>
      </t>
    </mdx>
    <mdx n="0" f="v">
      <t c="3" si="227">
        <n x="225"/>
        <n x="301"/>
        <n x="33"/>
      </t>
    </mdx>
    <mdx n="0" f="v">
      <t c="3" si="227">
        <n x="225"/>
        <n x="299"/>
        <n x="33"/>
      </t>
    </mdx>
    <mdx n="0" f="v">
      <t c="3" si="227">
        <n x="225"/>
        <n x="297"/>
        <n x="33"/>
      </t>
    </mdx>
    <mdx n="0" f="v">
      <t c="3" si="227">
        <n x="225"/>
        <n x="421"/>
        <n x="33"/>
      </t>
    </mdx>
    <mdx n="0" f="v">
      <t c="3" si="227">
        <n x="225"/>
        <n x="427"/>
        <n x="33"/>
      </t>
    </mdx>
    <mdx n="0" f="v">
      <t c="3" si="227">
        <n x="225"/>
        <n x="411"/>
        <n x="33"/>
      </t>
    </mdx>
    <mdx n="0" f="v">
      <t c="3" si="227">
        <n x="225"/>
        <n x="403"/>
        <n x="33"/>
      </t>
    </mdx>
    <mdx n="0" f="v">
      <t c="3" si="227">
        <n x="225"/>
        <n x="412"/>
        <n x="33"/>
      </t>
    </mdx>
    <mdx n="0" f="v">
      <t c="3" si="227">
        <n x="225"/>
        <n x="413"/>
        <n x="33"/>
      </t>
    </mdx>
    <mdx n="0" f="v">
      <t c="3" si="227">
        <n x="225"/>
        <n x="414"/>
        <n x="33"/>
      </t>
    </mdx>
    <mdx n="0" f="v">
      <t c="3" si="227">
        <n x="225"/>
        <n x="415"/>
        <n x="33"/>
      </t>
    </mdx>
    <mdx n="0" f="v">
      <t c="3" si="227">
        <n x="225"/>
        <n x="416"/>
        <n x="33"/>
      </t>
    </mdx>
    <mdx n="0" f="v">
      <t c="3" si="227">
        <n x="225"/>
        <n x="329"/>
        <n x="33"/>
      </t>
    </mdx>
    <mdx n="0" f="v">
      <t c="3" si="227">
        <n x="225"/>
        <n x="428"/>
        <n x="33"/>
      </t>
    </mdx>
    <mdx n="0" f="v">
      <t c="3" si="227">
        <n x="225"/>
        <n x="328"/>
        <n x="33"/>
      </t>
    </mdx>
    <mdx n="0" f="v">
      <t c="3" si="227">
        <n x="225"/>
        <n x="429"/>
        <n x="33"/>
      </t>
    </mdx>
    <mdx n="0" f="v">
      <t c="3" si="227">
        <n x="225"/>
        <n x="430"/>
        <n x="33"/>
      </t>
    </mdx>
    <mdx n="0" f="v">
      <t c="3" si="227">
        <n x="225"/>
        <n x="431"/>
        <n x="33"/>
      </t>
    </mdx>
    <mdx n="0" f="v">
      <t c="3" si="227">
        <n x="225"/>
        <n x="432"/>
        <n x="33"/>
      </t>
    </mdx>
    <mdx n="0" f="v">
      <t c="3" si="227">
        <n x="225"/>
        <n x="422"/>
        <n x="33"/>
      </t>
    </mdx>
    <mdx n="0" f="v">
      <t c="3" si="227">
        <n x="225"/>
        <n x="423"/>
        <n x="33"/>
      </t>
    </mdx>
    <mdx n="0" f="v">
      <t c="3" si="227">
        <n x="225"/>
        <n x="424"/>
        <n x="33"/>
      </t>
    </mdx>
    <mdx n="0" f="v">
      <t c="3" si="227">
        <n x="225"/>
        <n x="425"/>
        <n x="33"/>
      </t>
    </mdx>
    <mdx n="0" f="v">
      <t c="3" si="227">
        <n x="225"/>
        <n x="348"/>
        <n x="33"/>
      </t>
    </mdx>
    <mdx n="0" f="v">
      <t c="3" si="227">
        <n x="225"/>
        <n x="327"/>
        <n x="33"/>
      </t>
    </mdx>
    <mdx n="0" f="v">
      <t c="3" si="227">
        <n x="225"/>
        <n x="426"/>
        <n x="33"/>
      </t>
    </mdx>
    <mdx n="0" f="v">
      <t c="3" si="227">
        <n x="225"/>
        <n x="433"/>
        <n x="33"/>
      </t>
    </mdx>
    <mdx n="0" f="v">
      <t c="3" si="227">
        <n x="225"/>
        <n x="442"/>
        <n x="33"/>
      </t>
    </mdx>
    <mdx n="0" f="v">
      <t c="3" si="227">
        <n x="225"/>
        <n x="443"/>
        <n x="33"/>
      </t>
    </mdx>
    <mdx n="0" f="v">
      <t c="3" si="227">
        <n x="225"/>
        <n x="444"/>
        <n x="33"/>
      </t>
    </mdx>
    <mdx n="0" f="v">
      <t c="3" si="227">
        <n x="225"/>
        <n x="445"/>
        <n x="33"/>
      </t>
    </mdx>
    <mdx n="0" f="v">
      <t c="3" si="227">
        <n x="225"/>
        <n x="446"/>
        <n x="33"/>
      </t>
    </mdx>
    <mdx n="0" f="v">
      <t c="3" si="227">
        <n x="225"/>
        <n x="326"/>
        <n x="33"/>
      </t>
    </mdx>
    <mdx n="0" f="v">
      <t c="3" si="227">
        <n x="225"/>
        <n x="435"/>
        <n x="33"/>
      </t>
    </mdx>
    <mdx n="0" f="v">
      <t c="3" si="227">
        <n x="225"/>
        <n x="436"/>
        <n x="33"/>
      </t>
    </mdx>
    <mdx n="0" f="v">
      <t c="3" si="227">
        <n x="225"/>
        <n x="437"/>
        <n x="33"/>
      </t>
    </mdx>
    <mdx n="0" f="v">
      <t c="3" si="227">
        <n x="225"/>
        <n x="294"/>
        <n x="33"/>
      </t>
    </mdx>
    <mdx n="0" f="v">
      <t c="3" si="227">
        <n x="225"/>
        <n x="293"/>
        <n x="33"/>
      </t>
    </mdx>
    <mdx n="0" f="v">
      <t c="3" si="227">
        <n x="225"/>
        <n x="434"/>
        <n x="33"/>
      </t>
    </mdx>
    <mdx n="0" f="v">
      <t c="3" si="227">
        <n x="225"/>
        <n x="438"/>
        <n x="33"/>
      </t>
    </mdx>
    <mdx n="0" f="v">
      <t c="3" si="227">
        <n x="225"/>
        <n x="350"/>
        <n x="33"/>
      </t>
    </mdx>
    <mdx n="0" f="v">
      <t c="3" si="227">
        <n x="225"/>
        <n x="439"/>
        <n x="33"/>
      </t>
    </mdx>
    <mdx n="0" f="v">
      <t c="3" si="227">
        <n x="225"/>
        <n x="452"/>
        <n x="33"/>
      </t>
    </mdx>
    <mdx n="0" f="v">
      <t c="3" si="227">
        <n x="225"/>
        <n x="276"/>
        <n x="33"/>
      </t>
    </mdx>
    <mdx n="0" f="v">
      <t c="3" si="227">
        <n x="225"/>
        <n x="453"/>
        <n x="33"/>
      </t>
    </mdx>
    <mdx n="0" f="v">
      <t c="3" si="227">
        <n x="225"/>
        <n x="454"/>
        <n x="33"/>
      </t>
    </mdx>
    <mdx n="0" f="v">
      <t c="3" si="227">
        <n x="225"/>
        <n x="455"/>
        <n x="33"/>
      </t>
    </mdx>
    <mdx n="0" f="v">
      <t c="3" si="227">
        <n x="225"/>
        <n x="456"/>
        <n x="33"/>
      </t>
    </mdx>
    <mdx n="0" f="v">
      <t c="3" si="227">
        <n x="225"/>
        <n x="440"/>
        <n x="33"/>
      </t>
    </mdx>
    <mdx n="0" f="v">
      <t c="3" si="227">
        <n x="225"/>
        <n x="441"/>
        <n x="33"/>
      </t>
    </mdx>
    <mdx n="0" f="v">
      <t c="3" si="227">
        <n x="225"/>
        <n x="447"/>
        <n x="33"/>
      </t>
    </mdx>
    <mdx n="0" f="v">
      <t c="3" si="227">
        <n x="225"/>
        <n x="459"/>
        <n x="33"/>
      </t>
    </mdx>
    <mdx n="0" f="v">
      <t c="3" si="227">
        <n x="225"/>
        <n x="448"/>
        <n x="33"/>
      </t>
    </mdx>
    <mdx n="0" f="v">
      <t c="3" si="227">
        <n x="225"/>
        <n x="449"/>
        <n x="33"/>
      </t>
    </mdx>
    <mdx n="0" f="v">
      <t c="3" si="227">
        <n x="225"/>
        <n x="473"/>
        <n x="33"/>
      </t>
    </mdx>
    <mdx n="0" f="v">
      <t c="3" si="227">
        <n x="225"/>
        <n x="346"/>
        <n x="33"/>
      </t>
    </mdx>
    <mdx n="0" f="v">
      <t c="3" si="227">
        <n x="225"/>
        <n x="461"/>
        <n x="33"/>
      </t>
    </mdx>
    <mdx n="0" f="v">
      <t c="3" si="227">
        <n x="225"/>
        <n x="462"/>
        <n x="33"/>
      </t>
    </mdx>
    <mdx n="0" f="v">
      <t c="3" si="227">
        <n x="225"/>
        <n x="463"/>
        <n x="33"/>
      </t>
    </mdx>
    <mdx n="0" f="v">
      <t c="3" si="227">
        <n x="225"/>
        <n x="464"/>
        <n x="33"/>
      </t>
    </mdx>
    <mdx n="0" f="v">
      <t c="3" si="227">
        <n x="225"/>
        <n x="465"/>
        <n x="33"/>
      </t>
    </mdx>
    <mdx n="0" f="v">
      <t c="3" si="227">
        <n x="225"/>
        <n x="466"/>
        <n x="33"/>
      </t>
    </mdx>
    <mdx n="0" f="v">
      <t c="3" si="227">
        <n x="225"/>
        <n x="467"/>
        <n x="33"/>
      </t>
    </mdx>
    <mdx n="0" f="v">
      <t c="3" si="227">
        <n x="225"/>
        <n x="450"/>
        <n x="33"/>
      </t>
    </mdx>
    <mdx n="0" f="v">
      <t c="3" si="227">
        <n x="225"/>
        <n x="451"/>
        <n x="33"/>
      </t>
    </mdx>
    <mdx n="0" f="v">
      <t c="3" si="227">
        <n x="225"/>
        <n x="457"/>
        <n x="33"/>
      </t>
    </mdx>
    <mdx n="0" f="v">
      <t c="3" si="227">
        <n x="225"/>
        <n x="458"/>
        <n x="33"/>
      </t>
    </mdx>
    <mdx n="0" f="v">
      <t c="3" si="227">
        <n x="225"/>
        <n x="474"/>
        <n x="33"/>
      </t>
    </mdx>
    <mdx n="0" f="v">
      <t c="3" si="227">
        <n x="225"/>
        <n x="475"/>
        <n x="33"/>
      </t>
    </mdx>
    <mdx n="0" f="v">
      <t c="3" si="227">
        <n x="225"/>
        <n x="476"/>
        <n x="33"/>
      </t>
    </mdx>
    <mdx n="0" f="v">
      <t c="3" si="227">
        <n x="225"/>
        <n x="460"/>
        <n x="33"/>
      </t>
    </mdx>
    <mdx n="0" f="v">
      <t c="3" si="227">
        <n x="225"/>
        <n x="468"/>
        <n x="33"/>
      </t>
    </mdx>
    <mdx n="0" f="v">
      <t c="3" si="227">
        <n x="225"/>
        <n x="469"/>
        <n x="33"/>
      </t>
    </mdx>
    <mdx n="0" f="v">
      <t c="3" si="227">
        <n x="225"/>
        <n x="470"/>
        <n x="33"/>
      </t>
    </mdx>
    <mdx n="0" f="v">
      <t c="3" si="227">
        <n x="225"/>
        <n x="472"/>
        <n x="33"/>
      </t>
    </mdx>
    <mdx n="0" f="v">
      <t c="3" si="227">
        <n x="225"/>
        <n x="480"/>
        <n x="33"/>
      </t>
    </mdx>
    <mdx n="0" f="v">
      <t c="3" si="227">
        <n x="225"/>
        <n x="481"/>
        <n x="33"/>
      </t>
    </mdx>
    <mdx n="0" f="v">
      <t c="3" si="227">
        <n x="225"/>
        <n x="483"/>
        <n x="33"/>
      </t>
    </mdx>
    <mdx n="0" f="v">
      <t c="3" si="227">
        <n x="225"/>
        <n x="484"/>
        <n x="33"/>
      </t>
    </mdx>
    <mdx n="0" f="v">
      <t c="3" si="227">
        <n x="225"/>
        <n x="471"/>
        <n x="33"/>
      </t>
    </mdx>
    <mdx n="0" f="v">
      <t c="3" si="227">
        <n x="225"/>
        <n x="477"/>
        <n x="33"/>
      </t>
    </mdx>
    <mdx n="0" f="v">
      <t c="3" si="227">
        <n x="225"/>
        <n x="478"/>
        <n x="33"/>
      </t>
    </mdx>
    <mdx n="0" f="v">
      <t c="3" si="227">
        <n x="225"/>
        <n x="479"/>
        <n x="33"/>
      </t>
    </mdx>
    <mdx n="0" f="v">
      <t c="3" si="227">
        <n x="225"/>
        <n x="485"/>
        <n x="33"/>
      </t>
    </mdx>
    <mdx n="0" f="v">
      <t c="3" si="227">
        <n x="225"/>
        <n x="486"/>
        <n x="33"/>
      </t>
    </mdx>
    <mdx n="0" f="v">
      <t c="3" si="227">
        <n x="225"/>
        <n x="487"/>
        <n x="33"/>
      </t>
    </mdx>
    <mdx n="0" f="v">
      <t c="3" si="227">
        <n x="225"/>
        <n x="488"/>
        <n x="33"/>
      </t>
    </mdx>
    <mdx n="0" f="v">
      <t c="3" si="227">
        <n x="225"/>
        <n x="489"/>
        <n x="33"/>
      </t>
    </mdx>
    <mdx n="0" f="v">
      <t c="3" si="227">
        <n x="225"/>
        <n x="482"/>
        <n x="33"/>
      </t>
    </mdx>
    <mdx n="0" f="v">
      <t c="3" si="227">
        <n x="225"/>
        <n x="494"/>
        <n x="33"/>
      </t>
    </mdx>
    <mdx n="0" f="v">
      <t c="3" si="227">
        <n x="225"/>
        <n x="491"/>
        <n x="33"/>
      </t>
    </mdx>
    <mdx n="0" f="v">
      <t c="3" si="227">
        <n x="225"/>
        <n x="495"/>
        <n x="33"/>
      </t>
    </mdx>
    <mdx n="0" f="v">
      <t c="3" si="227">
        <n x="225"/>
        <n x="490"/>
        <n x="33"/>
      </t>
    </mdx>
    <mdx n="0" f="v">
      <t c="3" si="227">
        <n x="225"/>
        <n x="492"/>
        <n x="33"/>
      </t>
    </mdx>
    <mdx n="0" f="v">
      <t c="3" si="227">
        <n x="225"/>
        <n x="493"/>
        <n x="33"/>
      </t>
    </mdx>
    <mdx n="0" f="v">
      <t c="3" si="227">
        <n x="225"/>
        <n x="496"/>
        <n x="33"/>
      </t>
    </mdx>
    <mdx n="0" f="v">
      <t c="3" si="227">
        <n x="225"/>
        <n x="500"/>
        <n x="33"/>
      </t>
    </mdx>
    <mdx n="0" f="v">
      <t c="3" si="227">
        <n x="225"/>
        <n x="501"/>
        <n x="33"/>
      </t>
    </mdx>
    <mdx n="0" f="v">
      <t c="3" si="227">
        <n x="225"/>
        <n x="502"/>
        <n x="33"/>
      </t>
    </mdx>
    <mdx n="0" f="v">
      <t c="3" si="227">
        <n x="225"/>
        <n x="503"/>
        <n x="33"/>
      </t>
    </mdx>
    <mdx n="0" f="v">
      <t c="3" si="227">
        <n x="225"/>
        <n x="508"/>
        <n x="33"/>
      </t>
    </mdx>
    <mdx n="0" f="v">
      <t c="3" si="227">
        <n x="225"/>
        <n x="497"/>
        <n x="33"/>
      </t>
    </mdx>
    <mdx n="0" f="v">
      <t c="3" si="227">
        <n x="225"/>
        <n x="498"/>
        <n x="33"/>
      </t>
    </mdx>
    <mdx n="0" f="v">
      <t c="3" si="227">
        <n x="225"/>
        <n x="499"/>
        <n x="33"/>
      </t>
    </mdx>
    <mdx n="0" f="v">
      <t c="3" si="227">
        <n x="225"/>
        <n x="509"/>
        <n x="33"/>
      </t>
    </mdx>
    <mdx n="0" f="v">
      <t c="3" si="227">
        <n x="225"/>
        <n x="507"/>
        <n x="33"/>
      </t>
    </mdx>
    <mdx n="0" f="v">
      <t c="3" si="227">
        <n x="225"/>
        <n x="504"/>
        <n x="33"/>
      </t>
    </mdx>
    <mdx n="0" f="v">
      <t c="3" si="227">
        <n x="225"/>
        <n x="505"/>
        <n x="33"/>
      </t>
    </mdx>
    <mdx n="0" f="v">
      <t c="3" si="227">
        <n x="225"/>
        <n x="506"/>
        <n x="33"/>
      </t>
    </mdx>
    <mdx n="0" f="v">
      <t c="3" si="227">
        <n x="225"/>
        <n x="513"/>
        <n x="33"/>
      </t>
    </mdx>
    <mdx n="0" f="v">
      <t c="3" si="227">
        <n x="225"/>
        <n x="514"/>
        <n x="33"/>
      </t>
    </mdx>
    <mdx n="0" f="v">
      <t c="3" si="227">
        <n x="225"/>
        <n x="515"/>
        <n x="33"/>
      </t>
    </mdx>
    <mdx n="0" f="v">
      <t c="3" si="227">
        <n x="225"/>
        <n x="510"/>
        <n x="33"/>
      </t>
    </mdx>
    <mdx n="0" f="v">
      <t c="3" si="227">
        <n x="225"/>
        <n x="511"/>
        <n x="33"/>
      </t>
    </mdx>
    <mdx n="0" f="v">
      <t c="3" si="227">
        <n x="225"/>
        <n x="512"/>
        <n x="33"/>
      </t>
    </mdx>
    <mdx n="0" f="v">
      <t c="3" si="227">
        <n x="225"/>
        <n x="516"/>
        <n x="33"/>
      </t>
    </mdx>
    <mdx n="0" f="v">
      <t c="3" si="227">
        <n x="225"/>
        <n x="525"/>
        <n x="33"/>
      </t>
    </mdx>
    <mdx n="0" f="v">
      <t c="3" si="227">
        <n x="225"/>
        <n x="519"/>
        <n x="33"/>
      </t>
    </mdx>
    <mdx n="0" f="v">
      <t c="3" si="227">
        <n x="225"/>
        <n x="520"/>
        <n x="33"/>
      </t>
    </mdx>
    <mdx n="0" f="v">
      <t c="3" si="227">
        <n x="225"/>
        <n x="521"/>
        <n x="33"/>
      </t>
    </mdx>
    <mdx n="0" f="v">
      <t c="3" si="227">
        <n x="225"/>
        <n x="522"/>
        <n x="33"/>
      </t>
    </mdx>
    <mdx n="0" f="v">
      <t c="3" si="227">
        <n x="225"/>
        <n x="526"/>
        <n x="33"/>
      </t>
    </mdx>
    <mdx n="0" f="v">
      <t c="3" si="227">
        <n x="225"/>
        <n x="517"/>
        <n x="33"/>
      </t>
    </mdx>
    <mdx n="0" f="v">
      <t c="3" si="227">
        <n x="225"/>
        <n x="518"/>
        <n x="33"/>
      </t>
    </mdx>
    <mdx n="0" f="v">
      <t c="3" si="227">
        <n x="225"/>
        <n x="523"/>
        <n x="33"/>
      </t>
    </mdx>
    <mdx n="0" f="v">
      <t c="3" si="227">
        <n x="225"/>
        <n x="524"/>
        <n x="33"/>
      </t>
    </mdx>
    <mdx n="0" f="v">
      <t c="3" si="227">
        <n x="225"/>
        <n x="528"/>
        <n x="33"/>
      </t>
    </mdx>
    <mdx n="0" f="v">
      <t c="3" si="227">
        <n x="225"/>
        <n x="529"/>
        <n x="33"/>
      </t>
    </mdx>
    <mdx n="0" f="v">
      <t c="3" si="227">
        <n x="225"/>
        <n x="527"/>
        <n x="33"/>
      </t>
    </mdx>
    <mdx n="0" f="v">
      <t c="3" si="227">
        <n x="225"/>
        <n x="531"/>
        <n x="33"/>
      </t>
    </mdx>
    <mdx n="0" f="v">
      <t c="3" si="227">
        <n x="225"/>
        <n x="532"/>
        <n x="33"/>
      </t>
    </mdx>
    <mdx n="0" f="v">
      <t c="3" si="227">
        <n x="225"/>
        <n x="530"/>
        <n x="33"/>
      </t>
    </mdx>
    <mdx n="0" f="v">
      <t c="3" si="227">
        <n x="225"/>
        <n x="533"/>
        <n x="33"/>
      </t>
    </mdx>
    <mdx n="0" f="v">
      <t c="3" si="227">
        <n x="225"/>
        <n x="534"/>
        <n x="33"/>
      </t>
    </mdx>
    <mdx n="0" f="v">
      <t c="3" si="227">
        <n x="225"/>
        <n x="538"/>
        <n x="33"/>
      </t>
    </mdx>
    <mdx n="0" f="v">
      <t c="3" si="227">
        <n x="225"/>
        <n x="536"/>
        <n x="33"/>
      </t>
    </mdx>
    <mdx n="0" f="v">
      <t c="3" si="227">
        <n x="225"/>
        <n x="537"/>
        <n x="33"/>
      </t>
    </mdx>
    <mdx n="0" f="v">
      <t c="3" si="227">
        <n x="225"/>
        <n x="539"/>
        <n x="33"/>
      </t>
    </mdx>
    <mdx n="0" f="v">
      <t c="3" si="227">
        <n x="225"/>
        <n x="540"/>
        <n x="33"/>
      </t>
    </mdx>
    <mdx n="0" f="v">
      <t c="3" si="227">
        <n x="225"/>
        <n x="543"/>
        <n x="33"/>
      </t>
    </mdx>
    <mdx n="0" f="v">
      <t c="3" si="227">
        <n x="225"/>
        <n x="544"/>
        <n x="33"/>
      </t>
    </mdx>
    <mdx n="0" f="v">
      <t c="3" si="227">
        <n x="225"/>
        <n x="541"/>
        <n x="33"/>
      </t>
    </mdx>
    <mdx n="0" f="v">
      <t c="3" si="227">
        <n x="225"/>
        <n x="545"/>
        <n x="33"/>
      </t>
    </mdx>
    <mdx n="0" f="v">
      <t c="3" si="227">
        <n x="225"/>
        <n x="542"/>
        <n x="33"/>
      </t>
    </mdx>
    <mdx n="0" f="v">
      <t c="3" si="227">
        <n x="225"/>
        <n x="546"/>
        <n x="33"/>
      </t>
    </mdx>
    <mdx n="0" f="v">
      <t c="3" si="227">
        <n x="225"/>
        <n x="272"/>
        <n x="32"/>
      </t>
    </mdx>
    <mdx n="0" f="v">
      <t c="3" si="227">
        <n x="225"/>
        <n x="273"/>
        <n x="32"/>
      </t>
    </mdx>
    <mdx n="0" f="v">
      <t c="3" si="227">
        <n x="225"/>
        <n x="271"/>
        <n x="32"/>
      </t>
    </mdx>
    <mdx n="0" f="v">
      <t c="3" si="227">
        <n x="225"/>
        <n x="270"/>
        <n x="32"/>
      </t>
    </mdx>
    <mdx n="0" f="v">
      <t c="3" si="227">
        <n x="225"/>
        <n x="269"/>
        <n x="32"/>
      </t>
    </mdx>
    <mdx n="0" f="v">
      <t c="3" si="227">
        <n x="225"/>
        <n x="268"/>
        <n x="32"/>
      </t>
    </mdx>
    <mdx n="0" f="v">
      <t c="3" si="227">
        <n x="225"/>
        <n x="355"/>
        <n x="32"/>
      </t>
    </mdx>
    <mdx n="0" f="v">
      <t c="3" si="227">
        <n x="225"/>
        <n x="356"/>
        <n x="32"/>
      </t>
    </mdx>
    <mdx n="0" f="v">
      <t c="3" si="227">
        <n x="225"/>
        <n x="357"/>
        <n x="32"/>
      </t>
    </mdx>
    <mdx n="0" f="v">
      <t c="3" si="227">
        <n x="225"/>
        <n x="358"/>
        <n x="32"/>
      </t>
    </mdx>
    <mdx n="0" f="v">
      <t c="3" si="227">
        <n x="225"/>
        <n x="359"/>
        <n x="32"/>
      </t>
    </mdx>
    <mdx n="0" f="v">
      <t c="3" si="227">
        <n x="225"/>
        <n x="360"/>
        <n x="32"/>
      </t>
    </mdx>
    <mdx n="0" f="v">
      <t c="3" si="227">
        <n x="225"/>
        <n x="361"/>
        <n x="32"/>
      </t>
    </mdx>
    <mdx n="0" f="v">
      <t c="3" si="227">
        <n x="225"/>
        <n x="254"/>
        <n x="32"/>
      </t>
    </mdx>
    <mdx n="0" f="v">
      <t c="3" si="227">
        <n x="225"/>
        <n x="283"/>
        <n x="32"/>
      </t>
    </mdx>
    <mdx n="0" f="v">
      <t c="3" si="227">
        <n x="225"/>
        <n x="547"/>
        <n x="32"/>
      </t>
    </mdx>
    <mdx n="0" f="v">
      <t c="3" si="227">
        <n x="225"/>
        <n x="362"/>
        <n x="32"/>
      </t>
    </mdx>
    <mdx n="0" f="v">
      <t c="3" si="227">
        <n x="225"/>
        <n x="363"/>
        <n x="32"/>
      </t>
    </mdx>
    <mdx n="0" f="v">
      <t c="3" si="227">
        <n x="225"/>
        <n x="364"/>
        <n x="32"/>
      </t>
    </mdx>
    <mdx n="0" f="v">
      <t c="3" si="227">
        <n x="225"/>
        <n x="548"/>
        <n x="32"/>
      </t>
    </mdx>
    <mdx n="0" f="v">
      <t c="3" si="227">
        <n x="225"/>
        <n x="365"/>
        <n x="32"/>
      </t>
    </mdx>
    <mdx n="0" f="v">
      <t c="3" si="227">
        <n x="225"/>
        <n x="366"/>
        <n x="32"/>
      </t>
    </mdx>
    <mdx n="0" f="v">
      <t c="3" si="227">
        <n x="225"/>
        <n x="367"/>
        <n x="32"/>
      </t>
    </mdx>
    <mdx n="0" f="v">
      <t c="3" si="227">
        <n x="225"/>
        <n x="368"/>
        <n x="32"/>
      </t>
    </mdx>
    <mdx n="0" f="v">
      <t c="3" si="227">
        <n x="225"/>
        <n x="369"/>
        <n x="32"/>
      </t>
    </mdx>
    <mdx n="0" f="v">
      <t c="3" si="227">
        <n x="225"/>
        <n x="307"/>
        <n x="32"/>
      </t>
    </mdx>
    <mdx n="0" f="v">
      <t c="3" si="227">
        <n x="225"/>
        <n x="370"/>
        <n x="32"/>
      </t>
    </mdx>
    <mdx n="0" f="v">
      <t c="3" si="227">
        <n x="225"/>
        <n x="371"/>
        <n x="32"/>
      </t>
    </mdx>
    <mdx n="0" f="v">
      <t c="3" si="227">
        <n x="225"/>
        <n x="372"/>
        <n x="32"/>
      </t>
    </mdx>
    <mdx n="0" f="v">
      <t c="3" si="227">
        <n x="225"/>
        <n x="373"/>
        <n x="32"/>
      </t>
    </mdx>
    <mdx n="0" f="v">
      <t c="3" si="227">
        <n x="225"/>
        <n x="374"/>
        <n x="32"/>
      </t>
    </mdx>
    <mdx n="0" f="v">
      <t c="3" si="227">
        <n x="225"/>
        <n x="375"/>
        <n x="32"/>
      </t>
    </mdx>
    <mdx n="0" f="v">
      <t c="3" si="227">
        <n x="225"/>
        <n x="281"/>
        <n x="32"/>
      </t>
    </mdx>
    <mdx n="0" f="v">
      <t c="3" si="227">
        <n x="225"/>
        <n x="376"/>
        <n x="32"/>
      </t>
    </mdx>
    <mdx n="0" f="v">
      <t c="3" si="227">
        <n x="225"/>
        <n x="377"/>
        <n x="32"/>
      </t>
    </mdx>
    <mdx n="0" f="v">
      <t c="3" si="227">
        <n x="225"/>
        <n x="280"/>
        <n x="32"/>
      </t>
    </mdx>
    <mdx n="0" f="v">
      <t c="3" si="227">
        <n x="225"/>
        <n x="311"/>
        <n x="32"/>
      </t>
    </mdx>
    <mdx n="0" f="v">
      <t c="3" si="227">
        <n x="225"/>
        <n x="378"/>
        <n x="32"/>
      </t>
    </mdx>
    <mdx n="0" f="v">
      <t c="3" si="227">
        <n x="225"/>
        <n x="379"/>
        <n x="32"/>
      </t>
    </mdx>
    <mdx n="0" f="v">
      <t c="3" si="227">
        <n x="225"/>
        <n x="380"/>
        <n x="32"/>
      </t>
    </mdx>
    <mdx n="0" f="v">
      <t c="3" si="227">
        <n x="225"/>
        <n x="381"/>
        <n x="32"/>
      </t>
    </mdx>
    <mdx n="0" f="v">
      <t c="3" si="227">
        <n x="225"/>
        <n x="382"/>
        <n x="32"/>
      </t>
    </mdx>
    <mdx n="0" f="v">
      <t c="3" si="227">
        <n x="225"/>
        <n x="304"/>
        <n x="32"/>
      </t>
    </mdx>
    <mdx n="0" f="v">
      <t c="3" si="227">
        <n x="225"/>
        <n x="383"/>
        <n x="32"/>
      </t>
    </mdx>
    <mdx n="0" f="v">
      <t c="3" si="227">
        <n x="225"/>
        <n x="384"/>
        <n x="32"/>
      </t>
    </mdx>
    <mdx n="0" f="v">
      <t c="3" si="227">
        <n x="225"/>
        <n x="385"/>
        <n x="32"/>
      </t>
    </mdx>
    <mdx n="0" f="v">
      <t c="3" si="227">
        <n x="225"/>
        <n x="386"/>
        <n x="32"/>
      </t>
    </mdx>
    <mdx n="0" f="v">
      <t c="3" si="227">
        <n x="225"/>
        <n x="387"/>
        <n x="32"/>
      </t>
    </mdx>
    <mdx n="0" f="v">
      <t c="3" si="227">
        <n x="225"/>
        <n x="388"/>
        <n x="32"/>
      </t>
    </mdx>
    <mdx n="0" f="v">
      <t c="3" si="227">
        <n x="225"/>
        <n x="389"/>
        <n x="32"/>
      </t>
    </mdx>
    <mdx n="0" f="v">
      <t c="3" si="227">
        <n x="225"/>
        <n x="390"/>
        <n x="32"/>
      </t>
    </mdx>
    <mdx n="0" f="v">
      <t c="3" si="227">
        <n x="225"/>
        <n x="393"/>
        <n x="32"/>
      </t>
    </mdx>
    <mdx n="0" f="v">
      <t c="3" si="227">
        <n x="225"/>
        <n x="394"/>
        <n x="32"/>
      </t>
    </mdx>
    <mdx n="0" f="v">
      <t c="3" si="227">
        <n x="225"/>
        <n x="395"/>
        <n x="32"/>
      </t>
    </mdx>
    <mdx n="0" f="v">
      <t c="3" si="227">
        <n x="225"/>
        <n x="278"/>
        <n x="32"/>
      </t>
    </mdx>
    <mdx n="0" f="v">
      <t c="3" si="227">
        <n x="225"/>
        <n x="396"/>
        <n x="32"/>
      </t>
    </mdx>
    <mdx n="0" f="v">
      <t c="3" si="227">
        <n x="225"/>
        <n x="397"/>
        <n x="32"/>
      </t>
    </mdx>
    <mdx n="0" f="v">
      <t c="3" si="227">
        <n x="225"/>
        <n x="398"/>
        <n x="32"/>
      </t>
    </mdx>
    <mdx n="0" f="v">
      <t c="3" si="227">
        <n x="225"/>
        <n x="392"/>
        <n x="32"/>
      </t>
    </mdx>
    <mdx n="0" f="v">
      <t c="3" si="227">
        <n x="225"/>
        <n x="404"/>
        <n x="32"/>
      </t>
    </mdx>
    <mdx n="0" f="v">
      <t c="3" si="227">
        <n x="225"/>
        <n x="405"/>
        <n x="32"/>
      </t>
    </mdx>
    <mdx n="0" f="v">
      <t c="3" si="227">
        <n x="225"/>
        <n x="406"/>
        <n x="32"/>
      </t>
    </mdx>
    <mdx n="0" f="v">
      <t c="3" si="227">
        <n x="225"/>
        <n x="407"/>
        <n x="32"/>
      </t>
    </mdx>
    <mdx n="0" f="v">
      <t c="3" si="227">
        <n x="225"/>
        <n x="408"/>
        <n x="32"/>
      </t>
    </mdx>
    <mdx n="0" f="v">
      <t c="3" si="227">
        <n x="225"/>
        <n x="409"/>
        <n x="32"/>
      </t>
    </mdx>
    <mdx n="0" f="v">
      <t c="3" si="227">
        <n x="225"/>
        <n x="410"/>
        <n x="32"/>
      </t>
    </mdx>
    <mdx n="0" f="v">
      <t c="3" si="227">
        <n x="225"/>
        <n x="391"/>
        <n x="32"/>
      </t>
    </mdx>
    <mdx n="0" f="v">
      <t c="3" si="227">
        <n x="225"/>
        <n x="399"/>
        <n x="32"/>
      </t>
    </mdx>
    <mdx n="0" f="v">
      <t c="3" si="227">
        <n x="225"/>
        <n x="400"/>
        <n x="32"/>
      </t>
    </mdx>
    <mdx n="0" f="v">
      <t c="3" si="227">
        <n x="225"/>
        <n x="401"/>
        <n x="32"/>
      </t>
    </mdx>
    <mdx n="0" f="v">
      <t c="3" si="227">
        <n x="225"/>
        <n x="402"/>
        <n x="32"/>
      </t>
    </mdx>
    <mdx n="0" f="v">
      <t c="3" si="227">
        <n x="225"/>
        <n x="277"/>
        <n x="32"/>
      </t>
    </mdx>
    <mdx n="0" f="v">
      <t c="3" si="227">
        <n x="225"/>
        <n x="417"/>
        <n x="32"/>
      </t>
    </mdx>
    <mdx n="0" f="v">
      <t c="3" si="227">
        <n x="225"/>
        <n x="418"/>
        <n x="32"/>
      </t>
    </mdx>
    <mdx n="0" f="v">
      <t c="3" si="227">
        <n x="225"/>
        <n x="419"/>
        <n x="32"/>
      </t>
    </mdx>
    <mdx n="0" f="v">
      <t c="3" si="227">
        <n x="225"/>
        <n x="420"/>
        <n x="32"/>
      </t>
    </mdx>
    <mdx n="0" f="v">
      <t c="3" si="227">
        <n x="225"/>
        <n x="301"/>
        <n x="32"/>
      </t>
    </mdx>
    <mdx n="0" f="v">
      <t c="3" si="227">
        <n x="225"/>
        <n x="299"/>
        <n x="32"/>
      </t>
    </mdx>
    <mdx n="0" f="v">
      <t c="3" si="227">
        <n x="225"/>
        <n x="297"/>
        <n x="32"/>
      </t>
    </mdx>
    <mdx n="0" f="v">
      <t c="3" si="227">
        <n x="225"/>
        <n x="421"/>
        <n x="32"/>
      </t>
    </mdx>
    <mdx n="0" f="v">
      <t c="3" si="227">
        <n x="225"/>
        <n x="427"/>
        <n x="32"/>
      </t>
    </mdx>
    <mdx n="0" f="v">
      <t c="3" si="227">
        <n x="225"/>
        <n x="411"/>
        <n x="32"/>
      </t>
    </mdx>
    <mdx n="0" f="v">
      <t c="3" si="227">
        <n x="225"/>
        <n x="403"/>
        <n x="32"/>
      </t>
    </mdx>
    <mdx n="0" f="v">
      <t c="3" si="227">
        <n x="225"/>
        <n x="412"/>
        <n x="32"/>
      </t>
    </mdx>
    <mdx n="0" f="v">
      <t c="3" si="227">
        <n x="225"/>
        <n x="413"/>
        <n x="32"/>
      </t>
    </mdx>
    <mdx n="0" f="v">
      <t c="3" si="227">
        <n x="225"/>
        <n x="414"/>
        <n x="32"/>
      </t>
    </mdx>
    <mdx n="0" f="v">
      <t c="3" si="227">
        <n x="225"/>
        <n x="415"/>
        <n x="32"/>
      </t>
    </mdx>
    <mdx n="0" f="v">
      <t c="3" si="227">
        <n x="225"/>
        <n x="416"/>
        <n x="32"/>
      </t>
    </mdx>
    <mdx n="0" f="v">
      <t c="3" si="227">
        <n x="225"/>
        <n x="329"/>
        <n x="32"/>
      </t>
    </mdx>
    <mdx n="0" f="v">
      <t c="3" si="227">
        <n x="225"/>
        <n x="428"/>
        <n x="32"/>
      </t>
    </mdx>
    <mdx n="0" f="v">
      <t c="3" si="227">
        <n x="225"/>
        <n x="328"/>
        <n x="32"/>
      </t>
    </mdx>
    <mdx n="0" f="v">
      <t c="3" si="227">
        <n x="225"/>
        <n x="429"/>
        <n x="32"/>
      </t>
    </mdx>
    <mdx n="0" f="v">
      <t c="3" si="227">
        <n x="225"/>
        <n x="430"/>
        <n x="32"/>
      </t>
    </mdx>
    <mdx n="0" f="v">
      <t c="3" si="227">
        <n x="225"/>
        <n x="431"/>
        <n x="32"/>
      </t>
    </mdx>
    <mdx n="0" f="v">
      <t c="3" si="227">
        <n x="225"/>
        <n x="432"/>
        <n x="32"/>
      </t>
    </mdx>
    <mdx n="0" f="v">
      <t c="3" si="227">
        <n x="225"/>
        <n x="422"/>
        <n x="32"/>
      </t>
    </mdx>
    <mdx n="0" f="v">
      <t c="3" si="227">
        <n x="225"/>
        <n x="423"/>
        <n x="32"/>
      </t>
    </mdx>
    <mdx n="0" f="v">
      <t c="3" si="227">
        <n x="225"/>
        <n x="424"/>
        <n x="32"/>
      </t>
    </mdx>
    <mdx n="0" f="v">
      <t c="3" si="227">
        <n x="225"/>
        <n x="425"/>
        <n x="32"/>
      </t>
    </mdx>
    <mdx n="0" f="v">
      <t c="3" si="227">
        <n x="225"/>
        <n x="348"/>
        <n x="32"/>
      </t>
    </mdx>
    <mdx n="0" f="v">
      <t c="3" si="227">
        <n x="225"/>
        <n x="327"/>
        <n x="32"/>
      </t>
    </mdx>
    <mdx n="0" f="v">
      <t c="3" si="227">
        <n x="225"/>
        <n x="426"/>
        <n x="32"/>
      </t>
    </mdx>
    <mdx n="0" f="v">
      <t c="3" si="227">
        <n x="225"/>
        <n x="434"/>
        <n x="32"/>
      </t>
    </mdx>
    <mdx n="0" f="v">
      <t c="3" si="227">
        <n x="225"/>
        <n x="433"/>
        <n x="32"/>
      </t>
    </mdx>
    <mdx n="0" f="v">
      <t c="3" si="227">
        <n x="225"/>
        <n x="442"/>
        <n x="32"/>
      </t>
    </mdx>
    <mdx n="0" f="v">
      <t c="3" si="227">
        <n x="225"/>
        <n x="443"/>
        <n x="32"/>
      </t>
    </mdx>
    <mdx n="0" f="v">
      <t c="3" si="227">
        <n x="225"/>
        <n x="444"/>
        <n x="32"/>
      </t>
    </mdx>
    <mdx n="0" f="v">
      <t c="3" si="227">
        <n x="225"/>
        <n x="445"/>
        <n x="32"/>
      </t>
    </mdx>
    <mdx n="0" f="v">
      <t c="3" si="227">
        <n x="225"/>
        <n x="446"/>
        <n x="32"/>
      </t>
    </mdx>
    <mdx n="0" f="v">
      <t c="3" si="227">
        <n x="225"/>
        <n x="438"/>
        <n x="32"/>
      </t>
    </mdx>
    <mdx n="0" f="v">
      <t c="3" si="227">
        <n x="225"/>
        <n x="350"/>
        <n x="32"/>
      </t>
    </mdx>
    <mdx n="0" f="v">
      <t c="3" si="227">
        <n x="225"/>
        <n x="439"/>
        <n x="32"/>
      </t>
    </mdx>
    <mdx n="0" f="v">
      <t c="3" si="227">
        <n x="225"/>
        <n x="326"/>
        <n x="32"/>
      </t>
    </mdx>
    <mdx n="0" f="v">
      <t c="3" si="227">
        <n x="225"/>
        <n x="435"/>
        <n x="32"/>
      </t>
    </mdx>
    <mdx n="0" f="v">
      <t c="3" si="227">
        <n x="225"/>
        <n x="436"/>
        <n x="32"/>
      </t>
    </mdx>
    <mdx n="0" f="v">
      <t c="3" si="227">
        <n x="225"/>
        <n x="437"/>
        <n x="32"/>
      </t>
    </mdx>
    <mdx n="0" f="v">
      <t c="3" si="227">
        <n x="225"/>
        <n x="294"/>
        <n x="32"/>
      </t>
    </mdx>
    <mdx n="0" f="v">
      <t c="3" si="227">
        <n x="225"/>
        <n x="293"/>
        <n x="32"/>
      </t>
    </mdx>
    <mdx n="0" f="v">
      <t c="3" si="227">
        <n x="225"/>
        <n x="452"/>
        <n x="32"/>
      </t>
    </mdx>
    <mdx n="0" f="v">
      <t c="3" si="227">
        <n x="225"/>
        <n x="276"/>
        <n x="32"/>
      </t>
    </mdx>
    <mdx n="0" f="v">
      <t c="3" si="227">
        <n x="225"/>
        <n x="453"/>
        <n x="32"/>
      </t>
    </mdx>
    <mdx n="0" f="v">
      <t c="3" si="227">
        <n x="225"/>
        <n x="454"/>
        <n x="32"/>
      </t>
    </mdx>
    <mdx n="0" f="v">
      <t c="3" si="227">
        <n x="225"/>
        <n x="455"/>
        <n x="32"/>
      </t>
    </mdx>
    <mdx n="0" f="v">
      <t c="3" si="227">
        <n x="225"/>
        <n x="456"/>
        <n x="32"/>
      </t>
    </mdx>
    <mdx n="0" f="v">
      <t c="3" si="227">
        <n x="225"/>
        <n x="459"/>
        <n x="32"/>
      </t>
    </mdx>
    <mdx n="0" f="v">
      <t c="3" si="227">
        <n x="225"/>
        <n x="448"/>
        <n x="32"/>
      </t>
    </mdx>
    <mdx n="0" f="v">
      <t c="3" si="227">
        <n x="225"/>
        <n x="449"/>
        <n x="32"/>
      </t>
    </mdx>
    <mdx n="0" f="v">
      <t c="3" si="227">
        <n x="225"/>
        <n x="440"/>
        <n x="32"/>
      </t>
    </mdx>
    <mdx n="0" f="v">
      <t c="3" si="227">
        <n x="225"/>
        <n x="441"/>
        <n x="32"/>
      </t>
    </mdx>
    <mdx n="0" f="v">
      <t c="3" si="227">
        <n x="225"/>
        <n x="447"/>
        <n x="32"/>
      </t>
    </mdx>
    <mdx n="0" f="v">
      <t c="3" si="227">
        <n x="225"/>
        <n x="346"/>
        <n x="32"/>
      </t>
    </mdx>
    <mdx n="0" f="v">
      <t c="3" si="227">
        <n x="225"/>
        <n x="461"/>
        <n x="32"/>
      </t>
    </mdx>
    <mdx n="0" f="v">
      <t c="3" si="227">
        <n x="225"/>
        <n x="462"/>
        <n x="32"/>
      </t>
    </mdx>
    <mdx n="0" f="v">
      <t c="3" si="227">
        <n x="225"/>
        <n x="463"/>
        <n x="32"/>
      </t>
    </mdx>
    <mdx n="0" f="v">
      <t c="3" si="227">
        <n x="225"/>
        <n x="464"/>
        <n x="32"/>
      </t>
    </mdx>
    <mdx n="0" f="v">
      <t c="3" si="227">
        <n x="225"/>
        <n x="465"/>
        <n x="32"/>
      </t>
    </mdx>
    <mdx n="0" f="v">
      <t c="3" si="227">
        <n x="225"/>
        <n x="466"/>
        <n x="32"/>
      </t>
    </mdx>
    <mdx n="0" f="v">
      <t c="3" si="227">
        <n x="225"/>
        <n x="467"/>
        <n x="32"/>
      </t>
    </mdx>
    <mdx n="0" f="v">
      <t c="3" si="227">
        <n x="225"/>
        <n x="473"/>
        <n x="32"/>
      </t>
    </mdx>
    <mdx n="0" f="v">
      <t c="3" si="227">
        <n x="225"/>
        <n x="474"/>
        <n x="32"/>
      </t>
    </mdx>
    <mdx n="0" f="v">
      <t c="3" si="227">
        <n x="225"/>
        <n x="450"/>
        <n x="32"/>
      </t>
    </mdx>
    <mdx n="0" f="v">
      <t c="3" si="227">
        <n x="225"/>
        <n x="451"/>
        <n x="32"/>
      </t>
    </mdx>
    <mdx n="0" f="v">
      <t c="3" si="227">
        <n x="225"/>
        <n x="457"/>
        <n x="32"/>
      </t>
    </mdx>
    <mdx n="0" f="v">
      <t c="3" si="227">
        <n x="225"/>
        <n x="458"/>
        <n x="32"/>
      </t>
    </mdx>
    <mdx n="0" f="v">
      <t c="3" si="227">
        <n x="225"/>
        <n x="475"/>
        <n x="32"/>
      </t>
    </mdx>
    <mdx n="0" f="v">
      <t c="3" si="227">
        <n x="225"/>
        <n x="476"/>
        <n x="32"/>
      </t>
    </mdx>
    <mdx n="0" f="v">
      <t c="3" si="227">
        <n x="225"/>
        <n x="460"/>
        <n x="32"/>
      </t>
    </mdx>
    <mdx n="0" f="v">
      <t c="3" si="227">
        <n x="225"/>
        <n x="468"/>
        <n x="32"/>
      </t>
    </mdx>
    <mdx n="0" f="v">
      <t c="3" si="227">
        <n x="225"/>
        <n x="469"/>
        <n x="32"/>
      </t>
    </mdx>
    <mdx n="0" f="v">
      <t c="3" si="227">
        <n x="225"/>
        <n x="470"/>
        <n x="32"/>
      </t>
    </mdx>
    <mdx n="0" f="v">
      <t c="3" si="227">
        <n x="225"/>
        <n x="484"/>
        <n x="32"/>
      </t>
    </mdx>
    <mdx n="0" f="v">
      <t c="3" si="227">
        <n x="225"/>
        <n x="472"/>
        <n x="32"/>
      </t>
    </mdx>
    <mdx n="0" f="v">
      <t c="3" si="227">
        <n x="225"/>
        <n x="480"/>
        <n x="32"/>
      </t>
    </mdx>
    <mdx n="0" f="v">
      <t c="3" si="227">
        <n x="225"/>
        <n x="481"/>
        <n x="32"/>
      </t>
    </mdx>
    <mdx n="0" f="v">
      <t c="3" si="227">
        <n x="225"/>
        <n x="483"/>
        <n x="32"/>
      </t>
    </mdx>
    <mdx n="0" f="v">
      <t c="3" si="227">
        <n x="225"/>
        <n x="471"/>
        <n x="32"/>
      </t>
    </mdx>
    <mdx n="0" f="v">
      <t c="3" si="227">
        <n x="225"/>
        <n x="477"/>
        <n x="32"/>
      </t>
    </mdx>
    <mdx n="0" f="v">
      <t c="3" si="227">
        <n x="225"/>
        <n x="478"/>
        <n x="32"/>
      </t>
    </mdx>
    <mdx n="0" f="v">
      <t c="3" si="227">
        <n x="225"/>
        <n x="479"/>
        <n x="32"/>
      </t>
    </mdx>
    <mdx n="0" f="v">
      <t c="3" si="227">
        <n x="225"/>
        <n x="485"/>
        <n x="32"/>
      </t>
    </mdx>
    <mdx n="0" f="v">
      <t c="3" si="227">
        <n x="225"/>
        <n x="486"/>
        <n x="32"/>
      </t>
    </mdx>
    <mdx n="0" f="v">
      <t c="3" si="227">
        <n x="225"/>
        <n x="487"/>
        <n x="32"/>
      </t>
    </mdx>
    <mdx n="0" f="v">
      <t c="3" si="227">
        <n x="225"/>
        <n x="488"/>
        <n x="32"/>
      </t>
    </mdx>
    <mdx n="0" f="v">
      <t c="3" si="227">
        <n x="225"/>
        <n x="489"/>
        <n x="32"/>
      </t>
    </mdx>
    <mdx n="0" f="v">
      <t c="3" si="227">
        <n x="225"/>
        <n x="482"/>
        <n x="32"/>
      </t>
    </mdx>
    <mdx n="0" f="v">
      <t c="3" si="227">
        <n x="225"/>
        <n x="496"/>
        <n x="32"/>
      </t>
    </mdx>
    <mdx n="0" f="v">
      <t c="3" si="227">
        <n x="225"/>
        <n x="491"/>
        <n x="32"/>
      </t>
    </mdx>
    <mdx n="0" f="v">
      <t c="3" si="227">
        <n x="225"/>
        <n x="495"/>
        <n x="32"/>
      </t>
    </mdx>
    <mdx n="0" f="v">
      <t c="3" si="227">
        <n x="225"/>
        <n x="494"/>
        <n x="32"/>
      </t>
    </mdx>
    <mdx n="0" f="v">
      <t c="3" si="227">
        <n x="225"/>
        <n x="490"/>
        <n x="32"/>
      </t>
    </mdx>
    <mdx n="0" f="v">
      <t c="3" si="227">
        <n x="225"/>
        <n x="492"/>
        <n x="32"/>
      </t>
    </mdx>
    <mdx n="0" f="v">
      <t c="3" si="227">
        <n x="225"/>
        <n x="493"/>
        <n x="32"/>
      </t>
    </mdx>
    <mdx n="0" f="v">
      <t c="3" si="227">
        <n x="225"/>
        <n x="503"/>
        <n x="32"/>
      </t>
    </mdx>
    <mdx n="0" f="v">
      <t c="3" si="227">
        <n x="225"/>
        <n x="500"/>
        <n x="32"/>
      </t>
    </mdx>
    <mdx n="0" f="v">
      <t c="3" si="227">
        <n x="225"/>
        <n x="501"/>
        <n x="32"/>
      </t>
    </mdx>
    <mdx n="0" f="v">
      <t c="3" si="227">
        <n x="225"/>
        <n x="502"/>
        <n x="32"/>
      </t>
    </mdx>
    <mdx n="0" f="v">
      <t c="3" si="227">
        <n x="225"/>
        <n x="508"/>
        <n x="32"/>
      </t>
    </mdx>
    <mdx n="0" f="v">
      <t c="3" si="227">
        <n x="225"/>
        <n x="497"/>
        <n x="32"/>
      </t>
    </mdx>
    <mdx n="0" f="v">
      <t c="3" si="227">
        <n x="225"/>
        <n x="498"/>
        <n x="32"/>
      </t>
    </mdx>
    <mdx n="0" f="v">
      <t c="3" si="227">
        <n x="225"/>
        <n x="499"/>
        <n x="32"/>
      </t>
    </mdx>
    <mdx n="0" f="v">
      <t c="3" si="227">
        <n x="225"/>
        <n x="509"/>
        <n x="32"/>
      </t>
    </mdx>
    <mdx n="0" f="v">
      <t c="3" si="227">
        <n x="225"/>
        <n x="504"/>
        <n x="32"/>
      </t>
    </mdx>
    <mdx n="0" f="v">
      <t c="3" si="227">
        <n x="225"/>
        <n x="505"/>
        <n x="32"/>
      </t>
    </mdx>
    <mdx n="0" f="v">
      <t c="3" si="227">
        <n x="225"/>
        <n x="506"/>
        <n x="32"/>
      </t>
    </mdx>
    <mdx n="0" f="v">
      <t c="3" si="227">
        <n x="225"/>
        <n x="507"/>
        <n x="32"/>
      </t>
    </mdx>
    <mdx n="0" f="v">
      <t c="3" si="227">
        <n x="225"/>
        <n x="513"/>
        <n x="32"/>
      </t>
    </mdx>
    <mdx n="0" f="v">
      <t c="3" si="227">
        <n x="225"/>
        <n x="514"/>
        <n x="32"/>
      </t>
    </mdx>
    <mdx n="0" f="v">
      <t c="3" si="227">
        <n x="225"/>
        <n x="515"/>
        <n x="32"/>
      </t>
    </mdx>
    <mdx n="0" f="v">
      <t c="3" si="227">
        <n x="225"/>
        <n x="516"/>
        <n x="32"/>
      </t>
    </mdx>
    <mdx n="0" f="v">
      <t c="3" si="227">
        <n x="225"/>
        <n x="510"/>
        <n x="32"/>
      </t>
    </mdx>
    <mdx n="0" f="v">
      <t c="3" si="227">
        <n x="225"/>
        <n x="511"/>
        <n x="32"/>
      </t>
    </mdx>
    <mdx n="0" f="v">
      <t c="3" si="227">
        <n x="225"/>
        <n x="512"/>
        <n x="32"/>
      </t>
    </mdx>
    <mdx n="0" f="v">
      <t c="3" si="227">
        <n x="225"/>
        <n x="519"/>
        <n x="32"/>
      </t>
    </mdx>
    <mdx n="0" f="v">
      <t c="3" si="227">
        <n x="225"/>
        <n x="520"/>
        <n x="32"/>
      </t>
    </mdx>
    <mdx n="0" f="v">
      <t c="3" si="227">
        <n x="225"/>
        <n x="521"/>
        <n x="32"/>
      </t>
    </mdx>
    <mdx n="0" f="v">
      <t c="3" si="227">
        <n x="225"/>
        <n x="522"/>
        <n x="32"/>
      </t>
    </mdx>
    <mdx n="0" f="v">
      <t c="3" si="227">
        <n x="225"/>
        <n x="525"/>
        <n x="32"/>
      </t>
    </mdx>
    <mdx n="0" f="v">
      <t c="3" si="227">
        <n x="225"/>
        <n x="526"/>
        <n x="32"/>
      </t>
    </mdx>
    <mdx n="0" f="v">
      <t c="3" si="227">
        <n x="225"/>
        <n x="517"/>
        <n x="32"/>
      </t>
    </mdx>
    <mdx n="0" f="v">
      <t c="3" si="227">
        <n x="225"/>
        <n x="518"/>
        <n x="32"/>
      </t>
    </mdx>
    <mdx n="0" f="v">
      <t c="3" si="227">
        <n x="225"/>
        <n x="524"/>
        <n x="32"/>
      </t>
    </mdx>
    <mdx n="0" f="v">
      <t c="3" si="227">
        <n x="225"/>
        <n x="523"/>
        <n x="32"/>
      </t>
    </mdx>
    <mdx n="0" f="v">
      <t c="3" si="227">
        <n x="225"/>
        <n x="528"/>
        <n x="32"/>
      </t>
    </mdx>
    <mdx n="0" f="v">
      <t c="3" si="227">
        <n x="225"/>
        <n x="529"/>
        <n x="32"/>
      </t>
    </mdx>
    <mdx n="0" f="v">
      <t c="3" si="227">
        <n x="225"/>
        <n x="527"/>
        <n x="32"/>
      </t>
    </mdx>
    <mdx n="0" f="v">
      <t c="3" si="227">
        <n x="225"/>
        <n x="531"/>
        <n x="32"/>
      </t>
    </mdx>
    <mdx n="0" f="v">
      <t c="3" si="227">
        <n x="225"/>
        <n x="532"/>
        <n x="32"/>
      </t>
    </mdx>
    <mdx n="0" f="v">
      <t c="3" si="227">
        <n x="225"/>
        <n x="530"/>
        <n x="32"/>
      </t>
    </mdx>
    <mdx n="0" f="v">
      <t c="3" si="227">
        <n x="225"/>
        <n x="533"/>
        <n x="32"/>
      </t>
    </mdx>
    <mdx n="0" f="v">
      <t c="3" si="227">
        <n x="225"/>
        <n x="534"/>
        <n x="32"/>
      </t>
    </mdx>
    <mdx n="0" f="v">
      <t c="3" si="227">
        <n x="225"/>
        <n x="535"/>
        <n x="32"/>
      </t>
    </mdx>
    <mdx n="0" f="v">
      <t c="3" si="227">
        <n x="225"/>
        <n x="538"/>
        <n x="32"/>
      </t>
    </mdx>
    <mdx n="0" f="v">
      <t c="3" si="227">
        <n x="225"/>
        <n x="537"/>
        <n x="32"/>
      </t>
    </mdx>
    <mdx n="0" f="v">
      <t c="3" si="227">
        <n x="225"/>
        <n x="536"/>
        <n x="32"/>
      </t>
    </mdx>
    <mdx n="0" f="v">
      <t c="3" si="227">
        <n x="225"/>
        <n x="539"/>
        <n x="32"/>
      </t>
    </mdx>
    <mdx n="0" f="v">
      <t c="3" si="227">
        <n x="225"/>
        <n x="540"/>
        <n x="32"/>
      </t>
    </mdx>
    <mdx n="0" f="v">
      <t c="3" si="227">
        <n x="225"/>
        <n x="543"/>
        <n x="32"/>
      </t>
    </mdx>
    <mdx n="0" f="v">
      <t c="3" si="227">
        <n x="225"/>
        <n x="541"/>
        <n x="32"/>
      </t>
    </mdx>
    <mdx n="0" f="v">
      <t c="3" si="227">
        <n x="225"/>
        <n x="544"/>
        <n x="32"/>
      </t>
    </mdx>
    <mdx n="0" f="v">
      <t c="3" si="227">
        <n x="225"/>
        <n x="545"/>
        <n x="32"/>
      </t>
    </mdx>
    <mdx n="0" f="v">
      <t c="3" si="227">
        <n x="225"/>
        <n x="542"/>
        <n x="32"/>
      </t>
    </mdx>
    <mdx n="0" f="v">
      <t c="3" si="227">
        <n x="225"/>
        <n x="546"/>
        <n x="32"/>
      </t>
    </mdx>
    <mdx n="0" f="v">
      <t c="3" si="227">
        <n x="225"/>
        <n x="272"/>
        <n x="31"/>
      </t>
    </mdx>
    <mdx n="0" f="v">
      <t c="3" si="227">
        <n x="225"/>
        <n x="271"/>
        <n x="31"/>
      </t>
    </mdx>
    <mdx n="0" f="v">
      <t c="3" si="227">
        <n x="225"/>
        <n x="270"/>
        <n x="31"/>
      </t>
    </mdx>
    <mdx n="0" f="v">
      <t c="3" si="227">
        <n x="225"/>
        <n x="269"/>
        <n x="31"/>
      </t>
    </mdx>
    <mdx n="0" f="v">
      <t c="3" si="227">
        <n x="225"/>
        <n x="268"/>
        <n x="31"/>
      </t>
    </mdx>
    <mdx n="0" f="v">
      <t c="3" si="227">
        <n x="225"/>
        <n x="355"/>
        <n x="31"/>
      </t>
    </mdx>
    <mdx n="0" f="v">
      <t c="3" si="227">
        <n x="225"/>
        <n x="356"/>
        <n x="31"/>
      </t>
    </mdx>
    <mdx n="0" f="v">
      <t c="3" si="227">
        <n x="225"/>
        <n x="357"/>
        <n x="31"/>
      </t>
    </mdx>
    <mdx n="0" f="v">
      <t c="3" si="227">
        <n x="225"/>
        <n x="358"/>
        <n x="31"/>
      </t>
    </mdx>
    <mdx n="0" f="v">
      <t c="3" si="227">
        <n x="225"/>
        <n x="359"/>
        <n x="31"/>
      </t>
    </mdx>
    <mdx n="0" f="v">
      <t c="3" si="227">
        <n x="225"/>
        <n x="361"/>
        <n x="31"/>
      </t>
    </mdx>
    <mdx n="0" f="v">
      <t c="3" si="227">
        <n x="225"/>
        <n x="255"/>
        <n x="31"/>
      </t>
    </mdx>
    <mdx n="0" f="v">
      <t c="3" si="227">
        <n x="225"/>
        <n x="254"/>
        <n x="31"/>
      </t>
    </mdx>
    <mdx n="0" f="v">
      <t c="3" si="227">
        <n x="225"/>
        <n x="283"/>
        <n x="31"/>
      </t>
    </mdx>
    <mdx n="0" f="v">
      <t c="3" si="227">
        <n x="225"/>
        <n x="547"/>
        <n x="31"/>
      </t>
    </mdx>
    <mdx n="0" f="v">
      <t c="3" si="227">
        <n x="225"/>
        <n x="362"/>
        <n x="31"/>
      </t>
    </mdx>
    <mdx n="0" f="v">
      <t c="3" si="227">
        <n x="225"/>
        <n x="363"/>
        <n x="31"/>
      </t>
    </mdx>
    <mdx n="0" f="v">
      <t c="3" si="227">
        <n x="225"/>
        <n x="364"/>
        <n x="31"/>
      </t>
    </mdx>
    <mdx n="0" f="v">
      <t c="3" si="227">
        <n x="225"/>
        <n x="548"/>
        <n x="31"/>
      </t>
    </mdx>
    <mdx n="0" f="v">
      <t c="3" si="227">
        <n x="225"/>
        <n x="365"/>
        <n x="31"/>
      </t>
    </mdx>
    <mdx n="0" f="v">
      <t c="3" si="227">
        <n x="225"/>
        <n x="366"/>
        <n x="31"/>
      </t>
    </mdx>
    <mdx n="0" f="v">
      <t c="3" si="227">
        <n x="225"/>
        <n x="367"/>
        <n x="31"/>
      </t>
    </mdx>
    <mdx n="0" f="v">
      <t c="3" si="227">
        <n x="225"/>
        <n x="368"/>
        <n x="31"/>
      </t>
    </mdx>
    <mdx n="0" f="v">
      <t c="3" si="227">
        <n x="225"/>
        <n x="369"/>
        <n x="31"/>
      </t>
    </mdx>
    <mdx n="0" f="v">
      <t c="3" si="227">
        <n x="225"/>
        <n x="307"/>
        <n x="31"/>
      </t>
    </mdx>
    <mdx n="0" f="v">
      <t c="3" si="227">
        <n x="225"/>
        <n x="370"/>
        <n x="31"/>
      </t>
    </mdx>
    <mdx n="0" f="v">
      <t c="3" si="227">
        <n x="225"/>
        <n x="371"/>
        <n x="31"/>
      </t>
    </mdx>
    <mdx n="0" f="v">
      <t c="3" si="227">
        <n x="225"/>
        <n x="372"/>
        <n x="31"/>
      </t>
    </mdx>
    <mdx n="0" f="v">
      <t c="3" si="227">
        <n x="225"/>
        <n x="383"/>
        <n x="31"/>
      </t>
    </mdx>
    <mdx n="0" f="v">
      <t c="3" si="227">
        <n x="225"/>
        <n x="373"/>
        <n x="31"/>
      </t>
    </mdx>
    <mdx n="0" f="v">
      <t c="3" si="227">
        <n x="225"/>
        <n x="374"/>
        <n x="31"/>
      </t>
    </mdx>
    <mdx n="0" f="v">
      <t c="3" si="227">
        <n x="225"/>
        <n x="375"/>
        <n x="31"/>
      </t>
    </mdx>
    <mdx n="0" f="v">
      <t c="3" si="227">
        <n x="225"/>
        <n x="281"/>
        <n x="31"/>
      </t>
    </mdx>
    <mdx n="0" f="v">
      <t c="3" si="227">
        <n x="225"/>
        <n x="376"/>
        <n x="31"/>
      </t>
    </mdx>
    <mdx n="0" f="v">
      <t c="3" si="227">
        <n x="225"/>
        <n x="377"/>
        <n x="31"/>
      </t>
    </mdx>
    <mdx n="0" f="v">
      <t c="3" si="227">
        <n x="225"/>
        <n x="280"/>
        <n x="31"/>
      </t>
    </mdx>
    <mdx n="0" f="v">
      <t c="3" si="227">
        <n x="225"/>
        <n x="311"/>
        <n x="31"/>
      </t>
    </mdx>
    <mdx n="0" f="v">
      <t c="3" si="227">
        <n x="225"/>
        <n x="378"/>
        <n x="31"/>
      </t>
    </mdx>
    <mdx n="0" f="v">
      <t c="3" si="227">
        <n x="225"/>
        <n x="379"/>
        <n x="31"/>
      </t>
    </mdx>
    <mdx n="0" f="v">
      <t c="3" si="227">
        <n x="225"/>
        <n x="380"/>
        <n x="31"/>
      </t>
    </mdx>
    <mdx n="0" f="v">
      <t c="3" si="227">
        <n x="225"/>
        <n x="381"/>
        <n x="31"/>
      </t>
    </mdx>
    <mdx n="0" f="v">
      <t c="3" si="227">
        <n x="225"/>
        <n x="382"/>
        <n x="31"/>
      </t>
    </mdx>
    <mdx n="0" f="v">
      <t c="3" si="227">
        <n x="225"/>
        <n x="304"/>
        <n x="31"/>
      </t>
    </mdx>
    <mdx n="0" f="v">
      <t c="3" si="227">
        <n x="225"/>
        <n x="384"/>
        <n x="31"/>
      </t>
    </mdx>
    <mdx n="0" f="v">
      <t c="3" si="227">
        <n x="225"/>
        <n x="385"/>
        <n x="31"/>
      </t>
    </mdx>
    <mdx n="0" f="v">
      <t c="3" si="227">
        <n x="225"/>
        <n x="386"/>
        <n x="31"/>
      </t>
    </mdx>
    <mdx n="0" f="v">
      <t c="3" si="227">
        <n x="225"/>
        <n x="387"/>
        <n x="31"/>
      </t>
    </mdx>
    <mdx n="0" f="v">
      <t c="3" si="227">
        <n x="225"/>
        <n x="388"/>
        <n x="31"/>
      </t>
    </mdx>
    <mdx n="0" f="v">
      <t c="3" si="227">
        <n x="225"/>
        <n x="389"/>
        <n x="31"/>
      </t>
    </mdx>
    <mdx n="0" f="v">
      <t c="3" si="227">
        <n x="225"/>
        <n x="390"/>
        <n x="31"/>
      </t>
    </mdx>
    <mdx n="0" f="v">
      <t c="3" si="227">
        <n x="225"/>
        <n x="393"/>
        <n x="31"/>
      </t>
    </mdx>
    <mdx n="0" f="v">
      <t c="3" si="227">
        <n x="225"/>
        <n x="394"/>
        <n x="31"/>
      </t>
    </mdx>
    <mdx n="0" f="v">
      <t c="3" si="227">
        <n x="225"/>
        <n x="395"/>
        <n x="31"/>
      </t>
    </mdx>
    <mdx n="0" f="v">
      <t c="3" si="227">
        <n x="225"/>
        <n x="278"/>
        <n x="31"/>
      </t>
    </mdx>
    <mdx n="0" f="v">
      <t c="3" si="227">
        <n x="225"/>
        <n x="396"/>
        <n x="31"/>
      </t>
    </mdx>
    <mdx n="0" f="v">
      <t c="3" si="227">
        <n x="225"/>
        <n x="397"/>
        <n x="31"/>
      </t>
    </mdx>
    <mdx n="0" f="v">
      <t c="3" si="227">
        <n x="225"/>
        <n x="398"/>
        <n x="31"/>
      </t>
    </mdx>
    <mdx n="0" f="v">
      <t c="3" si="227">
        <n x="225"/>
        <n x="392"/>
        <n x="31"/>
      </t>
    </mdx>
    <mdx n="0" f="v">
      <t c="3" si="227">
        <n x="225"/>
        <n x="404"/>
        <n x="31"/>
      </t>
    </mdx>
    <mdx n="0" f="v">
      <t c="3" si="227">
        <n x="225"/>
        <n x="405"/>
        <n x="31"/>
      </t>
    </mdx>
    <mdx n="0" f="v">
      <t c="3" si="227">
        <n x="225"/>
        <n x="406"/>
        <n x="31"/>
      </t>
    </mdx>
    <mdx n="0" f="v">
      <t c="3" si="227">
        <n x="225"/>
        <n x="407"/>
        <n x="31"/>
      </t>
    </mdx>
    <mdx n="0" f="v">
      <t c="3" si="227">
        <n x="225"/>
        <n x="408"/>
        <n x="31"/>
      </t>
    </mdx>
    <mdx n="0" f="v">
      <t c="3" si="227">
        <n x="225"/>
        <n x="409"/>
        <n x="31"/>
      </t>
    </mdx>
    <mdx n="0" f="v">
      <t c="3" si="227">
        <n x="225"/>
        <n x="410"/>
        <n x="31"/>
      </t>
    </mdx>
    <mdx n="0" f="v">
      <t c="3" si="227">
        <n x="225"/>
        <n x="391"/>
        <n x="31"/>
      </t>
    </mdx>
    <mdx n="0" f="v">
      <t c="3" si="227">
        <n x="225"/>
        <n x="399"/>
        <n x="31"/>
      </t>
    </mdx>
    <mdx n="0" f="v">
      <t c="3" si="227">
        <n x="225"/>
        <n x="400"/>
        <n x="31"/>
      </t>
    </mdx>
    <mdx n="0" f="v">
      <t c="3" si="227">
        <n x="225"/>
        <n x="401"/>
        <n x="31"/>
      </t>
    </mdx>
    <mdx n="0" f="v">
      <t c="3" si="227">
        <n x="225"/>
        <n x="402"/>
        <n x="31"/>
      </t>
    </mdx>
    <mdx n="0" f="v">
      <t c="3" si="227">
        <n x="225"/>
        <n x="277"/>
        <n x="31"/>
      </t>
    </mdx>
    <mdx n="0" f="v">
      <t c="3" si="227">
        <n x="225"/>
        <n x="417"/>
        <n x="31"/>
      </t>
    </mdx>
    <mdx n="0" f="v">
      <t c="3" si="227">
        <n x="225"/>
        <n x="418"/>
        <n x="31"/>
      </t>
    </mdx>
    <mdx n="0" f="v">
      <t c="3" si="227">
        <n x="225"/>
        <n x="419"/>
        <n x="31"/>
      </t>
    </mdx>
    <mdx n="0" f="v">
      <t c="3" si="227">
        <n x="225"/>
        <n x="301"/>
        <n x="31"/>
      </t>
    </mdx>
    <mdx n="0" f="v">
      <t c="3" si="227">
        <n x="225"/>
        <n x="299"/>
        <n x="31"/>
      </t>
    </mdx>
    <mdx n="0" f="v">
      <t c="3" si="227">
        <n x="225"/>
        <n x="297"/>
        <n x="31"/>
      </t>
    </mdx>
    <mdx n="0" f="v">
      <t c="3" si="227">
        <n x="225"/>
        <n x="421"/>
        <n x="31"/>
      </t>
    </mdx>
    <mdx n="0" f="v">
      <t c="3" si="227">
        <n x="225"/>
        <n x="411"/>
        <n x="31"/>
      </t>
    </mdx>
    <mdx n="0" f="v">
      <t c="3" si="227">
        <n x="225"/>
        <n x="403"/>
        <n x="31"/>
      </t>
    </mdx>
    <mdx n="0" f="v">
      <t c="3" si="227">
        <n x="225"/>
        <n x="412"/>
        <n x="31"/>
      </t>
    </mdx>
    <mdx n="0" f="v">
      <t c="3" si="227">
        <n x="225"/>
        <n x="413"/>
        <n x="31"/>
      </t>
    </mdx>
    <mdx n="0" f="v">
      <t c="3" si="227">
        <n x="225"/>
        <n x="414"/>
        <n x="31"/>
      </t>
    </mdx>
    <mdx n="0" f="v">
      <t c="3" si="227">
        <n x="225"/>
        <n x="415"/>
        <n x="31"/>
      </t>
    </mdx>
    <mdx n="0" f="v">
      <t c="3" si="227">
        <n x="225"/>
        <n x="416"/>
        <n x="31"/>
      </t>
    </mdx>
    <mdx n="0" f="v">
      <t c="3" si="227">
        <n x="225"/>
        <n x="427"/>
        <n x="31"/>
      </t>
    </mdx>
    <mdx n="0" f="v">
      <t c="3" si="227">
        <n x="225"/>
        <n x="329"/>
        <n x="31"/>
      </t>
    </mdx>
    <mdx n="0" f="v">
      <t c="3" si="227">
        <n x="225"/>
        <n x="428"/>
        <n x="31"/>
      </t>
    </mdx>
    <mdx n="0" f="v">
      <t c="3" si="227">
        <n x="225"/>
        <n x="328"/>
        <n x="31"/>
      </t>
    </mdx>
    <mdx n="0" f="v">
      <t c="3" si="227">
        <n x="225"/>
        <n x="429"/>
        <n x="31"/>
      </t>
    </mdx>
    <mdx n="0" f="v">
      <t c="3" si="227">
        <n x="225"/>
        <n x="430"/>
        <n x="31"/>
      </t>
    </mdx>
    <mdx n="0" f="v">
      <t c="3" si="227">
        <n x="225"/>
        <n x="431"/>
        <n x="31"/>
      </t>
    </mdx>
    <mdx n="0" f="v">
      <t c="3" si="227">
        <n x="225"/>
        <n x="432"/>
        <n x="31"/>
      </t>
    </mdx>
    <mdx n="0" f="v">
      <t c="3" si="227">
        <n x="225"/>
        <n x="423"/>
        <n x="31"/>
      </t>
    </mdx>
    <mdx n="0" f="v">
      <t c="3" si="227">
        <n x="225"/>
        <n x="424"/>
        <n x="31"/>
      </t>
    </mdx>
    <mdx n="0" f="v">
      <t c="3" si="227">
        <n x="225"/>
        <n x="425"/>
        <n x="31"/>
      </t>
    </mdx>
    <mdx n="0" f="v">
      <t c="3" si="227">
        <n x="225"/>
        <n x="348"/>
        <n x="31"/>
      </t>
    </mdx>
    <mdx n="0" f="v">
      <t c="3" si="227">
        <n x="225"/>
        <n x="327"/>
        <n x="31"/>
      </t>
    </mdx>
    <mdx n="0" f="v">
      <t c="3" si="227">
        <n x="225"/>
        <n x="426"/>
        <n x="31"/>
      </t>
    </mdx>
    <mdx n="0" f="v">
      <t c="3" si="227">
        <n x="225"/>
        <n x="434"/>
        <n x="31"/>
      </t>
    </mdx>
    <mdx n="0" f="v">
      <t c="3" si="227">
        <n x="225"/>
        <n x="433"/>
        <n x="31"/>
      </t>
    </mdx>
    <mdx n="0" f="v">
      <t c="3" si="227">
        <n x="225"/>
        <n x="442"/>
        <n x="31"/>
      </t>
    </mdx>
    <mdx n="0" f="v">
      <t c="3" si="227">
        <n x="225"/>
        <n x="443"/>
        <n x="31"/>
      </t>
    </mdx>
    <mdx n="0" f="v">
      <t c="3" si="227">
        <n x="225"/>
        <n x="445"/>
        <n x="31"/>
      </t>
    </mdx>
    <mdx n="0" f="v">
      <t c="3" si="227">
        <n x="225"/>
        <n x="446"/>
        <n x="31"/>
      </t>
    </mdx>
    <mdx n="0" f="v">
      <t c="3" si="227">
        <n x="225"/>
        <n x="438"/>
        <n x="31"/>
      </t>
    </mdx>
    <mdx n="0" f="v">
      <t c="3" si="227">
        <n x="225"/>
        <n x="350"/>
        <n x="31"/>
      </t>
    </mdx>
    <mdx n="0" f="v">
      <t c="3" si="227">
        <n x="225"/>
        <n x="439"/>
        <n x="31"/>
      </t>
    </mdx>
    <mdx n="0" f="v">
      <t c="3" si="227">
        <n x="225"/>
        <n x="326"/>
        <n x="31"/>
      </t>
    </mdx>
    <mdx n="0" f="v">
      <t c="3" si="227">
        <n x="225"/>
        <n x="435"/>
        <n x="31"/>
      </t>
    </mdx>
    <mdx n="0" f="v">
      <t c="3" si="227">
        <n x="225"/>
        <n x="436"/>
        <n x="31"/>
      </t>
    </mdx>
    <mdx n="0" f="v">
      <t c="3" si="227">
        <n x="225"/>
        <n x="437"/>
        <n x="31"/>
      </t>
    </mdx>
    <mdx n="0" f="v">
      <t c="3" si="227">
        <n x="225"/>
        <n x="293"/>
        <n x="31"/>
      </t>
    </mdx>
    <mdx n="0" f="v">
      <t c="3" si="227">
        <n x="225"/>
        <n x="452"/>
        <n x="31"/>
      </t>
    </mdx>
    <mdx n="0" f="v">
      <t c="3" si="227">
        <n x="225"/>
        <n x="276"/>
        <n x="31"/>
      </t>
    </mdx>
    <mdx n="0" f="v">
      <t c="3" si="227">
        <n x="225"/>
        <n x="453"/>
        <n x="31"/>
      </t>
    </mdx>
    <mdx n="0" f="v">
      <t c="3" si="227">
        <n x="225"/>
        <n x="454"/>
        <n x="31"/>
      </t>
    </mdx>
    <mdx n="0" f="v">
      <t c="3" si="227">
        <n x="225"/>
        <n x="455"/>
        <n x="31"/>
      </t>
    </mdx>
    <mdx n="0" f="v">
      <t c="3" si="227">
        <n x="225"/>
        <n x="456"/>
        <n x="31"/>
      </t>
    </mdx>
    <mdx n="0" f="v">
      <t c="3" si="227">
        <n x="225"/>
        <n x="448"/>
        <n x="31"/>
      </t>
    </mdx>
    <mdx n="0" f="v">
      <t c="3" si="227">
        <n x="225"/>
        <n x="449"/>
        <n x="31"/>
      </t>
    </mdx>
    <mdx n="0" f="v">
      <t c="3" si="227">
        <n x="225"/>
        <n x="450"/>
        <n x="31"/>
      </t>
    </mdx>
    <mdx n="0" f="v">
      <t c="3" si="227">
        <n x="225"/>
        <n x="440"/>
        <n x="31"/>
      </t>
    </mdx>
    <mdx n="0" f="v">
      <t c="3" si="227">
        <n x="225"/>
        <n x="441"/>
        <n x="31"/>
      </t>
    </mdx>
    <mdx n="0" f="v">
      <t c="3" si="227">
        <n x="225"/>
        <n x="447"/>
        <n x="31"/>
      </t>
    </mdx>
    <mdx n="0" f="v">
      <t c="3" si="227">
        <n x="225"/>
        <n x="459"/>
        <n x="31"/>
      </t>
    </mdx>
    <mdx n="0" f="v">
      <t c="3" si="227">
        <n x="225"/>
        <n x="346"/>
        <n x="31"/>
      </t>
    </mdx>
    <mdx n="0" f="v">
      <t c="3" si="227">
        <n x="225"/>
        <n x="461"/>
        <n x="31"/>
      </t>
    </mdx>
    <mdx n="0" f="v">
      <t c="3" si="227">
        <n x="225"/>
        <n x="462"/>
        <n x="31"/>
      </t>
    </mdx>
    <mdx n="0" f="v">
      <t c="3" si="227">
        <n x="225"/>
        <n x="463"/>
        <n x="31"/>
      </t>
    </mdx>
    <mdx n="0" f="v">
      <t c="3" si="227">
        <n x="225"/>
        <n x="464"/>
        <n x="31"/>
      </t>
    </mdx>
    <mdx n="0" f="v">
      <t c="3" si="227">
        <n x="225"/>
        <n x="465"/>
        <n x="31"/>
      </t>
    </mdx>
    <mdx n="0" f="v">
      <t c="3" si="227">
        <n x="225"/>
        <n x="466"/>
        <n x="31"/>
      </t>
    </mdx>
    <mdx n="0" f="v">
      <t c="3" si="227">
        <n x="225"/>
        <n x="467"/>
        <n x="31"/>
      </t>
    </mdx>
    <mdx n="0" f="v">
      <t c="3" si="227">
        <n x="225"/>
        <n x="474"/>
        <n x="31"/>
      </t>
    </mdx>
    <mdx n="0" f="v">
      <t c="3" si="227">
        <n x="225"/>
        <n x="451"/>
        <n x="31"/>
      </t>
    </mdx>
    <mdx n="0" f="v">
      <t c="3" si="227">
        <n x="225"/>
        <n x="457"/>
        <n x="31"/>
      </t>
    </mdx>
    <mdx n="0" f="v">
      <t c="3" si="227">
        <n x="225"/>
        <n x="458"/>
        <n x="31"/>
      </t>
    </mdx>
    <mdx n="0" f="v">
      <t c="3" si="227">
        <n x="225"/>
        <n x="473"/>
        <n x="31"/>
      </t>
    </mdx>
    <mdx n="0" f="v">
      <t c="3" si="227">
        <n x="225"/>
        <n x="475"/>
        <n x="31"/>
      </t>
    </mdx>
    <mdx n="0" f="v">
      <t c="3" si="227">
        <n x="225"/>
        <n x="476"/>
        <n x="31"/>
      </t>
    </mdx>
    <mdx n="0" f="v">
      <t c="3" si="227">
        <n x="225"/>
        <n x="460"/>
        <n x="31"/>
      </t>
    </mdx>
    <mdx n="0" f="v">
      <t c="3" si="227">
        <n x="225"/>
        <n x="468"/>
        <n x="31"/>
      </t>
    </mdx>
    <mdx n="0" f="v">
      <t c="3" si="227">
        <n x="225"/>
        <n x="469"/>
        <n x="31"/>
      </t>
    </mdx>
    <mdx n="0" f="v">
      <t c="3" si="227">
        <n x="225"/>
        <n x="470"/>
        <n x="31"/>
      </t>
    </mdx>
    <mdx n="0" f="v">
      <t c="3" si="227">
        <n x="225"/>
        <n x="483"/>
        <n x="31"/>
      </t>
    </mdx>
    <mdx n="0" f="v">
      <t c="3" si="227">
        <n x="225"/>
        <n x="472"/>
        <n x="31"/>
      </t>
    </mdx>
    <mdx n="0" f="v">
      <t c="3" si="227">
        <n x="225"/>
        <n x="480"/>
        <n x="31"/>
      </t>
    </mdx>
    <mdx n="0" f="v">
      <t c="3" si="227">
        <n x="225"/>
        <n x="481"/>
        <n x="31"/>
      </t>
    </mdx>
    <mdx n="0" f="v">
      <t c="3" si="227">
        <n x="225"/>
        <n x="471"/>
        <n x="31"/>
      </t>
    </mdx>
    <mdx n="0" f="v">
      <t c="3" si="227">
        <n x="225"/>
        <n x="477"/>
        <n x="31"/>
      </t>
    </mdx>
    <mdx n="0" f="v">
      <t c="3" si="227">
        <n x="225"/>
        <n x="478"/>
        <n x="31"/>
      </t>
    </mdx>
    <mdx n="0" f="v">
      <t c="3" si="227">
        <n x="225"/>
        <n x="479"/>
        <n x="31"/>
      </t>
    </mdx>
    <mdx n="0" f="v">
      <t c="3" si="227">
        <n x="225"/>
        <n x="484"/>
        <n x="31"/>
      </t>
    </mdx>
    <mdx n="0" f="v">
      <t c="3" si="227">
        <n x="225"/>
        <n x="485"/>
        <n x="31"/>
      </t>
    </mdx>
    <mdx n="0" f="v">
      <t c="3" si="227">
        <n x="225"/>
        <n x="486"/>
        <n x="31"/>
      </t>
    </mdx>
    <mdx n="0" f="v">
      <t c="3" si="227">
        <n x="225"/>
        <n x="487"/>
        <n x="31"/>
      </t>
    </mdx>
    <mdx n="0" f="v">
      <t c="3" si="227">
        <n x="225"/>
        <n x="488"/>
        <n x="31"/>
      </t>
    </mdx>
    <mdx n="0" f="v">
      <t c="3" si="227">
        <n x="225"/>
        <n x="489"/>
        <n x="31"/>
      </t>
    </mdx>
    <mdx n="0" f="v">
      <t c="3" si="227">
        <n x="225"/>
        <n x="482"/>
        <n x="31"/>
      </t>
    </mdx>
    <mdx n="0" f="v">
      <t c="3" si="227">
        <n x="225"/>
        <n x="496"/>
        <n x="31"/>
      </t>
    </mdx>
    <mdx n="0" f="v">
      <t c="3" si="227">
        <n x="225"/>
        <n x="491"/>
        <n x="31"/>
      </t>
    </mdx>
    <mdx n="0" f="v">
      <t c="3" si="227">
        <n x="225"/>
        <n x="495"/>
        <n x="31"/>
      </t>
    </mdx>
    <mdx n="0" f="v">
      <t c="3" si="227">
        <n x="225"/>
        <n x="490"/>
        <n x="31"/>
      </t>
    </mdx>
    <mdx n="0" f="v">
      <t c="3" si="227">
        <n x="225"/>
        <n x="492"/>
        <n x="31"/>
      </t>
    </mdx>
    <mdx n="0" f="v">
      <t c="3" si="227">
        <n x="225"/>
        <n x="494"/>
        <n x="31"/>
      </t>
    </mdx>
    <mdx n="0" f="v">
      <t c="3" si="227">
        <n x="225"/>
        <n x="508"/>
        <n x="31"/>
      </t>
    </mdx>
    <mdx n="0" f="v">
      <t c="3" si="227">
        <n x="225"/>
        <n x="500"/>
        <n x="31"/>
      </t>
    </mdx>
    <mdx n="0" f="v">
      <t c="3" si="227">
        <n x="225"/>
        <n x="501"/>
        <n x="31"/>
      </t>
    </mdx>
    <mdx n="0" f="v">
      <t c="3" si="227">
        <n x="225"/>
        <n x="502"/>
        <n x="31"/>
      </t>
    </mdx>
    <mdx n="0" f="v">
      <t c="3" si="227">
        <n x="225"/>
        <n x="503"/>
        <n x="31"/>
      </t>
    </mdx>
    <mdx n="0" f="v">
      <t c="3" si="227">
        <n x="225"/>
        <n x="497"/>
        <n x="31"/>
      </t>
    </mdx>
    <mdx n="0" f="v">
      <t c="3" si="227">
        <n x="225"/>
        <n x="498"/>
        <n x="31"/>
      </t>
    </mdx>
    <mdx n="0" f="v">
      <t c="3" si="227">
        <n x="225"/>
        <n x="499"/>
        <n x="31"/>
      </t>
    </mdx>
    <mdx n="0" f="v">
      <t c="3" si="227">
        <n x="225"/>
        <n x="507"/>
        <n x="31"/>
      </t>
    </mdx>
    <mdx n="0" f="v">
      <t c="3" si="227">
        <n x="225"/>
        <n x="509"/>
        <n x="31"/>
      </t>
    </mdx>
    <mdx n="0" f="v">
      <t c="3" si="227">
        <n x="225"/>
        <n x="504"/>
        <n x="31"/>
      </t>
    </mdx>
    <mdx n="0" f="v">
      <t c="3" si="227">
        <n x="225"/>
        <n x="505"/>
        <n x="31"/>
      </t>
    </mdx>
    <mdx n="0" f="v">
      <t c="3" si="227">
        <n x="225"/>
        <n x="506"/>
        <n x="31"/>
      </t>
    </mdx>
    <mdx n="0" f="v">
      <t c="3" si="227">
        <n x="225"/>
        <n x="513"/>
        <n x="31"/>
      </t>
    </mdx>
    <mdx n="0" f="v">
      <t c="3" si="227">
        <n x="225"/>
        <n x="514"/>
        <n x="31"/>
      </t>
    </mdx>
    <mdx n="0" f="v">
      <t c="3" si="227">
        <n x="225"/>
        <n x="515"/>
        <n x="31"/>
      </t>
    </mdx>
    <mdx n="0" f="v">
      <t c="3" si="227">
        <n x="225"/>
        <n x="516"/>
        <n x="31"/>
      </t>
    </mdx>
    <mdx n="0" f="v">
      <t c="3" si="227">
        <n x="225"/>
        <n x="510"/>
        <n x="31"/>
      </t>
    </mdx>
    <mdx n="0" f="v">
      <t c="3" si="227">
        <n x="225"/>
        <n x="511"/>
        <n x="31"/>
      </t>
    </mdx>
    <mdx n="0" f="v">
      <t c="3" si="227">
        <n x="225"/>
        <n x="512"/>
        <n x="31"/>
      </t>
    </mdx>
    <mdx n="0" f="v">
      <t c="3" si="227">
        <n x="225"/>
        <n x="525"/>
        <n x="31"/>
      </t>
    </mdx>
    <mdx n="0" f="v">
      <t c="3" si="227">
        <n x="225"/>
        <n x="519"/>
        <n x="31"/>
      </t>
    </mdx>
    <mdx n="0" f="v">
      <t c="3" si="227">
        <n x="225"/>
        <n x="520"/>
        <n x="31"/>
      </t>
    </mdx>
    <mdx n="0" f="v">
      <t c="3" si="227">
        <n x="225"/>
        <n x="521"/>
        <n x="31"/>
      </t>
    </mdx>
    <mdx n="0" f="v">
      <t c="3" si="227">
        <n x="225"/>
        <n x="526"/>
        <n x="31"/>
      </t>
    </mdx>
    <mdx n="0" f="v">
      <t c="3" si="227">
        <n x="225"/>
        <n x="522"/>
        <n x="31"/>
      </t>
    </mdx>
    <mdx n="0" f="v">
      <t c="3" si="227">
        <n x="225"/>
        <n x="517"/>
        <n x="31"/>
      </t>
    </mdx>
    <mdx n="0" f="v">
      <t c="3" si="227">
        <n x="225"/>
        <n x="518"/>
        <n x="31"/>
      </t>
    </mdx>
    <mdx n="0" f="v">
      <t c="3" si="227">
        <n x="225"/>
        <n x="523"/>
        <n x="31"/>
      </t>
    </mdx>
    <mdx n="0" f="v">
      <t c="3" si="227">
        <n x="225"/>
        <n x="528"/>
        <n x="31"/>
      </t>
    </mdx>
    <mdx n="0" f="v">
      <t c="3" si="227">
        <n x="225"/>
        <n x="529"/>
        <n x="31"/>
      </t>
    </mdx>
    <mdx n="0" f="v">
      <t c="3" si="227">
        <n x="225"/>
        <n x="527"/>
        <n x="31"/>
      </t>
    </mdx>
    <mdx n="0" f="v">
      <t c="3" si="227">
        <n x="225"/>
        <n x="531"/>
        <n x="31"/>
      </t>
    </mdx>
    <mdx n="0" f="v">
      <t c="3" si="227">
        <n x="225"/>
        <n x="532"/>
        <n x="31"/>
      </t>
    </mdx>
    <mdx n="0" f="v">
      <t c="3" si="227">
        <n x="225"/>
        <n x="530"/>
        <n x="31"/>
      </t>
    </mdx>
    <mdx n="0" f="v">
      <t c="3" si="227">
        <n x="225"/>
        <n x="533"/>
        <n x="31"/>
      </t>
    </mdx>
    <mdx n="0" f="v">
      <t c="3" si="227">
        <n x="225"/>
        <n x="534"/>
        <n x="31"/>
      </t>
    </mdx>
    <mdx n="0" f="v">
      <t c="3" si="227">
        <n x="225"/>
        <n x="535"/>
        <n x="31"/>
      </t>
    </mdx>
    <mdx n="0" f="v">
      <t c="3" si="227">
        <n x="225"/>
        <n x="538"/>
        <n x="31"/>
      </t>
    </mdx>
    <mdx n="0" f="v">
      <t c="3" si="227">
        <n x="225"/>
        <n x="536"/>
        <n x="31"/>
      </t>
    </mdx>
    <mdx n="0" f="v">
      <t c="3" si="227">
        <n x="225"/>
        <n x="537"/>
        <n x="31"/>
      </t>
    </mdx>
    <mdx n="0" f="v">
      <t c="3" si="227">
        <n x="225"/>
        <n x="540"/>
        <n x="31"/>
      </t>
    </mdx>
    <mdx n="0" f="v">
      <t c="3" si="227">
        <n x="225"/>
        <n x="539"/>
        <n x="31"/>
      </t>
    </mdx>
    <mdx n="0" f="v">
      <t c="3" si="227">
        <n x="225"/>
        <n x="543"/>
        <n x="31"/>
      </t>
    </mdx>
    <mdx n="0" f="v">
      <t c="3" si="227">
        <n x="225"/>
        <n x="544"/>
        <n x="31"/>
      </t>
    </mdx>
    <mdx n="0" f="v">
      <t c="3" si="227">
        <n x="225"/>
        <n x="541"/>
        <n x="31"/>
      </t>
    </mdx>
    <mdx n="0" f="v">
      <t c="3" si="227">
        <n x="225"/>
        <n x="545"/>
        <n x="31"/>
      </t>
    </mdx>
    <mdx n="0" f="v">
      <t c="3" si="227">
        <n x="225"/>
        <n x="542"/>
        <n x="31"/>
      </t>
    </mdx>
    <mdx n="0" f="v">
      <t c="3" si="227">
        <n x="225"/>
        <n x="546"/>
        <n x="31"/>
      </t>
    </mdx>
    <mdx n="0" f="v">
      <t c="3" si="227">
        <n x="225"/>
        <n x="272"/>
        <n x="30"/>
      </t>
    </mdx>
    <mdx n="0" f="v">
      <t c="3" si="227">
        <n x="225"/>
        <n x="273"/>
        <n x="30"/>
      </t>
    </mdx>
    <mdx n="0" f="v">
      <t c="3" si="227">
        <n x="225"/>
        <n x="271"/>
        <n x="30"/>
      </t>
    </mdx>
    <mdx n="0" f="v">
      <t c="3" si="227">
        <n x="225"/>
        <n x="270"/>
        <n x="30"/>
      </t>
    </mdx>
    <mdx n="0" f="v">
      <t c="3" si="227">
        <n x="225"/>
        <n x="269"/>
        <n x="30"/>
      </t>
    </mdx>
    <mdx n="0" f="v">
      <t c="3" si="227">
        <n x="225"/>
        <n x="268"/>
        <n x="30"/>
      </t>
    </mdx>
    <mdx n="0" f="v">
      <t c="3" si="227">
        <n x="225"/>
        <n x="355"/>
        <n x="30"/>
      </t>
    </mdx>
    <mdx n="0" f="v">
      <t c="3" si="227">
        <n x="225"/>
        <n x="356"/>
        <n x="30"/>
      </t>
    </mdx>
    <mdx n="0" f="v">
      <t c="3" si="227">
        <n x="225"/>
        <n x="357"/>
        <n x="30"/>
      </t>
    </mdx>
    <mdx n="0" f="v">
      <t c="3" si="227">
        <n x="225"/>
        <n x="358"/>
        <n x="30"/>
      </t>
    </mdx>
    <mdx n="0" f="v">
      <t c="3" si="227">
        <n x="225"/>
        <n x="359"/>
        <n x="30"/>
      </t>
    </mdx>
    <mdx n="0" f="v">
      <t c="3" si="227">
        <n x="225"/>
        <n x="360"/>
        <n x="30"/>
      </t>
    </mdx>
    <mdx n="0" f="v">
      <t c="3" si="227">
        <n x="225"/>
        <n x="361"/>
        <n x="30"/>
      </t>
    </mdx>
    <mdx n="0" f="v">
      <t c="3" si="227">
        <n x="225"/>
        <n x="254"/>
        <n x="30"/>
      </t>
    </mdx>
    <mdx n="0" f="v">
      <t c="3" si="227">
        <n x="225"/>
        <n x="283"/>
        <n x="30"/>
      </t>
    </mdx>
    <mdx n="0" f="v">
      <t c="3" si="227">
        <n x="225"/>
        <n x="547"/>
        <n x="30"/>
      </t>
    </mdx>
    <mdx n="0" f="v">
      <t c="3" si="227">
        <n x="225"/>
        <n x="362"/>
        <n x="30"/>
      </t>
    </mdx>
    <mdx n="0" f="v">
      <t c="3" si="227">
        <n x="225"/>
        <n x="363"/>
        <n x="30"/>
      </t>
    </mdx>
    <mdx n="0" f="v">
      <t c="3" si="227">
        <n x="225"/>
        <n x="364"/>
        <n x="30"/>
      </t>
    </mdx>
    <mdx n="0" f="v">
      <t c="3" si="227">
        <n x="225"/>
        <n x="548"/>
        <n x="30"/>
      </t>
    </mdx>
    <mdx n="0" f="v">
      <t c="3" si="227">
        <n x="225"/>
        <n x="365"/>
        <n x="30"/>
      </t>
    </mdx>
    <mdx n="0" f="v">
      <t c="3" si="227">
        <n x="225"/>
        <n x="366"/>
        <n x="30"/>
      </t>
    </mdx>
    <mdx n="0" f="v">
      <t c="3" si="227">
        <n x="225"/>
        <n x="367"/>
        <n x="30"/>
      </t>
    </mdx>
    <mdx n="0" f="v">
      <t c="3" si="227">
        <n x="225"/>
        <n x="368"/>
        <n x="30"/>
      </t>
    </mdx>
    <mdx n="0" f="v">
      <t c="3" si="227">
        <n x="225"/>
        <n x="369"/>
        <n x="30"/>
      </t>
    </mdx>
    <mdx n="0" f="v">
      <t c="3" si="227">
        <n x="225"/>
        <n x="307"/>
        <n x="30"/>
      </t>
    </mdx>
    <mdx n="0" f="v">
      <t c="3" si="227">
        <n x="225"/>
        <n x="370"/>
        <n x="30"/>
      </t>
    </mdx>
    <mdx n="0" f="v">
      <t c="3" si="227">
        <n x="225"/>
        <n x="371"/>
        <n x="30"/>
      </t>
    </mdx>
    <mdx n="0" f="v">
      <t c="3" si="227">
        <n x="225"/>
        <n x="372"/>
        <n x="30"/>
      </t>
    </mdx>
    <mdx n="0" f="v">
      <t c="3" si="227">
        <n x="225"/>
        <n x="383"/>
        <n x="30"/>
      </t>
    </mdx>
    <mdx n="0" f="v">
      <t c="3" si="227">
        <n x="225"/>
        <n x="316"/>
        <n x="30"/>
      </t>
    </mdx>
    <mdx n="0" f="v">
      <t c="3" si="227">
        <n x="225"/>
        <n x="373"/>
        <n x="30"/>
      </t>
    </mdx>
    <mdx n="0" f="v">
      <t c="3" si="227">
        <n x="225"/>
        <n x="374"/>
        <n x="30"/>
      </t>
    </mdx>
    <mdx n="0" f="v">
      <t c="3" si="227">
        <n x="225"/>
        <n x="375"/>
        <n x="30"/>
      </t>
    </mdx>
    <mdx n="0" f="v">
      <t c="3" si="227">
        <n x="225"/>
        <n x="281"/>
        <n x="30"/>
      </t>
    </mdx>
    <mdx n="0" f="v">
      <t c="3" si="227">
        <n x="225"/>
        <n x="376"/>
        <n x="30"/>
      </t>
    </mdx>
    <mdx n="0" f="v">
      <t c="3" si="227">
        <n x="225"/>
        <n x="377"/>
        <n x="30"/>
      </t>
    </mdx>
    <mdx n="0" f="v">
      <t c="3" si="227">
        <n x="225"/>
        <n x="280"/>
        <n x="30"/>
      </t>
    </mdx>
    <mdx n="0" f="v">
      <t c="3" si="227">
        <n x="225"/>
        <n x="311"/>
        <n x="30"/>
      </t>
    </mdx>
    <mdx n="0" f="v">
      <t c="3" si="227">
        <n x="225"/>
        <n x="378"/>
        <n x="30"/>
      </t>
    </mdx>
    <mdx n="0" f="v">
      <t c="3" si="227">
        <n x="225"/>
        <n x="379"/>
        <n x="30"/>
      </t>
    </mdx>
    <mdx n="0" f="v">
      <t c="3" si="227">
        <n x="225"/>
        <n x="380"/>
        <n x="30"/>
      </t>
    </mdx>
    <mdx n="0" f="v">
      <t c="3" si="227">
        <n x="225"/>
        <n x="381"/>
        <n x="30"/>
      </t>
    </mdx>
    <mdx n="0" f="v">
      <t c="3" si="227">
        <n x="225"/>
        <n x="382"/>
        <n x="30"/>
      </t>
    </mdx>
    <mdx n="0" f="v">
      <t c="3" si="227">
        <n x="225"/>
        <n x="304"/>
        <n x="30"/>
      </t>
    </mdx>
    <mdx n="0" f="v">
      <t c="3" si="227">
        <n x="225"/>
        <n x="384"/>
        <n x="30"/>
      </t>
    </mdx>
    <mdx n="0" f="v">
      <t c="3" si="227">
        <n x="225"/>
        <n x="385"/>
        <n x="30"/>
      </t>
    </mdx>
    <mdx n="0" f="v">
      <t c="3" si="227">
        <n x="225"/>
        <n x="386"/>
        <n x="30"/>
      </t>
    </mdx>
    <mdx n="0" f="v">
      <t c="3" si="227">
        <n x="225"/>
        <n x="387"/>
        <n x="30"/>
      </t>
    </mdx>
    <mdx n="0" f="v">
      <t c="3" si="227">
        <n x="225"/>
        <n x="388"/>
        <n x="30"/>
      </t>
    </mdx>
    <mdx n="0" f="v">
      <t c="3" si="227">
        <n x="225"/>
        <n x="389"/>
        <n x="30"/>
      </t>
    </mdx>
    <mdx n="0" f="v">
      <t c="3" si="227">
        <n x="225"/>
        <n x="390"/>
        <n x="30"/>
      </t>
    </mdx>
    <mdx n="0" f="v">
      <t c="3" si="227">
        <n x="225"/>
        <n x="392"/>
        <n x="30"/>
      </t>
    </mdx>
    <mdx n="0" f="v">
      <t c="3" si="227">
        <n x="225"/>
        <n x="393"/>
        <n x="30"/>
      </t>
    </mdx>
    <mdx n="0" f="v">
      <t c="3" si="227">
        <n x="225"/>
        <n x="394"/>
        <n x="30"/>
      </t>
    </mdx>
    <mdx n="0" f="v">
      <t c="3" si="227">
        <n x="225"/>
        <n x="395"/>
        <n x="30"/>
      </t>
    </mdx>
    <mdx n="0" f="v">
      <t c="3" si="227">
        <n x="225"/>
        <n x="278"/>
        <n x="30"/>
      </t>
    </mdx>
    <mdx n="0" f="v">
      <t c="3" si="227">
        <n x="225"/>
        <n x="396"/>
        <n x="30"/>
      </t>
    </mdx>
    <mdx n="0" f="v">
      <t c="3" si="227">
        <n x="225"/>
        <n x="397"/>
        <n x="30"/>
      </t>
    </mdx>
    <mdx n="0" f="v">
      <t c="3" si="227">
        <n x="225"/>
        <n x="398"/>
        <n x="30"/>
      </t>
    </mdx>
    <mdx n="0" f="v">
      <t c="3" si="227">
        <n x="225"/>
        <n x="404"/>
        <n x="30"/>
      </t>
    </mdx>
    <mdx n="0" f="v">
      <t c="3" si="227">
        <n x="225"/>
        <n x="405"/>
        <n x="30"/>
      </t>
    </mdx>
    <mdx n="0" f="v">
      <t c="3" si="227">
        <n x="225"/>
        <n x="406"/>
        <n x="30"/>
      </t>
    </mdx>
    <mdx n="0" f="v">
      <t c="3" si="227">
        <n x="225"/>
        <n x="407"/>
        <n x="30"/>
      </t>
    </mdx>
    <mdx n="0" f="v">
      <t c="3" si="227">
        <n x="225"/>
        <n x="408"/>
        <n x="30"/>
      </t>
    </mdx>
    <mdx n="0" f="v">
      <t c="3" si="227">
        <n x="225"/>
        <n x="409"/>
        <n x="30"/>
      </t>
    </mdx>
    <mdx n="0" f="v">
      <t c="3" si="227">
        <n x="225"/>
        <n x="410"/>
        <n x="30"/>
      </t>
    </mdx>
    <mdx n="0" f="v">
      <t c="3" si="227">
        <n x="225"/>
        <n x="391"/>
        <n x="30"/>
      </t>
    </mdx>
    <mdx n="0" f="v">
      <t c="3" si="227">
        <n x="225"/>
        <n x="399"/>
        <n x="30"/>
      </t>
    </mdx>
    <mdx n="0" f="v">
      <t c="3" si="227">
        <n x="225"/>
        <n x="400"/>
        <n x="30"/>
      </t>
    </mdx>
    <mdx n="0" f="v">
      <t c="3" si="227">
        <n x="225"/>
        <n x="401"/>
        <n x="30"/>
      </t>
    </mdx>
    <mdx n="0" f="v">
      <t c="3" si="227">
        <n x="225"/>
        <n x="402"/>
        <n x="30"/>
      </t>
    </mdx>
    <mdx n="0" f="v">
      <t c="3" si="227">
        <n x="225"/>
        <n x="277"/>
        <n x="30"/>
      </t>
    </mdx>
    <mdx n="0" f="v">
      <t c="3" si="227">
        <n x="225"/>
        <n x="417"/>
        <n x="30"/>
      </t>
    </mdx>
    <mdx n="0" f="v">
      <t c="3" si="227">
        <n x="225"/>
        <n x="418"/>
        <n x="30"/>
      </t>
    </mdx>
    <mdx n="0" f="v">
      <t c="3" si="227">
        <n x="225"/>
        <n x="419"/>
        <n x="30"/>
      </t>
    </mdx>
    <mdx n="0" f="v">
      <t c="3" si="227">
        <n x="225"/>
        <n x="420"/>
        <n x="30"/>
      </t>
    </mdx>
    <mdx n="0" f="v">
      <t c="3" si="227">
        <n x="225"/>
        <n x="301"/>
        <n x="30"/>
      </t>
    </mdx>
    <mdx n="0" f="v">
      <t c="3" si="227">
        <n x="225"/>
        <n x="299"/>
        <n x="30"/>
      </t>
    </mdx>
    <mdx n="0" f="v">
      <t c="3" si="227">
        <n x="225"/>
        <n x="297"/>
        <n x="30"/>
      </t>
    </mdx>
    <mdx n="0" f="v">
      <t c="3" si="227">
        <n x="225"/>
        <n x="421"/>
        <n x="30"/>
      </t>
    </mdx>
    <mdx n="0" f="v">
      <t c="3" si="227">
        <n x="225"/>
        <n x="411"/>
        <n x="30"/>
      </t>
    </mdx>
    <mdx n="0" f="v">
      <t c="3" si="227">
        <n x="225"/>
        <n x="403"/>
        <n x="30"/>
      </t>
    </mdx>
    <mdx n="0" f="v">
      <t c="3" si="227">
        <n x="225"/>
        <n x="412"/>
        <n x="30"/>
      </t>
    </mdx>
    <mdx n="0" f="v">
      <t c="3" si="227">
        <n x="225"/>
        <n x="413"/>
        <n x="30"/>
      </t>
    </mdx>
    <mdx n="0" f="v">
      <t c="3" si="227">
        <n x="225"/>
        <n x="414"/>
        <n x="30"/>
      </t>
    </mdx>
    <mdx n="0" f="v">
      <t c="3" si="227">
        <n x="225"/>
        <n x="415"/>
        <n x="30"/>
      </t>
    </mdx>
    <mdx n="0" f="v">
      <t c="3" si="227">
        <n x="225"/>
        <n x="416"/>
        <n x="30"/>
      </t>
    </mdx>
    <mdx n="0" f="v">
      <t c="3" si="227">
        <n x="225"/>
        <n x="427"/>
        <n x="30"/>
      </t>
    </mdx>
    <mdx n="0" f="v">
      <t c="3" si="227">
        <n x="225"/>
        <n x="329"/>
        <n x="30"/>
      </t>
    </mdx>
    <mdx n="0" f="v">
      <t c="3" si="227">
        <n x="225"/>
        <n x="428"/>
        <n x="30"/>
      </t>
    </mdx>
    <mdx n="0" f="v">
      <t c="3" si="227">
        <n x="225"/>
        <n x="328"/>
        <n x="30"/>
      </t>
    </mdx>
    <mdx n="0" f="v">
      <t c="3" si="227">
        <n x="225"/>
        <n x="429"/>
        <n x="30"/>
      </t>
    </mdx>
    <mdx n="0" f="v">
      <t c="3" si="227">
        <n x="225"/>
        <n x="430"/>
        <n x="30"/>
      </t>
    </mdx>
    <mdx n="0" f="v">
      <t c="3" si="227">
        <n x="225"/>
        <n x="431"/>
        <n x="30"/>
      </t>
    </mdx>
    <mdx n="0" f="v">
      <t c="3" si="227">
        <n x="225"/>
        <n x="432"/>
        <n x="30"/>
      </t>
    </mdx>
    <mdx n="0" f="v">
      <t c="3" si="227">
        <n x="225"/>
        <n x="422"/>
        <n x="30"/>
      </t>
    </mdx>
    <mdx n="0" f="v">
      <t c="3" si="227">
        <n x="225"/>
        <n x="423"/>
        <n x="30"/>
      </t>
    </mdx>
    <mdx n="0" f="v">
      <t c="3" si="227">
        <n x="225"/>
        <n x="424"/>
        <n x="30"/>
      </t>
    </mdx>
    <mdx n="0" f="v">
      <t c="3" si="227">
        <n x="225"/>
        <n x="425"/>
        <n x="30"/>
      </t>
    </mdx>
    <mdx n="0" f="v">
      <t c="3" si="227">
        <n x="225"/>
        <n x="348"/>
        <n x="30"/>
      </t>
    </mdx>
    <mdx n="0" f="v">
      <t c="3" si="227">
        <n x="225"/>
        <n x="327"/>
        <n x="30"/>
      </t>
    </mdx>
    <mdx n="0" f="v">
      <t c="3" si="227">
        <n x="225"/>
        <n x="426"/>
        <n x="30"/>
      </t>
    </mdx>
    <mdx n="0" f="v">
      <t c="3" si="227">
        <n x="225"/>
        <n x="438"/>
        <n x="30"/>
      </t>
    </mdx>
    <mdx n="0" f="v">
      <t c="3" si="227">
        <n x="225"/>
        <n x="350"/>
        <n x="30"/>
      </t>
    </mdx>
    <mdx n="0" f="v">
      <t c="3" si="227">
        <n x="225"/>
        <n x="439"/>
        <n x="30"/>
      </t>
    </mdx>
    <mdx n="0" f="v">
      <t c="3" si="227">
        <n x="225"/>
        <n x="434"/>
        <n x="30"/>
      </t>
    </mdx>
    <mdx n="0" f="v">
      <t c="3" si="227">
        <n x="225"/>
        <n x="433"/>
        <n x="30"/>
      </t>
    </mdx>
    <mdx n="0" f="v">
      <t c="3" si="227">
        <n x="225"/>
        <n x="442"/>
        <n x="30"/>
      </t>
    </mdx>
    <mdx n="0" f="v">
      <t c="3" si="227">
        <n x="225"/>
        <n x="443"/>
        <n x="30"/>
      </t>
    </mdx>
    <mdx n="0" f="v">
      <t c="3" si="227">
        <n x="225"/>
        <n x="444"/>
        <n x="30"/>
      </t>
    </mdx>
    <mdx n="0" f="v">
      <t c="3" si="227">
        <n x="225"/>
        <n x="445"/>
        <n x="30"/>
      </t>
    </mdx>
    <mdx n="0" f="v">
      <t c="3" si="227">
        <n x="225"/>
        <n x="446"/>
        <n x="30"/>
      </t>
    </mdx>
    <mdx n="0" f="v">
      <t c="3" si="227">
        <n x="225"/>
        <n x="326"/>
        <n x="30"/>
      </t>
    </mdx>
    <mdx n="0" f="v">
      <t c="3" si="227">
        <n x="225"/>
        <n x="435"/>
        <n x="30"/>
      </t>
    </mdx>
    <mdx n="0" f="v">
      <t c="3" si="227">
        <n x="225"/>
        <n x="436"/>
        <n x="30"/>
      </t>
    </mdx>
    <mdx n="0" f="v">
      <t c="3" si="227">
        <n x="225"/>
        <n x="437"/>
        <n x="30"/>
      </t>
    </mdx>
    <mdx n="0" f="v">
      <t c="3" si="227">
        <n x="225"/>
        <n x="294"/>
        <n x="30"/>
      </t>
    </mdx>
    <mdx n="0" f="v">
      <t c="3" si="227">
        <n x="225"/>
        <n x="293"/>
        <n x="30"/>
      </t>
    </mdx>
    <mdx n="0" f="v">
      <t c="3" si="227">
        <n x="225"/>
        <n x="452"/>
        <n x="30"/>
      </t>
    </mdx>
    <mdx n="0" f="v">
      <t c="3" si="227">
        <n x="225"/>
        <n x="276"/>
        <n x="30"/>
      </t>
    </mdx>
    <mdx n="0" f="v">
      <t c="3" si="227">
        <n x="225"/>
        <n x="453"/>
        <n x="30"/>
      </t>
    </mdx>
    <mdx n="0" f="v">
      <t c="3" si="227">
        <n x="225"/>
        <n x="454"/>
        <n x="30"/>
      </t>
    </mdx>
    <mdx n="0" f="v">
      <t c="3" si="227">
        <n x="225"/>
        <n x="455"/>
        <n x="30"/>
      </t>
    </mdx>
    <mdx n="0" f="v">
      <t c="3" si="227">
        <n x="225"/>
        <n x="456"/>
        <n x="30"/>
      </t>
    </mdx>
    <mdx n="0" f="v">
      <t c="3" si="227">
        <n x="225"/>
        <n x="459"/>
        <n x="30"/>
      </t>
    </mdx>
    <mdx n="0" f="v">
      <t c="3" si="227">
        <n x="225"/>
        <n x="474"/>
        <n x="30"/>
      </t>
    </mdx>
    <mdx n="0" f="v">
      <t c="3" si="227">
        <n x="225"/>
        <n x="440"/>
        <n x="30"/>
      </t>
    </mdx>
    <mdx n="0" f="v">
      <t c="3" si="227">
        <n x="225"/>
        <n x="441"/>
        <n x="30"/>
      </t>
    </mdx>
    <mdx n="0" f="v">
      <t c="3" si="227">
        <n x="225"/>
        <n x="447"/>
        <n x="30"/>
      </t>
    </mdx>
    <mdx n="0" f="v">
      <t c="3" si="227">
        <n x="225"/>
        <n x="448"/>
        <n x="30"/>
      </t>
    </mdx>
    <mdx n="0" f="v">
      <t c="3" si="227">
        <n x="225"/>
        <n x="449"/>
        <n x="30"/>
      </t>
    </mdx>
    <mdx n="0" f="v">
      <t c="3" si="227">
        <n x="225"/>
        <n x="450"/>
        <n x="30"/>
      </t>
    </mdx>
    <mdx n="0" f="v">
      <t c="3" si="227">
        <n x="225"/>
        <n x="346"/>
        <n x="30"/>
      </t>
    </mdx>
    <mdx n="0" f="v">
      <t c="3" si="227">
        <n x="225"/>
        <n x="461"/>
        <n x="30"/>
      </t>
    </mdx>
    <mdx n="0" f="v">
      <t c="3" si="227">
        <n x="225"/>
        <n x="462"/>
        <n x="30"/>
      </t>
    </mdx>
    <mdx n="0" f="v">
      <t c="3" si="227">
        <n x="225"/>
        <n x="463"/>
        <n x="30"/>
      </t>
    </mdx>
    <mdx n="0" f="v">
      <t c="3" si="227">
        <n x="225"/>
        <n x="464"/>
        <n x="30"/>
      </t>
    </mdx>
    <mdx n="0" f="v">
      <t c="3" si="227">
        <n x="225"/>
        <n x="465"/>
        <n x="30"/>
      </t>
    </mdx>
    <mdx n="0" f="v">
      <t c="3" si="227">
        <n x="225"/>
        <n x="466"/>
        <n x="30"/>
      </t>
    </mdx>
    <mdx n="0" f="v">
      <t c="3" si="227">
        <n x="225"/>
        <n x="467"/>
        <n x="30"/>
      </t>
    </mdx>
    <mdx n="0" f="v">
      <t c="3" si="227">
        <n x="225"/>
        <n x="473"/>
        <n x="30"/>
      </t>
    </mdx>
    <mdx n="0" f="v">
      <t c="3" si="227">
        <n x="225"/>
        <n x="451"/>
        <n x="30"/>
      </t>
    </mdx>
    <mdx n="0" f="v">
      <t c="3" si="227">
        <n x="225"/>
        <n x="457"/>
        <n x="30"/>
      </t>
    </mdx>
    <mdx n="0" f="v">
      <t c="3" si="227">
        <n x="225"/>
        <n x="458"/>
        <n x="30"/>
      </t>
    </mdx>
    <mdx n="0" f="v">
      <t c="3" si="227">
        <n x="225"/>
        <n x="475"/>
        <n x="30"/>
      </t>
    </mdx>
    <mdx n="0" f="v">
      <t c="3" si="227">
        <n x="225"/>
        <n x="476"/>
        <n x="30"/>
      </t>
    </mdx>
    <mdx n="0" f="v">
      <t c="3" si="227">
        <n x="225"/>
        <n x="460"/>
        <n x="30"/>
      </t>
    </mdx>
    <mdx n="0" f="v">
      <t c="3" si="227">
        <n x="225"/>
        <n x="468"/>
        <n x="30"/>
      </t>
    </mdx>
    <mdx n="0" f="v">
      <t c="3" si="227">
        <n x="225"/>
        <n x="469"/>
        <n x="30"/>
      </t>
    </mdx>
    <mdx n="0" f="v">
      <t c="3" si="227">
        <n x="225"/>
        <n x="470"/>
        <n x="30"/>
      </t>
    </mdx>
    <mdx n="0" f="v">
      <t c="3" si="227">
        <n x="225"/>
        <n x="472"/>
        <n x="30"/>
      </t>
    </mdx>
    <mdx n="0" f="v">
      <t c="3" si="227">
        <n x="225"/>
        <n x="480"/>
        <n x="30"/>
      </t>
    </mdx>
    <mdx n="0" f="v">
      <t c="3" si="227">
        <n x="225"/>
        <n x="481"/>
        <n x="30"/>
      </t>
    </mdx>
    <mdx n="0" f="v">
      <t c="3" si="227">
        <n x="225"/>
        <n x="483"/>
        <n x="30"/>
      </t>
    </mdx>
    <mdx n="0" f="v">
      <t c="3" si="227">
        <n x="225"/>
        <n x="484"/>
        <n x="30"/>
      </t>
    </mdx>
    <mdx n="0" f="v">
      <t c="3" si="227">
        <n x="225"/>
        <n x="471"/>
        <n x="30"/>
      </t>
    </mdx>
    <mdx n="0" f="v">
      <t c="3" si="227">
        <n x="225"/>
        <n x="477"/>
        <n x="30"/>
      </t>
    </mdx>
    <mdx n="0" f="v">
      <t c="3" si="227">
        <n x="225"/>
        <n x="478"/>
        <n x="30"/>
      </t>
    </mdx>
    <mdx n="0" f="v">
      <t c="3" si="227">
        <n x="225"/>
        <n x="479"/>
        <n x="30"/>
      </t>
    </mdx>
    <mdx n="0" f="v">
      <t c="3" si="227">
        <n x="225"/>
        <n x="485"/>
        <n x="30"/>
      </t>
    </mdx>
    <mdx n="0" f="v">
      <t c="3" si="227">
        <n x="225"/>
        <n x="486"/>
        <n x="30"/>
      </t>
    </mdx>
    <mdx n="0" f="v">
      <t c="3" si="227">
        <n x="225"/>
        <n x="487"/>
        <n x="30"/>
      </t>
    </mdx>
    <mdx n="0" f="v">
      <t c="3" si="227">
        <n x="225"/>
        <n x="488"/>
        <n x="30"/>
      </t>
    </mdx>
    <mdx n="0" f="v">
      <t c="3" si="227">
        <n x="225"/>
        <n x="489"/>
        <n x="30"/>
      </t>
    </mdx>
    <mdx n="0" f="v">
      <t c="3" si="227">
        <n x="225"/>
        <n x="482"/>
        <n x="30"/>
      </t>
    </mdx>
    <mdx n="0" f="v">
      <t c="3" si="227">
        <n x="225"/>
        <n x="491"/>
        <n x="30"/>
      </t>
    </mdx>
    <mdx n="0" f="v">
      <t c="3" si="227">
        <n x="225"/>
        <n x="495"/>
        <n x="30"/>
      </t>
    </mdx>
    <mdx n="0" f="v">
      <t c="3" si="227">
        <n x="225"/>
        <n x="496"/>
        <n x="30"/>
      </t>
    </mdx>
    <mdx n="0" f="v">
      <t c="3" si="227">
        <n x="225"/>
        <n x="494"/>
        <n x="30"/>
      </t>
    </mdx>
    <mdx n="0" f="v">
      <t c="3" si="227">
        <n x="225"/>
        <n x="490"/>
        <n x="30"/>
      </t>
    </mdx>
    <mdx n="0" f="v">
      <t c="3" si="227">
        <n x="225"/>
        <n x="492"/>
        <n x="30"/>
      </t>
    </mdx>
    <mdx n="0" f="v">
      <t c="3" si="227">
        <n x="225"/>
        <n x="493"/>
        <n x="30"/>
      </t>
    </mdx>
    <mdx n="0" f="v">
      <t c="3" si="227">
        <n x="225"/>
        <n x="500"/>
        <n x="30"/>
      </t>
    </mdx>
    <mdx n="0" f="v">
      <t c="3" si="227">
        <n x="225"/>
        <n x="501"/>
        <n x="30"/>
      </t>
    </mdx>
    <mdx n="0" f="v">
      <t c="3" si="227">
        <n x="225"/>
        <n x="502"/>
        <n x="30"/>
      </t>
    </mdx>
    <mdx n="0" f="v">
      <t c="3" si="227">
        <n x="225"/>
        <n x="503"/>
        <n x="30"/>
      </t>
    </mdx>
    <mdx n="0" f="v">
      <t c="3" si="227">
        <n x="225"/>
        <n x="497"/>
        <n x="30"/>
      </t>
    </mdx>
    <mdx n="0" f="v">
      <t c="3" si="227">
        <n x="225"/>
        <n x="498"/>
        <n x="30"/>
      </t>
    </mdx>
    <mdx n="0" f="v">
      <t c="3" si="227">
        <n x="225"/>
        <n x="499"/>
        <n x="30"/>
      </t>
    </mdx>
    <mdx n="0" f="v">
      <t c="3" si="227">
        <n x="225"/>
        <n x="508"/>
        <n x="30"/>
      </t>
    </mdx>
    <mdx n="0" f="v">
      <t c="3" si="227">
        <n x="225"/>
        <n x="509"/>
        <n x="30"/>
      </t>
    </mdx>
    <mdx n="0" f="v">
      <t c="3" si="227">
        <n x="225"/>
        <n x="507"/>
        <n x="30"/>
      </t>
    </mdx>
    <mdx n="0" f="v">
      <t c="3" si="227">
        <n x="225"/>
        <n x="504"/>
        <n x="30"/>
      </t>
    </mdx>
    <mdx n="0" f="v">
      <t c="3" si="227">
        <n x="225"/>
        <n x="505"/>
        <n x="30"/>
      </t>
    </mdx>
    <mdx n="0" f="v">
      <t c="3" si="227">
        <n x="225"/>
        <n x="506"/>
        <n x="30"/>
      </t>
    </mdx>
    <mdx n="0" f="v">
      <t c="3" si="227">
        <n x="225"/>
        <n x="513"/>
        <n x="30"/>
      </t>
    </mdx>
    <mdx n="0" f="v">
      <t c="3" si="227">
        <n x="225"/>
        <n x="514"/>
        <n x="30"/>
      </t>
    </mdx>
    <mdx n="0" f="v">
      <t c="3" si="227">
        <n x="225"/>
        <n x="515"/>
        <n x="30"/>
      </t>
    </mdx>
    <mdx n="0" f="v">
      <t c="3" si="227">
        <n x="225"/>
        <n x="510"/>
        <n x="30"/>
      </t>
    </mdx>
    <mdx n="0" f="v">
      <t c="3" si="227">
        <n x="225"/>
        <n x="511"/>
        <n x="30"/>
      </t>
    </mdx>
    <mdx n="0" f="v">
      <t c="3" si="227">
        <n x="225"/>
        <n x="512"/>
        <n x="30"/>
      </t>
    </mdx>
    <mdx n="0" f="v">
      <t c="3" si="227">
        <n x="225"/>
        <n x="516"/>
        <n x="30"/>
      </t>
    </mdx>
    <mdx n="0" f="v">
      <t c="3" si="227">
        <n x="225"/>
        <n x="519"/>
        <n x="30"/>
      </t>
    </mdx>
    <mdx n="0" f="v">
      <t c="3" si="227">
        <n x="225"/>
        <n x="520"/>
        <n x="30"/>
      </t>
    </mdx>
    <mdx n="0" f="v">
      <t c="3" si="227">
        <n x="225"/>
        <n x="521"/>
        <n x="30"/>
      </t>
    </mdx>
    <mdx n="0" f="v">
      <t c="3" si="227">
        <n x="225"/>
        <n x="526"/>
        <n x="30"/>
      </t>
    </mdx>
    <mdx n="0" f="v">
      <t c="3" si="227">
        <n x="225"/>
        <n x="517"/>
        <n x="30"/>
      </t>
    </mdx>
    <mdx n="0" f="v">
      <t c="3" si="227">
        <n x="225"/>
        <n x="518"/>
        <n x="30"/>
      </t>
    </mdx>
    <mdx n="0" f="v">
      <t c="3" si="227">
        <n x="225"/>
        <n x="522"/>
        <n x="30"/>
      </t>
    </mdx>
    <mdx n="0" f="v">
      <t c="3" si="227">
        <n x="225"/>
        <n x="525"/>
        <n x="30"/>
      </t>
    </mdx>
    <mdx n="0" f="v">
      <t c="3" si="227">
        <n x="225"/>
        <n x="524"/>
        <n x="30"/>
      </t>
    </mdx>
    <mdx n="0" f="v">
      <t c="3" si="227">
        <n x="225"/>
        <n x="523"/>
        <n x="30"/>
      </t>
    </mdx>
    <mdx n="0" f="v">
      <t c="3" si="227">
        <n x="225"/>
        <n x="528"/>
        <n x="30"/>
      </t>
    </mdx>
    <mdx n="0" f="v">
      <t c="3" si="227">
        <n x="225"/>
        <n x="529"/>
        <n x="30"/>
      </t>
    </mdx>
    <mdx n="0" f="v">
      <t c="3" si="227">
        <n x="225"/>
        <n x="527"/>
        <n x="30"/>
      </t>
    </mdx>
    <mdx n="0" f="v">
      <t c="3" si="227">
        <n x="225"/>
        <n x="531"/>
        <n x="30"/>
      </t>
    </mdx>
    <mdx n="0" f="v">
      <t c="3" si="227">
        <n x="225"/>
        <n x="532"/>
        <n x="30"/>
      </t>
    </mdx>
    <mdx n="0" f="v">
      <t c="3" si="227">
        <n x="225"/>
        <n x="530"/>
        <n x="30"/>
      </t>
    </mdx>
    <mdx n="0" f="v">
      <t c="3" si="227">
        <n x="225"/>
        <n x="533"/>
        <n x="30"/>
      </t>
    </mdx>
    <mdx n="0" f="v">
      <t c="3" si="227">
        <n x="225"/>
        <n x="534"/>
        <n x="30"/>
      </t>
    </mdx>
    <mdx n="0" f="v">
      <t c="3" si="227">
        <n x="225"/>
        <n x="535"/>
        <n x="30"/>
      </t>
    </mdx>
    <mdx n="0" f="v">
      <t c="3" si="227">
        <n x="225"/>
        <n x="537"/>
        <n x="30"/>
      </t>
    </mdx>
    <mdx n="0" f="v">
      <t c="3" si="227">
        <n x="225"/>
        <n x="536"/>
        <n x="30"/>
      </t>
    </mdx>
    <mdx n="0" f="v">
      <t c="3" si="227">
        <n x="225"/>
        <n x="538"/>
        <n x="30"/>
      </t>
    </mdx>
    <mdx n="0" f="v">
      <t c="3" si="227">
        <n x="225"/>
        <n x="539"/>
        <n x="30"/>
      </t>
    </mdx>
    <mdx n="0" f="v">
      <t c="3" si="227">
        <n x="225"/>
        <n x="540"/>
        <n x="30"/>
      </t>
    </mdx>
    <mdx n="0" f="v">
      <t c="3" si="227">
        <n x="225"/>
        <n x="544"/>
        <n x="30"/>
      </t>
    </mdx>
    <mdx n="0" f="v">
      <t c="3" si="227">
        <n x="225"/>
        <n x="543"/>
        <n x="30"/>
      </t>
    </mdx>
    <mdx n="0" f="v">
      <t c="3" si="227">
        <n x="225"/>
        <n x="541"/>
        <n x="30"/>
      </t>
    </mdx>
    <mdx n="0" f="v">
      <t c="3" si="227">
        <n x="225"/>
        <n x="545"/>
        <n x="30"/>
      </t>
    </mdx>
    <mdx n="0" f="v">
      <t c="3" si="227">
        <n x="225"/>
        <n x="542"/>
        <n x="30"/>
      </t>
    </mdx>
    <mdx n="0" f="v">
      <t c="3" si="227">
        <n x="225"/>
        <n x="546"/>
        <n x="30"/>
      </t>
    </mdx>
    <mdx n="0" f="v">
      <t c="3" si="227">
        <n x="225"/>
        <n x="270"/>
        <n x="29"/>
      </t>
    </mdx>
    <mdx n="0" f="v">
      <t c="3" si="227">
        <n x="225"/>
        <n x="269"/>
        <n x="29"/>
      </t>
    </mdx>
    <mdx n="0" f="v">
      <t c="3" si="227">
        <n x="225"/>
        <n x="268"/>
        <n x="29"/>
      </t>
    </mdx>
    <mdx n="0" f="v">
      <t c="3" si="227">
        <n x="225"/>
        <n x="355"/>
        <n x="29"/>
      </t>
    </mdx>
    <mdx n="0" f="v">
      <t c="3" si="227">
        <n x="225"/>
        <n x="357"/>
        <n x="29"/>
      </t>
    </mdx>
    <mdx n="0" f="v">
      <t c="3" si="227">
        <n x="225"/>
        <n x="358"/>
        <n x="29"/>
      </t>
    </mdx>
    <mdx n="0" f="v">
      <t c="3" si="227">
        <n x="225"/>
        <n x="360"/>
        <n x="29"/>
      </t>
    </mdx>
    <mdx n="0" f="v">
      <t c="3" si="227">
        <n x="225"/>
        <n x="361"/>
        <n x="29"/>
      </t>
    </mdx>
    <mdx n="0" f="v">
      <t c="3" si="227">
        <n x="225"/>
        <n x="255"/>
        <n x="29"/>
      </t>
    </mdx>
    <mdx n="0" f="v">
      <t c="3" si="227">
        <n x="225"/>
        <n x="254"/>
        <n x="29"/>
      </t>
    </mdx>
    <mdx n="0" f="v">
      <t c="3" si="227">
        <n x="225"/>
        <n x="547"/>
        <n x="29"/>
      </t>
    </mdx>
    <mdx n="0" f="v">
      <t c="3" si="227">
        <n x="225"/>
        <n x="362"/>
        <n x="29"/>
      </t>
    </mdx>
    <mdx n="0" f="v">
      <t c="3" si="227">
        <n x="225"/>
        <n x="364"/>
        <n x="29"/>
      </t>
    </mdx>
    <mdx n="0" f="v">
      <t c="3" si="227">
        <n x="225"/>
        <n x="548"/>
        <n x="29"/>
      </t>
    </mdx>
    <mdx n="0" f="v">
      <t c="3" si="227">
        <n x="225"/>
        <n x="365"/>
        <n x="29"/>
      </t>
    </mdx>
    <mdx n="0" f="v">
      <t c="3" si="227">
        <n x="225"/>
        <n x="366"/>
        <n x="29"/>
      </t>
    </mdx>
    <mdx n="0" f="v">
      <t c="3" si="227">
        <n x="225"/>
        <n x="367"/>
        <n x="29"/>
      </t>
    </mdx>
    <mdx n="0" f="v">
      <t c="3" si="227">
        <n x="225"/>
        <n x="368"/>
        <n x="29"/>
      </t>
    </mdx>
    <mdx n="0" f="v">
      <t c="3" si="227">
        <n x="225"/>
        <n x="369"/>
        <n x="29"/>
      </t>
    </mdx>
    <mdx n="0" f="v">
      <t c="3" si="227">
        <n x="225"/>
        <n x="307"/>
        <n x="29"/>
      </t>
    </mdx>
    <mdx n="0" f="v">
      <t c="3" si="227">
        <n x="225"/>
        <n x="370"/>
        <n x="29"/>
      </t>
    </mdx>
    <mdx n="0" f="v">
      <t c="3" si="227">
        <n x="225"/>
        <n x="371"/>
        <n x="29"/>
      </t>
    </mdx>
    <mdx n="0" f="v">
      <t c="3" si="227">
        <n x="225"/>
        <n x="372"/>
        <n x="29"/>
      </t>
    </mdx>
    <mdx n="0" f="v">
      <t c="3" si="227">
        <n x="225"/>
        <n x="373"/>
        <n x="29"/>
      </t>
    </mdx>
    <mdx n="0" f="v">
      <t c="3" si="227">
        <n x="225"/>
        <n x="374"/>
        <n x="29"/>
      </t>
    </mdx>
    <mdx n="0" f="v">
      <t c="3" si="227">
        <n x="225"/>
        <n x="375"/>
        <n x="29"/>
      </t>
    </mdx>
    <mdx n="0" f="v">
      <t c="3" si="227">
        <n x="225"/>
        <n x="281"/>
        <n x="29"/>
      </t>
    </mdx>
    <mdx n="0" f="v">
      <t c="3" si="227">
        <n x="225"/>
        <n x="376"/>
        <n x="29"/>
      </t>
    </mdx>
    <mdx n="0" f="v">
      <t c="3" si="227">
        <n x="225"/>
        <n x="377"/>
        <n x="29"/>
      </t>
    </mdx>
    <mdx n="0" f="v">
      <t c="3" si="227">
        <n x="225"/>
        <n x="280"/>
        <n x="29"/>
      </t>
    </mdx>
    <mdx n="0" f="v">
      <t c="3" si="227">
        <n x="225"/>
        <n x="311"/>
        <n x="29"/>
      </t>
    </mdx>
    <mdx n="0" f="v">
      <t c="3" si="227">
        <n x="225"/>
        <n x="379"/>
        <n x="29"/>
      </t>
    </mdx>
    <mdx n="0" f="v">
      <t c="3" si="227">
        <n x="225"/>
        <n x="380"/>
        <n x="29"/>
      </t>
    </mdx>
    <mdx n="0" f="v">
      <t c="3" si="227">
        <n x="225"/>
        <n x="381"/>
        <n x="29"/>
      </t>
    </mdx>
    <mdx n="0" f="v">
      <t c="3" si="227">
        <n x="225"/>
        <n x="382"/>
        <n x="29"/>
      </t>
    </mdx>
    <mdx n="0" f="v">
      <t c="3" si="227">
        <n x="225"/>
        <n x="304"/>
        <n x="29"/>
      </t>
    </mdx>
    <mdx n="0" f="v">
      <t c="3" si="227">
        <n x="225"/>
        <n x="383"/>
        <n x="29"/>
      </t>
    </mdx>
    <mdx n="0" f="v">
      <t c="3" si="227">
        <n x="225"/>
        <n x="385"/>
        <n x="29"/>
      </t>
    </mdx>
    <mdx n="0" f="v">
      <t c="3" si="227">
        <n x="225"/>
        <n x="388"/>
        <n x="29"/>
      </t>
    </mdx>
    <mdx n="0" f="v">
      <t c="3" si="227">
        <n x="225"/>
        <n x="389"/>
        <n x="29"/>
      </t>
    </mdx>
    <mdx n="0" f="v">
      <t c="3" si="227">
        <n x="225"/>
        <n x="390"/>
        <n x="29"/>
      </t>
    </mdx>
    <mdx n="0" f="v">
      <t c="3" si="227">
        <n x="225"/>
        <n x="393"/>
        <n x="29"/>
      </t>
    </mdx>
    <mdx n="0" f="v">
      <t c="3" si="227">
        <n x="225"/>
        <n x="394"/>
        <n x="29"/>
      </t>
    </mdx>
    <mdx n="0" f="v">
      <t c="3" si="227">
        <n x="225"/>
        <n x="395"/>
        <n x="29"/>
      </t>
    </mdx>
    <mdx n="0" f="v">
      <t c="3" si="227">
        <n x="225"/>
        <n x="278"/>
        <n x="29"/>
      </t>
    </mdx>
    <mdx n="0" f="v">
      <t c="3" si="227">
        <n x="225"/>
        <n x="396"/>
        <n x="29"/>
      </t>
    </mdx>
    <mdx n="0" f="v">
      <t c="3" si="227">
        <n x="225"/>
        <n x="397"/>
        <n x="29"/>
      </t>
    </mdx>
    <mdx n="0" f="v">
      <t c="3" si="227">
        <n x="225"/>
        <n x="398"/>
        <n x="29"/>
      </t>
    </mdx>
    <mdx n="0" f="v">
      <t c="3" si="227">
        <n x="225"/>
        <n x="406"/>
        <n x="29"/>
      </t>
    </mdx>
    <mdx n="0" f="v">
      <t c="3" si="227">
        <n x="225"/>
        <n x="407"/>
        <n x="29"/>
      </t>
    </mdx>
    <mdx n="0" f="v">
      <t c="3" si="227">
        <n x="225"/>
        <n x="409"/>
        <n x="29"/>
      </t>
    </mdx>
    <mdx n="0" f="v">
      <t c="3" si="227">
        <n x="225"/>
        <n x="410"/>
        <n x="29"/>
      </t>
    </mdx>
    <mdx n="0" f="v">
      <t c="3" si="227">
        <n x="225"/>
        <n x="391"/>
        <n x="29"/>
      </t>
    </mdx>
    <mdx n="0" f="v">
      <t c="3" si="227">
        <n x="225"/>
        <n x="399"/>
        <n x="29"/>
      </t>
    </mdx>
    <mdx n="0" f="v">
      <t c="3" si="227">
        <n x="225"/>
        <n x="400"/>
        <n x="29"/>
      </t>
    </mdx>
    <mdx n="0" f="v">
      <t c="3" si="227">
        <n x="225"/>
        <n x="401"/>
        <n x="29"/>
      </t>
    </mdx>
    <mdx n="0" f="v">
      <t c="3" si="227">
        <n x="225"/>
        <n x="402"/>
        <n x="29"/>
      </t>
    </mdx>
    <mdx n="0" f="v">
      <t c="3" si="227">
        <n x="225"/>
        <n x="417"/>
        <n x="29"/>
      </t>
    </mdx>
    <mdx n="0" f="v">
      <t c="3" si="227">
        <n x="225"/>
        <n x="418"/>
        <n x="29"/>
      </t>
    </mdx>
    <mdx n="0" f="v">
      <t c="3" si="227">
        <n x="225"/>
        <n x="419"/>
        <n x="29"/>
      </t>
    </mdx>
    <mdx n="0" f="v">
      <t c="3" si="227">
        <n x="225"/>
        <n x="299"/>
        <n x="29"/>
      </t>
    </mdx>
    <mdx n="0" f="v">
      <t c="3" si="227">
        <n x="225"/>
        <n x="297"/>
        <n x="29"/>
      </t>
    </mdx>
    <mdx n="0" f="v">
      <t c="3" si="227">
        <n x="225"/>
        <n x="411"/>
        <n x="29"/>
      </t>
    </mdx>
    <mdx n="0" f="v">
      <t c="3" si="227">
        <n x="225"/>
        <n x="413"/>
        <n x="29"/>
      </t>
    </mdx>
    <mdx n="0" f="v">
      <t c="3" si="227">
        <n x="225"/>
        <n x="414"/>
        <n x="29"/>
      </t>
    </mdx>
    <mdx n="0" f="v">
      <t c="3" si="227">
        <n x="225"/>
        <n x="416"/>
        <n x="29"/>
      </t>
    </mdx>
    <mdx n="0" f="v">
      <t c="3" si="227">
        <n x="225"/>
        <n x="329"/>
        <n x="29"/>
      </t>
    </mdx>
    <mdx n="0" f="v">
      <t c="3" si="227">
        <n x="225"/>
        <n x="328"/>
        <n x="29"/>
      </t>
    </mdx>
    <mdx n="0" f="v">
      <t c="3" si="227">
        <n x="225"/>
        <n x="429"/>
        <n x="29"/>
      </t>
    </mdx>
    <mdx n="0" f="v">
      <t c="3" si="227">
        <n x="225"/>
        <n x="431"/>
        <n x="29"/>
      </t>
    </mdx>
    <mdx n="0" f="v">
      <t c="3" si="227">
        <n x="225"/>
        <n x="432"/>
        <n x="29"/>
      </t>
    </mdx>
    <mdx n="0" f="v">
      <t c="3" si="227">
        <n x="225"/>
        <n x="422"/>
        <n x="29"/>
      </t>
    </mdx>
    <mdx n="0" f="v">
      <t c="3" si="227">
        <n x="225"/>
        <n x="424"/>
        <n x="29"/>
      </t>
    </mdx>
    <mdx n="0" f="v">
      <t c="3" si="227">
        <n x="225"/>
        <n x="425"/>
        <n x="29"/>
      </t>
    </mdx>
    <mdx n="0" f="v">
      <t c="3" si="227">
        <n x="225"/>
        <n x="327"/>
        <n x="29"/>
      </t>
    </mdx>
    <mdx n="0" f="v">
      <t c="3" si="227">
        <n x="225"/>
        <n x="433"/>
        <n x="29"/>
      </t>
    </mdx>
    <mdx n="0" f="v">
      <t c="3" si="227">
        <n x="225"/>
        <n x="443"/>
        <n x="29"/>
      </t>
    </mdx>
    <mdx n="0" f="v">
      <t c="3" si="227">
        <n x="225"/>
        <n x="444"/>
        <n x="29"/>
      </t>
    </mdx>
    <mdx n="0" f="v">
      <t c="3" si="227">
        <n x="225"/>
        <n x="445"/>
        <n x="29"/>
      </t>
    </mdx>
    <mdx n="0" f="v">
      <t c="3" si="227">
        <n x="225"/>
        <n x="446"/>
        <n x="29"/>
      </t>
    </mdx>
    <mdx n="0" f="v">
      <t c="3" si="227">
        <n x="225"/>
        <n x="434"/>
        <n x="29"/>
      </t>
    </mdx>
    <mdx n="0" f="v">
      <t c="3" si="227">
        <n x="225"/>
        <n x="293"/>
        <n x="29"/>
      </t>
    </mdx>
    <mdx n="0" f="v">
      <t c="3" si="227">
        <n x="225"/>
        <n x="438"/>
        <n x="29"/>
      </t>
    </mdx>
    <mdx n="0" f="v">
      <t c="3" si="227">
        <n x="225"/>
        <n x="350"/>
        <n x="29"/>
      </t>
    </mdx>
    <mdx n="0" f="v">
      <t c="3" si="227">
        <n x="225"/>
        <n x="439"/>
        <n x="29"/>
      </t>
    </mdx>
    <mdx n="0" f="v">
      <t c="3" si="227">
        <n x="225"/>
        <n x="452"/>
        <n x="29"/>
      </t>
    </mdx>
    <mdx n="0" f="v">
      <t c="3" si="227">
        <n x="225"/>
        <n x="276"/>
        <n x="29"/>
      </t>
    </mdx>
    <mdx n="0" f="v">
      <t c="3" si="227">
        <n x="225"/>
        <n x="453"/>
        <n x="29"/>
      </t>
    </mdx>
    <mdx n="0" f="v">
      <t c="3" si="227">
        <n x="225"/>
        <n x="454"/>
        <n x="29"/>
      </t>
    </mdx>
    <mdx n="0" f="v">
      <t c="3" si="227">
        <n x="225"/>
        <n x="455"/>
        <n x="29"/>
      </t>
    </mdx>
    <mdx n="0" f="v">
      <t c="3" si="227">
        <n x="225"/>
        <n x="456"/>
        <n x="29"/>
      </t>
    </mdx>
    <mdx n="0" f="v">
      <t c="3" si="227">
        <n x="225"/>
        <n x="440"/>
        <n x="29"/>
      </t>
    </mdx>
    <mdx n="0" f="v">
      <t c="3" si="227">
        <n x="225"/>
        <n x="441"/>
        <n x="29"/>
      </t>
    </mdx>
    <mdx n="0" f="v">
      <t c="3" si="227">
        <n x="225"/>
        <n x="447"/>
        <n x="29"/>
      </t>
    </mdx>
    <mdx n="0" f="v">
      <t c="3" si="227">
        <n x="225"/>
        <n x="459"/>
        <n x="29"/>
      </t>
    </mdx>
    <mdx n="0" f="v">
      <t c="3" si="227">
        <n x="225"/>
        <n x="449"/>
        <n x="29"/>
      </t>
    </mdx>
    <mdx n="0" f="v">
      <t c="3" si="227">
        <n x="225"/>
        <n x="450"/>
        <n x="29"/>
      </t>
    </mdx>
    <mdx n="0" f="v">
      <t c="3" si="227">
        <n x="225"/>
        <n x="346"/>
        <n x="29"/>
      </t>
    </mdx>
    <mdx n="0" f="v">
      <t c="3" si="227">
        <n x="225"/>
        <n x="461"/>
        <n x="29"/>
      </t>
    </mdx>
    <mdx n="0" f="v">
      <t c="3" si="227">
        <n x="225"/>
        <n x="462"/>
        <n x="29"/>
      </t>
    </mdx>
    <mdx n="0" f="v">
      <t c="3" si="227">
        <n x="225"/>
        <n x="463"/>
        <n x="29"/>
      </t>
    </mdx>
    <mdx n="0" f="v">
      <t c="3" si="227">
        <n x="225"/>
        <n x="464"/>
        <n x="29"/>
      </t>
    </mdx>
    <mdx n="0" f="v">
      <t c="3" si="227">
        <n x="225"/>
        <n x="466"/>
        <n x="29"/>
      </t>
    </mdx>
    <mdx n="0" f="v">
      <t c="3" si="227">
        <n x="225"/>
        <n x="467"/>
        <n x="29"/>
      </t>
    </mdx>
    <mdx n="0" f="v">
      <t c="3" si="227">
        <n x="225"/>
        <n x="473"/>
        <n x="29"/>
      </t>
    </mdx>
    <mdx n="0" f="v">
      <t c="3" si="227">
        <n x="225"/>
        <n x="457"/>
        <n x="29"/>
      </t>
    </mdx>
    <mdx n="0" f="v">
      <t c="3" si="227">
        <n x="225"/>
        <n x="475"/>
        <n x="29"/>
      </t>
    </mdx>
    <mdx n="0" f="v">
      <t c="3" si="227">
        <n x="225"/>
        <n x="468"/>
        <n x="29"/>
      </t>
    </mdx>
    <mdx n="0" f="v">
      <t c="3" si="227">
        <n x="225"/>
        <n x="469"/>
        <n x="29"/>
      </t>
    </mdx>
    <mdx n="0" f="v">
      <t c="3" si="227">
        <n x="225"/>
        <n x="481"/>
        <n x="29"/>
      </t>
    </mdx>
    <mdx n="0" f="v">
      <t c="3" si="227">
        <n x="225"/>
        <n x="484"/>
        <n x="29"/>
      </t>
    </mdx>
    <mdx n="0" f="v">
      <t c="3" si="227">
        <n x="225"/>
        <n x="471"/>
        <n x="29"/>
      </t>
    </mdx>
    <mdx n="0" f="v">
      <t c="3" si="227">
        <n x="225"/>
        <n x="477"/>
        <n x="29"/>
      </t>
    </mdx>
    <mdx n="0" f="v">
      <t c="3" si="227">
        <n x="225"/>
        <n x="479"/>
        <n x="29"/>
      </t>
    </mdx>
    <mdx n="0" f="v">
      <t c="3" si="227">
        <n x="225"/>
        <n x="483"/>
        <n x="29"/>
      </t>
    </mdx>
    <mdx n="0" f="v">
      <t c="3" si="227">
        <n x="225"/>
        <n x="486"/>
        <n x="29"/>
      </t>
    </mdx>
    <mdx n="0" f="v">
      <t c="3" si="227">
        <n x="225"/>
        <n x="487"/>
        <n x="29"/>
      </t>
    </mdx>
    <mdx n="0" f="v">
      <t c="3" si="227">
        <n x="225"/>
        <n x="488"/>
        <n x="29"/>
      </t>
    </mdx>
    <mdx n="0" f="v">
      <t c="3" si="227">
        <n x="225"/>
        <n x="491"/>
        <n x="29"/>
      </t>
    </mdx>
    <mdx n="0" f="v">
      <t c="3" si="227">
        <n x="225"/>
        <n x="495"/>
        <n x="29"/>
      </t>
    </mdx>
    <mdx n="0" f="v">
      <t c="3" si="227">
        <n x="225"/>
        <n x="496"/>
        <n x="29"/>
      </t>
    </mdx>
    <mdx n="0" f="v">
      <t c="3" si="227">
        <n x="225"/>
        <n x="492"/>
        <n x="29"/>
      </t>
    </mdx>
    <mdx n="0" f="v">
      <t c="3" si="227">
        <n x="225"/>
        <n x="493"/>
        <n x="29"/>
      </t>
    </mdx>
    <mdx n="0" f="v">
      <t c="3" si="227">
        <n x="225"/>
        <n x="503"/>
        <n x="29"/>
      </t>
    </mdx>
    <mdx n="0" f="v">
      <t c="3" si="227">
        <n x="225"/>
        <n x="500"/>
        <n x="29"/>
      </t>
    </mdx>
    <mdx n="0" f="v">
      <t c="3" si="227">
        <n x="225"/>
        <n x="501"/>
        <n x="29"/>
      </t>
    </mdx>
    <mdx n="0" f="v">
      <t c="3" si="227">
        <n x="225"/>
        <n x="502"/>
        <n x="29"/>
      </t>
    </mdx>
    <mdx n="0" f="v">
      <t c="3" si="227">
        <n x="225"/>
        <n x="508"/>
        <n x="29"/>
      </t>
    </mdx>
    <mdx n="0" f="v">
      <t c="3" si="227">
        <n x="225"/>
        <n x="497"/>
        <n x="29"/>
      </t>
    </mdx>
    <mdx n="0" f="v">
      <t c="3" si="227">
        <n x="225"/>
        <n x="498"/>
        <n x="29"/>
      </t>
    </mdx>
    <mdx n="0" f="v">
      <t c="3" si="227">
        <n x="225"/>
        <n x="499"/>
        <n x="29"/>
      </t>
    </mdx>
    <mdx n="0" f="v">
      <t c="3" si="227">
        <n x="225"/>
        <n x="507"/>
        <n x="29"/>
      </t>
    </mdx>
    <mdx n="0" f="v">
      <t c="3" si="227">
        <n x="225"/>
        <n x="504"/>
        <n x="29"/>
      </t>
    </mdx>
    <mdx n="0" f="v">
      <t c="3" si="227">
        <n x="225"/>
        <n x="505"/>
        <n x="29"/>
      </t>
    </mdx>
    <mdx n="0" f="v">
      <t c="3" si="227">
        <n x="225"/>
        <n x="506"/>
        <n x="29"/>
      </t>
    </mdx>
    <mdx n="0" f="v">
      <t c="3" si="227">
        <n x="225"/>
        <n x="513"/>
        <n x="29"/>
      </t>
    </mdx>
    <mdx n="0" f="v">
      <t c="3" si="227">
        <n x="225"/>
        <n x="515"/>
        <n x="29"/>
      </t>
    </mdx>
    <mdx n="0" f="v">
      <t c="3" si="227">
        <n x="225"/>
        <n x="510"/>
        <n x="29"/>
      </t>
    </mdx>
    <mdx n="0" f="v">
      <t c="3" si="227">
        <n x="225"/>
        <n x="511"/>
        <n x="29"/>
      </t>
    </mdx>
    <mdx n="0" f="v">
      <t c="3" si="227">
        <n x="225"/>
        <n x="512"/>
        <n x="29"/>
      </t>
    </mdx>
    <mdx n="0" f="v">
      <t c="3" si="227">
        <n x="225"/>
        <n x="516"/>
        <n x="29"/>
      </t>
    </mdx>
    <mdx n="0" f="v">
      <t c="3" si="227">
        <n x="225"/>
        <n x="517"/>
        <n x="29"/>
      </t>
    </mdx>
    <mdx n="0" f="v">
      <t c="3" si="227">
        <n x="225"/>
        <n x="518"/>
        <n x="29"/>
      </t>
    </mdx>
    <mdx n="0" f="v">
      <t c="3" si="227">
        <n x="225"/>
        <n x="522"/>
        <n x="29"/>
      </t>
    </mdx>
    <mdx n="0" f="v">
      <t c="3" si="227">
        <n x="225"/>
        <n x="523"/>
        <n x="29"/>
      </t>
    </mdx>
    <mdx n="0" f="v">
      <t c="3" si="227">
        <n x="225"/>
        <n x="524"/>
        <n x="29"/>
      </t>
    </mdx>
    <mdx n="0" f="v">
      <t c="3" si="227">
        <n x="225"/>
        <n x="528"/>
        <n x="29"/>
      </t>
    </mdx>
    <mdx n="0" f="v">
      <t c="3" si="227">
        <n x="225"/>
        <n x="529"/>
        <n x="29"/>
      </t>
    </mdx>
    <mdx n="0" f="v">
      <t c="3" si="227">
        <n x="225"/>
        <n x="532"/>
        <n x="29"/>
      </t>
    </mdx>
    <mdx n="0" f="v">
      <t c="3" si="227">
        <n x="225"/>
        <n x="530"/>
        <n x="29"/>
      </t>
    </mdx>
    <mdx n="0" f="v">
      <t c="3" si="227">
        <n x="225"/>
        <n x="533"/>
        <n x="29"/>
      </t>
    </mdx>
    <mdx n="0" f="v">
      <t c="3" si="227">
        <n x="225"/>
        <n x="534"/>
        <n x="29"/>
      </t>
    </mdx>
    <mdx n="0" f="v">
      <t c="3" si="227">
        <n x="225"/>
        <n x="535"/>
        <n x="29"/>
      </t>
    </mdx>
    <mdx n="0" f="v">
      <t c="3" si="227">
        <n x="225"/>
        <n x="536"/>
        <n x="29"/>
      </t>
    </mdx>
    <mdx n="0" f="v">
      <t c="3" si="227">
        <n x="225"/>
        <n x="538"/>
        <n x="29"/>
      </t>
    </mdx>
    <mdx n="0" f="v">
      <t c="3" si="227">
        <n x="225"/>
        <n x="540"/>
        <n x="29"/>
      </t>
    </mdx>
    <mdx n="0" f="v">
      <t c="3" si="227">
        <n x="225"/>
        <n x="539"/>
        <n x="29"/>
      </t>
    </mdx>
    <mdx n="0" f="v">
      <t c="3" si="227">
        <n x="225"/>
        <n x="543"/>
        <n x="29"/>
      </t>
    </mdx>
    <mdx n="0" f="v">
      <t c="3" si="227">
        <n x="225"/>
        <n x="544"/>
        <n x="29"/>
      </t>
    </mdx>
    <mdx n="0" f="v">
      <t c="3" si="227">
        <n x="225"/>
        <n x="545"/>
        <n x="29"/>
      </t>
    </mdx>
    <mdx n="0" f="v">
      <t c="3" si="227">
        <n x="225"/>
        <n x="542"/>
        <n x="29"/>
      </t>
    </mdx>
    <mdx n="0" f="v">
      <t c="3" si="227">
        <n x="225"/>
        <n x="546"/>
        <n x="29"/>
      </t>
    </mdx>
    <mdx n="0" f="v">
      <t c="3" si="227">
        <n x="225"/>
        <n x="272"/>
        <n x="28"/>
      </t>
    </mdx>
    <mdx n="0" f="v">
      <t c="3" si="227">
        <n x="225"/>
        <n x="273"/>
        <n x="28"/>
      </t>
    </mdx>
    <mdx n="0" f="v">
      <t c="3" si="227">
        <n x="225"/>
        <n x="271"/>
        <n x="28"/>
      </t>
    </mdx>
    <mdx n="0" f="v">
      <t c="3" si="227">
        <n x="225"/>
        <n x="270"/>
        <n x="28"/>
      </t>
    </mdx>
    <mdx n="0" f="v">
      <t c="3" si="227">
        <n x="225"/>
        <n x="269"/>
        <n x="28"/>
      </t>
    </mdx>
    <mdx n="0" f="v">
      <t c="3" si="227">
        <n x="225"/>
        <n x="268"/>
        <n x="28"/>
      </t>
    </mdx>
    <mdx n="0" f="v">
      <t c="3" si="227">
        <n x="225"/>
        <n x="355"/>
        <n x="28"/>
      </t>
    </mdx>
    <mdx n="0" f="v">
      <t c="3" si="227">
        <n x="225"/>
        <n x="356"/>
        <n x="28"/>
      </t>
    </mdx>
    <mdx n="0" f="v">
      <t c="3" si="227">
        <n x="225"/>
        <n x="357"/>
        <n x="28"/>
      </t>
    </mdx>
    <mdx n="0" f="v">
      <t c="3" si="227">
        <n x="225"/>
        <n x="358"/>
        <n x="28"/>
      </t>
    </mdx>
    <mdx n="0" f="v">
      <t c="3" si="227">
        <n x="225"/>
        <n x="359"/>
        <n x="28"/>
      </t>
    </mdx>
    <mdx n="0" f="v">
      <t c="3" si="227">
        <n x="225"/>
        <n x="360"/>
        <n x="28"/>
      </t>
    </mdx>
    <mdx n="0" f="v">
      <t c="3" si="227">
        <n x="225"/>
        <n x="361"/>
        <n x="28"/>
      </t>
    </mdx>
    <mdx n="0" f="v">
      <t c="3" si="227">
        <n x="225"/>
        <n x="255"/>
        <n x="28"/>
      </t>
    </mdx>
    <mdx n="0" f="v">
      <t c="3" si="227">
        <n x="225"/>
        <n x="254"/>
        <n x="28"/>
      </t>
    </mdx>
    <mdx n="0" f="v">
      <t c="3" si="227">
        <n x="225"/>
        <n x="283"/>
        <n x="28"/>
      </t>
    </mdx>
    <mdx n="0" f="v">
      <t c="3" si="227">
        <n x="225"/>
        <n x="362"/>
        <n x="28"/>
      </t>
    </mdx>
    <mdx n="0" f="v">
      <t c="3" si="227">
        <n x="225"/>
        <n x="363"/>
        <n x="28"/>
      </t>
    </mdx>
    <mdx n="0" f="v">
      <t c="3" si="227">
        <n x="225"/>
        <n x="364"/>
        <n x="28"/>
      </t>
    </mdx>
    <mdx n="0" f="v">
      <t c="3" si="227">
        <n x="225"/>
        <n x="548"/>
        <n x="28"/>
      </t>
    </mdx>
    <mdx n="0" f="v">
      <t c="3" si="227">
        <n x="225"/>
        <n x="365"/>
        <n x="28"/>
      </t>
    </mdx>
    <mdx n="0" f="v">
      <t c="3" si="227">
        <n x="225"/>
        <n x="366"/>
        <n x="28"/>
      </t>
    </mdx>
    <mdx n="0" f="v">
      <t c="3" si="227">
        <n x="225"/>
        <n x="367"/>
        <n x="28"/>
      </t>
    </mdx>
    <mdx n="0" f="v">
      <t c="3" si="227">
        <n x="225"/>
        <n x="368"/>
        <n x="28"/>
      </t>
    </mdx>
    <mdx n="0" f="v">
      <t c="3" si="227">
        <n x="225"/>
        <n x="369"/>
        <n x="28"/>
      </t>
    </mdx>
    <mdx n="0" f="v">
      <t c="3" si="227">
        <n x="225"/>
        <n x="307"/>
        <n x="28"/>
      </t>
    </mdx>
    <mdx n="0" f="v">
      <t c="3" si="227">
        <n x="225"/>
        <n x="370"/>
        <n x="28"/>
      </t>
    </mdx>
    <mdx n="0" f="v">
      <t c="3" si="227">
        <n x="225"/>
        <n x="371"/>
        <n x="28"/>
      </t>
    </mdx>
    <mdx n="0" f="v">
      <t c="3" si="227">
        <n x="225"/>
        <n x="372"/>
        <n x="28"/>
      </t>
    </mdx>
    <mdx n="0" f="v">
      <t c="3" si="227">
        <n x="225"/>
        <n x="383"/>
        <n x="28"/>
      </t>
    </mdx>
    <mdx n="0" f="v">
      <t c="3" si="227">
        <n x="225"/>
        <n x="373"/>
        <n x="28"/>
      </t>
    </mdx>
    <mdx n="0" f="v">
      <t c="3" si="227">
        <n x="225"/>
        <n x="374"/>
        <n x="28"/>
      </t>
    </mdx>
    <mdx n="0" f="v">
      <t c="3" si="227">
        <n x="225"/>
        <n x="375"/>
        <n x="28"/>
      </t>
    </mdx>
    <mdx n="0" f="v">
      <t c="3" si="227">
        <n x="225"/>
        <n x="281"/>
        <n x="28"/>
      </t>
    </mdx>
    <mdx n="0" f="v">
      <t c="3" si="227">
        <n x="225"/>
        <n x="376"/>
        <n x="28"/>
      </t>
    </mdx>
    <mdx n="0" f="v">
      <t c="3" si="227">
        <n x="225"/>
        <n x="377"/>
        <n x="28"/>
      </t>
    </mdx>
    <mdx n="0" f="v">
      <t c="3" si="227">
        <n x="225"/>
        <n x="280"/>
        <n x="28"/>
      </t>
    </mdx>
    <mdx n="0" f="v">
      <t c="3" si="227">
        <n x="225"/>
        <n x="311"/>
        <n x="28"/>
      </t>
    </mdx>
    <mdx n="0" f="v">
      <t c="3" si="227">
        <n x="225"/>
        <n x="378"/>
        <n x="28"/>
      </t>
    </mdx>
    <mdx n="0" f="v">
      <t c="3" si="227">
        <n x="225"/>
        <n x="379"/>
        <n x="28"/>
      </t>
    </mdx>
    <mdx n="0" f="v">
      <t c="3" si="227">
        <n x="225"/>
        <n x="380"/>
        <n x="28"/>
      </t>
    </mdx>
    <mdx n="0" f="v">
      <t c="3" si="227">
        <n x="225"/>
        <n x="381"/>
        <n x="28"/>
      </t>
    </mdx>
    <mdx n="0" f="v">
      <t c="3" si="227">
        <n x="225"/>
        <n x="382"/>
        <n x="28"/>
      </t>
    </mdx>
    <mdx n="0" f="v">
      <t c="3" si="227">
        <n x="225"/>
        <n x="304"/>
        <n x="28"/>
      </t>
    </mdx>
    <mdx n="0" f="v">
      <t c="3" si="227">
        <n x="225"/>
        <n x="384"/>
        <n x="28"/>
      </t>
    </mdx>
    <mdx n="0" f="v">
      <t c="3" si="227">
        <n x="225"/>
        <n x="385"/>
        <n x="28"/>
      </t>
    </mdx>
    <mdx n="0" f="v">
      <t c="3" si="227">
        <n x="225"/>
        <n x="386"/>
        <n x="28"/>
      </t>
    </mdx>
    <mdx n="0" f="v">
      <t c="3" si="227">
        <n x="225"/>
        <n x="387"/>
        <n x="28"/>
      </t>
    </mdx>
    <mdx n="0" f="v">
      <t c="3" si="227">
        <n x="225"/>
        <n x="388"/>
        <n x="28"/>
      </t>
    </mdx>
    <mdx n="0" f="v">
      <t c="3" si="227">
        <n x="225"/>
        <n x="389"/>
        <n x="28"/>
      </t>
    </mdx>
    <mdx n="0" f="v">
      <t c="3" si="227">
        <n x="225"/>
        <n x="390"/>
        <n x="28"/>
      </t>
    </mdx>
    <mdx n="0" f="v">
      <t c="3" si="227">
        <n x="225"/>
        <n x="393"/>
        <n x="28"/>
      </t>
    </mdx>
    <mdx n="0" f="v">
      <t c="3" si="227">
        <n x="225"/>
        <n x="394"/>
        <n x="28"/>
      </t>
    </mdx>
    <mdx n="0" f="v">
      <t c="3" si="227">
        <n x="225"/>
        <n x="395"/>
        <n x="28"/>
      </t>
    </mdx>
    <mdx n="0" f="v">
      <t c="3" si="227">
        <n x="225"/>
        <n x="278"/>
        <n x="28"/>
      </t>
    </mdx>
    <mdx n="0" f="v">
      <t c="3" si="227">
        <n x="225"/>
        <n x="396"/>
        <n x="28"/>
      </t>
    </mdx>
    <mdx n="0" f="v">
      <t c="3" si="227">
        <n x="225"/>
        <n x="397"/>
        <n x="28"/>
      </t>
    </mdx>
    <mdx n="0" f="v">
      <t c="3" si="227">
        <n x="225"/>
        <n x="398"/>
        <n x="28"/>
      </t>
    </mdx>
    <mdx n="0" f="v">
      <t c="3" si="227">
        <n x="225"/>
        <n x="392"/>
        <n x="28"/>
      </t>
    </mdx>
    <mdx n="0" f="v">
      <t c="3" si="227">
        <n x="225"/>
        <n x="404"/>
        <n x="28"/>
      </t>
    </mdx>
    <mdx n="0" f="v">
      <t c="3" si="227">
        <n x="225"/>
        <n x="405"/>
        <n x="28"/>
      </t>
    </mdx>
    <mdx n="0" f="v">
      <t c="3" si="227">
        <n x="225"/>
        <n x="406"/>
        <n x="28"/>
      </t>
    </mdx>
    <mdx n="0" f="v">
      <t c="3" si="227">
        <n x="225"/>
        <n x="407"/>
        <n x="28"/>
      </t>
    </mdx>
    <mdx n="0" f="v">
      <t c="3" si="227">
        <n x="225"/>
        <n x="408"/>
        <n x="28"/>
      </t>
    </mdx>
    <mdx n="0" f="v">
      <t c="3" si="227">
        <n x="225"/>
        <n x="409"/>
        <n x="28"/>
      </t>
    </mdx>
    <mdx n="0" f="v">
      <t c="3" si="227">
        <n x="225"/>
        <n x="410"/>
        <n x="28"/>
      </t>
    </mdx>
    <mdx n="0" f="v">
      <t c="3" si="227">
        <n x="225"/>
        <n x="391"/>
        <n x="28"/>
      </t>
    </mdx>
    <mdx n="0" f="v">
      <t c="3" si="227">
        <n x="225"/>
        <n x="399"/>
        <n x="28"/>
      </t>
    </mdx>
    <mdx n="0" f="v">
      <t c="3" si="227">
        <n x="225"/>
        <n x="400"/>
        <n x="28"/>
      </t>
    </mdx>
    <mdx n="0" f="v">
      <t c="3" si="227">
        <n x="225"/>
        <n x="401"/>
        <n x="28"/>
      </t>
    </mdx>
    <mdx n="0" f="v">
      <t c="3" si="227">
        <n x="225"/>
        <n x="402"/>
        <n x="28"/>
      </t>
    </mdx>
    <mdx n="0" f="v">
      <t c="3" si="227">
        <n x="225"/>
        <n x="277"/>
        <n x="28"/>
      </t>
    </mdx>
    <mdx n="0" f="v">
      <t c="3" si="227">
        <n x="225"/>
        <n x="417"/>
        <n x="28"/>
      </t>
    </mdx>
    <mdx n="0" f="v">
      <t c="3" si="227">
        <n x="225"/>
        <n x="418"/>
        <n x="28"/>
      </t>
    </mdx>
    <mdx n="0" f="v">
      <t c="3" si="227">
        <n x="225"/>
        <n x="419"/>
        <n x="28"/>
      </t>
    </mdx>
    <mdx n="0" f="v">
      <t c="3" si="227">
        <n x="225"/>
        <n x="420"/>
        <n x="28"/>
      </t>
    </mdx>
    <mdx n="0" f="v">
      <t c="3" si="227">
        <n x="225"/>
        <n x="301"/>
        <n x="28"/>
      </t>
    </mdx>
    <mdx n="0" f="v">
      <t c="3" si="227">
        <n x="225"/>
        <n x="299"/>
        <n x="28"/>
      </t>
    </mdx>
    <mdx n="0" f="v">
      <t c="3" si="227">
        <n x="225"/>
        <n x="297"/>
        <n x="28"/>
      </t>
    </mdx>
    <mdx n="0" f="v">
      <t c="3" si="227">
        <n x="225"/>
        <n x="421"/>
        <n x="28"/>
      </t>
    </mdx>
    <mdx n="0" f="v">
      <t c="3" si="227">
        <n x="225"/>
        <n x="411"/>
        <n x="28"/>
      </t>
    </mdx>
    <mdx n="0" f="v">
      <t c="3" si="227">
        <n x="225"/>
        <n x="403"/>
        <n x="28"/>
      </t>
    </mdx>
    <mdx n="0" f="v">
      <t c="3" si="227">
        <n x="225"/>
        <n x="412"/>
        <n x="28"/>
      </t>
    </mdx>
    <mdx n="0" f="v">
      <t c="3" si="227">
        <n x="225"/>
        <n x="413"/>
        <n x="28"/>
      </t>
    </mdx>
    <mdx n="0" f="v">
      <t c="3" si="227">
        <n x="225"/>
        <n x="414"/>
        <n x="28"/>
      </t>
    </mdx>
    <mdx n="0" f="v">
      <t c="3" si="227">
        <n x="225"/>
        <n x="415"/>
        <n x="28"/>
      </t>
    </mdx>
    <mdx n="0" f="v">
      <t c="3" si="227">
        <n x="225"/>
        <n x="416"/>
        <n x="28"/>
      </t>
    </mdx>
    <mdx n="0" f="v">
      <t c="3" si="227">
        <n x="225"/>
        <n x="329"/>
        <n x="28"/>
      </t>
    </mdx>
    <mdx n="0" f="v">
      <t c="3" si="227">
        <n x="225"/>
        <n x="428"/>
        <n x="28"/>
      </t>
    </mdx>
    <mdx n="0" f="v">
      <t c="3" si="227">
        <n x="225"/>
        <n x="328"/>
        <n x="28"/>
      </t>
    </mdx>
    <mdx n="0" f="v">
      <t c="3" si="227">
        <n x="225"/>
        <n x="429"/>
        <n x="28"/>
      </t>
    </mdx>
    <mdx n="0" f="v">
      <t c="3" si="227">
        <n x="225"/>
        <n x="430"/>
        <n x="28"/>
      </t>
    </mdx>
    <mdx n="0" f="v">
      <t c="3" si="227">
        <n x="225"/>
        <n x="431"/>
        <n x="28"/>
      </t>
    </mdx>
    <mdx n="0" f="v">
      <t c="3" si="227">
        <n x="225"/>
        <n x="432"/>
        <n x="28"/>
      </t>
    </mdx>
    <mdx n="0" f="v">
      <t c="3" si="227">
        <n x="225"/>
        <n x="422"/>
        <n x="28"/>
      </t>
    </mdx>
    <mdx n="0" f="v">
      <t c="3" si="227">
        <n x="225"/>
        <n x="423"/>
        <n x="28"/>
      </t>
    </mdx>
    <mdx n="0" f="v">
      <t c="3" si="227">
        <n x="225"/>
        <n x="424"/>
        <n x="28"/>
      </t>
    </mdx>
    <mdx n="0" f="v">
      <t c="3" si="227">
        <n x="225"/>
        <n x="425"/>
        <n x="28"/>
      </t>
    </mdx>
    <mdx n="0" f="v">
      <t c="3" si="227">
        <n x="225"/>
        <n x="348"/>
        <n x="28"/>
      </t>
    </mdx>
    <mdx n="0" f="v">
      <t c="3" si="227">
        <n x="225"/>
        <n x="327"/>
        <n x="28"/>
      </t>
    </mdx>
    <mdx n="0" f="v">
      <t c="3" si="227">
        <n x="225"/>
        <n x="426"/>
        <n x="28"/>
      </t>
    </mdx>
    <mdx n="0" f="v">
      <t c="3" si="227">
        <n x="225"/>
        <n x="433"/>
        <n x="28"/>
      </t>
    </mdx>
    <mdx n="0" f="v">
      <t c="3" si="227">
        <n x="225"/>
        <n x="442"/>
        <n x="28"/>
      </t>
    </mdx>
    <mdx n="0" f="v">
      <t c="3" si="227">
        <n x="225"/>
        <n x="443"/>
        <n x="28"/>
      </t>
    </mdx>
    <mdx n="0" f="v">
      <t c="3" si="227">
        <n x="225"/>
        <n x="444"/>
        <n x="28"/>
      </t>
    </mdx>
    <mdx n="0" f="v">
      <t c="3" si="227">
        <n x="225"/>
        <n x="445"/>
        <n x="28"/>
      </t>
    </mdx>
    <mdx n="0" f="v">
      <t c="3" si="227">
        <n x="225"/>
        <n x="446"/>
        <n x="28"/>
      </t>
    </mdx>
    <mdx n="0" f="v">
      <t c="3" si="227">
        <n x="225"/>
        <n x="434"/>
        <n x="28"/>
      </t>
    </mdx>
    <mdx n="0" f="v">
      <t c="3" si="227">
        <n x="225"/>
        <n x="438"/>
        <n x="28"/>
      </t>
    </mdx>
    <mdx n="0" f="v">
      <t c="3" si="227">
        <n x="225"/>
        <n x="350"/>
        <n x="28"/>
      </t>
    </mdx>
    <mdx n="0" f="v">
      <t c="3" si="227">
        <n x="225"/>
        <n x="439"/>
        <n x="28"/>
      </t>
    </mdx>
    <mdx n="0" f="v">
      <t c="3" si="227">
        <n x="225"/>
        <n x="326"/>
        <n x="28"/>
      </t>
    </mdx>
    <mdx n="0" f="v">
      <t c="3" si="227">
        <n x="225"/>
        <n x="435"/>
        <n x="28"/>
      </t>
    </mdx>
    <mdx n="0" f="v">
      <t c="3" si="227">
        <n x="225"/>
        <n x="436"/>
        <n x="28"/>
      </t>
    </mdx>
    <mdx n="0" f="v">
      <t c="3" si="227">
        <n x="225"/>
        <n x="437"/>
        <n x="28"/>
      </t>
    </mdx>
    <mdx n="0" f="v">
      <t c="3" si="227">
        <n x="225"/>
        <n x="294"/>
        <n x="28"/>
      </t>
    </mdx>
    <mdx n="0" f="v">
      <t c="3" si="227">
        <n x="225"/>
        <n x="293"/>
        <n x="28"/>
      </t>
    </mdx>
    <mdx n="0" f="v">
      <t c="3" si="227">
        <n x="225"/>
        <n x="452"/>
        <n x="28"/>
      </t>
    </mdx>
    <mdx n="0" f="v">
      <t c="3" si="227">
        <n x="225"/>
        <n x="276"/>
        <n x="28"/>
      </t>
    </mdx>
    <mdx n="0" f="v">
      <t c="3" si="227">
        <n x="225"/>
        <n x="453"/>
        <n x="28"/>
      </t>
    </mdx>
    <mdx n="0" f="v">
      <t c="3" si="227">
        <n x="225"/>
        <n x="454"/>
        <n x="28"/>
      </t>
    </mdx>
    <mdx n="0" f="v">
      <t c="3" si="227">
        <n x="225"/>
        <n x="455"/>
        <n x="28"/>
      </t>
    </mdx>
    <mdx n="0" f="v">
      <t c="3" si="227">
        <n x="225"/>
        <n x="456"/>
        <n x="28"/>
      </t>
    </mdx>
    <mdx n="0" f="v">
      <t c="3" si="227">
        <n x="225"/>
        <n x="459"/>
        <n x="28"/>
      </t>
    </mdx>
    <mdx n="0" f="v">
      <t c="3" si="227">
        <n x="225"/>
        <n x="448"/>
        <n x="28"/>
      </t>
    </mdx>
    <mdx n="0" f="v">
      <t c="3" si="227">
        <n x="225"/>
        <n x="449"/>
        <n x="28"/>
      </t>
    </mdx>
    <mdx n="0" f="v">
      <t c="3" si="227">
        <n x="225"/>
        <n x="450"/>
        <n x="28"/>
      </t>
    </mdx>
    <mdx n="0" f="v">
      <t c="3" si="227">
        <n x="225"/>
        <n x="440"/>
        <n x="28"/>
      </t>
    </mdx>
    <mdx n="0" f="v">
      <t c="3" si="227">
        <n x="225"/>
        <n x="441"/>
        <n x="28"/>
      </t>
    </mdx>
    <mdx n="0" f="v">
      <t c="3" si="227">
        <n x="225"/>
        <n x="447"/>
        <n x="28"/>
      </t>
    </mdx>
    <mdx n="0" f="v">
      <t c="3" si="227">
        <n x="225"/>
        <n x="346"/>
        <n x="28"/>
      </t>
    </mdx>
    <mdx n="0" f="v">
      <t c="3" si="227">
        <n x="225"/>
        <n x="461"/>
        <n x="28"/>
      </t>
    </mdx>
    <mdx n="0" f="v">
      <t c="3" si="227">
        <n x="225"/>
        <n x="462"/>
        <n x="28"/>
      </t>
    </mdx>
    <mdx n="0" f="v">
      <t c="3" si="227">
        <n x="225"/>
        <n x="463"/>
        <n x="28"/>
      </t>
    </mdx>
    <mdx n="0" f="v">
      <t c="3" si="227">
        <n x="225"/>
        <n x="464"/>
        <n x="28"/>
      </t>
    </mdx>
    <mdx n="0" f="v">
      <t c="3" si="227">
        <n x="225"/>
        <n x="465"/>
        <n x="28"/>
      </t>
    </mdx>
    <mdx n="0" f="v">
      <t c="3" si="227">
        <n x="225"/>
        <n x="466"/>
        <n x="28"/>
      </t>
    </mdx>
    <mdx n="0" f="v">
      <t c="3" si="227">
        <n x="225"/>
        <n x="467"/>
        <n x="28"/>
      </t>
    </mdx>
    <mdx n="0" f="v">
      <t c="3" si="227">
        <n x="225"/>
        <n x="473"/>
        <n x="28"/>
      </t>
    </mdx>
    <mdx n="0" f="v">
      <t c="3" si="227">
        <n x="225"/>
        <n x="474"/>
        <n x="28"/>
      </t>
    </mdx>
    <mdx n="0" f="v">
      <t c="3" si="227">
        <n x="225"/>
        <n x="451"/>
        <n x="28"/>
      </t>
    </mdx>
    <mdx n="0" f="v">
      <t c="3" si="227">
        <n x="225"/>
        <n x="457"/>
        <n x="28"/>
      </t>
    </mdx>
    <mdx n="0" f="v">
      <t c="3" si="227">
        <n x="225"/>
        <n x="458"/>
        <n x="28"/>
      </t>
    </mdx>
    <mdx n="0" f="v">
      <t c="3" si="227">
        <n x="225"/>
        <n x="475"/>
        <n x="28"/>
      </t>
    </mdx>
    <mdx n="0" f="v">
      <t c="3" si="227">
        <n x="225"/>
        <n x="476"/>
        <n x="28"/>
      </t>
    </mdx>
    <mdx n="0" f="v">
      <t c="3" si="227">
        <n x="225"/>
        <n x="468"/>
        <n x="28"/>
      </t>
    </mdx>
    <mdx n="0" f="v">
      <t c="3" si="227">
        <n x="225"/>
        <n x="469"/>
        <n x="28"/>
      </t>
    </mdx>
    <mdx n="0" f="v">
      <t c="3" si="227">
        <n x="225"/>
        <n x="470"/>
        <n x="28"/>
      </t>
    </mdx>
    <mdx n="0" f="v">
      <t c="3" si="227">
        <n x="225"/>
        <n x="483"/>
        <n x="28"/>
      </t>
    </mdx>
    <mdx n="0" f="v">
      <t c="3" si="227">
        <n x="225"/>
        <n x="484"/>
        <n x="28"/>
      </t>
    </mdx>
    <mdx n="0" f="v">
      <t c="3" si="227">
        <n x="225"/>
        <n x="472"/>
        <n x="28"/>
      </t>
    </mdx>
    <mdx n="0" f="v">
      <t c="3" si="227">
        <n x="225"/>
        <n x="480"/>
        <n x="28"/>
      </t>
    </mdx>
    <mdx n="0" f="v">
      <t c="3" si="227">
        <n x="225"/>
        <n x="481"/>
        <n x="28"/>
      </t>
    </mdx>
    <mdx n="0" f="v">
      <t c="3" si="227">
        <n x="225"/>
        <n x="471"/>
        <n x="28"/>
      </t>
    </mdx>
    <mdx n="0" f="v">
      <t c="3" si="227">
        <n x="225"/>
        <n x="477"/>
        <n x="28"/>
      </t>
    </mdx>
    <mdx n="0" f="v">
      <t c="3" si="227">
        <n x="225"/>
        <n x="478"/>
        <n x="28"/>
      </t>
    </mdx>
    <mdx n="0" f="v">
      <t c="3" si="227">
        <n x="225"/>
        <n x="479"/>
        <n x="28"/>
      </t>
    </mdx>
    <mdx n="0" f="v">
      <t c="3" si="227">
        <n x="225"/>
        <n x="485"/>
        <n x="28"/>
      </t>
    </mdx>
    <mdx n="0" f="v">
      <t c="3" si="227">
        <n x="225"/>
        <n x="486"/>
        <n x="28"/>
      </t>
    </mdx>
    <mdx n="0" f="v">
      <t c="3" si="227">
        <n x="225"/>
        <n x="482"/>
        <n x="28"/>
      </t>
    </mdx>
    <mdx n="0" f="v">
      <t c="3" si="227">
        <n x="225"/>
        <n x="487"/>
        <n x="28"/>
      </t>
    </mdx>
    <mdx n="0" f="v">
      <t c="3" si="227">
        <n x="225"/>
        <n x="488"/>
        <n x="28"/>
      </t>
    </mdx>
    <mdx n="0" f="v">
      <t c="3" si="227">
        <n x="225"/>
        <n x="489"/>
        <n x="28"/>
      </t>
    </mdx>
    <mdx n="0" f="v">
      <t c="3" si="227">
        <n x="225"/>
        <n x="494"/>
        <n x="28"/>
      </t>
    </mdx>
    <mdx n="0" f="v">
      <t c="3" si="227">
        <n x="225"/>
        <n x="491"/>
        <n x="28"/>
      </t>
    </mdx>
    <mdx n="0" f="v">
      <t c="3" si="227">
        <n x="225"/>
        <n x="495"/>
        <n x="28"/>
      </t>
    </mdx>
    <mdx n="0" f="v">
      <t c="3" si="227">
        <n x="225"/>
        <n x="496"/>
        <n x="28"/>
      </t>
    </mdx>
    <mdx n="0" f="v">
      <t c="3" si="227">
        <n x="225"/>
        <n x="490"/>
        <n x="28"/>
      </t>
    </mdx>
    <mdx n="0" f="v">
      <t c="3" si="227">
        <n x="225"/>
        <n x="492"/>
        <n x="28"/>
      </t>
    </mdx>
    <mdx n="0" f="v">
      <t c="3" si="227">
        <n x="225"/>
        <n x="493"/>
        <n x="28"/>
      </t>
    </mdx>
    <mdx n="0" f="v">
      <t c="3" si="227">
        <n x="225"/>
        <n x="508"/>
        <n x="28"/>
      </t>
    </mdx>
    <mdx n="0" f="v">
      <t c="3" si="227">
        <n x="225"/>
        <n x="500"/>
        <n x="28"/>
      </t>
    </mdx>
    <mdx n="0" f="v">
      <t c="3" si="227">
        <n x="225"/>
        <n x="501"/>
        <n x="28"/>
      </t>
    </mdx>
    <mdx n="0" f="v">
      <t c="3" si="227">
        <n x="225"/>
        <n x="502"/>
        <n x="28"/>
      </t>
    </mdx>
    <mdx n="0" f="v">
      <t c="3" si="227">
        <n x="225"/>
        <n x="503"/>
        <n x="28"/>
      </t>
    </mdx>
    <mdx n="0" f="v">
      <t c="3" si="227">
        <n x="225"/>
        <n x="497"/>
        <n x="28"/>
      </t>
    </mdx>
    <mdx n="0" f="v">
      <t c="3" si="227">
        <n x="225"/>
        <n x="498"/>
        <n x="28"/>
      </t>
    </mdx>
    <mdx n="0" f="v">
      <t c="3" si="227">
        <n x="225"/>
        <n x="499"/>
        <n x="28"/>
      </t>
    </mdx>
    <mdx n="0" f="v">
      <t c="3" si="227">
        <n x="225"/>
        <n x="509"/>
        <n x="28"/>
      </t>
    </mdx>
    <mdx n="0" f="v">
      <t c="3" si="227">
        <n x="225"/>
        <n x="504"/>
        <n x="28"/>
      </t>
    </mdx>
    <mdx n="0" f="v">
      <t c="3" si="227">
        <n x="225"/>
        <n x="505"/>
        <n x="28"/>
      </t>
    </mdx>
    <mdx n="0" f="v">
      <t c="3" si="227">
        <n x="225"/>
        <n x="506"/>
        <n x="28"/>
      </t>
    </mdx>
    <mdx n="0" f="v">
      <t c="3" si="227">
        <n x="225"/>
        <n x="507"/>
        <n x="28"/>
      </t>
    </mdx>
    <mdx n="0" f="v">
      <t c="3" si="227">
        <n x="225"/>
        <n x="513"/>
        <n x="28"/>
      </t>
    </mdx>
    <mdx n="0" f="v">
      <t c="3" si="227">
        <n x="225"/>
        <n x="514"/>
        <n x="28"/>
      </t>
    </mdx>
    <mdx n="0" f="v">
      <t c="3" si="227">
        <n x="225"/>
        <n x="515"/>
        <n x="28"/>
      </t>
    </mdx>
    <mdx n="0" f="v">
      <t c="3" si="227">
        <n x="225"/>
        <n x="516"/>
        <n x="28"/>
      </t>
    </mdx>
    <mdx n="0" f="v">
      <t c="3" si="227">
        <n x="225"/>
        <n x="510"/>
        <n x="28"/>
      </t>
    </mdx>
    <mdx n="0" f="v">
      <t c="3" si="227">
        <n x="225"/>
        <n x="511"/>
        <n x="28"/>
      </t>
    </mdx>
    <mdx n="0" f="v">
      <t c="3" si="227">
        <n x="225"/>
        <n x="512"/>
        <n x="28"/>
      </t>
    </mdx>
    <mdx n="0" f="v">
      <t c="3" si="227">
        <n x="225"/>
        <n x="525"/>
        <n x="28"/>
      </t>
    </mdx>
    <mdx n="0" f="v">
      <t c="3" si="227">
        <n x="225"/>
        <n x="519"/>
        <n x="28"/>
      </t>
    </mdx>
    <mdx n="0" f="v">
      <t c="3" si="227">
        <n x="225"/>
        <n x="520"/>
        <n x="28"/>
      </t>
    </mdx>
    <mdx n="0" f="v">
      <t c="3" si="227">
        <n x="225"/>
        <n x="521"/>
        <n x="28"/>
      </t>
    </mdx>
    <mdx n="0" f="v">
      <t c="3" si="227">
        <n x="225"/>
        <n x="517"/>
        <n x="28"/>
      </t>
    </mdx>
    <mdx n="0" f="v">
      <t c="3" si="227">
        <n x="225"/>
        <n x="518"/>
        <n x="28"/>
      </t>
    </mdx>
    <mdx n="0" f="v">
      <t c="3" si="227">
        <n x="225"/>
        <n x="522"/>
        <n x="28"/>
      </t>
    </mdx>
    <mdx n="0" f="v">
      <t c="3" si="227">
        <n x="225"/>
        <n x="526"/>
        <n x="28"/>
      </t>
    </mdx>
    <mdx n="0" f="v">
      <t c="3" si="227">
        <n x="225"/>
        <n x="524"/>
        <n x="28"/>
      </t>
    </mdx>
    <mdx n="0" f="v">
      <t c="3" si="227">
        <n x="225"/>
        <n x="523"/>
        <n x="28"/>
      </t>
    </mdx>
    <mdx n="0" f="v">
      <t c="3" si="227">
        <n x="225"/>
        <n x="528"/>
        <n x="28"/>
      </t>
    </mdx>
    <mdx n="0" f="v">
      <t c="3" si="227">
        <n x="225"/>
        <n x="529"/>
        <n x="28"/>
      </t>
    </mdx>
    <mdx n="0" f="v">
      <t c="3" si="227">
        <n x="225"/>
        <n x="527"/>
        <n x="28"/>
      </t>
    </mdx>
    <mdx n="0" f="v">
      <t c="3" si="227">
        <n x="225"/>
        <n x="531"/>
        <n x="28"/>
      </t>
    </mdx>
    <mdx n="0" f="v">
      <t c="3" si="227">
        <n x="225"/>
        <n x="532"/>
        <n x="28"/>
      </t>
    </mdx>
    <mdx n="0" f="v">
      <t c="3" si="227">
        <n x="225"/>
        <n x="530"/>
        <n x="28"/>
      </t>
    </mdx>
    <mdx n="0" f="v">
      <t c="3" si="227">
        <n x="225"/>
        <n x="533"/>
        <n x="28"/>
      </t>
    </mdx>
    <mdx n="0" f="v">
      <t c="3" si="227">
        <n x="225"/>
        <n x="534"/>
        <n x="28"/>
      </t>
    </mdx>
    <mdx n="0" f="v">
      <t c="3" si="227">
        <n x="225"/>
        <n x="535"/>
        <n x="28"/>
      </t>
    </mdx>
    <mdx n="0" f="v">
      <t c="3" si="227">
        <n x="225"/>
        <n x="537"/>
        <n x="28"/>
      </t>
    </mdx>
    <mdx n="0" f="v">
      <t c="3" si="227">
        <n x="225"/>
        <n x="536"/>
        <n x="28"/>
      </t>
    </mdx>
    <mdx n="0" f="v">
      <t c="3" si="227">
        <n x="225"/>
        <n x="538"/>
        <n x="28"/>
      </t>
    </mdx>
    <mdx n="0" f="v">
      <t c="3" si="227">
        <n x="225"/>
        <n x="540"/>
        <n x="28"/>
      </t>
    </mdx>
    <mdx n="0" f="v">
      <t c="3" si="227">
        <n x="225"/>
        <n x="539"/>
        <n x="28"/>
      </t>
    </mdx>
    <mdx n="0" f="v">
      <t c="3" si="227">
        <n x="225"/>
        <n x="543"/>
        <n x="28"/>
      </t>
    </mdx>
    <mdx n="0" f="v">
      <t c="3" si="227">
        <n x="225"/>
        <n x="544"/>
        <n x="28"/>
      </t>
    </mdx>
    <mdx n="0" f="v">
      <t c="3" si="227">
        <n x="225"/>
        <n x="541"/>
        <n x="28"/>
      </t>
    </mdx>
    <mdx n="0" f="v">
      <t c="3" si="227">
        <n x="225"/>
        <n x="545"/>
        <n x="28"/>
      </t>
    </mdx>
    <mdx n="0" f="v">
      <t c="3" si="227">
        <n x="225"/>
        <n x="542"/>
        <n x="28"/>
      </t>
    </mdx>
    <mdx n="0" f="v">
      <t c="3" si="227">
        <n x="225"/>
        <n x="546"/>
        <n x="28"/>
      </t>
    </mdx>
    <mdx n="0" f="v">
      <t c="3" si="227">
        <n x="225"/>
        <n x="272"/>
        <n x="27"/>
      </t>
    </mdx>
    <mdx n="0" f="v">
      <t c="3" si="227">
        <n x="225"/>
        <n x="273"/>
        <n x="27"/>
      </t>
    </mdx>
    <mdx n="0" f="v">
      <t c="3" si="227">
        <n x="225"/>
        <n x="271"/>
        <n x="27"/>
      </t>
    </mdx>
    <mdx n="0" f="v">
      <t c="3" si="227">
        <n x="225"/>
        <n x="270"/>
        <n x="27"/>
      </t>
    </mdx>
    <mdx n="0" f="v">
      <t c="3" si="227">
        <n x="225"/>
        <n x="269"/>
        <n x="27"/>
      </t>
    </mdx>
    <mdx n="0" f="v">
      <t c="3" si="227">
        <n x="225"/>
        <n x="268"/>
        <n x="27"/>
      </t>
    </mdx>
    <mdx n="0" f="v">
      <t c="3" si="227">
        <n x="225"/>
        <n x="355"/>
        <n x="27"/>
      </t>
    </mdx>
    <mdx n="0" f="v">
      <t c="3" si="227">
        <n x="225"/>
        <n x="356"/>
        <n x="27"/>
      </t>
    </mdx>
    <mdx n="0" f="v">
      <t c="3" si="227">
        <n x="225"/>
        <n x="357"/>
        <n x="27"/>
      </t>
    </mdx>
    <mdx n="0" f="v">
      <t c="3" si="227">
        <n x="225"/>
        <n x="358"/>
        <n x="27"/>
      </t>
    </mdx>
    <mdx n="0" f="v">
      <t c="3" si="227">
        <n x="225"/>
        <n x="359"/>
        <n x="27"/>
      </t>
    </mdx>
    <mdx n="0" f="v">
      <t c="3" si="227">
        <n x="225"/>
        <n x="360"/>
        <n x="27"/>
      </t>
    </mdx>
    <mdx n="0" f="v">
      <t c="3" si="227">
        <n x="225"/>
        <n x="361"/>
        <n x="27"/>
      </t>
    </mdx>
    <mdx n="0" f="v">
      <t c="3" si="227">
        <n x="225"/>
        <n x="254"/>
        <n x="27"/>
      </t>
    </mdx>
    <mdx n="0" f="v">
      <t c="3" si="227">
        <n x="225"/>
        <n x="283"/>
        <n x="27"/>
      </t>
    </mdx>
    <mdx n="0" f="v">
      <t c="3" si="227">
        <n x="225"/>
        <n x="547"/>
        <n x="27"/>
      </t>
    </mdx>
    <mdx n="0" f="v">
      <t c="3" si="227">
        <n x="225"/>
        <n x="362"/>
        <n x="27"/>
      </t>
    </mdx>
    <mdx n="0" f="v">
      <t c="3" si="227">
        <n x="225"/>
        <n x="363"/>
        <n x="27"/>
      </t>
    </mdx>
    <mdx n="0" f="v">
      <t c="3" si="227">
        <n x="225"/>
        <n x="364"/>
        <n x="27"/>
      </t>
    </mdx>
    <mdx n="0" f="v">
      <t c="3" si="227">
        <n x="225"/>
        <n x="548"/>
        <n x="27"/>
      </t>
    </mdx>
    <mdx n="0" f="v">
      <t c="3" si="227">
        <n x="225"/>
        <n x="365"/>
        <n x="27"/>
      </t>
    </mdx>
    <mdx n="0" f="v">
      <t c="3" si="227">
        <n x="225"/>
        <n x="366"/>
        <n x="27"/>
      </t>
    </mdx>
    <mdx n="0" f="v">
      <t c="3" si="227">
        <n x="225"/>
        <n x="367"/>
        <n x="27"/>
      </t>
    </mdx>
    <mdx n="0" f="v">
      <t c="3" si="227">
        <n x="225"/>
        <n x="368"/>
        <n x="27"/>
      </t>
    </mdx>
    <mdx n="0" f="v">
      <t c="3" si="227">
        <n x="225"/>
        <n x="369"/>
        <n x="27"/>
      </t>
    </mdx>
    <mdx n="0" f="v">
      <t c="3" si="227">
        <n x="225"/>
        <n x="307"/>
        <n x="27"/>
      </t>
    </mdx>
    <mdx n="0" f="v">
      <t c="3" si="227">
        <n x="225"/>
        <n x="370"/>
        <n x="27"/>
      </t>
    </mdx>
    <mdx n="0" f="v">
      <t c="3" si="227">
        <n x="225"/>
        <n x="371"/>
        <n x="27"/>
      </t>
    </mdx>
    <mdx n="0" f="v">
      <t c="3" si="227">
        <n x="225"/>
        <n x="372"/>
        <n x="27"/>
      </t>
    </mdx>
    <mdx n="0" f="v">
      <t c="3" si="227">
        <n x="225"/>
        <n x="373"/>
        <n x="27"/>
      </t>
    </mdx>
    <mdx n="0" f="v">
      <t c="3" si="227">
        <n x="225"/>
        <n x="374"/>
        <n x="27"/>
      </t>
    </mdx>
    <mdx n="0" f="v">
      <t c="3" si="227">
        <n x="225"/>
        <n x="375"/>
        <n x="27"/>
      </t>
    </mdx>
    <mdx n="0" f="v">
      <t c="3" si="227">
        <n x="225"/>
        <n x="281"/>
        <n x="27"/>
      </t>
    </mdx>
    <mdx n="0" f="v">
      <t c="3" si="227">
        <n x="225"/>
        <n x="376"/>
        <n x="27"/>
      </t>
    </mdx>
    <mdx n="0" f="v">
      <t c="3" si="227">
        <n x="225"/>
        <n x="377"/>
        <n x="27"/>
      </t>
    </mdx>
    <mdx n="0" f="v">
      <t c="3" si="227">
        <n x="225"/>
        <n x="280"/>
        <n x="27"/>
      </t>
    </mdx>
    <mdx n="0" f="v">
      <t c="3" si="227">
        <n x="225"/>
        <n x="311"/>
        <n x="27"/>
      </t>
    </mdx>
    <mdx n="0" f="v">
      <t c="3" si="227">
        <n x="225"/>
        <n x="378"/>
        <n x="27"/>
      </t>
    </mdx>
    <mdx n="0" f="v">
      <t c="3" si="227">
        <n x="225"/>
        <n x="379"/>
        <n x="27"/>
      </t>
    </mdx>
    <mdx n="0" f="v">
      <t c="3" si="227">
        <n x="225"/>
        <n x="380"/>
        <n x="27"/>
      </t>
    </mdx>
    <mdx n="0" f="v">
      <t c="3" si="227">
        <n x="225"/>
        <n x="381"/>
        <n x="27"/>
      </t>
    </mdx>
    <mdx n="0" f="v">
      <t c="3" si="227">
        <n x="225"/>
        <n x="382"/>
        <n x="27"/>
      </t>
    </mdx>
    <mdx n="0" f="v">
      <t c="3" si="227">
        <n x="225"/>
        <n x="304"/>
        <n x="27"/>
      </t>
    </mdx>
    <mdx n="0" f="v">
      <t c="3" si="227">
        <n x="225"/>
        <n x="383"/>
        <n x="27"/>
      </t>
    </mdx>
    <mdx n="0" f="v">
      <t c="3" si="227">
        <n x="225"/>
        <n x="384"/>
        <n x="27"/>
      </t>
    </mdx>
    <mdx n="0" f="v">
      <t c="3" si="227">
        <n x="225"/>
        <n x="385"/>
        <n x="27"/>
      </t>
    </mdx>
    <mdx n="0" f="v">
      <t c="3" si="227">
        <n x="225"/>
        <n x="386"/>
        <n x="27"/>
      </t>
    </mdx>
    <mdx n="0" f="v">
      <t c="3" si="227">
        <n x="225"/>
        <n x="387"/>
        <n x="27"/>
      </t>
    </mdx>
    <mdx n="0" f="v">
      <t c="3" si="227">
        <n x="225"/>
        <n x="388"/>
        <n x="27"/>
      </t>
    </mdx>
    <mdx n="0" f="v">
      <t c="3" si="227">
        <n x="225"/>
        <n x="389"/>
        <n x="27"/>
      </t>
    </mdx>
    <mdx n="0" f="v">
      <t c="3" si="227">
        <n x="225"/>
        <n x="390"/>
        <n x="27"/>
      </t>
    </mdx>
    <mdx n="0" f="v">
      <t c="3" si="227">
        <n x="225"/>
        <n x="393"/>
        <n x="27"/>
      </t>
    </mdx>
    <mdx n="0" f="v">
      <t c="3" si="227">
        <n x="225"/>
        <n x="394"/>
        <n x="27"/>
      </t>
    </mdx>
    <mdx n="0" f="v">
      <t c="3" si="227">
        <n x="225"/>
        <n x="395"/>
        <n x="27"/>
      </t>
    </mdx>
    <mdx n="0" f="v">
      <t c="3" si="227">
        <n x="225"/>
        <n x="278"/>
        <n x="27"/>
      </t>
    </mdx>
    <mdx n="0" f="v">
      <t c="3" si="227">
        <n x="225"/>
        <n x="396"/>
        <n x="27"/>
      </t>
    </mdx>
    <mdx n="0" f="v">
      <t c="3" si="227">
        <n x="225"/>
        <n x="397"/>
        <n x="27"/>
      </t>
    </mdx>
    <mdx n="0" f="v">
      <t c="3" si="227">
        <n x="225"/>
        <n x="398"/>
        <n x="27"/>
      </t>
    </mdx>
    <mdx n="0" f="v">
      <t c="3" si="227">
        <n x="225"/>
        <n x="392"/>
        <n x="27"/>
      </t>
    </mdx>
    <mdx n="0" f="v">
      <t c="3" si="227">
        <n x="225"/>
        <n x="404"/>
        <n x="27"/>
      </t>
    </mdx>
    <mdx n="0" f="v">
      <t c="3" si="227">
        <n x="225"/>
        <n x="405"/>
        <n x="27"/>
      </t>
    </mdx>
    <mdx n="0" f="v">
      <t c="3" si="227">
        <n x="225"/>
        <n x="406"/>
        <n x="27"/>
      </t>
    </mdx>
    <mdx n="0" f="v">
      <t c="3" si="227">
        <n x="225"/>
        <n x="407"/>
        <n x="27"/>
      </t>
    </mdx>
    <mdx n="0" f="v">
      <t c="3" si="227">
        <n x="225"/>
        <n x="408"/>
        <n x="27"/>
      </t>
    </mdx>
    <mdx n="0" f="v">
      <t c="3" si="227">
        <n x="225"/>
        <n x="409"/>
        <n x="27"/>
      </t>
    </mdx>
    <mdx n="0" f="v">
      <t c="3" si="227">
        <n x="225"/>
        <n x="410"/>
        <n x="27"/>
      </t>
    </mdx>
    <mdx n="0" f="v">
      <t c="3" si="227">
        <n x="225"/>
        <n x="391"/>
        <n x="27"/>
      </t>
    </mdx>
    <mdx n="0" f="v">
      <t c="3" si="227">
        <n x="225"/>
        <n x="399"/>
        <n x="27"/>
      </t>
    </mdx>
    <mdx n="0" f="v">
      <t c="3" si="227">
        <n x="225"/>
        <n x="400"/>
        <n x="27"/>
      </t>
    </mdx>
    <mdx n="0" f="v">
      <t c="3" si="227">
        <n x="225"/>
        <n x="401"/>
        <n x="27"/>
      </t>
    </mdx>
    <mdx n="0" f="v">
      <t c="3" si="227">
        <n x="225"/>
        <n x="402"/>
        <n x="27"/>
      </t>
    </mdx>
    <mdx n="0" f="v">
      <t c="3" si="227">
        <n x="225"/>
        <n x="277"/>
        <n x="27"/>
      </t>
    </mdx>
    <mdx n="0" f="v">
      <t c="3" si="227">
        <n x="225"/>
        <n x="417"/>
        <n x="27"/>
      </t>
    </mdx>
    <mdx n="0" f="v">
      <t c="3" si="227">
        <n x="225"/>
        <n x="418"/>
        <n x="27"/>
      </t>
    </mdx>
    <mdx n="0" f="v">
      <t c="3" si="227">
        <n x="225"/>
        <n x="419"/>
        <n x="27"/>
      </t>
    </mdx>
    <mdx n="0" f="v">
      <t c="3" si="227">
        <n x="225"/>
        <n x="420"/>
        <n x="27"/>
      </t>
    </mdx>
    <mdx n="0" f="v">
      <t c="3" si="227">
        <n x="225"/>
        <n x="301"/>
        <n x="27"/>
      </t>
    </mdx>
    <mdx n="0" f="v">
      <t c="3" si="227">
        <n x="225"/>
        <n x="299"/>
        <n x="27"/>
      </t>
    </mdx>
    <mdx n="0" f="v">
      <t c="3" si="227">
        <n x="225"/>
        <n x="421"/>
        <n x="27"/>
      </t>
    </mdx>
    <mdx n="0" f="v">
      <t c="3" si="227">
        <n x="225"/>
        <n x="411"/>
        <n x="27"/>
      </t>
    </mdx>
    <mdx n="0" f="v">
      <t c="3" si="227">
        <n x="225"/>
        <n x="403"/>
        <n x="27"/>
      </t>
    </mdx>
    <mdx n="0" f="v">
      <t c="3" si="227">
        <n x="225"/>
        <n x="412"/>
        <n x="27"/>
      </t>
    </mdx>
    <mdx n="0" f="v">
      <t c="3" si="227">
        <n x="225"/>
        <n x="413"/>
        <n x="27"/>
      </t>
    </mdx>
    <mdx n="0" f="v">
      <t c="3" si="227">
        <n x="225"/>
        <n x="414"/>
        <n x="27"/>
      </t>
    </mdx>
    <mdx n="0" f="v">
      <t c="3" si="227">
        <n x="225"/>
        <n x="415"/>
        <n x="27"/>
      </t>
    </mdx>
    <mdx n="0" f="v">
      <t c="3" si="227">
        <n x="225"/>
        <n x="416"/>
        <n x="27"/>
      </t>
    </mdx>
    <mdx n="0" f="v">
      <t c="3" si="227">
        <n x="225"/>
        <n x="427"/>
        <n x="27"/>
      </t>
    </mdx>
    <mdx n="0" f="v">
      <t c="3" si="227">
        <n x="225"/>
        <n x="329"/>
        <n x="27"/>
      </t>
    </mdx>
    <mdx n="0" f="v">
      <t c="3" si="227">
        <n x="225"/>
        <n x="428"/>
        <n x="27"/>
      </t>
    </mdx>
    <mdx n="0" f="v">
      <t c="3" si="227">
        <n x="225"/>
        <n x="328"/>
        <n x="27"/>
      </t>
    </mdx>
    <mdx n="0" f="v">
      <t c="3" si="227">
        <n x="225"/>
        <n x="429"/>
        <n x="27"/>
      </t>
    </mdx>
    <mdx n="0" f="v">
      <t c="3" si="227">
        <n x="225"/>
        <n x="430"/>
        <n x="27"/>
      </t>
    </mdx>
    <mdx n="0" f="v">
      <t c="3" si="227">
        <n x="225"/>
        <n x="431"/>
        <n x="27"/>
      </t>
    </mdx>
    <mdx n="0" f="v">
      <t c="3" si="227">
        <n x="225"/>
        <n x="432"/>
        <n x="27"/>
      </t>
    </mdx>
    <mdx n="0" f="v">
      <t c="3" si="227">
        <n x="225"/>
        <n x="422"/>
        <n x="27"/>
      </t>
    </mdx>
    <mdx n="0" f="v">
      <t c="3" si="227">
        <n x="225"/>
        <n x="423"/>
        <n x="27"/>
      </t>
    </mdx>
    <mdx n="0" f="v">
      <t c="3" si="227">
        <n x="225"/>
        <n x="424"/>
        <n x="27"/>
      </t>
    </mdx>
    <mdx n="0" f="v">
      <t c="3" si="227">
        <n x="225"/>
        <n x="425"/>
        <n x="27"/>
      </t>
    </mdx>
    <mdx n="0" f="v">
      <t c="3" si="227">
        <n x="225"/>
        <n x="348"/>
        <n x="27"/>
      </t>
    </mdx>
    <mdx n="0" f="v">
      <t c="3" si="227">
        <n x="225"/>
        <n x="327"/>
        <n x="27"/>
      </t>
    </mdx>
    <mdx n="0" f="v">
      <t c="3" si="227">
        <n x="225"/>
        <n x="426"/>
        <n x="27"/>
      </t>
    </mdx>
    <mdx n="0" f="v">
      <t c="3" si="227">
        <n x="225"/>
        <n x="433"/>
        <n x="27"/>
      </t>
    </mdx>
    <mdx n="0" f="v">
      <t c="3" si="227">
        <n x="225"/>
        <n x="442"/>
        <n x="27"/>
      </t>
    </mdx>
    <mdx n="0" f="v">
      <t c="3" si="227">
        <n x="225"/>
        <n x="443"/>
        <n x="27"/>
      </t>
    </mdx>
    <mdx n="0" f="v">
      <t c="3" si="227">
        <n x="225"/>
        <n x="444"/>
        <n x="27"/>
      </t>
    </mdx>
    <mdx n="0" f="v">
      <t c="3" si="227">
        <n x="225"/>
        <n x="445"/>
        <n x="27"/>
      </t>
    </mdx>
    <mdx n="0" f="v">
      <t c="3" si="227">
        <n x="225"/>
        <n x="446"/>
        <n x="27"/>
      </t>
    </mdx>
    <mdx n="0" f="v">
      <t c="3" si="227">
        <n x="225"/>
        <n x="434"/>
        <n x="27"/>
      </t>
    </mdx>
    <mdx n="0" f="v">
      <t c="3" si="227">
        <n x="225"/>
        <n x="438"/>
        <n x="27"/>
      </t>
    </mdx>
    <mdx n="0" f="v">
      <t c="3" si="227">
        <n x="225"/>
        <n x="350"/>
        <n x="27"/>
      </t>
    </mdx>
    <mdx n="0" f="v">
      <t c="3" si="227">
        <n x="225"/>
        <n x="439"/>
        <n x="27"/>
      </t>
    </mdx>
    <mdx n="0" f="v">
      <t c="3" si="227">
        <n x="225"/>
        <n x="326"/>
        <n x="27"/>
      </t>
    </mdx>
    <mdx n="0" f="v">
      <t c="3" si="227">
        <n x="225"/>
        <n x="435"/>
        <n x="27"/>
      </t>
    </mdx>
    <mdx n="0" f="v">
      <t c="3" si="227">
        <n x="225"/>
        <n x="436"/>
        <n x="27"/>
      </t>
    </mdx>
    <mdx n="0" f="v">
      <t c="3" si="227">
        <n x="225"/>
        <n x="437"/>
        <n x="27"/>
      </t>
    </mdx>
    <mdx n="0" f="v">
      <t c="3" si="227">
        <n x="225"/>
        <n x="294"/>
        <n x="27"/>
      </t>
    </mdx>
    <mdx n="0" f="v">
      <t c="3" si="227">
        <n x="225"/>
        <n x="293"/>
        <n x="27"/>
      </t>
    </mdx>
    <mdx n="0" f="v">
      <t c="3" si="227">
        <n x="225"/>
        <n x="452"/>
        <n x="27"/>
      </t>
    </mdx>
    <mdx n="0" f="v">
      <t c="3" si="227">
        <n x="225"/>
        <n x="276"/>
        <n x="27"/>
      </t>
    </mdx>
    <mdx n="0" f="v">
      <t c="3" si="227">
        <n x="225"/>
        <n x="453"/>
        <n x="27"/>
      </t>
    </mdx>
    <mdx n="0" f="v">
      <t c="3" si="227">
        <n x="225"/>
        <n x="454"/>
        <n x="27"/>
      </t>
    </mdx>
    <mdx n="0" f="v">
      <t c="3" si="227">
        <n x="225"/>
        <n x="455"/>
        <n x="27"/>
      </t>
    </mdx>
    <mdx n="0" f="v">
      <t c="3" si="227">
        <n x="225"/>
        <n x="456"/>
        <n x="27"/>
      </t>
    </mdx>
    <mdx n="0" f="v">
      <t c="3" si="227">
        <n x="225"/>
        <n x="448"/>
        <n x="27"/>
      </t>
    </mdx>
    <mdx n="0" f="v">
      <t c="3" si="227">
        <n x="225"/>
        <n x="449"/>
        <n x="27"/>
      </t>
    </mdx>
    <mdx n="0" f="v">
      <t c="3" si="227">
        <n x="225"/>
        <n x="450"/>
        <n x="27"/>
      </t>
    </mdx>
    <mdx n="0" f="v">
      <t c="3" si="227">
        <n x="225"/>
        <n x="440"/>
        <n x="27"/>
      </t>
    </mdx>
    <mdx n="0" f="v">
      <t c="3" si="227">
        <n x="225"/>
        <n x="441"/>
        <n x="27"/>
      </t>
    </mdx>
    <mdx n="0" f="v">
      <t c="3" si="227">
        <n x="225"/>
        <n x="447"/>
        <n x="27"/>
      </t>
    </mdx>
    <mdx n="0" f="v">
      <t c="3" si="227">
        <n x="225"/>
        <n x="459"/>
        <n x="27"/>
      </t>
    </mdx>
    <mdx n="0" f="v">
      <t c="3" si="227">
        <n x="225"/>
        <n x="346"/>
        <n x="27"/>
      </t>
    </mdx>
    <mdx n="0" f="v">
      <t c="3" si="227">
        <n x="225"/>
        <n x="461"/>
        <n x="27"/>
      </t>
    </mdx>
    <mdx n="0" f="v">
      <t c="3" si="227">
        <n x="225"/>
        <n x="462"/>
        <n x="27"/>
      </t>
    </mdx>
    <mdx n="0" f="v">
      <t c="3" si="227">
        <n x="225"/>
        <n x="463"/>
        <n x="27"/>
      </t>
    </mdx>
    <mdx n="0" f="v">
      <t c="3" si="227">
        <n x="225"/>
        <n x="464"/>
        <n x="27"/>
      </t>
    </mdx>
    <mdx n="0" f="v">
      <t c="3" si="227">
        <n x="225"/>
        <n x="465"/>
        <n x="27"/>
      </t>
    </mdx>
    <mdx n="0" f="v">
      <t c="3" si="227">
        <n x="225"/>
        <n x="466"/>
        <n x="27"/>
      </t>
    </mdx>
    <mdx n="0" f="v">
      <t c="3" si="227">
        <n x="225"/>
        <n x="467"/>
        <n x="27"/>
      </t>
    </mdx>
    <mdx n="0" f="v">
      <t c="3" si="227">
        <n x="225"/>
        <n x="474"/>
        <n x="27"/>
      </t>
    </mdx>
    <mdx n="0" f="v">
      <t c="3" si="227">
        <n x="225"/>
        <n x="451"/>
        <n x="27"/>
      </t>
    </mdx>
    <mdx n="0" f="v">
      <t c="3" si="227">
        <n x="225"/>
        <n x="457"/>
        <n x="27"/>
      </t>
    </mdx>
    <mdx n="0" f="v">
      <t c="3" si="227">
        <n x="225"/>
        <n x="458"/>
        <n x="27"/>
      </t>
    </mdx>
    <mdx n="0" f="v">
      <t c="3" si="227">
        <n x="225"/>
        <n x="473"/>
        <n x="27"/>
      </t>
    </mdx>
    <mdx n="0" f="v">
      <t c="3" si="227">
        <n x="225"/>
        <n x="475"/>
        <n x="27"/>
      </t>
    </mdx>
    <mdx n="0" f="v">
      <t c="3" si="227">
        <n x="225"/>
        <n x="476"/>
        <n x="27"/>
      </t>
    </mdx>
    <mdx n="0" f="v">
      <t c="3" si="227">
        <n x="225"/>
        <n x="460"/>
        <n x="27"/>
      </t>
    </mdx>
    <mdx n="0" f="v">
      <t c="3" si="227">
        <n x="225"/>
        <n x="468"/>
        <n x="27"/>
      </t>
    </mdx>
    <mdx n="0" f="v">
      <t c="3" si="227">
        <n x="225"/>
        <n x="469"/>
        <n x="27"/>
      </t>
    </mdx>
    <mdx n="0" f="v">
      <t c="3" si="227">
        <n x="225"/>
        <n x="470"/>
        <n x="27"/>
      </t>
    </mdx>
    <mdx n="0" f="v">
      <t c="3" si="227">
        <n x="225"/>
        <n x="472"/>
        <n x="27"/>
      </t>
    </mdx>
    <mdx n="0" f="v">
      <t c="3" si="227">
        <n x="225"/>
        <n x="480"/>
        <n x="27"/>
      </t>
    </mdx>
    <mdx n="0" f="v">
      <t c="3" si="227">
        <n x="225"/>
        <n x="481"/>
        <n x="27"/>
      </t>
    </mdx>
    <mdx n="0" f="v">
      <t c="3" si="227">
        <n x="225"/>
        <n x="483"/>
        <n x="27"/>
      </t>
    </mdx>
    <mdx n="0" f="v">
      <t c="3" si="227">
        <n x="225"/>
        <n x="471"/>
        <n x="27"/>
      </t>
    </mdx>
    <mdx n="0" f="v">
      <t c="3" si="227">
        <n x="225"/>
        <n x="477"/>
        <n x="27"/>
      </t>
    </mdx>
    <mdx n="0" f="v">
      <t c="3" si="227">
        <n x="225"/>
        <n x="478"/>
        <n x="27"/>
      </t>
    </mdx>
    <mdx n="0" f="v">
      <t c="3" si="227">
        <n x="225"/>
        <n x="479"/>
        <n x="27"/>
      </t>
    </mdx>
    <mdx n="0" f="v">
      <t c="3" si="227">
        <n x="225"/>
        <n x="484"/>
        <n x="27"/>
      </t>
    </mdx>
    <mdx n="0" f="v">
      <t c="3" si="227">
        <n x="225"/>
        <n x="485"/>
        <n x="27"/>
      </t>
    </mdx>
    <mdx n="0" f="v">
      <t c="3" si="227">
        <n x="225"/>
        <n x="486"/>
        <n x="27"/>
      </t>
    </mdx>
    <mdx n="0" f="v">
      <t c="3" si="227">
        <n x="225"/>
        <n x="482"/>
        <n x="27"/>
      </t>
    </mdx>
    <mdx n="0" f="v">
      <t c="3" si="227">
        <n x="225"/>
        <n x="487"/>
        <n x="27"/>
      </t>
    </mdx>
    <mdx n="0" f="v">
      <t c="3" si="227">
        <n x="225"/>
        <n x="488"/>
        <n x="27"/>
      </t>
    </mdx>
    <mdx n="0" f="v">
      <t c="3" si="227">
        <n x="225"/>
        <n x="489"/>
        <n x="27"/>
      </t>
    </mdx>
    <mdx n="0" f="v">
      <t c="3" si="227">
        <n x="225"/>
        <n x="491"/>
        <n x="27"/>
      </t>
    </mdx>
    <mdx n="0" f="v">
      <t c="3" si="227">
        <n x="225"/>
        <n x="495"/>
        <n x="27"/>
      </t>
    </mdx>
    <mdx n="0" f="v">
      <t c="3" si="227">
        <n x="225"/>
        <n x="496"/>
        <n x="27"/>
      </t>
    </mdx>
    <mdx n="0" f="v">
      <t c="3" si="227">
        <n x="225"/>
        <n x="494"/>
        <n x="27"/>
      </t>
    </mdx>
    <mdx n="0" f="v">
      <t c="3" si="227">
        <n x="225"/>
        <n x="490"/>
        <n x="27"/>
      </t>
    </mdx>
    <mdx n="0" f="v">
      <t c="3" si="227">
        <n x="225"/>
        <n x="492"/>
        <n x="27"/>
      </t>
    </mdx>
    <mdx n="0" f="v">
      <t c="3" si="227">
        <n x="225"/>
        <n x="493"/>
        <n x="27"/>
      </t>
    </mdx>
    <mdx n="0" f="v">
      <t c="3" si="227">
        <n x="225"/>
        <n x="500"/>
        <n x="27"/>
      </t>
    </mdx>
    <mdx n="0" f="v">
      <t c="3" si="227">
        <n x="225"/>
        <n x="501"/>
        <n x="27"/>
      </t>
    </mdx>
    <mdx n="0" f="v">
      <t c="3" si="227">
        <n x="225"/>
        <n x="502"/>
        <n x="27"/>
      </t>
    </mdx>
    <mdx n="0" f="v">
      <t c="3" si="227">
        <n x="225"/>
        <n x="497"/>
        <n x="27"/>
      </t>
    </mdx>
    <mdx n="0" f="v">
      <t c="3" si="227">
        <n x="225"/>
        <n x="498"/>
        <n x="27"/>
      </t>
    </mdx>
    <mdx n="0" f="v">
      <t c="3" si="227">
        <n x="225"/>
        <n x="499"/>
        <n x="27"/>
      </t>
    </mdx>
    <mdx n="0" f="v">
      <t c="3" si="227">
        <n x="225"/>
        <n x="503"/>
        <n x="27"/>
      </t>
    </mdx>
    <mdx n="0" f="v">
      <t c="3" si="227">
        <n x="225"/>
        <n x="508"/>
        <n x="27"/>
      </t>
    </mdx>
    <mdx n="0" f="v">
      <t c="3" si="227">
        <n x="225"/>
        <n x="507"/>
        <n x="27"/>
      </t>
    </mdx>
    <mdx n="0" f="v">
      <t c="3" si="227">
        <n x="225"/>
        <n x="509"/>
        <n x="27"/>
      </t>
    </mdx>
    <mdx n="0" f="v">
      <t c="3" si="227">
        <n x="225"/>
        <n x="504"/>
        <n x="27"/>
      </t>
    </mdx>
    <mdx n="0" f="v">
      <t c="3" si="227">
        <n x="225"/>
        <n x="505"/>
        <n x="27"/>
      </t>
    </mdx>
    <mdx n="0" f="v">
      <t c="3" si="227">
        <n x="225"/>
        <n x="506"/>
        <n x="27"/>
      </t>
    </mdx>
    <mdx n="0" f="v">
      <t c="3" si="227">
        <n x="225"/>
        <n x="513"/>
        <n x="27"/>
      </t>
    </mdx>
    <mdx n="0" f="v">
      <t c="3" si="227">
        <n x="225"/>
        <n x="514"/>
        <n x="27"/>
      </t>
    </mdx>
    <mdx n="0" f="v">
      <t c="3" si="227">
        <n x="225"/>
        <n x="515"/>
        <n x="27"/>
      </t>
    </mdx>
    <mdx n="0" f="v">
      <t c="3" si="227">
        <n x="225"/>
        <n x="516"/>
        <n x="27"/>
      </t>
    </mdx>
    <mdx n="0" f="v">
      <t c="3" si="227">
        <n x="225"/>
        <n x="510"/>
        <n x="27"/>
      </t>
    </mdx>
    <mdx n="0" f="v">
      <t c="3" si="227">
        <n x="225"/>
        <n x="511"/>
        <n x="27"/>
      </t>
    </mdx>
    <mdx n="0" f="v">
      <t c="3" si="227">
        <n x="225"/>
        <n x="512"/>
        <n x="27"/>
      </t>
    </mdx>
    <mdx n="0" f="v">
      <t c="3" si="227">
        <n x="225"/>
        <n x="519"/>
        <n x="27"/>
      </t>
    </mdx>
    <mdx n="0" f="v">
      <t c="3" si="227">
        <n x="225"/>
        <n x="520"/>
        <n x="27"/>
      </t>
    </mdx>
    <mdx n="0" f="v">
      <t c="3" si="227">
        <n x="225"/>
        <n x="521"/>
        <n x="27"/>
      </t>
    </mdx>
    <mdx n="0" f="v">
      <t c="3" si="227">
        <n x="225"/>
        <n x="526"/>
        <n x="27"/>
      </t>
    </mdx>
    <mdx n="0" f="v">
      <t c="3" si="227">
        <n x="225"/>
        <n x="525"/>
        <n x="27"/>
      </t>
    </mdx>
    <mdx n="0" f="v">
      <t c="3" si="227">
        <n x="225"/>
        <n x="517"/>
        <n x="27"/>
      </t>
    </mdx>
    <mdx n="0" f="v">
      <t c="3" si="227">
        <n x="225"/>
        <n x="518"/>
        <n x="27"/>
      </t>
    </mdx>
    <mdx n="0" f="v">
      <t c="3" si="227">
        <n x="225"/>
        <n x="522"/>
        <n x="27"/>
      </t>
    </mdx>
    <mdx n="0" f="v">
      <t c="3" si="227">
        <n x="225"/>
        <n x="523"/>
        <n x="27"/>
      </t>
    </mdx>
    <mdx n="0" f="v">
      <t c="3" si="227">
        <n x="225"/>
        <n x="524"/>
        <n x="27"/>
      </t>
    </mdx>
    <mdx n="0" f="v">
      <t c="3" si="227">
        <n x="225"/>
        <n x="528"/>
        <n x="27"/>
      </t>
    </mdx>
    <mdx n="0" f="v">
      <t c="3" si="227">
        <n x="225"/>
        <n x="529"/>
        <n x="27"/>
      </t>
    </mdx>
    <mdx n="0" f="v">
      <t c="3" si="227">
        <n x="225"/>
        <n x="527"/>
        <n x="27"/>
      </t>
    </mdx>
    <mdx n="0" f="v">
      <t c="3" si="227">
        <n x="225"/>
        <n x="531"/>
        <n x="27"/>
      </t>
    </mdx>
    <mdx n="0" f="v">
      <t c="3" si="227">
        <n x="225"/>
        <n x="532"/>
        <n x="27"/>
      </t>
    </mdx>
    <mdx n="0" f="v">
      <t c="3" si="227">
        <n x="225"/>
        <n x="530"/>
        <n x="27"/>
      </t>
    </mdx>
    <mdx n="0" f="v">
      <t c="3" si="227">
        <n x="225"/>
        <n x="533"/>
        <n x="27"/>
      </t>
    </mdx>
    <mdx n="0" f="v">
      <t c="3" si="227">
        <n x="225"/>
        <n x="534"/>
        <n x="27"/>
      </t>
    </mdx>
    <mdx n="0" f="v">
      <t c="3" si="227">
        <n x="225"/>
        <n x="535"/>
        <n x="27"/>
      </t>
    </mdx>
    <mdx n="0" f="v">
      <t c="3" si="227">
        <n x="225"/>
        <n x="537"/>
        <n x="27"/>
      </t>
    </mdx>
    <mdx n="0" f="v">
      <t c="3" si="227">
        <n x="225"/>
        <n x="536"/>
        <n x="27"/>
      </t>
    </mdx>
    <mdx n="0" f="v">
      <t c="3" si="227">
        <n x="225"/>
        <n x="538"/>
        <n x="27"/>
      </t>
    </mdx>
    <mdx n="0" f="v">
      <t c="3" si="227">
        <n x="225"/>
        <n x="539"/>
        <n x="27"/>
      </t>
    </mdx>
    <mdx n="0" f="v">
      <t c="3" si="227">
        <n x="225"/>
        <n x="540"/>
        <n x="27"/>
      </t>
    </mdx>
    <mdx n="0" f="v">
      <t c="3" si="227">
        <n x="225"/>
        <n x="543"/>
        <n x="27"/>
      </t>
    </mdx>
    <mdx n="0" f="v">
      <t c="3" si="227">
        <n x="225"/>
        <n x="541"/>
        <n x="27"/>
      </t>
    </mdx>
    <mdx n="0" f="v">
      <t c="3" si="227">
        <n x="225"/>
        <n x="544"/>
        <n x="27"/>
      </t>
    </mdx>
    <mdx n="0" f="v">
      <t c="3" si="227">
        <n x="225"/>
        <n x="545"/>
        <n x="27"/>
      </t>
    </mdx>
    <mdx n="0" f="v">
      <t c="3" si="227">
        <n x="225"/>
        <n x="542"/>
        <n x="27"/>
      </t>
    </mdx>
    <mdx n="0" f="v">
      <t c="3" si="227">
        <n x="225"/>
        <n x="546"/>
        <n x="27"/>
      </t>
    </mdx>
    <mdx n="0" f="v">
      <t c="3" si="227">
        <n x="225"/>
        <n x="272"/>
        <n x="26"/>
      </t>
    </mdx>
    <mdx n="0" f="v">
      <t c="3" si="227">
        <n x="225"/>
        <n x="273"/>
        <n x="26"/>
      </t>
    </mdx>
    <mdx n="0" f="v">
      <t c="3" si="227">
        <n x="225"/>
        <n x="270"/>
        <n x="26"/>
      </t>
    </mdx>
    <mdx n="0" f="v">
      <t c="3" si="227">
        <n x="225"/>
        <n x="269"/>
        <n x="26"/>
      </t>
    </mdx>
    <mdx n="0" f="v">
      <t c="3" si="227">
        <n x="225"/>
        <n x="268"/>
        <n x="26"/>
      </t>
    </mdx>
    <mdx n="0" f="v">
      <t c="3" si="227">
        <n x="225"/>
        <n x="355"/>
        <n x="26"/>
      </t>
    </mdx>
    <mdx n="0" f="v">
      <t c="3" si="227">
        <n x="225"/>
        <n x="356"/>
        <n x="26"/>
      </t>
    </mdx>
    <mdx n="0" f="v">
      <t c="3" si="227">
        <n x="225"/>
        <n x="358"/>
        <n x="26"/>
      </t>
    </mdx>
    <mdx n="0" f="v">
      <t c="3" si="227">
        <n x="225"/>
        <n x="360"/>
        <n x="26"/>
      </t>
    </mdx>
    <mdx n="0" f="v">
      <t c="3" si="227">
        <n x="225"/>
        <n x="361"/>
        <n x="26"/>
      </t>
    </mdx>
    <mdx n="0" f="v">
      <t c="3" si="227">
        <n x="225"/>
        <n x="255"/>
        <n x="26"/>
      </t>
    </mdx>
    <mdx n="0" f="v">
      <t c="3" si="227">
        <n x="225"/>
        <n x="254"/>
        <n x="26"/>
      </t>
    </mdx>
    <mdx n="0" f="v">
      <t c="3" si="227">
        <n x="225"/>
        <n x="283"/>
        <n x="26"/>
      </t>
    </mdx>
    <mdx n="0" f="v">
      <t c="3" si="227">
        <n x="225"/>
        <n x="547"/>
        <n x="26"/>
      </t>
    </mdx>
    <mdx n="0" f="v">
      <t c="3" si="227">
        <n x="225"/>
        <n x="362"/>
        <n x="26"/>
      </t>
    </mdx>
    <mdx n="0" f="v">
      <t c="3" si="227">
        <n x="225"/>
        <n x="363"/>
        <n x="26"/>
      </t>
    </mdx>
    <mdx n="0" f="v">
      <t c="3" si="227">
        <n x="225"/>
        <n x="364"/>
        <n x="26"/>
      </t>
    </mdx>
    <mdx n="0" f="v">
      <t c="3" si="227">
        <n x="225"/>
        <n x="548"/>
        <n x="26"/>
      </t>
    </mdx>
    <mdx n="0" f="v">
      <t c="3" si="227">
        <n x="225"/>
        <n x="365"/>
        <n x="26"/>
      </t>
    </mdx>
    <mdx n="0" f="v">
      <t c="3" si="227">
        <n x="225"/>
        <n x="366"/>
        <n x="26"/>
      </t>
    </mdx>
    <mdx n="0" f="v">
      <t c="3" si="227">
        <n x="225"/>
        <n x="367"/>
        <n x="26"/>
      </t>
    </mdx>
    <mdx n="0" f="v">
      <t c="3" si="227">
        <n x="225"/>
        <n x="369"/>
        <n x="26"/>
      </t>
    </mdx>
    <mdx n="0" f="v">
      <t c="3" si="227">
        <n x="225"/>
        <n x="307"/>
        <n x="26"/>
      </t>
    </mdx>
    <mdx n="0" f="v">
      <t c="3" si="227">
        <n x="225"/>
        <n x="370"/>
        <n x="26"/>
      </t>
    </mdx>
    <mdx n="0" f="v">
      <t c="3" si="227">
        <n x="225"/>
        <n x="371"/>
        <n x="26"/>
      </t>
    </mdx>
    <mdx n="0" f="v">
      <t c="3" si="227">
        <n x="225"/>
        <n x="372"/>
        <n x="26"/>
      </t>
    </mdx>
    <mdx n="0" f="v">
      <t c="3" si="227">
        <n x="225"/>
        <n x="373"/>
        <n x="26"/>
      </t>
    </mdx>
    <mdx n="0" f="v">
      <t c="3" si="227">
        <n x="225"/>
        <n x="374"/>
        <n x="26"/>
      </t>
    </mdx>
    <mdx n="0" f="v">
      <t c="3" si="227">
        <n x="225"/>
        <n x="375"/>
        <n x="26"/>
      </t>
    </mdx>
    <mdx n="0" f="v">
      <t c="3" si="227">
        <n x="225"/>
        <n x="281"/>
        <n x="26"/>
      </t>
    </mdx>
    <mdx n="0" f="v">
      <t c="3" si="227">
        <n x="225"/>
        <n x="376"/>
        <n x="26"/>
      </t>
    </mdx>
    <mdx n="0" f="v">
      <t c="3" si="227">
        <n x="225"/>
        <n x="377"/>
        <n x="26"/>
      </t>
    </mdx>
    <mdx n="0" f="v">
      <t c="3" si="227">
        <n x="225"/>
        <n x="280"/>
        <n x="26"/>
      </t>
    </mdx>
    <mdx n="0" f="v">
      <t c="3" si="227">
        <n x="225"/>
        <n x="311"/>
        <n x="26"/>
      </t>
    </mdx>
    <mdx n="0" f="v">
      <t c="3" si="227">
        <n x="225"/>
        <n x="378"/>
        <n x="26"/>
      </t>
    </mdx>
    <mdx n="0" f="v">
      <t c="3" si="227">
        <n x="225"/>
        <n x="380"/>
        <n x="26"/>
      </t>
    </mdx>
    <mdx n="0" f="v">
      <t c="3" si="227">
        <n x="225"/>
        <n x="381"/>
        <n x="26"/>
      </t>
    </mdx>
    <mdx n="0" f="v">
      <t c="3" si="227">
        <n x="225"/>
        <n x="382"/>
        <n x="26"/>
      </t>
    </mdx>
    <mdx n="0" f="v">
      <t c="3" si="227">
        <n x="225"/>
        <n x="304"/>
        <n x="26"/>
      </t>
    </mdx>
    <mdx n="0" f="v">
      <t c="3" si="227">
        <n x="225"/>
        <n x="383"/>
        <n x="26"/>
      </t>
    </mdx>
    <mdx n="0" f="v">
      <t c="3" si="227">
        <n x="225"/>
        <n x="384"/>
        <n x="26"/>
      </t>
    </mdx>
    <mdx n="0" f="v">
      <t c="3" si="227">
        <n x="225"/>
        <n x="385"/>
        <n x="26"/>
      </t>
    </mdx>
    <mdx n="0" f="v">
      <t c="3" si="227">
        <n x="225"/>
        <n x="386"/>
        <n x="26"/>
      </t>
    </mdx>
    <mdx n="0" f="v">
      <t c="3" si="227">
        <n x="225"/>
        <n x="387"/>
        <n x="26"/>
      </t>
    </mdx>
    <mdx n="0" f="v">
      <t c="3" si="227">
        <n x="225"/>
        <n x="388"/>
        <n x="26"/>
      </t>
    </mdx>
    <mdx n="0" f="v">
      <t c="3" si="227">
        <n x="225"/>
        <n x="389"/>
        <n x="26"/>
      </t>
    </mdx>
    <mdx n="0" f="v">
      <t c="3" si="227">
        <n x="225"/>
        <n x="390"/>
        <n x="26"/>
      </t>
    </mdx>
    <mdx n="0" f="v">
      <t c="3" si="227">
        <n x="225"/>
        <n x="393"/>
        <n x="26"/>
      </t>
    </mdx>
    <mdx n="0" f="v">
      <t c="3" si="227">
        <n x="225"/>
        <n x="395"/>
        <n x="26"/>
      </t>
    </mdx>
    <mdx n="0" f="v">
      <t c="3" si="227">
        <n x="225"/>
        <n x="278"/>
        <n x="26"/>
      </t>
    </mdx>
    <mdx n="0" f="v">
      <t c="3" si="227">
        <n x="225"/>
        <n x="396"/>
        <n x="26"/>
      </t>
    </mdx>
    <mdx n="0" f="v">
      <t c="3" si="227">
        <n x="225"/>
        <n x="397"/>
        <n x="26"/>
      </t>
    </mdx>
    <mdx n="0" f="v">
      <t c="3" si="227">
        <n x="225"/>
        <n x="398"/>
        <n x="26"/>
      </t>
    </mdx>
    <mdx n="0" f="v">
      <t c="3" si="227">
        <n x="225"/>
        <n x="404"/>
        <n x="26"/>
      </t>
    </mdx>
    <mdx n="0" f="v">
      <t c="3" si="227">
        <n x="225"/>
        <n x="405"/>
        <n x="26"/>
      </t>
    </mdx>
    <mdx n="0" f="v">
      <t c="3" si="227">
        <n x="225"/>
        <n x="407"/>
        <n x="26"/>
      </t>
    </mdx>
    <mdx n="0" f="v">
      <t c="3" si="227">
        <n x="225"/>
        <n x="408"/>
        <n x="26"/>
      </t>
    </mdx>
    <mdx n="0" f="v">
      <t c="3" si="227">
        <n x="225"/>
        <n x="409"/>
        <n x="26"/>
      </t>
    </mdx>
    <mdx n="0" f="v">
      <t c="3" si="227">
        <n x="225"/>
        <n x="410"/>
        <n x="26"/>
      </t>
    </mdx>
    <mdx n="0" f="v">
      <t c="3" si="227">
        <n x="225"/>
        <n x="391"/>
        <n x="26"/>
      </t>
    </mdx>
    <mdx n="0" f="v">
      <t c="3" si="227">
        <n x="225"/>
        <n x="399"/>
        <n x="26"/>
      </t>
    </mdx>
    <mdx n="0" f="v">
      <t c="3" si="227">
        <n x="225"/>
        <n x="400"/>
        <n x="26"/>
      </t>
    </mdx>
    <mdx n="0" f="v">
      <t c="3" si="227">
        <n x="225"/>
        <n x="401"/>
        <n x="26"/>
      </t>
    </mdx>
    <mdx n="0" f="v">
      <t c="3" si="227">
        <n x="225"/>
        <n x="402"/>
        <n x="26"/>
      </t>
    </mdx>
    <mdx n="0" f="v">
      <t c="3" si="227">
        <n x="225"/>
        <n x="417"/>
        <n x="26"/>
      </t>
    </mdx>
    <mdx n="0" f="v">
      <t c="3" si="227">
        <n x="225"/>
        <n x="418"/>
        <n x="26"/>
      </t>
    </mdx>
    <mdx n="0" f="v">
      <t c="3" si="227">
        <n x="225"/>
        <n x="419"/>
        <n x="26"/>
      </t>
    </mdx>
    <mdx n="0" f="v">
      <t c="3" si="227">
        <n x="225"/>
        <n x="420"/>
        <n x="26"/>
      </t>
    </mdx>
    <mdx n="0" f="v">
      <t c="3" si="227">
        <n x="225"/>
        <n x="301"/>
        <n x="26"/>
      </t>
    </mdx>
    <mdx n="0" f="v">
      <t c="3" si="227">
        <n x="225"/>
        <n x="297"/>
        <n x="26"/>
      </t>
    </mdx>
    <mdx n="0" f="v">
      <t c="3" si="227">
        <n x="225"/>
        <n x="421"/>
        <n x="26"/>
      </t>
    </mdx>
    <mdx n="0" f="v">
      <t c="3" si="227">
        <n x="225"/>
        <n x="411"/>
        <n x="26"/>
      </t>
    </mdx>
    <mdx n="0" f="v">
      <t c="3" si="227">
        <n x="225"/>
        <n x="403"/>
        <n x="26"/>
      </t>
    </mdx>
    <mdx n="0" f="v">
      <t c="3" si="227">
        <n x="225"/>
        <n x="412"/>
        <n x="26"/>
      </t>
    </mdx>
    <mdx n="0" f="v">
      <t c="3" si="227">
        <n x="225"/>
        <n x="413"/>
        <n x="26"/>
      </t>
    </mdx>
    <mdx n="0" f="v">
      <t c="3" si="227">
        <n x="225"/>
        <n x="414"/>
        <n x="26"/>
      </t>
    </mdx>
    <mdx n="0" f="v">
      <t c="3" si="227">
        <n x="225"/>
        <n x="415"/>
        <n x="26"/>
      </t>
    </mdx>
    <mdx n="0" f="v">
      <t c="3" si="227">
        <n x="225"/>
        <n x="416"/>
        <n x="26"/>
      </t>
    </mdx>
    <mdx n="0" f="v">
      <t c="3" si="227">
        <n x="225"/>
        <n x="427"/>
        <n x="26"/>
      </t>
    </mdx>
    <mdx n="0" f="v">
      <t c="3" si="227">
        <n x="225"/>
        <n x="329"/>
        <n x="26"/>
      </t>
    </mdx>
    <mdx n="0" f="v">
      <t c="3" si="227">
        <n x="225"/>
        <n x="428"/>
        <n x="26"/>
      </t>
    </mdx>
    <mdx n="0" f="v">
      <t c="3" si="227">
        <n x="225"/>
        <n x="328"/>
        <n x="26"/>
      </t>
    </mdx>
    <mdx n="0" f="v">
      <t c="3" si="227">
        <n x="225"/>
        <n x="429"/>
        <n x="26"/>
      </t>
    </mdx>
    <mdx n="0" f="v">
      <t c="3" si="227">
        <n x="225"/>
        <n x="430"/>
        <n x="26"/>
      </t>
    </mdx>
    <mdx n="0" f="v">
      <t c="3" si="227">
        <n x="225"/>
        <n x="431"/>
        <n x="26"/>
      </t>
    </mdx>
    <mdx n="0" f="v">
      <t c="3" si="227">
        <n x="225"/>
        <n x="432"/>
        <n x="26"/>
      </t>
    </mdx>
    <mdx n="0" f="v">
      <t c="3" si="227">
        <n x="225"/>
        <n x="422"/>
        <n x="26"/>
      </t>
    </mdx>
    <mdx n="0" f="v">
      <t c="3" si="227">
        <n x="225"/>
        <n x="423"/>
        <n x="26"/>
      </t>
    </mdx>
    <mdx n="0" f="v">
      <t c="3" si="227">
        <n x="225"/>
        <n x="425"/>
        <n x="26"/>
      </t>
    </mdx>
    <mdx n="0" f="v">
      <t c="3" si="227">
        <n x="225"/>
        <n x="348"/>
        <n x="26"/>
      </t>
    </mdx>
    <mdx n="0" f="v">
      <t c="3" si="227">
        <n x="225"/>
        <n x="327"/>
        <n x="26"/>
      </t>
    </mdx>
    <mdx n="0" f="v">
      <t c="3" si="227">
        <n x="225"/>
        <n x="426"/>
        <n x="26"/>
      </t>
    </mdx>
    <mdx n="0" f="v">
      <t c="3" si="227">
        <n x="225"/>
        <n x="438"/>
        <n x="26"/>
      </t>
    </mdx>
    <mdx n="0" f="v">
      <t c="3" si="227">
        <n x="225"/>
        <n x="350"/>
        <n x="26"/>
      </t>
    </mdx>
    <mdx n="0" f="v">
      <t c="3" si="227">
        <n x="225"/>
        <n x="439"/>
        <n x="26"/>
      </t>
    </mdx>
    <mdx n="0" f="v">
      <t c="3" si="227">
        <n x="225"/>
        <n x="433"/>
        <n x="26"/>
      </t>
    </mdx>
    <mdx n="0" f="v">
      <t c="3" si="227">
        <n x="225"/>
        <n x="442"/>
        <n x="26"/>
      </t>
    </mdx>
    <mdx n="0" f="v">
      <t c="3" si="227">
        <n x="225"/>
        <n x="443"/>
        <n x="26"/>
      </t>
    </mdx>
    <mdx n="0" f="v">
      <t c="3" si="227">
        <n x="225"/>
        <n x="444"/>
        <n x="26"/>
      </t>
    </mdx>
    <mdx n="0" f="v">
      <t c="3" si="227">
        <n x="225"/>
        <n x="445"/>
        <n x="26"/>
      </t>
    </mdx>
    <mdx n="0" f="v">
      <t c="3" si="227">
        <n x="225"/>
        <n x="446"/>
        <n x="26"/>
      </t>
    </mdx>
    <mdx n="0" f="v">
      <t c="3" si="227">
        <n x="225"/>
        <n x="434"/>
        <n x="26"/>
      </t>
    </mdx>
    <mdx n="0" f="v">
      <t c="3" si="227">
        <n x="225"/>
        <n x="436"/>
        <n x="26"/>
      </t>
    </mdx>
    <mdx n="0" f="v">
      <t c="3" si="227">
        <n x="225"/>
        <n x="437"/>
        <n x="26"/>
      </t>
    </mdx>
    <mdx n="0" f="v">
      <t c="3" si="227">
        <n x="225"/>
        <n x="294"/>
        <n x="26"/>
      </t>
    </mdx>
    <mdx n="0" f="v">
      <t c="3" si="227">
        <n x="225"/>
        <n x="293"/>
        <n x="26"/>
      </t>
    </mdx>
    <mdx n="0" f="v">
      <t c="3" si="227">
        <n x="225"/>
        <n x="452"/>
        <n x="26"/>
      </t>
    </mdx>
    <mdx n="0" f="v">
      <t c="3" si="227">
        <n x="225"/>
        <n x="276"/>
        <n x="26"/>
      </t>
    </mdx>
    <mdx n="0" f="v">
      <t c="3" si="227">
        <n x="225"/>
        <n x="453"/>
        <n x="26"/>
      </t>
    </mdx>
    <mdx n="0" f="v">
      <t c="3" si="227">
        <n x="225"/>
        <n x="454"/>
        <n x="26"/>
      </t>
    </mdx>
    <mdx n="0" f="v">
      <t c="3" si="227">
        <n x="225"/>
        <n x="455"/>
        <n x="26"/>
      </t>
    </mdx>
    <mdx n="0" f="v">
      <t c="3" si="227">
        <n x="225"/>
        <n x="456"/>
        <n x="26"/>
      </t>
    </mdx>
    <mdx n="0" f="v">
      <t c="3" si="227">
        <n x="225"/>
        <n x="459"/>
        <n x="26"/>
      </t>
    </mdx>
    <mdx n="0" f="v">
      <t c="3" si="227">
        <n x="225"/>
        <n x="474"/>
        <n x="26"/>
      </t>
    </mdx>
    <mdx n="0" f="v">
      <t c="3" si="227">
        <n x="225"/>
        <n x="441"/>
        <n x="26"/>
      </t>
    </mdx>
    <mdx n="0" f="v">
      <t c="3" si="227">
        <n x="225"/>
        <n x="448"/>
        <n x="26"/>
      </t>
    </mdx>
    <mdx n="0" f="v">
      <t c="3" si="227">
        <n x="225"/>
        <n x="449"/>
        <n x="26"/>
      </t>
    </mdx>
    <mdx n="0" f="v">
      <t c="3" si="227">
        <n x="225"/>
        <n x="450"/>
        <n x="26"/>
      </t>
    </mdx>
    <mdx n="0" f="v">
      <t c="3" si="227">
        <n x="225"/>
        <n x="461"/>
        <n x="26"/>
      </t>
    </mdx>
    <mdx n="0" f="v">
      <t c="3" si="227">
        <n x="225"/>
        <n x="464"/>
        <n x="26"/>
      </t>
    </mdx>
    <mdx n="0" f="v">
      <t c="3" si="227">
        <n x="225"/>
        <n x="465"/>
        <n x="26"/>
      </t>
    </mdx>
    <mdx n="0" f="v">
      <t c="3" si="227">
        <n x="225"/>
        <n x="466"/>
        <n x="26"/>
      </t>
    </mdx>
    <mdx n="0" f="v">
      <t c="3" si="227">
        <n x="225"/>
        <n x="467"/>
        <n x="26"/>
      </t>
    </mdx>
    <mdx n="0" f="v">
      <t c="3" si="227">
        <n x="225"/>
        <n x="451"/>
        <n x="26"/>
      </t>
    </mdx>
    <mdx n="0" f="v">
      <t c="3" si="227">
        <n x="225"/>
        <n x="457"/>
        <n x="26"/>
      </t>
    </mdx>
    <mdx n="0" f="v">
      <t c="3" si="227">
        <n x="225"/>
        <n x="458"/>
        <n x="26"/>
      </t>
    </mdx>
    <mdx n="0" f="v">
      <t c="3" si="227">
        <n x="225"/>
        <n x="475"/>
        <n x="26"/>
      </t>
    </mdx>
    <mdx n="0" f="v">
      <t c="3" si="227">
        <n x="225"/>
        <n x="476"/>
        <n x="26"/>
      </t>
    </mdx>
    <mdx n="0" f="v">
      <t c="3" si="227">
        <n x="225"/>
        <n x="460"/>
        <n x="26"/>
      </t>
    </mdx>
    <mdx n="0" f="v">
      <t c="3" si="227">
        <n x="225"/>
        <n x="468"/>
        <n x="26"/>
      </t>
    </mdx>
    <mdx n="0" f="v">
      <t c="3" si="227">
        <n x="225"/>
        <n x="469"/>
        <n x="26"/>
      </t>
    </mdx>
    <mdx n="0" f="v">
      <t c="3" si="227">
        <n x="225"/>
        <n x="470"/>
        <n x="26"/>
      </t>
    </mdx>
    <mdx n="0" f="v">
      <t c="3" si="227">
        <n x="225"/>
        <n x="472"/>
        <n x="26"/>
      </t>
    </mdx>
    <mdx n="0" f="v">
      <t c="3" si="227">
        <n x="225"/>
        <n x="480"/>
        <n x="26"/>
      </t>
    </mdx>
    <mdx n="0" f="v">
      <t c="3" si="227">
        <n x="225"/>
        <n x="481"/>
        <n x="26"/>
      </t>
    </mdx>
    <mdx n="0" f="v">
      <t c="3" si="227">
        <n x="225"/>
        <n x="483"/>
        <n x="26"/>
      </t>
    </mdx>
    <mdx n="0" f="v">
      <t c="3" si="227">
        <n x="225"/>
        <n x="484"/>
        <n x="26"/>
      </t>
    </mdx>
    <mdx n="0" f="v">
      <t c="3" si="227">
        <n x="225"/>
        <n x="471"/>
        <n x="26"/>
      </t>
    </mdx>
    <mdx n="0" f="v">
      <t c="3" si="227">
        <n x="225"/>
        <n x="477"/>
        <n x="26"/>
      </t>
    </mdx>
    <mdx n="0" f="v">
      <t c="3" si="227">
        <n x="225"/>
        <n x="479"/>
        <n x="26"/>
      </t>
    </mdx>
    <mdx n="0" f="v">
      <t c="3" si="227">
        <n x="225"/>
        <n x="485"/>
        <n x="26"/>
      </t>
    </mdx>
    <mdx n="0" f="v">
      <t c="3" si="227">
        <n x="225"/>
        <n x="486"/>
        <n x="26"/>
      </t>
    </mdx>
    <mdx n="0" f="v">
      <t c="3" si="227">
        <n x="225"/>
        <n x="482"/>
        <n x="26"/>
      </t>
    </mdx>
    <mdx n="0" f="v">
      <t c="3" si="227">
        <n x="225"/>
        <n x="488"/>
        <n x="26"/>
      </t>
    </mdx>
    <mdx n="0" f="v">
      <t c="3" si="227">
        <n x="225"/>
        <n x="489"/>
        <n x="26"/>
      </t>
    </mdx>
    <mdx n="0" f="v">
      <t c="3" si="227">
        <n x="225"/>
        <n x="491"/>
        <n x="26"/>
      </t>
    </mdx>
    <mdx n="0" f="v">
      <t c="3" si="227">
        <n x="225"/>
        <n x="495"/>
        <n x="26"/>
      </t>
    </mdx>
    <mdx n="0" f="v">
      <t c="3" si="227">
        <n x="225"/>
        <n x="496"/>
        <n x="26"/>
      </t>
    </mdx>
    <mdx n="0" f="v">
      <t c="3" si="227">
        <n x="225"/>
        <n x="490"/>
        <n x="26"/>
      </t>
    </mdx>
    <mdx n="0" f="v">
      <t c="3" si="227">
        <n x="225"/>
        <n x="492"/>
        <n x="26"/>
      </t>
    </mdx>
    <mdx n="0" f="v">
      <t c="3" si="227">
        <n x="225"/>
        <n x="493"/>
        <n x="26"/>
      </t>
    </mdx>
    <mdx n="0" f="v">
      <t c="3" si="227">
        <n x="225"/>
        <n x="494"/>
        <n x="26"/>
      </t>
    </mdx>
    <mdx n="0" f="v">
      <t c="3" si="227">
        <n x="225"/>
        <n x="503"/>
        <n x="26"/>
      </t>
    </mdx>
    <mdx n="0" f="v">
      <t c="3" si="227">
        <n x="225"/>
        <n x="500"/>
        <n x="26"/>
      </t>
    </mdx>
    <mdx n="0" f="v">
      <t c="3" si="227">
        <n x="225"/>
        <n x="502"/>
        <n x="26"/>
      </t>
    </mdx>
    <mdx n="0" f="v">
      <t c="3" si="227">
        <n x="225"/>
        <n x="508"/>
        <n x="26"/>
      </t>
    </mdx>
    <mdx n="0" f="v">
      <t c="3" si="227">
        <n x="225"/>
        <n x="497"/>
        <n x="26"/>
      </t>
    </mdx>
    <mdx n="0" f="v">
      <t c="3" si="227">
        <n x="225"/>
        <n x="498"/>
        <n x="26"/>
      </t>
    </mdx>
    <mdx n="0" f="v">
      <t c="3" si="227">
        <n x="225"/>
        <n x="499"/>
        <n x="26"/>
      </t>
    </mdx>
    <mdx n="0" f="v">
      <t c="3" si="227">
        <n x="225"/>
        <n x="504"/>
        <n x="26"/>
      </t>
    </mdx>
    <mdx n="0" f="v">
      <t c="3" si="227">
        <n x="225"/>
        <n x="509"/>
        <n x="26"/>
      </t>
    </mdx>
    <mdx n="0" f="v">
      <t c="3" si="227">
        <n x="225"/>
        <n x="507"/>
        <n x="26"/>
      </t>
    </mdx>
    <mdx n="0" f="v">
      <t c="3" si="227">
        <n x="225"/>
        <n x="505"/>
        <n x="26"/>
      </t>
    </mdx>
    <mdx n="0" f="v">
      <t c="3" si="227">
        <n x="225"/>
        <n x="506"/>
        <n x="26"/>
      </t>
    </mdx>
    <mdx n="0" f="v">
      <t c="3" si="227">
        <n x="225"/>
        <n x="513"/>
        <n x="26"/>
      </t>
    </mdx>
    <mdx n="0" f="v">
      <t c="3" si="227">
        <n x="225"/>
        <n x="514"/>
        <n x="26"/>
      </t>
    </mdx>
    <mdx n="0" f="v">
      <t c="3" si="227">
        <n x="225"/>
        <n x="515"/>
        <n x="26"/>
      </t>
    </mdx>
    <mdx n="0" f="v">
      <t c="3" si="227">
        <n x="225"/>
        <n x="510"/>
        <n x="26"/>
      </t>
    </mdx>
    <mdx n="0" f="v">
      <t c="3" si="227">
        <n x="225"/>
        <n x="512"/>
        <n x="26"/>
      </t>
    </mdx>
    <mdx n="0" f="v">
      <t c="3" si="227">
        <n x="225"/>
        <n x="519"/>
        <n x="26"/>
      </t>
    </mdx>
    <mdx n="0" f="v">
      <t c="3" si="227">
        <n x="225"/>
        <n x="520"/>
        <n x="26"/>
      </t>
    </mdx>
    <mdx n="0" f="v">
      <t c="3" si="227">
        <n x="225"/>
        <n x="521"/>
        <n x="26"/>
      </t>
    </mdx>
    <mdx n="0" f="v">
      <t c="3" si="227">
        <n x="225"/>
        <n x="526"/>
        <n x="26"/>
      </t>
    </mdx>
    <mdx n="0" f="v">
      <t c="3" si="227">
        <n x="225"/>
        <n x="518"/>
        <n x="26"/>
      </t>
    </mdx>
    <mdx n="0" f="v">
      <t c="3" si="227">
        <n x="225"/>
        <n x="524"/>
        <n x="26"/>
      </t>
    </mdx>
    <mdx n="0" f="v">
      <t c="3" si="227">
        <n x="225"/>
        <n x="523"/>
        <n x="26"/>
      </t>
    </mdx>
    <mdx n="0" f="v">
      <t c="3" si="227">
        <n x="225"/>
        <n x="529"/>
        <n x="26"/>
      </t>
    </mdx>
    <mdx n="0" f="v">
      <t c="3" si="227">
        <n x="225"/>
        <n x="527"/>
        <n x="26"/>
      </t>
    </mdx>
    <mdx n="0" f="v">
      <t c="3" si="227">
        <n x="225"/>
        <n x="531"/>
        <n x="26"/>
      </t>
    </mdx>
    <mdx n="0" f="v">
      <t c="3" si="227">
        <n x="225"/>
        <n x="532"/>
        <n x="26"/>
      </t>
    </mdx>
    <mdx n="0" f="v">
      <t c="3" si="227">
        <n x="225"/>
        <n x="530"/>
        <n x="26"/>
      </t>
    </mdx>
    <mdx n="0" f="v">
      <t c="3" si="227">
        <n x="225"/>
        <n x="533"/>
        <n x="26"/>
      </t>
    </mdx>
    <mdx n="0" f="v">
      <t c="3" si="227">
        <n x="225"/>
        <n x="535"/>
        <n x="26"/>
      </t>
    </mdx>
    <mdx n="0" f="v">
      <t c="3" si="227">
        <n x="225"/>
        <n x="538"/>
        <n x="26"/>
      </t>
    </mdx>
    <mdx n="0" f="v">
      <t c="3" si="227">
        <n x="225"/>
        <n x="536"/>
        <n x="26"/>
      </t>
    </mdx>
    <mdx n="0" f="v">
      <t c="3" si="227">
        <n x="225"/>
        <n x="537"/>
        <n x="26"/>
      </t>
    </mdx>
    <mdx n="0" f="v">
      <t c="3" si="227">
        <n x="225"/>
        <n x="540"/>
        <n x="26"/>
      </t>
    </mdx>
    <mdx n="0" f="v">
      <t c="3" si="227">
        <n x="225"/>
        <n x="539"/>
        <n x="26"/>
      </t>
    </mdx>
    <mdx n="0" f="v">
      <t c="3" si="227">
        <n x="225"/>
        <n x="543"/>
        <n x="26"/>
      </t>
    </mdx>
    <mdx n="0" f="v">
      <t c="3" si="227">
        <n x="225"/>
        <n x="544"/>
        <n x="26"/>
      </t>
    </mdx>
    <mdx n="0" f="v">
      <t c="3" si="227">
        <n x="225"/>
        <n x="541"/>
        <n x="26"/>
      </t>
    </mdx>
    <mdx n="0" f="v">
      <t c="3" si="227">
        <n x="225"/>
        <n x="545"/>
        <n x="26"/>
      </t>
    </mdx>
    <mdx n="0" f="v">
      <t c="3" si="227">
        <n x="225"/>
        <n x="542"/>
        <n x="26"/>
      </t>
    </mdx>
    <mdx n="0" f="v">
      <t c="3" si="227">
        <n x="225"/>
        <n x="546"/>
        <n x="26"/>
      </t>
    </mdx>
    <mdx n="0" f="v">
      <t c="3" si="227">
        <n x="225"/>
        <n x="272"/>
        <n x="235"/>
      </t>
    </mdx>
    <mdx n="0" f="v">
      <t c="3" si="227">
        <n x="225"/>
        <n x="273"/>
        <n x="235"/>
      </t>
    </mdx>
    <mdx n="0" f="v">
      <t c="3" si="227">
        <n x="225"/>
        <n x="271"/>
        <n x="235"/>
      </t>
    </mdx>
    <mdx n="0" f="v">
      <t c="3" si="227">
        <n x="225"/>
        <n x="270"/>
        <n x="235"/>
      </t>
    </mdx>
    <mdx n="0" f="v">
      <t c="3" si="227">
        <n x="225"/>
        <n x="269"/>
        <n x="235"/>
      </t>
    </mdx>
    <mdx n="0" f="v">
      <t c="3" si="227">
        <n x="225"/>
        <n x="268"/>
        <n x="235"/>
      </t>
    </mdx>
    <mdx n="0" f="v">
      <t c="3" si="227">
        <n x="225"/>
        <n x="355"/>
        <n x="235"/>
      </t>
    </mdx>
    <mdx n="0" f="v">
      <t c="3" si="227">
        <n x="225"/>
        <n x="356"/>
        <n x="235"/>
      </t>
    </mdx>
    <mdx n="0" f="v">
      <t c="3" si="227">
        <n x="225"/>
        <n x="357"/>
        <n x="235"/>
      </t>
    </mdx>
    <mdx n="0" f="v">
      <t c="3" si="227">
        <n x="225"/>
        <n x="358"/>
        <n x="235"/>
      </t>
    </mdx>
    <mdx n="0" f="v">
      <t c="3" si="227">
        <n x="225"/>
        <n x="359"/>
        <n x="235"/>
      </t>
    </mdx>
    <mdx n="0" f="v">
      <t c="3" si="227">
        <n x="225"/>
        <n x="360"/>
        <n x="235"/>
      </t>
    </mdx>
    <mdx n="0" f="v">
      <t c="3" si="227">
        <n x="225"/>
        <n x="361"/>
        <n x="235"/>
      </t>
    </mdx>
    <mdx n="0" f="v">
      <t c="3" si="227">
        <n x="225"/>
        <n x="254"/>
        <n x="235"/>
      </t>
    </mdx>
    <mdx n="0" f="v">
      <t c="3" si="227">
        <n x="225"/>
        <n x="283"/>
        <n x="235"/>
      </t>
    </mdx>
    <mdx n="0" f="v">
      <t c="3" si="227">
        <n x="225"/>
        <n x="547"/>
        <n x="235"/>
      </t>
    </mdx>
    <mdx n="0" f="v">
      <t c="3" si="227">
        <n x="225"/>
        <n x="362"/>
        <n x="235"/>
      </t>
    </mdx>
    <mdx n="0" f="v">
      <t c="3" si="227">
        <n x="225"/>
        <n x="363"/>
        <n x="235"/>
      </t>
    </mdx>
    <mdx n="0" f="v">
      <t c="3" si="227">
        <n x="225"/>
        <n x="364"/>
        <n x="235"/>
      </t>
    </mdx>
    <mdx n="0" f="v">
      <t c="3" si="227">
        <n x="225"/>
        <n x="548"/>
        <n x="235"/>
      </t>
    </mdx>
    <mdx n="0" f="v">
      <t c="3" si="227">
        <n x="225"/>
        <n x="365"/>
        <n x="235"/>
      </t>
    </mdx>
    <mdx n="0" f="v">
      <t c="3" si="227">
        <n x="225"/>
        <n x="366"/>
        <n x="235"/>
      </t>
    </mdx>
    <mdx n="0" f="v">
      <t c="3" si="227">
        <n x="225"/>
        <n x="367"/>
        <n x="235"/>
      </t>
    </mdx>
    <mdx n="0" f="v">
      <t c="3" si="227">
        <n x="225"/>
        <n x="368"/>
        <n x="235"/>
      </t>
    </mdx>
    <mdx n="0" f="v">
      <t c="3" si="227">
        <n x="225"/>
        <n x="369"/>
        <n x="235"/>
      </t>
    </mdx>
    <mdx n="0" f="v">
      <t c="3" si="227">
        <n x="225"/>
        <n x="307"/>
        <n x="235"/>
      </t>
    </mdx>
    <mdx n="0" f="v">
      <t c="3" si="227">
        <n x="225"/>
        <n x="370"/>
        <n x="235"/>
      </t>
    </mdx>
    <mdx n="0" f="v">
      <t c="3" si="227">
        <n x="225"/>
        <n x="371"/>
        <n x="235"/>
      </t>
    </mdx>
    <mdx n="0" f="v">
      <t c="3" si="227">
        <n x="225"/>
        <n x="372"/>
        <n x="235"/>
      </t>
    </mdx>
    <mdx n="0" f="v">
      <t c="3" si="227">
        <n x="225"/>
        <n x="383"/>
        <n x="235"/>
      </t>
    </mdx>
    <mdx n="0" f="v">
      <t c="3" si="227">
        <n x="225"/>
        <n x="373"/>
        <n x="235"/>
      </t>
    </mdx>
    <mdx n="0" f="v">
      <t c="3" si="227">
        <n x="225"/>
        <n x="374"/>
        <n x="235"/>
      </t>
    </mdx>
    <mdx n="0" f="v">
      <t c="3" si="227">
        <n x="225"/>
        <n x="375"/>
        <n x="235"/>
      </t>
    </mdx>
    <mdx n="0" f="v">
      <t c="3" si="227">
        <n x="225"/>
        <n x="281"/>
        <n x="235"/>
      </t>
    </mdx>
    <mdx n="0" f="v">
      <t c="3" si="227">
        <n x="225"/>
        <n x="376"/>
        <n x="235"/>
      </t>
    </mdx>
    <mdx n="0" f="v">
      <t c="3" si="227">
        <n x="225"/>
        <n x="377"/>
        <n x="235"/>
      </t>
    </mdx>
    <mdx n="0" f="v">
      <t c="3" si="227">
        <n x="225"/>
        <n x="280"/>
        <n x="235"/>
      </t>
    </mdx>
    <mdx n="0" f="v">
      <t c="3" si="227">
        <n x="225"/>
        <n x="311"/>
        <n x="235"/>
      </t>
    </mdx>
    <mdx n="0" f="v">
      <t c="3" si="227">
        <n x="225"/>
        <n x="378"/>
        <n x="235"/>
      </t>
    </mdx>
    <mdx n="0" f="v">
      <t c="3" si="227">
        <n x="225"/>
        <n x="379"/>
        <n x="235"/>
      </t>
    </mdx>
    <mdx n="0" f="v">
      <t c="3" si="227">
        <n x="225"/>
        <n x="380"/>
        <n x="235"/>
      </t>
    </mdx>
    <mdx n="0" f="v">
      <t c="3" si="227">
        <n x="225"/>
        <n x="381"/>
        <n x="235"/>
      </t>
    </mdx>
    <mdx n="0" f="v">
      <t c="3" si="227">
        <n x="225"/>
        <n x="382"/>
        <n x="235"/>
      </t>
    </mdx>
    <mdx n="0" f="v">
      <t c="3" si="227">
        <n x="225"/>
        <n x="304"/>
        <n x="235"/>
      </t>
    </mdx>
    <mdx n="0" f="v">
      <t c="3" si="227">
        <n x="225"/>
        <n x="384"/>
        <n x="235"/>
      </t>
    </mdx>
    <mdx n="0" f="v">
      <t c="3" si="227">
        <n x="225"/>
        <n x="385"/>
        <n x="235"/>
      </t>
    </mdx>
    <mdx n="0" f="v">
      <t c="3" si="227">
        <n x="225"/>
        <n x="386"/>
        <n x="235"/>
      </t>
    </mdx>
    <mdx n="0" f="v">
      <t c="3" si="227">
        <n x="225"/>
        <n x="387"/>
        <n x="235"/>
      </t>
    </mdx>
    <mdx n="0" f="v">
      <t c="3" si="227">
        <n x="225"/>
        <n x="388"/>
        <n x="235"/>
      </t>
    </mdx>
    <mdx n="0" f="v">
      <t c="3" si="227">
        <n x="225"/>
        <n x="389"/>
        <n x="235"/>
      </t>
    </mdx>
    <mdx n="0" f="v">
      <t c="3" si="227">
        <n x="225"/>
        <n x="390"/>
        <n x="235"/>
      </t>
    </mdx>
    <mdx n="0" f="v">
      <t c="3" si="227">
        <n x="225"/>
        <n x="393"/>
        <n x="235"/>
      </t>
    </mdx>
    <mdx n="0" f="v">
      <t c="3" si="227">
        <n x="225"/>
        <n x="394"/>
        <n x="235"/>
      </t>
    </mdx>
    <mdx n="0" f="v">
      <t c="3" si="227">
        <n x="225"/>
        <n x="395"/>
        <n x="235"/>
      </t>
    </mdx>
    <mdx n="0" f="v">
      <t c="3" si="227">
        <n x="225"/>
        <n x="278"/>
        <n x="235"/>
      </t>
    </mdx>
    <mdx n="0" f="v">
      <t c="3" si="227">
        <n x="225"/>
        <n x="396"/>
        <n x="235"/>
      </t>
    </mdx>
    <mdx n="0" f="v">
      <t c="3" si="227">
        <n x="225"/>
        <n x="397"/>
        <n x="235"/>
      </t>
    </mdx>
    <mdx n="0" f="v">
      <t c="3" si="227">
        <n x="225"/>
        <n x="398"/>
        <n x="235"/>
      </t>
    </mdx>
    <mdx n="0" f="v">
      <t c="3" si="227">
        <n x="225"/>
        <n x="392"/>
        <n x="235"/>
      </t>
    </mdx>
    <mdx n="0" f="v">
      <t c="3" si="227">
        <n x="225"/>
        <n x="404"/>
        <n x="235"/>
      </t>
    </mdx>
    <mdx n="0" f="v">
      <t c="3" si="227">
        <n x="225"/>
        <n x="405"/>
        <n x="235"/>
      </t>
    </mdx>
    <mdx n="0" f="v">
      <t c="3" si="227">
        <n x="225"/>
        <n x="406"/>
        <n x="235"/>
      </t>
    </mdx>
    <mdx n="0" f="v">
      <t c="3" si="227">
        <n x="225"/>
        <n x="407"/>
        <n x="235"/>
      </t>
    </mdx>
    <mdx n="0" f="v">
      <t c="3" si="227">
        <n x="225"/>
        <n x="408"/>
        <n x="235"/>
      </t>
    </mdx>
    <mdx n="0" f="v">
      <t c="3" si="227">
        <n x="225"/>
        <n x="409"/>
        <n x="235"/>
      </t>
    </mdx>
    <mdx n="0" f="v">
      <t c="3" si="227">
        <n x="225"/>
        <n x="410"/>
        <n x="235"/>
      </t>
    </mdx>
    <mdx n="0" f="v">
      <t c="3" si="227">
        <n x="225"/>
        <n x="391"/>
        <n x="235"/>
      </t>
    </mdx>
    <mdx n="0" f="v">
      <t c="3" si="227">
        <n x="225"/>
        <n x="399"/>
        <n x="235"/>
      </t>
    </mdx>
    <mdx n="0" f="v">
      <t c="3" si="227">
        <n x="225"/>
        <n x="400"/>
        <n x="235"/>
      </t>
    </mdx>
    <mdx n="0" f="v">
      <t c="3" si="227">
        <n x="225"/>
        <n x="401"/>
        <n x="235"/>
      </t>
    </mdx>
    <mdx n="0" f="v">
      <t c="3" si="227">
        <n x="225"/>
        <n x="402"/>
        <n x="235"/>
      </t>
    </mdx>
    <mdx n="0" f="v">
      <t c="3" si="227">
        <n x="225"/>
        <n x="277"/>
        <n x="235"/>
      </t>
    </mdx>
    <mdx n="0" f="v">
      <t c="3" si="227">
        <n x="225"/>
        <n x="417"/>
        <n x="235"/>
      </t>
    </mdx>
    <mdx n="0" f="v">
      <t c="3" si="227">
        <n x="225"/>
        <n x="418"/>
        <n x="235"/>
      </t>
    </mdx>
    <mdx n="0" f="v">
      <t c="3" si="227">
        <n x="225"/>
        <n x="419"/>
        <n x="235"/>
      </t>
    </mdx>
    <mdx n="0" f="v">
      <t c="3" si="227">
        <n x="225"/>
        <n x="420"/>
        <n x="235"/>
      </t>
    </mdx>
    <mdx n="0" f="v">
      <t c="3" si="227">
        <n x="225"/>
        <n x="299"/>
        <n x="235"/>
      </t>
    </mdx>
    <mdx n="0" f="v">
      <t c="3" si="227">
        <n x="225"/>
        <n x="297"/>
        <n x="235"/>
      </t>
    </mdx>
    <mdx n="0" f="v">
      <t c="3" si="227">
        <n x="225"/>
        <n x="421"/>
        <n x="235"/>
      </t>
    </mdx>
    <mdx n="0" f="v">
      <t c="3" si="227">
        <n x="225"/>
        <n x="411"/>
        <n x="235"/>
      </t>
    </mdx>
    <mdx n="0" f="v">
      <t c="3" si="227">
        <n x="225"/>
        <n x="403"/>
        <n x="235"/>
      </t>
    </mdx>
    <mdx n="0" f="v">
      <t c="3" si="227">
        <n x="225"/>
        <n x="412"/>
        <n x="235"/>
      </t>
    </mdx>
    <mdx n="0" f="v">
      <t c="3" si="227">
        <n x="225"/>
        <n x="413"/>
        <n x="235"/>
      </t>
    </mdx>
    <mdx n="0" f="v">
      <t c="3" si="227">
        <n x="225"/>
        <n x="414"/>
        <n x="235"/>
      </t>
    </mdx>
    <mdx n="0" f="v">
      <t c="3" si="227">
        <n x="225"/>
        <n x="415"/>
        <n x="235"/>
      </t>
    </mdx>
    <mdx n="0" f="v">
      <t c="3" si="227">
        <n x="225"/>
        <n x="416"/>
        <n x="235"/>
      </t>
    </mdx>
    <mdx n="0" f="v">
      <t c="3" si="227">
        <n x="225"/>
        <n x="427"/>
        <n x="235"/>
      </t>
    </mdx>
    <mdx n="0" f="v">
      <t c="3" si="227">
        <n x="225"/>
        <n x="329"/>
        <n x="235"/>
      </t>
    </mdx>
    <mdx n="0" f="v">
      <t c="3" si="227">
        <n x="225"/>
        <n x="428"/>
        <n x="235"/>
      </t>
    </mdx>
    <mdx n="0" f="v">
      <t c="3" si="227">
        <n x="225"/>
        <n x="328"/>
        <n x="235"/>
      </t>
    </mdx>
    <mdx n="0" f="v">
      <t c="3" si="227">
        <n x="225"/>
        <n x="429"/>
        <n x="235"/>
      </t>
    </mdx>
    <mdx n="0" f="v">
      <t c="3" si="227">
        <n x="225"/>
        <n x="430"/>
        <n x="235"/>
      </t>
    </mdx>
    <mdx n="0" f="v">
      <t c="3" si="227">
        <n x="225"/>
        <n x="431"/>
        <n x="235"/>
      </t>
    </mdx>
    <mdx n="0" f="v">
      <t c="3" si="227">
        <n x="225"/>
        <n x="432"/>
        <n x="235"/>
      </t>
    </mdx>
    <mdx n="0" f="v">
      <t c="3" si="227">
        <n x="225"/>
        <n x="422"/>
        <n x="235"/>
      </t>
    </mdx>
    <mdx n="0" f="v">
      <t c="3" si="227">
        <n x="225"/>
        <n x="423"/>
        <n x="235"/>
      </t>
    </mdx>
    <mdx n="0" f="v">
      <t c="3" si="227">
        <n x="225"/>
        <n x="424"/>
        <n x="235"/>
      </t>
    </mdx>
    <mdx n="0" f="v">
      <t c="3" si="227">
        <n x="225"/>
        <n x="425"/>
        <n x="235"/>
      </t>
    </mdx>
    <mdx n="0" f="v">
      <t c="3" si="227">
        <n x="225"/>
        <n x="348"/>
        <n x="235"/>
      </t>
    </mdx>
    <mdx n="0" f="v">
      <t c="3" si="227">
        <n x="225"/>
        <n x="327"/>
        <n x="235"/>
      </t>
    </mdx>
    <mdx n="0" f="v">
      <t c="3" si="227">
        <n x="225"/>
        <n x="426"/>
        <n x="235"/>
      </t>
    </mdx>
    <mdx n="0" f="v">
      <t c="3" si="227">
        <n x="225"/>
        <n x="433"/>
        <n x="235"/>
      </t>
    </mdx>
    <mdx n="0" f="v">
      <t c="3" si="227">
        <n x="225"/>
        <n x="442"/>
        <n x="235"/>
      </t>
    </mdx>
    <mdx n="0" f="v">
      <t c="3" si="227">
        <n x="225"/>
        <n x="443"/>
        <n x="235"/>
      </t>
    </mdx>
    <mdx n="0" f="v">
      <t c="3" si="227">
        <n x="225"/>
        <n x="444"/>
        <n x="235"/>
      </t>
    </mdx>
    <mdx n="0" f="v">
      <t c="3" si="227">
        <n x="225"/>
        <n x="445"/>
        <n x="235"/>
      </t>
    </mdx>
    <mdx n="0" f="v">
      <t c="3" si="227">
        <n x="225"/>
        <n x="446"/>
        <n x="235"/>
      </t>
    </mdx>
    <mdx n="0" f="v">
      <t c="3" si="227">
        <n x="225"/>
        <n x="434"/>
        <n x="235"/>
      </t>
    </mdx>
    <mdx n="0" f="v">
      <t c="3" si="227">
        <n x="225"/>
        <n x="326"/>
        <n x="235"/>
      </t>
    </mdx>
    <mdx n="0" f="v">
      <t c="3" si="227">
        <n x="225"/>
        <n x="435"/>
        <n x="235"/>
      </t>
    </mdx>
    <mdx n="0" f="v">
      <t c="3" si="227">
        <n x="225"/>
        <n x="436"/>
        <n x="235"/>
      </t>
    </mdx>
    <mdx n="0" f="v">
      <t c="3" si="227">
        <n x="225"/>
        <n x="437"/>
        <n x="235"/>
      </t>
    </mdx>
    <mdx n="0" f="v">
      <t c="3" si="227">
        <n x="225"/>
        <n x="294"/>
        <n x="235"/>
      </t>
    </mdx>
    <mdx n="0" f="v">
      <t c="3" si="227">
        <n x="225"/>
        <n x="293"/>
        <n x="235"/>
      </t>
    </mdx>
    <mdx n="0" f="v">
      <t c="3" si="227">
        <n x="225"/>
        <n x="438"/>
        <n x="235"/>
      </t>
    </mdx>
    <mdx n="0" f="v">
      <t c="3" si="227">
        <n x="225"/>
        <n x="350"/>
        <n x="235"/>
      </t>
    </mdx>
    <mdx n="0" f="v">
      <t c="3" si="227">
        <n x="225"/>
        <n x="439"/>
        <n x="235"/>
      </t>
    </mdx>
    <mdx n="0" f="v">
      <t c="3" si="227">
        <n x="225"/>
        <n x="452"/>
        <n x="235"/>
      </t>
    </mdx>
    <mdx n="0" f="v">
      <t c="3" si="227">
        <n x="225"/>
        <n x="276"/>
        <n x="235"/>
      </t>
    </mdx>
    <mdx n="0" f="v">
      <t c="3" si="227">
        <n x="225"/>
        <n x="453"/>
        <n x="235"/>
      </t>
    </mdx>
    <mdx n="0" f="v">
      <t c="3" si="227">
        <n x="225"/>
        <n x="454"/>
        <n x="235"/>
      </t>
    </mdx>
    <mdx n="0" f="v">
      <t c="3" si="227">
        <n x="225"/>
        <n x="455"/>
        <n x="235"/>
      </t>
    </mdx>
    <mdx n="0" f="v">
      <t c="3" si="227">
        <n x="225"/>
        <n x="456"/>
        <n x="235"/>
      </t>
    </mdx>
    <mdx n="0" f="v">
      <t c="3" si="227">
        <n x="225"/>
        <n x="440"/>
        <n x="235"/>
      </t>
    </mdx>
    <mdx n="0" f="v">
      <t c="3" si="227">
        <n x="225"/>
        <n x="441"/>
        <n x="235"/>
      </t>
    </mdx>
    <mdx n="0" f="v">
      <t c="3" si="227">
        <n x="225"/>
        <n x="447"/>
        <n x="235"/>
      </t>
    </mdx>
    <mdx n="0" f="v">
      <t c="3" si="227">
        <n x="225"/>
        <n x="459"/>
        <n x="235"/>
      </t>
    </mdx>
    <mdx n="0" f="v">
      <t c="3" si="227">
        <n x="225"/>
        <n x="448"/>
        <n x="235"/>
      </t>
    </mdx>
    <mdx n="0" f="v">
      <t c="3" si="227">
        <n x="225"/>
        <n x="449"/>
        <n x="235"/>
      </t>
    </mdx>
    <mdx n="0" f="v">
      <t c="3" si="227">
        <n x="225"/>
        <n x="450"/>
        <n x="235"/>
      </t>
    </mdx>
    <mdx n="0" f="v">
      <t c="3" si="227">
        <n x="225"/>
        <n x="346"/>
        <n x="235"/>
      </t>
    </mdx>
    <mdx n="0" f="v">
      <t c="3" si="227">
        <n x="225"/>
        <n x="461"/>
        <n x="235"/>
      </t>
    </mdx>
    <mdx n="0" f="v">
      <t c="3" si="227">
        <n x="225"/>
        <n x="462"/>
        <n x="235"/>
      </t>
    </mdx>
    <mdx n="0" f="v">
      <t c="3" si="227">
        <n x="225"/>
        <n x="463"/>
        <n x="235"/>
      </t>
    </mdx>
    <mdx n="0" f="v">
      <t c="3" si="227">
        <n x="225"/>
        <n x="464"/>
        <n x="235"/>
      </t>
    </mdx>
    <mdx n="0" f="v">
      <t c="3" si="227">
        <n x="225"/>
        <n x="465"/>
        <n x="235"/>
      </t>
    </mdx>
    <mdx n="0" f="v">
      <t c="3" si="227">
        <n x="225"/>
        <n x="466"/>
        <n x="235"/>
      </t>
    </mdx>
    <mdx n="0" f="v">
      <t c="3" si="227">
        <n x="225"/>
        <n x="467"/>
        <n x="235"/>
      </t>
    </mdx>
    <mdx n="0" f="v">
      <t c="3" si="227">
        <n x="225"/>
        <n x="451"/>
        <n x="235"/>
      </t>
    </mdx>
    <mdx n="0" f="v">
      <t c="3" si="227">
        <n x="225"/>
        <n x="457"/>
        <n x="235"/>
      </t>
    </mdx>
    <mdx n="0" f="v">
      <t c="3" si="227">
        <n x="225"/>
        <n x="458"/>
        <n x="235"/>
      </t>
    </mdx>
    <mdx n="0" f="v">
      <t c="3" si="227">
        <n x="225"/>
        <n x="474"/>
        <n x="235"/>
      </t>
    </mdx>
    <mdx n="0" f="v">
      <t c="3" si="227">
        <n x="225"/>
        <n x="473"/>
        <n x="235"/>
      </t>
    </mdx>
    <mdx n="0" f="v">
      <t c="3" si="227">
        <n x="225"/>
        <n x="475"/>
        <n x="235"/>
      </t>
    </mdx>
    <mdx n="0" f="v">
      <t c="3" si="227">
        <n x="225"/>
        <n x="476"/>
        <n x="235"/>
      </t>
    </mdx>
    <mdx n="0" f="v">
      <t c="3" si="227">
        <n x="225"/>
        <n x="460"/>
        <n x="235"/>
      </t>
    </mdx>
    <mdx n="0" f="v">
      <t c="3" si="227">
        <n x="225"/>
        <n x="468"/>
        <n x="235"/>
      </t>
    </mdx>
    <mdx n="0" f="v">
      <t c="3" si="227">
        <n x="225"/>
        <n x="469"/>
        <n x="235"/>
      </t>
    </mdx>
    <mdx n="0" f="v">
      <t c="3" si="227">
        <n x="225"/>
        <n x="470"/>
        <n x="235"/>
      </t>
    </mdx>
    <mdx n="0" f="v">
      <t c="3" si="227">
        <n x="225"/>
        <n x="472"/>
        <n x="235"/>
      </t>
    </mdx>
    <mdx n="0" f="v">
      <t c="3" si="227">
        <n x="225"/>
        <n x="480"/>
        <n x="235"/>
      </t>
    </mdx>
    <mdx n="0" f="v">
      <t c="3" si="227">
        <n x="225"/>
        <n x="481"/>
        <n x="235"/>
      </t>
    </mdx>
    <mdx n="0" f="v">
      <t c="3" si="227">
        <n x="225"/>
        <n x="484"/>
        <n x="235"/>
      </t>
    </mdx>
    <mdx n="0" f="v">
      <t c="3" si="227">
        <n x="225"/>
        <n x="483"/>
        <n x="235"/>
      </t>
    </mdx>
    <mdx n="0" f="v">
      <t c="3" si="227">
        <n x="225"/>
        <n x="471"/>
        <n x="235"/>
      </t>
    </mdx>
    <mdx n="0" f="v">
      <t c="3" si="227">
        <n x="225"/>
        <n x="477"/>
        <n x="235"/>
      </t>
    </mdx>
    <mdx n="0" f="v">
      <t c="3" si="227">
        <n x="225"/>
        <n x="478"/>
        <n x="235"/>
      </t>
    </mdx>
    <mdx n="0" f="v">
      <t c="3" si="227">
        <n x="225"/>
        <n x="479"/>
        <n x="235"/>
      </t>
    </mdx>
    <mdx n="0" f="v">
      <t c="3" si="227">
        <n x="225"/>
        <n x="485"/>
        <n x="235"/>
      </t>
    </mdx>
    <mdx n="0" f="v">
      <t c="3" si="227">
        <n x="225"/>
        <n x="486"/>
        <n x="235"/>
      </t>
    </mdx>
    <mdx n="0" f="v">
      <t c="3" si="227">
        <n x="225"/>
        <n x="487"/>
        <n x="235"/>
      </t>
    </mdx>
    <mdx n="0" f="v">
      <t c="3" si="227">
        <n x="225"/>
        <n x="488"/>
        <n x="235"/>
      </t>
    </mdx>
    <mdx n="0" f="v">
      <t c="3" si="227">
        <n x="225"/>
        <n x="489"/>
        <n x="235"/>
      </t>
    </mdx>
    <mdx n="0" f="v">
      <t c="3" si="227">
        <n x="225"/>
        <n x="482"/>
        <n x="235"/>
      </t>
    </mdx>
    <mdx n="0" f="v">
      <t c="3" si="227">
        <n x="225"/>
        <n x="494"/>
        <n x="235"/>
      </t>
    </mdx>
    <mdx n="0" f="v">
      <t c="3" si="227">
        <n x="225"/>
        <n x="491"/>
        <n x="235"/>
      </t>
    </mdx>
    <mdx n="0" f="v">
      <t c="3" si="227">
        <n x="225"/>
        <n x="495"/>
        <n x="235"/>
      </t>
    </mdx>
    <mdx n="0" f="v">
      <t c="3" si="227">
        <n x="225"/>
        <n x="496"/>
        <n x="235"/>
      </t>
    </mdx>
    <mdx n="0" f="v">
      <t c="3" si="227">
        <n x="225"/>
        <n x="490"/>
        <n x="235"/>
      </t>
    </mdx>
    <mdx n="0" f="v">
      <t c="3" si="227">
        <n x="225"/>
        <n x="492"/>
        <n x="235"/>
      </t>
    </mdx>
    <mdx n="0" f="v">
      <t c="3" si="227">
        <n x="225"/>
        <n x="493"/>
        <n x="235"/>
      </t>
    </mdx>
    <mdx n="0" f="v">
      <t c="3" si="227">
        <n x="225"/>
        <n x="508"/>
        <n x="235"/>
      </t>
    </mdx>
    <mdx n="0" f="v">
      <t c="3" si="227">
        <n x="225"/>
        <n x="500"/>
        <n x="235"/>
      </t>
    </mdx>
    <mdx n="0" f="v">
      <t c="3" si="227">
        <n x="225"/>
        <n x="501"/>
        <n x="235"/>
      </t>
    </mdx>
    <mdx n="0" f="v">
      <t c="3" si="227">
        <n x="225"/>
        <n x="502"/>
        <n x="235"/>
      </t>
    </mdx>
    <mdx n="0" f="v">
      <t c="3" si="227">
        <n x="225"/>
        <n x="503"/>
        <n x="235"/>
      </t>
    </mdx>
    <mdx n="0" f="v">
      <t c="3" si="227">
        <n x="225"/>
        <n x="504"/>
        <n x="235"/>
      </t>
    </mdx>
    <mdx n="0" f="v">
      <t c="3" si="227">
        <n x="225"/>
        <n x="497"/>
        <n x="235"/>
      </t>
    </mdx>
    <mdx n="0" f="v">
      <t c="3" si="227">
        <n x="225"/>
        <n x="498"/>
        <n x="235"/>
      </t>
    </mdx>
    <mdx n="0" f="v">
      <t c="3" si="227">
        <n x="225"/>
        <n x="499"/>
        <n x="235"/>
      </t>
    </mdx>
    <mdx n="0" f="v">
      <t c="3" si="227">
        <n x="225"/>
        <n x="509"/>
        <n x="235"/>
      </t>
    </mdx>
    <mdx n="0" f="v">
      <t c="3" si="227">
        <n x="225"/>
        <n x="507"/>
        <n x="235"/>
      </t>
    </mdx>
    <mdx n="0" f="v">
      <t c="3" si="227">
        <n x="225"/>
        <n x="505"/>
        <n x="235"/>
      </t>
    </mdx>
    <mdx n="0" f="v">
      <t c="3" si="227">
        <n x="225"/>
        <n x="506"/>
        <n x="235"/>
      </t>
    </mdx>
    <mdx n="0" f="v">
      <t c="3" si="227">
        <n x="225"/>
        <n x="513"/>
        <n x="235"/>
      </t>
    </mdx>
    <mdx n="0" f="v">
      <t c="3" si="227">
        <n x="225"/>
        <n x="514"/>
        <n x="235"/>
      </t>
    </mdx>
    <mdx n="0" f="v">
      <t c="3" si="227">
        <n x="225"/>
        <n x="515"/>
        <n x="235"/>
      </t>
    </mdx>
    <mdx n="0" f="v">
      <t c="3" si="227">
        <n x="225"/>
        <n x="510"/>
        <n x="235"/>
      </t>
    </mdx>
    <mdx n="0" f="v">
      <t c="3" si="227">
        <n x="225"/>
        <n x="511"/>
        <n x="235"/>
      </t>
    </mdx>
    <mdx n="0" f="v">
      <t c="3" si="227">
        <n x="225"/>
        <n x="512"/>
        <n x="235"/>
      </t>
    </mdx>
    <mdx n="0" f="v">
      <t c="3" si="227">
        <n x="225"/>
        <n x="516"/>
        <n x="235"/>
      </t>
    </mdx>
    <mdx n="0" f="v">
      <t c="3" si="227">
        <n x="225"/>
        <n x="526"/>
        <n x="235"/>
      </t>
    </mdx>
    <mdx n="0" f="v">
      <t c="3" si="227">
        <n x="225"/>
        <n x="519"/>
        <n x="235"/>
      </t>
    </mdx>
    <mdx n="0" f="v">
      <t c="3" si="227">
        <n x="225"/>
        <n x="520"/>
        <n x="235"/>
      </t>
    </mdx>
    <mdx n="0" f="v">
      <t c="3" si="227">
        <n x="225"/>
        <n x="521"/>
        <n x="235"/>
      </t>
    </mdx>
    <mdx n="0" f="v">
      <t c="3" si="227">
        <n x="225"/>
        <n x="517"/>
        <n x="235"/>
      </t>
    </mdx>
    <mdx n="0" f="v">
      <t c="3" si="227">
        <n x="225"/>
        <n x="518"/>
        <n x="235"/>
      </t>
    </mdx>
    <mdx n="0" f="v">
      <t c="3" si="227">
        <n x="225"/>
        <n x="522"/>
        <n x="235"/>
      </t>
    </mdx>
    <mdx n="0" f="v">
      <t c="3" si="227">
        <n x="225"/>
        <n x="523"/>
        <n x="235"/>
      </t>
    </mdx>
    <mdx n="0" f="v">
      <t c="3" si="227">
        <n x="225"/>
        <n x="524"/>
        <n x="235"/>
      </t>
    </mdx>
    <mdx n="0" f="v">
      <t c="3" si="227">
        <n x="225"/>
        <n x="528"/>
        <n x="235"/>
      </t>
    </mdx>
    <mdx n="0" f="v">
      <t c="3" si="227">
        <n x="225"/>
        <n x="529"/>
        <n x="235"/>
      </t>
    </mdx>
    <mdx n="0" f="v">
      <t c="3" si="227">
        <n x="225"/>
        <n x="527"/>
        <n x="235"/>
      </t>
    </mdx>
    <mdx n="0" f="v">
      <t c="3" si="227">
        <n x="225"/>
        <n x="531"/>
        <n x="235"/>
      </t>
    </mdx>
    <mdx n="0" f="v">
      <t c="3" si="227">
        <n x="225"/>
        <n x="532"/>
        <n x="235"/>
      </t>
    </mdx>
    <mdx n="0" f="v">
      <t c="3" si="227">
        <n x="225"/>
        <n x="530"/>
        <n x="235"/>
      </t>
    </mdx>
    <mdx n="0" f="v">
      <t c="3" si="227">
        <n x="225"/>
        <n x="533"/>
        <n x="235"/>
      </t>
    </mdx>
    <mdx n="0" f="v">
      <t c="3" si="227">
        <n x="225"/>
        <n x="535"/>
        <n x="235"/>
      </t>
    </mdx>
    <mdx n="0" f="v">
      <t c="3" si="227">
        <n x="225"/>
        <n x="537"/>
        <n x="235"/>
      </t>
    </mdx>
    <mdx n="0" f="v">
      <t c="3" si="227">
        <n x="225"/>
        <n x="538"/>
        <n x="235"/>
      </t>
    </mdx>
    <mdx n="0" f="v">
      <t c="3" si="227">
        <n x="225"/>
        <n x="536"/>
        <n x="235"/>
      </t>
    </mdx>
    <mdx n="0" f="v">
      <t c="3" si="227">
        <n x="225"/>
        <n x="540"/>
        <n x="235"/>
      </t>
    </mdx>
    <mdx n="0" f="v">
      <t c="3" si="227">
        <n x="225"/>
        <n x="543"/>
        <n x="235"/>
      </t>
    </mdx>
    <mdx n="0" f="v">
      <t c="3" si="227">
        <n x="225"/>
        <n x="541"/>
        <n x="235"/>
      </t>
    </mdx>
    <mdx n="0" f="v">
      <t c="3" si="227">
        <n x="225"/>
        <n x="544"/>
        <n x="235"/>
      </t>
    </mdx>
    <mdx n="0" f="v">
      <t c="3" si="227">
        <n x="225"/>
        <n x="545"/>
        <n x="235"/>
      </t>
    </mdx>
    <mdx n="0" f="v">
      <t c="3" si="227">
        <n x="225"/>
        <n x="542"/>
        <n x="235"/>
      </t>
    </mdx>
    <mdx n="0" f="v">
      <t c="3" si="227">
        <n x="225"/>
        <n x="546"/>
        <n x="235"/>
      </t>
    </mdx>
    <mdx n="0" f="v">
      <t c="3" si="227">
        <n x="225"/>
        <n x="272"/>
        <n x="25"/>
      </t>
    </mdx>
    <mdx n="0" f="v">
      <t c="3" si="227">
        <n x="225"/>
        <n x="273"/>
        <n x="25"/>
      </t>
    </mdx>
    <mdx n="0" f="v">
      <t c="3" si="227">
        <n x="225"/>
        <n x="270"/>
        <n x="25"/>
      </t>
    </mdx>
    <mdx n="0" f="v">
      <t c="3" si="227">
        <n x="225"/>
        <n x="269"/>
        <n x="25"/>
      </t>
    </mdx>
    <mdx n="0" f="v">
      <t c="3" si="227">
        <n x="225"/>
        <n x="268"/>
        <n x="25"/>
      </t>
    </mdx>
    <mdx n="0" f="v">
      <t c="3" si="227">
        <n x="225"/>
        <n x="355"/>
        <n x="25"/>
      </t>
    </mdx>
    <mdx n="0" f="v">
      <t c="3" si="227">
        <n x="225"/>
        <n x="356"/>
        <n x="25"/>
      </t>
    </mdx>
    <mdx n="0" f="v">
      <t c="3" si="227">
        <n x="225"/>
        <n x="357"/>
        <n x="25"/>
      </t>
    </mdx>
    <mdx n="0" f="v">
      <t c="3" si="227">
        <n x="225"/>
        <n x="359"/>
        <n x="25"/>
      </t>
    </mdx>
    <mdx n="0" f="v">
      <t c="3" si="227">
        <n x="225"/>
        <n x="360"/>
        <n x="25"/>
      </t>
    </mdx>
    <mdx n="0" f="v">
      <t c="3" si="227">
        <n x="225"/>
        <n x="361"/>
        <n x="25"/>
      </t>
    </mdx>
    <mdx n="0" f="v">
      <t c="3" si="227">
        <n x="225"/>
        <n x="254"/>
        <n x="25"/>
      </t>
    </mdx>
    <mdx n="0" f="v">
      <t c="3" si="227">
        <n x="225"/>
        <n x="283"/>
        <n x="25"/>
      </t>
    </mdx>
    <mdx n="0" f="v">
      <t c="3" si="227">
        <n x="225"/>
        <n x="547"/>
        <n x="25"/>
      </t>
    </mdx>
    <mdx n="0" f="v">
      <t c="3" si="227">
        <n x="225"/>
        <n x="362"/>
        <n x="25"/>
      </t>
    </mdx>
    <mdx n="0" f="v">
      <t c="3" si="227">
        <n x="225"/>
        <n x="363"/>
        <n x="25"/>
      </t>
    </mdx>
    <mdx n="0" f="v">
      <t c="3" si="227">
        <n x="225"/>
        <n x="364"/>
        <n x="25"/>
      </t>
    </mdx>
    <mdx n="0" f="v">
      <t c="3" si="227">
        <n x="225"/>
        <n x="548"/>
        <n x="25"/>
      </t>
    </mdx>
    <mdx n="0" f="v">
      <t c="3" si="227">
        <n x="225"/>
        <n x="365"/>
        <n x="25"/>
      </t>
    </mdx>
    <mdx n="0" f="v">
      <t c="3" si="227">
        <n x="225"/>
        <n x="366"/>
        <n x="25"/>
      </t>
    </mdx>
    <mdx n="0" f="v">
      <t c="3" si="227">
        <n x="225"/>
        <n x="367"/>
        <n x="25"/>
      </t>
    </mdx>
    <mdx n="0" f="v">
      <t c="3" si="227">
        <n x="225"/>
        <n x="368"/>
        <n x="25"/>
      </t>
    </mdx>
    <mdx n="0" f="v">
      <t c="3" si="227">
        <n x="225"/>
        <n x="369"/>
        <n x="25"/>
      </t>
    </mdx>
    <mdx n="0" f="v">
      <t c="3" si="227">
        <n x="225"/>
        <n x="307"/>
        <n x="25"/>
      </t>
    </mdx>
    <mdx n="0" f="v">
      <t c="3" si="227">
        <n x="225"/>
        <n x="370"/>
        <n x="25"/>
      </t>
    </mdx>
    <mdx n="0" f="v">
      <t c="3" si="227">
        <n x="225"/>
        <n x="371"/>
        <n x="25"/>
      </t>
    </mdx>
    <mdx n="0" f="v">
      <t c="3" si="227">
        <n x="225"/>
        <n x="372"/>
        <n x="25"/>
      </t>
    </mdx>
    <mdx n="0" f="v">
      <t c="3" si="227">
        <n x="225"/>
        <n x="374"/>
        <n x="25"/>
      </t>
    </mdx>
    <mdx n="0" f="v">
      <t c="3" si="227">
        <n x="225"/>
        <n x="375"/>
        <n x="25"/>
      </t>
    </mdx>
    <mdx n="0" f="v">
      <t c="3" si="227">
        <n x="225"/>
        <n x="281"/>
        <n x="25"/>
      </t>
    </mdx>
    <mdx n="0" f="v">
      <t c="3" si="227">
        <n x="225"/>
        <n x="377"/>
        <n x="25"/>
      </t>
    </mdx>
    <mdx n="0" f="v">
      <t c="3" si="227">
        <n x="225"/>
        <n x="280"/>
        <n x="25"/>
      </t>
    </mdx>
    <mdx n="0" f="v">
      <t c="3" si="227">
        <n x="225"/>
        <n x="311"/>
        <n x="25"/>
      </t>
    </mdx>
    <mdx n="0" f="v">
      <t c="3" si="227">
        <n x="225"/>
        <n x="378"/>
        <n x="25"/>
      </t>
    </mdx>
    <mdx n="0" f="v">
      <t c="3" si="227">
        <n x="225"/>
        <n x="379"/>
        <n x="25"/>
      </t>
    </mdx>
    <mdx n="0" f="v">
      <t c="3" si="227">
        <n x="225"/>
        <n x="380"/>
        <n x="25"/>
      </t>
    </mdx>
    <mdx n="0" f="v">
      <t c="3" si="227">
        <n x="225"/>
        <n x="381"/>
        <n x="25"/>
      </t>
    </mdx>
    <mdx n="0" f="v">
      <t c="3" si="227">
        <n x="225"/>
        <n x="382"/>
        <n x="25"/>
      </t>
    </mdx>
    <mdx n="0" f="v">
      <t c="3" si="227">
        <n x="225"/>
        <n x="304"/>
        <n x="25"/>
      </t>
    </mdx>
    <mdx n="0" f="v">
      <t c="3" si="227">
        <n x="225"/>
        <n x="383"/>
        <n x="25"/>
      </t>
    </mdx>
    <mdx n="0" f="v">
      <t c="3" si="227">
        <n x="225"/>
        <n x="384"/>
        <n x="25"/>
      </t>
    </mdx>
    <mdx n="0" f="v">
      <t c="3" si="227">
        <n x="225"/>
        <n x="385"/>
        <n x="25"/>
      </t>
    </mdx>
    <mdx n="0" f="v">
      <t c="3" si="227">
        <n x="225"/>
        <n x="386"/>
        <n x="25"/>
      </t>
    </mdx>
    <mdx n="0" f="v">
      <t c="3" si="227">
        <n x="225"/>
        <n x="387"/>
        <n x="25"/>
      </t>
    </mdx>
    <mdx n="0" f="v">
      <t c="3" si="227">
        <n x="225"/>
        <n x="388"/>
        <n x="25"/>
      </t>
    </mdx>
    <mdx n="0" f="v">
      <t c="3" si="227">
        <n x="225"/>
        <n x="389"/>
        <n x="25"/>
      </t>
    </mdx>
    <mdx n="0" f="v">
      <t c="3" si="227">
        <n x="225"/>
        <n x="390"/>
        <n x="25"/>
      </t>
    </mdx>
    <mdx n="0" f="v">
      <t c="3" si="227">
        <n x="225"/>
        <n x="393"/>
        <n x="25"/>
      </t>
    </mdx>
    <mdx n="0" f="v">
      <t c="3" si="227">
        <n x="225"/>
        <n x="394"/>
        <n x="25"/>
      </t>
    </mdx>
    <mdx n="0" f="v">
      <t c="3" si="227">
        <n x="225"/>
        <n x="395"/>
        <n x="25"/>
      </t>
    </mdx>
    <mdx n="0" f="v">
      <t c="3" si="227">
        <n x="225"/>
        <n x="278"/>
        <n x="25"/>
      </t>
    </mdx>
    <mdx n="0" f="v">
      <t c="3" si="227">
        <n x="225"/>
        <n x="396"/>
        <n x="25"/>
      </t>
    </mdx>
    <mdx n="0" f="v">
      <t c="3" si="227">
        <n x="225"/>
        <n x="397"/>
        <n x="25"/>
      </t>
    </mdx>
    <mdx n="0" f="v">
      <t c="3" si="227">
        <n x="225"/>
        <n x="398"/>
        <n x="25"/>
      </t>
    </mdx>
    <mdx n="0" f="v">
      <t c="3" si="227">
        <n x="225"/>
        <n x="392"/>
        <n x="25"/>
      </t>
    </mdx>
    <mdx n="0" f="v">
      <t c="3" si="227">
        <n x="225"/>
        <n x="404"/>
        <n x="25"/>
      </t>
    </mdx>
    <mdx n="0" f="v">
      <t c="3" si="227">
        <n x="225"/>
        <n x="405"/>
        <n x="25"/>
      </t>
    </mdx>
    <mdx n="0" f="v">
      <t c="3" si="227">
        <n x="225"/>
        <n x="406"/>
        <n x="25"/>
      </t>
    </mdx>
    <mdx n="0" f="v">
      <t c="3" si="227">
        <n x="225"/>
        <n x="407"/>
        <n x="25"/>
      </t>
    </mdx>
    <mdx n="0" f="v">
      <t c="3" si="227">
        <n x="225"/>
        <n x="408"/>
        <n x="25"/>
      </t>
    </mdx>
    <mdx n="0" f="v">
      <t c="3" si="227">
        <n x="225"/>
        <n x="409"/>
        <n x="25"/>
      </t>
    </mdx>
    <mdx n="0" f="v">
      <t c="3" si="227">
        <n x="225"/>
        <n x="410"/>
        <n x="25"/>
      </t>
    </mdx>
    <mdx n="0" f="v">
      <t c="3" si="227">
        <n x="225"/>
        <n x="391"/>
        <n x="25"/>
      </t>
    </mdx>
    <mdx n="0" f="v">
      <t c="3" si="227">
        <n x="225"/>
        <n x="399"/>
        <n x="25"/>
      </t>
    </mdx>
    <mdx n="0" f="v">
      <t c="3" si="227">
        <n x="225"/>
        <n x="400"/>
        <n x="25"/>
      </t>
    </mdx>
    <mdx n="0" f="v">
      <t c="3" si="227">
        <n x="225"/>
        <n x="401"/>
        <n x="25"/>
      </t>
    </mdx>
    <mdx n="0" f="v">
      <t c="3" si="227">
        <n x="225"/>
        <n x="402"/>
        <n x="25"/>
      </t>
    </mdx>
    <mdx n="0" f="v">
      <t c="3" si="227">
        <n x="225"/>
        <n x="277"/>
        <n x="25"/>
      </t>
    </mdx>
    <mdx n="0" f="v">
      <t c="3" si="227">
        <n x="225"/>
        <n x="417"/>
        <n x="25"/>
      </t>
    </mdx>
    <mdx n="0" f="v">
      <t c="3" si="227">
        <n x="225"/>
        <n x="418"/>
        <n x="25"/>
      </t>
    </mdx>
    <mdx n="0" f="v">
      <t c="3" si="227">
        <n x="225"/>
        <n x="419"/>
        <n x="25"/>
      </t>
    </mdx>
    <mdx n="0" f="v">
      <t c="3" si="227">
        <n x="225"/>
        <n x="420"/>
        <n x="25"/>
      </t>
    </mdx>
    <mdx n="0" f="v">
      <t c="3" si="227">
        <n x="225"/>
        <n x="301"/>
        <n x="25"/>
      </t>
    </mdx>
    <mdx n="0" f="v">
      <t c="3" si="227">
        <n x="225"/>
        <n x="299"/>
        <n x="25"/>
      </t>
    </mdx>
    <mdx n="0" f="v">
      <t c="3" si="227">
        <n x="225"/>
        <n x="297"/>
        <n x="25"/>
      </t>
    </mdx>
    <mdx n="0" f="v">
      <t c="3" si="227">
        <n x="225"/>
        <n x="421"/>
        <n x="25"/>
      </t>
    </mdx>
    <mdx n="0" f="v">
      <t c="3" si="227">
        <n x="225"/>
        <n x="411"/>
        <n x="25"/>
      </t>
    </mdx>
    <mdx n="0" f="v">
      <t c="3" si="227">
        <n x="225"/>
        <n x="403"/>
        <n x="25"/>
      </t>
    </mdx>
    <mdx n="0" f="v">
      <t c="3" si="227">
        <n x="225"/>
        <n x="412"/>
        <n x="25"/>
      </t>
    </mdx>
    <mdx n="0" f="v">
      <t c="3" si="227">
        <n x="225"/>
        <n x="413"/>
        <n x="25"/>
      </t>
    </mdx>
    <mdx n="0" f="v">
      <t c="3" si="227">
        <n x="225"/>
        <n x="414"/>
        <n x="25"/>
      </t>
    </mdx>
    <mdx n="0" f="v">
      <t c="3" si="227">
        <n x="225"/>
        <n x="415"/>
        <n x="25"/>
      </t>
    </mdx>
    <mdx n="0" f="v">
      <t c="3" si="227">
        <n x="225"/>
        <n x="416"/>
        <n x="25"/>
      </t>
    </mdx>
    <mdx n="0" f="v">
      <t c="3" si="227">
        <n x="225"/>
        <n x="427"/>
        <n x="25"/>
      </t>
    </mdx>
    <mdx n="0" f="v">
      <t c="3" si="227">
        <n x="225"/>
        <n x="329"/>
        <n x="25"/>
      </t>
    </mdx>
    <mdx n="0" f="v">
      <t c="3" si="227">
        <n x="225"/>
        <n x="428"/>
        <n x="25"/>
      </t>
    </mdx>
    <mdx n="0" f="v">
      <t c="3" si="227">
        <n x="225"/>
        <n x="328"/>
        <n x="25"/>
      </t>
    </mdx>
    <mdx n="0" f="v">
      <t c="3" si="227">
        <n x="225"/>
        <n x="429"/>
        <n x="25"/>
      </t>
    </mdx>
    <mdx n="0" f="v">
      <t c="3" si="227">
        <n x="225"/>
        <n x="430"/>
        <n x="25"/>
      </t>
    </mdx>
    <mdx n="0" f="v">
      <t c="3" si="227">
        <n x="225"/>
        <n x="431"/>
        <n x="25"/>
      </t>
    </mdx>
    <mdx n="0" f="v">
      <t c="3" si="227">
        <n x="225"/>
        <n x="432"/>
        <n x="25"/>
      </t>
    </mdx>
    <mdx n="0" f="v">
      <t c="3" si="227">
        <n x="225"/>
        <n x="422"/>
        <n x="25"/>
      </t>
    </mdx>
    <mdx n="0" f="v">
      <t c="3" si="227">
        <n x="225"/>
        <n x="423"/>
        <n x="25"/>
      </t>
    </mdx>
    <mdx n="0" f="v">
      <t c="3" si="227">
        <n x="225"/>
        <n x="424"/>
        <n x="25"/>
      </t>
    </mdx>
    <mdx n="0" f="v">
      <t c="3" si="227">
        <n x="225"/>
        <n x="425"/>
        <n x="25"/>
      </t>
    </mdx>
    <mdx n="0" f="v">
      <t c="3" si="227">
        <n x="225"/>
        <n x="348"/>
        <n x="25"/>
      </t>
    </mdx>
    <mdx n="0" f="v">
      <t c="3" si="227">
        <n x="225"/>
        <n x="327"/>
        <n x="25"/>
      </t>
    </mdx>
    <mdx n="0" f="v">
      <t c="3" si="227">
        <n x="225"/>
        <n x="426"/>
        <n x="25"/>
      </t>
    </mdx>
    <mdx n="0" f="v">
      <t c="3" si="227">
        <n x="225"/>
        <n x="433"/>
        <n x="25"/>
      </t>
    </mdx>
    <mdx n="0" f="v">
      <t c="3" si="227">
        <n x="225"/>
        <n x="442"/>
        <n x="25"/>
      </t>
    </mdx>
    <mdx n="0" f="v">
      <t c="3" si="227">
        <n x="225"/>
        <n x="443"/>
        <n x="25"/>
      </t>
    </mdx>
    <mdx n="0" f="v">
      <t c="3" si="227">
        <n x="225"/>
        <n x="444"/>
        <n x="25"/>
      </t>
    </mdx>
    <mdx n="0" f="v">
      <t c="3" si="227">
        <n x="225"/>
        <n x="445"/>
        <n x="25"/>
      </t>
    </mdx>
    <mdx n="0" f="v">
      <t c="3" si="227">
        <n x="225"/>
        <n x="446"/>
        <n x="25"/>
      </t>
    </mdx>
    <mdx n="0" f="v">
      <t c="3" si="227">
        <n x="225"/>
        <n x="434"/>
        <n x="25"/>
      </t>
    </mdx>
    <mdx n="0" f="v">
      <t c="3" si="227">
        <n x="225"/>
        <n x="438"/>
        <n x="25"/>
      </t>
    </mdx>
    <mdx n="0" f="v">
      <t c="3" si="227">
        <n x="225"/>
        <n x="350"/>
        <n x="25"/>
      </t>
    </mdx>
    <mdx n="0" f="v">
      <t c="3" si="227">
        <n x="225"/>
        <n x="439"/>
        <n x="25"/>
      </t>
    </mdx>
    <mdx n="0" f="v">
      <t c="3" si="227">
        <n x="225"/>
        <n x="326"/>
        <n x="25"/>
      </t>
    </mdx>
    <mdx n="0" f="v">
      <t c="3" si="227">
        <n x="225"/>
        <n x="435"/>
        <n x="25"/>
      </t>
    </mdx>
    <mdx n="0" f="v">
      <t c="3" si="227">
        <n x="225"/>
        <n x="436"/>
        <n x="25"/>
      </t>
    </mdx>
    <mdx n="0" f="v">
      <t c="3" si="227">
        <n x="225"/>
        <n x="437"/>
        <n x="25"/>
      </t>
    </mdx>
    <mdx n="0" f="v">
      <t c="3" si="227">
        <n x="225"/>
        <n x="294"/>
        <n x="25"/>
      </t>
    </mdx>
    <mdx n="0" f="v">
      <t c="3" si="227">
        <n x="225"/>
        <n x="293"/>
        <n x="25"/>
      </t>
    </mdx>
    <mdx n="0" f="v">
      <t c="3" si="227">
        <n x="225"/>
        <n x="452"/>
        <n x="25"/>
      </t>
    </mdx>
    <mdx n="0" f="v">
      <t c="3" si="227">
        <n x="225"/>
        <n x="276"/>
        <n x="25"/>
      </t>
    </mdx>
    <mdx n="0" f="v">
      <t c="3" si="227">
        <n x="225"/>
        <n x="454"/>
        <n x="25"/>
      </t>
    </mdx>
    <mdx n="0" f="v">
      <t c="3" si="227">
        <n x="225"/>
        <n x="455"/>
        <n x="25"/>
      </t>
    </mdx>
    <mdx n="0" f="v">
      <t c="3" si="227">
        <n x="225"/>
        <n x="456"/>
        <n x="25"/>
      </t>
    </mdx>
    <mdx n="0" f="v">
      <t c="3" si="227">
        <n x="225"/>
        <n x="459"/>
        <n x="25"/>
      </t>
    </mdx>
    <mdx n="0" f="v">
      <t c="3" si="227">
        <n x="225"/>
        <n x="448"/>
        <n x="25"/>
      </t>
    </mdx>
    <mdx n="0" f="v">
      <t c="3" si="227">
        <n x="225"/>
        <n x="449"/>
        <n x="25"/>
      </t>
    </mdx>
    <mdx n="0" f="v">
      <t c="3" si="227">
        <n x="225"/>
        <n x="450"/>
        <n x="25"/>
      </t>
    </mdx>
    <mdx n="0" f="v">
      <t c="3" si="227">
        <n x="225"/>
        <n x="440"/>
        <n x="25"/>
      </t>
    </mdx>
    <mdx n="0" f="v">
      <t c="3" si="227">
        <n x="225"/>
        <n x="441"/>
        <n x="25"/>
      </t>
    </mdx>
    <mdx n="0" f="v">
      <t c="3" si="227">
        <n x="225"/>
        <n x="447"/>
        <n x="25"/>
      </t>
    </mdx>
    <mdx n="0" f="v">
      <t c="3" si="227">
        <n x="225"/>
        <n x="473"/>
        <n x="25"/>
      </t>
    </mdx>
    <mdx n="0" f="v">
      <t c="3" si="227">
        <n x="225"/>
        <n x="346"/>
        <n x="25"/>
      </t>
    </mdx>
    <mdx n="0" f="v">
      <t c="3" si="227">
        <n x="225"/>
        <n x="461"/>
        <n x="25"/>
      </t>
    </mdx>
    <mdx n="0" f="v">
      <t c="3" si="227">
        <n x="225"/>
        <n x="462"/>
        <n x="25"/>
      </t>
    </mdx>
    <mdx n="0" f="v">
      <t c="3" si="227">
        <n x="225"/>
        <n x="463"/>
        <n x="25"/>
      </t>
    </mdx>
    <mdx n="0" f="v">
      <t c="3" si="227">
        <n x="225"/>
        <n x="464"/>
        <n x="25"/>
      </t>
    </mdx>
    <mdx n="0" f="v">
      <t c="3" si="227">
        <n x="225"/>
        <n x="465"/>
        <n x="25"/>
      </t>
    </mdx>
    <mdx n="0" f="v">
      <t c="3" si="227">
        <n x="225"/>
        <n x="466"/>
        <n x="25"/>
      </t>
    </mdx>
    <mdx n="0" f="v">
      <t c="3" si="227">
        <n x="225"/>
        <n x="467"/>
        <n x="25"/>
      </t>
    </mdx>
    <mdx n="0" f="v">
      <t c="3" si="227">
        <n x="225"/>
        <n x="474"/>
        <n x="25"/>
      </t>
    </mdx>
    <mdx n="0" f="v">
      <t c="3" si="227">
        <n x="225"/>
        <n x="451"/>
        <n x="25"/>
      </t>
    </mdx>
    <mdx n="0" f="v">
      <t c="3" si="227">
        <n x="225"/>
        <n x="457"/>
        <n x="25"/>
      </t>
    </mdx>
    <mdx n="0" f="v">
      <t c="3" si="227">
        <n x="225"/>
        <n x="458"/>
        <n x="25"/>
      </t>
    </mdx>
    <mdx n="0" f="v">
      <t c="3" si="227">
        <n x="225"/>
        <n x="475"/>
        <n x="25"/>
      </t>
    </mdx>
    <mdx n="0" f="v">
      <t c="3" si="227">
        <n x="225"/>
        <n x="476"/>
        <n x="25"/>
      </t>
    </mdx>
    <mdx n="0" f="v">
      <t c="3" si="227">
        <n x="225"/>
        <n x="460"/>
        <n x="25"/>
      </t>
    </mdx>
    <mdx n="0" f="v">
      <t c="3" si="227">
        <n x="225"/>
        <n x="468"/>
        <n x="25"/>
      </t>
    </mdx>
    <mdx n="0" f="v">
      <t c="3" si="227">
        <n x="225"/>
        <n x="469"/>
        <n x="25"/>
      </t>
    </mdx>
    <mdx n="0" f="v">
      <t c="3" si="227">
        <n x="225"/>
        <n x="470"/>
        <n x="25"/>
      </t>
    </mdx>
    <mdx n="0" f="v">
      <t c="3" si="227">
        <n x="225"/>
        <n x="484"/>
        <n x="25"/>
      </t>
    </mdx>
    <mdx n="0" f="v">
      <t c="3" si="227">
        <n x="225"/>
        <n x="472"/>
        <n x="25"/>
      </t>
    </mdx>
    <mdx n="0" f="v">
      <t c="3" si="227">
        <n x="225"/>
        <n x="480"/>
        <n x="25"/>
      </t>
    </mdx>
    <mdx n="0" f="v">
      <t c="3" si="227">
        <n x="225"/>
        <n x="481"/>
        <n x="25"/>
      </t>
    </mdx>
    <mdx n="0" f="v">
      <t c="3" si="227">
        <n x="225"/>
        <n x="471"/>
        <n x="25"/>
      </t>
    </mdx>
    <mdx n="0" f="v">
      <t c="3" si="227">
        <n x="225"/>
        <n x="477"/>
        <n x="25"/>
      </t>
    </mdx>
    <mdx n="0" f="v">
      <t c="3" si="227">
        <n x="225"/>
        <n x="478"/>
        <n x="25"/>
      </t>
    </mdx>
    <mdx n="0" f="v">
      <t c="3" si="227">
        <n x="225"/>
        <n x="479"/>
        <n x="25"/>
      </t>
    </mdx>
    <mdx n="0" f="v">
      <t c="3" si="227">
        <n x="225"/>
        <n x="483"/>
        <n x="25"/>
      </t>
    </mdx>
    <mdx n="0" f="v">
      <t c="3" si="227">
        <n x="225"/>
        <n x="485"/>
        <n x="25"/>
      </t>
    </mdx>
    <mdx n="0" f="v">
      <t c="3" si="227">
        <n x="225"/>
        <n x="486"/>
        <n x="25"/>
      </t>
    </mdx>
    <mdx n="0" f="v">
      <t c="3" si="227">
        <n x="225"/>
        <n x="487"/>
        <n x="25"/>
      </t>
    </mdx>
    <mdx n="0" f="v">
      <t c="3" si="227">
        <n x="225"/>
        <n x="488"/>
        <n x="25"/>
      </t>
    </mdx>
    <mdx n="0" f="v">
      <t c="3" si="227">
        <n x="225"/>
        <n x="489"/>
        <n x="25"/>
      </t>
    </mdx>
    <mdx n="0" f="v">
      <t c="3" si="227">
        <n x="225"/>
        <n x="482"/>
        <n x="25"/>
      </t>
    </mdx>
    <mdx n="0" f="v">
      <t c="3" si="227">
        <n x="225"/>
        <n x="491"/>
        <n x="25"/>
      </t>
    </mdx>
    <mdx n="0" f="v">
      <t c="3" si="227">
        <n x="225"/>
        <n x="495"/>
        <n x="25"/>
      </t>
    </mdx>
    <mdx n="0" f="v">
      <t c="3" si="227">
        <n x="225"/>
        <n x="496"/>
        <n x="25"/>
      </t>
    </mdx>
    <mdx n="0" f="v">
      <t c="3" si="227">
        <n x="225"/>
        <n x="494"/>
        <n x="25"/>
      </t>
    </mdx>
    <mdx n="0" f="v">
      <t c="3" si="227">
        <n x="225"/>
        <n x="490"/>
        <n x="25"/>
      </t>
    </mdx>
    <mdx n="0" f="v">
      <t c="3" si="227">
        <n x="225"/>
        <n x="492"/>
        <n x="25"/>
      </t>
    </mdx>
    <mdx n="0" f="v">
      <t c="3" si="227">
        <n x="225"/>
        <n x="493"/>
        <n x="25"/>
      </t>
    </mdx>
    <mdx n="0" f="v">
      <t c="3" si="227">
        <n x="225"/>
        <n x="503"/>
        <n x="25"/>
      </t>
    </mdx>
    <mdx n="0" f="v">
      <t c="3" si="227">
        <n x="225"/>
        <n x="500"/>
        <n x="25"/>
      </t>
    </mdx>
    <mdx n="0" f="v">
      <t c="3" si="227">
        <n x="225"/>
        <n x="501"/>
        <n x="25"/>
      </t>
    </mdx>
    <mdx n="0" f="v">
      <t c="3" si="227">
        <n x="225"/>
        <n x="502"/>
        <n x="25"/>
      </t>
    </mdx>
    <mdx n="0" f="v">
      <t c="3" si="227">
        <n x="225"/>
        <n x="504"/>
        <n x="25"/>
      </t>
    </mdx>
    <mdx n="0" f="v">
      <t c="3" si="227">
        <n x="225"/>
        <n x="508"/>
        <n x="25"/>
      </t>
    </mdx>
    <mdx n="0" f="v">
      <t c="3" si="227">
        <n x="225"/>
        <n x="497"/>
        <n x="25"/>
      </t>
    </mdx>
    <mdx n="0" f="v">
      <t c="3" si="227">
        <n x="225"/>
        <n x="498"/>
        <n x="25"/>
      </t>
    </mdx>
    <mdx n="0" f="v">
      <t c="3" si="227">
        <n x="225"/>
        <n x="499"/>
        <n x="25"/>
      </t>
    </mdx>
    <mdx n="0" f="v">
      <t c="3" si="227">
        <n x="225"/>
        <n x="509"/>
        <n x="25"/>
      </t>
    </mdx>
    <mdx n="0" f="v">
      <t c="3" si="227">
        <n x="225"/>
        <n x="505"/>
        <n x="25"/>
      </t>
    </mdx>
    <mdx n="0" f="v">
      <t c="3" si="227">
        <n x="225"/>
        <n x="506"/>
        <n x="25"/>
      </t>
    </mdx>
    <mdx n="0" f="v">
      <t c="3" si="227">
        <n x="225"/>
        <n x="507"/>
        <n x="25"/>
      </t>
    </mdx>
    <mdx n="0" f="v">
      <t c="3" si="227">
        <n x="225"/>
        <n x="513"/>
        <n x="25"/>
      </t>
    </mdx>
    <mdx n="0" f="v">
      <t c="3" si="227">
        <n x="225"/>
        <n x="514"/>
        <n x="25"/>
      </t>
    </mdx>
    <mdx n="0" f="v">
      <t c="3" si="227">
        <n x="225"/>
        <n x="515"/>
        <n x="25"/>
      </t>
    </mdx>
    <mdx n="0" f="v">
      <t c="3" si="227">
        <n x="225"/>
        <n x="516"/>
        <n x="25"/>
      </t>
    </mdx>
    <mdx n="0" f="v">
      <t c="3" si="227">
        <n x="225"/>
        <n x="510"/>
        <n x="25"/>
      </t>
    </mdx>
    <mdx n="0" f="v">
      <t c="3" si="227">
        <n x="225"/>
        <n x="511"/>
        <n x="25"/>
      </t>
    </mdx>
    <mdx n="0" f="v">
      <t c="3" si="227">
        <n x="225"/>
        <n x="512"/>
        <n x="25"/>
      </t>
    </mdx>
    <mdx n="0" f="v">
      <t c="3" si="227">
        <n x="225"/>
        <n x="519"/>
        <n x="25"/>
      </t>
    </mdx>
    <mdx n="0" f="v">
      <t c="3" si="227">
        <n x="225"/>
        <n x="520"/>
        <n x="25"/>
      </t>
    </mdx>
    <mdx n="0" f="v">
      <t c="3" si="227">
        <n x="225"/>
        <n x="521"/>
        <n x="25"/>
      </t>
    </mdx>
    <mdx n="0" f="v">
      <t c="3" si="227">
        <n x="225"/>
        <n x="525"/>
        <n x="25"/>
      </t>
    </mdx>
    <mdx n="0" f="v">
      <t c="3" si="227">
        <n x="225"/>
        <n x="517"/>
        <n x="25"/>
      </t>
    </mdx>
    <mdx n="0" f="v">
      <t c="3" si="227">
        <n x="225"/>
        <n x="518"/>
        <n x="25"/>
      </t>
    </mdx>
    <mdx n="0" f="v">
      <t c="3" si="227">
        <n x="225"/>
        <n x="522"/>
        <n x="25"/>
      </t>
    </mdx>
    <mdx n="0" f="v">
      <t c="3" si="227">
        <n x="225"/>
        <n x="526"/>
        <n x="25"/>
      </t>
    </mdx>
    <mdx n="0" f="v">
      <t c="3" si="227">
        <n x="225"/>
        <n x="524"/>
        <n x="25"/>
      </t>
    </mdx>
    <mdx n="0" f="v">
      <t c="3" si="227">
        <n x="225"/>
        <n x="523"/>
        <n x="25"/>
      </t>
    </mdx>
    <mdx n="0" f="v">
      <t c="3" si="227">
        <n x="225"/>
        <n x="528"/>
        <n x="25"/>
      </t>
    </mdx>
    <mdx n="0" f="v">
      <t c="3" si="227">
        <n x="225"/>
        <n x="529"/>
        <n x="25"/>
      </t>
    </mdx>
    <mdx n="0" f="v">
      <t c="3" si="227">
        <n x="225"/>
        <n x="527"/>
        <n x="25"/>
      </t>
    </mdx>
    <mdx n="0" f="v">
      <t c="3" si="227">
        <n x="225"/>
        <n x="531"/>
        <n x="25"/>
      </t>
    </mdx>
    <mdx n="0" f="v">
      <t c="3" si="227">
        <n x="225"/>
        <n x="532"/>
        <n x="25"/>
      </t>
    </mdx>
    <mdx n="0" f="v">
      <t c="3" si="227">
        <n x="225"/>
        <n x="530"/>
        <n x="25"/>
      </t>
    </mdx>
    <mdx n="0" f="v">
      <t c="3" si="227">
        <n x="225"/>
        <n x="533"/>
        <n x="25"/>
      </t>
    </mdx>
    <mdx n="0" f="v">
      <t c="3" si="227">
        <n x="225"/>
        <n x="534"/>
        <n x="25"/>
      </t>
    </mdx>
    <mdx n="0" f="v">
      <t c="3" si="227">
        <n x="225"/>
        <n x="535"/>
        <n x="25"/>
      </t>
    </mdx>
    <mdx n="0" f="v">
      <t c="3" si="227">
        <n x="225"/>
        <n x="538"/>
        <n x="25"/>
      </t>
    </mdx>
    <mdx n="0" f="v">
      <t c="3" si="227">
        <n x="225"/>
        <n x="536"/>
        <n x="25"/>
      </t>
    </mdx>
    <mdx n="0" f="v">
      <t c="3" si="227">
        <n x="225"/>
        <n x="537"/>
        <n x="25"/>
      </t>
    </mdx>
    <mdx n="0" f="v">
      <t c="3" si="227">
        <n x="225"/>
        <n x="540"/>
        <n x="25"/>
      </t>
    </mdx>
    <mdx n="0" f="v">
      <t c="3" si="227">
        <n x="225"/>
        <n x="539"/>
        <n x="25"/>
      </t>
    </mdx>
    <mdx n="0" f="v">
      <t c="3" si="227">
        <n x="225"/>
        <n x="543"/>
        <n x="25"/>
      </t>
    </mdx>
    <mdx n="0" f="v">
      <t c="3" si="227">
        <n x="225"/>
        <n x="544"/>
        <n x="25"/>
      </t>
    </mdx>
    <mdx n="0" f="v">
      <t c="3" si="227">
        <n x="225"/>
        <n x="541"/>
        <n x="25"/>
      </t>
    </mdx>
    <mdx n="0" f="v">
      <t c="3" si="227">
        <n x="225"/>
        <n x="545"/>
        <n x="25"/>
      </t>
    </mdx>
    <mdx n="0" f="v">
      <t c="3" si="227">
        <n x="225"/>
        <n x="542"/>
        <n x="25"/>
      </t>
    </mdx>
    <mdx n="0" f="v">
      <t c="3" si="227">
        <n x="225"/>
        <n x="546"/>
        <n x="25"/>
      </t>
    </mdx>
    <mdx n="0" f="v">
      <t c="3" si="227">
        <n x="225"/>
        <n x="272"/>
        <n x="24"/>
      </t>
    </mdx>
    <mdx n="0" f="v">
      <t c="3" si="227">
        <n x="225"/>
        <n x="273"/>
        <n x="24"/>
      </t>
    </mdx>
    <mdx n="0" f="v">
      <t c="3" si="227">
        <n x="225"/>
        <n x="271"/>
        <n x="24"/>
      </t>
    </mdx>
    <mdx n="0" f="v">
      <t c="3" si="227">
        <n x="225"/>
        <n x="270"/>
        <n x="24"/>
      </t>
    </mdx>
    <mdx n="0" f="v">
      <t c="3" si="227">
        <n x="225"/>
        <n x="269"/>
        <n x="24"/>
      </t>
    </mdx>
    <mdx n="0" f="v">
      <t c="3" si="227">
        <n x="225"/>
        <n x="268"/>
        <n x="24"/>
      </t>
    </mdx>
    <mdx n="0" f="v">
      <t c="3" si="227">
        <n x="225"/>
        <n x="355"/>
        <n x="24"/>
      </t>
    </mdx>
    <mdx n="0" f="v">
      <t c="3" si="227">
        <n x="225"/>
        <n x="356"/>
        <n x="24"/>
      </t>
    </mdx>
    <mdx n="0" f="v">
      <t c="3" si="227">
        <n x="225"/>
        <n x="358"/>
        <n x="24"/>
      </t>
    </mdx>
    <mdx n="0" f="v">
      <t c="3" si="227">
        <n x="225"/>
        <n x="359"/>
        <n x="24"/>
      </t>
    </mdx>
    <mdx n="0" f="v">
      <t c="3" si="227">
        <n x="225"/>
        <n x="360"/>
        <n x="24"/>
      </t>
    </mdx>
    <mdx n="0" f="v">
      <t c="3" si="227">
        <n x="225"/>
        <n x="361"/>
        <n x="24"/>
      </t>
    </mdx>
    <mdx n="0" f="v">
      <t c="3" si="227">
        <n x="225"/>
        <n x="255"/>
        <n x="24"/>
      </t>
    </mdx>
    <mdx n="0" f="v">
      <t c="3" si="227">
        <n x="225"/>
        <n x="254"/>
        <n x="24"/>
      </t>
    </mdx>
    <mdx n="0" f="v">
      <t c="3" si="227">
        <n x="225"/>
        <n x="283"/>
        <n x="24"/>
      </t>
    </mdx>
    <mdx n="0" f="v">
      <t c="3" si="227">
        <n x="225"/>
        <n x="547"/>
        <n x="24"/>
      </t>
    </mdx>
    <mdx n="0" f="v">
      <t c="3" si="227">
        <n x="225"/>
        <n x="362"/>
        <n x="24"/>
      </t>
    </mdx>
    <mdx n="0" f="v">
      <t c="3" si="227">
        <n x="225"/>
        <n x="363"/>
        <n x="24"/>
      </t>
    </mdx>
    <mdx n="0" f="v">
      <t c="3" si="227">
        <n x="225"/>
        <n x="364"/>
        <n x="24"/>
      </t>
    </mdx>
    <mdx n="0" f="v">
      <t c="3" si="227">
        <n x="225"/>
        <n x="548"/>
        <n x="24"/>
      </t>
    </mdx>
    <mdx n="0" f="v">
      <t c="3" si="227">
        <n x="225"/>
        <n x="365"/>
        <n x="24"/>
      </t>
    </mdx>
    <mdx n="0" f="v">
      <t c="3" si="227">
        <n x="225"/>
        <n x="366"/>
        <n x="24"/>
      </t>
    </mdx>
    <mdx n="0" f="v">
      <t c="3" si="227">
        <n x="225"/>
        <n x="367"/>
        <n x="24"/>
      </t>
    </mdx>
    <mdx n="0" f="v">
      <t c="3" si="227">
        <n x="225"/>
        <n x="368"/>
        <n x="24"/>
      </t>
    </mdx>
    <mdx n="0" f="v">
      <t c="3" si="227">
        <n x="225"/>
        <n x="369"/>
        <n x="24"/>
      </t>
    </mdx>
    <mdx n="0" f="v">
      <t c="3" si="227">
        <n x="225"/>
        <n x="307"/>
        <n x="24"/>
      </t>
    </mdx>
    <mdx n="0" f="v">
      <t c="3" si="227">
        <n x="225"/>
        <n x="370"/>
        <n x="24"/>
      </t>
    </mdx>
    <mdx n="0" f="v">
      <t c="3" si="227">
        <n x="225"/>
        <n x="371"/>
        <n x="24"/>
      </t>
    </mdx>
    <mdx n="0" f="v">
      <t c="3" si="227">
        <n x="225"/>
        <n x="372"/>
        <n x="24"/>
      </t>
    </mdx>
    <mdx n="0" f="v">
      <t c="3" si="227">
        <n x="225"/>
        <n x="383"/>
        <n x="24"/>
      </t>
    </mdx>
    <mdx n="0" f="v">
      <t c="3" si="227">
        <n x="225"/>
        <n x="373"/>
        <n x="24"/>
      </t>
    </mdx>
    <mdx n="0" f="v">
      <t c="3" si="227">
        <n x="225"/>
        <n x="374"/>
        <n x="24"/>
      </t>
    </mdx>
    <mdx n="0" f="v">
      <t c="3" si="227">
        <n x="225"/>
        <n x="375"/>
        <n x="24"/>
      </t>
    </mdx>
    <mdx n="0" f="v">
      <t c="3" si="227">
        <n x="225"/>
        <n x="281"/>
        <n x="24"/>
      </t>
    </mdx>
    <mdx n="0" f="v">
      <t c="3" si="227">
        <n x="225"/>
        <n x="376"/>
        <n x="24"/>
      </t>
    </mdx>
    <mdx n="0" f="v">
      <t c="3" si="227">
        <n x="225"/>
        <n x="377"/>
        <n x="24"/>
      </t>
    </mdx>
    <mdx n="0" f="v">
      <t c="3" si="227">
        <n x="225"/>
        <n x="280"/>
        <n x="24"/>
      </t>
    </mdx>
    <mdx n="0" f="v">
      <t c="3" si="227">
        <n x="225"/>
        <n x="311"/>
        <n x="24"/>
      </t>
    </mdx>
    <mdx n="0" f="v">
      <t c="3" si="227">
        <n x="225"/>
        <n x="378"/>
        <n x="24"/>
      </t>
    </mdx>
    <mdx n="0" f="v">
      <t c="3" si="227">
        <n x="225"/>
        <n x="379"/>
        <n x="24"/>
      </t>
    </mdx>
    <mdx n="0" f="v">
      <t c="3" si="227">
        <n x="225"/>
        <n x="380"/>
        <n x="24"/>
      </t>
    </mdx>
    <mdx n="0" f="v">
      <t c="3" si="227">
        <n x="225"/>
        <n x="381"/>
        <n x="24"/>
      </t>
    </mdx>
    <mdx n="0" f="v">
      <t c="3" si="227">
        <n x="225"/>
        <n x="382"/>
        <n x="24"/>
      </t>
    </mdx>
    <mdx n="0" f="v">
      <t c="3" si="227">
        <n x="225"/>
        <n x="304"/>
        <n x="24"/>
      </t>
    </mdx>
    <mdx n="0" f="v">
      <t c="3" si="227">
        <n x="225"/>
        <n x="384"/>
        <n x="24"/>
      </t>
    </mdx>
    <mdx n="0" f="v">
      <t c="3" si="227">
        <n x="225"/>
        <n x="385"/>
        <n x="24"/>
      </t>
    </mdx>
    <mdx n="0" f="v">
      <t c="3" si="227">
        <n x="225"/>
        <n x="386"/>
        <n x="24"/>
      </t>
    </mdx>
    <mdx n="0" f="v">
      <t c="3" si="227">
        <n x="225"/>
        <n x="387"/>
        <n x="24"/>
      </t>
    </mdx>
    <mdx n="0" f="v">
      <t c="3" si="227">
        <n x="225"/>
        <n x="388"/>
        <n x="24"/>
      </t>
    </mdx>
    <mdx n="0" f="v">
      <t c="3" si="227">
        <n x="225"/>
        <n x="389"/>
        <n x="24"/>
      </t>
    </mdx>
    <mdx n="0" f="v">
      <t c="3" si="227">
        <n x="225"/>
        <n x="390"/>
        <n x="24"/>
      </t>
    </mdx>
    <mdx n="0" f="v">
      <t c="3" si="227">
        <n x="225"/>
        <n x="393"/>
        <n x="24"/>
      </t>
    </mdx>
    <mdx n="0" f="v">
      <t c="3" si="227">
        <n x="225"/>
        <n x="394"/>
        <n x="24"/>
      </t>
    </mdx>
    <mdx n="0" f="v">
      <t c="3" si="227">
        <n x="225"/>
        <n x="395"/>
        <n x="24"/>
      </t>
    </mdx>
    <mdx n="0" f="v">
      <t c="3" si="227">
        <n x="225"/>
        <n x="278"/>
        <n x="24"/>
      </t>
    </mdx>
    <mdx n="0" f="v">
      <t c="3" si="227">
        <n x="225"/>
        <n x="396"/>
        <n x="24"/>
      </t>
    </mdx>
    <mdx n="0" f="v">
      <t c="3" si="227">
        <n x="225"/>
        <n x="397"/>
        <n x="24"/>
      </t>
    </mdx>
    <mdx n="0" f="v">
      <t c="3" si="227">
        <n x="225"/>
        <n x="398"/>
        <n x="24"/>
      </t>
    </mdx>
    <mdx n="0" f="v">
      <t c="3" si="227">
        <n x="225"/>
        <n x="392"/>
        <n x="24"/>
      </t>
    </mdx>
    <mdx n="0" f="v">
      <t c="3" si="227">
        <n x="225"/>
        <n x="404"/>
        <n x="24"/>
      </t>
    </mdx>
    <mdx n="0" f="v">
      <t c="3" si="227">
        <n x="225"/>
        <n x="405"/>
        <n x="24"/>
      </t>
    </mdx>
    <mdx n="0" f="v">
      <t c="3" si="227">
        <n x="225"/>
        <n x="406"/>
        <n x="24"/>
      </t>
    </mdx>
    <mdx n="0" f="v">
      <t c="3" si="227">
        <n x="225"/>
        <n x="407"/>
        <n x="24"/>
      </t>
    </mdx>
    <mdx n="0" f="v">
      <t c="3" si="227">
        <n x="225"/>
        <n x="408"/>
        <n x="24"/>
      </t>
    </mdx>
    <mdx n="0" f="v">
      <t c="3" si="227">
        <n x="225"/>
        <n x="409"/>
        <n x="24"/>
      </t>
    </mdx>
    <mdx n="0" f="v">
      <t c="3" si="227">
        <n x="225"/>
        <n x="410"/>
        <n x="24"/>
      </t>
    </mdx>
    <mdx n="0" f="v">
      <t c="3" si="227">
        <n x="225"/>
        <n x="391"/>
        <n x="24"/>
      </t>
    </mdx>
    <mdx n="0" f="v">
      <t c="3" si="227">
        <n x="225"/>
        <n x="399"/>
        <n x="24"/>
      </t>
    </mdx>
    <mdx n="0" f="v">
      <t c="3" si="227">
        <n x="225"/>
        <n x="400"/>
        <n x="24"/>
      </t>
    </mdx>
    <mdx n="0" f="v">
      <t c="3" si="227">
        <n x="225"/>
        <n x="401"/>
        <n x="24"/>
      </t>
    </mdx>
    <mdx n="0" f="v">
      <t c="3" si="227">
        <n x="225"/>
        <n x="402"/>
        <n x="24"/>
      </t>
    </mdx>
    <mdx n="0" f="v">
      <t c="3" si="227">
        <n x="225"/>
        <n x="277"/>
        <n x="24"/>
      </t>
    </mdx>
    <mdx n="0" f="v">
      <t c="3" si="227">
        <n x="225"/>
        <n x="417"/>
        <n x="24"/>
      </t>
    </mdx>
    <mdx n="0" f="v">
      <t c="3" si="227">
        <n x="225"/>
        <n x="418"/>
        <n x="24"/>
      </t>
    </mdx>
    <mdx n="0" f="v">
      <t c="3" si="227">
        <n x="225"/>
        <n x="419"/>
        <n x="24"/>
      </t>
    </mdx>
    <mdx n="0" f="v">
      <t c="3" si="227">
        <n x="225"/>
        <n x="420"/>
        <n x="24"/>
      </t>
    </mdx>
    <mdx n="0" f="v">
      <t c="3" si="227">
        <n x="225"/>
        <n x="301"/>
        <n x="24"/>
      </t>
    </mdx>
    <mdx n="0" f="v">
      <t c="3" si="227">
        <n x="225"/>
        <n x="299"/>
        <n x="24"/>
      </t>
    </mdx>
    <mdx n="0" f="v">
      <t c="3" si="227">
        <n x="225"/>
        <n x="421"/>
        <n x="24"/>
      </t>
    </mdx>
    <mdx n="0" f="v">
      <t c="3" si="227">
        <n x="225"/>
        <n x="411"/>
        <n x="24"/>
      </t>
    </mdx>
    <mdx n="0" f="v">
      <t c="3" si="227">
        <n x="225"/>
        <n x="403"/>
        <n x="24"/>
      </t>
    </mdx>
    <mdx n="0" f="v">
      <t c="3" si="227">
        <n x="225"/>
        <n x="412"/>
        <n x="24"/>
      </t>
    </mdx>
    <mdx n="0" f="v">
      <t c="3" si="227">
        <n x="225"/>
        <n x="413"/>
        <n x="24"/>
      </t>
    </mdx>
    <mdx n="0" f="v">
      <t c="3" si="227">
        <n x="225"/>
        <n x="414"/>
        <n x="24"/>
      </t>
    </mdx>
    <mdx n="0" f="v">
      <t c="3" si="227">
        <n x="225"/>
        <n x="415"/>
        <n x="24"/>
      </t>
    </mdx>
    <mdx n="0" f="v">
      <t c="3" si="227">
        <n x="225"/>
        <n x="416"/>
        <n x="24"/>
      </t>
    </mdx>
    <mdx n="0" f="v">
      <t c="3" si="227">
        <n x="225"/>
        <n x="427"/>
        <n x="24"/>
      </t>
    </mdx>
    <mdx n="0" f="v">
      <t c="3" si="227">
        <n x="225"/>
        <n x="329"/>
        <n x="24"/>
      </t>
    </mdx>
    <mdx n="0" f="v">
      <t c="3" si="227">
        <n x="225"/>
        <n x="428"/>
        <n x="24"/>
      </t>
    </mdx>
    <mdx n="0" f="v">
      <t c="3" si="227">
        <n x="225"/>
        <n x="328"/>
        <n x="24"/>
      </t>
    </mdx>
    <mdx n="0" f="v">
      <t c="3" si="227">
        <n x="225"/>
        <n x="429"/>
        <n x="24"/>
      </t>
    </mdx>
    <mdx n="0" f="v">
      <t c="3" si="227">
        <n x="225"/>
        <n x="430"/>
        <n x="24"/>
      </t>
    </mdx>
    <mdx n="0" f="v">
      <t c="3" si="227">
        <n x="225"/>
        <n x="431"/>
        <n x="24"/>
      </t>
    </mdx>
    <mdx n="0" f="v">
      <t c="3" si="227">
        <n x="225"/>
        <n x="432"/>
        <n x="24"/>
      </t>
    </mdx>
    <mdx n="0" f="v">
      <t c="3" si="227">
        <n x="225"/>
        <n x="422"/>
        <n x="24"/>
      </t>
    </mdx>
    <mdx n="0" f="v">
      <t c="3" si="227">
        <n x="225"/>
        <n x="423"/>
        <n x="24"/>
      </t>
    </mdx>
    <mdx n="0" f="v">
      <t c="3" si="227">
        <n x="225"/>
        <n x="424"/>
        <n x="24"/>
      </t>
    </mdx>
    <mdx n="0" f="v">
      <t c="3" si="227">
        <n x="225"/>
        <n x="425"/>
        <n x="24"/>
      </t>
    </mdx>
    <mdx n="0" f="v">
      <t c="3" si="227">
        <n x="225"/>
        <n x="348"/>
        <n x="24"/>
      </t>
    </mdx>
    <mdx n="0" f="v">
      <t c="3" si="227">
        <n x="225"/>
        <n x="327"/>
        <n x="24"/>
      </t>
    </mdx>
    <mdx n="0" f="v">
      <t c="3" si="227">
        <n x="225"/>
        <n x="426"/>
        <n x="24"/>
      </t>
    </mdx>
    <mdx n="0" f="v">
      <t c="3" si="227">
        <n x="225"/>
        <n x="433"/>
        <n x="24"/>
      </t>
    </mdx>
    <mdx n="0" f="v">
      <t c="3" si="227">
        <n x="225"/>
        <n x="442"/>
        <n x="24"/>
      </t>
    </mdx>
    <mdx n="0" f="v">
      <t c="3" si="227">
        <n x="225"/>
        <n x="443"/>
        <n x="24"/>
      </t>
    </mdx>
    <mdx n="0" f="v">
      <t c="3" si="227">
        <n x="225"/>
        <n x="444"/>
        <n x="24"/>
      </t>
    </mdx>
    <mdx n="0" f="v">
      <t c="3" si="227">
        <n x="225"/>
        <n x="445"/>
        <n x="24"/>
      </t>
    </mdx>
    <mdx n="0" f="v">
      <t c="3" si="227">
        <n x="225"/>
        <n x="446"/>
        <n x="24"/>
      </t>
    </mdx>
    <mdx n="0" f="v">
      <t c="3" si="227">
        <n x="225"/>
        <n x="434"/>
        <n x="24"/>
      </t>
    </mdx>
    <mdx n="0" f="v">
      <t c="3" si="227">
        <n x="225"/>
        <n x="438"/>
        <n x="24"/>
      </t>
    </mdx>
    <mdx n="0" f="v">
      <t c="3" si="227">
        <n x="225"/>
        <n x="350"/>
        <n x="24"/>
      </t>
    </mdx>
    <mdx n="0" f="v">
      <t c="3" si="227">
        <n x="225"/>
        <n x="439"/>
        <n x="24"/>
      </t>
    </mdx>
    <mdx n="0" f="v">
      <t c="3" si="227">
        <n x="225"/>
        <n x="326"/>
        <n x="24"/>
      </t>
    </mdx>
    <mdx n="0" f="v">
      <t c="3" si="227">
        <n x="225"/>
        <n x="435"/>
        <n x="24"/>
      </t>
    </mdx>
    <mdx n="0" f="v">
      <t c="3" si="227">
        <n x="225"/>
        <n x="436"/>
        <n x="24"/>
      </t>
    </mdx>
    <mdx n="0" f="v">
      <t c="3" si="227">
        <n x="225"/>
        <n x="437"/>
        <n x="24"/>
      </t>
    </mdx>
    <mdx n="0" f="v">
      <t c="3" si="227">
        <n x="225"/>
        <n x="294"/>
        <n x="24"/>
      </t>
    </mdx>
    <mdx n="0" f="v">
      <t c="3" si="227">
        <n x="225"/>
        <n x="293"/>
        <n x="24"/>
      </t>
    </mdx>
    <mdx n="0" f="v">
      <t c="3" si="227">
        <n x="225"/>
        <n x="452"/>
        <n x="24"/>
      </t>
    </mdx>
    <mdx n="0" f="v">
      <t c="3" si="227">
        <n x="225"/>
        <n x="276"/>
        <n x="24"/>
      </t>
    </mdx>
    <mdx n="0" f="v">
      <t c="3" si="227">
        <n x="225"/>
        <n x="453"/>
        <n x="24"/>
      </t>
    </mdx>
    <mdx n="0" f="v">
      <t c="3" si="227">
        <n x="225"/>
        <n x="454"/>
        <n x="24"/>
      </t>
    </mdx>
    <mdx n="0" f="v">
      <t c="3" si="227">
        <n x="225"/>
        <n x="455"/>
        <n x="24"/>
      </t>
    </mdx>
    <mdx n="0" f="v">
      <t c="3" si="227">
        <n x="225"/>
        <n x="456"/>
        <n x="24"/>
      </t>
    </mdx>
    <mdx n="0" f="v">
      <t c="3" si="227">
        <n x="225"/>
        <n x="448"/>
        <n x="24"/>
      </t>
    </mdx>
    <mdx n="0" f="v">
      <t c="3" si="227">
        <n x="225"/>
        <n x="449"/>
        <n x="24"/>
      </t>
    </mdx>
    <mdx n="0" f="v">
      <t c="3" si="227">
        <n x="225"/>
        <n x="450"/>
        <n x="24"/>
      </t>
    </mdx>
    <mdx n="0" f="v">
      <t c="3" si="227">
        <n x="225"/>
        <n x="440"/>
        <n x="24"/>
      </t>
    </mdx>
    <mdx n="0" f="v">
      <t c="3" si="227">
        <n x="225"/>
        <n x="441"/>
        <n x="24"/>
      </t>
    </mdx>
    <mdx n="0" f="v">
      <t c="3" si="227">
        <n x="225"/>
        <n x="447"/>
        <n x="24"/>
      </t>
    </mdx>
    <mdx n="0" f="v">
      <t c="3" si="227">
        <n x="225"/>
        <n x="459"/>
        <n x="24"/>
      </t>
    </mdx>
    <mdx n="0" f="v">
      <t c="3" si="227">
        <n x="225"/>
        <n x="346"/>
        <n x="24"/>
      </t>
    </mdx>
    <mdx n="0" f="v">
      <t c="3" si="227">
        <n x="225"/>
        <n x="461"/>
        <n x="24"/>
      </t>
    </mdx>
    <mdx n="0" f="v">
      <t c="3" si="227">
        <n x="225"/>
        <n x="462"/>
        <n x="24"/>
      </t>
    </mdx>
    <mdx n="0" f="v">
      <t c="3" si="227">
        <n x="225"/>
        <n x="463"/>
        <n x="24"/>
      </t>
    </mdx>
    <mdx n="0" f="v">
      <t c="3" si="227">
        <n x="225"/>
        <n x="464"/>
        <n x="24"/>
      </t>
    </mdx>
    <mdx n="0" f="v">
      <t c="3" si="227">
        <n x="225"/>
        <n x="465"/>
        <n x="24"/>
      </t>
    </mdx>
    <mdx n="0" f="v">
      <t c="3" si="227">
        <n x="225"/>
        <n x="466"/>
        <n x="24"/>
      </t>
    </mdx>
    <mdx n="0" f="v">
      <t c="3" si="227">
        <n x="225"/>
        <n x="467"/>
        <n x="24"/>
      </t>
    </mdx>
    <mdx n="0" f="v">
      <t c="3" si="227">
        <n x="225"/>
        <n x="473"/>
        <n x="24"/>
      </t>
    </mdx>
    <mdx n="0" f="v">
      <t c="3" si="227">
        <n x="225"/>
        <n x="474"/>
        <n x="24"/>
      </t>
    </mdx>
    <mdx n="0" f="v">
      <t c="3" si="227">
        <n x="225"/>
        <n x="451"/>
        <n x="24"/>
      </t>
    </mdx>
    <mdx n="0" f="v">
      <t c="3" si="227">
        <n x="225"/>
        <n x="457"/>
        <n x="24"/>
      </t>
    </mdx>
    <mdx n="0" f="v">
      <t c="3" si="227">
        <n x="225"/>
        <n x="458"/>
        <n x="24"/>
      </t>
    </mdx>
    <mdx n="0" f="v">
      <t c="3" si="227">
        <n x="225"/>
        <n x="475"/>
        <n x="24"/>
      </t>
    </mdx>
    <mdx n="0" f="v">
      <t c="3" si="227">
        <n x="225"/>
        <n x="476"/>
        <n x="24"/>
      </t>
    </mdx>
    <mdx n="0" f="v">
      <t c="3" si="227">
        <n x="225"/>
        <n x="460"/>
        <n x="24"/>
      </t>
    </mdx>
    <mdx n="0" f="v">
      <t c="3" si="227">
        <n x="225"/>
        <n x="468"/>
        <n x="24"/>
      </t>
    </mdx>
    <mdx n="0" f="v">
      <t c="3" si="227">
        <n x="225"/>
        <n x="469"/>
        <n x="24"/>
      </t>
    </mdx>
    <mdx n="0" f="v">
      <t c="3" si="227">
        <n x="225"/>
        <n x="470"/>
        <n x="24"/>
      </t>
    </mdx>
    <mdx n="0" f="v">
      <t c="3" si="227">
        <n x="225"/>
        <n x="472"/>
        <n x="24"/>
      </t>
    </mdx>
    <mdx n="0" f="v">
      <t c="3" si="227">
        <n x="225"/>
        <n x="480"/>
        <n x="24"/>
      </t>
    </mdx>
    <mdx n="0" f="v">
      <t c="3" si="227">
        <n x="225"/>
        <n x="481"/>
        <n x="24"/>
      </t>
    </mdx>
    <mdx n="0" f="v">
      <t c="3" si="227">
        <n x="225"/>
        <n x="471"/>
        <n x="24"/>
      </t>
    </mdx>
    <mdx n="0" f="v">
      <t c="3" si="227">
        <n x="225"/>
        <n x="477"/>
        <n x="24"/>
      </t>
    </mdx>
    <mdx n="0" f="v">
      <t c="3" si="227">
        <n x="225"/>
        <n x="478"/>
        <n x="24"/>
      </t>
    </mdx>
    <mdx n="0" f="v">
      <t c="3" si="227">
        <n x="225"/>
        <n x="479"/>
        <n x="24"/>
      </t>
    </mdx>
    <mdx n="0" f="v">
      <t c="3" si="227">
        <n x="225"/>
        <n x="484"/>
        <n x="24"/>
      </t>
    </mdx>
    <mdx n="0" f="v">
      <t c="3" si="227">
        <n x="225"/>
        <n x="483"/>
        <n x="24"/>
      </t>
    </mdx>
    <mdx n="0" f="v">
      <t c="3" si="227">
        <n x="225"/>
        <n x="485"/>
        <n x="24"/>
      </t>
    </mdx>
    <mdx n="0" f="v">
      <t c="3" si="227">
        <n x="225"/>
        <n x="486"/>
        <n x="24"/>
      </t>
    </mdx>
    <mdx n="0" f="v">
      <t c="3" si="227">
        <n x="225"/>
        <n x="487"/>
        <n x="24"/>
      </t>
    </mdx>
    <mdx n="0" f="v">
      <t c="3" si="227">
        <n x="225"/>
        <n x="488"/>
        <n x="24"/>
      </t>
    </mdx>
    <mdx n="0" f="v">
      <t c="3" si="227">
        <n x="225"/>
        <n x="489"/>
        <n x="24"/>
      </t>
    </mdx>
    <mdx n="0" f="v">
      <t c="3" si="227">
        <n x="225"/>
        <n x="482"/>
        <n x="24"/>
      </t>
    </mdx>
    <mdx n="0" f="v">
      <t c="3" si="227">
        <n x="225"/>
        <n x="491"/>
        <n x="24"/>
      </t>
    </mdx>
    <mdx n="0" f="v">
      <t c="3" si="227">
        <n x="225"/>
        <n x="495"/>
        <n x="24"/>
      </t>
    </mdx>
    <mdx n="0" f="v">
      <t c="3" si="227">
        <n x="225"/>
        <n x="496"/>
        <n x="24"/>
      </t>
    </mdx>
    <mdx n="0" f="v">
      <t c="3" si="227">
        <n x="225"/>
        <n x="490"/>
        <n x="24"/>
      </t>
    </mdx>
    <mdx n="0" f="v">
      <t c="3" si="227">
        <n x="225"/>
        <n x="492"/>
        <n x="24"/>
      </t>
    </mdx>
    <mdx n="0" f="v">
      <t c="3" si="227">
        <n x="225"/>
        <n x="493"/>
        <n x="24"/>
      </t>
    </mdx>
    <mdx n="0" f="v">
      <t c="3" si="227">
        <n x="225"/>
        <n x="494"/>
        <n x="24"/>
      </t>
    </mdx>
    <mdx n="0" f="v">
      <t c="3" si="227">
        <n x="225"/>
        <n x="504"/>
        <n x="24"/>
      </t>
    </mdx>
    <mdx n="0" f="v">
      <t c="3" si="227">
        <n x="225"/>
        <n x="503"/>
        <n x="24"/>
      </t>
    </mdx>
    <mdx n="0" f="v">
      <t c="3" si="227">
        <n x="225"/>
        <n x="500"/>
        <n x="24"/>
      </t>
    </mdx>
    <mdx n="0" f="v">
      <t c="3" si="227">
        <n x="225"/>
        <n x="501"/>
        <n x="24"/>
      </t>
    </mdx>
    <mdx n="0" f="v">
      <t c="3" si="227">
        <n x="225"/>
        <n x="502"/>
        <n x="24"/>
      </t>
    </mdx>
    <mdx n="0" f="v">
      <t c="3" si="227">
        <n x="225"/>
        <n x="508"/>
        <n x="24"/>
      </t>
    </mdx>
    <mdx n="0" f="v">
      <t c="3" si="227">
        <n x="225"/>
        <n x="497"/>
        <n x="24"/>
      </t>
    </mdx>
    <mdx n="0" f="v">
      <t c="3" si="227">
        <n x="225"/>
        <n x="498"/>
        <n x="24"/>
      </t>
    </mdx>
    <mdx n="0" f="v">
      <t c="3" si="227">
        <n x="225"/>
        <n x="499"/>
        <n x="24"/>
      </t>
    </mdx>
    <mdx n="0" f="v">
      <t c="3" si="227">
        <n x="225"/>
        <n x="507"/>
        <n x="24"/>
      </t>
    </mdx>
    <mdx n="0" f="v">
      <t c="3" si="227">
        <n x="225"/>
        <n x="509"/>
        <n x="24"/>
      </t>
    </mdx>
    <mdx n="0" f="v">
      <t c="3" si="227">
        <n x="225"/>
        <n x="505"/>
        <n x="24"/>
      </t>
    </mdx>
    <mdx n="0" f="v">
      <t c="3" si="227">
        <n x="225"/>
        <n x="506"/>
        <n x="24"/>
      </t>
    </mdx>
    <mdx n="0" f="v">
      <t c="3" si="227">
        <n x="225"/>
        <n x="513"/>
        <n x="24"/>
      </t>
    </mdx>
    <mdx n="0" f="v">
      <t c="3" si="227">
        <n x="225"/>
        <n x="514"/>
        <n x="24"/>
      </t>
    </mdx>
    <mdx n="0" f="v">
      <t c="3" si="227">
        <n x="225"/>
        <n x="515"/>
        <n x="24"/>
      </t>
    </mdx>
    <mdx n="0" f="v">
      <t c="3" si="227">
        <n x="225"/>
        <n x="516"/>
        <n x="24"/>
      </t>
    </mdx>
    <mdx n="0" f="v">
      <t c="3" si="227">
        <n x="225"/>
        <n x="510"/>
        <n x="24"/>
      </t>
    </mdx>
    <mdx n="0" f="v">
      <t c="3" si="227">
        <n x="225"/>
        <n x="511"/>
        <n x="24"/>
      </t>
    </mdx>
    <mdx n="0" f="v">
      <t c="3" si="227">
        <n x="225"/>
        <n x="512"/>
        <n x="24"/>
      </t>
    </mdx>
    <mdx n="0" f="v">
      <t c="3" si="227">
        <n x="225"/>
        <n x="525"/>
        <n x="24"/>
      </t>
    </mdx>
    <mdx n="0" f="v">
      <t c="3" si="227">
        <n x="225"/>
        <n x="519"/>
        <n x="24"/>
      </t>
    </mdx>
    <mdx n="0" f="v">
      <t c="3" si="227">
        <n x="225"/>
        <n x="520"/>
        <n x="24"/>
      </t>
    </mdx>
    <mdx n="0" f="v">
      <t c="3" si="227">
        <n x="225"/>
        <n x="521"/>
        <n x="24"/>
      </t>
    </mdx>
    <mdx n="0" f="v">
      <t c="3" si="227">
        <n x="225"/>
        <n x="526"/>
        <n x="24"/>
      </t>
    </mdx>
    <mdx n="0" f="v">
      <t c="3" si="227">
        <n x="225"/>
        <n x="517"/>
        <n x="24"/>
      </t>
    </mdx>
    <mdx n="0" f="v">
      <t c="3" si="227">
        <n x="225"/>
        <n x="518"/>
        <n x="24"/>
      </t>
    </mdx>
    <mdx n="0" f="v">
      <t c="3" si="227">
        <n x="225"/>
        <n x="522"/>
        <n x="24"/>
      </t>
    </mdx>
    <mdx n="0" f="v">
      <t c="3" si="227">
        <n x="225"/>
        <n x="524"/>
        <n x="24"/>
      </t>
    </mdx>
    <mdx n="0" f="v">
      <t c="3" si="227">
        <n x="225"/>
        <n x="523"/>
        <n x="24"/>
      </t>
    </mdx>
    <mdx n="0" f="v">
      <t c="3" si="227">
        <n x="225"/>
        <n x="528"/>
        <n x="24"/>
      </t>
    </mdx>
    <mdx n="0" f="v">
      <t c="3" si="227">
        <n x="225"/>
        <n x="529"/>
        <n x="24"/>
      </t>
    </mdx>
    <mdx n="0" f="v">
      <t c="3" si="227">
        <n x="225"/>
        <n x="527"/>
        <n x="24"/>
      </t>
    </mdx>
    <mdx n="0" f="v">
      <t c="3" si="227">
        <n x="225"/>
        <n x="531"/>
        <n x="24"/>
      </t>
    </mdx>
    <mdx n="0" f="v">
      <t c="3" si="227">
        <n x="225"/>
        <n x="532"/>
        <n x="24"/>
      </t>
    </mdx>
    <mdx n="0" f="v">
      <t c="3" si="227">
        <n x="225"/>
        <n x="530"/>
        <n x="24"/>
      </t>
    </mdx>
    <mdx n="0" f="v">
      <t c="3" si="227">
        <n x="225"/>
        <n x="533"/>
        <n x="24"/>
      </t>
    </mdx>
    <mdx n="0" f="v">
      <t c="3" si="227">
        <n x="225"/>
        <n x="534"/>
        <n x="24"/>
      </t>
    </mdx>
    <mdx n="0" f="v">
      <t c="3" si="227">
        <n x="225"/>
        <n x="535"/>
        <n x="24"/>
      </t>
    </mdx>
    <mdx n="0" f="v">
      <t c="3" si="227">
        <n x="225"/>
        <n x="538"/>
        <n x="24"/>
      </t>
    </mdx>
    <mdx n="0" f="v">
      <t c="3" si="227">
        <n x="225"/>
        <n x="536"/>
        <n x="24"/>
      </t>
    </mdx>
    <mdx n="0" f="v">
      <t c="3" si="227">
        <n x="225"/>
        <n x="537"/>
        <n x="24"/>
      </t>
    </mdx>
    <mdx n="0" f="v">
      <t c="3" si="227">
        <n x="225"/>
        <n x="539"/>
        <n x="24"/>
      </t>
    </mdx>
    <mdx n="0" f="v">
      <t c="3" si="227">
        <n x="225"/>
        <n x="540"/>
        <n x="24"/>
      </t>
    </mdx>
    <mdx n="0" f="v">
      <t c="3" si="227">
        <n x="225"/>
        <n x="543"/>
        <n x="24"/>
      </t>
    </mdx>
    <mdx n="0" f="v">
      <t c="3" si="227">
        <n x="225"/>
        <n x="541"/>
        <n x="24"/>
      </t>
    </mdx>
    <mdx n="0" f="v">
      <t c="3" si="227">
        <n x="225"/>
        <n x="544"/>
        <n x="24"/>
      </t>
    </mdx>
    <mdx n="0" f="v">
      <t c="3" si="227">
        <n x="225"/>
        <n x="545"/>
        <n x="24"/>
      </t>
    </mdx>
    <mdx n="0" f="v">
      <t c="3" si="227">
        <n x="225"/>
        <n x="542"/>
        <n x="24"/>
      </t>
    </mdx>
    <mdx n="0" f="v">
      <t c="3" si="227">
        <n x="225"/>
        <n x="546"/>
        <n x="24"/>
      </t>
    </mdx>
    <mdx n="0" f="v">
      <t c="3" si="227">
        <n x="225"/>
        <n x="272"/>
        <n x="23"/>
      </t>
    </mdx>
    <mdx n="0" f="v">
      <t c="3" si="227">
        <n x="225"/>
        <n x="271"/>
        <n x="23"/>
      </t>
    </mdx>
    <mdx n="0" f="v">
      <t c="3" si="227">
        <n x="225"/>
        <n x="270"/>
        <n x="23"/>
      </t>
    </mdx>
    <mdx n="0" f="v">
      <t c="3" si="227">
        <n x="225"/>
        <n x="269"/>
        <n x="23"/>
      </t>
    </mdx>
    <mdx n="0" f="v">
      <t c="3" si="227">
        <n x="225"/>
        <n x="356"/>
        <n x="23"/>
      </t>
    </mdx>
    <mdx n="0" f="v">
      <t c="3" si="227">
        <n x="225"/>
        <n x="357"/>
        <n x="23"/>
      </t>
    </mdx>
    <mdx n="0" f="v">
      <t c="3" si="227">
        <n x="225"/>
        <n x="358"/>
        <n x="23"/>
      </t>
    </mdx>
    <mdx n="0" f="v">
      <t c="3" si="227">
        <n x="225"/>
        <n x="359"/>
        <n x="23"/>
      </t>
    </mdx>
    <mdx n="0" f="v">
      <t c="3" si="227">
        <n x="225"/>
        <n x="360"/>
        <n x="23"/>
      </t>
    </mdx>
    <mdx n="0" f="v">
      <t c="3" si="227">
        <n x="225"/>
        <n x="361"/>
        <n x="23"/>
      </t>
    </mdx>
    <mdx n="0" f="v">
      <t c="3" si="227">
        <n x="225"/>
        <n x="254"/>
        <n x="23"/>
      </t>
    </mdx>
    <mdx n="0" f="v">
      <t c="3" si="227">
        <n x="225"/>
        <n x="283"/>
        <n x="23"/>
      </t>
    </mdx>
    <mdx n="0" f="v">
      <t c="3" si="227">
        <n x="225"/>
        <n x="547"/>
        <n x="23"/>
      </t>
    </mdx>
    <mdx n="0" f="v">
      <t c="3" si="227">
        <n x="225"/>
        <n x="362"/>
        <n x="23"/>
      </t>
    </mdx>
    <mdx n="0" f="v">
      <t c="3" si="227">
        <n x="225"/>
        <n x="363"/>
        <n x="23"/>
      </t>
    </mdx>
    <mdx n="0" f="v">
      <t c="3" si="227">
        <n x="225"/>
        <n x="548"/>
        <n x="23"/>
      </t>
    </mdx>
    <mdx n="0" f="v">
      <t c="3" si="227">
        <n x="225"/>
        <n x="365"/>
        <n x="23"/>
      </t>
    </mdx>
    <mdx n="0" f="v">
      <t c="3" si="227">
        <n x="225"/>
        <n x="366"/>
        <n x="23"/>
      </t>
    </mdx>
    <mdx n="0" f="v">
      <t c="3" si="227">
        <n x="225"/>
        <n x="367"/>
        <n x="23"/>
      </t>
    </mdx>
    <mdx n="0" f="v">
      <t c="3" si="227">
        <n x="225"/>
        <n x="369"/>
        <n x="23"/>
      </t>
    </mdx>
    <mdx n="0" f="v">
      <t c="3" si="227">
        <n x="225"/>
        <n x="307"/>
        <n x="23"/>
      </t>
    </mdx>
    <mdx n="0" f="v">
      <t c="3" si="227">
        <n x="225"/>
        <n x="370"/>
        <n x="23"/>
      </t>
    </mdx>
    <mdx n="0" f="v">
      <t c="3" si="227">
        <n x="225"/>
        <n x="371"/>
        <n x="23"/>
      </t>
    </mdx>
    <mdx n="0" f="v">
      <t c="3" si="227">
        <n x="225"/>
        <n x="372"/>
        <n x="23"/>
      </t>
    </mdx>
    <mdx n="0" f="v">
      <t c="3" si="227">
        <n x="225"/>
        <n x="316"/>
        <n x="23"/>
      </t>
    </mdx>
    <mdx n="0" f="v">
      <t c="3" si="227">
        <n x="225"/>
        <n x="374"/>
        <n x="23"/>
      </t>
    </mdx>
    <mdx n="0" f="v">
      <t c="3" si="227">
        <n x="225"/>
        <n x="375"/>
        <n x="23"/>
      </t>
    </mdx>
    <mdx n="0" f="v">
      <t c="3" si="227">
        <n x="225"/>
        <n x="281"/>
        <n x="23"/>
      </t>
    </mdx>
    <mdx n="0" f="v">
      <t c="3" si="227">
        <n x="225"/>
        <n x="376"/>
        <n x="23"/>
      </t>
    </mdx>
    <mdx n="0" f="v">
      <t c="3" si="227">
        <n x="225"/>
        <n x="377"/>
        <n x="23"/>
      </t>
    </mdx>
    <mdx n="0" f="v">
      <t c="3" si="227">
        <n x="225"/>
        <n x="280"/>
        <n x="23"/>
      </t>
    </mdx>
    <mdx n="0" f="v">
      <t c="3" si="227">
        <n x="225"/>
        <n x="311"/>
        <n x="23"/>
      </t>
    </mdx>
    <mdx n="0" f="v">
      <t c="3" si="227">
        <n x="225"/>
        <n x="378"/>
        <n x="23"/>
      </t>
    </mdx>
    <mdx n="0" f="v">
      <t c="3" si="227">
        <n x="225"/>
        <n x="379"/>
        <n x="23"/>
      </t>
    </mdx>
    <mdx n="0" f="v">
      <t c="3" si="227">
        <n x="225"/>
        <n x="380"/>
        <n x="23"/>
      </t>
    </mdx>
    <mdx n="0" f="v">
      <t c="3" si="227">
        <n x="225"/>
        <n x="381"/>
        <n x="23"/>
      </t>
    </mdx>
    <mdx n="0" f="v">
      <t c="3" si="227">
        <n x="225"/>
        <n x="304"/>
        <n x="23"/>
      </t>
    </mdx>
    <mdx n="0" f="v">
      <t c="3" si="227">
        <n x="225"/>
        <n x="383"/>
        <n x="23"/>
      </t>
    </mdx>
    <mdx n="0" f="v">
      <t c="3" si="227">
        <n x="225"/>
        <n x="384"/>
        <n x="23"/>
      </t>
    </mdx>
    <mdx n="0" f="v">
      <t c="3" si="227">
        <n x="225"/>
        <n x="385"/>
        <n x="23"/>
      </t>
    </mdx>
    <mdx n="0" f="v">
      <t c="3" si="227">
        <n x="225"/>
        <n x="386"/>
        <n x="23"/>
      </t>
    </mdx>
    <mdx n="0" f="v">
      <t c="3" si="227">
        <n x="225"/>
        <n x="387"/>
        <n x="23"/>
      </t>
    </mdx>
    <mdx n="0" f="v">
      <t c="3" si="227">
        <n x="225"/>
        <n x="388"/>
        <n x="23"/>
      </t>
    </mdx>
    <mdx n="0" f="v">
      <t c="3" si="227">
        <n x="225"/>
        <n x="389"/>
        <n x="23"/>
      </t>
    </mdx>
    <mdx n="0" f="v">
      <t c="3" si="227">
        <n x="225"/>
        <n x="390"/>
        <n x="23"/>
      </t>
    </mdx>
    <mdx n="0" f="v">
      <t c="3" si="227">
        <n x="225"/>
        <n x="393"/>
        <n x="23"/>
      </t>
    </mdx>
    <mdx n="0" f="v">
      <t c="3" si="227">
        <n x="225"/>
        <n x="394"/>
        <n x="23"/>
      </t>
    </mdx>
    <mdx n="0" f="v">
      <t c="3" si="227">
        <n x="225"/>
        <n x="395"/>
        <n x="23"/>
      </t>
    </mdx>
    <mdx n="0" f="v">
      <t c="3" si="227">
        <n x="225"/>
        <n x="278"/>
        <n x="23"/>
      </t>
    </mdx>
    <mdx n="0" f="v">
      <t c="3" si="227">
        <n x="225"/>
        <n x="396"/>
        <n x="23"/>
      </t>
    </mdx>
    <mdx n="0" f="v">
      <t c="3" si="227">
        <n x="225"/>
        <n x="397"/>
        <n x="23"/>
      </t>
    </mdx>
    <mdx n="0" f="v">
      <t c="3" si="227">
        <n x="225"/>
        <n x="398"/>
        <n x="23"/>
      </t>
    </mdx>
    <mdx n="0" f="v">
      <t c="3" si="227">
        <n x="225"/>
        <n x="392"/>
        <n x="23"/>
      </t>
    </mdx>
    <mdx n="0" f="v">
      <t c="3" si="227">
        <n x="225"/>
        <n x="404"/>
        <n x="23"/>
      </t>
    </mdx>
    <mdx n="0" f="v">
      <t c="3" si="227">
        <n x="225"/>
        <n x="406"/>
        <n x="23"/>
      </t>
    </mdx>
    <mdx n="0" f="v">
      <t c="3" si="227">
        <n x="225"/>
        <n x="407"/>
        <n x="23"/>
      </t>
    </mdx>
    <mdx n="0" f="v">
      <t c="3" si="227">
        <n x="225"/>
        <n x="408"/>
        <n x="23"/>
      </t>
    </mdx>
    <mdx n="0" f="v">
      <t c="3" si="227">
        <n x="225"/>
        <n x="409"/>
        <n x="23"/>
      </t>
    </mdx>
    <mdx n="0" f="v">
      <t c="3" si="227">
        <n x="225"/>
        <n x="410"/>
        <n x="23"/>
      </t>
    </mdx>
    <mdx n="0" f="v">
      <t c="3" si="227">
        <n x="225"/>
        <n x="391"/>
        <n x="23"/>
      </t>
    </mdx>
    <mdx n="0" f="v">
      <t c="3" si="227">
        <n x="225"/>
        <n x="399"/>
        <n x="23"/>
      </t>
    </mdx>
    <mdx n="0" f="v">
      <t c="3" si="227">
        <n x="225"/>
        <n x="400"/>
        <n x="23"/>
      </t>
    </mdx>
    <mdx n="0" f="v">
      <t c="3" si="227">
        <n x="225"/>
        <n x="401"/>
        <n x="23"/>
      </t>
    </mdx>
    <mdx n="0" f="v">
      <t c="3" si="227">
        <n x="225"/>
        <n x="402"/>
        <n x="23"/>
      </t>
    </mdx>
    <mdx n="0" f="v">
      <t c="3" si="227">
        <n x="225"/>
        <n x="277"/>
        <n x="23"/>
      </t>
    </mdx>
    <mdx n="0" f="v">
      <t c="3" si="227">
        <n x="225"/>
        <n x="417"/>
        <n x="23"/>
      </t>
    </mdx>
    <mdx n="0" f="v">
      <t c="3" si="227">
        <n x="225"/>
        <n x="418"/>
        <n x="23"/>
      </t>
    </mdx>
    <mdx n="0" f="v">
      <t c="3" si="227">
        <n x="225"/>
        <n x="419"/>
        <n x="23"/>
      </t>
    </mdx>
    <mdx n="0" f="v">
      <t c="3" si="227">
        <n x="225"/>
        <n x="301"/>
        <n x="23"/>
      </t>
    </mdx>
    <mdx n="0" f="v">
      <t c="3" si="227">
        <n x="225"/>
        <n x="299"/>
        <n x="23"/>
      </t>
    </mdx>
    <mdx n="0" f="v">
      <t c="3" si="227">
        <n x="225"/>
        <n x="297"/>
        <n x="23"/>
      </t>
    </mdx>
    <mdx n="0" f="v">
      <t c="3" si="227">
        <n x="225"/>
        <n x="421"/>
        <n x="23"/>
      </t>
    </mdx>
    <mdx n="0" f="v">
      <t c="3" si="227">
        <n x="225"/>
        <n x="411"/>
        <n x="23"/>
      </t>
    </mdx>
    <mdx n="0" f="v">
      <t c="3" si="227">
        <n x="225"/>
        <n x="403"/>
        <n x="23"/>
      </t>
    </mdx>
    <mdx n="0" f="v">
      <t c="3" si="227">
        <n x="225"/>
        <n x="412"/>
        <n x="23"/>
      </t>
    </mdx>
    <mdx n="0" f="v">
      <t c="3" si="227">
        <n x="225"/>
        <n x="413"/>
        <n x="23"/>
      </t>
    </mdx>
    <mdx n="0" f="v">
      <t c="3" si="227">
        <n x="225"/>
        <n x="414"/>
        <n x="23"/>
      </t>
    </mdx>
    <mdx n="0" f="v">
      <t c="3" si="227">
        <n x="225"/>
        <n x="415"/>
        <n x="23"/>
      </t>
    </mdx>
    <mdx n="0" f="v">
      <t c="3" si="227">
        <n x="225"/>
        <n x="416"/>
        <n x="23"/>
      </t>
    </mdx>
    <mdx n="0" f="v">
      <t c="3" si="227">
        <n x="225"/>
        <n x="427"/>
        <n x="23"/>
      </t>
    </mdx>
    <mdx n="0" f="v">
      <t c="3" si="227">
        <n x="225"/>
        <n x="428"/>
        <n x="23"/>
      </t>
    </mdx>
    <mdx n="0" f="v">
      <t c="3" si="227">
        <n x="225"/>
        <n x="328"/>
        <n x="23"/>
      </t>
    </mdx>
    <mdx n="0" f="v">
      <t c="3" si="227">
        <n x="225"/>
        <n x="429"/>
        <n x="23"/>
      </t>
    </mdx>
    <mdx n="0" f="v">
      <t c="3" si="227">
        <n x="225"/>
        <n x="430"/>
        <n x="23"/>
      </t>
    </mdx>
    <mdx n="0" f="v">
      <t c="3" si="227">
        <n x="225"/>
        <n x="431"/>
        <n x="23"/>
      </t>
    </mdx>
    <mdx n="0" f="v">
      <t c="3" si="227">
        <n x="225"/>
        <n x="432"/>
        <n x="23"/>
      </t>
    </mdx>
    <mdx n="0" f="v">
      <t c="3" si="227">
        <n x="225"/>
        <n x="422"/>
        <n x="23"/>
      </t>
    </mdx>
    <mdx n="0" f="v">
      <t c="3" si="227">
        <n x="225"/>
        <n x="423"/>
        <n x="23"/>
      </t>
    </mdx>
    <mdx n="0" f="v">
      <t c="3" si="227">
        <n x="225"/>
        <n x="424"/>
        <n x="23"/>
      </t>
    </mdx>
    <mdx n="0" f="v">
      <t c="3" si="227">
        <n x="225"/>
        <n x="425"/>
        <n x="23"/>
      </t>
    </mdx>
    <mdx n="0" f="v">
      <t c="3" si="227">
        <n x="225"/>
        <n x="348"/>
        <n x="23"/>
      </t>
    </mdx>
    <mdx n="0" f="v">
      <t c="3" si="227">
        <n x="225"/>
        <n x="327"/>
        <n x="23"/>
      </t>
    </mdx>
    <mdx n="0" f="v">
      <t c="3" si="227">
        <n x="225"/>
        <n x="426"/>
        <n x="23"/>
      </t>
    </mdx>
    <mdx n="0" f="v">
      <t c="3" si="227">
        <n x="225"/>
        <n x="438"/>
        <n x="23"/>
      </t>
    </mdx>
    <mdx n="0" f="v">
      <t c="3" si="227">
        <n x="225"/>
        <n x="350"/>
        <n x="23"/>
      </t>
    </mdx>
    <mdx n="0" f="v">
      <t c="3" si="227">
        <n x="225"/>
        <n x="439"/>
        <n x="23"/>
      </t>
    </mdx>
    <mdx n="0" f="v">
      <t c="3" si="227">
        <n x="225"/>
        <n x="433"/>
        <n x="23"/>
      </t>
    </mdx>
    <mdx n="0" f="v">
      <t c="3" si="227">
        <n x="225"/>
        <n x="442"/>
        <n x="23"/>
      </t>
    </mdx>
    <mdx n="0" f="v">
      <t c="3" si="227">
        <n x="225"/>
        <n x="443"/>
        <n x="23"/>
      </t>
    </mdx>
    <mdx n="0" f="v">
      <t c="3" si="227">
        <n x="225"/>
        <n x="444"/>
        <n x="23"/>
      </t>
    </mdx>
    <mdx n="0" f="v">
      <t c="3" si="227">
        <n x="225"/>
        <n x="445"/>
        <n x="23"/>
      </t>
    </mdx>
    <mdx n="0" f="v">
      <t c="3" si="227">
        <n x="225"/>
        <n x="434"/>
        <n x="23"/>
      </t>
    </mdx>
    <mdx n="0" f="v">
      <t c="3" si="227">
        <n x="225"/>
        <n x="459"/>
        <n x="23"/>
      </t>
    </mdx>
    <mdx n="0" f="v">
      <t c="3" si="227">
        <n x="225"/>
        <n x="326"/>
        <n x="23"/>
      </t>
    </mdx>
    <mdx n="0" f="v">
      <t c="3" si="227">
        <n x="225"/>
        <n x="436"/>
        <n x="23"/>
      </t>
    </mdx>
    <mdx n="0" f="v">
      <t c="3" si="227">
        <n x="225"/>
        <n x="437"/>
        <n x="23"/>
      </t>
    </mdx>
    <mdx n="0" f="v">
      <t c="3" si="227">
        <n x="225"/>
        <n x="294"/>
        <n x="23"/>
      </t>
    </mdx>
    <mdx n="0" f="v">
      <t c="3" si="227">
        <n x="225"/>
        <n x="293"/>
        <n x="23"/>
      </t>
    </mdx>
    <mdx n="0" f="v">
      <t c="3" si="227">
        <n x="225"/>
        <n x="452"/>
        <n x="23"/>
      </t>
    </mdx>
    <mdx n="0" f="v">
      <t c="3" si="227">
        <n x="225"/>
        <n x="276"/>
        <n x="23"/>
      </t>
    </mdx>
    <mdx n="0" f="v">
      <t c="3" si="227">
        <n x="225"/>
        <n x="453"/>
        <n x="23"/>
      </t>
    </mdx>
    <mdx n="0" f="v">
      <t c="3" si="227">
        <n x="225"/>
        <n x="454"/>
        <n x="23"/>
      </t>
    </mdx>
    <mdx n="0" f="v">
      <t c="3" si="227">
        <n x="225"/>
        <n x="455"/>
        <n x="23"/>
      </t>
    </mdx>
    <mdx n="0" f="v">
      <t c="3" si="227">
        <n x="225"/>
        <n x="456"/>
        <n x="23"/>
      </t>
    </mdx>
    <mdx n="0" f="v">
      <t c="3" si="227">
        <n x="225"/>
        <n x="474"/>
        <n x="23"/>
      </t>
    </mdx>
    <mdx n="0" f="v">
      <t c="3" si="227">
        <n x="225"/>
        <n x="440"/>
        <n x="23"/>
      </t>
    </mdx>
    <mdx n="0" f="v">
      <t c="3" si="227">
        <n x="225"/>
        <n x="441"/>
        <n x="23"/>
      </t>
    </mdx>
    <mdx n="0" f="v">
      <t c="3" si="227">
        <n x="225"/>
        <n x="447"/>
        <n x="23"/>
      </t>
    </mdx>
    <mdx n="0" f="v">
      <t c="3" si="227">
        <n x="225"/>
        <n x="448"/>
        <n x="23"/>
      </t>
    </mdx>
    <mdx n="0" f="v">
      <t c="3" si="227">
        <n x="225"/>
        <n x="450"/>
        <n x="23"/>
      </t>
    </mdx>
    <mdx n="0" f="v">
      <t c="3" si="227">
        <n x="225"/>
        <n x="346"/>
        <n x="23"/>
      </t>
    </mdx>
    <mdx n="0" f="v">
      <t c="3" si="227">
        <n x="225"/>
        <n x="461"/>
        <n x="23"/>
      </t>
    </mdx>
    <mdx n="0" f="v">
      <t c="3" si="227">
        <n x="225"/>
        <n x="462"/>
        <n x="23"/>
      </t>
    </mdx>
    <mdx n="0" f="v">
      <t c="3" si="227">
        <n x="225"/>
        <n x="463"/>
        <n x="23"/>
      </t>
    </mdx>
    <mdx n="0" f="v">
      <t c="3" si="227">
        <n x="225"/>
        <n x="464"/>
        <n x="23"/>
      </t>
    </mdx>
    <mdx n="0" f="v">
      <t c="3" si="227">
        <n x="225"/>
        <n x="466"/>
        <n x="23"/>
      </t>
    </mdx>
    <mdx n="0" f="v">
      <t c="3" si="227">
        <n x="225"/>
        <n x="467"/>
        <n x="23"/>
      </t>
    </mdx>
    <mdx n="0" f="v">
      <t c="3" si="227">
        <n x="225"/>
        <n x="473"/>
        <n x="23"/>
      </t>
    </mdx>
    <mdx n="0" f="v">
      <t c="3" si="227">
        <n x="225"/>
        <n x="458"/>
        <n x="23"/>
      </t>
    </mdx>
    <mdx n="0" f="v">
      <t c="3" si="227">
        <n x="225"/>
        <n x="475"/>
        <n x="23"/>
      </t>
    </mdx>
    <mdx n="0" f="v">
      <t c="3" si="227">
        <n x="225"/>
        <n x="476"/>
        <n x="23"/>
      </t>
    </mdx>
    <mdx n="0" f="v">
      <t c="3" si="227">
        <n x="225"/>
        <n x="460"/>
        <n x="23"/>
      </t>
    </mdx>
    <mdx n="0" f="v">
      <t c="3" si="227">
        <n x="225"/>
        <n x="468"/>
        <n x="23"/>
      </t>
    </mdx>
    <mdx n="0" f="v">
      <t c="3" si="227">
        <n x="225"/>
        <n x="470"/>
        <n x="23"/>
      </t>
    </mdx>
    <mdx n="0" f="v">
      <t c="3" si="227">
        <n x="225"/>
        <n x="483"/>
        <n x="23"/>
      </t>
    </mdx>
    <mdx n="0" f="v">
      <t c="3" si="227">
        <n x="225"/>
        <n x="472"/>
        <n x="23"/>
      </t>
    </mdx>
    <mdx n="0" f="v">
      <t c="3" si="227">
        <n x="225"/>
        <n x="480"/>
        <n x="23"/>
      </t>
    </mdx>
    <mdx n="0" f="v">
      <t c="3" si="227">
        <n x="225"/>
        <n x="481"/>
        <n x="23"/>
      </t>
    </mdx>
    <mdx n="0" f="v">
      <t c="3" si="227">
        <n x="225"/>
        <n x="484"/>
        <n x="23"/>
      </t>
    </mdx>
    <mdx n="0" f="v">
      <t c="3" si="227">
        <n x="225"/>
        <n x="471"/>
        <n x="23"/>
      </t>
    </mdx>
    <mdx n="0" f="v">
      <t c="3" si="227">
        <n x="225"/>
        <n x="477"/>
        <n x="23"/>
      </t>
    </mdx>
    <mdx n="0" f="v">
      <t c="3" si="227">
        <n x="225"/>
        <n x="478"/>
        <n x="23"/>
      </t>
    </mdx>
    <mdx n="0" f="v">
      <t c="3" si="227">
        <n x="225"/>
        <n x="479"/>
        <n x="23"/>
      </t>
    </mdx>
    <mdx n="0" f="v">
      <t c="3" si="227">
        <n x="225"/>
        <n x="485"/>
        <n x="23"/>
      </t>
    </mdx>
    <mdx n="0" f="v">
      <t c="3" si="227">
        <n x="225"/>
        <n x="486"/>
        <n x="23"/>
      </t>
    </mdx>
    <mdx n="0" f="v">
      <t c="3" si="227">
        <n x="225"/>
        <n x="487"/>
        <n x="23"/>
      </t>
    </mdx>
    <mdx n="0" f="v">
      <t c="3" si="227">
        <n x="225"/>
        <n x="488"/>
        <n x="23"/>
      </t>
    </mdx>
    <mdx n="0" f="v">
      <t c="3" si="227">
        <n x="225"/>
        <n x="482"/>
        <n x="23"/>
      </t>
    </mdx>
    <mdx n="0" f="v">
      <t c="3" si="227">
        <n x="225"/>
        <n x="491"/>
        <n x="23"/>
      </t>
    </mdx>
    <mdx n="0" f="v">
      <t c="3" si="227">
        <n x="225"/>
        <n x="495"/>
        <n x="23"/>
      </t>
    </mdx>
    <mdx n="0" f="v">
      <t c="3" si="227">
        <n x="225"/>
        <n x="494"/>
        <n x="23"/>
      </t>
    </mdx>
    <mdx n="0" f="v">
      <t c="3" si="227">
        <n x="225"/>
        <n x="490"/>
        <n x="23"/>
      </t>
    </mdx>
    <mdx n="0" f="v">
      <t c="3" si="227">
        <n x="225"/>
        <n x="492"/>
        <n x="23"/>
      </t>
    </mdx>
    <mdx n="0" f="v">
      <t c="3" si="227">
        <n x="225"/>
        <n x="493"/>
        <n x="23"/>
      </t>
    </mdx>
    <mdx n="0" f="v">
      <t c="3" si="227">
        <n x="225"/>
        <n x="500"/>
        <n x="23"/>
      </t>
    </mdx>
    <mdx n="0" f="v">
      <t c="3" si="227">
        <n x="225"/>
        <n x="501"/>
        <n x="23"/>
      </t>
    </mdx>
    <mdx n="0" f="v">
      <t c="3" si="227">
        <n x="225"/>
        <n x="502"/>
        <n x="23"/>
      </t>
    </mdx>
    <mdx n="0" f="v">
      <t c="3" si="227">
        <n x="225"/>
        <n x="503"/>
        <n x="23"/>
      </t>
    </mdx>
    <mdx n="0" f="v">
      <t c="3" si="227">
        <n x="225"/>
        <n x="497"/>
        <n x="23"/>
      </t>
    </mdx>
    <mdx n="0" f="v">
      <t c="3" si="227">
        <n x="225"/>
        <n x="498"/>
        <n x="23"/>
      </t>
    </mdx>
    <mdx n="0" f="v">
      <t c="3" si="227">
        <n x="225"/>
        <n x="499"/>
        <n x="23"/>
      </t>
    </mdx>
    <mdx n="0" f="v">
      <t c="3" si="227">
        <n x="225"/>
        <n x="508"/>
        <n x="23"/>
      </t>
    </mdx>
    <mdx n="0" f="v">
      <t c="3" si="227">
        <n x="225"/>
        <n x="504"/>
        <n x="23"/>
      </t>
    </mdx>
    <mdx n="0" f="v">
      <t c="3" si="227">
        <n x="225"/>
        <n x="509"/>
        <n x="23"/>
      </t>
    </mdx>
    <mdx n="0" f="v">
      <t c="3" si="227">
        <n x="225"/>
        <n x="507"/>
        <n x="23"/>
      </t>
    </mdx>
    <mdx n="0" f="v">
      <t c="3" si="227">
        <n x="225"/>
        <n x="505"/>
        <n x="23"/>
      </t>
    </mdx>
    <mdx n="0" f="v">
      <t c="3" si="227">
        <n x="225"/>
        <n x="506"/>
        <n x="23"/>
      </t>
    </mdx>
    <mdx n="0" f="v">
      <t c="3" si="227">
        <n x="225"/>
        <n x="513"/>
        <n x="23"/>
      </t>
    </mdx>
    <mdx n="0" f="v">
      <t c="3" si="227">
        <n x="225"/>
        <n x="514"/>
        <n x="23"/>
      </t>
    </mdx>
    <mdx n="0" f="v">
      <t c="3" si="227">
        <n x="225"/>
        <n x="515"/>
        <n x="23"/>
      </t>
    </mdx>
    <mdx n="0" f="v">
      <t c="3" si="227">
        <n x="225"/>
        <n x="511"/>
        <n x="23"/>
      </t>
    </mdx>
    <mdx n="0" f="v">
      <t c="3" si="227">
        <n x="225"/>
        <n x="512"/>
        <n x="23"/>
      </t>
    </mdx>
    <mdx n="0" f="v">
      <t c="3" si="227">
        <n x="225"/>
        <n x="516"/>
        <n x="23"/>
      </t>
    </mdx>
    <mdx n="0" f="v">
      <t c="3" si="227">
        <n x="225"/>
        <n x="519"/>
        <n x="23"/>
      </t>
    </mdx>
    <mdx n="0" f="v">
      <t c="3" si="227">
        <n x="225"/>
        <n x="520"/>
        <n x="23"/>
      </t>
    </mdx>
    <mdx n="0" f="v">
      <t c="3" si="227">
        <n x="225"/>
        <n x="521"/>
        <n x="23"/>
      </t>
    </mdx>
    <mdx n="0" f="v">
      <t c="3" si="227">
        <n x="225"/>
        <n x="526"/>
        <n x="23"/>
      </t>
    </mdx>
    <mdx n="0" f="v">
      <t c="3" si="227">
        <n x="225"/>
        <n x="525"/>
        <n x="23"/>
      </t>
    </mdx>
    <mdx n="0" f="v">
      <t c="3" si="227">
        <n x="225"/>
        <n x="517"/>
        <n x="23"/>
      </t>
    </mdx>
    <mdx n="0" f="v">
      <t c="3" si="227">
        <n x="225"/>
        <n x="518"/>
        <n x="23"/>
      </t>
    </mdx>
    <mdx n="0" f="v">
      <t c="3" si="227">
        <n x="225"/>
        <n x="522"/>
        <n x="23"/>
      </t>
    </mdx>
    <mdx n="0" f="v">
      <t c="3" si="227">
        <n x="225"/>
        <n x="524"/>
        <n x="23"/>
      </t>
    </mdx>
    <mdx n="0" f="v">
      <t c="3" si="227">
        <n x="225"/>
        <n x="523"/>
        <n x="23"/>
      </t>
    </mdx>
    <mdx n="0" f="v">
      <t c="3" si="227">
        <n x="225"/>
        <n x="528"/>
        <n x="23"/>
      </t>
    </mdx>
    <mdx n="0" f="v">
      <t c="3" si="227">
        <n x="225"/>
        <n x="529"/>
        <n x="23"/>
      </t>
    </mdx>
    <mdx n="0" f="v">
      <t c="3" si="227">
        <n x="225"/>
        <n x="527"/>
        <n x="23"/>
      </t>
    </mdx>
    <mdx n="0" f="v">
      <t c="3" si="227">
        <n x="225"/>
        <n x="531"/>
        <n x="23"/>
      </t>
    </mdx>
    <mdx n="0" f="v">
      <t c="3" si="227">
        <n x="225"/>
        <n x="532"/>
        <n x="23"/>
      </t>
    </mdx>
    <mdx n="0" f="v">
      <t c="3" si="227">
        <n x="225"/>
        <n x="530"/>
        <n x="23"/>
      </t>
    </mdx>
    <mdx n="0" f="v">
      <t c="3" si="227">
        <n x="225"/>
        <n x="533"/>
        <n x="23"/>
      </t>
    </mdx>
    <mdx n="0" f="v">
      <t c="3" si="227">
        <n x="225"/>
        <n x="534"/>
        <n x="23"/>
      </t>
    </mdx>
    <mdx n="0" f="v">
      <t c="3" si="227">
        <n x="225"/>
        <n x="535"/>
        <n x="23"/>
      </t>
    </mdx>
    <mdx n="0" f="v">
      <t c="3" si="227">
        <n x="225"/>
        <n x="536"/>
        <n x="23"/>
      </t>
    </mdx>
    <mdx n="0" f="v">
      <t c="3" si="227">
        <n x="225"/>
        <n x="538"/>
        <n x="23"/>
      </t>
    </mdx>
    <mdx n="0" f="v">
      <t c="3" si="227">
        <n x="225"/>
        <n x="539"/>
        <n x="23"/>
      </t>
    </mdx>
    <mdx n="0" f="v">
      <t c="3" si="227">
        <n x="225"/>
        <n x="540"/>
        <n x="23"/>
      </t>
    </mdx>
    <mdx n="0" f="v">
      <t c="3" si="227">
        <n x="225"/>
        <n x="543"/>
        <n x="23"/>
      </t>
    </mdx>
    <mdx n="0" f="v">
      <t c="3" si="227">
        <n x="225"/>
        <n x="544"/>
        <n x="23"/>
      </t>
    </mdx>
    <mdx n="0" f="v">
      <t c="3" si="227">
        <n x="225"/>
        <n x="541"/>
        <n x="23"/>
      </t>
    </mdx>
    <mdx n="0" f="v">
      <t c="3" si="227">
        <n x="225"/>
        <n x="545"/>
        <n x="23"/>
      </t>
    </mdx>
    <mdx n="0" f="v">
      <t c="3" si="227">
        <n x="225"/>
        <n x="542"/>
        <n x="23"/>
      </t>
    </mdx>
    <mdx n="0" f="v">
      <t c="3" si="227">
        <n x="225"/>
        <n x="546"/>
        <n x="23"/>
      </t>
    </mdx>
    <mdx n="0" f="v">
      <t c="3" si="227">
        <n x="225"/>
        <n x="272"/>
        <n x="231"/>
      </t>
    </mdx>
    <mdx n="0" f="v">
      <t c="3" si="227">
        <n x="225"/>
        <n x="273"/>
        <n x="231"/>
      </t>
    </mdx>
    <mdx n="0" f="v">
      <t c="3" si="227">
        <n x="225"/>
        <n x="271"/>
        <n x="231"/>
      </t>
    </mdx>
    <mdx n="0" f="v">
      <t c="3" si="227">
        <n x="225"/>
        <n x="270"/>
        <n x="231"/>
      </t>
    </mdx>
    <mdx n="0" f="v">
      <t c="3" si="227">
        <n x="225"/>
        <n x="269"/>
        <n x="231"/>
      </t>
    </mdx>
    <mdx n="0" f="v">
      <t c="3" si="227">
        <n x="225"/>
        <n x="268"/>
        <n x="231"/>
      </t>
    </mdx>
    <mdx n="0" f="v">
      <t c="3" si="227">
        <n x="225"/>
        <n x="355"/>
        <n x="231"/>
      </t>
    </mdx>
    <mdx n="0" f="v">
      <t c="3" si="227">
        <n x="225"/>
        <n x="356"/>
        <n x="231"/>
      </t>
    </mdx>
    <mdx n="0" f="v">
      <t c="3" si="227">
        <n x="225"/>
        <n x="357"/>
        <n x="231"/>
      </t>
    </mdx>
    <mdx n="0" f="v">
      <t c="3" si="227">
        <n x="225"/>
        <n x="358"/>
        <n x="231"/>
      </t>
    </mdx>
    <mdx n="0" f="v">
      <t c="3" si="227">
        <n x="225"/>
        <n x="359"/>
        <n x="231"/>
      </t>
    </mdx>
    <mdx n="0" f="v">
      <t c="3" si="227">
        <n x="225"/>
        <n x="360"/>
        <n x="231"/>
      </t>
    </mdx>
    <mdx n="0" f="v">
      <t c="3" si="227">
        <n x="225"/>
        <n x="361"/>
        <n x="231"/>
      </t>
    </mdx>
    <mdx n="0" f="v">
      <t c="3" si="227">
        <n x="225"/>
        <n x="255"/>
        <n x="231"/>
      </t>
    </mdx>
    <mdx n="0" f="v">
      <t c="3" si="227">
        <n x="225"/>
        <n x="254"/>
        <n x="231"/>
      </t>
    </mdx>
    <mdx n="0" f="v">
      <t c="3" si="227">
        <n x="225"/>
        <n x="283"/>
        <n x="231"/>
      </t>
    </mdx>
    <mdx n="0" f="v">
      <t c="3" si="227">
        <n x="225"/>
        <n x="547"/>
        <n x="231"/>
      </t>
    </mdx>
    <mdx n="0" f="v">
      <t c="3" si="227">
        <n x="225"/>
        <n x="362"/>
        <n x="231"/>
      </t>
    </mdx>
    <mdx n="0" f="v">
      <t c="3" si="227">
        <n x="225"/>
        <n x="363"/>
        <n x="231"/>
      </t>
    </mdx>
    <mdx n="0" f="v">
      <t c="3" si="227">
        <n x="225"/>
        <n x="364"/>
        <n x="231"/>
      </t>
    </mdx>
    <mdx n="0" f="v">
      <t c="3" si="227">
        <n x="225"/>
        <n x="548"/>
        <n x="231"/>
      </t>
    </mdx>
    <mdx n="0" f="v">
      <t c="3" si="227">
        <n x="225"/>
        <n x="365"/>
        <n x="231"/>
      </t>
    </mdx>
    <mdx n="0" f="v">
      <t c="3" si="227">
        <n x="225"/>
        <n x="366"/>
        <n x="231"/>
      </t>
    </mdx>
    <mdx n="0" f="v">
      <t c="3" si="227">
        <n x="225"/>
        <n x="367"/>
        <n x="231"/>
      </t>
    </mdx>
    <mdx n="0" f="v">
      <t c="3" si="227">
        <n x="225"/>
        <n x="368"/>
        <n x="231"/>
      </t>
    </mdx>
    <mdx n="0" f="v">
      <t c="3" si="227">
        <n x="225"/>
        <n x="369"/>
        <n x="231"/>
      </t>
    </mdx>
    <mdx n="0" f="v">
      <t c="3" si="227">
        <n x="225"/>
        <n x="307"/>
        <n x="231"/>
      </t>
    </mdx>
    <mdx n="0" f="v">
      <t c="3" si="227">
        <n x="225"/>
        <n x="370"/>
        <n x="231"/>
      </t>
    </mdx>
    <mdx n="0" f="v">
      <t c="3" si="227">
        <n x="225"/>
        <n x="371"/>
        <n x="231"/>
      </t>
    </mdx>
    <mdx n="0" f="v">
      <t c="3" si="227">
        <n x="225"/>
        <n x="372"/>
        <n x="231"/>
      </t>
    </mdx>
    <mdx n="0" f="v">
      <t c="3" si="227">
        <n x="225"/>
        <n x="383"/>
        <n x="231"/>
      </t>
    </mdx>
    <mdx n="0" f="v">
      <t c="3" si="227">
        <n x="225"/>
        <n x="373"/>
        <n x="231"/>
      </t>
    </mdx>
    <mdx n="0" f="v">
      <t c="3" si="227">
        <n x="225"/>
        <n x="374"/>
        <n x="231"/>
      </t>
    </mdx>
    <mdx n="0" f="v">
      <t c="3" si="227">
        <n x="225"/>
        <n x="375"/>
        <n x="231"/>
      </t>
    </mdx>
    <mdx n="0" f="v">
      <t c="3" si="227">
        <n x="225"/>
        <n x="281"/>
        <n x="231"/>
      </t>
    </mdx>
    <mdx n="0" f="v">
      <t c="3" si="227">
        <n x="225"/>
        <n x="376"/>
        <n x="231"/>
      </t>
    </mdx>
    <mdx n="0" f="v">
      <t c="3" si="227">
        <n x="225"/>
        <n x="377"/>
        <n x="231"/>
      </t>
    </mdx>
    <mdx n="0" f="v">
      <t c="3" si="227">
        <n x="225"/>
        <n x="280"/>
        <n x="231"/>
      </t>
    </mdx>
    <mdx n="0" f="v">
      <t c="3" si="227">
        <n x="225"/>
        <n x="311"/>
        <n x="231"/>
      </t>
    </mdx>
    <mdx n="0" f="v">
      <t c="3" si="227">
        <n x="225"/>
        <n x="378"/>
        <n x="231"/>
      </t>
    </mdx>
    <mdx n="0" f="v">
      <t c="3" si="227">
        <n x="225"/>
        <n x="379"/>
        <n x="231"/>
      </t>
    </mdx>
    <mdx n="0" f="v">
      <t c="3" si="227">
        <n x="225"/>
        <n x="380"/>
        <n x="231"/>
      </t>
    </mdx>
    <mdx n="0" f="v">
      <t c="3" si="227">
        <n x="225"/>
        <n x="381"/>
        <n x="231"/>
      </t>
    </mdx>
    <mdx n="0" f="v">
      <t c="3" si="227">
        <n x="225"/>
        <n x="382"/>
        <n x="231"/>
      </t>
    </mdx>
    <mdx n="0" f="v">
      <t c="3" si="227">
        <n x="225"/>
        <n x="304"/>
        <n x="231"/>
      </t>
    </mdx>
    <mdx n="0" f="v">
      <t c="3" si="227">
        <n x="225"/>
        <n x="384"/>
        <n x="231"/>
      </t>
    </mdx>
    <mdx n="0" f="v">
      <t c="3" si="227">
        <n x="225"/>
        <n x="385"/>
        <n x="231"/>
      </t>
    </mdx>
    <mdx n="0" f="v">
      <t c="3" si="227">
        <n x="225"/>
        <n x="386"/>
        <n x="231"/>
      </t>
    </mdx>
    <mdx n="0" f="v">
      <t c="3" si="227">
        <n x="225"/>
        <n x="387"/>
        <n x="231"/>
      </t>
    </mdx>
    <mdx n="0" f="v">
      <t c="3" si="227">
        <n x="225"/>
        <n x="388"/>
        <n x="231"/>
      </t>
    </mdx>
    <mdx n="0" f="v">
      <t c="3" si="227">
        <n x="225"/>
        <n x="389"/>
        <n x="231"/>
      </t>
    </mdx>
    <mdx n="0" f="v">
      <t c="3" si="227">
        <n x="225"/>
        <n x="390"/>
        <n x="231"/>
      </t>
    </mdx>
    <mdx n="0" f="v">
      <t c="3" si="227">
        <n x="225"/>
        <n x="393"/>
        <n x="231"/>
      </t>
    </mdx>
    <mdx n="0" f="v">
      <t c="3" si="227">
        <n x="225"/>
        <n x="394"/>
        <n x="231"/>
      </t>
    </mdx>
    <mdx n="0" f="v">
      <t c="3" si="227">
        <n x="225"/>
        <n x="395"/>
        <n x="231"/>
      </t>
    </mdx>
    <mdx n="0" f="v">
      <t c="3" si="227">
        <n x="225"/>
        <n x="278"/>
        <n x="231"/>
      </t>
    </mdx>
    <mdx n="0" f="v">
      <t c="3" si="227">
        <n x="225"/>
        <n x="396"/>
        <n x="231"/>
      </t>
    </mdx>
    <mdx n="0" f="v">
      <t c="3" si="227">
        <n x="225"/>
        <n x="397"/>
        <n x="231"/>
      </t>
    </mdx>
    <mdx n="0" f="v">
      <t c="3" si="227">
        <n x="225"/>
        <n x="398"/>
        <n x="231"/>
      </t>
    </mdx>
    <mdx n="0" f="v">
      <t c="3" si="227">
        <n x="225"/>
        <n x="404"/>
        <n x="231"/>
      </t>
    </mdx>
    <mdx n="0" f="v">
      <t c="3" si="227">
        <n x="225"/>
        <n x="405"/>
        <n x="231"/>
      </t>
    </mdx>
    <mdx n="0" f="v">
      <t c="3" si="227">
        <n x="225"/>
        <n x="406"/>
        <n x="231"/>
      </t>
    </mdx>
    <mdx n="0" f="v">
      <t c="3" si="227">
        <n x="225"/>
        <n x="407"/>
        <n x="231"/>
      </t>
    </mdx>
    <mdx n="0" f="v">
      <t c="3" si="227">
        <n x="225"/>
        <n x="408"/>
        <n x="231"/>
      </t>
    </mdx>
    <mdx n="0" f="v">
      <t c="3" si="227">
        <n x="225"/>
        <n x="409"/>
        <n x="231"/>
      </t>
    </mdx>
    <mdx n="0" f="v">
      <t c="3" si="227">
        <n x="225"/>
        <n x="410"/>
        <n x="231"/>
      </t>
    </mdx>
    <mdx n="0" f="v">
      <t c="3" si="227">
        <n x="225"/>
        <n x="391"/>
        <n x="231"/>
      </t>
    </mdx>
    <mdx n="0" f="v">
      <t c="3" si="227">
        <n x="225"/>
        <n x="399"/>
        <n x="231"/>
      </t>
    </mdx>
    <mdx n="0" f="v">
      <t c="3" si="227">
        <n x="225"/>
        <n x="400"/>
        <n x="231"/>
      </t>
    </mdx>
    <mdx n="0" f="v">
      <t c="3" si="227">
        <n x="225"/>
        <n x="401"/>
        <n x="231"/>
      </t>
    </mdx>
    <mdx n="0" f="v">
      <t c="3" si="227">
        <n x="225"/>
        <n x="402"/>
        <n x="231"/>
      </t>
    </mdx>
    <mdx n="0" f="v">
      <t c="3" si="227">
        <n x="225"/>
        <n x="277"/>
        <n x="231"/>
      </t>
    </mdx>
    <mdx n="0" f="v">
      <t c="3" si="227">
        <n x="225"/>
        <n x="417"/>
        <n x="231"/>
      </t>
    </mdx>
    <mdx n="0" f="v">
      <t c="3" si="227">
        <n x="225"/>
        <n x="418"/>
        <n x="231"/>
      </t>
    </mdx>
    <mdx n="0" f="v">
      <t c="3" si="227">
        <n x="225"/>
        <n x="419"/>
        <n x="231"/>
      </t>
    </mdx>
    <mdx n="0" f="v">
      <t c="3" si="227">
        <n x="225"/>
        <n x="420"/>
        <n x="231"/>
      </t>
    </mdx>
    <mdx n="0" f="v">
      <t c="3" si="227">
        <n x="225"/>
        <n x="301"/>
        <n x="231"/>
      </t>
    </mdx>
    <mdx n="0" f="v">
      <t c="3" si="227">
        <n x="225"/>
        <n x="299"/>
        <n x="231"/>
      </t>
    </mdx>
    <mdx n="0" f="v">
      <t c="3" si="227">
        <n x="225"/>
        <n x="297"/>
        <n x="231"/>
      </t>
    </mdx>
    <mdx n="0" f="v">
      <t c="3" si="227">
        <n x="225"/>
        <n x="421"/>
        <n x="231"/>
      </t>
    </mdx>
    <mdx n="0" f="v">
      <t c="3" si="227">
        <n x="225"/>
        <n x="411"/>
        <n x="231"/>
      </t>
    </mdx>
    <mdx n="0" f="v">
      <t c="3" si="227">
        <n x="225"/>
        <n x="403"/>
        <n x="231"/>
      </t>
    </mdx>
    <mdx n="0" f="v">
      <t c="3" si="227">
        <n x="225"/>
        <n x="412"/>
        <n x="231"/>
      </t>
    </mdx>
    <mdx n="0" f="v">
      <t c="3" si="227">
        <n x="225"/>
        <n x="413"/>
        <n x="231"/>
      </t>
    </mdx>
    <mdx n="0" f="v">
      <t c="3" si="227">
        <n x="225"/>
        <n x="414"/>
        <n x="231"/>
      </t>
    </mdx>
    <mdx n="0" f="v">
      <t c="3" si="227">
        <n x="225"/>
        <n x="415"/>
        <n x="231"/>
      </t>
    </mdx>
    <mdx n="0" f="v">
      <t c="3" si="227">
        <n x="225"/>
        <n x="416"/>
        <n x="231"/>
      </t>
    </mdx>
    <mdx n="0" f="v">
      <t c="3" si="227">
        <n x="225"/>
        <n x="427"/>
        <n x="231"/>
      </t>
    </mdx>
    <mdx n="0" f="v">
      <t c="3" si="227">
        <n x="225"/>
        <n x="329"/>
        <n x="231"/>
      </t>
    </mdx>
    <mdx n="0" f="v">
      <t c="3" si="227">
        <n x="225"/>
        <n x="428"/>
        <n x="231"/>
      </t>
    </mdx>
    <mdx n="0" f="v">
      <t c="3" si="227">
        <n x="225"/>
        <n x="328"/>
        <n x="231"/>
      </t>
    </mdx>
    <mdx n="0" f="v">
      <t c="3" si="227">
        <n x="225"/>
        <n x="429"/>
        <n x="231"/>
      </t>
    </mdx>
    <mdx n="0" f="v">
      <t c="3" si="227">
        <n x="225"/>
        <n x="430"/>
        <n x="231"/>
      </t>
    </mdx>
    <mdx n="0" f="v">
      <t c="3" si="227">
        <n x="225"/>
        <n x="431"/>
        <n x="231"/>
      </t>
    </mdx>
    <mdx n="0" f="v">
      <t c="3" si="227">
        <n x="225"/>
        <n x="432"/>
        <n x="231"/>
      </t>
    </mdx>
    <mdx n="0" f="v">
      <t c="3" si="227">
        <n x="225"/>
        <n x="422"/>
        <n x="231"/>
      </t>
    </mdx>
    <mdx n="0" f="v">
      <t c="3" si="227">
        <n x="225"/>
        <n x="423"/>
        <n x="231"/>
      </t>
    </mdx>
    <mdx n="0" f="v">
      <t c="3" si="227">
        <n x="225"/>
        <n x="424"/>
        <n x="231"/>
      </t>
    </mdx>
    <mdx n="0" f="v">
      <t c="3" si="227">
        <n x="225"/>
        <n x="425"/>
        <n x="231"/>
      </t>
    </mdx>
    <mdx n="0" f="v">
      <t c="3" si="227">
        <n x="225"/>
        <n x="348"/>
        <n x="231"/>
      </t>
    </mdx>
    <mdx n="0" f="v">
      <t c="3" si="227">
        <n x="225"/>
        <n x="327"/>
        <n x="231"/>
      </t>
    </mdx>
    <mdx n="0" f="v">
      <t c="3" si="227">
        <n x="225"/>
        <n x="426"/>
        <n x="231"/>
      </t>
    </mdx>
    <mdx n="0" f="v">
      <t c="3" si="227">
        <n x="225"/>
        <n x="433"/>
        <n x="231"/>
      </t>
    </mdx>
    <mdx n="0" f="v">
      <t c="3" si="227">
        <n x="225"/>
        <n x="442"/>
        <n x="231"/>
      </t>
    </mdx>
    <mdx n="0" f="v">
      <t c="3" si="227">
        <n x="225"/>
        <n x="443"/>
        <n x="231"/>
      </t>
    </mdx>
    <mdx n="0" f="v">
      <t c="3" si="227">
        <n x="225"/>
        <n x="444"/>
        <n x="231"/>
      </t>
    </mdx>
    <mdx n="0" f="v">
      <t c="3" si="227">
        <n x="225"/>
        <n x="445"/>
        <n x="231"/>
      </t>
    </mdx>
    <mdx n="0" f="v">
      <t c="3" si="227">
        <n x="225"/>
        <n x="446"/>
        <n x="231"/>
      </t>
    </mdx>
    <mdx n="0" f="v">
      <t c="3" si="227">
        <n x="225"/>
        <n x="434"/>
        <n x="231"/>
      </t>
    </mdx>
    <mdx n="0" f="v">
      <t c="3" si="227">
        <n x="225"/>
        <n x="326"/>
        <n x="231"/>
      </t>
    </mdx>
    <mdx n="0" f="v">
      <t c="3" si="227">
        <n x="225"/>
        <n x="435"/>
        <n x="231"/>
      </t>
    </mdx>
    <mdx n="0" f="v">
      <t c="3" si="227">
        <n x="225"/>
        <n x="436"/>
        <n x="231"/>
      </t>
    </mdx>
    <mdx n="0" f="v">
      <t c="3" si="227">
        <n x="225"/>
        <n x="437"/>
        <n x="231"/>
      </t>
    </mdx>
    <mdx n="0" f="v">
      <t c="3" si="227">
        <n x="225"/>
        <n x="294"/>
        <n x="231"/>
      </t>
    </mdx>
    <mdx n="0" f="v">
      <t c="3" si="227">
        <n x="225"/>
        <n x="293"/>
        <n x="231"/>
      </t>
    </mdx>
    <mdx n="0" f="v">
      <t c="3" si="227">
        <n x="225"/>
        <n x="438"/>
        <n x="231"/>
      </t>
    </mdx>
    <mdx n="0" f="v">
      <t c="3" si="227">
        <n x="225"/>
        <n x="350"/>
        <n x="231"/>
      </t>
    </mdx>
    <mdx n="0" f="v">
      <t c="3" si="227">
        <n x="225"/>
        <n x="439"/>
        <n x="231"/>
      </t>
    </mdx>
    <mdx n="0" f="v">
      <t c="3" si="227">
        <n x="225"/>
        <n x="452"/>
        <n x="231"/>
      </t>
    </mdx>
    <mdx n="0" f="v">
      <t c="3" si="227">
        <n x="225"/>
        <n x="276"/>
        <n x="231"/>
      </t>
    </mdx>
    <mdx n="0" f="v">
      <t c="3" si="227">
        <n x="225"/>
        <n x="453"/>
        <n x="231"/>
      </t>
    </mdx>
    <mdx n="0" f="v">
      <t c="3" si="227">
        <n x="225"/>
        <n x="454"/>
        <n x="231"/>
      </t>
    </mdx>
    <mdx n="0" f="v">
      <t c="3" si="227">
        <n x="225"/>
        <n x="455"/>
        <n x="231"/>
      </t>
    </mdx>
    <mdx n="0" f="v">
      <t c="3" si="227">
        <n x="225"/>
        <n x="456"/>
        <n x="231"/>
      </t>
    </mdx>
    <mdx n="0" f="v">
      <t c="3" si="227">
        <n x="225"/>
        <n x="459"/>
        <n x="231"/>
      </t>
    </mdx>
    <mdx n="0" f="v">
      <t c="3" si="227">
        <n x="225"/>
        <n x="440"/>
        <n x="231"/>
      </t>
    </mdx>
    <mdx n="0" f="v">
      <t c="3" si="227">
        <n x="225"/>
        <n x="441"/>
        <n x="231"/>
      </t>
    </mdx>
    <mdx n="0" f="v">
      <t c="3" si="227">
        <n x="225"/>
        <n x="447"/>
        <n x="231"/>
      </t>
    </mdx>
    <mdx n="0" f="v">
      <t c="3" si="227">
        <n x="225"/>
        <n x="448"/>
        <n x="231"/>
      </t>
    </mdx>
    <mdx n="0" f="v">
      <t c="3" si="227">
        <n x="225"/>
        <n x="450"/>
        <n x="231"/>
      </t>
    </mdx>
    <mdx n="0" f="v">
      <t c="3" si="227">
        <n x="225"/>
        <n x="346"/>
        <n x="231"/>
      </t>
    </mdx>
    <mdx n="0" f="v">
      <t c="3" si="227">
        <n x="225"/>
        <n x="461"/>
        <n x="231"/>
      </t>
    </mdx>
    <mdx n="0" f="v">
      <t c="3" si="227">
        <n x="225"/>
        <n x="462"/>
        <n x="231"/>
      </t>
    </mdx>
    <mdx n="0" f="v">
      <t c="3" si="227">
        <n x="225"/>
        <n x="463"/>
        <n x="231"/>
      </t>
    </mdx>
    <mdx n="0" f="v">
      <t c="3" si="227">
        <n x="225"/>
        <n x="464"/>
        <n x="231"/>
      </t>
    </mdx>
    <mdx n="0" f="v">
      <t c="3" si="227">
        <n x="225"/>
        <n x="465"/>
        <n x="231"/>
      </t>
    </mdx>
    <mdx n="0" f="v">
      <t c="3" si="227">
        <n x="225"/>
        <n x="466"/>
        <n x="231"/>
      </t>
    </mdx>
    <mdx n="0" f="v">
      <t c="3" si="227">
        <n x="225"/>
        <n x="467"/>
        <n x="231"/>
      </t>
    </mdx>
    <mdx n="0" f="v">
      <t c="3" si="227">
        <n x="225"/>
        <n x="473"/>
        <n x="231"/>
      </t>
    </mdx>
    <mdx n="0" f="v">
      <t c="3" si="227">
        <n x="225"/>
        <n x="451"/>
        <n x="231"/>
      </t>
    </mdx>
    <mdx n="0" f="v">
      <t c="3" si="227">
        <n x="225"/>
        <n x="457"/>
        <n x="231"/>
      </t>
    </mdx>
    <mdx n="0" f="v">
      <t c="3" si="227">
        <n x="225"/>
        <n x="458"/>
        <n x="231"/>
      </t>
    </mdx>
    <mdx n="0" f="v">
      <t c="3" si="227">
        <n x="225"/>
        <n x="474"/>
        <n x="231"/>
      </t>
    </mdx>
    <mdx n="0" f="v">
      <t c="3" si="227">
        <n x="225"/>
        <n x="475"/>
        <n x="231"/>
      </t>
    </mdx>
    <mdx n="0" f="v">
      <t c="3" si="227">
        <n x="225"/>
        <n x="460"/>
        <n x="231"/>
      </t>
    </mdx>
    <mdx n="0" f="v">
      <t c="3" si="227">
        <n x="225"/>
        <n x="468"/>
        <n x="231"/>
      </t>
    </mdx>
    <mdx n="0" f="v">
      <t c="3" si="227">
        <n x="225"/>
        <n x="469"/>
        <n x="231"/>
      </t>
    </mdx>
    <mdx n="0" f="v">
      <t c="3" si="227">
        <n x="225"/>
        <n x="470"/>
        <n x="231"/>
      </t>
    </mdx>
    <mdx n="0" f="v">
      <t c="3" si="227">
        <n x="225"/>
        <n x="483"/>
        <n x="231"/>
      </t>
    </mdx>
    <mdx n="0" f="v">
      <t c="3" si="227">
        <n x="225"/>
        <n x="472"/>
        <n x="231"/>
      </t>
    </mdx>
    <mdx n="0" f="v">
      <t c="3" si="227">
        <n x="225"/>
        <n x="480"/>
        <n x="231"/>
      </t>
    </mdx>
    <mdx n="0" f="v">
      <t c="3" si="227">
        <n x="225"/>
        <n x="481"/>
        <n x="231"/>
      </t>
    </mdx>
    <mdx n="0" f="v">
      <t c="3" si="227">
        <n x="225"/>
        <n x="487"/>
        <n x="231"/>
      </t>
    </mdx>
    <mdx n="0" f="v">
      <t c="3" si="227">
        <n x="225"/>
        <n x="484"/>
        <n x="231"/>
      </t>
    </mdx>
    <mdx n="0" f="v">
      <t c="3" si="227">
        <n x="225"/>
        <n x="471"/>
        <n x="231"/>
      </t>
    </mdx>
    <mdx n="0" f="v">
      <t c="3" si="227">
        <n x="225"/>
        <n x="477"/>
        <n x="231"/>
      </t>
    </mdx>
    <mdx n="0" f="v">
      <t c="3" si="227">
        <n x="225"/>
        <n x="478"/>
        <n x="231"/>
      </t>
    </mdx>
    <mdx n="0" f="v">
      <t c="3" si="227">
        <n x="225"/>
        <n x="479"/>
        <n x="231"/>
      </t>
    </mdx>
    <mdx n="0" f="v">
      <t c="3" si="227">
        <n x="225"/>
        <n x="485"/>
        <n x="231"/>
      </t>
    </mdx>
    <mdx n="0" f="v">
      <t c="3" si="227">
        <n x="225"/>
        <n x="486"/>
        <n x="231"/>
      </t>
    </mdx>
    <mdx n="0" f="v">
      <t c="3" si="227">
        <n x="225"/>
        <n x="482"/>
        <n x="231"/>
      </t>
    </mdx>
    <mdx n="0" f="v">
      <t c="3" si="227">
        <n x="225"/>
        <n x="488"/>
        <n x="231"/>
      </t>
    </mdx>
    <mdx n="0" f="v">
      <t c="3" si="227">
        <n x="225"/>
        <n x="489"/>
        <n x="231"/>
      </t>
    </mdx>
    <mdx n="0" f="v">
      <t c="3" si="227">
        <n x="225"/>
        <n x="491"/>
        <n x="231"/>
      </t>
    </mdx>
    <mdx n="0" f="v">
      <t c="3" si="227">
        <n x="225"/>
        <n x="495"/>
        <n x="231"/>
      </t>
    </mdx>
    <mdx n="0" f="v">
      <t c="3" si="227">
        <n x="225"/>
        <n x="496"/>
        <n x="231"/>
      </t>
    </mdx>
    <mdx n="0" f="v">
      <t c="3" si="227">
        <n x="225"/>
        <n x="494"/>
        <n x="231"/>
      </t>
    </mdx>
    <mdx n="0" f="v">
      <t c="3" si="227">
        <n x="225"/>
        <n x="490"/>
        <n x="231"/>
      </t>
    </mdx>
    <mdx n="0" f="v">
      <t c="3" si="227">
        <n x="225"/>
        <n x="492"/>
        <n x="231"/>
      </t>
    </mdx>
    <mdx n="0" f="v">
      <t c="3" si="227">
        <n x="225"/>
        <n x="493"/>
        <n x="231"/>
      </t>
    </mdx>
    <mdx n="0" f="v">
      <t c="3" si="227">
        <n x="225"/>
        <n x="500"/>
        <n x="231"/>
      </t>
    </mdx>
    <mdx n="0" f="v">
      <t c="3" si="227">
        <n x="225"/>
        <n x="501"/>
        <n x="231"/>
      </t>
    </mdx>
    <mdx n="0" f="v">
      <t c="3" si="227">
        <n x="225"/>
        <n x="502"/>
        <n x="231"/>
      </t>
    </mdx>
    <mdx n="0" f="v">
      <t c="3" si="227">
        <n x="225"/>
        <n x="508"/>
        <n x="231"/>
      </t>
    </mdx>
    <mdx n="0" f="v">
      <t c="3" si="227">
        <n x="225"/>
        <n x="504"/>
        <n x="231"/>
      </t>
    </mdx>
    <mdx n="0" f="v">
      <t c="3" si="227">
        <n x="225"/>
        <n x="503"/>
        <n x="231"/>
      </t>
    </mdx>
    <mdx n="0" f="v">
      <t c="3" si="227">
        <n x="225"/>
        <n x="497"/>
        <n x="231"/>
      </t>
    </mdx>
    <mdx n="0" f="v">
      <t c="3" si="227">
        <n x="225"/>
        <n x="498"/>
        <n x="231"/>
      </t>
    </mdx>
    <mdx n="0" f="v">
      <t c="3" si="227">
        <n x="225"/>
        <n x="499"/>
        <n x="231"/>
      </t>
    </mdx>
    <mdx n="0" f="v">
      <t c="3" si="227">
        <n x="225"/>
        <n x="509"/>
        <n x="231"/>
      </t>
    </mdx>
    <mdx n="0" f="v">
      <t c="3" si="227">
        <n x="225"/>
        <n x="507"/>
        <n x="231"/>
      </t>
    </mdx>
    <mdx n="0" f="v">
      <t c="3" si="227">
        <n x="225"/>
        <n x="505"/>
        <n x="231"/>
      </t>
    </mdx>
    <mdx n="0" f="v">
      <t c="3" si="227">
        <n x="225"/>
        <n x="506"/>
        <n x="231"/>
      </t>
    </mdx>
    <mdx n="0" f="v">
      <t c="3" si="227">
        <n x="225"/>
        <n x="514"/>
        <n x="231"/>
      </t>
    </mdx>
    <mdx n="0" f="v">
      <t c="3" si="227">
        <n x="225"/>
        <n x="515"/>
        <n x="231"/>
      </t>
    </mdx>
    <mdx n="0" f="v">
      <t c="3" si="227">
        <n x="225"/>
        <n x="510"/>
        <n x="231"/>
      </t>
    </mdx>
    <mdx n="0" f="v">
      <t c="3" si="227">
        <n x="225"/>
        <n x="511"/>
        <n x="231"/>
      </t>
    </mdx>
    <mdx n="0" f="v">
      <t c="3" si="227">
        <n x="225"/>
        <n x="512"/>
        <n x="231"/>
      </t>
    </mdx>
    <mdx n="0" f="v">
      <t c="3" si="227">
        <n x="225"/>
        <n x="516"/>
        <n x="231"/>
      </t>
    </mdx>
    <mdx n="0" f="v">
      <t c="3" si="227">
        <n x="225"/>
        <n x="526"/>
        <n x="231"/>
      </t>
    </mdx>
    <mdx n="0" f="v">
      <t c="3" si="227">
        <n x="225"/>
        <n x="525"/>
        <n x="231"/>
      </t>
    </mdx>
    <mdx n="0" f="v">
      <t c="3" si="227">
        <n x="225"/>
        <n x="519"/>
        <n x="231"/>
      </t>
    </mdx>
    <mdx n="0" f="v">
      <t c="3" si="227">
        <n x="225"/>
        <n x="520"/>
        <n x="231"/>
      </t>
    </mdx>
    <mdx n="0" f="v">
      <t c="3" si="227">
        <n x="225"/>
        <n x="521"/>
        <n x="231"/>
      </t>
    </mdx>
    <mdx n="0" f="v">
      <t c="3" si="227">
        <n x="225"/>
        <n x="517"/>
        <n x="231"/>
      </t>
    </mdx>
    <mdx n="0" f="v">
      <t c="3" si="227">
        <n x="225"/>
        <n x="518"/>
        <n x="231"/>
      </t>
    </mdx>
    <mdx n="0" f="v">
      <t c="3" si="227">
        <n x="225"/>
        <n x="522"/>
        <n x="231"/>
      </t>
    </mdx>
    <mdx n="0" f="v">
      <t c="3" si="227">
        <n x="225"/>
        <n x="524"/>
        <n x="231"/>
      </t>
    </mdx>
    <mdx n="0" f="v">
      <t c="3" si="227">
        <n x="225"/>
        <n x="523"/>
        <n x="231"/>
      </t>
    </mdx>
    <mdx n="0" f="v">
      <t c="3" si="227">
        <n x="225"/>
        <n x="528"/>
        <n x="231"/>
      </t>
    </mdx>
    <mdx n="0" f="v">
      <t c="3" si="227">
        <n x="225"/>
        <n x="529"/>
        <n x="231"/>
      </t>
    </mdx>
    <mdx n="0" f="v">
      <t c="3" si="227">
        <n x="225"/>
        <n x="527"/>
        <n x="231"/>
      </t>
    </mdx>
    <mdx n="0" f="v">
      <t c="3" si="227">
        <n x="225"/>
        <n x="531"/>
        <n x="231"/>
      </t>
    </mdx>
    <mdx n="0" f="v">
      <t c="3" si="227">
        <n x="225"/>
        <n x="532"/>
        <n x="231"/>
      </t>
    </mdx>
    <mdx n="0" f="v">
      <t c="3" si="227">
        <n x="225"/>
        <n x="530"/>
        <n x="231"/>
      </t>
    </mdx>
    <mdx n="0" f="v">
      <t c="3" si="227">
        <n x="225"/>
        <n x="533"/>
        <n x="231"/>
      </t>
    </mdx>
    <mdx n="0" f="v">
      <t c="3" si="227">
        <n x="225"/>
        <n x="534"/>
        <n x="231"/>
      </t>
    </mdx>
    <mdx n="0" f="v">
      <t c="3" si="227">
        <n x="225"/>
        <n x="535"/>
        <n x="231"/>
      </t>
    </mdx>
    <mdx n="0" f="v">
      <t c="3" si="227">
        <n x="225"/>
        <n x="536"/>
        <n x="231"/>
      </t>
    </mdx>
    <mdx n="0" f="v">
      <t c="3" si="227">
        <n x="225"/>
        <n x="537"/>
        <n x="231"/>
      </t>
    </mdx>
    <mdx n="0" f="v">
      <t c="3" si="227">
        <n x="225"/>
        <n x="538"/>
        <n x="231"/>
      </t>
    </mdx>
    <mdx n="0" f="v">
      <t c="3" si="227">
        <n x="225"/>
        <n x="539"/>
        <n x="231"/>
      </t>
    </mdx>
    <mdx n="0" f="v">
      <t c="3" si="227">
        <n x="225"/>
        <n x="540"/>
        <n x="231"/>
      </t>
    </mdx>
    <mdx n="0" f="v">
      <t c="3" si="227">
        <n x="225"/>
        <n x="543"/>
        <n x="231"/>
      </t>
    </mdx>
    <mdx n="0" f="v">
      <t c="3" si="227">
        <n x="225"/>
        <n x="541"/>
        <n x="231"/>
      </t>
    </mdx>
    <mdx n="0" f="v">
      <t c="3" si="227">
        <n x="225"/>
        <n x="544"/>
        <n x="231"/>
      </t>
    </mdx>
    <mdx n="0" f="v">
      <t c="3" si="227">
        <n x="225"/>
        <n x="542"/>
        <n x="231"/>
      </t>
    </mdx>
    <mdx n="0" f="v">
      <t c="3" si="227">
        <n x="225"/>
        <n x="546"/>
        <n x="231"/>
      </t>
    </mdx>
    <mdx n="0" f="v">
      <t c="3" si="227">
        <n x="225"/>
        <n x="272"/>
        <n x="22"/>
      </t>
    </mdx>
    <mdx n="0" f="v">
      <t c="3" si="227">
        <n x="225"/>
        <n x="273"/>
        <n x="22"/>
      </t>
    </mdx>
    <mdx n="0" f="v">
      <t c="3" si="227">
        <n x="225"/>
        <n x="270"/>
        <n x="22"/>
      </t>
    </mdx>
    <mdx n="0" f="v">
      <t c="3" si="227">
        <n x="225"/>
        <n x="269"/>
        <n x="22"/>
      </t>
    </mdx>
    <mdx n="0" f="v">
      <t c="3" si="227">
        <n x="225"/>
        <n x="268"/>
        <n x="22"/>
      </t>
    </mdx>
    <mdx n="0" f="v">
      <t c="3" si="227">
        <n x="225"/>
        <n x="355"/>
        <n x="22"/>
      </t>
    </mdx>
    <mdx n="0" f="v">
      <t c="3" si="227">
        <n x="225"/>
        <n x="356"/>
        <n x="22"/>
      </t>
    </mdx>
    <mdx n="0" f="v">
      <t c="3" si="227">
        <n x="225"/>
        <n x="357"/>
        <n x="22"/>
      </t>
    </mdx>
    <mdx n="0" f="v">
      <t c="3" si="227">
        <n x="225"/>
        <n x="358"/>
        <n x="22"/>
      </t>
    </mdx>
    <mdx n="0" f="v">
      <t c="3" si="227">
        <n x="225"/>
        <n x="359"/>
        <n x="22"/>
      </t>
    </mdx>
    <mdx n="0" f="v">
      <t c="3" si="227">
        <n x="225"/>
        <n x="360"/>
        <n x="22"/>
      </t>
    </mdx>
    <mdx n="0" f="v">
      <t c="3" si="227">
        <n x="225"/>
        <n x="361"/>
        <n x="22"/>
      </t>
    </mdx>
    <mdx n="0" f="v">
      <t c="3" si="227">
        <n x="225"/>
        <n x="255"/>
        <n x="22"/>
      </t>
    </mdx>
    <mdx n="0" f="v">
      <t c="3" si="227">
        <n x="225"/>
        <n x="254"/>
        <n x="22"/>
      </t>
    </mdx>
    <mdx n="0" f="v">
      <t c="3" si="227">
        <n x="225"/>
        <n x="283"/>
        <n x="22"/>
      </t>
    </mdx>
    <mdx n="0" f="v">
      <t c="3" si="227">
        <n x="225"/>
        <n x="547"/>
        <n x="22"/>
      </t>
    </mdx>
    <mdx n="0" f="v">
      <t c="3" si="227">
        <n x="225"/>
        <n x="362"/>
        <n x="22"/>
      </t>
    </mdx>
    <mdx n="0" f="v">
      <t c="3" si="227">
        <n x="225"/>
        <n x="363"/>
        <n x="22"/>
      </t>
    </mdx>
    <mdx n="0" f="v">
      <t c="3" si="227">
        <n x="225"/>
        <n x="364"/>
        <n x="22"/>
      </t>
    </mdx>
    <mdx n="0" f="v">
      <t c="3" si="227">
        <n x="225"/>
        <n x="548"/>
        <n x="22"/>
      </t>
    </mdx>
    <mdx n="0" f="v">
      <t c="3" si="227">
        <n x="225"/>
        <n x="365"/>
        <n x="22"/>
      </t>
    </mdx>
    <mdx n="0" f="v">
      <t c="3" si="227">
        <n x="225"/>
        <n x="366"/>
        <n x="22"/>
      </t>
    </mdx>
    <mdx n="0" f="v">
      <t c="3" si="227">
        <n x="225"/>
        <n x="367"/>
        <n x="22"/>
      </t>
    </mdx>
    <mdx n="0" f="v">
      <t c="3" si="227">
        <n x="225"/>
        <n x="368"/>
        <n x="22"/>
      </t>
    </mdx>
    <mdx n="0" f="v">
      <t c="3" si="227">
        <n x="225"/>
        <n x="369"/>
        <n x="22"/>
      </t>
    </mdx>
    <mdx n="0" f="v">
      <t c="3" si="227">
        <n x="225"/>
        <n x="307"/>
        <n x="22"/>
      </t>
    </mdx>
    <mdx n="0" f="v">
      <t c="3" si="227">
        <n x="225"/>
        <n x="370"/>
        <n x="22"/>
      </t>
    </mdx>
    <mdx n="0" f="v">
      <t c="3" si="227">
        <n x="225"/>
        <n x="371"/>
        <n x="22"/>
      </t>
    </mdx>
    <mdx n="0" f="v">
      <t c="3" si="227">
        <n x="225"/>
        <n x="372"/>
        <n x="22"/>
      </t>
    </mdx>
    <mdx n="0" f="v">
      <t c="3" si="227">
        <n x="225"/>
        <n x="374"/>
        <n x="22"/>
      </t>
    </mdx>
    <mdx n="0" f="v">
      <t c="3" si="227">
        <n x="225"/>
        <n x="375"/>
        <n x="22"/>
      </t>
    </mdx>
    <mdx n="0" f="v">
      <t c="3" si="227">
        <n x="225"/>
        <n x="281"/>
        <n x="22"/>
      </t>
    </mdx>
    <mdx n="0" f="v">
      <t c="3" si="227">
        <n x="225"/>
        <n x="376"/>
        <n x="22"/>
      </t>
    </mdx>
    <mdx n="0" f="v">
      <t c="3" si="227">
        <n x="225"/>
        <n x="377"/>
        <n x="22"/>
      </t>
    </mdx>
    <mdx n="0" f="v">
      <t c="3" si="227">
        <n x="225"/>
        <n x="280"/>
        <n x="22"/>
      </t>
    </mdx>
    <mdx n="0" f="v">
      <t c="3" si="227">
        <n x="225"/>
        <n x="311"/>
        <n x="22"/>
      </t>
    </mdx>
    <mdx n="0" f="v">
      <t c="3" si="227">
        <n x="225"/>
        <n x="378"/>
        <n x="22"/>
      </t>
    </mdx>
    <mdx n="0" f="v">
      <t c="3" si="227">
        <n x="225"/>
        <n x="379"/>
        <n x="22"/>
      </t>
    </mdx>
    <mdx n="0" f="v">
      <t c="3" si="227">
        <n x="225"/>
        <n x="380"/>
        <n x="22"/>
      </t>
    </mdx>
    <mdx n="0" f="v">
      <t c="3" si="227">
        <n x="225"/>
        <n x="381"/>
        <n x="22"/>
      </t>
    </mdx>
    <mdx n="0" f="v">
      <t c="3" si="227">
        <n x="225"/>
        <n x="382"/>
        <n x="22"/>
      </t>
    </mdx>
    <mdx n="0" f="v">
      <t c="3" si="227">
        <n x="225"/>
        <n x="304"/>
        <n x="22"/>
      </t>
    </mdx>
    <mdx n="0" f="v">
      <t c="3" si="227">
        <n x="225"/>
        <n x="383"/>
        <n x="22"/>
      </t>
    </mdx>
    <mdx n="0" f="v">
      <t c="3" si="227">
        <n x="225"/>
        <n x="384"/>
        <n x="22"/>
      </t>
    </mdx>
    <mdx n="0" f="v">
      <t c="3" si="227">
        <n x="225"/>
        <n x="385"/>
        <n x="22"/>
      </t>
    </mdx>
    <mdx n="0" f="v">
      <t c="3" si="227">
        <n x="225"/>
        <n x="386"/>
        <n x="22"/>
      </t>
    </mdx>
    <mdx n="0" f="v">
      <t c="3" si="227">
        <n x="225"/>
        <n x="387"/>
        <n x="22"/>
      </t>
    </mdx>
    <mdx n="0" f="v">
      <t c="3" si="227">
        <n x="225"/>
        <n x="388"/>
        <n x="22"/>
      </t>
    </mdx>
    <mdx n="0" f="v">
      <t c="3" si="227">
        <n x="225"/>
        <n x="389"/>
        <n x="22"/>
      </t>
    </mdx>
    <mdx n="0" f="v">
      <t c="3" si="227">
        <n x="225"/>
        <n x="390"/>
        <n x="22"/>
      </t>
    </mdx>
    <mdx n="0" f="v">
      <t c="3" si="227">
        <n x="225"/>
        <n x="393"/>
        <n x="22"/>
      </t>
    </mdx>
    <mdx n="0" f="v">
      <t c="3" si="227">
        <n x="225"/>
        <n x="394"/>
        <n x="22"/>
      </t>
    </mdx>
    <mdx n="0" f="v">
      <t c="3" si="227">
        <n x="225"/>
        <n x="395"/>
        <n x="22"/>
      </t>
    </mdx>
    <mdx n="0" f="v">
      <t c="3" si="227">
        <n x="225"/>
        <n x="278"/>
        <n x="22"/>
      </t>
    </mdx>
    <mdx n="0" f="v">
      <t c="3" si="227">
        <n x="225"/>
        <n x="396"/>
        <n x="22"/>
      </t>
    </mdx>
    <mdx n="0" f="v">
      <t c="3" si="227">
        <n x="225"/>
        <n x="397"/>
        <n x="22"/>
      </t>
    </mdx>
    <mdx n="0" f="v">
      <t c="3" si="227">
        <n x="225"/>
        <n x="398"/>
        <n x="22"/>
      </t>
    </mdx>
    <mdx n="0" f="v">
      <t c="3" si="227">
        <n x="225"/>
        <n x="392"/>
        <n x="22"/>
      </t>
    </mdx>
    <mdx n="0" f="v">
      <t c="3" si="227">
        <n x="225"/>
        <n x="404"/>
        <n x="22"/>
      </t>
    </mdx>
    <mdx n="0" f="v">
      <t c="3" si="227">
        <n x="225"/>
        <n x="405"/>
        <n x="22"/>
      </t>
    </mdx>
    <mdx n="0" f="v">
      <t c="3" si="227">
        <n x="225"/>
        <n x="406"/>
        <n x="22"/>
      </t>
    </mdx>
    <mdx n="0" f="v">
      <t c="3" si="227">
        <n x="225"/>
        <n x="407"/>
        <n x="22"/>
      </t>
    </mdx>
    <mdx n="0" f="v">
      <t c="3" si="227">
        <n x="225"/>
        <n x="408"/>
        <n x="22"/>
      </t>
    </mdx>
    <mdx n="0" f="v">
      <t c="3" si="227">
        <n x="225"/>
        <n x="409"/>
        <n x="22"/>
      </t>
    </mdx>
    <mdx n="0" f="v">
      <t c="3" si="227">
        <n x="225"/>
        <n x="410"/>
        <n x="22"/>
      </t>
    </mdx>
    <mdx n="0" f="v">
      <t c="3" si="227">
        <n x="225"/>
        <n x="391"/>
        <n x="22"/>
      </t>
    </mdx>
    <mdx n="0" f="v">
      <t c="3" si="227">
        <n x="225"/>
        <n x="399"/>
        <n x="22"/>
      </t>
    </mdx>
    <mdx n="0" f="v">
      <t c="3" si="227">
        <n x="225"/>
        <n x="400"/>
        <n x="22"/>
      </t>
    </mdx>
    <mdx n="0" f="v">
      <t c="3" si="227">
        <n x="225"/>
        <n x="401"/>
        <n x="22"/>
      </t>
    </mdx>
    <mdx n="0" f="v">
      <t c="3" si="227">
        <n x="225"/>
        <n x="402"/>
        <n x="22"/>
      </t>
    </mdx>
    <mdx n="0" f="v">
      <t c="3" si="227">
        <n x="225"/>
        <n x="277"/>
        <n x="22"/>
      </t>
    </mdx>
    <mdx n="0" f="v">
      <t c="3" si="227">
        <n x="225"/>
        <n x="417"/>
        <n x="22"/>
      </t>
    </mdx>
    <mdx n="0" f="v">
      <t c="3" si="227">
        <n x="225"/>
        <n x="418"/>
        <n x="22"/>
      </t>
    </mdx>
    <mdx n="0" f="v">
      <t c="3" si="227">
        <n x="225"/>
        <n x="419"/>
        <n x="22"/>
      </t>
    </mdx>
    <mdx n="0" f="v">
      <t c="3" si="227">
        <n x="225"/>
        <n x="420"/>
        <n x="22"/>
      </t>
    </mdx>
    <mdx n="0" f="v">
      <t c="3" si="227">
        <n x="225"/>
        <n x="301"/>
        <n x="22"/>
      </t>
    </mdx>
    <mdx n="0" f="v">
      <t c="3" si="227">
        <n x="225"/>
        <n x="299"/>
        <n x="22"/>
      </t>
    </mdx>
    <mdx n="0" f="v">
      <t c="3" si="227">
        <n x="225"/>
        <n x="297"/>
        <n x="22"/>
      </t>
    </mdx>
    <mdx n="0" f="v">
      <t c="3" si="227">
        <n x="225"/>
        <n x="421"/>
        <n x="22"/>
      </t>
    </mdx>
    <mdx n="0" f="v">
      <t c="3" si="227">
        <n x="225"/>
        <n x="411"/>
        <n x="22"/>
      </t>
    </mdx>
    <mdx n="0" f="v">
      <t c="3" si="227">
        <n x="225"/>
        <n x="403"/>
        <n x="22"/>
      </t>
    </mdx>
    <mdx n="0" f="v">
      <t c="3" si="227">
        <n x="225"/>
        <n x="412"/>
        <n x="22"/>
      </t>
    </mdx>
    <mdx n="0" f="v">
      <t c="3" si="227">
        <n x="225"/>
        <n x="413"/>
        <n x="22"/>
      </t>
    </mdx>
    <mdx n="0" f="v">
      <t c="3" si="227">
        <n x="225"/>
        <n x="414"/>
        <n x="22"/>
      </t>
    </mdx>
    <mdx n="0" f="v">
      <t c="3" si="227">
        <n x="225"/>
        <n x="415"/>
        <n x="22"/>
      </t>
    </mdx>
    <mdx n="0" f="v">
      <t c="3" si="227">
        <n x="225"/>
        <n x="416"/>
        <n x="22"/>
      </t>
    </mdx>
    <mdx n="0" f="v">
      <t c="3" si="227">
        <n x="225"/>
        <n x="427"/>
        <n x="22"/>
      </t>
    </mdx>
    <mdx n="0" f="v">
      <t c="3" si="227">
        <n x="225"/>
        <n x="329"/>
        <n x="22"/>
      </t>
    </mdx>
    <mdx n="0" f="v">
      <t c="3" si="227">
        <n x="225"/>
        <n x="428"/>
        <n x="22"/>
      </t>
    </mdx>
    <mdx n="0" f="v">
      <t c="3" si="227">
        <n x="225"/>
        <n x="328"/>
        <n x="22"/>
      </t>
    </mdx>
    <mdx n="0" f="v">
      <t c="3" si="227">
        <n x="225"/>
        <n x="429"/>
        <n x="22"/>
      </t>
    </mdx>
    <mdx n="0" f="v">
      <t c="3" si="227">
        <n x="225"/>
        <n x="430"/>
        <n x="22"/>
      </t>
    </mdx>
    <mdx n="0" f="v">
      <t c="3" si="227">
        <n x="225"/>
        <n x="431"/>
        <n x="22"/>
      </t>
    </mdx>
    <mdx n="0" f="v">
      <t c="3" si="227">
        <n x="225"/>
        <n x="432"/>
        <n x="22"/>
      </t>
    </mdx>
    <mdx n="0" f="v">
      <t c="3" si="227">
        <n x="225"/>
        <n x="422"/>
        <n x="22"/>
      </t>
    </mdx>
    <mdx n="0" f="v">
      <t c="3" si="227">
        <n x="225"/>
        <n x="423"/>
        <n x="22"/>
      </t>
    </mdx>
    <mdx n="0" f="v">
      <t c="3" si="227">
        <n x="225"/>
        <n x="424"/>
        <n x="22"/>
      </t>
    </mdx>
    <mdx n="0" f="v">
      <t c="3" si="227">
        <n x="225"/>
        <n x="425"/>
        <n x="22"/>
      </t>
    </mdx>
    <mdx n="0" f="v">
      <t c="3" si="227">
        <n x="225"/>
        <n x="348"/>
        <n x="22"/>
      </t>
    </mdx>
    <mdx n="0" f="v">
      <t c="3" si="227">
        <n x="225"/>
        <n x="327"/>
        <n x="22"/>
      </t>
    </mdx>
    <mdx n="0" f="v">
      <t c="3" si="227">
        <n x="225"/>
        <n x="426"/>
        <n x="22"/>
      </t>
    </mdx>
    <mdx n="0" f="v">
      <t c="3" si="227">
        <n x="225"/>
        <n x="433"/>
        <n x="22"/>
      </t>
    </mdx>
    <mdx n="0" f="v">
      <t c="3" si="227">
        <n x="225"/>
        <n x="442"/>
        <n x="22"/>
      </t>
    </mdx>
    <mdx n="0" f="v">
      <t c="3" si="227">
        <n x="225"/>
        <n x="443"/>
        <n x="22"/>
      </t>
    </mdx>
    <mdx n="0" f="v">
      <t c="3" si="227">
        <n x="225"/>
        <n x="444"/>
        <n x="22"/>
      </t>
    </mdx>
    <mdx n="0" f="v">
      <t c="3" si="227">
        <n x="225"/>
        <n x="445"/>
        <n x="22"/>
      </t>
    </mdx>
    <mdx n="0" f="v">
      <t c="3" si="227">
        <n x="225"/>
        <n x="446"/>
        <n x="22"/>
      </t>
    </mdx>
    <mdx n="0" f="v">
      <t c="3" si="227">
        <n x="225"/>
        <n x="434"/>
        <n x="22"/>
      </t>
    </mdx>
    <mdx n="0" f="v">
      <t c="3" si="227">
        <n x="225"/>
        <n x="438"/>
        <n x="22"/>
      </t>
    </mdx>
    <mdx n="0" f="v">
      <t c="3" si="227">
        <n x="225"/>
        <n x="350"/>
        <n x="22"/>
      </t>
    </mdx>
    <mdx n="0" f="v">
      <t c="3" si="227">
        <n x="225"/>
        <n x="439"/>
        <n x="22"/>
      </t>
    </mdx>
    <mdx n="0" f="v">
      <t c="3" si="227">
        <n x="225"/>
        <n x="326"/>
        <n x="22"/>
      </t>
    </mdx>
    <mdx n="0" f="v">
      <t c="3" si="227">
        <n x="225"/>
        <n x="435"/>
        <n x="22"/>
      </t>
    </mdx>
    <mdx n="0" f="v">
      <t c="3" si="227">
        <n x="225"/>
        <n x="436"/>
        <n x="22"/>
      </t>
    </mdx>
    <mdx n="0" f="v">
      <t c="3" si="227">
        <n x="225"/>
        <n x="437"/>
        <n x="22"/>
      </t>
    </mdx>
    <mdx n="0" f="v">
      <t c="3" si="227">
        <n x="225"/>
        <n x="294"/>
        <n x="22"/>
      </t>
    </mdx>
    <mdx n="0" f="v">
      <t c="3" si="227">
        <n x="225"/>
        <n x="293"/>
        <n x="22"/>
      </t>
    </mdx>
    <mdx n="0" f="v">
      <t c="3" si="227">
        <n x="225"/>
        <n x="452"/>
        <n x="22"/>
      </t>
    </mdx>
    <mdx n="0" f="v">
      <t c="3" si="227">
        <n x="225"/>
        <n x="276"/>
        <n x="22"/>
      </t>
    </mdx>
    <mdx n="0" f="v">
      <t c="3" si="227">
        <n x="225"/>
        <n x="453"/>
        <n x="22"/>
      </t>
    </mdx>
    <mdx n="0" f="v">
      <t c="3" si="227">
        <n x="225"/>
        <n x="454"/>
        <n x="22"/>
      </t>
    </mdx>
    <mdx n="0" f="v">
      <t c="3" si="227">
        <n x="225"/>
        <n x="455"/>
        <n x="22"/>
      </t>
    </mdx>
    <mdx n="0" f="v">
      <t c="3" si="227">
        <n x="225"/>
        <n x="456"/>
        <n x="22"/>
      </t>
    </mdx>
    <mdx n="0" f="v">
      <t c="3" si="227">
        <n x="225"/>
        <n x="448"/>
        <n x="22"/>
      </t>
    </mdx>
    <mdx n="0" f="v">
      <t c="3" si="227">
        <n x="225"/>
        <n x="449"/>
        <n x="22"/>
      </t>
    </mdx>
    <mdx n="0" f="v">
      <t c="3" si="227">
        <n x="225"/>
        <n x="450"/>
        <n x="22"/>
      </t>
    </mdx>
    <mdx n="0" f="v">
      <t c="3" si="227">
        <n x="225"/>
        <n x="440"/>
        <n x="22"/>
      </t>
    </mdx>
    <mdx n="0" f="v">
      <t c="3" si="227">
        <n x="225"/>
        <n x="441"/>
        <n x="22"/>
      </t>
    </mdx>
    <mdx n="0" f="v">
      <t c="3" si="227">
        <n x="225"/>
        <n x="447"/>
        <n x="22"/>
      </t>
    </mdx>
    <mdx n="0" f="v">
      <t c="3" si="227">
        <n x="225"/>
        <n x="459"/>
        <n x="22"/>
      </t>
    </mdx>
    <mdx n="0" f="v">
      <t c="3" si="227">
        <n x="225"/>
        <n x="346"/>
        <n x="22"/>
      </t>
    </mdx>
    <mdx n="0" f="v">
      <t c="3" si="227">
        <n x="225"/>
        <n x="461"/>
        <n x="22"/>
      </t>
    </mdx>
    <mdx n="0" f="v">
      <t c="3" si="227">
        <n x="225"/>
        <n x="462"/>
        <n x="22"/>
      </t>
    </mdx>
    <mdx n="0" f="v">
      <t c="3" si="227">
        <n x="225"/>
        <n x="463"/>
        <n x="22"/>
      </t>
    </mdx>
    <mdx n="0" f="v">
      <t c="3" si="227">
        <n x="225"/>
        <n x="464"/>
        <n x="22"/>
      </t>
    </mdx>
    <mdx n="0" f="v">
      <t c="3" si="227">
        <n x="225"/>
        <n x="465"/>
        <n x="22"/>
      </t>
    </mdx>
    <mdx n="0" f="v">
      <t c="3" si="227">
        <n x="225"/>
        <n x="466"/>
        <n x="22"/>
      </t>
    </mdx>
    <mdx n="0" f="v">
      <t c="3" si="227">
        <n x="225"/>
        <n x="467"/>
        <n x="22"/>
      </t>
    </mdx>
    <mdx n="0" f="v">
      <t c="3" si="227">
        <n x="225"/>
        <n x="473"/>
        <n x="22"/>
      </t>
    </mdx>
    <mdx n="0" f="v">
      <t c="3" si="227">
        <n x="225"/>
        <n x="474"/>
        <n x="22"/>
      </t>
    </mdx>
    <mdx n="0" f="v">
      <t c="3" si="227">
        <n x="225"/>
        <n x="451"/>
        <n x="22"/>
      </t>
    </mdx>
    <mdx n="0" f="v">
      <t c="3" si="227">
        <n x="225"/>
        <n x="457"/>
        <n x="22"/>
      </t>
    </mdx>
    <mdx n="0" f="v">
      <t c="3" si="227">
        <n x="225"/>
        <n x="458"/>
        <n x="22"/>
      </t>
    </mdx>
    <mdx n="0" f="v">
      <t c="3" si="227">
        <n x="225"/>
        <n x="475"/>
        <n x="22"/>
      </t>
    </mdx>
    <mdx n="0" f="v">
      <t c="3" si="227">
        <n x="225"/>
        <n x="476"/>
        <n x="22"/>
      </t>
    </mdx>
    <mdx n="0" f="v">
      <t c="3" si="227">
        <n x="225"/>
        <n x="460"/>
        <n x="22"/>
      </t>
    </mdx>
    <mdx n="0" f="v">
      <t c="3" si="227">
        <n x="225"/>
        <n x="468"/>
        <n x="22"/>
      </t>
    </mdx>
    <mdx n="0" f="v">
      <t c="3" si="227">
        <n x="225"/>
        <n x="469"/>
        <n x="22"/>
      </t>
    </mdx>
    <mdx n="0" f="v">
      <t c="3" si="227">
        <n x="225"/>
        <n x="470"/>
        <n x="22"/>
      </t>
    </mdx>
    <mdx n="0" f="v">
      <t c="3" si="227">
        <n x="225"/>
        <n x="484"/>
        <n x="22"/>
      </t>
    </mdx>
    <mdx n="0" f="v">
      <t c="3" si="227">
        <n x="225"/>
        <n x="472"/>
        <n x="22"/>
      </t>
    </mdx>
    <mdx n="0" f="v">
      <t c="3" si="227">
        <n x="225"/>
        <n x="480"/>
        <n x="22"/>
      </t>
    </mdx>
    <mdx n="0" f="v">
      <t c="3" si="227">
        <n x="225"/>
        <n x="481"/>
        <n x="22"/>
      </t>
    </mdx>
    <mdx n="0" f="v">
      <t c="3" si="227">
        <n x="225"/>
        <n x="483"/>
        <n x="22"/>
      </t>
    </mdx>
    <mdx n="0" f="v">
      <t c="3" si="227">
        <n x="225"/>
        <n x="471"/>
        <n x="22"/>
      </t>
    </mdx>
    <mdx n="0" f="v">
      <t c="3" si="227">
        <n x="225"/>
        <n x="477"/>
        <n x="22"/>
      </t>
    </mdx>
    <mdx n="0" f="v">
      <t c="3" si="227">
        <n x="225"/>
        <n x="478"/>
        <n x="22"/>
      </t>
    </mdx>
    <mdx n="0" f="v">
      <t c="3" si="227">
        <n x="225"/>
        <n x="479"/>
        <n x="22"/>
      </t>
    </mdx>
    <mdx n="0" f="v">
      <t c="3" si="227">
        <n x="225"/>
        <n x="487"/>
        <n x="22"/>
      </t>
    </mdx>
    <mdx n="0" f="v">
      <t c="3" si="227">
        <n x="225"/>
        <n x="485"/>
        <n x="22"/>
      </t>
    </mdx>
    <mdx n="0" f="v">
      <t c="3" si="227">
        <n x="225"/>
        <n x="486"/>
        <n x="22"/>
      </t>
    </mdx>
    <mdx n="0" f="v">
      <t c="3" si="227">
        <n x="225"/>
        <n x="482"/>
        <n x="22"/>
      </t>
    </mdx>
    <mdx n="0" f="v">
      <t c="3" si="227">
        <n x="225"/>
        <n x="488"/>
        <n x="22"/>
      </t>
    </mdx>
    <mdx n="0" f="v">
      <t c="3" si="227">
        <n x="225"/>
        <n x="489"/>
        <n x="22"/>
      </t>
    </mdx>
    <mdx n="0" f="v">
      <t c="3" si="227">
        <n x="225"/>
        <n x="494"/>
        <n x="22"/>
      </t>
    </mdx>
    <mdx n="0" f="v">
      <t c="3" si="227">
        <n x="225"/>
        <n x="491"/>
        <n x="22"/>
      </t>
    </mdx>
    <mdx n="0" f="v">
      <t c="3" si="227">
        <n x="225"/>
        <n x="495"/>
        <n x="22"/>
      </t>
    </mdx>
    <mdx n="0" f="v">
      <t c="3" si="227">
        <n x="225"/>
        <n x="496"/>
        <n x="22"/>
      </t>
    </mdx>
    <mdx n="0" f="v">
      <t c="3" si="227">
        <n x="225"/>
        <n x="490"/>
        <n x="22"/>
      </t>
    </mdx>
    <mdx n="0" f="v">
      <t c="3" si="227">
        <n x="225"/>
        <n x="492"/>
        <n x="22"/>
      </t>
    </mdx>
    <mdx n="0" f="v">
      <t c="3" si="227">
        <n x="225"/>
        <n x="493"/>
        <n x="22"/>
      </t>
    </mdx>
    <mdx n="0" f="v">
      <t c="3" si="227">
        <n x="225"/>
        <n x="503"/>
        <n x="22"/>
      </t>
    </mdx>
    <mdx n="0" f="v">
      <t c="3" si="227">
        <n x="225"/>
        <n x="500"/>
        <n x="22"/>
      </t>
    </mdx>
    <mdx n="0" f="v">
      <t c="3" si="227">
        <n x="225"/>
        <n x="501"/>
        <n x="22"/>
      </t>
    </mdx>
    <mdx n="0" f="v">
      <t c="3" si="227">
        <n x="225"/>
        <n x="502"/>
        <n x="22"/>
      </t>
    </mdx>
    <mdx n="0" f="v">
      <t c="3" si="227">
        <n x="225"/>
        <n x="504"/>
        <n x="22"/>
      </t>
    </mdx>
    <mdx n="0" f="v">
      <t c="3" si="227">
        <n x="225"/>
        <n x="497"/>
        <n x="22"/>
      </t>
    </mdx>
    <mdx n="0" f="v">
      <t c="3" si="227">
        <n x="225"/>
        <n x="498"/>
        <n x="22"/>
      </t>
    </mdx>
    <mdx n="0" f="v">
      <t c="3" si="227">
        <n x="225"/>
        <n x="499"/>
        <n x="22"/>
      </t>
    </mdx>
    <mdx n="0" f="v">
      <t c="3" si="227">
        <n x="225"/>
        <n x="508"/>
        <n x="22"/>
      </t>
    </mdx>
    <mdx n="0" f="v">
      <t c="3" si="227">
        <n x="225"/>
        <n x="509"/>
        <n x="22"/>
      </t>
    </mdx>
    <mdx n="0" f="v">
      <t c="3" si="227">
        <n x="225"/>
        <n x="505"/>
        <n x="22"/>
      </t>
    </mdx>
    <mdx n="0" f="v">
      <t c="3" si="227">
        <n x="225"/>
        <n x="506"/>
        <n x="22"/>
      </t>
    </mdx>
    <mdx n="0" f="v">
      <t c="3" si="227">
        <n x="225"/>
        <n x="507"/>
        <n x="22"/>
      </t>
    </mdx>
    <mdx n="0" f="v">
      <t c="3" si="227">
        <n x="225"/>
        <n x="513"/>
        <n x="22"/>
      </t>
    </mdx>
    <mdx n="0" f="v">
      <t c="3" si="227">
        <n x="225"/>
        <n x="514"/>
        <n x="22"/>
      </t>
    </mdx>
    <mdx n="0" f="v">
      <t c="3" si="227">
        <n x="225"/>
        <n x="515"/>
        <n x="22"/>
      </t>
    </mdx>
    <mdx n="0" f="v">
      <t c="3" si="227">
        <n x="225"/>
        <n x="516"/>
        <n x="22"/>
      </t>
    </mdx>
    <mdx n="0" f="v">
      <t c="3" si="227">
        <n x="225"/>
        <n x="510"/>
        <n x="22"/>
      </t>
    </mdx>
    <mdx n="0" f="v">
      <t c="3" si="227">
        <n x="225"/>
        <n x="511"/>
        <n x="22"/>
      </t>
    </mdx>
    <mdx n="0" f="v">
      <t c="3" si="227">
        <n x="225"/>
        <n x="512"/>
        <n x="22"/>
      </t>
    </mdx>
    <mdx n="0" f="v">
      <t c="3" si="227">
        <n x="225"/>
        <n x="519"/>
        <n x="22"/>
      </t>
    </mdx>
    <mdx n="0" f="v">
      <t c="3" si="227">
        <n x="225"/>
        <n x="520"/>
        <n x="22"/>
      </t>
    </mdx>
    <mdx n="0" f="v">
      <t c="3" si="227">
        <n x="225"/>
        <n x="521"/>
        <n x="22"/>
      </t>
    </mdx>
    <mdx n="0" f="v">
      <t c="3" si="227">
        <n x="225"/>
        <n x="525"/>
        <n x="22"/>
      </t>
    </mdx>
    <mdx n="0" f="v">
      <t c="3" si="227">
        <n x="225"/>
        <n x="517"/>
        <n x="22"/>
      </t>
    </mdx>
    <mdx n="0" f="v">
      <t c="3" si="227">
        <n x="225"/>
        <n x="518"/>
        <n x="22"/>
      </t>
    </mdx>
    <mdx n="0" f="v">
      <t c="3" si="227">
        <n x="225"/>
        <n x="522"/>
        <n x="22"/>
      </t>
    </mdx>
    <mdx n="0" f="v">
      <t c="3" si="227">
        <n x="225"/>
        <n x="526"/>
        <n x="22"/>
      </t>
    </mdx>
    <mdx n="0" f="v">
      <t c="3" si="227">
        <n x="225"/>
        <n x="523"/>
        <n x="22"/>
      </t>
    </mdx>
    <mdx n="0" f="v">
      <t c="3" si="227">
        <n x="225"/>
        <n x="528"/>
        <n x="22"/>
      </t>
    </mdx>
    <mdx n="0" f="v">
      <t c="3" si="227">
        <n x="225"/>
        <n x="524"/>
        <n x="22"/>
      </t>
    </mdx>
    <mdx n="0" f="v">
      <t c="3" si="227">
        <n x="225"/>
        <n x="529"/>
        <n x="22"/>
      </t>
    </mdx>
    <mdx n="0" f="v">
      <t c="3" si="227">
        <n x="225"/>
        <n x="527"/>
        <n x="22"/>
      </t>
    </mdx>
    <mdx n="0" f="v">
      <t c="3" si="227">
        <n x="225"/>
        <n x="531"/>
        <n x="22"/>
      </t>
    </mdx>
    <mdx n="0" f="v">
      <t c="3" si="227">
        <n x="225"/>
        <n x="532"/>
        <n x="22"/>
      </t>
    </mdx>
    <mdx n="0" f="v">
      <t c="3" si="227">
        <n x="225"/>
        <n x="530"/>
        <n x="22"/>
      </t>
    </mdx>
    <mdx n="0" f="v">
      <t c="3" si="227">
        <n x="225"/>
        <n x="533"/>
        <n x="22"/>
      </t>
    </mdx>
    <mdx n="0" f="v">
      <t c="3" si="227">
        <n x="225"/>
        <n x="534"/>
        <n x="22"/>
      </t>
    </mdx>
    <mdx n="0" f="v">
      <t c="3" si="227">
        <n x="225"/>
        <n x="535"/>
        <n x="22"/>
      </t>
    </mdx>
    <mdx n="0" f="v">
      <t c="3" si="227">
        <n x="225"/>
        <n x="536"/>
        <n x="22"/>
      </t>
    </mdx>
    <mdx n="0" f="v">
      <t c="3" si="227">
        <n x="225"/>
        <n x="538"/>
        <n x="22"/>
      </t>
    </mdx>
    <mdx n="0" f="v">
      <t c="3" si="227">
        <n x="225"/>
        <n x="537"/>
        <n x="22"/>
      </t>
    </mdx>
    <mdx n="0" f="v">
      <t c="3" si="227">
        <n x="225"/>
        <n x="539"/>
        <n x="22"/>
      </t>
    </mdx>
    <mdx n="0" f="v">
      <t c="3" si="227">
        <n x="225"/>
        <n x="540"/>
        <n x="22"/>
      </t>
    </mdx>
    <mdx n="0" f="v">
      <t c="3" si="227">
        <n x="225"/>
        <n x="543"/>
        <n x="22"/>
      </t>
    </mdx>
    <mdx n="0" f="v">
      <t c="3" si="227">
        <n x="225"/>
        <n x="544"/>
        <n x="22"/>
      </t>
    </mdx>
    <mdx n="0" f="v">
      <t c="3" si="227">
        <n x="225"/>
        <n x="541"/>
        <n x="22"/>
      </t>
    </mdx>
    <mdx n="0" f="v">
      <t c="3" si="227">
        <n x="225"/>
        <n x="545"/>
        <n x="22"/>
      </t>
    </mdx>
    <mdx n="0" f="v">
      <t c="3" si="227">
        <n x="225"/>
        <n x="542"/>
        <n x="22"/>
      </t>
    </mdx>
    <mdx n="0" f="v">
      <t c="3" si="227">
        <n x="225"/>
        <n x="546"/>
        <n x="22"/>
      </t>
    </mdx>
    <mdx n="0" f="v">
      <t c="3" si="227">
        <n x="225"/>
        <n x="272"/>
        <n x="21"/>
      </t>
    </mdx>
    <mdx n="0" f="v">
      <t c="3" si="227">
        <n x="225"/>
        <n x="273"/>
        <n x="21"/>
      </t>
    </mdx>
    <mdx n="0" f="v">
      <t c="3" si="227">
        <n x="225"/>
        <n x="270"/>
        <n x="21"/>
      </t>
    </mdx>
    <mdx n="0" f="v">
      <t c="3" si="227">
        <n x="225"/>
        <n x="269"/>
        <n x="21"/>
      </t>
    </mdx>
    <mdx n="0" f="v">
      <t c="3" si="227">
        <n x="225"/>
        <n x="268"/>
        <n x="21"/>
      </t>
    </mdx>
    <mdx n="0" f="v">
      <t c="3" si="227">
        <n x="225"/>
        <n x="355"/>
        <n x="21"/>
      </t>
    </mdx>
    <mdx n="0" f="v">
      <t c="3" si="227">
        <n x="225"/>
        <n x="356"/>
        <n x="21"/>
      </t>
    </mdx>
    <mdx n="0" f="v">
      <t c="3" si="227">
        <n x="225"/>
        <n x="358"/>
        <n x="21"/>
      </t>
    </mdx>
    <mdx n="0" f="v">
      <t c="3" si="227">
        <n x="225"/>
        <n x="359"/>
        <n x="21"/>
      </t>
    </mdx>
    <mdx n="0" f="v">
      <t c="3" si="227">
        <n x="225"/>
        <n x="360"/>
        <n x="21"/>
      </t>
    </mdx>
    <mdx n="0" f="v">
      <t c="3" si="227">
        <n x="225"/>
        <n x="361"/>
        <n x="21"/>
      </t>
    </mdx>
    <mdx n="0" f="v">
      <t c="3" si="227">
        <n x="225"/>
        <n x="254"/>
        <n x="21"/>
      </t>
    </mdx>
    <mdx n="0" f="v">
      <t c="3" si="227">
        <n x="225"/>
        <n x="283"/>
        <n x="21"/>
      </t>
    </mdx>
    <mdx n="0" f="v">
      <t c="3" si="227">
        <n x="225"/>
        <n x="547"/>
        <n x="21"/>
      </t>
    </mdx>
    <mdx n="0" f="v">
      <t c="3" si="227">
        <n x="225"/>
        <n x="362"/>
        <n x="21"/>
      </t>
    </mdx>
    <mdx n="0" f="v">
      <t c="3" si="227">
        <n x="225"/>
        <n x="363"/>
        <n x="21"/>
      </t>
    </mdx>
    <mdx n="0" f="v">
      <t c="3" si="227">
        <n x="225"/>
        <n x="364"/>
        <n x="21"/>
      </t>
    </mdx>
    <mdx n="0" f="v">
      <t c="3" si="227">
        <n x="225"/>
        <n x="548"/>
        <n x="21"/>
      </t>
    </mdx>
    <mdx n="0" f="v">
      <t c="3" si="227">
        <n x="225"/>
        <n x="365"/>
        <n x="21"/>
      </t>
    </mdx>
    <mdx n="0" f="v">
      <t c="3" si="227">
        <n x="225"/>
        <n x="366"/>
        <n x="21"/>
      </t>
    </mdx>
    <mdx n="0" f="v">
      <t c="3" si="227">
        <n x="225"/>
        <n x="367"/>
        <n x="21"/>
      </t>
    </mdx>
    <mdx n="0" f="v">
      <t c="3" si="227">
        <n x="225"/>
        <n x="368"/>
        <n x="21"/>
      </t>
    </mdx>
    <mdx n="0" f="v">
      <t c="3" si="227">
        <n x="225"/>
        <n x="369"/>
        <n x="21"/>
      </t>
    </mdx>
    <mdx n="0" f="v">
      <t c="3" si="227">
        <n x="225"/>
        <n x="307"/>
        <n x="21"/>
      </t>
    </mdx>
    <mdx n="0" f="v">
      <t c="3" si="227">
        <n x="225"/>
        <n x="370"/>
        <n x="21"/>
      </t>
    </mdx>
    <mdx n="0" f="v">
      <t c="3" si="227">
        <n x="225"/>
        <n x="371"/>
        <n x="21"/>
      </t>
    </mdx>
    <mdx n="0" f="v">
      <t c="3" si="227">
        <n x="225"/>
        <n x="372"/>
        <n x="21"/>
      </t>
    </mdx>
    <mdx n="0" f="v">
      <t c="3" si="227">
        <n x="225"/>
        <n x="383"/>
        <n x="21"/>
      </t>
    </mdx>
    <mdx n="0" f="v">
      <t c="3" si="227">
        <n x="225"/>
        <n x="373"/>
        <n x="21"/>
      </t>
    </mdx>
    <mdx n="0" f="v">
      <t c="3" si="227">
        <n x="225"/>
        <n x="374"/>
        <n x="21"/>
      </t>
    </mdx>
    <mdx n="0" f="v">
      <t c="3" si="227">
        <n x="225"/>
        <n x="375"/>
        <n x="21"/>
      </t>
    </mdx>
    <mdx n="0" f="v">
      <t c="3" si="227">
        <n x="225"/>
        <n x="281"/>
        <n x="21"/>
      </t>
    </mdx>
    <mdx n="0" f="v">
      <t c="3" si="227">
        <n x="225"/>
        <n x="376"/>
        <n x="21"/>
      </t>
    </mdx>
    <mdx n="0" f="v">
      <t c="3" si="227">
        <n x="225"/>
        <n x="377"/>
        <n x="21"/>
      </t>
    </mdx>
    <mdx n="0" f="v">
      <t c="3" si="227">
        <n x="225"/>
        <n x="280"/>
        <n x="21"/>
      </t>
    </mdx>
    <mdx n="0" f="v">
      <t c="3" si="227">
        <n x="225"/>
        <n x="311"/>
        <n x="21"/>
      </t>
    </mdx>
    <mdx n="0" f="v">
      <t c="3" si="227">
        <n x="225"/>
        <n x="378"/>
        <n x="21"/>
      </t>
    </mdx>
    <mdx n="0" f="v">
      <t c="3" si="227">
        <n x="225"/>
        <n x="379"/>
        <n x="21"/>
      </t>
    </mdx>
    <mdx n="0" f="v">
      <t c="3" si="227">
        <n x="225"/>
        <n x="380"/>
        <n x="21"/>
      </t>
    </mdx>
    <mdx n="0" f="v">
      <t c="3" si="227">
        <n x="225"/>
        <n x="381"/>
        <n x="21"/>
      </t>
    </mdx>
    <mdx n="0" f="v">
      <t c="3" si="227">
        <n x="225"/>
        <n x="382"/>
        <n x="21"/>
      </t>
    </mdx>
    <mdx n="0" f="v">
      <t c="3" si="227">
        <n x="225"/>
        <n x="304"/>
        <n x="21"/>
      </t>
    </mdx>
    <mdx n="0" f="v">
      <t c="3" si="227">
        <n x="225"/>
        <n x="384"/>
        <n x="21"/>
      </t>
    </mdx>
    <mdx n="0" f="v">
      <t c="3" si="227">
        <n x="225"/>
        <n x="385"/>
        <n x="21"/>
      </t>
    </mdx>
    <mdx n="0" f="v">
      <t c="3" si="227">
        <n x="225"/>
        <n x="386"/>
        <n x="21"/>
      </t>
    </mdx>
    <mdx n="0" f="v">
      <t c="3" si="227">
        <n x="225"/>
        <n x="387"/>
        <n x="21"/>
      </t>
    </mdx>
    <mdx n="0" f="v">
      <t c="3" si="227">
        <n x="225"/>
        <n x="388"/>
        <n x="21"/>
      </t>
    </mdx>
    <mdx n="0" f="v">
      <t c="3" si="227">
        <n x="225"/>
        <n x="389"/>
        <n x="21"/>
      </t>
    </mdx>
    <mdx n="0" f="v">
      <t c="3" si="227">
        <n x="225"/>
        <n x="390"/>
        <n x="21"/>
      </t>
    </mdx>
    <mdx n="0" f="v">
      <t c="3" si="227">
        <n x="225"/>
        <n x="393"/>
        <n x="21"/>
      </t>
    </mdx>
    <mdx n="0" f="v">
      <t c="3" si="227">
        <n x="225"/>
        <n x="394"/>
        <n x="21"/>
      </t>
    </mdx>
    <mdx n="0" f="v">
      <t c="3" si="227">
        <n x="225"/>
        <n x="395"/>
        <n x="21"/>
      </t>
    </mdx>
    <mdx n="0" f="v">
      <t c="3" si="227">
        <n x="225"/>
        <n x="278"/>
        <n x="21"/>
      </t>
    </mdx>
    <mdx n="0" f="v">
      <t c="3" si="227">
        <n x="225"/>
        <n x="396"/>
        <n x="21"/>
      </t>
    </mdx>
    <mdx n="0" f="v">
      <t c="3" si="227">
        <n x="225"/>
        <n x="397"/>
        <n x="21"/>
      </t>
    </mdx>
    <mdx n="0" f="v">
      <t c="3" si="227">
        <n x="225"/>
        <n x="398"/>
        <n x="21"/>
      </t>
    </mdx>
    <mdx n="0" f="v">
      <t c="3" si="227">
        <n x="225"/>
        <n x="392"/>
        <n x="21"/>
      </t>
    </mdx>
    <mdx n="0" f="v">
      <t c="3" si="227">
        <n x="225"/>
        <n x="404"/>
        <n x="21"/>
      </t>
    </mdx>
    <mdx n="0" f="v">
      <t c="3" si="227">
        <n x="225"/>
        <n x="405"/>
        <n x="21"/>
      </t>
    </mdx>
    <mdx n="0" f="v">
      <t c="3" si="227">
        <n x="225"/>
        <n x="406"/>
        <n x="21"/>
      </t>
    </mdx>
    <mdx n="0" f="v">
      <t c="3" si="227">
        <n x="225"/>
        <n x="407"/>
        <n x="21"/>
      </t>
    </mdx>
    <mdx n="0" f="v">
      <t c="3" si="227">
        <n x="225"/>
        <n x="408"/>
        <n x="21"/>
      </t>
    </mdx>
    <mdx n="0" f="v">
      <t c="3" si="227">
        <n x="225"/>
        <n x="409"/>
        <n x="21"/>
      </t>
    </mdx>
    <mdx n="0" f="v">
      <t c="3" si="227">
        <n x="225"/>
        <n x="410"/>
        <n x="21"/>
      </t>
    </mdx>
    <mdx n="0" f="v">
      <t c="3" si="227">
        <n x="225"/>
        <n x="391"/>
        <n x="21"/>
      </t>
    </mdx>
    <mdx n="0" f="v">
      <t c="3" si="227">
        <n x="225"/>
        <n x="399"/>
        <n x="21"/>
      </t>
    </mdx>
    <mdx n="0" f="v">
      <t c="3" si="227">
        <n x="225"/>
        <n x="400"/>
        <n x="21"/>
      </t>
    </mdx>
    <mdx n="0" f="v">
      <t c="3" si="227">
        <n x="225"/>
        <n x="401"/>
        <n x="21"/>
      </t>
    </mdx>
    <mdx n="0" f="v">
      <t c="3" si="227">
        <n x="225"/>
        <n x="402"/>
        <n x="21"/>
      </t>
    </mdx>
    <mdx n="0" f="v">
      <t c="3" si="227">
        <n x="225"/>
        <n x="277"/>
        <n x="21"/>
      </t>
    </mdx>
    <mdx n="0" f="v">
      <t c="3" si="227">
        <n x="225"/>
        <n x="417"/>
        <n x="21"/>
      </t>
    </mdx>
    <mdx n="0" f="v">
      <t c="3" si="227">
        <n x="225"/>
        <n x="418"/>
        <n x="21"/>
      </t>
    </mdx>
    <mdx n="0" f="v">
      <t c="3" si="227">
        <n x="225"/>
        <n x="419"/>
        <n x="21"/>
      </t>
    </mdx>
    <mdx n="0" f="v">
      <t c="3" si="227">
        <n x="225"/>
        <n x="420"/>
        <n x="21"/>
      </t>
    </mdx>
    <mdx n="0" f="v">
      <t c="3" si="227">
        <n x="225"/>
        <n x="301"/>
        <n x="21"/>
      </t>
    </mdx>
    <mdx n="0" f="v">
      <t c="3" si="227">
        <n x="225"/>
        <n x="299"/>
        <n x="21"/>
      </t>
    </mdx>
    <mdx n="0" f="v">
      <t c="3" si="227">
        <n x="225"/>
        <n x="297"/>
        <n x="21"/>
      </t>
    </mdx>
    <mdx n="0" f="v">
      <t c="3" si="227">
        <n x="225"/>
        <n x="421"/>
        <n x="21"/>
      </t>
    </mdx>
    <mdx n="0" f="v">
      <t c="3" si="227">
        <n x="225"/>
        <n x="411"/>
        <n x="21"/>
      </t>
    </mdx>
    <mdx n="0" f="v">
      <t c="3" si="227">
        <n x="225"/>
        <n x="403"/>
        <n x="21"/>
      </t>
    </mdx>
    <mdx n="0" f="v">
      <t c="3" si="227">
        <n x="225"/>
        <n x="412"/>
        <n x="21"/>
      </t>
    </mdx>
    <mdx n="0" f="v">
      <t c="3" si="227">
        <n x="225"/>
        <n x="413"/>
        <n x="21"/>
      </t>
    </mdx>
    <mdx n="0" f="v">
      <t c="3" si="227">
        <n x="225"/>
        <n x="414"/>
        <n x="21"/>
      </t>
    </mdx>
    <mdx n="0" f="v">
      <t c="3" si="227">
        <n x="225"/>
        <n x="415"/>
        <n x="21"/>
      </t>
    </mdx>
    <mdx n="0" f="v">
      <t c="3" si="227">
        <n x="225"/>
        <n x="416"/>
        <n x="21"/>
      </t>
    </mdx>
    <mdx n="0" f="v">
      <t c="3" si="227">
        <n x="225"/>
        <n x="427"/>
        <n x="21"/>
      </t>
    </mdx>
    <mdx n="0" f="v">
      <t c="3" si="227">
        <n x="225"/>
        <n x="329"/>
        <n x="21"/>
      </t>
    </mdx>
    <mdx n="0" f="v">
      <t c="3" si="227">
        <n x="225"/>
        <n x="428"/>
        <n x="21"/>
      </t>
    </mdx>
    <mdx n="0" f="v">
      <t c="3" si="227">
        <n x="225"/>
        <n x="328"/>
        <n x="21"/>
      </t>
    </mdx>
    <mdx n="0" f="v">
      <t c="3" si="227">
        <n x="225"/>
        <n x="429"/>
        <n x="21"/>
      </t>
    </mdx>
    <mdx n="0" f="v">
      <t c="3" si="227">
        <n x="225"/>
        <n x="430"/>
        <n x="21"/>
      </t>
    </mdx>
    <mdx n="0" f="v">
      <t c="3" si="227">
        <n x="225"/>
        <n x="431"/>
        <n x="21"/>
      </t>
    </mdx>
    <mdx n="0" f="v">
      <t c="3" si="227">
        <n x="225"/>
        <n x="432"/>
        <n x="21"/>
      </t>
    </mdx>
    <mdx n="0" f="v">
      <t c="3" si="227">
        <n x="225"/>
        <n x="422"/>
        <n x="21"/>
      </t>
    </mdx>
    <mdx n="0" f="v">
      <t c="3" si="227">
        <n x="225"/>
        <n x="423"/>
        <n x="21"/>
      </t>
    </mdx>
    <mdx n="0" f="v">
      <t c="3" si="227">
        <n x="225"/>
        <n x="424"/>
        <n x="21"/>
      </t>
    </mdx>
    <mdx n="0" f="v">
      <t c="3" si="227">
        <n x="225"/>
        <n x="425"/>
        <n x="21"/>
      </t>
    </mdx>
    <mdx n="0" f="v">
      <t c="3" si="227">
        <n x="225"/>
        <n x="348"/>
        <n x="21"/>
      </t>
    </mdx>
    <mdx n="0" f="v">
      <t c="3" si="227">
        <n x="225"/>
        <n x="327"/>
        <n x="21"/>
      </t>
    </mdx>
    <mdx n="0" f="v">
      <t c="3" si="227">
        <n x="225"/>
        <n x="426"/>
        <n x="21"/>
      </t>
    </mdx>
    <mdx n="0" f="v">
      <t c="3" si="227">
        <n x="225"/>
        <n x="438"/>
        <n x="21"/>
      </t>
    </mdx>
    <mdx n="0" f="v">
      <t c="3" si="227">
        <n x="225"/>
        <n x="433"/>
        <n x="21"/>
      </t>
    </mdx>
    <mdx n="0" f="v">
      <t c="3" si="227">
        <n x="225"/>
        <n x="442"/>
        <n x="21"/>
      </t>
    </mdx>
    <mdx n="0" f="v">
      <t c="3" si="227">
        <n x="225"/>
        <n x="443"/>
        <n x="21"/>
      </t>
    </mdx>
    <mdx n="0" f="v">
      <t c="3" si="227">
        <n x="225"/>
        <n x="444"/>
        <n x="21"/>
      </t>
    </mdx>
    <mdx n="0" f="v">
      <t c="3" si="227">
        <n x="225"/>
        <n x="445"/>
        <n x="21"/>
      </t>
    </mdx>
    <mdx n="0" f="v">
      <t c="3" si="227">
        <n x="225"/>
        <n x="446"/>
        <n x="21"/>
      </t>
    </mdx>
    <mdx n="0" f="v">
      <t c="3" si="227">
        <n x="225"/>
        <n x="434"/>
        <n x="21"/>
      </t>
    </mdx>
    <mdx n="0" f="v">
      <t c="3" si="227">
        <n x="225"/>
        <n x="350"/>
        <n x="21"/>
      </t>
    </mdx>
    <mdx n="0" f="v">
      <t c="3" si="227">
        <n x="225"/>
        <n x="439"/>
        <n x="21"/>
      </t>
    </mdx>
    <mdx n="0" f="v">
      <t c="3" si="227">
        <n x="225"/>
        <n x="326"/>
        <n x="21"/>
      </t>
    </mdx>
    <mdx n="0" f="v">
      <t c="3" si="227">
        <n x="225"/>
        <n x="435"/>
        <n x="21"/>
      </t>
    </mdx>
    <mdx n="0" f="v">
      <t c="3" si="227">
        <n x="225"/>
        <n x="436"/>
        <n x="21"/>
      </t>
    </mdx>
    <mdx n="0" f="v">
      <t c="3" si="227">
        <n x="225"/>
        <n x="437"/>
        <n x="21"/>
      </t>
    </mdx>
    <mdx n="0" f="v">
      <t c="3" si="227">
        <n x="225"/>
        <n x="294"/>
        <n x="21"/>
      </t>
    </mdx>
    <mdx n="0" f="v">
      <t c="3" si="227">
        <n x="225"/>
        <n x="293"/>
        <n x="21"/>
      </t>
    </mdx>
    <mdx n="0" f="v">
      <t c="3" si="227">
        <n x="225"/>
        <n x="452"/>
        <n x="21"/>
      </t>
    </mdx>
    <mdx n="0" f="v">
      <t c="3" si="227">
        <n x="225"/>
        <n x="276"/>
        <n x="21"/>
      </t>
    </mdx>
    <mdx n="0" f="v">
      <t c="3" si="227">
        <n x="225"/>
        <n x="453"/>
        <n x="21"/>
      </t>
    </mdx>
    <mdx n="0" f="v">
      <t c="3" si="227">
        <n x="225"/>
        <n x="454"/>
        <n x="21"/>
      </t>
    </mdx>
    <mdx n="0" f="v">
      <t c="3" si="227">
        <n x="225"/>
        <n x="455"/>
        <n x="21"/>
      </t>
    </mdx>
    <mdx n="0" f="v">
      <t c="3" si="227">
        <n x="225"/>
        <n x="456"/>
        <n x="21"/>
      </t>
    </mdx>
    <mdx n="0" f="v">
      <t c="3" si="227">
        <n x="225"/>
        <n x="459"/>
        <n x="21"/>
      </t>
    </mdx>
    <mdx n="0" f="v">
      <t c="3" si="227">
        <n x="225"/>
        <n x="448"/>
        <n x="21"/>
      </t>
    </mdx>
    <mdx n="0" f="v">
      <t c="3" si="227">
        <n x="225"/>
        <n x="449"/>
        <n x="21"/>
      </t>
    </mdx>
    <mdx n="0" f="v">
      <t c="3" si="227">
        <n x="225"/>
        <n x="450"/>
        <n x="21"/>
      </t>
    </mdx>
    <mdx n="0" f="v">
      <t c="3" si="227">
        <n x="225"/>
        <n x="440"/>
        <n x="21"/>
      </t>
    </mdx>
    <mdx n="0" f="v">
      <t c="3" si="227">
        <n x="225"/>
        <n x="441"/>
        <n x="21"/>
      </t>
    </mdx>
    <mdx n="0" f="v">
      <t c="3" si="227">
        <n x="225"/>
        <n x="447"/>
        <n x="21"/>
      </t>
    </mdx>
    <mdx n="0" f="v">
      <t c="3" si="227">
        <n x="225"/>
        <n x="346"/>
        <n x="21"/>
      </t>
    </mdx>
    <mdx n="0" f="v">
      <t c="3" si="227">
        <n x="225"/>
        <n x="461"/>
        <n x="21"/>
      </t>
    </mdx>
    <mdx n="0" f="v">
      <t c="3" si="227">
        <n x="225"/>
        <n x="462"/>
        <n x="21"/>
      </t>
    </mdx>
    <mdx n="0" f="v">
      <t c="3" si="227">
        <n x="225"/>
        <n x="463"/>
        <n x="21"/>
      </t>
    </mdx>
    <mdx n="0" f="v">
      <t c="3" si="227">
        <n x="225"/>
        <n x="464"/>
        <n x="21"/>
      </t>
    </mdx>
    <mdx n="0" f="v">
      <t c="3" si="227">
        <n x="225"/>
        <n x="465"/>
        <n x="21"/>
      </t>
    </mdx>
    <mdx n="0" f="v">
      <t c="3" si="227">
        <n x="225"/>
        <n x="466"/>
        <n x="21"/>
      </t>
    </mdx>
    <mdx n="0" f="v">
      <t c="3" si="227">
        <n x="225"/>
        <n x="467"/>
        <n x="21"/>
      </t>
    </mdx>
    <mdx n="0" f="v">
      <t c="3" si="227">
        <n x="225"/>
        <n x="474"/>
        <n x="21"/>
      </t>
    </mdx>
    <mdx n="0" f="v">
      <t c="3" si="227">
        <n x="225"/>
        <n x="451"/>
        <n x="21"/>
      </t>
    </mdx>
    <mdx n="0" f="v">
      <t c="3" si="227">
        <n x="225"/>
        <n x="457"/>
        <n x="21"/>
      </t>
    </mdx>
    <mdx n="0" f="v">
      <t c="3" si="227">
        <n x="225"/>
        <n x="458"/>
        <n x="21"/>
      </t>
    </mdx>
    <mdx n="0" f="v">
      <t c="3" si="227">
        <n x="225"/>
        <n x="473"/>
        <n x="21"/>
      </t>
    </mdx>
    <mdx n="0" f="v">
      <t c="3" si="227">
        <n x="225"/>
        <n x="475"/>
        <n x="21"/>
      </t>
    </mdx>
    <mdx n="0" f="v">
      <t c="3" si="227">
        <n x="225"/>
        <n x="476"/>
        <n x="21"/>
      </t>
    </mdx>
    <mdx n="0" f="v">
      <t c="3" si="227">
        <n x="225"/>
        <n x="460"/>
        <n x="21"/>
      </t>
    </mdx>
    <mdx n="0" f="v">
      <t c="3" si="227">
        <n x="225"/>
        <n x="468"/>
        <n x="21"/>
      </t>
    </mdx>
    <mdx n="0" f="v">
      <t c="3" si="227">
        <n x="225"/>
        <n x="469"/>
        <n x="21"/>
      </t>
    </mdx>
    <mdx n="0" f="v">
      <t c="3" si="227">
        <n x="225"/>
        <n x="470"/>
        <n x="21"/>
      </t>
    </mdx>
    <mdx n="0" f="v">
      <t c="3" si="227">
        <n x="225"/>
        <n x="472"/>
        <n x="21"/>
      </t>
    </mdx>
    <mdx n="0" f="v">
      <t c="3" si="227">
        <n x="225"/>
        <n x="480"/>
        <n x="21"/>
      </t>
    </mdx>
    <mdx n="0" f="v">
      <t c="3" si="227">
        <n x="225"/>
        <n x="481"/>
        <n x="21"/>
      </t>
    </mdx>
    <mdx n="0" f="v">
      <t c="3" si="227">
        <n x="225"/>
        <n x="483"/>
        <n x="21"/>
      </t>
    </mdx>
    <mdx n="0" f="v">
      <t c="3" si="227">
        <n x="225"/>
        <n x="487"/>
        <n x="21"/>
      </t>
    </mdx>
    <mdx n="0" f="v">
      <t c="3" si="227">
        <n x="225"/>
        <n x="471"/>
        <n x="21"/>
      </t>
    </mdx>
    <mdx n="0" f="v">
      <t c="3" si="227">
        <n x="225"/>
        <n x="477"/>
        <n x="21"/>
      </t>
    </mdx>
    <mdx n="0" f="v">
      <t c="3" si="227">
        <n x="225"/>
        <n x="478"/>
        <n x="21"/>
      </t>
    </mdx>
    <mdx n="0" f="v">
      <t c="3" si="227">
        <n x="225"/>
        <n x="479"/>
        <n x="21"/>
      </t>
    </mdx>
    <mdx n="0" f="v">
      <t c="3" si="227">
        <n x="225"/>
        <n x="484"/>
        <n x="21"/>
      </t>
    </mdx>
    <mdx n="0" f="v">
      <t c="3" si="227">
        <n x="225"/>
        <n x="485"/>
        <n x="21"/>
      </t>
    </mdx>
    <mdx n="0" f="v">
      <t c="3" si="227">
        <n x="225"/>
        <n x="486"/>
        <n x="21"/>
      </t>
    </mdx>
    <mdx n="0" f="v">
      <t c="3" si="227">
        <n x="225"/>
        <n x="482"/>
        <n x="21"/>
      </t>
    </mdx>
    <mdx n="0" f="v">
      <t c="3" si="227">
        <n x="225"/>
        <n x="488"/>
        <n x="21"/>
      </t>
    </mdx>
    <mdx n="0" f="v">
      <t c="3" si="227">
        <n x="225"/>
        <n x="489"/>
        <n x="21"/>
      </t>
    </mdx>
    <mdx n="0" f="v">
      <t c="3" si="227">
        <n x="225"/>
        <n x="491"/>
        <n x="21"/>
      </t>
    </mdx>
    <mdx n="0" f="v">
      <t c="3" si="227">
        <n x="225"/>
        <n x="495"/>
        <n x="21"/>
      </t>
    </mdx>
    <mdx n="0" f="v">
      <t c="3" si="227">
        <n x="225"/>
        <n x="496"/>
        <n x="21"/>
      </t>
    </mdx>
    <mdx n="0" f="v">
      <t c="3" si="227">
        <n x="225"/>
        <n x="494"/>
        <n x="21"/>
      </t>
    </mdx>
    <mdx n="0" f="v">
      <t c="3" si="227">
        <n x="225"/>
        <n x="490"/>
        <n x="21"/>
      </t>
    </mdx>
    <mdx n="0" f="v">
      <t c="3" si="227">
        <n x="225"/>
        <n x="492"/>
        <n x="21"/>
      </t>
    </mdx>
    <mdx n="0" f="v">
      <t c="3" si="227">
        <n x="225"/>
        <n x="493"/>
        <n x="21"/>
      </t>
    </mdx>
    <mdx n="0" f="v">
      <t c="3" si="227">
        <n x="225"/>
        <n x="504"/>
        <n x="21"/>
      </t>
    </mdx>
    <mdx n="0" f="v">
      <t c="3" si="227">
        <n x="225"/>
        <n x="503"/>
        <n x="21"/>
      </t>
    </mdx>
    <mdx n="0" f="v">
      <t c="3" si="227">
        <n x="225"/>
        <n x="500"/>
        <n x="21"/>
      </t>
    </mdx>
    <mdx n="0" f="v">
      <t c="3" si="227">
        <n x="225"/>
        <n x="501"/>
        <n x="21"/>
      </t>
    </mdx>
    <mdx n="0" f="v">
      <t c="3" si="227">
        <n x="225"/>
        <n x="502"/>
        <n x="21"/>
      </t>
    </mdx>
    <mdx n="0" f="v">
      <t c="3" si="227">
        <n x="225"/>
        <n x="508"/>
        <n x="21"/>
      </t>
    </mdx>
    <mdx n="0" f="v">
      <t c="3" si="227">
        <n x="225"/>
        <n x="497"/>
        <n x="21"/>
      </t>
    </mdx>
    <mdx n="0" f="v">
      <t c="3" si="227">
        <n x="225"/>
        <n x="498"/>
        <n x="21"/>
      </t>
    </mdx>
    <mdx n="0" f="v">
      <t c="3" si="227">
        <n x="225"/>
        <n x="499"/>
        <n x="21"/>
      </t>
    </mdx>
    <mdx n="0" f="v">
      <t c="3" si="227">
        <n x="225"/>
        <n x="507"/>
        <n x="21"/>
      </t>
    </mdx>
    <mdx n="0" f="v">
      <t c="3" si="227">
        <n x="225"/>
        <n x="509"/>
        <n x="21"/>
      </t>
    </mdx>
    <mdx n="0" f="v">
      <t c="3" si="227">
        <n x="225"/>
        <n x="505"/>
        <n x="21"/>
      </t>
    </mdx>
    <mdx n="0" f="v">
      <t c="3" si="227">
        <n x="225"/>
        <n x="506"/>
        <n x="21"/>
      </t>
    </mdx>
    <mdx n="0" f="v">
      <t c="3" si="227">
        <n x="225"/>
        <n x="513"/>
        <n x="21"/>
      </t>
    </mdx>
    <mdx n="0" f="v">
      <t c="3" si="227">
        <n x="225"/>
        <n x="514"/>
        <n x="21"/>
      </t>
    </mdx>
    <mdx n="0" f="v">
      <t c="3" si="227">
        <n x="225"/>
        <n x="515"/>
        <n x="21"/>
      </t>
    </mdx>
    <mdx n="0" f="v">
      <t c="3" si="227">
        <n x="225"/>
        <n x="516"/>
        <n x="21"/>
      </t>
    </mdx>
    <mdx n="0" f="v">
      <t c="3" si="227">
        <n x="225"/>
        <n x="510"/>
        <n x="21"/>
      </t>
    </mdx>
    <mdx n="0" f="v">
      <t c="3" si="227">
        <n x="225"/>
        <n x="511"/>
        <n x="21"/>
      </t>
    </mdx>
    <mdx n="0" f="v">
      <t c="3" si="227">
        <n x="225"/>
        <n x="512"/>
        <n x="21"/>
      </t>
    </mdx>
    <mdx n="0" f="v">
      <t c="3" si="227">
        <n x="225"/>
        <n x="525"/>
        <n x="21"/>
      </t>
    </mdx>
    <mdx n="0" f="v">
      <t c="3" si="227">
        <n x="225"/>
        <n x="519"/>
        <n x="21"/>
      </t>
    </mdx>
    <mdx n="0" f="v">
      <t c="3" si="227">
        <n x="225"/>
        <n x="520"/>
        <n x="21"/>
      </t>
    </mdx>
    <mdx n="0" f="v">
      <t c="3" si="227">
        <n x="225"/>
        <n x="521"/>
        <n x="21"/>
      </t>
    </mdx>
    <mdx n="0" f="v">
      <t c="3" si="227">
        <n x="225"/>
        <n x="526"/>
        <n x="21"/>
      </t>
    </mdx>
    <mdx n="0" f="v">
      <t c="3" si="227">
        <n x="225"/>
        <n x="517"/>
        <n x="21"/>
      </t>
    </mdx>
    <mdx n="0" f="v">
      <t c="3" si="227">
        <n x="225"/>
        <n x="518"/>
        <n x="21"/>
      </t>
    </mdx>
    <mdx n="0" f="v">
      <t c="3" si="227">
        <n x="225"/>
        <n x="522"/>
        <n x="21"/>
      </t>
    </mdx>
    <mdx n="0" f="v">
      <t c="3" si="227">
        <n x="225"/>
        <n x="524"/>
        <n x="21"/>
      </t>
    </mdx>
    <mdx n="0" f="v">
      <t c="3" si="227">
        <n x="225"/>
        <n x="523"/>
        <n x="21"/>
      </t>
    </mdx>
    <mdx n="0" f="v">
      <t c="3" si="227">
        <n x="225"/>
        <n x="528"/>
        <n x="21"/>
      </t>
    </mdx>
    <mdx n="0" f="v">
      <t c="3" si="227">
        <n x="225"/>
        <n x="529"/>
        <n x="21"/>
      </t>
    </mdx>
    <mdx n="0" f="v">
      <t c="3" si="227">
        <n x="225"/>
        <n x="531"/>
        <n x="21"/>
      </t>
    </mdx>
    <mdx n="0" f="v">
      <t c="3" si="227">
        <n x="225"/>
        <n x="527"/>
        <n x="21"/>
      </t>
    </mdx>
    <mdx n="0" f="v">
      <t c="3" si="227">
        <n x="225"/>
        <n x="532"/>
        <n x="21"/>
      </t>
    </mdx>
    <mdx n="0" f="v">
      <t c="3" si="227">
        <n x="225"/>
        <n x="530"/>
        <n x="21"/>
      </t>
    </mdx>
    <mdx n="0" f="v">
      <t c="3" si="227">
        <n x="225"/>
        <n x="533"/>
        <n x="21"/>
      </t>
    </mdx>
    <mdx n="0" f="v">
      <t c="3" si="227">
        <n x="225"/>
        <n x="534"/>
        <n x="21"/>
      </t>
    </mdx>
    <mdx n="0" f="v">
      <t c="3" si="227">
        <n x="225"/>
        <n x="535"/>
        <n x="21"/>
      </t>
    </mdx>
    <mdx n="0" f="v">
      <t c="3" si="227">
        <n x="225"/>
        <n x="537"/>
        <n x="21"/>
      </t>
    </mdx>
    <mdx n="0" f="v">
      <t c="3" si="227">
        <n x="225"/>
        <n x="536"/>
        <n x="21"/>
      </t>
    </mdx>
    <mdx n="0" f="v">
      <t c="3" si="227">
        <n x="225"/>
        <n x="538"/>
        <n x="21"/>
      </t>
    </mdx>
    <mdx n="0" f="v">
      <t c="3" si="227">
        <n x="225"/>
        <n x="539"/>
        <n x="21"/>
      </t>
    </mdx>
    <mdx n="0" f="v">
      <t c="3" si="227">
        <n x="225"/>
        <n x="540"/>
        <n x="21"/>
      </t>
    </mdx>
    <mdx n="0" f="v">
      <t c="3" si="227">
        <n x="225"/>
        <n x="543"/>
        <n x="21"/>
      </t>
    </mdx>
    <mdx n="0" f="v">
      <t c="3" si="227">
        <n x="225"/>
        <n x="541"/>
        <n x="21"/>
      </t>
    </mdx>
    <mdx n="0" f="v">
      <t c="3" si="227">
        <n x="225"/>
        <n x="544"/>
        <n x="21"/>
      </t>
    </mdx>
    <mdx n="0" f="v">
      <t c="3" si="227">
        <n x="225"/>
        <n x="545"/>
        <n x="21"/>
      </t>
    </mdx>
    <mdx n="0" f="v">
      <t c="3" si="227">
        <n x="225"/>
        <n x="542"/>
        <n x="21"/>
      </t>
    </mdx>
    <mdx n="0" f="v">
      <t c="3" si="227">
        <n x="225"/>
        <n x="546"/>
        <n x="21"/>
      </t>
    </mdx>
    <mdx n="0" f="v">
      <t c="3" si="227">
        <n x="225"/>
        <n x="272"/>
        <n x="20"/>
      </t>
    </mdx>
    <mdx n="0" f="v">
      <t c="3" si="227">
        <n x="225"/>
        <n x="273"/>
        <n x="20"/>
      </t>
    </mdx>
    <mdx n="0" f="v">
      <t c="3" si="227">
        <n x="225"/>
        <n x="271"/>
        <n x="20"/>
      </t>
    </mdx>
    <mdx n="0" f="v">
      <t c="3" si="227">
        <n x="225"/>
        <n x="270"/>
        <n x="20"/>
      </t>
    </mdx>
    <mdx n="0" f="v">
      <t c="3" si="227">
        <n x="225"/>
        <n x="269"/>
        <n x="20"/>
      </t>
    </mdx>
    <mdx n="0" f="v">
      <t c="3" si="227">
        <n x="225"/>
        <n x="355"/>
        <n x="20"/>
      </t>
    </mdx>
    <mdx n="0" f="v">
      <t c="3" si="227">
        <n x="225"/>
        <n x="356"/>
        <n x="20"/>
      </t>
    </mdx>
    <mdx n="0" f="v">
      <t c="3" si="227">
        <n x="225"/>
        <n x="358"/>
        <n x="20"/>
      </t>
    </mdx>
    <mdx n="0" f="v">
      <t c="3" si="227">
        <n x="225"/>
        <n x="359"/>
        <n x="20"/>
      </t>
    </mdx>
    <mdx n="0" f="v">
      <t c="3" si="227">
        <n x="225"/>
        <n x="255"/>
        <n x="20"/>
      </t>
    </mdx>
    <mdx n="0" f="v">
      <t c="3" si="227">
        <n x="225"/>
        <n x="254"/>
        <n x="20"/>
      </t>
    </mdx>
    <mdx n="0" f="v">
      <t c="3" si="227">
        <n x="225"/>
        <n x="283"/>
        <n x="20"/>
      </t>
    </mdx>
    <mdx n="0" f="v">
      <t c="3" si="227">
        <n x="225"/>
        <n x="547"/>
        <n x="20"/>
      </t>
    </mdx>
    <mdx n="0" f="v">
      <t c="3" si="227">
        <n x="225"/>
        <n x="362"/>
        <n x="20"/>
      </t>
    </mdx>
    <mdx n="0" f="v">
      <t c="3" si="227">
        <n x="225"/>
        <n x="363"/>
        <n x="20"/>
      </t>
    </mdx>
    <mdx n="0" f="v">
      <t c="3" si="227">
        <n x="225"/>
        <n x="364"/>
        <n x="20"/>
      </t>
    </mdx>
    <mdx n="0" f="v">
      <t c="3" si="227">
        <n x="225"/>
        <n x="548"/>
        <n x="20"/>
      </t>
    </mdx>
    <mdx n="0" f="v">
      <t c="3" si="227">
        <n x="225"/>
        <n x="365"/>
        <n x="20"/>
      </t>
    </mdx>
    <mdx n="0" f="v">
      <t c="3" si="227">
        <n x="225"/>
        <n x="366"/>
        <n x="20"/>
      </t>
    </mdx>
    <mdx n="0" f="v">
      <t c="3" si="227">
        <n x="225"/>
        <n x="368"/>
        <n x="20"/>
      </t>
    </mdx>
    <mdx n="0" f="v">
      <t c="3" si="227">
        <n x="225"/>
        <n x="369"/>
        <n x="20"/>
      </t>
    </mdx>
    <mdx n="0" f="v">
      <t c="3" si="227">
        <n x="225"/>
        <n x="307"/>
        <n x="20"/>
      </t>
    </mdx>
    <mdx n="0" f="v">
      <t c="3" si="227">
        <n x="225"/>
        <n x="370"/>
        <n x="20"/>
      </t>
    </mdx>
    <mdx n="0" f="v">
      <t c="3" si="227">
        <n x="225"/>
        <n x="371"/>
        <n x="20"/>
      </t>
    </mdx>
    <mdx n="0" f="v">
      <t c="3" si="227">
        <n x="225"/>
        <n x="373"/>
        <n x="20"/>
      </t>
    </mdx>
    <mdx n="0" f="v">
      <t c="3" si="227">
        <n x="225"/>
        <n x="374"/>
        <n x="20"/>
      </t>
    </mdx>
    <mdx n="0" f="v">
      <t c="3" si="227">
        <n x="225"/>
        <n x="375"/>
        <n x="20"/>
      </t>
    </mdx>
    <mdx n="0" f="v">
      <t c="3" si="227">
        <n x="225"/>
        <n x="281"/>
        <n x="20"/>
      </t>
    </mdx>
    <mdx n="0" f="v">
      <t c="3" si="227">
        <n x="225"/>
        <n x="376"/>
        <n x="20"/>
      </t>
    </mdx>
    <mdx n="0" f="v">
      <t c="3" si="227">
        <n x="225"/>
        <n x="377"/>
        <n x="20"/>
      </t>
    </mdx>
    <mdx n="0" f="v">
      <t c="3" si="227">
        <n x="225"/>
        <n x="280"/>
        <n x="20"/>
      </t>
    </mdx>
    <mdx n="0" f="v">
      <t c="3" si="227">
        <n x="225"/>
        <n x="311"/>
        <n x="20"/>
      </t>
    </mdx>
    <mdx n="0" f="v">
      <t c="3" si="227">
        <n x="225"/>
        <n x="378"/>
        <n x="20"/>
      </t>
    </mdx>
    <mdx n="0" f="v">
      <t c="3" si="227">
        <n x="225"/>
        <n x="379"/>
        <n x="20"/>
      </t>
    </mdx>
    <mdx n="0" f="v">
      <t c="3" si="227">
        <n x="225"/>
        <n x="380"/>
        <n x="20"/>
      </t>
    </mdx>
    <mdx n="0" f="v">
      <t c="3" si="227">
        <n x="225"/>
        <n x="381"/>
        <n x="20"/>
      </t>
    </mdx>
    <mdx n="0" f="v">
      <t c="3" si="227">
        <n x="225"/>
        <n x="382"/>
        <n x="20"/>
      </t>
    </mdx>
    <mdx n="0" f="v">
      <t c="3" si="227">
        <n x="225"/>
        <n x="304"/>
        <n x="20"/>
      </t>
    </mdx>
    <mdx n="0" f="v">
      <t c="3" si="227">
        <n x="225"/>
        <n x="383"/>
        <n x="20"/>
      </t>
    </mdx>
    <mdx n="0" f="v">
      <t c="3" si="227">
        <n x="225"/>
        <n x="384"/>
        <n x="20"/>
      </t>
    </mdx>
    <mdx n="0" f="v">
      <t c="3" si="227">
        <n x="225"/>
        <n x="385"/>
        <n x="20"/>
      </t>
    </mdx>
    <mdx n="0" f="v">
      <t c="3" si="227">
        <n x="225"/>
        <n x="386"/>
        <n x="20"/>
      </t>
    </mdx>
    <mdx n="0" f="v">
      <t c="3" si="227">
        <n x="225"/>
        <n x="387"/>
        <n x="20"/>
      </t>
    </mdx>
    <mdx n="0" f="v">
      <t c="3" si="227">
        <n x="225"/>
        <n x="388"/>
        <n x="20"/>
      </t>
    </mdx>
    <mdx n="0" f="v">
      <t c="3" si="227">
        <n x="225"/>
        <n x="389"/>
        <n x="20"/>
      </t>
    </mdx>
    <mdx n="0" f="v">
      <t c="3" si="227">
        <n x="225"/>
        <n x="390"/>
        <n x="20"/>
      </t>
    </mdx>
    <mdx n="0" f="v">
      <t c="3" si="227">
        <n x="225"/>
        <n x="393"/>
        <n x="20"/>
      </t>
    </mdx>
    <mdx n="0" f="v">
      <t c="3" si="227">
        <n x="225"/>
        <n x="394"/>
        <n x="20"/>
      </t>
    </mdx>
    <mdx n="0" f="v">
      <t c="3" si="227">
        <n x="225"/>
        <n x="395"/>
        <n x="20"/>
      </t>
    </mdx>
    <mdx n="0" f="v">
      <t c="3" si="227">
        <n x="225"/>
        <n x="278"/>
        <n x="20"/>
      </t>
    </mdx>
    <mdx n="0" f="v">
      <t c="3" si="227">
        <n x="225"/>
        <n x="396"/>
        <n x="20"/>
      </t>
    </mdx>
    <mdx n="0" f="v">
      <t c="3" si="227">
        <n x="225"/>
        <n x="397"/>
        <n x="20"/>
      </t>
    </mdx>
    <mdx n="0" f="v">
      <t c="3" si="227">
        <n x="225"/>
        <n x="398"/>
        <n x="20"/>
      </t>
    </mdx>
    <mdx n="0" f="v">
      <t c="3" si="227">
        <n x="225"/>
        <n x="392"/>
        <n x="20"/>
      </t>
    </mdx>
    <mdx n="0" f="v">
      <t c="3" si="227">
        <n x="225"/>
        <n x="404"/>
        <n x="20"/>
      </t>
    </mdx>
    <mdx n="0" f="v">
      <t c="3" si="227">
        <n x="225"/>
        <n x="405"/>
        <n x="20"/>
      </t>
    </mdx>
    <mdx n="0" f="v">
      <t c="3" si="227">
        <n x="225"/>
        <n x="406"/>
        <n x="20"/>
      </t>
    </mdx>
    <mdx n="0" f="v">
      <t c="3" si="227">
        <n x="225"/>
        <n x="407"/>
        <n x="20"/>
      </t>
    </mdx>
    <mdx n="0" f="v">
      <t c="3" si="227">
        <n x="225"/>
        <n x="408"/>
        <n x="20"/>
      </t>
    </mdx>
    <mdx n="0" f="v">
      <t c="3" si="227">
        <n x="225"/>
        <n x="410"/>
        <n x="20"/>
      </t>
    </mdx>
    <mdx n="0" f="v">
      <t c="3" si="227">
        <n x="225"/>
        <n x="391"/>
        <n x="20"/>
      </t>
    </mdx>
    <mdx n="0" f="v">
      <t c="3" si="227">
        <n x="225"/>
        <n x="399"/>
        <n x="20"/>
      </t>
    </mdx>
    <mdx n="0" f="v">
      <t c="3" si="227">
        <n x="225"/>
        <n x="401"/>
        <n x="20"/>
      </t>
    </mdx>
    <mdx n="0" f="v">
      <t c="3" si="227">
        <n x="225"/>
        <n x="402"/>
        <n x="20"/>
      </t>
    </mdx>
    <mdx n="0" f="v">
      <t c="3" si="227">
        <n x="225"/>
        <n x="277"/>
        <n x="20"/>
      </t>
    </mdx>
    <mdx n="0" f="v">
      <t c="3" si="227">
        <n x="225"/>
        <n x="417"/>
        <n x="20"/>
      </t>
    </mdx>
    <mdx n="0" f="v">
      <t c="3" si="227">
        <n x="225"/>
        <n x="411"/>
        <n x="20"/>
      </t>
    </mdx>
    <mdx n="0" f="v">
      <t c="3" si="227">
        <n x="225"/>
        <n x="418"/>
        <n x="20"/>
      </t>
    </mdx>
    <mdx n="0" f="v">
      <t c="3" si="227">
        <n x="225"/>
        <n x="419"/>
        <n x="20"/>
      </t>
    </mdx>
    <mdx n="0" f="v">
      <t c="3" si="227">
        <n x="225"/>
        <n x="420"/>
        <n x="20"/>
      </t>
    </mdx>
    <mdx n="0" f="v">
      <t c="3" si="227">
        <n x="225"/>
        <n x="301"/>
        <n x="20"/>
      </t>
    </mdx>
    <mdx n="0" f="v">
      <t c="3" si="227">
        <n x="225"/>
        <n x="297"/>
        <n x="20"/>
      </t>
    </mdx>
    <mdx n="0" f="v">
      <t c="3" si="227">
        <n x="225"/>
        <n x="421"/>
        <n x="20"/>
      </t>
    </mdx>
    <mdx n="0" f="v">
      <t c="3" si="227">
        <n x="225"/>
        <n x="403"/>
        <n x="20"/>
      </t>
    </mdx>
    <mdx n="0" f="v">
      <t c="3" si="227">
        <n x="225"/>
        <n x="412"/>
        <n x="20"/>
      </t>
    </mdx>
    <mdx n="0" f="v">
      <t c="3" si="227">
        <n x="225"/>
        <n x="413"/>
        <n x="20"/>
      </t>
    </mdx>
    <mdx n="0" f="v">
      <t c="3" si="227">
        <n x="225"/>
        <n x="414"/>
        <n x="20"/>
      </t>
    </mdx>
    <mdx n="0" f="v">
      <t c="3" si="227">
        <n x="225"/>
        <n x="415"/>
        <n x="20"/>
      </t>
    </mdx>
    <mdx n="0" f="v">
      <t c="3" si="227">
        <n x="225"/>
        <n x="416"/>
        <n x="20"/>
      </t>
    </mdx>
    <mdx n="0" f="v">
      <t c="3" si="227">
        <n x="225"/>
        <n x="427"/>
        <n x="20"/>
      </t>
    </mdx>
    <mdx n="0" f="v">
      <t c="3" si="227">
        <n x="225"/>
        <n x="329"/>
        <n x="20"/>
      </t>
    </mdx>
    <mdx n="0" f="v">
      <t c="3" si="227">
        <n x="225"/>
        <n x="428"/>
        <n x="20"/>
      </t>
    </mdx>
    <mdx n="0" f="v">
      <t c="3" si="227">
        <n x="225"/>
        <n x="328"/>
        <n x="20"/>
      </t>
    </mdx>
    <mdx n="0" f="v">
      <t c="3" si="227">
        <n x="225"/>
        <n x="429"/>
        <n x="20"/>
      </t>
    </mdx>
    <mdx n="0" f="v">
      <t c="3" si="227">
        <n x="225"/>
        <n x="430"/>
        <n x="20"/>
      </t>
    </mdx>
    <mdx n="0" f="v">
      <t c="3" si="227">
        <n x="225"/>
        <n x="431"/>
        <n x="20"/>
      </t>
    </mdx>
    <mdx n="0" f="v">
      <t c="3" si="227">
        <n x="225"/>
        <n x="432"/>
        <n x="20"/>
      </t>
    </mdx>
    <mdx n="0" f="v">
      <t c="3" si="227">
        <n x="225"/>
        <n x="423"/>
        <n x="20"/>
      </t>
    </mdx>
    <mdx n="0" f="v">
      <t c="3" si="227">
        <n x="225"/>
        <n x="424"/>
        <n x="20"/>
      </t>
    </mdx>
    <mdx n="0" f="v">
      <t c="3" si="227">
        <n x="225"/>
        <n x="425"/>
        <n x="20"/>
      </t>
    </mdx>
    <mdx n="0" f="v">
      <t c="3" si="227">
        <n x="225"/>
        <n x="327"/>
        <n x="20"/>
      </t>
    </mdx>
    <mdx n="0" f="v">
      <t c="3" si="227">
        <n x="225"/>
        <n x="426"/>
        <n x="20"/>
      </t>
    </mdx>
    <mdx n="0" f="v">
      <t c="3" si="227">
        <n x="225"/>
        <n x="350"/>
        <n x="20"/>
      </t>
    </mdx>
    <mdx n="0" f="v">
      <t c="3" si="227">
        <n x="225"/>
        <n x="433"/>
        <n x="20"/>
      </t>
    </mdx>
    <mdx n="0" f="v">
      <t c="3" si="227">
        <n x="225"/>
        <n x="442"/>
        <n x="20"/>
      </t>
    </mdx>
    <mdx n="0" f="v">
      <t c="3" si="227">
        <n x="225"/>
        <n x="443"/>
        <n x="20"/>
      </t>
    </mdx>
    <mdx n="0" f="v">
      <t c="3" si="227">
        <n x="225"/>
        <n x="444"/>
        <n x="20"/>
      </t>
    </mdx>
    <mdx n="0" f="v">
      <t c="3" si="227">
        <n x="225"/>
        <n x="445"/>
        <n x="20"/>
      </t>
    </mdx>
    <mdx n="0" f="v">
      <t c="3" si="227">
        <n x="225"/>
        <n x="446"/>
        <n x="20"/>
      </t>
    </mdx>
    <mdx n="0" f="v">
      <t c="3" si="227">
        <n x="225"/>
        <n x="434"/>
        <n x="20"/>
      </t>
    </mdx>
    <mdx n="0" f="v">
      <t c="3" si="227">
        <n x="225"/>
        <n x="326"/>
        <n x="20"/>
      </t>
    </mdx>
    <mdx n="0" f="v">
      <t c="3" si="227">
        <n x="225"/>
        <n x="435"/>
        <n x="20"/>
      </t>
    </mdx>
    <mdx n="0" f="v">
      <t c="3" si="227">
        <n x="225"/>
        <n x="436"/>
        <n x="20"/>
      </t>
    </mdx>
    <mdx n="0" f="v">
      <t c="3" si="227">
        <n x="225"/>
        <n x="437"/>
        <n x="20"/>
      </t>
    </mdx>
    <mdx n="0" f="v">
      <t c="3" si="227">
        <n x="225"/>
        <n x="294"/>
        <n x="20"/>
      </t>
    </mdx>
    <mdx n="0" f="v">
      <t c="3" si="227">
        <n x="225"/>
        <n x="293"/>
        <n x="20"/>
      </t>
    </mdx>
    <mdx n="0" f="v">
      <t c="3" si="227">
        <n x="225"/>
        <n x="438"/>
        <n x="20"/>
      </t>
    </mdx>
    <mdx n="0" f="v">
      <t c="3" si="227">
        <n x="225"/>
        <n x="452"/>
        <n x="20"/>
      </t>
    </mdx>
    <mdx n="0" f="v">
      <t c="3" si="227">
        <n x="225"/>
        <n x="276"/>
        <n x="20"/>
      </t>
    </mdx>
    <mdx n="0" f="v">
      <t c="3" si="227">
        <n x="225"/>
        <n x="453"/>
        <n x="20"/>
      </t>
    </mdx>
    <mdx n="0" f="v">
      <t c="3" si="227">
        <n x="225"/>
        <n x="454"/>
        <n x="20"/>
      </t>
    </mdx>
    <mdx n="0" f="v">
      <t c="3" si="227">
        <n x="225"/>
        <n x="455"/>
        <n x="20"/>
      </t>
    </mdx>
    <mdx n="0" f="v">
      <t c="3" si="227">
        <n x="225"/>
        <n x="459"/>
        <n x="20"/>
      </t>
    </mdx>
    <mdx n="0" f="v">
      <t c="3" si="227">
        <n x="225"/>
        <n x="440"/>
        <n x="20"/>
      </t>
    </mdx>
    <mdx n="0" f="v">
      <t c="3" si="227">
        <n x="225"/>
        <n x="441"/>
        <n x="20"/>
      </t>
    </mdx>
    <mdx n="0" f="v">
      <t c="3" si="227">
        <n x="225"/>
        <n x="447"/>
        <n x="20"/>
      </t>
    </mdx>
    <mdx n="0" f="v">
      <t c="3" si="227">
        <n x="225"/>
        <n x="448"/>
        <n x="20"/>
      </t>
    </mdx>
    <mdx n="0" f="v">
      <t c="3" si="227">
        <n x="225"/>
        <n x="449"/>
        <n x="20"/>
      </t>
    </mdx>
    <mdx n="0" f="v">
      <t c="3" si="227">
        <n x="225"/>
        <n x="450"/>
        <n x="20"/>
      </t>
    </mdx>
    <mdx n="0" f="v">
      <t c="3" si="227">
        <n x="225"/>
        <n x="461"/>
        <n x="20"/>
      </t>
    </mdx>
    <mdx n="0" f="v">
      <t c="3" si="227">
        <n x="225"/>
        <n x="462"/>
        <n x="20"/>
      </t>
    </mdx>
    <mdx n="0" f="v">
      <t c="3" si="227">
        <n x="225"/>
        <n x="463"/>
        <n x="20"/>
      </t>
    </mdx>
    <mdx n="0" f="v">
      <t c="3" si="227">
        <n x="225"/>
        <n x="464"/>
        <n x="20"/>
      </t>
    </mdx>
    <mdx n="0" f="v">
      <t c="3" si="227">
        <n x="225"/>
        <n x="465"/>
        <n x="20"/>
      </t>
    </mdx>
    <mdx n="0" f="v">
      <t c="3" si="227">
        <n x="225"/>
        <n x="466"/>
        <n x="20"/>
      </t>
    </mdx>
    <mdx n="0" f="v">
      <t c="3" si="227">
        <n x="225"/>
        <n x="467"/>
        <n x="20"/>
      </t>
    </mdx>
    <mdx n="0" f="v">
      <t c="3" si="227">
        <n x="225"/>
        <n x="457"/>
        <n x="20"/>
      </t>
    </mdx>
    <mdx n="0" f="v">
      <t c="3" si="227">
        <n x="225"/>
        <n x="458"/>
        <n x="20"/>
      </t>
    </mdx>
    <mdx n="0" f="v">
      <t c="3" si="227">
        <n x="225"/>
        <n x="473"/>
        <n x="20"/>
      </t>
    </mdx>
    <mdx n="0" f="v">
      <t c="3" si="227">
        <n x="225"/>
        <n x="475"/>
        <n x="20"/>
      </t>
    </mdx>
    <mdx n="0" f="v">
      <t c="3" si="227">
        <n x="225"/>
        <n x="476"/>
        <n x="20"/>
      </t>
    </mdx>
    <mdx n="0" f="v">
      <t c="3" si="227">
        <n x="225"/>
        <n x="468"/>
        <n x="20"/>
      </t>
    </mdx>
    <mdx n="0" f="v">
      <t c="3" si="227">
        <n x="225"/>
        <n x="470"/>
        <n x="20"/>
      </t>
    </mdx>
    <mdx n="0" f="v">
      <t c="3" si="227">
        <n x="225"/>
        <n x="472"/>
        <n x="20"/>
      </t>
    </mdx>
    <mdx n="0" f="v">
      <t c="3" si="227">
        <n x="225"/>
        <n x="481"/>
        <n x="20"/>
      </t>
    </mdx>
    <mdx n="0" f="v">
      <t c="3" si="227">
        <n x="225"/>
        <n x="483"/>
        <n x="20"/>
      </t>
    </mdx>
    <mdx n="0" f="v">
      <t c="3" si="227">
        <n x="225"/>
        <n x="484"/>
        <n x="20"/>
      </t>
    </mdx>
    <mdx n="0" f="v">
      <t c="3" si="227">
        <n x="225"/>
        <n x="471"/>
        <n x="20"/>
      </t>
    </mdx>
    <mdx n="0" f="v">
      <t c="3" si="227">
        <n x="225"/>
        <n x="477"/>
        <n x="20"/>
      </t>
    </mdx>
    <mdx n="0" f="v">
      <t c="3" si="227">
        <n x="225"/>
        <n x="478"/>
        <n x="20"/>
      </t>
    </mdx>
    <mdx n="0" f="v">
      <t c="3" si="227">
        <n x="225"/>
        <n x="479"/>
        <n x="20"/>
      </t>
    </mdx>
    <mdx n="0" f="v">
      <t c="3" si="227">
        <n x="225"/>
        <n x="487"/>
        <n x="20"/>
      </t>
    </mdx>
    <mdx n="0" f="v">
      <t c="3" si="227">
        <n x="225"/>
        <n x="486"/>
        <n x="20"/>
      </t>
    </mdx>
    <mdx n="0" f="v">
      <t c="3" si="227">
        <n x="225"/>
        <n x="482"/>
        <n x="20"/>
      </t>
    </mdx>
    <mdx n="0" f="v">
      <t c="3" si="227">
        <n x="225"/>
        <n x="488"/>
        <n x="20"/>
      </t>
    </mdx>
    <mdx n="0" f="v">
      <t c="3" si="227">
        <n x="225"/>
        <n x="489"/>
        <n x="20"/>
      </t>
    </mdx>
    <mdx n="0" f="v">
      <t c="3" si="227">
        <n x="225"/>
        <n x="491"/>
        <n x="20"/>
      </t>
    </mdx>
    <mdx n="0" f="v">
      <t c="3" si="227">
        <n x="225"/>
        <n x="495"/>
        <n x="20"/>
      </t>
    </mdx>
    <mdx n="0" f="v">
      <t c="3" si="227">
        <n x="225"/>
        <n x="496"/>
        <n x="20"/>
      </t>
    </mdx>
    <mdx n="0" f="v">
      <t c="3" si="227">
        <n x="225"/>
        <n x="490"/>
        <n x="20"/>
      </t>
    </mdx>
    <mdx n="0" f="v">
      <t c="3" si="227">
        <n x="225"/>
        <n x="492"/>
        <n x="20"/>
      </t>
    </mdx>
    <mdx n="0" f="v">
      <t c="3" si="227">
        <n x="225"/>
        <n x="493"/>
        <n x="20"/>
      </t>
    </mdx>
    <mdx n="0" f="v">
      <t c="3" si="227">
        <n x="225"/>
        <n x="501"/>
        <n x="20"/>
      </t>
    </mdx>
    <mdx n="0" f="v">
      <t c="3" si="227">
        <n x="225"/>
        <n x="502"/>
        <n x="20"/>
      </t>
    </mdx>
    <mdx n="0" f="v">
      <t c="3" si="227">
        <n x="225"/>
        <n x="503"/>
        <n x="20"/>
      </t>
    </mdx>
    <mdx n="0" f="v">
      <t c="3" si="227">
        <n x="225"/>
        <n x="497"/>
        <n x="20"/>
      </t>
    </mdx>
    <mdx n="0" f="v">
      <t c="3" si="227">
        <n x="225"/>
        <n x="498"/>
        <n x="20"/>
      </t>
    </mdx>
    <mdx n="0" f="v">
      <t c="3" si="227">
        <n x="225"/>
        <n x="499"/>
        <n x="20"/>
      </t>
    </mdx>
    <mdx n="0" f="v">
      <t c="3" si="227">
        <n x="225"/>
        <n x="508"/>
        <n x="20"/>
      </t>
    </mdx>
    <mdx n="0" f="v">
      <t c="3" si="227">
        <n x="225"/>
        <n x="504"/>
        <n x="20"/>
      </t>
    </mdx>
    <mdx n="0" f="v">
      <t c="3" si="227">
        <n x="225"/>
        <n x="509"/>
        <n x="20"/>
      </t>
    </mdx>
    <mdx n="0" f="v">
      <t c="3" si="227">
        <n x="225"/>
        <n x="507"/>
        <n x="20"/>
      </t>
    </mdx>
    <mdx n="0" f="v">
      <t c="3" si="227">
        <n x="225"/>
        <n x="505"/>
        <n x="20"/>
      </t>
    </mdx>
    <mdx n="0" f="v">
      <t c="3" si="227">
        <n x="225"/>
        <n x="506"/>
        <n x="20"/>
      </t>
    </mdx>
    <mdx n="0" f="v">
      <t c="3" si="227">
        <n x="225"/>
        <n x="513"/>
        <n x="20"/>
      </t>
    </mdx>
    <mdx n="0" f="v">
      <t c="3" si="227">
        <n x="225"/>
        <n x="514"/>
        <n x="20"/>
      </t>
    </mdx>
    <mdx n="0" f="v">
      <t c="3" si="227">
        <n x="225"/>
        <n x="515"/>
        <n x="20"/>
      </t>
    </mdx>
    <mdx n="0" f="v">
      <t c="3" si="227">
        <n x="225"/>
        <n x="510"/>
        <n x="20"/>
      </t>
    </mdx>
    <mdx n="0" f="v">
      <t c="3" si="227">
        <n x="225"/>
        <n x="511"/>
        <n x="20"/>
      </t>
    </mdx>
    <mdx n="0" f="v">
      <t c="3" si="227">
        <n x="225"/>
        <n x="512"/>
        <n x="20"/>
      </t>
    </mdx>
    <mdx n="0" f="v">
      <t c="3" si="227">
        <n x="225"/>
        <n x="516"/>
        <n x="20"/>
      </t>
    </mdx>
    <mdx n="0" f="v">
      <t c="3" si="227">
        <n x="225"/>
        <n x="519"/>
        <n x="20"/>
      </t>
    </mdx>
    <mdx n="0" f="v">
      <t c="3" si="227">
        <n x="225"/>
        <n x="520"/>
        <n x="20"/>
      </t>
    </mdx>
    <mdx n="0" f="v">
      <t c="3" si="227">
        <n x="225"/>
        <n x="521"/>
        <n x="20"/>
      </t>
    </mdx>
    <mdx n="0" f="v">
      <t c="3" si="227">
        <n x="225"/>
        <n x="526"/>
        <n x="20"/>
      </t>
    </mdx>
    <mdx n="0" f="v">
      <t c="3" si="227">
        <n x="225"/>
        <n x="517"/>
        <n x="20"/>
      </t>
    </mdx>
    <mdx n="0" f="v">
      <t c="3" si="227">
        <n x="225"/>
        <n x="518"/>
        <n x="20"/>
      </t>
    </mdx>
    <mdx n="0" f="v">
      <t c="3" si="227">
        <n x="225"/>
        <n x="522"/>
        <n x="20"/>
      </t>
    </mdx>
    <mdx n="0" f="v">
      <t c="3" si="227">
        <n x="225"/>
        <n x="524"/>
        <n x="20"/>
      </t>
    </mdx>
    <mdx n="0" f="v">
      <t c="3" si="227">
        <n x="225"/>
        <n x="523"/>
        <n x="20"/>
      </t>
    </mdx>
    <mdx n="0" f="v">
      <t c="3" si="227">
        <n x="225"/>
        <n x="528"/>
        <n x="20"/>
      </t>
    </mdx>
    <mdx n="0" f="v">
      <t c="3" si="227">
        <n x="225"/>
        <n x="529"/>
        <n x="20"/>
      </t>
    </mdx>
    <mdx n="0" f="v">
      <t c="3" si="227">
        <n x="225"/>
        <n x="531"/>
        <n x="20"/>
      </t>
    </mdx>
    <mdx n="0" f="v">
      <t c="3" si="227">
        <n x="225"/>
        <n x="532"/>
        <n x="20"/>
      </t>
    </mdx>
    <mdx n="0" f="v">
      <t c="3" si="227">
        <n x="225"/>
        <n x="530"/>
        <n x="20"/>
      </t>
    </mdx>
    <mdx n="0" f="v">
      <t c="3" si="227">
        <n x="225"/>
        <n x="533"/>
        <n x="20"/>
      </t>
    </mdx>
    <mdx n="0" f="v">
      <t c="3" si="227">
        <n x="225"/>
        <n x="534"/>
        <n x="20"/>
      </t>
    </mdx>
    <mdx n="0" f="v">
      <t c="3" si="227">
        <n x="225"/>
        <n x="535"/>
        <n x="20"/>
      </t>
    </mdx>
    <mdx n="0" f="v">
      <t c="3" si="227">
        <n x="225"/>
        <n x="537"/>
        <n x="20"/>
      </t>
    </mdx>
    <mdx n="0" f="v">
      <t c="3" si="227">
        <n x="225"/>
        <n x="538"/>
        <n x="20"/>
      </t>
    </mdx>
    <mdx n="0" f="v">
      <t c="3" si="227">
        <n x="225"/>
        <n x="536"/>
        <n x="20"/>
      </t>
    </mdx>
    <mdx n="0" f="v">
      <t c="3" si="227">
        <n x="225"/>
        <n x="539"/>
        <n x="20"/>
      </t>
    </mdx>
    <mdx n="0" f="v">
      <t c="3" si="227">
        <n x="225"/>
        <n x="540"/>
        <n x="20"/>
      </t>
    </mdx>
    <mdx n="0" f="v">
      <t c="3" si="227">
        <n x="225"/>
        <n x="543"/>
        <n x="20"/>
      </t>
    </mdx>
    <mdx n="0" f="v">
      <t c="3" si="227">
        <n x="225"/>
        <n x="544"/>
        <n x="20"/>
      </t>
    </mdx>
    <mdx n="0" f="v">
      <t c="3" si="227">
        <n x="225"/>
        <n x="541"/>
        <n x="20"/>
      </t>
    </mdx>
    <mdx n="0" f="v">
      <t c="3" si="227">
        <n x="225"/>
        <n x="545"/>
        <n x="20"/>
      </t>
    </mdx>
    <mdx n="0" f="v">
      <t c="3" si="227">
        <n x="225"/>
        <n x="542"/>
        <n x="20"/>
      </t>
    </mdx>
    <mdx n="0" f="v">
      <t c="3" si="227">
        <n x="225"/>
        <n x="546"/>
        <n x="20"/>
      </t>
    </mdx>
    <mdx n="0" f="v">
      <t c="3" si="227">
        <n x="225"/>
        <n x="273"/>
        <n x="19"/>
      </t>
    </mdx>
    <mdx n="0" f="v">
      <t c="3" si="227">
        <n x="225"/>
        <n x="271"/>
        <n x="19"/>
      </t>
    </mdx>
    <mdx n="0" f="v">
      <t c="3" si="227">
        <n x="225"/>
        <n x="270"/>
        <n x="19"/>
      </t>
    </mdx>
    <mdx n="0" f="v">
      <t c="3" si="227">
        <n x="225"/>
        <n x="269"/>
        <n x="19"/>
      </t>
    </mdx>
    <mdx n="0" f="v">
      <t c="3" si="227">
        <n x="225"/>
        <n x="268"/>
        <n x="19"/>
      </t>
    </mdx>
    <mdx n="0" f="v">
      <t c="3" si="227">
        <n x="225"/>
        <n x="355"/>
        <n x="19"/>
      </t>
    </mdx>
    <mdx n="0" f="v">
      <t c="3" si="227">
        <n x="225"/>
        <n x="356"/>
        <n x="19"/>
      </t>
    </mdx>
    <mdx n="0" f="v">
      <t c="3" si="227">
        <n x="225"/>
        <n x="357"/>
        <n x="19"/>
      </t>
    </mdx>
    <mdx n="0" f="v">
      <t c="3" si="227">
        <n x="225"/>
        <n x="358"/>
        <n x="19"/>
      </t>
    </mdx>
    <mdx n="0" f="v">
      <t c="3" si="227">
        <n x="225"/>
        <n x="359"/>
        <n x="19"/>
      </t>
    </mdx>
    <mdx n="0" f="v">
      <t c="3" si="227">
        <n x="225"/>
        <n x="360"/>
        <n x="19"/>
      </t>
    </mdx>
    <mdx n="0" f="v">
      <t c="3" si="227">
        <n x="225"/>
        <n x="255"/>
        <n x="19"/>
      </t>
    </mdx>
    <mdx n="0" f="v">
      <t c="3" si="227">
        <n x="225"/>
        <n x="254"/>
        <n x="19"/>
      </t>
    </mdx>
    <mdx n="0" f="v">
      <t c="3" si="227">
        <n x="225"/>
        <n x="283"/>
        <n x="19"/>
      </t>
    </mdx>
    <mdx n="0" f="v">
      <t c="3" si="227">
        <n x="225"/>
        <n x="547"/>
        <n x="19"/>
      </t>
    </mdx>
    <mdx n="0" f="v">
      <t c="3" si="227">
        <n x="225"/>
        <n x="362"/>
        <n x="19"/>
      </t>
    </mdx>
    <mdx n="0" f="v">
      <t c="3" si="227">
        <n x="225"/>
        <n x="363"/>
        <n x="19"/>
      </t>
    </mdx>
    <mdx n="0" f="v">
      <t c="3" si="227">
        <n x="225"/>
        <n x="364"/>
        <n x="19"/>
      </t>
    </mdx>
    <mdx n="0" f="v">
      <t c="3" si="227">
        <n x="225"/>
        <n x="548"/>
        <n x="19"/>
      </t>
    </mdx>
    <mdx n="0" f="v">
      <t c="3" si="227">
        <n x="225"/>
        <n x="365"/>
        <n x="19"/>
      </t>
    </mdx>
    <mdx n="0" f="v">
      <t c="3" si="227">
        <n x="225"/>
        <n x="366"/>
        <n x="19"/>
      </t>
    </mdx>
    <mdx n="0" f="v">
      <t c="3" si="227">
        <n x="225"/>
        <n x="367"/>
        <n x="19"/>
      </t>
    </mdx>
    <mdx n="0" f="v">
      <t c="3" si="227">
        <n x="225"/>
        <n x="368"/>
        <n x="19"/>
      </t>
    </mdx>
    <mdx n="0" f="v">
      <t c="3" si="227">
        <n x="225"/>
        <n x="369"/>
        <n x="19"/>
      </t>
    </mdx>
    <mdx n="0" f="v">
      <t c="3" si="227">
        <n x="225"/>
        <n x="307"/>
        <n x="19"/>
      </t>
    </mdx>
    <mdx n="0" f="v">
      <t c="3" si="227">
        <n x="225"/>
        <n x="370"/>
        <n x="19"/>
      </t>
    </mdx>
    <mdx n="0" f="v">
      <t c="3" si="227">
        <n x="225"/>
        <n x="371"/>
        <n x="19"/>
      </t>
    </mdx>
    <mdx n="0" f="v">
      <t c="3" si="227">
        <n x="225"/>
        <n x="372"/>
        <n x="19"/>
      </t>
    </mdx>
    <mdx n="0" f="v">
      <t c="3" si="227">
        <n x="225"/>
        <n x="383"/>
        <n x="19"/>
      </t>
    </mdx>
    <mdx n="0" f="v">
      <t c="3" si="227">
        <n x="225"/>
        <n x="373"/>
        <n x="19"/>
      </t>
    </mdx>
    <mdx n="0" f="v">
      <t c="3" si="227">
        <n x="225"/>
        <n x="374"/>
        <n x="19"/>
      </t>
    </mdx>
    <mdx n="0" f="v">
      <t c="3" si="227">
        <n x="225"/>
        <n x="375"/>
        <n x="19"/>
      </t>
    </mdx>
    <mdx n="0" f="v">
      <t c="3" si="227">
        <n x="225"/>
        <n x="281"/>
        <n x="19"/>
      </t>
    </mdx>
    <mdx n="0" f="v">
      <t c="3" si="227">
        <n x="225"/>
        <n x="376"/>
        <n x="19"/>
      </t>
    </mdx>
    <mdx n="0" f="v">
      <t c="3" si="227">
        <n x="225"/>
        <n x="377"/>
        <n x="19"/>
      </t>
    </mdx>
    <mdx n="0" f="v">
      <t c="3" si="227">
        <n x="225"/>
        <n x="280"/>
        <n x="19"/>
      </t>
    </mdx>
    <mdx n="0" f="v">
      <t c="3" si="227">
        <n x="225"/>
        <n x="378"/>
        <n x="19"/>
      </t>
    </mdx>
    <mdx n="0" f="v">
      <t c="3" si="227">
        <n x="225"/>
        <n x="379"/>
        <n x="19"/>
      </t>
    </mdx>
    <mdx n="0" f="v">
      <t c="3" si="227">
        <n x="225"/>
        <n x="380"/>
        <n x="19"/>
      </t>
    </mdx>
    <mdx n="0" f="v">
      <t c="3" si="227">
        <n x="225"/>
        <n x="381"/>
        <n x="19"/>
      </t>
    </mdx>
    <mdx n="0" f="v">
      <t c="3" si="227">
        <n x="225"/>
        <n x="382"/>
        <n x="19"/>
      </t>
    </mdx>
    <mdx n="0" f="v">
      <t c="3" si="227">
        <n x="225"/>
        <n x="304"/>
        <n x="19"/>
      </t>
    </mdx>
    <mdx n="0" f="v">
      <t c="3" si="227">
        <n x="225"/>
        <n x="384"/>
        <n x="19"/>
      </t>
    </mdx>
    <mdx n="0" f="v">
      <t c="3" si="227">
        <n x="225"/>
        <n x="385"/>
        <n x="19"/>
      </t>
    </mdx>
    <mdx n="0" f="v">
      <t c="3" si="227">
        <n x="225"/>
        <n x="386"/>
        <n x="19"/>
      </t>
    </mdx>
    <mdx n="0" f="v">
      <t c="3" si="227">
        <n x="225"/>
        <n x="387"/>
        <n x="19"/>
      </t>
    </mdx>
    <mdx n="0" f="v">
      <t c="3" si="227">
        <n x="225"/>
        <n x="388"/>
        <n x="19"/>
      </t>
    </mdx>
    <mdx n="0" f="v">
      <t c="3" si="227">
        <n x="225"/>
        <n x="389"/>
        <n x="19"/>
      </t>
    </mdx>
    <mdx n="0" f="v">
      <t c="3" si="227">
        <n x="225"/>
        <n x="390"/>
        <n x="19"/>
      </t>
    </mdx>
    <mdx n="0" f="v">
      <t c="3" si="227">
        <n x="225"/>
        <n x="393"/>
        <n x="19"/>
      </t>
    </mdx>
    <mdx n="0" f="v">
      <t c="3" si="227">
        <n x="225"/>
        <n x="394"/>
        <n x="19"/>
      </t>
    </mdx>
    <mdx n="0" f="v">
      <t c="3" si="227">
        <n x="225"/>
        <n x="395"/>
        <n x="19"/>
      </t>
    </mdx>
    <mdx n="0" f="v">
      <t c="3" si="227">
        <n x="225"/>
        <n x="278"/>
        <n x="19"/>
      </t>
    </mdx>
    <mdx n="0" f="v">
      <t c="3" si="227">
        <n x="225"/>
        <n x="396"/>
        <n x="19"/>
      </t>
    </mdx>
    <mdx n="0" f="v">
      <t c="3" si="227">
        <n x="225"/>
        <n x="397"/>
        <n x="19"/>
      </t>
    </mdx>
    <mdx n="0" f="v">
      <t c="3" si="227">
        <n x="225"/>
        <n x="398"/>
        <n x="19"/>
      </t>
    </mdx>
    <mdx n="0" f="v">
      <t c="3" si="227">
        <n x="225"/>
        <n x="392"/>
        <n x="19"/>
      </t>
    </mdx>
    <mdx n="0" f="v">
      <t c="3" si="227">
        <n x="225"/>
        <n x="404"/>
        <n x="19"/>
      </t>
    </mdx>
    <mdx n="0" f="v">
      <t c="3" si="227">
        <n x="225"/>
        <n x="405"/>
        <n x="19"/>
      </t>
    </mdx>
    <mdx n="0" f="v">
      <t c="3" si="227">
        <n x="225"/>
        <n x="406"/>
        <n x="19"/>
      </t>
    </mdx>
    <mdx n="0" f="v">
      <t c="3" si="227">
        <n x="225"/>
        <n x="408"/>
        <n x="19"/>
      </t>
    </mdx>
    <mdx n="0" f="v">
      <t c="3" si="227">
        <n x="225"/>
        <n x="409"/>
        <n x="19"/>
      </t>
    </mdx>
    <mdx n="0" f="v">
      <t c="3" si="227">
        <n x="225"/>
        <n x="410"/>
        <n x="19"/>
      </t>
    </mdx>
    <mdx n="0" f="v">
      <t c="3" si="227">
        <n x="225"/>
        <n x="411"/>
        <n x="19"/>
      </t>
    </mdx>
    <mdx n="0" f="v">
      <t c="3" si="227">
        <n x="225"/>
        <n x="391"/>
        <n x="19"/>
      </t>
    </mdx>
    <mdx n="0" f="v">
      <t c="3" si="227">
        <n x="225"/>
        <n x="399"/>
        <n x="19"/>
      </t>
    </mdx>
    <mdx n="0" f="v">
      <t c="3" si="227">
        <n x="225"/>
        <n x="400"/>
        <n x="19"/>
      </t>
    </mdx>
    <mdx n="0" f="v">
      <t c="3" si="227">
        <n x="225"/>
        <n x="401"/>
        <n x="19"/>
      </t>
    </mdx>
    <mdx n="0" f="v">
      <t c="3" si="227">
        <n x="225"/>
        <n x="402"/>
        <n x="19"/>
      </t>
    </mdx>
    <mdx n="0" f="v">
      <t c="3" si="227">
        <n x="225"/>
        <n x="277"/>
        <n x="19"/>
      </t>
    </mdx>
    <mdx n="0" f="v">
      <t c="3" si="227">
        <n x="225"/>
        <n x="417"/>
        <n x="19"/>
      </t>
    </mdx>
    <mdx n="0" f="v">
      <t c="3" si="227">
        <n x="225"/>
        <n x="418"/>
        <n x="19"/>
      </t>
    </mdx>
    <mdx n="0" f="v">
      <t c="3" si="227">
        <n x="225"/>
        <n x="419"/>
        <n x="19"/>
      </t>
    </mdx>
    <mdx n="0" f="v">
      <t c="3" si="227">
        <n x="225"/>
        <n x="420"/>
        <n x="19"/>
      </t>
    </mdx>
    <mdx n="0" f="v">
      <t c="3" si="227">
        <n x="225"/>
        <n x="299"/>
        <n x="19"/>
      </t>
    </mdx>
    <mdx n="0" f="v">
      <t c="3" si="227">
        <n x="225"/>
        <n x="421"/>
        <n x="19"/>
      </t>
    </mdx>
    <mdx n="0" f="v">
      <t c="3" si="227">
        <n x="225"/>
        <n x="422"/>
        <n x="19"/>
      </t>
    </mdx>
    <mdx n="0" f="v">
      <t c="3" si="227">
        <n x="225"/>
        <n x="403"/>
        <n x="19"/>
      </t>
    </mdx>
    <mdx n="0" f="v">
      <t c="3" si="227">
        <n x="225"/>
        <n x="412"/>
        <n x="19"/>
      </t>
    </mdx>
    <mdx n="0" f="v">
      <t c="3" si="227">
        <n x="225"/>
        <n x="413"/>
        <n x="19"/>
      </t>
    </mdx>
    <mdx n="0" f="v">
      <t c="3" si="227">
        <n x="225"/>
        <n x="414"/>
        <n x="19"/>
      </t>
    </mdx>
    <mdx n="0" f="v">
      <t c="3" si="227">
        <n x="225"/>
        <n x="415"/>
        <n x="19"/>
      </t>
    </mdx>
    <mdx n="0" f="v">
      <t c="3" si="227">
        <n x="225"/>
        <n x="416"/>
        <n x="19"/>
      </t>
    </mdx>
    <mdx n="0" f="v">
      <t c="3" si="227">
        <n x="225"/>
        <n x="427"/>
        <n x="19"/>
      </t>
    </mdx>
    <mdx n="0" f="v">
      <t c="3" si="227">
        <n x="225"/>
        <n x="329"/>
        <n x="19"/>
      </t>
    </mdx>
    <mdx n="0" f="v">
      <t c="3" si="227">
        <n x="225"/>
        <n x="428"/>
        <n x="19"/>
      </t>
    </mdx>
    <mdx n="0" f="v">
      <t c="3" si="227">
        <n x="225"/>
        <n x="328"/>
        <n x="19"/>
      </t>
    </mdx>
    <mdx n="0" f="v">
      <t c="3" si="227">
        <n x="225"/>
        <n x="429"/>
        <n x="19"/>
      </t>
    </mdx>
    <mdx n="0" f="v">
      <t c="3" si="227">
        <n x="225"/>
        <n x="430"/>
        <n x="19"/>
      </t>
    </mdx>
    <mdx n="0" f="v">
      <t c="3" si="227">
        <n x="225"/>
        <n x="431"/>
        <n x="19"/>
      </t>
    </mdx>
    <mdx n="0" f="v">
      <t c="3" si="227">
        <n x="225"/>
        <n x="432"/>
        <n x="19"/>
      </t>
    </mdx>
    <mdx n="0" f="v">
      <t c="3" si="227">
        <n x="225"/>
        <n x="423"/>
        <n x="19"/>
      </t>
    </mdx>
    <mdx n="0" f="v">
      <t c="3" si="227">
        <n x="225"/>
        <n x="424"/>
        <n x="19"/>
      </t>
    </mdx>
    <mdx n="0" f="v">
      <t c="3" si="227">
        <n x="225"/>
        <n x="425"/>
        <n x="19"/>
      </t>
    </mdx>
    <mdx n="0" f="v">
      <t c="3" si="227">
        <n x="225"/>
        <n x="348"/>
        <n x="19"/>
      </t>
    </mdx>
    <mdx n="0" f="v">
      <t c="3" si="227">
        <n x="225"/>
        <n x="327"/>
        <n x="19"/>
      </t>
    </mdx>
    <mdx n="0" f="v">
      <t c="3" si="227">
        <n x="225"/>
        <n x="426"/>
        <n x="19"/>
      </t>
    </mdx>
    <mdx n="0" f="v">
      <t c="3" si="227">
        <n x="225"/>
        <n x="433"/>
        <n x="19"/>
      </t>
    </mdx>
    <mdx n="0" f="v">
      <t c="3" si="227">
        <n x="225"/>
        <n x="442"/>
        <n x="19"/>
      </t>
    </mdx>
    <mdx n="0" f="v">
      <t c="3" si="227">
        <n x="225"/>
        <n x="443"/>
        <n x="19"/>
      </t>
    </mdx>
    <mdx n="0" f="v">
      <t c="3" si="227">
        <n x="225"/>
        <n x="444"/>
        <n x="19"/>
      </t>
    </mdx>
    <mdx n="0" f="v">
      <t c="3" si="227">
        <n x="225"/>
        <n x="445"/>
        <n x="19"/>
      </t>
    </mdx>
    <mdx n="0" f="v">
      <t c="3" si="227">
        <n x="225"/>
        <n x="446"/>
        <n x="19"/>
      </t>
    </mdx>
    <mdx n="0" f="v">
      <t c="3" si="227">
        <n x="225"/>
        <n x="434"/>
        <n x="19"/>
      </t>
    </mdx>
    <mdx n="0" f="v">
      <t c="3" si="227">
        <n x="225"/>
        <n x="438"/>
        <n x="19"/>
      </t>
    </mdx>
    <mdx n="0" f="v">
      <t c="3" si="227">
        <n x="225"/>
        <n x="326"/>
        <n x="19"/>
      </t>
    </mdx>
    <mdx n="0" f="v">
      <t c="3" si="227">
        <n x="225"/>
        <n x="435"/>
        <n x="19"/>
      </t>
    </mdx>
    <mdx n="0" f="v">
      <t c="3" si="227">
        <n x="225"/>
        <n x="436"/>
        <n x="19"/>
      </t>
    </mdx>
    <mdx n="0" f="v">
      <t c="3" si="227">
        <n x="225"/>
        <n x="437"/>
        <n x="19"/>
      </t>
    </mdx>
    <mdx n="0" f="v">
      <t c="3" si="227">
        <n x="225"/>
        <n x="294"/>
        <n x="19"/>
      </t>
    </mdx>
    <mdx n="0" f="v">
      <t c="3" si="227">
        <n x="225"/>
        <n x="293"/>
        <n x="19"/>
      </t>
    </mdx>
    <mdx n="0" f="v">
      <t c="3" si="227">
        <n x="225"/>
        <n x="350"/>
        <n x="19"/>
      </t>
    </mdx>
    <mdx n="0" f="v">
      <t c="3" si="227">
        <n x="225"/>
        <n x="439"/>
        <n x="19"/>
      </t>
    </mdx>
    <mdx n="0" f="v">
      <t c="3" si="227">
        <n x="225"/>
        <n x="452"/>
        <n x="19"/>
      </t>
    </mdx>
    <mdx n="0" f="v">
      <t c="3" si="227">
        <n x="225"/>
        <n x="276"/>
        <n x="19"/>
      </t>
    </mdx>
    <mdx n="0" f="v">
      <t c="3" si="227">
        <n x="225"/>
        <n x="453"/>
        <n x="19"/>
      </t>
    </mdx>
    <mdx n="0" f="v">
      <t c="3" si="227">
        <n x="225"/>
        <n x="454"/>
        <n x="19"/>
      </t>
    </mdx>
    <mdx n="0" f="v">
      <t c="3" si="227">
        <n x="225"/>
        <n x="455"/>
        <n x="19"/>
      </t>
    </mdx>
    <mdx n="0" f="v">
      <t c="3" si="227">
        <n x="225"/>
        <n x="456"/>
        <n x="19"/>
      </t>
    </mdx>
    <mdx n="0" f="v">
      <t c="3" si="227">
        <n x="225"/>
        <n x="440"/>
        <n x="19"/>
      </t>
    </mdx>
    <mdx n="0" f="v">
      <t c="3" si="227">
        <n x="225"/>
        <n x="441"/>
        <n x="19"/>
      </t>
    </mdx>
    <mdx n="0" f="v">
      <t c="3" si="227">
        <n x="225"/>
        <n x="447"/>
        <n x="19"/>
      </t>
    </mdx>
    <mdx n="0" f="v">
      <t c="3" si="227">
        <n x="225"/>
        <n x="448"/>
        <n x="19"/>
      </t>
    </mdx>
    <mdx n="0" f="v">
      <t c="3" si="227">
        <n x="225"/>
        <n x="449"/>
        <n x="19"/>
      </t>
    </mdx>
    <mdx n="0" f="v">
      <t c="3" si="227">
        <n x="225"/>
        <n x="450"/>
        <n x="19"/>
      </t>
    </mdx>
    <mdx n="0" f="v">
      <t c="3" si="227">
        <n x="225"/>
        <n x="459"/>
        <n x="19"/>
      </t>
    </mdx>
    <mdx n="0" f="v">
      <t c="3" si="227">
        <n x="225"/>
        <n x="346"/>
        <n x="19"/>
      </t>
    </mdx>
    <mdx n="0" f="v">
      <t c="3" si="227">
        <n x="225"/>
        <n x="461"/>
        <n x="19"/>
      </t>
    </mdx>
    <mdx n="0" f="v">
      <t c="3" si="227">
        <n x="225"/>
        <n x="463"/>
        <n x="19"/>
      </t>
    </mdx>
    <mdx n="0" f="v">
      <t c="3" si="227">
        <n x="225"/>
        <n x="464"/>
        <n x="19"/>
      </t>
    </mdx>
    <mdx n="0" f="v">
      <t c="3" si="227">
        <n x="225"/>
        <n x="465"/>
        <n x="19"/>
      </t>
    </mdx>
    <mdx n="0" f="v">
      <t c="3" si="227">
        <n x="225"/>
        <n x="466"/>
        <n x="19"/>
      </t>
    </mdx>
    <mdx n="0" f="v">
      <t c="3" si="227">
        <n x="225"/>
        <n x="467"/>
        <n x="19"/>
      </t>
    </mdx>
    <mdx n="0" f="v">
      <t c="3" si="227">
        <n x="225"/>
        <n x="451"/>
        <n x="19"/>
      </t>
    </mdx>
    <mdx n="0" f="v">
      <t c="3" si="227">
        <n x="225"/>
        <n x="457"/>
        <n x="19"/>
      </t>
    </mdx>
    <mdx n="0" f="v">
      <t c="3" si="227">
        <n x="225"/>
        <n x="458"/>
        <n x="19"/>
      </t>
    </mdx>
    <mdx n="0" f="v">
      <t c="3" si="227">
        <n x="225"/>
        <n x="473"/>
        <n x="19"/>
      </t>
    </mdx>
    <mdx n="0" f="v">
      <t c="3" si="227">
        <n x="225"/>
        <n x="474"/>
        <n x="19"/>
      </t>
    </mdx>
    <mdx n="0" f="v">
      <t c="3" si="227">
        <n x="225"/>
        <n x="475"/>
        <n x="19"/>
      </t>
    </mdx>
    <mdx n="0" f="v">
      <t c="3" si="227">
        <n x="225"/>
        <n x="476"/>
        <n x="19"/>
      </t>
    </mdx>
    <mdx n="0" f="v">
      <t c="3" si="227">
        <n x="225"/>
        <n x="460"/>
        <n x="19"/>
      </t>
    </mdx>
    <mdx n="0" f="v">
      <t c="3" si="227">
        <n x="225"/>
        <n x="468"/>
        <n x="19"/>
      </t>
    </mdx>
    <mdx n="0" f="v">
      <t c="3" si="227">
        <n x="225"/>
        <n x="469"/>
        <n x="19"/>
      </t>
    </mdx>
    <mdx n="0" f="v">
      <t c="3" si="227">
        <n x="225"/>
        <n x="470"/>
        <n x="19"/>
      </t>
    </mdx>
    <mdx n="0" f="v">
      <t c="3" si="227">
        <n x="225"/>
        <n x="472"/>
        <n x="19"/>
      </t>
    </mdx>
    <mdx n="0" f="v">
      <t c="3" si="227">
        <n x="225"/>
        <n x="480"/>
        <n x="19"/>
      </t>
    </mdx>
    <mdx n="0" f="v">
      <t c="3" si="227">
        <n x="225"/>
        <n x="481"/>
        <n x="19"/>
      </t>
    </mdx>
    <mdx n="0" f="v">
      <t c="3" si="227">
        <n x="225"/>
        <n x="483"/>
        <n x="19"/>
      </t>
    </mdx>
    <mdx n="0" f="v">
      <t c="3" si="227">
        <n x="225"/>
        <n x="487"/>
        <n x="19"/>
      </t>
    </mdx>
    <mdx n="0" f="v">
      <t c="3" si="227">
        <n x="225"/>
        <n x="484"/>
        <n x="19"/>
      </t>
    </mdx>
    <mdx n="0" f="v">
      <t c="3" si="227">
        <n x="225"/>
        <n x="471"/>
        <n x="19"/>
      </t>
    </mdx>
    <mdx n="0" f="v">
      <t c="3" si="227">
        <n x="225"/>
        <n x="477"/>
        <n x="19"/>
      </t>
    </mdx>
    <mdx n="0" f="v">
      <t c="3" si="227">
        <n x="225"/>
        <n x="478"/>
        <n x="19"/>
      </t>
    </mdx>
    <mdx n="0" f="v">
      <t c="3" si="227">
        <n x="225"/>
        <n x="479"/>
        <n x="19"/>
      </t>
    </mdx>
    <mdx n="0" f="v">
      <t c="3" si="227">
        <n x="225"/>
        <n x="485"/>
        <n x="19"/>
      </t>
    </mdx>
    <mdx n="0" f="v">
      <t c="3" si="227">
        <n x="225"/>
        <n x="486"/>
        <n x="19"/>
      </t>
    </mdx>
    <mdx n="0" f="v">
      <t c="3" si="227">
        <n x="225"/>
        <n x="488"/>
        <n x="19"/>
      </t>
    </mdx>
    <mdx n="0" f="v">
      <t c="3" si="227">
        <n x="225"/>
        <n x="489"/>
        <n x="19"/>
      </t>
    </mdx>
    <mdx n="0" f="v">
      <t c="3" si="227">
        <n x="225"/>
        <n x="482"/>
        <n x="19"/>
      </t>
    </mdx>
    <mdx n="0" f="v">
      <t c="3" si="227">
        <n x="225"/>
        <n x="494"/>
        <n x="19"/>
      </t>
    </mdx>
    <mdx n="0" f="v">
      <t c="3" si="227">
        <n x="225"/>
        <n x="491"/>
        <n x="19"/>
      </t>
    </mdx>
    <mdx n="0" f="v">
      <t c="3" si="227">
        <n x="225"/>
        <n x="495"/>
        <n x="19"/>
      </t>
    </mdx>
    <mdx n="0" f="v">
      <t c="3" si="227">
        <n x="225"/>
        <n x="496"/>
        <n x="19"/>
      </t>
    </mdx>
    <mdx n="0" f="v">
      <t c="3" si="227">
        <n x="225"/>
        <n x="490"/>
        <n x="19"/>
      </t>
    </mdx>
    <mdx n="0" f="v">
      <t c="3" si="227">
        <n x="225"/>
        <n x="492"/>
        <n x="19"/>
      </t>
    </mdx>
    <mdx n="0" f="v">
      <t c="3" si="227">
        <n x="225"/>
        <n x="493"/>
        <n x="19"/>
      </t>
    </mdx>
    <mdx n="0" f="v">
      <t c="3" si="227">
        <n x="225"/>
        <n x="508"/>
        <n x="19"/>
      </t>
    </mdx>
    <mdx n="0" f="v">
      <t c="3" si="227">
        <n x="225"/>
        <n x="500"/>
        <n x="19"/>
      </t>
    </mdx>
    <mdx n="0" f="v">
      <t c="3" si="227">
        <n x="225"/>
        <n x="501"/>
        <n x="19"/>
      </t>
    </mdx>
    <mdx n="0" f="v">
      <t c="3" si="227">
        <n x="225"/>
        <n x="502"/>
        <n x="19"/>
      </t>
    </mdx>
    <mdx n="0" f="v">
      <t c="3" si="227">
        <n x="225"/>
        <n x="504"/>
        <n x="19"/>
      </t>
    </mdx>
    <mdx n="0" f="v">
      <t c="3" si="227">
        <n x="225"/>
        <n x="503"/>
        <n x="19"/>
      </t>
    </mdx>
    <mdx n="0" f="v">
      <t c="3" si="227">
        <n x="225"/>
        <n x="497"/>
        <n x="19"/>
      </t>
    </mdx>
    <mdx n="0" f="v">
      <t c="3" si="227">
        <n x="225"/>
        <n x="498"/>
        <n x="19"/>
      </t>
    </mdx>
    <mdx n="0" f="v">
      <t c="3" si="227">
        <n x="225"/>
        <n x="499"/>
        <n x="19"/>
      </t>
    </mdx>
    <mdx n="0" f="v">
      <t c="3" si="227">
        <n x="225"/>
        <n x="509"/>
        <n x="19"/>
      </t>
    </mdx>
    <mdx n="0" f="v">
      <t c="3" si="227">
        <n x="225"/>
        <n x="507"/>
        <n x="19"/>
      </t>
    </mdx>
    <mdx n="0" f="v">
      <t c="3" si="227">
        <n x="225"/>
        <n x="505"/>
        <n x="19"/>
      </t>
    </mdx>
    <mdx n="0" f="v">
      <t c="3" si="227">
        <n x="225"/>
        <n x="506"/>
        <n x="19"/>
      </t>
    </mdx>
    <mdx n="0" f="v">
      <t c="3" si="227">
        <n x="225"/>
        <n x="519"/>
        <n x="19"/>
      </t>
    </mdx>
    <mdx n="0" f="v">
      <t c="3" si="227">
        <n x="225"/>
        <n x="513"/>
        <n x="19"/>
      </t>
    </mdx>
    <mdx n="0" f="v">
      <t c="3" si="227">
        <n x="225"/>
        <n x="514"/>
        <n x="19"/>
      </t>
    </mdx>
    <mdx n="0" f="v">
      <t c="3" si="227">
        <n x="225"/>
        <n x="515"/>
        <n x="19"/>
      </t>
    </mdx>
    <mdx n="0" f="v">
      <t c="3" si="227">
        <n x="225"/>
        <n x="510"/>
        <n x="19"/>
      </t>
    </mdx>
    <mdx n="0" f="v">
      <t c="3" si="227">
        <n x="225"/>
        <n x="511"/>
        <n x="19"/>
      </t>
    </mdx>
    <mdx n="0" f="v">
      <t c="3" si="227">
        <n x="225"/>
        <n x="512"/>
        <n x="19"/>
      </t>
    </mdx>
    <mdx n="0" f="v">
      <t c="3" si="227">
        <n x="225"/>
        <n x="516"/>
        <n x="19"/>
      </t>
    </mdx>
    <mdx n="0" f="v">
      <t c="3" si="227">
        <n x="225"/>
        <n x="526"/>
        <n x="19"/>
      </t>
    </mdx>
    <mdx n="0" f="v">
      <t c="3" si="227">
        <n x="225"/>
        <n x="525"/>
        <n x="19"/>
      </t>
    </mdx>
    <mdx n="0" f="v">
      <t c="3" si="227">
        <n x="225"/>
        <n x="520"/>
        <n x="19"/>
      </t>
    </mdx>
    <mdx n="0" f="v">
      <t c="3" si="227">
        <n x="225"/>
        <n x="521"/>
        <n x="19"/>
      </t>
    </mdx>
    <mdx n="0" f="v">
      <t c="3" si="227">
        <n x="225"/>
        <n x="517"/>
        <n x="19"/>
      </t>
    </mdx>
    <mdx n="0" f="v">
      <t c="3" si="227">
        <n x="225"/>
        <n x="518"/>
        <n x="19"/>
      </t>
    </mdx>
    <mdx n="0" f="v">
      <t c="3" si="227">
        <n x="225"/>
        <n x="522"/>
        <n x="19"/>
      </t>
    </mdx>
    <mdx n="0" f="v">
      <t c="3" si="227">
        <n x="225"/>
        <n x="524"/>
        <n x="19"/>
      </t>
    </mdx>
    <mdx n="0" f="v">
      <t c="3" si="227">
        <n x="225"/>
        <n x="523"/>
        <n x="19"/>
      </t>
    </mdx>
    <mdx n="0" f="v">
      <t c="3" si="227">
        <n x="225"/>
        <n x="528"/>
        <n x="19"/>
      </t>
    </mdx>
    <mdx n="0" f="v">
      <t c="3" si="227">
        <n x="225"/>
        <n x="529"/>
        <n x="19"/>
      </t>
    </mdx>
    <mdx n="0" f="v">
      <t c="3" si="227">
        <n x="225"/>
        <n x="527"/>
        <n x="19"/>
      </t>
    </mdx>
    <mdx n="0" f="v">
      <t c="3" si="227">
        <n x="225"/>
        <n x="531"/>
        <n x="19"/>
      </t>
    </mdx>
    <mdx n="0" f="v">
      <t c="3" si="227">
        <n x="225"/>
        <n x="532"/>
        <n x="19"/>
      </t>
    </mdx>
    <mdx n="0" f="v">
      <t c="3" si="227">
        <n x="225"/>
        <n x="533"/>
        <n x="19"/>
      </t>
    </mdx>
    <mdx n="0" f="v">
      <t c="3" si="227">
        <n x="225"/>
        <n x="534"/>
        <n x="19"/>
      </t>
    </mdx>
    <mdx n="0" f="v">
      <t c="3" si="227">
        <n x="225"/>
        <n x="535"/>
        <n x="19"/>
      </t>
    </mdx>
    <mdx n="0" f="v">
      <t c="3" si="227">
        <n x="225"/>
        <n x="538"/>
        <n x="19"/>
      </t>
    </mdx>
    <mdx n="0" f="v">
      <t c="3" si="227">
        <n x="225"/>
        <n x="537"/>
        <n x="19"/>
      </t>
    </mdx>
    <mdx n="0" f="v">
      <t c="3" si="227">
        <n x="225"/>
        <n x="536"/>
        <n x="19"/>
      </t>
    </mdx>
    <mdx n="0" f="v">
      <t c="3" si="227">
        <n x="225"/>
        <n x="539"/>
        <n x="19"/>
      </t>
    </mdx>
    <mdx n="0" f="v">
      <t c="3" si="227">
        <n x="225"/>
        <n x="540"/>
        <n x="19"/>
      </t>
    </mdx>
    <mdx n="0" f="v">
      <t c="3" si="227">
        <n x="225"/>
        <n x="543"/>
        <n x="19"/>
      </t>
    </mdx>
    <mdx n="0" f="v">
      <t c="3" si="227">
        <n x="225"/>
        <n x="541"/>
        <n x="19"/>
      </t>
    </mdx>
    <mdx n="0" f="v">
      <t c="3" si="227">
        <n x="225"/>
        <n x="544"/>
        <n x="19"/>
      </t>
    </mdx>
    <mdx n="0" f="v">
      <t c="3" si="227">
        <n x="225"/>
        <n x="545"/>
        <n x="19"/>
      </t>
    </mdx>
    <mdx n="0" f="v">
      <t c="3" si="227">
        <n x="225"/>
        <n x="542"/>
        <n x="19"/>
      </t>
    </mdx>
    <mdx n="0" f="v">
      <t c="3" si="227">
        <n x="225"/>
        <n x="546"/>
        <n x="19"/>
      </t>
    </mdx>
    <mdx n="0" f="v">
      <t c="3" si="227">
        <n x="225"/>
        <n x="272"/>
        <n x="18"/>
      </t>
    </mdx>
    <mdx n="0" f="v">
      <t c="3" si="227">
        <n x="225"/>
        <n x="273"/>
        <n x="18"/>
      </t>
    </mdx>
    <mdx n="0" f="v">
      <t c="3" si="227">
        <n x="225"/>
        <n x="271"/>
        <n x="18"/>
      </t>
    </mdx>
    <mdx n="0" f="v">
      <t c="3" si="227">
        <n x="225"/>
        <n x="270"/>
        <n x="18"/>
      </t>
    </mdx>
    <mdx n="0" f="v">
      <t c="3" si="227">
        <n x="225"/>
        <n x="269"/>
        <n x="18"/>
      </t>
    </mdx>
    <mdx n="0" f="v">
      <t c="3" si="227">
        <n x="225"/>
        <n x="268"/>
        <n x="18"/>
      </t>
    </mdx>
    <mdx n="0" f="v">
      <t c="3" si="227">
        <n x="225"/>
        <n x="355"/>
        <n x="18"/>
      </t>
    </mdx>
    <mdx n="0" f="v">
      <t c="3" si="227">
        <n x="225"/>
        <n x="356"/>
        <n x="18"/>
      </t>
    </mdx>
    <mdx n="0" f="v">
      <t c="3" si="227">
        <n x="225"/>
        <n x="357"/>
        <n x="18"/>
      </t>
    </mdx>
    <mdx n="0" f="v">
      <t c="3" si="227">
        <n x="225"/>
        <n x="359"/>
        <n x="18"/>
      </t>
    </mdx>
    <mdx n="0" f="v">
      <t c="3" si="227">
        <n x="225"/>
        <n x="360"/>
        <n x="18"/>
      </t>
    </mdx>
    <mdx n="0" f="v">
      <t c="3" si="227">
        <n x="225"/>
        <n x="361"/>
        <n x="18"/>
      </t>
    </mdx>
    <mdx n="0" f="v">
      <t c="3" si="227">
        <n x="225"/>
        <n x="254"/>
        <n x="18"/>
      </t>
    </mdx>
    <mdx n="0" f="v">
      <t c="3" si="227">
        <n x="225"/>
        <n x="283"/>
        <n x="18"/>
      </t>
    </mdx>
    <mdx n="0" f="v">
      <t c="3" si="227">
        <n x="225"/>
        <n x="547"/>
        <n x="18"/>
      </t>
    </mdx>
    <mdx n="0" f="v">
      <t c="3" si="227">
        <n x="225"/>
        <n x="362"/>
        <n x="18"/>
      </t>
    </mdx>
    <mdx n="0" f="v">
      <t c="3" si="227">
        <n x="225"/>
        <n x="363"/>
        <n x="18"/>
      </t>
    </mdx>
    <mdx n="0" f="v">
      <t c="3" si="227">
        <n x="225"/>
        <n x="364"/>
        <n x="18"/>
      </t>
    </mdx>
    <mdx n="0" f="v">
      <t c="3" si="227">
        <n x="225"/>
        <n x="548"/>
        <n x="18"/>
      </t>
    </mdx>
    <mdx n="0" f="v">
      <t c="3" si="227">
        <n x="225"/>
        <n x="365"/>
        <n x="18"/>
      </t>
    </mdx>
    <mdx n="0" f="v">
      <t c="3" si="227">
        <n x="225"/>
        <n x="366"/>
        <n x="18"/>
      </t>
    </mdx>
    <mdx n="0" f="v">
      <t c="3" si="227">
        <n x="225"/>
        <n x="367"/>
        <n x="18"/>
      </t>
    </mdx>
    <mdx n="0" f="v">
      <t c="3" si="227">
        <n x="225"/>
        <n x="368"/>
        <n x="18"/>
      </t>
    </mdx>
    <mdx n="0" f="v">
      <t c="3" si="227">
        <n x="225"/>
        <n x="369"/>
        <n x="18"/>
      </t>
    </mdx>
    <mdx n="0" f="v">
      <t c="3" si="227">
        <n x="225"/>
        <n x="307"/>
        <n x="18"/>
      </t>
    </mdx>
    <mdx n="0" f="v">
      <t c="3" si="227">
        <n x="225"/>
        <n x="370"/>
        <n x="18"/>
      </t>
    </mdx>
    <mdx n="0" f="v">
      <t c="3" si="227">
        <n x="225"/>
        <n x="371"/>
        <n x="18"/>
      </t>
    </mdx>
    <mdx n="0" f="v">
      <t c="3" si="227">
        <n x="225"/>
        <n x="372"/>
        <n x="18"/>
      </t>
    </mdx>
    <mdx n="0" f="v">
      <t c="3" si="227">
        <n x="225"/>
        <n x="374"/>
        <n x="18"/>
      </t>
    </mdx>
    <mdx n="0" f="v">
      <t c="3" si="227">
        <n x="225"/>
        <n x="375"/>
        <n x="18"/>
      </t>
    </mdx>
    <mdx n="0" f="v">
      <t c="3" si="227">
        <n x="225"/>
        <n x="281"/>
        <n x="18"/>
      </t>
    </mdx>
    <mdx n="0" f="v">
      <t c="3" si="227">
        <n x="225"/>
        <n x="376"/>
        <n x="18"/>
      </t>
    </mdx>
    <mdx n="0" f="v">
      <t c="3" si="227">
        <n x="225"/>
        <n x="377"/>
        <n x="18"/>
      </t>
    </mdx>
    <mdx n="0" f="v">
      <t c="3" si="227">
        <n x="225"/>
        <n x="280"/>
        <n x="18"/>
      </t>
    </mdx>
    <mdx n="0" f="v">
      <t c="3" si="227">
        <n x="225"/>
        <n x="311"/>
        <n x="18"/>
      </t>
    </mdx>
    <mdx n="0" f="v">
      <t c="3" si="227">
        <n x="225"/>
        <n x="378"/>
        <n x="18"/>
      </t>
    </mdx>
    <mdx n="0" f="v">
      <t c="3" si="227">
        <n x="225"/>
        <n x="379"/>
        <n x="18"/>
      </t>
    </mdx>
    <mdx n="0" f="v">
      <t c="3" si="227">
        <n x="225"/>
        <n x="380"/>
        <n x="18"/>
      </t>
    </mdx>
    <mdx n="0" f="v">
      <t c="3" si="227">
        <n x="225"/>
        <n x="381"/>
        <n x="18"/>
      </t>
    </mdx>
    <mdx n="0" f="v">
      <t c="3" si="227">
        <n x="225"/>
        <n x="382"/>
        <n x="18"/>
      </t>
    </mdx>
    <mdx n="0" f="v">
      <t c="3" si="227">
        <n x="225"/>
        <n x="304"/>
        <n x="18"/>
      </t>
    </mdx>
    <mdx n="0" f="v">
      <t c="3" si="227">
        <n x="225"/>
        <n x="383"/>
        <n x="18"/>
      </t>
    </mdx>
    <mdx n="0" f="v">
      <t c="3" si="227">
        <n x="225"/>
        <n x="384"/>
        <n x="18"/>
      </t>
    </mdx>
    <mdx n="0" f="v">
      <t c="3" si="227">
        <n x="225"/>
        <n x="385"/>
        <n x="18"/>
      </t>
    </mdx>
    <mdx n="0" f="v">
      <t c="3" si="227">
        <n x="225"/>
        <n x="386"/>
        <n x="18"/>
      </t>
    </mdx>
    <mdx n="0" f="v">
      <t c="3" si="227">
        <n x="225"/>
        <n x="387"/>
        <n x="18"/>
      </t>
    </mdx>
    <mdx n="0" f="v">
      <t c="3" si="227">
        <n x="225"/>
        <n x="388"/>
        <n x="18"/>
      </t>
    </mdx>
    <mdx n="0" f="v">
      <t c="3" si="227">
        <n x="225"/>
        <n x="389"/>
        <n x="18"/>
      </t>
    </mdx>
    <mdx n="0" f="v">
      <t c="3" si="227">
        <n x="225"/>
        <n x="390"/>
        <n x="18"/>
      </t>
    </mdx>
    <mdx n="0" f="v">
      <t c="3" si="227">
        <n x="225"/>
        <n x="393"/>
        <n x="18"/>
      </t>
    </mdx>
    <mdx n="0" f="v">
      <t c="3" si="227">
        <n x="225"/>
        <n x="394"/>
        <n x="18"/>
      </t>
    </mdx>
    <mdx n="0" f="v">
      <t c="3" si="227">
        <n x="225"/>
        <n x="395"/>
        <n x="18"/>
      </t>
    </mdx>
    <mdx n="0" f="v">
      <t c="3" si="227">
        <n x="225"/>
        <n x="278"/>
        <n x="18"/>
      </t>
    </mdx>
    <mdx n="0" f="v">
      <t c="3" si="227">
        <n x="225"/>
        <n x="396"/>
        <n x="18"/>
      </t>
    </mdx>
    <mdx n="0" f="v">
      <t c="3" si="227">
        <n x="225"/>
        <n x="397"/>
        <n x="18"/>
      </t>
    </mdx>
    <mdx n="0" f="v">
      <t c="3" si="227">
        <n x="225"/>
        <n x="398"/>
        <n x="18"/>
      </t>
    </mdx>
    <mdx n="0" f="v">
      <t c="3" si="227">
        <n x="225"/>
        <n x="392"/>
        <n x="18"/>
      </t>
    </mdx>
    <mdx n="0" f="v">
      <t c="3" si="227">
        <n x="225"/>
        <n x="404"/>
        <n x="18"/>
      </t>
    </mdx>
    <mdx n="0" f="v">
      <t c="3" si="227">
        <n x="225"/>
        <n x="405"/>
        <n x="18"/>
      </t>
    </mdx>
    <mdx n="0" f="v">
      <t c="3" si="227">
        <n x="225"/>
        <n x="406"/>
        <n x="18"/>
      </t>
    </mdx>
    <mdx n="0" f="v">
      <t c="3" si="227">
        <n x="225"/>
        <n x="407"/>
        <n x="18"/>
      </t>
    </mdx>
    <mdx n="0" f="v">
      <t c="3" si="227">
        <n x="225"/>
        <n x="408"/>
        <n x="18"/>
      </t>
    </mdx>
    <mdx n="0" f="v">
      <t c="3" si="227">
        <n x="225"/>
        <n x="409"/>
        <n x="18"/>
      </t>
    </mdx>
    <mdx n="0" f="v">
      <t c="3" si="227">
        <n x="225"/>
        <n x="410"/>
        <n x="18"/>
      </t>
    </mdx>
    <mdx n="0" f="v">
      <t c="3" si="227">
        <n x="225"/>
        <n x="411"/>
        <n x="18"/>
      </t>
    </mdx>
    <mdx n="0" f="v">
      <t c="3" si="227">
        <n x="225"/>
        <n x="391"/>
        <n x="18"/>
      </t>
    </mdx>
    <mdx n="0" f="v">
      <t c="3" si="227">
        <n x="225"/>
        <n x="399"/>
        <n x="18"/>
      </t>
    </mdx>
    <mdx n="0" f="v">
      <t c="3" si="227">
        <n x="225"/>
        <n x="400"/>
        <n x="18"/>
      </t>
    </mdx>
    <mdx n="0" f="v">
      <t c="3" si="227">
        <n x="225"/>
        <n x="401"/>
        <n x="18"/>
      </t>
    </mdx>
    <mdx n="0" f="v">
      <t c="3" si="227">
        <n x="225"/>
        <n x="402"/>
        <n x="18"/>
      </t>
    </mdx>
    <mdx n="0" f="v">
      <t c="3" si="227">
        <n x="225"/>
        <n x="277"/>
        <n x="18"/>
      </t>
    </mdx>
    <mdx n="0" f="v">
      <t c="3" si="227">
        <n x="225"/>
        <n x="417"/>
        <n x="18"/>
      </t>
    </mdx>
    <mdx n="0" f="v">
      <t c="3" si="227">
        <n x="225"/>
        <n x="418"/>
        <n x="18"/>
      </t>
    </mdx>
    <mdx n="0" f="v">
      <t c="3" si="227">
        <n x="225"/>
        <n x="419"/>
        <n x="18"/>
      </t>
    </mdx>
    <mdx n="0" f="v">
      <t c="3" si="227">
        <n x="225"/>
        <n x="420"/>
        <n x="18"/>
      </t>
    </mdx>
    <mdx n="0" f="v">
      <t c="3" si="227">
        <n x="225"/>
        <n x="301"/>
        <n x="18"/>
      </t>
    </mdx>
    <mdx n="0" f="v">
      <t c="3" si="227">
        <n x="225"/>
        <n x="299"/>
        <n x="18"/>
      </t>
    </mdx>
    <mdx n="0" f="v">
      <t c="3" si="227">
        <n x="225"/>
        <n x="297"/>
        <n x="18"/>
      </t>
    </mdx>
    <mdx n="0" f="v">
      <t c="3" si="227">
        <n x="225"/>
        <n x="421"/>
        <n x="18"/>
      </t>
    </mdx>
    <mdx n="0" f="v">
      <t c="3" si="227">
        <n x="225"/>
        <n x="422"/>
        <n x="18"/>
      </t>
    </mdx>
    <mdx n="0" f="v">
      <t c="3" si="227">
        <n x="225"/>
        <n x="403"/>
        <n x="18"/>
      </t>
    </mdx>
    <mdx n="0" f="v">
      <t c="3" si="227">
        <n x="225"/>
        <n x="412"/>
        <n x="18"/>
      </t>
    </mdx>
    <mdx n="0" f="v">
      <t c="3" si="227">
        <n x="225"/>
        <n x="413"/>
        <n x="18"/>
      </t>
    </mdx>
    <mdx n="0" f="v">
      <t c="3" si="227">
        <n x="225"/>
        <n x="414"/>
        <n x="18"/>
      </t>
    </mdx>
    <mdx n="0" f="v">
      <t c="3" si="227">
        <n x="225"/>
        <n x="415"/>
        <n x="18"/>
      </t>
    </mdx>
    <mdx n="0" f="v">
      <t c="3" si="227">
        <n x="225"/>
        <n x="416"/>
        <n x="18"/>
      </t>
    </mdx>
    <mdx n="0" f="v">
      <t c="3" si="227">
        <n x="225"/>
        <n x="427"/>
        <n x="18"/>
      </t>
    </mdx>
    <mdx n="0" f="v">
      <t c="3" si="227">
        <n x="225"/>
        <n x="329"/>
        <n x="18"/>
      </t>
    </mdx>
    <mdx n="0" f="v">
      <t c="3" si="227">
        <n x="225"/>
        <n x="428"/>
        <n x="18"/>
      </t>
    </mdx>
    <mdx n="0" f="v">
      <t c="3" si="227">
        <n x="225"/>
        <n x="328"/>
        <n x="18"/>
      </t>
    </mdx>
    <mdx n="0" f="v">
      <t c="3" si="227">
        <n x="225"/>
        <n x="429"/>
        <n x="18"/>
      </t>
    </mdx>
    <mdx n="0" f="v">
      <t c="3" si="227">
        <n x="225"/>
        <n x="430"/>
        <n x="18"/>
      </t>
    </mdx>
    <mdx n="0" f="v">
      <t c="3" si="227">
        <n x="225"/>
        <n x="431"/>
        <n x="18"/>
      </t>
    </mdx>
    <mdx n="0" f="v">
      <t c="3" si="227">
        <n x="225"/>
        <n x="432"/>
        <n x="18"/>
      </t>
    </mdx>
    <mdx n="0" f="v">
      <t c="3" si="227">
        <n x="225"/>
        <n x="423"/>
        <n x="18"/>
      </t>
    </mdx>
    <mdx n="0" f="v">
      <t c="3" si="227">
        <n x="225"/>
        <n x="424"/>
        <n x="18"/>
      </t>
    </mdx>
    <mdx n="0" f="v">
      <t c="3" si="227">
        <n x="225"/>
        <n x="425"/>
        <n x="18"/>
      </t>
    </mdx>
    <mdx n="0" f="v">
      <t c="3" si="227">
        <n x="225"/>
        <n x="348"/>
        <n x="18"/>
      </t>
    </mdx>
    <mdx n="0" f="v">
      <t c="3" si="227">
        <n x="225"/>
        <n x="327"/>
        <n x="18"/>
      </t>
    </mdx>
    <mdx n="0" f="v">
      <t c="3" si="227">
        <n x="225"/>
        <n x="426"/>
        <n x="18"/>
      </t>
    </mdx>
    <mdx n="0" f="v">
      <t c="3" si="227">
        <n x="225"/>
        <n x="438"/>
        <n x="18"/>
      </t>
    </mdx>
    <mdx n="0" f="v">
      <t c="3" si="227">
        <n x="225"/>
        <n x="433"/>
        <n x="18"/>
      </t>
    </mdx>
    <mdx n="0" f="v">
      <t c="3" si="227">
        <n x="225"/>
        <n x="442"/>
        <n x="18"/>
      </t>
    </mdx>
    <mdx n="0" f="v">
      <t c="3" si="227">
        <n x="225"/>
        <n x="443"/>
        <n x="18"/>
      </t>
    </mdx>
    <mdx n="0" f="v">
      <t c="3" si="227">
        <n x="225"/>
        <n x="444"/>
        <n x="18"/>
      </t>
    </mdx>
    <mdx n="0" f="v">
      <t c="3" si="227">
        <n x="225"/>
        <n x="445"/>
        <n x="18"/>
      </t>
    </mdx>
    <mdx n="0" f="v">
      <t c="3" si="227">
        <n x="225"/>
        <n x="446"/>
        <n x="18"/>
      </t>
    </mdx>
    <mdx n="0" f="v">
      <t c="3" si="227">
        <n x="225"/>
        <n x="434"/>
        <n x="18"/>
      </t>
    </mdx>
    <mdx n="0" f="v">
      <t c="3" si="227">
        <n x="225"/>
        <n x="350"/>
        <n x="18"/>
      </t>
    </mdx>
    <mdx n="0" f="v">
      <t c="3" si="227">
        <n x="225"/>
        <n x="439"/>
        <n x="18"/>
      </t>
    </mdx>
    <mdx n="0" f="v">
      <t c="3" si="227">
        <n x="225"/>
        <n x="326"/>
        <n x="18"/>
      </t>
    </mdx>
    <mdx n="0" f="v">
      <t c="3" si="227">
        <n x="225"/>
        <n x="435"/>
        <n x="18"/>
      </t>
    </mdx>
    <mdx n="0" f="v">
      <t c="3" si="227">
        <n x="225"/>
        <n x="436"/>
        <n x="18"/>
      </t>
    </mdx>
    <mdx n="0" f="v">
      <t c="3" si="227">
        <n x="225"/>
        <n x="437"/>
        <n x="18"/>
      </t>
    </mdx>
    <mdx n="0" f="v">
      <t c="3" si="227">
        <n x="225"/>
        <n x="294"/>
        <n x="18"/>
      </t>
    </mdx>
    <mdx n="0" f="v">
      <t c="3" si="227">
        <n x="225"/>
        <n x="293"/>
        <n x="18"/>
      </t>
    </mdx>
    <mdx n="0" f="v">
      <t c="3" si="227">
        <n x="225"/>
        <n x="452"/>
        <n x="18"/>
      </t>
    </mdx>
    <mdx n="0" f="v">
      <t c="3" si="227">
        <n x="225"/>
        <n x="276"/>
        <n x="18"/>
      </t>
    </mdx>
    <mdx n="0" f="v">
      <t c="3" si="227">
        <n x="225"/>
        <n x="453"/>
        <n x="18"/>
      </t>
    </mdx>
    <mdx n="0" f="v">
      <t c="3" si="227">
        <n x="225"/>
        <n x="454"/>
        <n x="18"/>
      </t>
    </mdx>
    <mdx n="0" f="v">
      <t c="3" si="227">
        <n x="225"/>
        <n x="455"/>
        <n x="18"/>
      </t>
    </mdx>
    <mdx n="0" f="v">
      <t c="3" si="227">
        <n x="225"/>
        <n x="456"/>
        <n x="18"/>
      </t>
    </mdx>
    <mdx n="0" f="v">
      <t c="3" si="227">
        <n x="225"/>
        <n x="346"/>
        <n x="18"/>
      </t>
    </mdx>
    <mdx n="0" f="v">
      <t c="3" si="227">
        <n x="225"/>
        <n x="459"/>
        <n x="18"/>
      </t>
    </mdx>
    <mdx n="0" f="v">
      <t c="3" si="227">
        <n x="225"/>
        <n x="448"/>
        <n x="18"/>
      </t>
    </mdx>
    <mdx n="0" f="v">
      <t c="3" si="227">
        <n x="225"/>
        <n x="449"/>
        <n x="18"/>
      </t>
    </mdx>
    <mdx n="0" f="v">
      <t c="3" si="227">
        <n x="225"/>
        <n x="450"/>
        <n x="18"/>
      </t>
    </mdx>
    <mdx n="0" f="v">
      <t c="3" si="227">
        <n x="225"/>
        <n x="440"/>
        <n x="18"/>
      </t>
    </mdx>
    <mdx n="0" f="v">
      <t c="3" si="227">
        <n x="225"/>
        <n x="441"/>
        <n x="18"/>
      </t>
    </mdx>
    <mdx n="0" f="v">
      <t c="3" si="227">
        <n x="225"/>
        <n x="447"/>
        <n x="18"/>
      </t>
    </mdx>
    <mdx n="0" f="v">
      <t c="3" si="227">
        <n x="225"/>
        <n x="461"/>
        <n x="18"/>
      </t>
    </mdx>
    <mdx n="0" f="v">
      <t c="3" si="227">
        <n x="225"/>
        <n x="462"/>
        <n x="18"/>
      </t>
    </mdx>
    <mdx n="0" f="v">
      <t c="3" si="227">
        <n x="225"/>
        <n x="463"/>
        <n x="18"/>
      </t>
    </mdx>
    <mdx n="0" f="v">
      <t c="3" si="227">
        <n x="225"/>
        <n x="464"/>
        <n x="18"/>
      </t>
    </mdx>
    <mdx n="0" f="v">
      <t c="3" si="227">
        <n x="225"/>
        <n x="465"/>
        <n x="18"/>
      </t>
    </mdx>
    <mdx n="0" f="v">
      <t c="3" si="227">
        <n x="225"/>
        <n x="466"/>
        <n x="18"/>
      </t>
    </mdx>
    <mdx n="0" f="v">
      <t c="3" si="227">
        <n x="225"/>
        <n x="467"/>
        <n x="18"/>
      </t>
    </mdx>
    <mdx n="0" f="v">
      <t c="3" si="227">
        <n x="225"/>
        <n x="474"/>
        <n x="18"/>
      </t>
    </mdx>
    <mdx n="0" f="v">
      <t c="3" si="227">
        <n x="225"/>
        <n x="451"/>
        <n x="18"/>
      </t>
    </mdx>
    <mdx n="0" f="v">
      <t c="3" si="227">
        <n x="225"/>
        <n x="457"/>
        <n x="18"/>
      </t>
    </mdx>
    <mdx n="0" f="v">
      <t c="3" si="227">
        <n x="225"/>
        <n x="458"/>
        <n x="18"/>
      </t>
    </mdx>
    <mdx n="0" f="v">
      <t c="3" si="227">
        <n x="225"/>
        <n x="473"/>
        <n x="18"/>
      </t>
    </mdx>
    <mdx n="0" f="v">
      <t c="3" si="227">
        <n x="225"/>
        <n x="471"/>
        <n x="18"/>
      </t>
    </mdx>
    <mdx n="0" f="v">
      <t c="3" si="227">
        <n x="225"/>
        <n x="475"/>
        <n x="18"/>
      </t>
    </mdx>
    <mdx n="0" f="v">
      <t c="3" si="227">
        <n x="225"/>
        <n x="476"/>
        <n x="18"/>
      </t>
    </mdx>
    <mdx n="0" f="v">
      <t c="3" si="227">
        <n x="225"/>
        <n x="460"/>
        <n x="18"/>
      </t>
    </mdx>
    <mdx n="0" f="v">
      <t c="3" si="227">
        <n x="225"/>
        <n x="468"/>
        <n x="18"/>
      </t>
    </mdx>
    <mdx n="0" f="v">
      <t c="3" si="227">
        <n x="225"/>
        <n x="469"/>
        <n x="18"/>
      </t>
    </mdx>
    <mdx n="0" f="v">
      <t c="3" si="227">
        <n x="225"/>
        <n x="470"/>
        <n x="18"/>
      </t>
    </mdx>
    <mdx n="0" f="v">
      <t c="3" si="227">
        <n x="225"/>
        <n x="484"/>
        <n x="18"/>
      </t>
    </mdx>
    <mdx n="0" f="v">
      <t c="3" si="227">
        <n x="225"/>
        <n x="472"/>
        <n x="18"/>
      </t>
    </mdx>
    <mdx n="0" f="v">
      <t c="3" si="227">
        <n x="225"/>
        <n x="480"/>
        <n x="18"/>
      </t>
    </mdx>
    <mdx n="0" f="v">
      <t c="3" si="227">
        <n x="225"/>
        <n x="481"/>
        <n x="18"/>
      </t>
    </mdx>
    <mdx n="0" f="v">
      <t c="3" si="227">
        <n x="225"/>
        <n x="483"/>
        <n x="18"/>
      </t>
    </mdx>
    <mdx n="0" f="v">
      <t c="3" si="227">
        <n x="225"/>
        <n x="477"/>
        <n x="18"/>
      </t>
    </mdx>
    <mdx n="0" f="v">
      <t c="3" si="227">
        <n x="225"/>
        <n x="478"/>
        <n x="18"/>
      </t>
    </mdx>
    <mdx n="0" f="v">
      <t c="3" si="227">
        <n x="225"/>
        <n x="479"/>
        <n x="18"/>
      </t>
    </mdx>
    <mdx n="0" f="v">
      <t c="3" si="227">
        <n x="225"/>
        <n x="487"/>
        <n x="18"/>
      </t>
    </mdx>
    <mdx n="0" f="v">
      <t c="3" si="227">
        <n x="225"/>
        <n x="485"/>
        <n x="18"/>
      </t>
    </mdx>
    <mdx n="0" f="v">
      <t c="3" si="227">
        <n x="225"/>
        <n x="486"/>
        <n x="18"/>
      </t>
    </mdx>
    <mdx n="0" f="v">
      <t c="3" si="227">
        <n x="225"/>
        <n x="491"/>
        <n x="18"/>
      </t>
    </mdx>
    <mdx n="0" f="v">
      <t c="3" si="227">
        <n x="225"/>
        <n x="488"/>
        <n x="18"/>
      </t>
    </mdx>
    <mdx n="0" f="v">
      <t c="3" si="227">
        <n x="225"/>
        <n x="489"/>
        <n x="18"/>
      </t>
    </mdx>
    <mdx n="0" f="v">
      <t c="3" si="227">
        <n x="225"/>
        <n x="482"/>
        <n x="18"/>
      </t>
    </mdx>
    <mdx n="0" f="v">
      <t c="3" si="227">
        <n x="225"/>
        <n x="495"/>
        <n x="18"/>
      </t>
    </mdx>
    <mdx n="0" f="v">
      <t c="3" si="227">
        <n x="225"/>
        <n x="496"/>
        <n x="18"/>
      </t>
    </mdx>
    <mdx n="0" f="v">
      <t c="3" si="227">
        <n x="225"/>
        <n x="494"/>
        <n x="18"/>
      </t>
    </mdx>
    <mdx n="0" f="v">
      <t c="3" si="227">
        <n x="225"/>
        <n x="490"/>
        <n x="18"/>
      </t>
    </mdx>
    <mdx n="0" f="v">
      <t c="3" si="227">
        <n x="225"/>
        <n x="492"/>
        <n x="18"/>
      </t>
    </mdx>
    <mdx n="0" f="v">
      <t c="3" si="227">
        <n x="225"/>
        <n x="493"/>
        <n x="18"/>
      </t>
    </mdx>
    <mdx n="0" f="v">
      <t c="3" si="227">
        <n x="225"/>
        <n x="503"/>
        <n x="18"/>
      </t>
    </mdx>
    <mdx n="0" f="v">
      <t c="3" si="227">
        <n x="225"/>
        <n x="500"/>
        <n x="18"/>
      </t>
    </mdx>
    <mdx n="0" f="v">
      <t c="3" si="227">
        <n x="225"/>
        <n x="501"/>
        <n x="18"/>
      </t>
    </mdx>
    <mdx n="0" f="v">
      <t c="3" si="227">
        <n x="225"/>
        <n x="502"/>
        <n x="18"/>
      </t>
    </mdx>
    <mdx n="0" f="v">
      <t c="3" si="227">
        <n x="225"/>
        <n x="504"/>
        <n x="18"/>
      </t>
    </mdx>
    <mdx n="0" f="v">
      <t c="3" si="227">
        <n x="225"/>
        <n x="508"/>
        <n x="18"/>
      </t>
    </mdx>
    <mdx n="0" f="v">
      <t c="3" si="227">
        <n x="225"/>
        <n x="497"/>
        <n x="18"/>
      </t>
    </mdx>
    <mdx n="0" f="v">
      <t c="3" si="227">
        <n x="225"/>
        <n x="498"/>
        <n x="18"/>
      </t>
    </mdx>
    <mdx n="0" f="v">
      <t c="3" si="227">
        <n x="225"/>
        <n x="499"/>
        <n x="18"/>
      </t>
    </mdx>
    <mdx n="0" f="v">
      <t c="3" si="227">
        <n x="225"/>
        <n x="509"/>
        <n x="18"/>
      </t>
    </mdx>
    <mdx n="0" f="v">
      <t c="3" si="227">
        <n x="225"/>
        <n x="505"/>
        <n x="18"/>
      </t>
    </mdx>
    <mdx n="0" f="v">
      <t c="3" si="227">
        <n x="225"/>
        <n x="506"/>
        <n x="18"/>
      </t>
    </mdx>
    <mdx n="0" f="v">
      <t c="3" si="227">
        <n x="225"/>
        <n x="507"/>
        <n x="18"/>
      </t>
    </mdx>
    <mdx n="0" f="v">
      <t c="3" si="227">
        <n x="225"/>
        <n x="513"/>
        <n x="18"/>
      </t>
    </mdx>
    <mdx n="0" f="v">
      <t c="3" si="227">
        <n x="225"/>
        <n x="514"/>
        <n x="18"/>
      </t>
    </mdx>
    <mdx n="0" f="v">
      <t c="3" si="227">
        <n x="225"/>
        <n x="515"/>
        <n x="18"/>
      </t>
    </mdx>
    <mdx n="0" f="v">
      <t c="3" si="227">
        <n x="225"/>
        <n x="516"/>
        <n x="18"/>
      </t>
    </mdx>
    <mdx n="0" f="v">
      <t c="3" si="227">
        <n x="225"/>
        <n x="519"/>
        <n x="18"/>
      </t>
    </mdx>
    <mdx n="0" f="v">
      <t c="3" si="227">
        <n x="225"/>
        <n x="510"/>
        <n x="18"/>
      </t>
    </mdx>
    <mdx n="0" f="v">
      <t c="3" si="227">
        <n x="225"/>
        <n x="511"/>
        <n x="18"/>
      </t>
    </mdx>
    <mdx n="0" f="v">
      <t c="3" si="227">
        <n x="225"/>
        <n x="512"/>
        <n x="18"/>
      </t>
    </mdx>
    <mdx n="0" f="v">
      <t c="3" si="227">
        <n x="225"/>
        <n x="520"/>
        <n x="18"/>
      </t>
    </mdx>
    <mdx n="0" f="v">
      <t c="3" si="227">
        <n x="225"/>
        <n x="521"/>
        <n x="18"/>
      </t>
    </mdx>
    <mdx n="0" f="v">
      <t c="3" si="227">
        <n x="225"/>
        <n x="525"/>
        <n x="18"/>
      </t>
    </mdx>
    <mdx n="0" f="v">
      <t c="3" si="227">
        <n x="225"/>
        <n x="517"/>
        <n x="18"/>
      </t>
    </mdx>
    <mdx n="0" f="v">
      <t c="3" si="227">
        <n x="225"/>
        <n x="518"/>
        <n x="18"/>
      </t>
    </mdx>
    <mdx n="0" f="v">
      <t c="3" si="227">
        <n x="225"/>
        <n x="522"/>
        <n x="18"/>
      </t>
    </mdx>
    <mdx n="0" f="v">
      <t c="3" si="227">
        <n x="225"/>
        <n x="526"/>
        <n x="18"/>
      </t>
    </mdx>
    <mdx n="0" f="v">
      <t c="3" si="227">
        <n x="225"/>
        <n x="524"/>
        <n x="18"/>
      </t>
    </mdx>
    <mdx n="0" f="v">
      <t c="3" si="227">
        <n x="225"/>
        <n x="523"/>
        <n x="18"/>
      </t>
    </mdx>
    <mdx n="0" f="v">
      <t c="3" si="227">
        <n x="225"/>
        <n x="528"/>
        <n x="18"/>
      </t>
    </mdx>
    <mdx n="0" f="v">
      <t c="3" si="227">
        <n x="225"/>
        <n x="531"/>
        <n x="18"/>
      </t>
    </mdx>
    <mdx n="0" f="v">
      <t c="3" si="227">
        <n x="225"/>
        <n x="529"/>
        <n x="18"/>
      </t>
    </mdx>
    <mdx n="0" f="v">
      <t c="3" si="227">
        <n x="225"/>
        <n x="527"/>
        <n x="18"/>
      </t>
    </mdx>
    <mdx n="0" f="v">
      <t c="3" si="227">
        <n x="225"/>
        <n x="532"/>
        <n x="18"/>
      </t>
    </mdx>
    <mdx n="0" f="v">
      <t c="3" si="227">
        <n x="225"/>
        <n x="530"/>
        <n x="18"/>
      </t>
    </mdx>
    <mdx n="0" f="v">
      <t c="3" si="227">
        <n x="225"/>
        <n x="533"/>
        <n x="18"/>
      </t>
    </mdx>
    <mdx n="0" f="v">
      <t c="3" si="227">
        <n x="225"/>
        <n x="534"/>
        <n x="18"/>
      </t>
    </mdx>
    <mdx n="0" f="v">
      <t c="3" si="227">
        <n x="225"/>
        <n x="535"/>
        <n x="18"/>
      </t>
    </mdx>
    <mdx n="0" f="v">
      <t c="3" si="227">
        <n x="225"/>
        <n x="538"/>
        <n x="18"/>
      </t>
    </mdx>
    <mdx n="0" f="v">
      <t c="3" si="227">
        <n x="225"/>
        <n x="536"/>
        <n x="18"/>
      </t>
    </mdx>
    <mdx n="0" f="v">
      <t c="3" si="227">
        <n x="225"/>
        <n x="537"/>
        <n x="18"/>
      </t>
    </mdx>
    <mdx n="0" f="v">
      <t c="3" si="227">
        <n x="225"/>
        <n x="539"/>
        <n x="18"/>
      </t>
    </mdx>
    <mdx n="0" f="v">
      <t c="3" si="227">
        <n x="225"/>
        <n x="540"/>
        <n x="18"/>
      </t>
    </mdx>
    <mdx n="0" f="v">
      <t c="3" si="227">
        <n x="225"/>
        <n x="543"/>
        <n x="18"/>
      </t>
    </mdx>
    <mdx n="0" f="v">
      <t c="3" si="227">
        <n x="225"/>
        <n x="544"/>
        <n x="18"/>
      </t>
    </mdx>
    <mdx n="0" f="v">
      <t c="3" si="227">
        <n x="225"/>
        <n x="541"/>
        <n x="18"/>
      </t>
    </mdx>
    <mdx n="0" f="v">
      <t c="3" si="227">
        <n x="225"/>
        <n x="545"/>
        <n x="18"/>
      </t>
    </mdx>
    <mdx n="0" f="v">
      <t c="3" si="227">
        <n x="225"/>
        <n x="542"/>
        <n x="18"/>
      </t>
    </mdx>
    <mdx n="0" f="v">
      <t c="3" si="227">
        <n x="225"/>
        <n x="546"/>
        <n x="18"/>
      </t>
    </mdx>
    <mdx n="0" f="v">
      <t c="3" si="227">
        <n x="225"/>
        <n x="272"/>
        <n x="17"/>
      </t>
    </mdx>
    <mdx n="0" f="v">
      <t c="3" si="227">
        <n x="225"/>
        <n x="273"/>
        <n x="17"/>
      </t>
    </mdx>
    <mdx n="0" f="v">
      <t c="3" si="227">
        <n x="225"/>
        <n x="271"/>
        <n x="17"/>
      </t>
    </mdx>
    <mdx n="0" f="v">
      <t c="3" si="227">
        <n x="225"/>
        <n x="270"/>
        <n x="17"/>
      </t>
    </mdx>
    <mdx n="0" f="v">
      <t c="3" si="227">
        <n x="225"/>
        <n x="269"/>
        <n x="17"/>
      </t>
    </mdx>
    <mdx n="0" f="v">
      <t c="3" si="227">
        <n x="225"/>
        <n x="268"/>
        <n x="17"/>
      </t>
    </mdx>
    <mdx n="0" f="v">
      <t c="3" si="227">
        <n x="225"/>
        <n x="355"/>
        <n x="17"/>
      </t>
    </mdx>
    <mdx n="0" f="v">
      <t c="3" si="227">
        <n x="225"/>
        <n x="356"/>
        <n x="17"/>
      </t>
    </mdx>
    <mdx n="0" f="v">
      <t c="3" si="227">
        <n x="225"/>
        <n x="357"/>
        <n x="17"/>
      </t>
    </mdx>
    <mdx n="0" f="v">
      <t c="3" si="227">
        <n x="225"/>
        <n x="358"/>
        <n x="17"/>
      </t>
    </mdx>
    <mdx n="0" f="v">
      <t c="3" si="227">
        <n x="225"/>
        <n x="359"/>
        <n x="17"/>
      </t>
    </mdx>
    <mdx n="0" f="v">
      <t c="3" si="227">
        <n x="225"/>
        <n x="360"/>
        <n x="17"/>
      </t>
    </mdx>
    <mdx n="0" f="v">
      <t c="3" si="227">
        <n x="225"/>
        <n x="361"/>
        <n x="17"/>
      </t>
    </mdx>
    <mdx n="0" f="v">
      <t c="3" si="227">
        <n x="225"/>
        <n x="254"/>
        <n x="17"/>
      </t>
    </mdx>
    <mdx n="0" f="v">
      <t c="3" si="227">
        <n x="225"/>
        <n x="283"/>
        <n x="17"/>
      </t>
    </mdx>
    <mdx n="0" f="v">
      <t c="3" si="227">
        <n x="225"/>
        <n x="547"/>
        <n x="17"/>
      </t>
    </mdx>
    <mdx n="0" f="v">
      <t c="3" si="227">
        <n x="225"/>
        <n x="362"/>
        <n x="17"/>
      </t>
    </mdx>
    <mdx n="0" f="v">
      <t c="3" si="227">
        <n x="225"/>
        <n x="363"/>
        <n x="17"/>
      </t>
    </mdx>
    <mdx n="0" f="v">
      <t c="3" si="227">
        <n x="225"/>
        <n x="364"/>
        <n x="17"/>
      </t>
    </mdx>
    <mdx n="0" f="v">
      <t c="3" si="227">
        <n x="225"/>
        <n x="548"/>
        <n x="17"/>
      </t>
    </mdx>
    <mdx n="0" f="v">
      <t c="3" si="227">
        <n x="225"/>
        <n x="365"/>
        <n x="17"/>
      </t>
    </mdx>
    <mdx n="0" f="v">
      <t c="3" si="227">
        <n x="225"/>
        <n x="366"/>
        <n x="17"/>
      </t>
    </mdx>
    <mdx n="0" f="v">
      <t c="3" si="227">
        <n x="225"/>
        <n x="367"/>
        <n x="17"/>
      </t>
    </mdx>
    <mdx n="0" f="v">
      <t c="3" si="227">
        <n x="225"/>
        <n x="368"/>
        <n x="17"/>
      </t>
    </mdx>
    <mdx n="0" f="v">
      <t c="3" si="227">
        <n x="225"/>
        <n x="369"/>
        <n x="17"/>
      </t>
    </mdx>
    <mdx n="0" f="v">
      <t c="3" si="227">
        <n x="225"/>
        <n x="307"/>
        <n x="17"/>
      </t>
    </mdx>
    <mdx n="0" f="v">
      <t c="3" si="227">
        <n x="225"/>
        <n x="370"/>
        <n x="17"/>
      </t>
    </mdx>
    <mdx n="0" f="v">
      <t c="3" si="227">
        <n x="225"/>
        <n x="371"/>
        <n x="17"/>
      </t>
    </mdx>
    <mdx n="0" f="v">
      <t c="3" si="227">
        <n x="225"/>
        <n x="372"/>
        <n x="17"/>
      </t>
    </mdx>
    <mdx n="0" f="v">
      <t c="3" si="227">
        <n x="225"/>
        <n x="383"/>
        <n x="17"/>
      </t>
    </mdx>
    <mdx n="0" f="v">
      <t c="3" si="227">
        <n x="225"/>
        <n x="316"/>
        <n x="17"/>
      </t>
    </mdx>
    <mdx n="0" f="v">
      <t c="3" si="227">
        <n x="225"/>
        <n x="373"/>
        <n x="17"/>
      </t>
    </mdx>
    <mdx n="0" f="v">
      <t c="3" si="227">
        <n x="225"/>
        <n x="374"/>
        <n x="17"/>
      </t>
    </mdx>
    <mdx n="0" f="v">
      <t c="3" si="227">
        <n x="225"/>
        <n x="375"/>
        <n x="17"/>
      </t>
    </mdx>
    <mdx n="0" f="v">
      <t c="3" si="227">
        <n x="225"/>
        <n x="281"/>
        <n x="17"/>
      </t>
    </mdx>
    <mdx n="0" f="v">
      <t c="3" si="227">
        <n x="225"/>
        <n x="376"/>
        <n x="17"/>
      </t>
    </mdx>
    <mdx n="0" f="v">
      <t c="3" si="227">
        <n x="225"/>
        <n x="377"/>
        <n x="17"/>
      </t>
    </mdx>
    <mdx n="0" f="v">
      <t c="3" si="227">
        <n x="225"/>
        <n x="280"/>
        <n x="17"/>
      </t>
    </mdx>
    <mdx n="0" f="v">
      <t c="3" si="227">
        <n x="225"/>
        <n x="311"/>
        <n x="17"/>
      </t>
    </mdx>
    <mdx n="0" f="v">
      <t c="3" si="227">
        <n x="225"/>
        <n x="378"/>
        <n x="17"/>
      </t>
    </mdx>
    <mdx n="0" f="v">
      <t c="3" si="227">
        <n x="225"/>
        <n x="379"/>
        <n x="17"/>
      </t>
    </mdx>
    <mdx n="0" f="v">
      <t c="3" si="227">
        <n x="225"/>
        <n x="380"/>
        <n x="17"/>
      </t>
    </mdx>
    <mdx n="0" f="v">
      <t c="3" si="227">
        <n x="225"/>
        <n x="381"/>
        <n x="17"/>
      </t>
    </mdx>
    <mdx n="0" f="v">
      <t c="3" si="227">
        <n x="225"/>
        <n x="382"/>
        <n x="17"/>
      </t>
    </mdx>
    <mdx n="0" f="v">
      <t c="3" si="227">
        <n x="225"/>
        <n x="304"/>
        <n x="17"/>
      </t>
    </mdx>
    <mdx n="0" f="v">
      <t c="3" si="227">
        <n x="225"/>
        <n x="384"/>
        <n x="17"/>
      </t>
    </mdx>
    <mdx n="0" f="v">
      <t c="3" si="227">
        <n x="225"/>
        <n x="385"/>
        <n x="17"/>
      </t>
    </mdx>
    <mdx n="0" f="v">
      <t c="3" si="227">
        <n x="225"/>
        <n x="386"/>
        <n x="17"/>
      </t>
    </mdx>
    <mdx n="0" f="v">
      <t c="3" si="227">
        <n x="225"/>
        <n x="387"/>
        <n x="17"/>
      </t>
    </mdx>
    <mdx n="0" f="v">
      <t c="3" si="227">
        <n x="225"/>
        <n x="388"/>
        <n x="17"/>
      </t>
    </mdx>
    <mdx n="0" f="v">
      <t c="3" si="227">
        <n x="225"/>
        <n x="389"/>
        <n x="17"/>
      </t>
    </mdx>
    <mdx n="0" f="v">
      <t c="3" si="227">
        <n x="225"/>
        <n x="390"/>
        <n x="17"/>
      </t>
    </mdx>
    <mdx n="0" f="v">
      <t c="3" si="227">
        <n x="225"/>
        <n x="393"/>
        <n x="17"/>
      </t>
    </mdx>
    <mdx n="0" f="v">
      <t c="3" si="227">
        <n x="225"/>
        <n x="394"/>
        <n x="17"/>
      </t>
    </mdx>
    <mdx n="0" f="v">
      <t c="3" si="227">
        <n x="225"/>
        <n x="395"/>
        <n x="17"/>
      </t>
    </mdx>
    <mdx n="0" f="v">
      <t c="3" si="227">
        <n x="225"/>
        <n x="278"/>
        <n x="17"/>
      </t>
    </mdx>
    <mdx n="0" f="v">
      <t c="3" si="227">
        <n x="225"/>
        <n x="396"/>
        <n x="17"/>
      </t>
    </mdx>
    <mdx n="0" f="v">
      <t c="3" si="227">
        <n x="225"/>
        <n x="397"/>
        <n x="17"/>
      </t>
    </mdx>
    <mdx n="0" f="v">
      <t c="3" si="227">
        <n x="225"/>
        <n x="398"/>
        <n x="17"/>
      </t>
    </mdx>
    <mdx n="0" f="v">
      <t c="3" si="227">
        <n x="225"/>
        <n x="392"/>
        <n x="17"/>
      </t>
    </mdx>
    <mdx n="0" f="v">
      <t c="3" si="227">
        <n x="225"/>
        <n x="404"/>
        <n x="17"/>
      </t>
    </mdx>
    <mdx n="0" f="v">
      <t c="3" si="227">
        <n x="225"/>
        <n x="405"/>
        <n x="17"/>
      </t>
    </mdx>
    <mdx n="0" f="v">
      <t c="3" si="227">
        <n x="225"/>
        <n x="406"/>
        <n x="17"/>
      </t>
    </mdx>
    <mdx n="0" f="v">
      <t c="3" si="227">
        <n x="225"/>
        <n x="407"/>
        <n x="17"/>
      </t>
    </mdx>
    <mdx n="0" f="v">
      <t c="3" si="227">
        <n x="225"/>
        <n x="408"/>
        <n x="17"/>
      </t>
    </mdx>
    <mdx n="0" f="v">
      <t c="3" si="227">
        <n x="225"/>
        <n x="409"/>
        <n x="17"/>
      </t>
    </mdx>
    <mdx n="0" f="v">
      <t c="3" si="227">
        <n x="225"/>
        <n x="410"/>
        <n x="17"/>
      </t>
    </mdx>
    <mdx n="0" f="v">
      <t c="3" si="227">
        <n x="225"/>
        <n x="391"/>
        <n x="17"/>
      </t>
    </mdx>
    <mdx n="0" f="v">
      <t c="3" si="227">
        <n x="225"/>
        <n x="399"/>
        <n x="17"/>
      </t>
    </mdx>
    <mdx n="0" f="v">
      <t c="3" si="227">
        <n x="225"/>
        <n x="400"/>
        <n x="17"/>
      </t>
    </mdx>
    <mdx n="0" f="v">
      <t c="3" si="227">
        <n x="225"/>
        <n x="401"/>
        <n x="17"/>
      </t>
    </mdx>
    <mdx n="0" f="v">
      <t c="3" si="227">
        <n x="225"/>
        <n x="402"/>
        <n x="17"/>
      </t>
    </mdx>
    <mdx n="0" f="v">
      <t c="3" si="227">
        <n x="225"/>
        <n x="277"/>
        <n x="17"/>
      </t>
    </mdx>
    <mdx n="0" f="v">
      <t c="3" si="227">
        <n x="225"/>
        <n x="417"/>
        <n x="17"/>
      </t>
    </mdx>
    <mdx n="0" f="v">
      <t c="3" si="227">
        <n x="225"/>
        <n x="411"/>
        <n x="17"/>
      </t>
    </mdx>
    <mdx n="0" f="v">
      <t c="3" si="227">
        <n x="225"/>
        <n x="418"/>
        <n x="17"/>
      </t>
    </mdx>
    <mdx n="0" f="v">
      <t c="3" si="227">
        <n x="225"/>
        <n x="419"/>
        <n x="17"/>
      </t>
    </mdx>
    <mdx n="0" f="v">
      <t c="3" si="227">
        <n x="225"/>
        <n x="420"/>
        <n x="17"/>
      </t>
    </mdx>
    <mdx n="0" f="v">
      <t c="3" si="227">
        <n x="225"/>
        <n x="301"/>
        <n x="17"/>
      </t>
    </mdx>
    <mdx n="0" f="v">
      <t c="3" si="227">
        <n x="225"/>
        <n x="299"/>
        <n x="17"/>
      </t>
    </mdx>
    <mdx n="0" f="v">
      <t c="3" si="227">
        <n x="225"/>
        <n x="421"/>
        <n x="17"/>
      </t>
    </mdx>
    <mdx n="0" f="v">
      <t c="3" si="227">
        <n x="225"/>
        <n x="403"/>
        <n x="17"/>
      </t>
    </mdx>
    <mdx n="0" f="v">
      <t c="3" si="227">
        <n x="225"/>
        <n x="412"/>
        <n x="17"/>
      </t>
    </mdx>
    <mdx n="0" f="v">
      <t c="3" si="227">
        <n x="225"/>
        <n x="413"/>
        <n x="17"/>
      </t>
    </mdx>
    <mdx n="0" f="v">
      <t c="3" si="227">
        <n x="225"/>
        <n x="414"/>
        <n x="17"/>
      </t>
    </mdx>
    <mdx n="0" f="v">
      <t c="3" si="227">
        <n x="225"/>
        <n x="415"/>
        <n x="17"/>
      </t>
    </mdx>
    <mdx n="0" f="v">
      <t c="3" si="227">
        <n x="225"/>
        <n x="416"/>
        <n x="17"/>
      </t>
    </mdx>
    <mdx n="0" f="v">
      <t c="3" si="227">
        <n x="225"/>
        <n x="427"/>
        <n x="17"/>
      </t>
    </mdx>
    <mdx n="0" f="v">
      <t c="3" si="227">
        <n x="225"/>
        <n x="422"/>
        <n x="17"/>
      </t>
    </mdx>
    <mdx n="0" f="v">
      <t c="3" si="227">
        <n x="225"/>
        <n x="433"/>
        <n x="17"/>
      </t>
    </mdx>
    <mdx n="0" f="v">
      <t c="3" si="227">
        <n x="225"/>
        <n x="329"/>
        <n x="17"/>
      </t>
    </mdx>
    <mdx n="0" f="v">
      <t c="3" si="227">
        <n x="225"/>
        <n x="428"/>
        <n x="17"/>
      </t>
    </mdx>
    <mdx n="0" f="v">
      <t c="3" si="227">
        <n x="225"/>
        <n x="328"/>
        <n x="17"/>
      </t>
    </mdx>
    <mdx n="0" f="v">
      <t c="3" si="227">
        <n x="225"/>
        <n x="429"/>
        <n x="17"/>
      </t>
    </mdx>
    <mdx n="0" f="v">
      <t c="3" si="227">
        <n x="225"/>
        <n x="430"/>
        <n x="17"/>
      </t>
    </mdx>
    <mdx n="0" f="v">
      <t c="3" si="227">
        <n x="225"/>
        <n x="431"/>
        <n x="17"/>
      </t>
    </mdx>
    <mdx n="0" f="v">
      <t c="3" si="227">
        <n x="225"/>
        <n x="432"/>
        <n x="17"/>
      </t>
    </mdx>
    <mdx n="0" f="v">
      <t c="3" si="227">
        <n x="225"/>
        <n x="423"/>
        <n x="17"/>
      </t>
    </mdx>
    <mdx n="0" f="v">
      <t c="3" si="227">
        <n x="225"/>
        <n x="424"/>
        <n x="17"/>
      </t>
    </mdx>
    <mdx n="0" f="v">
      <t c="3" si="227">
        <n x="225"/>
        <n x="425"/>
        <n x="17"/>
      </t>
    </mdx>
    <mdx n="0" f="v">
      <t c="3" si="227">
        <n x="225"/>
        <n x="348"/>
        <n x="17"/>
      </t>
    </mdx>
    <mdx n="0" f="v">
      <t c="3" si="227">
        <n x="225"/>
        <n x="327"/>
        <n x="17"/>
      </t>
    </mdx>
    <mdx n="0" f="v">
      <t c="3" si="227">
        <n x="225"/>
        <n x="426"/>
        <n x="17"/>
      </t>
    </mdx>
    <mdx n="0" f="v">
      <t c="3" si="227">
        <n x="225"/>
        <n x="442"/>
        <n x="17"/>
      </t>
    </mdx>
    <mdx n="0" f="v">
      <t c="3" si="227">
        <n x="225"/>
        <n x="443"/>
        <n x="17"/>
      </t>
    </mdx>
    <mdx n="0" f="v">
      <t c="3" si="227">
        <n x="225"/>
        <n x="444"/>
        <n x="17"/>
      </t>
    </mdx>
    <mdx n="0" f="v">
      <t c="3" si="227">
        <n x="225"/>
        <n x="445"/>
        <n x="17"/>
      </t>
    </mdx>
    <mdx n="0" f="v">
      <t c="3" si="227">
        <n x="225"/>
        <n x="446"/>
        <n x="17"/>
      </t>
    </mdx>
    <mdx n="0" f="v">
      <t c="3" si="227">
        <n x="225"/>
        <n x="434"/>
        <n x="17"/>
      </t>
    </mdx>
    <mdx n="0" f="v">
      <t c="3" si="227">
        <n x="225"/>
        <n x="350"/>
        <n x="17"/>
      </t>
    </mdx>
    <mdx n="0" f="v">
      <t c="3" si="227">
        <n x="225"/>
        <n x="439"/>
        <n x="17"/>
      </t>
    </mdx>
    <mdx n="0" f="v">
      <t c="3" si="227">
        <n x="225"/>
        <n x="440"/>
        <n x="17"/>
      </t>
    </mdx>
    <mdx n="0" f="v">
      <t c="3" si="227">
        <n x="225"/>
        <n x="438"/>
        <n x="17"/>
      </t>
    </mdx>
    <mdx n="0" f="v">
      <t c="3" si="227">
        <n x="225"/>
        <n x="326"/>
        <n x="17"/>
      </t>
    </mdx>
    <mdx n="0" f="v">
      <t c="3" si="227">
        <n x="225"/>
        <n x="435"/>
        <n x="17"/>
      </t>
    </mdx>
    <mdx n="0" f="v">
      <t c="3" si="227">
        <n x="225"/>
        <n x="436"/>
        <n x="17"/>
      </t>
    </mdx>
    <mdx n="0" f="v">
      <t c="3" si="227">
        <n x="225"/>
        <n x="437"/>
        <n x="17"/>
      </t>
    </mdx>
    <mdx n="0" f="v">
      <t c="3" si="227">
        <n x="225"/>
        <n x="294"/>
        <n x="17"/>
      </t>
    </mdx>
    <mdx n="0" f="v">
      <t c="3" si="227">
        <n x="225"/>
        <n x="293"/>
        <n x="17"/>
      </t>
    </mdx>
    <mdx n="0" f="v">
      <t c="3" si="227">
        <n x="225"/>
        <n x="452"/>
        <n x="17"/>
      </t>
    </mdx>
    <mdx n="0" f="v">
      <t c="3" si="227">
        <n x="225"/>
        <n x="276"/>
        <n x="17"/>
      </t>
    </mdx>
    <mdx n="0" f="v">
      <t c="3" si="227">
        <n x="225"/>
        <n x="453"/>
        <n x="17"/>
      </t>
    </mdx>
    <mdx n="0" f="v">
      <t c="3" si="227">
        <n x="225"/>
        <n x="454"/>
        <n x="17"/>
      </t>
    </mdx>
    <mdx n="0" f="v">
      <t c="3" si="227">
        <n x="225"/>
        <n x="455"/>
        <n x="17"/>
      </t>
    </mdx>
    <mdx n="0" f="v">
      <t c="3" si="227">
        <n x="225"/>
        <n x="456"/>
        <n x="17"/>
      </t>
    </mdx>
    <mdx n="0" f="v">
      <t c="3" si="227">
        <n x="225"/>
        <n x="346"/>
        <n x="17"/>
      </t>
    </mdx>
    <mdx n="0" f="v">
      <t c="3" si="227">
        <n x="225"/>
        <n x="448"/>
        <n x="17"/>
      </t>
    </mdx>
    <mdx n="0" f="v">
      <t c="3" si="227">
        <n x="225"/>
        <n x="449"/>
        <n x="17"/>
      </t>
    </mdx>
    <mdx n="0" f="v">
      <t c="3" si="227">
        <n x="225"/>
        <n x="450"/>
        <n x="17"/>
      </t>
    </mdx>
    <mdx n="0" f="v">
      <t c="3" si="227">
        <n x="225"/>
        <n x="441"/>
        <n x="17"/>
      </t>
    </mdx>
    <mdx n="0" f="v">
      <t c="3" si="227">
        <n x="225"/>
        <n x="447"/>
        <n x="17"/>
      </t>
    </mdx>
    <mdx n="0" f="v">
      <t c="3" si="227">
        <n x="225"/>
        <n x="459"/>
        <n x="17"/>
      </t>
    </mdx>
    <mdx n="0" f="v">
      <t c="3" si="227">
        <n x="225"/>
        <n x="461"/>
        <n x="17"/>
      </t>
    </mdx>
    <mdx n="0" f="v">
      <t c="3" si="227">
        <n x="225"/>
        <n x="462"/>
        <n x="17"/>
      </t>
    </mdx>
    <mdx n="0" f="v">
      <t c="3" si="227">
        <n x="225"/>
        <n x="463"/>
        <n x="17"/>
      </t>
    </mdx>
    <mdx n="0" f="v">
      <t c="3" si="227">
        <n x="225"/>
        <n x="464"/>
        <n x="17"/>
      </t>
    </mdx>
    <mdx n="0" f="v">
      <t c="3" si="227">
        <n x="225"/>
        <n x="465"/>
        <n x="17"/>
      </t>
    </mdx>
    <mdx n="0" f="v">
      <t c="3" si="227">
        <n x="225"/>
        <n x="466"/>
        <n x="17"/>
      </t>
    </mdx>
    <mdx n="0" f="v">
      <t c="3" si="227">
        <n x="225"/>
        <n x="467"/>
        <n x="17"/>
      </t>
    </mdx>
    <mdx n="0" f="v">
      <t c="3" si="227">
        <n x="225"/>
        <n x="474"/>
        <n x="17"/>
      </t>
    </mdx>
    <mdx n="0" f="v">
      <t c="3" si="227">
        <n x="225"/>
        <n x="451"/>
        <n x="17"/>
      </t>
    </mdx>
    <mdx n="0" f="v">
      <t c="3" si="227">
        <n x="225"/>
        <n x="457"/>
        <n x="17"/>
      </t>
    </mdx>
    <mdx n="0" f="v">
      <t c="3" si="227">
        <n x="225"/>
        <n x="458"/>
        <n x="17"/>
      </t>
    </mdx>
    <mdx n="0" f="v">
      <t c="3" si="227">
        <n x="225"/>
        <n x="473"/>
        <n x="17"/>
      </t>
    </mdx>
    <mdx n="0" f="v">
      <t c="3" si="227">
        <n x="225"/>
        <n x="475"/>
        <n x="17"/>
      </t>
    </mdx>
    <mdx n="0" f="v">
      <t c="3" si="227">
        <n x="225"/>
        <n x="476"/>
        <n x="17"/>
      </t>
    </mdx>
    <mdx n="0" f="v">
      <t c="3" si="227">
        <n x="225"/>
        <n x="471"/>
        <n x="17"/>
      </t>
    </mdx>
    <mdx n="0" f="v">
      <t c="3" si="227">
        <n x="225"/>
        <n x="460"/>
        <n x="17"/>
      </t>
    </mdx>
    <mdx n="0" f="v">
      <t c="3" si="227">
        <n x="225"/>
        <n x="468"/>
        <n x="17"/>
      </t>
    </mdx>
    <mdx n="0" f="v">
      <t c="3" si="227">
        <n x="225"/>
        <n x="469"/>
        <n x="17"/>
      </t>
    </mdx>
    <mdx n="0" f="v">
      <t c="3" si="227">
        <n x="225"/>
        <n x="470"/>
        <n x="17"/>
      </t>
    </mdx>
    <mdx n="0" f="v">
      <t c="3" si="227">
        <n x="225"/>
        <n x="472"/>
        <n x="17"/>
      </t>
    </mdx>
    <mdx n="0" f="v">
      <t c="3" si="227">
        <n x="225"/>
        <n x="480"/>
        <n x="17"/>
      </t>
    </mdx>
    <mdx n="0" f="v">
      <t c="3" si="227">
        <n x="225"/>
        <n x="481"/>
        <n x="17"/>
      </t>
    </mdx>
    <mdx n="0" f="v">
      <t c="3" si="227">
        <n x="225"/>
        <n x="483"/>
        <n x="17"/>
      </t>
    </mdx>
    <mdx n="0" f="v">
      <t c="3" si="227">
        <n x="225"/>
        <n x="487"/>
        <n x="17"/>
      </t>
    </mdx>
    <mdx n="0" f="v">
      <t c="3" si="227">
        <n x="225"/>
        <n x="477"/>
        <n x="17"/>
      </t>
    </mdx>
    <mdx n="0" f="v">
      <t c="3" si="227">
        <n x="225"/>
        <n x="478"/>
        <n x="17"/>
      </t>
    </mdx>
    <mdx n="0" f="v">
      <t c="3" si="227">
        <n x="225"/>
        <n x="479"/>
        <n x="17"/>
      </t>
    </mdx>
    <mdx n="0" f="v">
      <t c="3" si="227">
        <n x="225"/>
        <n x="484"/>
        <n x="17"/>
      </t>
    </mdx>
    <mdx n="0" f="v">
      <t c="3" si="227">
        <n x="225"/>
        <n x="485"/>
        <n x="17"/>
      </t>
    </mdx>
    <mdx n="0" f="v">
      <t c="3" si="227">
        <n x="225"/>
        <n x="486"/>
        <n x="17"/>
      </t>
    </mdx>
    <mdx n="0" f="v">
      <t c="3" si="227">
        <n x="225"/>
        <n x="488"/>
        <n x="17"/>
      </t>
    </mdx>
    <mdx n="0" f="v">
      <t c="3" si="227">
        <n x="225"/>
        <n x="489"/>
        <n x="17"/>
      </t>
    </mdx>
    <mdx n="0" f="v">
      <t c="3" si="227">
        <n x="225"/>
        <n x="482"/>
        <n x="17"/>
      </t>
    </mdx>
    <mdx n="0" f="v">
      <t c="3" si="227">
        <n x="225"/>
        <n x="491"/>
        <n x="17"/>
      </t>
    </mdx>
    <mdx n="0" f="v">
      <t c="3" si="227">
        <n x="225"/>
        <n x="495"/>
        <n x="17"/>
      </t>
    </mdx>
    <mdx n="0" f="v">
      <t c="3" si="227">
        <n x="225"/>
        <n x="496"/>
        <n x="17"/>
      </t>
    </mdx>
    <mdx n="0" f="v">
      <t c="3" si="227">
        <n x="225"/>
        <n x="490"/>
        <n x="17"/>
      </t>
    </mdx>
    <mdx n="0" f="v">
      <t c="3" si="227">
        <n x="225"/>
        <n x="492"/>
        <n x="17"/>
      </t>
    </mdx>
    <mdx n="0" f="v">
      <t c="3" si="227">
        <n x="225"/>
        <n x="493"/>
        <n x="17"/>
      </t>
    </mdx>
    <mdx n="0" f="v">
      <t c="3" si="227">
        <n x="225"/>
        <n x="494"/>
        <n x="17"/>
      </t>
    </mdx>
    <mdx n="0" f="v">
      <t c="3" si="227">
        <n x="225"/>
        <n x="508"/>
        <n x="17"/>
      </t>
    </mdx>
    <mdx n="0" f="v">
      <t c="3" si="227">
        <n x="225"/>
        <n x="504"/>
        <n x="17"/>
      </t>
    </mdx>
    <mdx n="0" f="v">
      <t c="3" si="227">
        <n x="225"/>
        <n x="503"/>
        <n x="17"/>
      </t>
    </mdx>
    <mdx n="0" f="v">
      <t c="3" si="227">
        <n x="225"/>
        <n x="500"/>
        <n x="17"/>
      </t>
    </mdx>
    <mdx n="0" f="v">
      <t c="3" si="227">
        <n x="225"/>
        <n x="501"/>
        <n x="17"/>
      </t>
    </mdx>
    <mdx n="0" f="v">
      <t c="3" si="227">
        <n x="225"/>
        <n x="502"/>
        <n x="17"/>
      </t>
    </mdx>
    <mdx n="0" f="v">
      <t c="3" si="227">
        <n x="225"/>
        <n x="497"/>
        <n x="17"/>
      </t>
    </mdx>
    <mdx n="0" f="v">
      <t c="3" si="227">
        <n x="225"/>
        <n x="498"/>
        <n x="17"/>
      </t>
    </mdx>
    <mdx n="0" f="v">
      <t c="3" si="227">
        <n x="225"/>
        <n x="499"/>
        <n x="17"/>
      </t>
    </mdx>
    <mdx n="0" f="v">
      <t c="3" si="227">
        <n x="225"/>
        <n x="507"/>
        <n x="17"/>
      </t>
    </mdx>
    <mdx n="0" f="v">
      <t c="3" si="227">
        <n x="225"/>
        <n x="509"/>
        <n x="17"/>
      </t>
    </mdx>
    <mdx n="0" f="v">
      <t c="3" si="227">
        <n x="225"/>
        <n x="505"/>
        <n x="17"/>
      </t>
    </mdx>
    <mdx n="0" f="v">
      <t c="3" si="227">
        <n x="225"/>
        <n x="506"/>
        <n x="17"/>
      </t>
    </mdx>
    <mdx n="0" f="v">
      <t c="3" si="227">
        <n x="225"/>
        <n x="513"/>
        <n x="17"/>
      </t>
    </mdx>
    <mdx n="0" f="v">
      <t c="3" si="227">
        <n x="225"/>
        <n x="514"/>
        <n x="17"/>
      </t>
    </mdx>
    <mdx n="0" f="v">
      <t c="3" si="227">
        <n x="225"/>
        <n x="515"/>
        <n x="17"/>
      </t>
    </mdx>
    <mdx n="0" f="v">
      <t c="3" si="227">
        <n x="225"/>
        <n x="516"/>
        <n x="17"/>
      </t>
    </mdx>
    <mdx n="0" f="v">
      <t c="3" si="227">
        <n x="225"/>
        <n x="510"/>
        <n x="17"/>
      </t>
    </mdx>
    <mdx n="0" f="v">
      <t c="3" si="227">
        <n x="225"/>
        <n x="511"/>
        <n x="17"/>
      </t>
    </mdx>
    <mdx n="0" f="v">
      <t c="3" si="227">
        <n x="225"/>
        <n x="512"/>
        <n x="17"/>
      </t>
    </mdx>
    <mdx n="0" f="v">
      <t c="3" si="227">
        <n x="225"/>
        <n x="519"/>
        <n x="17"/>
      </t>
    </mdx>
    <mdx n="0" f="v">
      <t c="3" si="227">
        <n x="225"/>
        <n x="525"/>
        <n x="17"/>
      </t>
    </mdx>
    <mdx n="0" f="v">
      <t c="3" si="227">
        <n x="225"/>
        <n x="520"/>
        <n x="17"/>
      </t>
    </mdx>
    <mdx n="0" f="v">
      <t c="3" si="227">
        <n x="225"/>
        <n x="521"/>
        <n x="17"/>
      </t>
    </mdx>
    <mdx n="0" f="v">
      <t c="3" si="227">
        <n x="225"/>
        <n x="526"/>
        <n x="17"/>
      </t>
    </mdx>
    <mdx n="0" f="v">
      <t c="3" si="227">
        <n x="225"/>
        <n x="517"/>
        <n x="17"/>
      </t>
    </mdx>
    <mdx n="0" f="v">
      <t c="3" si="227">
        <n x="225"/>
        <n x="518"/>
        <n x="17"/>
      </t>
    </mdx>
    <mdx n="0" f="v">
      <t c="3" si="227">
        <n x="225"/>
        <n x="522"/>
        <n x="17"/>
      </t>
    </mdx>
    <mdx n="0" f="v">
      <t c="3" si="227">
        <n x="225"/>
        <n x="524"/>
        <n x="17"/>
      </t>
    </mdx>
    <mdx n="0" f="v">
      <t c="3" si="227">
        <n x="225"/>
        <n x="523"/>
        <n x="17"/>
      </t>
    </mdx>
    <mdx n="0" f="v">
      <t c="3" si="227">
        <n x="225"/>
        <n x="528"/>
        <n x="17"/>
      </t>
    </mdx>
    <mdx n="0" f="v">
      <t c="3" si="227">
        <n x="225"/>
        <n x="529"/>
        <n x="17"/>
      </t>
    </mdx>
    <mdx n="0" f="v">
      <t c="3" si="227">
        <n x="225"/>
        <n x="531"/>
        <n x="17"/>
      </t>
    </mdx>
    <mdx n="0" f="v">
      <t c="3" si="227">
        <n x="225"/>
        <n x="527"/>
        <n x="17"/>
      </t>
    </mdx>
    <mdx n="0" f="v">
      <t c="3" si="227">
        <n x="225"/>
        <n x="532"/>
        <n x="17"/>
      </t>
    </mdx>
    <mdx n="0" f="v">
      <t c="3" si="227">
        <n x="225"/>
        <n x="530"/>
        <n x="17"/>
      </t>
    </mdx>
    <mdx n="0" f="v">
      <t c="3" si="227">
        <n x="225"/>
        <n x="533"/>
        <n x="17"/>
      </t>
    </mdx>
    <mdx n="0" f="v">
      <t c="3" si="227">
        <n x="225"/>
        <n x="534"/>
        <n x="17"/>
      </t>
    </mdx>
    <mdx n="0" f="v">
      <t c="3" si="227">
        <n x="225"/>
        <n x="535"/>
        <n x="17"/>
      </t>
    </mdx>
    <mdx n="0" f="v">
      <t c="3" si="227">
        <n x="225"/>
        <n x="538"/>
        <n x="17"/>
      </t>
    </mdx>
    <mdx n="0" f="v">
      <t c="3" si="227">
        <n x="225"/>
        <n x="536"/>
        <n x="17"/>
      </t>
    </mdx>
    <mdx n="0" f="v">
      <t c="3" si="227">
        <n x="225"/>
        <n x="537"/>
        <n x="17"/>
      </t>
    </mdx>
    <mdx n="0" f="v">
      <t c="3" si="227">
        <n x="225"/>
        <n x="539"/>
        <n x="17"/>
      </t>
    </mdx>
    <mdx n="0" f="v">
      <t c="3" si="227">
        <n x="225"/>
        <n x="540"/>
        <n x="17"/>
      </t>
    </mdx>
    <mdx n="0" f="v">
      <t c="3" si="227">
        <n x="225"/>
        <n x="543"/>
        <n x="17"/>
      </t>
    </mdx>
    <mdx n="0" f="v">
      <t c="3" si="227">
        <n x="225"/>
        <n x="541"/>
        <n x="17"/>
      </t>
    </mdx>
    <mdx n="0" f="v">
      <t c="3" si="227">
        <n x="225"/>
        <n x="544"/>
        <n x="17"/>
      </t>
    </mdx>
    <mdx n="0" f="v">
      <t c="3" si="227">
        <n x="225"/>
        <n x="545"/>
        <n x="17"/>
      </t>
    </mdx>
    <mdx n="0" f="v">
      <t c="3" si="227">
        <n x="225"/>
        <n x="542"/>
        <n x="17"/>
      </t>
    </mdx>
    <mdx n="0" f="v">
      <t c="3" si="227">
        <n x="225"/>
        <n x="546"/>
        <n x="17"/>
      </t>
    </mdx>
    <mdx n="0" f="v">
      <t c="3" si="227">
        <n x="225"/>
        <n x="272"/>
        <n x="16"/>
      </t>
    </mdx>
    <mdx n="0" f="v">
      <t c="3" si="227">
        <n x="225"/>
        <n x="273"/>
        <n x="16"/>
      </t>
    </mdx>
    <mdx n="0" f="v">
      <t c="3" si="227">
        <n x="225"/>
        <n x="271"/>
        <n x="16"/>
      </t>
    </mdx>
    <mdx n="0" f="v">
      <t c="3" si="227">
        <n x="225"/>
        <n x="270"/>
        <n x="16"/>
      </t>
    </mdx>
    <mdx n="0" f="v">
      <t c="3" si="227">
        <n x="225"/>
        <n x="269"/>
        <n x="16"/>
      </t>
    </mdx>
    <mdx n="0" f="v">
      <t c="3" si="227">
        <n x="225"/>
        <n x="268"/>
        <n x="16"/>
      </t>
    </mdx>
    <mdx n="0" f="v">
      <t c="3" si="227">
        <n x="225"/>
        <n x="355"/>
        <n x="16"/>
      </t>
    </mdx>
    <mdx n="0" f="v">
      <t c="3" si="227">
        <n x="225"/>
        <n x="356"/>
        <n x="16"/>
      </t>
    </mdx>
    <mdx n="0" f="v">
      <t c="3" si="227">
        <n x="225"/>
        <n x="358"/>
        <n x="16"/>
      </t>
    </mdx>
    <mdx n="0" f="v">
      <t c="3" si="227">
        <n x="225"/>
        <n x="359"/>
        <n x="16"/>
      </t>
    </mdx>
    <mdx n="0" f="v">
      <t c="3" si="227">
        <n x="225"/>
        <n x="360"/>
        <n x="16"/>
      </t>
    </mdx>
    <mdx n="0" f="v">
      <t c="3" si="227">
        <n x="225"/>
        <n x="361"/>
        <n x="16"/>
      </t>
    </mdx>
    <mdx n="0" f="v">
      <t c="3" si="227">
        <n x="225"/>
        <n x="254"/>
        <n x="16"/>
      </t>
    </mdx>
    <mdx n="0" f="v">
      <t c="3" si="227">
        <n x="225"/>
        <n x="283"/>
        <n x="16"/>
      </t>
    </mdx>
    <mdx n="0" f="v">
      <t c="3" si="227">
        <n x="225"/>
        <n x="547"/>
        <n x="16"/>
      </t>
    </mdx>
    <mdx n="0" f="v">
      <t c="3" si="227">
        <n x="225"/>
        <n x="362"/>
        <n x="16"/>
      </t>
    </mdx>
    <mdx n="0" f="v">
      <t c="3" si="227">
        <n x="225"/>
        <n x="363"/>
        <n x="16"/>
      </t>
    </mdx>
    <mdx n="0" f="v">
      <t c="3" si="227">
        <n x="225"/>
        <n x="364"/>
        <n x="16"/>
      </t>
    </mdx>
    <mdx n="0" f="v">
      <t c="3" si="227">
        <n x="225"/>
        <n x="548"/>
        <n x="16"/>
      </t>
    </mdx>
    <mdx n="0" f="v">
      <t c="3" si="227">
        <n x="225"/>
        <n x="365"/>
        <n x="16"/>
      </t>
    </mdx>
    <mdx n="0" f="v">
      <t c="3" si="227">
        <n x="225"/>
        <n x="366"/>
        <n x="16"/>
      </t>
    </mdx>
    <mdx n="0" f="v">
      <t c="3" si="227">
        <n x="225"/>
        <n x="367"/>
        <n x="16"/>
      </t>
    </mdx>
    <mdx n="0" f="v">
      <t c="3" si="227">
        <n x="225"/>
        <n x="368"/>
        <n x="16"/>
      </t>
    </mdx>
    <mdx n="0" f="v">
      <t c="3" si="227">
        <n x="225"/>
        <n x="369"/>
        <n x="16"/>
      </t>
    </mdx>
    <mdx n="0" f="v">
      <t c="3" si="227">
        <n x="225"/>
        <n x="307"/>
        <n x="16"/>
      </t>
    </mdx>
    <mdx n="0" f="v">
      <t c="3" si="227">
        <n x="225"/>
        <n x="370"/>
        <n x="16"/>
      </t>
    </mdx>
    <mdx n="0" f="v">
      <t c="3" si="227">
        <n x="225"/>
        <n x="371"/>
        <n x="16"/>
      </t>
    </mdx>
    <mdx n="0" f="v">
      <t c="3" si="227">
        <n x="225"/>
        <n x="372"/>
        <n x="16"/>
      </t>
    </mdx>
    <mdx n="0" f="v">
      <t c="3" si="227">
        <n x="225"/>
        <n x="383"/>
        <n x="16"/>
      </t>
    </mdx>
    <mdx n="0" f="v">
      <t c="3" si="227">
        <n x="225"/>
        <n x="374"/>
        <n x="16"/>
      </t>
    </mdx>
    <mdx n="0" f="v">
      <t c="3" si="227">
        <n x="225"/>
        <n x="375"/>
        <n x="16"/>
      </t>
    </mdx>
    <mdx n="0" f="v">
      <t c="3" si="227">
        <n x="225"/>
        <n x="281"/>
        <n x="16"/>
      </t>
    </mdx>
    <mdx n="0" f="v">
      <t c="3" si="227">
        <n x="225"/>
        <n x="376"/>
        <n x="16"/>
      </t>
    </mdx>
    <mdx n="0" f="v">
      <t c="3" si="227">
        <n x="225"/>
        <n x="311"/>
        <n x="16"/>
      </t>
    </mdx>
    <mdx n="0" f="v">
      <t c="3" si="227">
        <n x="225"/>
        <n x="378"/>
        <n x="16"/>
      </t>
    </mdx>
    <mdx n="0" f="v">
      <t c="3" si="227">
        <n x="225"/>
        <n x="379"/>
        <n x="16"/>
      </t>
    </mdx>
    <mdx n="0" f="v">
      <t c="3" si="227">
        <n x="225"/>
        <n x="380"/>
        <n x="16"/>
      </t>
    </mdx>
    <mdx n="0" f="v">
      <t c="3" si="227">
        <n x="225"/>
        <n x="381"/>
        <n x="16"/>
      </t>
    </mdx>
    <mdx n="0" f="v">
      <t c="3" si="227">
        <n x="225"/>
        <n x="382"/>
        <n x="16"/>
      </t>
    </mdx>
    <mdx n="0" f="v">
      <t c="3" si="227">
        <n x="225"/>
        <n x="304"/>
        <n x="16"/>
      </t>
    </mdx>
    <mdx n="0" f="v">
      <t c="3" si="227">
        <n x="225"/>
        <n x="384"/>
        <n x="16"/>
      </t>
    </mdx>
    <mdx n="0" f="v">
      <t c="3" si="227">
        <n x="225"/>
        <n x="385"/>
        <n x="16"/>
      </t>
    </mdx>
    <mdx n="0" f="v">
      <t c="3" si="227">
        <n x="225"/>
        <n x="387"/>
        <n x="16"/>
      </t>
    </mdx>
    <mdx n="0" f="v">
      <t c="3" si="227">
        <n x="225"/>
        <n x="388"/>
        <n x="16"/>
      </t>
    </mdx>
    <mdx n="0" f="v">
      <t c="3" si="227">
        <n x="225"/>
        <n x="389"/>
        <n x="16"/>
      </t>
    </mdx>
    <mdx n="0" f="v">
      <t c="3" si="227">
        <n x="225"/>
        <n x="390"/>
        <n x="16"/>
      </t>
    </mdx>
    <mdx n="0" f="v">
      <t c="3" si="227">
        <n x="225"/>
        <n x="393"/>
        <n x="16"/>
      </t>
    </mdx>
    <mdx n="0" f="v">
      <t c="3" si="227">
        <n x="225"/>
        <n x="394"/>
        <n x="16"/>
      </t>
    </mdx>
    <mdx n="0" f="v">
      <t c="3" si="227">
        <n x="225"/>
        <n x="395"/>
        <n x="16"/>
      </t>
    </mdx>
    <mdx n="0" f="v">
      <t c="3" si="227">
        <n x="225"/>
        <n x="278"/>
        <n x="16"/>
      </t>
    </mdx>
    <mdx n="0" f="v">
      <t c="3" si="227">
        <n x="225"/>
        <n x="396"/>
        <n x="16"/>
      </t>
    </mdx>
    <mdx n="0" f="v">
      <t c="3" si="227">
        <n x="225"/>
        <n x="397"/>
        <n x="16"/>
      </t>
    </mdx>
    <mdx n="0" f="v">
      <t c="3" si="227">
        <n x="225"/>
        <n x="398"/>
        <n x="16"/>
      </t>
    </mdx>
    <mdx n="0" f="v">
      <t c="3" si="227">
        <n x="225"/>
        <n x="392"/>
        <n x="16"/>
      </t>
    </mdx>
    <mdx n="0" f="v">
      <t c="3" si="227">
        <n x="225"/>
        <n x="404"/>
        <n x="16"/>
      </t>
    </mdx>
    <mdx n="0" f="v">
      <t c="3" si="227">
        <n x="225"/>
        <n x="405"/>
        <n x="16"/>
      </t>
    </mdx>
    <mdx n="0" f="v">
      <t c="3" si="227">
        <n x="225"/>
        <n x="406"/>
        <n x="16"/>
      </t>
    </mdx>
    <mdx n="0" f="v">
      <t c="3" si="227">
        <n x="225"/>
        <n x="407"/>
        <n x="16"/>
      </t>
    </mdx>
    <mdx n="0" f="v">
      <t c="3" si="227">
        <n x="225"/>
        <n x="408"/>
        <n x="16"/>
      </t>
    </mdx>
    <mdx n="0" f="v">
      <t c="3" si="227">
        <n x="225"/>
        <n x="409"/>
        <n x="16"/>
      </t>
    </mdx>
    <mdx n="0" f="v">
      <t c="3" si="227">
        <n x="225"/>
        <n x="391"/>
        <n x="16"/>
      </t>
    </mdx>
    <mdx n="0" f="v">
      <t c="3" si="227">
        <n x="225"/>
        <n x="399"/>
        <n x="16"/>
      </t>
    </mdx>
    <mdx n="0" f="v">
      <t c="3" si="227">
        <n x="225"/>
        <n x="400"/>
        <n x="16"/>
      </t>
    </mdx>
    <mdx n="0" f="v">
      <t c="3" si="227">
        <n x="225"/>
        <n x="401"/>
        <n x="16"/>
      </t>
    </mdx>
    <mdx n="0" f="v">
      <t c="3" si="227">
        <n x="225"/>
        <n x="417"/>
        <n x="16"/>
      </t>
    </mdx>
    <mdx n="0" f="v">
      <t c="3" si="227">
        <n x="225"/>
        <n x="411"/>
        <n x="16"/>
      </t>
    </mdx>
    <mdx n="0" f="v">
      <t c="3" si="227">
        <n x="225"/>
        <n x="422"/>
        <n x="16"/>
      </t>
    </mdx>
    <mdx n="0" f="v">
      <t c="3" si="227">
        <n x="225"/>
        <n x="418"/>
        <n x="16"/>
      </t>
    </mdx>
    <mdx n="0" f="v">
      <t c="3" si="227">
        <n x="225"/>
        <n x="419"/>
        <n x="16"/>
      </t>
    </mdx>
    <mdx n="0" f="v">
      <t c="3" si="227">
        <n x="225"/>
        <n x="420"/>
        <n x="16"/>
      </t>
    </mdx>
    <mdx n="0" f="v">
      <t c="3" si="227">
        <n x="225"/>
        <n x="301"/>
        <n x="16"/>
      </t>
    </mdx>
    <mdx n="0" f="v">
      <t c="3" si="227">
        <n x="225"/>
        <n x="299"/>
        <n x="16"/>
      </t>
    </mdx>
    <mdx n="0" f="v">
      <t c="3" si="227">
        <n x="225"/>
        <n x="297"/>
        <n x="16"/>
      </t>
    </mdx>
    <mdx n="0" f="v">
      <t c="3" si="227">
        <n x="225"/>
        <n x="421"/>
        <n x="16"/>
      </t>
    </mdx>
    <mdx n="0" f="v">
      <t c="3" si="227">
        <n x="225"/>
        <n x="412"/>
        <n x="16"/>
      </t>
    </mdx>
    <mdx n="0" f="v">
      <t c="3" si="227">
        <n x="225"/>
        <n x="413"/>
        <n x="16"/>
      </t>
    </mdx>
    <mdx n="0" f="v">
      <t c="3" si="227">
        <n x="225"/>
        <n x="414"/>
        <n x="16"/>
      </t>
    </mdx>
    <mdx n="0" f="v">
      <t c="3" si="227">
        <n x="225"/>
        <n x="415"/>
        <n x="16"/>
      </t>
    </mdx>
    <mdx n="0" f="v">
      <t c="3" si="227">
        <n x="225"/>
        <n x="416"/>
        <n x="16"/>
      </t>
    </mdx>
    <mdx n="0" f="v">
      <t c="3" si="227">
        <n x="225"/>
        <n x="427"/>
        <n x="16"/>
      </t>
    </mdx>
    <mdx n="0" f="v">
      <t c="3" si="227">
        <n x="225"/>
        <n x="428"/>
        <n x="16"/>
      </t>
    </mdx>
    <mdx n="0" f="v">
      <t c="3" si="227">
        <n x="225"/>
        <n x="328"/>
        <n x="16"/>
      </t>
    </mdx>
    <mdx n="0" f="v">
      <t c="3" si="227">
        <n x="225"/>
        <n x="429"/>
        <n x="16"/>
      </t>
    </mdx>
    <mdx n="0" f="v">
      <t c="3" si="227">
        <n x="225"/>
        <n x="430"/>
        <n x="16"/>
      </t>
    </mdx>
    <mdx n="0" f="v">
      <t c="3" si="227">
        <n x="225"/>
        <n x="431"/>
        <n x="16"/>
      </t>
    </mdx>
    <mdx n="0" f="v">
      <t c="3" si="227">
        <n x="225"/>
        <n x="432"/>
        <n x="16"/>
      </t>
    </mdx>
    <mdx n="0" f="v">
      <t c="3" si="227">
        <n x="225"/>
        <n x="433"/>
        <n x="16"/>
      </t>
    </mdx>
    <mdx n="0" f="v">
      <t c="3" si="227">
        <n x="225"/>
        <n x="423"/>
        <n x="16"/>
      </t>
    </mdx>
    <mdx n="0" f="v">
      <t c="3" si="227">
        <n x="225"/>
        <n x="424"/>
        <n x="16"/>
      </t>
    </mdx>
    <mdx n="0" f="v">
      <t c="3" si="227">
        <n x="225"/>
        <n x="425"/>
        <n x="16"/>
      </t>
    </mdx>
    <mdx n="0" f="v">
      <t c="3" si="227">
        <n x="225"/>
        <n x="348"/>
        <n x="16"/>
      </t>
    </mdx>
    <mdx n="0" f="v">
      <t c="3" si="227">
        <n x="225"/>
        <n x="327"/>
        <n x="16"/>
      </t>
    </mdx>
    <mdx n="0" f="v">
      <t c="3" si="227">
        <n x="225"/>
        <n x="426"/>
        <n x="16"/>
      </t>
    </mdx>
    <mdx n="0" f="v">
      <t c="3" si="227">
        <n x="225"/>
        <n x="350"/>
        <n x="16"/>
      </t>
    </mdx>
    <mdx n="0" f="v">
      <t c="3" si="227">
        <n x="225"/>
        <n x="439"/>
        <n x="16"/>
      </t>
    </mdx>
    <mdx n="0" f="v">
      <t c="3" si="227">
        <n x="225"/>
        <n x="440"/>
        <n x="16"/>
      </t>
    </mdx>
    <mdx n="0" f="v">
      <t c="3" si="227">
        <n x="225"/>
        <n x="442"/>
        <n x="16"/>
      </t>
    </mdx>
    <mdx n="0" f="v">
      <t c="3" si="227">
        <n x="225"/>
        <n x="443"/>
        <n x="16"/>
      </t>
    </mdx>
    <mdx n="0" f="v">
      <t c="3" si="227">
        <n x="225"/>
        <n x="444"/>
        <n x="16"/>
      </t>
    </mdx>
    <mdx n="0" f="v">
      <t c="3" si="227">
        <n x="225"/>
        <n x="445"/>
        <n x="16"/>
      </t>
    </mdx>
    <mdx n="0" f="v">
      <t c="3" si="227">
        <n x="225"/>
        <n x="446"/>
        <n x="16"/>
      </t>
    </mdx>
    <mdx n="0" f="v">
      <t c="3" si="227">
        <n x="225"/>
        <n x="434"/>
        <n x="16"/>
      </t>
    </mdx>
    <mdx n="0" f="v">
      <t c="3" si="227">
        <n x="225"/>
        <n x="438"/>
        <n x="16"/>
      </t>
    </mdx>
    <mdx n="0" f="v">
      <t c="3" si="227">
        <n x="225"/>
        <n x="435"/>
        <n x="16"/>
      </t>
    </mdx>
    <mdx n="0" f="v">
      <t c="3" si="227">
        <n x="225"/>
        <n x="436"/>
        <n x="16"/>
      </t>
    </mdx>
    <mdx n="0" f="v">
      <t c="3" si="227">
        <n x="225"/>
        <n x="437"/>
        <n x="16"/>
      </t>
    </mdx>
    <mdx n="0" f="v">
      <t c="3" si="227">
        <n x="225"/>
        <n x="294"/>
        <n x="16"/>
      </t>
    </mdx>
    <mdx n="0" f="v">
      <t c="3" si="227">
        <n x="225"/>
        <n x="293"/>
        <n x="16"/>
      </t>
    </mdx>
    <mdx n="0" f="v">
      <t c="3" si="227">
        <n x="225"/>
        <n x="459"/>
        <n x="16"/>
      </t>
    </mdx>
    <mdx n="0" f="v">
      <t c="3" si="227">
        <n x="225"/>
        <n x="452"/>
        <n x="16"/>
      </t>
    </mdx>
    <mdx n="0" f="v">
      <t c="3" si="227">
        <n x="225"/>
        <n x="276"/>
        <n x="16"/>
      </t>
    </mdx>
    <mdx n="0" f="v">
      <t c="3" si="227">
        <n x="225"/>
        <n x="453"/>
        <n x="16"/>
      </t>
    </mdx>
    <mdx n="0" f="v">
      <t c="3" si="227">
        <n x="225"/>
        <n x="454"/>
        <n x="16"/>
      </t>
    </mdx>
    <mdx n="0" f="v">
      <t c="3" si="227">
        <n x="225"/>
        <n x="456"/>
        <n x="16"/>
      </t>
    </mdx>
    <mdx n="0" f="v">
      <t c="3" si="227">
        <n x="225"/>
        <n x="346"/>
        <n x="16"/>
      </t>
    </mdx>
    <mdx n="0" f="v">
      <t c="3" si="227">
        <n x="225"/>
        <n x="441"/>
        <n x="16"/>
      </t>
    </mdx>
    <mdx n="0" f="v">
      <t c="3" si="227">
        <n x="225"/>
        <n x="447"/>
        <n x="16"/>
      </t>
    </mdx>
    <mdx n="0" f="v">
      <t c="3" si="227">
        <n x="225"/>
        <n x="448"/>
        <n x="16"/>
      </t>
    </mdx>
    <mdx n="0" f="v">
      <t c="3" si="227">
        <n x="225"/>
        <n x="449"/>
        <n x="16"/>
      </t>
    </mdx>
    <mdx n="0" f="v">
      <t c="3" si="227">
        <n x="225"/>
        <n x="450"/>
        <n x="16"/>
      </t>
    </mdx>
    <mdx n="0" f="v">
      <t c="3" si="227">
        <n x="225"/>
        <n x="474"/>
        <n x="16"/>
      </t>
    </mdx>
    <mdx n="0" f="v">
      <t c="3" si="227">
        <n x="225"/>
        <n x="461"/>
        <n x="16"/>
      </t>
    </mdx>
    <mdx n="0" f="v">
      <t c="3" si="227">
        <n x="225"/>
        <n x="462"/>
        <n x="16"/>
      </t>
    </mdx>
    <mdx n="0" f="v">
      <t c="3" si="227">
        <n x="225"/>
        <n x="463"/>
        <n x="16"/>
      </t>
    </mdx>
    <mdx n="0" f="v">
      <t c="3" si="227">
        <n x="225"/>
        <n x="464"/>
        <n x="16"/>
      </t>
    </mdx>
    <mdx n="0" f="v">
      <t c="3" si="227">
        <n x="225"/>
        <n x="465"/>
        <n x="16"/>
      </t>
    </mdx>
    <mdx n="0" f="v">
      <t c="3" si="227">
        <n x="225"/>
        <n x="466"/>
        <n x="16"/>
      </t>
    </mdx>
    <mdx n="0" f="v">
      <t c="3" si="227">
        <n x="225"/>
        <n x="467"/>
        <n x="16"/>
      </t>
    </mdx>
    <mdx n="0" f="v">
      <t c="3" si="227">
        <n x="225"/>
        <n x="451"/>
        <n x="16"/>
      </t>
    </mdx>
    <mdx n="0" f="v">
      <t c="3" si="227">
        <n x="225"/>
        <n x="458"/>
        <n x="16"/>
      </t>
    </mdx>
    <mdx n="0" f="v">
      <t c="3" si="227">
        <n x="225"/>
        <n x="473"/>
        <n x="16"/>
      </t>
    </mdx>
    <mdx n="0" f="v">
      <t c="3" si="227">
        <n x="225"/>
        <n x="475"/>
        <n x="16"/>
      </t>
    </mdx>
    <mdx n="0" f="v">
      <t c="3" si="227">
        <n x="225"/>
        <n x="476"/>
        <n x="16"/>
      </t>
    </mdx>
    <mdx n="0" f="v">
      <t c="3" si="227">
        <n x="225"/>
        <n x="471"/>
        <n x="16"/>
      </t>
    </mdx>
    <mdx n="0" f="v">
      <t c="3" si="227">
        <n x="225"/>
        <n x="460"/>
        <n x="16"/>
      </t>
    </mdx>
    <mdx n="0" f="v">
      <t c="3" si="227">
        <n x="225"/>
        <n x="468"/>
        <n x="16"/>
      </t>
    </mdx>
    <mdx n="0" f="v">
      <t c="3" si="227">
        <n x="225"/>
        <n x="469"/>
        <n x="16"/>
      </t>
    </mdx>
    <mdx n="0" f="v">
      <t c="3" si="227">
        <n x="225"/>
        <n x="470"/>
        <n x="16"/>
      </t>
    </mdx>
    <mdx n="0" f="v">
      <t c="3" si="227">
        <n x="225"/>
        <n x="472"/>
        <n x="16"/>
      </t>
    </mdx>
    <mdx n="0" f="v">
      <t c="3" si="227">
        <n x="225"/>
        <n x="480"/>
        <n x="16"/>
      </t>
    </mdx>
    <mdx n="0" f="v">
      <t c="3" si="227">
        <n x="225"/>
        <n x="481"/>
        <n x="16"/>
      </t>
    </mdx>
    <mdx n="0" f="v">
      <t c="3" si="227">
        <n x="225"/>
        <n x="483"/>
        <n x="16"/>
      </t>
    </mdx>
    <mdx n="0" f="v">
      <t c="3" si="227">
        <n x="225"/>
        <n x="484"/>
        <n x="16"/>
      </t>
    </mdx>
    <mdx n="0" f="v">
      <t c="3" si="227">
        <n x="225"/>
        <n x="477"/>
        <n x="16"/>
      </t>
    </mdx>
    <mdx n="0" f="v">
      <t c="3" si="227">
        <n x="225"/>
        <n x="478"/>
        <n x="16"/>
      </t>
    </mdx>
    <mdx n="0" f="v">
      <t c="3" si="227">
        <n x="225"/>
        <n x="479"/>
        <n x="16"/>
      </t>
    </mdx>
    <mdx n="0" f="v">
      <t c="3" si="227">
        <n x="225"/>
        <n x="487"/>
        <n x="16"/>
      </t>
    </mdx>
    <mdx n="0" f="v">
      <t c="3" si="227">
        <n x="225"/>
        <n x="485"/>
        <n x="16"/>
      </t>
    </mdx>
    <mdx n="0" f="v">
      <t c="3" si="227">
        <n x="225"/>
        <n x="486"/>
        <n x="16"/>
      </t>
    </mdx>
    <mdx n="0" f="v">
      <t c="3" si="227">
        <n x="225"/>
        <n x="491"/>
        <n x="16"/>
      </t>
    </mdx>
    <mdx n="0" f="v">
      <t c="3" si="227">
        <n x="225"/>
        <n x="488"/>
        <n x="16"/>
      </t>
    </mdx>
    <mdx n="0" f="v">
      <t c="3" si="227">
        <n x="225"/>
        <n x="489"/>
        <n x="16"/>
      </t>
    </mdx>
    <mdx n="0" f="v">
      <t c="3" si="227">
        <n x="225"/>
        <n x="482"/>
        <n x="16"/>
      </t>
    </mdx>
    <mdx n="0" f="v">
      <t c="3" si="227">
        <n x="225"/>
        <n x="495"/>
        <n x="16"/>
      </t>
    </mdx>
    <mdx n="0" f="v">
      <t c="3" si="227">
        <n x="225"/>
        <n x="496"/>
        <n x="16"/>
      </t>
    </mdx>
    <mdx n="0" f="v">
      <t c="3" si="227">
        <n x="225"/>
        <n x="494"/>
        <n x="16"/>
      </t>
    </mdx>
    <mdx n="0" f="v">
      <t c="3" si="227">
        <n x="225"/>
        <n x="490"/>
        <n x="16"/>
      </t>
    </mdx>
    <mdx n="0" f="v">
      <t c="3" si="227">
        <n x="225"/>
        <n x="492"/>
        <n x="16"/>
      </t>
    </mdx>
    <mdx n="0" f="v">
      <t c="3" si="227">
        <n x="225"/>
        <n x="500"/>
        <n x="16"/>
      </t>
    </mdx>
    <mdx n="0" f="v">
      <t c="3" si="227">
        <n x="225"/>
        <n x="501"/>
        <n x="16"/>
      </t>
    </mdx>
    <mdx n="0" f="v">
      <t c="3" si="227">
        <n x="225"/>
        <n x="502"/>
        <n x="16"/>
      </t>
    </mdx>
    <mdx n="0" f="v">
      <t c="3" si="227">
        <n x="225"/>
        <n x="503"/>
        <n x="16"/>
      </t>
    </mdx>
    <mdx n="0" f="v">
      <t c="3" si="227">
        <n x="225"/>
        <n x="508"/>
        <n x="16"/>
      </t>
    </mdx>
    <mdx n="0" f="v">
      <t c="3" si="227">
        <n x="225"/>
        <n x="497"/>
        <n x="16"/>
      </t>
    </mdx>
    <mdx n="0" f="v">
      <t c="3" si="227">
        <n x="225"/>
        <n x="498"/>
        <n x="16"/>
      </t>
    </mdx>
    <mdx n="0" f="v">
      <t c="3" si="227">
        <n x="225"/>
        <n x="499"/>
        <n x="16"/>
      </t>
    </mdx>
    <mdx n="0" f="v">
      <t c="3" si="227">
        <n x="225"/>
        <n x="504"/>
        <n x="16"/>
      </t>
    </mdx>
    <mdx n="0" f="v">
      <t c="3" si="227">
        <n x="225"/>
        <n x="509"/>
        <n x="16"/>
      </t>
    </mdx>
    <mdx n="0" f="v">
      <t c="3" si="227">
        <n x="225"/>
        <n x="505"/>
        <n x="16"/>
      </t>
    </mdx>
    <mdx n="0" f="v">
      <t c="3" si="227">
        <n x="225"/>
        <n x="506"/>
        <n x="16"/>
      </t>
    </mdx>
    <mdx n="0" f="v">
      <t c="3" si="227">
        <n x="225"/>
        <n x="513"/>
        <n x="16"/>
      </t>
    </mdx>
    <mdx n="0" f="v">
      <t c="3" si="227">
        <n x="225"/>
        <n x="514"/>
        <n x="16"/>
      </t>
    </mdx>
    <mdx n="0" f="v">
      <t c="3" si="227">
        <n x="225"/>
        <n x="515"/>
        <n x="16"/>
      </t>
    </mdx>
    <mdx n="0" f="v">
      <t c="3" si="227">
        <n x="225"/>
        <n x="519"/>
        <n x="16"/>
      </t>
    </mdx>
    <mdx n="0" f="v">
      <t c="3" si="227">
        <n x="225"/>
        <n x="510"/>
        <n x="16"/>
      </t>
    </mdx>
    <mdx n="0" f="v">
      <t c="3" si="227">
        <n x="225"/>
        <n x="511"/>
        <n x="16"/>
      </t>
    </mdx>
    <mdx n="0" f="v">
      <t c="3" si="227">
        <n x="225"/>
        <n x="512"/>
        <n x="16"/>
      </t>
    </mdx>
    <mdx n="0" f="v">
      <t c="3" si="227">
        <n x="225"/>
        <n x="516"/>
        <n x="16"/>
      </t>
    </mdx>
    <mdx n="0" f="v">
      <t c="3" si="227">
        <n x="225"/>
        <n x="521"/>
        <n x="16"/>
      </t>
    </mdx>
    <mdx n="0" f="v">
      <t c="3" si="227">
        <n x="225"/>
        <n x="526"/>
        <n x="16"/>
      </t>
    </mdx>
    <mdx n="0" f="v">
      <t c="3" si="227">
        <n x="225"/>
        <n x="517"/>
        <n x="16"/>
      </t>
    </mdx>
    <mdx n="0" f="v">
      <t c="3" si="227">
        <n x="225"/>
        <n x="518"/>
        <n x="16"/>
      </t>
    </mdx>
    <mdx n="0" f="v">
      <t c="3" si="227">
        <n x="225"/>
        <n x="522"/>
        <n x="16"/>
      </t>
    </mdx>
    <mdx n="0" f="v">
      <t c="3" si="227">
        <n x="225"/>
        <n x="524"/>
        <n x="16"/>
      </t>
    </mdx>
    <mdx n="0" f="v">
      <t c="3" si="227">
        <n x="225"/>
        <n x="523"/>
        <n x="16"/>
      </t>
    </mdx>
    <mdx n="0" f="v">
      <t c="3" si="227">
        <n x="225"/>
        <n x="528"/>
        <n x="16"/>
      </t>
    </mdx>
    <mdx n="0" f="v">
      <t c="3" si="227">
        <n x="225"/>
        <n x="529"/>
        <n x="16"/>
      </t>
    </mdx>
    <mdx n="0" f="v">
      <t c="3" si="227">
        <n x="225"/>
        <n x="531"/>
        <n x="16"/>
      </t>
    </mdx>
    <mdx n="0" f="v">
      <t c="3" si="227">
        <n x="225"/>
        <n x="527"/>
        <n x="16"/>
      </t>
    </mdx>
    <mdx n="0" f="v">
      <t c="3" si="227">
        <n x="225"/>
        <n x="532"/>
        <n x="16"/>
      </t>
    </mdx>
    <mdx n="0" f="v">
      <t c="3" si="227">
        <n x="225"/>
        <n x="530"/>
        <n x="16"/>
      </t>
    </mdx>
    <mdx n="0" f="v">
      <t c="3" si="227">
        <n x="225"/>
        <n x="533"/>
        <n x="16"/>
      </t>
    </mdx>
    <mdx n="0" f="v">
      <t c="3" si="227">
        <n x="225"/>
        <n x="534"/>
        <n x="16"/>
      </t>
    </mdx>
    <mdx n="0" f="v">
      <t c="3" si="227">
        <n x="225"/>
        <n x="535"/>
        <n x="16"/>
      </t>
    </mdx>
    <mdx n="0" f="v">
      <t c="3" si="227">
        <n x="225"/>
        <n x="536"/>
        <n x="16"/>
      </t>
    </mdx>
    <mdx n="0" f="v">
      <t c="3" si="227">
        <n x="225"/>
        <n x="537"/>
        <n x="16"/>
      </t>
    </mdx>
    <mdx n="0" f="v">
      <t c="3" si="227">
        <n x="225"/>
        <n x="538"/>
        <n x="16"/>
      </t>
    </mdx>
    <mdx n="0" f="v">
      <t c="3" si="227">
        <n x="225"/>
        <n x="540"/>
        <n x="16"/>
      </t>
    </mdx>
    <mdx n="0" f="v">
      <t c="3" si="227">
        <n x="225"/>
        <n x="543"/>
        <n x="16"/>
      </t>
    </mdx>
    <mdx n="0" f="v">
      <t c="3" si="227">
        <n x="225"/>
        <n x="544"/>
        <n x="16"/>
      </t>
    </mdx>
    <mdx n="0" f="v">
      <t c="3" si="227">
        <n x="225"/>
        <n x="541"/>
        <n x="16"/>
      </t>
    </mdx>
    <mdx n="0" f="v">
      <t c="3" si="227">
        <n x="225"/>
        <n x="545"/>
        <n x="16"/>
      </t>
    </mdx>
    <mdx n="0" f="v">
      <t c="3" si="227">
        <n x="225"/>
        <n x="542"/>
        <n x="16"/>
      </t>
    </mdx>
    <mdx n="0" f="v">
      <t c="3" si="227">
        <n x="225"/>
        <n x="546"/>
        <n x="16"/>
      </t>
    </mdx>
    <mdx n="0" f="v">
      <t c="3" si="227">
        <n x="225"/>
        <n x="272"/>
        <n x="15"/>
      </t>
    </mdx>
    <mdx n="0" f="v">
      <t c="3" si="227">
        <n x="225"/>
        <n x="273"/>
        <n x="15"/>
      </t>
    </mdx>
    <mdx n="0" f="v">
      <t c="3" si="227">
        <n x="225"/>
        <n x="271"/>
        <n x="15"/>
      </t>
    </mdx>
    <mdx n="0" f="v">
      <t c="3" si="227">
        <n x="225"/>
        <n x="270"/>
        <n x="15"/>
      </t>
    </mdx>
    <mdx n="0" f="v">
      <t c="3" si="227">
        <n x="225"/>
        <n x="269"/>
        <n x="15"/>
      </t>
    </mdx>
    <mdx n="0" f="v">
      <t c="3" si="227">
        <n x="225"/>
        <n x="268"/>
        <n x="15"/>
      </t>
    </mdx>
    <mdx n="0" f="v">
      <t c="3" si="227">
        <n x="225"/>
        <n x="355"/>
        <n x="15"/>
      </t>
    </mdx>
    <mdx n="0" f="v">
      <t c="3" si="227">
        <n x="225"/>
        <n x="356"/>
        <n x="15"/>
      </t>
    </mdx>
    <mdx n="0" f="v">
      <t c="3" si="227">
        <n x="225"/>
        <n x="357"/>
        <n x="15"/>
      </t>
    </mdx>
    <mdx n="0" f="v">
      <t c="3" si="227">
        <n x="225"/>
        <n x="358"/>
        <n x="15"/>
      </t>
    </mdx>
    <mdx n="0" f="v">
      <t c="3" si="227">
        <n x="225"/>
        <n x="359"/>
        <n x="15"/>
      </t>
    </mdx>
    <mdx n="0" f="v">
      <t c="3" si="227">
        <n x="225"/>
        <n x="360"/>
        <n x="15"/>
      </t>
    </mdx>
    <mdx n="0" f="v">
      <t c="3" si="227">
        <n x="225"/>
        <n x="361"/>
        <n x="15"/>
      </t>
    </mdx>
    <mdx n="0" f="v">
      <t c="3" si="227">
        <n x="225"/>
        <n x="254"/>
        <n x="15"/>
      </t>
    </mdx>
    <mdx n="0" f="v">
      <t c="3" si="227">
        <n x="225"/>
        <n x="547"/>
        <n x="15"/>
      </t>
    </mdx>
    <mdx n="0" f="v">
      <t c="3" si="227">
        <n x="225"/>
        <n x="362"/>
        <n x="15"/>
      </t>
    </mdx>
    <mdx n="0" f="v">
      <t c="3" si="227">
        <n x="225"/>
        <n x="363"/>
        <n x="15"/>
      </t>
    </mdx>
    <mdx n="0" f="v">
      <t c="3" si="227">
        <n x="225"/>
        <n x="364"/>
        <n x="15"/>
      </t>
    </mdx>
    <mdx n="0" f="v">
      <t c="3" si="227">
        <n x="225"/>
        <n x="548"/>
        <n x="15"/>
      </t>
    </mdx>
    <mdx n="0" f="v">
      <t c="3" si="227">
        <n x="225"/>
        <n x="365"/>
        <n x="15"/>
      </t>
    </mdx>
    <mdx n="0" f="v">
      <t c="3" si="227">
        <n x="225"/>
        <n x="366"/>
        <n x="15"/>
      </t>
    </mdx>
    <mdx n="0" f="v">
      <t c="3" si="227">
        <n x="225"/>
        <n x="367"/>
        <n x="15"/>
      </t>
    </mdx>
    <mdx n="0" f="v">
      <t c="3" si="227">
        <n x="225"/>
        <n x="368"/>
        <n x="15"/>
      </t>
    </mdx>
    <mdx n="0" f="v">
      <t c="3" si="227">
        <n x="225"/>
        <n x="369"/>
        <n x="15"/>
      </t>
    </mdx>
    <mdx n="0" f="v">
      <t c="3" si="227">
        <n x="225"/>
        <n x="307"/>
        <n x="15"/>
      </t>
    </mdx>
    <mdx n="0" f="v">
      <t c="3" si="227">
        <n x="225"/>
        <n x="370"/>
        <n x="15"/>
      </t>
    </mdx>
    <mdx n="0" f="v">
      <t c="3" si="227">
        <n x="225"/>
        <n x="371"/>
        <n x="15"/>
      </t>
    </mdx>
    <mdx n="0" f="v">
      <t c="3" si="227">
        <n x="225"/>
        <n x="372"/>
        <n x="15"/>
      </t>
    </mdx>
    <mdx n="0" f="v">
      <t c="3" si="227">
        <n x="225"/>
        <n x="373"/>
        <n x="15"/>
      </t>
    </mdx>
    <mdx n="0" f="v">
      <t c="3" si="227">
        <n x="225"/>
        <n x="374"/>
        <n x="15"/>
      </t>
    </mdx>
    <mdx n="0" f="v">
      <t c="3" si="227">
        <n x="225"/>
        <n x="375"/>
        <n x="15"/>
      </t>
    </mdx>
    <mdx n="0" f="v">
      <t c="3" si="227">
        <n x="225"/>
        <n x="281"/>
        <n x="15"/>
      </t>
    </mdx>
    <mdx n="0" f="v">
      <t c="3" si="227">
        <n x="225"/>
        <n x="376"/>
        <n x="15"/>
      </t>
    </mdx>
    <mdx n="0" f="v">
      <t c="3" si="227">
        <n x="225"/>
        <n x="280"/>
        <n x="15"/>
      </t>
    </mdx>
    <mdx n="0" f="v">
      <t c="3" si="227">
        <n x="225"/>
        <n x="311"/>
        <n x="15"/>
      </t>
    </mdx>
    <mdx n="0" f="v">
      <t c="3" si="227">
        <n x="225"/>
        <n x="378"/>
        <n x="15"/>
      </t>
    </mdx>
    <mdx n="0" f="v">
      <t c="3" si="227">
        <n x="225"/>
        <n x="379"/>
        <n x="15"/>
      </t>
    </mdx>
    <mdx n="0" f="v">
      <t c="3" si="227">
        <n x="225"/>
        <n x="380"/>
        <n x="15"/>
      </t>
    </mdx>
    <mdx n="0" f="v">
      <t c="3" si="227">
        <n x="225"/>
        <n x="381"/>
        <n x="15"/>
      </t>
    </mdx>
    <mdx n="0" f="v">
      <t c="3" si="227">
        <n x="225"/>
        <n x="382"/>
        <n x="15"/>
      </t>
    </mdx>
    <mdx n="0" f="v">
      <t c="3" si="227">
        <n x="225"/>
        <n x="304"/>
        <n x="15"/>
      </t>
    </mdx>
    <mdx n="0" f="v">
      <t c="3" si="227">
        <n x="225"/>
        <n x="383"/>
        <n x="15"/>
      </t>
    </mdx>
    <mdx n="0" f="v">
      <t c="3" si="227">
        <n x="225"/>
        <n x="384"/>
        <n x="15"/>
      </t>
    </mdx>
    <mdx n="0" f="v">
      <t c="3" si="227">
        <n x="225"/>
        <n x="385"/>
        <n x="15"/>
      </t>
    </mdx>
    <mdx n="0" f="v">
      <t c="3" si="227">
        <n x="225"/>
        <n x="386"/>
        <n x="15"/>
      </t>
    </mdx>
    <mdx n="0" f="v">
      <t c="3" si="227">
        <n x="225"/>
        <n x="387"/>
        <n x="15"/>
      </t>
    </mdx>
    <mdx n="0" f="v">
      <t c="3" si="227">
        <n x="225"/>
        <n x="388"/>
        <n x="15"/>
      </t>
    </mdx>
    <mdx n="0" f="v">
      <t c="3" si="227">
        <n x="225"/>
        <n x="389"/>
        <n x="15"/>
      </t>
    </mdx>
    <mdx n="0" f="v">
      <t c="3" si="227">
        <n x="225"/>
        <n x="393"/>
        <n x="15"/>
      </t>
    </mdx>
    <mdx n="0" f="v">
      <t c="3" si="227">
        <n x="225"/>
        <n x="394"/>
        <n x="15"/>
      </t>
    </mdx>
    <mdx n="0" f="v">
      <t c="3" si="227">
        <n x="225"/>
        <n x="395"/>
        <n x="15"/>
      </t>
    </mdx>
    <mdx n="0" f="v">
      <t c="3" si="227">
        <n x="225"/>
        <n x="278"/>
        <n x="15"/>
      </t>
    </mdx>
    <mdx n="0" f="v">
      <t c="3" si="227">
        <n x="225"/>
        <n x="396"/>
        <n x="15"/>
      </t>
    </mdx>
    <mdx n="0" f="v">
      <t c="3" si="227">
        <n x="225"/>
        <n x="397"/>
        <n x="15"/>
      </t>
    </mdx>
    <mdx n="0" f="v">
      <t c="3" si="227">
        <n x="225"/>
        <n x="398"/>
        <n x="15"/>
      </t>
    </mdx>
    <mdx n="0" f="v">
      <t c="3" si="227">
        <n x="225"/>
        <n x="392"/>
        <n x="15"/>
      </t>
    </mdx>
    <mdx n="0" f="v">
      <t c="3" si="227">
        <n x="225"/>
        <n x="405"/>
        <n x="15"/>
      </t>
    </mdx>
    <mdx n="0" f="v">
      <t c="3" si="227">
        <n x="225"/>
        <n x="406"/>
        <n x="15"/>
      </t>
    </mdx>
    <mdx n="0" f="v">
      <t c="3" si="227">
        <n x="225"/>
        <n x="407"/>
        <n x="15"/>
      </t>
    </mdx>
    <mdx n="0" f="v">
      <t c="3" si="227">
        <n x="225"/>
        <n x="408"/>
        <n x="15"/>
      </t>
    </mdx>
    <mdx n="0" f="v">
      <t c="3" si="227">
        <n x="225"/>
        <n x="409"/>
        <n x="15"/>
      </t>
    </mdx>
    <mdx n="0" f="v">
      <t c="3" si="227">
        <n x="225"/>
        <n x="410"/>
        <n x="15"/>
      </t>
    </mdx>
    <mdx n="0" f="v">
      <t c="3" si="227">
        <n x="225"/>
        <n x="411"/>
        <n x="15"/>
      </t>
    </mdx>
    <mdx n="0" f="v">
      <t c="3" si="227">
        <n x="225"/>
        <n x="391"/>
        <n x="15"/>
      </t>
    </mdx>
    <mdx n="0" f="v">
      <t c="3" si="227">
        <n x="225"/>
        <n x="399"/>
        <n x="15"/>
      </t>
    </mdx>
    <mdx n="0" f="v">
      <t c="3" si="227">
        <n x="225"/>
        <n x="400"/>
        <n x="15"/>
      </t>
    </mdx>
    <mdx n="0" f="v">
      <t c="3" si="227">
        <n x="225"/>
        <n x="401"/>
        <n x="15"/>
      </t>
    </mdx>
    <mdx n="0" f="v">
      <t c="3" si="227">
        <n x="225"/>
        <n x="402"/>
        <n x="15"/>
      </t>
    </mdx>
    <mdx n="0" f="v">
      <t c="3" si="227">
        <n x="225"/>
        <n x="277"/>
        <n x="15"/>
      </t>
    </mdx>
    <mdx n="0" f="v">
      <t c="3" si="227">
        <n x="225"/>
        <n x="417"/>
        <n x="15"/>
      </t>
    </mdx>
    <mdx n="0" f="v">
      <t c="3" si="227">
        <n x="225"/>
        <n x="418"/>
        <n x="15"/>
      </t>
    </mdx>
    <mdx n="0" f="v">
      <t c="3" si="227">
        <n x="225"/>
        <n x="301"/>
        <n x="15"/>
      </t>
    </mdx>
    <mdx n="0" f="v">
      <t c="3" si="227">
        <n x="225"/>
        <n x="299"/>
        <n x="15"/>
      </t>
    </mdx>
    <mdx n="0" f="v">
      <t c="3" si="227">
        <n x="225"/>
        <n x="297"/>
        <n x="15"/>
      </t>
    </mdx>
    <mdx n="0" f="v">
      <t c="3" si="227">
        <n x="225"/>
        <n x="421"/>
        <n x="15"/>
      </t>
    </mdx>
    <mdx n="0" f="v">
      <t c="3" si="227">
        <n x="225"/>
        <n x="422"/>
        <n x="15"/>
      </t>
    </mdx>
    <mdx n="0" f="v">
      <t c="3" si="227">
        <n x="225"/>
        <n x="403"/>
        <n x="15"/>
      </t>
    </mdx>
    <mdx n="0" f="v">
      <t c="3" si="227">
        <n x="225"/>
        <n x="412"/>
        <n x="15"/>
      </t>
    </mdx>
    <mdx n="0" f="v">
      <t c="3" si="227">
        <n x="225"/>
        <n x="413"/>
        <n x="15"/>
      </t>
    </mdx>
    <mdx n="0" f="v">
      <t c="3" si="227">
        <n x="225"/>
        <n x="414"/>
        <n x="15"/>
      </t>
    </mdx>
    <mdx n="0" f="v">
      <t c="3" si="227">
        <n x="225"/>
        <n x="415"/>
        <n x="15"/>
      </t>
    </mdx>
    <mdx n="0" f="v">
      <t c="3" si="227">
        <n x="225"/>
        <n x="416"/>
        <n x="15"/>
      </t>
    </mdx>
    <mdx n="0" f="v">
      <t c="3" si="227">
        <n x="225"/>
        <n x="427"/>
        <n x="15"/>
      </t>
    </mdx>
    <mdx n="0" f="v">
      <t c="3" si="227">
        <n x="225"/>
        <n x="329"/>
        <n x="15"/>
      </t>
    </mdx>
    <mdx n="0" f="v">
      <t c="3" si="227">
        <n x="225"/>
        <n x="428"/>
        <n x="15"/>
      </t>
    </mdx>
    <mdx n="0" f="v">
      <t c="3" si="227">
        <n x="225"/>
        <n x="328"/>
        <n x="15"/>
      </t>
    </mdx>
    <mdx n="0" f="v">
      <t c="3" si="227">
        <n x="225"/>
        <n x="429"/>
        <n x="15"/>
      </t>
    </mdx>
    <mdx n="0" f="v">
      <t c="3" si="227">
        <n x="225"/>
        <n x="430"/>
        <n x="15"/>
      </t>
    </mdx>
    <mdx n="0" f="v">
      <t c="3" si="227">
        <n x="225"/>
        <n x="431"/>
        <n x="15"/>
      </t>
    </mdx>
    <mdx n="0" f="v">
      <t c="3" si="227">
        <n x="225"/>
        <n x="432"/>
        <n x="15"/>
      </t>
    </mdx>
    <mdx n="0" f="v">
      <t c="3" si="227">
        <n x="225"/>
        <n x="433"/>
        <n x="15"/>
      </t>
    </mdx>
    <mdx n="0" f="v">
      <t c="3" si="227">
        <n x="225"/>
        <n x="423"/>
        <n x="15"/>
      </t>
    </mdx>
    <mdx n="0" f="v">
      <t c="3" si="227">
        <n x="225"/>
        <n x="424"/>
        <n x="15"/>
      </t>
    </mdx>
    <mdx n="0" f="v">
      <t c="3" si="227">
        <n x="225"/>
        <n x="425"/>
        <n x="15"/>
      </t>
    </mdx>
    <mdx n="0" f="v">
      <t c="3" si="227">
        <n x="225"/>
        <n x="348"/>
        <n x="15"/>
      </t>
    </mdx>
    <mdx n="0" f="v">
      <t c="3" si="227">
        <n x="225"/>
        <n x="327"/>
        <n x="15"/>
      </t>
    </mdx>
    <mdx n="0" f="v">
      <t c="3" si="227">
        <n x="225"/>
        <n x="426"/>
        <n x="15"/>
      </t>
    </mdx>
    <mdx n="0" f="v">
      <t c="3" si="227">
        <n x="225"/>
        <n x="442"/>
        <n x="15"/>
      </t>
    </mdx>
    <mdx n="0" f="v">
      <t c="3" si="227">
        <n x="225"/>
        <n x="443"/>
        <n x="15"/>
      </t>
    </mdx>
    <mdx n="0" f="v">
      <t c="3" si="227">
        <n x="225"/>
        <n x="444"/>
        <n x="15"/>
      </t>
    </mdx>
    <mdx n="0" f="v">
      <t c="3" si="227">
        <n x="225"/>
        <n x="445"/>
        <n x="15"/>
      </t>
    </mdx>
    <mdx n="0" f="v">
      <t c="3" si="227">
        <n x="225"/>
        <n x="446"/>
        <n x="15"/>
      </t>
    </mdx>
    <mdx n="0" f="v">
      <t c="3" si="227">
        <n x="225"/>
        <n x="434"/>
        <n x="15"/>
      </t>
    </mdx>
    <mdx n="0" f="v">
      <t c="3" si="227">
        <n x="225"/>
        <n x="326"/>
        <n x="15"/>
      </t>
    </mdx>
    <mdx n="0" f="v">
      <t c="3" si="227">
        <n x="225"/>
        <n x="435"/>
        <n x="15"/>
      </t>
    </mdx>
    <mdx n="0" f="v">
      <t c="3" si="227">
        <n x="225"/>
        <n x="436"/>
        <n x="15"/>
      </t>
    </mdx>
    <mdx n="0" f="v">
      <t c="3" si="227">
        <n x="225"/>
        <n x="437"/>
        <n x="15"/>
      </t>
    </mdx>
    <mdx n="0" f="v">
      <t c="3" si="227">
        <n x="225"/>
        <n x="294"/>
        <n x="15"/>
      </t>
    </mdx>
    <mdx n="0" f="v">
      <t c="3" si="227">
        <n x="225"/>
        <n x="293"/>
        <n x="15"/>
      </t>
    </mdx>
    <mdx n="0" f="v">
      <t c="3" si="227">
        <n x="225"/>
        <n x="438"/>
        <n x="15"/>
      </t>
    </mdx>
    <mdx n="0" f="v">
      <t c="3" si="227">
        <n x="225"/>
        <n x="350"/>
        <n x="15"/>
      </t>
    </mdx>
    <mdx n="0" f="v">
      <t c="3" si="227">
        <n x="225"/>
        <n x="439"/>
        <n x="15"/>
      </t>
    </mdx>
    <mdx n="0" f="v">
      <t c="3" si="227">
        <n x="225"/>
        <n x="440"/>
        <n x="15"/>
      </t>
    </mdx>
    <mdx n="0" f="v">
      <t c="3" si="227">
        <n x="225"/>
        <n x="452"/>
        <n x="15"/>
      </t>
    </mdx>
    <mdx n="0" f="v">
      <t c="3" si="227">
        <n x="225"/>
        <n x="276"/>
        <n x="15"/>
      </t>
    </mdx>
    <mdx n="0" f="v">
      <t c="3" si="227">
        <n x="225"/>
        <n x="454"/>
        <n x="15"/>
      </t>
    </mdx>
    <mdx n="0" f="v">
      <t c="3" si="227">
        <n x="225"/>
        <n x="455"/>
        <n x="15"/>
      </t>
    </mdx>
    <mdx n="0" f="v">
      <t c="3" si="227">
        <n x="225"/>
        <n x="456"/>
        <n x="15"/>
      </t>
    </mdx>
    <mdx n="0" f="v">
      <t c="3" si="227">
        <n x="225"/>
        <n x="346"/>
        <n x="15"/>
      </t>
    </mdx>
    <mdx n="0" f="v">
      <t c="3" si="227">
        <n x="225"/>
        <n x="459"/>
        <n x="15"/>
      </t>
    </mdx>
    <mdx n="0" f="v">
      <t c="3" si="227">
        <n x="225"/>
        <n x="441"/>
        <n x="15"/>
      </t>
    </mdx>
    <mdx n="0" f="v">
      <t c="3" si="227">
        <n x="225"/>
        <n x="447"/>
        <n x="15"/>
      </t>
    </mdx>
    <mdx n="0" f="v">
      <t c="3" si="227">
        <n x="225"/>
        <n x="448"/>
        <n x="15"/>
      </t>
    </mdx>
    <mdx n="0" f="v">
      <t c="3" si="227">
        <n x="225"/>
        <n x="449"/>
        <n x="15"/>
      </t>
    </mdx>
    <mdx n="0" f="v">
      <t c="3" si="227">
        <n x="225"/>
        <n x="461"/>
        <n x="15"/>
      </t>
    </mdx>
    <mdx n="0" f="v">
      <t c="3" si="227">
        <n x="225"/>
        <n x="462"/>
        <n x="15"/>
      </t>
    </mdx>
    <mdx n="0" f="v">
      <t c="3" si="227">
        <n x="225"/>
        <n x="463"/>
        <n x="15"/>
      </t>
    </mdx>
    <mdx n="0" f="v">
      <t c="3" si="227">
        <n x="225"/>
        <n x="464"/>
        <n x="15"/>
      </t>
    </mdx>
    <mdx n="0" f="v">
      <t c="3" si="227">
        <n x="225"/>
        <n x="465"/>
        <n x="15"/>
      </t>
    </mdx>
    <mdx n="0" f="v">
      <t c="3" si="227">
        <n x="225"/>
        <n x="466"/>
        <n x="15"/>
      </t>
    </mdx>
    <mdx n="0" f="v">
      <t c="3" si="227">
        <n x="225"/>
        <n x="451"/>
        <n x="15"/>
      </t>
    </mdx>
    <mdx n="0" f="v">
      <t c="3" si="227">
        <n x="225"/>
        <n x="457"/>
        <n x="15"/>
      </t>
    </mdx>
    <mdx n="0" f="v">
      <t c="3" si="227">
        <n x="225"/>
        <n x="458"/>
        <n x="15"/>
      </t>
    </mdx>
    <mdx n="0" f="v">
      <t c="3" si="227">
        <n x="225"/>
        <n x="473"/>
        <n x="15"/>
      </t>
    </mdx>
    <mdx n="0" f="v">
      <t c="3" si="227">
        <n x="225"/>
        <n x="474"/>
        <n x="15"/>
      </t>
    </mdx>
    <mdx n="0" f="v">
      <t c="3" si="227">
        <n x="225"/>
        <n x="475"/>
        <n x="15"/>
      </t>
    </mdx>
    <mdx n="0" f="v">
      <t c="3" si="227">
        <n x="225"/>
        <n x="476"/>
        <n x="15"/>
      </t>
    </mdx>
    <mdx n="0" f="v">
      <t c="3" si="227">
        <n x="225"/>
        <n x="471"/>
        <n x="15"/>
      </t>
    </mdx>
    <mdx n="0" f="v">
      <t c="3" si="227">
        <n x="225"/>
        <n x="460"/>
        <n x="15"/>
      </t>
    </mdx>
    <mdx n="0" f="v">
      <t c="3" si="227">
        <n x="225"/>
        <n x="468"/>
        <n x="15"/>
      </t>
    </mdx>
    <mdx n="0" f="v">
      <t c="3" si="227">
        <n x="225"/>
        <n x="469"/>
        <n x="15"/>
      </t>
    </mdx>
    <mdx n="0" f="v">
      <t c="3" si="227">
        <n x="225"/>
        <n x="470"/>
        <n x="15"/>
      </t>
    </mdx>
    <mdx n="0" f="v">
      <t c="3" si="227">
        <n x="225"/>
        <n x="472"/>
        <n x="15"/>
      </t>
    </mdx>
    <mdx n="0" f="v">
      <t c="3" si="227">
        <n x="225"/>
        <n x="480"/>
        <n x="15"/>
      </t>
    </mdx>
    <mdx n="0" f="v">
      <t c="3" si="227">
        <n x="225"/>
        <n x="481"/>
        <n x="15"/>
      </t>
    </mdx>
    <mdx n="0" f="v">
      <t c="3" si="227">
        <n x="225"/>
        <n x="483"/>
        <n x="15"/>
      </t>
    </mdx>
    <mdx n="0" f="v">
      <t c="3" si="227">
        <n x="225"/>
        <n x="487"/>
        <n x="15"/>
      </t>
    </mdx>
    <mdx n="0" f="v">
      <t c="3" si="227">
        <n x="225"/>
        <n x="484"/>
        <n x="15"/>
      </t>
    </mdx>
    <mdx n="0" f="v">
      <t c="3" si="227">
        <n x="225"/>
        <n x="477"/>
        <n x="15"/>
      </t>
    </mdx>
    <mdx n="0" f="v">
      <t c="3" si="227">
        <n x="225"/>
        <n x="478"/>
        <n x="15"/>
      </t>
    </mdx>
    <mdx n="0" f="v">
      <t c="3" si="227">
        <n x="225"/>
        <n x="479"/>
        <n x="15"/>
      </t>
    </mdx>
    <mdx n="0" f="v">
      <t c="3" si="227">
        <n x="225"/>
        <n x="485"/>
        <n x="15"/>
      </t>
    </mdx>
    <mdx n="0" f="v">
      <t c="3" si="227">
        <n x="225"/>
        <n x="486"/>
        <n x="15"/>
      </t>
    </mdx>
    <mdx n="0" f="v">
      <t c="3" si="227">
        <n x="225"/>
        <n x="491"/>
        <n x="15"/>
      </t>
    </mdx>
    <mdx n="0" f="v">
      <t c="3" si="227">
        <n x="225"/>
        <n x="488"/>
        <n x="15"/>
      </t>
    </mdx>
    <mdx n="0" f="v">
      <t c="3" si="227">
        <n x="225"/>
        <n x="489"/>
        <n x="15"/>
      </t>
    </mdx>
    <mdx n="0" f="v">
      <t c="3" si="227">
        <n x="225"/>
        <n x="482"/>
        <n x="15"/>
      </t>
    </mdx>
    <mdx n="0" f="v">
      <t c="3" si="227">
        <n x="225"/>
        <n x="496"/>
        <n x="15"/>
      </t>
    </mdx>
    <mdx n="0" f="v">
      <t c="3" si="227">
        <n x="225"/>
        <n x="494"/>
        <n x="15"/>
      </t>
    </mdx>
    <mdx n="0" f="v">
      <t c="3" si="227">
        <n x="225"/>
        <n x="490"/>
        <n x="15"/>
      </t>
    </mdx>
    <mdx n="0" f="v">
      <t c="3" si="227">
        <n x="225"/>
        <n x="500"/>
        <n x="15"/>
      </t>
    </mdx>
    <mdx n="0" f="v">
      <t c="3" si="227">
        <n x="225"/>
        <n x="501"/>
        <n x="15"/>
      </t>
    </mdx>
    <mdx n="0" f="v">
      <t c="3" si="227">
        <n x="225"/>
        <n x="502"/>
        <n x="15"/>
      </t>
    </mdx>
    <mdx n="0" f="v">
      <t c="3" si="227">
        <n x="225"/>
        <n x="503"/>
        <n x="15"/>
      </t>
    </mdx>
    <mdx n="0" f="v">
      <t c="3" si="227">
        <n x="225"/>
        <n x="504"/>
        <n x="15"/>
      </t>
    </mdx>
    <mdx n="0" f="v">
      <t c="3" si="227">
        <n x="225"/>
        <n x="508"/>
        <n x="15"/>
      </t>
    </mdx>
    <mdx n="0" f="v">
      <t c="3" si="227">
        <n x="225"/>
        <n x="498"/>
        <n x="15"/>
      </t>
    </mdx>
    <mdx n="0" f="v">
      <t c="3" si="227">
        <n x="225"/>
        <n x="499"/>
        <n x="15"/>
      </t>
    </mdx>
    <mdx n="0" f="v">
      <t c="3" si="227">
        <n x="225"/>
        <n x="509"/>
        <n x="15"/>
      </t>
    </mdx>
    <mdx n="0" f="v">
      <t c="3" si="227">
        <n x="225"/>
        <n x="507"/>
        <n x="15"/>
      </t>
    </mdx>
    <mdx n="0" f="v">
      <t c="3" si="227">
        <n x="225"/>
        <n x="505"/>
        <n x="15"/>
      </t>
    </mdx>
    <mdx n="0" f="v">
      <t c="3" si="227">
        <n x="225"/>
        <n x="506"/>
        <n x="15"/>
      </t>
    </mdx>
    <mdx n="0" f="v">
      <t c="3" si="227">
        <n x="225"/>
        <n x="513"/>
        <n x="15"/>
      </t>
    </mdx>
    <mdx n="0" f="v">
      <t c="3" si="227">
        <n x="225"/>
        <n x="514"/>
        <n x="15"/>
      </t>
    </mdx>
    <mdx n="0" f="v">
      <t c="3" si="227">
        <n x="225"/>
        <n x="515"/>
        <n x="15"/>
      </t>
    </mdx>
    <mdx n="0" f="v">
      <t c="3" si="227">
        <n x="225"/>
        <n x="519"/>
        <n x="15"/>
      </t>
    </mdx>
    <mdx n="0" f="v">
      <t c="3" si="227">
        <n x="225"/>
        <n x="510"/>
        <n x="15"/>
      </t>
    </mdx>
    <mdx n="0" f="v">
      <t c="3" si="227">
        <n x="225"/>
        <n x="511"/>
        <n x="15"/>
      </t>
    </mdx>
    <mdx n="0" f="v">
      <t c="3" si="227">
        <n x="225"/>
        <n x="512"/>
        <n x="15"/>
      </t>
    </mdx>
    <mdx n="0" f="v">
      <t c="3" si="227">
        <n x="225"/>
        <n x="516"/>
        <n x="15"/>
      </t>
    </mdx>
    <mdx n="0" f="v">
      <t c="3" si="227">
        <n x="225"/>
        <n x="526"/>
        <n x="15"/>
      </t>
    </mdx>
    <mdx n="0" f="v">
      <t c="3" si="227">
        <n x="225"/>
        <n x="525"/>
        <n x="15"/>
      </t>
    </mdx>
    <mdx n="0" f="v">
      <t c="3" si="227">
        <n x="225"/>
        <n x="520"/>
        <n x="15"/>
      </t>
    </mdx>
    <mdx n="0" f="v">
      <t c="3" si="227">
        <n x="225"/>
        <n x="521"/>
        <n x="15"/>
      </t>
    </mdx>
    <mdx n="0" f="v">
      <t c="3" si="227">
        <n x="225"/>
        <n x="517"/>
        <n x="15"/>
      </t>
    </mdx>
    <mdx n="0" f="v">
      <t c="3" si="227">
        <n x="225"/>
        <n x="518"/>
        <n x="15"/>
      </t>
    </mdx>
    <mdx n="0" f="v">
      <t c="3" si="227">
        <n x="225"/>
        <n x="522"/>
        <n x="15"/>
      </t>
    </mdx>
    <mdx n="0" f="v">
      <t c="3" si="227">
        <n x="225"/>
        <n x="524"/>
        <n x="15"/>
      </t>
    </mdx>
    <mdx n="0" f="v">
      <t c="3" si="227">
        <n x="225"/>
        <n x="523"/>
        <n x="15"/>
      </t>
    </mdx>
    <mdx n="0" f="v">
      <t c="3" si="227">
        <n x="225"/>
        <n x="528"/>
        <n x="15"/>
      </t>
    </mdx>
    <mdx n="0" f="v">
      <t c="3" si="227">
        <n x="225"/>
        <n x="529"/>
        <n x="15"/>
      </t>
    </mdx>
    <mdx n="0" f="v">
      <t c="3" si="227">
        <n x="225"/>
        <n x="531"/>
        <n x="15"/>
      </t>
    </mdx>
    <mdx n="0" f="v">
      <t c="3" si="227">
        <n x="225"/>
        <n x="527"/>
        <n x="15"/>
      </t>
    </mdx>
    <mdx n="0" f="v">
      <t c="3" si="227">
        <n x="225"/>
        <n x="532"/>
        <n x="15"/>
      </t>
    </mdx>
    <mdx n="0" f="v">
      <t c="3" si="227">
        <n x="225"/>
        <n x="530"/>
        <n x="15"/>
      </t>
    </mdx>
    <mdx n="0" f="v">
      <t c="3" si="227">
        <n x="225"/>
        <n x="533"/>
        <n x="15"/>
      </t>
    </mdx>
    <mdx n="0" f="v">
      <t c="3" si="227">
        <n x="225"/>
        <n x="534"/>
        <n x="15"/>
      </t>
    </mdx>
    <mdx n="0" f="v">
      <t c="3" si="227">
        <n x="225"/>
        <n x="535"/>
        <n x="15"/>
      </t>
    </mdx>
    <mdx n="0" f="v">
      <t c="3" si="227">
        <n x="225"/>
        <n x="536"/>
        <n x="15"/>
      </t>
    </mdx>
    <mdx n="0" f="v">
      <t c="3" si="227">
        <n x="225"/>
        <n x="537"/>
        <n x="15"/>
      </t>
    </mdx>
    <mdx n="0" f="v">
      <t c="3" si="227">
        <n x="225"/>
        <n x="539"/>
        <n x="15"/>
      </t>
    </mdx>
    <mdx n="0" f="v">
      <t c="3" si="227">
        <n x="225"/>
        <n x="540"/>
        <n x="15"/>
      </t>
    </mdx>
    <mdx n="0" f="v">
      <t c="3" si="227">
        <n x="225"/>
        <n x="543"/>
        <n x="15"/>
      </t>
    </mdx>
    <mdx n="0" f="v">
      <t c="3" si="227">
        <n x="225"/>
        <n x="541"/>
        <n x="15"/>
      </t>
    </mdx>
    <mdx n="0" f="v">
      <t c="3" si="227">
        <n x="225"/>
        <n x="544"/>
        <n x="15"/>
      </t>
    </mdx>
    <mdx n="0" f="v">
      <t c="3" si="227">
        <n x="225"/>
        <n x="545"/>
        <n x="15"/>
      </t>
    </mdx>
    <mdx n="0" f="v">
      <t c="3" si="227">
        <n x="225"/>
        <n x="542"/>
        <n x="15"/>
      </t>
    </mdx>
    <mdx n="0" f="v">
      <t c="3" si="227">
        <n x="225"/>
        <n x="546"/>
        <n x="15"/>
      </t>
    </mdx>
    <mdx n="0" f="v">
      <t c="3" si="227">
        <n x="225"/>
        <n x="272"/>
        <n x="14"/>
      </t>
    </mdx>
    <mdx n="0" f="v">
      <t c="3" si="227">
        <n x="225"/>
        <n x="273"/>
        <n x="14"/>
      </t>
    </mdx>
    <mdx n="0" f="v">
      <t c="3" si="227">
        <n x="225"/>
        <n x="271"/>
        <n x="14"/>
      </t>
    </mdx>
    <mdx n="0" f="v">
      <t c="3" si="227">
        <n x="225"/>
        <n x="270"/>
        <n x="14"/>
      </t>
    </mdx>
    <mdx n="0" f="v">
      <t c="3" si="227">
        <n x="225"/>
        <n x="269"/>
        <n x="14"/>
      </t>
    </mdx>
    <mdx n="0" f="v">
      <t c="3" si="227">
        <n x="225"/>
        <n x="268"/>
        <n x="14"/>
      </t>
    </mdx>
    <mdx n="0" f="v">
      <t c="3" si="227">
        <n x="225"/>
        <n x="355"/>
        <n x="14"/>
      </t>
    </mdx>
    <mdx n="0" f="v">
      <t c="3" si="227">
        <n x="225"/>
        <n x="356"/>
        <n x="14"/>
      </t>
    </mdx>
    <mdx n="0" f="v">
      <t c="3" si="227">
        <n x="225"/>
        <n x="357"/>
        <n x="14"/>
      </t>
    </mdx>
    <mdx n="0" f="v">
      <t c="3" si="227">
        <n x="225"/>
        <n x="358"/>
        <n x="14"/>
      </t>
    </mdx>
    <mdx n="0" f="v">
      <t c="3" si="227">
        <n x="225"/>
        <n x="359"/>
        <n x="14"/>
      </t>
    </mdx>
    <mdx n="0" f="v">
      <t c="3" si="227">
        <n x="225"/>
        <n x="360"/>
        <n x="14"/>
      </t>
    </mdx>
    <mdx n="0" f="v">
      <t c="3" si="227">
        <n x="225"/>
        <n x="361"/>
        <n x="14"/>
      </t>
    </mdx>
    <mdx n="0" f="v">
      <t c="3" si="227">
        <n x="225"/>
        <n x="254"/>
        <n x="14"/>
      </t>
    </mdx>
    <mdx n="0" f="v">
      <t c="3" si="227">
        <n x="225"/>
        <n x="283"/>
        <n x="14"/>
      </t>
    </mdx>
    <mdx n="0" f="v">
      <t c="3" si="227">
        <n x="225"/>
        <n x="547"/>
        <n x="14"/>
      </t>
    </mdx>
    <mdx n="0" f="v">
      <t c="3" si="227">
        <n x="225"/>
        <n x="362"/>
        <n x="14"/>
      </t>
    </mdx>
    <mdx n="0" f="v">
      <t c="3" si="227">
        <n x="225"/>
        <n x="363"/>
        <n x="14"/>
      </t>
    </mdx>
    <mdx n="0" f="v">
      <t c="3" si="227">
        <n x="225"/>
        <n x="364"/>
        <n x="14"/>
      </t>
    </mdx>
    <mdx n="0" f="v">
      <t c="3" si="227">
        <n x="225"/>
        <n x="548"/>
        <n x="14"/>
      </t>
    </mdx>
    <mdx n="0" f="v">
      <t c="3" si="227">
        <n x="225"/>
        <n x="365"/>
        <n x="14"/>
      </t>
    </mdx>
    <mdx n="0" f="v">
      <t c="3" si="227">
        <n x="225"/>
        <n x="366"/>
        <n x="14"/>
      </t>
    </mdx>
    <mdx n="0" f="v">
      <t c="3" si="227">
        <n x="225"/>
        <n x="367"/>
        <n x="14"/>
      </t>
    </mdx>
    <mdx n="0" f="v">
      <t c="3" si="227">
        <n x="225"/>
        <n x="368"/>
        <n x="14"/>
      </t>
    </mdx>
    <mdx n="0" f="v">
      <t c="3" si="227">
        <n x="225"/>
        <n x="369"/>
        <n x="14"/>
      </t>
    </mdx>
    <mdx n="0" f="v">
      <t c="3" si="227">
        <n x="225"/>
        <n x="307"/>
        <n x="14"/>
      </t>
    </mdx>
    <mdx n="0" f="v">
      <t c="3" si="227">
        <n x="225"/>
        <n x="370"/>
        <n x="14"/>
      </t>
    </mdx>
    <mdx n="0" f="v">
      <t c="3" si="227">
        <n x="225"/>
        <n x="371"/>
        <n x="14"/>
      </t>
    </mdx>
    <mdx n="0" f="v">
      <t c="3" si="227">
        <n x="225"/>
        <n x="372"/>
        <n x="14"/>
      </t>
    </mdx>
    <mdx n="0" f="v">
      <t c="3" si="227">
        <n x="225"/>
        <n x="383"/>
        <n x="14"/>
      </t>
    </mdx>
    <mdx n="0" f="v">
      <t c="3" si="227">
        <n x="225"/>
        <n x="374"/>
        <n x="14"/>
      </t>
    </mdx>
    <mdx n="0" f="v">
      <t c="3" si="227">
        <n x="225"/>
        <n x="375"/>
        <n x="14"/>
      </t>
    </mdx>
    <mdx n="0" f="v">
      <t c="3" si="227">
        <n x="225"/>
        <n x="281"/>
        <n x="14"/>
      </t>
    </mdx>
    <mdx n="0" f="v">
      <t c="3" si="227">
        <n x="225"/>
        <n x="376"/>
        <n x="14"/>
      </t>
    </mdx>
    <mdx n="0" f="v">
      <t c="3" si="227">
        <n x="225"/>
        <n x="377"/>
        <n x="14"/>
      </t>
    </mdx>
    <mdx n="0" f="v">
      <t c="3" si="227">
        <n x="225"/>
        <n x="280"/>
        <n x="14"/>
      </t>
    </mdx>
    <mdx n="0" f="v">
      <t c="3" si="227">
        <n x="225"/>
        <n x="311"/>
        <n x="14"/>
      </t>
    </mdx>
    <mdx n="0" f="v">
      <t c="3" si="227">
        <n x="225"/>
        <n x="378"/>
        <n x="14"/>
      </t>
    </mdx>
    <mdx n="0" f="v">
      <t c="3" si="227">
        <n x="225"/>
        <n x="379"/>
        <n x="14"/>
      </t>
    </mdx>
    <mdx n="0" f="v">
      <t c="3" si="227">
        <n x="225"/>
        <n x="381"/>
        <n x="14"/>
      </t>
    </mdx>
    <mdx n="0" f="v">
      <t c="3" si="227">
        <n x="225"/>
        <n x="382"/>
        <n x="14"/>
      </t>
    </mdx>
    <mdx n="0" f="v">
      <t c="3" si="227">
        <n x="225"/>
        <n x="304"/>
        <n x="14"/>
      </t>
    </mdx>
    <mdx n="0" f="v">
      <t c="3" si="227">
        <n x="225"/>
        <n x="384"/>
        <n x="14"/>
      </t>
    </mdx>
    <mdx n="0" f="v">
      <t c="3" si="227">
        <n x="225"/>
        <n x="385"/>
        <n x="14"/>
      </t>
    </mdx>
    <mdx n="0" f="v">
      <t c="3" si="227">
        <n x="225"/>
        <n x="386"/>
        <n x="14"/>
      </t>
    </mdx>
    <mdx n="0" f="v">
      <t c="3" si="227">
        <n x="225"/>
        <n x="387"/>
        <n x="14"/>
      </t>
    </mdx>
    <mdx n="0" f="v">
      <t c="3" si="227">
        <n x="225"/>
        <n x="388"/>
        <n x="14"/>
      </t>
    </mdx>
    <mdx n="0" f="v">
      <t c="3" si="227">
        <n x="225"/>
        <n x="389"/>
        <n x="14"/>
      </t>
    </mdx>
    <mdx n="0" f="v">
      <t c="3" si="227">
        <n x="225"/>
        <n x="390"/>
        <n x="14"/>
      </t>
    </mdx>
    <mdx n="0" f="v">
      <t c="3" si="227">
        <n x="225"/>
        <n x="393"/>
        <n x="14"/>
      </t>
    </mdx>
    <mdx n="0" f="v">
      <t c="3" si="227">
        <n x="225"/>
        <n x="394"/>
        <n x="14"/>
      </t>
    </mdx>
    <mdx n="0" f="v">
      <t c="3" si="227">
        <n x="225"/>
        <n x="395"/>
        <n x="14"/>
      </t>
    </mdx>
    <mdx n="0" f="v">
      <t c="3" si="227">
        <n x="225"/>
        <n x="278"/>
        <n x="14"/>
      </t>
    </mdx>
    <mdx n="0" f="v">
      <t c="3" si="227">
        <n x="225"/>
        <n x="396"/>
        <n x="14"/>
      </t>
    </mdx>
    <mdx n="0" f="v">
      <t c="3" si="227">
        <n x="225"/>
        <n x="397"/>
        <n x="14"/>
      </t>
    </mdx>
    <mdx n="0" f="v">
      <t c="3" si="227">
        <n x="225"/>
        <n x="398"/>
        <n x="14"/>
      </t>
    </mdx>
    <mdx n="0" f="v">
      <t c="3" si="227">
        <n x="225"/>
        <n x="392"/>
        <n x="14"/>
      </t>
    </mdx>
    <mdx n="0" f="v">
      <t c="3" si="227">
        <n x="225"/>
        <n x="404"/>
        <n x="14"/>
      </t>
    </mdx>
    <mdx n="0" f="v">
      <t c="3" si="227">
        <n x="225"/>
        <n x="405"/>
        <n x="14"/>
      </t>
    </mdx>
    <mdx n="0" f="v">
      <t c="3" si="227">
        <n x="225"/>
        <n x="406"/>
        <n x="14"/>
      </t>
    </mdx>
    <mdx n="0" f="v">
      <t c="3" si="227">
        <n x="225"/>
        <n x="407"/>
        <n x="14"/>
      </t>
    </mdx>
    <mdx n="0" f="v">
      <t c="3" si="227">
        <n x="225"/>
        <n x="408"/>
        <n x="14"/>
      </t>
    </mdx>
    <mdx n="0" f="v">
      <t c="3" si="227">
        <n x="225"/>
        <n x="409"/>
        <n x="14"/>
      </t>
    </mdx>
    <mdx n="0" f="v">
      <t c="3" si="227">
        <n x="225"/>
        <n x="410"/>
        <n x="14"/>
      </t>
    </mdx>
    <mdx n="0" f="v">
      <t c="3" si="227">
        <n x="225"/>
        <n x="411"/>
        <n x="14"/>
      </t>
    </mdx>
    <mdx n="0" f="v">
      <t c="3" si="227">
        <n x="225"/>
        <n x="391"/>
        <n x="14"/>
      </t>
    </mdx>
    <mdx n="0" f="v">
      <t c="3" si="227">
        <n x="225"/>
        <n x="399"/>
        <n x="14"/>
      </t>
    </mdx>
    <mdx n="0" f="v">
      <t c="3" si="227">
        <n x="225"/>
        <n x="400"/>
        <n x="14"/>
      </t>
    </mdx>
    <mdx n="0" f="v">
      <t c="3" si="227">
        <n x="225"/>
        <n x="401"/>
        <n x="14"/>
      </t>
    </mdx>
    <mdx n="0" f="v">
      <t c="3" si="227">
        <n x="225"/>
        <n x="402"/>
        <n x="14"/>
      </t>
    </mdx>
    <mdx n="0" f="v">
      <t c="3" si="227">
        <n x="225"/>
        <n x="277"/>
        <n x="14"/>
      </t>
    </mdx>
    <mdx n="0" f="v">
      <t c="3" si="227">
        <n x="225"/>
        <n x="417"/>
        <n x="14"/>
      </t>
    </mdx>
    <mdx n="0" f="v">
      <t c="3" si="227">
        <n x="225"/>
        <n x="418"/>
        <n x="14"/>
      </t>
    </mdx>
    <mdx n="0" f="v">
      <t c="3" si="227">
        <n x="225"/>
        <n x="419"/>
        <n x="14"/>
      </t>
    </mdx>
    <mdx n="0" f="v">
      <t c="3" si="227">
        <n x="225"/>
        <n x="420"/>
        <n x="14"/>
      </t>
    </mdx>
    <mdx n="0" f="v">
      <t c="3" si="227">
        <n x="225"/>
        <n x="301"/>
        <n x="14"/>
      </t>
    </mdx>
    <mdx n="0" f="v">
      <t c="3" si="227">
        <n x="225"/>
        <n x="299"/>
        <n x="14"/>
      </t>
    </mdx>
    <mdx n="0" f="v">
      <t c="3" si="227">
        <n x="225"/>
        <n x="297"/>
        <n x="14"/>
      </t>
    </mdx>
    <mdx n="0" f="v">
      <t c="3" si="227">
        <n x="225"/>
        <n x="421"/>
        <n x="14"/>
      </t>
    </mdx>
    <mdx n="0" f="v">
      <t c="3" si="227">
        <n x="225"/>
        <n x="422"/>
        <n x="14"/>
      </t>
    </mdx>
    <mdx n="0" f="v">
      <t c="3" si="227">
        <n x="225"/>
        <n x="403"/>
        <n x="14"/>
      </t>
    </mdx>
    <mdx n="0" f="v">
      <t c="3" si="227">
        <n x="225"/>
        <n x="412"/>
        <n x="14"/>
      </t>
    </mdx>
    <mdx n="0" f="v">
      <t c="3" si="227">
        <n x="225"/>
        <n x="413"/>
        <n x="14"/>
      </t>
    </mdx>
    <mdx n="0" f="v">
      <t c="3" si="227">
        <n x="225"/>
        <n x="414"/>
        <n x="14"/>
      </t>
    </mdx>
    <mdx n="0" f="v">
      <t c="3" si="227">
        <n x="225"/>
        <n x="415"/>
        <n x="14"/>
      </t>
    </mdx>
    <mdx n="0" f="v">
      <t c="3" si="227">
        <n x="225"/>
        <n x="416"/>
        <n x="14"/>
      </t>
    </mdx>
    <mdx n="0" f="v">
      <t c="3" si="227">
        <n x="225"/>
        <n x="427"/>
        <n x="14"/>
      </t>
    </mdx>
    <mdx n="0" f="v">
      <t c="3" si="227">
        <n x="225"/>
        <n x="329"/>
        <n x="14"/>
      </t>
    </mdx>
    <mdx n="0" f="v">
      <t c="3" si="227">
        <n x="225"/>
        <n x="428"/>
        <n x="14"/>
      </t>
    </mdx>
    <mdx n="0" f="v">
      <t c="3" si="227">
        <n x="225"/>
        <n x="328"/>
        <n x="14"/>
      </t>
    </mdx>
    <mdx n="0" f="v">
      <t c="3" si="227">
        <n x="225"/>
        <n x="429"/>
        <n x="14"/>
      </t>
    </mdx>
    <mdx n="0" f="v">
      <t c="3" si="227">
        <n x="225"/>
        <n x="430"/>
        <n x="14"/>
      </t>
    </mdx>
    <mdx n="0" f="v">
      <t c="3" si="227">
        <n x="225"/>
        <n x="431"/>
        <n x="14"/>
      </t>
    </mdx>
    <mdx n="0" f="v">
      <t c="3" si="227">
        <n x="225"/>
        <n x="432"/>
        <n x="14"/>
      </t>
    </mdx>
    <mdx n="0" f="v">
      <t c="3" si="227">
        <n x="225"/>
        <n x="423"/>
        <n x="14"/>
      </t>
    </mdx>
    <mdx n="0" f="v">
      <t c="3" si="227">
        <n x="225"/>
        <n x="424"/>
        <n x="14"/>
      </t>
    </mdx>
    <mdx n="0" f="v">
      <t c="3" si="227">
        <n x="225"/>
        <n x="425"/>
        <n x="14"/>
      </t>
    </mdx>
    <mdx n="0" f="v">
      <t c="3" si="227">
        <n x="225"/>
        <n x="348"/>
        <n x="14"/>
      </t>
    </mdx>
    <mdx n="0" f="v">
      <t c="3" si="227">
        <n x="225"/>
        <n x="327"/>
        <n x="14"/>
      </t>
    </mdx>
    <mdx n="0" f="v">
      <t c="3" si="227">
        <n x="225"/>
        <n x="426"/>
        <n x="14"/>
      </t>
    </mdx>
    <mdx n="0" f="v">
      <t c="3" si="227">
        <n x="225"/>
        <n x="433"/>
        <n x="14"/>
      </t>
    </mdx>
    <mdx n="0" f="v">
      <t c="3" si="227">
        <n x="225"/>
        <n x="442"/>
        <n x="14"/>
      </t>
    </mdx>
    <mdx n="0" f="v">
      <t c="3" si="227">
        <n x="225"/>
        <n x="443"/>
        <n x="14"/>
      </t>
    </mdx>
    <mdx n="0" f="v">
      <t c="3" si="227">
        <n x="225"/>
        <n x="444"/>
        <n x="14"/>
      </t>
    </mdx>
    <mdx n="0" f="v">
      <t c="3" si="227">
        <n x="225"/>
        <n x="445"/>
        <n x="14"/>
      </t>
    </mdx>
    <mdx n="0" f="v">
      <t c="3" si="227">
        <n x="225"/>
        <n x="446"/>
        <n x="14"/>
      </t>
    </mdx>
    <mdx n="0" f="v">
      <t c="3" si="227">
        <n x="225"/>
        <n x="434"/>
        <n x="14"/>
      </t>
    </mdx>
    <mdx n="0" f="v">
      <t c="3" si="227">
        <n x="225"/>
        <n x="438"/>
        <n x="14"/>
      </t>
    </mdx>
    <mdx n="0" f="v">
      <t c="3" si="227">
        <n x="225"/>
        <n x="350"/>
        <n x="14"/>
      </t>
    </mdx>
    <mdx n="0" f="v">
      <t c="3" si="227">
        <n x="225"/>
        <n x="439"/>
        <n x="14"/>
      </t>
    </mdx>
    <mdx n="0" f="v">
      <t c="3" si="227">
        <n x="225"/>
        <n x="440"/>
        <n x="14"/>
      </t>
    </mdx>
    <mdx n="0" f="v">
      <t c="3" si="227">
        <n x="225"/>
        <n x="326"/>
        <n x="14"/>
      </t>
    </mdx>
    <mdx n="0" f="v">
      <t c="3" si="227">
        <n x="225"/>
        <n x="435"/>
        <n x="14"/>
      </t>
    </mdx>
    <mdx n="0" f="v">
      <t c="3" si="227">
        <n x="225"/>
        <n x="436"/>
        <n x="14"/>
      </t>
    </mdx>
    <mdx n="0" f="v">
      <t c="3" si="227">
        <n x="225"/>
        <n x="437"/>
        <n x="14"/>
      </t>
    </mdx>
    <mdx n="0" f="v">
      <t c="3" si="227">
        <n x="225"/>
        <n x="294"/>
        <n x="14"/>
      </t>
    </mdx>
    <mdx n="0" f="v">
      <t c="3" si="227">
        <n x="225"/>
        <n x="293"/>
        <n x="14"/>
      </t>
    </mdx>
    <mdx n="0" f="v">
      <t c="3" si="227">
        <n x="225"/>
        <n x="452"/>
        <n x="14"/>
      </t>
    </mdx>
    <mdx n="0" f="v">
      <t c="3" si="227">
        <n x="225"/>
        <n x="276"/>
        <n x="14"/>
      </t>
    </mdx>
    <mdx n="0" f="v">
      <t c="3" si="227">
        <n x="225"/>
        <n x="453"/>
        <n x="14"/>
      </t>
    </mdx>
    <mdx n="0" f="v">
      <t c="3" si="227">
        <n x="225"/>
        <n x="454"/>
        <n x="14"/>
      </t>
    </mdx>
    <mdx n="0" f="v">
      <t c="3" si="227">
        <n x="225"/>
        <n x="455"/>
        <n x="14"/>
      </t>
    </mdx>
    <mdx n="0" f="v">
      <t c="3" si="227">
        <n x="225"/>
        <n x="456"/>
        <n x="14"/>
      </t>
    </mdx>
    <mdx n="0" f="v">
      <t c="3" si="227">
        <n x="225"/>
        <n x="346"/>
        <n x="14"/>
      </t>
    </mdx>
    <mdx n="0" f="v">
      <t c="3" si="227">
        <n x="225"/>
        <n x="448"/>
        <n x="14"/>
      </t>
    </mdx>
    <mdx n="0" f="v">
      <t c="3" si="227">
        <n x="225"/>
        <n x="449"/>
        <n x="14"/>
      </t>
    </mdx>
    <mdx n="0" f="v">
      <t c="3" si="227">
        <n x="225"/>
        <n x="450"/>
        <n x="14"/>
      </t>
    </mdx>
    <mdx n="0" f="v">
      <t c="3" si="227">
        <n x="225"/>
        <n x="441"/>
        <n x="14"/>
      </t>
    </mdx>
    <mdx n="0" f="v">
      <t c="3" si="227">
        <n x="225"/>
        <n x="447"/>
        <n x="14"/>
      </t>
    </mdx>
    <mdx n="0" f="v">
      <t c="3" si="227">
        <n x="225"/>
        <n x="459"/>
        <n x="14"/>
      </t>
    </mdx>
    <mdx n="0" f="v">
      <t c="3" si="227">
        <n x="225"/>
        <n x="461"/>
        <n x="14"/>
      </t>
    </mdx>
    <mdx n="0" f="v">
      <t c="3" si="227">
        <n x="225"/>
        <n x="462"/>
        <n x="14"/>
      </t>
    </mdx>
    <mdx n="0" f="v">
      <t c="3" si="227">
        <n x="225"/>
        <n x="463"/>
        <n x="14"/>
      </t>
    </mdx>
    <mdx n="0" f="v">
      <t c="3" si="227">
        <n x="225"/>
        <n x="464"/>
        <n x="14"/>
      </t>
    </mdx>
    <mdx n="0" f="v">
      <t c="3" si="227">
        <n x="225"/>
        <n x="465"/>
        <n x="14"/>
      </t>
    </mdx>
    <mdx n="0" f="v">
      <t c="3" si="227">
        <n x="225"/>
        <n x="466"/>
        <n x="14"/>
      </t>
    </mdx>
    <mdx n="0" f="v">
      <t c="3" si="227">
        <n x="225"/>
        <n x="467"/>
        <n x="14"/>
      </t>
    </mdx>
    <mdx n="0" f="v">
      <t c="3" si="227">
        <n x="225"/>
        <n x="474"/>
        <n x="14"/>
      </t>
    </mdx>
    <mdx n="0" f="v">
      <t c="3" si="227">
        <n x="225"/>
        <n x="451"/>
        <n x="14"/>
      </t>
    </mdx>
    <mdx n="0" f="v">
      <t c="3" si="227">
        <n x="225"/>
        <n x="457"/>
        <n x="14"/>
      </t>
    </mdx>
    <mdx n="0" f="v">
      <t c="3" si="227">
        <n x="225"/>
        <n x="458"/>
        <n x="14"/>
      </t>
    </mdx>
    <mdx n="0" f="v">
      <t c="3" si="227">
        <n x="225"/>
        <n x="473"/>
        <n x="14"/>
      </t>
    </mdx>
    <mdx n="0" f="v">
      <t c="3" si="227">
        <n x="225"/>
        <n x="475"/>
        <n x="14"/>
      </t>
    </mdx>
    <mdx n="0" f="v">
      <t c="3" si="227">
        <n x="225"/>
        <n x="476"/>
        <n x="14"/>
      </t>
    </mdx>
    <mdx n="0" f="v">
      <t c="3" si="227">
        <n x="225"/>
        <n x="471"/>
        <n x="14"/>
      </t>
    </mdx>
    <mdx n="0" f="v">
      <t c="3" si="227">
        <n x="225"/>
        <n x="460"/>
        <n x="14"/>
      </t>
    </mdx>
    <mdx n="0" f="v">
      <t c="3" si="227">
        <n x="225"/>
        <n x="468"/>
        <n x="14"/>
      </t>
    </mdx>
    <mdx n="0" f="v">
      <t c="3" si="227">
        <n x="225"/>
        <n x="469"/>
        <n x="14"/>
      </t>
    </mdx>
    <mdx n="0" f="v">
      <t c="3" si="227">
        <n x="225"/>
        <n x="470"/>
        <n x="14"/>
      </t>
    </mdx>
    <mdx n="0" f="v">
      <t c="3" si="227">
        <n x="225"/>
        <n x="484"/>
        <n x="14"/>
      </t>
    </mdx>
    <mdx n="0" f="v">
      <t c="3" si="227">
        <n x="225"/>
        <n x="472"/>
        <n x="14"/>
      </t>
    </mdx>
    <mdx n="0" f="v">
      <t c="3" si="227">
        <n x="225"/>
        <n x="480"/>
        <n x="14"/>
      </t>
    </mdx>
    <mdx n="0" f="v">
      <t c="3" si="227">
        <n x="225"/>
        <n x="481"/>
        <n x="14"/>
      </t>
    </mdx>
    <mdx n="0" f="v">
      <t c="3" si="227">
        <n x="225"/>
        <n x="483"/>
        <n x="14"/>
      </t>
    </mdx>
    <mdx n="0" f="v">
      <t c="3" si="227">
        <n x="225"/>
        <n x="477"/>
        <n x="14"/>
      </t>
    </mdx>
    <mdx n="0" f="v">
      <t c="3" si="227">
        <n x="225"/>
        <n x="478"/>
        <n x="14"/>
      </t>
    </mdx>
    <mdx n="0" f="v">
      <t c="3" si="227">
        <n x="225"/>
        <n x="479"/>
        <n x="14"/>
      </t>
    </mdx>
    <mdx n="0" f="v">
      <t c="3" si="227">
        <n x="225"/>
        <n x="487"/>
        <n x="14"/>
      </t>
    </mdx>
    <mdx n="0" f="v">
      <t c="3" si="227">
        <n x="225"/>
        <n x="485"/>
        <n x="14"/>
      </t>
    </mdx>
    <mdx n="0" f="v">
      <t c="3" si="227">
        <n x="225"/>
        <n x="486"/>
        <n x="14"/>
      </t>
    </mdx>
    <mdx n="0" f="v">
      <t c="3" si="227">
        <n x="225"/>
        <n x="488"/>
        <n x="14"/>
      </t>
    </mdx>
    <mdx n="0" f="v">
      <t c="3" si="227">
        <n x="225"/>
        <n x="489"/>
        <n x="14"/>
      </t>
    </mdx>
    <mdx n="0" f="v">
      <t c="3" si="227">
        <n x="225"/>
        <n x="482"/>
        <n x="14"/>
      </t>
    </mdx>
    <mdx n="0" f="v">
      <t c="3" si="227">
        <n x="225"/>
        <n x="491"/>
        <n x="14"/>
      </t>
    </mdx>
    <mdx n="0" f="v">
      <t c="3" si="227">
        <n x="225"/>
        <n x="495"/>
        <n x="14"/>
      </t>
    </mdx>
    <mdx n="0" f="v">
      <t c="3" si="227">
        <n x="225"/>
        <n x="496"/>
        <n x="14"/>
      </t>
    </mdx>
    <mdx n="0" f="v">
      <t c="3" si="227">
        <n x="225"/>
        <n x="490"/>
        <n x="14"/>
      </t>
    </mdx>
    <mdx n="0" f="v">
      <t c="3" si="227">
        <n x="225"/>
        <n x="492"/>
        <n x="14"/>
      </t>
    </mdx>
    <mdx n="0" f="v">
      <t c="3" si="227">
        <n x="225"/>
        <n x="493"/>
        <n x="14"/>
      </t>
    </mdx>
    <mdx n="0" f="v">
      <t c="3" si="227">
        <n x="225"/>
        <n x="494"/>
        <n x="14"/>
      </t>
    </mdx>
    <mdx n="0" f="v">
      <t c="3" si="227">
        <n x="225"/>
        <n x="508"/>
        <n x="14"/>
      </t>
    </mdx>
    <mdx n="0" f="v">
      <t c="3" si="227">
        <n x="225"/>
        <n x="500"/>
        <n x="14"/>
      </t>
    </mdx>
    <mdx n="0" f="v">
      <t c="3" si="227">
        <n x="225"/>
        <n x="501"/>
        <n x="14"/>
      </t>
    </mdx>
    <mdx n="0" f="v">
      <t c="3" si="227">
        <n x="225"/>
        <n x="502"/>
        <n x="14"/>
      </t>
    </mdx>
    <mdx n="0" f="v">
      <t c="3" si="227">
        <n x="225"/>
        <n x="503"/>
        <n x="14"/>
      </t>
    </mdx>
    <mdx n="0" f="v">
      <t c="3" si="227">
        <n x="225"/>
        <n x="504"/>
        <n x="14"/>
      </t>
    </mdx>
    <mdx n="0" f="v">
      <t c="3" si="227">
        <n x="225"/>
        <n x="497"/>
        <n x="14"/>
      </t>
    </mdx>
    <mdx n="0" f="v">
      <t c="3" si="227">
        <n x="225"/>
        <n x="498"/>
        <n x="14"/>
      </t>
    </mdx>
    <mdx n="0" f="v">
      <t c="3" si="227">
        <n x="225"/>
        <n x="499"/>
        <n x="14"/>
      </t>
    </mdx>
    <mdx n="0" f="v">
      <t c="3" si="227">
        <n x="225"/>
        <n x="509"/>
        <n x="14"/>
      </t>
    </mdx>
    <mdx n="0" f="v">
      <t c="3" si="227">
        <n x="225"/>
        <n x="507"/>
        <n x="14"/>
      </t>
    </mdx>
    <mdx n="0" f="v">
      <t c="3" si="227">
        <n x="225"/>
        <n x="505"/>
        <n x="14"/>
      </t>
    </mdx>
    <mdx n="0" f="v">
      <t c="3" si="227">
        <n x="225"/>
        <n x="506"/>
        <n x="14"/>
      </t>
    </mdx>
    <mdx n="0" f="v">
      <t c="3" si="227">
        <n x="225"/>
        <n x="513"/>
        <n x="14"/>
      </t>
    </mdx>
    <mdx n="0" f="v">
      <t c="3" si="227">
        <n x="225"/>
        <n x="514"/>
        <n x="14"/>
      </t>
    </mdx>
    <mdx n="0" f="v">
      <t c="3" si="227">
        <n x="225"/>
        <n x="515"/>
        <n x="14"/>
      </t>
    </mdx>
    <mdx n="0" f="v">
      <t c="3" si="227">
        <n x="225"/>
        <n x="516"/>
        <n x="14"/>
      </t>
    </mdx>
    <mdx n="0" f="v">
      <t c="3" si="227">
        <n x="225"/>
        <n x="510"/>
        <n x="14"/>
      </t>
    </mdx>
    <mdx n="0" f="v">
      <t c="3" si="227">
        <n x="225"/>
        <n x="511"/>
        <n x="14"/>
      </t>
    </mdx>
    <mdx n="0" f="v">
      <t c="3" si="227">
        <n x="225"/>
        <n x="512"/>
        <n x="14"/>
      </t>
    </mdx>
    <mdx n="0" f="v">
      <t c="3" si="227">
        <n x="225"/>
        <n x="519"/>
        <n x="14"/>
      </t>
    </mdx>
    <mdx n="0" f="v">
      <t c="3" si="227">
        <n x="225"/>
        <n x="520"/>
        <n x="14"/>
      </t>
    </mdx>
    <mdx n="0" f="v">
      <t c="3" si="227">
        <n x="225"/>
        <n x="521"/>
        <n x="14"/>
      </t>
    </mdx>
    <mdx n="0" f="v">
      <t c="3" si="227">
        <n x="225"/>
        <n x="525"/>
        <n x="14"/>
      </t>
    </mdx>
    <mdx n="0" f="v">
      <t c="3" si="227">
        <n x="225"/>
        <n x="517"/>
        <n x="14"/>
      </t>
    </mdx>
    <mdx n="0" f="v">
      <t c="3" si="227">
        <n x="225"/>
        <n x="518"/>
        <n x="14"/>
      </t>
    </mdx>
    <mdx n="0" f="v">
      <t c="3" si="227">
        <n x="225"/>
        <n x="522"/>
        <n x="14"/>
      </t>
    </mdx>
    <mdx n="0" f="v">
      <t c="3" si="227">
        <n x="225"/>
        <n x="526"/>
        <n x="14"/>
      </t>
    </mdx>
    <mdx n="0" f="v">
      <t c="3" si="227">
        <n x="225"/>
        <n x="523"/>
        <n x="14"/>
      </t>
    </mdx>
    <mdx n="0" f="v">
      <t c="3" si="227">
        <n x="225"/>
        <n x="528"/>
        <n x="14"/>
      </t>
    </mdx>
    <mdx n="0" f="v">
      <t c="3" si="227">
        <n x="225"/>
        <n x="524"/>
        <n x="14"/>
      </t>
    </mdx>
    <mdx n="0" f="v">
      <t c="3" si="227">
        <n x="225"/>
        <n x="529"/>
        <n x="14"/>
      </t>
    </mdx>
    <mdx n="0" f="v">
      <t c="3" si="227">
        <n x="225"/>
        <n x="531"/>
        <n x="14"/>
      </t>
    </mdx>
    <mdx n="0" f="v">
      <t c="3" si="227">
        <n x="225"/>
        <n x="527"/>
        <n x="14"/>
      </t>
    </mdx>
    <mdx n="0" f="v">
      <t c="3" si="227">
        <n x="225"/>
        <n x="532"/>
        <n x="14"/>
      </t>
    </mdx>
    <mdx n="0" f="v">
      <t c="3" si="227">
        <n x="225"/>
        <n x="530"/>
        <n x="14"/>
      </t>
    </mdx>
    <mdx n="0" f="v">
      <t c="3" si="227">
        <n x="225"/>
        <n x="533"/>
        <n x="14"/>
      </t>
    </mdx>
    <mdx n="0" f="v">
      <t c="3" si="227">
        <n x="225"/>
        <n x="534"/>
        <n x="14"/>
      </t>
    </mdx>
    <mdx n="0" f="v">
      <t c="3" si="227">
        <n x="225"/>
        <n x="535"/>
        <n x="14"/>
      </t>
    </mdx>
    <mdx n="0" f="v">
      <t c="3" si="227">
        <n x="225"/>
        <n x="537"/>
        <n x="14"/>
      </t>
    </mdx>
    <mdx n="0" f="v">
      <t c="3" si="227">
        <n x="225"/>
        <n x="536"/>
        <n x="14"/>
      </t>
    </mdx>
    <mdx n="0" f="v">
      <t c="3" si="227">
        <n x="225"/>
        <n x="538"/>
        <n x="14"/>
      </t>
    </mdx>
    <mdx n="0" f="v">
      <t c="3" si="227">
        <n x="225"/>
        <n x="539"/>
        <n x="14"/>
      </t>
    </mdx>
    <mdx n="0" f="v">
      <t c="3" si="227">
        <n x="225"/>
        <n x="540"/>
        <n x="14"/>
      </t>
    </mdx>
    <mdx n="0" f="v">
      <t c="3" si="227">
        <n x="225"/>
        <n x="543"/>
        <n x="14"/>
      </t>
    </mdx>
    <mdx n="0" f="v">
      <t c="3" si="227">
        <n x="225"/>
        <n x="544"/>
        <n x="14"/>
      </t>
    </mdx>
    <mdx n="0" f="v">
      <t c="3" si="227">
        <n x="225"/>
        <n x="541"/>
        <n x="14"/>
      </t>
    </mdx>
    <mdx n="0" f="v">
      <t c="3" si="227">
        <n x="225"/>
        <n x="546"/>
        <n x="14"/>
      </t>
    </mdx>
    <mdx n="0" f="v">
      <t c="3" si="227">
        <n x="225"/>
        <n x="545"/>
        <n x="14"/>
      </t>
    </mdx>
    <mdx n="0" f="v">
      <t c="3" si="227">
        <n x="225"/>
        <n x="542"/>
        <n x="14"/>
      </t>
    </mdx>
    <mdx n="0" f="v">
      <t c="3" si="227">
        <n x="225"/>
        <n x="272"/>
        <n x="13"/>
      </t>
    </mdx>
    <mdx n="0" f="v">
      <t c="3" si="227">
        <n x="225"/>
        <n x="273"/>
        <n x="13"/>
      </t>
    </mdx>
    <mdx n="0" f="v">
      <t c="3" si="227">
        <n x="225"/>
        <n x="271"/>
        <n x="13"/>
      </t>
    </mdx>
    <mdx n="0" f="v">
      <t c="3" si="227">
        <n x="225"/>
        <n x="270"/>
        <n x="13"/>
      </t>
    </mdx>
    <mdx n="0" f="v">
      <t c="3" si="227">
        <n x="225"/>
        <n x="269"/>
        <n x="13"/>
      </t>
    </mdx>
    <mdx n="0" f="v">
      <t c="3" si="227">
        <n x="225"/>
        <n x="268"/>
        <n x="13"/>
      </t>
    </mdx>
    <mdx n="0" f="v">
      <t c="3" si="227">
        <n x="225"/>
        <n x="355"/>
        <n x="13"/>
      </t>
    </mdx>
    <mdx n="0" f="v">
      <t c="3" si="227">
        <n x="225"/>
        <n x="356"/>
        <n x="13"/>
      </t>
    </mdx>
    <mdx n="0" f="v">
      <t c="3" si="227">
        <n x="225"/>
        <n x="357"/>
        <n x="13"/>
      </t>
    </mdx>
    <mdx n="0" f="v">
      <t c="3" si="227">
        <n x="225"/>
        <n x="358"/>
        <n x="13"/>
      </t>
    </mdx>
    <mdx n="0" f="v">
      <t c="3" si="227">
        <n x="225"/>
        <n x="359"/>
        <n x="13"/>
      </t>
    </mdx>
    <mdx n="0" f="v">
      <t c="3" si="227">
        <n x="225"/>
        <n x="360"/>
        <n x="13"/>
      </t>
    </mdx>
    <mdx n="0" f="v">
      <t c="3" si="227">
        <n x="225"/>
        <n x="361"/>
        <n x="13"/>
      </t>
    </mdx>
    <mdx n="0" f="v">
      <t c="3" si="227">
        <n x="225"/>
        <n x="254"/>
        <n x="13"/>
      </t>
    </mdx>
    <mdx n="0" f="v">
      <t c="3" si="227">
        <n x="225"/>
        <n x="283"/>
        <n x="13"/>
      </t>
    </mdx>
    <mdx n="0" f="v">
      <t c="3" si="227">
        <n x="225"/>
        <n x="547"/>
        <n x="13"/>
      </t>
    </mdx>
    <mdx n="0" f="v">
      <t c="3" si="227">
        <n x="225"/>
        <n x="362"/>
        <n x="13"/>
      </t>
    </mdx>
    <mdx n="0" f="v">
      <t c="3" si="227">
        <n x="225"/>
        <n x="363"/>
        <n x="13"/>
      </t>
    </mdx>
    <mdx n="0" f="v">
      <t c="3" si="227">
        <n x="225"/>
        <n x="364"/>
        <n x="13"/>
      </t>
    </mdx>
    <mdx n="0" f="v">
      <t c="3" si="227">
        <n x="225"/>
        <n x="548"/>
        <n x="13"/>
      </t>
    </mdx>
    <mdx n="0" f="v">
      <t c="3" si="227">
        <n x="225"/>
        <n x="365"/>
        <n x="13"/>
      </t>
    </mdx>
    <mdx n="0" f="v">
      <t c="3" si="227">
        <n x="225"/>
        <n x="366"/>
        <n x="13"/>
      </t>
    </mdx>
    <mdx n="0" f="v">
      <t c="3" si="227">
        <n x="225"/>
        <n x="367"/>
        <n x="13"/>
      </t>
    </mdx>
    <mdx n="0" f="v">
      <t c="3" si="227">
        <n x="225"/>
        <n x="368"/>
        <n x="13"/>
      </t>
    </mdx>
    <mdx n="0" f="v">
      <t c="3" si="227">
        <n x="225"/>
        <n x="369"/>
        <n x="13"/>
      </t>
    </mdx>
    <mdx n="0" f="v">
      <t c="3" si="227">
        <n x="225"/>
        <n x="307"/>
        <n x="13"/>
      </t>
    </mdx>
    <mdx n="0" f="v">
      <t c="3" si="227">
        <n x="225"/>
        <n x="370"/>
        <n x="13"/>
      </t>
    </mdx>
    <mdx n="0" f="v">
      <t c="3" si="227">
        <n x="225"/>
        <n x="371"/>
        <n x="13"/>
      </t>
    </mdx>
    <mdx n="0" f="v">
      <t c="3" si="227">
        <n x="225"/>
        <n x="372"/>
        <n x="13"/>
      </t>
    </mdx>
    <mdx n="0" f="v">
      <t c="3" si="227">
        <n x="225"/>
        <n x="383"/>
        <n x="13"/>
      </t>
    </mdx>
    <mdx n="0" f="v">
      <t c="3" si="227">
        <n x="225"/>
        <n x="373"/>
        <n x="13"/>
      </t>
    </mdx>
    <mdx n="0" f="v">
      <t c="3" si="227">
        <n x="225"/>
        <n x="374"/>
        <n x="13"/>
      </t>
    </mdx>
    <mdx n="0" f="v">
      <t c="3" si="227">
        <n x="225"/>
        <n x="375"/>
        <n x="13"/>
      </t>
    </mdx>
    <mdx n="0" f="v">
      <t c="3" si="227">
        <n x="225"/>
        <n x="281"/>
        <n x="13"/>
      </t>
    </mdx>
    <mdx n="0" f="v">
      <t c="3" si="227">
        <n x="225"/>
        <n x="376"/>
        <n x="13"/>
      </t>
    </mdx>
    <mdx n="0" f="v">
      <t c="3" si="227">
        <n x="225"/>
        <n x="377"/>
        <n x="13"/>
      </t>
    </mdx>
    <mdx n="0" f="v">
      <t c="3" si="227">
        <n x="225"/>
        <n x="280"/>
        <n x="13"/>
      </t>
    </mdx>
    <mdx n="0" f="v">
      <t c="3" si="227">
        <n x="225"/>
        <n x="311"/>
        <n x="13"/>
      </t>
    </mdx>
    <mdx n="0" f="v">
      <t c="3" si="227">
        <n x="225"/>
        <n x="378"/>
        <n x="13"/>
      </t>
    </mdx>
    <mdx n="0" f="v">
      <t c="3" si="227">
        <n x="225"/>
        <n x="379"/>
        <n x="13"/>
      </t>
    </mdx>
    <mdx n="0" f="v">
      <t c="3" si="227">
        <n x="225"/>
        <n x="380"/>
        <n x="13"/>
      </t>
    </mdx>
    <mdx n="0" f="v">
      <t c="3" si="227">
        <n x="225"/>
        <n x="381"/>
        <n x="13"/>
      </t>
    </mdx>
    <mdx n="0" f="v">
      <t c="3" si="227">
        <n x="225"/>
        <n x="382"/>
        <n x="13"/>
      </t>
    </mdx>
    <mdx n="0" f="v">
      <t c="3" si="227">
        <n x="225"/>
        <n x="304"/>
        <n x="13"/>
      </t>
    </mdx>
    <mdx n="0" f="v">
      <t c="3" si="227">
        <n x="225"/>
        <n x="384"/>
        <n x="13"/>
      </t>
    </mdx>
    <mdx n="0" f="v">
      <t c="3" si="227">
        <n x="225"/>
        <n x="385"/>
        <n x="13"/>
      </t>
    </mdx>
    <mdx n="0" f="v">
      <t c="3" si="227">
        <n x="225"/>
        <n x="386"/>
        <n x="13"/>
      </t>
    </mdx>
    <mdx n="0" f="v">
      <t c="3" si="227">
        <n x="225"/>
        <n x="387"/>
        <n x="13"/>
      </t>
    </mdx>
    <mdx n="0" f="v">
      <t c="3" si="227">
        <n x="225"/>
        <n x="388"/>
        <n x="13"/>
      </t>
    </mdx>
    <mdx n="0" f="v">
      <t c="3" si="227">
        <n x="225"/>
        <n x="389"/>
        <n x="13"/>
      </t>
    </mdx>
    <mdx n="0" f="v">
      <t c="3" si="227">
        <n x="225"/>
        <n x="390"/>
        <n x="13"/>
      </t>
    </mdx>
    <mdx n="0" f="v">
      <t c="3" si="227">
        <n x="225"/>
        <n x="393"/>
        <n x="13"/>
      </t>
    </mdx>
    <mdx n="0" f="v">
      <t c="3" si="227">
        <n x="225"/>
        <n x="394"/>
        <n x="13"/>
      </t>
    </mdx>
    <mdx n="0" f="v">
      <t c="3" si="227">
        <n x="225"/>
        <n x="395"/>
        <n x="13"/>
      </t>
    </mdx>
    <mdx n="0" f="v">
      <t c="3" si="227">
        <n x="225"/>
        <n x="278"/>
        <n x="13"/>
      </t>
    </mdx>
    <mdx n="0" f="v">
      <t c="3" si="227">
        <n x="225"/>
        <n x="396"/>
        <n x="13"/>
      </t>
    </mdx>
    <mdx n="0" f="v">
      <t c="3" si="227">
        <n x="225"/>
        <n x="397"/>
        <n x="13"/>
      </t>
    </mdx>
    <mdx n="0" f="v">
      <t c="3" si="227">
        <n x="225"/>
        <n x="398"/>
        <n x="13"/>
      </t>
    </mdx>
    <mdx n="0" f="v">
      <t c="3" si="227">
        <n x="225"/>
        <n x="392"/>
        <n x="13"/>
      </t>
    </mdx>
    <mdx n="0" f="v">
      <t c="3" si="227">
        <n x="225"/>
        <n x="404"/>
        <n x="13"/>
      </t>
    </mdx>
    <mdx n="0" f="v">
      <t c="3" si="227">
        <n x="225"/>
        <n x="405"/>
        <n x="13"/>
      </t>
    </mdx>
    <mdx n="0" f="v">
      <t c="3" si="227">
        <n x="225"/>
        <n x="406"/>
        <n x="13"/>
      </t>
    </mdx>
    <mdx n="0" f="v">
      <t c="3" si="227">
        <n x="225"/>
        <n x="407"/>
        <n x="13"/>
      </t>
    </mdx>
    <mdx n="0" f="v">
      <t c="3" si="227">
        <n x="225"/>
        <n x="408"/>
        <n x="13"/>
      </t>
    </mdx>
    <mdx n="0" f="v">
      <t c="3" si="227">
        <n x="225"/>
        <n x="409"/>
        <n x="13"/>
      </t>
    </mdx>
    <mdx n="0" f="v">
      <t c="3" si="227">
        <n x="225"/>
        <n x="410"/>
        <n x="13"/>
      </t>
    </mdx>
    <mdx n="0" f="v">
      <t c="3" si="227">
        <n x="225"/>
        <n x="391"/>
        <n x="13"/>
      </t>
    </mdx>
    <mdx n="0" f="v">
      <t c="3" si="227">
        <n x="225"/>
        <n x="399"/>
        <n x="13"/>
      </t>
    </mdx>
    <mdx n="0" f="v">
      <t c="3" si="227">
        <n x="225"/>
        <n x="400"/>
        <n x="13"/>
      </t>
    </mdx>
    <mdx n="0" f="v">
      <t c="3" si="227">
        <n x="225"/>
        <n x="401"/>
        <n x="13"/>
      </t>
    </mdx>
    <mdx n="0" f="v">
      <t c="3" si="227">
        <n x="225"/>
        <n x="402"/>
        <n x="13"/>
      </t>
    </mdx>
    <mdx n="0" f="v">
      <t c="3" si="227">
        <n x="225"/>
        <n x="277"/>
        <n x="13"/>
      </t>
    </mdx>
    <mdx n="0" f="v">
      <t c="3" si="227">
        <n x="225"/>
        <n x="417"/>
        <n x="13"/>
      </t>
    </mdx>
    <mdx n="0" f="v">
      <t c="3" si="227">
        <n x="225"/>
        <n x="411"/>
        <n x="13"/>
      </t>
    </mdx>
    <mdx n="0" f="v">
      <t c="3" si="227">
        <n x="225"/>
        <n x="418"/>
        <n x="13"/>
      </t>
    </mdx>
    <mdx n="0" f="v">
      <t c="3" si="227">
        <n x="225"/>
        <n x="419"/>
        <n x="13"/>
      </t>
    </mdx>
    <mdx n="0" f="v">
      <t c="3" si="227">
        <n x="225"/>
        <n x="420"/>
        <n x="13"/>
      </t>
    </mdx>
    <mdx n="0" f="v">
      <t c="3" si="227">
        <n x="225"/>
        <n x="301"/>
        <n x="13"/>
      </t>
    </mdx>
    <mdx n="0" f="v">
      <t c="3" si="227">
        <n x="225"/>
        <n x="299"/>
        <n x="13"/>
      </t>
    </mdx>
    <mdx n="0" f="v">
      <t c="3" si="227">
        <n x="225"/>
        <n x="297"/>
        <n x="13"/>
      </t>
    </mdx>
    <mdx n="0" f="v">
      <t c="3" si="227">
        <n x="225"/>
        <n x="421"/>
        <n x="13"/>
      </t>
    </mdx>
    <mdx n="0" f="v">
      <t c="3" si="227">
        <n x="225"/>
        <n x="403"/>
        <n x="13"/>
      </t>
    </mdx>
    <mdx n="0" f="v">
      <t c="3" si="227">
        <n x="225"/>
        <n x="412"/>
        <n x="13"/>
      </t>
    </mdx>
    <mdx n="0" f="v">
      <t c="3" si="227">
        <n x="225"/>
        <n x="413"/>
        <n x="13"/>
      </t>
    </mdx>
    <mdx n="0" f="v">
      <t c="3" si="227">
        <n x="225"/>
        <n x="414"/>
        <n x="13"/>
      </t>
    </mdx>
    <mdx n="0" f="v">
      <t c="3" si="227">
        <n x="225"/>
        <n x="415"/>
        <n x="13"/>
      </t>
    </mdx>
    <mdx n="0" f="v">
      <t c="3" si="227">
        <n x="225"/>
        <n x="416"/>
        <n x="13"/>
      </t>
    </mdx>
    <mdx n="0" f="v">
      <t c="3" si="227">
        <n x="225"/>
        <n x="427"/>
        <n x="13"/>
      </t>
    </mdx>
    <mdx n="0" f="v">
      <t c="3" si="227">
        <n x="225"/>
        <n x="422"/>
        <n x="13"/>
      </t>
    </mdx>
    <mdx n="0" f="v">
      <t c="3" si="227">
        <n x="225"/>
        <n x="329"/>
        <n x="13"/>
      </t>
    </mdx>
    <mdx n="0" f="v">
      <t c="3" si="227">
        <n x="225"/>
        <n x="428"/>
        <n x="13"/>
      </t>
    </mdx>
    <mdx n="0" f="v">
      <t c="3" si="227">
        <n x="225"/>
        <n x="328"/>
        <n x="13"/>
      </t>
    </mdx>
    <mdx n="0" f="v">
      <t c="3" si="227">
        <n x="225"/>
        <n x="429"/>
        <n x="13"/>
      </t>
    </mdx>
    <mdx n="0" f="v">
      <t c="3" si="227">
        <n x="225"/>
        <n x="430"/>
        <n x="13"/>
      </t>
    </mdx>
    <mdx n="0" f="v">
      <t c="3" si="227">
        <n x="225"/>
        <n x="431"/>
        <n x="13"/>
      </t>
    </mdx>
    <mdx n="0" f="v">
      <t c="3" si="227">
        <n x="225"/>
        <n x="432"/>
        <n x="13"/>
      </t>
    </mdx>
    <mdx n="0" f="v">
      <t c="3" si="227">
        <n x="225"/>
        <n x="423"/>
        <n x="13"/>
      </t>
    </mdx>
    <mdx n="0" f="v">
      <t c="3" si="227">
        <n x="225"/>
        <n x="424"/>
        <n x="13"/>
      </t>
    </mdx>
    <mdx n="0" f="v">
      <t c="3" si="227">
        <n x="225"/>
        <n x="425"/>
        <n x="13"/>
      </t>
    </mdx>
    <mdx n="0" f="v">
      <t c="3" si="227">
        <n x="225"/>
        <n x="348"/>
        <n x="13"/>
      </t>
    </mdx>
    <mdx n="0" f="v">
      <t c="3" si="227">
        <n x="225"/>
        <n x="327"/>
        <n x="13"/>
      </t>
    </mdx>
    <mdx n="0" f="v">
      <t c="3" si="227">
        <n x="225"/>
        <n x="426"/>
        <n x="13"/>
      </t>
    </mdx>
    <mdx n="0" f="v">
      <t c="3" si="227">
        <n x="225"/>
        <n x="433"/>
        <n x="13"/>
      </t>
    </mdx>
    <mdx n="0" f="v">
      <t c="3" si="227">
        <n x="225"/>
        <n x="442"/>
        <n x="13"/>
      </t>
    </mdx>
    <mdx n="0" f="v">
      <t c="3" si="227">
        <n x="225"/>
        <n x="443"/>
        <n x="13"/>
      </t>
    </mdx>
    <mdx n="0" f="v">
      <t c="3" si="227">
        <n x="225"/>
        <n x="444"/>
        <n x="13"/>
      </t>
    </mdx>
    <mdx n="0" f="v">
      <t c="3" si="227">
        <n x="225"/>
        <n x="445"/>
        <n x="13"/>
      </t>
    </mdx>
    <mdx n="0" f="v">
      <t c="3" si="227">
        <n x="225"/>
        <n x="446"/>
        <n x="13"/>
      </t>
    </mdx>
    <mdx n="0" f="v">
      <t c="3" si="227">
        <n x="225"/>
        <n x="434"/>
        <n x="13"/>
      </t>
    </mdx>
    <mdx n="0" f="v">
      <t c="3" si="227">
        <n x="225"/>
        <n x="350"/>
        <n x="13"/>
      </t>
    </mdx>
    <mdx n="0" f="v">
      <t c="3" si="227">
        <n x="225"/>
        <n x="439"/>
        <n x="13"/>
      </t>
    </mdx>
    <mdx n="0" f="v">
      <t c="3" si="227">
        <n x="225"/>
        <n x="440"/>
        <n x="13"/>
      </t>
    </mdx>
    <mdx n="0" f="v">
      <t c="3" si="227">
        <n x="225"/>
        <n x="326"/>
        <n x="13"/>
      </t>
    </mdx>
    <mdx n="0" f="v">
      <t c="3" si="227">
        <n x="225"/>
        <n x="435"/>
        <n x="13"/>
      </t>
    </mdx>
    <mdx n="0" f="v">
      <t c="3" si="227">
        <n x="225"/>
        <n x="436"/>
        <n x="13"/>
      </t>
    </mdx>
    <mdx n="0" f="v">
      <t c="3" si="227">
        <n x="225"/>
        <n x="437"/>
        <n x="13"/>
      </t>
    </mdx>
    <mdx n="0" f="v">
      <t c="3" si="227">
        <n x="225"/>
        <n x="294"/>
        <n x="13"/>
      </t>
    </mdx>
    <mdx n="0" f="v">
      <t c="3" si="227">
        <n x="225"/>
        <n x="293"/>
        <n x="13"/>
      </t>
    </mdx>
    <mdx n="0" f="v">
      <t c="3" si="227">
        <n x="225"/>
        <n x="438"/>
        <n x="13"/>
      </t>
    </mdx>
    <mdx n="0" f="v">
      <t c="3" si="227">
        <n x="225"/>
        <n x="452"/>
        <n x="13"/>
      </t>
    </mdx>
    <mdx n="0" f="v">
      <t c="3" si="227">
        <n x="225"/>
        <n x="276"/>
        <n x="13"/>
      </t>
    </mdx>
    <mdx n="0" f="v">
      <t c="3" si="227">
        <n x="225"/>
        <n x="453"/>
        <n x="13"/>
      </t>
    </mdx>
    <mdx n="0" f="v">
      <t c="3" si="227">
        <n x="225"/>
        <n x="454"/>
        <n x="13"/>
      </t>
    </mdx>
    <mdx n="0" f="v">
      <t c="3" si="227">
        <n x="225"/>
        <n x="455"/>
        <n x="13"/>
      </t>
    </mdx>
    <mdx n="0" f="v">
      <t c="3" si="227">
        <n x="225"/>
        <n x="456"/>
        <n x="13"/>
      </t>
    </mdx>
    <mdx n="0" f="v">
      <t c="3" si="227">
        <n x="225"/>
        <n x="346"/>
        <n x="13"/>
      </t>
    </mdx>
    <mdx n="0" f="v">
      <t c="3" si="227">
        <n x="225"/>
        <n x="448"/>
        <n x="13"/>
      </t>
    </mdx>
    <mdx n="0" f="v">
      <t c="3" si="227">
        <n x="225"/>
        <n x="449"/>
        <n x="13"/>
      </t>
    </mdx>
    <mdx n="0" f="v">
      <t c="3" si="227">
        <n x="225"/>
        <n x="450"/>
        <n x="13"/>
      </t>
    </mdx>
    <mdx n="0" f="v">
      <t c="3" si="227">
        <n x="225"/>
        <n x="441"/>
        <n x="13"/>
      </t>
    </mdx>
    <mdx n="0" f="v">
      <t c="3" si="227">
        <n x="225"/>
        <n x="447"/>
        <n x="13"/>
      </t>
    </mdx>
    <mdx n="0" f="v">
      <t c="3" si="227">
        <n x="225"/>
        <n x="459"/>
        <n x="13"/>
      </t>
    </mdx>
    <mdx n="0" f="v">
      <t c="3" si="227">
        <n x="225"/>
        <n x="461"/>
        <n x="13"/>
      </t>
    </mdx>
    <mdx n="0" f="v">
      <t c="3" si="227">
        <n x="225"/>
        <n x="462"/>
        <n x="13"/>
      </t>
    </mdx>
    <mdx n="0" f="v">
      <t c="3" si="227">
        <n x="225"/>
        <n x="463"/>
        <n x="13"/>
      </t>
    </mdx>
    <mdx n="0" f="v">
      <t c="3" si="227">
        <n x="225"/>
        <n x="464"/>
        <n x="13"/>
      </t>
    </mdx>
    <mdx n="0" f="v">
      <t c="3" si="227">
        <n x="225"/>
        <n x="465"/>
        <n x="13"/>
      </t>
    </mdx>
    <mdx n="0" f="v">
      <t c="3" si="227">
        <n x="225"/>
        <n x="466"/>
        <n x="13"/>
      </t>
    </mdx>
    <mdx n="0" f="v">
      <t c="3" si="227">
        <n x="225"/>
        <n x="467"/>
        <n x="13"/>
      </t>
    </mdx>
    <mdx n="0" f="v">
      <t c="3" si="227">
        <n x="225"/>
        <n x="474"/>
        <n x="13"/>
      </t>
    </mdx>
    <mdx n="0" f="v">
      <t c="3" si="227">
        <n x="225"/>
        <n x="451"/>
        <n x="13"/>
      </t>
    </mdx>
    <mdx n="0" f="v">
      <t c="3" si="227">
        <n x="225"/>
        <n x="457"/>
        <n x="13"/>
      </t>
    </mdx>
    <mdx n="0" f="v">
      <t c="3" si="227">
        <n x="225"/>
        <n x="458"/>
        <n x="13"/>
      </t>
    </mdx>
    <mdx n="0" f="v">
      <t c="3" si="227">
        <n x="225"/>
        <n x="473"/>
        <n x="13"/>
      </t>
    </mdx>
    <mdx n="0" f="v">
      <t c="3" si="227">
        <n x="225"/>
        <n x="475"/>
        <n x="13"/>
      </t>
    </mdx>
    <mdx n="0" f="v">
      <t c="3" si="227">
        <n x="225"/>
        <n x="476"/>
        <n x="13"/>
      </t>
    </mdx>
    <mdx n="0" f="v">
      <t c="3" si="227">
        <n x="225"/>
        <n x="471"/>
        <n x="13"/>
      </t>
    </mdx>
    <mdx n="0" f="v">
      <t c="3" si="227">
        <n x="225"/>
        <n x="460"/>
        <n x="13"/>
      </t>
    </mdx>
    <mdx n="0" f="v">
      <t c="3" si="227">
        <n x="225"/>
        <n x="468"/>
        <n x="13"/>
      </t>
    </mdx>
    <mdx n="0" f="v">
      <t c="3" si="227">
        <n x="225"/>
        <n x="469"/>
        <n x="13"/>
      </t>
    </mdx>
    <mdx n="0" f="v">
      <t c="3" si="227">
        <n x="225"/>
        <n x="470"/>
        <n x="13"/>
      </t>
    </mdx>
    <mdx n="0" f="v">
      <t c="3" si="227">
        <n x="225"/>
        <n x="487"/>
        <n x="13"/>
      </t>
    </mdx>
    <mdx n="0" f="v">
      <t c="3" si="227">
        <n x="225"/>
        <n x="472"/>
        <n x="13"/>
      </t>
    </mdx>
    <mdx n="0" f="v">
      <t c="3" si="227">
        <n x="225"/>
        <n x="480"/>
        <n x="13"/>
      </t>
    </mdx>
    <mdx n="0" f="v">
      <t c="3" si="227">
        <n x="225"/>
        <n x="481"/>
        <n x="13"/>
      </t>
    </mdx>
    <mdx n="0" f="v">
      <t c="3" si="227">
        <n x="225"/>
        <n x="483"/>
        <n x="13"/>
      </t>
    </mdx>
    <mdx n="0" f="v">
      <t c="3" si="227">
        <n x="225"/>
        <n x="477"/>
        <n x="13"/>
      </t>
    </mdx>
    <mdx n="0" f="v">
      <t c="3" si="227">
        <n x="225"/>
        <n x="478"/>
        <n x="13"/>
      </t>
    </mdx>
    <mdx n="0" f="v">
      <t c="3" si="227">
        <n x="225"/>
        <n x="479"/>
        <n x="13"/>
      </t>
    </mdx>
    <mdx n="0" f="v">
      <t c="3" si="227">
        <n x="225"/>
        <n x="484"/>
        <n x="13"/>
      </t>
    </mdx>
    <mdx n="0" f="v">
      <t c="3" si="227">
        <n x="225"/>
        <n x="485"/>
        <n x="13"/>
      </t>
    </mdx>
    <mdx n="0" f="v">
      <t c="3" si="227">
        <n x="225"/>
        <n x="486"/>
        <n x="13"/>
      </t>
    </mdx>
    <mdx n="0" f="v">
      <t c="3" si="227">
        <n x="225"/>
        <n x="491"/>
        <n x="13"/>
      </t>
    </mdx>
    <mdx n="0" f="v">
      <t c="3" si="227">
        <n x="225"/>
        <n x="488"/>
        <n x="13"/>
      </t>
    </mdx>
    <mdx n="0" f="v">
      <t c="3" si="227">
        <n x="225"/>
        <n x="489"/>
        <n x="13"/>
      </t>
    </mdx>
    <mdx n="0" f="v">
      <t c="3" si="227">
        <n x="225"/>
        <n x="482"/>
        <n x="13"/>
      </t>
    </mdx>
    <mdx n="0" f="v">
      <t c="3" si="227">
        <n x="225"/>
        <n x="494"/>
        <n x="13"/>
      </t>
    </mdx>
    <mdx n="0" f="v">
      <t c="3" si="227">
        <n x="225"/>
        <n x="495"/>
        <n x="13"/>
      </t>
    </mdx>
    <mdx n="0" f="v">
      <t c="3" si="227">
        <n x="225"/>
        <n x="496"/>
        <n x="13"/>
      </t>
    </mdx>
    <mdx n="0" f="v">
      <t c="3" si="227">
        <n x="225"/>
        <n x="490"/>
        <n x="13"/>
      </t>
    </mdx>
    <mdx n="0" f="v">
      <t c="3" si="227">
        <n x="225"/>
        <n x="492"/>
        <n x="13"/>
      </t>
    </mdx>
    <mdx n="0" f="v">
      <t c="3" si="227">
        <n x="225"/>
        <n x="493"/>
        <n x="13"/>
      </t>
    </mdx>
    <mdx n="0" f="v">
      <t c="3" si="227">
        <n x="225"/>
        <n x="504"/>
        <n x="13"/>
      </t>
    </mdx>
    <mdx n="0" f="v">
      <t c="3" si="227">
        <n x="225"/>
        <n x="500"/>
        <n x="13"/>
      </t>
    </mdx>
    <mdx n="0" f="v">
      <t c="3" si="227">
        <n x="225"/>
        <n x="501"/>
        <n x="13"/>
      </t>
    </mdx>
    <mdx n="0" f="v">
      <t c="3" si="227">
        <n x="225"/>
        <n x="502"/>
        <n x="13"/>
      </t>
    </mdx>
    <mdx n="0" f="v">
      <t c="3" si="227">
        <n x="225"/>
        <n x="503"/>
        <n x="13"/>
      </t>
    </mdx>
    <mdx n="0" f="v">
      <t c="3" si="227">
        <n x="225"/>
        <n x="508"/>
        <n x="13"/>
      </t>
    </mdx>
    <mdx n="0" f="v">
      <t c="3" si="227">
        <n x="225"/>
        <n x="497"/>
        <n x="13"/>
      </t>
    </mdx>
    <mdx n="0" f="v">
      <t c="3" si="227">
        <n x="225"/>
        <n x="498"/>
        <n x="13"/>
      </t>
    </mdx>
    <mdx n="0" f="v">
      <t c="3" si="227">
        <n x="225"/>
        <n x="499"/>
        <n x="13"/>
      </t>
    </mdx>
    <mdx n="0" f="v">
      <t c="3" si="227">
        <n x="225"/>
        <n x="509"/>
        <n x="13"/>
      </t>
    </mdx>
    <mdx n="0" f="v">
      <t c="3" si="227">
        <n x="225"/>
        <n x="507"/>
        <n x="13"/>
      </t>
    </mdx>
    <mdx n="0" f="v">
      <t c="3" si="227">
        <n x="225"/>
        <n x="505"/>
        <n x="13"/>
      </t>
    </mdx>
    <mdx n="0" f="v">
      <t c="3" si="227">
        <n x="225"/>
        <n x="506"/>
        <n x="13"/>
      </t>
    </mdx>
    <mdx n="0" f="v">
      <t c="3" si="227">
        <n x="225"/>
        <n x="513"/>
        <n x="13"/>
      </t>
    </mdx>
    <mdx n="0" f="v">
      <t c="3" si="227">
        <n x="225"/>
        <n x="514"/>
        <n x="13"/>
      </t>
    </mdx>
    <mdx n="0" f="v">
      <t c="3" si="227">
        <n x="225"/>
        <n x="515"/>
        <n x="13"/>
      </t>
    </mdx>
    <mdx n="0" f="v">
      <t c="3" si="227">
        <n x="225"/>
        <n x="519"/>
        <n x="13"/>
      </t>
    </mdx>
    <mdx n="0" f="v">
      <t c="3" si="227">
        <n x="225"/>
        <n x="516"/>
        <n x="13"/>
      </t>
    </mdx>
    <mdx n="0" f="v">
      <t c="3" si="227">
        <n x="225"/>
        <n x="510"/>
        <n x="13"/>
      </t>
    </mdx>
    <mdx n="0" f="v">
      <t c="3" si="227">
        <n x="225"/>
        <n x="511"/>
        <n x="13"/>
      </t>
    </mdx>
    <mdx n="0" f="v">
      <t c="3" si="227">
        <n x="225"/>
        <n x="512"/>
        <n x="13"/>
      </t>
    </mdx>
    <mdx n="0" f="v">
      <t c="3" si="227">
        <n x="225"/>
        <n x="525"/>
        <n x="13"/>
      </t>
    </mdx>
    <mdx n="0" f="v">
      <t c="3" si="227">
        <n x="225"/>
        <n x="520"/>
        <n x="13"/>
      </t>
    </mdx>
    <mdx n="0" f="v">
      <t c="3" si="227">
        <n x="225"/>
        <n x="521"/>
        <n x="13"/>
      </t>
    </mdx>
    <mdx n="0" f="v">
      <t c="3" si="227">
        <n x="225"/>
        <n x="526"/>
        <n x="13"/>
      </t>
    </mdx>
    <mdx n="0" f="v">
      <t c="3" si="227">
        <n x="225"/>
        <n x="517"/>
        <n x="13"/>
      </t>
    </mdx>
    <mdx n="0" f="v">
      <t c="3" si="227">
        <n x="225"/>
        <n x="518"/>
        <n x="13"/>
      </t>
    </mdx>
    <mdx n="0" f="v">
      <t c="3" si="227">
        <n x="225"/>
        <n x="522"/>
        <n x="13"/>
      </t>
    </mdx>
    <mdx n="0" f="v">
      <t c="3" si="227">
        <n x="225"/>
        <n x="524"/>
        <n x="13"/>
      </t>
    </mdx>
    <mdx n="0" f="v">
      <t c="3" si="227">
        <n x="225"/>
        <n x="523"/>
        <n x="13"/>
      </t>
    </mdx>
    <mdx n="0" f="v">
      <t c="3" si="227">
        <n x="225"/>
        <n x="528"/>
        <n x="13"/>
      </t>
    </mdx>
    <mdx n="0" f="v">
      <t c="3" si="227">
        <n x="225"/>
        <n x="529"/>
        <n x="13"/>
      </t>
    </mdx>
    <mdx n="0" f="v">
      <t c="3" si="227">
        <n x="225"/>
        <n x="531"/>
        <n x="13"/>
      </t>
    </mdx>
    <mdx n="0" f="v">
      <t c="3" si="227">
        <n x="225"/>
        <n x="527"/>
        <n x="13"/>
      </t>
    </mdx>
    <mdx n="0" f="v">
      <t c="3" si="227">
        <n x="225"/>
        <n x="532"/>
        <n x="13"/>
      </t>
    </mdx>
    <mdx n="0" f="v">
      <t c="3" si="227">
        <n x="225"/>
        <n x="530"/>
        <n x="13"/>
      </t>
    </mdx>
    <mdx n="0" f="v">
      <t c="3" si="227">
        <n x="225"/>
        <n x="533"/>
        <n x="13"/>
      </t>
    </mdx>
    <mdx n="0" f="v">
      <t c="3" si="227">
        <n x="225"/>
        <n x="534"/>
        <n x="13"/>
      </t>
    </mdx>
    <mdx n="0" f="v">
      <t c="3" si="227">
        <n x="225"/>
        <n x="535"/>
        <n x="13"/>
      </t>
    </mdx>
    <mdx n="0" f="v">
      <t c="3" si="227">
        <n x="225"/>
        <n x="537"/>
        <n x="13"/>
      </t>
    </mdx>
    <mdx n="0" f="v">
      <t c="3" si="227">
        <n x="225"/>
        <n x="536"/>
        <n x="13"/>
      </t>
    </mdx>
    <mdx n="0" f="v">
      <t c="3" si="227">
        <n x="225"/>
        <n x="538"/>
        <n x="13"/>
      </t>
    </mdx>
    <mdx n="0" f="v">
      <t c="3" si="227">
        <n x="225"/>
        <n x="539"/>
        <n x="13"/>
      </t>
    </mdx>
    <mdx n="0" f="v">
      <t c="3" si="227">
        <n x="225"/>
        <n x="540"/>
        <n x="13"/>
      </t>
    </mdx>
    <mdx n="0" f="v">
      <t c="3" si="227">
        <n x="225"/>
        <n x="543"/>
        <n x="13"/>
      </t>
    </mdx>
    <mdx n="0" f="v">
      <t c="3" si="227">
        <n x="225"/>
        <n x="541"/>
        <n x="13"/>
      </t>
    </mdx>
    <mdx n="0" f="v">
      <t c="3" si="227">
        <n x="225"/>
        <n x="544"/>
        <n x="13"/>
      </t>
    </mdx>
    <mdx n="0" f="v">
      <t c="3" si="227">
        <n x="225"/>
        <n x="545"/>
        <n x="13"/>
      </t>
    </mdx>
    <mdx n="0" f="v">
      <t c="3" si="227">
        <n x="225"/>
        <n x="542"/>
        <n x="13"/>
      </t>
    </mdx>
    <mdx n="0" f="v">
      <t c="3" si="227">
        <n x="225"/>
        <n x="546"/>
        <n x="13"/>
      </t>
    </mdx>
    <mdx n="0" f="v">
      <t c="3" si="227">
        <n x="225"/>
        <n x="272"/>
        <n x="220"/>
      </t>
    </mdx>
    <mdx n="0" f="v">
      <t c="3" si="227">
        <n x="225"/>
        <n x="273"/>
        <n x="220"/>
      </t>
    </mdx>
    <mdx n="0" f="v">
      <t c="3" si="227">
        <n x="225"/>
        <n x="271"/>
        <n x="220"/>
      </t>
    </mdx>
    <mdx n="0" f="v">
      <t c="3" si="227">
        <n x="225"/>
        <n x="270"/>
        <n x="220"/>
      </t>
    </mdx>
    <mdx n="0" f="v">
      <t c="3" si="227">
        <n x="225"/>
        <n x="268"/>
        <n x="220"/>
      </t>
    </mdx>
    <mdx n="0" f="v">
      <t c="3" si="227">
        <n x="225"/>
        <n x="355"/>
        <n x="220"/>
      </t>
    </mdx>
    <mdx n="0" f="v">
      <t c="3" si="227">
        <n x="225"/>
        <n x="356"/>
        <n x="220"/>
      </t>
    </mdx>
    <mdx n="0" f="v">
      <t c="3" si="227">
        <n x="225"/>
        <n x="357"/>
        <n x="220"/>
      </t>
    </mdx>
    <mdx n="0" f="v">
      <t c="3" si="227">
        <n x="225"/>
        <n x="358"/>
        <n x="220"/>
      </t>
    </mdx>
    <mdx n="0" f="v">
      <t c="3" si="227">
        <n x="225"/>
        <n x="359"/>
        <n x="220"/>
      </t>
    </mdx>
    <mdx n="0" f="v">
      <t c="3" si="227">
        <n x="225"/>
        <n x="360"/>
        <n x="220"/>
      </t>
    </mdx>
    <mdx n="0" f="v">
      <t c="3" si="227">
        <n x="225"/>
        <n x="361"/>
        <n x="220"/>
      </t>
    </mdx>
    <mdx n="0" f="v">
      <t c="3" si="227">
        <n x="225"/>
        <n x="254"/>
        <n x="220"/>
      </t>
    </mdx>
    <mdx n="0" f="v">
      <t c="3" si="227">
        <n x="225"/>
        <n x="283"/>
        <n x="220"/>
      </t>
    </mdx>
    <mdx n="0" f="v">
      <t c="3" si="227">
        <n x="225"/>
        <n x="547"/>
        <n x="220"/>
      </t>
    </mdx>
    <mdx n="0" f="v">
      <t c="3" si="227">
        <n x="225"/>
        <n x="362"/>
        <n x="220"/>
      </t>
    </mdx>
    <mdx n="0" f="v">
      <t c="3" si="227">
        <n x="225"/>
        <n x="363"/>
        <n x="220"/>
      </t>
    </mdx>
    <mdx n="0" f="v">
      <t c="3" si="227">
        <n x="225"/>
        <n x="364"/>
        <n x="220"/>
      </t>
    </mdx>
    <mdx n="0" f="v">
      <t c="3" si="227">
        <n x="225"/>
        <n x="548"/>
        <n x="220"/>
      </t>
    </mdx>
    <mdx n="0" f="v">
      <t c="3" si="227">
        <n x="225"/>
        <n x="365"/>
        <n x="220"/>
      </t>
    </mdx>
    <mdx n="0" f="v">
      <t c="3" si="227">
        <n x="225"/>
        <n x="366"/>
        <n x="220"/>
      </t>
    </mdx>
    <mdx n="0" f="v">
      <t c="3" si="227">
        <n x="225"/>
        <n x="367"/>
        <n x="220"/>
      </t>
    </mdx>
    <mdx n="0" f="v">
      <t c="3" si="227">
        <n x="225"/>
        <n x="368"/>
        <n x="220"/>
      </t>
    </mdx>
    <mdx n="0" f="v">
      <t c="3" si="227">
        <n x="225"/>
        <n x="369"/>
        <n x="220"/>
      </t>
    </mdx>
    <mdx n="0" f="v">
      <t c="3" si="227">
        <n x="225"/>
        <n x="307"/>
        <n x="220"/>
      </t>
    </mdx>
    <mdx n="0" f="v">
      <t c="3" si="227">
        <n x="225"/>
        <n x="370"/>
        <n x="220"/>
      </t>
    </mdx>
    <mdx n="0" f="v">
      <t c="3" si="227">
        <n x="225"/>
        <n x="371"/>
        <n x="220"/>
      </t>
    </mdx>
    <mdx n="0" f="v">
      <t c="3" si="227">
        <n x="225"/>
        <n x="372"/>
        <n x="220"/>
      </t>
    </mdx>
    <mdx n="0" f="v">
      <t c="3" si="227">
        <n x="225"/>
        <n x="373"/>
        <n x="220"/>
      </t>
    </mdx>
    <mdx n="0" f="v">
      <t c="3" si="227">
        <n x="225"/>
        <n x="374"/>
        <n x="220"/>
      </t>
    </mdx>
    <mdx n="0" f="v">
      <t c="3" si="227">
        <n x="225"/>
        <n x="375"/>
        <n x="220"/>
      </t>
    </mdx>
    <mdx n="0" f="v">
      <t c="3" si="227">
        <n x="225"/>
        <n x="281"/>
        <n x="220"/>
      </t>
    </mdx>
    <mdx n="0" f="v">
      <t c="3" si="227">
        <n x="225"/>
        <n x="376"/>
        <n x="220"/>
      </t>
    </mdx>
    <mdx n="0" f="v">
      <t c="3" si="227">
        <n x="225"/>
        <n x="377"/>
        <n x="220"/>
      </t>
    </mdx>
    <mdx n="0" f="v">
      <t c="3" si="227">
        <n x="225"/>
        <n x="280"/>
        <n x="220"/>
      </t>
    </mdx>
    <mdx n="0" f="v">
      <t c="3" si="227">
        <n x="225"/>
        <n x="311"/>
        <n x="220"/>
      </t>
    </mdx>
    <mdx n="0" f="v">
      <t c="3" si="227">
        <n x="225"/>
        <n x="378"/>
        <n x="220"/>
      </t>
    </mdx>
    <mdx n="0" f="v">
      <t c="3" si="227">
        <n x="225"/>
        <n x="379"/>
        <n x="220"/>
      </t>
    </mdx>
    <mdx n="0" f="v">
      <t c="3" si="227">
        <n x="225"/>
        <n x="380"/>
        <n x="220"/>
      </t>
    </mdx>
    <mdx n="0" f="v">
      <t c="3" si="227">
        <n x="225"/>
        <n x="381"/>
        <n x="220"/>
      </t>
    </mdx>
    <mdx n="0" f="v">
      <t c="3" si="227">
        <n x="225"/>
        <n x="382"/>
        <n x="220"/>
      </t>
    </mdx>
    <mdx n="0" f="v">
      <t c="3" si="227">
        <n x="225"/>
        <n x="304"/>
        <n x="220"/>
      </t>
    </mdx>
    <mdx n="0" f="v">
      <t c="3" si="227">
        <n x="225"/>
        <n x="383"/>
        <n x="220"/>
      </t>
    </mdx>
    <mdx n="0" f="v">
      <t c="3" si="227">
        <n x="225"/>
        <n x="384"/>
        <n x="220"/>
      </t>
    </mdx>
    <mdx n="0" f="v">
      <t c="3" si="227">
        <n x="225"/>
        <n x="385"/>
        <n x="220"/>
      </t>
    </mdx>
    <mdx n="0" f="v">
      <t c="3" si="227">
        <n x="225"/>
        <n x="386"/>
        <n x="220"/>
      </t>
    </mdx>
    <mdx n="0" f="v">
      <t c="3" si="227">
        <n x="225"/>
        <n x="387"/>
        <n x="220"/>
      </t>
    </mdx>
    <mdx n="0" f="v">
      <t c="3" si="227">
        <n x="225"/>
        <n x="388"/>
        <n x="220"/>
      </t>
    </mdx>
    <mdx n="0" f="v">
      <t c="3" si="227">
        <n x="225"/>
        <n x="389"/>
        <n x="220"/>
      </t>
    </mdx>
    <mdx n="0" f="v">
      <t c="3" si="227">
        <n x="225"/>
        <n x="390"/>
        <n x="220"/>
      </t>
    </mdx>
    <mdx n="0" f="v">
      <t c="3" si="227">
        <n x="225"/>
        <n x="393"/>
        <n x="220"/>
      </t>
    </mdx>
    <mdx n="0" f="v">
      <t c="3" si="227">
        <n x="225"/>
        <n x="394"/>
        <n x="220"/>
      </t>
    </mdx>
    <mdx n="0" f="v">
      <t c="3" si="227">
        <n x="225"/>
        <n x="395"/>
        <n x="220"/>
      </t>
    </mdx>
    <mdx n="0" f="v">
      <t c="3" si="227">
        <n x="225"/>
        <n x="278"/>
        <n x="220"/>
      </t>
    </mdx>
    <mdx n="0" f="v">
      <t c="3" si="227">
        <n x="225"/>
        <n x="396"/>
        <n x="220"/>
      </t>
    </mdx>
    <mdx n="0" f="v">
      <t c="3" si="227">
        <n x="225"/>
        <n x="397"/>
        <n x="220"/>
      </t>
    </mdx>
    <mdx n="0" f="v">
      <t c="3" si="227">
        <n x="225"/>
        <n x="398"/>
        <n x="220"/>
      </t>
    </mdx>
    <mdx n="0" f="v">
      <t c="3" si="227">
        <n x="225"/>
        <n x="392"/>
        <n x="220"/>
      </t>
    </mdx>
    <mdx n="0" f="v">
      <t c="3" si="227">
        <n x="225"/>
        <n x="404"/>
        <n x="220"/>
      </t>
    </mdx>
    <mdx n="0" f="v">
      <t c="3" si="227">
        <n x="225"/>
        <n x="405"/>
        <n x="220"/>
      </t>
    </mdx>
    <mdx n="0" f="v">
      <t c="3" si="227">
        <n x="225"/>
        <n x="406"/>
        <n x="220"/>
      </t>
    </mdx>
    <mdx n="0" f="v">
      <t c="3" si="227">
        <n x="225"/>
        <n x="407"/>
        <n x="220"/>
      </t>
    </mdx>
    <mdx n="0" f="v">
      <t c="3" si="227">
        <n x="225"/>
        <n x="408"/>
        <n x="220"/>
      </t>
    </mdx>
    <mdx n="0" f="v">
      <t c="3" si="227">
        <n x="225"/>
        <n x="409"/>
        <n x="220"/>
      </t>
    </mdx>
    <mdx n="0" f="v">
      <t c="3" si="227">
        <n x="225"/>
        <n x="410"/>
        <n x="220"/>
      </t>
    </mdx>
    <mdx n="0" f="v">
      <t c="3" si="227">
        <n x="225"/>
        <n x="391"/>
        <n x="220"/>
      </t>
    </mdx>
    <mdx n="0" f="v">
      <t c="3" si="227">
        <n x="225"/>
        <n x="399"/>
        <n x="220"/>
      </t>
    </mdx>
    <mdx n="0" f="v">
      <t c="3" si="227">
        <n x="225"/>
        <n x="400"/>
        <n x="220"/>
      </t>
    </mdx>
    <mdx n="0" f="v">
      <t c="3" si="227">
        <n x="225"/>
        <n x="401"/>
        <n x="220"/>
      </t>
    </mdx>
    <mdx n="0" f="v">
      <t c="3" si="227">
        <n x="225"/>
        <n x="402"/>
        <n x="220"/>
      </t>
    </mdx>
    <mdx n="0" f="v">
      <t c="3" si="227">
        <n x="225"/>
        <n x="277"/>
        <n x="220"/>
      </t>
    </mdx>
    <mdx n="0" f="v">
      <t c="3" si="227">
        <n x="225"/>
        <n x="417"/>
        <n x="220"/>
      </t>
    </mdx>
    <mdx n="0" f="v">
      <t c="3" si="227">
        <n x="225"/>
        <n x="411"/>
        <n x="220"/>
      </t>
    </mdx>
    <mdx n="0" f="v">
      <t c="3" si="227">
        <n x="225"/>
        <n x="418"/>
        <n x="220"/>
      </t>
    </mdx>
    <mdx n="0" f="v">
      <t c="3" si="227">
        <n x="225"/>
        <n x="419"/>
        <n x="220"/>
      </t>
    </mdx>
    <mdx n="0" f="v">
      <t c="3" si="227">
        <n x="225"/>
        <n x="420"/>
        <n x="220"/>
      </t>
    </mdx>
    <mdx n="0" f="v">
      <t c="3" si="227">
        <n x="225"/>
        <n x="301"/>
        <n x="220"/>
      </t>
    </mdx>
    <mdx n="0" f="v">
      <t c="3" si="227">
        <n x="225"/>
        <n x="299"/>
        <n x="220"/>
      </t>
    </mdx>
    <mdx n="0" f="v">
      <t c="3" si="227">
        <n x="225"/>
        <n x="297"/>
        <n x="220"/>
      </t>
    </mdx>
    <mdx n="0" f="v">
      <t c="3" si="227">
        <n x="225"/>
        <n x="421"/>
        <n x="220"/>
      </t>
    </mdx>
    <mdx n="0" f="v">
      <t c="3" si="227">
        <n x="225"/>
        <n x="403"/>
        <n x="220"/>
      </t>
    </mdx>
    <mdx n="0" f="v">
      <t c="3" si="227">
        <n x="225"/>
        <n x="412"/>
        <n x="220"/>
      </t>
    </mdx>
    <mdx n="0" f="v">
      <t c="3" si="227">
        <n x="225"/>
        <n x="413"/>
        <n x="220"/>
      </t>
    </mdx>
    <mdx n="0" f="v">
      <t c="3" si="227">
        <n x="225"/>
        <n x="414"/>
        <n x="220"/>
      </t>
    </mdx>
    <mdx n="0" f="v">
      <t c="3" si="227">
        <n x="225"/>
        <n x="415"/>
        <n x="220"/>
      </t>
    </mdx>
    <mdx n="0" f="v">
      <t c="3" si="227">
        <n x="225"/>
        <n x="416"/>
        <n x="220"/>
      </t>
    </mdx>
    <mdx n="0" f="v">
      <t c="3" si="227">
        <n x="225"/>
        <n x="427"/>
        <n x="220"/>
      </t>
    </mdx>
    <mdx n="0" f="v">
      <t c="3" si="227">
        <n x="225"/>
        <n x="422"/>
        <n x="220"/>
      </t>
    </mdx>
    <mdx n="0" f="v">
      <t c="3" si="227">
        <n x="225"/>
        <n x="329"/>
        <n x="220"/>
      </t>
    </mdx>
    <mdx n="0" f="v">
      <t c="3" si="227">
        <n x="225"/>
        <n x="428"/>
        <n x="220"/>
      </t>
    </mdx>
    <mdx n="0" f="v">
      <t c="3" si="227">
        <n x="225"/>
        <n x="328"/>
        <n x="220"/>
      </t>
    </mdx>
    <mdx n="0" f="v">
      <t c="3" si="227">
        <n x="225"/>
        <n x="429"/>
        <n x="220"/>
      </t>
    </mdx>
    <mdx n="0" f="v">
      <t c="3" si="227">
        <n x="225"/>
        <n x="430"/>
        <n x="220"/>
      </t>
    </mdx>
    <mdx n="0" f="v">
      <t c="3" si="227">
        <n x="225"/>
        <n x="431"/>
        <n x="220"/>
      </t>
    </mdx>
    <mdx n="0" f="v">
      <t c="3" si="227">
        <n x="225"/>
        <n x="432"/>
        <n x="220"/>
      </t>
    </mdx>
    <mdx n="0" f="v">
      <t c="3" si="227">
        <n x="225"/>
        <n x="423"/>
        <n x="220"/>
      </t>
    </mdx>
    <mdx n="0" f="v">
      <t c="3" si="227">
        <n x="225"/>
        <n x="424"/>
        <n x="220"/>
      </t>
    </mdx>
    <mdx n="0" f="v">
      <t c="3" si="227">
        <n x="225"/>
        <n x="425"/>
        <n x="220"/>
      </t>
    </mdx>
    <mdx n="0" f="v">
      <t c="3" si="227">
        <n x="225"/>
        <n x="348"/>
        <n x="220"/>
      </t>
    </mdx>
    <mdx n="0" f="v">
      <t c="3" si="227">
        <n x="225"/>
        <n x="327"/>
        <n x="220"/>
      </t>
    </mdx>
    <mdx n="0" f="v">
      <t c="3" si="227">
        <n x="225"/>
        <n x="426"/>
        <n x="220"/>
      </t>
    </mdx>
    <mdx n="0" f="v">
      <t c="3" si="227">
        <n x="225"/>
        <n x="433"/>
        <n x="220"/>
      </t>
    </mdx>
    <mdx n="0" f="v">
      <t c="3" si="227">
        <n x="225"/>
        <n x="350"/>
        <n x="220"/>
      </t>
    </mdx>
    <mdx n="0" f="v">
      <t c="3" si="227">
        <n x="225"/>
        <n x="439"/>
        <n x="220"/>
      </t>
    </mdx>
    <mdx n="0" f="v">
      <t c="3" si="227">
        <n x="225"/>
        <n x="440"/>
        <n x="220"/>
      </t>
    </mdx>
    <mdx n="0" f="v">
      <t c="3" si="227">
        <n x="225"/>
        <n x="442"/>
        <n x="220"/>
      </t>
    </mdx>
    <mdx n="0" f="v">
      <t c="3" si="227">
        <n x="225"/>
        <n x="443"/>
        <n x="220"/>
      </t>
    </mdx>
    <mdx n="0" f="v">
      <t c="3" si="227">
        <n x="225"/>
        <n x="444"/>
        <n x="220"/>
      </t>
    </mdx>
    <mdx n="0" f="v">
      <t c="3" si="227">
        <n x="225"/>
        <n x="445"/>
        <n x="220"/>
      </t>
    </mdx>
    <mdx n="0" f="v">
      <t c="3" si="227">
        <n x="225"/>
        <n x="446"/>
        <n x="220"/>
      </t>
    </mdx>
    <mdx n="0" f="v">
      <t c="3" si="227">
        <n x="225"/>
        <n x="434"/>
        <n x="220"/>
      </t>
    </mdx>
    <mdx n="0" f="v">
      <t c="3" si="227">
        <n x="225"/>
        <n x="438"/>
        <n x="220"/>
      </t>
    </mdx>
    <mdx n="0" f="v">
      <t c="3" si="227">
        <n x="225"/>
        <n x="326"/>
        <n x="220"/>
      </t>
    </mdx>
    <mdx n="0" f="v">
      <t c="3" si="227">
        <n x="225"/>
        <n x="435"/>
        <n x="220"/>
      </t>
    </mdx>
    <mdx n="0" f="v">
      <t c="3" si="227">
        <n x="225"/>
        <n x="436"/>
        <n x="220"/>
      </t>
    </mdx>
    <mdx n="0" f="v">
      <t c="3" si="227">
        <n x="225"/>
        <n x="437"/>
        <n x="220"/>
      </t>
    </mdx>
    <mdx n="0" f="v">
      <t c="3" si="227">
        <n x="225"/>
        <n x="294"/>
        <n x="220"/>
      </t>
    </mdx>
    <mdx n="0" f="v">
      <t c="3" si="227">
        <n x="225"/>
        <n x="293"/>
        <n x="220"/>
      </t>
    </mdx>
    <mdx n="0" f="v">
      <t c="3" si="227">
        <n x="225"/>
        <n x="452"/>
        <n x="220"/>
      </t>
    </mdx>
    <mdx n="0" f="v">
      <t c="3" si="227">
        <n x="225"/>
        <n x="276"/>
        <n x="220"/>
      </t>
    </mdx>
    <mdx n="0" f="v">
      <t c="3" si="227">
        <n x="225"/>
        <n x="453"/>
        <n x="220"/>
      </t>
    </mdx>
    <mdx n="0" f="v">
      <t c="3" si="227">
        <n x="225"/>
        <n x="454"/>
        <n x="220"/>
      </t>
    </mdx>
    <mdx n="0" f="v">
      <t c="3" si="227">
        <n x="225"/>
        <n x="455"/>
        <n x="220"/>
      </t>
    </mdx>
    <mdx n="0" f="v">
      <t c="3" si="227">
        <n x="225"/>
        <n x="456"/>
        <n x="220"/>
      </t>
    </mdx>
    <mdx n="0" f="v">
      <t c="3" si="227">
        <n x="225"/>
        <n x="346"/>
        <n x="220"/>
      </t>
    </mdx>
    <mdx n="0" f="v">
      <t c="3" si="227">
        <n x="225"/>
        <n x="459"/>
        <n x="220"/>
      </t>
    </mdx>
    <mdx n="0" f="v">
      <t c="3" si="227">
        <n x="225"/>
        <n x="441"/>
        <n x="220"/>
      </t>
    </mdx>
    <mdx n="0" f="v">
      <t c="3" si="227">
        <n x="225"/>
        <n x="447"/>
        <n x="220"/>
      </t>
    </mdx>
    <mdx n="0" f="v">
      <t c="3" si="227">
        <n x="225"/>
        <n x="474"/>
        <n x="220"/>
      </t>
    </mdx>
    <mdx n="0" f="v">
      <t c="3" si="227">
        <n x="225"/>
        <n x="448"/>
        <n x="220"/>
      </t>
    </mdx>
    <mdx n="0" f="v">
      <t c="3" si="227">
        <n x="225"/>
        <n x="449"/>
        <n x="220"/>
      </t>
    </mdx>
    <mdx n="0" f="v">
      <t c="3" si="227">
        <n x="225"/>
        <n x="450"/>
        <n x="220"/>
      </t>
    </mdx>
    <mdx n="0" f="v">
      <t c="3" si="227">
        <n x="225"/>
        <n x="461"/>
        <n x="220"/>
      </t>
    </mdx>
    <mdx n="0" f="v">
      <t c="3" si="227">
        <n x="225"/>
        <n x="462"/>
        <n x="220"/>
      </t>
    </mdx>
    <mdx n="0" f="v">
      <t c="3" si="227">
        <n x="225"/>
        <n x="463"/>
        <n x="220"/>
      </t>
    </mdx>
    <mdx n="0" f="v">
      <t c="3" si="227">
        <n x="225"/>
        <n x="464"/>
        <n x="220"/>
      </t>
    </mdx>
    <mdx n="0" f="v">
      <t c="3" si="227">
        <n x="225"/>
        <n x="465"/>
        <n x="220"/>
      </t>
    </mdx>
    <mdx n="0" f="v">
      <t c="3" si="227">
        <n x="225"/>
        <n x="466"/>
        <n x="220"/>
      </t>
    </mdx>
    <mdx n="0" f="v">
      <t c="3" si="227">
        <n x="225"/>
        <n x="467"/>
        <n x="220"/>
      </t>
    </mdx>
    <mdx n="0" f="v">
      <t c="3" si="227">
        <n x="225"/>
        <n x="451"/>
        <n x="220"/>
      </t>
    </mdx>
    <mdx n="0" f="v">
      <t c="3" si="227">
        <n x="225"/>
        <n x="457"/>
        <n x="220"/>
      </t>
    </mdx>
    <mdx n="0" f="v">
      <t c="3" si="227">
        <n x="225"/>
        <n x="458"/>
        <n x="220"/>
      </t>
    </mdx>
    <mdx n="0" f="v">
      <t c="3" si="227">
        <n x="225"/>
        <n x="473"/>
        <n x="220"/>
      </t>
    </mdx>
    <mdx n="0" f="v">
      <t c="3" si="227">
        <n x="225"/>
        <n x="475"/>
        <n x="220"/>
      </t>
    </mdx>
    <mdx n="0" f="v">
      <t c="3" si="227">
        <n x="225"/>
        <n x="476"/>
        <n x="220"/>
      </t>
    </mdx>
    <mdx n="0" f="v">
      <t c="3" si="227">
        <n x="225"/>
        <n x="471"/>
        <n x="220"/>
      </t>
    </mdx>
    <mdx n="0" f="v">
      <t c="3" si="227">
        <n x="225"/>
        <n x="460"/>
        <n x="220"/>
      </t>
    </mdx>
    <mdx n="0" f="v">
      <t c="3" si="227">
        <n x="225"/>
        <n x="468"/>
        <n x="220"/>
      </t>
    </mdx>
    <mdx n="0" f="v">
      <t c="3" si="227">
        <n x="225"/>
        <n x="469"/>
        <n x="220"/>
      </t>
    </mdx>
    <mdx n="0" f="v">
      <t c="3" si="227">
        <n x="225"/>
        <n x="470"/>
        <n x="220"/>
      </t>
    </mdx>
    <mdx n="0" f="v">
      <t c="3" si="227">
        <n x="225"/>
        <n x="472"/>
        <n x="220"/>
      </t>
    </mdx>
    <mdx n="0" f="v">
      <t c="3" si="227">
        <n x="225"/>
        <n x="480"/>
        <n x="220"/>
      </t>
    </mdx>
    <mdx n="0" f="v">
      <t c="3" si="227">
        <n x="225"/>
        <n x="481"/>
        <n x="220"/>
      </t>
    </mdx>
    <mdx n="0" f="v">
      <t c="3" si="227">
        <n x="225"/>
        <n x="483"/>
        <n x="220"/>
      </t>
    </mdx>
    <mdx n="0" f="v">
      <t c="3" si="227">
        <n x="225"/>
        <n x="487"/>
        <n x="220"/>
      </t>
    </mdx>
    <mdx n="0" f="v">
      <t c="3" si="227">
        <n x="225"/>
        <n x="484"/>
        <n x="220"/>
      </t>
    </mdx>
    <mdx n="0" f="v">
      <t c="3" si="227">
        <n x="225"/>
        <n x="477"/>
        <n x="220"/>
      </t>
    </mdx>
    <mdx n="0" f="v">
      <t c="3" si="227">
        <n x="225"/>
        <n x="478"/>
        <n x="220"/>
      </t>
    </mdx>
    <mdx n="0" f="v">
      <t c="3" si="227">
        <n x="225"/>
        <n x="479"/>
        <n x="220"/>
      </t>
    </mdx>
    <mdx n="0" f="v">
      <t c="3" si="227">
        <n x="225"/>
        <n x="485"/>
        <n x="220"/>
      </t>
    </mdx>
    <mdx n="0" f="v">
      <t c="3" si="227">
        <n x="225"/>
        <n x="486"/>
        <n x="220"/>
      </t>
    </mdx>
    <mdx n="0" f="v">
      <t c="3" si="227">
        <n x="225"/>
        <n x="488"/>
        <n x="220"/>
      </t>
    </mdx>
    <mdx n="0" f="v">
      <t c="3" si="227">
        <n x="225"/>
        <n x="489"/>
        <n x="220"/>
      </t>
    </mdx>
    <mdx n="0" f="v">
      <t c="3" si="227">
        <n x="225"/>
        <n x="482"/>
        <n x="220"/>
      </t>
    </mdx>
    <mdx n="0" f="v">
      <t c="3" si="227">
        <n x="225"/>
        <n x="491"/>
        <n x="220"/>
      </t>
    </mdx>
    <mdx n="0" f="v">
      <t c="3" si="227">
        <n x="225"/>
        <n x="495"/>
        <n x="220"/>
      </t>
    </mdx>
    <mdx n="0" f="v">
      <t c="3" si="227">
        <n x="225"/>
        <n x="496"/>
        <n x="220"/>
      </t>
    </mdx>
    <mdx n="0" f="v">
      <t c="3" si="227">
        <n x="225"/>
        <n x="494"/>
        <n x="220"/>
      </t>
    </mdx>
    <mdx n="0" f="v">
      <t c="3" si="227">
        <n x="225"/>
        <n x="490"/>
        <n x="220"/>
      </t>
    </mdx>
    <mdx n="0" f="v">
      <t c="3" si="227">
        <n x="225"/>
        <n x="492"/>
        <n x="220"/>
      </t>
    </mdx>
    <mdx n="0" f="v">
      <t c="3" si="227">
        <n x="225"/>
        <n x="493"/>
        <n x="220"/>
      </t>
    </mdx>
    <mdx n="0" f="v">
      <t c="3" si="227">
        <n x="225"/>
        <n x="500"/>
        <n x="220"/>
      </t>
    </mdx>
    <mdx n="0" f="v">
      <t c="3" si="227">
        <n x="225"/>
        <n x="501"/>
        <n x="220"/>
      </t>
    </mdx>
    <mdx n="0" f="v">
      <t c="3" si="227">
        <n x="225"/>
        <n x="502"/>
        <n x="220"/>
      </t>
    </mdx>
    <mdx n="0" f="v">
      <t c="3" si="227">
        <n x="225"/>
        <n x="503"/>
        <n x="220"/>
      </t>
    </mdx>
    <mdx n="0" f="v">
      <t c="3" si="227">
        <n x="225"/>
        <n x="497"/>
        <n x="220"/>
      </t>
    </mdx>
    <mdx n="0" f="v">
      <t c="3" si="227">
        <n x="225"/>
        <n x="498"/>
        <n x="220"/>
      </t>
    </mdx>
    <mdx n="0" f="v">
      <t c="3" si="227">
        <n x="225"/>
        <n x="499"/>
        <n x="220"/>
      </t>
    </mdx>
    <mdx n="0" f="v">
      <t c="3" si="227">
        <n x="225"/>
        <n x="508"/>
        <n x="220"/>
      </t>
    </mdx>
    <mdx n="0" f="v">
      <t c="3" si="227">
        <n x="225"/>
        <n x="504"/>
        <n x="220"/>
      </t>
    </mdx>
    <mdx n="0" f="v">
      <t c="3" si="227">
        <n x="225"/>
        <n x="509"/>
        <n x="220"/>
      </t>
    </mdx>
    <mdx n="0" f="v">
      <t c="3" si="227">
        <n x="225"/>
        <n x="507"/>
        <n x="220"/>
      </t>
    </mdx>
    <mdx n="0" f="v">
      <t c="3" si="227">
        <n x="225"/>
        <n x="505"/>
        <n x="220"/>
      </t>
    </mdx>
    <mdx n="0" f="v">
      <t c="3" si="227">
        <n x="225"/>
        <n x="506"/>
        <n x="220"/>
      </t>
    </mdx>
    <mdx n="0" f="v">
      <t c="3" si="227">
        <n x="225"/>
        <n x="513"/>
        <n x="220"/>
      </t>
    </mdx>
    <mdx n="0" f="v">
      <t c="3" si="227">
        <n x="225"/>
        <n x="514"/>
        <n x="220"/>
      </t>
    </mdx>
    <mdx n="0" f="v">
      <t c="3" si="227">
        <n x="225"/>
        <n x="515"/>
        <n x="220"/>
      </t>
    </mdx>
    <mdx n="0" f="v">
      <t c="3" si="227">
        <n x="225"/>
        <n x="510"/>
        <n x="220"/>
      </t>
    </mdx>
    <mdx n="0" f="v">
      <t c="3" si="227">
        <n x="225"/>
        <n x="511"/>
        <n x="220"/>
      </t>
    </mdx>
    <mdx n="0" f="v">
      <t c="3" si="227">
        <n x="225"/>
        <n x="512"/>
        <n x="220"/>
      </t>
    </mdx>
    <mdx n="0" f="v">
      <t c="3" si="227">
        <n x="225"/>
        <n x="516"/>
        <n x="220"/>
      </t>
    </mdx>
    <mdx n="0" f="v">
      <t c="3" si="227">
        <n x="225"/>
        <n x="519"/>
        <n x="220"/>
      </t>
    </mdx>
    <mdx n="0" f="v">
      <t c="3" si="227">
        <n x="225"/>
        <n x="520"/>
        <n x="220"/>
      </t>
    </mdx>
    <mdx n="0" f="v">
      <t c="3" si="227">
        <n x="225"/>
        <n x="521"/>
        <n x="220"/>
      </t>
    </mdx>
    <mdx n="0" f="v">
      <t c="3" si="227">
        <n x="225"/>
        <n x="525"/>
        <n x="220"/>
      </t>
    </mdx>
    <mdx n="0" f="v">
      <t c="3" si="227">
        <n x="225"/>
        <n x="526"/>
        <n x="220"/>
      </t>
    </mdx>
    <mdx n="0" f="v">
      <t c="3" si="227">
        <n x="225"/>
        <n x="517"/>
        <n x="220"/>
      </t>
    </mdx>
    <mdx n="0" f="v">
      <t c="3" si="227">
        <n x="225"/>
        <n x="518"/>
        <n x="220"/>
      </t>
    </mdx>
    <mdx n="0" f="v">
      <t c="3" si="227">
        <n x="225"/>
        <n x="522"/>
        <n x="220"/>
      </t>
    </mdx>
    <mdx n="0" f="v">
      <t c="3" si="227">
        <n x="225"/>
        <n x="524"/>
        <n x="220"/>
      </t>
    </mdx>
    <mdx n="0" f="v">
      <t c="3" si="227">
        <n x="225"/>
        <n x="523"/>
        <n x="220"/>
      </t>
    </mdx>
    <mdx n="0" f="v">
      <t c="3" si="227">
        <n x="225"/>
        <n x="528"/>
        <n x="220"/>
      </t>
    </mdx>
    <mdx n="0" f="v">
      <t c="3" si="227">
        <n x="225"/>
        <n x="529"/>
        <n x="220"/>
      </t>
    </mdx>
    <mdx n="0" f="v">
      <t c="3" si="227">
        <n x="225"/>
        <n x="531"/>
        <n x="220"/>
      </t>
    </mdx>
    <mdx n="0" f="v">
      <t c="3" si="227">
        <n x="225"/>
        <n x="527"/>
        <n x="220"/>
      </t>
    </mdx>
    <mdx n="0" f="v">
      <t c="3" si="227">
        <n x="225"/>
        <n x="532"/>
        <n x="220"/>
      </t>
    </mdx>
    <mdx n="0" f="v">
      <t c="3" si="227">
        <n x="225"/>
        <n x="530"/>
        <n x="220"/>
      </t>
    </mdx>
    <mdx n="0" f="v">
      <t c="3" si="227">
        <n x="225"/>
        <n x="533"/>
        <n x="220"/>
      </t>
    </mdx>
    <mdx n="0" f="v">
      <t c="3" si="227">
        <n x="225"/>
        <n x="534"/>
        <n x="220"/>
      </t>
    </mdx>
    <mdx n="0" f="v">
      <t c="3" si="227">
        <n x="225"/>
        <n x="535"/>
        <n x="220"/>
      </t>
    </mdx>
    <mdx n="0" f="v">
      <t c="3" si="227">
        <n x="225"/>
        <n x="537"/>
        <n x="220"/>
      </t>
    </mdx>
    <mdx n="0" f="v">
      <t c="3" si="227">
        <n x="225"/>
        <n x="538"/>
        <n x="220"/>
      </t>
    </mdx>
    <mdx n="0" f="v">
      <t c="3" si="227">
        <n x="225"/>
        <n x="536"/>
        <n x="220"/>
      </t>
    </mdx>
    <mdx n="0" f="v">
      <t c="3" si="227">
        <n x="225"/>
        <n x="539"/>
        <n x="220"/>
      </t>
    </mdx>
    <mdx n="0" f="v">
      <t c="3" si="227">
        <n x="225"/>
        <n x="540"/>
        <n x="220"/>
      </t>
    </mdx>
    <mdx n="0" f="v">
      <t c="3" si="227">
        <n x="225"/>
        <n x="543"/>
        <n x="220"/>
      </t>
    </mdx>
    <mdx n="0" f="v">
      <t c="3" si="227">
        <n x="225"/>
        <n x="544"/>
        <n x="220"/>
      </t>
    </mdx>
    <mdx n="0" f="v">
      <t c="3" si="227">
        <n x="225"/>
        <n x="541"/>
        <n x="220"/>
      </t>
    </mdx>
    <mdx n="0" f="v">
      <t c="3" si="227">
        <n x="225"/>
        <n x="545"/>
        <n x="220"/>
      </t>
    </mdx>
    <mdx n="0" f="v">
      <t c="3" si="227">
        <n x="225"/>
        <n x="542"/>
        <n x="220"/>
      </t>
    </mdx>
    <mdx n="0" f="v">
      <t c="3" si="227">
        <n x="225"/>
        <n x="546"/>
        <n x="220"/>
      </t>
    </mdx>
    <mdx n="0" f="v">
      <t c="3" si="227">
        <n x="225"/>
        <n x="272"/>
        <n x="244"/>
      </t>
    </mdx>
    <mdx n="0" f="v">
      <t c="3" si="227">
        <n x="225"/>
        <n x="273"/>
        <n x="244"/>
      </t>
    </mdx>
    <mdx n="0" f="v">
      <t c="3" si="227">
        <n x="225"/>
        <n x="271"/>
        <n x="244"/>
      </t>
    </mdx>
    <mdx n="0" f="v">
      <t c="3" si="227">
        <n x="225"/>
        <n x="270"/>
        <n x="244"/>
      </t>
    </mdx>
    <mdx n="0" f="v">
      <t c="3" si="227">
        <n x="225"/>
        <n x="269"/>
        <n x="244"/>
      </t>
    </mdx>
    <mdx n="0" f="v">
      <t c="3" si="227">
        <n x="225"/>
        <n x="268"/>
        <n x="244"/>
      </t>
    </mdx>
    <mdx n="0" f="v">
      <t c="3" si="227">
        <n x="225"/>
        <n x="355"/>
        <n x="244"/>
      </t>
    </mdx>
    <mdx n="0" f="v">
      <t c="3" si="227">
        <n x="225"/>
        <n x="356"/>
        <n x="244"/>
      </t>
    </mdx>
    <mdx n="0" f="v">
      <t c="3" si="227">
        <n x="225"/>
        <n x="357"/>
        <n x="244"/>
      </t>
    </mdx>
    <mdx n="0" f="v">
      <t c="3" si="227">
        <n x="225"/>
        <n x="358"/>
        <n x="244"/>
      </t>
    </mdx>
    <mdx n="0" f="v">
      <t c="3" si="227">
        <n x="225"/>
        <n x="359"/>
        <n x="244"/>
      </t>
    </mdx>
    <mdx n="0" f="v">
      <t c="3" si="227">
        <n x="225"/>
        <n x="360"/>
        <n x="244"/>
      </t>
    </mdx>
    <mdx n="0" f="v">
      <t c="3" si="227">
        <n x="225"/>
        <n x="361"/>
        <n x="244"/>
      </t>
    </mdx>
    <mdx n="0" f="v">
      <t c="3" si="227">
        <n x="225"/>
        <n x="255"/>
        <n x="244"/>
      </t>
    </mdx>
    <mdx n="0" f="v">
      <t c="3" si="227">
        <n x="225"/>
        <n x="267"/>
        <n x="244"/>
      </t>
    </mdx>
    <mdx n="0" f="v">
      <t c="3" si="227">
        <n x="225"/>
        <n x="266"/>
        <n x="244"/>
      </t>
    </mdx>
    <mdx n="0" f="v">
      <t c="3" si="227">
        <n x="225"/>
        <n x="263"/>
        <n x="244"/>
      </t>
    </mdx>
    <mdx n="0" f="v">
      <t c="3" si="227">
        <n x="225"/>
        <n x="262"/>
        <n x="244"/>
      </t>
    </mdx>
    <mdx n="0" f="v">
      <t c="3" si="227">
        <n x="225"/>
        <n x="261"/>
        <n x="244"/>
      </t>
    </mdx>
    <mdx n="0" f="v">
      <t c="3" si="227">
        <n x="225"/>
        <n x="260"/>
        <n x="244"/>
      </t>
    </mdx>
    <mdx n="0" f="v">
      <t c="3" si="227">
        <n x="225"/>
        <n x="259"/>
        <n x="244"/>
      </t>
    </mdx>
    <mdx n="0" f="v">
      <t c="3" si="227">
        <n x="225"/>
        <n x="258"/>
        <n x="244"/>
      </t>
    </mdx>
    <mdx n="0" f="v">
      <t c="3" si="227">
        <n x="225"/>
        <n x="257"/>
        <n x="244"/>
      </t>
    </mdx>
    <mdx n="0" f="v">
      <t c="3" si="227">
        <n x="225"/>
        <n x="256"/>
        <n x="244"/>
      </t>
    </mdx>
    <mdx n="0" f="v">
      <t c="3" si="227">
        <n x="225"/>
        <n x="373"/>
        <n x="244"/>
      </t>
    </mdx>
    <mdx n="0" f="v">
      <t c="3" si="227">
        <n x="225"/>
        <n x="374"/>
        <n x="244"/>
      </t>
    </mdx>
    <mdx n="0" f="v">
      <t c="3" si="227">
        <n x="225"/>
        <n x="375"/>
        <n x="244"/>
      </t>
    </mdx>
    <mdx n="0" f="v">
      <t c="3" si="227">
        <n x="225"/>
        <n x="281"/>
        <n x="244"/>
      </t>
    </mdx>
    <mdx n="0" f="v">
      <t c="3" si="227">
        <n x="225"/>
        <n x="376"/>
        <n x="244"/>
      </t>
    </mdx>
    <mdx n="0" f="v">
      <t c="3" si="227">
        <n x="225"/>
        <n x="377"/>
        <n x="244"/>
      </t>
    </mdx>
    <mdx n="0" f="v">
      <t c="3" si="227">
        <n x="225"/>
        <n x="378"/>
        <n x="244"/>
      </t>
    </mdx>
    <mdx n="0" f="v">
      <t c="3" si="227">
        <n x="225"/>
        <n x="379"/>
        <n x="244"/>
      </t>
    </mdx>
    <mdx n="0" f="v">
      <t c="3" si="227">
        <n x="225"/>
        <n x="380"/>
        <n x="244"/>
      </t>
    </mdx>
    <mdx n="0" f="v">
      <t c="3" si="227">
        <n x="225"/>
        <n x="381"/>
        <n x="244"/>
      </t>
    </mdx>
    <mdx n="0" f="v">
      <t c="3" si="227">
        <n x="225"/>
        <n x="382"/>
        <n x="244"/>
      </t>
    </mdx>
    <mdx n="0" f="v">
      <t c="3" si="227">
        <n x="225"/>
        <n x="254"/>
        <n x="244"/>
      </t>
    </mdx>
    <mdx n="0" f="v">
      <t c="3" si="227">
        <n x="225"/>
        <n x="283"/>
        <n x="244"/>
      </t>
    </mdx>
    <mdx n="0" f="v">
      <t c="3" si="227">
        <n x="225"/>
        <n x="547"/>
        <n x="244"/>
      </t>
    </mdx>
    <mdx n="0" f="v">
      <t c="3" si="227">
        <n x="225"/>
        <n x="362"/>
        <n x="244"/>
      </t>
    </mdx>
    <mdx n="0" f="v">
      <t c="3" si="227">
        <n x="225"/>
        <n x="363"/>
        <n x="244"/>
      </t>
    </mdx>
    <mdx n="0" f="v">
      <t c="3" si="227">
        <n x="225"/>
        <n x="364"/>
        <n x="244"/>
      </t>
    </mdx>
    <mdx n="0" f="v">
      <t c="3" si="227">
        <n x="225"/>
        <n x="548"/>
        <n x="244"/>
      </t>
    </mdx>
    <mdx n="0" f="v">
      <t c="3" si="227">
        <n x="225"/>
        <n x="365"/>
        <n x="244"/>
      </t>
    </mdx>
    <mdx n="0" f="v">
      <t c="3" si="227">
        <n x="225"/>
        <n x="366"/>
        <n x="244"/>
      </t>
    </mdx>
    <mdx n="0" f="v">
      <t c="3" si="227">
        <n x="225"/>
        <n x="367"/>
        <n x="244"/>
      </t>
    </mdx>
    <mdx n="0" f="v">
      <t c="3" si="227">
        <n x="225"/>
        <n x="368"/>
        <n x="244"/>
      </t>
    </mdx>
    <mdx n="0" f="v">
      <t c="3" si="227">
        <n x="225"/>
        <n x="369"/>
        <n x="244"/>
      </t>
    </mdx>
    <mdx n="0" f="v">
      <t c="3" si="227">
        <n x="225"/>
        <n x="307"/>
        <n x="244"/>
      </t>
    </mdx>
    <mdx n="0" f="v">
      <t c="3" si="227">
        <n x="225"/>
        <n x="370"/>
        <n x="244"/>
      </t>
    </mdx>
    <mdx n="0" f="v">
      <t c="3" si="227">
        <n x="225"/>
        <n x="371"/>
        <n x="244"/>
      </t>
    </mdx>
    <mdx n="0" f="v">
      <t c="3" si="227">
        <n x="225"/>
        <n x="372"/>
        <n x="244"/>
      </t>
    </mdx>
    <mdx n="0" f="v">
      <t c="3" si="227">
        <n x="225"/>
        <n x="404"/>
        <n x="244"/>
      </t>
    </mdx>
    <mdx n="0" f="v">
      <t c="3" si="227">
        <n x="225"/>
        <n x="393"/>
        <n x="244"/>
      </t>
    </mdx>
    <mdx n="0" f="v">
      <t c="3" si="227">
        <n x="225"/>
        <n x="394"/>
        <n x="244"/>
      </t>
    </mdx>
    <mdx n="0" f="v">
      <t c="3" si="227">
        <n x="225"/>
        <n x="395"/>
        <n x="244"/>
      </t>
    </mdx>
    <mdx n="0" f="v">
      <t c="3" si="227">
        <n x="225"/>
        <n x="278"/>
        <n x="244"/>
      </t>
    </mdx>
    <mdx n="0" f="v">
      <t c="3" si="227">
        <n x="225"/>
        <n x="396"/>
        <n x="244"/>
      </t>
    </mdx>
    <mdx n="0" f="v">
      <t c="3" si="227">
        <n x="225"/>
        <n x="397"/>
        <n x="244"/>
      </t>
    </mdx>
    <mdx n="0" f="v">
      <t c="3" si="227">
        <n x="225"/>
        <n x="398"/>
        <n x="244"/>
      </t>
    </mdx>
    <mdx n="0" f="v">
      <t c="3" si="227">
        <n x="225"/>
        <n x="383"/>
        <n x="244"/>
      </t>
    </mdx>
    <mdx n="0" f="v">
      <t c="3" si="227">
        <n x="225"/>
        <n x="384"/>
        <n x="244"/>
      </t>
    </mdx>
    <mdx n="0" f="v">
      <t c="3" si="227">
        <n x="225"/>
        <n x="385"/>
        <n x="244"/>
      </t>
    </mdx>
    <mdx n="0" f="v">
      <t c="3" si="227">
        <n x="225"/>
        <n x="386"/>
        <n x="244"/>
      </t>
    </mdx>
    <mdx n="0" f="v">
      <t c="3" si="227">
        <n x="225"/>
        <n x="387"/>
        <n x="244"/>
      </t>
    </mdx>
    <mdx n="0" f="v">
      <t c="3" si="227">
        <n x="225"/>
        <n x="388"/>
        <n x="244"/>
      </t>
    </mdx>
    <mdx n="0" f="v">
      <t c="3" si="227">
        <n x="225"/>
        <n x="389"/>
        <n x="244"/>
      </t>
    </mdx>
    <mdx n="0" f="v">
      <t c="3" si="227">
        <n x="225"/>
        <n x="390"/>
        <n x="244"/>
      </t>
    </mdx>
    <mdx n="0" f="v">
      <t c="3" si="227">
        <n x="225"/>
        <n x="405"/>
        <n x="244"/>
      </t>
    </mdx>
    <mdx n="0" f="v">
      <t c="3" si="227">
        <n x="225"/>
        <n x="406"/>
        <n x="244"/>
      </t>
    </mdx>
    <mdx n="0" f="v">
      <t c="3" si="227">
        <n x="225"/>
        <n x="407"/>
        <n x="244"/>
      </t>
    </mdx>
    <mdx n="0" f="v">
      <t c="3" si="227">
        <n x="225"/>
        <n x="408"/>
        <n x="244"/>
      </t>
    </mdx>
    <mdx n="0" f="v">
      <t c="3" si="227">
        <n x="225"/>
        <n x="409"/>
        <n x="244"/>
      </t>
    </mdx>
    <mdx n="0" f="v">
      <t c="3" si="227">
        <n x="225"/>
        <n x="410"/>
        <n x="244"/>
      </t>
    </mdx>
    <mdx n="0" f="v">
      <t c="3" si="227">
        <n x="225"/>
        <n x="417"/>
        <n x="244"/>
      </t>
    </mdx>
    <mdx n="0" f="v">
      <t c="3" si="227">
        <n x="225"/>
        <n x="418"/>
        <n x="244"/>
      </t>
    </mdx>
    <mdx n="0" f="v">
      <t c="3" si="227">
        <n x="225"/>
        <n x="392"/>
        <n x="244"/>
      </t>
    </mdx>
    <mdx n="0" f="v">
      <t c="3" si="227">
        <n x="225"/>
        <n x="391"/>
        <n x="244"/>
      </t>
    </mdx>
    <mdx n="0" f="v">
      <t c="3" si="227">
        <n x="225"/>
        <n x="399"/>
        <n x="244"/>
      </t>
    </mdx>
    <mdx n="0" f="v">
      <t c="3" si="227">
        <n x="225"/>
        <n x="400"/>
        <n x="244"/>
      </t>
    </mdx>
    <mdx n="0" f="v">
      <t c="3" si="227">
        <n x="225"/>
        <n x="401"/>
        <n x="244"/>
      </t>
    </mdx>
    <mdx n="0" f="v">
      <t c="3" si="227">
        <n x="225"/>
        <n x="402"/>
        <n x="244"/>
      </t>
    </mdx>
    <mdx n="0" f="v">
      <t c="3" si="227">
        <n x="225"/>
        <n x="277"/>
        <n x="244"/>
      </t>
    </mdx>
    <mdx n="0" f="v">
      <t c="3" si="227">
        <n x="225"/>
        <n x="419"/>
        <n x="244"/>
      </t>
    </mdx>
    <mdx n="0" f="v">
      <t c="3" si="227">
        <n x="225"/>
        <n x="420"/>
        <n x="244"/>
      </t>
    </mdx>
    <mdx n="0" f="v">
      <t c="3" si="227">
        <n x="225"/>
        <n x="301"/>
        <n x="244"/>
      </t>
    </mdx>
    <mdx n="0" f="v">
      <t c="3" si="227">
        <n x="225"/>
        <n x="299"/>
        <n x="244"/>
      </t>
    </mdx>
    <mdx n="0" f="v">
      <t c="3" si="227">
        <n x="225"/>
        <n x="297"/>
        <n x="244"/>
      </t>
    </mdx>
    <mdx n="0" f="v">
      <t c="3" si="227">
        <n x="225"/>
        <n x="421"/>
        <n x="244"/>
      </t>
    </mdx>
    <mdx n="0" f="v">
      <t c="3" si="227">
        <n x="225"/>
        <n x="411"/>
        <n x="244"/>
      </t>
    </mdx>
    <mdx n="0" f="v">
      <t c="3" si="227">
        <n x="225"/>
        <n x="403"/>
        <n x="244"/>
      </t>
    </mdx>
    <mdx n="0" f="v">
      <t c="3" si="227">
        <n x="225"/>
        <n x="412"/>
        <n x="244"/>
      </t>
    </mdx>
    <mdx n="0" f="v">
      <t c="3" si="227">
        <n x="225"/>
        <n x="413"/>
        <n x="244"/>
      </t>
    </mdx>
    <mdx n="0" f="v">
      <t c="3" si="227">
        <n x="225"/>
        <n x="414"/>
        <n x="244"/>
      </t>
    </mdx>
    <mdx n="0" f="v">
      <t c="3" si="227">
        <n x="225"/>
        <n x="415"/>
        <n x="244"/>
      </t>
    </mdx>
    <mdx n="0" f="v">
      <t c="3" si="227">
        <n x="225"/>
        <n x="416"/>
        <n x="244"/>
      </t>
    </mdx>
    <mdx n="0" f="v">
      <t c="3" si="227">
        <n x="225"/>
        <n x="427"/>
        <n x="244"/>
      </t>
    </mdx>
    <mdx n="0" f="v">
      <t c="3" si="227">
        <n x="225"/>
        <n x="329"/>
        <n x="244"/>
      </t>
    </mdx>
    <mdx n="0" f="v">
      <t c="3" si="227">
        <n x="225"/>
        <n x="428"/>
        <n x="244"/>
      </t>
    </mdx>
    <mdx n="0" f="v">
      <t c="3" si="227">
        <n x="225"/>
        <n x="328"/>
        <n x="244"/>
      </t>
    </mdx>
    <mdx n="0" f="v">
      <t c="3" si="227">
        <n x="225"/>
        <n x="429"/>
        <n x="244"/>
      </t>
    </mdx>
    <mdx n="0" f="v">
      <t c="3" si="227">
        <n x="225"/>
        <n x="430"/>
        <n x="244"/>
      </t>
    </mdx>
    <mdx n="0" f="v">
      <t c="3" si="227">
        <n x="225"/>
        <n x="431"/>
        <n x="244"/>
      </t>
    </mdx>
    <mdx n="0" f="v">
      <t c="3" si="227">
        <n x="225"/>
        <n x="432"/>
        <n x="244"/>
      </t>
    </mdx>
    <mdx n="0" f="v">
      <t c="3" si="227">
        <n x="225"/>
        <n x="422"/>
        <n x="244"/>
      </t>
    </mdx>
    <mdx n="0" f="v">
      <t c="3" si="227">
        <n x="225"/>
        <n x="423"/>
        <n x="244"/>
      </t>
    </mdx>
    <mdx n="0" f="v">
      <t c="3" si="227">
        <n x="225"/>
        <n x="424"/>
        <n x="244"/>
      </t>
    </mdx>
    <mdx n="0" f="v">
      <t c="3" si="227">
        <n x="225"/>
        <n x="425"/>
        <n x="244"/>
      </t>
    </mdx>
    <mdx n="0" f="v">
      <t c="3" si="227">
        <n x="225"/>
        <n x="348"/>
        <n x="244"/>
      </t>
    </mdx>
    <mdx n="0" f="v">
      <t c="3" si="227">
        <n x="225"/>
        <n x="327"/>
        <n x="244"/>
      </t>
    </mdx>
    <mdx n="0" f="v">
      <t c="3" si="227">
        <n x="225"/>
        <n x="426"/>
        <n x="244"/>
      </t>
    </mdx>
    <mdx n="0" f="v">
      <t c="3" si="227">
        <n x="225"/>
        <n x="452"/>
        <n x="244"/>
      </t>
    </mdx>
    <mdx n="0" f="v">
      <t c="3" si="227">
        <n x="225"/>
        <n x="433"/>
        <n x="244"/>
      </t>
    </mdx>
    <mdx n="0" f="v">
      <t c="3" si="227">
        <n x="225"/>
        <n x="442"/>
        <n x="244"/>
      </t>
    </mdx>
    <mdx n="0" f="v">
      <t c="3" si="227">
        <n x="225"/>
        <n x="443"/>
        <n x="244"/>
      </t>
    </mdx>
    <mdx n="0" f="v">
      <t c="3" si="227">
        <n x="225"/>
        <n x="444"/>
        <n x="244"/>
      </t>
    </mdx>
    <mdx n="0" f="v">
      <t c="3" si="227">
        <n x="225"/>
        <n x="445"/>
        <n x="244"/>
      </t>
    </mdx>
    <mdx n="0" f="v">
      <t c="3" si="227">
        <n x="225"/>
        <n x="446"/>
        <n x="244"/>
      </t>
    </mdx>
    <mdx n="0" f="v">
      <t c="3" si="227">
        <n x="225"/>
        <n x="276"/>
        <n x="244"/>
      </t>
    </mdx>
    <mdx n="0" f="v">
      <t c="3" si="227">
        <n x="225"/>
        <n x="453"/>
        <n x="244"/>
      </t>
    </mdx>
    <mdx n="0" f="v">
      <t c="3" si="227">
        <n x="225"/>
        <n x="454"/>
        <n x="244"/>
      </t>
    </mdx>
    <mdx n="0" f="v">
      <t c="3" si="227">
        <n x="225"/>
        <n x="455"/>
        <n x="244"/>
      </t>
    </mdx>
    <mdx n="0" f="v">
      <t c="3" si="227">
        <n x="225"/>
        <n x="434"/>
        <n x="244"/>
      </t>
    </mdx>
    <mdx n="0" f="v">
      <t c="3" si="227">
        <n x="225"/>
        <n x="456"/>
        <n x="244"/>
      </t>
    </mdx>
    <mdx n="0" f="v">
      <t c="3" si="227">
        <n x="225"/>
        <n x="435"/>
        <n x="244"/>
      </t>
    </mdx>
    <mdx n="0" f="v">
      <t c="3" si="227">
        <n x="225"/>
        <n x="436"/>
        <n x="244"/>
      </t>
    </mdx>
    <mdx n="0" f="v">
      <t c="3" si="227">
        <n x="225"/>
        <n x="437"/>
        <n x="244"/>
      </t>
    </mdx>
    <mdx n="0" f="v">
      <t c="3" si="227">
        <n x="225"/>
        <n x="294"/>
        <n x="244"/>
      </t>
    </mdx>
    <mdx n="0" f="v">
      <t c="3" si="227">
        <n x="225"/>
        <n x="293"/>
        <n x="244"/>
      </t>
    </mdx>
    <mdx n="0" f="v">
      <t c="3" si="227">
        <n x="225"/>
        <n x="461"/>
        <n x="244"/>
      </t>
    </mdx>
    <mdx n="0" f="v">
      <t c="3" si="227">
        <n x="225"/>
        <n x="462"/>
        <n x="244"/>
      </t>
    </mdx>
    <mdx n="0" f="v">
      <t c="3" si="227">
        <n x="225"/>
        <n x="463"/>
        <n x="244"/>
      </t>
    </mdx>
    <mdx n="0" f="v">
      <t c="3" si="227">
        <n x="225"/>
        <n x="346"/>
        <n x="244"/>
      </t>
    </mdx>
    <mdx n="0" f="v">
      <t c="3" si="227">
        <n x="225"/>
        <n x="464"/>
        <n x="244"/>
      </t>
    </mdx>
    <mdx n="0" f="v">
      <t c="3" si="227">
        <n x="225"/>
        <n x="465"/>
        <n x="244"/>
      </t>
    </mdx>
    <mdx n="0" f="v">
      <t c="3" si="227">
        <n x="225"/>
        <n x="438"/>
        <n x="244"/>
      </t>
    </mdx>
    <mdx n="0" f="v">
      <t c="3" si="227">
        <n x="225"/>
        <n x="350"/>
        <n x="244"/>
      </t>
    </mdx>
    <mdx n="0" f="v">
      <t c="3" si="227">
        <n x="225"/>
        <n x="439"/>
        <n x="244"/>
      </t>
    </mdx>
    <mdx n="0" f="v">
      <t c="3" si="227">
        <n x="225"/>
        <n x="440"/>
        <n x="244"/>
      </t>
    </mdx>
    <mdx n="0" f="v">
      <t c="3" si="227">
        <n x="225"/>
        <n x="441"/>
        <n x="244"/>
      </t>
    </mdx>
    <mdx n="0" f="v">
      <t c="3" si="227">
        <n x="225"/>
        <n x="447"/>
        <n x="244"/>
      </t>
    </mdx>
    <mdx n="0" f="v">
      <t c="3" si="227">
        <n x="225"/>
        <n x="466"/>
        <n x="244"/>
      </t>
    </mdx>
    <mdx n="0" f="v">
      <t c="3" si="227">
        <n x="225"/>
        <n x="467"/>
        <n x="244"/>
      </t>
    </mdx>
    <mdx n="0" f="v">
      <t c="3" si="227">
        <n x="225"/>
        <n x="474"/>
        <n x="244"/>
      </t>
    </mdx>
    <mdx n="0" f="v">
      <t c="3" si="227">
        <n x="225"/>
        <n x="459"/>
        <n x="244"/>
      </t>
    </mdx>
    <mdx n="0" f="v">
      <t c="3" si="227">
        <n x="225"/>
        <n x="448"/>
        <n x="244"/>
      </t>
    </mdx>
    <mdx n="0" f="v">
      <t c="3" si="227">
        <n x="225"/>
        <n x="449"/>
        <n x="244"/>
      </t>
    </mdx>
    <mdx n="0" f="v">
      <t c="3" si="227">
        <n x="225"/>
        <n x="450"/>
        <n x="244"/>
      </t>
    </mdx>
    <mdx n="0" f="v">
      <t c="3" si="227">
        <n x="225"/>
        <n x="451"/>
        <n x="244"/>
      </t>
    </mdx>
    <mdx n="0" f="v">
      <t c="3" si="227">
        <n x="225"/>
        <n x="457"/>
        <n x="244"/>
      </t>
    </mdx>
    <mdx n="0" f="v">
      <t c="3" si="227">
        <n x="225"/>
        <n x="458"/>
        <n x="244"/>
      </t>
    </mdx>
    <mdx n="0" f="v">
      <t c="3" si="227">
        <n x="225"/>
        <n x="473"/>
        <n x="244"/>
      </t>
    </mdx>
    <mdx n="0" f="v">
      <t c="3" si="227">
        <n x="225"/>
        <n x="475"/>
        <n x="244"/>
      </t>
    </mdx>
    <mdx n="0" f="v">
      <t c="3" si="227">
        <n x="225"/>
        <n x="476"/>
        <n x="244"/>
      </t>
    </mdx>
    <mdx n="0" f="v">
      <t c="3" si="227">
        <n x="225"/>
        <n x="472"/>
        <n x="244"/>
      </t>
    </mdx>
    <mdx n="0" f="v">
      <t c="3" si="227">
        <n x="225"/>
        <n x="460"/>
        <n x="244"/>
      </t>
    </mdx>
    <mdx n="0" f="v">
      <t c="3" si="227">
        <n x="225"/>
        <n x="468"/>
        <n x="244"/>
      </t>
    </mdx>
    <mdx n="0" f="v">
      <t c="3" si="227">
        <n x="225"/>
        <n x="469"/>
        <n x="244"/>
      </t>
    </mdx>
    <mdx n="0" f="v">
      <t c="3" si="227">
        <n x="225"/>
        <n x="470"/>
        <n x="244"/>
      </t>
    </mdx>
    <mdx n="0" f="v">
      <t c="3" si="227">
        <n x="225"/>
        <n x="471"/>
        <n x="244"/>
      </t>
    </mdx>
    <mdx n="0" f="v">
      <t c="3" si="227">
        <n x="225"/>
        <n x="480"/>
        <n x="244"/>
      </t>
    </mdx>
    <mdx n="0" f="v">
      <t c="3" si="227">
        <n x="225"/>
        <n x="481"/>
        <n x="244"/>
      </t>
    </mdx>
    <mdx n="0" f="v">
      <t c="3" si="227">
        <n x="225"/>
        <n x="477"/>
        <n x="244"/>
      </t>
    </mdx>
    <mdx n="0" f="v">
      <t c="3" si="227">
        <n x="225"/>
        <n x="478"/>
        <n x="244"/>
      </t>
    </mdx>
    <mdx n="0" f="v">
      <t c="3" si="227">
        <n x="225"/>
        <n x="479"/>
        <n x="244"/>
      </t>
    </mdx>
    <mdx n="0" f="v">
      <t c="3" si="227">
        <n x="225"/>
        <n x="487"/>
        <n x="244"/>
      </t>
    </mdx>
    <mdx n="0" f="v">
      <t c="3" si="227">
        <n x="225"/>
        <n x="488"/>
        <n x="244"/>
      </t>
    </mdx>
    <mdx n="0" f="v">
      <t c="3" si="227">
        <n x="225"/>
        <n x="489"/>
        <n x="244"/>
      </t>
    </mdx>
    <mdx n="0" f="v">
      <t c="3" si="227">
        <n x="225"/>
        <n x="482"/>
        <n x="244"/>
      </t>
    </mdx>
    <mdx n="0" f="v">
      <t c="3" si="227">
        <n x="225"/>
        <n x="490"/>
        <n x="244"/>
      </t>
    </mdx>
    <mdx n="0" f="v">
      <t c="3" si="227">
        <n x="225"/>
        <n x="483"/>
        <n x="244"/>
      </t>
    </mdx>
    <mdx n="0" f="v">
      <t c="3" si="227">
        <n x="225"/>
        <n x="484"/>
        <n x="244"/>
      </t>
    </mdx>
    <mdx n="0" f="v">
      <t c="3" si="227">
        <n x="225"/>
        <n x="485"/>
        <n x="244"/>
      </t>
    </mdx>
    <mdx n="0" f="v">
      <t c="3" si="227">
        <n x="225"/>
        <n x="486"/>
        <n x="244"/>
      </t>
    </mdx>
    <mdx n="0" f="v">
      <t c="3" si="227">
        <n x="225"/>
        <n x="491"/>
        <n x="244"/>
      </t>
    </mdx>
    <mdx n="0" f="v">
      <t c="3" si="227">
        <n x="225"/>
        <n x="495"/>
        <n x="244"/>
      </t>
    </mdx>
    <mdx n="0" f="v">
      <t c="3" si="227">
        <n x="225"/>
        <n x="496"/>
        <n x="244"/>
      </t>
    </mdx>
    <mdx n="0" f="v">
      <t c="3" si="227">
        <n x="225"/>
        <n x="500"/>
        <n x="244"/>
      </t>
    </mdx>
    <mdx n="0" f="v">
      <t c="3" si="227">
        <n x="225"/>
        <n x="492"/>
        <n x="244"/>
      </t>
    </mdx>
    <mdx n="0" f="v">
      <t c="3" si="227">
        <n x="225"/>
        <n x="493"/>
        <n x="244"/>
      </t>
    </mdx>
    <mdx n="0" f="v">
      <t c="3" si="227">
        <n x="225"/>
        <n x="501"/>
        <n x="244"/>
      </t>
    </mdx>
    <mdx n="0" f="v">
      <t c="3" si="227">
        <n x="225"/>
        <n x="502"/>
        <n x="244"/>
      </t>
    </mdx>
    <mdx n="0" f="v">
      <t c="3" si="227">
        <n x="225"/>
        <n x="503"/>
        <n x="244"/>
      </t>
    </mdx>
    <mdx n="0" f="v">
      <t c="3" si="227">
        <n x="225"/>
        <n x="494"/>
        <n x="244"/>
      </t>
    </mdx>
    <mdx n="0" f="v">
      <t c="3" si="227">
        <n x="225"/>
        <n x="497"/>
        <n x="244"/>
      </t>
    </mdx>
    <mdx n="0" f="v">
      <t c="3" si="227">
        <n x="225"/>
        <n x="498"/>
        <n x="244"/>
      </t>
    </mdx>
    <mdx n="0" f="v">
      <t c="3" si="227">
        <n x="225"/>
        <n x="499"/>
        <n x="244"/>
      </t>
    </mdx>
    <mdx n="0" f="v">
      <t c="3" si="227">
        <n x="225"/>
        <n x="508"/>
        <n x="244"/>
      </t>
    </mdx>
    <mdx n="0" f="v">
      <t c="3" si="227">
        <n x="225"/>
        <n x="509"/>
        <n x="244"/>
      </t>
    </mdx>
    <mdx n="0" f="v">
      <t c="3" si="227">
        <n x="225"/>
        <n x="504"/>
        <n x="244"/>
      </t>
    </mdx>
    <mdx n="0" f="v">
      <t c="3" si="227">
        <n x="225"/>
        <n x="505"/>
        <n x="244"/>
      </t>
    </mdx>
    <mdx n="0" f="v">
      <t c="3" si="227">
        <n x="225"/>
        <n x="506"/>
        <n x="244"/>
      </t>
    </mdx>
    <mdx n="0" f="v">
      <t c="3" si="227">
        <n x="225"/>
        <n x="507"/>
        <n x="244"/>
      </t>
    </mdx>
    <mdx n="0" f="v">
      <t c="3" si="227">
        <n x="225"/>
        <n x="513"/>
        <n x="244"/>
      </t>
    </mdx>
    <mdx n="0" f="v">
      <t c="3" si="227">
        <n x="225"/>
        <n x="514"/>
        <n x="244"/>
      </t>
    </mdx>
    <mdx n="0" f="v">
      <t c="3" si="227">
        <n x="225"/>
        <n x="515"/>
        <n x="244"/>
      </t>
    </mdx>
    <mdx n="0" f="v">
      <t c="3" si="227">
        <n x="225"/>
        <n x="510"/>
        <n x="244"/>
      </t>
    </mdx>
    <mdx n="0" f="v">
      <t c="3" si="227">
        <n x="225"/>
        <n x="511"/>
        <n x="244"/>
      </t>
    </mdx>
    <mdx n="0" f="v">
      <t c="3" si="227">
        <n x="225"/>
        <n x="512"/>
        <n x="244"/>
      </t>
    </mdx>
    <mdx n="0" f="v">
      <t c="3" si="227">
        <n x="225"/>
        <n x="519"/>
        <n x="244"/>
      </t>
    </mdx>
    <mdx n="0" f="v">
      <t c="3" si="227">
        <n x="225"/>
        <n x="520"/>
        <n x="244"/>
      </t>
    </mdx>
    <mdx n="0" f="v">
      <t c="3" si="227">
        <n x="225"/>
        <n x="521"/>
        <n x="244"/>
      </t>
    </mdx>
    <mdx n="0" f="v">
      <t c="3" si="227">
        <n x="225"/>
        <n x="516"/>
        <n x="244"/>
      </t>
    </mdx>
    <mdx n="0" f="v">
      <t c="3" si="227">
        <n x="225"/>
        <n x="517"/>
        <n x="244"/>
      </t>
    </mdx>
    <mdx n="0" f="v">
      <t c="3" si="227">
        <n x="225"/>
        <n x="518"/>
        <n x="244"/>
      </t>
    </mdx>
    <mdx n="0" f="v">
      <t c="3" si="227">
        <n x="225"/>
        <n x="525"/>
        <n x="244"/>
      </t>
    </mdx>
    <mdx n="0" f="v">
      <t c="3" si="227">
        <n x="225"/>
        <n x="526"/>
        <n x="244"/>
      </t>
    </mdx>
    <mdx n="0" f="v">
      <t c="3" si="227">
        <n x="225"/>
        <n x="528"/>
        <n x="244"/>
      </t>
    </mdx>
    <mdx n="0" f="v">
      <t c="3" si="227">
        <n x="225"/>
        <n x="522"/>
        <n x="244"/>
      </t>
    </mdx>
    <mdx n="0" f="v">
      <t c="3" si="227">
        <n x="225"/>
        <n x="523"/>
        <n x="244"/>
      </t>
    </mdx>
    <mdx n="0" f="v">
      <t c="3" si="227">
        <n x="225"/>
        <n x="529"/>
        <n x="244"/>
      </t>
    </mdx>
    <mdx n="0" f="v">
      <t c="3" si="227">
        <n x="225"/>
        <n x="531"/>
        <n x="244"/>
      </t>
    </mdx>
    <mdx n="0" f="v">
      <t c="3" si="227">
        <n x="225"/>
        <n x="524"/>
        <n x="244"/>
      </t>
    </mdx>
    <mdx n="0" f="v">
      <t c="3" si="227">
        <n x="225"/>
        <n x="527"/>
        <n x="244"/>
      </t>
    </mdx>
    <mdx n="0" f="v">
      <t c="3" si="227">
        <n x="225"/>
        <n x="532"/>
        <n x="244"/>
      </t>
    </mdx>
    <mdx n="0" f="v">
      <t c="3" si="227">
        <n x="225"/>
        <n x="530"/>
        <n x="244"/>
      </t>
    </mdx>
    <mdx n="0" f="v">
      <t c="3" si="227">
        <n x="225"/>
        <n x="533"/>
        <n x="244"/>
      </t>
    </mdx>
    <mdx n="0" f="v">
      <t c="3" si="227">
        <n x="225"/>
        <n x="536"/>
        <n x="244"/>
      </t>
    </mdx>
    <mdx n="0" f="v">
      <t c="3" si="227">
        <n x="225"/>
        <n x="537"/>
        <n x="244"/>
      </t>
    </mdx>
    <mdx n="0" f="v">
      <t c="3" si="227">
        <n x="225"/>
        <n x="534"/>
        <n x="244"/>
      </t>
    </mdx>
    <mdx n="0" f="v">
      <t c="3" si="227">
        <n x="225"/>
        <n x="535"/>
        <n x="244"/>
      </t>
    </mdx>
    <mdx n="0" f="v">
      <t c="3" si="227">
        <n x="225"/>
        <n x="540"/>
        <n x="244"/>
      </t>
    </mdx>
    <mdx n="0" f="v">
      <t c="3" si="227">
        <n x="225"/>
        <n x="539"/>
        <n x="244"/>
      </t>
    </mdx>
    <mdx n="0" f="v">
      <t c="3" si="227">
        <n x="225"/>
        <n x="538"/>
        <n x="244"/>
      </t>
    </mdx>
    <mdx n="0" f="v">
      <t c="3" si="227">
        <n x="225"/>
        <n x="543"/>
        <n x="244"/>
      </t>
    </mdx>
    <mdx n="0" f="v">
      <t c="3" si="227">
        <n x="225"/>
        <n x="541"/>
        <n x="244"/>
      </t>
    </mdx>
    <mdx n="0" f="v">
      <t c="3" si="227">
        <n x="225"/>
        <n x="545"/>
        <n x="244"/>
      </t>
    </mdx>
    <mdx n="0" f="v">
      <t c="3" si="227">
        <n x="225"/>
        <n x="542"/>
        <n x="244"/>
      </t>
    </mdx>
    <mdx n="0" f="v">
      <t c="3" si="227">
        <n x="225"/>
        <n x="544"/>
        <n x="244"/>
      </t>
    </mdx>
    <mdx n="0" f="v">
      <t c="3" si="227">
        <n x="225"/>
        <n x="546"/>
        <n x="244"/>
      </t>
    </mdx>
    <mdx n="0" f="v">
      <t c="3" si="227">
        <n x="225"/>
        <n x="272"/>
        <n x="163"/>
      </t>
    </mdx>
    <mdx n="0" f="v">
      <t c="3" si="227">
        <n x="225"/>
        <n x="273"/>
        <n x="163"/>
      </t>
    </mdx>
    <mdx n="0" f="v">
      <t c="3" si="227">
        <n x="225"/>
        <n x="271"/>
        <n x="163"/>
      </t>
    </mdx>
    <mdx n="0" f="v">
      <t c="3" si="227">
        <n x="225"/>
        <n x="270"/>
        <n x="163"/>
      </t>
    </mdx>
    <mdx n="0" f="v">
      <t c="3" si="227">
        <n x="225"/>
        <n x="269"/>
        <n x="163"/>
      </t>
    </mdx>
    <mdx n="0" f="v">
      <t c="3" si="227">
        <n x="225"/>
        <n x="355"/>
        <n x="163"/>
      </t>
    </mdx>
    <mdx n="0" f="v">
      <t c="3" si="227">
        <n x="225"/>
        <n x="356"/>
        <n x="163"/>
      </t>
    </mdx>
    <mdx n="0" f="v">
      <t c="3" si="227">
        <n x="225"/>
        <n x="357"/>
        <n x="163"/>
      </t>
    </mdx>
    <mdx n="0" f="v">
      <t c="3" si="227">
        <n x="225"/>
        <n x="358"/>
        <n x="163"/>
      </t>
    </mdx>
    <mdx n="0" f="v">
      <t c="3" si="227">
        <n x="225"/>
        <n x="359"/>
        <n x="163"/>
      </t>
    </mdx>
    <mdx n="0" f="v">
      <t c="3" si="227">
        <n x="225"/>
        <n x="360"/>
        <n x="163"/>
      </t>
    </mdx>
    <mdx n="0" f="v">
      <t c="3" si="227">
        <n x="225"/>
        <n x="361"/>
        <n x="163"/>
      </t>
    </mdx>
    <mdx n="0" f="v">
      <t c="3" si="227">
        <n x="225"/>
        <n x="266"/>
        <n x="163"/>
      </t>
    </mdx>
    <mdx n="0" f="v">
      <t c="3" si="227">
        <n x="225"/>
        <n x="265"/>
        <n x="163"/>
      </t>
    </mdx>
    <mdx n="0" f="v">
      <t c="3" si="227">
        <n x="225"/>
        <n x="264"/>
        <n x="163"/>
      </t>
    </mdx>
    <mdx n="0" f="v">
      <t c="3" si="227">
        <n x="225"/>
        <n x="263"/>
        <n x="163"/>
      </t>
    </mdx>
    <mdx n="0" f="v">
      <t c="3" si="227">
        <n x="225"/>
        <n x="262"/>
        <n x="163"/>
      </t>
    </mdx>
    <mdx n="0" f="v">
      <t c="3" si="227">
        <n x="225"/>
        <n x="261"/>
        <n x="163"/>
      </t>
    </mdx>
    <mdx n="0" f="v">
      <t c="3" si="227">
        <n x="225"/>
        <n x="260"/>
        <n x="163"/>
      </t>
    </mdx>
    <mdx n="0" f="v">
      <t c="3" si="227">
        <n x="225"/>
        <n x="259"/>
        <n x="163"/>
      </t>
    </mdx>
    <mdx n="0" f="v">
      <t c="3" si="227">
        <n x="225"/>
        <n x="258"/>
        <n x="163"/>
      </t>
    </mdx>
    <mdx n="0" f="v">
      <t c="3" si="227">
        <n x="225"/>
        <n x="257"/>
        <n x="163"/>
      </t>
    </mdx>
    <mdx n="0" f="v">
      <t c="3" si="227">
        <n x="225"/>
        <n x="373"/>
        <n x="163"/>
      </t>
    </mdx>
    <mdx n="0" f="v">
      <t c="3" si="227">
        <n x="225"/>
        <n x="374"/>
        <n x="163"/>
      </t>
    </mdx>
    <mdx n="0" f="v">
      <t c="3" si="227">
        <n x="225"/>
        <n x="376"/>
        <n x="163"/>
      </t>
    </mdx>
    <mdx n="0" f="v">
      <t c="3" si="227">
        <n x="225"/>
        <n x="377"/>
        <n x="163"/>
      </t>
    </mdx>
    <mdx n="0" f="v">
      <t c="3" si="227">
        <n x="225"/>
        <n x="311"/>
        <n x="163"/>
      </t>
    </mdx>
    <mdx n="0" f="v">
      <t c="3" si="227">
        <n x="225"/>
        <n x="379"/>
        <n x="163"/>
      </t>
    </mdx>
    <mdx n="0" f="v">
      <t c="3" si="227">
        <n x="225"/>
        <n x="380"/>
        <n x="163"/>
      </t>
    </mdx>
    <mdx n="0" f="v">
      <t c="3" si="227">
        <n x="225"/>
        <n x="381"/>
        <n x="163"/>
      </t>
    </mdx>
    <mdx n="0" f="v">
      <t c="3" si="227">
        <n x="225"/>
        <n x="382"/>
        <n x="163"/>
      </t>
    </mdx>
    <mdx n="0" f="v">
      <t c="3" si="227">
        <n x="225"/>
        <n x="283"/>
        <n x="163"/>
      </t>
    </mdx>
    <mdx n="0" f="v">
      <t c="3" si="227">
        <n x="225"/>
        <n x="547"/>
        <n x="163"/>
      </t>
    </mdx>
    <mdx n="0" f="v">
      <t c="3" si="227">
        <n x="225"/>
        <n x="362"/>
        <n x="163"/>
      </t>
    </mdx>
    <mdx n="0" f="v">
      <t c="3" si="227">
        <n x="225"/>
        <n x="363"/>
        <n x="163"/>
      </t>
    </mdx>
    <mdx n="0" f="v">
      <t c="3" si="227">
        <n x="225"/>
        <n x="364"/>
        <n x="163"/>
      </t>
    </mdx>
    <mdx n="0" f="v">
      <t c="3" si="227">
        <n x="225"/>
        <n x="548"/>
        <n x="163"/>
      </t>
    </mdx>
    <mdx n="0" f="v">
      <t c="3" si="227">
        <n x="225"/>
        <n x="366"/>
        <n x="163"/>
      </t>
    </mdx>
    <mdx n="0" f="v">
      <t c="3" si="227">
        <n x="225"/>
        <n x="367"/>
        <n x="163"/>
      </t>
    </mdx>
    <mdx n="0" f="v">
      <t c="3" si="227">
        <n x="225"/>
        <n x="368"/>
        <n x="163"/>
      </t>
    </mdx>
    <mdx n="0" f="v">
      <t c="3" si="227">
        <n x="225"/>
        <n x="369"/>
        <n x="163"/>
      </t>
    </mdx>
    <mdx n="0" f="v">
      <t c="3" si="227">
        <n x="225"/>
        <n x="370"/>
        <n x="163"/>
      </t>
    </mdx>
    <mdx n="0" f="v">
      <t c="3" si="227">
        <n x="225"/>
        <n x="371"/>
        <n x="163"/>
      </t>
    </mdx>
    <mdx n="0" f="v">
      <t c="3" si="227">
        <n x="225"/>
        <n x="372"/>
        <n x="163"/>
      </t>
    </mdx>
    <mdx n="0" f="v">
      <t c="3" si="227">
        <n x="225"/>
        <n x="393"/>
        <n x="163"/>
      </t>
    </mdx>
    <mdx n="0" f="v">
      <t c="3" si="227">
        <n x="225"/>
        <n x="394"/>
        <n x="163"/>
      </t>
    </mdx>
    <mdx n="0" f="v">
      <t c="3" si="227">
        <n x="225"/>
        <n x="278"/>
        <n x="163"/>
      </t>
    </mdx>
    <mdx n="0" f="v">
      <t c="3" si="227">
        <n x="225"/>
        <n x="396"/>
        <n x="163"/>
      </t>
    </mdx>
    <mdx n="0" f="v">
      <t c="3" si="227">
        <n x="225"/>
        <n x="398"/>
        <n x="163"/>
      </t>
    </mdx>
    <mdx n="0" f="v">
      <t c="3" si="227">
        <n x="225"/>
        <n x="385"/>
        <n x="163"/>
      </t>
    </mdx>
    <mdx n="0" f="v">
      <t c="3" si="227">
        <n x="225"/>
        <n x="386"/>
        <n x="163"/>
      </t>
    </mdx>
    <mdx n="0" f="v">
      <t c="3" si="227">
        <n x="225"/>
        <n x="387"/>
        <n x="163"/>
      </t>
    </mdx>
    <mdx n="0" f="v">
      <t c="3" si="227">
        <n x="225"/>
        <n x="388"/>
        <n x="163"/>
      </t>
    </mdx>
    <mdx n="0" f="v">
      <t c="3" si="227">
        <n x="225"/>
        <n x="389"/>
        <n x="163"/>
      </t>
    </mdx>
    <mdx n="0" f="v">
      <t c="3" si="227">
        <n x="225"/>
        <n x="390"/>
        <n x="163"/>
      </t>
    </mdx>
    <mdx n="0" f="v">
      <t c="3" si="227">
        <n x="225"/>
        <n x="404"/>
        <n x="163"/>
      </t>
    </mdx>
    <mdx n="0" f="v">
      <t c="3" si="227">
        <n x="225"/>
        <n x="405"/>
        <n x="163"/>
      </t>
    </mdx>
    <mdx n="0" f="v">
      <t c="3" si="227">
        <n x="225"/>
        <n x="407"/>
        <n x="163"/>
      </t>
    </mdx>
    <mdx n="0" f="v">
      <t c="3" si="227">
        <n x="225"/>
        <n x="409"/>
        <n x="163"/>
      </t>
    </mdx>
    <mdx n="0" f="v">
      <t c="3" si="227">
        <n x="225"/>
        <n x="410"/>
        <n x="163"/>
      </t>
    </mdx>
    <mdx n="0" f="v">
      <t c="3" si="227">
        <n x="225"/>
        <n x="419"/>
        <n x="163"/>
      </t>
    </mdx>
    <mdx n="0" f="v">
      <t c="3" si="227">
        <n x="225"/>
        <n x="417"/>
        <n x="163"/>
      </t>
    </mdx>
    <mdx n="0" f="v">
      <t c="3" si="227">
        <n x="225"/>
        <n x="392"/>
        <n x="163"/>
      </t>
    </mdx>
    <mdx n="0" f="v">
      <t c="3" si="227">
        <n x="225"/>
        <n x="391"/>
        <n x="163"/>
      </t>
    </mdx>
    <mdx n="0" f="v">
      <t c="3" si="227">
        <n x="225"/>
        <n x="277"/>
        <n x="163"/>
      </t>
    </mdx>
    <mdx n="0" f="v">
      <t c="3" si="227">
        <n x="225"/>
        <n x="418"/>
        <n x="163"/>
      </t>
    </mdx>
    <mdx n="0" f="v">
      <t c="3" si="227">
        <n x="225"/>
        <n x="420"/>
        <n x="163"/>
      </t>
    </mdx>
    <mdx n="0" f="v">
      <t c="3" si="227">
        <n x="225"/>
        <n x="301"/>
        <n x="163"/>
      </t>
    </mdx>
    <mdx n="0" f="v">
      <t c="3" si="227">
        <n x="225"/>
        <n x="299"/>
        <n x="163"/>
      </t>
    </mdx>
    <mdx n="0" f="v">
      <t c="3" si="227">
        <n x="225"/>
        <n x="297"/>
        <n x="163"/>
      </t>
    </mdx>
    <mdx n="0" f="v">
      <t c="3" si="227">
        <n x="225"/>
        <n x="421"/>
        <n x="163"/>
      </t>
    </mdx>
    <mdx n="0" f="v">
      <t c="3" si="227">
        <n x="225"/>
        <n x="403"/>
        <n x="163"/>
      </t>
    </mdx>
    <mdx n="0" f="v">
      <t c="3" si="227">
        <n x="225"/>
        <n x="412"/>
        <n x="163"/>
      </t>
    </mdx>
    <mdx n="0" f="v">
      <t c="3" si="227">
        <n x="225"/>
        <n x="414"/>
        <n x="163"/>
      </t>
    </mdx>
    <mdx n="0" f="v">
      <t c="3" si="227">
        <n x="225"/>
        <n x="415"/>
        <n x="163"/>
      </t>
    </mdx>
    <mdx n="0" f="v">
      <t c="3" si="227">
        <n x="225"/>
        <n x="416"/>
        <n x="163"/>
      </t>
    </mdx>
    <mdx n="0" f="v">
      <t c="3" si="227">
        <n x="225"/>
        <n x="427"/>
        <n x="163"/>
      </t>
    </mdx>
    <mdx n="0" f="v">
      <t c="3" si="227">
        <n x="225"/>
        <n x="329"/>
        <n x="163"/>
      </t>
    </mdx>
    <mdx n="0" f="v">
      <t c="3" si="227">
        <n x="225"/>
        <n x="328"/>
        <n x="163"/>
      </t>
    </mdx>
    <mdx n="0" f="v">
      <t c="3" si="227">
        <n x="225"/>
        <n x="429"/>
        <n x="163"/>
      </t>
    </mdx>
    <mdx n="0" f="v">
      <t c="3" si="227">
        <n x="225"/>
        <n x="431"/>
        <n x="163"/>
      </t>
    </mdx>
    <mdx n="0" f="v">
      <t c="3" si="227">
        <n x="225"/>
        <n x="422"/>
        <n x="163"/>
      </t>
    </mdx>
    <mdx n="0" f="v">
      <t c="3" si="227">
        <n x="225"/>
        <n x="424"/>
        <n x="163"/>
      </t>
    </mdx>
    <mdx n="0" f="v">
      <t c="3" si="227">
        <n x="225"/>
        <n x="425"/>
        <n x="163"/>
      </t>
    </mdx>
    <mdx n="0" f="v">
      <t c="3" si="227">
        <n x="225"/>
        <n x="348"/>
        <n x="163"/>
      </t>
    </mdx>
    <mdx n="0" f="v">
      <t c="3" si="227">
        <n x="225"/>
        <n x="327"/>
        <n x="163"/>
      </t>
    </mdx>
    <mdx n="0" f="v">
      <t c="3" si="227">
        <n x="225"/>
        <n x="276"/>
        <n x="163"/>
      </t>
    </mdx>
    <mdx n="0" f="v">
      <t c="3" si="227">
        <n x="225"/>
        <n x="454"/>
        <n x="163"/>
      </t>
    </mdx>
    <mdx n="0" f="v">
      <t c="3" si="227">
        <n x="225"/>
        <n x="433"/>
        <n x="163"/>
      </t>
    </mdx>
    <mdx n="0" f="v">
      <t c="3" si="227">
        <n x="225"/>
        <n x="444"/>
        <n x="163"/>
      </t>
    </mdx>
    <mdx n="0" f="v">
      <t c="3" si="227">
        <n x="225"/>
        <n x="445"/>
        <n x="163"/>
      </t>
    </mdx>
    <mdx n="0" f="v">
      <t c="3" si="227">
        <n x="225"/>
        <n x="446"/>
        <n x="163"/>
      </t>
    </mdx>
    <mdx n="0" f="v">
      <t c="3" si="227">
        <n x="225"/>
        <n x="473"/>
        <n x="163"/>
      </t>
    </mdx>
    <mdx n="0" f="v">
      <t c="3" si="227">
        <n x="225"/>
        <n x="456"/>
        <n x="163"/>
      </t>
    </mdx>
    <mdx n="0" f="v">
      <t c="3" si="227">
        <n x="225"/>
        <n x="326"/>
        <n x="163"/>
      </t>
    </mdx>
    <mdx n="0" f="v">
      <t c="3" si="227">
        <n x="225"/>
        <n x="435"/>
        <n x="163"/>
      </t>
    </mdx>
    <mdx n="0" f="v">
      <t c="3" si="227">
        <n x="225"/>
        <n x="437"/>
        <n x="163"/>
      </t>
    </mdx>
    <mdx n="0" f="v">
      <t c="3" si="227">
        <n x="225"/>
        <n x="294"/>
        <n x="163"/>
      </t>
    </mdx>
    <mdx n="0" f="v">
      <t c="3" si="227">
        <n x="225"/>
        <n x="434"/>
        <n x="163"/>
      </t>
    </mdx>
    <mdx n="0" f="v">
      <t c="3" si="227">
        <n x="225"/>
        <n x="464"/>
        <n x="163"/>
      </t>
    </mdx>
    <mdx n="0" f="v">
      <t c="3" si="227">
        <n x="225"/>
        <n x="465"/>
        <n x="163"/>
      </t>
    </mdx>
    <mdx n="0" f="v">
      <t c="3" si="227">
        <n x="225"/>
        <n x="466"/>
        <n x="163"/>
      </t>
    </mdx>
    <mdx n="0" f="v">
      <t c="3" si="227">
        <n x="225"/>
        <n x="350"/>
        <n x="163"/>
      </t>
    </mdx>
    <mdx n="0" f="v">
      <t c="3" si="227">
        <n x="225"/>
        <n x="439"/>
        <n x="163"/>
      </t>
    </mdx>
    <mdx n="0" f="v">
      <t c="3" si="227">
        <n x="225"/>
        <n x="440"/>
        <n x="163"/>
      </t>
    </mdx>
    <mdx n="0" f="v">
      <t c="3" si="227">
        <n x="225"/>
        <n x="441"/>
        <n x="163"/>
      </t>
    </mdx>
    <mdx n="0" f="v">
      <t c="3" si="227">
        <n x="225"/>
        <n x="447"/>
        <n x="163"/>
      </t>
    </mdx>
    <mdx n="0" f="v">
      <t c="3" si="227">
        <n x="225"/>
        <n x="346"/>
        <n x="163"/>
      </t>
    </mdx>
    <mdx n="0" f="v">
      <t c="3" si="227">
        <n x="225"/>
        <n x="467"/>
        <n x="163"/>
      </t>
    </mdx>
    <mdx n="0" f="v">
      <t c="3" si="227">
        <n x="225"/>
        <n x="461"/>
        <n x="163"/>
      </t>
    </mdx>
    <mdx n="0" f="v">
      <t c="3" si="227">
        <n x="225"/>
        <n x="462"/>
        <n x="163"/>
      </t>
    </mdx>
    <mdx n="0" f="v">
      <t c="3" si="227">
        <n x="225"/>
        <n x="459"/>
        <n x="163"/>
      </t>
    </mdx>
    <mdx n="0" f="v">
      <t c="3" si="227">
        <n x="225"/>
        <n x="449"/>
        <n x="163"/>
      </t>
    </mdx>
    <mdx n="0" f="v">
      <t c="3" si="227">
        <n x="225"/>
        <n x="450"/>
        <n x="163"/>
      </t>
    </mdx>
    <mdx n="0" f="v">
      <t c="3" si="227">
        <n x="225"/>
        <n x="457"/>
        <n x="163"/>
      </t>
    </mdx>
    <mdx n="0" f="v">
      <t c="3" si="227">
        <n x="225"/>
        <n x="458"/>
        <n x="163"/>
      </t>
    </mdx>
    <mdx n="0" f="v">
      <t c="3" si="227">
        <n x="225"/>
        <n x="474"/>
        <n x="163"/>
      </t>
    </mdx>
    <mdx n="0" f="v">
      <t c="3" si="227">
        <n x="225"/>
        <n x="476"/>
        <n x="163"/>
      </t>
    </mdx>
    <mdx n="0" f="v">
      <t c="3" si="227">
        <n x="225"/>
        <n x="471"/>
        <n x="163"/>
      </t>
    </mdx>
    <mdx n="0" f="v">
      <t c="3" si="227">
        <n x="225"/>
        <n x="460"/>
        <n x="163"/>
      </t>
    </mdx>
    <mdx n="0" f="v">
      <t c="3" si="227">
        <n x="225"/>
        <n x="468"/>
        <n x="163"/>
      </t>
    </mdx>
    <mdx n="0" f="v">
      <t c="3" si="227">
        <n x="225"/>
        <n x="469"/>
        <n x="163"/>
      </t>
    </mdx>
    <mdx n="0" f="v">
      <t c="3" si="227">
        <n x="225"/>
        <n x="472"/>
        <n x="163"/>
      </t>
    </mdx>
    <mdx n="0" f="v">
      <t c="3" si="227">
        <n x="225"/>
        <n x="480"/>
        <n x="163"/>
      </t>
    </mdx>
    <mdx n="0" f="v">
      <t c="3" si="227">
        <n x="225"/>
        <n x="481"/>
        <n x="163"/>
      </t>
    </mdx>
    <mdx n="0" f="v">
      <t c="3" si="227">
        <n x="225"/>
        <n x="477"/>
        <n x="163"/>
      </t>
    </mdx>
    <mdx n="0" f="v">
      <t c="3" si="227">
        <n x="225"/>
        <n x="478"/>
        <n x="163"/>
      </t>
    </mdx>
    <mdx n="0" f="v">
      <t c="3" si="227">
        <n x="225"/>
        <n x="479"/>
        <n x="163"/>
      </t>
    </mdx>
    <mdx n="0" f="v">
      <t c="3" si="227">
        <n x="225"/>
        <n x="482"/>
        <n x="163"/>
      </t>
    </mdx>
    <mdx n="0" f="v">
      <t c="3" si="227">
        <n x="225"/>
        <n x="487"/>
        <n x="163"/>
      </t>
    </mdx>
    <mdx n="0" f="v">
      <t c="3" si="227">
        <n x="225"/>
        <n x="489"/>
        <n x="163"/>
      </t>
    </mdx>
    <mdx n="0" f="v">
      <t c="3" si="227">
        <n x="225"/>
        <n x="483"/>
        <n x="163"/>
      </t>
    </mdx>
    <mdx n="0" f="v">
      <t c="3" si="227">
        <n x="225"/>
        <n x="484"/>
        <n x="163"/>
      </t>
    </mdx>
    <mdx n="0" f="v">
      <t c="3" si="227">
        <n x="225"/>
        <n x="485"/>
        <n x="163"/>
      </t>
    </mdx>
    <mdx n="0" f="v">
      <t c="3" si="227">
        <n x="225"/>
        <n x="493"/>
        <n x="163"/>
      </t>
    </mdx>
    <mdx n="0" f="v">
      <t c="3" si="227">
        <n x="225"/>
        <n x="501"/>
        <n x="163"/>
      </t>
    </mdx>
    <mdx n="0" f="v">
      <t c="3" si="227">
        <n x="225"/>
        <n x="502"/>
        <n x="163"/>
      </t>
    </mdx>
    <mdx n="0" f="v">
      <t c="3" si="227">
        <n x="225"/>
        <n x="503"/>
        <n x="163"/>
      </t>
    </mdx>
    <mdx n="0" f="v">
      <t c="3" si="227">
        <n x="225"/>
        <n x="494"/>
        <n x="163"/>
      </t>
    </mdx>
    <mdx n="0" f="v">
      <t c="3" si="227">
        <n x="225"/>
        <n x="498"/>
        <n x="163"/>
      </t>
    </mdx>
    <mdx n="0" f="v">
      <t c="3" si="227">
        <n x="225"/>
        <n x="499"/>
        <n x="163"/>
      </t>
    </mdx>
    <mdx n="0" f="v">
      <t c="3" si="227">
        <n x="225"/>
        <n x="508"/>
        <n x="163"/>
      </t>
    </mdx>
    <mdx n="0" f="v">
      <t c="3" si="227">
        <n x="225"/>
        <n x="504"/>
        <n x="163"/>
      </t>
    </mdx>
    <mdx n="0" f="v">
      <t c="3" si="227">
        <n x="225"/>
        <n x="505"/>
        <n x="163"/>
      </t>
    </mdx>
    <mdx n="0" f="v">
      <t c="3" si="227">
        <n x="225"/>
        <n x="506"/>
        <n x="163"/>
      </t>
    </mdx>
    <mdx n="0" f="v">
      <t c="3" si="227">
        <n x="225"/>
        <n x="512"/>
        <n x="163"/>
      </t>
    </mdx>
    <mdx n="0" f="v">
      <t c="3" si="227">
        <n x="225"/>
        <n x="519"/>
        <n x="163"/>
      </t>
    </mdx>
    <mdx n="0" f="v">
      <t c="3" si="227">
        <n x="225"/>
        <n x="520"/>
        <n x="163"/>
      </t>
    </mdx>
    <mdx n="0" f="v">
      <t c="3" si="227">
        <n x="225"/>
        <n x="521"/>
        <n x="163"/>
      </t>
    </mdx>
    <mdx n="0" f="v">
      <t c="3" si="227">
        <n x="225"/>
        <n x="517"/>
        <n x="163"/>
      </t>
    </mdx>
    <mdx n="0" f="v">
      <t c="3" si="227">
        <n x="225"/>
        <n x="518"/>
        <n x="163"/>
      </t>
    </mdx>
    <mdx n="0" f="v">
      <t c="3" si="227">
        <n x="225"/>
        <n x="525"/>
        <n x="163"/>
      </t>
    </mdx>
    <mdx n="0" f="v">
      <t c="3" si="227">
        <n x="225"/>
        <n x="526"/>
        <n x="163"/>
      </t>
    </mdx>
    <mdx n="0" f="v">
      <t c="3" si="227">
        <n x="225"/>
        <n x="522"/>
        <n x="163"/>
      </t>
    </mdx>
    <mdx n="0" f="v">
      <t c="3" si="227">
        <n x="225"/>
        <n x="528"/>
        <n x="163"/>
      </t>
    </mdx>
    <mdx n="0" f="v">
      <t c="3" si="227">
        <n x="225"/>
        <n x="529"/>
        <n x="163"/>
      </t>
    </mdx>
    <mdx n="0" f="v">
      <t c="3" si="227">
        <n x="225"/>
        <n x="524"/>
        <n x="163"/>
      </t>
    </mdx>
    <mdx n="0" f="v">
      <t c="3" si="227">
        <n x="225"/>
        <n x="527"/>
        <n x="163"/>
      </t>
    </mdx>
    <mdx n="0" f="v">
      <t c="3" si="227">
        <n x="225"/>
        <n x="531"/>
        <n x="163"/>
      </t>
    </mdx>
    <mdx n="0" f="v">
      <t c="3" si="227">
        <n x="225"/>
        <n x="532"/>
        <n x="163"/>
      </t>
    </mdx>
    <mdx n="0" f="v">
      <t c="3" si="227">
        <n x="225"/>
        <n x="530"/>
        <n x="163"/>
      </t>
    </mdx>
    <mdx n="0" f="v">
      <t c="3" si="227">
        <n x="225"/>
        <n x="533"/>
        <n x="163"/>
      </t>
    </mdx>
    <mdx n="0" f="v">
      <t c="3" si="227">
        <n x="225"/>
        <n x="537"/>
        <n x="163"/>
      </t>
    </mdx>
    <mdx n="0" f="v">
      <t c="3" si="227">
        <n x="225"/>
        <n x="534"/>
        <n x="163"/>
      </t>
    </mdx>
    <mdx n="0" f="v">
      <t c="3" si="227">
        <n x="225"/>
        <n x="539"/>
        <n x="163"/>
      </t>
    </mdx>
    <mdx n="0" f="v">
      <t c="3" si="227">
        <n x="225"/>
        <n x="540"/>
        <n x="163"/>
      </t>
    </mdx>
    <mdx n="0" f="v">
      <t c="3" si="227">
        <n x="225"/>
        <n x="538"/>
        <n x="163"/>
      </t>
    </mdx>
    <mdx n="0" f="v">
      <t c="3" si="227">
        <n x="225"/>
        <n x="543"/>
        <n x="163"/>
      </t>
    </mdx>
    <mdx n="0" f="v">
      <t c="3" si="227">
        <n x="225"/>
        <n x="542"/>
        <n x="163"/>
      </t>
    </mdx>
    <mdx n="0" f="v">
      <t c="3" si="227">
        <n x="225"/>
        <n x="545"/>
        <n x="163"/>
      </t>
    </mdx>
    <mdx n="0" f="v">
      <t c="3" si="227">
        <n x="225"/>
        <n x="541"/>
        <n x="163"/>
      </t>
    </mdx>
    <mdx n="0" f="v">
      <t c="3" si="227">
        <n x="225"/>
        <n x="272"/>
        <n x="164"/>
      </t>
    </mdx>
    <mdx n="0" f="v">
      <t c="3" si="227">
        <n x="225"/>
        <n x="273"/>
        <n x="164"/>
      </t>
    </mdx>
    <mdx n="0" f="v">
      <t c="3" si="227">
        <n x="225"/>
        <n x="271"/>
        <n x="164"/>
      </t>
    </mdx>
    <mdx n="0" f="v">
      <t c="3" si="227">
        <n x="225"/>
        <n x="270"/>
        <n x="164"/>
      </t>
    </mdx>
    <mdx n="0" f="v">
      <t c="3" si="227">
        <n x="225"/>
        <n x="269"/>
        <n x="164"/>
      </t>
    </mdx>
    <mdx n="0" f="v">
      <t c="3" si="227">
        <n x="225"/>
        <n x="268"/>
        <n x="164"/>
      </t>
    </mdx>
    <mdx n="0" f="v">
      <t c="3" si="227">
        <n x="225"/>
        <n x="356"/>
        <n x="164"/>
      </t>
    </mdx>
    <mdx n="0" f="v">
      <t c="3" si="227">
        <n x="225"/>
        <n x="357"/>
        <n x="164"/>
      </t>
    </mdx>
    <mdx n="0" f="v">
      <t c="3" si="227">
        <n x="225"/>
        <n x="359"/>
        <n x="164"/>
      </t>
    </mdx>
    <mdx n="0" f="v">
      <t c="3" si="227">
        <n x="225"/>
        <n x="360"/>
        <n x="164"/>
      </t>
    </mdx>
    <mdx n="0" f="v">
      <t c="3" si="227">
        <n x="225"/>
        <n x="361"/>
        <n x="164"/>
      </t>
    </mdx>
    <mdx n="0" f="v">
      <t c="3" si="227">
        <n x="225"/>
        <n x="255"/>
        <n x="164"/>
      </t>
    </mdx>
    <mdx n="0" f="v">
      <t c="3" si="227">
        <n x="225"/>
        <n x="267"/>
        <n x="164"/>
      </t>
    </mdx>
    <mdx n="0" f="v">
      <t c="3" si="227">
        <n x="225"/>
        <n x="266"/>
        <n x="164"/>
      </t>
    </mdx>
    <mdx n="0" f="v">
      <t c="3" si="227">
        <n x="225"/>
        <n x="264"/>
        <n x="164"/>
      </t>
    </mdx>
    <mdx n="0" f="v">
      <t c="3" si="227">
        <n x="225"/>
        <n x="263"/>
        <n x="164"/>
      </t>
    </mdx>
    <mdx n="0" f="v">
      <t c="3" si="227">
        <n x="225"/>
        <n x="262"/>
        <n x="164"/>
      </t>
    </mdx>
    <mdx n="0" f="v">
      <t c="3" si="227">
        <n x="225"/>
        <n x="261"/>
        <n x="164"/>
      </t>
    </mdx>
    <mdx n="0" f="v">
      <t c="3" si="227">
        <n x="225"/>
        <n x="260"/>
        <n x="164"/>
      </t>
    </mdx>
    <mdx n="0" f="v">
      <t c="3" si="227">
        <n x="225"/>
        <n x="259"/>
        <n x="164"/>
      </t>
    </mdx>
    <mdx n="0" f="v">
      <t c="3" si="227">
        <n x="225"/>
        <n x="258"/>
        <n x="164"/>
      </t>
    </mdx>
    <mdx n="0" f="v">
      <t c="3" si="227">
        <n x="225"/>
        <n x="257"/>
        <n x="164"/>
      </t>
    </mdx>
    <mdx n="0" f="v">
      <t c="3" si="227">
        <n x="225"/>
        <n x="256"/>
        <n x="164"/>
      </t>
    </mdx>
    <mdx n="0" f="v">
      <t c="3" si="227">
        <n x="225"/>
        <n x="373"/>
        <n x="164"/>
      </t>
    </mdx>
    <mdx n="0" f="v">
      <t c="3" si="227">
        <n x="225"/>
        <n x="374"/>
        <n x="164"/>
      </t>
    </mdx>
    <mdx n="0" f="v">
      <t c="3" si="227">
        <n x="225"/>
        <n x="375"/>
        <n x="164"/>
      </t>
    </mdx>
    <mdx n="0" f="v">
      <t c="3" si="227">
        <n x="225"/>
        <n x="376"/>
        <n x="164"/>
      </t>
    </mdx>
    <mdx n="0" f="v">
      <t c="3" si="227">
        <n x="225"/>
        <n x="377"/>
        <n x="164"/>
      </t>
    </mdx>
    <mdx n="0" f="v">
      <t c="3" si="227">
        <n x="225"/>
        <n x="280"/>
        <n x="164"/>
      </t>
    </mdx>
    <mdx n="0" f="v">
      <t c="3" si="227">
        <n x="225"/>
        <n x="311"/>
        <n x="164"/>
      </t>
    </mdx>
    <mdx n="0" f="v">
      <t c="3" si="227">
        <n x="225"/>
        <n x="378"/>
        <n x="164"/>
      </t>
    </mdx>
    <mdx n="0" f="v">
      <t c="3" si="227">
        <n x="225"/>
        <n x="379"/>
        <n x="164"/>
      </t>
    </mdx>
    <mdx n="0" f="v">
      <t c="3" si="227">
        <n x="225"/>
        <n x="380"/>
        <n x="164"/>
      </t>
    </mdx>
    <mdx n="0" f="v">
      <t c="3" si="227">
        <n x="225"/>
        <n x="381"/>
        <n x="164"/>
      </t>
    </mdx>
    <mdx n="0" f="v">
      <t c="3" si="227">
        <n x="225"/>
        <n x="382"/>
        <n x="164"/>
      </t>
    </mdx>
    <mdx n="0" f="v">
      <t c="3" si="227">
        <n x="225"/>
        <n x="304"/>
        <n x="164"/>
      </t>
    </mdx>
    <mdx n="0" f="v">
      <t c="3" si="227">
        <n x="225"/>
        <n x="254"/>
        <n x="164"/>
      </t>
    </mdx>
    <mdx n="0" f="v">
      <t c="3" si="227">
        <n x="225"/>
        <n x="283"/>
        <n x="164"/>
      </t>
    </mdx>
    <mdx n="0" f="v">
      <t c="3" si="227">
        <n x="225"/>
        <n x="547"/>
        <n x="164"/>
      </t>
    </mdx>
    <mdx n="0" f="v">
      <t c="3" si="227">
        <n x="225"/>
        <n x="362"/>
        <n x="164"/>
      </t>
    </mdx>
    <mdx n="0" f="v">
      <t c="3" si="227">
        <n x="225"/>
        <n x="363"/>
        <n x="164"/>
      </t>
    </mdx>
    <mdx n="0" f="v">
      <t c="3" si="227">
        <n x="225"/>
        <n x="364"/>
        <n x="164"/>
      </t>
    </mdx>
    <mdx n="0" f="v">
      <t c="3" si="227">
        <n x="225"/>
        <n x="548"/>
        <n x="164"/>
      </t>
    </mdx>
    <mdx n="0" f="v">
      <t c="3" si="227">
        <n x="225"/>
        <n x="365"/>
        <n x="164"/>
      </t>
    </mdx>
    <mdx n="0" f="v">
      <t c="3" si="227">
        <n x="225"/>
        <n x="367"/>
        <n x="164"/>
      </t>
    </mdx>
    <mdx n="0" f="v">
      <t c="3" si="227">
        <n x="225"/>
        <n x="368"/>
        <n x="164"/>
      </t>
    </mdx>
    <mdx n="0" f="v">
      <t c="3" si="227">
        <n x="225"/>
        <n x="369"/>
        <n x="164"/>
      </t>
    </mdx>
    <mdx n="0" f="v">
      <t c="3" si="227">
        <n x="225"/>
        <n x="307"/>
        <n x="164"/>
      </t>
    </mdx>
    <mdx n="0" f="v">
      <t c="3" si="227">
        <n x="225"/>
        <n x="370"/>
        <n x="164"/>
      </t>
    </mdx>
    <mdx n="0" f="v">
      <t c="3" si="227">
        <n x="225"/>
        <n x="371"/>
        <n x="164"/>
      </t>
    </mdx>
    <mdx n="0" f="v">
      <t c="3" si="227">
        <n x="225"/>
        <n x="372"/>
        <n x="164"/>
      </t>
    </mdx>
    <mdx n="0" f="v">
      <t c="3" si="227">
        <n x="225"/>
        <n x="393"/>
        <n x="164"/>
      </t>
    </mdx>
    <mdx n="0" f="v">
      <t c="3" si="227">
        <n x="225"/>
        <n x="394"/>
        <n x="164"/>
      </t>
    </mdx>
    <mdx n="0" f="v">
      <t c="3" si="227">
        <n x="225"/>
        <n x="395"/>
        <n x="164"/>
      </t>
    </mdx>
    <mdx n="0" f="v">
      <t c="3" si="227">
        <n x="225"/>
        <n x="278"/>
        <n x="164"/>
      </t>
    </mdx>
    <mdx n="0" f="v">
      <t c="3" si="227">
        <n x="225"/>
        <n x="396"/>
        <n x="164"/>
      </t>
    </mdx>
    <mdx n="0" f="v">
      <t c="3" si="227">
        <n x="225"/>
        <n x="397"/>
        <n x="164"/>
      </t>
    </mdx>
    <mdx n="0" f="v">
      <t c="3" si="227">
        <n x="225"/>
        <n x="398"/>
        <n x="164"/>
      </t>
    </mdx>
    <mdx n="0" f="v">
      <t c="3" si="227">
        <n x="225"/>
        <n x="404"/>
        <n x="164"/>
      </t>
    </mdx>
    <mdx n="0" f="v">
      <t c="3" si="227">
        <n x="225"/>
        <n x="383"/>
        <n x="164"/>
      </t>
    </mdx>
    <mdx n="0" f="v">
      <t c="3" si="227">
        <n x="225"/>
        <n x="384"/>
        <n x="164"/>
      </t>
    </mdx>
    <mdx n="0" f="v">
      <t c="3" si="227">
        <n x="225"/>
        <n x="385"/>
        <n x="164"/>
      </t>
    </mdx>
    <mdx n="0" f="v">
      <t c="3" si="227">
        <n x="225"/>
        <n x="386"/>
        <n x="164"/>
      </t>
    </mdx>
    <mdx n="0" f="v">
      <t c="3" si="227">
        <n x="225"/>
        <n x="387"/>
        <n x="164"/>
      </t>
    </mdx>
    <mdx n="0" f="v">
      <t c="3" si="227">
        <n x="225"/>
        <n x="388"/>
        <n x="164"/>
      </t>
    </mdx>
    <mdx n="0" f="v">
      <t c="3" si="227">
        <n x="225"/>
        <n x="389"/>
        <n x="164"/>
      </t>
    </mdx>
    <mdx n="0" f="v">
      <t c="3" si="227">
        <n x="225"/>
        <n x="390"/>
        <n x="164"/>
      </t>
    </mdx>
    <mdx n="0" f="v">
      <t c="3" si="227">
        <n x="225"/>
        <n x="405"/>
        <n x="164"/>
      </t>
    </mdx>
    <mdx n="0" f="v">
      <t c="3" si="227">
        <n x="225"/>
        <n x="406"/>
        <n x="164"/>
      </t>
    </mdx>
    <mdx n="0" f="v">
      <t c="3" si="227">
        <n x="225"/>
        <n x="407"/>
        <n x="164"/>
      </t>
    </mdx>
    <mdx n="0" f="v">
      <t c="3" si="227">
        <n x="225"/>
        <n x="408"/>
        <n x="164"/>
      </t>
    </mdx>
    <mdx n="0" f="v">
      <t c="3" si="227">
        <n x="225"/>
        <n x="409"/>
        <n x="164"/>
      </t>
    </mdx>
    <mdx n="0" f="v">
      <t c="3" si="227">
        <n x="225"/>
        <n x="410"/>
        <n x="164"/>
      </t>
    </mdx>
    <mdx n="0" f="v">
      <t c="3" si="227">
        <n x="225"/>
        <n x="418"/>
        <n x="164"/>
      </t>
    </mdx>
    <mdx n="0" f="v">
      <t c="3" si="227">
        <n x="225"/>
        <n x="392"/>
        <n x="164"/>
      </t>
    </mdx>
    <mdx n="0" f="v">
      <t c="3" si="227">
        <n x="225"/>
        <n x="391"/>
        <n x="164"/>
      </t>
    </mdx>
    <mdx n="0" f="v">
      <t c="3" si="227">
        <n x="225"/>
        <n x="399"/>
        <n x="164"/>
      </t>
    </mdx>
    <mdx n="0" f="v">
      <t c="3" si="227">
        <n x="225"/>
        <n x="400"/>
        <n x="164"/>
      </t>
    </mdx>
    <mdx n="0" f="v">
      <t c="3" si="227">
        <n x="225"/>
        <n x="401"/>
        <n x="164"/>
      </t>
    </mdx>
    <mdx n="0" f="v">
      <t c="3" si="227">
        <n x="225"/>
        <n x="277"/>
        <n x="164"/>
      </t>
    </mdx>
    <mdx n="0" f="v">
      <t c="3" si="227">
        <n x="225"/>
        <n x="417"/>
        <n x="164"/>
      </t>
    </mdx>
    <mdx n="0" f="v">
      <t c="3" si="227">
        <n x="225"/>
        <n x="419"/>
        <n x="164"/>
      </t>
    </mdx>
    <mdx n="0" f="v">
      <t c="3" si="227">
        <n x="225"/>
        <n x="420"/>
        <n x="164"/>
      </t>
    </mdx>
    <mdx n="0" f="v">
      <t c="3" si="227">
        <n x="225"/>
        <n x="301"/>
        <n x="164"/>
      </t>
    </mdx>
    <mdx n="0" f="v">
      <t c="3" si="227">
        <n x="225"/>
        <n x="299"/>
        <n x="164"/>
      </t>
    </mdx>
    <mdx n="0" f="v">
      <t c="3" si="227">
        <n x="225"/>
        <n x="297"/>
        <n x="164"/>
      </t>
    </mdx>
    <mdx n="0" f="v">
      <t c="3" si="227">
        <n x="225"/>
        <n x="421"/>
        <n x="164"/>
      </t>
    </mdx>
    <mdx n="0" f="v">
      <t c="3" si="227">
        <n x="225"/>
        <n x="411"/>
        <n x="164"/>
      </t>
    </mdx>
    <mdx n="0" f="v">
      <t c="3" si="227">
        <n x="225"/>
        <n x="403"/>
        <n x="164"/>
      </t>
    </mdx>
    <mdx n="0" f="v">
      <t c="3" si="227">
        <n x="225"/>
        <n x="412"/>
        <n x="164"/>
      </t>
    </mdx>
    <mdx n="0" f="v">
      <t c="3" si="227">
        <n x="225"/>
        <n x="413"/>
        <n x="164"/>
      </t>
    </mdx>
    <mdx n="0" f="v">
      <t c="3" si="227">
        <n x="225"/>
        <n x="414"/>
        <n x="164"/>
      </t>
    </mdx>
    <mdx n="0" f="v">
      <t c="3" si="227">
        <n x="225"/>
        <n x="415"/>
        <n x="164"/>
      </t>
    </mdx>
    <mdx n="0" f="v">
      <t c="3" si="227">
        <n x="225"/>
        <n x="416"/>
        <n x="164"/>
      </t>
    </mdx>
    <mdx n="0" f="v">
      <t c="3" si="227">
        <n x="225"/>
        <n x="427"/>
        <n x="164"/>
      </t>
    </mdx>
    <mdx n="0" f="v">
      <t c="3" si="227">
        <n x="225"/>
        <n x="329"/>
        <n x="164"/>
      </t>
    </mdx>
    <mdx n="0" f="v">
      <t c="3" si="227">
        <n x="225"/>
        <n x="428"/>
        <n x="164"/>
      </t>
    </mdx>
    <mdx n="0" f="v">
      <t c="3" si="227">
        <n x="225"/>
        <n x="328"/>
        <n x="164"/>
      </t>
    </mdx>
    <mdx n="0" f="v">
      <t c="3" si="227">
        <n x="225"/>
        <n x="429"/>
        <n x="164"/>
      </t>
    </mdx>
    <mdx n="0" f="v">
      <t c="3" si="227">
        <n x="225"/>
        <n x="430"/>
        <n x="164"/>
      </t>
    </mdx>
    <mdx n="0" f="v">
      <t c="3" si="227">
        <n x="225"/>
        <n x="431"/>
        <n x="164"/>
      </t>
    </mdx>
    <mdx n="0" f="v">
      <t c="3" si="227">
        <n x="225"/>
        <n x="432"/>
        <n x="164"/>
      </t>
    </mdx>
    <mdx n="0" f="v">
      <t c="3" si="227">
        <n x="225"/>
        <n x="422"/>
        <n x="164"/>
      </t>
    </mdx>
    <mdx n="0" f="v">
      <t c="3" si="227">
        <n x="225"/>
        <n x="423"/>
        <n x="164"/>
      </t>
    </mdx>
    <mdx n="0" f="v">
      <t c="3" si="227">
        <n x="225"/>
        <n x="424"/>
        <n x="164"/>
      </t>
    </mdx>
    <mdx n="0" f="v">
      <t c="3" si="227">
        <n x="225"/>
        <n x="425"/>
        <n x="164"/>
      </t>
    </mdx>
    <mdx n="0" f="v">
      <t c="3" si="227">
        <n x="225"/>
        <n x="348"/>
        <n x="164"/>
      </t>
    </mdx>
    <mdx n="0" f="v">
      <t c="3" si="227">
        <n x="225"/>
        <n x="327"/>
        <n x="164"/>
      </t>
    </mdx>
    <mdx n="0" f="v">
      <t c="3" si="227">
        <n x="225"/>
        <n x="426"/>
        <n x="164"/>
      </t>
    </mdx>
    <mdx n="0" f="v">
      <t c="3" si="227">
        <n x="225"/>
        <n x="464"/>
        <n x="164"/>
      </t>
    </mdx>
    <mdx n="0" f="v">
      <t c="3" si="227">
        <n x="225"/>
        <n x="434"/>
        <n x="164"/>
      </t>
    </mdx>
    <mdx n="0" f="v">
      <t c="3" si="227">
        <n x="225"/>
        <n x="433"/>
        <n x="164"/>
      </t>
    </mdx>
    <mdx n="0" f="v">
      <t c="3" si="227">
        <n x="225"/>
        <n x="442"/>
        <n x="164"/>
      </t>
    </mdx>
    <mdx n="0" f="v">
      <t c="3" si="227">
        <n x="225"/>
        <n x="443"/>
        <n x="164"/>
      </t>
    </mdx>
    <mdx n="0" f="v">
      <t c="3" si="227">
        <n x="225"/>
        <n x="444"/>
        <n x="164"/>
      </t>
    </mdx>
    <mdx n="0" f="v">
      <t c="3" si="227">
        <n x="225"/>
        <n x="445"/>
        <n x="164"/>
      </t>
    </mdx>
    <mdx n="0" f="v">
      <t c="3" si="227">
        <n x="225"/>
        <n x="446"/>
        <n x="164"/>
      </t>
    </mdx>
    <mdx n="0" f="v">
      <t c="3" si="227">
        <n x="225"/>
        <n x="455"/>
        <n x="164"/>
      </t>
    </mdx>
    <mdx n="0" f="v">
      <t c="3" si="227">
        <n x="225"/>
        <n x="456"/>
        <n x="164"/>
      </t>
    </mdx>
    <mdx n="0" f="v">
      <t c="3" si="227">
        <n x="225"/>
        <n x="326"/>
        <n x="164"/>
      </t>
    </mdx>
    <mdx n="0" f="v">
      <t c="3" si="227">
        <n x="225"/>
        <n x="435"/>
        <n x="164"/>
      </t>
    </mdx>
    <mdx n="0" f="v">
      <t c="3" si="227">
        <n x="225"/>
        <n x="436"/>
        <n x="164"/>
      </t>
    </mdx>
    <mdx n="0" f="v">
      <t c="3" si="227">
        <n x="225"/>
        <n x="437"/>
        <n x="164"/>
      </t>
    </mdx>
    <mdx n="0" f="v">
      <t c="3" si="227">
        <n x="225"/>
        <n x="294"/>
        <n x="164"/>
      </t>
    </mdx>
    <mdx n="0" f="v">
      <t c="3" si="227">
        <n x="225"/>
        <n x="293"/>
        <n x="164"/>
      </t>
    </mdx>
    <mdx n="0" f="v">
      <t c="3" si="227">
        <n x="225"/>
        <n x="276"/>
        <n x="164"/>
      </t>
    </mdx>
    <mdx n="0" f="v">
      <t c="3" si="227">
        <n x="225"/>
        <n x="453"/>
        <n x="164"/>
      </t>
    </mdx>
    <mdx n="0" f="v">
      <t c="3" si="227">
        <n x="225"/>
        <n x="454"/>
        <n x="164"/>
      </t>
    </mdx>
    <mdx n="0" f="v">
      <t c="3" si="227">
        <n x="225"/>
        <n x="465"/>
        <n x="164"/>
      </t>
    </mdx>
    <mdx n="0" f="v">
      <t c="3" si="227">
        <n x="225"/>
        <n x="466"/>
        <n x="164"/>
      </t>
    </mdx>
    <mdx n="0" f="v">
      <t c="3" si="227">
        <n x="225"/>
        <n x="467"/>
        <n x="164"/>
      </t>
    </mdx>
    <mdx n="0" f="v">
      <t c="3" si="227">
        <n x="225"/>
        <n x="438"/>
        <n x="164"/>
      </t>
    </mdx>
    <mdx n="0" f="v">
      <t c="3" si="227">
        <n x="225"/>
        <n x="350"/>
        <n x="164"/>
      </t>
    </mdx>
    <mdx n="0" f="v">
      <t c="3" si="227">
        <n x="225"/>
        <n x="439"/>
        <n x="164"/>
      </t>
    </mdx>
    <mdx n="0" f="v">
      <t c="3" si="227">
        <n x="225"/>
        <n x="440"/>
        <n x="164"/>
      </t>
    </mdx>
    <mdx n="0" f="v">
      <t c="3" si="227">
        <n x="225"/>
        <n x="441"/>
        <n x="164"/>
      </t>
    </mdx>
    <mdx n="0" f="v">
      <t c="3" si="227">
        <n x="225"/>
        <n x="447"/>
        <n x="164"/>
      </t>
    </mdx>
    <mdx n="0" f="v">
      <t c="3" si="227">
        <n x="225"/>
        <n x="461"/>
        <n x="164"/>
      </t>
    </mdx>
    <mdx n="0" f="v">
      <t c="3" si="227">
        <n x="225"/>
        <n x="462"/>
        <n x="164"/>
      </t>
    </mdx>
    <mdx n="0" f="v">
      <t c="3" si="227">
        <n x="225"/>
        <n x="463"/>
        <n x="164"/>
      </t>
    </mdx>
    <mdx n="0" f="v">
      <t c="3" si="227">
        <n x="225"/>
        <n x="346"/>
        <n x="164"/>
      </t>
    </mdx>
    <mdx n="0" f="v">
      <t c="3" si="227">
        <n x="225"/>
        <n x="473"/>
        <n x="164"/>
      </t>
    </mdx>
    <mdx n="0" f="v">
      <t c="3" si="227">
        <n x="225"/>
        <n x="459"/>
        <n x="164"/>
      </t>
    </mdx>
    <mdx n="0" f="v">
      <t c="3" si="227">
        <n x="225"/>
        <n x="448"/>
        <n x="164"/>
      </t>
    </mdx>
    <mdx n="0" f="v">
      <t c="3" si="227">
        <n x="225"/>
        <n x="449"/>
        <n x="164"/>
      </t>
    </mdx>
    <mdx n="0" f="v">
      <t c="3" si="227">
        <n x="225"/>
        <n x="450"/>
        <n x="164"/>
      </t>
    </mdx>
    <mdx n="0" f="v">
      <t c="3" si="227">
        <n x="225"/>
        <n x="451"/>
        <n x="164"/>
      </t>
    </mdx>
    <mdx n="0" f="v">
      <t c="3" si="227">
        <n x="225"/>
        <n x="457"/>
        <n x="164"/>
      </t>
    </mdx>
    <mdx n="0" f="v">
      <t c="3" si="227">
        <n x="225"/>
        <n x="458"/>
        <n x="164"/>
      </t>
    </mdx>
    <mdx n="0" f="v">
      <t c="3" si="227">
        <n x="225"/>
        <n x="474"/>
        <n x="164"/>
      </t>
    </mdx>
    <mdx n="0" f="v">
      <t c="3" si="227">
        <n x="225"/>
        <n x="475"/>
        <n x="164"/>
      </t>
    </mdx>
    <mdx n="0" f="v">
      <t c="3" si="227">
        <n x="225"/>
        <n x="476"/>
        <n x="164"/>
      </t>
    </mdx>
    <mdx n="0" f="v">
      <t c="3" si="227">
        <n x="225"/>
        <n x="460"/>
        <n x="164"/>
      </t>
    </mdx>
    <mdx n="0" f="v">
      <t c="3" si="227">
        <n x="225"/>
        <n x="468"/>
        <n x="164"/>
      </t>
    </mdx>
    <mdx n="0" f="v">
      <t c="3" si="227">
        <n x="225"/>
        <n x="469"/>
        <n x="164"/>
      </t>
    </mdx>
    <mdx n="0" f="v">
      <t c="3" si="227">
        <n x="225"/>
        <n x="470"/>
        <n x="164"/>
      </t>
    </mdx>
    <mdx n="0" f="v">
      <t c="3" si="227">
        <n x="225"/>
        <n x="472"/>
        <n x="164"/>
      </t>
    </mdx>
    <mdx n="0" f="v">
      <t c="3" si="227">
        <n x="225"/>
        <n x="471"/>
        <n x="164"/>
      </t>
    </mdx>
    <mdx n="0" f="v">
      <t c="3" si="227">
        <n x="225"/>
        <n x="480"/>
        <n x="164"/>
      </t>
    </mdx>
    <mdx n="0" f="v">
      <t c="3" si="227">
        <n x="225"/>
        <n x="481"/>
        <n x="164"/>
      </t>
    </mdx>
    <mdx n="0" f="v">
      <t c="3" si="227">
        <n x="225"/>
        <n x="477"/>
        <n x="164"/>
      </t>
    </mdx>
    <mdx n="0" f="v">
      <t c="3" si="227">
        <n x="225"/>
        <n x="478"/>
        <n x="164"/>
      </t>
    </mdx>
    <mdx n="0" f="v">
      <t c="3" si="227">
        <n x="225"/>
        <n x="479"/>
        <n x="164"/>
      </t>
    </mdx>
    <mdx n="0" f="v">
      <t c="3" si="227">
        <n x="225"/>
        <n x="490"/>
        <n x="164"/>
      </t>
    </mdx>
    <mdx n="0" f="v">
      <t c="3" si="227">
        <n x="225"/>
        <n x="487"/>
        <n x="164"/>
      </t>
    </mdx>
    <mdx n="0" f="v">
      <t c="3" si="227">
        <n x="225"/>
        <n x="488"/>
        <n x="164"/>
      </t>
    </mdx>
    <mdx n="0" f="v">
      <t c="3" si="227">
        <n x="225"/>
        <n x="489"/>
        <n x="164"/>
      </t>
    </mdx>
    <mdx n="0" f="v">
      <t c="3" si="227">
        <n x="225"/>
        <n x="482"/>
        <n x="164"/>
      </t>
    </mdx>
    <mdx n="0" f="v">
      <t c="3" si="227">
        <n x="225"/>
        <n x="483"/>
        <n x="164"/>
      </t>
    </mdx>
    <mdx n="0" f="v">
      <t c="3" si="227">
        <n x="225"/>
        <n x="484"/>
        <n x="164"/>
      </t>
    </mdx>
    <mdx n="0" f="v">
      <t c="3" si="227">
        <n x="225"/>
        <n x="485"/>
        <n x="164"/>
      </t>
    </mdx>
    <mdx n="0" f="v">
      <t c="3" si="227">
        <n x="225"/>
        <n x="486"/>
        <n x="164"/>
      </t>
    </mdx>
    <mdx n="0" f="v">
      <t c="3" si="227">
        <n x="225"/>
        <n x="491"/>
        <n x="164"/>
      </t>
    </mdx>
    <mdx n="0" f="v">
      <t c="3" si="227">
        <n x="225"/>
        <n x="495"/>
        <n x="164"/>
      </t>
    </mdx>
    <mdx n="0" f="v">
      <t c="3" si="227">
        <n x="225"/>
        <n x="492"/>
        <n x="164"/>
      </t>
    </mdx>
    <mdx n="0" f="v">
      <t c="3" si="227">
        <n x="225"/>
        <n x="493"/>
        <n x="164"/>
      </t>
    </mdx>
    <mdx n="0" f="v">
      <t c="3" si="227">
        <n x="225"/>
        <n x="500"/>
        <n x="164"/>
      </t>
    </mdx>
    <mdx n="0" f="v">
      <t c="3" si="227">
        <n x="225"/>
        <n x="496"/>
        <n x="164"/>
      </t>
    </mdx>
    <mdx n="0" f="v">
      <t c="3" si="227">
        <n x="225"/>
        <n x="503"/>
        <n x="164"/>
      </t>
    </mdx>
    <mdx n="0" f="v">
      <t c="3" si="227">
        <n x="225"/>
        <n x="501"/>
        <n x="164"/>
      </t>
    </mdx>
    <mdx n="0" f="v">
      <t c="3" si="227">
        <n x="225"/>
        <n x="502"/>
        <n x="164"/>
      </t>
    </mdx>
    <mdx n="0" f="v">
      <t c="3" si="227">
        <n x="225"/>
        <n x="494"/>
        <n x="164"/>
      </t>
    </mdx>
    <mdx n="0" f="v">
      <t c="3" si="227">
        <n x="225"/>
        <n x="497"/>
        <n x="164"/>
      </t>
    </mdx>
    <mdx n="0" f="v">
      <t c="3" si="227">
        <n x="225"/>
        <n x="498"/>
        <n x="164"/>
      </t>
    </mdx>
    <mdx n="0" f="v">
      <t c="3" si="227">
        <n x="225"/>
        <n x="499"/>
        <n x="164"/>
      </t>
    </mdx>
    <mdx n="0" f="v">
      <t c="3" si="227">
        <n x="225"/>
        <n x="508"/>
        <n x="164"/>
      </t>
    </mdx>
    <mdx n="0" f="v">
      <t c="3" si="227">
        <n x="225"/>
        <n x="509"/>
        <n x="164"/>
      </t>
    </mdx>
    <mdx n="0" f="v">
      <t c="3" si="227">
        <n x="225"/>
        <n x="507"/>
        <n x="164"/>
      </t>
    </mdx>
    <mdx n="0" f="v">
      <t c="3" si="227">
        <n x="225"/>
        <n x="504"/>
        <n x="164"/>
      </t>
    </mdx>
    <mdx n="0" f="v">
      <t c="3" si="227">
        <n x="225"/>
        <n x="505"/>
        <n x="164"/>
      </t>
    </mdx>
    <mdx n="0" f="v">
      <t c="3" si="227">
        <n x="225"/>
        <n x="506"/>
        <n x="164"/>
      </t>
    </mdx>
    <mdx n="0" f="v">
      <t c="3" si="227">
        <n x="225"/>
        <n x="513"/>
        <n x="164"/>
      </t>
    </mdx>
    <mdx n="0" f="v">
      <t c="3" si="227">
        <n x="225"/>
        <n x="514"/>
        <n x="164"/>
      </t>
    </mdx>
    <mdx n="0" f="v">
      <t c="3" si="227">
        <n x="225"/>
        <n x="515"/>
        <n x="164"/>
      </t>
    </mdx>
    <mdx n="0" f="v">
      <t c="3" si="227">
        <n x="225"/>
        <n x="510"/>
        <n x="164"/>
      </t>
    </mdx>
    <mdx n="0" f="v">
      <t c="3" si="227">
        <n x="225"/>
        <n x="511"/>
        <n x="164"/>
      </t>
    </mdx>
    <mdx n="0" f="v">
      <t c="3" si="227">
        <n x="225"/>
        <n x="516"/>
        <n x="164"/>
      </t>
    </mdx>
    <mdx n="0" f="v">
      <t c="3" si="227">
        <n x="225"/>
        <n x="512"/>
        <n x="164"/>
      </t>
    </mdx>
    <mdx n="0" f="v">
      <t c="3" si="227">
        <n x="225"/>
        <n x="519"/>
        <n x="164"/>
      </t>
    </mdx>
    <mdx n="0" f="v">
      <t c="3" si="227">
        <n x="225"/>
        <n x="520"/>
        <n x="164"/>
      </t>
    </mdx>
    <mdx n="0" f="v">
      <t c="3" si="227">
        <n x="225"/>
        <n x="521"/>
        <n x="164"/>
      </t>
    </mdx>
    <mdx n="0" f="v">
      <t c="3" si="227">
        <n x="225"/>
        <n x="517"/>
        <n x="164"/>
      </t>
    </mdx>
    <mdx n="0" f="v">
      <t c="3" si="227">
        <n x="225"/>
        <n x="518"/>
        <n x="164"/>
      </t>
    </mdx>
    <mdx n="0" f="v">
      <t c="3" si="227">
        <n x="225"/>
        <n x="528"/>
        <n x="164"/>
      </t>
    </mdx>
    <mdx n="0" f="v">
      <t c="3" si="227">
        <n x="225"/>
        <n x="525"/>
        <n x="164"/>
      </t>
    </mdx>
    <mdx n="0" f="v">
      <t c="3" si="227">
        <n x="225"/>
        <n x="526"/>
        <n x="164"/>
      </t>
    </mdx>
    <mdx n="0" f="v">
      <t c="3" si="227">
        <n x="225"/>
        <n x="522"/>
        <n x="164"/>
      </t>
    </mdx>
    <mdx n="0" f="v">
      <t c="3" si="227">
        <n x="225"/>
        <n x="523"/>
        <n x="164"/>
      </t>
    </mdx>
    <mdx n="0" f="v">
      <t c="3" si="227">
        <n x="225"/>
        <n x="529"/>
        <n x="164"/>
      </t>
    </mdx>
    <mdx n="0" f="v">
      <t c="3" si="227">
        <n x="225"/>
        <n x="531"/>
        <n x="164"/>
      </t>
    </mdx>
    <mdx n="0" f="v">
      <t c="3" si="227">
        <n x="225"/>
        <n x="524"/>
        <n x="164"/>
      </t>
    </mdx>
    <mdx n="0" f="v">
      <t c="3" si="227">
        <n x="225"/>
        <n x="527"/>
        <n x="164"/>
      </t>
    </mdx>
    <mdx n="0" f="v">
      <t c="3" si="227">
        <n x="225"/>
        <n x="532"/>
        <n x="164"/>
      </t>
    </mdx>
    <mdx n="0" f="v">
      <t c="3" si="227">
        <n x="225"/>
        <n x="530"/>
        <n x="164"/>
      </t>
    </mdx>
    <mdx n="0" f="v">
      <t c="3" si="227">
        <n x="225"/>
        <n x="537"/>
        <n x="164"/>
      </t>
    </mdx>
    <mdx n="0" f="v">
      <t c="3" si="227">
        <n x="225"/>
        <n x="533"/>
        <n x="164"/>
      </t>
    </mdx>
    <mdx n="0" f="v">
      <t c="3" si="227">
        <n x="225"/>
        <n x="536"/>
        <n x="164"/>
      </t>
    </mdx>
    <mdx n="0" f="v">
      <t c="3" si="227">
        <n x="225"/>
        <n x="534"/>
        <n x="164"/>
      </t>
    </mdx>
    <mdx n="0" f="v">
      <t c="3" si="227">
        <n x="225"/>
        <n x="535"/>
        <n x="164"/>
      </t>
    </mdx>
    <mdx n="0" f="v">
      <t c="3" si="227">
        <n x="225"/>
        <n x="539"/>
        <n x="164"/>
      </t>
    </mdx>
    <mdx n="0" f="v">
      <t c="3" si="227">
        <n x="225"/>
        <n x="538"/>
        <n x="164"/>
      </t>
    </mdx>
    <mdx n="0" f="v">
      <t c="3" si="227">
        <n x="225"/>
        <n x="540"/>
        <n x="164"/>
      </t>
    </mdx>
    <mdx n="0" f="v">
      <t c="3" si="227">
        <n x="225"/>
        <n x="543"/>
        <n x="164"/>
      </t>
    </mdx>
    <mdx n="0" f="v">
      <t c="3" si="227">
        <n x="225"/>
        <n x="541"/>
        <n x="164"/>
      </t>
    </mdx>
    <mdx n="0" f="v">
      <t c="3" si="227">
        <n x="225"/>
        <n x="545"/>
        <n x="164"/>
      </t>
    </mdx>
    <mdx n="0" f="v">
      <t c="3" si="227">
        <n x="225"/>
        <n x="542"/>
        <n x="164"/>
      </t>
    </mdx>
    <mdx n="0" f="v">
      <t c="3" si="227">
        <n x="225"/>
        <n x="546"/>
        <n x="164"/>
      </t>
    </mdx>
    <mdx n="0" f="v">
      <t c="3" si="227">
        <n x="225"/>
        <n x="544"/>
        <n x="164"/>
      </t>
    </mdx>
    <mdx n="0" f="v">
      <t c="3" si="227">
        <n x="225"/>
        <n x="272"/>
        <n x="165"/>
      </t>
    </mdx>
    <mdx n="0" f="v">
      <t c="3" si="227">
        <n x="225"/>
        <n x="273"/>
        <n x="165"/>
      </t>
    </mdx>
    <mdx n="0" f="v">
      <t c="3" si="227">
        <n x="225"/>
        <n x="271"/>
        <n x="165"/>
      </t>
    </mdx>
    <mdx n="0" f="v">
      <t c="3" si="227">
        <n x="225"/>
        <n x="270"/>
        <n x="165"/>
      </t>
    </mdx>
    <mdx n="0" f="v">
      <t c="3" si="227">
        <n x="225"/>
        <n x="269"/>
        <n x="165"/>
      </t>
    </mdx>
    <mdx n="0" f="v">
      <t c="3" si="227">
        <n x="225"/>
        <n x="268"/>
        <n x="165"/>
      </t>
    </mdx>
    <mdx n="0" f="v">
      <t c="3" si="227">
        <n x="225"/>
        <n x="355"/>
        <n x="165"/>
      </t>
    </mdx>
    <mdx n="0" f="v">
      <t c="3" si="227">
        <n x="225"/>
        <n x="356"/>
        <n x="165"/>
      </t>
    </mdx>
    <mdx n="0" f="v">
      <t c="3" si="227">
        <n x="225"/>
        <n x="357"/>
        <n x="165"/>
      </t>
    </mdx>
    <mdx n="0" f="v">
      <t c="3" si="227">
        <n x="225"/>
        <n x="358"/>
        <n x="165"/>
      </t>
    </mdx>
    <mdx n="0" f="v">
      <t c="3" si="227">
        <n x="225"/>
        <n x="359"/>
        <n x="165"/>
      </t>
    </mdx>
    <mdx n="0" f="v">
      <t c="3" si="227">
        <n x="225"/>
        <n x="360"/>
        <n x="165"/>
      </t>
    </mdx>
    <mdx n="0" f="v">
      <t c="3" si="227">
        <n x="225"/>
        <n x="361"/>
        <n x="165"/>
      </t>
    </mdx>
    <mdx n="0" f="v">
      <t c="3" si="227">
        <n x="225"/>
        <n x="255"/>
        <n x="165"/>
      </t>
    </mdx>
    <mdx n="0" f="v">
      <t c="3" si="227">
        <n x="225"/>
        <n x="267"/>
        <n x="165"/>
      </t>
    </mdx>
    <mdx n="0" f="v">
      <t c="3" si="227">
        <n x="225"/>
        <n x="266"/>
        <n x="165"/>
      </t>
    </mdx>
    <mdx n="0" f="v">
      <t c="3" si="227">
        <n x="225"/>
        <n x="265"/>
        <n x="165"/>
      </t>
    </mdx>
    <mdx n="0" f="v">
      <t c="3" si="227">
        <n x="225"/>
        <n x="264"/>
        <n x="165"/>
      </t>
    </mdx>
    <mdx n="0" f="v">
      <t c="3" si="227">
        <n x="225"/>
        <n x="263"/>
        <n x="165"/>
      </t>
    </mdx>
    <mdx n="0" f="v">
      <t c="3" si="227">
        <n x="225"/>
        <n x="262"/>
        <n x="165"/>
      </t>
    </mdx>
    <mdx n="0" f="v">
      <t c="3" si="227">
        <n x="225"/>
        <n x="261"/>
        <n x="165"/>
      </t>
    </mdx>
    <mdx n="0" f="v">
      <t c="3" si="227">
        <n x="225"/>
        <n x="260"/>
        <n x="165"/>
      </t>
    </mdx>
    <mdx n="0" f="v">
      <t c="3" si="227">
        <n x="225"/>
        <n x="259"/>
        <n x="165"/>
      </t>
    </mdx>
    <mdx n="0" f="v">
      <t c="3" si="227">
        <n x="225"/>
        <n x="258"/>
        <n x="165"/>
      </t>
    </mdx>
    <mdx n="0" f="v">
      <t c="3" si="227">
        <n x="225"/>
        <n x="257"/>
        <n x="165"/>
      </t>
    </mdx>
    <mdx n="0" f="v">
      <t c="3" si="227">
        <n x="225"/>
        <n x="256"/>
        <n x="165"/>
      </t>
    </mdx>
    <mdx n="0" f="v">
      <t c="3" si="227">
        <n x="225"/>
        <n x="373"/>
        <n x="165"/>
      </t>
    </mdx>
    <mdx n="0" f="v">
      <t c="3" si="227">
        <n x="225"/>
        <n x="374"/>
        <n x="165"/>
      </t>
    </mdx>
    <mdx n="0" f="v">
      <t c="3" si="227">
        <n x="225"/>
        <n x="375"/>
        <n x="165"/>
      </t>
    </mdx>
    <mdx n="0" f="v">
      <t c="3" si="227">
        <n x="225"/>
        <n x="281"/>
        <n x="165"/>
      </t>
    </mdx>
    <mdx n="0" f="v">
      <t c="3" si="227">
        <n x="225"/>
        <n x="376"/>
        <n x="165"/>
      </t>
    </mdx>
    <mdx n="0" f="v">
      <t c="3" si="227">
        <n x="225"/>
        <n x="377"/>
        <n x="165"/>
      </t>
    </mdx>
    <mdx n="0" f="v">
      <t c="3" si="227">
        <n x="225"/>
        <n x="280"/>
        <n x="165"/>
      </t>
    </mdx>
    <mdx n="0" f="v">
      <t c="3" si="227">
        <n x="225"/>
        <n x="378"/>
        <n x="165"/>
      </t>
    </mdx>
    <mdx n="0" f="v">
      <t c="3" si="227">
        <n x="225"/>
        <n x="379"/>
        <n x="165"/>
      </t>
    </mdx>
    <mdx n="0" f="v">
      <t c="3" si="227">
        <n x="225"/>
        <n x="380"/>
        <n x="165"/>
      </t>
    </mdx>
    <mdx n="0" f="v">
      <t c="3" si="227">
        <n x="225"/>
        <n x="381"/>
        <n x="165"/>
      </t>
    </mdx>
    <mdx n="0" f="v">
      <t c="3" si="227">
        <n x="225"/>
        <n x="382"/>
        <n x="165"/>
      </t>
    </mdx>
    <mdx n="0" f="v">
      <t c="3" si="227">
        <n x="225"/>
        <n x="254"/>
        <n x="165"/>
      </t>
    </mdx>
    <mdx n="0" f="v">
      <t c="3" si="227">
        <n x="225"/>
        <n x="283"/>
        <n x="165"/>
      </t>
    </mdx>
    <mdx n="0" f="v">
      <t c="3" si="227">
        <n x="225"/>
        <n x="547"/>
        <n x="165"/>
      </t>
    </mdx>
    <mdx n="0" f="v">
      <t c="3" si="227">
        <n x="225"/>
        <n x="362"/>
        <n x="165"/>
      </t>
    </mdx>
    <mdx n="0" f="v">
      <t c="3" si="227">
        <n x="225"/>
        <n x="363"/>
        <n x="165"/>
      </t>
    </mdx>
    <mdx n="0" f="v">
      <t c="3" si="227">
        <n x="225"/>
        <n x="364"/>
        <n x="165"/>
      </t>
    </mdx>
    <mdx n="0" f="v">
      <t c="3" si="227">
        <n x="225"/>
        <n x="548"/>
        <n x="165"/>
      </t>
    </mdx>
    <mdx n="0" f="v">
      <t c="3" si="227">
        <n x="225"/>
        <n x="365"/>
        <n x="165"/>
      </t>
    </mdx>
    <mdx n="0" f="v">
      <t c="3" si="227">
        <n x="225"/>
        <n x="366"/>
        <n x="165"/>
      </t>
    </mdx>
    <mdx n="0" f="v">
      <t c="3" si="227">
        <n x="225"/>
        <n x="367"/>
        <n x="165"/>
      </t>
    </mdx>
    <mdx n="0" f="v">
      <t c="3" si="227">
        <n x="225"/>
        <n x="368"/>
        <n x="165"/>
      </t>
    </mdx>
    <mdx n="0" f="v">
      <t c="3" si="227">
        <n x="225"/>
        <n x="369"/>
        <n x="165"/>
      </t>
    </mdx>
    <mdx n="0" f="v">
      <t c="3" si="227">
        <n x="225"/>
        <n x="307"/>
        <n x="165"/>
      </t>
    </mdx>
    <mdx n="0" f="v">
      <t c="3" si="227">
        <n x="225"/>
        <n x="370"/>
        <n x="165"/>
      </t>
    </mdx>
    <mdx n="0" f="v">
      <t c="3" si="227">
        <n x="225"/>
        <n x="371"/>
        <n x="165"/>
      </t>
    </mdx>
    <mdx n="0" f="v">
      <t c="3" si="227">
        <n x="225"/>
        <n x="372"/>
        <n x="165"/>
      </t>
    </mdx>
    <mdx n="0" f="v">
      <t c="3" si="227">
        <n x="225"/>
        <n x="404"/>
        <n x="165"/>
      </t>
    </mdx>
    <mdx n="0" f="v">
      <t c="3" si="227">
        <n x="225"/>
        <n x="393"/>
        <n x="165"/>
      </t>
    </mdx>
    <mdx n="0" f="v">
      <t c="3" si="227">
        <n x="225"/>
        <n x="394"/>
        <n x="165"/>
      </t>
    </mdx>
    <mdx n="0" f="v">
      <t c="3" si="227">
        <n x="225"/>
        <n x="395"/>
        <n x="165"/>
      </t>
    </mdx>
    <mdx n="0" f="v">
      <t c="3" si="227">
        <n x="225"/>
        <n x="278"/>
        <n x="165"/>
      </t>
    </mdx>
    <mdx n="0" f="v">
      <t c="3" si="227">
        <n x="225"/>
        <n x="396"/>
        <n x="165"/>
      </t>
    </mdx>
    <mdx n="0" f="v">
      <t c="3" si="227">
        <n x="225"/>
        <n x="397"/>
        <n x="165"/>
      </t>
    </mdx>
    <mdx n="0" f="v">
      <t c="3" si="227">
        <n x="225"/>
        <n x="398"/>
        <n x="165"/>
      </t>
    </mdx>
    <mdx n="0" f="v">
      <t c="3" si="227">
        <n x="225"/>
        <n x="383"/>
        <n x="165"/>
      </t>
    </mdx>
    <mdx n="0" f="v">
      <t c="3" si="227">
        <n x="225"/>
        <n x="384"/>
        <n x="165"/>
      </t>
    </mdx>
    <mdx n="0" f="v">
      <t c="3" si="227">
        <n x="225"/>
        <n x="385"/>
        <n x="165"/>
      </t>
    </mdx>
    <mdx n="0" f="v">
      <t c="3" si="227">
        <n x="225"/>
        <n x="386"/>
        <n x="165"/>
      </t>
    </mdx>
    <mdx n="0" f="v">
      <t c="3" si="227">
        <n x="225"/>
        <n x="387"/>
        <n x="165"/>
      </t>
    </mdx>
    <mdx n="0" f="v">
      <t c="3" si="227">
        <n x="225"/>
        <n x="388"/>
        <n x="165"/>
      </t>
    </mdx>
    <mdx n="0" f="v">
      <t c="3" si="227">
        <n x="225"/>
        <n x="389"/>
        <n x="165"/>
      </t>
    </mdx>
    <mdx n="0" f="v">
      <t c="3" si="227">
        <n x="225"/>
        <n x="390"/>
        <n x="165"/>
      </t>
    </mdx>
    <mdx n="0" f="v">
      <t c="3" si="227">
        <n x="225"/>
        <n x="405"/>
        <n x="165"/>
      </t>
    </mdx>
    <mdx n="0" f="v">
      <t c="3" si="227">
        <n x="225"/>
        <n x="406"/>
        <n x="165"/>
      </t>
    </mdx>
    <mdx n="0" f="v">
      <t c="3" si="227">
        <n x="225"/>
        <n x="407"/>
        <n x="165"/>
      </t>
    </mdx>
    <mdx n="0" f="v">
      <t c="3" si="227">
        <n x="225"/>
        <n x="408"/>
        <n x="165"/>
      </t>
    </mdx>
    <mdx n="0" f="v">
      <t c="3" si="227">
        <n x="225"/>
        <n x="409"/>
        <n x="165"/>
      </t>
    </mdx>
    <mdx n="0" f="v">
      <t c="3" si="227">
        <n x="225"/>
        <n x="410"/>
        <n x="165"/>
      </t>
    </mdx>
    <mdx n="0" f="v">
      <t c="3" si="227">
        <n x="225"/>
        <n x="419"/>
        <n x="165"/>
      </t>
    </mdx>
    <mdx n="0" f="v">
      <t c="3" si="227">
        <n x="225"/>
        <n x="392"/>
        <n x="165"/>
      </t>
    </mdx>
    <mdx n="0" f="v">
      <t c="3" si="227">
        <n x="225"/>
        <n x="391"/>
        <n x="165"/>
      </t>
    </mdx>
    <mdx n="0" f="v">
      <t c="3" si="227">
        <n x="225"/>
        <n x="399"/>
        <n x="165"/>
      </t>
    </mdx>
    <mdx n="0" f="v">
      <t c="3" si="227">
        <n x="225"/>
        <n x="400"/>
        <n x="165"/>
      </t>
    </mdx>
    <mdx n="0" f="v">
      <t c="3" si="227">
        <n x="225"/>
        <n x="401"/>
        <n x="165"/>
      </t>
    </mdx>
    <mdx n="0" f="v">
      <t c="3" si="227">
        <n x="225"/>
        <n x="402"/>
        <n x="165"/>
      </t>
    </mdx>
    <mdx n="0" f="v">
      <t c="3" si="227">
        <n x="225"/>
        <n x="277"/>
        <n x="165"/>
      </t>
    </mdx>
    <mdx n="0" f="v">
      <t c="3" si="227">
        <n x="225"/>
        <n x="417"/>
        <n x="165"/>
      </t>
    </mdx>
    <mdx n="0" f="v">
      <t c="3" si="227">
        <n x="225"/>
        <n x="418"/>
        <n x="165"/>
      </t>
    </mdx>
    <mdx n="0" f="v">
      <t c="3" si="227">
        <n x="225"/>
        <n x="427"/>
        <n x="165"/>
      </t>
    </mdx>
    <mdx n="0" f="v">
      <t c="3" si="227">
        <n x="225"/>
        <n x="420"/>
        <n x="165"/>
      </t>
    </mdx>
    <mdx n="0" f="v">
      <t c="3" si="227">
        <n x="225"/>
        <n x="301"/>
        <n x="165"/>
      </t>
    </mdx>
    <mdx n="0" f="v">
      <t c="3" si="227">
        <n x="225"/>
        <n x="299"/>
        <n x="165"/>
      </t>
    </mdx>
    <mdx n="0" f="v">
      <t c="3" si="227">
        <n x="225"/>
        <n x="297"/>
        <n x="165"/>
      </t>
    </mdx>
    <mdx n="0" f="v">
      <t c="3" si="227">
        <n x="225"/>
        <n x="421"/>
        <n x="165"/>
      </t>
    </mdx>
    <mdx n="0" f="v">
      <t c="3" si="227">
        <n x="225"/>
        <n x="411"/>
        <n x="165"/>
      </t>
    </mdx>
    <mdx n="0" f="v">
      <t c="3" si="227">
        <n x="225"/>
        <n x="403"/>
        <n x="165"/>
      </t>
    </mdx>
    <mdx n="0" f="v">
      <t c="3" si="227">
        <n x="225"/>
        <n x="412"/>
        <n x="165"/>
      </t>
    </mdx>
    <mdx n="0" f="v">
      <t c="3" si="227">
        <n x="225"/>
        <n x="413"/>
        <n x="165"/>
      </t>
    </mdx>
    <mdx n="0" f="v">
      <t c="3" si="227">
        <n x="225"/>
        <n x="414"/>
        <n x="165"/>
      </t>
    </mdx>
    <mdx n="0" f="v">
      <t c="3" si="227">
        <n x="225"/>
        <n x="415"/>
        <n x="165"/>
      </t>
    </mdx>
    <mdx n="0" f="v">
      <t c="3" si="227">
        <n x="225"/>
        <n x="416"/>
        <n x="165"/>
      </t>
    </mdx>
    <mdx n="0" f="v">
      <t c="3" si="227">
        <n x="225"/>
        <n x="329"/>
        <n x="165"/>
      </t>
    </mdx>
    <mdx n="0" f="v">
      <t c="3" si="227">
        <n x="225"/>
        <n x="428"/>
        <n x="165"/>
      </t>
    </mdx>
    <mdx n="0" f="v">
      <t c="3" si="227">
        <n x="225"/>
        <n x="328"/>
        <n x="165"/>
      </t>
    </mdx>
    <mdx n="0" f="v">
      <t c="3" si="227">
        <n x="225"/>
        <n x="429"/>
        <n x="165"/>
      </t>
    </mdx>
    <mdx n="0" f="v">
      <t c="3" si="227">
        <n x="225"/>
        <n x="430"/>
        <n x="165"/>
      </t>
    </mdx>
    <mdx n="0" f="v">
      <t c="3" si="227">
        <n x="225"/>
        <n x="431"/>
        <n x="165"/>
      </t>
    </mdx>
    <mdx n="0" f="v">
      <t c="3" si="227">
        <n x="225"/>
        <n x="432"/>
        <n x="165"/>
      </t>
    </mdx>
    <mdx n="0" f="v">
      <t c="3" si="227">
        <n x="225"/>
        <n x="422"/>
        <n x="165"/>
      </t>
    </mdx>
    <mdx n="0" f="v">
      <t c="3" si="227">
        <n x="225"/>
        <n x="423"/>
        <n x="165"/>
      </t>
    </mdx>
    <mdx n="0" f="v">
      <t c="3" si="227">
        <n x="225"/>
        <n x="424"/>
        <n x="165"/>
      </t>
    </mdx>
    <mdx n="0" f="v">
      <t c="3" si="227">
        <n x="225"/>
        <n x="425"/>
        <n x="165"/>
      </t>
    </mdx>
    <mdx n="0" f="v">
      <t c="3" si="227">
        <n x="225"/>
        <n x="348"/>
        <n x="165"/>
      </t>
    </mdx>
    <mdx n="0" f="v">
      <t c="3" si="227">
        <n x="225"/>
        <n x="327"/>
        <n x="165"/>
      </t>
    </mdx>
    <mdx n="0" f="v">
      <t c="3" si="227">
        <n x="225"/>
        <n x="426"/>
        <n x="165"/>
      </t>
    </mdx>
    <mdx n="0" f="v">
      <t c="3" si="227">
        <n x="225"/>
        <n x="452"/>
        <n x="165"/>
      </t>
    </mdx>
    <mdx n="0" f="v">
      <t c="3" si="227">
        <n x="225"/>
        <n x="455"/>
        <n x="165"/>
      </t>
    </mdx>
    <mdx n="0" f="v">
      <t c="3" si="227">
        <n x="225"/>
        <n x="433"/>
        <n x="165"/>
      </t>
    </mdx>
    <mdx n="0" f="v">
      <t c="3" si="227">
        <n x="225"/>
        <n x="442"/>
        <n x="165"/>
      </t>
    </mdx>
    <mdx n="0" f="v">
      <t c="3" si="227">
        <n x="225"/>
        <n x="443"/>
        <n x="165"/>
      </t>
    </mdx>
    <mdx n="0" f="v">
      <t c="3" si="227">
        <n x="225"/>
        <n x="444"/>
        <n x="165"/>
      </t>
    </mdx>
    <mdx n="0" f="v">
      <t c="3" si="227">
        <n x="225"/>
        <n x="445"/>
        <n x="165"/>
      </t>
    </mdx>
    <mdx n="0" f="v">
      <t c="3" si="227">
        <n x="225"/>
        <n x="446"/>
        <n x="165"/>
      </t>
    </mdx>
    <mdx n="0" f="v">
      <t c="3" si="227">
        <n x="225"/>
        <n x="456"/>
        <n x="165"/>
      </t>
    </mdx>
    <mdx n="0" f="v">
      <t c="3" si="227">
        <n x="225"/>
        <n x="465"/>
        <n x="165"/>
      </t>
    </mdx>
    <mdx n="0" f="v">
      <t c="3" si="227">
        <n x="225"/>
        <n x="434"/>
        <n x="165"/>
      </t>
    </mdx>
    <mdx n="0" f="v">
      <t c="3" si="227">
        <n x="225"/>
        <n x="276"/>
        <n x="165"/>
      </t>
    </mdx>
    <mdx n="0" f="v">
      <t c="3" si="227">
        <n x="225"/>
        <n x="453"/>
        <n x="165"/>
      </t>
    </mdx>
    <mdx n="0" f="v">
      <t c="3" si="227">
        <n x="225"/>
        <n x="454"/>
        <n x="165"/>
      </t>
    </mdx>
    <mdx n="0" f="v">
      <t c="3" si="227">
        <n x="225"/>
        <n x="326"/>
        <n x="165"/>
      </t>
    </mdx>
    <mdx n="0" f="v">
      <t c="3" si="227">
        <n x="225"/>
        <n x="435"/>
        <n x="165"/>
      </t>
    </mdx>
    <mdx n="0" f="v">
      <t c="3" si="227">
        <n x="225"/>
        <n x="436"/>
        <n x="165"/>
      </t>
    </mdx>
    <mdx n="0" f="v">
      <t c="3" si="227">
        <n x="225"/>
        <n x="437"/>
        <n x="165"/>
      </t>
    </mdx>
    <mdx n="0" f="v">
      <t c="3" si="227">
        <n x="225"/>
        <n x="294"/>
        <n x="165"/>
      </t>
    </mdx>
    <mdx n="0" f="v">
      <t c="3" si="227">
        <n x="225"/>
        <n x="293"/>
        <n x="165"/>
      </t>
    </mdx>
    <mdx n="0" f="v">
      <t c="3" si="227">
        <n x="225"/>
        <n x="346"/>
        <n x="165"/>
      </t>
    </mdx>
    <mdx n="0" f="v">
      <t c="3" si="227">
        <n x="225"/>
        <n x="466"/>
        <n x="165"/>
      </t>
    </mdx>
    <mdx n="0" f="v">
      <t c="3" si="227">
        <n x="225"/>
        <n x="467"/>
        <n x="165"/>
      </t>
    </mdx>
    <mdx n="0" f="v">
      <t c="3" si="227">
        <n x="225"/>
        <n x="461"/>
        <n x="165"/>
      </t>
    </mdx>
    <mdx n="0" f="v">
      <t c="3" si="227">
        <n x="225"/>
        <n x="462"/>
        <n x="165"/>
      </t>
    </mdx>
    <mdx n="0" f="v">
      <t c="3" si="227">
        <n x="225"/>
        <n x="463"/>
        <n x="165"/>
      </t>
    </mdx>
    <mdx n="0" f="v">
      <t c="3" si="227">
        <n x="225"/>
        <n x="438"/>
        <n x="165"/>
      </t>
    </mdx>
    <mdx n="0" f="v">
      <t c="3" si="227">
        <n x="225"/>
        <n x="350"/>
        <n x="165"/>
      </t>
    </mdx>
    <mdx n="0" f="v">
      <t c="3" si="227">
        <n x="225"/>
        <n x="439"/>
        <n x="165"/>
      </t>
    </mdx>
    <mdx n="0" f="v">
      <t c="3" si="227">
        <n x="225"/>
        <n x="440"/>
        <n x="165"/>
      </t>
    </mdx>
    <mdx n="0" f="v">
      <t c="3" si="227">
        <n x="225"/>
        <n x="441"/>
        <n x="165"/>
      </t>
    </mdx>
    <mdx n="0" f="v">
      <t c="3" si="227">
        <n x="225"/>
        <n x="447"/>
        <n x="165"/>
      </t>
    </mdx>
    <mdx n="0" f="v">
      <t c="3" si="227">
        <n x="225"/>
        <n x="464"/>
        <n x="165"/>
      </t>
    </mdx>
    <mdx n="0" f="v">
      <t c="3" si="227">
        <n x="225"/>
        <n x="474"/>
        <n x="165"/>
      </t>
    </mdx>
    <mdx n="0" f="v">
      <t c="3" si="227">
        <n x="225"/>
        <n x="459"/>
        <n x="165"/>
      </t>
    </mdx>
    <mdx n="0" f="v">
      <t c="3" si="227">
        <n x="225"/>
        <n x="448"/>
        <n x="165"/>
      </t>
    </mdx>
    <mdx n="0" f="v">
      <t c="3" si="227">
        <n x="225"/>
        <n x="449"/>
        <n x="165"/>
      </t>
    </mdx>
    <mdx n="0" f="v">
      <t c="3" si="227">
        <n x="225"/>
        <n x="450"/>
        <n x="165"/>
      </t>
    </mdx>
    <mdx n="0" f="v">
      <t c="3" si="227">
        <n x="225"/>
        <n x="451"/>
        <n x="165"/>
      </t>
    </mdx>
    <mdx n="0" f="v">
      <t c="3" si="227">
        <n x="225"/>
        <n x="457"/>
        <n x="165"/>
      </t>
    </mdx>
    <mdx n="0" f="v">
      <t c="3" si="227">
        <n x="225"/>
        <n x="458"/>
        <n x="165"/>
      </t>
    </mdx>
    <mdx n="0" f="v">
      <t c="3" si="227">
        <n x="225"/>
        <n x="473"/>
        <n x="165"/>
      </t>
    </mdx>
    <mdx n="0" f="v">
      <t c="3" si="227">
        <n x="225"/>
        <n x="475"/>
        <n x="165"/>
      </t>
    </mdx>
    <mdx n="0" f="v">
      <t c="3" si="227">
        <n x="225"/>
        <n x="476"/>
        <n x="165"/>
      </t>
    </mdx>
    <mdx n="0" f="v">
      <t c="3" si="227">
        <n x="225"/>
        <n x="471"/>
        <n x="165"/>
      </t>
    </mdx>
    <mdx n="0" f="v">
      <t c="3" si="227">
        <n x="225"/>
        <n x="472"/>
        <n x="165"/>
      </t>
    </mdx>
    <mdx n="0" f="v">
      <t c="3" si="227">
        <n x="225"/>
        <n x="460"/>
        <n x="165"/>
      </t>
    </mdx>
    <mdx n="0" f="v">
      <t c="3" si="227">
        <n x="225"/>
        <n x="468"/>
        <n x="165"/>
      </t>
    </mdx>
    <mdx n="0" f="v">
      <t c="3" si="227">
        <n x="225"/>
        <n x="469"/>
        <n x="165"/>
      </t>
    </mdx>
    <mdx n="0" f="v">
      <t c="3" si="227">
        <n x="225"/>
        <n x="470"/>
        <n x="165"/>
      </t>
    </mdx>
    <mdx n="0" f="v">
      <t c="3" si="227">
        <n x="225"/>
        <n x="480"/>
        <n x="165"/>
      </t>
    </mdx>
    <mdx n="0" f="v">
      <t c="3" si="227">
        <n x="225"/>
        <n x="481"/>
        <n x="165"/>
      </t>
    </mdx>
    <mdx n="0" f="v">
      <t c="3" si="227">
        <n x="225"/>
        <n x="477"/>
        <n x="165"/>
      </t>
    </mdx>
    <mdx n="0" f="v">
      <t c="3" si="227">
        <n x="225"/>
        <n x="478"/>
        <n x="165"/>
      </t>
    </mdx>
    <mdx n="0" f="v">
      <t c="3" si="227">
        <n x="225"/>
        <n x="479"/>
        <n x="165"/>
      </t>
    </mdx>
    <mdx n="0" f="v">
      <t c="3" si="227">
        <n x="225"/>
        <n x="487"/>
        <n x="165"/>
      </t>
    </mdx>
    <mdx n="0" f="v">
      <t c="3" si="227">
        <n x="225"/>
        <n x="488"/>
        <n x="165"/>
      </t>
    </mdx>
    <mdx n="0" f="v">
      <t c="3" si="227">
        <n x="225"/>
        <n x="489"/>
        <n x="165"/>
      </t>
    </mdx>
    <mdx n="0" f="v">
      <t c="3" si="227">
        <n x="225"/>
        <n x="490"/>
        <n x="165"/>
      </t>
    </mdx>
    <mdx n="0" f="v">
      <t c="3" si="227">
        <n x="225"/>
        <n x="483"/>
        <n x="165"/>
      </t>
    </mdx>
    <mdx n="0" f="v">
      <t c="3" si="227">
        <n x="225"/>
        <n x="484"/>
        <n x="165"/>
      </t>
    </mdx>
    <mdx n="0" f="v">
      <t c="3" si="227">
        <n x="225"/>
        <n x="485"/>
        <n x="165"/>
      </t>
    </mdx>
    <mdx n="0" f="v">
      <t c="3" si="227">
        <n x="225"/>
        <n x="486"/>
        <n x="165"/>
      </t>
    </mdx>
    <mdx n="0" f="v">
      <t c="3" si="227">
        <n x="225"/>
        <n x="482"/>
        <n x="165"/>
      </t>
    </mdx>
    <mdx n="0" f="v">
      <t c="3" si="227">
        <n x="225"/>
        <n x="496"/>
        <n x="165"/>
      </t>
    </mdx>
    <mdx n="0" f="v">
      <t c="3" si="227">
        <n x="225"/>
        <n x="491"/>
        <n x="165"/>
      </t>
    </mdx>
    <mdx n="0" f="v">
      <t c="3" si="227">
        <n x="225"/>
        <n x="495"/>
        <n x="165"/>
      </t>
    </mdx>
    <mdx n="0" f="v">
      <t c="3" si="227">
        <n x="225"/>
        <n x="500"/>
        <n x="165"/>
      </t>
    </mdx>
    <mdx n="0" f="v">
      <t c="3" si="227">
        <n x="225"/>
        <n x="492"/>
        <n x="165"/>
      </t>
    </mdx>
    <mdx n="0" f="v">
      <t c="3" si="227">
        <n x="225"/>
        <n x="493"/>
        <n x="165"/>
      </t>
    </mdx>
    <mdx n="0" f="v">
      <t c="3" si="227">
        <n x="225"/>
        <n x="501"/>
        <n x="165"/>
      </t>
    </mdx>
    <mdx n="0" f="v">
      <t c="3" si="227">
        <n x="225"/>
        <n x="502"/>
        <n x="165"/>
      </t>
    </mdx>
    <mdx n="0" f="v">
      <t c="3" si="227">
        <n x="225"/>
        <n x="503"/>
        <n x="165"/>
      </t>
    </mdx>
    <mdx n="0" f="v">
      <t c="3" si="227">
        <n x="225"/>
        <n x="494"/>
        <n x="165"/>
      </t>
    </mdx>
    <mdx n="0" f="v">
      <t c="3" si="227">
        <n x="225"/>
        <n x="497"/>
        <n x="165"/>
      </t>
    </mdx>
    <mdx n="0" f="v">
      <t c="3" si="227">
        <n x="225"/>
        <n x="498"/>
        <n x="165"/>
      </t>
    </mdx>
    <mdx n="0" f="v">
      <t c="3" si="227">
        <n x="225"/>
        <n x="499"/>
        <n x="165"/>
      </t>
    </mdx>
    <mdx n="0" f="v">
      <t c="3" si="227">
        <n x="225"/>
        <n x="508"/>
        <n x="165"/>
      </t>
    </mdx>
    <mdx n="0" f="v">
      <t c="3" si="227">
        <n x="225"/>
        <n x="509"/>
        <n x="165"/>
      </t>
    </mdx>
    <mdx n="0" f="v">
      <t c="3" si="227">
        <n x="225"/>
        <n x="504"/>
        <n x="165"/>
      </t>
    </mdx>
    <mdx n="0" f="v">
      <t c="3" si="227">
        <n x="225"/>
        <n x="505"/>
        <n x="165"/>
      </t>
    </mdx>
    <mdx n="0" f="v">
      <t c="3" si="227">
        <n x="225"/>
        <n x="506"/>
        <n x="165"/>
      </t>
    </mdx>
    <mdx n="0" f="v">
      <t c="3" si="227">
        <n x="225"/>
        <n x="507"/>
        <n x="165"/>
      </t>
    </mdx>
    <mdx n="0" f="v">
      <t c="3" si="227">
        <n x="225"/>
        <n x="513"/>
        <n x="165"/>
      </t>
    </mdx>
    <mdx n="0" f="v">
      <t c="3" si="227">
        <n x="225"/>
        <n x="514"/>
        <n x="165"/>
      </t>
    </mdx>
    <mdx n="0" f="v">
      <t c="3" si="227">
        <n x="225"/>
        <n x="515"/>
        <n x="165"/>
      </t>
    </mdx>
    <mdx n="0" f="v">
      <t c="3" si="227">
        <n x="225"/>
        <n x="516"/>
        <n x="165"/>
      </t>
    </mdx>
    <mdx n="0" f="v">
      <t c="3" si="227">
        <n x="225"/>
        <n x="510"/>
        <n x="165"/>
      </t>
    </mdx>
    <mdx n="0" f="v">
      <t c="3" si="227">
        <n x="225"/>
        <n x="511"/>
        <n x="165"/>
      </t>
    </mdx>
    <mdx n="0" f="v">
      <t c="3" si="227">
        <n x="225"/>
        <n x="512"/>
        <n x="165"/>
      </t>
    </mdx>
    <mdx n="0" f="v">
      <t c="3" si="227">
        <n x="225"/>
        <n x="519"/>
        <n x="165"/>
      </t>
    </mdx>
    <mdx n="0" f="v">
      <t c="3" si="227">
        <n x="225"/>
        <n x="520"/>
        <n x="165"/>
      </t>
    </mdx>
    <mdx n="0" f="v">
      <t c="3" si="227">
        <n x="225"/>
        <n x="521"/>
        <n x="165"/>
      </t>
    </mdx>
    <mdx n="0" f="v">
      <t c="3" si="227">
        <n x="225"/>
        <n x="517"/>
        <n x="165"/>
      </t>
    </mdx>
    <mdx n="0" f="v">
      <t c="3" si="227">
        <n x="225"/>
        <n x="518"/>
        <n x="165"/>
      </t>
    </mdx>
    <mdx n="0" f="v">
      <t c="3" si="227">
        <n x="225"/>
        <n x="525"/>
        <n x="165"/>
      </t>
    </mdx>
    <mdx n="0" f="v">
      <t c="3" si="227">
        <n x="225"/>
        <n x="526"/>
        <n x="165"/>
      </t>
    </mdx>
    <mdx n="0" f="v">
      <t c="3" si="227">
        <n x="225"/>
        <n x="528"/>
        <n x="165"/>
      </t>
    </mdx>
    <mdx n="0" f="v">
      <t c="3" si="227">
        <n x="225"/>
        <n x="522"/>
        <n x="165"/>
      </t>
    </mdx>
    <mdx n="0" f="v">
      <t c="3" si="227">
        <n x="225"/>
        <n x="523"/>
        <n x="165"/>
      </t>
    </mdx>
    <mdx n="0" f="v">
      <t c="3" si="227">
        <n x="225"/>
        <n x="529"/>
        <n x="165"/>
      </t>
    </mdx>
    <mdx n="0" f="v">
      <t c="3" si="227">
        <n x="225"/>
        <n x="524"/>
        <n x="165"/>
      </t>
    </mdx>
    <mdx n="0" f="v">
      <t c="3" si="227">
        <n x="225"/>
        <n x="527"/>
        <n x="165"/>
      </t>
    </mdx>
    <mdx n="0" f="v">
      <t c="3" si="227">
        <n x="225"/>
        <n x="531"/>
        <n x="165"/>
      </t>
    </mdx>
    <mdx n="0" f="v">
      <t c="3" si="227">
        <n x="225"/>
        <n x="532"/>
        <n x="165"/>
      </t>
    </mdx>
    <mdx n="0" f="v">
      <t c="3" si="227">
        <n x="225"/>
        <n x="530"/>
        <n x="165"/>
      </t>
    </mdx>
    <mdx n="0" f="v">
      <t c="3" si="227">
        <n x="225"/>
        <n x="537"/>
        <n x="165"/>
      </t>
    </mdx>
    <mdx n="0" f="v">
      <t c="3" si="227">
        <n x="225"/>
        <n x="533"/>
        <n x="165"/>
      </t>
    </mdx>
    <mdx n="0" f="v">
      <t c="3" si="227">
        <n x="225"/>
        <n x="536"/>
        <n x="165"/>
      </t>
    </mdx>
    <mdx n="0" f="v">
      <t c="3" si="227">
        <n x="225"/>
        <n x="534"/>
        <n x="165"/>
      </t>
    </mdx>
    <mdx n="0" f="v">
      <t c="3" si="227">
        <n x="225"/>
        <n x="535"/>
        <n x="165"/>
      </t>
    </mdx>
    <mdx n="0" f="v">
      <t c="3" si="227">
        <n x="225"/>
        <n x="540"/>
        <n x="165"/>
      </t>
    </mdx>
    <mdx n="0" f="v">
      <t c="3" si="227">
        <n x="225"/>
        <n x="539"/>
        <n x="165"/>
      </t>
    </mdx>
    <mdx n="0" f="v">
      <t c="3" si="227">
        <n x="225"/>
        <n x="538"/>
        <n x="165"/>
      </t>
    </mdx>
    <mdx n="0" f="v">
      <t c="3" si="227">
        <n x="225"/>
        <n x="545"/>
        <n x="165"/>
      </t>
    </mdx>
    <mdx n="0" f="v">
      <t c="3" si="227">
        <n x="225"/>
        <n x="543"/>
        <n x="165"/>
      </t>
    </mdx>
    <mdx n="0" f="v">
      <t c="3" si="227">
        <n x="225"/>
        <n x="541"/>
        <n x="165"/>
      </t>
    </mdx>
    <mdx n="0" f="v">
      <t c="3" si="227">
        <n x="225"/>
        <n x="542"/>
        <n x="165"/>
      </t>
    </mdx>
    <mdx n="0" f="v">
      <t c="3" si="227">
        <n x="225"/>
        <n x="544"/>
        <n x="165"/>
      </t>
    </mdx>
    <mdx n="0" f="v">
      <t c="3" si="227">
        <n x="225"/>
        <n x="546"/>
        <n x="165"/>
      </t>
    </mdx>
    <mdx n="0" f="v">
      <t c="3" si="227">
        <n x="225"/>
        <n x="272"/>
        <n x="57"/>
      </t>
    </mdx>
    <mdx n="0" f="v">
      <t c="3" si="227">
        <n x="225"/>
        <n x="273"/>
        <n x="57"/>
      </t>
    </mdx>
    <mdx n="0" f="v">
      <t c="3" si="227">
        <n x="225"/>
        <n x="271"/>
        <n x="57"/>
      </t>
    </mdx>
    <mdx n="0" f="v">
      <t c="3" si="227">
        <n x="225"/>
        <n x="270"/>
        <n x="57"/>
      </t>
    </mdx>
    <mdx n="0" f="v">
      <t c="3" si="227">
        <n x="225"/>
        <n x="269"/>
        <n x="57"/>
      </t>
    </mdx>
    <mdx n="0" f="v">
      <t c="3" si="227">
        <n x="225"/>
        <n x="268"/>
        <n x="57"/>
      </t>
    </mdx>
    <mdx n="0" f="v">
      <t c="3" si="227">
        <n x="225"/>
        <n x="355"/>
        <n x="57"/>
      </t>
    </mdx>
    <mdx n="0" f="v">
      <t c="3" si="227">
        <n x="225"/>
        <n x="356"/>
        <n x="57"/>
      </t>
    </mdx>
    <mdx n="0" f="v">
      <t c="3" si="227">
        <n x="225"/>
        <n x="357"/>
        <n x="57"/>
      </t>
    </mdx>
    <mdx n="0" f="v">
      <t c="3" si="227">
        <n x="225"/>
        <n x="358"/>
        <n x="57"/>
      </t>
    </mdx>
    <mdx n="0" f="v">
      <t c="3" si="227">
        <n x="225"/>
        <n x="359"/>
        <n x="57"/>
      </t>
    </mdx>
    <mdx n="0" f="v">
      <t c="3" si="227">
        <n x="225"/>
        <n x="360"/>
        <n x="57"/>
      </t>
    </mdx>
    <mdx n="0" f="v">
      <t c="3" si="227">
        <n x="225"/>
        <n x="361"/>
        <n x="57"/>
      </t>
    </mdx>
    <mdx n="0" f="v">
      <t c="3" si="227">
        <n x="225"/>
        <n x="267"/>
        <n x="57"/>
      </t>
    </mdx>
    <mdx n="0" f="v">
      <t c="3" si="227">
        <n x="225"/>
        <n x="266"/>
        <n x="57"/>
      </t>
    </mdx>
    <mdx n="0" f="v">
      <t c="3" si="227">
        <n x="225"/>
        <n x="265"/>
        <n x="57"/>
      </t>
    </mdx>
    <mdx n="0" f="v">
      <t c="3" si="227">
        <n x="225"/>
        <n x="264"/>
        <n x="57"/>
      </t>
    </mdx>
    <mdx n="0" f="v">
      <t c="3" si="227">
        <n x="225"/>
        <n x="263"/>
        <n x="57"/>
      </t>
    </mdx>
    <mdx n="0" f="v">
      <t c="3" si="227">
        <n x="225"/>
        <n x="262"/>
        <n x="57"/>
      </t>
    </mdx>
    <mdx n="0" f="v">
      <t c="3" si="227">
        <n x="225"/>
        <n x="261"/>
        <n x="57"/>
      </t>
    </mdx>
    <mdx n="0" f="v">
      <t c="3" si="227">
        <n x="225"/>
        <n x="260"/>
        <n x="57"/>
      </t>
    </mdx>
    <mdx n="0" f="v">
      <t c="3" si="227">
        <n x="225"/>
        <n x="259"/>
        <n x="57"/>
      </t>
    </mdx>
    <mdx n="0" f="v">
      <t c="3" si="227">
        <n x="225"/>
        <n x="258"/>
        <n x="57"/>
      </t>
    </mdx>
    <mdx n="0" f="v">
      <t c="3" si="227">
        <n x="225"/>
        <n x="257"/>
        <n x="57"/>
      </t>
    </mdx>
    <mdx n="0" f="v">
      <t c="3" si="227">
        <n x="225"/>
        <n x="256"/>
        <n x="57"/>
      </t>
    </mdx>
    <mdx n="0" f="v">
      <t c="3" si="227">
        <n x="225"/>
        <n x="316"/>
        <n x="57"/>
      </t>
    </mdx>
    <mdx n="0" f="v">
      <t c="3" si="227">
        <n x="225"/>
        <n x="373"/>
        <n x="57"/>
      </t>
    </mdx>
    <mdx n="0" f="v">
      <t c="3" si="227">
        <n x="225"/>
        <n x="374"/>
        <n x="57"/>
      </t>
    </mdx>
    <mdx n="0" f="v">
      <t c="3" si="227">
        <n x="225"/>
        <n x="375"/>
        <n x="57"/>
      </t>
    </mdx>
    <mdx n="0" f="v">
      <t c="3" si="227">
        <n x="225"/>
        <n x="281"/>
        <n x="57"/>
      </t>
    </mdx>
    <mdx n="0" f="v">
      <t c="3" si="227">
        <n x="225"/>
        <n x="376"/>
        <n x="57"/>
      </t>
    </mdx>
    <mdx n="0" f="v">
      <t c="3" si="227">
        <n x="225"/>
        <n x="377"/>
        <n x="57"/>
      </t>
    </mdx>
    <mdx n="0" f="v">
      <t c="3" si="227">
        <n x="225"/>
        <n x="311"/>
        <n x="57"/>
      </t>
    </mdx>
    <mdx n="0" f="v">
      <t c="3" si="227">
        <n x="225"/>
        <n x="378"/>
        <n x="57"/>
      </t>
    </mdx>
    <mdx n="0" f="v">
      <t c="3" si="227">
        <n x="225"/>
        <n x="379"/>
        <n x="57"/>
      </t>
    </mdx>
    <mdx n="0" f="v">
      <t c="3" si="227">
        <n x="225"/>
        <n x="380"/>
        <n x="57"/>
      </t>
    </mdx>
    <mdx n="0" f="v">
      <t c="3" si="227">
        <n x="225"/>
        <n x="381"/>
        <n x="57"/>
      </t>
    </mdx>
    <mdx n="0" f="v">
      <t c="3" si="227">
        <n x="225"/>
        <n x="382"/>
        <n x="57"/>
      </t>
    </mdx>
    <mdx n="0" f="v">
      <t c="3" si="227">
        <n x="225"/>
        <n x="304"/>
        <n x="57"/>
      </t>
    </mdx>
    <mdx n="0" f="v">
      <t c="3" si="227">
        <n x="225"/>
        <n x="254"/>
        <n x="57"/>
      </t>
    </mdx>
    <mdx n="0" f="v">
      <t c="3" si="227">
        <n x="225"/>
        <n x="283"/>
        <n x="57"/>
      </t>
    </mdx>
    <mdx n="0" f="v">
      <t c="3" si="227">
        <n x="225"/>
        <n x="547"/>
        <n x="57"/>
      </t>
    </mdx>
    <mdx n="0" f="v">
      <t c="3" si="227">
        <n x="225"/>
        <n x="362"/>
        <n x="57"/>
      </t>
    </mdx>
    <mdx n="0" f="v">
      <t c="3" si="227">
        <n x="225"/>
        <n x="363"/>
        <n x="57"/>
      </t>
    </mdx>
    <mdx n="0" f="v">
      <t c="3" si="227">
        <n x="225"/>
        <n x="364"/>
        <n x="57"/>
      </t>
    </mdx>
    <mdx n="0" f="v">
      <t c="3" si="227">
        <n x="225"/>
        <n x="548"/>
        <n x="57"/>
      </t>
    </mdx>
    <mdx n="0" f="v">
      <t c="3" si="227">
        <n x="225"/>
        <n x="365"/>
        <n x="57"/>
      </t>
    </mdx>
    <mdx n="0" f="v">
      <t c="3" si="227">
        <n x="225"/>
        <n x="366"/>
        <n x="57"/>
      </t>
    </mdx>
    <mdx n="0" f="v">
      <t c="3" si="227">
        <n x="225"/>
        <n x="367"/>
        <n x="57"/>
      </t>
    </mdx>
    <mdx n="0" f="v">
      <t c="3" si="227">
        <n x="225"/>
        <n x="368"/>
        <n x="57"/>
      </t>
    </mdx>
    <mdx n="0" f="v">
      <t c="3" si="227">
        <n x="225"/>
        <n x="369"/>
        <n x="57"/>
      </t>
    </mdx>
    <mdx n="0" f="v">
      <t c="3" si="227">
        <n x="225"/>
        <n x="307"/>
        <n x="57"/>
      </t>
    </mdx>
    <mdx n="0" f="v">
      <t c="3" si="227">
        <n x="225"/>
        <n x="370"/>
        <n x="57"/>
      </t>
    </mdx>
    <mdx n="0" f="v">
      <t c="3" si="227">
        <n x="225"/>
        <n x="371"/>
        <n x="57"/>
      </t>
    </mdx>
    <mdx n="0" f="v">
      <t c="3" si="227">
        <n x="225"/>
        <n x="372"/>
        <n x="57"/>
      </t>
    </mdx>
    <mdx n="0" f="v">
      <t c="3" si="227">
        <n x="225"/>
        <n x="393"/>
        <n x="57"/>
      </t>
    </mdx>
    <mdx n="0" f="v">
      <t c="3" si="227">
        <n x="225"/>
        <n x="394"/>
        <n x="57"/>
      </t>
    </mdx>
    <mdx n="0" f="v">
      <t c="3" si="227">
        <n x="225"/>
        <n x="395"/>
        <n x="57"/>
      </t>
    </mdx>
    <mdx n="0" f="v">
      <t c="3" si="227">
        <n x="225"/>
        <n x="278"/>
        <n x="57"/>
      </t>
    </mdx>
    <mdx n="0" f="v">
      <t c="3" si="227">
        <n x="225"/>
        <n x="396"/>
        <n x="57"/>
      </t>
    </mdx>
    <mdx n="0" f="v">
      <t c="3" si="227">
        <n x="225"/>
        <n x="397"/>
        <n x="57"/>
      </t>
    </mdx>
    <mdx n="0" f="v">
      <t c="3" si="227">
        <n x="225"/>
        <n x="398"/>
        <n x="57"/>
      </t>
    </mdx>
    <mdx n="0" f="v">
      <t c="3" si="227">
        <n x="225"/>
        <n x="392"/>
        <n x="57"/>
      </t>
    </mdx>
    <mdx n="0" f="v">
      <t c="3" si="227">
        <n x="225"/>
        <n x="404"/>
        <n x="57"/>
      </t>
    </mdx>
    <mdx n="0" f="v">
      <t c="3" si="227">
        <n x="225"/>
        <n x="383"/>
        <n x="57"/>
      </t>
    </mdx>
    <mdx n="0" f="v">
      <t c="3" si="227">
        <n x="225"/>
        <n x="384"/>
        <n x="57"/>
      </t>
    </mdx>
    <mdx n="0" f="v">
      <t c="3" si="227">
        <n x="225"/>
        <n x="385"/>
        <n x="57"/>
      </t>
    </mdx>
    <mdx n="0" f="v">
      <t c="3" si="227">
        <n x="225"/>
        <n x="386"/>
        <n x="57"/>
      </t>
    </mdx>
    <mdx n="0" f="v">
      <t c="3" si="227">
        <n x="225"/>
        <n x="387"/>
        <n x="57"/>
      </t>
    </mdx>
    <mdx n="0" f="v">
      <t c="3" si="227">
        <n x="225"/>
        <n x="388"/>
        <n x="57"/>
      </t>
    </mdx>
    <mdx n="0" f="v">
      <t c="3" si="227">
        <n x="225"/>
        <n x="389"/>
        <n x="57"/>
      </t>
    </mdx>
    <mdx n="0" f="v">
      <t c="3" si="227">
        <n x="225"/>
        <n x="390"/>
        <n x="57"/>
      </t>
    </mdx>
    <mdx n="0" f="v">
      <t c="3" si="227">
        <n x="225"/>
        <n x="405"/>
        <n x="57"/>
      </t>
    </mdx>
    <mdx n="0" f="v">
      <t c="3" si="227">
        <n x="225"/>
        <n x="406"/>
        <n x="57"/>
      </t>
    </mdx>
    <mdx n="0" f="v">
      <t c="3" si="227">
        <n x="225"/>
        <n x="407"/>
        <n x="57"/>
      </t>
    </mdx>
    <mdx n="0" f="v">
      <t c="3" si="227">
        <n x="225"/>
        <n x="408"/>
        <n x="57"/>
      </t>
    </mdx>
    <mdx n="0" f="v">
      <t c="3" si="227">
        <n x="225"/>
        <n x="409"/>
        <n x="57"/>
      </t>
    </mdx>
    <mdx n="0" f="v">
      <t c="3" si="227">
        <n x="225"/>
        <n x="410"/>
        <n x="57"/>
      </t>
    </mdx>
    <mdx n="0" f="v">
      <t c="3" si="227">
        <n x="225"/>
        <n x="419"/>
        <n x="57"/>
      </t>
    </mdx>
    <mdx n="0" f="v">
      <t c="3" si="227">
        <n x="225"/>
        <n x="418"/>
        <n x="57"/>
      </t>
    </mdx>
    <mdx n="0" f="v">
      <t c="3" si="227">
        <n x="225"/>
        <n x="391"/>
        <n x="57"/>
      </t>
    </mdx>
    <mdx n="0" f="v">
      <t c="3" si="227">
        <n x="225"/>
        <n x="399"/>
        <n x="57"/>
      </t>
    </mdx>
    <mdx n="0" f="v">
      <t c="3" si="227">
        <n x="225"/>
        <n x="400"/>
        <n x="57"/>
      </t>
    </mdx>
    <mdx n="0" f="v">
      <t c="3" si="227">
        <n x="225"/>
        <n x="401"/>
        <n x="57"/>
      </t>
    </mdx>
    <mdx n="0" f="v">
      <t c="3" si="227">
        <n x="225"/>
        <n x="402"/>
        <n x="57"/>
      </t>
    </mdx>
    <mdx n="0" f="v">
      <t c="3" si="227">
        <n x="225"/>
        <n x="277"/>
        <n x="57"/>
      </t>
    </mdx>
    <mdx n="0" f="v">
      <t c="3" si="227">
        <n x="225"/>
        <n x="417"/>
        <n x="57"/>
      </t>
    </mdx>
    <mdx n="0" f="v">
      <t c="3" si="227">
        <n x="225"/>
        <n x="420"/>
        <n x="57"/>
      </t>
    </mdx>
    <mdx n="0" f="v">
      <t c="3" si="227">
        <n x="225"/>
        <n x="301"/>
        <n x="57"/>
      </t>
    </mdx>
    <mdx n="0" f="v">
      <t c="3" si="227">
        <n x="225"/>
        <n x="299"/>
        <n x="57"/>
      </t>
    </mdx>
    <mdx n="0" f="v">
      <t c="3" si="227">
        <n x="225"/>
        <n x="297"/>
        <n x="57"/>
      </t>
    </mdx>
    <mdx n="0" f="v">
      <t c="3" si="227">
        <n x="225"/>
        <n x="421"/>
        <n x="57"/>
      </t>
    </mdx>
    <mdx n="0" f="v">
      <t c="3" si="227">
        <n x="225"/>
        <n x="427"/>
        <n x="57"/>
      </t>
    </mdx>
    <mdx n="0" f="v">
      <t c="3" si="227">
        <n x="225"/>
        <n x="411"/>
        <n x="57"/>
      </t>
    </mdx>
    <mdx n="0" f="v">
      <t c="3" si="227">
        <n x="225"/>
        <n x="403"/>
        <n x="57"/>
      </t>
    </mdx>
    <mdx n="0" f="v">
      <t c="3" si="227">
        <n x="225"/>
        <n x="412"/>
        <n x="57"/>
      </t>
    </mdx>
    <mdx n="0" f="v">
      <t c="3" si="227">
        <n x="225"/>
        <n x="413"/>
        <n x="57"/>
      </t>
    </mdx>
    <mdx n="0" f="v">
      <t c="3" si="227">
        <n x="225"/>
        <n x="414"/>
        <n x="57"/>
      </t>
    </mdx>
    <mdx n="0" f="v">
      <t c="3" si="227">
        <n x="225"/>
        <n x="415"/>
        <n x="57"/>
      </t>
    </mdx>
    <mdx n="0" f="v">
      <t c="3" si="227">
        <n x="225"/>
        <n x="416"/>
        <n x="57"/>
      </t>
    </mdx>
    <mdx n="0" f="v">
      <t c="3" si="227">
        <n x="225"/>
        <n x="428"/>
        <n x="57"/>
      </t>
    </mdx>
    <mdx n="0" f="v">
      <t c="3" si="227">
        <n x="225"/>
        <n x="328"/>
        <n x="57"/>
      </t>
    </mdx>
    <mdx n="0" f="v">
      <t c="3" si="227">
        <n x="225"/>
        <n x="429"/>
        <n x="57"/>
      </t>
    </mdx>
    <mdx n="0" f="v">
      <t c="3" si="227">
        <n x="225"/>
        <n x="430"/>
        <n x="57"/>
      </t>
    </mdx>
    <mdx n="0" f="v">
      <t c="3" si="227">
        <n x="225"/>
        <n x="431"/>
        <n x="57"/>
      </t>
    </mdx>
    <mdx n="0" f="v">
      <t c="3" si="227">
        <n x="225"/>
        <n x="432"/>
        <n x="57"/>
      </t>
    </mdx>
    <mdx n="0" f="v">
      <t c="3" si="227">
        <n x="225"/>
        <n x="422"/>
        <n x="57"/>
      </t>
    </mdx>
    <mdx n="0" f="v">
      <t c="3" si="227">
        <n x="225"/>
        <n x="423"/>
        <n x="57"/>
      </t>
    </mdx>
    <mdx n="0" f="v">
      <t c="3" si="227">
        <n x="225"/>
        <n x="424"/>
        <n x="57"/>
      </t>
    </mdx>
    <mdx n="0" f="v">
      <t c="3" si="227">
        <n x="225"/>
        <n x="425"/>
        <n x="57"/>
      </t>
    </mdx>
    <mdx n="0" f="v">
      <t c="3" si="227">
        <n x="225"/>
        <n x="348"/>
        <n x="57"/>
      </t>
    </mdx>
    <mdx n="0" f="v">
      <t c="3" si="227">
        <n x="225"/>
        <n x="327"/>
        <n x="57"/>
      </t>
    </mdx>
    <mdx n="0" f="v">
      <t c="3" si="227">
        <n x="225"/>
        <n x="426"/>
        <n x="57"/>
      </t>
    </mdx>
    <mdx n="0" f="v">
      <t c="3" si="227">
        <n x="225"/>
        <n x="455"/>
        <n x="57"/>
      </t>
    </mdx>
    <mdx n="0" f="v">
      <t c="3" si="227">
        <n x="225"/>
        <n x="456"/>
        <n x="57"/>
      </t>
    </mdx>
    <mdx n="0" f="v">
      <t c="3" si="227">
        <n x="225"/>
        <n x="433"/>
        <n x="57"/>
      </t>
    </mdx>
    <mdx n="0" f="v">
      <t c="3" si="227">
        <n x="225"/>
        <n x="442"/>
        <n x="57"/>
      </t>
    </mdx>
    <mdx n="0" f="v">
      <t c="3" si="227">
        <n x="225"/>
        <n x="443"/>
        <n x="57"/>
      </t>
    </mdx>
    <mdx n="0" f="v">
      <t c="3" si="227">
        <n x="225"/>
        <n x="444"/>
        <n x="57"/>
      </t>
    </mdx>
    <mdx n="0" f="v">
      <t c="3" si="227">
        <n x="225"/>
        <n x="445"/>
        <n x="57"/>
      </t>
    </mdx>
    <mdx n="0" f="v">
      <t c="3" si="227">
        <n x="225"/>
        <n x="446"/>
        <n x="57"/>
      </t>
    </mdx>
    <mdx n="0" f="v">
      <t c="3" si="227">
        <n x="225"/>
        <n x="452"/>
        <n x="57"/>
      </t>
    </mdx>
    <mdx n="0" f="v">
      <t c="3" si="227">
        <n x="225"/>
        <n x="276"/>
        <n x="57"/>
      </t>
    </mdx>
    <mdx n="0" f="v">
      <t c="3" si="227">
        <n x="225"/>
        <n x="453"/>
        <n x="57"/>
      </t>
    </mdx>
    <mdx n="0" f="v">
      <t c="3" si="227">
        <n x="225"/>
        <n x="454"/>
        <n x="57"/>
      </t>
    </mdx>
    <mdx n="0" f="v">
      <t c="3" si="227">
        <n x="225"/>
        <n x="434"/>
        <n x="57"/>
      </t>
    </mdx>
    <mdx n="0" f="v">
      <t c="3" si="227">
        <n x="225"/>
        <n x="466"/>
        <n x="57"/>
      </t>
    </mdx>
    <mdx n="0" f="v">
      <t c="3" si="227">
        <n x="225"/>
        <n x="326"/>
        <n x="57"/>
      </t>
    </mdx>
    <mdx n="0" f="v">
      <t c="3" si="227">
        <n x="225"/>
        <n x="435"/>
        <n x="57"/>
      </t>
    </mdx>
    <mdx n="0" f="v">
      <t c="3" si="227">
        <n x="225"/>
        <n x="436"/>
        <n x="57"/>
      </t>
    </mdx>
    <mdx n="0" f="v">
      <t c="3" si="227">
        <n x="225"/>
        <n x="437"/>
        <n x="57"/>
      </t>
    </mdx>
    <mdx n="0" f="v">
      <t c="3" si="227">
        <n x="225"/>
        <n x="294"/>
        <n x="57"/>
      </t>
    </mdx>
    <mdx n="0" f="v">
      <t c="3" si="227">
        <n x="225"/>
        <n x="293"/>
        <n x="57"/>
      </t>
    </mdx>
    <mdx n="0" f="v">
      <t c="3" si="227">
        <n x="225"/>
        <n x="461"/>
        <n x="57"/>
      </t>
    </mdx>
    <mdx n="0" f="v">
      <t c="3" si="227">
        <n x="225"/>
        <n x="462"/>
        <n x="57"/>
      </t>
    </mdx>
    <mdx n="0" f="v">
      <t c="3" si="227">
        <n x="225"/>
        <n x="463"/>
        <n x="57"/>
      </t>
    </mdx>
    <mdx n="0" f="v">
      <t c="3" si="227">
        <n x="225"/>
        <n x="467"/>
        <n x="57"/>
      </t>
    </mdx>
    <mdx n="0" f="v">
      <t c="3" si="227">
        <n x="225"/>
        <n x="346"/>
        <n x="57"/>
      </t>
    </mdx>
    <mdx n="0" f="v">
      <t c="3" si="227">
        <n x="225"/>
        <n x="438"/>
        <n x="57"/>
      </t>
    </mdx>
    <mdx n="0" f="v">
      <t c="3" si="227">
        <n x="225"/>
        <n x="350"/>
        <n x="57"/>
      </t>
    </mdx>
    <mdx n="0" f="v">
      <t c="3" si="227">
        <n x="225"/>
        <n x="439"/>
        <n x="57"/>
      </t>
    </mdx>
    <mdx n="0" f="v">
      <t c="3" si="227">
        <n x="225"/>
        <n x="440"/>
        <n x="57"/>
      </t>
    </mdx>
    <mdx n="0" f="v">
      <t c="3" si="227">
        <n x="225"/>
        <n x="441"/>
        <n x="57"/>
      </t>
    </mdx>
    <mdx n="0" f="v">
      <t c="3" si="227">
        <n x="225"/>
        <n x="447"/>
        <n x="57"/>
      </t>
    </mdx>
    <mdx n="0" f="v">
      <t c="3" si="227">
        <n x="225"/>
        <n x="464"/>
        <n x="57"/>
      </t>
    </mdx>
    <mdx n="0" f="v">
      <t c="3" si="227">
        <n x="225"/>
        <n x="465"/>
        <n x="57"/>
      </t>
    </mdx>
    <mdx n="0" f="v">
      <t c="3" si="227">
        <n x="225"/>
        <n x="473"/>
        <n x="57"/>
      </t>
    </mdx>
    <mdx n="0" f="v">
      <t c="3" si="227">
        <n x="225"/>
        <n x="474"/>
        <n x="57"/>
      </t>
    </mdx>
    <mdx n="0" f="v">
      <t c="3" si="227">
        <n x="225"/>
        <n x="459"/>
        <n x="57"/>
      </t>
    </mdx>
    <mdx n="0" f="v">
      <t c="3" si="227">
        <n x="225"/>
        <n x="448"/>
        <n x="57"/>
      </t>
    </mdx>
    <mdx n="0" f="v">
      <t c="3" si="227">
        <n x="225"/>
        <n x="449"/>
        <n x="57"/>
      </t>
    </mdx>
    <mdx n="0" f="v">
      <t c="3" si="227">
        <n x="225"/>
        <n x="450"/>
        <n x="57"/>
      </t>
    </mdx>
    <mdx n="0" f="v">
      <t c="3" si="227">
        <n x="225"/>
        <n x="451"/>
        <n x="57"/>
      </t>
    </mdx>
    <mdx n="0" f="v">
      <t c="3" si="227">
        <n x="225"/>
        <n x="457"/>
        <n x="57"/>
      </t>
    </mdx>
    <mdx n="0" f="v">
      <t c="3" si="227">
        <n x="225"/>
        <n x="458"/>
        <n x="57"/>
      </t>
    </mdx>
    <mdx n="0" f="v">
      <t c="3" si="227">
        <n x="225"/>
        <n x="475"/>
        <n x="57"/>
      </t>
    </mdx>
    <mdx n="0" f="v">
      <t c="3" si="227">
        <n x="225"/>
        <n x="476"/>
        <n x="57"/>
      </t>
    </mdx>
    <mdx n="0" f="v">
      <t c="3" si="227">
        <n x="225"/>
        <n x="472"/>
        <n x="57"/>
      </t>
    </mdx>
    <mdx n="0" f="v">
      <t c="3" si="227">
        <n x="225"/>
        <n x="460"/>
        <n x="57"/>
      </t>
    </mdx>
    <mdx n="0" f="v">
      <t c="3" si="227">
        <n x="225"/>
        <n x="468"/>
        <n x="57"/>
      </t>
    </mdx>
    <mdx n="0" f="v">
      <t c="3" si="227">
        <n x="225"/>
        <n x="469"/>
        <n x="57"/>
      </t>
    </mdx>
    <mdx n="0" f="v">
      <t c="3" si="227">
        <n x="225"/>
        <n x="470"/>
        <n x="57"/>
      </t>
    </mdx>
    <mdx n="0" f="v">
      <t c="3" si="227">
        <n x="225"/>
        <n x="471"/>
        <n x="57"/>
      </t>
    </mdx>
    <mdx n="0" f="v">
      <t c="3" si="227">
        <n x="225"/>
        <n x="480"/>
        <n x="57"/>
      </t>
    </mdx>
    <mdx n="0" f="v">
      <t c="3" si="227">
        <n x="225"/>
        <n x="481"/>
        <n x="57"/>
      </t>
    </mdx>
    <mdx n="0" f="v">
      <t c="3" si="227">
        <n x="225"/>
        <n x="477"/>
        <n x="57"/>
      </t>
    </mdx>
    <mdx n="0" f="v">
      <t c="3" si="227">
        <n x="225"/>
        <n x="478"/>
        <n x="57"/>
      </t>
    </mdx>
    <mdx n="0" f="v">
      <t c="3" si="227">
        <n x="225"/>
        <n x="479"/>
        <n x="57"/>
      </t>
    </mdx>
    <mdx n="0" f="v">
      <t c="3" si="227">
        <n x="225"/>
        <n x="482"/>
        <n x="57"/>
      </t>
    </mdx>
    <mdx n="0" f="v">
      <t c="3" si="227">
        <n x="225"/>
        <n x="490"/>
        <n x="57"/>
      </t>
    </mdx>
    <mdx n="0" f="v">
      <t c="3" si="227">
        <n x="225"/>
        <n x="487"/>
        <n x="57"/>
      </t>
    </mdx>
    <mdx n="0" f="v">
      <t c="3" si="227">
        <n x="225"/>
        <n x="488"/>
        <n x="57"/>
      </t>
    </mdx>
    <mdx n="0" f="v">
      <t c="3" si="227">
        <n x="225"/>
        <n x="489"/>
        <n x="57"/>
      </t>
    </mdx>
    <mdx n="0" f="v">
      <t c="3" si="227">
        <n x="225"/>
        <n x="483"/>
        <n x="57"/>
      </t>
    </mdx>
    <mdx n="0" f="v">
      <t c="3" si="227">
        <n x="225"/>
        <n x="484"/>
        <n x="57"/>
      </t>
    </mdx>
    <mdx n="0" f="v">
      <t c="3" si="227">
        <n x="225"/>
        <n x="485"/>
        <n x="57"/>
      </t>
    </mdx>
    <mdx n="0" f="v">
      <t c="3" si="227">
        <n x="225"/>
        <n x="486"/>
        <n x="57"/>
      </t>
    </mdx>
    <mdx n="0" f="v">
      <t c="3" si="227">
        <n x="225"/>
        <n x="491"/>
        <n x="57"/>
      </t>
    </mdx>
    <mdx n="0" f="v">
      <t c="3" si="227">
        <n x="225"/>
        <n x="495"/>
        <n x="57"/>
      </t>
    </mdx>
    <mdx n="0" f="v">
      <t c="3" si="227">
        <n x="225"/>
        <n x="496"/>
        <n x="57"/>
      </t>
    </mdx>
    <mdx n="0" f="v">
      <t c="3" si="227">
        <n x="225"/>
        <n x="492"/>
        <n x="57"/>
      </t>
    </mdx>
    <mdx n="0" f="v">
      <t c="3" si="227">
        <n x="225"/>
        <n x="493"/>
        <n x="57"/>
      </t>
    </mdx>
    <mdx n="0" f="v">
      <t c="3" si="227">
        <n x="225"/>
        <n x="500"/>
        <n x="57"/>
      </t>
    </mdx>
    <mdx n="0" f="v">
      <t c="3" si="227">
        <n x="225"/>
        <n x="501"/>
        <n x="57"/>
      </t>
    </mdx>
    <mdx n="0" f="v">
      <t c="3" si="227">
        <n x="225"/>
        <n x="502"/>
        <n x="57"/>
      </t>
    </mdx>
    <mdx n="0" f="v">
      <t c="3" si="227">
        <n x="225"/>
        <n x="494"/>
        <n x="57"/>
      </t>
    </mdx>
    <mdx n="0" f="v">
      <t c="3" si="227">
        <n x="225"/>
        <n x="497"/>
        <n x="57"/>
      </t>
    </mdx>
    <mdx n="0" f="v">
      <t c="3" si="227">
        <n x="225"/>
        <n x="498"/>
        <n x="57"/>
      </t>
    </mdx>
    <mdx n="0" f="v">
      <t c="3" si="227">
        <n x="225"/>
        <n x="499"/>
        <n x="57"/>
      </t>
    </mdx>
    <mdx n="0" f="v">
      <t c="3" si="227">
        <n x="225"/>
        <n x="503"/>
        <n x="57"/>
      </t>
    </mdx>
    <mdx n="0" f="v">
      <t c="3" si="227">
        <n x="225"/>
        <n x="508"/>
        <n x="57"/>
      </t>
    </mdx>
    <mdx n="0" f="v">
      <t c="3" si="227">
        <n x="225"/>
        <n x="509"/>
        <n x="57"/>
      </t>
    </mdx>
    <mdx n="0" f="v">
      <t c="3" si="227">
        <n x="225"/>
        <n x="504"/>
        <n x="57"/>
      </t>
    </mdx>
    <mdx n="0" f="v">
      <t c="3" si="227">
        <n x="225"/>
        <n x="505"/>
        <n x="57"/>
      </t>
    </mdx>
    <mdx n="0" f="v">
      <t c="3" si="227">
        <n x="225"/>
        <n x="506"/>
        <n x="57"/>
      </t>
    </mdx>
    <mdx n="0" f="v">
      <t c="3" si="227">
        <n x="225"/>
        <n x="507"/>
        <n x="57"/>
      </t>
    </mdx>
    <mdx n="0" f="v">
      <t c="3" si="227">
        <n x="225"/>
        <n x="513"/>
        <n x="57"/>
      </t>
    </mdx>
    <mdx n="0" f="v">
      <t c="3" si="227">
        <n x="225"/>
        <n x="514"/>
        <n x="57"/>
      </t>
    </mdx>
    <mdx n="0" f="v">
      <t c="3" si="227">
        <n x="225"/>
        <n x="515"/>
        <n x="57"/>
      </t>
    </mdx>
    <mdx n="0" f="v">
      <t c="3" si="227">
        <n x="225"/>
        <n x="516"/>
        <n x="57"/>
      </t>
    </mdx>
    <mdx n="0" f="v">
      <t c="3" si="227">
        <n x="225"/>
        <n x="510"/>
        <n x="57"/>
      </t>
    </mdx>
    <mdx n="0" f="v">
      <t c="3" si="227">
        <n x="225"/>
        <n x="511"/>
        <n x="57"/>
      </t>
    </mdx>
    <mdx n="0" f="v">
      <t c="3" si="227">
        <n x="225"/>
        <n x="512"/>
        <n x="57"/>
      </t>
    </mdx>
    <mdx n="0" f="v">
      <t c="3" si="227">
        <n x="225"/>
        <n x="519"/>
        <n x="57"/>
      </t>
    </mdx>
    <mdx n="0" f="v">
      <t c="3" si="227">
        <n x="225"/>
        <n x="520"/>
        <n x="57"/>
      </t>
    </mdx>
    <mdx n="0" f="v">
      <t c="3" si="227">
        <n x="225"/>
        <n x="521"/>
        <n x="57"/>
      </t>
    </mdx>
    <mdx n="0" f="v">
      <t c="3" si="227">
        <n x="225"/>
        <n x="517"/>
        <n x="57"/>
      </t>
    </mdx>
    <mdx n="0" f="v">
      <t c="3" si="227">
        <n x="225"/>
        <n x="518"/>
        <n x="57"/>
      </t>
    </mdx>
    <mdx n="0" f="v">
      <t c="3" si="227">
        <n x="225"/>
        <n x="525"/>
        <n x="57"/>
      </t>
    </mdx>
    <mdx n="0" f="v">
      <t c="3" si="227">
        <n x="225"/>
        <n x="526"/>
        <n x="57"/>
      </t>
    </mdx>
    <mdx n="0" f="v">
      <t c="3" si="227">
        <n x="225"/>
        <n x="528"/>
        <n x="57"/>
      </t>
    </mdx>
    <mdx n="0" f="v">
      <t c="3" si="227">
        <n x="225"/>
        <n x="522"/>
        <n x="57"/>
      </t>
    </mdx>
    <mdx n="0" f="v">
      <t c="3" si="227">
        <n x="225"/>
        <n x="523"/>
        <n x="57"/>
      </t>
    </mdx>
    <mdx n="0" f="v">
      <t c="3" si="227">
        <n x="225"/>
        <n x="529"/>
        <n x="57"/>
      </t>
    </mdx>
    <mdx n="0" f="v">
      <t c="3" si="227">
        <n x="225"/>
        <n x="531"/>
        <n x="57"/>
      </t>
    </mdx>
    <mdx n="0" f="v">
      <t c="3" si="227">
        <n x="225"/>
        <n x="524"/>
        <n x="57"/>
      </t>
    </mdx>
    <mdx n="0" f="v">
      <t c="3" si="227">
        <n x="225"/>
        <n x="527"/>
        <n x="57"/>
      </t>
    </mdx>
    <mdx n="0" f="v">
      <t c="3" si="227">
        <n x="225"/>
        <n x="532"/>
        <n x="57"/>
      </t>
    </mdx>
    <mdx n="0" f="v">
      <t c="3" si="227">
        <n x="225"/>
        <n x="530"/>
        <n x="57"/>
      </t>
    </mdx>
    <mdx n="0" f="v">
      <t c="3" si="227">
        <n x="225"/>
        <n x="533"/>
        <n x="57"/>
      </t>
    </mdx>
    <mdx n="0" f="v">
      <t c="3" si="227">
        <n x="225"/>
        <n x="536"/>
        <n x="57"/>
      </t>
    </mdx>
    <mdx n="0" f="v">
      <t c="3" si="227">
        <n x="225"/>
        <n x="537"/>
        <n x="57"/>
      </t>
    </mdx>
    <mdx n="0" f="v">
      <t c="3" si="227">
        <n x="225"/>
        <n x="534"/>
        <n x="57"/>
      </t>
    </mdx>
    <mdx n="0" f="v">
      <t c="3" si="227">
        <n x="225"/>
        <n x="535"/>
        <n x="57"/>
      </t>
    </mdx>
    <mdx n="0" f="v">
      <t c="3" si="227">
        <n x="225"/>
        <n x="539"/>
        <n x="57"/>
      </t>
    </mdx>
    <mdx n="0" f="v">
      <t c="3" si="227">
        <n x="225"/>
        <n x="540"/>
        <n x="57"/>
      </t>
    </mdx>
    <mdx n="0" f="v">
      <t c="3" si="227">
        <n x="225"/>
        <n x="538"/>
        <n x="57"/>
      </t>
    </mdx>
    <mdx n="0" f="v">
      <t c="3" si="227">
        <n x="225"/>
        <n x="543"/>
        <n x="57"/>
      </t>
    </mdx>
    <mdx n="0" f="v">
      <t c="3" si="227">
        <n x="225"/>
        <n x="545"/>
        <n x="57"/>
      </t>
    </mdx>
    <mdx n="0" f="v">
      <t c="3" si="227">
        <n x="225"/>
        <n x="542"/>
        <n x="57"/>
      </t>
    </mdx>
    <mdx n="0" f="v">
      <t c="3" si="227">
        <n x="225"/>
        <n x="541"/>
        <n x="57"/>
      </t>
    </mdx>
    <mdx n="0" f="v">
      <t c="3" si="227">
        <n x="225"/>
        <n x="546"/>
        <n x="57"/>
      </t>
    </mdx>
    <mdx n="0" f="v">
      <t c="3" si="227">
        <n x="225"/>
        <n x="544"/>
        <n x="57"/>
      </t>
    </mdx>
    <mdx n="0" f="v">
      <t c="3" si="227">
        <n x="225"/>
        <n x="273"/>
        <n x="38"/>
      </t>
    </mdx>
    <mdx n="0" f="v">
      <t c="3" si="227">
        <n x="225"/>
        <n x="271"/>
        <n x="38"/>
      </t>
    </mdx>
    <mdx n="0" f="v">
      <t c="3" si="227">
        <n x="225"/>
        <n x="270"/>
        <n x="38"/>
      </t>
    </mdx>
    <mdx n="0" f="v">
      <t c="3" si="227">
        <n x="225"/>
        <n x="268"/>
        <n x="38"/>
      </t>
    </mdx>
    <mdx n="0" f="v">
      <t c="3" si="227">
        <n x="225"/>
        <n x="355"/>
        <n x="38"/>
      </t>
    </mdx>
    <mdx n="0" f="v">
      <t c="3" si="227">
        <n x="225"/>
        <n x="356"/>
        <n x="38"/>
      </t>
    </mdx>
    <mdx n="0" f="v">
      <t c="3" si="227">
        <n x="225"/>
        <n x="357"/>
        <n x="38"/>
      </t>
    </mdx>
    <mdx n="0" f="v">
      <t c="3" si="227">
        <n x="225"/>
        <n x="358"/>
        <n x="38"/>
      </t>
    </mdx>
    <mdx n="0" f="v">
      <t c="3" si="227">
        <n x="225"/>
        <n x="359"/>
        <n x="38"/>
      </t>
    </mdx>
    <mdx n="0" f="v">
      <t c="3" si="227">
        <n x="225"/>
        <n x="360"/>
        <n x="38"/>
      </t>
    </mdx>
    <mdx n="0" f="v">
      <t c="3" si="227">
        <n x="225"/>
        <n x="361"/>
        <n x="38"/>
      </t>
    </mdx>
    <mdx n="0" f="v">
      <t c="3" si="227">
        <n x="225"/>
        <n x="255"/>
        <n x="38"/>
      </t>
    </mdx>
    <mdx n="0" f="v">
      <t c="3" si="227">
        <n x="225"/>
        <n x="267"/>
        <n x="38"/>
      </t>
    </mdx>
    <mdx n="0" f="v">
      <t c="3" si="227">
        <n x="225"/>
        <n x="266"/>
        <n x="38"/>
      </t>
    </mdx>
    <mdx n="0" f="v">
      <t c="3" si="227">
        <n x="225"/>
        <n x="263"/>
        <n x="38"/>
      </t>
    </mdx>
    <mdx n="0" f="v">
      <t c="3" si="227">
        <n x="225"/>
        <n x="262"/>
        <n x="38"/>
      </t>
    </mdx>
    <mdx n="0" f="v">
      <t c="3" si="227">
        <n x="225"/>
        <n x="261"/>
        <n x="38"/>
      </t>
    </mdx>
    <mdx n="0" f="v">
      <t c="3" si="227">
        <n x="225"/>
        <n x="259"/>
        <n x="38"/>
      </t>
    </mdx>
    <mdx n="0" f="v">
      <t c="3" si="227">
        <n x="225"/>
        <n x="258"/>
        <n x="38"/>
      </t>
    </mdx>
    <mdx n="0" f="v">
      <t c="3" si="227">
        <n x="225"/>
        <n x="257"/>
        <n x="38"/>
      </t>
    </mdx>
    <mdx n="0" f="v">
      <t c="3" si="227">
        <n x="225"/>
        <n x="373"/>
        <n x="38"/>
      </t>
    </mdx>
    <mdx n="0" f="v">
      <t c="3" si="227">
        <n x="225"/>
        <n x="374"/>
        <n x="38"/>
      </t>
    </mdx>
    <mdx n="0" f="v">
      <t c="3" si="227">
        <n x="225"/>
        <n x="375"/>
        <n x="38"/>
      </t>
    </mdx>
    <mdx n="0" f="v">
      <t c="3" si="227">
        <n x="225"/>
        <n x="281"/>
        <n x="38"/>
      </t>
    </mdx>
    <mdx n="0" f="v">
      <t c="3" si="227">
        <n x="225"/>
        <n x="376"/>
        <n x="38"/>
      </t>
    </mdx>
    <mdx n="0" f="v">
      <t c="3" si="227">
        <n x="225"/>
        <n x="377"/>
        <n x="38"/>
      </t>
    </mdx>
    <mdx n="0" f="v">
      <t c="3" si="227">
        <n x="225"/>
        <n x="378"/>
        <n x="38"/>
      </t>
    </mdx>
    <mdx n="0" f="v">
      <t c="3" si="227">
        <n x="225"/>
        <n x="379"/>
        <n x="38"/>
      </t>
    </mdx>
    <mdx n="0" f="v">
      <t c="3" si="227">
        <n x="225"/>
        <n x="380"/>
        <n x="38"/>
      </t>
    </mdx>
    <mdx n="0" f="v">
      <t c="3" si="227">
        <n x="225"/>
        <n x="381"/>
        <n x="38"/>
      </t>
    </mdx>
    <mdx n="0" f="v">
      <t c="3" si="227">
        <n x="225"/>
        <n x="382"/>
        <n x="38"/>
      </t>
    </mdx>
    <mdx n="0" f="v">
      <t c="3" si="227">
        <n x="225"/>
        <n x="547"/>
        <n x="38"/>
      </t>
    </mdx>
    <mdx n="0" f="v">
      <t c="3" si="227">
        <n x="225"/>
        <n x="362"/>
        <n x="38"/>
      </t>
    </mdx>
    <mdx n="0" f="v">
      <t c="3" si="227">
        <n x="225"/>
        <n x="363"/>
        <n x="38"/>
      </t>
    </mdx>
    <mdx n="0" f="v">
      <t c="3" si="227">
        <n x="225"/>
        <n x="364"/>
        <n x="38"/>
      </t>
    </mdx>
    <mdx n="0" f="v">
      <t c="3" si="227">
        <n x="225"/>
        <n x="548"/>
        <n x="38"/>
      </t>
    </mdx>
    <mdx n="0" f="v">
      <t c="3" si="227">
        <n x="225"/>
        <n x="365"/>
        <n x="38"/>
      </t>
    </mdx>
    <mdx n="0" f="v">
      <t c="3" si="227">
        <n x="225"/>
        <n x="366"/>
        <n x="38"/>
      </t>
    </mdx>
    <mdx n="0" f="v">
      <t c="3" si="227">
        <n x="225"/>
        <n x="367"/>
        <n x="38"/>
      </t>
    </mdx>
    <mdx n="0" f="v">
      <t c="3" si="227">
        <n x="225"/>
        <n x="368"/>
        <n x="38"/>
      </t>
    </mdx>
    <mdx n="0" f="v">
      <t c="3" si="227">
        <n x="225"/>
        <n x="369"/>
        <n x="38"/>
      </t>
    </mdx>
    <mdx n="0" f="v">
      <t c="3" si="227">
        <n x="225"/>
        <n x="307"/>
        <n x="38"/>
      </t>
    </mdx>
    <mdx n="0" f="v">
      <t c="3" si="227">
        <n x="225"/>
        <n x="370"/>
        <n x="38"/>
      </t>
    </mdx>
    <mdx n="0" f="v">
      <t c="3" si="227">
        <n x="225"/>
        <n x="371"/>
        <n x="38"/>
      </t>
    </mdx>
    <mdx n="0" f="v">
      <t c="3" si="227">
        <n x="225"/>
        <n x="372"/>
        <n x="38"/>
      </t>
    </mdx>
    <mdx n="0" f="v">
      <t c="3" si="227">
        <n x="225"/>
        <n x="392"/>
        <n x="38"/>
      </t>
    </mdx>
    <mdx n="0" f="v">
      <t c="3" si="227">
        <n x="225"/>
        <n x="393"/>
        <n x="38"/>
      </t>
    </mdx>
    <mdx n="0" f="v">
      <t c="3" si="227">
        <n x="225"/>
        <n x="394"/>
        <n x="38"/>
      </t>
    </mdx>
    <mdx n="0" f="v">
      <t c="3" si="227">
        <n x="225"/>
        <n x="395"/>
        <n x="38"/>
      </t>
    </mdx>
    <mdx n="0" f="v">
      <t c="3" si="227">
        <n x="225"/>
        <n x="278"/>
        <n x="38"/>
      </t>
    </mdx>
    <mdx n="0" f="v">
      <t c="3" si="227">
        <n x="225"/>
        <n x="396"/>
        <n x="38"/>
      </t>
    </mdx>
    <mdx n="0" f="v">
      <t c="3" si="227">
        <n x="225"/>
        <n x="397"/>
        <n x="38"/>
      </t>
    </mdx>
    <mdx n="0" f="v">
      <t c="3" si="227">
        <n x="225"/>
        <n x="398"/>
        <n x="38"/>
      </t>
    </mdx>
    <mdx n="0" f="v">
      <t c="3" si="227">
        <n x="225"/>
        <n x="404"/>
        <n x="38"/>
      </t>
    </mdx>
    <mdx n="0" f="v">
      <t c="3" si="227">
        <n x="225"/>
        <n x="383"/>
        <n x="38"/>
      </t>
    </mdx>
    <mdx n="0" f="v">
      <t c="3" si="227">
        <n x="225"/>
        <n x="384"/>
        <n x="38"/>
      </t>
    </mdx>
    <mdx n="0" f="v">
      <t c="3" si="227">
        <n x="225"/>
        <n x="385"/>
        <n x="38"/>
      </t>
    </mdx>
    <mdx n="0" f="v">
      <t c="3" si="227">
        <n x="225"/>
        <n x="386"/>
        <n x="38"/>
      </t>
    </mdx>
    <mdx n="0" f="v">
      <t c="3" si="227">
        <n x="225"/>
        <n x="387"/>
        <n x="38"/>
      </t>
    </mdx>
    <mdx n="0" f="v">
      <t c="3" si="227">
        <n x="225"/>
        <n x="388"/>
        <n x="38"/>
      </t>
    </mdx>
    <mdx n="0" f="v">
      <t c="3" si="227">
        <n x="225"/>
        <n x="389"/>
        <n x="38"/>
      </t>
    </mdx>
    <mdx n="0" f="v">
      <t c="3" si="227">
        <n x="225"/>
        <n x="390"/>
        <n x="38"/>
      </t>
    </mdx>
    <mdx n="0" f="v">
      <t c="3" si="227">
        <n x="225"/>
        <n x="405"/>
        <n x="38"/>
      </t>
    </mdx>
    <mdx n="0" f="v">
      <t c="3" si="227">
        <n x="225"/>
        <n x="406"/>
        <n x="38"/>
      </t>
    </mdx>
    <mdx n="0" f="v">
      <t c="3" si="227">
        <n x="225"/>
        <n x="407"/>
        <n x="38"/>
      </t>
    </mdx>
    <mdx n="0" f="v">
      <t c="3" si="227">
        <n x="225"/>
        <n x="408"/>
        <n x="38"/>
      </t>
    </mdx>
    <mdx n="0" f="v">
      <t c="3" si="227">
        <n x="225"/>
        <n x="409"/>
        <n x="38"/>
      </t>
    </mdx>
    <mdx n="0" f="v">
      <t c="3" si="227">
        <n x="225"/>
        <n x="410"/>
        <n x="38"/>
      </t>
    </mdx>
    <mdx n="0" f="v">
      <t c="3" si="227">
        <n x="225"/>
        <n x="391"/>
        <n x="38"/>
      </t>
    </mdx>
    <mdx n="0" f="v">
      <t c="3" si="227">
        <n x="225"/>
        <n x="399"/>
        <n x="38"/>
      </t>
    </mdx>
    <mdx n="0" f="v">
      <t c="3" si="227">
        <n x="225"/>
        <n x="400"/>
        <n x="38"/>
      </t>
    </mdx>
    <mdx n="0" f="v">
      <t c="3" si="227">
        <n x="225"/>
        <n x="401"/>
        <n x="38"/>
      </t>
    </mdx>
    <mdx n="0" f="v">
      <t c="3" si="227">
        <n x="225"/>
        <n x="402"/>
        <n x="38"/>
      </t>
    </mdx>
    <mdx n="0" f="v">
      <t c="3" si="227">
        <n x="225"/>
        <n x="277"/>
        <n x="38"/>
      </t>
    </mdx>
    <mdx n="0" f="v">
      <t c="3" si="227">
        <n x="225"/>
        <n x="417"/>
        <n x="38"/>
      </t>
    </mdx>
    <mdx n="0" f="v">
      <t c="3" si="227">
        <n x="225"/>
        <n x="419"/>
        <n x="38"/>
      </t>
    </mdx>
    <mdx n="0" f="v">
      <t c="3" si="227">
        <n x="225"/>
        <n x="418"/>
        <n x="38"/>
      </t>
    </mdx>
    <mdx n="0" f="v">
      <t c="3" si="227">
        <n x="225"/>
        <n x="420"/>
        <n x="38"/>
      </t>
    </mdx>
    <mdx n="0" f="v">
      <t c="3" si="227">
        <n x="225"/>
        <n x="301"/>
        <n x="38"/>
      </t>
    </mdx>
    <mdx n="0" f="v">
      <t c="3" si="227">
        <n x="225"/>
        <n x="299"/>
        <n x="38"/>
      </t>
    </mdx>
    <mdx n="0" f="v">
      <t c="3" si="227">
        <n x="225"/>
        <n x="297"/>
        <n x="38"/>
      </t>
    </mdx>
    <mdx n="0" f="v">
      <t c="3" si="227">
        <n x="225"/>
        <n x="421"/>
        <n x="38"/>
      </t>
    </mdx>
    <mdx n="0" f="v">
      <t c="3" si="227">
        <n x="225"/>
        <n x="427"/>
        <n x="38"/>
      </t>
    </mdx>
    <mdx n="0" f="v">
      <t c="3" si="227">
        <n x="225"/>
        <n x="329"/>
        <n x="38"/>
      </t>
    </mdx>
    <mdx n="0" f="v">
      <t c="3" si="227">
        <n x="225"/>
        <n x="411"/>
        <n x="38"/>
      </t>
    </mdx>
    <mdx n="0" f="v">
      <t c="3" si="227">
        <n x="225"/>
        <n x="403"/>
        <n x="38"/>
      </t>
    </mdx>
    <mdx n="0" f="v">
      <t c="3" si="227">
        <n x="225"/>
        <n x="412"/>
        <n x="38"/>
      </t>
    </mdx>
    <mdx n="0" f="v">
      <t c="3" si="227">
        <n x="225"/>
        <n x="413"/>
        <n x="38"/>
      </t>
    </mdx>
    <mdx n="0" f="v">
      <t c="3" si="227">
        <n x="225"/>
        <n x="414"/>
        <n x="38"/>
      </t>
    </mdx>
    <mdx n="0" f="v">
      <t c="3" si="227">
        <n x="225"/>
        <n x="415"/>
        <n x="38"/>
      </t>
    </mdx>
    <mdx n="0" f="v">
      <t c="3" si="227">
        <n x="225"/>
        <n x="416"/>
        <n x="38"/>
      </t>
    </mdx>
    <mdx n="0" f="v">
      <t c="3" si="227">
        <n x="225"/>
        <n x="428"/>
        <n x="38"/>
      </t>
    </mdx>
    <mdx n="0" f="v">
      <t c="3" si="227">
        <n x="225"/>
        <n x="328"/>
        <n x="38"/>
      </t>
    </mdx>
    <mdx n="0" f="v">
      <t c="3" si="227">
        <n x="225"/>
        <n x="429"/>
        <n x="38"/>
      </t>
    </mdx>
    <mdx n="0" f="v">
      <t c="3" si="227">
        <n x="225"/>
        <n x="430"/>
        <n x="38"/>
      </t>
    </mdx>
    <mdx n="0" f="v">
      <t c="3" si="227">
        <n x="225"/>
        <n x="431"/>
        <n x="38"/>
      </t>
    </mdx>
    <mdx n="0" f="v">
      <t c="3" si="227">
        <n x="225"/>
        <n x="432"/>
        <n x="38"/>
      </t>
    </mdx>
    <mdx n="0" f="v">
      <t c="3" si="227">
        <n x="225"/>
        <n x="422"/>
        <n x="38"/>
      </t>
    </mdx>
    <mdx n="0" f="v">
      <t c="3" si="227">
        <n x="225"/>
        <n x="423"/>
        <n x="38"/>
      </t>
    </mdx>
    <mdx n="0" f="v">
      <t c="3" si="227">
        <n x="225"/>
        <n x="424"/>
        <n x="38"/>
      </t>
    </mdx>
    <mdx n="0" f="v">
      <t c="3" si="227">
        <n x="225"/>
        <n x="425"/>
        <n x="38"/>
      </t>
    </mdx>
    <mdx n="0" f="v">
      <t c="3" si="227">
        <n x="225"/>
        <n x="348"/>
        <n x="38"/>
      </t>
    </mdx>
    <mdx n="0" f="v">
      <t c="3" si="227">
        <n x="225"/>
        <n x="327"/>
        <n x="38"/>
      </t>
    </mdx>
    <mdx n="0" f="v">
      <t c="3" si="227">
        <n x="225"/>
        <n x="426"/>
        <n x="38"/>
      </t>
    </mdx>
    <mdx n="0" f="v">
      <t c="3" si="227">
        <n x="225"/>
        <n x="456"/>
        <n x="38"/>
      </t>
    </mdx>
    <mdx n="0" f="v">
      <t c="3" si="227">
        <n x="225"/>
        <n x="276"/>
        <n x="38"/>
      </t>
    </mdx>
    <mdx n="0" f="v">
      <t c="3" si="227">
        <n x="225"/>
        <n x="453"/>
        <n x="38"/>
      </t>
    </mdx>
    <mdx n="0" f="v">
      <t c="3" si="227">
        <n x="225"/>
        <n x="454"/>
        <n x="38"/>
      </t>
    </mdx>
    <mdx n="0" f="v">
      <t c="3" si="227">
        <n x="225"/>
        <n x="433"/>
        <n x="38"/>
      </t>
    </mdx>
    <mdx n="0" f="v">
      <t c="3" si="227">
        <n x="225"/>
        <n x="442"/>
        <n x="38"/>
      </t>
    </mdx>
    <mdx n="0" f="v">
      <t c="3" si="227">
        <n x="225"/>
        <n x="443"/>
        <n x="38"/>
      </t>
    </mdx>
    <mdx n="0" f="v">
      <t c="3" si="227">
        <n x="225"/>
        <n x="444"/>
        <n x="38"/>
      </t>
    </mdx>
    <mdx n="0" f="v">
      <t c="3" si="227">
        <n x="225"/>
        <n x="445"/>
        <n x="38"/>
      </t>
    </mdx>
    <mdx n="0" f="v">
      <t c="3" si="227">
        <n x="225"/>
        <n x="446"/>
        <n x="38"/>
      </t>
    </mdx>
    <mdx n="0" f="v">
      <t c="3" si="227">
        <n x="225"/>
        <n x="452"/>
        <n x="38"/>
      </t>
    </mdx>
    <mdx n="0" f="v">
      <t c="3" si="227">
        <n x="225"/>
        <n x="434"/>
        <n x="38"/>
      </t>
    </mdx>
    <mdx n="0" f="v">
      <t c="3" si="227">
        <n x="225"/>
        <n x="326"/>
        <n x="38"/>
      </t>
    </mdx>
    <mdx n="0" f="v">
      <t c="3" si="227">
        <n x="225"/>
        <n x="435"/>
        <n x="38"/>
      </t>
    </mdx>
    <mdx n="0" f="v">
      <t c="3" si="227">
        <n x="225"/>
        <n x="436"/>
        <n x="38"/>
      </t>
    </mdx>
    <mdx n="0" f="v">
      <t c="3" si="227">
        <n x="225"/>
        <n x="437"/>
        <n x="38"/>
      </t>
    </mdx>
    <mdx n="0" f="v">
      <t c="3" si="227">
        <n x="225"/>
        <n x="294"/>
        <n x="38"/>
      </t>
    </mdx>
    <mdx n="0" f="v">
      <t c="3" si="227">
        <n x="225"/>
        <n x="293"/>
        <n x="38"/>
      </t>
    </mdx>
    <mdx n="0" f="v">
      <t c="3" si="227">
        <n x="225"/>
        <n x="467"/>
        <n x="38"/>
      </t>
    </mdx>
    <mdx n="0" f="v">
      <t c="3" si="227">
        <n x="225"/>
        <n x="455"/>
        <n x="38"/>
      </t>
    </mdx>
    <mdx n="0" f="v">
      <t c="3" si="227">
        <n x="225"/>
        <n x="438"/>
        <n x="38"/>
      </t>
    </mdx>
    <mdx n="0" f="v">
      <t c="3" si="227">
        <n x="225"/>
        <n x="350"/>
        <n x="38"/>
      </t>
    </mdx>
    <mdx n="0" f="v">
      <t c="3" si="227">
        <n x="225"/>
        <n x="439"/>
        <n x="38"/>
      </t>
    </mdx>
    <mdx n="0" f="v">
      <t c="3" si="227">
        <n x="225"/>
        <n x="440"/>
        <n x="38"/>
      </t>
    </mdx>
    <mdx n="0" f="v">
      <t c="3" si="227">
        <n x="225"/>
        <n x="441"/>
        <n x="38"/>
      </t>
    </mdx>
    <mdx n="0" f="v">
      <t c="3" si="227">
        <n x="225"/>
        <n x="447"/>
        <n x="38"/>
      </t>
    </mdx>
    <mdx n="0" f="v">
      <t c="3" si="227">
        <n x="225"/>
        <n x="346"/>
        <n x="38"/>
      </t>
    </mdx>
    <mdx n="0" f="v">
      <t c="3" si="227">
        <n x="225"/>
        <n x="464"/>
        <n x="38"/>
      </t>
    </mdx>
    <mdx n="0" f="v">
      <t c="3" si="227">
        <n x="225"/>
        <n x="465"/>
        <n x="38"/>
      </t>
    </mdx>
    <mdx n="0" f="v">
      <t c="3" si="227">
        <n x="225"/>
        <n x="461"/>
        <n x="38"/>
      </t>
    </mdx>
    <mdx n="0" f="v">
      <t c="3" si="227">
        <n x="225"/>
        <n x="462"/>
        <n x="38"/>
      </t>
    </mdx>
    <mdx n="0" f="v">
      <t c="3" si="227">
        <n x="225"/>
        <n x="463"/>
        <n x="38"/>
      </t>
    </mdx>
    <mdx n="0" f="v">
      <t c="3" si="227">
        <n x="225"/>
        <n x="466"/>
        <n x="38"/>
      </t>
    </mdx>
    <mdx n="0" f="v">
      <t c="3" si="227">
        <n x="225"/>
        <n x="459"/>
        <n x="38"/>
      </t>
    </mdx>
    <mdx n="0" f="v">
      <t c="3" si="227">
        <n x="225"/>
        <n x="448"/>
        <n x="38"/>
      </t>
    </mdx>
    <mdx n="0" f="v">
      <t c="3" si="227">
        <n x="225"/>
        <n x="449"/>
        <n x="38"/>
      </t>
    </mdx>
    <mdx n="0" f="v">
      <t c="3" si="227">
        <n x="225"/>
        <n x="450"/>
        <n x="38"/>
      </t>
    </mdx>
    <mdx n="0" f="v">
      <t c="3" si="227">
        <n x="225"/>
        <n x="451"/>
        <n x="38"/>
      </t>
    </mdx>
    <mdx n="0" f="v">
      <t c="3" si="227">
        <n x="225"/>
        <n x="457"/>
        <n x="38"/>
      </t>
    </mdx>
    <mdx n="0" f="v">
      <t c="3" si="227">
        <n x="225"/>
        <n x="458"/>
        <n x="38"/>
      </t>
    </mdx>
    <mdx n="0" f="v">
      <t c="3" si="227">
        <n x="225"/>
        <n x="473"/>
        <n x="38"/>
      </t>
    </mdx>
    <mdx n="0" f="v">
      <t c="3" si="227">
        <n x="225"/>
        <n x="474"/>
        <n x="38"/>
      </t>
    </mdx>
    <mdx n="0" f="v">
      <t c="3" si="227">
        <n x="225"/>
        <n x="475"/>
        <n x="38"/>
      </t>
    </mdx>
    <mdx n="0" f="v">
      <t c="3" si="227">
        <n x="225"/>
        <n x="476"/>
        <n x="38"/>
      </t>
    </mdx>
    <mdx n="0" f="v">
      <t c="3" si="227">
        <n x="225"/>
        <n x="471"/>
        <n x="38"/>
      </t>
    </mdx>
    <mdx n="0" f="v">
      <t c="3" si="227">
        <n x="225"/>
        <n x="460"/>
        <n x="38"/>
      </t>
    </mdx>
    <mdx n="0" f="v">
      <t c="3" si="227">
        <n x="225"/>
        <n x="468"/>
        <n x="38"/>
      </t>
    </mdx>
    <mdx n="0" f="v">
      <t c="3" si="227">
        <n x="225"/>
        <n x="469"/>
        <n x="38"/>
      </t>
    </mdx>
    <mdx n="0" f="v">
      <t c="3" si="227">
        <n x="225"/>
        <n x="470"/>
        <n x="38"/>
      </t>
    </mdx>
    <mdx n="0" f="v">
      <t c="3" si="227">
        <n x="225"/>
        <n x="472"/>
        <n x="38"/>
      </t>
    </mdx>
    <mdx n="0" f="v">
      <t c="3" si="227">
        <n x="225"/>
        <n x="480"/>
        <n x="38"/>
      </t>
    </mdx>
    <mdx n="0" f="v">
      <t c="3" si="227">
        <n x="225"/>
        <n x="481"/>
        <n x="38"/>
      </t>
    </mdx>
    <mdx n="0" f="v">
      <t c="3" si="227">
        <n x="225"/>
        <n x="477"/>
        <n x="38"/>
      </t>
    </mdx>
    <mdx n="0" f="v">
      <t c="3" si="227">
        <n x="225"/>
        <n x="478"/>
        <n x="38"/>
      </t>
    </mdx>
    <mdx n="0" f="v">
      <t c="3" si="227">
        <n x="225"/>
        <n x="479"/>
        <n x="38"/>
      </t>
    </mdx>
    <mdx n="0" f="v">
      <t c="3" si="227">
        <n x="225"/>
        <n x="482"/>
        <n x="38"/>
      </t>
    </mdx>
    <mdx n="0" f="v">
      <t c="3" si="227">
        <n x="225"/>
        <n x="487"/>
        <n x="38"/>
      </t>
    </mdx>
    <mdx n="0" f="v">
      <t c="3" si="227">
        <n x="225"/>
        <n x="488"/>
        <n x="38"/>
      </t>
    </mdx>
    <mdx n="0" f="v">
      <t c="3" si="227">
        <n x="225"/>
        <n x="489"/>
        <n x="38"/>
      </t>
    </mdx>
    <mdx n="0" f="v">
      <t c="3" si="227">
        <n x="225"/>
        <n x="483"/>
        <n x="38"/>
      </t>
    </mdx>
    <mdx n="0" f="v">
      <t c="3" si="227">
        <n x="225"/>
        <n x="484"/>
        <n x="38"/>
      </t>
    </mdx>
    <mdx n="0" f="v">
      <t c="3" si="227">
        <n x="225"/>
        <n x="485"/>
        <n x="38"/>
      </t>
    </mdx>
    <mdx n="0" f="v">
      <t c="3" si="227">
        <n x="225"/>
        <n x="486"/>
        <n x="38"/>
      </t>
    </mdx>
    <mdx n="0" f="v">
      <t c="3" si="227">
        <n x="225"/>
        <n x="490"/>
        <n x="38"/>
      </t>
    </mdx>
    <mdx n="0" f="v">
      <t c="3" si="227">
        <n x="225"/>
        <n x="491"/>
        <n x="38"/>
      </t>
    </mdx>
    <mdx n="0" f="v">
      <t c="3" si="227">
        <n x="225"/>
        <n x="495"/>
        <n x="38"/>
      </t>
    </mdx>
    <mdx n="0" f="v">
      <t c="3" si="227">
        <n x="225"/>
        <n x="496"/>
        <n x="38"/>
      </t>
    </mdx>
    <mdx n="0" f="v">
      <t c="3" si="227">
        <n x="225"/>
        <n x="500"/>
        <n x="38"/>
      </t>
    </mdx>
    <mdx n="0" f="v">
      <t c="3" si="227">
        <n x="225"/>
        <n x="492"/>
        <n x="38"/>
      </t>
    </mdx>
    <mdx n="0" f="v">
      <t c="3" si="227">
        <n x="225"/>
        <n x="493"/>
        <n x="38"/>
      </t>
    </mdx>
    <mdx n="0" f="v">
      <t c="3" si="227">
        <n x="225"/>
        <n x="503"/>
        <n x="38"/>
      </t>
    </mdx>
    <mdx n="0" f="v">
      <t c="3" si="227">
        <n x="225"/>
        <n x="501"/>
        <n x="38"/>
      </t>
    </mdx>
    <mdx n="0" f="v">
      <t c="3" si="227">
        <n x="225"/>
        <n x="502"/>
        <n x="38"/>
      </t>
    </mdx>
    <mdx n="0" f="v">
      <t c="3" si="227">
        <n x="225"/>
        <n x="494"/>
        <n x="38"/>
      </t>
    </mdx>
    <mdx n="0" f="v">
      <t c="3" si="227">
        <n x="225"/>
        <n x="497"/>
        <n x="38"/>
      </t>
    </mdx>
    <mdx n="0" f="v">
      <t c="3" si="227">
        <n x="225"/>
        <n x="498"/>
        <n x="38"/>
      </t>
    </mdx>
    <mdx n="0" f="v">
      <t c="3" si="227">
        <n x="225"/>
        <n x="499"/>
        <n x="38"/>
      </t>
    </mdx>
    <mdx n="0" f="v">
      <t c="3" si="227">
        <n x="225"/>
        <n x="508"/>
        <n x="38"/>
      </t>
    </mdx>
    <mdx n="0" f="v">
      <t c="3" si="227">
        <n x="225"/>
        <n x="509"/>
        <n x="38"/>
      </t>
    </mdx>
    <mdx n="0" f="v">
      <t c="3" si="227">
        <n x="225"/>
        <n x="507"/>
        <n x="38"/>
      </t>
    </mdx>
    <mdx n="0" f="v">
      <t c="3" si="227">
        <n x="225"/>
        <n x="504"/>
        <n x="38"/>
      </t>
    </mdx>
    <mdx n="0" f="v">
      <t c="3" si="227">
        <n x="225"/>
        <n x="505"/>
        <n x="38"/>
      </t>
    </mdx>
    <mdx n="0" f="v">
      <t c="3" si="227">
        <n x="225"/>
        <n x="506"/>
        <n x="38"/>
      </t>
    </mdx>
    <mdx n="0" f="v">
      <t c="3" si="227">
        <n x="225"/>
        <n x="513"/>
        <n x="38"/>
      </t>
    </mdx>
    <mdx n="0" f="v">
      <t c="3" si="227">
        <n x="225"/>
        <n x="514"/>
        <n x="38"/>
      </t>
    </mdx>
    <mdx n="0" f="v">
      <t c="3" si="227">
        <n x="225"/>
        <n x="515"/>
        <n x="38"/>
      </t>
    </mdx>
    <mdx n="0" f="v">
      <t c="3" si="227">
        <n x="225"/>
        <n x="510"/>
        <n x="38"/>
      </t>
    </mdx>
    <mdx n="0" f="v">
      <t c="3" si="227">
        <n x="225"/>
        <n x="511"/>
        <n x="38"/>
      </t>
    </mdx>
    <mdx n="0" f="v">
      <t c="3" si="227">
        <n x="225"/>
        <n x="512"/>
        <n x="38"/>
      </t>
    </mdx>
    <mdx n="0" f="v">
      <t c="3" si="227">
        <n x="225"/>
        <n x="516"/>
        <n x="38"/>
      </t>
    </mdx>
    <mdx n="0" f="v">
      <t c="3" si="227">
        <n x="225"/>
        <n x="519"/>
        <n x="38"/>
      </t>
    </mdx>
    <mdx n="0" f="v">
      <t c="3" si="227">
        <n x="225"/>
        <n x="520"/>
        <n x="38"/>
      </t>
    </mdx>
    <mdx n="0" f="v">
      <t c="3" si="227">
        <n x="225"/>
        <n x="521"/>
        <n x="38"/>
      </t>
    </mdx>
    <mdx n="0" f="v">
      <t c="3" si="227">
        <n x="225"/>
        <n x="517"/>
        <n x="38"/>
      </t>
    </mdx>
    <mdx n="0" f="v">
      <t c="3" si="227">
        <n x="225"/>
        <n x="518"/>
        <n x="38"/>
      </t>
    </mdx>
    <mdx n="0" f="v">
      <t c="3" si="227">
        <n x="225"/>
        <n x="525"/>
        <n x="38"/>
      </t>
    </mdx>
    <mdx n="0" f="v">
      <t c="3" si="227">
        <n x="225"/>
        <n x="526"/>
        <n x="38"/>
      </t>
    </mdx>
    <mdx n="0" f="v">
      <t c="3" si="227">
        <n x="225"/>
        <n x="528"/>
        <n x="38"/>
      </t>
    </mdx>
    <mdx n="0" f="v">
      <t c="3" si="227">
        <n x="225"/>
        <n x="522"/>
        <n x="38"/>
      </t>
    </mdx>
    <mdx n="0" f="v">
      <t c="3" si="227">
        <n x="225"/>
        <n x="523"/>
        <n x="38"/>
      </t>
    </mdx>
    <mdx n="0" f="v">
      <t c="3" si="227">
        <n x="225"/>
        <n x="529"/>
        <n x="38"/>
      </t>
    </mdx>
    <mdx n="0" f="v">
      <t c="3" si="227">
        <n x="225"/>
        <n x="524"/>
        <n x="38"/>
      </t>
    </mdx>
    <mdx n="0" f="v">
      <t c="3" si="227">
        <n x="225"/>
        <n x="527"/>
        <n x="38"/>
      </t>
    </mdx>
    <mdx n="0" f="v">
      <t c="3" si="227">
        <n x="225"/>
        <n x="531"/>
        <n x="38"/>
      </t>
    </mdx>
    <mdx n="0" f="v">
      <t c="3" si="227">
        <n x="225"/>
        <n x="532"/>
        <n x="38"/>
      </t>
    </mdx>
    <mdx n="0" f="v">
      <t c="3" si="227">
        <n x="225"/>
        <n x="530"/>
        <n x="38"/>
      </t>
    </mdx>
    <mdx n="0" f="v">
      <t c="3" si="227">
        <n x="225"/>
        <n x="533"/>
        <n x="38"/>
      </t>
    </mdx>
    <mdx n="0" f="v">
      <t c="3" si="227">
        <n x="225"/>
        <n x="537"/>
        <n x="38"/>
      </t>
    </mdx>
    <mdx n="0" f="v">
      <t c="3" si="227">
        <n x="225"/>
        <n x="536"/>
        <n x="38"/>
      </t>
    </mdx>
    <mdx n="0" f="v">
      <t c="3" si="227">
        <n x="225"/>
        <n x="534"/>
        <n x="38"/>
      </t>
    </mdx>
    <mdx n="0" f="v">
      <t c="3" si="227">
        <n x="225"/>
        <n x="535"/>
        <n x="38"/>
      </t>
    </mdx>
    <mdx n="0" f="v">
      <t c="3" si="227">
        <n x="225"/>
        <n x="540"/>
        <n x="38"/>
      </t>
    </mdx>
    <mdx n="0" f="v">
      <t c="3" si="227">
        <n x="225"/>
        <n x="539"/>
        <n x="38"/>
      </t>
    </mdx>
    <mdx n="0" f="v">
      <t c="3" si="227">
        <n x="225"/>
        <n x="538"/>
        <n x="38"/>
      </t>
    </mdx>
    <mdx n="0" f="v">
      <t c="3" si="227">
        <n x="225"/>
        <n x="543"/>
        <n x="38"/>
      </t>
    </mdx>
    <mdx n="0" f="v">
      <t c="3" si="227">
        <n x="225"/>
        <n x="542"/>
        <n x="38"/>
      </t>
    </mdx>
    <mdx n="0" f="v">
      <t c="3" si="227">
        <n x="225"/>
        <n x="541"/>
        <n x="38"/>
      </t>
    </mdx>
    <mdx n="0" f="v">
      <t c="3" si="227">
        <n x="225"/>
        <n x="545"/>
        <n x="38"/>
      </t>
    </mdx>
    <mdx n="0" f="v">
      <t c="3" si="227">
        <n x="225"/>
        <n x="544"/>
        <n x="38"/>
      </t>
    </mdx>
    <mdx n="0" f="v">
      <t c="3" si="227">
        <n x="225"/>
        <n x="546"/>
        <n x="38"/>
      </t>
    </mdx>
    <mdx n="0" f="v">
      <t c="3" si="227">
        <n x="225"/>
        <n x="273"/>
        <n x="199"/>
      </t>
    </mdx>
    <mdx n="0" f="v">
      <t c="3" si="227">
        <n x="225"/>
        <n x="271"/>
        <n x="199"/>
      </t>
    </mdx>
    <mdx n="0" f="v">
      <t c="3" si="227">
        <n x="225"/>
        <n x="270"/>
        <n x="199"/>
      </t>
    </mdx>
    <mdx n="0" f="v">
      <t c="3" si="227">
        <n x="225"/>
        <n x="268"/>
        <n x="199"/>
      </t>
    </mdx>
    <mdx n="0" f="v">
      <t c="3" si="227">
        <n x="225"/>
        <n x="355"/>
        <n x="199"/>
      </t>
    </mdx>
    <mdx n="0" f="v">
      <t c="3" si="227">
        <n x="225"/>
        <n x="356"/>
        <n x="199"/>
      </t>
    </mdx>
    <mdx n="0" f="v">
      <t c="3" si="227">
        <n x="225"/>
        <n x="357"/>
        <n x="199"/>
      </t>
    </mdx>
    <mdx n="0" f="v">
      <t c="3" si="227">
        <n x="225"/>
        <n x="358"/>
        <n x="199"/>
      </t>
    </mdx>
    <mdx n="0" f="v">
      <t c="3" si="227">
        <n x="225"/>
        <n x="359"/>
        <n x="199"/>
      </t>
    </mdx>
    <mdx n="0" f="v">
      <t c="3" si="227">
        <n x="225"/>
        <n x="360"/>
        <n x="199"/>
      </t>
    </mdx>
    <mdx n="0" f="v">
      <t c="3" si="227">
        <n x="225"/>
        <n x="361"/>
        <n x="199"/>
      </t>
    </mdx>
    <mdx n="0" f="v">
      <t c="3" si="227">
        <n x="225"/>
        <n x="267"/>
        <n x="199"/>
      </t>
    </mdx>
    <mdx n="0" f="v">
      <t c="3" si="227">
        <n x="225"/>
        <n x="266"/>
        <n x="199"/>
      </t>
    </mdx>
    <mdx n="0" f="v">
      <t c="3" si="227">
        <n x="225"/>
        <n x="264"/>
        <n x="199"/>
      </t>
    </mdx>
    <mdx n="0" f="v">
      <t c="3" si="227">
        <n x="225"/>
        <n x="263"/>
        <n x="199"/>
      </t>
    </mdx>
    <mdx n="0" f="v">
      <t c="3" si="227">
        <n x="225"/>
        <n x="262"/>
        <n x="199"/>
      </t>
    </mdx>
    <mdx n="0" f="v">
      <t c="3" si="227">
        <n x="225"/>
        <n x="261"/>
        <n x="199"/>
      </t>
    </mdx>
    <mdx n="0" f="v">
      <t c="3" si="227">
        <n x="225"/>
        <n x="260"/>
        <n x="199"/>
      </t>
    </mdx>
    <mdx n="0" f="v">
      <t c="3" si="227">
        <n x="225"/>
        <n x="259"/>
        <n x="199"/>
      </t>
    </mdx>
    <mdx n="0" f="v">
      <t c="3" si="227">
        <n x="225"/>
        <n x="258"/>
        <n x="199"/>
      </t>
    </mdx>
    <mdx n="0" f="v">
      <t c="3" si="227">
        <n x="225"/>
        <n x="257"/>
        <n x="199"/>
      </t>
    </mdx>
    <mdx n="0" f="v">
      <t c="3" si="227">
        <n x="225"/>
        <n x="256"/>
        <n x="199"/>
      </t>
    </mdx>
    <mdx n="0" f="v">
      <t c="3" si="227">
        <n x="225"/>
        <n x="255"/>
        <n x="199"/>
      </t>
    </mdx>
    <mdx n="0" f="v">
      <t c="3" si="227">
        <n x="225"/>
        <n x="373"/>
        <n x="199"/>
      </t>
    </mdx>
    <mdx n="0" f="v">
      <t c="3" si="227">
        <n x="225"/>
        <n x="374"/>
        <n x="199"/>
      </t>
    </mdx>
    <mdx n="0" f="v">
      <t c="3" si="227">
        <n x="225"/>
        <n x="375"/>
        <n x="199"/>
      </t>
    </mdx>
    <mdx n="0" f="v">
      <t c="3" si="227">
        <n x="225"/>
        <n x="281"/>
        <n x="199"/>
      </t>
    </mdx>
    <mdx n="0" f="v">
      <t c="3" si="227">
        <n x="225"/>
        <n x="376"/>
        <n x="199"/>
      </t>
    </mdx>
    <mdx n="0" f="v">
      <t c="3" si="227">
        <n x="225"/>
        <n x="377"/>
        <n x="199"/>
      </t>
    </mdx>
    <mdx n="0" f="v">
      <t c="3" si="227">
        <n x="225"/>
        <n x="378"/>
        <n x="199"/>
      </t>
    </mdx>
    <mdx n="0" f="v">
      <t c="3" si="227">
        <n x="225"/>
        <n x="379"/>
        <n x="199"/>
      </t>
    </mdx>
    <mdx n="0" f="v">
      <t c="3" si="227">
        <n x="225"/>
        <n x="380"/>
        <n x="199"/>
      </t>
    </mdx>
    <mdx n="0" f="v">
      <t c="3" si="227">
        <n x="225"/>
        <n x="381"/>
        <n x="199"/>
      </t>
    </mdx>
    <mdx n="0" f="v">
      <t c="3" si="227">
        <n x="225"/>
        <n x="382"/>
        <n x="199"/>
      </t>
    </mdx>
    <mdx n="0" f="v">
      <t c="3" si="227">
        <n x="225"/>
        <n x="254"/>
        <n x="199"/>
      </t>
    </mdx>
    <mdx n="0" f="v">
      <t c="3" si="227">
        <n x="225"/>
        <n x="283"/>
        <n x="199"/>
      </t>
    </mdx>
    <mdx n="0" f="v">
      <t c="3" si="227">
        <n x="225"/>
        <n x="547"/>
        <n x="199"/>
      </t>
    </mdx>
    <mdx n="0" f="v">
      <t c="3" si="227">
        <n x="225"/>
        <n x="362"/>
        <n x="199"/>
      </t>
    </mdx>
    <mdx n="0" f="v">
      <t c="3" si="227">
        <n x="225"/>
        <n x="363"/>
        <n x="199"/>
      </t>
    </mdx>
    <mdx n="0" f="v">
      <t c="3" si="227">
        <n x="225"/>
        <n x="364"/>
        <n x="199"/>
      </t>
    </mdx>
    <mdx n="0" f="v">
      <t c="3" si="227">
        <n x="225"/>
        <n x="548"/>
        <n x="199"/>
      </t>
    </mdx>
    <mdx n="0" f="v">
      <t c="3" si="227">
        <n x="225"/>
        <n x="365"/>
        <n x="199"/>
      </t>
    </mdx>
    <mdx n="0" f="v">
      <t c="3" si="227">
        <n x="225"/>
        <n x="366"/>
        <n x="199"/>
      </t>
    </mdx>
    <mdx n="0" f="v">
      <t c="3" si="227">
        <n x="225"/>
        <n x="367"/>
        <n x="199"/>
      </t>
    </mdx>
    <mdx n="0" f="v">
      <t c="3" si="227">
        <n x="225"/>
        <n x="368"/>
        <n x="199"/>
      </t>
    </mdx>
    <mdx n="0" f="v">
      <t c="3" si="227">
        <n x="225"/>
        <n x="369"/>
        <n x="199"/>
      </t>
    </mdx>
    <mdx n="0" f="v">
      <t c="3" si="227">
        <n x="225"/>
        <n x="307"/>
        <n x="199"/>
      </t>
    </mdx>
    <mdx n="0" f="v">
      <t c="3" si="227">
        <n x="225"/>
        <n x="370"/>
        <n x="199"/>
      </t>
    </mdx>
    <mdx n="0" f="v">
      <t c="3" si="227">
        <n x="225"/>
        <n x="371"/>
        <n x="199"/>
      </t>
    </mdx>
    <mdx n="0" f="v">
      <t c="3" si="227">
        <n x="225"/>
        <n x="372"/>
        <n x="199"/>
      </t>
    </mdx>
    <mdx n="0" f="v">
      <t c="3" si="227">
        <n x="225"/>
        <n x="404"/>
        <n x="199"/>
      </t>
    </mdx>
    <mdx n="0" f="v">
      <t c="3" si="227">
        <n x="225"/>
        <n x="392"/>
        <n x="199"/>
      </t>
    </mdx>
    <mdx n="0" f="v">
      <t c="3" si="227">
        <n x="225"/>
        <n x="393"/>
        <n x="199"/>
      </t>
    </mdx>
    <mdx n="0" f="v">
      <t c="3" si="227">
        <n x="225"/>
        <n x="394"/>
        <n x="199"/>
      </t>
    </mdx>
    <mdx n="0" f="v">
      <t c="3" si="227">
        <n x="225"/>
        <n x="395"/>
        <n x="199"/>
      </t>
    </mdx>
    <mdx n="0" f="v">
      <t c="3" si="227">
        <n x="225"/>
        <n x="278"/>
        <n x="199"/>
      </t>
    </mdx>
    <mdx n="0" f="v">
      <t c="3" si="227">
        <n x="225"/>
        <n x="396"/>
        <n x="199"/>
      </t>
    </mdx>
    <mdx n="0" f="v">
      <t c="3" si="227">
        <n x="225"/>
        <n x="397"/>
        <n x="199"/>
      </t>
    </mdx>
    <mdx n="0" f="v">
      <t c="3" si="227">
        <n x="225"/>
        <n x="398"/>
        <n x="199"/>
      </t>
    </mdx>
    <mdx n="0" f="v">
      <t c="3" si="227">
        <n x="225"/>
        <n x="383"/>
        <n x="199"/>
      </t>
    </mdx>
    <mdx n="0" f="v">
      <t c="3" si="227">
        <n x="225"/>
        <n x="384"/>
        <n x="199"/>
      </t>
    </mdx>
    <mdx n="0" f="v">
      <t c="3" si="227">
        <n x="225"/>
        <n x="385"/>
        <n x="199"/>
      </t>
    </mdx>
    <mdx n="0" f="v">
      <t c="3" si="227">
        <n x="225"/>
        <n x="386"/>
        <n x="199"/>
      </t>
    </mdx>
    <mdx n="0" f="v">
      <t c="3" si="227">
        <n x="225"/>
        <n x="387"/>
        <n x="199"/>
      </t>
    </mdx>
    <mdx n="0" f="v">
      <t c="3" si="227">
        <n x="225"/>
        <n x="388"/>
        <n x="199"/>
      </t>
    </mdx>
    <mdx n="0" f="v">
      <t c="3" si="227">
        <n x="225"/>
        <n x="389"/>
        <n x="199"/>
      </t>
    </mdx>
    <mdx n="0" f="v">
      <t c="3" si="227">
        <n x="225"/>
        <n x="390"/>
        <n x="199"/>
      </t>
    </mdx>
    <mdx n="0" f="v">
      <t c="3" si="227">
        <n x="225"/>
        <n x="405"/>
        <n x="199"/>
      </t>
    </mdx>
    <mdx n="0" f="v">
      <t c="3" si="227">
        <n x="225"/>
        <n x="406"/>
        <n x="199"/>
      </t>
    </mdx>
    <mdx n="0" f="v">
      <t c="3" si="227">
        <n x="225"/>
        <n x="407"/>
        <n x="199"/>
      </t>
    </mdx>
    <mdx n="0" f="v">
      <t c="3" si="227">
        <n x="225"/>
        <n x="408"/>
        <n x="199"/>
      </t>
    </mdx>
    <mdx n="0" f="v">
      <t c="3" si="227">
        <n x="225"/>
        <n x="409"/>
        <n x="199"/>
      </t>
    </mdx>
    <mdx n="0" f="v">
      <t c="3" si="227">
        <n x="225"/>
        <n x="410"/>
        <n x="199"/>
      </t>
    </mdx>
    <mdx n="0" f="v">
      <t c="3" si="227">
        <n x="225"/>
        <n x="418"/>
        <n x="199"/>
      </t>
    </mdx>
    <mdx n="0" f="v">
      <t c="3" si="227">
        <n x="225"/>
        <n x="419"/>
        <n x="199"/>
      </t>
    </mdx>
    <mdx n="0" f="v">
      <t c="3" si="227">
        <n x="225"/>
        <n x="391"/>
        <n x="199"/>
      </t>
    </mdx>
    <mdx n="0" f="v">
      <t c="3" si="227">
        <n x="225"/>
        <n x="399"/>
        <n x="199"/>
      </t>
    </mdx>
    <mdx n="0" f="v">
      <t c="3" si="227">
        <n x="225"/>
        <n x="400"/>
        <n x="199"/>
      </t>
    </mdx>
    <mdx n="0" f="v">
      <t c="3" si="227">
        <n x="225"/>
        <n x="401"/>
        <n x="199"/>
      </t>
    </mdx>
    <mdx n="0" f="v">
      <t c="3" si="227">
        <n x="225"/>
        <n x="402"/>
        <n x="199"/>
      </t>
    </mdx>
    <mdx n="0" f="v">
      <t c="3" si="227">
        <n x="225"/>
        <n x="277"/>
        <n x="199"/>
      </t>
    </mdx>
    <mdx n="0" f="v">
      <t c="3" si="227">
        <n x="225"/>
        <n x="417"/>
        <n x="199"/>
      </t>
    </mdx>
    <mdx n="0" f="v">
      <t c="3" si="227">
        <n x="225"/>
        <n x="420"/>
        <n x="199"/>
      </t>
    </mdx>
    <mdx n="0" f="v">
      <t c="3" si="227">
        <n x="225"/>
        <n x="301"/>
        <n x="199"/>
      </t>
    </mdx>
    <mdx n="0" f="v">
      <t c="3" si="227">
        <n x="225"/>
        <n x="299"/>
        <n x="199"/>
      </t>
    </mdx>
    <mdx n="0" f="v">
      <t c="3" si="227">
        <n x="225"/>
        <n x="297"/>
        <n x="199"/>
      </t>
    </mdx>
    <mdx n="0" f="v">
      <t c="3" si="227">
        <n x="225"/>
        <n x="421"/>
        <n x="199"/>
      </t>
    </mdx>
    <mdx n="0" f="v">
      <t c="3" si="227">
        <n x="225"/>
        <n x="329"/>
        <n x="199"/>
      </t>
    </mdx>
    <mdx n="0" f="v">
      <t c="3" si="227">
        <n x="225"/>
        <n x="427"/>
        <n x="199"/>
      </t>
    </mdx>
    <mdx n="0" f="v">
      <t c="3" si="227">
        <n x="225"/>
        <n x="411"/>
        <n x="199"/>
      </t>
    </mdx>
    <mdx n="0" f="v">
      <t c="3" si="227">
        <n x="225"/>
        <n x="403"/>
        <n x="199"/>
      </t>
    </mdx>
    <mdx n="0" f="v">
      <t c="3" si="227">
        <n x="225"/>
        <n x="412"/>
        <n x="199"/>
      </t>
    </mdx>
    <mdx n="0" f="v">
      <t c="3" si="227">
        <n x="225"/>
        <n x="413"/>
        <n x="199"/>
      </t>
    </mdx>
    <mdx n="0" f="v">
      <t c="3" si="227">
        <n x="225"/>
        <n x="414"/>
        <n x="199"/>
      </t>
    </mdx>
    <mdx n="0" f="v">
      <t c="3" si="227">
        <n x="225"/>
        <n x="415"/>
        <n x="199"/>
      </t>
    </mdx>
    <mdx n="0" f="v">
      <t c="3" si="227">
        <n x="225"/>
        <n x="416"/>
        <n x="199"/>
      </t>
    </mdx>
    <mdx n="0" f="v">
      <t c="3" si="227">
        <n x="225"/>
        <n x="428"/>
        <n x="199"/>
      </t>
    </mdx>
    <mdx n="0" f="v">
      <t c="3" si="227">
        <n x="225"/>
        <n x="328"/>
        <n x="199"/>
      </t>
    </mdx>
    <mdx n="0" f="v">
      <t c="3" si="227">
        <n x="225"/>
        <n x="429"/>
        <n x="199"/>
      </t>
    </mdx>
    <mdx n="0" f="v">
      <t c="3" si="227">
        <n x="225"/>
        <n x="430"/>
        <n x="199"/>
      </t>
    </mdx>
    <mdx n="0" f="v">
      <t c="3" si="227">
        <n x="225"/>
        <n x="431"/>
        <n x="199"/>
      </t>
    </mdx>
    <mdx n="0" f="v">
      <t c="3" si="227">
        <n x="225"/>
        <n x="432"/>
        <n x="199"/>
      </t>
    </mdx>
    <mdx n="0" f="v">
      <t c="3" si="227">
        <n x="225"/>
        <n x="422"/>
        <n x="199"/>
      </t>
    </mdx>
    <mdx n="0" f="v">
      <t c="3" si="227">
        <n x="225"/>
        <n x="423"/>
        <n x="199"/>
      </t>
    </mdx>
    <mdx n="0" f="v">
      <t c="3" si="227">
        <n x="225"/>
        <n x="424"/>
        <n x="199"/>
      </t>
    </mdx>
    <mdx n="0" f="v">
      <t c="3" si="227">
        <n x="225"/>
        <n x="425"/>
        <n x="199"/>
      </t>
    </mdx>
    <mdx n="0" f="v">
      <t c="3" si="227">
        <n x="225"/>
        <n x="348"/>
        <n x="199"/>
      </t>
    </mdx>
    <mdx n="0" f="v">
      <t c="3" si="227">
        <n x="225"/>
        <n x="327"/>
        <n x="199"/>
      </t>
    </mdx>
    <mdx n="0" f="v">
      <t c="3" si="227">
        <n x="225"/>
        <n x="426"/>
        <n x="199"/>
      </t>
    </mdx>
    <mdx n="0" f="v">
      <t c="3" si="227">
        <n x="225"/>
        <n x="433"/>
        <n x="199"/>
      </t>
    </mdx>
    <mdx n="0" f="v">
      <t c="3" si="227">
        <n x="225"/>
        <n x="442"/>
        <n x="199"/>
      </t>
    </mdx>
    <mdx n="0" f="v">
      <t c="3" si="227">
        <n x="225"/>
        <n x="443"/>
        <n x="199"/>
      </t>
    </mdx>
    <mdx n="0" f="v">
      <t c="3" si="227">
        <n x="225"/>
        <n x="444"/>
        <n x="199"/>
      </t>
    </mdx>
    <mdx n="0" f="v">
      <t c="3" si="227">
        <n x="225"/>
        <n x="445"/>
        <n x="199"/>
      </t>
    </mdx>
    <mdx n="0" f="v">
      <t c="3" si="227">
        <n x="225"/>
        <n x="446"/>
        <n x="199"/>
      </t>
    </mdx>
    <mdx n="0" f="v">
      <t c="3" si="227">
        <n x="225"/>
        <n x="326"/>
        <n x="199"/>
      </t>
    </mdx>
    <mdx n="0" f="v">
      <t c="3" si="227">
        <n x="225"/>
        <n x="435"/>
        <n x="199"/>
      </t>
    </mdx>
    <mdx n="0" f="v">
      <t c="3" si="227">
        <n x="225"/>
        <n x="436"/>
        <n x="199"/>
      </t>
    </mdx>
    <mdx n="0" f="v">
      <t c="3" si="227">
        <n x="225"/>
        <n x="437"/>
        <n x="199"/>
      </t>
    </mdx>
    <mdx n="0" f="v">
      <t c="3" si="227">
        <n x="225"/>
        <n x="294"/>
        <n x="199"/>
      </t>
    </mdx>
    <mdx n="0" f="v">
      <t c="3" si="227">
        <n x="225"/>
        <n x="293"/>
        <n x="199"/>
      </t>
    </mdx>
    <mdx n="0" f="v">
      <t c="3" si="227">
        <n x="225"/>
        <n x="434"/>
        <n x="199"/>
      </t>
    </mdx>
    <mdx n="0" f="v">
      <t c="3" si="227">
        <n x="225"/>
        <n x="452"/>
        <n x="199"/>
      </t>
    </mdx>
    <mdx n="0" f="v">
      <t c="3" si="227">
        <n x="225"/>
        <n x="455"/>
        <n x="199"/>
      </t>
    </mdx>
    <mdx n="0" f="v">
      <t c="3" si="227">
        <n x="225"/>
        <n x="276"/>
        <n x="199"/>
      </t>
    </mdx>
    <mdx n="0" f="v">
      <t c="3" si="227">
        <n x="225"/>
        <n x="453"/>
        <n x="199"/>
      </t>
    </mdx>
    <mdx n="0" f="v">
      <t c="3" si="227">
        <n x="225"/>
        <n x="454"/>
        <n x="199"/>
      </t>
    </mdx>
    <mdx n="0" f="v">
      <t c="3" si="227">
        <n x="225"/>
        <n x="456"/>
        <n x="199"/>
      </t>
    </mdx>
    <mdx n="0" f="v">
      <t c="3" si="227">
        <n x="225"/>
        <n x="438"/>
        <n x="199"/>
      </t>
    </mdx>
    <mdx n="0" f="v">
      <t c="3" si="227">
        <n x="225"/>
        <n x="350"/>
        <n x="199"/>
      </t>
    </mdx>
    <mdx n="0" f="v">
      <t c="3" si="227">
        <n x="225"/>
        <n x="439"/>
        <n x="199"/>
      </t>
    </mdx>
    <mdx n="0" f="v">
      <t c="3" si="227">
        <n x="225"/>
        <n x="440"/>
        <n x="199"/>
      </t>
    </mdx>
    <mdx n="0" f="v">
      <t c="3" si="227">
        <n x="225"/>
        <n x="441"/>
        <n x="199"/>
      </t>
    </mdx>
    <mdx n="0" f="v">
      <t c="3" si="227">
        <n x="225"/>
        <n x="447"/>
        <n x="199"/>
      </t>
    </mdx>
    <mdx n="0" f="v">
      <t c="3" si="227">
        <n x="225"/>
        <n x="464"/>
        <n x="199"/>
      </t>
    </mdx>
    <mdx n="0" f="v">
      <t c="3" si="227">
        <n x="225"/>
        <n x="461"/>
        <n x="199"/>
      </t>
    </mdx>
    <mdx n="0" f="v">
      <t c="3" si="227">
        <n x="225"/>
        <n x="462"/>
        <n x="199"/>
      </t>
    </mdx>
    <mdx n="0" f="v">
      <t c="3" si="227">
        <n x="225"/>
        <n x="463"/>
        <n x="199"/>
      </t>
    </mdx>
    <mdx n="0" f="v">
      <t c="3" si="227">
        <n x="225"/>
        <n x="465"/>
        <n x="199"/>
      </t>
    </mdx>
    <mdx n="0" f="v">
      <t c="3" si="227">
        <n x="225"/>
        <n x="346"/>
        <n x="199"/>
      </t>
    </mdx>
    <mdx n="0" f="v">
      <t c="3" si="227">
        <n x="225"/>
        <n x="466"/>
        <n x="199"/>
      </t>
    </mdx>
    <mdx n="0" f="v">
      <t c="3" si="227">
        <n x="225"/>
        <n x="467"/>
        <n x="199"/>
      </t>
    </mdx>
    <mdx n="0" f="v">
      <t c="3" si="227">
        <n x="225"/>
        <n x="459"/>
        <n x="199"/>
      </t>
    </mdx>
    <mdx n="0" f="v">
      <t c="3" si="227">
        <n x="225"/>
        <n x="448"/>
        <n x="199"/>
      </t>
    </mdx>
    <mdx n="0" f="v">
      <t c="3" si="227">
        <n x="225"/>
        <n x="449"/>
        <n x="199"/>
      </t>
    </mdx>
    <mdx n="0" f="v">
      <t c="3" si="227">
        <n x="225"/>
        <n x="450"/>
        <n x="199"/>
      </t>
    </mdx>
    <mdx n="0" f="v">
      <t c="3" si="227">
        <n x="225"/>
        <n x="451"/>
        <n x="199"/>
      </t>
    </mdx>
    <mdx n="0" f="v">
      <t c="3" si="227">
        <n x="225"/>
        <n x="457"/>
        <n x="199"/>
      </t>
    </mdx>
    <mdx n="0" f="v">
      <t c="3" si="227">
        <n x="225"/>
        <n x="458"/>
        <n x="199"/>
      </t>
    </mdx>
    <mdx n="0" f="v">
      <t c="3" si="227">
        <n x="225"/>
        <n x="474"/>
        <n x="199"/>
      </t>
    </mdx>
    <mdx n="0" f="v">
      <t c="3" si="227">
        <n x="225"/>
        <n x="473"/>
        <n x="199"/>
      </t>
    </mdx>
    <mdx n="0" f="v">
      <t c="3" si="227">
        <n x="225"/>
        <n x="475"/>
        <n x="199"/>
      </t>
    </mdx>
    <mdx n="0" f="v">
      <t c="3" si="227">
        <n x="225"/>
        <n x="476"/>
        <n x="199"/>
      </t>
    </mdx>
    <mdx n="0" f="v">
      <t c="3" si="227">
        <n x="225"/>
        <n x="460"/>
        <n x="199"/>
      </t>
    </mdx>
    <mdx n="0" f="v">
      <t c="3" si="227">
        <n x="225"/>
        <n x="468"/>
        <n x="199"/>
      </t>
    </mdx>
    <mdx n="0" f="v">
      <t c="3" si="227">
        <n x="225"/>
        <n x="469"/>
        <n x="199"/>
      </t>
    </mdx>
    <mdx n="0" f="v">
      <t c="3" si="227">
        <n x="225"/>
        <n x="470"/>
        <n x="199"/>
      </t>
    </mdx>
    <mdx n="0" f="v">
      <t c="3" si="227">
        <n x="225"/>
        <n x="472"/>
        <n x="199"/>
      </t>
    </mdx>
    <mdx n="0" f="v">
      <t c="3" si="227">
        <n x="225"/>
        <n x="471"/>
        <n x="199"/>
      </t>
    </mdx>
    <mdx n="0" f="v">
      <t c="3" si="227">
        <n x="225"/>
        <n x="480"/>
        <n x="199"/>
      </t>
    </mdx>
    <mdx n="0" f="v">
      <t c="3" si="227">
        <n x="225"/>
        <n x="481"/>
        <n x="199"/>
      </t>
    </mdx>
    <mdx n="0" f="v">
      <t c="3" si="227">
        <n x="225"/>
        <n x="477"/>
        <n x="199"/>
      </t>
    </mdx>
    <mdx n="0" f="v">
      <t c="3" si="227">
        <n x="225"/>
        <n x="478"/>
        <n x="199"/>
      </t>
    </mdx>
    <mdx n="0" f="v">
      <t c="3" si="227">
        <n x="225"/>
        <n x="479"/>
        <n x="199"/>
      </t>
    </mdx>
    <mdx n="0" f="v">
      <t c="3" si="227">
        <n x="225"/>
        <n x="487"/>
        <n x="199"/>
      </t>
    </mdx>
    <mdx n="0" f="v">
      <t c="3" si="227">
        <n x="225"/>
        <n x="488"/>
        <n x="199"/>
      </t>
    </mdx>
    <mdx n="0" f="v">
      <t c="3" si="227">
        <n x="225"/>
        <n x="489"/>
        <n x="199"/>
      </t>
    </mdx>
    <mdx n="0" f="v">
      <t c="3" si="227">
        <n x="225"/>
        <n x="482"/>
        <n x="199"/>
      </t>
    </mdx>
    <mdx n="0" f="v">
      <t c="3" si="227">
        <n x="225"/>
        <n x="490"/>
        <n x="199"/>
      </t>
    </mdx>
    <mdx n="0" f="v">
      <t c="3" si="227">
        <n x="225"/>
        <n x="483"/>
        <n x="199"/>
      </t>
    </mdx>
    <mdx n="0" f="v">
      <t c="3" si="227">
        <n x="225"/>
        <n x="484"/>
        <n x="199"/>
      </t>
    </mdx>
    <mdx n="0" f="v">
      <t c="3" si="227">
        <n x="225"/>
        <n x="485"/>
        <n x="199"/>
      </t>
    </mdx>
    <mdx n="0" f="v">
      <t c="3" si="227">
        <n x="225"/>
        <n x="486"/>
        <n x="199"/>
      </t>
    </mdx>
    <mdx n="0" f="v">
      <t c="3" si="227">
        <n x="225"/>
        <n x="491"/>
        <n x="199"/>
      </t>
    </mdx>
    <mdx n="0" f="v">
      <t c="3" si="227">
        <n x="225"/>
        <n x="495"/>
        <n x="199"/>
      </t>
    </mdx>
    <mdx n="0" f="v">
      <t c="3" si="227">
        <n x="225"/>
        <n x="500"/>
        <n x="199"/>
      </t>
    </mdx>
    <mdx n="0" f="v">
      <t c="3" si="227">
        <n x="225"/>
        <n x="492"/>
        <n x="199"/>
      </t>
    </mdx>
    <mdx n="0" f="v">
      <t c="3" si="227">
        <n x="225"/>
        <n x="493"/>
        <n x="199"/>
      </t>
    </mdx>
    <mdx n="0" f="v">
      <t c="3" si="227">
        <n x="225"/>
        <n x="496"/>
        <n x="199"/>
      </t>
    </mdx>
    <mdx n="0" f="v">
      <t c="3" si="227">
        <n x="225"/>
        <n x="501"/>
        <n x="199"/>
      </t>
    </mdx>
    <mdx n="0" f="v">
      <t c="3" si="227">
        <n x="225"/>
        <n x="502"/>
        <n x="199"/>
      </t>
    </mdx>
    <mdx n="0" f="v">
      <t c="3" si="227">
        <n x="225"/>
        <n x="503"/>
        <n x="199"/>
      </t>
    </mdx>
    <mdx n="0" f="v">
      <t c="3" si="227">
        <n x="225"/>
        <n x="494"/>
        <n x="199"/>
      </t>
    </mdx>
    <mdx n="0" f="v">
      <t c="3" si="227">
        <n x="225"/>
        <n x="497"/>
        <n x="199"/>
      </t>
    </mdx>
    <mdx n="0" f="v">
      <t c="3" si="227">
        <n x="225"/>
        <n x="498"/>
        <n x="199"/>
      </t>
    </mdx>
    <mdx n="0" f="v">
      <t c="3" si="227">
        <n x="225"/>
        <n x="499"/>
        <n x="199"/>
      </t>
    </mdx>
    <mdx n="0" f="v">
      <t c="3" si="227">
        <n x="225"/>
        <n x="508"/>
        <n x="199"/>
      </t>
    </mdx>
    <mdx n="0" f="v">
      <t c="3" si="227">
        <n x="225"/>
        <n x="509"/>
        <n x="199"/>
      </t>
    </mdx>
    <mdx n="0" f="v">
      <t c="3" si="227">
        <n x="225"/>
        <n x="507"/>
        <n x="199"/>
      </t>
    </mdx>
    <mdx n="0" f="v">
      <t c="3" si="227">
        <n x="225"/>
        <n x="504"/>
        <n x="199"/>
      </t>
    </mdx>
    <mdx n="0" f="v">
      <t c="3" si="227">
        <n x="225"/>
        <n x="505"/>
        <n x="199"/>
      </t>
    </mdx>
    <mdx n="0" f="v">
      <t c="3" si="227">
        <n x="225"/>
        <n x="506"/>
        <n x="199"/>
      </t>
    </mdx>
    <mdx n="0" f="v">
      <t c="3" si="227">
        <n x="225"/>
        <n x="513"/>
        <n x="199"/>
      </t>
    </mdx>
    <mdx n="0" f="v">
      <t c="3" si="227">
        <n x="225"/>
        <n x="514"/>
        <n x="199"/>
      </t>
    </mdx>
    <mdx n="0" f="v">
      <t c="3" si="227">
        <n x="225"/>
        <n x="515"/>
        <n x="199"/>
      </t>
    </mdx>
    <mdx n="0" f="v">
      <t c="3" si="227">
        <n x="225"/>
        <n x="510"/>
        <n x="199"/>
      </t>
    </mdx>
    <mdx n="0" f="v">
      <t c="3" si="227">
        <n x="225"/>
        <n x="511"/>
        <n x="199"/>
      </t>
    </mdx>
    <mdx n="0" f="v">
      <t c="3" si="227">
        <n x="225"/>
        <n x="512"/>
        <n x="199"/>
      </t>
    </mdx>
    <mdx n="0" f="v">
      <t c="3" si="227">
        <n x="225"/>
        <n x="516"/>
        <n x="199"/>
      </t>
    </mdx>
    <mdx n="0" f="v">
      <t c="3" si="227">
        <n x="225"/>
        <n x="519"/>
        <n x="199"/>
      </t>
    </mdx>
    <mdx n="0" f="v">
      <t c="3" si="227">
        <n x="225"/>
        <n x="520"/>
        <n x="199"/>
      </t>
    </mdx>
    <mdx n="0" f="v">
      <t c="3" si="227">
        <n x="225"/>
        <n x="521"/>
        <n x="199"/>
      </t>
    </mdx>
    <mdx n="0" f="v">
      <t c="3" si="227">
        <n x="225"/>
        <n x="517"/>
        <n x="199"/>
      </t>
    </mdx>
    <mdx n="0" f="v">
      <t c="3" si="227">
        <n x="225"/>
        <n x="518"/>
        <n x="199"/>
      </t>
    </mdx>
    <mdx n="0" f="v">
      <t c="3" si="227">
        <n x="225"/>
        <n x="525"/>
        <n x="199"/>
      </t>
    </mdx>
    <mdx n="0" f="v">
      <t c="3" si="227">
        <n x="225"/>
        <n x="526"/>
        <n x="199"/>
      </t>
    </mdx>
    <mdx n="0" f="v">
      <t c="3" si="227">
        <n x="225"/>
        <n x="522"/>
        <n x="199"/>
      </t>
    </mdx>
    <mdx n="0" f="v">
      <t c="3" si="227">
        <n x="225"/>
        <n x="523"/>
        <n x="199"/>
      </t>
    </mdx>
    <mdx n="0" f="v">
      <t c="3" si="227">
        <n x="225"/>
        <n x="528"/>
        <n x="199"/>
      </t>
    </mdx>
    <mdx n="0" f="v">
      <t c="3" si="227">
        <n x="225"/>
        <n x="529"/>
        <n x="199"/>
      </t>
    </mdx>
    <mdx n="0" f="v">
      <t c="3" si="227">
        <n x="225"/>
        <n x="531"/>
        <n x="199"/>
      </t>
    </mdx>
    <mdx n="0" f="v">
      <t c="3" si="227">
        <n x="225"/>
        <n x="524"/>
        <n x="199"/>
      </t>
    </mdx>
    <mdx n="0" f="v">
      <t c="3" si="227">
        <n x="225"/>
        <n x="527"/>
        <n x="199"/>
      </t>
    </mdx>
    <mdx n="0" f="v">
      <t c="3" si="227">
        <n x="225"/>
        <n x="532"/>
        <n x="199"/>
      </t>
    </mdx>
    <mdx n="0" f="v">
      <t c="3" si="227">
        <n x="225"/>
        <n x="530"/>
        <n x="199"/>
      </t>
    </mdx>
    <mdx n="0" f="v">
      <t c="3" si="227">
        <n x="225"/>
        <n x="533"/>
        <n x="199"/>
      </t>
    </mdx>
    <mdx n="0" f="v">
      <t c="3" si="227">
        <n x="225"/>
        <n x="536"/>
        <n x="199"/>
      </t>
    </mdx>
    <mdx n="0" f="v">
      <t c="3" si="227">
        <n x="225"/>
        <n x="537"/>
        <n x="199"/>
      </t>
    </mdx>
    <mdx n="0" f="v">
      <t c="3" si="227">
        <n x="225"/>
        <n x="534"/>
        <n x="199"/>
      </t>
    </mdx>
    <mdx n="0" f="v">
      <t c="3" si="227">
        <n x="225"/>
        <n x="535"/>
        <n x="199"/>
      </t>
    </mdx>
    <mdx n="0" f="v">
      <t c="3" si="227">
        <n x="225"/>
        <n x="539"/>
        <n x="199"/>
      </t>
    </mdx>
    <mdx n="0" f="v">
      <t c="3" si="227">
        <n x="225"/>
        <n x="540"/>
        <n x="199"/>
      </t>
    </mdx>
    <mdx n="0" f="v">
      <t c="3" si="227">
        <n x="225"/>
        <n x="538"/>
        <n x="199"/>
      </t>
    </mdx>
    <mdx n="0" f="v">
      <t c="3" si="227">
        <n x="225"/>
        <n x="543"/>
        <n x="199"/>
      </t>
    </mdx>
    <mdx n="0" f="v">
      <t c="3" si="227">
        <n x="225"/>
        <n x="545"/>
        <n x="199"/>
      </t>
    </mdx>
    <mdx n="0" f="v">
      <t c="3" si="227">
        <n x="225"/>
        <n x="541"/>
        <n x="199"/>
      </t>
    </mdx>
    <mdx n="0" f="v">
      <t c="3" si="227">
        <n x="225"/>
        <n x="542"/>
        <n x="199"/>
      </t>
    </mdx>
    <mdx n="0" f="v">
      <t c="3" si="227">
        <n x="225"/>
        <n x="544"/>
        <n x="199"/>
      </t>
    </mdx>
    <mdx n="0" f="v">
      <t c="3" si="227">
        <n x="225"/>
        <n x="546"/>
        <n x="199"/>
      </t>
    </mdx>
    <mdx n="0" f="v">
      <t c="3" si="227">
        <n x="225"/>
        <n x="273"/>
        <n x="200"/>
      </t>
    </mdx>
    <mdx n="0" f="v">
      <t c="3" si="227">
        <n x="225"/>
        <n x="271"/>
        <n x="200"/>
      </t>
    </mdx>
    <mdx n="0" f="v">
      <t c="3" si="227">
        <n x="225"/>
        <n x="270"/>
        <n x="200"/>
      </t>
    </mdx>
    <mdx n="0" f="v">
      <t c="3" si="227">
        <n x="225"/>
        <n x="268"/>
        <n x="200"/>
      </t>
    </mdx>
    <mdx n="0" f="v">
      <t c="3" si="227">
        <n x="225"/>
        <n x="355"/>
        <n x="200"/>
      </t>
    </mdx>
    <mdx n="0" f="v">
      <t c="3" si="227">
        <n x="225"/>
        <n x="356"/>
        <n x="200"/>
      </t>
    </mdx>
    <mdx n="0" f="v">
      <t c="3" si="227">
        <n x="225"/>
        <n x="357"/>
        <n x="200"/>
      </t>
    </mdx>
    <mdx n="0" f="v">
      <t c="3" si="227">
        <n x="225"/>
        <n x="358"/>
        <n x="200"/>
      </t>
    </mdx>
    <mdx n="0" f="v">
      <t c="3" si="227">
        <n x="225"/>
        <n x="359"/>
        <n x="200"/>
      </t>
    </mdx>
    <mdx n="0" f="v">
      <t c="3" si="227">
        <n x="225"/>
        <n x="360"/>
        <n x="200"/>
      </t>
    </mdx>
    <mdx n="0" f="v">
      <t c="3" si="227">
        <n x="225"/>
        <n x="361"/>
        <n x="200"/>
      </t>
    </mdx>
    <mdx n="0" f="v">
      <t c="3" si="227">
        <n x="225"/>
        <n x="267"/>
        <n x="200"/>
      </t>
    </mdx>
    <mdx n="0" f="v">
      <t c="3" si="227">
        <n x="225"/>
        <n x="266"/>
        <n x="200"/>
      </t>
    </mdx>
    <mdx n="0" f="v">
      <t c="3" si="227">
        <n x="225"/>
        <n x="263"/>
        <n x="200"/>
      </t>
    </mdx>
    <mdx n="0" f="v">
      <t c="3" si="227">
        <n x="225"/>
        <n x="262"/>
        <n x="200"/>
      </t>
    </mdx>
    <mdx n="0" f="v">
      <t c="3" si="227">
        <n x="225"/>
        <n x="261"/>
        <n x="200"/>
      </t>
    </mdx>
    <mdx n="0" f="v">
      <t c="3" si="227">
        <n x="225"/>
        <n x="260"/>
        <n x="200"/>
      </t>
    </mdx>
    <mdx n="0" f="v">
      <t c="3" si="227">
        <n x="225"/>
        <n x="259"/>
        <n x="200"/>
      </t>
    </mdx>
    <mdx n="0" f="v">
      <t c="3" si="227">
        <n x="225"/>
        <n x="257"/>
        <n x="200"/>
      </t>
    </mdx>
    <mdx n="0" f="v">
      <t c="3" si="227">
        <n x="225"/>
        <n x="256"/>
        <n x="200"/>
      </t>
    </mdx>
    <mdx n="0" f="v">
      <t c="3" si="227">
        <n x="225"/>
        <n x="373"/>
        <n x="200"/>
      </t>
    </mdx>
    <mdx n="0" f="v">
      <t c="3" si="227">
        <n x="225"/>
        <n x="374"/>
        <n x="200"/>
      </t>
    </mdx>
    <mdx n="0" f="v">
      <t c="3" si="227">
        <n x="225"/>
        <n x="375"/>
        <n x="200"/>
      </t>
    </mdx>
    <mdx n="0" f="v">
      <t c="3" si="227">
        <n x="225"/>
        <n x="376"/>
        <n x="200"/>
      </t>
    </mdx>
    <mdx n="0" f="v">
      <t c="3" si="227">
        <n x="225"/>
        <n x="377"/>
        <n x="200"/>
      </t>
    </mdx>
    <mdx n="0" f="v">
      <t c="3" si="227">
        <n x="225"/>
        <n x="311"/>
        <n x="200"/>
      </t>
    </mdx>
    <mdx n="0" f="v">
      <t c="3" si="227">
        <n x="225"/>
        <n x="378"/>
        <n x="200"/>
      </t>
    </mdx>
    <mdx n="0" f="v">
      <t c="3" si="227">
        <n x="225"/>
        <n x="379"/>
        <n x="200"/>
      </t>
    </mdx>
    <mdx n="0" f="v">
      <t c="3" si="227">
        <n x="225"/>
        <n x="380"/>
        <n x="200"/>
      </t>
    </mdx>
    <mdx n="0" f="v">
      <t c="3" si="227">
        <n x="225"/>
        <n x="381"/>
        <n x="200"/>
      </t>
    </mdx>
    <mdx n="0" f="v">
      <t c="3" si="227">
        <n x="225"/>
        <n x="382"/>
        <n x="200"/>
      </t>
    </mdx>
    <mdx n="0" f="v">
      <t c="3" si="227">
        <n x="225"/>
        <n x="304"/>
        <n x="200"/>
      </t>
    </mdx>
    <mdx n="0" f="v">
      <t c="3" si="227">
        <n x="225"/>
        <n x="254"/>
        <n x="200"/>
      </t>
    </mdx>
    <mdx n="0" f="v">
      <t c="3" si="227">
        <n x="225"/>
        <n x="283"/>
        <n x="200"/>
      </t>
    </mdx>
    <mdx n="0" f="v">
      <t c="3" si="227">
        <n x="225"/>
        <n x="362"/>
        <n x="200"/>
      </t>
    </mdx>
    <mdx n="0" f="v">
      <t c="3" si="227">
        <n x="225"/>
        <n x="363"/>
        <n x="200"/>
      </t>
    </mdx>
    <mdx n="0" f="v">
      <t c="3" si="227">
        <n x="225"/>
        <n x="364"/>
        <n x="200"/>
      </t>
    </mdx>
    <mdx n="0" f="v">
      <t c="3" si="227">
        <n x="225"/>
        <n x="365"/>
        <n x="200"/>
      </t>
    </mdx>
    <mdx n="0" f="v">
      <t c="3" si="227">
        <n x="225"/>
        <n x="366"/>
        <n x="200"/>
      </t>
    </mdx>
    <mdx n="0" f="v">
      <t c="3" si="227">
        <n x="225"/>
        <n x="367"/>
        <n x="200"/>
      </t>
    </mdx>
    <mdx n="0" f="v">
      <t c="3" si="227">
        <n x="225"/>
        <n x="368"/>
        <n x="200"/>
      </t>
    </mdx>
    <mdx n="0" f="v">
      <t c="3" si="227">
        <n x="225"/>
        <n x="369"/>
        <n x="200"/>
      </t>
    </mdx>
    <mdx n="0" f="v">
      <t c="3" si="227">
        <n x="225"/>
        <n x="307"/>
        <n x="200"/>
      </t>
    </mdx>
    <mdx n="0" f="v">
      <t c="3" si="227">
        <n x="225"/>
        <n x="370"/>
        <n x="200"/>
      </t>
    </mdx>
    <mdx n="0" f="v">
      <t c="3" si="227">
        <n x="225"/>
        <n x="371"/>
        <n x="200"/>
      </t>
    </mdx>
    <mdx n="0" f="v">
      <t c="3" si="227">
        <n x="225"/>
        <n x="372"/>
        <n x="200"/>
      </t>
    </mdx>
    <mdx n="0" f="v">
      <t c="3" si="227">
        <n x="225"/>
        <n x="393"/>
        <n x="200"/>
      </t>
    </mdx>
    <mdx n="0" f="v">
      <t c="3" si="227">
        <n x="225"/>
        <n x="394"/>
        <n x="200"/>
      </t>
    </mdx>
    <mdx n="0" f="v">
      <t c="3" si="227">
        <n x="225"/>
        <n x="395"/>
        <n x="200"/>
      </t>
    </mdx>
    <mdx n="0" f="v">
      <t c="3" si="227">
        <n x="225"/>
        <n x="278"/>
        <n x="200"/>
      </t>
    </mdx>
    <mdx n="0" f="v">
      <t c="3" si="227">
        <n x="225"/>
        <n x="396"/>
        <n x="200"/>
      </t>
    </mdx>
    <mdx n="0" f="v">
      <t c="3" si="227">
        <n x="225"/>
        <n x="397"/>
        <n x="200"/>
      </t>
    </mdx>
    <mdx n="0" f="v">
      <t c="3" si="227">
        <n x="225"/>
        <n x="398"/>
        <n x="200"/>
      </t>
    </mdx>
    <mdx n="0" f="v">
      <t c="3" si="227">
        <n x="225"/>
        <n x="392"/>
        <n x="200"/>
      </t>
    </mdx>
    <mdx n="0" f="v">
      <t c="3" si="227">
        <n x="225"/>
        <n x="404"/>
        <n x="200"/>
      </t>
    </mdx>
    <mdx n="0" f="v">
      <t c="3" si="227">
        <n x="225"/>
        <n x="383"/>
        <n x="200"/>
      </t>
    </mdx>
    <mdx n="0" f="v">
      <t c="3" si="227">
        <n x="225"/>
        <n x="384"/>
        <n x="200"/>
      </t>
    </mdx>
    <mdx n="0" f="v">
      <t c="3" si="227">
        <n x="225"/>
        <n x="385"/>
        <n x="200"/>
      </t>
    </mdx>
    <mdx n="0" f="v">
      <t c="3" si="227">
        <n x="225"/>
        <n x="386"/>
        <n x="200"/>
      </t>
    </mdx>
    <mdx n="0" f="v">
      <t c="3" si="227">
        <n x="225"/>
        <n x="387"/>
        <n x="200"/>
      </t>
    </mdx>
    <mdx n="0" f="v">
      <t c="3" si="227">
        <n x="225"/>
        <n x="388"/>
        <n x="200"/>
      </t>
    </mdx>
    <mdx n="0" f="v">
      <t c="3" si="227">
        <n x="225"/>
        <n x="389"/>
        <n x="200"/>
      </t>
    </mdx>
    <mdx n="0" f="v">
      <t c="3" si="227">
        <n x="225"/>
        <n x="390"/>
        <n x="200"/>
      </t>
    </mdx>
    <mdx n="0" f="v">
      <t c="3" si="227">
        <n x="225"/>
        <n x="405"/>
        <n x="200"/>
      </t>
    </mdx>
    <mdx n="0" f="v">
      <t c="3" si="227">
        <n x="225"/>
        <n x="406"/>
        <n x="200"/>
      </t>
    </mdx>
    <mdx n="0" f="v">
      <t c="3" si="227">
        <n x="225"/>
        <n x="407"/>
        <n x="200"/>
      </t>
    </mdx>
    <mdx n="0" f="v">
      <t c="3" si="227">
        <n x="225"/>
        <n x="408"/>
        <n x="200"/>
      </t>
    </mdx>
    <mdx n="0" f="v">
      <t c="3" si="227">
        <n x="225"/>
        <n x="409"/>
        <n x="200"/>
      </t>
    </mdx>
    <mdx n="0" f="v">
      <t c="3" si="227">
        <n x="225"/>
        <n x="410"/>
        <n x="200"/>
      </t>
    </mdx>
    <mdx n="0" f="v">
      <t c="3" si="227">
        <n x="225"/>
        <n x="391"/>
        <n x="200"/>
      </t>
    </mdx>
    <mdx n="0" f="v">
      <t c="3" si="227">
        <n x="225"/>
        <n x="399"/>
        <n x="200"/>
      </t>
    </mdx>
    <mdx n="0" f="v">
      <t c="3" si="227">
        <n x="225"/>
        <n x="400"/>
        <n x="200"/>
      </t>
    </mdx>
    <mdx n="0" f="v">
      <t c="3" si="227">
        <n x="225"/>
        <n x="401"/>
        <n x="200"/>
      </t>
    </mdx>
    <mdx n="0" f="v">
      <t c="3" si="227">
        <n x="225"/>
        <n x="402"/>
        <n x="200"/>
      </t>
    </mdx>
    <mdx n="0" f="v">
      <t c="3" si="227">
        <n x="225"/>
        <n x="277"/>
        <n x="200"/>
      </t>
    </mdx>
    <mdx n="0" f="v">
      <t c="3" si="227">
        <n x="225"/>
        <n x="417"/>
        <n x="200"/>
      </t>
    </mdx>
    <mdx n="0" f="v">
      <t c="3" si="227">
        <n x="225"/>
        <n x="418"/>
        <n x="200"/>
      </t>
    </mdx>
    <mdx n="0" f="v">
      <t c="3" si="227">
        <n x="225"/>
        <n x="419"/>
        <n x="200"/>
      </t>
    </mdx>
    <mdx n="0" f="v">
      <t c="3" si="227">
        <n x="225"/>
        <n x="420"/>
        <n x="200"/>
      </t>
    </mdx>
    <mdx n="0" f="v">
      <t c="3" si="227">
        <n x="225"/>
        <n x="301"/>
        <n x="200"/>
      </t>
    </mdx>
    <mdx n="0" f="v">
      <t c="3" si="227">
        <n x="225"/>
        <n x="299"/>
        <n x="200"/>
      </t>
    </mdx>
    <mdx n="0" f="v">
      <t c="3" si="227">
        <n x="225"/>
        <n x="297"/>
        <n x="200"/>
      </t>
    </mdx>
    <mdx n="0" f="v">
      <t c="3" si="227">
        <n x="225"/>
        <n x="421"/>
        <n x="200"/>
      </t>
    </mdx>
    <mdx n="0" f="v">
      <t c="3" si="227">
        <n x="225"/>
        <n x="427"/>
        <n x="200"/>
      </t>
    </mdx>
    <mdx n="0" f="v">
      <t c="3" si="227">
        <n x="225"/>
        <n x="411"/>
        <n x="200"/>
      </t>
    </mdx>
    <mdx n="0" f="v">
      <t c="3" si="227">
        <n x="225"/>
        <n x="403"/>
        <n x="200"/>
      </t>
    </mdx>
    <mdx n="0" f="v">
      <t c="3" si="227">
        <n x="225"/>
        <n x="412"/>
        <n x="200"/>
      </t>
    </mdx>
    <mdx n="0" f="v">
      <t c="3" si="227">
        <n x="225"/>
        <n x="413"/>
        <n x="200"/>
      </t>
    </mdx>
    <mdx n="0" f="v">
      <t c="3" si="227">
        <n x="225"/>
        <n x="414"/>
        <n x="200"/>
      </t>
    </mdx>
    <mdx n="0" f="v">
      <t c="3" si="227">
        <n x="225"/>
        <n x="415"/>
        <n x="200"/>
      </t>
    </mdx>
    <mdx n="0" f="v">
      <t c="3" si="227">
        <n x="225"/>
        <n x="416"/>
        <n x="200"/>
      </t>
    </mdx>
    <mdx n="0" f="v">
      <t c="3" si="227">
        <n x="225"/>
        <n x="329"/>
        <n x="200"/>
      </t>
    </mdx>
    <mdx n="0" f="v">
      <t c="3" si="227">
        <n x="225"/>
        <n x="428"/>
        <n x="200"/>
      </t>
    </mdx>
    <mdx n="0" f="v">
      <t c="3" si="227">
        <n x="225"/>
        <n x="328"/>
        <n x="200"/>
      </t>
    </mdx>
    <mdx n="0" f="v">
      <t c="3" si="227">
        <n x="225"/>
        <n x="429"/>
        <n x="200"/>
      </t>
    </mdx>
    <mdx n="0" f="v">
      <t c="3" si="227">
        <n x="225"/>
        <n x="430"/>
        <n x="200"/>
      </t>
    </mdx>
    <mdx n="0" f="v">
      <t c="3" si="227">
        <n x="225"/>
        <n x="431"/>
        <n x="200"/>
      </t>
    </mdx>
    <mdx n="0" f="v">
      <t c="3" si="227">
        <n x="225"/>
        <n x="432"/>
        <n x="200"/>
      </t>
    </mdx>
    <mdx n="0" f="v">
      <t c="3" si="227">
        <n x="225"/>
        <n x="422"/>
        <n x="200"/>
      </t>
    </mdx>
    <mdx n="0" f="v">
      <t c="3" si="227">
        <n x="225"/>
        <n x="423"/>
        <n x="200"/>
      </t>
    </mdx>
    <mdx n="0" f="v">
      <t c="3" si="227">
        <n x="225"/>
        <n x="424"/>
        <n x="200"/>
      </t>
    </mdx>
    <mdx n="0" f="v">
      <t c="3" si="227">
        <n x="225"/>
        <n x="425"/>
        <n x="200"/>
      </t>
    </mdx>
    <mdx n="0" f="v">
      <t c="3" si="227">
        <n x="225"/>
        <n x="348"/>
        <n x="200"/>
      </t>
    </mdx>
    <mdx n="0" f="v">
      <t c="3" si="227">
        <n x="225"/>
        <n x="327"/>
        <n x="200"/>
      </t>
    </mdx>
    <mdx n="0" f="v">
      <t c="3" si="227">
        <n x="225"/>
        <n x="426"/>
        <n x="200"/>
      </t>
    </mdx>
    <mdx n="0" f="v">
      <t c="3" si="227">
        <n x="225"/>
        <n x="452"/>
        <n x="200"/>
      </t>
    </mdx>
    <mdx n="0" f="v">
      <t c="3" si="227">
        <n x="225"/>
        <n x="433"/>
        <n x="200"/>
      </t>
    </mdx>
    <mdx n="0" f="v">
      <t c="3" si="227">
        <n x="225"/>
        <n x="442"/>
        <n x="200"/>
      </t>
    </mdx>
    <mdx n="0" f="v">
      <t c="3" si="227">
        <n x="225"/>
        <n x="443"/>
        <n x="200"/>
      </t>
    </mdx>
    <mdx n="0" f="v">
      <t c="3" si="227">
        <n x="225"/>
        <n x="444"/>
        <n x="200"/>
      </t>
    </mdx>
    <mdx n="0" f="v">
      <t c="3" si="227">
        <n x="225"/>
        <n x="445"/>
        <n x="200"/>
      </t>
    </mdx>
    <mdx n="0" f="v">
      <t c="3" si="227">
        <n x="225"/>
        <n x="446"/>
        <n x="200"/>
      </t>
    </mdx>
    <mdx n="0" f="v">
      <t c="3" si="227">
        <n x="225"/>
        <n x="346"/>
        <n x="200"/>
      </t>
    </mdx>
    <mdx n="0" f="v">
      <t c="3" si="227">
        <n x="225"/>
        <n x="276"/>
        <n x="200"/>
      </t>
    </mdx>
    <mdx n="0" f="v">
      <t c="3" si="227">
        <n x="225"/>
        <n x="453"/>
        <n x="200"/>
      </t>
    </mdx>
    <mdx n="0" f="v">
      <t c="3" si="227">
        <n x="225"/>
        <n x="454"/>
        <n x="200"/>
      </t>
    </mdx>
    <mdx n="0" f="v">
      <t c="3" si="227">
        <n x="225"/>
        <n x="455"/>
        <n x="200"/>
      </t>
    </mdx>
    <mdx n="0" f="v">
      <t c="3" si="227">
        <n x="225"/>
        <n x="326"/>
        <n x="200"/>
      </t>
    </mdx>
    <mdx n="0" f="v">
      <t c="3" si="227">
        <n x="225"/>
        <n x="435"/>
        <n x="200"/>
      </t>
    </mdx>
    <mdx n="0" f="v">
      <t c="3" si="227">
        <n x="225"/>
        <n x="436"/>
        <n x="200"/>
      </t>
    </mdx>
    <mdx n="0" f="v">
      <t c="3" si="227">
        <n x="225"/>
        <n x="437"/>
        <n x="200"/>
      </t>
    </mdx>
    <mdx n="0" f="v">
      <t c="3" si="227">
        <n x="225"/>
        <n x="294"/>
        <n x="200"/>
      </t>
    </mdx>
    <mdx n="0" f="v">
      <t c="3" si="227">
        <n x="225"/>
        <n x="293"/>
        <n x="200"/>
      </t>
    </mdx>
    <mdx n="0" f="v">
      <t c="3" si="227">
        <n x="225"/>
        <n x="456"/>
        <n x="200"/>
      </t>
    </mdx>
    <mdx n="0" f="v">
      <t c="3" si="227">
        <n x="225"/>
        <n x="434"/>
        <n x="200"/>
      </t>
    </mdx>
    <mdx n="0" f="v">
      <t c="3" si="227">
        <n x="225"/>
        <n x="461"/>
        <n x="200"/>
      </t>
    </mdx>
    <mdx n="0" f="v">
      <t c="3" si="227">
        <n x="225"/>
        <n x="462"/>
        <n x="200"/>
      </t>
    </mdx>
    <mdx n="0" f="v">
      <t c="3" si="227">
        <n x="225"/>
        <n x="463"/>
        <n x="200"/>
      </t>
    </mdx>
    <mdx n="0" f="v">
      <t c="3" si="227">
        <n x="225"/>
        <n x="464"/>
        <n x="200"/>
      </t>
    </mdx>
    <mdx n="0" f="v">
      <t c="3" si="227">
        <n x="225"/>
        <n x="438"/>
        <n x="200"/>
      </t>
    </mdx>
    <mdx n="0" f="v">
      <t c="3" si="227">
        <n x="225"/>
        <n x="350"/>
        <n x="200"/>
      </t>
    </mdx>
    <mdx n="0" f="v">
      <t c="3" si="227">
        <n x="225"/>
        <n x="439"/>
        <n x="200"/>
      </t>
    </mdx>
    <mdx n="0" f="v">
      <t c="3" si="227">
        <n x="225"/>
        <n x="440"/>
        <n x="200"/>
      </t>
    </mdx>
    <mdx n="0" f="v">
      <t c="3" si="227">
        <n x="225"/>
        <n x="441"/>
        <n x="200"/>
      </t>
    </mdx>
    <mdx n="0" f="v">
      <t c="3" si="227">
        <n x="225"/>
        <n x="447"/>
        <n x="200"/>
      </t>
    </mdx>
    <mdx n="0" f="v">
      <t c="3" si="227">
        <n x="225"/>
        <n x="465"/>
        <n x="200"/>
      </t>
    </mdx>
    <mdx n="0" f="v">
      <t c="3" si="227">
        <n x="225"/>
        <n x="466"/>
        <n x="200"/>
      </t>
    </mdx>
    <mdx n="0" f="v">
      <t c="3" si="227">
        <n x="225"/>
        <n x="467"/>
        <n x="200"/>
      </t>
    </mdx>
    <mdx n="0" f="v">
      <t c="3" si="227">
        <n x="225"/>
        <n x="473"/>
        <n x="200"/>
      </t>
    </mdx>
    <mdx n="0" f="v">
      <t c="3" si="227">
        <n x="225"/>
        <n x="474"/>
        <n x="200"/>
      </t>
    </mdx>
    <mdx n="0" f="v">
      <t c="3" si="227">
        <n x="225"/>
        <n x="459"/>
        <n x="200"/>
      </t>
    </mdx>
    <mdx n="0" f="v">
      <t c="3" si="227">
        <n x="225"/>
        <n x="448"/>
        <n x="200"/>
      </t>
    </mdx>
    <mdx n="0" f="v">
      <t c="3" si="227">
        <n x="225"/>
        <n x="449"/>
        <n x="200"/>
      </t>
    </mdx>
    <mdx n="0" f="v">
      <t c="3" si="227">
        <n x="225"/>
        <n x="450"/>
        <n x="200"/>
      </t>
    </mdx>
    <mdx n="0" f="v">
      <t c="3" si="227">
        <n x="225"/>
        <n x="451"/>
        <n x="200"/>
      </t>
    </mdx>
    <mdx n="0" f="v">
      <t c="3" si="227">
        <n x="225"/>
        <n x="457"/>
        <n x="200"/>
      </t>
    </mdx>
    <mdx n="0" f="v">
      <t c="3" si="227">
        <n x="225"/>
        <n x="458"/>
        <n x="200"/>
      </t>
    </mdx>
    <mdx n="0" f="v">
      <t c="3" si="227">
        <n x="225"/>
        <n x="475"/>
        <n x="200"/>
      </t>
    </mdx>
    <mdx n="0" f="v">
      <t c="3" si="227">
        <n x="225"/>
        <n x="476"/>
        <n x="200"/>
      </t>
    </mdx>
    <mdx n="0" f="v">
      <t c="3" si="227">
        <n x="225"/>
        <n x="471"/>
        <n x="200"/>
      </t>
    </mdx>
    <mdx n="0" f="v">
      <t c="3" si="227">
        <n x="225"/>
        <n x="472"/>
        <n x="200"/>
      </t>
    </mdx>
    <mdx n="0" f="v">
      <t c="3" si="227">
        <n x="225"/>
        <n x="460"/>
        <n x="200"/>
      </t>
    </mdx>
    <mdx n="0" f="v">
      <t c="3" si="227">
        <n x="225"/>
        <n x="468"/>
        <n x="200"/>
      </t>
    </mdx>
    <mdx n="0" f="v">
      <t c="3" si="227">
        <n x="225"/>
        <n x="469"/>
        <n x="200"/>
      </t>
    </mdx>
    <mdx n="0" f="v">
      <t c="3" si="227">
        <n x="225"/>
        <n x="470"/>
        <n x="200"/>
      </t>
    </mdx>
    <mdx n="0" f="v">
      <t c="3" si="227">
        <n x="225"/>
        <n x="480"/>
        <n x="200"/>
      </t>
    </mdx>
    <mdx n="0" f="v">
      <t c="3" si="227">
        <n x="225"/>
        <n x="481"/>
        <n x="200"/>
      </t>
    </mdx>
    <mdx n="0" f="v">
      <t c="3" si="227">
        <n x="225"/>
        <n x="477"/>
        <n x="200"/>
      </t>
    </mdx>
    <mdx n="0" f="v">
      <t c="3" si="227">
        <n x="225"/>
        <n x="478"/>
        <n x="200"/>
      </t>
    </mdx>
    <mdx n="0" f="v">
      <t c="3" si="227">
        <n x="225"/>
        <n x="479"/>
        <n x="200"/>
      </t>
    </mdx>
    <mdx n="0" f="v">
      <t c="3" si="227">
        <n x="225"/>
        <n x="490"/>
        <n x="200"/>
      </t>
    </mdx>
    <mdx n="0" f="v">
      <t c="3" si="227">
        <n x="225"/>
        <n x="487"/>
        <n x="200"/>
      </t>
    </mdx>
    <mdx n="0" f="v">
      <t c="3" si="227">
        <n x="225"/>
        <n x="488"/>
        <n x="200"/>
      </t>
    </mdx>
    <mdx n="0" f="v">
      <t c="3" si="227">
        <n x="225"/>
        <n x="489"/>
        <n x="200"/>
      </t>
    </mdx>
    <mdx n="0" f="v">
      <t c="3" si="227">
        <n x="225"/>
        <n x="482"/>
        <n x="200"/>
      </t>
    </mdx>
    <mdx n="0" f="v">
      <t c="3" si="227">
        <n x="225"/>
        <n x="483"/>
        <n x="200"/>
      </t>
    </mdx>
    <mdx n="0" f="v">
      <t c="3" si="227">
        <n x="225"/>
        <n x="484"/>
        <n x="200"/>
      </t>
    </mdx>
    <mdx n="0" f="v">
      <t c="3" si="227">
        <n x="225"/>
        <n x="485"/>
        <n x="200"/>
      </t>
    </mdx>
    <mdx n="0" f="v">
      <t c="3" si="227">
        <n x="225"/>
        <n x="486"/>
        <n x="200"/>
      </t>
    </mdx>
    <mdx n="0" f="v">
      <t c="3" si="227">
        <n x="225"/>
        <n x="491"/>
        <n x="200"/>
      </t>
    </mdx>
    <mdx n="0" f="v">
      <t c="3" si="227">
        <n x="225"/>
        <n x="495"/>
        <n x="200"/>
      </t>
    </mdx>
    <mdx n="0" f="v">
      <t c="3" si="227">
        <n x="225"/>
        <n x="492"/>
        <n x="200"/>
      </t>
    </mdx>
    <mdx n="0" f="v">
      <t c="3" si="227">
        <n x="225"/>
        <n x="493"/>
        <n x="200"/>
      </t>
    </mdx>
    <mdx n="0" f="v">
      <t c="3" si="227">
        <n x="225"/>
        <n x="500"/>
        <n x="200"/>
      </t>
    </mdx>
    <mdx n="0" f="v">
      <t c="3" si="227">
        <n x="225"/>
        <n x="496"/>
        <n x="200"/>
      </t>
    </mdx>
    <mdx n="0" f="v">
      <t c="3" si="227">
        <n x="225"/>
        <n x="501"/>
        <n x="200"/>
      </t>
    </mdx>
    <mdx n="0" f="v">
      <t c="3" si="227">
        <n x="225"/>
        <n x="502"/>
        <n x="200"/>
      </t>
    </mdx>
    <mdx n="0" f="v">
      <t c="3" si="227">
        <n x="225"/>
        <n x="494"/>
        <n x="200"/>
      </t>
    </mdx>
    <mdx n="0" f="v">
      <t c="3" si="227">
        <n x="225"/>
        <n x="497"/>
        <n x="200"/>
      </t>
    </mdx>
    <mdx n="0" f="v">
      <t c="3" si="227">
        <n x="225"/>
        <n x="498"/>
        <n x="200"/>
      </t>
    </mdx>
    <mdx n="0" f="v">
      <t c="3" si="227">
        <n x="225"/>
        <n x="499"/>
        <n x="200"/>
      </t>
    </mdx>
    <mdx n="0" f="v">
      <t c="3" si="227">
        <n x="225"/>
        <n x="503"/>
        <n x="200"/>
      </t>
    </mdx>
    <mdx n="0" f="v">
      <t c="3" si="227">
        <n x="225"/>
        <n x="508"/>
        <n x="200"/>
      </t>
    </mdx>
    <mdx n="0" f="v">
      <t c="3" si="227">
        <n x="225"/>
        <n x="509"/>
        <n x="200"/>
      </t>
    </mdx>
    <mdx n="0" f="v">
      <t c="3" si="227">
        <n x="225"/>
        <n x="504"/>
        <n x="200"/>
      </t>
    </mdx>
    <mdx n="0" f="v">
      <t c="3" si="227">
        <n x="225"/>
        <n x="505"/>
        <n x="200"/>
      </t>
    </mdx>
    <mdx n="0" f="v">
      <t c="3" si="227">
        <n x="225"/>
        <n x="506"/>
        <n x="200"/>
      </t>
    </mdx>
    <mdx n="0" f="v">
      <t c="3" si="227">
        <n x="225"/>
        <n x="507"/>
        <n x="200"/>
      </t>
    </mdx>
    <mdx n="0" f="v">
      <t c="3" si="227">
        <n x="225"/>
        <n x="513"/>
        <n x="200"/>
      </t>
    </mdx>
    <mdx n="0" f="v">
      <t c="3" si="227">
        <n x="225"/>
        <n x="514"/>
        <n x="200"/>
      </t>
    </mdx>
    <mdx n="0" f="v">
      <t c="3" si="227">
        <n x="225"/>
        <n x="515"/>
        <n x="200"/>
      </t>
    </mdx>
    <mdx n="0" f="v">
      <t c="3" si="227">
        <n x="225"/>
        <n x="516"/>
        <n x="200"/>
      </t>
    </mdx>
    <mdx n="0" f="v">
      <t c="3" si="227">
        <n x="225"/>
        <n x="510"/>
        <n x="200"/>
      </t>
    </mdx>
    <mdx n="0" f="v">
      <t c="3" si="227">
        <n x="225"/>
        <n x="511"/>
        <n x="200"/>
      </t>
    </mdx>
    <mdx n="0" f="v">
      <t c="3" si="227">
        <n x="225"/>
        <n x="512"/>
        <n x="200"/>
      </t>
    </mdx>
    <mdx n="0" f="v">
      <t c="3" si="227">
        <n x="225"/>
        <n x="519"/>
        <n x="200"/>
      </t>
    </mdx>
    <mdx n="0" f="v">
      <t c="3" si="227">
        <n x="225"/>
        <n x="520"/>
        <n x="200"/>
      </t>
    </mdx>
    <mdx n="0" f="v">
      <t c="3" si="227">
        <n x="225"/>
        <n x="521"/>
        <n x="200"/>
      </t>
    </mdx>
    <mdx n="0" f="v">
      <t c="3" si="227">
        <n x="225"/>
        <n x="517"/>
        <n x="200"/>
      </t>
    </mdx>
    <mdx n="0" f="v">
      <t c="3" si="227">
        <n x="225"/>
        <n x="518"/>
        <n x="200"/>
      </t>
    </mdx>
    <mdx n="0" f="v">
      <t c="3" si="227">
        <n x="225"/>
        <n x="525"/>
        <n x="200"/>
      </t>
    </mdx>
    <mdx n="0" f="v">
      <t c="3" si="227">
        <n x="225"/>
        <n x="526"/>
        <n x="200"/>
      </t>
    </mdx>
    <mdx n="0" f="v">
      <t c="3" si="227">
        <n x="225"/>
        <n x="522"/>
        <n x="200"/>
      </t>
    </mdx>
    <mdx n="0" f="v">
      <t c="3" si="227">
        <n x="225"/>
        <n x="523"/>
        <n x="200"/>
      </t>
    </mdx>
    <mdx n="0" f="v">
      <t c="3" si="227">
        <n x="225"/>
        <n x="528"/>
        <n x="200"/>
      </t>
    </mdx>
    <mdx n="0" f="v">
      <t c="3" si="227">
        <n x="225"/>
        <n x="529"/>
        <n x="200"/>
      </t>
    </mdx>
    <mdx n="0" f="v">
      <t c="3" si="227">
        <n x="225"/>
        <n x="524"/>
        <n x="200"/>
      </t>
    </mdx>
    <mdx n="0" f="v">
      <t c="3" si="227">
        <n x="225"/>
        <n x="527"/>
        <n x="200"/>
      </t>
    </mdx>
    <mdx n="0" f="v">
      <t c="3" si="227">
        <n x="225"/>
        <n x="531"/>
        <n x="200"/>
      </t>
    </mdx>
    <mdx n="0" f="v">
      <t c="3" si="227">
        <n x="225"/>
        <n x="532"/>
        <n x="200"/>
      </t>
    </mdx>
    <mdx n="0" f="v">
      <t c="3" si="227">
        <n x="225"/>
        <n x="530"/>
        <n x="200"/>
      </t>
    </mdx>
    <mdx n="0" f="v">
      <t c="3" si="227">
        <n x="225"/>
        <n x="533"/>
        <n x="200"/>
      </t>
    </mdx>
    <mdx n="0" f="v">
      <t c="3" si="227">
        <n x="225"/>
        <n x="537"/>
        <n x="200"/>
      </t>
    </mdx>
    <mdx n="0" f="v">
      <t c="3" si="227">
        <n x="225"/>
        <n x="536"/>
        <n x="200"/>
      </t>
    </mdx>
    <mdx n="0" f="v">
      <t c="3" si="227">
        <n x="225"/>
        <n x="534"/>
        <n x="200"/>
      </t>
    </mdx>
    <mdx n="0" f="v">
      <t c="3" si="227">
        <n x="225"/>
        <n x="535"/>
        <n x="200"/>
      </t>
    </mdx>
    <mdx n="0" f="v">
      <t c="3" si="227">
        <n x="225"/>
        <n x="539"/>
        <n x="200"/>
      </t>
    </mdx>
    <mdx n="0" f="v">
      <t c="3" si="227">
        <n x="225"/>
        <n x="540"/>
        <n x="200"/>
      </t>
    </mdx>
    <mdx n="0" f="v">
      <t c="3" si="227">
        <n x="225"/>
        <n x="538"/>
        <n x="200"/>
      </t>
    </mdx>
    <mdx n="0" f="v">
      <t c="3" si="227">
        <n x="225"/>
        <n x="543"/>
        <n x="200"/>
      </t>
    </mdx>
    <mdx n="0" f="v">
      <t c="3" si="227">
        <n x="225"/>
        <n x="545"/>
        <n x="200"/>
      </t>
    </mdx>
    <mdx n="0" f="v">
      <t c="3" si="227">
        <n x="225"/>
        <n x="541"/>
        <n x="200"/>
      </t>
    </mdx>
    <mdx n="0" f="v">
      <t c="3" si="227">
        <n x="225"/>
        <n x="542"/>
        <n x="200"/>
      </t>
    </mdx>
    <mdx n="0" f="v">
      <t c="3" si="227">
        <n x="225"/>
        <n x="546"/>
        <n x="200"/>
      </t>
    </mdx>
    <mdx n="0" f="v">
      <t c="3" si="227">
        <n x="225"/>
        <n x="544"/>
        <n x="200"/>
      </t>
    </mdx>
    <mdx n="0" f="v">
      <t c="3" si="227">
        <n x="225"/>
        <n x="273"/>
        <n x="201"/>
      </t>
    </mdx>
    <mdx n="0" f="v">
      <t c="3" si="227">
        <n x="225"/>
        <n x="271"/>
        <n x="201"/>
      </t>
    </mdx>
    <mdx n="0" f="v">
      <t c="3" si="227">
        <n x="225"/>
        <n x="270"/>
        <n x="201"/>
      </t>
    </mdx>
    <mdx n="0" f="v">
      <t c="3" si="227">
        <n x="225"/>
        <n x="268"/>
        <n x="201"/>
      </t>
    </mdx>
    <mdx n="0" f="v">
      <t c="3" si="227">
        <n x="225"/>
        <n x="355"/>
        <n x="201"/>
      </t>
    </mdx>
    <mdx n="0" f="v">
      <t c="3" si="227">
        <n x="225"/>
        <n x="356"/>
        <n x="201"/>
      </t>
    </mdx>
    <mdx n="0" f="v">
      <t c="3" si="227">
        <n x="225"/>
        <n x="357"/>
        <n x="201"/>
      </t>
    </mdx>
    <mdx n="0" f="v">
      <t c="3" si="227">
        <n x="225"/>
        <n x="358"/>
        <n x="201"/>
      </t>
    </mdx>
    <mdx n="0" f="v">
      <t c="3" si="227">
        <n x="225"/>
        <n x="359"/>
        <n x="201"/>
      </t>
    </mdx>
    <mdx n="0" f="v">
      <t c="3" si="227">
        <n x="225"/>
        <n x="360"/>
        <n x="201"/>
      </t>
    </mdx>
    <mdx n="0" f="v">
      <t c="3" si="227">
        <n x="225"/>
        <n x="361"/>
        <n x="201"/>
      </t>
    </mdx>
    <mdx n="0" f="v">
      <t c="3" si="227">
        <n x="225"/>
        <n x="255"/>
        <n x="201"/>
      </t>
    </mdx>
    <mdx n="0" f="v">
      <t c="3" si="227">
        <n x="225"/>
        <n x="267"/>
        <n x="201"/>
      </t>
    </mdx>
    <mdx n="0" f="v">
      <t c="3" si="227">
        <n x="225"/>
        <n x="266"/>
        <n x="201"/>
      </t>
    </mdx>
    <mdx n="0" f="v">
      <t c="3" si="227">
        <n x="225"/>
        <n x="263"/>
        <n x="201"/>
      </t>
    </mdx>
    <mdx n="0" f="v">
      <t c="3" si="227">
        <n x="225"/>
        <n x="262"/>
        <n x="201"/>
      </t>
    </mdx>
    <mdx n="0" f="v">
      <t c="3" si="227">
        <n x="225"/>
        <n x="261"/>
        <n x="201"/>
      </t>
    </mdx>
    <mdx n="0" f="v">
      <t c="3" si="227">
        <n x="225"/>
        <n x="260"/>
        <n x="201"/>
      </t>
    </mdx>
    <mdx n="0" f="v">
      <t c="3" si="227">
        <n x="225"/>
        <n x="259"/>
        <n x="201"/>
      </t>
    </mdx>
    <mdx n="0" f="v">
      <t c="3" si="227">
        <n x="225"/>
        <n x="258"/>
        <n x="201"/>
      </t>
    </mdx>
    <mdx n="0" f="v">
      <t c="3" si="227">
        <n x="225"/>
        <n x="257"/>
        <n x="201"/>
      </t>
    </mdx>
    <mdx n="0" f="v">
      <t c="3" si="227">
        <n x="225"/>
        <n x="256"/>
        <n x="201"/>
      </t>
    </mdx>
    <mdx n="0" f="v">
      <t c="3" si="227">
        <n x="225"/>
        <n x="373"/>
        <n x="201"/>
      </t>
    </mdx>
    <mdx n="0" f="v">
      <t c="3" si="227">
        <n x="225"/>
        <n x="375"/>
        <n x="201"/>
      </t>
    </mdx>
    <mdx n="0" f="v">
      <t c="3" si="227">
        <n x="225"/>
        <n x="281"/>
        <n x="201"/>
      </t>
    </mdx>
    <mdx n="0" f="v">
      <t c="3" si="227">
        <n x="225"/>
        <n x="376"/>
        <n x="201"/>
      </t>
    </mdx>
    <mdx n="0" f="v">
      <t c="3" si="227">
        <n x="225"/>
        <n x="377"/>
        <n x="201"/>
      </t>
    </mdx>
    <mdx n="0" f="v">
      <t c="3" si="227">
        <n x="225"/>
        <n x="378"/>
        <n x="201"/>
      </t>
    </mdx>
    <mdx n="0" f="v">
      <t c="3" si="227">
        <n x="225"/>
        <n x="379"/>
        <n x="201"/>
      </t>
    </mdx>
    <mdx n="0" f="v">
      <t c="3" si="227">
        <n x="225"/>
        <n x="380"/>
        <n x="201"/>
      </t>
    </mdx>
    <mdx n="0" f="v">
      <t c="3" si="227">
        <n x="225"/>
        <n x="381"/>
        <n x="201"/>
      </t>
    </mdx>
    <mdx n="0" f="v">
      <t c="3" si="227">
        <n x="225"/>
        <n x="382"/>
        <n x="201"/>
      </t>
    </mdx>
    <mdx n="0" f="v">
      <t c="3" si="227">
        <n x="225"/>
        <n x="254"/>
        <n x="201"/>
      </t>
    </mdx>
    <mdx n="0" f="v">
      <t c="3" si="227">
        <n x="225"/>
        <n x="283"/>
        <n x="201"/>
      </t>
    </mdx>
    <mdx n="0" f="v">
      <t c="3" si="227">
        <n x="225"/>
        <n x="547"/>
        <n x="201"/>
      </t>
    </mdx>
    <mdx n="0" f="v">
      <t c="3" si="227">
        <n x="225"/>
        <n x="362"/>
        <n x="201"/>
      </t>
    </mdx>
    <mdx n="0" f="v">
      <t c="3" si="227">
        <n x="225"/>
        <n x="363"/>
        <n x="201"/>
      </t>
    </mdx>
    <mdx n="0" f="v">
      <t c="3" si="227">
        <n x="225"/>
        <n x="364"/>
        <n x="201"/>
      </t>
    </mdx>
    <mdx n="0" f="v">
      <t c="3" si="227">
        <n x="225"/>
        <n x="548"/>
        <n x="201"/>
      </t>
    </mdx>
    <mdx n="0" f="v">
      <t c="3" si="227">
        <n x="225"/>
        <n x="365"/>
        <n x="201"/>
      </t>
    </mdx>
    <mdx n="0" f="v">
      <t c="3" si="227">
        <n x="225"/>
        <n x="366"/>
        <n x="201"/>
      </t>
    </mdx>
    <mdx n="0" f="v">
      <t c="3" si="227">
        <n x="225"/>
        <n x="367"/>
        <n x="201"/>
      </t>
    </mdx>
    <mdx n="0" f="v">
      <t c="3" si="227">
        <n x="225"/>
        <n x="368"/>
        <n x="201"/>
      </t>
    </mdx>
    <mdx n="0" f="v">
      <t c="3" si="227">
        <n x="225"/>
        <n x="369"/>
        <n x="201"/>
      </t>
    </mdx>
    <mdx n="0" f="v">
      <t c="3" si="227">
        <n x="225"/>
        <n x="307"/>
        <n x="201"/>
      </t>
    </mdx>
    <mdx n="0" f="v">
      <t c="3" si="227">
        <n x="225"/>
        <n x="370"/>
        <n x="201"/>
      </t>
    </mdx>
    <mdx n="0" f="v">
      <t c="3" si="227">
        <n x="225"/>
        <n x="371"/>
        <n x="201"/>
      </t>
    </mdx>
    <mdx n="0" f="v">
      <t c="3" si="227">
        <n x="225"/>
        <n x="372"/>
        <n x="201"/>
      </t>
    </mdx>
    <mdx n="0" f="v">
      <t c="3" si="227">
        <n x="225"/>
        <n x="404"/>
        <n x="201"/>
      </t>
    </mdx>
    <mdx n="0" f="v">
      <t c="3" si="227">
        <n x="225"/>
        <n x="393"/>
        <n x="201"/>
      </t>
    </mdx>
    <mdx n="0" f="v">
      <t c="3" si="227">
        <n x="225"/>
        <n x="394"/>
        <n x="201"/>
      </t>
    </mdx>
    <mdx n="0" f="v">
      <t c="3" si="227">
        <n x="225"/>
        <n x="395"/>
        <n x="201"/>
      </t>
    </mdx>
    <mdx n="0" f="v">
      <t c="3" si="227">
        <n x="225"/>
        <n x="278"/>
        <n x="201"/>
      </t>
    </mdx>
    <mdx n="0" f="v">
      <t c="3" si="227">
        <n x="225"/>
        <n x="396"/>
        <n x="201"/>
      </t>
    </mdx>
    <mdx n="0" f="v">
      <t c="3" si="227">
        <n x="225"/>
        <n x="397"/>
        <n x="201"/>
      </t>
    </mdx>
    <mdx n="0" f="v">
      <t c="3" si="227">
        <n x="225"/>
        <n x="398"/>
        <n x="201"/>
      </t>
    </mdx>
    <mdx n="0" f="v">
      <t c="3" si="227">
        <n x="225"/>
        <n x="392"/>
        <n x="201"/>
      </t>
    </mdx>
    <mdx n="0" f="v">
      <t c="3" si="227">
        <n x="225"/>
        <n x="383"/>
        <n x="201"/>
      </t>
    </mdx>
    <mdx n="0" f="v">
      <t c="3" si="227">
        <n x="225"/>
        <n x="384"/>
        <n x="201"/>
      </t>
    </mdx>
    <mdx n="0" f="v">
      <t c="3" si="227">
        <n x="225"/>
        <n x="385"/>
        <n x="201"/>
      </t>
    </mdx>
    <mdx n="0" f="v">
      <t c="3" si="227">
        <n x="225"/>
        <n x="386"/>
        <n x="201"/>
      </t>
    </mdx>
    <mdx n="0" f="v">
      <t c="3" si="227">
        <n x="225"/>
        <n x="387"/>
        <n x="201"/>
      </t>
    </mdx>
    <mdx n="0" f="v">
      <t c="3" si="227">
        <n x="225"/>
        <n x="388"/>
        <n x="201"/>
      </t>
    </mdx>
    <mdx n="0" f="v">
      <t c="3" si="227">
        <n x="225"/>
        <n x="389"/>
        <n x="201"/>
      </t>
    </mdx>
    <mdx n="0" f="v">
      <t c="3" si="227">
        <n x="225"/>
        <n x="390"/>
        <n x="201"/>
      </t>
    </mdx>
    <mdx n="0" f="v">
      <t c="3" si="227">
        <n x="225"/>
        <n x="405"/>
        <n x="201"/>
      </t>
    </mdx>
    <mdx n="0" f="v">
      <t c="3" si="227">
        <n x="225"/>
        <n x="406"/>
        <n x="201"/>
      </t>
    </mdx>
    <mdx n="0" f="v">
      <t c="3" si="227">
        <n x="225"/>
        <n x="407"/>
        <n x="201"/>
      </t>
    </mdx>
    <mdx n="0" f="v">
      <t c="3" si="227">
        <n x="225"/>
        <n x="408"/>
        <n x="201"/>
      </t>
    </mdx>
    <mdx n="0" f="v">
      <t c="3" si="227">
        <n x="225"/>
        <n x="409"/>
        <n x="201"/>
      </t>
    </mdx>
    <mdx n="0" f="v">
      <t c="3" si="227">
        <n x="225"/>
        <n x="410"/>
        <n x="201"/>
      </t>
    </mdx>
    <mdx n="0" f="v">
      <t c="3" si="227">
        <n x="225"/>
        <n x="418"/>
        <n x="201"/>
      </t>
    </mdx>
    <mdx n="0" f="v">
      <t c="3" si="227">
        <n x="225"/>
        <n x="391"/>
        <n x="201"/>
      </t>
    </mdx>
    <mdx n="0" f="v">
      <t c="3" si="227">
        <n x="225"/>
        <n x="399"/>
        <n x="201"/>
      </t>
    </mdx>
    <mdx n="0" f="v">
      <t c="3" si="227">
        <n x="225"/>
        <n x="400"/>
        <n x="201"/>
      </t>
    </mdx>
    <mdx n="0" f="v">
      <t c="3" si="227">
        <n x="225"/>
        <n x="401"/>
        <n x="201"/>
      </t>
    </mdx>
    <mdx n="0" f="v">
      <t c="3" si="227">
        <n x="225"/>
        <n x="402"/>
        <n x="201"/>
      </t>
    </mdx>
    <mdx n="0" f="v">
      <t c="3" si="227">
        <n x="225"/>
        <n x="277"/>
        <n x="201"/>
      </t>
    </mdx>
    <mdx n="0" f="v">
      <t c="3" si="227">
        <n x="225"/>
        <n x="417"/>
        <n x="201"/>
      </t>
    </mdx>
    <mdx n="0" f="v">
      <t c="3" si="227">
        <n x="225"/>
        <n x="419"/>
        <n x="201"/>
      </t>
    </mdx>
    <mdx n="0" f="v">
      <t c="3" si="227">
        <n x="225"/>
        <n x="420"/>
        <n x="201"/>
      </t>
    </mdx>
    <mdx n="0" f="v">
      <t c="3" si="227">
        <n x="225"/>
        <n x="301"/>
        <n x="201"/>
      </t>
    </mdx>
    <mdx n="0" f="v">
      <t c="3" si="227">
        <n x="225"/>
        <n x="299"/>
        <n x="201"/>
      </t>
    </mdx>
    <mdx n="0" f="v">
      <t c="3" si="227">
        <n x="225"/>
        <n x="297"/>
        <n x="201"/>
      </t>
    </mdx>
    <mdx n="0" f="v">
      <t c="3" si="227">
        <n x="225"/>
        <n x="421"/>
        <n x="201"/>
      </t>
    </mdx>
    <mdx n="0" f="v">
      <t c="3" si="227">
        <n x="225"/>
        <n x="329"/>
        <n x="201"/>
      </t>
    </mdx>
    <mdx n="0" f="v">
      <t c="3" si="227">
        <n x="225"/>
        <n x="411"/>
        <n x="201"/>
      </t>
    </mdx>
    <mdx n="0" f="v">
      <t c="3" si="227">
        <n x="225"/>
        <n x="403"/>
        <n x="201"/>
      </t>
    </mdx>
    <mdx n="0" f="v">
      <t c="3" si="227">
        <n x="225"/>
        <n x="412"/>
        <n x="201"/>
      </t>
    </mdx>
    <mdx n="0" f="v">
      <t c="3" si="227">
        <n x="225"/>
        <n x="413"/>
        <n x="201"/>
      </t>
    </mdx>
    <mdx n="0" f="v">
      <t c="3" si="227">
        <n x="225"/>
        <n x="414"/>
        <n x="201"/>
      </t>
    </mdx>
    <mdx n="0" f="v">
      <t c="3" si="227">
        <n x="225"/>
        <n x="415"/>
        <n x="201"/>
      </t>
    </mdx>
    <mdx n="0" f="v">
      <t c="3" si="227">
        <n x="225"/>
        <n x="416"/>
        <n x="201"/>
      </t>
    </mdx>
    <mdx n="0" f="v">
      <t c="3" si="227">
        <n x="225"/>
        <n x="427"/>
        <n x="201"/>
      </t>
    </mdx>
    <mdx n="0" f="v">
      <t c="3" si="227">
        <n x="225"/>
        <n x="428"/>
        <n x="201"/>
      </t>
    </mdx>
    <mdx n="0" f="v">
      <t c="3" si="227">
        <n x="225"/>
        <n x="328"/>
        <n x="201"/>
      </t>
    </mdx>
    <mdx n="0" f="v">
      <t c="3" si="227">
        <n x="225"/>
        <n x="429"/>
        <n x="201"/>
      </t>
    </mdx>
    <mdx n="0" f="v">
      <t c="3" si="227">
        <n x="225"/>
        <n x="430"/>
        <n x="201"/>
      </t>
    </mdx>
    <mdx n="0" f="v">
      <t c="3" si="227">
        <n x="225"/>
        <n x="431"/>
        <n x="201"/>
      </t>
    </mdx>
    <mdx n="0" f="v">
      <t c="3" si="227">
        <n x="225"/>
        <n x="432"/>
        <n x="201"/>
      </t>
    </mdx>
    <mdx n="0" f="v">
      <t c="3" si="227">
        <n x="225"/>
        <n x="422"/>
        <n x="201"/>
      </t>
    </mdx>
    <mdx n="0" f="v">
      <t c="3" si="227">
        <n x="225"/>
        <n x="423"/>
        <n x="201"/>
      </t>
    </mdx>
    <mdx n="0" f="v">
      <t c="3" si="227">
        <n x="225"/>
        <n x="424"/>
        <n x="201"/>
      </t>
    </mdx>
    <mdx n="0" f="v">
      <t c="3" si="227">
        <n x="225"/>
        <n x="425"/>
        <n x="201"/>
      </t>
    </mdx>
    <mdx n="0" f="v">
      <t c="3" si="227">
        <n x="225"/>
        <n x="348"/>
        <n x="201"/>
      </t>
    </mdx>
    <mdx n="0" f="v">
      <t c="3" si="227">
        <n x="225"/>
        <n x="327"/>
        <n x="201"/>
      </t>
    </mdx>
    <mdx n="0" f="v">
      <t c="3" si="227">
        <n x="225"/>
        <n x="426"/>
        <n x="201"/>
      </t>
    </mdx>
    <mdx n="0" f="v">
      <t c="3" si="227">
        <n x="225"/>
        <n x="434"/>
        <n x="201"/>
      </t>
    </mdx>
    <mdx n="0" f="v">
      <t c="3" si="227">
        <n x="225"/>
        <n x="433"/>
        <n x="201"/>
      </t>
    </mdx>
    <mdx n="0" f="v">
      <t c="3" si="227">
        <n x="225"/>
        <n x="442"/>
        <n x="201"/>
      </t>
    </mdx>
    <mdx n="0" f="v">
      <t c="3" si="227">
        <n x="225"/>
        <n x="443"/>
        <n x="201"/>
      </t>
    </mdx>
    <mdx n="0" f="v">
      <t c="3" si="227">
        <n x="225"/>
        <n x="444"/>
        <n x="201"/>
      </t>
    </mdx>
    <mdx n="0" f="v">
      <t c="3" si="227">
        <n x="225"/>
        <n x="445"/>
        <n x="201"/>
      </t>
    </mdx>
    <mdx n="0" f="v">
      <t c="3" si="227">
        <n x="225"/>
        <n x="446"/>
        <n x="201"/>
      </t>
    </mdx>
    <mdx n="0" f="v">
      <t c="3" si="227">
        <n x="225"/>
        <n x="452"/>
        <n x="201"/>
      </t>
    </mdx>
    <mdx n="0" f="v">
      <t c="3" si="227">
        <n x="225"/>
        <n x="276"/>
        <n x="201"/>
      </t>
    </mdx>
    <mdx n="0" f="v">
      <t c="3" si="227">
        <n x="225"/>
        <n x="453"/>
        <n x="201"/>
      </t>
    </mdx>
    <mdx n="0" f="v">
      <t c="3" si="227">
        <n x="225"/>
        <n x="454"/>
        <n x="201"/>
      </t>
    </mdx>
    <mdx n="0" f="v">
      <t c="3" si="227">
        <n x="225"/>
        <n x="455"/>
        <n x="201"/>
      </t>
    </mdx>
    <mdx n="0" f="v">
      <t c="3" si="227">
        <n x="225"/>
        <n x="456"/>
        <n x="201"/>
      </t>
    </mdx>
    <mdx n="0" f="v">
      <t c="3" si="227">
        <n x="225"/>
        <n x="435"/>
        <n x="201"/>
      </t>
    </mdx>
    <mdx n="0" f="v">
      <t c="3" si="227">
        <n x="225"/>
        <n x="436"/>
        <n x="201"/>
      </t>
    </mdx>
    <mdx n="0" f="v">
      <t c="3" si="227">
        <n x="225"/>
        <n x="437"/>
        <n x="201"/>
      </t>
    </mdx>
    <mdx n="0" f="v">
      <t c="3" si="227">
        <n x="225"/>
        <n x="294"/>
        <n x="201"/>
      </t>
    </mdx>
    <mdx n="0" f="v">
      <t c="3" si="227">
        <n x="225"/>
        <n x="293"/>
        <n x="201"/>
      </t>
    </mdx>
    <mdx n="0" f="v">
      <t c="3" si="227">
        <n x="225"/>
        <n x="461"/>
        <n x="201"/>
      </t>
    </mdx>
    <mdx n="0" f="v">
      <t c="3" si="227">
        <n x="225"/>
        <n x="462"/>
        <n x="201"/>
      </t>
    </mdx>
    <mdx n="0" f="v">
      <t c="3" si="227">
        <n x="225"/>
        <n x="463"/>
        <n x="201"/>
      </t>
    </mdx>
    <mdx n="0" f="v">
      <t c="3" si="227">
        <n x="225"/>
        <n x="346"/>
        <n x="201"/>
      </t>
    </mdx>
    <mdx n="0" f="v">
      <t c="3" si="227">
        <n x="225"/>
        <n x="464"/>
        <n x="201"/>
      </t>
    </mdx>
    <mdx n="0" f="v">
      <t c="3" si="227">
        <n x="225"/>
        <n x="465"/>
        <n x="201"/>
      </t>
    </mdx>
    <mdx n="0" f="v">
      <t c="3" si="227">
        <n x="225"/>
        <n x="438"/>
        <n x="201"/>
      </t>
    </mdx>
    <mdx n="0" f="v">
      <t c="3" si="227">
        <n x="225"/>
        <n x="350"/>
        <n x="201"/>
      </t>
    </mdx>
    <mdx n="0" f="v">
      <t c="3" si="227">
        <n x="225"/>
        <n x="439"/>
        <n x="201"/>
      </t>
    </mdx>
    <mdx n="0" f="v">
      <t c="3" si="227">
        <n x="225"/>
        <n x="440"/>
        <n x="201"/>
      </t>
    </mdx>
    <mdx n="0" f="v">
      <t c="3" si="227">
        <n x="225"/>
        <n x="441"/>
        <n x="201"/>
      </t>
    </mdx>
    <mdx n="0" f="v">
      <t c="3" si="227">
        <n x="225"/>
        <n x="447"/>
        <n x="201"/>
      </t>
    </mdx>
    <mdx n="0" f="v">
      <t c="3" si="227">
        <n x="225"/>
        <n x="466"/>
        <n x="201"/>
      </t>
    </mdx>
    <mdx n="0" f="v">
      <t c="3" si="227">
        <n x="225"/>
        <n x="467"/>
        <n x="201"/>
      </t>
    </mdx>
    <mdx n="0" f="v">
      <t c="3" si="227">
        <n x="225"/>
        <n x="474"/>
        <n x="201"/>
      </t>
    </mdx>
    <mdx n="0" f="v">
      <t c="3" si="227">
        <n x="225"/>
        <n x="459"/>
        <n x="201"/>
      </t>
    </mdx>
    <mdx n="0" f="v">
      <t c="3" si="227">
        <n x="225"/>
        <n x="448"/>
        <n x="201"/>
      </t>
    </mdx>
    <mdx n="0" f="v">
      <t c="3" si="227">
        <n x="225"/>
        <n x="449"/>
        <n x="201"/>
      </t>
    </mdx>
    <mdx n="0" f="v">
      <t c="3" si="227">
        <n x="225"/>
        <n x="450"/>
        <n x="201"/>
      </t>
    </mdx>
    <mdx n="0" f="v">
      <t c="3" si="227">
        <n x="225"/>
        <n x="451"/>
        <n x="201"/>
      </t>
    </mdx>
    <mdx n="0" f="v">
      <t c="3" si="227">
        <n x="225"/>
        <n x="457"/>
        <n x="201"/>
      </t>
    </mdx>
    <mdx n="0" f="v">
      <t c="3" si="227">
        <n x="225"/>
        <n x="458"/>
        <n x="201"/>
      </t>
    </mdx>
    <mdx n="0" f="v">
      <t c="3" si="227">
        <n x="225"/>
        <n x="473"/>
        <n x="201"/>
      </t>
    </mdx>
    <mdx n="0" f="v">
      <t c="3" si="227">
        <n x="225"/>
        <n x="475"/>
        <n x="201"/>
      </t>
    </mdx>
    <mdx n="0" f="v">
      <t c="3" si="227">
        <n x="225"/>
        <n x="476"/>
        <n x="201"/>
      </t>
    </mdx>
    <mdx n="0" f="v">
      <t c="3" si="227">
        <n x="225"/>
        <n x="472"/>
        <n x="201"/>
      </t>
    </mdx>
    <mdx n="0" f="v">
      <t c="3" si="227">
        <n x="225"/>
        <n x="460"/>
        <n x="201"/>
      </t>
    </mdx>
    <mdx n="0" f="v">
      <t c="3" si="227">
        <n x="225"/>
        <n x="468"/>
        <n x="201"/>
      </t>
    </mdx>
    <mdx n="0" f="v">
      <t c="3" si="227">
        <n x="225"/>
        <n x="469"/>
        <n x="201"/>
      </t>
    </mdx>
    <mdx n="0" f="v">
      <t c="3" si="227">
        <n x="225"/>
        <n x="470"/>
        <n x="201"/>
      </t>
    </mdx>
    <mdx n="0" f="v">
      <t c="3" si="227">
        <n x="225"/>
        <n x="471"/>
        <n x="201"/>
      </t>
    </mdx>
    <mdx n="0" f="v">
      <t c="3" si="227">
        <n x="225"/>
        <n x="480"/>
        <n x="201"/>
      </t>
    </mdx>
    <mdx n="0" f="v">
      <t c="3" si="227">
        <n x="225"/>
        <n x="481"/>
        <n x="201"/>
      </t>
    </mdx>
    <mdx n="0" f="v">
      <t c="3" si="227">
        <n x="225"/>
        <n x="477"/>
        <n x="201"/>
      </t>
    </mdx>
    <mdx n="0" f="v">
      <t c="3" si="227">
        <n x="225"/>
        <n x="478"/>
        <n x="201"/>
      </t>
    </mdx>
    <mdx n="0" f="v">
      <t c="3" si="227">
        <n x="225"/>
        <n x="479"/>
        <n x="201"/>
      </t>
    </mdx>
    <mdx n="0" f="v">
      <t c="3" si="227">
        <n x="225"/>
        <n x="487"/>
        <n x="201"/>
      </t>
    </mdx>
    <mdx n="0" f="v">
      <t c="3" si="227">
        <n x="225"/>
        <n x="488"/>
        <n x="201"/>
      </t>
    </mdx>
    <mdx n="0" f="v">
      <t c="3" si="227">
        <n x="225"/>
        <n x="489"/>
        <n x="201"/>
      </t>
    </mdx>
    <mdx n="0" f="v">
      <t c="3" si="227">
        <n x="225"/>
        <n x="482"/>
        <n x="201"/>
      </t>
    </mdx>
    <mdx n="0" f="v">
      <t c="3" si="227">
        <n x="225"/>
        <n x="490"/>
        <n x="201"/>
      </t>
    </mdx>
    <mdx n="0" f="v">
      <t c="3" si="227">
        <n x="225"/>
        <n x="483"/>
        <n x="201"/>
      </t>
    </mdx>
    <mdx n="0" f="v">
      <t c="3" si="227">
        <n x="225"/>
        <n x="484"/>
        <n x="201"/>
      </t>
    </mdx>
    <mdx n="0" f="v">
      <t c="3" si="227">
        <n x="225"/>
        <n x="485"/>
        <n x="201"/>
      </t>
    </mdx>
    <mdx n="0" f="v">
      <t c="3" si="227">
        <n x="225"/>
        <n x="486"/>
        <n x="201"/>
      </t>
    </mdx>
    <mdx n="0" f="v">
      <t c="3" si="227">
        <n x="225"/>
        <n x="496"/>
        <n x="201"/>
      </t>
    </mdx>
    <mdx n="0" f="v">
      <t c="3" si="227">
        <n x="225"/>
        <n x="491"/>
        <n x="201"/>
      </t>
    </mdx>
    <mdx n="0" f="v">
      <t c="3" si="227">
        <n x="225"/>
        <n x="495"/>
        <n x="201"/>
      </t>
    </mdx>
    <mdx n="0" f="v">
      <t c="3" si="227">
        <n x="225"/>
        <n x="500"/>
        <n x="201"/>
      </t>
    </mdx>
    <mdx n="0" f="v">
      <t c="3" si="227">
        <n x="225"/>
        <n x="492"/>
        <n x="201"/>
      </t>
    </mdx>
    <mdx n="0" f="v">
      <t c="3" si="227">
        <n x="225"/>
        <n x="493"/>
        <n x="201"/>
      </t>
    </mdx>
    <mdx n="0" f="v">
      <t c="3" si="227">
        <n x="225"/>
        <n x="501"/>
        <n x="201"/>
      </t>
    </mdx>
    <mdx n="0" f="v">
      <t c="3" si="227">
        <n x="225"/>
        <n x="502"/>
        <n x="201"/>
      </t>
    </mdx>
    <mdx n="0" f="v">
      <t c="3" si="227">
        <n x="225"/>
        <n x="503"/>
        <n x="201"/>
      </t>
    </mdx>
    <mdx n="0" f="v">
      <t c="3" si="227">
        <n x="225"/>
        <n x="494"/>
        <n x="201"/>
      </t>
    </mdx>
    <mdx n="0" f="v">
      <t c="3" si="227">
        <n x="225"/>
        <n x="497"/>
        <n x="201"/>
      </t>
    </mdx>
    <mdx n="0" f="v">
      <t c="3" si="227">
        <n x="225"/>
        <n x="498"/>
        <n x="201"/>
      </t>
    </mdx>
    <mdx n="0" f="v">
      <t c="3" si="227">
        <n x="225"/>
        <n x="499"/>
        <n x="201"/>
      </t>
    </mdx>
    <mdx n="0" f="v">
      <t c="3" si="227">
        <n x="225"/>
        <n x="508"/>
        <n x="201"/>
      </t>
    </mdx>
    <mdx n="0" f="v">
      <t c="3" si="227">
        <n x="225"/>
        <n x="509"/>
        <n x="201"/>
      </t>
    </mdx>
    <mdx n="0" f="v">
      <t c="3" si="227">
        <n x="225"/>
        <n x="504"/>
        <n x="201"/>
      </t>
    </mdx>
    <mdx n="0" f="v">
      <t c="3" si="227">
        <n x="225"/>
        <n x="505"/>
        <n x="201"/>
      </t>
    </mdx>
    <mdx n="0" f="v">
      <t c="3" si="227">
        <n x="225"/>
        <n x="506"/>
        <n x="201"/>
      </t>
    </mdx>
    <mdx n="0" f="v">
      <t c="3" si="227">
        <n x="225"/>
        <n x="513"/>
        <n x="201"/>
      </t>
    </mdx>
    <mdx n="0" f="v">
      <t c="3" si="227">
        <n x="225"/>
        <n x="507"/>
        <n x="201"/>
      </t>
    </mdx>
    <mdx n="0" f="v">
      <t c="3" si="227">
        <n x="225"/>
        <n x="514"/>
        <n x="201"/>
      </t>
    </mdx>
    <mdx n="0" f="v">
      <t c="3" si="227">
        <n x="225"/>
        <n x="515"/>
        <n x="201"/>
      </t>
    </mdx>
    <mdx n="0" f="v">
      <t c="3" si="227">
        <n x="225"/>
        <n x="516"/>
        <n x="201"/>
      </t>
    </mdx>
    <mdx n="0" f="v">
      <t c="3" si="227">
        <n x="225"/>
        <n x="510"/>
        <n x="201"/>
      </t>
    </mdx>
    <mdx n="0" f="v">
      <t c="3" si="227">
        <n x="225"/>
        <n x="511"/>
        <n x="201"/>
      </t>
    </mdx>
    <mdx n="0" f="v">
      <t c="3" si="227">
        <n x="225"/>
        <n x="512"/>
        <n x="201"/>
      </t>
    </mdx>
    <mdx n="0" f="v">
      <t c="3" si="227">
        <n x="225"/>
        <n x="519"/>
        <n x="201"/>
      </t>
    </mdx>
    <mdx n="0" f="v">
      <t c="3" si="227">
        <n x="225"/>
        <n x="520"/>
        <n x="201"/>
      </t>
    </mdx>
    <mdx n="0" f="v">
      <t c="3" si="227">
        <n x="225"/>
        <n x="521"/>
        <n x="201"/>
      </t>
    </mdx>
    <mdx n="0" f="v">
      <t c="3" si="227">
        <n x="225"/>
        <n x="517"/>
        <n x="201"/>
      </t>
    </mdx>
    <mdx n="0" f="v">
      <t c="3" si="227">
        <n x="225"/>
        <n x="518"/>
        <n x="201"/>
      </t>
    </mdx>
    <mdx n="0" f="v">
      <t c="3" si="227">
        <n x="225"/>
        <n x="528"/>
        <n x="201"/>
      </t>
    </mdx>
    <mdx n="0" f="v">
      <t c="3" si="227">
        <n x="225"/>
        <n x="525"/>
        <n x="201"/>
      </t>
    </mdx>
    <mdx n="0" f="v">
      <t c="3" si="227">
        <n x="225"/>
        <n x="526"/>
        <n x="201"/>
      </t>
    </mdx>
    <mdx n="0" f="v">
      <t c="3" si="227">
        <n x="225"/>
        <n x="522"/>
        <n x="201"/>
      </t>
    </mdx>
    <mdx n="0" f="v">
      <t c="3" si="227">
        <n x="225"/>
        <n x="523"/>
        <n x="201"/>
      </t>
    </mdx>
    <mdx n="0" f="v">
      <t c="3" si="227">
        <n x="225"/>
        <n x="529"/>
        <n x="201"/>
      </t>
    </mdx>
    <mdx n="0" f="v">
      <t c="3" si="227">
        <n x="225"/>
        <n x="531"/>
        <n x="201"/>
      </t>
    </mdx>
    <mdx n="0" f="v">
      <t c="3" si="227">
        <n x="225"/>
        <n x="524"/>
        <n x="201"/>
      </t>
    </mdx>
    <mdx n="0" f="v">
      <t c="3" si="227">
        <n x="225"/>
        <n x="527"/>
        <n x="201"/>
      </t>
    </mdx>
    <mdx n="0" f="v">
      <t c="3" si="227">
        <n x="225"/>
        <n x="532"/>
        <n x="201"/>
      </t>
    </mdx>
    <mdx n="0" f="v">
      <t c="3" si="227">
        <n x="225"/>
        <n x="530"/>
        <n x="201"/>
      </t>
    </mdx>
    <mdx n="0" f="v">
      <t c="3" si="227">
        <n x="225"/>
        <n x="533"/>
        <n x="201"/>
      </t>
    </mdx>
    <mdx n="0" f="v">
      <t c="3" si="227">
        <n x="225"/>
        <n x="536"/>
        <n x="201"/>
      </t>
    </mdx>
    <mdx n="0" f="v">
      <t c="3" si="227">
        <n x="225"/>
        <n x="537"/>
        <n x="201"/>
      </t>
    </mdx>
    <mdx n="0" f="v">
      <t c="3" si="227">
        <n x="225"/>
        <n x="534"/>
        <n x="201"/>
      </t>
    </mdx>
    <mdx n="0" f="v">
      <t c="3" si="227">
        <n x="225"/>
        <n x="535"/>
        <n x="201"/>
      </t>
    </mdx>
    <mdx n="0" f="v">
      <t c="3" si="227">
        <n x="225"/>
        <n x="540"/>
        <n x="201"/>
      </t>
    </mdx>
    <mdx n="0" f="v">
      <t c="3" si="227">
        <n x="225"/>
        <n x="539"/>
        <n x="201"/>
      </t>
    </mdx>
    <mdx n="0" f="v">
      <t c="3" si="227">
        <n x="225"/>
        <n x="538"/>
        <n x="201"/>
      </t>
    </mdx>
    <mdx n="0" f="v">
      <t c="3" si="227">
        <n x="225"/>
        <n x="543"/>
        <n x="201"/>
      </t>
    </mdx>
    <mdx n="0" f="v">
      <t c="3" si="227">
        <n x="225"/>
        <n x="542"/>
        <n x="201"/>
      </t>
    </mdx>
    <mdx n="0" f="v">
      <t c="3" si="227">
        <n x="225"/>
        <n x="541"/>
        <n x="201"/>
      </t>
    </mdx>
    <mdx n="0" f="v">
      <t c="3" si="227">
        <n x="225"/>
        <n x="545"/>
        <n x="201"/>
      </t>
    </mdx>
    <mdx n="0" f="v">
      <t c="3" si="227">
        <n x="225"/>
        <n x="544"/>
        <n x="201"/>
      </t>
    </mdx>
    <mdx n="0" f="v">
      <t c="3" si="227">
        <n x="225"/>
        <n x="546"/>
        <n x="201"/>
      </t>
    </mdx>
    <mdx n="0" f="v">
      <t c="3" si="227">
        <n x="225"/>
        <n x="272"/>
        <n x="202"/>
      </t>
    </mdx>
    <mdx n="0" f="v">
      <t c="3" si="227">
        <n x="225"/>
        <n x="273"/>
        <n x="202"/>
      </t>
    </mdx>
    <mdx n="0" f="v">
      <t c="3" si="227">
        <n x="225"/>
        <n x="271"/>
        <n x="202"/>
      </t>
    </mdx>
    <mdx n="0" f="v">
      <t c="3" si="227">
        <n x="225"/>
        <n x="270"/>
        <n x="202"/>
      </t>
    </mdx>
    <mdx n="0" f="v">
      <t c="3" si="227">
        <n x="225"/>
        <n x="268"/>
        <n x="202"/>
      </t>
    </mdx>
    <mdx n="0" f="v">
      <t c="3" si="227">
        <n x="225"/>
        <n x="355"/>
        <n x="202"/>
      </t>
    </mdx>
    <mdx n="0" f="v">
      <t c="3" si="227">
        <n x="225"/>
        <n x="356"/>
        <n x="202"/>
      </t>
    </mdx>
    <mdx n="0" f="v">
      <t c="3" si="227">
        <n x="225"/>
        <n x="357"/>
        <n x="202"/>
      </t>
    </mdx>
    <mdx n="0" f="v">
      <t c="3" si="227">
        <n x="225"/>
        <n x="358"/>
        <n x="202"/>
      </t>
    </mdx>
    <mdx n="0" f="v">
      <t c="3" si="227">
        <n x="225"/>
        <n x="359"/>
        <n x="202"/>
      </t>
    </mdx>
    <mdx n="0" f="v">
      <t c="3" si="227">
        <n x="225"/>
        <n x="360"/>
        <n x="202"/>
      </t>
    </mdx>
    <mdx n="0" f="v">
      <t c="3" si="227">
        <n x="225"/>
        <n x="361"/>
        <n x="202"/>
      </t>
    </mdx>
    <mdx n="0" f="v">
      <t c="3" si="227">
        <n x="225"/>
        <n x="267"/>
        <n x="202"/>
      </t>
    </mdx>
    <mdx n="0" f="v">
      <t c="3" si="227">
        <n x="225"/>
        <n x="266"/>
        <n x="202"/>
      </t>
    </mdx>
    <mdx n="0" f="v">
      <t c="3" si="227">
        <n x="225"/>
        <n x="265"/>
        <n x="202"/>
      </t>
    </mdx>
    <mdx n="0" f="v">
      <t c="3" si="227">
        <n x="225"/>
        <n x="264"/>
        <n x="202"/>
      </t>
    </mdx>
    <mdx n="0" f="v">
      <t c="3" si="227">
        <n x="225"/>
        <n x="263"/>
        <n x="202"/>
      </t>
    </mdx>
    <mdx n="0" f="v">
      <t c="3" si="227">
        <n x="225"/>
        <n x="262"/>
        <n x="202"/>
      </t>
    </mdx>
    <mdx n="0" f="v">
      <t c="3" si="227">
        <n x="225"/>
        <n x="261"/>
        <n x="202"/>
      </t>
    </mdx>
    <mdx n="0" f="v">
      <t c="3" si="227">
        <n x="225"/>
        <n x="260"/>
        <n x="202"/>
      </t>
    </mdx>
    <mdx n="0" f="v">
      <t c="3" si="227">
        <n x="225"/>
        <n x="259"/>
        <n x="202"/>
      </t>
    </mdx>
    <mdx n="0" f="v">
      <t c="3" si="227">
        <n x="225"/>
        <n x="258"/>
        <n x="202"/>
      </t>
    </mdx>
    <mdx n="0" f="v">
      <t c="3" si="227">
        <n x="225"/>
        <n x="257"/>
        <n x="202"/>
      </t>
    </mdx>
    <mdx n="0" f="v">
      <t c="3" si="227">
        <n x="225"/>
        <n x="256"/>
        <n x="202"/>
      </t>
    </mdx>
    <mdx n="0" f="v">
      <t c="3" si="227">
        <n x="225"/>
        <n x="373"/>
        <n x="202"/>
      </t>
    </mdx>
    <mdx n="0" f="v">
      <t c="3" si="227">
        <n x="225"/>
        <n x="374"/>
        <n x="202"/>
      </t>
    </mdx>
    <mdx n="0" f="v">
      <t c="3" si="227">
        <n x="225"/>
        <n x="375"/>
        <n x="202"/>
      </t>
    </mdx>
    <mdx n="0" f="v">
      <t c="3" si="227">
        <n x="225"/>
        <n x="376"/>
        <n x="202"/>
      </t>
    </mdx>
    <mdx n="0" f="v">
      <t c="3" si="227">
        <n x="225"/>
        <n x="377"/>
        <n x="202"/>
      </t>
    </mdx>
    <mdx n="0" f="v">
      <t c="3" si="227">
        <n x="225"/>
        <n x="311"/>
        <n x="202"/>
      </t>
    </mdx>
    <mdx n="0" f="v">
      <t c="3" si="227">
        <n x="225"/>
        <n x="378"/>
        <n x="202"/>
      </t>
    </mdx>
    <mdx n="0" f="v">
      <t c="3" si="227">
        <n x="225"/>
        <n x="379"/>
        <n x="202"/>
      </t>
    </mdx>
    <mdx n="0" f="v">
      <t c="3" si="227">
        <n x="225"/>
        <n x="380"/>
        <n x="202"/>
      </t>
    </mdx>
    <mdx n="0" f="v">
      <t c="3" si="227">
        <n x="225"/>
        <n x="381"/>
        <n x="202"/>
      </t>
    </mdx>
    <mdx n="0" f="v">
      <t c="3" si="227">
        <n x="225"/>
        <n x="382"/>
        <n x="202"/>
      </t>
    </mdx>
    <mdx n="0" f="v">
      <t c="3" si="227">
        <n x="225"/>
        <n x="304"/>
        <n x="202"/>
      </t>
    </mdx>
    <mdx n="0" f="v">
      <t c="3" si="227">
        <n x="225"/>
        <n x="254"/>
        <n x="202"/>
      </t>
    </mdx>
    <mdx n="0" f="v">
      <t c="3" si="227">
        <n x="225"/>
        <n x="283"/>
        <n x="202"/>
      </t>
    </mdx>
    <mdx n="0" f="v">
      <t c="3" si="227">
        <n x="225"/>
        <n x="547"/>
        <n x="202"/>
      </t>
    </mdx>
    <mdx n="0" f="v">
      <t c="3" si="227">
        <n x="225"/>
        <n x="362"/>
        <n x="202"/>
      </t>
    </mdx>
    <mdx n="0" f="v">
      <t c="3" si="227">
        <n x="225"/>
        <n x="363"/>
        <n x="202"/>
      </t>
    </mdx>
    <mdx n="0" f="v">
      <t c="3" si="227">
        <n x="225"/>
        <n x="364"/>
        <n x="202"/>
      </t>
    </mdx>
    <mdx n="0" f="v">
      <t c="3" si="227">
        <n x="225"/>
        <n x="548"/>
        <n x="202"/>
      </t>
    </mdx>
    <mdx n="0" f="v">
      <t c="3" si="227">
        <n x="225"/>
        <n x="365"/>
        <n x="202"/>
      </t>
    </mdx>
    <mdx n="0" f="v">
      <t c="3" si="227">
        <n x="225"/>
        <n x="366"/>
        <n x="202"/>
      </t>
    </mdx>
    <mdx n="0" f="v">
      <t c="3" si="227">
        <n x="225"/>
        <n x="367"/>
        <n x="202"/>
      </t>
    </mdx>
    <mdx n="0" f="v">
      <t c="3" si="227">
        <n x="225"/>
        <n x="368"/>
        <n x="202"/>
      </t>
    </mdx>
    <mdx n="0" f="v">
      <t c="3" si="227">
        <n x="225"/>
        <n x="369"/>
        <n x="202"/>
      </t>
    </mdx>
    <mdx n="0" f="v">
      <t c="3" si="227">
        <n x="225"/>
        <n x="307"/>
        <n x="202"/>
      </t>
    </mdx>
    <mdx n="0" f="v">
      <t c="3" si="227">
        <n x="225"/>
        <n x="370"/>
        <n x="202"/>
      </t>
    </mdx>
    <mdx n="0" f="v">
      <t c="3" si="227">
        <n x="225"/>
        <n x="371"/>
        <n x="202"/>
      </t>
    </mdx>
    <mdx n="0" f="v">
      <t c="3" si="227">
        <n x="225"/>
        <n x="372"/>
        <n x="202"/>
      </t>
    </mdx>
    <mdx n="0" f="v">
      <t c="3" si="227">
        <n x="225"/>
        <n x="392"/>
        <n x="202"/>
      </t>
    </mdx>
    <mdx n="0" f="v">
      <t c="3" si="227">
        <n x="225"/>
        <n x="394"/>
        <n x="202"/>
      </t>
    </mdx>
    <mdx n="0" f="v">
      <t c="3" si="227">
        <n x="225"/>
        <n x="395"/>
        <n x="202"/>
      </t>
    </mdx>
    <mdx n="0" f="v">
      <t c="3" si="227">
        <n x="225"/>
        <n x="278"/>
        <n x="202"/>
      </t>
    </mdx>
    <mdx n="0" f="v">
      <t c="3" si="227">
        <n x="225"/>
        <n x="396"/>
        <n x="202"/>
      </t>
    </mdx>
    <mdx n="0" f="v">
      <t c="3" si="227">
        <n x="225"/>
        <n x="397"/>
        <n x="202"/>
      </t>
    </mdx>
    <mdx n="0" f="v">
      <t c="3" si="227">
        <n x="225"/>
        <n x="398"/>
        <n x="202"/>
      </t>
    </mdx>
    <mdx n="0" f="v">
      <t c="3" si="227">
        <n x="225"/>
        <n x="404"/>
        <n x="202"/>
      </t>
    </mdx>
    <mdx n="0" f="v">
      <t c="3" si="227">
        <n x="225"/>
        <n x="383"/>
        <n x="202"/>
      </t>
    </mdx>
    <mdx n="0" f="v">
      <t c="3" si="227">
        <n x="225"/>
        <n x="384"/>
        <n x="202"/>
      </t>
    </mdx>
    <mdx n="0" f="v">
      <t c="3" si="227">
        <n x="225"/>
        <n x="385"/>
        <n x="202"/>
      </t>
    </mdx>
    <mdx n="0" f="v">
      <t c="3" si="227">
        <n x="225"/>
        <n x="386"/>
        <n x="202"/>
      </t>
    </mdx>
    <mdx n="0" f="v">
      <t c="3" si="227">
        <n x="225"/>
        <n x="387"/>
        <n x="202"/>
      </t>
    </mdx>
    <mdx n="0" f="v">
      <t c="3" si="227">
        <n x="225"/>
        <n x="388"/>
        <n x="202"/>
      </t>
    </mdx>
    <mdx n="0" f="v">
      <t c="3" si="227">
        <n x="225"/>
        <n x="389"/>
        <n x="202"/>
      </t>
    </mdx>
    <mdx n="0" f="v">
      <t c="3" si="227">
        <n x="225"/>
        <n x="390"/>
        <n x="202"/>
      </t>
    </mdx>
    <mdx n="0" f="v">
      <t c="3" si="227">
        <n x="225"/>
        <n x="405"/>
        <n x="202"/>
      </t>
    </mdx>
    <mdx n="0" f="v">
      <t c="3" si="227">
        <n x="225"/>
        <n x="406"/>
        <n x="202"/>
      </t>
    </mdx>
    <mdx n="0" f="v">
      <t c="3" si="227">
        <n x="225"/>
        <n x="407"/>
        <n x="202"/>
      </t>
    </mdx>
    <mdx n="0" f="v">
      <t c="3" si="227">
        <n x="225"/>
        <n x="408"/>
        <n x="202"/>
      </t>
    </mdx>
    <mdx n="0" f="v">
      <t c="3" si="227">
        <n x="225"/>
        <n x="409"/>
        <n x="202"/>
      </t>
    </mdx>
    <mdx n="0" f="v">
      <t c="3" si="227">
        <n x="225"/>
        <n x="410"/>
        <n x="202"/>
      </t>
    </mdx>
    <mdx n="0" f="v">
      <t c="3" si="227">
        <n x="225"/>
        <n x="419"/>
        <n x="202"/>
      </t>
    </mdx>
    <mdx n="0" f="v">
      <t c="3" si="227">
        <n x="225"/>
        <n x="391"/>
        <n x="202"/>
      </t>
    </mdx>
    <mdx n="0" f="v">
      <t c="3" si="227">
        <n x="225"/>
        <n x="399"/>
        <n x="202"/>
      </t>
    </mdx>
    <mdx n="0" f="v">
      <t c="3" si="227">
        <n x="225"/>
        <n x="400"/>
        <n x="202"/>
      </t>
    </mdx>
    <mdx n="0" f="v">
      <t c="3" si="227">
        <n x="225"/>
        <n x="401"/>
        <n x="202"/>
      </t>
    </mdx>
    <mdx n="0" f="v">
      <t c="3" si="227">
        <n x="225"/>
        <n x="402"/>
        <n x="202"/>
      </t>
    </mdx>
    <mdx n="0" f="v">
      <t c="3" si="227">
        <n x="225"/>
        <n x="277"/>
        <n x="202"/>
      </t>
    </mdx>
    <mdx n="0" f="v">
      <t c="3" si="227">
        <n x="225"/>
        <n x="417"/>
        <n x="202"/>
      </t>
    </mdx>
    <mdx n="0" f="v">
      <t c="3" si="227">
        <n x="225"/>
        <n x="418"/>
        <n x="202"/>
      </t>
    </mdx>
    <mdx n="0" f="v">
      <t c="3" si="227">
        <n x="225"/>
        <n x="329"/>
        <n x="202"/>
      </t>
    </mdx>
    <mdx n="0" f="v">
      <t c="3" si="227">
        <n x="225"/>
        <n x="420"/>
        <n x="202"/>
      </t>
    </mdx>
    <mdx n="0" f="v">
      <t c="3" si="227">
        <n x="225"/>
        <n x="301"/>
        <n x="202"/>
      </t>
    </mdx>
    <mdx n="0" f="v">
      <t c="3" si="227">
        <n x="225"/>
        <n x="299"/>
        <n x="202"/>
      </t>
    </mdx>
    <mdx n="0" f="v">
      <t c="3" si="227">
        <n x="225"/>
        <n x="297"/>
        <n x="202"/>
      </t>
    </mdx>
    <mdx n="0" f="v">
      <t c="3" si="227">
        <n x="225"/>
        <n x="421"/>
        <n x="202"/>
      </t>
    </mdx>
    <mdx n="0" f="v">
      <t c="3" si="227">
        <n x="225"/>
        <n x="411"/>
        <n x="202"/>
      </t>
    </mdx>
    <mdx n="0" f="v">
      <t c="3" si="227">
        <n x="225"/>
        <n x="403"/>
        <n x="202"/>
      </t>
    </mdx>
    <mdx n="0" f="v">
      <t c="3" si="227">
        <n x="225"/>
        <n x="412"/>
        <n x="202"/>
      </t>
    </mdx>
    <mdx n="0" f="v">
      <t c="3" si="227">
        <n x="225"/>
        <n x="413"/>
        <n x="202"/>
      </t>
    </mdx>
    <mdx n="0" f="v">
      <t c="3" si="227">
        <n x="225"/>
        <n x="414"/>
        <n x="202"/>
      </t>
    </mdx>
    <mdx n="0" f="v">
      <t c="3" si="227">
        <n x="225"/>
        <n x="415"/>
        <n x="202"/>
      </t>
    </mdx>
    <mdx n="0" f="v">
      <t c="3" si="227">
        <n x="225"/>
        <n x="416"/>
        <n x="202"/>
      </t>
    </mdx>
    <mdx n="0" f="v">
      <t c="3" si="227">
        <n x="225"/>
        <n x="427"/>
        <n x="202"/>
      </t>
    </mdx>
    <mdx n="0" f="v">
      <t c="3" si="227">
        <n x="225"/>
        <n x="428"/>
        <n x="202"/>
      </t>
    </mdx>
    <mdx n="0" f="v">
      <t c="3" si="227">
        <n x="225"/>
        <n x="328"/>
        <n x="202"/>
      </t>
    </mdx>
    <mdx n="0" f="v">
      <t c="3" si="227">
        <n x="225"/>
        <n x="429"/>
        <n x="202"/>
      </t>
    </mdx>
    <mdx n="0" f="v">
      <t c="3" si="227">
        <n x="225"/>
        <n x="430"/>
        <n x="202"/>
      </t>
    </mdx>
    <mdx n="0" f="v">
      <t c="3" si="227">
        <n x="225"/>
        <n x="431"/>
        <n x="202"/>
      </t>
    </mdx>
    <mdx n="0" f="v">
      <t c="3" si="227">
        <n x="225"/>
        <n x="432"/>
        <n x="202"/>
      </t>
    </mdx>
    <mdx n="0" f="v">
      <t c="3" si="227">
        <n x="225"/>
        <n x="422"/>
        <n x="202"/>
      </t>
    </mdx>
    <mdx n="0" f="v">
      <t c="3" si="227">
        <n x="225"/>
        <n x="423"/>
        <n x="202"/>
      </t>
    </mdx>
    <mdx n="0" f="v">
      <t c="3" si="227">
        <n x="225"/>
        <n x="424"/>
        <n x="202"/>
      </t>
    </mdx>
    <mdx n="0" f="v">
      <t c="3" si="227">
        <n x="225"/>
        <n x="425"/>
        <n x="202"/>
      </t>
    </mdx>
    <mdx n="0" f="v">
      <t c="3" si="227">
        <n x="225"/>
        <n x="348"/>
        <n x="202"/>
      </t>
    </mdx>
    <mdx n="0" f="v">
      <t c="3" si="227">
        <n x="225"/>
        <n x="327"/>
        <n x="202"/>
      </t>
    </mdx>
    <mdx n="0" f="v">
      <t c="3" si="227">
        <n x="225"/>
        <n x="426"/>
        <n x="202"/>
      </t>
    </mdx>
    <mdx n="0" f="v">
      <t c="3" si="227">
        <n x="225"/>
        <n x="434"/>
        <n x="202"/>
      </t>
    </mdx>
    <mdx n="0" f="v">
      <t c="3" si="227">
        <n x="225"/>
        <n x="276"/>
        <n x="202"/>
      </t>
    </mdx>
    <mdx n="0" f="v">
      <t c="3" si="227">
        <n x="225"/>
        <n x="453"/>
        <n x="202"/>
      </t>
    </mdx>
    <mdx n="0" f="v">
      <t c="3" si="227">
        <n x="225"/>
        <n x="454"/>
        <n x="202"/>
      </t>
    </mdx>
    <mdx n="0" f="v">
      <t c="3" si="227">
        <n x="225"/>
        <n x="433"/>
        <n x="202"/>
      </t>
    </mdx>
    <mdx n="0" f="v">
      <t c="3" si="227">
        <n x="225"/>
        <n x="442"/>
        <n x="202"/>
      </t>
    </mdx>
    <mdx n="0" f="v">
      <t c="3" si="227">
        <n x="225"/>
        <n x="443"/>
        <n x="202"/>
      </t>
    </mdx>
    <mdx n="0" f="v">
      <t c="3" si="227">
        <n x="225"/>
        <n x="444"/>
        <n x="202"/>
      </t>
    </mdx>
    <mdx n="0" f="v">
      <t c="3" si="227">
        <n x="225"/>
        <n x="445"/>
        <n x="202"/>
      </t>
    </mdx>
    <mdx n="0" f="v">
      <t c="3" si="227">
        <n x="225"/>
        <n x="446"/>
        <n x="202"/>
      </t>
    </mdx>
    <mdx n="0" f="v">
      <t c="3" si="227">
        <n x="225"/>
        <n x="455"/>
        <n x="202"/>
      </t>
    </mdx>
    <mdx n="0" f="v">
      <t c="3" si="227">
        <n x="225"/>
        <n x="452"/>
        <n x="202"/>
      </t>
    </mdx>
    <mdx n="0" f="v">
      <t c="3" si="227">
        <n x="225"/>
        <n x="456"/>
        <n x="202"/>
      </t>
    </mdx>
    <mdx n="0" f="v">
      <t c="3" si="227">
        <n x="225"/>
        <n x="326"/>
        <n x="202"/>
      </t>
    </mdx>
    <mdx n="0" f="v">
      <t c="3" si="227">
        <n x="225"/>
        <n x="435"/>
        <n x="202"/>
      </t>
    </mdx>
    <mdx n="0" f="v">
      <t c="3" si="227">
        <n x="225"/>
        <n x="436"/>
        <n x="202"/>
      </t>
    </mdx>
    <mdx n="0" f="v">
      <t c="3" si="227">
        <n x="225"/>
        <n x="437"/>
        <n x="202"/>
      </t>
    </mdx>
    <mdx n="0" f="v">
      <t c="3" si="227">
        <n x="225"/>
        <n x="294"/>
        <n x="202"/>
      </t>
    </mdx>
    <mdx n="0" f="v">
      <t c="3" si="227">
        <n x="225"/>
        <n x="293"/>
        <n x="202"/>
      </t>
    </mdx>
    <mdx n="0" f="v">
      <t c="3" si="227">
        <n x="225"/>
        <n x="464"/>
        <n x="202"/>
      </t>
    </mdx>
    <mdx n="0" f="v">
      <t c="3" si="227">
        <n x="225"/>
        <n x="465"/>
        <n x="202"/>
      </t>
    </mdx>
    <mdx n="0" f="v">
      <t c="3" si="227">
        <n x="225"/>
        <n x="466"/>
        <n x="202"/>
      </t>
    </mdx>
    <mdx n="0" f="v">
      <t c="3" si="227">
        <n x="225"/>
        <n x="473"/>
        <n x="202"/>
      </t>
    </mdx>
    <mdx n="0" f="v">
      <t c="3" si="227">
        <n x="225"/>
        <n x="438"/>
        <n x="202"/>
      </t>
    </mdx>
    <mdx n="0" f="v">
      <t c="3" si="227">
        <n x="225"/>
        <n x="350"/>
        <n x="202"/>
      </t>
    </mdx>
    <mdx n="0" f="v">
      <t c="3" si="227">
        <n x="225"/>
        <n x="439"/>
        <n x="202"/>
      </t>
    </mdx>
    <mdx n="0" f="v">
      <t c="3" si="227">
        <n x="225"/>
        <n x="440"/>
        <n x="202"/>
      </t>
    </mdx>
    <mdx n="0" f="v">
      <t c="3" si="227">
        <n x="225"/>
        <n x="441"/>
        <n x="202"/>
      </t>
    </mdx>
    <mdx n="0" f="v">
      <t c="3" si="227">
        <n x="225"/>
        <n x="447"/>
        <n x="202"/>
      </t>
    </mdx>
    <mdx n="0" f="v">
      <t c="3" si="227">
        <n x="225"/>
        <n x="346"/>
        <n x="202"/>
      </t>
    </mdx>
    <mdx n="0" f="v">
      <t c="3" si="227">
        <n x="225"/>
        <n x="467"/>
        <n x="202"/>
      </t>
    </mdx>
    <mdx n="0" f="v">
      <t c="3" si="227">
        <n x="225"/>
        <n x="461"/>
        <n x="202"/>
      </t>
    </mdx>
    <mdx n="0" f="v">
      <t c="3" si="227">
        <n x="225"/>
        <n x="462"/>
        <n x="202"/>
      </t>
    </mdx>
    <mdx n="0" f="v">
      <t c="3" si="227">
        <n x="225"/>
        <n x="463"/>
        <n x="202"/>
      </t>
    </mdx>
    <mdx n="0" f="v">
      <t c="3" si="227">
        <n x="225"/>
        <n x="459"/>
        <n x="202"/>
      </t>
    </mdx>
    <mdx n="0" f="v">
      <t c="3" si="227">
        <n x="225"/>
        <n x="448"/>
        <n x="202"/>
      </t>
    </mdx>
    <mdx n="0" f="v">
      <t c="3" si="227">
        <n x="225"/>
        <n x="449"/>
        <n x="202"/>
      </t>
    </mdx>
    <mdx n="0" f="v">
      <t c="3" si="227">
        <n x="225"/>
        <n x="450"/>
        <n x="202"/>
      </t>
    </mdx>
    <mdx n="0" f="v">
      <t c="3" si="227">
        <n x="225"/>
        <n x="451"/>
        <n x="202"/>
      </t>
    </mdx>
    <mdx n="0" f="v">
      <t c="3" si="227">
        <n x="225"/>
        <n x="457"/>
        <n x="202"/>
      </t>
    </mdx>
    <mdx n="0" f="v">
      <t c="3" si="227">
        <n x="225"/>
        <n x="458"/>
        <n x="202"/>
      </t>
    </mdx>
    <mdx n="0" f="v">
      <t c="3" si="227">
        <n x="225"/>
        <n x="474"/>
        <n x="202"/>
      </t>
    </mdx>
    <mdx n="0" f="v">
      <t c="3" si="227">
        <n x="225"/>
        <n x="475"/>
        <n x="202"/>
      </t>
    </mdx>
    <mdx n="0" f="v">
      <t c="3" si="227">
        <n x="225"/>
        <n x="476"/>
        <n x="202"/>
      </t>
    </mdx>
    <mdx n="0" f="v">
      <t c="3" si="227">
        <n x="225"/>
        <n x="471"/>
        <n x="202"/>
      </t>
    </mdx>
    <mdx n="0" f="v">
      <t c="3" si="227">
        <n x="225"/>
        <n x="460"/>
        <n x="202"/>
      </t>
    </mdx>
    <mdx n="0" f="v">
      <t c="3" si="227">
        <n x="225"/>
        <n x="468"/>
        <n x="202"/>
      </t>
    </mdx>
    <mdx n="0" f="v">
      <t c="3" si="227">
        <n x="225"/>
        <n x="469"/>
        <n x="202"/>
      </t>
    </mdx>
    <mdx n="0" f="v">
      <t c="3" si="227">
        <n x="225"/>
        <n x="470"/>
        <n x="202"/>
      </t>
    </mdx>
    <mdx n="0" f="v">
      <t c="3" si="227">
        <n x="225"/>
        <n x="472"/>
        <n x="202"/>
      </t>
    </mdx>
    <mdx n="0" f="v">
      <t c="3" si="227">
        <n x="225"/>
        <n x="480"/>
        <n x="202"/>
      </t>
    </mdx>
    <mdx n="0" f="v">
      <t c="3" si="227">
        <n x="225"/>
        <n x="481"/>
        <n x="202"/>
      </t>
    </mdx>
    <mdx n="0" f="v">
      <t c="3" si="227">
        <n x="225"/>
        <n x="477"/>
        <n x="202"/>
      </t>
    </mdx>
    <mdx n="0" f="v">
      <t c="3" si="227">
        <n x="225"/>
        <n x="478"/>
        <n x="202"/>
      </t>
    </mdx>
    <mdx n="0" f="v">
      <t c="3" si="227">
        <n x="225"/>
        <n x="479"/>
        <n x="202"/>
      </t>
    </mdx>
    <mdx n="0" f="v">
      <t c="3" si="227">
        <n x="225"/>
        <n x="487"/>
        <n x="202"/>
      </t>
    </mdx>
    <mdx n="0" f="v">
      <t c="3" si="227">
        <n x="225"/>
        <n x="488"/>
        <n x="202"/>
      </t>
    </mdx>
    <mdx n="0" f="v">
      <t c="3" si="227">
        <n x="225"/>
        <n x="489"/>
        <n x="202"/>
      </t>
    </mdx>
    <mdx n="0" f="v">
      <t c="3" si="227">
        <n x="225"/>
        <n x="490"/>
        <n x="202"/>
      </t>
    </mdx>
    <mdx n="0" f="v">
      <t c="3" si="227">
        <n x="225"/>
        <n x="491"/>
        <n x="202"/>
      </t>
    </mdx>
    <mdx n="0" f="v">
      <t c="3" si="227">
        <n x="225"/>
        <n x="482"/>
        <n x="202"/>
      </t>
    </mdx>
    <mdx n="0" f="v">
      <t c="3" si="227">
        <n x="225"/>
        <n x="483"/>
        <n x="202"/>
      </t>
    </mdx>
    <mdx n="0" f="v">
      <t c="3" si="227">
        <n x="225"/>
        <n x="484"/>
        <n x="202"/>
      </t>
    </mdx>
    <mdx n="0" f="v">
      <t c="3" si="227">
        <n x="225"/>
        <n x="485"/>
        <n x="202"/>
      </t>
    </mdx>
    <mdx n="0" f="v">
      <t c="3" si="227">
        <n x="225"/>
        <n x="486"/>
        <n x="202"/>
      </t>
    </mdx>
    <mdx n="0" f="v">
      <t c="3" si="227">
        <n x="225"/>
        <n x="500"/>
        <n x="202"/>
      </t>
    </mdx>
    <mdx n="0" f="v">
      <t c="3" si="227">
        <n x="225"/>
        <n x="495"/>
        <n x="202"/>
      </t>
    </mdx>
    <mdx n="0" f="v">
      <t c="3" si="227">
        <n x="225"/>
        <n x="496"/>
        <n x="202"/>
      </t>
    </mdx>
    <mdx n="0" f="v">
      <t c="3" si="227">
        <n x="225"/>
        <n x="492"/>
        <n x="202"/>
      </t>
    </mdx>
    <mdx n="0" f="v">
      <t c="3" si="227">
        <n x="225"/>
        <n x="493"/>
        <n x="202"/>
      </t>
    </mdx>
    <mdx n="0" f="v">
      <t c="3" si="227">
        <n x="225"/>
        <n x="501"/>
        <n x="202"/>
      </t>
    </mdx>
    <mdx n="0" f="v">
      <t c="3" si="227">
        <n x="225"/>
        <n x="502"/>
        <n x="202"/>
      </t>
    </mdx>
    <mdx n="0" f="v">
      <t c="3" si="227">
        <n x="225"/>
        <n x="503"/>
        <n x="202"/>
      </t>
    </mdx>
    <mdx n="0" f="v">
      <t c="3" si="227">
        <n x="225"/>
        <n x="494"/>
        <n x="202"/>
      </t>
    </mdx>
    <mdx n="0" f="v">
      <t c="3" si="227">
        <n x="225"/>
        <n x="497"/>
        <n x="202"/>
      </t>
    </mdx>
    <mdx n="0" f="v">
      <t c="3" si="227">
        <n x="225"/>
        <n x="498"/>
        <n x="202"/>
      </t>
    </mdx>
    <mdx n="0" f="v">
      <t c="3" si="227">
        <n x="225"/>
        <n x="499"/>
        <n x="202"/>
      </t>
    </mdx>
    <mdx n="0" f="v">
      <t c="3" si="227">
        <n x="225"/>
        <n x="508"/>
        <n x="202"/>
      </t>
    </mdx>
    <mdx n="0" f="v">
      <t c="3" si="227">
        <n x="225"/>
        <n x="509"/>
        <n x="202"/>
      </t>
    </mdx>
    <mdx n="0" f="v">
      <t c="3" si="227">
        <n x="225"/>
        <n x="507"/>
        <n x="202"/>
      </t>
    </mdx>
    <mdx n="0" f="v">
      <t c="3" si="227">
        <n x="225"/>
        <n x="513"/>
        <n x="202"/>
      </t>
    </mdx>
    <mdx n="0" f="v">
      <t c="3" si="227">
        <n x="225"/>
        <n x="504"/>
        <n x="202"/>
      </t>
    </mdx>
    <mdx n="0" f="v">
      <t c="3" si="227">
        <n x="225"/>
        <n x="505"/>
        <n x="202"/>
      </t>
    </mdx>
    <mdx n="0" f="v">
      <t c="3" si="227">
        <n x="225"/>
        <n x="506"/>
        <n x="202"/>
      </t>
    </mdx>
    <mdx n="0" f="v">
      <t c="3" si="227">
        <n x="225"/>
        <n x="514"/>
        <n x="202"/>
      </t>
    </mdx>
    <mdx n="0" f="v">
      <t c="3" si="227">
        <n x="225"/>
        <n x="515"/>
        <n x="202"/>
      </t>
    </mdx>
    <mdx n="0" f="v">
      <t c="3" si="227">
        <n x="225"/>
        <n x="510"/>
        <n x="202"/>
      </t>
    </mdx>
    <mdx n="0" f="v">
      <t c="3" si="227">
        <n x="225"/>
        <n x="511"/>
        <n x="202"/>
      </t>
    </mdx>
    <mdx n="0" f="v">
      <t c="3" si="227">
        <n x="225"/>
        <n x="512"/>
        <n x="202"/>
      </t>
    </mdx>
    <mdx n="0" f="v">
      <t c="3" si="227">
        <n x="225"/>
        <n x="516"/>
        <n x="202"/>
      </t>
    </mdx>
    <mdx n="0" f="v">
      <t c="3" si="227">
        <n x="225"/>
        <n x="519"/>
        <n x="202"/>
      </t>
    </mdx>
    <mdx n="0" f="v">
      <t c="3" si="227">
        <n x="225"/>
        <n x="520"/>
        <n x="202"/>
      </t>
    </mdx>
    <mdx n="0" f="v">
      <t c="3" si="227">
        <n x="225"/>
        <n x="521"/>
        <n x="202"/>
      </t>
    </mdx>
    <mdx n="0" f="v">
      <t c="3" si="227">
        <n x="225"/>
        <n x="517"/>
        <n x="202"/>
      </t>
    </mdx>
    <mdx n="0" f="v">
      <t c="3" si="227">
        <n x="225"/>
        <n x="518"/>
        <n x="202"/>
      </t>
    </mdx>
    <mdx n="0" f="v">
      <t c="3" si="227">
        <n x="225"/>
        <n x="522"/>
        <n x="202"/>
      </t>
    </mdx>
    <mdx n="0" f="v">
      <t c="3" si="227">
        <n x="225"/>
        <n x="528"/>
        <n x="202"/>
      </t>
    </mdx>
    <mdx n="0" f="v">
      <t c="3" si="227">
        <n x="225"/>
        <n x="525"/>
        <n x="202"/>
      </t>
    </mdx>
    <mdx n="0" f="v">
      <t c="3" si="227">
        <n x="225"/>
        <n x="526"/>
        <n x="202"/>
      </t>
    </mdx>
    <mdx n="0" f="v">
      <t c="3" si="227">
        <n x="225"/>
        <n x="523"/>
        <n x="202"/>
      </t>
    </mdx>
    <mdx n="0" f="v">
      <t c="3" si="227">
        <n x="225"/>
        <n x="529"/>
        <n x="202"/>
      </t>
    </mdx>
    <mdx n="0" f="v">
      <t c="3" si="227">
        <n x="225"/>
        <n x="524"/>
        <n x="202"/>
      </t>
    </mdx>
    <mdx n="0" f="v">
      <t c="3" si="227">
        <n x="225"/>
        <n x="527"/>
        <n x="202"/>
      </t>
    </mdx>
    <mdx n="0" f="v">
      <t c="3" si="227">
        <n x="225"/>
        <n x="531"/>
        <n x="202"/>
      </t>
    </mdx>
    <mdx n="0" f="v">
      <t c="3" si="227">
        <n x="225"/>
        <n x="532"/>
        <n x="202"/>
      </t>
    </mdx>
    <mdx n="0" f="v">
      <t c="3" si="227">
        <n x="225"/>
        <n x="530"/>
        <n x="202"/>
      </t>
    </mdx>
    <mdx n="0" f="v">
      <t c="3" si="227">
        <n x="225"/>
        <n x="533"/>
        <n x="202"/>
      </t>
    </mdx>
    <mdx n="0" f="v">
      <t c="3" si="227">
        <n x="225"/>
        <n x="537"/>
        <n x="202"/>
      </t>
    </mdx>
    <mdx n="0" f="v">
      <t c="3" si="227">
        <n x="225"/>
        <n x="536"/>
        <n x="202"/>
      </t>
    </mdx>
    <mdx n="0" f="v">
      <t c="3" si="227">
        <n x="225"/>
        <n x="534"/>
        <n x="202"/>
      </t>
    </mdx>
    <mdx n="0" f="v">
      <t c="3" si="227">
        <n x="225"/>
        <n x="535"/>
        <n x="202"/>
      </t>
    </mdx>
    <mdx n="0" f="v">
      <t c="3" si="227">
        <n x="225"/>
        <n x="539"/>
        <n x="202"/>
      </t>
    </mdx>
    <mdx n="0" f="v">
      <t c="3" si="227">
        <n x="225"/>
        <n x="540"/>
        <n x="202"/>
      </t>
    </mdx>
    <mdx n="0" f="v">
      <t c="3" si="227">
        <n x="225"/>
        <n x="538"/>
        <n x="202"/>
      </t>
    </mdx>
    <mdx n="0" f="v">
      <t c="3" si="227">
        <n x="225"/>
        <n x="543"/>
        <n x="202"/>
      </t>
    </mdx>
    <mdx n="0" f="v">
      <t c="3" si="227">
        <n x="225"/>
        <n x="542"/>
        <n x="202"/>
      </t>
    </mdx>
    <mdx n="0" f="v">
      <t c="3" si="227">
        <n x="225"/>
        <n x="546"/>
        <n x="202"/>
      </t>
    </mdx>
    <mdx n="0" f="v">
      <t c="3" si="227">
        <n x="225"/>
        <n x="545"/>
        <n x="202"/>
      </t>
    </mdx>
    <mdx n="0" f="v">
      <t c="3" si="227">
        <n x="225"/>
        <n x="541"/>
        <n x="202"/>
      </t>
    </mdx>
    <mdx n="0" f="v">
      <t c="3" si="227">
        <n x="225"/>
        <n x="544"/>
        <n x="202"/>
      </t>
    </mdx>
    <mdx n="0" f="v">
      <t c="3" si="227">
        <n x="225"/>
        <n x="273"/>
        <n x="203"/>
      </t>
    </mdx>
    <mdx n="0" f="v">
      <t c="3" si="227">
        <n x="225"/>
        <n x="271"/>
        <n x="203"/>
      </t>
    </mdx>
    <mdx n="0" f="v">
      <t c="3" si="227">
        <n x="225"/>
        <n x="270"/>
        <n x="203"/>
      </t>
    </mdx>
    <mdx n="0" f="v">
      <t c="3" si="227">
        <n x="225"/>
        <n x="268"/>
        <n x="203"/>
      </t>
    </mdx>
    <mdx n="0" f="v">
      <t c="3" si="227">
        <n x="225"/>
        <n x="355"/>
        <n x="203"/>
      </t>
    </mdx>
    <mdx n="0" f="v">
      <t c="3" si="227">
        <n x="225"/>
        <n x="356"/>
        <n x="203"/>
      </t>
    </mdx>
    <mdx n="0" f="v">
      <t c="3" si="227">
        <n x="225"/>
        <n x="357"/>
        <n x="203"/>
      </t>
    </mdx>
    <mdx n="0" f="v">
      <t c="3" si="227">
        <n x="225"/>
        <n x="358"/>
        <n x="203"/>
      </t>
    </mdx>
    <mdx n="0" f="v">
      <t c="3" si="227">
        <n x="225"/>
        <n x="360"/>
        <n x="203"/>
      </t>
    </mdx>
    <mdx n="0" f="v">
      <t c="3" si="227">
        <n x="225"/>
        <n x="361"/>
        <n x="203"/>
      </t>
    </mdx>
    <mdx n="0" f="v">
      <t c="3" si="227">
        <n x="225"/>
        <n x="255"/>
        <n x="203"/>
      </t>
    </mdx>
    <mdx n="0" f="v">
      <t c="3" si="227">
        <n x="225"/>
        <n x="267"/>
        <n x="203"/>
      </t>
    </mdx>
    <mdx n="0" f="v">
      <t c="3" si="227">
        <n x="225"/>
        <n x="266"/>
        <n x="203"/>
      </t>
    </mdx>
    <mdx n="0" f="v">
      <t c="3" si="227">
        <n x="225"/>
        <n x="263"/>
        <n x="203"/>
      </t>
    </mdx>
    <mdx n="0" f="v">
      <t c="3" si="227">
        <n x="225"/>
        <n x="262"/>
        <n x="203"/>
      </t>
    </mdx>
    <mdx n="0" f="v">
      <t c="3" si="227">
        <n x="225"/>
        <n x="261"/>
        <n x="203"/>
      </t>
    </mdx>
    <mdx n="0" f="v">
      <t c="3" si="227">
        <n x="225"/>
        <n x="260"/>
        <n x="203"/>
      </t>
    </mdx>
    <mdx n="0" f="v">
      <t c="3" si="227">
        <n x="225"/>
        <n x="259"/>
        <n x="203"/>
      </t>
    </mdx>
    <mdx n="0" f="v">
      <t c="3" si="227">
        <n x="225"/>
        <n x="258"/>
        <n x="203"/>
      </t>
    </mdx>
    <mdx n="0" f="v">
      <t c="3" si="227">
        <n x="225"/>
        <n x="257"/>
        <n x="203"/>
      </t>
    </mdx>
    <mdx n="0" f="v">
      <t c="3" si="227">
        <n x="225"/>
        <n x="256"/>
        <n x="203"/>
      </t>
    </mdx>
    <mdx n="0" f="v">
      <t c="3" si="227">
        <n x="225"/>
        <n x="373"/>
        <n x="203"/>
      </t>
    </mdx>
    <mdx n="0" f="v">
      <t c="3" si="227">
        <n x="225"/>
        <n x="374"/>
        <n x="203"/>
      </t>
    </mdx>
    <mdx n="0" f="v">
      <t c="3" si="227">
        <n x="225"/>
        <n x="375"/>
        <n x="203"/>
      </t>
    </mdx>
    <mdx n="0" f="v">
      <t c="3" si="227">
        <n x="225"/>
        <n x="376"/>
        <n x="203"/>
      </t>
    </mdx>
    <mdx n="0" f="v">
      <t c="3" si="227">
        <n x="225"/>
        <n x="377"/>
        <n x="203"/>
      </t>
    </mdx>
    <mdx n="0" f="v">
      <t c="3" si="227">
        <n x="225"/>
        <n x="280"/>
        <n x="203"/>
      </t>
    </mdx>
    <mdx n="0" f="v">
      <t c="3" si="227">
        <n x="225"/>
        <n x="378"/>
        <n x="203"/>
      </t>
    </mdx>
    <mdx n="0" f="v">
      <t c="3" si="227">
        <n x="225"/>
        <n x="379"/>
        <n x="203"/>
      </t>
    </mdx>
    <mdx n="0" f="v">
      <t c="3" si="227">
        <n x="225"/>
        <n x="380"/>
        <n x="203"/>
      </t>
    </mdx>
    <mdx n="0" f="v">
      <t c="3" si="227">
        <n x="225"/>
        <n x="381"/>
        <n x="203"/>
      </t>
    </mdx>
    <mdx n="0" f="v">
      <t c="3" si="227">
        <n x="225"/>
        <n x="382"/>
        <n x="203"/>
      </t>
    </mdx>
    <mdx n="0" f="v">
      <t c="3" si="227">
        <n x="225"/>
        <n x="547"/>
        <n x="203"/>
      </t>
    </mdx>
    <mdx n="0" f="v">
      <t c="3" si="227">
        <n x="225"/>
        <n x="362"/>
        <n x="203"/>
      </t>
    </mdx>
    <mdx n="0" f="v">
      <t c="3" si="227">
        <n x="225"/>
        <n x="363"/>
        <n x="203"/>
      </t>
    </mdx>
    <mdx n="0" f="v">
      <t c="3" si="227">
        <n x="225"/>
        <n x="364"/>
        <n x="203"/>
      </t>
    </mdx>
    <mdx n="0" f="v">
      <t c="3" si="227">
        <n x="225"/>
        <n x="548"/>
        <n x="203"/>
      </t>
    </mdx>
    <mdx n="0" f="v">
      <t c="3" si="227">
        <n x="225"/>
        <n x="365"/>
        <n x="203"/>
      </t>
    </mdx>
    <mdx n="0" f="v">
      <t c="3" si="227">
        <n x="225"/>
        <n x="366"/>
        <n x="203"/>
      </t>
    </mdx>
    <mdx n="0" f="v">
      <t c="3" si="227">
        <n x="225"/>
        <n x="367"/>
        <n x="203"/>
      </t>
    </mdx>
    <mdx n="0" f="v">
      <t c="3" si="227">
        <n x="225"/>
        <n x="368"/>
        <n x="203"/>
      </t>
    </mdx>
    <mdx n="0" f="v">
      <t c="3" si="227">
        <n x="225"/>
        <n x="369"/>
        <n x="203"/>
      </t>
    </mdx>
    <mdx n="0" f="v">
      <t c="3" si="227">
        <n x="225"/>
        <n x="307"/>
        <n x="203"/>
      </t>
    </mdx>
    <mdx n="0" f="v">
      <t c="3" si="227">
        <n x="225"/>
        <n x="370"/>
        <n x="203"/>
      </t>
    </mdx>
    <mdx n="0" f="v">
      <t c="3" si="227">
        <n x="225"/>
        <n x="371"/>
        <n x="203"/>
      </t>
    </mdx>
    <mdx n="0" f="v">
      <t c="3" si="227">
        <n x="225"/>
        <n x="372"/>
        <n x="203"/>
      </t>
    </mdx>
    <mdx n="0" f="v">
      <t c="3" si="227">
        <n x="225"/>
        <n x="404"/>
        <n x="203"/>
      </t>
    </mdx>
    <mdx n="0" f="v">
      <t c="3" si="227">
        <n x="225"/>
        <n x="392"/>
        <n x="203"/>
      </t>
    </mdx>
    <mdx n="0" f="v">
      <t c="3" si="227">
        <n x="225"/>
        <n x="393"/>
        <n x="203"/>
      </t>
    </mdx>
    <mdx n="0" f="v">
      <t c="3" si="227">
        <n x="225"/>
        <n x="394"/>
        <n x="203"/>
      </t>
    </mdx>
    <mdx n="0" f="v">
      <t c="3" si="227">
        <n x="225"/>
        <n x="395"/>
        <n x="203"/>
      </t>
    </mdx>
    <mdx n="0" f="v">
      <t c="3" si="227">
        <n x="225"/>
        <n x="278"/>
        <n x="203"/>
      </t>
    </mdx>
    <mdx n="0" f="v">
      <t c="3" si="227">
        <n x="225"/>
        <n x="396"/>
        <n x="203"/>
      </t>
    </mdx>
    <mdx n="0" f="v">
      <t c="3" si="227">
        <n x="225"/>
        <n x="397"/>
        <n x="203"/>
      </t>
    </mdx>
    <mdx n="0" f="v">
      <t c="3" si="227">
        <n x="225"/>
        <n x="398"/>
        <n x="203"/>
      </t>
    </mdx>
    <mdx n="0" f="v">
      <t c="3" si="227">
        <n x="225"/>
        <n x="383"/>
        <n x="203"/>
      </t>
    </mdx>
    <mdx n="0" f="v">
      <t c="3" si="227">
        <n x="225"/>
        <n x="384"/>
        <n x="203"/>
      </t>
    </mdx>
    <mdx n="0" f="v">
      <t c="3" si="227">
        <n x="225"/>
        <n x="385"/>
        <n x="203"/>
      </t>
    </mdx>
    <mdx n="0" f="v">
      <t c="3" si="227">
        <n x="225"/>
        <n x="386"/>
        <n x="203"/>
      </t>
    </mdx>
    <mdx n="0" f="v">
      <t c="3" si="227">
        <n x="225"/>
        <n x="387"/>
        <n x="203"/>
      </t>
    </mdx>
    <mdx n="0" f="v">
      <t c="3" si="227">
        <n x="225"/>
        <n x="388"/>
        <n x="203"/>
      </t>
    </mdx>
    <mdx n="0" f="v">
      <t c="3" si="227">
        <n x="225"/>
        <n x="389"/>
        <n x="203"/>
      </t>
    </mdx>
    <mdx n="0" f="v">
      <t c="3" si="227">
        <n x="225"/>
        <n x="390"/>
        <n x="203"/>
      </t>
    </mdx>
    <mdx n="0" f="v">
      <t c="3" si="227">
        <n x="225"/>
        <n x="405"/>
        <n x="203"/>
      </t>
    </mdx>
    <mdx n="0" f="v">
      <t c="3" si="227">
        <n x="225"/>
        <n x="406"/>
        <n x="203"/>
      </t>
    </mdx>
    <mdx n="0" f="v">
      <t c="3" si="227">
        <n x="225"/>
        <n x="407"/>
        <n x="203"/>
      </t>
    </mdx>
    <mdx n="0" f="v">
      <t c="3" si="227">
        <n x="225"/>
        <n x="408"/>
        <n x="203"/>
      </t>
    </mdx>
    <mdx n="0" f="v">
      <t c="3" si="227">
        <n x="225"/>
        <n x="409"/>
        <n x="203"/>
      </t>
    </mdx>
    <mdx n="0" f="v">
      <t c="3" si="227">
        <n x="225"/>
        <n x="410"/>
        <n x="203"/>
      </t>
    </mdx>
    <mdx n="0" f="v">
      <t c="3" si="227">
        <n x="225"/>
        <n x="418"/>
        <n x="203"/>
      </t>
    </mdx>
    <mdx n="0" f="v">
      <t c="3" si="227">
        <n x="225"/>
        <n x="391"/>
        <n x="203"/>
      </t>
    </mdx>
    <mdx n="0" f="v">
      <t c="3" si="227">
        <n x="225"/>
        <n x="399"/>
        <n x="203"/>
      </t>
    </mdx>
    <mdx n="0" f="v">
      <t c="3" si="227">
        <n x="225"/>
        <n x="400"/>
        <n x="203"/>
      </t>
    </mdx>
    <mdx n="0" f="v">
      <t c="3" si="227">
        <n x="225"/>
        <n x="401"/>
        <n x="203"/>
      </t>
    </mdx>
    <mdx n="0" f="v">
      <t c="3" si="227">
        <n x="225"/>
        <n x="402"/>
        <n x="203"/>
      </t>
    </mdx>
    <mdx n="0" f="v">
      <t c="3" si="227">
        <n x="225"/>
        <n x="277"/>
        <n x="203"/>
      </t>
    </mdx>
    <mdx n="0" f="v">
      <t c="3" si="227">
        <n x="225"/>
        <n x="417"/>
        <n x="203"/>
      </t>
    </mdx>
    <mdx n="0" f="v">
      <t c="3" si="227">
        <n x="225"/>
        <n x="419"/>
        <n x="203"/>
      </t>
    </mdx>
    <mdx n="0" f="v">
      <t c="3" si="227">
        <n x="225"/>
        <n x="420"/>
        <n x="203"/>
      </t>
    </mdx>
    <mdx n="0" f="v">
      <t c="3" si="227">
        <n x="225"/>
        <n x="301"/>
        <n x="203"/>
      </t>
    </mdx>
    <mdx n="0" f="v">
      <t c="3" si="227">
        <n x="225"/>
        <n x="299"/>
        <n x="203"/>
      </t>
    </mdx>
    <mdx n="0" f="v">
      <t c="3" si="227">
        <n x="225"/>
        <n x="297"/>
        <n x="203"/>
      </t>
    </mdx>
    <mdx n="0" f="v">
      <t c="3" si="227">
        <n x="225"/>
        <n x="421"/>
        <n x="203"/>
      </t>
    </mdx>
    <mdx n="0" f="v">
      <t c="3" si="227">
        <n x="225"/>
        <n x="411"/>
        <n x="203"/>
      </t>
    </mdx>
    <mdx n="0" f="v">
      <t c="3" si="227">
        <n x="225"/>
        <n x="403"/>
        <n x="203"/>
      </t>
    </mdx>
    <mdx n="0" f="v">
      <t c="3" si="227">
        <n x="225"/>
        <n x="412"/>
        <n x="203"/>
      </t>
    </mdx>
    <mdx n="0" f="v">
      <t c="3" si="227">
        <n x="225"/>
        <n x="413"/>
        <n x="203"/>
      </t>
    </mdx>
    <mdx n="0" f="v">
      <t c="3" si="227">
        <n x="225"/>
        <n x="414"/>
        <n x="203"/>
      </t>
    </mdx>
    <mdx n="0" f="v">
      <t c="3" si="227">
        <n x="225"/>
        <n x="415"/>
        <n x="203"/>
      </t>
    </mdx>
    <mdx n="0" f="v">
      <t c="3" si="227">
        <n x="225"/>
        <n x="416"/>
        <n x="203"/>
      </t>
    </mdx>
    <mdx n="0" f="v">
      <t c="3" si="227">
        <n x="225"/>
        <n x="427"/>
        <n x="203"/>
      </t>
    </mdx>
    <mdx n="0" f="v">
      <t c="3" si="227">
        <n x="225"/>
        <n x="329"/>
        <n x="203"/>
      </t>
    </mdx>
    <mdx n="0" f="v">
      <t c="3" si="227">
        <n x="225"/>
        <n x="428"/>
        <n x="203"/>
      </t>
    </mdx>
    <mdx n="0" f="v">
      <t c="3" si="227">
        <n x="225"/>
        <n x="429"/>
        <n x="203"/>
      </t>
    </mdx>
    <mdx n="0" f="v">
      <t c="3" si="227">
        <n x="225"/>
        <n x="430"/>
        <n x="203"/>
      </t>
    </mdx>
    <mdx n="0" f="v">
      <t c="3" si="227">
        <n x="225"/>
        <n x="431"/>
        <n x="203"/>
      </t>
    </mdx>
    <mdx n="0" f="v">
      <t c="3" si="227">
        <n x="225"/>
        <n x="432"/>
        <n x="203"/>
      </t>
    </mdx>
    <mdx n="0" f="v">
      <t c="3" si="227">
        <n x="225"/>
        <n x="422"/>
        <n x="203"/>
      </t>
    </mdx>
    <mdx n="0" f="v">
      <t c="3" si="227">
        <n x="225"/>
        <n x="423"/>
        <n x="203"/>
      </t>
    </mdx>
    <mdx n="0" f="v">
      <t c="3" si="227">
        <n x="225"/>
        <n x="424"/>
        <n x="203"/>
      </t>
    </mdx>
    <mdx n="0" f="v">
      <t c="3" si="227">
        <n x="225"/>
        <n x="425"/>
        <n x="203"/>
      </t>
    </mdx>
    <mdx n="0" f="v">
      <t c="3" si="227">
        <n x="225"/>
        <n x="348"/>
        <n x="203"/>
      </t>
    </mdx>
    <mdx n="0" f="v">
      <t c="3" si="227">
        <n x="225"/>
        <n x="327"/>
        <n x="203"/>
      </t>
    </mdx>
    <mdx n="0" f="v">
      <t c="3" si="227">
        <n x="225"/>
        <n x="426"/>
        <n x="203"/>
      </t>
    </mdx>
    <mdx n="0" f="v">
      <t c="3" si="227">
        <n x="225"/>
        <n x="433"/>
        <n x="203"/>
      </t>
    </mdx>
    <mdx n="0" f="v">
      <t c="3" si="227">
        <n x="225"/>
        <n x="442"/>
        <n x="203"/>
      </t>
    </mdx>
    <mdx n="0" f="v">
      <t c="3" si="227">
        <n x="225"/>
        <n x="443"/>
        <n x="203"/>
      </t>
    </mdx>
    <mdx n="0" f="v">
      <t c="3" si="227">
        <n x="225"/>
        <n x="444"/>
        <n x="203"/>
      </t>
    </mdx>
    <mdx n="0" f="v">
      <t c="3" si="227">
        <n x="225"/>
        <n x="445"/>
        <n x="203"/>
      </t>
    </mdx>
    <mdx n="0" f="v">
      <t c="3" si="227">
        <n x="225"/>
        <n x="446"/>
        <n x="203"/>
      </t>
    </mdx>
    <mdx n="0" f="v">
      <t c="3" si="227">
        <n x="225"/>
        <n x="434"/>
        <n x="203"/>
      </t>
    </mdx>
    <mdx n="0" f="v">
      <t c="3" si="227">
        <n x="225"/>
        <n x="455"/>
        <n x="203"/>
      </t>
    </mdx>
    <mdx n="0" f="v">
      <t c="3" si="227">
        <n x="225"/>
        <n x="456"/>
        <n x="203"/>
      </t>
    </mdx>
    <mdx n="0" f="v">
      <t c="3" si="227">
        <n x="225"/>
        <n x="326"/>
        <n x="203"/>
      </t>
    </mdx>
    <mdx n="0" f="v">
      <t c="3" si="227">
        <n x="225"/>
        <n x="435"/>
        <n x="203"/>
      </t>
    </mdx>
    <mdx n="0" f="v">
      <t c="3" si="227">
        <n x="225"/>
        <n x="436"/>
        <n x="203"/>
      </t>
    </mdx>
    <mdx n="0" f="v">
      <t c="3" si="227">
        <n x="225"/>
        <n x="437"/>
        <n x="203"/>
      </t>
    </mdx>
    <mdx n="0" f="v">
      <t c="3" si="227">
        <n x="225"/>
        <n x="294"/>
        <n x="203"/>
      </t>
    </mdx>
    <mdx n="0" f="v">
      <t c="3" si="227">
        <n x="225"/>
        <n x="293"/>
        <n x="203"/>
      </t>
    </mdx>
    <mdx n="0" f="v">
      <t c="3" si="227">
        <n x="225"/>
        <n x="452"/>
        <n x="203"/>
      </t>
    </mdx>
    <mdx n="0" f="v">
      <t c="3" si="227">
        <n x="225"/>
        <n x="276"/>
        <n x="203"/>
      </t>
    </mdx>
    <mdx n="0" f="v">
      <t c="3" si="227">
        <n x="225"/>
        <n x="453"/>
        <n x="203"/>
      </t>
    </mdx>
    <mdx n="0" f="v">
      <t c="3" si="227">
        <n x="225"/>
        <n x="454"/>
        <n x="203"/>
      </t>
    </mdx>
    <mdx n="0" f="v">
      <t c="3" si="227">
        <n x="225"/>
        <n x="464"/>
        <n x="203"/>
      </t>
    </mdx>
    <mdx n="0" f="v">
      <t c="3" si="227">
        <n x="225"/>
        <n x="465"/>
        <n x="203"/>
      </t>
    </mdx>
    <mdx n="0" f="v">
      <t c="3" si="227">
        <n x="225"/>
        <n x="466"/>
        <n x="203"/>
      </t>
    </mdx>
    <mdx n="0" f="v">
      <t c="3" si="227">
        <n x="225"/>
        <n x="467"/>
        <n x="203"/>
      </t>
    </mdx>
    <mdx n="0" f="v">
      <t c="3" si="227">
        <n x="225"/>
        <n x="438"/>
        <n x="203"/>
      </t>
    </mdx>
    <mdx n="0" f="v">
      <t c="3" si="227">
        <n x="225"/>
        <n x="350"/>
        <n x="203"/>
      </t>
    </mdx>
    <mdx n="0" f="v">
      <t c="3" si="227">
        <n x="225"/>
        <n x="439"/>
        <n x="203"/>
      </t>
    </mdx>
    <mdx n="0" f="v">
      <t c="3" si="227">
        <n x="225"/>
        <n x="440"/>
        <n x="203"/>
      </t>
    </mdx>
    <mdx n="0" f="v">
      <t c="3" si="227">
        <n x="225"/>
        <n x="441"/>
        <n x="203"/>
      </t>
    </mdx>
    <mdx n="0" f="v">
      <t c="3" si="227">
        <n x="225"/>
        <n x="447"/>
        <n x="203"/>
      </t>
    </mdx>
    <mdx n="0" f="v">
      <t c="3" si="227">
        <n x="225"/>
        <n x="461"/>
        <n x="203"/>
      </t>
    </mdx>
    <mdx n="0" f="v">
      <t c="3" si="227">
        <n x="225"/>
        <n x="462"/>
        <n x="203"/>
      </t>
    </mdx>
    <mdx n="0" f="v">
      <t c="3" si="227">
        <n x="225"/>
        <n x="463"/>
        <n x="203"/>
      </t>
    </mdx>
    <mdx n="0" f="v">
      <t c="3" si="227">
        <n x="225"/>
        <n x="346"/>
        <n x="203"/>
      </t>
    </mdx>
    <mdx n="0" f="v">
      <t c="3" si="227">
        <n x="225"/>
        <n x="473"/>
        <n x="203"/>
      </t>
    </mdx>
    <mdx n="0" f="v">
      <t c="3" si="227">
        <n x="225"/>
        <n x="459"/>
        <n x="203"/>
      </t>
    </mdx>
    <mdx n="0" f="v">
      <t c="3" si="227">
        <n x="225"/>
        <n x="448"/>
        <n x="203"/>
      </t>
    </mdx>
    <mdx n="0" f="v">
      <t c="3" si="227">
        <n x="225"/>
        <n x="449"/>
        <n x="203"/>
      </t>
    </mdx>
    <mdx n="0" f="v">
      <t c="3" si="227">
        <n x="225"/>
        <n x="450"/>
        <n x="203"/>
      </t>
    </mdx>
    <mdx n="0" f="v">
      <t c="3" si="227">
        <n x="225"/>
        <n x="451"/>
        <n x="203"/>
      </t>
    </mdx>
    <mdx n="0" f="v">
      <t c="3" si="227">
        <n x="225"/>
        <n x="457"/>
        <n x="203"/>
      </t>
    </mdx>
    <mdx n="0" f="v">
      <t c="3" si="227">
        <n x="225"/>
        <n x="458"/>
        <n x="203"/>
      </t>
    </mdx>
    <mdx n="0" f="v">
      <t c="3" si="227">
        <n x="225"/>
        <n x="474"/>
        <n x="203"/>
      </t>
    </mdx>
    <mdx n="0" f="v">
      <t c="3" si="227">
        <n x="225"/>
        <n x="475"/>
        <n x="203"/>
      </t>
    </mdx>
    <mdx n="0" f="v">
      <t c="3" si="227">
        <n x="225"/>
        <n x="476"/>
        <n x="203"/>
      </t>
    </mdx>
    <mdx n="0" f="v">
      <t c="3" si="227">
        <n x="225"/>
        <n x="460"/>
        <n x="203"/>
      </t>
    </mdx>
    <mdx n="0" f="v">
      <t c="3" si="227">
        <n x="225"/>
        <n x="468"/>
        <n x="203"/>
      </t>
    </mdx>
    <mdx n="0" f="v">
      <t c="3" si="227">
        <n x="225"/>
        <n x="469"/>
        <n x="203"/>
      </t>
    </mdx>
    <mdx n="0" f="v">
      <t c="3" si="227">
        <n x="225"/>
        <n x="470"/>
        <n x="203"/>
      </t>
    </mdx>
    <mdx n="0" f="v">
      <t c="3" si="227">
        <n x="225"/>
        <n x="472"/>
        <n x="203"/>
      </t>
    </mdx>
    <mdx n="0" f="v">
      <t c="3" si="227">
        <n x="225"/>
        <n x="471"/>
        <n x="203"/>
      </t>
    </mdx>
    <mdx n="0" f="v">
      <t c="3" si="227">
        <n x="225"/>
        <n x="480"/>
        <n x="203"/>
      </t>
    </mdx>
    <mdx n="0" f="v">
      <t c="3" si="227">
        <n x="225"/>
        <n x="481"/>
        <n x="203"/>
      </t>
    </mdx>
    <mdx n="0" f="v">
      <t c="3" si="227">
        <n x="225"/>
        <n x="477"/>
        <n x="203"/>
      </t>
    </mdx>
    <mdx n="0" f="v">
      <t c="3" si="227">
        <n x="225"/>
        <n x="478"/>
        <n x="203"/>
      </t>
    </mdx>
    <mdx n="0" f="v">
      <t c="3" si="227">
        <n x="225"/>
        <n x="479"/>
        <n x="203"/>
      </t>
    </mdx>
    <mdx n="0" f="v">
      <t c="3" si="227">
        <n x="225"/>
        <n x="483"/>
        <n x="203"/>
      </t>
    </mdx>
    <mdx n="0" f="v">
      <t c="3" si="227">
        <n x="225"/>
        <n x="490"/>
        <n x="203"/>
      </t>
    </mdx>
    <mdx n="0" f="v">
      <t c="3" si="227">
        <n x="225"/>
        <n x="487"/>
        <n x="203"/>
      </t>
    </mdx>
    <mdx n="0" f="v">
      <t c="3" si="227">
        <n x="225"/>
        <n x="488"/>
        <n x="203"/>
      </t>
    </mdx>
    <mdx n="0" f="v">
      <t c="3" si="227">
        <n x="225"/>
        <n x="489"/>
        <n x="203"/>
      </t>
    </mdx>
    <mdx n="0" f="v">
      <t c="3" si="227">
        <n x="225"/>
        <n x="491"/>
        <n x="203"/>
      </t>
    </mdx>
    <mdx n="0" f="v">
      <t c="3" si="227">
        <n x="225"/>
        <n x="484"/>
        <n x="203"/>
      </t>
    </mdx>
    <mdx n="0" f="v">
      <t c="3" si="227">
        <n x="225"/>
        <n x="485"/>
        <n x="203"/>
      </t>
    </mdx>
    <mdx n="0" f="v">
      <t c="3" si="227">
        <n x="225"/>
        <n x="486"/>
        <n x="203"/>
      </t>
    </mdx>
    <mdx n="0" f="v">
      <t c="3" si="227">
        <n x="225"/>
        <n x="482"/>
        <n x="203"/>
      </t>
    </mdx>
    <mdx n="0" f="v">
      <t c="3" si="227">
        <n x="225"/>
        <n x="495"/>
        <n x="203"/>
      </t>
    </mdx>
    <mdx n="0" f="v">
      <t c="3" si="227">
        <n x="225"/>
        <n x="496"/>
        <n x="203"/>
      </t>
    </mdx>
    <mdx n="0" f="v">
      <t c="3" si="227">
        <n x="225"/>
        <n x="492"/>
        <n x="203"/>
      </t>
    </mdx>
    <mdx n="0" f="v">
      <t c="3" si="227">
        <n x="225"/>
        <n x="493"/>
        <n x="203"/>
      </t>
    </mdx>
    <mdx n="0" f="v">
      <t c="3" si="227">
        <n x="225"/>
        <n x="500"/>
        <n x="203"/>
      </t>
    </mdx>
    <mdx n="0" f="v">
      <t c="3" si="227">
        <n x="225"/>
        <n x="503"/>
        <n x="203"/>
      </t>
    </mdx>
    <mdx n="0" f="v">
      <t c="3" si="227">
        <n x="225"/>
        <n x="501"/>
        <n x="203"/>
      </t>
    </mdx>
    <mdx n="0" f="v">
      <t c="3" si="227">
        <n x="225"/>
        <n x="502"/>
        <n x="203"/>
      </t>
    </mdx>
    <mdx n="0" f="v">
      <t c="3" si="227">
        <n x="225"/>
        <n x="494"/>
        <n x="203"/>
      </t>
    </mdx>
    <mdx n="0" f="v">
      <t c="3" si="227">
        <n x="225"/>
        <n x="497"/>
        <n x="203"/>
      </t>
    </mdx>
    <mdx n="0" f="v">
      <t c="3" si="227">
        <n x="225"/>
        <n x="498"/>
        <n x="203"/>
      </t>
    </mdx>
    <mdx n="0" f="v">
      <t c="3" si="227">
        <n x="225"/>
        <n x="499"/>
        <n x="203"/>
      </t>
    </mdx>
    <mdx n="0" f="v">
      <t c="3" si="227">
        <n x="225"/>
        <n x="508"/>
        <n x="203"/>
      </t>
    </mdx>
    <mdx n="0" f="v">
      <t c="3" si="227">
        <n x="225"/>
        <n x="509"/>
        <n x="203"/>
      </t>
    </mdx>
    <mdx n="0" f="v">
      <t c="3" si="227">
        <n x="225"/>
        <n x="507"/>
        <n x="203"/>
      </t>
    </mdx>
    <mdx n="0" f="v">
      <t c="3" si="227">
        <n x="225"/>
        <n x="504"/>
        <n x="203"/>
      </t>
    </mdx>
    <mdx n="0" f="v">
      <t c="3" si="227">
        <n x="225"/>
        <n x="505"/>
        <n x="203"/>
      </t>
    </mdx>
    <mdx n="0" f="v">
      <t c="3" si="227">
        <n x="225"/>
        <n x="506"/>
        <n x="203"/>
      </t>
    </mdx>
    <mdx n="0" f="v">
      <t c="3" si="227">
        <n x="225"/>
        <n x="513"/>
        <n x="203"/>
      </t>
    </mdx>
    <mdx n="0" f="v">
      <t c="3" si="227">
        <n x="225"/>
        <n x="514"/>
        <n x="203"/>
      </t>
    </mdx>
    <mdx n="0" f="v">
      <t c="3" si="227">
        <n x="225"/>
        <n x="515"/>
        <n x="203"/>
      </t>
    </mdx>
    <mdx n="0" f="v">
      <t c="3" si="227">
        <n x="225"/>
        <n x="510"/>
        <n x="203"/>
      </t>
    </mdx>
    <mdx n="0" f="v">
      <t c="3" si="227">
        <n x="225"/>
        <n x="511"/>
        <n x="203"/>
      </t>
    </mdx>
    <mdx n="0" f="v">
      <t c="3" si="227">
        <n x="225"/>
        <n x="512"/>
        <n x="203"/>
      </t>
    </mdx>
    <mdx n="0" f="v">
      <t c="3" si="227">
        <n x="225"/>
        <n x="516"/>
        <n x="203"/>
      </t>
    </mdx>
    <mdx n="0" f="v">
      <t c="3" si="227">
        <n x="225"/>
        <n x="519"/>
        <n x="203"/>
      </t>
    </mdx>
    <mdx n="0" f="v">
      <t c="3" si="227">
        <n x="225"/>
        <n x="520"/>
        <n x="203"/>
      </t>
    </mdx>
    <mdx n="0" f="v">
      <t c="3" si="227">
        <n x="225"/>
        <n x="521"/>
        <n x="203"/>
      </t>
    </mdx>
    <mdx n="0" f="v">
      <t c="3" si="227">
        <n x="225"/>
        <n x="517"/>
        <n x="203"/>
      </t>
    </mdx>
    <mdx n="0" f="v">
      <t c="3" si="227">
        <n x="225"/>
        <n x="518"/>
        <n x="203"/>
      </t>
    </mdx>
    <mdx n="0" f="v">
      <t c="3" si="227">
        <n x="225"/>
        <n x="522"/>
        <n x="203"/>
      </t>
    </mdx>
    <mdx n="0" f="v">
      <t c="3" si="227">
        <n x="225"/>
        <n x="525"/>
        <n x="203"/>
      </t>
    </mdx>
    <mdx n="0" f="v">
      <t c="3" si="227">
        <n x="225"/>
        <n x="526"/>
        <n x="203"/>
      </t>
    </mdx>
    <mdx n="0" f="v">
      <t c="3" si="227">
        <n x="225"/>
        <n x="528"/>
        <n x="203"/>
      </t>
    </mdx>
    <mdx n="0" f="v">
      <t c="3" si="227">
        <n x="225"/>
        <n x="523"/>
        <n x="203"/>
      </t>
    </mdx>
    <mdx n="0" f="v">
      <t c="3" si="227">
        <n x="225"/>
        <n x="529"/>
        <n x="203"/>
      </t>
    </mdx>
    <mdx n="0" f="v">
      <t c="3" si="227">
        <n x="225"/>
        <n x="531"/>
        <n x="203"/>
      </t>
    </mdx>
    <mdx n="0" f="v">
      <t c="3" si="227">
        <n x="225"/>
        <n x="524"/>
        <n x="203"/>
      </t>
    </mdx>
    <mdx n="0" f="v">
      <t c="3" si="227">
        <n x="225"/>
        <n x="527"/>
        <n x="203"/>
      </t>
    </mdx>
    <mdx n="0" f="v">
      <t c="3" si="227">
        <n x="225"/>
        <n x="532"/>
        <n x="203"/>
      </t>
    </mdx>
    <mdx n="0" f="v">
      <t c="3" si="227">
        <n x="225"/>
        <n x="530"/>
        <n x="203"/>
      </t>
    </mdx>
    <mdx n="0" f="v">
      <t c="3" si="227">
        <n x="225"/>
        <n x="533"/>
        <n x="203"/>
      </t>
    </mdx>
    <mdx n="0" f="v">
      <t c="3" si="227">
        <n x="225"/>
        <n x="536"/>
        <n x="203"/>
      </t>
    </mdx>
    <mdx n="0" f="v">
      <t c="3" si="227">
        <n x="225"/>
        <n x="537"/>
        <n x="203"/>
      </t>
    </mdx>
    <mdx n="0" f="v">
      <t c="3" si="227">
        <n x="225"/>
        <n x="534"/>
        <n x="203"/>
      </t>
    </mdx>
    <mdx n="0" f="v">
      <t c="3" si="227">
        <n x="225"/>
        <n x="535"/>
        <n x="203"/>
      </t>
    </mdx>
    <mdx n="0" f="v">
      <t c="3" si="227">
        <n x="225"/>
        <n x="539"/>
        <n x="203"/>
      </t>
    </mdx>
    <mdx n="0" f="v">
      <t c="3" si="227">
        <n x="225"/>
        <n x="538"/>
        <n x="203"/>
      </t>
    </mdx>
    <mdx n="0" f="v">
      <t c="3" si="227">
        <n x="225"/>
        <n x="540"/>
        <n x="203"/>
      </t>
    </mdx>
    <mdx n="0" f="v">
      <t c="3" si="227">
        <n x="225"/>
        <n x="543"/>
        <n x="203"/>
      </t>
    </mdx>
    <mdx n="0" f="v">
      <t c="3" si="227">
        <n x="225"/>
        <n x="541"/>
        <n x="203"/>
      </t>
    </mdx>
    <mdx n="0" f="v">
      <t c="3" si="227">
        <n x="225"/>
        <n x="545"/>
        <n x="203"/>
      </t>
    </mdx>
    <mdx n="0" f="v">
      <t c="3" si="227">
        <n x="225"/>
        <n x="542"/>
        <n x="203"/>
      </t>
    </mdx>
    <mdx n="0" f="v">
      <t c="3" si="227">
        <n x="225"/>
        <n x="546"/>
        <n x="203"/>
      </t>
    </mdx>
    <mdx n="0" f="v">
      <t c="3" si="227">
        <n x="225"/>
        <n x="544"/>
        <n x="203"/>
      </t>
    </mdx>
    <mdx n="0" f="v">
      <t c="3" si="227">
        <n x="225"/>
        <n x="272"/>
        <n x="228" s="1"/>
      </t>
    </mdx>
    <mdx n="0" f="v">
      <t c="3" si="227">
        <n x="225"/>
        <n x="273"/>
        <n x="228" s="1"/>
      </t>
    </mdx>
    <mdx n="0" f="v">
      <t c="3" si="227">
        <n x="225"/>
        <n x="271"/>
        <n x="228" s="1"/>
      </t>
    </mdx>
    <mdx n="0" f="v">
      <t c="3" si="227">
        <n x="225"/>
        <n x="270"/>
        <n x="228" s="1"/>
      </t>
    </mdx>
    <mdx n="0" f="v">
      <t c="3" si="227">
        <n x="225"/>
        <n x="269"/>
        <n x="228" s="1"/>
      </t>
    </mdx>
    <mdx n="0" f="v">
      <t c="3" si="227">
        <n x="225"/>
        <n x="268"/>
        <n x="228" s="1"/>
      </t>
    </mdx>
    <mdx n="0" f="v">
      <t c="3" si="227">
        <n x="225"/>
        <n x="355"/>
        <n x="228" s="1"/>
      </t>
    </mdx>
    <mdx n="0" f="v">
      <t c="3" si="227">
        <n x="225"/>
        <n x="356"/>
        <n x="228" s="1"/>
      </t>
    </mdx>
    <mdx n="0" f="v">
      <t c="3" si="227">
        <n x="225"/>
        <n x="357"/>
        <n x="228" s="1"/>
      </t>
    </mdx>
    <mdx n="0" f="v">
      <t c="3" si="227">
        <n x="225"/>
        <n x="358"/>
        <n x="228" s="1"/>
      </t>
    </mdx>
    <mdx n="0" f="v">
      <t c="3" si="227">
        <n x="225"/>
        <n x="359"/>
        <n x="228" s="1"/>
      </t>
    </mdx>
    <mdx n="0" f="v">
      <t c="3" si="227">
        <n x="225"/>
        <n x="360"/>
        <n x="228" s="1"/>
      </t>
    </mdx>
    <mdx n="0" f="v">
      <t c="3" si="227">
        <n x="225"/>
        <n x="361"/>
        <n x="228" s="1"/>
      </t>
    </mdx>
    <mdx n="0" f="v">
      <t c="3" si="227">
        <n x="225"/>
        <n x="255"/>
        <n x="228" s="1"/>
      </t>
    </mdx>
    <mdx n="0" f="v">
      <t c="3" si="227">
        <n x="225"/>
        <n x="267"/>
        <n x="228" s="1"/>
      </t>
    </mdx>
    <mdx n="0" f="v">
      <t c="3" si="227">
        <n x="225"/>
        <n x="266"/>
        <n x="228" s="1"/>
      </t>
    </mdx>
    <mdx n="0" f="v">
      <t c="3" si="227">
        <n x="225"/>
        <n x="265"/>
        <n x="228" s="1"/>
      </t>
    </mdx>
    <mdx n="0" f="v">
      <t c="3" si="227">
        <n x="225"/>
        <n x="264"/>
        <n x="228" s="1"/>
      </t>
    </mdx>
    <mdx n="0" f="v">
      <t c="3" si="227">
        <n x="225"/>
        <n x="263"/>
        <n x="228" s="1"/>
      </t>
    </mdx>
    <mdx n="0" f="v">
      <t c="3" si="227">
        <n x="225"/>
        <n x="262"/>
        <n x="228" s="1"/>
      </t>
    </mdx>
    <mdx n="0" f="v">
      <t c="3" si="227">
        <n x="225"/>
        <n x="261"/>
        <n x="228" s="1"/>
      </t>
    </mdx>
    <mdx n="0" f="v">
      <t c="3" si="227">
        <n x="225"/>
        <n x="260"/>
        <n x="228" s="1"/>
      </t>
    </mdx>
    <mdx n="0" f="v">
      <t c="3" si="227">
        <n x="225"/>
        <n x="259"/>
        <n x="228" s="1"/>
      </t>
    </mdx>
    <mdx n="0" f="v">
      <t c="3" si="227">
        <n x="225"/>
        <n x="258"/>
        <n x="228" s="1"/>
      </t>
    </mdx>
    <mdx n="0" f="v">
      <t c="3" si="227">
        <n x="225"/>
        <n x="257"/>
        <n x="228" s="1"/>
      </t>
    </mdx>
    <mdx n="0" f="v">
      <t c="3" si="227">
        <n x="225"/>
        <n x="256"/>
        <n x="228" s="1"/>
      </t>
    </mdx>
    <mdx n="0" f="v">
      <t c="3" si="227">
        <n x="225"/>
        <n x="316"/>
        <n x="228" s="1"/>
      </t>
    </mdx>
    <mdx n="0" f="v">
      <t c="3" si="227">
        <n x="225"/>
        <n x="373"/>
        <n x="228" s="1"/>
      </t>
    </mdx>
    <mdx n="0" f="v">
      <t c="3" si="227">
        <n x="225"/>
        <n x="374"/>
        <n x="228" s="1"/>
      </t>
    </mdx>
    <mdx n="0" f="v">
      <t c="3" si="227">
        <n x="225"/>
        <n x="375"/>
        <n x="228" s="1"/>
      </t>
    </mdx>
    <mdx n="0" f="v">
      <t c="3" si="227">
        <n x="225"/>
        <n x="281"/>
        <n x="228" s="1"/>
      </t>
    </mdx>
    <mdx n="0" f="v">
      <t c="3" si="227">
        <n x="225"/>
        <n x="376"/>
        <n x="228" s="1"/>
      </t>
    </mdx>
    <mdx n="0" f="v">
      <t c="3" si="227">
        <n x="225"/>
        <n x="377"/>
        <n x="228" s="1"/>
      </t>
    </mdx>
    <mdx n="0" f="v">
      <t c="3" si="227">
        <n x="225"/>
        <n x="280"/>
        <n x="228" s="1"/>
      </t>
    </mdx>
    <mdx n="0" f="v">
      <t c="3" si="227">
        <n x="225"/>
        <n x="378"/>
        <n x="228" s="1"/>
      </t>
    </mdx>
    <mdx n="0" f="v">
      <t c="3" si="227">
        <n x="225"/>
        <n x="379"/>
        <n x="228" s="1"/>
      </t>
    </mdx>
    <mdx n="0" f="v">
      <t c="3" si="227">
        <n x="225"/>
        <n x="380"/>
        <n x="228" s="1"/>
      </t>
    </mdx>
    <mdx n="0" f="v">
      <t c="3" si="227">
        <n x="225"/>
        <n x="381"/>
        <n x="228" s="1"/>
      </t>
    </mdx>
    <mdx n="0" f="v">
      <t c="3" si="227">
        <n x="225"/>
        <n x="382"/>
        <n x="228" s="1"/>
      </t>
    </mdx>
    <mdx n="0" f="v">
      <t c="3" si="227">
        <n x="225"/>
        <n x="304"/>
        <n x="228" s="1"/>
      </t>
    </mdx>
    <mdx n="0" f="v">
      <t c="3" si="227">
        <n x="225"/>
        <n x="254"/>
        <n x="228" s="1"/>
      </t>
    </mdx>
    <mdx n="0" f="v">
      <t c="3" si="227">
        <n x="225"/>
        <n x="283"/>
        <n x="228" s="1"/>
      </t>
    </mdx>
    <mdx n="0" f="v">
      <t c="3" si="227">
        <n x="225"/>
        <n x="547"/>
        <n x="228" s="1"/>
      </t>
    </mdx>
    <mdx n="0" f="v">
      <t c="3" si="227">
        <n x="225"/>
        <n x="362"/>
        <n x="228" s="1"/>
      </t>
    </mdx>
    <mdx n="0" f="v">
      <t c="3" si="227">
        <n x="225"/>
        <n x="363"/>
        <n x="228" s="1"/>
      </t>
    </mdx>
    <mdx n="0" f="v">
      <t c="3" si="227">
        <n x="225"/>
        <n x="364"/>
        <n x="228" s="1"/>
      </t>
    </mdx>
    <mdx n="0" f="v">
      <t c="3" si="227">
        <n x="225"/>
        <n x="548"/>
        <n x="228" s="1"/>
      </t>
    </mdx>
    <mdx n="0" f="v">
      <t c="3" si="227">
        <n x="225"/>
        <n x="365"/>
        <n x="228" s="1"/>
      </t>
    </mdx>
    <mdx n="0" f="v">
      <t c="3" si="227">
        <n x="225"/>
        <n x="366"/>
        <n x="228" s="1"/>
      </t>
    </mdx>
    <mdx n="0" f="v">
      <t c="3" si="227">
        <n x="225"/>
        <n x="367"/>
        <n x="228" s="1"/>
      </t>
    </mdx>
    <mdx n="0" f="v">
      <t c="3" si="227">
        <n x="225"/>
        <n x="368"/>
        <n x="228" s="1"/>
      </t>
    </mdx>
    <mdx n="0" f="v">
      <t c="3" si="227">
        <n x="225"/>
        <n x="369"/>
        <n x="228" s="1"/>
      </t>
    </mdx>
    <mdx n="0" f="v">
      <t c="3" si="227">
        <n x="225"/>
        <n x="307"/>
        <n x="228" s="1"/>
      </t>
    </mdx>
    <mdx n="0" f="v">
      <t c="3" si="227">
        <n x="225"/>
        <n x="370"/>
        <n x="228" s="1"/>
      </t>
    </mdx>
    <mdx n="0" f="v">
      <t c="3" si="227">
        <n x="225"/>
        <n x="371"/>
        <n x="228" s="1"/>
      </t>
    </mdx>
    <mdx n="0" f="v">
      <t c="3" si="227">
        <n x="225"/>
        <n x="372"/>
        <n x="228" s="1"/>
      </t>
    </mdx>
    <mdx n="0" f="v">
      <t c="3" si="227">
        <n x="225"/>
        <n x="393"/>
        <n x="228" s="1"/>
      </t>
    </mdx>
    <mdx n="0" f="v">
      <t c="3" si="227">
        <n x="225"/>
        <n x="394"/>
        <n x="228" s="1"/>
      </t>
    </mdx>
    <mdx n="0" f="v">
      <t c="3" si="227">
        <n x="225"/>
        <n x="395"/>
        <n x="228" s="1"/>
      </t>
    </mdx>
    <mdx n="0" f="v">
      <t c="3" si="227">
        <n x="225"/>
        <n x="278"/>
        <n x="228" s="1"/>
      </t>
    </mdx>
    <mdx n="0" f="v">
      <t c="3" si="227">
        <n x="225"/>
        <n x="396"/>
        <n x="228" s="1"/>
      </t>
    </mdx>
    <mdx n="0" f="v">
      <t c="3" si="227">
        <n x="225"/>
        <n x="397"/>
        <n x="228" s="1"/>
      </t>
    </mdx>
    <mdx n="0" f="v">
      <t c="3" si="227">
        <n x="225"/>
        <n x="398"/>
        <n x="228" s="1"/>
      </t>
    </mdx>
    <mdx n="0" f="v">
      <t c="3" si="227">
        <n x="225"/>
        <n x="392"/>
        <n x="228" s="1"/>
      </t>
    </mdx>
    <mdx n="0" f="v">
      <t c="3" si="227">
        <n x="225"/>
        <n x="404"/>
        <n x="228" s="1"/>
      </t>
    </mdx>
    <mdx n="0" f="v">
      <t c="3" si="227">
        <n x="225"/>
        <n x="383"/>
        <n x="228" s="1"/>
      </t>
    </mdx>
    <mdx n="0" f="v">
      <t c="3" si="227">
        <n x="225"/>
        <n x="384"/>
        <n x="228" s="1"/>
      </t>
    </mdx>
    <mdx n="0" f="v">
      <t c="3" si="227">
        <n x="225"/>
        <n x="385"/>
        <n x="228" s="1"/>
      </t>
    </mdx>
    <mdx n="0" f="v">
      <t c="3" si="227">
        <n x="225"/>
        <n x="386"/>
        <n x="228" s="1"/>
      </t>
    </mdx>
    <mdx n="0" f="v">
      <t c="3" si="227">
        <n x="225"/>
        <n x="387"/>
        <n x="228" s="1"/>
      </t>
    </mdx>
    <mdx n="0" f="v">
      <t c="3" si="227">
        <n x="225"/>
        <n x="388"/>
        <n x="228" s="1"/>
      </t>
    </mdx>
    <mdx n="0" f="v">
      <t c="3" si="227">
        <n x="225"/>
        <n x="389"/>
        <n x="228" s="1"/>
      </t>
    </mdx>
    <mdx n="0" f="v">
      <t c="3" si="227">
        <n x="225"/>
        <n x="390"/>
        <n x="228" s="1"/>
      </t>
    </mdx>
    <mdx n="0" f="v">
      <t c="3" si="227">
        <n x="225"/>
        <n x="405"/>
        <n x="228" s="1"/>
      </t>
    </mdx>
    <mdx n="0" f="v">
      <t c="3" si="227">
        <n x="225"/>
        <n x="406"/>
        <n x="228" s="1"/>
      </t>
    </mdx>
    <mdx n="0" f="v">
      <t c="3" si="227">
        <n x="225"/>
        <n x="407"/>
        <n x="228" s="1"/>
      </t>
    </mdx>
    <mdx n="0" f="v">
      <t c="3" si="227">
        <n x="225"/>
        <n x="408"/>
        <n x="228" s="1"/>
      </t>
    </mdx>
    <mdx n="0" f="v">
      <t c="3" si="227">
        <n x="225"/>
        <n x="409"/>
        <n x="228" s="1"/>
      </t>
    </mdx>
    <mdx n="0" f="v">
      <t c="3" si="227">
        <n x="225"/>
        <n x="410"/>
        <n x="228" s="1"/>
      </t>
    </mdx>
    <mdx n="0" f="v">
      <t c="3" si="227">
        <n x="225"/>
        <n x="419"/>
        <n x="228" s="1"/>
      </t>
    </mdx>
    <mdx n="0" f="v">
      <t c="3" si="227">
        <n x="225"/>
        <n x="391"/>
        <n x="228" s="1"/>
      </t>
    </mdx>
    <mdx n="0" f="v">
      <t c="3" si="227">
        <n x="225"/>
        <n x="399"/>
        <n x="228" s="1"/>
      </t>
    </mdx>
    <mdx n="0" f="v">
      <t c="3" si="227">
        <n x="225"/>
        <n x="400"/>
        <n x="228" s="1"/>
      </t>
    </mdx>
    <mdx n="0" f="v">
      <t c="3" si="227">
        <n x="225"/>
        <n x="401"/>
        <n x="228" s="1"/>
      </t>
    </mdx>
    <mdx n="0" f="v">
      <t c="3" si="227">
        <n x="225"/>
        <n x="402"/>
        <n x="228" s="1"/>
      </t>
    </mdx>
    <mdx n="0" f="v">
      <t c="3" si="227">
        <n x="225"/>
        <n x="277"/>
        <n x="228" s="1"/>
      </t>
    </mdx>
    <mdx n="0" f="v">
      <t c="3" si="227">
        <n x="225"/>
        <n x="417"/>
        <n x="228" s="1"/>
      </t>
    </mdx>
    <mdx n="0" f="v">
      <t c="3" si="227">
        <n x="225"/>
        <n x="418"/>
        <n x="228" s="1"/>
      </t>
    </mdx>
    <mdx n="0" f="v">
      <t c="3" si="227">
        <n x="225"/>
        <n x="420"/>
        <n x="228" s="1"/>
      </t>
    </mdx>
    <mdx n="0" f="v">
      <t c="3" si="227">
        <n x="225"/>
        <n x="301"/>
        <n x="228" s="1"/>
      </t>
    </mdx>
    <mdx n="0" f="v">
      <t c="3" si="227">
        <n x="225"/>
        <n x="299"/>
        <n x="228" s="1"/>
      </t>
    </mdx>
    <mdx n="0" f="v">
      <t c="3" si="227">
        <n x="225"/>
        <n x="297"/>
        <n x="228" s="1"/>
      </t>
    </mdx>
    <mdx n="0" f="v">
      <t c="3" si="227">
        <n x="225"/>
        <n x="421"/>
        <n x="228" s="1"/>
      </t>
    </mdx>
    <mdx n="0" f="v">
      <t c="3" si="227">
        <n x="225"/>
        <n x="329"/>
        <n x="228" s="1"/>
      </t>
    </mdx>
    <mdx n="0" f="v">
      <t c="3" si="227">
        <n x="225"/>
        <n x="411"/>
        <n x="228" s="1"/>
      </t>
    </mdx>
    <mdx n="0" f="v">
      <t c="3" si="227">
        <n x="225"/>
        <n x="403"/>
        <n x="228" s="1"/>
      </t>
    </mdx>
    <mdx n="0" f="v">
      <t c="3" si="227">
        <n x="225"/>
        <n x="412"/>
        <n x="228" s="1"/>
      </t>
    </mdx>
    <mdx n="0" f="v">
      <t c="3" si="227">
        <n x="225"/>
        <n x="413"/>
        <n x="228" s="1"/>
      </t>
    </mdx>
    <mdx n="0" f="v">
      <t c="3" si="227">
        <n x="225"/>
        <n x="414"/>
        <n x="228" s="1"/>
      </t>
    </mdx>
    <mdx n="0" f="v">
      <t c="3" si="227">
        <n x="225"/>
        <n x="415"/>
        <n x="228" s="1"/>
      </t>
    </mdx>
    <mdx n="0" f="v">
      <t c="3" si="227">
        <n x="225"/>
        <n x="416"/>
        <n x="228" s="1"/>
      </t>
    </mdx>
    <mdx n="0" f="v">
      <t c="3" si="227">
        <n x="225"/>
        <n x="427"/>
        <n x="228" s="1"/>
      </t>
    </mdx>
    <mdx n="0" f="v">
      <t c="3" si="227">
        <n x="225"/>
        <n x="428"/>
        <n x="228" s="1"/>
      </t>
    </mdx>
    <mdx n="0" f="v">
      <t c="3" si="227">
        <n x="225"/>
        <n x="328"/>
        <n x="228" s="1"/>
      </t>
    </mdx>
    <mdx n="0" f="v">
      <t c="3" si="227">
        <n x="225"/>
        <n x="429"/>
        <n x="228" s="1"/>
      </t>
    </mdx>
    <mdx n="0" f="v">
      <t c="3" si="227">
        <n x="225"/>
        <n x="430"/>
        <n x="228" s="1"/>
      </t>
    </mdx>
    <mdx n="0" f="v">
      <t c="3" si="227">
        <n x="225"/>
        <n x="431"/>
        <n x="228" s="1"/>
      </t>
    </mdx>
    <mdx n="0" f="v">
      <t c="3" si="227">
        <n x="225"/>
        <n x="432"/>
        <n x="228" s="1"/>
      </t>
    </mdx>
    <mdx n="0" f="v">
      <t c="3" si="227">
        <n x="225"/>
        <n x="422"/>
        <n x="228" s="1"/>
      </t>
    </mdx>
    <mdx n="0" f="v">
      <t c="3" si="227">
        <n x="225"/>
        <n x="423"/>
        <n x="228" s="1"/>
      </t>
    </mdx>
    <mdx n="0" f="v">
      <t c="3" si="227">
        <n x="225"/>
        <n x="424"/>
        <n x="228" s="1"/>
      </t>
    </mdx>
    <mdx n="0" f="v">
      <t c="3" si="227">
        <n x="225"/>
        <n x="425"/>
        <n x="228" s="1"/>
      </t>
    </mdx>
    <mdx n="0" f="v">
      <t c="3" si="227">
        <n x="225"/>
        <n x="348"/>
        <n x="228" s="1"/>
      </t>
    </mdx>
    <mdx n="0" f="v">
      <t c="3" si="227">
        <n x="225"/>
        <n x="327"/>
        <n x="228" s="1"/>
      </t>
    </mdx>
    <mdx n="0" f="v">
      <t c="3" si="227">
        <n x="225"/>
        <n x="426"/>
        <n x="228" s="1"/>
      </t>
    </mdx>
    <mdx n="0" f="v">
      <t c="3" si="227">
        <n x="225"/>
        <n x="452"/>
        <n x="228" s="1"/>
      </t>
    </mdx>
    <mdx n="0" f="v">
      <t c="3" si="227">
        <n x="225"/>
        <n x="455"/>
        <n x="228" s="1"/>
      </t>
    </mdx>
    <mdx n="0" f="v">
      <t c="3" si="227">
        <n x="225"/>
        <n x="346"/>
        <n x="228" s="1"/>
      </t>
    </mdx>
    <mdx n="0" f="v">
      <t c="3" si="227">
        <n x="225"/>
        <n x="465"/>
        <n x="228" s="1"/>
      </t>
    </mdx>
    <mdx n="0" f="v">
      <t c="3" si="227">
        <n x="225"/>
        <n x="433"/>
        <n x="228" s="1"/>
      </t>
    </mdx>
    <mdx n="0" f="v">
      <t c="3" si="227">
        <n x="225"/>
        <n x="442"/>
        <n x="228" s="1"/>
      </t>
    </mdx>
    <mdx n="0" f="v">
      <t c="3" si="227">
        <n x="225"/>
        <n x="443"/>
        <n x="228" s="1"/>
      </t>
    </mdx>
    <mdx n="0" f="v">
      <t c="3" si="227">
        <n x="225"/>
        <n x="444"/>
        <n x="228" s="1"/>
      </t>
    </mdx>
    <mdx n="0" f="v">
      <t c="3" si="227">
        <n x="225"/>
        <n x="445"/>
        <n x="228" s="1"/>
      </t>
    </mdx>
    <mdx n="0" f="v">
      <t c="3" si="227">
        <n x="225"/>
        <n x="446"/>
        <n x="228" s="1"/>
      </t>
    </mdx>
    <mdx n="0" f="v">
      <t c="3" si="227">
        <n x="225"/>
        <n x="434"/>
        <n x="228" s="1"/>
      </t>
    </mdx>
    <mdx n="0" f="v">
      <t c="3" si="227">
        <n x="225"/>
        <n x="456"/>
        <n x="228" s="1"/>
      </t>
    </mdx>
    <mdx n="0" f="v">
      <t c="3" si="227">
        <n x="225"/>
        <n x="276"/>
        <n x="228" s="1"/>
      </t>
    </mdx>
    <mdx n="0" f="v">
      <t c="3" si="227">
        <n x="225"/>
        <n x="453"/>
        <n x="228" s="1"/>
      </t>
    </mdx>
    <mdx n="0" f="v">
      <t c="3" si="227">
        <n x="225"/>
        <n x="454"/>
        <n x="228" s="1"/>
      </t>
    </mdx>
    <mdx n="0" f="v">
      <t c="3" si="227">
        <n x="225"/>
        <n x="326"/>
        <n x="228" s="1"/>
      </t>
    </mdx>
    <mdx n="0" f="v">
      <t c="3" si="227">
        <n x="225"/>
        <n x="435"/>
        <n x="228" s="1"/>
      </t>
    </mdx>
    <mdx n="0" f="v">
      <t c="3" si="227">
        <n x="225"/>
        <n x="436"/>
        <n x="228" s="1"/>
      </t>
    </mdx>
    <mdx n="0" f="v">
      <t c="3" si="227">
        <n x="225"/>
        <n x="437"/>
        <n x="228" s="1"/>
      </t>
    </mdx>
    <mdx n="0" f="v">
      <t c="3" si="227">
        <n x="225"/>
        <n x="294"/>
        <n x="228" s="1"/>
      </t>
    </mdx>
    <mdx n="0" f="v">
      <t c="3" si="227">
        <n x="225"/>
        <n x="293"/>
        <n x="228" s="1"/>
      </t>
    </mdx>
    <mdx n="0" f="v">
      <t c="3" si="227">
        <n x="225"/>
        <n x="466"/>
        <n x="228" s="1"/>
      </t>
    </mdx>
    <mdx n="0" f="v">
      <t c="3" si="227">
        <n x="225"/>
        <n x="467"/>
        <n x="228" s="1"/>
      </t>
    </mdx>
    <mdx n="0" f="v">
      <t c="3" si="227">
        <n x="225"/>
        <n x="461"/>
        <n x="228" s="1"/>
      </t>
    </mdx>
    <mdx n="0" f="v">
      <t c="3" si="227">
        <n x="225"/>
        <n x="462"/>
        <n x="228" s="1"/>
      </t>
    </mdx>
    <mdx n="0" f="v">
      <t c="3" si="227">
        <n x="225"/>
        <n x="463"/>
        <n x="228" s="1"/>
      </t>
    </mdx>
    <mdx n="0" f="v">
      <t c="3" si="227">
        <n x="225"/>
        <n x="438"/>
        <n x="228" s="1"/>
      </t>
    </mdx>
    <mdx n="0" f="v">
      <t c="3" si="227">
        <n x="225"/>
        <n x="350"/>
        <n x="228" s="1"/>
      </t>
    </mdx>
    <mdx n="0" f="v">
      <t c="3" si="227">
        <n x="225"/>
        <n x="439"/>
        <n x="228" s="1"/>
      </t>
    </mdx>
    <mdx n="0" f="v">
      <t c="3" si="227">
        <n x="225"/>
        <n x="440"/>
        <n x="228" s="1"/>
      </t>
    </mdx>
    <mdx n="0" f="v">
      <t c="3" si="227">
        <n x="225"/>
        <n x="441"/>
        <n x="228" s="1"/>
      </t>
    </mdx>
    <mdx n="0" f="v">
      <t c="3" si="227">
        <n x="225"/>
        <n x="447"/>
        <n x="228" s="1"/>
      </t>
    </mdx>
    <mdx n="0" f="v">
      <t c="3" si="227">
        <n x="225"/>
        <n x="464"/>
        <n x="228" s="1"/>
      </t>
    </mdx>
    <mdx n="0" f="v">
      <t c="3" si="227">
        <n x="225"/>
        <n x="473"/>
        <n x="228" s="1"/>
      </t>
    </mdx>
    <mdx n="0" f="v">
      <t c="3" si="227">
        <n x="225"/>
        <n x="474"/>
        <n x="228" s="1"/>
      </t>
    </mdx>
    <mdx n="0" f="v">
      <t c="3" si="227">
        <n x="225"/>
        <n x="459"/>
        <n x="228" s="1"/>
      </t>
    </mdx>
    <mdx n="0" f="v">
      <t c="3" si="227">
        <n x="225"/>
        <n x="448"/>
        <n x="228" s="1"/>
      </t>
    </mdx>
    <mdx n="0" f="v">
      <t c="3" si="227">
        <n x="225"/>
        <n x="449"/>
        <n x="228" s="1"/>
      </t>
    </mdx>
    <mdx n="0" f="v">
      <t c="3" si="227">
        <n x="225"/>
        <n x="450"/>
        <n x="228" s="1"/>
      </t>
    </mdx>
    <mdx n="0" f="v">
      <t c="3" si="227">
        <n x="225"/>
        <n x="451"/>
        <n x="228" s="1"/>
      </t>
    </mdx>
    <mdx n="0" f="v">
      <t c="3" si="227">
        <n x="225"/>
        <n x="457"/>
        <n x="228" s="1"/>
      </t>
    </mdx>
    <mdx n="0" f="v">
      <t c="3" si="227">
        <n x="225"/>
        <n x="458"/>
        <n x="228" s="1"/>
      </t>
    </mdx>
    <mdx n="0" f="v">
      <t c="3" si="227">
        <n x="225"/>
        <n x="475"/>
        <n x="228" s="1"/>
      </t>
    </mdx>
    <mdx n="0" f="v">
      <t c="3" si="227">
        <n x="225"/>
        <n x="476"/>
        <n x="228" s="1"/>
      </t>
    </mdx>
    <mdx n="0" f="v">
      <t c="3" si="227">
        <n x="225"/>
        <n x="471"/>
        <n x="228" s="1"/>
      </t>
    </mdx>
    <mdx n="0" f="v">
      <t c="3" si="227">
        <n x="225"/>
        <n x="472"/>
        <n x="228" s="1"/>
      </t>
    </mdx>
    <mdx n="0" f="v">
      <t c="3" si="227">
        <n x="225"/>
        <n x="460"/>
        <n x="228" s="1"/>
      </t>
    </mdx>
    <mdx n="0" f="v">
      <t c="3" si="227">
        <n x="225"/>
        <n x="468"/>
        <n x="228" s="1"/>
      </t>
    </mdx>
    <mdx n="0" f="v">
      <t c="3" si="227">
        <n x="225"/>
        <n x="469"/>
        <n x="228" s="1"/>
      </t>
    </mdx>
    <mdx n="0" f="v">
      <t c="3" si="227">
        <n x="225"/>
        <n x="470"/>
        <n x="228" s="1"/>
      </t>
    </mdx>
    <mdx n="0" f="v">
      <t c="3" si="227">
        <n x="225"/>
        <n x="480"/>
        <n x="228" s="1"/>
      </t>
    </mdx>
    <mdx n="0" f="v">
      <t c="3" si="227">
        <n x="225"/>
        <n x="481"/>
        <n x="228" s="1"/>
      </t>
    </mdx>
    <mdx n="0" f="v">
      <t c="3" si="227">
        <n x="225"/>
        <n x="477"/>
        <n x="228" s="1"/>
      </t>
    </mdx>
    <mdx n="0" f="v">
      <t c="3" si="227">
        <n x="225"/>
        <n x="478"/>
        <n x="228" s="1"/>
      </t>
    </mdx>
    <mdx n="0" f="v">
      <t c="3" si="227">
        <n x="225"/>
        <n x="479"/>
        <n x="228" s="1"/>
      </t>
    </mdx>
    <mdx n="0" f="v">
      <t c="3" si="227">
        <n x="225"/>
        <n x="483"/>
        <n x="228" s="1"/>
      </t>
    </mdx>
    <mdx n="0" f="v">
      <t c="3" si="227">
        <n x="225"/>
        <n x="482"/>
        <n x="228" s="1"/>
      </t>
    </mdx>
    <mdx n="0" f="v">
      <t c="3" si="227">
        <n x="225"/>
        <n x="491"/>
        <n x="228" s="1"/>
      </t>
    </mdx>
    <mdx n="0" f="v">
      <t c="3" si="227">
        <n x="225"/>
        <n x="487"/>
        <n x="228" s="1"/>
      </t>
    </mdx>
    <mdx n="0" f="v">
      <t c="3" si="227">
        <n x="225"/>
        <n x="488"/>
        <n x="228" s="1"/>
      </t>
    </mdx>
    <mdx n="0" f="v">
      <t c="3" si="227">
        <n x="225"/>
        <n x="489"/>
        <n x="228" s="1"/>
      </t>
    </mdx>
    <mdx n="0" f="v">
      <t c="3" si="227">
        <n x="225"/>
        <n x="490"/>
        <n x="228" s="1"/>
      </t>
    </mdx>
    <mdx n="0" f="v">
      <t c="3" si="227">
        <n x="225"/>
        <n x="484"/>
        <n x="228" s="1"/>
      </t>
    </mdx>
    <mdx n="0" f="v">
      <t c="3" si="227">
        <n x="225"/>
        <n x="485"/>
        <n x="228" s="1"/>
      </t>
    </mdx>
    <mdx n="0" f="v">
      <t c="3" si="227">
        <n x="225"/>
        <n x="486"/>
        <n x="228" s="1"/>
      </t>
    </mdx>
    <mdx n="0" f="v">
      <t c="3" si="227">
        <n x="225"/>
        <n x="495"/>
        <n x="228" s="1"/>
      </t>
    </mdx>
    <mdx n="0" f="v">
      <t c="3" si="227">
        <n x="225"/>
        <n x="496"/>
        <n x="228" s="1"/>
      </t>
    </mdx>
    <mdx n="0" f="v">
      <t c="3" si="227">
        <n x="225"/>
        <n x="500"/>
        <n x="228" s="1"/>
      </t>
    </mdx>
    <mdx n="0" f="v">
      <t c="3" si="227">
        <n x="225"/>
        <n x="492"/>
        <n x="228" s="1"/>
      </t>
    </mdx>
    <mdx n="0" f="v">
      <t c="3" si="227">
        <n x="225"/>
        <n x="493"/>
        <n x="228" s="1"/>
      </t>
    </mdx>
    <mdx n="0" f="v">
      <t c="3" si="227">
        <n x="225"/>
        <n x="501"/>
        <n x="228" s="1"/>
      </t>
    </mdx>
    <mdx n="0" f="v">
      <t c="3" si="227">
        <n x="225"/>
        <n x="502"/>
        <n x="228" s="1"/>
      </t>
    </mdx>
    <mdx n="0" f="v">
      <t c="3" si="227">
        <n x="225"/>
        <n x="503"/>
        <n x="228" s="1"/>
      </t>
    </mdx>
    <mdx n="0" f="v">
      <t c="3" si="227">
        <n x="225"/>
        <n x="494"/>
        <n x="228" s="1"/>
      </t>
    </mdx>
    <mdx n="0" f="v">
      <t c="3" si="227">
        <n x="225"/>
        <n x="497"/>
        <n x="228" s="1"/>
      </t>
    </mdx>
    <mdx n="0" f="v">
      <t c="3" si="227">
        <n x="225"/>
        <n x="498"/>
        <n x="228" s="1"/>
      </t>
    </mdx>
    <mdx n="0" f="v">
      <t c="3" si="227">
        <n x="225"/>
        <n x="499"/>
        <n x="228" s="1"/>
      </t>
    </mdx>
    <mdx n="0" f="v">
      <t c="3" si="227">
        <n x="225"/>
        <n x="508"/>
        <n x="228" s="1"/>
      </t>
    </mdx>
    <mdx n="0" f="v">
      <t c="3" si="227">
        <n x="225"/>
        <n x="509"/>
        <n x="228" s="1"/>
      </t>
    </mdx>
    <mdx n="0" f="v">
      <t c="3" si="227">
        <n x="225"/>
        <n x="513"/>
        <n x="228" s="1"/>
      </t>
    </mdx>
    <mdx n="0" f="v">
      <t c="3" si="227">
        <n x="225"/>
        <n x="504"/>
        <n x="228" s="1"/>
      </t>
    </mdx>
    <mdx n="0" f="v">
      <t c="3" si="227">
        <n x="225"/>
        <n x="505"/>
        <n x="228" s="1"/>
      </t>
    </mdx>
    <mdx n="0" f="v">
      <t c="3" si="227">
        <n x="225"/>
        <n x="506"/>
        <n x="228" s="1"/>
      </t>
    </mdx>
    <mdx n="0" f="v">
      <t c="3" si="227">
        <n x="225"/>
        <n x="507"/>
        <n x="228" s="1"/>
      </t>
    </mdx>
    <mdx n="0" f="v">
      <t c="3" si="227">
        <n x="225"/>
        <n x="514"/>
        <n x="228" s="1"/>
      </t>
    </mdx>
    <mdx n="0" f="v">
      <t c="3" si="227">
        <n x="225"/>
        <n x="515"/>
        <n x="228" s="1"/>
      </t>
    </mdx>
    <mdx n="0" f="v">
      <t c="3" si="227">
        <n x="225"/>
        <n x="516"/>
        <n x="228" s="1"/>
      </t>
    </mdx>
    <mdx n="0" f="v">
      <t c="3" si="227">
        <n x="225"/>
        <n x="510"/>
        <n x="228" s="1"/>
      </t>
    </mdx>
    <mdx n="0" f="v">
      <t c="3" si="227">
        <n x="225"/>
        <n x="511"/>
        <n x="228" s="1"/>
      </t>
    </mdx>
    <mdx n="0" f="v">
      <t c="3" si="227">
        <n x="225"/>
        <n x="512"/>
        <n x="228" s="1"/>
      </t>
    </mdx>
    <mdx n="0" f="v">
      <t c="3" si="227">
        <n x="225"/>
        <n x="528"/>
        <n x="228" s="1"/>
      </t>
    </mdx>
    <mdx n="0" f="v">
      <t c="3" si="227">
        <n x="225"/>
        <n x="519"/>
        <n x="228" s="1"/>
      </t>
    </mdx>
    <mdx n="0" f="v">
      <t c="3" si="227">
        <n x="225"/>
        <n x="520"/>
        <n x="228" s="1"/>
      </t>
    </mdx>
    <mdx n="0" f="v">
      <t c="3" si="227">
        <n x="225"/>
        <n x="521"/>
        <n x="228" s="1"/>
      </t>
    </mdx>
    <mdx n="0" f="v">
      <t c="3" si="227">
        <n x="225"/>
        <n x="517"/>
        <n x="228" s="1"/>
      </t>
    </mdx>
    <mdx n="0" f="v">
      <t c="3" si="227">
        <n x="225"/>
        <n x="518"/>
        <n x="228" s="1"/>
      </t>
    </mdx>
    <mdx n="0" f="v">
      <t c="3" si="227">
        <n x="225"/>
        <n x="522"/>
        <n x="228" s="1"/>
      </t>
    </mdx>
    <mdx n="0" f="v">
      <t c="3" si="227">
        <n x="225"/>
        <n x="525"/>
        <n x="228" s="1"/>
      </t>
    </mdx>
    <mdx n="0" f="v">
      <t c="3" si="227">
        <n x="225"/>
        <n x="526"/>
        <n x="228" s="1"/>
      </t>
    </mdx>
    <mdx n="0" f="v">
      <t c="3" si="227">
        <n x="225"/>
        <n x="523"/>
        <n x="228" s="1"/>
      </t>
    </mdx>
    <mdx n="0" f="v">
      <t c="3" si="227">
        <n x="225"/>
        <n x="529"/>
        <n x="228" s="1"/>
      </t>
    </mdx>
    <mdx n="0" f="v">
      <t c="3" si="227">
        <n x="225"/>
        <n x="524"/>
        <n x="228" s="1"/>
      </t>
    </mdx>
    <mdx n="0" f="v">
      <t c="3" si="227">
        <n x="225"/>
        <n x="527"/>
        <n x="228" s="1"/>
      </t>
    </mdx>
    <mdx n="0" f="v">
      <t c="3" si="227">
        <n x="225"/>
        <n x="531"/>
        <n x="228" s="1"/>
      </t>
    </mdx>
    <mdx n="0" f="v">
      <t c="3" si="227">
        <n x="225"/>
        <n x="532"/>
        <n x="228" s="1"/>
      </t>
    </mdx>
    <mdx n="0" f="v">
      <t c="3" si="227">
        <n x="225"/>
        <n x="530"/>
        <n x="228" s="1"/>
      </t>
    </mdx>
    <mdx n="0" f="v">
      <t c="3" si="227">
        <n x="225"/>
        <n x="533"/>
        <n x="228" s="1"/>
      </t>
    </mdx>
    <mdx n="0" f="v">
      <t c="3" si="227">
        <n x="225"/>
        <n x="536"/>
        <n x="228" s="1"/>
      </t>
    </mdx>
    <mdx n="0" f="v">
      <t c="3" si="227">
        <n x="225"/>
        <n x="534"/>
        <n x="228" s="1"/>
      </t>
    </mdx>
    <mdx n="0" f="v">
      <t c="3" si="227">
        <n x="225"/>
        <n x="535"/>
        <n x="228" s="1"/>
      </t>
    </mdx>
    <mdx n="0" f="v">
      <t c="3" si="227">
        <n x="225"/>
        <n x="537"/>
        <n x="228" s="1"/>
      </t>
    </mdx>
    <mdx n="0" f="v">
      <t c="3" si="227">
        <n x="225"/>
        <n x="540"/>
        <n x="228" s="1"/>
      </t>
    </mdx>
    <mdx n="0" f="v">
      <t c="3" si="227">
        <n x="225"/>
        <n x="539"/>
        <n x="228" s="1"/>
      </t>
    </mdx>
    <mdx n="0" f="v">
      <t c="3" si="227">
        <n x="225"/>
        <n x="538"/>
        <n x="228" s="1"/>
      </t>
    </mdx>
    <mdx n="0" f="v">
      <t c="3" si="227">
        <n x="225"/>
        <n x="543"/>
        <n x="228" s="1"/>
      </t>
    </mdx>
    <mdx n="0" f="v">
      <t c="3" si="227">
        <n x="225"/>
        <n x="541"/>
        <n x="228" s="1"/>
      </t>
    </mdx>
    <mdx n="0" f="v">
      <t c="3" si="227">
        <n x="225"/>
        <n x="542"/>
        <n x="228" s="1"/>
      </t>
    </mdx>
    <mdx n="0" f="v">
      <t c="3" si="227">
        <n x="225"/>
        <n x="545"/>
        <n x="228" s="1"/>
      </t>
    </mdx>
    <mdx n="0" f="v">
      <t c="3" si="227">
        <n x="225"/>
        <n x="544"/>
        <n x="228" s="1"/>
      </t>
    </mdx>
    <mdx n="0" f="v">
      <t c="3" si="227">
        <n x="225"/>
        <n x="546"/>
        <n x="228" s="1"/>
      </t>
    </mdx>
    <mdx n="0" f="v">
      <t c="3" si="227">
        <n x="225"/>
        <n x="272"/>
        <n x="204"/>
      </t>
    </mdx>
    <mdx n="0" f="v">
      <t c="3" si="227">
        <n x="225"/>
        <n x="273"/>
        <n x="204"/>
      </t>
    </mdx>
    <mdx n="0" f="v">
      <t c="3" si="227">
        <n x="225"/>
        <n x="271"/>
        <n x="204"/>
      </t>
    </mdx>
    <mdx n="0" f="v">
      <t c="3" si="227">
        <n x="225"/>
        <n x="270"/>
        <n x="204"/>
      </t>
    </mdx>
    <mdx n="0" f="v">
      <t c="3" si="227">
        <n x="225"/>
        <n x="269"/>
        <n x="204"/>
      </t>
    </mdx>
    <mdx n="0" f="v">
      <t c="3" si="227">
        <n x="225"/>
        <n x="268"/>
        <n x="204"/>
      </t>
    </mdx>
    <mdx n="0" f="v">
      <t c="3" si="227">
        <n x="225"/>
        <n x="355"/>
        <n x="204"/>
      </t>
    </mdx>
    <mdx n="0" f="v">
      <t c="3" si="227">
        <n x="225"/>
        <n x="356"/>
        <n x="204"/>
      </t>
    </mdx>
    <mdx n="0" f="v">
      <t c="3" si="227">
        <n x="225"/>
        <n x="357"/>
        <n x="204"/>
      </t>
    </mdx>
    <mdx n="0" f="v">
      <t c="3" si="227">
        <n x="225"/>
        <n x="358"/>
        <n x="204"/>
      </t>
    </mdx>
    <mdx n="0" f="v">
      <t c="3" si="227">
        <n x="225"/>
        <n x="359"/>
        <n x="204"/>
      </t>
    </mdx>
    <mdx n="0" f="v">
      <t c="3" si="227">
        <n x="225"/>
        <n x="360"/>
        <n x="204"/>
      </t>
    </mdx>
    <mdx n="0" f="v">
      <t c="3" si="227">
        <n x="225"/>
        <n x="361"/>
        <n x="204"/>
      </t>
    </mdx>
    <mdx n="0" f="v">
      <t c="3" si="227">
        <n x="225"/>
        <n x="267"/>
        <n x="204"/>
      </t>
    </mdx>
    <mdx n="0" f="v">
      <t c="3" si="227">
        <n x="225"/>
        <n x="266"/>
        <n x="204"/>
      </t>
    </mdx>
    <mdx n="0" f="v">
      <t c="3" si="227">
        <n x="225"/>
        <n x="265"/>
        <n x="204"/>
      </t>
    </mdx>
    <mdx n="0" f="v">
      <t c="3" si="227">
        <n x="225"/>
        <n x="263"/>
        <n x="204"/>
      </t>
    </mdx>
    <mdx n="0" f="v">
      <t c="3" si="227">
        <n x="225"/>
        <n x="262"/>
        <n x="204"/>
      </t>
    </mdx>
    <mdx n="0" f="v">
      <t c="3" si="227">
        <n x="225"/>
        <n x="261"/>
        <n x="204"/>
      </t>
    </mdx>
    <mdx n="0" f="v">
      <t c="3" si="227">
        <n x="225"/>
        <n x="260"/>
        <n x="204"/>
      </t>
    </mdx>
    <mdx n="0" f="v">
      <t c="3" si="227">
        <n x="225"/>
        <n x="259"/>
        <n x="204"/>
      </t>
    </mdx>
    <mdx n="0" f="v">
      <t c="3" si="227">
        <n x="225"/>
        <n x="258"/>
        <n x="204"/>
      </t>
    </mdx>
    <mdx n="0" f="v">
      <t c="3" si="227">
        <n x="225"/>
        <n x="257"/>
        <n x="204"/>
      </t>
    </mdx>
    <mdx n="0" f="v">
      <t c="3" si="227">
        <n x="225"/>
        <n x="256"/>
        <n x="204"/>
      </t>
    </mdx>
    <mdx n="0" f="v">
      <t c="3" si="227">
        <n x="225"/>
        <n x="373"/>
        <n x="204"/>
      </t>
    </mdx>
    <mdx n="0" f="v">
      <t c="3" si="227">
        <n x="225"/>
        <n x="375"/>
        <n x="204"/>
      </t>
    </mdx>
    <mdx n="0" f="v">
      <t c="3" si="227">
        <n x="225"/>
        <n x="376"/>
        <n x="204"/>
      </t>
    </mdx>
    <mdx n="0" f="v">
      <t c="3" si="227">
        <n x="225"/>
        <n x="377"/>
        <n x="204"/>
      </t>
    </mdx>
    <mdx n="0" f="v">
      <t c="3" si="227">
        <n x="225"/>
        <n x="311"/>
        <n x="204"/>
      </t>
    </mdx>
    <mdx n="0" f="v">
      <t c="3" si="227">
        <n x="225"/>
        <n x="378"/>
        <n x="204"/>
      </t>
    </mdx>
    <mdx n="0" f="v">
      <t c="3" si="227">
        <n x="225"/>
        <n x="379"/>
        <n x="204"/>
      </t>
    </mdx>
    <mdx n="0" f="v">
      <t c="3" si="227">
        <n x="225"/>
        <n x="380"/>
        <n x="204"/>
      </t>
    </mdx>
    <mdx n="0" f="v">
      <t c="3" si="227">
        <n x="225"/>
        <n x="381"/>
        <n x="204"/>
      </t>
    </mdx>
    <mdx n="0" f="v">
      <t c="3" si="227">
        <n x="225"/>
        <n x="382"/>
        <n x="204"/>
      </t>
    </mdx>
    <mdx n="0" f="v">
      <t c="3" si="227">
        <n x="225"/>
        <n x="304"/>
        <n x="204"/>
      </t>
    </mdx>
    <mdx n="0" f="v">
      <t c="3" si="227">
        <n x="225"/>
        <n x="254"/>
        <n x="204"/>
      </t>
    </mdx>
    <mdx n="0" f="v">
      <t c="3" si="227">
        <n x="225"/>
        <n x="283"/>
        <n x="204"/>
      </t>
    </mdx>
    <mdx n="0" f="v">
      <t c="3" si="227">
        <n x="225"/>
        <n x="547"/>
        <n x="204"/>
      </t>
    </mdx>
    <mdx n="0" f="v">
      <t c="3" si="227">
        <n x="225"/>
        <n x="362"/>
        <n x="204"/>
      </t>
    </mdx>
    <mdx n="0" f="v">
      <t c="3" si="227">
        <n x="225"/>
        <n x="363"/>
        <n x="204"/>
      </t>
    </mdx>
    <mdx n="0" f="v">
      <t c="3" si="227">
        <n x="225"/>
        <n x="364"/>
        <n x="204"/>
      </t>
    </mdx>
    <mdx n="0" f="v">
      <t c="3" si="227">
        <n x="225"/>
        <n x="548"/>
        <n x="204"/>
      </t>
    </mdx>
    <mdx n="0" f="v">
      <t c="3" si="227">
        <n x="225"/>
        <n x="365"/>
        <n x="204"/>
      </t>
    </mdx>
    <mdx n="0" f="v">
      <t c="3" si="227">
        <n x="225"/>
        <n x="366"/>
        <n x="204"/>
      </t>
    </mdx>
    <mdx n="0" f="v">
      <t c="3" si="227">
        <n x="225"/>
        <n x="367"/>
        <n x="204"/>
      </t>
    </mdx>
    <mdx n="0" f="v">
      <t c="3" si="227">
        <n x="225"/>
        <n x="368"/>
        <n x="204"/>
      </t>
    </mdx>
    <mdx n="0" f="v">
      <t c="3" si="227">
        <n x="225"/>
        <n x="369"/>
        <n x="204"/>
      </t>
    </mdx>
    <mdx n="0" f="v">
      <t c="3" si="227">
        <n x="225"/>
        <n x="307"/>
        <n x="204"/>
      </t>
    </mdx>
    <mdx n="0" f="v">
      <t c="3" si="227">
        <n x="225"/>
        <n x="370"/>
        <n x="204"/>
      </t>
    </mdx>
    <mdx n="0" f="v">
      <t c="3" si="227">
        <n x="225"/>
        <n x="371"/>
        <n x="204"/>
      </t>
    </mdx>
    <mdx n="0" f="v">
      <t c="3" si="227">
        <n x="225"/>
        <n x="372"/>
        <n x="204"/>
      </t>
    </mdx>
    <mdx n="0" f="v">
      <t c="3" si="227">
        <n x="225"/>
        <n x="404"/>
        <n x="204"/>
      </t>
    </mdx>
    <mdx n="0" f="v">
      <t c="3" si="227">
        <n x="225"/>
        <n x="393"/>
        <n x="204"/>
      </t>
    </mdx>
    <mdx n="0" f="v">
      <t c="3" si="227">
        <n x="225"/>
        <n x="394"/>
        <n x="204"/>
      </t>
    </mdx>
    <mdx n="0" f="v">
      <t c="3" si="227">
        <n x="225"/>
        <n x="395"/>
        <n x="204"/>
      </t>
    </mdx>
    <mdx n="0" f="v">
      <t c="3" si="227">
        <n x="225"/>
        <n x="278"/>
        <n x="204"/>
      </t>
    </mdx>
    <mdx n="0" f="v">
      <t c="3" si="227">
        <n x="225"/>
        <n x="396"/>
        <n x="204"/>
      </t>
    </mdx>
    <mdx n="0" f="v">
      <t c="3" si="227">
        <n x="225"/>
        <n x="397"/>
        <n x="204"/>
      </t>
    </mdx>
    <mdx n="0" f="v">
      <t c="3" si="227">
        <n x="225"/>
        <n x="398"/>
        <n x="204"/>
      </t>
    </mdx>
    <mdx n="0" f="v">
      <t c="3" si="227">
        <n x="225"/>
        <n x="392"/>
        <n x="204"/>
      </t>
    </mdx>
    <mdx n="0" f="v">
      <t c="3" si="227">
        <n x="225"/>
        <n x="383"/>
        <n x="204"/>
      </t>
    </mdx>
    <mdx n="0" f="v">
      <t c="3" si="227">
        <n x="225"/>
        <n x="384"/>
        <n x="204"/>
      </t>
    </mdx>
    <mdx n="0" f="v">
      <t c="3" si="227">
        <n x="225"/>
        <n x="385"/>
        <n x="204"/>
      </t>
    </mdx>
    <mdx n="0" f="v">
      <t c="3" si="227">
        <n x="225"/>
        <n x="386"/>
        <n x="204"/>
      </t>
    </mdx>
    <mdx n="0" f="v">
      <t c="3" si="227">
        <n x="225"/>
        <n x="387"/>
        <n x="204"/>
      </t>
    </mdx>
    <mdx n="0" f="v">
      <t c="3" si="227">
        <n x="225"/>
        <n x="388"/>
        <n x="204"/>
      </t>
    </mdx>
    <mdx n="0" f="v">
      <t c="3" si="227">
        <n x="225"/>
        <n x="389"/>
        <n x="204"/>
      </t>
    </mdx>
    <mdx n="0" f="v">
      <t c="3" si="227">
        <n x="225"/>
        <n x="390"/>
        <n x="204"/>
      </t>
    </mdx>
    <mdx n="0" f="v">
      <t c="3" si="227">
        <n x="225"/>
        <n x="405"/>
        <n x="204"/>
      </t>
    </mdx>
    <mdx n="0" f="v">
      <t c="3" si="227">
        <n x="225"/>
        <n x="406"/>
        <n x="204"/>
      </t>
    </mdx>
    <mdx n="0" f="v">
      <t c="3" si="227">
        <n x="225"/>
        <n x="407"/>
        <n x="204"/>
      </t>
    </mdx>
    <mdx n="0" f="v">
      <t c="3" si="227">
        <n x="225"/>
        <n x="408"/>
        <n x="204"/>
      </t>
    </mdx>
    <mdx n="0" f="v">
      <t c="3" si="227">
        <n x="225"/>
        <n x="409"/>
        <n x="204"/>
      </t>
    </mdx>
    <mdx n="0" f="v">
      <t c="3" si="227">
        <n x="225"/>
        <n x="410"/>
        <n x="204"/>
      </t>
    </mdx>
    <mdx n="0" f="v">
      <t c="3" si="227">
        <n x="225"/>
        <n x="419"/>
        <n x="204"/>
      </t>
    </mdx>
    <mdx n="0" f="v">
      <t c="3" si="227">
        <n x="225"/>
        <n x="418"/>
        <n x="204"/>
      </t>
    </mdx>
    <mdx n="0" f="v">
      <t c="3" si="227">
        <n x="225"/>
        <n x="391"/>
        <n x="204"/>
      </t>
    </mdx>
    <mdx n="0" f="v">
      <t c="3" si="227">
        <n x="225"/>
        <n x="399"/>
        <n x="204"/>
      </t>
    </mdx>
    <mdx n="0" f="v">
      <t c="3" si="227">
        <n x="225"/>
        <n x="400"/>
        <n x="204"/>
      </t>
    </mdx>
    <mdx n="0" f="v">
      <t c="3" si="227">
        <n x="225"/>
        <n x="401"/>
        <n x="204"/>
      </t>
    </mdx>
    <mdx n="0" f="v">
      <t c="3" si="227">
        <n x="225"/>
        <n x="402"/>
        <n x="204"/>
      </t>
    </mdx>
    <mdx n="0" f="v">
      <t c="3" si="227">
        <n x="225"/>
        <n x="277"/>
        <n x="204"/>
      </t>
    </mdx>
    <mdx n="0" f="v">
      <t c="3" si="227">
        <n x="225"/>
        <n x="417"/>
        <n x="204"/>
      </t>
    </mdx>
    <mdx n="0" f="v">
      <t c="3" si="227">
        <n x="225"/>
        <n x="420"/>
        <n x="204"/>
      </t>
    </mdx>
    <mdx n="0" f="v">
      <t c="3" si="227">
        <n x="225"/>
        <n x="301"/>
        <n x="204"/>
      </t>
    </mdx>
    <mdx n="0" f="v">
      <t c="3" si="227">
        <n x="225"/>
        <n x="299"/>
        <n x="204"/>
      </t>
    </mdx>
    <mdx n="0" f="v">
      <t c="3" si="227">
        <n x="225"/>
        <n x="297"/>
        <n x="204"/>
      </t>
    </mdx>
    <mdx n="0" f="v">
      <t c="3" si="227">
        <n x="225"/>
        <n x="421"/>
        <n x="204"/>
      </t>
    </mdx>
    <mdx n="0" f="v">
      <t c="3" si="227">
        <n x="225"/>
        <n x="411"/>
        <n x="204"/>
      </t>
    </mdx>
    <mdx n="0" f="v">
      <t c="3" si="227">
        <n x="225"/>
        <n x="403"/>
        <n x="204"/>
      </t>
    </mdx>
    <mdx n="0" f="v">
      <t c="3" si="227">
        <n x="225"/>
        <n x="412"/>
        <n x="204"/>
      </t>
    </mdx>
    <mdx n="0" f="v">
      <t c="3" si="227">
        <n x="225"/>
        <n x="413"/>
        <n x="204"/>
      </t>
    </mdx>
    <mdx n="0" f="v">
      <t c="3" si="227">
        <n x="225"/>
        <n x="414"/>
        <n x="204"/>
      </t>
    </mdx>
    <mdx n="0" f="v">
      <t c="3" si="227">
        <n x="225"/>
        <n x="415"/>
        <n x="204"/>
      </t>
    </mdx>
    <mdx n="0" f="v">
      <t c="3" si="227">
        <n x="225"/>
        <n x="416"/>
        <n x="204"/>
      </t>
    </mdx>
    <mdx n="0" f="v">
      <t c="3" si="227">
        <n x="225"/>
        <n x="427"/>
        <n x="204"/>
      </t>
    </mdx>
    <mdx n="0" f="v">
      <t c="3" si="227">
        <n x="225"/>
        <n x="428"/>
        <n x="204"/>
      </t>
    </mdx>
    <mdx n="0" f="v">
      <t c="3" si="227">
        <n x="225"/>
        <n x="328"/>
        <n x="204"/>
      </t>
    </mdx>
    <mdx n="0" f="v">
      <t c="3" si="227">
        <n x="225"/>
        <n x="429"/>
        <n x="204"/>
      </t>
    </mdx>
    <mdx n="0" f="v">
      <t c="3" si="227">
        <n x="225"/>
        <n x="430"/>
        <n x="204"/>
      </t>
    </mdx>
    <mdx n="0" f="v">
      <t c="3" si="227">
        <n x="225"/>
        <n x="431"/>
        <n x="204"/>
      </t>
    </mdx>
    <mdx n="0" f="v">
      <t c="3" si="227">
        <n x="225"/>
        <n x="432"/>
        <n x="204"/>
      </t>
    </mdx>
    <mdx n="0" f="v">
      <t c="3" si="227">
        <n x="225"/>
        <n x="422"/>
        <n x="204"/>
      </t>
    </mdx>
    <mdx n="0" f="v">
      <t c="3" si="227">
        <n x="225"/>
        <n x="423"/>
        <n x="204"/>
      </t>
    </mdx>
    <mdx n="0" f="v">
      <t c="3" si="227">
        <n x="225"/>
        <n x="424"/>
        <n x="204"/>
      </t>
    </mdx>
    <mdx n="0" f="v">
      <t c="3" si="227">
        <n x="225"/>
        <n x="425"/>
        <n x="204"/>
      </t>
    </mdx>
    <mdx n="0" f="v">
      <t c="3" si="227">
        <n x="225"/>
        <n x="348"/>
        <n x="204"/>
      </t>
    </mdx>
    <mdx n="0" f="v">
      <t c="3" si="227">
        <n x="225"/>
        <n x="327"/>
        <n x="204"/>
      </t>
    </mdx>
    <mdx n="0" f="v">
      <t c="3" si="227">
        <n x="225"/>
        <n x="426"/>
        <n x="204"/>
      </t>
    </mdx>
    <mdx n="0" f="v">
      <t c="3" si="227">
        <n x="225"/>
        <n x="455"/>
        <n x="204"/>
      </t>
    </mdx>
    <mdx n="0" f="v">
      <t c="3" si="227">
        <n x="225"/>
        <n x="456"/>
        <n x="204"/>
      </t>
    </mdx>
    <mdx n="0" f="v">
      <t c="3" si="227">
        <n x="225"/>
        <n x="433"/>
        <n x="204"/>
      </t>
    </mdx>
    <mdx n="0" f="v">
      <t c="3" si="227">
        <n x="225"/>
        <n x="442"/>
        <n x="204"/>
      </t>
    </mdx>
    <mdx n="0" f="v">
      <t c="3" si="227">
        <n x="225"/>
        <n x="443"/>
        <n x="204"/>
      </t>
    </mdx>
    <mdx n="0" f="v">
      <t c="3" si="227">
        <n x="225"/>
        <n x="444"/>
        <n x="204"/>
      </t>
    </mdx>
    <mdx n="0" f="v">
      <t c="3" si="227">
        <n x="225"/>
        <n x="445"/>
        <n x="204"/>
      </t>
    </mdx>
    <mdx n="0" f="v">
      <t c="3" si="227">
        <n x="225"/>
        <n x="446"/>
        <n x="204"/>
      </t>
    </mdx>
    <mdx n="0" f="v">
      <t c="3" si="227">
        <n x="225"/>
        <n x="434"/>
        <n x="204"/>
      </t>
    </mdx>
    <mdx n="0" f="v">
      <t c="3" si="227">
        <n x="225"/>
        <n x="452"/>
        <n x="204"/>
      </t>
    </mdx>
    <mdx n="0" f="v">
      <t c="3" si="227">
        <n x="225"/>
        <n x="276"/>
        <n x="204"/>
      </t>
    </mdx>
    <mdx n="0" f="v">
      <t c="3" si="227">
        <n x="225"/>
        <n x="453"/>
        <n x="204"/>
      </t>
    </mdx>
    <mdx n="0" f="v">
      <t c="3" si="227">
        <n x="225"/>
        <n x="454"/>
        <n x="204"/>
      </t>
    </mdx>
    <mdx n="0" f="v">
      <t c="3" si="227">
        <n x="225"/>
        <n x="466"/>
        <n x="204"/>
      </t>
    </mdx>
    <mdx n="0" f="v">
      <t c="3" si="227">
        <n x="225"/>
        <n x="326"/>
        <n x="204"/>
      </t>
    </mdx>
    <mdx n="0" f="v">
      <t c="3" si="227">
        <n x="225"/>
        <n x="435"/>
        <n x="204"/>
      </t>
    </mdx>
    <mdx n="0" f="v">
      <t c="3" si="227">
        <n x="225"/>
        <n x="436"/>
        <n x="204"/>
      </t>
    </mdx>
    <mdx n="0" f="v">
      <t c="3" si="227">
        <n x="225"/>
        <n x="437"/>
        <n x="204"/>
      </t>
    </mdx>
    <mdx n="0" f="v">
      <t c="3" si="227">
        <n x="225"/>
        <n x="294"/>
        <n x="204"/>
      </t>
    </mdx>
    <mdx n="0" f="v">
      <t c="3" si="227">
        <n x="225"/>
        <n x="293"/>
        <n x="204"/>
      </t>
    </mdx>
    <mdx n="0" f="v">
      <t c="3" si="227">
        <n x="225"/>
        <n x="461"/>
        <n x="204"/>
      </t>
    </mdx>
    <mdx n="0" f="v">
      <t c="3" si="227">
        <n x="225"/>
        <n x="462"/>
        <n x="204"/>
      </t>
    </mdx>
    <mdx n="0" f="v">
      <t c="3" si="227">
        <n x="225"/>
        <n x="463"/>
        <n x="204"/>
      </t>
    </mdx>
    <mdx n="0" f="v">
      <t c="3" si="227">
        <n x="225"/>
        <n x="467"/>
        <n x="204"/>
      </t>
    </mdx>
    <mdx n="0" f="v">
      <t c="3" si="227">
        <n x="225"/>
        <n x="346"/>
        <n x="204"/>
      </t>
    </mdx>
    <mdx n="0" f="v">
      <t c="3" si="227">
        <n x="225"/>
        <n x="438"/>
        <n x="204"/>
      </t>
    </mdx>
    <mdx n="0" f="v">
      <t c="3" si="227">
        <n x="225"/>
        <n x="350"/>
        <n x="204"/>
      </t>
    </mdx>
    <mdx n="0" f="v">
      <t c="3" si="227">
        <n x="225"/>
        <n x="439"/>
        <n x="204"/>
      </t>
    </mdx>
    <mdx n="0" f="v">
      <t c="3" si="227">
        <n x="225"/>
        <n x="440"/>
        <n x="204"/>
      </t>
    </mdx>
    <mdx n="0" f="v">
      <t c="3" si="227">
        <n x="225"/>
        <n x="441"/>
        <n x="204"/>
      </t>
    </mdx>
    <mdx n="0" f="v">
      <t c="3" si="227">
        <n x="225"/>
        <n x="447"/>
        <n x="204"/>
      </t>
    </mdx>
    <mdx n="0" f="v">
      <t c="3" si="227">
        <n x="225"/>
        <n x="464"/>
        <n x="204"/>
      </t>
    </mdx>
    <mdx n="0" f="v">
      <t c="3" si="227">
        <n x="225"/>
        <n x="465"/>
        <n x="204"/>
      </t>
    </mdx>
    <mdx n="0" f="v">
      <t c="3" si="227">
        <n x="225"/>
        <n x="474"/>
        <n x="204"/>
      </t>
    </mdx>
    <mdx n="0" f="v">
      <t c="3" si="227">
        <n x="225"/>
        <n x="459"/>
        <n x="204"/>
      </t>
    </mdx>
    <mdx n="0" f="v">
      <t c="3" si="227">
        <n x="225"/>
        <n x="448"/>
        <n x="204"/>
      </t>
    </mdx>
    <mdx n="0" f="v">
      <t c="3" si="227">
        <n x="225"/>
        <n x="449"/>
        <n x="204"/>
      </t>
    </mdx>
    <mdx n="0" f="v">
      <t c="3" si="227">
        <n x="225"/>
        <n x="450"/>
        <n x="204"/>
      </t>
    </mdx>
    <mdx n="0" f="v">
      <t c="3" si="227">
        <n x="225"/>
        <n x="451"/>
        <n x="204"/>
      </t>
    </mdx>
    <mdx n="0" f="v">
      <t c="3" si="227">
        <n x="225"/>
        <n x="457"/>
        <n x="204"/>
      </t>
    </mdx>
    <mdx n="0" f="v">
      <t c="3" si="227">
        <n x="225"/>
        <n x="458"/>
        <n x="204"/>
      </t>
    </mdx>
    <mdx n="0" f="v">
      <t c="3" si="227">
        <n x="225"/>
        <n x="473"/>
        <n x="204"/>
      </t>
    </mdx>
    <mdx n="0" f="v">
      <t c="3" si="227">
        <n x="225"/>
        <n x="475"/>
        <n x="204"/>
      </t>
    </mdx>
    <mdx n="0" f="v">
      <t c="3" si="227">
        <n x="225"/>
        <n x="476"/>
        <n x="204"/>
      </t>
    </mdx>
    <mdx n="0" f="v">
      <t c="3" si="227">
        <n x="225"/>
        <n x="472"/>
        <n x="204"/>
      </t>
    </mdx>
    <mdx n="0" f="v">
      <t c="3" si="227">
        <n x="225"/>
        <n x="460"/>
        <n x="204"/>
      </t>
    </mdx>
    <mdx n="0" f="v">
      <t c="3" si="227">
        <n x="225"/>
        <n x="468"/>
        <n x="204"/>
      </t>
    </mdx>
    <mdx n="0" f="v">
      <t c="3" si="227">
        <n x="225"/>
        <n x="469"/>
        <n x="204"/>
      </t>
    </mdx>
    <mdx n="0" f="v">
      <t c="3" si="227">
        <n x="225"/>
        <n x="470"/>
        <n x="204"/>
      </t>
    </mdx>
    <mdx n="0" f="v">
      <t c="3" si="227">
        <n x="225"/>
        <n x="471"/>
        <n x="204"/>
      </t>
    </mdx>
    <mdx n="0" f="v">
      <t c="3" si="227">
        <n x="225"/>
        <n x="480"/>
        <n x="204"/>
      </t>
    </mdx>
    <mdx n="0" f="v">
      <t c="3" si="227">
        <n x="225"/>
        <n x="481"/>
        <n x="204"/>
      </t>
    </mdx>
    <mdx n="0" f="v">
      <t c="3" si="227">
        <n x="225"/>
        <n x="483"/>
        <n x="204"/>
      </t>
    </mdx>
    <mdx n="0" f="v">
      <t c="3" si="227">
        <n x="225"/>
        <n x="477"/>
        <n x="204"/>
      </t>
    </mdx>
    <mdx n="0" f="v">
      <t c="3" si="227">
        <n x="225"/>
        <n x="478"/>
        <n x="204"/>
      </t>
    </mdx>
    <mdx n="0" f="v">
      <t c="3" si="227">
        <n x="225"/>
        <n x="479"/>
        <n x="204"/>
      </t>
    </mdx>
    <mdx n="0" f="v">
      <t c="3" si="227">
        <n x="225"/>
        <n x="490"/>
        <n x="204"/>
      </t>
    </mdx>
    <mdx n="0" f="v">
      <t c="3" si="227">
        <n x="225"/>
        <n x="482"/>
        <n x="204"/>
      </t>
    </mdx>
    <mdx n="0" f="v">
      <t c="3" si="227">
        <n x="225"/>
        <n x="487"/>
        <n x="204"/>
      </t>
    </mdx>
    <mdx n="0" f="v">
      <t c="3" si="227">
        <n x="225"/>
        <n x="488"/>
        <n x="204"/>
      </t>
    </mdx>
    <mdx n="0" f="v">
      <t c="3" si="227">
        <n x="225"/>
        <n x="489"/>
        <n x="204"/>
      </t>
    </mdx>
    <mdx n="0" f="v">
      <t c="3" si="227">
        <n x="225"/>
        <n x="484"/>
        <n x="204"/>
      </t>
    </mdx>
    <mdx n="0" f="v">
      <t c="3" si="227">
        <n x="225"/>
        <n x="485"/>
        <n x="204"/>
      </t>
    </mdx>
    <mdx n="0" f="v">
      <t c="3" si="227">
        <n x="225"/>
        <n x="486"/>
        <n x="204"/>
      </t>
    </mdx>
    <mdx n="0" f="v">
      <t c="3" si="227">
        <n x="225"/>
        <n x="491"/>
        <n x="204"/>
      </t>
    </mdx>
    <mdx n="0" f="v">
      <t c="3" si="227">
        <n x="225"/>
        <n x="495"/>
        <n x="204"/>
      </t>
    </mdx>
    <mdx n="0" f="v">
      <t c="3" si="227">
        <n x="225"/>
        <n x="496"/>
        <n x="204"/>
      </t>
    </mdx>
    <mdx n="0" f="v">
      <t c="3" si="227">
        <n x="225"/>
        <n x="492"/>
        <n x="204"/>
      </t>
    </mdx>
    <mdx n="0" f="v">
      <t c="3" si="227">
        <n x="225"/>
        <n x="493"/>
        <n x="204"/>
      </t>
    </mdx>
    <mdx n="0" f="v">
      <t c="3" si="227">
        <n x="225"/>
        <n x="500"/>
        <n x="204"/>
      </t>
    </mdx>
    <mdx n="0" f="v">
      <t c="3" si="227">
        <n x="225"/>
        <n x="501"/>
        <n x="204"/>
      </t>
    </mdx>
    <mdx n="0" f="v">
      <t c="3" si="227">
        <n x="225"/>
        <n x="502"/>
        <n x="204"/>
      </t>
    </mdx>
    <mdx n="0" f="v">
      <t c="3" si="227">
        <n x="225"/>
        <n x="494"/>
        <n x="204"/>
      </t>
    </mdx>
    <mdx n="0" f="v">
      <t c="3" si="227">
        <n x="225"/>
        <n x="497"/>
        <n x="204"/>
      </t>
    </mdx>
    <mdx n="0" f="v">
      <t c="3" si="227">
        <n x="225"/>
        <n x="498"/>
        <n x="204"/>
      </t>
    </mdx>
    <mdx n="0" f="v">
      <t c="3" si="227">
        <n x="225"/>
        <n x="499"/>
        <n x="204"/>
      </t>
    </mdx>
    <mdx n="0" f="v">
      <t c="3" si="227">
        <n x="225"/>
        <n x="503"/>
        <n x="204"/>
      </t>
    </mdx>
    <mdx n="0" f="v">
      <t c="3" si="227">
        <n x="225"/>
        <n x="508"/>
        <n x="204"/>
      </t>
    </mdx>
    <mdx n="0" f="v">
      <t c="3" si="227">
        <n x="225"/>
        <n x="509"/>
        <n x="204"/>
      </t>
    </mdx>
    <mdx n="0" f="v">
      <t c="3" si="227">
        <n x="225"/>
        <n x="513"/>
        <n x="204"/>
      </t>
    </mdx>
    <mdx n="0" f="v">
      <t c="3" si="227">
        <n x="225"/>
        <n x="504"/>
        <n x="204"/>
      </t>
    </mdx>
    <mdx n="0" f="v">
      <t c="3" si="227">
        <n x="225"/>
        <n x="505"/>
        <n x="204"/>
      </t>
    </mdx>
    <mdx n="0" f="v">
      <t c="3" si="227">
        <n x="225"/>
        <n x="506"/>
        <n x="204"/>
      </t>
    </mdx>
    <mdx n="0" f="v">
      <t c="3" si="227">
        <n x="225"/>
        <n x="507"/>
        <n x="204"/>
      </t>
    </mdx>
    <mdx n="0" f="v">
      <t c="3" si="227">
        <n x="225"/>
        <n x="514"/>
        <n x="204"/>
      </t>
    </mdx>
    <mdx n="0" f="v">
      <t c="3" si="227">
        <n x="225"/>
        <n x="515"/>
        <n x="204"/>
      </t>
    </mdx>
    <mdx n="0" f="v">
      <t c="3" si="227">
        <n x="225"/>
        <n x="516"/>
        <n x="204"/>
      </t>
    </mdx>
    <mdx n="0" f="v">
      <t c="3" si="227">
        <n x="225"/>
        <n x="510"/>
        <n x="204"/>
      </t>
    </mdx>
    <mdx n="0" f="v">
      <t c="3" si="227">
        <n x="225"/>
        <n x="511"/>
        <n x="204"/>
      </t>
    </mdx>
    <mdx n="0" f="v">
      <t c="3" si="227">
        <n x="225"/>
        <n x="512"/>
        <n x="204"/>
      </t>
    </mdx>
    <mdx n="0" f="v">
      <t c="3" si="227">
        <n x="225"/>
        <n x="519"/>
        <n x="204"/>
      </t>
    </mdx>
    <mdx n="0" f="v">
      <t c="3" si="227">
        <n x="225"/>
        <n x="520"/>
        <n x="204"/>
      </t>
    </mdx>
    <mdx n="0" f="v">
      <t c="3" si="227">
        <n x="225"/>
        <n x="521"/>
        <n x="204"/>
      </t>
    </mdx>
    <mdx n="0" f="v">
      <t c="3" si="227">
        <n x="225"/>
        <n x="517"/>
        <n x="204"/>
      </t>
    </mdx>
    <mdx n="0" f="v">
      <t c="3" si="227">
        <n x="225"/>
        <n x="518"/>
        <n x="204"/>
      </t>
    </mdx>
    <mdx n="0" f="v">
      <t c="3" si="227">
        <n x="225"/>
        <n x="522"/>
        <n x="204"/>
      </t>
    </mdx>
    <mdx n="0" f="v">
      <t c="3" si="227">
        <n x="225"/>
        <n x="525"/>
        <n x="204"/>
      </t>
    </mdx>
    <mdx n="0" f="v">
      <t c="3" si="227">
        <n x="225"/>
        <n x="526"/>
        <n x="204"/>
      </t>
    </mdx>
    <mdx n="0" f="v">
      <t c="3" si="227">
        <n x="225"/>
        <n x="528"/>
        <n x="204"/>
      </t>
    </mdx>
    <mdx n="0" f="v">
      <t c="3" si="227">
        <n x="225"/>
        <n x="529"/>
        <n x="204"/>
      </t>
    </mdx>
    <mdx n="0" f="v">
      <t c="3" si="227">
        <n x="225"/>
        <n x="523"/>
        <n x="204"/>
      </t>
    </mdx>
    <mdx n="0" f="v">
      <t c="3" si="227">
        <n x="225"/>
        <n x="531"/>
        <n x="204"/>
      </t>
    </mdx>
    <mdx n="0" f="v">
      <t c="3" si="227">
        <n x="225"/>
        <n x="524"/>
        <n x="204"/>
      </t>
    </mdx>
    <mdx n="0" f="v">
      <t c="3" si="227">
        <n x="225"/>
        <n x="527"/>
        <n x="204"/>
      </t>
    </mdx>
    <mdx n="0" f="v">
      <t c="3" si="227">
        <n x="225"/>
        <n x="532"/>
        <n x="204"/>
      </t>
    </mdx>
    <mdx n="0" f="v">
      <t c="3" si="227">
        <n x="225"/>
        <n x="530"/>
        <n x="204"/>
      </t>
    </mdx>
    <mdx n="0" f="v">
      <t c="3" si="227">
        <n x="225"/>
        <n x="533"/>
        <n x="204"/>
      </t>
    </mdx>
    <mdx n="0" f="v">
      <t c="3" si="227">
        <n x="225"/>
        <n x="537"/>
        <n x="204"/>
      </t>
    </mdx>
    <mdx n="0" f="v">
      <t c="3" si="227">
        <n x="225"/>
        <n x="536"/>
        <n x="204"/>
      </t>
    </mdx>
    <mdx n="0" f="v">
      <t c="3" si="227">
        <n x="225"/>
        <n x="534"/>
        <n x="204"/>
      </t>
    </mdx>
    <mdx n="0" f="v">
      <t c="3" si="227">
        <n x="225"/>
        <n x="535"/>
        <n x="204"/>
      </t>
    </mdx>
    <mdx n="0" f="v">
      <t c="3" si="227">
        <n x="225"/>
        <n x="539"/>
        <n x="204"/>
      </t>
    </mdx>
    <mdx n="0" f="v">
      <t c="3" si="227">
        <n x="225"/>
        <n x="540"/>
        <n x="204"/>
      </t>
    </mdx>
    <mdx n="0" f="v">
      <t c="3" si="227">
        <n x="225"/>
        <n x="538"/>
        <n x="204"/>
      </t>
    </mdx>
    <mdx n="0" f="v">
      <t c="3" si="227">
        <n x="225"/>
        <n x="543"/>
        <n x="204"/>
      </t>
    </mdx>
    <mdx n="0" f="v">
      <t c="3" si="227">
        <n x="225"/>
        <n x="545"/>
        <n x="204"/>
      </t>
    </mdx>
    <mdx n="0" f="v">
      <t c="3" si="227">
        <n x="225"/>
        <n x="542"/>
        <n x="204"/>
      </t>
    </mdx>
    <mdx n="0" f="v">
      <t c="3" si="227">
        <n x="225"/>
        <n x="541"/>
        <n x="204"/>
      </t>
    </mdx>
    <mdx n="0" f="v">
      <t c="3" si="227">
        <n x="225"/>
        <n x="546"/>
        <n x="204"/>
      </t>
    </mdx>
    <mdx n="0" f="v">
      <t c="3" si="227">
        <n x="225"/>
        <n x="544"/>
        <n x="204"/>
      </t>
    </mdx>
    <mdx n="0" f="v">
      <t c="3" si="227">
        <n x="225"/>
        <n x="272"/>
        <n x="205"/>
      </t>
    </mdx>
    <mdx n="0" f="v">
      <t c="3" si="227">
        <n x="225"/>
        <n x="273"/>
        <n x="205"/>
      </t>
    </mdx>
    <mdx n="0" f="v">
      <t c="3" si="227">
        <n x="225"/>
        <n x="271"/>
        <n x="205"/>
      </t>
    </mdx>
    <mdx n="0" f="v">
      <t c="3" si="227">
        <n x="225"/>
        <n x="270"/>
        <n x="205"/>
      </t>
    </mdx>
    <mdx n="0" f="v">
      <t c="3" si="227">
        <n x="225"/>
        <n x="268"/>
        <n x="205"/>
      </t>
    </mdx>
    <mdx n="0" f="v">
      <t c="3" si="227">
        <n x="225"/>
        <n x="355"/>
        <n x="205"/>
      </t>
    </mdx>
    <mdx n="0" f="v">
      <t c="3" si="227">
        <n x="225"/>
        <n x="356"/>
        <n x="205"/>
      </t>
    </mdx>
    <mdx n="0" f="v">
      <t c="3" si="227">
        <n x="225"/>
        <n x="357"/>
        <n x="205"/>
      </t>
    </mdx>
    <mdx n="0" f="v">
      <t c="3" si="227">
        <n x="225"/>
        <n x="358"/>
        <n x="205"/>
      </t>
    </mdx>
    <mdx n="0" f="v">
      <t c="3" si="227">
        <n x="225"/>
        <n x="359"/>
        <n x="205"/>
      </t>
    </mdx>
    <mdx n="0" f="v">
      <t c="3" si="227">
        <n x="225"/>
        <n x="360"/>
        <n x="205"/>
      </t>
    </mdx>
    <mdx n="0" f="v">
      <t c="3" si="227">
        <n x="225"/>
        <n x="361"/>
        <n x="205"/>
      </t>
    </mdx>
    <mdx n="0" f="v">
      <t c="3" si="227">
        <n x="225"/>
        <n x="255"/>
        <n x="205"/>
      </t>
    </mdx>
    <mdx n="0" f="v">
      <t c="3" si="227">
        <n x="225"/>
        <n x="267"/>
        <n x="205"/>
      </t>
    </mdx>
    <mdx n="0" f="v">
      <t c="3" si="227">
        <n x="225"/>
        <n x="266"/>
        <n x="205"/>
      </t>
    </mdx>
    <mdx n="0" f="v">
      <t c="3" si="227">
        <n x="225"/>
        <n x="264"/>
        <n x="205"/>
      </t>
    </mdx>
    <mdx n="0" f="v">
      <t c="3" si="227">
        <n x="225"/>
        <n x="263"/>
        <n x="205"/>
      </t>
    </mdx>
    <mdx n="0" f="v">
      <t c="3" si="227">
        <n x="225"/>
        <n x="262"/>
        <n x="205"/>
      </t>
    </mdx>
    <mdx n="0" f="v">
      <t c="3" si="227">
        <n x="225"/>
        <n x="261"/>
        <n x="205"/>
      </t>
    </mdx>
    <mdx n="0" f="v">
      <t c="3" si="227">
        <n x="225"/>
        <n x="259"/>
        <n x="205"/>
      </t>
    </mdx>
    <mdx n="0" f="v">
      <t c="3" si="227">
        <n x="225"/>
        <n x="258"/>
        <n x="205"/>
      </t>
    </mdx>
    <mdx n="0" f="v">
      <t c="3" si="227">
        <n x="225"/>
        <n x="257"/>
        <n x="205"/>
      </t>
    </mdx>
    <mdx n="0" f="v">
      <t c="3" si="227">
        <n x="225"/>
        <n x="373"/>
        <n x="205"/>
      </t>
    </mdx>
    <mdx n="0" f="v">
      <t c="3" si="227">
        <n x="225"/>
        <n x="374"/>
        <n x="205"/>
      </t>
    </mdx>
    <mdx n="0" f="v">
      <t c="3" si="227">
        <n x="225"/>
        <n x="375"/>
        <n x="205"/>
      </t>
    </mdx>
    <mdx n="0" f="v">
      <t c="3" si="227">
        <n x="225"/>
        <n x="281"/>
        <n x="205"/>
      </t>
    </mdx>
    <mdx n="0" f="v">
      <t c="3" si="227">
        <n x="225"/>
        <n x="376"/>
        <n x="205"/>
      </t>
    </mdx>
    <mdx n="0" f="v">
      <t c="3" si="227">
        <n x="225"/>
        <n x="377"/>
        <n x="205"/>
      </t>
    </mdx>
    <mdx n="0" f="v">
      <t c="3" si="227">
        <n x="225"/>
        <n x="280"/>
        <n x="205"/>
      </t>
    </mdx>
    <mdx n="0" f="v">
      <t c="3" si="227">
        <n x="225"/>
        <n x="311"/>
        <n x="205"/>
      </t>
    </mdx>
    <mdx n="0" f="v">
      <t c="3" si="227">
        <n x="225"/>
        <n x="378"/>
        <n x="205"/>
      </t>
    </mdx>
    <mdx n="0" f="v">
      <t c="3" si="227">
        <n x="225"/>
        <n x="379"/>
        <n x="205"/>
      </t>
    </mdx>
    <mdx n="0" f="v">
      <t c="3" si="227">
        <n x="225"/>
        <n x="380"/>
        <n x="205"/>
      </t>
    </mdx>
    <mdx n="0" f="v">
      <t c="3" si="227">
        <n x="225"/>
        <n x="381"/>
        <n x="205"/>
      </t>
    </mdx>
    <mdx n="0" f="v">
      <t c="3" si="227">
        <n x="225"/>
        <n x="382"/>
        <n x="205"/>
      </t>
    </mdx>
    <mdx n="0" f="v">
      <t c="3" si="227">
        <n x="225"/>
        <n x="304"/>
        <n x="205"/>
      </t>
    </mdx>
    <mdx n="0" f="v">
      <t c="3" si="227">
        <n x="225"/>
        <n x="254"/>
        <n x="205"/>
      </t>
    </mdx>
    <mdx n="0" f="v">
      <t c="3" si="227">
        <n x="225"/>
        <n x="283"/>
        <n x="205"/>
      </t>
    </mdx>
    <mdx n="0" f="v">
      <t c="3" si="227">
        <n x="225"/>
        <n x="547"/>
        <n x="205"/>
      </t>
    </mdx>
    <mdx n="0" f="v">
      <t c="3" si="227">
        <n x="225"/>
        <n x="362"/>
        <n x="205"/>
      </t>
    </mdx>
    <mdx n="0" f="v">
      <t c="3" si="227">
        <n x="225"/>
        <n x="363"/>
        <n x="205"/>
      </t>
    </mdx>
    <mdx n="0" f="v">
      <t c="3" si="227">
        <n x="225"/>
        <n x="364"/>
        <n x="205"/>
      </t>
    </mdx>
    <mdx n="0" f="v">
      <t c="3" si="227">
        <n x="225"/>
        <n x="548"/>
        <n x="205"/>
      </t>
    </mdx>
    <mdx n="0" f="v">
      <t c="3" si="227">
        <n x="225"/>
        <n x="365"/>
        <n x="205"/>
      </t>
    </mdx>
    <mdx n="0" f="v">
      <t c="3" si="227">
        <n x="225"/>
        <n x="366"/>
        <n x="205"/>
      </t>
    </mdx>
    <mdx n="0" f="v">
      <t c="3" si="227">
        <n x="225"/>
        <n x="367"/>
        <n x="205"/>
      </t>
    </mdx>
    <mdx n="0" f="v">
      <t c="3" si="227">
        <n x="225"/>
        <n x="368"/>
        <n x="205"/>
      </t>
    </mdx>
    <mdx n="0" f="v">
      <t c="3" si="227">
        <n x="225"/>
        <n x="369"/>
        <n x="205"/>
      </t>
    </mdx>
    <mdx n="0" f="v">
      <t c="3" si="227">
        <n x="225"/>
        <n x="307"/>
        <n x="205"/>
      </t>
    </mdx>
    <mdx n="0" f="v">
      <t c="3" si="227">
        <n x="225"/>
        <n x="370"/>
        <n x="205"/>
      </t>
    </mdx>
    <mdx n="0" f="v">
      <t c="3" si="227">
        <n x="225"/>
        <n x="371"/>
        <n x="205"/>
      </t>
    </mdx>
    <mdx n="0" f="v">
      <t c="3" si="227">
        <n x="225"/>
        <n x="372"/>
        <n x="205"/>
      </t>
    </mdx>
    <mdx n="0" f="v">
      <t c="3" si="227">
        <n x="225"/>
        <n x="393"/>
        <n x="205"/>
      </t>
    </mdx>
    <mdx n="0" f="v">
      <t c="3" si="227">
        <n x="225"/>
        <n x="394"/>
        <n x="205"/>
      </t>
    </mdx>
    <mdx n="0" f="v">
      <t c="3" si="227">
        <n x="225"/>
        <n x="395"/>
        <n x="205"/>
      </t>
    </mdx>
    <mdx n="0" f="v">
      <t c="3" si="227">
        <n x="225"/>
        <n x="278"/>
        <n x="205"/>
      </t>
    </mdx>
    <mdx n="0" f="v">
      <t c="3" si="227">
        <n x="225"/>
        <n x="396"/>
        <n x="205"/>
      </t>
    </mdx>
    <mdx n="0" f="v">
      <t c="3" si="227">
        <n x="225"/>
        <n x="397"/>
        <n x="205"/>
      </t>
    </mdx>
    <mdx n="0" f="v">
      <t c="3" si="227">
        <n x="225"/>
        <n x="398"/>
        <n x="205"/>
      </t>
    </mdx>
    <mdx n="0" f="v">
      <t c="3" si="227">
        <n x="225"/>
        <n x="392"/>
        <n x="205"/>
      </t>
    </mdx>
    <mdx n="0" f="v">
      <t c="3" si="227">
        <n x="225"/>
        <n x="404"/>
        <n x="205"/>
      </t>
    </mdx>
    <mdx n="0" f="v">
      <t c="3" si="227">
        <n x="225"/>
        <n x="383"/>
        <n x="205"/>
      </t>
    </mdx>
    <mdx n="0" f="v">
      <t c="3" si="227">
        <n x="225"/>
        <n x="384"/>
        <n x="205"/>
      </t>
    </mdx>
    <mdx n="0" f="v">
      <t c="3" si="227">
        <n x="225"/>
        <n x="385"/>
        <n x="205"/>
      </t>
    </mdx>
    <mdx n="0" f="v">
      <t c="3" si="227">
        <n x="225"/>
        <n x="386"/>
        <n x="205"/>
      </t>
    </mdx>
    <mdx n="0" f="v">
      <t c="3" si="227">
        <n x="225"/>
        <n x="387"/>
        <n x="205"/>
      </t>
    </mdx>
    <mdx n="0" f="v">
      <t c="3" si="227">
        <n x="225"/>
        <n x="388"/>
        <n x="205"/>
      </t>
    </mdx>
    <mdx n="0" f="v">
      <t c="3" si="227">
        <n x="225"/>
        <n x="389"/>
        <n x="205"/>
      </t>
    </mdx>
    <mdx n="0" f="v">
      <t c="3" si="227">
        <n x="225"/>
        <n x="390"/>
        <n x="205"/>
      </t>
    </mdx>
    <mdx n="0" f="v">
      <t c="3" si="227">
        <n x="225"/>
        <n x="405"/>
        <n x="205"/>
      </t>
    </mdx>
    <mdx n="0" f="v">
      <t c="3" si="227">
        <n x="225"/>
        <n x="406"/>
        <n x="205"/>
      </t>
    </mdx>
    <mdx n="0" f="v">
      <t c="3" si="227">
        <n x="225"/>
        <n x="407"/>
        <n x="205"/>
      </t>
    </mdx>
    <mdx n="0" f="v">
      <t c="3" si="227">
        <n x="225"/>
        <n x="408"/>
        <n x="205"/>
      </t>
    </mdx>
    <mdx n="0" f="v">
      <t c="3" si="227">
        <n x="225"/>
        <n x="409"/>
        <n x="205"/>
      </t>
    </mdx>
    <mdx n="0" f="v">
      <t c="3" si="227">
        <n x="225"/>
        <n x="410"/>
        <n x="205"/>
      </t>
    </mdx>
    <mdx n="0" f="v">
      <t c="3" si="227">
        <n x="225"/>
        <n x="391"/>
        <n x="205"/>
      </t>
    </mdx>
    <mdx n="0" f="v">
      <t c="3" si="227">
        <n x="225"/>
        <n x="399"/>
        <n x="205"/>
      </t>
    </mdx>
    <mdx n="0" f="v">
      <t c="3" si="227">
        <n x="225"/>
        <n x="400"/>
        <n x="205"/>
      </t>
    </mdx>
    <mdx n="0" f="v">
      <t c="3" si="227">
        <n x="225"/>
        <n x="401"/>
        <n x="205"/>
      </t>
    </mdx>
    <mdx n="0" f="v">
      <t c="3" si="227">
        <n x="225"/>
        <n x="402"/>
        <n x="205"/>
      </t>
    </mdx>
    <mdx n="0" f="v">
      <t c="3" si="227">
        <n x="225"/>
        <n x="277"/>
        <n x="205"/>
      </t>
    </mdx>
    <mdx n="0" f="v">
      <t c="3" si="227">
        <n x="225"/>
        <n x="417"/>
        <n x="205"/>
      </t>
    </mdx>
    <mdx n="0" f="v">
      <t c="3" si="227">
        <n x="225"/>
        <n x="419"/>
        <n x="205"/>
      </t>
    </mdx>
    <mdx n="0" f="v">
      <t c="3" si="227">
        <n x="225"/>
        <n x="418"/>
        <n x="205"/>
      </t>
    </mdx>
    <mdx n="0" f="v">
      <t c="3" si="227">
        <n x="225"/>
        <n x="420"/>
        <n x="205"/>
      </t>
    </mdx>
    <mdx n="0" f="v">
      <t c="3" si="227">
        <n x="225"/>
        <n x="301"/>
        <n x="205"/>
      </t>
    </mdx>
    <mdx n="0" f="v">
      <t c="3" si="227">
        <n x="225"/>
        <n x="299"/>
        <n x="205"/>
      </t>
    </mdx>
    <mdx n="0" f="v">
      <t c="3" si="227">
        <n x="225"/>
        <n x="297"/>
        <n x="205"/>
      </t>
    </mdx>
    <mdx n="0" f="v">
      <t c="3" si="227">
        <n x="225"/>
        <n x="421"/>
        <n x="205"/>
      </t>
    </mdx>
    <mdx n="0" f="v">
      <t c="3" si="227">
        <n x="225"/>
        <n x="329"/>
        <n x="205"/>
      </t>
    </mdx>
    <mdx n="0" f="v">
      <t c="3" si="227">
        <n x="225"/>
        <n x="411"/>
        <n x="205"/>
      </t>
    </mdx>
    <mdx n="0" f="v">
      <t c="3" si="227">
        <n x="225"/>
        <n x="403"/>
        <n x="205"/>
      </t>
    </mdx>
    <mdx n="0" f="v">
      <t c="3" si="227">
        <n x="225"/>
        <n x="412"/>
        <n x="205"/>
      </t>
    </mdx>
    <mdx n="0" f="v">
      <t c="3" si="227">
        <n x="225"/>
        <n x="413"/>
        <n x="205"/>
      </t>
    </mdx>
    <mdx n="0" f="v">
      <t c="3" si="227">
        <n x="225"/>
        <n x="414"/>
        <n x="205"/>
      </t>
    </mdx>
    <mdx n="0" f="v">
      <t c="3" si="227">
        <n x="225"/>
        <n x="415"/>
        <n x="205"/>
      </t>
    </mdx>
    <mdx n="0" f="v">
      <t c="3" si="227">
        <n x="225"/>
        <n x="416"/>
        <n x="205"/>
      </t>
    </mdx>
    <mdx n="0" f="v">
      <t c="3" si="227">
        <n x="225"/>
        <n x="427"/>
        <n x="205"/>
      </t>
    </mdx>
    <mdx n="0" f="v">
      <t c="3" si="227">
        <n x="225"/>
        <n x="428"/>
        <n x="205"/>
      </t>
    </mdx>
    <mdx n="0" f="v">
      <t c="3" si="227">
        <n x="225"/>
        <n x="328"/>
        <n x="205"/>
      </t>
    </mdx>
    <mdx n="0" f="v">
      <t c="3" si="227">
        <n x="225"/>
        <n x="429"/>
        <n x="205"/>
      </t>
    </mdx>
    <mdx n="0" f="v">
      <t c="3" si="227">
        <n x="225"/>
        <n x="430"/>
        <n x="205"/>
      </t>
    </mdx>
    <mdx n="0" f="v">
      <t c="3" si="227">
        <n x="225"/>
        <n x="431"/>
        <n x="205"/>
      </t>
    </mdx>
    <mdx n="0" f="v">
      <t c="3" si="227">
        <n x="225"/>
        <n x="432"/>
        <n x="205"/>
      </t>
    </mdx>
    <mdx n="0" f="v">
      <t c="3" si="227">
        <n x="225"/>
        <n x="422"/>
        <n x="205"/>
      </t>
    </mdx>
    <mdx n="0" f="v">
      <t c="3" si="227">
        <n x="225"/>
        <n x="423"/>
        <n x="205"/>
      </t>
    </mdx>
    <mdx n="0" f="v">
      <t c="3" si="227">
        <n x="225"/>
        <n x="424"/>
        <n x="205"/>
      </t>
    </mdx>
    <mdx n="0" f="v">
      <t c="3" si="227">
        <n x="225"/>
        <n x="425"/>
        <n x="205"/>
      </t>
    </mdx>
    <mdx n="0" f="v">
      <t c="3" si="227">
        <n x="225"/>
        <n x="348"/>
        <n x="205"/>
      </t>
    </mdx>
    <mdx n="0" f="v">
      <t c="3" si="227">
        <n x="225"/>
        <n x="327"/>
        <n x="205"/>
      </t>
    </mdx>
    <mdx n="0" f="v">
      <t c="3" si="227">
        <n x="225"/>
        <n x="426"/>
        <n x="205"/>
      </t>
    </mdx>
    <mdx n="0" f="v">
      <t c="3" si="227">
        <n x="225"/>
        <n x="456"/>
        <n x="205"/>
      </t>
    </mdx>
    <mdx n="0" f="v">
      <t c="3" si="227">
        <n x="225"/>
        <n x="276"/>
        <n x="205"/>
      </t>
    </mdx>
    <mdx n="0" f="v">
      <t c="3" si="227">
        <n x="225"/>
        <n x="453"/>
        <n x="205"/>
      </t>
    </mdx>
    <mdx n="0" f="v">
      <t c="3" si="227">
        <n x="225"/>
        <n x="454"/>
        <n x="205"/>
      </t>
    </mdx>
    <mdx n="0" f="v">
      <t c="3" si="227">
        <n x="225"/>
        <n x="433"/>
        <n x="205"/>
      </t>
    </mdx>
    <mdx n="0" f="v">
      <t c="3" si="227">
        <n x="225"/>
        <n x="442"/>
        <n x="205"/>
      </t>
    </mdx>
    <mdx n="0" f="v">
      <t c="3" si="227">
        <n x="225"/>
        <n x="443"/>
        <n x="205"/>
      </t>
    </mdx>
    <mdx n="0" f="v">
      <t c="3" si="227">
        <n x="225"/>
        <n x="444"/>
        <n x="205"/>
      </t>
    </mdx>
    <mdx n="0" f="v">
      <t c="3" si="227">
        <n x="225"/>
        <n x="445"/>
        <n x="205"/>
      </t>
    </mdx>
    <mdx n="0" f="v">
      <t c="3" si="227">
        <n x="225"/>
        <n x="446"/>
        <n x="205"/>
      </t>
    </mdx>
    <mdx n="0" f="v">
      <t c="3" si="227">
        <n x="225"/>
        <n x="434"/>
        <n x="205"/>
      </t>
    </mdx>
    <mdx n="0" f="v">
      <t c="3" si="227">
        <n x="225"/>
        <n x="452"/>
        <n x="205"/>
      </t>
    </mdx>
    <mdx n="0" f="v">
      <t c="3" si="227">
        <n x="225"/>
        <n x="467"/>
        <n x="205"/>
      </t>
    </mdx>
    <mdx n="0" f="v">
      <t c="3" si="227">
        <n x="225"/>
        <n x="326"/>
        <n x="205"/>
      </t>
    </mdx>
    <mdx n="0" f="v">
      <t c="3" si="227">
        <n x="225"/>
        <n x="435"/>
        <n x="205"/>
      </t>
    </mdx>
    <mdx n="0" f="v">
      <t c="3" si="227">
        <n x="225"/>
        <n x="436"/>
        <n x="205"/>
      </t>
    </mdx>
    <mdx n="0" f="v">
      <t c="3" si="227">
        <n x="225"/>
        <n x="437"/>
        <n x="205"/>
      </t>
    </mdx>
    <mdx n="0" f="v">
      <t c="3" si="227">
        <n x="225"/>
        <n x="294"/>
        <n x="205"/>
      </t>
    </mdx>
    <mdx n="0" f="v">
      <t c="3" si="227">
        <n x="225"/>
        <n x="293"/>
        <n x="205"/>
      </t>
    </mdx>
    <mdx n="0" f="v">
      <t c="3" si="227">
        <n x="225"/>
        <n x="455"/>
        <n x="205"/>
      </t>
    </mdx>
    <mdx n="0" f="v">
      <t c="3" si="227">
        <n x="225"/>
        <n x="438"/>
        <n x="205"/>
      </t>
    </mdx>
    <mdx n="0" f="v">
      <t c="3" si="227">
        <n x="225"/>
        <n x="350"/>
        <n x="205"/>
      </t>
    </mdx>
    <mdx n="0" f="v">
      <t c="3" si="227">
        <n x="225"/>
        <n x="439"/>
        <n x="205"/>
      </t>
    </mdx>
    <mdx n="0" f="v">
      <t c="3" si="227">
        <n x="225"/>
        <n x="440"/>
        <n x="205"/>
      </t>
    </mdx>
    <mdx n="0" f="v">
      <t c="3" si="227">
        <n x="225"/>
        <n x="441"/>
        <n x="205"/>
      </t>
    </mdx>
    <mdx n="0" f="v">
      <t c="3" si="227">
        <n x="225"/>
        <n x="447"/>
        <n x="205"/>
      </t>
    </mdx>
    <mdx n="0" f="v">
      <t c="3" si="227">
        <n x="225"/>
        <n x="346"/>
        <n x="205"/>
      </t>
    </mdx>
    <mdx n="0" f="v">
      <t c="3" si="227">
        <n x="225"/>
        <n x="464"/>
        <n x="205"/>
      </t>
    </mdx>
    <mdx n="0" f="v">
      <t c="3" si="227">
        <n x="225"/>
        <n x="465"/>
        <n x="205"/>
      </t>
    </mdx>
    <mdx n="0" f="v">
      <t c="3" si="227">
        <n x="225"/>
        <n x="461"/>
        <n x="205"/>
      </t>
    </mdx>
    <mdx n="0" f="v">
      <t c="3" si="227">
        <n x="225"/>
        <n x="462"/>
        <n x="205"/>
      </t>
    </mdx>
    <mdx n="0" f="v">
      <t c="3" si="227">
        <n x="225"/>
        <n x="463"/>
        <n x="205"/>
      </t>
    </mdx>
    <mdx n="0" f="v">
      <t c="3" si="227">
        <n x="225"/>
        <n x="466"/>
        <n x="205"/>
      </t>
    </mdx>
    <mdx n="0" f="v">
      <t c="3" si="227">
        <n x="225"/>
        <n x="459"/>
        <n x="205"/>
      </t>
    </mdx>
    <mdx n="0" f="v">
      <t c="3" si="227">
        <n x="225"/>
        <n x="448"/>
        <n x="205"/>
      </t>
    </mdx>
    <mdx n="0" f="v">
      <t c="3" si="227">
        <n x="225"/>
        <n x="449"/>
        <n x="205"/>
      </t>
    </mdx>
    <mdx n="0" f="v">
      <t c="3" si="227">
        <n x="225"/>
        <n x="450"/>
        <n x="205"/>
      </t>
    </mdx>
    <mdx n="0" f="v">
      <t c="3" si="227">
        <n x="225"/>
        <n x="451"/>
        <n x="205"/>
      </t>
    </mdx>
    <mdx n="0" f="v">
      <t c="3" si="227">
        <n x="225"/>
        <n x="457"/>
        <n x="205"/>
      </t>
    </mdx>
    <mdx n="0" f="v">
      <t c="3" si="227">
        <n x="225"/>
        <n x="458"/>
        <n x="205"/>
      </t>
    </mdx>
    <mdx n="0" f="v">
      <t c="3" si="227">
        <n x="225"/>
        <n x="473"/>
        <n x="205"/>
      </t>
    </mdx>
    <mdx n="0" f="v">
      <t c="3" si="227">
        <n x="225"/>
        <n x="474"/>
        <n x="205"/>
      </t>
    </mdx>
    <mdx n="0" f="v">
      <t c="3" si="227">
        <n x="225"/>
        <n x="475"/>
        <n x="205"/>
      </t>
    </mdx>
    <mdx n="0" f="v">
      <t c="3" si="227">
        <n x="225"/>
        <n x="476"/>
        <n x="205"/>
      </t>
    </mdx>
    <mdx n="0" f="v">
      <t c="3" si="227">
        <n x="225"/>
        <n x="471"/>
        <n x="205"/>
      </t>
    </mdx>
    <mdx n="0" f="v">
      <t c="3" si="227">
        <n x="225"/>
        <n x="460"/>
        <n x="205"/>
      </t>
    </mdx>
    <mdx n="0" f="v">
      <t c="3" si="227">
        <n x="225"/>
        <n x="468"/>
        <n x="205"/>
      </t>
    </mdx>
    <mdx n="0" f="v">
      <t c="3" si="227">
        <n x="225"/>
        <n x="469"/>
        <n x="205"/>
      </t>
    </mdx>
    <mdx n="0" f="v">
      <t c="3" si="227">
        <n x="225"/>
        <n x="470"/>
        <n x="205"/>
      </t>
    </mdx>
    <mdx n="0" f="v">
      <t c="3" si="227">
        <n x="225"/>
        <n x="472"/>
        <n x="205"/>
      </t>
    </mdx>
    <mdx n="0" f="v">
      <t c="3" si="227">
        <n x="225"/>
        <n x="480"/>
        <n x="205"/>
      </t>
    </mdx>
    <mdx n="0" f="v">
      <t c="3" si="227">
        <n x="225"/>
        <n x="481"/>
        <n x="205"/>
      </t>
    </mdx>
    <mdx n="0" f="v">
      <t c="3" si="227">
        <n x="225"/>
        <n x="483"/>
        <n x="205"/>
      </t>
    </mdx>
    <mdx n="0" f="v">
      <t c="3" si="227">
        <n x="225"/>
        <n x="477"/>
        <n x="205"/>
      </t>
    </mdx>
    <mdx n="0" f="v">
      <t c="3" si="227">
        <n x="225"/>
        <n x="478"/>
        <n x="205"/>
      </t>
    </mdx>
    <mdx n="0" f="v">
      <t c="3" si="227">
        <n x="225"/>
        <n x="479"/>
        <n x="205"/>
      </t>
    </mdx>
    <mdx n="0" f="v">
      <t c="3" si="227">
        <n x="225"/>
        <n x="482"/>
        <n x="205"/>
      </t>
    </mdx>
    <mdx n="0" f="v">
      <t c="3" si="227">
        <n x="225"/>
        <n x="487"/>
        <n x="205"/>
      </t>
    </mdx>
    <mdx n="0" f="v">
      <t c="3" si="227">
        <n x="225"/>
        <n x="488"/>
        <n x="205"/>
      </t>
    </mdx>
    <mdx n="0" f="v">
      <t c="3" si="227">
        <n x="225"/>
        <n x="489"/>
        <n x="205"/>
      </t>
    </mdx>
    <mdx n="0" f="v">
      <t c="3" si="227">
        <n x="225"/>
        <n x="490"/>
        <n x="205"/>
      </t>
    </mdx>
    <mdx n="0" f="v">
      <t c="3" si="227">
        <n x="225"/>
        <n x="491"/>
        <n x="205"/>
      </t>
    </mdx>
    <mdx n="0" f="v">
      <t c="3" si="227">
        <n x="225"/>
        <n x="484"/>
        <n x="205"/>
      </t>
    </mdx>
    <mdx n="0" f="v">
      <t c="3" si="227">
        <n x="225"/>
        <n x="485"/>
        <n x="205"/>
      </t>
    </mdx>
    <mdx n="0" f="v">
      <t c="3" si="227">
        <n x="225"/>
        <n x="486"/>
        <n x="205"/>
      </t>
    </mdx>
    <mdx n="0" f="v">
      <t c="3" si="227">
        <n x="225"/>
        <n x="495"/>
        <n x="205"/>
      </t>
    </mdx>
    <mdx n="0" f="v">
      <t c="3" si="227">
        <n x="225"/>
        <n x="496"/>
        <n x="205"/>
      </t>
    </mdx>
    <mdx n="0" f="v">
      <t c="3" si="227">
        <n x="225"/>
        <n x="500"/>
        <n x="205"/>
      </t>
    </mdx>
    <mdx n="0" f="v">
      <t c="3" si="227">
        <n x="225"/>
        <n x="492"/>
        <n x="205"/>
      </t>
    </mdx>
    <mdx n="0" f="v">
      <t c="3" si="227">
        <n x="225"/>
        <n x="493"/>
        <n x="205"/>
      </t>
    </mdx>
    <mdx n="0" f="v">
      <t c="3" si="227">
        <n x="225"/>
        <n x="503"/>
        <n x="205"/>
      </t>
    </mdx>
    <mdx n="0" f="v">
      <t c="3" si="227">
        <n x="225"/>
        <n x="501"/>
        <n x="205"/>
      </t>
    </mdx>
    <mdx n="0" f="v">
      <t c="3" si="227">
        <n x="225"/>
        <n x="502"/>
        <n x="205"/>
      </t>
    </mdx>
    <mdx n="0" f="v">
      <t c="3" si="227">
        <n x="225"/>
        <n x="494"/>
        <n x="205"/>
      </t>
    </mdx>
    <mdx n="0" f="v">
      <t c="3" si="227">
        <n x="225"/>
        <n x="497"/>
        <n x="205"/>
      </t>
    </mdx>
    <mdx n="0" f="v">
      <t c="3" si="227">
        <n x="225"/>
        <n x="498"/>
        <n x="205"/>
      </t>
    </mdx>
    <mdx n="0" f="v">
      <t c="3" si="227">
        <n x="225"/>
        <n x="499"/>
        <n x="205"/>
      </t>
    </mdx>
    <mdx n="0" f="v">
      <t c="3" si="227">
        <n x="225"/>
        <n x="508"/>
        <n x="205"/>
      </t>
    </mdx>
    <mdx n="0" f="v">
      <t c="3" si="227">
        <n x="225"/>
        <n x="509"/>
        <n x="205"/>
      </t>
    </mdx>
    <mdx n="0" f="v">
      <t c="3" si="227">
        <n x="225"/>
        <n x="507"/>
        <n x="205"/>
      </t>
    </mdx>
    <mdx n="0" f="v">
      <t c="3" si="227">
        <n x="225"/>
        <n x="504"/>
        <n x="205"/>
      </t>
    </mdx>
    <mdx n="0" f="v">
      <t c="3" si="227">
        <n x="225"/>
        <n x="505"/>
        <n x="205"/>
      </t>
    </mdx>
    <mdx n="0" f="v">
      <t c="3" si="227">
        <n x="225"/>
        <n x="506"/>
        <n x="205"/>
      </t>
    </mdx>
    <mdx n="0" f="v">
      <t c="3" si="227">
        <n x="225"/>
        <n x="513"/>
        <n x="205"/>
      </t>
    </mdx>
    <mdx n="0" f="v">
      <t c="3" si="227">
        <n x="225"/>
        <n x="514"/>
        <n x="205"/>
      </t>
    </mdx>
    <mdx n="0" f="v">
      <t c="3" si="227">
        <n x="225"/>
        <n x="515"/>
        <n x="205"/>
      </t>
    </mdx>
    <mdx n="0" f="v">
      <t c="3" si="227">
        <n x="225"/>
        <n x="510"/>
        <n x="205"/>
      </t>
    </mdx>
    <mdx n="0" f="v">
      <t c="3" si="227">
        <n x="225"/>
        <n x="511"/>
        <n x="205"/>
      </t>
    </mdx>
    <mdx n="0" f="v">
      <t c="3" si="227">
        <n x="225"/>
        <n x="512"/>
        <n x="205"/>
      </t>
    </mdx>
    <mdx n="0" f="v">
      <t c="3" si="227">
        <n x="225"/>
        <n x="516"/>
        <n x="205"/>
      </t>
    </mdx>
    <mdx n="0" f="v">
      <t c="3" si="227">
        <n x="225"/>
        <n x="519"/>
        <n x="205"/>
      </t>
    </mdx>
    <mdx n="0" f="v">
      <t c="3" si="227">
        <n x="225"/>
        <n x="520"/>
        <n x="205"/>
      </t>
    </mdx>
    <mdx n="0" f="v">
      <t c="3" si="227">
        <n x="225"/>
        <n x="521"/>
        <n x="205"/>
      </t>
    </mdx>
    <mdx n="0" f="v">
      <t c="3" si="227">
        <n x="225"/>
        <n x="517"/>
        <n x="205"/>
      </t>
    </mdx>
    <mdx n="0" f="v">
      <t c="3" si="227">
        <n x="225"/>
        <n x="518"/>
        <n x="205"/>
      </t>
    </mdx>
    <mdx n="0" f="v">
      <t c="3" si="227">
        <n x="225"/>
        <n x="522"/>
        <n x="205"/>
      </t>
    </mdx>
    <mdx n="0" f="v">
      <t c="3" si="227">
        <n x="225"/>
        <n x="525"/>
        <n x="205"/>
      </t>
    </mdx>
    <mdx n="0" f="v">
      <t c="3" si="227">
        <n x="225"/>
        <n x="526"/>
        <n x="205"/>
      </t>
    </mdx>
    <mdx n="0" f="v">
      <t c="3" si="227">
        <n x="225"/>
        <n x="529"/>
        <n x="205"/>
      </t>
    </mdx>
    <mdx n="0" f="v">
      <t c="3" si="227">
        <n x="225"/>
        <n x="528"/>
        <n x="205"/>
      </t>
    </mdx>
    <mdx n="0" f="v">
      <t c="3" si="227">
        <n x="225"/>
        <n x="523"/>
        <n x="205"/>
      </t>
    </mdx>
    <mdx n="0" f="v">
      <t c="3" si="227">
        <n x="225"/>
        <n x="524"/>
        <n x="205"/>
      </t>
    </mdx>
    <mdx n="0" f="v">
      <t c="3" si="227">
        <n x="225"/>
        <n x="527"/>
        <n x="205"/>
      </t>
    </mdx>
    <mdx n="0" f="v">
      <t c="3" si="227">
        <n x="225"/>
        <n x="531"/>
        <n x="205"/>
      </t>
    </mdx>
    <mdx n="0" f="v">
      <t c="3" si="227">
        <n x="225"/>
        <n x="532"/>
        <n x="205"/>
      </t>
    </mdx>
    <mdx n="0" f="v">
      <t c="3" si="227">
        <n x="225"/>
        <n x="530"/>
        <n x="205"/>
      </t>
    </mdx>
    <mdx n="0" f="v">
      <t c="3" si="227">
        <n x="225"/>
        <n x="533"/>
        <n x="205"/>
      </t>
    </mdx>
    <mdx n="0" f="v">
      <t c="3" si="227">
        <n x="225"/>
        <n x="536"/>
        <n x="205"/>
      </t>
    </mdx>
    <mdx n="0" f="v">
      <t c="3" si="227">
        <n x="225"/>
        <n x="537"/>
        <n x="205"/>
      </t>
    </mdx>
    <mdx n="0" f="v">
      <t c="3" si="227">
        <n x="225"/>
        <n x="534"/>
        <n x="205"/>
      </t>
    </mdx>
    <mdx n="0" f="v">
      <t c="3" si="227">
        <n x="225"/>
        <n x="535"/>
        <n x="205"/>
      </t>
    </mdx>
    <mdx n="0" f="v">
      <t c="3" si="227">
        <n x="225"/>
        <n x="539"/>
        <n x="205"/>
      </t>
    </mdx>
    <mdx n="0" f="v">
      <t c="3" si="227">
        <n x="225"/>
        <n x="538"/>
        <n x="205"/>
      </t>
    </mdx>
    <mdx n="0" f="v">
      <t c="3" si="227">
        <n x="225"/>
        <n x="540"/>
        <n x="205"/>
      </t>
    </mdx>
    <mdx n="0" f="v">
      <t c="3" si="227">
        <n x="225"/>
        <n x="543"/>
        <n x="205"/>
      </t>
    </mdx>
    <mdx n="0" f="v">
      <t c="3" si="227">
        <n x="225"/>
        <n x="542"/>
        <n x="205"/>
      </t>
    </mdx>
    <mdx n="0" f="v">
      <t c="3" si="227">
        <n x="225"/>
        <n x="545"/>
        <n x="205"/>
      </t>
    </mdx>
    <mdx n="0" f="v">
      <t c="3" si="227">
        <n x="225"/>
        <n x="541"/>
        <n x="205"/>
      </t>
    </mdx>
    <mdx n="0" f="v">
      <t c="3" si="227">
        <n x="225"/>
        <n x="544"/>
        <n x="205"/>
      </t>
    </mdx>
    <mdx n="0" f="v">
      <t c="3" si="227">
        <n x="225"/>
        <n x="546"/>
        <n x="205"/>
      </t>
    </mdx>
    <mdx n="0" f="v">
      <t c="3" si="227">
        <n x="225"/>
        <n x="272"/>
        <n x="122"/>
      </t>
    </mdx>
    <mdx n="0" f="v">
      <t c="3" si="227">
        <n x="225"/>
        <n x="273"/>
        <n x="122"/>
      </t>
    </mdx>
    <mdx n="0" f="v">
      <t c="3" si="227">
        <n x="225"/>
        <n x="271"/>
        <n x="122"/>
      </t>
    </mdx>
    <mdx n="0" f="v">
      <t c="3" si="227">
        <n x="225"/>
        <n x="270"/>
        <n x="122"/>
      </t>
    </mdx>
    <mdx n="0" f="v">
      <t c="3" si="227">
        <n x="225"/>
        <n x="269"/>
        <n x="122"/>
      </t>
    </mdx>
    <mdx n="0" f="v">
      <t c="3" si="227">
        <n x="225"/>
        <n x="268"/>
        <n x="122"/>
      </t>
    </mdx>
    <mdx n="0" f="v">
      <t c="3" si="227">
        <n x="225"/>
        <n x="355"/>
        <n x="122"/>
      </t>
    </mdx>
    <mdx n="0" f="v">
      <t c="3" si="227">
        <n x="225"/>
        <n x="356"/>
        <n x="122"/>
      </t>
    </mdx>
    <mdx n="0" f="v">
      <t c="3" si="227">
        <n x="225"/>
        <n x="357"/>
        <n x="122"/>
      </t>
    </mdx>
    <mdx n="0" f="v">
      <t c="3" si="227">
        <n x="225"/>
        <n x="358"/>
        <n x="122"/>
      </t>
    </mdx>
    <mdx n="0" f="v">
      <t c="3" si="227">
        <n x="225"/>
        <n x="360"/>
        <n x="122"/>
      </t>
    </mdx>
    <mdx n="0" f="v">
      <t c="3" si="227">
        <n x="225"/>
        <n x="361"/>
        <n x="122"/>
      </t>
    </mdx>
    <mdx n="0" f="v">
      <t c="3" si="227">
        <n x="225"/>
        <n x="267"/>
        <n x="122"/>
      </t>
    </mdx>
    <mdx n="0" f="v">
      <t c="3" si="227">
        <n x="225"/>
        <n x="266"/>
        <n x="122"/>
      </t>
    </mdx>
    <mdx n="0" f="v">
      <t c="3" si="227">
        <n x="225"/>
        <n x="265"/>
        <n x="122"/>
      </t>
    </mdx>
    <mdx n="0" f="v">
      <t c="3" si="227">
        <n x="225"/>
        <n x="264"/>
        <n x="122"/>
      </t>
    </mdx>
    <mdx n="0" f="v">
      <t c="3" si="227">
        <n x="225"/>
        <n x="263"/>
        <n x="122"/>
      </t>
    </mdx>
    <mdx n="0" f="v">
      <t c="3" si="227">
        <n x="225"/>
        <n x="262"/>
        <n x="122"/>
      </t>
    </mdx>
    <mdx n="0" f="v">
      <t c="3" si="227">
        <n x="225"/>
        <n x="261"/>
        <n x="122"/>
      </t>
    </mdx>
    <mdx n="0" f="v">
      <t c="3" si="227">
        <n x="225"/>
        <n x="260"/>
        <n x="122"/>
      </t>
    </mdx>
    <mdx n="0" f="v">
      <t c="3" si="227">
        <n x="225"/>
        <n x="259"/>
        <n x="122"/>
      </t>
    </mdx>
    <mdx n="0" f="v">
      <t c="3" si="227">
        <n x="225"/>
        <n x="258"/>
        <n x="122"/>
      </t>
    </mdx>
    <mdx n="0" f="v">
      <t c="3" si="227">
        <n x="225"/>
        <n x="257"/>
        <n x="122"/>
      </t>
    </mdx>
    <mdx n="0" f="v">
      <t c="3" si="227">
        <n x="225"/>
        <n x="256"/>
        <n x="122"/>
      </t>
    </mdx>
    <mdx n="0" f="v">
      <t c="3" si="227">
        <n x="225"/>
        <n x="255"/>
        <n x="122"/>
      </t>
    </mdx>
    <mdx n="0" f="v">
      <t c="3" si="227">
        <n x="225"/>
        <n x="373"/>
        <n x="122"/>
      </t>
    </mdx>
    <mdx n="0" f="v">
      <t c="3" si="227">
        <n x="225"/>
        <n x="374"/>
        <n x="122"/>
      </t>
    </mdx>
    <mdx n="0" f="v">
      <t c="3" si="227">
        <n x="225"/>
        <n x="375"/>
        <n x="122"/>
      </t>
    </mdx>
    <mdx n="0" f="v">
      <t c="3" si="227">
        <n x="225"/>
        <n x="281"/>
        <n x="122"/>
      </t>
    </mdx>
    <mdx n="0" f="v">
      <t c="3" si="227">
        <n x="225"/>
        <n x="376"/>
        <n x="122"/>
      </t>
    </mdx>
    <mdx n="0" f="v">
      <t c="3" si="227">
        <n x="225"/>
        <n x="377"/>
        <n x="122"/>
      </t>
    </mdx>
    <mdx n="0" f="v">
      <t c="3" si="227">
        <n x="225"/>
        <n x="378"/>
        <n x="122"/>
      </t>
    </mdx>
    <mdx n="0" f="v">
      <t c="3" si="227">
        <n x="225"/>
        <n x="379"/>
        <n x="122"/>
      </t>
    </mdx>
    <mdx n="0" f="v">
      <t c="3" si="227">
        <n x="225"/>
        <n x="380"/>
        <n x="122"/>
      </t>
    </mdx>
    <mdx n="0" f="v">
      <t c="3" si="227">
        <n x="225"/>
        <n x="381"/>
        <n x="122"/>
      </t>
    </mdx>
    <mdx n="0" f="v">
      <t c="3" si="227">
        <n x="225"/>
        <n x="382"/>
        <n x="122"/>
      </t>
    </mdx>
    <mdx n="0" f="v">
      <t c="3" si="227">
        <n x="225"/>
        <n x="254"/>
        <n x="122"/>
      </t>
    </mdx>
    <mdx n="0" f="v">
      <t c="3" si="227">
        <n x="225"/>
        <n x="283"/>
        <n x="122"/>
      </t>
    </mdx>
    <mdx n="0" f="v">
      <t c="3" si="227">
        <n x="225"/>
        <n x="547"/>
        <n x="122"/>
      </t>
    </mdx>
    <mdx n="0" f="v">
      <t c="3" si="227">
        <n x="225"/>
        <n x="362"/>
        <n x="122"/>
      </t>
    </mdx>
    <mdx n="0" f="v">
      <t c="3" si="227">
        <n x="225"/>
        <n x="363"/>
        <n x="122"/>
      </t>
    </mdx>
    <mdx n="0" f="v">
      <t c="3" si="227">
        <n x="225"/>
        <n x="364"/>
        <n x="122"/>
      </t>
    </mdx>
    <mdx n="0" f="v">
      <t c="3" si="227">
        <n x="225"/>
        <n x="548"/>
        <n x="122"/>
      </t>
    </mdx>
    <mdx n="0" f="v">
      <t c="3" si="227">
        <n x="225"/>
        <n x="365"/>
        <n x="122"/>
      </t>
    </mdx>
    <mdx n="0" f="v">
      <t c="3" si="227">
        <n x="225"/>
        <n x="367"/>
        <n x="122"/>
      </t>
    </mdx>
    <mdx n="0" f="v">
      <t c="3" si="227">
        <n x="225"/>
        <n x="368"/>
        <n x="122"/>
      </t>
    </mdx>
    <mdx n="0" f="v">
      <t c="3" si="227">
        <n x="225"/>
        <n x="369"/>
        <n x="122"/>
      </t>
    </mdx>
    <mdx n="0" f="v">
      <t c="3" si="227">
        <n x="225"/>
        <n x="307"/>
        <n x="122"/>
      </t>
    </mdx>
    <mdx n="0" f="v">
      <t c="3" si="227">
        <n x="225"/>
        <n x="370"/>
        <n x="122"/>
      </t>
    </mdx>
    <mdx n="0" f="v">
      <t c="3" si="227">
        <n x="225"/>
        <n x="371"/>
        <n x="122"/>
      </t>
    </mdx>
    <mdx n="0" f="v">
      <t c="3" si="227">
        <n x="225"/>
        <n x="372"/>
        <n x="122"/>
      </t>
    </mdx>
    <mdx n="0" f="v">
      <t c="3" si="227">
        <n x="225"/>
        <n x="404"/>
        <n x="122"/>
      </t>
    </mdx>
    <mdx n="0" f="v">
      <t c="3" si="227">
        <n x="225"/>
        <n x="393"/>
        <n x="122"/>
      </t>
    </mdx>
    <mdx n="0" f="v">
      <t c="3" si="227">
        <n x="225"/>
        <n x="394"/>
        <n x="122"/>
      </t>
    </mdx>
    <mdx n="0" f="v">
      <t c="3" si="227">
        <n x="225"/>
        <n x="395"/>
        <n x="122"/>
      </t>
    </mdx>
    <mdx n="0" f="v">
      <t c="3" si="227">
        <n x="225"/>
        <n x="278"/>
        <n x="122"/>
      </t>
    </mdx>
    <mdx n="0" f="v">
      <t c="3" si="227">
        <n x="225"/>
        <n x="396"/>
        <n x="122"/>
      </t>
    </mdx>
    <mdx n="0" f="v">
      <t c="3" si="227">
        <n x="225"/>
        <n x="397"/>
        <n x="122"/>
      </t>
    </mdx>
    <mdx n="0" f="v">
      <t c="3" si="227">
        <n x="225"/>
        <n x="398"/>
        <n x="122"/>
      </t>
    </mdx>
    <mdx n="0" f="v">
      <t c="3" si="227">
        <n x="225"/>
        <n x="392"/>
        <n x="122"/>
      </t>
    </mdx>
    <mdx n="0" f="v">
      <t c="3" si="227">
        <n x="225"/>
        <n x="383"/>
        <n x="122"/>
      </t>
    </mdx>
    <mdx n="0" f="v">
      <t c="3" si="227">
        <n x="225"/>
        <n x="384"/>
        <n x="122"/>
      </t>
    </mdx>
    <mdx n="0" f="v">
      <t c="3" si="227">
        <n x="225"/>
        <n x="385"/>
        <n x="122"/>
      </t>
    </mdx>
    <mdx n="0" f="v">
      <t c="3" si="227">
        <n x="225"/>
        <n x="386"/>
        <n x="122"/>
      </t>
    </mdx>
    <mdx n="0" f="v">
      <t c="3" si="227">
        <n x="225"/>
        <n x="387"/>
        <n x="122"/>
      </t>
    </mdx>
    <mdx n="0" f="v">
      <t c="3" si="227">
        <n x="225"/>
        <n x="388"/>
        <n x="122"/>
      </t>
    </mdx>
    <mdx n="0" f="v">
      <t c="3" si="227">
        <n x="225"/>
        <n x="389"/>
        <n x="122"/>
      </t>
    </mdx>
    <mdx n="0" f="v">
      <t c="3" si="227">
        <n x="225"/>
        <n x="390"/>
        <n x="122"/>
      </t>
    </mdx>
    <mdx n="0" f="v">
      <t c="3" si="227">
        <n x="225"/>
        <n x="405"/>
        <n x="122"/>
      </t>
    </mdx>
    <mdx n="0" f="v">
      <t c="3" si="227">
        <n x="225"/>
        <n x="406"/>
        <n x="122"/>
      </t>
    </mdx>
    <mdx n="0" f="v">
      <t c="3" si="227">
        <n x="225"/>
        <n x="407"/>
        <n x="122"/>
      </t>
    </mdx>
    <mdx n="0" f="v">
      <t c="3" si="227">
        <n x="225"/>
        <n x="408"/>
        <n x="122"/>
      </t>
    </mdx>
    <mdx n="0" f="v">
      <t c="3" si="227">
        <n x="225"/>
        <n x="409"/>
        <n x="122"/>
      </t>
    </mdx>
    <mdx n="0" f="v">
      <t c="3" si="227">
        <n x="225"/>
        <n x="410"/>
        <n x="122"/>
      </t>
    </mdx>
    <mdx n="0" f="v">
      <t c="3" si="227">
        <n x="225"/>
        <n x="418"/>
        <n x="122"/>
      </t>
    </mdx>
    <mdx n="0" f="v">
      <t c="3" si="227">
        <n x="225"/>
        <n x="419"/>
        <n x="122"/>
      </t>
    </mdx>
    <mdx n="0" f="v">
      <t c="3" si="227">
        <n x="225"/>
        <n x="391"/>
        <n x="122"/>
      </t>
    </mdx>
    <mdx n="0" f="v">
      <t c="3" si="227">
        <n x="225"/>
        <n x="399"/>
        <n x="122"/>
      </t>
    </mdx>
    <mdx n="0" f="v">
      <t c="3" si="227">
        <n x="225"/>
        <n x="400"/>
        <n x="122"/>
      </t>
    </mdx>
    <mdx n="0" f="v">
      <t c="3" si="227">
        <n x="225"/>
        <n x="401"/>
        <n x="122"/>
      </t>
    </mdx>
    <mdx n="0" f="v">
      <t c="3" si="227">
        <n x="225"/>
        <n x="402"/>
        <n x="122"/>
      </t>
    </mdx>
    <mdx n="0" f="v">
      <t c="3" si="227">
        <n x="225"/>
        <n x="277"/>
        <n x="122"/>
      </t>
    </mdx>
    <mdx n="0" f="v">
      <t c="3" si="227">
        <n x="225"/>
        <n x="417"/>
        <n x="122"/>
      </t>
    </mdx>
    <mdx n="0" f="v">
      <t c="3" si="227">
        <n x="225"/>
        <n x="420"/>
        <n x="122"/>
      </t>
    </mdx>
    <mdx n="0" f="v">
      <t c="3" si="227">
        <n x="225"/>
        <n x="301"/>
        <n x="122"/>
      </t>
    </mdx>
    <mdx n="0" f="v">
      <t c="3" si="227">
        <n x="225"/>
        <n x="299"/>
        <n x="122"/>
      </t>
    </mdx>
    <mdx n="0" f="v">
      <t c="3" si="227">
        <n x="225"/>
        <n x="297"/>
        <n x="122"/>
      </t>
    </mdx>
    <mdx n="0" f="v">
      <t c="3" si="227">
        <n x="225"/>
        <n x="421"/>
        <n x="122"/>
      </t>
    </mdx>
    <mdx n="0" f="v">
      <t c="3" si="227">
        <n x="225"/>
        <n x="329"/>
        <n x="122"/>
      </t>
    </mdx>
    <mdx n="0" f="v">
      <t c="3" si="227">
        <n x="225"/>
        <n x="411"/>
        <n x="122"/>
      </t>
    </mdx>
    <mdx n="0" f="v">
      <t c="3" si="227">
        <n x="225"/>
        <n x="403"/>
        <n x="122"/>
      </t>
    </mdx>
    <mdx n="0" f="v">
      <t c="3" si="227">
        <n x="225"/>
        <n x="412"/>
        <n x="122"/>
      </t>
    </mdx>
    <mdx n="0" f="v">
      <t c="3" si="227">
        <n x="225"/>
        <n x="413"/>
        <n x="122"/>
      </t>
    </mdx>
    <mdx n="0" f="v">
      <t c="3" si="227">
        <n x="225"/>
        <n x="414"/>
        <n x="122"/>
      </t>
    </mdx>
    <mdx n="0" f="v">
      <t c="3" si="227">
        <n x="225"/>
        <n x="415"/>
        <n x="122"/>
      </t>
    </mdx>
    <mdx n="0" f="v">
      <t c="3" si="227">
        <n x="225"/>
        <n x="416"/>
        <n x="122"/>
      </t>
    </mdx>
    <mdx n="0" f="v">
      <t c="3" si="227">
        <n x="225"/>
        <n x="427"/>
        <n x="122"/>
      </t>
    </mdx>
    <mdx n="0" f="v">
      <t c="3" si="227">
        <n x="225"/>
        <n x="428"/>
        <n x="122"/>
      </t>
    </mdx>
    <mdx n="0" f="v">
      <t c="3" si="227">
        <n x="225"/>
        <n x="328"/>
        <n x="122"/>
      </t>
    </mdx>
    <mdx n="0" f="v">
      <t c="3" si="227">
        <n x="225"/>
        <n x="429"/>
        <n x="122"/>
      </t>
    </mdx>
    <mdx n="0" f="v">
      <t c="3" si="227">
        <n x="225"/>
        <n x="430"/>
        <n x="122"/>
      </t>
    </mdx>
    <mdx n="0" f="v">
      <t c="3" si="227">
        <n x="225"/>
        <n x="431"/>
        <n x="122"/>
      </t>
    </mdx>
    <mdx n="0" f="v">
      <t c="3" si="227">
        <n x="225"/>
        <n x="432"/>
        <n x="122"/>
      </t>
    </mdx>
    <mdx n="0" f="v">
      <t c="3" si="227">
        <n x="225"/>
        <n x="433"/>
        <n x="122"/>
      </t>
    </mdx>
    <mdx n="0" f="v">
      <t c="3" si="227">
        <n x="225"/>
        <n x="422"/>
        <n x="122"/>
      </t>
    </mdx>
    <mdx n="0" f="v">
      <t c="3" si="227">
        <n x="225"/>
        <n x="423"/>
        <n x="122"/>
      </t>
    </mdx>
    <mdx n="0" f="v">
      <t c="3" si="227">
        <n x="225"/>
        <n x="424"/>
        <n x="122"/>
      </t>
    </mdx>
    <mdx n="0" f="v">
      <t c="3" si="227">
        <n x="225"/>
        <n x="425"/>
        <n x="122"/>
      </t>
    </mdx>
    <mdx n="0" f="v">
      <t c="3" si="227">
        <n x="225"/>
        <n x="348"/>
        <n x="122"/>
      </t>
    </mdx>
    <mdx n="0" f="v">
      <t c="3" si="227">
        <n x="225"/>
        <n x="327"/>
        <n x="122"/>
      </t>
    </mdx>
    <mdx n="0" f="v">
      <t c="3" si="227">
        <n x="225"/>
        <n x="426"/>
        <n x="122"/>
      </t>
    </mdx>
    <mdx n="0" f="v">
      <t c="3" si="227">
        <n x="225"/>
        <n x="442"/>
        <n x="122"/>
      </t>
    </mdx>
    <mdx n="0" f="v">
      <t c="3" si="227">
        <n x="225"/>
        <n x="443"/>
        <n x="122"/>
      </t>
    </mdx>
    <mdx n="0" f="v">
      <t c="3" si="227">
        <n x="225"/>
        <n x="444"/>
        <n x="122"/>
      </t>
    </mdx>
    <mdx n="0" f="v">
      <t c="3" si="227">
        <n x="225"/>
        <n x="445"/>
        <n x="122"/>
      </t>
    </mdx>
    <mdx n="0" f="v">
      <t c="3" si="227">
        <n x="225"/>
        <n x="446"/>
        <n x="122"/>
      </t>
    </mdx>
    <mdx n="0" f="v">
      <t c="3" si="227">
        <n x="225"/>
        <n x="434"/>
        <n x="122"/>
      </t>
    </mdx>
    <mdx n="0" f="v">
      <t c="3" si="227">
        <n x="225"/>
        <n x="326"/>
        <n x="122"/>
      </t>
    </mdx>
    <mdx n="0" f="v">
      <t c="3" si="227">
        <n x="225"/>
        <n x="435"/>
        <n x="122"/>
      </t>
    </mdx>
    <mdx n="0" f="v">
      <t c="3" si="227">
        <n x="225"/>
        <n x="436"/>
        <n x="122"/>
      </t>
    </mdx>
    <mdx n="0" f="v">
      <t c="3" si="227">
        <n x="225"/>
        <n x="437"/>
        <n x="122"/>
      </t>
    </mdx>
    <mdx n="0" f="v">
      <t c="3" si="227">
        <n x="225"/>
        <n x="294"/>
        <n x="122"/>
      </t>
    </mdx>
    <mdx n="0" f="v">
      <t c="3" si="227">
        <n x="225"/>
        <n x="293"/>
        <n x="122"/>
      </t>
    </mdx>
    <mdx n="0" f="v">
      <t c="3" si="227">
        <n x="225"/>
        <n x="452"/>
        <n x="122"/>
      </t>
    </mdx>
    <mdx n="0" f="v">
      <t c="3" si="227">
        <n x="225"/>
        <n x="455"/>
        <n x="122"/>
      </t>
    </mdx>
    <mdx n="0" f="v">
      <t c="3" si="227">
        <n x="225"/>
        <n x="276"/>
        <n x="122"/>
      </t>
    </mdx>
    <mdx n="0" f="v">
      <t c="3" si="227">
        <n x="225"/>
        <n x="453"/>
        <n x="122"/>
      </t>
    </mdx>
    <mdx n="0" f="v">
      <t c="3" si="227">
        <n x="225"/>
        <n x="454"/>
        <n x="122"/>
      </t>
    </mdx>
    <mdx n="0" f="v">
      <t c="3" si="227">
        <n x="225"/>
        <n x="456"/>
        <n x="122"/>
      </t>
    </mdx>
    <mdx n="0" f="v">
      <t c="3" si="227">
        <n x="225"/>
        <n x="438"/>
        <n x="122"/>
      </t>
    </mdx>
    <mdx n="0" f="v">
      <t c="3" si="227">
        <n x="225"/>
        <n x="350"/>
        <n x="122"/>
      </t>
    </mdx>
    <mdx n="0" f="v">
      <t c="3" si="227">
        <n x="225"/>
        <n x="439"/>
        <n x="122"/>
      </t>
    </mdx>
    <mdx n="0" f="v">
      <t c="3" si="227">
        <n x="225"/>
        <n x="440"/>
        <n x="122"/>
      </t>
    </mdx>
    <mdx n="0" f="v">
      <t c="3" si="227">
        <n x="225"/>
        <n x="441"/>
        <n x="122"/>
      </t>
    </mdx>
    <mdx n="0" f="v">
      <t c="3" si="227">
        <n x="225"/>
        <n x="447"/>
        <n x="122"/>
      </t>
    </mdx>
    <mdx n="0" f="v">
      <t c="3" si="227">
        <n x="225"/>
        <n x="464"/>
        <n x="122"/>
      </t>
    </mdx>
    <mdx n="0" f="v">
      <t c="3" si="227">
        <n x="225"/>
        <n x="461"/>
        <n x="122"/>
      </t>
    </mdx>
    <mdx n="0" f="v">
      <t c="3" si="227">
        <n x="225"/>
        <n x="462"/>
        <n x="122"/>
      </t>
    </mdx>
    <mdx n="0" f="v">
      <t c="3" si="227">
        <n x="225"/>
        <n x="463"/>
        <n x="122"/>
      </t>
    </mdx>
    <mdx n="0" f="v">
      <t c="3" si="227">
        <n x="225"/>
        <n x="465"/>
        <n x="122"/>
      </t>
    </mdx>
    <mdx n="0" f="v">
      <t c="3" si="227">
        <n x="225"/>
        <n x="346"/>
        <n x="122"/>
      </t>
    </mdx>
    <mdx n="0" f="v">
      <t c="3" si="227">
        <n x="225"/>
        <n x="466"/>
        <n x="122"/>
      </t>
    </mdx>
    <mdx n="0" f="v">
      <t c="3" si="227">
        <n x="225"/>
        <n x="467"/>
        <n x="122"/>
      </t>
    </mdx>
    <mdx n="0" f="v">
      <t c="3" si="227">
        <n x="225"/>
        <n x="459"/>
        <n x="122"/>
      </t>
    </mdx>
    <mdx n="0" f="v">
      <t c="3" si="227">
        <n x="225"/>
        <n x="448"/>
        <n x="122"/>
      </t>
    </mdx>
    <mdx n="0" f="v">
      <t c="3" si="227">
        <n x="225"/>
        <n x="449"/>
        <n x="122"/>
      </t>
    </mdx>
    <mdx n="0" f="v">
      <t c="3" si="227">
        <n x="225"/>
        <n x="450"/>
        <n x="122"/>
      </t>
    </mdx>
    <mdx n="0" f="v">
      <t c="3" si="227">
        <n x="225"/>
        <n x="451"/>
        <n x="122"/>
      </t>
    </mdx>
    <mdx n="0" f="v">
      <t c="3" si="227">
        <n x="225"/>
        <n x="457"/>
        <n x="122"/>
      </t>
    </mdx>
    <mdx n="0" f="v">
      <t c="3" si="227">
        <n x="225"/>
        <n x="458"/>
        <n x="122"/>
      </t>
    </mdx>
    <mdx n="0" f="v">
      <t c="3" si="227">
        <n x="225"/>
        <n x="474"/>
        <n x="122"/>
      </t>
    </mdx>
    <mdx n="0" f="v">
      <t c="3" si="227">
        <n x="225"/>
        <n x="473"/>
        <n x="122"/>
      </t>
    </mdx>
    <mdx n="0" f="v">
      <t c="3" si="227">
        <n x="225"/>
        <n x="475"/>
        <n x="122"/>
      </t>
    </mdx>
    <mdx n="0" f="v">
      <t c="3" si="227">
        <n x="225"/>
        <n x="476"/>
        <n x="122"/>
      </t>
    </mdx>
    <mdx n="0" f="v">
      <t c="3" si="227">
        <n x="225"/>
        <n x="460"/>
        <n x="122"/>
      </t>
    </mdx>
    <mdx n="0" f="v">
      <t c="3" si="227">
        <n x="225"/>
        <n x="468"/>
        <n x="122"/>
      </t>
    </mdx>
    <mdx n="0" f="v">
      <t c="3" si="227">
        <n x="225"/>
        <n x="469"/>
        <n x="122"/>
      </t>
    </mdx>
    <mdx n="0" f="v">
      <t c="3" si="227">
        <n x="225"/>
        <n x="470"/>
        <n x="122"/>
      </t>
    </mdx>
    <mdx n="0" f="v">
      <t c="3" si="227">
        <n x="225"/>
        <n x="472"/>
        <n x="122"/>
      </t>
    </mdx>
    <mdx n="0" f="v">
      <t c="3" si="227">
        <n x="225"/>
        <n x="471"/>
        <n x="122"/>
      </t>
    </mdx>
    <mdx n="0" f="v">
      <t c="3" si="227">
        <n x="225"/>
        <n x="477"/>
        <n x="122"/>
      </t>
    </mdx>
    <mdx n="0" f="v">
      <t c="3" si="227">
        <n x="225"/>
        <n x="480"/>
        <n x="122"/>
      </t>
    </mdx>
    <mdx n="0" f="v">
      <t c="3" si="227">
        <n x="225"/>
        <n x="481"/>
        <n x="122"/>
      </t>
    </mdx>
    <mdx n="0" f="v">
      <t c="3" si="227">
        <n x="225"/>
        <n x="483"/>
        <n x="122"/>
      </t>
    </mdx>
    <mdx n="0" f="v">
      <t c="3" si="227">
        <n x="225"/>
        <n x="478"/>
        <n x="122"/>
      </t>
    </mdx>
    <mdx n="0" f="v">
      <t c="3" si="227">
        <n x="225"/>
        <n x="479"/>
        <n x="122"/>
      </t>
    </mdx>
    <mdx n="0" f="v">
      <t c="3" si="227">
        <n x="225"/>
        <n x="487"/>
        <n x="122"/>
      </t>
    </mdx>
    <mdx n="0" f="v">
      <t c="3" si="227">
        <n x="225"/>
        <n x="488"/>
        <n x="122"/>
      </t>
    </mdx>
    <mdx n="0" f="v">
      <t c="3" si="227">
        <n x="225"/>
        <n x="489"/>
        <n x="122"/>
      </t>
    </mdx>
    <mdx n="0" f="v">
      <t c="3" si="227">
        <n x="225"/>
        <n x="482"/>
        <n x="122"/>
      </t>
    </mdx>
    <mdx n="0" f="v">
      <t c="3" si="227">
        <n x="225"/>
        <n x="491"/>
        <n x="122"/>
      </t>
    </mdx>
    <mdx n="0" f="v">
      <t c="3" si="227">
        <n x="225"/>
        <n x="490"/>
        <n x="122"/>
      </t>
    </mdx>
    <mdx n="0" f="v">
      <t c="3" si="227">
        <n x="225"/>
        <n x="484"/>
        <n x="122"/>
      </t>
    </mdx>
    <mdx n="0" f="v">
      <t c="3" si="227">
        <n x="225"/>
        <n x="485"/>
        <n x="122"/>
      </t>
    </mdx>
    <mdx n="0" f="v">
      <t c="3" si="227">
        <n x="225"/>
        <n x="486"/>
        <n x="122"/>
      </t>
    </mdx>
    <mdx n="0" f="v">
      <t c="3" si="227">
        <n x="225"/>
        <n x="495"/>
        <n x="122"/>
      </t>
    </mdx>
    <mdx n="0" f="v">
      <t c="3" si="227">
        <n x="225"/>
        <n x="496"/>
        <n x="122"/>
      </t>
    </mdx>
    <mdx n="0" f="v">
      <t c="3" si="227">
        <n x="225"/>
        <n x="500"/>
        <n x="122"/>
      </t>
    </mdx>
    <mdx n="0" f="v">
      <t c="3" si="227">
        <n x="225"/>
        <n x="492"/>
        <n x="122"/>
      </t>
    </mdx>
    <mdx n="0" f="v">
      <t c="3" si="227">
        <n x="225"/>
        <n x="493"/>
        <n x="122"/>
      </t>
    </mdx>
    <mdx n="0" f="v">
      <t c="3" si="227">
        <n x="225"/>
        <n x="501"/>
        <n x="122"/>
      </t>
    </mdx>
    <mdx n="0" f="v">
      <t c="3" si="227">
        <n x="225"/>
        <n x="502"/>
        <n x="122"/>
      </t>
    </mdx>
    <mdx n="0" f="v">
      <t c="3" si="227">
        <n x="225"/>
        <n x="503"/>
        <n x="122"/>
      </t>
    </mdx>
    <mdx n="0" f="v">
      <t c="3" si="227">
        <n x="225"/>
        <n x="494"/>
        <n x="122"/>
      </t>
    </mdx>
    <mdx n="0" f="v">
      <t c="3" si="227">
        <n x="225"/>
        <n x="497"/>
        <n x="122"/>
      </t>
    </mdx>
    <mdx n="0" f="v">
      <t c="3" si="227">
        <n x="225"/>
        <n x="498"/>
        <n x="122"/>
      </t>
    </mdx>
    <mdx n="0" f="v">
      <t c="3" si="227">
        <n x="225"/>
        <n x="499"/>
        <n x="122"/>
      </t>
    </mdx>
    <mdx n="0" f="v">
      <t c="3" si="227">
        <n x="225"/>
        <n x="508"/>
        <n x="122"/>
      </t>
    </mdx>
    <mdx n="0" f="v">
      <t c="3" si="227">
        <n x="225"/>
        <n x="509"/>
        <n x="122"/>
      </t>
    </mdx>
    <mdx n="0" f="v">
      <t c="3" si="227">
        <n x="225"/>
        <n x="513"/>
        <n x="122"/>
      </t>
    </mdx>
    <mdx n="0" f="v">
      <t c="3" si="227">
        <n x="225"/>
        <n x="507"/>
        <n x="122"/>
      </t>
    </mdx>
    <mdx n="0" f="v">
      <t c="3" si="227">
        <n x="225"/>
        <n x="504"/>
        <n x="122"/>
      </t>
    </mdx>
    <mdx n="0" f="v">
      <t c="3" si="227">
        <n x="225"/>
        <n x="505"/>
        <n x="122"/>
      </t>
    </mdx>
    <mdx n="0" f="v">
      <t c="3" si="227">
        <n x="225"/>
        <n x="506"/>
        <n x="122"/>
      </t>
    </mdx>
    <mdx n="0" f="v">
      <t c="3" si="227">
        <n x="225"/>
        <n x="514"/>
        <n x="122"/>
      </t>
    </mdx>
    <mdx n="0" f="v">
      <t c="3" si="227">
        <n x="225"/>
        <n x="515"/>
        <n x="122"/>
      </t>
    </mdx>
    <mdx n="0" f="v">
      <t c="3" si="227">
        <n x="225"/>
        <n x="510"/>
        <n x="122"/>
      </t>
    </mdx>
    <mdx n="0" f="v">
      <t c="3" si="227">
        <n x="225"/>
        <n x="511"/>
        <n x="122"/>
      </t>
    </mdx>
    <mdx n="0" f="v">
      <t c="3" si="227">
        <n x="225"/>
        <n x="512"/>
        <n x="122"/>
      </t>
    </mdx>
    <mdx n="0" f="v">
      <t c="3" si="227">
        <n x="225"/>
        <n x="516"/>
        <n x="122"/>
      </t>
    </mdx>
    <mdx n="0" f="v">
      <t c="3" si="227">
        <n x="225"/>
        <n x="519"/>
        <n x="122"/>
      </t>
    </mdx>
    <mdx n="0" f="v">
      <t c="3" si="227">
        <n x="225"/>
        <n x="520"/>
        <n x="122"/>
      </t>
    </mdx>
    <mdx n="0" f="v">
      <t c="3" si="227">
        <n x="225"/>
        <n x="521"/>
        <n x="122"/>
      </t>
    </mdx>
    <mdx n="0" f="v">
      <t c="3" si="227">
        <n x="225"/>
        <n x="517"/>
        <n x="122"/>
      </t>
    </mdx>
    <mdx n="0" f="v">
      <t c="3" si="227">
        <n x="225"/>
        <n x="518"/>
        <n x="122"/>
      </t>
    </mdx>
    <mdx n="0" f="v">
      <t c="3" si="227">
        <n x="225"/>
        <n x="522"/>
        <n x="122"/>
      </t>
    </mdx>
    <mdx n="0" f="v">
      <t c="3" si="227">
        <n x="225"/>
        <n x="529"/>
        <n x="122"/>
      </t>
    </mdx>
    <mdx n="0" f="v">
      <t c="3" si="227">
        <n x="225"/>
        <n x="525"/>
        <n x="122"/>
      </t>
    </mdx>
    <mdx n="0" f="v">
      <t c="3" si="227">
        <n x="225"/>
        <n x="526"/>
        <n x="122"/>
      </t>
    </mdx>
    <mdx n="0" f="v">
      <t c="3" si="227">
        <n x="225"/>
        <n x="523"/>
        <n x="122"/>
      </t>
    </mdx>
    <mdx n="0" f="v">
      <t c="3" si="227">
        <n x="225"/>
        <n x="528"/>
        <n x="122"/>
      </t>
    </mdx>
    <mdx n="0" f="v">
      <t c="3" si="227">
        <n x="225"/>
        <n x="531"/>
        <n x="122"/>
      </t>
    </mdx>
    <mdx n="0" f="v">
      <t c="3" si="227">
        <n x="225"/>
        <n x="524"/>
        <n x="122"/>
      </t>
    </mdx>
    <mdx n="0" f="v">
      <t c="3" si="227">
        <n x="225"/>
        <n x="527"/>
        <n x="122"/>
      </t>
    </mdx>
    <mdx n="0" f="v">
      <t c="3" si="227">
        <n x="225"/>
        <n x="532"/>
        <n x="122"/>
      </t>
    </mdx>
    <mdx n="0" f="v">
      <t c="3" si="227">
        <n x="225"/>
        <n x="530"/>
        <n x="122"/>
      </t>
    </mdx>
    <mdx n="0" f="v">
      <t c="3" si="227">
        <n x="225"/>
        <n x="533"/>
        <n x="122"/>
      </t>
    </mdx>
    <mdx n="0" f="v">
      <t c="3" si="227">
        <n x="225"/>
        <n x="537"/>
        <n x="122"/>
      </t>
    </mdx>
    <mdx n="0" f="v">
      <t c="3" si="227">
        <n x="225"/>
        <n x="536"/>
        <n x="122"/>
      </t>
    </mdx>
    <mdx n="0" f="v">
      <t c="3" si="227">
        <n x="225"/>
        <n x="534"/>
        <n x="122"/>
      </t>
    </mdx>
    <mdx n="0" f="v">
      <t c="3" si="227">
        <n x="225"/>
        <n x="535"/>
        <n x="122"/>
      </t>
    </mdx>
    <mdx n="0" f="v">
      <t c="3" si="227">
        <n x="225"/>
        <n x="540"/>
        <n x="122"/>
      </t>
    </mdx>
    <mdx n="0" f="v">
      <t c="3" si="227">
        <n x="225"/>
        <n x="539"/>
        <n x="122"/>
      </t>
    </mdx>
    <mdx n="0" f="v">
      <t c="3" si="227">
        <n x="225"/>
        <n x="538"/>
        <n x="122"/>
      </t>
    </mdx>
    <mdx n="0" f="v">
      <t c="3" si="227">
        <n x="225"/>
        <n x="543"/>
        <n x="122"/>
      </t>
    </mdx>
    <mdx n="0" f="v">
      <t c="3" si="227">
        <n x="225"/>
        <n x="541"/>
        <n x="122"/>
      </t>
    </mdx>
    <mdx n="0" f="v">
      <t c="3" si="227">
        <n x="225"/>
        <n x="545"/>
        <n x="122"/>
      </t>
    </mdx>
    <mdx n="0" f="v">
      <t c="3" si="227">
        <n x="225"/>
        <n x="542"/>
        <n x="122"/>
      </t>
    </mdx>
    <mdx n="0" f="v">
      <t c="3" si="227">
        <n x="225"/>
        <n x="544"/>
        <n x="122"/>
      </t>
    </mdx>
    <mdx n="0" f="v">
      <t c="3" si="227">
        <n x="225"/>
        <n x="546"/>
        <n x="122"/>
      </t>
    </mdx>
    <mdx n="0" f="v">
      <t c="3" si="227">
        <n x="225"/>
        <n x="273"/>
        <n x="107"/>
      </t>
    </mdx>
    <mdx n="0" f="v">
      <t c="3" si="227">
        <n x="225"/>
        <n x="271"/>
        <n x="107"/>
      </t>
    </mdx>
    <mdx n="0" f="v">
      <t c="3" si="227">
        <n x="225"/>
        <n x="270"/>
        <n x="107"/>
      </t>
    </mdx>
    <mdx n="0" f="v">
      <t c="3" si="227">
        <n x="225"/>
        <n x="269"/>
        <n x="107"/>
      </t>
    </mdx>
    <mdx n="0" f="v">
      <t c="3" si="227">
        <n x="225"/>
        <n x="268"/>
        <n x="107"/>
      </t>
    </mdx>
    <mdx n="0" f="v">
      <t c="3" si="227">
        <n x="225"/>
        <n x="355"/>
        <n x="107"/>
      </t>
    </mdx>
    <mdx n="0" f="v">
      <t c="3" si="227">
        <n x="225"/>
        <n x="356"/>
        <n x="107"/>
      </t>
    </mdx>
    <mdx n="0" f="v">
      <t c="3" si="227">
        <n x="225"/>
        <n x="357"/>
        <n x="107"/>
      </t>
    </mdx>
    <mdx n="0" f="v">
      <t c="3" si="227">
        <n x="225"/>
        <n x="358"/>
        <n x="107"/>
      </t>
    </mdx>
    <mdx n="0" f="v">
      <t c="3" si="227">
        <n x="225"/>
        <n x="359"/>
        <n x="107"/>
      </t>
    </mdx>
    <mdx n="0" f="v">
      <t c="3" si="227">
        <n x="225"/>
        <n x="360"/>
        <n x="107"/>
      </t>
    </mdx>
    <mdx n="0" f="v">
      <t c="3" si="227">
        <n x="225"/>
        <n x="361"/>
        <n x="107"/>
      </t>
    </mdx>
    <mdx n="0" f="v">
      <t c="3" si="227">
        <n x="225"/>
        <n x="267"/>
        <n x="107"/>
      </t>
    </mdx>
    <mdx n="0" f="v">
      <t c="3" si="227">
        <n x="225"/>
        <n x="266"/>
        <n x="107"/>
      </t>
    </mdx>
    <mdx n="0" f="v">
      <t c="3" si="227">
        <n x="225"/>
        <n x="263"/>
        <n x="107"/>
      </t>
    </mdx>
    <mdx n="0" f="v">
      <t c="3" si="227">
        <n x="225"/>
        <n x="262"/>
        <n x="107"/>
      </t>
    </mdx>
    <mdx n="0" f="v">
      <t c="3" si="227">
        <n x="225"/>
        <n x="261"/>
        <n x="107"/>
      </t>
    </mdx>
    <mdx n="0" f="v">
      <t c="3" si="227">
        <n x="225"/>
        <n x="260"/>
        <n x="107"/>
      </t>
    </mdx>
    <mdx n="0" f="v">
      <t c="3" si="227">
        <n x="225"/>
        <n x="259"/>
        <n x="107"/>
      </t>
    </mdx>
    <mdx n="0" f="v">
      <t c="3" si="227">
        <n x="225"/>
        <n x="258"/>
        <n x="107"/>
      </t>
    </mdx>
    <mdx n="0" f="v">
      <t c="3" si="227">
        <n x="225"/>
        <n x="257"/>
        <n x="107"/>
      </t>
    </mdx>
    <mdx n="0" f="v">
      <t c="3" si="227">
        <n x="225"/>
        <n x="256"/>
        <n x="107"/>
      </t>
    </mdx>
    <mdx n="0" f="v">
      <t c="3" si="227">
        <n x="225"/>
        <n x="373"/>
        <n x="107"/>
      </t>
    </mdx>
    <mdx n="0" f="v">
      <t c="3" si="227">
        <n x="225"/>
        <n x="374"/>
        <n x="107"/>
      </t>
    </mdx>
    <mdx n="0" f="v">
      <t c="3" si="227">
        <n x="225"/>
        <n x="375"/>
        <n x="107"/>
      </t>
    </mdx>
    <mdx n="0" f="v">
      <t c="3" si="227">
        <n x="225"/>
        <n x="376"/>
        <n x="107"/>
      </t>
    </mdx>
    <mdx n="0" f="v">
      <t c="3" si="227">
        <n x="225"/>
        <n x="377"/>
        <n x="107"/>
      </t>
    </mdx>
    <mdx n="0" f="v">
      <t c="3" si="227">
        <n x="225"/>
        <n x="378"/>
        <n x="107"/>
      </t>
    </mdx>
    <mdx n="0" f="v">
      <t c="3" si="227">
        <n x="225"/>
        <n x="379"/>
        <n x="107"/>
      </t>
    </mdx>
    <mdx n="0" f="v">
      <t c="3" si="227">
        <n x="225"/>
        <n x="380"/>
        <n x="107"/>
      </t>
    </mdx>
    <mdx n="0" f="v">
      <t c="3" si="227">
        <n x="225"/>
        <n x="381"/>
        <n x="107"/>
      </t>
    </mdx>
    <mdx n="0" f="v">
      <t c="3" si="227">
        <n x="225"/>
        <n x="382"/>
        <n x="107"/>
      </t>
    </mdx>
    <mdx n="0" f="v">
      <t c="3" si="227">
        <n x="225"/>
        <n x="304"/>
        <n x="107"/>
      </t>
    </mdx>
    <mdx n="0" f="v">
      <t c="3" si="227">
        <n x="225"/>
        <n x="254"/>
        <n x="107"/>
      </t>
    </mdx>
    <mdx n="0" f="v">
      <t c="3" si="227">
        <n x="225"/>
        <n x="283"/>
        <n x="107"/>
      </t>
    </mdx>
    <mdx n="0" f="v">
      <t c="3" si="227">
        <n x="225"/>
        <n x="362"/>
        <n x="107"/>
      </t>
    </mdx>
    <mdx n="0" f="v">
      <t c="3" si="227">
        <n x="225"/>
        <n x="363"/>
        <n x="107"/>
      </t>
    </mdx>
    <mdx n="0" f="v">
      <t c="3" si="227">
        <n x="225"/>
        <n x="364"/>
        <n x="107"/>
      </t>
    </mdx>
    <mdx n="0" f="v">
      <t c="3" si="227">
        <n x="225"/>
        <n x="365"/>
        <n x="107"/>
      </t>
    </mdx>
    <mdx n="0" f="v">
      <t c="3" si="227">
        <n x="225"/>
        <n x="366"/>
        <n x="107"/>
      </t>
    </mdx>
    <mdx n="0" f="v">
      <t c="3" si="227">
        <n x="225"/>
        <n x="367"/>
        <n x="107"/>
      </t>
    </mdx>
    <mdx n="0" f="v">
      <t c="3" si="227">
        <n x="225"/>
        <n x="368"/>
        <n x="107"/>
      </t>
    </mdx>
    <mdx n="0" f="v">
      <t c="3" si="227">
        <n x="225"/>
        <n x="369"/>
        <n x="107"/>
      </t>
    </mdx>
    <mdx n="0" f="v">
      <t c="3" si="227">
        <n x="225"/>
        <n x="307"/>
        <n x="107"/>
      </t>
    </mdx>
    <mdx n="0" f="v">
      <t c="3" si="227">
        <n x="225"/>
        <n x="370"/>
        <n x="107"/>
      </t>
    </mdx>
    <mdx n="0" f="v">
      <t c="3" si="227">
        <n x="225"/>
        <n x="371"/>
        <n x="107"/>
      </t>
    </mdx>
    <mdx n="0" f="v">
      <t c="3" si="227">
        <n x="225"/>
        <n x="372"/>
        <n x="107"/>
      </t>
    </mdx>
    <mdx n="0" f="v">
      <t c="3" si="227">
        <n x="225"/>
        <n x="393"/>
        <n x="107"/>
      </t>
    </mdx>
    <mdx n="0" f="v">
      <t c="3" si="227">
        <n x="225"/>
        <n x="394"/>
        <n x="107"/>
      </t>
    </mdx>
    <mdx n="0" f="v">
      <t c="3" si="227">
        <n x="225"/>
        <n x="395"/>
        <n x="107"/>
      </t>
    </mdx>
    <mdx n="0" f="v">
      <t c="3" si="227">
        <n x="225"/>
        <n x="278"/>
        <n x="107"/>
      </t>
    </mdx>
    <mdx n="0" f="v">
      <t c="3" si="227">
        <n x="225"/>
        <n x="396"/>
        <n x="107"/>
      </t>
    </mdx>
    <mdx n="0" f="v">
      <t c="3" si="227">
        <n x="225"/>
        <n x="397"/>
        <n x="107"/>
      </t>
    </mdx>
    <mdx n="0" f="v">
      <t c="3" si="227">
        <n x="225"/>
        <n x="398"/>
        <n x="107"/>
      </t>
    </mdx>
    <mdx n="0" f="v">
      <t c="3" si="227">
        <n x="225"/>
        <n x="392"/>
        <n x="107"/>
      </t>
    </mdx>
    <mdx n="0" f="v">
      <t c="3" si="227">
        <n x="225"/>
        <n x="404"/>
        <n x="107"/>
      </t>
    </mdx>
    <mdx n="0" f="v">
      <t c="3" si="227">
        <n x="225"/>
        <n x="383"/>
        <n x="107"/>
      </t>
    </mdx>
    <mdx n="0" f="v">
      <t c="3" si="227">
        <n x="225"/>
        <n x="384"/>
        <n x="107"/>
      </t>
    </mdx>
    <mdx n="0" f="v">
      <t c="3" si="227">
        <n x="225"/>
        <n x="385"/>
        <n x="107"/>
      </t>
    </mdx>
    <mdx n="0" f="v">
      <t c="3" si="227">
        <n x="225"/>
        <n x="386"/>
        <n x="107"/>
      </t>
    </mdx>
    <mdx n="0" f="v">
      <t c="3" si="227">
        <n x="225"/>
        <n x="387"/>
        <n x="107"/>
      </t>
    </mdx>
    <mdx n="0" f="v">
      <t c="3" si="227">
        <n x="225"/>
        <n x="388"/>
        <n x="107"/>
      </t>
    </mdx>
    <mdx n="0" f="v">
      <t c="3" si="227">
        <n x="225"/>
        <n x="389"/>
        <n x="107"/>
      </t>
    </mdx>
    <mdx n="0" f="v">
      <t c="3" si="227">
        <n x="225"/>
        <n x="390"/>
        <n x="107"/>
      </t>
    </mdx>
    <mdx n="0" f="v">
      <t c="3" si="227">
        <n x="225"/>
        <n x="405"/>
        <n x="107"/>
      </t>
    </mdx>
    <mdx n="0" f="v">
      <t c="3" si="227">
        <n x="225"/>
        <n x="406"/>
        <n x="107"/>
      </t>
    </mdx>
    <mdx n="0" f="v">
      <t c="3" si="227">
        <n x="225"/>
        <n x="407"/>
        <n x="107"/>
      </t>
    </mdx>
    <mdx n="0" f="v">
      <t c="3" si="227">
        <n x="225"/>
        <n x="408"/>
        <n x="107"/>
      </t>
    </mdx>
    <mdx n="0" f="v">
      <t c="3" si="227">
        <n x="225"/>
        <n x="409"/>
        <n x="107"/>
      </t>
    </mdx>
    <mdx n="0" f="v">
      <t c="3" si="227">
        <n x="225"/>
        <n x="410"/>
        <n x="107"/>
      </t>
    </mdx>
    <mdx n="0" f="v">
      <t c="3" si="227">
        <n x="225"/>
        <n x="391"/>
        <n x="107"/>
      </t>
    </mdx>
    <mdx n="0" f="v">
      <t c="3" si="227">
        <n x="225"/>
        <n x="399"/>
        <n x="107"/>
      </t>
    </mdx>
    <mdx n="0" f="v">
      <t c="3" si="227">
        <n x="225"/>
        <n x="400"/>
        <n x="107"/>
      </t>
    </mdx>
    <mdx n="0" f="v">
      <t c="3" si="227">
        <n x="225"/>
        <n x="401"/>
        <n x="107"/>
      </t>
    </mdx>
    <mdx n="0" f="v">
      <t c="3" si="227">
        <n x="225"/>
        <n x="402"/>
        <n x="107"/>
      </t>
    </mdx>
    <mdx n="0" f="v">
      <t c="3" si="227">
        <n x="225"/>
        <n x="277"/>
        <n x="107"/>
      </t>
    </mdx>
    <mdx n="0" f="v">
      <t c="3" si="227">
        <n x="225"/>
        <n x="417"/>
        <n x="107"/>
      </t>
    </mdx>
    <mdx n="0" f="v">
      <t c="3" si="227">
        <n x="225"/>
        <n x="418"/>
        <n x="107"/>
      </t>
    </mdx>
    <mdx n="0" f="v">
      <t c="3" si="227">
        <n x="225"/>
        <n x="419"/>
        <n x="107"/>
      </t>
    </mdx>
    <mdx n="0" f="v">
      <t c="3" si="227">
        <n x="225"/>
        <n x="420"/>
        <n x="107"/>
      </t>
    </mdx>
    <mdx n="0" f="v">
      <t c="3" si="227">
        <n x="225"/>
        <n x="301"/>
        <n x="107"/>
      </t>
    </mdx>
    <mdx n="0" f="v">
      <t c="3" si="227">
        <n x="225"/>
        <n x="299"/>
        <n x="107"/>
      </t>
    </mdx>
    <mdx n="0" f="v">
      <t c="3" si="227">
        <n x="225"/>
        <n x="297"/>
        <n x="107"/>
      </t>
    </mdx>
    <mdx n="0" f="v">
      <t c="3" si="227">
        <n x="225"/>
        <n x="421"/>
        <n x="107"/>
      </t>
    </mdx>
    <mdx n="0" f="v">
      <t c="3" si="227">
        <n x="225"/>
        <n x="411"/>
        <n x="107"/>
      </t>
    </mdx>
    <mdx n="0" f="v">
      <t c="3" si="227">
        <n x="225"/>
        <n x="403"/>
        <n x="107"/>
      </t>
    </mdx>
    <mdx n="0" f="v">
      <t c="3" si="227">
        <n x="225"/>
        <n x="412"/>
        <n x="107"/>
      </t>
    </mdx>
    <mdx n="0" f="v">
      <t c="3" si="227">
        <n x="225"/>
        <n x="413"/>
        <n x="107"/>
      </t>
    </mdx>
    <mdx n="0" f="v">
      <t c="3" si="227">
        <n x="225"/>
        <n x="414"/>
        <n x="107"/>
      </t>
    </mdx>
    <mdx n="0" f="v">
      <t c="3" si="227">
        <n x="225"/>
        <n x="415"/>
        <n x="107"/>
      </t>
    </mdx>
    <mdx n="0" f="v">
      <t c="3" si="227">
        <n x="225"/>
        <n x="416"/>
        <n x="107"/>
      </t>
    </mdx>
    <mdx n="0" f="v">
      <t c="3" si="227">
        <n x="225"/>
        <n x="427"/>
        <n x="107"/>
      </t>
    </mdx>
    <mdx n="0" f="v">
      <t c="3" si="227">
        <n x="225"/>
        <n x="329"/>
        <n x="107"/>
      </t>
    </mdx>
    <mdx n="0" f="v">
      <t c="3" si="227">
        <n x="225"/>
        <n x="428"/>
        <n x="107"/>
      </t>
    </mdx>
    <mdx n="0" f="v">
      <t c="3" si="227">
        <n x="225"/>
        <n x="328"/>
        <n x="107"/>
      </t>
    </mdx>
    <mdx n="0" f="v">
      <t c="3" si="227">
        <n x="225"/>
        <n x="429"/>
        <n x="107"/>
      </t>
    </mdx>
    <mdx n="0" f="v">
      <t c="3" si="227">
        <n x="225"/>
        <n x="430"/>
        <n x="107"/>
      </t>
    </mdx>
    <mdx n="0" f="v">
      <t c="3" si="227">
        <n x="225"/>
        <n x="431"/>
        <n x="107"/>
      </t>
    </mdx>
    <mdx n="0" f="v">
      <t c="3" si="227">
        <n x="225"/>
        <n x="432"/>
        <n x="107"/>
      </t>
    </mdx>
    <mdx n="0" f="v">
      <t c="3" si="227">
        <n x="225"/>
        <n x="422"/>
        <n x="107"/>
      </t>
    </mdx>
    <mdx n="0" f="v">
      <t c="3" si="227">
        <n x="225"/>
        <n x="423"/>
        <n x="107"/>
      </t>
    </mdx>
    <mdx n="0" f="v">
      <t c="3" si="227">
        <n x="225"/>
        <n x="424"/>
        <n x="107"/>
      </t>
    </mdx>
    <mdx n="0" f="v">
      <t c="3" si="227">
        <n x="225"/>
        <n x="425"/>
        <n x="107"/>
      </t>
    </mdx>
    <mdx n="0" f="v">
      <t c="3" si="227">
        <n x="225"/>
        <n x="348"/>
        <n x="107"/>
      </t>
    </mdx>
    <mdx n="0" f="v">
      <t c="3" si="227">
        <n x="225"/>
        <n x="327"/>
        <n x="107"/>
      </t>
    </mdx>
    <mdx n="0" f="v">
      <t c="3" si="227">
        <n x="225"/>
        <n x="426"/>
        <n x="107"/>
      </t>
    </mdx>
    <mdx n="0" f="v">
      <t c="3" si="227">
        <n x="225"/>
        <n x="433"/>
        <n x="107"/>
      </t>
    </mdx>
    <mdx n="0" f="v">
      <t c="3" si="227">
        <n x="225"/>
        <n x="452"/>
        <n x="107"/>
      </t>
    </mdx>
    <mdx n="0" f="v">
      <t c="3" si="227">
        <n x="225"/>
        <n x="442"/>
        <n x="107"/>
      </t>
    </mdx>
    <mdx n="0" f="v">
      <t c="3" si="227">
        <n x="225"/>
        <n x="443"/>
        <n x="107"/>
      </t>
    </mdx>
    <mdx n="0" f="v">
      <t c="3" si="227">
        <n x="225"/>
        <n x="444"/>
        <n x="107"/>
      </t>
    </mdx>
    <mdx n="0" f="v">
      <t c="3" si="227">
        <n x="225"/>
        <n x="445"/>
        <n x="107"/>
      </t>
    </mdx>
    <mdx n="0" f="v">
      <t c="3" si="227">
        <n x="225"/>
        <n x="446"/>
        <n x="107"/>
      </t>
    </mdx>
    <mdx n="0" f="v">
      <t c="3" si="227">
        <n x="225"/>
        <n x="434"/>
        <n x="107"/>
      </t>
    </mdx>
    <mdx n="0" f="v">
      <t c="3" si="227">
        <n x="225"/>
        <n x="276"/>
        <n x="107"/>
      </t>
    </mdx>
    <mdx n="0" f="v">
      <t c="3" si="227">
        <n x="225"/>
        <n x="453"/>
        <n x="107"/>
      </t>
    </mdx>
    <mdx n="0" f="v">
      <t c="3" si="227">
        <n x="225"/>
        <n x="454"/>
        <n x="107"/>
      </t>
    </mdx>
    <mdx n="0" f="v">
      <t c="3" si="227">
        <n x="225"/>
        <n x="455"/>
        <n x="107"/>
      </t>
    </mdx>
    <mdx n="0" f="v">
      <t c="3" si="227">
        <n x="225"/>
        <n x="326"/>
        <n x="107"/>
      </t>
    </mdx>
    <mdx n="0" f="v">
      <t c="3" si="227">
        <n x="225"/>
        <n x="435"/>
        <n x="107"/>
      </t>
    </mdx>
    <mdx n="0" f="v">
      <t c="3" si="227">
        <n x="225"/>
        <n x="436"/>
        <n x="107"/>
      </t>
    </mdx>
    <mdx n="0" f="v">
      <t c="3" si="227">
        <n x="225"/>
        <n x="437"/>
        <n x="107"/>
      </t>
    </mdx>
    <mdx n="0" f="v">
      <t c="3" si="227">
        <n x="225"/>
        <n x="294"/>
        <n x="107"/>
      </t>
    </mdx>
    <mdx n="0" f="v">
      <t c="3" si="227">
        <n x="225"/>
        <n x="293"/>
        <n x="107"/>
      </t>
    </mdx>
    <mdx n="0" f="v">
      <t c="3" si="227">
        <n x="225"/>
        <n x="456"/>
        <n x="107"/>
      </t>
    </mdx>
    <mdx n="0" f="v">
      <t c="3" si="227">
        <n x="225"/>
        <n x="346"/>
        <n x="107"/>
      </t>
    </mdx>
    <mdx n="0" f="v">
      <t c="3" si="227">
        <n x="225"/>
        <n x="461"/>
        <n x="107"/>
      </t>
    </mdx>
    <mdx n="0" f="v">
      <t c="3" si="227">
        <n x="225"/>
        <n x="462"/>
        <n x="107"/>
      </t>
    </mdx>
    <mdx n="0" f="v">
      <t c="3" si="227">
        <n x="225"/>
        <n x="463"/>
        <n x="107"/>
      </t>
    </mdx>
    <mdx n="0" f="v">
      <t c="3" si="227">
        <n x="225"/>
        <n x="464"/>
        <n x="107"/>
      </t>
    </mdx>
    <mdx n="0" f="v">
      <t c="3" si="227">
        <n x="225"/>
        <n x="438"/>
        <n x="107"/>
      </t>
    </mdx>
    <mdx n="0" f="v">
      <t c="3" si="227">
        <n x="225"/>
        <n x="350"/>
        <n x="107"/>
      </t>
    </mdx>
    <mdx n="0" f="v">
      <t c="3" si="227">
        <n x="225"/>
        <n x="439"/>
        <n x="107"/>
      </t>
    </mdx>
    <mdx n="0" f="v">
      <t c="3" si="227">
        <n x="225"/>
        <n x="440"/>
        <n x="107"/>
      </t>
    </mdx>
    <mdx n="0" f="v">
      <t c="3" si="227">
        <n x="225"/>
        <n x="441"/>
        <n x="107"/>
      </t>
    </mdx>
    <mdx n="0" f="v">
      <t c="3" si="227">
        <n x="225"/>
        <n x="447"/>
        <n x="107"/>
      </t>
    </mdx>
    <mdx n="0" f="v">
      <t c="3" si="227">
        <n x="225"/>
        <n x="465"/>
        <n x="107"/>
      </t>
    </mdx>
    <mdx n="0" f="v">
      <t c="3" si="227">
        <n x="225"/>
        <n x="466"/>
        <n x="107"/>
      </t>
    </mdx>
    <mdx n="0" f="v">
      <t c="3" si="227">
        <n x="225"/>
        <n x="467"/>
        <n x="107"/>
      </t>
    </mdx>
    <mdx n="0" f="v">
      <t c="3" si="227">
        <n x="225"/>
        <n x="474"/>
        <n x="107"/>
      </t>
    </mdx>
    <mdx n="0" f="v">
      <t c="3" si="227">
        <n x="225"/>
        <n x="459"/>
        <n x="107"/>
      </t>
    </mdx>
    <mdx n="0" f="v">
      <t c="3" si="227">
        <n x="225"/>
        <n x="448"/>
        <n x="107"/>
      </t>
    </mdx>
    <mdx n="0" f="v">
      <t c="3" si="227">
        <n x="225"/>
        <n x="449"/>
        <n x="107"/>
      </t>
    </mdx>
    <mdx n="0" f="v">
      <t c="3" si="227">
        <n x="225"/>
        <n x="450"/>
        <n x="107"/>
      </t>
    </mdx>
    <mdx n="0" f="v">
      <t c="3" si="227">
        <n x="225"/>
        <n x="451"/>
        <n x="107"/>
      </t>
    </mdx>
    <mdx n="0" f="v">
      <t c="3" si="227">
        <n x="225"/>
        <n x="457"/>
        <n x="107"/>
      </t>
    </mdx>
    <mdx n="0" f="v">
      <t c="3" si="227">
        <n x="225"/>
        <n x="458"/>
        <n x="107"/>
      </t>
    </mdx>
    <mdx n="0" f="v">
      <t c="3" si="227">
        <n x="225"/>
        <n x="473"/>
        <n x="107"/>
      </t>
    </mdx>
    <mdx n="0" f="v">
      <t c="3" si="227">
        <n x="225"/>
        <n x="475"/>
        <n x="107"/>
      </t>
    </mdx>
    <mdx n="0" f="v">
      <t c="3" si="227">
        <n x="225"/>
        <n x="476"/>
        <n x="107"/>
      </t>
    </mdx>
    <mdx n="0" f="v">
      <t c="3" si="227">
        <n x="225"/>
        <n x="471"/>
        <n x="107"/>
      </t>
    </mdx>
    <mdx n="0" f="v">
      <t c="3" si="227">
        <n x="225"/>
        <n x="472"/>
        <n x="107"/>
      </t>
    </mdx>
    <mdx n="0" f="v">
      <t c="3" si="227">
        <n x="225"/>
        <n x="460"/>
        <n x="107"/>
      </t>
    </mdx>
    <mdx n="0" f="v">
      <t c="3" si="227">
        <n x="225"/>
        <n x="468"/>
        <n x="107"/>
      </t>
    </mdx>
    <mdx n="0" f="v">
      <t c="3" si="227">
        <n x="225"/>
        <n x="469"/>
        <n x="107"/>
      </t>
    </mdx>
    <mdx n="0" f="v">
      <t c="3" si="227">
        <n x="225"/>
        <n x="470"/>
        <n x="107"/>
      </t>
    </mdx>
    <mdx n="0" f="v">
      <t c="3" si="227">
        <n x="225"/>
        <n x="477"/>
        <n x="107"/>
      </t>
    </mdx>
    <mdx n="0" f="v">
      <t c="3" si="227">
        <n x="225"/>
        <n x="480"/>
        <n x="107"/>
      </t>
    </mdx>
    <mdx n="0" f="v">
      <t c="3" si="227">
        <n x="225"/>
        <n x="481"/>
        <n x="107"/>
      </t>
    </mdx>
    <mdx n="0" f="v">
      <t c="3" si="227">
        <n x="225"/>
        <n x="478"/>
        <n x="107"/>
      </t>
    </mdx>
    <mdx n="0" f="v">
      <t c="3" si="227">
        <n x="225"/>
        <n x="479"/>
        <n x="107"/>
      </t>
    </mdx>
    <mdx n="0" f="v">
      <t c="3" si="227">
        <n x="225"/>
        <n x="483"/>
        <n x="107"/>
      </t>
    </mdx>
    <mdx n="0" f="v">
      <t c="3" si="227">
        <n x="225"/>
        <n x="490"/>
        <n x="107"/>
      </t>
    </mdx>
    <mdx n="0" f="v">
      <t c="3" si="227">
        <n x="225"/>
        <n x="491"/>
        <n x="107"/>
      </t>
    </mdx>
    <mdx n="0" f="v">
      <t c="3" si="227">
        <n x="225"/>
        <n x="487"/>
        <n x="107"/>
      </t>
    </mdx>
    <mdx n="0" f="v">
      <t c="3" si="227">
        <n x="225"/>
        <n x="488"/>
        <n x="107"/>
      </t>
    </mdx>
    <mdx n="0" f="v">
      <t c="3" si="227">
        <n x="225"/>
        <n x="489"/>
        <n x="107"/>
      </t>
    </mdx>
    <mdx n="0" f="v">
      <t c="3" si="227">
        <n x="225"/>
        <n x="482"/>
        <n x="107"/>
      </t>
    </mdx>
    <mdx n="0" f="v">
      <t c="3" si="227">
        <n x="225"/>
        <n x="484"/>
        <n x="107"/>
      </t>
    </mdx>
    <mdx n="0" f="v">
      <t c="3" si="227">
        <n x="225"/>
        <n x="485"/>
        <n x="107"/>
      </t>
    </mdx>
    <mdx n="0" f="v">
      <t c="3" si="227">
        <n x="225"/>
        <n x="486"/>
        <n x="107"/>
      </t>
    </mdx>
    <mdx n="0" f="v">
      <t c="3" si="227">
        <n x="225"/>
        <n x="495"/>
        <n x="107"/>
      </t>
    </mdx>
    <mdx n="0" f="v">
      <t c="3" si="227">
        <n x="225"/>
        <n x="496"/>
        <n x="107"/>
      </t>
    </mdx>
    <mdx n="0" f="v">
      <t c="3" si="227">
        <n x="225"/>
        <n x="492"/>
        <n x="107"/>
      </t>
    </mdx>
    <mdx n="0" f="v">
      <t c="3" si="227">
        <n x="225"/>
        <n x="493"/>
        <n x="107"/>
      </t>
    </mdx>
    <mdx n="0" f="v">
      <t c="3" si="227">
        <n x="225"/>
        <n x="500"/>
        <n x="107"/>
      </t>
    </mdx>
    <mdx n="0" f="v">
      <t c="3" si="227">
        <n x="225"/>
        <n x="501"/>
        <n x="107"/>
      </t>
    </mdx>
    <mdx n="0" f="v">
      <t c="3" si="227">
        <n x="225"/>
        <n x="502"/>
        <n x="107"/>
      </t>
    </mdx>
    <mdx n="0" f="v">
      <t c="3" si="227">
        <n x="225"/>
        <n x="494"/>
        <n x="107"/>
      </t>
    </mdx>
    <mdx n="0" f="v">
      <t c="3" si="227">
        <n x="225"/>
        <n x="497"/>
        <n x="107"/>
      </t>
    </mdx>
    <mdx n="0" f="v">
      <t c="3" si="227">
        <n x="225"/>
        <n x="498"/>
        <n x="107"/>
      </t>
    </mdx>
    <mdx n="0" f="v">
      <t c="3" si="227">
        <n x="225"/>
        <n x="499"/>
        <n x="107"/>
      </t>
    </mdx>
    <mdx n="0" f="v">
      <t c="3" si="227">
        <n x="225"/>
        <n x="503"/>
        <n x="107"/>
      </t>
    </mdx>
    <mdx n="0" f="v">
      <t c="3" si="227">
        <n x="225"/>
        <n x="508"/>
        <n x="107"/>
      </t>
    </mdx>
    <mdx n="0" f="v">
      <t c="3" si="227">
        <n x="225"/>
        <n x="509"/>
        <n x="107"/>
      </t>
    </mdx>
    <mdx n="0" f="v">
      <t c="3" si="227">
        <n x="225"/>
        <n x="504"/>
        <n x="107"/>
      </t>
    </mdx>
    <mdx n="0" f="v">
      <t c="3" si="227">
        <n x="225"/>
        <n x="505"/>
        <n x="107"/>
      </t>
    </mdx>
    <mdx n="0" f="v">
      <t c="3" si="227">
        <n x="225"/>
        <n x="506"/>
        <n x="107"/>
      </t>
    </mdx>
    <mdx n="0" f="v">
      <t c="3" si="227">
        <n x="225"/>
        <n x="507"/>
        <n x="107"/>
      </t>
    </mdx>
    <mdx n="0" f="v">
      <t c="3" si="227">
        <n x="225"/>
        <n x="513"/>
        <n x="107"/>
      </t>
    </mdx>
    <mdx n="0" f="v">
      <t c="3" si="227">
        <n x="225"/>
        <n x="514"/>
        <n x="107"/>
      </t>
    </mdx>
    <mdx n="0" f="v">
      <t c="3" si="227">
        <n x="225"/>
        <n x="515"/>
        <n x="107"/>
      </t>
    </mdx>
    <mdx n="0" f="v">
      <t c="3" si="227">
        <n x="225"/>
        <n x="516"/>
        <n x="107"/>
      </t>
    </mdx>
    <mdx n="0" f="v">
      <t c="3" si="227">
        <n x="225"/>
        <n x="510"/>
        <n x="107"/>
      </t>
    </mdx>
    <mdx n="0" f="v">
      <t c="3" si="227">
        <n x="225"/>
        <n x="511"/>
        <n x="107"/>
      </t>
    </mdx>
    <mdx n="0" f="v">
      <t c="3" si="227">
        <n x="225"/>
        <n x="512"/>
        <n x="107"/>
      </t>
    </mdx>
    <mdx n="0" f="v">
      <t c="3" si="227">
        <n x="225"/>
        <n x="519"/>
        <n x="107"/>
      </t>
    </mdx>
    <mdx n="0" f="v">
      <t c="3" si="227">
        <n x="225"/>
        <n x="520"/>
        <n x="107"/>
      </t>
    </mdx>
    <mdx n="0" f="v">
      <t c="3" si="227">
        <n x="225"/>
        <n x="521"/>
        <n x="107"/>
      </t>
    </mdx>
    <mdx n="0" f="v">
      <t c="3" si="227">
        <n x="225"/>
        <n x="517"/>
        <n x="107"/>
      </t>
    </mdx>
    <mdx n="0" f="v">
      <t c="3" si="227">
        <n x="225"/>
        <n x="518"/>
        <n x="107"/>
      </t>
    </mdx>
    <mdx n="0" f="v">
      <t c="3" si="227">
        <n x="225"/>
        <n x="522"/>
        <n x="107"/>
      </t>
    </mdx>
    <mdx n="0" f="v">
      <t c="3" si="227">
        <n x="225"/>
        <n x="525"/>
        <n x="107"/>
      </t>
    </mdx>
    <mdx n="0" f="v">
      <t c="3" si="227">
        <n x="225"/>
        <n x="526"/>
        <n x="107"/>
      </t>
    </mdx>
    <mdx n="0" f="v">
      <t c="3" si="227">
        <n x="225"/>
        <n x="523"/>
        <n x="107"/>
      </t>
    </mdx>
    <mdx n="0" f="v">
      <t c="3" si="227">
        <n x="225"/>
        <n x="528"/>
        <n x="107"/>
      </t>
    </mdx>
    <mdx n="0" f="v">
      <t c="3" si="227">
        <n x="225"/>
        <n x="529"/>
        <n x="107"/>
      </t>
    </mdx>
    <mdx n="0" f="v">
      <t c="3" si="227">
        <n x="225"/>
        <n x="524"/>
        <n x="107"/>
      </t>
    </mdx>
    <mdx n="0" f="v">
      <t c="3" si="227">
        <n x="225"/>
        <n x="527"/>
        <n x="107"/>
      </t>
    </mdx>
    <mdx n="0" f="v">
      <t c="3" si="227">
        <n x="225"/>
        <n x="531"/>
        <n x="107"/>
      </t>
    </mdx>
    <mdx n="0" f="v">
      <t c="3" si="227">
        <n x="225"/>
        <n x="532"/>
        <n x="107"/>
      </t>
    </mdx>
    <mdx n="0" f="v">
      <t c="3" si="227">
        <n x="225"/>
        <n x="530"/>
        <n x="107"/>
      </t>
    </mdx>
    <mdx n="0" f="v">
      <t c="3" si="227">
        <n x="225"/>
        <n x="533"/>
        <n x="107"/>
      </t>
    </mdx>
    <mdx n="0" f="v">
      <t c="3" si="227">
        <n x="225"/>
        <n x="536"/>
        <n x="107"/>
      </t>
    </mdx>
    <mdx n="0" f="v">
      <t c="3" si="227">
        <n x="225"/>
        <n x="537"/>
        <n x="107"/>
      </t>
    </mdx>
    <mdx n="0" f="v">
      <t c="3" si="227">
        <n x="225"/>
        <n x="534"/>
        <n x="107"/>
      </t>
    </mdx>
    <mdx n="0" f="v">
      <t c="3" si="227">
        <n x="225"/>
        <n x="535"/>
        <n x="107"/>
      </t>
    </mdx>
    <mdx n="0" f="v">
      <t c="3" si="227">
        <n x="225"/>
        <n x="540"/>
        <n x="107"/>
      </t>
    </mdx>
    <mdx n="0" f="v">
      <t c="3" si="227">
        <n x="225"/>
        <n x="539"/>
        <n x="107"/>
      </t>
    </mdx>
    <mdx n="0" f="v">
      <t c="3" si="227">
        <n x="225"/>
        <n x="538"/>
        <n x="107"/>
      </t>
    </mdx>
    <mdx n="0" f="v">
      <t c="3" si="227">
        <n x="225"/>
        <n x="543"/>
        <n x="107"/>
      </t>
    </mdx>
    <mdx n="0" f="v">
      <t c="3" si="227">
        <n x="225"/>
        <n x="541"/>
        <n x="107"/>
      </t>
    </mdx>
    <mdx n="0" f="v">
      <t c="3" si="227">
        <n x="225"/>
        <n x="542"/>
        <n x="107"/>
      </t>
    </mdx>
    <mdx n="0" f="v">
      <t c="3" si="227">
        <n x="225"/>
        <n x="545"/>
        <n x="107"/>
      </t>
    </mdx>
    <mdx n="0" f="v">
      <t c="3" si="227">
        <n x="225"/>
        <n x="546"/>
        <n x="107"/>
      </t>
    </mdx>
    <mdx n="0" f="v">
      <t c="3" si="227">
        <n x="225"/>
        <n x="544"/>
        <n x="107"/>
      </t>
    </mdx>
    <mdx n="0" f="v">
      <t c="3" si="227">
        <n x="225"/>
        <n x="272"/>
        <n x="123"/>
      </t>
    </mdx>
    <mdx n="0" f="v">
      <t c="3" si="227">
        <n x="225"/>
        <n x="273"/>
        <n x="123"/>
      </t>
    </mdx>
    <mdx n="0" f="v">
      <t c="3" si="227">
        <n x="225"/>
        <n x="271"/>
        <n x="123"/>
      </t>
    </mdx>
    <mdx n="0" f="v">
      <t c="3" si="227">
        <n x="225"/>
        <n x="270"/>
        <n x="123"/>
      </t>
    </mdx>
    <mdx n="0" f="v">
      <t c="3" si="227">
        <n x="225"/>
        <n x="268"/>
        <n x="123"/>
      </t>
    </mdx>
    <mdx n="0" f="v">
      <t c="3" si="227">
        <n x="225"/>
        <n x="355"/>
        <n x="123"/>
      </t>
    </mdx>
    <mdx n="0" f="v">
      <t c="3" si="227">
        <n x="225"/>
        <n x="356"/>
        <n x="123"/>
      </t>
    </mdx>
    <mdx n="0" f="v">
      <t c="3" si="227">
        <n x="225"/>
        <n x="357"/>
        <n x="123"/>
      </t>
    </mdx>
    <mdx n="0" f="v">
      <t c="3" si="227">
        <n x="225"/>
        <n x="358"/>
        <n x="123"/>
      </t>
    </mdx>
    <mdx n="0" f="v">
      <t c="3" si="227">
        <n x="225"/>
        <n x="359"/>
        <n x="123"/>
      </t>
    </mdx>
    <mdx n="0" f="v">
      <t c="3" si="227">
        <n x="225"/>
        <n x="360"/>
        <n x="123"/>
      </t>
    </mdx>
    <mdx n="0" f="v">
      <t c="3" si="227">
        <n x="225"/>
        <n x="255"/>
        <n x="123"/>
      </t>
    </mdx>
    <mdx n="0" f="v">
      <t c="3" si="227">
        <n x="225"/>
        <n x="267"/>
        <n x="123"/>
      </t>
    </mdx>
    <mdx n="0" f="v">
      <t c="3" si="227">
        <n x="225"/>
        <n x="266"/>
        <n x="123"/>
      </t>
    </mdx>
    <mdx n="0" f="v">
      <t c="3" si="227">
        <n x="225"/>
        <n x="265"/>
        <n x="123"/>
      </t>
    </mdx>
    <mdx n="0" f="v">
      <t c="3" si="227">
        <n x="225"/>
        <n x="263"/>
        <n x="123"/>
      </t>
    </mdx>
    <mdx n="0" f="v">
      <t c="3" si="227">
        <n x="225"/>
        <n x="262"/>
        <n x="123"/>
      </t>
    </mdx>
    <mdx n="0" f="v">
      <t c="3" si="227">
        <n x="225"/>
        <n x="261"/>
        <n x="123"/>
      </t>
    </mdx>
    <mdx n="0" f="v">
      <t c="3" si="227">
        <n x="225"/>
        <n x="260"/>
        <n x="123"/>
      </t>
    </mdx>
    <mdx n="0" f="v">
      <t c="3" si="227">
        <n x="225"/>
        <n x="259"/>
        <n x="123"/>
      </t>
    </mdx>
    <mdx n="0" f="v">
      <t c="3" si="227">
        <n x="225"/>
        <n x="258"/>
        <n x="123"/>
      </t>
    </mdx>
    <mdx n="0" f="v">
      <t c="3" si="227">
        <n x="225"/>
        <n x="257"/>
        <n x="123"/>
      </t>
    </mdx>
    <mdx n="0" f="v">
      <t c="3" si="227">
        <n x="225"/>
        <n x="256"/>
        <n x="123"/>
      </t>
    </mdx>
    <mdx n="0" f="v">
      <t c="3" si="227">
        <n x="225"/>
        <n x="373"/>
        <n x="123"/>
      </t>
    </mdx>
    <mdx n="0" f="v">
      <t c="3" si="227">
        <n x="225"/>
        <n x="375"/>
        <n x="123"/>
      </t>
    </mdx>
    <mdx n="0" f="v">
      <t c="3" si="227">
        <n x="225"/>
        <n x="376"/>
        <n x="123"/>
      </t>
    </mdx>
    <mdx n="0" f="v">
      <t c="3" si="227">
        <n x="225"/>
        <n x="378"/>
        <n x="123"/>
      </t>
    </mdx>
    <mdx n="0" f="v">
      <t c="3" si="227">
        <n x="225"/>
        <n x="379"/>
        <n x="123"/>
      </t>
    </mdx>
    <mdx n="0" f="v">
      <t c="3" si="227">
        <n x="225"/>
        <n x="380"/>
        <n x="123"/>
      </t>
    </mdx>
    <mdx n="0" f="v">
      <t c="3" si="227">
        <n x="225"/>
        <n x="381"/>
        <n x="123"/>
      </t>
    </mdx>
    <mdx n="0" f="v">
      <t c="3" si="227">
        <n x="225"/>
        <n x="382"/>
        <n x="123"/>
      </t>
    </mdx>
    <mdx n="0" f="v">
      <t c="3" si="227">
        <n x="225"/>
        <n x="547"/>
        <n x="123"/>
      </t>
    </mdx>
    <mdx n="0" f="v">
      <t c="3" si="227">
        <n x="225"/>
        <n x="362"/>
        <n x="123"/>
      </t>
    </mdx>
    <mdx n="0" f="v">
      <t c="3" si="227">
        <n x="225"/>
        <n x="363"/>
        <n x="123"/>
      </t>
    </mdx>
    <mdx n="0" f="v">
      <t c="3" si="227">
        <n x="225"/>
        <n x="364"/>
        <n x="123"/>
      </t>
    </mdx>
    <mdx n="0" f="v">
      <t c="3" si="227">
        <n x="225"/>
        <n x="548"/>
        <n x="123"/>
      </t>
    </mdx>
    <mdx n="0" f="v">
      <t c="3" si="227">
        <n x="225"/>
        <n x="365"/>
        <n x="123"/>
      </t>
    </mdx>
    <mdx n="0" f="v">
      <t c="3" si="227">
        <n x="225"/>
        <n x="366"/>
        <n x="123"/>
      </t>
    </mdx>
    <mdx n="0" f="v">
      <t c="3" si="227">
        <n x="225"/>
        <n x="367"/>
        <n x="123"/>
      </t>
    </mdx>
    <mdx n="0" f="v">
      <t c="3" si="227">
        <n x="225"/>
        <n x="368"/>
        <n x="123"/>
      </t>
    </mdx>
    <mdx n="0" f="v">
      <t c="3" si="227">
        <n x="225"/>
        <n x="369"/>
        <n x="123"/>
      </t>
    </mdx>
    <mdx n="0" f="v">
      <t c="3" si="227">
        <n x="225"/>
        <n x="307"/>
        <n x="123"/>
      </t>
    </mdx>
    <mdx n="0" f="v">
      <t c="3" si="227">
        <n x="225"/>
        <n x="370"/>
        <n x="123"/>
      </t>
    </mdx>
    <mdx n="0" f="v">
      <t c="3" si="227">
        <n x="225"/>
        <n x="371"/>
        <n x="123"/>
      </t>
    </mdx>
    <mdx n="0" f="v">
      <t c="3" si="227">
        <n x="225"/>
        <n x="372"/>
        <n x="123"/>
      </t>
    </mdx>
    <mdx n="0" f="v">
      <t c="3" si="227">
        <n x="225"/>
        <n x="404"/>
        <n x="123"/>
      </t>
    </mdx>
    <mdx n="0" f="v">
      <t c="3" si="227">
        <n x="225"/>
        <n x="393"/>
        <n x="123"/>
      </t>
    </mdx>
    <mdx n="0" f="v">
      <t c="3" si="227">
        <n x="225"/>
        <n x="394"/>
        <n x="123"/>
      </t>
    </mdx>
    <mdx n="0" f="v">
      <t c="3" si="227">
        <n x="225"/>
        <n x="395"/>
        <n x="123"/>
      </t>
    </mdx>
    <mdx n="0" f="v">
      <t c="3" si="227">
        <n x="225"/>
        <n x="278"/>
        <n x="123"/>
      </t>
    </mdx>
    <mdx n="0" f="v">
      <t c="3" si="227">
        <n x="225"/>
        <n x="396"/>
        <n x="123"/>
      </t>
    </mdx>
    <mdx n="0" f="v">
      <t c="3" si="227">
        <n x="225"/>
        <n x="397"/>
        <n x="123"/>
      </t>
    </mdx>
    <mdx n="0" f="v">
      <t c="3" si="227">
        <n x="225"/>
        <n x="398"/>
        <n x="123"/>
      </t>
    </mdx>
    <mdx n="0" f="v">
      <t c="3" si="227">
        <n x="225"/>
        <n x="392"/>
        <n x="123"/>
      </t>
    </mdx>
    <mdx n="0" f="v">
      <t c="3" si="227">
        <n x="225"/>
        <n x="383"/>
        <n x="123"/>
      </t>
    </mdx>
    <mdx n="0" f="v">
      <t c="3" si="227">
        <n x="225"/>
        <n x="384"/>
        <n x="123"/>
      </t>
    </mdx>
    <mdx n="0" f="v">
      <t c="3" si="227">
        <n x="225"/>
        <n x="385"/>
        <n x="123"/>
      </t>
    </mdx>
    <mdx n="0" f="v">
      <t c="3" si="227">
        <n x="225"/>
        <n x="386"/>
        <n x="123"/>
      </t>
    </mdx>
    <mdx n="0" f="v">
      <t c="3" si="227">
        <n x="225"/>
        <n x="387"/>
        <n x="123"/>
      </t>
    </mdx>
    <mdx n="0" f="v">
      <t c="3" si="227">
        <n x="225"/>
        <n x="388"/>
        <n x="123"/>
      </t>
    </mdx>
    <mdx n="0" f="v">
      <t c="3" si="227">
        <n x="225"/>
        <n x="389"/>
        <n x="123"/>
      </t>
    </mdx>
    <mdx n="0" f="v">
      <t c="3" si="227">
        <n x="225"/>
        <n x="390"/>
        <n x="123"/>
      </t>
    </mdx>
    <mdx n="0" f="v">
      <t c="3" si="227">
        <n x="225"/>
        <n x="405"/>
        <n x="123"/>
      </t>
    </mdx>
    <mdx n="0" f="v">
      <t c="3" si="227">
        <n x="225"/>
        <n x="406"/>
        <n x="123"/>
      </t>
    </mdx>
    <mdx n="0" f="v">
      <t c="3" si="227">
        <n x="225"/>
        <n x="407"/>
        <n x="123"/>
      </t>
    </mdx>
    <mdx n="0" f="v">
      <t c="3" si="227">
        <n x="225"/>
        <n x="408"/>
        <n x="123"/>
      </t>
    </mdx>
    <mdx n="0" f="v">
      <t c="3" si="227">
        <n x="225"/>
        <n x="409"/>
        <n x="123"/>
      </t>
    </mdx>
    <mdx n="0" f="v">
      <t c="3" si="227">
        <n x="225"/>
        <n x="410"/>
        <n x="123"/>
      </t>
    </mdx>
    <mdx n="0" f="v">
      <t c="3" si="227">
        <n x="225"/>
        <n x="418"/>
        <n x="123"/>
      </t>
    </mdx>
    <mdx n="0" f="v">
      <t c="3" si="227">
        <n x="225"/>
        <n x="391"/>
        <n x="123"/>
      </t>
    </mdx>
    <mdx n="0" f="v">
      <t c="3" si="227">
        <n x="225"/>
        <n x="399"/>
        <n x="123"/>
      </t>
    </mdx>
    <mdx n="0" f="v">
      <t c="3" si="227">
        <n x="225"/>
        <n x="400"/>
        <n x="123"/>
      </t>
    </mdx>
    <mdx n="0" f="v">
      <t c="3" si="227">
        <n x="225"/>
        <n x="401"/>
        <n x="123"/>
      </t>
    </mdx>
    <mdx n="0" f="v">
      <t c="3" si="227">
        <n x="225"/>
        <n x="402"/>
        <n x="123"/>
      </t>
    </mdx>
    <mdx n="0" f="v">
      <t c="3" si="227">
        <n x="225"/>
        <n x="277"/>
        <n x="123"/>
      </t>
    </mdx>
    <mdx n="0" f="v">
      <t c="3" si="227">
        <n x="225"/>
        <n x="417"/>
        <n x="123"/>
      </t>
    </mdx>
    <mdx n="0" f="v">
      <t c="3" si="227">
        <n x="225"/>
        <n x="419"/>
        <n x="123"/>
      </t>
    </mdx>
    <mdx n="0" f="v">
      <t c="3" si="227">
        <n x="225"/>
        <n x="420"/>
        <n x="123"/>
      </t>
    </mdx>
    <mdx n="0" f="v">
      <t c="3" si="227">
        <n x="225"/>
        <n x="301"/>
        <n x="123"/>
      </t>
    </mdx>
    <mdx n="0" f="v">
      <t c="3" si="227">
        <n x="225"/>
        <n x="299"/>
        <n x="123"/>
      </t>
    </mdx>
    <mdx n="0" f="v">
      <t c="3" si="227">
        <n x="225"/>
        <n x="297"/>
        <n x="123"/>
      </t>
    </mdx>
    <mdx n="0" f="v">
      <t c="3" si="227">
        <n x="225"/>
        <n x="421"/>
        <n x="123"/>
      </t>
    </mdx>
    <mdx n="0" f="v">
      <t c="3" si="227">
        <n x="225"/>
        <n x="329"/>
        <n x="123"/>
      </t>
    </mdx>
    <mdx n="0" f="v">
      <t c="3" si="227">
        <n x="225"/>
        <n x="411"/>
        <n x="123"/>
      </t>
    </mdx>
    <mdx n="0" f="v">
      <t c="3" si="227">
        <n x="225"/>
        <n x="403"/>
        <n x="123"/>
      </t>
    </mdx>
    <mdx n="0" f="v">
      <t c="3" si="227">
        <n x="225"/>
        <n x="412"/>
        <n x="123"/>
      </t>
    </mdx>
    <mdx n="0" f="v">
      <t c="3" si="227">
        <n x="225"/>
        <n x="413"/>
        <n x="123"/>
      </t>
    </mdx>
    <mdx n="0" f="v">
      <t c="3" si="227">
        <n x="225"/>
        <n x="414"/>
        <n x="123"/>
      </t>
    </mdx>
    <mdx n="0" f="v">
      <t c="3" si="227">
        <n x="225"/>
        <n x="415"/>
        <n x="123"/>
      </t>
    </mdx>
    <mdx n="0" f="v">
      <t c="3" si="227">
        <n x="225"/>
        <n x="416"/>
        <n x="123"/>
      </t>
    </mdx>
    <mdx n="0" f="v">
      <t c="3" si="227">
        <n x="225"/>
        <n x="427"/>
        <n x="123"/>
      </t>
    </mdx>
    <mdx n="0" f="v">
      <t c="3" si="227">
        <n x="225"/>
        <n x="433"/>
        <n x="123"/>
      </t>
    </mdx>
    <mdx n="0" f="v">
      <t c="3" si="227">
        <n x="225"/>
        <n x="428"/>
        <n x="123"/>
      </t>
    </mdx>
    <mdx n="0" f="v">
      <t c="3" si="227">
        <n x="225"/>
        <n x="328"/>
        <n x="123"/>
      </t>
    </mdx>
    <mdx n="0" f="v">
      <t c="3" si="227">
        <n x="225"/>
        <n x="429"/>
        <n x="123"/>
      </t>
    </mdx>
    <mdx n="0" f="v">
      <t c="3" si="227">
        <n x="225"/>
        <n x="430"/>
        <n x="123"/>
      </t>
    </mdx>
    <mdx n="0" f="v">
      <t c="3" si="227">
        <n x="225"/>
        <n x="431"/>
        <n x="123"/>
      </t>
    </mdx>
    <mdx n="0" f="v">
      <t c="3" si="227">
        <n x="225"/>
        <n x="432"/>
        <n x="123"/>
      </t>
    </mdx>
    <mdx n="0" f="v">
      <t c="3" si="227">
        <n x="225"/>
        <n x="422"/>
        <n x="123"/>
      </t>
    </mdx>
    <mdx n="0" f="v">
      <t c="3" si="227">
        <n x="225"/>
        <n x="423"/>
        <n x="123"/>
      </t>
    </mdx>
    <mdx n="0" f="v">
      <t c="3" si="227">
        <n x="225"/>
        <n x="424"/>
        <n x="123"/>
      </t>
    </mdx>
    <mdx n="0" f="v">
      <t c="3" si="227">
        <n x="225"/>
        <n x="425"/>
        <n x="123"/>
      </t>
    </mdx>
    <mdx n="0" f="v">
      <t c="3" si="227">
        <n x="225"/>
        <n x="348"/>
        <n x="123"/>
      </t>
    </mdx>
    <mdx n="0" f="v">
      <t c="3" si="227">
        <n x="225"/>
        <n x="327"/>
        <n x="123"/>
      </t>
    </mdx>
    <mdx n="0" f="v">
      <t c="3" si="227">
        <n x="225"/>
        <n x="426"/>
        <n x="123"/>
      </t>
    </mdx>
    <mdx n="0" f="v">
      <t c="3" si="227">
        <n x="225"/>
        <n x="442"/>
        <n x="123"/>
      </t>
    </mdx>
    <mdx n="0" f="v">
      <t c="3" si="227">
        <n x="225"/>
        <n x="443"/>
        <n x="123"/>
      </t>
    </mdx>
    <mdx n="0" f="v">
      <t c="3" si="227">
        <n x="225"/>
        <n x="444"/>
        <n x="123"/>
      </t>
    </mdx>
    <mdx n="0" f="v">
      <t c="3" si="227">
        <n x="225"/>
        <n x="445"/>
        <n x="123"/>
      </t>
    </mdx>
    <mdx n="0" f="v">
      <t c="3" si="227">
        <n x="225"/>
        <n x="446"/>
        <n x="123"/>
      </t>
    </mdx>
    <mdx n="0" f="v">
      <t c="3" si="227">
        <n x="225"/>
        <n x="434"/>
        <n x="123"/>
      </t>
    </mdx>
    <mdx n="0" f="v">
      <t c="3" si="227">
        <n x="225"/>
        <n x="452"/>
        <n x="123"/>
      </t>
    </mdx>
    <mdx n="0" f="v">
      <t c="3" si="227">
        <n x="225"/>
        <n x="276"/>
        <n x="123"/>
      </t>
    </mdx>
    <mdx n="0" f="v">
      <t c="3" si="227">
        <n x="225"/>
        <n x="453"/>
        <n x="123"/>
      </t>
    </mdx>
    <mdx n="0" f="v">
      <t c="3" si="227">
        <n x="225"/>
        <n x="454"/>
        <n x="123"/>
      </t>
    </mdx>
    <mdx n="0" f="v">
      <t c="3" si="227">
        <n x="225"/>
        <n x="461"/>
        <n x="123"/>
      </t>
    </mdx>
    <mdx n="0" f="v">
      <t c="3" si="227">
        <n x="225"/>
        <n x="455"/>
        <n x="123"/>
      </t>
    </mdx>
    <mdx n="0" f="v">
      <t c="3" si="227">
        <n x="225"/>
        <n x="456"/>
        <n x="123"/>
      </t>
    </mdx>
    <mdx n="0" f="v">
      <t c="3" si="227">
        <n x="225"/>
        <n x="435"/>
        <n x="123"/>
      </t>
    </mdx>
    <mdx n="0" f="v">
      <t c="3" si="227">
        <n x="225"/>
        <n x="436"/>
        <n x="123"/>
      </t>
    </mdx>
    <mdx n="0" f="v">
      <t c="3" si="227">
        <n x="225"/>
        <n x="437"/>
        <n x="123"/>
      </t>
    </mdx>
    <mdx n="0" f="v">
      <t c="3" si="227">
        <n x="225"/>
        <n x="294"/>
        <n x="123"/>
      </t>
    </mdx>
    <mdx n="0" f="v">
      <t c="3" si="227">
        <n x="225"/>
        <n x="293"/>
        <n x="123"/>
      </t>
    </mdx>
    <mdx n="0" f="v">
      <t c="3" si="227">
        <n x="225"/>
        <n x="462"/>
        <n x="123"/>
      </t>
    </mdx>
    <mdx n="0" f="v">
      <t c="3" si="227">
        <n x="225"/>
        <n x="463"/>
        <n x="123"/>
      </t>
    </mdx>
    <mdx n="0" f="v">
      <t c="3" si="227">
        <n x="225"/>
        <n x="346"/>
        <n x="123"/>
      </t>
    </mdx>
    <mdx n="0" f="v">
      <t c="3" si="227">
        <n x="225"/>
        <n x="464"/>
        <n x="123"/>
      </t>
    </mdx>
    <mdx n="0" f="v">
      <t c="3" si="227">
        <n x="225"/>
        <n x="465"/>
        <n x="123"/>
      </t>
    </mdx>
    <mdx n="0" f="v">
      <t c="3" si="227">
        <n x="225"/>
        <n x="438"/>
        <n x="123"/>
      </t>
    </mdx>
    <mdx n="0" f="v">
      <t c="3" si="227">
        <n x="225"/>
        <n x="350"/>
        <n x="123"/>
      </t>
    </mdx>
    <mdx n="0" f="v">
      <t c="3" si="227">
        <n x="225"/>
        <n x="439"/>
        <n x="123"/>
      </t>
    </mdx>
    <mdx n="0" f="v">
      <t c="3" si="227">
        <n x="225"/>
        <n x="440"/>
        <n x="123"/>
      </t>
    </mdx>
    <mdx n="0" f="v">
      <t c="3" si="227">
        <n x="225"/>
        <n x="441"/>
        <n x="123"/>
      </t>
    </mdx>
    <mdx n="0" f="v">
      <t c="3" si="227">
        <n x="225"/>
        <n x="447"/>
        <n x="123"/>
      </t>
    </mdx>
    <mdx n="0" f="v">
      <t c="3" si="227">
        <n x="225"/>
        <n x="459"/>
        <n x="123"/>
      </t>
    </mdx>
    <mdx n="0" f="v">
      <t c="3" si="227">
        <n x="225"/>
        <n x="466"/>
        <n x="123"/>
      </t>
    </mdx>
    <mdx n="0" f="v">
      <t c="3" si="227">
        <n x="225"/>
        <n x="467"/>
        <n x="123"/>
      </t>
    </mdx>
    <mdx n="0" f="v">
      <t c="3" si="227">
        <n x="225"/>
        <n x="473"/>
        <n x="123"/>
      </t>
    </mdx>
    <mdx n="0" f="v">
      <t c="3" si="227">
        <n x="225"/>
        <n x="474"/>
        <n x="123"/>
      </t>
    </mdx>
    <mdx n="0" f="v">
      <t c="3" si="227">
        <n x="225"/>
        <n x="448"/>
        <n x="123"/>
      </t>
    </mdx>
    <mdx n="0" f="v">
      <t c="3" si="227">
        <n x="225"/>
        <n x="449"/>
        <n x="123"/>
      </t>
    </mdx>
    <mdx n="0" f="v">
      <t c="3" si="227">
        <n x="225"/>
        <n x="450"/>
        <n x="123"/>
      </t>
    </mdx>
    <mdx n="0" f="v">
      <t c="3" si="227">
        <n x="225"/>
        <n x="451"/>
        <n x="123"/>
      </t>
    </mdx>
    <mdx n="0" f="v">
      <t c="3" si="227">
        <n x="225"/>
        <n x="457"/>
        <n x="123"/>
      </t>
    </mdx>
    <mdx n="0" f="v">
      <t c="3" si="227">
        <n x="225"/>
        <n x="458"/>
        <n x="123"/>
      </t>
    </mdx>
    <mdx n="0" f="v">
      <t c="3" si="227">
        <n x="225"/>
        <n x="475"/>
        <n x="123"/>
      </t>
    </mdx>
    <mdx n="0" f="v">
      <t c="3" si="227">
        <n x="225"/>
        <n x="476"/>
        <n x="123"/>
      </t>
    </mdx>
    <mdx n="0" f="v">
      <t c="3" si="227">
        <n x="225"/>
        <n x="472"/>
        <n x="123"/>
      </t>
    </mdx>
    <mdx n="0" f="v">
      <t c="3" si="227">
        <n x="225"/>
        <n x="460"/>
        <n x="123"/>
      </t>
    </mdx>
    <mdx n="0" f="v">
      <t c="3" si="227">
        <n x="225"/>
        <n x="468"/>
        <n x="123"/>
      </t>
    </mdx>
    <mdx n="0" f="v">
      <t c="3" si="227">
        <n x="225"/>
        <n x="469"/>
        <n x="123"/>
      </t>
    </mdx>
    <mdx n="0" f="v">
      <t c="3" si="227">
        <n x="225"/>
        <n x="470"/>
        <n x="123"/>
      </t>
    </mdx>
    <mdx n="0" f="v">
      <t c="3" si="227">
        <n x="225"/>
        <n x="471"/>
        <n x="123"/>
      </t>
    </mdx>
    <mdx n="0" f="v">
      <t c="3" si="227">
        <n x="225"/>
        <n x="477"/>
        <n x="123"/>
      </t>
    </mdx>
    <mdx n="0" f="v">
      <t c="3" si="227">
        <n x="225"/>
        <n x="480"/>
        <n x="123"/>
      </t>
    </mdx>
    <mdx n="0" f="v">
      <t c="3" si="227">
        <n x="225"/>
        <n x="481"/>
        <n x="123"/>
      </t>
    </mdx>
    <mdx n="0" f="v">
      <t c="3" si="227">
        <n x="225"/>
        <n x="478"/>
        <n x="123"/>
      </t>
    </mdx>
    <mdx n="0" f="v">
      <t c="3" si="227">
        <n x="225"/>
        <n x="479"/>
        <n x="123"/>
      </t>
    </mdx>
    <mdx n="0" f="v">
      <t c="3" si="227">
        <n x="225"/>
        <n x="483"/>
        <n x="123"/>
      </t>
    </mdx>
    <mdx n="0" f="v">
      <t c="3" si="227">
        <n x="225"/>
        <n x="487"/>
        <n x="123"/>
      </t>
    </mdx>
    <mdx n="0" f="v">
      <t c="3" si="227">
        <n x="225"/>
        <n x="488"/>
        <n x="123"/>
      </t>
    </mdx>
    <mdx n="0" f="v">
      <t c="3" si="227">
        <n x="225"/>
        <n x="489"/>
        <n x="123"/>
      </t>
    </mdx>
    <mdx n="0" f="v">
      <t c="3" si="227">
        <n x="225"/>
        <n x="490"/>
        <n x="123"/>
      </t>
    </mdx>
    <mdx n="0" f="v">
      <t c="3" si="227">
        <n x="225"/>
        <n x="482"/>
        <n x="123"/>
      </t>
    </mdx>
    <mdx n="0" f="v">
      <t c="3" si="227">
        <n x="225"/>
        <n x="484"/>
        <n x="123"/>
      </t>
    </mdx>
    <mdx n="0" f="v">
      <t c="3" si="227">
        <n x="225"/>
        <n x="485"/>
        <n x="123"/>
      </t>
    </mdx>
    <mdx n="0" f="v">
      <t c="3" si="227">
        <n x="225"/>
        <n x="486"/>
        <n x="123"/>
      </t>
    </mdx>
    <mdx n="0" f="v">
      <t c="3" si="227">
        <n x="225"/>
        <n x="491"/>
        <n x="123"/>
      </t>
    </mdx>
    <mdx n="0" f="v">
      <t c="3" si="227">
        <n x="225"/>
        <n x="495"/>
        <n x="123"/>
      </t>
    </mdx>
    <mdx n="0" f="v">
      <t c="3" si="227">
        <n x="225"/>
        <n x="496"/>
        <n x="123"/>
      </t>
    </mdx>
    <mdx n="0" f="v">
      <t c="3" si="227">
        <n x="225"/>
        <n x="500"/>
        <n x="123"/>
      </t>
    </mdx>
    <mdx n="0" f="v">
      <t c="3" si="227">
        <n x="225"/>
        <n x="492"/>
        <n x="123"/>
      </t>
    </mdx>
    <mdx n="0" f="v">
      <t c="3" si="227">
        <n x="225"/>
        <n x="493"/>
        <n x="123"/>
      </t>
    </mdx>
    <mdx n="0" f="v">
      <t c="3" si="227">
        <n x="225"/>
        <n x="503"/>
        <n x="123"/>
      </t>
    </mdx>
    <mdx n="0" f="v">
      <t c="3" si="227">
        <n x="225"/>
        <n x="501"/>
        <n x="123"/>
      </t>
    </mdx>
    <mdx n="0" f="v">
      <t c="3" si="227">
        <n x="225"/>
        <n x="502"/>
        <n x="123"/>
      </t>
    </mdx>
    <mdx n="0" f="v">
      <t c="3" si="227">
        <n x="225"/>
        <n x="494"/>
        <n x="123"/>
      </t>
    </mdx>
    <mdx n="0" f="v">
      <t c="3" si="227">
        <n x="225"/>
        <n x="497"/>
        <n x="123"/>
      </t>
    </mdx>
    <mdx n="0" f="v">
      <t c="3" si="227">
        <n x="225"/>
        <n x="498"/>
        <n x="123"/>
      </t>
    </mdx>
    <mdx n="0" f="v">
      <t c="3" si="227">
        <n x="225"/>
        <n x="499"/>
        <n x="123"/>
      </t>
    </mdx>
    <mdx n="0" f="v">
      <t c="3" si="227">
        <n x="225"/>
        <n x="508"/>
        <n x="123"/>
      </t>
    </mdx>
    <mdx n="0" f="v">
      <t c="3" si="227">
        <n x="225"/>
        <n x="509"/>
        <n x="123"/>
      </t>
    </mdx>
    <mdx n="0" f="v">
      <t c="3" si="227">
        <n x="225"/>
        <n x="513"/>
        <n x="123"/>
      </t>
    </mdx>
    <mdx n="0" f="v">
      <t c="3" si="227">
        <n x="225"/>
        <n x="504"/>
        <n x="123"/>
      </t>
    </mdx>
    <mdx n="0" f="v">
      <t c="3" si="227">
        <n x="225"/>
        <n x="505"/>
        <n x="123"/>
      </t>
    </mdx>
    <mdx n="0" f="v">
      <t c="3" si="227">
        <n x="225"/>
        <n x="506"/>
        <n x="123"/>
      </t>
    </mdx>
    <mdx n="0" f="v">
      <t c="3" si="227">
        <n x="225"/>
        <n x="507"/>
        <n x="123"/>
      </t>
    </mdx>
    <mdx n="0" f="v">
      <t c="3" si="227">
        <n x="225"/>
        <n x="514"/>
        <n x="123"/>
      </t>
    </mdx>
    <mdx n="0" f="v">
      <t c="3" si="227">
        <n x="225"/>
        <n x="515"/>
        <n x="123"/>
      </t>
    </mdx>
    <mdx n="0" f="v">
      <t c="3" si="227">
        <n x="225"/>
        <n x="516"/>
        <n x="123"/>
      </t>
    </mdx>
    <mdx n="0" f="v">
      <t c="3" si="227">
        <n x="225"/>
        <n x="510"/>
        <n x="123"/>
      </t>
    </mdx>
    <mdx n="0" f="v">
      <t c="3" si="227">
        <n x="225"/>
        <n x="511"/>
        <n x="123"/>
      </t>
    </mdx>
    <mdx n="0" f="v">
      <t c="3" si="227">
        <n x="225"/>
        <n x="512"/>
        <n x="123"/>
      </t>
    </mdx>
    <mdx n="0" f="v">
      <t c="3" si="227">
        <n x="225"/>
        <n x="519"/>
        <n x="123"/>
      </t>
    </mdx>
    <mdx n="0" f="v">
      <t c="3" si="227">
        <n x="225"/>
        <n x="520"/>
        <n x="123"/>
      </t>
    </mdx>
    <mdx n="0" f="v">
      <t c="3" si="227">
        <n x="225"/>
        <n x="521"/>
        <n x="123"/>
      </t>
    </mdx>
    <mdx n="0" f="v">
      <t c="3" si="227">
        <n x="225"/>
        <n x="517"/>
        <n x="123"/>
      </t>
    </mdx>
    <mdx n="0" f="v">
      <t c="3" si="227">
        <n x="225"/>
        <n x="518"/>
        <n x="123"/>
      </t>
    </mdx>
    <mdx n="0" f="v">
      <t c="3" si="227">
        <n x="225"/>
        <n x="522"/>
        <n x="123"/>
      </t>
    </mdx>
    <mdx n="0" f="v">
      <t c="3" si="227">
        <n x="225"/>
        <n x="525"/>
        <n x="123"/>
      </t>
    </mdx>
    <mdx n="0" f="v">
      <t c="3" si="227">
        <n x="225"/>
        <n x="526"/>
        <n x="123"/>
      </t>
    </mdx>
    <mdx n="0" f="v">
      <t c="3" si="227">
        <n x="225"/>
        <n x="529"/>
        <n x="123"/>
      </t>
    </mdx>
    <mdx n="0" f="v">
      <t c="3" si="227">
        <n x="225"/>
        <n x="523"/>
        <n x="123"/>
      </t>
    </mdx>
    <mdx n="0" f="v">
      <t c="3" si="227">
        <n x="225"/>
        <n x="528"/>
        <n x="123"/>
      </t>
    </mdx>
    <mdx n="0" f="v">
      <t c="3" si="227">
        <n x="225"/>
        <n x="531"/>
        <n x="123"/>
      </t>
    </mdx>
    <mdx n="0" f="v">
      <t c="3" si="227">
        <n x="225"/>
        <n x="524"/>
        <n x="123"/>
      </t>
    </mdx>
    <mdx n="0" f="v">
      <t c="3" si="227">
        <n x="225"/>
        <n x="527"/>
        <n x="123"/>
      </t>
    </mdx>
    <mdx n="0" f="v">
      <t c="3" si="227">
        <n x="225"/>
        <n x="532"/>
        <n x="123"/>
      </t>
    </mdx>
    <mdx n="0" f="v">
      <t c="3" si="227">
        <n x="225"/>
        <n x="530"/>
        <n x="123"/>
      </t>
    </mdx>
    <mdx n="0" f="v">
      <t c="3" si="227">
        <n x="225"/>
        <n x="533"/>
        <n x="123"/>
      </t>
    </mdx>
    <mdx n="0" f="v">
      <t c="3" si="227">
        <n x="225"/>
        <n x="536"/>
        <n x="123"/>
      </t>
    </mdx>
    <mdx n="0" f="v">
      <t c="3" si="227">
        <n x="225"/>
        <n x="537"/>
        <n x="123"/>
      </t>
    </mdx>
    <mdx n="0" f="v">
      <t c="3" si="227">
        <n x="225"/>
        <n x="534"/>
        <n x="123"/>
      </t>
    </mdx>
    <mdx n="0" f="v">
      <t c="3" si="227">
        <n x="225"/>
        <n x="535"/>
        <n x="123"/>
      </t>
    </mdx>
    <mdx n="0" f="v">
      <t c="3" si="227">
        <n x="225"/>
        <n x="539"/>
        <n x="123"/>
      </t>
    </mdx>
    <mdx n="0" f="v">
      <t c="3" si="227">
        <n x="225"/>
        <n x="540"/>
        <n x="123"/>
      </t>
    </mdx>
    <mdx n="0" f="v">
      <t c="3" si="227">
        <n x="225"/>
        <n x="538"/>
        <n x="123"/>
      </t>
    </mdx>
    <mdx n="0" f="v">
      <t c="3" si="227">
        <n x="225"/>
        <n x="543"/>
        <n x="123"/>
      </t>
    </mdx>
    <mdx n="0" f="v">
      <t c="3" si="227">
        <n x="225"/>
        <n x="545"/>
        <n x="123"/>
      </t>
    </mdx>
    <mdx n="0" f="v">
      <t c="3" si="227">
        <n x="225"/>
        <n x="542"/>
        <n x="123"/>
      </t>
    </mdx>
    <mdx n="0" f="v">
      <t c="3" si="227">
        <n x="225"/>
        <n x="541"/>
        <n x="123"/>
      </t>
    </mdx>
    <mdx n="0" f="v">
      <t c="3" si="227">
        <n x="225"/>
        <n x="544"/>
        <n x="123"/>
      </t>
    </mdx>
    <mdx n="0" f="v">
      <t c="3" si="227">
        <n x="225"/>
        <n x="546"/>
        <n x="123"/>
      </t>
    </mdx>
    <mdx n="0" f="v">
      <t c="3" si="227">
        <n x="225"/>
        <n x="272"/>
        <n x="108"/>
      </t>
    </mdx>
    <mdx n="0" f="v">
      <t c="3" si="227">
        <n x="225"/>
        <n x="273"/>
        <n x="108"/>
      </t>
    </mdx>
    <mdx n="0" f="v">
      <t c="3" si="227">
        <n x="225"/>
        <n x="271"/>
        <n x="108"/>
      </t>
    </mdx>
    <mdx n="0" f="v">
      <t c="3" si="227">
        <n x="225"/>
        <n x="270"/>
        <n x="108"/>
      </t>
    </mdx>
    <mdx n="0" f="v">
      <t c="3" si="227">
        <n x="225"/>
        <n x="269"/>
        <n x="108"/>
      </t>
    </mdx>
    <mdx n="0" f="v">
      <t c="3" si="227">
        <n x="225"/>
        <n x="268"/>
        <n x="108"/>
      </t>
    </mdx>
    <mdx n="0" f="v">
      <t c="3" si="227">
        <n x="225"/>
        <n x="355"/>
        <n x="108"/>
      </t>
    </mdx>
    <mdx n="0" f="v">
      <t c="3" si="227">
        <n x="225"/>
        <n x="356"/>
        <n x="108"/>
      </t>
    </mdx>
    <mdx n="0" f="v">
      <t c="3" si="227">
        <n x="225"/>
        <n x="357"/>
        <n x="108"/>
      </t>
    </mdx>
    <mdx n="0" f="v">
      <t c="3" si="227">
        <n x="225"/>
        <n x="358"/>
        <n x="108"/>
      </t>
    </mdx>
    <mdx n="0" f="v">
      <t c="3" si="227">
        <n x="225"/>
        <n x="359"/>
        <n x="108"/>
      </t>
    </mdx>
    <mdx n="0" f="v">
      <t c="3" si="227">
        <n x="225"/>
        <n x="360"/>
        <n x="108"/>
      </t>
    </mdx>
    <mdx n="0" f="v">
      <t c="3" si="227">
        <n x="225"/>
        <n x="361"/>
        <n x="108"/>
      </t>
    </mdx>
    <mdx n="0" f="v">
      <t c="3" si="227">
        <n x="225"/>
        <n x="267"/>
        <n x="108"/>
      </t>
    </mdx>
    <mdx n="0" f="v">
      <t c="3" si="227">
        <n x="225"/>
        <n x="266"/>
        <n x="108"/>
      </t>
    </mdx>
    <mdx n="0" f="v">
      <t c="3" si="227">
        <n x="225"/>
        <n x="265"/>
        <n x="108"/>
      </t>
    </mdx>
    <mdx n="0" f="v">
      <t c="3" si="227">
        <n x="225"/>
        <n x="263"/>
        <n x="108"/>
      </t>
    </mdx>
    <mdx n="0" f="v">
      <t c="3" si="227">
        <n x="225"/>
        <n x="262"/>
        <n x="108"/>
      </t>
    </mdx>
    <mdx n="0" f="v">
      <t c="3" si="227">
        <n x="225"/>
        <n x="261"/>
        <n x="108"/>
      </t>
    </mdx>
    <mdx n="0" f="v">
      <t c="3" si="227">
        <n x="225"/>
        <n x="260"/>
        <n x="108"/>
      </t>
    </mdx>
    <mdx n="0" f="v">
      <t c="3" si="227">
        <n x="225"/>
        <n x="259"/>
        <n x="108"/>
      </t>
    </mdx>
    <mdx n="0" f="v">
      <t c="3" si="227">
        <n x="225"/>
        <n x="258"/>
        <n x="108"/>
      </t>
    </mdx>
    <mdx n="0" f="v">
      <t c="3" si="227">
        <n x="225"/>
        <n x="257"/>
        <n x="108"/>
      </t>
    </mdx>
    <mdx n="0" f="v">
      <t c="3" si="227">
        <n x="225"/>
        <n x="256"/>
        <n x="108"/>
      </t>
    </mdx>
    <mdx n="0" f="v">
      <t c="3" si="227">
        <n x="225"/>
        <n x="373"/>
        <n x="108"/>
      </t>
    </mdx>
    <mdx n="0" f="v">
      <t c="3" si="227">
        <n x="225"/>
        <n x="374"/>
        <n x="108"/>
      </t>
    </mdx>
    <mdx n="0" f="v">
      <t c="3" si="227">
        <n x="225"/>
        <n x="375"/>
        <n x="108"/>
      </t>
    </mdx>
    <mdx n="0" f="v">
      <t c="3" si="227">
        <n x="225"/>
        <n x="376"/>
        <n x="108"/>
      </t>
    </mdx>
    <mdx n="0" f="v">
      <t c="3" si="227">
        <n x="225"/>
        <n x="377"/>
        <n x="108"/>
      </t>
    </mdx>
    <mdx n="0" f="v">
      <t c="3" si="227">
        <n x="225"/>
        <n x="311"/>
        <n x="108"/>
      </t>
    </mdx>
    <mdx n="0" f="v">
      <t c="3" si="227">
        <n x="225"/>
        <n x="378"/>
        <n x="108"/>
      </t>
    </mdx>
    <mdx n="0" f="v">
      <t c="3" si="227">
        <n x="225"/>
        <n x="379"/>
        <n x="108"/>
      </t>
    </mdx>
    <mdx n="0" f="v">
      <t c="3" si="227">
        <n x="225"/>
        <n x="380"/>
        <n x="108"/>
      </t>
    </mdx>
    <mdx n="0" f="v">
      <t c="3" si="227">
        <n x="225"/>
        <n x="381"/>
        <n x="108"/>
      </t>
    </mdx>
    <mdx n="0" f="v">
      <t c="3" si="227">
        <n x="225"/>
        <n x="382"/>
        <n x="108"/>
      </t>
    </mdx>
    <mdx n="0" f="v">
      <t c="3" si="227">
        <n x="225"/>
        <n x="254"/>
        <n x="108"/>
      </t>
    </mdx>
    <mdx n="0" f="v">
      <t c="3" si="227">
        <n x="225"/>
        <n x="283"/>
        <n x="108"/>
      </t>
    </mdx>
    <mdx n="0" f="v">
      <t c="3" si="227">
        <n x="225"/>
        <n x="547"/>
        <n x="108"/>
      </t>
    </mdx>
    <mdx n="0" f="v">
      <t c="3" si="227">
        <n x="225"/>
        <n x="362"/>
        <n x="108"/>
      </t>
    </mdx>
    <mdx n="0" f="v">
      <t c="3" si="227">
        <n x="225"/>
        <n x="363"/>
        <n x="108"/>
      </t>
    </mdx>
    <mdx n="0" f="v">
      <t c="3" si="227">
        <n x="225"/>
        <n x="364"/>
        <n x="108"/>
      </t>
    </mdx>
    <mdx n="0" f="v">
      <t c="3" si="227">
        <n x="225"/>
        <n x="548"/>
        <n x="108"/>
      </t>
    </mdx>
    <mdx n="0" f="v">
      <t c="3" si="227">
        <n x="225"/>
        <n x="365"/>
        <n x="108"/>
      </t>
    </mdx>
    <mdx n="0" f="v">
      <t c="3" si="227">
        <n x="225"/>
        <n x="366"/>
        <n x="108"/>
      </t>
    </mdx>
    <mdx n="0" f="v">
      <t c="3" si="227">
        <n x="225"/>
        <n x="367"/>
        <n x="108"/>
      </t>
    </mdx>
    <mdx n="0" f="v">
      <t c="3" si="227">
        <n x="225"/>
        <n x="368"/>
        <n x="108"/>
      </t>
    </mdx>
    <mdx n="0" f="v">
      <t c="3" si="227">
        <n x="225"/>
        <n x="369"/>
        <n x="108"/>
      </t>
    </mdx>
    <mdx n="0" f="v">
      <t c="3" si="227">
        <n x="225"/>
        <n x="307"/>
        <n x="108"/>
      </t>
    </mdx>
    <mdx n="0" f="v">
      <t c="3" si="227">
        <n x="225"/>
        <n x="370"/>
        <n x="108"/>
      </t>
    </mdx>
    <mdx n="0" f="v">
      <t c="3" si="227">
        <n x="225"/>
        <n x="371"/>
        <n x="108"/>
      </t>
    </mdx>
    <mdx n="0" f="v">
      <t c="3" si="227">
        <n x="225"/>
        <n x="372"/>
        <n x="108"/>
      </t>
    </mdx>
    <mdx n="0" f="v">
      <t c="3" si="227">
        <n x="225"/>
        <n x="393"/>
        <n x="108"/>
      </t>
    </mdx>
    <mdx n="0" f="v">
      <t c="3" si="227">
        <n x="225"/>
        <n x="394"/>
        <n x="108"/>
      </t>
    </mdx>
    <mdx n="0" f="v">
      <t c="3" si="227">
        <n x="225"/>
        <n x="395"/>
        <n x="108"/>
      </t>
    </mdx>
    <mdx n="0" f="v">
      <t c="3" si="227">
        <n x="225"/>
        <n x="278"/>
        <n x="108"/>
      </t>
    </mdx>
    <mdx n="0" f="v">
      <t c="3" si="227">
        <n x="225"/>
        <n x="396"/>
        <n x="108"/>
      </t>
    </mdx>
    <mdx n="0" f="v">
      <t c="3" si="227">
        <n x="225"/>
        <n x="397"/>
        <n x="108"/>
      </t>
    </mdx>
    <mdx n="0" f="v">
      <t c="3" si="227">
        <n x="225"/>
        <n x="398"/>
        <n x="108"/>
      </t>
    </mdx>
    <mdx n="0" f="v">
      <t c="3" si="227">
        <n x="225"/>
        <n x="392"/>
        <n x="108"/>
      </t>
    </mdx>
    <mdx n="0" f="v">
      <t c="3" si="227">
        <n x="225"/>
        <n x="404"/>
        <n x="108"/>
      </t>
    </mdx>
    <mdx n="0" f="v">
      <t c="3" si="227">
        <n x="225"/>
        <n x="383"/>
        <n x="108"/>
      </t>
    </mdx>
    <mdx n="0" f="v">
      <t c="3" si="227">
        <n x="225"/>
        <n x="384"/>
        <n x="108"/>
      </t>
    </mdx>
    <mdx n="0" f="v">
      <t c="3" si="227">
        <n x="225"/>
        <n x="385"/>
        <n x="108"/>
      </t>
    </mdx>
    <mdx n="0" f="v">
      <t c="3" si="227">
        <n x="225"/>
        <n x="386"/>
        <n x="108"/>
      </t>
    </mdx>
    <mdx n="0" f="v">
      <t c="3" si="227">
        <n x="225"/>
        <n x="387"/>
        <n x="108"/>
      </t>
    </mdx>
    <mdx n="0" f="v">
      <t c="3" si="227">
        <n x="225"/>
        <n x="388"/>
        <n x="108"/>
      </t>
    </mdx>
    <mdx n="0" f="v">
      <t c="3" si="227">
        <n x="225"/>
        <n x="389"/>
        <n x="108"/>
      </t>
    </mdx>
    <mdx n="0" f="v">
      <t c="3" si="227">
        <n x="225"/>
        <n x="390"/>
        <n x="108"/>
      </t>
    </mdx>
    <mdx n="0" f="v">
      <t c="3" si="227">
        <n x="225"/>
        <n x="405"/>
        <n x="108"/>
      </t>
    </mdx>
    <mdx n="0" f="v">
      <t c="3" si="227">
        <n x="225"/>
        <n x="406"/>
        <n x="108"/>
      </t>
    </mdx>
    <mdx n="0" f="v">
      <t c="3" si="227">
        <n x="225"/>
        <n x="407"/>
        <n x="108"/>
      </t>
    </mdx>
    <mdx n="0" f="v">
      <t c="3" si="227">
        <n x="225"/>
        <n x="408"/>
        <n x="108"/>
      </t>
    </mdx>
    <mdx n="0" f="v">
      <t c="3" si="227">
        <n x="225"/>
        <n x="409"/>
        <n x="108"/>
      </t>
    </mdx>
    <mdx n="0" f="v">
      <t c="3" si="227">
        <n x="225"/>
        <n x="410"/>
        <n x="108"/>
      </t>
    </mdx>
    <mdx n="0" f="v">
      <t c="3" si="227">
        <n x="225"/>
        <n x="419"/>
        <n x="108"/>
      </t>
    </mdx>
    <mdx n="0" f="v">
      <t c="3" si="227">
        <n x="225"/>
        <n x="391"/>
        <n x="108"/>
      </t>
    </mdx>
    <mdx n="0" f="v">
      <t c="3" si="227">
        <n x="225"/>
        <n x="399"/>
        <n x="108"/>
      </t>
    </mdx>
    <mdx n="0" f="v">
      <t c="3" si="227">
        <n x="225"/>
        <n x="400"/>
        <n x="108"/>
      </t>
    </mdx>
    <mdx n="0" f="v">
      <t c="3" si="227">
        <n x="225"/>
        <n x="401"/>
        <n x="108"/>
      </t>
    </mdx>
    <mdx n="0" f="v">
      <t c="3" si="227">
        <n x="225"/>
        <n x="402"/>
        <n x="108"/>
      </t>
    </mdx>
    <mdx n="0" f="v">
      <t c="3" si="227">
        <n x="225"/>
        <n x="277"/>
        <n x="108"/>
      </t>
    </mdx>
    <mdx n="0" f="v">
      <t c="3" si="227">
        <n x="225"/>
        <n x="417"/>
        <n x="108"/>
      </t>
    </mdx>
    <mdx n="0" f="v">
      <t c="3" si="227">
        <n x="225"/>
        <n x="418"/>
        <n x="108"/>
      </t>
    </mdx>
    <mdx n="0" f="v">
      <t c="3" si="227">
        <n x="225"/>
        <n x="329"/>
        <n x="108"/>
      </t>
    </mdx>
    <mdx n="0" f="v">
      <t c="3" si="227">
        <n x="225"/>
        <n x="420"/>
        <n x="108"/>
      </t>
    </mdx>
    <mdx n="0" f="v">
      <t c="3" si="227">
        <n x="225"/>
        <n x="301"/>
        <n x="108"/>
      </t>
    </mdx>
    <mdx n="0" f="v">
      <t c="3" si="227">
        <n x="225"/>
        <n x="299"/>
        <n x="108"/>
      </t>
    </mdx>
    <mdx n="0" f="v">
      <t c="3" si="227">
        <n x="225"/>
        <n x="297"/>
        <n x="108"/>
      </t>
    </mdx>
    <mdx n="0" f="v">
      <t c="3" si="227">
        <n x="225"/>
        <n x="421"/>
        <n x="108"/>
      </t>
    </mdx>
    <mdx n="0" f="v">
      <t c="3" si="227">
        <n x="225"/>
        <n x="411"/>
        <n x="108"/>
      </t>
    </mdx>
    <mdx n="0" f="v">
      <t c="3" si="227">
        <n x="225"/>
        <n x="403"/>
        <n x="108"/>
      </t>
    </mdx>
    <mdx n="0" f="v">
      <t c="3" si="227">
        <n x="225"/>
        <n x="412"/>
        <n x="108"/>
      </t>
    </mdx>
    <mdx n="0" f="v">
      <t c="3" si="227">
        <n x="225"/>
        <n x="413"/>
        <n x="108"/>
      </t>
    </mdx>
    <mdx n="0" f="v">
      <t c="3" si="227">
        <n x="225"/>
        <n x="414"/>
        <n x="108"/>
      </t>
    </mdx>
    <mdx n="0" f="v">
      <t c="3" si="227">
        <n x="225"/>
        <n x="415"/>
        <n x="108"/>
      </t>
    </mdx>
    <mdx n="0" f="v">
      <t c="3" si="227">
        <n x="225"/>
        <n x="416"/>
        <n x="108"/>
      </t>
    </mdx>
    <mdx n="0" f="v">
      <t c="3" si="227">
        <n x="225"/>
        <n x="427"/>
        <n x="108"/>
      </t>
    </mdx>
    <mdx n="0" f="v">
      <t c="3" si="227">
        <n x="225"/>
        <n x="428"/>
        <n x="108"/>
      </t>
    </mdx>
    <mdx n="0" f="v">
      <t c="3" si="227">
        <n x="225"/>
        <n x="328"/>
        <n x="108"/>
      </t>
    </mdx>
    <mdx n="0" f="v">
      <t c="3" si="227">
        <n x="225"/>
        <n x="429"/>
        <n x="108"/>
      </t>
    </mdx>
    <mdx n="0" f="v">
      <t c="3" si="227">
        <n x="225"/>
        <n x="430"/>
        <n x="108"/>
      </t>
    </mdx>
    <mdx n="0" f="v">
      <t c="3" si="227">
        <n x="225"/>
        <n x="431"/>
        <n x="108"/>
      </t>
    </mdx>
    <mdx n="0" f="v">
      <t c="3" si="227">
        <n x="225"/>
        <n x="432"/>
        <n x="108"/>
      </t>
    </mdx>
    <mdx n="0" f="v">
      <t c="3" si="227">
        <n x="225"/>
        <n x="433"/>
        <n x="108"/>
      </t>
    </mdx>
    <mdx n="0" f="v">
      <t c="3" si="227">
        <n x="225"/>
        <n x="422"/>
        <n x="108"/>
      </t>
    </mdx>
    <mdx n="0" f="v">
      <t c="3" si="227">
        <n x="225"/>
        <n x="423"/>
        <n x="108"/>
      </t>
    </mdx>
    <mdx n="0" f="v">
      <t c="3" si="227">
        <n x="225"/>
        <n x="424"/>
        <n x="108"/>
      </t>
    </mdx>
    <mdx n="0" f="v">
      <t c="3" si="227">
        <n x="225"/>
        <n x="425"/>
        <n x="108"/>
      </t>
    </mdx>
    <mdx n="0" f="v">
      <t c="3" si="227">
        <n x="225"/>
        <n x="348"/>
        <n x="108"/>
      </t>
    </mdx>
    <mdx n="0" f="v">
      <t c="3" si="227">
        <n x="225"/>
        <n x="327"/>
        <n x="108"/>
      </t>
    </mdx>
    <mdx n="0" f="v">
      <t c="3" si="227">
        <n x="225"/>
        <n x="426"/>
        <n x="108"/>
      </t>
    </mdx>
    <mdx n="0" f="v">
      <t c="3" si="227">
        <n x="225"/>
        <n x="276"/>
        <n x="108"/>
      </t>
    </mdx>
    <mdx n="0" f="v">
      <t c="3" si="227">
        <n x="225"/>
        <n x="453"/>
        <n x="108"/>
      </t>
    </mdx>
    <mdx n="0" f="v">
      <t c="3" si="227">
        <n x="225"/>
        <n x="454"/>
        <n x="108"/>
      </t>
    </mdx>
    <mdx n="0" f="v">
      <t c="3" si="227">
        <n x="225"/>
        <n x="442"/>
        <n x="108"/>
      </t>
    </mdx>
    <mdx n="0" f="v">
      <t c="3" si="227">
        <n x="225"/>
        <n x="443"/>
        <n x="108"/>
      </t>
    </mdx>
    <mdx n="0" f="v">
      <t c="3" si="227">
        <n x="225"/>
        <n x="444"/>
        <n x="108"/>
      </t>
    </mdx>
    <mdx n="0" f="v">
      <t c="3" si="227">
        <n x="225"/>
        <n x="445"/>
        <n x="108"/>
      </t>
    </mdx>
    <mdx n="0" f="v">
      <t c="3" si="227">
        <n x="225"/>
        <n x="446"/>
        <n x="108"/>
      </t>
    </mdx>
    <mdx n="0" f="v">
      <t c="3" si="227">
        <n x="225"/>
        <n x="434"/>
        <n x="108"/>
      </t>
    </mdx>
    <mdx n="0" f="v">
      <t c="3" si="227">
        <n x="225"/>
        <n x="455"/>
        <n x="108"/>
      </t>
    </mdx>
    <mdx n="0" f="v">
      <t c="3" si="227">
        <n x="225"/>
        <n x="452"/>
        <n x="108"/>
      </t>
    </mdx>
    <mdx n="0" f="v">
      <t c="3" si="227">
        <n x="225"/>
        <n x="456"/>
        <n x="108"/>
      </t>
    </mdx>
    <mdx n="0" f="v">
      <t c="3" si="227">
        <n x="225"/>
        <n x="326"/>
        <n x="108"/>
      </t>
    </mdx>
    <mdx n="0" f="v">
      <t c="3" si="227">
        <n x="225"/>
        <n x="435"/>
        <n x="108"/>
      </t>
    </mdx>
    <mdx n="0" f="v">
      <t c="3" si="227">
        <n x="225"/>
        <n x="436"/>
        <n x="108"/>
      </t>
    </mdx>
    <mdx n="0" f="v">
      <t c="3" si="227">
        <n x="225"/>
        <n x="437"/>
        <n x="108"/>
      </t>
    </mdx>
    <mdx n="0" f="v">
      <t c="3" si="227">
        <n x="225"/>
        <n x="294"/>
        <n x="108"/>
      </t>
    </mdx>
    <mdx n="0" f="v">
      <t c="3" si="227">
        <n x="225"/>
        <n x="293"/>
        <n x="108"/>
      </t>
    </mdx>
    <mdx n="0" f="v">
      <t c="3" si="227">
        <n x="225"/>
        <n x="464"/>
        <n x="108"/>
      </t>
    </mdx>
    <mdx n="0" f="v">
      <t c="3" si="227">
        <n x="225"/>
        <n x="465"/>
        <n x="108"/>
      </t>
    </mdx>
    <mdx n="0" f="v">
      <t c="3" si="227">
        <n x="225"/>
        <n x="346"/>
        <n x="108"/>
      </t>
    </mdx>
    <mdx n="0" f="v">
      <t c="3" si="227">
        <n x="225"/>
        <n x="466"/>
        <n x="108"/>
      </t>
    </mdx>
    <mdx n="0" f="v">
      <t c="3" si="227">
        <n x="225"/>
        <n x="438"/>
        <n x="108"/>
      </t>
    </mdx>
    <mdx n="0" f="v">
      <t c="3" si="227">
        <n x="225"/>
        <n x="350"/>
        <n x="108"/>
      </t>
    </mdx>
    <mdx n="0" f="v">
      <t c="3" si="227">
        <n x="225"/>
        <n x="439"/>
        <n x="108"/>
      </t>
    </mdx>
    <mdx n="0" f="v">
      <t c="3" si="227">
        <n x="225"/>
        <n x="440"/>
        <n x="108"/>
      </t>
    </mdx>
    <mdx n="0" f="v">
      <t c="3" si="227">
        <n x="225"/>
        <n x="441"/>
        <n x="108"/>
      </t>
    </mdx>
    <mdx n="0" f="v">
      <t c="3" si="227">
        <n x="225"/>
        <n x="447"/>
        <n x="108"/>
      </t>
    </mdx>
    <mdx n="0" f="v">
      <t c="3" si="227">
        <n x="225"/>
        <n x="467"/>
        <n x="108"/>
      </t>
    </mdx>
    <mdx n="0" f="v">
      <t c="3" si="227">
        <n x="225"/>
        <n x="461"/>
        <n x="108"/>
      </t>
    </mdx>
    <mdx n="0" f="v">
      <t c="3" si="227">
        <n x="225"/>
        <n x="459"/>
        <n x="108"/>
      </t>
    </mdx>
    <mdx n="0" f="v">
      <t c="3" si="227">
        <n x="225"/>
        <n x="462"/>
        <n x="108"/>
      </t>
    </mdx>
    <mdx n="0" f="v">
      <t c="3" si="227">
        <n x="225"/>
        <n x="463"/>
        <n x="108"/>
      </t>
    </mdx>
    <mdx n="0" f="v">
      <t c="3" si="227">
        <n x="225"/>
        <n x="473"/>
        <n x="108"/>
      </t>
    </mdx>
    <mdx n="0" f="v">
      <t c="3" si="227">
        <n x="225"/>
        <n x="448"/>
        <n x="108"/>
      </t>
    </mdx>
    <mdx n="0" f="v">
      <t c="3" si="227">
        <n x="225"/>
        <n x="449"/>
        <n x="108"/>
      </t>
    </mdx>
    <mdx n="0" f="v">
      <t c="3" si="227">
        <n x="225"/>
        <n x="450"/>
        <n x="108"/>
      </t>
    </mdx>
    <mdx n="0" f="v">
      <t c="3" si="227">
        <n x="225"/>
        <n x="451"/>
        <n x="108"/>
      </t>
    </mdx>
    <mdx n="0" f="v">
      <t c="3" si="227">
        <n x="225"/>
        <n x="457"/>
        <n x="108"/>
      </t>
    </mdx>
    <mdx n="0" f="v">
      <t c="3" si="227">
        <n x="225"/>
        <n x="458"/>
        <n x="108"/>
      </t>
    </mdx>
    <mdx n="0" f="v">
      <t c="3" si="227">
        <n x="225"/>
        <n x="474"/>
        <n x="108"/>
      </t>
    </mdx>
    <mdx n="0" f="v">
      <t c="3" si="227">
        <n x="225"/>
        <n x="475"/>
        <n x="108"/>
      </t>
    </mdx>
    <mdx n="0" f="v">
      <t c="3" si="227">
        <n x="225"/>
        <n x="476"/>
        <n x="108"/>
      </t>
    </mdx>
    <mdx n="0" f="v">
      <t c="3" si="227">
        <n x="225"/>
        <n x="460"/>
        <n x="108"/>
      </t>
    </mdx>
    <mdx n="0" f="v">
      <t c="3" si="227">
        <n x="225"/>
        <n x="468"/>
        <n x="108"/>
      </t>
    </mdx>
    <mdx n="0" f="v">
      <t c="3" si="227">
        <n x="225"/>
        <n x="469"/>
        <n x="108"/>
      </t>
    </mdx>
    <mdx n="0" f="v">
      <t c="3" si="227">
        <n x="225"/>
        <n x="470"/>
        <n x="108"/>
      </t>
    </mdx>
    <mdx n="0" f="v">
      <t c="3" si="227">
        <n x="225"/>
        <n x="477"/>
        <n x="108"/>
      </t>
    </mdx>
    <mdx n="0" f="v">
      <t c="3" si="227">
        <n x="225"/>
        <n x="472"/>
        <n x="108"/>
      </t>
    </mdx>
    <mdx n="0" f="v">
      <t c="3" si="227">
        <n x="225"/>
        <n x="471"/>
        <n x="108"/>
      </t>
    </mdx>
    <mdx n="0" f="v">
      <t c="3" si="227">
        <n x="225"/>
        <n x="480"/>
        <n x="108"/>
      </t>
    </mdx>
    <mdx n="0" f="v">
      <t c="3" si="227">
        <n x="225"/>
        <n x="481"/>
        <n x="108"/>
      </t>
    </mdx>
    <mdx n="0" f="v">
      <t c="3" si="227">
        <n x="225"/>
        <n x="478"/>
        <n x="108"/>
      </t>
    </mdx>
    <mdx n="0" f="v">
      <t c="3" si="227">
        <n x="225"/>
        <n x="479"/>
        <n x="108"/>
      </t>
    </mdx>
    <mdx n="0" f="v">
      <t c="3" si="227">
        <n x="225"/>
        <n x="483"/>
        <n x="108"/>
      </t>
    </mdx>
    <mdx n="0" f="v">
      <t c="3" si="227">
        <n x="225"/>
        <n x="487"/>
        <n x="108"/>
      </t>
    </mdx>
    <mdx n="0" f="v">
      <t c="3" si="227">
        <n x="225"/>
        <n x="488"/>
        <n x="108"/>
      </t>
    </mdx>
    <mdx n="0" f="v">
      <t c="3" si="227">
        <n x="225"/>
        <n x="489"/>
        <n x="108"/>
      </t>
    </mdx>
    <mdx n="0" f="v">
      <t c="3" si="227">
        <n x="225"/>
        <n x="491"/>
        <n x="108"/>
      </t>
    </mdx>
    <mdx n="0" f="v">
      <t c="3" si="227">
        <n x="225"/>
        <n x="482"/>
        <n x="108"/>
      </t>
    </mdx>
    <mdx n="0" f="v">
      <t c="3" si="227">
        <n x="225"/>
        <n x="484"/>
        <n x="108"/>
      </t>
    </mdx>
    <mdx n="0" f="v">
      <t c="3" si="227">
        <n x="225"/>
        <n x="485"/>
        <n x="108"/>
      </t>
    </mdx>
    <mdx n="0" f="v">
      <t c="3" si="227">
        <n x="225"/>
        <n x="486"/>
        <n x="108"/>
      </t>
    </mdx>
    <mdx n="0" f="v">
      <t c="3" si="227">
        <n x="225"/>
        <n x="490"/>
        <n x="108"/>
      </t>
    </mdx>
    <mdx n="0" f="v">
      <t c="3" si="227">
        <n x="225"/>
        <n x="495"/>
        <n x="108"/>
      </t>
    </mdx>
    <mdx n="0" f="v">
      <t c="3" si="227">
        <n x="225"/>
        <n x="496"/>
        <n x="108"/>
      </t>
    </mdx>
    <mdx n="0" f="v">
      <t c="3" si="227">
        <n x="225"/>
        <n x="492"/>
        <n x="108"/>
      </t>
    </mdx>
    <mdx n="0" f="v">
      <t c="3" si="227">
        <n x="225"/>
        <n x="493"/>
        <n x="108"/>
      </t>
    </mdx>
    <mdx n="0" f="v">
      <t c="3" si="227">
        <n x="225"/>
        <n x="500"/>
        <n x="108"/>
      </t>
    </mdx>
    <mdx n="0" f="v">
      <t c="3" si="227">
        <n x="225"/>
        <n x="501"/>
        <n x="108"/>
      </t>
    </mdx>
    <mdx n="0" f="v">
      <t c="3" si="227">
        <n x="225"/>
        <n x="502"/>
        <n x="108"/>
      </t>
    </mdx>
    <mdx n="0" f="v">
      <t c="3" si="227">
        <n x="225"/>
        <n x="503"/>
        <n x="108"/>
      </t>
    </mdx>
    <mdx n="0" f="v">
      <t c="3" si="227">
        <n x="225"/>
        <n x="494"/>
        <n x="108"/>
      </t>
    </mdx>
    <mdx n="0" f="v">
      <t c="3" si="227">
        <n x="225"/>
        <n x="497"/>
        <n x="108"/>
      </t>
    </mdx>
    <mdx n="0" f="v">
      <t c="3" si="227">
        <n x="225"/>
        <n x="498"/>
        <n x="108"/>
      </t>
    </mdx>
    <mdx n="0" f="v">
      <t c="3" si="227">
        <n x="225"/>
        <n x="499"/>
        <n x="108"/>
      </t>
    </mdx>
    <mdx n="0" f="v">
      <t c="3" si="227">
        <n x="225"/>
        <n x="508"/>
        <n x="108"/>
      </t>
    </mdx>
    <mdx n="0" f="v">
      <t c="3" si="227">
        <n x="225"/>
        <n x="509"/>
        <n x="108"/>
      </t>
    </mdx>
    <mdx n="0" f="v">
      <t c="3" si="227">
        <n x="225"/>
        <n x="507"/>
        <n x="108"/>
      </t>
    </mdx>
    <mdx n="0" f="v">
      <t c="3" si="227">
        <n x="225"/>
        <n x="504"/>
        <n x="108"/>
      </t>
    </mdx>
    <mdx n="0" f="v">
      <t c="3" si="227">
        <n x="225"/>
        <n x="505"/>
        <n x="108"/>
      </t>
    </mdx>
    <mdx n="0" f="v">
      <t c="3" si="227">
        <n x="225"/>
        <n x="506"/>
        <n x="108"/>
      </t>
    </mdx>
    <mdx n="0" f="v">
      <t c="3" si="227">
        <n x="225"/>
        <n x="513"/>
        <n x="108"/>
      </t>
    </mdx>
    <mdx n="0" f="v">
      <t c="3" si="227">
        <n x="225"/>
        <n x="514"/>
        <n x="108"/>
      </t>
    </mdx>
    <mdx n="0" f="v">
      <t c="3" si="227">
        <n x="225"/>
        <n x="515"/>
        <n x="108"/>
      </t>
    </mdx>
    <mdx n="0" f="v">
      <t c="3" si="227">
        <n x="225"/>
        <n x="510"/>
        <n x="108"/>
      </t>
    </mdx>
    <mdx n="0" f="v">
      <t c="3" si="227">
        <n x="225"/>
        <n x="511"/>
        <n x="108"/>
      </t>
    </mdx>
    <mdx n="0" f="v">
      <t c="3" si="227">
        <n x="225"/>
        <n x="512"/>
        <n x="108"/>
      </t>
    </mdx>
    <mdx n="0" f="v">
      <t c="3" si="227">
        <n x="225"/>
        <n x="516"/>
        <n x="108"/>
      </t>
    </mdx>
    <mdx n="0" f="v">
      <t c="3" si="227">
        <n x="225"/>
        <n x="519"/>
        <n x="108"/>
      </t>
    </mdx>
    <mdx n="0" f="v">
      <t c="3" si="227">
        <n x="225"/>
        <n x="520"/>
        <n x="108"/>
      </t>
    </mdx>
    <mdx n="0" f="v">
      <t c="3" si="227">
        <n x="225"/>
        <n x="521"/>
        <n x="108"/>
      </t>
    </mdx>
    <mdx n="0" f="v">
      <t c="3" si="227">
        <n x="225"/>
        <n x="517"/>
        <n x="108"/>
      </t>
    </mdx>
    <mdx n="0" f="v">
      <t c="3" si="227">
        <n x="225"/>
        <n x="518"/>
        <n x="108"/>
      </t>
    </mdx>
    <mdx n="0" f="v">
      <t c="3" si="227">
        <n x="225"/>
        <n x="522"/>
        <n x="108"/>
      </t>
    </mdx>
    <mdx n="0" f="v">
      <t c="3" si="227">
        <n x="225"/>
        <n x="525"/>
        <n x="108"/>
      </t>
    </mdx>
    <mdx n="0" f="v">
      <t c="3" si="227">
        <n x="225"/>
        <n x="526"/>
        <n x="108"/>
      </t>
    </mdx>
    <mdx n="0" f="v">
      <t c="3" si="227">
        <n x="225"/>
        <n x="529"/>
        <n x="108"/>
      </t>
    </mdx>
    <mdx n="0" f="v">
      <t c="3" si="227">
        <n x="225"/>
        <n x="523"/>
        <n x="108"/>
      </t>
    </mdx>
    <mdx n="0" f="v">
      <t c="3" si="227">
        <n x="225"/>
        <n x="528"/>
        <n x="108"/>
      </t>
    </mdx>
    <mdx n="0" f="v">
      <t c="3" si="227">
        <n x="225"/>
        <n x="524"/>
        <n x="108"/>
      </t>
    </mdx>
    <mdx n="0" f="v">
      <t c="3" si="227">
        <n x="225"/>
        <n x="527"/>
        <n x="108"/>
      </t>
    </mdx>
    <mdx n="0" f="v">
      <t c="3" si="227">
        <n x="225"/>
        <n x="531"/>
        <n x="108"/>
      </t>
    </mdx>
    <mdx n="0" f="v">
      <t c="3" si="227">
        <n x="225"/>
        <n x="532"/>
        <n x="108"/>
      </t>
    </mdx>
    <mdx n="0" f="v">
      <t c="3" si="227">
        <n x="225"/>
        <n x="530"/>
        <n x="108"/>
      </t>
    </mdx>
    <mdx n="0" f="v">
      <t c="3" si="227">
        <n x="225"/>
        <n x="533"/>
        <n x="108"/>
      </t>
    </mdx>
    <mdx n="0" f="v">
      <t c="3" si="227">
        <n x="225"/>
        <n x="537"/>
        <n x="108"/>
      </t>
    </mdx>
    <mdx n="0" f="v">
      <t c="3" si="227">
        <n x="225"/>
        <n x="536"/>
        <n x="108"/>
      </t>
    </mdx>
    <mdx n="0" f="v">
      <t c="3" si="227">
        <n x="225"/>
        <n x="534"/>
        <n x="108"/>
      </t>
    </mdx>
    <mdx n="0" f="v">
      <t c="3" si="227">
        <n x="225"/>
        <n x="535"/>
        <n x="108"/>
      </t>
    </mdx>
    <mdx n="0" f="v">
      <t c="3" si="227">
        <n x="225"/>
        <n x="539"/>
        <n x="108"/>
      </t>
    </mdx>
    <mdx n="0" f="v">
      <t c="3" si="227">
        <n x="225"/>
        <n x="540"/>
        <n x="108"/>
      </t>
    </mdx>
    <mdx n="0" f="v">
      <t c="3" si="227">
        <n x="225"/>
        <n x="538"/>
        <n x="108"/>
      </t>
    </mdx>
    <mdx n="0" f="v">
      <t c="3" si="227">
        <n x="225"/>
        <n x="542"/>
        <n x="108"/>
      </t>
    </mdx>
    <mdx n="0" f="v">
      <t c="3" si="227">
        <n x="225"/>
        <n x="543"/>
        <n x="108"/>
      </t>
    </mdx>
    <mdx n="0" f="v">
      <t c="3" si="227">
        <n x="225"/>
        <n x="545"/>
        <n x="108"/>
      </t>
    </mdx>
    <mdx n="0" f="v">
      <t c="3" si="227">
        <n x="225"/>
        <n x="541"/>
        <n x="108"/>
      </t>
    </mdx>
    <mdx n="0" f="v">
      <t c="3" si="227">
        <n x="225"/>
        <n x="546"/>
        <n x="108"/>
      </t>
    </mdx>
    <mdx n="0" f="v">
      <t c="3" si="227">
        <n x="225"/>
        <n x="544"/>
        <n x="108"/>
      </t>
    </mdx>
    <mdx n="0" f="v">
      <t c="3" si="227">
        <n x="225"/>
        <n x="272"/>
        <n x="209"/>
      </t>
    </mdx>
    <mdx n="0" f="v">
      <t c="3" si="227">
        <n x="225"/>
        <n x="273"/>
        <n x="209"/>
      </t>
    </mdx>
    <mdx n="0" f="v">
      <t c="3" si="227">
        <n x="225"/>
        <n x="271"/>
        <n x="209"/>
      </t>
    </mdx>
    <mdx n="0" f="v">
      <t c="3" si="227">
        <n x="225"/>
        <n x="270"/>
        <n x="209"/>
      </t>
    </mdx>
    <mdx n="0" f="v">
      <t c="3" si="227">
        <n x="225"/>
        <n x="269"/>
        <n x="209"/>
      </t>
    </mdx>
    <mdx n="0" f="v">
      <t c="3" si="227">
        <n x="225"/>
        <n x="268"/>
        <n x="209"/>
      </t>
    </mdx>
    <mdx n="0" f="v">
      <t c="3" si="227">
        <n x="225"/>
        <n x="355"/>
        <n x="209"/>
      </t>
    </mdx>
    <mdx n="0" f="v">
      <t c="3" si="227">
        <n x="225"/>
        <n x="356"/>
        <n x="209"/>
      </t>
    </mdx>
    <mdx n="0" f="v">
      <t c="3" si="227">
        <n x="225"/>
        <n x="357"/>
        <n x="209"/>
      </t>
    </mdx>
    <mdx n="0" f="v">
      <t c="3" si="227">
        <n x="225"/>
        <n x="358"/>
        <n x="209"/>
      </t>
    </mdx>
    <mdx n="0" f="v">
      <t c="3" si="227">
        <n x="225"/>
        <n x="359"/>
        <n x="209"/>
      </t>
    </mdx>
    <mdx n="0" f="v">
      <t c="3" si="227">
        <n x="225"/>
        <n x="360"/>
        <n x="209"/>
      </t>
    </mdx>
    <mdx n="0" f="v">
      <t c="3" si="227">
        <n x="225"/>
        <n x="361"/>
        <n x="209"/>
      </t>
    </mdx>
    <mdx n="0" f="v">
      <t c="3" si="227">
        <n x="225"/>
        <n x="255"/>
        <n x="209"/>
      </t>
    </mdx>
    <mdx n="0" f="v">
      <t c="3" si="227">
        <n x="225"/>
        <n x="267"/>
        <n x="209"/>
      </t>
    </mdx>
    <mdx n="0" f="v">
      <t c="3" si="227">
        <n x="225"/>
        <n x="266"/>
        <n x="209"/>
      </t>
    </mdx>
    <mdx n="0" f="v">
      <t c="3" si="227">
        <n x="225"/>
        <n x="264"/>
        <n x="209"/>
      </t>
    </mdx>
    <mdx n="0" f="v">
      <t c="3" si="227">
        <n x="225"/>
        <n x="263"/>
        <n x="209"/>
      </t>
    </mdx>
    <mdx n="0" f="v">
      <t c="3" si="227">
        <n x="225"/>
        <n x="262"/>
        <n x="209"/>
      </t>
    </mdx>
    <mdx n="0" f="v">
      <t c="3" si="227">
        <n x="225"/>
        <n x="261"/>
        <n x="209"/>
      </t>
    </mdx>
    <mdx n="0" f="v">
      <t c="3" si="227">
        <n x="225"/>
        <n x="260"/>
        <n x="209"/>
      </t>
    </mdx>
    <mdx n="0" f="v">
      <t c="3" si="227">
        <n x="225"/>
        <n x="259"/>
        <n x="209"/>
      </t>
    </mdx>
    <mdx n="0" f="v">
      <t c="3" si="227">
        <n x="225"/>
        <n x="258"/>
        <n x="209"/>
      </t>
    </mdx>
    <mdx n="0" f="v">
      <t c="3" si="227">
        <n x="225"/>
        <n x="257"/>
        <n x="209"/>
      </t>
    </mdx>
    <mdx n="0" f="v">
      <t c="3" si="227">
        <n x="225"/>
        <n x="256"/>
        <n x="209"/>
      </t>
    </mdx>
    <mdx n="0" f="v">
      <t c="3" si="227">
        <n x="225"/>
        <n x="373"/>
        <n x="209"/>
      </t>
    </mdx>
    <mdx n="0" f="v">
      <t c="3" si="227">
        <n x="225"/>
        <n x="374"/>
        <n x="209"/>
      </t>
    </mdx>
    <mdx n="0" f="v">
      <t c="3" si="227">
        <n x="225"/>
        <n x="375"/>
        <n x="209"/>
      </t>
    </mdx>
    <mdx n="0" f="v">
      <t c="3" si="227">
        <n x="225"/>
        <n x="281"/>
        <n x="209"/>
      </t>
    </mdx>
    <mdx n="0" f="v">
      <t c="3" si="227">
        <n x="225"/>
        <n x="376"/>
        <n x="209"/>
      </t>
    </mdx>
    <mdx n="0" f="v">
      <t c="3" si="227">
        <n x="225"/>
        <n x="377"/>
        <n x="209"/>
      </t>
    </mdx>
    <mdx n="0" f="v">
      <t c="3" si="227">
        <n x="225"/>
        <n x="280"/>
        <n x="209"/>
      </t>
    </mdx>
    <mdx n="0" f="v">
      <t c="3" si="227">
        <n x="225"/>
        <n x="311"/>
        <n x="209"/>
      </t>
    </mdx>
    <mdx n="0" f="v">
      <t c="3" si="227">
        <n x="225"/>
        <n x="378"/>
        <n x="209"/>
      </t>
    </mdx>
    <mdx n="0" f="v">
      <t c="3" si="227">
        <n x="225"/>
        <n x="379"/>
        <n x="209"/>
      </t>
    </mdx>
    <mdx n="0" f="v">
      <t c="3" si="227">
        <n x="225"/>
        <n x="380"/>
        <n x="209"/>
      </t>
    </mdx>
    <mdx n="0" f="v">
      <t c="3" si="227">
        <n x="225"/>
        <n x="381"/>
        <n x="209"/>
      </t>
    </mdx>
    <mdx n="0" f="v">
      <t c="3" si="227">
        <n x="225"/>
        <n x="382"/>
        <n x="209"/>
      </t>
    </mdx>
    <mdx n="0" f="v">
      <t c="3" si="227">
        <n x="225"/>
        <n x="304"/>
        <n x="209"/>
      </t>
    </mdx>
    <mdx n="0" f="v">
      <t c="3" si="227">
        <n x="225"/>
        <n x="254"/>
        <n x="209"/>
      </t>
    </mdx>
    <mdx n="0" f="v">
      <t c="3" si="227">
        <n x="225"/>
        <n x="283"/>
        <n x="209"/>
      </t>
    </mdx>
    <mdx n="0" f="v">
      <t c="3" si="227">
        <n x="225"/>
        <n x="547"/>
        <n x="209"/>
      </t>
    </mdx>
    <mdx n="0" f="v">
      <t c="3" si="227">
        <n x="225"/>
        <n x="362"/>
        <n x="209"/>
      </t>
    </mdx>
    <mdx n="0" f="v">
      <t c="3" si="227">
        <n x="225"/>
        <n x="363"/>
        <n x="209"/>
      </t>
    </mdx>
    <mdx n="0" f="v">
      <t c="3" si="227">
        <n x="225"/>
        <n x="364"/>
        <n x="209"/>
      </t>
    </mdx>
    <mdx n="0" f="v">
      <t c="3" si="227">
        <n x="225"/>
        <n x="548"/>
        <n x="209"/>
      </t>
    </mdx>
    <mdx n="0" f="v">
      <t c="3" si="227">
        <n x="225"/>
        <n x="365"/>
        <n x="209"/>
      </t>
    </mdx>
    <mdx n="0" f="v">
      <t c="3" si="227">
        <n x="225"/>
        <n x="366"/>
        <n x="209"/>
      </t>
    </mdx>
    <mdx n="0" f="v">
      <t c="3" si="227">
        <n x="225"/>
        <n x="367"/>
        <n x="209"/>
      </t>
    </mdx>
    <mdx n="0" f="v">
      <t c="3" si="227">
        <n x="225"/>
        <n x="368"/>
        <n x="209"/>
      </t>
    </mdx>
    <mdx n="0" f="v">
      <t c="3" si="227">
        <n x="225"/>
        <n x="369"/>
        <n x="209"/>
      </t>
    </mdx>
    <mdx n="0" f="v">
      <t c="3" si="227">
        <n x="225"/>
        <n x="307"/>
        <n x="209"/>
      </t>
    </mdx>
    <mdx n="0" f="v">
      <t c="3" si="227">
        <n x="225"/>
        <n x="370"/>
        <n x="209"/>
      </t>
    </mdx>
    <mdx n="0" f="v">
      <t c="3" si="227">
        <n x="225"/>
        <n x="371"/>
        <n x="209"/>
      </t>
    </mdx>
    <mdx n="0" f="v">
      <t c="3" si="227">
        <n x="225"/>
        <n x="372"/>
        <n x="209"/>
      </t>
    </mdx>
    <mdx n="0" f="v">
      <t c="3" si="227">
        <n x="225"/>
        <n x="404"/>
        <n x="209"/>
      </t>
    </mdx>
    <mdx n="0" f="v">
      <t c="3" si="227">
        <n x="225"/>
        <n x="393"/>
        <n x="209"/>
      </t>
    </mdx>
    <mdx n="0" f="v">
      <t c="3" si="227">
        <n x="225"/>
        <n x="394"/>
        <n x="209"/>
      </t>
    </mdx>
    <mdx n="0" f="v">
      <t c="3" si="227">
        <n x="225"/>
        <n x="395"/>
        <n x="209"/>
      </t>
    </mdx>
    <mdx n="0" f="v">
      <t c="3" si="227">
        <n x="225"/>
        <n x="278"/>
        <n x="209"/>
      </t>
    </mdx>
    <mdx n="0" f="v">
      <t c="3" si="227">
        <n x="225"/>
        <n x="396"/>
        <n x="209"/>
      </t>
    </mdx>
    <mdx n="0" f="v">
      <t c="3" si="227">
        <n x="225"/>
        <n x="397"/>
        <n x="209"/>
      </t>
    </mdx>
    <mdx n="0" f="v">
      <t c="3" si="227">
        <n x="225"/>
        <n x="398"/>
        <n x="209"/>
      </t>
    </mdx>
    <mdx n="0" f="v">
      <t c="3" si="227">
        <n x="225"/>
        <n x="392"/>
        <n x="209"/>
      </t>
    </mdx>
    <mdx n="0" f="v">
      <t c="3" si="227">
        <n x="225"/>
        <n x="383"/>
        <n x="209"/>
      </t>
    </mdx>
    <mdx n="0" f="v">
      <t c="3" si="227">
        <n x="225"/>
        <n x="384"/>
        <n x="209"/>
      </t>
    </mdx>
    <mdx n="0" f="v">
      <t c="3" si="227">
        <n x="225"/>
        <n x="385"/>
        <n x="209"/>
      </t>
    </mdx>
    <mdx n="0" f="v">
      <t c="3" si="227">
        <n x="225"/>
        <n x="386"/>
        <n x="209"/>
      </t>
    </mdx>
    <mdx n="0" f="v">
      <t c="3" si="227">
        <n x="225"/>
        <n x="387"/>
        <n x="209"/>
      </t>
    </mdx>
    <mdx n="0" f="v">
      <t c="3" si="227">
        <n x="225"/>
        <n x="388"/>
        <n x="209"/>
      </t>
    </mdx>
    <mdx n="0" f="v">
      <t c="3" si="227">
        <n x="225"/>
        <n x="389"/>
        <n x="209"/>
      </t>
    </mdx>
    <mdx n="0" f="v">
      <t c="3" si="227">
        <n x="225"/>
        <n x="390"/>
        <n x="209"/>
      </t>
    </mdx>
    <mdx n="0" f="v">
      <t c="3" si="227">
        <n x="225"/>
        <n x="405"/>
        <n x="209"/>
      </t>
    </mdx>
    <mdx n="0" f="v">
      <t c="3" si="227">
        <n x="225"/>
        <n x="406"/>
        <n x="209"/>
      </t>
    </mdx>
    <mdx n="0" f="v">
      <t c="3" si="227">
        <n x="225"/>
        <n x="407"/>
        <n x="209"/>
      </t>
    </mdx>
    <mdx n="0" f="v">
      <t c="3" si="227">
        <n x="225"/>
        <n x="408"/>
        <n x="209"/>
      </t>
    </mdx>
    <mdx n="0" f="v">
      <t c="3" si="227">
        <n x="225"/>
        <n x="409"/>
        <n x="209"/>
      </t>
    </mdx>
    <mdx n="0" f="v">
      <t c="3" si="227">
        <n x="225"/>
        <n x="410"/>
        <n x="209"/>
      </t>
    </mdx>
    <mdx n="0" f="v">
      <t c="3" si="227">
        <n x="225"/>
        <n x="418"/>
        <n x="209"/>
      </t>
    </mdx>
    <mdx n="0" f="v">
      <t c="3" si="227">
        <n x="225"/>
        <n x="391"/>
        <n x="209"/>
      </t>
    </mdx>
    <mdx n="0" f="v">
      <t c="3" si="227">
        <n x="225"/>
        <n x="399"/>
        <n x="209"/>
      </t>
    </mdx>
    <mdx n="0" f="v">
      <t c="3" si="227">
        <n x="225"/>
        <n x="400"/>
        <n x="209"/>
      </t>
    </mdx>
    <mdx n="0" f="v">
      <t c="3" si="227">
        <n x="225"/>
        <n x="401"/>
        <n x="209"/>
      </t>
    </mdx>
    <mdx n="0" f="v">
      <t c="3" si="227">
        <n x="225"/>
        <n x="402"/>
        <n x="209"/>
      </t>
    </mdx>
    <mdx n="0" f="v">
      <t c="3" si="227">
        <n x="225"/>
        <n x="277"/>
        <n x="209"/>
      </t>
    </mdx>
    <mdx n="0" f="v">
      <t c="3" si="227">
        <n x="225"/>
        <n x="417"/>
        <n x="209"/>
      </t>
    </mdx>
    <mdx n="0" f="v">
      <t c="3" si="227">
        <n x="225"/>
        <n x="419"/>
        <n x="209"/>
      </t>
    </mdx>
    <mdx n="0" f="v">
      <t c="3" si="227">
        <n x="225"/>
        <n x="420"/>
        <n x="209"/>
      </t>
    </mdx>
    <mdx n="0" f="v">
      <t c="3" si="227">
        <n x="225"/>
        <n x="301"/>
        <n x="209"/>
      </t>
    </mdx>
    <mdx n="0" f="v">
      <t c="3" si="227">
        <n x="225"/>
        <n x="299"/>
        <n x="209"/>
      </t>
    </mdx>
    <mdx n="0" f="v">
      <t c="3" si="227">
        <n x="225"/>
        <n x="297"/>
        <n x="209"/>
      </t>
    </mdx>
    <mdx n="0" f="v">
      <t c="3" si="227">
        <n x="225"/>
        <n x="421"/>
        <n x="209"/>
      </t>
    </mdx>
    <mdx n="0" f="v">
      <t c="3" si="227">
        <n x="225"/>
        <n x="411"/>
        <n x="209"/>
      </t>
    </mdx>
    <mdx n="0" f="v">
      <t c="3" si="227">
        <n x="225"/>
        <n x="403"/>
        <n x="209"/>
      </t>
    </mdx>
    <mdx n="0" f="v">
      <t c="3" si="227">
        <n x="225"/>
        <n x="412"/>
        <n x="209"/>
      </t>
    </mdx>
    <mdx n="0" f="v">
      <t c="3" si="227">
        <n x="225"/>
        <n x="413"/>
        <n x="209"/>
      </t>
    </mdx>
    <mdx n="0" f="v">
      <t c="3" si="227">
        <n x="225"/>
        <n x="414"/>
        <n x="209"/>
      </t>
    </mdx>
    <mdx n="0" f="v">
      <t c="3" si="227">
        <n x="225"/>
        <n x="415"/>
        <n x="209"/>
      </t>
    </mdx>
    <mdx n="0" f="v">
      <t c="3" si="227">
        <n x="225"/>
        <n x="416"/>
        <n x="209"/>
      </t>
    </mdx>
    <mdx n="0" f="v">
      <t c="3" si="227">
        <n x="225"/>
        <n x="427"/>
        <n x="209"/>
      </t>
    </mdx>
    <mdx n="0" f="v">
      <t c="3" si="227">
        <n x="225"/>
        <n x="329"/>
        <n x="209"/>
      </t>
    </mdx>
    <mdx n="0" f="v">
      <t c="3" si="227">
        <n x="225"/>
        <n x="428"/>
        <n x="209"/>
      </t>
    </mdx>
    <mdx n="0" f="v">
      <t c="3" si="227">
        <n x="225"/>
        <n x="328"/>
        <n x="209"/>
      </t>
    </mdx>
    <mdx n="0" f="v">
      <t c="3" si="227">
        <n x="225"/>
        <n x="429"/>
        <n x="209"/>
      </t>
    </mdx>
    <mdx n="0" f="v">
      <t c="3" si="227">
        <n x="225"/>
        <n x="430"/>
        <n x="209"/>
      </t>
    </mdx>
    <mdx n="0" f="v">
      <t c="3" si="227">
        <n x="225"/>
        <n x="431"/>
        <n x="209"/>
      </t>
    </mdx>
    <mdx n="0" f="v">
      <t c="3" si="227">
        <n x="225"/>
        <n x="432"/>
        <n x="209"/>
      </t>
    </mdx>
    <mdx n="0" f="v">
      <t c="3" si="227">
        <n x="225"/>
        <n x="422"/>
        <n x="209"/>
      </t>
    </mdx>
    <mdx n="0" f="v">
      <t c="3" si="227">
        <n x="225"/>
        <n x="423"/>
        <n x="209"/>
      </t>
    </mdx>
    <mdx n="0" f="v">
      <t c="3" si="227">
        <n x="225"/>
        <n x="424"/>
        <n x="209"/>
      </t>
    </mdx>
    <mdx n="0" f="v">
      <t c="3" si="227">
        <n x="225"/>
        <n x="425"/>
        <n x="209"/>
      </t>
    </mdx>
    <mdx n="0" f="v">
      <t c="3" si="227">
        <n x="225"/>
        <n x="348"/>
        <n x="209"/>
      </t>
    </mdx>
    <mdx n="0" f="v">
      <t c="3" si="227">
        <n x="225"/>
        <n x="327"/>
        <n x="209"/>
      </t>
    </mdx>
    <mdx n="0" f="v">
      <t c="3" si="227">
        <n x="225"/>
        <n x="426"/>
        <n x="209"/>
      </t>
    </mdx>
    <mdx n="0" f="v">
      <t c="3" si="227">
        <n x="225"/>
        <n x="433"/>
        <n x="209"/>
      </t>
    </mdx>
    <mdx n="0" f="v">
      <t c="3" si="227">
        <n x="225"/>
        <n x="442"/>
        <n x="209"/>
      </t>
    </mdx>
    <mdx n="0" f="v">
      <t c="3" si="227">
        <n x="225"/>
        <n x="443"/>
        <n x="209"/>
      </t>
    </mdx>
    <mdx n="0" f="v">
      <t c="3" si="227">
        <n x="225"/>
        <n x="444"/>
        <n x="209"/>
      </t>
    </mdx>
    <mdx n="0" f="v">
      <t c="3" si="227">
        <n x="225"/>
        <n x="445"/>
        <n x="209"/>
      </t>
    </mdx>
    <mdx n="0" f="v">
      <t c="3" si="227">
        <n x="225"/>
        <n x="446"/>
        <n x="209"/>
      </t>
    </mdx>
    <mdx n="0" f="v">
      <t c="3" si="227">
        <n x="225"/>
        <n x="434"/>
        <n x="209"/>
      </t>
    </mdx>
    <mdx n="0" f="v">
      <t c="3" si="227">
        <n x="225"/>
        <n x="455"/>
        <n x="209"/>
      </t>
    </mdx>
    <mdx n="0" f="v">
      <t c="3" si="227">
        <n x="225"/>
        <n x="456"/>
        <n x="209"/>
      </t>
    </mdx>
    <mdx n="0" f="v">
      <t c="3" si="227">
        <n x="225"/>
        <n x="326"/>
        <n x="209"/>
      </t>
    </mdx>
    <mdx n="0" f="v">
      <t c="3" si="227">
        <n x="225"/>
        <n x="435"/>
        <n x="209"/>
      </t>
    </mdx>
    <mdx n="0" f="v">
      <t c="3" si="227">
        <n x="225"/>
        <n x="436"/>
        <n x="209"/>
      </t>
    </mdx>
    <mdx n="0" f="v">
      <t c="3" si="227">
        <n x="225"/>
        <n x="437"/>
        <n x="209"/>
      </t>
    </mdx>
    <mdx n="0" f="v">
      <t c="3" si="227">
        <n x="225"/>
        <n x="294"/>
        <n x="209"/>
      </t>
    </mdx>
    <mdx n="0" f="v">
      <t c="3" si="227">
        <n x="225"/>
        <n x="293"/>
        <n x="209"/>
      </t>
    </mdx>
    <mdx n="0" f="v">
      <t c="3" si="227">
        <n x="225"/>
        <n x="452"/>
        <n x="209"/>
      </t>
    </mdx>
    <mdx n="0" f="v">
      <t c="3" si="227">
        <n x="225"/>
        <n x="464"/>
        <n x="209"/>
      </t>
    </mdx>
    <mdx n="0" f="v">
      <t c="3" si="227">
        <n x="225"/>
        <n x="276"/>
        <n x="209"/>
      </t>
    </mdx>
    <mdx n="0" f="v">
      <t c="3" si="227">
        <n x="225"/>
        <n x="453"/>
        <n x="209"/>
      </t>
    </mdx>
    <mdx n="0" f="v">
      <t c="3" si="227">
        <n x="225"/>
        <n x="454"/>
        <n x="209"/>
      </t>
    </mdx>
    <mdx n="0" f="v">
      <t c="3" si="227">
        <n x="225"/>
        <n x="465"/>
        <n x="209"/>
      </t>
    </mdx>
    <mdx n="0" f="v">
      <t c="3" si="227">
        <n x="225"/>
        <n x="459"/>
        <n x="209"/>
      </t>
    </mdx>
    <mdx n="0" f="v">
      <t c="3" si="227">
        <n x="225"/>
        <n x="461"/>
        <n x="209"/>
      </t>
    </mdx>
    <mdx n="0" f="v">
      <t c="3" si="227">
        <n x="225"/>
        <n x="466"/>
        <n x="209"/>
      </t>
    </mdx>
    <mdx n="0" f="v">
      <t c="3" si="227">
        <n x="225"/>
        <n x="467"/>
        <n x="209"/>
      </t>
    </mdx>
    <mdx n="0" f="v">
      <t c="3" si="227">
        <n x="225"/>
        <n x="438"/>
        <n x="209"/>
      </t>
    </mdx>
    <mdx n="0" f="v">
      <t c="3" si="227">
        <n x="225"/>
        <n x="350"/>
        <n x="209"/>
      </t>
    </mdx>
    <mdx n="0" f="v">
      <t c="3" si="227">
        <n x="225"/>
        <n x="439"/>
        <n x="209"/>
      </t>
    </mdx>
    <mdx n="0" f="v">
      <t c="3" si="227">
        <n x="225"/>
        <n x="440"/>
        <n x="209"/>
      </t>
    </mdx>
    <mdx n="0" f="v">
      <t c="3" si="227">
        <n x="225"/>
        <n x="441"/>
        <n x="209"/>
      </t>
    </mdx>
    <mdx n="0" f="v">
      <t c="3" si="227">
        <n x="225"/>
        <n x="447"/>
        <n x="209"/>
      </t>
    </mdx>
    <mdx n="0" f="v">
      <t c="3" si="227">
        <n x="225"/>
        <n x="346"/>
        <n x="209"/>
      </t>
    </mdx>
    <mdx n="0" f="v">
      <t c="3" si="227">
        <n x="225"/>
        <n x="462"/>
        <n x="209"/>
      </t>
    </mdx>
    <mdx n="0" f="v">
      <t c="3" si="227">
        <n x="225"/>
        <n x="463"/>
        <n x="209"/>
      </t>
    </mdx>
    <mdx n="0" f="v">
      <t c="3" si="227">
        <n x="225"/>
        <n x="473"/>
        <n x="209"/>
      </t>
    </mdx>
    <mdx n="0" f="v">
      <t c="3" si="227">
        <n x="225"/>
        <n x="448"/>
        <n x="209"/>
      </t>
    </mdx>
    <mdx n="0" f="v">
      <t c="3" si="227">
        <n x="225"/>
        <n x="449"/>
        <n x="209"/>
      </t>
    </mdx>
    <mdx n="0" f="v">
      <t c="3" si="227">
        <n x="225"/>
        <n x="450"/>
        <n x="209"/>
      </t>
    </mdx>
    <mdx n="0" f="v">
      <t c="3" si="227">
        <n x="225"/>
        <n x="451"/>
        <n x="209"/>
      </t>
    </mdx>
    <mdx n="0" f="v">
      <t c="3" si="227">
        <n x="225"/>
        <n x="457"/>
        <n x="209"/>
      </t>
    </mdx>
    <mdx n="0" f="v">
      <t c="3" si="227">
        <n x="225"/>
        <n x="458"/>
        <n x="209"/>
      </t>
    </mdx>
    <mdx n="0" f="v">
      <t c="3" si="227">
        <n x="225"/>
        <n x="474"/>
        <n x="209"/>
      </t>
    </mdx>
    <mdx n="0" f="v">
      <t c="3" si="227">
        <n x="225"/>
        <n x="475"/>
        <n x="209"/>
      </t>
    </mdx>
    <mdx n="0" f="v">
      <t c="3" si="227">
        <n x="225"/>
        <n x="476"/>
        <n x="209"/>
      </t>
    </mdx>
    <mdx n="0" f="v">
      <t c="3" si="227">
        <n x="225"/>
        <n x="471"/>
        <n x="209"/>
      </t>
    </mdx>
    <mdx n="0" f="v">
      <t c="3" si="227">
        <n x="225"/>
        <n x="477"/>
        <n x="209"/>
      </t>
    </mdx>
    <mdx n="0" f="v">
      <t c="3" si="227">
        <n x="225"/>
        <n x="460"/>
        <n x="209"/>
      </t>
    </mdx>
    <mdx n="0" f="v">
      <t c="3" si="227">
        <n x="225"/>
        <n x="468"/>
        <n x="209"/>
      </t>
    </mdx>
    <mdx n="0" f="v">
      <t c="3" si="227">
        <n x="225"/>
        <n x="469"/>
        <n x="209"/>
      </t>
    </mdx>
    <mdx n="0" f="v">
      <t c="3" si="227">
        <n x="225"/>
        <n x="470"/>
        <n x="209"/>
      </t>
    </mdx>
    <mdx n="0" f="v">
      <t c="3" si="227">
        <n x="225"/>
        <n x="472"/>
        <n x="209"/>
      </t>
    </mdx>
    <mdx n="0" f="v">
      <t c="3" si="227">
        <n x="225"/>
        <n x="483"/>
        <n x="209"/>
      </t>
    </mdx>
    <mdx n="0" f="v">
      <t c="3" si="227">
        <n x="225"/>
        <n x="480"/>
        <n x="209"/>
      </t>
    </mdx>
    <mdx n="0" f="v">
      <t c="3" si="227">
        <n x="225"/>
        <n x="481"/>
        <n x="209"/>
      </t>
    </mdx>
    <mdx n="0" f="v">
      <t c="3" si="227">
        <n x="225"/>
        <n x="478"/>
        <n x="209"/>
      </t>
    </mdx>
    <mdx n="0" f="v">
      <t c="3" si="227">
        <n x="225"/>
        <n x="479"/>
        <n x="209"/>
      </t>
    </mdx>
    <mdx n="0" f="v">
      <t c="3" si="227">
        <n x="225"/>
        <n x="490"/>
        <n x="209"/>
      </t>
    </mdx>
    <mdx n="0" f="v">
      <t c="3" si="227">
        <n x="225"/>
        <n x="487"/>
        <n x="209"/>
      </t>
    </mdx>
    <mdx n="0" f="v">
      <t c="3" si="227">
        <n x="225"/>
        <n x="488"/>
        <n x="209"/>
      </t>
    </mdx>
    <mdx n="0" f="v">
      <t c="3" si="227">
        <n x="225"/>
        <n x="489"/>
        <n x="209"/>
      </t>
    </mdx>
    <mdx n="0" f="v">
      <t c="3" si="227">
        <n x="225"/>
        <n x="491"/>
        <n x="209"/>
      </t>
    </mdx>
    <mdx n="0" f="v">
      <t c="3" si="227">
        <n x="225"/>
        <n x="484"/>
        <n x="209"/>
      </t>
    </mdx>
    <mdx n="0" f="v">
      <t c="3" si="227">
        <n x="225"/>
        <n x="485"/>
        <n x="209"/>
      </t>
    </mdx>
    <mdx n="0" f="v">
      <t c="3" si="227">
        <n x="225"/>
        <n x="486"/>
        <n x="209"/>
      </t>
    </mdx>
    <mdx n="0" f="v">
      <t c="3" si="227">
        <n x="225"/>
        <n x="482"/>
        <n x="209"/>
      </t>
    </mdx>
    <mdx n="0" f="v">
      <t c="3" si="227">
        <n x="225"/>
        <n x="495"/>
        <n x="209"/>
      </t>
    </mdx>
    <mdx n="0" f="v">
      <t c="3" si="227">
        <n x="225"/>
        <n x="496"/>
        <n x="209"/>
      </t>
    </mdx>
    <mdx n="0" f="v">
      <t c="3" si="227">
        <n x="225"/>
        <n x="500"/>
        <n x="209"/>
      </t>
    </mdx>
    <mdx n="0" f="v">
      <t c="3" si="227">
        <n x="225"/>
        <n x="492"/>
        <n x="209"/>
      </t>
    </mdx>
    <mdx n="0" f="v">
      <t c="3" si="227">
        <n x="225"/>
        <n x="493"/>
        <n x="209"/>
      </t>
    </mdx>
    <mdx n="0" f="v">
      <t c="3" si="227">
        <n x="225"/>
        <n x="501"/>
        <n x="209"/>
      </t>
    </mdx>
    <mdx n="0" f="v">
      <t c="3" si="227">
        <n x="225"/>
        <n x="502"/>
        <n x="209"/>
      </t>
    </mdx>
    <mdx n="0" f="v">
      <t c="3" si="227">
        <n x="225"/>
        <n x="503"/>
        <n x="209"/>
      </t>
    </mdx>
    <mdx n="0" f="v">
      <t c="3" si="227">
        <n x="225"/>
        <n x="494"/>
        <n x="209"/>
      </t>
    </mdx>
    <mdx n="0" f="v">
      <t c="3" si="227">
        <n x="225"/>
        <n x="497"/>
        <n x="209"/>
      </t>
    </mdx>
    <mdx n="0" f="v">
      <t c="3" si="227">
        <n x="225"/>
        <n x="498"/>
        <n x="209"/>
      </t>
    </mdx>
    <mdx n="0" f="v">
      <t c="3" si="227">
        <n x="225"/>
        <n x="499"/>
        <n x="209"/>
      </t>
    </mdx>
    <mdx n="0" f="v">
      <t c="3" si="227">
        <n x="225"/>
        <n x="508"/>
        <n x="209"/>
      </t>
    </mdx>
    <mdx n="0" f="v">
      <t c="3" si="227">
        <n x="225"/>
        <n x="509"/>
        <n x="209"/>
      </t>
    </mdx>
    <mdx n="0" f="v">
      <t c="3" si="227">
        <n x="225"/>
        <n x="513"/>
        <n x="209"/>
      </t>
    </mdx>
    <mdx n="0" f="v">
      <t c="3" si="227">
        <n x="225"/>
        <n x="507"/>
        <n x="209"/>
      </t>
    </mdx>
    <mdx n="0" f="v">
      <t c="3" si="227">
        <n x="225"/>
        <n x="504"/>
        <n x="209"/>
      </t>
    </mdx>
    <mdx n="0" f="v">
      <t c="3" si="227">
        <n x="225"/>
        <n x="505"/>
        <n x="209"/>
      </t>
    </mdx>
    <mdx n="0" f="v">
      <t c="3" si="227">
        <n x="225"/>
        <n x="506"/>
        <n x="209"/>
      </t>
    </mdx>
    <mdx n="0" f="v">
      <t c="3" si="227">
        <n x="225"/>
        <n x="514"/>
        <n x="209"/>
      </t>
    </mdx>
    <mdx n="0" f="v">
      <t c="3" si="227">
        <n x="225"/>
        <n x="515"/>
        <n x="209"/>
      </t>
    </mdx>
    <mdx n="0" f="v">
      <t c="3" si="227">
        <n x="225"/>
        <n x="510"/>
        <n x="209"/>
      </t>
    </mdx>
    <mdx n="0" f="v">
      <t c="3" si="227">
        <n x="225"/>
        <n x="511"/>
        <n x="209"/>
      </t>
    </mdx>
    <mdx n="0" f="v">
      <t c="3" si="227">
        <n x="225"/>
        <n x="512"/>
        <n x="209"/>
      </t>
    </mdx>
    <mdx n="0" f="v">
      <t c="3" si="227">
        <n x="225"/>
        <n x="516"/>
        <n x="209"/>
      </t>
    </mdx>
    <mdx n="0" f="v">
      <t c="3" si="227">
        <n x="225"/>
        <n x="519"/>
        <n x="209"/>
      </t>
    </mdx>
    <mdx n="0" f="v">
      <t c="3" si="227">
        <n x="225"/>
        <n x="520"/>
        <n x="209"/>
      </t>
    </mdx>
    <mdx n="0" f="v">
      <t c="3" si="227">
        <n x="225"/>
        <n x="521"/>
        <n x="209"/>
      </t>
    </mdx>
    <mdx n="0" f="v">
      <t c="3" si="227">
        <n x="225"/>
        <n x="517"/>
        <n x="209"/>
      </t>
    </mdx>
    <mdx n="0" f="v">
      <t c="3" si="227">
        <n x="225"/>
        <n x="518"/>
        <n x="209"/>
      </t>
    </mdx>
    <mdx n="0" f="v">
      <t c="3" si="227">
        <n x="225"/>
        <n x="522"/>
        <n x="209"/>
      </t>
    </mdx>
    <mdx n="0" f="v">
      <t c="3" si="227">
        <n x="225"/>
        <n x="529"/>
        <n x="209"/>
      </t>
    </mdx>
    <mdx n="0" f="v">
      <t c="3" si="227">
        <n x="225"/>
        <n x="525"/>
        <n x="209"/>
      </t>
    </mdx>
    <mdx n="0" f="v">
      <t c="3" si="227">
        <n x="225"/>
        <n x="526"/>
        <n x="209"/>
      </t>
    </mdx>
    <mdx n="0" f="v">
      <t c="3" si="227">
        <n x="225"/>
        <n x="523"/>
        <n x="209"/>
      </t>
    </mdx>
    <mdx n="0" f="v">
      <t c="3" si="227">
        <n x="225"/>
        <n x="528"/>
        <n x="209"/>
      </t>
    </mdx>
    <mdx n="0" f="v">
      <t c="3" si="227">
        <n x="225"/>
        <n x="531"/>
        <n x="209"/>
      </t>
    </mdx>
    <mdx n="0" f="v">
      <t c="3" si="227">
        <n x="225"/>
        <n x="524"/>
        <n x="209"/>
      </t>
    </mdx>
    <mdx n="0" f="v">
      <t c="3" si="227">
        <n x="225"/>
        <n x="527"/>
        <n x="209"/>
      </t>
    </mdx>
    <mdx n="0" f="v">
      <t c="3" si="227">
        <n x="225"/>
        <n x="532"/>
        <n x="209"/>
      </t>
    </mdx>
    <mdx n="0" f="v">
      <t c="3" si="227">
        <n x="225"/>
        <n x="530"/>
        <n x="209"/>
      </t>
    </mdx>
    <mdx n="0" f="v">
      <t c="3" si="227">
        <n x="225"/>
        <n x="533"/>
        <n x="209"/>
      </t>
    </mdx>
    <mdx n="0" f="v">
      <t c="3" si="227">
        <n x="225"/>
        <n x="536"/>
        <n x="209"/>
      </t>
    </mdx>
    <mdx n="0" f="v">
      <t c="3" si="227">
        <n x="225"/>
        <n x="537"/>
        <n x="209"/>
      </t>
    </mdx>
    <mdx n="0" f="v">
      <t c="3" si="227">
        <n x="225"/>
        <n x="534"/>
        <n x="209"/>
      </t>
    </mdx>
    <mdx n="0" f="v">
      <t c="3" si="227">
        <n x="225"/>
        <n x="535"/>
        <n x="209"/>
      </t>
    </mdx>
    <mdx n="0" f="v">
      <t c="3" si="227">
        <n x="225"/>
        <n x="539"/>
        <n x="209"/>
      </t>
    </mdx>
    <mdx n="0" f="v">
      <t c="3" si="227">
        <n x="225"/>
        <n x="540"/>
        <n x="209"/>
      </t>
    </mdx>
    <mdx n="0" f="v">
      <t c="3" si="227">
        <n x="225"/>
        <n x="538"/>
        <n x="209"/>
      </t>
    </mdx>
    <mdx n="0" f="v">
      <t c="3" si="227">
        <n x="225"/>
        <n x="543"/>
        <n x="209"/>
      </t>
    </mdx>
    <mdx n="0" f="v">
      <t c="3" si="227">
        <n x="225"/>
        <n x="541"/>
        <n x="209"/>
      </t>
    </mdx>
    <mdx n="0" f="v">
      <t c="3" si="227">
        <n x="225"/>
        <n x="545"/>
        <n x="209"/>
      </t>
    </mdx>
    <mdx n="0" f="v">
      <t c="3" si="227">
        <n x="225"/>
        <n x="542"/>
        <n x="209"/>
      </t>
    </mdx>
    <mdx n="0" f="v">
      <t c="3" si="227">
        <n x="225"/>
        <n x="544"/>
        <n x="209"/>
      </t>
    </mdx>
    <mdx n="0" f="v">
      <t c="3" si="227">
        <n x="225"/>
        <n x="546"/>
        <n x="209"/>
      </t>
    </mdx>
    <mdx n="0" f="v">
      <t c="3" si="227">
        <n x="225"/>
        <n x="273"/>
        <n x="210"/>
      </t>
    </mdx>
    <mdx n="0" f="v">
      <t c="3" si="227">
        <n x="225"/>
        <n x="271"/>
        <n x="210"/>
      </t>
    </mdx>
    <mdx n="0" f="v">
      <t c="3" si="227">
        <n x="225"/>
        <n x="270"/>
        <n x="210"/>
      </t>
    </mdx>
    <mdx n="0" f="v">
      <t c="3" si="227">
        <n x="225"/>
        <n x="268"/>
        <n x="210"/>
      </t>
    </mdx>
    <mdx n="0" f="v">
      <t c="3" si="227">
        <n x="225"/>
        <n x="355"/>
        <n x="210"/>
      </t>
    </mdx>
    <mdx n="0" f="v">
      <t c="3" si="227">
        <n x="225"/>
        <n x="356"/>
        <n x="210"/>
      </t>
    </mdx>
    <mdx n="0" f="v">
      <t c="3" si="227">
        <n x="225"/>
        <n x="357"/>
        <n x="210"/>
      </t>
    </mdx>
    <mdx n="0" f="v">
      <t c="3" si="227">
        <n x="225"/>
        <n x="358"/>
        <n x="210"/>
      </t>
    </mdx>
    <mdx n="0" f="v">
      <t c="3" si="227">
        <n x="225"/>
        <n x="359"/>
        <n x="210"/>
      </t>
    </mdx>
    <mdx n="0" f="v">
      <t c="3" si="227">
        <n x="225"/>
        <n x="360"/>
        <n x="210"/>
      </t>
    </mdx>
    <mdx n="0" f="v">
      <t c="3" si="227">
        <n x="225"/>
        <n x="361"/>
        <n x="210"/>
      </t>
    </mdx>
    <mdx n="0" f="v">
      <t c="3" si="227">
        <n x="225"/>
        <n x="255"/>
        <n x="210"/>
      </t>
    </mdx>
    <mdx n="0" f="v">
      <t c="3" si="227">
        <n x="225"/>
        <n x="267"/>
        <n x="210"/>
      </t>
    </mdx>
    <mdx n="0" f="v">
      <t c="3" si="227">
        <n x="225"/>
        <n x="266"/>
        <n x="210"/>
      </t>
    </mdx>
    <mdx n="0" f="v">
      <t c="3" si="227">
        <n x="225"/>
        <n x="263"/>
        <n x="210"/>
      </t>
    </mdx>
    <mdx n="0" f="v">
      <t c="3" si="227">
        <n x="225"/>
        <n x="262"/>
        <n x="210"/>
      </t>
    </mdx>
    <mdx n="0" f="v">
      <t c="3" si="227">
        <n x="225"/>
        <n x="261"/>
        <n x="210"/>
      </t>
    </mdx>
    <mdx n="0" f="v">
      <t c="3" si="227">
        <n x="225"/>
        <n x="260"/>
        <n x="210"/>
      </t>
    </mdx>
    <mdx n="0" f="v">
      <t c="3" si="227">
        <n x="225"/>
        <n x="259"/>
        <n x="210"/>
      </t>
    </mdx>
    <mdx n="0" f="v">
      <t c="3" si="227">
        <n x="225"/>
        <n x="257"/>
        <n x="210"/>
      </t>
    </mdx>
    <mdx n="0" f="v">
      <t c="3" si="227">
        <n x="225"/>
        <n x="256"/>
        <n x="210"/>
      </t>
    </mdx>
    <mdx n="0" f="v">
      <t c="3" si="227">
        <n x="225"/>
        <n x="373"/>
        <n x="210"/>
      </t>
    </mdx>
    <mdx n="0" f="v">
      <t c="3" si="227">
        <n x="225"/>
        <n x="374"/>
        <n x="210"/>
      </t>
    </mdx>
    <mdx n="0" f="v">
      <t c="3" si="227">
        <n x="225"/>
        <n x="375"/>
        <n x="210"/>
      </t>
    </mdx>
    <mdx n="0" f="v">
      <t c="3" si="227">
        <n x="225"/>
        <n x="376"/>
        <n x="210"/>
      </t>
    </mdx>
    <mdx n="0" f="v">
      <t c="3" si="227">
        <n x="225"/>
        <n x="377"/>
        <n x="210"/>
      </t>
    </mdx>
    <mdx n="0" f="v">
      <t c="3" si="227">
        <n x="225"/>
        <n x="378"/>
        <n x="210"/>
      </t>
    </mdx>
    <mdx n="0" f="v">
      <t c="3" si="227">
        <n x="225"/>
        <n x="379"/>
        <n x="210"/>
      </t>
    </mdx>
    <mdx n="0" f="v">
      <t c="3" si="227">
        <n x="225"/>
        <n x="380"/>
        <n x="210"/>
      </t>
    </mdx>
    <mdx n="0" f="v">
      <t c="3" si="227">
        <n x="225"/>
        <n x="381"/>
        <n x="210"/>
      </t>
    </mdx>
    <mdx n="0" f="v">
      <t c="3" si="227">
        <n x="225"/>
        <n x="382"/>
        <n x="210"/>
      </t>
    </mdx>
    <mdx n="0" f="v">
      <t c="3" si="227">
        <n x="225"/>
        <n x="254"/>
        <n x="210"/>
      </t>
    </mdx>
    <mdx n="0" f="v">
      <t c="3" si="227">
        <n x="225"/>
        <n x="283"/>
        <n x="210"/>
      </t>
    </mdx>
    <mdx n="0" f="v">
      <t c="3" si="227">
        <n x="225"/>
        <n x="362"/>
        <n x="210"/>
      </t>
    </mdx>
    <mdx n="0" f="v">
      <t c="3" si="227">
        <n x="225"/>
        <n x="363"/>
        <n x="210"/>
      </t>
    </mdx>
    <mdx n="0" f="v">
      <t c="3" si="227">
        <n x="225"/>
        <n x="364"/>
        <n x="210"/>
      </t>
    </mdx>
    <mdx n="0" f="v">
      <t c="3" si="227">
        <n x="225"/>
        <n x="365"/>
        <n x="210"/>
      </t>
    </mdx>
    <mdx n="0" f="v">
      <t c="3" si="227">
        <n x="225"/>
        <n x="366"/>
        <n x="210"/>
      </t>
    </mdx>
    <mdx n="0" f="v">
      <t c="3" si="227">
        <n x="225"/>
        <n x="367"/>
        <n x="210"/>
      </t>
    </mdx>
    <mdx n="0" f="v">
      <t c="3" si="227">
        <n x="225"/>
        <n x="368"/>
        <n x="210"/>
      </t>
    </mdx>
    <mdx n="0" f="v">
      <t c="3" si="227">
        <n x="225"/>
        <n x="369"/>
        <n x="210"/>
      </t>
    </mdx>
    <mdx n="0" f="v">
      <t c="3" si="227">
        <n x="225"/>
        <n x="307"/>
        <n x="210"/>
      </t>
    </mdx>
    <mdx n="0" f="v">
      <t c="3" si="227">
        <n x="225"/>
        <n x="370"/>
        <n x="210"/>
      </t>
    </mdx>
    <mdx n="0" f="v">
      <t c="3" si="227">
        <n x="225"/>
        <n x="371"/>
        <n x="210"/>
      </t>
    </mdx>
    <mdx n="0" f="v">
      <t c="3" si="227">
        <n x="225"/>
        <n x="372"/>
        <n x="210"/>
      </t>
    </mdx>
    <mdx n="0" f="v">
      <t c="3" si="227">
        <n x="225"/>
        <n x="393"/>
        <n x="210"/>
      </t>
    </mdx>
    <mdx n="0" f="v">
      <t c="3" si="227">
        <n x="225"/>
        <n x="394"/>
        <n x="210"/>
      </t>
    </mdx>
    <mdx n="0" f="v">
      <t c="3" si="227">
        <n x="225"/>
        <n x="395"/>
        <n x="210"/>
      </t>
    </mdx>
    <mdx n="0" f="v">
      <t c="3" si="227">
        <n x="225"/>
        <n x="278"/>
        <n x="210"/>
      </t>
    </mdx>
    <mdx n="0" f="v">
      <t c="3" si="227">
        <n x="225"/>
        <n x="396"/>
        <n x="210"/>
      </t>
    </mdx>
    <mdx n="0" f="v">
      <t c="3" si="227">
        <n x="225"/>
        <n x="397"/>
        <n x="210"/>
      </t>
    </mdx>
    <mdx n="0" f="v">
      <t c="3" si="227">
        <n x="225"/>
        <n x="398"/>
        <n x="210"/>
      </t>
    </mdx>
    <mdx n="0" f="v">
      <t c="3" si="227">
        <n x="225"/>
        <n x="392"/>
        <n x="210"/>
      </t>
    </mdx>
    <mdx n="0" f="v">
      <t c="3" si="227">
        <n x="225"/>
        <n x="404"/>
        <n x="210"/>
      </t>
    </mdx>
    <mdx n="0" f="v">
      <t c="3" si="227">
        <n x="225"/>
        <n x="383"/>
        <n x="210"/>
      </t>
    </mdx>
    <mdx n="0" f="v">
      <t c="3" si="227">
        <n x="225"/>
        <n x="384"/>
        <n x="210"/>
      </t>
    </mdx>
    <mdx n="0" f="v">
      <t c="3" si="227">
        <n x="225"/>
        <n x="385"/>
        <n x="210"/>
      </t>
    </mdx>
    <mdx n="0" f="v">
      <t c="3" si="227">
        <n x="225"/>
        <n x="386"/>
        <n x="210"/>
      </t>
    </mdx>
    <mdx n="0" f="v">
      <t c="3" si="227">
        <n x="225"/>
        <n x="387"/>
        <n x="210"/>
      </t>
    </mdx>
    <mdx n="0" f="v">
      <t c="3" si="227">
        <n x="225"/>
        <n x="388"/>
        <n x="210"/>
      </t>
    </mdx>
    <mdx n="0" f="v">
      <t c="3" si="227">
        <n x="225"/>
        <n x="389"/>
        <n x="210"/>
      </t>
    </mdx>
    <mdx n="0" f="v">
      <t c="3" si="227">
        <n x="225"/>
        <n x="390"/>
        <n x="210"/>
      </t>
    </mdx>
    <mdx n="0" f="v">
      <t c="3" si="227">
        <n x="225"/>
        <n x="405"/>
        <n x="210"/>
      </t>
    </mdx>
    <mdx n="0" f="v">
      <t c="3" si="227">
        <n x="225"/>
        <n x="406"/>
        <n x="210"/>
      </t>
    </mdx>
    <mdx n="0" f="v">
      <t c="3" si="227">
        <n x="225"/>
        <n x="407"/>
        <n x="210"/>
      </t>
    </mdx>
    <mdx n="0" f="v">
      <t c="3" si="227">
        <n x="225"/>
        <n x="408"/>
        <n x="210"/>
      </t>
    </mdx>
    <mdx n="0" f="v">
      <t c="3" si="227">
        <n x="225"/>
        <n x="409"/>
        <n x="210"/>
      </t>
    </mdx>
    <mdx n="0" f="v">
      <t c="3" si="227">
        <n x="225"/>
        <n x="410"/>
        <n x="210"/>
      </t>
    </mdx>
    <mdx n="0" f="v">
      <t c="3" si="227">
        <n x="225"/>
        <n x="419"/>
        <n x="210"/>
      </t>
    </mdx>
    <mdx n="0" f="v">
      <t c="3" si="227">
        <n x="225"/>
        <n x="391"/>
        <n x="210"/>
      </t>
    </mdx>
    <mdx n="0" f="v">
      <t c="3" si="227">
        <n x="225"/>
        <n x="399"/>
        <n x="210"/>
      </t>
    </mdx>
    <mdx n="0" f="v">
      <t c="3" si="227">
        <n x="225"/>
        <n x="400"/>
        <n x="210"/>
      </t>
    </mdx>
    <mdx n="0" f="v">
      <t c="3" si="227">
        <n x="225"/>
        <n x="401"/>
        <n x="210"/>
      </t>
    </mdx>
    <mdx n="0" f="v">
      <t c="3" si="227">
        <n x="225"/>
        <n x="402"/>
        <n x="210"/>
      </t>
    </mdx>
    <mdx n="0" f="v">
      <t c="3" si="227">
        <n x="225"/>
        <n x="277"/>
        <n x="210"/>
      </t>
    </mdx>
    <mdx n="0" f="v">
      <t c="3" si="227">
        <n x="225"/>
        <n x="417"/>
        <n x="210"/>
      </t>
    </mdx>
    <mdx n="0" f="v">
      <t c="3" si="227">
        <n x="225"/>
        <n x="418"/>
        <n x="210"/>
      </t>
    </mdx>
    <mdx n="0" f="v">
      <t c="3" si="227">
        <n x="225"/>
        <n x="420"/>
        <n x="210"/>
      </t>
    </mdx>
    <mdx n="0" f="v">
      <t c="3" si="227">
        <n x="225"/>
        <n x="301"/>
        <n x="210"/>
      </t>
    </mdx>
    <mdx n="0" f="v">
      <t c="3" si="227">
        <n x="225"/>
        <n x="299"/>
        <n x="210"/>
      </t>
    </mdx>
    <mdx n="0" f="v">
      <t c="3" si="227">
        <n x="225"/>
        <n x="297"/>
        <n x="210"/>
      </t>
    </mdx>
    <mdx n="0" f="v">
      <t c="3" si="227">
        <n x="225"/>
        <n x="421"/>
        <n x="210"/>
      </t>
    </mdx>
    <mdx n="0" f="v">
      <t c="3" si="227">
        <n x="225"/>
        <n x="329"/>
        <n x="210"/>
      </t>
    </mdx>
    <mdx n="0" f="v">
      <t c="3" si="227">
        <n x="225"/>
        <n x="411"/>
        <n x="210"/>
      </t>
    </mdx>
    <mdx n="0" f="v">
      <t c="3" si="227">
        <n x="225"/>
        <n x="403"/>
        <n x="210"/>
      </t>
    </mdx>
    <mdx n="0" f="v">
      <t c="3" si="227">
        <n x="225"/>
        <n x="412"/>
        <n x="210"/>
      </t>
    </mdx>
    <mdx n="0" f="v">
      <t c="3" si="227">
        <n x="225"/>
        <n x="413"/>
        <n x="210"/>
      </t>
    </mdx>
    <mdx n="0" f="v">
      <t c="3" si="227">
        <n x="225"/>
        <n x="414"/>
        <n x="210"/>
      </t>
    </mdx>
    <mdx n="0" f="v">
      <t c="3" si="227">
        <n x="225"/>
        <n x="415"/>
        <n x="210"/>
      </t>
    </mdx>
    <mdx n="0" f="v">
      <t c="3" si="227">
        <n x="225"/>
        <n x="416"/>
        <n x="210"/>
      </t>
    </mdx>
    <mdx n="0" f="v">
      <t c="3" si="227">
        <n x="225"/>
        <n x="427"/>
        <n x="210"/>
      </t>
    </mdx>
    <mdx n="0" f="v">
      <t c="3" si="227">
        <n x="225"/>
        <n x="428"/>
        <n x="210"/>
      </t>
    </mdx>
    <mdx n="0" f="v">
      <t c="3" si="227">
        <n x="225"/>
        <n x="328"/>
        <n x="210"/>
      </t>
    </mdx>
    <mdx n="0" f="v">
      <t c="3" si="227">
        <n x="225"/>
        <n x="429"/>
        <n x="210"/>
      </t>
    </mdx>
    <mdx n="0" f="v">
      <t c="3" si="227">
        <n x="225"/>
        <n x="430"/>
        <n x="210"/>
      </t>
    </mdx>
    <mdx n="0" f="v">
      <t c="3" si="227">
        <n x="225"/>
        <n x="431"/>
        <n x="210"/>
      </t>
    </mdx>
    <mdx n="0" f="v">
      <t c="3" si="227">
        <n x="225"/>
        <n x="432"/>
        <n x="210"/>
      </t>
    </mdx>
    <mdx n="0" f="v">
      <t c="3" si="227">
        <n x="225"/>
        <n x="433"/>
        <n x="210"/>
      </t>
    </mdx>
    <mdx n="0" f="v">
      <t c="3" si="227">
        <n x="225"/>
        <n x="422"/>
        <n x="210"/>
      </t>
    </mdx>
    <mdx n="0" f="v">
      <t c="3" si="227">
        <n x="225"/>
        <n x="423"/>
        <n x="210"/>
      </t>
    </mdx>
    <mdx n="0" f="v">
      <t c="3" si="227">
        <n x="225"/>
        <n x="424"/>
        <n x="210"/>
      </t>
    </mdx>
    <mdx n="0" f="v">
      <t c="3" si="227">
        <n x="225"/>
        <n x="425"/>
        <n x="210"/>
      </t>
    </mdx>
    <mdx n="0" f="v">
      <t c="3" si="227">
        <n x="225"/>
        <n x="348"/>
        <n x="210"/>
      </t>
    </mdx>
    <mdx n="0" f="v">
      <t c="3" si="227">
        <n x="225"/>
        <n x="327"/>
        <n x="210"/>
      </t>
    </mdx>
    <mdx n="0" f="v">
      <t c="3" si="227">
        <n x="225"/>
        <n x="426"/>
        <n x="210"/>
      </t>
    </mdx>
    <mdx n="0" f="v">
      <t c="3" si="227">
        <n x="225"/>
        <n x="452"/>
        <n x="210"/>
      </t>
    </mdx>
    <mdx n="0" f="v">
      <t c="3" si="227">
        <n x="225"/>
        <n x="465"/>
        <n x="210"/>
      </t>
    </mdx>
    <mdx n="0" f="v">
      <t c="3" si="227">
        <n x="225"/>
        <n x="455"/>
        <n x="210"/>
      </t>
    </mdx>
    <mdx n="0" f="v">
      <t c="3" si="227">
        <n x="225"/>
        <n x="442"/>
        <n x="210"/>
      </t>
    </mdx>
    <mdx n="0" f="v">
      <t c="3" si="227">
        <n x="225"/>
        <n x="443"/>
        <n x="210"/>
      </t>
    </mdx>
    <mdx n="0" f="v">
      <t c="3" si="227">
        <n x="225"/>
        <n x="444"/>
        <n x="210"/>
      </t>
    </mdx>
    <mdx n="0" f="v">
      <t c="3" si="227">
        <n x="225"/>
        <n x="445"/>
        <n x="210"/>
      </t>
    </mdx>
    <mdx n="0" f="v">
      <t c="3" si="227">
        <n x="225"/>
        <n x="446"/>
        <n x="210"/>
      </t>
    </mdx>
    <mdx n="0" f="v">
      <t c="3" si="227">
        <n x="225"/>
        <n x="434"/>
        <n x="210"/>
      </t>
    </mdx>
    <mdx n="0" f="v">
      <t c="3" si="227">
        <n x="225"/>
        <n x="456"/>
        <n x="210"/>
      </t>
    </mdx>
    <mdx n="0" f="v">
      <t c="3" si="227">
        <n x="225"/>
        <n x="276"/>
        <n x="210"/>
      </t>
    </mdx>
    <mdx n="0" f="v">
      <t c="3" si="227">
        <n x="225"/>
        <n x="453"/>
        <n x="210"/>
      </t>
    </mdx>
    <mdx n="0" f="v">
      <t c="3" si="227">
        <n x="225"/>
        <n x="454"/>
        <n x="210"/>
      </t>
    </mdx>
    <mdx n="0" f="v">
      <t c="3" si="227">
        <n x="225"/>
        <n x="326"/>
        <n x="210"/>
      </t>
    </mdx>
    <mdx n="0" f="v">
      <t c="3" si="227">
        <n x="225"/>
        <n x="435"/>
        <n x="210"/>
      </t>
    </mdx>
    <mdx n="0" f="v">
      <t c="3" si="227">
        <n x="225"/>
        <n x="436"/>
        <n x="210"/>
      </t>
    </mdx>
    <mdx n="0" f="v">
      <t c="3" si="227">
        <n x="225"/>
        <n x="437"/>
        <n x="210"/>
      </t>
    </mdx>
    <mdx n="0" f="v">
      <t c="3" si="227">
        <n x="225"/>
        <n x="294"/>
        <n x="210"/>
      </t>
    </mdx>
    <mdx n="0" f="v">
      <t c="3" si="227">
        <n x="225"/>
        <n x="293"/>
        <n x="210"/>
      </t>
    </mdx>
    <mdx n="0" f="v">
      <t c="3" si="227">
        <n x="225"/>
        <n x="466"/>
        <n x="210"/>
      </t>
    </mdx>
    <mdx n="0" f="v">
      <t c="3" si="227">
        <n x="225"/>
        <n x="467"/>
        <n x="210"/>
      </t>
    </mdx>
    <mdx n="0" f="v">
      <t c="3" si="227">
        <n x="225"/>
        <n x="462"/>
        <n x="210"/>
      </t>
    </mdx>
    <mdx n="0" f="v">
      <t c="3" si="227">
        <n x="225"/>
        <n x="463"/>
        <n x="210"/>
      </t>
    </mdx>
    <mdx n="0" f="v">
      <t c="3" si="227">
        <n x="225"/>
        <n x="438"/>
        <n x="210"/>
      </t>
    </mdx>
    <mdx n="0" f="v">
      <t c="3" si="227">
        <n x="225"/>
        <n x="350"/>
        <n x="210"/>
      </t>
    </mdx>
    <mdx n="0" f="v">
      <t c="3" si="227">
        <n x="225"/>
        <n x="439"/>
        <n x="210"/>
      </t>
    </mdx>
    <mdx n="0" f="v">
      <t c="3" si="227">
        <n x="225"/>
        <n x="440"/>
        <n x="210"/>
      </t>
    </mdx>
    <mdx n="0" f="v">
      <t c="3" si="227">
        <n x="225"/>
        <n x="441"/>
        <n x="210"/>
      </t>
    </mdx>
    <mdx n="0" f="v">
      <t c="3" si="227">
        <n x="225"/>
        <n x="447"/>
        <n x="210"/>
      </t>
    </mdx>
    <mdx n="0" f="v">
      <t c="3" si="227">
        <n x="225"/>
        <n x="346"/>
        <n x="210"/>
      </t>
    </mdx>
    <mdx n="0" f="v">
      <t c="3" si="227">
        <n x="225"/>
        <n x="459"/>
        <n x="210"/>
      </t>
    </mdx>
    <mdx n="0" f="v">
      <t c="3" si="227">
        <n x="225"/>
        <n x="461"/>
        <n x="210"/>
      </t>
    </mdx>
    <mdx n="0" f="v">
      <t c="3" si="227">
        <n x="225"/>
        <n x="464"/>
        <n x="210"/>
      </t>
    </mdx>
    <mdx n="0" f="v">
      <t c="3" si="227">
        <n x="225"/>
        <n x="473"/>
        <n x="210"/>
      </t>
    </mdx>
    <mdx n="0" f="v">
      <t c="3" si="227">
        <n x="225"/>
        <n x="474"/>
        <n x="210"/>
      </t>
    </mdx>
    <mdx n="0" f="v">
      <t c="3" si="227">
        <n x="225"/>
        <n x="448"/>
        <n x="210"/>
      </t>
    </mdx>
    <mdx n="0" f="v">
      <t c="3" si="227">
        <n x="225"/>
        <n x="449"/>
        <n x="210"/>
      </t>
    </mdx>
    <mdx n="0" f="v">
      <t c="3" si="227">
        <n x="225"/>
        <n x="450"/>
        <n x="210"/>
      </t>
    </mdx>
    <mdx n="0" f="v">
      <t c="3" si="227">
        <n x="225"/>
        <n x="451"/>
        <n x="210"/>
      </t>
    </mdx>
    <mdx n="0" f="v">
      <t c="3" si="227">
        <n x="225"/>
        <n x="457"/>
        <n x="210"/>
      </t>
    </mdx>
    <mdx n="0" f="v">
      <t c="3" si="227">
        <n x="225"/>
        <n x="458"/>
        <n x="210"/>
      </t>
    </mdx>
    <mdx n="0" f="v">
      <t c="3" si="227">
        <n x="225"/>
        <n x="475"/>
        <n x="210"/>
      </t>
    </mdx>
    <mdx n="0" f="v">
      <t c="3" si="227">
        <n x="225"/>
        <n x="476"/>
        <n x="210"/>
      </t>
    </mdx>
    <mdx n="0" f="v">
      <t c="3" si="227">
        <n x="225"/>
        <n x="472"/>
        <n x="210"/>
      </t>
    </mdx>
    <mdx n="0" f="v">
      <t c="3" si="227">
        <n x="225"/>
        <n x="477"/>
        <n x="210"/>
      </t>
    </mdx>
    <mdx n="0" f="v">
      <t c="3" si="227">
        <n x="225"/>
        <n x="460"/>
        <n x="210"/>
      </t>
    </mdx>
    <mdx n="0" f="v">
      <t c="3" si="227">
        <n x="225"/>
        <n x="468"/>
        <n x="210"/>
      </t>
    </mdx>
    <mdx n="0" f="v">
      <t c="3" si="227">
        <n x="225"/>
        <n x="469"/>
        <n x="210"/>
      </t>
    </mdx>
    <mdx n="0" f="v">
      <t c="3" si="227">
        <n x="225"/>
        <n x="470"/>
        <n x="210"/>
      </t>
    </mdx>
    <mdx n="0" f="v">
      <t c="3" si="227">
        <n x="225"/>
        <n x="471"/>
        <n x="210"/>
      </t>
    </mdx>
    <mdx n="0" f="v">
      <t c="3" si="227">
        <n x="225"/>
        <n x="480"/>
        <n x="210"/>
      </t>
    </mdx>
    <mdx n="0" f="v">
      <t c="3" si="227">
        <n x="225"/>
        <n x="481"/>
        <n x="210"/>
      </t>
    </mdx>
    <mdx n="0" f="v">
      <t c="3" si="227">
        <n x="225"/>
        <n x="483"/>
        <n x="210"/>
      </t>
    </mdx>
    <mdx n="0" f="v">
      <t c="3" si="227">
        <n x="225"/>
        <n x="478"/>
        <n x="210"/>
      </t>
    </mdx>
    <mdx n="0" f="v">
      <t c="3" si="227">
        <n x="225"/>
        <n x="479"/>
        <n x="210"/>
      </t>
    </mdx>
    <mdx n="0" f="v">
      <t c="3" si="227">
        <n x="225"/>
        <n x="482"/>
        <n x="210"/>
      </t>
    </mdx>
    <mdx n="0" f="v">
      <t c="3" si="227">
        <n x="225"/>
        <n x="491"/>
        <n x="210"/>
      </t>
    </mdx>
    <mdx n="0" f="v">
      <t c="3" si="227">
        <n x="225"/>
        <n x="487"/>
        <n x="210"/>
      </t>
    </mdx>
    <mdx n="0" f="v">
      <t c="3" si="227">
        <n x="225"/>
        <n x="488"/>
        <n x="210"/>
      </t>
    </mdx>
    <mdx n="0" f="v">
      <t c="3" si="227">
        <n x="225"/>
        <n x="489"/>
        <n x="210"/>
      </t>
    </mdx>
    <mdx n="0" f="v">
      <t c="3" si="227">
        <n x="225"/>
        <n x="490"/>
        <n x="210"/>
      </t>
    </mdx>
    <mdx n="0" f="v">
      <t c="3" si="227">
        <n x="225"/>
        <n x="484"/>
        <n x="210"/>
      </t>
    </mdx>
    <mdx n="0" f="v">
      <t c="3" si="227">
        <n x="225"/>
        <n x="485"/>
        <n x="210"/>
      </t>
    </mdx>
    <mdx n="0" f="v">
      <t c="3" si="227">
        <n x="225"/>
        <n x="486"/>
        <n x="210"/>
      </t>
    </mdx>
    <mdx n="0" f="v">
      <t c="3" si="227">
        <n x="225"/>
        <n x="495"/>
        <n x="210"/>
      </t>
    </mdx>
    <mdx n="0" f="v">
      <t c="3" si="227">
        <n x="225"/>
        <n x="496"/>
        <n x="210"/>
      </t>
    </mdx>
    <mdx n="0" f="v">
      <t c="3" si="227">
        <n x="225"/>
        <n x="492"/>
        <n x="210"/>
      </t>
    </mdx>
    <mdx n="0" f="v">
      <t c="3" si="227">
        <n x="225"/>
        <n x="493"/>
        <n x="210"/>
      </t>
    </mdx>
    <mdx n="0" f="v">
      <t c="3" si="227">
        <n x="225"/>
        <n x="500"/>
        <n x="210"/>
      </t>
    </mdx>
    <mdx n="0" f="v">
      <t c="3" si="227">
        <n x="225"/>
        <n x="501"/>
        <n x="210"/>
      </t>
    </mdx>
    <mdx n="0" f="v">
      <t c="3" si="227">
        <n x="225"/>
        <n x="502"/>
        <n x="210"/>
      </t>
    </mdx>
    <mdx n="0" f="v">
      <t c="3" si="227">
        <n x="225"/>
        <n x="494"/>
        <n x="210"/>
      </t>
    </mdx>
    <mdx n="0" f="v">
      <t c="3" si="227">
        <n x="225"/>
        <n x="497"/>
        <n x="210"/>
      </t>
    </mdx>
    <mdx n="0" f="v">
      <t c="3" si="227">
        <n x="225"/>
        <n x="498"/>
        <n x="210"/>
      </t>
    </mdx>
    <mdx n="0" f="v">
      <t c="3" si="227">
        <n x="225"/>
        <n x="499"/>
        <n x="210"/>
      </t>
    </mdx>
    <mdx n="0" f="v">
      <t c="3" si="227">
        <n x="225"/>
        <n x="503"/>
        <n x="210"/>
      </t>
    </mdx>
    <mdx n="0" f="v">
      <t c="3" si="227">
        <n x="225"/>
        <n x="508"/>
        <n x="210"/>
      </t>
    </mdx>
    <mdx n="0" f="v">
      <t c="3" si="227">
        <n x="225"/>
        <n x="509"/>
        <n x="210"/>
      </t>
    </mdx>
    <mdx n="0" f="v">
      <t c="3" si="227">
        <n x="225"/>
        <n x="504"/>
        <n x="210"/>
      </t>
    </mdx>
    <mdx n="0" f="v">
      <t c="3" si="227">
        <n x="225"/>
        <n x="505"/>
        <n x="210"/>
      </t>
    </mdx>
    <mdx n="0" f="v">
      <t c="3" si="227">
        <n x="225"/>
        <n x="506"/>
        <n x="210"/>
      </t>
    </mdx>
    <mdx n="0" f="v">
      <t c="3" si="227">
        <n x="225"/>
        <n x="507"/>
        <n x="210"/>
      </t>
    </mdx>
    <mdx n="0" f="v">
      <t c="3" si="227">
        <n x="225"/>
        <n x="513"/>
        <n x="210"/>
      </t>
    </mdx>
    <mdx n="0" f="v">
      <t c="3" si="227">
        <n x="225"/>
        <n x="514"/>
        <n x="210"/>
      </t>
    </mdx>
    <mdx n="0" f="v">
      <t c="3" si="227">
        <n x="225"/>
        <n x="515"/>
        <n x="210"/>
      </t>
    </mdx>
    <mdx n="0" f="v">
      <t c="3" si="227">
        <n x="225"/>
        <n x="516"/>
        <n x="210"/>
      </t>
    </mdx>
    <mdx n="0" f="v">
      <t c="3" si="227">
        <n x="225"/>
        <n x="510"/>
        <n x="210"/>
      </t>
    </mdx>
    <mdx n="0" f="v">
      <t c="3" si="227">
        <n x="225"/>
        <n x="511"/>
        <n x="210"/>
      </t>
    </mdx>
    <mdx n="0" f="v">
      <t c="3" si="227">
        <n x="225"/>
        <n x="512"/>
        <n x="210"/>
      </t>
    </mdx>
    <mdx n="0" f="v">
      <t c="3" si="227">
        <n x="225"/>
        <n x="519"/>
        <n x="210"/>
      </t>
    </mdx>
    <mdx n="0" f="v">
      <t c="3" si="227">
        <n x="225"/>
        <n x="520"/>
        <n x="210"/>
      </t>
    </mdx>
    <mdx n="0" f="v">
      <t c="3" si="227">
        <n x="225"/>
        <n x="521"/>
        <n x="210"/>
      </t>
    </mdx>
    <mdx n="0" f="v">
      <t c="3" si="227">
        <n x="225"/>
        <n x="517"/>
        <n x="210"/>
      </t>
    </mdx>
    <mdx n="0" f="v">
      <t c="3" si="227">
        <n x="225"/>
        <n x="518"/>
        <n x="210"/>
      </t>
    </mdx>
    <mdx n="0" f="v">
      <t c="3" si="227">
        <n x="225"/>
        <n x="522"/>
        <n x="210"/>
      </t>
    </mdx>
    <mdx n="0" f="v">
      <t c="3" si="227">
        <n x="225"/>
        <n x="525"/>
        <n x="210"/>
      </t>
    </mdx>
    <mdx n="0" f="v">
      <t c="3" si="227">
        <n x="225"/>
        <n x="526"/>
        <n x="210"/>
      </t>
    </mdx>
    <mdx n="0" f="v">
      <t c="3" si="227">
        <n x="225"/>
        <n x="523"/>
        <n x="210"/>
      </t>
    </mdx>
    <mdx n="0" f="v">
      <t c="3" si="227">
        <n x="225"/>
        <n x="528"/>
        <n x="210"/>
      </t>
    </mdx>
    <mdx n="0" f="v">
      <t c="3" si="227">
        <n x="225"/>
        <n x="529"/>
        <n x="210"/>
      </t>
    </mdx>
    <mdx n="0" f="v">
      <t c="3" si="227">
        <n x="225"/>
        <n x="524"/>
        <n x="210"/>
      </t>
    </mdx>
    <mdx n="0" f="v">
      <t c="3" si="227">
        <n x="225"/>
        <n x="527"/>
        <n x="210"/>
      </t>
    </mdx>
    <mdx n="0" f="v">
      <t c="3" si="227">
        <n x="225"/>
        <n x="531"/>
        <n x="210"/>
      </t>
    </mdx>
    <mdx n="0" f="v">
      <t c="3" si="227">
        <n x="225"/>
        <n x="532"/>
        <n x="210"/>
      </t>
    </mdx>
    <mdx n="0" f="v">
      <t c="3" si="227">
        <n x="225"/>
        <n x="530"/>
        <n x="210"/>
      </t>
    </mdx>
    <mdx n="0" f="v">
      <t c="3" si="227">
        <n x="225"/>
        <n x="533"/>
        <n x="210"/>
      </t>
    </mdx>
    <mdx n="0" f="v">
      <t c="3" si="227">
        <n x="225"/>
        <n x="536"/>
        <n x="210"/>
      </t>
    </mdx>
    <mdx n="0" f="v">
      <t c="3" si="227">
        <n x="225"/>
        <n x="537"/>
        <n x="210"/>
      </t>
    </mdx>
    <mdx n="0" f="v">
      <t c="3" si="227">
        <n x="225"/>
        <n x="534"/>
        <n x="210"/>
      </t>
    </mdx>
    <mdx n="0" f="v">
      <t c="3" si="227">
        <n x="225"/>
        <n x="535"/>
        <n x="210"/>
      </t>
    </mdx>
    <mdx n="0" f="v">
      <t c="3" si="227">
        <n x="225"/>
        <n x="539"/>
        <n x="210"/>
      </t>
    </mdx>
    <mdx n="0" f="v">
      <t c="3" si="227">
        <n x="225"/>
        <n x="540"/>
        <n x="210"/>
      </t>
    </mdx>
    <mdx n="0" f="v">
      <t c="3" si="227">
        <n x="225"/>
        <n x="538"/>
        <n x="210"/>
      </t>
    </mdx>
    <mdx n="0" f="v">
      <t c="3" si="227">
        <n x="225"/>
        <n x="543"/>
        <n x="210"/>
      </t>
    </mdx>
    <mdx n="0" f="v">
      <t c="3" si="227">
        <n x="225"/>
        <n x="542"/>
        <n x="210"/>
      </t>
    </mdx>
    <mdx n="0" f="v">
      <t c="3" si="227">
        <n x="225"/>
        <n x="541"/>
        <n x="210"/>
      </t>
    </mdx>
    <mdx n="0" f="v">
      <t c="3" si="227">
        <n x="225"/>
        <n x="546"/>
        <n x="210"/>
      </t>
    </mdx>
    <mdx n="0" f="v">
      <t c="3" si="227">
        <n x="225"/>
        <n x="545"/>
        <n x="210"/>
      </t>
    </mdx>
    <mdx n="0" f="v">
      <t c="3" si="227">
        <n x="225"/>
        <n x="544"/>
        <n x="210"/>
      </t>
    </mdx>
    <mdx n="0" f="v">
      <t c="3" si="227">
        <n x="225"/>
        <n x="272"/>
        <n x="211"/>
      </t>
    </mdx>
    <mdx n="0" f="v">
      <t c="3" si="227">
        <n x="225"/>
        <n x="273"/>
        <n x="211"/>
      </t>
    </mdx>
    <mdx n="0" f="v">
      <t c="3" si="227">
        <n x="225"/>
        <n x="271"/>
        <n x="211"/>
      </t>
    </mdx>
    <mdx n="0" f="v">
      <t c="3" si="227">
        <n x="225"/>
        <n x="270"/>
        <n x="211"/>
      </t>
    </mdx>
    <mdx n="0" f="v">
      <t c="3" si="227">
        <n x="225"/>
        <n x="269"/>
        <n x="211"/>
      </t>
    </mdx>
    <mdx n="0" f="v">
      <t c="3" si="227">
        <n x="225"/>
        <n x="268"/>
        <n x="211"/>
      </t>
    </mdx>
    <mdx n="0" f="v">
      <t c="3" si="227">
        <n x="225"/>
        <n x="355"/>
        <n x="211"/>
      </t>
    </mdx>
    <mdx n="0" f="v">
      <t c="3" si="227">
        <n x="225"/>
        <n x="356"/>
        <n x="211"/>
      </t>
    </mdx>
    <mdx n="0" f="v">
      <t c="3" si="227">
        <n x="225"/>
        <n x="357"/>
        <n x="211"/>
      </t>
    </mdx>
    <mdx n="0" f="v">
      <t c="3" si="227">
        <n x="225"/>
        <n x="358"/>
        <n x="211"/>
      </t>
    </mdx>
    <mdx n="0" f="v">
      <t c="3" si="227">
        <n x="225"/>
        <n x="359"/>
        <n x="211"/>
      </t>
    </mdx>
    <mdx n="0" f="v">
      <t c="3" si="227">
        <n x="225"/>
        <n x="360"/>
        <n x="211"/>
      </t>
    </mdx>
    <mdx n="0" f="v">
      <t c="3" si="227">
        <n x="225"/>
        <n x="361"/>
        <n x="211"/>
      </t>
    </mdx>
    <mdx n="0" f="v">
      <t c="3" si="227">
        <n x="225"/>
        <n x="267"/>
        <n x="211"/>
      </t>
    </mdx>
    <mdx n="0" f="v">
      <t c="3" si="227">
        <n x="225"/>
        <n x="266"/>
        <n x="211"/>
      </t>
    </mdx>
    <mdx n="0" f="v">
      <t c="3" si="227">
        <n x="225"/>
        <n x="265"/>
        <n x="211"/>
      </t>
    </mdx>
    <mdx n="0" f="v">
      <t c="3" si="227">
        <n x="225"/>
        <n x="264"/>
        <n x="211"/>
      </t>
    </mdx>
    <mdx n="0" f="v">
      <t c="3" si="227">
        <n x="225"/>
        <n x="263"/>
        <n x="211"/>
      </t>
    </mdx>
    <mdx n="0" f="v">
      <t c="3" si="227">
        <n x="225"/>
        <n x="262"/>
        <n x="211"/>
      </t>
    </mdx>
    <mdx n="0" f="v">
      <t c="3" si="227">
        <n x="225"/>
        <n x="261"/>
        <n x="211"/>
      </t>
    </mdx>
    <mdx n="0" f="v">
      <t c="3" si="227">
        <n x="225"/>
        <n x="260"/>
        <n x="211"/>
      </t>
    </mdx>
    <mdx n="0" f="v">
      <t c="3" si="227">
        <n x="225"/>
        <n x="259"/>
        <n x="211"/>
      </t>
    </mdx>
    <mdx n="0" f="v">
      <t c="3" si="227">
        <n x="225"/>
        <n x="258"/>
        <n x="211"/>
      </t>
    </mdx>
    <mdx n="0" f="v">
      <t c="3" si="227">
        <n x="225"/>
        <n x="257"/>
        <n x="211"/>
      </t>
    </mdx>
    <mdx n="0" f="v">
      <t c="3" si="227">
        <n x="225"/>
        <n x="256"/>
        <n x="211"/>
      </t>
    </mdx>
    <mdx n="0" f="v">
      <t c="3" si="227">
        <n x="225"/>
        <n x="316"/>
        <n x="211"/>
      </t>
    </mdx>
    <mdx n="0" f="v">
      <t c="3" si="227">
        <n x="225"/>
        <n x="373"/>
        <n x="211"/>
      </t>
    </mdx>
    <mdx n="0" f="v">
      <t c="3" si="227">
        <n x="225"/>
        <n x="374"/>
        <n x="211"/>
      </t>
    </mdx>
    <mdx n="0" f="v">
      <t c="3" si="227">
        <n x="225"/>
        <n x="375"/>
        <n x="211"/>
      </t>
    </mdx>
    <mdx n="0" f="v">
      <t c="3" si="227">
        <n x="225"/>
        <n x="281"/>
        <n x="211"/>
      </t>
    </mdx>
    <mdx n="0" f="v">
      <t c="3" si="227">
        <n x="225"/>
        <n x="376"/>
        <n x="211"/>
      </t>
    </mdx>
    <mdx n="0" f="v">
      <t c="3" si="227">
        <n x="225"/>
        <n x="377"/>
        <n x="211"/>
      </t>
    </mdx>
    <mdx n="0" f="v">
      <t c="3" si="227">
        <n x="225"/>
        <n x="311"/>
        <n x="211"/>
      </t>
    </mdx>
    <mdx n="0" f="v">
      <t c="3" si="227">
        <n x="225"/>
        <n x="378"/>
        <n x="211"/>
      </t>
    </mdx>
    <mdx n="0" f="v">
      <t c="3" si="227">
        <n x="225"/>
        <n x="379"/>
        <n x="211"/>
      </t>
    </mdx>
    <mdx n="0" f="v">
      <t c="3" si="227">
        <n x="225"/>
        <n x="380"/>
        <n x="211"/>
      </t>
    </mdx>
    <mdx n="0" f="v">
      <t c="3" si="227">
        <n x="225"/>
        <n x="381"/>
        <n x="211"/>
      </t>
    </mdx>
    <mdx n="0" f="v">
      <t c="3" si="227">
        <n x="225"/>
        <n x="382"/>
        <n x="211"/>
      </t>
    </mdx>
    <mdx n="0" f="v">
      <t c="3" si="227">
        <n x="225"/>
        <n x="304"/>
        <n x="211"/>
      </t>
    </mdx>
    <mdx n="0" f="v">
      <t c="3" si="227">
        <n x="225"/>
        <n x="254"/>
        <n x="211"/>
      </t>
    </mdx>
    <mdx n="0" f="v">
      <t c="3" si="227">
        <n x="225"/>
        <n x="283"/>
        <n x="211"/>
      </t>
    </mdx>
    <mdx n="0" f="v">
      <t c="3" si="227">
        <n x="225"/>
        <n x="547"/>
        <n x="211"/>
      </t>
    </mdx>
    <mdx n="0" f="v">
      <t c="3" si="227">
        <n x="225"/>
        <n x="362"/>
        <n x="211"/>
      </t>
    </mdx>
    <mdx n="0" f="v">
      <t c="3" si="227">
        <n x="225"/>
        <n x="363"/>
        <n x="211"/>
      </t>
    </mdx>
    <mdx n="0" f="v">
      <t c="3" si="227">
        <n x="225"/>
        <n x="364"/>
        <n x="211"/>
      </t>
    </mdx>
    <mdx n="0" f="v">
      <t c="3" si="227">
        <n x="225"/>
        <n x="548"/>
        <n x="211"/>
      </t>
    </mdx>
    <mdx n="0" f="v">
      <t c="3" si="227">
        <n x="225"/>
        <n x="365"/>
        <n x="211"/>
      </t>
    </mdx>
    <mdx n="0" f="v">
      <t c="3" si="227">
        <n x="225"/>
        <n x="366"/>
        <n x="211"/>
      </t>
    </mdx>
    <mdx n="0" f="v">
      <t c="3" si="227">
        <n x="225"/>
        <n x="367"/>
        <n x="211"/>
      </t>
    </mdx>
    <mdx n="0" f="v">
      <t c="3" si="227">
        <n x="225"/>
        <n x="368"/>
        <n x="211"/>
      </t>
    </mdx>
    <mdx n="0" f="v">
      <t c="3" si="227">
        <n x="225"/>
        <n x="369"/>
        <n x="211"/>
      </t>
    </mdx>
    <mdx n="0" f="v">
      <t c="3" si="227">
        <n x="225"/>
        <n x="307"/>
        <n x="211"/>
      </t>
    </mdx>
    <mdx n="0" f="v">
      <t c="3" si="227">
        <n x="225"/>
        <n x="370"/>
        <n x="211"/>
      </t>
    </mdx>
    <mdx n="0" f="v">
      <t c="3" si="227">
        <n x="225"/>
        <n x="371"/>
        <n x="211"/>
      </t>
    </mdx>
    <mdx n="0" f="v">
      <t c="3" si="227">
        <n x="225"/>
        <n x="372"/>
        <n x="211"/>
      </t>
    </mdx>
    <mdx n="0" f="v">
      <t c="3" si="227">
        <n x="225"/>
        <n x="404"/>
        <n x="211"/>
      </t>
    </mdx>
    <mdx n="0" f="v">
      <t c="3" si="227">
        <n x="225"/>
        <n x="393"/>
        <n x="211"/>
      </t>
    </mdx>
    <mdx n="0" f="v">
      <t c="3" si="227">
        <n x="225"/>
        <n x="394"/>
        <n x="211"/>
      </t>
    </mdx>
    <mdx n="0" f="v">
      <t c="3" si="227">
        <n x="225"/>
        <n x="395"/>
        <n x="211"/>
      </t>
    </mdx>
    <mdx n="0" f="v">
      <t c="3" si="227">
        <n x="225"/>
        <n x="278"/>
        <n x="211"/>
      </t>
    </mdx>
    <mdx n="0" f="v">
      <t c="3" si="227">
        <n x="225"/>
        <n x="396"/>
        <n x="211"/>
      </t>
    </mdx>
    <mdx n="0" f="v">
      <t c="3" si="227">
        <n x="225"/>
        <n x="397"/>
        <n x="211"/>
      </t>
    </mdx>
    <mdx n="0" f="v">
      <t c="3" si="227">
        <n x="225"/>
        <n x="398"/>
        <n x="211"/>
      </t>
    </mdx>
    <mdx n="0" f="v">
      <t c="3" si="227">
        <n x="225"/>
        <n x="392"/>
        <n x="211"/>
      </t>
    </mdx>
    <mdx n="0" f="v">
      <t c="3" si="227">
        <n x="225"/>
        <n x="383"/>
        <n x="211"/>
      </t>
    </mdx>
    <mdx n="0" f="v">
      <t c="3" si="227">
        <n x="225"/>
        <n x="384"/>
        <n x="211"/>
      </t>
    </mdx>
    <mdx n="0" f="v">
      <t c="3" si="227">
        <n x="225"/>
        <n x="385"/>
        <n x="211"/>
      </t>
    </mdx>
    <mdx n="0" f="v">
      <t c="3" si="227">
        <n x="225"/>
        <n x="386"/>
        <n x="211"/>
      </t>
    </mdx>
    <mdx n="0" f="v">
      <t c="3" si="227">
        <n x="225"/>
        <n x="387"/>
        <n x="211"/>
      </t>
    </mdx>
    <mdx n="0" f="v">
      <t c="3" si="227">
        <n x="225"/>
        <n x="388"/>
        <n x="211"/>
      </t>
    </mdx>
    <mdx n="0" f="v">
      <t c="3" si="227">
        <n x="225"/>
        <n x="389"/>
        <n x="211"/>
      </t>
    </mdx>
    <mdx n="0" f="v">
      <t c="3" si="227">
        <n x="225"/>
        <n x="390"/>
        <n x="211"/>
      </t>
    </mdx>
    <mdx n="0" f="v">
      <t c="3" si="227">
        <n x="225"/>
        <n x="405"/>
        <n x="211"/>
      </t>
    </mdx>
    <mdx n="0" f="v">
      <t c="3" si="227">
        <n x="225"/>
        <n x="406"/>
        <n x="211"/>
      </t>
    </mdx>
    <mdx n="0" f="v">
      <t c="3" si="227">
        <n x="225"/>
        <n x="407"/>
        <n x="211"/>
      </t>
    </mdx>
    <mdx n="0" f="v">
      <t c="3" si="227">
        <n x="225"/>
        <n x="408"/>
        <n x="211"/>
      </t>
    </mdx>
    <mdx n="0" f="v">
      <t c="3" si="227">
        <n x="225"/>
        <n x="409"/>
        <n x="211"/>
      </t>
    </mdx>
    <mdx n="0" f="v">
      <t c="3" si="227">
        <n x="225"/>
        <n x="410"/>
        <n x="211"/>
      </t>
    </mdx>
    <mdx n="0" f="v">
      <t c="3" si="227">
        <n x="225"/>
        <n x="418"/>
        <n x="211"/>
      </t>
    </mdx>
    <mdx n="0" f="v">
      <t c="3" si="227">
        <n x="225"/>
        <n x="391"/>
        <n x="211"/>
      </t>
    </mdx>
    <mdx n="0" f="v">
      <t c="3" si="227">
        <n x="225"/>
        <n x="399"/>
        <n x="211"/>
      </t>
    </mdx>
    <mdx n="0" f="v">
      <t c="3" si="227">
        <n x="225"/>
        <n x="400"/>
        <n x="211"/>
      </t>
    </mdx>
    <mdx n="0" f="v">
      <t c="3" si="227">
        <n x="225"/>
        <n x="401"/>
        <n x="211"/>
      </t>
    </mdx>
    <mdx n="0" f="v">
      <t c="3" si="227">
        <n x="225"/>
        <n x="402"/>
        <n x="211"/>
      </t>
    </mdx>
    <mdx n="0" f="v">
      <t c="3" si="227">
        <n x="225"/>
        <n x="277"/>
        <n x="211"/>
      </t>
    </mdx>
    <mdx n="0" f="v">
      <t c="3" si="227">
        <n x="225"/>
        <n x="417"/>
        <n x="211"/>
      </t>
    </mdx>
    <mdx n="0" f="v">
      <t c="3" si="227">
        <n x="225"/>
        <n x="419"/>
        <n x="211"/>
      </t>
    </mdx>
    <mdx n="0" f="v">
      <t c="3" si="227">
        <n x="225"/>
        <n x="420"/>
        <n x="211"/>
      </t>
    </mdx>
    <mdx n="0" f="v">
      <t c="3" si="227">
        <n x="225"/>
        <n x="301"/>
        <n x="211"/>
      </t>
    </mdx>
    <mdx n="0" f="v">
      <t c="3" si="227">
        <n x="225"/>
        <n x="299"/>
        <n x="211"/>
      </t>
    </mdx>
    <mdx n="0" f="v">
      <t c="3" si="227">
        <n x="225"/>
        <n x="297"/>
        <n x="211"/>
      </t>
    </mdx>
    <mdx n="0" f="v">
      <t c="3" si="227">
        <n x="225"/>
        <n x="421"/>
        <n x="211"/>
      </t>
    </mdx>
    <mdx n="0" f="v">
      <t c="3" si="227">
        <n x="225"/>
        <n x="411"/>
        <n x="211"/>
      </t>
    </mdx>
    <mdx n="0" f="v">
      <t c="3" si="227">
        <n x="225"/>
        <n x="403"/>
        <n x="211"/>
      </t>
    </mdx>
    <mdx n="0" f="v">
      <t c="3" si="227">
        <n x="225"/>
        <n x="412"/>
        <n x="211"/>
      </t>
    </mdx>
    <mdx n="0" f="v">
      <t c="3" si="227">
        <n x="225"/>
        <n x="413"/>
        <n x="211"/>
      </t>
    </mdx>
    <mdx n="0" f="v">
      <t c="3" si="227">
        <n x="225"/>
        <n x="414"/>
        <n x="211"/>
      </t>
    </mdx>
    <mdx n="0" f="v">
      <t c="3" si="227">
        <n x="225"/>
        <n x="415"/>
        <n x="211"/>
      </t>
    </mdx>
    <mdx n="0" f="v">
      <t c="3" si="227">
        <n x="225"/>
        <n x="416"/>
        <n x="211"/>
      </t>
    </mdx>
    <mdx n="0" f="v">
      <t c="3" si="227">
        <n x="225"/>
        <n x="427"/>
        <n x="211"/>
      </t>
    </mdx>
    <mdx n="0" f="v">
      <t c="3" si="227">
        <n x="225"/>
        <n x="329"/>
        <n x="211"/>
      </t>
    </mdx>
    <mdx n="0" f="v">
      <t c="3" si="227">
        <n x="225"/>
        <n x="428"/>
        <n x="211"/>
      </t>
    </mdx>
    <mdx n="0" f="v">
      <t c="3" si="227">
        <n x="225"/>
        <n x="328"/>
        <n x="211"/>
      </t>
    </mdx>
    <mdx n="0" f="v">
      <t c="3" si="227">
        <n x="225"/>
        <n x="429"/>
        <n x="211"/>
      </t>
    </mdx>
    <mdx n="0" f="v">
      <t c="3" si="227">
        <n x="225"/>
        <n x="430"/>
        <n x="211"/>
      </t>
    </mdx>
    <mdx n="0" f="v">
      <t c="3" si="227">
        <n x="225"/>
        <n x="431"/>
        <n x="211"/>
      </t>
    </mdx>
    <mdx n="0" f="v">
      <t c="3" si="227">
        <n x="225"/>
        <n x="432"/>
        <n x="211"/>
      </t>
    </mdx>
    <mdx n="0" f="v">
      <t c="3" si="227">
        <n x="225"/>
        <n x="433"/>
        <n x="211"/>
      </t>
    </mdx>
    <mdx n="0" f="v">
      <t c="3" si="227">
        <n x="225"/>
        <n x="422"/>
        <n x="211"/>
      </t>
    </mdx>
    <mdx n="0" f="v">
      <t c="3" si="227">
        <n x="225"/>
        <n x="423"/>
        <n x="211"/>
      </t>
    </mdx>
    <mdx n="0" f="v">
      <t c="3" si="227">
        <n x="225"/>
        <n x="424"/>
        <n x="211"/>
      </t>
    </mdx>
    <mdx n="0" f="v">
      <t c="3" si="227">
        <n x="225"/>
        <n x="425"/>
        <n x="211"/>
      </t>
    </mdx>
    <mdx n="0" f="v">
      <t c="3" si="227">
        <n x="225"/>
        <n x="348"/>
        <n x="211"/>
      </t>
    </mdx>
    <mdx n="0" f="v">
      <t c="3" si="227">
        <n x="225"/>
        <n x="327"/>
        <n x="211"/>
      </t>
    </mdx>
    <mdx n="0" f="v">
      <t c="3" si="227">
        <n x="225"/>
        <n x="426"/>
        <n x="211"/>
      </t>
    </mdx>
    <mdx n="0" f="v">
      <t c="3" si="227">
        <n x="225"/>
        <n x="455"/>
        <n x="211"/>
      </t>
    </mdx>
    <mdx n="0" f="v">
      <t c="3" si="227">
        <n x="225"/>
        <n x="456"/>
        <n x="211"/>
      </t>
    </mdx>
    <mdx n="0" f="v">
      <t c="3" si="227">
        <n x="225"/>
        <n x="442"/>
        <n x="211"/>
      </t>
    </mdx>
    <mdx n="0" f="v">
      <t c="3" si="227">
        <n x="225"/>
        <n x="443"/>
        <n x="211"/>
      </t>
    </mdx>
    <mdx n="0" f="v">
      <t c="3" si="227">
        <n x="225"/>
        <n x="444"/>
        <n x="211"/>
      </t>
    </mdx>
    <mdx n="0" f="v">
      <t c="3" si="227">
        <n x="225"/>
        <n x="445"/>
        <n x="211"/>
      </t>
    </mdx>
    <mdx n="0" f="v">
      <t c="3" si="227">
        <n x="225"/>
        <n x="446"/>
        <n x="211"/>
      </t>
    </mdx>
    <mdx n="0" f="v">
      <t c="3" si="227">
        <n x="225"/>
        <n x="434"/>
        <n x="211"/>
      </t>
    </mdx>
    <mdx n="0" f="v">
      <t c="3" si="227">
        <n x="225"/>
        <n x="452"/>
        <n x="211"/>
      </t>
    </mdx>
    <mdx n="0" f="v">
      <t c="3" si="227">
        <n x="225"/>
        <n x="459"/>
        <n x="211"/>
      </t>
    </mdx>
    <mdx n="0" f="v">
      <t c="3" si="227">
        <n x="225"/>
        <n x="466"/>
        <n x="211"/>
      </t>
    </mdx>
    <mdx n="0" f="v">
      <t c="3" si="227">
        <n x="225"/>
        <n x="276"/>
        <n x="211"/>
      </t>
    </mdx>
    <mdx n="0" f="v">
      <t c="3" si="227">
        <n x="225"/>
        <n x="453"/>
        <n x="211"/>
      </t>
    </mdx>
    <mdx n="0" f="v">
      <t c="3" si="227">
        <n x="225"/>
        <n x="454"/>
        <n x="211"/>
      </t>
    </mdx>
    <mdx n="0" f="v">
      <t c="3" si="227">
        <n x="225"/>
        <n x="326"/>
        <n x="211"/>
      </t>
    </mdx>
    <mdx n="0" f="v">
      <t c="3" si="227">
        <n x="225"/>
        <n x="435"/>
        <n x="211"/>
      </t>
    </mdx>
    <mdx n="0" f="v">
      <t c="3" si="227">
        <n x="225"/>
        <n x="436"/>
        <n x="211"/>
      </t>
    </mdx>
    <mdx n="0" f="v">
      <t c="3" si="227">
        <n x="225"/>
        <n x="437"/>
        <n x="211"/>
      </t>
    </mdx>
    <mdx n="0" f="v">
      <t c="3" si="227">
        <n x="225"/>
        <n x="294"/>
        <n x="211"/>
      </t>
    </mdx>
    <mdx n="0" f="v">
      <t c="3" si="227">
        <n x="225"/>
        <n x="293"/>
        <n x="211"/>
      </t>
    </mdx>
    <mdx n="0" f="v">
      <t c="3" si="227">
        <n x="225"/>
        <n x="462"/>
        <n x="211"/>
      </t>
    </mdx>
    <mdx n="0" f="v">
      <t c="3" si="227">
        <n x="225"/>
        <n x="463"/>
        <n x="211"/>
      </t>
    </mdx>
    <mdx n="0" f="v">
      <t c="3" si="227">
        <n x="225"/>
        <n x="467"/>
        <n x="211"/>
      </t>
    </mdx>
    <mdx n="0" f="v">
      <t c="3" si="227">
        <n x="225"/>
        <n x="438"/>
        <n x="211"/>
      </t>
    </mdx>
    <mdx n="0" f="v">
      <t c="3" si="227">
        <n x="225"/>
        <n x="350"/>
        <n x="211"/>
      </t>
    </mdx>
    <mdx n="0" f="v">
      <t c="3" si="227">
        <n x="225"/>
        <n x="439"/>
        <n x="211"/>
      </t>
    </mdx>
    <mdx n="0" f="v">
      <t c="3" si="227">
        <n x="225"/>
        <n x="440"/>
        <n x="211"/>
      </t>
    </mdx>
    <mdx n="0" f="v">
      <t c="3" si="227">
        <n x="225"/>
        <n x="441"/>
        <n x="211"/>
      </t>
    </mdx>
    <mdx n="0" f="v">
      <t c="3" si="227">
        <n x="225"/>
        <n x="447"/>
        <n x="211"/>
      </t>
    </mdx>
    <mdx n="0" f="v">
      <t c="3" si="227">
        <n x="225"/>
        <n x="461"/>
        <n x="211"/>
      </t>
    </mdx>
    <mdx n="0" f="v">
      <t c="3" si="227">
        <n x="225"/>
        <n x="346"/>
        <n x="211"/>
      </t>
    </mdx>
    <mdx n="0" f="v">
      <t c="3" si="227">
        <n x="225"/>
        <n x="464"/>
        <n x="211"/>
      </t>
    </mdx>
    <mdx n="0" f="v">
      <t c="3" si="227">
        <n x="225"/>
        <n x="465"/>
        <n x="211"/>
      </t>
    </mdx>
    <mdx n="0" f="v">
      <t c="3" si="227">
        <n x="225"/>
        <n x="474"/>
        <n x="211"/>
      </t>
    </mdx>
    <mdx n="0" f="v">
      <t c="3" si="227">
        <n x="225"/>
        <n x="448"/>
        <n x="211"/>
      </t>
    </mdx>
    <mdx n="0" f="v">
      <t c="3" si="227">
        <n x="225"/>
        <n x="449"/>
        <n x="211"/>
      </t>
    </mdx>
    <mdx n="0" f="v">
      <t c="3" si="227">
        <n x="225"/>
        <n x="450"/>
        <n x="211"/>
      </t>
    </mdx>
    <mdx n="0" f="v">
      <t c="3" si="227">
        <n x="225"/>
        <n x="451"/>
        <n x="211"/>
      </t>
    </mdx>
    <mdx n="0" f="v">
      <t c="3" si="227">
        <n x="225"/>
        <n x="457"/>
        <n x="211"/>
      </t>
    </mdx>
    <mdx n="0" f="v">
      <t c="3" si="227">
        <n x="225"/>
        <n x="458"/>
        <n x="211"/>
      </t>
    </mdx>
    <mdx n="0" f="v">
      <t c="3" si="227">
        <n x="225"/>
        <n x="473"/>
        <n x="211"/>
      </t>
    </mdx>
    <mdx n="0" f="v">
      <t c="3" si="227">
        <n x="225"/>
        <n x="475"/>
        <n x="211"/>
      </t>
    </mdx>
    <mdx n="0" f="v">
      <t c="3" si="227">
        <n x="225"/>
        <n x="476"/>
        <n x="211"/>
      </t>
    </mdx>
    <mdx n="0" f="v">
      <t c="3" si="227">
        <n x="225"/>
        <n x="471"/>
        <n x="211"/>
      </t>
    </mdx>
    <mdx n="0" f="v">
      <t c="3" si="227">
        <n x="225"/>
        <n x="472"/>
        <n x="211"/>
      </t>
    </mdx>
    <mdx n="0" f="v">
      <t c="3" si="227">
        <n x="225"/>
        <n x="477"/>
        <n x="211"/>
      </t>
    </mdx>
    <mdx n="0" f="v">
      <t c="3" si="227">
        <n x="225"/>
        <n x="460"/>
        <n x="211"/>
      </t>
    </mdx>
    <mdx n="0" f="v">
      <t c="3" si="227">
        <n x="225"/>
        <n x="468"/>
        <n x="211"/>
      </t>
    </mdx>
    <mdx n="0" f="v">
      <t c="3" si="227">
        <n x="225"/>
        <n x="469"/>
        <n x="211"/>
      </t>
    </mdx>
    <mdx n="0" f="v">
      <t c="3" si="227">
        <n x="225"/>
        <n x="470"/>
        <n x="211"/>
      </t>
    </mdx>
    <mdx n="0" f="v">
      <t c="3" si="227">
        <n x="225"/>
        <n x="480"/>
        <n x="211"/>
      </t>
    </mdx>
    <mdx n="0" f="v">
      <t c="3" si="227">
        <n x="225"/>
        <n x="481"/>
        <n x="211"/>
      </t>
    </mdx>
    <mdx n="0" f="v">
      <t c="3" si="227">
        <n x="225"/>
        <n x="483"/>
        <n x="211"/>
      </t>
    </mdx>
    <mdx n="0" f="v">
      <t c="3" si="227">
        <n x="225"/>
        <n x="478"/>
        <n x="211"/>
      </t>
    </mdx>
    <mdx n="0" f="v">
      <t c="3" si="227">
        <n x="225"/>
        <n x="479"/>
        <n x="211"/>
      </t>
    </mdx>
    <mdx n="0" f="v">
      <t c="3" si="227">
        <n x="225"/>
        <n x="490"/>
        <n x="211"/>
      </t>
    </mdx>
    <mdx n="0" f="v">
      <t c="3" si="227">
        <n x="225"/>
        <n x="482"/>
        <n x="211"/>
      </t>
    </mdx>
    <mdx n="0" f="v">
      <t c="3" si="227">
        <n x="225"/>
        <n x="487"/>
        <n x="211"/>
      </t>
    </mdx>
    <mdx n="0" f="v">
      <t c="3" si="227">
        <n x="225"/>
        <n x="488"/>
        <n x="211"/>
      </t>
    </mdx>
    <mdx n="0" f="v">
      <t c="3" si="227">
        <n x="225"/>
        <n x="489"/>
        <n x="211"/>
      </t>
    </mdx>
    <mdx n="0" f="v">
      <t c="3" si="227">
        <n x="225"/>
        <n x="484"/>
        <n x="211"/>
      </t>
    </mdx>
    <mdx n="0" f="v">
      <t c="3" si="227">
        <n x="225"/>
        <n x="485"/>
        <n x="211"/>
      </t>
    </mdx>
    <mdx n="0" f="v">
      <t c="3" si="227">
        <n x="225"/>
        <n x="486"/>
        <n x="211"/>
      </t>
    </mdx>
    <mdx n="0" f="v">
      <t c="3" si="227">
        <n x="225"/>
        <n x="491"/>
        <n x="211"/>
      </t>
    </mdx>
    <mdx n="0" f="v">
      <t c="3" si="227">
        <n x="225"/>
        <n x="495"/>
        <n x="211"/>
      </t>
    </mdx>
    <mdx n="0" f="v">
      <t c="3" si="227">
        <n x="225"/>
        <n x="496"/>
        <n x="211"/>
      </t>
    </mdx>
    <mdx n="0" f="v">
      <t c="3" si="227">
        <n x="225"/>
        <n x="500"/>
        <n x="211"/>
      </t>
    </mdx>
    <mdx n="0" f="v">
      <t c="3" si="227">
        <n x="225"/>
        <n x="492"/>
        <n x="211"/>
      </t>
    </mdx>
    <mdx n="0" f="v">
      <t c="3" si="227">
        <n x="225"/>
        <n x="493"/>
        <n x="211"/>
      </t>
    </mdx>
    <mdx n="0" f="v">
      <t c="3" si="227">
        <n x="225"/>
        <n x="503"/>
        <n x="211"/>
      </t>
    </mdx>
    <mdx n="0" f="v">
      <t c="3" si="227">
        <n x="225"/>
        <n x="501"/>
        <n x="211"/>
      </t>
    </mdx>
    <mdx n="0" f="v">
      <t c="3" si="227">
        <n x="225"/>
        <n x="502"/>
        <n x="211"/>
      </t>
    </mdx>
    <mdx n="0" f="v">
      <t c="3" si="227">
        <n x="225"/>
        <n x="494"/>
        <n x="211"/>
      </t>
    </mdx>
    <mdx n="0" f="v">
      <t c="3" si="227">
        <n x="225"/>
        <n x="497"/>
        <n x="211"/>
      </t>
    </mdx>
    <mdx n="0" f="v">
      <t c="3" si="227">
        <n x="225"/>
        <n x="498"/>
        <n x="211"/>
      </t>
    </mdx>
    <mdx n="0" f="v">
      <t c="3" si="227">
        <n x="225"/>
        <n x="499"/>
        <n x="211"/>
      </t>
    </mdx>
    <mdx n="0" f="v">
      <t c="3" si="227">
        <n x="225"/>
        <n x="508"/>
        <n x="211"/>
      </t>
    </mdx>
    <mdx n="0" f="v">
      <t c="3" si="227">
        <n x="225"/>
        <n x="509"/>
        <n x="211"/>
      </t>
    </mdx>
    <mdx n="0" f="v">
      <t c="3" si="227">
        <n x="225"/>
        <n x="513"/>
        <n x="211"/>
      </t>
    </mdx>
    <mdx n="0" f="v">
      <t c="3" si="227">
        <n x="225"/>
        <n x="504"/>
        <n x="211"/>
      </t>
    </mdx>
    <mdx n="0" f="v">
      <t c="3" si="227">
        <n x="225"/>
        <n x="505"/>
        <n x="211"/>
      </t>
    </mdx>
    <mdx n="0" f="v">
      <t c="3" si="227">
        <n x="225"/>
        <n x="506"/>
        <n x="211"/>
      </t>
    </mdx>
    <mdx n="0" f="v">
      <t c="3" si="227">
        <n x="225"/>
        <n x="507"/>
        <n x="211"/>
      </t>
    </mdx>
    <mdx n="0" f="v">
      <t c="3" si="227">
        <n x="225"/>
        <n x="514"/>
        <n x="211"/>
      </t>
    </mdx>
    <mdx n="0" f="v">
      <t c="3" si="227">
        <n x="225"/>
        <n x="515"/>
        <n x="211"/>
      </t>
    </mdx>
    <mdx n="0" f="v">
      <t c="3" si="227">
        <n x="225"/>
        <n x="516"/>
        <n x="211"/>
      </t>
    </mdx>
    <mdx n="0" f="v">
      <t c="3" si="227">
        <n x="225"/>
        <n x="510"/>
        <n x="211"/>
      </t>
    </mdx>
    <mdx n="0" f="v">
      <t c="3" si="227">
        <n x="225"/>
        <n x="511"/>
        <n x="211"/>
      </t>
    </mdx>
    <mdx n="0" f="v">
      <t c="3" si="227">
        <n x="225"/>
        <n x="512"/>
        <n x="211"/>
      </t>
    </mdx>
    <mdx n="0" f="v">
      <t c="3" si="227">
        <n x="225"/>
        <n x="519"/>
        <n x="211"/>
      </t>
    </mdx>
    <mdx n="0" f="v">
      <t c="3" si="227">
        <n x="225"/>
        <n x="520"/>
        <n x="211"/>
      </t>
    </mdx>
    <mdx n="0" f="v">
      <t c="3" si="227">
        <n x="225"/>
        <n x="521"/>
        <n x="211"/>
      </t>
    </mdx>
    <mdx n="0" f="v">
      <t c="3" si="227">
        <n x="225"/>
        <n x="517"/>
        <n x="211"/>
      </t>
    </mdx>
    <mdx n="0" f="v">
      <t c="3" si="227">
        <n x="225"/>
        <n x="518"/>
        <n x="211"/>
      </t>
    </mdx>
    <mdx n="0" f="v">
      <t c="3" si="227">
        <n x="225"/>
        <n x="522"/>
        <n x="211"/>
      </t>
    </mdx>
    <mdx n="0" f="v">
      <t c="3" si="227">
        <n x="225"/>
        <n x="525"/>
        <n x="211"/>
      </t>
    </mdx>
    <mdx n="0" f="v">
      <t c="3" si="227">
        <n x="225"/>
        <n x="526"/>
        <n x="211"/>
      </t>
    </mdx>
    <mdx n="0" f="v">
      <t c="3" si="227">
        <n x="225"/>
        <n x="529"/>
        <n x="211"/>
      </t>
    </mdx>
    <mdx n="0" f="v">
      <t c="3" si="227">
        <n x="225"/>
        <n x="523"/>
        <n x="211"/>
      </t>
    </mdx>
    <mdx n="0" f="v">
      <t c="3" si="227">
        <n x="225"/>
        <n x="528"/>
        <n x="211"/>
      </t>
    </mdx>
    <mdx n="0" f="v">
      <t c="3" si="227">
        <n x="225"/>
        <n x="531"/>
        <n x="211"/>
      </t>
    </mdx>
    <mdx n="0" f="v">
      <t c="3" si="227">
        <n x="225"/>
        <n x="524"/>
        <n x="211"/>
      </t>
    </mdx>
    <mdx n="0" f="v">
      <t c="3" si="227">
        <n x="225"/>
        <n x="527"/>
        <n x="211"/>
      </t>
    </mdx>
    <mdx n="0" f="v">
      <t c="3" si="227">
        <n x="225"/>
        <n x="532"/>
        <n x="211"/>
      </t>
    </mdx>
    <mdx n="0" f="v">
      <t c="3" si="227">
        <n x="225"/>
        <n x="530"/>
        <n x="211"/>
      </t>
    </mdx>
    <mdx n="0" f="v">
      <t c="3" si="227">
        <n x="225"/>
        <n x="533"/>
        <n x="211"/>
      </t>
    </mdx>
    <mdx n="0" f="v">
      <t c="3" si="227">
        <n x="225"/>
        <n x="537"/>
        <n x="211"/>
      </t>
    </mdx>
    <mdx n="0" f="v">
      <t c="3" si="227">
        <n x="225"/>
        <n x="536"/>
        <n x="211"/>
      </t>
    </mdx>
    <mdx n="0" f="v">
      <t c="3" si="227">
        <n x="225"/>
        <n x="534"/>
        <n x="211"/>
      </t>
    </mdx>
    <mdx n="0" f="v">
      <t c="3" si="227">
        <n x="225"/>
        <n x="535"/>
        <n x="211"/>
      </t>
    </mdx>
    <mdx n="0" f="v">
      <t c="3" si="227">
        <n x="225"/>
        <n x="539"/>
        <n x="211"/>
      </t>
    </mdx>
    <mdx n="0" f="v">
      <t c="3" si="227">
        <n x="225"/>
        <n x="540"/>
        <n x="211"/>
      </t>
    </mdx>
    <mdx n="0" f="v">
      <t c="3" si="227">
        <n x="225"/>
        <n x="538"/>
        <n x="211"/>
      </t>
    </mdx>
    <mdx n="0" f="v">
      <t c="3" si="227">
        <n x="225"/>
        <n x="543"/>
        <n x="211"/>
      </t>
    </mdx>
    <mdx n="0" f="v">
      <t c="3" si="227">
        <n x="225"/>
        <n x="541"/>
        <n x="211"/>
      </t>
    </mdx>
    <mdx n="0" f="v">
      <t c="3" si="227">
        <n x="225"/>
        <n x="545"/>
        <n x="211"/>
      </t>
    </mdx>
    <mdx n="0" f="v">
      <t c="3" si="227">
        <n x="225"/>
        <n x="542"/>
        <n x="211"/>
      </t>
    </mdx>
    <mdx n="0" f="v">
      <t c="3" si="227">
        <n x="225"/>
        <n x="544"/>
        <n x="211"/>
      </t>
    </mdx>
    <mdx n="0" f="v">
      <t c="3" si="227">
        <n x="225"/>
        <n x="546"/>
        <n x="211"/>
      </t>
    </mdx>
    <mdx n="0" f="v">
      <t c="3" si="227">
        <n x="225"/>
        <n x="273"/>
        <n x="212"/>
      </t>
    </mdx>
    <mdx n="0" f="v">
      <t c="3" si="227">
        <n x="225"/>
        <n x="271"/>
        <n x="212"/>
      </t>
    </mdx>
    <mdx n="0" f="v">
      <t c="3" si="227">
        <n x="225"/>
        <n x="270"/>
        <n x="212"/>
      </t>
    </mdx>
    <mdx n="0" f="v">
      <t c="3" si="227">
        <n x="225"/>
        <n x="268"/>
        <n x="212"/>
      </t>
    </mdx>
    <mdx n="0" f="v">
      <t c="3" si="227">
        <n x="225"/>
        <n x="355"/>
        <n x="212"/>
      </t>
    </mdx>
    <mdx n="0" f="v">
      <t c="3" si="227">
        <n x="225"/>
        <n x="356"/>
        <n x="212"/>
      </t>
    </mdx>
    <mdx n="0" f="v">
      <t c="3" si="227">
        <n x="225"/>
        <n x="357"/>
        <n x="212"/>
      </t>
    </mdx>
    <mdx n="0" f="v">
      <t c="3" si="227">
        <n x="225"/>
        <n x="358"/>
        <n x="212"/>
      </t>
    </mdx>
    <mdx n="0" f="v">
      <t c="3" si="227">
        <n x="225"/>
        <n x="359"/>
        <n x="212"/>
      </t>
    </mdx>
    <mdx n="0" f="v">
      <t c="3" si="227">
        <n x="225"/>
        <n x="360"/>
        <n x="212"/>
      </t>
    </mdx>
    <mdx n="0" f="v">
      <t c="3" si="227">
        <n x="225"/>
        <n x="361"/>
        <n x="212"/>
      </t>
    </mdx>
    <mdx n="0" f="v">
      <t c="3" si="227">
        <n x="225"/>
        <n x="255"/>
        <n x="212"/>
      </t>
    </mdx>
    <mdx n="0" f="v">
      <t c="3" si="227">
        <n x="225"/>
        <n x="267"/>
        <n x="212"/>
      </t>
    </mdx>
    <mdx n="0" f="v">
      <t c="3" si="227">
        <n x="225"/>
        <n x="266"/>
        <n x="212"/>
      </t>
    </mdx>
    <mdx n="0" f="v">
      <t c="3" si="227">
        <n x="225"/>
        <n x="263"/>
        <n x="212"/>
      </t>
    </mdx>
    <mdx n="0" f="v">
      <t c="3" si="227">
        <n x="225"/>
        <n x="262"/>
        <n x="212"/>
      </t>
    </mdx>
    <mdx n="0" f="v">
      <t c="3" si="227">
        <n x="225"/>
        <n x="261"/>
        <n x="212"/>
      </t>
    </mdx>
    <mdx n="0" f="v">
      <t c="3" si="227">
        <n x="225"/>
        <n x="260"/>
        <n x="212"/>
      </t>
    </mdx>
    <mdx n="0" f="v">
      <t c="3" si="227">
        <n x="225"/>
        <n x="259"/>
        <n x="212"/>
      </t>
    </mdx>
    <mdx n="0" f="v">
      <t c="3" si="227">
        <n x="225"/>
        <n x="258"/>
        <n x="212"/>
      </t>
    </mdx>
    <mdx n="0" f="v">
      <t c="3" si="227">
        <n x="225"/>
        <n x="257"/>
        <n x="212"/>
      </t>
    </mdx>
    <mdx n="0" f="v">
      <t c="3" si="227">
        <n x="225"/>
        <n x="373"/>
        <n x="212"/>
      </t>
    </mdx>
    <mdx n="0" f="v">
      <t c="3" si="227">
        <n x="225"/>
        <n x="374"/>
        <n x="212"/>
      </t>
    </mdx>
    <mdx n="0" f="v">
      <t c="3" si="227">
        <n x="225"/>
        <n x="375"/>
        <n x="212"/>
      </t>
    </mdx>
    <mdx n="0" f="v">
      <t c="3" si="227">
        <n x="225"/>
        <n x="281"/>
        <n x="212"/>
      </t>
    </mdx>
    <mdx n="0" f="v">
      <t c="3" si="227">
        <n x="225"/>
        <n x="376"/>
        <n x="212"/>
      </t>
    </mdx>
    <mdx n="0" f="v">
      <t c="3" si="227">
        <n x="225"/>
        <n x="377"/>
        <n x="212"/>
      </t>
    </mdx>
    <mdx n="0" f="v">
      <t c="3" si="227">
        <n x="225"/>
        <n x="378"/>
        <n x="212"/>
      </t>
    </mdx>
    <mdx n="0" f="v">
      <t c="3" si="227">
        <n x="225"/>
        <n x="379"/>
        <n x="212"/>
      </t>
    </mdx>
    <mdx n="0" f="v">
      <t c="3" si="227">
        <n x="225"/>
        <n x="380"/>
        <n x="212"/>
      </t>
    </mdx>
    <mdx n="0" f="v">
      <t c="3" si="227">
        <n x="225"/>
        <n x="381"/>
        <n x="212"/>
      </t>
    </mdx>
    <mdx n="0" f="v">
      <t c="3" si="227">
        <n x="225"/>
        <n x="382"/>
        <n x="212"/>
      </t>
    </mdx>
    <mdx n="0" f="v">
      <t c="3" si="227">
        <n x="225"/>
        <n x="547"/>
        <n x="212"/>
      </t>
    </mdx>
    <mdx n="0" f="v">
      <t c="3" si="227">
        <n x="225"/>
        <n x="362"/>
        <n x="212"/>
      </t>
    </mdx>
    <mdx n="0" f="v">
      <t c="3" si="227">
        <n x="225"/>
        <n x="363"/>
        <n x="212"/>
      </t>
    </mdx>
    <mdx n="0" f="v">
      <t c="3" si="227">
        <n x="225"/>
        <n x="364"/>
        <n x="212"/>
      </t>
    </mdx>
    <mdx n="0" f="v">
      <t c="3" si="227">
        <n x="225"/>
        <n x="548"/>
        <n x="212"/>
      </t>
    </mdx>
    <mdx n="0" f="v">
      <t c="3" si="227">
        <n x="225"/>
        <n x="365"/>
        <n x="212"/>
      </t>
    </mdx>
    <mdx n="0" f="v">
      <t c="3" si="227">
        <n x="225"/>
        <n x="366"/>
        <n x="212"/>
      </t>
    </mdx>
    <mdx n="0" f="v">
      <t c="3" si="227">
        <n x="225"/>
        <n x="367"/>
        <n x="212"/>
      </t>
    </mdx>
    <mdx n="0" f="v">
      <t c="3" si="227">
        <n x="225"/>
        <n x="368"/>
        <n x="212"/>
      </t>
    </mdx>
    <mdx n="0" f="v">
      <t c="3" si="227">
        <n x="225"/>
        <n x="369"/>
        <n x="212"/>
      </t>
    </mdx>
    <mdx n="0" f="v">
      <t c="3" si="227">
        <n x="225"/>
        <n x="307"/>
        <n x="212"/>
      </t>
    </mdx>
    <mdx n="0" f="v">
      <t c="3" si="227">
        <n x="225"/>
        <n x="370"/>
        <n x="212"/>
      </t>
    </mdx>
    <mdx n="0" f="v">
      <t c="3" si="227">
        <n x="225"/>
        <n x="371"/>
        <n x="212"/>
      </t>
    </mdx>
    <mdx n="0" f="v">
      <t c="3" si="227">
        <n x="225"/>
        <n x="372"/>
        <n x="212"/>
      </t>
    </mdx>
    <mdx n="0" f="v">
      <t c="3" si="227">
        <n x="225"/>
        <n x="393"/>
        <n x="212"/>
      </t>
    </mdx>
    <mdx n="0" f="v">
      <t c="3" si="227">
        <n x="225"/>
        <n x="394"/>
        <n x="212"/>
      </t>
    </mdx>
    <mdx n="0" f="v">
      <t c="3" si="227">
        <n x="225"/>
        <n x="395"/>
        <n x="212"/>
      </t>
    </mdx>
    <mdx n="0" f="v">
      <t c="3" si="227">
        <n x="225"/>
        <n x="278"/>
        <n x="212"/>
      </t>
    </mdx>
    <mdx n="0" f="v">
      <t c="3" si="227">
        <n x="225"/>
        <n x="396"/>
        <n x="212"/>
      </t>
    </mdx>
    <mdx n="0" f="v">
      <t c="3" si="227">
        <n x="225"/>
        <n x="397"/>
        <n x="212"/>
      </t>
    </mdx>
    <mdx n="0" f="v">
      <t c="3" si="227">
        <n x="225"/>
        <n x="398"/>
        <n x="212"/>
      </t>
    </mdx>
    <mdx n="0" f="v">
      <t c="3" si="227">
        <n x="225"/>
        <n x="392"/>
        <n x="212"/>
      </t>
    </mdx>
    <mdx n="0" f="v">
      <t c="3" si="227">
        <n x="225"/>
        <n x="404"/>
        <n x="212"/>
      </t>
    </mdx>
    <mdx n="0" f="v">
      <t c="3" si="227">
        <n x="225"/>
        <n x="383"/>
        <n x="212"/>
      </t>
    </mdx>
    <mdx n="0" f="v">
      <t c="3" si="227">
        <n x="225"/>
        <n x="384"/>
        <n x="212"/>
      </t>
    </mdx>
    <mdx n="0" f="v">
      <t c="3" si="227">
        <n x="225"/>
        <n x="385"/>
        <n x="212"/>
      </t>
    </mdx>
    <mdx n="0" f="v">
      <t c="3" si="227">
        <n x="225"/>
        <n x="386"/>
        <n x="212"/>
      </t>
    </mdx>
    <mdx n="0" f="v">
      <t c="3" si="227">
        <n x="225"/>
        <n x="387"/>
        <n x="212"/>
      </t>
    </mdx>
    <mdx n="0" f="v">
      <t c="3" si="227">
        <n x="225"/>
        <n x="388"/>
        <n x="212"/>
      </t>
    </mdx>
    <mdx n="0" f="v">
      <t c="3" si="227">
        <n x="225"/>
        <n x="389"/>
        <n x="212"/>
      </t>
    </mdx>
    <mdx n="0" f="v">
      <t c="3" si="227">
        <n x="225"/>
        <n x="390"/>
        <n x="212"/>
      </t>
    </mdx>
    <mdx n="0" f="v">
      <t c="3" si="227">
        <n x="225"/>
        <n x="405"/>
        <n x="212"/>
      </t>
    </mdx>
    <mdx n="0" f="v">
      <t c="3" si="227">
        <n x="225"/>
        <n x="406"/>
        <n x="212"/>
      </t>
    </mdx>
    <mdx n="0" f="v">
      <t c="3" si="227">
        <n x="225"/>
        <n x="407"/>
        <n x="212"/>
      </t>
    </mdx>
    <mdx n="0" f="v">
      <t c="3" si="227">
        <n x="225"/>
        <n x="408"/>
        <n x="212"/>
      </t>
    </mdx>
    <mdx n="0" f="v">
      <t c="3" si="227">
        <n x="225"/>
        <n x="409"/>
        <n x="212"/>
      </t>
    </mdx>
    <mdx n="0" f="v">
      <t c="3" si="227">
        <n x="225"/>
        <n x="410"/>
        <n x="212"/>
      </t>
    </mdx>
    <mdx n="0" f="v">
      <t c="3" si="227">
        <n x="225"/>
        <n x="419"/>
        <n x="212"/>
      </t>
    </mdx>
    <mdx n="0" f="v">
      <t c="3" si="227">
        <n x="225"/>
        <n x="391"/>
        <n x="212"/>
      </t>
    </mdx>
    <mdx n="0" f="v">
      <t c="3" si="227">
        <n x="225"/>
        <n x="399"/>
        <n x="212"/>
      </t>
    </mdx>
    <mdx n="0" f="v">
      <t c="3" si="227">
        <n x="225"/>
        <n x="400"/>
        <n x="212"/>
      </t>
    </mdx>
    <mdx n="0" f="v">
      <t c="3" si="227">
        <n x="225"/>
        <n x="401"/>
        <n x="212"/>
      </t>
    </mdx>
    <mdx n="0" f="v">
      <t c="3" si="227">
        <n x="225"/>
        <n x="402"/>
        <n x="212"/>
      </t>
    </mdx>
    <mdx n="0" f="v">
      <t c="3" si="227">
        <n x="225"/>
        <n x="277"/>
        <n x="212"/>
      </t>
    </mdx>
    <mdx n="0" f="v">
      <t c="3" si="227">
        <n x="225"/>
        <n x="417"/>
        <n x="212"/>
      </t>
    </mdx>
    <mdx n="0" f="v">
      <t c="3" si="227">
        <n x="225"/>
        <n x="418"/>
        <n x="212"/>
      </t>
    </mdx>
    <mdx n="0" f="v">
      <t c="3" si="227">
        <n x="225"/>
        <n x="420"/>
        <n x="212"/>
      </t>
    </mdx>
    <mdx n="0" f="v">
      <t c="3" si="227">
        <n x="225"/>
        <n x="301"/>
        <n x="212"/>
      </t>
    </mdx>
    <mdx n="0" f="v">
      <t c="3" si="227">
        <n x="225"/>
        <n x="299"/>
        <n x="212"/>
      </t>
    </mdx>
    <mdx n="0" f="v">
      <t c="3" si="227">
        <n x="225"/>
        <n x="297"/>
        <n x="212"/>
      </t>
    </mdx>
    <mdx n="0" f="v">
      <t c="3" si="227">
        <n x="225"/>
        <n x="421"/>
        <n x="212"/>
      </t>
    </mdx>
    <mdx n="0" f="v">
      <t c="3" si="227">
        <n x="225"/>
        <n x="329"/>
        <n x="212"/>
      </t>
    </mdx>
    <mdx n="0" f="v">
      <t c="3" si="227">
        <n x="225"/>
        <n x="411"/>
        <n x="212"/>
      </t>
    </mdx>
    <mdx n="0" f="v">
      <t c="3" si="227">
        <n x="225"/>
        <n x="403"/>
        <n x="212"/>
      </t>
    </mdx>
    <mdx n="0" f="v">
      <t c="3" si="227">
        <n x="225"/>
        <n x="412"/>
        <n x="212"/>
      </t>
    </mdx>
    <mdx n="0" f="v">
      <t c="3" si="227">
        <n x="225"/>
        <n x="413"/>
        <n x="212"/>
      </t>
    </mdx>
    <mdx n="0" f="v">
      <t c="3" si="227">
        <n x="225"/>
        <n x="414"/>
        <n x="212"/>
      </t>
    </mdx>
    <mdx n="0" f="v">
      <t c="3" si="227">
        <n x="225"/>
        <n x="415"/>
        <n x="212"/>
      </t>
    </mdx>
    <mdx n="0" f="v">
      <t c="3" si="227">
        <n x="225"/>
        <n x="416"/>
        <n x="212"/>
      </t>
    </mdx>
    <mdx n="0" f="v">
      <t c="3" si="227">
        <n x="225"/>
        <n x="427"/>
        <n x="212"/>
      </t>
    </mdx>
    <mdx n="0" f="v">
      <t c="3" si="227">
        <n x="225"/>
        <n x="433"/>
        <n x="212"/>
      </t>
    </mdx>
    <mdx n="0" f="v">
      <t c="3" si="227">
        <n x="225"/>
        <n x="428"/>
        <n x="212"/>
      </t>
    </mdx>
    <mdx n="0" f="v">
      <t c="3" si="227">
        <n x="225"/>
        <n x="328"/>
        <n x="212"/>
      </t>
    </mdx>
    <mdx n="0" f="v">
      <t c="3" si="227">
        <n x="225"/>
        <n x="429"/>
        <n x="212"/>
      </t>
    </mdx>
    <mdx n="0" f="v">
      <t c="3" si="227">
        <n x="225"/>
        <n x="430"/>
        <n x="212"/>
      </t>
    </mdx>
    <mdx n="0" f="v">
      <t c="3" si="227">
        <n x="225"/>
        <n x="431"/>
        <n x="212"/>
      </t>
    </mdx>
    <mdx n="0" f="v">
      <t c="3" si="227">
        <n x="225"/>
        <n x="432"/>
        <n x="212"/>
      </t>
    </mdx>
    <mdx n="0" f="v">
      <t c="3" si="227">
        <n x="225"/>
        <n x="422"/>
        <n x="212"/>
      </t>
    </mdx>
    <mdx n="0" f="v">
      <t c="3" si="227">
        <n x="225"/>
        <n x="423"/>
        <n x="212"/>
      </t>
    </mdx>
    <mdx n="0" f="v">
      <t c="3" si="227">
        <n x="225"/>
        <n x="424"/>
        <n x="212"/>
      </t>
    </mdx>
    <mdx n="0" f="v">
      <t c="3" si="227">
        <n x="225"/>
        <n x="425"/>
        <n x="212"/>
      </t>
    </mdx>
    <mdx n="0" f="v">
      <t c="3" si="227">
        <n x="225"/>
        <n x="348"/>
        <n x="212"/>
      </t>
    </mdx>
    <mdx n="0" f="v">
      <t c="3" si="227">
        <n x="225"/>
        <n x="327"/>
        <n x="212"/>
      </t>
    </mdx>
    <mdx n="0" f="v">
      <t c="3" si="227">
        <n x="225"/>
        <n x="426"/>
        <n x="212"/>
      </t>
    </mdx>
    <mdx n="0" f="v">
      <t c="3" si="227">
        <n x="225"/>
        <n x="456"/>
        <n x="212"/>
      </t>
    </mdx>
    <mdx n="0" f="v">
      <t c="3" si="227">
        <n x="225"/>
        <n x="453"/>
        <n x="212"/>
      </t>
    </mdx>
    <mdx n="0" f="v">
      <t c="3" si="227">
        <n x="225"/>
        <n x="454"/>
        <n x="212"/>
      </t>
    </mdx>
    <mdx n="0" f="v">
      <t c="3" si="227">
        <n x="225"/>
        <n x="442"/>
        <n x="212"/>
      </t>
    </mdx>
    <mdx n="0" f="v">
      <t c="3" si="227">
        <n x="225"/>
        <n x="443"/>
        <n x="212"/>
      </t>
    </mdx>
    <mdx n="0" f="v">
      <t c="3" si="227">
        <n x="225"/>
        <n x="444"/>
        <n x="212"/>
      </t>
    </mdx>
    <mdx n="0" f="v">
      <t c="3" si="227">
        <n x="225"/>
        <n x="445"/>
        <n x="212"/>
      </t>
    </mdx>
    <mdx n="0" f="v">
      <t c="3" si="227">
        <n x="225"/>
        <n x="446"/>
        <n x="212"/>
      </t>
    </mdx>
    <mdx n="0" f="v">
      <t c="3" si="227">
        <n x="225"/>
        <n x="434"/>
        <n x="212"/>
      </t>
    </mdx>
    <mdx n="0" f="v">
      <t c="3" si="227">
        <n x="225"/>
        <n x="452"/>
        <n x="212"/>
      </t>
    </mdx>
    <mdx n="0" f="v">
      <t c="3" si="227">
        <n x="225"/>
        <n x="467"/>
        <n x="212"/>
      </t>
    </mdx>
    <mdx n="0" f="v">
      <t c="3" si="227">
        <n x="225"/>
        <n x="326"/>
        <n x="212"/>
      </t>
    </mdx>
    <mdx n="0" f="v">
      <t c="3" si="227">
        <n x="225"/>
        <n x="435"/>
        <n x="212"/>
      </t>
    </mdx>
    <mdx n="0" f="v">
      <t c="3" si="227">
        <n x="225"/>
        <n x="436"/>
        <n x="212"/>
      </t>
    </mdx>
    <mdx n="0" f="v">
      <t c="3" si="227">
        <n x="225"/>
        <n x="437"/>
        <n x="212"/>
      </t>
    </mdx>
    <mdx n="0" f="v">
      <t c="3" si="227">
        <n x="225"/>
        <n x="294"/>
        <n x="212"/>
      </t>
    </mdx>
    <mdx n="0" f="v">
      <t c="3" si="227">
        <n x="225"/>
        <n x="293"/>
        <n x="212"/>
      </t>
    </mdx>
    <mdx n="0" f="v">
      <t c="3" si="227">
        <n x="225"/>
        <n x="455"/>
        <n x="212"/>
      </t>
    </mdx>
    <mdx n="0" f="v">
      <t c="3" si="227">
        <n x="225"/>
        <n x="461"/>
        <n x="212"/>
      </t>
    </mdx>
    <mdx n="0" f="v">
      <t c="3" si="227">
        <n x="225"/>
        <n x="459"/>
        <n x="212"/>
      </t>
    </mdx>
    <mdx n="0" f="v">
      <t c="3" si="227">
        <n x="225"/>
        <n x="438"/>
        <n x="212"/>
      </t>
    </mdx>
    <mdx n="0" f="v">
      <t c="3" si="227">
        <n x="225"/>
        <n x="350"/>
        <n x="212"/>
      </t>
    </mdx>
    <mdx n="0" f="v">
      <t c="3" si="227">
        <n x="225"/>
        <n x="439"/>
        <n x="212"/>
      </t>
    </mdx>
    <mdx n="0" f="v">
      <t c="3" si="227">
        <n x="225"/>
        <n x="440"/>
        <n x="212"/>
      </t>
    </mdx>
    <mdx n="0" f="v">
      <t c="3" si="227">
        <n x="225"/>
        <n x="441"/>
        <n x="212"/>
      </t>
    </mdx>
    <mdx n="0" f="v">
      <t c="3" si="227">
        <n x="225"/>
        <n x="447"/>
        <n x="212"/>
      </t>
    </mdx>
    <mdx n="0" f="v">
      <t c="3" si="227">
        <n x="225"/>
        <n x="464"/>
        <n x="212"/>
      </t>
    </mdx>
    <mdx n="0" f="v">
      <t c="3" si="227">
        <n x="225"/>
        <n x="465"/>
        <n x="212"/>
      </t>
    </mdx>
    <mdx n="0" f="v">
      <t c="3" si="227">
        <n x="225"/>
        <n x="346"/>
        <n x="212"/>
      </t>
    </mdx>
    <mdx n="0" f="v">
      <t c="3" si="227">
        <n x="225"/>
        <n x="462"/>
        <n x="212"/>
      </t>
    </mdx>
    <mdx n="0" f="v">
      <t c="3" si="227">
        <n x="225"/>
        <n x="463"/>
        <n x="212"/>
      </t>
    </mdx>
    <mdx n="0" f="v">
      <t c="3" si="227">
        <n x="225"/>
        <n x="466"/>
        <n x="212"/>
      </t>
    </mdx>
    <mdx n="0" f="v">
      <t c="3" si="227">
        <n x="225"/>
        <n x="448"/>
        <n x="212"/>
      </t>
    </mdx>
    <mdx n="0" f="v">
      <t c="3" si="227">
        <n x="225"/>
        <n x="449"/>
        <n x="212"/>
      </t>
    </mdx>
    <mdx n="0" f="v">
      <t c="3" si="227">
        <n x="225"/>
        <n x="450"/>
        <n x="212"/>
      </t>
    </mdx>
    <mdx n="0" f="v">
      <t c="3" si="227">
        <n x="225"/>
        <n x="451"/>
        <n x="212"/>
      </t>
    </mdx>
    <mdx n="0" f="v">
      <t c="3" si="227">
        <n x="225"/>
        <n x="457"/>
        <n x="212"/>
      </t>
    </mdx>
    <mdx n="0" f="v">
      <t c="3" si="227">
        <n x="225"/>
        <n x="458"/>
        <n x="212"/>
      </t>
    </mdx>
    <mdx n="0" f="v">
      <t c="3" si="227">
        <n x="225"/>
        <n x="473"/>
        <n x="212"/>
      </t>
    </mdx>
    <mdx n="0" f="v">
      <t c="3" si="227">
        <n x="225"/>
        <n x="474"/>
        <n x="212"/>
      </t>
    </mdx>
    <mdx n="0" f="v">
      <t c="3" si="227">
        <n x="225"/>
        <n x="475"/>
        <n x="212"/>
      </t>
    </mdx>
    <mdx n="0" f="v">
      <t c="3" si="227">
        <n x="225"/>
        <n x="476"/>
        <n x="212"/>
      </t>
    </mdx>
    <mdx n="0" f="v">
      <t c="3" si="227">
        <n x="225"/>
        <n x="471"/>
        <n x="212"/>
      </t>
    </mdx>
    <mdx n="0" f="v">
      <t c="3" si="227">
        <n x="225"/>
        <n x="460"/>
        <n x="212"/>
      </t>
    </mdx>
    <mdx n="0" f="v">
      <t c="3" si="227">
        <n x="225"/>
        <n x="468"/>
        <n x="212"/>
      </t>
    </mdx>
    <mdx n="0" f="v">
      <t c="3" si="227">
        <n x="225"/>
        <n x="469"/>
        <n x="212"/>
      </t>
    </mdx>
    <mdx n="0" f="v">
      <t c="3" si="227">
        <n x="225"/>
        <n x="470"/>
        <n x="212"/>
      </t>
    </mdx>
    <mdx n="0" f="v">
      <t c="3" si="227">
        <n x="225"/>
        <n x="472"/>
        <n x="212"/>
      </t>
    </mdx>
    <mdx n="0" f="v">
      <t c="3" si="227">
        <n x="225"/>
        <n x="477"/>
        <n x="212"/>
      </t>
    </mdx>
    <mdx n="0" f="v">
      <t c="3" si="227">
        <n x="225"/>
        <n x="480"/>
        <n x="212"/>
      </t>
    </mdx>
    <mdx n="0" f="v">
      <t c="3" si="227">
        <n x="225"/>
        <n x="481"/>
        <n x="212"/>
      </t>
    </mdx>
    <mdx n="0" f="v">
      <t c="3" si="227">
        <n x="225"/>
        <n x="483"/>
        <n x="212"/>
      </t>
    </mdx>
    <mdx n="0" f="v">
      <t c="3" si="227">
        <n x="225"/>
        <n x="478"/>
        <n x="212"/>
      </t>
    </mdx>
    <mdx n="0" f="v">
      <t c="3" si="227">
        <n x="225"/>
        <n x="479"/>
        <n x="212"/>
      </t>
    </mdx>
    <mdx n="0" f="v">
      <t c="3" si="227">
        <n x="225"/>
        <n x="482"/>
        <n x="212"/>
      </t>
    </mdx>
    <mdx n="0" f="v">
      <t c="3" si="227">
        <n x="225"/>
        <n x="487"/>
        <n x="212"/>
      </t>
    </mdx>
    <mdx n="0" f="v">
      <t c="3" si="227">
        <n x="225"/>
        <n x="488"/>
        <n x="212"/>
      </t>
    </mdx>
    <mdx n="0" f="v">
      <t c="3" si="227">
        <n x="225"/>
        <n x="489"/>
        <n x="212"/>
      </t>
    </mdx>
    <mdx n="0" f="v">
      <t c="3" si="227">
        <n x="225"/>
        <n x="490"/>
        <n x="212"/>
      </t>
    </mdx>
    <mdx n="0" f="v">
      <t c="3" si="227">
        <n x="225"/>
        <n x="491"/>
        <n x="212"/>
      </t>
    </mdx>
    <mdx n="0" f="v">
      <t c="3" si="227">
        <n x="225"/>
        <n x="484"/>
        <n x="212"/>
      </t>
    </mdx>
    <mdx n="0" f="v">
      <t c="3" si="227">
        <n x="225"/>
        <n x="485"/>
        <n x="212"/>
      </t>
    </mdx>
    <mdx n="0" f="v">
      <t c="3" si="227">
        <n x="225"/>
        <n x="486"/>
        <n x="212"/>
      </t>
    </mdx>
    <mdx n="0" f="v">
      <t c="3" si="227">
        <n x="225"/>
        <n x="495"/>
        <n x="212"/>
      </t>
    </mdx>
    <mdx n="0" f="v">
      <t c="3" si="227">
        <n x="225"/>
        <n x="496"/>
        <n x="212"/>
      </t>
    </mdx>
    <mdx n="0" f="v">
      <t c="3" si="227">
        <n x="225"/>
        <n x="492"/>
        <n x="212"/>
      </t>
    </mdx>
    <mdx n="0" f="v">
      <t c="3" si="227">
        <n x="225"/>
        <n x="493"/>
        <n x="212"/>
      </t>
    </mdx>
    <mdx n="0" f="v">
      <t c="3" si="227">
        <n x="225"/>
        <n x="500"/>
        <n x="212"/>
      </t>
    </mdx>
    <mdx n="0" f="v">
      <t c="3" si="227">
        <n x="225"/>
        <n x="501"/>
        <n x="212"/>
      </t>
    </mdx>
    <mdx n="0" f="v">
      <t c="3" si="227">
        <n x="225"/>
        <n x="502"/>
        <n x="212"/>
      </t>
    </mdx>
    <mdx n="0" f="v">
      <t c="3" si="227">
        <n x="225"/>
        <n x="503"/>
        <n x="212"/>
      </t>
    </mdx>
    <mdx n="0" f="v">
      <t c="3" si="227">
        <n x="225"/>
        <n x="494"/>
        <n x="212"/>
      </t>
    </mdx>
    <mdx n="0" f="v">
      <t c="3" si="227">
        <n x="225"/>
        <n x="497"/>
        <n x="212"/>
      </t>
    </mdx>
    <mdx n="0" f="v">
      <t c="3" si="227">
        <n x="225"/>
        <n x="498"/>
        <n x="212"/>
      </t>
    </mdx>
    <mdx n="0" f="v">
      <t c="3" si="227">
        <n x="225"/>
        <n x="499"/>
        <n x="212"/>
      </t>
    </mdx>
    <mdx n="0" f="v">
      <t c="3" si="227">
        <n x="225"/>
        <n x="508"/>
        <n x="212"/>
      </t>
    </mdx>
    <mdx n="0" f="v">
      <t c="3" si="227">
        <n x="225"/>
        <n x="509"/>
        <n x="212"/>
      </t>
    </mdx>
    <mdx n="0" f="v">
      <t c="3" si="227">
        <n x="225"/>
        <n x="507"/>
        <n x="212"/>
      </t>
    </mdx>
    <mdx n="0" f="v">
      <t c="3" si="227">
        <n x="225"/>
        <n x="513"/>
        <n x="212"/>
      </t>
    </mdx>
    <mdx n="0" f="v">
      <t c="3" si="227">
        <n x="225"/>
        <n x="504"/>
        <n x="212"/>
      </t>
    </mdx>
    <mdx n="0" f="v">
      <t c="3" si="227">
        <n x="225"/>
        <n x="505"/>
        <n x="212"/>
      </t>
    </mdx>
    <mdx n="0" f="v">
      <t c="3" si="227">
        <n x="225"/>
        <n x="506"/>
        <n x="212"/>
      </t>
    </mdx>
    <mdx n="0" f="v">
      <t c="3" si="227">
        <n x="225"/>
        <n x="514"/>
        <n x="212"/>
      </t>
    </mdx>
    <mdx n="0" f="v">
      <t c="3" si="227">
        <n x="225"/>
        <n x="515"/>
        <n x="212"/>
      </t>
    </mdx>
    <mdx n="0" f="v">
      <t c="3" si="227">
        <n x="225"/>
        <n x="510"/>
        <n x="212"/>
      </t>
    </mdx>
    <mdx n="0" f="v">
      <t c="3" si="227">
        <n x="225"/>
        <n x="511"/>
        <n x="212"/>
      </t>
    </mdx>
    <mdx n="0" f="v">
      <t c="3" si="227">
        <n x="225"/>
        <n x="512"/>
        <n x="212"/>
      </t>
    </mdx>
    <mdx n="0" f="v">
      <t c="3" si="227">
        <n x="225"/>
        <n x="516"/>
        <n x="212"/>
      </t>
    </mdx>
    <mdx n="0" f="v">
      <t c="3" si="227">
        <n x="225"/>
        <n x="519"/>
        <n x="212"/>
      </t>
    </mdx>
    <mdx n="0" f="v">
      <t c="3" si="227">
        <n x="225"/>
        <n x="520"/>
        <n x="212"/>
      </t>
    </mdx>
    <mdx n="0" f="v">
      <t c="3" si="227">
        <n x="225"/>
        <n x="521"/>
        <n x="212"/>
      </t>
    </mdx>
    <mdx n="0" f="v">
      <t c="3" si="227">
        <n x="225"/>
        <n x="517"/>
        <n x="212"/>
      </t>
    </mdx>
    <mdx n="0" f="v">
      <t c="3" si="227">
        <n x="225"/>
        <n x="518"/>
        <n x="212"/>
      </t>
    </mdx>
    <mdx n="0" f="v">
      <t c="3" si="227">
        <n x="225"/>
        <n x="522"/>
        <n x="212"/>
      </t>
    </mdx>
    <mdx n="0" f="v">
      <t c="3" si="227">
        <n x="225"/>
        <n x="525"/>
        <n x="212"/>
      </t>
    </mdx>
    <mdx n="0" f="v">
      <t c="3" si="227">
        <n x="225"/>
        <n x="526"/>
        <n x="212"/>
      </t>
    </mdx>
    <mdx n="0" f="v">
      <t c="3" si="227">
        <n x="225"/>
        <n x="529"/>
        <n x="212"/>
      </t>
    </mdx>
    <mdx n="0" f="v">
      <t c="3" si="227">
        <n x="225"/>
        <n x="531"/>
        <n x="212"/>
      </t>
    </mdx>
    <mdx n="0" f="v">
      <t c="3" si="227">
        <n x="225"/>
        <n x="523"/>
        <n x="212"/>
      </t>
    </mdx>
    <mdx n="0" f="v">
      <t c="3" si="227">
        <n x="225"/>
        <n x="528"/>
        <n x="212"/>
      </t>
    </mdx>
    <mdx n="0" f="v">
      <t c="3" si="227">
        <n x="225"/>
        <n x="524"/>
        <n x="212"/>
      </t>
    </mdx>
    <mdx n="0" f="v">
      <t c="3" si="227">
        <n x="225"/>
        <n x="527"/>
        <n x="212"/>
      </t>
    </mdx>
    <mdx n="0" f="v">
      <t c="3" si="227">
        <n x="225"/>
        <n x="532"/>
        <n x="212"/>
      </t>
    </mdx>
    <mdx n="0" f="v">
      <t c="3" si="227">
        <n x="225"/>
        <n x="530"/>
        <n x="212"/>
      </t>
    </mdx>
    <mdx n="0" f="v">
      <t c="3" si="227">
        <n x="225"/>
        <n x="533"/>
        <n x="212"/>
      </t>
    </mdx>
    <mdx n="0" f="v">
      <t c="3" si="227">
        <n x="225"/>
        <n x="537"/>
        <n x="212"/>
      </t>
    </mdx>
    <mdx n="0" f="v">
      <t c="3" si="227">
        <n x="225"/>
        <n x="536"/>
        <n x="212"/>
      </t>
    </mdx>
    <mdx n="0" f="v">
      <t c="3" si="227">
        <n x="225"/>
        <n x="534"/>
        <n x="212"/>
      </t>
    </mdx>
    <mdx n="0" f="v">
      <t c="3" si="227">
        <n x="225"/>
        <n x="535"/>
        <n x="212"/>
      </t>
    </mdx>
    <mdx n="0" f="v">
      <t c="3" si="227">
        <n x="225"/>
        <n x="539"/>
        <n x="212"/>
      </t>
    </mdx>
    <mdx n="0" f="v">
      <t c="3" si="227">
        <n x="225"/>
        <n x="540"/>
        <n x="212"/>
      </t>
    </mdx>
    <mdx n="0" f="v">
      <t c="3" si="227">
        <n x="225"/>
        <n x="538"/>
        <n x="212"/>
      </t>
    </mdx>
    <mdx n="0" f="v">
      <t c="3" si="227">
        <n x="225"/>
        <n x="545"/>
        <n x="212"/>
      </t>
    </mdx>
    <mdx n="0" f="v">
      <t c="3" si="227">
        <n x="225"/>
        <n x="543"/>
        <n x="212"/>
      </t>
    </mdx>
    <mdx n="0" f="v">
      <t c="3" si="227">
        <n x="225"/>
        <n x="542"/>
        <n x="212"/>
      </t>
    </mdx>
    <mdx n="0" f="v">
      <t c="3" si="227">
        <n x="225"/>
        <n x="541"/>
        <n x="212"/>
      </t>
    </mdx>
    <mdx n="0" f="v">
      <t c="3" si="227">
        <n x="225"/>
        <n x="546"/>
        <n x="212"/>
      </t>
    </mdx>
    <mdx n="0" f="v">
      <t c="3" si="227">
        <n x="225"/>
        <n x="544"/>
        <n x="212"/>
      </t>
    </mdx>
    <mdx n="0" f="v">
      <t c="3" si="227">
        <n x="225"/>
        <n x="273"/>
        <n x="213"/>
      </t>
    </mdx>
    <mdx n="0" f="v">
      <t c="3" si="227">
        <n x="225"/>
        <n x="271"/>
        <n x="213"/>
      </t>
    </mdx>
    <mdx n="0" f="v">
      <t c="3" si="227">
        <n x="225"/>
        <n x="270"/>
        <n x="213"/>
      </t>
    </mdx>
    <mdx n="0" f="v">
      <t c="3" si="227">
        <n x="225"/>
        <n x="269"/>
        <n x="213"/>
      </t>
    </mdx>
    <mdx n="0" f="v">
      <t c="3" si="227">
        <n x="225"/>
        <n x="268"/>
        <n x="213"/>
      </t>
    </mdx>
    <mdx n="0" f="v">
      <t c="3" si="227">
        <n x="225"/>
        <n x="355"/>
        <n x="213"/>
      </t>
    </mdx>
    <mdx n="0" f="v">
      <t c="3" si="227">
        <n x="225"/>
        <n x="356"/>
        <n x="213"/>
      </t>
    </mdx>
    <mdx n="0" f="v">
      <t c="3" si="227">
        <n x="225"/>
        <n x="357"/>
        <n x="213"/>
      </t>
    </mdx>
    <mdx n="0" f="v">
      <t c="3" si="227">
        <n x="225"/>
        <n x="358"/>
        <n x="213"/>
      </t>
    </mdx>
    <mdx n="0" f="v">
      <t c="3" si="227">
        <n x="225"/>
        <n x="360"/>
        <n x="213"/>
      </t>
    </mdx>
    <mdx n="0" f="v">
      <t c="3" si="227">
        <n x="225"/>
        <n x="361"/>
        <n x="213"/>
      </t>
    </mdx>
    <mdx n="0" f="v">
      <t c="3" si="227">
        <n x="225"/>
        <n x="255"/>
        <n x="213"/>
      </t>
    </mdx>
    <mdx n="0" f="v">
      <t c="3" si="227">
        <n x="225"/>
        <n x="267"/>
        <n x="213"/>
      </t>
    </mdx>
    <mdx n="0" f="v">
      <t c="3" si="227">
        <n x="225"/>
        <n x="266"/>
        <n x="213"/>
      </t>
    </mdx>
    <mdx n="0" f="v">
      <t c="3" si="227">
        <n x="225"/>
        <n x="265"/>
        <n x="213"/>
      </t>
    </mdx>
    <mdx n="0" f="v">
      <t c="3" si="227">
        <n x="225"/>
        <n x="263"/>
        <n x="213"/>
      </t>
    </mdx>
    <mdx n="0" f="v">
      <t c="3" si="227">
        <n x="225"/>
        <n x="262"/>
        <n x="213"/>
      </t>
    </mdx>
    <mdx n="0" f="v">
      <t c="3" si="227">
        <n x="225"/>
        <n x="261"/>
        <n x="213"/>
      </t>
    </mdx>
    <mdx n="0" f="v">
      <t c="3" si="227">
        <n x="225"/>
        <n x="260"/>
        <n x="213"/>
      </t>
    </mdx>
    <mdx n="0" f="v">
      <t c="3" si="227">
        <n x="225"/>
        <n x="259"/>
        <n x="213"/>
      </t>
    </mdx>
    <mdx n="0" f="v">
      <t c="3" si="227">
        <n x="225"/>
        <n x="258"/>
        <n x="213"/>
      </t>
    </mdx>
    <mdx n="0" f="v">
      <t c="3" si="227">
        <n x="225"/>
        <n x="257"/>
        <n x="213"/>
      </t>
    </mdx>
    <mdx n="0" f="v">
      <t c="3" si="227">
        <n x="225"/>
        <n x="256"/>
        <n x="213"/>
      </t>
    </mdx>
    <mdx n="0" f="v">
      <t c="3" si="227">
        <n x="225"/>
        <n x="373"/>
        <n x="213"/>
      </t>
    </mdx>
    <mdx n="0" f="v">
      <t c="3" si="227">
        <n x="225"/>
        <n x="374"/>
        <n x="213"/>
      </t>
    </mdx>
    <mdx n="0" f="v">
      <t c="3" si="227">
        <n x="225"/>
        <n x="375"/>
        <n x="213"/>
      </t>
    </mdx>
    <mdx n="0" f="v">
      <t c="3" si="227">
        <n x="225"/>
        <n x="376"/>
        <n x="213"/>
      </t>
    </mdx>
    <mdx n="0" f="v">
      <t c="3" si="227">
        <n x="225"/>
        <n x="377"/>
        <n x="213"/>
      </t>
    </mdx>
    <mdx n="0" f="v">
      <t c="3" si="227">
        <n x="225"/>
        <n x="378"/>
        <n x="213"/>
      </t>
    </mdx>
    <mdx n="0" f="v">
      <t c="3" si="227">
        <n x="225"/>
        <n x="380"/>
        <n x="213"/>
      </t>
    </mdx>
    <mdx n="0" f="v">
      <t c="3" si="227">
        <n x="225"/>
        <n x="381"/>
        <n x="213"/>
      </t>
    </mdx>
    <mdx n="0" f="v">
      <t c="3" si="227">
        <n x="225"/>
        <n x="382"/>
        <n x="213"/>
      </t>
    </mdx>
    <mdx n="0" f="v">
      <t c="3" si="227">
        <n x="225"/>
        <n x="254"/>
        <n x="213"/>
      </t>
    </mdx>
    <mdx n="0" f="v">
      <t c="3" si="227">
        <n x="225"/>
        <n x="283"/>
        <n x="213"/>
      </t>
    </mdx>
    <mdx n="0" f="v">
      <t c="3" si="227">
        <n x="225"/>
        <n x="547"/>
        <n x="213"/>
      </t>
    </mdx>
    <mdx n="0" f="v">
      <t c="3" si="227">
        <n x="225"/>
        <n x="362"/>
        <n x="213"/>
      </t>
    </mdx>
    <mdx n="0" f="v">
      <t c="3" si="227">
        <n x="225"/>
        <n x="363"/>
        <n x="213"/>
      </t>
    </mdx>
    <mdx n="0" f="v">
      <t c="3" si="227">
        <n x="225"/>
        <n x="364"/>
        <n x="213"/>
      </t>
    </mdx>
    <mdx n="0" f="v">
      <t c="3" si="227">
        <n x="225"/>
        <n x="548"/>
        <n x="213"/>
      </t>
    </mdx>
    <mdx n="0" f="v">
      <t c="3" si="227">
        <n x="225"/>
        <n x="365"/>
        <n x="213"/>
      </t>
    </mdx>
    <mdx n="0" f="v">
      <t c="3" si="227">
        <n x="225"/>
        <n x="366"/>
        <n x="213"/>
      </t>
    </mdx>
    <mdx n="0" f="v">
      <t c="3" si="227">
        <n x="225"/>
        <n x="367"/>
        <n x="213"/>
      </t>
    </mdx>
    <mdx n="0" f="v">
      <t c="3" si="227">
        <n x="225"/>
        <n x="368"/>
        <n x="213"/>
      </t>
    </mdx>
    <mdx n="0" f="v">
      <t c="3" si="227">
        <n x="225"/>
        <n x="369"/>
        <n x="213"/>
      </t>
    </mdx>
    <mdx n="0" f="v">
      <t c="3" si="227">
        <n x="225"/>
        <n x="307"/>
        <n x="213"/>
      </t>
    </mdx>
    <mdx n="0" f="v">
      <t c="3" si="227">
        <n x="225"/>
        <n x="370"/>
        <n x="213"/>
      </t>
    </mdx>
    <mdx n="0" f="v">
      <t c="3" si="227">
        <n x="225"/>
        <n x="371"/>
        <n x="213"/>
      </t>
    </mdx>
    <mdx n="0" f="v">
      <t c="3" si="227">
        <n x="225"/>
        <n x="372"/>
        <n x="213"/>
      </t>
    </mdx>
    <mdx n="0" f="v">
      <t c="3" si="227">
        <n x="225"/>
        <n x="404"/>
        <n x="213"/>
      </t>
    </mdx>
    <mdx n="0" f="v">
      <t c="3" si="227">
        <n x="225"/>
        <n x="393"/>
        <n x="213"/>
      </t>
    </mdx>
    <mdx n="0" f="v">
      <t c="3" si="227">
        <n x="225"/>
        <n x="394"/>
        <n x="213"/>
      </t>
    </mdx>
    <mdx n="0" f="v">
      <t c="3" si="227">
        <n x="225"/>
        <n x="395"/>
        <n x="213"/>
      </t>
    </mdx>
    <mdx n="0" f="v">
      <t c="3" si="227">
        <n x="225"/>
        <n x="278"/>
        <n x="213"/>
      </t>
    </mdx>
    <mdx n="0" f="v">
      <t c="3" si="227">
        <n x="225"/>
        <n x="396"/>
        <n x="213"/>
      </t>
    </mdx>
    <mdx n="0" f="v">
      <t c="3" si="227">
        <n x="225"/>
        <n x="397"/>
        <n x="213"/>
      </t>
    </mdx>
    <mdx n="0" f="v">
      <t c="3" si="227">
        <n x="225"/>
        <n x="398"/>
        <n x="213"/>
      </t>
    </mdx>
    <mdx n="0" f="v">
      <t c="3" si="227">
        <n x="225"/>
        <n x="392"/>
        <n x="213"/>
      </t>
    </mdx>
    <mdx n="0" f="v">
      <t c="3" si="227">
        <n x="225"/>
        <n x="383"/>
        <n x="213"/>
      </t>
    </mdx>
    <mdx n="0" f="v">
      <t c="3" si="227">
        <n x="225"/>
        <n x="384"/>
        <n x="213"/>
      </t>
    </mdx>
    <mdx n="0" f="v">
      <t c="3" si="227">
        <n x="225"/>
        <n x="385"/>
        <n x="213"/>
      </t>
    </mdx>
    <mdx n="0" f="v">
      <t c="3" si="227">
        <n x="225"/>
        <n x="386"/>
        <n x="213"/>
      </t>
    </mdx>
    <mdx n="0" f="v">
      <t c="3" si="227">
        <n x="225"/>
        <n x="387"/>
        <n x="213"/>
      </t>
    </mdx>
    <mdx n="0" f="v">
      <t c="3" si="227">
        <n x="225"/>
        <n x="388"/>
        <n x="213"/>
      </t>
    </mdx>
    <mdx n="0" f="v">
      <t c="3" si="227">
        <n x="225"/>
        <n x="389"/>
        <n x="213"/>
      </t>
    </mdx>
    <mdx n="0" f="v">
      <t c="3" si="227">
        <n x="225"/>
        <n x="390"/>
        <n x="213"/>
      </t>
    </mdx>
    <mdx n="0" f="v">
      <t c="3" si="227">
        <n x="225"/>
        <n x="405"/>
        <n x="213"/>
      </t>
    </mdx>
    <mdx n="0" f="v">
      <t c="3" si="227">
        <n x="225"/>
        <n x="406"/>
        <n x="213"/>
      </t>
    </mdx>
    <mdx n="0" f="v">
      <t c="3" si="227">
        <n x="225"/>
        <n x="407"/>
        <n x="213"/>
      </t>
    </mdx>
    <mdx n="0" f="v">
      <t c="3" si="227">
        <n x="225"/>
        <n x="408"/>
        <n x="213"/>
      </t>
    </mdx>
    <mdx n="0" f="v">
      <t c="3" si="227">
        <n x="225"/>
        <n x="409"/>
        <n x="213"/>
      </t>
    </mdx>
    <mdx n="0" f="v">
      <t c="3" si="227">
        <n x="225"/>
        <n x="410"/>
        <n x="213"/>
      </t>
    </mdx>
    <mdx n="0" f="v">
      <t c="3" si="227">
        <n x="225"/>
        <n x="418"/>
        <n x="213"/>
      </t>
    </mdx>
    <mdx n="0" f="v">
      <t c="3" si="227">
        <n x="225"/>
        <n x="391"/>
        <n x="213"/>
      </t>
    </mdx>
    <mdx n="0" f="v">
      <t c="3" si="227">
        <n x="225"/>
        <n x="399"/>
        <n x="213"/>
      </t>
    </mdx>
    <mdx n="0" f="v">
      <t c="3" si="227">
        <n x="225"/>
        <n x="400"/>
        <n x="213"/>
      </t>
    </mdx>
    <mdx n="0" f="v">
      <t c="3" si="227">
        <n x="225"/>
        <n x="401"/>
        <n x="213"/>
      </t>
    </mdx>
    <mdx n="0" f="v">
      <t c="3" si="227">
        <n x="225"/>
        <n x="402"/>
        <n x="213"/>
      </t>
    </mdx>
    <mdx n="0" f="v">
      <t c="3" si="227">
        <n x="225"/>
        <n x="277"/>
        <n x="213"/>
      </t>
    </mdx>
    <mdx n="0" f="v">
      <t c="3" si="227">
        <n x="225"/>
        <n x="417"/>
        <n x="213"/>
      </t>
    </mdx>
    <mdx n="0" f="v">
      <t c="3" si="227">
        <n x="225"/>
        <n x="419"/>
        <n x="213"/>
      </t>
    </mdx>
    <mdx n="0" f="v">
      <t c="3" si="227">
        <n x="225"/>
        <n x="420"/>
        <n x="213"/>
      </t>
    </mdx>
    <mdx n="0" f="v">
      <t c="3" si="227">
        <n x="225"/>
        <n x="301"/>
        <n x="213"/>
      </t>
    </mdx>
    <mdx n="0" f="v">
      <t c="3" si="227">
        <n x="225"/>
        <n x="299"/>
        <n x="213"/>
      </t>
    </mdx>
    <mdx n="0" f="v">
      <t c="3" si="227">
        <n x="225"/>
        <n x="297"/>
        <n x="213"/>
      </t>
    </mdx>
    <mdx n="0" f="v">
      <t c="3" si="227">
        <n x="225"/>
        <n x="421"/>
        <n x="213"/>
      </t>
    </mdx>
    <mdx n="0" f="v">
      <t c="3" si="227">
        <n x="225"/>
        <n x="329"/>
        <n x="213"/>
      </t>
    </mdx>
    <mdx n="0" f="v">
      <t c="3" si="227">
        <n x="225"/>
        <n x="411"/>
        <n x="213"/>
      </t>
    </mdx>
    <mdx n="0" f="v">
      <t c="3" si="227">
        <n x="225"/>
        <n x="403"/>
        <n x="213"/>
      </t>
    </mdx>
    <mdx n="0" f="v">
      <t c="3" si="227">
        <n x="225"/>
        <n x="412"/>
        <n x="213"/>
      </t>
    </mdx>
    <mdx n="0" f="v">
      <t c="3" si="227">
        <n x="225"/>
        <n x="413"/>
        <n x="213"/>
      </t>
    </mdx>
    <mdx n="0" f="v">
      <t c="3" si="227">
        <n x="225"/>
        <n x="414"/>
        <n x="213"/>
      </t>
    </mdx>
    <mdx n="0" f="v">
      <t c="3" si="227">
        <n x="225"/>
        <n x="415"/>
        <n x="213"/>
      </t>
    </mdx>
    <mdx n="0" f="v">
      <t c="3" si="227">
        <n x="225"/>
        <n x="416"/>
        <n x="213"/>
      </t>
    </mdx>
    <mdx n="0" f="v">
      <t c="3" si="227">
        <n x="225"/>
        <n x="427"/>
        <n x="213"/>
      </t>
    </mdx>
    <mdx n="0" f="v">
      <t c="3" si="227">
        <n x="225"/>
        <n x="428"/>
        <n x="213"/>
      </t>
    </mdx>
    <mdx n="0" f="v">
      <t c="3" si="227">
        <n x="225"/>
        <n x="328"/>
        <n x="213"/>
      </t>
    </mdx>
    <mdx n="0" f="v">
      <t c="3" si="227">
        <n x="225"/>
        <n x="429"/>
        <n x="213"/>
      </t>
    </mdx>
    <mdx n="0" f="v">
      <t c="3" si="227">
        <n x="225"/>
        <n x="430"/>
        <n x="213"/>
      </t>
    </mdx>
    <mdx n="0" f="v">
      <t c="3" si="227">
        <n x="225"/>
        <n x="431"/>
        <n x="213"/>
      </t>
    </mdx>
    <mdx n="0" f="v">
      <t c="3" si="227">
        <n x="225"/>
        <n x="432"/>
        <n x="213"/>
      </t>
    </mdx>
    <mdx n="0" f="v">
      <t c="3" si="227">
        <n x="225"/>
        <n x="433"/>
        <n x="213"/>
      </t>
    </mdx>
    <mdx n="0" f="v">
      <t c="3" si="227">
        <n x="225"/>
        <n x="422"/>
        <n x="213"/>
      </t>
    </mdx>
    <mdx n="0" f="v">
      <t c="3" si="227">
        <n x="225"/>
        <n x="423"/>
        <n x="213"/>
      </t>
    </mdx>
    <mdx n="0" f="v">
      <t c="3" si="227">
        <n x="225"/>
        <n x="424"/>
        <n x="213"/>
      </t>
    </mdx>
    <mdx n="0" f="v">
      <t c="3" si="227">
        <n x="225"/>
        <n x="425"/>
        <n x="213"/>
      </t>
    </mdx>
    <mdx n="0" f="v">
      <t c="3" si="227">
        <n x="225"/>
        <n x="348"/>
        <n x="213"/>
      </t>
    </mdx>
    <mdx n="0" f="v">
      <t c="3" si="227">
        <n x="225"/>
        <n x="327"/>
        <n x="213"/>
      </t>
    </mdx>
    <mdx n="0" f="v">
      <t c="3" si="227">
        <n x="225"/>
        <n x="426"/>
        <n x="213"/>
      </t>
    </mdx>
    <mdx n="0" f="v">
      <t c="3" si="227">
        <n x="225"/>
        <n x="346"/>
        <n x="213"/>
      </t>
    </mdx>
    <mdx n="0" f="v">
      <t c="3" si="227">
        <n x="225"/>
        <n x="442"/>
        <n x="213"/>
      </t>
    </mdx>
    <mdx n="0" f="v">
      <t c="3" si="227">
        <n x="225"/>
        <n x="443"/>
        <n x="213"/>
      </t>
    </mdx>
    <mdx n="0" f="v">
      <t c="3" si="227">
        <n x="225"/>
        <n x="444"/>
        <n x="213"/>
      </t>
    </mdx>
    <mdx n="0" f="v">
      <t c="3" si="227">
        <n x="225"/>
        <n x="445"/>
        <n x="213"/>
      </t>
    </mdx>
    <mdx n="0" f="v">
      <t c="3" si="227">
        <n x="225"/>
        <n x="446"/>
        <n x="213"/>
      </t>
    </mdx>
    <mdx n="0" f="v">
      <t c="3" si="227">
        <n x="225"/>
        <n x="434"/>
        <n x="213"/>
      </t>
    </mdx>
    <mdx n="0" f="v">
      <t c="3" si="227">
        <n x="225"/>
        <n x="326"/>
        <n x="213"/>
      </t>
    </mdx>
    <mdx n="0" f="v">
      <t c="3" si="227">
        <n x="225"/>
        <n x="435"/>
        <n x="213"/>
      </t>
    </mdx>
    <mdx n="0" f="v">
      <t c="3" si="227">
        <n x="225"/>
        <n x="436"/>
        <n x="213"/>
      </t>
    </mdx>
    <mdx n="0" f="v">
      <t c="3" si="227">
        <n x="225"/>
        <n x="437"/>
        <n x="213"/>
      </t>
    </mdx>
    <mdx n="0" f="v">
      <t c="3" si="227">
        <n x="225"/>
        <n x="294"/>
        <n x="213"/>
      </t>
    </mdx>
    <mdx n="0" f="v">
      <t c="3" si="227">
        <n x="225"/>
        <n x="293"/>
        <n x="213"/>
      </t>
    </mdx>
    <mdx n="0" f="v">
      <t c="3" si="227">
        <n x="225"/>
        <n x="452"/>
        <n x="213"/>
      </t>
    </mdx>
    <mdx n="0" f="v">
      <t c="3" si="227">
        <n x="225"/>
        <n x="455"/>
        <n x="213"/>
      </t>
    </mdx>
    <mdx n="0" f="v">
      <t c="3" si="227">
        <n x="225"/>
        <n x="276"/>
        <n x="213"/>
      </t>
    </mdx>
    <mdx n="0" f="v">
      <t c="3" si="227">
        <n x="225"/>
        <n x="453"/>
        <n x="213"/>
      </t>
    </mdx>
    <mdx n="0" f="v">
      <t c="3" si="227">
        <n x="225"/>
        <n x="454"/>
        <n x="213"/>
      </t>
    </mdx>
    <mdx n="0" f="v">
      <t c="3" si="227">
        <n x="225"/>
        <n x="456"/>
        <n x="213"/>
      </t>
    </mdx>
    <mdx n="0" f="v">
      <t c="3" si="227">
        <n x="225"/>
        <n x="438"/>
        <n x="213"/>
      </t>
    </mdx>
    <mdx n="0" f="v">
      <t c="3" si="227">
        <n x="225"/>
        <n x="350"/>
        <n x="213"/>
      </t>
    </mdx>
    <mdx n="0" f="v">
      <t c="3" si="227">
        <n x="225"/>
        <n x="439"/>
        <n x="213"/>
      </t>
    </mdx>
    <mdx n="0" f="v">
      <t c="3" si="227">
        <n x="225"/>
        <n x="440"/>
        <n x="213"/>
      </t>
    </mdx>
    <mdx n="0" f="v">
      <t c="3" si="227">
        <n x="225"/>
        <n x="441"/>
        <n x="213"/>
      </t>
    </mdx>
    <mdx n="0" f="v">
      <t c="3" si="227">
        <n x="225"/>
        <n x="447"/>
        <n x="213"/>
      </t>
    </mdx>
    <mdx n="0" f="v">
      <t c="3" si="227">
        <n x="225"/>
        <n x="464"/>
        <n x="213"/>
      </t>
    </mdx>
    <mdx n="0" f="v">
      <t c="3" si="227">
        <n x="225"/>
        <n x="462"/>
        <n x="213"/>
      </t>
    </mdx>
    <mdx n="0" f="v">
      <t c="3" si="227">
        <n x="225"/>
        <n x="463"/>
        <n x="213"/>
      </t>
    </mdx>
    <mdx n="0" f="v">
      <t c="3" si="227">
        <n x="225"/>
        <n x="465"/>
        <n x="213"/>
      </t>
    </mdx>
    <mdx n="0" f="v">
      <t c="3" si="227">
        <n x="225"/>
        <n x="459"/>
        <n x="213"/>
      </t>
    </mdx>
    <mdx n="0" f="v">
      <t c="3" si="227">
        <n x="225"/>
        <n x="461"/>
        <n x="213"/>
      </t>
    </mdx>
    <mdx n="0" f="v">
      <t c="3" si="227">
        <n x="225"/>
        <n x="466"/>
        <n x="213"/>
      </t>
    </mdx>
    <mdx n="0" f="v">
      <t c="3" si="227">
        <n x="225"/>
        <n x="467"/>
        <n x="213"/>
      </t>
    </mdx>
    <mdx n="0" f="v">
      <t c="3" si="227">
        <n x="225"/>
        <n x="448"/>
        <n x="213"/>
      </t>
    </mdx>
    <mdx n="0" f="v">
      <t c="3" si="227">
        <n x="225"/>
        <n x="449"/>
        <n x="213"/>
      </t>
    </mdx>
    <mdx n="0" f="v">
      <t c="3" si="227">
        <n x="225"/>
        <n x="450"/>
        <n x="213"/>
      </t>
    </mdx>
    <mdx n="0" f="v">
      <t c="3" si="227">
        <n x="225"/>
        <n x="451"/>
        <n x="213"/>
      </t>
    </mdx>
    <mdx n="0" f="v">
      <t c="3" si="227">
        <n x="225"/>
        <n x="457"/>
        <n x="213"/>
      </t>
    </mdx>
    <mdx n="0" f="v">
      <t c="3" si="227">
        <n x="225"/>
        <n x="458"/>
        <n x="213"/>
      </t>
    </mdx>
    <mdx n="0" f="v">
      <t c="3" si="227">
        <n x="225"/>
        <n x="473"/>
        <n x="213"/>
      </t>
    </mdx>
    <mdx n="0" f="v">
      <t c="3" si="227">
        <n x="225"/>
        <n x="474"/>
        <n x="213"/>
      </t>
    </mdx>
    <mdx n="0" f="v">
      <t c="3" si="227">
        <n x="225"/>
        <n x="475"/>
        <n x="213"/>
      </t>
    </mdx>
    <mdx n="0" f="v">
      <t c="3" si="227">
        <n x="225"/>
        <n x="476"/>
        <n x="213"/>
      </t>
    </mdx>
    <mdx n="0" f="v">
      <t c="3" si="227">
        <n x="225"/>
        <n x="460"/>
        <n x="213"/>
      </t>
    </mdx>
    <mdx n="0" f="v">
      <t c="3" si="227">
        <n x="225"/>
        <n x="468"/>
        <n x="213"/>
      </t>
    </mdx>
    <mdx n="0" f="v">
      <t c="3" si="227">
        <n x="225"/>
        <n x="469"/>
        <n x="213"/>
      </t>
    </mdx>
    <mdx n="0" f="v">
      <t c="3" si="227">
        <n x="225"/>
        <n x="470"/>
        <n x="213"/>
      </t>
    </mdx>
    <mdx n="0" f="v">
      <t c="3" si="227">
        <n x="225"/>
        <n x="472"/>
        <n x="213"/>
      </t>
    </mdx>
    <mdx n="0" f="v">
      <t c="3" si="227">
        <n x="225"/>
        <n x="477"/>
        <n x="213"/>
      </t>
    </mdx>
    <mdx n="0" f="v">
      <t c="3" si="227">
        <n x="225"/>
        <n x="471"/>
        <n x="213"/>
      </t>
    </mdx>
    <mdx n="0" f="v">
      <t c="3" si="227">
        <n x="225"/>
        <n x="480"/>
        <n x="213"/>
      </t>
    </mdx>
    <mdx n="0" f="v">
      <t c="3" si="227">
        <n x="225"/>
        <n x="481"/>
        <n x="213"/>
      </t>
    </mdx>
    <mdx n="0" f="v">
      <t c="3" si="227">
        <n x="225"/>
        <n x="483"/>
        <n x="213"/>
      </t>
    </mdx>
    <mdx n="0" f="v">
      <t c="3" si="227">
        <n x="225"/>
        <n x="478"/>
        <n x="213"/>
      </t>
    </mdx>
    <mdx n="0" f="v">
      <t c="3" si="227">
        <n x="225"/>
        <n x="479"/>
        <n x="213"/>
      </t>
    </mdx>
    <mdx n="0" f="v">
      <t c="3" si="227">
        <n x="225"/>
        <n x="487"/>
        <n x="213"/>
      </t>
    </mdx>
    <mdx n="0" f="v">
      <t c="3" si="227">
        <n x="225"/>
        <n x="488"/>
        <n x="213"/>
      </t>
    </mdx>
    <mdx n="0" f="v">
      <t c="3" si="227">
        <n x="225"/>
        <n x="489"/>
        <n x="213"/>
      </t>
    </mdx>
    <mdx n="0" f="v">
      <t c="3" si="227">
        <n x="225"/>
        <n x="482"/>
        <n x="213"/>
      </t>
    </mdx>
    <mdx n="0" f="v">
      <t c="3" si="227">
        <n x="225"/>
        <n x="491"/>
        <n x="213"/>
      </t>
    </mdx>
    <mdx n="0" f="v">
      <t c="3" si="227">
        <n x="225"/>
        <n x="490"/>
        <n x="213"/>
      </t>
    </mdx>
    <mdx n="0" f="v">
      <t c="3" si="227">
        <n x="225"/>
        <n x="484"/>
        <n x="213"/>
      </t>
    </mdx>
    <mdx n="0" f="v">
      <t c="3" si="227">
        <n x="225"/>
        <n x="485"/>
        <n x="213"/>
      </t>
    </mdx>
    <mdx n="0" f="v">
      <t c="3" si="227">
        <n x="225"/>
        <n x="486"/>
        <n x="213"/>
      </t>
    </mdx>
    <mdx n="0" f="v">
      <t c="3" si="227">
        <n x="225"/>
        <n x="495"/>
        <n x="213"/>
      </t>
    </mdx>
    <mdx n="0" f="v">
      <t c="3" si="227">
        <n x="225"/>
        <n x="496"/>
        <n x="213"/>
      </t>
    </mdx>
    <mdx n="0" f="v">
      <t c="3" si="227">
        <n x="225"/>
        <n x="500"/>
        <n x="213"/>
      </t>
    </mdx>
    <mdx n="0" f="v">
      <t c="3" si="227">
        <n x="225"/>
        <n x="492"/>
        <n x="213"/>
      </t>
    </mdx>
    <mdx n="0" f="v">
      <t c="3" si="227">
        <n x="225"/>
        <n x="493"/>
        <n x="213"/>
      </t>
    </mdx>
    <mdx n="0" f="v">
      <t c="3" si="227">
        <n x="225"/>
        <n x="501"/>
        <n x="213"/>
      </t>
    </mdx>
    <mdx n="0" f="v">
      <t c="3" si="227">
        <n x="225"/>
        <n x="502"/>
        <n x="213"/>
      </t>
    </mdx>
    <mdx n="0" f="v">
      <t c="3" si="227">
        <n x="225"/>
        <n x="503"/>
        <n x="213"/>
      </t>
    </mdx>
    <mdx n="0" f="v">
      <t c="3" si="227">
        <n x="225"/>
        <n x="494"/>
        <n x="213"/>
      </t>
    </mdx>
    <mdx n="0" f="v">
      <t c="3" si="227">
        <n x="225"/>
        <n x="497"/>
        <n x="213"/>
      </t>
    </mdx>
    <mdx n="0" f="v">
      <t c="3" si="227">
        <n x="225"/>
        <n x="498"/>
        <n x="213"/>
      </t>
    </mdx>
    <mdx n="0" f="v">
      <t c="3" si="227">
        <n x="225"/>
        <n x="499"/>
        <n x="213"/>
      </t>
    </mdx>
    <mdx n="0" f="v">
      <t c="3" si="227">
        <n x="225"/>
        <n x="508"/>
        <n x="213"/>
      </t>
    </mdx>
    <mdx n="0" f="v">
      <t c="3" si="227">
        <n x="225"/>
        <n x="509"/>
        <n x="213"/>
      </t>
    </mdx>
    <mdx n="0" f="v">
      <t c="3" si="227">
        <n x="225"/>
        <n x="507"/>
        <n x="213"/>
      </t>
    </mdx>
    <mdx n="0" f="v">
      <t c="3" si="227">
        <n x="225"/>
        <n x="504"/>
        <n x="213"/>
      </t>
    </mdx>
    <mdx n="0" f="v">
      <t c="3" si="227">
        <n x="225"/>
        <n x="505"/>
        <n x="213"/>
      </t>
    </mdx>
    <mdx n="0" f="v">
      <t c="3" si="227">
        <n x="225"/>
        <n x="506"/>
        <n x="213"/>
      </t>
    </mdx>
    <mdx n="0" f="v">
      <t c="3" si="227">
        <n x="225"/>
        <n x="513"/>
        <n x="213"/>
      </t>
    </mdx>
    <mdx n="0" f="v">
      <t c="3" si="227">
        <n x="225"/>
        <n x="514"/>
        <n x="213"/>
      </t>
    </mdx>
    <mdx n="0" f="v">
      <t c="3" si="227">
        <n x="225"/>
        <n x="515"/>
        <n x="213"/>
      </t>
    </mdx>
    <mdx n="0" f="v">
      <t c="3" si="227">
        <n x="225"/>
        <n x="510"/>
        <n x="213"/>
      </t>
    </mdx>
    <mdx n="0" f="v">
      <t c="3" si="227">
        <n x="225"/>
        <n x="511"/>
        <n x="213"/>
      </t>
    </mdx>
    <mdx n="0" f="v">
      <t c="3" si="227">
        <n x="225"/>
        <n x="512"/>
        <n x="213"/>
      </t>
    </mdx>
    <mdx n="0" f="v">
      <t c="3" si="227">
        <n x="225"/>
        <n x="516"/>
        <n x="213"/>
      </t>
    </mdx>
    <mdx n="0" f="v">
      <t c="3" si="227">
        <n x="225"/>
        <n x="519"/>
        <n x="213"/>
      </t>
    </mdx>
    <mdx n="0" f="v">
      <t c="3" si="227">
        <n x="225"/>
        <n x="520"/>
        <n x="213"/>
      </t>
    </mdx>
    <mdx n="0" f="v">
      <t c="3" si="227">
        <n x="225"/>
        <n x="521"/>
        <n x="213"/>
      </t>
    </mdx>
    <mdx n="0" f="v">
      <t c="3" si="227">
        <n x="225"/>
        <n x="517"/>
        <n x="213"/>
      </t>
    </mdx>
    <mdx n="0" f="v">
      <t c="3" si="227">
        <n x="225"/>
        <n x="518"/>
        <n x="213"/>
      </t>
    </mdx>
    <mdx n="0" f="v">
      <t c="3" si="227">
        <n x="225"/>
        <n x="522"/>
        <n x="213"/>
      </t>
    </mdx>
    <mdx n="0" f="v">
      <t c="3" si="227">
        <n x="225"/>
        <n x="529"/>
        <n x="213"/>
      </t>
    </mdx>
    <mdx n="0" f="v">
      <t c="3" si="227">
        <n x="225"/>
        <n x="525"/>
        <n x="213"/>
      </t>
    </mdx>
    <mdx n="0" f="v">
      <t c="3" si="227">
        <n x="225"/>
        <n x="526"/>
        <n x="213"/>
      </t>
    </mdx>
    <mdx n="0" f="v">
      <t c="3" si="227">
        <n x="225"/>
        <n x="523"/>
        <n x="213"/>
      </t>
    </mdx>
    <mdx n="0" f="v">
      <t c="3" si="227">
        <n x="225"/>
        <n x="528"/>
        <n x="213"/>
      </t>
    </mdx>
    <mdx n="0" f="v">
      <t c="3" si="227">
        <n x="225"/>
        <n x="524"/>
        <n x="213"/>
      </t>
    </mdx>
    <mdx n="0" f="v">
      <t c="3" si="227">
        <n x="225"/>
        <n x="527"/>
        <n x="213"/>
      </t>
    </mdx>
    <mdx n="0" f="v">
      <t c="3" si="227">
        <n x="225"/>
        <n x="531"/>
        <n x="213"/>
      </t>
    </mdx>
    <mdx n="0" f="v">
      <t c="3" si="227">
        <n x="225"/>
        <n x="532"/>
        <n x="213"/>
      </t>
    </mdx>
    <mdx n="0" f="v">
      <t c="3" si="227">
        <n x="225"/>
        <n x="530"/>
        <n x="213"/>
      </t>
    </mdx>
    <mdx n="0" f="v">
      <t c="3" si="227">
        <n x="225"/>
        <n x="533"/>
        <n x="213"/>
      </t>
    </mdx>
    <mdx n="0" f="v">
      <t c="3" si="227">
        <n x="225"/>
        <n x="537"/>
        <n x="213"/>
      </t>
    </mdx>
    <mdx n="0" f="v">
      <t c="3" si="227">
        <n x="225"/>
        <n x="536"/>
        <n x="213"/>
      </t>
    </mdx>
    <mdx n="0" f="v">
      <t c="3" si="227">
        <n x="225"/>
        <n x="534"/>
        <n x="213"/>
      </t>
    </mdx>
    <mdx n="0" f="v">
      <t c="3" si="227">
        <n x="225"/>
        <n x="535"/>
        <n x="213"/>
      </t>
    </mdx>
    <mdx n="0" f="v">
      <t c="3" si="227">
        <n x="225"/>
        <n x="539"/>
        <n x="213"/>
      </t>
    </mdx>
    <mdx n="0" f="v">
      <t c="3" si="227">
        <n x="225"/>
        <n x="540"/>
        <n x="213"/>
      </t>
    </mdx>
    <mdx n="0" f="v">
      <t c="3" si="227">
        <n x="225"/>
        <n x="538"/>
        <n x="213"/>
      </t>
    </mdx>
    <mdx n="0" f="v">
      <t c="3" si="227">
        <n x="225"/>
        <n x="543"/>
        <n x="213"/>
      </t>
    </mdx>
    <mdx n="0" f="v">
      <t c="3" si="227">
        <n x="225"/>
        <n x="545"/>
        <n x="213"/>
      </t>
    </mdx>
    <mdx n="0" f="v">
      <t c="3" si="227">
        <n x="225"/>
        <n x="542"/>
        <n x="213"/>
      </t>
    </mdx>
    <mdx n="0" f="v">
      <t c="3" si="227">
        <n x="225"/>
        <n x="541"/>
        <n x="213"/>
      </t>
    </mdx>
    <mdx n="0" f="v">
      <t c="3" si="227">
        <n x="225"/>
        <n x="544"/>
        <n x="213"/>
      </t>
    </mdx>
    <mdx n="0" f="v">
      <t c="3" si="227">
        <n x="225"/>
        <n x="546"/>
        <n x="213"/>
      </t>
    </mdx>
    <mdx n="0" f="v">
      <t c="3" si="227">
        <n x="225"/>
        <n x="273"/>
        <n x="214"/>
      </t>
    </mdx>
    <mdx n="0" f="v">
      <t c="3" si="227">
        <n x="225"/>
        <n x="271"/>
        <n x="214"/>
      </t>
    </mdx>
    <mdx n="0" f="v">
      <t c="3" si="227">
        <n x="225"/>
        <n x="270"/>
        <n x="214"/>
      </t>
    </mdx>
    <mdx n="0" f="v">
      <t c="3" si="227">
        <n x="225"/>
        <n x="268"/>
        <n x="214"/>
      </t>
    </mdx>
    <mdx n="0" f="v">
      <t c="3" si="227">
        <n x="225"/>
        <n x="355"/>
        <n x="214"/>
      </t>
    </mdx>
    <mdx n="0" f="v">
      <t c="3" si="227">
        <n x="225"/>
        <n x="356"/>
        <n x="214"/>
      </t>
    </mdx>
    <mdx n="0" f="v">
      <t c="3" si="227">
        <n x="225"/>
        <n x="357"/>
        <n x="214"/>
      </t>
    </mdx>
    <mdx n="0" f="v">
      <t c="3" si="227">
        <n x="225"/>
        <n x="358"/>
        <n x="214"/>
      </t>
    </mdx>
    <mdx n="0" f="v">
      <t c="3" si="227">
        <n x="225"/>
        <n x="359"/>
        <n x="214"/>
      </t>
    </mdx>
    <mdx n="0" f="v">
      <t c="3" si="227">
        <n x="225"/>
        <n x="360"/>
        <n x="214"/>
      </t>
    </mdx>
    <mdx n="0" f="v">
      <t c="3" si="227">
        <n x="225"/>
        <n x="361"/>
        <n x="214"/>
      </t>
    </mdx>
    <mdx n="0" f="v">
      <t c="3" si="227">
        <n x="225"/>
        <n x="267"/>
        <n x="214"/>
      </t>
    </mdx>
    <mdx n="0" f="v">
      <t c="3" si="227">
        <n x="225"/>
        <n x="266"/>
        <n x="214"/>
      </t>
    </mdx>
    <mdx n="0" f="v">
      <t c="3" si="227">
        <n x="225"/>
        <n x="263"/>
        <n x="214"/>
      </t>
    </mdx>
    <mdx n="0" f="v">
      <t c="3" si="227">
        <n x="225"/>
        <n x="262"/>
        <n x="214"/>
      </t>
    </mdx>
    <mdx n="0" f="v">
      <t c="3" si="227">
        <n x="225"/>
        <n x="261"/>
        <n x="214"/>
      </t>
    </mdx>
    <mdx n="0" f="v">
      <t c="3" si="227">
        <n x="225"/>
        <n x="260"/>
        <n x="214"/>
      </t>
    </mdx>
    <mdx n="0" f="v">
      <t c="3" si="227">
        <n x="225"/>
        <n x="259"/>
        <n x="214"/>
      </t>
    </mdx>
    <mdx n="0" f="v">
      <t c="3" si="227">
        <n x="225"/>
        <n x="257"/>
        <n x="214"/>
      </t>
    </mdx>
    <mdx n="0" f="v">
      <t c="3" si="227">
        <n x="225"/>
        <n x="256"/>
        <n x="214"/>
      </t>
    </mdx>
    <mdx n="0" f="v">
      <t c="3" si="227">
        <n x="225"/>
        <n x="255"/>
        <n x="214"/>
      </t>
    </mdx>
    <mdx n="0" f="v">
      <t c="3" si="227">
        <n x="225"/>
        <n x="373"/>
        <n x="214"/>
      </t>
    </mdx>
    <mdx n="0" f="v">
      <t c="3" si="227">
        <n x="225"/>
        <n x="374"/>
        <n x="214"/>
      </t>
    </mdx>
    <mdx n="0" f="v">
      <t c="3" si="227">
        <n x="225"/>
        <n x="375"/>
        <n x="214"/>
      </t>
    </mdx>
    <mdx n="0" f="v">
      <t c="3" si="227">
        <n x="225"/>
        <n x="376"/>
        <n x="214"/>
      </t>
    </mdx>
    <mdx n="0" f="v">
      <t c="3" si="227">
        <n x="225"/>
        <n x="377"/>
        <n x="214"/>
      </t>
    </mdx>
    <mdx n="0" f="v">
      <t c="3" si="227">
        <n x="225"/>
        <n x="280"/>
        <n x="214"/>
      </t>
    </mdx>
    <mdx n="0" f="v">
      <t c="3" si="227">
        <n x="225"/>
        <n x="311"/>
        <n x="214"/>
      </t>
    </mdx>
    <mdx n="0" f="v">
      <t c="3" si="227">
        <n x="225"/>
        <n x="378"/>
        <n x="214"/>
      </t>
    </mdx>
    <mdx n="0" f="v">
      <t c="3" si="227">
        <n x="225"/>
        <n x="379"/>
        <n x="214"/>
      </t>
    </mdx>
    <mdx n="0" f="v">
      <t c="3" si="227">
        <n x="225"/>
        <n x="380"/>
        <n x="214"/>
      </t>
    </mdx>
    <mdx n="0" f="v">
      <t c="3" si="227">
        <n x="225"/>
        <n x="381"/>
        <n x="214"/>
      </t>
    </mdx>
    <mdx n="0" f="v">
      <t c="3" si="227">
        <n x="225"/>
        <n x="382"/>
        <n x="214"/>
      </t>
    </mdx>
    <mdx n="0" f="v">
      <t c="3" si="227">
        <n x="225"/>
        <n x="304"/>
        <n x="214"/>
      </t>
    </mdx>
    <mdx n="0" f="v">
      <t c="3" si="227">
        <n x="225"/>
        <n x="254"/>
        <n x="214"/>
      </t>
    </mdx>
    <mdx n="0" f="v">
      <t c="3" si="227">
        <n x="225"/>
        <n x="283"/>
        <n x="214"/>
      </t>
    </mdx>
    <mdx n="0" f="v">
      <t c="3" si="227">
        <n x="225"/>
        <n x="362"/>
        <n x="214"/>
      </t>
    </mdx>
    <mdx n="0" f="v">
      <t c="3" si="227">
        <n x="225"/>
        <n x="363"/>
        <n x="214"/>
      </t>
    </mdx>
    <mdx n="0" f="v">
      <t c="3" si="227">
        <n x="225"/>
        <n x="364"/>
        <n x="214"/>
      </t>
    </mdx>
    <mdx n="0" f="v">
      <t c="3" si="227">
        <n x="225"/>
        <n x="365"/>
        <n x="214"/>
      </t>
    </mdx>
    <mdx n="0" f="v">
      <t c="3" si="227">
        <n x="225"/>
        <n x="366"/>
        <n x="214"/>
      </t>
    </mdx>
    <mdx n="0" f="v">
      <t c="3" si="227">
        <n x="225"/>
        <n x="367"/>
        <n x="214"/>
      </t>
    </mdx>
    <mdx n="0" f="v">
      <t c="3" si="227">
        <n x="225"/>
        <n x="368"/>
        <n x="214"/>
      </t>
    </mdx>
    <mdx n="0" f="v">
      <t c="3" si="227">
        <n x="225"/>
        <n x="369"/>
        <n x="214"/>
      </t>
    </mdx>
    <mdx n="0" f="v">
      <t c="3" si="227">
        <n x="225"/>
        <n x="307"/>
        <n x="214"/>
      </t>
    </mdx>
    <mdx n="0" f="v">
      <t c="3" si="227">
        <n x="225"/>
        <n x="370"/>
        <n x="214"/>
      </t>
    </mdx>
    <mdx n="0" f="v">
      <t c="3" si="227">
        <n x="225"/>
        <n x="371"/>
        <n x="214"/>
      </t>
    </mdx>
    <mdx n="0" f="v">
      <t c="3" si="227">
        <n x="225"/>
        <n x="372"/>
        <n x="214"/>
      </t>
    </mdx>
    <mdx n="0" f="v">
      <t c="3" si="227">
        <n x="225"/>
        <n x="393"/>
        <n x="214"/>
      </t>
    </mdx>
    <mdx n="0" f="v">
      <t c="3" si="227">
        <n x="225"/>
        <n x="394"/>
        <n x="214"/>
      </t>
    </mdx>
    <mdx n="0" f="v">
      <t c="3" si="227">
        <n x="225"/>
        <n x="395"/>
        <n x="214"/>
      </t>
    </mdx>
    <mdx n="0" f="v">
      <t c="3" si="227">
        <n x="225"/>
        <n x="278"/>
        <n x="214"/>
      </t>
    </mdx>
    <mdx n="0" f="v">
      <t c="3" si="227">
        <n x="225"/>
        <n x="396"/>
        <n x="214"/>
      </t>
    </mdx>
    <mdx n="0" f="v">
      <t c="3" si="227">
        <n x="225"/>
        <n x="397"/>
        <n x="214"/>
      </t>
    </mdx>
    <mdx n="0" f="v">
      <t c="3" si="227">
        <n x="225"/>
        <n x="398"/>
        <n x="214"/>
      </t>
    </mdx>
    <mdx n="0" f="v">
      <t c="3" si="227">
        <n x="225"/>
        <n x="392"/>
        <n x="214"/>
      </t>
    </mdx>
    <mdx n="0" f="v">
      <t c="3" si="227">
        <n x="225"/>
        <n x="404"/>
        <n x="214"/>
      </t>
    </mdx>
    <mdx n="0" f="v">
      <t c="3" si="227">
        <n x="225"/>
        <n x="383"/>
        <n x="214"/>
      </t>
    </mdx>
    <mdx n="0" f="v">
      <t c="3" si="227">
        <n x="225"/>
        <n x="384"/>
        <n x="214"/>
      </t>
    </mdx>
    <mdx n="0" f="v">
      <t c="3" si="227">
        <n x="225"/>
        <n x="385"/>
        <n x="214"/>
      </t>
    </mdx>
    <mdx n="0" f="v">
      <t c="3" si="227">
        <n x="225"/>
        <n x="386"/>
        <n x="214"/>
      </t>
    </mdx>
    <mdx n="0" f="v">
      <t c="3" si="227">
        <n x="225"/>
        <n x="387"/>
        <n x="214"/>
      </t>
    </mdx>
    <mdx n="0" f="v">
      <t c="3" si="227">
        <n x="225"/>
        <n x="388"/>
        <n x="214"/>
      </t>
    </mdx>
    <mdx n="0" f="v">
      <t c="3" si="227">
        <n x="225"/>
        <n x="389"/>
        <n x="214"/>
      </t>
    </mdx>
    <mdx n="0" f="v">
      <t c="3" si="227">
        <n x="225"/>
        <n x="390"/>
        <n x="214"/>
      </t>
    </mdx>
    <mdx n="0" f="v">
      <t c="3" si="227">
        <n x="225"/>
        <n x="405"/>
        <n x="214"/>
      </t>
    </mdx>
    <mdx n="0" f="v">
      <t c="3" si="227">
        <n x="225"/>
        <n x="406"/>
        <n x="214"/>
      </t>
    </mdx>
    <mdx n="0" f="v">
      <t c="3" si="227">
        <n x="225"/>
        <n x="407"/>
        <n x="214"/>
      </t>
    </mdx>
    <mdx n="0" f="v">
      <t c="3" si="227">
        <n x="225"/>
        <n x="408"/>
        <n x="214"/>
      </t>
    </mdx>
    <mdx n="0" f="v">
      <t c="3" si="227">
        <n x="225"/>
        <n x="409"/>
        <n x="214"/>
      </t>
    </mdx>
    <mdx n="0" f="v">
      <t c="3" si="227">
        <n x="225"/>
        <n x="410"/>
        <n x="214"/>
      </t>
    </mdx>
    <mdx n="0" f="v">
      <t c="3" si="227">
        <n x="225"/>
        <n x="419"/>
        <n x="214"/>
      </t>
    </mdx>
    <mdx n="0" f="v">
      <t c="3" si="227">
        <n x="225"/>
        <n x="391"/>
        <n x="214"/>
      </t>
    </mdx>
    <mdx n="0" f="v">
      <t c="3" si="227">
        <n x="225"/>
        <n x="399"/>
        <n x="214"/>
      </t>
    </mdx>
    <mdx n="0" f="v">
      <t c="3" si="227">
        <n x="225"/>
        <n x="400"/>
        <n x="214"/>
      </t>
    </mdx>
    <mdx n="0" f="v">
      <t c="3" si="227">
        <n x="225"/>
        <n x="401"/>
        <n x="214"/>
      </t>
    </mdx>
    <mdx n="0" f="v">
      <t c="3" si="227">
        <n x="225"/>
        <n x="402"/>
        <n x="214"/>
      </t>
    </mdx>
    <mdx n="0" f="v">
      <t c="3" si="227">
        <n x="225"/>
        <n x="277"/>
        <n x="214"/>
      </t>
    </mdx>
    <mdx n="0" f="v">
      <t c="3" si="227">
        <n x="225"/>
        <n x="417"/>
        <n x="214"/>
      </t>
    </mdx>
    <mdx n="0" f="v">
      <t c="3" si="227">
        <n x="225"/>
        <n x="418"/>
        <n x="214"/>
      </t>
    </mdx>
    <mdx n="0" f="v">
      <t c="3" si="227">
        <n x="225"/>
        <n x="420"/>
        <n x="214"/>
      </t>
    </mdx>
    <mdx n="0" f="v">
      <t c="3" si="227">
        <n x="225"/>
        <n x="301"/>
        <n x="214"/>
      </t>
    </mdx>
    <mdx n="0" f="v">
      <t c="3" si="227">
        <n x="225"/>
        <n x="299"/>
        <n x="214"/>
      </t>
    </mdx>
    <mdx n="0" f="v">
      <t c="3" si="227">
        <n x="225"/>
        <n x="297"/>
        <n x="214"/>
      </t>
    </mdx>
    <mdx n="0" f="v">
      <t c="3" si="227">
        <n x="225"/>
        <n x="421"/>
        <n x="214"/>
      </t>
    </mdx>
    <mdx n="0" f="v">
      <t c="3" si="227">
        <n x="225"/>
        <n x="411"/>
        <n x="214"/>
      </t>
    </mdx>
    <mdx n="0" f="v">
      <t c="3" si="227">
        <n x="225"/>
        <n x="403"/>
        <n x="214"/>
      </t>
    </mdx>
    <mdx n="0" f="v">
      <t c="3" si="227">
        <n x="225"/>
        <n x="412"/>
        <n x="214"/>
      </t>
    </mdx>
    <mdx n="0" f="v">
      <t c="3" si="227">
        <n x="225"/>
        <n x="413"/>
        <n x="214"/>
      </t>
    </mdx>
    <mdx n="0" f="v">
      <t c="3" si="227">
        <n x="225"/>
        <n x="414"/>
        <n x="214"/>
      </t>
    </mdx>
    <mdx n="0" f="v">
      <t c="3" si="227">
        <n x="225"/>
        <n x="415"/>
        <n x="214"/>
      </t>
    </mdx>
    <mdx n="0" f="v">
      <t c="3" si="227">
        <n x="225"/>
        <n x="416"/>
        <n x="214"/>
      </t>
    </mdx>
    <mdx n="0" f="v">
      <t c="3" si="227">
        <n x="225"/>
        <n x="427"/>
        <n x="214"/>
      </t>
    </mdx>
    <mdx n="0" f="v">
      <t c="3" si="227">
        <n x="225"/>
        <n x="329"/>
        <n x="214"/>
      </t>
    </mdx>
    <mdx n="0" f="v">
      <t c="3" si="227">
        <n x="225"/>
        <n x="428"/>
        <n x="214"/>
      </t>
    </mdx>
    <mdx n="0" f="v">
      <t c="3" si="227">
        <n x="225"/>
        <n x="328"/>
        <n x="214"/>
      </t>
    </mdx>
    <mdx n="0" f="v">
      <t c="3" si="227">
        <n x="225"/>
        <n x="429"/>
        <n x="214"/>
      </t>
    </mdx>
    <mdx n="0" f="v">
      <t c="3" si="227">
        <n x="225"/>
        <n x="430"/>
        <n x="214"/>
      </t>
    </mdx>
    <mdx n="0" f="v">
      <t c="3" si="227">
        <n x="225"/>
        <n x="431"/>
        <n x="214"/>
      </t>
    </mdx>
    <mdx n="0" f="v">
      <t c="3" si="227">
        <n x="225"/>
        <n x="432"/>
        <n x="214"/>
      </t>
    </mdx>
    <mdx n="0" f="v">
      <t c="3" si="227">
        <n x="225"/>
        <n x="422"/>
        <n x="214"/>
      </t>
    </mdx>
    <mdx n="0" f="v">
      <t c="3" si="227">
        <n x="225"/>
        <n x="423"/>
        <n x="214"/>
      </t>
    </mdx>
    <mdx n="0" f="v">
      <t c="3" si="227">
        <n x="225"/>
        <n x="424"/>
        <n x="214"/>
      </t>
    </mdx>
    <mdx n="0" f="v">
      <t c="3" si="227">
        <n x="225"/>
        <n x="425"/>
        <n x="214"/>
      </t>
    </mdx>
    <mdx n="0" f="v">
      <t c="3" si="227">
        <n x="225"/>
        <n x="348"/>
        <n x="214"/>
      </t>
    </mdx>
    <mdx n="0" f="v">
      <t c="3" si="227">
        <n x="225"/>
        <n x="327"/>
        <n x="214"/>
      </t>
    </mdx>
    <mdx n="0" f="v">
      <t c="3" si="227">
        <n x="225"/>
        <n x="426"/>
        <n x="214"/>
      </t>
    </mdx>
    <mdx n="0" f="v">
      <t c="3" si="227">
        <n x="225"/>
        <n x="433"/>
        <n x="214"/>
      </t>
    </mdx>
    <mdx n="0" f="v">
      <t c="3" si="227">
        <n x="225"/>
        <n x="452"/>
        <n x="214"/>
      </t>
    </mdx>
    <mdx n="0" f="v">
      <t c="3" si="227">
        <n x="225"/>
        <n x="442"/>
        <n x="214"/>
      </t>
    </mdx>
    <mdx n="0" f="v">
      <t c="3" si="227">
        <n x="225"/>
        <n x="443"/>
        <n x="214"/>
      </t>
    </mdx>
    <mdx n="0" f="v">
      <t c="3" si="227">
        <n x="225"/>
        <n x="444"/>
        <n x="214"/>
      </t>
    </mdx>
    <mdx n="0" f="v">
      <t c="3" si="227">
        <n x="225"/>
        <n x="445"/>
        <n x="214"/>
      </t>
    </mdx>
    <mdx n="0" f="v">
      <t c="3" si="227">
        <n x="225"/>
        <n x="446"/>
        <n x="214"/>
      </t>
    </mdx>
    <mdx n="0" f="v">
      <t c="3" si="227">
        <n x="225"/>
        <n x="434"/>
        <n x="214"/>
      </t>
    </mdx>
    <mdx n="0" f="v">
      <t c="3" si="227">
        <n x="225"/>
        <n x="276"/>
        <n x="214"/>
      </t>
    </mdx>
    <mdx n="0" f="v">
      <t c="3" si="227">
        <n x="225"/>
        <n x="453"/>
        <n x="214"/>
      </t>
    </mdx>
    <mdx n="0" f="v">
      <t c="3" si="227">
        <n x="225"/>
        <n x="454"/>
        <n x="214"/>
      </t>
    </mdx>
    <mdx n="0" f="v">
      <t c="3" si="227">
        <n x="225"/>
        <n x="455"/>
        <n x="214"/>
      </t>
    </mdx>
    <mdx n="0" f="v">
      <t c="3" si="227">
        <n x="225"/>
        <n x="326"/>
        <n x="214"/>
      </t>
    </mdx>
    <mdx n="0" f="v">
      <t c="3" si="227">
        <n x="225"/>
        <n x="435"/>
        <n x="214"/>
      </t>
    </mdx>
    <mdx n="0" f="v">
      <t c="3" si="227">
        <n x="225"/>
        <n x="436"/>
        <n x="214"/>
      </t>
    </mdx>
    <mdx n="0" f="v">
      <t c="3" si="227">
        <n x="225"/>
        <n x="437"/>
        <n x="214"/>
      </t>
    </mdx>
    <mdx n="0" f="v">
      <t c="3" si="227">
        <n x="225"/>
        <n x="294"/>
        <n x="214"/>
      </t>
    </mdx>
    <mdx n="0" f="v">
      <t c="3" si="227">
        <n x="225"/>
        <n x="293"/>
        <n x="214"/>
      </t>
    </mdx>
    <mdx n="0" f="v">
      <t c="3" si="227">
        <n x="225"/>
        <n x="456"/>
        <n x="214"/>
      </t>
    </mdx>
    <mdx n="0" f="v">
      <t c="3" si="227">
        <n x="225"/>
        <n x="346"/>
        <n x="214"/>
      </t>
    </mdx>
    <mdx n="0" f="v">
      <t c="3" si="227">
        <n x="225"/>
        <n x="459"/>
        <n x="214"/>
      </t>
    </mdx>
    <mdx n="0" f="v">
      <t c="3" si="227">
        <n x="225"/>
        <n x="461"/>
        <n x="214"/>
      </t>
    </mdx>
    <mdx n="0" f="v">
      <t c="3" si="227">
        <n x="225"/>
        <n x="462"/>
        <n x="214"/>
      </t>
    </mdx>
    <mdx n="0" f="v">
      <t c="3" si="227">
        <n x="225"/>
        <n x="463"/>
        <n x="214"/>
      </t>
    </mdx>
    <mdx n="0" f="v">
      <t c="3" si="227">
        <n x="225"/>
        <n x="464"/>
        <n x="214"/>
      </t>
    </mdx>
    <mdx n="0" f="v">
      <t c="3" si="227">
        <n x="225"/>
        <n x="438"/>
        <n x="214"/>
      </t>
    </mdx>
    <mdx n="0" f="v">
      <t c="3" si="227">
        <n x="225"/>
        <n x="350"/>
        <n x="214"/>
      </t>
    </mdx>
    <mdx n="0" f="v">
      <t c="3" si="227">
        <n x="225"/>
        <n x="439"/>
        <n x="214"/>
      </t>
    </mdx>
    <mdx n="0" f="v">
      <t c="3" si="227">
        <n x="225"/>
        <n x="440"/>
        <n x="214"/>
      </t>
    </mdx>
    <mdx n="0" f="v">
      <t c="3" si="227">
        <n x="225"/>
        <n x="441"/>
        <n x="214"/>
      </t>
    </mdx>
    <mdx n="0" f="v">
      <t c="3" si="227">
        <n x="225"/>
        <n x="447"/>
        <n x="214"/>
      </t>
    </mdx>
    <mdx n="0" f="v">
      <t c="3" si="227">
        <n x="225"/>
        <n x="465"/>
        <n x="214"/>
      </t>
    </mdx>
    <mdx n="0" f="v">
      <t c="3" si="227">
        <n x="225"/>
        <n x="466"/>
        <n x="214"/>
      </t>
    </mdx>
    <mdx n="0" f="v">
      <t c="3" si="227">
        <n x="225"/>
        <n x="467"/>
        <n x="214"/>
      </t>
    </mdx>
    <mdx n="0" f="v">
      <t c="3" si="227">
        <n x="225"/>
        <n x="474"/>
        <n x="214"/>
      </t>
    </mdx>
    <mdx n="0" f="v">
      <t c="3" si="227">
        <n x="225"/>
        <n x="448"/>
        <n x="214"/>
      </t>
    </mdx>
    <mdx n="0" f="v">
      <t c="3" si="227">
        <n x="225"/>
        <n x="449"/>
        <n x="214"/>
      </t>
    </mdx>
    <mdx n="0" f="v">
      <t c="3" si="227">
        <n x="225"/>
        <n x="450"/>
        <n x="214"/>
      </t>
    </mdx>
    <mdx n="0" f="v">
      <t c="3" si="227">
        <n x="225"/>
        <n x="451"/>
        <n x="214"/>
      </t>
    </mdx>
    <mdx n="0" f="v">
      <t c="3" si="227">
        <n x="225"/>
        <n x="457"/>
        <n x="214"/>
      </t>
    </mdx>
    <mdx n="0" f="v">
      <t c="3" si="227">
        <n x="225"/>
        <n x="458"/>
        <n x="214"/>
      </t>
    </mdx>
    <mdx n="0" f="v">
      <t c="3" si="227">
        <n x="225"/>
        <n x="473"/>
        <n x="214"/>
      </t>
    </mdx>
    <mdx n="0" f="v">
      <t c="3" si="227">
        <n x="225"/>
        <n x="475"/>
        <n x="214"/>
      </t>
    </mdx>
    <mdx n="0" f="v">
      <t c="3" si="227">
        <n x="225"/>
        <n x="476"/>
        <n x="214"/>
      </t>
    </mdx>
    <mdx n="0" f="v">
      <t c="3" si="227">
        <n x="225"/>
        <n x="472"/>
        <n x="214"/>
      </t>
    </mdx>
    <mdx n="0" f="v">
      <t c="3" si="227">
        <n x="225"/>
        <n x="477"/>
        <n x="214"/>
      </t>
    </mdx>
    <mdx n="0" f="v">
      <t c="3" si="227">
        <n x="225"/>
        <n x="460"/>
        <n x="214"/>
      </t>
    </mdx>
    <mdx n="0" f="v">
      <t c="3" si="227">
        <n x="225"/>
        <n x="468"/>
        <n x="214"/>
      </t>
    </mdx>
    <mdx n="0" f="v">
      <t c="3" si="227">
        <n x="225"/>
        <n x="469"/>
        <n x="214"/>
      </t>
    </mdx>
    <mdx n="0" f="v">
      <t c="3" si="227">
        <n x="225"/>
        <n x="470"/>
        <n x="214"/>
      </t>
    </mdx>
    <mdx n="0" f="v">
      <t c="3" si="227">
        <n x="225"/>
        <n x="471"/>
        <n x="214"/>
      </t>
    </mdx>
    <mdx n="0" f="v">
      <t c="3" si="227">
        <n x="225"/>
        <n x="480"/>
        <n x="214"/>
      </t>
    </mdx>
    <mdx n="0" f="v">
      <t c="3" si="227">
        <n x="225"/>
        <n x="481"/>
        <n x="214"/>
      </t>
    </mdx>
    <mdx n="0" f="v">
      <t c="3" si="227">
        <n x="225"/>
        <n x="483"/>
        <n x="214"/>
      </t>
    </mdx>
    <mdx n="0" f="v">
      <t c="3" si="227">
        <n x="225"/>
        <n x="478"/>
        <n x="214"/>
      </t>
    </mdx>
    <mdx n="0" f="v">
      <t c="3" si="227">
        <n x="225"/>
        <n x="479"/>
        <n x="214"/>
      </t>
    </mdx>
    <mdx n="0" f="v">
      <t c="3" si="227">
        <n x="225"/>
        <n x="491"/>
        <n x="214"/>
      </t>
    </mdx>
    <mdx n="0" f="v">
      <t c="3" si="227">
        <n x="225"/>
        <n x="490"/>
        <n x="214"/>
      </t>
    </mdx>
    <mdx n="0" f="v">
      <t c="3" si="227">
        <n x="225"/>
        <n x="487"/>
        <n x="214"/>
      </t>
    </mdx>
    <mdx n="0" f="v">
      <t c="3" si="227">
        <n x="225"/>
        <n x="488"/>
        <n x="214"/>
      </t>
    </mdx>
    <mdx n="0" f="v">
      <t c="3" si="227">
        <n x="225"/>
        <n x="489"/>
        <n x="214"/>
      </t>
    </mdx>
    <mdx n="0" f="v">
      <t c="3" si="227">
        <n x="225"/>
        <n x="482"/>
        <n x="214"/>
      </t>
    </mdx>
    <mdx n="0" f="v">
      <t c="3" si="227">
        <n x="225"/>
        <n x="484"/>
        <n x="214"/>
      </t>
    </mdx>
    <mdx n="0" f="v">
      <t c="3" si="227">
        <n x="225"/>
        <n x="485"/>
        <n x="214"/>
      </t>
    </mdx>
    <mdx n="0" f="v">
      <t c="3" si="227">
        <n x="225"/>
        <n x="486"/>
        <n x="214"/>
      </t>
    </mdx>
    <mdx n="0" f="v">
      <t c="3" si="227">
        <n x="225"/>
        <n x="495"/>
        <n x="214"/>
      </t>
    </mdx>
    <mdx n="0" f="v">
      <t c="3" si="227">
        <n x="225"/>
        <n x="496"/>
        <n x="214"/>
      </t>
    </mdx>
    <mdx n="0" f="v">
      <t c="3" si="227">
        <n x="225"/>
        <n x="492"/>
        <n x="214"/>
      </t>
    </mdx>
    <mdx n="0" f="v">
      <t c="3" si="227">
        <n x="225"/>
        <n x="493"/>
        <n x="214"/>
      </t>
    </mdx>
    <mdx n="0" f="v">
      <t c="3" si="227">
        <n x="225"/>
        <n x="500"/>
        <n x="214"/>
      </t>
    </mdx>
    <mdx n="0" f="v">
      <t c="3" si="227">
        <n x="225"/>
        <n x="501"/>
        <n x="214"/>
      </t>
    </mdx>
    <mdx n="0" f="v">
      <t c="3" si="227">
        <n x="225"/>
        <n x="502"/>
        <n x="214"/>
      </t>
    </mdx>
    <mdx n="0" f="v">
      <t c="3" si="227">
        <n x="225"/>
        <n x="494"/>
        <n x="214"/>
      </t>
    </mdx>
    <mdx n="0" f="v">
      <t c="3" si="227">
        <n x="225"/>
        <n x="497"/>
        <n x="214"/>
      </t>
    </mdx>
    <mdx n="0" f="v">
      <t c="3" si="227">
        <n x="225"/>
        <n x="498"/>
        <n x="214"/>
      </t>
    </mdx>
    <mdx n="0" f="v">
      <t c="3" si="227">
        <n x="225"/>
        <n x="499"/>
        <n x="214"/>
      </t>
    </mdx>
    <mdx n="0" f="v">
      <t c="3" si="227">
        <n x="225"/>
        <n x="503"/>
        <n x="214"/>
      </t>
    </mdx>
    <mdx n="0" f="v">
      <t c="3" si="227">
        <n x="225"/>
        <n x="508"/>
        <n x="214"/>
      </t>
    </mdx>
    <mdx n="0" f="v">
      <t c="3" si="227">
        <n x="225"/>
        <n x="509"/>
        <n x="214"/>
      </t>
    </mdx>
    <mdx n="0" f="v">
      <t c="3" si="227">
        <n x="225"/>
        <n x="513"/>
        <n x="214"/>
      </t>
    </mdx>
    <mdx n="0" f="v">
      <t c="3" si="227">
        <n x="225"/>
        <n x="504"/>
        <n x="214"/>
      </t>
    </mdx>
    <mdx n="0" f="v">
      <t c="3" si="227">
        <n x="225"/>
        <n x="505"/>
        <n x="214"/>
      </t>
    </mdx>
    <mdx n="0" f="v">
      <t c="3" si="227">
        <n x="225"/>
        <n x="506"/>
        <n x="214"/>
      </t>
    </mdx>
    <mdx n="0" f="v">
      <t c="3" si="227">
        <n x="225"/>
        <n x="507"/>
        <n x="214"/>
      </t>
    </mdx>
    <mdx n="0" f="v">
      <t c="3" si="227">
        <n x="225"/>
        <n x="514"/>
        <n x="214"/>
      </t>
    </mdx>
    <mdx n="0" f="v">
      <t c="3" si="227">
        <n x="225"/>
        <n x="515"/>
        <n x="214"/>
      </t>
    </mdx>
    <mdx n="0" f="v">
      <t c="3" si="227">
        <n x="225"/>
        <n x="516"/>
        <n x="214"/>
      </t>
    </mdx>
    <mdx n="0" f="v">
      <t c="3" si="227">
        <n x="225"/>
        <n x="510"/>
        <n x="214"/>
      </t>
    </mdx>
    <mdx n="0" f="v">
      <t c="3" si="227">
        <n x="225"/>
        <n x="511"/>
        <n x="214"/>
      </t>
    </mdx>
    <mdx n="0" f="v">
      <t c="3" si="227">
        <n x="225"/>
        <n x="512"/>
        <n x="214"/>
      </t>
    </mdx>
    <mdx n="0" f="v">
      <t c="3" si="227">
        <n x="225"/>
        <n x="519"/>
        <n x="214"/>
      </t>
    </mdx>
    <mdx n="0" f="v">
      <t c="3" si="227">
        <n x="225"/>
        <n x="520"/>
        <n x="214"/>
      </t>
    </mdx>
    <mdx n="0" f="v">
      <t c="3" si="227">
        <n x="225"/>
        <n x="521"/>
        <n x="214"/>
      </t>
    </mdx>
    <mdx n="0" f="v">
      <t c="3" si="227">
        <n x="225"/>
        <n x="517"/>
        <n x="214"/>
      </t>
    </mdx>
    <mdx n="0" f="v">
      <t c="3" si="227">
        <n x="225"/>
        <n x="518"/>
        <n x="214"/>
      </t>
    </mdx>
    <mdx n="0" f="v">
      <t c="3" si="227">
        <n x="225"/>
        <n x="522"/>
        <n x="214"/>
      </t>
    </mdx>
    <mdx n="0" f="v">
      <t c="3" si="227">
        <n x="225"/>
        <n x="525"/>
        <n x="214"/>
      </t>
    </mdx>
    <mdx n="0" f="v">
      <t c="3" si="227">
        <n x="225"/>
        <n x="526"/>
        <n x="214"/>
      </t>
    </mdx>
    <mdx n="0" f="v">
      <t c="3" si="227">
        <n x="225"/>
        <n x="523"/>
        <n x="214"/>
      </t>
    </mdx>
    <mdx n="0" f="v">
      <t c="3" si="227">
        <n x="225"/>
        <n x="528"/>
        <n x="214"/>
      </t>
    </mdx>
    <mdx n="0" f="v">
      <t c="3" si="227">
        <n x="225"/>
        <n x="529"/>
        <n x="214"/>
      </t>
    </mdx>
    <mdx n="0" f="v">
      <t c="3" si="227">
        <n x="225"/>
        <n x="524"/>
        <n x="214"/>
      </t>
    </mdx>
    <mdx n="0" f="v">
      <t c="3" si="227">
        <n x="225"/>
        <n x="527"/>
        <n x="214"/>
      </t>
    </mdx>
    <mdx n="0" f="v">
      <t c="3" si="227">
        <n x="225"/>
        <n x="531"/>
        <n x="214"/>
      </t>
    </mdx>
    <mdx n="0" f="v">
      <t c="3" si="227">
        <n x="225"/>
        <n x="532"/>
        <n x="214"/>
      </t>
    </mdx>
    <mdx n="0" f="v">
      <t c="3" si="227">
        <n x="225"/>
        <n x="530"/>
        <n x="214"/>
      </t>
    </mdx>
    <mdx n="0" f="v">
      <t c="3" si="227">
        <n x="225"/>
        <n x="533"/>
        <n x="214"/>
      </t>
    </mdx>
    <mdx n="0" f="v">
      <t c="3" si="227">
        <n x="225"/>
        <n x="536"/>
        <n x="214"/>
      </t>
    </mdx>
    <mdx n="0" f="v">
      <t c="3" si="227">
        <n x="225"/>
        <n x="537"/>
        <n x="214"/>
      </t>
    </mdx>
    <mdx n="0" f="v">
      <t c="3" si="227">
        <n x="225"/>
        <n x="534"/>
        <n x="214"/>
      </t>
    </mdx>
    <mdx n="0" f="v">
      <t c="3" si="227">
        <n x="225"/>
        <n x="535"/>
        <n x="214"/>
      </t>
    </mdx>
    <mdx n="0" f="v">
      <t c="3" si="227">
        <n x="225"/>
        <n x="539"/>
        <n x="214"/>
      </t>
    </mdx>
    <mdx n="0" f="v">
      <t c="3" si="227">
        <n x="225"/>
        <n x="540"/>
        <n x="214"/>
      </t>
    </mdx>
    <mdx n="0" f="v">
      <t c="3" si="227">
        <n x="225"/>
        <n x="538"/>
        <n x="214"/>
      </t>
    </mdx>
    <mdx n="0" f="v">
      <t c="3" si="227">
        <n x="225"/>
        <n x="543"/>
        <n x="214"/>
      </t>
    </mdx>
    <mdx n="0" f="v">
      <t c="3" si="227">
        <n x="225"/>
        <n x="545"/>
        <n x="214"/>
      </t>
    </mdx>
    <mdx n="0" f="v">
      <t c="3" si="227">
        <n x="225"/>
        <n x="541"/>
        <n x="214"/>
      </t>
    </mdx>
    <mdx n="0" f="v">
      <t c="3" si="227">
        <n x="225"/>
        <n x="542"/>
        <n x="214"/>
      </t>
    </mdx>
    <mdx n="0" f="v">
      <t c="3" si="227">
        <n x="225"/>
        <n x="544"/>
        <n x="214"/>
      </t>
    </mdx>
    <mdx n="0" f="v">
      <t c="3" si="227">
        <n x="225"/>
        <n x="546"/>
        <n x="214"/>
      </t>
    </mdx>
    <mdx n="0" f="v">
      <t c="3" si="227">
        <n x="225"/>
        <n x="272"/>
        <n x="215"/>
      </t>
    </mdx>
    <mdx n="0" f="v">
      <t c="3" si="227">
        <n x="225"/>
        <n x="273"/>
        <n x="215"/>
      </t>
    </mdx>
    <mdx n="0" f="v">
      <t c="3" si="227">
        <n x="225"/>
        <n x="271"/>
        <n x="215"/>
      </t>
    </mdx>
    <mdx n="0" f="v">
      <t c="3" si="227">
        <n x="225"/>
        <n x="270"/>
        <n x="215"/>
      </t>
    </mdx>
    <mdx n="0" f="v">
      <t c="3" si="227">
        <n x="225"/>
        <n x="269"/>
        <n x="215"/>
      </t>
    </mdx>
    <mdx n="0" f="v">
      <t c="3" si="227">
        <n x="225"/>
        <n x="268"/>
        <n x="215"/>
      </t>
    </mdx>
    <mdx n="0" f="v">
      <t c="3" si="227">
        <n x="225"/>
        <n x="355"/>
        <n x="215"/>
      </t>
    </mdx>
    <mdx n="0" f="v">
      <t c="3" si="227">
        <n x="225"/>
        <n x="356"/>
        <n x="215"/>
      </t>
    </mdx>
    <mdx n="0" f="v">
      <t c="3" si="227">
        <n x="225"/>
        <n x="357"/>
        <n x="215"/>
      </t>
    </mdx>
    <mdx n="0" f="v">
      <t c="3" si="227">
        <n x="225"/>
        <n x="358"/>
        <n x="215"/>
      </t>
    </mdx>
    <mdx n="0" f="v">
      <t c="3" si="227">
        <n x="225"/>
        <n x="359"/>
        <n x="215"/>
      </t>
    </mdx>
    <mdx n="0" f="v">
      <t c="3" si="227">
        <n x="225"/>
        <n x="360"/>
        <n x="215"/>
      </t>
    </mdx>
    <mdx n="0" f="v">
      <t c="3" si="227">
        <n x="225"/>
        <n x="361"/>
        <n x="215"/>
      </t>
    </mdx>
    <mdx n="0" f="v">
      <t c="3" si="227">
        <n x="225"/>
        <n x="267"/>
        <n x="215"/>
      </t>
    </mdx>
    <mdx n="0" f="v">
      <t c="3" si="227">
        <n x="225"/>
        <n x="266"/>
        <n x="215"/>
      </t>
    </mdx>
    <mdx n="0" f="v">
      <t c="3" si="227">
        <n x="225"/>
        <n x="265"/>
        <n x="215"/>
      </t>
    </mdx>
    <mdx n="0" f="v">
      <t c="3" si="227">
        <n x="225"/>
        <n x="263"/>
        <n x="215"/>
      </t>
    </mdx>
    <mdx n="0" f="v">
      <t c="3" si="227">
        <n x="225"/>
        <n x="262"/>
        <n x="215"/>
      </t>
    </mdx>
    <mdx n="0" f="v">
      <t c="3" si="227">
        <n x="225"/>
        <n x="261"/>
        <n x="215"/>
      </t>
    </mdx>
    <mdx n="0" f="v">
      <t c="3" si="227">
        <n x="225"/>
        <n x="260"/>
        <n x="215"/>
      </t>
    </mdx>
    <mdx n="0" f="v">
      <t c="3" si="227">
        <n x="225"/>
        <n x="259"/>
        <n x="215"/>
      </t>
    </mdx>
    <mdx n="0" f="v">
      <t c="3" si="227">
        <n x="225"/>
        <n x="258"/>
        <n x="215"/>
      </t>
    </mdx>
    <mdx n="0" f="v">
      <t c="3" si="227">
        <n x="225"/>
        <n x="257"/>
        <n x="215"/>
      </t>
    </mdx>
    <mdx n="0" f="v">
      <t c="3" si="227">
        <n x="225"/>
        <n x="256"/>
        <n x="215"/>
      </t>
    </mdx>
    <mdx n="0" f="v">
      <t c="3" si="227">
        <n x="225"/>
        <n x="255"/>
        <n x="215"/>
      </t>
    </mdx>
    <mdx n="0" f="v">
      <t c="3" si="227">
        <n x="225"/>
        <n x="373"/>
        <n x="215"/>
      </t>
    </mdx>
    <mdx n="0" f="v">
      <t c="3" si="227">
        <n x="225"/>
        <n x="374"/>
        <n x="215"/>
      </t>
    </mdx>
    <mdx n="0" f="v">
      <t c="3" si="227">
        <n x="225"/>
        <n x="375"/>
        <n x="215"/>
      </t>
    </mdx>
    <mdx n="0" f="v">
      <t c="3" si="227">
        <n x="225"/>
        <n x="281"/>
        <n x="215"/>
      </t>
    </mdx>
    <mdx n="0" f="v">
      <t c="3" si="227">
        <n x="225"/>
        <n x="376"/>
        <n x="215"/>
      </t>
    </mdx>
    <mdx n="0" f="v">
      <t c="3" si="227">
        <n x="225"/>
        <n x="377"/>
        <n x="215"/>
      </t>
    </mdx>
    <mdx n="0" f="v">
      <t c="3" si="227">
        <n x="225"/>
        <n x="378"/>
        <n x="215"/>
      </t>
    </mdx>
    <mdx n="0" f="v">
      <t c="3" si="227">
        <n x="225"/>
        <n x="379"/>
        <n x="215"/>
      </t>
    </mdx>
    <mdx n="0" f="v">
      <t c="3" si="227">
        <n x="225"/>
        <n x="380"/>
        <n x="215"/>
      </t>
    </mdx>
    <mdx n="0" f="v">
      <t c="3" si="227">
        <n x="225"/>
        <n x="381"/>
        <n x="215"/>
      </t>
    </mdx>
    <mdx n="0" f="v">
      <t c="3" si="227">
        <n x="225"/>
        <n x="382"/>
        <n x="215"/>
      </t>
    </mdx>
    <mdx n="0" f="v">
      <t c="3" si="227">
        <n x="225"/>
        <n x="254"/>
        <n x="215"/>
      </t>
    </mdx>
    <mdx n="0" f="v">
      <t c="3" si="227">
        <n x="225"/>
        <n x="283"/>
        <n x="215"/>
      </t>
    </mdx>
    <mdx n="0" f="v">
      <t c="3" si="227">
        <n x="225"/>
        <n x="547"/>
        <n x="215"/>
      </t>
    </mdx>
    <mdx n="0" f="v">
      <t c="3" si="227">
        <n x="225"/>
        <n x="362"/>
        <n x="215"/>
      </t>
    </mdx>
    <mdx n="0" f="v">
      <t c="3" si="227">
        <n x="225"/>
        <n x="363"/>
        <n x="215"/>
      </t>
    </mdx>
    <mdx n="0" f="v">
      <t c="3" si="227">
        <n x="225"/>
        <n x="364"/>
        <n x="215"/>
      </t>
    </mdx>
    <mdx n="0" f="v">
      <t c="3" si="227">
        <n x="225"/>
        <n x="548"/>
        <n x="215"/>
      </t>
    </mdx>
    <mdx n="0" f="v">
      <t c="3" si="227">
        <n x="225"/>
        <n x="365"/>
        <n x="215"/>
      </t>
    </mdx>
    <mdx n="0" f="v">
      <t c="3" si="227">
        <n x="225"/>
        <n x="366"/>
        <n x="215"/>
      </t>
    </mdx>
    <mdx n="0" f="v">
      <t c="3" si="227">
        <n x="225"/>
        <n x="367"/>
        <n x="215"/>
      </t>
    </mdx>
    <mdx n="0" f="v">
      <t c="3" si="227">
        <n x="225"/>
        <n x="368"/>
        <n x="215"/>
      </t>
    </mdx>
    <mdx n="0" f="v">
      <t c="3" si="227">
        <n x="225"/>
        <n x="369"/>
        <n x="215"/>
      </t>
    </mdx>
    <mdx n="0" f="v">
      <t c="3" si="227">
        <n x="225"/>
        <n x="307"/>
        <n x="215"/>
      </t>
    </mdx>
    <mdx n="0" f="v">
      <t c="3" si="227">
        <n x="225"/>
        <n x="370"/>
        <n x="215"/>
      </t>
    </mdx>
    <mdx n="0" f="v">
      <t c="3" si="227">
        <n x="225"/>
        <n x="371"/>
        <n x="215"/>
      </t>
    </mdx>
    <mdx n="0" f="v">
      <t c="3" si="227">
        <n x="225"/>
        <n x="372"/>
        <n x="215"/>
      </t>
    </mdx>
    <mdx n="0" f="v">
      <t c="3" si="227">
        <n x="225"/>
        <n x="404"/>
        <n x="215"/>
      </t>
    </mdx>
    <mdx n="0" f="v">
      <t c="3" si="227">
        <n x="225"/>
        <n x="393"/>
        <n x="215"/>
      </t>
    </mdx>
    <mdx n="0" f="v">
      <t c="3" si="227">
        <n x="225"/>
        <n x="394"/>
        <n x="215"/>
      </t>
    </mdx>
    <mdx n="0" f="v">
      <t c="3" si="227">
        <n x="225"/>
        <n x="395"/>
        <n x="215"/>
      </t>
    </mdx>
    <mdx n="0" f="v">
      <t c="3" si="227">
        <n x="225"/>
        <n x="278"/>
        <n x="215"/>
      </t>
    </mdx>
    <mdx n="0" f="v">
      <t c="3" si="227">
        <n x="225"/>
        <n x="396"/>
        <n x="215"/>
      </t>
    </mdx>
    <mdx n="0" f="v">
      <t c="3" si="227">
        <n x="225"/>
        <n x="397"/>
        <n x="215"/>
      </t>
    </mdx>
    <mdx n="0" f="v">
      <t c="3" si="227">
        <n x="225"/>
        <n x="398"/>
        <n x="215"/>
      </t>
    </mdx>
    <mdx n="0" f="v">
      <t c="3" si="227">
        <n x="225"/>
        <n x="392"/>
        <n x="215"/>
      </t>
    </mdx>
    <mdx n="0" f="v">
      <t c="3" si="227">
        <n x="225"/>
        <n x="383"/>
        <n x="215"/>
      </t>
    </mdx>
    <mdx n="0" f="v">
      <t c="3" si="227">
        <n x="225"/>
        <n x="384"/>
        <n x="215"/>
      </t>
    </mdx>
    <mdx n="0" f="v">
      <t c="3" si="227">
        <n x="225"/>
        <n x="385"/>
        <n x="215"/>
      </t>
    </mdx>
    <mdx n="0" f="v">
      <t c="3" si="227">
        <n x="225"/>
        <n x="386"/>
        <n x="215"/>
      </t>
    </mdx>
    <mdx n="0" f="v">
      <t c="3" si="227">
        <n x="225"/>
        <n x="387"/>
        <n x="215"/>
      </t>
    </mdx>
    <mdx n="0" f="v">
      <t c="3" si="227">
        <n x="225"/>
        <n x="388"/>
        <n x="215"/>
      </t>
    </mdx>
    <mdx n="0" f="v">
      <t c="3" si="227">
        <n x="225"/>
        <n x="389"/>
        <n x="215"/>
      </t>
    </mdx>
    <mdx n="0" f="v">
      <t c="3" si="227">
        <n x="225"/>
        <n x="390"/>
        <n x="215"/>
      </t>
    </mdx>
    <mdx n="0" f="v">
      <t c="3" si="227">
        <n x="225"/>
        <n x="405"/>
        <n x="215"/>
      </t>
    </mdx>
    <mdx n="0" f="v">
      <t c="3" si="227">
        <n x="225"/>
        <n x="406"/>
        <n x="215"/>
      </t>
    </mdx>
    <mdx n="0" f="v">
      <t c="3" si="227">
        <n x="225"/>
        <n x="407"/>
        <n x="215"/>
      </t>
    </mdx>
    <mdx n="0" f="v">
      <t c="3" si="227">
        <n x="225"/>
        <n x="408"/>
        <n x="215"/>
      </t>
    </mdx>
    <mdx n="0" f="v">
      <t c="3" si="227">
        <n x="225"/>
        <n x="409"/>
        <n x="215"/>
      </t>
    </mdx>
    <mdx n="0" f="v">
      <t c="3" si="227">
        <n x="225"/>
        <n x="410"/>
        <n x="215"/>
      </t>
    </mdx>
    <mdx n="0" f="v">
      <t c="3" si="227">
        <n x="225"/>
        <n x="418"/>
        <n x="215"/>
      </t>
    </mdx>
    <mdx n="0" f="v">
      <t c="3" si="227">
        <n x="225"/>
        <n x="391"/>
        <n x="215"/>
      </t>
    </mdx>
    <mdx n="0" f="v">
      <t c="3" si="227">
        <n x="225"/>
        <n x="399"/>
        <n x="215"/>
      </t>
    </mdx>
    <mdx n="0" f="v">
      <t c="3" si="227">
        <n x="225"/>
        <n x="400"/>
        <n x="215"/>
      </t>
    </mdx>
    <mdx n="0" f="v">
      <t c="3" si="227">
        <n x="225"/>
        <n x="401"/>
        <n x="215"/>
      </t>
    </mdx>
    <mdx n="0" f="v">
      <t c="3" si="227">
        <n x="225"/>
        <n x="402"/>
        <n x="215"/>
      </t>
    </mdx>
    <mdx n="0" f="v">
      <t c="3" si="227">
        <n x="225"/>
        <n x="277"/>
        <n x="215"/>
      </t>
    </mdx>
    <mdx n="0" f="v">
      <t c="3" si="227">
        <n x="225"/>
        <n x="417"/>
        <n x="215"/>
      </t>
    </mdx>
    <mdx n="0" f="v">
      <t c="3" si="227">
        <n x="225"/>
        <n x="419"/>
        <n x="215"/>
      </t>
    </mdx>
    <mdx n="0" f="v">
      <t c="3" si="227">
        <n x="225"/>
        <n x="420"/>
        <n x="215"/>
      </t>
    </mdx>
    <mdx n="0" f="v">
      <t c="3" si="227">
        <n x="225"/>
        <n x="301"/>
        <n x="215"/>
      </t>
    </mdx>
    <mdx n="0" f="v">
      <t c="3" si="227">
        <n x="225"/>
        <n x="299"/>
        <n x="215"/>
      </t>
    </mdx>
    <mdx n="0" f="v">
      <t c="3" si="227">
        <n x="225"/>
        <n x="297"/>
        <n x="215"/>
      </t>
    </mdx>
    <mdx n="0" f="v">
      <t c="3" si="227">
        <n x="225"/>
        <n x="421"/>
        <n x="215"/>
      </t>
    </mdx>
    <mdx n="0" f="v">
      <t c="3" si="227">
        <n x="225"/>
        <n x="329"/>
        <n x="215"/>
      </t>
    </mdx>
    <mdx n="0" f="v">
      <t c="3" si="227">
        <n x="225"/>
        <n x="411"/>
        <n x="215"/>
      </t>
    </mdx>
    <mdx n="0" f="v">
      <t c="3" si="227">
        <n x="225"/>
        <n x="403"/>
        <n x="215"/>
      </t>
    </mdx>
    <mdx n="0" f="v">
      <t c="3" si="227">
        <n x="225"/>
        <n x="412"/>
        <n x="215"/>
      </t>
    </mdx>
    <mdx n="0" f="v">
      <t c="3" si="227">
        <n x="225"/>
        <n x="413"/>
        <n x="215"/>
      </t>
    </mdx>
    <mdx n="0" f="v">
      <t c="3" si="227">
        <n x="225"/>
        <n x="414"/>
        <n x="215"/>
      </t>
    </mdx>
    <mdx n="0" f="v">
      <t c="3" si="227">
        <n x="225"/>
        <n x="415"/>
        <n x="215"/>
      </t>
    </mdx>
    <mdx n="0" f="v">
      <t c="3" si="227">
        <n x="225"/>
        <n x="416"/>
        <n x="215"/>
      </t>
    </mdx>
    <mdx n="0" f="v">
      <t c="3" si="227">
        <n x="225"/>
        <n x="427"/>
        <n x="215"/>
      </t>
    </mdx>
    <mdx n="0" f="v">
      <t c="3" si="227">
        <n x="225"/>
        <n x="433"/>
        <n x="215"/>
      </t>
    </mdx>
    <mdx n="0" f="v">
      <t c="3" si="227">
        <n x="225"/>
        <n x="428"/>
        <n x="215"/>
      </t>
    </mdx>
    <mdx n="0" f="v">
      <t c="3" si="227">
        <n x="225"/>
        <n x="328"/>
        <n x="215"/>
      </t>
    </mdx>
    <mdx n="0" f="v">
      <t c="3" si="227">
        <n x="225"/>
        <n x="429"/>
        <n x="215"/>
      </t>
    </mdx>
    <mdx n="0" f="v">
      <t c="3" si="227">
        <n x="225"/>
        <n x="430"/>
        <n x="215"/>
      </t>
    </mdx>
    <mdx n="0" f="v">
      <t c="3" si="227">
        <n x="225"/>
        <n x="431"/>
        <n x="215"/>
      </t>
    </mdx>
    <mdx n="0" f="v">
      <t c="3" si="227">
        <n x="225"/>
        <n x="432"/>
        <n x="215"/>
      </t>
    </mdx>
    <mdx n="0" f="v">
      <t c="3" si="227">
        <n x="225"/>
        <n x="422"/>
        <n x="215"/>
      </t>
    </mdx>
    <mdx n="0" f="v">
      <t c="3" si="227">
        <n x="225"/>
        <n x="423"/>
        <n x="215"/>
      </t>
    </mdx>
    <mdx n="0" f="v">
      <t c="3" si="227">
        <n x="225"/>
        <n x="424"/>
        <n x="215"/>
      </t>
    </mdx>
    <mdx n="0" f="v">
      <t c="3" si="227">
        <n x="225"/>
        <n x="425"/>
        <n x="215"/>
      </t>
    </mdx>
    <mdx n="0" f="v">
      <t c="3" si="227">
        <n x="225"/>
        <n x="348"/>
        <n x="215"/>
      </t>
    </mdx>
    <mdx n="0" f="v">
      <t c="3" si="227">
        <n x="225"/>
        <n x="327"/>
        <n x="215"/>
      </t>
    </mdx>
    <mdx n="0" f="v">
      <t c="3" si="227">
        <n x="225"/>
        <n x="426"/>
        <n x="215"/>
      </t>
    </mdx>
    <mdx n="0" f="v">
      <t c="3" si="227">
        <n x="225"/>
        <n x="461"/>
        <n x="215"/>
      </t>
    </mdx>
    <mdx n="0" f="v">
      <t c="3" si="227">
        <n x="225"/>
        <n x="442"/>
        <n x="215"/>
      </t>
    </mdx>
    <mdx n="0" f="v">
      <t c="3" si="227">
        <n x="225"/>
        <n x="443"/>
        <n x="215"/>
      </t>
    </mdx>
    <mdx n="0" f="v">
      <t c="3" si="227">
        <n x="225"/>
        <n x="444"/>
        <n x="215"/>
      </t>
    </mdx>
    <mdx n="0" f="v">
      <t c="3" si="227">
        <n x="225"/>
        <n x="445"/>
        <n x="215"/>
      </t>
    </mdx>
    <mdx n="0" f="v">
      <t c="3" si="227">
        <n x="225"/>
        <n x="446"/>
        <n x="215"/>
      </t>
    </mdx>
    <mdx n="0" f="v">
      <t c="3" si="227">
        <n x="225"/>
        <n x="434"/>
        <n x="215"/>
      </t>
    </mdx>
    <mdx n="0" f="v">
      <t c="3" si="227">
        <n x="225"/>
        <n x="452"/>
        <n x="215"/>
      </t>
    </mdx>
    <mdx n="0" f="v">
      <t c="3" si="227">
        <n x="225"/>
        <n x="276"/>
        <n x="215"/>
      </t>
    </mdx>
    <mdx n="0" f="v">
      <t c="3" si="227">
        <n x="225"/>
        <n x="453"/>
        <n x="215"/>
      </t>
    </mdx>
    <mdx n="0" f="v">
      <t c="3" si="227">
        <n x="225"/>
        <n x="454"/>
        <n x="215"/>
      </t>
    </mdx>
    <mdx n="0" f="v">
      <t c="3" si="227">
        <n x="225"/>
        <n x="455"/>
        <n x="215"/>
      </t>
    </mdx>
    <mdx n="0" f="v">
      <t c="3" si="227">
        <n x="225"/>
        <n x="456"/>
        <n x="215"/>
      </t>
    </mdx>
    <mdx n="0" f="v">
      <t c="3" si="227">
        <n x="225"/>
        <n x="435"/>
        <n x="215"/>
      </t>
    </mdx>
    <mdx n="0" f="v">
      <t c="3" si="227">
        <n x="225"/>
        <n x="436"/>
        <n x="215"/>
      </t>
    </mdx>
    <mdx n="0" f="v">
      <t c="3" si="227">
        <n x="225"/>
        <n x="437"/>
        <n x="215"/>
      </t>
    </mdx>
    <mdx n="0" f="v">
      <t c="3" si="227">
        <n x="225"/>
        <n x="294"/>
        <n x="215"/>
      </t>
    </mdx>
    <mdx n="0" f="v">
      <t c="3" si="227">
        <n x="225"/>
        <n x="293"/>
        <n x="215"/>
      </t>
    </mdx>
    <mdx n="0" f="v">
      <t c="3" si="227">
        <n x="225"/>
        <n x="346"/>
        <n x="215"/>
      </t>
    </mdx>
    <mdx n="0" f="v">
      <t c="3" si="227">
        <n x="225"/>
        <n x="462"/>
        <n x="215"/>
      </t>
    </mdx>
    <mdx n="0" f="v">
      <t c="3" si="227">
        <n x="225"/>
        <n x="463"/>
        <n x="215"/>
      </t>
    </mdx>
    <mdx n="0" f="v">
      <t c="3" si="227">
        <n x="225"/>
        <n x="464"/>
        <n x="215"/>
      </t>
    </mdx>
    <mdx n="0" f="v">
      <t c="3" si="227">
        <n x="225"/>
        <n x="465"/>
        <n x="215"/>
      </t>
    </mdx>
    <mdx n="0" f="v">
      <t c="3" si="227">
        <n x="225"/>
        <n x="438"/>
        <n x="215"/>
      </t>
    </mdx>
    <mdx n="0" f="v">
      <t c="3" si="227">
        <n x="225"/>
        <n x="350"/>
        <n x="215"/>
      </t>
    </mdx>
    <mdx n="0" f="v">
      <t c="3" si="227">
        <n x="225"/>
        <n x="439"/>
        <n x="215"/>
      </t>
    </mdx>
    <mdx n="0" f="v">
      <t c="3" si="227">
        <n x="225"/>
        <n x="440"/>
        <n x="215"/>
      </t>
    </mdx>
    <mdx n="0" f="v">
      <t c="3" si="227">
        <n x="225"/>
        <n x="441"/>
        <n x="215"/>
      </t>
    </mdx>
    <mdx n="0" f="v">
      <t c="3" si="227">
        <n x="225"/>
        <n x="447"/>
        <n x="215"/>
      </t>
    </mdx>
    <mdx n="0" f="v">
      <t c="3" si="227">
        <n x="225"/>
        <n x="459"/>
        <n x="215"/>
      </t>
    </mdx>
    <mdx n="0" f="v">
      <t c="3" si="227">
        <n x="225"/>
        <n x="466"/>
        <n x="215"/>
      </t>
    </mdx>
    <mdx n="0" f="v">
      <t c="3" si="227">
        <n x="225"/>
        <n x="467"/>
        <n x="215"/>
      </t>
    </mdx>
    <mdx n="0" f="v">
      <t c="3" si="227">
        <n x="225"/>
        <n x="474"/>
        <n x="215"/>
      </t>
    </mdx>
    <mdx n="0" f="v">
      <t c="3" si="227">
        <n x="225"/>
        <n x="448"/>
        <n x="215"/>
      </t>
    </mdx>
    <mdx n="0" f="v">
      <t c="3" si="227">
        <n x="225"/>
        <n x="449"/>
        <n x="215"/>
      </t>
    </mdx>
    <mdx n="0" f="v">
      <t c="3" si="227">
        <n x="225"/>
        <n x="450"/>
        <n x="215"/>
      </t>
    </mdx>
    <mdx n="0" f="v">
      <t c="3" si="227">
        <n x="225"/>
        <n x="451"/>
        <n x="215"/>
      </t>
    </mdx>
    <mdx n="0" f="v">
      <t c="3" si="227">
        <n x="225"/>
        <n x="457"/>
        <n x="215"/>
      </t>
    </mdx>
    <mdx n="0" f="v">
      <t c="3" si="227">
        <n x="225"/>
        <n x="458"/>
        <n x="215"/>
      </t>
    </mdx>
    <mdx n="0" f="v">
      <t c="3" si="227">
        <n x="225"/>
        <n x="473"/>
        <n x="215"/>
      </t>
    </mdx>
    <mdx n="0" f="v">
      <t c="3" si="227">
        <n x="225"/>
        <n x="475"/>
        <n x="215"/>
      </t>
    </mdx>
    <mdx n="0" f="v">
      <t c="3" si="227">
        <n x="225"/>
        <n x="476"/>
        <n x="215"/>
      </t>
    </mdx>
    <mdx n="0" f="v">
      <t c="3" si="227">
        <n x="225"/>
        <n x="471"/>
        <n x="215"/>
      </t>
    </mdx>
    <mdx n="0" f="v">
      <t c="3" si="227">
        <n x="225"/>
        <n x="477"/>
        <n x="215"/>
      </t>
    </mdx>
    <mdx n="0" f="v">
      <t c="3" si="227">
        <n x="225"/>
        <n x="460"/>
        <n x="215"/>
      </t>
    </mdx>
    <mdx n="0" f="v">
      <t c="3" si="227">
        <n x="225"/>
        <n x="468"/>
        <n x="215"/>
      </t>
    </mdx>
    <mdx n="0" f="v">
      <t c="3" si="227">
        <n x="225"/>
        <n x="469"/>
        <n x="215"/>
      </t>
    </mdx>
    <mdx n="0" f="v">
      <t c="3" si="227">
        <n x="225"/>
        <n x="470"/>
        <n x="215"/>
      </t>
    </mdx>
    <mdx n="0" f="v">
      <t c="3" si="227">
        <n x="225"/>
        <n x="472"/>
        <n x="215"/>
      </t>
    </mdx>
    <mdx n="0" f="v">
      <t c="3" si="227">
        <n x="225"/>
        <n x="480"/>
        <n x="215"/>
      </t>
    </mdx>
    <mdx n="0" f="v">
      <t c="3" si="227">
        <n x="225"/>
        <n x="481"/>
        <n x="215"/>
      </t>
    </mdx>
    <mdx n="0" f="v">
      <t c="3" si="227">
        <n x="225"/>
        <n x="483"/>
        <n x="215"/>
      </t>
    </mdx>
    <mdx n="0" f="v">
      <t c="3" si="227">
        <n x="225"/>
        <n x="478"/>
        <n x="215"/>
      </t>
    </mdx>
    <mdx n="0" f="v">
      <t c="3" si="227">
        <n x="225"/>
        <n x="479"/>
        <n x="215"/>
      </t>
    </mdx>
    <mdx n="0" f="v">
      <t c="3" si="227">
        <n x="225"/>
        <n x="487"/>
        <n x="215"/>
      </t>
    </mdx>
    <mdx n="0" f="v">
      <t c="3" si="227">
        <n x="225"/>
        <n x="488"/>
        <n x="215"/>
      </t>
    </mdx>
    <mdx n="0" f="v">
      <t c="3" si="227">
        <n x="225"/>
        <n x="489"/>
        <n x="215"/>
      </t>
    </mdx>
    <mdx n="0" f="v">
      <t c="3" si="227">
        <n x="225"/>
        <n x="482"/>
        <n x="215"/>
      </t>
    </mdx>
    <mdx n="0" f="v">
      <t c="3" si="227">
        <n x="225"/>
        <n x="490"/>
        <n x="215"/>
      </t>
    </mdx>
    <mdx n="0" f="v">
      <t c="3" si="227">
        <n x="225"/>
        <n x="491"/>
        <n x="215"/>
      </t>
    </mdx>
    <mdx n="0" f="v">
      <t c="3" si="227">
        <n x="225"/>
        <n x="484"/>
        <n x="215"/>
      </t>
    </mdx>
    <mdx n="0" f="v">
      <t c="3" si="227">
        <n x="225"/>
        <n x="485"/>
        <n x="215"/>
      </t>
    </mdx>
    <mdx n="0" f="v">
      <t c="3" si="227">
        <n x="225"/>
        <n x="486"/>
        <n x="215"/>
      </t>
    </mdx>
    <mdx n="0" f="v">
      <t c="3" si="227">
        <n x="225"/>
        <n x="492"/>
        <n x="215"/>
      </t>
    </mdx>
    <mdx n="0" f="v">
      <t c="3" si="227">
        <n x="225"/>
        <n x="495"/>
        <n x="215"/>
      </t>
    </mdx>
    <mdx n="0" f="v">
      <t c="3" si="227">
        <n x="225"/>
        <n x="496"/>
        <n x="215"/>
      </t>
    </mdx>
    <mdx n="0" f="v">
      <t c="3" si="227">
        <n x="225"/>
        <n x="500"/>
        <n x="215"/>
      </t>
    </mdx>
    <mdx n="0" f="v">
      <t c="3" si="227">
        <n x="225"/>
        <n x="493"/>
        <n x="215"/>
      </t>
    </mdx>
    <mdx n="0" f="v">
      <t c="3" si="227">
        <n x="225"/>
        <n x="503"/>
        <n x="215"/>
      </t>
    </mdx>
    <mdx n="0" f="v">
      <t c="3" si="227">
        <n x="225"/>
        <n x="501"/>
        <n x="215"/>
      </t>
    </mdx>
    <mdx n="0" f="v">
      <t c="3" si="227">
        <n x="225"/>
        <n x="502"/>
        <n x="215"/>
      </t>
    </mdx>
    <mdx n="0" f="v">
      <t c="3" si="227">
        <n x="225"/>
        <n x="494"/>
        <n x="215"/>
      </t>
    </mdx>
    <mdx n="0" f="v">
      <t c="3" si="227">
        <n x="225"/>
        <n x="497"/>
        <n x="215"/>
      </t>
    </mdx>
    <mdx n="0" f="v">
      <t c="3" si="227">
        <n x="225"/>
        <n x="498"/>
        <n x="215"/>
      </t>
    </mdx>
    <mdx n="0" f="v">
      <t c="3" si="227">
        <n x="225"/>
        <n x="499"/>
        <n x="215"/>
      </t>
    </mdx>
    <mdx n="0" f="v">
      <t c="3" si="227">
        <n x="225"/>
        <n x="508"/>
        <n x="215"/>
      </t>
    </mdx>
    <mdx n="0" f="v">
      <t c="3" si="227">
        <n x="225"/>
        <n x="509"/>
        <n x="215"/>
      </t>
    </mdx>
    <mdx n="0" f="v">
      <t c="3" si="227">
        <n x="225"/>
        <n x="504"/>
        <n x="215"/>
      </t>
    </mdx>
    <mdx n="0" f="v">
      <t c="3" si="227">
        <n x="225"/>
        <n x="505"/>
        <n x="215"/>
      </t>
    </mdx>
    <mdx n="0" f="v">
      <t c="3" si="227">
        <n x="225"/>
        <n x="506"/>
        <n x="215"/>
      </t>
    </mdx>
    <mdx n="0" f="v">
      <t c="3" si="227">
        <n x="225"/>
        <n x="513"/>
        <n x="215"/>
      </t>
    </mdx>
    <mdx n="0" f="v">
      <t c="3" si="227">
        <n x="225"/>
        <n x="507"/>
        <n x="215"/>
      </t>
    </mdx>
    <mdx n="0" f="v">
      <t c="3" si="227">
        <n x="225"/>
        <n x="514"/>
        <n x="215"/>
      </t>
    </mdx>
    <mdx n="0" f="v">
      <t c="3" si="227">
        <n x="225"/>
        <n x="515"/>
        <n x="215"/>
      </t>
    </mdx>
    <mdx n="0" f="v">
      <t c="3" si="227">
        <n x="225"/>
        <n x="516"/>
        <n x="215"/>
      </t>
    </mdx>
    <mdx n="0" f="v">
      <t c="3" si="227">
        <n x="225"/>
        <n x="510"/>
        <n x="215"/>
      </t>
    </mdx>
    <mdx n="0" f="v">
      <t c="3" si="227">
        <n x="225"/>
        <n x="511"/>
        <n x="215"/>
      </t>
    </mdx>
    <mdx n="0" f="v">
      <t c="3" si="227">
        <n x="225"/>
        <n x="512"/>
        <n x="215"/>
      </t>
    </mdx>
    <mdx n="0" f="v">
      <t c="3" si="227">
        <n x="225"/>
        <n x="519"/>
        <n x="215"/>
      </t>
    </mdx>
    <mdx n="0" f="v">
      <t c="3" si="227">
        <n x="225"/>
        <n x="520"/>
        <n x="215"/>
      </t>
    </mdx>
    <mdx n="0" f="v">
      <t c="3" si="227">
        <n x="225"/>
        <n x="521"/>
        <n x="215"/>
      </t>
    </mdx>
    <mdx n="0" f="v">
      <t c="3" si="227">
        <n x="225"/>
        <n x="517"/>
        <n x="215"/>
      </t>
    </mdx>
    <mdx n="0" f="v">
      <t c="3" si="227">
        <n x="225"/>
        <n x="518"/>
        <n x="215"/>
      </t>
    </mdx>
    <mdx n="0" f="v">
      <t c="3" si="227">
        <n x="225"/>
        <n x="522"/>
        <n x="215"/>
      </t>
    </mdx>
    <mdx n="0" f="v">
      <t c="3" si="227">
        <n x="225"/>
        <n x="525"/>
        <n x="215"/>
      </t>
    </mdx>
    <mdx n="0" f="v">
      <t c="3" si="227">
        <n x="225"/>
        <n x="526"/>
        <n x="215"/>
      </t>
    </mdx>
    <mdx n="0" f="v">
      <t c="3" si="227">
        <n x="225"/>
        <n x="529"/>
        <n x="215"/>
      </t>
    </mdx>
    <mdx n="0" f="v">
      <t c="3" si="227">
        <n x="225"/>
        <n x="523"/>
        <n x="215"/>
      </t>
    </mdx>
    <mdx n="0" f="v">
      <t c="3" si="227">
        <n x="225"/>
        <n x="528"/>
        <n x="215"/>
      </t>
    </mdx>
    <mdx n="0" f="v">
      <t c="3" si="227">
        <n x="225"/>
        <n x="531"/>
        <n x="215"/>
      </t>
    </mdx>
    <mdx n="0" f="v">
      <t c="3" si="227">
        <n x="225"/>
        <n x="524"/>
        <n x="215"/>
      </t>
    </mdx>
    <mdx n="0" f="v">
      <t c="3" si="227">
        <n x="225"/>
        <n x="527"/>
        <n x="215"/>
      </t>
    </mdx>
    <mdx n="0" f="v">
      <t c="3" si="227">
        <n x="225"/>
        <n x="532"/>
        <n x="215"/>
      </t>
    </mdx>
    <mdx n="0" f="v">
      <t c="3" si="227">
        <n x="225"/>
        <n x="530"/>
        <n x="215"/>
      </t>
    </mdx>
    <mdx n="0" f="v">
      <t c="3" si="227">
        <n x="225"/>
        <n x="533"/>
        <n x="215"/>
      </t>
    </mdx>
    <mdx n="0" f="v">
      <t c="3" si="227">
        <n x="225"/>
        <n x="536"/>
        <n x="215"/>
      </t>
    </mdx>
    <mdx n="0" f="v">
      <t c="3" si="227">
        <n x="225"/>
        <n x="537"/>
        <n x="215"/>
      </t>
    </mdx>
    <mdx n="0" f="v">
      <t c="3" si="227">
        <n x="225"/>
        <n x="534"/>
        <n x="215"/>
      </t>
    </mdx>
    <mdx n="0" f="v">
      <t c="3" si="227">
        <n x="225"/>
        <n x="535"/>
        <n x="215"/>
      </t>
    </mdx>
    <mdx n="0" f="v">
      <t c="3" si="227">
        <n x="225"/>
        <n x="539"/>
        <n x="215"/>
      </t>
    </mdx>
    <mdx n="0" f="v">
      <t c="3" si="227">
        <n x="225"/>
        <n x="540"/>
        <n x="215"/>
      </t>
    </mdx>
    <mdx n="0" f="v">
      <t c="3" si="227">
        <n x="225"/>
        <n x="538"/>
        <n x="215"/>
      </t>
    </mdx>
    <mdx n="0" f="v">
      <t c="3" si="227">
        <n x="225"/>
        <n x="543"/>
        <n x="215"/>
      </t>
    </mdx>
    <mdx n="0" f="v">
      <t c="3" si="227">
        <n x="225"/>
        <n x="545"/>
        <n x="215"/>
      </t>
    </mdx>
    <mdx n="0" f="v">
      <t c="3" si="227">
        <n x="225"/>
        <n x="542"/>
        <n x="215"/>
      </t>
    </mdx>
    <mdx n="0" f="v">
      <t c="3" si="227">
        <n x="225"/>
        <n x="541"/>
        <n x="215"/>
      </t>
    </mdx>
    <mdx n="0" f="v">
      <t c="3" si="227">
        <n x="225"/>
        <n x="546"/>
        <n x="215"/>
      </t>
    </mdx>
    <mdx n="0" f="v">
      <t c="3" si="227">
        <n x="225"/>
        <n x="544"/>
        <n x="215"/>
      </t>
    </mdx>
    <mdx n="0" f="v">
      <t c="3" si="227">
        <n x="225"/>
        <n x="272"/>
        <n x="216"/>
      </t>
    </mdx>
    <mdx n="0" f="v">
      <t c="3" si="227">
        <n x="225"/>
        <n x="273"/>
        <n x="216"/>
      </t>
    </mdx>
    <mdx n="0" f="v">
      <t c="3" si="227">
        <n x="225"/>
        <n x="271"/>
        <n x="216"/>
      </t>
    </mdx>
    <mdx n="0" f="v">
      <t c="3" si="227">
        <n x="225"/>
        <n x="270"/>
        <n x="216"/>
      </t>
    </mdx>
    <mdx n="0" f="v">
      <t c="3" si="227">
        <n x="225"/>
        <n x="269"/>
        <n x="216"/>
      </t>
    </mdx>
    <mdx n="0" f="v">
      <t c="3" si="227">
        <n x="225"/>
        <n x="268"/>
        <n x="216"/>
      </t>
    </mdx>
    <mdx n="0" f="v">
      <t c="3" si="227">
        <n x="225"/>
        <n x="355"/>
        <n x="216"/>
      </t>
    </mdx>
    <mdx n="0" f="v">
      <t c="3" si="227">
        <n x="225"/>
        <n x="356"/>
        <n x="216"/>
      </t>
    </mdx>
    <mdx n="0" f="v">
      <t c="3" si="227">
        <n x="225"/>
        <n x="357"/>
        <n x="216"/>
      </t>
    </mdx>
    <mdx n="0" f="v">
      <t c="3" si="227">
        <n x="225"/>
        <n x="358"/>
        <n x="216"/>
      </t>
    </mdx>
    <mdx n="0" f="v">
      <t c="3" si="227">
        <n x="225"/>
        <n x="359"/>
        <n x="216"/>
      </t>
    </mdx>
    <mdx n="0" f="v">
      <t c="3" si="227">
        <n x="225"/>
        <n x="360"/>
        <n x="216"/>
      </t>
    </mdx>
    <mdx n="0" f="v">
      <t c="3" si="227">
        <n x="225"/>
        <n x="361"/>
        <n x="216"/>
      </t>
    </mdx>
    <mdx n="0" f="v">
      <t c="3" si="227">
        <n x="225"/>
        <n x="267"/>
        <n x="216"/>
      </t>
    </mdx>
    <mdx n="0" f="v">
      <t c="3" si="227">
        <n x="225"/>
        <n x="266"/>
        <n x="216"/>
      </t>
    </mdx>
    <mdx n="0" f="v">
      <t c="3" si="227">
        <n x="225"/>
        <n x="264"/>
        <n x="216"/>
      </t>
    </mdx>
    <mdx n="0" f="v">
      <t c="3" si="227">
        <n x="225"/>
        <n x="263"/>
        <n x="216"/>
      </t>
    </mdx>
    <mdx n="0" f="v">
      <t c="3" si="227">
        <n x="225"/>
        <n x="262"/>
        <n x="216"/>
      </t>
    </mdx>
    <mdx n="0" f="v">
      <t c="3" si="227">
        <n x="225"/>
        <n x="261"/>
        <n x="216"/>
      </t>
    </mdx>
    <mdx n="0" f="v">
      <t c="3" si="227">
        <n x="225"/>
        <n x="260"/>
        <n x="216"/>
      </t>
    </mdx>
    <mdx n="0" f="v">
      <t c="3" si="227">
        <n x="225"/>
        <n x="259"/>
        <n x="216"/>
      </t>
    </mdx>
    <mdx n="0" f="v">
      <t c="3" si="227">
        <n x="225"/>
        <n x="258"/>
        <n x="216"/>
      </t>
    </mdx>
    <mdx n="0" f="v">
      <t c="3" si="227">
        <n x="225"/>
        <n x="257"/>
        <n x="216"/>
      </t>
    </mdx>
    <mdx n="0" f="v">
      <t c="3" si="227">
        <n x="225"/>
        <n x="255"/>
        <n x="216"/>
      </t>
    </mdx>
    <mdx n="0" f="v">
      <t c="3" si="227">
        <n x="225"/>
        <n x="373"/>
        <n x="216"/>
      </t>
    </mdx>
    <mdx n="0" f="v">
      <t c="3" si="227">
        <n x="225"/>
        <n x="374"/>
        <n x="216"/>
      </t>
    </mdx>
    <mdx n="0" f="v">
      <t c="3" si="227">
        <n x="225"/>
        <n x="375"/>
        <n x="216"/>
      </t>
    </mdx>
    <mdx n="0" f="v">
      <t c="3" si="227">
        <n x="225"/>
        <n x="376"/>
        <n x="216"/>
      </t>
    </mdx>
    <mdx n="0" f="v">
      <t c="3" si="227">
        <n x="225"/>
        <n x="377"/>
        <n x="216"/>
      </t>
    </mdx>
    <mdx n="0" f="v">
      <t c="3" si="227">
        <n x="225"/>
        <n x="311"/>
        <n x="216"/>
      </t>
    </mdx>
    <mdx n="0" f="v">
      <t c="3" si="227">
        <n x="225"/>
        <n x="378"/>
        <n x="216"/>
      </t>
    </mdx>
    <mdx n="0" f="v">
      <t c="3" si="227">
        <n x="225"/>
        <n x="379"/>
        <n x="216"/>
      </t>
    </mdx>
    <mdx n="0" f="v">
      <t c="3" si="227">
        <n x="225"/>
        <n x="380"/>
        <n x="216"/>
      </t>
    </mdx>
    <mdx n="0" f="v">
      <t c="3" si="227">
        <n x="225"/>
        <n x="381"/>
        <n x="216"/>
      </t>
    </mdx>
    <mdx n="0" f="v">
      <t c="3" si="227">
        <n x="225"/>
        <n x="382"/>
        <n x="216"/>
      </t>
    </mdx>
    <mdx n="0" f="v">
      <t c="3" si="227">
        <n x="225"/>
        <n x="254"/>
        <n x="216"/>
      </t>
    </mdx>
    <mdx n="0" f="v">
      <t c="3" si="227">
        <n x="225"/>
        <n x="283"/>
        <n x="216"/>
      </t>
    </mdx>
    <mdx n="0" f="v">
      <t c="3" si="227">
        <n x="225"/>
        <n x="547"/>
        <n x="216"/>
      </t>
    </mdx>
    <mdx n="0" f="v">
      <t c="3" si="227">
        <n x="225"/>
        <n x="362"/>
        <n x="216"/>
      </t>
    </mdx>
    <mdx n="0" f="v">
      <t c="3" si="227">
        <n x="225"/>
        <n x="363"/>
        <n x="216"/>
      </t>
    </mdx>
    <mdx n="0" f="v">
      <t c="3" si="227">
        <n x="225"/>
        <n x="364"/>
        <n x="216"/>
      </t>
    </mdx>
    <mdx n="0" f="v">
      <t c="3" si="227">
        <n x="225"/>
        <n x="548"/>
        <n x="216"/>
      </t>
    </mdx>
    <mdx n="0" f="v">
      <t c="3" si="227">
        <n x="225"/>
        <n x="365"/>
        <n x="216"/>
      </t>
    </mdx>
    <mdx n="0" f="v">
      <t c="3" si="227">
        <n x="225"/>
        <n x="366"/>
        <n x="216"/>
      </t>
    </mdx>
    <mdx n="0" f="v">
      <t c="3" si="227">
        <n x="225"/>
        <n x="367"/>
        <n x="216"/>
      </t>
    </mdx>
    <mdx n="0" f="v">
      <t c="3" si="227">
        <n x="225"/>
        <n x="368"/>
        <n x="216"/>
      </t>
    </mdx>
    <mdx n="0" f="v">
      <t c="3" si="227">
        <n x="225"/>
        <n x="369"/>
        <n x="216"/>
      </t>
    </mdx>
    <mdx n="0" f="v">
      <t c="3" si="227">
        <n x="225"/>
        <n x="307"/>
        <n x="216"/>
      </t>
    </mdx>
    <mdx n="0" f="v">
      <t c="3" si="227">
        <n x="225"/>
        <n x="370"/>
        <n x="216"/>
      </t>
    </mdx>
    <mdx n="0" f="v">
      <t c="3" si="227">
        <n x="225"/>
        <n x="371"/>
        <n x="216"/>
      </t>
    </mdx>
    <mdx n="0" f="v">
      <t c="3" si="227">
        <n x="225"/>
        <n x="372"/>
        <n x="216"/>
      </t>
    </mdx>
    <mdx n="0" f="v">
      <t c="3" si="227">
        <n x="225"/>
        <n x="393"/>
        <n x="216"/>
      </t>
    </mdx>
    <mdx n="0" f="v">
      <t c="3" si="227">
        <n x="225"/>
        <n x="394"/>
        <n x="216"/>
      </t>
    </mdx>
    <mdx n="0" f="v">
      <t c="3" si="227">
        <n x="225"/>
        <n x="395"/>
        <n x="216"/>
      </t>
    </mdx>
    <mdx n="0" f="v">
      <t c="3" si="227">
        <n x="225"/>
        <n x="278"/>
        <n x="216"/>
      </t>
    </mdx>
    <mdx n="0" f="v">
      <t c="3" si="227">
        <n x="225"/>
        <n x="396"/>
        <n x="216"/>
      </t>
    </mdx>
    <mdx n="0" f="v">
      <t c="3" si="227">
        <n x="225"/>
        <n x="397"/>
        <n x="216"/>
      </t>
    </mdx>
    <mdx n="0" f="v">
      <t c="3" si="227">
        <n x="225"/>
        <n x="398"/>
        <n x="216"/>
      </t>
    </mdx>
    <mdx n="0" f="v">
      <t c="3" si="227">
        <n x="225"/>
        <n x="392"/>
        <n x="216"/>
      </t>
    </mdx>
    <mdx n="0" f="v">
      <t c="3" si="227">
        <n x="225"/>
        <n x="404"/>
        <n x="216"/>
      </t>
    </mdx>
    <mdx n="0" f="v">
      <t c="3" si="227">
        <n x="225"/>
        <n x="383"/>
        <n x="216"/>
      </t>
    </mdx>
    <mdx n="0" f="v">
      <t c="3" si="227">
        <n x="225"/>
        <n x="384"/>
        <n x="216"/>
      </t>
    </mdx>
    <mdx n="0" f="v">
      <t c="3" si="227">
        <n x="225"/>
        <n x="385"/>
        <n x="216"/>
      </t>
    </mdx>
    <mdx n="0" f="v">
      <t c="3" si="227">
        <n x="225"/>
        <n x="386"/>
        <n x="216"/>
      </t>
    </mdx>
    <mdx n="0" f="v">
      <t c="3" si="227">
        <n x="225"/>
        <n x="387"/>
        <n x="216"/>
      </t>
    </mdx>
    <mdx n="0" f="v">
      <t c="3" si="227">
        <n x="225"/>
        <n x="388"/>
        <n x="216"/>
      </t>
    </mdx>
    <mdx n="0" f="v">
      <t c="3" si="227">
        <n x="225"/>
        <n x="389"/>
        <n x="216"/>
      </t>
    </mdx>
    <mdx n="0" f="v">
      <t c="3" si="227">
        <n x="225"/>
        <n x="390"/>
        <n x="216"/>
      </t>
    </mdx>
    <mdx n="0" f="v">
      <t c="3" si="227">
        <n x="225"/>
        <n x="405"/>
        <n x="216"/>
      </t>
    </mdx>
    <mdx n="0" f="v">
      <t c="3" si="227">
        <n x="225"/>
        <n x="406"/>
        <n x="216"/>
      </t>
    </mdx>
    <mdx n="0" f="v">
      <t c="3" si="227">
        <n x="225"/>
        <n x="407"/>
        <n x="216"/>
      </t>
    </mdx>
    <mdx n="0" f="v">
      <t c="3" si="227">
        <n x="225"/>
        <n x="408"/>
        <n x="216"/>
      </t>
    </mdx>
    <mdx n="0" f="v">
      <t c="3" si="227">
        <n x="225"/>
        <n x="409"/>
        <n x="216"/>
      </t>
    </mdx>
    <mdx n="0" f="v">
      <t c="3" si="227">
        <n x="225"/>
        <n x="410"/>
        <n x="216"/>
      </t>
    </mdx>
    <mdx n="0" f="v">
      <t c="3" si="227">
        <n x="225"/>
        <n x="419"/>
        <n x="216"/>
      </t>
    </mdx>
    <mdx n="0" f="v">
      <t c="3" si="227">
        <n x="225"/>
        <n x="391"/>
        <n x="216"/>
      </t>
    </mdx>
    <mdx n="0" f="v">
      <t c="3" si="227">
        <n x="225"/>
        <n x="399"/>
        <n x="216"/>
      </t>
    </mdx>
    <mdx n="0" f="v">
      <t c="3" si="227">
        <n x="225"/>
        <n x="400"/>
        <n x="216"/>
      </t>
    </mdx>
    <mdx n="0" f="v">
      <t c="3" si="227">
        <n x="225"/>
        <n x="401"/>
        <n x="216"/>
      </t>
    </mdx>
    <mdx n="0" f="v">
      <t c="3" si="227">
        <n x="225"/>
        <n x="402"/>
        <n x="216"/>
      </t>
    </mdx>
    <mdx n="0" f="v">
      <t c="3" si="227">
        <n x="225"/>
        <n x="277"/>
        <n x="216"/>
      </t>
    </mdx>
    <mdx n="0" f="v">
      <t c="3" si="227">
        <n x="225"/>
        <n x="417"/>
        <n x="216"/>
      </t>
    </mdx>
    <mdx n="0" f="v">
      <t c="3" si="227">
        <n x="225"/>
        <n x="418"/>
        <n x="216"/>
      </t>
    </mdx>
    <mdx n="0" f="v">
      <t c="3" si="227">
        <n x="225"/>
        <n x="329"/>
        <n x="216"/>
      </t>
    </mdx>
    <mdx n="0" f="v">
      <t c="3" si="227">
        <n x="225"/>
        <n x="420"/>
        <n x="216"/>
      </t>
    </mdx>
    <mdx n="0" f="v">
      <t c="3" si="227">
        <n x="225"/>
        <n x="301"/>
        <n x="216"/>
      </t>
    </mdx>
    <mdx n="0" f="v">
      <t c="3" si="227">
        <n x="225"/>
        <n x="299"/>
        <n x="216"/>
      </t>
    </mdx>
    <mdx n="0" f="v">
      <t c="3" si="227">
        <n x="225"/>
        <n x="297"/>
        <n x="216"/>
      </t>
    </mdx>
    <mdx n="0" f="v">
      <t c="3" si="227">
        <n x="225"/>
        <n x="421"/>
        <n x="216"/>
      </t>
    </mdx>
    <mdx n="0" f="v">
      <t c="3" si="227">
        <n x="225"/>
        <n x="411"/>
        <n x="216"/>
      </t>
    </mdx>
    <mdx n="0" f="v">
      <t c="3" si="227">
        <n x="225"/>
        <n x="403"/>
        <n x="216"/>
      </t>
    </mdx>
    <mdx n="0" f="v">
      <t c="3" si="227">
        <n x="225"/>
        <n x="412"/>
        <n x="216"/>
      </t>
    </mdx>
    <mdx n="0" f="v">
      <t c="3" si="227">
        <n x="225"/>
        <n x="413"/>
        <n x="216"/>
      </t>
    </mdx>
    <mdx n="0" f="v">
      <t c="3" si="227">
        <n x="225"/>
        <n x="414"/>
        <n x="216"/>
      </t>
    </mdx>
    <mdx n="0" f="v">
      <t c="3" si="227">
        <n x="225"/>
        <n x="415"/>
        <n x="216"/>
      </t>
    </mdx>
    <mdx n="0" f="v">
      <t c="3" si="227">
        <n x="225"/>
        <n x="416"/>
        <n x="216"/>
      </t>
    </mdx>
    <mdx n="0" f="v">
      <t c="3" si="227">
        <n x="225"/>
        <n x="427"/>
        <n x="216"/>
      </t>
    </mdx>
    <mdx n="0" f="v">
      <t c="3" si="227">
        <n x="225"/>
        <n x="428"/>
        <n x="216"/>
      </t>
    </mdx>
    <mdx n="0" f="v">
      <t c="3" si="227">
        <n x="225"/>
        <n x="328"/>
        <n x="216"/>
      </t>
    </mdx>
    <mdx n="0" f="v">
      <t c="3" si="227">
        <n x="225"/>
        <n x="429"/>
        <n x="216"/>
      </t>
    </mdx>
    <mdx n="0" f="v">
      <t c="3" si="227">
        <n x="225"/>
        <n x="430"/>
        <n x="216"/>
      </t>
    </mdx>
    <mdx n="0" f="v">
      <t c="3" si="227">
        <n x="225"/>
        <n x="431"/>
        <n x="216"/>
      </t>
    </mdx>
    <mdx n="0" f="v">
      <t c="3" si="227">
        <n x="225"/>
        <n x="432"/>
        <n x="216"/>
      </t>
    </mdx>
    <mdx n="0" f="v">
      <t c="3" si="227">
        <n x="225"/>
        <n x="433"/>
        <n x="216"/>
      </t>
    </mdx>
    <mdx n="0" f="v">
      <t c="3" si="227">
        <n x="225"/>
        <n x="422"/>
        <n x="216"/>
      </t>
    </mdx>
    <mdx n="0" f="v">
      <t c="3" si="227">
        <n x="225"/>
        <n x="423"/>
        <n x="216"/>
      </t>
    </mdx>
    <mdx n="0" f="v">
      <t c="3" si="227">
        <n x="225"/>
        <n x="424"/>
        <n x="216"/>
      </t>
    </mdx>
    <mdx n="0" f="v">
      <t c="3" si="227">
        <n x="225"/>
        <n x="425"/>
        <n x="216"/>
      </t>
    </mdx>
    <mdx n="0" f="v">
      <t c="3" si="227">
        <n x="225"/>
        <n x="348"/>
        <n x="216"/>
      </t>
    </mdx>
    <mdx n="0" f="v">
      <t c="3" si="227">
        <n x="225"/>
        <n x="327"/>
        <n x="216"/>
      </t>
    </mdx>
    <mdx n="0" f="v">
      <t c="3" si="227">
        <n x="225"/>
        <n x="426"/>
        <n x="216"/>
      </t>
    </mdx>
    <mdx n="0" f="v">
      <t c="3" si="227">
        <n x="225"/>
        <n x="326"/>
        <n x="216"/>
      </t>
    </mdx>
    <mdx n="0" f="v">
      <t c="3" si="227">
        <n x="225"/>
        <n x="276"/>
        <n x="216"/>
      </t>
    </mdx>
    <mdx n="0" f="v">
      <t c="3" si="227">
        <n x="225"/>
        <n x="453"/>
        <n x="216"/>
      </t>
    </mdx>
    <mdx n="0" f="v">
      <t c="3" si="227">
        <n x="225"/>
        <n x="454"/>
        <n x="216"/>
      </t>
    </mdx>
    <mdx n="0" f="v">
      <t c="3" si="227">
        <n x="225"/>
        <n x="442"/>
        <n x="216"/>
      </t>
    </mdx>
    <mdx n="0" f="v">
      <t c="3" si="227">
        <n x="225"/>
        <n x="443"/>
        <n x="216"/>
      </t>
    </mdx>
    <mdx n="0" f="v">
      <t c="3" si="227">
        <n x="225"/>
        <n x="444"/>
        <n x="216"/>
      </t>
    </mdx>
    <mdx n="0" f="v">
      <t c="3" si="227">
        <n x="225"/>
        <n x="445"/>
        <n x="216"/>
      </t>
    </mdx>
    <mdx n="0" f="v">
      <t c="3" si="227">
        <n x="225"/>
        <n x="446"/>
        <n x="216"/>
      </t>
    </mdx>
    <mdx n="0" f="v">
      <t c="3" si="227">
        <n x="225"/>
        <n x="434"/>
        <n x="216"/>
      </t>
    </mdx>
    <mdx n="0" f="v">
      <t c="3" si="227">
        <n x="225"/>
        <n x="455"/>
        <n x="216"/>
      </t>
    </mdx>
    <mdx n="0" f="v">
      <t c="3" si="227">
        <n x="225"/>
        <n x="452"/>
        <n x="216"/>
      </t>
    </mdx>
    <mdx n="0" f="v">
      <t c="3" si="227">
        <n x="225"/>
        <n x="456"/>
        <n x="216"/>
      </t>
    </mdx>
    <mdx n="0" f="v">
      <t c="3" si="227">
        <n x="225"/>
        <n x="346"/>
        <n x="216"/>
      </t>
    </mdx>
    <mdx n="0" f="v">
      <t c="3" si="227">
        <n x="225"/>
        <n x="435"/>
        <n x="216"/>
      </t>
    </mdx>
    <mdx n="0" f="v">
      <t c="3" si="227">
        <n x="225"/>
        <n x="436"/>
        <n x="216"/>
      </t>
    </mdx>
    <mdx n="0" f="v">
      <t c="3" si="227">
        <n x="225"/>
        <n x="437"/>
        <n x="216"/>
      </t>
    </mdx>
    <mdx n="0" f="v">
      <t c="3" si="227">
        <n x="225"/>
        <n x="294"/>
        <n x="216"/>
      </t>
    </mdx>
    <mdx n="0" f="v">
      <t c="3" si="227">
        <n x="225"/>
        <n x="293"/>
        <n x="216"/>
      </t>
    </mdx>
    <mdx n="0" f="v">
      <t c="3" si="227">
        <n x="225"/>
        <n x="464"/>
        <n x="216"/>
      </t>
    </mdx>
    <mdx n="0" f="v">
      <t c="3" si="227">
        <n x="225"/>
        <n x="465"/>
        <n x="216"/>
      </t>
    </mdx>
    <mdx n="0" f="v">
      <t c="3" si="227">
        <n x="225"/>
        <n x="466"/>
        <n x="216"/>
      </t>
    </mdx>
    <mdx n="0" f="v">
      <t c="3" si="227">
        <n x="225"/>
        <n x="438"/>
        <n x="216"/>
      </t>
    </mdx>
    <mdx n="0" f="v">
      <t c="3" si="227">
        <n x="225"/>
        <n x="350"/>
        <n x="216"/>
      </t>
    </mdx>
    <mdx n="0" f="v">
      <t c="3" si="227">
        <n x="225"/>
        <n x="439"/>
        <n x="216"/>
      </t>
    </mdx>
    <mdx n="0" f="v">
      <t c="3" si="227">
        <n x="225"/>
        <n x="440"/>
        <n x="216"/>
      </t>
    </mdx>
    <mdx n="0" f="v">
      <t c="3" si="227">
        <n x="225"/>
        <n x="441"/>
        <n x="216"/>
      </t>
    </mdx>
    <mdx n="0" f="v">
      <t c="3" si="227">
        <n x="225"/>
        <n x="447"/>
        <n x="216"/>
      </t>
    </mdx>
    <mdx n="0" f="v">
      <t c="3" si="227">
        <n x="225"/>
        <n x="467"/>
        <n x="216"/>
      </t>
    </mdx>
    <mdx n="0" f="v">
      <t c="3" si="227">
        <n x="225"/>
        <n x="461"/>
        <n x="216"/>
      </t>
    </mdx>
    <mdx n="0" f="v">
      <t c="3" si="227">
        <n x="225"/>
        <n x="459"/>
        <n x="216"/>
      </t>
    </mdx>
    <mdx n="0" f="v">
      <t c="3" si="227">
        <n x="225"/>
        <n x="462"/>
        <n x="216"/>
      </t>
    </mdx>
    <mdx n="0" f="v">
      <t c="3" si="227">
        <n x="225"/>
        <n x="463"/>
        <n x="216"/>
      </t>
    </mdx>
    <mdx n="0" f="v">
      <t c="3" si="227">
        <n x="225"/>
        <n x="448"/>
        <n x="216"/>
      </t>
    </mdx>
    <mdx n="0" f="v">
      <t c="3" si="227">
        <n x="225"/>
        <n x="449"/>
        <n x="216"/>
      </t>
    </mdx>
    <mdx n="0" f="v">
      <t c="3" si="227">
        <n x="225"/>
        <n x="450"/>
        <n x="216"/>
      </t>
    </mdx>
    <mdx n="0" f="v">
      <t c="3" si="227">
        <n x="225"/>
        <n x="451"/>
        <n x="216"/>
      </t>
    </mdx>
    <mdx n="0" f="v">
      <t c="3" si="227">
        <n x="225"/>
        <n x="457"/>
        <n x="216"/>
      </t>
    </mdx>
    <mdx n="0" f="v">
      <t c="3" si="227">
        <n x="225"/>
        <n x="458"/>
        <n x="216"/>
      </t>
    </mdx>
    <mdx n="0" f="v">
      <t c="3" si="227">
        <n x="225"/>
        <n x="473"/>
        <n x="216"/>
      </t>
    </mdx>
    <mdx n="0" f="v">
      <t c="3" si="227">
        <n x="225"/>
        <n x="474"/>
        <n x="216"/>
      </t>
    </mdx>
    <mdx n="0" f="v">
      <t c="3" si="227">
        <n x="225"/>
        <n x="475"/>
        <n x="216"/>
      </t>
    </mdx>
    <mdx n="0" f="v">
      <t c="3" si="227">
        <n x="225"/>
        <n x="476"/>
        <n x="216"/>
      </t>
    </mdx>
    <mdx n="0" f="v">
      <t c="3" si="227">
        <n x="225"/>
        <n x="471"/>
        <n x="216"/>
      </t>
    </mdx>
    <mdx n="0" f="v">
      <t c="3" si="227">
        <n x="225"/>
        <n x="460"/>
        <n x="216"/>
      </t>
    </mdx>
    <mdx n="0" f="v">
      <t c="3" si="227">
        <n x="225"/>
        <n x="468"/>
        <n x="216"/>
      </t>
    </mdx>
    <mdx n="0" f="v">
      <t c="3" si="227">
        <n x="225"/>
        <n x="469"/>
        <n x="216"/>
      </t>
    </mdx>
    <mdx n="0" f="v">
      <t c="3" si="227">
        <n x="225"/>
        <n x="470"/>
        <n x="216"/>
      </t>
    </mdx>
    <mdx n="0" f="v">
      <t c="3" si="227">
        <n x="225"/>
        <n x="472"/>
        <n x="216"/>
      </t>
    </mdx>
    <mdx n="0" f="v">
      <t c="3" si="227">
        <n x="225"/>
        <n x="477"/>
        <n x="216"/>
      </t>
    </mdx>
    <mdx n="0" f="v">
      <t c="3" si="227">
        <n x="225"/>
        <n x="480"/>
        <n x="216"/>
      </t>
    </mdx>
    <mdx n="0" f="v">
      <t c="3" si="227">
        <n x="225"/>
        <n x="481"/>
        <n x="216"/>
      </t>
    </mdx>
    <mdx n="0" f="v">
      <t c="3" si="227">
        <n x="225"/>
        <n x="483"/>
        <n x="216"/>
      </t>
    </mdx>
    <mdx n="0" f="v">
      <t c="3" si="227">
        <n x="225"/>
        <n x="478"/>
        <n x="216"/>
      </t>
    </mdx>
    <mdx n="0" f="v">
      <t c="3" si="227">
        <n x="225"/>
        <n x="479"/>
        <n x="216"/>
      </t>
    </mdx>
    <mdx n="0" f="v">
      <t c="3" si="227">
        <n x="225"/>
        <n x="491"/>
        <n x="216"/>
      </t>
    </mdx>
    <mdx n="0" f="v">
      <t c="3" si="227">
        <n x="225"/>
        <n x="487"/>
        <n x="216"/>
      </t>
    </mdx>
    <mdx n="0" f="v">
      <t c="3" si="227">
        <n x="225"/>
        <n x="488"/>
        <n x="216"/>
      </t>
    </mdx>
    <mdx n="0" f="v">
      <t c="3" si="227">
        <n x="225"/>
        <n x="489"/>
        <n x="216"/>
      </t>
    </mdx>
    <mdx n="0" f="v">
      <t c="3" si="227">
        <n x="225"/>
        <n x="482"/>
        <n x="216"/>
      </t>
    </mdx>
    <mdx n="0" f="v">
      <t c="3" si="227">
        <n x="225"/>
        <n x="492"/>
        <n x="216"/>
      </t>
    </mdx>
    <mdx n="0" f="v">
      <t c="3" si="227">
        <n x="225"/>
        <n x="484"/>
        <n x="216"/>
      </t>
    </mdx>
    <mdx n="0" f="v">
      <t c="3" si="227">
        <n x="225"/>
        <n x="485"/>
        <n x="216"/>
      </t>
    </mdx>
    <mdx n="0" f="v">
      <t c="3" si="227">
        <n x="225"/>
        <n x="486"/>
        <n x="216"/>
      </t>
    </mdx>
    <mdx n="0" f="v">
      <t c="3" si="227">
        <n x="225"/>
        <n x="490"/>
        <n x="216"/>
      </t>
    </mdx>
    <mdx n="0" f="v">
      <t c="3" si="227">
        <n x="225"/>
        <n x="495"/>
        <n x="216"/>
      </t>
    </mdx>
    <mdx n="0" f="v">
      <t c="3" si="227">
        <n x="225"/>
        <n x="496"/>
        <n x="216"/>
      </t>
    </mdx>
    <mdx n="0" f="v">
      <t c="3" si="227">
        <n x="225"/>
        <n x="494"/>
        <n x="216"/>
      </t>
    </mdx>
    <mdx n="0" f="v">
      <t c="3" si="227">
        <n x="225"/>
        <n x="493"/>
        <n x="216"/>
      </t>
    </mdx>
    <mdx n="0" f="v">
      <t c="3" si="227">
        <n x="225"/>
        <n x="500"/>
        <n x="216"/>
      </t>
    </mdx>
    <mdx n="0" f="v">
      <t c="3" si="227">
        <n x="225"/>
        <n x="501"/>
        <n x="216"/>
      </t>
    </mdx>
    <mdx n="0" f="v">
      <t c="3" si="227">
        <n x="225"/>
        <n x="502"/>
        <n x="216"/>
      </t>
    </mdx>
    <mdx n="0" f="v">
      <t c="3" si="227">
        <n x="225"/>
        <n x="503"/>
        <n x="216"/>
      </t>
    </mdx>
    <mdx n="0" f="v">
      <t c="3" si="227">
        <n x="225"/>
        <n x="497"/>
        <n x="216"/>
      </t>
    </mdx>
    <mdx n="0" f="v">
      <t c="3" si="227">
        <n x="225"/>
        <n x="498"/>
        <n x="216"/>
      </t>
    </mdx>
    <mdx n="0" f="v">
      <t c="3" si="227">
        <n x="225"/>
        <n x="499"/>
        <n x="216"/>
      </t>
    </mdx>
    <mdx n="0" f="v">
      <t c="3" si="227">
        <n x="225"/>
        <n x="508"/>
        <n x="216"/>
      </t>
    </mdx>
    <mdx n="0" f="v">
      <t c="3" si="227">
        <n x="225"/>
        <n x="509"/>
        <n x="216"/>
      </t>
    </mdx>
    <mdx n="0" f="v">
      <t c="3" si="227">
        <n x="225"/>
        <n x="507"/>
        <n x="216"/>
      </t>
    </mdx>
    <mdx n="0" f="v">
      <t c="3" si="227">
        <n x="225"/>
        <n x="504"/>
        <n x="216"/>
      </t>
    </mdx>
    <mdx n="0" f="v">
      <t c="3" si="227">
        <n x="225"/>
        <n x="505"/>
        <n x="216"/>
      </t>
    </mdx>
    <mdx n="0" f="v">
      <t c="3" si="227">
        <n x="225"/>
        <n x="506"/>
        <n x="216"/>
      </t>
    </mdx>
    <mdx n="0" f="v">
      <t c="3" si="227">
        <n x="225"/>
        <n x="513"/>
        <n x="216"/>
      </t>
    </mdx>
    <mdx n="0" f="v">
      <t c="3" si="227">
        <n x="225"/>
        <n x="514"/>
        <n x="216"/>
      </t>
    </mdx>
    <mdx n="0" f="v">
      <t c="3" si="227">
        <n x="225"/>
        <n x="515"/>
        <n x="216"/>
      </t>
    </mdx>
    <mdx n="0" f="v">
      <t c="3" si="227">
        <n x="225"/>
        <n x="510"/>
        <n x="216"/>
      </t>
    </mdx>
    <mdx n="0" f="v">
      <t c="3" si="227">
        <n x="225"/>
        <n x="511"/>
        <n x="216"/>
      </t>
    </mdx>
    <mdx n="0" f="v">
      <t c="3" si="227">
        <n x="225"/>
        <n x="512"/>
        <n x="216"/>
      </t>
    </mdx>
    <mdx n="0" f="v">
      <t c="3" si="227">
        <n x="225"/>
        <n x="516"/>
        <n x="216"/>
      </t>
    </mdx>
    <mdx n="0" f="v">
      <t c="3" si="227">
        <n x="225"/>
        <n x="519"/>
        <n x="216"/>
      </t>
    </mdx>
    <mdx n="0" f="v">
      <t c="3" si="227">
        <n x="225"/>
        <n x="520"/>
        <n x="216"/>
      </t>
    </mdx>
    <mdx n="0" f="v">
      <t c="3" si="227">
        <n x="225"/>
        <n x="521"/>
        <n x="216"/>
      </t>
    </mdx>
    <mdx n="0" f="v">
      <t c="3" si="227">
        <n x="225"/>
        <n x="517"/>
        <n x="216"/>
      </t>
    </mdx>
    <mdx n="0" f="v">
      <t c="3" si="227">
        <n x="225"/>
        <n x="518"/>
        <n x="216"/>
      </t>
    </mdx>
    <mdx n="0" f="v">
      <t c="3" si="227">
        <n x="225"/>
        <n x="522"/>
        <n x="216"/>
      </t>
    </mdx>
    <mdx n="0" f="v">
      <t c="3" si="227">
        <n x="225"/>
        <n x="525"/>
        <n x="216"/>
      </t>
    </mdx>
    <mdx n="0" f="v">
      <t c="3" si="227">
        <n x="225"/>
        <n x="526"/>
        <n x="216"/>
      </t>
    </mdx>
    <mdx n="0" f="v">
      <t c="3" si="227">
        <n x="225"/>
        <n x="529"/>
        <n x="216"/>
      </t>
    </mdx>
    <mdx n="0" f="v">
      <t c="3" si="227">
        <n x="225"/>
        <n x="523"/>
        <n x="216"/>
      </t>
    </mdx>
    <mdx n="0" f="v">
      <t c="3" si="227">
        <n x="225"/>
        <n x="528"/>
        <n x="216"/>
      </t>
    </mdx>
    <mdx n="0" f="v">
      <t c="3" si="227">
        <n x="225"/>
        <n x="531"/>
        <n x="216"/>
      </t>
    </mdx>
    <mdx n="0" f="v">
      <t c="3" si="227">
        <n x="225"/>
        <n x="524"/>
        <n x="216"/>
      </t>
    </mdx>
    <mdx n="0" f="v">
      <t c="3" si="227">
        <n x="225"/>
        <n x="527"/>
        <n x="216"/>
      </t>
    </mdx>
    <mdx n="0" f="v">
      <t c="3" si="227">
        <n x="225"/>
        <n x="532"/>
        <n x="216"/>
      </t>
    </mdx>
    <mdx n="0" f="v">
      <t c="3" si="227">
        <n x="225"/>
        <n x="530"/>
        <n x="216"/>
      </t>
    </mdx>
    <mdx n="0" f="v">
      <t c="3" si="227">
        <n x="225"/>
        <n x="533"/>
        <n x="216"/>
      </t>
    </mdx>
    <mdx n="0" f="v">
      <t c="3" si="227">
        <n x="225"/>
        <n x="536"/>
        <n x="216"/>
      </t>
    </mdx>
    <mdx n="0" f="v">
      <t c="3" si="227">
        <n x="225"/>
        <n x="537"/>
        <n x="216"/>
      </t>
    </mdx>
    <mdx n="0" f="v">
      <t c="3" si="227">
        <n x="225"/>
        <n x="534"/>
        <n x="216"/>
      </t>
    </mdx>
    <mdx n="0" f="v">
      <t c="3" si="227">
        <n x="225"/>
        <n x="535"/>
        <n x="216"/>
      </t>
    </mdx>
    <mdx n="0" f="v">
      <t c="3" si="227">
        <n x="225"/>
        <n x="539"/>
        <n x="216"/>
      </t>
    </mdx>
    <mdx n="0" f="v">
      <t c="3" si="227">
        <n x="225"/>
        <n x="540"/>
        <n x="216"/>
      </t>
    </mdx>
    <mdx n="0" f="v">
      <t c="3" si="227">
        <n x="225"/>
        <n x="538"/>
        <n x="216"/>
      </t>
    </mdx>
    <mdx n="0" f="v">
      <t c="3" si="227">
        <n x="225"/>
        <n x="542"/>
        <n x="216"/>
      </t>
    </mdx>
    <mdx n="0" f="v">
      <t c="3" si="227">
        <n x="225"/>
        <n x="543"/>
        <n x="216"/>
      </t>
    </mdx>
    <mdx n="0" f="v">
      <t c="3" si="227">
        <n x="225"/>
        <n x="545"/>
        <n x="216"/>
      </t>
    </mdx>
    <mdx n="0" f="v">
      <t c="3" si="227">
        <n x="225"/>
        <n x="541"/>
        <n x="216"/>
      </t>
    </mdx>
    <mdx n="0" f="v">
      <t c="3" si="227">
        <n x="225"/>
        <n x="544"/>
        <n x="216"/>
      </t>
    </mdx>
    <mdx n="0" f="v">
      <t c="3" si="227">
        <n x="225"/>
        <n x="546"/>
        <n x="216"/>
      </t>
    </mdx>
    <mdx n="0" f="v">
      <t c="3" si="227">
        <n x="225"/>
        <n x="273"/>
        <n x="217"/>
      </t>
    </mdx>
    <mdx n="0" f="v">
      <t c="3" si="227">
        <n x="225"/>
        <n x="271"/>
        <n x="217"/>
      </t>
    </mdx>
    <mdx n="0" f="v">
      <t c="3" si="227">
        <n x="225"/>
        <n x="270"/>
        <n x="217"/>
      </t>
    </mdx>
    <mdx n="0" f="v">
      <t c="3" si="227">
        <n x="225"/>
        <n x="268"/>
        <n x="217"/>
      </t>
    </mdx>
    <mdx n="0" f="v">
      <t c="3" si="227">
        <n x="225"/>
        <n x="355"/>
        <n x="217"/>
      </t>
    </mdx>
    <mdx n="0" f="v">
      <t c="3" si="227">
        <n x="225"/>
        <n x="356"/>
        <n x="217"/>
      </t>
    </mdx>
    <mdx n="0" f="v">
      <t c="3" si="227">
        <n x="225"/>
        <n x="357"/>
        <n x="217"/>
      </t>
    </mdx>
    <mdx n="0" f="v">
      <t c="3" si="227">
        <n x="225"/>
        <n x="358"/>
        <n x="217"/>
      </t>
    </mdx>
    <mdx n="0" f="v">
      <t c="3" si="227">
        <n x="225"/>
        <n x="360"/>
        <n x="217"/>
      </t>
    </mdx>
    <mdx n="0" f="v">
      <t c="3" si="227">
        <n x="225"/>
        <n x="361"/>
        <n x="217"/>
      </t>
    </mdx>
    <mdx n="0" f="v">
      <t c="3" si="227">
        <n x="225"/>
        <n x="267"/>
        <n x="217"/>
      </t>
    </mdx>
    <mdx n="0" f="v">
      <t c="3" si="227">
        <n x="225"/>
        <n x="266"/>
        <n x="217"/>
      </t>
    </mdx>
    <mdx n="0" f="v">
      <t c="3" si="227">
        <n x="225"/>
        <n x="263"/>
        <n x="217"/>
      </t>
    </mdx>
    <mdx n="0" f="v">
      <t c="3" si="227">
        <n x="225"/>
        <n x="262"/>
        <n x="217"/>
      </t>
    </mdx>
    <mdx n="0" f="v">
      <t c="3" si="227">
        <n x="225"/>
        <n x="261"/>
        <n x="217"/>
      </t>
    </mdx>
    <mdx n="0" f="v">
      <t c="3" si="227">
        <n x="225"/>
        <n x="260"/>
        <n x="217"/>
      </t>
    </mdx>
    <mdx n="0" f="v">
      <t c="3" si="227">
        <n x="225"/>
        <n x="259"/>
        <n x="217"/>
      </t>
    </mdx>
    <mdx n="0" f="v">
      <t c="3" si="227">
        <n x="225"/>
        <n x="258"/>
        <n x="217"/>
      </t>
    </mdx>
    <mdx n="0" f="v">
      <t c="3" si="227">
        <n x="225"/>
        <n x="257"/>
        <n x="217"/>
      </t>
    </mdx>
    <mdx n="0" f="v">
      <t c="3" si="227">
        <n x="225"/>
        <n x="256"/>
        <n x="217"/>
      </t>
    </mdx>
    <mdx n="0" f="v">
      <t c="3" si="227">
        <n x="225"/>
        <n x="373"/>
        <n x="217"/>
      </t>
    </mdx>
    <mdx n="0" f="v">
      <t c="3" si="227">
        <n x="225"/>
        <n x="374"/>
        <n x="217"/>
      </t>
    </mdx>
    <mdx n="0" f="v">
      <t c="3" si="227">
        <n x="225"/>
        <n x="375"/>
        <n x="217"/>
      </t>
    </mdx>
    <mdx n="0" f="v">
      <t c="3" si="227">
        <n x="225"/>
        <n x="376"/>
        <n x="217"/>
      </t>
    </mdx>
    <mdx n="0" f="v">
      <t c="3" si="227">
        <n x="225"/>
        <n x="377"/>
        <n x="217"/>
      </t>
    </mdx>
    <mdx n="0" f="v">
      <t c="3" si="227">
        <n x="225"/>
        <n x="280"/>
        <n x="217"/>
      </t>
    </mdx>
    <mdx n="0" f="v">
      <t c="3" si="227">
        <n x="225"/>
        <n x="378"/>
        <n x="217"/>
      </t>
    </mdx>
    <mdx n="0" f="v">
      <t c="3" si="227">
        <n x="225"/>
        <n x="379"/>
        <n x="217"/>
      </t>
    </mdx>
    <mdx n="0" f="v">
      <t c="3" si="227">
        <n x="225"/>
        <n x="380"/>
        <n x="217"/>
      </t>
    </mdx>
    <mdx n="0" f="v">
      <t c="3" si="227">
        <n x="225"/>
        <n x="381"/>
        <n x="217"/>
      </t>
    </mdx>
    <mdx n="0" f="v">
      <t c="3" si="227">
        <n x="225"/>
        <n x="382"/>
        <n x="217"/>
      </t>
    </mdx>
    <mdx n="0" f="v">
      <t c="3" si="227">
        <n x="225"/>
        <n x="304"/>
        <n x="217"/>
      </t>
    </mdx>
    <mdx n="0" f="v">
      <t c="3" si="227">
        <n x="225"/>
        <n x="254"/>
        <n x="217"/>
      </t>
    </mdx>
    <mdx n="0" f="v">
      <t c="3" si="227">
        <n x="225"/>
        <n x="283"/>
        <n x="217"/>
      </t>
    </mdx>
    <mdx n="0" f="v">
      <t c="3" si="227">
        <n x="225"/>
        <n x="547"/>
        <n x="217"/>
      </t>
    </mdx>
    <mdx n="0" f="v">
      <t c="3" si="227">
        <n x="225"/>
        <n x="362"/>
        <n x="217"/>
      </t>
    </mdx>
    <mdx n="0" f="v">
      <t c="3" si="227">
        <n x="225"/>
        <n x="363"/>
        <n x="217"/>
      </t>
    </mdx>
    <mdx n="0" f="v">
      <t c="3" si="227">
        <n x="225"/>
        <n x="364"/>
        <n x="217"/>
      </t>
    </mdx>
    <mdx n="0" f="v">
      <t c="3" si="227">
        <n x="225"/>
        <n x="548"/>
        <n x="217"/>
      </t>
    </mdx>
    <mdx n="0" f="v">
      <t c="3" si="227">
        <n x="225"/>
        <n x="365"/>
        <n x="217"/>
      </t>
    </mdx>
    <mdx n="0" f="v">
      <t c="3" si="227">
        <n x="225"/>
        <n x="366"/>
        <n x="217"/>
      </t>
    </mdx>
    <mdx n="0" f="v">
      <t c="3" si="227">
        <n x="225"/>
        <n x="367"/>
        <n x="217"/>
      </t>
    </mdx>
    <mdx n="0" f="v">
      <t c="3" si="227">
        <n x="225"/>
        <n x="368"/>
        <n x="217"/>
      </t>
    </mdx>
    <mdx n="0" f="v">
      <t c="3" si="227">
        <n x="225"/>
        <n x="369"/>
        <n x="217"/>
      </t>
    </mdx>
    <mdx n="0" f="v">
      <t c="3" si="227">
        <n x="225"/>
        <n x="307"/>
        <n x="217"/>
      </t>
    </mdx>
    <mdx n="0" f="v">
      <t c="3" si="227">
        <n x="225"/>
        <n x="370"/>
        <n x="217"/>
      </t>
    </mdx>
    <mdx n="0" f="v">
      <t c="3" si="227">
        <n x="225"/>
        <n x="371"/>
        <n x="217"/>
      </t>
    </mdx>
    <mdx n="0" f="v">
      <t c="3" si="227">
        <n x="225"/>
        <n x="372"/>
        <n x="217"/>
      </t>
    </mdx>
    <mdx n="0" f="v">
      <t c="3" si="227">
        <n x="225"/>
        <n x="393"/>
        <n x="217"/>
      </t>
    </mdx>
    <mdx n="0" f="v">
      <t c="3" si="227">
        <n x="225"/>
        <n x="394"/>
        <n x="217"/>
      </t>
    </mdx>
    <mdx n="0" f="v">
      <t c="3" si="227">
        <n x="225"/>
        <n x="395"/>
        <n x="217"/>
      </t>
    </mdx>
    <mdx n="0" f="v">
      <t c="3" si="227">
        <n x="225"/>
        <n x="278"/>
        <n x="217"/>
      </t>
    </mdx>
    <mdx n="0" f="v">
      <t c="3" si="227">
        <n x="225"/>
        <n x="396"/>
        <n x="217"/>
      </t>
    </mdx>
    <mdx n="0" f="v">
      <t c="3" si="227">
        <n x="225"/>
        <n x="397"/>
        <n x="217"/>
      </t>
    </mdx>
    <mdx n="0" f="v">
      <t c="3" si="227">
        <n x="225"/>
        <n x="398"/>
        <n x="217"/>
      </t>
    </mdx>
    <mdx n="0" f="v">
      <t c="3" si="227">
        <n x="225"/>
        <n x="392"/>
        <n x="217"/>
      </t>
    </mdx>
    <mdx n="0" f="v">
      <t c="3" si="227">
        <n x="225"/>
        <n x="404"/>
        <n x="217"/>
      </t>
    </mdx>
    <mdx n="0" f="v">
      <t c="3" si="227">
        <n x="225"/>
        <n x="383"/>
        <n x="217"/>
      </t>
    </mdx>
    <mdx n="0" f="v">
      <t c="3" si="227">
        <n x="225"/>
        <n x="384"/>
        <n x="217"/>
      </t>
    </mdx>
    <mdx n="0" f="v">
      <t c="3" si="227">
        <n x="225"/>
        <n x="385"/>
        <n x="217"/>
      </t>
    </mdx>
    <mdx n="0" f="v">
      <t c="3" si="227">
        <n x="225"/>
        <n x="386"/>
        <n x="217"/>
      </t>
    </mdx>
    <mdx n="0" f="v">
      <t c="3" si="227">
        <n x="225"/>
        <n x="387"/>
        <n x="217"/>
      </t>
    </mdx>
    <mdx n="0" f="v">
      <t c="3" si="227">
        <n x="225"/>
        <n x="388"/>
        <n x="217"/>
      </t>
    </mdx>
    <mdx n="0" f="v">
      <t c="3" si="227">
        <n x="225"/>
        <n x="389"/>
        <n x="217"/>
      </t>
    </mdx>
    <mdx n="0" f="v">
      <t c="3" si="227">
        <n x="225"/>
        <n x="390"/>
        <n x="217"/>
      </t>
    </mdx>
    <mdx n="0" f="v">
      <t c="3" si="227">
        <n x="225"/>
        <n x="405"/>
        <n x="217"/>
      </t>
    </mdx>
    <mdx n="0" f="v">
      <t c="3" si="227">
        <n x="225"/>
        <n x="406"/>
        <n x="217"/>
      </t>
    </mdx>
    <mdx n="0" f="v">
      <t c="3" si="227">
        <n x="225"/>
        <n x="407"/>
        <n x="217"/>
      </t>
    </mdx>
    <mdx n="0" f="v">
      <t c="3" si="227">
        <n x="225"/>
        <n x="408"/>
        <n x="217"/>
      </t>
    </mdx>
    <mdx n="0" f="v">
      <t c="3" si="227">
        <n x="225"/>
        <n x="409"/>
        <n x="217"/>
      </t>
    </mdx>
    <mdx n="0" f="v">
      <t c="3" si="227">
        <n x="225"/>
        <n x="410"/>
        <n x="217"/>
      </t>
    </mdx>
    <mdx n="0" f="v">
      <t c="3" si="227">
        <n x="225"/>
        <n x="418"/>
        <n x="217"/>
      </t>
    </mdx>
    <mdx n="0" f="v">
      <t c="3" si="227">
        <n x="225"/>
        <n x="391"/>
        <n x="217"/>
      </t>
    </mdx>
    <mdx n="0" f="v">
      <t c="3" si="227">
        <n x="225"/>
        <n x="399"/>
        <n x="217"/>
      </t>
    </mdx>
    <mdx n="0" f="v">
      <t c="3" si="227">
        <n x="225"/>
        <n x="400"/>
        <n x="217"/>
      </t>
    </mdx>
    <mdx n="0" f="v">
      <t c="3" si="227">
        <n x="225"/>
        <n x="401"/>
        <n x="217"/>
      </t>
    </mdx>
    <mdx n="0" f="v">
      <t c="3" si="227">
        <n x="225"/>
        <n x="402"/>
        <n x="217"/>
      </t>
    </mdx>
    <mdx n="0" f="v">
      <t c="3" si="227">
        <n x="225"/>
        <n x="277"/>
        <n x="217"/>
      </t>
    </mdx>
    <mdx n="0" f="v">
      <t c="3" si="227">
        <n x="225"/>
        <n x="417"/>
        <n x="217"/>
      </t>
    </mdx>
    <mdx n="0" f="v">
      <t c="3" si="227">
        <n x="225"/>
        <n x="419"/>
        <n x="217"/>
      </t>
    </mdx>
    <mdx n="0" f="v">
      <t c="3" si="227">
        <n x="225"/>
        <n x="420"/>
        <n x="217"/>
      </t>
    </mdx>
    <mdx n="0" f="v">
      <t c="3" si="227">
        <n x="225"/>
        <n x="301"/>
        <n x="217"/>
      </t>
    </mdx>
    <mdx n="0" f="v">
      <t c="3" si="227">
        <n x="225"/>
        <n x="299"/>
        <n x="217"/>
      </t>
    </mdx>
    <mdx n="0" f="v">
      <t c="3" si="227">
        <n x="225"/>
        <n x="297"/>
        <n x="217"/>
      </t>
    </mdx>
    <mdx n="0" f="v">
      <t c="3" si="227">
        <n x="225"/>
        <n x="421"/>
        <n x="217"/>
      </t>
    </mdx>
    <mdx n="0" f="v">
      <t c="3" si="227">
        <n x="225"/>
        <n x="411"/>
        <n x="217"/>
      </t>
    </mdx>
    <mdx n="0" f="v">
      <t c="3" si="227">
        <n x="225"/>
        <n x="403"/>
        <n x="217"/>
      </t>
    </mdx>
    <mdx n="0" f="v">
      <t c="3" si="227">
        <n x="225"/>
        <n x="412"/>
        <n x="217"/>
      </t>
    </mdx>
    <mdx n="0" f="v">
      <t c="3" si="227">
        <n x="225"/>
        <n x="413"/>
        <n x="217"/>
      </t>
    </mdx>
    <mdx n="0" f="v">
      <t c="3" si="227">
        <n x="225"/>
        <n x="414"/>
        <n x="217"/>
      </t>
    </mdx>
    <mdx n="0" f="v">
      <t c="3" si="227">
        <n x="225"/>
        <n x="415"/>
        <n x="217"/>
      </t>
    </mdx>
    <mdx n="0" f="v">
      <t c="3" si="227">
        <n x="225"/>
        <n x="416"/>
        <n x="217"/>
      </t>
    </mdx>
    <mdx n="0" f="v">
      <t c="3" si="227">
        <n x="225"/>
        <n x="427"/>
        <n x="217"/>
      </t>
    </mdx>
    <mdx n="0" f="v">
      <t c="3" si="227">
        <n x="225"/>
        <n x="329"/>
        <n x="217"/>
      </t>
    </mdx>
    <mdx n="0" f="v">
      <t c="3" si="227">
        <n x="225"/>
        <n x="428"/>
        <n x="217"/>
      </t>
    </mdx>
    <mdx n="0" f="v">
      <t c="3" si="227">
        <n x="225"/>
        <n x="429"/>
        <n x="217"/>
      </t>
    </mdx>
    <mdx n="0" f="v">
      <t c="3" si="227">
        <n x="225"/>
        <n x="430"/>
        <n x="217"/>
      </t>
    </mdx>
    <mdx n="0" f="v">
      <t c="3" si="227">
        <n x="225"/>
        <n x="431"/>
        <n x="217"/>
      </t>
    </mdx>
    <mdx n="0" f="v">
      <t c="3" si="227">
        <n x="225"/>
        <n x="432"/>
        <n x="217"/>
      </t>
    </mdx>
    <mdx n="0" f="v">
      <t c="3" si="227">
        <n x="225"/>
        <n x="326"/>
        <n x="217"/>
      </t>
    </mdx>
    <mdx n="0" f="v">
      <t c="3" si="227">
        <n x="225"/>
        <n x="433"/>
        <n x="217"/>
      </t>
    </mdx>
    <mdx n="0" f="v">
      <t c="3" si="227">
        <n x="225"/>
        <n x="422"/>
        <n x="217"/>
      </t>
    </mdx>
    <mdx n="0" f="v">
      <t c="3" si="227">
        <n x="225"/>
        <n x="423"/>
        <n x="217"/>
      </t>
    </mdx>
    <mdx n="0" f="v">
      <t c="3" si="227">
        <n x="225"/>
        <n x="424"/>
        <n x="217"/>
      </t>
    </mdx>
    <mdx n="0" f="v">
      <t c="3" si="227">
        <n x="225"/>
        <n x="425"/>
        <n x="217"/>
      </t>
    </mdx>
    <mdx n="0" f="v">
      <t c="3" si="227">
        <n x="225"/>
        <n x="348"/>
        <n x="217"/>
      </t>
    </mdx>
    <mdx n="0" f="v">
      <t c="3" si="227">
        <n x="225"/>
        <n x="327"/>
        <n x="217"/>
      </t>
    </mdx>
    <mdx n="0" f="v">
      <t c="3" si="227">
        <n x="225"/>
        <n x="426"/>
        <n x="217"/>
      </t>
    </mdx>
    <mdx n="0" f="v">
      <t c="3" si="227">
        <n x="225"/>
        <n x="442"/>
        <n x="217"/>
      </t>
    </mdx>
    <mdx n="0" f="v">
      <t c="3" si="227">
        <n x="225"/>
        <n x="443"/>
        <n x="217"/>
      </t>
    </mdx>
    <mdx n="0" f="v">
      <t c="3" si="227">
        <n x="225"/>
        <n x="444"/>
        <n x="217"/>
      </t>
    </mdx>
    <mdx n="0" f="v">
      <t c="3" si="227">
        <n x="225"/>
        <n x="445"/>
        <n x="217"/>
      </t>
    </mdx>
    <mdx n="0" f="v">
      <t c="3" si="227">
        <n x="225"/>
        <n x="446"/>
        <n x="217"/>
      </t>
    </mdx>
    <mdx n="0" f="v">
      <t c="3" si="227">
        <n x="225"/>
        <n x="434"/>
        <n x="217"/>
      </t>
    </mdx>
    <mdx n="0" f="v">
      <t c="3" si="227">
        <n x="225"/>
        <n x="455"/>
        <n x="217"/>
      </t>
    </mdx>
    <mdx n="0" f="v">
      <t c="3" si="227">
        <n x="225"/>
        <n x="456"/>
        <n x="217"/>
      </t>
    </mdx>
    <mdx n="0" f="v">
      <t c="3" si="227">
        <n x="225"/>
        <n x="346"/>
        <n x="217"/>
      </t>
    </mdx>
    <mdx n="0" f="v">
      <t c="3" si="227">
        <n x="225"/>
        <n x="464"/>
        <n x="217"/>
      </t>
    </mdx>
    <mdx n="0" f="v">
      <t c="3" si="227">
        <n x="225"/>
        <n x="435"/>
        <n x="217"/>
      </t>
    </mdx>
    <mdx n="0" f="v">
      <t c="3" si="227">
        <n x="225"/>
        <n x="436"/>
        <n x="217"/>
      </t>
    </mdx>
    <mdx n="0" f="v">
      <t c="3" si="227">
        <n x="225"/>
        <n x="437"/>
        <n x="217"/>
      </t>
    </mdx>
    <mdx n="0" f="v">
      <t c="3" si="227">
        <n x="225"/>
        <n x="294"/>
        <n x="217"/>
      </t>
    </mdx>
    <mdx n="0" f="v">
      <t c="3" si="227">
        <n x="225"/>
        <n x="293"/>
        <n x="217"/>
      </t>
    </mdx>
    <mdx n="0" f="v">
      <t c="3" si="227">
        <n x="225"/>
        <n x="452"/>
        <n x="217"/>
      </t>
    </mdx>
    <mdx n="0" f="v">
      <t c="3" si="227">
        <n x="225"/>
        <n x="276"/>
        <n x="217"/>
      </t>
    </mdx>
    <mdx n="0" f="v">
      <t c="3" si="227">
        <n x="225"/>
        <n x="453"/>
        <n x="217"/>
      </t>
    </mdx>
    <mdx n="0" f="v">
      <t c="3" si="227">
        <n x="225"/>
        <n x="454"/>
        <n x="217"/>
      </t>
    </mdx>
    <mdx n="0" f="v">
      <t c="3" si="227">
        <n x="225"/>
        <n x="465"/>
        <n x="217"/>
      </t>
    </mdx>
    <mdx n="0" f="v">
      <t c="3" si="227">
        <n x="225"/>
        <n x="459"/>
        <n x="217"/>
      </t>
    </mdx>
    <mdx n="0" f="v">
      <t c="3" si="227">
        <n x="225"/>
        <n x="461"/>
        <n x="217"/>
      </t>
    </mdx>
    <mdx n="0" f="v">
      <t c="3" si="227">
        <n x="225"/>
        <n x="466"/>
        <n x="217"/>
      </t>
    </mdx>
    <mdx n="0" f="v">
      <t c="3" si="227">
        <n x="225"/>
        <n x="467"/>
        <n x="217"/>
      </t>
    </mdx>
    <mdx n="0" f="v">
      <t c="3" si="227">
        <n x="225"/>
        <n x="438"/>
        <n x="217"/>
      </t>
    </mdx>
    <mdx n="0" f="v">
      <t c="3" si="227">
        <n x="225"/>
        <n x="350"/>
        <n x="217"/>
      </t>
    </mdx>
    <mdx n="0" f="v">
      <t c="3" si="227">
        <n x="225"/>
        <n x="439"/>
        <n x="217"/>
      </t>
    </mdx>
    <mdx n="0" f="v">
      <t c="3" si="227">
        <n x="225"/>
        <n x="440"/>
        <n x="217"/>
      </t>
    </mdx>
    <mdx n="0" f="v">
      <t c="3" si="227">
        <n x="225"/>
        <n x="441"/>
        <n x="217"/>
      </t>
    </mdx>
    <mdx n="0" f="v">
      <t c="3" si="227">
        <n x="225"/>
        <n x="447"/>
        <n x="217"/>
      </t>
    </mdx>
    <mdx n="0" f="v">
      <t c="3" si="227">
        <n x="225"/>
        <n x="462"/>
        <n x="217"/>
      </t>
    </mdx>
    <mdx n="0" f="v">
      <t c="3" si="227">
        <n x="225"/>
        <n x="463"/>
        <n x="217"/>
      </t>
    </mdx>
    <mdx n="0" f="v">
      <t c="3" si="227">
        <n x="225"/>
        <n x="448"/>
        <n x="217"/>
      </t>
    </mdx>
    <mdx n="0" f="v">
      <t c="3" si="227">
        <n x="225"/>
        <n x="449"/>
        <n x="217"/>
      </t>
    </mdx>
    <mdx n="0" f="v">
      <t c="3" si="227">
        <n x="225"/>
        <n x="450"/>
        <n x="217"/>
      </t>
    </mdx>
    <mdx n="0" f="v">
      <t c="3" si="227">
        <n x="225"/>
        <n x="451"/>
        <n x="217"/>
      </t>
    </mdx>
    <mdx n="0" f="v">
      <t c="3" si="227">
        <n x="225"/>
        <n x="457"/>
        <n x="217"/>
      </t>
    </mdx>
    <mdx n="0" f="v">
      <t c="3" si="227">
        <n x="225"/>
        <n x="458"/>
        <n x="217"/>
      </t>
    </mdx>
    <mdx n="0" f="v">
      <t c="3" si="227">
        <n x="225"/>
        <n x="473"/>
        <n x="217"/>
      </t>
    </mdx>
    <mdx n="0" f="v">
      <t c="3" si="227">
        <n x="225"/>
        <n x="474"/>
        <n x="217"/>
      </t>
    </mdx>
    <mdx n="0" f="v">
      <t c="3" si="227">
        <n x="225"/>
        <n x="475"/>
        <n x="217"/>
      </t>
    </mdx>
    <mdx n="0" f="v">
      <t c="3" si="227">
        <n x="225"/>
        <n x="476"/>
        <n x="217"/>
      </t>
    </mdx>
    <mdx n="0" f="v">
      <t c="3" si="227">
        <n x="225"/>
        <n x="471"/>
        <n x="217"/>
      </t>
    </mdx>
    <mdx n="0" f="v">
      <t c="3" si="227">
        <n x="225"/>
        <n x="472"/>
        <n x="217"/>
      </t>
    </mdx>
    <mdx n="0" f="v">
      <t c="3" si="227">
        <n x="225"/>
        <n x="460"/>
        <n x="217"/>
      </t>
    </mdx>
    <mdx n="0" f="v">
      <t c="3" si="227">
        <n x="225"/>
        <n x="468"/>
        <n x="217"/>
      </t>
    </mdx>
    <mdx n="0" f="v">
      <t c="3" si="227">
        <n x="225"/>
        <n x="469"/>
        <n x="217"/>
      </t>
    </mdx>
    <mdx n="0" f="v">
      <t c="3" si="227">
        <n x="225"/>
        <n x="470"/>
        <n x="217"/>
      </t>
    </mdx>
    <mdx n="0" f="v">
      <t c="3" si="227">
        <n x="225"/>
        <n x="477"/>
        <n x="217"/>
      </t>
    </mdx>
    <mdx n="0" f="v">
      <t c="3" si="227">
        <n x="225"/>
        <n x="480"/>
        <n x="217"/>
      </t>
    </mdx>
    <mdx n="0" f="v">
      <t c="3" si="227">
        <n x="225"/>
        <n x="481"/>
        <n x="217"/>
      </t>
    </mdx>
    <mdx n="0" f="v">
      <t c="3" si="227">
        <n x="225"/>
        <n x="483"/>
        <n x="217"/>
      </t>
    </mdx>
    <mdx n="0" f="v">
      <t c="3" si="227">
        <n x="225"/>
        <n x="478"/>
        <n x="217"/>
      </t>
    </mdx>
    <mdx n="0" f="v">
      <t c="3" si="227">
        <n x="225"/>
        <n x="479"/>
        <n x="217"/>
      </t>
    </mdx>
    <mdx n="0" f="v">
      <t c="3" si="227">
        <n x="225"/>
        <n x="490"/>
        <n x="217"/>
      </t>
    </mdx>
    <mdx n="0" f="v">
      <t c="3" si="227">
        <n x="225"/>
        <n x="487"/>
        <n x="217"/>
      </t>
    </mdx>
    <mdx n="0" f="v">
      <t c="3" si="227">
        <n x="225"/>
        <n x="488"/>
        <n x="217"/>
      </t>
    </mdx>
    <mdx n="0" f="v">
      <t c="3" si="227">
        <n x="225"/>
        <n x="489"/>
        <n x="217"/>
      </t>
    </mdx>
    <mdx n="0" f="v">
      <t c="3" si="227">
        <n x="225"/>
        <n x="482"/>
        <n x="217"/>
      </t>
    </mdx>
    <mdx n="0" f="v">
      <t c="3" si="227">
        <n x="225"/>
        <n x="492"/>
        <n x="217"/>
      </t>
    </mdx>
    <mdx n="0" f="v">
      <t c="3" si="227">
        <n x="225"/>
        <n x="484"/>
        <n x="217"/>
      </t>
    </mdx>
    <mdx n="0" f="v">
      <t c="3" si="227">
        <n x="225"/>
        <n x="485"/>
        <n x="217"/>
      </t>
    </mdx>
    <mdx n="0" f="v">
      <t c="3" si="227">
        <n x="225"/>
        <n x="486"/>
        <n x="217"/>
      </t>
    </mdx>
    <mdx n="0" f="v">
      <t c="3" si="227">
        <n x="225"/>
        <n x="491"/>
        <n x="217"/>
      </t>
    </mdx>
    <mdx n="0" f="v">
      <t c="3" si="227">
        <n x="225"/>
        <n x="495"/>
        <n x="217"/>
      </t>
    </mdx>
    <mdx n="0" f="v">
      <t c="3" si="227">
        <n x="225"/>
        <n x="496"/>
        <n x="217"/>
      </t>
    </mdx>
    <mdx n="0" f="v">
      <t c="3" si="227">
        <n x="225"/>
        <n x="500"/>
        <n x="217"/>
      </t>
    </mdx>
    <mdx n="0" f="v">
      <t c="3" si="227">
        <n x="225"/>
        <n x="494"/>
        <n x="217"/>
      </t>
    </mdx>
    <mdx n="0" f="v">
      <t c="3" si="227">
        <n x="225"/>
        <n x="493"/>
        <n x="217"/>
      </t>
    </mdx>
    <mdx n="0" f="v">
      <t c="3" si="227">
        <n x="225"/>
        <n x="501"/>
        <n x="217"/>
      </t>
    </mdx>
    <mdx n="0" f="v">
      <t c="3" si="227">
        <n x="225"/>
        <n x="502"/>
        <n x="217"/>
      </t>
    </mdx>
    <mdx n="0" f="v">
      <t c="3" si="227">
        <n x="225"/>
        <n x="503"/>
        <n x="217"/>
      </t>
    </mdx>
    <mdx n="0" f="v">
      <t c="3" si="227">
        <n x="225"/>
        <n x="497"/>
        <n x="217"/>
      </t>
    </mdx>
    <mdx n="0" f="v">
      <t c="3" si="227">
        <n x="225"/>
        <n x="498"/>
        <n x="217"/>
      </t>
    </mdx>
    <mdx n="0" f="v">
      <t c="3" si="227">
        <n x="225"/>
        <n x="499"/>
        <n x="217"/>
      </t>
    </mdx>
    <mdx n="0" f="v">
      <t c="3" si="227">
        <n x="225"/>
        <n x="508"/>
        <n x="217"/>
      </t>
    </mdx>
    <mdx n="0" f="v">
      <t c="3" si="227">
        <n x="225"/>
        <n x="509"/>
        <n x="217"/>
      </t>
    </mdx>
    <mdx n="0" f="v">
      <t c="3" si="227">
        <n x="225"/>
        <n x="507"/>
        <n x="217"/>
      </t>
    </mdx>
    <mdx n="0" f="v">
      <t c="3" si="227">
        <n x="225"/>
        <n x="513"/>
        <n x="217"/>
      </t>
    </mdx>
    <mdx n="0" f="v">
      <t c="3" si="227">
        <n x="225"/>
        <n x="504"/>
        <n x="217"/>
      </t>
    </mdx>
    <mdx n="0" f="v">
      <t c="3" si="227">
        <n x="225"/>
        <n x="505"/>
        <n x="217"/>
      </t>
    </mdx>
    <mdx n="0" f="v">
      <t c="3" si="227">
        <n x="225"/>
        <n x="506"/>
        <n x="217"/>
      </t>
    </mdx>
    <mdx n="0" f="v">
      <t c="3" si="227">
        <n x="225"/>
        <n x="514"/>
        <n x="217"/>
      </t>
    </mdx>
    <mdx n="0" f="v">
      <t c="3" si="227">
        <n x="225"/>
        <n x="515"/>
        <n x="217"/>
      </t>
    </mdx>
    <mdx n="0" f="v">
      <t c="3" si="227">
        <n x="225"/>
        <n x="510"/>
        <n x="217"/>
      </t>
    </mdx>
    <mdx n="0" f="v">
      <t c="3" si="227">
        <n x="225"/>
        <n x="511"/>
        <n x="217"/>
      </t>
    </mdx>
    <mdx n="0" f="v">
      <t c="3" si="227">
        <n x="225"/>
        <n x="512"/>
        <n x="217"/>
      </t>
    </mdx>
    <mdx n="0" f="v">
      <t c="3" si="227">
        <n x="225"/>
        <n x="516"/>
        <n x="217"/>
      </t>
    </mdx>
    <mdx n="0" f="v">
      <t c="3" si="227">
        <n x="225"/>
        <n x="519"/>
        <n x="217"/>
      </t>
    </mdx>
    <mdx n="0" f="v">
      <t c="3" si="227">
        <n x="225"/>
        <n x="520"/>
        <n x="217"/>
      </t>
    </mdx>
    <mdx n="0" f="v">
      <t c="3" si="227">
        <n x="225"/>
        <n x="521"/>
        <n x="217"/>
      </t>
    </mdx>
    <mdx n="0" f="v">
      <t c="3" si="227">
        <n x="225"/>
        <n x="517"/>
        <n x="217"/>
      </t>
    </mdx>
    <mdx n="0" f="v">
      <t c="3" si="227">
        <n x="225"/>
        <n x="518"/>
        <n x="217"/>
      </t>
    </mdx>
    <mdx n="0" f="v">
      <t c="3" si="227">
        <n x="225"/>
        <n x="522"/>
        <n x="217"/>
      </t>
    </mdx>
    <mdx n="0" f="v">
      <t c="3" si="227">
        <n x="225"/>
        <n x="529"/>
        <n x="217"/>
      </t>
    </mdx>
    <mdx n="0" f="v">
      <t c="3" si="227">
        <n x="225"/>
        <n x="525"/>
        <n x="217"/>
      </t>
    </mdx>
    <mdx n="0" f="v">
      <t c="3" si="227">
        <n x="225"/>
        <n x="526"/>
        <n x="217"/>
      </t>
    </mdx>
    <mdx n="0" f="v">
      <t c="3" si="227">
        <n x="225"/>
        <n x="523"/>
        <n x="217"/>
      </t>
    </mdx>
    <mdx n="0" f="v">
      <t c="3" si="227">
        <n x="225"/>
        <n x="528"/>
        <n x="217"/>
      </t>
    </mdx>
    <mdx n="0" f="v">
      <t c="3" si="227">
        <n x="225"/>
        <n x="531"/>
        <n x="217"/>
      </t>
    </mdx>
    <mdx n="0" f="v">
      <t c="3" si="227">
        <n x="225"/>
        <n x="524"/>
        <n x="217"/>
      </t>
    </mdx>
    <mdx n="0" f="v">
      <t c="3" si="227">
        <n x="225"/>
        <n x="527"/>
        <n x="217"/>
      </t>
    </mdx>
    <mdx n="0" f="v">
      <t c="3" si="227">
        <n x="225"/>
        <n x="532"/>
        <n x="217"/>
      </t>
    </mdx>
    <mdx n="0" f="v">
      <t c="3" si="227">
        <n x="225"/>
        <n x="530"/>
        <n x="217"/>
      </t>
    </mdx>
    <mdx n="0" f="v">
      <t c="3" si="227">
        <n x="225"/>
        <n x="533"/>
        <n x="217"/>
      </t>
    </mdx>
    <mdx n="0" f="v">
      <t c="3" si="227">
        <n x="225"/>
        <n x="536"/>
        <n x="217"/>
      </t>
    </mdx>
    <mdx n="0" f="v">
      <t c="3" si="227">
        <n x="225"/>
        <n x="537"/>
        <n x="217"/>
      </t>
    </mdx>
    <mdx n="0" f="v">
      <t c="3" si="227">
        <n x="225"/>
        <n x="534"/>
        <n x="217"/>
      </t>
    </mdx>
    <mdx n="0" f="v">
      <t c="3" si="227">
        <n x="225"/>
        <n x="535"/>
        <n x="217"/>
      </t>
    </mdx>
    <mdx n="0" f="v">
      <t c="3" si="227">
        <n x="225"/>
        <n x="539"/>
        <n x="217"/>
      </t>
    </mdx>
    <mdx n="0" f="v">
      <t c="3" si="227">
        <n x="225"/>
        <n x="540"/>
        <n x="217"/>
      </t>
    </mdx>
    <mdx n="0" f="v">
      <t c="3" si="227">
        <n x="225"/>
        <n x="538"/>
        <n x="217"/>
      </t>
    </mdx>
    <mdx n="0" f="v">
      <t c="3" si="227">
        <n x="225"/>
        <n x="543"/>
        <n x="217"/>
      </t>
    </mdx>
    <mdx n="0" f="v">
      <t c="3" si="227">
        <n x="225"/>
        <n x="541"/>
        <n x="217"/>
      </t>
    </mdx>
    <mdx n="0" f="v">
      <t c="3" si="227">
        <n x="225"/>
        <n x="545"/>
        <n x="217"/>
      </t>
    </mdx>
    <mdx n="0" f="v">
      <t c="3" si="227">
        <n x="225"/>
        <n x="542"/>
        <n x="217"/>
      </t>
    </mdx>
    <mdx n="0" f="v">
      <t c="3" si="227">
        <n x="225"/>
        <n x="544"/>
        <n x="217"/>
      </t>
    </mdx>
    <mdx n="0" f="v">
      <t c="3" si="227">
        <n x="225"/>
        <n x="546"/>
        <n x="217"/>
      </t>
    </mdx>
    <mdx n="0" f="v">
      <t c="3" si="227">
        <n x="225"/>
        <n x="272"/>
        <n x="218"/>
      </t>
    </mdx>
    <mdx n="0" f="v">
      <t c="3" si="227">
        <n x="225"/>
        <n x="273"/>
        <n x="218"/>
      </t>
    </mdx>
    <mdx n="0" f="v">
      <t c="3" si="227">
        <n x="225"/>
        <n x="271"/>
        <n x="218"/>
      </t>
    </mdx>
    <mdx n="0" f="v">
      <t c="3" si="227">
        <n x="225"/>
        <n x="270"/>
        <n x="218"/>
      </t>
    </mdx>
    <mdx n="0" f="v">
      <t c="3" si="227">
        <n x="225"/>
        <n x="268"/>
        <n x="218"/>
      </t>
    </mdx>
    <mdx n="0" f="v">
      <t c="3" si="227">
        <n x="225"/>
        <n x="355"/>
        <n x="218"/>
      </t>
    </mdx>
    <mdx n="0" f="v">
      <t c="3" si="227">
        <n x="225"/>
        <n x="356"/>
        <n x="218"/>
      </t>
    </mdx>
    <mdx n="0" f="v">
      <t c="3" si="227">
        <n x="225"/>
        <n x="357"/>
        <n x="218"/>
      </t>
    </mdx>
    <mdx n="0" f="v">
      <t c="3" si="227">
        <n x="225"/>
        <n x="358"/>
        <n x="218"/>
      </t>
    </mdx>
    <mdx n="0" f="v">
      <t c="3" si="227">
        <n x="225"/>
        <n x="359"/>
        <n x="218"/>
      </t>
    </mdx>
    <mdx n="0" f="v">
      <t c="3" si="227">
        <n x="225"/>
        <n x="360"/>
        <n x="218"/>
      </t>
    </mdx>
    <mdx n="0" f="v">
      <t c="3" si="227">
        <n x="225"/>
        <n x="361"/>
        <n x="218"/>
      </t>
    </mdx>
    <mdx n="0" f="v">
      <t c="3" si="227">
        <n x="225"/>
        <n x="267"/>
        <n x="218"/>
      </t>
    </mdx>
    <mdx n="0" f="v">
      <t c="3" si="227">
        <n x="225"/>
        <n x="266"/>
        <n x="218"/>
      </t>
    </mdx>
    <mdx n="0" f="v">
      <t c="3" si="227">
        <n x="225"/>
        <n x="263"/>
        <n x="218"/>
      </t>
    </mdx>
    <mdx n="0" f="v">
      <t c="3" si="227">
        <n x="225"/>
        <n x="262"/>
        <n x="218"/>
      </t>
    </mdx>
    <mdx n="0" f="v">
      <t c="3" si="227">
        <n x="225"/>
        <n x="261"/>
        <n x="218"/>
      </t>
    </mdx>
    <mdx n="0" f="v">
      <t c="3" si="227">
        <n x="225"/>
        <n x="260"/>
        <n x="218"/>
      </t>
    </mdx>
    <mdx n="0" f="v">
      <t c="3" si="227">
        <n x="225"/>
        <n x="259"/>
        <n x="218"/>
      </t>
    </mdx>
    <mdx n="0" f="v">
      <t c="3" si="227">
        <n x="225"/>
        <n x="258"/>
        <n x="218"/>
      </t>
    </mdx>
    <mdx n="0" f="v">
      <t c="3" si="227">
        <n x="225"/>
        <n x="257"/>
        <n x="218"/>
      </t>
    </mdx>
    <mdx n="0" f="v">
      <t c="3" si="227">
        <n x="225"/>
        <n x="256"/>
        <n x="218"/>
      </t>
    </mdx>
    <mdx n="0" f="v">
      <t c="3" si="227">
        <n x="225"/>
        <n x="255"/>
        <n x="218"/>
      </t>
    </mdx>
    <mdx n="0" f="v">
      <t c="3" si="227">
        <n x="225"/>
        <n x="383"/>
        <n x="218"/>
      </t>
    </mdx>
    <mdx n="0" f="v">
      <t c="3" si="227">
        <n x="225"/>
        <n x="373"/>
        <n x="218"/>
      </t>
    </mdx>
    <mdx n="0" f="v">
      <t c="3" si="227">
        <n x="225"/>
        <n x="374"/>
        <n x="218"/>
      </t>
    </mdx>
    <mdx n="0" f="v">
      <t c="3" si="227">
        <n x="225"/>
        <n x="375"/>
        <n x="218"/>
      </t>
    </mdx>
    <mdx n="0" f="v">
      <t c="3" si="227">
        <n x="225"/>
        <n x="376"/>
        <n x="218"/>
      </t>
    </mdx>
    <mdx n="0" f="v">
      <t c="3" si="227">
        <n x="225"/>
        <n x="377"/>
        <n x="218"/>
      </t>
    </mdx>
    <mdx n="0" f="v">
      <t c="3" si="227">
        <n x="225"/>
        <n x="378"/>
        <n x="218"/>
      </t>
    </mdx>
    <mdx n="0" f="v">
      <t c="3" si="227">
        <n x="225"/>
        <n x="379"/>
        <n x="218"/>
      </t>
    </mdx>
    <mdx n="0" f="v">
      <t c="3" si="227">
        <n x="225"/>
        <n x="380"/>
        <n x="218"/>
      </t>
    </mdx>
    <mdx n="0" f="v">
      <t c="3" si="227">
        <n x="225"/>
        <n x="381"/>
        <n x="218"/>
      </t>
    </mdx>
    <mdx n="0" f="v">
      <t c="3" si="227">
        <n x="225"/>
        <n x="382"/>
        <n x="218"/>
      </t>
    </mdx>
    <mdx n="0" f="v">
      <t c="3" si="227">
        <n x="225"/>
        <n x="547"/>
        <n x="218"/>
      </t>
    </mdx>
    <mdx n="0" f="v">
      <t c="3" si="227">
        <n x="225"/>
        <n x="362"/>
        <n x="218"/>
      </t>
    </mdx>
    <mdx n="0" f="v">
      <t c="3" si="227">
        <n x="225"/>
        <n x="363"/>
        <n x="218"/>
      </t>
    </mdx>
    <mdx n="0" f="v">
      <t c="3" si="227">
        <n x="225"/>
        <n x="364"/>
        <n x="218"/>
      </t>
    </mdx>
    <mdx n="0" f="v">
      <t c="3" si="227">
        <n x="225"/>
        <n x="365"/>
        <n x="218"/>
      </t>
    </mdx>
    <mdx n="0" f="v">
      <t c="3" si="227">
        <n x="225"/>
        <n x="366"/>
        <n x="218"/>
      </t>
    </mdx>
    <mdx n="0" f="v">
      <t c="3" si="227">
        <n x="225"/>
        <n x="367"/>
        <n x="218"/>
      </t>
    </mdx>
    <mdx n="0" f="v">
      <t c="3" si="227">
        <n x="225"/>
        <n x="368"/>
        <n x="218"/>
      </t>
    </mdx>
    <mdx n="0" f="v">
      <t c="3" si="227">
        <n x="225"/>
        <n x="369"/>
        <n x="218"/>
      </t>
    </mdx>
    <mdx n="0" f="v">
      <t c="3" si="227">
        <n x="225"/>
        <n x="307"/>
        <n x="218"/>
      </t>
    </mdx>
    <mdx n="0" f="v">
      <t c="3" si="227">
        <n x="225"/>
        <n x="370"/>
        <n x="218"/>
      </t>
    </mdx>
    <mdx n="0" f="v">
      <t c="3" si="227">
        <n x="225"/>
        <n x="371"/>
        <n x="218"/>
      </t>
    </mdx>
    <mdx n="0" f="v">
      <t c="3" si="227">
        <n x="225"/>
        <n x="372"/>
        <n x="218"/>
      </t>
    </mdx>
    <mdx n="0" f="v">
      <t c="3" si="227">
        <n x="225"/>
        <n x="404"/>
        <n x="218"/>
      </t>
    </mdx>
    <mdx n="0" f="v">
      <t c="3" si="227">
        <n x="225"/>
        <n x="393"/>
        <n x="218"/>
      </t>
    </mdx>
    <mdx n="0" f="v">
      <t c="3" si="227">
        <n x="225"/>
        <n x="394"/>
        <n x="218"/>
      </t>
    </mdx>
    <mdx n="0" f="v">
      <t c="3" si="227">
        <n x="225"/>
        <n x="395"/>
        <n x="218"/>
      </t>
    </mdx>
    <mdx n="0" f="v">
      <t c="3" si="227">
        <n x="225"/>
        <n x="278"/>
        <n x="218"/>
      </t>
    </mdx>
    <mdx n="0" f="v">
      <t c="3" si="227">
        <n x="225"/>
        <n x="396"/>
        <n x="218"/>
      </t>
    </mdx>
    <mdx n="0" f="v">
      <t c="3" si="227">
        <n x="225"/>
        <n x="397"/>
        <n x="218"/>
      </t>
    </mdx>
    <mdx n="0" f="v">
      <t c="3" si="227">
        <n x="225"/>
        <n x="398"/>
        <n x="218"/>
      </t>
    </mdx>
    <mdx n="0" f="v">
      <t c="3" si="227">
        <n x="225"/>
        <n x="392"/>
        <n x="218"/>
      </t>
    </mdx>
    <mdx n="0" f="v">
      <t c="3" si="227">
        <n x="225"/>
        <n x="384"/>
        <n x="218"/>
      </t>
    </mdx>
    <mdx n="0" f="v">
      <t c="3" si="227">
        <n x="225"/>
        <n x="385"/>
        <n x="218"/>
      </t>
    </mdx>
    <mdx n="0" f="v">
      <t c="3" si="227">
        <n x="225"/>
        <n x="386"/>
        <n x="218"/>
      </t>
    </mdx>
    <mdx n="0" f="v">
      <t c="3" si="227">
        <n x="225"/>
        <n x="387"/>
        <n x="218"/>
      </t>
    </mdx>
    <mdx n="0" f="v">
      <t c="3" si="227">
        <n x="225"/>
        <n x="388"/>
        <n x="218"/>
      </t>
    </mdx>
    <mdx n="0" f="v">
      <t c="3" si="227">
        <n x="225"/>
        <n x="389"/>
        <n x="218"/>
      </t>
    </mdx>
    <mdx n="0" f="v">
      <t c="3" si="227">
        <n x="225"/>
        <n x="390"/>
        <n x="218"/>
      </t>
    </mdx>
    <mdx n="0" f="v">
      <t c="3" si="227">
        <n x="225"/>
        <n x="405"/>
        <n x="218"/>
      </t>
    </mdx>
    <mdx n="0" f="v">
      <t c="3" si="227">
        <n x="225"/>
        <n x="406"/>
        <n x="218"/>
      </t>
    </mdx>
    <mdx n="0" f="v">
      <t c="3" si="227">
        <n x="225"/>
        <n x="407"/>
        <n x="218"/>
      </t>
    </mdx>
    <mdx n="0" f="v">
      <t c="3" si="227">
        <n x="225"/>
        <n x="408"/>
        <n x="218"/>
      </t>
    </mdx>
    <mdx n="0" f="v">
      <t c="3" si="227">
        <n x="225"/>
        <n x="409"/>
        <n x="218"/>
      </t>
    </mdx>
    <mdx n="0" f="v">
      <t c="3" si="227">
        <n x="225"/>
        <n x="410"/>
        <n x="218"/>
      </t>
    </mdx>
    <mdx n="0" f="v">
      <t c="3" si="227">
        <n x="225"/>
        <n x="419"/>
        <n x="218"/>
      </t>
    </mdx>
    <mdx n="0" f="v">
      <t c="3" si="227">
        <n x="225"/>
        <n x="391"/>
        <n x="218"/>
      </t>
    </mdx>
    <mdx n="0" f="v">
      <t c="3" si="227">
        <n x="225"/>
        <n x="399"/>
        <n x="218"/>
      </t>
    </mdx>
    <mdx n="0" f="v">
      <t c="3" si="227">
        <n x="225"/>
        <n x="400"/>
        <n x="218"/>
      </t>
    </mdx>
    <mdx n="0" f="v">
      <t c="3" si="227">
        <n x="225"/>
        <n x="401"/>
        <n x="218"/>
      </t>
    </mdx>
    <mdx n="0" f="v">
      <t c="3" si="227">
        <n x="225"/>
        <n x="402"/>
        <n x="218"/>
      </t>
    </mdx>
    <mdx n="0" f="v">
      <t c="3" si="227">
        <n x="225"/>
        <n x="277"/>
        <n x="218"/>
      </t>
    </mdx>
    <mdx n="0" f="v">
      <t c="3" si="227">
        <n x="225"/>
        <n x="417"/>
        <n x="218"/>
      </t>
    </mdx>
    <mdx n="0" f="v">
      <t c="3" si="227">
        <n x="225"/>
        <n x="418"/>
        <n x="218"/>
      </t>
    </mdx>
    <mdx n="0" f="v">
      <t c="3" si="227">
        <n x="225"/>
        <n x="420"/>
        <n x="218"/>
      </t>
    </mdx>
    <mdx n="0" f="v">
      <t c="3" si="227">
        <n x="225"/>
        <n x="301"/>
        <n x="218"/>
      </t>
    </mdx>
    <mdx n="0" f="v">
      <t c="3" si="227">
        <n x="225"/>
        <n x="299"/>
        <n x="218"/>
      </t>
    </mdx>
    <mdx n="0" f="v">
      <t c="3" si="227">
        <n x="225"/>
        <n x="297"/>
        <n x="218"/>
      </t>
    </mdx>
    <mdx n="0" f="v">
      <t c="3" si="227">
        <n x="225"/>
        <n x="421"/>
        <n x="218"/>
      </t>
    </mdx>
    <mdx n="0" f="v">
      <t c="3" si="227">
        <n x="225"/>
        <n x="329"/>
        <n x="218"/>
      </t>
    </mdx>
    <mdx n="0" f="v">
      <t c="3" si="227">
        <n x="225"/>
        <n x="411"/>
        <n x="218"/>
      </t>
    </mdx>
    <mdx n="0" f="v">
      <t c="3" si="227">
        <n x="225"/>
        <n x="403"/>
        <n x="218"/>
      </t>
    </mdx>
    <mdx n="0" f="v">
      <t c="3" si="227">
        <n x="225"/>
        <n x="412"/>
        <n x="218"/>
      </t>
    </mdx>
    <mdx n="0" f="v">
      <t c="3" si="227">
        <n x="225"/>
        <n x="413"/>
        <n x="218"/>
      </t>
    </mdx>
    <mdx n="0" f="v">
      <t c="3" si="227">
        <n x="225"/>
        <n x="414"/>
        <n x="218"/>
      </t>
    </mdx>
    <mdx n="0" f="v">
      <t c="3" si="227">
        <n x="225"/>
        <n x="415"/>
        <n x="218"/>
      </t>
    </mdx>
    <mdx n="0" f="v">
      <t c="3" si="227">
        <n x="225"/>
        <n x="416"/>
        <n x="218"/>
      </t>
    </mdx>
    <mdx n="0" f="v">
      <t c="3" si="227">
        <n x="225"/>
        <n x="427"/>
        <n x="218"/>
      </t>
    </mdx>
    <mdx n="0" f="v">
      <t c="3" si="227">
        <n x="225"/>
        <n x="428"/>
        <n x="218"/>
      </t>
    </mdx>
    <mdx n="0" f="v">
      <t c="3" si="227">
        <n x="225"/>
        <n x="328"/>
        <n x="218"/>
      </t>
    </mdx>
    <mdx n="0" f="v">
      <t c="3" si="227">
        <n x="225"/>
        <n x="429"/>
        <n x="218"/>
      </t>
    </mdx>
    <mdx n="0" f="v">
      <t c="3" si="227">
        <n x="225"/>
        <n x="430"/>
        <n x="218"/>
      </t>
    </mdx>
    <mdx n="0" f="v">
      <t c="3" si="227">
        <n x="225"/>
        <n x="431"/>
        <n x="218"/>
      </t>
    </mdx>
    <mdx n="0" f="v">
      <t c="3" si="227">
        <n x="225"/>
        <n x="432"/>
        <n x="218"/>
      </t>
    </mdx>
    <mdx n="0" f="v">
      <t c="3" si="227">
        <n x="225"/>
        <n x="422"/>
        <n x="218"/>
      </t>
    </mdx>
    <mdx n="0" f="v">
      <t c="3" si="227">
        <n x="225"/>
        <n x="423"/>
        <n x="218"/>
      </t>
    </mdx>
    <mdx n="0" f="v">
      <t c="3" si="227">
        <n x="225"/>
        <n x="424"/>
        <n x="218"/>
      </t>
    </mdx>
    <mdx n="0" f="v">
      <t c="3" si="227">
        <n x="225"/>
        <n x="425"/>
        <n x="218"/>
      </t>
    </mdx>
    <mdx n="0" f="v">
      <t c="3" si="227">
        <n x="225"/>
        <n x="348"/>
        <n x="218"/>
      </t>
    </mdx>
    <mdx n="0" f="v">
      <t c="3" si="227">
        <n x="225"/>
        <n x="327"/>
        <n x="218"/>
      </t>
    </mdx>
    <mdx n="0" f="v">
      <t c="3" si="227">
        <n x="225"/>
        <n x="426"/>
        <n x="218"/>
      </t>
    </mdx>
    <mdx n="0" f="v">
      <t c="3" si="227">
        <n x="225"/>
        <n x="433"/>
        <n x="218"/>
      </t>
    </mdx>
    <mdx n="0" f="v">
      <t c="3" si="227">
        <n x="225"/>
        <n x="326"/>
        <n x="218"/>
      </t>
    </mdx>
    <mdx n="0" f="v">
      <t c="3" si="227">
        <n x="225"/>
        <n x="452"/>
        <n x="218"/>
      </t>
    </mdx>
    <mdx n="0" f="v">
      <t c="3" si="227">
        <n x="225"/>
        <n x="455"/>
        <n x="218"/>
      </t>
    </mdx>
    <mdx n="0" f="v">
      <t c="3" si="227">
        <n x="225"/>
        <n x="442"/>
        <n x="218"/>
      </t>
    </mdx>
    <mdx n="0" f="v">
      <t c="3" si="227">
        <n x="225"/>
        <n x="443"/>
        <n x="218"/>
      </t>
    </mdx>
    <mdx n="0" f="v">
      <t c="3" si="227">
        <n x="225"/>
        <n x="444"/>
        <n x="218"/>
      </t>
    </mdx>
    <mdx n="0" f="v">
      <t c="3" si="227">
        <n x="225"/>
        <n x="445"/>
        <n x="218"/>
      </t>
    </mdx>
    <mdx n="0" f="v">
      <t c="3" si="227">
        <n x="225"/>
        <n x="446"/>
        <n x="218"/>
      </t>
    </mdx>
    <mdx n="0" f="v">
      <t c="3" si="227">
        <n x="225"/>
        <n x="434"/>
        <n x="218"/>
      </t>
    </mdx>
    <mdx n="0" f="v">
      <t c="3" si="227">
        <n x="225"/>
        <n x="456"/>
        <n x="218"/>
      </t>
    </mdx>
    <mdx n="0" f="v">
      <t c="3" si="227">
        <n x="225"/>
        <n x="346"/>
        <n x="218"/>
      </t>
    </mdx>
    <mdx n="0" f="v">
      <t c="3" si="227">
        <n x="225"/>
        <n x="276"/>
        <n x="218"/>
      </t>
    </mdx>
    <mdx n="0" f="v">
      <t c="3" si="227">
        <n x="225"/>
        <n x="453"/>
        <n x="218"/>
      </t>
    </mdx>
    <mdx n="0" f="v">
      <t c="3" si="227">
        <n x="225"/>
        <n x="454"/>
        <n x="218"/>
      </t>
    </mdx>
    <mdx n="0" f="v">
      <t c="3" si="227">
        <n x="225"/>
        <n x="435"/>
        <n x="218"/>
      </t>
    </mdx>
    <mdx n="0" f="v">
      <t c="3" si="227">
        <n x="225"/>
        <n x="436"/>
        <n x="218"/>
      </t>
    </mdx>
    <mdx n="0" f="v">
      <t c="3" si="227">
        <n x="225"/>
        <n x="437"/>
        <n x="218"/>
      </t>
    </mdx>
    <mdx n="0" f="v">
      <t c="3" si="227">
        <n x="225"/>
        <n x="294"/>
        <n x="218"/>
      </t>
    </mdx>
    <mdx n="0" f="v">
      <t c="3" si="227">
        <n x="225"/>
        <n x="293"/>
        <n x="218"/>
      </t>
    </mdx>
    <mdx n="0" f="v">
      <t c="3" si="227">
        <n x="225"/>
        <n x="465"/>
        <n x="218"/>
      </t>
    </mdx>
    <mdx n="0" f="v">
      <t c="3" si="227">
        <n x="225"/>
        <n x="466"/>
        <n x="218"/>
      </t>
    </mdx>
    <mdx n="0" f="v">
      <t c="3" si="227">
        <n x="225"/>
        <n x="467"/>
        <n x="218"/>
      </t>
    </mdx>
    <mdx n="0" f="v">
      <t c="3" si="227">
        <n x="225"/>
        <n x="462"/>
        <n x="218"/>
      </t>
    </mdx>
    <mdx n="0" f="v">
      <t c="3" si="227">
        <n x="225"/>
        <n x="463"/>
        <n x="218"/>
      </t>
    </mdx>
    <mdx n="0" f="v">
      <t c="3" si="227">
        <n x="225"/>
        <n x="438"/>
        <n x="218"/>
      </t>
    </mdx>
    <mdx n="0" f="v">
      <t c="3" si="227">
        <n x="225"/>
        <n x="350"/>
        <n x="218"/>
      </t>
    </mdx>
    <mdx n="0" f="v">
      <t c="3" si="227">
        <n x="225"/>
        <n x="439"/>
        <n x="218"/>
      </t>
    </mdx>
    <mdx n="0" f="v">
      <t c="3" si="227">
        <n x="225"/>
        <n x="440"/>
        <n x="218"/>
      </t>
    </mdx>
    <mdx n="0" f="v">
      <t c="3" si="227">
        <n x="225"/>
        <n x="441"/>
        <n x="218"/>
      </t>
    </mdx>
    <mdx n="0" f="v">
      <t c="3" si="227">
        <n x="225"/>
        <n x="447"/>
        <n x="218"/>
      </t>
    </mdx>
    <mdx n="0" f="v">
      <t c="3" si="227">
        <n x="225"/>
        <n x="459"/>
        <n x="218"/>
      </t>
    </mdx>
    <mdx n="0" f="v">
      <t c="3" si="227">
        <n x="225"/>
        <n x="461"/>
        <n x="218"/>
      </t>
    </mdx>
    <mdx n="0" f="v">
      <t c="3" si="227">
        <n x="225"/>
        <n x="464"/>
        <n x="218"/>
      </t>
    </mdx>
    <mdx n="0" f="v">
      <t c="3" si="227">
        <n x="225"/>
        <n x="474"/>
        <n x="218"/>
      </t>
    </mdx>
    <mdx n="0" f="v">
      <t c="3" si="227">
        <n x="225"/>
        <n x="448"/>
        <n x="218"/>
      </t>
    </mdx>
    <mdx n="0" f="v">
      <t c="3" si="227">
        <n x="225"/>
        <n x="449"/>
        <n x="218"/>
      </t>
    </mdx>
    <mdx n="0" f="v">
      <t c="3" si="227">
        <n x="225"/>
        <n x="450"/>
        <n x="218"/>
      </t>
    </mdx>
    <mdx n="0" f="v">
      <t c="3" si="227">
        <n x="225"/>
        <n x="451"/>
        <n x="218"/>
      </t>
    </mdx>
    <mdx n="0" f="v">
      <t c="3" si="227">
        <n x="225"/>
        <n x="457"/>
        <n x="218"/>
      </t>
    </mdx>
    <mdx n="0" f="v">
      <t c="3" si="227">
        <n x="225"/>
        <n x="458"/>
        <n x="218"/>
      </t>
    </mdx>
    <mdx n="0" f="v">
      <t c="3" si="227">
        <n x="225"/>
        <n x="473"/>
        <n x="218"/>
      </t>
    </mdx>
    <mdx n="0" f="v">
      <t c="3" si="227">
        <n x="225"/>
        <n x="475"/>
        <n x="218"/>
      </t>
    </mdx>
    <mdx n="0" f="v">
      <t c="3" si="227">
        <n x="225"/>
        <n x="476"/>
        <n x="218"/>
      </t>
    </mdx>
    <mdx n="0" f="v">
      <t c="3" si="227">
        <n x="225"/>
        <n x="471"/>
        <n x="218"/>
      </t>
    </mdx>
    <mdx n="0" f="v">
      <t c="3" si="227">
        <n x="225"/>
        <n x="477"/>
        <n x="218"/>
      </t>
    </mdx>
    <mdx n="0" f="v">
      <t c="3" si="227">
        <n x="225"/>
        <n x="460"/>
        <n x="218"/>
      </t>
    </mdx>
    <mdx n="0" f="v">
      <t c="3" si="227">
        <n x="225"/>
        <n x="468"/>
        <n x="218"/>
      </t>
    </mdx>
    <mdx n="0" f="v">
      <t c="3" si="227">
        <n x="225"/>
        <n x="469"/>
        <n x="218"/>
      </t>
    </mdx>
    <mdx n="0" f="v">
      <t c="3" si="227">
        <n x="225"/>
        <n x="470"/>
        <n x="218"/>
      </t>
    </mdx>
    <mdx n="0" f="v">
      <t c="3" si="227">
        <n x="225"/>
        <n x="472"/>
        <n x="218"/>
      </t>
    </mdx>
    <mdx n="0" f="v">
      <t c="3" si="227">
        <n x="225"/>
        <n x="480"/>
        <n x="218"/>
      </t>
    </mdx>
    <mdx n="0" f="v">
      <t c="3" si="227">
        <n x="225"/>
        <n x="481"/>
        <n x="218"/>
      </t>
    </mdx>
    <mdx n="0" f="v">
      <t c="3" si="227">
        <n x="225"/>
        <n x="483"/>
        <n x="218"/>
      </t>
    </mdx>
    <mdx n="0" f="v">
      <t c="3" si="227">
        <n x="225"/>
        <n x="478"/>
        <n x="218"/>
      </t>
    </mdx>
    <mdx n="0" f="v">
      <t c="3" si="227">
        <n x="225"/>
        <n x="479"/>
        <n x="218"/>
      </t>
    </mdx>
    <mdx n="0" f="v">
      <t c="3" si="227">
        <n x="225"/>
        <n x="487"/>
        <n x="218"/>
      </t>
    </mdx>
    <mdx n="0" f="v">
      <t c="3" si="227">
        <n x="225"/>
        <n x="488"/>
        <n x="218"/>
      </t>
    </mdx>
    <mdx n="0" f="v">
      <t c="3" si="227">
        <n x="225"/>
        <n x="489"/>
        <n x="218"/>
      </t>
    </mdx>
    <mdx n="0" f="v">
      <t c="3" si="227">
        <n x="225"/>
        <n x="482"/>
        <n x="218"/>
      </t>
    </mdx>
    <mdx n="0" f="v">
      <t c="3" si="227">
        <n x="225"/>
        <n x="491"/>
        <n x="218"/>
      </t>
    </mdx>
    <mdx n="0" f="v">
      <t c="3" si="227">
        <n x="225"/>
        <n x="492"/>
        <n x="218"/>
      </t>
    </mdx>
    <mdx n="0" f="v">
      <t c="3" si="227">
        <n x="225"/>
        <n x="490"/>
        <n x="218"/>
      </t>
    </mdx>
    <mdx n="0" f="v">
      <t c="3" si="227">
        <n x="225"/>
        <n x="484"/>
        <n x="218"/>
      </t>
    </mdx>
    <mdx n="0" f="v">
      <t c="3" si="227">
        <n x="225"/>
        <n x="485"/>
        <n x="218"/>
      </t>
    </mdx>
    <mdx n="0" f="v">
      <t c="3" si="227">
        <n x="225"/>
        <n x="486"/>
        <n x="218"/>
      </t>
    </mdx>
    <mdx n="0" f="v">
      <t c="3" si="227">
        <n x="225"/>
        <n x="495"/>
        <n x="218"/>
      </t>
    </mdx>
    <mdx n="0" f="v">
      <t c="3" si="227">
        <n x="225"/>
        <n x="496"/>
        <n x="218"/>
      </t>
    </mdx>
    <mdx n="0" f="v">
      <t c="3" si="227">
        <n x="225"/>
        <n x="493"/>
        <n x="218"/>
      </t>
    </mdx>
    <mdx n="0" f="v">
      <t c="3" si="227">
        <n x="225"/>
        <n x="494"/>
        <n x="218"/>
      </t>
    </mdx>
    <mdx n="0" f="v">
      <t c="3" si="227">
        <n x="225"/>
        <n x="500"/>
        <n x="218"/>
      </t>
    </mdx>
    <mdx n="0" f="v">
      <t c="3" si="227">
        <n x="225"/>
        <n x="501"/>
        <n x="218"/>
      </t>
    </mdx>
    <mdx n="0" f="v">
      <t c="3" si="227">
        <n x="225"/>
        <n x="502"/>
        <n x="218"/>
      </t>
    </mdx>
    <mdx n="0" f="v">
      <t c="3" si="227">
        <n x="225"/>
        <n x="503"/>
        <n x="218"/>
      </t>
    </mdx>
    <mdx n="0" f="v">
      <t c="3" si="227">
        <n x="225"/>
        <n x="497"/>
        <n x="218"/>
      </t>
    </mdx>
    <mdx n="0" f="v">
      <t c="3" si="227">
        <n x="225"/>
        <n x="498"/>
        <n x="218"/>
      </t>
    </mdx>
    <mdx n="0" f="v">
      <t c="3" si="227">
        <n x="225"/>
        <n x="499"/>
        <n x="218"/>
      </t>
    </mdx>
    <mdx n="0" f="v">
      <t c="3" si="227">
        <n x="225"/>
        <n x="508"/>
        <n x="218"/>
      </t>
    </mdx>
    <mdx n="0" f="v">
      <t c="3" si="227">
        <n x="225"/>
        <n x="509"/>
        <n x="218"/>
      </t>
    </mdx>
    <mdx n="0" f="v">
      <t c="3" si="227">
        <n x="225"/>
        <n x="507"/>
        <n x="218"/>
      </t>
    </mdx>
    <mdx n="0" f="v">
      <t c="3" si="227">
        <n x="225"/>
        <n x="513"/>
        <n x="218"/>
      </t>
    </mdx>
    <mdx n="0" f="v">
      <t c="3" si="227">
        <n x="225"/>
        <n x="504"/>
        <n x="218"/>
      </t>
    </mdx>
    <mdx n="0" f="v">
      <t c="3" si="227">
        <n x="225"/>
        <n x="505"/>
        <n x="218"/>
      </t>
    </mdx>
    <mdx n="0" f="v">
      <t c="3" si="227">
        <n x="225"/>
        <n x="506"/>
        <n x="218"/>
      </t>
    </mdx>
    <mdx n="0" f="v">
      <t c="3" si="227">
        <n x="225"/>
        <n x="514"/>
        <n x="218"/>
      </t>
    </mdx>
    <mdx n="0" f="v">
      <t c="3" si="227">
        <n x="225"/>
        <n x="515"/>
        <n x="218"/>
      </t>
    </mdx>
    <mdx n="0" f="v">
      <t c="3" si="227">
        <n x="225"/>
        <n x="516"/>
        <n x="218"/>
      </t>
    </mdx>
    <mdx n="0" f="v">
      <t c="3" si="227">
        <n x="225"/>
        <n x="510"/>
        <n x="218"/>
      </t>
    </mdx>
    <mdx n="0" f="v">
      <t c="3" si="227">
        <n x="225"/>
        <n x="511"/>
        <n x="218"/>
      </t>
    </mdx>
    <mdx n="0" f="v">
      <t c="3" si="227">
        <n x="225"/>
        <n x="512"/>
        <n x="218"/>
      </t>
    </mdx>
    <mdx n="0" f="v">
      <t c="3" si="227">
        <n x="225"/>
        <n x="519"/>
        <n x="218"/>
      </t>
    </mdx>
    <mdx n="0" f="v">
      <t c="3" si="227">
        <n x="225"/>
        <n x="520"/>
        <n x="218"/>
      </t>
    </mdx>
    <mdx n="0" f="v">
      <t c="3" si="227">
        <n x="225"/>
        <n x="521"/>
        <n x="218"/>
      </t>
    </mdx>
    <mdx n="0" f="v">
      <t c="3" si="227">
        <n x="225"/>
        <n x="517"/>
        <n x="218"/>
      </t>
    </mdx>
    <mdx n="0" f="v">
      <t c="3" si="227">
        <n x="225"/>
        <n x="518"/>
        <n x="218"/>
      </t>
    </mdx>
    <mdx n="0" f="v">
      <t c="3" si="227">
        <n x="225"/>
        <n x="522"/>
        <n x="218"/>
      </t>
    </mdx>
    <mdx n="0" f="v">
      <t c="3" si="227">
        <n x="225"/>
        <n x="525"/>
        <n x="218"/>
      </t>
    </mdx>
    <mdx n="0" f="v">
      <t c="3" si="227">
        <n x="225"/>
        <n x="526"/>
        <n x="218"/>
      </t>
    </mdx>
    <mdx n="0" f="v">
      <t c="3" si="227">
        <n x="225"/>
        <n x="523"/>
        <n x="218"/>
      </t>
    </mdx>
    <mdx n="0" f="v">
      <t c="3" si="227">
        <n x="225"/>
        <n x="528"/>
        <n x="218"/>
      </t>
    </mdx>
    <mdx n="0" f="v">
      <t c="3" si="227">
        <n x="225"/>
        <n x="529"/>
        <n x="218"/>
      </t>
    </mdx>
    <mdx n="0" f="v">
      <t c="3" si="227">
        <n x="225"/>
        <n x="531"/>
        <n x="218"/>
      </t>
    </mdx>
    <mdx n="0" f="v">
      <t c="3" si="227">
        <n x="225"/>
        <n x="524"/>
        <n x="218"/>
      </t>
    </mdx>
    <mdx n="0" f="v">
      <t c="3" si="227">
        <n x="225"/>
        <n x="527"/>
        <n x="218"/>
      </t>
    </mdx>
    <mdx n="0" f="v">
      <t c="3" si="227">
        <n x="225"/>
        <n x="532"/>
        <n x="218"/>
      </t>
    </mdx>
    <mdx n="0" f="v">
      <t c="3" si="227">
        <n x="225"/>
        <n x="530"/>
        <n x="218"/>
      </t>
    </mdx>
    <mdx n="0" f="v">
      <t c="3" si="227">
        <n x="225"/>
        <n x="533"/>
        <n x="218"/>
      </t>
    </mdx>
    <mdx n="0" f="v">
      <t c="3" si="227">
        <n x="225"/>
        <n x="536"/>
        <n x="218"/>
      </t>
    </mdx>
    <mdx n="0" f="v">
      <t c="3" si="227">
        <n x="225"/>
        <n x="534"/>
        <n x="218"/>
      </t>
    </mdx>
    <mdx n="0" f="v">
      <t c="3" si="227">
        <n x="225"/>
        <n x="535"/>
        <n x="218"/>
      </t>
    </mdx>
    <mdx n="0" f="v">
      <t c="3" si="227">
        <n x="225"/>
        <n x="537"/>
        <n x="218"/>
      </t>
    </mdx>
    <mdx n="0" f="v">
      <t c="3" si="227">
        <n x="225"/>
        <n x="539"/>
        <n x="218"/>
      </t>
    </mdx>
    <mdx n="0" f="v">
      <t c="3" si="227">
        <n x="225"/>
        <n x="540"/>
        <n x="218"/>
      </t>
    </mdx>
    <mdx n="0" f="v">
      <t c="3" si="227">
        <n x="225"/>
        <n x="538"/>
        <n x="218"/>
      </t>
    </mdx>
    <mdx n="0" f="v">
      <t c="3" si="227">
        <n x="225"/>
        <n x="543"/>
        <n x="218"/>
      </t>
    </mdx>
    <mdx n="0" f="v">
      <t c="3" si="227">
        <n x="225"/>
        <n x="542"/>
        <n x="218"/>
      </t>
    </mdx>
    <mdx n="0" f="v">
      <t c="3" si="227">
        <n x="225"/>
        <n x="541"/>
        <n x="218"/>
      </t>
    </mdx>
    <mdx n="0" f="v">
      <t c="3" si="227">
        <n x="225"/>
        <n x="545"/>
        <n x="218"/>
      </t>
    </mdx>
    <mdx n="0" f="v">
      <t c="3" si="227">
        <n x="225"/>
        <n x="544"/>
        <n x="218"/>
      </t>
    </mdx>
    <mdx n="0" f="v">
      <t c="3" si="227">
        <n x="225"/>
        <n x="546"/>
        <n x="218"/>
      </t>
    </mdx>
    <mdx n="0" f="v">
      <t c="3" si="227">
        <n x="225"/>
        <n x="272"/>
        <n x="219"/>
      </t>
    </mdx>
    <mdx n="0" f="v">
      <t c="3" si="227">
        <n x="225"/>
        <n x="273"/>
        <n x="219"/>
      </t>
    </mdx>
    <mdx n="0" f="v">
      <t c="3" si="227">
        <n x="225"/>
        <n x="271"/>
        <n x="219"/>
      </t>
    </mdx>
    <mdx n="0" f="v">
      <t c="3" si="227">
        <n x="225"/>
        <n x="270"/>
        <n x="219"/>
      </t>
    </mdx>
    <mdx n="0" f="v">
      <t c="3" si="227">
        <n x="225"/>
        <n x="269"/>
        <n x="219"/>
      </t>
    </mdx>
    <mdx n="0" f="v">
      <t c="3" si="227">
        <n x="225"/>
        <n x="268"/>
        <n x="219"/>
      </t>
    </mdx>
    <mdx n="0" f="v">
      <t c="3" si="227">
        <n x="225"/>
        <n x="355"/>
        <n x="219"/>
      </t>
    </mdx>
    <mdx n="0" f="v">
      <t c="3" si="227">
        <n x="225"/>
        <n x="356"/>
        <n x="219"/>
      </t>
    </mdx>
    <mdx n="0" f="v">
      <t c="3" si="227">
        <n x="225"/>
        <n x="357"/>
        <n x="219"/>
      </t>
    </mdx>
    <mdx n="0" f="v">
      <t c="3" si="227">
        <n x="225"/>
        <n x="358"/>
        <n x="219"/>
      </t>
    </mdx>
    <mdx n="0" f="v">
      <t c="3" si="227">
        <n x="225"/>
        <n x="359"/>
        <n x="219"/>
      </t>
    </mdx>
    <mdx n="0" f="v">
      <t c="3" si="227">
        <n x="225"/>
        <n x="360"/>
        <n x="219"/>
      </t>
    </mdx>
    <mdx n="0" f="v">
      <t c="3" si="227">
        <n x="225"/>
        <n x="361"/>
        <n x="219"/>
      </t>
    </mdx>
    <mdx n="0" f="v">
      <t c="3" si="227">
        <n x="225"/>
        <n x="267"/>
        <n x="219"/>
      </t>
    </mdx>
    <mdx n="0" f="v">
      <t c="3" si="227">
        <n x="225"/>
        <n x="266"/>
        <n x="219"/>
      </t>
    </mdx>
    <mdx n="0" f="v">
      <t c="3" si="227">
        <n x="225"/>
        <n x="265"/>
        <n x="219"/>
      </t>
    </mdx>
    <mdx n="0" f="v">
      <t c="3" si="227">
        <n x="225"/>
        <n x="264"/>
        <n x="219"/>
      </t>
    </mdx>
    <mdx n="0" f="v">
      <t c="3" si="227">
        <n x="225"/>
        <n x="263"/>
        <n x="219"/>
      </t>
    </mdx>
    <mdx n="0" f="v">
      <t c="3" si="227">
        <n x="225"/>
        <n x="262"/>
        <n x="219"/>
      </t>
    </mdx>
    <mdx n="0" f="v">
      <t c="3" si="227">
        <n x="225"/>
        <n x="261"/>
        <n x="219"/>
      </t>
    </mdx>
    <mdx n="0" f="v">
      <t c="3" si="227">
        <n x="225"/>
        <n x="260"/>
        <n x="219"/>
      </t>
    </mdx>
    <mdx n="0" f="v">
      <t c="3" si="227">
        <n x="225"/>
        <n x="259"/>
        <n x="219"/>
      </t>
    </mdx>
    <mdx n="0" f="v">
      <t c="3" si="227">
        <n x="225"/>
        <n x="258"/>
        <n x="219"/>
      </t>
    </mdx>
    <mdx n="0" f="v">
      <t c="3" si="227">
        <n x="225"/>
        <n x="257"/>
        <n x="219"/>
      </t>
    </mdx>
    <mdx n="0" f="v">
      <t c="3" si="227">
        <n x="225"/>
        <n x="256"/>
        <n x="219"/>
      </t>
    </mdx>
    <mdx n="0" f="v">
      <t c="3" si="227">
        <n x="225"/>
        <n x="255"/>
        <n x="219"/>
      </t>
    </mdx>
    <mdx n="0" f="v">
      <t c="3" si="227">
        <n x="225"/>
        <n x="383"/>
        <n x="219"/>
      </t>
    </mdx>
    <mdx n="0" f="v">
      <t c="3" si="227">
        <n x="225"/>
        <n x="373"/>
        <n x="219"/>
      </t>
    </mdx>
    <mdx n="0" f="v">
      <t c="3" si="227">
        <n x="225"/>
        <n x="374"/>
        <n x="219"/>
      </t>
    </mdx>
    <mdx n="0" f="v">
      <t c="3" si="227">
        <n x="225"/>
        <n x="375"/>
        <n x="219"/>
      </t>
    </mdx>
    <mdx n="0" f="v">
      <t c="3" si="227">
        <n x="225"/>
        <n x="376"/>
        <n x="219"/>
      </t>
    </mdx>
    <mdx n="0" f="v">
      <t c="3" si="227">
        <n x="225"/>
        <n x="377"/>
        <n x="219"/>
      </t>
    </mdx>
    <mdx n="0" f="v">
      <t c="3" si="227">
        <n x="225"/>
        <n x="311"/>
        <n x="219"/>
      </t>
    </mdx>
    <mdx n="0" f="v">
      <t c="3" si="227">
        <n x="225"/>
        <n x="378"/>
        <n x="219"/>
      </t>
    </mdx>
    <mdx n="0" f="v">
      <t c="3" si="227">
        <n x="225"/>
        <n x="379"/>
        <n x="219"/>
      </t>
    </mdx>
    <mdx n="0" f="v">
      <t c="3" si="227">
        <n x="225"/>
        <n x="380"/>
        <n x="219"/>
      </t>
    </mdx>
    <mdx n="0" f="v">
      <t c="3" si="227">
        <n x="225"/>
        <n x="381"/>
        <n x="219"/>
      </t>
    </mdx>
    <mdx n="0" f="v">
      <t c="3" si="227">
        <n x="225"/>
        <n x="382"/>
        <n x="219"/>
      </t>
    </mdx>
    <mdx n="0" f="v">
      <t c="3" si="227">
        <n x="225"/>
        <n x="304"/>
        <n x="219"/>
      </t>
    </mdx>
    <mdx n="0" f="v">
      <t c="3" si="227">
        <n x="225"/>
        <n x="254"/>
        <n x="219"/>
      </t>
    </mdx>
    <mdx n="0" f="v">
      <t c="3" si="227">
        <n x="225"/>
        <n x="283"/>
        <n x="219"/>
      </t>
    </mdx>
    <mdx n="0" f="v">
      <t c="3" si="227">
        <n x="225"/>
        <n x="547"/>
        <n x="219"/>
      </t>
    </mdx>
    <mdx n="0" f="v">
      <t c="3" si="227">
        <n x="225"/>
        <n x="362"/>
        <n x="219"/>
      </t>
    </mdx>
    <mdx n="0" f="v">
      <t c="3" si="227">
        <n x="225"/>
        <n x="363"/>
        <n x="219"/>
      </t>
    </mdx>
    <mdx n="0" f="v">
      <t c="3" si="227">
        <n x="225"/>
        <n x="364"/>
        <n x="219"/>
      </t>
    </mdx>
    <mdx n="0" f="v">
      <t c="3" si="227">
        <n x="225"/>
        <n x="548"/>
        <n x="219"/>
      </t>
    </mdx>
    <mdx n="0" f="v">
      <t c="3" si="227">
        <n x="225"/>
        <n x="365"/>
        <n x="219"/>
      </t>
    </mdx>
    <mdx n="0" f="v">
      <t c="3" si="227">
        <n x="225"/>
        <n x="366"/>
        <n x="219"/>
      </t>
    </mdx>
    <mdx n="0" f="v">
      <t c="3" si="227">
        <n x="225"/>
        <n x="367"/>
        <n x="219"/>
      </t>
    </mdx>
    <mdx n="0" f="v">
      <t c="3" si="227">
        <n x="225"/>
        <n x="368"/>
        <n x="219"/>
      </t>
    </mdx>
    <mdx n="0" f="v">
      <t c="3" si="227">
        <n x="225"/>
        <n x="369"/>
        <n x="219"/>
      </t>
    </mdx>
    <mdx n="0" f="v">
      <t c="3" si="227">
        <n x="225"/>
        <n x="307"/>
        <n x="219"/>
      </t>
    </mdx>
    <mdx n="0" f="v">
      <t c="3" si="227">
        <n x="225"/>
        <n x="370"/>
        <n x="219"/>
      </t>
    </mdx>
    <mdx n="0" f="v">
      <t c="3" si="227">
        <n x="225"/>
        <n x="371"/>
        <n x="219"/>
      </t>
    </mdx>
    <mdx n="0" f="v">
      <t c="3" si="227">
        <n x="225"/>
        <n x="372"/>
        <n x="219"/>
      </t>
    </mdx>
    <mdx n="0" f="v">
      <t c="3" si="227">
        <n x="225"/>
        <n x="393"/>
        <n x="219"/>
      </t>
    </mdx>
    <mdx n="0" f="v">
      <t c="3" si="227">
        <n x="225"/>
        <n x="394"/>
        <n x="219"/>
      </t>
    </mdx>
    <mdx n="0" f="v">
      <t c="3" si="227">
        <n x="225"/>
        <n x="395"/>
        <n x="219"/>
      </t>
    </mdx>
    <mdx n="0" f="v">
      <t c="3" si="227">
        <n x="225"/>
        <n x="278"/>
        <n x="219"/>
      </t>
    </mdx>
    <mdx n="0" f="v">
      <t c="3" si="227">
        <n x="225"/>
        <n x="396"/>
        <n x="219"/>
      </t>
    </mdx>
    <mdx n="0" f="v">
      <t c="3" si="227">
        <n x="225"/>
        <n x="397"/>
        <n x="219"/>
      </t>
    </mdx>
    <mdx n="0" f="v">
      <t c="3" si="227">
        <n x="225"/>
        <n x="398"/>
        <n x="219"/>
      </t>
    </mdx>
    <mdx n="0" f="v">
      <t c="3" si="227">
        <n x="225"/>
        <n x="392"/>
        <n x="219"/>
      </t>
    </mdx>
    <mdx n="0" f="v">
      <t c="3" si="227">
        <n x="225"/>
        <n x="404"/>
        <n x="219"/>
      </t>
    </mdx>
    <mdx n="0" f="v">
      <t c="3" si="227">
        <n x="225"/>
        <n x="384"/>
        <n x="219"/>
      </t>
    </mdx>
    <mdx n="0" f="v">
      <t c="3" si="227">
        <n x="225"/>
        <n x="385"/>
        <n x="219"/>
      </t>
    </mdx>
    <mdx n="0" f="v">
      <t c="3" si="227">
        <n x="225"/>
        <n x="386"/>
        <n x="219"/>
      </t>
    </mdx>
    <mdx n="0" f="v">
      <t c="3" si="227">
        <n x="225"/>
        <n x="387"/>
        <n x="219"/>
      </t>
    </mdx>
    <mdx n="0" f="v">
      <t c="3" si="227">
        <n x="225"/>
        <n x="388"/>
        <n x="219"/>
      </t>
    </mdx>
    <mdx n="0" f="v">
      <t c="3" si="227">
        <n x="225"/>
        <n x="389"/>
        <n x="219"/>
      </t>
    </mdx>
    <mdx n="0" f="v">
      <t c="3" si="227">
        <n x="225"/>
        <n x="390"/>
        <n x="219"/>
      </t>
    </mdx>
    <mdx n="0" f="v">
      <t c="3" si="227">
        <n x="225"/>
        <n x="405"/>
        <n x="219"/>
      </t>
    </mdx>
    <mdx n="0" f="v">
      <t c="3" si="227">
        <n x="225"/>
        <n x="406"/>
        <n x="219"/>
      </t>
    </mdx>
    <mdx n="0" f="v">
      <t c="3" si="227">
        <n x="225"/>
        <n x="407"/>
        <n x="219"/>
      </t>
    </mdx>
    <mdx n="0" f="v">
      <t c="3" si="227">
        <n x="225"/>
        <n x="408"/>
        <n x="219"/>
      </t>
    </mdx>
    <mdx n="0" f="v">
      <t c="3" si="227">
        <n x="225"/>
        <n x="409"/>
        <n x="219"/>
      </t>
    </mdx>
    <mdx n="0" f="v">
      <t c="3" si="227">
        <n x="225"/>
        <n x="410"/>
        <n x="219"/>
      </t>
    </mdx>
    <mdx n="0" f="v">
      <t c="3" si="227">
        <n x="225"/>
        <n x="418"/>
        <n x="219"/>
      </t>
    </mdx>
    <mdx n="0" f="v">
      <t c="3" si="227">
        <n x="225"/>
        <n x="391"/>
        <n x="219"/>
      </t>
    </mdx>
    <mdx n="0" f="v">
      <t c="3" si="227">
        <n x="225"/>
        <n x="399"/>
        <n x="219"/>
      </t>
    </mdx>
    <mdx n="0" f="v">
      <t c="3" si="227">
        <n x="225"/>
        <n x="400"/>
        <n x="219"/>
      </t>
    </mdx>
    <mdx n="0" f="v">
      <t c="3" si="227">
        <n x="225"/>
        <n x="401"/>
        <n x="219"/>
      </t>
    </mdx>
    <mdx n="0" f="v">
      <t c="3" si="227">
        <n x="225"/>
        <n x="402"/>
        <n x="219"/>
      </t>
    </mdx>
    <mdx n="0" f="v">
      <t c="3" si="227">
        <n x="225"/>
        <n x="277"/>
        <n x="219"/>
      </t>
    </mdx>
    <mdx n="0" f="v">
      <t c="3" si="227">
        <n x="225"/>
        <n x="417"/>
        <n x="219"/>
      </t>
    </mdx>
    <mdx n="0" f="v">
      <t c="3" si="227">
        <n x="225"/>
        <n x="419"/>
        <n x="219"/>
      </t>
    </mdx>
    <mdx n="0" f="v">
      <t c="3" si="227">
        <n x="225"/>
        <n x="420"/>
        <n x="219"/>
      </t>
    </mdx>
    <mdx n="0" f="v">
      <t c="3" si="227">
        <n x="225"/>
        <n x="301"/>
        <n x="219"/>
      </t>
    </mdx>
    <mdx n="0" f="v">
      <t c="3" si="227">
        <n x="225"/>
        <n x="299"/>
        <n x="219"/>
      </t>
    </mdx>
    <mdx n="0" f="v">
      <t c="3" si="227">
        <n x="225"/>
        <n x="297"/>
        <n x="219"/>
      </t>
    </mdx>
    <mdx n="0" f="v">
      <t c="3" si="227">
        <n x="225"/>
        <n x="421"/>
        <n x="219"/>
      </t>
    </mdx>
    <mdx n="0" f="v">
      <t c="3" si="227">
        <n x="225"/>
        <n x="411"/>
        <n x="219"/>
      </t>
    </mdx>
    <mdx n="0" f="v">
      <t c="3" si="227">
        <n x="225"/>
        <n x="403"/>
        <n x="219"/>
      </t>
    </mdx>
    <mdx n="0" f="v">
      <t c="3" si="227">
        <n x="225"/>
        <n x="412"/>
        <n x="219"/>
      </t>
    </mdx>
    <mdx n="0" f="v">
      <t c="3" si="227">
        <n x="225"/>
        <n x="413"/>
        <n x="219"/>
      </t>
    </mdx>
    <mdx n="0" f="v">
      <t c="3" si="227">
        <n x="225"/>
        <n x="414"/>
        <n x="219"/>
      </t>
    </mdx>
    <mdx n="0" f="v">
      <t c="3" si="227">
        <n x="225"/>
        <n x="415"/>
        <n x="219"/>
      </t>
    </mdx>
    <mdx n="0" f="v">
      <t c="3" si="227">
        <n x="225"/>
        <n x="416"/>
        <n x="219"/>
      </t>
    </mdx>
    <mdx n="0" f="v">
      <t c="3" si="227">
        <n x="225"/>
        <n x="427"/>
        <n x="219"/>
      </t>
    </mdx>
    <mdx n="0" f="v">
      <t c="3" si="227">
        <n x="225"/>
        <n x="329"/>
        <n x="219"/>
      </t>
    </mdx>
    <mdx n="0" f="v">
      <t c="3" si="227">
        <n x="225"/>
        <n x="428"/>
        <n x="219"/>
      </t>
    </mdx>
    <mdx n="0" f="v">
      <t c="3" si="227">
        <n x="225"/>
        <n x="328"/>
        <n x="219"/>
      </t>
    </mdx>
    <mdx n="0" f="v">
      <t c="3" si="227">
        <n x="225"/>
        <n x="429"/>
        <n x="219"/>
      </t>
    </mdx>
    <mdx n="0" f="v">
      <t c="3" si="227">
        <n x="225"/>
        <n x="430"/>
        <n x="219"/>
      </t>
    </mdx>
    <mdx n="0" f="v">
      <t c="3" si="227">
        <n x="225"/>
        <n x="431"/>
        <n x="219"/>
      </t>
    </mdx>
    <mdx n="0" f="v">
      <t c="3" si="227">
        <n x="225"/>
        <n x="432"/>
        <n x="219"/>
      </t>
    </mdx>
    <mdx n="0" f="v">
      <t c="3" si="227">
        <n x="225"/>
        <n x="326"/>
        <n x="219"/>
      </t>
    </mdx>
    <mdx n="0" f="v">
      <t c="3" si="227">
        <n x="225"/>
        <n x="422"/>
        <n x="219"/>
      </t>
    </mdx>
    <mdx n="0" f="v">
      <t c="3" si="227">
        <n x="225"/>
        <n x="423"/>
        <n x="219"/>
      </t>
    </mdx>
    <mdx n="0" f="v">
      <t c="3" si="227">
        <n x="225"/>
        <n x="424"/>
        <n x="219"/>
      </t>
    </mdx>
    <mdx n="0" f="v">
      <t c="3" si="227">
        <n x="225"/>
        <n x="425"/>
        <n x="219"/>
      </t>
    </mdx>
    <mdx n="0" f="v">
      <t c="3" si="227">
        <n x="225"/>
        <n x="348"/>
        <n x="219"/>
      </t>
    </mdx>
    <mdx n="0" f="v">
      <t c="3" si="227">
        <n x="225"/>
        <n x="327"/>
        <n x="219"/>
      </t>
    </mdx>
    <mdx n="0" f="v">
      <t c="3" si="227">
        <n x="225"/>
        <n x="426"/>
        <n x="219"/>
      </t>
    </mdx>
    <mdx n="0" f="v">
      <t c="3" si="227">
        <n x="225"/>
        <n x="433"/>
        <n x="219"/>
      </t>
    </mdx>
    <mdx n="0" f="v">
      <t c="3" si="227">
        <n x="225"/>
        <n x="455"/>
        <n x="219"/>
      </t>
    </mdx>
    <mdx n="0" f="v">
      <t c="3" si="227">
        <n x="225"/>
        <n x="456"/>
        <n x="219"/>
      </t>
    </mdx>
    <mdx n="0" f="v">
      <t c="3" si="227">
        <n x="225"/>
        <n x="466"/>
        <n x="219"/>
      </t>
    </mdx>
    <mdx n="0" f="v">
      <t c="3" si="227">
        <n x="225"/>
        <n x="442"/>
        <n x="219"/>
      </t>
    </mdx>
    <mdx n="0" f="v">
      <t c="3" si="227">
        <n x="225"/>
        <n x="443"/>
        <n x="219"/>
      </t>
    </mdx>
    <mdx n="0" f="v">
      <t c="3" si="227">
        <n x="225"/>
        <n x="444"/>
        <n x="219"/>
      </t>
    </mdx>
    <mdx n="0" f="v">
      <t c="3" si="227">
        <n x="225"/>
        <n x="445"/>
        <n x="219"/>
      </t>
    </mdx>
    <mdx n="0" f="v">
      <t c="3" si="227">
        <n x="225"/>
        <n x="446"/>
        <n x="219"/>
      </t>
    </mdx>
    <mdx n="0" f="v">
      <t c="3" si="227">
        <n x="225"/>
        <n x="434"/>
        <n x="219"/>
      </t>
    </mdx>
    <mdx n="0" f="v">
      <t c="3" si="227">
        <n x="225"/>
        <n x="452"/>
        <n x="219"/>
      </t>
    </mdx>
    <mdx n="0" f="v">
      <t c="3" si="227">
        <n x="225"/>
        <n x="346"/>
        <n x="219"/>
      </t>
    </mdx>
    <mdx n="0" f="v">
      <t c="3" si="227">
        <n x="225"/>
        <n x="276"/>
        <n x="219"/>
      </t>
    </mdx>
    <mdx n="0" f="v">
      <t c="3" si="227">
        <n x="225"/>
        <n x="453"/>
        <n x="219"/>
      </t>
    </mdx>
    <mdx n="0" f="v">
      <t c="3" si="227">
        <n x="225"/>
        <n x="454"/>
        <n x="219"/>
      </t>
    </mdx>
    <mdx n="0" f="v">
      <t c="3" si="227">
        <n x="225"/>
        <n x="435"/>
        <n x="219"/>
      </t>
    </mdx>
    <mdx n="0" f="v">
      <t c="3" si="227">
        <n x="225"/>
        <n x="436"/>
        <n x="219"/>
      </t>
    </mdx>
    <mdx n="0" f="v">
      <t c="3" si="227">
        <n x="225"/>
        <n x="437"/>
        <n x="219"/>
      </t>
    </mdx>
    <mdx n="0" f="v">
      <t c="3" si="227">
        <n x="225"/>
        <n x="294"/>
        <n x="219"/>
      </t>
    </mdx>
    <mdx n="0" f="v">
      <t c="3" si="227">
        <n x="225"/>
        <n x="293"/>
        <n x="219"/>
      </t>
    </mdx>
    <mdx n="0" f="v">
      <t c="3" si="227">
        <n x="225"/>
        <n x="462"/>
        <n x="219"/>
      </t>
    </mdx>
    <mdx n="0" f="v">
      <t c="3" si="227">
        <n x="225"/>
        <n x="463"/>
        <n x="219"/>
      </t>
    </mdx>
    <mdx n="0" f="v">
      <t c="3" si="227">
        <n x="225"/>
        <n x="467"/>
        <n x="219"/>
      </t>
    </mdx>
    <mdx n="0" f="v">
      <t c="3" si="227">
        <n x="225"/>
        <n x="461"/>
        <n x="219"/>
      </t>
    </mdx>
    <mdx n="0" f="v">
      <t c="3" si="227">
        <n x="225"/>
        <n x="438"/>
        <n x="219"/>
      </t>
    </mdx>
    <mdx n="0" f="v">
      <t c="3" si="227">
        <n x="225"/>
        <n x="350"/>
        <n x="219"/>
      </t>
    </mdx>
    <mdx n="0" f="v">
      <t c="3" si="227">
        <n x="225"/>
        <n x="439"/>
        <n x="219"/>
      </t>
    </mdx>
    <mdx n="0" f="v">
      <t c="3" si="227">
        <n x="225"/>
        <n x="440"/>
        <n x="219"/>
      </t>
    </mdx>
    <mdx n="0" f="v">
      <t c="3" si="227">
        <n x="225"/>
        <n x="441"/>
        <n x="219"/>
      </t>
    </mdx>
    <mdx n="0" f="v">
      <t c="3" si="227">
        <n x="225"/>
        <n x="447"/>
        <n x="219"/>
      </t>
    </mdx>
    <mdx n="0" f="v">
      <t c="3" si="227">
        <n x="225"/>
        <n x="459"/>
        <n x="219"/>
      </t>
    </mdx>
    <mdx n="0" f="v">
      <t c="3" si="227">
        <n x="225"/>
        <n x="464"/>
        <n x="219"/>
      </t>
    </mdx>
    <mdx n="0" f="v">
      <t c="3" si="227">
        <n x="225"/>
        <n x="465"/>
        <n x="219"/>
      </t>
    </mdx>
    <mdx n="0" f="v">
      <t c="3" si="227">
        <n x="225"/>
        <n x="474"/>
        <n x="219"/>
      </t>
    </mdx>
    <mdx n="0" f="v">
      <t c="3" si="227">
        <n x="225"/>
        <n x="448"/>
        <n x="219"/>
      </t>
    </mdx>
    <mdx n="0" f="v">
      <t c="3" si="227">
        <n x="225"/>
        <n x="449"/>
        <n x="219"/>
      </t>
    </mdx>
    <mdx n="0" f="v">
      <t c="3" si="227">
        <n x="225"/>
        <n x="450"/>
        <n x="219"/>
      </t>
    </mdx>
    <mdx n="0" f="v">
      <t c="3" si="227">
        <n x="225"/>
        <n x="451"/>
        <n x="219"/>
      </t>
    </mdx>
    <mdx n="0" f="v">
      <t c="3" si="227">
        <n x="225"/>
        <n x="457"/>
        <n x="219"/>
      </t>
    </mdx>
    <mdx n="0" f="v">
      <t c="3" si="227">
        <n x="225"/>
        <n x="458"/>
        <n x="219"/>
      </t>
    </mdx>
    <mdx n="0" f="v">
      <t c="3" si="227">
        <n x="225"/>
        <n x="473"/>
        <n x="219"/>
      </t>
    </mdx>
    <mdx n="0" f="v">
      <t c="3" si="227">
        <n x="225"/>
        <n x="475"/>
        <n x="219"/>
      </t>
    </mdx>
    <mdx n="0" f="v">
      <t c="3" si="227">
        <n x="225"/>
        <n x="476"/>
        <n x="219"/>
      </t>
    </mdx>
    <mdx n="0" f="v">
      <t c="3" si="227">
        <n x="225"/>
        <n x="471"/>
        <n x="219"/>
      </t>
    </mdx>
    <mdx n="0" f="v">
      <t c="3" si="227">
        <n x="225"/>
        <n x="477"/>
        <n x="219"/>
      </t>
    </mdx>
    <mdx n="0" f="v">
      <t c="3" si="227">
        <n x="225"/>
        <n x="472"/>
        <n x="219"/>
      </t>
    </mdx>
    <mdx n="0" f="v">
      <t c="3" si="227">
        <n x="225"/>
        <n x="460"/>
        <n x="219"/>
      </t>
    </mdx>
    <mdx n="0" f="v">
      <t c="3" si="227">
        <n x="225"/>
        <n x="468"/>
        <n x="219"/>
      </t>
    </mdx>
    <mdx n="0" f="v">
      <t c="3" si="227">
        <n x="225"/>
        <n x="469"/>
        <n x="219"/>
      </t>
    </mdx>
    <mdx n="0" f="v">
      <t c="3" si="227">
        <n x="225"/>
        <n x="470"/>
        <n x="219"/>
      </t>
    </mdx>
    <mdx n="0" f="v">
      <t c="3" si="227">
        <n x="225"/>
        <n x="480"/>
        <n x="219"/>
      </t>
    </mdx>
    <mdx n="0" f="v">
      <t c="3" si="227">
        <n x="225"/>
        <n x="481"/>
        <n x="219"/>
      </t>
    </mdx>
    <mdx n="0" f="v">
      <t c="3" si="227">
        <n x="225"/>
        <n x="483"/>
        <n x="219"/>
      </t>
    </mdx>
    <mdx n="0" f="v">
      <t c="3" si="227">
        <n x="225"/>
        <n x="478"/>
        <n x="219"/>
      </t>
    </mdx>
    <mdx n="0" f="v">
      <t c="3" si="227">
        <n x="225"/>
        <n x="479"/>
        <n x="219"/>
      </t>
    </mdx>
    <mdx n="0" f="v">
      <t c="3" si="227">
        <n x="225"/>
        <n x="490"/>
        <n x="219"/>
      </t>
    </mdx>
    <mdx n="0" f="v">
      <t c="3" si="227">
        <n x="225"/>
        <n x="491"/>
        <n x="219"/>
      </t>
    </mdx>
    <mdx n="0" f="v">
      <t c="3" si="227">
        <n x="225"/>
        <n x="487"/>
        <n x="219"/>
      </t>
    </mdx>
    <mdx n="0" f="v">
      <t c="3" si="227">
        <n x="225"/>
        <n x="488"/>
        <n x="219"/>
      </t>
    </mdx>
    <mdx n="0" f="v">
      <t c="3" si="227">
        <n x="225"/>
        <n x="489"/>
        <n x="219"/>
      </t>
    </mdx>
    <mdx n="0" f="v">
      <t c="3" si="227">
        <n x="225"/>
        <n x="482"/>
        <n x="219"/>
      </t>
    </mdx>
    <mdx n="0" f="v">
      <t c="3" si="227">
        <n x="225"/>
        <n x="492"/>
        <n x="219"/>
      </t>
    </mdx>
    <mdx n="0" f="v">
      <t c="3" si="227">
        <n x="225"/>
        <n x="484"/>
        <n x="219"/>
      </t>
    </mdx>
    <mdx n="0" f="v">
      <t c="3" si="227">
        <n x="225"/>
        <n x="485"/>
        <n x="219"/>
      </t>
    </mdx>
    <mdx n="0" f="v">
      <t c="3" si="227">
        <n x="225"/>
        <n x="486"/>
        <n x="219"/>
      </t>
    </mdx>
    <mdx n="0" f="v">
      <t c="3" si="227">
        <n x="225"/>
        <n x="500"/>
        <n x="219"/>
      </t>
    </mdx>
    <mdx n="0" f="v">
      <t c="3" si="227">
        <n x="225"/>
        <n x="495"/>
        <n x="219"/>
      </t>
    </mdx>
    <mdx n="0" f="v">
      <t c="3" si="227">
        <n x="225"/>
        <n x="496"/>
        <n x="219"/>
      </t>
    </mdx>
    <mdx n="0" f="v">
      <t c="3" si="227">
        <n x="225"/>
        <n x="493"/>
        <n x="219"/>
      </t>
    </mdx>
    <mdx n="0" f="v">
      <t c="3" si="227">
        <n x="225"/>
        <n x="494"/>
        <n x="219"/>
      </t>
    </mdx>
    <mdx n="0" f="v">
      <t c="3" si="227">
        <n x="225"/>
        <n x="501"/>
        <n x="219"/>
      </t>
    </mdx>
    <mdx n="0" f="v">
      <t c="3" si="227">
        <n x="225"/>
        <n x="502"/>
        <n x="219"/>
      </t>
    </mdx>
    <mdx n="0" f="v">
      <t c="3" si="227">
        <n x="225"/>
        <n x="503"/>
        <n x="219"/>
      </t>
    </mdx>
    <mdx n="0" f="v">
      <t c="3" si="227">
        <n x="225"/>
        <n x="497"/>
        <n x="219"/>
      </t>
    </mdx>
    <mdx n="0" f="v">
      <t c="3" si="227">
        <n x="225"/>
        <n x="498"/>
        <n x="219"/>
      </t>
    </mdx>
    <mdx n="0" f="v">
      <t c="3" si="227">
        <n x="225"/>
        <n x="499"/>
        <n x="219"/>
      </t>
    </mdx>
    <mdx n="0" f="v">
      <t c="3" si="227">
        <n x="225"/>
        <n x="508"/>
        <n x="219"/>
      </t>
    </mdx>
    <mdx n="0" f="v">
      <t c="3" si="227">
        <n x="225"/>
        <n x="509"/>
        <n x="219"/>
      </t>
    </mdx>
    <mdx n="0" f="v">
      <t c="3" si="227">
        <n x="225"/>
        <n x="507"/>
        <n x="219"/>
      </t>
    </mdx>
    <mdx n="0" f="v">
      <t c="3" si="227">
        <n x="225"/>
        <n x="504"/>
        <n x="219"/>
      </t>
    </mdx>
    <mdx n="0" f="v">
      <t c="3" si="227">
        <n x="225"/>
        <n x="505"/>
        <n x="219"/>
      </t>
    </mdx>
    <mdx n="0" f="v">
      <t c="3" si="227">
        <n x="225"/>
        <n x="506"/>
        <n x="219"/>
      </t>
    </mdx>
    <mdx n="0" f="v">
      <t c="3" si="227">
        <n x="225"/>
        <n x="513"/>
        <n x="219"/>
      </t>
    </mdx>
    <mdx n="0" f="v">
      <t c="3" si="227">
        <n x="225"/>
        <n x="514"/>
        <n x="219"/>
      </t>
    </mdx>
    <mdx n="0" f="v">
      <t c="3" si="227">
        <n x="225"/>
        <n x="515"/>
        <n x="219"/>
      </t>
    </mdx>
    <mdx n="0" f="v">
      <t c="3" si="227">
        <n x="225"/>
        <n x="516"/>
        <n x="219"/>
      </t>
    </mdx>
    <mdx n="0" f="v">
      <t c="3" si="227">
        <n x="225"/>
        <n x="510"/>
        <n x="219"/>
      </t>
    </mdx>
    <mdx n="0" f="v">
      <t c="3" si="227">
        <n x="225"/>
        <n x="511"/>
        <n x="219"/>
      </t>
    </mdx>
    <mdx n="0" f="v">
      <t c="3" si="227">
        <n x="225"/>
        <n x="512"/>
        <n x="219"/>
      </t>
    </mdx>
    <mdx n="0" f="v">
      <t c="3" si="227">
        <n x="225"/>
        <n x="525"/>
        <n x="219"/>
      </t>
    </mdx>
    <mdx n="0" f="v">
      <t c="3" si="227">
        <n x="225"/>
        <n x="519"/>
        <n x="219"/>
      </t>
    </mdx>
    <mdx n="0" f="v">
      <t c="3" si="227">
        <n x="225"/>
        <n x="520"/>
        <n x="219"/>
      </t>
    </mdx>
    <mdx n="0" f="v">
      <t c="3" si="227">
        <n x="225"/>
        <n x="521"/>
        <n x="219"/>
      </t>
    </mdx>
    <mdx n="0" f="v">
      <t c="3" si="227">
        <n x="225"/>
        <n x="517"/>
        <n x="219"/>
      </t>
    </mdx>
    <mdx n="0" f="v">
      <t c="3" si="227">
        <n x="225"/>
        <n x="518"/>
        <n x="219"/>
      </t>
    </mdx>
    <mdx n="0" f="v">
      <t c="3" si="227">
        <n x="225"/>
        <n x="522"/>
        <n x="219"/>
      </t>
    </mdx>
    <mdx n="0" f="v">
      <t c="3" si="227">
        <n x="225"/>
        <n x="526"/>
        <n x="219"/>
      </t>
    </mdx>
    <mdx n="0" f="v">
      <t c="3" si="227">
        <n x="225"/>
        <n x="529"/>
        <n x="219"/>
      </t>
    </mdx>
    <mdx n="0" f="v">
      <t c="3" si="227">
        <n x="225"/>
        <n x="523"/>
        <n x="219"/>
      </t>
    </mdx>
    <mdx n="0" f="v">
      <t c="3" si="227">
        <n x="225"/>
        <n x="528"/>
        <n x="219"/>
      </t>
    </mdx>
    <mdx n="0" f="v">
      <t c="3" si="227">
        <n x="225"/>
        <n x="531"/>
        <n x="219"/>
      </t>
    </mdx>
    <mdx n="0" f="v">
      <t c="3" si="227">
        <n x="225"/>
        <n x="524"/>
        <n x="219"/>
      </t>
    </mdx>
    <mdx n="0" f="v">
      <t c="3" si="227">
        <n x="225"/>
        <n x="527"/>
        <n x="219"/>
      </t>
    </mdx>
    <mdx n="0" f="v">
      <t c="3" si="227">
        <n x="225"/>
        <n x="532"/>
        <n x="219"/>
      </t>
    </mdx>
    <mdx n="0" f="v">
      <t c="3" si="227">
        <n x="225"/>
        <n x="530"/>
        <n x="219"/>
      </t>
    </mdx>
    <mdx n="0" f="v">
      <t c="3" si="227">
        <n x="225"/>
        <n x="533"/>
        <n x="219"/>
      </t>
    </mdx>
    <mdx n="0" f="v">
      <t c="3" si="227">
        <n x="225"/>
        <n x="537"/>
        <n x="219"/>
      </t>
    </mdx>
    <mdx n="0" f="v">
      <t c="3" si="227">
        <n x="225"/>
        <n x="536"/>
        <n x="219"/>
      </t>
    </mdx>
    <mdx n="0" f="v">
      <t c="3" si="227">
        <n x="225"/>
        <n x="534"/>
        <n x="219"/>
      </t>
    </mdx>
    <mdx n="0" f="v">
      <t c="3" si="227">
        <n x="225"/>
        <n x="535"/>
        <n x="219"/>
      </t>
    </mdx>
    <mdx n="0" f="v">
      <t c="3" si="227">
        <n x="225"/>
        <n x="539"/>
        <n x="219"/>
      </t>
    </mdx>
    <mdx n="0" f="v">
      <t c="3" si="227">
        <n x="225"/>
        <n x="540"/>
        <n x="219"/>
      </t>
    </mdx>
    <mdx n="0" f="v">
      <t c="3" si="227">
        <n x="225"/>
        <n x="538"/>
        <n x="219"/>
      </t>
    </mdx>
    <mdx n="0" f="v">
      <t c="3" si="227">
        <n x="225"/>
        <n x="543"/>
        <n x="219"/>
      </t>
    </mdx>
    <mdx n="0" f="v">
      <t c="3" si="227">
        <n x="225"/>
        <n x="541"/>
        <n x="219"/>
      </t>
    </mdx>
    <mdx n="0" f="v">
      <t c="3" si="227">
        <n x="225"/>
        <n x="545"/>
        <n x="219"/>
      </t>
    </mdx>
    <mdx n="0" f="v">
      <t c="3" si="227">
        <n x="225"/>
        <n x="542"/>
        <n x="219"/>
      </t>
    </mdx>
    <mdx n="0" f="v">
      <t c="3" si="227">
        <n x="225"/>
        <n x="546"/>
        <n x="219"/>
      </t>
    </mdx>
    <mdx n="0" f="v">
      <t c="3" si="227">
        <n x="225"/>
        <n x="544"/>
        <n x="219"/>
      </t>
    </mdx>
    <mdx n="0" f="v">
      <t c="3" si="227">
        <n x="225"/>
        <n x="269"/>
        <n x="53"/>
      </t>
    </mdx>
    <mdx n="0" f="v">
      <t c="3" si="227">
        <n x="225"/>
        <n x="268"/>
        <n x="53"/>
      </t>
    </mdx>
    <mdx n="0" f="v">
      <t c="3" si="227">
        <n x="225"/>
        <n x="358"/>
        <n x="53"/>
      </t>
    </mdx>
    <mdx n="0" f="v">
      <t c="3" si="227">
        <n x="225"/>
        <n x="359"/>
        <n x="53"/>
      </t>
    </mdx>
    <mdx n="0" f="v">
      <t c="3" si="227">
        <n x="225"/>
        <n x="267"/>
        <n x="53"/>
      </t>
    </mdx>
    <mdx n="0" f="v">
      <t c="3" si="227">
        <n x="225"/>
        <n x="266"/>
        <n x="53"/>
      </t>
    </mdx>
    <mdx n="0" f="v">
      <t c="3" si="227">
        <n x="225"/>
        <n x="261"/>
        <n x="53"/>
      </t>
    </mdx>
    <mdx n="0" f="v">
      <t c="3" si="227">
        <n x="225"/>
        <n x="260"/>
        <n x="53"/>
      </t>
    </mdx>
    <mdx n="0" f="v">
      <t c="3" si="227">
        <n x="225"/>
        <n x="257"/>
        <n x="53"/>
      </t>
    </mdx>
    <mdx n="0" f="v">
      <t c="3" si="227">
        <n x="225"/>
        <n x="379"/>
        <n x="53"/>
      </t>
    </mdx>
    <mdx n="0" f="v">
      <t c="3" si="227">
        <n x="225"/>
        <n x="363"/>
        <n x="53"/>
      </t>
    </mdx>
    <mdx n="0" f="v">
      <t c="3" si="227">
        <n x="225"/>
        <n x="364"/>
        <n x="53"/>
      </t>
    </mdx>
    <mdx n="0" f="v">
      <t c="3" si="227">
        <n x="225"/>
        <n x="548"/>
        <n x="53"/>
      </t>
    </mdx>
    <mdx n="0" f="v">
      <t c="3" si="227">
        <n x="225"/>
        <n x="367"/>
        <n x="53"/>
      </t>
    </mdx>
    <mdx n="0" f="v">
      <t c="3" si="227">
        <n x="225"/>
        <n x="368"/>
        <n x="53"/>
      </t>
    </mdx>
    <mdx n="0" f="v">
      <t c="3" si="227">
        <n x="225"/>
        <n x="307"/>
        <n x="53"/>
      </t>
    </mdx>
    <mdx n="0" f="v">
      <t c="3" si="227">
        <n x="225"/>
        <n x="370"/>
        <n x="53"/>
      </t>
    </mdx>
    <mdx n="0" f="v">
      <t c="3" si="227">
        <n x="225"/>
        <n x="371"/>
        <n x="53"/>
      </t>
    </mdx>
    <mdx n="0" f="v">
      <t c="3" si="227">
        <n x="225"/>
        <n x="405"/>
        <n x="53"/>
      </t>
    </mdx>
    <mdx n="0" f="v">
      <t c="3" si="227">
        <n x="225"/>
        <n x="394"/>
        <n x="53"/>
      </t>
    </mdx>
    <mdx n="0" f="v">
      <t c="3" si="227">
        <n x="225"/>
        <n x="395"/>
        <n x="53"/>
      </t>
    </mdx>
    <mdx n="0" f="v">
      <t c="3" si="227">
        <n x="225"/>
        <n x="392"/>
        <n x="53"/>
      </t>
    </mdx>
    <mdx n="0" f="v">
      <t c="3" si="227">
        <n x="225"/>
        <n x="385"/>
        <n x="53"/>
      </t>
    </mdx>
    <mdx n="0" f="v">
      <t c="3" si="227">
        <n x="225"/>
        <n x="387"/>
        <n x="53"/>
      </t>
    </mdx>
    <mdx n="0" f="v">
      <t c="3" si="227">
        <n x="225"/>
        <n x="388"/>
        <n x="53"/>
      </t>
    </mdx>
    <mdx n="0" f="v">
      <t c="3" si="227">
        <n x="225"/>
        <n x="408"/>
        <n x="53"/>
      </t>
    </mdx>
    <mdx n="0" f="v">
      <t c="3" si="227">
        <n x="225"/>
        <n x="410"/>
        <n x="53"/>
      </t>
    </mdx>
    <mdx n="0" f="v">
      <t c="3" si="227">
        <n x="225"/>
        <n x="391"/>
        <n x="53"/>
      </t>
    </mdx>
    <mdx n="0" f="v">
      <t c="3" si="227">
        <n x="225"/>
        <n x="400"/>
        <n x="53"/>
      </t>
    </mdx>
    <mdx n="0" f="v">
      <t c="3" si="227">
        <n x="225"/>
        <n x="401"/>
        <n x="53"/>
      </t>
    </mdx>
    <mdx n="0" f="v">
      <t c="3" si="227">
        <n x="225"/>
        <n x="418"/>
        <n x="53"/>
      </t>
    </mdx>
    <mdx n="0" f="v">
      <t c="3" si="227">
        <n x="225"/>
        <n x="297"/>
        <n x="53"/>
      </t>
    </mdx>
    <mdx n="0" f="v">
      <t c="3" si="227">
        <n x="225"/>
        <n x="415"/>
        <n x="53"/>
      </t>
    </mdx>
    <mdx n="0" f="v">
      <t c="3" si="227">
        <n x="225"/>
        <n x="427"/>
        <n x="53"/>
      </t>
    </mdx>
    <mdx n="0" f="v">
      <t c="3" si="227">
        <n x="225"/>
        <n x="328"/>
        <n x="53"/>
      </t>
    </mdx>
    <mdx n="0" f="v">
      <t c="3" si="227">
        <n x="225"/>
        <n x="431"/>
        <n x="53"/>
      </t>
    </mdx>
    <mdx n="0" f="v">
      <t c="3" si="227">
        <n x="225"/>
        <n x="453"/>
        <n x="53"/>
      </t>
    </mdx>
    <mdx n="0" f="v">
      <t c="3" si="227">
        <n x="225"/>
        <n x="443"/>
        <n x="53"/>
      </t>
    </mdx>
    <mdx n="0" f="v">
      <t c="3" si="227">
        <n x="225"/>
        <n x="445"/>
        <n x="53"/>
      </t>
    </mdx>
    <mdx n="0" f="v">
      <t c="3" si="227">
        <n x="225"/>
        <n x="452"/>
        <n x="53"/>
      </t>
    </mdx>
    <mdx n="0" f="v">
      <t c="3" si="227">
        <n x="225"/>
        <n x="435"/>
        <n x="53"/>
      </t>
    </mdx>
    <mdx n="0" f="v">
      <t c="3" si="227">
        <n x="225"/>
        <n x="293"/>
        <n x="53"/>
      </t>
    </mdx>
    <mdx n="0" f="v">
      <t c="3" si="227">
        <n x="225"/>
        <n x="441"/>
        <n x="53"/>
      </t>
    </mdx>
    <mdx n="0" f="v">
      <t c="3" si="227">
        <n x="225"/>
        <n x="464"/>
        <n x="53"/>
      </t>
    </mdx>
    <mdx n="0" f="v">
      <t c="3" si="227">
        <n x="225"/>
        <n x="463"/>
        <n x="53"/>
      </t>
    </mdx>
    <mdx n="0" f="v">
      <t c="3" si="227">
        <n x="225"/>
        <n x="466"/>
        <n x="53"/>
      </t>
    </mdx>
    <mdx n="0" f="v">
      <t c="3" si="227">
        <n x="225"/>
        <n x="450"/>
        <n x="53"/>
      </t>
    </mdx>
    <mdx n="0" f="v">
      <t c="3" si="227">
        <n x="225"/>
        <n x="451"/>
        <n x="53"/>
      </t>
    </mdx>
    <mdx n="0" f="v">
      <t c="3" si="227">
        <n x="225"/>
        <n x="457"/>
        <n x="53"/>
      </t>
    </mdx>
    <mdx n="0" f="v">
      <t c="3" si="227">
        <n x="225"/>
        <n x="474"/>
        <n x="53"/>
      </t>
    </mdx>
    <mdx n="0" f="v">
      <t c="3" si="227">
        <n x="225"/>
        <n x="476"/>
        <n x="53"/>
      </t>
    </mdx>
    <mdx n="0" f="v">
      <t c="3" si="227">
        <n x="225"/>
        <n x="468"/>
        <n x="53"/>
      </t>
    </mdx>
    <mdx n="0" f="v">
      <t c="3" si="227">
        <n x="225"/>
        <n x="470"/>
        <n x="53"/>
      </t>
    </mdx>
    <mdx n="0" f="v">
      <t c="3" si="227">
        <n x="225"/>
        <n x="477"/>
        <n x="53"/>
      </t>
    </mdx>
    <mdx n="0" f="v">
      <t c="3" si="227">
        <n x="225"/>
        <n x="480"/>
        <n x="53"/>
      </t>
    </mdx>
    <mdx n="0" f="v">
      <t c="3" si="227">
        <n x="225"/>
        <n x="488"/>
        <n x="53"/>
      </t>
    </mdx>
    <mdx n="0" f="v">
      <t c="3" si="227">
        <n x="225"/>
        <n x="489"/>
        <n x="53"/>
      </t>
    </mdx>
    <mdx n="0" f="v">
      <t c="3" si="227">
        <n x="225"/>
        <n x="482"/>
        <n x="53"/>
      </t>
    </mdx>
    <mdx n="0" f="v">
      <t c="3" si="227">
        <n x="225"/>
        <n x="496"/>
        <n x="53"/>
      </t>
    </mdx>
    <mdx n="0" f="v">
      <t c="3" si="227">
        <n x="225"/>
        <n x="500"/>
        <n x="53"/>
      </t>
    </mdx>
    <mdx n="0" f="v">
      <t c="3" si="227">
        <n x="225"/>
        <n x="501"/>
        <n x="53"/>
      </t>
    </mdx>
    <mdx n="0" f="v">
      <t c="3" si="227">
        <n x="225"/>
        <n x="503"/>
        <n x="53"/>
      </t>
    </mdx>
    <mdx n="0" f="v">
      <t c="3" si="227">
        <n x="225"/>
        <n x="507"/>
        <n x="53"/>
      </t>
    </mdx>
    <mdx n="0" f="v">
      <t c="3" si="227">
        <n x="225"/>
        <n x="515"/>
        <n x="53"/>
      </t>
    </mdx>
    <mdx n="0" f="v">
      <t c="3" si="227">
        <n x="225"/>
        <n x="516"/>
        <n x="53"/>
      </t>
    </mdx>
    <mdx n="0" f="v">
      <t c="3" si="227">
        <n x="225"/>
        <n x="519"/>
        <n x="53"/>
      </t>
    </mdx>
    <mdx n="0" f="v">
      <t c="3" si="227">
        <n x="225"/>
        <n x="518"/>
        <n x="53"/>
      </t>
    </mdx>
    <mdx n="0" f="v">
      <t c="3" si="227">
        <n x="225"/>
        <n x="522"/>
        <n x="53"/>
      </t>
    </mdx>
    <mdx n="0" f="v">
      <t c="3" si="227">
        <n x="225"/>
        <n x="523"/>
        <n x="53"/>
      </t>
    </mdx>
    <mdx n="0" f="v">
      <t c="3" si="227">
        <n x="225"/>
        <n x="528"/>
        <n x="53"/>
      </t>
    </mdx>
    <mdx n="0" f="v">
      <t c="3" si="227">
        <n x="225"/>
        <n x="527"/>
        <n x="53"/>
      </t>
    </mdx>
    <mdx n="0" f="v">
      <t c="3" si="227">
        <n x="225"/>
        <n x="532"/>
        <n x="53"/>
      </t>
    </mdx>
    <mdx n="0" f="v">
      <t c="3" si="227">
        <n x="225"/>
        <n x="535"/>
        <n x="53"/>
      </t>
    </mdx>
    <mdx n="0" f="v">
      <t c="3" si="227">
        <n x="225"/>
        <n x="542"/>
        <n x="53"/>
      </t>
    </mdx>
    <mdx n="0" f="v">
      <t c="3" si="227">
        <n x="225"/>
        <n x="541"/>
        <n x="53"/>
      </t>
    </mdx>
    <mdx n="0" f="v">
      <t c="3" si="227">
        <n x="225"/>
        <n x="546"/>
        <n x="53"/>
      </t>
    </mdx>
    <mdx n="0" f="v">
      <t c="3" si="227">
        <n x="225"/>
        <n x="272"/>
        <n x="226" s="1"/>
      </t>
    </mdx>
    <mdx n="0" f="v">
      <t c="3" si="227">
        <n x="225"/>
        <n x="273"/>
        <n x="226" s="1"/>
      </t>
    </mdx>
    <mdx n="0" f="v">
      <t c="3" si="227">
        <n x="225"/>
        <n x="271"/>
        <n x="226" s="1"/>
      </t>
    </mdx>
    <mdx n="0" f="v">
      <t c="3" si="227">
        <n x="225"/>
        <n x="270"/>
        <n x="226" s="1"/>
      </t>
    </mdx>
    <mdx n="0" f="v">
      <t c="3" si="227">
        <n x="225"/>
        <n x="269"/>
        <n x="226" s="1"/>
      </t>
    </mdx>
    <mdx n="0" f="v">
      <t c="3" si="227">
        <n x="225"/>
        <n x="268"/>
        <n x="226" s="1"/>
      </t>
    </mdx>
    <mdx n="0" f="v">
      <t c="3" si="227">
        <n x="225"/>
        <n x="355"/>
        <n x="226" s="1"/>
      </t>
    </mdx>
    <mdx n="0" f="v">
      <t c="3" si="227">
        <n x="225"/>
        <n x="356"/>
        <n x="226" s="1"/>
      </t>
    </mdx>
    <mdx n="0" f="v">
      <t c="3" si="227">
        <n x="225"/>
        <n x="357"/>
        <n x="226" s="1"/>
      </t>
    </mdx>
    <mdx n="0" f="v">
      <t c="3" si="227">
        <n x="225"/>
        <n x="358"/>
        <n x="226" s="1"/>
      </t>
    </mdx>
    <mdx n="0" f="v">
      <t c="3" si="227">
        <n x="225"/>
        <n x="359"/>
        <n x="226" s="1"/>
      </t>
    </mdx>
    <mdx n="0" f="v">
      <t c="3" si="227">
        <n x="225"/>
        <n x="360"/>
        <n x="226" s="1"/>
      </t>
    </mdx>
    <mdx n="0" f="v">
      <t c="3" si="227">
        <n x="225"/>
        <n x="361"/>
        <n x="226" s="1"/>
      </t>
    </mdx>
    <mdx n="0" f="v">
      <t c="3" si="227">
        <n x="225"/>
        <n x="267"/>
        <n x="226" s="1"/>
      </t>
    </mdx>
    <mdx n="0" f="v">
      <t c="3" si="227">
        <n x="225"/>
        <n x="266"/>
        <n x="226" s="1"/>
      </t>
    </mdx>
    <mdx n="0" f="v">
      <t c="3" si="227">
        <n x="225"/>
        <n x="265"/>
        <n x="226" s="1"/>
      </t>
    </mdx>
    <mdx n="0" f="v">
      <t c="3" si="227">
        <n x="225"/>
        <n x="264"/>
        <n x="226" s="1"/>
      </t>
    </mdx>
    <mdx n="0" f="v">
      <t c="3" si="227">
        <n x="225"/>
        <n x="263"/>
        <n x="226" s="1"/>
      </t>
    </mdx>
    <mdx n="0" f="v">
      <t c="3" si="227">
        <n x="225"/>
        <n x="262"/>
        <n x="226" s="1"/>
      </t>
    </mdx>
    <mdx n="0" f="v">
      <t c="3" si="227">
        <n x="225"/>
        <n x="261"/>
        <n x="226" s="1"/>
      </t>
    </mdx>
    <mdx n="0" f="v">
      <t c="3" si="227">
        <n x="225"/>
        <n x="260"/>
        <n x="226" s="1"/>
      </t>
    </mdx>
    <mdx n="0" f="v">
      <t c="3" si="227">
        <n x="225"/>
        <n x="259"/>
        <n x="226" s="1"/>
      </t>
    </mdx>
    <mdx n="0" f="v">
      <t c="3" si="227">
        <n x="225"/>
        <n x="258"/>
        <n x="226" s="1"/>
      </t>
    </mdx>
    <mdx n="0" f="v">
      <t c="3" si="227">
        <n x="225"/>
        <n x="257"/>
        <n x="226" s="1"/>
      </t>
    </mdx>
    <mdx n="0" f="v">
      <t c="3" si="227">
        <n x="225"/>
        <n x="256"/>
        <n x="226" s="1"/>
      </t>
    </mdx>
    <mdx n="0" f="v">
      <t c="3" si="227">
        <n x="225"/>
        <n x="255"/>
        <n x="226" s="1"/>
      </t>
    </mdx>
    <mdx n="0" f="v">
      <t c="3" si="227">
        <n x="225"/>
        <n x="373"/>
        <n x="226" s="1"/>
      </t>
    </mdx>
    <mdx n="0" f="v">
      <t c="3" si="227">
        <n x="225"/>
        <n x="374"/>
        <n x="226" s="1"/>
      </t>
    </mdx>
    <mdx n="0" f="v">
      <t c="3" si="227">
        <n x="225"/>
        <n x="375"/>
        <n x="226" s="1"/>
      </t>
    </mdx>
    <mdx n="0" f="v">
      <t c="3" si="227">
        <n x="225"/>
        <n x="376"/>
        <n x="226" s="1"/>
      </t>
    </mdx>
    <mdx n="0" f="v">
      <t c="3" si="227">
        <n x="225"/>
        <n x="377"/>
        <n x="226" s="1"/>
      </t>
    </mdx>
    <mdx n="0" f="v">
      <t c="3" si="227">
        <n x="225"/>
        <n x="378"/>
        <n x="226" s="1"/>
      </t>
    </mdx>
    <mdx n="0" f="v">
      <t c="3" si="227">
        <n x="225"/>
        <n x="379"/>
        <n x="226" s="1"/>
      </t>
    </mdx>
    <mdx n="0" f="v">
      <t c="3" si="227">
        <n x="225"/>
        <n x="380"/>
        <n x="226" s="1"/>
      </t>
    </mdx>
    <mdx n="0" f="v">
      <t c="3" si="227">
        <n x="225"/>
        <n x="381"/>
        <n x="226" s="1"/>
      </t>
    </mdx>
    <mdx n="0" f="v">
      <t c="3" si="227">
        <n x="225"/>
        <n x="382"/>
        <n x="226" s="1"/>
      </t>
    </mdx>
    <mdx n="0" f="v">
      <t c="3" si="227">
        <n x="225"/>
        <n x="383"/>
        <n x="226" s="1"/>
      </t>
    </mdx>
    <mdx n="0" f="v">
      <t c="3" si="227">
        <n x="225"/>
        <n x="254"/>
        <n x="226" s="1"/>
      </t>
    </mdx>
    <mdx n="0" f="v">
      <t c="3" si="227">
        <n x="225"/>
        <n x="283"/>
        <n x="226" s="1"/>
      </t>
    </mdx>
    <mdx n="0" f="v">
      <t c="3" si="227">
        <n x="225"/>
        <n x="547"/>
        <n x="226" s="1"/>
      </t>
    </mdx>
    <mdx n="0" f="v">
      <t c="3" si="227">
        <n x="225"/>
        <n x="362"/>
        <n x="226" s="1"/>
      </t>
    </mdx>
    <mdx n="0" f="v">
      <t c="3" si="227">
        <n x="225"/>
        <n x="363"/>
        <n x="226" s="1"/>
      </t>
    </mdx>
    <mdx n="0" f="v">
      <t c="3" si="227">
        <n x="225"/>
        <n x="364"/>
        <n x="226" s="1"/>
      </t>
    </mdx>
    <mdx n="0" f="v">
      <t c="3" si="227">
        <n x="225"/>
        <n x="548"/>
        <n x="226" s="1"/>
      </t>
    </mdx>
    <mdx n="0" f="v">
      <t c="3" si="227">
        <n x="225"/>
        <n x="365"/>
        <n x="226" s="1"/>
      </t>
    </mdx>
    <mdx n="0" f="v">
      <t c="3" si="227">
        <n x="225"/>
        <n x="366"/>
        <n x="226" s="1"/>
      </t>
    </mdx>
    <mdx n="0" f="v">
      <t c="3" si="227">
        <n x="225"/>
        <n x="367"/>
        <n x="226" s="1"/>
      </t>
    </mdx>
    <mdx n="0" f="v">
      <t c="3" si="227">
        <n x="225"/>
        <n x="368"/>
        <n x="226" s="1"/>
      </t>
    </mdx>
    <mdx n="0" f="v">
      <t c="3" si="227">
        <n x="225"/>
        <n x="369"/>
        <n x="226" s="1"/>
      </t>
    </mdx>
    <mdx n="0" f="v">
      <t c="3" si="227">
        <n x="225"/>
        <n x="307"/>
        <n x="226" s="1"/>
      </t>
    </mdx>
    <mdx n="0" f="v">
      <t c="3" si="227">
        <n x="225"/>
        <n x="370"/>
        <n x="226" s="1"/>
      </t>
    </mdx>
    <mdx n="0" f="v">
      <t c="3" si="227">
        <n x="225"/>
        <n x="371"/>
        <n x="226" s="1"/>
      </t>
    </mdx>
    <mdx n="0" f="v">
      <t c="3" si="227">
        <n x="225"/>
        <n x="372"/>
        <n x="226" s="1"/>
      </t>
    </mdx>
    <mdx n="0" f="v">
      <t c="3" si="227">
        <n x="225"/>
        <n x="404"/>
        <n x="226" s="1"/>
      </t>
    </mdx>
    <mdx n="0" f="v">
      <t c="3" si="227">
        <n x="225"/>
        <n x="393"/>
        <n x="226" s="1"/>
      </t>
    </mdx>
    <mdx n="0" f="v">
      <t c="3" si="227">
        <n x="225"/>
        <n x="394"/>
        <n x="226" s="1"/>
      </t>
    </mdx>
    <mdx n="0" f="v">
      <t c="3" si="227">
        <n x="225"/>
        <n x="395"/>
        <n x="226" s="1"/>
      </t>
    </mdx>
    <mdx n="0" f="v">
      <t c="3" si="227">
        <n x="225"/>
        <n x="278"/>
        <n x="226" s="1"/>
      </t>
    </mdx>
    <mdx n="0" f="v">
      <t c="3" si="227">
        <n x="225"/>
        <n x="396"/>
        <n x="226" s="1"/>
      </t>
    </mdx>
    <mdx n="0" f="v">
      <t c="3" si="227">
        <n x="225"/>
        <n x="397"/>
        <n x="226" s="1"/>
      </t>
    </mdx>
    <mdx n="0" f="v">
      <t c="3" si="227">
        <n x="225"/>
        <n x="398"/>
        <n x="226" s="1"/>
      </t>
    </mdx>
    <mdx n="0" f="v">
      <t c="3" si="227">
        <n x="225"/>
        <n x="392"/>
        <n x="226" s="1"/>
      </t>
    </mdx>
    <mdx n="0" f="v">
      <t c="3" si="227">
        <n x="225"/>
        <n x="384"/>
        <n x="226" s="1"/>
      </t>
    </mdx>
    <mdx n="0" f="v">
      <t c="3" si="227">
        <n x="225"/>
        <n x="385"/>
        <n x="226" s="1"/>
      </t>
    </mdx>
    <mdx n="0" f="v">
      <t c="3" si="227">
        <n x="225"/>
        <n x="386"/>
        <n x="226" s="1"/>
      </t>
    </mdx>
    <mdx n="0" f="v">
      <t c="3" si="227">
        <n x="225"/>
        <n x="387"/>
        <n x="226" s="1"/>
      </t>
    </mdx>
    <mdx n="0" f="v">
      <t c="3" si="227">
        <n x="225"/>
        <n x="388"/>
        <n x="226" s="1"/>
      </t>
    </mdx>
    <mdx n="0" f="v">
      <t c="3" si="227">
        <n x="225"/>
        <n x="389"/>
        <n x="226" s="1"/>
      </t>
    </mdx>
    <mdx n="0" f="v">
      <t c="3" si="227">
        <n x="225"/>
        <n x="390"/>
        <n x="226" s="1"/>
      </t>
    </mdx>
    <mdx n="0" f="v">
      <t c="3" si="227">
        <n x="225"/>
        <n x="405"/>
        <n x="226" s="1"/>
      </t>
    </mdx>
    <mdx n="0" f="v">
      <t c="3" si="227">
        <n x="225"/>
        <n x="406"/>
        <n x="226" s="1"/>
      </t>
    </mdx>
    <mdx n="0" f="v">
      <t c="3" si="227">
        <n x="225"/>
        <n x="407"/>
        <n x="226" s="1"/>
      </t>
    </mdx>
    <mdx n="0" f="v">
      <t c="3" si="227">
        <n x="225"/>
        <n x="408"/>
        <n x="226" s="1"/>
      </t>
    </mdx>
    <mdx n="0" f="v">
      <t c="3" si="227">
        <n x="225"/>
        <n x="409"/>
        <n x="226" s="1"/>
      </t>
    </mdx>
    <mdx n="0" f="v">
      <t c="3" si="227">
        <n x="225"/>
        <n x="410"/>
        <n x="226" s="1"/>
      </t>
    </mdx>
    <mdx n="0" f="v">
      <t c="3" si="227">
        <n x="225"/>
        <n x="418"/>
        <n x="226" s="1"/>
      </t>
    </mdx>
    <mdx n="0" f="v">
      <t c="3" si="227">
        <n x="225"/>
        <n x="391"/>
        <n x="226" s="1"/>
      </t>
    </mdx>
    <mdx n="0" f="v">
      <t c="3" si="227">
        <n x="225"/>
        <n x="399"/>
        <n x="226" s="1"/>
      </t>
    </mdx>
    <mdx n="0" f="v">
      <t c="3" si="227">
        <n x="225"/>
        <n x="400"/>
        <n x="226" s="1"/>
      </t>
    </mdx>
    <mdx n="0" f="v">
      <t c="3" si="227">
        <n x="225"/>
        <n x="401"/>
        <n x="226" s="1"/>
      </t>
    </mdx>
    <mdx n="0" f="v">
      <t c="3" si="227">
        <n x="225"/>
        <n x="402"/>
        <n x="226" s="1"/>
      </t>
    </mdx>
    <mdx n="0" f="v">
      <t c="3" si="227">
        <n x="225"/>
        <n x="277"/>
        <n x="226" s="1"/>
      </t>
    </mdx>
    <mdx n="0" f="v">
      <t c="3" si="227">
        <n x="225"/>
        <n x="417"/>
        <n x="226" s="1"/>
      </t>
    </mdx>
    <mdx n="0" f="v">
      <t c="3" si="227">
        <n x="225"/>
        <n x="419"/>
        <n x="226" s="1"/>
      </t>
    </mdx>
    <mdx n="0" f="v">
      <t c="3" si="227">
        <n x="225"/>
        <n x="420"/>
        <n x="226" s="1"/>
      </t>
    </mdx>
    <mdx n="0" f="v">
      <t c="3" si="227">
        <n x="225"/>
        <n x="301"/>
        <n x="226" s="1"/>
      </t>
    </mdx>
    <mdx n="0" f="v">
      <t c="3" si="227">
        <n x="225"/>
        <n x="299"/>
        <n x="226" s="1"/>
      </t>
    </mdx>
    <mdx n="0" f="v">
      <t c="3" si="227">
        <n x="225"/>
        <n x="297"/>
        <n x="226" s="1"/>
      </t>
    </mdx>
    <mdx n="0" f="v">
      <t c="3" si="227">
        <n x="225"/>
        <n x="421"/>
        <n x="226" s="1"/>
      </t>
    </mdx>
    <mdx n="0" f="v">
      <t c="3" si="227">
        <n x="225"/>
        <n x="329"/>
        <n x="226" s="1"/>
      </t>
    </mdx>
    <mdx n="0" f="v">
      <t c="3" si="227">
        <n x="225"/>
        <n x="411"/>
        <n x="226" s="1"/>
      </t>
    </mdx>
    <mdx n="0" f="v">
      <t c="3" si="227">
        <n x="225"/>
        <n x="403"/>
        <n x="226" s="1"/>
      </t>
    </mdx>
    <mdx n="0" f="v">
      <t c="3" si="227">
        <n x="225"/>
        <n x="412"/>
        <n x="226" s="1"/>
      </t>
    </mdx>
    <mdx n="0" f="v">
      <t c="3" si="227">
        <n x="225"/>
        <n x="413"/>
        <n x="226" s="1"/>
      </t>
    </mdx>
    <mdx n="0" f="v">
      <t c="3" si="227">
        <n x="225"/>
        <n x="414"/>
        <n x="226" s="1"/>
      </t>
    </mdx>
    <mdx n="0" f="v">
      <t c="3" si="227">
        <n x="225"/>
        <n x="415"/>
        <n x="226" s="1"/>
      </t>
    </mdx>
    <mdx n="0" f="v">
      <t c="3" si="227">
        <n x="225"/>
        <n x="416"/>
        <n x="226" s="1"/>
      </t>
    </mdx>
    <mdx n="0" f="v">
      <t c="3" si="227">
        <n x="225"/>
        <n x="427"/>
        <n x="226" s="1"/>
      </t>
    </mdx>
    <mdx n="0" f="v">
      <t c="3" si="227">
        <n x="225"/>
        <n x="428"/>
        <n x="226" s="1"/>
      </t>
    </mdx>
    <mdx n="0" f="v">
      <t c="3" si="227">
        <n x="225"/>
        <n x="328"/>
        <n x="226" s="1"/>
      </t>
    </mdx>
    <mdx n="0" f="v">
      <t c="3" si="227">
        <n x="225"/>
        <n x="429"/>
        <n x="226" s="1"/>
      </t>
    </mdx>
    <mdx n="0" f="v">
      <t c="3" si="227">
        <n x="225"/>
        <n x="430"/>
        <n x="226" s="1"/>
      </t>
    </mdx>
    <mdx n="0" f="v">
      <t c="3" si="227">
        <n x="225"/>
        <n x="431"/>
        <n x="226" s="1"/>
      </t>
    </mdx>
    <mdx n="0" f="v">
      <t c="3" si="227">
        <n x="225"/>
        <n x="432"/>
        <n x="226" s="1"/>
      </t>
    </mdx>
    <mdx n="0" f="v">
      <t c="3" si="227">
        <n x="225"/>
        <n x="326"/>
        <n x="226" s="1"/>
      </t>
    </mdx>
    <mdx n="0" f="v">
      <t c="3" si="227">
        <n x="225"/>
        <n x="422"/>
        <n x="226" s="1"/>
      </t>
    </mdx>
    <mdx n="0" f="v">
      <t c="3" si="227">
        <n x="225"/>
        <n x="423"/>
        <n x="226" s="1"/>
      </t>
    </mdx>
    <mdx n="0" f="v">
      <t c="3" si="227">
        <n x="225"/>
        <n x="424"/>
        <n x="226" s="1"/>
      </t>
    </mdx>
    <mdx n="0" f="v">
      <t c="3" si="227">
        <n x="225"/>
        <n x="425"/>
        <n x="226" s="1"/>
      </t>
    </mdx>
    <mdx n="0" f="v">
      <t c="3" si="227">
        <n x="225"/>
        <n x="348"/>
        <n x="226" s="1"/>
      </t>
    </mdx>
    <mdx n="0" f="v">
      <t c="3" si="227">
        <n x="225"/>
        <n x="327"/>
        <n x="226" s="1"/>
      </t>
    </mdx>
    <mdx n="0" f="v">
      <t c="3" si="227">
        <n x="225"/>
        <n x="426"/>
        <n x="226" s="1"/>
      </t>
    </mdx>
    <mdx n="0" f="v">
      <t c="3" si="227">
        <n x="225"/>
        <n x="433"/>
        <n x="226" s="1"/>
      </t>
    </mdx>
    <mdx n="0" f="v">
      <t c="3" si="227">
        <n x="225"/>
        <n x="346"/>
        <n x="226" s="1"/>
      </t>
    </mdx>
    <mdx n="0" f="v">
      <t c="3" si="227">
        <n x="225"/>
        <n x="442"/>
        <n x="226" s="1"/>
      </t>
    </mdx>
    <mdx n="0" f="v">
      <t c="3" si="227">
        <n x="225"/>
        <n x="443"/>
        <n x="226" s="1"/>
      </t>
    </mdx>
    <mdx n="0" f="v">
      <t c="3" si="227">
        <n x="225"/>
        <n x="444"/>
        <n x="226" s="1"/>
      </t>
    </mdx>
    <mdx n="0" f="v">
      <t c="3" si="227">
        <n x="225"/>
        <n x="445"/>
        <n x="226" s="1"/>
      </t>
    </mdx>
    <mdx n="0" f="v">
      <t c="3" si="227">
        <n x="225"/>
        <n x="446"/>
        <n x="226" s="1"/>
      </t>
    </mdx>
    <mdx n="0" f="v">
      <t c="3" si="227">
        <n x="225"/>
        <n x="434"/>
        <n x="226" s="1"/>
      </t>
    </mdx>
    <mdx n="0" f="v">
      <t c="3" si="227">
        <n x="225"/>
        <n x="435"/>
        <n x="226" s="1"/>
      </t>
    </mdx>
    <mdx n="0" f="v">
      <t c="3" si="227">
        <n x="225"/>
        <n x="436"/>
        <n x="226" s="1"/>
      </t>
    </mdx>
    <mdx n="0" f="v">
      <t c="3" si="227">
        <n x="225"/>
        <n x="437"/>
        <n x="226" s="1"/>
      </t>
    </mdx>
    <mdx n="0" f="v">
      <t c="3" si="227">
        <n x="225"/>
        <n x="294"/>
        <n x="226" s="1"/>
      </t>
    </mdx>
    <mdx n="0" f="v">
      <t c="3" si="227">
        <n x="225"/>
        <n x="293"/>
        <n x="226" s="1"/>
      </t>
    </mdx>
    <mdx n="0" f="v">
      <t c="3" si="227">
        <n x="225"/>
        <n x="452"/>
        <n x="226" s="1"/>
      </t>
    </mdx>
    <mdx n="0" f="v">
      <t c="3" si="227">
        <n x="225"/>
        <n x="455"/>
        <n x="226" s="1"/>
      </t>
    </mdx>
    <mdx n="0" f="v">
      <t c="3" si="227">
        <n x="225"/>
        <n x="276"/>
        <n x="226" s="1"/>
      </t>
    </mdx>
    <mdx n="0" f="v">
      <t c="3" si="227">
        <n x="225"/>
        <n x="453"/>
        <n x="226" s="1"/>
      </t>
    </mdx>
    <mdx n="0" f="v">
      <t c="3" si="227">
        <n x="225"/>
        <n x="454"/>
        <n x="226" s="1"/>
      </t>
    </mdx>
    <mdx n="0" f="v">
      <t c="3" si="227">
        <n x="225"/>
        <n x="456"/>
        <n x="226" s="1"/>
      </t>
    </mdx>
    <mdx n="0" f="v">
      <t c="3" si="227">
        <n x="225"/>
        <n x="459"/>
        <n x="226" s="1"/>
      </t>
    </mdx>
    <mdx n="0" f="v">
      <t c="3" si="227">
        <n x="225"/>
        <n x="461"/>
        <n x="226" s="1"/>
      </t>
    </mdx>
    <mdx n="0" f="v">
      <t c="3" si="227">
        <n x="225"/>
        <n x="438"/>
        <n x="226" s="1"/>
      </t>
    </mdx>
    <mdx n="0" f="v">
      <t c="3" si="227">
        <n x="225"/>
        <n x="350"/>
        <n x="226" s="1"/>
      </t>
    </mdx>
    <mdx n="0" f="v">
      <t c="3" si="227">
        <n x="225"/>
        <n x="439"/>
        <n x="226" s="1"/>
      </t>
    </mdx>
    <mdx n="0" f="v">
      <t c="3" si="227">
        <n x="225"/>
        <n x="440"/>
        <n x="226" s="1"/>
      </t>
    </mdx>
    <mdx n="0" f="v">
      <t c="3" si="227">
        <n x="225"/>
        <n x="441"/>
        <n x="226" s="1"/>
      </t>
    </mdx>
    <mdx n="0" f="v">
      <t c="3" si="227">
        <n x="225"/>
        <n x="447"/>
        <n x="226" s="1"/>
      </t>
    </mdx>
    <mdx n="0" f="v">
      <t c="3" si="227">
        <n x="225"/>
        <n x="464"/>
        <n x="226" s="1"/>
      </t>
    </mdx>
    <mdx n="0" f="v">
      <t c="3" si="227">
        <n x="225"/>
        <n x="462"/>
        <n x="226" s="1"/>
      </t>
    </mdx>
    <mdx n="0" f="v">
      <t c="3" si="227">
        <n x="225"/>
        <n x="463"/>
        <n x="226" s="1"/>
      </t>
    </mdx>
    <mdx n="0" f="v">
      <t c="3" si="227">
        <n x="225"/>
        <n x="465"/>
        <n x="226" s="1"/>
      </t>
    </mdx>
    <mdx n="0" f="v">
      <t c="3" si="227">
        <n x="225"/>
        <n x="466"/>
        <n x="226" s="1"/>
      </t>
    </mdx>
    <mdx n="0" f="v">
      <t c="3" si="227">
        <n x="225"/>
        <n x="467"/>
        <n x="226" s="1"/>
      </t>
    </mdx>
    <mdx n="0" f="v">
      <t c="3" si="227">
        <n x="225"/>
        <n x="448"/>
        <n x="226" s="1"/>
      </t>
    </mdx>
    <mdx n="0" f="v">
      <t c="3" si="227">
        <n x="225"/>
        <n x="449"/>
        <n x="226" s="1"/>
      </t>
    </mdx>
    <mdx n="0" f="v">
      <t c="3" si="227">
        <n x="225"/>
        <n x="450"/>
        <n x="226" s="1"/>
      </t>
    </mdx>
    <mdx n="0" f="v">
      <t c="3" si="227">
        <n x="225"/>
        <n x="451"/>
        <n x="226" s="1"/>
      </t>
    </mdx>
    <mdx n="0" f="v">
      <t c="3" si="227">
        <n x="225"/>
        <n x="457"/>
        <n x="226" s="1"/>
      </t>
    </mdx>
    <mdx n="0" f="v">
      <t c="3" si="227">
        <n x="225"/>
        <n x="458"/>
        <n x="226" s="1"/>
      </t>
    </mdx>
    <mdx n="0" f="v">
      <t c="3" si="227">
        <n x="225"/>
        <n x="473"/>
        <n x="226" s="1"/>
      </t>
    </mdx>
    <mdx n="0" f="v">
      <t c="3" si="227">
        <n x="225"/>
        <n x="474"/>
        <n x="226" s="1"/>
      </t>
    </mdx>
    <mdx n="0" f="v">
      <t c="3" si="227">
        <n x="225"/>
        <n x="475"/>
        <n x="226" s="1"/>
      </t>
    </mdx>
    <mdx n="0" f="v">
      <t c="3" si="227">
        <n x="225"/>
        <n x="476"/>
        <n x="226" s="1"/>
      </t>
    </mdx>
    <mdx n="0" f="v">
      <t c="3" si="227">
        <n x="225"/>
        <n x="471"/>
        <n x="226" s="1"/>
      </t>
    </mdx>
    <mdx n="0" f="v">
      <t c="3" si="227">
        <n x="225"/>
        <n x="460"/>
        <n x="226" s="1"/>
      </t>
    </mdx>
    <mdx n="0" f="v">
      <t c="3" si="227">
        <n x="225"/>
        <n x="468"/>
        <n x="226" s="1"/>
      </t>
    </mdx>
    <mdx n="0" f="v">
      <t c="3" si="227">
        <n x="225"/>
        <n x="469"/>
        <n x="226" s="1"/>
      </t>
    </mdx>
    <mdx n="0" f="v">
      <t c="3" si="227">
        <n x="225"/>
        <n x="470"/>
        <n x="226" s="1"/>
      </t>
    </mdx>
    <mdx n="0" f="v">
      <t c="3" si="227">
        <n x="225"/>
        <n x="472"/>
        <n x="226" s="1"/>
      </t>
    </mdx>
    <mdx n="0" f="v">
      <t c="3" si="227">
        <n x="225"/>
        <n x="477"/>
        <n x="226" s="1"/>
      </t>
    </mdx>
    <mdx n="0" f="v">
      <t c="3" si="227">
        <n x="225"/>
        <n x="480"/>
        <n x="226" s="1"/>
      </t>
    </mdx>
    <mdx n="0" f="v">
      <t c="3" si="227">
        <n x="225"/>
        <n x="481"/>
        <n x="226" s="1"/>
      </t>
    </mdx>
    <mdx n="0" f="v">
      <t c="3" si="227">
        <n x="225"/>
        <n x="483"/>
        <n x="226" s="1"/>
      </t>
    </mdx>
    <mdx n="0" f="v">
      <t c="3" si="227">
        <n x="225"/>
        <n x="478"/>
        <n x="226" s="1"/>
      </t>
    </mdx>
    <mdx n="0" f="v">
      <t c="3" si="227">
        <n x="225"/>
        <n x="479"/>
        <n x="226" s="1"/>
      </t>
    </mdx>
    <mdx n="0" f="v">
      <t c="3" si="227">
        <n x="225"/>
        <n x="492"/>
        <n x="226" s="1"/>
      </t>
    </mdx>
    <mdx n="0" f="v">
      <t c="3" si="227">
        <n x="225"/>
        <n x="487"/>
        <n x="226" s="1"/>
      </t>
    </mdx>
    <mdx n="0" f="v">
      <t c="3" si="227">
        <n x="225"/>
        <n x="488"/>
        <n x="226" s="1"/>
      </t>
    </mdx>
    <mdx n="0" f="v">
      <t c="3" si="227">
        <n x="225"/>
        <n x="489"/>
        <n x="226" s="1"/>
      </t>
    </mdx>
    <mdx n="0" f="v">
      <t c="3" si="227">
        <n x="225"/>
        <n x="482"/>
        <n x="226" s="1"/>
      </t>
    </mdx>
    <mdx n="0" f="v">
      <t c="3" si="227">
        <n x="225"/>
        <n x="491"/>
        <n x="226" s="1"/>
      </t>
    </mdx>
    <mdx n="0" f="v">
      <t c="3" si="227">
        <n x="225"/>
        <n x="490"/>
        <n x="226" s="1"/>
      </t>
    </mdx>
    <mdx n="0" f="v">
      <t c="3" si="227">
        <n x="225"/>
        <n x="484"/>
        <n x="226" s="1"/>
      </t>
    </mdx>
    <mdx n="0" f="v">
      <t c="3" si="227">
        <n x="225"/>
        <n x="485"/>
        <n x="226" s="1"/>
      </t>
    </mdx>
    <mdx n="0" f="v">
      <t c="3" si="227">
        <n x="225"/>
        <n x="486"/>
        <n x="226" s="1"/>
      </t>
    </mdx>
    <mdx n="0" f="v">
      <t c="3" si="227">
        <n x="225"/>
        <n x="495"/>
        <n x="226" s="1"/>
      </t>
    </mdx>
    <mdx n="0" f="v">
      <t c="3" si="227">
        <n x="225"/>
        <n x="496"/>
        <n x="226" s="1"/>
      </t>
    </mdx>
    <mdx n="0" f="v">
      <t c="3" si="227">
        <n x="225"/>
        <n x="494"/>
        <n x="226" s="1"/>
      </t>
    </mdx>
    <mdx n="0" f="v">
      <t c="3" si="227">
        <n x="225"/>
        <n x="493"/>
        <n x="226" s="1"/>
      </t>
    </mdx>
    <mdx n="0" f="v">
      <t c="3" si="227">
        <n x="225"/>
        <n x="500"/>
        <n x="226" s="1"/>
      </t>
    </mdx>
    <mdx n="0" f="v">
      <t c="3" si="227">
        <n x="225"/>
        <n x="501"/>
        <n x="226" s="1"/>
      </t>
    </mdx>
    <mdx n="0" f="v">
      <t c="3" si="227">
        <n x="225"/>
        <n x="502"/>
        <n x="226" s="1"/>
      </t>
    </mdx>
    <mdx n="0" f="v">
      <t c="3" si="227">
        <n x="225"/>
        <n x="503"/>
        <n x="226" s="1"/>
      </t>
    </mdx>
    <mdx n="0" f="v">
      <t c="3" si="227">
        <n x="225"/>
        <n x="497"/>
        <n x="226" s="1"/>
      </t>
    </mdx>
    <mdx n="0" f="v">
      <t c="3" si="227">
        <n x="225"/>
        <n x="498"/>
        <n x="226" s="1"/>
      </t>
    </mdx>
    <mdx n="0" f="v">
      <t c="3" si="227">
        <n x="225"/>
        <n x="499"/>
        <n x="226" s="1"/>
      </t>
    </mdx>
    <mdx n="0" f="v">
      <t c="3" si="227">
        <n x="225"/>
        <n x="508"/>
        <n x="226" s="1"/>
      </t>
    </mdx>
    <mdx n="0" f="v">
      <t c="3" si="227">
        <n x="225"/>
        <n x="509"/>
        <n x="226" s="1"/>
      </t>
    </mdx>
    <mdx n="0" f="v">
      <t c="3" si="227">
        <n x="225"/>
        <n x="507"/>
        <n x="226" s="1"/>
      </t>
    </mdx>
    <mdx n="0" f="v">
      <t c="3" si="227">
        <n x="225"/>
        <n x="513"/>
        <n x="226" s="1"/>
      </t>
    </mdx>
    <mdx n="0" f="v">
      <t c="3" si="227">
        <n x="225"/>
        <n x="504"/>
        <n x="226" s="1"/>
      </t>
    </mdx>
    <mdx n="0" f="v">
      <t c="3" si="227">
        <n x="225"/>
        <n x="505"/>
        <n x="226" s="1"/>
      </t>
    </mdx>
    <mdx n="0" f="v">
      <t c="3" si="227">
        <n x="225"/>
        <n x="506"/>
        <n x="226" s="1"/>
      </t>
    </mdx>
    <mdx n="0" f="v">
      <t c="3" si="227">
        <n x="225"/>
        <n x="514"/>
        <n x="226" s="1"/>
      </t>
    </mdx>
    <mdx n="0" f="v">
      <t c="3" si="227">
        <n x="225"/>
        <n x="515"/>
        <n x="226" s="1"/>
      </t>
    </mdx>
    <mdx n="0" f="v">
      <t c="3" si="227">
        <n x="225"/>
        <n x="510"/>
        <n x="226" s="1"/>
      </t>
    </mdx>
    <mdx n="0" f="v">
      <t c="3" si="227">
        <n x="225"/>
        <n x="511"/>
        <n x="226" s="1"/>
      </t>
    </mdx>
    <mdx n="0" f="v">
      <t c="3" si="227">
        <n x="225"/>
        <n x="512"/>
        <n x="226" s="1"/>
      </t>
    </mdx>
    <mdx n="0" f="v">
      <t c="3" si="227">
        <n x="225"/>
        <n x="516"/>
        <n x="226" s="1"/>
      </t>
    </mdx>
    <mdx n="0" f="v">
      <t c="3" si="227">
        <n x="225"/>
        <n x="519"/>
        <n x="226" s="1"/>
      </t>
    </mdx>
    <mdx n="0" f="v">
      <t c="3" si="227">
        <n x="225"/>
        <n x="520"/>
        <n x="226" s="1"/>
      </t>
    </mdx>
    <mdx n="0" f="v">
      <t c="3" si="227">
        <n x="225"/>
        <n x="521"/>
        <n x="226" s="1"/>
      </t>
    </mdx>
    <mdx n="0" f="v">
      <t c="3" si="227">
        <n x="225"/>
        <n x="525"/>
        <n x="226" s="1"/>
      </t>
    </mdx>
    <mdx n="0" f="v">
      <t c="3" si="227">
        <n x="225"/>
        <n x="517"/>
        <n x="226" s="1"/>
      </t>
    </mdx>
    <mdx n="0" f="v">
      <t c="3" si="227">
        <n x="225"/>
        <n x="518"/>
        <n x="226" s="1"/>
      </t>
    </mdx>
    <mdx n="0" f="v">
      <t c="3" si="227">
        <n x="225"/>
        <n x="522"/>
        <n x="226" s="1"/>
      </t>
    </mdx>
    <mdx n="0" f="v">
      <t c="3" si="227">
        <n x="225"/>
        <n x="529"/>
        <n x="226" s="1"/>
      </t>
    </mdx>
    <mdx n="0" f="v">
      <t c="3" si="227">
        <n x="225"/>
        <n x="526"/>
        <n x="226" s="1"/>
      </t>
    </mdx>
    <mdx n="0" f="v">
      <t c="3" si="227">
        <n x="225"/>
        <n x="523"/>
        <n x="226" s="1"/>
      </t>
    </mdx>
    <mdx n="0" f="v">
      <t c="3" si="227">
        <n x="225"/>
        <n x="528"/>
        <n x="226" s="1"/>
      </t>
    </mdx>
    <mdx n="0" f="v">
      <t c="3" si="227">
        <n x="225"/>
        <n x="531"/>
        <n x="226" s="1"/>
      </t>
    </mdx>
    <mdx n="0" f="v">
      <t c="3" si="227">
        <n x="225"/>
        <n x="524"/>
        <n x="226" s="1"/>
      </t>
    </mdx>
    <mdx n="0" f="v">
      <t c="3" si="227">
        <n x="225"/>
        <n x="527"/>
        <n x="226" s="1"/>
      </t>
    </mdx>
    <mdx n="0" f="v">
      <t c="3" si="227">
        <n x="225"/>
        <n x="532"/>
        <n x="226" s="1"/>
      </t>
    </mdx>
    <mdx n="0" f="v">
      <t c="3" si="227">
        <n x="225"/>
        <n x="534"/>
        <n x="226" s="1"/>
      </t>
    </mdx>
    <mdx n="0" f="v">
      <t c="3" si="227">
        <n x="225"/>
        <n x="530"/>
        <n x="226" s="1"/>
      </t>
    </mdx>
    <mdx n="0" f="v">
      <t c="3" si="227">
        <n x="225"/>
        <n x="533"/>
        <n x="226" s="1"/>
      </t>
    </mdx>
    <mdx n="0" f="v">
      <t c="3" si="227">
        <n x="225"/>
        <n x="537"/>
        <n x="226" s="1"/>
      </t>
    </mdx>
    <mdx n="0" f="v">
      <t c="3" si="227">
        <n x="225"/>
        <n x="536"/>
        <n x="226" s="1"/>
      </t>
    </mdx>
    <mdx n="0" f="v">
      <t c="3" si="227">
        <n x="225"/>
        <n x="535"/>
        <n x="226" s="1"/>
      </t>
    </mdx>
    <mdx n="0" f="v">
      <t c="3" si="227">
        <n x="225"/>
        <n x="539"/>
        <n x="226" s="1"/>
      </t>
    </mdx>
    <mdx n="0" f="v">
      <t c="3" si="227">
        <n x="225"/>
        <n x="540"/>
        <n x="226" s="1"/>
      </t>
    </mdx>
    <mdx n="0" f="v">
      <t c="3" si="227">
        <n x="225"/>
        <n x="538"/>
        <n x="226" s="1"/>
      </t>
    </mdx>
    <mdx n="0" f="v">
      <t c="3" si="227">
        <n x="225"/>
        <n x="543"/>
        <n x="226" s="1"/>
      </t>
    </mdx>
    <mdx n="0" f="v">
      <t c="3" si="227">
        <n x="225"/>
        <n x="545"/>
        <n x="226" s="1"/>
      </t>
    </mdx>
    <mdx n="0" f="v">
      <t c="3" si="227">
        <n x="225"/>
        <n x="542"/>
        <n x="226" s="1"/>
      </t>
    </mdx>
    <mdx n="0" f="v">
      <t c="3" si="227">
        <n x="225"/>
        <n x="541"/>
        <n x="226" s="1"/>
      </t>
    </mdx>
    <mdx n="0" f="v">
      <t c="3" si="227">
        <n x="225"/>
        <n x="546"/>
        <n x="226" s="1"/>
      </t>
    </mdx>
    <mdx n="0" f="v">
      <t c="3" si="227">
        <n x="225"/>
        <n x="544"/>
        <n x="226" s="1"/>
      </t>
    </mdx>
    <mdx n="0" f="v">
      <t c="3" si="227">
        <n x="225"/>
        <n x="272"/>
        <n x="243"/>
      </t>
    </mdx>
    <mdx n="0" f="v">
      <t c="3" si="227">
        <n x="225"/>
        <n x="273"/>
        <n x="243"/>
      </t>
    </mdx>
    <mdx n="0" f="v">
      <t c="3" si="227">
        <n x="225"/>
        <n x="271"/>
        <n x="243"/>
      </t>
    </mdx>
    <mdx n="0" f="v">
      <t c="3" si="227">
        <n x="225"/>
        <n x="270"/>
        <n x="243"/>
      </t>
    </mdx>
    <mdx n="0" f="v">
      <t c="3" si="227">
        <n x="225"/>
        <n x="269"/>
        <n x="243"/>
      </t>
    </mdx>
    <mdx n="0" f="v">
      <t c="3" si="227">
        <n x="225"/>
        <n x="268"/>
        <n x="243"/>
      </t>
    </mdx>
    <mdx n="0" f="v">
      <t c="3" si="227">
        <n x="225"/>
        <n x="355"/>
        <n x="243"/>
      </t>
    </mdx>
    <mdx n="0" f="v">
      <t c="3" si="227">
        <n x="225"/>
        <n x="356"/>
        <n x="243"/>
      </t>
    </mdx>
    <mdx n="0" f="v">
      <t c="3" si="227">
        <n x="225"/>
        <n x="357"/>
        <n x="243"/>
      </t>
    </mdx>
    <mdx n="0" f="v">
      <t c="3" si="227">
        <n x="225"/>
        <n x="358"/>
        <n x="243"/>
      </t>
    </mdx>
    <mdx n="0" f="v">
      <t c="3" si="227">
        <n x="225"/>
        <n x="359"/>
        <n x="243"/>
      </t>
    </mdx>
    <mdx n="0" f="v">
      <t c="3" si="227">
        <n x="225"/>
        <n x="360"/>
        <n x="243"/>
      </t>
    </mdx>
    <mdx n="0" f="v">
      <t c="3" si="227">
        <n x="225"/>
        <n x="361"/>
        <n x="243"/>
      </t>
    </mdx>
    <mdx n="0" f="v">
      <t c="3" si="227">
        <n x="225"/>
        <n x="254"/>
        <n x="243"/>
      </t>
    </mdx>
    <mdx n="0" f="v">
      <t c="3" si="227">
        <n x="225"/>
        <n x="267"/>
        <n x="243"/>
      </t>
    </mdx>
    <mdx n="0" f="v">
      <t c="3" si="227">
        <n x="225"/>
        <n x="266"/>
        <n x="243"/>
      </t>
    </mdx>
    <mdx n="0" f="v">
      <t c="3" si="227">
        <n x="225"/>
        <n x="265"/>
        <n x="243"/>
      </t>
    </mdx>
    <mdx n="0" f="v">
      <t c="3" si="227">
        <n x="225"/>
        <n x="264"/>
        <n x="243"/>
      </t>
    </mdx>
    <mdx n="0" f="v">
      <t c="3" si="227">
        <n x="225"/>
        <n x="263"/>
        <n x="243"/>
      </t>
    </mdx>
    <mdx n="0" f="v">
      <t c="3" si="227">
        <n x="225"/>
        <n x="262"/>
        <n x="243"/>
      </t>
    </mdx>
    <mdx n="0" f="v">
      <t c="3" si="227">
        <n x="225"/>
        <n x="261"/>
        <n x="243"/>
      </t>
    </mdx>
    <mdx n="0" f="v">
      <t c="3" si="227">
        <n x="225"/>
        <n x="260"/>
        <n x="243"/>
      </t>
    </mdx>
    <mdx n="0" f="v">
      <t c="3" si="227">
        <n x="225"/>
        <n x="259"/>
        <n x="243"/>
      </t>
    </mdx>
    <mdx n="0" f="v">
      <t c="3" si="227">
        <n x="225"/>
        <n x="258"/>
        <n x="243"/>
      </t>
    </mdx>
    <mdx n="0" f="v">
      <t c="3" si="227">
        <n x="225"/>
        <n x="257"/>
        <n x="243"/>
      </t>
    </mdx>
    <mdx n="0" f="v">
      <t c="3" si="227">
        <n x="225"/>
        <n x="256"/>
        <n x="243"/>
      </t>
    </mdx>
    <mdx n="0" f="v">
      <t c="3" si="227">
        <n x="225"/>
        <n x="255"/>
        <n x="243"/>
      </t>
    </mdx>
    <mdx n="0" f="v">
      <t c="3" si="227">
        <n x="225"/>
        <n x="316"/>
        <n x="243"/>
      </t>
    </mdx>
    <mdx n="0" f="v">
      <t c="3" si="227">
        <n x="225"/>
        <n x="373"/>
        <n x="243"/>
      </t>
    </mdx>
    <mdx n="0" f="v">
      <t c="3" si="227">
        <n x="225"/>
        <n x="374"/>
        <n x="243"/>
      </t>
    </mdx>
    <mdx n="0" f="v">
      <t c="3" si="227">
        <n x="225"/>
        <n x="375"/>
        <n x="243"/>
      </t>
    </mdx>
    <mdx n="0" f="v">
      <t c="3" si="227">
        <n x="225"/>
        <n x="281"/>
        <n x="243"/>
      </t>
    </mdx>
    <mdx n="0" f="v">
      <t c="3" si="227">
        <n x="225"/>
        <n x="376"/>
        <n x="243"/>
      </t>
    </mdx>
    <mdx n="0" f="v">
      <t c="3" si="227">
        <n x="225"/>
        <n x="377"/>
        <n x="243"/>
      </t>
    </mdx>
    <mdx n="0" f="v">
      <t c="3" si="227">
        <n x="225"/>
        <n x="280"/>
        <n x="243"/>
      </t>
    </mdx>
    <mdx n="0" f="v">
      <t c="3" si="227">
        <n x="225"/>
        <n x="311"/>
        <n x="243"/>
      </t>
    </mdx>
    <mdx n="0" f="v">
      <t c="3" si="227">
        <n x="225"/>
        <n x="378"/>
        <n x="243"/>
      </t>
    </mdx>
    <mdx n="0" f="v">
      <t c="3" si="227">
        <n x="225"/>
        <n x="379"/>
        <n x="243"/>
      </t>
    </mdx>
    <mdx n="0" f="v">
      <t c="3" si="227">
        <n x="225"/>
        <n x="380"/>
        <n x="243"/>
      </t>
    </mdx>
    <mdx n="0" f="v">
      <t c="3" si="227">
        <n x="225"/>
        <n x="381"/>
        <n x="243"/>
      </t>
    </mdx>
    <mdx n="0" f="v">
      <t c="3" si="227">
        <n x="225"/>
        <n x="382"/>
        <n x="243"/>
      </t>
    </mdx>
    <mdx n="0" f="v">
      <t c="3" si="227">
        <n x="225"/>
        <n x="304"/>
        <n x="243"/>
      </t>
    </mdx>
    <mdx n="0" f="v">
      <t c="3" si="227">
        <n x="225"/>
        <n x="283"/>
        <n x="243"/>
      </t>
    </mdx>
    <mdx n="0" f="v">
      <t c="3" si="227">
        <n x="225"/>
        <n x="547"/>
        <n x="243"/>
      </t>
    </mdx>
    <mdx n="0" f="v">
      <t c="3" si="227">
        <n x="225"/>
        <n x="362"/>
        <n x="243"/>
      </t>
    </mdx>
    <mdx n="0" f="v">
      <t c="3" si="227">
        <n x="225"/>
        <n x="363"/>
        <n x="243"/>
      </t>
    </mdx>
    <mdx n="0" f="v">
      <t c="3" si="227">
        <n x="225"/>
        <n x="364"/>
        <n x="243"/>
      </t>
    </mdx>
    <mdx n="0" f="v">
      <t c="3" si="227">
        <n x="225"/>
        <n x="548"/>
        <n x="243"/>
      </t>
    </mdx>
    <mdx n="0" f="v">
      <t c="3" si="227">
        <n x="225"/>
        <n x="365"/>
        <n x="243"/>
      </t>
    </mdx>
    <mdx n="0" f="v">
      <t c="3" si="227">
        <n x="225"/>
        <n x="366"/>
        <n x="243"/>
      </t>
    </mdx>
    <mdx n="0" f="v">
      <t c="3" si="227">
        <n x="225"/>
        <n x="367"/>
        <n x="243"/>
      </t>
    </mdx>
    <mdx n="0" f="v">
      <t c="3" si="227">
        <n x="225"/>
        <n x="368"/>
        <n x="243"/>
      </t>
    </mdx>
    <mdx n="0" f="v">
      <t c="3" si="227">
        <n x="225"/>
        <n x="369"/>
        <n x="243"/>
      </t>
    </mdx>
    <mdx n="0" f="v">
      <t c="3" si="227">
        <n x="225"/>
        <n x="307"/>
        <n x="243"/>
      </t>
    </mdx>
    <mdx n="0" f="v">
      <t c="3" si="227">
        <n x="225"/>
        <n x="370"/>
        <n x="243"/>
      </t>
    </mdx>
    <mdx n="0" f="v">
      <t c="3" si="227">
        <n x="225"/>
        <n x="371"/>
        <n x="243"/>
      </t>
    </mdx>
    <mdx n="0" f="v">
      <t c="3" si="227">
        <n x="225"/>
        <n x="372"/>
        <n x="243"/>
      </t>
    </mdx>
    <mdx n="0" f="v">
      <t c="3" si="227">
        <n x="225"/>
        <n x="404"/>
        <n x="243"/>
      </t>
    </mdx>
    <mdx n="0" f="v">
      <t c="3" si="227">
        <n x="225"/>
        <n x="391"/>
        <n x="243"/>
      </t>
    </mdx>
    <mdx n="0" f="v">
      <t c="3" si="227">
        <n x="225"/>
        <n x="393"/>
        <n x="243"/>
      </t>
    </mdx>
    <mdx n="0" f="v">
      <t c="3" si="227">
        <n x="225"/>
        <n x="394"/>
        <n x="243"/>
      </t>
    </mdx>
    <mdx n="0" f="v">
      <t c="3" si="227">
        <n x="225"/>
        <n x="395"/>
        <n x="243"/>
      </t>
    </mdx>
    <mdx n="0" f="v">
      <t c="3" si="227">
        <n x="225"/>
        <n x="278"/>
        <n x="243"/>
      </t>
    </mdx>
    <mdx n="0" f="v">
      <t c="3" si="227">
        <n x="225"/>
        <n x="396"/>
        <n x="243"/>
      </t>
    </mdx>
    <mdx n="0" f="v">
      <t c="3" si="227">
        <n x="225"/>
        <n x="397"/>
        <n x="243"/>
      </t>
    </mdx>
    <mdx n="0" f="v">
      <t c="3" si="227">
        <n x="225"/>
        <n x="398"/>
        <n x="243"/>
      </t>
    </mdx>
    <mdx n="0" f="v">
      <t c="3" si="227">
        <n x="225"/>
        <n x="392"/>
        <n x="243"/>
      </t>
    </mdx>
    <mdx n="0" f="v">
      <t c="3" si="227">
        <n x="225"/>
        <n x="405"/>
        <n x="243"/>
      </t>
    </mdx>
    <mdx n="0" f="v">
      <t c="3" si="227">
        <n x="225"/>
        <n x="399"/>
        <n x="243"/>
      </t>
    </mdx>
    <mdx n="0" f="v">
      <t c="3" si="227">
        <n x="225"/>
        <n x="383"/>
        <n x="243"/>
      </t>
    </mdx>
    <mdx n="0" f="v">
      <t c="3" si="227">
        <n x="225"/>
        <n x="384"/>
        <n x="243"/>
      </t>
    </mdx>
    <mdx n="0" f="v">
      <t c="3" si="227">
        <n x="225"/>
        <n x="385"/>
        <n x="243"/>
      </t>
    </mdx>
    <mdx n="0" f="v">
      <t c="3" si="227">
        <n x="225"/>
        <n x="386"/>
        <n x="243"/>
      </t>
    </mdx>
    <mdx n="0" f="v">
      <t c="3" si="227">
        <n x="225"/>
        <n x="387"/>
        <n x="243"/>
      </t>
    </mdx>
    <mdx n="0" f="v">
      <t c="3" si="227">
        <n x="225"/>
        <n x="388"/>
        <n x="243"/>
      </t>
    </mdx>
    <mdx n="0" f="v">
      <t c="3" si="227">
        <n x="225"/>
        <n x="389"/>
        <n x="243"/>
      </t>
    </mdx>
    <mdx n="0" f="v">
      <t c="3" si="227">
        <n x="225"/>
        <n x="390"/>
        <n x="243"/>
      </t>
    </mdx>
    <mdx n="0" f="v">
      <t c="3" si="227">
        <n x="225"/>
        <n x="418"/>
        <n x="243"/>
      </t>
    </mdx>
    <mdx n="0" f="v">
      <t c="3" si="227">
        <n x="225"/>
        <n x="420"/>
        <n x="243"/>
      </t>
    </mdx>
    <mdx n="0" f="v">
      <t c="3" si="227">
        <n x="225"/>
        <n x="400"/>
        <n x="243"/>
      </t>
    </mdx>
    <mdx n="0" f="v">
      <t c="3" si="227">
        <n x="225"/>
        <n x="401"/>
        <n x="243"/>
      </t>
    </mdx>
    <mdx n="0" f="v">
      <t c="3" si="227">
        <n x="225"/>
        <n x="402"/>
        <n x="243"/>
      </t>
    </mdx>
    <mdx n="0" f="v">
      <t c="3" si="227">
        <n x="225"/>
        <n x="277"/>
        <n x="243"/>
      </t>
    </mdx>
    <mdx n="0" f="v">
      <t c="3" si="227">
        <n x="225"/>
        <n x="419"/>
        <n x="243"/>
      </t>
    </mdx>
    <mdx n="0" f="v">
      <t c="3" si="227">
        <n x="225"/>
        <n x="406"/>
        <n x="243"/>
      </t>
    </mdx>
    <mdx n="0" f="v">
      <t c="3" si="227">
        <n x="225"/>
        <n x="407"/>
        <n x="243"/>
      </t>
    </mdx>
    <mdx n="0" f="v">
      <t c="3" si="227">
        <n x="225"/>
        <n x="408"/>
        <n x="243"/>
      </t>
    </mdx>
    <mdx n="0" f="v">
      <t c="3" si="227">
        <n x="225"/>
        <n x="409"/>
        <n x="243"/>
      </t>
    </mdx>
    <mdx n="0" f="v">
      <t c="3" si="227">
        <n x="225"/>
        <n x="410"/>
        <n x="243"/>
      </t>
    </mdx>
    <mdx n="0" f="v">
      <t c="3" si="227">
        <n x="225"/>
        <n x="417"/>
        <n x="243"/>
      </t>
    </mdx>
    <mdx n="0" f="v">
      <t c="3" si="227">
        <n x="225"/>
        <n x="301"/>
        <n x="243"/>
      </t>
    </mdx>
    <mdx n="0" f="v">
      <t c="3" si="227">
        <n x="225"/>
        <n x="299"/>
        <n x="243"/>
      </t>
    </mdx>
    <mdx n="0" f="v">
      <t c="3" si="227">
        <n x="225"/>
        <n x="297"/>
        <n x="243"/>
      </t>
    </mdx>
    <mdx n="0" f="v">
      <t c="3" si="227">
        <n x="225"/>
        <n x="421"/>
        <n x="243"/>
      </t>
    </mdx>
    <mdx n="0" f="v">
      <t c="3" si="227">
        <n x="225"/>
        <n x="411"/>
        <n x="243"/>
      </t>
    </mdx>
    <mdx n="0" f="v">
      <t c="3" si="227">
        <n x="225"/>
        <n x="403"/>
        <n x="243"/>
      </t>
    </mdx>
    <mdx n="0" f="v">
      <t c="3" si="227">
        <n x="225"/>
        <n x="412"/>
        <n x="243"/>
      </t>
    </mdx>
    <mdx n="0" f="v">
      <t c="3" si="227">
        <n x="225"/>
        <n x="413"/>
        <n x="243"/>
      </t>
    </mdx>
    <mdx n="0" f="v">
      <t c="3" si="227">
        <n x="225"/>
        <n x="414"/>
        <n x="243"/>
      </t>
    </mdx>
    <mdx n="0" f="v">
      <t c="3" si="227">
        <n x="225"/>
        <n x="415"/>
        <n x="243"/>
      </t>
    </mdx>
    <mdx n="0" f="v">
      <t c="3" si="227">
        <n x="225"/>
        <n x="416"/>
        <n x="243"/>
      </t>
    </mdx>
    <mdx n="0" f="v">
      <t c="3" si="227">
        <n x="225"/>
        <n x="427"/>
        <n x="243"/>
      </t>
    </mdx>
    <mdx n="0" f="v">
      <t c="3" si="227">
        <n x="225"/>
        <n x="329"/>
        <n x="243"/>
      </t>
    </mdx>
    <mdx n="0" f="v">
      <t c="3" si="227">
        <n x="225"/>
        <n x="428"/>
        <n x="243"/>
      </t>
    </mdx>
    <mdx n="0" f="v">
      <t c="3" si="227">
        <n x="225"/>
        <n x="328"/>
        <n x="243"/>
      </t>
    </mdx>
    <mdx n="0" f="v">
      <t c="3" si="227">
        <n x="225"/>
        <n x="429"/>
        <n x="243"/>
      </t>
    </mdx>
    <mdx n="0" f="v">
      <t c="3" si="227">
        <n x="225"/>
        <n x="430"/>
        <n x="243"/>
      </t>
    </mdx>
    <mdx n="0" f="v">
      <t c="3" si="227">
        <n x="225"/>
        <n x="431"/>
        <n x="243"/>
      </t>
    </mdx>
    <mdx n="0" f="v">
      <t c="3" si="227">
        <n x="225"/>
        <n x="432"/>
        <n x="243"/>
      </t>
    </mdx>
    <mdx n="0" f="v">
      <t c="3" si="227">
        <n x="225"/>
        <n x="326"/>
        <n x="243"/>
      </t>
    </mdx>
    <mdx n="0" f="v">
      <t c="3" si="227">
        <n x="225"/>
        <n x="422"/>
        <n x="243"/>
      </t>
    </mdx>
    <mdx n="0" f="v">
      <t c="3" si="227">
        <n x="225"/>
        <n x="423"/>
        <n x="243"/>
      </t>
    </mdx>
    <mdx n="0" f="v">
      <t c="3" si="227">
        <n x="225"/>
        <n x="424"/>
        <n x="243"/>
      </t>
    </mdx>
    <mdx n="0" f="v">
      <t c="3" si="227">
        <n x="225"/>
        <n x="425"/>
        <n x="243"/>
      </t>
    </mdx>
    <mdx n="0" f="v">
      <t c="3" si="227">
        <n x="225"/>
        <n x="348"/>
        <n x="243"/>
      </t>
    </mdx>
    <mdx n="0" f="v">
      <t c="3" si="227">
        <n x="225"/>
        <n x="327"/>
        <n x="243"/>
      </t>
    </mdx>
    <mdx n="0" f="v">
      <t c="3" si="227">
        <n x="225"/>
        <n x="426"/>
        <n x="243"/>
      </t>
    </mdx>
    <mdx n="0" f="v">
      <t c="3" si="227">
        <n x="225"/>
        <n x="433"/>
        <n x="243"/>
      </t>
    </mdx>
    <mdx n="0" f="v">
      <t c="3" si="227">
        <n x="225"/>
        <n x="442"/>
        <n x="243"/>
      </t>
    </mdx>
    <mdx n="0" f="v">
      <t c="3" si="227">
        <n x="225"/>
        <n x="443"/>
        <n x="243"/>
      </t>
    </mdx>
    <mdx n="0" f="v">
      <t c="3" si="227">
        <n x="225"/>
        <n x="444"/>
        <n x="243"/>
      </t>
    </mdx>
    <mdx n="0" f="v">
      <t c="3" si="227">
        <n x="225"/>
        <n x="445"/>
        <n x="243"/>
      </t>
    </mdx>
    <mdx n="0" f="v">
      <t c="3" si="227">
        <n x="225"/>
        <n x="446"/>
        <n x="243"/>
      </t>
    </mdx>
    <mdx n="0" f="v">
      <t c="3" si="227">
        <n x="225"/>
        <n x="434"/>
        <n x="243"/>
      </t>
    </mdx>
    <mdx n="0" f="v">
      <t c="3" si="227">
        <n x="225"/>
        <n x="435"/>
        <n x="243"/>
      </t>
    </mdx>
    <mdx n="0" f="v">
      <t c="3" si="227">
        <n x="225"/>
        <n x="436"/>
        <n x="243"/>
      </t>
    </mdx>
    <mdx n="0" f="v">
      <t c="3" si="227">
        <n x="225"/>
        <n x="437"/>
        <n x="243"/>
      </t>
    </mdx>
    <mdx n="0" f="v">
      <t c="3" si="227">
        <n x="225"/>
        <n x="294"/>
        <n x="243"/>
      </t>
    </mdx>
    <mdx n="0" f="v">
      <t c="3" si="227">
        <n x="225"/>
        <n x="293"/>
        <n x="243"/>
      </t>
    </mdx>
    <mdx n="0" f="v">
      <t c="3" si="227">
        <n x="225"/>
        <n x="346"/>
        <n x="243"/>
      </t>
    </mdx>
    <mdx n="0" f="v">
      <t c="3" si="227">
        <n x="225"/>
        <n x="438"/>
        <n x="243"/>
      </t>
    </mdx>
    <mdx n="0" f="v">
      <t c="3" si="227">
        <n x="225"/>
        <n x="350"/>
        <n x="243"/>
      </t>
    </mdx>
    <mdx n="0" f="v">
      <t c="3" si="227">
        <n x="225"/>
        <n x="439"/>
        <n x="243"/>
      </t>
    </mdx>
    <mdx n="0" f="v">
      <t c="3" si="227">
        <n x="225"/>
        <n x="440"/>
        <n x="243"/>
      </t>
    </mdx>
    <mdx n="0" f="v">
      <t c="3" si="227">
        <n x="225"/>
        <n x="441"/>
        <n x="243"/>
      </t>
    </mdx>
    <mdx n="0" f="v">
      <t c="3" si="227">
        <n x="225"/>
        <n x="447"/>
        <n x="243"/>
      </t>
    </mdx>
    <mdx n="0" f="v">
      <t c="3" si="227">
        <n x="225"/>
        <n x="452"/>
        <n x="243"/>
      </t>
    </mdx>
    <mdx n="0" f="v">
      <t c="3" si="227">
        <n x="225"/>
        <n x="276"/>
        <n x="243"/>
      </t>
    </mdx>
    <mdx n="0" f="v">
      <t c="3" si="227">
        <n x="225"/>
        <n x="453"/>
        <n x="243"/>
      </t>
    </mdx>
    <mdx n="0" f="v">
      <t c="3" si="227">
        <n x="225"/>
        <n x="454"/>
        <n x="243"/>
      </t>
    </mdx>
    <mdx n="0" f="v">
      <t c="3" si="227">
        <n x="225"/>
        <n x="455"/>
        <n x="243"/>
      </t>
    </mdx>
    <mdx n="0" f="v">
      <t c="3" si="227">
        <n x="225"/>
        <n x="456"/>
        <n x="243"/>
      </t>
    </mdx>
    <mdx n="0" f="v">
      <t c="3" si="227">
        <n x="225"/>
        <n x="459"/>
        <n x="243"/>
      </t>
    </mdx>
    <mdx n="0" f="v">
      <t c="3" si="227">
        <n x="225"/>
        <n x="448"/>
        <n x="243"/>
      </t>
    </mdx>
    <mdx n="0" f="v">
      <t c="3" si="227">
        <n x="225"/>
        <n x="449"/>
        <n x="243"/>
      </t>
    </mdx>
    <mdx n="0" f="v">
      <t c="3" si="227">
        <n x="225"/>
        <n x="450"/>
        <n x="243"/>
      </t>
    </mdx>
    <mdx n="0" f="v">
      <t c="3" si="227">
        <n x="225"/>
        <n x="451"/>
        <n x="243"/>
      </t>
    </mdx>
    <mdx n="0" f="v">
      <t c="3" si="227">
        <n x="225"/>
        <n x="457"/>
        <n x="243"/>
      </t>
    </mdx>
    <mdx n="0" f="v">
      <t c="3" si="227">
        <n x="225"/>
        <n x="458"/>
        <n x="243"/>
      </t>
    </mdx>
    <mdx n="0" f="v">
      <t c="3" si="227">
        <n x="225"/>
        <n x="461"/>
        <n x="243"/>
      </t>
    </mdx>
    <mdx n="0" f="v">
      <t c="3" si="227">
        <n x="225"/>
        <n x="462"/>
        <n x="243"/>
      </t>
    </mdx>
    <mdx n="0" f="v">
      <t c="3" si="227">
        <n x="225"/>
        <n x="463"/>
        <n x="243"/>
      </t>
    </mdx>
    <mdx n="0" f="v">
      <t c="3" si="227">
        <n x="225"/>
        <n x="464"/>
        <n x="243"/>
      </t>
    </mdx>
    <mdx n="0" f="v">
      <t c="3" si="227">
        <n x="225"/>
        <n x="465"/>
        <n x="243"/>
      </t>
    </mdx>
    <mdx n="0" f="v">
      <t c="3" si="227">
        <n x="225"/>
        <n x="466"/>
        <n x="243"/>
      </t>
    </mdx>
    <mdx n="0" f="v">
      <t c="3" si="227">
        <n x="225"/>
        <n x="467"/>
        <n x="243"/>
      </t>
    </mdx>
    <mdx n="0" f="v">
      <t c="3" si="227">
        <n x="225"/>
        <n x="460"/>
        <n x="243"/>
      </t>
    </mdx>
    <mdx n="0" f="v">
      <t c="3" si="227">
        <n x="225"/>
        <n x="468"/>
        <n x="243"/>
      </t>
    </mdx>
    <mdx n="0" f="v">
      <t c="3" si="227">
        <n x="225"/>
        <n x="469"/>
        <n x="243"/>
      </t>
    </mdx>
    <mdx n="0" f="v">
      <t c="3" si="227">
        <n x="225"/>
        <n x="470"/>
        <n x="243"/>
      </t>
    </mdx>
    <mdx n="0" f="v">
      <t c="3" si="227">
        <n x="225"/>
        <n x="473"/>
        <n x="243"/>
      </t>
    </mdx>
    <mdx n="0" f="v">
      <t c="3" si="227">
        <n x="225"/>
        <n x="474"/>
        <n x="243"/>
      </t>
    </mdx>
    <mdx n="0" f="v">
      <t c="3" si="227">
        <n x="225"/>
        <n x="475"/>
        <n x="243"/>
      </t>
    </mdx>
    <mdx n="0" f="v">
      <t c="3" si="227">
        <n x="225"/>
        <n x="476"/>
        <n x="243"/>
      </t>
    </mdx>
    <mdx n="0" f="v">
      <t c="3" si="227">
        <n x="225"/>
        <n x="472"/>
        <n x="243"/>
      </t>
    </mdx>
    <mdx n="0" f="v">
      <t c="3" si="227">
        <n x="225"/>
        <n x="480"/>
        <n x="243"/>
      </t>
    </mdx>
    <mdx n="0" f="v">
      <t c="3" si="227">
        <n x="225"/>
        <n x="481"/>
        <n x="243"/>
      </t>
    </mdx>
    <mdx n="0" f="v">
      <t c="3" si="227">
        <n x="225"/>
        <n x="471"/>
        <n x="243"/>
      </t>
    </mdx>
    <mdx n="0" f="v">
      <t c="3" si="227">
        <n x="225"/>
        <n x="477"/>
        <n x="243"/>
      </t>
    </mdx>
    <mdx n="0" f="v">
      <t c="3" si="227">
        <n x="225"/>
        <n x="478"/>
        <n x="243"/>
      </t>
    </mdx>
    <mdx n="0" f="v">
      <t c="3" si="227">
        <n x="225"/>
        <n x="479"/>
        <n x="243"/>
      </t>
    </mdx>
    <mdx n="0" f="v">
      <t c="3" si="227">
        <n x="225"/>
        <n x="483"/>
        <n x="243"/>
      </t>
    </mdx>
    <mdx n="0" f="v">
      <t c="3" si="227">
        <n x="225"/>
        <n x="487"/>
        <n x="243"/>
      </t>
    </mdx>
    <mdx n="0" f="v">
      <t c="3" si="227">
        <n x="225"/>
        <n x="488"/>
        <n x="243"/>
      </t>
    </mdx>
    <mdx n="0" f="v">
      <t c="3" si="227">
        <n x="225"/>
        <n x="489"/>
        <n x="243"/>
      </t>
    </mdx>
    <mdx n="0" f="v">
      <t c="3" si="227">
        <n x="225"/>
        <n x="484"/>
        <n x="243"/>
      </t>
    </mdx>
    <mdx n="0" f="v">
      <t c="3" si="227">
        <n x="225"/>
        <n x="485"/>
        <n x="243"/>
      </t>
    </mdx>
    <mdx n="0" f="v">
      <t c="3" si="227">
        <n x="225"/>
        <n x="486"/>
        <n x="243"/>
      </t>
    </mdx>
    <mdx n="0" f="v">
      <t c="3" si="227">
        <n x="225"/>
        <n x="482"/>
        <n x="243"/>
      </t>
    </mdx>
    <mdx n="0" f="v">
      <t c="3" si="227">
        <n x="225"/>
        <n x="491"/>
        <n x="243"/>
      </t>
    </mdx>
    <mdx n="0" f="v">
      <t c="3" si="227">
        <n x="225"/>
        <n x="495"/>
        <n x="243"/>
      </t>
    </mdx>
    <mdx n="0" f="v">
      <t c="3" si="227">
        <n x="225"/>
        <n x="490"/>
        <n x="243"/>
      </t>
    </mdx>
    <mdx n="0" f="v">
      <t c="3" si="227">
        <n x="225"/>
        <n x="492"/>
        <n x="243"/>
      </t>
    </mdx>
    <mdx n="0" f="v">
      <t c="3" si="227">
        <n x="225"/>
        <n x="493"/>
        <n x="243"/>
      </t>
    </mdx>
    <mdx n="0" f="v">
      <t c="3" si="227">
        <n x="225"/>
        <n x="494"/>
        <n x="243"/>
      </t>
    </mdx>
    <mdx n="0" f="v">
      <t c="3" si="227">
        <n x="225"/>
        <n x="496"/>
        <n x="243"/>
      </t>
    </mdx>
    <mdx n="0" f="v">
      <t c="3" si="227">
        <n x="225"/>
        <n x="500"/>
        <n x="243"/>
      </t>
    </mdx>
    <mdx n="0" f="v">
      <t c="3" si="227">
        <n x="225"/>
        <n x="501"/>
        <n x="243"/>
      </t>
    </mdx>
    <mdx n="0" f="v">
      <t c="3" si="227">
        <n x="225"/>
        <n x="502"/>
        <n x="243"/>
      </t>
    </mdx>
    <mdx n="0" f="v">
      <t c="3" si="227">
        <n x="225"/>
        <n x="497"/>
        <n x="243"/>
      </t>
    </mdx>
    <mdx n="0" f="v">
      <t c="3" si="227">
        <n x="225"/>
        <n x="498"/>
        <n x="243"/>
      </t>
    </mdx>
    <mdx n="0" f="v">
      <t c="3" si="227">
        <n x="225"/>
        <n x="499"/>
        <n x="243"/>
      </t>
    </mdx>
    <mdx n="0" f="v">
      <t c="3" si="227">
        <n x="225"/>
        <n x="503"/>
        <n x="243"/>
      </t>
    </mdx>
    <mdx n="0" f="v">
      <t c="3" si="227">
        <n x="225"/>
        <n x="504"/>
        <n x="243"/>
      </t>
    </mdx>
    <mdx n="0" f="v">
      <t c="3" si="227">
        <n x="225"/>
        <n x="505"/>
        <n x="243"/>
      </t>
    </mdx>
    <mdx n="0" f="v">
      <t c="3" si="227">
        <n x="225"/>
        <n x="506"/>
        <n x="243"/>
      </t>
    </mdx>
    <mdx n="0" f="v">
      <t c="3" si="227">
        <n x="225"/>
        <n x="508"/>
        <n x="243"/>
      </t>
    </mdx>
    <mdx n="0" f="v">
      <t c="3" si="227">
        <n x="225"/>
        <n x="509"/>
        <n x="243"/>
      </t>
    </mdx>
    <mdx n="0" f="v">
      <t c="3" si="227">
        <n x="225"/>
        <n x="516"/>
        <n x="243"/>
      </t>
    </mdx>
    <mdx n="0" f="v">
      <t c="3" si="227">
        <n x="225"/>
        <n x="507"/>
        <n x="243"/>
      </t>
    </mdx>
    <mdx n="0" f="v">
      <t c="3" si="227">
        <n x="225"/>
        <n x="510"/>
        <n x="243"/>
      </t>
    </mdx>
    <mdx n="0" f="v">
      <t c="3" si="227">
        <n x="225"/>
        <n x="511"/>
        <n x="243"/>
      </t>
    </mdx>
    <mdx n="0" f="v">
      <t c="3" si="227">
        <n x="225"/>
        <n x="513"/>
        <n x="243"/>
      </t>
    </mdx>
    <mdx n="0" f="v">
      <t c="3" si="227">
        <n x="225"/>
        <n x="514"/>
        <n x="243"/>
      </t>
    </mdx>
    <mdx n="0" f="v">
      <t c="3" si="227">
        <n x="225"/>
        <n x="515"/>
        <n x="243"/>
      </t>
    </mdx>
    <mdx n="0" f="v">
      <t c="3" si="227">
        <n x="225"/>
        <n x="512"/>
        <n x="243"/>
      </t>
    </mdx>
    <mdx n="0" f="v">
      <t c="3" si="227">
        <n x="225"/>
        <n x="519"/>
        <n x="243"/>
      </t>
    </mdx>
    <mdx n="0" f="v">
      <t c="3" si="227">
        <n x="225"/>
        <n x="520"/>
        <n x="243"/>
      </t>
    </mdx>
    <mdx n="0" f="v">
      <t c="3" si="227">
        <n x="225"/>
        <n x="521"/>
        <n x="243"/>
      </t>
    </mdx>
    <mdx n="0" f="v">
      <t c="3" si="227">
        <n x="225"/>
        <n x="522"/>
        <n x="243"/>
      </t>
    </mdx>
    <mdx n="0" f="v">
      <t c="3" si="227">
        <n x="225"/>
        <n x="517"/>
        <n x="243"/>
      </t>
    </mdx>
    <mdx n="0" f="v">
      <t c="3" si="227">
        <n x="225"/>
        <n x="518"/>
        <n x="243"/>
      </t>
    </mdx>
    <mdx n="0" f="v">
      <t c="3" si="227">
        <n x="225"/>
        <n x="525"/>
        <n x="243"/>
      </t>
    </mdx>
    <mdx n="0" f="v">
      <t c="3" si="227">
        <n x="225"/>
        <n x="526"/>
        <n x="243"/>
      </t>
    </mdx>
    <mdx n="0" f="v">
      <t c="3" si="227">
        <n x="225"/>
        <n x="527"/>
        <n x="243"/>
      </t>
    </mdx>
    <mdx n="0" f="v">
      <t c="3" si="227">
        <n x="225"/>
        <n x="528"/>
        <n x="243"/>
      </t>
    </mdx>
    <mdx n="0" f="v">
      <t c="3" si="227">
        <n x="225"/>
        <n x="524"/>
        <n x="243"/>
      </t>
    </mdx>
    <mdx n="0" f="v">
      <t c="3" si="227">
        <n x="225"/>
        <n x="523"/>
        <n x="243"/>
      </t>
    </mdx>
    <mdx n="0" f="v">
      <t c="3" si="227">
        <n x="225"/>
        <n x="529"/>
        <n x="243"/>
      </t>
    </mdx>
    <mdx n="0" f="v">
      <t c="3" si="227">
        <n x="225"/>
        <n x="531"/>
        <n x="243"/>
      </t>
    </mdx>
    <mdx n="0" f="v">
      <t c="3" si="227">
        <n x="225"/>
        <n x="532"/>
        <n x="243"/>
      </t>
    </mdx>
    <mdx n="0" f="v">
      <t c="3" si="227">
        <n x="225"/>
        <n x="533"/>
        <n x="243"/>
      </t>
    </mdx>
    <mdx n="0" f="v">
      <t c="3" si="227">
        <n x="225"/>
        <n x="530"/>
        <n x="243"/>
      </t>
    </mdx>
    <mdx n="0" f="v">
      <t c="3" si="227">
        <n x="225"/>
        <n x="536"/>
        <n x="243"/>
      </t>
    </mdx>
    <mdx n="0" f="v">
      <t c="3" si="227">
        <n x="225"/>
        <n x="534"/>
        <n x="243"/>
      </t>
    </mdx>
    <mdx n="0" f="v">
      <t c="3" si="227">
        <n x="225"/>
        <n x="535"/>
        <n x="243"/>
      </t>
    </mdx>
    <mdx n="0" f="v">
      <t c="3" si="227">
        <n x="225"/>
        <n x="540"/>
        <n x="243"/>
      </t>
    </mdx>
    <mdx n="0" f="v">
      <t c="3" si="227">
        <n x="225"/>
        <n x="539"/>
        <n x="243"/>
      </t>
    </mdx>
    <mdx n="0" f="v">
      <t c="3" si="227">
        <n x="225"/>
        <n x="537"/>
        <n x="243"/>
      </t>
    </mdx>
    <mdx n="0" f="v">
      <t c="3" si="227">
        <n x="225"/>
        <n x="538"/>
        <n x="243"/>
      </t>
    </mdx>
    <mdx n="0" f="v">
      <t c="3" si="227">
        <n x="225"/>
        <n x="543"/>
        <n x="243"/>
      </t>
    </mdx>
    <mdx n="0" f="v">
      <t c="3" si="227">
        <n x="225"/>
        <n x="544"/>
        <n x="243"/>
      </t>
    </mdx>
    <mdx n="0" f="v">
      <t c="3" si="227">
        <n x="225"/>
        <n x="541"/>
        <n x="243"/>
      </t>
    </mdx>
    <mdx n="0" f="v">
      <t c="3" si="227">
        <n x="225"/>
        <n x="545"/>
        <n x="243"/>
      </t>
    </mdx>
    <mdx n="0" f="v">
      <t c="3" si="227">
        <n x="225"/>
        <n x="542"/>
        <n x="243"/>
      </t>
    </mdx>
    <mdx n="0" f="v">
      <t c="3" si="227">
        <n x="225"/>
        <n x="546"/>
        <n x="243"/>
      </t>
    </mdx>
    <mdx n="0" f="v">
      <t c="3" si="227">
        <n x="225"/>
        <n x="272"/>
        <n x="184"/>
      </t>
    </mdx>
    <mdx n="0" f="v">
      <t c="3" si="227">
        <n x="225"/>
        <n x="271"/>
        <n x="184"/>
      </t>
    </mdx>
    <mdx n="0" f="v">
      <t c="3" si="227">
        <n x="225"/>
        <n x="270"/>
        <n x="184"/>
      </t>
    </mdx>
    <mdx n="0" f="v">
      <t c="3" si="227">
        <n x="225"/>
        <n x="269"/>
        <n x="184"/>
      </t>
    </mdx>
    <mdx n="0" f="v">
      <t c="3" si="227">
        <n x="225"/>
        <n x="268"/>
        <n x="184"/>
      </t>
    </mdx>
    <mdx n="0" f="v">
      <t c="3" si="227">
        <n x="225"/>
        <n x="355"/>
        <n x="184"/>
      </t>
    </mdx>
    <mdx n="0" f="v">
      <t c="3" si="227">
        <n x="225"/>
        <n x="356"/>
        <n x="184"/>
      </t>
    </mdx>
    <mdx n="0" f="v">
      <t c="3" si="227">
        <n x="225"/>
        <n x="357"/>
        <n x="184"/>
      </t>
    </mdx>
    <mdx n="0" f="v">
      <t c="3" si="227">
        <n x="225"/>
        <n x="358"/>
        <n x="184"/>
      </t>
    </mdx>
    <mdx n="0" f="v">
      <t c="3" si="227">
        <n x="225"/>
        <n x="359"/>
        <n x="184"/>
      </t>
    </mdx>
    <mdx n="0" f="v">
      <t c="3" si="227">
        <n x="225"/>
        <n x="360"/>
        <n x="184"/>
      </t>
    </mdx>
    <mdx n="0" f="v">
      <t c="3" si="227">
        <n x="225"/>
        <n x="361"/>
        <n x="184"/>
      </t>
    </mdx>
    <mdx n="0" f="v">
      <t c="3" si="227">
        <n x="225"/>
        <n x="254"/>
        <n x="184"/>
      </t>
    </mdx>
    <mdx n="0" f="v">
      <t c="3" si="227">
        <n x="225"/>
        <n x="267"/>
        <n x="184"/>
      </t>
    </mdx>
    <mdx n="0" f="v">
      <t c="3" si="227">
        <n x="225"/>
        <n x="266"/>
        <n x="184"/>
      </t>
    </mdx>
    <mdx n="0" f="v">
      <t c="3" si="227">
        <n x="225"/>
        <n x="265"/>
        <n x="184"/>
      </t>
    </mdx>
    <mdx n="0" f="v">
      <t c="3" si="227">
        <n x="225"/>
        <n x="264"/>
        <n x="184"/>
      </t>
    </mdx>
    <mdx n="0" f="v">
      <t c="3" si="227">
        <n x="225"/>
        <n x="263"/>
        <n x="184"/>
      </t>
    </mdx>
    <mdx n="0" f="v">
      <t c="3" si="227">
        <n x="225"/>
        <n x="262"/>
        <n x="184"/>
      </t>
    </mdx>
    <mdx n="0" f="v">
      <t c="3" si="227">
        <n x="225"/>
        <n x="261"/>
        <n x="184"/>
      </t>
    </mdx>
    <mdx n="0" f="v">
      <t c="3" si="227">
        <n x="225"/>
        <n x="260"/>
        <n x="184"/>
      </t>
    </mdx>
    <mdx n="0" f="v">
      <t c="3" si="227">
        <n x="225"/>
        <n x="259"/>
        <n x="184"/>
      </t>
    </mdx>
    <mdx n="0" f="v">
      <t c="3" si="227">
        <n x="225"/>
        <n x="258"/>
        <n x="184"/>
      </t>
    </mdx>
    <mdx n="0" f="v">
      <t c="3" si="227">
        <n x="225"/>
        <n x="257"/>
        <n x="184"/>
      </t>
    </mdx>
    <mdx n="0" f="v">
      <t c="3" si="227">
        <n x="225"/>
        <n x="256"/>
        <n x="184"/>
      </t>
    </mdx>
    <mdx n="0" f="v">
      <t c="3" si="227">
        <n x="225"/>
        <n x="255"/>
        <n x="184"/>
      </t>
    </mdx>
    <mdx n="0" f="v">
      <t c="3" si="227">
        <n x="225"/>
        <n x="316"/>
        <n x="184"/>
      </t>
    </mdx>
    <mdx n="0" f="v">
      <t c="3" si="227">
        <n x="225"/>
        <n x="373"/>
        <n x="184"/>
      </t>
    </mdx>
    <mdx n="0" f="v">
      <t c="3" si="227">
        <n x="225"/>
        <n x="374"/>
        <n x="184"/>
      </t>
    </mdx>
    <mdx n="0" f="v">
      <t c="3" si="227">
        <n x="225"/>
        <n x="375"/>
        <n x="184"/>
      </t>
    </mdx>
    <mdx n="0" f="v">
      <t c="3" si="227">
        <n x="225"/>
        <n x="281"/>
        <n x="184"/>
      </t>
    </mdx>
    <mdx n="0" f="v">
      <t c="3" si="227">
        <n x="225"/>
        <n x="376"/>
        <n x="184"/>
      </t>
    </mdx>
    <mdx n="0" f="v">
      <t c="3" si="227">
        <n x="225"/>
        <n x="377"/>
        <n x="184"/>
      </t>
    </mdx>
    <mdx n="0" f="v">
      <t c="3" si="227">
        <n x="225"/>
        <n x="280"/>
        <n x="184"/>
      </t>
    </mdx>
    <mdx n="0" f="v">
      <t c="3" si="227">
        <n x="225"/>
        <n x="311"/>
        <n x="184"/>
      </t>
    </mdx>
    <mdx n="0" f="v">
      <t c="3" si="227">
        <n x="225"/>
        <n x="378"/>
        <n x="184"/>
      </t>
    </mdx>
    <mdx n="0" f="v">
      <t c="3" si="227">
        <n x="225"/>
        <n x="379"/>
        <n x="184"/>
      </t>
    </mdx>
    <mdx n="0" f="v">
      <t c="3" si="227">
        <n x="225"/>
        <n x="380"/>
        <n x="184"/>
      </t>
    </mdx>
    <mdx n="0" f="v">
      <t c="3" si="227">
        <n x="225"/>
        <n x="381"/>
        <n x="184"/>
      </t>
    </mdx>
    <mdx n="0" f="v">
      <t c="3" si="227">
        <n x="225"/>
        <n x="382"/>
        <n x="184"/>
      </t>
    </mdx>
    <mdx n="0" f="v">
      <t c="3" si="227">
        <n x="225"/>
        <n x="304"/>
        <n x="184"/>
      </t>
    </mdx>
    <mdx n="0" f="v">
      <t c="3" si="227">
        <n x="225"/>
        <n x="283"/>
        <n x="184"/>
      </t>
    </mdx>
    <mdx n="0" f="v">
      <t c="3" si="227">
        <n x="225"/>
        <n x="547"/>
        <n x="184"/>
      </t>
    </mdx>
    <mdx n="0" f="v">
      <t c="3" si="227">
        <n x="225"/>
        <n x="362"/>
        <n x="184"/>
      </t>
    </mdx>
    <mdx n="0" f="v">
      <t c="3" si="227">
        <n x="225"/>
        <n x="363"/>
        <n x="184"/>
      </t>
    </mdx>
    <mdx n="0" f="v">
      <t c="3" si="227">
        <n x="225"/>
        <n x="364"/>
        <n x="184"/>
      </t>
    </mdx>
    <mdx n="0" f="v">
      <t c="3" si="227">
        <n x="225"/>
        <n x="548"/>
        <n x="184"/>
      </t>
    </mdx>
    <mdx n="0" f="v">
      <t c="3" si="227">
        <n x="225"/>
        <n x="365"/>
        <n x="184"/>
      </t>
    </mdx>
    <mdx n="0" f="v">
      <t c="3" si="227">
        <n x="225"/>
        <n x="366"/>
        <n x="184"/>
      </t>
    </mdx>
    <mdx n="0" f="v">
      <t c="3" si="227">
        <n x="225"/>
        <n x="367"/>
        <n x="184"/>
      </t>
    </mdx>
    <mdx n="0" f="v">
      <t c="3" si="227">
        <n x="225"/>
        <n x="368"/>
        <n x="184"/>
      </t>
    </mdx>
    <mdx n="0" f="v">
      <t c="3" si="227">
        <n x="225"/>
        <n x="369"/>
        <n x="184"/>
      </t>
    </mdx>
    <mdx n="0" f="v">
      <t c="3" si="227">
        <n x="225"/>
        <n x="307"/>
        <n x="184"/>
      </t>
    </mdx>
    <mdx n="0" f="v">
      <t c="3" si="227">
        <n x="225"/>
        <n x="370"/>
        <n x="184"/>
      </t>
    </mdx>
    <mdx n="0" f="v">
      <t c="3" si="227">
        <n x="225"/>
        <n x="371"/>
        <n x="184"/>
      </t>
    </mdx>
    <mdx n="0" f="v">
      <t c="3" si="227">
        <n x="225"/>
        <n x="372"/>
        <n x="184"/>
      </t>
    </mdx>
    <mdx n="0" f="v">
      <t c="3" si="227">
        <n x="225"/>
        <n x="393"/>
        <n x="184"/>
      </t>
    </mdx>
    <mdx n="0" f="v">
      <t c="3" si="227">
        <n x="225"/>
        <n x="394"/>
        <n x="184"/>
      </t>
    </mdx>
    <mdx n="0" f="v">
      <t c="3" si="227">
        <n x="225"/>
        <n x="395"/>
        <n x="184"/>
      </t>
    </mdx>
    <mdx n="0" f="v">
      <t c="3" si="227">
        <n x="225"/>
        <n x="278"/>
        <n x="184"/>
      </t>
    </mdx>
    <mdx n="0" f="v">
      <t c="3" si="227">
        <n x="225"/>
        <n x="396"/>
        <n x="184"/>
      </t>
    </mdx>
    <mdx n="0" f="v">
      <t c="3" si="227">
        <n x="225"/>
        <n x="397"/>
        <n x="184"/>
      </t>
    </mdx>
    <mdx n="0" f="v">
      <t c="3" si="227">
        <n x="225"/>
        <n x="398"/>
        <n x="184"/>
      </t>
    </mdx>
    <mdx n="0" f="v">
      <t c="3" si="227">
        <n x="225"/>
        <n x="405"/>
        <n x="184"/>
      </t>
    </mdx>
    <mdx n="0" f="v">
      <t c="3" si="227">
        <n x="225"/>
        <n x="399"/>
        <n x="184"/>
      </t>
    </mdx>
    <mdx n="0" f="v">
      <t c="3" si="227">
        <n x="225"/>
        <n x="392"/>
        <n x="184"/>
      </t>
    </mdx>
    <mdx n="0" f="v">
      <t c="3" si="227">
        <n x="225"/>
        <n x="383"/>
        <n x="184"/>
      </t>
    </mdx>
    <mdx n="0" f="v">
      <t c="3" si="227">
        <n x="225"/>
        <n x="384"/>
        <n x="184"/>
      </t>
    </mdx>
    <mdx n="0" f="v">
      <t c="3" si="227">
        <n x="225"/>
        <n x="385"/>
        <n x="184"/>
      </t>
    </mdx>
    <mdx n="0" f="v">
      <t c="3" si="227">
        <n x="225"/>
        <n x="386"/>
        <n x="184"/>
      </t>
    </mdx>
    <mdx n="0" f="v">
      <t c="3" si="227">
        <n x="225"/>
        <n x="387"/>
        <n x="184"/>
      </t>
    </mdx>
    <mdx n="0" f="v">
      <t c="3" si="227">
        <n x="225"/>
        <n x="388"/>
        <n x="184"/>
      </t>
    </mdx>
    <mdx n="0" f="v">
      <t c="3" si="227">
        <n x="225"/>
        <n x="389"/>
        <n x="184"/>
      </t>
    </mdx>
    <mdx n="0" f="v">
      <t c="3" si="227">
        <n x="225"/>
        <n x="390"/>
        <n x="184"/>
      </t>
    </mdx>
    <mdx n="0" f="v">
      <t c="3" si="227">
        <n x="225"/>
        <n x="404"/>
        <n x="184"/>
      </t>
    </mdx>
    <mdx n="0" f="v">
      <t c="3" si="227">
        <n x="225"/>
        <n x="391"/>
        <n x="184"/>
      </t>
    </mdx>
    <mdx n="0" f="v">
      <t c="3" si="227">
        <n x="225"/>
        <n x="419"/>
        <n x="184"/>
      </t>
    </mdx>
    <mdx n="0" f="v">
      <t c="3" si="227">
        <n x="225"/>
        <n x="417"/>
        <n x="184"/>
      </t>
    </mdx>
    <mdx n="0" f="v">
      <t c="3" si="227">
        <n x="225"/>
        <n x="400"/>
        <n x="184"/>
      </t>
    </mdx>
    <mdx n="0" f="v">
      <t c="3" si="227">
        <n x="225"/>
        <n x="401"/>
        <n x="184"/>
      </t>
    </mdx>
    <mdx n="0" f="v">
      <t c="3" si="227">
        <n x="225"/>
        <n x="402"/>
        <n x="184"/>
      </t>
    </mdx>
    <mdx n="0" f="v">
      <t c="3" si="227">
        <n x="225"/>
        <n x="277"/>
        <n x="184"/>
      </t>
    </mdx>
    <mdx n="0" f="v">
      <t c="3" si="227">
        <n x="225"/>
        <n x="418"/>
        <n x="184"/>
      </t>
    </mdx>
    <mdx n="0" f="v">
      <t c="3" si="227">
        <n x="225"/>
        <n x="406"/>
        <n x="184"/>
      </t>
    </mdx>
    <mdx n="0" f="v">
      <t c="3" si="227">
        <n x="225"/>
        <n x="407"/>
        <n x="184"/>
      </t>
    </mdx>
    <mdx n="0" f="v">
      <t c="3" si="227">
        <n x="225"/>
        <n x="408"/>
        <n x="184"/>
      </t>
    </mdx>
    <mdx n="0" f="v">
      <t c="3" si="227">
        <n x="225"/>
        <n x="409"/>
        <n x="184"/>
      </t>
    </mdx>
    <mdx n="0" f="v">
      <t c="3" si="227">
        <n x="225"/>
        <n x="410"/>
        <n x="184"/>
      </t>
    </mdx>
    <mdx n="0" f="v">
      <t c="3" si="227">
        <n x="225"/>
        <n x="420"/>
        <n x="184"/>
      </t>
    </mdx>
    <mdx n="0" f="v">
      <t c="3" si="227">
        <n x="225"/>
        <n x="301"/>
        <n x="184"/>
      </t>
    </mdx>
    <mdx n="0" f="v">
      <t c="3" si="227">
        <n x="225"/>
        <n x="299"/>
        <n x="184"/>
      </t>
    </mdx>
    <mdx n="0" f="v">
      <t c="3" si="227">
        <n x="225"/>
        <n x="297"/>
        <n x="184"/>
      </t>
    </mdx>
    <mdx n="0" f="v">
      <t c="3" si="227">
        <n x="225"/>
        <n x="421"/>
        <n x="184"/>
      </t>
    </mdx>
    <mdx n="0" f="v">
      <t c="3" si="227">
        <n x="225"/>
        <n x="411"/>
        <n x="184"/>
      </t>
    </mdx>
    <mdx n="0" f="v">
      <t c="3" si="227">
        <n x="225"/>
        <n x="403"/>
        <n x="184"/>
      </t>
    </mdx>
    <mdx n="0" f="v">
      <t c="3" si="227">
        <n x="225"/>
        <n x="412"/>
        <n x="184"/>
      </t>
    </mdx>
    <mdx n="0" f="v">
      <t c="3" si="227">
        <n x="225"/>
        <n x="413"/>
        <n x="184"/>
      </t>
    </mdx>
    <mdx n="0" f="v">
      <t c="3" si="227">
        <n x="225"/>
        <n x="414"/>
        <n x="184"/>
      </t>
    </mdx>
    <mdx n="0" f="v">
      <t c="3" si="227">
        <n x="225"/>
        <n x="415"/>
        <n x="184"/>
      </t>
    </mdx>
    <mdx n="0" f="v">
      <t c="3" si="227">
        <n x="225"/>
        <n x="416"/>
        <n x="184"/>
      </t>
    </mdx>
    <mdx n="0" f="v">
      <t c="3" si="227">
        <n x="225"/>
        <n x="427"/>
        <n x="184"/>
      </t>
    </mdx>
    <mdx n="0" f="v">
      <t c="3" si="227">
        <n x="225"/>
        <n x="329"/>
        <n x="184"/>
      </t>
    </mdx>
    <mdx n="0" f="v">
      <t c="3" si="227">
        <n x="225"/>
        <n x="428"/>
        <n x="184"/>
      </t>
    </mdx>
    <mdx n="0" f="v">
      <t c="3" si="227">
        <n x="225"/>
        <n x="328"/>
        <n x="184"/>
      </t>
    </mdx>
    <mdx n="0" f="v">
      <t c="3" si="227">
        <n x="225"/>
        <n x="429"/>
        <n x="184"/>
      </t>
    </mdx>
    <mdx n="0" f="v">
      <t c="3" si="227">
        <n x="225"/>
        <n x="430"/>
        <n x="184"/>
      </t>
    </mdx>
    <mdx n="0" f="v">
      <t c="3" si="227">
        <n x="225"/>
        <n x="431"/>
        <n x="184"/>
      </t>
    </mdx>
    <mdx n="0" f="v">
      <t c="3" si="227">
        <n x="225"/>
        <n x="432"/>
        <n x="184"/>
      </t>
    </mdx>
    <mdx n="0" f="v">
      <t c="3" si="227">
        <n x="225"/>
        <n x="422"/>
        <n x="184"/>
      </t>
    </mdx>
    <mdx n="0" f="v">
      <t c="3" si="227">
        <n x="225"/>
        <n x="423"/>
        <n x="184"/>
      </t>
    </mdx>
    <mdx n="0" f="v">
      <t c="3" si="227">
        <n x="225"/>
        <n x="424"/>
        <n x="184"/>
      </t>
    </mdx>
    <mdx n="0" f="v">
      <t c="3" si="227">
        <n x="225"/>
        <n x="425"/>
        <n x="184"/>
      </t>
    </mdx>
    <mdx n="0" f="v">
      <t c="3" si="227">
        <n x="225"/>
        <n x="348"/>
        <n x="184"/>
      </t>
    </mdx>
    <mdx n="0" f="v">
      <t c="3" si="227">
        <n x="225"/>
        <n x="327"/>
        <n x="184"/>
      </t>
    </mdx>
    <mdx n="0" f="v">
      <t c="3" si="227">
        <n x="225"/>
        <n x="426"/>
        <n x="184"/>
      </t>
    </mdx>
    <mdx n="0" f="v">
      <t c="3" si="227">
        <n x="225"/>
        <n x="326"/>
        <n x="184"/>
      </t>
    </mdx>
    <mdx n="0" f="v">
      <t c="3" si="227">
        <n x="225"/>
        <n x="433"/>
        <n x="184"/>
      </t>
    </mdx>
    <mdx n="0" f="v">
      <t c="3" si="227">
        <n x="225"/>
        <n x="442"/>
        <n x="184"/>
      </t>
    </mdx>
    <mdx n="0" f="v">
      <t c="3" si="227">
        <n x="225"/>
        <n x="443"/>
        <n x="184"/>
      </t>
    </mdx>
    <mdx n="0" f="v">
      <t c="3" si="227">
        <n x="225"/>
        <n x="444"/>
        <n x="184"/>
      </t>
    </mdx>
    <mdx n="0" f="v">
      <t c="3" si="227">
        <n x="225"/>
        <n x="445"/>
        <n x="184"/>
      </t>
    </mdx>
    <mdx n="0" f="v">
      <t c="3" si="227">
        <n x="225"/>
        <n x="446"/>
        <n x="184"/>
      </t>
    </mdx>
    <mdx n="0" f="v">
      <t c="3" si="227">
        <n x="225"/>
        <n x="435"/>
        <n x="184"/>
      </t>
    </mdx>
    <mdx n="0" f="v">
      <t c="3" si="227">
        <n x="225"/>
        <n x="436"/>
        <n x="184"/>
      </t>
    </mdx>
    <mdx n="0" f="v">
      <t c="3" si="227">
        <n x="225"/>
        <n x="437"/>
        <n x="184"/>
      </t>
    </mdx>
    <mdx n="0" f="v">
      <t c="3" si="227">
        <n x="225"/>
        <n x="294"/>
        <n x="184"/>
      </t>
    </mdx>
    <mdx n="0" f="v">
      <t c="3" si="227">
        <n x="225"/>
        <n x="293"/>
        <n x="184"/>
      </t>
    </mdx>
    <mdx n="0" f="v">
      <t c="3" si="227">
        <n x="225"/>
        <n x="434"/>
        <n x="184"/>
      </t>
    </mdx>
    <mdx n="0" f="v">
      <t c="3" si="227">
        <n x="225"/>
        <n x="438"/>
        <n x="184"/>
      </t>
    </mdx>
    <mdx n="0" f="v">
      <t c="3" si="227">
        <n x="225"/>
        <n x="350"/>
        <n x="184"/>
      </t>
    </mdx>
    <mdx n="0" f="v">
      <t c="3" si="227">
        <n x="225"/>
        <n x="439"/>
        <n x="184"/>
      </t>
    </mdx>
    <mdx n="0" f="v">
      <t c="3" si="227">
        <n x="225"/>
        <n x="440"/>
        <n x="184"/>
      </t>
    </mdx>
    <mdx n="0" f="v">
      <t c="3" si="227">
        <n x="225"/>
        <n x="441"/>
        <n x="184"/>
      </t>
    </mdx>
    <mdx n="0" f="v">
      <t c="3" si="227">
        <n x="225"/>
        <n x="447"/>
        <n x="184"/>
      </t>
    </mdx>
    <mdx n="0" f="v">
      <t c="3" si="227">
        <n x="225"/>
        <n x="346"/>
        <n x="184"/>
      </t>
    </mdx>
    <mdx n="0" f="v">
      <t c="3" si="227">
        <n x="225"/>
        <n x="452"/>
        <n x="184"/>
      </t>
    </mdx>
    <mdx n="0" f="v">
      <t c="3" si="227">
        <n x="225"/>
        <n x="276"/>
        <n x="184"/>
      </t>
    </mdx>
    <mdx n="0" f="v">
      <t c="3" si="227">
        <n x="225"/>
        <n x="453"/>
        <n x="184"/>
      </t>
    </mdx>
    <mdx n="0" f="v">
      <t c="3" si="227">
        <n x="225"/>
        <n x="454"/>
        <n x="184"/>
      </t>
    </mdx>
    <mdx n="0" f="v">
      <t c="3" si="227">
        <n x="225"/>
        <n x="455"/>
        <n x="184"/>
      </t>
    </mdx>
    <mdx n="0" f="v">
      <t c="3" si="227">
        <n x="225"/>
        <n x="456"/>
        <n x="184"/>
      </t>
    </mdx>
    <mdx n="0" f="v">
      <t c="3" si="227">
        <n x="225"/>
        <n x="459"/>
        <n x="184"/>
      </t>
    </mdx>
    <mdx n="0" f="v">
      <t c="3" si="227">
        <n x="225"/>
        <n x="448"/>
        <n x="184"/>
      </t>
    </mdx>
    <mdx n="0" f="v">
      <t c="3" si="227">
        <n x="225"/>
        <n x="449"/>
        <n x="184"/>
      </t>
    </mdx>
    <mdx n="0" f="v">
      <t c="3" si="227">
        <n x="225"/>
        <n x="450"/>
        <n x="184"/>
      </t>
    </mdx>
    <mdx n="0" f="v">
      <t c="3" si="227">
        <n x="225"/>
        <n x="451"/>
        <n x="184"/>
      </t>
    </mdx>
    <mdx n="0" f="v">
      <t c="3" si="227">
        <n x="225"/>
        <n x="457"/>
        <n x="184"/>
      </t>
    </mdx>
    <mdx n="0" f="v">
      <t c="3" si="227">
        <n x="225"/>
        <n x="458"/>
        <n x="184"/>
      </t>
    </mdx>
    <mdx n="0" f="v">
      <t c="3" si="227">
        <n x="225"/>
        <n x="461"/>
        <n x="184"/>
      </t>
    </mdx>
    <mdx n="0" f="v">
      <t c="3" si="227">
        <n x="225"/>
        <n x="462"/>
        <n x="184"/>
      </t>
    </mdx>
    <mdx n="0" f="v">
      <t c="3" si="227">
        <n x="225"/>
        <n x="463"/>
        <n x="184"/>
      </t>
    </mdx>
    <mdx n="0" f="v">
      <t c="3" si="227">
        <n x="225"/>
        <n x="464"/>
        <n x="184"/>
      </t>
    </mdx>
    <mdx n="0" f="v">
      <t c="3" si="227">
        <n x="225"/>
        <n x="465"/>
        <n x="184"/>
      </t>
    </mdx>
    <mdx n="0" f="v">
      <t c="3" si="227">
        <n x="225"/>
        <n x="466"/>
        <n x="184"/>
      </t>
    </mdx>
    <mdx n="0" f="v">
      <t c="3" si="227">
        <n x="225"/>
        <n x="467"/>
        <n x="184"/>
      </t>
    </mdx>
    <mdx n="0" f="v">
      <t c="3" si="227">
        <n x="225"/>
        <n x="460"/>
        <n x="184"/>
      </t>
    </mdx>
    <mdx n="0" f="v">
      <t c="3" si="227">
        <n x="225"/>
        <n x="468"/>
        <n x="184"/>
      </t>
    </mdx>
    <mdx n="0" f="v">
      <t c="3" si="227">
        <n x="225"/>
        <n x="469"/>
        <n x="184"/>
      </t>
    </mdx>
    <mdx n="0" f="v">
      <t c="3" si="227">
        <n x="225"/>
        <n x="470"/>
        <n x="184"/>
      </t>
    </mdx>
    <mdx n="0" f="v">
      <t c="3" si="227">
        <n x="225"/>
        <n x="473"/>
        <n x="184"/>
      </t>
    </mdx>
    <mdx n="0" f="v">
      <t c="3" si="227">
        <n x="225"/>
        <n x="474"/>
        <n x="184"/>
      </t>
    </mdx>
    <mdx n="0" f="v">
      <t c="3" si="227">
        <n x="225"/>
        <n x="475"/>
        <n x="184"/>
      </t>
    </mdx>
    <mdx n="0" f="v">
      <t c="3" si="227">
        <n x="225"/>
        <n x="476"/>
        <n x="184"/>
      </t>
    </mdx>
    <mdx n="0" f="v">
      <t c="3" si="227">
        <n x="225"/>
        <n x="472"/>
        <n x="184"/>
      </t>
    </mdx>
    <mdx n="0" f="v">
      <t c="3" si="227">
        <n x="225"/>
        <n x="480"/>
        <n x="184"/>
      </t>
    </mdx>
    <mdx n="0" f="v">
      <t c="3" si="227">
        <n x="225"/>
        <n x="481"/>
        <n x="184"/>
      </t>
    </mdx>
    <mdx n="0" f="v">
      <t c="3" si="227">
        <n x="225"/>
        <n x="483"/>
        <n x="184"/>
      </t>
    </mdx>
    <mdx n="0" f="v">
      <t c="3" si="227">
        <n x="225"/>
        <n x="471"/>
        <n x="184"/>
      </t>
    </mdx>
    <mdx n="0" f="v">
      <t c="3" si="227">
        <n x="225"/>
        <n x="477"/>
        <n x="184"/>
      </t>
    </mdx>
    <mdx n="0" f="v">
      <t c="3" si="227">
        <n x="225"/>
        <n x="478"/>
        <n x="184"/>
      </t>
    </mdx>
    <mdx n="0" f="v">
      <t c="3" si="227">
        <n x="225"/>
        <n x="479"/>
        <n x="184"/>
      </t>
    </mdx>
    <mdx n="0" f="v">
      <t c="3" si="227">
        <n x="225"/>
        <n x="487"/>
        <n x="184"/>
      </t>
    </mdx>
    <mdx n="0" f="v">
      <t c="3" si="227">
        <n x="225"/>
        <n x="488"/>
        <n x="184"/>
      </t>
    </mdx>
    <mdx n="0" f="v">
      <t c="3" si="227">
        <n x="225"/>
        <n x="489"/>
        <n x="184"/>
      </t>
    </mdx>
    <mdx n="0" f="v">
      <t c="3" si="227">
        <n x="225"/>
        <n x="484"/>
        <n x="184"/>
      </t>
    </mdx>
    <mdx n="0" f="v">
      <t c="3" si="227">
        <n x="225"/>
        <n x="485"/>
        <n x="184"/>
      </t>
    </mdx>
    <mdx n="0" f="v">
      <t c="3" si="227">
        <n x="225"/>
        <n x="486"/>
        <n x="184"/>
      </t>
    </mdx>
    <mdx n="0" f="v">
      <t c="3" si="227">
        <n x="225"/>
        <n x="482"/>
        <n x="184"/>
      </t>
    </mdx>
    <mdx n="0" f="v">
      <t c="3" si="227">
        <n x="225"/>
        <n x="491"/>
        <n x="184"/>
      </t>
    </mdx>
    <mdx n="0" f="v">
      <t c="3" si="227">
        <n x="225"/>
        <n x="495"/>
        <n x="184"/>
      </t>
    </mdx>
    <mdx n="0" f="v">
      <t c="3" si="227">
        <n x="225"/>
        <n x="494"/>
        <n x="184"/>
      </t>
    </mdx>
    <mdx n="0" f="v">
      <t c="3" si="227">
        <n x="225"/>
        <n x="490"/>
        <n x="184"/>
      </t>
    </mdx>
    <mdx n="0" f="v">
      <t c="3" si="227">
        <n x="225"/>
        <n x="492"/>
        <n x="184"/>
      </t>
    </mdx>
    <mdx n="0" f="v">
      <t c="3" si="227">
        <n x="225"/>
        <n x="493"/>
        <n x="184"/>
      </t>
    </mdx>
    <mdx n="0" f="v">
      <t c="3" si="227">
        <n x="225"/>
        <n x="496"/>
        <n x="184"/>
      </t>
    </mdx>
    <mdx n="0" f="v">
      <t c="3" si="227">
        <n x="225"/>
        <n x="500"/>
        <n x="184"/>
      </t>
    </mdx>
    <mdx n="0" f="v">
      <t c="3" si="227">
        <n x="225"/>
        <n x="501"/>
        <n x="184"/>
      </t>
    </mdx>
    <mdx n="0" f="v">
      <t c="3" si="227">
        <n x="225"/>
        <n x="502"/>
        <n x="184"/>
      </t>
    </mdx>
    <mdx n="0" f="v">
      <t c="3" si="227">
        <n x="225"/>
        <n x="497"/>
        <n x="184"/>
      </t>
    </mdx>
    <mdx n="0" f="v">
      <t c="3" si="227">
        <n x="225"/>
        <n x="498"/>
        <n x="184"/>
      </t>
    </mdx>
    <mdx n="0" f="v">
      <t c="3" si="227">
        <n x="225"/>
        <n x="499"/>
        <n x="184"/>
      </t>
    </mdx>
    <mdx n="0" f="v">
      <t c="3" si="227">
        <n x="225"/>
        <n x="503"/>
        <n x="184"/>
      </t>
    </mdx>
    <mdx n="0" f="v">
      <t c="3" si="227">
        <n x="225"/>
        <n x="504"/>
        <n x="184"/>
      </t>
    </mdx>
    <mdx n="0" f="v">
      <t c="3" si="227">
        <n x="225"/>
        <n x="505"/>
        <n x="184"/>
      </t>
    </mdx>
    <mdx n="0" f="v">
      <t c="3" si="227">
        <n x="225"/>
        <n x="506"/>
        <n x="184"/>
      </t>
    </mdx>
    <mdx n="0" f="v">
      <t c="3" si="227">
        <n x="225"/>
        <n x="508"/>
        <n x="184"/>
      </t>
    </mdx>
    <mdx n="0" f="v">
      <t c="3" si="227">
        <n x="225"/>
        <n x="509"/>
        <n x="184"/>
      </t>
    </mdx>
    <mdx n="0" f="v">
      <t c="3" si="227">
        <n x="225"/>
        <n x="507"/>
        <n x="184"/>
      </t>
    </mdx>
    <mdx n="0" f="v">
      <t c="3" si="227">
        <n x="225"/>
        <n x="510"/>
        <n x="184"/>
      </t>
    </mdx>
    <mdx n="0" f="v">
      <t c="3" si="227">
        <n x="225"/>
        <n x="511"/>
        <n x="184"/>
      </t>
    </mdx>
    <mdx n="0" f="v">
      <t c="3" si="227">
        <n x="225"/>
        <n x="516"/>
        <n x="184"/>
      </t>
    </mdx>
    <mdx n="0" f="v">
      <t c="3" si="227">
        <n x="225"/>
        <n x="513"/>
        <n x="184"/>
      </t>
    </mdx>
    <mdx n="0" f="v">
      <t c="3" si="227">
        <n x="225"/>
        <n x="514"/>
        <n x="184"/>
      </t>
    </mdx>
    <mdx n="0" f="v">
      <t c="3" si="227">
        <n x="225"/>
        <n x="515"/>
        <n x="184"/>
      </t>
    </mdx>
    <mdx n="0" f="v">
      <t c="3" si="227">
        <n x="225"/>
        <n x="512"/>
        <n x="184"/>
      </t>
    </mdx>
    <mdx n="0" f="v">
      <t c="3" si="227">
        <n x="225"/>
        <n x="519"/>
        <n x="184"/>
      </t>
    </mdx>
    <mdx n="0" f="v">
      <t c="3" si="227">
        <n x="225"/>
        <n x="520"/>
        <n x="184"/>
      </t>
    </mdx>
    <mdx n="0" f="v">
      <t c="3" si="227">
        <n x="225"/>
        <n x="521"/>
        <n x="184"/>
      </t>
    </mdx>
    <mdx n="0" f="v">
      <t c="3" si="227">
        <n x="225"/>
        <n x="517"/>
        <n x="184"/>
      </t>
    </mdx>
    <mdx n="0" f="v">
      <t c="3" si="227">
        <n x="225"/>
        <n x="518"/>
        <n x="184"/>
      </t>
    </mdx>
    <mdx n="0" f="v">
      <t c="3" si="227">
        <n x="225"/>
        <n x="522"/>
        <n x="184"/>
      </t>
    </mdx>
    <mdx n="0" f="v">
      <t c="3" si="227">
        <n x="225"/>
        <n x="525"/>
        <n x="184"/>
      </t>
    </mdx>
    <mdx n="0" f="v">
      <t c="3" si="227">
        <n x="225"/>
        <n x="526"/>
        <n x="184"/>
      </t>
    </mdx>
    <mdx n="0" f="v">
      <t c="3" si="227">
        <n x="225"/>
        <n x="524"/>
        <n x="184"/>
      </t>
    </mdx>
    <mdx n="0" f="v">
      <t c="3" si="227">
        <n x="225"/>
        <n x="527"/>
        <n x="184"/>
      </t>
    </mdx>
    <mdx n="0" f="v">
      <t c="3" si="227">
        <n x="225"/>
        <n x="523"/>
        <n x="184"/>
      </t>
    </mdx>
    <mdx n="0" f="v">
      <t c="3" si="227">
        <n x="225"/>
        <n x="528"/>
        <n x="184"/>
      </t>
    </mdx>
    <mdx n="0" f="v">
      <t c="3" si="227">
        <n x="225"/>
        <n x="529"/>
        <n x="184"/>
      </t>
    </mdx>
    <mdx n="0" f="v">
      <t c="3" si="227">
        <n x="225"/>
        <n x="531"/>
        <n x="184"/>
      </t>
    </mdx>
    <mdx n="0" f="v">
      <t c="3" si="227">
        <n x="225"/>
        <n x="532"/>
        <n x="184"/>
      </t>
    </mdx>
    <mdx n="0" f="v">
      <t c="3" si="227">
        <n x="225"/>
        <n x="530"/>
        <n x="184"/>
      </t>
    </mdx>
    <mdx n="0" f="v">
      <t c="3" si="227">
        <n x="225"/>
        <n x="533"/>
        <n x="184"/>
      </t>
    </mdx>
    <mdx n="0" f="v">
      <t c="3" si="227">
        <n x="225"/>
        <n x="536"/>
        <n x="184"/>
      </t>
    </mdx>
    <mdx n="0" f="v">
      <t c="3" si="227">
        <n x="225"/>
        <n x="534"/>
        <n x="184"/>
      </t>
    </mdx>
    <mdx n="0" f="v">
      <t c="3" si="227">
        <n x="225"/>
        <n x="535"/>
        <n x="184"/>
      </t>
    </mdx>
    <mdx n="0" f="v">
      <t c="3" si="227">
        <n x="225"/>
        <n x="539"/>
        <n x="184"/>
      </t>
    </mdx>
    <mdx n="0" f="v">
      <t c="3" si="227">
        <n x="225"/>
        <n x="540"/>
        <n x="184"/>
      </t>
    </mdx>
    <mdx n="0" f="v">
      <t c="3" si="227">
        <n x="225"/>
        <n x="537"/>
        <n x="184"/>
      </t>
    </mdx>
    <mdx n="0" f="v">
      <t c="3" si="227">
        <n x="225"/>
        <n x="538"/>
        <n x="184"/>
      </t>
    </mdx>
    <mdx n="0" f="v">
      <t c="3" si="227">
        <n x="225"/>
        <n x="543"/>
        <n x="184"/>
      </t>
    </mdx>
    <mdx n="0" f="v">
      <t c="3" si="227">
        <n x="225"/>
        <n x="544"/>
        <n x="184"/>
      </t>
    </mdx>
    <mdx n="0" f="v">
      <t c="3" si="227">
        <n x="225"/>
        <n x="541"/>
        <n x="184"/>
      </t>
    </mdx>
    <mdx n="0" f="v">
      <t c="3" si="227">
        <n x="225"/>
        <n x="545"/>
        <n x="184"/>
      </t>
    </mdx>
    <mdx n="0" f="v">
      <t c="3" si="227">
        <n x="225"/>
        <n x="542"/>
        <n x="184"/>
      </t>
    </mdx>
    <mdx n="0" f="v">
      <t c="3" si="227">
        <n x="225"/>
        <n x="546"/>
        <n x="184"/>
      </t>
    </mdx>
    <mdx n="0" f="v">
      <t c="3" si="227">
        <n x="225"/>
        <n x="272"/>
        <n x="185"/>
      </t>
    </mdx>
    <mdx n="0" f="v">
      <t c="3" si="227">
        <n x="225"/>
        <n x="273"/>
        <n x="185"/>
      </t>
    </mdx>
    <mdx n="0" f="v">
      <t c="3" si="227">
        <n x="225"/>
        <n x="271"/>
        <n x="185"/>
      </t>
    </mdx>
    <mdx n="0" f="v">
      <t c="3" si="227">
        <n x="225"/>
        <n x="270"/>
        <n x="185"/>
      </t>
    </mdx>
    <mdx n="0" f="v">
      <t c="3" si="227">
        <n x="225"/>
        <n x="269"/>
        <n x="185"/>
      </t>
    </mdx>
    <mdx n="0" f="v">
      <t c="3" si="227">
        <n x="225"/>
        <n x="268"/>
        <n x="185"/>
      </t>
    </mdx>
    <mdx n="0" f="v">
      <t c="3" si="227">
        <n x="225"/>
        <n x="355"/>
        <n x="185"/>
      </t>
    </mdx>
    <mdx n="0" f="v">
      <t c="3" si="227">
        <n x="225"/>
        <n x="356"/>
        <n x="185"/>
      </t>
    </mdx>
    <mdx n="0" f="v">
      <t c="3" si="227">
        <n x="225"/>
        <n x="357"/>
        <n x="185"/>
      </t>
    </mdx>
    <mdx n="0" f="v">
      <t c="3" si="227">
        <n x="225"/>
        <n x="358"/>
        <n x="185"/>
      </t>
    </mdx>
    <mdx n="0" f="v">
      <t c="3" si="227">
        <n x="225"/>
        <n x="359"/>
        <n x="185"/>
      </t>
    </mdx>
    <mdx n="0" f="v">
      <t c="3" si="227">
        <n x="225"/>
        <n x="360"/>
        <n x="185"/>
      </t>
    </mdx>
    <mdx n="0" f="v">
      <t c="3" si="227">
        <n x="225"/>
        <n x="361"/>
        <n x="185"/>
      </t>
    </mdx>
    <mdx n="0" f="v">
      <t c="3" si="227">
        <n x="225"/>
        <n x="254"/>
        <n x="185"/>
      </t>
    </mdx>
    <mdx n="0" f="v">
      <t c="3" si="227">
        <n x="225"/>
        <n x="267"/>
        <n x="185"/>
      </t>
    </mdx>
    <mdx n="0" f="v">
      <t c="3" si="227">
        <n x="225"/>
        <n x="266"/>
        <n x="185"/>
      </t>
    </mdx>
    <mdx n="0" f="v">
      <t c="3" si="227">
        <n x="225"/>
        <n x="265"/>
        <n x="185"/>
      </t>
    </mdx>
    <mdx n="0" f="v">
      <t c="3" si="227">
        <n x="225"/>
        <n x="264"/>
        <n x="185"/>
      </t>
    </mdx>
    <mdx n="0" f="v">
      <t c="3" si="227">
        <n x="225"/>
        <n x="263"/>
        <n x="185"/>
      </t>
    </mdx>
    <mdx n="0" f="v">
      <t c="3" si="227">
        <n x="225"/>
        <n x="262"/>
        <n x="185"/>
      </t>
    </mdx>
    <mdx n="0" f="v">
      <t c="3" si="227">
        <n x="225"/>
        <n x="261"/>
        <n x="185"/>
      </t>
    </mdx>
    <mdx n="0" f="v">
      <t c="3" si="227">
        <n x="225"/>
        <n x="260"/>
        <n x="185"/>
      </t>
    </mdx>
    <mdx n="0" f="v">
      <t c="3" si="227">
        <n x="225"/>
        <n x="259"/>
        <n x="185"/>
      </t>
    </mdx>
    <mdx n="0" f="v">
      <t c="3" si="227">
        <n x="225"/>
        <n x="258"/>
        <n x="185"/>
      </t>
    </mdx>
    <mdx n="0" f="v">
      <t c="3" si="227">
        <n x="225"/>
        <n x="257"/>
        <n x="185"/>
      </t>
    </mdx>
    <mdx n="0" f="v">
      <t c="3" si="227">
        <n x="225"/>
        <n x="256"/>
        <n x="185"/>
      </t>
    </mdx>
    <mdx n="0" f="v">
      <t c="3" si="227">
        <n x="225"/>
        <n x="255"/>
        <n x="185"/>
      </t>
    </mdx>
    <mdx n="0" f="v">
      <t c="3" si="227">
        <n x="225"/>
        <n x="316"/>
        <n x="185"/>
      </t>
    </mdx>
    <mdx n="0" f="v">
      <t c="3" si="227">
        <n x="225"/>
        <n x="373"/>
        <n x="185"/>
      </t>
    </mdx>
    <mdx n="0" f="v">
      <t c="3" si="227">
        <n x="225"/>
        <n x="374"/>
        <n x="185"/>
      </t>
    </mdx>
    <mdx n="0" f="v">
      <t c="3" si="227">
        <n x="225"/>
        <n x="375"/>
        <n x="185"/>
      </t>
    </mdx>
    <mdx n="0" f="v">
      <t c="3" si="227">
        <n x="225"/>
        <n x="281"/>
        <n x="185"/>
      </t>
    </mdx>
    <mdx n="0" f="v">
      <t c="3" si="227">
        <n x="225"/>
        <n x="376"/>
        <n x="185"/>
      </t>
    </mdx>
    <mdx n="0" f="v">
      <t c="3" si="227">
        <n x="225"/>
        <n x="377"/>
        <n x="185"/>
      </t>
    </mdx>
    <mdx n="0" f="v">
      <t c="3" si="227">
        <n x="225"/>
        <n x="280"/>
        <n x="185"/>
      </t>
    </mdx>
    <mdx n="0" f="v">
      <t c="3" si="227">
        <n x="225"/>
        <n x="311"/>
        <n x="185"/>
      </t>
    </mdx>
    <mdx n="0" f="v">
      <t c="3" si="227">
        <n x="225"/>
        <n x="378"/>
        <n x="185"/>
      </t>
    </mdx>
    <mdx n="0" f="v">
      <t c="3" si="227">
        <n x="225"/>
        <n x="379"/>
        <n x="185"/>
      </t>
    </mdx>
    <mdx n="0" f="v">
      <t c="3" si="227">
        <n x="225"/>
        <n x="380"/>
        <n x="185"/>
      </t>
    </mdx>
    <mdx n="0" f="v">
      <t c="3" si="227">
        <n x="225"/>
        <n x="381"/>
        <n x="185"/>
      </t>
    </mdx>
    <mdx n="0" f="v">
      <t c="3" si="227">
        <n x="225"/>
        <n x="382"/>
        <n x="185"/>
      </t>
    </mdx>
    <mdx n="0" f="v">
      <t c="3" si="227">
        <n x="225"/>
        <n x="304"/>
        <n x="185"/>
      </t>
    </mdx>
    <mdx n="0" f="v">
      <t c="3" si="227">
        <n x="225"/>
        <n x="283"/>
        <n x="185"/>
      </t>
    </mdx>
    <mdx n="0" f="v">
      <t c="3" si="227">
        <n x="225"/>
        <n x="547"/>
        <n x="185"/>
      </t>
    </mdx>
    <mdx n="0" f="v">
      <t c="3" si="227">
        <n x="225"/>
        <n x="362"/>
        <n x="185"/>
      </t>
    </mdx>
    <mdx n="0" f="v">
      <t c="3" si="227">
        <n x="225"/>
        <n x="363"/>
        <n x="185"/>
      </t>
    </mdx>
    <mdx n="0" f="v">
      <t c="3" si="227">
        <n x="225"/>
        <n x="364"/>
        <n x="185"/>
      </t>
    </mdx>
    <mdx n="0" f="v">
      <t c="3" si="227">
        <n x="225"/>
        <n x="548"/>
        <n x="185"/>
      </t>
    </mdx>
    <mdx n="0" f="v">
      <t c="3" si="227">
        <n x="225"/>
        <n x="365"/>
        <n x="185"/>
      </t>
    </mdx>
    <mdx n="0" f="v">
      <t c="3" si="227">
        <n x="225"/>
        <n x="366"/>
        <n x="185"/>
      </t>
    </mdx>
    <mdx n="0" f="v">
      <t c="3" si="227">
        <n x="225"/>
        <n x="367"/>
        <n x="185"/>
      </t>
    </mdx>
    <mdx n="0" f="v">
      <t c="3" si="227">
        <n x="225"/>
        <n x="368"/>
        <n x="185"/>
      </t>
    </mdx>
    <mdx n="0" f="v">
      <t c="3" si="227">
        <n x="225"/>
        <n x="369"/>
        <n x="185"/>
      </t>
    </mdx>
    <mdx n="0" f="v">
      <t c="3" si="227">
        <n x="225"/>
        <n x="307"/>
        <n x="185"/>
      </t>
    </mdx>
    <mdx n="0" f="v">
      <t c="3" si="227">
        <n x="225"/>
        <n x="370"/>
        <n x="185"/>
      </t>
    </mdx>
    <mdx n="0" f="v">
      <t c="3" si="227">
        <n x="225"/>
        <n x="371"/>
        <n x="185"/>
      </t>
    </mdx>
    <mdx n="0" f="v">
      <t c="3" si="227">
        <n x="225"/>
        <n x="372"/>
        <n x="185"/>
      </t>
    </mdx>
    <mdx n="0" f="v">
      <t c="3" si="227">
        <n x="225"/>
        <n x="392"/>
        <n x="185"/>
      </t>
    </mdx>
    <mdx n="0" f="v">
      <t c="3" si="227">
        <n x="225"/>
        <n x="405"/>
        <n x="185"/>
      </t>
    </mdx>
    <mdx n="0" f="v">
      <t c="3" si="227">
        <n x="225"/>
        <n x="393"/>
        <n x="185"/>
      </t>
    </mdx>
    <mdx n="0" f="v">
      <t c="3" si="227">
        <n x="225"/>
        <n x="394"/>
        <n x="185"/>
      </t>
    </mdx>
    <mdx n="0" f="v">
      <t c="3" si="227">
        <n x="225"/>
        <n x="395"/>
        <n x="185"/>
      </t>
    </mdx>
    <mdx n="0" f="v">
      <t c="3" si="227">
        <n x="225"/>
        <n x="278"/>
        <n x="185"/>
      </t>
    </mdx>
    <mdx n="0" f="v">
      <t c="3" si="227">
        <n x="225"/>
        <n x="396"/>
        <n x="185"/>
      </t>
    </mdx>
    <mdx n="0" f="v">
      <t c="3" si="227">
        <n x="225"/>
        <n x="397"/>
        <n x="185"/>
      </t>
    </mdx>
    <mdx n="0" f="v">
      <t c="3" si="227">
        <n x="225"/>
        <n x="398"/>
        <n x="185"/>
      </t>
    </mdx>
    <mdx n="0" f="v">
      <t c="3" si="227">
        <n x="225"/>
        <n x="399"/>
        <n x="185"/>
      </t>
    </mdx>
    <mdx n="0" f="v">
      <t c="3" si="227">
        <n x="225"/>
        <n x="404"/>
        <n x="185"/>
      </t>
    </mdx>
    <mdx n="0" f="v">
      <t c="3" si="227">
        <n x="225"/>
        <n x="391"/>
        <n x="185"/>
      </t>
    </mdx>
    <mdx n="0" f="v">
      <t c="3" si="227">
        <n x="225"/>
        <n x="383"/>
        <n x="185"/>
      </t>
    </mdx>
    <mdx n="0" f="v">
      <t c="3" si="227">
        <n x="225"/>
        <n x="384"/>
        <n x="185"/>
      </t>
    </mdx>
    <mdx n="0" f="v">
      <t c="3" si="227">
        <n x="225"/>
        <n x="385"/>
        <n x="185"/>
      </t>
    </mdx>
    <mdx n="0" f="v">
      <t c="3" si="227">
        <n x="225"/>
        <n x="386"/>
        <n x="185"/>
      </t>
    </mdx>
    <mdx n="0" f="v">
      <t c="3" si="227">
        <n x="225"/>
        <n x="387"/>
        <n x="185"/>
      </t>
    </mdx>
    <mdx n="0" f="v">
      <t c="3" si="227">
        <n x="225"/>
        <n x="388"/>
        <n x="185"/>
      </t>
    </mdx>
    <mdx n="0" f="v">
      <t c="3" si="227">
        <n x="225"/>
        <n x="389"/>
        <n x="185"/>
      </t>
    </mdx>
    <mdx n="0" f="v">
      <t c="3" si="227">
        <n x="225"/>
        <n x="390"/>
        <n x="185"/>
      </t>
    </mdx>
    <mdx n="0" f="v">
      <t c="3" si="227">
        <n x="225"/>
        <n x="418"/>
        <n x="185"/>
      </t>
    </mdx>
    <mdx n="0" f="v">
      <t c="3" si="227">
        <n x="225"/>
        <n x="400"/>
        <n x="185"/>
      </t>
    </mdx>
    <mdx n="0" f="v">
      <t c="3" si="227">
        <n x="225"/>
        <n x="401"/>
        <n x="185"/>
      </t>
    </mdx>
    <mdx n="0" f="v">
      <t c="3" si="227">
        <n x="225"/>
        <n x="402"/>
        <n x="185"/>
      </t>
    </mdx>
    <mdx n="0" f="v">
      <t c="3" si="227">
        <n x="225"/>
        <n x="277"/>
        <n x="185"/>
      </t>
    </mdx>
    <mdx n="0" f="v">
      <t c="3" si="227">
        <n x="225"/>
        <n x="417"/>
        <n x="185"/>
      </t>
    </mdx>
    <mdx n="0" f="v">
      <t c="3" si="227">
        <n x="225"/>
        <n x="419"/>
        <n x="185"/>
      </t>
    </mdx>
    <mdx n="0" f="v">
      <t c="3" si="227">
        <n x="225"/>
        <n x="420"/>
        <n x="185"/>
      </t>
    </mdx>
    <mdx n="0" f="v">
      <t c="3" si="227">
        <n x="225"/>
        <n x="406"/>
        <n x="185"/>
      </t>
    </mdx>
    <mdx n="0" f="v">
      <t c="3" si="227">
        <n x="225"/>
        <n x="407"/>
        <n x="185"/>
      </t>
    </mdx>
    <mdx n="0" f="v">
      <t c="3" si="227">
        <n x="225"/>
        <n x="408"/>
        <n x="185"/>
      </t>
    </mdx>
    <mdx n="0" f="v">
      <t c="3" si="227">
        <n x="225"/>
        <n x="409"/>
        <n x="185"/>
      </t>
    </mdx>
    <mdx n="0" f="v">
      <t c="3" si="227">
        <n x="225"/>
        <n x="410"/>
        <n x="185"/>
      </t>
    </mdx>
    <mdx n="0" f="v">
      <t c="3" si="227">
        <n x="225"/>
        <n x="301"/>
        <n x="185"/>
      </t>
    </mdx>
    <mdx n="0" f="v">
      <t c="3" si="227">
        <n x="225"/>
        <n x="299"/>
        <n x="185"/>
      </t>
    </mdx>
    <mdx n="0" f="v">
      <t c="3" si="227">
        <n x="225"/>
        <n x="297"/>
        <n x="185"/>
      </t>
    </mdx>
    <mdx n="0" f="v">
      <t c="3" si="227">
        <n x="225"/>
        <n x="421"/>
        <n x="185"/>
      </t>
    </mdx>
    <mdx n="0" f="v">
      <t c="3" si="227">
        <n x="225"/>
        <n x="411"/>
        <n x="185"/>
      </t>
    </mdx>
    <mdx n="0" f="v">
      <t c="3" si="227">
        <n x="225"/>
        <n x="403"/>
        <n x="185"/>
      </t>
    </mdx>
    <mdx n="0" f="v">
      <t c="3" si="227">
        <n x="225"/>
        <n x="412"/>
        <n x="185"/>
      </t>
    </mdx>
    <mdx n="0" f="v">
      <t c="3" si="227">
        <n x="225"/>
        <n x="413"/>
        <n x="185"/>
      </t>
    </mdx>
    <mdx n="0" f="v">
      <t c="3" si="227">
        <n x="225"/>
        <n x="414"/>
        <n x="185"/>
      </t>
    </mdx>
    <mdx n="0" f="v">
      <t c="3" si="227">
        <n x="225"/>
        <n x="415"/>
        <n x="185"/>
      </t>
    </mdx>
    <mdx n="0" f="v">
      <t c="3" si="227">
        <n x="225"/>
        <n x="416"/>
        <n x="185"/>
      </t>
    </mdx>
    <mdx n="0" f="v">
      <t c="3" si="227">
        <n x="225"/>
        <n x="427"/>
        <n x="185"/>
      </t>
    </mdx>
    <mdx n="0" f="v">
      <t c="3" si="227">
        <n x="225"/>
        <n x="329"/>
        <n x="185"/>
      </t>
    </mdx>
    <mdx n="0" f="v">
      <t c="3" si="227">
        <n x="225"/>
        <n x="428"/>
        <n x="185"/>
      </t>
    </mdx>
    <mdx n="0" f="v">
      <t c="3" si="227">
        <n x="225"/>
        <n x="328"/>
        <n x="185"/>
      </t>
    </mdx>
    <mdx n="0" f="v">
      <t c="3" si="227">
        <n x="225"/>
        <n x="429"/>
        <n x="185"/>
      </t>
    </mdx>
    <mdx n="0" f="v">
      <t c="3" si="227">
        <n x="225"/>
        <n x="430"/>
        <n x="185"/>
      </t>
    </mdx>
    <mdx n="0" f="v">
      <t c="3" si="227">
        <n x="225"/>
        <n x="431"/>
        <n x="185"/>
      </t>
    </mdx>
    <mdx n="0" f="v">
      <t c="3" si="227">
        <n x="225"/>
        <n x="432"/>
        <n x="185"/>
      </t>
    </mdx>
    <mdx n="0" f="v">
      <t c="3" si="227">
        <n x="225"/>
        <n x="326"/>
        <n x="185"/>
      </t>
    </mdx>
    <mdx n="0" f="v">
      <t c="3" si="227">
        <n x="225"/>
        <n x="422"/>
        <n x="185"/>
      </t>
    </mdx>
    <mdx n="0" f="v">
      <t c="3" si="227">
        <n x="225"/>
        <n x="423"/>
        <n x="185"/>
      </t>
    </mdx>
    <mdx n="0" f="v">
      <t c="3" si="227">
        <n x="225"/>
        <n x="424"/>
        <n x="185"/>
      </t>
    </mdx>
    <mdx n="0" f="v">
      <t c="3" si="227">
        <n x="225"/>
        <n x="425"/>
        <n x="185"/>
      </t>
    </mdx>
    <mdx n="0" f="v">
      <t c="3" si="227">
        <n x="225"/>
        <n x="348"/>
        <n x="185"/>
      </t>
    </mdx>
    <mdx n="0" f="v">
      <t c="3" si="227">
        <n x="225"/>
        <n x="327"/>
        <n x="185"/>
      </t>
    </mdx>
    <mdx n="0" f="v">
      <t c="3" si="227">
        <n x="225"/>
        <n x="426"/>
        <n x="185"/>
      </t>
    </mdx>
    <mdx n="0" f="v">
      <t c="3" si="227">
        <n x="225"/>
        <n x="434"/>
        <n x="185"/>
      </t>
    </mdx>
    <mdx n="0" f="v">
      <t c="3" si="227">
        <n x="225"/>
        <n x="433"/>
        <n x="185"/>
      </t>
    </mdx>
    <mdx n="0" f="v">
      <t c="3" si="227">
        <n x="225"/>
        <n x="442"/>
        <n x="185"/>
      </t>
    </mdx>
    <mdx n="0" f="v">
      <t c="3" si="227">
        <n x="225"/>
        <n x="443"/>
        <n x="185"/>
      </t>
    </mdx>
    <mdx n="0" f="v">
      <t c="3" si="227">
        <n x="225"/>
        <n x="444"/>
        <n x="185"/>
      </t>
    </mdx>
    <mdx n="0" f="v">
      <t c="3" si="227">
        <n x="225"/>
        <n x="445"/>
        <n x="185"/>
      </t>
    </mdx>
    <mdx n="0" f="v">
      <t c="3" si="227">
        <n x="225"/>
        <n x="446"/>
        <n x="185"/>
      </t>
    </mdx>
    <mdx n="0" f="v">
      <t c="3" si="227">
        <n x="225"/>
        <n x="435"/>
        <n x="185"/>
      </t>
    </mdx>
    <mdx n="0" f="v">
      <t c="3" si="227">
        <n x="225"/>
        <n x="436"/>
        <n x="185"/>
      </t>
    </mdx>
    <mdx n="0" f="v">
      <t c="3" si="227">
        <n x="225"/>
        <n x="437"/>
        <n x="185"/>
      </t>
    </mdx>
    <mdx n="0" f="v">
      <t c="3" si="227">
        <n x="225"/>
        <n x="294"/>
        <n x="185"/>
      </t>
    </mdx>
    <mdx n="0" f="v">
      <t c="3" si="227">
        <n x="225"/>
        <n x="293"/>
        <n x="185"/>
      </t>
    </mdx>
    <mdx n="0" f="v">
      <t c="3" si="227">
        <n x="225"/>
        <n x="438"/>
        <n x="185"/>
      </t>
    </mdx>
    <mdx n="0" f="v">
      <t c="3" si="227">
        <n x="225"/>
        <n x="350"/>
        <n x="185"/>
      </t>
    </mdx>
    <mdx n="0" f="v">
      <t c="3" si="227">
        <n x="225"/>
        <n x="439"/>
        <n x="185"/>
      </t>
    </mdx>
    <mdx n="0" f="v">
      <t c="3" si="227">
        <n x="225"/>
        <n x="440"/>
        <n x="185"/>
      </t>
    </mdx>
    <mdx n="0" f="v">
      <t c="3" si="227">
        <n x="225"/>
        <n x="441"/>
        <n x="185"/>
      </t>
    </mdx>
    <mdx n="0" f="v">
      <t c="3" si="227">
        <n x="225"/>
        <n x="447"/>
        <n x="185"/>
      </t>
    </mdx>
    <mdx n="0" f="v">
      <t c="3" si="227">
        <n x="225"/>
        <n x="346"/>
        <n x="185"/>
      </t>
    </mdx>
    <mdx n="0" f="v">
      <t c="3" si="227">
        <n x="225"/>
        <n x="452"/>
        <n x="185"/>
      </t>
    </mdx>
    <mdx n="0" f="v">
      <t c="3" si="227">
        <n x="225"/>
        <n x="276"/>
        <n x="185"/>
      </t>
    </mdx>
    <mdx n="0" f="v">
      <t c="3" si="227">
        <n x="225"/>
        <n x="454"/>
        <n x="185"/>
      </t>
    </mdx>
    <mdx n="0" f="v">
      <t c="3" si="227">
        <n x="225"/>
        <n x="455"/>
        <n x="185"/>
      </t>
    </mdx>
    <mdx n="0" f="v">
      <t c="3" si="227">
        <n x="225"/>
        <n x="456"/>
        <n x="185"/>
      </t>
    </mdx>
    <mdx n="0" f="v">
      <t c="3" si="227">
        <n x="225"/>
        <n x="459"/>
        <n x="185"/>
      </t>
    </mdx>
    <mdx n="0" f="v">
      <t c="3" si="227">
        <n x="225"/>
        <n x="448"/>
        <n x="185"/>
      </t>
    </mdx>
    <mdx n="0" f="v">
      <t c="3" si="227">
        <n x="225"/>
        <n x="449"/>
        <n x="185"/>
      </t>
    </mdx>
    <mdx n="0" f="v">
      <t c="3" si="227">
        <n x="225"/>
        <n x="450"/>
        <n x="185"/>
      </t>
    </mdx>
    <mdx n="0" f="v">
      <t c="3" si="227">
        <n x="225"/>
        <n x="451"/>
        <n x="185"/>
      </t>
    </mdx>
    <mdx n="0" f="v">
      <t c="3" si="227">
        <n x="225"/>
        <n x="457"/>
        <n x="185"/>
      </t>
    </mdx>
    <mdx n="0" f="v">
      <t c="3" si="227">
        <n x="225"/>
        <n x="458"/>
        <n x="185"/>
      </t>
    </mdx>
    <mdx n="0" f="v">
      <t c="3" si="227">
        <n x="225"/>
        <n x="461"/>
        <n x="185"/>
      </t>
    </mdx>
    <mdx n="0" f="v">
      <t c="3" si="227">
        <n x="225"/>
        <n x="462"/>
        <n x="185"/>
      </t>
    </mdx>
    <mdx n="0" f="v">
      <t c="3" si="227">
        <n x="225"/>
        <n x="463"/>
        <n x="185"/>
      </t>
    </mdx>
    <mdx n="0" f="v">
      <t c="3" si="227">
        <n x="225"/>
        <n x="464"/>
        <n x="185"/>
      </t>
    </mdx>
    <mdx n="0" f="v">
      <t c="3" si="227">
        <n x="225"/>
        <n x="465"/>
        <n x="185"/>
      </t>
    </mdx>
    <mdx n="0" f="v">
      <t c="3" si="227">
        <n x="225"/>
        <n x="466"/>
        <n x="185"/>
      </t>
    </mdx>
    <mdx n="0" f="v">
      <t c="3" si="227">
        <n x="225"/>
        <n x="467"/>
        <n x="185"/>
      </t>
    </mdx>
    <mdx n="0" f="v">
      <t c="3" si="227">
        <n x="225"/>
        <n x="460"/>
        <n x="185"/>
      </t>
    </mdx>
    <mdx n="0" f="v">
      <t c="3" si="227">
        <n x="225"/>
        <n x="468"/>
        <n x="185"/>
      </t>
    </mdx>
    <mdx n="0" f="v">
      <t c="3" si="227">
        <n x="225"/>
        <n x="469"/>
        <n x="185"/>
      </t>
    </mdx>
    <mdx n="0" f="v">
      <t c="3" si="227">
        <n x="225"/>
        <n x="470"/>
        <n x="185"/>
      </t>
    </mdx>
    <mdx n="0" f="v">
      <t c="3" si="227">
        <n x="225"/>
        <n x="473"/>
        <n x="185"/>
      </t>
    </mdx>
    <mdx n="0" f="v">
      <t c="3" si="227">
        <n x="225"/>
        <n x="474"/>
        <n x="185"/>
      </t>
    </mdx>
    <mdx n="0" f="v">
      <t c="3" si="227">
        <n x="225"/>
        <n x="475"/>
        <n x="185"/>
      </t>
    </mdx>
    <mdx n="0" f="v">
      <t c="3" si="227">
        <n x="225"/>
        <n x="476"/>
        <n x="185"/>
      </t>
    </mdx>
    <mdx n="0" f="v">
      <t c="3" si="227">
        <n x="225"/>
        <n x="472"/>
        <n x="185"/>
      </t>
    </mdx>
    <mdx n="0" f="v">
      <t c="3" si="227">
        <n x="225"/>
        <n x="480"/>
        <n x="185"/>
      </t>
    </mdx>
    <mdx n="0" f="v">
      <t c="3" si="227">
        <n x="225"/>
        <n x="481"/>
        <n x="185"/>
      </t>
    </mdx>
    <mdx n="0" f="v">
      <t c="3" si="227">
        <n x="225"/>
        <n x="471"/>
        <n x="185"/>
      </t>
    </mdx>
    <mdx n="0" f="v">
      <t c="3" si="227">
        <n x="225"/>
        <n x="477"/>
        <n x="185"/>
      </t>
    </mdx>
    <mdx n="0" f="v">
      <t c="3" si="227">
        <n x="225"/>
        <n x="478"/>
        <n x="185"/>
      </t>
    </mdx>
    <mdx n="0" f="v">
      <t c="3" si="227">
        <n x="225"/>
        <n x="483"/>
        <n x="185"/>
      </t>
    </mdx>
    <mdx n="0" f="v">
      <t c="3" si="227">
        <n x="225"/>
        <n x="487"/>
        <n x="185"/>
      </t>
    </mdx>
    <mdx n="0" f="v">
      <t c="3" si="227">
        <n x="225"/>
        <n x="488"/>
        <n x="185"/>
      </t>
    </mdx>
    <mdx n="0" f="v">
      <t c="3" si="227">
        <n x="225"/>
        <n x="489"/>
        <n x="185"/>
      </t>
    </mdx>
    <mdx n="0" f="v">
      <t c="3" si="227">
        <n x="225"/>
        <n x="484"/>
        <n x="185"/>
      </t>
    </mdx>
    <mdx n="0" f="v">
      <t c="3" si="227">
        <n x="225"/>
        <n x="485"/>
        <n x="185"/>
      </t>
    </mdx>
    <mdx n="0" f="v">
      <t c="3" si="227">
        <n x="225"/>
        <n x="486"/>
        <n x="185"/>
      </t>
    </mdx>
    <mdx n="0" f="v">
      <t c="3" si="227">
        <n x="225"/>
        <n x="482"/>
        <n x="185"/>
      </t>
    </mdx>
    <mdx n="0" f="v">
      <t c="3" si="227">
        <n x="225"/>
        <n x="491"/>
        <n x="185"/>
      </t>
    </mdx>
    <mdx n="0" f="v">
      <t c="3" si="227">
        <n x="225"/>
        <n x="495"/>
        <n x="185"/>
      </t>
    </mdx>
    <mdx n="0" f="v">
      <t c="3" si="227">
        <n x="225"/>
        <n x="490"/>
        <n x="185"/>
      </t>
    </mdx>
    <mdx n="0" f="v">
      <t c="3" si="227">
        <n x="225"/>
        <n x="492"/>
        <n x="185"/>
      </t>
    </mdx>
    <mdx n="0" f="v">
      <t c="3" si="227">
        <n x="225"/>
        <n x="493"/>
        <n x="185"/>
      </t>
    </mdx>
    <mdx n="0" f="v">
      <t c="3" si="227">
        <n x="225"/>
        <n x="494"/>
        <n x="185"/>
      </t>
    </mdx>
    <mdx n="0" f="v">
      <t c="3" si="227">
        <n x="225"/>
        <n x="496"/>
        <n x="185"/>
      </t>
    </mdx>
    <mdx n="0" f="v">
      <t c="3" si="227">
        <n x="225"/>
        <n x="500"/>
        <n x="185"/>
      </t>
    </mdx>
    <mdx n="0" f="v">
      <t c="3" si="227">
        <n x="225"/>
        <n x="501"/>
        <n x="185"/>
      </t>
    </mdx>
    <mdx n="0" f="v">
      <t c="3" si="227">
        <n x="225"/>
        <n x="502"/>
        <n x="185"/>
      </t>
    </mdx>
    <mdx n="0" f="v">
      <t c="3" si="227">
        <n x="225"/>
        <n x="497"/>
        <n x="185"/>
      </t>
    </mdx>
    <mdx n="0" f="v">
      <t c="3" si="227">
        <n x="225"/>
        <n x="498"/>
        <n x="185"/>
      </t>
    </mdx>
    <mdx n="0" f="v">
      <t c="3" si="227">
        <n x="225"/>
        <n x="499"/>
        <n x="185"/>
      </t>
    </mdx>
    <mdx n="0" f="v">
      <t c="3" si="227">
        <n x="225"/>
        <n x="503"/>
        <n x="185"/>
      </t>
    </mdx>
    <mdx n="0" f="v">
      <t c="3" si="227">
        <n x="225"/>
        <n x="504"/>
        <n x="185"/>
      </t>
    </mdx>
    <mdx n="0" f="v">
      <t c="3" si="227">
        <n x="225"/>
        <n x="506"/>
        <n x="185"/>
      </t>
    </mdx>
    <mdx n="0" f="v">
      <t c="3" si="227">
        <n x="225"/>
        <n x="508"/>
        <n x="185"/>
      </t>
    </mdx>
    <mdx n="0" f="v">
      <t c="3" si="227">
        <n x="225"/>
        <n x="509"/>
        <n x="185"/>
      </t>
    </mdx>
    <mdx n="0" f="v">
      <t c="3" si="227">
        <n x="225"/>
        <n x="507"/>
        <n x="185"/>
      </t>
    </mdx>
    <mdx n="0" f="v">
      <t c="3" si="227">
        <n x="225"/>
        <n x="510"/>
        <n x="185"/>
      </t>
    </mdx>
    <mdx n="0" f="v">
      <t c="3" si="227">
        <n x="225"/>
        <n x="511"/>
        <n x="185"/>
      </t>
    </mdx>
    <mdx n="0" f="v">
      <t c="3" si="227">
        <n x="225"/>
        <n x="516"/>
        <n x="185"/>
      </t>
    </mdx>
    <mdx n="0" f="v">
      <t c="3" si="227">
        <n x="225"/>
        <n x="513"/>
        <n x="185"/>
      </t>
    </mdx>
    <mdx n="0" f="v">
      <t c="3" si="227">
        <n x="225"/>
        <n x="514"/>
        <n x="185"/>
      </t>
    </mdx>
    <mdx n="0" f="v">
      <t c="3" si="227">
        <n x="225"/>
        <n x="515"/>
        <n x="185"/>
      </t>
    </mdx>
    <mdx n="0" f="v">
      <t c="3" si="227">
        <n x="225"/>
        <n x="512"/>
        <n x="185"/>
      </t>
    </mdx>
    <mdx n="0" f="v">
      <t c="3" si="227">
        <n x="225"/>
        <n x="519"/>
        <n x="185"/>
      </t>
    </mdx>
    <mdx n="0" f="v">
      <t c="3" si="227">
        <n x="225"/>
        <n x="520"/>
        <n x="185"/>
      </t>
    </mdx>
    <mdx n="0" f="v">
      <t c="3" si="227">
        <n x="225"/>
        <n x="521"/>
        <n x="185"/>
      </t>
    </mdx>
    <mdx n="0" f="v">
      <t c="3" si="227">
        <n x="225"/>
        <n x="517"/>
        <n x="185"/>
      </t>
    </mdx>
    <mdx n="0" f="v">
      <t c="3" si="227">
        <n x="225"/>
        <n x="518"/>
        <n x="185"/>
      </t>
    </mdx>
    <mdx n="0" f="v">
      <t c="3" si="227">
        <n x="225"/>
        <n x="522"/>
        <n x="185"/>
      </t>
    </mdx>
    <mdx n="0" f="v">
      <t c="3" si="227">
        <n x="225"/>
        <n x="527"/>
        <n x="185"/>
      </t>
    </mdx>
    <mdx n="0" f="v">
      <t c="3" si="227">
        <n x="225"/>
        <n x="525"/>
        <n x="185"/>
      </t>
    </mdx>
    <mdx n="0" f="v">
      <t c="3" si="227">
        <n x="225"/>
        <n x="526"/>
        <n x="185"/>
      </t>
    </mdx>
    <mdx n="0" f="v">
      <t c="3" si="227">
        <n x="225"/>
        <n x="523"/>
        <n x="185"/>
      </t>
    </mdx>
    <mdx n="0" f="v">
      <t c="3" si="227">
        <n x="225"/>
        <n x="524"/>
        <n x="185"/>
      </t>
    </mdx>
    <mdx n="0" f="v">
      <t c="3" si="227">
        <n x="225"/>
        <n x="528"/>
        <n x="185"/>
      </t>
    </mdx>
    <mdx n="0" f="v">
      <t c="3" si="227">
        <n x="225"/>
        <n x="529"/>
        <n x="185"/>
      </t>
    </mdx>
    <mdx n="0" f="v">
      <t c="3" si="227">
        <n x="225"/>
        <n x="531"/>
        <n x="185"/>
      </t>
    </mdx>
    <mdx n="0" f="v">
      <t c="3" si="227">
        <n x="225"/>
        <n x="532"/>
        <n x="185"/>
      </t>
    </mdx>
    <mdx n="0" f="v">
      <t c="3" si="227">
        <n x="225"/>
        <n x="533"/>
        <n x="185"/>
      </t>
    </mdx>
    <mdx n="0" f="v">
      <t c="3" si="227">
        <n x="225"/>
        <n x="530"/>
        <n x="185"/>
      </t>
    </mdx>
    <mdx n="0" f="v">
      <t c="3" si="227">
        <n x="225"/>
        <n x="536"/>
        <n x="185"/>
      </t>
    </mdx>
    <mdx n="0" f="v">
      <t c="3" si="227">
        <n x="225"/>
        <n x="534"/>
        <n x="185"/>
      </t>
    </mdx>
    <mdx n="0" f="v">
      <t c="3" si="227">
        <n x="225"/>
        <n x="535"/>
        <n x="185"/>
      </t>
    </mdx>
    <mdx n="0" f="v">
      <t c="3" si="227">
        <n x="225"/>
        <n x="539"/>
        <n x="185"/>
      </t>
    </mdx>
    <mdx n="0" f="v">
      <t c="3" si="227">
        <n x="225"/>
        <n x="537"/>
        <n x="185"/>
      </t>
    </mdx>
    <mdx n="0" f="v">
      <t c="3" si="227">
        <n x="225"/>
        <n x="538"/>
        <n x="185"/>
      </t>
    </mdx>
    <mdx n="0" f="v">
      <t c="3" si="227">
        <n x="225"/>
        <n x="540"/>
        <n x="185"/>
      </t>
    </mdx>
    <mdx n="0" f="v">
      <t c="3" si="227">
        <n x="225"/>
        <n x="543"/>
        <n x="185"/>
      </t>
    </mdx>
    <mdx n="0" f="v">
      <t c="3" si="227">
        <n x="225"/>
        <n x="541"/>
        <n x="185"/>
      </t>
    </mdx>
    <mdx n="0" f="v">
      <t c="3" si="227">
        <n x="225"/>
        <n x="544"/>
        <n x="185"/>
      </t>
    </mdx>
    <mdx n="0" f="v">
      <t c="3" si="227">
        <n x="225"/>
        <n x="545"/>
        <n x="185"/>
      </t>
    </mdx>
    <mdx n="0" f="v">
      <t c="3" si="227">
        <n x="225"/>
        <n x="542"/>
        <n x="185"/>
      </t>
    </mdx>
    <mdx n="0" f="v">
      <t c="3" si="227">
        <n x="225"/>
        <n x="546"/>
        <n x="185"/>
      </t>
    </mdx>
    <mdx n="0" f="v">
      <t c="3" si="227">
        <n x="225"/>
        <n x="272"/>
        <n x="35"/>
      </t>
    </mdx>
    <mdx n="0" f="v">
      <t c="3" si="227">
        <n x="225"/>
        <n x="273"/>
        <n x="35"/>
      </t>
    </mdx>
    <mdx n="0" f="v">
      <t c="3" si="227">
        <n x="225"/>
        <n x="271"/>
        <n x="35"/>
      </t>
    </mdx>
    <mdx n="0" f="v">
      <t c="3" si="227">
        <n x="225"/>
        <n x="270"/>
        <n x="35"/>
      </t>
    </mdx>
    <mdx n="0" f="v">
      <t c="3" si="227">
        <n x="225"/>
        <n x="269"/>
        <n x="35"/>
      </t>
    </mdx>
    <mdx n="0" f="v">
      <t c="3" si="227">
        <n x="225"/>
        <n x="268"/>
        <n x="35"/>
      </t>
    </mdx>
    <mdx n="0" f="v">
      <t c="3" si="227">
        <n x="225"/>
        <n x="355"/>
        <n x="35"/>
      </t>
    </mdx>
    <mdx n="0" f="v">
      <t c="3" si="227">
        <n x="225"/>
        <n x="356"/>
        <n x="35"/>
      </t>
    </mdx>
    <mdx n="0" f="v">
      <t c="3" si="227">
        <n x="225"/>
        <n x="357"/>
        <n x="35"/>
      </t>
    </mdx>
    <mdx n="0" f="v">
      <t c="3" si="227">
        <n x="225"/>
        <n x="359"/>
        <n x="35"/>
      </t>
    </mdx>
    <mdx n="0" f="v">
      <t c="3" si="227">
        <n x="225"/>
        <n x="360"/>
        <n x="35"/>
      </t>
    </mdx>
    <mdx n="0" f="v">
      <t c="3" si="227">
        <n x="225"/>
        <n x="361"/>
        <n x="35"/>
      </t>
    </mdx>
    <mdx n="0" f="v">
      <t c="3" si="227">
        <n x="225"/>
        <n x="267"/>
        <n x="35"/>
      </t>
    </mdx>
    <mdx n="0" f="v">
      <t c="3" si="227">
        <n x="225"/>
        <n x="266"/>
        <n x="35"/>
      </t>
    </mdx>
    <mdx n="0" f="v">
      <t c="3" si="227">
        <n x="225"/>
        <n x="265"/>
        <n x="35"/>
      </t>
    </mdx>
    <mdx n="0" f="v">
      <t c="3" si="227">
        <n x="225"/>
        <n x="264"/>
        <n x="35"/>
      </t>
    </mdx>
    <mdx n="0" f="v">
      <t c="3" si="227">
        <n x="225"/>
        <n x="263"/>
        <n x="35"/>
      </t>
    </mdx>
    <mdx n="0" f="v">
      <t c="3" si="227">
        <n x="225"/>
        <n x="262"/>
        <n x="35"/>
      </t>
    </mdx>
    <mdx n="0" f="v">
      <t c="3" si="227">
        <n x="225"/>
        <n x="261"/>
        <n x="35"/>
      </t>
    </mdx>
    <mdx n="0" f="v">
      <t c="3" si="227">
        <n x="225"/>
        <n x="260"/>
        <n x="35"/>
      </t>
    </mdx>
    <mdx n="0" f="v">
      <t c="3" si="227">
        <n x="225"/>
        <n x="259"/>
        <n x="35"/>
      </t>
    </mdx>
    <mdx n="0" f="v">
      <t c="3" si="227">
        <n x="225"/>
        <n x="258"/>
        <n x="35"/>
      </t>
    </mdx>
    <mdx n="0" f="v">
      <t c="3" si="227">
        <n x="225"/>
        <n x="257"/>
        <n x="35"/>
      </t>
    </mdx>
    <mdx n="0" f="v">
      <t c="3" si="227">
        <n x="225"/>
        <n x="256"/>
        <n x="35"/>
      </t>
    </mdx>
    <mdx n="0" f="v">
      <t c="3" si="227">
        <n x="225"/>
        <n x="255"/>
        <n x="35"/>
      </t>
    </mdx>
    <mdx n="0" f="v">
      <t c="3" si="227">
        <n x="225"/>
        <n x="316"/>
        <n x="35"/>
      </t>
    </mdx>
    <mdx n="0" f="v">
      <t c="3" si="227">
        <n x="225"/>
        <n x="373"/>
        <n x="35"/>
      </t>
    </mdx>
    <mdx n="0" f="v">
      <t c="3" si="227">
        <n x="225"/>
        <n x="374"/>
        <n x="35"/>
      </t>
    </mdx>
    <mdx n="0" f="v">
      <t c="3" si="227">
        <n x="225"/>
        <n x="375"/>
        <n x="35"/>
      </t>
    </mdx>
    <mdx n="0" f="v">
      <t c="3" si="227">
        <n x="225"/>
        <n x="281"/>
        <n x="35"/>
      </t>
    </mdx>
    <mdx n="0" f="v">
      <t c="3" si="227">
        <n x="225"/>
        <n x="376"/>
        <n x="35"/>
      </t>
    </mdx>
    <mdx n="0" f="v">
      <t c="3" si="227">
        <n x="225"/>
        <n x="377"/>
        <n x="35"/>
      </t>
    </mdx>
    <mdx n="0" f="v">
      <t c="3" si="227">
        <n x="225"/>
        <n x="280"/>
        <n x="35"/>
      </t>
    </mdx>
    <mdx n="0" f="v">
      <t c="3" si="227">
        <n x="225"/>
        <n x="311"/>
        <n x="35"/>
      </t>
    </mdx>
    <mdx n="0" f="v">
      <t c="3" si="227">
        <n x="225"/>
        <n x="378"/>
        <n x="35"/>
      </t>
    </mdx>
    <mdx n="0" f="v">
      <t c="3" si="227">
        <n x="225"/>
        <n x="379"/>
        <n x="35"/>
      </t>
    </mdx>
    <mdx n="0" f="v">
      <t c="3" si="227">
        <n x="225"/>
        <n x="380"/>
        <n x="35"/>
      </t>
    </mdx>
    <mdx n="0" f="v">
      <t c="3" si="227">
        <n x="225"/>
        <n x="381"/>
        <n x="35"/>
      </t>
    </mdx>
    <mdx n="0" f="v">
      <t c="3" si="227">
        <n x="225"/>
        <n x="382"/>
        <n x="35"/>
      </t>
    </mdx>
    <mdx n="0" f="v">
      <t c="3" si="227">
        <n x="225"/>
        <n x="304"/>
        <n x="35"/>
      </t>
    </mdx>
    <mdx n="0" f="v">
      <t c="3" si="227">
        <n x="225"/>
        <n x="283"/>
        <n x="35"/>
      </t>
    </mdx>
    <mdx n="0" f="v">
      <t c="3" si="227">
        <n x="225"/>
        <n x="547"/>
        <n x="35"/>
      </t>
    </mdx>
    <mdx n="0" f="v">
      <t c="3" si="227">
        <n x="225"/>
        <n x="362"/>
        <n x="35"/>
      </t>
    </mdx>
    <mdx n="0" f="v">
      <t c="3" si="227">
        <n x="225"/>
        <n x="363"/>
        <n x="35"/>
      </t>
    </mdx>
    <mdx n="0" f="v">
      <t c="3" si="227">
        <n x="225"/>
        <n x="364"/>
        <n x="35"/>
      </t>
    </mdx>
    <mdx n="0" f="v">
      <t c="3" si="227">
        <n x="225"/>
        <n x="548"/>
        <n x="35"/>
      </t>
    </mdx>
    <mdx n="0" f="v">
      <t c="3" si="227">
        <n x="225"/>
        <n x="365"/>
        <n x="35"/>
      </t>
    </mdx>
    <mdx n="0" f="v">
      <t c="3" si="227">
        <n x="225"/>
        <n x="366"/>
        <n x="35"/>
      </t>
    </mdx>
    <mdx n="0" f="v">
      <t c="3" si="227">
        <n x="225"/>
        <n x="367"/>
        <n x="35"/>
      </t>
    </mdx>
    <mdx n="0" f="v">
      <t c="3" si="227">
        <n x="225"/>
        <n x="368"/>
        <n x="35"/>
      </t>
    </mdx>
    <mdx n="0" f="v">
      <t c="3" si="227">
        <n x="225"/>
        <n x="369"/>
        <n x="35"/>
      </t>
    </mdx>
    <mdx n="0" f="v">
      <t c="3" si="227">
        <n x="225"/>
        <n x="307"/>
        <n x="35"/>
      </t>
    </mdx>
    <mdx n="0" f="v">
      <t c="3" si="227">
        <n x="225"/>
        <n x="370"/>
        <n x="35"/>
      </t>
    </mdx>
    <mdx n="0" f="v">
      <t c="3" si="227">
        <n x="225"/>
        <n x="371"/>
        <n x="35"/>
      </t>
    </mdx>
    <mdx n="0" f="v">
      <t c="3" si="227">
        <n x="225"/>
        <n x="372"/>
        <n x="35"/>
      </t>
    </mdx>
    <mdx n="0" f="v">
      <t c="3" si="227">
        <n x="225"/>
        <n x="404"/>
        <n x="35"/>
      </t>
    </mdx>
    <mdx n="0" f="v">
      <t c="3" si="227">
        <n x="225"/>
        <n x="391"/>
        <n x="35"/>
      </t>
    </mdx>
    <mdx n="0" f="v">
      <t c="3" si="227">
        <n x="225"/>
        <n x="399"/>
        <n x="35"/>
      </t>
    </mdx>
    <mdx n="0" f="v">
      <t c="3" si="227">
        <n x="225"/>
        <n x="393"/>
        <n x="35"/>
      </t>
    </mdx>
    <mdx n="0" f="v">
      <t c="3" si="227">
        <n x="225"/>
        <n x="394"/>
        <n x="35"/>
      </t>
    </mdx>
    <mdx n="0" f="v">
      <t c="3" si="227">
        <n x="225"/>
        <n x="395"/>
        <n x="35"/>
      </t>
    </mdx>
    <mdx n="0" f="v">
      <t c="3" si="227">
        <n x="225"/>
        <n x="278"/>
        <n x="35"/>
      </t>
    </mdx>
    <mdx n="0" f="v">
      <t c="3" si="227">
        <n x="225"/>
        <n x="396"/>
        <n x="35"/>
      </t>
    </mdx>
    <mdx n="0" f="v">
      <t c="3" si="227">
        <n x="225"/>
        <n x="397"/>
        <n x="35"/>
      </t>
    </mdx>
    <mdx n="0" f="v">
      <t c="3" si="227">
        <n x="225"/>
        <n x="398"/>
        <n x="35"/>
      </t>
    </mdx>
    <mdx n="0" f="v">
      <t c="3" si="227">
        <n x="225"/>
        <n x="392"/>
        <n x="35"/>
      </t>
    </mdx>
    <mdx n="0" f="v">
      <t c="3" si="227">
        <n x="225"/>
        <n x="383"/>
        <n x="35"/>
      </t>
    </mdx>
    <mdx n="0" f="v">
      <t c="3" si="227">
        <n x="225"/>
        <n x="384"/>
        <n x="35"/>
      </t>
    </mdx>
    <mdx n="0" f="v">
      <t c="3" si="227">
        <n x="225"/>
        <n x="385"/>
        <n x="35"/>
      </t>
    </mdx>
    <mdx n="0" f="v">
      <t c="3" si="227">
        <n x="225"/>
        <n x="386"/>
        <n x="35"/>
      </t>
    </mdx>
    <mdx n="0" f="v">
      <t c="3" si="227">
        <n x="225"/>
        <n x="387"/>
        <n x="35"/>
      </t>
    </mdx>
    <mdx n="0" f="v">
      <t c="3" si="227">
        <n x="225"/>
        <n x="388"/>
        <n x="35"/>
      </t>
    </mdx>
    <mdx n="0" f="v">
      <t c="3" si="227">
        <n x="225"/>
        <n x="389"/>
        <n x="35"/>
      </t>
    </mdx>
    <mdx n="0" f="v">
      <t c="3" si="227">
        <n x="225"/>
        <n x="390"/>
        <n x="35"/>
      </t>
    </mdx>
    <mdx n="0" f="v">
      <t c="3" si="227">
        <n x="225"/>
        <n x="405"/>
        <n x="35"/>
      </t>
    </mdx>
    <mdx n="0" f="v">
      <t c="3" si="227">
        <n x="225"/>
        <n x="419"/>
        <n x="35"/>
      </t>
    </mdx>
    <mdx n="0" f="v">
      <t c="3" si="227">
        <n x="225"/>
        <n x="400"/>
        <n x="35"/>
      </t>
    </mdx>
    <mdx n="0" f="v">
      <t c="3" si="227">
        <n x="225"/>
        <n x="401"/>
        <n x="35"/>
      </t>
    </mdx>
    <mdx n="0" f="v">
      <t c="3" si="227">
        <n x="225"/>
        <n x="402"/>
        <n x="35"/>
      </t>
    </mdx>
    <mdx n="0" f="v">
      <t c="3" si="227">
        <n x="225"/>
        <n x="277"/>
        <n x="35"/>
      </t>
    </mdx>
    <mdx n="0" f="v">
      <t c="3" si="227">
        <n x="225"/>
        <n x="417"/>
        <n x="35"/>
      </t>
    </mdx>
    <mdx n="0" f="v">
      <t c="3" si="227">
        <n x="225"/>
        <n x="420"/>
        <n x="35"/>
      </t>
    </mdx>
    <mdx n="0" f="v">
      <t c="3" si="227">
        <n x="225"/>
        <n x="418"/>
        <n x="35"/>
      </t>
    </mdx>
    <mdx n="0" f="v">
      <t c="3" si="227">
        <n x="225"/>
        <n x="406"/>
        <n x="35"/>
      </t>
    </mdx>
    <mdx n="0" f="v">
      <t c="3" si="227">
        <n x="225"/>
        <n x="407"/>
        <n x="35"/>
      </t>
    </mdx>
    <mdx n="0" f="v">
      <t c="3" si="227">
        <n x="225"/>
        <n x="408"/>
        <n x="35"/>
      </t>
    </mdx>
    <mdx n="0" f="v">
      <t c="3" si="227">
        <n x="225"/>
        <n x="409"/>
        <n x="35"/>
      </t>
    </mdx>
    <mdx n="0" f="v">
      <t c="3" si="227">
        <n x="225"/>
        <n x="410"/>
        <n x="35"/>
      </t>
    </mdx>
    <mdx n="0" f="v">
      <t c="3" si="227">
        <n x="225"/>
        <n x="301"/>
        <n x="35"/>
      </t>
    </mdx>
    <mdx n="0" f="v">
      <t c="3" si="227">
        <n x="225"/>
        <n x="299"/>
        <n x="35"/>
      </t>
    </mdx>
    <mdx n="0" f="v">
      <t c="3" si="227">
        <n x="225"/>
        <n x="297"/>
        <n x="35"/>
      </t>
    </mdx>
    <mdx n="0" f="v">
      <t c="3" si="227">
        <n x="225"/>
        <n x="421"/>
        <n x="35"/>
      </t>
    </mdx>
    <mdx n="0" f="v">
      <t c="3" si="227">
        <n x="225"/>
        <n x="411"/>
        <n x="35"/>
      </t>
    </mdx>
    <mdx n="0" f="v">
      <t c="3" si="227">
        <n x="225"/>
        <n x="403"/>
        <n x="35"/>
      </t>
    </mdx>
    <mdx n="0" f="v">
      <t c="3" si="227">
        <n x="225"/>
        <n x="412"/>
        <n x="35"/>
      </t>
    </mdx>
    <mdx n="0" f="v">
      <t c="3" si="227">
        <n x="225"/>
        <n x="413"/>
        <n x="35"/>
      </t>
    </mdx>
    <mdx n="0" f="v">
      <t c="3" si="227">
        <n x="225"/>
        <n x="414"/>
        <n x="35"/>
      </t>
    </mdx>
    <mdx n="0" f="v">
      <t c="3" si="227">
        <n x="225"/>
        <n x="415"/>
        <n x="35"/>
      </t>
    </mdx>
    <mdx n="0" f="v">
      <t c="3" si="227">
        <n x="225"/>
        <n x="416"/>
        <n x="35"/>
      </t>
    </mdx>
    <mdx n="0" f="v">
      <t c="3" si="227">
        <n x="225"/>
        <n x="427"/>
        <n x="35"/>
      </t>
    </mdx>
    <mdx n="0" f="v">
      <t c="3" si="227">
        <n x="225"/>
        <n x="329"/>
        <n x="35"/>
      </t>
    </mdx>
    <mdx n="0" f="v">
      <t c="3" si="227">
        <n x="225"/>
        <n x="428"/>
        <n x="35"/>
      </t>
    </mdx>
    <mdx n="0" f="v">
      <t c="3" si="227">
        <n x="225"/>
        <n x="328"/>
        <n x="35"/>
      </t>
    </mdx>
    <mdx n="0" f="v">
      <t c="3" si="227">
        <n x="225"/>
        <n x="429"/>
        <n x="35"/>
      </t>
    </mdx>
    <mdx n="0" f="v">
      <t c="3" si="227">
        <n x="225"/>
        <n x="430"/>
        <n x="35"/>
      </t>
    </mdx>
    <mdx n="0" f="v">
      <t c="3" si="227">
        <n x="225"/>
        <n x="431"/>
        <n x="35"/>
      </t>
    </mdx>
    <mdx n="0" f="v">
      <t c="3" si="227">
        <n x="225"/>
        <n x="432"/>
        <n x="35"/>
      </t>
    </mdx>
    <mdx n="0" f="v">
      <t c="3" si="227">
        <n x="225"/>
        <n x="326"/>
        <n x="35"/>
      </t>
    </mdx>
    <mdx n="0" f="v">
      <t c="3" si="227">
        <n x="225"/>
        <n x="422"/>
        <n x="35"/>
      </t>
    </mdx>
    <mdx n="0" f="v">
      <t c="3" si="227">
        <n x="225"/>
        <n x="423"/>
        <n x="35"/>
      </t>
    </mdx>
    <mdx n="0" f="v">
      <t c="3" si="227">
        <n x="225"/>
        <n x="424"/>
        <n x="35"/>
      </t>
    </mdx>
    <mdx n="0" f="v">
      <t c="3" si="227">
        <n x="225"/>
        <n x="425"/>
        <n x="35"/>
      </t>
    </mdx>
    <mdx n="0" f="v">
      <t c="3" si="227">
        <n x="225"/>
        <n x="348"/>
        <n x="35"/>
      </t>
    </mdx>
    <mdx n="0" f="v">
      <t c="3" si="227">
        <n x="225"/>
        <n x="327"/>
        <n x="35"/>
      </t>
    </mdx>
    <mdx n="0" f="v">
      <t c="3" si="227">
        <n x="225"/>
        <n x="426"/>
        <n x="35"/>
      </t>
    </mdx>
    <mdx n="0" f="v">
      <t c="3" si="227">
        <n x="225"/>
        <n x="433"/>
        <n x="35"/>
      </t>
    </mdx>
    <mdx n="0" f="v">
      <t c="3" si="227">
        <n x="225"/>
        <n x="442"/>
        <n x="35"/>
      </t>
    </mdx>
    <mdx n="0" f="v">
      <t c="3" si="227">
        <n x="225"/>
        <n x="443"/>
        <n x="35"/>
      </t>
    </mdx>
    <mdx n="0" f="v">
      <t c="3" si="227">
        <n x="225"/>
        <n x="444"/>
        <n x="35"/>
      </t>
    </mdx>
    <mdx n="0" f="v">
      <t c="3" si="227">
        <n x="225"/>
        <n x="445"/>
        <n x="35"/>
      </t>
    </mdx>
    <mdx n="0" f="v">
      <t c="3" si="227">
        <n x="225"/>
        <n x="446"/>
        <n x="35"/>
      </t>
    </mdx>
    <mdx n="0" f="v">
      <t c="3" si="227">
        <n x="225"/>
        <n x="434"/>
        <n x="35"/>
      </t>
    </mdx>
    <mdx n="0" f="v">
      <t c="3" si="227">
        <n x="225"/>
        <n x="435"/>
        <n x="35"/>
      </t>
    </mdx>
    <mdx n="0" f="v">
      <t c="3" si="227">
        <n x="225"/>
        <n x="436"/>
        <n x="35"/>
      </t>
    </mdx>
    <mdx n="0" f="v">
      <t c="3" si="227">
        <n x="225"/>
        <n x="437"/>
        <n x="35"/>
      </t>
    </mdx>
    <mdx n="0" f="v">
      <t c="3" si="227">
        <n x="225"/>
        <n x="294"/>
        <n x="35"/>
      </t>
    </mdx>
    <mdx n="0" f="v">
      <t c="3" si="227">
        <n x="225"/>
        <n x="293"/>
        <n x="35"/>
      </t>
    </mdx>
    <mdx n="0" f="v">
      <t c="3" si="227">
        <n x="225"/>
        <n x="438"/>
        <n x="35"/>
      </t>
    </mdx>
    <mdx n="0" f="v">
      <t c="3" si="227">
        <n x="225"/>
        <n x="350"/>
        <n x="35"/>
      </t>
    </mdx>
    <mdx n="0" f="v">
      <t c="3" si="227">
        <n x="225"/>
        <n x="439"/>
        <n x="35"/>
      </t>
    </mdx>
    <mdx n="0" f="v">
      <t c="3" si="227">
        <n x="225"/>
        <n x="440"/>
        <n x="35"/>
      </t>
    </mdx>
    <mdx n="0" f="v">
      <t c="3" si="227">
        <n x="225"/>
        <n x="441"/>
        <n x="35"/>
      </t>
    </mdx>
    <mdx n="0" f="v">
      <t c="3" si="227">
        <n x="225"/>
        <n x="447"/>
        <n x="35"/>
      </t>
    </mdx>
    <mdx n="0" f="v">
      <t c="3" si="227">
        <n x="225"/>
        <n x="452"/>
        <n x="35"/>
      </t>
    </mdx>
    <mdx n="0" f="v">
      <t c="3" si="227">
        <n x="225"/>
        <n x="276"/>
        <n x="35"/>
      </t>
    </mdx>
    <mdx n="0" f="v">
      <t c="3" si="227">
        <n x="225"/>
        <n x="453"/>
        <n x="35"/>
      </t>
    </mdx>
    <mdx n="0" f="v">
      <t c="3" si="227">
        <n x="225"/>
        <n x="454"/>
        <n x="35"/>
      </t>
    </mdx>
    <mdx n="0" f="v">
      <t c="3" si="227">
        <n x="225"/>
        <n x="455"/>
        <n x="35"/>
      </t>
    </mdx>
    <mdx n="0" f="v">
      <t c="3" si="227">
        <n x="225"/>
        <n x="456"/>
        <n x="35"/>
      </t>
    </mdx>
    <mdx n="0" f="v">
      <t c="3" si="227">
        <n x="225"/>
        <n x="346"/>
        <n x="35"/>
      </t>
    </mdx>
    <mdx n="0" f="v">
      <t c="3" si="227">
        <n x="225"/>
        <n x="459"/>
        <n x="35"/>
      </t>
    </mdx>
    <mdx n="0" f="v">
      <t c="3" si="227">
        <n x="225"/>
        <n x="448"/>
        <n x="35"/>
      </t>
    </mdx>
    <mdx n="0" f="v">
      <t c="3" si="227">
        <n x="225"/>
        <n x="449"/>
        <n x="35"/>
      </t>
    </mdx>
    <mdx n="0" f="v">
      <t c="3" si="227">
        <n x="225"/>
        <n x="450"/>
        <n x="35"/>
      </t>
    </mdx>
    <mdx n="0" f="v">
      <t c="3" si="227">
        <n x="225"/>
        <n x="451"/>
        <n x="35"/>
      </t>
    </mdx>
    <mdx n="0" f="v">
      <t c="3" si="227">
        <n x="225"/>
        <n x="457"/>
        <n x="35"/>
      </t>
    </mdx>
    <mdx n="0" f="v">
      <t c="3" si="227">
        <n x="225"/>
        <n x="458"/>
        <n x="35"/>
      </t>
    </mdx>
    <mdx n="0" f="v">
      <t c="3" si="227">
        <n x="225"/>
        <n x="461"/>
        <n x="35"/>
      </t>
    </mdx>
    <mdx n="0" f="v">
      <t c="3" si="227">
        <n x="225"/>
        <n x="462"/>
        <n x="35"/>
      </t>
    </mdx>
    <mdx n="0" f="v">
      <t c="3" si="227">
        <n x="225"/>
        <n x="463"/>
        <n x="35"/>
      </t>
    </mdx>
    <mdx n="0" f="v">
      <t c="3" si="227">
        <n x="225"/>
        <n x="464"/>
        <n x="35"/>
      </t>
    </mdx>
    <mdx n="0" f="v">
      <t c="3" si="227">
        <n x="225"/>
        <n x="465"/>
        <n x="35"/>
      </t>
    </mdx>
    <mdx n="0" f="v">
      <t c="3" si="227">
        <n x="225"/>
        <n x="466"/>
        <n x="35"/>
      </t>
    </mdx>
    <mdx n="0" f="v">
      <t c="3" si="227">
        <n x="225"/>
        <n x="467"/>
        <n x="35"/>
      </t>
    </mdx>
    <mdx n="0" f="v">
      <t c="3" si="227">
        <n x="225"/>
        <n x="460"/>
        <n x="35"/>
      </t>
    </mdx>
    <mdx n="0" f="v">
      <t c="3" si="227">
        <n x="225"/>
        <n x="468"/>
        <n x="35"/>
      </t>
    </mdx>
    <mdx n="0" f="v">
      <t c="3" si="227">
        <n x="225"/>
        <n x="469"/>
        <n x="35"/>
      </t>
    </mdx>
    <mdx n="0" f="v">
      <t c="3" si="227">
        <n x="225"/>
        <n x="470"/>
        <n x="35"/>
      </t>
    </mdx>
    <mdx n="0" f="v">
      <t c="3" si="227">
        <n x="225"/>
        <n x="473"/>
        <n x="35"/>
      </t>
    </mdx>
    <mdx n="0" f="v">
      <t c="3" si="227">
        <n x="225"/>
        <n x="474"/>
        <n x="35"/>
      </t>
    </mdx>
    <mdx n="0" f="v">
      <t c="3" si="227">
        <n x="225"/>
        <n x="475"/>
        <n x="35"/>
      </t>
    </mdx>
    <mdx n="0" f="v">
      <t c="3" si="227">
        <n x="225"/>
        <n x="476"/>
        <n x="35"/>
      </t>
    </mdx>
    <mdx n="0" f="v">
      <t c="3" si="227">
        <n x="225"/>
        <n x="472"/>
        <n x="35"/>
      </t>
    </mdx>
    <mdx n="0" f="v">
      <t c="3" si="227">
        <n x="225"/>
        <n x="480"/>
        <n x="35"/>
      </t>
    </mdx>
    <mdx n="0" f="v">
      <t c="3" si="227">
        <n x="225"/>
        <n x="481"/>
        <n x="35"/>
      </t>
    </mdx>
    <mdx n="0" f="v">
      <t c="3" si="227">
        <n x="225"/>
        <n x="483"/>
        <n x="35"/>
      </t>
    </mdx>
    <mdx n="0" f="v">
      <t c="3" si="227">
        <n x="225"/>
        <n x="471"/>
        <n x="35"/>
      </t>
    </mdx>
    <mdx n="0" f="v">
      <t c="3" si="227">
        <n x="225"/>
        <n x="477"/>
        <n x="35"/>
      </t>
    </mdx>
    <mdx n="0" f="v">
      <t c="3" si="227">
        <n x="225"/>
        <n x="478"/>
        <n x="35"/>
      </t>
    </mdx>
    <mdx n="0" f="v">
      <t c="3" si="227">
        <n x="225"/>
        <n x="479"/>
        <n x="35"/>
      </t>
    </mdx>
    <mdx n="0" f="v">
      <t c="3" si="227">
        <n x="225"/>
        <n x="487"/>
        <n x="35"/>
      </t>
    </mdx>
    <mdx n="0" f="v">
      <t c="3" si="227">
        <n x="225"/>
        <n x="488"/>
        <n x="35"/>
      </t>
    </mdx>
    <mdx n="0" f="v">
      <t c="3" si="227">
        <n x="225"/>
        <n x="489"/>
        <n x="35"/>
      </t>
    </mdx>
    <mdx n="0" f="v">
      <t c="3" si="227">
        <n x="225"/>
        <n x="484"/>
        <n x="35"/>
      </t>
    </mdx>
    <mdx n="0" f="v">
      <t c="3" si="227">
        <n x="225"/>
        <n x="485"/>
        <n x="35"/>
      </t>
    </mdx>
    <mdx n="0" f="v">
      <t c="3" si="227">
        <n x="225"/>
        <n x="486"/>
        <n x="35"/>
      </t>
    </mdx>
    <mdx n="0" f="v">
      <t c="3" si="227">
        <n x="225"/>
        <n x="482"/>
        <n x="35"/>
      </t>
    </mdx>
    <mdx n="0" f="v">
      <t c="3" si="227">
        <n x="225"/>
        <n x="491"/>
        <n x="35"/>
      </t>
    </mdx>
    <mdx n="0" f="v">
      <t c="3" si="227">
        <n x="225"/>
        <n x="495"/>
        <n x="35"/>
      </t>
    </mdx>
    <mdx n="0" f="v">
      <t c="3" si="227">
        <n x="225"/>
        <n x="490"/>
        <n x="35"/>
      </t>
    </mdx>
    <mdx n="0" f="v">
      <t c="3" si="227">
        <n x="225"/>
        <n x="492"/>
        <n x="35"/>
      </t>
    </mdx>
    <mdx n="0" f="v">
      <t c="3" si="227">
        <n x="225"/>
        <n x="493"/>
        <n x="35"/>
      </t>
    </mdx>
    <mdx n="0" f="v">
      <t c="3" si="227">
        <n x="225"/>
        <n x="494"/>
        <n x="35"/>
      </t>
    </mdx>
    <mdx n="0" f="v">
      <t c="3" si="227">
        <n x="225"/>
        <n x="496"/>
        <n x="35"/>
      </t>
    </mdx>
    <mdx n="0" f="v">
      <t c="3" si="227">
        <n x="225"/>
        <n x="500"/>
        <n x="35"/>
      </t>
    </mdx>
    <mdx n="0" f="v">
      <t c="3" si="227">
        <n x="225"/>
        <n x="501"/>
        <n x="35"/>
      </t>
    </mdx>
    <mdx n="0" f="v">
      <t c="3" si="227">
        <n x="225"/>
        <n x="502"/>
        <n x="35"/>
      </t>
    </mdx>
    <mdx n="0" f="v">
      <t c="3" si="227">
        <n x="225"/>
        <n x="497"/>
        <n x="35"/>
      </t>
    </mdx>
    <mdx n="0" f="v">
      <t c="3" si="227">
        <n x="225"/>
        <n x="498"/>
        <n x="35"/>
      </t>
    </mdx>
    <mdx n="0" f="v">
      <t c="3" si="227">
        <n x="225"/>
        <n x="499"/>
        <n x="35"/>
      </t>
    </mdx>
    <mdx n="0" f="v">
      <t c="3" si="227">
        <n x="225"/>
        <n x="503"/>
        <n x="35"/>
      </t>
    </mdx>
    <mdx n="0" f="v">
      <t c="3" si="227">
        <n x="225"/>
        <n x="504"/>
        <n x="35"/>
      </t>
    </mdx>
    <mdx n="0" f="v">
      <t c="3" si="227">
        <n x="225"/>
        <n x="505"/>
        <n x="35"/>
      </t>
    </mdx>
    <mdx n="0" f="v">
      <t c="3" si="227">
        <n x="225"/>
        <n x="506"/>
        <n x="35"/>
      </t>
    </mdx>
    <mdx n="0" f="v">
      <t c="3" si="227">
        <n x="225"/>
        <n x="508"/>
        <n x="35"/>
      </t>
    </mdx>
    <mdx n="0" f="v">
      <t c="3" si="227">
        <n x="225"/>
        <n x="509"/>
        <n x="35"/>
      </t>
    </mdx>
    <mdx n="0" f="v">
      <t c="3" si="227">
        <n x="225"/>
        <n x="507"/>
        <n x="35"/>
      </t>
    </mdx>
    <mdx n="0" f="v">
      <t c="3" si="227">
        <n x="225"/>
        <n x="510"/>
        <n x="35"/>
      </t>
    </mdx>
    <mdx n="0" f="v">
      <t c="3" si="227">
        <n x="225"/>
        <n x="511"/>
        <n x="35"/>
      </t>
    </mdx>
    <mdx n="0" f="v">
      <t c="3" si="227">
        <n x="225"/>
        <n x="513"/>
        <n x="35"/>
      </t>
    </mdx>
    <mdx n="0" f="v">
      <t c="3" si="227">
        <n x="225"/>
        <n x="514"/>
        <n x="35"/>
      </t>
    </mdx>
    <mdx n="0" f="v">
      <t c="3" si="227">
        <n x="225"/>
        <n x="515"/>
        <n x="35"/>
      </t>
    </mdx>
    <mdx n="0" f="v">
      <t c="3" si="227">
        <n x="225"/>
        <n x="516"/>
        <n x="35"/>
      </t>
    </mdx>
    <mdx n="0" f="v">
      <t c="3" si="227">
        <n x="225"/>
        <n x="522"/>
        <n x="35"/>
      </t>
    </mdx>
    <mdx n="0" f="v">
      <t c="3" si="227">
        <n x="225"/>
        <n x="512"/>
        <n x="35"/>
      </t>
    </mdx>
    <mdx n="0" f="v">
      <t c="3" si="227">
        <n x="225"/>
        <n x="519"/>
        <n x="35"/>
      </t>
    </mdx>
    <mdx n="0" f="v">
      <t c="3" si="227">
        <n x="225"/>
        <n x="520"/>
        <n x="35"/>
      </t>
    </mdx>
    <mdx n="0" f="v">
      <t c="3" si="227">
        <n x="225"/>
        <n x="521"/>
        <n x="35"/>
      </t>
    </mdx>
    <mdx n="0" f="v">
      <t c="3" si="227">
        <n x="225"/>
        <n x="517"/>
        <n x="35"/>
      </t>
    </mdx>
    <mdx n="0" f="v">
      <t c="3" si="227">
        <n x="225"/>
        <n x="518"/>
        <n x="35"/>
      </t>
    </mdx>
    <mdx n="0" f="v">
      <t c="3" si="227">
        <n x="225"/>
        <n x="525"/>
        <n x="35"/>
      </t>
    </mdx>
    <mdx n="0" f="v">
      <t c="3" si="227">
        <n x="225"/>
        <n x="526"/>
        <n x="35"/>
      </t>
    </mdx>
    <mdx n="0" f="v">
      <t c="3" si="227">
        <n x="225"/>
        <n x="528"/>
        <n x="35"/>
      </t>
    </mdx>
    <mdx n="0" f="v">
      <t c="3" si="227">
        <n x="225"/>
        <n x="524"/>
        <n x="35"/>
      </t>
    </mdx>
    <mdx n="0" f="v">
      <t c="3" si="227">
        <n x="225"/>
        <n x="523"/>
        <n x="35"/>
      </t>
    </mdx>
    <mdx n="0" f="v">
      <t c="3" si="227">
        <n x="225"/>
        <n x="527"/>
        <n x="35"/>
      </t>
    </mdx>
    <mdx n="0" f="v">
      <t c="3" si="227">
        <n x="225"/>
        <n x="529"/>
        <n x="35"/>
      </t>
    </mdx>
    <mdx n="0" f="v">
      <t c="3" si="227">
        <n x="225"/>
        <n x="531"/>
        <n x="35"/>
      </t>
    </mdx>
    <mdx n="0" f="v">
      <t c="3" si="227">
        <n x="225"/>
        <n x="532"/>
        <n x="35"/>
      </t>
    </mdx>
    <mdx n="0" f="v">
      <t c="3" si="227">
        <n x="225"/>
        <n x="533"/>
        <n x="35"/>
      </t>
    </mdx>
    <mdx n="0" f="v">
      <t c="3" si="227">
        <n x="225"/>
        <n x="530"/>
        <n x="35"/>
      </t>
    </mdx>
    <mdx n="0" f="v">
      <t c="3" si="227">
        <n x="225"/>
        <n x="536"/>
        <n x="35"/>
      </t>
    </mdx>
    <mdx n="0" f="v">
      <t c="3" si="227">
        <n x="225"/>
        <n x="534"/>
        <n x="35"/>
      </t>
    </mdx>
    <mdx n="0" f="v">
      <t c="3" si="227">
        <n x="225"/>
        <n x="535"/>
        <n x="35"/>
      </t>
    </mdx>
    <mdx n="0" f="v">
      <t c="3" si="227">
        <n x="225"/>
        <n x="537"/>
        <n x="35"/>
      </t>
    </mdx>
    <mdx n="0" f="v">
      <t c="3" si="227">
        <n x="225"/>
        <n x="540"/>
        <n x="35"/>
      </t>
    </mdx>
    <mdx n="0" f="v">
      <t c="3" si="227">
        <n x="225"/>
        <n x="539"/>
        <n x="35"/>
      </t>
    </mdx>
    <mdx n="0" f="v">
      <t c="3" si="227">
        <n x="225"/>
        <n x="538"/>
        <n x="35"/>
      </t>
    </mdx>
    <mdx n="0" f="v">
      <t c="3" si="227">
        <n x="225"/>
        <n x="543"/>
        <n x="35"/>
      </t>
    </mdx>
    <mdx n="0" f="v">
      <t c="3" si="227">
        <n x="225"/>
        <n x="544"/>
        <n x="35"/>
      </t>
    </mdx>
    <mdx n="0" f="v">
      <t c="3" si="227">
        <n x="225"/>
        <n x="541"/>
        <n x="35"/>
      </t>
    </mdx>
    <mdx n="0" f="v">
      <t c="3" si="227">
        <n x="225"/>
        <n x="545"/>
        <n x="35"/>
      </t>
    </mdx>
    <mdx n="0" f="v">
      <t c="3" si="227">
        <n x="225"/>
        <n x="542"/>
        <n x="35"/>
      </t>
    </mdx>
    <mdx n="0" f="v">
      <t c="3" si="227">
        <n x="225"/>
        <n x="546"/>
        <n x="35"/>
      </t>
    </mdx>
    <mdx n="0" f="v">
      <t c="3" si="227">
        <n x="225"/>
        <n x="272"/>
        <n x="85"/>
      </t>
    </mdx>
    <mdx n="0" f="v">
      <t c="3" si="227">
        <n x="225"/>
        <n x="273"/>
        <n x="85"/>
      </t>
    </mdx>
    <mdx n="0" f="v">
      <t c="3" si="227">
        <n x="225"/>
        <n x="271"/>
        <n x="85"/>
      </t>
    </mdx>
    <mdx n="0" f="v">
      <t c="3" si="227">
        <n x="225"/>
        <n x="270"/>
        <n x="85"/>
      </t>
    </mdx>
    <mdx n="0" f="v">
      <t c="3" si="227">
        <n x="225"/>
        <n x="269"/>
        <n x="85"/>
      </t>
    </mdx>
    <mdx n="0" f="v">
      <t c="3" si="227">
        <n x="225"/>
        <n x="268"/>
        <n x="85"/>
      </t>
    </mdx>
    <mdx n="0" f="v">
      <t c="3" si="227">
        <n x="225"/>
        <n x="355"/>
        <n x="85"/>
      </t>
    </mdx>
    <mdx n="0" f="v">
      <t c="3" si="227">
        <n x="225"/>
        <n x="356"/>
        <n x="85"/>
      </t>
    </mdx>
    <mdx n="0" f="v">
      <t c="3" si="227">
        <n x="225"/>
        <n x="357"/>
        <n x="85"/>
      </t>
    </mdx>
    <mdx n="0" f="v">
      <t c="3" si="227">
        <n x="225"/>
        <n x="358"/>
        <n x="85"/>
      </t>
    </mdx>
    <mdx n="0" f="v">
      <t c="3" si="227">
        <n x="225"/>
        <n x="359"/>
        <n x="85"/>
      </t>
    </mdx>
    <mdx n="0" f="v">
      <t c="3" si="227">
        <n x="225"/>
        <n x="360"/>
        <n x="85"/>
      </t>
    </mdx>
    <mdx n="0" f="v">
      <t c="3" si="227">
        <n x="225"/>
        <n x="361"/>
        <n x="85"/>
      </t>
    </mdx>
    <mdx n="0" f="v">
      <t c="3" si="227">
        <n x="225"/>
        <n x="267"/>
        <n x="85"/>
      </t>
    </mdx>
    <mdx n="0" f="v">
      <t c="3" si="227">
        <n x="225"/>
        <n x="266"/>
        <n x="85"/>
      </t>
    </mdx>
    <mdx n="0" f="v">
      <t c="3" si="227">
        <n x="225"/>
        <n x="265"/>
        <n x="85"/>
      </t>
    </mdx>
    <mdx n="0" f="v">
      <t c="3" si="227">
        <n x="225"/>
        <n x="264"/>
        <n x="85"/>
      </t>
    </mdx>
    <mdx n="0" f="v">
      <t c="3" si="227">
        <n x="225"/>
        <n x="262"/>
        <n x="85"/>
      </t>
    </mdx>
    <mdx n="0" f="v">
      <t c="3" si="227">
        <n x="225"/>
        <n x="261"/>
        <n x="85"/>
      </t>
    </mdx>
    <mdx n="0" f="v">
      <t c="3" si="227">
        <n x="225"/>
        <n x="260"/>
        <n x="85"/>
      </t>
    </mdx>
    <mdx n="0" f="v">
      <t c="3" si="227">
        <n x="225"/>
        <n x="259"/>
        <n x="85"/>
      </t>
    </mdx>
    <mdx n="0" f="v">
      <t c="3" si="227">
        <n x="225"/>
        <n x="258"/>
        <n x="85"/>
      </t>
    </mdx>
    <mdx n="0" f="v">
      <t c="3" si="227">
        <n x="225"/>
        <n x="257"/>
        <n x="85"/>
      </t>
    </mdx>
    <mdx n="0" f="v">
      <t c="3" si="227">
        <n x="225"/>
        <n x="256"/>
        <n x="85"/>
      </t>
    </mdx>
    <mdx n="0" f="v">
      <t c="3" si="227">
        <n x="225"/>
        <n x="255"/>
        <n x="85"/>
      </t>
    </mdx>
    <mdx n="0" f="v">
      <t c="3" si="227">
        <n x="225"/>
        <n x="316"/>
        <n x="85"/>
      </t>
    </mdx>
    <mdx n="0" f="v">
      <t c="3" si="227">
        <n x="225"/>
        <n x="373"/>
        <n x="85"/>
      </t>
    </mdx>
    <mdx n="0" f="v">
      <t c="3" si="227">
        <n x="225"/>
        <n x="374"/>
        <n x="85"/>
      </t>
    </mdx>
    <mdx n="0" f="v">
      <t c="3" si="227">
        <n x="225"/>
        <n x="375"/>
        <n x="85"/>
      </t>
    </mdx>
    <mdx n="0" f="v">
      <t c="3" si="227">
        <n x="225"/>
        <n x="281"/>
        <n x="85"/>
      </t>
    </mdx>
    <mdx n="0" f="v">
      <t c="3" si="227">
        <n x="225"/>
        <n x="376"/>
        <n x="85"/>
      </t>
    </mdx>
    <mdx n="0" f="v">
      <t c="3" si="227">
        <n x="225"/>
        <n x="377"/>
        <n x="85"/>
      </t>
    </mdx>
    <mdx n="0" f="v">
      <t c="3" si="227">
        <n x="225"/>
        <n x="280"/>
        <n x="85"/>
      </t>
    </mdx>
    <mdx n="0" f="v">
      <t c="3" si="227">
        <n x="225"/>
        <n x="311"/>
        <n x="85"/>
      </t>
    </mdx>
    <mdx n="0" f="v">
      <t c="3" si="227">
        <n x="225"/>
        <n x="378"/>
        <n x="85"/>
      </t>
    </mdx>
    <mdx n="0" f="v">
      <t c="3" si="227">
        <n x="225"/>
        <n x="379"/>
        <n x="85"/>
      </t>
    </mdx>
    <mdx n="0" f="v">
      <t c="3" si="227">
        <n x="225"/>
        <n x="380"/>
        <n x="85"/>
      </t>
    </mdx>
    <mdx n="0" f="v">
      <t c="3" si="227">
        <n x="225"/>
        <n x="381"/>
        <n x="85"/>
      </t>
    </mdx>
    <mdx n="0" f="v">
      <t c="3" si="227">
        <n x="225"/>
        <n x="382"/>
        <n x="85"/>
      </t>
    </mdx>
    <mdx n="0" f="v">
      <t c="3" si="227">
        <n x="225"/>
        <n x="304"/>
        <n x="85"/>
      </t>
    </mdx>
    <mdx n="0" f="v">
      <t c="3" si="227">
        <n x="225"/>
        <n x="283"/>
        <n x="85"/>
      </t>
    </mdx>
    <mdx n="0" f="v">
      <t c="3" si="227">
        <n x="225"/>
        <n x="547"/>
        <n x="85"/>
      </t>
    </mdx>
    <mdx n="0" f="v">
      <t c="3" si="227">
        <n x="225"/>
        <n x="362"/>
        <n x="85"/>
      </t>
    </mdx>
    <mdx n="0" f="v">
      <t c="3" si="227">
        <n x="225"/>
        <n x="363"/>
        <n x="85"/>
      </t>
    </mdx>
    <mdx n="0" f="v">
      <t c="3" si="227">
        <n x="225"/>
        <n x="364"/>
        <n x="85"/>
      </t>
    </mdx>
    <mdx n="0" f="v">
      <t c="3" si="227">
        <n x="225"/>
        <n x="548"/>
        <n x="85"/>
      </t>
    </mdx>
    <mdx n="0" f="v">
      <t c="3" si="227">
        <n x="225"/>
        <n x="365"/>
        <n x="85"/>
      </t>
    </mdx>
    <mdx n="0" f="v">
      <t c="3" si="227">
        <n x="225"/>
        <n x="366"/>
        <n x="85"/>
      </t>
    </mdx>
    <mdx n="0" f="v">
      <t c="3" si="227">
        <n x="225"/>
        <n x="367"/>
        <n x="85"/>
      </t>
    </mdx>
    <mdx n="0" f="v">
      <t c="3" si="227">
        <n x="225"/>
        <n x="368"/>
        <n x="85"/>
      </t>
    </mdx>
    <mdx n="0" f="v">
      <t c="3" si="227">
        <n x="225"/>
        <n x="369"/>
        <n x="85"/>
      </t>
    </mdx>
    <mdx n="0" f="v">
      <t c="3" si="227">
        <n x="225"/>
        <n x="307"/>
        <n x="85"/>
      </t>
    </mdx>
    <mdx n="0" f="v">
      <t c="3" si="227">
        <n x="225"/>
        <n x="370"/>
        <n x="85"/>
      </t>
    </mdx>
    <mdx n="0" f="v">
      <t c="3" si="227">
        <n x="225"/>
        <n x="371"/>
        <n x="85"/>
      </t>
    </mdx>
    <mdx n="0" f="v">
      <t c="3" si="227">
        <n x="225"/>
        <n x="372"/>
        <n x="85"/>
      </t>
    </mdx>
    <mdx n="0" f="v">
      <t c="3" si="227">
        <n x="225"/>
        <n x="399"/>
        <n x="85"/>
      </t>
    </mdx>
    <mdx n="0" f="v">
      <t c="3" si="227">
        <n x="225"/>
        <n x="393"/>
        <n x="85"/>
      </t>
    </mdx>
    <mdx n="0" f="v">
      <t c="3" si="227">
        <n x="225"/>
        <n x="394"/>
        <n x="85"/>
      </t>
    </mdx>
    <mdx n="0" f="v">
      <t c="3" si="227">
        <n x="225"/>
        <n x="395"/>
        <n x="85"/>
      </t>
    </mdx>
    <mdx n="0" f="v">
      <t c="3" si="227">
        <n x="225"/>
        <n x="278"/>
        <n x="85"/>
      </t>
    </mdx>
    <mdx n="0" f="v">
      <t c="3" si="227">
        <n x="225"/>
        <n x="396"/>
        <n x="85"/>
      </t>
    </mdx>
    <mdx n="0" f="v">
      <t c="3" si="227">
        <n x="225"/>
        <n x="397"/>
        <n x="85"/>
      </t>
    </mdx>
    <mdx n="0" f="v">
      <t c="3" si="227">
        <n x="225"/>
        <n x="398"/>
        <n x="85"/>
      </t>
    </mdx>
    <mdx n="0" f="v">
      <t c="3" si="227">
        <n x="225"/>
        <n x="405"/>
        <n x="85"/>
      </t>
    </mdx>
    <mdx n="0" f="v">
      <t c="3" si="227">
        <n x="225"/>
        <n x="392"/>
        <n x="85"/>
      </t>
    </mdx>
    <mdx n="0" f="v">
      <t c="3" si="227">
        <n x="225"/>
        <n x="404"/>
        <n x="85"/>
      </t>
    </mdx>
    <mdx n="0" f="v">
      <t c="3" si="227">
        <n x="225"/>
        <n x="391"/>
        <n x="85"/>
      </t>
    </mdx>
    <mdx n="0" f="v">
      <t c="3" si="227">
        <n x="225"/>
        <n x="383"/>
        <n x="85"/>
      </t>
    </mdx>
    <mdx n="0" f="v">
      <t c="3" si="227">
        <n x="225"/>
        <n x="384"/>
        <n x="85"/>
      </t>
    </mdx>
    <mdx n="0" f="v">
      <t c="3" si="227">
        <n x="225"/>
        <n x="385"/>
        <n x="85"/>
      </t>
    </mdx>
    <mdx n="0" f="v">
      <t c="3" si="227">
        <n x="225"/>
        <n x="386"/>
        <n x="85"/>
      </t>
    </mdx>
    <mdx n="0" f="v">
      <t c="3" si="227">
        <n x="225"/>
        <n x="387"/>
        <n x="85"/>
      </t>
    </mdx>
    <mdx n="0" f="v">
      <t c="3" si="227">
        <n x="225"/>
        <n x="388"/>
        <n x="85"/>
      </t>
    </mdx>
    <mdx n="0" f="v">
      <t c="3" si="227">
        <n x="225"/>
        <n x="389"/>
        <n x="85"/>
      </t>
    </mdx>
    <mdx n="0" f="v">
      <t c="3" si="227">
        <n x="225"/>
        <n x="390"/>
        <n x="85"/>
      </t>
    </mdx>
    <mdx n="0" f="v">
      <t c="3" si="227">
        <n x="225"/>
        <n x="418"/>
        <n x="85"/>
      </t>
    </mdx>
    <mdx n="0" f="v">
      <t c="3" si="227">
        <n x="225"/>
        <n x="420"/>
        <n x="85"/>
      </t>
    </mdx>
    <mdx n="0" f="v">
      <t c="3" si="227">
        <n x="225"/>
        <n x="400"/>
        <n x="85"/>
      </t>
    </mdx>
    <mdx n="0" f="v">
      <t c="3" si="227">
        <n x="225"/>
        <n x="401"/>
        <n x="85"/>
      </t>
    </mdx>
    <mdx n="0" f="v">
      <t c="3" si="227">
        <n x="225"/>
        <n x="402"/>
        <n x="85"/>
      </t>
    </mdx>
    <mdx n="0" f="v">
      <t c="3" si="227">
        <n x="225"/>
        <n x="277"/>
        <n x="85"/>
      </t>
    </mdx>
    <mdx n="0" f="v">
      <t c="3" si="227">
        <n x="225"/>
        <n x="417"/>
        <n x="85"/>
      </t>
    </mdx>
    <mdx n="0" f="v">
      <t c="3" si="227">
        <n x="225"/>
        <n x="406"/>
        <n x="85"/>
      </t>
    </mdx>
    <mdx n="0" f="v">
      <t c="3" si="227">
        <n x="225"/>
        <n x="407"/>
        <n x="85"/>
      </t>
    </mdx>
    <mdx n="0" f="v">
      <t c="3" si="227">
        <n x="225"/>
        <n x="408"/>
        <n x="85"/>
      </t>
    </mdx>
    <mdx n="0" f="v">
      <t c="3" si="227">
        <n x="225"/>
        <n x="409"/>
        <n x="85"/>
      </t>
    </mdx>
    <mdx n="0" f="v">
      <t c="3" si="227">
        <n x="225"/>
        <n x="410"/>
        <n x="85"/>
      </t>
    </mdx>
    <mdx n="0" f="v">
      <t c="3" si="227">
        <n x="225"/>
        <n x="419"/>
        <n x="85"/>
      </t>
    </mdx>
    <mdx n="0" f="v">
      <t c="3" si="227">
        <n x="225"/>
        <n x="301"/>
        <n x="85"/>
      </t>
    </mdx>
    <mdx n="0" f="v">
      <t c="3" si="227">
        <n x="225"/>
        <n x="299"/>
        <n x="85"/>
      </t>
    </mdx>
    <mdx n="0" f="v">
      <t c="3" si="227">
        <n x="225"/>
        <n x="297"/>
        <n x="85"/>
      </t>
    </mdx>
    <mdx n="0" f="v">
      <t c="3" si="227">
        <n x="225"/>
        <n x="421"/>
        <n x="85"/>
      </t>
    </mdx>
    <mdx n="0" f="v">
      <t c="3" si="227">
        <n x="225"/>
        <n x="427"/>
        <n x="85"/>
      </t>
    </mdx>
    <mdx n="0" f="v">
      <t c="3" si="227">
        <n x="225"/>
        <n x="411"/>
        <n x="85"/>
      </t>
    </mdx>
    <mdx n="0" f="v">
      <t c="3" si="227">
        <n x="225"/>
        <n x="403"/>
        <n x="85"/>
      </t>
    </mdx>
    <mdx n="0" f="v">
      <t c="3" si="227">
        <n x="225"/>
        <n x="412"/>
        <n x="85"/>
      </t>
    </mdx>
    <mdx n="0" f="v">
      <t c="3" si="227">
        <n x="225"/>
        <n x="413"/>
        <n x="85"/>
      </t>
    </mdx>
    <mdx n="0" f="v">
      <t c="3" si="227">
        <n x="225"/>
        <n x="414"/>
        <n x="85"/>
      </t>
    </mdx>
    <mdx n="0" f="v">
      <t c="3" si="227">
        <n x="225"/>
        <n x="415"/>
        <n x="85"/>
      </t>
    </mdx>
    <mdx n="0" f="v">
      <t c="3" si="227">
        <n x="225"/>
        <n x="416"/>
        <n x="85"/>
      </t>
    </mdx>
    <mdx n="0" f="v">
      <t c="3" si="227">
        <n x="225"/>
        <n x="329"/>
        <n x="85"/>
      </t>
    </mdx>
    <mdx n="0" f="v">
      <t c="3" si="227">
        <n x="225"/>
        <n x="428"/>
        <n x="85"/>
      </t>
    </mdx>
    <mdx n="0" f="v">
      <t c="3" si="227">
        <n x="225"/>
        <n x="328"/>
        <n x="85"/>
      </t>
    </mdx>
    <mdx n="0" f="v">
      <t c="3" si="227">
        <n x="225"/>
        <n x="429"/>
        <n x="85"/>
      </t>
    </mdx>
    <mdx n="0" f="v">
      <t c="3" si="227">
        <n x="225"/>
        <n x="430"/>
        <n x="85"/>
      </t>
    </mdx>
    <mdx n="0" f="v">
      <t c="3" si="227">
        <n x="225"/>
        <n x="431"/>
        <n x="85"/>
      </t>
    </mdx>
    <mdx n="0" f="v">
      <t c="3" si="227">
        <n x="225"/>
        <n x="432"/>
        <n x="85"/>
      </t>
    </mdx>
    <mdx n="0" f="v">
      <t c="3" si="227">
        <n x="225"/>
        <n x="422"/>
        <n x="85"/>
      </t>
    </mdx>
    <mdx n="0" f="v">
      <t c="3" si="227">
        <n x="225"/>
        <n x="423"/>
        <n x="85"/>
      </t>
    </mdx>
    <mdx n="0" f="v">
      <t c="3" si="227">
        <n x="225"/>
        <n x="424"/>
        <n x="85"/>
      </t>
    </mdx>
    <mdx n="0" f="v">
      <t c="3" si="227">
        <n x="225"/>
        <n x="425"/>
        <n x="85"/>
      </t>
    </mdx>
    <mdx n="0" f="v">
      <t c="3" si="227">
        <n x="225"/>
        <n x="348"/>
        <n x="85"/>
      </t>
    </mdx>
    <mdx n="0" f="v">
      <t c="3" si="227">
        <n x="225"/>
        <n x="327"/>
        <n x="85"/>
      </t>
    </mdx>
    <mdx n="0" f="v">
      <t c="3" si="227">
        <n x="225"/>
        <n x="426"/>
        <n x="85"/>
      </t>
    </mdx>
    <mdx n="0" f="v">
      <t c="3" si="227">
        <n x="225"/>
        <n x="326"/>
        <n x="85"/>
      </t>
    </mdx>
    <mdx n="0" f="v">
      <t c="3" si="227">
        <n x="225"/>
        <n x="433"/>
        <n x="85"/>
      </t>
    </mdx>
    <mdx n="0" f="v">
      <t c="3" si="227">
        <n x="225"/>
        <n x="442"/>
        <n x="85"/>
      </t>
    </mdx>
    <mdx n="0" f="v">
      <t c="3" si="227">
        <n x="225"/>
        <n x="443"/>
        <n x="85"/>
      </t>
    </mdx>
    <mdx n="0" f="v">
      <t c="3" si="227">
        <n x="225"/>
        <n x="444"/>
        <n x="85"/>
      </t>
    </mdx>
    <mdx n="0" f="v">
      <t c="3" si="227">
        <n x="225"/>
        <n x="445"/>
        <n x="85"/>
      </t>
    </mdx>
    <mdx n="0" f="v">
      <t c="3" si="227">
        <n x="225"/>
        <n x="446"/>
        <n x="85"/>
      </t>
    </mdx>
    <mdx n="0" f="v">
      <t c="3" si="227">
        <n x="225"/>
        <n x="434"/>
        <n x="85"/>
      </t>
    </mdx>
    <mdx n="0" f="v">
      <t c="3" si="227">
        <n x="225"/>
        <n x="435"/>
        <n x="85"/>
      </t>
    </mdx>
    <mdx n="0" f="v">
      <t c="3" si="227">
        <n x="225"/>
        <n x="436"/>
        <n x="85"/>
      </t>
    </mdx>
    <mdx n="0" f="v">
      <t c="3" si="227">
        <n x="225"/>
        <n x="437"/>
        <n x="85"/>
      </t>
    </mdx>
    <mdx n="0" f="v">
      <t c="3" si="227">
        <n x="225"/>
        <n x="294"/>
        <n x="85"/>
      </t>
    </mdx>
    <mdx n="0" f="v">
      <t c="3" si="227">
        <n x="225"/>
        <n x="293"/>
        <n x="85"/>
      </t>
    </mdx>
    <mdx n="0" f="v">
      <t c="3" si="227">
        <n x="225"/>
        <n x="346"/>
        <n x="85"/>
      </t>
    </mdx>
    <mdx n="0" f="v">
      <t c="3" si="227">
        <n x="225"/>
        <n x="438"/>
        <n x="85"/>
      </t>
    </mdx>
    <mdx n="0" f="v">
      <t c="3" si="227">
        <n x="225"/>
        <n x="350"/>
        <n x="85"/>
      </t>
    </mdx>
    <mdx n="0" f="v">
      <t c="3" si="227">
        <n x="225"/>
        <n x="439"/>
        <n x="85"/>
      </t>
    </mdx>
    <mdx n="0" f="v">
      <t c="3" si="227">
        <n x="225"/>
        <n x="440"/>
        <n x="85"/>
      </t>
    </mdx>
    <mdx n="0" f="v">
      <t c="3" si="227">
        <n x="225"/>
        <n x="441"/>
        <n x="85"/>
      </t>
    </mdx>
    <mdx n="0" f="v">
      <t c="3" si="227">
        <n x="225"/>
        <n x="447"/>
        <n x="85"/>
      </t>
    </mdx>
    <mdx n="0" f="v">
      <t c="3" si="227">
        <n x="225"/>
        <n x="452"/>
        <n x="85"/>
      </t>
    </mdx>
    <mdx n="0" f="v">
      <t c="3" si="227">
        <n x="225"/>
        <n x="276"/>
        <n x="85"/>
      </t>
    </mdx>
    <mdx n="0" f="v">
      <t c="3" si="227">
        <n x="225"/>
        <n x="453"/>
        <n x="85"/>
      </t>
    </mdx>
    <mdx n="0" f="v">
      <t c="3" si="227">
        <n x="225"/>
        <n x="454"/>
        <n x="85"/>
      </t>
    </mdx>
    <mdx n="0" f="v">
      <t c="3" si="227">
        <n x="225"/>
        <n x="455"/>
        <n x="85"/>
      </t>
    </mdx>
    <mdx n="0" f="v">
      <t c="3" si="227">
        <n x="225"/>
        <n x="456"/>
        <n x="85"/>
      </t>
    </mdx>
    <mdx n="0" f="v">
      <t c="3" si="227">
        <n x="225"/>
        <n x="459"/>
        <n x="85"/>
      </t>
    </mdx>
    <mdx n="0" f="v">
      <t c="3" si="227">
        <n x="225"/>
        <n x="448"/>
        <n x="85"/>
      </t>
    </mdx>
    <mdx n="0" f="v">
      <t c="3" si="227">
        <n x="225"/>
        <n x="449"/>
        <n x="85"/>
      </t>
    </mdx>
    <mdx n="0" f="v">
      <t c="3" si="227">
        <n x="225"/>
        <n x="450"/>
        <n x="85"/>
      </t>
    </mdx>
    <mdx n="0" f="v">
      <t c="3" si="227">
        <n x="225"/>
        <n x="451"/>
        <n x="85"/>
      </t>
    </mdx>
    <mdx n="0" f="v">
      <t c="3" si="227">
        <n x="225"/>
        <n x="457"/>
        <n x="85"/>
      </t>
    </mdx>
    <mdx n="0" f="v">
      <t c="3" si="227">
        <n x="225"/>
        <n x="458"/>
        <n x="85"/>
      </t>
    </mdx>
    <mdx n="0" f="v">
      <t c="3" si="227">
        <n x="225"/>
        <n x="461"/>
        <n x="85"/>
      </t>
    </mdx>
    <mdx n="0" f="v">
      <t c="3" si="227">
        <n x="225"/>
        <n x="462"/>
        <n x="85"/>
      </t>
    </mdx>
    <mdx n="0" f="v">
      <t c="3" si="227">
        <n x="225"/>
        <n x="463"/>
        <n x="85"/>
      </t>
    </mdx>
    <mdx n="0" f="v">
      <t c="3" si="227">
        <n x="225"/>
        <n x="464"/>
        <n x="85"/>
      </t>
    </mdx>
    <mdx n="0" f="v">
      <t c="3" si="227">
        <n x="225"/>
        <n x="465"/>
        <n x="85"/>
      </t>
    </mdx>
    <mdx n="0" f="v">
      <t c="3" si="227">
        <n x="225"/>
        <n x="466"/>
        <n x="85"/>
      </t>
    </mdx>
    <mdx n="0" f="v">
      <t c="3" si="227">
        <n x="225"/>
        <n x="467"/>
        <n x="85"/>
      </t>
    </mdx>
    <mdx n="0" f="v">
      <t c="3" si="227">
        <n x="225"/>
        <n x="460"/>
        <n x="85"/>
      </t>
    </mdx>
    <mdx n="0" f="v">
      <t c="3" si="227">
        <n x="225"/>
        <n x="468"/>
        <n x="85"/>
      </t>
    </mdx>
    <mdx n="0" f="v">
      <t c="3" si="227">
        <n x="225"/>
        <n x="469"/>
        <n x="85"/>
      </t>
    </mdx>
    <mdx n="0" f="v">
      <t c="3" si="227">
        <n x="225"/>
        <n x="470"/>
        <n x="85"/>
      </t>
    </mdx>
    <mdx n="0" f="v">
      <t c="3" si="227">
        <n x="225"/>
        <n x="473"/>
        <n x="85"/>
      </t>
    </mdx>
    <mdx n="0" f="v">
      <t c="3" si="227">
        <n x="225"/>
        <n x="474"/>
        <n x="85"/>
      </t>
    </mdx>
    <mdx n="0" f="v">
      <t c="3" si="227">
        <n x="225"/>
        <n x="475"/>
        <n x="85"/>
      </t>
    </mdx>
    <mdx n="0" f="v">
      <t c="3" si="227">
        <n x="225"/>
        <n x="476"/>
        <n x="85"/>
      </t>
    </mdx>
    <mdx n="0" f="v">
      <t c="3" si="227">
        <n x="225"/>
        <n x="472"/>
        <n x="85"/>
      </t>
    </mdx>
    <mdx n="0" f="v">
      <t c="3" si="227">
        <n x="225"/>
        <n x="480"/>
        <n x="85"/>
      </t>
    </mdx>
    <mdx n="0" f="v">
      <t c="3" si="227">
        <n x="225"/>
        <n x="481"/>
        <n x="85"/>
      </t>
    </mdx>
    <mdx n="0" f="v">
      <t c="3" si="227">
        <n x="225"/>
        <n x="483"/>
        <n x="85"/>
      </t>
    </mdx>
    <mdx n="0" f="v">
      <t c="3" si="227">
        <n x="225"/>
        <n x="471"/>
        <n x="85"/>
      </t>
    </mdx>
    <mdx n="0" f="v">
      <t c="3" si="227">
        <n x="225"/>
        <n x="477"/>
        <n x="85"/>
      </t>
    </mdx>
    <mdx n="0" f="v">
      <t c="3" si="227">
        <n x="225"/>
        <n x="478"/>
        <n x="85"/>
      </t>
    </mdx>
    <mdx n="0" f="v">
      <t c="3" si="227">
        <n x="225"/>
        <n x="479"/>
        <n x="85"/>
      </t>
    </mdx>
    <mdx n="0" f="v">
      <t c="3" si="227">
        <n x="225"/>
        <n x="487"/>
        <n x="85"/>
      </t>
    </mdx>
    <mdx n="0" f="v">
      <t c="3" si="227">
        <n x="225"/>
        <n x="488"/>
        <n x="85"/>
      </t>
    </mdx>
    <mdx n="0" f="v">
      <t c="3" si="227">
        <n x="225"/>
        <n x="489"/>
        <n x="85"/>
      </t>
    </mdx>
    <mdx n="0" f="v">
      <t c="3" si="227">
        <n x="225"/>
        <n x="484"/>
        <n x="85"/>
      </t>
    </mdx>
    <mdx n="0" f="v">
      <t c="3" si="227">
        <n x="225"/>
        <n x="485"/>
        <n x="85"/>
      </t>
    </mdx>
    <mdx n="0" f="v">
      <t c="3" si="227">
        <n x="225"/>
        <n x="486"/>
        <n x="85"/>
      </t>
    </mdx>
    <mdx n="0" f="v">
      <t c="3" si="227">
        <n x="225"/>
        <n x="482"/>
        <n x="85"/>
      </t>
    </mdx>
    <mdx n="0" f="v">
      <t c="3" si="227">
        <n x="225"/>
        <n x="491"/>
        <n x="85"/>
      </t>
    </mdx>
    <mdx n="0" f="v">
      <t c="3" si="227">
        <n x="225"/>
        <n x="495"/>
        <n x="85"/>
      </t>
    </mdx>
    <mdx n="0" f="v">
      <t c="3" si="227">
        <n x="225"/>
        <n x="494"/>
        <n x="85"/>
      </t>
    </mdx>
    <mdx n="0" f="v">
      <t c="3" si="227">
        <n x="225"/>
        <n x="490"/>
        <n x="85"/>
      </t>
    </mdx>
    <mdx n="0" f="v">
      <t c="3" si="227">
        <n x="225"/>
        <n x="492"/>
        <n x="85"/>
      </t>
    </mdx>
    <mdx n="0" f="v">
      <t c="3" si="227">
        <n x="225"/>
        <n x="493"/>
        <n x="85"/>
      </t>
    </mdx>
    <mdx n="0" f="v">
      <t c="3" si="227">
        <n x="225"/>
        <n x="496"/>
        <n x="85"/>
      </t>
    </mdx>
    <mdx n="0" f="v">
      <t c="3" si="227">
        <n x="225"/>
        <n x="500"/>
        <n x="85"/>
      </t>
    </mdx>
    <mdx n="0" f="v">
      <t c="3" si="227">
        <n x="225"/>
        <n x="501"/>
        <n x="85"/>
      </t>
    </mdx>
    <mdx n="0" f="v">
      <t c="3" si="227">
        <n x="225"/>
        <n x="502"/>
        <n x="85"/>
      </t>
    </mdx>
    <mdx n="0" f="v">
      <t c="3" si="227">
        <n x="225"/>
        <n x="497"/>
        <n x="85"/>
      </t>
    </mdx>
    <mdx n="0" f="v">
      <t c="3" si="227">
        <n x="225"/>
        <n x="498"/>
        <n x="85"/>
      </t>
    </mdx>
    <mdx n="0" f="v">
      <t c="3" si="227">
        <n x="225"/>
        <n x="499"/>
        <n x="85"/>
      </t>
    </mdx>
    <mdx n="0" f="v">
      <t c="3" si="227">
        <n x="225"/>
        <n x="503"/>
        <n x="85"/>
      </t>
    </mdx>
    <mdx n="0" f="v">
      <t c="3" si="227">
        <n x="225"/>
        <n x="504"/>
        <n x="85"/>
      </t>
    </mdx>
    <mdx n="0" f="v">
      <t c="3" si="227">
        <n x="225"/>
        <n x="505"/>
        <n x="85"/>
      </t>
    </mdx>
    <mdx n="0" f="v">
      <t c="3" si="227">
        <n x="225"/>
        <n x="506"/>
        <n x="85"/>
      </t>
    </mdx>
    <mdx n="0" f="v">
      <t c="3" si="227">
        <n x="225"/>
        <n x="508"/>
        <n x="85"/>
      </t>
    </mdx>
    <mdx n="0" f="v">
      <t c="3" si="227">
        <n x="225"/>
        <n x="509"/>
        <n x="85"/>
      </t>
    </mdx>
    <mdx n="0" f="v">
      <t c="3" si="227">
        <n x="225"/>
        <n x="516"/>
        <n x="85"/>
      </t>
    </mdx>
    <mdx n="0" f="v">
      <t c="3" si="227">
        <n x="225"/>
        <n x="507"/>
        <n x="85"/>
      </t>
    </mdx>
    <mdx n="0" f="v">
      <t c="3" si="227">
        <n x="225"/>
        <n x="510"/>
        <n x="85"/>
      </t>
    </mdx>
    <mdx n="0" f="v">
      <t c="3" si="227">
        <n x="225"/>
        <n x="511"/>
        <n x="85"/>
      </t>
    </mdx>
    <mdx n="0" f="v">
      <t c="3" si="227">
        <n x="225"/>
        <n x="512"/>
        <n x="85"/>
      </t>
    </mdx>
    <mdx n="0" f="v">
      <t c="3" si="227">
        <n x="225"/>
        <n x="513"/>
        <n x="85"/>
      </t>
    </mdx>
    <mdx n="0" f="v">
      <t c="3" si="227">
        <n x="225"/>
        <n x="514"/>
        <n x="85"/>
      </t>
    </mdx>
    <mdx n="0" f="v">
      <t c="3" si="227">
        <n x="225"/>
        <n x="515"/>
        <n x="85"/>
      </t>
    </mdx>
    <mdx n="0" f="v">
      <t c="3" si="227">
        <n x="225"/>
        <n x="519"/>
        <n x="85"/>
      </t>
    </mdx>
    <mdx n="0" f="v">
      <t c="3" si="227">
        <n x="225"/>
        <n x="520"/>
        <n x="85"/>
      </t>
    </mdx>
    <mdx n="0" f="v">
      <t c="3" si="227">
        <n x="225"/>
        <n x="521"/>
        <n x="85"/>
      </t>
    </mdx>
    <mdx n="0" f="v">
      <t c="3" si="227">
        <n x="225"/>
        <n x="522"/>
        <n x="85"/>
      </t>
    </mdx>
    <mdx n="0" f="v">
      <t c="3" si="227">
        <n x="225"/>
        <n x="517"/>
        <n x="85"/>
      </t>
    </mdx>
    <mdx n="0" f="v">
      <t c="3" si="227">
        <n x="225"/>
        <n x="518"/>
        <n x="85"/>
      </t>
    </mdx>
    <mdx n="0" f="v">
      <t c="3" si="227">
        <n x="225"/>
        <n x="528"/>
        <n x="85"/>
      </t>
    </mdx>
    <mdx n="0" f="v">
      <t c="3" si="227">
        <n x="225"/>
        <n x="525"/>
        <n x="85"/>
      </t>
    </mdx>
    <mdx n="0" f="v">
      <t c="3" si="227">
        <n x="225"/>
        <n x="526"/>
        <n x="85"/>
      </t>
    </mdx>
    <mdx n="0" f="v">
      <t c="3" si="227">
        <n x="225"/>
        <n x="523"/>
        <n x="85"/>
      </t>
    </mdx>
    <mdx n="0" f="v">
      <t c="3" si="227">
        <n x="225"/>
        <n x="524"/>
        <n x="85"/>
      </t>
    </mdx>
    <mdx n="0" f="v">
      <t c="3" si="227">
        <n x="225"/>
        <n x="527"/>
        <n x="85"/>
      </t>
    </mdx>
    <mdx n="0" f="v">
      <t c="3" si="227">
        <n x="225"/>
        <n x="529"/>
        <n x="85"/>
      </t>
    </mdx>
    <mdx n="0" f="v">
      <t c="3" si="227">
        <n x="225"/>
        <n x="531"/>
        <n x="85"/>
      </t>
    </mdx>
    <mdx n="0" f="v">
      <t c="3" si="227">
        <n x="225"/>
        <n x="532"/>
        <n x="85"/>
      </t>
    </mdx>
    <mdx n="0" f="v">
      <t c="3" si="227">
        <n x="225"/>
        <n x="530"/>
        <n x="85"/>
      </t>
    </mdx>
    <mdx n="0" f="v">
      <t c="3" si="227">
        <n x="225"/>
        <n x="533"/>
        <n x="85"/>
      </t>
    </mdx>
    <mdx n="0" f="v">
      <t c="3" si="227">
        <n x="225"/>
        <n x="536"/>
        <n x="85"/>
      </t>
    </mdx>
    <mdx n="0" f="v">
      <t c="3" si="227">
        <n x="225"/>
        <n x="537"/>
        <n x="85"/>
      </t>
    </mdx>
    <mdx n="0" f="v">
      <t c="3" si="227">
        <n x="225"/>
        <n x="534"/>
        <n x="85"/>
      </t>
    </mdx>
    <mdx n="0" f="v">
      <t c="3" si="227">
        <n x="225"/>
        <n x="535"/>
        <n x="85"/>
      </t>
    </mdx>
    <mdx n="0" f="v">
      <t c="3" si="227">
        <n x="225"/>
        <n x="539"/>
        <n x="85"/>
      </t>
    </mdx>
    <mdx n="0" f="v">
      <t c="3" si="227">
        <n x="225"/>
        <n x="540"/>
        <n x="85"/>
      </t>
    </mdx>
    <mdx n="0" f="v">
      <t c="3" si="227">
        <n x="225"/>
        <n x="538"/>
        <n x="85"/>
      </t>
    </mdx>
    <mdx n="0" f="v">
      <t c="3" si="227">
        <n x="225"/>
        <n x="543"/>
        <n x="85"/>
      </t>
    </mdx>
    <mdx n="0" f="v">
      <t c="3" si="227">
        <n x="225"/>
        <n x="541"/>
        <n x="85"/>
      </t>
    </mdx>
    <mdx n="0" f="v">
      <t c="3" si="227">
        <n x="225"/>
        <n x="544"/>
        <n x="85"/>
      </t>
    </mdx>
    <mdx n="0" f="v">
      <t c="3" si="227">
        <n x="225"/>
        <n x="545"/>
        <n x="85"/>
      </t>
    </mdx>
    <mdx n="0" f="v">
      <t c="3" si="227">
        <n x="225"/>
        <n x="542"/>
        <n x="85"/>
      </t>
    </mdx>
    <mdx n="0" f="v">
      <t c="3" si="227">
        <n x="225"/>
        <n x="546"/>
        <n x="85"/>
      </t>
    </mdx>
    <mdx n="0" f="v">
      <t c="3" si="227">
        <n x="225"/>
        <n x="272"/>
        <n x="58"/>
      </t>
    </mdx>
    <mdx n="0" f="v">
      <t c="3" si="227">
        <n x="225"/>
        <n x="273"/>
        <n x="58"/>
      </t>
    </mdx>
    <mdx n="0" f="v">
      <t c="3" si="227">
        <n x="225"/>
        <n x="271"/>
        <n x="58"/>
      </t>
    </mdx>
    <mdx n="0" f="v">
      <t c="3" si="227">
        <n x="225"/>
        <n x="270"/>
        <n x="58"/>
      </t>
    </mdx>
    <mdx n="0" f="v">
      <t c="3" si="227">
        <n x="225"/>
        <n x="269"/>
        <n x="58"/>
      </t>
    </mdx>
    <mdx n="0" f="v">
      <t c="3" si="227">
        <n x="225"/>
        <n x="268"/>
        <n x="58"/>
      </t>
    </mdx>
    <mdx n="0" f="v">
      <t c="3" si="227">
        <n x="225"/>
        <n x="355"/>
        <n x="58"/>
      </t>
    </mdx>
    <mdx n="0" f="v">
      <t c="3" si="227">
        <n x="225"/>
        <n x="356"/>
        <n x="58"/>
      </t>
    </mdx>
    <mdx n="0" f="v">
      <t c="3" si="227">
        <n x="225"/>
        <n x="357"/>
        <n x="58"/>
      </t>
    </mdx>
    <mdx n="0" f="v">
      <t c="3" si="227">
        <n x="225"/>
        <n x="358"/>
        <n x="58"/>
      </t>
    </mdx>
    <mdx n="0" f="v">
      <t c="3" si="227">
        <n x="225"/>
        <n x="360"/>
        <n x="58"/>
      </t>
    </mdx>
    <mdx n="0" f="v">
      <t c="3" si="227">
        <n x="225"/>
        <n x="361"/>
        <n x="58"/>
      </t>
    </mdx>
    <mdx n="0" f="v">
      <t c="3" si="227">
        <n x="225"/>
        <n x="267"/>
        <n x="58"/>
      </t>
    </mdx>
    <mdx n="0" f="v">
      <t c="3" si="227">
        <n x="225"/>
        <n x="265"/>
        <n x="58"/>
      </t>
    </mdx>
    <mdx n="0" f="v">
      <t c="3" si="227">
        <n x="225"/>
        <n x="264"/>
        <n x="58"/>
      </t>
    </mdx>
    <mdx n="0" f="v">
      <t c="3" si="227">
        <n x="225"/>
        <n x="263"/>
        <n x="58"/>
      </t>
    </mdx>
    <mdx n="0" f="v">
      <t c="3" si="227">
        <n x="225"/>
        <n x="262"/>
        <n x="58"/>
      </t>
    </mdx>
    <mdx n="0" f="v">
      <t c="3" si="227">
        <n x="225"/>
        <n x="261"/>
        <n x="58"/>
      </t>
    </mdx>
    <mdx n="0" f="v">
      <t c="3" si="227">
        <n x="225"/>
        <n x="260"/>
        <n x="58"/>
      </t>
    </mdx>
    <mdx n="0" f="v">
      <t c="3" si="227">
        <n x="225"/>
        <n x="259"/>
        <n x="58"/>
      </t>
    </mdx>
    <mdx n="0" f="v">
      <t c="3" si="227">
        <n x="225"/>
        <n x="256"/>
        <n x="58"/>
      </t>
    </mdx>
    <mdx n="0" f="v">
      <t c="3" si="227">
        <n x="225"/>
        <n x="316"/>
        <n x="58"/>
      </t>
    </mdx>
    <mdx n="0" f="v">
      <t c="3" si="227">
        <n x="225"/>
        <n x="373"/>
        <n x="58"/>
      </t>
    </mdx>
    <mdx n="0" f="v">
      <t c="3" si="227">
        <n x="225"/>
        <n x="374"/>
        <n x="58"/>
      </t>
    </mdx>
    <mdx n="0" f="v">
      <t c="3" si="227">
        <n x="225"/>
        <n x="375"/>
        <n x="58"/>
      </t>
    </mdx>
    <mdx n="0" f="v">
      <t c="3" si="227">
        <n x="225"/>
        <n x="281"/>
        <n x="58"/>
      </t>
    </mdx>
    <mdx n="0" f="v">
      <t c="3" si="227">
        <n x="225"/>
        <n x="376"/>
        <n x="58"/>
      </t>
    </mdx>
    <mdx n="0" f="v">
      <t c="3" si="227">
        <n x="225"/>
        <n x="311"/>
        <n x="58"/>
      </t>
    </mdx>
    <mdx n="0" f="v">
      <t c="3" si="227">
        <n x="225"/>
        <n x="378"/>
        <n x="58"/>
      </t>
    </mdx>
    <mdx n="0" f="v">
      <t c="3" si="227">
        <n x="225"/>
        <n x="379"/>
        <n x="58"/>
      </t>
    </mdx>
    <mdx n="0" f="v">
      <t c="3" si="227">
        <n x="225"/>
        <n x="381"/>
        <n x="58"/>
      </t>
    </mdx>
    <mdx n="0" f="v">
      <t c="3" si="227">
        <n x="225"/>
        <n x="382"/>
        <n x="58"/>
      </t>
    </mdx>
    <mdx n="0" f="v">
      <t c="3" si="227">
        <n x="225"/>
        <n x="304"/>
        <n x="58"/>
      </t>
    </mdx>
    <mdx n="0" f="v">
      <t c="3" si="227">
        <n x="225"/>
        <n x="547"/>
        <n x="58"/>
      </t>
    </mdx>
    <mdx n="0" f="v">
      <t c="3" si="227">
        <n x="225"/>
        <n x="362"/>
        <n x="58"/>
      </t>
    </mdx>
    <mdx n="0" f="v">
      <t c="3" si="227">
        <n x="225"/>
        <n x="363"/>
        <n x="58"/>
      </t>
    </mdx>
    <mdx n="0" f="v">
      <t c="3" si="227">
        <n x="225"/>
        <n x="364"/>
        <n x="58"/>
      </t>
    </mdx>
    <mdx n="0" f="v">
      <t c="3" si="227">
        <n x="225"/>
        <n x="365"/>
        <n x="58"/>
      </t>
    </mdx>
    <mdx n="0" f="v">
      <t c="3" si="227">
        <n x="225"/>
        <n x="366"/>
        <n x="58"/>
      </t>
    </mdx>
    <mdx n="0" f="v">
      <t c="3" si="227">
        <n x="225"/>
        <n x="367"/>
        <n x="58"/>
      </t>
    </mdx>
    <mdx n="0" f="v">
      <t c="3" si="227">
        <n x="225"/>
        <n x="368"/>
        <n x="58"/>
      </t>
    </mdx>
    <mdx n="0" f="v">
      <t c="3" si="227">
        <n x="225"/>
        <n x="394"/>
        <n x="58"/>
      </t>
    </mdx>
    <mdx n="0" f="v">
      <t c="3" si="227">
        <n x="225"/>
        <n x="395"/>
        <n x="58"/>
      </t>
    </mdx>
    <mdx n="0" f="v">
      <t c="3" si="227">
        <n x="225"/>
        <n x="278"/>
        <n x="58"/>
      </t>
    </mdx>
    <mdx n="0" f="v">
      <t c="3" si="227">
        <n x="225"/>
        <n x="396"/>
        <n x="58"/>
      </t>
    </mdx>
    <mdx n="0" f="v">
      <t c="3" si="227">
        <n x="225"/>
        <n x="398"/>
        <n x="58"/>
      </t>
    </mdx>
    <mdx n="0" f="v">
      <t c="3" si="227">
        <n x="225"/>
        <n x="404"/>
        <n x="58"/>
      </t>
    </mdx>
    <mdx n="0" f="v">
      <t c="3" si="227">
        <n x="225"/>
        <n x="391"/>
        <n x="58"/>
      </t>
    </mdx>
    <mdx n="0" f="v">
      <t c="3" si="227">
        <n x="225"/>
        <n x="405"/>
        <n x="58"/>
      </t>
    </mdx>
    <mdx n="0" f="v">
      <t c="3" si="227">
        <n x="225"/>
        <n x="383"/>
        <n x="58"/>
      </t>
    </mdx>
    <mdx n="0" f="v">
      <t c="3" si="227">
        <n x="225"/>
        <n x="384"/>
        <n x="58"/>
      </t>
    </mdx>
    <mdx n="0" f="v">
      <t c="3" si="227">
        <n x="225"/>
        <n x="385"/>
        <n x="58"/>
      </t>
    </mdx>
    <mdx n="0" f="v">
      <t c="3" si="227">
        <n x="225"/>
        <n x="387"/>
        <n x="58"/>
      </t>
    </mdx>
    <mdx n="0" f="v">
      <t c="3" si="227">
        <n x="225"/>
        <n x="388"/>
        <n x="58"/>
      </t>
    </mdx>
    <mdx n="0" f="v">
      <t c="3" si="227">
        <n x="225"/>
        <n x="389"/>
        <n x="58"/>
      </t>
    </mdx>
    <mdx n="0" f="v">
      <t c="3" si="227">
        <n x="225"/>
        <n x="390"/>
        <n x="58"/>
      </t>
    </mdx>
    <mdx n="0" f="v">
      <t c="3" si="227">
        <n x="225"/>
        <n x="392"/>
        <n x="58"/>
      </t>
    </mdx>
    <mdx n="0" f="v">
      <t c="3" si="227">
        <n x="225"/>
        <n x="399"/>
        <n x="58"/>
      </t>
    </mdx>
    <mdx n="0" f="v">
      <t c="3" si="227">
        <n x="225"/>
        <n x="400"/>
        <n x="58"/>
      </t>
    </mdx>
    <mdx n="0" f="v">
      <t c="3" si="227">
        <n x="225"/>
        <n x="402"/>
        <n x="58"/>
      </t>
    </mdx>
    <mdx n="0" f="v">
      <t c="3" si="227">
        <n x="225"/>
        <n x="417"/>
        <n x="58"/>
      </t>
    </mdx>
    <mdx n="0" f="v">
      <t c="3" si="227">
        <n x="225"/>
        <n x="419"/>
        <n x="58"/>
      </t>
    </mdx>
    <mdx n="0" f="v">
      <t c="3" si="227">
        <n x="225"/>
        <n x="418"/>
        <n x="58"/>
      </t>
    </mdx>
    <mdx n="0" f="v">
      <t c="3" si="227">
        <n x="225"/>
        <n x="406"/>
        <n x="58"/>
      </t>
    </mdx>
    <mdx n="0" f="v">
      <t c="3" si="227">
        <n x="225"/>
        <n x="407"/>
        <n x="58"/>
      </t>
    </mdx>
    <mdx n="0" f="v">
      <t c="3" si="227">
        <n x="225"/>
        <n x="410"/>
        <n x="58"/>
      </t>
    </mdx>
    <mdx n="0" f="v">
      <t c="3" si="227">
        <n x="225"/>
        <n x="301"/>
        <n x="58"/>
      </t>
    </mdx>
    <mdx n="0" f="v">
      <t c="3" si="227">
        <n x="225"/>
        <n x="299"/>
        <n x="58"/>
      </t>
    </mdx>
    <mdx n="0" f="v">
      <t c="3" si="227">
        <n x="225"/>
        <n x="411"/>
        <n x="58"/>
      </t>
    </mdx>
    <mdx n="0" f="v">
      <t c="3" si="227">
        <n x="225"/>
        <n x="403"/>
        <n x="58"/>
      </t>
    </mdx>
    <mdx n="0" f="v">
      <t c="3" si="227">
        <n x="225"/>
        <n x="412"/>
        <n x="58"/>
      </t>
    </mdx>
    <mdx n="0" f="v">
      <t c="3" si="227">
        <n x="225"/>
        <n x="413"/>
        <n x="58"/>
      </t>
    </mdx>
    <mdx n="0" f="v">
      <t c="3" si="227">
        <n x="225"/>
        <n x="414"/>
        <n x="58"/>
      </t>
    </mdx>
    <mdx n="0" f="v">
      <t c="3" si="227">
        <n x="225"/>
        <n x="416"/>
        <n x="58"/>
      </t>
    </mdx>
    <mdx n="0" f="v">
      <t c="3" si="227">
        <n x="225"/>
        <n x="428"/>
        <n x="58"/>
      </t>
    </mdx>
    <mdx n="0" f="v">
      <t c="3" si="227">
        <n x="225"/>
        <n x="328"/>
        <n x="58"/>
      </t>
    </mdx>
    <mdx n="0" f="v">
      <t c="3" si="227">
        <n x="225"/>
        <n x="429"/>
        <n x="58"/>
      </t>
    </mdx>
    <mdx n="0" f="v">
      <t c="3" si="227">
        <n x="225"/>
        <n x="430"/>
        <n x="58"/>
      </t>
    </mdx>
    <mdx n="0" f="v">
      <t c="3" si="227">
        <n x="225"/>
        <n x="432"/>
        <n x="58"/>
      </t>
    </mdx>
    <mdx n="0" f="v">
      <t c="3" si="227">
        <n x="225"/>
        <n x="326"/>
        <n x="58"/>
      </t>
    </mdx>
    <mdx n="0" f="v">
      <t c="3" si="227">
        <n x="225"/>
        <n x="423"/>
        <n x="58"/>
      </t>
    </mdx>
    <mdx n="0" f="v">
      <t c="3" si="227">
        <n x="225"/>
        <n x="348"/>
        <n x="58"/>
      </t>
    </mdx>
    <mdx n="0" f="v">
      <t c="3" si="227">
        <n x="225"/>
        <n x="327"/>
        <n x="58"/>
      </t>
    </mdx>
    <mdx n="0" f="v">
      <t c="3" si="227">
        <n x="225"/>
        <n x="442"/>
        <n x="58"/>
      </t>
    </mdx>
    <mdx n="0" f="v">
      <t c="3" si="227">
        <n x="225"/>
        <n x="445"/>
        <n x="58"/>
      </t>
    </mdx>
    <mdx n="0" f="v">
      <t c="3" si="227">
        <n x="225"/>
        <n x="446"/>
        <n x="58"/>
      </t>
    </mdx>
    <mdx n="0" f="v">
      <t c="3" si="227">
        <n x="225"/>
        <n x="434"/>
        <n x="58"/>
      </t>
    </mdx>
    <mdx n="0" f="v">
      <t c="3" si="227">
        <n x="225"/>
        <n x="435"/>
        <n x="58"/>
      </t>
    </mdx>
    <mdx n="0" f="v">
      <t c="3" si="227">
        <n x="225"/>
        <n x="436"/>
        <n x="58"/>
      </t>
    </mdx>
    <mdx n="0" f="v">
      <t c="3" si="227">
        <n x="225"/>
        <n x="437"/>
        <n x="58"/>
      </t>
    </mdx>
    <mdx n="0" f="v">
      <t c="3" si="227">
        <n x="225"/>
        <n x="294"/>
        <n x="58"/>
      </t>
    </mdx>
    <mdx n="0" f="v">
      <t c="3" si="227">
        <n x="225"/>
        <n x="293"/>
        <n x="58"/>
      </t>
    </mdx>
    <mdx n="0" f="v">
      <t c="3" si="227">
        <n x="225"/>
        <n x="438"/>
        <n x="58"/>
      </t>
    </mdx>
    <mdx n="0" f="v">
      <t c="3" si="227">
        <n x="225"/>
        <n x="439"/>
        <n x="58"/>
      </t>
    </mdx>
    <mdx n="0" f="v">
      <t c="3" si="227">
        <n x="225"/>
        <n x="440"/>
        <n x="58"/>
      </t>
    </mdx>
    <mdx n="0" f="v">
      <t c="3" si="227">
        <n x="225"/>
        <n x="441"/>
        <n x="58"/>
      </t>
    </mdx>
    <mdx n="0" f="v">
      <t c="3" si="227">
        <n x="225"/>
        <n x="447"/>
        <n x="58"/>
      </t>
    </mdx>
    <mdx n="0" f="v">
      <t c="3" si="227">
        <n x="225"/>
        <n x="346"/>
        <n x="58"/>
      </t>
    </mdx>
    <mdx n="0" f="v">
      <t c="3" si="227">
        <n x="225"/>
        <n x="454"/>
        <n x="58"/>
      </t>
    </mdx>
    <mdx n="0" f="v">
      <t c="3" si="227">
        <n x="225"/>
        <n x="455"/>
        <n x="58"/>
      </t>
    </mdx>
    <mdx n="0" f="v">
      <t c="3" si="227">
        <n x="225"/>
        <n x="456"/>
        <n x="58"/>
      </t>
    </mdx>
    <mdx n="0" f="v">
      <t c="3" si="227">
        <n x="225"/>
        <n x="459"/>
        <n x="58"/>
      </t>
    </mdx>
    <mdx n="0" f="v">
      <t c="3" si="227">
        <n x="225"/>
        <n x="449"/>
        <n x="58"/>
      </t>
    </mdx>
    <mdx n="0" f="v">
      <t c="3" si="227">
        <n x="225"/>
        <n x="450"/>
        <n x="58"/>
      </t>
    </mdx>
    <mdx n="0" f="v">
      <t c="3" si="227">
        <n x="225"/>
        <n x="451"/>
        <n x="58"/>
      </t>
    </mdx>
    <mdx n="0" f="v">
      <t c="3" si="227">
        <n x="225"/>
        <n x="457"/>
        <n x="58"/>
      </t>
    </mdx>
    <mdx n="0" f="v">
      <t c="3" si="227">
        <n x="225"/>
        <n x="458"/>
        <n x="58"/>
      </t>
    </mdx>
    <mdx n="0" f="v">
      <t c="3" si="227">
        <n x="225"/>
        <n x="461"/>
        <n x="58"/>
      </t>
    </mdx>
    <mdx n="0" f="v">
      <t c="3" si="227">
        <n x="225"/>
        <n x="463"/>
        <n x="58"/>
      </t>
    </mdx>
    <mdx n="0" f="v">
      <t c="3" si="227">
        <n x="225"/>
        <n x="464"/>
        <n x="58"/>
      </t>
    </mdx>
    <mdx n="0" f="v">
      <t c="3" si="227">
        <n x="225"/>
        <n x="465"/>
        <n x="58"/>
      </t>
    </mdx>
    <mdx n="0" f="v">
      <t c="3" si="227">
        <n x="225"/>
        <n x="467"/>
        <n x="58"/>
      </t>
    </mdx>
    <mdx n="0" f="v">
      <t c="3" si="227">
        <n x="225"/>
        <n x="460"/>
        <n x="58"/>
      </t>
    </mdx>
    <mdx n="0" f="v">
      <t c="3" si="227">
        <n x="225"/>
        <n x="468"/>
        <n x="58"/>
      </t>
    </mdx>
    <mdx n="0" f="v">
      <t c="3" si="227">
        <n x="225"/>
        <n x="469"/>
        <n x="58"/>
      </t>
    </mdx>
    <mdx n="0" f="v">
      <t c="3" si="227">
        <n x="225"/>
        <n x="473"/>
        <n x="58"/>
      </t>
    </mdx>
    <mdx n="0" f="v">
      <t c="3" si="227">
        <n x="225"/>
        <n x="474"/>
        <n x="58"/>
      </t>
    </mdx>
    <mdx n="0" f="v">
      <t c="3" si="227">
        <n x="225"/>
        <n x="475"/>
        <n x="58"/>
      </t>
    </mdx>
    <mdx n="0" f="v">
      <t c="3" si="227">
        <n x="225"/>
        <n x="476"/>
        <n x="58"/>
      </t>
    </mdx>
    <mdx n="0" f="v">
      <t c="3" si="227">
        <n x="225"/>
        <n x="472"/>
        <n x="58"/>
      </t>
    </mdx>
    <mdx n="0" f="v">
      <t c="3" si="227">
        <n x="225"/>
        <n x="480"/>
        <n x="58"/>
      </t>
    </mdx>
    <mdx n="0" f="v">
      <t c="3" si="227">
        <n x="225"/>
        <n x="481"/>
        <n x="58"/>
      </t>
    </mdx>
    <mdx n="0" f="v">
      <t c="3" si="227">
        <n x="225"/>
        <n x="471"/>
        <n x="58"/>
      </t>
    </mdx>
    <mdx n="0" f="v">
      <t c="3" si="227">
        <n x="225"/>
        <n x="477"/>
        <n x="58"/>
      </t>
    </mdx>
    <mdx n="0" f="v">
      <t c="3" si="227">
        <n x="225"/>
        <n x="478"/>
        <n x="58"/>
      </t>
    </mdx>
    <mdx n="0" f="v">
      <t c="3" si="227">
        <n x="225"/>
        <n x="479"/>
        <n x="58"/>
      </t>
    </mdx>
    <mdx n="0" f="v">
      <t c="3" si="227">
        <n x="225"/>
        <n x="487"/>
        <n x="58"/>
      </t>
    </mdx>
    <mdx n="0" f="v">
      <t c="3" si="227">
        <n x="225"/>
        <n x="488"/>
        <n x="58"/>
      </t>
    </mdx>
    <mdx n="0" f="v">
      <t c="3" si="227">
        <n x="225"/>
        <n x="489"/>
        <n x="58"/>
      </t>
    </mdx>
    <mdx n="0" f="v">
      <t c="3" si="227">
        <n x="225"/>
        <n x="484"/>
        <n x="58"/>
      </t>
    </mdx>
    <mdx n="0" f="v">
      <t c="3" si="227">
        <n x="225"/>
        <n x="482"/>
        <n x="58"/>
      </t>
    </mdx>
    <mdx n="0" f="v">
      <t c="3" si="227">
        <n x="225"/>
        <n x="491"/>
        <n x="58"/>
      </t>
    </mdx>
    <mdx n="0" f="v">
      <t c="3" si="227">
        <n x="225"/>
        <n x="495"/>
        <n x="58"/>
      </t>
    </mdx>
    <mdx n="0" f="v">
      <t c="3" si="227">
        <n x="225"/>
        <n x="490"/>
        <n x="58"/>
      </t>
    </mdx>
    <mdx n="0" f="v">
      <t c="3" si="227">
        <n x="225"/>
        <n x="493"/>
        <n x="58"/>
      </t>
    </mdx>
    <mdx n="0" f="v">
      <t c="3" si="227">
        <n x="225"/>
        <n x="501"/>
        <n x="58"/>
      </t>
    </mdx>
    <mdx n="0" f="v">
      <t c="3" si="227">
        <n x="225"/>
        <n x="502"/>
        <n x="58"/>
      </t>
    </mdx>
    <mdx n="0" f="v">
      <t c="3" si="227">
        <n x="225"/>
        <n x="498"/>
        <n x="58"/>
      </t>
    </mdx>
    <mdx n="0" f="v">
      <t c="3" si="227">
        <n x="225"/>
        <n x="499"/>
        <n x="58"/>
      </t>
    </mdx>
    <mdx n="0" f="v">
      <t c="3" si="227">
        <n x="225"/>
        <n x="503"/>
        <n x="58"/>
      </t>
    </mdx>
    <mdx n="0" f="v">
      <t c="3" si="227">
        <n x="225"/>
        <n x="505"/>
        <n x="58"/>
      </t>
    </mdx>
    <mdx n="0" f="v">
      <t c="3" si="227">
        <n x="225"/>
        <n x="508"/>
        <n x="58"/>
      </t>
    </mdx>
    <mdx n="0" f="v">
      <t c="3" si="227">
        <n x="225"/>
        <n x="509"/>
        <n x="58"/>
      </t>
    </mdx>
    <mdx n="0" f="v">
      <t c="3" si="227">
        <n x="225"/>
        <n x="510"/>
        <n x="58"/>
      </t>
    </mdx>
    <mdx n="0" f="v">
      <t c="3" si="227">
        <n x="225"/>
        <n x="511"/>
        <n x="58"/>
      </t>
    </mdx>
    <mdx n="0" f="v">
      <t c="3" si="227">
        <n x="225"/>
        <n x="512"/>
        <n x="58"/>
      </t>
    </mdx>
    <mdx n="0" f="v">
      <t c="3" si="227">
        <n x="225"/>
        <n x="516"/>
        <n x="58"/>
      </t>
    </mdx>
    <mdx n="0" f="v">
      <t c="3" si="227">
        <n x="225"/>
        <n x="514"/>
        <n x="58"/>
      </t>
    </mdx>
    <mdx n="0" f="v">
      <t c="3" si="227">
        <n x="225"/>
        <n x="519"/>
        <n x="58"/>
      </t>
    </mdx>
    <mdx n="0" f="v">
      <t c="3" si="227">
        <n x="225"/>
        <n x="520"/>
        <n x="58"/>
      </t>
    </mdx>
    <mdx n="0" f="v">
      <t c="3" si="227">
        <n x="225"/>
        <n x="517"/>
        <n x="58"/>
      </t>
    </mdx>
    <mdx n="0" f="v">
      <t c="3" si="227">
        <n x="225"/>
        <n x="518"/>
        <n x="58"/>
      </t>
    </mdx>
    <mdx n="0" f="v">
      <t c="3" si="227">
        <n x="225"/>
        <n x="525"/>
        <n x="58"/>
      </t>
    </mdx>
    <mdx n="0" f="v">
      <t c="3" si="227">
        <n x="225"/>
        <n x="526"/>
        <n x="58"/>
      </t>
    </mdx>
    <mdx n="0" f="v">
      <t c="3" si="227">
        <n x="225"/>
        <n x="528"/>
        <n x="58"/>
      </t>
    </mdx>
    <mdx n="0" f="v">
      <t c="3" si="227">
        <n x="225"/>
        <n x="527"/>
        <n x="58"/>
      </t>
    </mdx>
    <mdx n="0" f="v">
      <t c="3" si="227">
        <n x="225"/>
        <n x="529"/>
        <n x="58"/>
      </t>
    </mdx>
    <mdx n="0" f="v">
      <t c="3" si="227">
        <n x="225"/>
        <n x="532"/>
        <n x="58"/>
      </t>
    </mdx>
    <mdx n="0" f="v">
      <t c="3" si="227">
        <n x="225"/>
        <n x="530"/>
        <n x="58"/>
      </t>
    </mdx>
    <mdx n="0" f="v">
      <t c="3" si="227">
        <n x="225"/>
        <n x="533"/>
        <n x="58"/>
      </t>
    </mdx>
    <mdx n="0" f="v">
      <t c="3" si="227">
        <n x="225"/>
        <n x="537"/>
        <n x="58"/>
      </t>
    </mdx>
    <mdx n="0" f="v">
      <t c="3" si="227">
        <n x="225"/>
        <n x="534"/>
        <n x="58"/>
      </t>
    </mdx>
    <mdx n="0" f="v">
      <t c="3" si="227">
        <n x="225"/>
        <n x="535"/>
        <n x="58"/>
      </t>
    </mdx>
    <mdx n="0" f="v">
      <t c="3" si="227">
        <n x="225"/>
        <n x="538"/>
        <n x="58"/>
      </t>
    </mdx>
    <mdx n="0" f="v">
      <t c="3" si="227">
        <n x="225"/>
        <n x="540"/>
        <n x="58"/>
      </t>
    </mdx>
    <mdx n="0" f="v">
      <t c="3" si="227">
        <n x="225"/>
        <n x="543"/>
        <n x="58"/>
      </t>
    </mdx>
    <mdx n="0" f="v">
      <t c="3" si="227">
        <n x="225"/>
        <n x="541"/>
        <n x="58"/>
      </t>
    </mdx>
    <mdx n="0" f="v">
      <t c="3" si="227">
        <n x="225"/>
        <n x="544"/>
        <n x="58"/>
      </t>
    </mdx>
    <mdx n="0" f="v">
      <t c="3" si="227">
        <n x="225"/>
        <n x="542"/>
        <n x="58"/>
      </t>
    </mdx>
    <mdx n="0" f="v">
      <t c="3" si="227">
        <n x="225"/>
        <n x="546"/>
        <n x="58"/>
      </t>
    </mdx>
    <mdx n="0" f="v">
      <t c="3" si="227">
        <n x="225"/>
        <n x="272"/>
        <n x="39"/>
      </t>
    </mdx>
    <mdx n="0" f="v">
      <t c="3" si="227">
        <n x="225"/>
        <n x="273"/>
        <n x="39"/>
      </t>
    </mdx>
    <mdx n="0" f="v">
      <t c="3" si="227">
        <n x="225"/>
        <n x="271"/>
        <n x="39"/>
      </t>
    </mdx>
    <mdx n="0" f="v">
      <t c="3" si="227">
        <n x="225"/>
        <n x="270"/>
        <n x="39"/>
      </t>
    </mdx>
    <mdx n="0" f="v">
      <t c="3" si="227">
        <n x="225"/>
        <n x="269"/>
        <n x="39"/>
      </t>
    </mdx>
    <mdx n="0" f="v">
      <t c="3" si="227">
        <n x="225"/>
        <n x="268"/>
        <n x="39"/>
      </t>
    </mdx>
    <mdx n="0" f="v">
      <t c="3" si="227">
        <n x="225"/>
        <n x="355"/>
        <n x="39"/>
      </t>
    </mdx>
    <mdx n="0" f="v">
      <t c="3" si="227">
        <n x="225"/>
        <n x="356"/>
        <n x="39"/>
      </t>
    </mdx>
    <mdx n="0" f="v">
      <t c="3" si="227">
        <n x="225"/>
        <n x="357"/>
        <n x="39"/>
      </t>
    </mdx>
    <mdx n="0" f="v">
      <t c="3" si="227">
        <n x="225"/>
        <n x="358"/>
        <n x="39"/>
      </t>
    </mdx>
    <mdx n="0" f="v">
      <t c="3" si="227">
        <n x="225"/>
        <n x="359"/>
        <n x="39"/>
      </t>
    </mdx>
    <mdx n="0" f="v">
      <t c="3" si="227">
        <n x="225"/>
        <n x="360"/>
        <n x="39"/>
      </t>
    </mdx>
    <mdx n="0" f="v">
      <t c="3" si="227">
        <n x="225"/>
        <n x="361"/>
        <n x="39"/>
      </t>
    </mdx>
    <mdx n="0" f="v">
      <t c="3" si="227">
        <n x="225"/>
        <n x="266"/>
        <n x="39"/>
      </t>
    </mdx>
    <mdx n="0" f="v">
      <t c="3" si="227">
        <n x="225"/>
        <n x="265"/>
        <n x="39"/>
      </t>
    </mdx>
    <mdx n="0" f="v">
      <t c="3" si="227">
        <n x="225"/>
        <n x="264"/>
        <n x="39"/>
      </t>
    </mdx>
    <mdx n="0" f="v">
      <t c="3" si="227">
        <n x="225"/>
        <n x="262"/>
        <n x="39"/>
      </t>
    </mdx>
    <mdx n="0" f="v">
      <t c="3" si="227">
        <n x="225"/>
        <n x="261"/>
        <n x="39"/>
      </t>
    </mdx>
    <mdx n="0" f="v">
      <t c="3" si="227">
        <n x="225"/>
        <n x="260"/>
        <n x="39"/>
      </t>
    </mdx>
    <mdx n="0" f="v">
      <t c="3" si="227">
        <n x="225"/>
        <n x="259"/>
        <n x="39"/>
      </t>
    </mdx>
    <mdx n="0" f="v">
      <t c="3" si="227">
        <n x="225"/>
        <n x="258"/>
        <n x="39"/>
      </t>
    </mdx>
    <mdx n="0" f="v">
      <t c="3" si="227">
        <n x="225"/>
        <n x="256"/>
        <n x="39"/>
      </t>
    </mdx>
    <mdx n="0" f="v">
      <t c="3" si="227">
        <n x="225"/>
        <n x="254"/>
        <n x="39"/>
      </t>
    </mdx>
    <mdx n="0" f="v">
      <t c="3" si="227">
        <n x="225"/>
        <n x="255"/>
        <n x="39"/>
      </t>
    </mdx>
    <mdx n="0" f="v">
      <t c="3" si="227">
        <n x="225"/>
        <n x="316"/>
        <n x="39"/>
      </t>
    </mdx>
    <mdx n="0" f="v">
      <t c="3" si="227">
        <n x="225"/>
        <n x="373"/>
        <n x="39"/>
      </t>
    </mdx>
    <mdx n="0" f="v">
      <t c="3" si="227">
        <n x="225"/>
        <n x="374"/>
        <n x="39"/>
      </t>
    </mdx>
    <mdx n="0" f="v">
      <t c="3" si="227">
        <n x="225"/>
        <n x="375"/>
        <n x="39"/>
      </t>
    </mdx>
    <mdx n="0" f="v">
      <t c="3" si="227">
        <n x="225"/>
        <n x="281"/>
        <n x="39"/>
      </t>
    </mdx>
    <mdx n="0" f="v">
      <t c="3" si="227">
        <n x="225"/>
        <n x="376"/>
        <n x="39"/>
      </t>
    </mdx>
    <mdx n="0" f="v">
      <t c="3" si="227">
        <n x="225"/>
        <n x="280"/>
        <n x="39"/>
      </t>
    </mdx>
    <mdx n="0" f="v">
      <t c="3" si="227">
        <n x="225"/>
        <n x="311"/>
        <n x="39"/>
      </t>
    </mdx>
    <mdx n="0" f="v">
      <t c="3" si="227">
        <n x="225"/>
        <n x="378"/>
        <n x="39"/>
      </t>
    </mdx>
    <mdx n="0" f="v">
      <t c="3" si="227">
        <n x="225"/>
        <n x="379"/>
        <n x="39"/>
      </t>
    </mdx>
    <mdx n="0" f="v">
      <t c="3" si="227">
        <n x="225"/>
        <n x="380"/>
        <n x="39"/>
      </t>
    </mdx>
    <mdx n="0" f="v">
      <t c="3" si="227">
        <n x="225"/>
        <n x="381"/>
        <n x="39"/>
      </t>
    </mdx>
    <mdx n="0" f="v">
      <t c="3" si="227">
        <n x="225"/>
        <n x="382"/>
        <n x="39"/>
      </t>
    </mdx>
    <mdx n="0" f="v">
      <t c="3" si="227">
        <n x="225"/>
        <n x="304"/>
        <n x="39"/>
      </t>
    </mdx>
    <mdx n="0" f="v">
      <t c="3" si="227">
        <n x="225"/>
        <n x="283"/>
        <n x="39"/>
      </t>
    </mdx>
    <mdx n="0" f="v">
      <t c="3" si="227">
        <n x="225"/>
        <n x="547"/>
        <n x="39"/>
      </t>
    </mdx>
    <mdx n="0" f="v">
      <t c="3" si="227">
        <n x="225"/>
        <n x="362"/>
        <n x="39"/>
      </t>
    </mdx>
    <mdx n="0" f="v">
      <t c="3" si="227">
        <n x="225"/>
        <n x="363"/>
        <n x="39"/>
      </t>
    </mdx>
    <mdx n="0" f="v">
      <t c="3" si="227">
        <n x="225"/>
        <n x="364"/>
        <n x="39"/>
      </t>
    </mdx>
    <mdx n="0" f="v">
      <t c="3" si="227">
        <n x="225"/>
        <n x="548"/>
        <n x="39"/>
      </t>
    </mdx>
    <mdx n="0" f="v">
      <t c="3" si="227">
        <n x="225"/>
        <n x="365"/>
        <n x="39"/>
      </t>
    </mdx>
    <mdx n="0" f="v">
      <t c="3" si="227">
        <n x="225"/>
        <n x="366"/>
        <n x="39"/>
      </t>
    </mdx>
    <mdx n="0" f="v">
      <t c="3" si="227">
        <n x="225"/>
        <n x="367"/>
        <n x="39"/>
      </t>
    </mdx>
    <mdx n="0" f="v">
      <t c="3" si="227">
        <n x="225"/>
        <n x="368"/>
        <n x="39"/>
      </t>
    </mdx>
    <mdx n="0" f="v">
      <t c="3" si="227">
        <n x="225"/>
        <n x="369"/>
        <n x="39"/>
      </t>
    </mdx>
    <mdx n="0" f="v">
      <t c="3" si="227">
        <n x="225"/>
        <n x="307"/>
        <n x="39"/>
      </t>
    </mdx>
    <mdx n="0" f="v">
      <t c="3" si="227">
        <n x="225"/>
        <n x="370"/>
        <n x="39"/>
      </t>
    </mdx>
    <mdx n="0" f="v">
      <t c="3" si="227">
        <n x="225"/>
        <n x="371"/>
        <n x="39"/>
      </t>
    </mdx>
    <mdx n="0" f="v">
      <t c="3" si="227">
        <n x="225"/>
        <n x="372"/>
        <n x="39"/>
      </t>
    </mdx>
    <mdx n="0" f="v">
      <t c="3" si="227">
        <n x="225"/>
        <n x="405"/>
        <n x="39"/>
      </t>
    </mdx>
    <mdx n="0" f="v">
      <t c="3" si="227">
        <n x="225"/>
        <n x="393"/>
        <n x="39"/>
      </t>
    </mdx>
    <mdx n="0" f="v">
      <t c="3" si="227">
        <n x="225"/>
        <n x="394"/>
        <n x="39"/>
      </t>
    </mdx>
    <mdx n="0" f="v">
      <t c="3" si="227">
        <n x="225"/>
        <n x="395"/>
        <n x="39"/>
      </t>
    </mdx>
    <mdx n="0" f="v">
      <t c="3" si="227">
        <n x="225"/>
        <n x="278"/>
        <n x="39"/>
      </t>
    </mdx>
    <mdx n="0" f="v">
      <t c="3" si="227">
        <n x="225"/>
        <n x="396"/>
        <n x="39"/>
      </t>
    </mdx>
    <mdx n="0" f="v">
      <t c="3" si="227">
        <n x="225"/>
        <n x="397"/>
        <n x="39"/>
      </t>
    </mdx>
    <mdx n="0" f="v">
      <t c="3" si="227">
        <n x="225"/>
        <n x="398"/>
        <n x="39"/>
      </t>
    </mdx>
    <mdx n="0" f="v">
      <t c="3" si="227">
        <n x="225"/>
        <n x="383"/>
        <n x="39"/>
      </t>
    </mdx>
    <mdx n="0" f="v">
      <t c="3" si="227">
        <n x="225"/>
        <n x="384"/>
        <n x="39"/>
      </t>
    </mdx>
    <mdx n="0" f="v">
      <t c="3" si="227">
        <n x="225"/>
        <n x="385"/>
        <n x="39"/>
      </t>
    </mdx>
    <mdx n="0" f="v">
      <t c="3" si="227">
        <n x="225"/>
        <n x="386"/>
        <n x="39"/>
      </t>
    </mdx>
    <mdx n="0" f="v">
      <t c="3" si="227">
        <n x="225"/>
        <n x="387"/>
        <n x="39"/>
      </t>
    </mdx>
    <mdx n="0" f="v">
      <t c="3" si="227">
        <n x="225"/>
        <n x="388"/>
        <n x="39"/>
      </t>
    </mdx>
    <mdx n="0" f="v">
      <t c="3" si="227">
        <n x="225"/>
        <n x="389"/>
        <n x="39"/>
      </t>
    </mdx>
    <mdx n="0" f="v">
      <t c="3" si="227">
        <n x="225"/>
        <n x="390"/>
        <n x="39"/>
      </t>
    </mdx>
    <mdx n="0" f="v">
      <t c="3" si="227">
        <n x="225"/>
        <n x="399"/>
        <n x="39"/>
      </t>
    </mdx>
    <mdx n="0" f="v">
      <t c="3" si="227">
        <n x="225"/>
        <n x="404"/>
        <n x="39"/>
      </t>
    </mdx>
    <mdx n="0" f="v">
      <t c="3" si="227">
        <n x="225"/>
        <n x="391"/>
        <n x="39"/>
      </t>
    </mdx>
    <mdx n="0" f="v">
      <t c="3" si="227">
        <n x="225"/>
        <n x="418"/>
        <n x="39"/>
      </t>
    </mdx>
    <mdx n="0" f="v">
      <t c="3" si="227">
        <n x="225"/>
        <n x="419"/>
        <n x="39"/>
      </t>
    </mdx>
    <mdx n="0" f="v">
      <t c="3" si="227">
        <n x="225"/>
        <n x="400"/>
        <n x="39"/>
      </t>
    </mdx>
    <mdx n="0" f="v">
      <t c="3" si="227">
        <n x="225"/>
        <n x="401"/>
        <n x="39"/>
      </t>
    </mdx>
    <mdx n="0" f="v">
      <t c="3" si="227">
        <n x="225"/>
        <n x="402"/>
        <n x="39"/>
      </t>
    </mdx>
    <mdx n="0" f="v">
      <t c="3" si="227">
        <n x="225"/>
        <n x="277"/>
        <n x="39"/>
      </t>
    </mdx>
    <mdx n="0" f="v">
      <t c="3" si="227">
        <n x="225"/>
        <n x="417"/>
        <n x="39"/>
      </t>
    </mdx>
    <mdx n="0" f="v">
      <t c="3" si="227">
        <n x="225"/>
        <n x="420"/>
        <n x="39"/>
      </t>
    </mdx>
    <mdx n="0" f="v">
      <t c="3" si="227">
        <n x="225"/>
        <n x="406"/>
        <n x="39"/>
      </t>
    </mdx>
    <mdx n="0" f="v">
      <t c="3" si="227">
        <n x="225"/>
        <n x="407"/>
        <n x="39"/>
      </t>
    </mdx>
    <mdx n="0" f="v">
      <t c="3" si="227">
        <n x="225"/>
        <n x="408"/>
        <n x="39"/>
      </t>
    </mdx>
    <mdx n="0" f="v">
      <t c="3" si="227">
        <n x="225"/>
        <n x="409"/>
        <n x="39"/>
      </t>
    </mdx>
    <mdx n="0" f="v">
      <t c="3" si="227">
        <n x="225"/>
        <n x="410"/>
        <n x="39"/>
      </t>
    </mdx>
    <mdx n="0" f="v">
      <t c="3" si="227">
        <n x="225"/>
        <n x="301"/>
        <n x="39"/>
      </t>
    </mdx>
    <mdx n="0" f="v">
      <t c="3" si="227">
        <n x="225"/>
        <n x="299"/>
        <n x="39"/>
      </t>
    </mdx>
    <mdx n="0" f="v">
      <t c="3" si="227">
        <n x="225"/>
        <n x="297"/>
        <n x="39"/>
      </t>
    </mdx>
    <mdx n="0" f="v">
      <t c="3" si="227">
        <n x="225"/>
        <n x="421"/>
        <n x="39"/>
      </t>
    </mdx>
    <mdx n="0" f="v">
      <t c="3" si="227">
        <n x="225"/>
        <n x="427"/>
        <n x="39"/>
      </t>
    </mdx>
    <mdx n="0" f="v">
      <t c="3" si="227">
        <n x="225"/>
        <n x="411"/>
        <n x="39"/>
      </t>
    </mdx>
    <mdx n="0" f="v">
      <t c="3" si="227">
        <n x="225"/>
        <n x="403"/>
        <n x="39"/>
      </t>
    </mdx>
    <mdx n="0" f="v">
      <t c="3" si="227">
        <n x="225"/>
        <n x="412"/>
        <n x="39"/>
      </t>
    </mdx>
    <mdx n="0" f="v">
      <t c="3" si="227">
        <n x="225"/>
        <n x="413"/>
        <n x="39"/>
      </t>
    </mdx>
    <mdx n="0" f="v">
      <t c="3" si="227">
        <n x="225"/>
        <n x="414"/>
        <n x="39"/>
      </t>
    </mdx>
    <mdx n="0" f="v">
      <t c="3" si="227">
        <n x="225"/>
        <n x="415"/>
        <n x="39"/>
      </t>
    </mdx>
    <mdx n="0" f="v">
      <t c="3" si="227">
        <n x="225"/>
        <n x="416"/>
        <n x="39"/>
      </t>
    </mdx>
    <mdx n="0" f="v">
      <t c="3" si="227">
        <n x="225"/>
        <n x="326"/>
        <n x="39"/>
      </t>
    </mdx>
    <mdx n="0" f="v">
      <t c="3" si="227">
        <n x="225"/>
        <n x="329"/>
        <n x="39"/>
      </t>
    </mdx>
    <mdx n="0" f="v">
      <t c="3" si="227">
        <n x="225"/>
        <n x="428"/>
        <n x="39"/>
      </t>
    </mdx>
    <mdx n="0" f="v">
      <t c="3" si="227">
        <n x="225"/>
        <n x="328"/>
        <n x="39"/>
      </t>
    </mdx>
    <mdx n="0" f="v">
      <t c="3" si="227">
        <n x="225"/>
        <n x="429"/>
        <n x="39"/>
      </t>
    </mdx>
    <mdx n="0" f="v">
      <t c="3" si="227">
        <n x="225"/>
        <n x="430"/>
        <n x="39"/>
      </t>
    </mdx>
    <mdx n="0" f="v">
      <t c="3" si="227">
        <n x="225"/>
        <n x="431"/>
        <n x="39"/>
      </t>
    </mdx>
    <mdx n="0" f="v">
      <t c="3" si="227">
        <n x="225"/>
        <n x="432"/>
        <n x="39"/>
      </t>
    </mdx>
    <mdx n="0" f="v">
      <t c="3" si="227">
        <n x="225"/>
        <n x="422"/>
        <n x="39"/>
      </t>
    </mdx>
    <mdx n="0" f="v">
      <t c="3" si="227">
        <n x="225"/>
        <n x="423"/>
        <n x="39"/>
      </t>
    </mdx>
    <mdx n="0" f="v">
      <t c="3" si="227">
        <n x="225"/>
        <n x="424"/>
        <n x="39"/>
      </t>
    </mdx>
    <mdx n="0" f="v">
      <t c="3" si="227">
        <n x="225"/>
        <n x="425"/>
        <n x="39"/>
      </t>
    </mdx>
    <mdx n="0" f="v">
      <t c="3" si="227">
        <n x="225"/>
        <n x="348"/>
        <n x="39"/>
      </t>
    </mdx>
    <mdx n="0" f="v">
      <t c="3" si="227">
        <n x="225"/>
        <n x="327"/>
        <n x="39"/>
      </t>
    </mdx>
    <mdx n="0" f="v">
      <t c="3" si="227">
        <n x="225"/>
        <n x="426"/>
        <n x="39"/>
      </t>
    </mdx>
    <mdx n="0" f="v">
      <t c="3" si="227">
        <n x="225"/>
        <n x="433"/>
        <n x="39"/>
      </t>
    </mdx>
    <mdx n="0" f="v">
      <t c="3" si="227">
        <n x="225"/>
        <n x="442"/>
        <n x="39"/>
      </t>
    </mdx>
    <mdx n="0" f="v">
      <t c="3" si="227">
        <n x="225"/>
        <n x="443"/>
        <n x="39"/>
      </t>
    </mdx>
    <mdx n="0" f="v">
      <t c="3" si="227">
        <n x="225"/>
        <n x="444"/>
        <n x="39"/>
      </t>
    </mdx>
    <mdx n="0" f="v">
      <t c="3" si="227">
        <n x="225"/>
        <n x="445"/>
        <n x="39"/>
      </t>
    </mdx>
    <mdx n="0" f="v">
      <t c="3" si="227">
        <n x="225"/>
        <n x="446"/>
        <n x="39"/>
      </t>
    </mdx>
    <mdx n="0" f="v">
      <t c="3" si="227">
        <n x="225"/>
        <n x="435"/>
        <n x="39"/>
      </t>
    </mdx>
    <mdx n="0" f="v">
      <t c="3" si="227">
        <n x="225"/>
        <n x="436"/>
        <n x="39"/>
      </t>
    </mdx>
    <mdx n="0" f="v">
      <t c="3" si="227">
        <n x="225"/>
        <n x="437"/>
        <n x="39"/>
      </t>
    </mdx>
    <mdx n="0" f="v">
      <t c="3" si="227">
        <n x="225"/>
        <n x="294"/>
        <n x="39"/>
      </t>
    </mdx>
    <mdx n="0" f="v">
      <t c="3" si="227">
        <n x="225"/>
        <n x="293"/>
        <n x="39"/>
      </t>
    </mdx>
    <mdx n="0" f="v">
      <t c="3" si="227">
        <n x="225"/>
        <n x="434"/>
        <n x="39"/>
      </t>
    </mdx>
    <mdx n="0" f="v">
      <t c="3" si="227">
        <n x="225"/>
        <n x="438"/>
        <n x="39"/>
      </t>
    </mdx>
    <mdx n="0" f="v">
      <t c="3" si="227">
        <n x="225"/>
        <n x="350"/>
        <n x="39"/>
      </t>
    </mdx>
    <mdx n="0" f="v">
      <t c="3" si="227">
        <n x="225"/>
        <n x="439"/>
        <n x="39"/>
      </t>
    </mdx>
    <mdx n="0" f="v">
      <t c="3" si="227">
        <n x="225"/>
        <n x="440"/>
        <n x="39"/>
      </t>
    </mdx>
    <mdx n="0" f="v">
      <t c="3" si="227">
        <n x="225"/>
        <n x="441"/>
        <n x="39"/>
      </t>
    </mdx>
    <mdx n="0" f="v">
      <t c="3" si="227">
        <n x="225"/>
        <n x="447"/>
        <n x="39"/>
      </t>
    </mdx>
    <mdx n="0" f="v">
      <t c="3" si="227">
        <n x="225"/>
        <n x="346"/>
        <n x="39"/>
      </t>
    </mdx>
    <mdx n="0" f="v">
      <t c="3" si="227">
        <n x="225"/>
        <n x="452"/>
        <n x="39"/>
      </t>
    </mdx>
    <mdx n="0" f="v">
      <t c="3" si="227">
        <n x="225"/>
        <n x="453"/>
        <n x="39"/>
      </t>
    </mdx>
    <mdx n="0" f="v">
      <t c="3" si="227">
        <n x="225"/>
        <n x="454"/>
        <n x="39"/>
      </t>
    </mdx>
    <mdx n="0" f="v">
      <t c="3" si="227">
        <n x="225"/>
        <n x="455"/>
        <n x="39"/>
      </t>
    </mdx>
    <mdx n="0" f="v">
      <t c="3" si="227">
        <n x="225"/>
        <n x="456"/>
        <n x="39"/>
      </t>
    </mdx>
    <mdx n="0" f="v">
      <t c="3" si="227">
        <n x="225"/>
        <n x="459"/>
        <n x="39"/>
      </t>
    </mdx>
    <mdx n="0" f="v">
      <t c="3" si="227">
        <n x="225"/>
        <n x="448"/>
        <n x="39"/>
      </t>
    </mdx>
    <mdx n="0" f="v">
      <t c="3" si="227">
        <n x="225"/>
        <n x="449"/>
        <n x="39"/>
      </t>
    </mdx>
    <mdx n="0" f="v">
      <t c="3" si="227">
        <n x="225"/>
        <n x="450"/>
        <n x="39"/>
      </t>
    </mdx>
    <mdx n="0" f="v">
      <t c="3" si="227">
        <n x="225"/>
        <n x="451"/>
        <n x="39"/>
      </t>
    </mdx>
    <mdx n="0" f="v">
      <t c="3" si="227">
        <n x="225"/>
        <n x="457"/>
        <n x="39"/>
      </t>
    </mdx>
    <mdx n="0" f="v">
      <t c="3" si="227">
        <n x="225"/>
        <n x="458"/>
        <n x="39"/>
      </t>
    </mdx>
    <mdx n="0" f="v">
      <t c="3" si="227">
        <n x="225"/>
        <n x="461"/>
        <n x="39"/>
      </t>
    </mdx>
    <mdx n="0" f="v">
      <t c="3" si="227">
        <n x="225"/>
        <n x="462"/>
        <n x="39"/>
      </t>
    </mdx>
    <mdx n="0" f="v">
      <t c="3" si="227">
        <n x="225"/>
        <n x="463"/>
        <n x="39"/>
      </t>
    </mdx>
    <mdx n="0" f="v">
      <t c="3" si="227">
        <n x="225"/>
        <n x="464"/>
        <n x="39"/>
      </t>
    </mdx>
    <mdx n="0" f="v">
      <t c="3" si="227">
        <n x="225"/>
        <n x="465"/>
        <n x="39"/>
      </t>
    </mdx>
    <mdx n="0" f="v">
      <t c="3" si="227">
        <n x="225"/>
        <n x="467"/>
        <n x="39"/>
      </t>
    </mdx>
    <mdx n="0" f="v">
      <t c="3" si="227">
        <n x="225"/>
        <n x="460"/>
        <n x="39"/>
      </t>
    </mdx>
    <mdx n="0" f="v">
      <t c="3" si="227">
        <n x="225"/>
        <n x="468"/>
        <n x="39"/>
      </t>
    </mdx>
    <mdx n="0" f="v">
      <t c="3" si="227">
        <n x="225"/>
        <n x="469"/>
        <n x="39"/>
      </t>
    </mdx>
    <mdx n="0" f="v">
      <t c="3" si="227">
        <n x="225"/>
        <n x="470"/>
        <n x="39"/>
      </t>
    </mdx>
    <mdx n="0" f="v">
      <t c="3" si="227">
        <n x="225"/>
        <n x="473"/>
        <n x="39"/>
      </t>
    </mdx>
    <mdx n="0" f="v">
      <t c="3" si="227">
        <n x="225"/>
        <n x="474"/>
        <n x="39"/>
      </t>
    </mdx>
    <mdx n="0" f="v">
      <t c="3" si="227">
        <n x="225"/>
        <n x="475"/>
        <n x="39"/>
      </t>
    </mdx>
    <mdx n="0" f="v">
      <t c="3" si="227">
        <n x="225"/>
        <n x="476"/>
        <n x="39"/>
      </t>
    </mdx>
    <mdx n="0" f="v">
      <t c="3" si="227">
        <n x="225"/>
        <n x="472"/>
        <n x="39"/>
      </t>
    </mdx>
    <mdx n="0" f="v">
      <t c="3" si="227">
        <n x="225"/>
        <n x="480"/>
        <n x="39"/>
      </t>
    </mdx>
    <mdx n="0" f="v">
      <t c="3" si="227">
        <n x="225"/>
        <n x="481"/>
        <n x="39"/>
      </t>
    </mdx>
    <mdx n="0" f="v">
      <t c="3" si="227">
        <n x="225"/>
        <n x="483"/>
        <n x="39"/>
      </t>
    </mdx>
    <mdx n="0" f="v">
      <t c="3" si="227">
        <n x="225"/>
        <n x="471"/>
        <n x="39"/>
      </t>
    </mdx>
    <mdx n="0" f="v">
      <t c="3" si="227">
        <n x="225"/>
        <n x="477"/>
        <n x="39"/>
      </t>
    </mdx>
    <mdx n="0" f="v">
      <t c="3" si="227">
        <n x="225"/>
        <n x="478"/>
        <n x="39"/>
      </t>
    </mdx>
    <mdx n="0" f="v">
      <t c="3" si="227">
        <n x="225"/>
        <n x="479"/>
        <n x="39"/>
      </t>
    </mdx>
    <mdx n="0" f="v">
      <t c="3" si="227">
        <n x="225"/>
        <n x="487"/>
        <n x="39"/>
      </t>
    </mdx>
    <mdx n="0" f="v">
      <t c="3" si="227">
        <n x="225"/>
        <n x="488"/>
        <n x="39"/>
      </t>
    </mdx>
    <mdx n="0" f="v">
      <t c="3" si="227">
        <n x="225"/>
        <n x="489"/>
        <n x="39"/>
      </t>
    </mdx>
    <mdx n="0" f="v">
      <t c="3" si="227">
        <n x="225"/>
        <n x="484"/>
        <n x="39"/>
      </t>
    </mdx>
    <mdx n="0" f="v">
      <t c="3" si="227">
        <n x="225"/>
        <n x="485"/>
        <n x="39"/>
      </t>
    </mdx>
    <mdx n="0" f="v">
      <t c="3" si="227">
        <n x="225"/>
        <n x="486"/>
        <n x="39"/>
      </t>
    </mdx>
    <mdx n="0" f="v">
      <t c="3" si="227">
        <n x="225"/>
        <n x="482"/>
        <n x="39"/>
      </t>
    </mdx>
    <mdx n="0" f="v">
      <t c="3" si="227">
        <n x="225"/>
        <n x="491"/>
        <n x="39"/>
      </t>
    </mdx>
    <mdx n="0" f="v">
      <t c="3" si="227">
        <n x="225"/>
        <n x="495"/>
        <n x="39"/>
      </t>
    </mdx>
    <mdx n="0" f="v">
      <t c="3" si="227">
        <n x="225"/>
        <n x="494"/>
        <n x="39"/>
      </t>
    </mdx>
    <mdx n="0" f="v">
      <t c="3" si="227">
        <n x="225"/>
        <n x="490"/>
        <n x="39"/>
      </t>
    </mdx>
    <mdx n="0" f="v">
      <t c="3" si="227">
        <n x="225"/>
        <n x="492"/>
        <n x="39"/>
      </t>
    </mdx>
    <mdx n="0" f="v">
      <t c="3" si="227">
        <n x="225"/>
        <n x="493"/>
        <n x="39"/>
      </t>
    </mdx>
    <mdx n="0" f="v">
      <t c="3" si="227">
        <n x="225"/>
        <n x="496"/>
        <n x="39"/>
      </t>
    </mdx>
    <mdx n="0" f="v">
      <t c="3" si="227">
        <n x="225"/>
        <n x="500"/>
        <n x="39"/>
      </t>
    </mdx>
    <mdx n="0" f="v">
      <t c="3" si="227">
        <n x="225"/>
        <n x="501"/>
        <n x="39"/>
      </t>
    </mdx>
    <mdx n="0" f="v">
      <t c="3" si="227">
        <n x="225"/>
        <n x="502"/>
        <n x="39"/>
      </t>
    </mdx>
    <mdx n="0" f="v">
      <t c="3" si="227">
        <n x="225"/>
        <n x="498"/>
        <n x="39"/>
      </t>
    </mdx>
    <mdx n="0" f="v">
      <t c="3" si="227">
        <n x="225"/>
        <n x="499"/>
        <n x="39"/>
      </t>
    </mdx>
    <mdx n="0" f="v">
      <t c="3" si="227">
        <n x="225"/>
        <n x="503"/>
        <n x="39"/>
      </t>
    </mdx>
    <mdx n="0" f="v">
      <t c="3" si="227">
        <n x="225"/>
        <n x="504"/>
        <n x="39"/>
      </t>
    </mdx>
    <mdx n="0" f="v">
      <t c="3" si="227">
        <n x="225"/>
        <n x="505"/>
        <n x="39"/>
      </t>
    </mdx>
    <mdx n="0" f="v">
      <t c="3" si="227">
        <n x="225"/>
        <n x="506"/>
        <n x="39"/>
      </t>
    </mdx>
    <mdx n="0" f="v">
      <t c="3" si="227">
        <n x="225"/>
        <n x="508"/>
        <n x="39"/>
      </t>
    </mdx>
    <mdx n="0" f="v">
      <t c="3" si="227">
        <n x="225"/>
        <n x="509"/>
        <n x="39"/>
      </t>
    </mdx>
    <mdx n="0" f="v">
      <t c="3" si="227">
        <n x="225"/>
        <n x="507"/>
        <n x="39"/>
      </t>
    </mdx>
    <mdx n="0" f="v">
      <t c="3" si="227">
        <n x="225"/>
        <n x="510"/>
        <n x="39"/>
      </t>
    </mdx>
    <mdx n="0" f="v">
      <t c="3" si="227">
        <n x="225"/>
        <n x="511"/>
        <n x="39"/>
      </t>
    </mdx>
    <mdx n="0" f="v">
      <t c="3" si="227">
        <n x="225"/>
        <n x="512"/>
        <n x="39"/>
      </t>
    </mdx>
    <mdx n="0" f="v">
      <t c="3" si="227">
        <n x="225"/>
        <n x="516"/>
        <n x="39"/>
      </t>
    </mdx>
    <mdx n="0" f="v">
      <t c="3" si="227">
        <n x="225"/>
        <n x="513"/>
        <n x="39"/>
      </t>
    </mdx>
    <mdx n="0" f="v">
      <t c="3" si="227">
        <n x="225"/>
        <n x="515"/>
        <n x="39"/>
      </t>
    </mdx>
    <mdx n="0" f="v">
      <t c="3" si="227">
        <n x="225"/>
        <n x="519"/>
        <n x="39"/>
      </t>
    </mdx>
    <mdx n="0" f="v">
      <t c="3" si="227">
        <n x="225"/>
        <n x="520"/>
        <n x="39"/>
      </t>
    </mdx>
    <mdx n="0" f="v">
      <t c="3" si="227">
        <n x="225"/>
        <n x="521"/>
        <n x="39"/>
      </t>
    </mdx>
    <mdx n="0" f="v">
      <t c="3" si="227">
        <n x="225"/>
        <n x="522"/>
        <n x="39"/>
      </t>
    </mdx>
    <mdx n="0" f="v">
      <t c="3" si="227">
        <n x="225"/>
        <n x="517"/>
        <n x="39"/>
      </t>
    </mdx>
    <mdx n="0" f="v">
      <t c="3" si="227">
        <n x="225"/>
        <n x="518"/>
        <n x="39"/>
      </t>
    </mdx>
    <mdx n="0" f="v">
      <t c="3" si="227">
        <n x="225"/>
        <n x="525"/>
        <n x="39"/>
      </t>
    </mdx>
    <mdx n="0" f="v">
      <t c="3" si="227">
        <n x="225"/>
        <n x="526"/>
        <n x="39"/>
      </t>
    </mdx>
    <mdx n="0" f="v">
      <t c="3" si="227">
        <n x="225"/>
        <n x="527"/>
        <n x="39"/>
      </t>
    </mdx>
    <mdx n="0" f="v">
      <t c="3" si="227">
        <n x="225"/>
        <n x="523"/>
        <n x="39"/>
      </t>
    </mdx>
    <mdx n="0" f="v">
      <t c="3" si="227">
        <n x="225"/>
        <n x="528"/>
        <n x="39"/>
      </t>
    </mdx>
    <mdx n="0" f="v">
      <t c="3" si="227">
        <n x="225"/>
        <n x="524"/>
        <n x="39"/>
      </t>
    </mdx>
    <mdx n="0" f="v">
      <t c="3" si="227">
        <n x="225"/>
        <n x="529"/>
        <n x="39"/>
      </t>
    </mdx>
    <mdx n="0" f="v">
      <t c="3" si="227">
        <n x="225"/>
        <n x="531"/>
        <n x="39"/>
      </t>
    </mdx>
    <mdx n="0" f="v">
      <t c="3" si="227">
        <n x="225"/>
        <n x="532"/>
        <n x="39"/>
      </t>
    </mdx>
    <mdx n="0" f="v">
      <t c="3" si="227">
        <n x="225"/>
        <n x="530"/>
        <n x="39"/>
      </t>
    </mdx>
    <mdx n="0" f="v">
      <t c="3" si="227">
        <n x="225"/>
        <n x="533"/>
        <n x="39"/>
      </t>
    </mdx>
    <mdx n="0" f="v">
      <t c="3" si="227">
        <n x="225"/>
        <n x="536"/>
        <n x="39"/>
      </t>
    </mdx>
    <mdx n="0" f="v">
      <t c="3" si="227">
        <n x="225"/>
        <n x="537"/>
        <n x="39"/>
      </t>
    </mdx>
    <mdx n="0" f="v">
      <t c="3" si="227">
        <n x="225"/>
        <n x="534"/>
        <n x="39"/>
      </t>
    </mdx>
    <mdx n="0" f="v">
      <t c="3" si="227">
        <n x="225"/>
        <n x="535"/>
        <n x="39"/>
      </t>
    </mdx>
    <mdx n="0" f="v">
      <t c="3" si="227">
        <n x="225"/>
        <n x="539"/>
        <n x="39"/>
      </t>
    </mdx>
    <mdx n="0" f="v">
      <t c="3" si="227">
        <n x="225"/>
        <n x="540"/>
        <n x="39"/>
      </t>
    </mdx>
    <mdx n="0" f="v">
      <t c="3" si="227">
        <n x="225"/>
        <n x="538"/>
        <n x="39"/>
      </t>
    </mdx>
    <mdx n="0" f="v">
      <t c="3" si="227">
        <n x="225"/>
        <n x="543"/>
        <n x="39"/>
      </t>
    </mdx>
    <mdx n="0" f="v">
      <t c="3" si="227">
        <n x="225"/>
        <n x="544"/>
        <n x="39"/>
      </t>
    </mdx>
    <mdx n="0" f="v">
      <t c="3" si="227">
        <n x="225"/>
        <n x="541"/>
        <n x="39"/>
      </t>
    </mdx>
    <mdx n="0" f="v">
      <t c="3" si="227">
        <n x="225"/>
        <n x="545"/>
        <n x="39"/>
      </t>
    </mdx>
    <mdx n="0" f="v">
      <t c="3" si="227">
        <n x="225"/>
        <n x="542"/>
        <n x="39"/>
      </t>
    </mdx>
    <mdx n="0" f="v">
      <t c="3" si="227">
        <n x="225"/>
        <n x="546"/>
        <n x="39"/>
      </t>
    </mdx>
    <mdx n="0" f="v">
      <t c="3" si="227">
        <n x="225"/>
        <n x="272"/>
        <n x="193"/>
      </t>
    </mdx>
    <mdx n="0" f="v">
      <t c="3" si="227">
        <n x="225"/>
        <n x="273"/>
        <n x="193"/>
      </t>
    </mdx>
    <mdx n="0" f="v">
      <t c="3" si="227">
        <n x="225"/>
        <n x="271"/>
        <n x="193"/>
      </t>
    </mdx>
    <mdx n="0" f="v">
      <t c="3" si="227">
        <n x="225"/>
        <n x="270"/>
        <n x="193"/>
      </t>
    </mdx>
    <mdx n="0" f="v">
      <t c="3" si="227">
        <n x="225"/>
        <n x="269"/>
        <n x="193"/>
      </t>
    </mdx>
    <mdx n="0" f="v">
      <t c="3" si="227">
        <n x="225"/>
        <n x="268"/>
        <n x="193"/>
      </t>
    </mdx>
    <mdx n="0" f="v">
      <t c="3" si="227">
        <n x="225"/>
        <n x="355"/>
        <n x="193"/>
      </t>
    </mdx>
    <mdx n="0" f="v">
      <t c="3" si="227">
        <n x="225"/>
        <n x="356"/>
        <n x="193"/>
      </t>
    </mdx>
    <mdx n="0" f="v">
      <t c="3" si="227">
        <n x="225"/>
        <n x="357"/>
        <n x="193"/>
      </t>
    </mdx>
    <mdx n="0" f="v">
      <t c="3" si="227">
        <n x="225"/>
        <n x="358"/>
        <n x="193"/>
      </t>
    </mdx>
    <mdx n="0" f="v">
      <t c="3" si="227">
        <n x="225"/>
        <n x="359"/>
        <n x="193"/>
      </t>
    </mdx>
    <mdx n="0" f="v">
      <t c="3" si="227">
        <n x="225"/>
        <n x="360"/>
        <n x="193"/>
      </t>
    </mdx>
    <mdx n="0" f="v">
      <t c="3" si="227">
        <n x="225"/>
        <n x="361"/>
        <n x="193"/>
      </t>
    </mdx>
    <mdx n="0" f="v">
      <t c="3" si="227">
        <n x="225"/>
        <n x="254"/>
        <n x="193"/>
      </t>
    </mdx>
    <mdx n="0" f="v">
      <t c="3" si="227">
        <n x="225"/>
        <n x="266"/>
        <n x="193"/>
      </t>
    </mdx>
    <mdx n="0" f="v">
      <t c="3" si="227">
        <n x="225"/>
        <n x="265"/>
        <n x="193"/>
      </t>
    </mdx>
    <mdx n="0" f="v">
      <t c="3" si="227">
        <n x="225"/>
        <n x="264"/>
        <n x="193"/>
      </t>
    </mdx>
    <mdx n="0" f="v">
      <t c="3" si="227">
        <n x="225"/>
        <n x="262"/>
        <n x="193"/>
      </t>
    </mdx>
    <mdx n="0" f="v">
      <t c="3" si="227">
        <n x="225"/>
        <n x="261"/>
        <n x="193"/>
      </t>
    </mdx>
    <mdx n="0" f="v">
      <t c="3" si="227">
        <n x="225"/>
        <n x="260"/>
        <n x="193"/>
      </t>
    </mdx>
    <mdx n="0" f="v">
      <t c="3" si="227">
        <n x="225"/>
        <n x="259"/>
        <n x="193"/>
      </t>
    </mdx>
    <mdx n="0" f="v">
      <t c="3" si="227">
        <n x="225"/>
        <n x="258"/>
        <n x="193"/>
      </t>
    </mdx>
    <mdx n="0" f="v">
      <t c="3" si="227">
        <n x="225"/>
        <n x="257"/>
        <n x="193"/>
      </t>
    </mdx>
    <mdx n="0" f="v">
      <t c="3" si="227">
        <n x="225"/>
        <n x="256"/>
        <n x="193"/>
      </t>
    </mdx>
    <mdx n="0" f="v">
      <t c="3" si="227">
        <n x="225"/>
        <n x="255"/>
        <n x="193"/>
      </t>
    </mdx>
    <mdx n="0" f="v">
      <t c="3" si="227">
        <n x="225"/>
        <n x="316"/>
        <n x="193"/>
      </t>
    </mdx>
    <mdx n="0" f="v">
      <t c="3" si="227">
        <n x="225"/>
        <n x="373"/>
        <n x="193"/>
      </t>
    </mdx>
    <mdx n="0" f="v">
      <t c="3" si="227">
        <n x="225"/>
        <n x="374"/>
        <n x="193"/>
      </t>
    </mdx>
    <mdx n="0" f="v">
      <t c="3" si="227">
        <n x="225"/>
        <n x="375"/>
        <n x="193"/>
      </t>
    </mdx>
    <mdx n="0" f="v">
      <t c="3" si="227">
        <n x="225"/>
        <n x="281"/>
        <n x="193"/>
      </t>
    </mdx>
    <mdx n="0" f="v">
      <t c="3" si="227">
        <n x="225"/>
        <n x="376"/>
        <n x="193"/>
      </t>
    </mdx>
    <mdx n="0" f="v">
      <t c="3" si="227">
        <n x="225"/>
        <n x="377"/>
        <n x="193"/>
      </t>
    </mdx>
    <mdx n="0" f="v">
      <t c="3" si="227">
        <n x="225"/>
        <n x="280"/>
        <n x="193"/>
      </t>
    </mdx>
    <mdx n="0" f="v">
      <t c="3" si="227">
        <n x="225"/>
        <n x="311"/>
        <n x="193"/>
      </t>
    </mdx>
    <mdx n="0" f="v">
      <t c="3" si="227">
        <n x="225"/>
        <n x="378"/>
        <n x="193"/>
      </t>
    </mdx>
    <mdx n="0" f="v">
      <t c="3" si="227">
        <n x="225"/>
        <n x="379"/>
        <n x="193"/>
      </t>
    </mdx>
    <mdx n="0" f="v">
      <t c="3" si="227">
        <n x="225"/>
        <n x="380"/>
        <n x="193"/>
      </t>
    </mdx>
    <mdx n="0" f="v">
      <t c="3" si="227">
        <n x="225"/>
        <n x="381"/>
        <n x="193"/>
      </t>
    </mdx>
    <mdx n="0" f="v">
      <t c="3" si="227">
        <n x="225"/>
        <n x="382"/>
        <n x="193"/>
      </t>
    </mdx>
    <mdx n="0" f="v">
      <t c="3" si="227">
        <n x="225"/>
        <n x="304"/>
        <n x="193"/>
      </t>
    </mdx>
    <mdx n="0" f="v">
      <t c="3" si="227">
        <n x="225"/>
        <n x="283"/>
        <n x="193"/>
      </t>
    </mdx>
    <mdx n="0" f="v">
      <t c="3" si="227">
        <n x="225"/>
        <n x="547"/>
        <n x="193"/>
      </t>
    </mdx>
    <mdx n="0" f="v">
      <t c="3" si="227">
        <n x="225"/>
        <n x="362"/>
        <n x="193"/>
      </t>
    </mdx>
    <mdx n="0" f="v">
      <t c="3" si="227">
        <n x="225"/>
        <n x="363"/>
        <n x="193"/>
      </t>
    </mdx>
    <mdx n="0" f="v">
      <t c="3" si="227">
        <n x="225"/>
        <n x="364"/>
        <n x="193"/>
      </t>
    </mdx>
    <mdx n="0" f="v">
      <t c="3" si="227">
        <n x="225"/>
        <n x="548"/>
        <n x="193"/>
      </t>
    </mdx>
    <mdx n="0" f="v">
      <t c="3" si="227">
        <n x="225"/>
        <n x="365"/>
        <n x="193"/>
      </t>
    </mdx>
    <mdx n="0" f="v">
      <t c="3" si="227">
        <n x="225"/>
        <n x="366"/>
        <n x="193"/>
      </t>
    </mdx>
    <mdx n="0" f="v">
      <t c="3" si="227">
        <n x="225"/>
        <n x="367"/>
        <n x="193"/>
      </t>
    </mdx>
    <mdx n="0" f="v">
      <t c="3" si="227">
        <n x="225"/>
        <n x="368"/>
        <n x="193"/>
      </t>
    </mdx>
    <mdx n="0" f="v">
      <t c="3" si="227">
        <n x="225"/>
        <n x="369"/>
        <n x="193"/>
      </t>
    </mdx>
    <mdx n="0" f="v">
      <t c="3" si="227">
        <n x="225"/>
        <n x="307"/>
        <n x="193"/>
      </t>
    </mdx>
    <mdx n="0" f="v">
      <t c="3" si="227">
        <n x="225"/>
        <n x="370"/>
        <n x="193"/>
      </t>
    </mdx>
    <mdx n="0" f="v">
      <t c="3" si="227">
        <n x="225"/>
        <n x="371"/>
        <n x="193"/>
      </t>
    </mdx>
    <mdx n="0" f="v">
      <t c="3" si="227">
        <n x="225"/>
        <n x="372"/>
        <n x="193"/>
      </t>
    </mdx>
    <mdx n="0" f="v">
      <t c="3" si="227">
        <n x="225"/>
        <n x="393"/>
        <n x="193"/>
      </t>
    </mdx>
    <mdx n="0" f="v">
      <t c="3" si="227">
        <n x="225"/>
        <n x="394"/>
        <n x="193"/>
      </t>
    </mdx>
    <mdx n="0" f="v">
      <t c="3" si="227">
        <n x="225"/>
        <n x="395"/>
        <n x="193"/>
      </t>
    </mdx>
    <mdx n="0" f="v">
      <t c="3" si="227">
        <n x="225"/>
        <n x="278"/>
        <n x="193"/>
      </t>
    </mdx>
    <mdx n="0" f="v">
      <t c="3" si="227">
        <n x="225"/>
        <n x="396"/>
        <n x="193"/>
      </t>
    </mdx>
    <mdx n="0" f="v">
      <t c="3" si="227">
        <n x="225"/>
        <n x="397"/>
        <n x="193"/>
      </t>
    </mdx>
    <mdx n="0" f="v">
      <t c="3" si="227">
        <n x="225"/>
        <n x="398"/>
        <n x="193"/>
      </t>
    </mdx>
    <mdx n="0" f="v">
      <t c="3" si="227">
        <n x="225"/>
        <n x="392"/>
        <n x="193"/>
      </t>
    </mdx>
    <mdx n="0" f="v">
      <t c="3" si="227">
        <n x="225"/>
        <n x="404"/>
        <n x="193"/>
      </t>
    </mdx>
    <mdx n="0" f="v">
      <t c="3" si="227">
        <n x="225"/>
        <n x="391"/>
        <n x="193"/>
      </t>
    </mdx>
    <mdx n="0" f="v">
      <t c="3" si="227">
        <n x="225"/>
        <n x="399"/>
        <n x="193"/>
      </t>
    </mdx>
    <mdx n="0" f="v">
      <t c="3" si="227">
        <n x="225"/>
        <n x="383"/>
        <n x="193"/>
      </t>
    </mdx>
    <mdx n="0" f="v">
      <t c="3" si="227">
        <n x="225"/>
        <n x="384"/>
        <n x="193"/>
      </t>
    </mdx>
    <mdx n="0" f="v">
      <t c="3" si="227">
        <n x="225"/>
        <n x="385"/>
        <n x="193"/>
      </t>
    </mdx>
    <mdx n="0" f="v">
      <t c="3" si="227">
        <n x="225"/>
        <n x="386"/>
        <n x="193"/>
      </t>
    </mdx>
    <mdx n="0" f="v">
      <t c="3" si="227">
        <n x="225"/>
        <n x="387"/>
        <n x="193"/>
      </t>
    </mdx>
    <mdx n="0" f="v">
      <t c="3" si="227">
        <n x="225"/>
        <n x="388"/>
        <n x="193"/>
      </t>
    </mdx>
    <mdx n="0" f="v">
      <t c="3" si="227">
        <n x="225"/>
        <n x="389"/>
        <n x="193"/>
      </t>
    </mdx>
    <mdx n="0" f="v">
      <t c="3" si="227">
        <n x="225"/>
        <n x="390"/>
        <n x="193"/>
      </t>
    </mdx>
    <mdx n="0" f="v">
      <t c="3" si="227">
        <n x="225"/>
        <n x="405"/>
        <n x="193"/>
      </t>
    </mdx>
    <mdx n="0" f="v">
      <t c="3" si="227">
        <n x="225"/>
        <n x="400"/>
        <n x="193"/>
      </t>
    </mdx>
    <mdx n="0" f="v">
      <t c="3" si="227">
        <n x="225"/>
        <n x="401"/>
        <n x="193"/>
      </t>
    </mdx>
    <mdx n="0" f="v">
      <t c="3" si="227">
        <n x="225"/>
        <n x="402"/>
        <n x="193"/>
      </t>
    </mdx>
    <mdx n="0" f="v">
      <t c="3" si="227">
        <n x="225"/>
        <n x="277"/>
        <n x="193"/>
      </t>
    </mdx>
    <mdx n="0" f="v">
      <t c="3" si="227">
        <n x="225"/>
        <n x="417"/>
        <n x="193"/>
      </t>
    </mdx>
    <mdx n="0" f="v">
      <t c="3" si="227">
        <n x="225"/>
        <n x="420"/>
        <n x="193"/>
      </t>
    </mdx>
    <mdx n="0" f="v">
      <t c="3" si="227">
        <n x="225"/>
        <n x="418"/>
        <n x="193"/>
      </t>
    </mdx>
    <mdx n="0" f="v">
      <t c="3" si="227">
        <n x="225"/>
        <n x="419"/>
        <n x="193"/>
      </t>
    </mdx>
    <mdx n="0" f="v">
      <t c="3" si="227">
        <n x="225"/>
        <n x="406"/>
        <n x="193"/>
      </t>
    </mdx>
    <mdx n="0" f="v">
      <t c="3" si="227">
        <n x="225"/>
        <n x="407"/>
        <n x="193"/>
      </t>
    </mdx>
    <mdx n="0" f="v">
      <t c="3" si="227">
        <n x="225"/>
        <n x="408"/>
        <n x="193"/>
      </t>
    </mdx>
    <mdx n="0" f="v">
      <t c="3" si="227">
        <n x="225"/>
        <n x="409"/>
        <n x="193"/>
      </t>
    </mdx>
    <mdx n="0" f="v">
      <t c="3" si="227">
        <n x="225"/>
        <n x="410"/>
        <n x="193"/>
      </t>
    </mdx>
    <mdx n="0" f="v">
      <t c="3" si="227">
        <n x="225"/>
        <n x="301"/>
        <n x="193"/>
      </t>
    </mdx>
    <mdx n="0" f="v">
      <t c="3" si="227">
        <n x="225"/>
        <n x="299"/>
        <n x="193"/>
      </t>
    </mdx>
    <mdx n="0" f="v">
      <t c="3" si="227">
        <n x="225"/>
        <n x="297"/>
        <n x="193"/>
      </t>
    </mdx>
    <mdx n="0" f="v">
      <t c="3" si="227">
        <n x="225"/>
        <n x="421"/>
        <n x="193"/>
      </t>
    </mdx>
    <mdx n="0" f="v">
      <t c="3" si="227">
        <n x="225"/>
        <n x="427"/>
        <n x="193"/>
      </t>
    </mdx>
    <mdx n="0" f="v">
      <t c="3" si="227">
        <n x="225"/>
        <n x="411"/>
        <n x="193"/>
      </t>
    </mdx>
    <mdx n="0" f="v">
      <t c="3" si="227">
        <n x="225"/>
        <n x="403"/>
        <n x="193"/>
      </t>
    </mdx>
    <mdx n="0" f="v">
      <t c="3" si="227">
        <n x="225"/>
        <n x="412"/>
        <n x="193"/>
      </t>
    </mdx>
    <mdx n="0" f="v">
      <t c="3" si="227">
        <n x="225"/>
        <n x="413"/>
        <n x="193"/>
      </t>
    </mdx>
    <mdx n="0" f="v">
      <t c="3" si="227">
        <n x="225"/>
        <n x="414"/>
        <n x="193"/>
      </t>
    </mdx>
    <mdx n="0" f="v">
      <t c="3" si="227">
        <n x="225"/>
        <n x="415"/>
        <n x="193"/>
      </t>
    </mdx>
    <mdx n="0" f="v">
      <t c="3" si="227">
        <n x="225"/>
        <n x="416"/>
        <n x="193"/>
      </t>
    </mdx>
    <mdx n="0" f="v">
      <t c="3" si="227">
        <n x="225"/>
        <n x="329"/>
        <n x="193"/>
      </t>
    </mdx>
    <mdx n="0" f="v">
      <t c="3" si="227">
        <n x="225"/>
        <n x="428"/>
        <n x="193"/>
      </t>
    </mdx>
    <mdx n="0" f="v">
      <t c="3" si="227">
        <n x="225"/>
        <n x="328"/>
        <n x="193"/>
      </t>
    </mdx>
    <mdx n="0" f="v">
      <t c="3" si="227">
        <n x="225"/>
        <n x="429"/>
        <n x="193"/>
      </t>
    </mdx>
    <mdx n="0" f="v">
      <t c="3" si="227">
        <n x="225"/>
        <n x="430"/>
        <n x="193"/>
      </t>
    </mdx>
    <mdx n="0" f="v">
      <t c="3" si="227">
        <n x="225"/>
        <n x="431"/>
        <n x="193"/>
      </t>
    </mdx>
    <mdx n="0" f="v">
      <t c="3" si="227">
        <n x="225"/>
        <n x="432"/>
        <n x="193"/>
      </t>
    </mdx>
    <mdx n="0" f="v">
      <t c="3" si="227">
        <n x="225"/>
        <n x="422"/>
        <n x="193"/>
      </t>
    </mdx>
    <mdx n="0" f="v">
      <t c="3" si="227">
        <n x="225"/>
        <n x="423"/>
        <n x="193"/>
      </t>
    </mdx>
    <mdx n="0" f="v">
      <t c="3" si="227">
        <n x="225"/>
        <n x="424"/>
        <n x="193"/>
      </t>
    </mdx>
    <mdx n="0" f="v">
      <t c="3" si="227">
        <n x="225"/>
        <n x="425"/>
        <n x="193"/>
      </t>
    </mdx>
    <mdx n="0" f="v">
      <t c="3" si="227">
        <n x="225"/>
        <n x="348"/>
        <n x="193"/>
      </t>
    </mdx>
    <mdx n="0" f="v">
      <t c="3" si="227">
        <n x="225"/>
        <n x="327"/>
        <n x="193"/>
      </t>
    </mdx>
    <mdx n="0" f="v">
      <t c="3" si="227">
        <n x="225"/>
        <n x="426"/>
        <n x="193"/>
      </t>
    </mdx>
    <mdx n="0" f="v">
      <t c="3" si="227">
        <n x="225"/>
        <n x="326"/>
        <n x="193"/>
      </t>
    </mdx>
    <mdx n="0" f="v">
      <t c="3" si="227">
        <n x="225"/>
        <n x="433"/>
        <n x="193"/>
      </t>
    </mdx>
    <mdx n="0" f="v">
      <t c="3" si="227">
        <n x="225"/>
        <n x="442"/>
        <n x="193"/>
      </t>
    </mdx>
    <mdx n="0" f="v">
      <t c="3" si="227">
        <n x="225"/>
        <n x="443"/>
        <n x="193"/>
      </t>
    </mdx>
    <mdx n="0" f="v">
      <t c="3" si="227">
        <n x="225"/>
        <n x="444"/>
        <n x="193"/>
      </t>
    </mdx>
    <mdx n="0" f="v">
      <t c="3" si="227">
        <n x="225"/>
        <n x="445"/>
        <n x="193"/>
      </t>
    </mdx>
    <mdx n="0" f="v">
      <t c="3" si="227">
        <n x="225"/>
        <n x="446"/>
        <n x="193"/>
      </t>
    </mdx>
    <mdx n="0" f="v">
      <t c="3" si="227">
        <n x="225"/>
        <n x="435"/>
        <n x="193"/>
      </t>
    </mdx>
    <mdx n="0" f="v">
      <t c="3" si="227">
        <n x="225"/>
        <n x="436"/>
        <n x="193"/>
      </t>
    </mdx>
    <mdx n="0" f="v">
      <t c="3" si="227">
        <n x="225"/>
        <n x="437"/>
        <n x="193"/>
      </t>
    </mdx>
    <mdx n="0" f="v">
      <t c="3" si="227">
        <n x="225"/>
        <n x="294"/>
        <n x="193"/>
      </t>
    </mdx>
    <mdx n="0" f="v">
      <t c="3" si="227">
        <n x="225"/>
        <n x="293"/>
        <n x="193"/>
      </t>
    </mdx>
    <mdx n="0" f="v">
      <t c="3" si="227">
        <n x="225"/>
        <n x="434"/>
        <n x="193"/>
      </t>
    </mdx>
    <mdx n="0" f="v">
      <t c="3" si="227">
        <n x="225"/>
        <n x="438"/>
        <n x="193"/>
      </t>
    </mdx>
    <mdx n="0" f="v">
      <t c="3" si="227">
        <n x="225"/>
        <n x="350"/>
        <n x="193"/>
      </t>
    </mdx>
    <mdx n="0" f="v">
      <t c="3" si="227">
        <n x="225"/>
        <n x="439"/>
        <n x="193"/>
      </t>
    </mdx>
    <mdx n="0" f="v">
      <t c="3" si="227">
        <n x="225"/>
        <n x="440"/>
        <n x="193"/>
      </t>
    </mdx>
    <mdx n="0" f="v">
      <t c="3" si="227">
        <n x="225"/>
        <n x="441"/>
        <n x="193"/>
      </t>
    </mdx>
    <mdx n="0" f="v">
      <t c="3" si="227">
        <n x="225"/>
        <n x="447"/>
        <n x="193"/>
      </t>
    </mdx>
    <mdx n="0" f="v">
      <t c="3" si="227">
        <n x="225"/>
        <n x="452"/>
        <n x="193"/>
      </t>
    </mdx>
    <mdx n="0" f="v">
      <t c="3" si="227">
        <n x="225"/>
        <n x="276"/>
        <n x="193"/>
      </t>
    </mdx>
    <mdx n="0" f="v">
      <t c="3" si="227">
        <n x="225"/>
        <n x="453"/>
        <n x="193"/>
      </t>
    </mdx>
    <mdx n="0" f="v">
      <t c="3" si="227">
        <n x="225"/>
        <n x="454"/>
        <n x="193"/>
      </t>
    </mdx>
    <mdx n="0" f="v">
      <t c="3" si="227">
        <n x="225"/>
        <n x="455"/>
        <n x="193"/>
      </t>
    </mdx>
    <mdx n="0" f="v">
      <t c="3" si="227">
        <n x="225"/>
        <n x="456"/>
        <n x="193"/>
      </t>
    </mdx>
    <mdx n="0" f="v">
      <t c="3" si="227">
        <n x="225"/>
        <n x="346"/>
        <n x="193"/>
      </t>
    </mdx>
    <mdx n="0" f="v">
      <t c="3" si="227">
        <n x="225"/>
        <n x="459"/>
        <n x="193"/>
      </t>
    </mdx>
    <mdx n="0" f="v">
      <t c="3" si="227">
        <n x="225"/>
        <n x="448"/>
        <n x="193"/>
      </t>
    </mdx>
    <mdx n="0" f="v">
      <t c="3" si="227">
        <n x="225"/>
        <n x="449"/>
        <n x="193"/>
      </t>
    </mdx>
    <mdx n="0" f="v">
      <t c="3" si="227">
        <n x="225"/>
        <n x="450"/>
        <n x="193"/>
      </t>
    </mdx>
    <mdx n="0" f="v">
      <t c="3" si="227">
        <n x="225"/>
        <n x="451"/>
        <n x="193"/>
      </t>
    </mdx>
    <mdx n="0" f="v">
      <t c="3" si="227">
        <n x="225"/>
        <n x="457"/>
        <n x="193"/>
      </t>
    </mdx>
    <mdx n="0" f="v">
      <t c="3" si="227">
        <n x="225"/>
        <n x="458"/>
        <n x="193"/>
      </t>
    </mdx>
    <mdx n="0" f="v">
      <t c="3" si="227">
        <n x="225"/>
        <n x="461"/>
        <n x="193"/>
      </t>
    </mdx>
    <mdx n="0" f="v">
      <t c="3" si="227">
        <n x="225"/>
        <n x="462"/>
        <n x="193"/>
      </t>
    </mdx>
    <mdx n="0" f="v">
      <t c="3" si="227">
        <n x="225"/>
        <n x="463"/>
        <n x="193"/>
      </t>
    </mdx>
    <mdx n="0" f="v">
      <t c="3" si="227">
        <n x="225"/>
        <n x="464"/>
        <n x="193"/>
      </t>
    </mdx>
    <mdx n="0" f="v">
      <t c="3" si="227">
        <n x="225"/>
        <n x="465"/>
        <n x="193"/>
      </t>
    </mdx>
    <mdx n="0" f="v">
      <t c="3" si="227">
        <n x="225"/>
        <n x="466"/>
        <n x="193"/>
      </t>
    </mdx>
    <mdx n="0" f="v">
      <t c="3" si="227">
        <n x="225"/>
        <n x="467"/>
        <n x="193"/>
      </t>
    </mdx>
    <mdx n="0" f="v">
      <t c="3" si="227">
        <n x="225"/>
        <n x="460"/>
        <n x="193"/>
      </t>
    </mdx>
    <mdx n="0" f="v">
      <t c="3" si="227">
        <n x="225"/>
        <n x="468"/>
        <n x="193"/>
      </t>
    </mdx>
    <mdx n="0" f="v">
      <t c="3" si="227">
        <n x="225"/>
        <n x="469"/>
        <n x="193"/>
      </t>
    </mdx>
    <mdx n="0" f="v">
      <t c="3" si="227">
        <n x="225"/>
        <n x="470"/>
        <n x="193"/>
      </t>
    </mdx>
    <mdx n="0" f="v">
      <t c="3" si="227">
        <n x="225"/>
        <n x="473"/>
        <n x="193"/>
      </t>
    </mdx>
    <mdx n="0" f="v">
      <t c="3" si="227">
        <n x="225"/>
        <n x="474"/>
        <n x="193"/>
      </t>
    </mdx>
    <mdx n="0" f="v">
      <t c="3" si="227">
        <n x="225"/>
        <n x="475"/>
        <n x="193"/>
      </t>
    </mdx>
    <mdx n="0" f="v">
      <t c="3" si="227">
        <n x="225"/>
        <n x="476"/>
        <n x="193"/>
      </t>
    </mdx>
    <mdx n="0" f="v">
      <t c="3" si="227">
        <n x="225"/>
        <n x="472"/>
        <n x="193"/>
      </t>
    </mdx>
    <mdx n="0" f="v">
      <t c="3" si="227">
        <n x="225"/>
        <n x="480"/>
        <n x="193"/>
      </t>
    </mdx>
    <mdx n="0" f="v">
      <t c="3" si="227">
        <n x="225"/>
        <n x="481"/>
        <n x="193"/>
      </t>
    </mdx>
    <mdx n="0" f="v">
      <t c="3" si="227">
        <n x="225"/>
        <n x="471"/>
        <n x="193"/>
      </t>
    </mdx>
    <mdx n="0" f="v">
      <t c="3" si="227">
        <n x="225"/>
        <n x="477"/>
        <n x="193"/>
      </t>
    </mdx>
    <mdx n="0" f="v">
      <t c="3" si="227">
        <n x="225"/>
        <n x="478"/>
        <n x="193"/>
      </t>
    </mdx>
    <mdx n="0" f="v">
      <t c="3" si="227">
        <n x="225"/>
        <n x="479"/>
        <n x="193"/>
      </t>
    </mdx>
    <mdx n="0" f="v">
      <t c="3" si="227">
        <n x="225"/>
        <n x="483"/>
        <n x="193"/>
      </t>
    </mdx>
    <mdx n="0" f="v">
      <t c="3" si="227">
        <n x="225"/>
        <n x="487"/>
        <n x="193"/>
      </t>
    </mdx>
    <mdx n="0" f="v">
      <t c="3" si="227">
        <n x="225"/>
        <n x="488"/>
        <n x="193"/>
      </t>
    </mdx>
    <mdx n="0" f="v">
      <t c="3" si="227">
        <n x="225"/>
        <n x="489"/>
        <n x="193"/>
      </t>
    </mdx>
    <mdx n="0" f="v">
      <t c="3" si="227">
        <n x="225"/>
        <n x="484"/>
        <n x="193"/>
      </t>
    </mdx>
    <mdx n="0" f="v">
      <t c="3" si="227">
        <n x="225"/>
        <n x="485"/>
        <n x="193"/>
      </t>
    </mdx>
    <mdx n="0" f="v">
      <t c="3" si="227">
        <n x="225"/>
        <n x="486"/>
        <n x="193"/>
      </t>
    </mdx>
    <mdx n="0" f="v">
      <t c="3" si="227">
        <n x="225"/>
        <n x="482"/>
        <n x="193"/>
      </t>
    </mdx>
    <mdx n="0" f="v">
      <t c="3" si="227">
        <n x="225"/>
        <n x="491"/>
        <n x="193"/>
      </t>
    </mdx>
    <mdx n="0" f="v">
      <t c="3" si="227">
        <n x="225"/>
        <n x="495"/>
        <n x="193"/>
      </t>
    </mdx>
    <mdx n="0" f="v">
      <t c="3" si="227">
        <n x="225"/>
        <n x="494"/>
        <n x="193"/>
      </t>
    </mdx>
    <mdx n="0" f="v">
      <t c="3" si="227">
        <n x="225"/>
        <n x="490"/>
        <n x="193"/>
      </t>
    </mdx>
    <mdx n="0" f="v">
      <t c="3" si="227">
        <n x="225"/>
        <n x="492"/>
        <n x="193"/>
      </t>
    </mdx>
    <mdx n="0" f="v">
      <t c="3" si="227">
        <n x="225"/>
        <n x="493"/>
        <n x="193"/>
      </t>
    </mdx>
    <mdx n="0" f="v">
      <t c="3" si="227">
        <n x="225"/>
        <n x="496"/>
        <n x="193"/>
      </t>
    </mdx>
    <mdx n="0" f="v">
      <t c="3" si="227">
        <n x="225"/>
        <n x="500"/>
        <n x="193"/>
      </t>
    </mdx>
    <mdx n="0" f="v">
      <t c="3" si="227">
        <n x="225"/>
        <n x="501"/>
        <n x="193"/>
      </t>
    </mdx>
    <mdx n="0" f="v">
      <t c="3" si="227">
        <n x="225"/>
        <n x="502"/>
        <n x="193"/>
      </t>
    </mdx>
    <mdx n="0" f="v">
      <t c="3" si="227">
        <n x="225"/>
        <n x="497"/>
        <n x="193"/>
      </t>
    </mdx>
    <mdx n="0" f="v">
      <t c="3" si="227">
        <n x="225"/>
        <n x="498"/>
        <n x="193"/>
      </t>
    </mdx>
    <mdx n="0" f="v">
      <t c="3" si="227">
        <n x="225"/>
        <n x="499"/>
        <n x="193"/>
      </t>
    </mdx>
    <mdx n="0" f="v">
      <t c="3" si="227">
        <n x="225"/>
        <n x="503"/>
        <n x="193"/>
      </t>
    </mdx>
    <mdx n="0" f="v">
      <t c="3" si="227">
        <n x="225"/>
        <n x="504"/>
        <n x="193"/>
      </t>
    </mdx>
    <mdx n="0" f="v">
      <t c="3" si="227">
        <n x="225"/>
        <n x="505"/>
        <n x="193"/>
      </t>
    </mdx>
    <mdx n="0" f="v">
      <t c="3" si="227">
        <n x="225"/>
        <n x="506"/>
        <n x="193"/>
      </t>
    </mdx>
    <mdx n="0" f="v">
      <t c="3" si="227">
        <n x="225"/>
        <n x="508"/>
        <n x="193"/>
      </t>
    </mdx>
    <mdx n="0" f="v">
      <t c="3" si="227">
        <n x="225"/>
        <n x="509"/>
        <n x="193"/>
      </t>
    </mdx>
    <mdx n="0" f="v">
      <t c="3" si="227">
        <n x="225"/>
        <n x="507"/>
        <n x="193"/>
      </t>
    </mdx>
    <mdx n="0" f="v">
      <t c="3" si="227">
        <n x="225"/>
        <n x="510"/>
        <n x="193"/>
      </t>
    </mdx>
    <mdx n="0" f="v">
      <t c="3" si="227">
        <n x="225"/>
        <n x="511"/>
        <n x="193"/>
      </t>
    </mdx>
    <mdx n="0" f="v">
      <t c="3" si="227">
        <n x="225"/>
        <n x="512"/>
        <n x="193"/>
      </t>
    </mdx>
    <mdx n="0" f="v">
      <t c="3" si="227">
        <n x="225"/>
        <n x="513"/>
        <n x="193"/>
      </t>
    </mdx>
    <mdx n="0" f="v">
      <t c="3" si="227">
        <n x="225"/>
        <n x="514"/>
        <n x="193"/>
      </t>
    </mdx>
    <mdx n="0" f="v">
      <t c="3" si="227">
        <n x="225"/>
        <n x="515"/>
        <n x="193"/>
      </t>
    </mdx>
    <mdx n="0" f="v">
      <t c="3" si="227">
        <n x="225"/>
        <n x="516"/>
        <n x="193"/>
      </t>
    </mdx>
    <mdx n="0" f="v">
      <t c="3" si="227">
        <n x="225"/>
        <n x="519"/>
        <n x="193"/>
      </t>
    </mdx>
    <mdx n="0" f="v">
      <t c="3" si="227">
        <n x="225"/>
        <n x="520"/>
        <n x="193"/>
      </t>
    </mdx>
    <mdx n="0" f="v">
      <t c="3" si="227">
        <n x="225"/>
        <n x="521"/>
        <n x="193"/>
      </t>
    </mdx>
    <mdx n="0" f="v">
      <t c="3" si="227">
        <n x="225"/>
        <n x="522"/>
        <n x="193"/>
      </t>
    </mdx>
    <mdx n="0" f="v">
      <t c="3" si="227">
        <n x="225"/>
        <n x="517"/>
        <n x="193"/>
      </t>
    </mdx>
    <mdx n="0" f="v">
      <t c="3" si="227">
        <n x="225"/>
        <n x="518"/>
        <n x="193"/>
      </t>
    </mdx>
    <mdx n="0" f="v">
      <t c="3" si="227">
        <n x="225"/>
        <n x="525"/>
        <n x="193"/>
      </t>
    </mdx>
    <mdx n="0" f="v">
      <t c="3" si="227">
        <n x="225"/>
        <n x="526"/>
        <n x="193"/>
      </t>
    </mdx>
    <mdx n="0" f="v">
      <t c="3" si="227">
        <n x="225"/>
        <n x="524"/>
        <n x="193"/>
      </t>
    </mdx>
    <mdx n="0" f="v">
      <t c="3" si="227">
        <n x="225"/>
        <n x="527"/>
        <n x="193"/>
      </t>
    </mdx>
    <mdx n="0" f="v">
      <t c="3" si="227">
        <n x="225"/>
        <n x="523"/>
        <n x="193"/>
      </t>
    </mdx>
    <mdx n="0" f="v">
      <t c="3" si="227">
        <n x="225"/>
        <n x="528"/>
        <n x="193"/>
      </t>
    </mdx>
    <mdx n="0" f="v">
      <t c="3" si="227">
        <n x="225"/>
        <n x="529"/>
        <n x="193"/>
      </t>
    </mdx>
    <mdx n="0" f="v">
      <t c="3" si="227">
        <n x="225"/>
        <n x="534"/>
        <n x="193"/>
      </t>
    </mdx>
    <mdx n="0" f="v">
      <t c="3" si="227">
        <n x="225"/>
        <n x="531"/>
        <n x="193"/>
      </t>
    </mdx>
    <mdx n="0" f="v">
      <t c="3" si="227">
        <n x="225"/>
        <n x="532"/>
        <n x="193"/>
      </t>
    </mdx>
    <mdx n="0" f="v">
      <t c="3" si="227">
        <n x="225"/>
        <n x="530"/>
        <n x="193"/>
      </t>
    </mdx>
    <mdx n="0" f="v">
      <t c="3" si="227">
        <n x="225"/>
        <n x="533"/>
        <n x="193"/>
      </t>
    </mdx>
    <mdx n="0" f="v">
      <t c="3" si="227">
        <n x="225"/>
        <n x="537"/>
        <n x="193"/>
      </t>
    </mdx>
    <mdx n="0" f="v">
      <t c="3" si="227">
        <n x="225"/>
        <n x="536"/>
        <n x="193"/>
      </t>
    </mdx>
    <mdx n="0" f="v">
      <t c="3" si="227">
        <n x="225"/>
        <n x="535"/>
        <n x="193"/>
      </t>
    </mdx>
    <mdx n="0" f="v">
      <t c="3" si="227">
        <n x="225"/>
        <n x="539"/>
        <n x="193"/>
      </t>
    </mdx>
    <mdx n="0" f="v">
      <t c="3" si="227">
        <n x="225"/>
        <n x="540"/>
        <n x="193"/>
      </t>
    </mdx>
    <mdx n="0" f="v">
      <t c="3" si="227">
        <n x="225"/>
        <n x="538"/>
        <n x="193"/>
      </t>
    </mdx>
    <mdx n="0" f="v">
      <t c="3" si="227">
        <n x="225"/>
        <n x="543"/>
        <n x="193"/>
      </t>
    </mdx>
    <mdx n="0" f="v">
      <t c="3" si="227">
        <n x="225"/>
        <n x="541"/>
        <n x="193"/>
      </t>
    </mdx>
    <mdx n="0" f="v">
      <t c="3" si="227">
        <n x="225"/>
        <n x="544"/>
        <n x="193"/>
      </t>
    </mdx>
    <mdx n="0" f="v">
      <t c="3" si="227">
        <n x="225"/>
        <n x="545"/>
        <n x="193"/>
      </t>
    </mdx>
    <mdx n="0" f="v">
      <t c="3" si="227">
        <n x="225"/>
        <n x="542"/>
        <n x="193"/>
      </t>
    </mdx>
    <mdx n="0" f="v">
      <t c="3" si="227">
        <n x="225"/>
        <n x="546"/>
        <n x="193"/>
      </t>
    </mdx>
    <mdx n="0" f="v">
      <t c="3" si="227">
        <n x="225"/>
        <n x="273"/>
        <n x="221"/>
      </t>
    </mdx>
    <mdx n="0" f="v">
      <t c="3" si="227">
        <n x="225"/>
        <n x="271"/>
        <n x="221"/>
      </t>
    </mdx>
    <mdx n="0" f="v">
      <t c="3" si="227">
        <n x="225"/>
        <n x="269"/>
        <n x="221"/>
      </t>
    </mdx>
    <mdx n="0" f="v">
      <t c="3" si="227">
        <n x="225"/>
        <n x="268"/>
        <n x="221"/>
      </t>
    </mdx>
    <mdx n="0" f="v">
      <t c="3" si="227">
        <n x="225"/>
        <n x="355"/>
        <n x="221"/>
      </t>
    </mdx>
    <mdx n="0" f="v">
      <t c="3" si="227">
        <n x="225"/>
        <n x="356"/>
        <n x="221"/>
      </t>
    </mdx>
    <mdx n="0" f="v">
      <t c="3" si="227">
        <n x="225"/>
        <n x="357"/>
        <n x="221"/>
      </t>
    </mdx>
    <mdx n="0" f="v">
      <t c="3" si="227">
        <n x="225"/>
        <n x="358"/>
        <n x="221"/>
      </t>
    </mdx>
    <mdx n="0" f="v">
      <t c="3" si="227">
        <n x="225"/>
        <n x="359"/>
        <n x="221"/>
      </t>
    </mdx>
    <mdx n="0" f="v">
      <t c="3" si="227">
        <n x="225"/>
        <n x="360"/>
        <n x="221"/>
      </t>
    </mdx>
    <mdx n="0" f="v">
      <t c="3" si="227">
        <n x="225"/>
        <n x="361"/>
        <n x="221"/>
      </t>
    </mdx>
    <mdx n="0" f="v">
      <t c="3" si="227">
        <n x="225"/>
        <n x="254"/>
        <n x="221"/>
      </t>
    </mdx>
    <mdx n="0" f="v">
      <t c="3" si="227">
        <n x="225"/>
        <n x="266"/>
        <n x="221"/>
      </t>
    </mdx>
    <mdx n="0" f="v">
      <t c="3" si="227">
        <n x="225"/>
        <n x="265"/>
        <n x="221"/>
      </t>
    </mdx>
    <mdx n="0" f="v">
      <t c="3" si="227">
        <n x="225"/>
        <n x="264"/>
        <n x="221"/>
      </t>
    </mdx>
    <mdx n="0" f="v">
      <t c="3" si="227">
        <n x="225"/>
        <n x="263"/>
        <n x="221"/>
      </t>
    </mdx>
    <mdx n="0" f="v">
      <t c="3" si="227">
        <n x="225"/>
        <n x="261"/>
        <n x="221"/>
      </t>
    </mdx>
    <mdx n="0" f="v">
      <t c="3" si="227">
        <n x="225"/>
        <n x="260"/>
        <n x="221"/>
      </t>
    </mdx>
    <mdx n="0" f="v">
      <t c="3" si="227">
        <n x="225"/>
        <n x="259"/>
        <n x="221"/>
      </t>
    </mdx>
    <mdx n="0" f="v">
      <t c="3" si="227">
        <n x="225"/>
        <n x="258"/>
        <n x="221"/>
      </t>
    </mdx>
    <mdx n="0" f="v">
      <t c="3" si="227">
        <n x="225"/>
        <n x="257"/>
        <n x="221"/>
      </t>
    </mdx>
    <mdx n="0" f="v">
      <t c="3" si="227">
        <n x="225"/>
        <n x="256"/>
        <n x="221"/>
      </t>
    </mdx>
    <mdx n="0" f="v">
      <t c="3" si="227">
        <n x="225"/>
        <n x="255"/>
        <n x="221"/>
      </t>
    </mdx>
    <mdx n="0" f="v">
      <t c="3" si="227">
        <n x="225"/>
        <n x="316"/>
        <n x="221"/>
      </t>
    </mdx>
    <mdx n="0" f="v">
      <t c="3" si="227">
        <n x="225"/>
        <n x="373"/>
        <n x="221"/>
      </t>
    </mdx>
    <mdx n="0" f="v">
      <t c="3" si="227">
        <n x="225"/>
        <n x="374"/>
        <n x="221"/>
      </t>
    </mdx>
    <mdx n="0" f="v">
      <t c="3" si="227">
        <n x="225"/>
        <n x="375"/>
        <n x="221"/>
      </t>
    </mdx>
    <mdx n="0" f="v">
      <t c="3" si="227">
        <n x="225"/>
        <n x="281"/>
        <n x="221"/>
      </t>
    </mdx>
    <mdx n="0" f="v">
      <t c="3" si="227">
        <n x="225"/>
        <n x="376"/>
        <n x="221"/>
      </t>
    </mdx>
    <mdx n="0" f="v">
      <t c="3" si="227">
        <n x="225"/>
        <n x="377"/>
        <n x="221"/>
      </t>
    </mdx>
    <mdx n="0" f="v">
      <t c="3" si="227">
        <n x="225"/>
        <n x="280"/>
        <n x="221"/>
      </t>
    </mdx>
    <mdx n="0" f="v">
      <t c="3" si="227">
        <n x="225"/>
        <n x="311"/>
        <n x="221"/>
      </t>
    </mdx>
    <mdx n="0" f="v">
      <t c="3" si="227">
        <n x="225"/>
        <n x="378"/>
        <n x="221"/>
      </t>
    </mdx>
    <mdx n="0" f="v">
      <t c="3" si="227">
        <n x="225"/>
        <n x="379"/>
        <n x="221"/>
      </t>
    </mdx>
    <mdx n="0" f="v">
      <t c="3" si="227">
        <n x="225"/>
        <n x="380"/>
        <n x="221"/>
      </t>
    </mdx>
    <mdx n="0" f="v">
      <t c="3" si="227">
        <n x="225"/>
        <n x="381"/>
        <n x="221"/>
      </t>
    </mdx>
    <mdx n="0" f="v">
      <t c="3" si="227">
        <n x="225"/>
        <n x="304"/>
        <n x="221"/>
      </t>
    </mdx>
    <mdx n="0" f="v">
      <t c="3" si="227">
        <n x="225"/>
        <n x="283"/>
        <n x="221"/>
      </t>
    </mdx>
    <mdx n="0" f="v">
      <t c="3" si="227">
        <n x="225"/>
        <n x="547"/>
        <n x="221"/>
      </t>
    </mdx>
    <mdx n="0" f="v">
      <t c="3" si="227">
        <n x="225"/>
        <n x="362"/>
        <n x="221"/>
      </t>
    </mdx>
    <mdx n="0" f="v">
      <t c="3" si="227">
        <n x="225"/>
        <n x="363"/>
        <n x="221"/>
      </t>
    </mdx>
    <mdx n="0" f="v">
      <t c="3" si="227">
        <n x="225"/>
        <n x="364"/>
        <n x="221"/>
      </t>
    </mdx>
    <mdx n="0" f="v">
      <t c="3" si="227">
        <n x="225"/>
        <n x="548"/>
        <n x="221"/>
      </t>
    </mdx>
    <mdx n="0" f="v">
      <t c="3" si="227">
        <n x="225"/>
        <n x="365"/>
        <n x="221"/>
      </t>
    </mdx>
    <mdx n="0" f="v">
      <t c="3" si="227">
        <n x="225"/>
        <n x="366"/>
        <n x="221"/>
      </t>
    </mdx>
    <mdx n="0" f="v">
      <t c="3" si="227">
        <n x="225"/>
        <n x="367"/>
        <n x="221"/>
      </t>
    </mdx>
    <mdx n="0" f="v">
      <t c="3" si="227">
        <n x="225"/>
        <n x="368"/>
        <n x="221"/>
      </t>
    </mdx>
    <mdx n="0" f="v">
      <t c="3" si="227">
        <n x="225"/>
        <n x="369"/>
        <n x="221"/>
      </t>
    </mdx>
    <mdx n="0" f="v">
      <t c="3" si="227">
        <n x="225"/>
        <n x="307"/>
        <n x="221"/>
      </t>
    </mdx>
    <mdx n="0" f="v">
      <t c="3" si="227">
        <n x="225"/>
        <n x="371"/>
        <n x="221"/>
      </t>
    </mdx>
    <mdx n="0" f="v">
      <t c="3" si="227">
        <n x="225"/>
        <n x="372"/>
        <n x="221"/>
      </t>
    </mdx>
    <mdx n="0" f="v">
      <t c="3" si="227">
        <n x="225"/>
        <n x="404"/>
        <n x="221"/>
      </t>
    </mdx>
    <mdx n="0" f="v">
      <t c="3" si="227">
        <n x="225"/>
        <n x="391"/>
        <n x="221"/>
      </t>
    </mdx>
    <mdx n="0" f="v">
      <t c="3" si="227">
        <n x="225"/>
        <n x="393"/>
        <n x="221"/>
      </t>
    </mdx>
    <mdx n="0" f="v">
      <t c="3" si="227">
        <n x="225"/>
        <n x="394"/>
        <n x="221"/>
      </t>
    </mdx>
    <mdx n="0" f="v">
      <t c="3" si="227">
        <n x="225"/>
        <n x="395"/>
        <n x="221"/>
      </t>
    </mdx>
    <mdx n="0" f="v">
      <t c="3" si="227">
        <n x="225"/>
        <n x="278"/>
        <n x="221"/>
      </t>
    </mdx>
    <mdx n="0" f="v">
      <t c="3" si="227">
        <n x="225"/>
        <n x="396"/>
        <n x="221"/>
      </t>
    </mdx>
    <mdx n="0" f="v">
      <t c="3" si="227">
        <n x="225"/>
        <n x="398"/>
        <n x="221"/>
      </t>
    </mdx>
    <mdx n="0" f="v">
      <t c="3" si="227">
        <n x="225"/>
        <n x="405"/>
        <n x="221"/>
      </t>
    </mdx>
    <mdx n="0" f="v">
      <t c="3" si="227">
        <n x="225"/>
        <n x="399"/>
        <n x="221"/>
      </t>
    </mdx>
    <mdx n="0" f="v">
      <t c="3" si="227">
        <n x="225"/>
        <n x="392"/>
        <n x="221"/>
      </t>
    </mdx>
    <mdx n="0" f="v">
      <t c="3" si="227">
        <n x="225"/>
        <n x="383"/>
        <n x="221"/>
      </t>
    </mdx>
    <mdx n="0" f="v">
      <t c="3" si="227">
        <n x="225"/>
        <n x="384"/>
        <n x="221"/>
      </t>
    </mdx>
    <mdx n="0" f="v">
      <t c="3" si="227">
        <n x="225"/>
        <n x="385"/>
        <n x="221"/>
      </t>
    </mdx>
    <mdx n="0" f="v">
      <t c="3" si="227">
        <n x="225"/>
        <n x="386"/>
        <n x="221"/>
      </t>
    </mdx>
    <mdx n="0" f="v">
      <t c="3" si="227">
        <n x="225"/>
        <n x="387"/>
        <n x="221"/>
      </t>
    </mdx>
    <mdx n="0" f="v">
      <t c="3" si="227">
        <n x="225"/>
        <n x="388"/>
        <n x="221"/>
      </t>
    </mdx>
    <mdx n="0" f="v">
      <t c="3" si="227">
        <n x="225"/>
        <n x="389"/>
        <n x="221"/>
      </t>
    </mdx>
    <mdx n="0" f="v">
      <t c="3" si="227">
        <n x="225"/>
        <n x="390"/>
        <n x="221"/>
      </t>
    </mdx>
    <mdx n="0" f="v">
      <t c="3" si="227">
        <n x="225"/>
        <n x="418"/>
        <n x="221"/>
      </t>
    </mdx>
    <mdx n="0" f="v">
      <t c="3" si="227">
        <n x="225"/>
        <n x="420"/>
        <n x="221"/>
      </t>
    </mdx>
    <mdx n="0" f="v">
      <t c="3" si="227">
        <n x="225"/>
        <n x="400"/>
        <n x="221"/>
      </t>
    </mdx>
    <mdx n="0" f="v">
      <t c="3" si="227">
        <n x="225"/>
        <n x="401"/>
        <n x="221"/>
      </t>
    </mdx>
    <mdx n="0" f="v">
      <t c="3" si="227">
        <n x="225"/>
        <n x="402"/>
        <n x="221"/>
      </t>
    </mdx>
    <mdx n="0" f="v">
      <t c="3" si="227">
        <n x="225"/>
        <n x="277"/>
        <n x="221"/>
      </t>
    </mdx>
    <mdx n="0" f="v">
      <t c="3" si="227">
        <n x="225"/>
        <n x="417"/>
        <n x="221"/>
      </t>
    </mdx>
    <mdx n="0" f="v">
      <t c="3" si="227">
        <n x="225"/>
        <n x="419"/>
        <n x="221"/>
      </t>
    </mdx>
    <mdx n="0" f="v">
      <t c="3" si="227">
        <n x="225"/>
        <n x="406"/>
        <n x="221"/>
      </t>
    </mdx>
    <mdx n="0" f="v">
      <t c="3" si="227">
        <n x="225"/>
        <n x="407"/>
        <n x="221"/>
      </t>
    </mdx>
    <mdx n="0" f="v">
      <t c="3" si="227">
        <n x="225"/>
        <n x="408"/>
        <n x="221"/>
      </t>
    </mdx>
    <mdx n="0" f="v">
      <t c="3" si="227">
        <n x="225"/>
        <n x="409"/>
        <n x="221"/>
      </t>
    </mdx>
    <mdx n="0" f="v">
      <t c="3" si="227">
        <n x="225"/>
        <n x="410"/>
        <n x="221"/>
      </t>
    </mdx>
    <mdx n="0" f="v">
      <t c="3" si="227">
        <n x="225"/>
        <n x="301"/>
        <n x="221"/>
      </t>
    </mdx>
    <mdx n="0" f="v">
      <t c="3" si="227">
        <n x="225"/>
        <n x="299"/>
        <n x="221"/>
      </t>
    </mdx>
    <mdx n="0" f="v">
      <t c="3" si="227">
        <n x="225"/>
        <n x="297"/>
        <n x="221"/>
      </t>
    </mdx>
    <mdx n="0" f="v">
      <t c="3" si="227">
        <n x="225"/>
        <n x="421"/>
        <n x="221"/>
      </t>
    </mdx>
    <mdx n="0" f="v">
      <t c="3" si="227">
        <n x="225"/>
        <n x="411"/>
        <n x="221"/>
      </t>
    </mdx>
    <mdx n="0" f="v">
      <t c="3" si="227">
        <n x="225"/>
        <n x="403"/>
        <n x="221"/>
      </t>
    </mdx>
    <mdx n="0" f="v">
      <t c="3" si="227">
        <n x="225"/>
        <n x="412"/>
        <n x="221"/>
      </t>
    </mdx>
    <mdx n="0" f="v">
      <t c="3" si="227">
        <n x="225"/>
        <n x="413"/>
        <n x="221"/>
      </t>
    </mdx>
    <mdx n="0" f="v">
      <t c="3" si="227">
        <n x="225"/>
        <n x="414"/>
        <n x="221"/>
      </t>
    </mdx>
    <mdx n="0" f="v">
      <t c="3" si="227">
        <n x="225"/>
        <n x="415"/>
        <n x="221"/>
      </t>
    </mdx>
    <mdx n="0" f="v">
      <t c="3" si="227">
        <n x="225"/>
        <n x="416"/>
        <n x="221"/>
      </t>
    </mdx>
    <mdx n="0" f="v">
      <t c="3" si="227">
        <n x="225"/>
        <n x="427"/>
        <n x="221"/>
      </t>
    </mdx>
    <mdx n="0" f="v">
      <t c="3" si="227">
        <n x="225"/>
        <n x="329"/>
        <n x="221"/>
      </t>
    </mdx>
    <mdx n="0" f="v">
      <t c="3" si="227">
        <n x="225"/>
        <n x="428"/>
        <n x="221"/>
      </t>
    </mdx>
    <mdx n="0" f="v">
      <t c="3" si="227">
        <n x="225"/>
        <n x="328"/>
        <n x="221"/>
      </t>
    </mdx>
    <mdx n="0" f="v">
      <t c="3" si="227">
        <n x="225"/>
        <n x="429"/>
        <n x="221"/>
      </t>
    </mdx>
    <mdx n="0" f="v">
      <t c="3" si="227">
        <n x="225"/>
        <n x="430"/>
        <n x="221"/>
      </t>
    </mdx>
    <mdx n="0" f="v">
      <t c="3" si="227">
        <n x="225"/>
        <n x="431"/>
        <n x="221"/>
      </t>
    </mdx>
    <mdx n="0" f="v">
      <t c="3" si="227">
        <n x="225"/>
        <n x="432"/>
        <n x="221"/>
      </t>
    </mdx>
    <mdx n="0" f="v">
      <t c="3" si="227">
        <n x="225"/>
        <n x="422"/>
        <n x="221"/>
      </t>
    </mdx>
    <mdx n="0" f="v">
      <t c="3" si="227">
        <n x="225"/>
        <n x="423"/>
        <n x="221"/>
      </t>
    </mdx>
    <mdx n="0" f="v">
      <t c="3" si="227">
        <n x="225"/>
        <n x="424"/>
        <n x="221"/>
      </t>
    </mdx>
    <mdx n="0" f="v">
      <t c="3" si="227">
        <n x="225"/>
        <n x="348"/>
        <n x="221"/>
      </t>
    </mdx>
    <mdx n="0" f="v">
      <t c="3" si="227">
        <n x="225"/>
        <n x="327"/>
        <n x="221"/>
      </t>
    </mdx>
    <mdx n="0" f="v">
      <t c="3" si="227">
        <n x="225"/>
        <n x="426"/>
        <n x="221"/>
      </t>
    </mdx>
    <mdx n="0" f="v">
      <t c="3" si="227">
        <n x="225"/>
        <n x="433"/>
        <n x="221"/>
      </t>
    </mdx>
    <mdx n="0" f="v">
      <t c="3" si="227">
        <n x="225"/>
        <n x="442"/>
        <n x="221"/>
      </t>
    </mdx>
    <mdx n="0" f="v">
      <t c="3" si="227">
        <n x="225"/>
        <n x="443"/>
        <n x="221"/>
      </t>
    </mdx>
    <mdx n="0" f="v">
      <t c="3" si="227">
        <n x="225"/>
        <n x="444"/>
        <n x="221"/>
      </t>
    </mdx>
    <mdx n="0" f="v">
      <t c="3" si="227">
        <n x="225"/>
        <n x="445"/>
        <n x="221"/>
      </t>
    </mdx>
    <mdx n="0" f="v">
      <t c="3" si="227">
        <n x="225"/>
        <n x="446"/>
        <n x="221"/>
      </t>
    </mdx>
    <mdx n="0" f="v">
      <t c="3" si="227">
        <n x="225"/>
        <n x="435"/>
        <n x="221"/>
      </t>
    </mdx>
    <mdx n="0" f="v">
      <t c="3" si="227">
        <n x="225"/>
        <n x="436"/>
        <n x="221"/>
      </t>
    </mdx>
    <mdx n="0" f="v">
      <t c="3" si="227">
        <n x="225"/>
        <n x="437"/>
        <n x="221"/>
      </t>
    </mdx>
    <mdx n="0" f="v">
      <t c="3" si="227">
        <n x="225"/>
        <n x="294"/>
        <n x="221"/>
      </t>
    </mdx>
    <mdx n="0" f="v">
      <t c="3" si="227">
        <n x="225"/>
        <n x="293"/>
        <n x="221"/>
      </t>
    </mdx>
    <mdx n="0" f="v">
      <t c="3" si="227">
        <n x="225"/>
        <n x="434"/>
        <n x="221"/>
      </t>
    </mdx>
    <mdx n="0" f="v">
      <t c="3" si="227">
        <n x="225"/>
        <n x="346"/>
        <n x="221"/>
      </t>
    </mdx>
    <mdx n="0" f="v">
      <t c="3" si="227">
        <n x="225"/>
        <n x="438"/>
        <n x="221"/>
      </t>
    </mdx>
    <mdx n="0" f="v">
      <t c="3" si="227">
        <n x="225"/>
        <n x="350"/>
        <n x="221"/>
      </t>
    </mdx>
    <mdx n="0" f="v">
      <t c="3" si="227">
        <n x="225"/>
        <n x="439"/>
        <n x="221"/>
      </t>
    </mdx>
    <mdx n="0" f="v">
      <t c="3" si="227">
        <n x="225"/>
        <n x="440"/>
        <n x="221"/>
      </t>
    </mdx>
    <mdx n="0" f="v">
      <t c="3" si="227">
        <n x="225"/>
        <n x="441"/>
        <n x="221"/>
      </t>
    </mdx>
    <mdx n="0" f="v">
      <t c="3" si="227">
        <n x="225"/>
        <n x="447"/>
        <n x="221"/>
      </t>
    </mdx>
    <mdx n="0" f="v">
      <t c="3" si="227">
        <n x="225"/>
        <n x="452"/>
        <n x="221"/>
      </t>
    </mdx>
    <mdx n="0" f="v">
      <t c="3" si="227">
        <n x="225"/>
        <n x="453"/>
        <n x="221"/>
      </t>
    </mdx>
    <mdx n="0" f="v">
      <t c="3" si="227">
        <n x="225"/>
        <n x="454"/>
        <n x="221"/>
      </t>
    </mdx>
    <mdx n="0" f="v">
      <t c="3" si="227">
        <n x="225"/>
        <n x="455"/>
        <n x="221"/>
      </t>
    </mdx>
    <mdx n="0" f="v">
      <t c="3" si="227">
        <n x="225"/>
        <n x="456"/>
        <n x="221"/>
      </t>
    </mdx>
    <mdx n="0" f="v">
      <t c="3" si="227">
        <n x="225"/>
        <n x="459"/>
        <n x="221"/>
      </t>
    </mdx>
    <mdx n="0" f="v">
      <t c="3" si="227">
        <n x="225"/>
        <n x="448"/>
        <n x="221"/>
      </t>
    </mdx>
    <mdx n="0" f="v">
      <t c="3" si="227">
        <n x="225"/>
        <n x="449"/>
        <n x="221"/>
      </t>
    </mdx>
    <mdx n="0" f="v">
      <t c="3" si="227">
        <n x="225"/>
        <n x="450"/>
        <n x="221"/>
      </t>
    </mdx>
    <mdx n="0" f="v">
      <t c="3" si="227">
        <n x="225"/>
        <n x="451"/>
        <n x="221"/>
      </t>
    </mdx>
    <mdx n="0" f="v">
      <t c="3" si="227">
        <n x="225"/>
        <n x="457"/>
        <n x="221"/>
      </t>
    </mdx>
    <mdx n="0" f="v">
      <t c="3" si="227">
        <n x="225"/>
        <n x="461"/>
        <n x="221"/>
      </t>
    </mdx>
    <mdx n="0" f="v">
      <t c="3" si="227">
        <n x="225"/>
        <n x="462"/>
        <n x="221"/>
      </t>
    </mdx>
    <mdx n="0" f="v">
      <t c="3" si="227">
        <n x="225"/>
        <n x="463"/>
        <n x="221"/>
      </t>
    </mdx>
    <mdx n="0" f="v">
      <t c="3" si="227">
        <n x="225"/>
        <n x="464"/>
        <n x="221"/>
      </t>
    </mdx>
    <mdx n="0" f="v">
      <t c="3" si="227">
        <n x="225"/>
        <n x="465"/>
        <n x="221"/>
      </t>
    </mdx>
    <mdx n="0" f="v">
      <t c="3" si="227">
        <n x="225"/>
        <n x="466"/>
        <n x="221"/>
      </t>
    </mdx>
    <mdx n="0" f="v">
      <t c="3" si="227">
        <n x="225"/>
        <n x="467"/>
        <n x="221"/>
      </t>
    </mdx>
    <mdx n="0" f="v">
      <t c="3" si="227">
        <n x="225"/>
        <n x="460"/>
        <n x="221"/>
      </t>
    </mdx>
    <mdx n="0" f="v">
      <t c="3" si="227">
        <n x="225"/>
        <n x="468"/>
        <n x="221"/>
      </t>
    </mdx>
    <mdx n="0" f="v">
      <t c="3" si="227">
        <n x="225"/>
        <n x="469"/>
        <n x="221"/>
      </t>
    </mdx>
    <mdx n="0" f="v">
      <t c="3" si="227">
        <n x="225"/>
        <n x="470"/>
        <n x="221"/>
      </t>
    </mdx>
    <mdx n="0" f="v">
      <t c="3" si="227">
        <n x="225"/>
        <n x="473"/>
        <n x="221"/>
      </t>
    </mdx>
    <mdx n="0" f="v">
      <t c="3" si="227">
        <n x="225"/>
        <n x="474"/>
        <n x="221"/>
      </t>
    </mdx>
    <mdx n="0" f="v">
      <t c="3" si="227">
        <n x="225"/>
        <n x="475"/>
        <n x="221"/>
      </t>
    </mdx>
    <mdx n="0" f="v">
      <t c="3" si="227">
        <n x="225"/>
        <n x="476"/>
        <n x="221"/>
      </t>
    </mdx>
    <mdx n="0" f="v">
      <t c="3" si="227">
        <n x="225"/>
        <n x="472"/>
        <n x="221"/>
      </t>
    </mdx>
    <mdx n="0" f="v">
      <t c="3" si="227">
        <n x="225"/>
        <n x="480"/>
        <n x="221"/>
      </t>
    </mdx>
    <mdx n="0" f="v">
      <t c="3" si="227">
        <n x="225"/>
        <n x="481"/>
        <n x="221"/>
      </t>
    </mdx>
    <mdx n="0" f="v">
      <t c="3" si="227">
        <n x="225"/>
        <n x="471"/>
        <n x="221"/>
      </t>
    </mdx>
    <mdx n="0" f="v">
      <t c="3" si="227">
        <n x="225"/>
        <n x="477"/>
        <n x="221"/>
      </t>
    </mdx>
    <mdx n="0" f="v">
      <t c="3" si="227">
        <n x="225"/>
        <n x="479"/>
        <n x="221"/>
      </t>
    </mdx>
    <mdx n="0" f="v">
      <t c="3" si="227">
        <n x="225"/>
        <n x="483"/>
        <n x="221"/>
      </t>
    </mdx>
    <mdx n="0" f="v">
      <t c="3" si="227">
        <n x="225"/>
        <n x="487"/>
        <n x="221"/>
      </t>
    </mdx>
    <mdx n="0" f="v">
      <t c="3" si="227">
        <n x="225"/>
        <n x="488"/>
        <n x="221"/>
      </t>
    </mdx>
    <mdx n="0" f="v">
      <t c="3" si="227">
        <n x="225"/>
        <n x="489"/>
        <n x="221"/>
      </t>
    </mdx>
    <mdx n="0" f="v">
      <t c="3" si="227">
        <n x="225"/>
        <n x="484"/>
        <n x="221"/>
      </t>
    </mdx>
    <mdx n="0" f="v">
      <t c="3" si="227">
        <n x="225"/>
        <n x="485"/>
        <n x="221"/>
      </t>
    </mdx>
    <mdx n="0" f="v">
      <t c="3" si="227">
        <n x="225"/>
        <n x="486"/>
        <n x="221"/>
      </t>
    </mdx>
    <mdx n="0" f="v">
      <t c="3" si="227">
        <n x="225"/>
        <n x="482"/>
        <n x="221"/>
      </t>
    </mdx>
    <mdx n="0" f="v">
      <t c="3" si="227">
        <n x="225"/>
        <n x="491"/>
        <n x="221"/>
      </t>
    </mdx>
    <mdx n="0" f="v">
      <t c="3" si="227">
        <n x="225"/>
        <n x="495"/>
        <n x="221"/>
      </t>
    </mdx>
    <mdx n="0" f="v">
      <t c="3" si="227">
        <n x="225"/>
        <n x="490"/>
        <n x="221"/>
      </t>
    </mdx>
    <mdx n="0" f="v">
      <t c="3" si="227">
        <n x="225"/>
        <n x="492"/>
        <n x="221"/>
      </t>
    </mdx>
    <mdx n="0" f="v">
      <t c="3" si="227">
        <n x="225"/>
        <n x="494"/>
        <n x="221"/>
      </t>
    </mdx>
    <mdx n="0" f="v">
      <t c="3" si="227">
        <n x="225"/>
        <n x="496"/>
        <n x="221"/>
      </t>
    </mdx>
    <mdx n="0" f="v">
      <t c="3" si="227">
        <n x="225"/>
        <n x="500"/>
        <n x="221"/>
      </t>
    </mdx>
    <mdx n="0" f="v">
      <t c="3" si="227">
        <n x="225"/>
        <n x="502"/>
        <n x="221"/>
      </t>
    </mdx>
    <mdx n="0" f="v">
      <t c="3" si="227">
        <n x="225"/>
        <n x="497"/>
        <n x="221"/>
      </t>
    </mdx>
    <mdx n="0" f="v">
      <t c="3" si="227">
        <n x="225"/>
        <n x="498"/>
        <n x="221"/>
      </t>
    </mdx>
    <mdx n="0" f="v">
      <t c="3" si="227">
        <n x="225"/>
        <n x="503"/>
        <n x="221"/>
      </t>
    </mdx>
    <mdx n="0" f="v">
      <t c="3" si="227">
        <n x="225"/>
        <n x="504"/>
        <n x="221"/>
      </t>
    </mdx>
    <mdx n="0" f="v">
      <t c="3" si="227">
        <n x="225"/>
        <n x="506"/>
        <n x="221"/>
      </t>
    </mdx>
    <mdx n="0" f="v">
      <t c="3" si="227">
        <n x="225"/>
        <n x="508"/>
        <n x="221"/>
      </t>
    </mdx>
    <mdx n="0" f="v">
      <t c="3" si="227">
        <n x="225"/>
        <n x="509"/>
        <n x="221"/>
      </t>
    </mdx>
    <mdx n="0" f="v">
      <t c="3" si="227">
        <n x="225"/>
        <n x="516"/>
        <n x="221"/>
      </t>
    </mdx>
    <mdx n="0" f="v">
      <t c="3" si="227">
        <n x="225"/>
        <n x="510"/>
        <n x="221"/>
      </t>
    </mdx>
    <mdx n="0" f="v">
      <t c="3" si="227">
        <n x="225"/>
        <n x="512"/>
        <n x="221"/>
      </t>
    </mdx>
    <mdx n="0" f="v">
      <t c="3" si="227">
        <n x="225"/>
        <n x="513"/>
        <n x="221"/>
      </t>
    </mdx>
    <mdx n="0" f="v">
      <t c="3" si="227">
        <n x="225"/>
        <n x="514"/>
        <n x="221"/>
      </t>
    </mdx>
    <mdx n="0" f="v">
      <t c="3" si="227">
        <n x="225"/>
        <n x="515"/>
        <n x="221"/>
      </t>
    </mdx>
    <mdx n="0" f="v">
      <t c="3" si="227">
        <n x="225"/>
        <n x="520"/>
        <n x="221"/>
      </t>
    </mdx>
    <mdx n="0" f="v">
      <t c="3" si="227">
        <n x="225"/>
        <n x="521"/>
        <n x="221"/>
      </t>
    </mdx>
    <mdx n="0" f="v">
      <t c="3" si="227">
        <n x="225"/>
        <n x="517"/>
        <n x="221"/>
      </t>
    </mdx>
    <mdx n="0" f="v">
      <t c="3" si="227">
        <n x="225"/>
        <n x="518"/>
        <n x="221"/>
      </t>
    </mdx>
    <mdx n="0" f="v">
      <t c="3" si="227">
        <n x="225"/>
        <n x="522"/>
        <n x="221"/>
      </t>
    </mdx>
    <mdx n="0" f="v">
      <t c="3" si="227">
        <n x="225"/>
        <n x="525"/>
        <n x="221"/>
      </t>
    </mdx>
    <mdx n="0" f="v">
      <t c="3" si="227">
        <n x="225"/>
        <n x="526"/>
        <n x="221"/>
      </t>
    </mdx>
    <mdx n="0" f="v">
      <t c="3" si="227">
        <n x="225"/>
        <n x="527"/>
        <n x="221"/>
      </t>
    </mdx>
    <mdx n="0" f="v">
      <t c="3" si="227">
        <n x="225"/>
        <n x="523"/>
        <n x="221"/>
      </t>
    </mdx>
    <mdx n="0" f="v">
      <t c="3" si="227">
        <n x="225"/>
        <n x="524"/>
        <n x="221"/>
      </t>
    </mdx>
    <mdx n="0" f="v">
      <t c="3" si="227">
        <n x="225"/>
        <n x="528"/>
        <n x="221"/>
      </t>
    </mdx>
    <mdx n="0" f="v">
      <t c="3" si="227">
        <n x="225"/>
        <n x="529"/>
        <n x="221"/>
      </t>
    </mdx>
    <mdx n="0" f="v">
      <t c="3" si="227">
        <n x="225"/>
        <n x="531"/>
        <n x="221"/>
      </t>
    </mdx>
    <mdx n="0" f="v">
      <t c="3" si="227">
        <n x="225"/>
        <n x="530"/>
        <n x="221"/>
      </t>
    </mdx>
    <mdx n="0" f="v">
      <t c="3" si="227">
        <n x="225"/>
        <n x="533"/>
        <n x="221"/>
      </t>
    </mdx>
    <mdx n="0" f="v">
      <t c="3" si="227">
        <n x="225"/>
        <n x="534"/>
        <n x="221"/>
      </t>
    </mdx>
    <mdx n="0" f="v">
      <t c="3" si="227">
        <n x="225"/>
        <n x="537"/>
        <n x="221"/>
      </t>
    </mdx>
    <mdx n="0" f="v">
      <t c="3" si="227">
        <n x="225"/>
        <n x="535"/>
        <n x="221"/>
      </t>
    </mdx>
    <mdx n="0" f="v">
      <t c="3" si="227">
        <n x="225"/>
        <n x="540"/>
        <n x="221"/>
      </t>
    </mdx>
    <mdx n="0" f="v">
      <t c="3" si="227">
        <n x="225"/>
        <n x="539"/>
        <n x="221"/>
      </t>
    </mdx>
    <mdx n="0" f="v">
      <t c="3" si="227">
        <n x="225"/>
        <n x="538"/>
        <n x="221"/>
      </t>
    </mdx>
    <mdx n="0" f="v">
      <t c="3" si="227">
        <n x="225"/>
        <n x="543"/>
        <n x="221"/>
      </t>
    </mdx>
    <mdx n="0" f="v">
      <t c="3" si="227">
        <n x="225"/>
        <n x="544"/>
        <n x="221"/>
      </t>
    </mdx>
    <mdx n="0" f="v">
      <t c="3" si="227">
        <n x="225"/>
        <n x="545"/>
        <n x="221"/>
      </t>
    </mdx>
    <mdx n="0" f="v">
      <t c="3" si="227">
        <n x="225"/>
        <n x="542"/>
        <n x="221"/>
      </t>
    </mdx>
    <mdx n="0" f="v">
      <t c="3" si="227">
        <n x="225"/>
        <n x="546"/>
        <n x="221"/>
      </t>
    </mdx>
    <mdx n="0" f="v">
      <t c="3" si="227">
        <n x="225"/>
        <n x="272"/>
        <n x="40"/>
      </t>
    </mdx>
    <mdx n="0" f="v">
      <t c="3" si="227">
        <n x="225"/>
        <n x="273"/>
        <n x="40"/>
      </t>
    </mdx>
    <mdx n="0" f="v">
      <t c="3" si="227">
        <n x="225"/>
        <n x="271"/>
        <n x="40"/>
      </t>
    </mdx>
    <mdx n="0" f="v">
      <t c="3" si="227">
        <n x="225"/>
        <n x="270"/>
        <n x="40"/>
      </t>
    </mdx>
    <mdx n="0" f="v">
      <t c="3" si="227">
        <n x="225"/>
        <n x="269"/>
        <n x="40"/>
      </t>
    </mdx>
    <mdx n="0" f="v">
      <t c="3" si="227">
        <n x="225"/>
        <n x="268"/>
        <n x="40"/>
      </t>
    </mdx>
    <mdx n="0" f="v">
      <t c="3" si="227">
        <n x="225"/>
        <n x="355"/>
        <n x="40"/>
      </t>
    </mdx>
    <mdx n="0" f="v">
      <t c="3" si="227">
        <n x="225"/>
        <n x="356"/>
        <n x="40"/>
      </t>
    </mdx>
    <mdx n="0" f="v">
      <t c="3" si="227">
        <n x="225"/>
        <n x="358"/>
        <n x="40"/>
      </t>
    </mdx>
    <mdx n="0" f="v">
      <t c="3" si="227">
        <n x="225"/>
        <n x="359"/>
        <n x="40"/>
      </t>
    </mdx>
    <mdx n="0" f="v">
      <t c="3" si="227">
        <n x="225"/>
        <n x="360"/>
        <n x="40"/>
      </t>
    </mdx>
    <mdx n="0" f="v">
      <t c="3" si="227">
        <n x="225"/>
        <n x="361"/>
        <n x="40"/>
      </t>
    </mdx>
    <mdx n="0" f="v">
      <t c="3" si="227">
        <n x="225"/>
        <n x="267"/>
        <n x="40"/>
      </t>
    </mdx>
    <mdx n="0" f="v">
      <t c="3" si="227">
        <n x="225"/>
        <n x="266"/>
        <n x="40"/>
      </t>
    </mdx>
    <mdx n="0" f="v">
      <t c="3" si="227">
        <n x="225"/>
        <n x="265"/>
        <n x="40"/>
      </t>
    </mdx>
    <mdx n="0" f="v">
      <t c="3" si="227">
        <n x="225"/>
        <n x="264"/>
        <n x="40"/>
      </t>
    </mdx>
    <mdx n="0" f="v">
      <t c="3" si="227">
        <n x="225"/>
        <n x="263"/>
        <n x="40"/>
      </t>
    </mdx>
    <mdx n="0" f="v">
      <t c="3" si="227">
        <n x="225"/>
        <n x="262"/>
        <n x="40"/>
      </t>
    </mdx>
    <mdx n="0" f="v">
      <t c="3" si="227">
        <n x="225"/>
        <n x="261"/>
        <n x="40"/>
      </t>
    </mdx>
    <mdx n="0" f="v">
      <t c="3" si="227">
        <n x="225"/>
        <n x="260"/>
        <n x="40"/>
      </t>
    </mdx>
    <mdx n="0" f="v">
      <t c="3" si="227">
        <n x="225"/>
        <n x="259"/>
        <n x="40"/>
      </t>
    </mdx>
    <mdx n="0" f="v">
      <t c="3" si="227">
        <n x="225"/>
        <n x="258"/>
        <n x="40"/>
      </t>
    </mdx>
    <mdx n="0" f="v">
      <t c="3" si="227">
        <n x="225"/>
        <n x="257"/>
        <n x="40"/>
      </t>
    </mdx>
    <mdx n="0" f="v">
      <t c="3" si="227">
        <n x="225"/>
        <n x="256"/>
        <n x="40"/>
      </t>
    </mdx>
    <mdx n="0" f="v">
      <t c="3" si="227">
        <n x="225"/>
        <n x="255"/>
        <n x="40"/>
      </t>
    </mdx>
    <mdx n="0" f="v">
      <t c="3" si="227">
        <n x="225"/>
        <n x="316"/>
        <n x="40"/>
      </t>
    </mdx>
    <mdx n="0" f="v">
      <t c="3" si="227">
        <n x="225"/>
        <n x="373"/>
        <n x="40"/>
      </t>
    </mdx>
    <mdx n="0" f="v">
      <t c="3" si="227">
        <n x="225"/>
        <n x="374"/>
        <n x="40"/>
      </t>
    </mdx>
    <mdx n="0" f="v">
      <t c="3" si="227">
        <n x="225"/>
        <n x="375"/>
        <n x="40"/>
      </t>
    </mdx>
    <mdx n="0" f="v">
      <t c="3" si="227">
        <n x="225"/>
        <n x="281"/>
        <n x="40"/>
      </t>
    </mdx>
    <mdx n="0" f="v">
      <t c="3" si="227">
        <n x="225"/>
        <n x="376"/>
        <n x="40"/>
      </t>
    </mdx>
    <mdx n="0" f="v">
      <t c="3" si="227">
        <n x="225"/>
        <n x="377"/>
        <n x="40"/>
      </t>
    </mdx>
    <mdx n="0" f="v">
      <t c="3" si="227">
        <n x="225"/>
        <n x="280"/>
        <n x="40"/>
      </t>
    </mdx>
    <mdx n="0" f="v">
      <t c="3" si="227">
        <n x="225"/>
        <n x="311"/>
        <n x="40"/>
      </t>
    </mdx>
    <mdx n="0" f="v">
      <t c="3" si="227">
        <n x="225"/>
        <n x="378"/>
        <n x="40"/>
      </t>
    </mdx>
    <mdx n="0" f="v">
      <t c="3" si="227">
        <n x="225"/>
        <n x="379"/>
        <n x="40"/>
      </t>
    </mdx>
    <mdx n="0" f="v">
      <t c="3" si="227">
        <n x="225"/>
        <n x="380"/>
        <n x="40"/>
      </t>
    </mdx>
    <mdx n="0" f="v">
      <t c="3" si="227">
        <n x="225"/>
        <n x="381"/>
        <n x="40"/>
      </t>
    </mdx>
    <mdx n="0" f="v">
      <t c="3" si="227">
        <n x="225"/>
        <n x="382"/>
        <n x="40"/>
      </t>
    </mdx>
    <mdx n="0" f="v">
      <t c="3" si="227">
        <n x="225"/>
        <n x="304"/>
        <n x="40"/>
      </t>
    </mdx>
    <mdx n="0" f="v">
      <t c="3" si="227">
        <n x="225"/>
        <n x="283"/>
        <n x="40"/>
      </t>
    </mdx>
    <mdx n="0" f="v">
      <t c="3" si="227">
        <n x="225"/>
        <n x="547"/>
        <n x="40"/>
      </t>
    </mdx>
    <mdx n="0" f="v">
      <t c="3" si="227">
        <n x="225"/>
        <n x="362"/>
        <n x="40"/>
      </t>
    </mdx>
    <mdx n="0" f="v">
      <t c="3" si="227">
        <n x="225"/>
        <n x="363"/>
        <n x="40"/>
      </t>
    </mdx>
    <mdx n="0" f="v">
      <t c="3" si="227">
        <n x="225"/>
        <n x="364"/>
        <n x="40"/>
      </t>
    </mdx>
    <mdx n="0" f="v">
      <t c="3" si="227">
        <n x="225"/>
        <n x="548"/>
        <n x="40"/>
      </t>
    </mdx>
    <mdx n="0" f="v">
      <t c="3" si="227">
        <n x="225"/>
        <n x="365"/>
        <n x="40"/>
      </t>
    </mdx>
    <mdx n="0" f="v">
      <t c="3" si="227">
        <n x="225"/>
        <n x="366"/>
        <n x="40"/>
      </t>
    </mdx>
    <mdx n="0" f="v">
      <t c="3" si="227">
        <n x="225"/>
        <n x="367"/>
        <n x="40"/>
      </t>
    </mdx>
    <mdx n="0" f="v">
      <t c="3" si="227">
        <n x="225"/>
        <n x="368"/>
        <n x="40"/>
      </t>
    </mdx>
    <mdx n="0" f="v">
      <t c="3" si="227">
        <n x="225"/>
        <n x="369"/>
        <n x="40"/>
      </t>
    </mdx>
    <mdx n="0" f="v">
      <t c="3" si="227">
        <n x="225"/>
        <n x="307"/>
        <n x="40"/>
      </t>
    </mdx>
    <mdx n="0" f="v">
      <t c="3" si="227">
        <n x="225"/>
        <n x="370"/>
        <n x="40"/>
      </t>
    </mdx>
    <mdx n="0" f="v">
      <t c="3" si="227">
        <n x="225"/>
        <n x="371"/>
        <n x="40"/>
      </t>
    </mdx>
    <mdx n="0" f="v">
      <t c="3" si="227">
        <n x="225"/>
        <n x="372"/>
        <n x="40"/>
      </t>
    </mdx>
    <mdx n="0" f="v">
      <t c="3" si="227">
        <n x="225"/>
        <n x="393"/>
        <n x="40"/>
      </t>
    </mdx>
    <mdx n="0" f="v">
      <t c="3" si="227">
        <n x="225"/>
        <n x="394"/>
        <n x="40"/>
      </t>
    </mdx>
    <mdx n="0" f="v">
      <t c="3" si="227">
        <n x="225"/>
        <n x="395"/>
        <n x="40"/>
      </t>
    </mdx>
    <mdx n="0" f="v">
      <t c="3" si="227">
        <n x="225"/>
        <n x="278"/>
        <n x="40"/>
      </t>
    </mdx>
    <mdx n="0" f="v">
      <t c="3" si="227">
        <n x="225"/>
        <n x="396"/>
        <n x="40"/>
      </t>
    </mdx>
    <mdx n="0" f="v">
      <t c="3" si="227">
        <n x="225"/>
        <n x="397"/>
        <n x="40"/>
      </t>
    </mdx>
    <mdx n="0" f="v">
      <t c="3" si="227">
        <n x="225"/>
        <n x="398"/>
        <n x="40"/>
      </t>
    </mdx>
    <mdx n="0" f="v">
      <t c="3" si="227">
        <n x="225"/>
        <n x="405"/>
        <n x="40"/>
      </t>
    </mdx>
    <mdx n="0" f="v">
      <t c="3" si="227">
        <n x="225"/>
        <n x="399"/>
        <n x="40"/>
      </t>
    </mdx>
    <mdx n="0" f="v">
      <t c="3" si="227">
        <n x="225"/>
        <n x="404"/>
        <n x="40"/>
      </t>
    </mdx>
    <mdx n="0" f="v">
      <t c="3" si="227">
        <n x="225"/>
        <n x="383"/>
        <n x="40"/>
      </t>
    </mdx>
    <mdx n="0" f="v">
      <t c="3" si="227">
        <n x="225"/>
        <n x="384"/>
        <n x="40"/>
      </t>
    </mdx>
    <mdx n="0" f="v">
      <t c="3" si="227">
        <n x="225"/>
        <n x="385"/>
        <n x="40"/>
      </t>
    </mdx>
    <mdx n="0" f="v">
      <t c="3" si="227">
        <n x="225"/>
        <n x="386"/>
        <n x="40"/>
      </t>
    </mdx>
    <mdx n="0" f="v">
      <t c="3" si="227">
        <n x="225"/>
        <n x="387"/>
        <n x="40"/>
      </t>
    </mdx>
    <mdx n="0" f="v">
      <t c="3" si="227">
        <n x="225"/>
        <n x="388"/>
        <n x="40"/>
      </t>
    </mdx>
    <mdx n="0" f="v">
      <t c="3" si="227">
        <n x="225"/>
        <n x="389"/>
        <n x="40"/>
      </t>
    </mdx>
    <mdx n="0" f="v">
      <t c="3" si="227">
        <n x="225"/>
        <n x="390"/>
        <n x="40"/>
      </t>
    </mdx>
    <mdx n="0" f="v">
      <t c="3" si="227">
        <n x="225"/>
        <n x="391"/>
        <n x="40"/>
      </t>
    </mdx>
    <mdx n="0" f="v">
      <t c="3" si="227">
        <n x="225"/>
        <n x="392"/>
        <n x="40"/>
      </t>
    </mdx>
    <mdx n="0" f="v">
      <t c="3" si="227">
        <n x="225"/>
        <n x="419"/>
        <n x="40"/>
      </t>
    </mdx>
    <mdx n="0" f="v">
      <t c="3" si="227">
        <n x="225"/>
        <n x="400"/>
        <n x="40"/>
      </t>
    </mdx>
    <mdx n="0" f="v">
      <t c="3" si="227">
        <n x="225"/>
        <n x="401"/>
        <n x="40"/>
      </t>
    </mdx>
    <mdx n="0" f="v">
      <t c="3" si="227">
        <n x="225"/>
        <n x="402"/>
        <n x="40"/>
      </t>
    </mdx>
    <mdx n="0" f="v">
      <t c="3" si="227">
        <n x="225"/>
        <n x="277"/>
        <n x="40"/>
      </t>
    </mdx>
    <mdx n="0" f="v">
      <t c="3" si="227">
        <n x="225"/>
        <n x="417"/>
        <n x="40"/>
      </t>
    </mdx>
    <mdx n="0" f="v">
      <t c="3" si="227">
        <n x="225"/>
        <n x="418"/>
        <n x="40"/>
      </t>
    </mdx>
    <mdx n="0" f="v">
      <t c="3" si="227">
        <n x="225"/>
        <n x="406"/>
        <n x="40"/>
      </t>
    </mdx>
    <mdx n="0" f="v">
      <t c="3" si="227">
        <n x="225"/>
        <n x="407"/>
        <n x="40"/>
      </t>
    </mdx>
    <mdx n="0" f="v">
      <t c="3" si="227">
        <n x="225"/>
        <n x="408"/>
        <n x="40"/>
      </t>
    </mdx>
    <mdx n="0" f="v">
      <t c="3" si="227">
        <n x="225"/>
        <n x="409"/>
        <n x="40"/>
      </t>
    </mdx>
    <mdx n="0" f="v">
      <t c="3" si="227">
        <n x="225"/>
        <n x="410"/>
        <n x="40"/>
      </t>
    </mdx>
    <mdx n="0" f="v">
      <t c="3" si="227">
        <n x="225"/>
        <n x="420"/>
        <n x="40"/>
      </t>
    </mdx>
    <mdx n="0" f="v">
      <t c="3" si="227">
        <n x="225"/>
        <n x="301"/>
        <n x="40"/>
      </t>
    </mdx>
    <mdx n="0" f="v">
      <t c="3" si="227">
        <n x="225"/>
        <n x="299"/>
        <n x="40"/>
      </t>
    </mdx>
    <mdx n="0" f="v">
      <t c="3" si="227">
        <n x="225"/>
        <n x="297"/>
        <n x="40"/>
      </t>
    </mdx>
    <mdx n="0" f="v">
      <t c="3" si="227">
        <n x="225"/>
        <n x="421"/>
        <n x="40"/>
      </t>
    </mdx>
    <mdx n="0" f="v">
      <t c="3" si="227">
        <n x="225"/>
        <n x="411"/>
        <n x="40"/>
      </t>
    </mdx>
    <mdx n="0" f="v">
      <t c="3" si="227">
        <n x="225"/>
        <n x="403"/>
        <n x="40"/>
      </t>
    </mdx>
    <mdx n="0" f="v">
      <t c="3" si="227">
        <n x="225"/>
        <n x="412"/>
        <n x="40"/>
      </t>
    </mdx>
    <mdx n="0" f="v">
      <t c="3" si="227">
        <n x="225"/>
        <n x="413"/>
        <n x="40"/>
      </t>
    </mdx>
    <mdx n="0" f="v">
      <t c="3" si="227">
        <n x="225"/>
        <n x="414"/>
        <n x="40"/>
      </t>
    </mdx>
    <mdx n="0" f="v">
      <t c="3" si="227">
        <n x="225"/>
        <n x="415"/>
        <n x="40"/>
      </t>
    </mdx>
    <mdx n="0" f="v">
      <t c="3" si="227">
        <n x="225"/>
        <n x="416"/>
        <n x="40"/>
      </t>
    </mdx>
    <mdx n="0" f="v">
      <t c="3" si="227">
        <n x="225"/>
        <n x="427"/>
        <n x="40"/>
      </t>
    </mdx>
    <mdx n="0" f="v">
      <t c="3" si="227">
        <n x="225"/>
        <n x="329"/>
        <n x="40"/>
      </t>
    </mdx>
    <mdx n="0" f="v">
      <t c="3" si="227">
        <n x="225"/>
        <n x="428"/>
        <n x="40"/>
      </t>
    </mdx>
    <mdx n="0" f="v">
      <t c="3" si="227">
        <n x="225"/>
        <n x="328"/>
        <n x="40"/>
      </t>
    </mdx>
    <mdx n="0" f="v">
      <t c="3" si="227">
        <n x="225"/>
        <n x="429"/>
        <n x="40"/>
      </t>
    </mdx>
    <mdx n="0" f="v">
      <t c="3" si="227">
        <n x="225"/>
        <n x="430"/>
        <n x="40"/>
      </t>
    </mdx>
    <mdx n="0" f="v">
      <t c="3" si="227">
        <n x="225"/>
        <n x="431"/>
        <n x="40"/>
      </t>
    </mdx>
    <mdx n="0" f="v">
      <t c="3" si="227">
        <n x="225"/>
        <n x="432"/>
        <n x="40"/>
      </t>
    </mdx>
    <mdx n="0" f="v">
      <t c="3" si="227">
        <n x="225"/>
        <n x="422"/>
        <n x="40"/>
      </t>
    </mdx>
    <mdx n="0" f="v">
      <t c="3" si="227">
        <n x="225"/>
        <n x="423"/>
        <n x="40"/>
      </t>
    </mdx>
    <mdx n="0" f="v">
      <t c="3" si="227">
        <n x="225"/>
        <n x="424"/>
        <n x="40"/>
      </t>
    </mdx>
    <mdx n="0" f="v">
      <t c="3" si="227">
        <n x="225"/>
        <n x="425"/>
        <n x="40"/>
      </t>
    </mdx>
    <mdx n="0" f="v">
      <t c="3" si="227">
        <n x="225"/>
        <n x="348"/>
        <n x="40"/>
      </t>
    </mdx>
    <mdx n="0" f="v">
      <t c="3" si="227">
        <n x="225"/>
        <n x="327"/>
        <n x="40"/>
      </t>
    </mdx>
    <mdx n="0" f="v">
      <t c="3" si="227">
        <n x="225"/>
        <n x="426"/>
        <n x="40"/>
      </t>
    </mdx>
    <mdx n="0" f="v">
      <t c="3" si="227">
        <n x="225"/>
        <n x="326"/>
        <n x="40"/>
      </t>
    </mdx>
    <mdx n="0" f="v">
      <t c="3" si="227">
        <n x="225"/>
        <n x="434"/>
        <n x="40"/>
      </t>
    </mdx>
    <mdx n="0" f="v">
      <t c="3" si="227">
        <n x="225"/>
        <n x="433"/>
        <n x="40"/>
      </t>
    </mdx>
    <mdx n="0" f="v">
      <t c="3" si="227">
        <n x="225"/>
        <n x="442"/>
        <n x="40"/>
      </t>
    </mdx>
    <mdx n="0" f="v">
      <t c="3" si="227">
        <n x="225"/>
        <n x="443"/>
        <n x="40"/>
      </t>
    </mdx>
    <mdx n="0" f="v">
      <t c="3" si="227">
        <n x="225"/>
        <n x="444"/>
        <n x="40"/>
      </t>
    </mdx>
    <mdx n="0" f="v">
      <t c="3" si="227">
        <n x="225"/>
        <n x="445"/>
        <n x="40"/>
      </t>
    </mdx>
    <mdx n="0" f="v">
      <t c="3" si="227">
        <n x="225"/>
        <n x="446"/>
        <n x="40"/>
      </t>
    </mdx>
    <mdx n="0" f="v">
      <t c="3" si="227">
        <n x="225"/>
        <n x="435"/>
        <n x="40"/>
      </t>
    </mdx>
    <mdx n="0" f="v">
      <t c="3" si="227">
        <n x="225"/>
        <n x="436"/>
        <n x="40"/>
      </t>
    </mdx>
    <mdx n="0" f="v">
      <t c="3" si="227">
        <n x="225"/>
        <n x="437"/>
        <n x="40"/>
      </t>
    </mdx>
    <mdx n="0" f="v">
      <t c="3" si="227">
        <n x="225"/>
        <n x="294"/>
        <n x="40"/>
      </t>
    </mdx>
    <mdx n="0" f="v">
      <t c="3" si="227">
        <n x="225"/>
        <n x="293"/>
        <n x="40"/>
      </t>
    </mdx>
    <mdx n="0" f="v">
      <t c="3" si="227">
        <n x="225"/>
        <n x="438"/>
        <n x="40"/>
      </t>
    </mdx>
    <mdx n="0" f="v">
      <t c="3" si="227">
        <n x="225"/>
        <n x="350"/>
        <n x="40"/>
      </t>
    </mdx>
    <mdx n="0" f="v">
      <t c="3" si="227">
        <n x="225"/>
        <n x="439"/>
        <n x="40"/>
      </t>
    </mdx>
    <mdx n="0" f="v">
      <t c="3" si="227">
        <n x="225"/>
        <n x="440"/>
        <n x="40"/>
      </t>
    </mdx>
    <mdx n="0" f="v">
      <t c="3" si="227">
        <n x="225"/>
        <n x="441"/>
        <n x="40"/>
      </t>
    </mdx>
    <mdx n="0" f="v">
      <t c="3" si="227">
        <n x="225"/>
        <n x="447"/>
        <n x="40"/>
      </t>
    </mdx>
    <mdx n="0" f="v">
      <t c="3" si="227">
        <n x="225"/>
        <n x="346"/>
        <n x="40"/>
      </t>
    </mdx>
    <mdx n="0" f="v">
      <t c="3" si="227">
        <n x="225"/>
        <n x="452"/>
        <n x="40"/>
      </t>
    </mdx>
    <mdx n="0" f="v">
      <t c="3" si="227">
        <n x="225"/>
        <n x="276"/>
        <n x="40"/>
      </t>
    </mdx>
    <mdx n="0" f="v">
      <t c="3" si="227">
        <n x="225"/>
        <n x="453"/>
        <n x="40"/>
      </t>
    </mdx>
    <mdx n="0" f="v">
      <t c="3" si="227">
        <n x="225"/>
        <n x="454"/>
        <n x="40"/>
      </t>
    </mdx>
    <mdx n="0" f="v">
      <t c="3" si="227">
        <n x="225"/>
        <n x="455"/>
        <n x="40"/>
      </t>
    </mdx>
    <mdx n="0" f="v">
      <t c="3" si="227">
        <n x="225"/>
        <n x="456"/>
        <n x="40"/>
      </t>
    </mdx>
    <mdx n="0" f="v">
      <t c="3" si="227">
        <n x="225"/>
        <n x="459"/>
        <n x="40"/>
      </t>
    </mdx>
    <mdx n="0" f="v">
      <t c="3" si="227">
        <n x="225"/>
        <n x="448"/>
        <n x="40"/>
      </t>
    </mdx>
    <mdx n="0" f="v">
      <t c="3" si="227">
        <n x="225"/>
        <n x="449"/>
        <n x="40"/>
      </t>
    </mdx>
    <mdx n="0" f="v">
      <t c="3" si="227">
        <n x="225"/>
        <n x="450"/>
        <n x="40"/>
      </t>
    </mdx>
    <mdx n="0" f="v">
      <t c="3" si="227">
        <n x="225"/>
        <n x="451"/>
        <n x="40"/>
      </t>
    </mdx>
    <mdx n="0" f="v">
      <t c="3" si="227">
        <n x="225"/>
        <n x="457"/>
        <n x="40"/>
      </t>
    </mdx>
    <mdx n="0" f="v">
      <t c="3" si="227">
        <n x="225"/>
        <n x="458"/>
        <n x="40"/>
      </t>
    </mdx>
    <mdx n="0" f="v">
      <t c="3" si="227">
        <n x="225"/>
        <n x="461"/>
        <n x="40"/>
      </t>
    </mdx>
    <mdx n="0" f="v">
      <t c="3" si="227">
        <n x="225"/>
        <n x="462"/>
        <n x="40"/>
      </t>
    </mdx>
    <mdx n="0" f="v">
      <t c="3" si="227">
        <n x="225"/>
        <n x="463"/>
        <n x="40"/>
      </t>
    </mdx>
    <mdx n="0" f="v">
      <t c="3" si="227">
        <n x="225"/>
        <n x="464"/>
        <n x="40"/>
      </t>
    </mdx>
    <mdx n="0" f="v">
      <t c="3" si="227">
        <n x="225"/>
        <n x="465"/>
        <n x="40"/>
      </t>
    </mdx>
    <mdx n="0" f="v">
      <t c="3" si="227">
        <n x="225"/>
        <n x="466"/>
        <n x="40"/>
      </t>
    </mdx>
    <mdx n="0" f="v">
      <t c="3" si="227">
        <n x="225"/>
        <n x="467"/>
        <n x="40"/>
      </t>
    </mdx>
    <mdx n="0" f="v">
      <t c="3" si="227">
        <n x="225"/>
        <n x="460"/>
        <n x="40"/>
      </t>
    </mdx>
    <mdx n="0" f="v">
      <t c="3" si="227">
        <n x="225"/>
        <n x="468"/>
        <n x="40"/>
      </t>
    </mdx>
    <mdx n="0" f="v">
      <t c="3" si="227">
        <n x="225"/>
        <n x="469"/>
        <n x="40"/>
      </t>
    </mdx>
    <mdx n="0" f="v">
      <t c="3" si="227">
        <n x="225"/>
        <n x="470"/>
        <n x="40"/>
      </t>
    </mdx>
    <mdx n="0" f="v">
      <t c="3" si="227">
        <n x="225"/>
        <n x="473"/>
        <n x="40"/>
      </t>
    </mdx>
    <mdx n="0" f="v">
      <t c="3" si="227">
        <n x="225"/>
        <n x="474"/>
        <n x="40"/>
      </t>
    </mdx>
    <mdx n="0" f="v">
      <t c="3" si="227">
        <n x="225"/>
        <n x="475"/>
        <n x="40"/>
      </t>
    </mdx>
    <mdx n="0" f="v">
      <t c="3" si="227">
        <n x="225"/>
        <n x="476"/>
        <n x="40"/>
      </t>
    </mdx>
    <mdx n="0" f="v">
      <t c="3" si="227">
        <n x="225"/>
        <n x="472"/>
        <n x="40"/>
      </t>
    </mdx>
    <mdx n="0" f="v">
      <t c="3" si="227">
        <n x="225"/>
        <n x="480"/>
        <n x="40"/>
      </t>
    </mdx>
    <mdx n="0" f="v">
      <t c="3" si="227">
        <n x="225"/>
        <n x="481"/>
        <n x="40"/>
      </t>
    </mdx>
    <mdx n="0" f="v">
      <t c="3" si="227">
        <n x="225"/>
        <n x="483"/>
        <n x="40"/>
      </t>
    </mdx>
    <mdx n="0" f="v">
      <t c="3" si="227">
        <n x="225"/>
        <n x="471"/>
        <n x="40"/>
      </t>
    </mdx>
    <mdx n="0" f="v">
      <t c="3" si="227">
        <n x="225"/>
        <n x="477"/>
        <n x="40"/>
      </t>
    </mdx>
    <mdx n="0" f="v">
      <t c="3" si="227">
        <n x="225"/>
        <n x="478"/>
        <n x="40"/>
      </t>
    </mdx>
    <mdx n="0" f="v">
      <t c="3" si="227">
        <n x="225"/>
        <n x="479"/>
        <n x="40"/>
      </t>
    </mdx>
    <mdx n="0" f="v">
      <t c="3" si="227">
        <n x="225"/>
        <n x="487"/>
        <n x="40"/>
      </t>
    </mdx>
    <mdx n="0" f="v">
      <t c="3" si="227">
        <n x="225"/>
        <n x="488"/>
        <n x="40"/>
      </t>
    </mdx>
    <mdx n="0" f="v">
      <t c="3" si="227">
        <n x="225"/>
        <n x="489"/>
        <n x="40"/>
      </t>
    </mdx>
    <mdx n="0" f="v">
      <t c="3" si="227">
        <n x="225"/>
        <n x="484"/>
        <n x="40"/>
      </t>
    </mdx>
    <mdx n="0" f="v">
      <t c="3" si="227">
        <n x="225"/>
        <n x="485"/>
        <n x="40"/>
      </t>
    </mdx>
    <mdx n="0" f="v">
      <t c="3" si="227">
        <n x="225"/>
        <n x="486"/>
        <n x="40"/>
      </t>
    </mdx>
    <mdx n="0" f="v">
      <t c="3" si="227">
        <n x="225"/>
        <n x="482"/>
        <n x="40"/>
      </t>
    </mdx>
    <mdx n="0" f="v">
      <t c="3" si="227">
        <n x="225"/>
        <n x="491"/>
        <n x="40"/>
      </t>
    </mdx>
    <mdx n="0" f="v">
      <t c="3" si="227">
        <n x="225"/>
        <n x="495"/>
        <n x="40"/>
      </t>
    </mdx>
    <mdx n="0" f="v">
      <t c="3" si="227">
        <n x="225"/>
        <n x="496"/>
        <n x="40"/>
      </t>
    </mdx>
    <mdx n="0" f="v">
      <t c="3" si="227">
        <n x="225"/>
        <n x="494"/>
        <n x="40"/>
      </t>
    </mdx>
    <mdx n="0" f="v">
      <t c="3" si="227">
        <n x="225"/>
        <n x="490"/>
        <n x="40"/>
      </t>
    </mdx>
    <mdx n="0" f="v">
      <t c="3" si="227">
        <n x="225"/>
        <n x="492"/>
        <n x="40"/>
      </t>
    </mdx>
    <mdx n="0" f="v">
      <t c="3" si="227">
        <n x="225"/>
        <n x="493"/>
        <n x="40"/>
      </t>
    </mdx>
    <mdx n="0" f="v">
      <t c="3" si="227">
        <n x="225"/>
        <n x="500"/>
        <n x="40"/>
      </t>
    </mdx>
    <mdx n="0" f="v">
      <t c="3" si="227">
        <n x="225"/>
        <n x="501"/>
        <n x="40"/>
      </t>
    </mdx>
    <mdx n="0" f="v">
      <t c="3" si="227">
        <n x="225"/>
        <n x="502"/>
        <n x="40"/>
      </t>
    </mdx>
    <mdx n="0" f="v">
      <t c="3" si="227">
        <n x="225"/>
        <n x="497"/>
        <n x="40"/>
      </t>
    </mdx>
    <mdx n="0" f="v">
      <t c="3" si="227">
        <n x="225"/>
        <n x="498"/>
        <n x="40"/>
      </t>
    </mdx>
    <mdx n="0" f="v">
      <t c="3" si="227">
        <n x="225"/>
        <n x="499"/>
        <n x="40"/>
      </t>
    </mdx>
    <mdx n="0" f="v">
      <t c="3" si="227">
        <n x="225"/>
        <n x="503"/>
        <n x="40"/>
      </t>
    </mdx>
    <mdx n="0" f="v">
      <t c="3" si="227">
        <n x="225"/>
        <n x="504"/>
        <n x="40"/>
      </t>
    </mdx>
    <mdx n="0" f="v">
      <t c="3" si="227">
        <n x="225"/>
        <n x="505"/>
        <n x="40"/>
      </t>
    </mdx>
    <mdx n="0" f="v">
      <t c="3" si="227">
        <n x="225"/>
        <n x="506"/>
        <n x="40"/>
      </t>
    </mdx>
    <mdx n="0" f="v">
      <t c="3" si="227">
        <n x="225"/>
        <n x="508"/>
        <n x="40"/>
      </t>
    </mdx>
    <mdx n="0" f="v">
      <t c="3" si="227">
        <n x="225"/>
        <n x="509"/>
        <n x="40"/>
      </t>
    </mdx>
    <mdx n="0" f="v">
      <t c="3" si="227">
        <n x="225"/>
        <n x="507"/>
        <n x="40"/>
      </t>
    </mdx>
    <mdx n="0" f="v">
      <t c="3" si="227">
        <n x="225"/>
        <n x="510"/>
        <n x="40"/>
      </t>
    </mdx>
    <mdx n="0" f="v">
      <t c="3" si="227">
        <n x="225"/>
        <n x="511"/>
        <n x="40"/>
      </t>
    </mdx>
    <mdx n="0" f="v">
      <t c="3" si="227">
        <n x="225"/>
        <n x="512"/>
        <n x="40"/>
      </t>
    </mdx>
    <mdx n="0" f="v">
      <t c="3" si="227">
        <n x="225"/>
        <n x="516"/>
        <n x="40"/>
      </t>
    </mdx>
    <mdx n="0" f="v">
      <t c="3" si="227">
        <n x="225"/>
        <n x="513"/>
        <n x="40"/>
      </t>
    </mdx>
    <mdx n="0" f="v">
      <t c="3" si="227">
        <n x="225"/>
        <n x="514"/>
        <n x="40"/>
      </t>
    </mdx>
    <mdx n="0" f="v">
      <t c="3" si="227">
        <n x="225"/>
        <n x="515"/>
        <n x="40"/>
      </t>
    </mdx>
    <mdx n="0" f="v">
      <t c="3" si="227">
        <n x="225"/>
        <n x="519"/>
        <n x="40"/>
      </t>
    </mdx>
    <mdx n="0" f="v">
      <t c="3" si="227">
        <n x="225"/>
        <n x="520"/>
        <n x="40"/>
      </t>
    </mdx>
    <mdx n="0" f="v">
      <t c="3" si="227">
        <n x="225"/>
        <n x="521"/>
        <n x="40"/>
      </t>
    </mdx>
    <mdx n="0" f="v">
      <t c="3" si="227">
        <n x="225"/>
        <n x="517"/>
        <n x="40"/>
      </t>
    </mdx>
    <mdx n="0" f="v">
      <t c="3" si="227">
        <n x="225"/>
        <n x="518"/>
        <n x="40"/>
      </t>
    </mdx>
    <mdx n="0" f="v">
      <t c="3" si="227">
        <n x="225"/>
        <n x="522"/>
        <n x="40"/>
      </t>
    </mdx>
    <mdx n="0" f="v">
      <t c="3" si="227">
        <n x="225"/>
        <n x="528"/>
        <n x="40"/>
      </t>
    </mdx>
    <mdx n="0" f="v">
      <t c="3" si="227">
        <n x="225"/>
        <n x="525"/>
        <n x="40"/>
      </t>
    </mdx>
    <mdx n="0" f="v">
      <t c="3" si="227">
        <n x="225"/>
        <n x="526"/>
        <n x="40"/>
      </t>
    </mdx>
    <mdx n="0" f="v">
      <t c="3" si="227">
        <n x="225"/>
        <n x="527"/>
        <n x="40"/>
      </t>
    </mdx>
    <mdx n="0" f="v">
      <t c="3" si="227">
        <n x="225"/>
        <n x="524"/>
        <n x="40"/>
      </t>
    </mdx>
    <mdx n="0" f="v">
      <t c="3" si="227">
        <n x="225"/>
        <n x="523"/>
        <n x="40"/>
      </t>
    </mdx>
    <mdx n="0" f="v">
      <t c="3" si="227">
        <n x="225"/>
        <n x="529"/>
        <n x="40"/>
      </t>
    </mdx>
    <mdx n="0" f="v">
      <t c="3" si="227">
        <n x="225"/>
        <n x="531"/>
        <n x="40"/>
      </t>
    </mdx>
    <mdx n="0" f="v">
      <t c="3" si="227">
        <n x="225"/>
        <n x="532"/>
        <n x="40"/>
      </t>
    </mdx>
    <mdx n="0" f="v">
      <t c="3" si="227">
        <n x="225"/>
        <n x="534"/>
        <n x="40"/>
      </t>
    </mdx>
    <mdx n="0" f="v">
      <t c="3" si="227">
        <n x="225"/>
        <n x="530"/>
        <n x="40"/>
      </t>
    </mdx>
    <mdx n="0" f="v">
      <t c="3" si="227">
        <n x="225"/>
        <n x="533"/>
        <n x="40"/>
      </t>
    </mdx>
    <mdx n="0" f="v">
      <t c="3" si="227">
        <n x="225"/>
        <n x="537"/>
        <n x="40"/>
      </t>
    </mdx>
    <mdx n="0" f="v">
      <t c="3" si="227">
        <n x="225"/>
        <n x="536"/>
        <n x="40"/>
      </t>
    </mdx>
    <mdx n="0" f="v">
      <t c="3" si="227">
        <n x="225"/>
        <n x="535"/>
        <n x="40"/>
      </t>
    </mdx>
    <mdx n="0" f="v">
      <t c="3" si="227">
        <n x="225"/>
        <n x="539"/>
        <n x="40"/>
      </t>
    </mdx>
    <mdx n="0" f="v">
      <t c="3" si="227">
        <n x="225"/>
        <n x="540"/>
        <n x="40"/>
      </t>
    </mdx>
    <mdx n="0" f="v">
      <t c="3" si="227">
        <n x="225"/>
        <n x="538"/>
        <n x="40"/>
      </t>
    </mdx>
    <mdx n="0" f="v">
      <t c="3" si="227">
        <n x="225"/>
        <n x="544"/>
        <n x="40"/>
      </t>
    </mdx>
    <mdx n="0" f="v">
      <t c="3" si="227">
        <n x="225"/>
        <n x="541"/>
        <n x="40"/>
      </t>
    </mdx>
    <mdx n="0" f="v">
      <t c="3" si="227">
        <n x="225"/>
        <n x="545"/>
        <n x="40"/>
      </t>
    </mdx>
    <mdx n="0" f="v">
      <t c="3" si="227">
        <n x="225"/>
        <n x="542"/>
        <n x="40"/>
      </t>
    </mdx>
    <mdx n="0" f="v">
      <t c="3" si="227">
        <n x="225"/>
        <n x="546"/>
        <n x="40"/>
      </t>
    </mdx>
    <mdx n="0" f="v">
      <t c="3" si="227">
        <n x="225"/>
        <n x="272"/>
        <n x="41"/>
      </t>
    </mdx>
    <mdx n="0" f="v">
      <t c="3" si="227">
        <n x="225"/>
        <n x="273"/>
        <n x="41"/>
      </t>
    </mdx>
    <mdx n="0" f="v">
      <t c="3" si="227">
        <n x="225"/>
        <n x="271"/>
        <n x="41"/>
      </t>
    </mdx>
    <mdx n="0" f="v">
      <t c="3" si="227">
        <n x="225"/>
        <n x="270"/>
        <n x="41"/>
      </t>
    </mdx>
    <mdx n="0" f="v">
      <t c="3" si="227">
        <n x="225"/>
        <n x="269"/>
        <n x="41"/>
      </t>
    </mdx>
    <mdx n="0" f="v">
      <t c="3" si="227">
        <n x="225"/>
        <n x="268"/>
        <n x="41"/>
      </t>
    </mdx>
    <mdx n="0" f="v">
      <t c="3" si="227">
        <n x="225"/>
        <n x="355"/>
        <n x="41"/>
      </t>
    </mdx>
    <mdx n="0" f="v">
      <t c="3" si="227">
        <n x="225"/>
        <n x="356"/>
        <n x="41"/>
      </t>
    </mdx>
    <mdx n="0" f="v">
      <t c="3" si="227">
        <n x="225"/>
        <n x="357"/>
        <n x="41"/>
      </t>
    </mdx>
    <mdx n="0" f="v">
      <t c="3" si="227">
        <n x="225"/>
        <n x="358"/>
        <n x="41"/>
      </t>
    </mdx>
    <mdx n="0" f="v">
      <t c="3" si="227">
        <n x="225"/>
        <n x="359"/>
        <n x="41"/>
      </t>
    </mdx>
    <mdx n="0" f="v">
      <t c="3" si="227">
        <n x="225"/>
        <n x="360"/>
        <n x="41"/>
      </t>
    </mdx>
    <mdx n="0" f="v">
      <t c="3" si="227">
        <n x="225"/>
        <n x="361"/>
        <n x="41"/>
      </t>
    </mdx>
    <mdx n="0" f="v">
      <t c="3" si="227">
        <n x="225"/>
        <n x="267"/>
        <n x="41"/>
      </t>
    </mdx>
    <mdx n="0" f="v">
      <t c="3" si="227">
        <n x="225"/>
        <n x="266"/>
        <n x="41"/>
      </t>
    </mdx>
    <mdx n="0" f="v">
      <t c="3" si="227">
        <n x="225"/>
        <n x="265"/>
        <n x="41"/>
      </t>
    </mdx>
    <mdx n="0" f="v">
      <t c="3" si="227">
        <n x="225"/>
        <n x="264"/>
        <n x="41"/>
      </t>
    </mdx>
    <mdx n="0" f="v">
      <t c="3" si="227">
        <n x="225"/>
        <n x="262"/>
        <n x="41"/>
      </t>
    </mdx>
    <mdx n="0" f="v">
      <t c="3" si="227">
        <n x="225"/>
        <n x="261"/>
        <n x="41"/>
      </t>
    </mdx>
    <mdx n="0" f="v">
      <t c="3" si="227">
        <n x="225"/>
        <n x="260"/>
        <n x="41"/>
      </t>
    </mdx>
    <mdx n="0" f="v">
      <t c="3" si="227">
        <n x="225"/>
        <n x="259"/>
        <n x="41"/>
      </t>
    </mdx>
    <mdx n="0" f="v">
      <t c="3" si="227">
        <n x="225"/>
        <n x="258"/>
        <n x="41"/>
      </t>
    </mdx>
    <mdx n="0" f="v">
      <t c="3" si="227">
        <n x="225"/>
        <n x="257"/>
        <n x="41"/>
      </t>
    </mdx>
    <mdx n="0" f="v">
      <t c="3" si="227">
        <n x="225"/>
        <n x="256"/>
        <n x="41"/>
      </t>
    </mdx>
    <mdx n="0" f="v">
      <t c="3" si="227">
        <n x="225"/>
        <n x="254"/>
        <n x="41"/>
      </t>
    </mdx>
    <mdx n="0" f="v">
      <t c="3" si="227">
        <n x="225"/>
        <n x="255"/>
        <n x="41"/>
      </t>
    </mdx>
    <mdx n="0" f="v">
      <t c="3" si="227">
        <n x="225"/>
        <n x="316"/>
        <n x="41"/>
      </t>
    </mdx>
    <mdx n="0" f="v">
      <t c="3" si="227">
        <n x="225"/>
        <n x="373"/>
        <n x="41"/>
      </t>
    </mdx>
    <mdx n="0" f="v">
      <t c="3" si="227">
        <n x="225"/>
        <n x="374"/>
        <n x="41"/>
      </t>
    </mdx>
    <mdx n="0" f="v">
      <t c="3" si="227">
        <n x="225"/>
        <n x="375"/>
        <n x="41"/>
      </t>
    </mdx>
    <mdx n="0" f="v">
      <t c="3" si="227">
        <n x="225"/>
        <n x="281"/>
        <n x="41"/>
      </t>
    </mdx>
    <mdx n="0" f="v">
      <t c="3" si="227">
        <n x="225"/>
        <n x="376"/>
        <n x="41"/>
      </t>
    </mdx>
    <mdx n="0" f="v">
      <t c="3" si="227">
        <n x="225"/>
        <n x="377"/>
        <n x="41"/>
      </t>
    </mdx>
    <mdx n="0" f="v">
      <t c="3" si="227">
        <n x="225"/>
        <n x="280"/>
        <n x="41"/>
      </t>
    </mdx>
    <mdx n="0" f="v">
      <t c="3" si="227">
        <n x="225"/>
        <n x="311"/>
        <n x="41"/>
      </t>
    </mdx>
    <mdx n="0" f="v">
      <t c="3" si="227">
        <n x="225"/>
        <n x="378"/>
        <n x="41"/>
      </t>
    </mdx>
    <mdx n="0" f="v">
      <t c="3" si="227">
        <n x="225"/>
        <n x="379"/>
        <n x="41"/>
      </t>
    </mdx>
    <mdx n="0" f="v">
      <t c="3" si="227">
        <n x="225"/>
        <n x="380"/>
        <n x="41"/>
      </t>
    </mdx>
    <mdx n="0" f="v">
      <t c="3" si="227">
        <n x="225"/>
        <n x="381"/>
        <n x="41"/>
      </t>
    </mdx>
    <mdx n="0" f="v">
      <t c="3" si="227">
        <n x="225"/>
        <n x="382"/>
        <n x="41"/>
      </t>
    </mdx>
    <mdx n="0" f="v">
      <t c="3" si="227">
        <n x="225"/>
        <n x="304"/>
        <n x="41"/>
      </t>
    </mdx>
    <mdx n="0" f="v">
      <t c="3" si="227">
        <n x="225"/>
        <n x="283"/>
        <n x="41"/>
      </t>
    </mdx>
    <mdx n="0" f="v">
      <t c="3" si="227">
        <n x="225"/>
        <n x="547"/>
        <n x="41"/>
      </t>
    </mdx>
    <mdx n="0" f="v">
      <t c="3" si="227">
        <n x="225"/>
        <n x="362"/>
        <n x="41"/>
      </t>
    </mdx>
    <mdx n="0" f="v">
      <t c="3" si="227">
        <n x="225"/>
        <n x="363"/>
        <n x="41"/>
      </t>
    </mdx>
    <mdx n="0" f="v">
      <t c="3" si="227">
        <n x="225"/>
        <n x="364"/>
        <n x="41"/>
      </t>
    </mdx>
    <mdx n="0" f="v">
      <t c="3" si="227">
        <n x="225"/>
        <n x="548"/>
        <n x="41"/>
      </t>
    </mdx>
    <mdx n="0" f="v">
      <t c="3" si="227">
        <n x="225"/>
        <n x="365"/>
        <n x="41"/>
      </t>
    </mdx>
    <mdx n="0" f="v">
      <t c="3" si="227">
        <n x="225"/>
        <n x="366"/>
        <n x="41"/>
      </t>
    </mdx>
    <mdx n="0" f="v">
      <t c="3" si="227">
        <n x="225"/>
        <n x="367"/>
        <n x="41"/>
      </t>
    </mdx>
    <mdx n="0" f="v">
      <t c="3" si="227">
        <n x="225"/>
        <n x="368"/>
        <n x="41"/>
      </t>
    </mdx>
    <mdx n="0" f="v">
      <t c="3" si="227">
        <n x="225"/>
        <n x="369"/>
        <n x="41"/>
      </t>
    </mdx>
    <mdx n="0" f="v">
      <t c="3" si="227">
        <n x="225"/>
        <n x="307"/>
        <n x="41"/>
      </t>
    </mdx>
    <mdx n="0" f="v">
      <t c="3" si="227">
        <n x="225"/>
        <n x="370"/>
        <n x="41"/>
      </t>
    </mdx>
    <mdx n="0" f="v">
      <t c="3" si="227">
        <n x="225"/>
        <n x="371"/>
        <n x="41"/>
      </t>
    </mdx>
    <mdx n="0" f="v">
      <t c="3" si="227">
        <n x="225"/>
        <n x="372"/>
        <n x="41"/>
      </t>
    </mdx>
    <mdx n="0" f="v">
      <t c="3" si="227">
        <n x="225"/>
        <n x="404"/>
        <n x="41"/>
      </t>
    </mdx>
    <mdx n="0" f="v">
      <t c="3" si="227">
        <n x="225"/>
        <n x="405"/>
        <n x="41"/>
      </t>
    </mdx>
    <mdx n="0" f="v">
      <t c="3" si="227">
        <n x="225"/>
        <n x="399"/>
        <n x="41"/>
      </t>
    </mdx>
    <mdx n="0" f="v">
      <t c="3" si="227">
        <n x="225"/>
        <n x="392"/>
        <n x="41"/>
      </t>
    </mdx>
    <mdx n="0" f="v">
      <t c="3" si="227">
        <n x="225"/>
        <n x="393"/>
        <n x="41"/>
      </t>
    </mdx>
    <mdx n="0" f="v">
      <t c="3" si="227">
        <n x="225"/>
        <n x="394"/>
        <n x="41"/>
      </t>
    </mdx>
    <mdx n="0" f="v">
      <t c="3" si="227">
        <n x="225"/>
        <n x="395"/>
        <n x="41"/>
      </t>
    </mdx>
    <mdx n="0" f="v">
      <t c="3" si="227">
        <n x="225"/>
        <n x="278"/>
        <n x="41"/>
      </t>
    </mdx>
    <mdx n="0" f="v">
      <t c="3" si="227">
        <n x="225"/>
        <n x="396"/>
        <n x="41"/>
      </t>
    </mdx>
    <mdx n="0" f="v">
      <t c="3" si="227">
        <n x="225"/>
        <n x="397"/>
        <n x="41"/>
      </t>
    </mdx>
    <mdx n="0" f="v">
      <t c="3" si="227">
        <n x="225"/>
        <n x="398"/>
        <n x="41"/>
      </t>
    </mdx>
    <mdx n="0" f="v">
      <t c="3" si="227">
        <n x="225"/>
        <n x="391"/>
        <n x="41"/>
      </t>
    </mdx>
    <mdx n="0" f="v">
      <t c="3" si="227">
        <n x="225"/>
        <n x="383"/>
        <n x="41"/>
      </t>
    </mdx>
    <mdx n="0" f="v">
      <t c="3" si="227">
        <n x="225"/>
        <n x="384"/>
        <n x="41"/>
      </t>
    </mdx>
    <mdx n="0" f="v">
      <t c="3" si="227">
        <n x="225"/>
        <n x="385"/>
        <n x="41"/>
      </t>
    </mdx>
    <mdx n="0" f="v">
      <t c="3" si="227">
        <n x="225"/>
        <n x="386"/>
        <n x="41"/>
      </t>
    </mdx>
    <mdx n="0" f="v">
      <t c="3" si="227">
        <n x="225"/>
        <n x="387"/>
        <n x="41"/>
      </t>
    </mdx>
    <mdx n="0" f="v">
      <t c="3" si="227">
        <n x="225"/>
        <n x="388"/>
        <n x="41"/>
      </t>
    </mdx>
    <mdx n="0" f="v">
      <t c="3" si="227">
        <n x="225"/>
        <n x="389"/>
        <n x="41"/>
      </t>
    </mdx>
    <mdx n="0" f="v">
      <t c="3" si="227">
        <n x="225"/>
        <n x="390"/>
        <n x="41"/>
      </t>
    </mdx>
    <mdx n="0" f="v">
      <t c="3" si="227">
        <n x="225"/>
        <n x="418"/>
        <n x="41"/>
      </t>
    </mdx>
    <mdx n="0" f="v">
      <t c="3" si="227">
        <n x="225"/>
        <n x="400"/>
        <n x="41"/>
      </t>
    </mdx>
    <mdx n="0" f="v">
      <t c="3" si="227">
        <n x="225"/>
        <n x="401"/>
        <n x="41"/>
      </t>
    </mdx>
    <mdx n="0" f="v">
      <t c="3" si="227">
        <n x="225"/>
        <n x="402"/>
        <n x="41"/>
      </t>
    </mdx>
    <mdx n="0" f="v">
      <t c="3" si="227">
        <n x="225"/>
        <n x="277"/>
        <n x="41"/>
      </t>
    </mdx>
    <mdx n="0" f="v">
      <t c="3" si="227">
        <n x="225"/>
        <n x="417"/>
        <n x="41"/>
      </t>
    </mdx>
    <mdx n="0" f="v">
      <t c="3" si="227">
        <n x="225"/>
        <n x="419"/>
        <n x="41"/>
      </t>
    </mdx>
    <mdx n="0" f="v">
      <t c="3" si="227">
        <n x="225"/>
        <n x="420"/>
        <n x="41"/>
      </t>
    </mdx>
    <mdx n="0" f="v">
      <t c="3" si="227">
        <n x="225"/>
        <n x="406"/>
        <n x="41"/>
      </t>
    </mdx>
    <mdx n="0" f="v">
      <t c="3" si="227">
        <n x="225"/>
        <n x="407"/>
        <n x="41"/>
      </t>
    </mdx>
    <mdx n="0" f="v">
      <t c="3" si="227">
        <n x="225"/>
        <n x="408"/>
        <n x="41"/>
      </t>
    </mdx>
    <mdx n="0" f="v">
      <t c="3" si="227">
        <n x="225"/>
        <n x="409"/>
        <n x="41"/>
      </t>
    </mdx>
    <mdx n="0" f="v">
      <t c="3" si="227">
        <n x="225"/>
        <n x="410"/>
        <n x="41"/>
      </t>
    </mdx>
    <mdx n="0" f="v">
      <t c="3" si="227">
        <n x="225"/>
        <n x="301"/>
        <n x="41"/>
      </t>
    </mdx>
    <mdx n="0" f="v">
      <t c="3" si="227">
        <n x="225"/>
        <n x="299"/>
        <n x="41"/>
      </t>
    </mdx>
    <mdx n="0" f="v">
      <t c="3" si="227">
        <n x="225"/>
        <n x="297"/>
        <n x="41"/>
      </t>
    </mdx>
    <mdx n="0" f="v">
      <t c="3" si="227">
        <n x="225"/>
        <n x="421"/>
        <n x="41"/>
      </t>
    </mdx>
    <mdx n="0" f="v">
      <t c="3" si="227">
        <n x="225"/>
        <n x="411"/>
        <n x="41"/>
      </t>
    </mdx>
    <mdx n="0" f="v">
      <t c="3" si="227">
        <n x="225"/>
        <n x="403"/>
        <n x="41"/>
      </t>
    </mdx>
    <mdx n="0" f="v">
      <t c="3" si="227">
        <n x="225"/>
        <n x="412"/>
        <n x="41"/>
      </t>
    </mdx>
    <mdx n="0" f="v">
      <t c="3" si="227">
        <n x="225"/>
        <n x="413"/>
        <n x="41"/>
      </t>
    </mdx>
    <mdx n="0" f="v">
      <t c="3" si="227">
        <n x="225"/>
        <n x="414"/>
        <n x="41"/>
      </t>
    </mdx>
    <mdx n="0" f="v">
      <t c="3" si="227">
        <n x="225"/>
        <n x="415"/>
        <n x="41"/>
      </t>
    </mdx>
    <mdx n="0" f="v">
      <t c="3" si="227">
        <n x="225"/>
        <n x="416"/>
        <n x="41"/>
      </t>
    </mdx>
    <mdx n="0" f="v">
      <t c="3" si="227">
        <n x="225"/>
        <n x="427"/>
        <n x="41"/>
      </t>
    </mdx>
    <mdx n="0" f="v">
      <t c="3" si="227">
        <n x="225"/>
        <n x="329"/>
        <n x="41"/>
      </t>
    </mdx>
    <mdx n="0" f="v">
      <t c="3" si="227">
        <n x="225"/>
        <n x="428"/>
        <n x="41"/>
      </t>
    </mdx>
    <mdx n="0" f="v">
      <t c="3" si="227">
        <n x="225"/>
        <n x="328"/>
        <n x="41"/>
      </t>
    </mdx>
    <mdx n="0" f="v">
      <t c="3" si="227">
        <n x="225"/>
        <n x="429"/>
        <n x="41"/>
      </t>
    </mdx>
    <mdx n="0" f="v">
      <t c="3" si="227">
        <n x="225"/>
        <n x="430"/>
        <n x="41"/>
      </t>
    </mdx>
    <mdx n="0" f="v">
      <t c="3" si="227">
        <n x="225"/>
        <n x="431"/>
        <n x="41"/>
      </t>
    </mdx>
    <mdx n="0" f="v">
      <t c="3" si="227">
        <n x="225"/>
        <n x="432"/>
        <n x="41"/>
      </t>
    </mdx>
    <mdx n="0" f="v">
      <t c="3" si="227">
        <n x="225"/>
        <n x="326"/>
        <n x="41"/>
      </t>
    </mdx>
    <mdx n="0" f="v">
      <t c="3" si="227">
        <n x="225"/>
        <n x="422"/>
        <n x="41"/>
      </t>
    </mdx>
    <mdx n="0" f="v">
      <t c="3" si="227">
        <n x="225"/>
        <n x="423"/>
        <n x="41"/>
      </t>
    </mdx>
    <mdx n="0" f="v">
      <t c="3" si="227">
        <n x="225"/>
        <n x="424"/>
        <n x="41"/>
      </t>
    </mdx>
    <mdx n="0" f="v">
      <t c="3" si="227">
        <n x="225"/>
        <n x="425"/>
        <n x="41"/>
      </t>
    </mdx>
    <mdx n="0" f="v">
      <t c="3" si="227">
        <n x="225"/>
        <n x="348"/>
        <n x="41"/>
      </t>
    </mdx>
    <mdx n="0" f="v">
      <t c="3" si="227">
        <n x="225"/>
        <n x="327"/>
        <n x="41"/>
      </t>
    </mdx>
    <mdx n="0" f="v">
      <t c="3" si="227">
        <n x="225"/>
        <n x="426"/>
        <n x="41"/>
      </t>
    </mdx>
    <mdx n="0" f="v">
      <t c="3" si="227">
        <n x="225"/>
        <n x="433"/>
        <n x="41"/>
      </t>
    </mdx>
    <mdx n="0" f="v">
      <t c="3" si="227">
        <n x="225"/>
        <n x="442"/>
        <n x="41"/>
      </t>
    </mdx>
    <mdx n="0" f="v">
      <t c="3" si="227">
        <n x="225"/>
        <n x="443"/>
        <n x="41"/>
      </t>
    </mdx>
    <mdx n="0" f="v">
      <t c="3" si="227">
        <n x="225"/>
        <n x="444"/>
        <n x="41"/>
      </t>
    </mdx>
    <mdx n="0" f="v">
      <t c="3" si="227">
        <n x="225"/>
        <n x="445"/>
        <n x="41"/>
      </t>
    </mdx>
    <mdx n="0" f="v">
      <t c="3" si="227">
        <n x="225"/>
        <n x="446"/>
        <n x="41"/>
      </t>
    </mdx>
    <mdx n="0" f="v">
      <t c="3" si="227">
        <n x="225"/>
        <n x="434"/>
        <n x="41"/>
      </t>
    </mdx>
    <mdx n="0" f="v">
      <t c="3" si="227">
        <n x="225"/>
        <n x="435"/>
        <n x="41"/>
      </t>
    </mdx>
    <mdx n="0" f="v">
      <t c="3" si="227">
        <n x="225"/>
        <n x="436"/>
        <n x="41"/>
      </t>
    </mdx>
    <mdx n="0" f="v">
      <t c="3" si="227">
        <n x="225"/>
        <n x="437"/>
        <n x="41"/>
      </t>
    </mdx>
    <mdx n="0" f="v">
      <t c="3" si="227">
        <n x="225"/>
        <n x="294"/>
        <n x="41"/>
      </t>
    </mdx>
    <mdx n="0" f="v">
      <t c="3" si="227">
        <n x="225"/>
        <n x="293"/>
        <n x="41"/>
      </t>
    </mdx>
    <mdx n="0" f="v">
      <t c="3" si="227">
        <n x="225"/>
        <n x="438"/>
        <n x="41"/>
      </t>
    </mdx>
    <mdx n="0" f="v">
      <t c="3" si="227">
        <n x="225"/>
        <n x="350"/>
        <n x="41"/>
      </t>
    </mdx>
    <mdx n="0" f="v">
      <t c="3" si="227">
        <n x="225"/>
        <n x="439"/>
        <n x="41"/>
      </t>
    </mdx>
    <mdx n="0" f="v">
      <t c="3" si="227">
        <n x="225"/>
        <n x="440"/>
        <n x="41"/>
      </t>
    </mdx>
    <mdx n="0" f="v">
      <t c="3" si="227">
        <n x="225"/>
        <n x="441"/>
        <n x="41"/>
      </t>
    </mdx>
    <mdx n="0" f="v">
      <t c="3" si="227">
        <n x="225"/>
        <n x="447"/>
        <n x="41"/>
      </t>
    </mdx>
    <mdx n="0" f="v">
      <t c="3" si="227">
        <n x="225"/>
        <n x="346"/>
        <n x="41"/>
      </t>
    </mdx>
    <mdx n="0" f="v">
      <t c="3" si="227">
        <n x="225"/>
        <n x="452"/>
        <n x="41"/>
      </t>
    </mdx>
    <mdx n="0" f="v">
      <t c="3" si="227">
        <n x="225"/>
        <n x="276"/>
        <n x="41"/>
      </t>
    </mdx>
    <mdx n="0" f="v">
      <t c="3" si="227">
        <n x="225"/>
        <n x="453"/>
        <n x="41"/>
      </t>
    </mdx>
    <mdx n="0" f="v">
      <t c="3" si="227">
        <n x="225"/>
        <n x="454"/>
        <n x="41"/>
      </t>
    </mdx>
    <mdx n="0" f="v">
      <t c="3" si="227">
        <n x="225"/>
        <n x="455"/>
        <n x="41"/>
      </t>
    </mdx>
    <mdx n="0" f="v">
      <t c="3" si="227">
        <n x="225"/>
        <n x="456"/>
        <n x="41"/>
      </t>
    </mdx>
    <mdx n="0" f="v">
      <t c="3" si="227">
        <n x="225"/>
        <n x="459"/>
        <n x="41"/>
      </t>
    </mdx>
    <mdx n="0" f="v">
      <t c="3" si="227">
        <n x="225"/>
        <n x="448"/>
        <n x="41"/>
      </t>
    </mdx>
    <mdx n="0" f="v">
      <t c="3" si="227">
        <n x="225"/>
        <n x="449"/>
        <n x="41"/>
      </t>
    </mdx>
    <mdx n="0" f="v">
      <t c="3" si="227">
        <n x="225"/>
        <n x="450"/>
        <n x="41"/>
      </t>
    </mdx>
    <mdx n="0" f="v">
      <t c="3" si="227">
        <n x="225"/>
        <n x="451"/>
        <n x="41"/>
      </t>
    </mdx>
    <mdx n="0" f="v">
      <t c="3" si="227">
        <n x="225"/>
        <n x="457"/>
        <n x="41"/>
      </t>
    </mdx>
    <mdx n="0" f="v">
      <t c="3" si="227">
        <n x="225"/>
        <n x="458"/>
        <n x="41"/>
      </t>
    </mdx>
    <mdx n="0" f="v">
      <t c="3" si="227">
        <n x="225"/>
        <n x="461"/>
        <n x="41"/>
      </t>
    </mdx>
    <mdx n="0" f="v">
      <t c="3" si="227">
        <n x="225"/>
        <n x="462"/>
        <n x="41"/>
      </t>
    </mdx>
    <mdx n="0" f="v">
      <t c="3" si="227">
        <n x="225"/>
        <n x="463"/>
        <n x="41"/>
      </t>
    </mdx>
    <mdx n="0" f="v">
      <t c="3" si="227">
        <n x="225"/>
        <n x="464"/>
        <n x="41"/>
      </t>
    </mdx>
    <mdx n="0" f="v">
      <t c="3" si="227">
        <n x="225"/>
        <n x="465"/>
        <n x="41"/>
      </t>
    </mdx>
    <mdx n="0" f="v">
      <t c="3" si="227">
        <n x="225"/>
        <n x="466"/>
        <n x="41"/>
      </t>
    </mdx>
    <mdx n="0" f="v">
      <t c="3" si="227">
        <n x="225"/>
        <n x="467"/>
        <n x="41"/>
      </t>
    </mdx>
    <mdx n="0" f="v">
      <t c="3" si="227">
        <n x="225"/>
        <n x="460"/>
        <n x="41"/>
      </t>
    </mdx>
    <mdx n="0" f="v">
      <t c="3" si="227">
        <n x="225"/>
        <n x="468"/>
        <n x="41"/>
      </t>
    </mdx>
    <mdx n="0" f="v">
      <t c="3" si="227">
        <n x="225"/>
        <n x="469"/>
        <n x="41"/>
      </t>
    </mdx>
    <mdx n="0" f="v">
      <t c="3" si="227">
        <n x="225"/>
        <n x="470"/>
        <n x="41"/>
      </t>
    </mdx>
    <mdx n="0" f="v">
      <t c="3" si="227">
        <n x="225"/>
        <n x="473"/>
        <n x="41"/>
      </t>
    </mdx>
    <mdx n="0" f="v">
      <t c="3" si="227">
        <n x="225"/>
        <n x="474"/>
        <n x="41"/>
      </t>
    </mdx>
    <mdx n="0" f="v">
      <t c="3" si="227">
        <n x="225"/>
        <n x="475"/>
        <n x="41"/>
      </t>
    </mdx>
    <mdx n="0" f="v">
      <t c="3" si="227">
        <n x="225"/>
        <n x="476"/>
        <n x="41"/>
      </t>
    </mdx>
    <mdx n="0" f="v">
      <t c="3" si="227">
        <n x="225"/>
        <n x="472"/>
        <n x="41"/>
      </t>
    </mdx>
    <mdx n="0" f="v">
      <t c="3" si="227">
        <n x="225"/>
        <n x="480"/>
        <n x="41"/>
      </t>
    </mdx>
    <mdx n="0" f="v">
      <t c="3" si="227">
        <n x="225"/>
        <n x="481"/>
        <n x="41"/>
      </t>
    </mdx>
    <mdx n="0" f="v">
      <t c="3" si="227">
        <n x="225"/>
        <n x="471"/>
        <n x="41"/>
      </t>
    </mdx>
    <mdx n="0" f="v">
      <t c="3" si="227">
        <n x="225"/>
        <n x="477"/>
        <n x="41"/>
      </t>
    </mdx>
    <mdx n="0" f="v">
      <t c="3" si="227">
        <n x="225"/>
        <n x="478"/>
        <n x="41"/>
      </t>
    </mdx>
    <mdx n="0" f="v">
      <t c="3" si="227">
        <n x="225"/>
        <n x="479"/>
        <n x="41"/>
      </t>
    </mdx>
    <mdx n="0" f="v">
      <t c="3" si="227">
        <n x="225"/>
        <n x="483"/>
        <n x="41"/>
      </t>
    </mdx>
    <mdx n="0" f="v">
      <t c="3" si="227">
        <n x="225"/>
        <n x="487"/>
        <n x="41"/>
      </t>
    </mdx>
    <mdx n="0" f="v">
      <t c="3" si="227">
        <n x="225"/>
        <n x="488"/>
        <n x="41"/>
      </t>
    </mdx>
    <mdx n="0" f="v">
      <t c="3" si="227">
        <n x="225"/>
        <n x="489"/>
        <n x="41"/>
      </t>
    </mdx>
    <mdx n="0" f="v">
      <t c="3" si="227">
        <n x="225"/>
        <n x="484"/>
        <n x="41"/>
      </t>
    </mdx>
    <mdx n="0" f="v">
      <t c="3" si="227">
        <n x="225"/>
        <n x="485"/>
        <n x="41"/>
      </t>
    </mdx>
    <mdx n="0" f="v">
      <t c="3" si="227">
        <n x="225"/>
        <n x="486"/>
        <n x="41"/>
      </t>
    </mdx>
    <mdx n="0" f="v">
      <t c="3" si="227">
        <n x="225"/>
        <n x="482"/>
        <n x="41"/>
      </t>
    </mdx>
    <mdx n="0" f="v">
      <t c="3" si="227">
        <n x="225"/>
        <n x="491"/>
        <n x="41"/>
      </t>
    </mdx>
    <mdx n="0" f="v">
      <t c="3" si="227">
        <n x="225"/>
        <n x="495"/>
        <n x="41"/>
      </t>
    </mdx>
    <mdx n="0" f="v">
      <t c="3" si="227">
        <n x="225"/>
        <n x="496"/>
        <n x="41"/>
      </t>
    </mdx>
    <mdx n="0" f="v">
      <t c="3" si="227">
        <n x="225"/>
        <n x="490"/>
        <n x="41"/>
      </t>
    </mdx>
    <mdx n="0" f="v">
      <t c="3" si="227">
        <n x="225"/>
        <n x="492"/>
        <n x="41"/>
      </t>
    </mdx>
    <mdx n="0" f="v">
      <t c="3" si="227">
        <n x="225"/>
        <n x="493"/>
        <n x="41"/>
      </t>
    </mdx>
    <mdx n="0" f="v">
      <t c="3" si="227">
        <n x="225"/>
        <n x="494"/>
        <n x="41"/>
      </t>
    </mdx>
    <mdx n="0" f="v">
      <t c="3" si="227">
        <n x="225"/>
        <n x="500"/>
        <n x="41"/>
      </t>
    </mdx>
    <mdx n="0" f="v">
      <t c="3" si="227">
        <n x="225"/>
        <n x="501"/>
        <n x="41"/>
      </t>
    </mdx>
    <mdx n="0" f="v">
      <t c="3" si="227">
        <n x="225"/>
        <n x="502"/>
        <n x="41"/>
      </t>
    </mdx>
    <mdx n="0" f="v">
      <t c="3" si="227">
        <n x="225"/>
        <n x="497"/>
        <n x="41"/>
      </t>
    </mdx>
    <mdx n="0" f="v">
      <t c="3" si="227">
        <n x="225"/>
        <n x="498"/>
        <n x="41"/>
      </t>
    </mdx>
    <mdx n="0" f="v">
      <t c="3" si="227">
        <n x="225"/>
        <n x="499"/>
        <n x="41"/>
      </t>
    </mdx>
    <mdx n="0" f="v">
      <t c="3" si="227">
        <n x="225"/>
        <n x="503"/>
        <n x="41"/>
      </t>
    </mdx>
    <mdx n="0" f="v">
      <t c="3" si="227">
        <n x="225"/>
        <n x="504"/>
        <n x="41"/>
      </t>
    </mdx>
    <mdx n="0" f="v">
      <t c="3" si="227">
        <n x="225"/>
        <n x="505"/>
        <n x="41"/>
      </t>
    </mdx>
    <mdx n="0" f="v">
      <t c="3" si="227">
        <n x="225"/>
        <n x="506"/>
        <n x="41"/>
      </t>
    </mdx>
    <mdx n="0" f="v">
      <t c="3" si="227">
        <n x="225"/>
        <n x="508"/>
        <n x="41"/>
      </t>
    </mdx>
    <mdx n="0" f="v">
      <t c="3" si="227">
        <n x="225"/>
        <n x="509"/>
        <n x="41"/>
      </t>
    </mdx>
    <mdx n="0" f="v">
      <t c="3" si="227">
        <n x="225"/>
        <n x="507"/>
        <n x="41"/>
      </t>
    </mdx>
    <mdx n="0" f="v">
      <t c="3" si="227">
        <n x="225"/>
        <n x="510"/>
        <n x="41"/>
      </t>
    </mdx>
    <mdx n="0" f="v">
      <t c="3" si="227">
        <n x="225"/>
        <n x="511"/>
        <n x="41"/>
      </t>
    </mdx>
    <mdx n="0" f="v">
      <t c="3" si="227">
        <n x="225"/>
        <n x="512"/>
        <n x="41"/>
      </t>
    </mdx>
    <mdx n="0" f="v">
      <t c="3" si="227">
        <n x="225"/>
        <n x="516"/>
        <n x="41"/>
      </t>
    </mdx>
    <mdx n="0" f="v">
      <t c="3" si="227">
        <n x="225"/>
        <n x="513"/>
        <n x="41"/>
      </t>
    </mdx>
    <mdx n="0" f="v">
      <t c="3" si="227">
        <n x="225"/>
        <n x="514"/>
        <n x="41"/>
      </t>
    </mdx>
    <mdx n="0" f="v">
      <t c="3" si="227">
        <n x="225"/>
        <n x="515"/>
        <n x="41"/>
      </t>
    </mdx>
    <mdx n="0" f="v">
      <t c="3" si="227">
        <n x="225"/>
        <n x="519"/>
        <n x="41"/>
      </t>
    </mdx>
    <mdx n="0" f="v">
      <t c="3" si="227">
        <n x="225"/>
        <n x="520"/>
        <n x="41"/>
      </t>
    </mdx>
    <mdx n="0" f="v">
      <t c="3" si="227">
        <n x="225"/>
        <n x="521"/>
        <n x="41"/>
      </t>
    </mdx>
    <mdx n="0" f="v">
      <t c="3" si="227">
        <n x="225"/>
        <n x="517"/>
        <n x="41"/>
      </t>
    </mdx>
    <mdx n="0" f="v">
      <t c="3" si="227">
        <n x="225"/>
        <n x="518"/>
        <n x="41"/>
      </t>
    </mdx>
    <mdx n="0" f="v">
      <t c="3" si="227">
        <n x="225"/>
        <n x="522"/>
        <n x="41"/>
      </t>
    </mdx>
    <mdx n="0" f="v">
      <t c="3" si="227">
        <n x="225"/>
        <n x="527"/>
        <n x="41"/>
      </t>
    </mdx>
    <mdx n="0" f="v">
      <t c="3" si="227">
        <n x="225"/>
        <n x="525"/>
        <n x="41"/>
      </t>
    </mdx>
    <mdx n="0" f="v">
      <t c="3" si="227">
        <n x="225"/>
        <n x="526"/>
        <n x="41"/>
      </t>
    </mdx>
    <mdx n="0" f="v">
      <t c="3" si="227">
        <n x="225"/>
        <n x="528"/>
        <n x="41"/>
      </t>
    </mdx>
    <mdx n="0" f="v">
      <t c="3" si="227">
        <n x="225"/>
        <n x="523"/>
        <n x="41"/>
      </t>
    </mdx>
    <mdx n="0" f="v">
      <t c="3" si="227">
        <n x="225"/>
        <n x="524"/>
        <n x="41"/>
      </t>
    </mdx>
    <mdx n="0" f="v">
      <t c="3" si="227">
        <n x="225"/>
        <n x="529"/>
        <n x="41"/>
      </t>
    </mdx>
    <mdx n="0" f="v">
      <t c="3" si="227">
        <n x="225"/>
        <n x="531"/>
        <n x="41"/>
      </t>
    </mdx>
    <mdx n="0" f="v">
      <t c="3" si="227">
        <n x="225"/>
        <n x="532"/>
        <n x="41"/>
      </t>
    </mdx>
    <mdx n="0" f="v">
      <t c="3" si="227">
        <n x="225"/>
        <n x="534"/>
        <n x="41"/>
      </t>
    </mdx>
    <mdx n="0" f="v">
      <t c="3" si="227">
        <n x="225"/>
        <n x="530"/>
        <n x="41"/>
      </t>
    </mdx>
    <mdx n="0" f="v">
      <t c="3" si="227">
        <n x="225"/>
        <n x="533"/>
        <n x="41"/>
      </t>
    </mdx>
    <mdx n="0" f="v">
      <t c="3" si="227">
        <n x="225"/>
        <n x="536"/>
        <n x="41"/>
      </t>
    </mdx>
    <mdx n="0" f="v">
      <t c="3" si="227">
        <n x="225"/>
        <n x="537"/>
        <n x="41"/>
      </t>
    </mdx>
    <mdx n="0" f="v">
      <t c="3" si="227">
        <n x="225"/>
        <n x="535"/>
        <n x="41"/>
      </t>
    </mdx>
    <mdx n="0" f="v">
      <t c="3" si="227">
        <n x="225"/>
        <n x="539"/>
        <n x="41"/>
      </t>
    </mdx>
    <mdx n="0" f="v">
      <t c="3" si="227">
        <n x="225"/>
        <n x="538"/>
        <n x="41"/>
      </t>
    </mdx>
    <mdx n="0" f="v">
      <t c="3" si="227">
        <n x="225"/>
        <n x="540"/>
        <n x="41"/>
      </t>
    </mdx>
    <mdx n="0" f="v">
      <t c="3" si="227">
        <n x="225"/>
        <n x="543"/>
        <n x="41"/>
      </t>
    </mdx>
    <mdx n="0" f="v">
      <t c="3" si="227">
        <n x="225"/>
        <n x="541"/>
        <n x="41"/>
      </t>
    </mdx>
    <mdx n="0" f="v">
      <t c="3" si="227">
        <n x="225"/>
        <n x="545"/>
        <n x="41"/>
      </t>
    </mdx>
    <mdx n="0" f="v">
      <t c="3" si="227">
        <n x="225"/>
        <n x="544"/>
        <n x="41"/>
      </t>
    </mdx>
    <mdx n="0" f="v">
      <t c="3" si="227">
        <n x="225"/>
        <n x="542"/>
        <n x="41"/>
      </t>
    </mdx>
    <mdx n="0" f="v">
      <t c="3" si="227">
        <n x="225"/>
        <n x="546"/>
        <n x="41"/>
      </t>
    </mdx>
    <mdx n="0" f="v">
      <t c="3" si="227">
        <n x="225"/>
        <n x="272"/>
        <n x="42"/>
      </t>
    </mdx>
    <mdx n="0" f="v">
      <t c="3" si="227">
        <n x="225"/>
        <n x="273"/>
        <n x="42"/>
      </t>
    </mdx>
    <mdx n="0" f="v">
      <t c="3" si="227">
        <n x="225"/>
        <n x="271"/>
        <n x="42"/>
      </t>
    </mdx>
    <mdx n="0" f="v">
      <t c="3" si="227">
        <n x="225"/>
        <n x="270"/>
        <n x="42"/>
      </t>
    </mdx>
    <mdx n="0" f="v">
      <t c="3" si="227">
        <n x="225"/>
        <n x="269"/>
        <n x="42"/>
      </t>
    </mdx>
    <mdx n="0" f="v">
      <t c="3" si="227">
        <n x="225"/>
        <n x="268"/>
        <n x="42"/>
      </t>
    </mdx>
    <mdx n="0" f="v">
      <t c="3" si="227">
        <n x="225"/>
        <n x="355"/>
        <n x="42"/>
      </t>
    </mdx>
    <mdx n="0" f="v">
      <t c="3" si="227">
        <n x="225"/>
        <n x="356"/>
        <n x="42"/>
      </t>
    </mdx>
    <mdx n="0" f="v">
      <t c="3" si="227">
        <n x="225"/>
        <n x="357"/>
        <n x="42"/>
      </t>
    </mdx>
    <mdx n="0" f="v">
      <t c="3" si="227">
        <n x="225"/>
        <n x="358"/>
        <n x="42"/>
      </t>
    </mdx>
    <mdx n="0" f="v">
      <t c="3" si="227">
        <n x="225"/>
        <n x="359"/>
        <n x="42"/>
      </t>
    </mdx>
    <mdx n="0" f="v">
      <t c="3" si="227">
        <n x="225"/>
        <n x="360"/>
        <n x="42"/>
      </t>
    </mdx>
    <mdx n="0" f="v">
      <t c="3" si="227">
        <n x="225"/>
        <n x="361"/>
        <n x="42"/>
      </t>
    </mdx>
    <mdx n="0" f="v">
      <t c="3" si="227">
        <n x="225"/>
        <n x="254"/>
        <n x="42"/>
      </t>
    </mdx>
    <mdx n="0" f="v">
      <t c="3" si="227">
        <n x="225"/>
        <n x="267"/>
        <n x="42"/>
      </t>
    </mdx>
    <mdx n="0" f="v">
      <t c="3" si="227">
        <n x="225"/>
        <n x="266"/>
        <n x="42"/>
      </t>
    </mdx>
    <mdx n="0" f="v">
      <t c="3" si="227">
        <n x="225"/>
        <n x="265"/>
        <n x="42"/>
      </t>
    </mdx>
    <mdx n="0" f="v">
      <t c="3" si="227">
        <n x="225"/>
        <n x="264"/>
        <n x="42"/>
      </t>
    </mdx>
    <mdx n="0" f="v">
      <t c="3" si="227">
        <n x="225"/>
        <n x="263"/>
        <n x="42"/>
      </t>
    </mdx>
    <mdx n="0" f="v">
      <t c="3" si="227">
        <n x="225"/>
        <n x="262"/>
        <n x="42"/>
      </t>
    </mdx>
    <mdx n="0" f="v">
      <t c="3" si="227">
        <n x="225"/>
        <n x="261"/>
        <n x="42"/>
      </t>
    </mdx>
    <mdx n="0" f="v">
      <t c="3" si="227">
        <n x="225"/>
        <n x="260"/>
        <n x="42"/>
      </t>
    </mdx>
    <mdx n="0" f="v">
      <t c="3" si="227">
        <n x="225"/>
        <n x="259"/>
        <n x="42"/>
      </t>
    </mdx>
    <mdx n="0" f="v">
      <t c="3" si="227">
        <n x="225"/>
        <n x="258"/>
        <n x="42"/>
      </t>
    </mdx>
    <mdx n="0" f="v">
      <t c="3" si="227">
        <n x="225"/>
        <n x="257"/>
        <n x="42"/>
      </t>
    </mdx>
    <mdx n="0" f="v">
      <t c="3" si="227">
        <n x="225"/>
        <n x="256"/>
        <n x="42"/>
      </t>
    </mdx>
    <mdx n="0" f="v">
      <t c="3" si="227">
        <n x="225"/>
        <n x="255"/>
        <n x="42"/>
      </t>
    </mdx>
    <mdx n="0" f="v">
      <t c="3" si="227">
        <n x="225"/>
        <n x="316"/>
        <n x="42"/>
      </t>
    </mdx>
    <mdx n="0" f="v">
      <t c="3" si="227">
        <n x="225"/>
        <n x="373"/>
        <n x="42"/>
      </t>
    </mdx>
    <mdx n="0" f="v">
      <t c="3" si="227">
        <n x="225"/>
        <n x="374"/>
        <n x="42"/>
      </t>
    </mdx>
    <mdx n="0" f="v">
      <t c="3" si="227">
        <n x="225"/>
        <n x="281"/>
        <n x="42"/>
      </t>
    </mdx>
    <mdx n="0" f="v">
      <t c="3" si="227">
        <n x="225"/>
        <n x="376"/>
        <n x="42"/>
      </t>
    </mdx>
    <mdx n="0" f="v">
      <t c="3" si="227">
        <n x="225"/>
        <n x="377"/>
        <n x="42"/>
      </t>
    </mdx>
    <mdx n="0" f="v">
      <t c="3" si="227">
        <n x="225"/>
        <n x="280"/>
        <n x="42"/>
      </t>
    </mdx>
    <mdx n="0" f="v">
      <t c="3" si="227">
        <n x="225"/>
        <n x="378"/>
        <n x="42"/>
      </t>
    </mdx>
    <mdx n="0" f="v">
      <t c="3" si="227">
        <n x="225"/>
        <n x="379"/>
        <n x="42"/>
      </t>
    </mdx>
    <mdx n="0" f="v">
      <t c="3" si="227">
        <n x="225"/>
        <n x="380"/>
        <n x="42"/>
      </t>
    </mdx>
    <mdx n="0" f="v">
      <t c="3" si="227">
        <n x="225"/>
        <n x="381"/>
        <n x="42"/>
      </t>
    </mdx>
    <mdx n="0" f="v">
      <t c="3" si="227">
        <n x="225"/>
        <n x="382"/>
        <n x="42"/>
      </t>
    </mdx>
    <mdx n="0" f="v">
      <t c="3" si="227">
        <n x="225"/>
        <n x="304"/>
        <n x="42"/>
      </t>
    </mdx>
    <mdx n="0" f="v">
      <t c="3" si="227">
        <n x="225"/>
        <n x="283"/>
        <n x="42"/>
      </t>
    </mdx>
    <mdx n="0" f="v">
      <t c="3" si="227">
        <n x="225"/>
        <n x="547"/>
        <n x="42"/>
      </t>
    </mdx>
    <mdx n="0" f="v">
      <t c="3" si="227">
        <n x="225"/>
        <n x="362"/>
        <n x="42"/>
      </t>
    </mdx>
    <mdx n="0" f="v">
      <t c="3" si="227">
        <n x="225"/>
        <n x="363"/>
        <n x="42"/>
      </t>
    </mdx>
    <mdx n="0" f="v">
      <t c="3" si="227">
        <n x="225"/>
        <n x="364"/>
        <n x="42"/>
      </t>
    </mdx>
    <mdx n="0" f="v">
      <t c="3" si="227">
        <n x="225"/>
        <n x="548"/>
        <n x="42"/>
      </t>
    </mdx>
    <mdx n="0" f="v">
      <t c="3" si="227">
        <n x="225"/>
        <n x="365"/>
        <n x="42"/>
      </t>
    </mdx>
    <mdx n="0" f="v">
      <t c="3" si="227">
        <n x="225"/>
        <n x="366"/>
        <n x="42"/>
      </t>
    </mdx>
    <mdx n="0" f="v">
      <t c="3" si="227">
        <n x="225"/>
        <n x="367"/>
        <n x="42"/>
      </t>
    </mdx>
    <mdx n="0" f="v">
      <t c="3" si="227">
        <n x="225"/>
        <n x="368"/>
        <n x="42"/>
      </t>
    </mdx>
    <mdx n="0" f="v">
      <t c="3" si="227">
        <n x="225"/>
        <n x="369"/>
        <n x="42"/>
      </t>
    </mdx>
    <mdx n="0" f="v">
      <t c="3" si="227">
        <n x="225"/>
        <n x="307"/>
        <n x="42"/>
      </t>
    </mdx>
    <mdx n="0" f="v">
      <t c="3" si="227">
        <n x="225"/>
        <n x="370"/>
        <n x="42"/>
      </t>
    </mdx>
    <mdx n="0" f="v">
      <t c="3" si="227">
        <n x="225"/>
        <n x="371"/>
        <n x="42"/>
      </t>
    </mdx>
    <mdx n="0" f="v">
      <t c="3" si="227">
        <n x="225"/>
        <n x="372"/>
        <n x="42"/>
      </t>
    </mdx>
    <mdx n="0" f="v">
      <t c="3" si="227">
        <n x="225"/>
        <n x="391"/>
        <n x="42"/>
      </t>
    </mdx>
    <mdx n="0" f="v">
      <t c="3" si="227">
        <n x="225"/>
        <n x="393"/>
        <n x="42"/>
      </t>
    </mdx>
    <mdx n="0" f="v">
      <t c="3" si="227">
        <n x="225"/>
        <n x="394"/>
        <n x="42"/>
      </t>
    </mdx>
    <mdx n="0" f="v">
      <t c="3" si="227">
        <n x="225"/>
        <n x="395"/>
        <n x="42"/>
      </t>
    </mdx>
    <mdx n="0" f="v">
      <t c="3" si="227">
        <n x="225"/>
        <n x="278"/>
        <n x="42"/>
      </t>
    </mdx>
    <mdx n="0" f="v">
      <t c="3" si="227">
        <n x="225"/>
        <n x="396"/>
        <n x="42"/>
      </t>
    </mdx>
    <mdx n="0" f="v">
      <t c="3" si="227">
        <n x="225"/>
        <n x="397"/>
        <n x="42"/>
      </t>
    </mdx>
    <mdx n="0" f="v">
      <t c="3" si="227">
        <n x="225"/>
        <n x="398"/>
        <n x="42"/>
      </t>
    </mdx>
    <mdx n="0" f="v">
      <t c="3" si="227">
        <n x="225"/>
        <n x="392"/>
        <n x="42"/>
      </t>
    </mdx>
    <mdx n="0" f="v">
      <t c="3" si="227">
        <n x="225"/>
        <n x="404"/>
        <n x="42"/>
      </t>
    </mdx>
    <mdx n="0" f="v">
      <t c="3" si="227">
        <n x="225"/>
        <n x="383"/>
        <n x="42"/>
      </t>
    </mdx>
    <mdx n="0" f="v">
      <t c="3" si="227">
        <n x="225"/>
        <n x="384"/>
        <n x="42"/>
      </t>
    </mdx>
    <mdx n="0" f="v">
      <t c="3" si="227">
        <n x="225"/>
        <n x="385"/>
        <n x="42"/>
      </t>
    </mdx>
    <mdx n="0" f="v">
      <t c="3" si="227">
        <n x="225"/>
        <n x="386"/>
        <n x="42"/>
      </t>
    </mdx>
    <mdx n="0" f="v">
      <t c="3" si="227">
        <n x="225"/>
        <n x="387"/>
        <n x="42"/>
      </t>
    </mdx>
    <mdx n="0" f="v">
      <t c="3" si="227">
        <n x="225"/>
        <n x="388"/>
        <n x="42"/>
      </t>
    </mdx>
    <mdx n="0" f="v">
      <t c="3" si="227">
        <n x="225"/>
        <n x="389"/>
        <n x="42"/>
      </t>
    </mdx>
    <mdx n="0" f="v">
      <t c="3" si="227">
        <n x="225"/>
        <n x="390"/>
        <n x="42"/>
      </t>
    </mdx>
    <mdx n="0" f="v">
      <t c="3" si="227">
        <n x="225"/>
        <n x="405"/>
        <n x="42"/>
      </t>
    </mdx>
    <mdx n="0" f="v">
      <t c="3" si="227">
        <n x="225"/>
        <n x="399"/>
        <n x="42"/>
      </t>
    </mdx>
    <mdx n="0" f="v">
      <t c="3" si="227">
        <n x="225"/>
        <n x="419"/>
        <n x="42"/>
      </t>
    </mdx>
    <mdx n="0" f="v">
      <t c="3" si="227">
        <n x="225"/>
        <n x="400"/>
        <n x="42"/>
      </t>
    </mdx>
    <mdx n="0" f="v">
      <t c="3" si="227">
        <n x="225"/>
        <n x="401"/>
        <n x="42"/>
      </t>
    </mdx>
    <mdx n="0" f="v">
      <t c="3" si="227">
        <n x="225"/>
        <n x="402"/>
        <n x="42"/>
      </t>
    </mdx>
    <mdx n="0" f="v">
      <t c="3" si="227">
        <n x="225"/>
        <n x="277"/>
        <n x="42"/>
      </t>
    </mdx>
    <mdx n="0" f="v">
      <t c="3" si="227">
        <n x="225"/>
        <n x="417"/>
        <n x="42"/>
      </t>
    </mdx>
    <mdx n="0" f="v">
      <t c="3" si="227">
        <n x="225"/>
        <n x="420"/>
        <n x="42"/>
      </t>
    </mdx>
    <mdx n="0" f="v">
      <t c="3" si="227">
        <n x="225"/>
        <n x="418"/>
        <n x="42"/>
      </t>
    </mdx>
    <mdx n="0" f="v">
      <t c="3" si="227">
        <n x="225"/>
        <n x="406"/>
        <n x="42"/>
      </t>
    </mdx>
    <mdx n="0" f="v">
      <t c="3" si="227">
        <n x="225"/>
        <n x="407"/>
        <n x="42"/>
      </t>
    </mdx>
    <mdx n="0" f="v">
      <t c="3" si="227">
        <n x="225"/>
        <n x="408"/>
        <n x="42"/>
      </t>
    </mdx>
    <mdx n="0" f="v">
      <t c="3" si="227">
        <n x="225"/>
        <n x="409"/>
        <n x="42"/>
      </t>
    </mdx>
    <mdx n="0" f="v">
      <t c="3" si="227">
        <n x="225"/>
        <n x="410"/>
        <n x="42"/>
      </t>
    </mdx>
    <mdx n="0" f="v">
      <t c="3" si="227">
        <n x="225"/>
        <n x="301"/>
        <n x="42"/>
      </t>
    </mdx>
    <mdx n="0" f="v">
      <t c="3" si="227">
        <n x="225"/>
        <n x="299"/>
        <n x="42"/>
      </t>
    </mdx>
    <mdx n="0" f="v">
      <t c="3" si="227">
        <n x="225"/>
        <n x="297"/>
        <n x="42"/>
      </t>
    </mdx>
    <mdx n="0" f="v">
      <t c="3" si="227">
        <n x="225"/>
        <n x="421"/>
        <n x="42"/>
      </t>
    </mdx>
    <mdx n="0" f="v">
      <t c="3" si="227">
        <n x="225"/>
        <n x="411"/>
        <n x="42"/>
      </t>
    </mdx>
    <mdx n="0" f="v">
      <t c="3" si="227">
        <n x="225"/>
        <n x="412"/>
        <n x="42"/>
      </t>
    </mdx>
    <mdx n="0" f="v">
      <t c="3" si="227">
        <n x="225"/>
        <n x="413"/>
        <n x="42"/>
      </t>
    </mdx>
    <mdx n="0" f="v">
      <t c="3" si="227">
        <n x="225"/>
        <n x="414"/>
        <n x="42"/>
      </t>
    </mdx>
    <mdx n="0" f="v">
      <t c="3" si="227">
        <n x="225"/>
        <n x="415"/>
        <n x="42"/>
      </t>
    </mdx>
    <mdx n="0" f="v">
      <t c="3" si="227">
        <n x="225"/>
        <n x="416"/>
        <n x="42"/>
      </t>
    </mdx>
    <mdx n="0" f="v">
      <t c="3" si="227">
        <n x="225"/>
        <n x="427"/>
        <n x="42"/>
      </t>
    </mdx>
    <mdx n="0" f="v">
      <t c="3" si="227">
        <n x="225"/>
        <n x="329"/>
        <n x="42"/>
      </t>
    </mdx>
    <mdx n="0" f="v">
      <t c="3" si="227">
        <n x="225"/>
        <n x="428"/>
        <n x="42"/>
      </t>
    </mdx>
    <mdx n="0" f="v">
      <t c="3" si="227">
        <n x="225"/>
        <n x="328"/>
        <n x="42"/>
      </t>
    </mdx>
    <mdx n="0" f="v">
      <t c="3" si="227">
        <n x="225"/>
        <n x="429"/>
        <n x="42"/>
      </t>
    </mdx>
    <mdx n="0" f="v">
      <t c="3" si="227">
        <n x="225"/>
        <n x="430"/>
        <n x="42"/>
      </t>
    </mdx>
    <mdx n="0" f="v">
      <t c="3" si="227">
        <n x="225"/>
        <n x="431"/>
        <n x="42"/>
      </t>
    </mdx>
    <mdx n="0" f="v">
      <t c="3" si="227">
        <n x="225"/>
        <n x="432"/>
        <n x="42"/>
      </t>
    </mdx>
    <mdx n="0" f="v">
      <t c="3" si="227">
        <n x="225"/>
        <n x="326"/>
        <n x="42"/>
      </t>
    </mdx>
    <mdx n="0" f="v">
      <t c="3" si="227">
        <n x="225"/>
        <n x="422"/>
        <n x="42"/>
      </t>
    </mdx>
    <mdx n="0" f="v">
      <t c="3" si="227">
        <n x="225"/>
        <n x="423"/>
        <n x="42"/>
      </t>
    </mdx>
    <mdx n="0" f="v">
      <t c="3" si="227">
        <n x="225"/>
        <n x="424"/>
        <n x="42"/>
      </t>
    </mdx>
    <mdx n="0" f="v">
      <t c="3" si="227">
        <n x="225"/>
        <n x="425"/>
        <n x="42"/>
      </t>
    </mdx>
    <mdx n="0" f="v">
      <t c="3" si="227">
        <n x="225"/>
        <n x="348"/>
        <n x="42"/>
      </t>
    </mdx>
    <mdx n="0" f="v">
      <t c="3" si="227">
        <n x="225"/>
        <n x="327"/>
        <n x="42"/>
      </t>
    </mdx>
    <mdx n="0" f="v">
      <t c="3" si="227">
        <n x="225"/>
        <n x="426"/>
        <n x="42"/>
      </t>
    </mdx>
    <mdx n="0" f="v">
      <t c="3" si="227">
        <n x="225"/>
        <n x="433"/>
        <n x="42"/>
      </t>
    </mdx>
    <mdx n="0" f="v">
      <t c="3" si="227">
        <n x="225"/>
        <n x="442"/>
        <n x="42"/>
      </t>
    </mdx>
    <mdx n="0" f="v">
      <t c="3" si="227">
        <n x="225"/>
        <n x="443"/>
        <n x="42"/>
      </t>
    </mdx>
    <mdx n="0" f="v">
      <t c="3" si="227">
        <n x="225"/>
        <n x="444"/>
        <n x="42"/>
      </t>
    </mdx>
    <mdx n="0" f="v">
      <t c="3" si="227">
        <n x="225"/>
        <n x="445"/>
        <n x="42"/>
      </t>
    </mdx>
    <mdx n="0" f="v">
      <t c="3" si="227">
        <n x="225"/>
        <n x="446"/>
        <n x="42"/>
      </t>
    </mdx>
    <mdx n="0" f="v">
      <t c="3" si="227">
        <n x="225"/>
        <n x="434"/>
        <n x="42"/>
      </t>
    </mdx>
    <mdx n="0" f="v">
      <t c="3" si="227">
        <n x="225"/>
        <n x="435"/>
        <n x="42"/>
      </t>
    </mdx>
    <mdx n="0" f="v">
      <t c="3" si="227">
        <n x="225"/>
        <n x="436"/>
        <n x="42"/>
      </t>
    </mdx>
    <mdx n="0" f="v">
      <t c="3" si="227">
        <n x="225"/>
        <n x="437"/>
        <n x="42"/>
      </t>
    </mdx>
    <mdx n="0" f="v">
      <t c="3" si="227">
        <n x="225"/>
        <n x="294"/>
        <n x="42"/>
      </t>
    </mdx>
    <mdx n="0" f="v">
      <t c="3" si="227">
        <n x="225"/>
        <n x="293"/>
        <n x="42"/>
      </t>
    </mdx>
    <mdx n="0" f="v">
      <t c="3" si="227">
        <n x="225"/>
        <n x="438"/>
        <n x="42"/>
      </t>
    </mdx>
    <mdx n="0" f="v">
      <t c="3" si="227">
        <n x="225"/>
        <n x="350"/>
        <n x="42"/>
      </t>
    </mdx>
    <mdx n="0" f="v">
      <t c="3" si="227">
        <n x="225"/>
        <n x="439"/>
        <n x="42"/>
      </t>
    </mdx>
    <mdx n="0" f="v">
      <t c="3" si="227">
        <n x="225"/>
        <n x="440"/>
        <n x="42"/>
      </t>
    </mdx>
    <mdx n="0" f="v">
      <t c="3" si="227">
        <n x="225"/>
        <n x="441"/>
        <n x="42"/>
      </t>
    </mdx>
    <mdx n="0" f="v">
      <t c="3" si="227">
        <n x="225"/>
        <n x="447"/>
        <n x="42"/>
      </t>
    </mdx>
    <mdx n="0" f="v">
      <t c="3" si="227">
        <n x="225"/>
        <n x="452"/>
        <n x="42"/>
      </t>
    </mdx>
    <mdx n="0" f="v">
      <t c="3" si="227">
        <n x="225"/>
        <n x="276"/>
        <n x="42"/>
      </t>
    </mdx>
    <mdx n="0" f="v">
      <t c="3" si="227">
        <n x="225"/>
        <n x="453"/>
        <n x="42"/>
      </t>
    </mdx>
    <mdx n="0" f="v">
      <t c="3" si="227">
        <n x="225"/>
        <n x="454"/>
        <n x="42"/>
      </t>
    </mdx>
    <mdx n="0" f="v">
      <t c="3" si="227">
        <n x="225"/>
        <n x="455"/>
        <n x="42"/>
      </t>
    </mdx>
    <mdx n="0" f="v">
      <t c="3" si="227">
        <n x="225"/>
        <n x="456"/>
        <n x="42"/>
      </t>
    </mdx>
    <mdx n="0" f="v">
      <t c="3" si="227">
        <n x="225"/>
        <n x="346"/>
        <n x="42"/>
      </t>
    </mdx>
    <mdx n="0" f="v">
      <t c="3" si="227">
        <n x="225"/>
        <n x="459"/>
        <n x="42"/>
      </t>
    </mdx>
    <mdx n="0" f="v">
      <t c="3" si="227">
        <n x="225"/>
        <n x="448"/>
        <n x="42"/>
      </t>
    </mdx>
    <mdx n="0" f="v">
      <t c="3" si="227">
        <n x="225"/>
        <n x="450"/>
        <n x="42"/>
      </t>
    </mdx>
    <mdx n="0" f="v">
      <t c="3" si="227">
        <n x="225"/>
        <n x="451"/>
        <n x="42"/>
      </t>
    </mdx>
    <mdx n="0" f="v">
      <t c="3" si="227">
        <n x="225"/>
        <n x="457"/>
        <n x="42"/>
      </t>
    </mdx>
    <mdx n="0" f="v">
      <t c="3" si="227">
        <n x="225"/>
        <n x="458"/>
        <n x="42"/>
      </t>
    </mdx>
    <mdx n="0" f="v">
      <t c="3" si="227">
        <n x="225"/>
        <n x="461"/>
        <n x="42"/>
      </t>
    </mdx>
    <mdx n="0" f="v">
      <t c="3" si="227">
        <n x="225"/>
        <n x="462"/>
        <n x="42"/>
      </t>
    </mdx>
    <mdx n="0" f="v">
      <t c="3" si="227">
        <n x="225"/>
        <n x="463"/>
        <n x="42"/>
      </t>
    </mdx>
    <mdx n="0" f="v">
      <t c="3" si="227">
        <n x="225"/>
        <n x="464"/>
        <n x="42"/>
      </t>
    </mdx>
    <mdx n="0" f="v">
      <t c="3" si="227">
        <n x="225"/>
        <n x="465"/>
        <n x="42"/>
      </t>
    </mdx>
    <mdx n="0" f="v">
      <t c="3" si="227">
        <n x="225"/>
        <n x="466"/>
        <n x="42"/>
      </t>
    </mdx>
    <mdx n="0" f="v">
      <t c="3" si="227">
        <n x="225"/>
        <n x="467"/>
        <n x="42"/>
      </t>
    </mdx>
    <mdx n="0" f="v">
      <t c="3" si="227">
        <n x="225"/>
        <n x="460"/>
        <n x="42"/>
      </t>
    </mdx>
    <mdx n="0" f="v">
      <t c="3" si="227">
        <n x="225"/>
        <n x="468"/>
        <n x="42"/>
      </t>
    </mdx>
    <mdx n="0" f="v">
      <t c="3" si="227">
        <n x="225"/>
        <n x="469"/>
        <n x="42"/>
      </t>
    </mdx>
    <mdx n="0" f="v">
      <t c="3" si="227">
        <n x="225"/>
        <n x="470"/>
        <n x="42"/>
      </t>
    </mdx>
    <mdx n="0" f="v">
      <t c="3" si="227">
        <n x="225"/>
        <n x="473"/>
        <n x="42"/>
      </t>
    </mdx>
    <mdx n="0" f="v">
      <t c="3" si="227">
        <n x="225"/>
        <n x="474"/>
        <n x="42"/>
      </t>
    </mdx>
    <mdx n="0" f="v">
      <t c="3" si="227">
        <n x="225"/>
        <n x="475"/>
        <n x="42"/>
      </t>
    </mdx>
    <mdx n="0" f="v">
      <t c="3" si="227">
        <n x="225"/>
        <n x="476"/>
        <n x="42"/>
      </t>
    </mdx>
    <mdx n="0" f="v">
      <t c="3" si="227">
        <n x="225"/>
        <n x="472"/>
        <n x="42"/>
      </t>
    </mdx>
    <mdx n="0" f="v">
      <t c="3" si="227">
        <n x="225"/>
        <n x="480"/>
        <n x="42"/>
      </t>
    </mdx>
    <mdx n="0" f="v">
      <t c="3" si="227">
        <n x="225"/>
        <n x="481"/>
        <n x="42"/>
      </t>
    </mdx>
    <mdx n="0" f="v">
      <t c="3" si="227">
        <n x="225"/>
        <n x="471"/>
        <n x="42"/>
      </t>
    </mdx>
    <mdx n="0" f="v">
      <t c="3" si="227">
        <n x="225"/>
        <n x="477"/>
        <n x="42"/>
      </t>
    </mdx>
    <mdx n="0" f="v">
      <t c="3" si="227">
        <n x="225"/>
        <n x="478"/>
        <n x="42"/>
      </t>
    </mdx>
    <mdx n="0" f="v">
      <t c="3" si="227">
        <n x="225"/>
        <n x="479"/>
        <n x="42"/>
      </t>
    </mdx>
    <mdx n="0" f="v">
      <t c="3" si="227">
        <n x="225"/>
        <n x="483"/>
        <n x="42"/>
      </t>
    </mdx>
    <mdx n="0" f="v">
      <t c="3" si="227">
        <n x="225"/>
        <n x="487"/>
        <n x="42"/>
      </t>
    </mdx>
    <mdx n="0" f="v">
      <t c="3" si="227">
        <n x="225"/>
        <n x="488"/>
        <n x="42"/>
      </t>
    </mdx>
    <mdx n="0" f="v">
      <t c="3" si="227">
        <n x="225"/>
        <n x="489"/>
        <n x="42"/>
      </t>
    </mdx>
    <mdx n="0" f="v">
      <t c="3" si="227">
        <n x="225"/>
        <n x="484"/>
        <n x="42"/>
      </t>
    </mdx>
    <mdx n="0" f="v">
      <t c="3" si="227">
        <n x="225"/>
        <n x="485"/>
        <n x="42"/>
      </t>
    </mdx>
    <mdx n="0" f="v">
      <t c="3" si="227">
        <n x="225"/>
        <n x="486"/>
        <n x="42"/>
      </t>
    </mdx>
    <mdx n="0" f="v">
      <t c="3" si="227">
        <n x="225"/>
        <n x="491"/>
        <n x="42"/>
      </t>
    </mdx>
    <mdx n="0" f="v">
      <t c="3" si="227">
        <n x="225"/>
        <n x="495"/>
        <n x="42"/>
      </t>
    </mdx>
    <mdx n="0" f="v">
      <t c="3" si="227">
        <n x="225"/>
        <n x="496"/>
        <n x="42"/>
      </t>
    </mdx>
    <mdx n="0" f="v">
      <t c="3" si="227">
        <n x="225"/>
        <n x="490"/>
        <n x="42"/>
      </t>
    </mdx>
    <mdx n="0" f="v">
      <t c="3" si="227">
        <n x="225"/>
        <n x="492"/>
        <n x="42"/>
      </t>
    </mdx>
    <mdx n="0" f="v">
      <t c="3" si="227">
        <n x="225"/>
        <n x="493"/>
        <n x="42"/>
      </t>
    </mdx>
    <mdx n="0" f="v">
      <t c="3" si="227">
        <n x="225"/>
        <n x="494"/>
        <n x="42"/>
      </t>
    </mdx>
    <mdx n="0" f="v">
      <t c="3" si="227">
        <n x="225"/>
        <n x="500"/>
        <n x="42"/>
      </t>
    </mdx>
    <mdx n="0" f="v">
      <t c="3" si="227">
        <n x="225"/>
        <n x="501"/>
        <n x="42"/>
      </t>
    </mdx>
    <mdx n="0" f="v">
      <t c="3" si="227">
        <n x="225"/>
        <n x="502"/>
        <n x="42"/>
      </t>
    </mdx>
    <mdx n="0" f="v">
      <t c="3" si="227">
        <n x="225"/>
        <n x="497"/>
        <n x="42"/>
      </t>
    </mdx>
    <mdx n="0" f="v">
      <t c="3" si="227">
        <n x="225"/>
        <n x="498"/>
        <n x="42"/>
      </t>
    </mdx>
    <mdx n="0" f="v">
      <t c="3" si="227">
        <n x="225"/>
        <n x="499"/>
        <n x="42"/>
      </t>
    </mdx>
    <mdx n="0" f="v">
      <t c="3" si="227">
        <n x="225"/>
        <n x="503"/>
        <n x="42"/>
      </t>
    </mdx>
    <mdx n="0" f="v">
      <t c="3" si="227">
        <n x="225"/>
        <n x="505"/>
        <n x="42"/>
      </t>
    </mdx>
    <mdx n="0" f="v">
      <t c="3" si="227">
        <n x="225"/>
        <n x="506"/>
        <n x="42"/>
      </t>
    </mdx>
    <mdx n="0" f="v">
      <t c="3" si="227">
        <n x="225"/>
        <n x="508"/>
        <n x="42"/>
      </t>
    </mdx>
    <mdx n="0" f="v">
      <t c="3" si="227">
        <n x="225"/>
        <n x="509"/>
        <n x="42"/>
      </t>
    </mdx>
    <mdx n="0" f="v">
      <t c="3" si="227">
        <n x="225"/>
        <n x="510"/>
        <n x="42"/>
      </t>
    </mdx>
    <mdx n="0" f="v">
      <t c="3" si="227">
        <n x="225"/>
        <n x="511"/>
        <n x="42"/>
      </t>
    </mdx>
    <mdx n="0" f="v">
      <t c="3" si="227">
        <n x="225"/>
        <n x="512"/>
        <n x="42"/>
      </t>
    </mdx>
    <mdx n="0" f="v">
      <t c="3" si="227">
        <n x="225"/>
        <n x="513"/>
        <n x="42"/>
      </t>
    </mdx>
    <mdx n="0" f="v">
      <t c="3" si="227">
        <n x="225"/>
        <n x="514"/>
        <n x="42"/>
      </t>
    </mdx>
    <mdx n="0" f="v">
      <t c="3" si="227">
        <n x="225"/>
        <n x="515"/>
        <n x="42"/>
      </t>
    </mdx>
    <mdx n="0" f="v">
      <t c="3" si="227">
        <n x="225"/>
        <n x="516"/>
        <n x="42"/>
      </t>
    </mdx>
    <mdx n="0" f="v">
      <t c="3" si="227">
        <n x="225"/>
        <n x="519"/>
        <n x="42"/>
      </t>
    </mdx>
    <mdx n="0" f="v">
      <t c="3" si="227">
        <n x="225"/>
        <n x="520"/>
        <n x="42"/>
      </t>
    </mdx>
    <mdx n="0" f="v">
      <t c="3" si="227">
        <n x="225"/>
        <n x="521"/>
        <n x="42"/>
      </t>
    </mdx>
    <mdx n="0" f="v">
      <t c="3" si="227">
        <n x="225"/>
        <n x="517"/>
        <n x="42"/>
      </t>
    </mdx>
    <mdx n="0" f="v">
      <t c="3" si="227">
        <n x="225"/>
        <n x="518"/>
        <n x="42"/>
      </t>
    </mdx>
    <mdx n="0" f="v">
      <t c="3" si="227">
        <n x="225"/>
        <n x="522"/>
        <n x="42"/>
      </t>
    </mdx>
    <mdx n="0" f="v">
      <t c="3" si="227">
        <n x="225"/>
        <n x="525"/>
        <n x="42"/>
      </t>
    </mdx>
    <mdx n="0" f="v">
      <t c="3" si="227">
        <n x="225"/>
        <n x="526"/>
        <n x="42"/>
      </t>
    </mdx>
    <mdx n="0" f="v">
      <t c="3" si="227">
        <n x="225"/>
        <n x="528"/>
        <n x="42"/>
      </t>
    </mdx>
    <mdx n="0" f="v">
      <t c="3" si="227">
        <n x="225"/>
        <n x="524"/>
        <n x="42"/>
      </t>
    </mdx>
    <mdx n="0" f="v">
      <t c="3" si="227">
        <n x="225"/>
        <n x="529"/>
        <n x="42"/>
      </t>
    </mdx>
    <mdx n="0" f="v">
      <t c="3" si="227">
        <n x="225"/>
        <n x="534"/>
        <n x="42"/>
      </t>
    </mdx>
    <mdx n="0" f="v">
      <t c="3" si="227">
        <n x="225"/>
        <n x="531"/>
        <n x="42"/>
      </t>
    </mdx>
    <mdx n="0" f="v">
      <t c="3" si="227">
        <n x="225"/>
        <n x="532"/>
        <n x="42"/>
      </t>
    </mdx>
    <mdx n="0" f="v">
      <t c="3" si="227">
        <n x="225"/>
        <n x="530"/>
        <n x="42"/>
      </t>
    </mdx>
    <mdx n="0" f="v">
      <t c="3" si="227">
        <n x="225"/>
        <n x="533"/>
        <n x="42"/>
      </t>
    </mdx>
    <mdx n="0" f="v">
      <t c="3" si="227">
        <n x="225"/>
        <n x="536"/>
        <n x="42"/>
      </t>
    </mdx>
    <mdx n="0" f="v">
      <t c="3" si="227">
        <n x="225"/>
        <n x="535"/>
        <n x="42"/>
      </t>
    </mdx>
    <mdx n="0" f="v">
      <t c="3" si="227">
        <n x="225"/>
        <n x="537"/>
        <n x="42"/>
      </t>
    </mdx>
    <mdx n="0" f="v">
      <t c="3" si="227">
        <n x="225"/>
        <n x="540"/>
        <n x="42"/>
      </t>
    </mdx>
    <mdx n="0" f="v">
      <t c="3" si="227">
        <n x="225"/>
        <n x="539"/>
        <n x="42"/>
      </t>
    </mdx>
    <mdx n="0" f="v">
      <t c="3" si="227">
        <n x="225"/>
        <n x="538"/>
        <n x="42"/>
      </t>
    </mdx>
    <mdx n="0" f="v">
      <t c="3" si="227">
        <n x="225"/>
        <n x="543"/>
        <n x="42"/>
      </t>
    </mdx>
    <mdx n="0" f="v">
      <t c="3" si="227">
        <n x="225"/>
        <n x="544"/>
        <n x="42"/>
      </t>
    </mdx>
    <mdx n="0" f="v">
      <t c="3" si="227">
        <n x="225"/>
        <n x="541"/>
        <n x="42"/>
      </t>
    </mdx>
    <mdx n="0" f="v">
      <t c="3" si="227">
        <n x="225"/>
        <n x="545"/>
        <n x="42"/>
      </t>
    </mdx>
    <mdx n="0" f="v">
      <t c="3" si="227">
        <n x="225"/>
        <n x="542"/>
        <n x="42"/>
      </t>
    </mdx>
    <mdx n="0" f="v">
      <t c="3" si="227">
        <n x="225"/>
        <n x="546"/>
        <n x="42"/>
      </t>
    </mdx>
    <mdx n="0" f="v">
      <t c="3" si="227">
        <n x="225"/>
        <n x="272"/>
        <n x="43"/>
      </t>
    </mdx>
    <mdx n="0" f="v">
      <t c="3" si="227">
        <n x="225"/>
        <n x="273"/>
        <n x="43"/>
      </t>
    </mdx>
    <mdx n="0" f="v">
      <t c="3" si="227">
        <n x="225"/>
        <n x="271"/>
        <n x="43"/>
      </t>
    </mdx>
    <mdx n="0" f="v">
      <t c="3" si="227">
        <n x="225"/>
        <n x="270"/>
        <n x="43"/>
      </t>
    </mdx>
    <mdx n="0" f="v">
      <t c="3" si="227">
        <n x="225"/>
        <n x="269"/>
        <n x="43"/>
      </t>
    </mdx>
    <mdx n="0" f="v">
      <t c="3" si="227">
        <n x="225"/>
        <n x="268"/>
        <n x="43"/>
      </t>
    </mdx>
    <mdx n="0" f="v">
      <t c="3" si="227">
        <n x="225"/>
        <n x="355"/>
        <n x="43"/>
      </t>
    </mdx>
    <mdx n="0" f="v">
      <t c="3" si="227">
        <n x="225"/>
        <n x="356"/>
        <n x="43"/>
      </t>
    </mdx>
    <mdx n="0" f="v">
      <t c="3" si="227">
        <n x="225"/>
        <n x="357"/>
        <n x="43"/>
      </t>
    </mdx>
    <mdx n="0" f="v">
      <t c="3" si="227">
        <n x="225"/>
        <n x="358"/>
        <n x="43"/>
      </t>
    </mdx>
    <mdx n="0" f="v">
      <t c="3" si="227">
        <n x="225"/>
        <n x="359"/>
        <n x="43"/>
      </t>
    </mdx>
    <mdx n="0" f="v">
      <t c="3" si="227">
        <n x="225"/>
        <n x="360"/>
        <n x="43"/>
      </t>
    </mdx>
    <mdx n="0" f="v">
      <t c="3" si="227">
        <n x="225"/>
        <n x="361"/>
        <n x="43"/>
      </t>
    </mdx>
    <mdx n="0" f="v">
      <t c="3" si="227">
        <n x="225"/>
        <n x="254"/>
        <n x="43"/>
      </t>
    </mdx>
    <mdx n="0" f="v">
      <t c="3" si="227">
        <n x="225"/>
        <n x="267"/>
        <n x="43"/>
      </t>
    </mdx>
    <mdx n="0" f="v">
      <t c="3" si="227">
        <n x="225"/>
        <n x="266"/>
        <n x="43"/>
      </t>
    </mdx>
    <mdx n="0" f="v">
      <t c="3" si="227">
        <n x="225"/>
        <n x="265"/>
        <n x="43"/>
      </t>
    </mdx>
    <mdx n="0" f="v">
      <t c="3" si="227">
        <n x="225"/>
        <n x="264"/>
        <n x="43"/>
      </t>
    </mdx>
    <mdx n="0" f="v">
      <t c="3" si="227">
        <n x="225"/>
        <n x="263"/>
        <n x="43"/>
      </t>
    </mdx>
    <mdx n="0" f="v">
      <t c="3" si="227">
        <n x="225"/>
        <n x="262"/>
        <n x="43"/>
      </t>
    </mdx>
    <mdx n="0" f="v">
      <t c="3" si="227">
        <n x="225"/>
        <n x="261"/>
        <n x="43"/>
      </t>
    </mdx>
    <mdx n="0" f="v">
      <t c="3" si="227">
        <n x="225"/>
        <n x="260"/>
        <n x="43"/>
      </t>
    </mdx>
    <mdx n="0" f="v">
      <t c="3" si="227">
        <n x="225"/>
        <n x="259"/>
        <n x="43"/>
      </t>
    </mdx>
    <mdx n="0" f="v">
      <t c="3" si="227">
        <n x="225"/>
        <n x="258"/>
        <n x="43"/>
      </t>
    </mdx>
    <mdx n="0" f="v">
      <t c="3" si="227">
        <n x="225"/>
        <n x="257"/>
        <n x="43"/>
      </t>
    </mdx>
    <mdx n="0" f="v">
      <t c="3" si="227">
        <n x="225"/>
        <n x="256"/>
        <n x="43"/>
      </t>
    </mdx>
    <mdx n="0" f="v">
      <t c="3" si="227">
        <n x="225"/>
        <n x="255"/>
        <n x="43"/>
      </t>
    </mdx>
    <mdx n="0" f="v">
      <t c="3" si="227">
        <n x="225"/>
        <n x="316"/>
        <n x="43"/>
      </t>
    </mdx>
    <mdx n="0" f="v">
      <t c="3" si="227">
        <n x="225"/>
        <n x="373"/>
        <n x="43"/>
      </t>
    </mdx>
    <mdx n="0" f="v">
      <t c="3" si="227">
        <n x="225"/>
        <n x="374"/>
        <n x="43"/>
      </t>
    </mdx>
    <mdx n="0" f="v">
      <t c="3" si="227">
        <n x="225"/>
        <n x="375"/>
        <n x="43"/>
      </t>
    </mdx>
    <mdx n="0" f="v">
      <t c="3" si="227">
        <n x="225"/>
        <n x="281"/>
        <n x="43"/>
      </t>
    </mdx>
    <mdx n="0" f="v">
      <t c="3" si="227">
        <n x="225"/>
        <n x="376"/>
        <n x="43"/>
      </t>
    </mdx>
    <mdx n="0" f="v">
      <t c="3" si="227">
        <n x="225"/>
        <n x="377"/>
        <n x="43"/>
      </t>
    </mdx>
    <mdx n="0" f="v">
      <t c="3" si="227">
        <n x="225"/>
        <n x="280"/>
        <n x="43"/>
      </t>
    </mdx>
    <mdx n="0" f="v">
      <t c="3" si="227">
        <n x="225"/>
        <n x="311"/>
        <n x="43"/>
      </t>
    </mdx>
    <mdx n="0" f="v">
      <t c="3" si="227">
        <n x="225"/>
        <n x="378"/>
        <n x="43"/>
      </t>
    </mdx>
    <mdx n="0" f="v">
      <t c="3" si="227">
        <n x="225"/>
        <n x="379"/>
        <n x="43"/>
      </t>
    </mdx>
    <mdx n="0" f="v">
      <t c="3" si="227">
        <n x="225"/>
        <n x="380"/>
        <n x="43"/>
      </t>
    </mdx>
    <mdx n="0" f="v">
      <t c="3" si="227">
        <n x="225"/>
        <n x="381"/>
        <n x="43"/>
      </t>
    </mdx>
    <mdx n="0" f="v">
      <t c="3" si="227">
        <n x="225"/>
        <n x="382"/>
        <n x="43"/>
      </t>
    </mdx>
    <mdx n="0" f="v">
      <t c="3" si="227">
        <n x="225"/>
        <n x="304"/>
        <n x="43"/>
      </t>
    </mdx>
    <mdx n="0" f="v">
      <t c="3" si="227">
        <n x="225"/>
        <n x="283"/>
        <n x="43"/>
      </t>
    </mdx>
    <mdx n="0" f="v">
      <t c="3" si="227">
        <n x="225"/>
        <n x="547"/>
        <n x="43"/>
      </t>
    </mdx>
    <mdx n="0" f="v">
      <t c="3" si="227">
        <n x="225"/>
        <n x="362"/>
        <n x="43"/>
      </t>
    </mdx>
    <mdx n="0" f="v">
      <t c="3" si="227">
        <n x="225"/>
        <n x="363"/>
        <n x="43"/>
      </t>
    </mdx>
    <mdx n="0" f="v">
      <t c="3" si="227">
        <n x="225"/>
        <n x="364"/>
        <n x="43"/>
      </t>
    </mdx>
    <mdx n="0" f="v">
      <t c="3" si="227">
        <n x="225"/>
        <n x="548"/>
        <n x="43"/>
      </t>
    </mdx>
    <mdx n="0" f="v">
      <t c="3" si="227">
        <n x="225"/>
        <n x="365"/>
        <n x="43"/>
      </t>
    </mdx>
    <mdx n="0" f="v">
      <t c="3" si="227">
        <n x="225"/>
        <n x="366"/>
        <n x="43"/>
      </t>
    </mdx>
    <mdx n="0" f="v">
      <t c="3" si="227">
        <n x="225"/>
        <n x="367"/>
        <n x="43"/>
      </t>
    </mdx>
    <mdx n="0" f="v">
      <t c="3" si="227">
        <n x="225"/>
        <n x="368"/>
        <n x="43"/>
      </t>
    </mdx>
    <mdx n="0" f="v">
      <t c="3" si="227">
        <n x="225"/>
        <n x="369"/>
        <n x="43"/>
      </t>
    </mdx>
    <mdx n="0" f="v">
      <t c="3" si="227">
        <n x="225"/>
        <n x="307"/>
        <n x="43"/>
      </t>
    </mdx>
    <mdx n="0" f="v">
      <t c="3" si="227">
        <n x="225"/>
        <n x="370"/>
        <n x="43"/>
      </t>
    </mdx>
    <mdx n="0" f="v">
      <t c="3" si="227">
        <n x="225"/>
        <n x="371"/>
        <n x="43"/>
      </t>
    </mdx>
    <mdx n="0" f="v">
      <t c="3" si="227">
        <n x="225"/>
        <n x="372"/>
        <n x="43"/>
      </t>
    </mdx>
    <mdx n="0" f="v">
      <t c="3" si="227">
        <n x="225"/>
        <n x="404"/>
        <n x="43"/>
      </t>
    </mdx>
    <mdx n="0" f="v">
      <t c="3" si="227">
        <n x="225"/>
        <n x="393"/>
        <n x="43"/>
      </t>
    </mdx>
    <mdx n="0" f="v">
      <t c="3" si="227">
        <n x="225"/>
        <n x="394"/>
        <n x="43"/>
      </t>
    </mdx>
    <mdx n="0" f="v">
      <t c="3" si="227">
        <n x="225"/>
        <n x="395"/>
        <n x="43"/>
      </t>
    </mdx>
    <mdx n="0" f="v">
      <t c="3" si="227">
        <n x="225"/>
        <n x="278"/>
        <n x="43"/>
      </t>
    </mdx>
    <mdx n="0" f="v">
      <t c="3" si="227">
        <n x="225"/>
        <n x="396"/>
        <n x="43"/>
      </t>
    </mdx>
    <mdx n="0" f="v">
      <t c="3" si="227">
        <n x="225"/>
        <n x="397"/>
        <n x="43"/>
      </t>
    </mdx>
    <mdx n="0" f="v">
      <t c="3" si="227">
        <n x="225"/>
        <n x="398"/>
        <n x="43"/>
      </t>
    </mdx>
    <mdx n="0" f="v">
      <t c="3" si="227">
        <n x="225"/>
        <n x="392"/>
        <n x="43"/>
      </t>
    </mdx>
    <mdx n="0" f="v">
      <t c="3" si="227">
        <n x="225"/>
        <n x="405"/>
        <n x="43"/>
      </t>
    </mdx>
    <mdx n="0" f="v">
      <t c="3" si="227">
        <n x="225"/>
        <n x="399"/>
        <n x="43"/>
      </t>
    </mdx>
    <mdx n="0" f="v">
      <t c="3" si="227">
        <n x="225"/>
        <n x="391"/>
        <n x="43"/>
      </t>
    </mdx>
    <mdx n="0" f="v">
      <t c="3" si="227">
        <n x="225"/>
        <n x="383"/>
        <n x="43"/>
      </t>
    </mdx>
    <mdx n="0" f="v">
      <t c="3" si="227">
        <n x="225"/>
        <n x="384"/>
        <n x="43"/>
      </t>
    </mdx>
    <mdx n="0" f="v">
      <t c="3" si="227">
        <n x="225"/>
        <n x="385"/>
        <n x="43"/>
      </t>
    </mdx>
    <mdx n="0" f="v">
      <t c="3" si="227">
        <n x="225"/>
        <n x="386"/>
        <n x="43"/>
      </t>
    </mdx>
    <mdx n="0" f="v">
      <t c="3" si="227">
        <n x="225"/>
        <n x="387"/>
        <n x="43"/>
      </t>
    </mdx>
    <mdx n="0" f="v">
      <t c="3" si="227">
        <n x="225"/>
        <n x="388"/>
        <n x="43"/>
      </t>
    </mdx>
    <mdx n="0" f="v">
      <t c="3" si="227">
        <n x="225"/>
        <n x="389"/>
        <n x="43"/>
      </t>
    </mdx>
    <mdx n="0" f="v">
      <t c="3" si="227">
        <n x="225"/>
        <n x="390"/>
        <n x="43"/>
      </t>
    </mdx>
    <mdx n="0" f="v">
      <t c="3" si="227">
        <n x="225"/>
        <n x="418"/>
        <n x="43"/>
      </t>
    </mdx>
    <mdx n="0" f="v">
      <t c="3" si="227">
        <n x="225"/>
        <n x="420"/>
        <n x="43"/>
      </t>
    </mdx>
    <mdx n="0" f="v">
      <t c="3" si="227">
        <n x="225"/>
        <n x="400"/>
        <n x="43"/>
      </t>
    </mdx>
    <mdx n="0" f="v">
      <t c="3" si="227">
        <n x="225"/>
        <n x="401"/>
        <n x="43"/>
      </t>
    </mdx>
    <mdx n="0" f="v">
      <t c="3" si="227">
        <n x="225"/>
        <n x="402"/>
        <n x="43"/>
      </t>
    </mdx>
    <mdx n="0" f="v">
      <t c="3" si="227">
        <n x="225"/>
        <n x="277"/>
        <n x="43"/>
      </t>
    </mdx>
    <mdx n="0" f="v">
      <t c="3" si="227">
        <n x="225"/>
        <n x="417"/>
        <n x="43"/>
      </t>
    </mdx>
    <mdx n="0" f="v">
      <t c="3" si="227">
        <n x="225"/>
        <n x="406"/>
        <n x="43"/>
      </t>
    </mdx>
    <mdx n="0" f="v">
      <t c="3" si="227">
        <n x="225"/>
        <n x="407"/>
        <n x="43"/>
      </t>
    </mdx>
    <mdx n="0" f="v">
      <t c="3" si="227">
        <n x="225"/>
        <n x="408"/>
        <n x="43"/>
      </t>
    </mdx>
    <mdx n="0" f="v">
      <t c="3" si="227">
        <n x="225"/>
        <n x="409"/>
        <n x="43"/>
      </t>
    </mdx>
    <mdx n="0" f="v">
      <t c="3" si="227">
        <n x="225"/>
        <n x="410"/>
        <n x="43"/>
      </t>
    </mdx>
    <mdx n="0" f="v">
      <t c="3" si="227">
        <n x="225"/>
        <n x="419"/>
        <n x="43"/>
      </t>
    </mdx>
    <mdx n="0" f="v">
      <t c="3" si="227">
        <n x="225"/>
        <n x="301"/>
        <n x="43"/>
      </t>
    </mdx>
    <mdx n="0" f="v">
      <t c="3" si="227">
        <n x="225"/>
        <n x="299"/>
        <n x="43"/>
      </t>
    </mdx>
    <mdx n="0" f="v">
      <t c="3" si="227">
        <n x="225"/>
        <n x="297"/>
        <n x="43"/>
      </t>
    </mdx>
    <mdx n="0" f="v">
      <t c="3" si="227">
        <n x="225"/>
        <n x="421"/>
        <n x="43"/>
      </t>
    </mdx>
    <mdx n="0" f="v">
      <t c="3" si="227">
        <n x="225"/>
        <n x="411"/>
        <n x="43"/>
      </t>
    </mdx>
    <mdx n="0" f="v">
      <t c="3" si="227">
        <n x="225"/>
        <n x="403"/>
        <n x="43"/>
      </t>
    </mdx>
    <mdx n="0" f="v">
      <t c="3" si="227">
        <n x="225"/>
        <n x="412"/>
        <n x="43"/>
      </t>
    </mdx>
    <mdx n="0" f="v">
      <t c="3" si="227">
        <n x="225"/>
        <n x="413"/>
        <n x="43"/>
      </t>
    </mdx>
    <mdx n="0" f="v">
      <t c="3" si="227">
        <n x="225"/>
        <n x="414"/>
        <n x="43"/>
      </t>
    </mdx>
    <mdx n="0" f="v">
      <t c="3" si="227">
        <n x="225"/>
        <n x="415"/>
        <n x="43"/>
      </t>
    </mdx>
    <mdx n="0" f="v">
      <t c="3" si="227">
        <n x="225"/>
        <n x="416"/>
        <n x="43"/>
      </t>
    </mdx>
    <mdx n="0" f="v">
      <t c="3" si="227">
        <n x="225"/>
        <n x="427"/>
        <n x="43"/>
      </t>
    </mdx>
    <mdx n="0" f="v">
      <t c="3" si="227">
        <n x="225"/>
        <n x="422"/>
        <n x="43"/>
      </t>
    </mdx>
    <mdx n="0" f="v">
      <t c="3" si="227">
        <n x="225"/>
        <n x="329"/>
        <n x="43"/>
      </t>
    </mdx>
    <mdx n="0" f="v">
      <t c="3" si="227">
        <n x="225"/>
        <n x="428"/>
        <n x="43"/>
      </t>
    </mdx>
    <mdx n="0" f="v">
      <t c="3" si="227">
        <n x="225"/>
        <n x="328"/>
        <n x="43"/>
      </t>
    </mdx>
    <mdx n="0" f="v">
      <t c="3" si="227">
        <n x="225"/>
        <n x="429"/>
        <n x="43"/>
      </t>
    </mdx>
    <mdx n="0" f="v">
      <t c="3" si="227">
        <n x="225"/>
        <n x="430"/>
        <n x="43"/>
      </t>
    </mdx>
    <mdx n="0" f="v">
      <t c="3" si="227">
        <n x="225"/>
        <n x="431"/>
        <n x="43"/>
      </t>
    </mdx>
    <mdx n="0" f="v">
      <t c="3" si="227">
        <n x="225"/>
        <n x="432"/>
        <n x="43"/>
      </t>
    </mdx>
    <mdx n="0" f="v">
      <t c="3" si="227">
        <n x="225"/>
        <n x="423"/>
        <n x="43"/>
      </t>
    </mdx>
    <mdx n="0" f="v">
      <t c="3" si="227">
        <n x="225"/>
        <n x="424"/>
        <n x="43"/>
      </t>
    </mdx>
    <mdx n="0" f="v">
      <t c="3" si="227">
        <n x="225"/>
        <n x="425"/>
        <n x="43"/>
      </t>
    </mdx>
    <mdx n="0" f="v">
      <t c="3" si="227">
        <n x="225"/>
        <n x="348"/>
        <n x="43"/>
      </t>
    </mdx>
    <mdx n="0" f="v">
      <t c="3" si="227">
        <n x="225"/>
        <n x="327"/>
        <n x="43"/>
      </t>
    </mdx>
    <mdx n="0" f="v">
      <t c="3" si="227">
        <n x="225"/>
        <n x="426"/>
        <n x="43"/>
      </t>
    </mdx>
    <mdx n="0" f="v">
      <t c="3" si="227">
        <n x="225"/>
        <n x="326"/>
        <n x="43"/>
      </t>
    </mdx>
    <mdx n="0" f="v">
      <t c="3" si="227">
        <n x="225"/>
        <n x="433"/>
        <n x="43"/>
      </t>
    </mdx>
    <mdx n="0" f="v">
      <t c="3" si="227">
        <n x="225"/>
        <n x="442"/>
        <n x="43"/>
      </t>
    </mdx>
    <mdx n="0" f="v">
      <t c="3" si="227">
        <n x="225"/>
        <n x="443"/>
        <n x="43"/>
      </t>
    </mdx>
    <mdx n="0" f="v">
      <t c="3" si="227">
        <n x="225"/>
        <n x="444"/>
        <n x="43"/>
      </t>
    </mdx>
    <mdx n="0" f="v">
      <t c="3" si="227">
        <n x="225"/>
        <n x="445"/>
        <n x="43"/>
      </t>
    </mdx>
    <mdx n="0" f="v">
      <t c="3" si="227">
        <n x="225"/>
        <n x="446"/>
        <n x="43"/>
      </t>
    </mdx>
    <mdx n="0" f="v">
      <t c="3" si="227">
        <n x="225"/>
        <n x="434"/>
        <n x="43"/>
      </t>
    </mdx>
    <mdx n="0" f="v">
      <t c="3" si="227">
        <n x="225"/>
        <n x="435"/>
        <n x="43"/>
      </t>
    </mdx>
    <mdx n="0" f="v">
      <t c="3" si="227">
        <n x="225"/>
        <n x="436"/>
        <n x="43"/>
      </t>
    </mdx>
    <mdx n="0" f="v">
      <t c="3" si="227">
        <n x="225"/>
        <n x="437"/>
        <n x="43"/>
      </t>
    </mdx>
    <mdx n="0" f="v">
      <t c="3" si="227">
        <n x="225"/>
        <n x="294"/>
        <n x="43"/>
      </t>
    </mdx>
    <mdx n="0" f="v">
      <t c="3" si="227">
        <n x="225"/>
        <n x="293"/>
        <n x="43"/>
      </t>
    </mdx>
    <mdx n="0" f="v">
      <t c="3" si="227">
        <n x="225"/>
        <n x="346"/>
        <n x="43"/>
      </t>
    </mdx>
    <mdx n="0" f="v">
      <t c="3" si="227">
        <n x="225"/>
        <n x="438"/>
        <n x="43"/>
      </t>
    </mdx>
    <mdx n="0" f="v">
      <t c="3" si="227">
        <n x="225"/>
        <n x="350"/>
        <n x="43"/>
      </t>
    </mdx>
    <mdx n="0" f="v">
      <t c="3" si="227">
        <n x="225"/>
        <n x="439"/>
        <n x="43"/>
      </t>
    </mdx>
    <mdx n="0" f="v">
      <t c="3" si="227">
        <n x="225"/>
        <n x="440"/>
        <n x="43"/>
      </t>
    </mdx>
    <mdx n="0" f="v">
      <t c="3" si="227">
        <n x="225"/>
        <n x="441"/>
        <n x="43"/>
      </t>
    </mdx>
    <mdx n="0" f="v">
      <t c="3" si="227">
        <n x="225"/>
        <n x="447"/>
        <n x="43"/>
      </t>
    </mdx>
    <mdx n="0" f="v">
      <t c="3" si="227">
        <n x="225"/>
        <n x="452"/>
        <n x="43"/>
      </t>
    </mdx>
    <mdx n="0" f="v">
      <t c="3" si="227">
        <n x="225"/>
        <n x="276"/>
        <n x="43"/>
      </t>
    </mdx>
    <mdx n="0" f="v">
      <t c="3" si="227">
        <n x="225"/>
        <n x="453"/>
        <n x="43"/>
      </t>
    </mdx>
    <mdx n="0" f="v">
      <t c="3" si="227">
        <n x="225"/>
        <n x="454"/>
        <n x="43"/>
      </t>
    </mdx>
    <mdx n="0" f="v">
      <t c="3" si="227">
        <n x="225"/>
        <n x="455"/>
        <n x="43"/>
      </t>
    </mdx>
    <mdx n="0" f="v">
      <t c="3" si="227">
        <n x="225"/>
        <n x="456"/>
        <n x="43"/>
      </t>
    </mdx>
    <mdx n="0" f="v">
      <t c="3" si="227">
        <n x="225"/>
        <n x="459"/>
        <n x="43"/>
      </t>
    </mdx>
    <mdx n="0" f="v">
      <t c="3" si="227">
        <n x="225"/>
        <n x="448"/>
        <n x="43"/>
      </t>
    </mdx>
    <mdx n="0" f="v">
      <t c="3" si="227">
        <n x="225"/>
        <n x="449"/>
        <n x="43"/>
      </t>
    </mdx>
    <mdx n="0" f="v">
      <t c="3" si="227">
        <n x="225"/>
        <n x="450"/>
        <n x="43"/>
      </t>
    </mdx>
    <mdx n="0" f="v">
      <t c="3" si="227">
        <n x="225"/>
        <n x="451"/>
        <n x="43"/>
      </t>
    </mdx>
    <mdx n="0" f="v">
      <t c="3" si="227">
        <n x="225"/>
        <n x="457"/>
        <n x="43"/>
      </t>
    </mdx>
    <mdx n="0" f="v">
      <t c="3" si="227">
        <n x="225"/>
        <n x="458"/>
        <n x="43"/>
      </t>
    </mdx>
    <mdx n="0" f="v">
      <t c="3" si="227">
        <n x="225"/>
        <n x="461"/>
        <n x="43"/>
      </t>
    </mdx>
    <mdx n="0" f="v">
      <t c="3" si="227">
        <n x="225"/>
        <n x="462"/>
        <n x="43"/>
      </t>
    </mdx>
    <mdx n="0" f="v">
      <t c="3" si="227">
        <n x="225"/>
        <n x="463"/>
        <n x="43"/>
      </t>
    </mdx>
    <mdx n="0" f="v">
      <t c="3" si="227">
        <n x="225"/>
        <n x="464"/>
        <n x="43"/>
      </t>
    </mdx>
    <mdx n="0" f="v">
      <t c="3" si="227">
        <n x="225"/>
        <n x="465"/>
        <n x="43"/>
      </t>
    </mdx>
    <mdx n="0" f="v">
      <t c="3" si="227">
        <n x="225"/>
        <n x="466"/>
        <n x="43"/>
      </t>
    </mdx>
    <mdx n="0" f="v">
      <t c="3" si="227">
        <n x="225"/>
        <n x="467"/>
        <n x="43"/>
      </t>
    </mdx>
    <mdx n="0" f="v">
      <t c="3" si="227">
        <n x="225"/>
        <n x="460"/>
        <n x="43"/>
      </t>
    </mdx>
    <mdx n="0" f="v">
      <t c="3" si="227">
        <n x="225"/>
        <n x="468"/>
        <n x="43"/>
      </t>
    </mdx>
    <mdx n="0" f="v">
      <t c="3" si="227">
        <n x="225"/>
        <n x="469"/>
        <n x="43"/>
      </t>
    </mdx>
    <mdx n="0" f="v">
      <t c="3" si="227">
        <n x="225"/>
        <n x="470"/>
        <n x="43"/>
      </t>
    </mdx>
    <mdx n="0" f="v">
      <t c="3" si="227">
        <n x="225"/>
        <n x="473"/>
        <n x="43"/>
      </t>
    </mdx>
    <mdx n="0" f="v">
      <t c="3" si="227">
        <n x="225"/>
        <n x="474"/>
        <n x="43"/>
      </t>
    </mdx>
    <mdx n="0" f="v">
      <t c="3" si="227">
        <n x="225"/>
        <n x="475"/>
        <n x="43"/>
      </t>
    </mdx>
    <mdx n="0" f="v">
      <t c="3" si="227">
        <n x="225"/>
        <n x="476"/>
        <n x="43"/>
      </t>
    </mdx>
    <mdx n="0" f="v">
      <t c="3" si="227">
        <n x="225"/>
        <n x="472"/>
        <n x="43"/>
      </t>
    </mdx>
    <mdx n="0" f="v">
      <t c="3" si="227">
        <n x="225"/>
        <n x="480"/>
        <n x="43"/>
      </t>
    </mdx>
    <mdx n="0" f="v">
      <t c="3" si="227">
        <n x="225"/>
        <n x="481"/>
        <n x="43"/>
      </t>
    </mdx>
    <mdx n="0" f="v">
      <t c="3" si="227">
        <n x="225"/>
        <n x="483"/>
        <n x="43"/>
      </t>
    </mdx>
    <mdx n="0" f="v">
      <t c="3" si="227">
        <n x="225"/>
        <n x="471"/>
        <n x="43"/>
      </t>
    </mdx>
    <mdx n="0" f="v">
      <t c="3" si="227">
        <n x="225"/>
        <n x="477"/>
        <n x="43"/>
      </t>
    </mdx>
    <mdx n="0" f="v">
      <t c="3" si="227">
        <n x="225"/>
        <n x="478"/>
        <n x="43"/>
      </t>
    </mdx>
    <mdx n="0" f="v">
      <t c="3" si="227">
        <n x="225"/>
        <n x="479"/>
        <n x="43"/>
      </t>
    </mdx>
    <mdx n="0" f="v">
      <t c="3" si="227">
        <n x="225"/>
        <n x="487"/>
        <n x="43"/>
      </t>
    </mdx>
    <mdx n="0" f="v">
      <t c="3" si="227">
        <n x="225"/>
        <n x="488"/>
        <n x="43"/>
      </t>
    </mdx>
    <mdx n="0" f="v">
      <t c="3" si="227">
        <n x="225"/>
        <n x="489"/>
        <n x="43"/>
      </t>
    </mdx>
    <mdx n="0" f="v">
      <t c="3" si="227">
        <n x="225"/>
        <n x="484"/>
        <n x="43"/>
      </t>
    </mdx>
    <mdx n="0" f="v">
      <t c="3" si="227">
        <n x="225"/>
        <n x="485"/>
        <n x="43"/>
      </t>
    </mdx>
    <mdx n="0" f="v">
      <t c="3" si="227">
        <n x="225"/>
        <n x="486"/>
        <n x="43"/>
      </t>
    </mdx>
    <mdx n="0" f="v">
      <t c="3" si="227">
        <n x="225"/>
        <n x="482"/>
        <n x="43"/>
      </t>
    </mdx>
    <mdx n="0" f="v">
      <t c="3" si="227">
        <n x="225"/>
        <n x="491"/>
        <n x="43"/>
      </t>
    </mdx>
    <mdx n="0" f="v">
      <t c="3" si="227">
        <n x="225"/>
        <n x="495"/>
        <n x="43"/>
      </t>
    </mdx>
    <mdx n="0" f="v">
      <t c="3" si="227">
        <n x="225"/>
        <n x="496"/>
        <n x="43"/>
      </t>
    </mdx>
    <mdx n="0" f="v">
      <t c="3" si="227">
        <n x="225"/>
        <n x="494"/>
        <n x="43"/>
      </t>
    </mdx>
    <mdx n="0" f="v">
      <t c="3" si="227">
        <n x="225"/>
        <n x="490"/>
        <n x="43"/>
      </t>
    </mdx>
    <mdx n="0" f="v">
      <t c="3" si="227">
        <n x="225"/>
        <n x="492"/>
        <n x="43"/>
      </t>
    </mdx>
    <mdx n="0" f="v">
      <t c="3" si="227">
        <n x="225"/>
        <n x="493"/>
        <n x="43"/>
      </t>
    </mdx>
    <mdx n="0" f="v">
      <t c="3" si="227">
        <n x="225"/>
        <n x="500"/>
        <n x="43"/>
      </t>
    </mdx>
    <mdx n="0" f="v">
      <t c="3" si="227">
        <n x="225"/>
        <n x="501"/>
        <n x="43"/>
      </t>
    </mdx>
    <mdx n="0" f="v">
      <t c="3" si="227">
        <n x="225"/>
        <n x="502"/>
        <n x="43"/>
      </t>
    </mdx>
    <mdx n="0" f="v">
      <t c="3" si="227">
        <n x="225"/>
        <n x="497"/>
        <n x="43"/>
      </t>
    </mdx>
    <mdx n="0" f="v">
      <t c="3" si="227">
        <n x="225"/>
        <n x="498"/>
        <n x="43"/>
      </t>
    </mdx>
    <mdx n="0" f="v">
      <t c="3" si="227">
        <n x="225"/>
        <n x="499"/>
        <n x="43"/>
      </t>
    </mdx>
    <mdx n="0" f="v">
      <t c="3" si="227">
        <n x="225"/>
        <n x="503"/>
        <n x="43"/>
      </t>
    </mdx>
    <mdx n="0" f="v">
      <t c="3" si="227">
        <n x="225"/>
        <n x="504"/>
        <n x="43"/>
      </t>
    </mdx>
    <mdx n="0" f="v">
      <t c="3" si="227">
        <n x="225"/>
        <n x="505"/>
        <n x="43"/>
      </t>
    </mdx>
    <mdx n="0" f="v">
      <t c="3" si="227">
        <n x="225"/>
        <n x="506"/>
        <n x="43"/>
      </t>
    </mdx>
    <mdx n="0" f="v">
      <t c="3" si="227">
        <n x="225"/>
        <n x="508"/>
        <n x="43"/>
      </t>
    </mdx>
    <mdx n="0" f="v">
      <t c="3" si="227">
        <n x="225"/>
        <n x="509"/>
        <n x="43"/>
      </t>
    </mdx>
    <mdx n="0" f="v">
      <t c="3" si="227">
        <n x="225"/>
        <n x="516"/>
        <n x="43"/>
      </t>
    </mdx>
    <mdx n="0" f="v">
      <t c="3" si="227">
        <n x="225"/>
        <n x="507"/>
        <n x="43"/>
      </t>
    </mdx>
    <mdx n="0" f="v">
      <t c="3" si="227">
        <n x="225"/>
        <n x="510"/>
        <n x="43"/>
      </t>
    </mdx>
    <mdx n="0" f="v">
      <t c="3" si="227">
        <n x="225"/>
        <n x="511"/>
        <n x="43"/>
      </t>
    </mdx>
    <mdx n="0" f="v">
      <t c="3" si="227">
        <n x="225"/>
        <n x="512"/>
        <n x="43"/>
      </t>
    </mdx>
    <mdx n="0" f="v">
      <t c="3" si="227">
        <n x="225"/>
        <n x="513"/>
        <n x="43"/>
      </t>
    </mdx>
    <mdx n="0" f="v">
      <t c="3" si="227">
        <n x="225"/>
        <n x="514"/>
        <n x="43"/>
      </t>
    </mdx>
    <mdx n="0" f="v">
      <t c="3" si="227">
        <n x="225"/>
        <n x="515"/>
        <n x="43"/>
      </t>
    </mdx>
    <mdx n="0" f="v">
      <t c="3" si="227">
        <n x="225"/>
        <n x="528"/>
        <n x="43"/>
      </t>
    </mdx>
    <mdx n="0" f="v">
      <t c="3" si="227">
        <n x="225"/>
        <n x="519"/>
        <n x="43"/>
      </t>
    </mdx>
    <mdx n="0" f="v">
      <t c="3" si="227">
        <n x="225"/>
        <n x="520"/>
        <n x="43"/>
      </t>
    </mdx>
    <mdx n="0" f="v">
      <t c="3" si="227">
        <n x="225"/>
        <n x="521"/>
        <n x="43"/>
      </t>
    </mdx>
    <mdx n="0" f="v">
      <t c="3" si="227">
        <n x="225"/>
        <n x="517"/>
        <n x="43"/>
      </t>
    </mdx>
    <mdx n="0" f="v">
      <t c="3" si="227">
        <n x="225"/>
        <n x="518"/>
        <n x="43"/>
      </t>
    </mdx>
    <mdx n="0" f="v">
      <t c="3" si="227">
        <n x="225"/>
        <n x="522"/>
        <n x="43"/>
      </t>
    </mdx>
    <mdx n="0" f="v">
      <t c="3" si="227">
        <n x="225"/>
        <n x="525"/>
        <n x="43"/>
      </t>
    </mdx>
    <mdx n="0" f="v">
      <t c="3" si="227">
        <n x="225"/>
        <n x="526"/>
        <n x="43"/>
      </t>
    </mdx>
    <mdx n="0" f="v">
      <t c="3" si="227">
        <n x="225"/>
        <n x="523"/>
        <n x="43"/>
      </t>
    </mdx>
    <mdx n="0" f="v">
      <t c="3" si="227">
        <n x="225"/>
        <n x="524"/>
        <n x="43"/>
      </t>
    </mdx>
    <mdx n="0" f="v">
      <t c="3" si="227">
        <n x="225"/>
        <n x="527"/>
        <n x="43"/>
      </t>
    </mdx>
    <mdx n="0" f="v">
      <t c="3" si="227">
        <n x="225"/>
        <n x="529"/>
        <n x="43"/>
      </t>
    </mdx>
    <mdx n="0" f="v">
      <t c="3" si="227">
        <n x="225"/>
        <n x="531"/>
        <n x="43"/>
      </t>
    </mdx>
    <mdx n="0" f="v">
      <t c="3" si="227">
        <n x="225"/>
        <n x="532"/>
        <n x="43"/>
      </t>
    </mdx>
    <mdx n="0" f="v">
      <t c="3" si="227">
        <n x="225"/>
        <n x="530"/>
        <n x="43"/>
      </t>
    </mdx>
    <mdx n="0" f="v">
      <t c="3" si="227">
        <n x="225"/>
        <n x="533"/>
        <n x="43"/>
      </t>
    </mdx>
    <mdx n="0" f="v">
      <t c="3" si="227">
        <n x="225"/>
        <n x="534"/>
        <n x="43"/>
      </t>
    </mdx>
    <mdx n="0" f="v">
      <t c="3" si="227">
        <n x="225"/>
        <n x="537"/>
        <n x="43"/>
      </t>
    </mdx>
    <mdx n="0" f="v">
      <t c="3" si="227">
        <n x="225"/>
        <n x="536"/>
        <n x="43"/>
      </t>
    </mdx>
    <mdx n="0" f="v">
      <t c="3" si="227">
        <n x="225"/>
        <n x="535"/>
        <n x="43"/>
      </t>
    </mdx>
    <mdx n="0" f="v">
      <t c="3" si="227">
        <n x="225"/>
        <n x="539"/>
        <n x="43"/>
      </t>
    </mdx>
    <mdx n="0" f="v">
      <t c="3" si="227">
        <n x="225"/>
        <n x="540"/>
        <n x="43"/>
      </t>
    </mdx>
    <mdx n="0" f="v">
      <t c="3" si="227">
        <n x="225"/>
        <n x="538"/>
        <n x="43"/>
      </t>
    </mdx>
    <mdx n="0" f="v">
      <t c="3" si="227">
        <n x="225"/>
        <n x="543"/>
        <n x="43"/>
      </t>
    </mdx>
    <mdx n="0" f="v">
      <t c="3" si="227">
        <n x="225"/>
        <n x="545"/>
        <n x="43"/>
      </t>
    </mdx>
    <mdx n="0" f="v">
      <t c="3" si="227">
        <n x="225"/>
        <n x="541"/>
        <n x="43"/>
      </t>
    </mdx>
    <mdx n="0" f="v">
      <t c="3" si="227">
        <n x="225"/>
        <n x="544"/>
        <n x="43"/>
      </t>
    </mdx>
    <mdx n="0" f="v">
      <t c="3" si="227">
        <n x="225"/>
        <n x="542"/>
        <n x="43"/>
      </t>
    </mdx>
    <mdx n="0" f="v">
      <t c="3" si="227">
        <n x="225"/>
        <n x="546"/>
        <n x="43"/>
      </t>
    </mdx>
    <mdx n="0" f="v">
      <t c="3" si="227">
        <n x="225"/>
        <n x="271"/>
        <n x="44"/>
      </t>
    </mdx>
    <mdx n="0" f="v">
      <t c="3" si="227">
        <n x="225"/>
        <n x="270"/>
        <n x="44"/>
      </t>
    </mdx>
    <mdx n="0" f="v">
      <t c="3" si="227">
        <n x="225"/>
        <n x="269"/>
        <n x="44"/>
      </t>
    </mdx>
    <mdx n="0" f="v">
      <t c="3" si="227">
        <n x="225"/>
        <n x="268"/>
        <n x="44"/>
      </t>
    </mdx>
    <mdx n="0" f="v">
      <t c="3" si="227">
        <n x="225"/>
        <n x="356"/>
        <n x="44"/>
      </t>
    </mdx>
    <mdx n="0" f="v">
      <t c="3" si="227">
        <n x="225"/>
        <n x="359"/>
        <n x="44"/>
      </t>
    </mdx>
    <mdx n="0" f="v">
      <t c="3" si="227">
        <n x="225"/>
        <n x="361"/>
        <n x="44"/>
      </t>
    </mdx>
    <mdx n="0" f="v">
      <t c="3" si="227">
        <n x="225"/>
        <n x="267"/>
        <n x="44"/>
      </t>
    </mdx>
    <mdx n="0" f="v">
      <t c="3" si="227">
        <n x="225"/>
        <n x="266"/>
        <n x="44"/>
      </t>
    </mdx>
    <mdx n="0" f="v">
      <t c="3" si="227">
        <n x="225"/>
        <n x="265"/>
        <n x="44"/>
      </t>
    </mdx>
    <mdx n="0" f="v">
      <t c="3" si="227">
        <n x="225"/>
        <n x="264"/>
        <n x="44"/>
      </t>
    </mdx>
    <mdx n="0" f="v">
      <t c="3" si="227">
        <n x="225"/>
        <n x="263"/>
        <n x="44"/>
      </t>
    </mdx>
    <mdx n="0" f="v">
      <t c="3" si="227">
        <n x="225"/>
        <n x="262"/>
        <n x="44"/>
      </t>
    </mdx>
    <mdx n="0" f="v">
      <t c="3" si="227">
        <n x="225"/>
        <n x="261"/>
        <n x="44"/>
      </t>
    </mdx>
    <mdx n="0" f="v">
      <t c="3" si="227">
        <n x="225"/>
        <n x="260"/>
        <n x="44"/>
      </t>
    </mdx>
    <mdx n="0" f="v">
      <t c="3" si="227">
        <n x="225"/>
        <n x="258"/>
        <n x="44"/>
      </t>
    </mdx>
    <mdx n="0" f="v">
      <t c="3" si="227">
        <n x="225"/>
        <n x="256"/>
        <n x="44"/>
      </t>
    </mdx>
    <mdx n="0" f="v">
      <t c="3" si="227">
        <n x="225"/>
        <n x="255"/>
        <n x="44"/>
      </t>
    </mdx>
    <mdx n="0" f="v">
      <t c="3" si="227">
        <n x="225"/>
        <n x="316"/>
        <n x="44"/>
      </t>
    </mdx>
    <mdx n="0" f="v">
      <t c="3" si="227">
        <n x="225"/>
        <n x="374"/>
        <n x="44"/>
      </t>
    </mdx>
    <mdx n="0" f="v">
      <t c="3" si="227">
        <n x="225"/>
        <n x="375"/>
        <n x="44"/>
      </t>
    </mdx>
    <mdx n="0" f="v">
      <t c="3" si="227">
        <n x="225"/>
        <n x="377"/>
        <n x="44"/>
      </t>
    </mdx>
    <mdx n="0" f="v">
      <t c="3" si="227">
        <n x="225"/>
        <n x="280"/>
        <n x="44"/>
      </t>
    </mdx>
    <mdx n="0" f="v">
      <t c="3" si="227">
        <n x="225"/>
        <n x="381"/>
        <n x="44"/>
      </t>
    </mdx>
    <mdx n="0" f="v">
      <t c="3" si="227">
        <n x="225"/>
        <n x="304"/>
        <n x="44"/>
      </t>
    </mdx>
    <mdx n="0" f="v">
      <t c="3" si="227">
        <n x="225"/>
        <n x="283"/>
        <n x="44"/>
      </t>
    </mdx>
    <mdx n="0" f="v">
      <t c="3" si="227">
        <n x="225"/>
        <n x="547"/>
        <n x="44"/>
      </t>
    </mdx>
    <mdx n="0" f="v">
      <t c="3" si="227">
        <n x="225"/>
        <n x="364"/>
        <n x="44"/>
      </t>
    </mdx>
    <mdx n="0" f="v">
      <t c="3" si="227">
        <n x="225"/>
        <n x="548"/>
        <n x="44"/>
      </t>
    </mdx>
    <mdx n="0" f="v">
      <t c="3" si="227">
        <n x="225"/>
        <n x="365"/>
        <n x="44"/>
      </t>
    </mdx>
    <mdx n="0" f="v">
      <t c="3" si="227">
        <n x="225"/>
        <n x="366"/>
        <n x="44"/>
      </t>
    </mdx>
    <mdx n="0" f="v">
      <t c="3" si="227">
        <n x="225"/>
        <n x="367"/>
        <n x="44"/>
      </t>
    </mdx>
    <mdx n="0" f="v">
      <t c="3" si="227">
        <n x="225"/>
        <n x="368"/>
        <n x="44"/>
      </t>
    </mdx>
    <mdx n="0" f="v">
      <t c="3" si="227">
        <n x="225"/>
        <n x="369"/>
        <n x="44"/>
      </t>
    </mdx>
    <mdx n="0" f="v">
      <t c="3" si="227">
        <n x="225"/>
        <n x="307"/>
        <n x="44"/>
      </t>
    </mdx>
    <mdx n="0" f="v">
      <t c="3" si="227">
        <n x="225"/>
        <n x="370"/>
        <n x="44"/>
      </t>
    </mdx>
    <mdx n="0" f="v">
      <t c="3" si="227">
        <n x="225"/>
        <n x="371"/>
        <n x="44"/>
      </t>
    </mdx>
    <mdx n="0" f="v">
      <t c="3" si="227">
        <n x="225"/>
        <n x="372"/>
        <n x="44"/>
      </t>
    </mdx>
    <mdx n="0" f="v">
      <t c="3" si="227">
        <n x="225"/>
        <n x="393"/>
        <n x="44"/>
      </t>
    </mdx>
    <mdx n="0" f="v">
      <t c="3" si="227">
        <n x="225"/>
        <n x="395"/>
        <n x="44"/>
      </t>
    </mdx>
    <mdx n="0" f="v">
      <t c="3" si="227">
        <n x="225"/>
        <n x="278"/>
        <n x="44"/>
      </t>
    </mdx>
    <mdx n="0" f="v">
      <t c="3" si="227">
        <n x="225"/>
        <n x="396"/>
        <n x="44"/>
      </t>
    </mdx>
    <mdx n="0" f="v">
      <t c="3" si="227">
        <n x="225"/>
        <n x="397"/>
        <n x="44"/>
      </t>
    </mdx>
    <mdx n="0" f="v">
      <t c="3" si="227">
        <n x="225"/>
        <n x="392"/>
        <n x="44"/>
      </t>
    </mdx>
    <mdx n="0" f="v">
      <t c="3" si="227">
        <n x="225"/>
        <n x="391"/>
        <n x="44"/>
      </t>
    </mdx>
    <mdx n="0" f="v">
      <t c="3" si="227">
        <n x="225"/>
        <n x="405"/>
        <n x="44"/>
      </t>
    </mdx>
    <mdx n="0" f="v">
      <t c="3" si="227">
        <n x="225"/>
        <n x="399"/>
        <n x="44"/>
      </t>
    </mdx>
    <mdx n="0" f="v">
      <t c="3" si="227">
        <n x="225"/>
        <n x="404"/>
        <n x="44"/>
      </t>
    </mdx>
    <mdx n="0" f="v">
      <t c="3" si="227">
        <n x="225"/>
        <n x="384"/>
        <n x="44"/>
      </t>
    </mdx>
    <mdx n="0" f="v">
      <t c="3" si="227">
        <n x="225"/>
        <n x="388"/>
        <n x="44"/>
      </t>
    </mdx>
    <mdx n="0" f="v">
      <t c="3" si="227">
        <n x="225"/>
        <n x="389"/>
        <n x="44"/>
      </t>
    </mdx>
    <mdx n="0" f="v">
      <t c="3" si="227">
        <n x="225"/>
        <n x="400"/>
        <n x="44"/>
      </t>
    </mdx>
    <mdx n="0" f="v">
      <t c="3" si="227">
        <n x="225"/>
        <n x="417"/>
        <n x="44"/>
      </t>
    </mdx>
    <mdx n="0" f="v">
      <t c="3" si="227">
        <n x="225"/>
        <n x="419"/>
        <n x="44"/>
      </t>
    </mdx>
    <mdx n="0" f="v">
      <t c="3" si="227">
        <n x="225"/>
        <n x="418"/>
        <n x="44"/>
      </t>
    </mdx>
    <mdx n="0" f="v">
      <t c="3" si="227">
        <n x="225"/>
        <n x="406"/>
        <n x="44"/>
      </t>
    </mdx>
    <mdx n="0" f="v">
      <t c="3" si="227">
        <n x="225"/>
        <n x="407"/>
        <n x="44"/>
      </t>
    </mdx>
    <mdx n="0" f="v">
      <t c="3" si="227">
        <n x="225"/>
        <n x="408"/>
        <n x="44"/>
      </t>
    </mdx>
    <mdx n="0" f="v">
      <t c="3" si="227">
        <n x="225"/>
        <n x="409"/>
        <n x="44"/>
      </t>
    </mdx>
    <mdx n="0" f="v">
      <t c="3" si="227">
        <n x="225"/>
        <n x="420"/>
        <n x="44"/>
      </t>
    </mdx>
    <mdx n="0" f="v">
      <t c="3" si="227">
        <n x="225"/>
        <n x="297"/>
        <n x="44"/>
      </t>
    </mdx>
    <mdx n="0" f="v">
      <t c="3" si="227">
        <n x="225"/>
        <n x="421"/>
        <n x="44"/>
      </t>
    </mdx>
    <mdx n="0" f="v">
      <t c="3" si="227">
        <n x="225"/>
        <n x="422"/>
        <n x="44"/>
      </t>
    </mdx>
    <mdx n="0" f="v">
      <t c="3" si="227">
        <n x="225"/>
        <n x="411"/>
        <n x="44"/>
      </t>
    </mdx>
    <mdx n="0" f="v">
      <t c="3" si="227">
        <n x="225"/>
        <n x="403"/>
        <n x="44"/>
      </t>
    </mdx>
    <mdx n="0" f="v">
      <t c="3" si="227">
        <n x="225"/>
        <n x="412"/>
        <n x="44"/>
      </t>
    </mdx>
    <mdx n="0" f="v">
      <t c="3" si="227">
        <n x="225"/>
        <n x="414"/>
        <n x="44"/>
      </t>
    </mdx>
    <mdx n="0" f="v">
      <t c="3" si="227">
        <n x="225"/>
        <n x="427"/>
        <n x="44"/>
      </t>
    </mdx>
    <mdx n="0" f="v">
      <t c="3" si="227">
        <n x="225"/>
        <n x="329"/>
        <n x="44"/>
      </t>
    </mdx>
    <mdx n="0" f="v">
      <t c="3" si="227">
        <n x="225"/>
        <n x="428"/>
        <n x="44"/>
      </t>
    </mdx>
    <mdx n="0" f="v">
      <t c="3" si="227">
        <n x="225"/>
        <n x="328"/>
        <n x="44"/>
      </t>
    </mdx>
    <mdx n="0" f="v">
      <t c="3" si="227">
        <n x="225"/>
        <n x="430"/>
        <n x="44"/>
      </t>
    </mdx>
    <mdx n="0" f="v">
      <t c="3" si="227">
        <n x="225"/>
        <n x="431"/>
        <n x="44"/>
      </t>
    </mdx>
    <mdx n="0" f="v">
      <t c="3" si="227">
        <n x="225"/>
        <n x="326"/>
        <n x="44"/>
      </t>
    </mdx>
    <mdx n="0" f="v">
      <t c="3" si="227">
        <n x="225"/>
        <n x="424"/>
        <n x="44"/>
      </t>
    </mdx>
    <mdx n="0" f="v">
      <t c="3" si="227">
        <n x="225"/>
        <n x="425"/>
        <n x="44"/>
      </t>
    </mdx>
    <mdx n="0" f="v">
      <t c="3" si="227">
        <n x="225"/>
        <n x="348"/>
        <n x="44"/>
      </t>
    </mdx>
    <mdx n="0" f="v">
      <t c="3" si="227">
        <n x="225"/>
        <n x="426"/>
        <n x="44"/>
      </t>
    </mdx>
    <mdx n="0" f="v">
      <t c="3" si="227">
        <n x="225"/>
        <n x="433"/>
        <n x="44"/>
      </t>
    </mdx>
    <mdx n="0" f="v">
      <t c="3" si="227">
        <n x="225"/>
        <n x="443"/>
        <n x="44"/>
      </t>
    </mdx>
    <mdx n="0" f="v">
      <t c="3" si="227">
        <n x="225"/>
        <n x="445"/>
        <n x="44"/>
      </t>
    </mdx>
    <mdx n="0" f="v">
      <t c="3" si="227">
        <n x="225"/>
        <n x="446"/>
        <n x="44"/>
      </t>
    </mdx>
    <mdx n="0" f="v">
      <t c="3" si="227">
        <n x="225"/>
        <n x="434"/>
        <n x="44"/>
      </t>
    </mdx>
    <mdx n="0" f="v">
      <t c="3" si="227">
        <n x="225"/>
        <n x="435"/>
        <n x="44"/>
      </t>
    </mdx>
    <mdx n="0" f="v">
      <t c="3" si="227">
        <n x="225"/>
        <n x="436"/>
        <n x="44"/>
      </t>
    </mdx>
    <mdx n="0" f="v">
      <t c="3" si="227">
        <n x="225"/>
        <n x="437"/>
        <n x="44"/>
      </t>
    </mdx>
    <mdx n="0" f="v">
      <t c="3" si="227">
        <n x="225"/>
        <n x="294"/>
        <n x="44"/>
      </t>
    </mdx>
    <mdx n="0" f="v">
      <t c="3" si="227">
        <n x="225"/>
        <n x="293"/>
        <n x="44"/>
      </t>
    </mdx>
    <mdx n="0" f="v">
      <t c="3" si="227">
        <n x="225"/>
        <n x="438"/>
        <n x="44"/>
      </t>
    </mdx>
    <mdx n="0" f="v">
      <t c="3" si="227">
        <n x="225"/>
        <n x="350"/>
        <n x="44"/>
      </t>
    </mdx>
    <mdx n="0" f="v">
      <t c="3" si="227">
        <n x="225"/>
        <n x="439"/>
        <n x="44"/>
      </t>
    </mdx>
    <mdx n="0" f="v">
      <t c="3" si="227">
        <n x="225"/>
        <n x="440"/>
        <n x="44"/>
      </t>
    </mdx>
    <mdx n="0" f="v">
      <t c="3" si="227">
        <n x="225"/>
        <n x="441"/>
        <n x="44"/>
      </t>
    </mdx>
    <mdx n="0" f="v">
      <t c="3" si="227">
        <n x="225"/>
        <n x="447"/>
        <n x="44"/>
      </t>
    </mdx>
    <mdx n="0" f="v">
      <t c="3" si="227">
        <n x="225"/>
        <n x="346"/>
        <n x="44"/>
      </t>
    </mdx>
    <mdx n="0" f="v">
      <t c="3" si="227">
        <n x="225"/>
        <n x="452"/>
        <n x="44"/>
      </t>
    </mdx>
    <mdx n="0" f="v">
      <t c="3" si="227">
        <n x="225"/>
        <n x="276"/>
        <n x="44"/>
      </t>
    </mdx>
    <mdx n="0" f="v">
      <t c="3" si="227">
        <n x="225"/>
        <n x="455"/>
        <n x="44"/>
      </t>
    </mdx>
    <mdx n="0" f="v">
      <t c="3" si="227">
        <n x="225"/>
        <n x="456"/>
        <n x="44"/>
      </t>
    </mdx>
    <mdx n="0" f="v">
      <t c="3" si="227">
        <n x="225"/>
        <n x="459"/>
        <n x="44"/>
      </t>
    </mdx>
    <mdx n="0" f="v">
      <t c="3" si="227">
        <n x="225"/>
        <n x="449"/>
        <n x="44"/>
      </t>
    </mdx>
    <mdx n="0" f="v">
      <t c="3" si="227">
        <n x="225"/>
        <n x="450"/>
        <n x="44"/>
      </t>
    </mdx>
    <mdx n="0" f="v">
      <t c="3" si="227">
        <n x="225"/>
        <n x="451"/>
        <n x="44"/>
      </t>
    </mdx>
    <mdx n="0" f="v">
      <t c="3" si="227">
        <n x="225"/>
        <n x="458"/>
        <n x="44"/>
      </t>
    </mdx>
    <mdx n="0" f="v">
      <t c="3" si="227">
        <n x="225"/>
        <n x="461"/>
        <n x="44"/>
      </t>
    </mdx>
    <mdx n="0" f="v">
      <t c="3" si="227">
        <n x="225"/>
        <n x="463"/>
        <n x="44"/>
      </t>
    </mdx>
    <mdx n="0" f="v">
      <t c="3" si="227">
        <n x="225"/>
        <n x="466"/>
        <n x="44"/>
      </t>
    </mdx>
    <mdx n="0" f="v">
      <t c="3" si="227">
        <n x="225"/>
        <n x="467"/>
        <n x="44"/>
      </t>
    </mdx>
    <mdx n="0" f="v">
      <t c="3" si="227">
        <n x="225"/>
        <n x="460"/>
        <n x="44"/>
      </t>
    </mdx>
    <mdx n="0" f="v">
      <t c="3" si="227">
        <n x="225"/>
        <n x="474"/>
        <n x="44"/>
      </t>
    </mdx>
    <mdx n="0" f="v">
      <t c="3" si="227">
        <n x="225"/>
        <n x="475"/>
        <n x="44"/>
      </t>
    </mdx>
    <mdx n="0" f="v">
      <t c="3" si="227">
        <n x="225"/>
        <n x="476"/>
        <n x="44"/>
      </t>
    </mdx>
    <mdx n="0" f="v">
      <t c="3" si="227">
        <n x="225"/>
        <n x="472"/>
        <n x="44"/>
      </t>
    </mdx>
    <mdx n="0" f="v">
      <t c="3" si="227">
        <n x="225"/>
        <n x="481"/>
        <n x="44"/>
      </t>
    </mdx>
    <mdx n="0" f="v">
      <t c="3" si="227">
        <n x="225"/>
        <n x="483"/>
        <n x="44"/>
      </t>
    </mdx>
    <mdx n="0" f="v">
      <t c="3" si="227">
        <n x="225"/>
        <n x="471"/>
        <n x="44"/>
      </t>
    </mdx>
    <mdx n="0" f="v">
      <t c="3" si="227">
        <n x="225"/>
        <n x="477"/>
        <n x="44"/>
      </t>
    </mdx>
    <mdx n="0" f="v">
      <t c="3" si="227">
        <n x="225"/>
        <n x="487"/>
        <n x="44"/>
      </t>
    </mdx>
    <mdx n="0" f="v">
      <t c="3" si="227">
        <n x="225"/>
        <n x="488"/>
        <n x="44"/>
      </t>
    </mdx>
    <mdx n="0" f="v">
      <t c="3" si="227">
        <n x="225"/>
        <n x="489"/>
        <n x="44"/>
      </t>
    </mdx>
    <mdx n="0" f="v">
      <t c="3" si="227">
        <n x="225"/>
        <n x="484"/>
        <n x="44"/>
      </t>
    </mdx>
    <mdx n="0" f="v">
      <t c="3" si="227">
        <n x="225"/>
        <n x="485"/>
        <n x="44"/>
      </t>
    </mdx>
    <mdx n="0" f="v">
      <t c="3" si="227">
        <n x="225"/>
        <n x="486"/>
        <n x="44"/>
      </t>
    </mdx>
    <mdx n="0" f="v">
      <t c="3" si="227">
        <n x="225"/>
        <n x="495"/>
        <n x="44"/>
      </t>
    </mdx>
    <mdx n="0" f="v">
      <t c="3" si="227">
        <n x="225"/>
        <n x="490"/>
        <n x="44"/>
      </t>
    </mdx>
    <mdx n="0" f="v">
      <t c="3" si="227">
        <n x="225"/>
        <n x="492"/>
        <n x="44"/>
      </t>
    </mdx>
    <mdx n="0" f="v">
      <t c="3" si="227">
        <n x="225"/>
        <n x="493"/>
        <n x="44"/>
      </t>
    </mdx>
    <mdx n="0" f="v">
      <t c="3" si="227">
        <n x="225"/>
        <n x="494"/>
        <n x="44"/>
      </t>
    </mdx>
    <mdx n="0" f="v">
      <t c="3" si="227">
        <n x="225"/>
        <n x="501"/>
        <n x="44"/>
      </t>
    </mdx>
    <mdx n="0" f="v">
      <t c="3" si="227">
        <n x="225"/>
        <n x="498"/>
        <n x="44"/>
      </t>
    </mdx>
    <mdx n="0" f="v">
      <t c="3" si="227">
        <n x="225"/>
        <n x="499"/>
        <n x="44"/>
      </t>
    </mdx>
    <mdx n="0" f="v">
      <t c="3" si="227">
        <n x="225"/>
        <n x="503"/>
        <n x="44"/>
      </t>
    </mdx>
    <mdx n="0" f="v">
      <t c="3" si="227">
        <n x="225"/>
        <n x="504"/>
        <n x="44"/>
      </t>
    </mdx>
    <mdx n="0" f="v">
      <t c="3" si="227">
        <n x="225"/>
        <n x="505"/>
        <n x="44"/>
      </t>
    </mdx>
    <mdx n="0" f="v">
      <t c="3" si="227">
        <n x="225"/>
        <n x="506"/>
        <n x="44"/>
      </t>
    </mdx>
    <mdx n="0" f="v">
      <t c="3" si="227">
        <n x="225"/>
        <n x="508"/>
        <n x="44"/>
      </t>
    </mdx>
    <mdx n="0" f="v">
      <t c="3" si="227">
        <n x="225"/>
        <n x="510"/>
        <n x="44"/>
      </t>
    </mdx>
    <mdx n="0" f="v">
      <t c="3" si="227">
        <n x="225"/>
        <n x="512"/>
        <n x="44"/>
      </t>
    </mdx>
    <mdx n="0" f="v">
      <t c="3" si="227">
        <n x="225"/>
        <n x="516"/>
        <n x="44"/>
      </t>
    </mdx>
    <mdx n="0" f="v">
      <t c="3" si="227">
        <n x="225"/>
        <n x="513"/>
        <n x="44"/>
      </t>
    </mdx>
    <mdx n="0" f="v">
      <t c="3" si="227">
        <n x="225"/>
        <n x="515"/>
        <n x="44"/>
      </t>
    </mdx>
    <mdx n="0" f="v">
      <t c="3" si="227">
        <n x="225"/>
        <n x="519"/>
        <n x="44"/>
      </t>
    </mdx>
    <mdx n="0" f="v">
      <t c="3" si="227">
        <n x="225"/>
        <n x="520"/>
        <n x="44"/>
      </t>
    </mdx>
    <mdx n="0" f="v">
      <t c="3" si="227">
        <n x="225"/>
        <n x="521"/>
        <n x="44"/>
      </t>
    </mdx>
    <mdx n="0" f="v">
      <t c="3" si="227">
        <n x="225"/>
        <n x="518"/>
        <n x="44"/>
      </t>
    </mdx>
    <mdx n="0" f="v">
      <t c="3" si="227">
        <n x="225"/>
        <n x="525"/>
        <n x="44"/>
      </t>
    </mdx>
    <mdx n="0" f="v">
      <t c="3" si="227">
        <n x="225"/>
        <n x="526"/>
        <n x="44"/>
      </t>
    </mdx>
    <mdx n="0" f="v">
      <t c="3" si="227">
        <n x="225"/>
        <n x="524"/>
        <n x="44"/>
      </t>
    </mdx>
    <mdx n="0" f="v">
      <t c="3" si="227">
        <n x="225"/>
        <n x="528"/>
        <n x="44"/>
      </t>
    </mdx>
    <mdx n="0" f="v">
      <t c="3" si="227">
        <n x="225"/>
        <n x="523"/>
        <n x="44"/>
      </t>
    </mdx>
    <mdx n="0" f="v">
      <t c="3" si="227">
        <n x="225"/>
        <n x="527"/>
        <n x="44"/>
      </t>
    </mdx>
    <mdx n="0" f="v">
      <t c="3" si="227">
        <n x="225"/>
        <n x="529"/>
        <n x="44"/>
      </t>
    </mdx>
    <mdx n="0" f="v">
      <t c="3" si="227">
        <n x="225"/>
        <n x="531"/>
        <n x="44"/>
      </t>
    </mdx>
    <mdx n="0" f="v">
      <t c="3" si="227">
        <n x="225"/>
        <n x="532"/>
        <n x="44"/>
      </t>
    </mdx>
    <mdx n="0" f="v">
      <t c="3" si="227">
        <n x="225"/>
        <n x="530"/>
        <n x="44"/>
      </t>
    </mdx>
    <mdx n="0" f="v">
      <t c="3" si="227">
        <n x="225"/>
        <n x="533"/>
        <n x="44"/>
      </t>
    </mdx>
    <mdx n="0" f="v">
      <t c="3" si="227">
        <n x="225"/>
        <n x="537"/>
        <n x="44"/>
      </t>
    </mdx>
    <mdx n="0" f="v">
      <t c="3" si="227">
        <n x="225"/>
        <n x="538"/>
        <n x="44"/>
      </t>
    </mdx>
    <mdx n="0" f="v">
      <t c="3" si="227">
        <n x="225"/>
        <n x="540"/>
        <n x="44"/>
      </t>
    </mdx>
    <mdx n="0" f="v">
      <t c="3" si="227">
        <n x="225"/>
        <n x="543"/>
        <n x="44"/>
      </t>
    </mdx>
    <mdx n="0" f="v">
      <t c="3" si="227">
        <n x="225"/>
        <n x="541"/>
        <n x="44"/>
      </t>
    </mdx>
    <mdx n="0" f="v">
      <t c="3" si="227">
        <n x="225"/>
        <n x="542"/>
        <n x="44"/>
      </t>
    </mdx>
    <mdx n="0" f="v">
      <t c="3" si="227">
        <n x="225"/>
        <n x="546"/>
        <n x="44"/>
      </t>
    </mdx>
    <mdx n="0" f="v">
      <t c="3" si="227">
        <n x="225"/>
        <n x="272"/>
        <n x="139"/>
      </t>
    </mdx>
    <mdx n="0" f="v">
      <t c="3" si="227">
        <n x="225"/>
        <n x="273"/>
        <n x="139"/>
      </t>
    </mdx>
    <mdx n="0" f="v">
      <t c="3" si="227">
        <n x="225"/>
        <n x="271"/>
        <n x="139"/>
      </t>
    </mdx>
    <mdx n="0" f="v">
      <t c="3" si="227">
        <n x="225"/>
        <n x="270"/>
        <n x="139"/>
      </t>
    </mdx>
    <mdx n="0" f="v">
      <t c="3" si="227">
        <n x="225"/>
        <n x="269"/>
        <n x="139"/>
      </t>
    </mdx>
    <mdx n="0" f="v">
      <t c="3" si="227">
        <n x="225"/>
        <n x="268"/>
        <n x="139"/>
      </t>
    </mdx>
    <mdx n="0" f="v">
      <t c="3" si="227">
        <n x="225"/>
        <n x="355"/>
        <n x="139"/>
      </t>
    </mdx>
    <mdx n="0" f="v">
      <t c="3" si="227">
        <n x="225"/>
        <n x="356"/>
        <n x="139"/>
      </t>
    </mdx>
    <mdx n="0" f="v">
      <t c="3" si="227">
        <n x="225"/>
        <n x="357"/>
        <n x="139"/>
      </t>
    </mdx>
    <mdx n="0" f="v">
      <t c="3" si="227">
        <n x="225"/>
        <n x="358"/>
        <n x="139"/>
      </t>
    </mdx>
    <mdx n="0" f="v">
      <t c="3" si="227">
        <n x="225"/>
        <n x="359"/>
        <n x="139"/>
      </t>
    </mdx>
    <mdx n="0" f="v">
      <t c="3" si="227">
        <n x="225"/>
        <n x="360"/>
        <n x="139"/>
      </t>
    </mdx>
    <mdx n="0" f="v">
      <t c="3" si="227">
        <n x="225"/>
        <n x="361"/>
        <n x="139"/>
      </t>
    </mdx>
    <mdx n="0" f="v">
      <t c="3" si="227">
        <n x="225"/>
        <n x="267"/>
        <n x="139"/>
      </t>
    </mdx>
    <mdx n="0" f="v">
      <t c="3" si="227">
        <n x="225"/>
        <n x="266"/>
        <n x="139"/>
      </t>
    </mdx>
    <mdx n="0" f="v">
      <t c="3" si="227">
        <n x="225"/>
        <n x="265"/>
        <n x="139"/>
      </t>
    </mdx>
    <mdx n="0" f="v">
      <t c="3" si="227">
        <n x="225"/>
        <n x="264"/>
        <n x="139"/>
      </t>
    </mdx>
    <mdx n="0" f="v">
      <t c="3" si="227">
        <n x="225"/>
        <n x="263"/>
        <n x="139"/>
      </t>
    </mdx>
    <mdx n="0" f="v">
      <t c="3" si="227">
        <n x="225"/>
        <n x="262"/>
        <n x="139"/>
      </t>
    </mdx>
    <mdx n="0" f="v">
      <t c="3" si="227">
        <n x="225"/>
        <n x="261"/>
        <n x="139"/>
      </t>
    </mdx>
    <mdx n="0" f="v">
      <t c="3" si="227">
        <n x="225"/>
        <n x="260"/>
        <n x="139"/>
      </t>
    </mdx>
    <mdx n="0" f="v">
      <t c="3" si="227">
        <n x="225"/>
        <n x="259"/>
        <n x="139"/>
      </t>
    </mdx>
    <mdx n="0" f="v">
      <t c="3" si="227">
        <n x="225"/>
        <n x="258"/>
        <n x="139"/>
      </t>
    </mdx>
    <mdx n="0" f="v">
      <t c="3" si="227">
        <n x="225"/>
        <n x="257"/>
        <n x="139"/>
      </t>
    </mdx>
    <mdx n="0" f="v">
      <t c="3" si="227">
        <n x="225"/>
        <n x="256"/>
        <n x="139"/>
      </t>
    </mdx>
    <mdx n="0" f="v">
      <t c="3" si="227">
        <n x="225"/>
        <n x="254"/>
        <n x="139"/>
      </t>
    </mdx>
    <mdx n="0" f="v">
      <t c="3" si="227">
        <n x="225"/>
        <n x="255"/>
        <n x="139"/>
      </t>
    </mdx>
    <mdx n="0" f="v">
      <t c="3" si="227">
        <n x="225"/>
        <n x="316"/>
        <n x="139"/>
      </t>
    </mdx>
    <mdx n="0" f="v">
      <t c="3" si="227">
        <n x="225"/>
        <n x="373"/>
        <n x="139"/>
      </t>
    </mdx>
    <mdx n="0" f="v">
      <t c="3" si="227">
        <n x="225"/>
        <n x="374"/>
        <n x="139"/>
      </t>
    </mdx>
    <mdx n="0" f="v">
      <t c="3" si="227">
        <n x="225"/>
        <n x="375"/>
        <n x="139"/>
      </t>
    </mdx>
    <mdx n="0" f="v">
      <t c="3" si="227">
        <n x="225"/>
        <n x="281"/>
        <n x="139"/>
      </t>
    </mdx>
    <mdx n="0" f="v">
      <t c="3" si="227">
        <n x="225"/>
        <n x="376"/>
        <n x="139"/>
      </t>
    </mdx>
    <mdx n="0" f="v">
      <t c="3" si="227">
        <n x="225"/>
        <n x="377"/>
        <n x="139"/>
      </t>
    </mdx>
    <mdx n="0" f="v">
      <t c="3" si="227">
        <n x="225"/>
        <n x="280"/>
        <n x="139"/>
      </t>
    </mdx>
    <mdx n="0" f="v">
      <t c="3" si="227">
        <n x="225"/>
        <n x="311"/>
        <n x="139"/>
      </t>
    </mdx>
    <mdx n="0" f="v">
      <t c="3" si="227">
        <n x="225"/>
        <n x="378"/>
        <n x="139"/>
      </t>
    </mdx>
    <mdx n="0" f="v">
      <t c="3" si="227">
        <n x="225"/>
        <n x="379"/>
        <n x="139"/>
      </t>
    </mdx>
    <mdx n="0" f="v">
      <t c="3" si="227">
        <n x="225"/>
        <n x="381"/>
        <n x="139"/>
      </t>
    </mdx>
    <mdx n="0" f="v">
      <t c="3" si="227">
        <n x="225"/>
        <n x="382"/>
        <n x="139"/>
      </t>
    </mdx>
    <mdx n="0" f="v">
      <t c="3" si="227">
        <n x="225"/>
        <n x="304"/>
        <n x="139"/>
      </t>
    </mdx>
    <mdx n="0" f="v">
      <t c="3" si="227">
        <n x="225"/>
        <n x="283"/>
        <n x="139"/>
      </t>
    </mdx>
    <mdx n="0" f="v">
      <t c="3" si="227">
        <n x="225"/>
        <n x="547"/>
        <n x="139"/>
      </t>
    </mdx>
    <mdx n="0" f="v">
      <t c="3" si="227">
        <n x="225"/>
        <n x="363"/>
        <n x="139"/>
      </t>
    </mdx>
    <mdx n="0" f="v">
      <t c="3" si="227">
        <n x="225"/>
        <n x="364"/>
        <n x="139"/>
      </t>
    </mdx>
    <mdx n="0" f="v">
      <t c="3" si="227">
        <n x="225"/>
        <n x="548"/>
        <n x="139"/>
      </t>
    </mdx>
    <mdx n="0" f="v">
      <t c="3" si="227">
        <n x="225"/>
        <n x="365"/>
        <n x="139"/>
      </t>
    </mdx>
    <mdx n="0" f="v">
      <t c="3" si="227">
        <n x="225"/>
        <n x="366"/>
        <n x="139"/>
      </t>
    </mdx>
    <mdx n="0" f="v">
      <t c="3" si="227">
        <n x="225"/>
        <n x="367"/>
        <n x="139"/>
      </t>
    </mdx>
    <mdx n="0" f="v">
      <t c="3" si="227">
        <n x="225"/>
        <n x="368"/>
        <n x="139"/>
      </t>
    </mdx>
    <mdx n="0" f="v">
      <t c="3" si="227">
        <n x="225"/>
        <n x="369"/>
        <n x="139"/>
      </t>
    </mdx>
    <mdx n="0" f="v">
      <t c="3" si="227">
        <n x="225"/>
        <n x="307"/>
        <n x="139"/>
      </t>
    </mdx>
    <mdx n="0" f="v">
      <t c="3" si="227">
        <n x="225"/>
        <n x="370"/>
        <n x="139"/>
      </t>
    </mdx>
    <mdx n="0" f="v">
      <t c="3" si="227">
        <n x="225"/>
        <n x="371"/>
        <n x="139"/>
      </t>
    </mdx>
    <mdx n="0" f="v">
      <t c="3" si="227">
        <n x="225"/>
        <n x="372"/>
        <n x="139"/>
      </t>
    </mdx>
    <mdx n="0" f="v">
      <t c="3" si="227">
        <n x="225"/>
        <n x="404"/>
        <n x="139"/>
      </t>
    </mdx>
    <mdx n="0" f="v">
      <t c="3" si="227">
        <n x="225"/>
        <n x="405"/>
        <n x="139"/>
      </t>
    </mdx>
    <mdx n="0" f="v">
      <t c="3" si="227">
        <n x="225"/>
        <n x="399"/>
        <n x="139"/>
      </t>
    </mdx>
    <mdx n="0" f="v">
      <t c="3" si="227">
        <n x="225"/>
        <n x="393"/>
        <n x="139"/>
      </t>
    </mdx>
    <mdx n="0" f="v">
      <t c="3" si="227">
        <n x="225"/>
        <n x="394"/>
        <n x="139"/>
      </t>
    </mdx>
    <mdx n="0" f="v">
      <t c="3" si="227">
        <n x="225"/>
        <n x="395"/>
        <n x="139"/>
      </t>
    </mdx>
    <mdx n="0" f="v">
      <t c="3" si="227">
        <n x="225"/>
        <n x="278"/>
        <n x="139"/>
      </t>
    </mdx>
    <mdx n="0" f="v">
      <t c="3" si="227">
        <n x="225"/>
        <n x="396"/>
        <n x="139"/>
      </t>
    </mdx>
    <mdx n="0" f="v">
      <t c="3" si="227">
        <n x="225"/>
        <n x="397"/>
        <n x="139"/>
      </t>
    </mdx>
    <mdx n="0" f="v">
      <t c="3" si="227">
        <n x="225"/>
        <n x="398"/>
        <n x="139"/>
      </t>
    </mdx>
    <mdx n="0" f="v">
      <t c="3" si="227">
        <n x="225"/>
        <n x="392"/>
        <n x="139"/>
      </t>
    </mdx>
    <mdx n="0" f="v">
      <t c="3" si="227">
        <n x="225"/>
        <n x="383"/>
        <n x="139"/>
      </t>
    </mdx>
    <mdx n="0" f="v">
      <t c="3" si="227">
        <n x="225"/>
        <n x="384"/>
        <n x="139"/>
      </t>
    </mdx>
    <mdx n="0" f="v">
      <t c="3" si="227">
        <n x="225"/>
        <n x="385"/>
        <n x="139"/>
      </t>
    </mdx>
    <mdx n="0" f="v">
      <t c="3" si="227">
        <n x="225"/>
        <n x="386"/>
        <n x="139"/>
      </t>
    </mdx>
    <mdx n="0" f="v">
      <t c="3" si="227">
        <n x="225"/>
        <n x="387"/>
        <n x="139"/>
      </t>
    </mdx>
    <mdx n="0" f="v">
      <t c="3" si="227">
        <n x="225"/>
        <n x="388"/>
        <n x="139"/>
      </t>
    </mdx>
    <mdx n="0" f="v">
      <t c="3" si="227">
        <n x="225"/>
        <n x="389"/>
        <n x="139"/>
      </t>
    </mdx>
    <mdx n="0" f="v">
      <t c="3" si="227">
        <n x="225"/>
        <n x="390"/>
        <n x="139"/>
      </t>
    </mdx>
    <mdx n="0" f="v">
      <t c="3" si="227">
        <n x="225"/>
        <n x="391"/>
        <n x="139"/>
      </t>
    </mdx>
    <mdx n="0" f="v">
      <t c="3" si="227">
        <n x="225"/>
        <n x="418"/>
        <n x="139"/>
      </t>
    </mdx>
    <mdx n="0" f="v">
      <t c="3" si="227">
        <n x="225"/>
        <n x="419"/>
        <n x="139"/>
      </t>
    </mdx>
    <mdx n="0" f="v">
      <t c="3" si="227">
        <n x="225"/>
        <n x="400"/>
        <n x="139"/>
      </t>
    </mdx>
    <mdx n="0" f="v">
      <t c="3" si="227">
        <n x="225"/>
        <n x="402"/>
        <n x="139"/>
      </t>
    </mdx>
    <mdx n="0" f="v">
      <t c="3" si="227">
        <n x="225"/>
        <n x="277"/>
        <n x="139"/>
      </t>
    </mdx>
    <mdx n="0" f="v">
      <t c="3" si="227">
        <n x="225"/>
        <n x="420"/>
        <n x="139"/>
      </t>
    </mdx>
    <mdx n="0" f="v">
      <t c="3" si="227">
        <n x="225"/>
        <n x="406"/>
        <n x="139"/>
      </t>
    </mdx>
    <mdx n="0" f="v">
      <t c="3" si="227">
        <n x="225"/>
        <n x="407"/>
        <n x="139"/>
      </t>
    </mdx>
    <mdx n="0" f="v">
      <t c="3" si="227">
        <n x="225"/>
        <n x="408"/>
        <n x="139"/>
      </t>
    </mdx>
    <mdx n="0" f="v">
      <t c="3" si="227">
        <n x="225"/>
        <n x="410"/>
        <n x="139"/>
      </t>
    </mdx>
    <mdx n="0" f="v">
      <t c="3" si="227">
        <n x="225"/>
        <n x="301"/>
        <n x="139"/>
      </t>
    </mdx>
    <mdx n="0" f="v">
      <t c="3" si="227">
        <n x="225"/>
        <n x="299"/>
        <n x="139"/>
      </t>
    </mdx>
    <mdx n="0" f="v">
      <t c="3" si="227">
        <n x="225"/>
        <n x="297"/>
        <n x="139"/>
      </t>
    </mdx>
    <mdx n="0" f="v">
      <t c="3" si="227">
        <n x="225"/>
        <n x="421"/>
        <n x="139"/>
      </t>
    </mdx>
    <mdx n="0" f="v">
      <t c="3" si="227">
        <n x="225"/>
        <n x="422"/>
        <n x="139"/>
      </t>
    </mdx>
    <mdx n="0" f="v">
      <t c="3" si="227">
        <n x="225"/>
        <n x="411"/>
        <n x="139"/>
      </t>
    </mdx>
    <mdx n="0" f="v">
      <t c="3" si="227">
        <n x="225"/>
        <n x="403"/>
        <n x="139"/>
      </t>
    </mdx>
    <mdx n="0" f="v">
      <t c="3" si="227">
        <n x="225"/>
        <n x="412"/>
        <n x="139"/>
      </t>
    </mdx>
    <mdx n="0" f="v">
      <t c="3" si="227">
        <n x="225"/>
        <n x="413"/>
        <n x="139"/>
      </t>
    </mdx>
    <mdx n="0" f="v">
      <t c="3" si="227">
        <n x="225"/>
        <n x="414"/>
        <n x="139"/>
      </t>
    </mdx>
    <mdx n="0" f="v">
      <t c="3" si="227">
        <n x="225"/>
        <n x="415"/>
        <n x="139"/>
      </t>
    </mdx>
    <mdx n="0" f="v">
      <t c="3" si="227">
        <n x="225"/>
        <n x="416"/>
        <n x="139"/>
      </t>
    </mdx>
    <mdx n="0" f="v">
      <t c="3" si="227">
        <n x="225"/>
        <n x="427"/>
        <n x="139"/>
      </t>
    </mdx>
    <mdx n="0" f="v">
      <t c="3" si="227">
        <n x="225"/>
        <n x="326"/>
        <n x="139"/>
      </t>
    </mdx>
    <mdx n="0" f="v">
      <t c="3" si="227">
        <n x="225"/>
        <n x="329"/>
        <n x="139"/>
      </t>
    </mdx>
    <mdx n="0" f="v">
      <t c="3" si="227">
        <n x="225"/>
        <n x="428"/>
        <n x="139"/>
      </t>
    </mdx>
    <mdx n="0" f="v">
      <t c="3" si="227">
        <n x="225"/>
        <n x="328"/>
        <n x="139"/>
      </t>
    </mdx>
    <mdx n="0" f="v">
      <t c="3" si="227">
        <n x="225"/>
        <n x="429"/>
        <n x="139"/>
      </t>
    </mdx>
    <mdx n="0" f="v">
      <t c="3" si="227">
        <n x="225"/>
        <n x="430"/>
        <n x="139"/>
      </t>
    </mdx>
    <mdx n="0" f="v">
      <t c="3" si="227">
        <n x="225"/>
        <n x="431"/>
        <n x="139"/>
      </t>
    </mdx>
    <mdx n="0" f="v">
      <t c="3" si="227">
        <n x="225"/>
        <n x="432"/>
        <n x="139"/>
      </t>
    </mdx>
    <mdx n="0" f="v">
      <t c="3" si="227">
        <n x="225"/>
        <n x="423"/>
        <n x="139"/>
      </t>
    </mdx>
    <mdx n="0" f="v">
      <t c="3" si="227">
        <n x="225"/>
        <n x="424"/>
        <n x="139"/>
      </t>
    </mdx>
    <mdx n="0" f="v">
      <t c="3" si="227">
        <n x="225"/>
        <n x="425"/>
        <n x="139"/>
      </t>
    </mdx>
    <mdx n="0" f="v">
      <t c="3" si="227">
        <n x="225"/>
        <n x="348"/>
        <n x="139"/>
      </t>
    </mdx>
    <mdx n="0" f="v">
      <t c="3" si="227">
        <n x="225"/>
        <n x="327"/>
        <n x="139"/>
      </t>
    </mdx>
    <mdx n="0" f="v">
      <t c="3" si="227">
        <n x="225"/>
        <n x="426"/>
        <n x="139"/>
      </t>
    </mdx>
    <mdx n="0" f="v">
      <t c="3" si="227">
        <n x="225"/>
        <n x="433"/>
        <n x="139"/>
      </t>
    </mdx>
    <mdx n="0" f="v">
      <t c="3" si="227">
        <n x="225"/>
        <n x="442"/>
        <n x="139"/>
      </t>
    </mdx>
    <mdx n="0" f="v">
      <t c="3" si="227">
        <n x="225"/>
        <n x="443"/>
        <n x="139"/>
      </t>
    </mdx>
    <mdx n="0" f="v">
      <t c="3" si="227">
        <n x="225"/>
        <n x="444"/>
        <n x="139"/>
      </t>
    </mdx>
    <mdx n="0" f="v">
      <t c="3" si="227">
        <n x="225"/>
        <n x="445"/>
        <n x="139"/>
      </t>
    </mdx>
    <mdx n="0" f="v">
      <t c="3" si="227">
        <n x="225"/>
        <n x="446"/>
        <n x="139"/>
      </t>
    </mdx>
    <mdx n="0" f="v">
      <t c="3" si="227">
        <n x="225"/>
        <n x="434"/>
        <n x="139"/>
      </t>
    </mdx>
    <mdx n="0" f="v">
      <t c="3" si="227">
        <n x="225"/>
        <n x="435"/>
        <n x="139"/>
      </t>
    </mdx>
    <mdx n="0" f="v">
      <t c="3" si="227">
        <n x="225"/>
        <n x="436"/>
        <n x="139"/>
      </t>
    </mdx>
    <mdx n="0" f="v">
      <t c="3" si="227">
        <n x="225"/>
        <n x="437"/>
        <n x="139"/>
      </t>
    </mdx>
    <mdx n="0" f="v">
      <t c="3" si="227">
        <n x="225"/>
        <n x="294"/>
        <n x="139"/>
      </t>
    </mdx>
    <mdx n="0" f="v">
      <t c="3" si="227">
        <n x="225"/>
        <n x="293"/>
        <n x="139"/>
      </t>
    </mdx>
    <mdx n="0" f="v">
      <t c="3" si="227">
        <n x="225"/>
        <n x="438"/>
        <n x="139"/>
      </t>
    </mdx>
    <mdx n="0" f="v">
      <t c="3" si="227">
        <n x="225"/>
        <n x="350"/>
        <n x="139"/>
      </t>
    </mdx>
    <mdx n="0" f="v">
      <t c="3" si="227">
        <n x="225"/>
        <n x="439"/>
        <n x="139"/>
      </t>
    </mdx>
    <mdx n="0" f="v">
      <t c="3" si="227">
        <n x="225"/>
        <n x="440"/>
        <n x="139"/>
      </t>
    </mdx>
    <mdx n="0" f="v">
      <t c="3" si="227">
        <n x="225"/>
        <n x="441"/>
        <n x="139"/>
      </t>
    </mdx>
    <mdx n="0" f="v">
      <t c="3" si="227">
        <n x="225"/>
        <n x="447"/>
        <n x="139"/>
      </t>
    </mdx>
    <mdx n="0" f="v">
      <t c="3" si="227">
        <n x="225"/>
        <n x="346"/>
        <n x="139"/>
      </t>
    </mdx>
    <mdx n="0" f="v">
      <t c="3" si="227">
        <n x="225"/>
        <n x="452"/>
        <n x="139"/>
      </t>
    </mdx>
    <mdx n="0" f="v">
      <t c="3" si="227">
        <n x="225"/>
        <n x="276"/>
        <n x="139"/>
      </t>
    </mdx>
    <mdx n="0" f="v">
      <t c="3" si="227">
        <n x="225"/>
        <n x="453"/>
        <n x="139"/>
      </t>
    </mdx>
    <mdx n="0" f="v">
      <t c="3" si="227">
        <n x="225"/>
        <n x="454"/>
        <n x="139"/>
      </t>
    </mdx>
    <mdx n="0" f="v">
      <t c="3" si="227">
        <n x="225"/>
        <n x="455"/>
        <n x="139"/>
      </t>
    </mdx>
    <mdx n="0" f="v">
      <t c="3" si="227">
        <n x="225"/>
        <n x="456"/>
        <n x="139"/>
      </t>
    </mdx>
    <mdx n="0" f="v">
      <t c="3" si="227">
        <n x="225"/>
        <n x="459"/>
        <n x="139"/>
      </t>
    </mdx>
    <mdx n="0" f="v">
      <t c="3" si="227">
        <n x="225"/>
        <n x="448"/>
        <n x="139"/>
      </t>
    </mdx>
    <mdx n="0" f="v">
      <t c="3" si="227">
        <n x="225"/>
        <n x="449"/>
        <n x="139"/>
      </t>
    </mdx>
    <mdx n="0" f="v">
      <t c="3" si="227">
        <n x="225"/>
        <n x="450"/>
        <n x="139"/>
      </t>
    </mdx>
    <mdx n="0" f="v">
      <t c="3" si="227">
        <n x="225"/>
        <n x="451"/>
        <n x="139"/>
      </t>
    </mdx>
    <mdx n="0" f="v">
      <t c="3" si="227">
        <n x="225"/>
        <n x="457"/>
        <n x="139"/>
      </t>
    </mdx>
    <mdx n="0" f="v">
      <t c="3" si="227">
        <n x="225"/>
        <n x="458"/>
        <n x="139"/>
      </t>
    </mdx>
    <mdx n="0" f="v">
      <t c="3" si="227">
        <n x="225"/>
        <n x="461"/>
        <n x="139"/>
      </t>
    </mdx>
    <mdx n="0" f="v">
      <t c="3" si="227">
        <n x="225"/>
        <n x="462"/>
        <n x="139"/>
      </t>
    </mdx>
    <mdx n="0" f="v">
      <t c="3" si="227">
        <n x="225"/>
        <n x="463"/>
        <n x="139"/>
      </t>
    </mdx>
    <mdx n="0" f="v">
      <t c="3" si="227">
        <n x="225"/>
        <n x="464"/>
        <n x="139"/>
      </t>
    </mdx>
    <mdx n="0" f="v">
      <t c="3" si="227">
        <n x="225"/>
        <n x="465"/>
        <n x="139"/>
      </t>
    </mdx>
    <mdx n="0" f="v">
      <t c="3" si="227">
        <n x="225"/>
        <n x="466"/>
        <n x="139"/>
      </t>
    </mdx>
    <mdx n="0" f="v">
      <t c="3" si="227">
        <n x="225"/>
        <n x="467"/>
        <n x="139"/>
      </t>
    </mdx>
    <mdx n="0" f="v">
      <t c="3" si="227">
        <n x="225"/>
        <n x="460"/>
        <n x="139"/>
      </t>
    </mdx>
    <mdx n="0" f="v">
      <t c="3" si="227">
        <n x="225"/>
        <n x="468"/>
        <n x="139"/>
      </t>
    </mdx>
    <mdx n="0" f="v">
      <t c="3" si="227">
        <n x="225"/>
        <n x="469"/>
        <n x="139"/>
      </t>
    </mdx>
    <mdx n="0" f="v">
      <t c="3" si="227">
        <n x="225"/>
        <n x="470"/>
        <n x="139"/>
      </t>
    </mdx>
    <mdx n="0" f="v">
      <t c="3" si="227">
        <n x="225"/>
        <n x="471"/>
        <n x="139"/>
      </t>
    </mdx>
    <mdx n="0" f="v">
      <t c="3" si="227">
        <n x="225"/>
        <n x="473"/>
        <n x="139"/>
      </t>
    </mdx>
    <mdx n="0" f="v">
      <t c="3" si="227">
        <n x="225"/>
        <n x="474"/>
        <n x="139"/>
      </t>
    </mdx>
    <mdx n="0" f="v">
      <t c="3" si="227">
        <n x="225"/>
        <n x="476"/>
        <n x="139"/>
      </t>
    </mdx>
    <mdx n="0" f="v">
      <t c="3" si="227">
        <n x="225"/>
        <n x="472"/>
        <n x="139"/>
      </t>
    </mdx>
    <mdx n="0" f="v">
      <t c="3" si="227">
        <n x="225"/>
        <n x="480"/>
        <n x="139"/>
      </t>
    </mdx>
    <mdx n="0" f="v">
      <t c="3" si="227">
        <n x="225"/>
        <n x="481"/>
        <n x="139"/>
      </t>
    </mdx>
    <mdx n="0" f="v">
      <t c="3" si="227">
        <n x="225"/>
        <n x="483"/>
        <n x="139"/>
      </t>
    </mdx>
    <mdx n="0" f="v">
      <t c="3" si="227">
        <n x="225"/>
        <n x="477"/>
        <n x="139"/>
      </t>
    </mdx>
    <mdx n="0" f="v">
      <t c="3" si="227">
        <n x="225"/>
        <n x="478"/>
        <n x="139"/>
      </t>
    </mdx>
    <mdx n="0" f="v">
      <t c="3" si="227">
        <n x="225"/>
        <n x="479"/>
        <n x="139"/>
      </t>
    </mdx>
    <mdx n="0" f="v">
      <t c="3" si="227">
        <n x="225"/>
        <n x="487"/>
        <n x="139"/>
      </t>
    </mdx>
    <mdx n="0" f="v">
      <t c="3" si="227">
        <n x="225"/>
        <n x="489"/>
        <n x="139"/>
      </t>
    </mdx>
    <mdx n="0" f="v">
      <t c="3" si="227">
        <n x="225"/>
        <n x="484"/>
        <n x="139"/>
      </t>
    </mdx>
    <mdx n="0" f="v">
      <t c="3" si="227">
        <n x="225"/>
        <n x="485"/>
        <n x="139"/>
      </t>
    </mdx>
    <mdx n="0" f="v">
      <t c="3" si="227">
        <n x="225"/>
        <n x="486"/>
        <n x="139"/>
      </t>
    </mdx>
    <mdx n="0" f="v">
      <t c="3" si="227">
        <n x="225"/>
        <n x="482"/>
        <n x="139"/>
      </t>
    </mdx>
    <mdx n="0" f="v">
      <t c="3" si="227">
        <n x="225"/>
        <n x="491"/>
        <n x="139"/>
      </t>
    </mdx>
    <mdx n="0" f="v">
      <t c="3" si="227">
        <n x="225"/>
        <n x="495"/>
        <n x="139"/>
      </t>
    </mdx>
    <mdx n="0" f="v">
      <t c="3" si="227">
        <n x="225"/>
        <n x="494"/>
        <n x="139"/>
      </t>
    </mdx>
    <mdx n="0" f="v">
      <t c="3" si="227">
        <n x="225"/>
        <n x="490"/>
        <n x="139"/>
      </t>
    </mdx>
    <mdx n="0" f="v">
      <t c="3" si="227">
        <n x="225"/>
        <n x="492"/>
        <n x="139"/>
      </t>
    </mdx>
    <mdx n="0" f="v">
      <t c="3" si="227">
        <n x="225"/>
        <n x="493"/>
        <n x="139"/>
      </t>
    </mdx>
    <mdx n="0" f="v">
      <t c="3" si="227">
        <n x="225"/>
        <n x="500"/>
        <n x="139"/>
      </t>
    </mdx>
    <mdx n="0" f="v">
      <t c="3" si="227">
        <n x="225"/>
        <n x="501"/>
        <n x="139"/>
      </t>
    </mdx>
    <mdx n="0" f="v">
      <t c="3" si="227">
        <n x="225"/>
        <n x="502"/>
        <n x="139"/>
      </t>
    </mdx>
    <mdx n="0" f="v">
      <t c="3" si="227">
        <n x="225"/>
        <n x="497"/>
        <n x="139"/>
      </t>
    </mdx>
    <mdx n="0" f="v">
      <t c="3" si="227">
        <n x="225"/>
        <n x="498"/>
        <n x="139"/>
      </t>
    </mdx>
    <mdx n="0" f="v">
      <t c="3" si="227">
        <n x="225"/>
        <n x="499"/>
        <n x="139"/>
      </t>
    </mdx>
    <mdx n="0" f="v">
      <t c="3" si="227">
        <n x="225"/>
        <n x="503"/>
        <n x="139"/>
      </t>
    </mdx>
    <mdx n="0" f="v">
      <t c="3" si="227">
        <n x="225"/>
        <n x="504"/>
        <n x="139"/>
      </t>
    </mdx>
    <mdx n="0" f="v">
      <t c="3" si="227">
        <n x="225"/>
        <n x="505"/>
        <n x="139"/>
      </t>
    </mdx>
    <mdx n="0" f="v">
      <t c="3" si="227">
        <n x="225"/>
        <n x="506"/>
        <n x="139"/>
      </t>
    </mdx>
    <mdx n="0" f="v">
      <t c="3" si="227">
        <n x="225"/>
        <n x="508"/>
        <n x="139"/>
      </t>
    </mdx>
    <mdx n="0" f="v">
      <t c="3" si="227">
        <n x="225"/>
        <n x="509"/>
        <n x="139"/>
      </t>
    </mdx>
    <mdx n="0" f="v">
      <t c="3" si="227">
        <n x="225"/>
        <n x="507"/>
        <n x="139"/>
      </t>
    </mdx>
    <mdx n="0" f="v">
      <t c="3" si="227">
        <n x="225"/>
        <n x="510"/>
        <n x="139"/>
      </t>
    </mdx>
    <mdx n="0" f="v">
      <t c="3" si="227">
        <n x="225"/>
        <n x="511"/>
        <n x="139"/>
      </t>
    </mdx>
    <mdx n="0" f="v">
      <t c="3" si="227">
        <n x="225"/>
        <n x="512"/>
        <n x="139"/>
      </t>
    </mdx>
    <mdx n="0" f="v">
      <t c="3" si="227">
        <n x="225"/>
        <n x="516"/>
        <n x="139"/>
      </t>
    </mdx>
    <mdx n="0" f="v">
      <t c="3" si="227">
        <n x="225"/>
        <n x="513"/>
        <n x="139"/>
      </t>
    </mdx>
    <mdx n="0" f="v">
      <t c="3" si="227">
        <n x="225"/>
        <n x="514"/>
        <n x="139"/>
      </t>
    </mdx>
    <mdx n="0" f="v">
      <t c="3" si="227">
        <n x="225"/>
        <n x="515"/>
        <n x="139"/>
      </t>
    </mdx>
    <mdx n="0" f="v">
      <t c="3" si="227">
        <n x="225"/>
        <n x="519"/>
        <n x="139"/>
      </t>
    </mdx>
    <mdx n="0" f="v">
      <t c="3" si="227">
        <n x="225"/>
        <n x="520"/>
        <n x="139"/>
      </t>
    </mdx>
    <mdx n="0" f="v">
      <t c="3" si="227">
        <n x="225"/>
        <n x="521"/>
        <n x="139"/>
      </t>
    </mdx>
    <mdx n="0" f="v">
      <t c="3" si="227">
        <n x="225"/>
        <n x="517"/>
        <n x="139"/>
      </t>
    </mdx>
    <mdx n="0" f="v">
      <t c="3" si="227">
        <n x="225"/>
        <n x="518"/>
        <n x="139"/>
      </t>
    </mdx>
    <mdx n="0" f="v">
      <t c="3" si="227">
        <n x="225"/>
        <n x="522"/>
        <n x="139"/>
      </t>
    </mdx>
    <mdx n="0" f="v">
      <t c="3" si="227">
        <n x="225"/>
        <n x="525"/>
        <n x="139"/>
      </t>
    </mdx>
    <mdx n="0" f="v">
      <t c="3" si="227">
        <n x="225"/>
        <n x="526"/>
        <n x="139"/>
      </t>
    </mdx>
    <mdx n="0" f="v">
      <t c="3" si="227">
        <n x="225"/>
        <n x="527"/>
        <n x="139"/>
      </t>
    </mdx>
    <mdx n="0" f="v">
      <t c="3" si="227">
        <n x="225"/>
        <n x="523"/>
        <n x="139"/>
      </t>
    </mdx>
    <mdx n="0" f="v">
      <t c="3" si="227">
        <n x="225"/>
        <n x="528"/>
        <n x="139"/>
      </t>
    </mdx>
    <mdx n="0" f="v">
      <t c="3" si="227">
        <n x="225"/>
        <n x="524"/>
        <n x="139"/>
      </t>
    </mdx>
    <mdx n="0" f="v">
      <t c="3" si="227">
        <n x="225"/>
        <n x="529"/>
        <n x="139"/>
      </t>
    </mdx>
    <mdx n="0" f="v">
      <t c="3" si="227">
        <n x="225"/>
        <n x="531"/>
        <n x="139"/>
      </t>
    </mdx>
    <mdx n="0" f="v">
      <t c="3" si="227">
        <n x="225"/>
        <n x="532"/>
        <n x="139"/>
      </t>
    </mdx>
    <mdx n="0" f="v">
      <t c="3" si="227">
        <n x="225"/>
        <n x="534"/>
        <n x="139"/>
      </t>
    </mdx>
    <mdx n="0" f="v">
      <t c="3" si="227">
        <n x="225"/>
        <n x="530"/>
        <n x="139"/>
      </t>
    </mdx>
    <mdx n="0" f="v">
      <t c="3" si="227">
        <n x="225"/>
        <n x="536"/>
        <n x="139"/>
      </t>
    </mdx>
    <mdx n="0" f="v">
      <t c="3" si="227">
        <n x="225"/>
        <n x="535"/>
        <n x="139"/>
      </t>
    </mdx>
    <mdx n="0" f="v">
      <t c="3" si="227">
        <n x="225"/>
        <n x="537"/>
        <n x="139"/>
      </t>
    </mdx>
    <mdx n="0" f="v">
      <t c="3" si="227">
        <n x="225"/>
        <n x="540"/>
        <n x="139"/>
      </t>
    </mdx>
    <mdx n="0" f="v">
      <t c="3" si="227">
        <n x="225"/>
        <n x="539"/>
        <n x="139"/>
      </t>
    </mdx>
    <mdx n="0" f="v">
      <t c="3" si="227">
        <n x="225"/>
        <n x="538"/>
        <n x="139"/>
      </t>
    </mdx>
    <mdx n="0" f="v">
      <t c="3" si="227">
        <n x="225"/>
        <n x="543"/>
        <n x="139"/>
      </t>
    </mdx>
    <mdx n="0" f="v">
      <t c="3" si="227">
        <n x="225"/>
        <n x="541"/>
        <n x="139"/>
      </t>
    </mdx>
    <mdx n="0" f="v">
      <t c="3" si="227">
        <n x="225"/>
        <n x="545"/>
        <n x="139"/>
      </t>
    </mdx>
    <mdx n="0" f="v">
      <t c="3" si="227">
        <n x="225"/>
        <n x="544"/>
        <n x="139"/>
      </t>
    </mdx>
    <mdx n="0" f="v">
      <t c="3" si="227">
        <n x="225"/>
        <n x="542"/>
        <n x="139"/>
      </t>
    </mdx>
    <mdx n="0" f="v">
      <t c="3" si="227">
        <n x="225"/>
        <n x="546"/>
        <n x="139"/>
      </t>
    </mdx>
    <mdx n="0" f="v">
      <t c="3" si="227">
        <n x="225"/>
        <n x="272"/>
        <n x="140"/>
      </t>
    </mdx>
    <mdx n="0" f="v">
      <t c="3" si="227">
        <n x="225"/>
        <n x="273"/>
        <n x="140"/>
      </t>
    </mdx>
    <mdx n="0" f="v">
      <t c="3" si="227">
        <n x="225"/>
        <n x="271"/>
        <n x="140"/>
      </t>
    </mdx>
    <mdx n="0" f="v">
      <t c="3" si="227">
        <n x="225"/>
        <n x="270"/>
        <n x="140"/>
      </t>
    </mdx>
    <mdx n="0" f="v">
      <t c="3" si="227">
        <n x="225"/>
        <n x="269"/>
        <n x="140"/>
      </t>
    </mdx>
    <mdx n="0" f="v">
      <t c="3" si="227">
        <n x="225"/>
        <n x="268"/>
        <n x="140"/>
      </t>
    </mdx>
    <mdx n="0" f="v">
      <t c="3" si="227">
        <n x="225"/>
        <n x="355"/>
        <n x="140"/>
      </t>
    </mdx>
    <mdx n="0" f="v">
      <t c="3" si="227">
        <n x="225"/>
        <n x="356"/>
        <n x="140"/>
      </t>
    </mdx>
    <mdx n="0" f="v">
      <t c="3" si="227">
        <n x="225"/>
        <n x="357"/>
        <n x="140"/>
      </t>
    </mdx>
    <mdx n="0" f="v">
      <t c="3" si="227">
        <n x="225"/>
        <n x="358"/>
        <n x="140"/>
      </t>
    </mdx>
    <mdx n="0" f="v">
      <t c="3" si="227">
        <n x="225"/>
        <n x="359"/>
        <n x="140"/>
      </t>
    </mdx>
    <mdx n="0" f="v">
      <t c="3" si="227">
        <n x="225"/>
        <n x="360"/>
        <n x="140"/>
      </t>
    </mdx>
    <mdx n="0" f="v">
      <t c="3" si="227">
        <n x="225"/>
        <n x="361"/>
        <n x="140"/>
      </t>
    </mdx>
    <mdx n="0" f="v">
      <t c="3" si="227">
        <n x="225"/>
        <n x="254"/>
        <n x="140"/>
      </t>
    </mdx>
    <mdx n="0" f="v">
      <t c="3" si="227">
        <n x="225"/>
        <n x="266"/>
        <n x="140"/>
      </t>
    </mdx>
    <mdx n="0" f="v">
      <t c="3" si="227">
        <n x="225"/>
        <n x="265"/>
        <n x="140"/>
      </t>
    </mdx>
    <mdx n="0" f="v">
      <t c="3" si="227">
        <n x="225"/>
        <n x="264"/>
        <n x="140"/>
      </t>
    </mdx>
    <mdx n="0" f="v">
      <t c="3" si="227">
        <n x="225"/>
        <n x="262"/>
        <n x="140"/>
      </t>
    </mdx>
    <mdx n="0" f="v">
      <t c="3" si="227">
        <n x="225"/>
        <n x="261"/>
        <n x="140"/>
      </t>
    </mdx>
    <mdx n="0" f="v">
      <t c="3" si="227">
        <n x="225"/>
        <n x="260"/>
        <n x="140"/>
      </t>
    </mdx>
    <mdx n="0" f="v">
      <t c="3" si="227">
        <n x="225"/>
        <n x="259"/>
        <n x="140"/>
      </t>
    </mdx>
    <mdx n="0" f="v">
      <t c="3" si="227">
        <n x="225"/>
        <n x="258"/>
        <n x="140"/>
      </t>
    </mdx>
    <mdx n="0" f="v">
      <t c="3" si="227">
        <n x="225"/>
        <n x="257"/>
        <n x="140"/>
      </t>
    </mdx>
    <mdx n="0" f="v">
      <t c="3" si="227">
        <n x="225"/>
        <n x="256"/>
        <n x="140"/>
      </t>
    </mdx>
    <mdx n="0" f="v">
      <t c="3" si="227">
        <n x="225"/>
        <n x="255"/>
        <n x="140"/>
      </t>
    </mdx>
    <mdx n="0" f="v">
      <t c="3" si="227">
        <n x="225"/>
        <n x="316"/>
        <n x="140"/>
      </t>
    </mdx>
    <mdx n="0" f="v">
      <t c="3" si="227">
        <n x="225"/>
        <n x="373"/>
        <n x="140"/>
      </t>
    </mdx>
    <mdx n="0" f="v">
      <t c="3" si="227">
        <n x="225"/>
        <n x="374"/>
        <n x="140"/>
      </t>
    </mdx>
    <mdx n="0" f="v">
      <t c="3" si="227">
        <n x="225"/>
        <n x="375"/>
        <n x="140"/>
      </t>
    </mdx>
    <mdx n="0" f="v">
      <t c="3" si="227">
        <n x="225"/>
        <n x="281"/>
        <n x="140"/>
      </t>
    </mdx>
    <mdx n="0" f="v">
      <t c="3" si="227">
        <n x="225"/>
        <n x="376"/>
        <n x="140"/>
      </t>
    </mdx>
    <mdx n="0" f="v">
      <t c="3" si="227">
        <n x="225"/>
        <n x="377"/>
        <n x="140"/>
      </t>
    </mdx>
    <mdx n="0" f="v">
      <t c="3" si="227">
        <n x="225"/>
        <n x="280"/>
        <n x="140"/>
      </t>
    </mdx>
    <mdx n="0" f="v">
      <t c="3" si="227">
        <n x="225"/>
        <n x="311"/>
        <n x="140"/>
      </t>
    </mdx>
    <mdx n="0" f="v">
      <t c="3" si="227">
        <n x="225"/>
        <n x="378"/>
        <n x="140"/>
      </t>
    </mdx>
    <mdx n="0" f="v">
      <t c="3" si="227">
        <n x="225"/>
        <n x="379"/>
        <n x="140"/>
      </t>
    </mdx>
    <mdx n="0" f="v">
      <t c="3" si="227">
        <n x="225"/>
        <n x="380"/>
        <n x="140"/>
      </t>
    </mdx>
    <mdx n="0" f="v">
      <t c="3" si="227">
        <n x="225"/>
        <n x="381"/>
        <n x="140"/>
      </t>
    </mdx>
    <mdx n="0" f="v">
      <t c="3" si="227">
        <n x="225"/>
        <n x="382"/>
        <n x="140"/>
      </t>
    </mdx>
    <mdx n="0" f="v">
      <t c="3" si="227">
        <n x="225"/>
        <n x="304"/>
        <n x="140"/>
      </t>
    </mdx>
    <mdx n="0" f="v">
      <t c="3" si="227">
        <n x="225"/>
        <n x="283"/>
        <n x="140"/>
      </t>
    </mdx>
    <mdx n="0" f="v">
      <t c="3" si="227">
        <n x="225"/>
        <n x="547"/>
        <n x="140"/>
      </t>
    </mdx>
    <mdx n="0" f="v">
      <t c="3" si="227">
        <n x="225"/>
        <n x="362"/>
        <n x="140"/>
      </t>
    </mdx>
    <mdx n="0" f="v">
      <t c="3" si="227">
        <n x="225"/>
        <n x="363"/>
        <n x="140"/>
      </t>
    </mdx>
    <mdx n="0" f="v">
      <t c="3" si="227">
        <n x="225"/>
        <n x="364"/>
        <n x="140"/>
      </t>
    </mdx>
    <mdx n="0" f="v">
      <t c="3" si="227">
        <n x="225"/>
        <n x="548"/>
        <n x="140"/>
      </t>
    </mdx>
    <mdx n="0" f="v">
      <t c="3" si="227">
        <n x="225"/>
        <n x="365"/>
        <n x="140"/>
      </t>
    </mdx>
    <mdx n="0" f="v">
      <t c="3" si="227">
        <n x="225"/>
        <n x="366"/>
        <n x="140"/>
      </t>
    </mdx>
    <mdx n="0" f="v">
      <t c="3" si="227">
        <n x="225"/>
        <n x="367"/>
        <n x="140"/>
      </t>
    </mdx>
    <mdx n="0" f="v">
      <t c="3" si="227">
        <n x="225"/>
        <n x="368"/>
        <n x="140"/>
      </t>
    </mdx>
    <mdx n="0" f="v">
      <t c="3" si="227">
        <n x="225"/>
        <n x="369"/>
        <n x="140"/>
      </t>
    </mdx>
    <mdx n="0" f="v">
      <t c="3" si="227">
        <n x="225"/>
        <n x="307"/>
        <n x="140"/>
      </t>
    </mdx>
    <mdx n="0" f="v">
      <t c="3" si="227">
        <n x="225"/>
        <n x="370"/>
        <n x="140"/>
      </t>
    </mdx>
    <mdx n="0" f="v">
      <t c="3" si="227">
        <n x="225"/>
        <n x="371"/>
        <n x="140"/>
      </t>
    </mdx>
    <mdx n="0" f="v">
      <t c="3" si="227">
        <n x="225"/>
        <n x="372"/>
        <n x="140"/>
      </t>
    </mdx>
    <mdx n="0" f="v">
      <t c="3" si="227">
        <n x="225"/>
        <n x="393"/>
        <n x="140"/>
      </t>
    </mdx>
    <mdx n="0" f="v">
      <t c="3" si="227">
        <n x="225"/>
        <n x="394"/>
        <n x="140"/>
      </t>
    </mdx>
    <mdx n="0" f="v">
      <t c="3" si="227">
        <n x="225"/>
        <n x="395"/>
        <n x="140"/>
      </t>
    </mdx>
    <mdx n="0" f="v">
      <t c="3" si="227">
        <n x="225"/>
        <n x="396"/>
        <n x="140"/>
      </t>
    </mdx>
    <mdx n="0" f="v">
      <t c="3" si="227">
        <n x="225"/>
        <n x="397"/>
        <n x="140"/>
      </t>
    </mdx>
    <mdx n="0" f="v">
      <t c="3" si="227">
        <n x="225"/>
        <n x="398"/>
        <n x="140"/>
      </t>
    </mdx>
    <mdx n="0" f="v">
      <t c="3" si="227">
        <n x="225"/>
        <n x="392"/>
        <n x="140"/>
      </t>
    </mdx>
    <mdx n="0" f="v">
      <t c="3" si="227">
        <n x="225"/>
        <n x="404"/>
        <n x="140"/>
      </t>
    </mdx>
    <mdx n="0" f="v">
      <t c="3" si="227">
        <n x="225"/>
        <n x="391"/>
        <n x="140"/>
      </t>
    </mdx>
    <mdx n="0" f="v">
      <t c="3" si="227">
        <n x="225"/>
        <n x="383"/>
        <n x="140"/>
      </t>
    </mdx>
    <mdx n="0" f="v">
      <t c="3" si="227">
        <n x="225"/>
        <n x="384"/>
        <n x="140"/>
      </t>
    </mdx>
    <mdx n="0" f="v">
      <t c="3" si="227">
        <n x="225"/>
        <n x="385"/>
        <n x="140"/>
      </t>
    </mdx>
    <mdx n="0" f="v">
      <t c="3" si="227">
        <n x="225"/>
        <n x="386"/>
        <n x="140"/>
      </t>
    </mdx>
    <mdx n="0" f="v">
      <t c="3" si="227">
        <n x="225"/>
        <n x="387"/>
        <n x="140"/>
      </t>
    </mdx>
    <mdx n="0" f="v">
      <t c="3" si="227">
        <n x="225"/>
        <n x="388"/>
        <n x="140"/>
      </t>
    </mdx>
    <mdx n="0" f="v">
      <t c="3" si="227">
        <n x="225"/>
        <n x="389"/>
        <n x="140"/>
      </t>
    </mdx>
    <mdx n="0" f="v">
      <t c="3" si="227">
        <n x="225"/>
        <n x="390"/>
        <n x="140"/>
      </t>
    </mdx>
    <mdx n="0" f="v">
      <t c="3" si="227">
        <n x="225"/>
        <n x="405"/>
        <n x="140"/>
      </t>
    </mdx>
    <mdx n="0" f="v">
      <t c="3" si="227">
        <n x="225"/>
        <n x="399"/>
        <n x="140"/>
      </t>
    </mdx>
    <mdx n="0" f="v">
      <t c="3" si="227">
        <n x="225"/>
        <n x="400"/>
        <n x="140"/>
      </t>
    </mdx>
    <mdx n="0" f="v">
      <t c="3" si="227">
        <n x="225"/>
        <n x="401"/>
        <n x="140"/>
      </t>
    </mdx>
    <mdx n="0" f="v">
      <t c="3" si="227">
        <n x="225"/>
        <n x="402"/>
        <n x="140"/>
      </t>
    </mdx>
    <mdx n="0" f="v">
      <t c="3" si="227">
        <n x="225"/>
        <n x="277"/>
        <n x="140"/>
      </t>
    </mdx>
    <mdx n="0" f="v">
      <t c="3" si="227">
        <n x="225"/>
        <n x="417"/>
        <n x="140"/>
      </t>
    </mdx>
    <mdx n="0" f="v">
      <t c="3" si="227">
        <n x="225"/>
        <n x="420"/>
        <n x="140"/>
      </t>
    </mdx>
    <mdx n="0" f="v">
      <t c="3" si="227">
        <n x="225"/>
        <n x="418"/>
        <n x="140"/>
      </t>
    </mdx>
    <mdx n="0" f="v">
      <t c="3" si="227">
        <n x="225"/>
        <n x="419"/>
        <n x="140"/>
      </t>
    </mdx>
    <mdx n="0" f="v">
      <t c="3" si="227">
        <n x="225"/>
        <n x="406"/>
        <n x="140"/>
      </t>
    </mdx>
    <mdx n="0" f="v">
      <t c="3" si="227">
        <n x="225"/>
        <n x="407"/>
        <n x="140"/>
      </t>
    </mdx>
    <mdx n="0" f="v">
      <t c="3" si="227">
        <n x="225"/>
        <n x="408"/>
        <n x="140"/>
      </t>
    </mdx>
    <mdx n="0" f="v">
      <t c="3" si="227">
        <n x="225"/>
        <n x="409"/>
        <n x="140"/>
      </t>
    </mdx>
    <mdx n="0" f="v">
      <t c="3" si="227">
        <n x="225"/>
        <n x="410"/>
        <n x="140"/>
      </t>
    </mdx>
    <mdx n="0" f="v">
      <t c="3" si="227">
        <n x="225"/>
        <n x="301"/>
        <n x="140"/>
      </t>
    </mdx>
    <mdx n="0" f="v">
      <t c="3" si="227">
        <n x="225"/>
        <n x="299"/>
        <n x="140"/>
      </t>
    </mdx>
    <mdx n="0" f="v">
      <t c="3" si="227">
        <n x="225"/>
        <n x="297"/>
        <n x="140"/>
      </t>
    </mdx>
    <mdx n="0" f="v">
      <t c="3" si="227">
        <n x="225"/>
        <n x="421"/>
        <n x="140"/>
      </t>
    </mdx>
    <mdx n="0" f="v">
      <t c="3" si="227">
        <n x="225"/>
        <n x="411"/>
        <n x="140"/>
      </t>
    </mdx>
    <mdx n="0" f="v">
      <t c="3" si="227">
        <n x="225"/>
        <n x="403"/>
        <n x="140"/>
      </t>
    </mdx>
    <mdx n="0" f="v">
      <t c="3" si="227">
        <n x="225"/>
        <n x="412"/>
        <n x="140"/>
      </t>
    </mdx>
    <mdx n="0" f="v">
      <t c="3" si="227">
        <n x="225"/>
        <n x="413"/>
        <n x="140"/>
      </t>
    </mdx>
    <mdx n="0" f="v">
      <t c="3" si="227">
        <n x="225"/>
        <n x="414"/>
        <n x="140"/>
      </t>
    </mdx>
    <mdx n="0" f="v">
      <t c="3" si="227">
        <n x="225"/>
        <n x="415"/>
        <n x="140"/>
      </t>
    </mdx>
    <mdx n="0" f="v">
      <t c="3" si="227">
        <n x="225"/>
        <n x="416"/>
        <n x="140"/>
      </t>
    </mdx>
    <mdx n="0" f="v">
      <t c="3" si="227">
        <n x="225"/>
        <n x="427"/>
        <n x="140"/>
      </t>
    </mdx>
    <mdx n="0" f="v">
      <t c="3" si="227">
        <n x="225"/>
        <n x="422"/>
        <n x="140"/>
      </t>
    </mdx>
    <mdx n="0" f="v">
      <t c="3" si="227">
        <n x="225"/>
        <n x="329"/>
        <n x="140"/>
      </t>
    </mdx>
    <mdx n="0" f="v">
      <t c="3" si="227">
        <n x="225"/>
        <n x="428"/>
        <n x="140"/>
      </t>
    </mdx>
    <mdx n="0" f="v">
      <t c="3" si="227">
        <n x="225"/>
        <n x="328"/>
        <n x="140"/>
      </t>
    </mdx>
    <mdx n="0" f="v">
      <t c="3" si="227">
        <n x="225"/>
        <n x="429"/>
        <n x="140"/>
      </t>
    </mdx>
    <mdx n="0" f="v">
      <t c="3" si="227">
        <n x="225"/>
        <n x="430"/>
        <n x="140"/>
      </t>
    </mdx>
    <mdx n="0" f="v">
      <t c="3" si="227">
        <n x="225"/>
        <n x="431"/>
        <n x="140"/>
      </t>
    </mdx>
    <mdx n="0" f="v">
      <t c="3" si="227">
        <n x="225"/>
        <n x="432"/>
        <n x="140"/>
      </t>
    </mdx>
    <mdx n="0" f="v">
      <t c="3" si="227">
        <n x="225"/>
        <n x="423"/>
        <n x="140"/>
      </t>
    </mdx>
    <mdx n="0" f="v">
      <t c="3" si="227">
        <n x="225"/>
        <n x="425"/>
        <n x="140"/>
      </t>
    </mdx>
    <mdx n="0" f="v">
      <t c="3" si="227">
        <n x="225"/>
        <n x="348"/>
        <n x="140"/>
      </t>
    </mdx>
    <mdx n="0" f="v">
      <t c="3" si="227">
        <n x="225"/>
        <n x="327"/>
        <n x="140"/>
      </t>
    </mdx>
    <mdx n="0" f="v">
      <t c="3" si="227">
        <n x="225"/>
        <n x="426"/>
        <n x="140"/>
      </t>
    </mdx>
    <mdx n="0" f="v">
      <t c="3" si="227">
        <n x="225"/>
        <n x="326"/>
        <n x="140"/>
      </t>
    </mdx>
    <mdx n="0" f="v">
      <t c="3" si="227">
        <n x="225"/>
        <n x="433"/>
        <n x="140"/>
      </t>
    </mdx>
    <mdx n="0" f="v">
      <t c="3" si="227">
        <n x="225"/>
        <n x="442"/>
        <n x="140"/>
      </t>
    </mdx>
    <mdx n="0" f="v">
      <t c="3" si="227">
        <n x="225"/>
        <n x="443"/>
        <n x="140"/>
      </t>
    </mdx>
    <mdx n="0" f="v">
      <t c="3" si="227">
        <n x="225"/>
        <n x="444"/>
        <n x="140"/>
      </t>
    </mdx>
    <mdx n="0" f="v">
      <t c="3" si="227">
        <n x="225"/>
        <n x="445"/>
        <n x="140"/>
      </t>
    </mdx>
    <mdx n="0" f="v">
      <t c="3" si="227">
        <n x="225"/>
        <n x="446"/>
        <n x="140"/>
      </t>
    </mdx>
    <mdx n="0" f="v">
      <t c="3" si="227">
        <n x="225"/>
        <n x="434"/>
        <n x="140"/>
      </t>
    </mdx>
    <mdx n="0" f="v">
      <t c="3" si="227">
        <n x="225"/>
        <n x="435"/>
        <n x="140"/>
      </t>
    </mdx>
    <mdx n="0" f="v">
      <t c="3" si="227">
        <n x="225"/>
        <n x="436"/>
        <n x="140"/>
      </t>
    </mdx>
    <mdx n="0" f="v">
      <t c="3" si="227">
        <n x="225"/>
        <n x="437"/>
        <n x="140"/>
      </t>
    </mdx>
    <mdx n="0" f="v">
      <t c="3" si="227">
        <n x="225"/>
        <n x="294"/>
        <n x="140"/>
      </t>
    </mdx>
    <mdx n="0" f="v">
      <t c="3" si="227">
        <n x="225"/>
        <n x="293"/>
        <n x="140"/>
      </t>
    </mdx>
    <mdx n="0" f="v">
      <t c="3" si="227">
        <n x="225"/>
        <n x="438"/>
        <n x="140"/>
      </t>
    </mdx>
    <mdx n="0" f="v">
      <t c="3" si="227">
        <n x="225"/>
        <n x="350"/>
        <n x="140"/>
      </t>
    </mdx>
    <mdx n="0" f="v">
      <t c="3" si="227">
        <n x="225"/>
        <n x="439"/>
        <n x="140"/>
      </t>
    </mdx>
    <mdx n="0" f="v">
      <t c="3" si="227">
        <n x="225"/>
        <n x="440"/>
        <n x="140"/>
      </t>
    </mdx>
    <mdx n="0" f="v">
      <t c="3" si="227">
        <n x="225"/>
        <n x="441"/>
        <n x="140"/>
      </t>
    </mdx>
    <mdx n="0" f="v">
      <t c="3" si="227">
        <n x="225"/>
        <n x="447"/>
        <n x="140"/>
      </t>
    </mdx>
    <mdx n="0" f="v">
      <t c="3" si="227">
        <n x="225"/>
        <n x="452"/>
        <n x="140"/>
      </t>
    </mdx>
    <mdx n="0" f="v">
      <t c="3" si="227">
        <n x="225"/>
        <n x="276"/>
        <n x="140"/>
      </t>
    </mdx>
    <mdx n="0" f="v">
      <t c="3" si="227">
        <n x="225"/>
        <n x="453"/>
        <n x="140"/>
      </t>
    </mdx>
    <mdx n="0" f="v">
      <t c="3" si="227">
        <n x="225"/>
        <n x="454"/>
        <n x="140"/>
      </t>
    </mdx>
    <mdx n="0" f="v">
      <t c="3" si="227">
        <n x="225"/>
        <n x="455"/>
        <n x="140"/>
      </t>
    </mdx>
    <mdx n="0" f="v">
      <t c="3" si="227">
        <n x="225"/>
        <n x="456"/>
        <n x="140"/>
      </t>
    </mdx>
    <mdx n="0" f="v">
      <t c="3" si="227">
        <n x="225"/>
        <n x="346"/>
        <n x="140"/>
      </t>
    </mdx>
    <mdx n="0" f="v">
      <t c="3" si="227">
        <n x="225"/>
        <n x="459"/>
        <n x="140"/>
      </t>
    </mdx>
    <mdx n="0" f="v">
      <t c="3" si="227">
        <n x="225"/>
        <n x="448"/>
        <n x="140"/>
      </t>
    </mdx>
    <mdx n="0" f="v">
      <t c="3" si="227">
        <n x="225"/>
        <n x="449"/>
        <n x="140"/>
      </t>
    </mdx>
    <mdx n="0" f="v">
      <t c="3" si="227">
        <n x="225"/>
        <n x="450"/>
        <n x="140"/>
      </t>
    </mdx>
    <mdx n="0" f="v">
      <t c="3" si="227">
        <n x="225"/>
        <n x="451"/>
        <n x="140"/>
      </t>
    </mdx>
    <mdx n="0" f="v">
      <t c="3" si="227">
        <n x="225"/>
        <n x="457"/>
        <n x="140"/>
      </t>
    </mdx>
    <mdx n="0" f="v">
      <t c="3" si="227">
        <n x="225"/>
        <n x="458"/>
        <n x="140"/>
      </t>
    </mdx>
    <mdx n="0" f="v">
      <t c="3" si="227">
        <n x="225"/>
        <n x="461"/>
        <n x="140"/>
      </t>
    </mdx>
    <mdx n="0" f="v">
      <t c="3" si="227">
        <n x="225"/>
        <n x="462"/>
        <n x="140"/>
      </t>
    </mdx>
    <mdx n="0" f="v">
      <t c="3" si="227">
        <n x="225"/>
        <n x="463"/>
        <n x="140"/>
      </t>
    </mdx>
    <mdx n="0" f="v">
      <t c="3" si="227">
        <n x="225"/>
        <n x="464"/>
        <n x="140"/>
      </t>
    </mdx>
    <mdx n="0" f="v">
      <t c="3" si="227">
        <n x="225"/>
        <n x="465"/>
        <n x="140"/>
      </t>
    </mdx>
    <mdx n="0" f="v">
      <t c="3" si="227">
        <n x="225"/>
        <n x="466"/>
        <n x="140"/>
      </t>
    </mdx>
    <mdx n="0" f="v">
      <t c="3" si="227">
        <n x="225"/>
        <n x="467"/>
        <n x="140"/>
      </t>
    </mdx>
    <mdx n="0" f="v">
      <t c="3" si="227">
        <n x="225"/>
        <n x="471"/>
        <n x="140"/>
      </t>
    </mdx>
    <mdx n="0" f="v">
      <t c="3" si="227">
        <n x="225"/>
        <n x="460"/>
        <n x="140"/>
      </t>
    </mdx>
    <mdx n="0" f="v">
      <t c="3" si="227">
        <n x="225"/>
        <n x="468"/>
        <n x="140"/>
      </t>
    </mdx>
    <mdx n="0" f="v">
      <t c="3" si="227">
        <n x="225"/>
        <n x="469"/>
        <n x="140"/>
      </t>
    </mdx>
    <mdx n="0" f="v">
      <t c="3" si="227">
        <n x="225"/>
        <n x="470"/>
        <n x="140"/>
      </t>
    </mdx>
    <mdx n="0" f="v">
      <t c="3" si="227">
        <n x="225"/>
        <n x="473"/>
        <n x="140"/>
      </t>
    </mdx>
    <mdx n="0" f="v">
      <t c="3" si="227">
        <n x="225"/>
        <n x="474"/>
        <n x="140"/>
      </t>
    </mdx>
    <mdx n="0" f="v">
      <t c="3" si="227">
        <n x="225"/>
        <n x="475"/>
        <n x="140"/>
      </t>
    </mdx>
    <mdx n="0" f="v">
      <t c="3" si="227">
        <n x="225"/>
        <n x="476"/>
        <n x="140"/>
      </t>
    </mdx>
    <mdx n="0" f="v">
      <t c="3" si="227">
        <n x="225"/>
        <n x="472"/>
        <n x="140"/>
      </t>
    </mdx>
    <mdx n="0" f="v">
      <t c="3" si="227">
        <n x="225"/>
        <n x="480"/>
        <n x="140"/>
      </t>
    </mdx>
    <mdx n="0" f="v">
      <t c="3" si="227">
        <n x="225"/>
        <n x="481"/>
        <n x="140"/>
      </t>
    </mdx>
    <mdx n="0" f="v">
      <t c="3" si="227">
        <n x="225"/>
        <n x="477"/>
        <n x="140"/>
      </t>
    </mdx>
    <mdx n="0" f="v">
      <t c="3" si="227">
        <n x="225"/>
        <n x="478"/>
        <n x="140"/>
      </t>
    </mdx>
    <mdx n="0" f="v">
      <t c="3" si="227">
        <n x="225"/>
        <n x="479"/>
        <n x="140"/>
      </t>
    </mdx>
    <mdx n="0" f="v">
      <t c="3" si="227">
        <n x="225"/>
        <n x="483"/>
        <n x="140"/>
      </t>
    </mdx>
    <mdx n="0" f="v">
      <t c="3" si="227">
        <n x="225"/>
        <n x="487"/>
        <n x="140"/>
      </t>
    </mdx>
    <mdx n="0" f="v">
      <t c="3" si="227">
        <n x="225"/>
        <n x="488"/>
        <n x="140"/>
      </t>
    </mdx>
    <mdx n="0" f="v">
      <t c="3" si="227">
        <n x="225"/>
        <n x="489"/>
        <n x="140"/>
      </t>
    </mdx>
    <mdx n="0" f="v">
      <t c="3" si="227">
        <n x="225"/>
        <n x="484"/>
        <n x="140"/>
      </t>
    </mdx>
    <mdx n="0" f="v">
      <t c="3" si="227">
        <n x="225"/>
        <n x="485"/>
        <n x="140"/>
      </t>
    </mdx>
    <mdx n="0" f="v">
      <t c="3" si="227">
        <n x="225"/>
        <n x="486"/>
        <n x="140"/>
      </t>
    </mdx>
    <mdx n="0" f="v">
      <t c="3" si="227">
        <n x="225"/>
        <n x="482"/>
        <n x="140"/>
      </t>
    </mdx>
    <mdx n="0" f="v">
      <t c="3" si="227">
        <n x="225"/>
        <n x="491"/>
        <n x="140"/>
      </t>
    </mdx>
    <mdx n="0" f="v">
      <t c="3" si="227">
        <n x="225"/>
        <n x="495"/>
        <n x="140"/>
      </t>
    </mdx>
    <mdx n="0" f="v">
      <t c="3" si="227">
        <n x="225"/>
        <n x="496"/>
        <n x="140"/>
      </t>
    </mdx>
    <mdx n="0" f="v">
      <t c="3" si="227">
        <n x="225"/>
        <n x="494"/>
        <n x="140"/>
      </t>
    </mdx>
    <mdx n="0" f="v">
      <t c="3" si="227">
        <n x="225"/>
        <n x="490"/>
        <n x="140"/>
      </t>
    </mdx>
    <mdx n="0" f="v">
      <t c="3" si="227">
        <n x="225"/>
        <n x="492"/>
        <n x="140"/>
      </t>
    </mdx>
    <mdx n="0" f="v">
      <t c="3" si="227">
        <n x="225"/>
        <n x="493"/>
        <n x="140"/>
      </t>
    </mdx>
    <mdx n="0" f="v">
      <t c="3" si="227">
        <n x="225"/>
        <n x="500"/>
        <n x="140"/>
      </t>
    </mdx>
    <mdx n="0" f="v">
      <t c="3" si="227">
        <n x="225"/>
        <n x="501"/>
        <n x="140"/>
      </t>
    </mdx>
    <mdx n="0" f="v">
      <t c="3" si="227">
        <n x="225"/>
        <n x="502"/>
        <n x="140"/>
      </t>
    </mdx>
    <mdx n="0" f="v">
      <t c="3" si="227">
        <n x="225"/>
        <n x="497"/>
        <n x="140"/>
      </t>
    </mdx>
    <mdx n="0" f="v">
      <t c="3" si="227">
        <n x="225"/>
        <n x="498"/>
        <n x="140"/>
      </t>
    </mdx>
    <mdx n="0" f="v">
      <t c="3" si="227">
        <n x="225"/>
        <n x="499"/>
        <n x="140"/>
      </t>
    </mdx>
    <mdx n="0" f="v">
      <t c="3" si="227">
        <n x="225"/>
        <n x="503"/>
        <n x="140"/>
      </t>
    </mdx>
    <mdx n="0" f="v">
      <t c="3" si="227">
        <n x="225"/>
        <n x="504"/>
        <n x="140"/>
      </t>
    </mdx>
    <mdx n="0" f="v">
      <t c="3" si="227">
        <n x="225"/>
        <n x="505"/>
        <n x="140"/>
      </t>
    </mdx>
    <mdx n="0" f="v">
      <t c="3" si="227">
        <n x="225"/>
        <n x="506"/>
        <n x="140"/>
      </t>
    </mdx>
    <mdx n="0" f="v">
      <t c="3" si="227">
        <n x="225"/>
        <n x="508"/>
        <n x="140"/>
      </t>
    </mdx>
    <mdx n="0" f="v">
      <t c="3" si="227">
        <n x="225"/>
        <n x="509"/>
        <n x="140"/>
      </t>
    </mdx>
    <mdx n="0" f="v">
      <t c="3" si="227">
        <n x="225"/>
        <n x="507"/>
        <n x="140"/>
      </t>
    </mdx>
    <mdx n="0" f="v">
      <t c="3" si="227">
        <n x="225"/>
        <n x="510"/>
        <n x="140"/>
      </t>
    </mdx>
    <mdx n="0" f="v">
      <t c="3" si="227">
        <n x="225"/>
        <n x="511"/>
        <n x="140"/>
      </t>
    </mdx>
    <mdx n="0" f="v">
      <t c="3" si="227">
        <n x="225"/>
        <n x="512"/>
        <n x="140"/>
      </t>
    </mdx>
    <mdx n="0" f="v">
      <t c="3" si="227">
        <n x="225"/>
        <n x="513"/>
        <n x="140"/>
      </t>
    </mdx>
    <mdx n="0" f="v">
      <t c="3" si="227">
        <n x="225"/>
        <n x="514"/>
        <n x="140"/>
      </t>
    </mdx>
    <mdx n="0" f="v">
      <t c="3" si="227">
        <n x="225"/>
        <n x="515"/>
        <n x="140"/>
      </t>
    </mdx>
    <mdx n="0" f="v">
      <t c="3" si="227">
        <n x="225"/>
        <n x="516"/>
        <n x="140"/>
      </t>
    </mdx>
    <mdx n="0" f="v">
      <t c="3" si="227">
        <n x="225"/>
        <n x="519"/>
        <n x="140"/>
      </t>
    </mdx>
    <mdx n="0" f="v">
      <t c="3" si="227">
        <n x="225"/>
        <n x="520"/>
        <n x="140"/>
      </t>
    </mdx>
    <mdx n="0" f="v">
      <t c="3" si="227">
        <n x="225"/>
        <n x="521"/>
        <n x="140"/>
      </t>
    </mdx>
    <mdx n="0" f="v">
      <t c="3" si="227">
        <n x="225"/>
        <n x="517"/>
        <n x="140"/>
      </t>
    </mdx>
    <mdx n="0" f="v">
      <t c="3" si="227">
        <n x="225"/>
        <n x="518"/>
        <n x="140"/>
      </t>
    </mdx>
    <mdx n="0" f="v">
      <t c="3" si="227">
        <n x="225"/>
        <n x="522"/>
        <n x="140"/>
      </t>
    </mdx>
    <mdx n="0" f="v">
      <t c="3" si="227">
        <n x="225"/>
        <n x="525"/>
        <n x="140"/>
      </t>
    </mdx>
    <mdx n="0" f="v">
      <t c="3" si="227">
        <n x="225"/>
        <n x="526"/>
        <n x="140"/>
      </t>
    </mdx>
    <mdx n="0" f="v">
      <t c="3" si="227">
        <n x="225"/>
        <n x="524"/>
        <n x="140"/>
      </t>
    </mdx>
    <mdx n="0" f="v">
      <t c="3" si="227">
        <n x="225"/>
        <n x="527"/>
        <n x="140"/>
      </t>
    </mdx>
    <mdx n="0" f="v">
      <t c="3" si="227">
        <n x="225"/>
        <n x="523"/>
        <n x="140"/>
      </t>
    </mdx>
    <mdx n="0" f="v">
      <t c="3" si="227">
        <n x="225"/>
        <n x="528"/>
        <n x="140"/>
      </t>
    </mdx>
    <mdx n="0" f="v">
      <t c="3" si="227">
        <n x="225"/>
        <n x="529"/>
        <n x="140"/>
      </t>
    </mdx>
    <mdx n="0" f="v">
      <t c="3" si="227">
        <n x="225"/>
        <n x="534"/>
        <n x="140"/>
      </t>
    </mdx>
    <mdx n="0" f="v">
      <t c="3" si="227">
        <n x="225"/>
        <n x="531"/>
        <n x="140"/>
      </t>
    </mdx>
    <mdx n="0" f="v">
      <t c="3" si="227">
        <n x="225"/>
        <n x="532"/>
        <n x="140"/>
      </t>
    </mdx>
    <mdx n="0" f="v">
      <t c="3" si="227">
        <n x="225"/>
        <n x="530"/>
        <n x="140"/>
      </t>
    </mdx>
    <mdx n="0" f="v">
      <t c="3" si="227">
        <n x="225"/>
        <n x="533"/>
        <n x="140"/>
      </t>
    </mdx>
    <mdx n="0" f="v">
      <t c="3" si="227">
        <n x="225"/>
        <n x="536"/>
        <n x="140"/>
      </t>
    </mdx>
    <mdx n="0" f="v">
      <t c="3" si="227">
        <n x="225"/>
        <n x="537"/>
        <n x="140"/>
      </t>
    </mdx>
    <mdx n="0" f="v">
      <t c="3" si="227">
        <n x="225"/>
        <n x="535"/>
        <n x="140"/>
      </t>
    </mdx>
    <mdx n="0" f="v">
      <t c="3" si="227">
        <n x="225"/>
        <n x="540"/>
        <n x="140"/>
      </t>
    </mdx>
    <mdx n="0" f="v">
      <t c="3" si="227">
        <n x="225"/>
        <n x="539"/>
        <n x="140"/>
      </t>
    </mdx>
    <mdx n="0" f="v">
      <t c="3" si="227">
        <n x="225"/>
        <n x="538"/>
        <n x="140"/>
      </t>
    </mdx>
    <mdx n="0" f="v">
      <t c="3" si="227">
        <n x="225"/>
        <n x="543"/>
        <n x="140"/>
      </t>
    </mdx>
    <mdx n="0" f="v">
      <t c="3" si="227">
        <n x="225"/>
        <n x="544"/>
        <n x="140"/>
      </t>
    </mdx>
    <mdx n="0" f="v">
      <t c="3" si="227">
        <n x="225"/>
        <n x="541"/>
        <n x="140"/>
      </t>
    </mdx>
    <mdx n="0" f="v">
      <t c="3" si="227">
        <n x="225"/>
        <n x="545"/>
        <n x="140"/>
      </t>
    </mdx>
    <mdx n="0" f="v">
      <t c="3" si="227">
        <n x="225"/>
        <n x="542"/>
        <n x="140"/>
      </t>
    </mdx>
    <mdx n="0" f="v">
      <t c="3" si="227">
        <n x="225"/>
        <n x="546"/>
        <n x="140"/>
      </t>
    </mdx>
    <mdx n="0" f="v">
      <t c="3" si="227">
        <n x="225"/>
        <n x="272"/>
        <n x="141"/>
      </t>
    </mdx>
    <mdx n="0" f="v">
      <t c="3" si="227">
        <n x="225"/>
        <n x="273"/>
        <n x="141"/>
      </t>
    </mdx>
    <mdx n="0" f="v">
      <t c="3" si="227">
        <n x="225"/>
        <n x="271"/>
        <n x="141"/>
      </t>
    </mdx>
    <mdx n="0" f="v">
      <t c="3" si="227">
        <n x="225"/>
        <n x="270"/>
        <n x="141"/>
      </t>
    </mdx>
    <mdx n="0" f="v">
      <t c="3" si="227">
        <n x="225"/>
        <n x="269"/>
        <n x="141"/>
      </t>
    </mdx>
    <mdx n="0" f="v">
      <t c="3" si="227">
        <n x="225"/>
        <n x="268"/>
        <n x="141"/>
      </t>
    </mdx>
    <mdx n="0" f="v">
      <t c="3" si="227">
        <n x="225"/>
        <n x="355"/>
        <n x="141"/>
      </t>
    </mdx>
    <mdx n="0" f="v">
      <t c="3" si="227">
        <n x="225"/>
        <n x="356"/>
        <n x="141"/>
      </t>
    </mdx>
    <mdx n="0" f="v">
      <t c="3" si="227">
        <n x="225"/>
        <n x="357"/>
        <n x="141"/>
      </t>
    </mdx>
    <mdx n="0" f="v">
      <t c="3" si="227">
        <n x="225"/>
        <n x="358"/>
        <n x="141"/>
      </t>
    </mdx>
    <mdx n="0" f="v">
      <t c="3" si="227">
        <n x="225"/>
        <n x="359"/>
        <n x="141"/>
      </t>
    </mdx>
    <mdx n="0" f="v">
      <t c="3" si="227">
        <n x="225"/>
        <n x="360"/>
        <n x="141"/>
      </t>
    </mdx>
    <mdx n="0" f="v">
      <t c="3" si="227">
        <n x="225"/>
        <n x="361"/>
        <n x="141"/>
      </t>
    </mdx>
    <mdx n="0" f="v">
      <t c="3" si="227">
        <n x="225"/>
        <n x="254"/>
        <n x="141"/>
      </t>
    </mdx>
    <mdx n="0" f="v">
      <t c="3" si="227">
        <n x="225"/>
        <n x="267"/>
        <n x="141"/>
      </t>
    </mdx>
    <mdx n="0" f="v">
      <t c="3" si="227">
        <n x="225"/>
        <n x="266"/>
        <n x="141"/>
      </t>
    </mdx>
    <mdx n="0" f="v">
      <t c="3" si="227">
        <n x="225"/>
        <n x="265"/>
        <n x="141"/>
      </t>
    </mdx>
    <mdx n="0" f="v">
      <t c="3" si="227">
        <n x="225"/>
        <n x="264"/>
        <n x="141"/>
      </t>
    </mdx>
    <mdx n="0" f="v">
      <t c="3" si="227">
        <n x="225"/>
        <n x="263"/>
        <n x="141"/>
      </t>
    </mdx>
    <mdx n="0" f="v">
      <t c="3" si="227">
        <n x="225"/>
        <n x="262"/>
        <n x="141"/>
      </t>
    </mdx>
    <mdx n="0" f="v">
      <t c="3" si="227">
        <n x="225"/>
        <n x="261"/>
        <n x="141"/>
      </t>
    </mdx>
    <mdx n="0" f="v">
      <t c="3" si="227">
        <n x="225"/>
        <n x="260"/>
        <n x="141"/>
      </t>
    </mdx>
    <mdx n="0" f="v">
      <t c="3" si="227">
        <n x="225"/>
        <n x="259"/>
        <n x="141"/>
      </t>
    </mdx>
    <mdx n="0" f="v">
      <t c="3" si="227">
        <n x="225"/>
        <n x="258"/>
        <n x="141"/>
      </t>
    </mdx>
    <mdx n="0" f="v">
      <t c="3" si="227">
        <n x="225"/>
        <n x="257"/>
        <n x="141"/>
      </t>
    </mdx>
    <mdx n="0" f="v">
      <t c="3" si="227">
        <n x="225"/>
        <n x="256"/>
        <n x="141"/>
      </t>
    </mdx>
    <mdx n="0" f="v">
      <t c="3" si="227">
        <n x="225"/>
        <n x="255"/>
        <n x="141"/>
      </t>
    </mdx>
    <mdx n="0" f="v">
      <t c="3" si="227">
        <n x="225"/>
        <n x="316"/>
        <n x="141"/>
      </t>
    </mdx>
    <mdx n="0" f="v">
      <t c="3" si="227">
        <n x="225"/>
        <n x="373"/>
        <n x="141"/>
      </t>
    </mdx>
    <mdx n="0" f="v">
      <t c="3" si="227">
        <n x="225"/>
        <n x="374"/>
        <n x="141"/>
      </t>
    </mdx>
    <mdx n="0" f="v">
      <t c="3" si="227">
        <n x="225"/>
        <n x="375"/>
        <n x="141"/>
      </t>
    </mdx>
    <mdx n="0" f="v">
      <t c="3" si="227">
        <n x="225"/>
        <n x="281"/>
        <n x="141"/>
      </t>
    </mdx>
    <mdx n="0" f="v">
      <t c="3" si="227">
        <n x="225"/>
        <n x="376"/>
        <n x="141"/>
      </t>
    </mdx>
    <mdx n="0" f="v">
      <t c="3" si="227">
        <n x="225"/>
        <n x="377"/>
        <n x="141"/>
      </t>
    </mdx>
    <mdx n="0" f="v">
      <t c="3" si="227">
        <n x="225"/>
        <n x="280"/>
        <n x="141"/>
      </t>
    </mdx>
    <mdx n="0" f="v">
      <t c="3" si="227">
        <n x="225"/>
        <n x="378"/>
        <n x="141"/>
      </t>
    </mdx>
    <mdx n="0" f="v">
      <t c="3" si="227">
        <n x="225"/>
        <n x="379"/>
        <n x="141"/>
      </t>
    </mdx>
    <mdx n="0" f="v">
      <t c="3" si="227">
        <n x="225"/>
        <n x="380"/>
        <n x="141"/>
      </t>
    </mdx>
    <mdx n="0" f="v">
      <t c="3" si="227">
        <n x="225"/>
        <n x="381"/>
        <n x="141"/>
      </t>
    </mdx>
    <mdx n="0" f="v">
      <t c="3" si="227">
        <n x="225"/>
        <n x="382"/>
        <n x="141"/>
      </t>
    </mdx>
    <mdx n="0" f="v">
      <t c="3" si="227">
        <n x="225"/>
        <n x="304"/>
        <n x="141"/>
      </t>
    </mdx>
    <mdx n="0" f="v">
      <t c="3" si="227">
        <n x="225"/>
        <n x="283"/>
        <n x="141"/>
      </t>
    </mdx>
    <mdx n="0" f="v">
      <t c="3" si="227">
        <n x="225"/>
        <n x="547"/>
        <n x="141"/>
      </t>
    </mdx>
    <mdx n="0" f="v">
      <t c="3" si="227">
        <n x="225"/>
        <n x="362"/>
        <n x="141"/>
      </t>
    </mdx>
    <mdx n="0" f="v">
      <t c="3" si="227">
        <n x="225"/>
        <n x="363"/>
        <n x="141"/>
      </t>
    </mdx>
    <mdx n="0" f="v">
      <t c="3" si="227">
        <n x="225"/>
        <n x="364"/>
        <n x="141"/>
      </t>
    </mdx>
    <mdx n="0" f="v">
      <t c="3" si="227">
        <n x="225"/>
        <n x="548"/>
        <n x="141"/>
      </t>
    </mdx>
    <mdx n="0" f="v">
      <t c="3" si="227">
        <n x="225"/>
        <n x="365"/>
        <n x="141"/>
      </t>
    </mdx>
    <mdx n="0" f="v">
      <t c="3" si="227">
        <n x="225"/>
        <n x="366"/>
        <n x="141"/>
      </t>
    </mdx>
    <mdx n="0" f="v">
      <t c="3" si="227">
        <n x="225"/>
        <n x="367"/>
        <n x="141"/>
      </t>
    </mdx>
    <mdx n="0" f="v">
      <t c="3" si="227">
        <n x="225"/>
        <n x="368"/>
        <n x="141"/>
      </t>
    </mdx>
    <mdx n="0" f="v">
      <t c="3" si="227">
        <n x="225"/>
        <n x="369"/>
        <n x="141"/>
      </t>
    </mdx>
    <mdx n="0" f="v">
      <t c="3" si="227">
        <n x="225"/>
        <n x="307"/>
        <n x="141"/>
      </t>
    </mdx>
    <mdx n="0" f="v">
      <t c="3" si="227">
        <n x="225"/>
        <n x="370"/>
        <n x="141"/>
      </t>
    </mdx>
    <mdx n="0" f="v">
      <t c="3" si="227">
        <n x="225"/>
        <n x="371"/>
        <n x="141"/>
      </t>
    </mdx>
    <mdx n="0" f="v">
      <t c="3" si="227">
        <n x="225"/>
        <n x="372"/>
        <n x="141"/>
      </t>
    </mdx>
    <mdx n="0" f="v">
      <t c="3" si="227">
        <n x="225"/>
        <n x="404"/>
        <n x="141"/>
      </t>
    </mdx>
    <mdx n="0" f="v">
      <t c="3" si="227">
        <n x="225"/>
        <n x="391"/>
        <n x="141"/>
      </t>
    </mdx>
    <mdx n="0" f="v">
      <t c="3" si="227">
        <n x="225"/>
        <n x="393"/>
        <n x="141"/>
      </t>
    </mdx>
    <mdx n="0" f="v">
      <t c="3" si="227">
        <n x="225"/>
        <n x="394"/>
        <n x="141"/>
      </t>
    </mdx>
    <mdx n="0" f="v">
      <t c="3" si="227">
        <n x="225"/>
        <n x="395"/>
        <n x="141"/>
      </t>
    </mdx>
    <mdx n="0" f="v">
      <t c="3" si="227">
        <n x="225"/>
        <n x="278"/>
        <n x="141"/>
      </t>
    </mdx>
    <mdx n="0" f="v">
      <t c="3" si="227">
        <n x="225"/>
        <n x="396"/>
        <n x="141"/>
      </t>
    </mdx>
    <mdx n="0" f="v">
      <t c="3" si="227">
        <n x="225"/>
        <n x="397"/>
        <n x="141"/>
      </t>
    </mdx>
    <mdx n="0" f="v">
      <t c="3" si="227">
        <n x="225"/>
        <n x="398"/>
        <n x="141"/>
      </t>
    </mdx>
    <mdx n="0" f="v">
      <t c="3" si="227">
        <n x="225"/>
        <n x="392"/>
        <n x="141"/>
      </t>
    </mdx>
    <mdx n="0" f="v">
      <t c="3" si="227">
        <n x="225"/>
        <n x="405"/>
        <n x="141"/>
      </t>
    </mdx>
    <mdx n="0" f="v">
      <t c="3" si="227">
        <n x="225"/>
        <n x="399"/>
        <n x="141"/>
      </t>
    </mdx>
    <mdx n="0" f="v">
      <t c="3" si="227">
        <n x="225"/>
        <n x="383"/>
        <n x="141"/>
      </t>
    </mdx>
    <mdx n="0" f="v">
      <t c="3" si="227">
        <n x="225"/>
        <n x="384"/>
        <n x="141"/>
      </t>
    </mdx>
    <mdx n="0" f="v">
      <t c="3" si="227">
        <n x="225"/>
        <n x="385"/>
        <n x="141"/>
      </t>
    </mdx>
    <mdx n="0" f="v">
      <t c="3" si="227">
        <n x="225"/>
        <n x="386"/>
        <n x="141"/>
      </t>
    </mdx>
    <mdx n="0" f="v">
      <t c="3" si="227">
        <n x="225"/>
        <n x="387"/>
        <n x="141"/>
      </t>
    </mdx>
    <mdx n="0" f="v">
      <t c="3" si="227">
        <n x="225"/>
        <n x="388"/>
        <n x="141"/>
      </t>
    </mdx>
    <mdx n="0" f="v">
      <t c="3" si="227">
        <n x="225"/>
        <n x="389"/>
        <n x="141"/>
      </t>
    </mdx>
    <mdx n="0" f="v">
      <t c="3" si="227">
        <n x="225"/>
        <n x="390"/>
        <n x="141"/>
      </t>
    </mdx>
    <mdx n="0" f="v">
      <t c="3" si="227">
        <n x="225"/>
        <n x="418"/>
        <n x="141"/>
      </t>
    </mdx>
    <mdx n="0" f="v">
      <t c="3" si="227">
        <n x="225"/>
        <n x="420"/>
        <n x="141"/>
      </t>
    </mdx>
    <mdx n="0" f="v">
      <t c="3" si="227">
        <n x="225"/>
        <n x="400"/>
        <n x="141"/>
      </t>
    </mdx>
    <mdx n="0" f="v">
      <t c="3" si="227">
        <n x="225"/>
        <n x="401"/>
        <n x="141"/>
      </t>
    </mdx>
    <mdx n="0" f="v">
      <t c="3" si="227">
        <n x="225"/>
        <n x="402"/>
        <n x="141"/>
      </t>
    </mdx>
    <mdx n="0" f="v">
      <t c="3" si="227">
        <n x="225"/>
        <n x="277"/>
        <n x="141"/>
      </t>
    </mdx>
    <mdx n="0" f="v">
      <t c="3" si="227">
        <n x="225"/>
        <n x="417"/>
        <n x="141"/>
      </t>
    </mdx>
    <mdx n="0" f="v">
      <t c="3" si="227">
        <n x="225"/>
        <n x="419"/>
        <n x="141"/>
      </t>
    </mdx>
    <mdx n="0" f="v">
      <t c="3" si="227">
        <n x="225"/>
        <n x="406"/>
        <n x="141"/>
      </t>
    </mdx>
    <mdx n="0" f="v">
      <t c="3" si="227">
        <n x="225"/>
        <n x="407"/>
        <n x="141"/>
      </t>
    </mdx>
    <mdx n="0" f="v">
      <t c="3" si="227">
        <n x="225"/>
        <n x="408"/>
        <n x="141"/>
      </t>
    </mdx>
    <mdx n="0" f="v">
      <t c="3" si="227">
        <n x="225"/>
        <n x="409"/>
        <n x="141"/>
      </t>
    </mdx>
    <mdx n="0" f="v">
      <t c="3" si="227">
        <n x="225"/>
        <n x="410"/>
        <n x="141"/>
      </t>
    </mdx>
    <mdx n="0" f="v">
      <t c="3" si="227">
        <n x="225"/>
        <n x="301"/>
        <n x="141"/>
      </t>
    </mdx>
    <mdx n="0" f="v">
      <t c="3" si="227">
        <n x="225"/>
        <n x="299"/>
        <n x="141"/>
      </t>
    </mdx>
    <mdx n="0" f="v">
      <t c="3" si="227">
        <n x="225"/>
        <n x="297"/>
        <n x="141"/>
      </t>
    </mdx>
    <mdx n="0" f="v">
      <t c="3" si="227">
        <n x="225"/>
        <n x="421"/>
        <n x="141"/>
      </t>
    </mdx>
    <mdx n="0" f="v">
      <t c="3" si="227">
        <n x="225"/>
        <n x="422"/>
        <n x="141"/>
      </t>
    </mdx>
    <mdx n="0" f="v">
      <t c="3" si="227">
        <n x="225"/>
        <n x="411"/>
        <n x="141"/>
      </t>
    </mdx>
    <mdx n="0" f="v">
      <t c="3" si="227">
        <n x="225"/>
        <n x="403"/>
        <n x="141"/>
      </t>
    </mdx>
    <mdx n="0" f="v">
      <t c="3" si="227">
        <n x="225"/>
        <n x="412"/>
        <n x="141"/>
      </t>
    </mdx>
    <mdx n="0" f="v">
      <t c="3" si="227">
        <n x="225"/>
        <n x="413"/>
        <n x="141"/>
      </t>
    </mdx>
    <mdx n="0" f="v">
      <t c="3" si="227">
        <n x="225"/>
        <n x="414"/>
        <n x="141"/>
      </t>
    </mdx>
    <mdx n="0" f="v">
      <t c="3" si="227">
        <n x="225"/>
        <n x="415"/>
        <n x="141"/>
      </t>
    </mdx>
    <mdx n="0" f="v">
      <t c="3" si="227">
        <n x="225"/>
        <n x="416"/>
        <n x="141"/>
      </t>
    </mdx>
    <mdx n="0" f="v">
      <t c="3" si="227">
        <n x="225"/>
        <n x="427"/>
        <n x="141"/>
      </t>
    </mdx>
    <mdx n="0" f="v">
      <t c="3" si="227">
        <n x="225"/>
        <n x="329"/>
        <n x="141"/>
      </t>
    </mdx>
    <mdx n="0" f="v">
      <t c="3" si="227">
        <n x="225"/>
        <n x="428"/>
        <n x="141"/>
      </t>
    </mdx>
    <mdx n="0" f="v">
      <t c="3" si="227">
        <n x="225"/>
        <n x="328"/>
        <n x="141"/>
      </t>
    </mdx>
    <mdx n="0" f="v">
      <t c="3" si="227">
        <n x="225"/>
        <n x="429"/>
        <n x="141"/>
      </t>
    </mdx>
    <mdx n="0" f="v">
      <t c="3" si="227">
        <n x="225"/>
        <n x="430"/>
        <n x="141"/>
      </t>
    </mdx>
    <mdx n="0" f="v">
      <t c="3" si="227">
        <n x="225"/>
        <n x="431"/>
        <n x="141"/>
      </t>
    </mdx>
    <mdx n="0" f="v">
      <t c="3" si="227">
        <n x="225"/>
        <n x="432"/>
        <n x="141"/>
      </t>
    </mdx>
    <mdx n="0" f="v">
      <t c="3" si="227">
        <n x="225"/>
        <n x="326"/>
        <n x="141"/>
      </t>
    </mdx>
    <mdx n="0" f="v">
      <t c="3" si="227">
        <n x="225"/>
        <n x="423"/>
        <n x="141"/>
      </t>
    </mdx>
    <mdx n="0" f="v">
      <t c="3" si="227">
        <n x="225"/>
        <n x="424"/>
        <n x="141"/>
      </t>
    </mdx>
    <mdx n="0" f="v">
      <t c="3" si="227">
        <n x="225"/>
        <n x="425"/>
        <n x="141"/>
      </t>
    </mdx>
    <mdx n="0" f="v">
      <t c="3" si="227">
        <n x="225"/>
        <n x="348"/>
        <n x="141"/>
      </t>
    </mdx>
    <mdx n="0" f="v">
      <t c="3" si="227">
        <n x="225"/>
        <n x="327"/>
        <n x="141"/>
      </t>
    </mdx>
    <mdx n="0" f="v">
      <t c="3" si="227">
        <n x="225"/>
        <n x="426"/>
        <n x="141"/>
      </t>
    </mdx>
    <mdx n="0" f="v">
      <t c="3" si="227">
        <n x="225"/>
        <n x="433"/>
        <n x="141"/>
      </t>
    </mdx>
    <mdx n="0" f="v">
      <t c="3" si="227">
        <n x="225"/>
        <n x="442"/>
        <n x="141"/>
      </t>
    </mdx>
    <mdx n="0" f="v">
      <t c="3" si="227">
        <n x="225"/>
        <n x="443"/>
        <n x="141"/>
      </t>
    </mdx>
    <mdx n="0" f="v">
      <t c="3" si="227">
        <n x="225"/>
        <n x="444"/>
        <n x="141"/>
      </t>
    </mdx>
    <mdx n="0" f="v">
      <t c="3" si="227">
        <n x="225"/>
        <n x="445"/>
        <n x="141"/>
      </t>
    </mdx>
    <mdx n="0" f="v">
      <t c="3" si="227">
        <n x="225"/>
        <n x="446"/>
        <n x="141"/>
      </t>
    </mdx>
    <mdx n="0" f="v">
      <t c="3" si="227">
        <n x="225"/>
        <n x="434"/>
        <n x="141"/>
      </t>
    </mdx>
    <mdx n="0" f="v">
      <t c="3" si="227">
        <n x="225"/>
        <n x="435"/>
        <n x="141"/>
      </t>
    </mdx>
    <mdx n="0" f="v">
      <t c="3" si="227">
        <n x="225"/>
        <n x="436"/>
        <n x="141"/>
      </t>
    </mdx>
    <mdx n="0" f="v">
      <t c="3" si="227">
        <n x="225"/>
        <n x="437"/>
        <n x="141"/>
      </t>
    </mdx>
    <mdx n="0" f="v">
      <t c="3" si="227">
        <n x="225"/>
        <n x="294"/>
        <n x="141"/>
      </t>
    </mdx>
    <mdx n="0" f="v">
      <t c="3" si="227">
        <n x="225"/>
        <n x="293"/>
        <n x="141"/>
      </t>
    </mdx>
    <mdx n="0" f="v">
      <t c="3" si="227">
        <n x="225"/>
        <n x="346"/>
        <n x="141"/>
      </t>
    </mdx>
    <mdx n="0" f="v">
      <t c="3" si="227">
        <n x="225"/>
        <n x="438"/>
        <n x="141"/>
      </t>
    </mdx>
    <mdx n="0" f="v">
      <t c="3" si="227">
        <n x="225"/>
        <n x="350"/>
        <n x="141"/>
      </t>
    </mdx>
    <mdx n="0" f="v">
      <t c="3" si="227">
        <n x="225"/>
        <n x="439"/>
        <n x="141"/>
      </t>
    </mdx>
    <mdx n="0" f="v">
      <t c="3" si="227">
        <n x="225"/>
        <n x="440"/>
        <n x="141"/>
      </t>
    </mdx>
    <mdx n="0" f="v">
      <t c="3" si="227">
        <n x="225"/>
        <n x="441"/>
        <n x="141"/>
      </t>
    </mdx>
    <mdx n="0" f="v">
      <t c="3" si="227">
        <n x="225"/>
        <n x="447"/>
        <n x="141"/>
      </t>
    </mdx>
    <mdx n="0" f="v">
      <t c="3" si="227">
        <n x="225"/>
        <n x="452"/>
        <n x="141"/>
      </t>
    </mdx>
    <mdx n="0" f="v">
      <t c="3" si="227">
        <n x="225"/>
        <n x="276"/>
        <n x="141"/>
      </t>
    </mdx>
    <mdx n="0" f="v">
      <t c="3" si="227">
        <n x="225"/>
        <n x="453"/>
        <n x="141"/>
      </t>
    </mdx>
    <mdx n="0" f="v">
      <t c="3" si="227">
        <n x="225"/>
        <n x="454"/>
        <n x="141"/>
      </t>
    </mdx>
    <mdx n="0" f="v">
      <t c="3" si="227">
        <n x="225"/>
        <n x="455"/>
        <n x="141"/>
      </t>
    </mdx>
    <mdx n="0" f="v">
      <t c="3" si="227">
        <n x="225"/>
        <n x="456"/>
        <n x="141"/>
      </t>
    </mdx>
    <mdx n="0" f="v">
      <t c="3" si="227">
        <n x="225"/>
        <n x="459"/>
        <n x="141"/>
      </t>
    </mdx>
    <mdx n="0" f="v">
      <t c="3" si="227">
        <n x="225"/>
        <n x="448"/>
        <n x="141"/>
      </t>
    </mdx>
    <mdx n="0" f="v">
      <t c="3" si="227">
        <n x="225"/>
        <n x="449"/>
        <n x="141"/>
      </t>
    </mdx>
    <mdx n="0" f="v">
      <t c="3" si="227">
        <n x="225"/>
        <n x="450"/>
        <n x="141"/>
      </t>
    </mdx>
    <mdx n="0" f="v">
      <t c="3" si="227">
        <n x="225"/>
        <n x="451"/>
        <n x="141"/>
      </t>
    </mdx>
    <mdx n="0" f="v">
      <t c="3" si="227">
        <n x="225"/>
        <n x="457"/>
        <n x="141"/>
      </t>
    </mdx>
    <mdx n="0" f="v">
      <t c="3" si="227">
        <n x="225"/>
        <n x="458"/>
        <n x="141"/>
      </t>
    </mdx>
    <mdx n="0" f="v">
      <t c="3" si="227">
        <n x="225"/>
        <n x="461"/>
        <n x="141"/>
      </t>
    </mdx>
    <mdx n="0" f="v">
      <t c="3" si="227">
        <n x="225"/>
        <n x="462"/>
        <n x="141"/>
      </t>
    </mdx>
    <mdx n="0" f="v">
      <t c="3" si="227">
        <n x="225"/>
        <n x="463"/>
        <n x="141"/>
      </t>
    </mdx>
    <mdx n="0" f="v">
      <t c="3" si="227">
        <n x="225"/>
        <n x="464"/>
        <n x="141"/>
      </t>
    </mdx>
    <mdx n="0" f="v">
      <t c="3" si="227">
        <n x="225"/>
        <n x="465"/>
        <n x="141"/>
      </t>
    </mdx>
    <mdx n="0" f="v">
      <t c="3" si="227">
        <n x="225"/>
        <n x="466"/>
        <n x="141"/>
      </t>
    </mdx>
    <mdx n="0" f="v">
      <t c="3" si="227">
        <n x="225"/>
        <n x="467"/>
        <n x="141"/>
      </t>
    </mdx>
    <mdx n="0" f="v">
      <t c="3" si="227">
        <n x="225"/>
        <n x="460"/>
        <n x="141"/>
      </t>
    </mdx>
    <mdx n="0" f="v">
      <t c="3" si="227">
        <n x="225"/>
        <n x="468"/>
        <n x="141"/>
      </t>
    </mdx>
    <mdx n="0" f="v">
      <t c="3" si="227">
        <n x="225"/>
        <n x="469"/>
        <n x="141"/>
      </t>
    </mdx>
    <mdx n="0" f="v">
      <t c="3" si="227">
        <n x="225"/>
        <n x="470"/>
        <n x="141"/>
      </t>
    </mdx>
    <mdx n="0" f="v">
      <t c="3" si="227">
        <n x="225"/>
        <n x="471"/>
        <n x="141"/>
      </t>
    </mdx>
    <mdx n="0" f="v">
      <t c="3" si="227">
        <n x="225"/>
        <n x="473"/>
        <n x="141"/>
      </t>
    </mdx>
    <mdx n="0" f="v">
      <t c="3" si="227">
        <n x="225"/>
        <n x="474"/>
        <n x="141"/>
      </t>
    </mdx>
    <mdx n="0" f="v">
      <t c="3" si="227">
        <n x="225"/>
        <n x="475"/>
        <n x="141"/>
      </t>
    </mdx>
    <mdx n="0" f="v">
      <t c="3" si="227">
        <n x="225"/>
        <n x="476"/>
        <n x="141"/>
      </t>
    </mdx>
    <mdx n="0" f="v">
      <t c="3" si="227">
        <n x="225"/>
        <n x="472"/>
        <n x="141"/>
      </t>
    </mdx>
    <mdx n="0" f="v">
      <t c="3" si="227">
        <n x="225"/>
        <n x="480"/>
        <n x="141"/>
      </t>
    </mdx>
    <mdx n="0" f="v">
      <t c="3" si="227">
        <n x="225"/>
        <n x="481"/>
        <n x="141"/>
      </t>
    </mdx>
    <mdx n="0" f="v">
      <t c="3" si="227">
        <n x="225"/>
        <n x="477"/>
        <n x="141"/>
      </t>
    </mdx>
    <mdx n="0" f="v">
      <t c="3" si="227">
        <n x="225"/>
        <n x="478"/>
        <n x="141"/>
      </t>
    </mdx>
    <mdx n="0" f="v">
      <t c="3" si="227">
        <n x="225"/>
        <n x="479"/>
        <n x="141"/>
      </t>
    </mdx>
    <mdx n="0" f="v">
      <t c="3" si="227">
        <n x="225"/>
        <n x="483"/>
        <n x="141"/>
      </t>
    </mdx>
    <mdx n="0" f="v">
      <t c="3" si="227">
        <n x="225"/>
        <n x="487"/>
        <n x="141"/>
      </t>
    </mdx>
    <mdx n="0" f="v">
      <t c="3" si="227">
        <n x="225"/>
        <n x="488"/>
        <n x="141"/>
      </t>
    </mdx>
    <mdx n="0" f="v">
      <t c="3" si="227">
        <n x="225"/>
        <n x="489"/>
        <n x="141"/>
      </t>
    </mdx>
    <mdx n="0" f="v">
      <t c="3" si="227">
        <n x="225"/>
        <n x="484"/>
        <n x="141"/>
      </t>
    </mdx>
    <mdx n="0" f="v">
      <t c="3" si="227">
        <n x="225"/>
        <n x="485"/>
        <n x="141"/>
      </t>
    </mdx>
    <mdx n="0" f="v">
      <t c="3" si="227">
        <n x="225"/>
        <n x="486"/>
        <n x="141"/>
      </t>
    </mdx>
    <mdx n="0" f="v">
      <t c="3" si="227">
        <n x="225"/>
        <n x="482"/>
        <n x="141"/>
      </t>
    </mdx>
    <mdx n="0" f="v">
      <t c="3" si="227">
        <n x="225"/>
        <n x="491"/>
        <n x="141"/>
      </t>
    </mdx>
    <mdx n="0" f="v">
      <t c="3" si="227">
        <n x="225"/>
        <n x="495"/>
        <n x="141"/>
      </t>
    </mdx>
    <mdx n="0" f="v">
      <t c="3" si="227">
        <n x="225"/>
        <n x="496"/>
        <n x="141"/>
      </t>
    </mdx>
    <mdx n="0" f="v">
      <t c="3" si="227">
        <n x="225"/>
        <n x="490"/>
        <n x="141"/>
      </t>
    </mdx>
    <mdx n="0" f="v">
      <t c="3" si="227">
        <n x="225"/>
        <n x="492"/>
        <n x="141"/>
      </t>
    </mdx>
    <mdx n="0" f="v">
      <t c="3" si="227">
        <n x="225"/>
        <n x="493"/>
        <n x="141"/>
      </t>
    </mdx>
    <mdx n="0" f="v">
      <t c="3" si="227">
        <n x="225"/>
        <n x="494"/>
        <n x="141"/>
      </t>
    </mdx>
    <mdx n="0" f="v">
      <t c="3" si="227">
        <n x="225"/>
        <n x="500"/>
        <n x="141"/>
      </t>
    </mdx>
    <mdx n="0" f="v">
      <t c="3" si="227">
        <n x="225"/>
        <n x="501"/>
        <n x="141"/>
      </t>
    </mdx>
    <mdx n="0" f="v">
      <t c="3" si="227">
        <n x="225"/>
        <n x="502"/>
        <n x="141"/>
      </t>
    </mdx>
    <mdx n="0" f="v">
      <t c="3" si="227">
        <n x="225"/>
        <n x="497"/>
        <n x="141"/>
      </t>
    </mdx>
    <mdx n="0" f="v">
      <t c="3" si="227">
        <n x="225"/>
        <n x="498"/>
        <n x="141"/>
      </t>
    </mdx>
    <mdx n="0" f="v">
      <t c="3" si="227">
        <n x="225"/>
        <n x="499"/>
        <n x="141"/>
      </t>
    </mdx>
    <mdx n="0" f="v">
      <t c="3" si="227">
        <n x="225"/>
        <n x="503"/>
        <n x="141"/>
      </t>
    </mdx>
    <mdx n="0" f="v">
      <t c="3" si="227">
        <n x="225"/>
        <n x="504"/>
        <n x="141"/>
      </t>
    </mdx>
    <mdx n="0" f="v">
      <t c="3" si="227">
        <n x="225"/>
        <n x="505"/>
        <n x="141"/>
      </t>
    </mdx>
    <mdx n="0" f="v">
      <t c="3" si="227">
        <n x="225"/>
        <n x="506"/>
        <n x="141"/>
      </t>
    </mdx>
    <mdx n="0" f="v">
      <t c="3" si="227">
        <n x="225"/>
        <n x="508"/>
        <n x="141"/>
      </t>
    </mdx>
    <mdx n="0" f="v">
      <t c="3" si="227">
        <n x="225"/>
        <n x="509"/>
        <n x="141"/>
      </t>
    </mdx>
    <mdx n="0" f="v">
      <t c="3" si="227">
        <n x="225"/>
        <n x="516"/>
        <n x="141"/>
      </t>
    </mdx>
    <mdx n="0" f="v">
      <t c="3" si="227">
        <n x="225"/>
        <n x="507"/>
        <n x="141"/>
      </t>
    </mdx>
    <mdx n="0" f="v">
      <t c="3" si="227">
        <n x="225"/>
        <n x="510"/>
        <n x="141"/>
      </t>
    </mdx>
    <mdx n="0" f="v">
      <t c="3" si="227">
        <n x="225"/>
        <n x="511"/>
        <n x="141"/>
      </t>
    </mdx>
    <mdx n="0" f="v">
      <t c="3" si="227">
        <n x="225"/>
        <n x="512"/>
        <n x="141"/>
      </t>
    </mdx>
    <mdx n="0" f="v">
      <t c="3" si="227">
        <n x="225"/>
        <n x="513"/>
        <n x="141"/>
      </t>
    </mdx>
    <mdx n="0" f="v">
      <t c="3" si="227">
        <n x="225"/>
        <n x="514"/>
        <n x="141"/>
      </t>
    </mdx>
    <mdx n="0" f="v">
      <t c="3" si="227">
        <n x="225"/>
        <n x="515"/>
        <n x="141"/>
      </t>
    </mdx>
    <mdx n="0" f="v">
      <t c="3" si="227">
        <n x="225"/>
        <n x="519"/>
        <n x="141"/>
      </t>
    </mdx>
    <mdx n="0" f="v">
      <t c="3" si="227">
        <n x="225"/>
        <n x="520"/>
        <n x="141"/>
      </t>
    </mdx>
    <mdx n="0" f="v">
      <t c="3" si="227">
        <n x="225"/>
        <n x="521"/>
        <n x="141"/>
      </t>
    </mdx>
    <mdx n="0" f="v">
      <t c="3" si="227">
        <n x="225"/>
        <n x="517"/>
        <n x="141"/>
      </t>
    </mdx>
    <mdx n="0" f="v">
      <t c="3" si="227">
        <n x="225"/>
        <n x="518"/>
        <n x="141"/>
      </t>
    </mdx>
    <mdx n="0" f="v">
      <t c="3" si="227">
        <n x="225"/>
        <n x="522"/>
        <n x="141"/>
      </t>
    </mdx>
    <mdx n="0" f="v">
      <t c="3" si="227">
        <n x="225"/>
        <n x="525"/>
        <n x="141"/>
      </t>
    </mdx>
    <mdx n="0" f="v">
      <t c="3" si="227">
        <n x="225"/>
        <n x="526"/>
        <n x="141"/>
      </t>
    </mdx>
    <mdx n="0" f="v">
      <t c="3" si="227">
        <n x="225"/>
        <n x="527"/>
        <n x="141"/>
      </t>
    </mdx>
    <mdx n="0" f="v">
      <t c="3" si="227">
        <n x="225"/>
        <n x="523"/>
        <n x="141"/>
      </t>
    </mdx>
    <mdx n="0" f="v">
      <t c="3" si="227">
        <n x="225"/>
        <n x="528"/>
        <n x="141"/>
      </t>
    </mdx>
    <mdx n="0" f="v">
      <t c="3" si="227">
        <n x="225"/>
        <n x="524"/>
        <n x="141"/>
      </t>
    </mdx>
    <mdx n="0" f="v">
      <t c="3" si="227">
        <n x="225"/>
        <n x="529"/>
        <n x="141"/>
      </t>
    </mdx>
    <mdx n="0" f="v">
      <t c="3" si="227">
        <n x="225"/>
        <n x="531"/>
        <n x="141"/>
      </t>
    </mdx>
    <mdx n="0" f="v">
      <t c="3" si="227">
        <n x="225"/>
        <n x="532"/>
        <n x="141"/>
      </t>
    </mdx>
    <mdx n="0" f="v">
      <t c="3" si="227">
        <n x="225"/>
        <n x="530"/>
        <n x="141"/>
      </t>
    </mdx>
    <mdx n="0" f="v">
      <t c="3" si="227">
        <n x="225"/>
        <n x="533"/>
        <n x="141"/>
      </t>
    </mdx>
    <mdx n="0" f="v">
      <t c="3" si="227">
        <n x="225"/>
        <n x="534"/>
        <n x="141"/>
      </t>
    </mdx>
    <mdx n="0" f="v">
      <t c="3" si="227">
        <n x="225"/>
        <n x="536"/>
        <n x="141"/>
      </t>
    </mdx>
    <mdx n="0" f="v">
      <t c="3" si="227">
        <n x="225"/>
        <n x="537"/>
        <n x="141"/>
      </t>
    </mdx>
    <mdx n="0" f="v">
      <t c="3" si="227">
        <n x="225"/>
        <n x="535"/>
        <n x="141"/>
      </t>
    </mdx>
    <mdx n="0" f="v">
      <t c="3" si="227">
        <n x="225"/>
        <n x="539"/>
        <n x="141"/>
      </t>
    </mdx>
    <mdx n="0" f="v">
      <t c="3" si="227">
        <n x="225"/>
        <n x="540"/>
        <n x="141"/>
      </t>
    </mdx>
    <mdx n="0" f="v">
      <t c="3" si="227">
        <n x="225"/>
        <n x="538"/>
        <n x="141"/>
      </t>
    </mdx>
    <mdx n="0" f="v">
      <t c="3" si="227">
        <n x="225"/>
        <n x="543"/>
        <n x="141"/>
      </t>
    </mdx>
    <mdx n="0" f="v">
      <t c="3" si="227">
        <n x="225"/>
        <n x="545"/>
        <n x="141"/>
      </t>
    </mdx>
    <mdx n="0" f="v">
      <t c="3" si="227">
        <n x="225"/>
        <n x="541"/>
        <n x="141"/>
      </t>
    </mdx>
    <mdx n="0" f="v">
      <t c="3" si="227">
        <n x="225"/>
        <n x="544"/>
        <n x="141"/>
      </t>
    </mdx>
    <mdx n="0" f="v">
      <t c="3" si="227">
        <n x="225"/>
        <n x="542"/>
        <n x="141"/>
      </t>
    </mdx>
    <mdx n="0" f="v">
      <t c="3" si="227">
        <n x="225"/>
        <n x="546"/>
        <n x="141"/>
      </t>
    </mdx>
    <mdx n="0" f="v">
      <t c="3" si="227">
        <n x="225"/>
        <n x="272"/>
        <n x="142"/>
      </t>
    </mdx>
    <mdx n="0" f="v">
      <t c="3" si="227">
        <n x="225"/>
        <n x="271"/>
        <n x="142"/>
      </t>
    </mdx>
    <mdx n="0" f="v">
      <t c="3" si="227">
        <n x="225"/>
        <n x="269"/>
        <n x="142"/>
      </t>
    </mdx>
    <mdx n="0" f="v">
      <t c="3" si="227">
        <n x="225"/>
        <n x="268"/>
        <n x="142"/>
      </t>
    </mdx>
    <mdx n="0" f="v">
      <t c="3" si="227">
        <n x="225"/>
        <n x="357"/>
        <n x="142"/>
      </t>
    </mdx>
    <mdx n="0" f="v">
      <t c="3" si="227">
        <n x="225"/>
        <n x="358"/>
        <n x="142"/>
      </t>
    </mdx>
    <mdx n="0" f="v">
      <t c="3" si="227">
        <n x="225"/>
        <n x="359"/>
        <n x="142"/>
      </t>
    </mdx>
    <mdx n="0" f="v">
      <t c="3" si="227">
        <n x="225"/>
        <n x="360"/>
        <n x="142"/>
      </t>
    </mdx>
    <mdx n="0" f="v">
      <t c="3" si="227">
        <n x="225"/>
        <n x="361"/>
        <n x="142"/>
      </t>
    </mdx>
    <mdx n="0" f="v">
      <t c="3" si="227">
        <n x="225"/>
        <n x="267"/>
        <n x="142"/>
      </t>
    </mdx>
    <mdx n="0" f="v">
      <t c="3" si="227">
        <n x="225"/>
        <n x="265"/>
        <n x="142"/>
      </t>
    </mdx>
    <mdx n="0" f="v">
      <t c="3" si="227">
        <n x="225"/>
        <n x="264"/>
        <n x="142"/>
      </t>
    </mdx>
    <mdx n="0" f="v">
      <t c="3" si="227">
        <n x="225"/>
        <n x="263"/>
        <n x="142"/>
      </t>
    </mdx>
    <mdx n="0" f="v">
      <t c="3" si="227">
        <n x="225"/>
        <n x="262"/>
        <n x="142"/>
      </t>
    </mdx>
    <mdx n="0" f="v">
      <t c="3" si="227">
        <n x="225"/>
        <n x="260"/>
        <n x="142"/>
      </t>
    </mdx>
    <mdx n="0" f="v">
      <t c="3" si="227">
        <n x="225"/>
        <n x="258"/>
        <n x="142"/>
      </t>
    </mdx>
    <mdx n="0" f="v">
      <t c="3" si="227">
        <n x="225"/>
        <n x="256"/>
        <n x="142"/>
      </t>
    </mdx>
    <mdx n="0" f="v">
      <t c="3" si="227">
        <n x="225"/>
        <n x="316"/>
        <n x="142"/>
      </t>
    </mdx>
    <mdx n="0" f="v">
      <t c="3" si="227">
        <n x="225"/>
        <n x="373"/>
        <n x="142"/>
      </t>
    </mdx>
    <mdx n="0" f="v">
      <t c="3" si="227">
        <n x="225"/>
        <n x="374"/>
        <n x="142"/>
      </t>
    </mdx>
    <mdx n="0" f="v">
      <t c="3" si="227">
        <n x="225"/>
        <n x="375"/>
        <n x="142"/>
      </t>
    </mdx>
    <mdx n="0" f="v">
      <t c="3" si="227">
        <n x="225"/>
        <n x="281"/>
        <n x="142"/>
      </t>
    </mdx>
    <mdx n="0" f="v">
      <t c="3" si="227">
        <n x="225"/>
        <n x="377"/>
        <n x="142"/>
      </t>
    </mdx>
    <mdx n="0" f="v">
      <t c="3" si="227">
        <n x="225"/>
        <n x="280"/>
        <n x="142"/>
      </t>
    </mdx>
    <mdx n="0" f="v">
      <t c="3" si="227">
        <n x="225"/>
        <n x="311"/>
        <n x="142"/>
      </t>
    </mdx>
    <mdx n="0" f="v">
      <t c="3" si="227">
        <n x="225"/>
        <n x="378"/>
        <n x="142"/>
      </t>
    </mdx>
    <mdx n="0" f="v">
      <t c="3" si="227">
        <n x="225"/>
        <n x="379"/>
        <n x="142"/>
      </t>
    </mdx>
    <mdx n="0" f="v">
      <t c="3" si="227">
        <n x="225"/>
        <n x="380"/>
        <n x="142"/>
      </t>
    </mdx>
    <mdx n="0" f="v">
      <t c="3" si="227">
        <n x="225"/>
        <n x="382"/>
        <n x="142"/>
      </t>
    </mdx>
    <mdx n="0" f="v">
      <t c="3" si="227">
        <n x="225"/>
        <n x="304"/>
        <n x="142"/>
      </t>
    </mdx>
    <mdx n="0" f="v">
      <t c="3" si="227">
        <n x="225"/>
        <n x="362"/>
        <n x="142"/>
      </t>
    </mdx>
    <mdx n="0" f="v">
      <t c="3" si="227">
        <n x="225"/>
        <n x="365"/>
        <n x="142"/>
      </t>
    </mdx>
    <mdx n="0" f="v">
      <t c="3" si="227">
        <n x="225"/>
        <n x="366"/>
        <n x="142"/>
      </t>
    </mdx>
    <mdx n="0" f="v">
      <t c="3" si="227">
        <n x="225"/>
        <n x="367"/>
        <n x="142"/>
      </t>
    </mdx>
    <mdx n="0" f="v">
      <t c="3" si="227">
        <n x="225"/>
        <n x="369"/>
        <n x="142"/>
      </t>
    </mdx>
    <mdx n="0" f="v">
      <t c="3" si="227">
        <n x="225"/>
        <n x="307"/>
        <n x="142"/>
      </t>
    </mdx>
    <mdx n="0" f="v">
      <t c="3" si="227">
        <n x="225"/>
        <n x="370"/>
        <n x="142"/>
      </t>
    </mdx>
    <mdx n="0" f="v">
      <t c="3" si="227">
        <n x="225"/>
        <n x="372"/>
        <n x="142"/>
      </t>
    </mdx>
    <mdx n="0" f="v">
      <t c="3" si="227">
        <n x="225"/>
        <n x="393"/>
        <n x="142"/>
      </t>
    </mdx>
    <mdx n="0" f="v">
      <t c="3" si="227">
        <n x="225"/>
        <n x="394"/>
        <n x="142"/>
      </t>
    </mdx>
    <mdx n="0" f="v">
      <t c="3" si="227">
        <n x="225"/>
        <n x="396"/>
        <n x="142"/>
      </t>
    </mdx>
    <mdx n="0" f="v">
      <t c="3" si="227">
        <n x="225"/>
        <n x="397"/>
        <n x="142"/>
      </t>
    </mdx>
    <mdx n="0" f="v">
      <t c="3" si="227">
        <n x="225"/>
        <n x="398"/>
        <n x="142"/>
      </t>
    </mdx>
    <mdx n="0" f="v">
      <t c="3" si="227">
        <n x="225"/>
        <n x="392"/>
        <n x="142"/>
      </t>
    </mdx>
    <mdx n="0" f="v">
      <t c="3" si="227">
        <n x="225"/>
        <n x="405"/>
        <n x="142"/>
      </t>
    </mdx>
    <mdx n="0" f="v">
      <t c="3" si="227">
        <n x="225"/>
        <n x="399"/>
        <n x="142"/>
      </t>
    </mdx>
    <mdx n="0" f="v">
      <t c="3" si="227">
        <n x="225"/>
        <n x="384"/>
        <n x="142"/>
      </t>
    </mdx>
    <mdx n="0" f="v">
      <t c="3" si="227">
        <n x="225"/>
        <n x="385"/>
        <n x="142"/>
      </t>
    </mdx>
    <mdx n="0" f="v">
      <t c="3" si="227">
        <n x="225"/>
        <n x="386"/>
        <n x="142"/>
      </t>
    </mdx>
    <mdx n="0" f="v">
      <t c="3" si="227">
        <n x="225"/>
        <n x="387"/>
        <n x="142"/>
      </t>
    </mdx>
    <mdx n="0" f="v">
      <t c="3" si="227">
        <n x="225"/>
        <n x="389"/>
        <n x="142"/>
      </t>
    </mdx>
    <mdx n="0" f="v">
      <t c="3" si="227">
        <n x="225"/>
        <n x="390"/>
        <n x="142"/>
      </t>
    </mdx>
    <mdx n="0" f="v">
      <t c="3" si="227">
        <n x="225"/>
        <n x="391"/>
        <n x="142"/>
      </t>
    </mdx>
    <mdx n="0" f="v">
      <t c="3" si="227">
        <n x="225"/>
        <n x="419"/>
        <n x="142"/>
      </t>
    </mdx>
    <mdx n="0" f="v">
      <t c="3" si="227">
        <n x="225"/>
        <n x="401"/>
        <n x="142"/>
      </t>
    </mdx>
    <mdx n="0" f="v">
      <t c="3" si="227">
        <n x="225"/>
        <n x="277"/>
        <n x="142"/>
      </t>
    </mdx>
    <mdx n="0" f="v">
      <t c="3" si="227">
        <n x="225"/>
        <n x="417"/>
        <n x="142"/>
      </t>
    </mdx>
    <mdx n="0" f="v">
      <t c="3" si="227">
        <n x="225"/>
        <n x="418"/>
        <n x="142"/>
      </t>
    </mdx>
    <mdx n="0" f="v">
      <t c="3" si="227">
        <n x="225"/>
        <n x="406"/>
        <n x="142"/>
      </t>
    </mdx>
    <mdx n="0" f="v">
      <t c="3" si="227">
        <n x="225"/>
        <n x="408"/>
        <n x="142"/>
      </t>
    </mdx>
    <mdx n="0" f="v">
      <t c="3" si="227">
        <n x="225"/>
        <n x="409"/>
        <n x="142"/>
      </t>
    </mdx>
    <mdx n="0" f="v">
      <t c="3" si="227">
        <n x="225"/>
        <n x="410"/>
        <n x="142"/>
      </t>
    </mdx>
    <mdx n="0" f="v">
      <t c="3" si="227">
        <n x="225"/>
        <n x="420"/>
        <n x="142"/>
      </t>
    </mdx>
    <mdx n="0" f="v">
      <t c="3" si="227">
        <n x="225"/>
        <n x="301"/>
        <n x="142"/>
      </t>
    </mdx>
    <mdx n="0" f="v">
      <t c="3" si="227">
        <n x="225"/>
        <n x="411"/>
        <n x="142"/>
      </t>
    </mdx>
    <mdx n="0" f="v">
      <t c="3" si="227">
        <n x="225"/>
        <n x="413"/>
        <n x="142"/>
      </t>
    </mdx>
    <mdx n="0" f="v">
      <t c="3" si="227">
        <n x="225"/>
        <n x="414"/>
        <n x="142"/>
      </t>
    </mdx>
    <mdx n="0" f="v">
      <t c="3" si="227">
        <n x="225"/>
        <n x="416"/>
        <n x="142"/>
      </t>
    </mdx>
    <mdx n="0" f="v">
      <t c="3" si="227">
        <n x="225"/>
        <n x="427"/>
        <n x="142"/>
      </t>
    </mdx>
    <mdx n="0" f="v">
      <t c="3" si="227">
        <n x="225"/>
        <n x="428"/>
        <n x="142"/>
      </t>
    </mdx>
    <mdx n="0" f="v">
      <t c="3" si="227">
        <n x="225"/>
        <n x="328"/>
        <n x="142"/>
      </t>
    </mdx>
    <mdx n="0" f="v">
      <t c="3" si="227">
        <n x="225"/>
        <n x="430"/>
        <n x="142"/>
      </t>
    </mdx>
    <mdx n="0" f="v">
      <t c="3" si="227">
        <n x="225"/>
        <n x="432"/>
        <n x="142"/>
      </t>
    </mdx>
    <mdx n="0" f="v">
      <t c="3" si="227">
        <n x="225"/>
        <n x="423"/>
        <n x="142"/>
      </t>
    </mdx>
    <mdx n="0" f="v">
      <t c="3" si="227">
        <n x="225"/>
        <n x="425"/>
        <n x="142"/>
      </t>
    </mdx>
    <mdx n="0" f="v">
      <t c="3" si="227">
        <n x="225"/>
        <n x="327"/>
        <n x="142"/>
      </t>
    </mdx>
    <mdx n="0" f="v">
      <t c="3" si="227">
        <n x="225"/>
        <n x="326"/>
        <n x="142"/>
      </t>
    </mdx>
    <mdx n="0" f="v">
      <t c="3" si="227">
        <n x="225"/>
        <n x="433"/>
        <n x="142"/>
      </t>
    </mdx>
    <mdx n="0" f="v">
      <t c="3" si="227">
        <n x="225"/>
        <n x="442"/>
        <n x="142"/>
      </t>
    </mdx>
    <mdx n="0" f="v">
      <t c="3" si="227">
        <n x="225"/>
        <n x="444"/>
        <n x="142"/>
      </t>
    </mdx>
    <mdx n="0" f="v">
      <t c="3" si="227">
        <n x="225"/>
        <n x="445"/>
        <n x="142"/>
      </t>
    </mdx>
    <mdx n="0" f="v">
      <t c="3" si="227">
        <n x="225"/>
        <n x="446"/>
        <n x="142"/>
      </t>
    </mdx>
    <mdx n="0" f="v">
      <t c="3" si="227">
        <n x="225"/>
        <n x="435"/>
        <n x="142"/>
      </t>
    </mdx>
    <mdx n="0" f="v">
      <t c="3" si="227">
        <n x="225"/>
        <n x="436"/>
        <n x="142"/>
      </t>
    </mdx>
    <mdx n="0" f="v">
      <t c="3" si="227">
        <n x="225"/>
        <n x="437"/>
        <n x="142"/>
      </t>
    </mdx>
    <mdx n="0" f="v">
      <t c="3" si="227">
        <n x="225"/>
        <n x="294"/>
        <n x="142"/>
      </t>
    </mdx>
    <mdx n="0" f="v">
      <t c="3" si="227">
        <n x="225"/>
        <n x="293"/>
        <n x="142"/>
      </t>
    </mdx>
    <mdx n="0" f="v">
      <t c="3" si="227">
        <n x="225"/>
        <n x="346"/>
        <n x="142"/>
      </t>
    </mdx>
    <mdx n="0" f="v">
      <t c="3" si="227">
        <n x="225"/>
        <n x="350"/>
        <n x="142"/>
      </t>
    </mdx>
    <mdx n="0" f="v">
      <t c="3" si="227">
        <n x="225"/>
        <n x="441"/>
        <n x="142"/>
      </t>
    </mdx>
    <mdx n="0" f="v">
      <t c="3" si="227">
        <n x="225"/>
        <n x="447"/>
        <n x="142"/>
      </t>
    </mdx>
    <mdx n="0" f="v">
      <t c="3" si="227">
        <n x="225"/>
        <n x="276"/>
        <n x="142"/>
      </t>
    </mdx>
    <mdx n="0" f="v">
      <t c="3" si="227">
        <n x="225"/>
        <n x="453"/>
        <n x="142"/>
      </t>
    </mdx>
    <mdx n="0" f="v">
      <t c="3" si="227">
        <n x="225"/>
        <n x="455"/>
        <n x="142"/>
      </t>
    </mdx>
    <mdx n="0" f="v">
      <t c="3" si="227">
        <n x="225"/>
        <n x="459"/>
        <n x="142"/>
      </t>
    </mdx>
    <mdx n="0" f="v">
      <t c="3" si="227">
        <n x="225"/>
        <n x="448"/>
        <n x="142"/>
      </t>
    </mdx>
    <mdx n="0" f="v">
      <t c="3" si="227">
        <n x="225"/>
        <n x="449"/>
        <n x="142"/>
      </t>
    </mdx>
    <mdx n="0" f="v">
      <t c="3" si="227">
        <n x="225"/>
        <n x="450"/>
        <n x="142"/>
      </t>
    </mdx>
    <mdx n="0" f="v">
      <t c="3" si="227">
        <n x="225"/>
        <n x="451"/>
        <n x="142"/>
      </t>
    </mdx>
    <mdx n="0" f="v">
      <t c="3" si="227">
        <n x="225"/>
        <n x="458"/>
        <n x="142"/>
      </t>
    </mdx>
    <mdx n="0" f="v">
      <t c="3" si="227">
        <n x="225"/>
        <n x="463"/>
        <n x="142"/>
      </t>
    </mdx>
    <mdx n="0" f="v">
      <t c="3" si="227">
        <n x="225"/>
        <n x="464"/>
        <n x="142"/>
      </t>
    </mdx>
    <mdx n="0" f="v">
      <t c="3" si="227">
        <n x="225"/>
        <n x="465"/>
        <n x="142"/>
      </t>
    </mdx>
    <mdx n="0" f="v">
      <t c="3" si="227">
        <n x="225"/>
        <n x="466"/>
        <n x="142"/>
      </t>
    </mdx>
    <mdx n="0" f="v">
      <t c="3" si="227">
        <n x="225"/>
        <n x="467"/>
        <n x="142"/>
      </t>
    </mdx>
    <mdx n="0" f="v">
      <t c="3" si="227">
        <n x="225"/>
        <n x="468"/>
        <n x="142"/>
      </t>
    </mdx>
    <mdx n="0" f="v">
      <t c="3" si="227">
        <n x="225"/>
        <n x="471"/>
        <n x="142"/>
      </t>
    </mdx>
    <mdx n="0" f="v">
      <t c="3" si="227">
        <n x="225"/>
        <n x="473"/>
        <n x="142"/>
      </t>
    </mdx>
    <mdx n="0" f="v">
      <t c="3" si="227">
        <n x="225"/>
        <n x="474"/>
        <n x="142"/>
      </t>
    </mdx>
    <mdx n="0" f="v">
      <t c="3" si="227">
        <n x="225"/>
        <n x="475"/>
        <n x="142"/>
      </t>
    </mdx>
    <mdx n="0" f="v">
      <t c="3" si="227">
        <n x="225"/>
        <n x="472"/>
        <n x="142"/>
      </t>
    </mdx>
    <mdx n="0" f="v">
      <t c="3" si="227">
        <n x="225"/>
        <n x="480"/>
        <n x="142"/>
      </t>
    </mdx>
    <mdx n="0" f="v">
      <t c="3" si="227">
        <n x="225"/>
        <n x="477"/>
        <n x="142"/>
      </t>
    </mdx>
    <mdx n="0" f="v">
      <t c="3" si="227">
        <n x="225"/>
        <n x="483"/>
        <n x="142"/>
      </t>
    </mdx>
    <mdx n="0" f="v">
      <t c="3" si="227">
        <n x="225"/>
        <n x="487"/>
        <n x="142"/>
      </t>
    </mdx>
    <mdx n="0" f="v">
      <t c="3" si="227">
        <n x="225"/>
        <n x="489"/>
        <n x="142"/>
      </t>
    </mdx>
    <mdx n="0" f="v">
      <t c="3" si="227">
        <n x="225"/>
        <n x="484"/>
        <n x="142"/>
      </t>
    </mdx>
    <mdx n="0" f="v">
      <t c="3" si="227">
        <n x="225"/>
        <n x="486"/>
        <n x="142"/>
      </t>
    </mdx>
    <mdx n="0" f="v">
      <t c="3" si="227">
        <n x="225"/>
        <n x="482"/>
        <n x="142"/>
      </t>
    </mdx>
    <mdx n="0" f="v">
      <t c="3" si="227">
        <n x="225"/>
        <n x="491"/>
        <n x="142"/>
      </t>
    </mdx>
    <mdx n="0" f="v">
      <t c="3" si="227">
        <n x="225"/>
        <n x="495"/>
        <n x="142"/>
      </t>
    </mdx>
    <mdx n="0" f="v">
      <t c="3" si="227">
        <n x="225"/>
        <n x="496"/>
        <n x="142"/>
      </t>
    </mdx>
    <mdx n="0" f="v">
      <t c="3" si="227">
        <n x="225"/>
        <n x="490"/>
        <n x="142"/>
      </t>
    </mdx>
    <mdx n="0" f="v">
      <t c="3" si="227">
        <n x="225"/>
        <n x="500"/>
        <n x="142"/>
      </t>
    </mdx>
    <mdx n="0" f="v">
      <t c="3" si="227">
        <n x="225"/>
        <n x="501"/>
        <n x="142"/>
      </t>
    </mdx>
    <mdx n="0" f="v">
      <t c="3" si="227">
        <n x="225"/>
        <n x="497"/>
        <n x="142"/>
      </t>
    </mdx>
    <mdx n="0" f="v">
      <t c="3" si="227">
        <n x="225"/>
        <n x="498"/>
        <n x="142"/>
      </t>
    </mdx>
    <mdx n="0" f="v">
      <t c="3" si="227">
        <n x="225"/>
        <n x="499"/>
        <n x="142"/>
      </t>
    </mdx>
    <mdx n="0" f="v">
      <t c="3" si="227">
        <n x="225"/>
        <n x="503"/>
        <n x="142"/>
      </t>
    </mdx>
    <mdx n="0" f="v">
      <t c="3" si="227">
        <n x="225"/>
        <n x="504"/>
        <n x="142"/>
      </t>
    </mdx>
    <mdx n="0" f="v">
      <t c="3" si="227">
        <n x="225"/>
        <n x="505"/>
        <n x="142"/>
      </t>
    </mdx>
    <mdx n="0" f="v">
      <t c="3" si="227">
        <n x="225"/>
        <n x="506"/>
        <n x="142"/>
      </t>
    </mdx>
    <mdx n="0" f="v">
      <t c="3" si="227">
        <n x="225"/>
        <n x="508"/>
        <n x="142"/>
      </t>
    </mdx>
    <mdx n="0" f="v">
      <t c="3" si="227">
        <n x="225"/>
        <n x="509"/>
        <n x="142"/>
      </t>
    </mdx>
    <mdx n="0" f="v">
      <t c="3" si="227">
        <n x="225"/>
        <n x="510"/>
        <n x="142"/>
      </t>
    </mdx>
    <mdx n="0" f="v">
      <t c="3" si="227">
        <n x="225"/>
        <n x="511"/>
        <n x="142"/>
      </t>
    </mdx>
    <mdx n="0" f="v">
      <t c="3" si="227">
        <n x="225"/>
        <n x="512"/>
        <n x="142"/>
      </t>
    </mdx>
    <mdx n="0" f="v">
      <t c="3" si="227">
        <n x="225"/>
        <n x="513"/>
        <n x="142"/>
      </t>
    </mdx>
    <mdx n="0" f="v">
      <t c="3" si="227">
        <n x="225"/>
        <n x="515"/>
        <n x="142"/>
      </t>
    </mdx>
    <mdx n="0" f="v">
      <t c="3" si="227">
        <n x="225"/>
        <n x="519"/>
        <n x="142"/>
      </t>
    </mdx>
    <mdx n="0" f="v">
      <t c="3" si="227">
        <n x="225"/>
        <n x="520"/>
        <n x="142"/>
      </t>
    </mdx>
    <mdx n="0" f="v">
      <t c="3" si="227">
        <n x="225"/>
        <n x="521"/>
        <n x="142"/>
      </t>
    </mdx>
    <mdx n="0" f="v">
      <t c="3" si="227">
        <n x="225"/>
        <n x="517"/>
        <n x="142"/>
      </t>
    </mdx>
    <mdx n="0" f="v">
      <t c="3" si="227">
        <n x="225"/>
        <n x="525"/>
        <n x="142"/>
      </t>
    </mdx>
    <mdx n="0" f="v">
      <t c="3" si="227">
        <n x="225"/>
        <n x="526"/>
        <n x="142"/>
      </t>
    </mdx>
    <mdx n="0" f="v">
      <t c="3" si="227">
        <n x="225"/>
        <n x="528"/>
        <n x="142"/>
      </t>
    </mdx>
    <mdx n="0" f="v">
      <t c="3" si="227">
        <n x="225"/>
        <n x="529"/>
        <n x="142"/>
      </t>
    </mdx>
    <mdx n="0" f="v">
      <t c="3" si="227">
        <n x="225"/>
        <n x="531"/>
        <n x="142"/>
      </t>
    </mdx>
    <mdx n="0" f="v">
      <t c="3" si="227">
        <n x="225"/>
        <n x="532"/>
        <n x="142"/>
      </t>
    </mdx>
    <mdx n="0" f="v">
      <t c="3" si="227">
        <n x="225"/>
        <n x="534"/>
        <n x="142"/>
      </t>
    </mdx>
    <mdx n="0" f="v">
      <t c="3" si="227">
        <n x="225"/>
        <n x="530"/>
        <n x="142"/>
      </t>
    </mdx>
    <mdx n="0" f="v">
      <t c="3" si="227">
        <n x="225"/>
        <n x="533"/>
        <n x="142"/>
      </t>
    </mdx>
    <mdx n="0" f="v">
      <t c="3" si="227">
        <n x="225"/>
        <n x="537"/>
        <n x="142"/>
      </t>
    </mdx>
    <mdx n="0" f="v">
      <t c="3" si="227">
        <n x="225"/>
        <n x="539"/>
        <n x="142"/>
      </t>
    </mdx>
    <mdx n="0" f="v">
      <t c="3" si="227">
        <n x="225"/>
        <n x="540"/>
        <n x="142"/>
      </t>
    </mdx>
    <mdx n="0" f="v">
      <t c="3" si="227">
        <n x="225"/>
        <n x="545"/>
        <n x="142"/>
      </t>
    </mdx>
    <mdx n="0" f="v">
      <t c="3" si="227">
        <n x="225"/>
        <n x="542"/>
        <n x="142"/>
      </t>
    </mdx>
    <mdx n="0" f="v">
      <t c="3" si="227">
        <n x="225"/>
        <n x="546"/>
        <n x="142"/>
      </t>
    </mdx>
    <mdx n="0" f="v">
      <t c="3" si="227">
        <n x="225"/>
        <n x="272"/>
        <n x="48"/>
      </t>
    </mdx>
    <mdx n="0" f="v">
      <t c="3" si="227">
        <n x="225"/>
        <n x="273"/>
        <n x="48"/>
      </t>
    </mdx>
    <mdx n="0" f="v">
      <t c="3" si="227">
        <n x="225"/>
        <n x="271"/>
        <n x="48"/>
      </t>
    </mdx>
    <mdx n="0" f="v">
      <t c="3" si="227">
        <n x="225"/>
        <n x="269"/>
        <n x="48"/>
      </t>
    </mdx>
    <mdx n="0" f="v">
      <t c="3" si="227">
        <n x="225"/>
        <n x="268"/>
        <n x="48"/>
      </t>
    </mdx>
    <mdx n="0" f="v">
      <t c="3" si="227">
        <n x="225"/>
        <n x="355"/>
        <n x="48"/>
      </t>
    </mdx>
    <mdx n="0" f="v">
      <t c="3" si="227">
        <n x="225"/>
        <n x="356"/>
        <n x="48"/>
      </t>
    </mdx>
    <mdx n="0" f="v">
      <t c="3" si="227">
        <n x="225"/>
        <n x="357"/>
        <n x="48"/>
      </t>
    </mdx>
    <mdx n="0" f="v">
      <t c="3" si="227">
        <n x="225"/>
        <n x="358"/>
        <n x="48"/>
      </t>
    </mdx>
    <mdx n="0" f="v">
      <t c="3" si="227">
        <n x="225"/>
        <n x="359"/>
        <n x="48"/>
      </t>
    </mdx>
    <mdx n="0" f="v">
      <t c="3" si="227">
        <n x="225"/>
        <n x="360"/>
        <n x="48"/>
      </t>
    </mdx>
    <mdx n="0" f="v">
      <t c="3" si="227">
        <n x="225"/>
        <n x="361"/>
        <n x="48"/>
      </t>
    </mdx>
    <mdx n="0" f="v">
      <t c="3" si="227">
        <n x="225"/>
        <n x="267"/>
        <n x="48"/>
      </t>
    </mdx>
    <mdx n="0" f="v">
      <t c="3" si="227">
        <n x="225"/>
        <n x="266"/>
        <n x="48"/>
      </t>
    </mdx>
    <mdx n="0" f="v">
      <t c="3" si="227">
        <n x="225"/>
        <n x="265"/>
        <n x="48"/>
      </t>
    </mdx>
    <mdx n="0" f="v">
      <t c="3" si="227">
        <n x="225"/>
        <n x="264"/>
        <n x="48"/>
      </t>
    </mdx>
    <mdx n="0" f="v">
      <t c="3" si="227">
        <n x="225"/>
        <n x="263"/>
        <n x="48"/>
      </t>
    </mdx>
    <mdx n="0" f="v">
      <t c="3" si="227">
        <n x="225"/>
        <n x="262"/>
        <n x="48"/>
      </t>
    </mdx>
    <mdx n="0" f="v">
      <t c="3" si="227">
        <n x="225"/>
        <n x="261"/>
        <n x="48"/>
      </t>
    </mdx>
    <mdx n="0" f="v">
      <t c="3" si="227">
        <n x="225"/>
        <n x="260"/>
        <n x="48"/>
      </t>
    </mdx>
    <mdx n="0" f="v">
      <t c="3" si="227">
        <n x="225"/>
        <n x="259"/>
        <n x="48"/>
      </t>
    </mdx>
    <mdx n="0" f="v">
      <t c="3" si="227">
        <n x="225"/>
        <n x="258"/>
        <n x="48"/>
      </t>
    </mdx>
    <mdx n="0" f="v">
      <t c="3" si="227">
        <n x="225"/>
        <n x="257"/>
        <n x="48"/>
      </t>
    </mdx>
    <mdx n="0" f="v">
      <t c="3" si="227">
        <n x="225"/>
        <n x="256"/>
        <n x="48"/>
      </t>
    </mdx>
    <mdx n="0" f="v">
      <t c="3" si="227">
        <n x="225"/>
        <n x="254"/>
        <n x="48"/>
      </t>
    </mdx>
    <mdx n="0" f="v">
      <t c="3" si="227">
        <n x="225"/>
        <n x="255"/>
        <n x="48"/>
      </t>
    </mdx>
    <mdx n="0" f="v">
      <t c="3" si="227">
        <n x="225"/>
        <n x="316"/>
        <n x="48"/>
      </t>
    </mdx>
    <mdx n="0" f="v">
      <t c="3" si="227">
        <n x="225"/>
        <n x="373"/>
        <n x="48"/>
      </t>
    </mdx>
    <mdx n="0" f="v">
      <t c="3" si="227">
        <n x="225"/>
        <n x="374"/>
        <n x="48"/>
      </t>
    </mdx>
    <mdx n="0" f="v">
      <t c="3" si="227">
        <n x="225"/>
        <n x="375"/>
        <n x="48"/>
      </t>
    </mdx>
    <mdx n="0" f="v">
      <t c="3" si="227">
        <n x="225"/>
        <n x="281"/>
        <n x="48"/>
      </t>
    </mdx>
    <mdx n="0" f="v">
      <t c="3" si="227">
        <n x="225"/>
        <n x="376"/>
        <n x="48"/>
      </t>
    </mdx>
    <mdx n="0" f="v">
      <t c="3" si="227">
        <n x="225"/>
        <n x="377"/>
        <n x="48"/>
      </t>
    </mdx>
    <mdx n="0" f="v">
      <t c="3" si="227">
        <n x="225"/>
        <n x="280"/>
        <n x="48"/>
      </t>
    </mdx>
    <mdx n="0" f="v">
      <t c="3" si="227">
        <n x="225"/>
        <n x="311"/>
        <n x="48"/>
      </t>
    </mdx>
    <mdx n="0" f="v">
      <t c="3" si="227">
        <n x="225"/>
        <n x="378"/>
        <n x="48"/>
      </t>
    </mdx>
    <mdx n="0" f="v">
      <t c="3" si="227">
        <n x="225"/>
        <n x="379"/>
        <n x="48"/>
      </t>
    </mdx>
    <mdx n="0" f="v">
      <t c="3" si="227">
        <n x="225"/>
        <n x="380"/>
        <n x="48"/>
      </t>
    </mdx>
    <mdx n="0" f="v">
      <t c="3" si="227">
        <n x="225"/>
        <n x="381"/>
        <n x="48"/>
      </t>
    </mdx>
    <mdx n="0" f="v">
      <t c="3" si="227">
        <n x="225"/>
        <n x="382"/>
        <n x="48"/>
      </t>
    </mdx>
    <mdx n="0" f="v">
      <t c="3" si="227">
        <n x="225"/>
        <n x="304"/>
        <n x="48"/>
      </t>
    </mdx>
    <mdx n="0" f="v">
      <t c="3" si="227">
        <n x="225"/>
        <n x="283"/>
        <n x="48"/>
      </t>
    </mdx>
    <mdx n="0" f="v">
      <t c="3" si="227">
        <n x="225"/>
        <n x="547"/>
        <n x="48"/>
      </t>
    </mdx>
    <mdx n="0" f="v">
      <t c="3" si="227">
        <n x="225"/>
        <n x="362"/>
        <n x="48"/>
      </t>
    </mdx>
    <mdx n="0" f="v">
      <t c="3" si="227">
        <n x="225"/>
        <n x="363"/>
        <n x="48"/>
      </t>
    </mdx>
    <mdx n="0" f="v">
      <t c="3" si="227">
        <n x="225"/>
        <n x="364"/>
        <n x="48"/>
      </t>
    </mdx>
    <mdx n="0" f="v">
      <t c="3" si="227">
        <n x="225"/>
        <n x="548"/>
        <n x="48"/>
      </t>
    </mdx>
    <mdx n="0" f="v">
      <t c="3" si="227">
        <n x="225"/>
        <n x="365"/>
        <n x="48"/>
      </t>
    </mdx>
    <mdx n="0" f="v">
      <t c="3" si="227">
        <n x="225"/>
        <n x="366"/>
        <n x="48"/>
      </t>
    </mdx>
    <mdx n="0" f="v">
      <t c="3" si="227">
        <n x="225"/>
        <n x="367"/>
        <n x="48"/>
      </t>
    </mdx>
    <mdx n="0" f="v">
      <t c="3" si="227">
        <n x="225"/>
        <n x="368"/>
        <n x="48"/>
      </t>
    </mdx>
    <mdx n="0" f="v">
      <t c="3" si="227">
        <n x="225"/>
        <n x="369"/>
        <n x="48"/>
      </t>
    </mdx>
    <mdx n="0" f="v">
      <t c="3" si="227">
        <n x="225"/>
        <n x="307"/>
        <n x="48"/>
      </t>
    </mdx>
    <mdx n="0" f="v">
      <t c="3" si="227">
        <n x="225"/>
        <n x="370"/>
        <n x="48"/>
      </t>
    </mdx>
    <mdx n="0" f="v">
      <t c="3" si="227">
        <n x="225"/>
        <n x="371"/>
        <n x="48"/>
      </t>
    </mdx>
    <mdx n="0" f="v">
      <t c="3" si="227">
        <n x="225"/>
        <n x="372"/>
        <n x="48"/>
      </t>
    </mdx>
    <mdx n="0" f="v">
      <t c="3" si="227">
        <n x="225"/>
        <n x="404"/>
        <n x="48"/>
      </t>
    </mdx>
    <mdx n="0" f="v">
      <t c="3" si="227">
        <n x="225"/>
        <n x="405"/>
        <n x="48"/>
      </t>
    </mdx>
    <mdx n="0" f="v">
      <t c="3" si="227">
        <n x="225"/>
        <n x="393"/>
        <n x="48"/>
      </t>
    </mdx>
    <mdx n="0" f="v">
      <t c="3" si="227">
        <n x="225"/>
        <n x="394"/>
        <n x="48"/>
      </t>
    </mdx>
    <mdx n="0" f="v">
      <t c="3" si="227">
        <n x="225"/>
        <n x="395"/>
        <n x="48"/>
      </t>
    </mdx>
    <mdx n="0" f="v">
      <t c="3" si="227">
        <n x="225"/>
        <n x="278"/>
        <n x="48"/>
      </t>
    </mdx>
    <mdx n="0" f="v">
      <t c="3" si="227">
        <n x="225"/>
        <n x="396"/>
        <n x="48"/>
      </t>
    </mdx>
    <mdx n="0" f="v">
      <t c="3" si="227">
        <n x="225"/>
        <n x="397"/>
        <n x="48"/>
      </t>
    </mdx>
    <mdx n="0" f="v">
      <t c="3" si="227">
        <n x="225"/>
        <n x="398"/>
        <n x="48"/>
      </t>
    </mdx>
    <mdx n="0" f="v">
      <t c="3" si="227">
        <n x="225"/>
        <n x="392"/>
        <n x="48"/>
      </t>
    </mdx>
    <mdx n="0" f="v">
      <t c="3" si="227">
        <n x="225"/>
        <n x="391"/>
        <n x="48"/>
      </t>
    </mdx>
    <mdx n="0" f="v">
      <t c="3" si="227">
        <n x="225"/>
        <n x="383"/>
        <n x="48"/>
      </t>
    </mdx>
    <mdx n="0" f="v">
      <t c="3" si="227">
        <n x="225"/>
        <n x="384"/>
        <n x="48"/>
      </t>
    </mdx>
    <mdx n="0" f="v">
      <t c="3" si="227">
        <n x="225"/>
        <n x="385"/>
        <n x="48"/>
      </t>
    </mdx>
    <mdx n="0" f="v">
      <t c="3" si="227">
        <n x="225"/>
        <n x="386"/>
        <n x="48"/>
      </t>
    </mdx>
    <mdx n="0" f="v">
      <t c="3" si="227">
        <n x="225"/>
        <n x="387"/>
        <n x="48"/>
      </t>
    </mdx>
    <mdx n="0" f="v">
      <t c="3" si="227">
        <n x="225"/>
        <n x="388"/>
        <n x="48"/>
      </t>
    </mdx>
    <mdx n="0" f="v">
      <t c="3" si="227">
        <n x="225"/>
        <n x="389"/>
        <n x="48"/>
      </t>
    </mdx>
    <mdx n="0" f="v">
      <t c="3" si="227">
        <n x="225"/>
        <n x="390"/>
        <n x="48"/>
      </t>
    </mdx>
    <mdx n="0" f="v">
      <t c="3" si="227">
        <n x="225"/>
        <n x="418"/>
        <n x="48"/>
      </t>
    </mdx>
    <mdx n="0" f="v">
      <t c="3" si="227">
        <n x="225"/>
        <n x="400"/>
        <n x="48"/>
      </t>
    </mdx>
    <mdx n="0" f="v">
      <t c="3" si="227">
        <n x="225"/>
        <n x="401"/>
        <n x="48"/>
      </t>
    </mdx>
    <mdx n="0" f="v">
      <t c="3" si="227">
        <n x="225"/>
        <n x="402"/>
        <n x="48"/>
      </t>
    </mdx>
    <mdx n="0" f="v">
      <t c="3" si="227">
        <n x="225"/>
        <n x="277"/>
        <n x="48"/>
      </t>
    </mdx>
    <mdx n="0" f="v">
      <t c="3" si="227">
        <n x="225"/>
        <n x="417"/>
        <n x="48"/>
      </t>
    </mdx>
    <mdx n="0" f="v">
      <t c="3" si="227">
        <n x="225"/>
        <n x="419"/>
        <n x="48"/>
      </t>
    </mdx>
    <mdx n="0" f="v">
      <t c="3" si="227">
        <n x="225"/>
        <n x="420"/>
        <n x="48"/>
      </t>
    </mdx>
    <mdx n="0" f="v">
      <t c="3" si="227">
        <n x="225"/>
        <n x="406"/>
        <n x="48"/>
      </t>
    </mdx>
    <mdx n="0" f="v">
      <t c="3" si="227">
        <n x="225"/>
        <n x="407"/>
        <n x="48"/>
      </t>
    </mdx>
    <mdx n="0" f="v">
      <t c="3" si="227">
        <n x="225"/>
        <n x="408"/>
        <n x="48"/>
      </t>
    </mdx>
    <mdx n="0" f="v">
      <t c="3" si="227">
        <n x="225"/>
        <n x="409"/>
        <n x="48"/>
      </t>
    </mdx>
    <mdx n="0" f="v">
      <t c="3" si="227">
        <n x="225"/>
        <n x="410"/>
        <n x="48"/>
      </t>
    </mdx>
    <mdx n="0" f="v">
      <t c="3" si="227">
        <n x="225"/>
        <n x="301"/>
        <n x="48"/>
      </t>
    </mdx>
    <mdx n="0" f="v">
      <t c="3" si="227">
        <n x="225"/>
        <n x="299"/>
        <n x="48"/>
      </t>
    </mdx>
    <mdx n="0" f="v">
      <t c="3" si="227">
        <n x="225"/>
        <n x="297"/>
        <n x="48"/>
      </t>
    </mdx>
    <mdx n="0" f="v">
      <t c="3" si="227">
        <n x="225"/>
        <n x="421"/>
        <n x="48"/>
      </t>
    </mdx>
    <mdx n="0" f="v">
      <t c="3" si="227">
        <n x="225"/>
        <n x="411"/>
        <n x="48"/>
      </t>
    </mdx>
    <mdx n="0" f="v">
      <t c="3" si="227">
        <n x="225"/>
        <n x="403"/>
        <n x="48"/>
      </t>
    </mdx>
    <mdx n="0" f="v">
      <t c="3" si="227">
        <n x="225"/>
        <n x="412"/>
        <n x="48"/>
      </t>
    </mdx>
    <mdx n="0" f="v">
      <t c="3" si="227">
        <n x="225"/>
        <n x="413"/>
        <n x="48"/>
      </t>
    </mdx>
    <mdx n="0" f="v">
      <t c="3" si="227">
        <n x="225"/>
        <n x="414"/>
        <n x="48"/>
      </t>
    </mdx>
    <mdx n="0" f="v">
      <t c="3" si="227">
        <n x="225"/>
        <n x="415"/>
        <n x="48"/>
      </t>
    </mdx>
    <mdx n="0" f="v">
      <t c="3" si="227">
        <n x="225"/>
        <n x="416"/>
        <n x="48"/>
      </t>
    </mdx>
    <mdx n="0" f="v">
      <t c="3" si="227">
        <n x="225"/>
        <n x="427"/>
        <n x="48"/>
      </t>
    </mdx>
    <mdx n="0" f="v">
      <t c="3" si="227">
        <n x="225"/>
        <n x="422"/>
        <n x="48"/>
      </t>
    </mdx>
    <mdx n="0" f="v">
      <t c="3" si="227">
        <n x="225"/>
        <n x="329"/>
        <n x="48"/>
      </t>
    </mdx>
    <mdx n="0" f="v">
      <t c="3" si="227">
        <n x="225"/>
        <n x="428"/>
        <n x="48"/>
      </t>
    </mdx>
    <mdx n="0" f="v">
      <t c="3" si="227">
        <n x="225"/>
        <n x="328"/>
        <n x="48"/>
      </t>
    </mdx>
    <mdx n="0" f="v">
      <t c="3" si="227">
        <n x="225"/>
        <n x="429"/>
        <n x="48"/>
      </t>
    </mdx>
    <mdx n="0" f="v">
      <t c="3" si="227">
        <n x="225"/>
        <n x="430"/>
        <n x="48"/>
      </t>
    </mdx>
    <mdx n="0" f="v">
      <t c="3" si="227">
        <n x="225"/>
        <n x="431"/>
        <n x="48"/>
      </t>
    </mdx>
    <mdx n="0" f="v">
      <t c="3" si="227">
        <n x="225"/>
        <n x="432"/>
        <n x="48"/>
      </t>
    </mdx>
    <mdx n="0" f="v">
      <t c="3" si="227">
        <n x="225"/>
        <n x="326"/>
        <n x="48"/>
      </t>
    </mdx>
    <mdx n="0" f="v">
      <t c="3" si="227">
        <n x="225"/>
        <n x="423"/>
        <n x="48"/>
      </t>
    </mdx>
    <mdx n="0" f="v">
      <t c="3" si="227">
        <n x="225"/>
        <n x="424"/>
        <n x="48"/>
      </t>
    </mdx>
    <mdx n="0" f="v">
      <t c="3" si="227">
        <n x="225"/>
        <n x="425"/>
        <n x="48"/>
      </t>
    </mdx>
    <mdx n="0" f="v">
      <t c="3" si="227">
        <n x="225"/>
        <n x="348"/>
        <n x="48"/>
      </t>
    </mdx>
    <mdx n="0" f="v">
      <t c="3" si="227">
        <n x="225"/>
        <n x="327"/>
        <n x="48"/>
      </t>
    </mdx>
    <mdx n="0" f="v">
      <t c="3" si="227">
        <n x="225"/>
        <n x="426"/>
        <n x="48"/>
      </t>
    </mdx>
    <mdx n="0" f="v">
      <t c="3" si="227">
        <n x="225"/>
        <n x="433"/>
        <n x="48"/>
      </t>
    </mdx>
    <mdx n="0" f="v">
      <t c="3" si="227">
        <n x="225"/>
        <n x="442"/>
        <n x="48"/>
      </t>
    </mdx>
    <mdx n="0" f="v">
      <t c="3" si="227">
        <n x="225"/>
        <n x="443"/>
        <n x="48"/>
      </t>
    </mdx>
    <mdx n="0" f="v">
      <t c="3" si="227">
        <n x="225"/>
        <n x="444"/>
        <n x="48"/>
      </t>
    </mdx>
    <mdx n="0" f="v">
      <t c="3" si="227">
        <n x="225"/>
        <n x="445"/>
        <n x="48"/>
      </t>
    </mdx>
    <mdx n="0" f="v">
      <t c="3" si="227">
        <n x="225"/>
        <n x="446"/>
        <n x="48"/>
      </t>
    </mdx>
    <mdx n="0" f="v">
      <t c="3" si="227">
        <n x="225"/>
        <n x="435"/>
        <n x="48"/>
      </t>
    </mdx>
    <mdx n="0" f="v">
      <t c="3" si="227">
        <n x="225"/>
        <n x="436"/>
        <n x="48"/>
      </t>
    </mdx>
    <mdx n="0" f="v">
      <t c="3" si="227">
        <n x="225"/>
        <n x="437"/>
        <n x="48"/>
      </t>
    </mdx>
    <mdx n="0" f="v">
      <t c="3" si="227">
        <n x="225"/>
        <n x="294"/>
        <n x="48"/>
      </t>
    </mdx>
    <mdx n="0" f="v">
      <t c="3" si="227">
        <n x="225"/>
        <n x="293"/>
        <n x="48"/>
      </t>
    </mdx>
    <mdx n="0" f="v">
      <t c="3" si="227">
        <n x="225"/>
        <n x="438"/>
        <n x="48"/>
      </t>
    </mdx>
    <mdx n="0" f="v">
      <t c="3" si="227">
        <n x="225"/>
        <n x="350"/>
        <n x="48"/>
      </t>
    </mdx>
    <mdx n="0" f="v">
      <t c="3" si="227">
        <n x="225"/>
        <n x="439"/>
        <n x="48"/>
      </t>
    </mdx>
    <mdx n="0" f="v">
      <t c="3" si="227">
        <n x="225"/>
        <n x="440"/>
        <n x="48"/>
      </t>
    </mdx>
    <mdx n="0" f="v">
      <t c="3" si="227">
        <n x="225"/>
        <n x="441"/>
        <n x="48"/>
      </t>
    </mdx>
    <mdx n="0" f="v">
      <t c="3" si="227">
        <n x="225"/>
        <n x="447"/>
        <n x="48"/>
      </t>
    </mdx>
    <mdx n="0" f="v">
      <t c="3" si="227">
        <n x="225"/>
        <n x="346"/>
        <n x="48"/>
      </t>
    </mdx>
    <mdx n="0" f="v">
      <t c="3" si="227">
        <n x="225"/>
        <n x="452"/>
        <n x="48"/>
      </t>
    </mdx>
    <mdx n="0" f="v">
      <t c="3" si="227">
        <n x="225"/>
        <n x="276"/>
        <n x="48"/>
      </t>
    </mdx>
    <mdx n="0" f="v">
      <t c="3" si="227">
        <n x="225"/>
        <n x="453"/>
        <n x="48"/>
      </t>
    </mdx>
    <mdx n="0" f="v">
      <t c="3" si="227">
        <n x="225"/>
        <n x="454"/>
        <n x="48"/>
      </t>
    </mdx>
    <mdx n="0" f="v">
      <t c="3" si="227">
        <n x="225"/>
        <n x="455"/>
        <n x="48"/>
      </t>
    </mdx>
    <mdx n="0" f="v">
      <t c="3" si="227">
        <n x="225"/>
        <n x="456"/>
        <n x="48"/>
      </t>
    </mdx>
    <mdx n="0" f="v">
      <t c="3" si="227">
        <n x="225"/>
        <n x="459"/>
        <n x="48"/>
      </t>
    </mdx>
    <mdx n="0" f="v">
      <t c="3" si="227">
        <n x="225"/>
        <n x="449"/>
        <n x="48"/>
      </t>
    </mdx>
    <mdx n="0" f="v">
      <t c="3" si="227">
        <n x="225"/>
        <n x="450"/>
        <n x="48"/>
      </t>
    </mdx>
    <mdx n="0" f="v">
      <t c="3" si="227">
        <n x="225"/>
        <n x="451"/>
        <n x="48"/>
      </t>
    </mdx>
    <mdx n="0" f="v">
      <t c="3" si="227">
        <n x="225"/>
        <n x="457"/>
        <n x="48"/>
      </t>
    </mdx>
    <mdx n="0" f="v">
      <t c="3" si="227">
        <n x="225"/>
        <n x="461"/>
        <n x="48"/>
      </t>
    </mdx>
    <mdx n="0" f="v">
      <t c="3" si="227">
        <n x="225"/>
        <n x="462"/>
        <n x="48"/>
      </t>
    </mdx>
    <mdx n="0" f="v">
      <t c="3" si="227">
        <n x="225"/>
        <n x="463"/>
        <n x="48"/>
      </t>
    </mdx>
    <mdx n="0" f="v">
      <t c="3" si="227">
        <n x="225"/>
        <n x="464"/>
        <n x="48"/>
      </t>
    </mdx>
    <mdx n="0" f="v">
      <t c="3" si="227">
        <n x="225"/>
        <n x="465"/>
        <n x="48"/>
      </t>
    </mdx>
    <mdx n="0" f="v">
      <t c="3" si="227">
        <n x="225"/>
        <n x="466"/>
        <n x="48"/>
      </t>
    </mdx>
    <mdx n="0" f="v">
      <t c="3" si="227">
        <n x="225"/>
        <n x="467"/>
        <n x="48"/>
      </t>
    </mdx>
    <mdx n="0" f="v">
      <t c="3" si="227">
        <n x="225"/>
        <n x="471"/>
        <n x="48"/>
      </t>
    </mdx>
    <mdx n="0" f="v">
      <t c="3" si="227">
        <n x="225"/>
        <n x="460"/>
        <n x="48"/>
      </t>
    </mdx>
    <mdx n="0" f="v">
      <t c="3" si="227">
        <n x="225"/>
        <n x="468"/>
        <n x="48"/>
      </t>
    </mdx>
    <mdx n="0" f="v">
      <t c="3" si="227">
        <n x="225"/>
        <n x="469"/>
        <n x="48"/>
      </t>
    </mdx>
    <mdx n="0" f="v">
      <t c="3" si="227">
        <n x="225"/>
        <n x="470"/>
        <n x="48"/>
      </t>
    </mdx>
    <mdx n="0" f="v">
      <t c="3" si="227">
        <n x="225"/>
        <n x="473"/>
        <n x="48"/>
      </t>
    </mdx>
    <mdx n="0" f="v">
      <t c="3" si="227">
        <n x="225"/>
        <n x="474"/>
        <n x="48"/>
      </t>
    </mdx>
    <mdx n="0" f="v">
      <t c="3" si="227">
        <n x="225"/>
        <n x="475"/>
        <n x="48"/>
      </t>
    </mdx>
    <mdx n="0" f="v">
      <t c="3" si="227">
        <n x="225"/>
        <n x="476"/>
        <n x="48"/>
      </t>
    </mdx>
    <mdx n="0" f="v">
      <t c="3" si="227">
        <n x="225"/>
        <n x="472"/>
        <n x="48"/>
      </t>
    </mdx>
    <mdx n="0" f="v">
      <t c="3" si="227">
        <n x="225"/>
        <n x="480"/>
        <n x="48"/>
      </t>
    </mdx>
    <mdx n="0" f="v">
      <t c="3" si="227">
        <n x="225"/>
        <n x="481"/>
        <n x="48"/>
      </t>
    </mdx>
    <mdx n="0" f="v">
      <t c="3" si="227">
        <n x="225"/>
        <n x="477"/>
        <n x="48"/>
      </t>
    </mdx>
    <mdx n="0" f="v">
      <t c="3" si="227">
        <n x="225"/>
        <n x="478"/>
        <n x="48"/>
      </t>
    </mdx>
    <mdx n="0" f="v">
      <t c="3" si="227">
        <n x="225"/>
        <n x="479"/>
        <n x="48"/>
      </t>
    </mdx>
    <mdx n="0" f="v">
      <t c="3" si="227">
        <n x="225"/>
        <n x="483"/>
        <n x="48"/>
      </t>
    </mdx>
    <mdx n="0" f="v">
      <t c="3" si="227">
        <n x="225"/>
        <n x="487"/>
        <n x="48"/>
      </t>
    </mdx>
    <mdx n="0" f="v">
      <t c="3" si="227">
        <n x="225"/>
        <n x="488"/>
        <n x="48"/>
      </t>
    </mdx>
    <mdx n="0" f="v">
      <t c="3" si="227">
        <n x="225"/>
        <n x="489"/>
        <n x="48"/>
      </t>
    </mdx>
    <mdx n="0" f="v">
      <t c="3" si="227">
        <n x="225"/>
        <n x="484"/>
        <n x="48"/>
      </t>
    </mdx>
    <mdx n="0" f="v">
      <t c="3" si="227">
        <n x="225"/>
        <n x="485"/>
        <n x="48"/>
      </t>
    </mdx>
    <mdx n="0" f="v">
      <t c="3" si="227">
        <n x="225"/>
        <n x="486"/>
        <n x="48"/>
      </t>
    </mdx>
    <mdx n="0" f="v">
      <t c="3" si="227">
        <n x="225"/>
        <n x="482"/>
        <n x="48"/>
      </t>
    </mdx>
    <mdx n="0" f="v">
      <t c="3" si="227">
        <n x="225"/>
        <n x="491"/>
        <n x="48"/>
      </t>
    </mdx>
    <mdx n="0" f="v">
      <t c="3" si="227">
        <n x="225"/>
        <n x="495"/>
        <n x="48"/>
      </t>
    </mdx>
    <mdx n="0" f="v">
      <t c="3" si="227">
        <n x="225"/>
        <n x="496"/>
        <n x="48"/>
      </t>
    </mdx>
    <mdx n="0" f="v">
      <t c="3" si="227">
        <n x="225"/>
        <n x="490"/>
        <n x="48"/>
      </t>
    </mdx>
    <mdx n="0" f="v">
      <t c="3" si="227">
        <n x="225"/>
        <n x="492"/>
        <n x="48"/>
      </t>
    </mdx>
    <mdx n="0" f="v">
      <t c="3" si="227">
        <n x="225"/>
        <n x="493"/>
        <n x="48"/>
      </t>
    </mdx>
    <mdx n="0" f="v">
      <t c="3" si="227">
        <n x="225"/>
        <n x="494"/>
        <n x="48"/>
      </t>
    </mdx>
    <mdx n="0" f="v">
      <t c="3" si="227">
        <n x="225"/>
        <n x="500"/>
        <n x="48"/>
      </t>
    </mdx>
    <mdx n="0" f="v">
      <t c="3" si="227">
        <n x="225"/>
        <n x="501"/>
        <n x="48"/>
      </t>
    </mdx>
    <mdx n="0" f="v">
      <t c="3" si="227">
        <n x="225"/>
        <n x="502"/>
        <n x="48"/>
      </t>
    </mdx>
    <mdx n="0" f="v">
      <t c="3" si="227">
        <n x="225"/>
        <n x="497"/>
        <n x="48"/>
      </t>
    </mdx>
    <mdx n="0" f="v">
      <t c="3" si="227">
        <n x="225"/>
        <n x="498"/>
        <n x="48"/>
      </t>
    </mdx>
    <mdx n="0" f="v">
      <t c="3" si="227">
        <n x="225"/>
        <n x="499"/>
        <n x="48"/>
      </t>
    </mdx>
    <mdx n="0" f="v">
      <t c="3" si="227">
        <n x="225"/>
        <n x="503"/>
        <n x="48"/>
      </t>
    </mdx>
    <mdx n="0" f="v">
      <t c="3" si="227">
        <n x="225"/>
        <n x="504"/>
        <n x="48"/>
      </t>
    </mdx>
    <mdx n="0" f="v">
      <t c="3" si="227">
        <n x="225"/>
        <n x="505"/>
        <n x="48"/>
      </t>
    </mdx>
    <mdx n="0" f="v">
      <t c="3" si="227">
        <n x="225"/>
        <n x="506"/>
        <n x="48"/>
      </t>
    </mdx>
    <mdx n="0" f="v">
      <t c="3" si="227">
        <n x="225"/>
        <n x="508"/>
        <n x="48"/>
      </t>
    </mdx>
    <mdx n="0" f="v">
      <t c="3" si="227">
        <n x="225"/>
        <n x="509"/>
        <n x="48"/>
      </t>
    </mdx>
    <mdx n="0" f="v">
      <t c="3" si="227">
        <n x="225"/>
        <n x="507"/>
        <n x="48"/>
      </t>
    </mdx>
    <mdx n="0" f="v">
      <t c="3" si="227">
        <n x="225"/>
        <n x="510"/>
        <n x="48"/>
      </t>
    </mdx>
    <mdx n="0" f="v">
      <t c="3" si="227">
        <n x="225"/>
        <n x="511"/>
        <n x="48"/>
      </t>
    </mdx>
    <mdx n="0" f="v">
      <t c="3" si="227">
        <n x="225"/>
        <n x="512"/>
        <n x="48"/>
      </t>
    </mdx>
    <mdx n="0" f="v">
      <t c="3" si="227">
        <n x="225"/>
        <n x="516"/>
        <n x="48"/>
      </t>
    </mdx>
    <mdx n="0" f="v">
      <t c="3" si="227">
        <n x="225"/>
        <n x="513"/>
        <n x="48"/>
      </t>
    </mdx>
    <mdx n="0" f="v">
      <t c="3" si="227">
        <n x="225"/>
        <n x="514"/>
        <n x="48"/>
      </t>
    </mdx>
    <mdx n="0" f="v">
      <t c="3" si="227">
        <n x="225"/>
        <n x="515"/>
        <n x="48"/>
      </t>
    </mdx>
    <mdx n="0" f="v">
      <t c="3" si="227">
        <n x="225"/>
        <n x="519"/>
        <n x="48"/>
      </t>
    </mdx>
    <mdx n="0" f="v">
      <t c="3" si="227">
        <n x="225"/>
        <n x="520"/>
        <n x="48"/>
      </t>
    </mdx>
    <mdx n="0" f="v">
      <t c="3" si="227">
        <n x="225"/>
        <n x="521"/>
        <n x="48"/>
      </t>
    </mdx>
    <mdx n="0" f="v">
      <t c="3" si="227">
        <n x="225"/>
        <n x="517"/>
        <n x="48"/>
      </t>
    </mdx>
    <mdx n="0" f="v">
      <t c="3" si="227">
        <n x="225"/>
        <n x="518"/>
        <n x="48"/>
      </t>
    </mdx>
    <mdx n="0" f="v">
      <t c="3" si="227">
        <n x="225"/>
        <n x="522"/>
        <n x="48"/>
      </t>
    </mdx>
    <mdx n="0" f="v">
      <t c="3" si="227">
        <n x="225"/>
        <n x="527"/>
        <n x="48"/>
      </t>
    </mdx>
    <mdx n="0" f="v">
      <t c="3" si="227">
        <n x="225"/>
        <n x="525"/>
        <n x="48"/>
      </t>
    </mdx>
    <mdx n="0" f="v">
      <t c="3" si="227">
        <n x="225"/>
        <n x="526"/>
        <n x="48"/>
      </t>
    </mdx>
    <mdx n="0" f="v">
      <t c="3" si="227">
        <n x="225"/>
        <n x="524"/>
        <n x="48"/>
      </t>
    </mdx>
    <mdx n="0" f="v">
      <t c="3" si="227">
        <n x="225"/>
        <n x="523"/>
        <n x="48"/>
      </t>
    </mdx>
    <mdx n="0" f="v">
      <t c="3" si="227">
        <n x="225"/>
        <n x="528"/>
        <n x="48"/>
      </t>
    </mdx>
    <mdx n="0" f="v">
      <t c="3" si="227">
        <n x="225"/>
        <n x="530"/>
        <n x="48"/>
      </t>
    </mdx>
    <mdx n="0" f="v">
      <t c="3" si="227">
        <n x="225"/>
        <n x="529"/>
        <n x="48"/>
      </t>
    </mdx>
    <mdx n="0" f="v">
      <t c="3" si="227">
        <n x="225"/>
        <n x="531"/>
        <n x="48"/>
      </t>
    </mdx>
    <mdx n="0" f="v">
      <t c="3" si="227">
        <n x="225"/>
        <n x="532"/>
        <n x="48"/>
      </t>
    </mdx>
    <mdx n="0" f="v">
      <t c="3" si="227">
        <n x="225"/>
        <n x="534"/>
        <n x="48"/>
      </t>
    </mdx>
    <mdx n="0" f="v">
      <t c="3" si="227">
        <n x="225"/>
        <n x="533"/>
        <n x="48"/>
      </t>
    </mdx>
    <mdx n="0" f="v">
      <t c="3" si="227">
        <n x="225"/>
        <n x="537"/>
        <n x="48"/>
      </t>
    </mdx>
    <mdx n="0" f="v">
      <t c="3" si="227">
        <n x="225"/>
        <n x="535"/>
        <n x="48"/>
      </t>
    </mdx>
    <mdx n="0" f="v">
      <t c="3" si="227">
        <n x="225"/>
        <n x="540"/>
        <n x="48"/>
      </t>
    </mdx>
    <mdx n="0" f="v">
      <t c="3" si="227">
        <n x="225"/>
        <n x="538"/>
        <n x="48"/>
      </t>
    </mdx>
    <mdx n="0" f="v">
      <t c="3" si="227">
        <n x="225"/>
        <n x="543"/>
        <n x="48"/>
      </t>
    </mdx>
    <mdx n="0" f="v">
      <t c="3" si="227">
        <n x="225"/>
        <n x="541"/>
        <n x="48"/>
      </t>
    </mdx>
    <mdx n="0" f="v">
      <t c="3" si="227">
        <n x="225"/>
        <n x="545"/>
        <n x="48"/>
      </t>
    </mdx>
    <mdx n="0" f="v">
      <t c="3" si="227">
        <n x="225"/>
        <n x="544"/>
        <n x="48"/>
      </t>
    </mdx>
    <mdx n="0" f="v">
      <t c="3" si="227">
        <n x="225"/>
        <n x="542"/>
        <n x="48"/>
      </t>
    </mdx>
    <mdx n="0" f="v">
      <t c="3" si="227">
        <n x="225"/>
        <n x="546"/>
        <n x="48"/>
      </t>
    </mdx>
    <mdx n="0" f="v">
      <t c="3" si="227">
        <n x="225"/>
        <n x="272"/>
        <n x="49"/>
      </t>
    </mdx>
    <mdx n="0" f="v">
      <t c="3" si="227">
        <n x="225"/>
        <n x="273"/>
        <n x="49"/>
      </t>
    </mdx>
    <mdx n="0" f="v">
      <t c="3" si="227">
        <n x="225"/>
        <n x="271"/>
        <n x="49"/>
      </t>
    </mdx>
    <mdx n="0" f="v">
      <t c="3" si="227">
        <n x="225"/>
        <n x="270"/>
        <n x="49"/>
      </t>
    </mdx>
    <mdx n="0" f="v">
      <t c="3" si="227">
        <n x="225"/>
        <n x="269"/>
        <n x="49"/>
      </t>
    </mdx>
    <mdx n="0" f="v">
      <t c="3" si="227">
        <n x="225"/>
        <n x="268"/>
        <n x="49"/>
      </t>
    </mdx>
    <mdx n="0" f="v">
      <t c="3" si="227">
        <n x="225"/>
        <n x="355"/>
        <n x="49"/>
      </t>
    </mdx>
    <mdx n="0" f="v">
      <t c="3" si="227">
        <n x="225"/>
        <n x="356"/>
        <n x="49"/>
      </t>
    </mdx>
    <mdx n="0" f="v">
      <t c="3" si="227">
        <n x="225"/>
        <n x="357"/>
        <n x="49"/>
      </t>
    </mdx>
    <mdx n="0" f="v">
      <t c="3" si="227">
        <n x="225"/>
        <n x="358"/>
        <n x="49"/>
      </t>
    </mdx>
    <mdx n="0" f="v">
      <t c="3" si="227">
        <n x="225"/>
        <n x="359"/>
        <n x="49"/>
      </t>
    </mdx>
    <mdx n="0" f="v">
      <t c="3" si="227">
        <n x="225"/>
        <n x="360"/>
        <n x="49"/>
      </t>
    </mdx>
    <mdx n="0" f="v">
      <t c="3" si="227">
        <n x="225"/>
        <n x="361"/>
        <n x="49"/>
      </t>
    </mdx>
    <mdx n="0" f="v">
      <t c="3" si="227">
        <n x="225"/>
        <n x="254"/>
        <n x="49"/>
      </t>
    </mdx>
    <mdx n="0" f="v">
      <t c="3" si="227">
        <n x="225"/>
        <n x="266"/>
        <n x="49"/>
      </t>
    </mdx>
    <mdx n="0" f="v">
      <t c="3" si="227">
        <n x="225"/>
        <n x="265"/>
        <n x="49"/>
      </t>
    </mdx>
    <mdx n="0" f="v">
      <t c="3" si="227">
        <n x="225"/>
        <n x="264"/>
        <n x="49"/>
      </t>
    </mdx>
    <mdx n="0" f="v">
      <t c="3" si="227">
        <n x="225"/>
        <n x="263"/>
        <n x="49"/>
      </t>
    </mdx>
    <mdx n="0" f="v">
      <t c="3" si="227">
        <n x="225"/>
        <n x="262"/>
        <n x="49"/>
      </t>
    </mdx>
    <mdx n="0" f="v">
      <t c="3" si="227">
        <n x="225"/>
        <n x="261"/>
        <n x="49"/>
      </t>
    </mdx>
    <mdx n="0" f="v">
      <t c="3" si="227">
        <n x="225"/>
        <n x="260"/>
        <n x="49"/>
      </t>
    </mdx>
    <mdx n="0" f="v">
      <t c="3" si="227">
        <n x="225"/>
        <n x="259"/>
        <n x="49"/>
      </t>
    </mdx>
    <mdx n="0" f="v">
      <t c="3" si="227">
        <n x="225"/>
        <n x="258"/>
        <n x="49"/>
      </t>
    </mdx>
    <mdx n="0" f="v">
      <t c="3" si="227">
        <n x="225"/>
        <n x="257"/>
        <n x="49"/>
      </t>
    </mdx>
    <mdx n="0" f="v">
      <t c="3" si="227">
        <n x="225"/>
        <n x="256"/>
        <n x="49"/>
      </t>
    </mdx>
    <mdx n="0" f="v">
      <t c="3" si="227">
        <n x="225"/>
        <n x="255"/>
        <n x="49"/>
      </t>
    </mdx>
    <mdx n="0" f="v">
      <t c="3" si="227">
        <n x="225"/>
        <n x="316"/>
        <n x="49"/>
      </t>
    </mdx>
    <mdx n="0" f="v">
      <t c="3" si="227">
        <n x="225"/>
        <n x="373"/>
        <n x="49"/>
      </t>
    </mdx>
    <mdx n="0" f="v">
      <t c="3" si="227">
        <n x="225"/>
        <n x="374"/>
        <n x="49"/>
      </t>
    </mdx>
    <mdx n="0" f="v">
      <t c="3" si="227">
        <n x="225"/>
        <n x="375"/>
        <n x="49"/>
      </t>
    </mdx>
    <mdx n="0" f="v">
      <t c="3" si="227">
        <n x="225"/>
        <n x="281"/>
        <n x="49"/>
      </t>
    </mdx>
    <mdx n="0" f="v">
      <t c="3" si="227">
        <n x="225"/>
        <n x="376"/>
        <n x="49"/>
      </t>
    </mdx>
    <mdx n="0" f="v">
      <t c="3" si="227">
        <n x="225"/>
        <n x="377"/>
        <n x="49"/>
      </t>
    </mdx>
    <mdx n="0" f="v">
      <t c="3" si="227">
        <n x="225"/>
        <n x="280"/>
        <n x="49"/>
      </t>
    </mdx>
    <mdx n="0" f="v">
      <t c="3" si="227">
        <n x="225"/>
        <n x="311"/>
        <n x="49"/>
      </t>
    </mdx>
    <mdx n="0" f="v">
      <t c="3" si="227">
        <n x="225"/>
        <n x="378"/>
        <n x="49"/>
      </t>
    </mdx>
    <mdx n="0" f="v">
      <t c="3" si="227">
        <n x="225"/>
        <n x="379"/>
        <n x="49"/>
      </t>
    </mdx>
    <mdx n="0" f="v">
      <t c="3" si="227">
        <n x="225"/>
        <n x="380"/>
        <n x="49"/>
      </t>
    </mdx>
    <mdx n="0" f="v">
      <t c="3" si="227">
        <n x="225"/>
        <n x="381"/>
        <n x="49"/>
      </t>
    </mdx>
    <mdx n="0" f="v">
      <t c="3" si="227">
        <n x="225"/>
        <n x="382"/>
        <n x="49"/>
      </t>
    </mdx>
    <mdx n="0" f="v">
      <t c="3" si="227">
        <n x="225"/>
        <n x="304"/>
        <n x="49"/>
      </t>
    </mdx>
    <mdx n="0" f="v">
      <t c="3" si="227">
        <n x="225"/>
        <n x="283"/>
        <n x="49"/>
      </t>
    </mdx>
    <mdx n="0" f="v">
      <t c="3" si="227">
        <n x="225"/>
        <n x="547"/>
        <n x="49"/>
      </t>
    </mdx>
    <mdx n="0" f="v">
      <t c="3" si="227">
        <n x="225"/>
        <n x="362"/>
        <n x="49"/>
      </t>
    </mdx>
    <mdx n="0" f="v">
      <t c="3" si="227">
        <n x="225"/>
        <n x="363"/>
        <n x="49"/>
      </t>
    </mdx>
    <mdx n="0" f="v">
      <t c="3" si="227">
        <n x="225"/>
        <n x="364"/>
        <n x="49"/>
      </t>
    </mdx>
    <mdx n="0" f="v">
      <t c="3" si="227">
        <n x="225"/>
        <n x="548"/>
        <n x="49"/>
      </t>
    </mdx>
    <mdx n="0" f="v">
      <t c="3" si="227">
        <n x="225"/>
        <n x="365"/>
        <n x="49"/>
      </t>
    </mdx>
    <mdx n="0" f="v">
      <t c="3" si="227">
        <n x="225"/>
        <n x="366"/>
        <n x="49"/>
      </t>
    </mdx>
    <mdx n="0" f="v">
      <t c="3" si="227">
        <n x="225"/>
        <n x="367"/>
        <n x="49"/>
      </t>
    </mdx>
    <mdx n="0" f="v">
      <t c="3" si="227">
        <n x="225"/>
        <n x="368"/>
        <n x="49"/>
      </t>
    </mdx>
    <mdx n="0" f="v">
      <t c="3" si="227">
        <n x="225"/>
        <n x="369"/>
        <n x="49"/>
      </t>
    </mdx>
    <mdx n="0" f="v">
      <t c="3" si="227">
        <n x="225"/>
        <n x="307"/>
        <n x="49"/>
      </t>
    </mdx>
    <mdx n="0" f="v">
      <t c="3" si="227">
        <n x="225"/>
        <n x="370"/>
        <n x="49"/>
      </t>
    </mdx>
    <mdx n="0" f="v">
      <t c="3" si="227">
        <n x="225"/>
        <n x="371"/>
        <n x="49"/>
      </t>
    </mdx>
    <mdx n="0" f="v">
      <t c="3" si="227">
        <n x="225"/>
        <n x="372"/>
        <n x="49"/>
      </t>
    </mdx>
    <mdx n="0" f="v">
      <t c="3" si="227">
        <n x="225"/>
        <n x="391"/>
        <n x="49"/>
      </t>
    </mdx>
    <mdx n="0" f="v">
      <t c="3" si="227">
        <n x="225"/>
        <n x="393"/>
        <n x="49"/>
      </t>
    </mdx>
    <mdx n="0" f="v">
      <t c="3" si="227">
        <n x="225"/>
        <n x="394"/>
        <n x="49"/>
      </t>
    </mdx>
    <mdx n="0" f="v">
      <t c="3" si="227">
        <n x="225"/>
        <n x="395"/>
        <n x="49"/>
      </t>
    </mdx>
    <mdx n="0" f="v">
      <t c="3" si="227">
        <n x="225"/>
        <n x="278"/>
        <n x="49"/>
      </t>
    </mdx>
    <mdx n="0" f="v">
      <t c="3" si="227">
        <n x="225"/>
        <n x="396"/>
        <n x="49"/>
      </t>
    </mdx>
    <mdx n="0" f="v">
      <t c="3" si="227">
        <n x="225"/>
        <n x="397"/>
        <n x="49"/>
      </t>
    </mdx>
    <mdx n="0" f="v">
      <t c="3" si="227">
        <n x="225"/>
        <n x="398"/>
        <n x="49"/>
      </t>
    </mdx>
    <mdx n="0" f="v">
      <t c="3" si="227">
        <n x="225"/>
        <n x="392"/>
        <n x="49"/>
      </t>
    </mdx>
    <mdx n="0" f="v">
      <t c="3" si="227">
        <n x="225"/>
        <n x="404"/>
        <n x="49"/>
      </t>
    </mdx>
    <mdx n="0" f="v">
      <t c="3" si="227">
        <n x="225"/>
        <n x="383"/>
        <n x="49"/>
      </t>
    </mdx>
    <mdx n="0" f="v">
      <t c="3" si="227">
        <n x="225"/>
        <n x="384"/>
        <n x="49"/>
      </t>
    </mdx>
    <mdx n="0" f="v">
      <t c="3" si="227">
        <n x="225"/>
        <n x="385"/>
        <n x="49"/>
      </t>
    </mdx>
    <mdx n="0" f="v">
      <t c="3" si="227">
        <n x="225"/>
        <n x="386"/>
        <n x="49"/>
      </t>
    </mdx>
    <mdx n="0" f="v">
      <t c="3" si="227">
        <n x="225"/>
        <n x="387"/>
        <n x="49"/>
      </t>
    </mdx>
    <mdx n="0" f="v">
      <t c="3" si="227">
        <n x="225"/>
        <n x="388"/>
        <n x="49"/>
      </t>
    </mdx>
    <mdx n="0" f="v">
      <t c="3" si="227">
        <n x="225"/>
        <n x="389"/>
        <n x="49"/>
      </t>
    </mdx>
    <mdx n="0" f="v">
      <t c="3" si="227">
        <n x="225"/>
        <n x="390"/>
        <n x="49"/>
      </t>
    </mdx>
    <mdx n="0" f="v">
      <t c="3" si="227">
        <n x="225"/>
        <n x="405"/>
        <n x="49"/>
      </t>
    </mdx>
    <mdx n="0" f="v">
      <t c="3" si="227">
        <n x="225"/>
        <n x="399"/>
        <n x="49"/>
      </t>
    </mdx>
    <mdx n="0" f="v">
      <t c="3" si="227">
        <n x="225"/>
        <n x="419"/>
        <n x="49"/>
      </t>
    </mdx>
    <mdx n="0" f="v">
      <t c="3" si="227">
        <n x="225"/>
        <n x="400"/>
        <n x="49"/>
      </t>
    </mdx>
    <mdx n="0" f="v">
      <t c="3" si="227">
        <n x="225"/>
        <n x="401"/>
        <n x="49"/>
      </t>
    </mdx>
    <mdx n="0" f="v">
      <t c="3" si="227">
        <n x="225"/>
        <n x="402"/>
        <n x="49"/>
      </t>
    </mdx>
    <mdx n="0" f="v">
      <t c="3" si="227">
        <n x="225"/>
        <n x="277"/>
        <n x="49"/>
      </t>
    </mdx>
    <mdx n="0" f="v">
      <t c="3" si="227">
        <n x="225"/>
        <n x="417"/>
        <n x="49"/>
      </t>
    </mdx>
    <mdx n="0" f="v">
      <t c="3" si="227">
        <n x="225"/>
        <n x="420"/>
        <n x="49"/>
      </t>
    </mdx>
    <mdx n="0" f="v">
      <t c="3" si="227">
        <n x="225"/>
        <n x="418"/>
        <n x="49"/>
      </t>
    </mdx>
    <mdx n="0" f="v">
      <t c="3" si="227">
        <n x="225"/>
        <n x="406"/>
        <n x="49"/>
      </t>
    </mdx>
    <mdx n="0" f="v">
      <t c="3" si="227">
        <n x="225"/>
        <n x="407"/>
        <n x="49"/>
      </t>
    </mdx>
    <mdx n="0" f="v">
      <t c="3" si="227">
        <n x="225"/>
        <n x="408"/>
        <n x="49"/>
      </t>
    </mdx>
    <mdx n="0" f="v">
      <t c="3" si="227">
        <n x="225"/>
        <n x="409"/>
        <n x="49"/>
      </t>
    </mdx>
    <mdx n="0" f="v">
      <t c="3" si="227">
        <n x="225"/>
        <n x="410"/>
        <n x="49"/>
      </t>
    </mdx>
    <mdx n="0" f="v">
      <t c="3" si="227">
        <n x="225"/>
        <n x="301"/>
        <n x="49"/>
      </t>
    </mdx>
    <mdx n="0" f="v">
      <t c="3" si="227">
        <n x="225"/>
        <n x="299"/>
        <n x="49"/>
      </t>
    </mdx>
    <mdx n="0" f="v">
      <t c="3" si="227">
        <n x="225"/>
        <n x="297"/>
        <n x="49"/>
      </t>
    </mdx>
    <mdx n="0" f="v">
      <t c="3" si="227">
        <n x="225"/>
        <n x="421"/>
        <n x="49"/>
      </t>
    </mdx>
    <mdx n="0" f="v">
      <t c="3" si="227">
        <n x="225"/>
        <n x="422"/>
        <n x="49"/>
      </t>
    </mdx>
    <mdx n="0" f="v">
      <t c="3" si="227">
        <n x="225"/>
        <n x="411"/>
        <n x="49"/>
      </t>
    </mdx>
    <mdx n="0" f="v">
      <t c="3" si="227">
        <n x="225"/>
        <n x="403"/>
        <n x="49"/>
      </t>
    </mdx>
    <mdx n="0" f="v">
      <t c="3" si="227">
        <n x="225"/>
        <n x="412"/>
        <n x="49"/>
      </t>
    </mdx>
    <mdx n="0" f="v">
      <t c="3" si="227">
        <n x="225"/>
        <n x="413"/>
        <n x="49"/>
      </t>
    </mdx>
    <mdx n="0" f="v">
      <t c="3" si="227">
        <n x="225"/>
        <n x="414"/>
        <n x="49"/>
      </t>
    </mdx>
    <mdx n="0" f="v">
      <t c="3" si="227">
        <n x="225"/>
        <n x="415"/>
        <n x="49"/>
      </t>
    </mdx>
    <mdx n="0" f="v">
      <t c="3" si="227">
        <n x="225"/>
        <n x="416"/>
        <n x="49"/>
      </t>
    </mdx>
    <mdx n="0" f="v">
      <t c="3" si="227">
        <n x="225"/>
        <n x="427"/>
        <n x="49"/>
      </t>
    </mdx>
    <mdx n="0" f="v">
      <t c="3" si="227">
        <n x="225"/>
        <n x="329"/>
        <n x="49"/>
      </t>
    </mdx>
    <mdx n="0" f="v">
      <t c="3" si="227">
        <n x="225"/>
        <n x="428"/>
        <n x="49"/>
      </t>
    </mdx>
    <mdx n="0" f="v">
      <t c="3" si="227">
        <n x="225"/>
        <n x="328"/>
        <n x="49"/>
      </t>
    </mdx>
    <mdx n="0" f="v">
      <t c="3" si="227">
        <n x="225"/>
        <n x="429"/>
        <n x="49"/>
      </t>
    </mdx>
    <mdx n="0" f="v">
      <t c="3" si="227">
        <n x="225"/>
        <n x="430"/>
        <n x="49"/>
      </t>
    </mdx>
    <mdx n="0" f="v">
      <t c="3" si="227">
        <n x="225"/>
        <n x="431"/>
        <n x="49"/>
      </t>
    </mdx>
    <mdx n="0" f="v">
      <t c="3" si="227">
        <n x="225"/>
        <n x="432"/>
        <n x="49"/>
      </t>
    </mdx>
    <mdx n="0" f="v">
      <t c="3" si="227">
        <n x="225"/>
        <n x="326"/>
        <n x="49"/>
      </t>
    </mdx>
    <mdx n="0" f="v">
      <t c="3" si="227">
        <n x="225"/>
        <n x="423"/>
        <n x="49"/>
      </t>
    </mdx>
    <mdx n="0" f="v">
      <t c="3" si="227">
        <n x="225"/>
        <n x="424"/>
        <n x="49"/>
      </t>
    </mdx>
    <mdx n="0" f="v">
      <t c="3" si="227">
        <n x="225"/>
        <n x="425"/>
        <n x="49"/>
      </t>
    </mdx>
    <mdx n="0" f="v">
      <t c="3" si="227">
        <n x="225"/>
        <n x="348"/>
        <n x="49"/>
      </t>
    </mdx>
    <mdx n="0" f="v">
      <t c="3" si="227">
        <n x="225"/>
        <n x="327"/>
        <n x="49"/>
      </t>
    </mdx>
    <mdx n="0" f="v">
      <t c="3" si="227">
        <n x="225"/>
        <n x="426"/>
        <n x="49"/>
      </t>
    </mdx>
    <mdx n="0" f="v">
      <t c="3" si="227">
        <n x="225"/>
        <n x="433"/>
        <n x="49"/>
      </t>
    </mdx>
    <mdx n="0" f="v">
      <t c="3" si="227">
        <n x="225"/>
        <n x="442"/>
        <n x="49"/>
      </t>
    </mdx>
    <mdx n="0" f="v">
      <t c="3" si="227">
        <n x="225"/>
        <n x="443"/>
        <n x="49"/>
      </t>
    </mdx>
    <mdx n="0" f="v">
      <t c="3" si="227">
        <n x="225"/>
        <n x="444"/>
        <n x="49"/>
      </t>
    </mdx>
    <mdx n="0" f="v">
      <t c="3" si="227">
        <n x="225"/>
        <n x="445"/>
        <n x="49"/>
      </t>
    </mdx>
    <mdx n="0" f="v">
      <t c="3" si="227">
        <n x="225"/>
        <n x="446"/>
        <n x="49"/>
      </t>
    </mdx>
    <mdx n="0" f="v">
      <t c="3" si="227">
        <n x="225"/>
        <n x="434"/>
        <n x="49"/>
      </t>
    </mdx>
    <mdx n="0" f="v">
      <t c="3" si="227">
        <n x="225"/>
        <n x="435"/>
        <n x="49"/>
      </t>
    </mdx>
    <mdx n="0" f="v">
      <t c="3" si="227">
        <n x="225"/>
        <n x="436"/>
        <n x="49"/>
      </t>
    </mdx>
    <mdx n="0" f="v">
      <t c="3" si="227">
        <n x="225"/>
        <n x="437"/>
        <n x="49"/>
      </t>
    </mdx>
    <mdx n="0" f="v">
      <t c="3" si="227">
        <n x="225"/>
        <n x="294"/>
        <n x="49"/>
      </t>
    </mdx>
    <mdx n="0" f="v">
      <t c="3" si="227">
        <n x="225"/>
        <n x="293"/>
        <n x="49"/>
      </t>
    </mdx>
    <mdx n="0" f="v">
      <t c="3" si="227">
        <n x="225"/>
        <n x="438"/>
        <n x="49"/>
      </t>
    </mdx>
    <mdx n="0" f="v">
      <t c="3" si="227">
        <n x="225"/>
        <n x="350"/>
        <n x="49"/>
      </t>
    </mdx>
    <mdx n="0" f="v">
      <t c="3" si="227">
        <n x="225"/>
        <n x="439"/>
        <n x="49"/>
      </t>
    </mdx>
    <mdx n="0" f="v">
      <t c="3" si="227">
        <n x="225"/>
        <n x="440"/>
        <n x="49"/>
      </t>
    </mdx>
    <mdx n="0" f="v">
      <t c="3" si="227">
        <n x="225"/>
        <n x="441"/>
        <n x="49"/>
      </t>
    </mdx>
    <mdx n="0" f="v">
      <t c="3" si="227">
        <n x="225"/>
        <n x="447"/>
        <n x="49"/>
      </t>
    </mdx>
    <mdx n="0" f="v">
      <t c="3" si="227">
        <n x="225"/>
        <n x="346"/>
        <n x="49"/>
      </t>
    </mdx>
    <mdx n="0" f="v">
      <t c="3" si="227">
        <n x="225"/>
        <n x="452"/>
        <n x="49"/>
      </t>
    </mdx>
    <mdx n="0" f="v">
      <t c="3" si="227">
        <n x="225"/>
        <n x="276"/>
        <n x="49"/>
      </t>
    </mdx>
    <mdx n="0" f="v">
      <t c="3" si="227">
        <n x="225"/>
        <n x="453"/>
        <n x="49"/>
      </t>
    </mdx>
    <mdx n="0" f="v">
      <t c="3" si="227">
        <n x="225"/>
        <n x="454"/>
        <n x="49"/>
      </t>
    </mdx>
    <mdx n="0" f="v">
      <t c="3" si="227">
        <n x="225"/>
        <n x="455"/>
        <n x="49"/>
      </t>
    </mdx>
    <mdx n="0" f="v">
      <t c="3" si="227">
        <n x="225"/>
        <n x="456"/>
        <n x="49"/>
      </t>
    </mdx>
    <mdx n="0" f="v">
      <t c="3" si="227">
        <n x="225"/>
        <n x="459"/>
        <n x="49"/>
      </t>
    </mdx>
    <mdx n="0" f="v">
      <t c="3" si="227">
        <n x="225"/>
        <n x="448"/>
        <n x="49"/>
      </t>
    </mdx>
    <mdx n="0" f="v">
      <t c="3" si="227">
        <n x="225"/>
        <n x="449"/>
        <n x="49"/>
      </t>
    </mdx>
    <mdx n="0" f="v">
      <t c="3" si="227">
        <n x="225"/>
        <n x="450"/>
        <n x="49"/>
      </t>
    </mdx>
    <mdx n="0" f="v">
      <t c="3" si="227">
        <n x="225"/>
        <n x="451"/>
        <n x="49"/>
      </t>
    </mdx>
    <mdx n="0" f="v">
      <t c="3" si="227">
        <n x="225"/>
        <n x="457"/>
        <n x="49"/>
      </t>
    </mdx>
    <mdx n="0" f="v">
      <t c="3" si="227">
        <n x="225"/>
        <n x="458"/>
        <n x="49"/>
      </t>
    </mdx>
    <mdx n="0" f="v">
      <t c="3" si="227">
        <n x="225"/>
        <n x="461"/>
        <n x="49"/>
      </t>
    </mdx>
    <mdx n="0" f="v">
      <t c="3" si="227">
        <n x="225"/>
        <n x="462"/>
        <n x="49"/>
      </t>
    </mdx>
    <mdx n="0" f="v">
      <t c="3" si="227">
        <n x="225"/>
        <n x="463"/>
        <n x="49"/>
      </t>
    </mdx>
    <mdx n="0" f="v">
      <t c="3" si="227">
        <n x="225"/>
        <n x="464"/>
        <n x="49"/>
      </t>
    </mdx>
    <mdx n="0" f="v">
      <t c="3" si="227">
        <n x="225"/>
        <n x="465"/>
        <n x="49"/>
      </t>
    </mdx>
    <mdx n="0" f="v">
      <t c="3" si="227">
        <n x="225"/>
        <n x="466"/>
        <n x="49"/>
      </t>
    </mdx>
    <mdx n="0" f="v">
      <t c="3" si="227">
        <n x="225"/>
        <n x="467"/>
        <n x="49"/>
      </t>
    </mdx>
    <mdx n="0" f="v">
      <t c="3" si="227">
        <n x="225"/>
        <n x="460"/>
        <n x="49"/>
      </t>
    </mdx>
    <mdx n="0" f="v">
      <t c="3" si="227">
        <n x="225"/>
        <n x="468"/>
        <n x="49"/>
      </t>
    </mdx>
    <mdx n="0" f="v">
      <t c="3" si="227">
        <n x="225"/>
        <n x="469"/>
        <n x="49"/>
      </t>
    </mdx>
    <mdx n="0" f="v">
      <t c="3" si="227">
        <n x="225"/>
        <n x="470"/>
        <n x="49"/>
      </t>
    </mdx>
    <mdx n="0" f="v">
      <t c="3" si="227">
        <n x="225"/>
        <n x="471"/>
        <n x="49"/>
      </t>
    </mdx>
    <mdx n="0" f="v">
      <t c="3" si="227">
        <n x="225"/>
        <n x="473"/>
        <n x="49"/>
      </t>
    </mdx>
    <mdx n="0" f="v">
      <t c="3" si="227">
        <n x="225"/>
        <n x="474"/>
        <n x="49"/>
      </t>
    </mdx>
    <mdx n="0" f="v">
      <t c="3" si="227">
        <n x="225"/>
        <n x="475"/>
        <n x="49"/>
      </t>
    </mdx>
    <mdx n="0" f="v">
      <t c="3" si="227">
        <n x="225"/>
        <n x="476"/>
        <n x="49"/>
      </t>
    </mdx>
    <mdx n="0" f="v">
      <t c="3" si="227">
        <n x="225"/>
        <n x="472"/>
        <n x="49"/>
      </t>
    </mdx>
    <mdx n="0" f="v">
      <t c="3" si="227">
        <n x="225"/>
        <n x="480"/>
        <n x="49"/>
      </t>
    </mdx>
    <mdx n="0" f="v">
      <t c="3" si="227">
        <n x="225"/>
        <n x="481"/>
        <n x="49"/>
      </t>
    </mdx>
    <mdx n="0" f="v">
      <t c="3" si="227">
        <n x="225"/>
        <n x="483"/>
        <n x="49"/>
      </t>
    </mdx>
    <mdx n="0" f="v">
      <t c="3" si="227">
        <n x="225"/>
        <n x="477"/>
        <n x="49"/>
      </t>
    </mdx>
    <mdx n="0" f="v">
      <t c="3" si="227">
        <n x="225"/>
        <n x="478"/>
        <n x="49"/>
      </t>
    </mdx>
    <mdx n="0" f="v">
      <t c="3" si="227">
        <n x="225"/>
        <n x="479"/>
        <n x="49"/>
      </t>
    </mdx>
    <mdx n="0" f="v">
      <t c="3" si="227">
        <n x="225"/>
        <n x="487"/>
        <n x="49"/>
      </t>
    </mdx>
    <mdx n="0" f="v">
      <t c="3" si="227">
        <n x="225"/>
        <n x="488"/>
        <n x="49"/>
      </t>
    </mdx>
    <mdx n="0" f="v">
      <t c="3" si="227">
        <n x="225"/>
        <n x="489"/>
        <n x="49"/>
      </t>
    </mdx>
    <mdx n="0" f="v">
      <t c="3" si="227">
        <n x="225"/>
        <n x="484"/>
        <n x="49"/>
      </t>
    </mdx>
    <mdx n="0" f="v">
      <t c="3" si="227">
        <n x="225"/>
        <n x="485"/>
        <n x="49"/>
      </t>
    </mdx>
    <mdx n="0" f="v">
      <t c="3" si="227">
        <n x="225"/>
        <n x="486"/>
        <n x="49"/>
      </t>
    </mdx>
    <mdx n="0" f="v">
      <t c="3" si="227">
        <n x="225"/>
        <n x="482"/>
        <n x="49"/>
      </t>
    </mdx>
    <mdx n="0" f="v">
      <t c="3" si="227">
        <n x="225"/>
        <n x="491"/>
        <n x="49"/>
      </t>
    </mdx>
    <mdx n="0" f="v">
      <t c="3" si="227">
        <n x="225"/>
        <n x="495"/>
        <n x="49"/>
      </t>
    </mdx>
    <mdx n="0" f="v">
      <t c="3" si="227">
        <n x="225"/>
        <n x="496"/>
        <n x="49"/>
      </t>
    </mdx>
    <mdx n="0" f="v">
      <t c="3" si="227">
        <n x="225"/>
        <n x="490"/>
        <n x="49"/>
      </t>
    </mdx>
    <mdx n="0" f="v">
      <t c="3" si="227">
        <n x="225"/>
        <n x="492"/>
        <n x="49"/>
      </t>
    </mdx>
    <mdx n="0" f="v">
      <t c="3" si="227">
        <n x="225"/>
        <n x="493"/>
        <n x="49"/>
      </t>
    </mdx>
    <mdx n="0" f="v">
      <t c="3" si="227">
        <n x="225"/>
        <n x="494"/>
        <n x="49"/>
      </t>
    </mdx>
    <mdx n="0" f="v">
      <t c="3" si="227">
        <n x="225"/>
        <n x="500"/>
        <n x="49"/>
      </t>
    </mdx>
    <mdx n="0" f="v">
      <t c="3" si="227">
        <n x="225"/>
        <n x="501"/>
        <n x="49"/>
      </t>
    </mdx>
    <mdx n="0" f="v">
      <t c="3" si="227">
        <n x="225"/>
        <n x="502"/>
        <n x="49"/>
      </t>
    </mdx>
    <mdx n="0" f="v">
      <t c="3" si="227">
        <n x="225"/>
        <n x="497"/>
        <n x="49"/>
      </t>
    </mdx>
    <mdx n="0" f="v">
      <t c="3" si="227">
        <n x="225"/>
        <n x="498"/>
        <n x="49"/>
      </t>
    </mdx>
    <mdx n="0" f="v">
      <t c="3" si="227">
        <n x="225"/>
        <n x="499"/>
        <n x="49"/>
      </t>
    </mdx>
    <mdx n="0" f="v">
      <t c="3" si="227">
        <n x="225"/>
        <n x="503"/>
        <n x="49"/>
      </t>
    </mdx>
    <mdx n="0" f="v">
      <t c="3" si="227">
        <n x="225"/>
        <n x="504"/>
        <n x="49"/>
      </t>
    </mdx>
    <mdx n="0" f="v">
      <t c="3" si="227">
        <n x="225"/>
        <n x="505"/>
        <n x="49"/>
      </t>
    </mdx>
    <mdx n="0" f="v">
      <t c="3" si="227">
        <n x="225"/>
        <n x="506"/>
        <n x="49"/>
      </t>
    </mdx>
    <mdx n="0" f="v">
      <t c="3" si="227">
        <n x="225"/>
        <n x="508"/>
        <n x="49"/>
      </t>
    </mdx>
    <mdx n="0" f="v">
      <t c="3" si="227">
        <n x="225"/>
        <n x="509"/>
        <n x="49"/>
      </t>
    </mdx>
    <mdx n="0" f="v">
      <t c="3" si="227">
        <n x="225"/>
        <n x="507"/>
        <n x="49"/>
      </t>
    </mdx>
    <mdx n="0" f="v">
      <t c="3" si="227">
        <n x="225"/>
        <n x="510"/>
        <n x="49"/>
      </t>
    </mdx>
    <mdx n="0" f="v">
      <t c="3" si="227">
        <n x="225"/>
        <n x="511"/>
        <n x="49"/>
      </t>
    </mdx>
    <mdx n="0" f="v">
      <t c="3" si="227">
        <n x="225"/>
        <n x="512"/>
        <n x="49"/>
      </t>
    </mdx>
    <mdx n="0" f="v">
      <t c="3" si="227">
        <n x="225"/>
        <n x="513"/>
        <n x="49"/>
      </t>
    </mdx>
    <mdx n="0" f="v">
      <t c="3" si="227">
        <n x="225"/>
        <n x="514"/>
        <n x="49"/>
      </t>
    </mdx>
    <mdx n="0" f="v">
      <t c="3" si="227">
        <n x="225"/>
        <n x="515"/>
        <n x="49"/>
      </t>
    </mdx>
    <mdx n="0" f="v">
      <t c="3" si="227">
        <n x="225"/>
        <n x="516"/>
        <n x="49"/>
      </t>
    </mdx>
    <mdx n="0" f="v">
      <t c="3" si="227">
        <n x="225"/>
        <n x="519"/>
        <n x="49"/>
      </t>
    </mdx>
    <mdx n="0" f="v">
      <t c="3" si="227">
        <n x="225"/>
        <n x="520"/>
        <n x="49"/>
      </t>
    </mdx>
    <mdx n="0" f="v">
      <t c="3" si="227">
        <n x="225"/>
        <n x="521"/>
        <n x="49"/>
      </t>
    </mdx>
    <mdx n="0" f="v">
      <t c="3" si="227">
        <n x="225"/>
        <n x="517"/>
        <n x="49"/>
      </t>
    </mdx>
    <mdx n="0" f="v">
      <t c="3" si="227">
        <n x="225"/>
        <n x="518"/>
        <n x="49"/>
      </t>
    </mdx>
    <mdx n="0" f="v">
      <t c="3" si="227">
        <n x="225"/>
        <n x="522"/>
        <n x="49"/>
      </t>
    </mdx>
    <mdx n="0" f="v">
      <t c="3" si="227">
        <n x="225"/>
        <n x="526"/>
        <n x="49"/>
      </t>
    </mdx>
    <mdx n="0" f="v">
      <t c="3" si="227">
        <n x="225"/>
        <n x="523"/>
        <n x="49"/>
      </t>
    </mdx>
    <mdx n="0" f="v">
      <t c="3" si="227">
        <n x="225"/>
        <n x="528"/>
        <n x="49"/>
      </t>
    </mdx>
    <mdx n="0" f="v">
      <t c="3" si="227">
        <n x="225"/>
        <n x="524"/>
        <n x="49"/>
      </t>
    </mdx>
    <mdx n="0" f="v">
      <t c="3" si="227">
        <n x="225"/>
        <n x="527"/>
        <n x="49"/>
      </t>
    </mdx>
    <mdx n="0" f="v">
      <t c="3" si="227">
        <n x="225"/>
        <n x="530"/>
        <n x="49"/>
      </t>
    </mdx>
    <mdx n="0" f="v">
      <t c="3" si="227">
        <n x="225"/>
        <n x="529"/>
        <n x="49"/>
      </t>
    </mdx>
    <mdx n="0" f="v">
      <t c="3" si="227">
        <n x="225"/>
        <n x="534"/>
        <n x="49"/>
      </t>
    </mdx>
    <mdx n="0" f="v">
      <t c="3" si="227">
        <n x="225"/>
        <n x="531"/>
        <n x="49"/>
      </t>
    </mdx>
    <mdx n="0" f="v">
      <t c="3" si="227">
        <n x="225"/>
        <n x="532"/>
        <n x="49"/>
      </t>
    </mdx>
    <mdx n="0" f="v">
      <t c="3" si="227">
        <n x="225"/>
        <n x="533"/>
        <n x="49"/>
      </t>
    </mdx>
    <mdx n="0" f="v">
      <t c="3" si="227">
        <n x="225"/>
        <n x="536"/>
        <n x="49"/>
      </t>
    </mdx>
    <mdx n="0" f="v">
      <t c="3" si="227">
        <n x="225"/>
        <n x="537"/>
        <n x="49"/>
      </t>
    </mdx>
    <mdx n="0" f="v">
      <t c="3" si="227">
        <n x="225"/>
        <n x="535"/>
        <n x="49"/>
      </t>
    </mdx>
    <mdx n="0" f="v">
      <t c="3" si="227">
        <n x="225"/>
        <n x="539"/>
        <n x="49"/>
      </t>
    </mdx>
    <mdx n="0" f="v">
      <t c="3" si="227">
        <n x="225"/>
        <n x="540"/>
        <n x="49"/>
      </t>
    </mdx>
    <mdx n="0" f="v">
      <t c="3" si="227">
        <n x="225"/>
        <n x="538"/>
        <n x="49"/>
      </t>
    </mdx>
    <mdx n="0" f="v">
      <t c="3" si="227">
        <n x="225"/>
        <n x="543"/>
        <n x="49"/>
      </t>
    </mdx>
    <mdx n="0" f="v">
      <t c="3" si="227">
        <n x="225"/>
        <n x="544"/>
        <n x="49"/>
      </t>
    </mdx>
    <mdx n="0" f="v">
      <t c="3" si="227">
        <n x="225"/>
        <n x="541"/>
        <n x="49"/>
      </t>
    </mdx>
    <mdx n="0" f="v">
      <t c="3" si="227">
        <n x="225"/>
        <n x="545"/>
        <n x="49"/>
      </t>
    </mdx>
    <mdx n="0" f="v">
      <t c="3" si="227">
        <n x="225"/>
        <n x="542"/>
        <n x="49"/>
      </t>
    </mdx>
    <mdx n="0" f="v">
      <t c="3" si="227">
        <n x="225"/>
        <n x="546"/>
        <n x="49"/>
      </t>
    </mdx>
    <mdx n="0" f="v">
      <t c="3" si="227">
        <n x="225"/>
        <n x="272"/>
        <n x="222"/>
      </t>
    </mdx>
    <mdx n="0" f="v">
      <t c="3" si="227">
        <n x="225"/>
        <n x="273"/>
        <n x="222"/>
      </t>
    </mdx>
    <mdx n="0" f="v">
      <t c="3" si="227">
        <n x="225"/>
        <n x="271"/>
        <n x="222"/>
      </t>
    </mdx>
    <mdx n="0" f="v">
      <t c="3" si="227">
        <n x="225"/>
        <n x="270"/>
        <n x="222"/>
      </t>
    </mdx>
    <mdx n="0" f="v">
      <t c="3" si="227">
        <n x="225"/>
        <n x="269"/>
        <n x="222"/>
      </t>
    </mdx>
    <mdx n="0" f="v">
      <t c="3" si="227">
        <n x="225"/>
        <n x="268"/>
        <n x="222"/>
      </t>
    </mdx>
    <mdx n="0" f="v">
      <t c="3" si="227">
        <n x="225"/>
        <n x="355"/>
        <n x="222"/>
      </t>
    </mdx>
    <mdx n="0" f="v">
      <t c="3" si="227">
        <n x="225"/>
        <n x="356"/>
        <n x="222"/>
      </t>
    </mdx>
    <mdx n="0" f="v">
      <t c="3" si="227">
        <n x="225"/>
        <n x="357"/>
        <n x="222"/>
      </t>
    </mdx>
    <mdx n="0" f="v">
      <t c="3" si="227">
        <n x="225"/>
        <n x="358"/>
        <n x="222"/>
      </t>
    </mdx>
    <mdx n="0" f="v">
      <t c="3" si="227">
        <n x="225"/>
        <n x="359"/>
        <n x="222"/>
      </t>
    </mdx>
    <mdx n="0" f="v">
      <t c="3" si="227">
        <n x="225"/>
        <n x="360"/>
        <n x="222"/>
      </t>
    </mdx>
    <mdx n="0" f="v">
      <t c="3" si="227">
        <n x="225"/>
        <n x="361"/>
        <n x="222"/>
      </t>
    </mdx>
    <mdx n="0" f="v">
      <t c="3" si="227">
        <n x="225"/>
        <n x="267"/>
        <n x="222"/>
      </t>
    </mdx>
    <mdx n="0" f="v">
      <t c="3" si="227">
        <n x="225"/>
        <n x="266"/>
        <n x="222"/>
      </t>
    </mdx>
    <mdx n="0" f="v">
      <t c="3" si="227">
        <n x="225"/>
        <n x="265"/>
        <n x="222"/>
      </t>
    </mdx>
    <mdx n="0" f="v">
      <t c="3" si="227">
        <n x="225"/>
        <n x="264"/>
        <n x="222"/>
      </t>
    </mdx>
    <mdx n="0" f="v">
      <t c="3" si="227">
        <n x="225"/>
        <n x="263"/>
        <n x="222"/>
      </t>
    </mdx>
    <mdx n="0" f="v">
      <t c="3" si="227">
        <n x="225"/>
        <n x="262"/>
        <n x="222"/>
      </t>
    </mdx>
    <mdx n="0" f="v">
      <t c="3" si="227">
        <n x="225"/>
        <n x="261"/>
        <n x="222"/>
      </t>
    </mdx>
    <mdx n="0" f="v">
      <t c="3" si="227">
        <n x="225"/>
        <n x="260"/>
        <n x="222"/>
      </t>
    </mdx>
    <mdx n="0" f="v">
      <t c="3" si="227">
        <n x="225"/>
        <n x="259"/>
        <n x="222"/>
      </t>
    </mdx>
    <mdx n="0" f="v">
      <t c="3" si="227">
        <n x="225"/>
        <n x="258"/>
        <n x="222"/>
      </t>
    </mdx>
    <mdx n="0" f="v">
      <t c="3" si="227">
        <n x="225"/>
        <n x="257"/>
        <n x="222"/>
      </t>
    </mdx>
    <mdx n="0" f="v">
      <t c="3" si="227">
        <n x="225"/>
        <n x="256"/>
        <n x="222"/>
      </t>
    </mdx>
    <mdx n="0" f="v">
      <t c="3" si="227">
        <n x="225"/>
        <n x="255"/>
        <n x="222"/>
      </t>
    </mdx>
    <mdx n="0" f="v">
      <t c="3" si="227">
        <n x="225"/>
        <n x="316"/>
        <n x="222"/>
      </t>
    </mdx>
    <mdx n="0" f="v">
      <t c="3" si="227">
        <n x="225"/>
        <n x="373"/>
        <n x="222"/>
      </t>
    </mdx>
    <mdx n="0" f="v">
      <t c="3" si="227">
        <n x="225"/>
        <n x="374"/>
        <n x="222"/>
      </t>
    </mdx>
    <mdx n="0" f="v">
      <t c="3" si="227">
        <n x="225"/>
        <n x="375"/>
        <n x="222"/>
      </t>
    </mdx>
    <mdx n="0" f="v">
      <t c="3" si="227">
        <n x="225"/>
        <n x="281"/>
        <n x="222"/>
      </t>
    </mdx>
    <mdx n="0" f="v">
      <t c="3" si="227">
        <n x="225"/>
        <n x="376"/>
        <n x="222"/>
      </t>
    </mdx>
    <mdx n="0" f="v">
      <t c="3" si="227">
        <n x="225"/>
        <n x="377"/>
        <n x="222"/>
      </t>
    </mdx>
    <mdx n="0" f="v">
      <t c="3" si="227">
        <n x="225"/>
        <n x="280"/>
        <n x="222"/>
      </t>
    </mdx>
    <mdx n="0" f="v">
      <t c="3" si="227">
        <n x="225"/>
        <n x="311"/>
        <n x="222"/>
      </t>
    </mdx>
    <mdx n="0" f="v">
      <t c="3" si="227">
        <n x="225"/>
        <n x="378"/>
        <n x="222"/>
      </t>
    </mdx>
    <mdx n="0" f="v">
      <t c="3" si="227">
        <n x="225"/>
        <n x="379"/>
        <n x="222"/>
      </t>
    </mdx>
    <mdx n="0" f="v">
      <t c="3" si="227">
        <n x="225"/>
        <n x="380"/>
        <n x="222"/>
      </t>
    </mdx>
    <mdx n="0" f="v">
      <t c="3" si="227">
        <n x="225"/>
        <n x="381"/>
        <n x="222"/>
      </t>
    </mdx>
    <mdx n="0" f="v">
      <t c="3" si="227">
        <n x="225"/>
        <n x="382"/>
        <n x="222"/>
      </t>
    </mdx>
    <mdx n="0" f="v">
      <t c="3" si="227">
        <n x="225"/>
        <n x="304"/>
        <n x="222"/>
      </t>
    </mdx>
    <mdx n="0" f="v">
      <t c="3" si="227">
        <n x="225"/>
        <n x="283"/>
        <n x="222"/>
      </t>
    </mdx>
    <mdx n="0" f="v">
      <t c="3" si="227">
        <n x="225"/>
        <n x="547"/>
        <n x="222"/>
      </t>
    </mdx>
    <mdx n="0" f="v">
      <t c="3" si="227">
        <n x="225"/>
        <n x="362"/>
        <n x="222"/>
      </t>
    </mdx>
    <mdx n="0" f="v">
      <t c="3" si="227">
        <n x="225"/>
        <n x="363"/>
        <n x="222"/>
      </t>
    </mdx>
    <mdx n="0" f="v">
      <t c="3" si="227">
        <n x="225"/>
        <n x="364"/>
        <n x="222"/>
      </t>
    </mdx>
    <mdx n="0" f="v">
      <t c="3" si="227">
        <n x="225"/>
        <n x="548"/>
        <n x="222"/>
      </t>
    </mdx>
    <mdx n="0" f="v">
      <t c="3" si="227">
        <n x="225"/>
        <n x="365"/>
        <n x="222"/>
      </t>
    </mdx>
    <mdx n="0" f="v">
      <t c="3" si="227">
        <n x="225"/>
        <n x="366"/>
        <n x="222"/>
      </t>
    </mdx>
    <mdx n="0" f="v">
      <t c="3" si="227">
        <n x="225"/>
        <n x="367"/>
        <n x="222"/>
      </t>
    </mdx>
    <mdx n="0" f="v">
      <t c="3" si="227">
        <n x="225"/>
        <n x="368"/>
        <n x="222"/>
      </t>
    </mdx>
    <mdx n="0" f="v">
      <t c="3" si="227">
        <n x="225"/>
        <n x="369"/>
        <n x="222"/>
      </t>
    </mdx>
    <mdx n="0" f="v">
      <t c="3" si="227">
        <n x="225"/>
        <n x="307"/>
        <n x="222"/>
      </t>
    </mdx>
    <mdx n="0" f="v">
      <t c="3" si="227">
        <n x="225"/>
        <n x="370"/>
        <n x="222"/>
      </t>
    </mdx>
    <mdx n="0" f="v">
      <t c="3" si="227">
        <n x="225"/>
        <n x="371"/>
        <n x="222"/>
      </t>
    </mdx>
    <mdx n="0" f="v">
      <t c="3" si="227">
        <n x="225"/>
        <n x="372"/>
        <n x="222"/>
      </t>
    </mdx>
    <mdx n="0" f="v">
      <t c="3" si="227">
        <n x="225"/>
        <n x="404"/>
        <n x="222"/>
      </t>
    </mdx>
    <mdx n="0" f="v">
      <t c="3" si="227">
        <n x="225"/>
        <n x="393"/>
        <n x="222"/>
      </t>
    </mdx>
    <mdx n="0" f="v">
      <t c="3" si="227">
        <n x="225"/>
        <n x="394"/>
        <n x="222"/>
      </t>
    </mdx>
    <mdx n="0" f="v">
      <t c="3" si="227">
        <n x="225"/>
        <n x="395"/>
        <n x="222"/>
      </t>
    </mdx>
    <mdx n="0" f="v">
      <t c="3" si="227">
        <n x="225"/>
        <n x="278"/>
        <n x="222"/>
      </t>
    </mdx>
    <mdx n="0" f="v">
      <t c="3" si="227">
        <n x="225"/>
        <n x="396"/>
        <n x="222"/>
      </t>
    </mdx>
    <mdx n="0" f="v">
      <t c="3" si="227">
        <n x="225"/>
        <n x="397"/>
        <n x="222"/>
      </t>
    </mdx>
    <mdx n="0" f="v">
      <t c="3" si="227">
        <n x="225"/>
        <n x="398"/>
        <n x="222"/>
      </t>
    </mdx>
    <mdx n="0" f="v">
      <t c="3" si="227">
        <n x="225"/>
        <n x="392"/>
        <n x="222"/>
      </t>
    </mdx>
    <mdx n="0" f="v">
      <t c="3" si="227">
        <n x="225"/>
        <n x="405"/>
        <n x="222"/>
      </t>
    </mdx>
    <mdx n="0" f="v">
      <t c="3" si="227">
        <n x="225"/>
        <n x="399"/>
        <n x="222"/>
      </t>
    </mdx>
    <mdx n="0" f="v">
      <t c="3" si="227">
        <n x="225"/>
        <n x="391"/>
        <n x="222"/>
      </t>
    </mdx>
    <mdx n="0" f="v">
      <t c="3" si="227">
        <n x="225"/>
        <n x="383"/>
        <n x="222"/>
      </t>
    </mdx>
    <mdx n="0" f="v">
      <t c="3" si="227">
        <n x="225"/>
        <n x="384"/>
        <n x="222"/>
      </t>
    </mdx>
    <mdx n="0" f="v">
      <t c="3" si="227">
        <n x="225"/>
        <n x="385"/>
        <n x="222"/>
      </t>
    </mdx>
    <mdx n="0" f="v">
      <t c="3" si="227">
        <n x="225"/>
        <n x="386"/>
        <n x="222"/>
      </t>
    </mdx>
    <mdx n="0" f="v">
      <t c="3" si="227">
        <n x="225"/>
        <n x="387"/>
        <n x="222"/>
      </t>
    </mdx>
    <mdx n="0" f="v">
      <t c="3" si="227">
        <n x="225"/>
        <n x="388"/>
        <n x="222"/>
      </t>
    </mdx>
    <mdx n="0" f="v">
      <t c="3" si="227">
        <n x="225"/>
        <n x="389"/>
        <n x="222"/>
      </t>
    </mdx>
    <mdx n="0" f="v">
      <t c="3" si="227">
        <n x="225"/>
        <n x="390"/>
        <n x="222"/>
      </t>
    </mdx>
    <mdx n="0" f="v">
      <t c="3" si="227">
        <n x="225"/>
        <n x="418"/>
        <n x="222"/>
      </t>
    </mdx>
    <mdx n="0" f="v">
      <t c="3" si="227">
        <n x="225"/>
        <n x="420"/>
        <n x="222"/>
      </t>
    </mdx>
    <mdx n="0" f="v">
      <t c="3" si="227">
        <n x="225"/>
        <n x="400"/>
        <n x="222"/>
      </t>
    </mdx>
    <mdx n="0" f="v">
      <t c="3" si="227">
        <n x="225"/>
        <n x="401"/>
        <n x="222"/>
      </t>
    </mdx>
    <mdx n="0" f="v">
      <t c="3" si="227">
        <n x="225"/>
        <n x="402"/>
        <n x="222"/>
      </t>
    </mdx>
    <mdx n="0" f="v">
      <t c="3" si="227">
        <n x="225"/>
        <n x="277"/>
        <n x="222"/>
      </t>
    </mdx>
    <mdx n="0" f="v">
      <t c="3" si="227">
        <n x="225"/>
        <n x="417"/>
        <n x="222"/>
      </t>
    </mdx>
    <mdx n="0" f="v">
      <t c="3" si="227">
        <n x="225"/>
        <n x="419"/>
        <n x="222"/>
      </t>
    </mdx>
    <mdx n="0" f="v">
      <t c="3" si="227">
        <n x="225"/>
        <n x="406"/>
        <n x="222"/>
      </t>
    </mdx>
    <mdx n="0" f="v">
      <t c="3" si="227">
        <n x="225"/>
        <n x="407"/>
        <n x="222"/>
      </t>
    </mdx>
    <mdx n="0" f="v">
      <t c="3" si="227">
        <n x="225"/>
        <n x="408"/>
        <n x="222"/>
      </t>
    </mdx>
    <mdx n="0" f="v">
      <t c="3" si="227">
        <n x="225"/>
        <n x="409"/>
        <n x="222"/>
      </t>
    </mdx>
    <mdx n="0" f="v">
      <t c="3" si="227">
        <n x="225"/>
        <n x="410"/>
        <n x="222"/>
      </t>
    </mdx>
    <mdx n="0" f="v">
      <t c="3" si="227">
        <n x="225"/>
        <n x="301"/>
        <n x="222"/>
      </t>
    </mdx>
    <mdx n="0" f="v">
      <t c="3" si="227">
        <n x="225"/>
        <n x="299"/>
        <n x="222"/>
      </t>
    </mdx>
    <mdx n="0" f="v">
      <t c="3" si="227">
        <n x="225"/>
        <n x="297"/>
        <n x="222"/>
      </t>
    </mdx>
    <mdx n="0" f="v">
      <t c="3" si="227">
        <n x="225"/>
        <n x="421"/>
        <n x="222"/>
      </t>
    </mdx>
    <mdx n="0" f="v">
      <t c="3" si="227">
        <n x="225"/>
        <n x="411"/>
        <n x="222"/>
      </t>
    </mdx>
    <mdx n="0" f="v">
      <t c="3" si="227">
        <n x="225"/>
        <n x="403"/>
        <n x="222"/>
      </t>
    </mdx>
    <mdx n="0" f="v">
      <t c="3" si="227">
        <n x="225"/>
        <n x="412"/>
        <n x="222"/>
      </t>
    </mdx>
    <mdx n="0" f="v">
      <t c="3" si="227">
        <n x="225"/>
        <n x="413"/>
        <n x="222"/>
      </t>
    </mdx>
    <mdx n="0" f="v">
      <t c="3" si="227">
        <n x="225"/>
        <n x="414"/>
        <n x="222"/>
      </t>
    </mdx>
    <mdx n="0" f="v">
      <t c="3" si="227">
        <n x="225"/>
        <n x="415"/>
        <n x="222"/>
      </t>
    </mdx>
    <mdx n="0" f="v">
      <t c="3" si="227">
        <n x="225"/>
        <n x="416"/>
        <n x="222"/>
      </t>
    </mdx>
    <mdx n="0" f="v">
      <t c="3" si="227">
        <n x="225"/>
        <n x="427"/>
        <n x="222"/>
      </t>
    </mdx>
    <mdx n="0" f="v">
      <t c="3" si="227">
        <n x="225"/>
        <n x="422"/>
        <n x="222"/>
      </t>
    </mdx>
    <mdx n="0" f="v">
      <t c="3" si="227">
        <n x="225"/>
        <n x="329"/>
        <n x="222"/>
      </t>
    </mdx>
    <mdx n="0" f="v">
      <t c="3" si="227">
        <n x="225"/>
        <n x="428"/>
        <n x="222"/>
      </t>
    </mdx>
    <mdx n="0" f="v">
      <t c="3" si="227">
        <n x="225"/>
        <n x="328"/>
        <n x="222"/>
      </t>
    </mdx>
    <mdx n="0" f="v">
      <t c="3" si="227">
        <n x="225"/>
        <n x="429"/>
        <n x="222"/>
      </t>
    </mdx>
    <mdx n="0" f="v">
      <t c="3" si="227">
        <n x="225"/>
        <n x="430"/>
        <n x="222"/>
      </t>
    </mdx>
    <mdx n="0" f="v">
      <t c="3" si="227">
        <n x="225"/>
        <n x="431"/>
        <n x="222"/>
      </t>
    </mdx>
    <mdx n="0" f="v">
      <t c="3" si="227">
        <n x="225"/>
        <n x="432"/>
        <n x="222"/>
      </t>
    </mdx>
    <mdx n="0" f="v">
      <t c="3" si="227">
        <n x="225"/>
        <n x="423"/>
        <n x="222"/>
      </t>
    </mdx>
    <mdx n="0" f="v">
      <t c="3" si="227">
        <n x="225"/>
        <n x="424"/>
        <n x="222"/>
      </t>
    </mdx>
    <mdx n="0" f="v">
      <t c="3" si="227">
        <n x="225"/>
        <n x="425"/>
        <n x="222"/>
      </t>
    </mdx>
    <mdx n="0" f="v">
      <t c="3" si="227">
        <n x="225"/>
        <n x="348"/>
        <n x="222"/>
      </t>
    </mdx>
    <mdx n="0" f="v">
      <t c="3" si="227">
        <n x="225"/>
        <n x="327"/>
        <n x="222"/>
      </t>
    </mdx>
    <mdx n="0" f="v">
      <t c="3" si="227">
        <n x="225"/>
        <n x="426"/>
        <n x="222"/>
      </t>
    </mdx>
    <mdx n="0" f="v">
      <t c="3" si="227">
        <n x="225"/>
        <n x="326"/>
        <n x="222"/>
      </t>
    </mdx>
    <mdx n="0" f="v">
      <t c="3" si="227">
        <n x="225"/>
        <n x="433"/>
        <n x="222"/>
      </t>
    </mdx>
    <mdx n="0" f="v">
      <t c="3" si="227">
        <n x="225"/>
        <n x="442"/>
        <n x="222"/>
      </t>
    </mdx>
    <mdx n="0" f="v">
      <t c="3" si="227">
        <n x="225"/>
        <n x="443"/>
        <n x="222"/>
      </t>
    </mdx>
    <mdx n="0" f="v">
      <t c="3" si="227">
        <n x="225"/>
        <n x="444"/>
        <n x="222"/>
      </t>
    </mdx>
    <mdx n="0" f="v">
      <t c="3" si="227">
        <n x="225"/>
        <n x="445"/>
        <n x="222"/>
      </t>
    </mdx>
    <mdx n="0" f="v">
      <t c="3" si="227">
        <n x="225"/>
        <n x="446"/>
        <n x="222"/>
      </t>
    </mdx>
    <mdx n="0" f="v">
      <t c="3" si="227">
        <n x="225"/>
        <n x="434"/>
        <n x="222"/>
      </t>
    </mdx>
    <mdx n="0" f="v">
      <t c="3" si="227">
        <n x="225"/>
        <n x="435"/>
        <n x="222"/>
      </t>
    </mdx>
    <mdx n="0" f="v">
      <t c="3" si="227">
        <n x="225"/>
        <n x="436"/>
        <n x="222"/>
      </t>
    </mdx>
    <mdx n="0" f="v">
      <t c="3" si="227">
        <n x="225"/>
        <n x="437"/>
        <n x="222"/>
      </t>
    </mdx>
    <mdx n="0" f="v">
      <t c="3" si="227">
        <n x="225"/>
        <n x="294"/>
        <n x="222"/>
      </t>
    </mdx>
    <mdx n="0" f="v">
      <t c="3" si="227">
        <n x="225"/>
        <n x="293"/>
        <n x="222"/>
      </t>
    </mdx>
    <mdx n="0" f="v">
      <t c="3" si="227">
        <n x="225"/>
        <n x="438"/>
        <n x="222"/>
      </t>
    </mdx>
    <mdx n="0" f="v">
      <t c="3" si="227">
        <n x="225"/>
        <n x="350"/>
        <n x="222"/>
      </t>
    </mdx>
    <mdx n="0" f="v">
      <t c="3" si="227">
        <n x="225"/>
        <n x="439"/>
        <n x="222"/>
      </t>
    </mdx>
    <mdx n="0" f="v">
      <t c="3" si="227">
        <n x="225"/>
        <n x="440"/>
        <n x="222"/>
      </t>
    </mdx>
    <mdx n="0" f="v">
      <t c="3" si="227">
        <n x="225"/>
        <n x="441"/>
        <n x="222"/>
      </t>
    </mdx>
    <mdx n="0" f="v">
      <t c="3" si="227">
        <n x="225"/>
        <n x="447"/>
        <n x="222"/>
      </t>
    </mdx>
    <mdx n="0" f="v">
      <t c="3" si="227">
        <n x="225"/>
        <n x="346"/>
        <n x="222"/>
      </t>
    </mdx>
    <mdx n="0" f="v">
      <t c="3" si="227">
        <n x="225"/>
        <n x="452"/>
        <n x="222"/>
      </t>
    </mdx>
    <mdx n="0" f="v">
      <t c="3" si="227">
        <n x="225"/>
        <n x="276"/>
        <n x="222"/>
      </t>
    </mdx>
    <mdx n="0" f="v">
      <t c="3" si="227">
        <n x="225"/>
        <n x="453"/>
        <n x="222"/>
      </t>
    </mdx>
    <mdx n="0" f="v">
      <t c="3" si="227">
        <n x="225"/>
        <n x="454"/>
        <n x="222"/>
      </t>
    </mdx>
    <mdx n="0" f="v">
      <t c="3" si="227">
        <n x="225"/>
        <n x="455"/>
        <n x="222"/>
      </t>
    </mdx>
    <mdx n="0" f="v">
      <t c="3" si="227">
        <n x="225"/>
        <n x="456"/>
        <n x="222"/>
      </t>
    </mdx>
    <mdx n="0" f="v">
      <t c="3" si="227">
        <n x="225"/>
        <n x="459"/>
        <n x="222"/>
      </t>
    </mdx>
    <mdx n="0" f="v">
      <t c="3" si="227">
        <n x="225"/>
        <n x="448"/>
        <n x="222"/>
      </t>
    </mdx>
    <mdx n="0" f="v">
      <t c="3" si="227">
        <n x="225"/>
        <n x="449"/>
        <n x="222"/>
      </t>
    </mdx>
    <mdx n="0" f="v">
      <t c="3" si="227">
        <n x="225"/>
        <n x="450"/>
        <n x="222"/>
      </t>
    </mdx>
    <mdx n="0" f="v">
      <t c="3" si="227">
        <n x="225"/>
        <n x="451"/>
        <n x="222"/>
      </t>
    </mdx>
    <mdx n="0" f="v">
      <t c="3" si="227">
        <n x="225"/>
        <n x="457"/>
        <n x="222"/>
      </t>
    </mdx>
    <mdx n="0" f="v">
      <t c="3" si="227">
        <n x="225"/>
        <n x="458"/>
        <n x="222"/>
      </t>
    </mdx>
    <mdx n="0" f="v">
      <t c="3" si="227">
        <n x="225"/>
        <n x="473"/>
        <n x="222"/>
      </t>
    </mdx>
    <mdx n="0" f="v">
      <t c="3" si="227">
        <n x="225"/>
        <n x="461"/>
        <n x="222"/>
      </t>
    </mdx>
    <mdx n="0" f="v">
      <t c="3" si="227">
        <n x="225"/>
        <n x="462"/>
        <n x="222"/>
      </t>
    </mdx>
    <mdx n="0" f="v">
      <t c="3" si="227">
        <n x="225"/>
        <n x="463"/>
        <n x="222"/>
      </t>
    </mdx>
    <mdx n="0" f="v">
      <t c="3" si="227">
        <n x="225"/>
        <n x="464"/>
        <n x="222"/>
      </t>
    </mdx>
    <mdx n="0" f="v">
      <t c="3" si="227">
        <n x="225"/>
        <n x="465"/>
        <n x="222"/>
      </t>
    </mdx>
    <mdx n="0" f="v">
      <t c="3" si="227">
        <n x="225"/>
        <n x="466"/>
        <n x="222"/>
      </t>
    </mdx>
    <mdx n="0" f="v">
      <t c="3" si="227">
        <n x="225"/>
        <n x="467"/>
        <n x="222"/>
      </t>
    </mdx>
    <mdx n="0" f="v">
      <t c="3" si="227">
        <n x="225"/>
        <n x="460"/>
        <n x="222"/>
      </t>
    </mdx>
    <mdx n="0" f="v">
      <t c="3" si="227">
        <n x="225"/>
        <n x="468"/>
        <n x="222"/>
      </t>
    </mdx>
    <mdx n="0" f="v">
      <t c="3" si="227">
        <n x="225"/>
        <n x="469"/>
        <n x="222"/>
      </t>
    </mdx>
    <mdx n="0" f="v">
      <t c="3" si="227">
        <n x="225"/>
        <n x="470"/>
        <n x="222"/>
      </t>
    </mdx>
    <mdx n="0" f="v">
      <t c="3" si="227">
        <n x="225"/>
        <n x="474"/>
        <n x="222"/>
      </t>
    </mdx>
    <mdx n="0" f="v">
      <t c="3" si="227">
        <n x="225"/>
        <n x="475"/>
        <n x="222"/>
      </t>
    </mdx>
    <mdx n="0" f="v">
      <t c="3" si="227">
        <n x="225"/>
        <n x="476"/>
        <n x="222"/>
      </t>
    </mdx>
    <mdx n="0" f="v">
      <t c="3" si="227">
        <n x="225"/>
        <n x="471"/>
        <n x="222"/>
      </t>
    </mdx>
    <mdx n="0" f="v">
      <t c="3" si="227">
        <n x="225"/>
        <n x="472"/>
        <n x="222"/>
      </t>
    </mdx>
    <mdx n="0" f="v">
      <t c="3" si="227">
        <n x="225"/>
        <n x="480"/>
        <n x="222"/>
      </t>
    </mdx>
    <mdx n="0" f="v">
      <t c="3" si="227">
        <n x="225"/>
        <n x="481"/>
        <n x="222"/>
      </t>
    </mdx>
    <mdx n="0" f="v">
      <t c="3" si="227">
        <n x="225"/>
        <n x="483"/>
        <n x="222"/>
      </t>
    </mdx>
    <mdx n="0" f="v">
      <t c="3" si="227">
        <n x="225"/>
        <n x="477"/>
        <n x="222"/>
      </t>
    </mdx>
    <mdx n="0" f="v">
      <t c="3" si="227">
        <n x="225"/>
        <n x="478"/>
        <n x="222"/>
      </t>
    </mdx>
    <mdx n="0" f="v">
      <t c="3" si="227">
        <n x="225"/>
        <n x="479"/>
        <n x="222"/>
      </t>
    </mdx>
    <mdx n="0" f="v">
      <t c="3" si="227">
        <n x="225"/>
        <n x="487"/>
        <n x="222"/>
      </t>
    </mdx>
    <mdx n="0" f="v">
      <t c="3" si="227">
        <n x="225"/>
        <n x="488"/>
        <n x="222"/>
      </t>
    </mdx>
    <mdx n="0" f="v">
      <t c="3" si="227">
        <n x="225"/>
        <n x="489"/>
        <n x="222"/>
      </t>
    </mdx>
    <mdx n="0" f="v">
      <t c="3" si="227">
        <n x="225"/>
        <n x="484"/>
        <n x="222"/>
      </t>
    </mdx>
    <mdx n="0" f="v">
      <t c="3" si="227">
        <n x="225"/>
        <n x="485"/>
        <n x="222"/>
      </t>
    </mdx>
    <mdx n="0" f="v">
      <t c="3" si="227">
        <n x="225"/>
        <n x="486"/>
        <n x="222"/>
      </t>
    </mdx>
    <mdx n="0" f="v">
      <t c="3" si="227">
        <n x="225"/>
        <n x="482"/>
        <n x="222"/>
      </t>
    </mdx>
    <mdx n="0" f="v">
      <t c="3" si="227">
        <n x="225"/>
        <n x="491"/>
        <n x="222"/>
      </t>
    </mdx>
    <mdx n="0" f="v">
      <t c="3" si="227">
        <n x="225"/>
        <n x="495"/>
        <n x="222"/>
      </t>
    </mdx>
    <mdx n="0" f="v">
      <t c="3" si="227">
        <n x="225"/>
        <n x="496"/>
        <n x="222"/>
      </t>
    </mdx>
    <mdx n="0" f="v">
      <t c="3" si="227">
        <n x="225"/>
        <n x="494"/>
        <n x="222"/>
      </t>
    </mdx>
    <mdx n="0" f="v">
      <t c="3" si="227">
        <n x="225"/>
        <n x="490"/>
        <n x="222"/>
      </t>
    </mdx>
    <mdx n="0" f="v">
      <t c="3" si="227">
        <n x="225"/>
        <n x="492"/>
        <n x="222"/>
      </t>
    </mdx>
    <mdx n="0" f="v">
      <t c="3" si="227">
        <n x="225"/>
        <n x="493"/>
        <n x="222"/>
      </t>
    </mdx>
    <mdx n="0" f="v">
      <t c="3" si="227">
        <n x="225"/>
        <n x="500"/>
        <n x="222"/>
      </t>
    </mdx>
    <mdx n="0" f="v">
      <t c="3" si="227">
        <n x="225"/>
        <n x="501"/>
        <n x="222"/>
      </t>
    </mdx>
    <mdx n="0" f="v">
      <t c="3" si="227">
        <n x="225"/>
        <n x="502"/>
        <n x="222"/>
      </t>
    </mdx>
    <mdx n="0" f="v">
      <t c="3" si="227">
        <n x="225"/>
        <n x="497"/>
        <n x="222"/>
      </t>
    </mdx>
    <mdx n="0" f="v">
      <t c="3" si="227">
        <n x="225"/>
        <n x="498"/>
        <n x="222"/>
      </t>
    </mdx>
    <mdx n="0" f="v">
      <t c="3" si="227">
        <n x="225"/>
        <n x="499"/>
        <n x="222"/>
      </t>
    </mdx>
    <mdx n="0" f="v">
      <t c="3" si="227">
        <n x="225"/>
        <n x="503"/>
        <n x="222"/>
      </t>
    </mdx>
    <mdx n="0" f="v">
      <t c="3" si="227">
        <n x="225"/>
        <n x="504"/>
        <n x="222"/>
      </t>
    </mdx>
    <mdx n="0" f="v">
      <t c="3" si="227">
        <n x="225"/>
        <n x="505"/>
        <n x="222"/>
      </t>
    </mdx>
    <mdx n="0" f="v">
      <t c="3" si="227">
        <n x="225"/>
        <n x="506"/>
        <n x="222"/>
      </t>
    </mdx>
    <mdx n="0" f="v">
      <t c="3" si="227">
        <n x="225"/>
        <n x="508"/>
        <n x="222"/>
      </t>
    </mdx>
    <mdx n="0" f="v">
      <t c="3" si="227">
        <n x="225"/>
        <n x="509"/>
        <n x="222"/>
      </t>
    </mdx>
    <mdx n="0" f="v">
      <t c="3" si="227">
        <n x="225"/>
        <n x="516"/>
        <n x="222"/>
      </t>
    </mdx>
    <mdx n="0" f="v">
      <t c="3" si="227">
        <n x="225"/>
        <n x="507"/>
        <n x="222"/>
      </t>
    </mdx>
    <mdx n="0" f="v">
      <t c="3" si="227">
        <n x="225"/>
        <n x="510"/>
        <n x="222"/>
      </t>
    </mdx>
    <mdx n="0" f="v">
      <t c="3" si="227">
        <n x="225"/>
        <n x="511"/>
        <n x="222"/>
      </t>
    </mdx>
    <mdx n="0" f="v">
      <t c="3" si="227">
        <n x="225"/>
        <n x="512"/>
        <n x="222"/>
      </t>
    </mdx>
    <mdx n="0" f="v">
      <t c="3" si="227">
        <n x="225"/>
        <n x="513"/>
        <n x="222"/>
      </t>
    </mdx>
    <mdx n="0" f="v">
      <t c="3" si="227">
        <n x="225"/>
        <n x="514"/>
        <n x="222"/>
      </t>
    </mdx>
    <mdx n="0" f="v">
      <t c="3" si="227">
        <n x="225"/>
        <n x="515"/>
        <n x="222"/>
      </t>
    </mdx>
    <mdx n="0" f="v">
      <t c="3" si="227">
        <n x="225"/>
        <n x="519"/>
        <n x="222"/>
      </t>
    </mdx>
    <mdx n="0" f="v">
      <t c="3" si="227">
        <n x="225"/>
        <n x="520"/>
        <n x="222"/>
      </t>
    </mdx>
    <mdx n="0" f="v">
      <t c="3" si="227">
        <n x="225"/>
        <n x="521"/>
        <n x="222"/>
      </t>
    </mdx>
    <mdx n="0" f="v">
      <t c="3" si="227">
        <n x="225"/>
        <n x="517"/>
        <n x="222"/>
      </t>
    </mdx>
    <mdx n="0" f="v">
      <t c="3" si="227">
        <n x="225"/>
        <n x="518"/>
        <n x="222"/>
      </t>
    </mdx>
    <mdx n="0" f="v">
      <t c="3" si="227">
        <n x="225"/>
        <n x="522"/>
        <n x="222"/>
      </t>
    </mdx>
    <mdx n="0" f="v">
      <t c="3" si="227">
        <n x="225"/>
        <n x="525"/>
        <n x="222"/>
      </t>
    </mdx>
    <mdx n="0" f="v">
      <t c="3" si="227">
        <n x="225"/>
        <n x="526"/>
        <n x="222"/>
      </t>
    </mdx>
    <mdx n="0" f="v">
      <t c="3" si="227">
        <n x="225"/>
        <n x="524"/>
        <n x="222"/>
      </t>
    </mdx>
    <mdx n="0" f="v">
      <t c="3" si="227">
        <n x="225"/>
        <n x="523"/>
        <n x="222"/>
      </t>
    </mdx>
    <mdx n="0" f="v">
      <t c="3" si="227">
        <n x="225"/>
        <n x="528"/>
        <n x="222"/>
      </t>
    </mdx>
    <mdx n="0" f="v">
      <t c="3" si="227">
        <n x="225"/>
        <n x="527"/>
        <n x="222"/>
      </t>
    </mdx>
    <mdx n="0" f="v">
      <t c="3" si="227">
        <n x="225"/>
        <n x="529"/>
        <n x="222"/>
      </t>
    </mdx>
    <mdx n="0" f="v">
      <t c="3" si="227">
        <n x="225"/>
        <n x="530"/>
        <n x="222"/>
      </t>
    </mdx>
    <mdx n="0" f="v">
      <t c="3" si="227">
        <n x="225"/>
        <n x="531"/>
        <n x="222"/>
      </t>
    </mdx>
    <mdx n="0" f="v">
      <t c="3" si="227">
        <n x="225"/>
        <n x="532"/>
        <n x="222"/>
      </t>
    </mdx>
    <mdx n="0" f="v">
      <t c="3" si="227">
        <n x="225"/>
        <n x="533"/>
        <n x="222"/>
      </t>
    </mdx>
    <mdx n="0" f="v">
      <t c="3" si="227">
        <n x="225"/>
        <n x="534"/>
        <n x="222"/>
      </t>
    </mdx>
    <mdx n="0" f="v">
      <t c="3" si="227">
        <n x="225"/>
        <n x="536"/>
        <n x="222"/>
      </t>
    </mdx>
    <mdx n="0" f="v">
      <t c="3" si="227">
        <n x="225"/>
        <n x="535"/>
        <n x="222"/>
      </t>
    </mdx>
    <mdx n="0" f="v">
      <t c="3" si="227">
        <n x="225"/>
        <n x="537"/>
        <n x="222"/>
      </t>
    </mdx>
    <mdx n="0" f="v">
      <t c="3" si="227">
        <n x="225"/>
        <n x="539"/>
        <n x="222"/>
      </t>
    </mdx>
    <mdx n="0" f="v">
      <t c="3" si="227">
        <n x="225"/>
        <n x="540"/>
        <n x="222"/>
      </t>
    </mdx>
    <mdx n="0" f="v">
      <t c="3" si="227">
        <n x="225"/>
        <n x="538"/>
        <n x="222"/>
      </t>
    </mdx>
    <mdx n="0" f="v">
      <t c="3" si="227">
        <n x="225"/>
        <n x="543"/>
        <n x="222"/>
      </t>
    </mdx>
    <mdx n="0" f="v">
      <t c="3" si="227">
        <n x="225"/>
        <n x="541"/>
        <n x="222"/>
      </t>
    </mdx>
    <mdx n="0" f="v">
      <t c="3" si="227">
        <n x="225"/>
        <n x="545"/>
        <n x="222"/>
      </t>
    </mdx>
    <mdx n="0" f="v">
      <t c="3" si="227">
        <n x="225"/>
        <n x="544"/>
        <n x="222"/>
      </t>
    </mdx>
    <mdx n="0" f="v">
      <t c="3" si="227">
        <n x="225"/>
        <n x="542"/>
        <n x="222"/>
      </t>
    </mdx>
    <mdx n="0" f="v">
      <t c="3" si="227">
        <n x="225"/>
        <n x="546"/>
        <n x="222"/>
      </t>
    </mdx>
    <mdx n="0" f="v">
      <t c="3" si="227">
        <n x="225"/>
        <n x="272"/>
        <n x="50"/>
      </t>
    </mdx>
    <mdx n="0" f="v">
      <t c="3" si="227">
        <n x="225"/>
        <n x="273"/>
        <n x="50"/>
      </t>
    </mdx>
    <mdx n="0" f="v">
      <t c="3" si="227">
        <n x="225"/>
        <n x="269"/>
        <n x="50"/>
      </t>
    </mdx>
    <mdx n="0" f="v">
      <t c="3" si="227">
        <n x="225"/>
        <n x="268"/>
        <n x="50"/>
      </t>
    </mdx>
    <mdx n="0" f="v">
      <t c="3" si="227">
        <n x="225"/>
        <n x="355"/>
        <n x="50"/>
      </t>
    </mdx>
    <mdx n="0" f="v">
      <t c="3" si="227">
        <n x="225"/>
        <n x="356"/>
        <n x="50"/>
      </t>
    </mdx>
    <mdx n="0" f="v">
      <t c="3" si="227">
        <n x="225"/>
        <n x="359"/>
        <n x="50"/>
      </t>
    </mdx>
    <mdx n="0" f="v">
      <t c="3" si="227">
        <n x="225"/>
        <n x="360"/>
        <n x="50"/>
      </t>
    </mdx>
    <mdx n="0" f="v">
      <t c="3" si="227">
        <n x="225"/>
        <n x="361"/>
        <n x="50"/>
      </t>
    </mdx>
    <mdx n="0" f="v">
      <t c="3" si="227">
        <n x="225"/>
        <n x="254"/>
        <n x="50"/>
      </t>
    </mdx>
    <mdx n="0" f="v">
      <t c="3" si="227">
        <n x="225"/>
        <n x="267"/>
        <n x="50"/>
      </t>
    </mdx>
    <mdx n="0" f="v">
      <t c="3" si="227">
        <n x="225"/>
        <n x="266"/>
        <n x="50"/>
      </t>
    </mdx>
    <mdx n="0" f="v">
      <t c="3" si="227">
        <n x="225"/>
        <n x="265"/>
        <n x="50"/>
      </t>
    </mdx>
    <mdx n="0" f="v">
      <t c="3" si="227">
        <n x="225"/>
        <n x="263"/>
        <n x="50"/>
      </t>
    </mdx>
    <mdx n="0" f="v">
      <t c="3" si="227">
        <n x="225"/>
        <n x="262"/>
        <n x="50"/>
      </t>
    </mdx>
    <mdx n="0" f="v">
      <t c="3" si="227">
        <n x="225"/>
        <n x="259"/>
        <n x="50"/>
      </t>
    </mdx>
    <mdx n="0" f="v">
      <t c="3" si="227">
        <n x="225"/>
        <n x="257"/>
        <n x="50"/>
      </t>
    </mdx>
    <mdx n="0" f="v">
      <t c="3" si="227">
        <n x="225"/>
        <n x="256"/>
        <n x="50"/>
      </t>
    </mdx>
    <mdx n="0" f="v">
      <t c="3" si="227">
        <n x="225"/>
        <n x="316"/>
        <n x="50"/>
      </t>
    </mdx>
    <mdx n="0" f="v">
      <t c="3" si="227">
        <n x="225"/>
        <n x="374"/>
        <n x="50"/>
      </t>
    </mdx>
    <mdx n="0" f="v">
      <t c="3" si="227">
        <n x="225"/>
        <n x="375"/>
        <n x="50"/>
      </t>
    </mdx>
    <mdx n="0" f="v">
      <t c="3" si="227">
        <n x="225"/>
        <n x="281"/>
        <n x="50"/>
      </t>
    </mdx>
    <mdx n="0" f="v">
      <t c="3" si="227">
        <n x="225"/>
        <n x="377"/>
        <n x="50"/>
      </t>
    </mdx>
    <mdx n="0" f="v">
      <t c="3" si="227">
        <n x="225"/>
        <n x="311"/>
        <n x="50"/>
      </t>
    </mdx>
    <mdx n="0" f="v">
      <t c="3" si="227">
        <n x="225"/>
        <n x="380"/>
        <n x="50"/>
      </t>
    </mdx>
    <mdx n="0" f="v">
      <t c="3" si="227">
        <n x="225"/>
        <n x="381"/>
        <n x="50"/>
      </t>
    </mdx>
    <mdx n="0" f="v">
      <t c="3" si="227">
        <n x="225"/>
        <n x="304"/>
        <n x="50"/>
      </t>
    </mdx>
    <mdx n="0" f="v">
      <t c="3" si="227">
        <n x="225"/>
        <n x="283"/>
        <n x="50"/>
      </t>
    </mdx>
    <mdx n="0" f="v">
      <t c="3" si="227">
        <n x="225"/>
        <n x="547"/>
        <n x="50"/>
      </t>
    </mdx>
    <mdx n="0" f="v">
      <t c="3" si="227">
        <n x="225"/>
        <n x="362"/>
        <n x="50"/>
      </t>
    </mdx>
    <mdx n="0" f="v">
      <t c="3" si="227">
        <n x="225"/>
        <n x="363"/>
        <n x="50"/>
      </t>
    </mdx>
    <mdx n="0" f="v">
      <t c="3" si="227">
        <n x="225"/>
        <n x="364"/>
        <n x="50"/>
      </t>
    </mdx>
    <mdx n="0" f="v">
      <t c="3" si="227">
        <n x="225"/>
        <n x="548"/>
        <n x="50"/>
      </t>
    </mdx>
    <mdx n="0" f="v">
      <t c="3" si="227">
        <n x="225"/>
        <n x="365"/>
        <n x="50"/>
      </t>
    </mdx>
    <mdx n="0" f="v">
      <t c="3" si="227">
        <n x="225"/>
        <n x="367"/>
        <n x="50"/>
      </t>
    </mdx>
    <mdx n="0" f="v">
      <t c="3" si="227">
        <n x="225"/>
        <n x="368"/>
        <n x="50"/>
      </t>
    </mdx>
    <mdx n="0" f="v">
      <t c="3" si="227">
        <n x="225"/>
        <n x="369"/>
        <n x="50"/>
      </t>
    </mdx>
    <mdx n="0" f="v">
      <t c="3" si="227">
        <n x="225"/>
        <n x="307"/>
        <n x="50"/>
      </t>
    </mdx>
    <mdx n="0" f="v">
      <t c="3" si="227">
        <n x="225"/>
        <n x="370"/>
        <n x="50"/>
      </t>
    </mdx>
    <mdx n="0" f="v">
      <t c="3" si="227">
        <n x="225"/>
        <n x="371"/>
        <n x="50"/>
      </t>
    </mdx>
    <mdx n="0" f="v">
      <t c="3" si="227">
        <n x="225"/>
        <n x="372"/>
        <n x="50"/>
      </t>
    </mdx>
    <mdx n="0" f="v">
      <t c="3" si="227">
        <n x="225"/>
        <n x="393"/>
        <n x="50"/>
      </t>
    </mdx>
    <mdx n="0" f="v">
      <t c="3" si="227">
        <n x="225"/>
        <n x="395"/>
        <n x="50"/>
      </t>
    </mdx>
    <mdx n="0" f="v">
      <t c="3" si="227">
        <n x="225"/>
        <n x="278"/>
        <n x="50"/>
      </t>
    </mdx>
    <mdx n="0" f="v">
      <t c="3" si="227">
        <n x="225"/>
        <n x="396"/>
        <n x="50"/>
      </t>
    </mdx>
    <mdx n="0" f="v">
      <t c="3" si="227">
        <n x="225"/>
        <n x="397"/>
        <n x="50"/>
      </t>
    </mdx>
    <mdx n="0" f="v">
      <t c="3" si="227">
        <n x="225"/>
        <n x="398"/>
        <n x="50"/>
      </t>
    </mdx>
    <mdx n="0" f="v">
      <t c="3" si="227">
        <n x="225"/>
        <n x="392"/>
        <n x="50"/>
      </t>
    </mdx>
    <mdx n="0" f="v">
      <t c="3" si="227">
        <n x="225"/>
        <n x="391"/>
        <n x="50"/>
      </t>
    </mdx>
    <mdx n="0" f="v">
      <t c="3" si="227">
        <n x="225"/>
        <n x="405"/>
        <n x="50"/>
      </t>
    </mdx>
    <mdx n="0" f="v">
      <t c="3" si="227">
        <n x="225"/>
        <n x="404"/>
        <n x="50"/>
      </t>
    </mdx>
    <mdx n="0" f="v">
      <t c="3" si="227">
        <n x="225"/>
        <n x="383"/>
        <n x="50"/>
      </t>
    </mdx>
    <mdx n="0" f="v">
      <t c="3" si="227">
        <n x="225"/>
        <n x="385"/>
        <n x="50"/>
      </t>
    </mdx>
    <mdx n="0" f="v">
      <t c="3" si="227">
        <n x="225"/>
        <n x="388"/>
        <n x="50"/>
      </t>
    </mdx>
    <mdx n="0" f="v">
      <t c="3" si="227">
        <n x="225"/>
        <n x="390"/>
        <n x="50"/>
      </t>
    </mdx>
    <mdx n="0" f="v">
      <t c="3" si="227">
        <n x="225"/>
        <n x="400"/>
        <n x="50"/>
      </t>
    </mdx>
    <mdx n="0" f="v">
      <t c="3" si="227">
        <n x="225"/>
        <n x="401"/>
        <n x="50"/>
      </t>
    </mdx>
    <mdx n="0" f="v">
      <t c="3" si="227">
        <n x="225"/>
        <n x="402"/>
        <n x="50"/>
      </t>
    </mdx>
    <mdx n="0" f="v">
      <t c="3" si="227">
        <n x="225"/>
        <n x="277"/>
        <n x="50"/>
      </t>
    </mdx>
    <mdx n="0" f="v">
      <t c="3" si="227">
        <n x="225"/>
        <n x="418"/>
        <n x="50"/>
      </t>
    </mdx>
    <mdx n="0" f="v">
      <t c="3" si="227">
        <n x="225"/>
        <n x="406"/>
        <n x="50"/>
      </t>
    </mdx>
    <mdx n="0" f="v">
      <t c="3" si="227">
        <n x="225"/>
        <n x="407"/>
        <n x="50"/>
      </t>
    </mdx>
    <mdx n="0" f="v">
      <t c="3" si="227">
        <n x="225"/>
        <n x="409"/>
        <n x="50"/>
      </t>
    </mdx>
    <mdx n="0" f="v">
      <t c="3" si="227">
        <n x="225"/>
        <n x="420"/>
        <n x="50"/>
      </t>
    </mdx>
    <mdx n="0" f="v">
      <t c="3" si="227">
        <n x="225"/>
        <n x="301"/>
        <n x="50"/>
      </t>
    </mdx>
    <mdx n="0" f="v">
      <t c="3" si="227">
        <n x="225"/>
        <n x="299"/>
        <n x="50"/>
      </t>
    </mdx>
    <mdx n="0" f="v">
      <t c="3" si="227">
        <n x="225"/>
        <n x="297"/>
        <n x="50"/>
      </t>
    </mdx>
    <mdx n="0" f="v">
      <t c="3" si="227">
        <n x="225"/>
        <n x="421"/>
        <n x="50"/>
      </t>
    </mdx>
    <mdx n="0" f="v">
      <t c="3" si="227">
        <n x="225"/>
        <n x="411"/>
        <n x="50"/>
      </t>
    </mdx>
    <mdx n="0" f="v">
      <t c="3" si="227">
        <n x="225"/>
        <n x="403"/>
        <n x="50"/>
      </t>
    </mdx>
    <mdx n="0" f="v">
      <t c="3" si="227">
        <n x="225"/>
        <n x="412"/>
        <n x="50"/>
      </t>
    </mdx>
    <mdx n="0" f="v">
      <t c="3" si="227">
        <n x="225"/>
        <n x="415"/>
        <n x="50"/>
      </t>
    </mdx>
    <mdx n="0" f="v">
      <t c="3" si="227">
        <n x="225"/>
        <n x="427"/>
        <n x="50"/>
      </t>
    </mdx>
    <mdx n="0" f="v">
      <t c="3" si="227">
        <n x="225"/>
        <n x="422"/>
        <n x="50"/>
      </t>
    </mdx>
    <mdx n="0" f="v">
      <t c="3" si="227">
        <n x="225"/>
        <n x="328"/>
        <n x="50"/>
      </t>
    </mdx>
    <mdx n="0" f="v">
      <t c="3" si="227">
        <n x="225"/>
        <n x="429"/>
        <n x="50"/>
      </t>
    </mdx>
    <mdx n="0" f="v">
      <t c="3" si="227">
        <n x="225"/>
        <n x="430"/>
        <n x="50"/>
      </t>
    </mdx>
    <mdx n="0" f="v">
      <t c="3" si="227">
        <n x="225"/>
        <n x="431"/>
        <n x="50"/>
      </t>
    </mdx>
    <mdx n="0" f="v">
      <t c="3" si="227">
        <n x="225"/>
        <n x="432"/>
        <n x="50"/>
      </t>
    </mdx>
    <mdx n="0" f="v">
      <t c="3" si="227">
        <n x="225"/>
        <n x="423"/>
        <n x="50"/>
      </t>
    </mdx>
    <mdx n="0" f="v">
      <t c="3" si="227">
        <n x="225"/>
        <n x="348"/>
        <n x="50"/>
      </t>
    </mdx>
    <mdx n="0" f="v">
      <t c="3" si="227">
        <n x="225"/>
        <n x="426"/>
        <n x="50"/>
      </t>
    </mdx>
    <mdx n="0" f="v">
      <t c="3" si="227">
        <n x="225"/>
        <n x="442"/>
        <n x="50"/>
      </t>
    </mdx>
    <mdx n="0" f="v">
      <t c="3" si="227">
        <n x="225"/>
        <n x="444"/>
        <n x="50"/>
      </t>
    </mdx>
    <mdx n="0" f="v">
      <t c="3" si="227">
        <n x="225"/>
        <n x="445"/>
        <n x="50"/>
      </t>
    </mdx>
    <mdx n="0" f="v">
      <t c="3" si="227">
        <n x="225"/>
        <n x="434"/>
        <n x="50"/>
      </t>
    </mdx>
    <mdx n="0" f="v">
      <t c="3" si="227">
        <n x="225"/>
        <n x="435"/>
        <n x="50"/>
      </t>
    </mdx>
    <mdx n="0" f="v">
      <t c="3" si="227">
        <n x="225"/>
        <n x="436"/>
        <n x="50"/>
      </t>
    </mdx>
    <mdx n="0" f="v">
      <t c="3" si="227">
        <n x="225"/>
        <n x="437"/>
        <n x="50"/>
      </t>
    </mdx>
    <mdx n="0" f="v">
      <t c="3" si="227">
        <n x="225"/>
        <n x="294"/>
        <n x="50"/>
      </t>
    </mdx>
    <mdx n="0" f="v">
      <t c="3" si="227">
        <n x="225"/>
        <n x="293"/>
        <n x="50"/>
      </t>
    </mdx>
    <mdx n="0" f="v">
      <t c="3" si="227">
        <n x="225"/>
        <n x="439"/>
        <n x="50"/>
      </t>
    </mdx>
    <mdx n="0" f="v">
      <t c="3" si="227">
        <n x="225"/>
        <n x="440"/>
        <n x="50"/>
      </t>
    </mdx>
    <mdx n="0" f="v">
      <t c="3" si="227">
        <n x="225"/>
        <n x="441"/>
        <n x="50"/>
      </t>
    </mdx>
    <mdx n="0" f="v">
      <t c="3" si="227">
        <n x="225"/>
        <n x="346"/>
        <n x="50"/>
      </t>
    </mdx>
    <mdx n="0" f="v">
      <t c="3" si="227">
        <n x="225"/>
        <n x="452"/>
        <n x="50"/>
      </t>
    </mdx>
    <mdx n="0" f="v">
      <t c="3" si="227">
        <n x="225"/>
        <n x="454"/>
        <n x="50"/>
      </t>
    </mdx>
    <mdx n="0" f="v">
      <t c="3" si="227">
        <n x="225"/>
        <n x="455"/>
        <n x="50"/>
      </t>
    </mdx>
    <mdx n="0" f="v">
      <t c="3" si="227">
        <n x="225"/>
        <n x="456"/>
        <n x="50"/>
      </t>
    </mdx>
    <mdx n="0" f="v">
      <t c="3" si="227">
        <n x="225"/>
        <n x="459"/>
        <n x="50"/>
      </t>
    </mdx>
    <mdx n="0" f="v">
      <t c="3" si="227">
        <n x="225"/>
        <n x="449"/>
        <n x="50"/>
      </t>
    </mdx>
    <mdx n="0" f="v">
      <t c="3" si="227">
        <n x="225"/>
        <n x="451"/>
        <n x="50"/>
      </t>
    </mdx>
    <mdx n="0" f="v">
      <t c="3" si="227">
        <n x="225"/>
        <n x="457"/>
        <n x="50"/>
      </t>
    </mdx>
    <mdx n="0" f="v">
      <t c="3" si="227">
        <n x="225"/>
        <n x="473"/>
        <n x="50"/>
      </t>
    </mdx>
    <mdx n="0" f="v">
      <t c="3" si="227">
        <n x="225"/>
        <n x="461"/>
        <n x="50"/>
      </t>
    </mdx>
    <mdx n="0" f="v">
      <t c="3" si="227">
        <n x="225"/>
        <n x="465"/>
        <n x="50"/>
      </t>
    </mdx>
    <mdx n="0" f="v">
      <t c="3" si="227">
        <n x="225"/>
        <n x="466"/>
        <n x="50"/>
      </t>
    </mdx>
    <mdx n="0" f="v">
      <t c="3" si="227">
        <n x="225"/>
        <n x="471"/>
        <n x="50"/>
      </t>
    </mdx>
    <mdx n="0" f="v">
      <t c="3" si="227">
        <n x="225"/>
        <n x="460"/>
        <n x="50"/>
      </t>
    </mdx>
    <mdx n="0" f="v">
      <t c="3" si="227">
        <n x="225"/>
        <n x="468"/>
        <n x="50"/>
      </t>
    </mdx>
    <mdx n="0" f="v">
      <t c="3" si="227">
        <n x="225"/>
        <n x="469"/>
        <n x="50"/>
      </t>
    </mdx>
    <mdx n="0" f="v">
      <t c="3" si="227">
        <n x="225"/>
        <n x="474"/>
        <n x="50"/>
      </t>
    </mdx>
    <mdx n="0" f="v">
      <t c="3" si="227">
        <n x="225"/>
        <n x="475"/>
        <n x="50"/>
      </t>
    </mdx>
    <mdx n="0" f="v">
      <t c="3" si="227">
        <n x="225"/>
        <n x="481"/>
        <n x="50"/>
      </t>
    </mdx>
    <mdx n="0" f="v">
      <t c="3" si="227">
        <n x="225"/>
        <n x="483"/>
        <n x="50"/>
      </t>
    </mdx>
    <mdx n="0" f="v">
      <t c="3" si="227">
        <n x="225"/>
        <n x="477"/>
        <n x="50"/>
      </t>
    </mdx>
    <mdx n="0" f="v">
      <t c="3" si="227">
        <n x="225"/>
        <n x="478"/>
        <n x="50"/>
      </t>
    </mdx>
    <mdx n="0" f="v">
      <t c="3" si="227">
        <n x="225"/>
        <n x="488"/>
        <n x="50"/>
      </t>
    </mdx>
    <mdx n="0" f="v">
      <t c="3" si="227">
        <n x="225"/>
        <n x="489"/>
        <n x="50"/>
      </t>
    </mdx>
    <mdx n="0" f="v">
      <t c="3" si="227">
        <n x="225"/>
        <n x="482"/>
        <n x="50"/>
      </t>
    </mdx>
    <mdx n="0" f="v">
      <t c="3" si="227">
        <n x="225"/>
        <n x="491"/>
        <n x="50"/>
      </t>
    </mdx>
    <mdx n="0" f="v">
      <t c="3" si="227">
        <n x="225"/>
        <n x="496"/>
        <n x="50"/>
      </t>
    </mdx>
    <mdx n="0" f="v">
      <t c="3" si="227">
        <n x="225"/>
        <n x="490"/>
        <n x="50"/>
      </t>
    </mdx>
    <mdx n="0" f="v">
      <t c="3" si="227">
        <n x="225"/>
        <n x="492"/>
        <n x="50"/>
      </t>
    </mdx>
    <mdx n="0" f="v">
      <t c="3" si="227">
        <n x="225"/>
        <n x="493"/>
        <n x="50"/>
      </t>
    </mdx>
    <mdx n="0" f="v">
      <t c="3" si="227">
        <n x="225"/>
        <n x="502"/>
        <n x="50"/>
      </t>
    </mdx>
    <mdx n="0" f="v">
      <t c="3" si="227">
        <n x="225"/>
        <n x="497"/>
        <n x="50"/>
      </t>
    </mdx>
    <mdx n="0" f="v">
      <t c="3" si="227">
        <n x="225"/>
        <n x="499"/>
        <n x="50"/>
      </t>
    </mdx>
    <mdx n="0" f="v">
      <t c="3" si="227">
        <n x="225"/>
        <n x="503"/>
        <n x="50"/>
      </t>
    </mdx>
    <mdx n="0" f="v">
      <t c="3" si="227">
        <n x="225"/>
        <n x="509"/>
        <n x="50"/>
      </t>
    </mdx>
    <mdx n="0" f="v">
      <t c="3" si="227">
        <n x="225"/>
        <n x="510"/>
        <n x="50"/>
      </t>
    </mdx>
    <mdx n="0" f="v">
      <t c="3" si="227">
        <n x="225"/>
        <n x="511"/>
        <n x="50"/>
      </t>
    </mdx>
    <mdx n="0" f="v">
      <t c="3" si="227">
        <n x="225"/>
        <n x="512"/>
        <n x="50"/>
      </t>
    </mdx>
    <mdx n="0" f="v">
      <t c="3" si="227">
        <n x="225"/>
        <n x="516"/>
        <n x="50"/>
      </t>
    </mdx>
    <mdx n="0" f="v">
      <t c="3" si="227">
        <n x="225"/>
        <n x="513"/>
        <n x="50"/>
      </t>
    </mdx>
    <mdx n="0" f="v">
      <t c="3" si="227">
        <n x="225"/>
        <n x="514"/>
        <n x="50"/>
      </t>
    </mdx>
    <mdx n="0" f="v">
      <t c="3" si="227">
        <n x="225"/>
        <n x="515"/>
        <n x="50"/>
      </t>
    </mdx>
    <mdx n="0" f="v">
      <t c="3" si="227">
        <n x="225"/>
        <n x="520"/>
        <n x="50"/>
      </t>
    </mdx>
    <mdx n="0" f="v">
      <t c="3" si="227">
        <n x="225"/>
        <n x="521"/>
        <n x="50"/>
      </t>
    </mdx>
    <mdx n="0" f="v">
      <t c="3" si="227">
        <n x="225"/>
        <n x="518"/>
        <n x="50"/>
      </t>
    </mdx>
    <mdx n="0" f="v">
      <t c="3" si="227">
        <n x="225"/>
        <n x="525"/>
        <n x="50"/>
      </t>
    </mdx>
    <mdx n="0" f="v">
      <t c="3" si="227">
        <n x="225"/>
        <n x="526"/>
        <n x="50"/>
      </t>
    </mdx>
    <mdx n="0" f="v">
      <t c="3" si="227">
        <n x="225"/>
        <n x="524"/>
        <n x="50"/>
      </t>
    </mdx>
    <mdx n="0" f="v">
      <t c="3" si="227">
        <n x="225"/>
        <n x="523"/>
        <n x="50"/>
      </t>
    </mdx>
    <mdx n="0" f="v">
      <t c="3" si="227">
        <n x="225"/>
        <n x="528"/>
        <n x="50"/>
      </t>
    </mdx>
    <mdx n="0" f="v">
      <t c="3" si="227">
        <n x="225"/>
        <n x="527"/>
        <n x="50"/>
      </t>
    </mdx>
    <mdx n="0" f="v">
      <t c="3" si="227">
        <n x="225"/>
        <n x="531"/>
        <n x="50"/>
      </t>
    </mdx>
    <mdx n="0" f="v">
      <t c="3" si="227">
        <n x="225"/>
        <n x="534"/>
        <n x="50"/>
      </t>
    </mdx>
    <mdx n="0" f="v">
      <t c="3" si="227">
        <n x="225"/>
        <n x="533"/>
        <n x="50"/>
      </t>
    </mdx>
    <mdx n="0" f="v">
      <t c="3" si="227">
        <n x="225"/>
        <n x="536"/>
        <n x="50"/>
      </t>
    </mdx>
    <mdx n="0" f="v">
      <t c="3" si="227">
        <n x="225"/>
        <n x="535"/>
        <n x="50"/>
      </t>
    </mdx>
    <mdx n="0" f="v">
      <t c="3" si="227">
        <n x="225"/>
        <n x="538"/>
        <n x="50"/>
      </t>
    </mdx>
    <mdx n="0" f="v">
      <t c="3" si="227">
        <n x="225"/>
        <n x="541"/>
        <n x="50"/>
      </t>
    </mdx>
    <mdx n="0" f="v">
      <t c="3" si="227">
        <n x="225"/>
        <n x="545"/>
        <n x="50"/>
      </t>
    </mdx>
    <mdx n="0" f="v">
      <t c="3" si="227">
        <n x="225"/>
        <n x="542"/>
        <n x="50"/>
      </t>
    </mdx>
    <mdx n="0" f="v">
      <t c="3" si="227">
        <n x="225"/>
        <n x="546"/>
        <n x="50"/>
      </t>
    </mdx>
    <mdx n="0" f="v">
      <t c="3" si="227">
        <n x="225"/>
        <n x="272"/>
        <n x="194"/>
      </t>
    </mdx>
    <mdx n="0" f="v">
      <t c="3" si="227">
        <n x="225"/>
        <n x="273"/>
        <n x="194"/>
      </t>
    </mdx>
    <mdx n="0" f="v">
      <t c="3" si="227">
        <n x="225"/>
        <n x="271"/>
        <n x="194"/>
      </t>
    </mdx>
    <mdx n="0" f="v">
      <t c="3" si="227">
        <n x="225"/>
        <n x="269"/>
        <n x="194"/>
      </t>
    </mdx>
    <mdx n="0" f="v">
      <t c="3" si="227">
        <n x="225"/>
        <n x="268"/>
        <n x="194"/>
      </t>
    </mdx>
    <mdx n="0" f="v">
      <t c="3" si="227">
        <n x="225"/>
        <n x="355"/>
        <n x="194"/>
      </t>
    </mdx>
    <mdx n="0" f="v">
      <t c="3" si="227">
        <n x="225"/>
        <n x="357"/>
        <n x="194"/>
      </t>
    </mdx>
    <mdx n="0" f="v">
      <t c="3" si="227">
        <n x="225"/>
        <n x="358"/>
        <n x="194"/>
      </t>
    </mdx>
    <mdx n="0" f="v">
      <t c="3" si="227">
        <n x="225"/>
        <n x="359"/>
        <n x="194"/>
      </t>
    </mdx>
    <mdx n="0" f="v">
      <t c="3" si="227">
        <n x="225"/>
        <n x="360"/>
        <n x="194"/>
      </t>
    </mdx>
    <mdx n="0" f="v">
      <t c="3" si="227">
        <n x="225"/>
        <n x="361"/>
        <n x="194"/>
      </t>
    </mdx>
    <mdx n="0" f="v">
      <t c="3" si="227">
        <n x="225"/>
        <n x="266"/>
        <n x="194"/>
      </t>
    </mdx>
    <mdx n="0" f="v">
      <t c="3" si="227">
        <n x="225"/>
        <n x="265"/>
        <n x="194"/>
      </t>
    </mdx>
    <mdx n="0" f="v">
      <t c="3" si="227">
        <n x="225"/>
        <n x="264"/>
        <n x="194"/>
      </t>
    </mdx>
    <mdx n="0" f="v">
      <t c="3" si="227">
        <n x="225"/>
        <n x="262"/>
        <n x="194"/>
      </t>
    </mdx>
    <mdx n="0" f="v">
      <t c="3" si="227">
        <n x="225"/>
        <n x="261"/>
        <n x="194"/>
      </t>
    </mdx>
    <mdx n="0" f="v">
      <t c="3" si="227">
        <n x="225"/>
        <n x="260"/>
        <n x="194"/>
      </t>
    </mdx>
    <mdx n="0" f="v">
      <t c="3" si="227">
        <n x="225"/>
        <n x="259"/>
        <n x="194"/>
      </t>
    </mdx>
    <mdx n="0" f="v">
      <t c="3" si="227">
        <n x="225"/>
        <n x="258"/>
        <n x="194"/>
      </t>
    </mdx>
    <mdx n="0" f="v">
      <t c="3" si="227">
        <n x="225"/>
        <n x="257"/>
        <n x="194"/>
      </t>
    </mdx>
    <mdx n="0" f="v">
      <t c="3" si="227">
        <n x="225"/>
        <n x="256"/>
        <n x="194"/>
      </t>
    </mdx>
    <mdx n="0" f="v">
      <t c="3" si="227">
        <n x="225"/>
        <n x="383"/>
        <n x="194"/>
      </t>
    </mdx>
    <mdx n="0" f="v">
      <t c="3" si="227">
        <n x="225"/>
        <n x="255"/>
        <n x="194"/>
      </t>
    </mdx>
    <mdx n="0" f="v">
      <t c="3" si="227">
        <n x="225"/>
        <n x="316"/>
        <n x="194"/>
      </t>
    </mdx>
    <mdx n="0" f="v">
      <t c="3" si="227">
        <n x="225"/>
        <n x="373"/>
        <n x="194"/>
      </t>
    </mdx>
    <mdx n="0" f="v">
      <t c="3" si="227">
        <n x="225"/>
        <n x="374"/>
        <n x="194"/>
      </t>
    </mdx>
    <mdx n="0" f="v">
      <t c="3" si="227">
        <n x="225"/>
        <n x="375"/>
        <n x="194"/>
      </t>
    </mdx>
    <mdx n="0" f="v">
      <t c="3" si="227">
        <n x="225"/>
        <n x="281"/>
        <n x="194"/>
      </t>
    </mdx>
    <mdx n="0" f="v">
      <t c="3" si="227">
        <n x="225"/>
        <n x="376"/>
        <n x="194"/>
      </t>
    </mdx>
    <mdx n="0" f="v">
      <t c="3" si="227">
        <n x="225"/>
        <n x="377"/>
        <n x="194"/>
      </t>
    </mdx>
    <mdx n="0" f="v">
      <t c="3" si="227">
        <n x="225"/>
        <n x="280"/>
        <n x="194"/>
      </t>
    </mdx>
    <mdx n="0" f="v">
      <t c="3" si="227">
        <n x="225"/>
        <n x="311"/>
        <n x="194"/>
      </t>
    </mdx>
    <mdx n="0" f="v">
      <t c="3" si="227">
        <n x="225"/>
        <n x="378"/>
        <n x="194"/>
      </t>
    </mdx>
    <mdx n="0" f="v">
      <t c="3" si="227">
        <n x="225"/>
        <n x="379"/>
        <n x="194"/>
      </t>
    </mdx>
    <mdx n="0" f="v">
      <t c="3" si="227">
        <n x="225"/>
        <n x="380"/>
        <n x="194"/>
      </t>
    </mdx>
    <mdx n="0" f="v">
      <t c="3" si="227">
        <n x="225"/>
        <n x="382"/>
        <n x="194"/>
      </t>
    </mdx>
    <mdx n="0" f="v">
      <t c="3" si="227">
        <n x="225"/>
        <n x="283"/>
        <n x="194"/>
      </t>
    </mdx>
    <mdx n="0" f="v">
      <t c="3" si="227">
        <n x="225"/>
        <n x="547"/>
        <n x="194"/>
      </t>
    </mdx>
    <mdx n="0" f="v">
      <t c="3" si="227">
        <n x="225"/>
        <n x="363"/>
        <n x="194"/>
      </t>
    </mdx>
    <mdx n="0" f="v">
      <t c="3" si="227">
        <n x="225"/>
        <n x="364"/>
        <n x="194"/>
      </t>
    </mdx>
    <mdx n="0" f="v">
      <t c="3" si="227">
        <n x="225"/>
        <n x="548"/>
        <n x="194"/>
      </t>
    </mdx>
    <mdx n="0" f="v">
      <t c="3" si="227">
        <n x="225"/>
        <n x="365"/>
        <n x="194"/>
      </t>
    </mdx>
    <mdx n="0" f="v">
      <t c="3" si="227">
        <n x="225"/>
        <n x="366"/>
        <n x="194"/>
      </t>
    </mdx>
    <mdx n="0" f="v">
      <t c="3" si="227">
        <n x="225"/>
        <n x="367"/>
        <n x="194"/>
      </t>
    </mdx>
    <mdx n="0" f="v">
      <t c="3" si="227">
        <n x="225"/>
        <n x="368"/>
        <n x="194"/>
      </t>
    </mdx>
    <mdx n="0" f="v">
      <t c="3" si="227">
        <n x="225"/>
        <n x="369"/>
        <n x="194"/>
      </t>
    </mdx>
    <mdx n="0" f="v">
      <t c="3" si="227">
        <n x="225"/>
        <n x="307"/>
        <n x="194"/>
      </t>
    </mdx>
    <mdx n="0" f="v">
      <t c="3" si="227">
        <n x="225"/>
        <n x="370"/>
        <n x="194"/>
      </t>
    </mdx>
    <mdx n="0" f="v">
      <t c="3" si="227">
        <n x="225"/>
        <n x="372"/>
        <n x="194"/>
      </t>
    </mdx>
    <mdx n="0" f="v">
      <t c="3" si="227">
        <n x="225"/>
        <n x="405"/>
        <n x="194"/>
      </t>
    </mdx>
    <mdx n="0" f="v">
      <t c="3" si="227">
        <n x="225"/>
        <n x="399"/>
        <n x="194"/>
      </t>
    </mdx>
    <mdx n="0" f="v">
      <t c="3" si="227">
        <n x="225"/>
        <n x="393"/>
        <n x="194"/>
      </t>
    </mdx>
    <mdx n="0" f="v">
      <t c="3" si="227">
        <n x="225"/>
        <n x="394"/>
        <n x="194"/>
      </t>
    </mdx>
    <mdx n="0" f="v">
      <t c="3" si="227">
        <n x="225"/>
        <n x="395"/>
        <n x="194"/>
      </t>
    </mdx>
    <mdx n="0" f="v">
      <t c="3" si="227">
        <n x="225"/>
        <n x="278"/>
        <n x="194"/>
      </t>
    </mdx>
    <mdx n="0" f="v">
      <t c="3" si="227">
        <n x="225"/>
        <n x="396"/>
        <n x="194"/>
      </t>
    </mdx>
    <mdx n="0" f="v">
      <t c="3" si="227">
        <n x="225"/>
        <n x="397"/>
        <n x="194"/>
      </t>
    </mdx>
    <mdx n="0" f="v">
      <t c="3" si="227">
        <n x="225"/>
        <n x="398"/>
        <n x="194"/>
      </t>
    </mdx>
    <mdx n="0" f="v">
      <t c="3" si="227">
        <n x="225"/>
        <n x="392"/>
        <n x="194"/>
      </t>
    </mdx>
    <mdx n="0" f="v">
      <t c="3" si="227">
        <n x="225"/>
        <n x="384"/>
        <n x="194"/>
      </t>
    </mdx>
    <mdx n="0" f="v">
      <t c="3" si="227">
        <n x="225"/>
        <n x="385"/>
        <n x="194"/>
      </t>
    </mdx>
    <mdx n="0" f="v">
      <t c="3" si="227">
        <n x="225"/>
        <n x="386"/>
        <n x="194"/>
      </t>
    </mdx>
    <mdx n="0" f="v">
      <t c="3" si="227">
        <n x="225"/>
        <n x="387"/>
        <n x="194"/>
      </t>
    </mdx>
    <mdx n="0" f="v">
      <t c="3" si="227">
        <n x="225"/>
        <n x="388"/>
        <n x="194"/>
      </t>
    </mdx>
    <mdx n="0" f="v">
      <t c="3" si="227">
        <n x="225"/>
        <n x="389"/>
        <n x="194"/>
      </t>
    </mdx>
    <mdx n="0" f="v">
      <t c="3" si="227">
        <n x="225"/>
        <n x="390"/>
        <n x="194"/>
      </t>
    </mdx>
    <mdx n="0" f="v">
      <t c="3" si="227">
        <n x="225"/>
        <n x="391"/>
        <n x="194"/>
      </t>
    </mdx>
    <mdx n="0" f="v">
      <t c="3" si="227">
        <n x="225"/>
        <n x="418"/>
        <n x="194"/>
      </t>
    </mdx>
    <mdx n="0" f="v">
      <t c="3" si="227">
        <n x="225"/>
        <n x="400"/>
        <n x="194"/>
      </t>
    </mdx>
    <mdx n="0" f="v">
      <t c="3" si="227">
        <n x="225"/>
        <n x="401"/>
        <n x="194"/>
      </t>
    </mdx>
    <mdx n="0" f="v">
      <t c="3" si="227">
        <n x="225"/>
        <n x="402"/>
        <n x="194"/>
      </t>
    </mdx>
    <mdx n="0" f="v">
      <t c="3" si="227">
        <n x="225"/>
        <n x="277"/>
        <n x="194"/>
      </t>
    </mdx>
    <mdx n="0" f="v">
      <t c="3" si="227">
        <n x="225"/>
        <n x="417"/>
        <n x="194"/>
      </t>
    </mdx>
    <mdx n="0" f="v">
      <t c="3" si="227">
        <n x="225"/>
        <n x="419"/>
        <n x="194"/>
      </t>
    </mdx>
    <mdx n="0" f="v">
      <t c="3" si="227">
        <n x="225"/>
        <n x="420"/>
        <n x="194"/>
      </t>
    </mdx>
    <mdx n="0" f="v">
      <t c="3" si="227">
        <n x="225"/>
        <n x="406"/>
        <n x="194"/>
      </t>
    </mdx>
    <mdx n="0" f="v">
      <t c="3" si="227">
        <n x="225"/>
        <n x="407"/>
        <n x="194"/>
      </t>
    </mdx>
    <mdx n="0" f="v">
      <t c="3" si="227">
        <n x="225"/>
        <n x="409"/>
        <n x="194"/>
      </t>
    </mdx>
    <mdx n="0" f="v">
      <t c="3" si="227">
        <n x="225"/>
        <n x="410"/>
        <n x="194"/>
      </t>
    </mdx>
    <mdx n="0" f="v">
      <t c="3" si="227">
        <n x="225"/>
        <n x="301"/>
        <n x="194"/>
      </t>
    </mdx>
    <mdx n="0" f="v">
      <t c="3" si="227">
        <n x="225"/>
        <n x="299"/>
        <n x="194"/>
      </t>
    </mdx>
    <mdx n="0" f="v">
      <t c="3" si="227">
        <n x="225"/>
        <n x="297"/>
        <n x="194"/>
      </t>
    </mdx>
    <mdx n="0" f="v">
      <t c="3" si="227">
        <n x="225"/>
        <n x="421"/>
        <n x="194"/>
      </t>
    </mdx>
    <mdx n="0" f="v">
      <t c="3" si="227">
        <n x="225"/>
        <n x="422"/>
        <n x="194"/>
      </t>
    </mdx>
    <mdx n="0" f="v">
      <t c="3" si="227">
        <n x="225"/>
        <n x="411"/>
        <n x="194"/>
      </t>
    </mdx>
    <mdx n="0" f="v">
      <t c="3" si="227">
        <n x="225"/>
        <n x="403"/>
        <n x="194"/>
      </t>
    </mdx>
    <mdx n="0" f="v">
      <t c="3" si="227">
        <n x="225"/>
        <n x="412"/>
        <n x="194"/>
      </t>
    </mdx>
    <mdx n="0" f="v">
      <t c="3" si="227">
        <n x="225"/>
        <n x="413"/>
        <n x="194"/>
      </t>
    </mdx>
    <mdx n="0" f="v">
      <t c="3" si="227">
        <n x="225"/>
        <n x="414"/>
        <n x="194"/>
      </t>
    </mdx>
    <mdx n="0" f="v">
      <t c="3" si="227">
        <n x="225"/>
        <n x="415"/>
        <n x="194"/>
      </t>
    </mdx>
    <mdx n="0" f="v">
      <t c="3" si="227">
        <n x="225"/>
        <n x="416"/>
        <n x="194"/>
      </t>
    </mdx>
    <mdx n="0" f="v">
      <t c="3" si="227">
        <n x="225"/>
        <n x="427"/>
        <n x="194"/>
      </t>
    </mdx>
    <mdx n="0" f="v">
      <t c="3" si="227">
        <n x="225"/>
        <n x="326"/>
        <n x="194"/>
      </t>
    </mdx>
    <mdx n="0" f="v">
      <t c="3" si="227">
        <n x="225"/>
        <n x="329"/>
        <n x="194"/>
      </t>
    </mdx>
    <mdx n="0" f="v">
      <t c="3" si="227">
        <n x="225"/>
        <n x="428"/>
        <n x="194"/>
      </t>
    </mdx>
    <mdx n="0" f="v">
      <t c="3" si="227">
        <n x="225"/>
        <n x="328"/>
        <n x="194"/>
      </t>
    </mdx>
    <mdx n="0" f="v">
      <t c="3" si="227">
        <n x="225"/>
        <n x="429"/>
        <n x="194"/>
      </t>
    </mdx>
    <mdx n="0" f="v">
      <t c="3" si="227">
        <n x="225"/>
        <n x="431"/>
        <n x="194"/>
      </t>
    </mdx>
    <mdx n="0" f="v">
      <t c="3" si="227">
        <n x="225"/>
        <n x="432"/>
        <n x="194"/>
      </t>
    </mdx>
    <mdx n="0" f="v">
      <t c="3" si="227">
        <n x="225"/>
        <n x="423"/>
        <n x="194"/>
      </t>
    </mdx>
    <mdx n="0" f="v">
      <t c="3" si="227">
        <n x="225"/>
        <n x="424"/>
        <n x="194"/>
      </t>
    </mdx>
    <mdx n="0" f="v">
      <t c="3" si="227">
        <n x="225"/>
        <n x="425"/>
        <n x="194"/>
      </t>
    </mdx>
    <mdx n="0" f="v">
      <t c="3" si="227">
        <n x="225"/>
        <n x="348"/>
        <n x="194"/>
      </t>
    </mdx>
    <mdx n="0" f="v">
      <t c="3" si="227">
        <n x="225"/>
        <n x="327"/>
        <n x="194"/>
      </t>
    </mdx>
    <mdx n="0" f="v">
      <t c="3" si="227">
        <n x="225"/>
        <n x="426"/>
        <n x="194"/>
      </t>
    </mdx>
    <mdx n="0" f="v">
      <t c="3" si="227">
        <n x="225"/>
        <n x="433"/>
        <n x="194"/>
      </t>
    </mdx>
    <mdx n="0" f="v">
      <t c="3" si="227">
        <n x="225"/>
        <n x="442"/>
        <n x="194"/>
      </t>
    </mdx>
    <mdx n="0" f="v">
      <t c="3" si="227">
        <n x="225"/>
        <n x="443"/>
        <n x="194"/>
      </t>
    </mdx>
    <mdx n="0" f="v">
      <t c="3" si="227">
        <n x="225"/>
        <n x="444"/>
        <n x="194"/>
      </t>
    </mdx>
    <mdx n="0" f="v">
      <t c="3" si="227">
        <n x="225"/>
        <n x="445"/>
        <n x="194"/>
      </t>
    </mdx>
    <mdx n="0" f="v">
      <t c="3" si="227">
        <n x="225"/>
        <n x="446"/>
        <n x="194"/>
      </t>
    </mdx>
    <mdx n="0" f="v">
      <t c="3" si="227">
        <n x="225"/>
        <n x="434"/>
        <n x="194"/>
      </t>
    </mdx>
    <mdx n="0" f="v">
      <t c="3" si="227">
        <n x="225"/>
        <n x="435"/>
        <n x="194"/>
      </t>
    </mdx>
    <mdx n="0" f="v">
      <t c="3" si="227">
        <n x="225"/>
        <n x="436"/>
        <n x="194"/>
      </t>
    </mdx>
    <mdx n="0" f="v">
      <t c="3" si="227">
        <n x="225"/>
        <n x="437"/>
        <n x="194"/>
      </t>
    </mdx>
    <mdx n="0" f="v">
      <t c="3" si="227">
        <n x="225"/>
        <n x="294"/>
        <n x="194"/>
      </t>
    </mdx>
    <mdx n="0" f="v">
      <t c="3" si="227">
        <n x="225"/>
        <n x="293"/>
        <n x="194"/>
      </t>
    </mdx>
    <mdx n="0" f="v">
      <t c="3" si="227">
        <n x="225"/>
        <n x="438"/>
        <n x="194"/>
      </t>
    </mdx>
    <mdx n="0" f="v">
      <t c="3" si="227">
        <n x="225"/>
        <n x="350"/>
        <n x="194"/>
      </t>
    </mdx>
    <mdx n="0" f="v">
      <t c="3" si="227">
        <n x="225"/>
        <n x="439"/>
        <n x="194"/>
      </t>
    </mdx>
    <mdx n="0" f="v">
      <t c="3" si="227">
        <n x="225"/>
        <n x="440"/>
        <n x="194"/>
      </t>
    </mdx>
    <mdx n="0" f="v">
      <t c="3" si="227">
        <n x="225"/>
        <n x="441"/>
        <n x="194"/>
      </t>
    </mdx>
    <mdx n="0" f="v">
      <t c="3" si="227">
        <n x="225"/>
        <n x="447"/>
        <n x="194"/>
      </t>
    </mdx>
    <mdx n="0" f="v">
      <t c="3" si="227">
        <n x="225"/>
        <n x="452"/>
        <n x="194"/>
      </t>
    </mdx>
    <mdx n="0" f="v">
      <t c="3" si="227">
        <n x="225"/>
        <n x="276"/>
        <n x="194"/>
      </t>
    </mdx>
    <mdx n="0" f="v">
      <t c="3" si="227">
        <n x="225"/>
        <n x="453"/>
        <n x="194"/>
      </t>
    </mdx>
    <mdx n="0" f="v">
      <t c="3" si="227">
        <n x="225"/>
        <n x="454"/>
        <n x="194"/>
      </t>
    </mdx>
    <mdx n="0" f="v">
      <t c="3" si="227">
        <n x="225"/>
        <n x="455"/>
        <n x="194"/>
      </t>
    </mdx>
    <mdx n="0" f="v">
      <t c="3" si="227">
        <n x="225"/>
        <n x="456"/>
        <n x="194"/>
      </t>
    </mdx>
    <mdx n="0" f="v">
      <t c="3" si="227">
        <n x="225"/>
        <n x="346"/>
        <n x="194"/>
      </t>
    </mdx>
    <mdx n="0" f="v">
      <t c="3" si="227">
        <n x="225"/>
        <n x="459"/>
        <n x="194"/>
      </t>
    </mdx>
    <mdx n="0" f="v">
      <t c="3" si="227">
        <n x="225"/>
        <n x="448"/>
        <n x="194"/>
      </t>
    </mdx>
    <mdx n="0" f="v">
      <t c="3" si="227">
        <n x="225"/>
        <n x="450"/>
        <n x="194"/>
      </t>
    </mdx>
    <mdx n="0" f="v">
      <t c="3" si="227">
        <n x="225"/>
        <n x="451"/>
        <n x="194"/>
      </t>
    </mdx>
    <mdx n="0" f="v">
      <t c="3" si="227">
        <n x="225"/>
        <n x="457"/>
        <n x="194"/>
      </t>
    </mdx>
    <mdx n="0" f="v">
      <t c="3" si="227">
        <n x="225"/>
        <n x="458"/>
        <n x="194"/>
      </t>
    </mdx>
    <mdx n="0" f="v">
      <t c="3" si="227">
        <n x="225"/>
        <n x="473"/>
        <n x="194"/>
      </t>
    </mdx>
    <mdx n="0" f="v">
      <t c="3" si="227">
        <n x="225"/>
        <n x="461"/>
        <n x="194"/>
      </t>
    </mdx>
    <mdx n="0" f="v">
      <t c="3" si="227">
        <n x="225"/>
        <n x="462"/>
        <n x="194"/>
      </t>
    </mdx>
    <mdx n="0" f="v">
      <t c="3" si="227">
        <n x="225"/>
        <n x="463"/>
        <n x="194"/>
      </t>
    </mdx>
    <mdx n="0" f="v">
      <t c="3" si="227">
        <n x="225"/>
        <n x="464"/>
        <n x="194"/>
      </t>
    </mdx>
    <mdx n="0" f="v">
      <t c="3" si="227">
        <n x="225"/>
        <n x="465"/>
        <n x="194"/>
      </t>
    </mdx>
    <mdx n="0" f="v">
      <t c="3" si="227">
        <n x="225"/>
        <n x="466"/>
        <n x="194"/>
      </t>
    </mdx>
    <mdx n="0" f="v">
      <t c="3" si="227">
        <n x="225"/>
        <n x="460"/>
        <n x="194"/>
      </t>
    </mdx>
    <mdx n="0" f="v">
      <t c="3" si="227">
        <n x="225"/>
        <n x="468"/>
        <n x="194"/>
      </t>
    </mdx>
    <mdx n="0" f="v">
      <t c="3" si="227">
        <n x="225"/>
        <n x="469"/>
        <n x="194"/>
      </t>
    </mdx>
    <mdx n="0" f="v">
      <t c="3" si="227">
        <n x="225"/>
        <n x="470"/>
        <n x="194"/>
      </t>
    </mdx>
    <mdx n="0" f="v">
      <t c="3" si="227">
        <n x="225"/>
        <n x="471"/>
        <n x="194"/>
      </t>
    </mdx>
    <mdx n="0" f="v">
      <t c="3" si="227">
        <n x="225"/>
        <n x="474"/>
        <n x="194"/>
      </t>
    </mdx>
    <mdx n="0" f="v">
      <t c="3" si="227">
        <n x="225"/>
        <n x="475"/>
        <n x="194"/>
      </t>
    </mdx>
    <mdx n="0" f="v">
      <t c="3" si="227">
        <n x="225"/>
        <n x="476"/>
        <n x="194"/>
      </t>
    </mdx>
    <mdx n="0" f="v">
      <t c="3" si="227">
        <n x="225"/>
        <n x="472"/>
        <n x="194"/>
      </t>
    </mdx>
    <mdx n="0" f="v">
      <t c="3" si="227">
        <n x="225"/>
        <n x="480"/>
        <n x="194"/>
      </t>
    </mdx>
    <mdx n="0" f="v">
      <t c="3" si="227">
        <n x="225"/>
        <n x="481"/>
        <n x="194"/>
      </t>
    </mdx>
    <mdx n="0" f="v">
      <t c="3" si="227">
        <n x="225"/>
        <n x="483"/>
        <n x="194"/>
      </t>
    </mdx>
    <mdx n="0" f="v">
      <t c="3" si="227">
        <n x="225"/>
        <n x="477"/>
        <n x="194"/>
      </t>
    </mdx>
    <mdx n="0" f="v">
      <t c="3" si="227">
        <n x="225"/>
        <n x="479"/>
        <n x="194"/>
      </t>
    </mdx>
    <mdx n="0" f="v">
      <t c="3" si="227">
        <n x="225"/>
        <n x="487"/>
        <n x="194"/>
      </t>
    </mdx>
    <mdx n="0" f="v">
      <t c="3" si="227">
        <n x="225"/>
        <n x="488"/>
        <n x="194"/>
      </t>
    </mdx>
    <mdx n="0" f="v">
      <t c="3" si="227">
        <n x="225"/>
        <n x="489"/>
        <n x="194"/>
      </t>
    </mdx>
    <mdx n="0" f="v">
      <t c="3" si="227">
        <n x="225"/>
        <n x="482"/>
        <n x="194"/>
      </t>
    </mdx>
    <mdx n="0" f="v">
      <t c="3" si="227">
        <n x="225"/>
        <n x="484"/>
        <n x="194"/>
      </t>
    </mdx>
    <mdx n="0" f="v">
      <t c="3" si="227">
        <n x="225"/>
        <n x="485"/>
        <n x="194"/>
      </t>
    </mdx>
    <mdx n="0" f="v">
      <t c="3" si="227">
        <n x="225"/>
        <n x="486"/>
        <n x="194"/>
      </t>
    </mdx>
    <mdx n="0" f="v">
      <t c="3" si="227">
        <n x="225"/>
        <n x="491"/>
        <n x="194"/>
      </t>
    </mdx>
    <mdx n="0" f="v">
      <t c="3" si="227">
        <n x="225"/>
        <n x="495"/>
        <n x="194"/>
      </t>
    </mdx>
    <mdx n="0" f="v">
      <t c="3" si="227">
        <n x="225"/>
        <n x="496"/>
        <n x="194"/>
      </t>
    </mdx>
    <mdx n="0" f="v">
      <t c="3" si="227">
        <n x="225"/>
        <n x="494"/>
        <n x="194"/>
      </t>
    </mdx>
    <mdx n="0" f="v">
      <t c="3" si="227">
        <n x="225"/>
        <n x="492"/>
        <n x="194"/>
      </t>
    </mdx>
    <mdx n="0" f="v">
      <t c="3" si="227">
        <n x="225"/>
        <n x="493"/>
        <n x="194"/>
      </t>
    </mdx>
    <mdx n="0" f="v">
      <t c="3" si="227">
        <n x="225"/>
        <n x="501"/>
        <n x="194"/>
      </t>
    </mdx>
    <mdx n="0" f="v">
      <t c="3" si="227">
        <n x="225"/>
        <n x="502"/>
        <n x="194"/>
      </t>
    </mdx>
    <mdx n="0" f="v">
      <t c="3" si="227">
        <n x="225"/>
        <n x="497"/>
        <n x="194"/>
      </t>
    </mdx>
    <mdx n="0" f="v">
      <t c="3" si="227">
        <n x="225"/>
        <n x="498"/>
        <n x="194"/>
      </t>
    </mdx>
    <mdx n="0" f="v">
      <t c="3" si="227">
        <n x="225"/>
        <n x="499"/>
        <n x="194"/>
      </t>
    </mdx>
    <mdx n="0" f="v">
      <t c="3" si="227">
        <n x="225"/>
        <n x="503"/>
        <n x="194"/>
      </t>
    </mdx>
    <mdx n="0" f="v">
      <t c="3" si="227">
        <n x="225"/>
        <n x="504"/>
        <n x="194"/>
      </t>
    </mdx>
    <mdx n="0" f="v">
      <t c="3" si="227">
        <n x="225"/>
        <n x="505"/>
        <n x="194"/>
      </t>
    </mdx>
    <mdx n="0" f="v">
      <t c="3" si="227">
        <n x="225"/>
        <n x="506"/>
        <n x="194"/>
      </t>
    </mdx>
    <mdx n="0" f="v">
      <t c="3" si="227">
        <n x="225"/>
        <n x="508"/>
        <n x="194"/>
      </t>
    </mdx>
    <mdx n="0" f="v">
      <t c="3" si="227">
        <n x="225"/>
        <n x="509"/>
        <n x="194"/>
      </t>
    </mdx>
    <mdx n="0" f="v">
      <t c="3" si="227">
        <n x="225"/>
        <n x="507"/>
        <n x="194"/>
      </t>
    </mdx>
    <mdx n="0" f="v">
      <t c="3" si="227">
        <n x="225"/>
        <n x="510"/>
        <n x="194"/>
      </t>
    </mdx>
    <mdx n="0" f="v">
      <t c="3" si="227">
        <n x="225"/>
        <n x="511"/>
        <n x="194"/>
      </t>
    </mdx>
    <mdx n="0" f="v">
      <t c="3" si="227">
        <n x="225"/>
        <n x="512"/>
        <n x="194"/>
      </t>
    </mdx>
    <mdx n="0" f="v">
      <t c="3" si="227">
        <n x="225"/>
        <n x="516"/>
        <n x="194"/>
      </t>
    </mdx>
    <mdx n="0" f="v">
      <t c="3" si="227">
        <n x="225"/>
        <n x="513"/>
        <n x="194"/>
      </t>
    </mdx>
    <mdx n="0" f="v">
      <t c="3" si="227">
        <n x="225"/>
        <n x="514"/>
        <n x="194"/>
      </t>
    </mdx>
    <mdx n="0" f="v">
      <t c="3" si="227">
        <n x="225"/>
        <n x="515"/>
        <n x="194"/>
      </t>
    </mdx>
    <mdx n="0" f="v">
      <t c="3" si="227">
        <n x="225"/>
        <n x="519"/>
        <n x="194"/>
      </t>
    </mdx>
    <mdx n="0" f="v">
      <t c="3" si="227">
        <n x="225"/>
        <n x="520"/>
        <n x="194"/>
      </t>
    </mdx>
    <mdx n="0" f="v">
      <t c="3" si="227">
        <n x="225"/>
        <n x="521"/>
        <n x="194"/>
      </t>
    </mdx>
    <mdx n="0" f="v">
      <t c="3" si="227">
        <n x="225"/>
        <n x="517"/>
        <n x="194"/>
      </t>
    </mdx>
    <mdx n="0" f="v">
      <t c="3" si="227">
        <n x="225"/>
        <n x="518"/>
        <n x="194"/>
      </t>
    </mdx>
    <mdx n="0" f="v">
      <t c="3" si="227">
        <n x="225"/>
        <n x="522"/>
        <n x="194"/>
      </t>
    </mdx>
    <mdx n="0" f="v">
      <t c="3" si="227">
        <n x="225"/>
        <n x="525"/>
        <n x="194"/>
      </t>
    </mdx>
    <mdx n="0" f="v">
      <t c="3" si="227">
        <n x="225"/>
        <n x="526"/>
        <n x="194"/>
      </t>
    </mdx>
    <mdx n="0" f="v">
      <t c="3" si="227">
        <n x="225"/>
        <n x="527"/>
        <n x="194"/>
      </t>
    </mdx>
    <mdx n="0" f="v">
      <t c="3" si="227">
        <n x="225"/>
        <n x="523"/>
        <n x="194"/>
      </t>
    </mdx>
    <mdx n="0" f="v">
      <t c="3" si="227">
        <n x="225"/>
        <n x="524"/>
        <n x="194"/>
      </t>
    </mdx>
    <mdx n="0" f="v">
      <t c="3" si="227">
        <n x="225"/>
        <n x="530"/>
        <n x="194"/>
      </t>
    </mdx>
    <mdx n="0" f="v">
      <t c="3" si="227">
        <n x="225"/>
        <n x="531"/>
        <n x="194"/>
      </t>
    </mdx>
    <mdx n="0" f="v">
      <t c="3" si="227">
        <n x="225"/>
        <n x="529"/>
        <n x="194"/>
      </t>
    </mdx>
    <mdx n="0" f="v">
      <t c="3" si="227">
        <n x="225"/>
        <n x="532"/>
        <n x="194"/>
      </t>
    </mdx>
    <mdx n="0" f="v">
      <t c="3" si="227">
        <n x="225"/>
        <n x="534"/>
        <n x="194"/>
      </t>
    </mdx>
    <mdx n="0" f="v">
      <t c="3" si="227">
        <n x="225"/>
        <n x="536"/>
        <n x="194"/>
      </t>
    </mdx>
    <mdx n="0" f="v">
      <t c="3" si="227">
        <n x="225"/>
        <n x="539"/>
        <n x="194"/>
      </t>
    </mdx>
    <mdx n="0" f="v">
      <t c="3" si="227">
        <n x="225"/>
        <n x="540"/>
        <n x="194"/>
      </t>
    </mdx>
    <mdx n="0" f="v">
      <t c="3" si="227">
        <n x="225"/>
        <n x="538"/>
        <n x="194"/>
      </t>
    </mdx>
    <mdx n="0" f="v">
      <t c="3" si="227">
        <n x="225"/>
        <n x="543"/>
        <n x="194"/>
      </t>
    </mdx>
    <mdx n="0" f="v">
      <t c="3" si="227">
        <n x="225"/>
        <n x="545"/>
        <n x="194"/>
      </t>
    </mdx>
    <mdx n="0" f="v">
      <t c="3" si="227">
        <n x="225"/>
        <n x="544"/>
        <n x="194"/>
      </t>
    </mdx>
    <mdx n="0" f="v">
      <t c="3" si="227">
        <n x="225"/>
        <n x="542"/>
        <n x="194"/>
      </t>
    </mdx>
    <mdx n="0" f="v">
      <t c="3" si="227">
        <n x="225"/>
        <n x="546"/>
        <n x="194"/>
      </t>
    </mdx>
    <mdx n="0" f="v">
      <t c="3" si="227">
        <n x="225"/>
        <n x="272"/>
        <n x="51"/>
      </t>
    </mdx>
    <mdx n="0" f="v">
      <t c="3" si="227">
        <n x="225"/>
        <n x="273"/>
        <n x="51"/>
      </t>
    </mdx>
    <mdx n="0" f="v">
      <t c="3" si="227">
        <n x="225"/>
        <n x="271"/>
        <n x="51"/>
      </t>
    </mdx>
    <mdx n="0" f="v">
      <t c="3" si="227">
        <n x="225"/>
        <n x="270"/>
        <n x="51"/>
      </t>
    </mdx>
    <mdx n="0" f="v">
      <t c="3" si="227">
        <n x="225"/>
        <n x="269"/>
        <n x="51"/>
      </t>
    </mdx>
    <mdx n="0" f="v">
      <t c="3" si="227">
        <n x="225"/>
        <n x="268"/>
        <n x="51"/>
      </t>
    </mdx>
    <mdx n="0" f="v">
      <t c="3" si="227">
        <n x="225"/>
        <n x="355"/>
        <n x="51"/>
      </t>
    </mdx>
    <mdx n="0" f="v">
      <t c="3" si="227">
        <n x="225"/>
        <n x="356"/>
        <n x="51"/>
      </t>
    </mdx>
    <mdx n="0" f="v">
      <t c="3" si="227">
        <n x="225"/>
        <n x="357"/>
        <n x="51"/>
      </t>
    </mdx>
    <mdx n="0" f="v">
      <t c="3" si="227">
        <n x="225"/>
        <n x="358"/>
        <n x="51"/>
      </t>
    </mdx>
    <mdx n="0" f="v">
      <t c="3" si="227">
        <n x="225"/>
        <n x="359"/>
        <n x="51"/>
      </t>
    </mdx>
    <mdx n="0" f="v">
      <t c="3" si="227">
        <n x="225"/>
        <n x="360"/>
        <n x="51"/>
      </t>
    </mdx>
    <mdx n="0" f="v">
      <t c="3" si="227">
        <n x="225"/>
        <n x="361"/>
        <n x="51"/>
      </t>
    </mdx>
    <mdx n="0" f="v">
      <t c="3" si="227">
        <n x="225"/>
        <n x="254"/>
        <n x="51"/>
      </t>
    </mdx>
    <mdx n="0" f="v">
      <t c="3" si="227">
        <n x="225"/>
        <n x="267"/>
        <n x="51"/>
      </t>
    </mdx>
    <mdx n="0" f="v">
      <t c="3" si="227">
        <n x="225"/>
        <n x="266"/>
        <n x="51"/>
      </t>
    </mdx>
    <mdx n="0" f="v">
      <t c="3" si="227">
        <n x="225"/>
        <n x="265"/>
        <n x="51"/>
      </t>
    </mdx>
    <mdx n="0" f="v">
      <t c="3" si="227">
        <n x="225"/>
        <n x="264"/>
        <n x="51"/>
      </t>
    </mdx>
    <mdx n="0" f="v">
      <t c="3" si="227">
        <n x="225"/>
        <n x="263"/>
        <n x="51"/>
      </t>
    </mdx>
    <mdx n="0" f="v">
      <t c="3" si="227">
        <n x="225"/>
        <n x="262"/>
        <n x="51"/>
      </t>
    </mdx>
    <mdx n="0" f="v">
      <t c="3" si="227">
        <n x="225"/>
        <n x="261"/>
        <n x="51"/>
      </t>
    </mdx>
    <mdx n="0" f="v">
      <t c="3" si="227">
        <n x="225"/>
        <n x="260"/>
        <n x="51"/>
      </t>
    </mdx>
    <mdx n="0" f="v">
      <t c="3" si="227">
        <n x="225"/>
        <n x="259"/>
        <n x="51"/>
      </t>
    </mdx>
    <mdx n="0" f="v">
      <t c="3" si="227">
        <n x="225"/>
        <n x="258"/>
        <n x="51"/>
      </t>
    </mdx>
    <mdx n="0" f="v">
      <t c="3" si="227">
        <n x="225"/>
        <n x="257"/>
        <n x="51"/>
      </t>
    </mdx>
    <mdx n="0" f="v">
      <t c="3" si="227">
        <n x="225"/>
        <n x="256"/>
        <n x="51"/>
      </t>
    </mdx>
    <mdx n="0" f="v">
      <t c="3" si="227">
        <n x="225"/>
        <n x="255"/>
        <n x="51"/>
      </t>
    </mdx>
    <mdx n="0" f="v">
      <t c="3" si="227">
        <n x="225"/>
        <n x="316"/>
        <n x="51"/>
      </t>
    </mdx>
    <mdx n="0" f="v">
      <t c="3" si="227">
        <n x="225"/>
        <n x="373"/>
        <n x="51"/>
      </t>
    </mdx>
    <mdx n="0" f="v">
      <t c="3" si="227">
        <n x="225"/>
        <n x="374"/>
        <n x="51"/>
      </t>
    </mdx>
    <mdx n="0" f="v">
      <t c="3" si="227">
        <n x="225"/>
        <n x="375"/>
        <n x="51"/>
      </t>
    </mdx>
    <mdx n="0" f="v">
      <t c="3" si="227">
        <n x="225"/>
        <n x="281"/>
        <n x="51"/>
      </t>
    </mdx>
    <mdx n="0" f="v">
      <t c="3" si="227">
        <n x="225"/>
        <n x="376"/>
        <n x="51"/>
      </t>
    </mdx>
    <mdx n="0" f="v">
      <t c="3" si="227">
        <n x="225"/>
        <n x="377"/>
        <n x="51"/>
      </t>
    </mdx>
    <mdx n="0" f="v">
      <t c="3" si="227">
        <n x="225"/>
        <n x="280"/>
        <n x="51"/>
      </t>
    </mdx>
    <mdx n="0" f="v">
      <t c="3" si="227">
        <n x="225"/>
        <n x="311"/>
        <n x="51"/>
      </t>
    </mdx>
    <mdx n="0" f="v">
      <t c="3" si="227">
        <n x="225"/>
        <n x="378"/>
        <n x="51"/>
      </t>
    </mdx>
    <mdx n="0" f="v">
      <t c="3" si="227">
        <n x="225"/>
        <n x="379"/>
        <n x="51"/>
      </t>
    </mdx>
    <mdx n="0" f="v">
      <t c="3" si="227">
        <n x="225"/>
        <n x="380"/>
        <n x="51"/>
      </t>
    </mdx>
    <mdx n="0" f="v">
      <t c="3" si="227">
        <n x="225"/>
        <n x="381"/>
        <n x="51"/>
      </t>
    </mdx>
    <mdx n="0" f="v">
      <t c="3" si="227">
        <n x="225"/>
        <n x="382"/>
        <n x="51"/>
      </t>
    </mdx>
    <mdx n="0" f="v">
      <t c="3" si="227">
        <n x="225"/>
        <n x="304"/>
        <n x="51"/>
      </t>
    </mdx>
    <mdx n="0" f="v">
      <t c="3" si="227">
        <n x="225"/>
        <n x="383"/>
        <n x="51"/>
      </t>
    </mdx>
    <mdx n="0" f="v">
      <t c="3" si="227">
        <n x="225"/>
        <n x="283"/>
        <n x="51"/>
      </t>
    </mdx>
    <mdx n="0" f="v">
      <t c="3" si="227">
        <n x="225"/>
        <n x="547"/>
        <n x="51"/>
      </t>
    </mdx>
    <mdx n="0" f="v">
      <t c="3" si="227">
        <n x="225"/>
        <n x="362"/>
        <n x="51"/>
      </t>
    </mdx>
    <mdx n="0" f="v">
      <t c="3" si="227">
        <n x="225"/>
        <n x="363"/>
        <n x="51"/>
      </t>
    </mdx>
    <mdx n="0" f="v">
      <t c="3" si="227">
        <n x="225"/>
        <n x="364"/>
        <n x="51"/>
      </t>
    </mdx>
    <mdx n="0" f="v">
      <t c="3" si="227">
        <n x="225"/>
        <n x="548"/>
        <n x="51"/>
      </t>
    </mdx>
    <mdx n="0" f="v">
      <t c="3" si="227">
        <n x="225"/>
        <n x="365"/>
        <n x="51"/>
      </t>
    </mdx>
    <mdx n="0" f="v">
      <t c="3" si="227">
        <n x="225"/>
        <n x="366"/>
        <n x="51"/>
      </t>
    </mdx>
    <mdx n="0" f="v">
      <t c="3" si="227">
        <n x="225"/>
        <n x="367"/>
        <n x="51"/>
      </t>
    </mdx>
    <mdx n="0" f="v">
      <t c="3" si="227">
        <n x="225"/>
        <n x="368"/>
        <n x="51"/>
      </t>
    </mdx>
    <mdx n="0" f="v">
      <t c="3" si="227">
        <n x="225"/>
        <n x="369"/>
        <n x="51"/>
      </t>
    </mdx>
    <mdx n="0" f="v">
      <t c="3" si="227">
        <n x="225"/>
        <n x="307"/>
        <n x="51"/>
      </t>
    </mdx>
    <mdx n="0" f="v">
      <t c="3" si="227">
        <n x="225"/>
        <n x="370"/>
        <n x="51"/>
      </t>
    </mdx>
    <mdx n="0" f="v">
      <t c="3" si="227">
        <n x="225"/>
        <n x="371"/>
        <n x="51"/>
      </t>
    </mdx>
    <mdx n="0" f="v">
      <t c="3" si="227">
        <n x="225"/>
        <n x="372"/>
        <n x="51"/>
      </t>
    </mdx>
    <mdx n="0" f="v">
      <t c="3" si="227">
        <n x="225"/>
        <n x="393"/>
        <n x="51"/>
      </t>
    </mdx>
    <mdx n="0" f="v">
      <t c="3" si="227">
        <n x="225"/>
        <n x="394"/>
        <n x="51"/>
      </t>
    </mdx>
    <mdx n="0" f="v">
      <t c="3" si="227">
        <n x="225"/>
        <n x="395"/>
        <n x="51"/>
      </t>
    </mdx>
    <mdx n="0" f="v">
      <t c="3" si="227">
        <n x="225"/>
        <n x="278"/>
        <n x="51"/>
      </t>
    </mdx>
    <mdx n="0" f="v">
      <t c="3" si="227">
        <n x="225"/>
        <n x="396"/>
        <n x="51"/>
      </t>
    </mdx>
    <mdx n="0" f="v">
      <t c="3" si="227">
        <n x="225"/>
        <n x="398"/>
        <n x="51"/>
      </t>
    </mdx>
    <mdx n="0" f="v">
      <t c="3" si="227">
        <n x="225"/>
        <n x="392"/>
        <n x="51"/>
      </t>
    </mdx>
    <mdx n="0" f="v">
      <t c="3" si="227">
        <n x="225"/>
        <n x="404"/>
        <n x="51"/>
      </t>
    </mdx>
    <mdx n="0" f="v">
      <t c="3" si="227">
        <n x="225"/>
        <n x="391"/>
        <n x="51"/>
      </t>
    </mdx>
    <mdx n="0" f="v">
      <t c="3" si="227">
        <n x="225"/>
        <n x="384"/>
        <n x="51"/>
      </t>
    </mdx>
    <mdx n="0" f="v">
      <t c="3" si="227">
        <n x="225"/>
        <n x="385"/>
        <n x="51"/>
      </t>
    </mdx>
    <mdx n="0" f="v">
      <t c="3" si="227">
        <n x="225"/>
        <n x="386"/>
        <n x="51"/>
      </t>
    </mdx>
    <mdx n="0" f="v">
      <t c="3" si="227">
        <n x="225"/>
        <n x="387"/>
        <n x="51"/>
      </t>
    </mdx>
    <mdx n="0" f="v">
      <t c="3" si="227">
        <n x="225"/>
        <n x="388"/>
        <n x="51"/>
      </t>
    </mdx>
    <mdx n="0" f="v">
      <t c="3" si="227">
        <n x="225"/>
        <n x="389"/>
        <n x="51"/>
      </t>
    </mdx>
    <mdx n="0" f="v">
      <t c="3" si="227">
        <n x="225"/>
        <n x="390"/>
        <n x="51"/>
      </t>
    </mdx>
    <mdx n="0" f="v">
      <t c="3" si="227">
        <n x="225"/>
        <n x="405"/>
        <n x="51"/>
      </t>
    </mdx>
    <mdx n="0" f="v">
      <t c="3" si="227">
        <n x="225"/>
        <n x="399"/>
        <n x="51"/>
      </t>
    </mdx>
    <mdx n="0" f="v">
      <t c="3" si="227">
        <n x="225"/>
        <n x="419"/>
        <n x="51"/>
      </t>
    </mdx>
    <mdx n="0" f="v">
      <t c="3" si="227">
        <n x="225"/>
        <n x="400"/>
        <n x="51"/>
      </t>
    </mdx>
    <mdx n="0" f="v">
      <t c="3" si="227">
        <n x="225"/>
        <n x="401"/>
        <n x="51"/>
      </t>
    </mdx>
    <mdx n="0" f="v">
      <t c="3" si="227">
        <n x="225"/>
        <n x="402"/>
        <n x="51"/>
      </t>
    </mdx>
    <mdx n="0" f="v">
      <t c="3" si="227">
        <n x="225"/>
        <n x="277"/>
        <n x="51"/>
      </t>
    </mdx>
    <mdx n="0" f="v">
      <t c="3" si="227">
        <n x="225"/>
        <n x="417"/>
        <n x="51"/>
      </t>
    </mdx>
    <mdx n="0" f="v">
      <t c="3" si="227">
        <n x="225"/>
        <n x="420"/>
        <n x="51"/>
      </t>
    </mdx>
    <mdx n="0" f="v">
      <t c="3" si="227">
        <n x="225"/>
        <n x="418"/>
        <n x="51"/>
      </t>
    </mdx>
    <mdx n="0" f="v">
      <t c="3" si="227">
        <n x="225"/>
        <n x="406"/>
        <n x="51"/>
      </t>
    </mdx>
    <mdx n="0" f="v">
      <t c="3" si="227">
        <n x="225"/>
        <n x="407"/>
        <n x="51"/>
      </t>
    </mdx>
    <mdx n="0" f="v">
      <t c="3" si="227">
        <n x="225"/>
        <n x="408"/>
        <n x="51"/>
      </t>
    </mdx>
    <mdx n="0" f="v">
      <t c="3" si="227">
        <n x="225"/>
        <n x="409"/>
        <n x="51"/>
      </t>
    </mdx>
    <mdx n="0" f="v">
      <t c="3" si="227">
        <n x="225"/>
        <n x="410"/>
        <n x="51"/>
      </t>
    </mdx>
    <mdx n="0" f="v">
      <t c="3" si="227">
        <n x="225"/>
        <n x="301"/>
        <n x="51"/>
      </t>
    </mdx>
    <mdx n="0" f="v">
      <t c="3" si="227">
        <n x="225"/>
        <n x="299"/>
        <n x="51"/>
      </t>
    </mdx>
    <mdx n="0" f="v">
      <t c="3" si="227">
        <n x="225"/>
        <n x="297"/>
        <n x="51"/>
      </t>
    </mdx>
    <mdx n="0" f="v">
      <t c="3" si="227">
        <n x="225"/>
        <n x="421"/>
        <n x="51"/>
      </t>
    </mdx>
    <mdx n="0" f="v">
      <t c="3" si="227">
        <n x="225"/>
        <n x="422"/>
        <n x="51"/>
      </t>
    </mdx>
    <mdx n="0" f="v">
      <t c="3" si="227">
        <n x="225"/>
        <n x="411"/>
        <n x="51"/>
      </t>
    </mdx>
    <mdx n="0" f="v">
      <t c="3" si="227">
        <n x="225"/>
        <n x="403"/>
        <n x="51"/>
      </t>
    </mdx>
    <mdx n="0" f="v">
      <t c="3" si="227">
        <n x="225"/>
        <n x="412"/>
        <n x="51"/>
      </t>
    </mdx>
    <mdx n="0" f="v">
      <t c="3" si="227">
        <n x="225"/>
        <n x="413"/>
        <n x="51"/>
      </t>
    </mdx>
    <mdx n="0" f="v">
      <t c="3" si="227">
        <n x="225"/>
        <n x="414"/>
        <n x="51"/>
      </t>
    </mdx>
    <mdx n="0" f="v">
      <t c="3" si="227">
        <n x="225"/>
        <n x="415"/>
        <n x="51"/>
      </t>
    </mdx>
    <mdx n="0" f="v">
      <t c="3" si="227">
        <n x="225"/>
        <n x="416"/>
        <n x="51"/>
      </t>
    </mdx>
    <mdx n="0" f="v">
      <t c="3" si="227">
        <n x="225"/>
        <n x="427"/>
        <n x="51"/>
      </t>
    </mdx>
    <mdx n="0" f="v">
      <t c="3" si="227">
        <n x="225"/>
        <n x="329"/>
        <n x="51"/>
      </t>
    </mdx>
    <mdx n="0" f="v">
      <t c="3" si="227">
        <n x="225"/>
        <n x="428"/>
        <n x="51"/>
      </t>
    </mdx>
    <mdx n="0" f="v">
      <t c="3" si="227">
        <n x="225"/>
        <n x="328"/>
        <n x="51"/>
      </t>
    </mdx>
    <mdx n="0" f="v">
      <t c="3" si="227">
        <n x="225"/>
        <n x="429"/>
        <n x="51"/>
      </t>
    </mdx>
    <mdx n="0" f="v">
      <t c="3" si="227">
        <n x="225"/>
        <n x="430"/>
        <n x="51"/>
      </t>
    </mdx>
    <mdx n="0" f="v">
      <t c="3" si="227">
        <n x="225"/>
        <n x="431"/>
        <n x="51"/>
      </t>
    </mdx>
    <mdx n="0" f="v">
      <t c="3" si="227">
        <n x="225"/>
        <n x="432"/>
        <n x="51"/>
      </t>
    </mdx>
    <mdx n="0" f="v">
      <t c="3" si="227">
        <n x="225"/>
        <n x="423"/>
        <n x="51"/>
      </t>
    </mdx>
    <mdx n="0" f="v">
      <t c="3" si="227">
        <n x="225"/>
        <n x="424"/>
        <n x="51"/>
      </t>
    </mdx>
    <mdx n="0" f="v">
      <t c="3" si="227">
        <n x="225"/>
        <n x="425"/>
        <n x="51"/>
      </t>
    </mdx>
    <mdx n="0" f="v">
      <t c="3" si="227">
        <n x="225"/>
        <n x="348"/>
        <n x="51"/>
      </t>
    </mdx>
    <mdx n="0" f="v">
      <t c="3" si="227">
        <n x="225"/>
        <n x="327"/>
        <n x="51"/>
      </t>
    </mdx>
    <mdx n="0" f="v">
      <t c="3" si="227">
        <n x="225"/>
        <n x="426"/>
        <n x="51"/>
      </t>
    </mdx>
    <mdx n="0" f="v">
      <t c="3" si="227">
        <n x="225"/>
        <n x="326"/>
        <n x="51"/>
      </t>
    </mdx>
    <mdx n="0" f="v">
      <t c="3" si="227">
        <n x="225"/>
        <n x="433"/>
        <n x="51"/>
      </t>
    </mdx>
    <mdx n="0" f="v">
      <t c="3" si="227">
        <n x="225"/>
        <n x="442"/>
        <n x="51"/>
      </t>
    </mdx>
    <mdx n="0" f="v">
      <t c="3" si="227">
        <n x="225"/>
        <n x="443"/>
        <n x="51"/>
      </t>
    </mdx>
    <mdx n="0" f="v">
      <t c="3" si="227">
        <n x="225"/>
        <n x="444"/>
        <n x="51"/>
      </t>
    </mdx>
    <mdx n="0" f="v">
      <t c="3" si="227">
        <n x="225"/>
        <n x="445"/>
        <n x="51"/>
      </t>
    </mdx>
    <mdx n="0" f="v">
      <t c="3" si="227">
        <n x="225"/>
        <n x="446"/>
        <n x="51"/>
      </t>
    </mdx>
    <mdx n="0" f="v">
      <t c="3" si="227">
        <n x="225"/>
        <n x="434"/>
        <n x="51"/>
      </t>
    </mdx>
    <mdx n="0" f="v">
      <t c="3" si="227">
        <n x="225"/>
        <n x="435"/>
        <n x="51"/>
      </t>
    </mdx>
    <mdx n="0" f="v">
      <t c="3" si="227">
        <n x="225"/>
        <n x="436"/>
        <n x="51"/>
      </t>
    </mdx>
    <mdx n="0" f="v">
      <t c="3" si="227">
        <n x="225"/>
        <n x="437"/>
        <n x="51"/>
      </t>
    </mdx>
    <mdx n="0" f="v">
      <t c="3" si="227">
        <n x="225"/>
        <n x="294"/>
        <n x="51"/>
      </t>
    </mdx>
    <mdx n="0" f="v">
      <t c="3" si="227">
        <n x="225"/>
        <n x="293"/>
        <n x="51"/>
      </t>
    </mdx>
    <mdx n="0" f="v">
      <t c="3" si="227">
        <n x="225"/>
        <n x="438"/>
        <n x="51"/>
      </t>
    </mdx>
    <mdx n="0" f="v">
      <t c="3" si="227">
        <n x="225"/>
        <n x="439"/>
        <n x="51"/>
      </t>
    </mdx>
    <mdx n="0" f="v">
      <t c="3" si="227">
        <n x="225"/>
        <n x="440"/>
        <n x="51"/>
      </t>
    </mdx>
    <mdx n="0" f="v">
      <t c="3" si="227">
        <n x="225"/>
        <n x="441"/>
        <n x="51"/>
      </t>
    </mdx>
    <mdx n="0" f="v">
      <t c="3" si="227">
        <n x="225"/>
        <n x="447"/>
        <n x="51"/>
      </t>
    </mdx>
    <mdx n="0" f="v">
      <t c="3" si="227">
        <n x="225"/>
        <n x="452"/>
        <n x="51"/>
      </t>
    </mdx>
    <mdx n="0" f="v">
      <t c="3" si="227">
        <n x="225"/>
        <n x="276"/>
        <n x="51"/>
      </t>
    </mdx>
    <mdx n="0" f="v">
      <t c="3" si="227">
        <n x="225"/>
        <n x="453"/>
        <n x="51"/>
      </t>
    </mdx>
    <mdx n="0" f="v">
      <t c="3" si="227">
        <n x="225"/>
        <n x="454"/>
        <n x="51"/>
      </t>
    </mdx>
    <mdx n="0" f="v">
      <t c="3" si="227">
        <n x="225"/>
        <n x="455"/>
        <n x="51"/>
      </t>
    </mdx>
    <mdx n="0" f="v">
      <t c="3" si="227">
        <n x="225"/>
        <n x="456"/>
        <n x="51"/>
      </t>
    </mdx>
    <mdx n="0" f="v">
      <t c="3" si="227">
        <n x="225"/>
        <n x="346"/>
        <n x="51"/>
      </t>
    </mdx>
    <mdx n="0" f="v">
      <t c="3" si="227">
        <n x="225"/>
        <n x="459"/>
        <n x="51"/>
      </t>
    </mdx>
    <mdx n="0" f="v">
      <t c="3" si="227">
        <n x="225"/>
        <n x="448"/>
        <n x="51"/>
      </t>
    </mdx>
    <mdx n="0" f="v">
      <t c="3" si="227">
        <n x="225"/>
        <n x="449"/>
        <n x="51"/>
      </t>
    </mdx>
    <mdx n="0" f="v">
      <t c="3" si="227">
        <n x="225"/>
        <n x="450"/>
        <n x="51"/>
      </t>
    </mdx>
    <mdx n="0" f="v">
      <t c="3" si="227">
        <n x="225"/>
        <n x="451"/>
        <n x="51"/>
      </t>
    </mdx>
    <mdx n="0" f="v">
      <t c="3" si="227">
        <n x="225"/>
        <n x="457"/>
        <n x="51"/>
      </t>
    </mdx>
    <mdx n="0" f="v">
      <t c="3" si="227">
        <n x="225"/>
        <n x="458"/>
        <n x="51"/>
      </t>
    </mdx>
    <mdx n="0" f="v">
      <t c="3" si="227">
        <n x="225"/>
        <n x="473"/>
        <n x="51"/>
      </t>
    </mdx>
    <mdx n="0" f="v">
      <t c="3" si="227">
        <n x="225"/>
        <n x="461"/>
        <n x="51"/>
      </t>
    </mdx>
    <mdx n="0" f="v">
      <t c="3" si="227">
        <n x="225"/>
        <n x="462"/>
        <n x="51"/>
      </t>
    </mdx>
    <mdx n="0" f="v">
      <t c="3" si="227">
        <n x="225"/>
        <n x="463"/>
        <n x="51"/>
      </t>
    </mdx>
    <mdx n="0" f="v">
      <t c="3" si="227">
        <n x="225"/>
        <n x="464"/>
        <n x="51"/>
      </t>
    </mdx>
    <mdx n="0" f="v">
      <t c="3" si="227">
        <n x="225"/>
        <n x="465"/>
        <n x="51"/>
      </t>
    </mdx>
    <mdx n="0" f="v">
      <t c="3" si="227">
        <n x="225"/>
        <n x="466"/>
        <n x="51"/>
      </t>
    </mdx>
    <mdx n="0" f="v">
      <t c="3" si="227">
        <n x="225"/>
        <n x="467"/>
        <n x="51"/>
      </t>
    </mdx>
    <mdx n="0" f="v">
      <t c="3" si="227">
        <n x="225"/>
        <n x="460"/>
        <n x="51"/>
      </t>
    </mdx>
    <mdx n="0" f="v">
      <t c="3" si="227">
        <n x="225"/>
        <n x="468"/>
        <n x="51"/>
      </t>
    </mdx>
    <mdx n="0" f="v">
      <t c="3" si="227">
        <n x="225"/>
        <n x="469"/>
        <n x="51"/>
      </t>
    </mdx>
    <mdx n="0" f="v">
      <t c="3" si="227">
        <n x="225"/>
        <n x="470"/>
        <n x="51"/>
      </t>
    </mdx>
    <mdx n="0" f="v">
      <t c="3" si="227">
        <n x="225"/>
        <n x="471"/>
        <n x="51"/>
      </t>
    </mdx>
    <mdx n="0" f="v">
      <t c="3" si="227">
        <n x="225"/>
        <n x="474"/>
        <n x="51"/>
      </t>
    </mdx>
    <mdx n="0" f="v">
      <t c="3" si="227">
        <n x="225"/>
        <n x="475"/>
        <n x="51"/>
      </t>
    </mdx>
    <mdx n="0" f="v">
      <t c="3" si="227">
        <n x="225"/>
        <n x="476"/>
        <n x="51"/>
      </t>
    </mdx>
    <mdx n="0" f="v">
      <t c="3" si="227">
        <n x="225"/>
        <n x="472"/>
        <n x="51"/>
      </t>
    </mdx>
    <mdx n="0" f="v">
      <t c="3" si="227">
        <n x="225"/>
        <n x="480"/>
        <n x="51"/>
      </t>
    </mdx>
    <mdx n="0" f="v">
      <t c="3" si="227">
        <n x="225"/>
        <n x="481"/>
        <n x="51"/>
      </t>
    </mdx>
    <mdx n="0" f="v">
      <t c="3" si="227">
        <n x="225"/>
        <n x="483"/>
        <n x="51"/>
      </t>
    </mdx>
    <mdx n="0" f="v">
      <t c="3" si="227">
        <n x="225"/>
        <n x="477"/>
        <n x="51"/>
      </t>
    </mdx>
    <mdx n="0" f="v">
      <t c="3" si="227">
        <n x="225"/>
        <n x="478"/>
        <n x="51"/>
      </t>
    </mdx>
    <mdx n="0" f="v">
      <t c="3" si="227">
        <n x="225"/>
        <n x="479"/>
        <n x="51"/>
      </t>
    </mdx>
    <mdx n="0" f="v">
      <t c="3" si="227">
        <n x="225"/>
        <n x="487"/>
        <n x="51"/>
      </t>
    </mdx>
    <mdx n="0" f="v">
      <t c="3" si="227">
        <n x="225"/>
        <n x="488"/>
        <n x="51"/>
      </t>
    </mdx>
    <mdx n="0" f="v">
      <t c="3" si="227">
        <n x="225"/>
        <n x="489"/>
        <n x="51"/>
      </t>
    </mdx>
    <mdx n="0" f="v">
      <t c="3" si="227">
        <n x="225"/>
        <n x="482"/>
        <n x="51"/>
      </t>
    </mdx>
    <mdx n="0" f="v">
      <t c="3" si="227">
        <n x="225"/>
        <n x="484"/>
        <n x="51"/>
      </t>
    </mdx>
    <mdx n="0" f="v">
      <t c="3" si="227">
        <n x="225"/>
        <n x="485"/>
        <n x="51"/>
      </t>
    </mdx>
    <mdx n="0" f="v">
      <t c="3" si="227">
        <n x="225"/>
        <n x="486"/>
        <n x="51"/>
      </t>
    </mdx>
    <mdx n="0" f="v">
      <t c="3" si="227">
        <n x="225"/>
        <n x="491"/>
        <n x="51"/>
      </t>
    </mdx>
    <mdx n="0" f="v">
      <t c="3" si="227">
        <n x="225"/>
        <n x="495"/>
        <n x="51"/>
      </t>
    </mdx>
    <mdx n="0" f="v">
      <t c="3" si="227">
        <n x="225"/>
        <n x="496"/>
        <n x="51"/>
      </t>
    </mdx>
    <mdx n="0" f="v">
      <t c="3" si="227">
        <n x="225"/>
        <n x="494"/>
        <n x="51"/>
      </t>
    </mdx>
    <mdx n="0" f="v">
      <t c="3" si="227">
        <n x="225"/>
        <n x="490"/>
        <n x="51"/>
      </t>
    </mdx>
    <mdx n="0" f="v">
      <t c="3" si="227">
        <n x="225"/>
        <n x="492"/>
        <n x="51"/>
      </t>
    </mdx>
    <mdx n="0" f="v">
      <t c="3" si="227">
        <n x="225"/>
        <n x="493"/>
        <n x="51"/>
      </t>
    </mdx>
    <mdx n="0" f="v">
      <t c="3" si="227">
        <n x="225"/>
        <n x="500"/>
        <n x="51"/>
      </t>
    </mdx>
    <mdx n="0" f="v">
      <t c="3" si="227">
        <n x="225"/>
        <n x="501"/>
        <n x="51"/>
      </t>
    </mdx>
    <mdx n="0" f="v">
      <t c="3" si="227">
        <n x="225"/>
        <n x="502"/>
        <n x="51"/>
      </t>
    </mdx>
    <mdx n="0" f="v">
      <t c="3" si="227">
        <n x="225"/>
        <n x="497"/>
        <n x="51"/>
      </t>
    </mdx>
    <mdx n="0" f="v">
      <t c="3" si="227">
        <n x="225"/>
        <n x="498"/>
        <n x="51"/>
      </t>
    </mdx>
    <mdx n="0" f="v">
      <t c="3" si="227">
        <n x="225"/>
        <n x="499"/>
        <n x="51"/>
      </t>
    </mdx>
    <mdx n="0" f="v">
      <t c="3" si="227">
        <n x="225"/>
        <n x="503"/>
        <n x="51"/>
      </t>
    </mdx>
    <mdx n="0" f="v">
      <t c="3" si="227">
        <n x="225"/>
        <n x="504"/>
        <n x="51"/>
      </t>
    </mdx>
    <mdx n="0" f="v">
      <t c="3" si="227">
        <n x="225"/>
        <n x="505"/>
        <n x="51"/>
      </t>
    </mdx>
    <mdx n="0" f="v">
      <t c="3" si="227">
        <n x="225"/>
        <n x="506"/>
        <n x="51"/>
      </t>
    </mdx>
    <mdx n="0" f="v">
      <t c="3" si="227">
        <n x="225"/>
        <n x="508"/>
        <n x="51"/>
      </t>
    </mdx>
    <mdx n="0" f="v">
      <t c="3" si="227">
        <n x="225"/>
        <n x="509"/>
        <n x="51"/>
      </t>
    </mdx>
    <mdx n="0" f="v">
      <t c="3" si="227">
        <n x="225"/>
        <n x="507"/>
        <n x="51"/>
      </t>
    </mdx>
    <mdx n="0" f="v">
      <t c="3" si="227">
        <n x="225"/>
        <n x="510"/>
        <n x="51"/>
      </t>
    </mdx>
    <mdx n="0" f="v">
      <t c="3" si="227">
        <n x="225"/>
        <n x="511"/>
        <n x="51"/>
      </t>
    </mdx>
    <mdx n="0" f="v">
      <t c="3" si="227">
        <n x="225"/>
        <n x="512"/>
        <n x="51"/>
      </t>
    </mdx>
    <mdx n="0" f="v">
      <t c="3" si="227">
        <n x="225"/>
        <n x="513"/>
        <n x="51"/>
      </t>
    </mdx>
    <mdx n="0" f="v">
      <t c="3" si="227">
        <n x="225"/>
        <n x="514"/>
        <n x="51"/>
      </t>
    </mdx>
    <mdx n="0" f="v">
      <t c="3" si="227">
        <n x="225"/>
        <n x="515"/>
        <n x="51"/>
      </t>
    </mdx>
    <mdx n="0" f="v">
      <t c="3" si="227">
        <n x="225"/>
        <n x="516"/>
        <n x="51"/>
      </t>
    </mdx>
    <mdx n="0" f="v">
      <t c="3" si="227">
        <n x="225"/>
        <n x="519"/>
        <n x="51"/>
      </t>
    </mdx>
    <mdx n="0" f="v">
      <t c="3" si="227">
        <n x="225"/>
        <n x="520"/>
        <n x="51"/>
      </t>
    </mdx>
    <mdx n="0" f="v">
      <t c="3" si="227">
        <n x="225"/>
        <n x="521"/>
        <n x="51"/>
      </t>
    </mdx>
    <mdx n="0" f="v">
      <t c="3" si="227">
        <n x="225"/>
        <n x="517"/>
        <n x="51"/>
      </t>
    </mdx>
    <mdx n="0" f="v">
      <t c="3" si="227">
        <n x="225"/>
        <n x="518"/>
        <n x="51"/>
      </t>
    </mdx>
    <mdx n="0" f="v">
      <t c="3" si="227">
        <n x="225"/>
        <n x="522"/>
        <n x="51"/>
      </t>
    </mdx>
    <mdx n="0" f="v">
      <t c="3" si="227">
        <n x="225"/>
        <n x="525"/>
        <n x="51"/>
      </t>
    </mdx>
    <mdx n="0" f="v">
      <t c="3" si="227">
        <n x="225"/>
        <n x="526"/>
        <n x="51"/>
      </t>
    </mdx>
    <mdx n="0" f="v">
      <t c="3" si="227">
        <n x="225"/>
        <n x="524"/>
        <n x="51"/>
      </t>
    </mdx>
    <mdx n="0" f="v">
      <t c="3" si="227">
        <n x="225"/>
        <n x="527"/>
        <n x="51"/>
      </t>
    </mdx>
    <mdx n="0" f="v">
      <t c="3" si="227">
        <n x="225"/>
        <n x="523"/>
        <n x="51"/>
      </t>
    </mdx>
    <mdx n="0" f="v">
      <t c="3" si="227">
        <n x="225"/>
        <n x="528"/>
        <n x="51"/>
      </t>
    </mdx>
    <mdx n="0" f="v">
      <t c="3" si="227">
        <n x="225"/>
        <n x="531"/>
        <n x="51"/>
      </t>
    </mdx>
    <mdx n="0" f="v">
      <t c="3" si="227">
        <n x="225"/>
        <n x="530"/>
        <n x="51"/>
      </t>
    </mdx>
    <mdx n="0" f="v">
      <t c="3" si="227">
        <n x="225"/>
        <n x="529"/>
        <n x="51"/>
      </t>
    </mdx>
    <mdx n="0" f="v">
      <t c="3" si="227">
        <n x="225"/>
        <n x="534"/>
        <n x="51"/>
      </t>
    </mdx>
    <mdx n="0" f="v">
      <t c="3" si="227">
        <n x="225"/>
        <n x="532"/>
        <n x="51"/>
      </t>
    </mdx>
    <mdx n="0" f="v">
      <t c="3" si="227">
        <n x="225"/>
        <n x="533"/>
        <n x="51"/>
      </t>
    </mdx>
    <mdx n="0" f="v">
      <t c="3" si="227">
        <n x="225"/>
        <n x="536"/>
        <n x="51"/>
      </t>
    </mdx>
    <mdx n="0" f="v">
      <t c="3" si="227">
        <n x="225"/>
        <n x="537"/>
        <n x="51"/>
      </t>
    </mdx>
    <mdx n="0" f="v">
      <t c="3" si="227">
        <n x="225"/>
        <n x="535"/>
        <n x="51"/>
      </t>
    </mdx>
    <mdx n="0" f="v">
      <t c="3" si="227">
        <n x="225"/>
        <n x="539"/>
        <n x="51"/>
      </t>
    </mdx>
    <mdx n="0" f="v">
      <t c="3" si="227">
        <n x="225"/>
        <n x="540"/>
        <n x="51"/>
      </t>
    </mdx>
    <mdx n="0" f="v">
      <t c="3" si="227">
        <n x="225"/>
        <n x="538"/>
        <n x="51"/>
      </t>
    </mdx>
    <mdx n="0" f="v">
      <t c="3" si="227">
        <n x="225"/>
        <n x="543"/>
        <n x="51"/>
      </t>
    </mdx>
    <mdx n="0" f="v">
      <t c="3" si="227">
        <n x="225"/>
        <n x="545"/>
        <n x="51"/>
      </t>
    </mdx>
    <mdx n="0" f="v">
      <t c="3" si="227">
        <n x="225"/>
        <n x="544"/>
        <n x="51"/>
      </t>
    </mdx>
    <mdx n="0" f="v">
      <t c="3" si="227">
        <n x="225"/>
        <n x="541"/>
        <n x="51"/>
      </t>
    </mdx>
    <mdx n="0" f="v">
      <t c="3" si="227">
        <n x="225"/>
        <n x="542"/>
        <n x="51"/>
      </t>
    </mdx>
    <mdx n="0" f="v">
      <t c="3" si="227">
        <n x="225"/>
        <n x="546"/>
        <n x="51"/>
      </t>
    </mdx>
    <mdx n="0" f="v">
      <t c="3" si="227">
        <n x="225"/>
        <n x="272"/>
        <n x="223"/>
      </t>
    </mdx>
    <mdx n="0" f="v">
      <t c="3" si="227">
        <n x="225"/>
        <n x="273"/>
        <n x="223"/>
      </t>
    </mdx>
    <mdx n="0" f="v">
      <t c="3" si="227">
        <n x="225"/>
        <n x="271"/>
        <n x="223"/>
      </t>
    </mdx>
    <mdx n="0" f="v">
      <t c="3" si="227">
        <n x="225"/>
        <n x="269"/>
        <n x="223"/>
      </t>
    </mdx>
    <mdx n="0" f="v">
      <t c="3" si="227">
        <n x="225"/>
        <n x="268"/>
        <n x="223"/>
      </t>
    </mdx>
    <mdx n="0" f="v">
      <t c="3" si="227">
        <n x="225"/>
        <n x="355"/>
        <n x="223"/>
      </t>
    </mdx>
    <mdx n="0" f="v">
      <t c="3" si="227">
        <n x="225"/>
        <n x="356"/>
        <n x="223"/>
      </t>
    </mdx>
    <mdx n="0" f="v">
      <t c="3" si="227">
        <n x="225"/>
        <n x="357"/>
        <n x="223"/>
      </t>
    </mdx>
    <mdx n="0" f="v">
      <t c="3" si="227">
        <n x="225"/>
        <n x="358"/>
        <n x="223"/>
      </t>
    </mdx>
    <mdx n="0" f="v">
      <t c="3" si="227">
        <n x="225"/>
        <n x="359"/>
        <n x="223"/>
      </t>
    </mdx>
    <mdx n="0" f="v">
      <t c="3" si="227">
        <n x="225"/>
        <n x="360"/>
        <n x="223"/>
      </t>
    </mdx>
    <mdx n="0" f="v">
      <t c="3" si="227">
        <n x="225"/>
        <n x="361"/>
        <n x="223"/>
      </t>
    </mdx>
    <mdx n="0" f="v">
      <t c="3" si="227">
        <n x="225"/>
        <n x="267"/>
        <n x="223"/>
      </t>
    </mdx>
    <mdx n="0" f="v">
      <t c="3" si="227">
        <n x="225"/>
        <n x="266"/>
        <n x="223"/>
      </t>
    </mdx>
    <mdx n="0" f="v">
      <t c="3" si="227">
        <n x="225"/>
        <n x="265"/>
        <n x="223"/>
      </t>
    </mdx>
    <mdx n="0" f="v">
      <t c="3" si="227">
        <n x="225"/>
        <n x="264"/>
        <n x="223"/>
      </t>
    </mdx>
    <mdx n="0" f="v">
      <t c="3" si="227">
        <n x="225"/>
        <n x="263"/>
        <n x="223"/>
      </t>
    </mdx>
    <mdx n="0" f="v">
      <t c="3" si="227">
        <n x="225"/>
        <n x="262"/>
        <n x="223"/>
      </t>
    </mdx>
    <mdx n="0" f="v">
      <t c="3" si="227">
        <n x="225"/>
        <n x="261"/>
        <n x="223"/>
      </t>
    </mdx>
    <mdx n="0" f="v">
      <t c="3" si="227">
        <n x="225"/>
        <n x="260"/>
        <n x="223"/>
      </t>
    </mdx>
    <mdx n="0" f="v">
      <t c="3" si="227">
        <n x="225"/>
        <n x="258"/>
        <n x="223"/>
      </t>
    </mdx>
    <mdx n="0" f="v">
      <t c="3" si="227">
        <n x="225"/>
        <n x="257"/>
        <n x="223"/>
      </t>
    </mdx>
    <mdx n="0" f="v">
      <t c="3" si="227">
        <n x="225"/>
        <n x="256"/>
        <n x="223"/>
      </t>
    </mdx>
    <mdx n="0" f="v">
      <t c="3" si="227">
        <n x="225"/>
        <n x="255"/>
        <n x="223"/>
      </t>
    </mdx>
    <mdx n="0" f="v">
      <t c="3" si="227">
        <n x="225"/>
        <n x="316"/>
        <n x="223"/>
      </t>
    </mdx>
    <mdx n="0" f="v">
      <t c="3" si="227">
        <n x="225"/>
        <n x="373"/>
        <n x="223"/>
      </t>
    </mdx>
    <mdx n="0" f="v">
      <t c="3" si="227">
        <n x="225"/>
        <n x="374"/>
        <n x="223"/>
      </t>
    </mdx>
    <mdx n="0" f="v">
      <t c="3" si="227">
        <n x="225"/>
        <n x="375"/>
        <n x="223"/>
      </t>
    </mdx>
    <mdx n="0" f="v">
      <t c="3" si="227">
        <n x="225"/>
        <n x="281"/>
        <n x="223"/>
      </t>
    </mdx>
    <mdx n="0" f="v">
      <t c="3" si="227">
        <n x="225"/>
        <n x="376"/>
        <n x="223"/>
      </t>
    </mdx>
    <mdx n="0" f="v">
      <t c="3" si="227">
        <n x="225"/>
        <n x="377"/>
        <n x="223"/>
      </t>
    </mdx>
    <mdx n="0" f="v">
      <t c="3" si="227">
        <n x="225"/>
        <n x="280"/>
        <n x="223"/>
      </t>
    </mdx>
    <mdx n="0" f="v">
      <t c="3" si="227">
        <n x="225"/>
        <n x="311"/>
        <n x="223"/>
      </t>
    </mdx>
    <mdx n="0" f="v">
      <t c="3" si="227">
        <n x="225"/>
        <n x="378"/>
        <n x="223"/>
      </t>
    </mdx>
    <mdx n="0" f="v">
      <t c="3" si="227">
        <n x="225"/>
        <n x="379"/>
        <n x="223"/>
      </t>
    </mdx>
    <mdx n="0" f="v">
      <t c="3" si="227">
        <n x="225"/>
        <n x="380"/>
        <n x="223"/>
      </t>
    </mdx>
    <mdx n="0" f="v">
      <t c="3" si="227">
        <n x="225"/>
        <n x="381"/>
        <n x="223"/>
      </t>
    </mdx>
    <mdx n="0" f="v">
      <t c="3" si="227">
        <n x="225"/>
        <n x="382"/>
        <n x="223"/>
      </t>
    </mdx>
    <mdx n="0" f="v">
      <t c="3" si="227">
        <n x="225"/>
        <n x="304"/>
        <n x="223"/>
      </t>
    </mdx>
    <mdx n="0" f="v">
      <t c="3" si="227">
        <n x="225"/>
        <n x="393"/>
        <n x="223"/>
      </t>
    </mdx>
    <mdx n="0" f="v">
      <t c="3" si="227">
        <n x="225"/>
        <n x="283"/>
        <n x="223"/>
      </t>
    </mdx>
    <mdx n="0" f="v">
      <t c="3" si="227">
        <n x="225"/>
        <n x="547"/>
        <n x="223"/>
      </t>
    </mdx>
    <mdx n="0" f="v">
      <t c="3" si="227">
        <n x="225"/>
        <n x="362"/>
        <n x="223"/>
      </t>
    </mdx>
    <mdx n="0" f="v">
      <t c="3" si="227">
        <n x="225"/>
        <n x="363"/>
        <n x="223"/>
      </t>
    </mdx>
    <mdx n="0" f="v">
      <t c="3" si="227">
        <n x="225"/>
        <n x="364"/>
        <n x="223"/>
      </t>
    </mdx>
    <mdx n="0" f="v">
      <t c="3" si="227">
        <n x="225"/>
        <n x="548"/>
        <n x="223"/>
      </t>
    </mdx>
    <mdx n="0" f="v">
      <t c="3" si="227">
        <n x="225"/>
        <n x="365"/>
        <n x="223"/>
      </t>
    </mdx>
    <mdx n="0" f="v">
      <t c="3" si="227">
        <n x="225"/>
        <n x="366"/>
        <n x="223"/>
      </t>
    </mdx>
    <mdx n="0" f="v">
      <t c="3" si="227">
        <n x="225"/>
        <n x="367"/>
        <n x="223"/>
      </t>
    </mdx>
    <mdx n="0" f="v">
      <t c="3" si="227">
        <n x="225"/>
        <n x="368"/>
        <n x="223"/>
      </t>
    </mdx>
    <mdx n="0" f="v">
      <t c="3" si="227">
        <n x="225"/>
        <n x="369"/>
        <n x="223"/>
      </t>
    </mdx>
    <mdx n="0" f="v">
      <t c="3" si="227">
        <n x="225"/>
        <n x="307"/>
        <n x="223"/>
      </t>
    </mdx>
    <mdx n="0" f="v">
      <t c="3" si="227">
        <n x="225"/>
        <n x="370"/>
        <n x="223"/>
      </t>
    </mdx>
    <mdx n="0" f="v">
      <t c="3" si="227">
        <n x="225"/>
        <n x="371"/>
        <n x="223"/>
      </t>
    </mdx>
    <mdx n="0" f="v">
      <t c="3" si="227">
        <n x="225"/>
        <n x="372"/>
        <n x="223"/>
      </t>
    </mdx>
    <mdx n="0" f="v">
      <t c="3" si="227">
        <n x="225"/>
        <n x="383"/>
        <n x="223"/>
      </t>
    </mdx>
    <mdx n="0" f="v">
      <t c="3" si="227">
        <n x="225"/>
        <n x="391"/>
        <n x="223"/>
      </t>
    </mdx>
    <mdx n="0" f="v">
      <t c="3" si="227">
        <n x="225"/>
        <n x="394"/>
        <n x="223"/>
      </t>
    </mdx>
    <mdx n="0" f="v">
      <t c="3" si="227">
        <n x="225"/>
        <n x="395"/>
        <n x="223"/>
      </t>
    </mdx>
    <mdx n="0" f="v">
      <t c="3" si="227">
        <n x="225"/>
        <n x="278"/>
        <n x="223"/>
      </t>
    </mdx>
    <mdx n="0" f="v">
      <t c="3" si="227">
        <n x="225"/>
        <n x="396"/>
        <n x="223"/>
      </t>
    </mdx>
    <mdx n="0" f="v">
      <t c="3" si="227">
        <n x="225"/>
        <n x="397"/>
        <n x="223"/>
      </t>
    </mdx>
    <mdx n="0" f="v">
      <t c="3" si="227">
        <n x="225"/>
        <n x="398"/>
        <n x="223"/>
      </t>
    </mdx>
    <mdx n="0" f="v">
      <t c="3" si="227">
        <n x="225"/>
        <n x="392"/>
        <n x="223"/>
      </t>
    </mdx>
    <mdx n="0" f="v">
      <t c="3" si="227">
        <n x="225"/>
        <n x="405"/>
        <n x="223"/>
      </t>
    </mdx>
    <mdx n="0" f="v">
      <t c="3" si="227">
        <n x="225"/>
        <n x="399"/>
        <n x="223"/>
      </t>
    </mdx>
    <mdx n="0" f="v">
      <t c="3" si="227">
        <n x="225"/>
        <n x="384"/>
        <n x="223"/>
      </t>
    </mdx>
    <mdx n="0" f="v">
      <t c="3" si="227">
        <n x="225"/>
        <n x="385"/>
        <n x="223"/>
      </t>
    </mdx>
    <mdx n="0" f="v">
      <t c="3" si="227">
        <n x="225"/>
        <n x="386"/>
        <n x="223"/>
      </t>
    </mdx>
    <mdx n="0" f="v">
      <t c="3" si="227">
        <n x="225"/>
        <n x="387"/>
        <n x="223"/>
      </t>
    </mdx>
    <mdx n="0" f="v">
      <t c="3" si="227">
        <n x="225"/>
        <n x="388"/>
        <n x="223"/>
      </t>
    </mdx>
    <mdx n="0" f="v">
      <t c="3" si="227">
        <n x="225"/>
        <n x="389"/>
        <n x="223"/>
      </t>
    </mdx>
    <mdx n="0" f="v">
      <t c="3" si="227">
        <n x="225"/>
        <n x="390"/>
        <n x="223"/>
      </t>
    </mdx>
    <mdx n="0" f="v">
      <t c="3" si="227">
        <n x="225"/>
        <n x="404"/>
        <n x="223"/>
      </t>
    </mdx>
    <mdx n="0" f="v">
      <t c="3" si="227">
        <n x="225"/>
        <n x="418"/>
        <n x="223"/>
      </t>
    </mdx>
    <mdx n="0" f="v">
      <t c="3" si="227">
        <n x="225"/>
        <n x="420"/>
        <n x="223"/>
      </t>
    </mdx>
    <mdx n="0" f="v">
      <t c="3" si="227">
        <n x="225"/>
        <n x="400"/>
        <n x="223"/>
      </t>
    </mdx>
    <mdx n="0" f="v">
      <t c="3" si="227">
        <n x="225"/>
        <n x="401"/>
        <n x="223"/>
      </t>
    </mdx>
    <mdx n="0" f="v">
      <t c="3" si="227">
        <n x="225"/>
        <n x="402"/>
        <n x="223"/>
      </t>
    </mdx>
    <mdx n="0" f="v">
      <t c="3" si="227">
        <n x="225"/>
        <n x="277"/>
        <n x="223"/>
      </t>
    </mdx>
    <mdx n="0" f="v">
      <t c="3" si="227">
        <n x="225"/>
        <n x="417"/>
        <n x="223"/>
      </t>
    </mdx>
    <mdx n="0" f="v">
      <t c="3" si="227">
        <n x="225"/>
        <n x="419"/>
        <n x="223"/>
      </t>
    </mdx>
    <mdx n="0" f="v">
      <t c="3" si="227">
        <n x="225"/>
        <n x="406"/>
        <n x="223"/>
      </t>
    </mdx>
    <mdx n="0" f="v">
      <t c="3" si="227">
        <n x="225"/>
        <n x="407"/>
        <n x="223"/>
      </t>
    </mdx>
    <mdx n="0" f="v">
      <t c="3" si="227">
        <n x="225"/>
        <n x="408"/>
        <n x="223"/>
      </t>
    </mdx>
    <mdx n="0" f="v">
      <t c="3" si="227">
        <n x="225"/>
        <n x="409"/>
        <n x="223"/>
      </t>
    </mdx>
    <mdx n="0" f="v">
      <t c="3" si="227">
        <n x="225"/>
        <n x="410"/>
        <n x="223"/>
      </t>
    </mdx>
    <mdx n="0" f="v">
      <t c="3" si="227">
        <n x="225"/>
        <n x="301"/>
        <n x="223"/>
      </t>
    </mdx>
    <mdx n="0" f="v">
      <t c="3" si="227">
        <n x="225"/>
        <n x="299"/>
        <n x="223"/>
      </t>
    </mdx>
    <mdx n="0" f="v">
      <t c="3" si="227">
        <n x="225"/>
        <n x="297"/>
        <n x="223"/>
      </t>
    </mdx>
    <mdx n="0" f="v">
      <t c="3" si="227">
        <n x="225"/>
        <n x="421"/>
        <n x="223"/>
      </t>
    </mdx>
    <mdx n="0" f="v">
      <t c="3" si="227">
        <n x="225"/>
        <n x="411"/>
        <n x="223"/>
      </t>
    </mdx>
    <mdx n="0" f="v">
      <t c="3" si="227">
        <n x="225"/>
        <n x="403"/>
        <n x="223"/>
      </t>
    </mdx>
    <mdx n="0" f="v">
      <t c="3" si="227">
        <n x="225"/>
        <n x="412"/>
        <n x="223"/>
      </t>
    </mdx>
    <mdx n="0" f="v">
      <t c="3" si="227">
        <n x="225"/>
        <n x="413"/>
        <n x="223"/>
      </t>
    </mdx>
    <mdx n="0" f="v">
      <t c="3" si="227">
        <n x="225"/>
        <n x="414"/>
        <n x="223"/>
      </t>
    </mdx>
    <mdx n="0" f="v">
      <t c="3" si="227">
        <n x="225"/>
        <n x="415"/>
        <n x="223"/>
      </t>
    </mdx>
    <mdx n="0" f="v">
      <t c="3" si="227">
        <n x="225"/>
        <n x="416"/>
        <n x="223"/>
      </t>
    </mdx>
    <mdx n="0" f="v">
      <t c="3" si="227">
        <n x="225"/>
        <n x="427"/>
        <n x="223"/>
      </t>
    </mdx>
    <mdx n="0" f="v">
      <t c="3" si="227">
        <n x="225"/>
        <n x="422"/>
        <n x="223"/>
      </t>
    </mdx>
    <mdx n="0" f="v">
      <t c="3" si="227">
        <n x="225"/>
        <n x="329"/>
        <n x="223"/>
      </t>
    </mdx>
    <mdx n="0" f="v">
      <t c="3" si="227">
        <n x="225"/>
        <n x="428"/>
        <n x="223"/>
      </t>
    </mdx>
    <mdx n="0" f="v">
      <t c="3" si="227">
        <n x="225"/>
        <n x="328"/>
        <n x="223"/>
      </t>
    </mdx>
    <mdx n="0" f="v">
      <t c="3" si="227">
        <n x="225"/>
        <n x="429"/>
        <n x="223"/>
      </t>
    </mdx>
    <mdx n="0" f="v">
      <t c="3" si="227">
        <n x="225"/>
        <n x="430"/>
        <n x="223"/>
      </t>
    </mdx>
    <mdx n="0" f="v">
      <t c="3" si="227">
        <n x="225"/>
        <n x="431"/>
        <n x="223"/>
      </t>
    </mdx>
    <mdx n="0" f="v">
      <t c="3" si="227">
        <n x="225"/>
        <n x="432"/>
        <n x="223"/>
      </t>
    </mdx>
    <mdx n="0" f="v">
      <t c="3" si="227">
        <n x="225"/>
        <n x="326"/>
        <n x="223"/>
      </t>
    </mdx>
    <mdx n="0" f="v">
      <t c="3" si="227">
        <n x="225"/>
        <n x="423"/>
        <n x="223"/>
      </t>
    </mdx>
    <mdx n="0" f="v">
      <t c="3" si="227">
        <n x="225"/>
        <n x="424"/>
        <n x="223"/>
      </t>
    </mdx>
    <mdx n="0" f="v">
      <t c="3" si="227">
        <n x="225"/>
        <n x="425"/>
        <n x="223"/>
      </t>
    </mdx>
    <mdx n="0" f="v">
      <t c="3" si="227">
        <n x="225"/>
        <n x="348"/>
        <n x="223"/>
      </t>
    </mdx>
    <mdx n="0" f="v">
      <t c="3" si="227">
        <n x="225"/>
        <n x="327"/>
        <n x="223"/>
      </t>
    </mdx>
    <mdx n="0" f="v">
      <t c="3" si="227">
        <n x="225"/>
        <n x="426"/>
        <n x="223"/>
      </t>
    </mdx>
    <mdx n="0" f="v">
      <t c="3" si="227">
        <n x="225"/>
        <n x="433"/>
        <n x="223"/>
      </t>
    </mdx>
    <mdx n="0" f="v">
      <t c="3" si="227">
        <n x="225"/>
        <n x="442"/>
        <n x="223"/>
      </t>
    </mdx>
    <mdx n="0" f="v">
      <t c="3" si="227">
        <n x="225"/>
        <n x="443"/>
        <n x="223"/>
      </t>
    </mdx>
    <mdx n="0" f="v">
      <t c="3" si="227">
        <n x="225"/>
        <n x="444"/>
        <n x="223"/>
      </t>
    </mdx>
    <mdx n="0" f="v">
      <t c="3" si="227">
        <n x="225"/>
        <n x="445"/>
        <n x="223"/>
      </t>
    </mdx>
    <mdx n="0" f="v">
      <t c="3" si="227">
        <n x="225"/>
        <n x="446"/>
        <n x="223"/>
      </t>
    </mdx>
    <mdx n="0" f="v">
      <t c="3" si="227">
        <n x="225"/>
        <n x="434"/>
        <n x="223"/>
      </t>
    </mdx>
    <mdx n="0" f="v">
      <t c="3" si="227">
        <n x="225"/>
        <n x="435"/>
        <n x="223"/>
      </t>
    </mdx>
    <mdx n="0" f="v">
      <t c="3" si="227">
        <n x="225"/>
        <n x="436"/>
        <n x="223"/>
      </t>
    </mdx>
    <mdx n="0" f="v">
      <t c="3" si="227">
        <n x="225"/>
        <n x="437"/>
        <n x="223"/>
      </t>
    </mdx>
    <mdx n="0" f="v">
      <t c="3" si="227">
        <n x="225"/>
        <n x="294"/>
        <n x="223"/>
      </t>
    </mdx>
    <mdx n="0" f="v">
      <t c="3" si="227">
        <n x="225"/>
        <n x="293"/>
        <n x="223"/>
      </t>
    </mdx>
    <mdx n="0" f="v">
      <t c="3" si="227">
        <n x="225"/>
        <n x="438"/>
        <n x="223"/>
      </t>
    </mdx>
    <mdx n="0" f="v">
      <t c="3" si="227">
        <n x="225"/>
        <n x="350"/>
        <n x="223"/>
      </t>
    </mdx>
    <mdx n="0" f="v">
      <t c="3" si="227">
        <n x="225"/>
        <n x="439"/>
        <n x="223"/>
      </t>
    </mdx>
    <mdx n="0" f="v">
      <t c="3" si="227">
        <n x="225"/>
        <n x="440"/>
        <n x="223"/>
      </t>
    </mdx>
    <mdx n="0" f="v">
      <t c="3" si="227">
        <n x="225"/>
        <n x="441"/>
        <n x="223"/>
      </t>
    </mdx>
    <mdx n="0" f="v">
      <t c="3" si="227">
        <n x="225"/>
        <n x="447"/>
        <n x="223"/>
      </t>
    </mdx>
    <mdx n="0" f="v">
      <t c="3" si="227">
        <n x="225"/>
        <n x="452"/>
        <n x="223"/>
      </t>
    </mdx>
    <mdx n="0" f="v">
      <t c="3" si="227">
        <n x="225"/>
        <n x="276"/>
        <n x="223"/>
      </t>
    </mdx>
    <mdx n="0" f="v">
      <t c="3" si="227">
        <n x="225"/>
        <n x="453"/>
        <n x="223"/>
      </t>
    </mdx>
    <mdx n="0" f="v">
      <t c="3" si="227">
        <n x="225"/>
        <n x="454"/>
        <n x="223"/>
      </t>
    </mdx>
    <mdx n="0" f="v">
      <t c="3" si="227">
        <n x="225"/>
        <n x="455"/>
        <n x="223"/>
      </t>
    </mdx>
    <mdx n="0" f="v">
      <t c="3" si="227">
        <n x="225"/>
        <n x="456"/>
        <n x="223"/>
      </t>
    </mdx>
    <mdx n="0" f="v">
      <t c="3" si="227">
        <n x="225"/>
        <n x="346"/>
        <n x="223"/>
      </t>
    </mdx>
    <mdx n="0" f="v">
      <t c="3" si="227">
        <n x="225"/>
        <n x="459"/>
        <n x="223"/>
      </t>
    </mdx>
    <mdx n="0" f="v">
      <t c="3" si="227">
        <n x="225"/>
        <n x="448"/>
        <n x="223"/>
      </t>
    </mdx>
    <mdx n="0" f="v">
      <t c="3" si="227">
        <n x="225"/>
        <n x="449"/>
        <n x="223"/>
      </t>
    </mdx>
    <mdx n="0" f="v">
      <t c="3" si="227">
        <n x="225"/>
        <n x="450"/>
        <n x="223"/>
      </t>
    </mdx>
    <mdx n="0" f="v">
      <t c="3" si="227">
        <n x="225"/>
        <n x="451"/>
        <n x="223"/>
      </t>
    </mdx>
    <mdx n="0" f="v">
      <t c="3" si="227">
        <n x="225"/>
        <n x="457"/>
        <n x="223"/>
      </t>
    </mdx>
    <mdx n="0" f="v">
      <t c="3" si="227">
        <n x="225"/>
        <n x="458"/>
        <n x="223"/>
      </t>
    </mdx>
    <mdx n="0" f="v">
      <t c="3" si="227">
        <n x="225"/>
        <n x="473"/>
        <n x="223"/>
      </t>
    </mdx>
    <mdx n="0" f="v">
      <t c="3" si="227">
        <n x="225"/>
        <n x="461"/>
        <n x="223"/>
      </t>
    </mdx>
    <mdx n="0" f="v">
      <t c="3" si="227">
        <n x="225"/>
        <n x="462"/>
        <n x="223"/>
      </t>
    </mdx>
    <mdx n="0" f="v">
      <t c="3" si="227">
        <n x="225"/>
        <n x="463"/>
        <n x="223"/>
      </t>
    </mdx>
    <mdx n="0" f="v">
      <t c="3" si="227">
        <n x="225"/>
        <n x="464"/>
        <n x="223"/>
      </t>
    </mdx>
    <mdx n="0" f="v">
      <t c="3" si="227">
        <n x="225"/>
        <n x="465"/>
        <n x="223"/>
      </t>
    </mdx>
    <mdx n="0" f="v">
      <t c="3" si="227">
        <n x="225"/>
        <n x="466"/>
        <n x="223"/>
      </t>
    </mdx>
    <mdx n="0" f="v">
      <t c="3" si="227">
        <n x="225"/>
        <n x="467"/>
        <n x="223"/>
      </t>
    </mdx>
    <mdx n="0" f="v">
      <t c="3" si="227">
        <n x="225"/>
        <n x="460"/>
        <n x="223"/>
      </t>
    </mdx>
    <mdx n="0" f="v">
      <t c="3" si="227">
        <n x="225"/>
        <n x="468"/>
        <n x="223"/>
      </t>
    </mdx>
    <mdx n="0" f="v">
      <t c="3" si="227">
        <n x="225"/>
        <n x="469"/>
        <n x="223"/>
      </t>
    </mdx>
    <mdx n="0" f="v">
      <t c="3" si="227">
        <n x="225"/>
        <n x="470"/>
        <n x="223"/>
      </t>
    </mdx>
    <mdx n="0" f="v">
      <t c="3" si="227">
        <n x="225"/>
        <n x="474"/>
        <n x="223"/>
      </t>
    </mdx>
    <mdx n="0" f="v">
      <t c="3" si="227">
        <n x="225"/>
        <n x="475"/>
        <n x="223"/>
      </t>
    </mdx>
    <mdx n="0" f="v">
      <t c="3" si="227">
        <n x="225"/>
        <n x="476"/>
        <n x="223"/>
      </t>
    </mdx>
    <mdx n="0" f="v">
      <t c="3" si="227">
        <n x="225"/>
        <n x="471"/>
        <n x="223"/>
      </t>
    </mdx>
    <mdx n="0" f="v">
      <t c="3" si="227">
        <n x="225"/>
        <n x="472"/>
        <n x="223"/>
      </t>
    </mdx>
    <mdx n="0" f="v">
      <t c="3" si="227">
        <n x="225"/>
        <n x="480"/>
        <n x="223"/>
      </t>
    </mdx>
    <mdx n="0" f="v">
      <t c="3" si="227">
        <n x="225"/>
        <n x="481"/>
        <n x="223"/>
      </t>
    </mdx>
    <mdx n="0" f="v">
      <t c="3" si="227">
        <n x="225"/>
        <n x="483"/>
        <n x="223"/>
      </t>
    </mdx>
    <mdx n="0" f="v">
      <t c="3" si="227">
        <n x="225"/>
        <n x="477"/>
        <n x="223"/>
      </t>
    </mdx>
    <mdx n="0" f="v">
      <t c="3" si="227">
        <n x="225"/>
        <n x="478"/>
        <n x="223"/>
      </t>
    </mdx>
    <mdx n="0" f="v">
      <t c="3" si="227">
        <n x="225"/>
        <n x="479"/>
        <n x="223"/>
      </t>
    </mdx>
    <mdx n="0" f="v">
      <t c="3" si="227">
        <n x="225"/>
        <n x="487"/>
        <n x="223"/>
      </t>
    </mdx>
    <mdx n="0" f="v">
      <t c="3" si="227">
        <n x="225"/>
        <n x="488"/>
        <n x="223"/>
      </t>
    </mdx>
    <mdx n="0" f="v">
      <t c="3" si="227">
        <n x="225"/>
        <n x="489"/>
        <n x="223"/>
      </t>
    </mdx>
    <mdx n="0" f="v">
      <t c="3" si="227">
        <n x="225"/>
        <n x="482"/>
        <n x="223"/>
      </t>
    </mdx>
    <mdx n="0" f="v">
      <t c="3" si="227">
        <n x="225"/>
        <n x="484"/>
        <n x="223"/>
      </t>
    </mdx>
    <mdx n="0" f="v">
      <t c="3" si="227">
        <n x="225"/>
        <n x="485"/>
        <n x="223"/>
      </t>
    </mdx>
    <mdx n="0" f="v">
      <t c="3" si="227">
        <n x="225"/>
        <n x="486"/>
        <n x="223"/>
      </t>
    </mdx>
    <mdx n="0" f="v">
      <t c="3" si="227">
        <n x="225"/>
        <n x="491"/>
        <n x="223"/>
      </t>
    </mdx>
    <mdx n="0" f="v">
      <t c="3" si="227">
        <n x="225"/>
        <n x="495"/>
        <n x="223"/>
      </t>
    </mdx>
    <mdx n="0" f="v">
      <t c="3" si="227">
        <n x="225"/>
        <n x="496"/>
        <n x="223"/>
      </t>
    </mdx>
    <mdx n="0" f="v">
      <t c="3" si="227">
        <n x="225"/>
        <n x="490"/>
        <n x="223"/>
      </t>
    </mdx>
    <mdx n="0" f="v">
      <t c="3" si="227">
        <n x="225"/>
        <n x="492"/>
        <n x="223"/>
      </t>
    </mdx>
    <mdx n="0" f="v">
      <t c="3" si="227">
        <n x="225"/>
        <n x="493"/>
        <n x="223"/>
      </t>
    </mdx>
    <mdx n="0" f="v">
      <t c="3" si="227">
        <n x="225"/>
        <n x="494"/>
        <n x="223"/>
      </t>
    </mdx>
    <mdx n="0" f="v">
      <t c="3" si="227">
        <n x="225"/>
        <n x="503"/>
        <n x="223"/>
      </t>
    </mdx>
    <mdx n="0" f="v">
      <t c="3" si="227">
        <n x="225"/>
        <n x="500"/>
        <n x="223"/>
      </t>
    </mdx>
    <mdx n="0" f="v">
      <t c="3" si="227">
        <n x="225"/>
        <n x="501"/>
        <n x="223"/>
      </t>
    </mdx>
    <mdx n="0" f="v">
      <t c="3" si="227">
        <n x="225"/>
        <n x="502"/>
        <n x="223"/>
      </t>
    </mdx>
    <mdx n="0" f="v">
      <t c="3" si="227">
        <n x="225"/>
        <n x="497"/>
        <n x="223"/>
      </t>
    </mdx>
    <mdx n="0" f="v">
      <t c="3" si="227">
        <n x="225"/>
        <n x="498"/>
        <n x="223"/>
      </t>
    </mdx>
    <mdx n="0" f="v">
      <t c="3" si="227">
        <n x="225"/>
        <n x="499"/>
        <n x="223"/>
      </t>
    </mdx>
    <mdx n="0" f="v">
      <t c="3" si="227">
        <n x="225"/>
        <n x="504"/>
        <n x="223"/>
      </t>
    </mdx>
    <mdx n="0" f="v">
      <t c="3" si="227">
        <n x="225"/>
        <n x="505"/>
        <n x="223"/>
      </t>
    </mdx>
    <mdx n="0" f="v">
      <t c="3" si="227">
        <n x="225"/>
        <n x="506"/>
        <n x="223"/>
      </t>
    </mdx>
    <mdx n="0" f="v">
      <t c="3" si="227">
        <n x="225"/>
        <n x="508"/>
        <n x="223"/>
      </t>
    </mdx>
    <mdx n="0" f="v">
      <t c="3" si="227">
        <n x="225"/>
        <n x="509"/>
        <n x="223"/>
      </t>
    </mdx>
    <mdx n="0" f="v">
      <t c="3" si="227">
        <n x="225"/>
        <n x="516"/>
        <n x="223"/>
      </t>
    </mdx>
    <mdx n="0" f="v">
      <t c="3" si="227">
        <n x="225"/>
        <n x="507"/>
        <n x="223"/>
      </t>
    </mdx>
    <mdx n="0" f="v">
      <t c="3" si="227">
        <n x="225"/>
        <n x="510"/>
        <n x="223"/>
      </t>
    </mdx>
    <mdx n="0" f="v">
      <t c="3" si="227">
        <n x="225"/>
        <n x="511"/>
        <n x="223"/>
      </t>
    </mdx>
    <mdx n="0" f="v">
      <t c="3" si="227">
        <n x="225"/>
        <n x="512"/>
        <n x="223"/>
      </t>
    </mdx>
    <mdx n="0" f="v">
      <t c="3" si="227">
        <n x="225"/>
        <n x="513"/>
        <n x="223"/>
      </t>
    </mdx>
    <mdx n="0" f="v">
      <t c="3" si="227">
        <n x="225"/>
        <n x="514"/>
        <n x="223"/>
      </t>
    </mdx>
    <mdx n="0" f="v">
      <t c="3" si="227">
        <n x="225"/>
        <n x="515"/>
        <n x="223"/>
      </t>
    </mdx>
    <mdx n="0" f="v">
      <t c="3" si="227">
        <n x="225"/>
        <n x="519"/>
        <n x="223"/>
      </t>
    </mdx>
    <mdx n="0" f="v">
      <t c="3" si="227">
        <n x="225"/>
        <n x="520"/>
        <n x="223"/>
      </t>
    </mdx>
    <mdx n="0" f="v">
      <t c="3" si="227">
        <n x="225"/>
        <n x="521"/>
        <n x="223"/>
      </t>
    </mdx>
    <mdx n="0" f="v">
      <t c="3" si="227">
        <n x="225"/>
        <n x="517"/>
        <n x="223"/>
      </t>
    </mdx>
    <mdx n="0" f="v">
      <t c="3" si="227">
        <n x="225"/>
        <n x="518"/>
        <n x="223"/>
      </t>
    </mdx>
    <mdx n="0" f="v">
      <t c="3" si="227">
        <n x="225"/>
        <n x="522"/>
        <n x="223"/>
      </t>
    </mdx>
    <mdx n="0" f="v">
      <t c="3" si="227">
        <n x="225"/>
        <n x="525"/>
        <n x="223"/>
      </t>
    </mdx>
    <mdx n="0" f="v">
      <t c="3" si="227">
        <n x="225"/>
        <n x="526"/>
        <n x="223"/>
      </t>
    </mdx>
    <mdx n="0" f="v">
      <t c="3" si="227">
        <n x="225"/>
        <n x="527"/>
        <n x="223"/>
      </t>
    </mdx>
    <mdx n="0" f="v">
      <t c="3" si="227">
        <n x="225"/>
        <n x="523"/>
        <n x="223"/>
      </t>
    </mdx>
    <mdx n="0" f="v">
      <t c="3" si="227">
        <n x="225"/>
        <n x="528"/>
        <n x="223"/>
      </t>
    </mdx>
    <mdx n="0" f="v">
      <t c="3" si="227">
        <n x="225"/>
        <n x="524"/>
        <n x="223"/>
      </t>
    </mdx>
    <mdx n="0" f="v">
      <t c="3" si="227">
        <n x="225"/>
        <n x="530"/>
        <n x="223"/>
      </t>
    </mdx>
    <mdx n="0" f="v">
      <t c="3" si="227">
        <n x="225"/>
        <n x="529"/>
        <n x="223"/>
      </t>
    </mdx>
    <mdx n="0" f="v">
      <t c="3" si="227">
        <n x="225"/>
        <n x="531"/>
        <n x="223"/>
      </t>
    </mdx>
    <mdx n="0" f="v">
      <t c="3" si="227">
        <n x="225"/>
        <n x="532"/>
        <n x="223"/>
      </t>
    </mdx>
    <mdx n="0" f="v">
      <t c="3" si="227">
        <n x="225"/>
        <n x="533"/>
        <n x="223"/>
      </t>
    </mdx>
    <mdx n="0" f="v">
      <t c="3" si="227">
        <n x="225"/>
        <n x="534"/>
        <n x="223"/>
      </t>
    </mdx>
    <mdx n="0" f="v">
      <t c="3" si="227">
        <n x="225"/>
        <n x="536"/>
        <n x="223"/>
      </t>
    </mdx>
    <mdx n="0" f="v">
      <t c="3" si="227">
        <n x="225"/>
        <n x="537"/>
        <n x="223"/>
      </t>
    </mdx>
    <mdx n="0" f="v">
      <t c="3" si="227">
        <n x="225"/>
        <n x="535"/>
        <n x="223"/>
      </t>
    </mdx>
    <mdx n="0" f="v">
      <t c="3" si="227">
        <n x="225"/>
        <n x="539"/>
        <n x="223"/>
      </t>
    </mdx>
    <mdx n="0" f="v">
      <t c="3" si="227">
        <n x="225"/>
        <n x="540"/>
        <n x="223"/>
      </t>
    </mdx>
    <mdx n="0" f="v">
      <t c="3" si="227">
        <n x="225"/>
        <n x="538"/>
        <n x="223"/>
      </t>
    </mdx>
    <mdx n="0" f="v">
      <t c="3" si="227">
        <n x="225"/>
        <n x="543"/>
        <n x="223"/>
      </t>
    </mdx>
    <mdx n="0" f="v">
      <t c="3" si="227">
        <n x="225"/>
        <n x="545"/>
        <n x="223"/>
      </t>
    </mdx>
    <mdx n="0" f="v">
      <t c="3" si="227">
        <n x="225"/>
        <n x="541"/>
        <n x="223"/>
      </t>
    </mdx>
    <mdx n="0" f="v">
      <t c="3" si="227">
        <n x="225"/>
        <n x="544"/>
        <n x="223"/>
      </t>
    </mdx>
    <mdx n="0" f="v">
      <t c="3" si="227">
        <n x="225"/>
        <n x="542"/>
        <n x="223"/>
      </t>
    </mdx>
    <mdx n="0" f="v">
      <t c="3" si="227">
        <n x="225"/>
        <n x="546"/>
        <n x="223"/>
      </t>
    </mdx>
    <mdx n="0" f="v">
      <t c="3" si="227">
        <n x="225"/>
        <n x="271"/>
        <n x="195"/>
      </t>
    </mdx>
    <mdx n="0" f="v">
      <t c="3" si="227">
        <n x="225"/>
        <n x="270"/>
        <n x="195"/>
      </t>
    </mdx>
    <mdx n="0" f="v">
      <t c="3" si="227">
        <n x="225"/>
        <n x="269"/>
        <n x="195"/>
      </t>
    </mdx>
    <mdx n="0" f="v">
      <t c="3" si="227">
        <n x="225"/>
        <n x="355"/>
        <n x="195"/>
      </t>
    </mdx>
    <mdx n="0" f="v">
      <t c="3" si="227">
        <n x="225"/>
        <n x="357"/>
        <n x="195"/>
      </t>
    </mdx>
    <mdx n="0" f="v">
      <t c="3" si="227">
        <n x="225"/>
        <n x="267"/>
        <n x="195"/>
      </t>
    </mdx>
    <mdx n="0" f="v">
      <t c="3" si="227">
        <n x="225"/>
        <n x="266"/>
        <n x="195"/>
      </t>
    </mdx>
    <mdx n="0" f="v">
      <t c="3" si="227">
        <n x="225"/>
        <n x="262"/>
        <n x="195"/>
      </t>
    </mdx>
    <mdx n="0" f="v">
      <t c="3" si="227">
        <n x="225"/>
        <n x="260"/>
        <n x="195"/>
      </t>
    </mdx>
    <mdx n="0" f="v">
      <t c="3" si="227">
        <n x="225"/>
        <n x="257"/>
        <n x="195"/>
      </t>
    </mdx>
    <mdx n="0" f="v">
      <t c="3" si="227">
        <n x="225"/>
        <n x="316"/>
        <n x="195"/>
      </t>
    </mdx>
    <mdx n="0" f="v">
      <t c="3" si="227">
        <n x="225"/>
        <n x="374"/>
        <n x="195"/>
      </t>
    </mdx>
    <mdx n="0" f="v">
      <t c="3" si="227">
        <n x="225"/>
        <n x="375"/>
        <n x="195"/>
      </t>
    </mdx>
    <mdx n="0" f="v">
      <t c="3" si="227">
        <n x="225"/>
        <n x="376"/>
        <n x="195"/>
      </t>
    </mdx>
    <mdx n="0" f="v">
      <t c="3" si="227">
        <n x="225"/>
        <n x="377"/>
        <n x="195"/>
      </t>
    </mdx>
    <mdx n="0" f="v">
      <t c="3" si="227">
        <n x="225"/>
        <n x="280"/>
        <n x="195"/>
      </t>
    </mdx>
    <mdx n="0" f="v">
      <t c="3" si="227">
        <n x="225"/>
        <n x="381"/>
        <n x="195"/>
      </t>
    </mdx>
    <mdx n="0" f="v">
      <t c="3" si="227">
        <n x="225"/>
        <n x="304"/>
        <n x="195"/>
      </t>
    </mdx>
    <mdx n="0" f="v">
      <t c="3" si="227">
        <n x="225"/>
        <n x="547"/>
        <n x="195"/>
      </t>
    </mdx>
    <mdx n="0" f="v">
      <t c="3" si="227">
        <n x="225"/>
        <n x="363"/>
        <n x="195"/>
      </t>
    </mdx>
    <mdx n="0" f="v">
      <t c="3" si="227">
        <n x="225"/>
        <n x="364"/>
        <n x="195"/>
      </t>
    </mdx>
    <mdx n="0" f="v">
      <t c="3" si="227">
        <n x="225"/>
        <n x="548"/>
        <n x="195"/>
      </t>
    </mdx>
    <mdx n="0" f="v">
      <t c="3" si="227">
        <n x="225"/>
        <n x="365"/>
        <n x="195"/>
      </t>
    </mdx>
    <mdx n="0" f="v">
      <t c="3" si="227">
        <n x="225"/>
        <n x="369"/>
        <n x="195"/>
      </t>
    </mdx>
    <mdx n="0" f="v">
      <t c="3" si="227">
        <n x="225"/>
        <n x="372"/>
        <n x="195"/>
      </t>
    </mdx>
    <mdx n="0" f="v">
      <t c="3" si="227">
        <n x="225"/>
        <n x="395"/>
        <n x="195"/>
      </t>
    </mdx>
    <mdx n="0" f="v">
      <t c="3" si="227">
        <n x="225"/>
        <n x="396"/>
        <n x="195"/>
      </t>
    </mdx>
    <mdx n="0" f="v">
      <t c="3" si="227">
        <n x="225"/>
        <n x="397"/>
        <n x="195"/>
      </t>
    </mdx>
    <mdx n="0" f="v">
      <t c="3" si="227">
        <n x="225"/>
        <n x="404"/>
        <n x="195"/>
      </t>
    </mdx>
    <mdx n="0" f="v">
      <t c="3" si="227">
        <n x="225"/>
        <n x="405"/>
        <n x="195"/>
      </t>
    </mdx>
    <mdx n="0" f="v">
      <t c="3" si="227">
        <n x="225"/>
        <n x="399"/>
        <n x="195"/>
      </t>
    </mdx>
    <mdx n="0" f="v">
      <t c="3" si="227">
        <n x="225"/>
        <n x="385"/>
        <n x="195"/>
      </t>
    </mdx>
    <mdx n="0" f="v">
      <t c="3" si="227">
        <n x="225"/>
        <n x="388"/>
        <n x="195"/>
      </t>
    </mdx>
    <mdx n="0" f="v">
      <t c="3" si="227">
        <n x="225"/>
        <n x="390"/>
        <n x="195"/>
      </t>
    </mdx>
    <mdx n="0" f="v">
      <t c="3" si="227">
        <n x="225"/>
        <n x="402"/>
        <n x="195"/>
      </t>
    </mdx>
    <mdx n="0" f="v">
      <t c="3" si="227">
        <n x="225"/>
        <n x="277"/>
        <n x="195"/>
      </t>
    </mdx>
    <mdx n="0" f="v">
      <t c="3" si="227">
        <n x="225"/>
        <n x="406"/>
        <n x="195"/>
      </t>
    </mdx>
    <mdx n="0" f="v">
      <t c="3" si="227">
        <n x="225"/>
        <n x="410"/>
        <n x="195"/>
      </t>
    </mdx>
    <mdx n="0" f="v">
      <t c="3" si="227">
        <n x="225"/>
        <n x="297"/>
        <n x="195"/>
      </t>
    </mdx>
    <mdx n="0" f="v">
      <t c="3" si="227">
        <n x="225"/>
        <n x="421"/>
        <n x="195"/>
      </t>
    </mdx>
    <mdx n="0" f="v">
      <t c="3" si="227">
        <n x="225"/>
        <n x="411"/>
        <n x="195"/>
      </t>
    </mdx>
    <mdx n="0" f="v">
      <t c="3" si="227">
        <n x="225"/>
        <n x="403"/>
        <n x="195"/>
      </t>
    </mdx>
    <mdx n="0" f="v">
      <t c="3" si="227">
        <n x="225"/>
        <n x="413"/>
        <n x="195"/>
      </t>
    </mdx>
    <mdx n="0" f="v">
      <t c="3" si="227">
        <n x="225"/>
        <n x="414"/>
        <n x="195"/>
      </t>
    </mdx>
    <mdx n="0" f="v">
      <t c="3" si="227">
        <n x="225"/>
        <n x="416"/>
        <n x="195"/>
      </t>
    </mdx>
    <mdx n="0" f="v">
      <t c="3" si="227">
        <n x="225"/>
        <n x="329"/>
        <n x="195"/>
      </t>
    </mdx>
    <mdx n="0" f="v">
      <t c="3" si="227">
        <n x="225"/>
        <n x="429"/>
        <n x="195"/>
      </t>
    </mdx>
    <mdx n="0" f="v">
      <t c="3" si="227">
        <n x="225"/>
        <n x="430"/>
        <n x="195"/>
      </t>
    </mdx>
    <mdx n="0" f="v">
      <t c="3" si="227">
        <n x="225"/>
        <n x="431"/>
        <n x="195"/>
      </t>
    </mdx>
    <mdx n="0" f="v">
      <t c="3" si="227">
        <n x="225"/>
        <n x="425"/>
        <n x="195"/>
      </t>
    </mdx>
    <mdx n="0" f="v">
      <t c="3" si="227">
        <n x="225"/>
        <n x="327"/>
        <n x="195"/>
      </t>
    </mdx>
    <mdx n="0" f="v">
      <t c="3" si="227">
        <n x="225"/>
        <n x="442"/>
        <n x="195"/>
      </t>
    </mdx>
    <mdx n="0" f="v">
      <t c="3" si="227">
        <n x="225"/>
        <n x="445"/>
        <n x="195"/>
      </t>
    </mdx>
    <mdx n="0" f="v">
      <t c="3" si="227">
        <n x="225"/>
        <n x="446"/>
        <n x="195"/>
      </t>
    </mdx>
    <mdx n="0" f="v">
      <t c="3" si="227">
        <n x="225"/>
        <n x="434"/>
        <n x="195"/>
      </t>
    </mdx>
    <mdx n="0" f="v">
      <t c="3" si="227">
        <n x="225"/>
        <n x="435"/>
        <n x="195"/>
      </t>
    </mdx>
    <mdx n="0" f="v">
      <t c="3" si="227">
        <n x="225"/>
        <n x="436"/>
        <n x="195"/>
      </t>
    </mdx>
    <mdx n="0" f="v">
      <t c="3" si="227">
        <n x="225"/>
        <n x="437"/>
        <n x="195"/>
      </t>
    </mdx>
    <mdx n="0" f="v">
      <t c="3" si="227">
        <n x="225"/>
        <n x="293"/>
        <n x="195"/>
      </t>
    </mdx>
    <mdx n="0" f="v">
      <t c="3" si="227">
        <n x="225"/>
        <n x="438"/>
        <n x="195"/>
      </t>
    </mdx>
    <mdx n="0" f="v">
      <t c="3" si="227">
        <n x="225"/>
        <n x="350"/>
        <n x="195"/>
      </t>
    </mdx>
    <mdx n="0" f="v">
      <t c="3" si="227">
        <n x="225"/>
        <n x="440"/>
        <n x="195"/>
      </t>
    </mdx>
    <mdx n="0" f="v">
      <t c="3" si="227">
        <n x="225"/>
        <n x="346"/>
        <n x="195"/>
      </t>
    </mdx>
    <mdx n="0" f="v">
      <t c="3" si="227">
        <n x="225"/>
        <n x="457"/>
        <n x="195"/>
      </t>
    </mdx>
    <mdx n="0" f="v">
      <t c="3" si="227">
        <n x="225"/>
        <n x="458"/>
        <n x="195"/>
      </t>
    </mdx>
    <mdx n="0" f="v">
      <t c="3" si="227">
        <n x="225"/>
        <n x="465"/>
        <n x="195"/>
      </t>
    </mdx>
    <mdx n="0" f="v">
      <t c="3" si="227">
        <n x="225"/>
        <n x="467"/>
        <n x="195"/>
      </t>
    </mdx>
    <mdx n="0" f="v">
      <t c="3" si="227">
        <n x="225"/>
        <n x="468"/>
        <n x="195"/>
      </t>
    </mdx>
    <mdx n="0" f="v">
      <t c="3" si="227">
        <n x="225"/>
        <n x="469"/>
        <n x="195"/>
      </t>
    </mdx>
    <mdx n="0" f="v">
      <t c="3" si="227">
        <n x="225"/>
        <n x="474"/>
        <n x="195"/>
      </t>
    </mdx>
    <mdx n="0" f="v">
      <t c="3" si="227">
        <n x="225"/>
        <n x="475"/>
        <n x="195"/>
      </t>
    </mdx>
    <mdx n="0" f="v">
      <t c="3" si="227">
        <n x="225"/>
        <n x="476"/>
        <n x="195"/>
      </t>
    </mdx>
    <mdx n="0" f="v">
      <t c="3" si="227">
        <n x="225"/>
        <n x="471"/>
        <n x="195"/>
      </t>
    </mdx>
    <mdx n="0" f="v">
      <t c="3" si="227">
        <n x="225"/>
        <n x="483"/>
        <n x="195"/>
      </t>
    </mdx>
    <mdx n="0" f="v">
      <t c="3" si="227">
        <n x="225"/>
        <n x="477"/>
        <n x="195"/>
      </t>
    </mdx>
    <mdx n="0" f="v">
      <t c="3" si="227">
        <n x="225"/>
        <n x="478"/>
        <n x="195"/>
      </t>
    </mdx>
    <mdx n="0" f="v">
      <t c="3" si="227">
        <n x="225"/>
        <n x="486"/>
        <n x="195"/>
      </t>
    </mdx>
    <mdx n="0" f="v">
      <t c="3" si="227">
        <n x="225"/>
        <n x="496"/>
        <n x="195"/>
      </t>
    </mdx>
    <mdx n="0" f="v">
      <t c="3" si="227">
        <n x="225"/>
        <n x="494"/>
        <n x="195"/>
      </t>
    </mdx>
    <mdx n="0" f="v">
      <t c="3" si="227">
        <n x="225"/>
        <n x="493"/>
        <n x="195"/>
      </t>
    </mdx>
    <mdx n="0" f="v">
      <t c="3" si="227">
        <n x="225"/>
        <n x="500"/>
        <n x="195"/>
      </t>
    </mdx>
    <mdx n="0" f="v">
      <t c="3" si="227">
        <n x="225"/>
        <n x="501"/>
        <n x="195"/>
      </t>
    </mdx>
    <mdx n="0" f="v">
      <t c="3" si="227">
        <n x="225"/>
        <n x="502"/>
        <n x="195"/>
      </t>
    </mdx>
    <mdx n="0" f="v">
      <t c="3" si="227">
        <n x="225"/>
        <n x="503"/>
        <n x="195"/>
      </t>
    </mdx>
    <mdx n="0" f="v">
      <t c="3" si="227">
        <n x="225"/>
        <n x="507"/>
        <n x="195"/>
      </t>
    </mdx>
    <mdx n="0" f="v">
      <t c="3" si="227">
        <n x="225"/>
        <n x="510"/>
        <n x="195"/>
      </t>
    </mdx>
    <mdx n="0" f="v">
      <t c="3" si="227">
        <n x="225"/>
        <n x="511"/>
        <n x="195"/>
      </t>
    </mdx>
    <mdx n="0" f="v">
      <t c="3" si="227">
        <n x="225"/>
        <n x="512"/>
        <n x="195"/>
      </t>
    </mdx>
    <mdx n="0" f="v">
      <t c="3" si="227">
        <n x="225"/>
        <n x="516"/>
        <n x="195"/>
      </t>
    </mdx>
    <mdx n="0" f="v">
      <t c="3" si="227">
        <n x="225"/>
        <n x="520"/>
        <n x="195"/>
      </t>
    </mdx>
    <mdx n="0" f="v">
      <t c="3" si="227">
        <n x="225"/>
        <n x="521"/>
        <n x="195"/>
      </t>
    </mdx>
    <mdx n="0" f="v">
      <t c="3" si="227">
        <n x="225"/>
        <n x="517"/>
        <n x="195"/>
      </t>
    </mdx>
    <mdx n="0" f="v">
      <t c="3" si="227">
        <n x="225"/>
        <n x="524"/>
        <n x="195"/>
      </t>
    </mdx>
    <mdx n="0" f="v">
      <t c="3" si="227">
        <n x="225"/>
        <n x="525"/>
        <n x="195"/>
      </t>
    </mdx>
    <mdx n="0" f="v">
      <t c="3" si="227">
        <n x="225"/>
        <n x="526"/>
        <n x="195"/>
      </t>
    </mdx>
    <mdx n="0" f="v">
      <t c="3" si="227">
        <n x="225"/>
        <n x="523"/>
        <n x="195"/>
      </t>
    </mdx>
    <mdx n="0" f="v">
      <t c="3" si="227">
        <n x="225"/>
        <n x="529"/>
        <n x="195"/>
      </t>
    </mdx>
    <mdx n="0" f="v">
      <t c="3" si="227">
        <n x="225"/>
        <n x="537"/>
        <n x="195"/>
      </t>
    </mdx>
    <mdx n="0" f="v">
      <t c="3" si="227">
        <n x="225"/>
        <n x="539"/>
        <n x="195"/>
      </t>
    </mdx>
    <mdx n="0" f="v">
      <t c="3" si="227">
        <n x="225"/>
        <n x="546"/>
        <n x="195"/>
      </t>
    </mdx>
    <mdx n="0" f="v">
      <t c="3" si="227">
        <n x="225"/>
        <n x="542"/>
        <n x="195"/>
      </t>
    </mdx>
    <mdx n="0" f="v">
      <t c="3" si="227">
        <n x="225"/>
        <n x="272"/>
        <n x="52"/>
      </t>
    </mdx>
    <mdx n="0" f="v">
      <t c="3" si="227">
        <n x="225"/>
        <n x="273"/>
        <n x="52"/>
      </t>
    </mdx>
    <mdx n="0" f="v">
      <t c="3" si="227">
        <n x="225"/>
        <n x="271"/>
        <n x="52"/>
      </t>
    </mdx>
    <mdx n="0" f="v">
      <t c="3" si="227">
        <n x="225"/>
        <n x="270"/>
        <n x="52"/>
      </t>
    </mdx>
    <mdx n="0" f="v">
      <t c="3" si="227">
        <n x="225"/>
        <n x="269"/>
        <n x="52"/>
      </t>
    </mdx>
    <mdx n="0" f="v">
      <t c="3" si="227">
        <n x="225"/>
        <n x="268"/>
        <n x="52"/>
      </t>
    </mdx>
    <mdx n="0" f="v">
      <t c="3" si="227">
        <n x="225"/>
        <n x="355"/>
        <n x="52"/>
      </t>
    </mdx>
    <mdx n="0" f="v">
      <t c="3" si="227">
        <n x="225"/>
        <n x="356"/>
        <n x="52"/>
      </t>
    </mdx>
    <mdx n="0" f="v">
      <t c="3" si="227">
        <n x="225"/>
        <n x="357"/>
        <n x="52"/>
      </t>
    </mdx>
    <mdx n="0" f="v">
      <t c="3" si="227">
        <n x="225"/>
        <n x="358"/>
        <n x="52"/>
      </t>
    </mdx>
    <mdx n="0" f="v">
      <t c="3" si="227">
        <n x="225"/>
        <n x="359"/>
        <n x="52"/>
      </t>
    </mdx>
    <mdx n="0" f="v">
      <t c="3" si="227">
        <n x="225"/>
        <n x="360"/>
        <n x="52"/>
      </t>
    </mdx>
    <mdx n="0" f="v">
      <t c="3" si="227">
        <n x="225"/>
        <n x="361"/>
        <n x="52"/>
      </t>
    </mdx>
    <mdx n="0" f="v">
      <t c="3" si="227">
        <n x="225"/>
        <n x="267"/>
        <n x="52"/>
      </t>
    </mdx>
    <mdx n="0" f="v">
      <t c="3" si="227">
        <n x="225"/>
        <n x="266"/>
        <n x="52"/>
      </t>
    </mdx>
    <mdx n="0" f="v">
      <t c="3" si="227">
        <n x="225"/>
        <n x="265"/>
        <n x="52"/>
      </t>
    </mdx>
    <mdx n="0" f="v">
      <t c="3" si="227">
        <n x="225"/>
        <n x="264"/>
        <n x="52"/>
      </t>
    </mdx>
    <mdx n="0" f="v">
      <t c="3" si="227">
        <n x="225"/>
        <n x="263"/>
        <n x="52"/>
      </t>
    </mdx>
    <mdx n="0" f="v">
      <t c="3" si="227">
        <n x="225"/>
        <n x="262"/>
        <n x="52"/>
      </t>
    </mdx>
    <mdx n="0" f="v">
      <t c="3" si="227">
        <n x="225"/>
        <n x="261"/>
        <n x="52"/>
      </t>
    </mdx>
    <mdx n="0" f="v">
      <t c="3" si="227">
        <n x="225"/>
        <n x="260"/>
        <n x="52"/>
      </t>
    </mdx>
    <mdx n="0" f="v">
      <t c="3" si="227">
        <n x="225"/>
        <n x="258"/>
        <n x="52"/>
      </t>
    </mdx>
    <mdx n="0" f="v">
      <t c="3" si="227">
        <n x="225"/>
        <n x="257"/>
        <n x="52"/>
      </t>
    </mdx>
    <mdx n="0" f="v">
      <t c="3" si="227">
        <n x="225"/>
        <n x="256"/>
        <n x="52"/>
      </t>
    </mdx>
    <mdx n="0" f="v">
      <t c="3" si="227">
        <n x="225"/>
        <n x="255"/>
        <n x="52"/>
      </t>
    </mdx>
    <mdx n="0" f="v">
      <t c="3" si="227">
        <n x="225"/>
        <n x="316"/>
        <n x="52"/>
      </t>
    </mdx>
    <mdx n="0" f="v">
      <t c="3" si="227">
        <n x="225"/>
        <n x="373"/>
        <n x="52"/>
      </t>
    </mdx>
    <mdx n="0" f="v">
      <t c="3" si="227">
        <n x="225"/>
        <n x="374"/>
        <n x="52"/>
      </t>
    </mdx>
    <mdx n="0" f="v">
      <t c="3" si="227">
        <n x="225"/>
        <n x="375"/>
        <n x="52"/>
      </t>
    </mdx>
    <mdx n="0" f="v">
      <t c="3" si="227">
        <n x="225"/>
        <n x="281"/>
        <n x="52"/>
      </t>
    </mdx>
    <mdx n="0" f="v">
      <t c="3" si="227">
        <n x="225"/>
        <n x="376"/>
        <n x="52"/>
      </t>
    </mdx>
    <mdx n="0" f="v">
      <t c="3" si="227">
        <n x="225"/>
        <n x="377"/>
        <n x="52"/>
      </t>
    </mdx>
    <mdx n="0" f="v">
      <t c="3" si="227">
        <n x="225"/>
        <n x="280"/>
        <n x="52"/>
      </t>
    </mdx>
    <mdx n="0" f="v">
      <t c="3" si="227">
        <n x="225"/>
        <n x="311"/>
        <n x="52"/>
      </t>
    </mdx>
    <mdx n="0" f="v">
      <t c="3" si="227">
        <n x="225"/>
        <n x="379"/>
        <n x="52"/>
      </t>
    </mdx>
    <mdx n="0" f="v">
      <t c="3" si="227">
        <n x="225"/>
        <n x="380"/>
        <n x="52"/>
      </t>
    </mdx>
    <mdx n="0" f="v">
      <t c="3" si="227">
        <n x="225"/>
        <n x="381"/>
        <n x="52"/>
      </t>
    </mdx>
    <mdx n="0" f="v">
      <t c="3" si="227">
        <n x="225"/>
        <n x="382"/>
        <n x="52"/>
      </t>
    </mdx>
    <mdx n="0" f="v">
      <t c="3" si="227">
        <n x="225"/>
        <n x="304"/>
        <n x="52"/>
      </t>
    </mdx>
    <mdx n="0" f="v">
      <t c="3" si="227">
        <n x="225"/>
        <n x="383"/>
        <n x="52"/>
      </t>
    </mdx>
    <mdx n="0" f="v">
      <t c="3" si="227">
        <n x="225"/>
        <n x="283"/>
        <n x="52"/>
      </t>
    </mdx>
    <mdx n="0" f="v">
      <t c="3" si="227">
        <n x="225"/>
        <n x="547"/>
        <n x="52"/>
      </t>
    </mdx>
    <mdx n="0" f="v">
      <t c="3" si="227">
        <n x="225"/>
        <n x="362"/>
        <n x="52"/>
      </t>
    </mdx>
    <mdx n="0" f="v">
      <t c="3" si="227">
        <n x="225"/>
        <n x="363"/>
        <n x="52"/>
      </t>
    </mdx>
    <mdx n="0" f="v">
      <t c="3" si="227">
        <n x="225"/>
        <n x="364"/>
        <n x="52"/>
      </t>
    </mdx>
    <mdx n="0" f="v">
      <t c="3" si="227">
        <n x="225"/>
        <n x="548"/>
        <n x="52"/>
      </t>
    </mdx>
    <mdx n="0" f="v">
      <t c="3" si="227">
        <n x="225"/>
        <n x="365"/>
        <n x="52"/>
      </t>
    </mdx>
    <mdx n="0" f="v">
      <t c="3" si="227">
        <n x="225"/>
        <n x="366"/>
        <n x="52"/>
      </t>
    </mdx>
    <mdx n="0" f="v">
      <t c="3" si="227">
        <n x="225"/>
        <n x="368"/>
        <n x="52"/>
      </t>
    </mdx>
    <mdx n="0" f="v">
      <t c="3" si="227">
        <n x="225"/>
        <n x="369"/>
        <n x="52"/>
      </t>
    </mdx>
    <mdx n="0" f="v">
      <t c="3" si="227">
        <n x="225"/>
        <n x="307"/>
        <n x="52"/>
      </t>
    </mdx>
    <mdx n="0" f="v">
      <t c="3" si="227">
        <n x="225"/>
        <n x="370"/>
        <n x="52"/>
      </t>
    </mdx>
    <mdx n="0" f="v">
      <t c="3" si="227">
        <n x="225"/>
        <n x="371"/>
        <n x="52"/>
      </t>
    </mdx>
    <mdx n="0" f="v">
      <t c="3" si="227">
        <n x="225"/>
        <n x="372"/>
        <n x="52"/>
      </t>
    </mdx>
    <mdx n="0" f="v">
      <t c="3" si="227">
        <n x="225"/>
        <n x="393"/>
        <n x="52"/>
      </t>
    </mdx>
    <mdx n="0" f="v">
      <t c="3" si="227">
        <n x="225"/>
        <n x="405"/>
        <n x="52"/>
      </t>
    </mdx>
    <mdx n="0" f="v">
      <t c="3" si="227">
        <n x="225"/>
        <n x="399"/>
        <n x="52"/>
      </t>
    </mdx>
    <mdx n="0" f="v">
      <t c="3" si="227">
        <n x="225"/>
        <n x="394"/>
        <n x="52"/>
      </t>
    </mdx>
    <mdx n="0" f="v">
      <t c="3" si="227">
        <n x="225"/>
        <n x="395"/>
        <n x="52"/>
      </t>
    </mdx>
    <mdx n="0" f="v">
      <t c="3" si="227">
        <n x="225"/>
        <n x="278"/>
        <n x="52"/>
      </t>
    </mdx>
    <mdx n="0" f="v">
      <t c="3" si="227">
        <n x="225"/>
        <n x="396"/>
        <n x="52"/>
      </t>
    </mdx>
    <mdx n="0" f="v">
      <t c="3" si="227">
        <n x="225"/>
        <n x="397"/>
        <n x="52"/>
      </t>
    </mdx>
    <mdx n="0" f="v">
      <t c="3" si="227">
        <n x="225"/>
        <n x="398"/>
        <n x="52"/>
      </t>
    </mdx>
    <mdx n="0" f="v">
      <t c="3" si="227">
        <n x="225"/>
        <n x="392"/>
        <n x="52"/>
      </t>
    </mdx>
    <mdx n="0" f="v">
      <t c="3" si="227">
        <n x="225"/>
        <n x="391"/>
        <n x="52"/>
      </t>
    </mdx>
    <mdx n="0" f="v">
      <t c="3" si="227">
        <n x="225"/>
        <n x="404"/>
        <n x="52"/>
      </t>
    </mdx>
    <mdx n="0" f="v">
      <t c="3" si="227">
        <n x="225"/>
        <n x="384"/>
        <n x="52"/>
      </t>
    </mdx>
    <mdx n="0" f="v">
      <t c="3" si="227">
        <n x="225"/>
        <n x="385"/>
        <n x="52"/>
      </t>
    </mdx>
    <mdx n="0" f="v">
      <t c="3" si="227">
        <n x="225"/>
        <n x="386"/>
        <n x="52"/>
      </t>
    </mdx>
    <mdx n="0" f="v">
      <t c="3" si="227">
        <n x="225"/>
        <n x="387"/>
        <n x="52"/>
      </t>
    </mdx>
    <mdx n="0" f="v">
      <t c="3" si="227">
        <n x="225"/>
        <n x="388"/>
        <n x="52"/>
      </t>
    </mdx>
    <mdx n="0" f="v">
      <t c="3" si="227">
        <n x="225"/>
        <n x="389"/>
        <n x="52"/>
      </t>
    </mdx>
    <mdx n="0" f="v">
      <t c="3" si="227">
        <n x="225"/>
        <n x="390"/>
        <n x="52"/>
      </t>
    </mdx>
    <mdx n="0" f="v">
      <t c="3" si="227">
        <n x="225"/>
        <n x="418"/>
        <n x="52"/>
      </t>
    </mdx>
    <mdx n="0" f="v">
      <t c="3" si="227">
        <n x="225"/>
        <n x="400"/>
        <n x="52"/>
      </t>
    </mdx>
    <mdx n="0" f="v">
      <t c="3" si="227">
        <n x="225"/>
        <n x="401"/>
        <n x="52"/>
      </t>
    </mdx>
    <mdx n="0" f="v">
      <t c="3" si="227">
        <n x="225"/>
        <n x="402"/>
        <n x="52"/>
      </t>
    </mdx>
    <mdx n="0" f="v">
      <t c="3" si="227">
        <n x="225"/>
        <n x="277"/>
        <n x="52"/>
      </t>
    </mdx>
    <mdx n="0" f="v">
      <t c="3" si="227">
        <n x="225"/>
        <n x="417"/>
        <n x="52"/>
      </t>
    </mdx>
    <mdx n="0" f="v">
      <t c="3" si="227">
        <n x="225"/>
        <n x="419"/>
        <n x="52"/>
      </t>
    </mdx>
    <mdx n="0" f="v">
      <t c="3" si="227">
        <n x="225"/>
        <n x="407"/>
        <n x="52"/>
      </t>
    </mdx>
    <mdx n="0" f="v">
      <t c="3" si="227">
        <n x="225"/>
        <n x="408"/>
        <n x="52"/>
      </t>
    </mdx>
    <mdx n="0" f="v">
      <t c="3" si="227">
        <n x="225"/>
        <n x="409"/>
        <n x="52"/>
      </t>
    </mdx>
    <mdx n="0" f="v">
      <t c="3" si="227">
        <n x="225"/>
        <n x="410"/>
        <n x="52"/>
      </t>
    </mdx>
    <mdx n="0" f="v">
      <t c="3" si="227">
        <n x="225"/>
        <n x="299"/>
        <n x="52"/>
      </t>
    </mdx>
    <mdx n="0" f="v">
      <t c="3" si="227">
        <n x="225"/>
        <n x="297"/>
        <n x="52"/>
      </t>
    </mdx>
    <mdx n="0" f="v">
      <t c="3" si="227">
        <n x="225"/>
        <n x="421"/>
        <n x="52"/>
      </t>
    </mdx>
    <mdx n="0" f="v">
      <t c="3" si="227">
        <n x="225"/>
        <n x="422"/>
        <n x="52"/>
      </t>
    </mdx>
    <mdx n="0" f="v">
      <t c="3" si="227">
        <n x="225"/>
        <n x="411"/>
        <n x="52"/>
      </t>
    </mdx>
    <mdx n="0" f="v">
      <t c="3" si="227">
        <n x="225"/>
        <n x="403"/>
        <n x="52"/>
      </t>
    </mdx>
    <mdx n="0" f="v">
      <t c="3" si="227">
        <n x="225"/>
        <n x="412"/>
        <n x="52"/>
      </t>
    </mdx>
    <mdx n="0" f="v">
      <t c="3" si="227">
        <n x="225"/>
        <n x="413"/>
        <n x="52"/>
      </t>
    </mdx>
    <mdx n="0" f="v">
      <t c="3" si="227">
        <n x="225"/>
        <n x="414"/>
        <n x="52"/>
      </t>
    </mdx>
    <mdx n="0" f="v">
      <t c="3" si="227">
        <n x="225"/>
        <n x="415"/>
        <n x="52"/>
      </t>
    </mdx>
    <mdx n="0" f="v">
      <t c="3" si="227">
        <n x="225"/>
        <n x="416"/>
        <n x="52"/>
      </t>
    </mdx>
    <mdx n="0" f="v">
      <t c="3" si="227">
        <n x="225"/>
        <n x="427"/>
        <n x="52"/>
      </t>
    </mdx>
    <mdx n="0" f="v">
      <t c="3" si="227">
        <n x="225"/>
        <n x="428"/>
        <n x="52"/>
      </t>
    </mdx>
    <mdx n="0" f="v">
      <t c="3" si="227">
        <n x="225"/>
        <n x="328"/>
        <n x="52"/>
      </t>
    </mdx>
    <mdx n="0" f="v">
      <t c="3" si="227">
        <n x="225"/>
        <n x="429"/>
        <n x="52"/>
      </t>
    </mdx>
    <mdx n="0" f="v">
      <t c="3" si="227">
        <n x="225"/>
        <n x="430"/>
        <n x="52"/>
      </t>
    </mdx>
    <mdx n="0" f="v">
      <t c="3" si="227">
        <n x="225"/>
        <n x="431"/>
        <n x="52"/>
      </t>
    </mdx>
    <mdx n="0" f="v">
      <t c="3" si="227">
        <n x="225"/>
        <n x="432"/>
        <n x="52"/>
      </t>
    </mdx>
    <mdx n="0" f="v">
      <t c="3" si="227">
        <n x="225"/>
        <n x="326"/>
        <n x="52"/>
      </t>
    </mdx>
    <mdx n="0" f="v">
      <t c="3" si="227">
        <n x="225"/>
        <n x="425"/>
        <n x="52"/>
      </t>
    </mdx>
    <mdx n="0" f="v">
      <t c="3" si="227">
        <n x="225"/>
        <n x="348"/>
        <n x="52"/>
      </t>
    </mdx>
    <mdx n="0" f="v">
      <t c="3" si="227">
        <n x="225"/>
        <n x="327"/>
        <n x="52"/>
      </t>
    </mdx>
    <mdx n="0" f="v">
      <t c="3" si="227">
        <n x="225"/>
        <n x="426"/>
        <n x="52"/>
      </t>
    </mdx>
    <mdx n="0" f="v">
      <t c="3" si="227">
        <n x="225"/>
        <n x="433"/>
        <n x="52"/>
      </t>
    </mdx>
    <mdx n="0" f="v">
      <t c="3" si="227">
        <n x="225"/>
        <n x="442"/>
        <n x="52"/>
      </t>
    </mdx>
    <mdx n="0" f="v">
      <t c="3" si="227">
        <n x="225"/>
        <n x="443"/>
        <n x="52"/>
      </t>
    </mdx>
    <mdx n="0" f="v">
      <t c="3" si="227">
        <n x="225"/>
        <n x="444"/>
        <n x="52"/>
      </t>
    </mdx>
    <mdx n="0" f="v">
      <t c="3" si="227">
        <n x="225"/>
        <n x="446"/>
        <n x="52"/>
      </t>
    </mdx>
    <mdx n="0" f="v">
      <t c="3" si="227">
        <n x="225"/>
        <n x="434"/>
        <n x="52"/>
      </t>
    </mdx>
    <mdx n="0" f="v">
      <t c="3" si="227">
        <n x="225"/>
        <n x="435"/>
        <n x="52"/>
      </t>
    </mdx>
    <mdx n="0" f="v">
      <t c="3" si="227">
        <n x="225"/>
        <n x="436"/>
        <n x="52"/>
      </t>
    </mdx>
    <mdx n="0" f="v">
      <t c="3" si="227">
        <n x="225"/>
        <n x="437"/>
        <n x="52"/>
      </t>
    </mdx>
    <mdx n="0" f="v">
      <t c="3" si="227">
        <n x="225"/>
        <n x="294"/>
        <n x="52"/>
      </t>
    </mdx>
    <mdx n="0" f="v">
      <t c="3" si="227">
        <n x="225"/>
        <n x="293"/>
        <n x="52"/>
      </t>
    </mdx>
    <mdx n="0" f="v">
      <t c="3" si="227">
        <n x="225"/>
        <n x="438"/>
        <n x="52"/>
      </t>
    </mdx>
    <mdx n="0" f="v">
      <t c="3" si="227">
        <n x="225"/>
        <n x="350"/>
        <n x="52"/>
      </t>
    </mdx>
    <mdx n="0" f="v">
      <t c="3" si="227">
        <n x="225"/>
        <n x="440"/>
        <n x="52"/>
      </t>
    </mdx>
    <mdx n="0" f="v">
      <t c="3" si="227">
        <n x="225"/>
        <n x="441"/>
        <n x="52"/>
      </t>
    </mdx>
    <mdx n="0" f="v">
      <t c="3" si="227">
        <n x="225"/>
        <n x="447"/>
        <n x="52"/>
      </t>
    </mdx>
    <mdx n="0" f="v">
      <t c="3" si="227">
        <n x="225"/>
        <n x="452"/>
        <n x="52"/>
      </t>
    </mdx>
    <mdx n="0" f="v">
      <t c="3" si="227">
        <n x="225"/>
        <n x="276"/>
        <n x="52"/>
      </t>
    </mdx>
    <mdx n="0" f="v">
      <t c="3" si="227">
        <n x="225"/>
        <n x="453"/>
        <n x="52"/>
      </t>
    </mdx>
    <mdx n="0" f="v">
      <t c="3" si="227">
        <n x="225"/>
        <n x="454"/>
        <n x="52"/>
      </t>
    </mdx>
    <mdx n="0" f="v">
      <t c="3" si="227">
        <n x="225"/>
        <n x="456"/>
        <n x="52"/>
      </t>
    </mdx>
    <mdx n="0" f="v">
      <t c="3" si="227">
        <n x="225"/>
        <n x="346"/>
        <n x="52"/>
      </t>
    </mdx>
    <mdx n="0" f="v">
      <t c="3" si="227">
        <n x="225"/>
        <n x="448"/>
        <n x="52"/>
      </t>
    </mdx>
    <mdx n="0" f="v">
      <t c="3" si="227">
        <n x="225"/>
        <n x="449"/>
        <n x="52"/>
      </t>
    </mdx>
    <mdx n="0" f="v">
      <t c="3" si="227">
        <n x="225"/>
        <n x="450"/>
        <n x="52"/>
      </t>
    </mdx>
    <mdx n="0" f="v">
      <t c="3" si="227">
        <n x="225"/>
        <n x="451"/>
        <n x="52"/>
      </t>
    </mdx>
    <mdx n="0" f="v">
      <t c="3" si="227">
        <n x="225"/>
        <n x="457"/>
        <n x="52"/>
      </t>
    </mdx>
    <mdx n="0" f="v">
      <t c="3" si="227">
        <n x="225"/>
        <n x="458"/>
        <n x="52"/>
      </t>
    </mdx>
    <mdx n="0" f="v">
      <t c="3" si="227">
        <n x="225"/>
        <n x="473"/>
        <n x="52"/>
      </t>
    </mdx>
    <mdx n="0" f="v">
      <t c="3" si="227">
        <n x="225"/>
        <n x="461"/>
        <n x="52"/>
      </t>
    </mdx>
    <mdx n="0" f="v">
      <t c="3" si="227">
        <n x="225"/>
        <n x="462"/>
        <n x="52"/>
      </t>
    </mdx>
    <mdx n="0" f="v">
      <t c="3" si="227">
        <n x="225"/>
        <n x="463"/>
        <n x="52"/>
      </t>
    </mdx>
    <mdx n="0" f="v">
      <t c="3" si="227">
        <n x="225"/>
        <n x="464"/>
        <n x="52"/>
      </t>
    </mdx>
    <mdx n="0" f="v">
      <t c="3" si="227">
        <n x="225"/>
        <n x="466"/>
        <n x="52"/>
      </t>
    </mdx>
    <mdx n="0" f="v">
      <t c="3" si="227">
        <n x="225"/>
        <n x="467"/>
        <n x="52"/>
      </t>
    </mdx>
    <mdx n="0" f="v">
      <t c="3" si="227">
        <n x="225"/>
        <n x="460"/>
        <n x="52"/>
      </t>
    </mdx>
    <mdx n="0" f="v">
      <t c="3" si="227">
        <n x="225"/>
        <n x="468"/>
        <n x="52"/>
      </t>
    </mdx>
    <mdx n="0" f="v">
      <t c="3" si="227">
        <n x="225"/>
        <n x="470"/>
        <n x="52"/>
      </t>
    </mdx>
    <mdx n="0" f="v">
      <t c="3" si="227">
        <n x="225"/>
        <n x="474"/>
        <n x="52"/>
      </t>
    </mdx>
    <mdx n="0" f="v">
      <t c="3" si="227">
        <n x="225"/>
        <n x="475"/>
        <n x="52"/>
      </t>
    </mdx>
    <mdx n="0" f="v">
      <t c="3" si="227">
        <n x="225"/>
        <n x="476"/>
        <n x="52"/>
      </t>
    </mdx>
    <mdx n="0" f="v">
      <t c="3" si="227">
        <n x="225"/>
        <n x="471"/>
        <n x="52"/>
      </t>
    </mdx>
    <mdx n="0" f="v">
      <t c="3" si="227">
        <n x="225"/>
        <n x="472"/>
        <n x="52"/>
      </t>
    </mdx>
    <mdx n="0" f="v">
      <t c="3" si="227">
        <n x="225"/>
        <n x="480"/>
        <n x="52"/>
      </t>
    </mdx>
    <mdx n="0" f="v">
      <t c="3" si="227">
        <n x="225"/>
        <n x="481"/>
        <n x="52"/>
      </t>
    </mdx>
    <mdx n="0" f="v">
      <t c="3" si="227">
        <n x="225"/>
        <n x="483"/>
        <n x="52"/>
      </t>
    </mdx>
    <mdx n="0" f="v">
      <t c="3" si="227">
        <n x="225"/>
        <n x="477"/>
        <n x="52"/>
      </t>
    </mdx>
    <mdx n="0" f="v">
      <t c="3" si="227">
        <n x="225"/>
        <n x="478"/>
        <n x="52"/>
      </t>
    </mdx>
    <mdx n="0" f="v">
      <t c="3" si="227">
        <n x="225"/>
        <n x="479"/>
        <n x="52"/>
      </t>
    </mdx>
    <mdx n="0" f="v">
      <t c="3" si="227">
        <n x="225"/>
        <n x="487"/>
        <n x="52"/>
      </t>
    </mdx>
    <mdx n="0" f="v">
      <t c="3" si="227">
        <n x="225"/>
        <n x="488"/>
        <n x="52"/>
      </t>
    </mdx>
    <mdx n="0" f="v">
      <t c="3" si="227">
        <n x="225"/>
        <n x="489"/>
        <n x="52"/>
      </t>
    </mdx>
    <mdx n="0" f="v">
      <t c="3" si="227">
        <n x="225"/>
        <n x="482"/>
        <n x="52"/>
      </t>
    </mdx>
    <mdx n="0" f="v">
      <t c="3" si="227">
        <n x="225"/>
        <n x="484"/>
        <n x="52"/>
      </t>
    </mdx>
    <mdx n="0" f="v">
      <t c="3" si="227">
        <n x="225"/>
        <n x="486"/>
        <n x="52"/>
      </t>
    </mdx>
    <mdx n="0" f="v">
      <t c="3" si="227">
        <n x="225"/>
        <n x="491"/>
        <n x="52"/>
      </t>
    </mdx>
    <mdx n="0" f="v">
      <t c="3" si="227">
        <n x="225"/>
        <n x="496"/>
        <n x="52"/>
      </t>
    </mdx>
    <mdx n="0" f="v">
      <t c="3" si="227">
        <n x="225"/>
        <n x="494"/>
        <n x="52"/>
      </t>
    </mdx>
    <mdx n="0" f="v">
      <t c="3" si="227">
        <n x="225"/>
        <n x="490"/>
        <n x="52"/>
      </t>
    </mdx>
    <mdx n="0" f="v">
      <t c="3" si="227">
        <n x="225"/>
        <n x="492"/>
        <n x="52"/>
      </t>
    </mdx>
    <mdx n="0" f="v">
      <t c="3" si="227">
        <n x="225"/>
        <n x="493"/>
        <n x="52"/>
      </t>
    </mdx>
    <mdx n="0" f="v">
      <t c="3" si="227">
        <n x="225"/>
        <n x="500"/>
        <n x="52"/>
      </t>
    </mdx>
    <mdx n="0" f="v">
      <t c="3" si="227">
        <n x="225"/>
        <n x="501"/>
        <n x="52"/>
      </t>
    </mdx>
    <mdx n="0" f="v">
      <t c="3" si="227">
        <n x="225"/>
        <n x="502"/>
        <n x="52"/>
      </t>
    </mdx>
    <mdx n="0" f="v">
      <t c="3" si="227">
        <n x="225"/>
        <n x="503"/>
        <n x="52"/>
      </t>
    </mdx>
    <mdx n="0" f="v">
      <t c="3" si="227">
        <n x="225"/>
        <n x="497"/>
        <n x="52"/>
      </t>
    </mdx>
    <mdx n="0" f="v">
      <t c="3" si="227">
        <n x="225"/>
        <n x="498"/>
        <n x="52"/>
      </t>
    </mdx>
    <mdx n="0" f="v">
      <t c="3" si="227">
        <n x="225"/>
        <n x="513"/>
        <n x="52"/>
      </t>
    </mdx>
    <mdx n="0" f="v">
      <t c="3" si="227">
        <n x="225"/>
        <n x="504"/>
        <n x="52"/>
      </t>
    </mdx>
    <mdx n="0" f="v">
      <t c="3" si="227">
        <n x="225"/>
        <n x="505"/>
        <n x="52"/>
      </t>
    </mdx>
    <mdx n="0" f="v">
      <t c="3" si="227">
        <n x="225"/>
        <n x="506"/>
        <n x="52"/>
      </t>
    </mdx>
    <mdx n="0" f="v">
      <t c="3" si="227">
        <n x="225"/>
        <n x="508"/>
        <n x="52"/>
      </t>
    </mdx>
    <mdx n="0" f="v">
      <t c="3" si="227">
        <n x="225"/>
        <n x="507"/>
        <n x="52"/>
      </t>
    </mdx>
    <mdx n="0" f="v">
      <t c="3" si="227">
        <n x="225"/>
        <n x="510"/>
        <n x="52"/>
      </t>
    </mdx>
    <mdx n="0" f="v">
      <t c="3" si="227">
        <n x="225"/>
        <n x="511"/>
        <n x="52"/>
      </t>
    </mdx>
    <mdx n="0" f="v">
      <t c="3" si="227">
        <n x="225"/>
        <n x="512"/>
        <n x="52"/>
      </t>
    </mdx>
    <mdx n="0" f="v">
      <t c="3" si="227">
        <n x="225"/>
        <n x="516"/>
        <n x="52"/>
      </t>
    </mdx>
    <mdx n="0" f="v">
      <t c="3" si="227">
        <n x="225"/>
        <n x="515"/>
        <n x="52"/>
      </t>
    </mdx>
    <mdx n="0" f="v">
      <t c="3" si="227">
        <n x="225"/>
        <n x="519"/>
        <n x="52"/>
      </t>
    </mdx>
    <mdx n="0" f="v">
      <t c="3" si="227">
        <n x="225"/>
        <n x="520"/>
        <n x="52"/>
      </t>
    </mdx>
    <mdx n="0" f="v">
      <t c="3" si="227">
        <n x="225"/>
        <n x="521"/>
        <n x="52"/>
      </t>
    </mdx>
    <mdx n="0" f="v">
      <t c="3" si="227">
        <n x="225"/>
        <n x="517"/>
        <n x="52"/>
      </t>
    </mdx>
    <mdx n="0" f="v">
      <t c="3" si="227">
        <n x="225"/>
        <n x="518"/>
        <n x="52"/>
      </t>
    </mdx>
    <mdx n="0" f="v">
      <t c="3" si="227">
        <n x="225"/>
        <n x="522"/>
        <n x="52"/>
      </t>
    </mdx>
    <mdx n="0" f="v">
      <t c="3" si="227">
        <n x="225"/>
        <n x="527"/>
        <n x="52"/>
      </t>
    </mdx>
    <mdx n="0" f="v">
      <t c="3" si="227">
        <n x="225"/>
        <n x="525"/>
        <n x="52"/>
      </t>
    </mdx>
    <mdx n="0" f="v">
      <t c="3" si="227">
        <n x="225"/>
        <n x="526"/>
        <n x="52"/>
      </t>
    </mdx>
    <mdx n="0" f="v">
      <t c="3" si="227">
        <n x="225"/>
        <n x="523"/>
        <n x="52"/>
      </t>
    </mdx>
    <mdx n="0" f="v">
      <t c="3" si="227">
        <n x="225"/>
        <n x="528"/>
        <n x="52"/>
      </t>
    </mdx>
    <mdx n="0" f="v">
      <t c="3" si="227">
        <n x="225"/>
        <n x="529"/>
        <n x="52"/>
      </t>
    </mdx>
    <mdx n="0" f="v">
      <t c="3" si="227">
        <n x="225"/>
        <n x="531"/>
        <n x="52"/>
      </t>
    </mdx>
    <mdx n="0" f="v">
      <t c="3" si="227">
        <n x="225"/>
        <n x="534"/>
        <n x="52"/>
      </t>
    </mdx>
    <mdx n="0" f="v">
      <t c="3" si="227">
        <n x="225"/>
        <n x="532"/>
        <n x="52"/>
      </t>
    </mdx>
    <mdx n="0" f="v">
      <t c="3" si="227">
        <n x="225"/>
        <n x="533"/>
        <n x="52"/>
      </t>
    </mdx>
    <mdx n="0" f="v">
      <t c="3" si="227">
        <n x="225"/>
        <n x="536"/>
        <n x="52"/>
      </t>
    </mdx>
    <mdx n="0" f="v">
      <t c="3" si="227">
        <n x="225"/>
        <n x="537"/>
        <n x="52"/>
      </t>
    </mdx>
    <mdx n="0" f="v">
      <t c="3" si="227">
        <n x="225"/>
        <n x="535"/>
        <n x="52"/>
      </t>
    </mdx>
    <mdx n="0" f="v">
      <t c="3" si="227">
        <n x="225"/>
        <n x="539"/>
        <n x="52"/>
      </t>
    </mdx>
    <mdx n="0" f="v">
      <t c="3" si="227">
        <n x="225"/>
        <n x="540"/>
        <n x="52"/>
      </t>
    </mdx>
    <mdx n="0" f="v">
      <t c="3" si="227">
        <n x="225"/>
        <n x="538"/>
        <n x="52"/>
      </t>
    </mdx>
    <mdx n="0" f="v">
      <t c="3" si="227">
        <n x="225"/>
        <n x="543"/>
        <n x="52"/>
      </t>
    </mdx>
    <mdx n="0" f="v">
      <t c="3" si="227">
        <n x="225"/>
        <n x="541"/>
        <n x="52"/>
      </t>
    </mdx>
    <mdx n="0" f="v">
      <t c="3" si="227">
        <n x="225"/>
        <n x="544"/>
        <n x="52"/>
      </t>
    </mdx>
    <mdx n="0" f="v">
      <t c="3" si="227">
        <n x="225"/>
        <n x="546"/>
        <n x="52"/>
      </t>
    </mdx>
    <mdx n="0" f="v">
      <t c="3" si="227">
        <n x="225"/>
        <n x="272"/>
        <n x="224"/>
      </t>
    </mdx>
    <mdx n="0" f="v">
      <t c="3" si="227">
        <n x="225"/>
        <n x="273"/>
        <n x="224"/>
      </t>
    </mdx>
    <mdx n="0" f="v">
      <t c="3" si="227">
        <n x="225"/>
        <n x="271"/>
        <n x="224"/>
      </t>
    </mdx>
    <mdx n="0" f="v">
      <t c="3" si="227">
        <n x="225"/>
        <n x="270"/>
        <n x="224"/>
      </t>
    </mdx>
    <mdx n="0" f="v">
      <t c="3" si="227">
        <n x="225"/>
        <n x="269"/>
        <n x="224"/>
      </t>
    </mdx>
    <mdx n="0" f="v">
      <t c="3" si="227">
        <n x="225"/>
        <n x="268"/>
        <n x="224"/>
      </t>
    </mdx>
    <mdx n="0" f="v">
      <t c="3" si="227">
        <n x="225"/>
        <n x="355"/>
        <n x="224"/>
      </t>
    </mdx>
    <mdx n="0" f="v">
      <t c="3" si="227">
        <n x="225"/>
        <n x="356"/>
        <n x="224"/>
      </t>
    </mdx>
    <mdx n="0" f="v">
      <t c="3" si="227">
        <n x="225"/>
        <n x="357"/>
        <n x="224"/>
      </t>
    </mdx>
    <mdx n="0" f="v">
      <t c="3" si="227">
        <n x="225"/>
        <n x="358"/>
        <n x="224"/>
      </t>
    </mdx>
    <mdx n="0" f="v">
      <t c="3" si="227">
        <n x="225"/>
        <n x="359"/>
        <n x="224"/>
      </t>
    </mdx>
    <mdx n="0" f="v">
      <t c="3" si="227">
        <n x="225"/>
        <n x="360"/>
        <n x="224"/>
      </t>
    </mdx>
    <mdx n="0" f="v">
      <t c="3" si="227">
        <n x="225"/>
        <n x="361"/>
        <n x="224"/>
      </t>
    </mdx>
    <mdx n="0" f="v">
      <t c="3" si="227">
        <n x="225"/>
        <n x="254"/>
        <n x="224"/>
      </t>
    </mdx>
    <mdx n="0" f="v">
      <t c="3" si="227">
        <n x="225"/>
        <n x="266"/>
        <n x="224"/>
      </t>
    </mdx>
    <mdx n="0" f="v">
      <t c="3" si="227">
        <n x="225"/>
        <n x="265"/>
        <n x="224"/>
      </t>
    </mdx>
    <mdx n="0" f="v">
      <t c="3" si="227">
        <n x="225"/>
        <n x="264"/>
        <n x="224"/>
      </t>
    </mdx>
    <mdx n="0" f="v">
      <t c="3" si="227">
        <n x="225"/>
        <n x="263"/>
        <n x="224"/>
      </t>
    </mdx>
    <mdx n="0" f="v">
      <t c="3" si="227">
        <n x="225"/>
        <n x="262"/>
        <n x="224"/>
      </t>
    </mdx>
    <mdx n="0" f="v">
      <t c="3" si="227">
        <n x="225"/>
        <n x="261"/>
        <n x="224"/>
      </t>
    </mdx>
    <mdx n="0" f="v">
      <t c="3" si="227">
        <n x="225"/>
        <n x="260"/>
        <n x="224"/>
      </t>
    </mdx>
    <mdx n="0" f="v">
      <t c="3" si="227">
        <n x="225"/>
        <n x="259"/>
        <n x="224"/>
      </t>
    </mdx>
    <mdx n="0" f="v">
      <t c="3" si="227">
        <n x="225"/>
        <n x="258"/>
        <n x="224"/>
      </t>
    </mdx>
    <mdx n="0" f="v">
      <t c="3" si="227">
        <n x="225"/>
        <n x="257"/>
        <n x="224"/>
      </t>
    </mdx>
    <mdx n="0" f="v">
      <t c="3" si="227">
        <n x="225"/>
        <n x="256"/>
        <n x="224"/>
      </t>
    </mdx>
    <mdx n="0" f="v">
      <t c="3" si="227">
        <n x="225"/>
        <n x="255"/>
        <n x="224"/>
      </t>
    </mdx>
    <mdx n="0" f="v">
      <t c="3" si="227">
        <n x="225"/>
        <n x="316"/>
        <n x="224"/>
      </t>
    </mdx>
    <mdx n="0" f="v">
      <t c="3" si="227">
        <n x="225"/>
        <n x="373"/>
        <n x="224"/>
      </t>
    </mdx>
    <mdx n="0" f="v">
      <t c="3" si="227">
        <n x="225"/>
        <n x="374"/>
        <n x="224"/>
      </t>
    </mdx>
    <mdx n="0" f="v">
      <t c="3" si="227">
        <n x="225"/>
        <n x="375"/>
        <n x="224"/>
      </t>
    </mdx>
    <mdx n="0" f="v">
      <t c="3" si="227">
        <n x="225"/>
        <n x="281"/>
        <n x="224"/>
      </t>
    </mdx>
    <mdx n="0" f="v">
      <t c="3" si="227">
        <n x="225"/>
        <n x="376"/>
        <n x="224"/>
      </t>
    </mdx>
    <mdx n="0" f="v">
      <t c="3" si="227">
        <n x="225"/>
        <n x="377"/>
        <n x="224"/>
      </t>
    </mdx>
    <mdx n="0" f="v">
      <t c="3" si="227">
        <n x="225"/>
        <n x="280"/>
        <n x="224"/>
      </t>
    </mdx>
    <mdx n="0" f="v">
      <t c="3" si="227">
        <n x="225"/>
        <n x="311"/>
        <n x="224"/>
      </t>
    </mdx>
    <mdx n="0" f="v">
      <t c="3" si="227">
        <n x="225"/>
        <n x="378"/>
        <n x="224"/>
      </t>
    </mdx>
    <mdx n="0" f="v">
      <t c="3" si="227">
        <n x="225"/>
        <n x="379"/>
        <n x="224"/>
      </t>
    </mdx>
    <mdx n="0" f="v">
      <t c="3" si="227">
        <n x="225"/>
        <n x="380"/>
        <n x="224"/>
      </t>
    </mdx>
    <mdx n="0" f="v">
      <t c="3" si="227">
        <n x="225"/>
        <n x="381"/>
        <n x="224"/>
      </t>
    </mdx>
    <mdx n="0" f="v">
      <t c="3" si="227">
        <n x="225"/>
        <n x="382"/>
        <n x="224"/>
      </t>
    </mdx>
    <mdx n="0" f="v">
      <t c="3" si="227">
        <n x="225"/>
        <n x="304"/>
        <n x="224"/>
      </t>
    </mdx>
    <mdx n="0" f="v">
      <t c="3" si="227">
        <n x="225"/>
        <n x="393"/>
        <n x="224"/>
      </t>
    </mdx>
    <mdx n="0" f="v">
      <t c="3" si="227">
        <n x="225"/>
        <n x="283"/>
        <n x="224"/>
      </t>
    </mdx>
    <mdx n="0" f="v">
      <t c="3" si="227">
        <n x="225"/>
        <n x="547"/>
        <n x="224"/>
      </t>
    </mdx>
    <mdx n="0" f="v">
      <t c="3" si="227">
        <n x="225"/>
        <n x="362"/>
        <n x="224"/>
      </t>
    </mdx>
    <mdx n="0" f="v">
      <t c="3" si="227">
        <n x="225"/>
        <n x="363"/>
        <n x="224"/>
      </t>
    </mdx>
    <mdx n="0" f="v">
      <t c="3" si="227">
        <n x="225"/>
        <n x="364"/>
        <n x="224"/>
      </t>
    </mdx>
    <mdx n="0" f="v">
      <t c="3" si="227">
        <n x="225"/>
        <n x="548"/>
        <n x="224"/>
      </t>
    </mdx>
    <mdx n="0" f="v">
      <t c="3" si="227">
        <n x="225"/>
        <n x="365"/>
        <n x="224"/>
      </t>
    </mdx>
    <mdx n="0" f="v">
      <t c="3" si="227">
        <n x="225"/>
        <n x="366"/>
        <n x="224"/>
      </t>
    </mdx>
    <mdx n="0" f="v">
      <t c="3" si="227">
        <n x="225"/>
        <n x="367"/>
        <n x="224"/>
      </t>
    </mdx>
    <mdx n="0" f="v">
      <t c="3" si="227">
        <n x="225"/>
        <n x="368"/>
        <n x="224"/>
      </t>
    </mdx>
    <mdx n="0" f="v">
      <t c="3" si="227">
        <n x="225"/>
        <n x="369"/>
        <n x="224"/>
      </t>
    </mdx>
    <mdx n="0" f="v">
      <t c="3" si="227">
        <n x="225"/>
        <n x="307"/>
        <n x="224"/>
      </t>
    </mdx>
    <mdx n="0" f="v">
      <t c="3" si="227">
        <n x="225"/>
        <n x="370"/>
        <n x="224"/>
      </t>
    </mdx>
    <mdx n="0" f="v">
      <t c="3" si="227">
        <n x="225"/>
        <n x="371"/>
        <n x="224"/>
      </t>
    </mdx>
    <mdx n="0" f="v">
      <t c="3" si="227">
        <n x="225"/>
        <n x="372"/>
        <n x="224"/>
      </t>
    </mdx>
    <mdx n="0" f="v">
      <t c="3" si="227">
        <n x="225"/>
        <n x="383"/>
        <n x="224"/>
      </t>
    </mdx>
    <mdx n="0" f="v">
      <t c="3" si="227">
        <n x="225"/>
        <n x="404"/>
        <n x="224"/>
      </t>
    </mdx>
    <mdx n="0" f="v">
      <t c="3" si="227">
        <n x="225"/>
        <n x="391"/>
        <n x="224"/>
      </t>
    </mdx>
    <mdx n="0" f="v">
      <t c="3" si="227">
        <n x="225"/>
        <n x="394"/>
        <n x="224"/>
      </t>
    </mdx>
    <mdx n="0" f="v">
      <t c="3" si="227">
        <n x="225"/>
        <n x="395"/>
        <n x="224"/>
      </t>
    </mdx>
    <mdx n="0" f="v">
      <t c="3" si="227">
        <n x="225"/>
        <n x="278"/>
        <n x="224"/>
      </t>
    </mdx>
    <mdx n="0" f="v">
      <t c="3" si="227">
        <n x="225"/>
        <n x="396"/>
        <n x="224"/>
      </t>
    </mdx>
    <mdx n="0" f="v">
      <t c="3" si="227">
        <n x="225"/>
        <n x="397"/>
        <n x="224"/>
      </t>
    </mdx>
    <mdx n="0" f="v">
      <t c="3" si="227">
        <n x="225"/>
        <n x="398"/>
        <n x="224"/>
      </t>
    </mdx>
    <mdx n="0" f="v">
      <t c="3" si="227">
        <n x="225"/>
        <n x="392"/>
        <n x="224"/>
      </t>
    </mdx>
    <mdx n="0" f="v">
      <t c="3" si="227">
        <n x="225"/>
        <n x="384"/>
        <n x="224"/>
      </t>
    </mdx>
    <mdx n="0" f="v">
      <t c="3" si="227">
        <n x="225"/>
        <n x="385"/>
        <n x="224"/>
      </t>
    </mdx>
    <mdx n="0" f="v">
      <t c="3" si="227">
        <n x="225"/>
        <n x="386"/>
        <n x="224"/>
      </t>
    </mdx>
    <mdx n="0" f="v">
      <t c="3" si="227">
        <n x="225"/>
        <n x="387"/>
        <n x="224"/>
      </t>
    </mdx>
    <mdx n="0" f="v">
      <t c="3" si="227">
        <n x="225"/>
        <n x="388"/>
        <n x="224"/>
      </t>
    </mdx>
    <mdx n="0" f="v">
      <t c="3" si="227">
        <n x="225"/>
        <n x="389"/>
        <n x="224"/>
      </t>
    </mdx>
    <mdx n="0" f="v">
      <t c="3" si="227">
        <n x="225"/>
        <n x="390"/>
        <n x="224"/>
      </t>
    </mdx>
    <mdx n="0" f="v">
      <t c="3" si="227">
        <n x="225"/>
        <n x="405"/>
        <n x="224"/>
      </t>
    </mdx>
    <mdx n="0" f="v">
      <t c="3" si="227">
        <n x="225"/>
        <n x="399"/>
        <n x="224"/>
      </t>
    </mdx>
    <mdx n="0" f="v">
      <t c="3" si="227">
        <n x="225"/>
        <n x="419"/>
        <n x="224"/>
      </t>
    </mdx>
    <mdx n="0" f="v">
      <t c="3" si="227">
        <n x="225"/>
        <n x="400"/>
        <n x="224"/>
      </t>
    </mdx>
    <mdx n="0" f="v">
      <t c="3" si="227">
        <n x="225"/>
        <n x="401"/>
        <n x="224"/>
      </t>
    </mdx>
    <mdx n="0" f="v">
      <t c="3" si="227">
        <n x="225"/>
        <n x="402"/>
        <n x="224"/>
      </t>
    </mdx>
    <mdx n="0" f="v">
      <t c="3" si="227">
        <n x="225"/>
        <n x="277"/>
        <n x="224"/>
      </t>
    </mdx>
    <mdx n="0" f="v">
      <t c="3" si="227">
        <n x="225"/>
        <n x="417"/>
        <n x="224"/>
      </t>
    </mdx>
    <mdx n="0" f="v">
      <t c="3" si="227">
        <n x="225"/>
        <n x="420"/>
        <n x="224"/>
      </t>
    </mdx>
    <mdx n="0" f="v">
      <t c="3" si="227">
        <n x="225"/>
        <n x="418"/>
        <n x="224"/>
      </t>
    </mdx>
    <mdx n="0" f="v">
      <t c="3" si="227">
        <n x="225"/>
        <n x="406"/>
        <n x="224"/>
      </t>
    </mdx>
    <mdx n="0" f="v">
      <t c="3" si="227">
        <n x="225"/>
        <n x="407"/>
        <n x="224"/>
      </t>
    </mdx>
    <mdx n="0" f="v">
      <t c="3" si="227">
        <n x="225"/>
        <n x="408"/>
        <n x="224"/>
      </t>
    </mdx>
    <mdx n="0" f="v">
      <t c="3" si="227">
        <n x="225"/>
        <n x="409"/>
        <n x="224"/>
      </t>
    </mdx>
    <mdx n="0" f="v">
      <t c="3" si="227">
        <n x="225"/>
        <n x="410"/>
        <n x="224"/>
      </t>
    </mdx>
    <mdx n="0" f="v">
      <t c="3" si="227">
        <n x="225"/>
        <n x="301"/>
        <n x="224"/>
      </t>
    </mdx>
    <mdx n="0" f="v">
      <t c="3" si="227">
        <n x="225"/>
        <n x="299"/>
        <n x="224"/>
      </t>
    </mdx>
    <mdx n="0" f="v">
      <t c="3" si="227">
        <n x="225"/>
        <n x="297"/>
        <n x="224"/>
      </t>
    </mdx>
    <mdx n="0" f="v">
      <t c="3" si="227">
        <n x="225"/>
        <n x="421"/>
        <n x="224"/>
      </t>
    </mdx>
    <mdx n="0" f="v">
      <t c="3" si="227">
        <n x="225"/>
        <n x="422"/>
        <n x="224"/>
      </t>
    </mdx>
    <mdx n="0" f="v">
      <t c="3" si="227">
        <n x="225"/>
        <n x="411"/>
        <n x="224"/>
      </t>
    </mdx>
    <mdx n="0" f="v">
      <t c="3" si="227">
        <n x="225"/>
        <n x="403"/>
        <n x="224"/>
      </t>
    </mdx>
    <mdx n="0" f="v">
      <t c="3" si="227">
        <n x="225"/>
        <n x="412"/>
        <n x="224"/>
      </t>
    </mdx>
    <mdx n="0" f="v">
      <t c="3" si="227">
        <n x="225"/>
        <n x="413"/>
        <n x="224"/>
      </t>
    </mdx>
    <mdx n="0" f="v">
      <t c="3" si="227">
        <n x="225"/>
        <n x="414"/>
        <n x="224"/>
      </t>
    </mdx>
    <mdx n="0" f="v">
      <t c="3" si="227">
        <n x="225"/>
        <n x="415"/>
        <n x="224"/>
      </t>
    </mdx>
    <mdx n="0" f="v">
      <t c="3" si="227">
        <n x="225"/>
        <n x="416"/>
        <n x="224"/>
      </t>
    </mdx>
    <mdx n="0" f="v">
      <t c="3" si="227">
        <n x="225"/>
        <n x="427"/>
        <n x="224"/>
      </t>
    </mdx>
    <mdx n="0" f="v">
      <t c="3" si="227">
        <n x="225"/>
        <n x="329"/>
        <n x="224"/>
      </t>
    </mdx>
    <mdx n="0" f="v">
      <t c="3" si="227">
        <n x="225"/>
        <n x="428"/>
        <n x="224"/>
      </t>
    </mdx>
    <mdx n="0" f="v">
      <t c="3" si="227">
        <n x="225"/>
        <n x="328"/>
        <n x="224"/>
      </t>
    </mdx>
    <mdx n="0" f="v">
      <t c="3" si="227">
        <n x="225"/>
        <n x="429"/>
        <n x="224"/>
      </t>
    </mdx>
    <mdx n="0" f="v">
      <t c="3" si="227">
        <n x="225"/>
        <n x="430"/>
        <n x="224"/>
      </t>
    </mdx>
    <mdx n="0" f="v">
      <t c="3" si="227">
        <n x="225"/>
        <n x="431"/>
        <n x="224"/>
      </t>
    </mdx>
    <mdx n="0" f="v">
      <t c="3" si="227">
        <n x="225"/>
        <n x="432"/>
        <n x="224"/>
      </t>
    </mdx>
    <mdx n="0" f="v">
      <t c="3" si="227">
        <n x="225"/>
        <n x="423"/>
        <n x="224"/>
      </t>
    </mdx>
    <mdx n="0" f="v">
      <t c="3" si="227">
        <n x="225"/>
        <n x="424"/>
        <n x="224"/>
      </t>
    </mdx>
    <mdx n="0" f="v">
      <t c="3" si="227">
        <n x="225"/>
        <n x="425"/>
        <n x="224"/>
      </t>
    </mdx>
    <mdx n="0" f="v">
      <t c="3" si="227">
        <n x="225"/>
        <n x="348"/>
        <n x="224"/>
      </t>
    </mdx>
    <mdx n="0" f="v">
      <t c="3" si="227">
        <n x="225"/>
        <n x="327"/>
        <n x="224"/>
      </t>
    </mdx>
    <mdx n="0" f="v">
      <t c="3" si="227">
        <n x="225"/>
        <n x="426"/>
        <n x="224"/>
      </t>
    </mdx>
    <mdx n="0" f="v">
      <t c="3" si="227">
        <n x="225"/>
        <n x="433"/>
        <n x="224"/>
      </t>
    </mdx>
    <mdx n="0" f="v">
      <t c="3" si="227">
        <n x="225"/>
        <n x="326"/>
        <n x="224"/>
      </t>
    </mdx>
    <mdx n="0" f="v">
      <t c="3" si="227">
        <n x="225"/>
        <n x="442"/>
        <n x="224"/>
      </t>
    </mdx>
    <mdx n="0" f="v">
      <t c="3" si="227">
        <n x="225"/>
        <n x="443"/>
        <n x="224"/>
      </t>
    </mdx>
    <mdx n="0" f="v">
      <t c="3" si="227">
        <n x="225"/>
        <n x="444"/>
        <n x="224"/>
      </t>
    </mdx>
    <mdx n="0" f="v">
      <t c="3" si="227">
        <n x="225"/>
        <n x="445"/>
        <n x="224"/>
      </t>
    </mdx>
    <mdx n="0" f="v">
      <t c="3" si="227">
        <n x="225"/>
        <n x="446"/>
        <n x="224"/>
      </t>
    </mdx>
    <mdx n="0" f="v">
      <t c="3" si="227">
        <n x="225"/>
        <n x="434"/>
        <n x="224"/>
      </t>
    </mdx>
    <mdx n="0" f="v">
      <t c="3" si="227">
        <n x="225"/>
        <n x="435"/>
        <n x="224"/>
      </t>
    </mdx>
    <mdx n="0" f="v">
      <t c="3" si="227">
        <n x="225"/>
        <n x="436"/>
        <n x="224"/>
      </t>
    </mdx>
    <mdx n="0" f="v">
      <t c="3" si="227">
        <n x="225"/>
        <n x="437"/>
        <n x="224"/>
      </t>
    </mdx>
    <mdx n="0" f="v">
      <t c="3" si="227">
        <n x="225"/>
        <n x="294"/>
        <n x="224"/>
      </t>
    </mdx>
    <mdx n="0" f="v">
      <t c="3" si="227">
        <n x="225"/>
        <n x="293"/>
        <n x="224"/>
      </t>
    </mdx>
    <mdx n="0" f="v">
      <t c="3" si="227">
        <n x="225"/>
        <n x="438"/>
        <n x="224"/>
      </t>
    </mdx>
    <mdx n="0" f="v">
      <t c="3" si="227">
        <n x="225"/>
        <n x="350"/>
        <n x="224"/>
      </t>
    </mdx>
    <mdx n="0" f="v">
      <t c="3" si="227">
        <n x="225"/>
        <n x="439"/>
        <n x="224"/>
      </t>
    </mdx>
    <mdx n="0" f="v">
      <t c="3" si="227">
        <n x="225"/>
        <n x="440"/>
        <n x="224"/>
      </t>
    </mdx>
    <mdx n="0" f="v">
      <t c="3" si="227">
        <n x="225"/>
        <n x="441"/>
        <n x="224"/>
      </t>
    </mdx>
    <mdx n="0" f="v">
      <t c="3" si="227">
        <n x="225"/>
        <n x="447"/>
        <n x="224"/>
      </t>
    </mdx>
    <mdx n="0" f="v">
      <t c="3" si="227">
        <n x="225"/>
        <n x="452"/>
        <n x="224"/>
      </t>
    </mdx>
    <mdx n="0" f="v">
      <t c="3" si="227">
        <n x="225"/>
        <n x="276"/>
        <n x="224"/>
      </t>
    </mdx>
    <mdx n="0" f="v">
      <t c="3" si="227">
        <n x="225"/>
        <n x="453"/>
        <n x="224"/>
      </t>
    </mdx>
    <mdx n="0" f="v">
      <t c="3" si="227">
        <n x="225"/>
        <n x="454"/>
        <n x="224"/>
      </t>
    </mdx>
    <mdx n="0" f="v">
      <t c="3" si="227">
        <n x="225"/>
        <n x="455"/>
        <n x="224"/>
      </t>
    </mdx>
    <mdx n="0" f="v">
      <t c="3" si="227">
        <n x="225"/>
        <n x="456"/>
        <n x="224"/>
      </t>
    </mdx>
    <mdx n="0" f="v">
      <t c="3" si="227">
        <n x="225"/>
        <n x="346"/>
        <n x="224"/>
      </t>
    </mdx>
    <mdx n="0" f="v">
      <t c="3" si="227">
        <n x="225"/>
        <n x="459"/>
        <n x="224"/>
      </t>
    </mdx>
    <mdx n="0" f="v">
      <t c="3" si="227">
        <n x="225"/>
        <n x="448"/>
        <n x="224"/>
      </t>
    </mdx>
    <mdx n="0" f="v">
      <t c="3" si="227">
        <n x="225"/>
        <n x="449"/>
        <n x="224"/>
      </t>
    </mdx>
    <mdx n="0" f="v">
      <t c="3" si="227">
        <n x="225"/>
        <n x="450"/>
        <n x="224"/>
      </t>
    </mdx>
    <mdx n="0" f="v">
      <t c="3" si="227">
        <n x="225"/>
        <n x="451"/>
        <n x="224"/>
      </t>
    </mdx>
    <mdx n="0" f="v">
      <t c="3" si="227">
        <n x="225"/>
        <n x="457"/>
        <n x="224"/>
      </t>
    </mdx>
    <mdx n="0" f="v">
      <t c="3" si="227">
        <n x="225"/>
        <n x="458"/>
        <n x="224"/>
      </t>
    </mdx>
    <mdx n="0" f="v">
      <t c="3" si="227">
        <n x="225"/>
        <n x="473"/>
        <n x="224"/>
      </t>
    </mdx>
    <mdx n="0" f="v">
      <t c="3" si="227">
        <n x="225"/>
        <n x="461"/>
        <n x="224"/>
      </t>
    </mdx>
    <mdx n="0" f="v">
      <t c="3" si="227">
        <n x="225"/>
        <n x="463"/>
        <n x="224"/>
      </t>
    </mdx>
    <mdx n="0" f="v">
      <t c="3" si="227">
        <n x="225"/>
        <n x="464"/>
        <n x="224"/>
      </t>
    </mdx>
    <mdx n="0" f="v">
      <t c="3" si="227">
        <n x="225"/>
        <n x="465"/>
        <n x="224"/>
      </t>
    </mdx>
    <mdx n="0" f="v">
      <t c="3" si="227">
        <n x="225"/>
        <n x="466"/>
        <n x="224"/>
      </t>
    </mdx>
    <mdx n="0" f="v">
      <t c="3" si="227">
        <n x="225"/>
        <n x="467"/>
        <n x="224"/>
      </t>
    </mdx>
    <mdx n="0" f="v">
      <t c="3" si="227">
        <n x="225"/>
        <n x="460"/>
        <n x="224"/>
      </t>
    </mdx>
    <mdx n="0" f="v">
      <t c="3" si="227">
        <n x="225"/>
        <n x="468"/>
        <n x="224"/>
      </t>
    </mdx>
    <mdx n="0" f="v">
      <t c="3" si="227">
        <n x="225"/>
        <n x="469"/>
        <n x="224"/>
      </t>
    </mdx>
    <mdx n="0" f="v">
      <t c="3" si="227">
        <n x="225"/>
        <n x="470"/>
        <n x="224"/>
      </t>
    </mdx>
    <mdx n="0" f="v">
      <t c="3" si="227">
        <n x="225"/>
        <n x="474"/>
        <n x="224"/>
      </t>
    </mdx>
    <mdx n="0" f="v">
      <t c="3" si="227">
        <n x="225"/>
        <n x="475"/>
        <n x="224"/>
      </t>
    </mdx>
    <mdx n="0" f="v">
      <t c="3" si="227">
        <n x="225"/>
        <n x="476"/>
        <n x="224"/>
      </t>
    </mdx>
    <mdx n="0" f="v">
      <t c="3" si="227">
        <n x="225"/>
        <n x="471"/>
        <n x="224"/>
      </t>
    </mdx>
    <mdx n="0" f="v">
      <t c="3" si="227">
        <n x="225"/>
        <n x="472"/>
        <n x="224"/>
      </t>
    </mdx>
    <mdx n="0" f="v">
      <t c="3" si="227">
        <n x="225"/>
        <n x="480"/>
        <n x="224"/>
      </t>
    </mdx>
    <mdx n="0" f="v">
      <t c="3" si="227">
        <n x="225"/>
        <n x="481"/>
        <n x="224"/>
      </t>
    </mdx>
    <mdx n="0" f="v">
      <t c="3" si="227">
        <n x="225"/>
        <n x="483"/>
        <n x="224"/>
      </t>
    </mdx>
    <mdx n="0" f="v">
      <t c="3" si="227">
        <n x="225"/>
        <n x="477"/>
        <n x="224"/>
      </t>
    </mdx>
    <mdx n="0" f="v">
      <t c="3" si="227">
        <n x="225"/>
        <n x="478"/>
        <n x="224"/>
      </t>
    </mdx>
    <mdx n="0" f="v">
      <t c="3" si="227">
        <n x="225"/>
        <n x="479"/>
        <n x="224"/>
      </t>
    </mdx>
    <mdx n="0" f="v">
      <t c="3" si="227">
        <n x="225"/>
        <n x="487"/>
        <n x="224"/>
      </t>
    </mdx>
    <mdx n="0" f="v">
      <t c="3" si="227">
        <n x="225"/>
        <n x="488"/>
        <n x="224"/>
      </t>
    </mdx>
    <mdx n="0" f="v">
      <t c="3" si="227">
        <n x="225"/>
        <n x="489"/>
        <n x="224"/>
      </t>
    </mdx>
    <mdx n="0" f="v">
      <t c="3" si="227">
        <n x="225"/>
        <n x="482"/>
        <n x="224"/>
      </t>
    </mdx>
    <mdx n="0" f="v">
      <t c="3" si="227">
        <n x="225"/>
        <n x="484"/>
        <n x="224"/>
      </t>
    </mdx>
    <mdx n="0" f="v">
      <t c="3" si="227">
        <n x="225"/>
        <n x="485"/>
        <n x="224"/>
      </t>
    </mdx>
    <mdx n="0" f="v">
      <t c="3" si="227">
        <n x="225"/>
        <n x="486"/>
        <n x="224"/>
      </t>
    </mdx>
    <mdx n="0" f="v">
      <t c="3" si="227">
        <n x="225"/>
        <n x="491"/>
        <n x="224"/>
      </t>
    </mdx>
    <mdx n="0" f="v">
      <t c="3" si="227">
        <n x="225"/>
        <n x="495"/>
        <n x="224"/>
      </t>
    </mdx>
    <mdx n="0" f="v">
      <t c="3" si="227">
        <n x="225"/>
        <n x="496"/>
        <n x="224"/>
      </t>
    </mdx>
    <mdx n="0" f="v">
      <t c="3" si="227">
        <n x="225"/>
        <n x="490"/>
        <n x="224"/>
      </t>
    </mdx>
    <mdx n="0" f="v">
      <t c="3" si="227">
        <n x="225"/>
        <n x="492"/>
        <n x="224"/>
      </t>
    </mdx>
    <mdx n="0" f="v">
      <t c="3" si="227">
        <n x="225"/>
        <n x="493"/>
        <n x="224"/>
      </t>
    </mdx>
    <mdx n="0" f="v">
      <t c="3" si="227">
        <n x="225"/>
        <n x="494"/>
        <n x="224"/>
      </t>
    </mdx>
    <mdx n="0" f="v">
      <t c="3" si="227">
        <n x="225"/>
        <n x="500"/>
        <n x="224"/>
      </t>
    </mdx>
    <mdx n="0" f="v">
      <t c="3" si="227">
        <n x="225"/>
        <n x="501"/>
        <n x="224"/>
      </t>
    </mdx>
    <mdx n="0" f="v">
      <t c="3" si="227">
        <n x="225"/>
        <n x="502"/>
        <n x="224"/>
      </t>
    </mdx>
    <mdx n="0" f="v">
      <t c="3" si="227">
        <n x="225"/>
        <n x="503"/>
        <n x="224"/>
      </t>
    </mdx>
    <mdx n="0" f="v">
      <t c="3" si="227">
        <n x="225"/>
        <n x="497"/>
        <n x="224"/>
      </t>
    </mdx>
    <mdx n="0" f="v">
      <t c="3" si="227">
        <n x="225"/>
        <n x="498"/>
        <n x="224"/>
      </t>
    </mdx>
    <mdx n="0" f="v">
      <t c="3" si="227">
        <n x="225"/>
        <n x="499"/>
        <n x="224"/>
      </t>
    </mdx>
    <mdx n="0" f="v">
      <t c="3" si="227">
        <n x="225"/>
        <n x="513"/>
        <n x="224"/>
      </t>
    </mdx>
    <mdx n="0" f="v">
      <t c="3" si="227">
        <n x="225"/>
        <n x="504"/>
        <n x="224"/>
      </t>
    </mdx>
    <mdx n="0" f="v">
      <t c="3" si="227">
        <n x="225"/>
        <n x="505"/>
        <n x="224"/>
      </t>
    </mdx>
    <mdx n="0" f="v">
      <t c="3" si="227">
        <n x="225"/>
        <n x="506"/>
        <n x="224"/>
      </t>
    </mdx>
    <mdx n="0" f="v">
      <t c="3" si="227">
        <n x="225"/>
        <n x="508"/>
        <n x="224"/>
      </t>
    </mdx>
    <mdx n="0" f="v">
      <t c="3" si="227">
        <n x="225"/>
        <n x="509"/>
        <n x="224"/>
      </t>
    </mdx>
    <mdx n="0" f="v">
      <t c="3" si="227">
        <n x="225"/>
        <n x="507"/>
        <n x="224"/>
      </t>
    </mdx>
    <mdx n="0" f="v">
      <t c="3" si="227">
        <n x="225"/>
        <n x="510"/>
        <n x="224"/>
      </t>
    </mdx>
    <mdx n="0" f="v">
      <t c="3" si="227">
        <n x="225"/>
        <n x="511"/>
        <n x="224"/>
      </t>
    </mdx>
    <mdx n="0" f="v">
      <t c="3" si="227">
        <n x="225"/>
        <n x="512"/>
        <n x="224"/>
      </t>
    </mdx>
    <mdx n="0" f="v">
      <t c="3" si="227">
        <n x="225"/>
        <n x="514"/>
        <n x="224"/>
      </t>
    </mdx>
    <mdx n="0" f="v">
      <t c="3" si="227">
        <n x="225"/>
        <n x="515"/>
        <n x="224"/>
      </t>
    </mdx>
    <mdx n="0" f="v">
      <t c="3" si="227">
        <n x="225"/>
        <n x="516"/>
        <n x="224"/>
      </t>
    </mdx>
    <mdx n="0" f="v">
      <t c="3" si="227">
        <n x="225"/>
        <n x="519"/>
        <n x="224"/>
      </t>
    </mdx>
    <mdx n="0" f="v">
      <t c="3" si="227">
        <n x="225"/>
        <n x="520"/>
        <n x="224"/>
      </t>
    </mdx>
    <mdx n="0" f="v">
      <t c="3" si="227">
        <n x="225"/>
        <n x="521"/>
        <n x="224"/>
      </t>
    </mdx>
    <mdx n="0" f="v">
      <t c="3" si="227">
        <n x="225"/>
        <n x="517"/>
        <n x="224"/>
      </t>
    </mdx>
    <mdx n="0" f="v">
      <t c="3" si="227">
        <n x="225"/>
        <n x="518"/>
        <n x="224"/>
      </t>
    </mdx>
    <mdx n="0" f="v">
      <t c="3" si="227">
        <n x="225"/>
        <n x="522"/>
        <n x="224"/>
      </t>
    </mdx>
    <mdx n="0" f="v">
      <t c="3" si="227">
        <n x="225"/>
        <n x="525"/>
        <n x="224"/>
      </t>
    </mdx>
    <mdx n="0" f="v">
      <t c="3" si="227">
        <n x="225"/>
        <n x="526"/>
        <n x="224"/>
      </t>
    </mdx>
    <mdx n="0" f="v">
      <t c="3" si="227">
        <n x="225"/>
        <n x="523"/>
        <n x="224"/>
      </t>
    </mdx>
    <mdx n="0" f="v">
      <t c="3" si="227">
        <n x="225"/>
        <n x="528"/>
        <n x="224"/>
      </t>
    </mdx>
    <mdx n="0" f="v">
      <t c="3" si="227">
        <n x="225"/>
        <n x="524"/>
        <n x="224"/>
      </t>
    </mdx>
    <mdx n="0" f="v">
      <t c="3" si="227">
        <n x="225"/>
        <n x="527"/>
        <n x="224"/>
      </t>
    </mdx>
    <mdx n="0" f="v">
      <t c="3" si="227">
        <n x="225"/>
        <n x="530"/>
        <n x="224"/>
      </t>
    </mdx>
    <mdx n="0" f="v">
      <t c="3" si="227">
        <n x="225"/>
        <n x="529"/>
        <n x="224"/>
      </t>
    </mdx>
    <mdx n="0" f="v">
      <t c="3" si="227">
        <n x="225"/>
        <n x="531"/>
        <n x="224"/>
      </t>
    </mdx>
    <mdx n="0" f="v">
      <t c="3" si="227">
        <n x="225"/>
        <n x="532"/>
        <n x="224"/>
      </t>
    </mdx>
    <mdx n="0" f="v">
      <t c="3" si="227">
        <n x="225"/>
        <n x="533"/>
        <n x="224"/>
      </t>
    </mdx>
    <mdx n="0" f="v">
      <t c="3" si="227">
        <n x="225"/>
        <n x="534"/>
        <n x="224"/>
      </t>
    </mdx>
    <mdx n="0" f="v">
      <t c="3" si="227">
        <n x="225"/>
        <n x="536"/>
        <n x="224"/>
      </t>
    </mdx>
    <mdx n="0" f="v">
      <t c="3" si="227">
        <n x="225"/>
        <n x="535"/>
        <n x="224"/>
      </t>
    </mdx>
    <mdx n="0" f="v">
      <t c="3" si="227">
        <n x="225"/>
        <n x="537"/>
        <n x="224"/>
      </t>
    </mdx>
    <mdx n="0" f="v">
      <t c="3" si="227">
        <n x="225"/>
        <n x="539"/>
        <n x="224"/>
      </t>
    </mdx>
    <mdx n="0" f="v">
      <t c="3" si="227">
        <n x="225"/>
        <n x="540"/>
        <n x="224"/>
      </t>
    </mdx>
    <mdx n="0" f="v">
      <t c="3" si="227">
        <n x="225"/>
        <n x="538"/>
        <n x="224"/>
      </t>
    </mdx>
    <mdx n="0" f="v">
      <t c="3" si="227">
        <n x="225"/>
        <n x="543"/>
        <n x="224"/>
      </t>
    </mdx>
    <mdx n="0" f="v">
      <t c="3" si="227">
        <n x="225"/>
        <n x="544"/>
        <n x="224"/>
      </t>
    </mdx>
    <mdx n="0" f="v">
      <t c="3" si="227">
        <n x="225"/>
        <n x="541"/>
        <n x="224"/>
      </t>
    </mdx>
    <mdx n="0" f="v">
      <t c="3" si="227">
        <n x="225"/>
        <n x="545"/>
        <n x="224"/>
      </t>
    </mdx>
    <mdx n="0" f="v">
      <t c="3" si="227">
        <n x="225"/>
        <n x="546"/>
        <n x="224"/>
      </t>
    </mdx>
    <mdx n="0" f="v">
      <t c="3" si="227">
        <n x="225"/>
        <n x="542"/>
        <n x="224"/>
      </t>
    </mdx>
    <mdx n="0" f="v">
      <t c="3" si="227">
        <n x="225"/>
        <n x="272"/>
        <n x="79"/>
      </t>
    </mdx>
    <mdx n="0" f="v">
      <t c="3" si="227">
        <n x="225"/>
        <n x="273"/>
        <n x="79"/>
      </t>
    </mdx>
    <mdx n="0" f="v">
      <t c="3" si="227">
        <n x="225"/>
        <n x="271"/>
        <n x="79"/>
      </t>
    </mdx>
    <mdx n="0" f="v">
      <t c="3" si="227">
        <n x="225"/>
        <n x="270"/>
        <n x="79"/>
      </t>
    </mdx>
    <mdx n="0" f="v">
      <t c="3" si="227">
        <n x="225"/>
        <n x="269"/>
        <n x="79"/>
      </t>
    </mdx>
    <mdx n="0" f="v">
      <t c="3" si="227">
        <n x="225"/>
        <n x="355"/>
        <n x="79"/>
      </t>
    </mdx>
    <mdx n="0" f="v">
      <t c="3" si="227">
        <n x="225"/>
        <n x="356"/>
        <n x="79"/>
      </t>
    </mdx>
    <mdx n="0" f="v">
      <t c="3" si="227">
        <n x="225"/>
        <n x="357"/>
        <n x="79"/>
      </t>
    </mdx>
    <mdx n="0" f="v">
      <t c="3" si="227">
        <n x="225"/>
        <n x="358"/>
        <n x="79"/>
      </t>
    </mdx>
    <mdx n="0" f="v">
      <t c="3" si="227">
        <n x="225"/>
        <n x="359"/>
        <n x="79"/>
      </t>
    </mdx>
    <mdx n="0" f="v">
      <t c="3" si="227">
        <n x="225"/>
        <n x="360"/>
        <n x="79"/>
      </t>
    </mdx>
    <mdx n="0" f="v">
      <t c="3" si="227">
        <n x="225"/>
        <n x="361"/>
        <n x="79"/>
      </t>
    </mdx>
    <mdx n="0" f="v">
      <t c="3" si="227">
        <n x="225"/>
        <n x="267"/>
        <n x="79"/>
      </t>
    </mdx>
    <mdx n="0" f="v">
      <t c="3" si="227">
        <n x="225"/>
        <n x="266"/>
        <n x="79"/>
      </t>
    </mdx>
    <mdx n="0" f="v">
      <t c="3" si="227">
        <n x="225"/>
        <n x="265"/>
        <n x="79"/>
      </t>
    </mdx>
    <mdx n="0" f="v">
      <t c="3" si="227">
        <n x="225"/>
        <n x="264"/>
        <n x="79"/>
      </t>
    </mdx>
    <mdx n="0" f="v">
      <t c="3" si="227">
        <n x="225"/>
        <n x="263"/>
        <n x="79"/>
      </t>
    </mdx>
    <mdx n="0" f="v">
      <t c="3" si="227">
        <n x="225"/>
        <n x="262"/>
        <n x="79"/>
      </t>
    </mdx>
    <mdx n="0" f="v">
      <t c="3" si="227">
        <n x="225"/>
        <n x="261"/>
        <n x="79"/>
      </t>
    </mdx>
    <mdx n="0" f="v">
      <t c="3" si="227">
        <n x="225"/>
        <n x="260"/>
        <n x="79"/>
      </t>
    </mdx>
    <mdx n="0" f="v">
      <t c="3" si="227">
        <n x="225"/>
        <n x="259"/>
        <n x="79"/>
      </t>
    </mdx>
    <mdx n="0" f="v">
      <t c="3" si="227">
        <n x="225"/>
        <n x="258"/>
        <n x="79"/>
      </t>
    </mdx>
    <mdx n="0" f="v">
      <t c="3" si="227">
        <n x="225"/>
        <n x="257"/>
        <n x="79"/>
      </t>
    </mdx>
    <mdx n="0" f="v">
      <t c="3" si="227">
        <n x="225"/>
        <n x="256"/>
        <n x="79"/>
      </t>
    </mdx>
    <mdx n="0" f="v">
      <t c="3" si="227">
        <n x="225"/>
        <n x="255"/>
        <n x="79"/>
      </t>
    </mdx>
    <mdx n="0" f="v">
      <t c="3" si="227">
        <n x="225"/>
        <n x="254"/>
        <n x="79"/>
      </t>
    </mdx>
    <mdx n="0" f="v">
      <t c="3" si="227">
        <n x="225"/>
        <n x="383"/>
        <n x="79"/>
      </t>
    </mdx>
    <mdx n="0" f="v">
      <t c="3" si="227">
        <n x="225"/>
        <n x="316"/>
        <n x="79"/>
      </t>
    </mdx>
    <mdx n="0" f="v">
      <t c="3" si="227">
        <n x="225"/>
        <n x="373"/>
        <n x="79"/>
      </t>
    </mdx>
    <mdx n="0" f="v">
      <t c="3" si="227">
        <n x="225"/>
        <n x="374"/>
        <n x="79"/>
      </t>
    </mdx>
    <mdx n="0" f="v">
      <t c="3" si="227">
        <n x="225"/>
        <n x="375"/>
        <n x="79"/>
      </t>
    </mdx>
    <mdx n="0" f="v">
      <t c="3" si="227">
        <n x="225"/>
        <n x="281"/>
        <n x="79"/>
      </t>
    </mdx>
    <mdx n="0" f="v">
      <t c="3" si="227">
        <n x="225"/>
        <n x="376"/>
        <n x="79"/>
      </t>
    </mdx>
    <mdx n="0" f="v">
      <t c="3" si="227">
        <n x="225"/>
        <n x="377"/>
        <n x="79"/>
      </t>
    </mdx>
    <mdx n="0" f="v">
      <t c="3" si="227">
        <n x="225"/>
        <n x="280"/>
        <n x="79"/>
      </t>
    </mdx>
    <mdx n="0" f="v">
      <t c="3" si="227">
        <n x="225"/>
        <n x="311"/>
        <n x="79"/>
      </t>
    </mdx>
    <mdx n="0" f="v">
      <t c="3" si="227">
        <n x="225"/>
        <n x="378"/>
        <n x="79"/>
      </t>
    </mdx>
    <mdx n="0" f="v">
      <t c="3" si="227">
        <n x="225"/>
        <n x="379"/>
        <n x="79"/>
      </t>
    </mdx>
    <mdx n="0" f="v">
      <t c="3" si="227">
        <n x="225"/>
        <n x="380"/>
        <n x="79"/>
      </t>
    </mdx>
    <mdx n="0" f="v">
      <t c="3" si="227">
        <n x="225"/>
        <n x="381"/>
        <n x="79"/>
      </t>
    </mdx>
    <mdx n="0" f="v">
      <t c="3" si="227">
        <n x="225"/>
        <n x="382"/>
        <n x="79"/>
      </t>
    </mdx>
    <mdx n="0" f="v">
      <t c="3" si="227">
        <n x="225"/>
        <n x="304"/>
        <n x="79"/>
      </t>
    </mdx>
    <mdx n="0" f="v">
      <t c="3" si="227">
        <n x="225"/>
        <n x="393"/>
        <n x="79"/>
      </t>
    </mdx>
    <mdx n="0" f="v">
      <t c="3" si="227">
        <n x="225"/>
        <n x="283"/>
        <n x="79"/>
      </t>
    </mdx>
    <mdx n="0" f="v">
      <t c="3" si="227">
        <n x="225"/>
        <n x="547"/>
        <n x="79"/>
      </t>
    </mdx>
    <mdx n="0" f="v">
      <t c="3" si="227">
        <n x="225"/>
        <n x="362"/>
        <n x="79"/>
      </t>
    </mdx>
    <mdx n="0" f="v">
      <t c="3" si="227">
        <n x="225"/>
        <n x="363"/>
        <n x="79"/>
      </t>
    </mdx>
    <mdx n="0" f="v">
      <t c="3" si="227">
        <n x="225"/>
        <n x="364"/>
        <n x="79"/>
      </t>
    </mdx>
    <mdx n="0" f="v">
      <t c="3" si="227">
        <n x="225"/>
        <n x="548"/>
        <n x="79"/>
      </t>
    </mdx>
    <mdx n="0" f="v">
      <t c="3" si="227">
        <n x="225"/>
        <n x="365"/>
        <n x="79"/>
      </t>
    </mdx>
    <mdx n="0" f="v">
      <t c="3" si="227">
        <n x="225"/>
        <n x="366"/>
        <n x="79"/>
      </t>
    </mdx>
    <mdx n="0" f="v">
      <t c="3" si="227">
        <n x="225"/>
        <n x="367"/>
        <n x="79"/>
      </t>
    </mdx>
    <mdx n="0" f="v">
      <t c="3" si="227">
        <n x="225"/>
        <n x="368"/>
        <n x="79"/>
      </t>
    </mdx>
    <mdx n="0" f="v">
      <t c="3" si="227">
        <n x="225"/>
        <n x="369"/>
        <n x="79"/>
      </t>
    </mdx>
    <mdx n="0" f="v">
      <t c="3" si="227">
        <n x="225"/>
        <n x="307"/>
        <n x="79"/>
      </t>
    </mdx>
    <mdx n="0" f="v">
      <t c="3" si="227">
        <n x="225"/>
        <n x="370"/>
        <n x="79"/>
      </t>
    </mdx>
    <mdx n="0" f="v">
      <t c="3" si="227">
        <n x="225"/>
        <n x="371"/>
        <n x="79"/>
      </t>
    </mdx>
    <mdx n="0" f="v">
      <t c="3" si="227">
        <n x="225"/>
        <n x="372"/>
        <n x="79"/>
      </t>
    </mdx>
    <mdx n="0" f="v">
      <t c="3" si="227">
        <n x="225"/>
        <n x="394"/>
        <n x="79"/>
      </t>
    </mdx>
    <mdx n="0" f="v">
      <t c="3" si="227">
        <n x="225"/>
        <n x="395"/>
        <n x="79"/>
      </t>
    </mdx>
    <mdx n="0" f="v">
      <t c="3" si="227">
        <n x="225"/>
        <n x="278"/>
        <n x="79"/>
      </t>
    </mdx>
    <mdx n="0" f="v">
      <t c="3" si="227">
        <n x="225"/>
        <n x="396"/>
        <n x="79"/>
      </t>
    </mdx>
    <mdx n="0" f="v">
      <t c="3" si="227">
        <n x="225"/>
        <n x="397"/>
        <n x="79"/>
      </t>
    </mdx>
    <mdx n="0" f="v">
      <t c="3" si="227">
        <n x="225"/>
        <n x="398"/>
        <n x="79"/>
      </t>
    </mdx>
    <mdx n="0" f="v">
      <t c="3" si="227">
        <n x="225"/>
        <n x="392"/>
        <n x="79"/>
      </t>
    </mdx>
    <mdx n="0" f="v">
      <t c="3" si="227">
        <n x="225"/>
        <n x="404"/>
        <n x="79"/>
      </t>
    </mdx>
    <mdx n="0" f="v">
      <t c="3" si="227">
        <n x="225"/>
        <n x="405"/>
        <n x="79"/>
      </t>
    </mdx>
    <mdx n="0" f="v">
      <t c="3" si="227">
        <n x="225"/>
        <n x="399"/>
        <n x="79"/>
      </t>
    </mdx>
    <mdx n="0" f="v">
      <t c="3" si="227">
        <n x="225"/>
        <n x="391"/>
        <n x="79"/>
      </t>
    </mdx>
    <mdx n="0" f="v">
      <t c="3" si="227">
        <n x="225"/>
        <n x="384"/>
        <n x="79"/>
      </t>
    </mdx>
    <mdx n="0" f="v">
      <t c="3" si="227">
        <n x="225"/>
        <n x="385"/>
        <n x="79"/>
      </t>
    </mdx>
    <mdx n="0" f="v">
      <t c="3" si="227">
        <n x="225"/>
        <n x="386"/>
        <n x="79"/>
      </t>
    </mdx>
    <mdx n="0" f="v">
      <t c="3" si="227">
        <n x="225"/>
        <n x="387"/>
        <n x="79"/>
      </t>
    </mdx>
    <mdx n="0" f="v">
      <t c="3" si="227">
        <n x="225"/>
        <n x="388"/>
        <n x="79"/>
      </t>
    </mdx>
    <mdx n="0" f="v">
      <t c="3" si="227">
        <n x="225"/>
        <n x="389"/>
        <n x="79"/>
      </t>
    </mdx>
    <mdx n="0" f="v">
      <t c="3" si="227">
        <n x="225"/>
        <n x="390"/>
        <n x="79"/>
      </t>
    </mdx>
    <mdx n="0" f="v">
      <t c="3" si="227">
        <n x="225"/>
        <n x="418"/>
        <n x="79"/>
      </t>
    </mdx>
    <mdx n="0" f="v">
      <t c="3" si="227">
        <n x="225"/>
        <n x="420"/>
        <n x="79"/>
      </t>
    </mdx>
    <mdx n="0" f="v">
      <t c="3" si="227">
        <n x="225"/>
        <n x="400"/>
        <n x="79"/>
      </t>
    </mdx>
    <mdx n="0" f="v">
      <t c="3" si="227">
        <n x="225"/>
        <n x="401"/>
        <n x="79"/>
      </t>
    </mdx>
    <mdx n="0" f="v">
      <t c="3" si="227">
        <n x="225"/>
        <n x="402"/>
        <n x="79"/>
      </t>
    </mdx>
    <mdx n="0" f="v">
      <t c="3" si="227">
        <n x="225"/>
        <n x="277"/>
        <n x="79"/>
      </t>
    </mdx>
    <mdx n="0" f="v">
      <t c="3" si="227">
        <n x="225"/>
        <n x="417"/>
        <n x="79"/>
      </t>
    </mdx>
    <mdx n="0" f="v">
      <t c="3" si="227">
        <n x="225"/>
        <n x="419"/>
        <n x="79"/>
      </t>
    </mdx>
    <mdx n="0" f="v">
      <t c="3" si="227">
        <n x="225"/>
        <n x="406"/>
        <n x="79"/>
      </t>
    </mdx>
    <mdx n="0" f="v">
      <t c="3" si="227">
        <n x="225"/>
        <n x="407"/>
        <n x="79"/>
      </t>
    </mdx>
    <mdx n="0" f="v">
      <t c="3" si="227">
        <n x="225"/>
        <n x="408"/>
        <n x="79"/>
      </t>
    </mdx>
    <mdx n="0" f="v">
      <t c="3" si="227">
        <n x="225"/>
        <n x="409"/>
        <n x="79"/>
      </t>
    </mdx>
    <mdx n="0" f="v">
      <t c="3" si="227">
        <n x="225"/>
        <n x="410"/>
        <n x="79"/>
      </t>
    </mdx>
    <mdx n="0" f="v">
      <t c="3" si="227">
        <n x="225"/>
        <n x="301"/>
        <n x="79"/>
      </t>
    </mdx>
    <mdx n="0" f="v">
      <t c="3" si="227">
        <n x="225"/>
        <n x="299"/>
        <n x="79"/>
      </t>
    </mdx>
    <mdx n="0" f="v">
      <t c="3" si="227">
        <n x="225"/>
        <n x="297"/>
        <n x="79"/>
      </t>
    </mdx>
    <mdx n="0" f="v">
      <t c="3" si="227">
        <n x="225"/>
        <n x="421"/>
        <n x="79"/>
      </t>
    </mdx>
    <mdx n="0" f="v">
      <t c="3" si="227">
        <n x="225"/>
        <n x="411"/>
        <n x="79"/>
      </t>
    </mdx>
    <mdx n="0" f="v">
      <t c="3" si="227">
        <n x="225"/>
        <n x="403"/>
        <n x="79"/>
      </t>
    </mdx>
    <mdx n="0" f="v">
      <t c="3" si="227">
        <n x="225"/>
        <n x="412"/>
        <n x="79"/>
      </t>
    </mdx>
    <mdx n="0" f="v">
      <t c="3" si="227">
        <n x="225"/>
        <n x="413"/>
        <n x="79"/>
      </t>
    </mdx>
    <mdx n="0" f="v">
      <t c="3" si="227">
        <n x="225"/>
        <n x="414"/>
        <n x="79"/>
      </t>
    </mdx>
    <mdx n="0" f="v">
      <t c="3" si="227">
        <n x="225"/>
        <n x="415"/>
        <n x="79"/>
      </t>
    </mdx>
    <mdx n="0" f="v">
      <t c="3" si="227">
        <n x="225"/>
        <n x="416"/>
        <n x="79"/>
      </t>
    </mdx>
    <mdx n="0" f="v">
      <t c="3" si="227">
        <n x="225"/>
        <n x="427"/>
        <n x="79"/>
      </t>
    </mdx>
    <mdx n="0" f="v">
      <t c="3" si="227">
        <n x="225"/>
        <n x="422"/>
        <n x="79"/>
      </t>
    </mdx>
    <mdx n="0" f="v">
      <t c="3" si="227">
        <n x="225"/>
        <n x="329"/>
        <n x="79"/>
      </t>
    </mdx>
    <mdx n="0" f="v">
      <t c="3" si="227">
        <n x="225"/>
        <n x="428"/>
        <n x="79"/>
      </t>
    </mdx>
    <mdx n="0" f="v">
      <t c="3" si="227">
        <n x="225"/>
        <n x="328"/>
        <n x="79"/>
      </t>
    </mdx>
    <mdx n="0" f="v">
      <t c="3" si="227">
        <n x="225"/>
        <n x="429"/>
        <n x="79"/>
      </t>
    </mdx>
    <mdx n="0" f="v">
      <t c="3" si="227">
        <n x="225"/>
        <n x="430"/>
        <n x="79"/>
      </t>
    </mdx>
    <mdx n="0" f="v">
      <t c="3" si="227">
        <n x="225"/>
        <n x="431"/>
        <n x="79"/>
      </t>
    </mdx>
    <mdx n="0" f="v">
      <t c="3" si="227">
        <n x="225"/>
        <n x="432"/>
        <n x="79"/>
      </t>
    </mdx>
    <mdx n="0" f="v">
      <t c="3" si="227">
        <n x="225"/>
        <n x="326"/>
        <n x="79"/>
      </t>
    </mdx>
    <mdx n="0" f="v">
      <t c="3" si="227">
        <n x="225"/>
        <n x="423"/>
        <n x="79"/>
      </t>
    </mdx>
    <mdx n="0" f="v">
      <t c="3" si="227">
        <n x="225"/>
        <n x="424"/>
        <n x="79"/>
      </t>
    </mdx>
    <mdx n="0" f="v">
      <t c="3" si="227">
        <n x="225"/>
        <n x="425"/>
        <n x="79"/>
      </t>
    </mdx>
    <mdx n="0" f="v">
      <t c="3" si="227">
        <n x="225"/>
        <n x="348"/>
        <n x="79"/>
      </t>
    </mdx>
    <mdx n="0" f="v">
      <t c="3" si="227">
        <n x="225"/>
        <n x="327"/>
        <n x="79"/>
      </t>
    </mdx>
    <mdx n="0" f="v">
      <t c="3" si="227">
        <n x="225"/>
        <n x="426"/>
        <n x="79"/>
      </t>
    </mdx>
    <mdx n="0" f="v">
      <t c="3" si="227">
        <n x="225"/>
        <n x="433"/>
        <n x="79"/>
      </t>
    </mdx>
    <mdx n="0" f="v">
      <t c="3" si="227">
        <n x="225"/>
        <n x="442"/>
        <n x="79"/>
      </t>
    </mdx>
    <mdx n="0" f="v">
      <t c="3" si="227">
        <n x="225"/>
        <n x="443"/>
        <n x="79"/>
      </t>
    </mdx>
    <mdx n="0" f="v">
      <t c="3" si="227">
        <n x="225"/>
        <n x="444"/>
        <n x="79"/>
      </t>
    </mdx>
    <mdx n="0" f="v">
      <t c="3" si="227">
        <n x="225"/>
        <n x="445"/>
        <n x="79"/>
      </t>
    </mdx>
    <mdx n="0" f="v">
      <t c="3" si="227">
        <n x="225"/>
        <n x="446"/>
        <n x="79"/>
      </t>
    </mdx>
    <mdx n="0" f="v">
      <t c="3" si="227">
        <n x="225"/>
        <n x="434"/>
        <n x="79"/>
      </t>
    </mdx>
    <mdx n="0" f="v">
      <t c="3" si="227">
        <n x="225"/>
        <n x="435"/>
        <n x="79"/>
      </t>
    </mdx>
    <mdx n="0" f="v">
      <t c="3" si="227">
        <n x="225"/>
        <n x="436"/>
        <n x="79"/>
      </t>
    </mdx>
    <mdx n="0" f="v">
      <t c="3" si="227">
        <n x="225"/>
        <n x="437"/>
        <n x="79"/>
      </t>
    </mdx>
    <mdx n="0" f="v">
      <t c="3" si="227">
        <n x="225"/>
        <n x="294"/>
        <n x="79"/>
      </t>
    </mdx>
    <mdx n="0" f="v">
      <t c="3" si="227">
        <n x="225"/>
        <n x="293"/>
        <n x="79"/>
      </t>
    </mdx>
    <mdx n="0" f="v">
      <t c="3" si="227">
        <n x="225"/>
        <n x="438"/>
        <n x="79"/>
      </t>
    </mdx>
    <mdx n="0" f="v">
      <t c="3" si="227">
        <n x="225"/>
        <n x="350"/>
        <n x="79"/>
      </t>
    </mdx>
    <mdx n="0" f="v">
      <t c="3" si="227">
        <n x="225"/>
        <n x="439"/>
        <n x="79"/>
      </t>
    </mdx>
    <mdx n="0" f="v">
      <t c="3" si="227">
        <n x="225"/>
        <n x="440"/>
        <n x="79"/>
      </t>
    </mdx>
    <mdx n="0" f="v">
      <t c="3" si="227">
        <n x="225"/>
        <n x="441"/>
        <n x="79"/>
      </t>
    </mdx>
    <mdx n="0" f="v">
      <t c="3" si="227">
        <n x="225"/>
        <n x="447"/>
        <n x="79"/>
      </t>
    </mdx>
    <mdx n="0" f="v">
      <t c="3" si="227">
        <n x="225"/>
        <n x="452"/>
        <n x="79"/>
      </t>
    </mdx>
    <mdx n="0" f="v">
      <t c="3" si="227">
        <n x="225"/>
        <n x="276"/>
        <n x="79"/>
      </t>
    </mdx>
    <mdx n="0" f="v">
      <t c="3" si="227">
        <n x="225"/>
        <n x="453"/>
        <n x="79"/>
      </t>
    </mdx>
    <mdx n="0" f="v">
      <t c="3" si="227">
        <n x="225"/>
        <n x="454"/>
        <n x="79"/>
      </t>
    </mdx>
    <mdx n="0" f="v">
      <t c="3" si="227">
        <n x="225"/>
        <n x="455"/>
        <n x="79"/>
      </t>
    </mdx>
    <mdx n="0" f="v">
      <t c="3" si="227">
        <n x="225"/>
        <n x="456"/>
        <n x="79"/>
      </t>
    </mdx>
    <mdx n="0" f="v">
      <t c="3" si="227">
        <n x="225"/>
        <n x="346"/>
        <n x="79"/>
      </t>
    </mdx>
    <mdx n="0" f="v">
      <t c="3" si="227">
        <n x="225"/>
        <n x="459"/>
        <n x="79"/>
      </t>
    </mdx>
    <mdx n="0" f="v">
      <t c="3" si="227">
        <n x="225"/>
        <n x="448"/>
        <n x="79"/>
      </t>
    </mdx>
    <mdx n="0" f="v">
      <t c="3" si="227">
        <n x="225"/>
        <n x="449"/>
        <n x="79"/>
      </t>
    </mdx>
    <mdx n="0" f="v">
      <t c="3" si="227">
        <n x="225"/>
        <n x="450"/>
        <n x="79"/>
      </t>
    </mdx>
    <mdx n="0" f="v">
      <t c="3" si="227">
        <n x="225"/>
        <n x="451"/>
        <n x="79"/>
      </t>
    </mdx>
    <mdx n="0" f="v">
      <t c="3" si="227">
        <n x="225"/>
        <n x="457"/>
        <n x="79"/>
      </t>
    </mdx>
    <mdx n="0" f="v">
      <t c="3" si="227">
        <n x="225"/>
        <n x="458"/>
        <n x="79"/>
      </t>
    </mdx>
    <mdx n="0" f="v">
      <t c="3" si="227">
        <n x="225"/>
        <n x="473"/>
        <n x="79"/>
      </t>
    </mdx>
    <mdx n="0" f="v">
      <t c="3" si="227">
        <n x="225"/>
        <n x="461"/>
        <n x="79"/>
      </t>
    </mdx>
    <mdx n="0" f="v">
      <t c="3" si="227">
        <n x="225"/>
        <n x="462"/>
        <n x="79"/>
      </t>
    </mdx>
    <mdx n="0" f="v">
      <t c="3" si="227">
        <n x="225"/>
        <n x="463"/>
        <n x="79"/>
      </t>
    </mdx>
    <mdx n="0" f="v">
      <t c="3" si="227">
        <n x="225"/>
        <n x="464"/>
        <n x="79"/>
      </t>
    </mdx>
    <mdx n="0" f="v">
      <t c="3" si="227">
        <n x="225"/>
        <n x="465"/>
        <n x="79"/>
      </t>
    </mdx>
    <mdx n="0" f="v">
      <t c="3" si="227">
        <n x="225"/>
        <n x="466"/>
        <n x="79"/>
      </t>
    </mdx>
    <mdx n="0" f="v">
      <t c="3" si="227">
        <n x="225"/>
        <n x="467"/>
        <n x="79"/>
      </t>
    </mdx>
    <mdx n="0" f="v">
      <t c="3" si="227">
        <n x="225"/>
        <n x="460"/>
        <n x="79"/>
      </t>
    </mdx>
    <mdx n="0" f="v">
      <t c="3" si="227">
        <n x="225"/>
        <n x="468"/>
        <n x="79"/>
      </t>
    </mdx>
    <mdx n="0" f="v">
      <t c="3" si="227">
        <n x="225"/>
        <n x="469"/>
        <n x="79"/>
      </t>
    </mdx>
    <mdx n="0" f="v">
      <t c="3" si="227">
        <n x="225"/>
        <n x="470"/>
        <n x="79"/>
      </t>
    </mdx>
    <mdx n="0" f="v">
      <t c="3" si="227">
        <n x="225"/>
        <n x="474"/>
        <n x="79"/>
      </t>
    </mdx>
    <mdx n="0" f="v">
      <t c="3" si="227">
        <n x="225"/>
        <n x="475"/>
        <n x="79"/>
      </t>
    </mdx>
    <mdx n="0" f="v">
      <t c="3" si="227">
        <n x="225"/>
        <n x="476"/>
        <n x="79"/>
      </t>
    </mdx>
    <mdx n="0" f="v">
      <t c="3" si="227">
        <n x="225"/>
        <n x="471"/>
        <n x="79"/>
      </t>
    </mdx>
    <mdx n="0" f="v">
      <t c="3" si="227">
        <n x="225"/>
        <n x="472"/>
        <n x="79"/>
      </t>
    </mdx>
    <mdx n="0" f="v">
      <t c="3" si="227">
        <n x="225"/>
        <n x="480"/>
        <n x="79"/>
      </t>
    </mdx>
    <mdx n="0" f="v">
      <t c="3" si="227">
        <n x="225"/>
        <n x="481"/>
        <n x="79"/>
      </t>
    </mdx>
    <mdx n="0" f="v">
      <t c="3" si="227">
        <n x="225"/>
        <n x="483"/>
        <n x="79"/>
      </t>
    </mdx>
    <mdx n="0" f="v">
      <t c="3" si="227">
        <n x="225"/>
        <n x="477"/>
        <n x="79"/>
      </t>
    </mdx>
    <mdx n="0" f="v">
      <t c="3" si="227">
        <n x="225"/>
        <n x="478"/>
        <n x="79"/>
      </t>
    </mdx>
    <mdx n="0" f="v">
      <t c="3" si="227">
        <n x="225"/>
        <n x="479"/>
        <n x="79"/>
      </t>
    </mdx>
    <mdx n="0" f="v">
      <t c="3" si="227">
        <n x="225"/>
        <n x="487"/>
        <n x="79"/>
      </t>
    </mdx>
    <mdx n="0" f="v">
      <t c="3" si="227">
        <n x="225"/>
        <n x="488"/>
        <n x="79"/>
      </t>
    </mdx>
    <mdx n="0" f="v">
      <t c="3" si="227">
        <n x="225"/>
        <n x="489"/>
        <n x="79"/>
      </t>
    </mdx>
    <mdx n="0" f="v">
      <t c="3" si="227">
        <n x="225"/>
        <n x="482"/>
        <n x="79"/>
      </t>
    </mdx>
    <mdx n="0" f="v">
      <t c="3" si="227">
        <n x="225"/>
        <n x="484"/>
        <n x="79"/>
      </t>
    </mdx>
    <mdx n="0" f="v">
      <t c="3" si="227">
        <n x="225"/>
        <n x="485"/>
        <n x="79"/>
      </t>
    </mdx>
    <mdx n="0" f="v">
      <t c="3" si="227">
        <n x="225"/>
        <n x="486"/>
        <n x="79"/>
      </t>
    </mdx>
    <mdx n="0" f="v">
      <t c="3" si="227">
        <n x="225"/>
        <n x="491"/>
        <n x="79"/>
      </t>
    </mdx>
    <mdx n="0" f="v">
      <t c="3" si="227">
        <n x="225"/>
        <n x="495"/>
        <n x="79"/>
      </t>
    </mdx>
    <mdx n="0" f="v">
      <t c="3" si="227">
        <n x="225"/>
        <n x="496"/>
        <n x="79"/>
      </t>
    </mdx>
    <mdx n="0" f="v">
      <t c="3" si="227">
        <n x="225"/>
        <n x="490"/>
        <n x="79"/>
      </t>
    </mdx>
    <mdx n="0" f="v">
      <t c="3" si="227">
        <n x="225"/>
        <n x="492"/>
        <n x="79"/>
      </t>
    </mdx>
    <mdx n="0" f="v">
      <t c="3" si="227">
        <n x="225"/>
        <n x="493"/>
        <n x="79"/>
      </t>
    </mdx>
    <mdx n="0" f="v">
      <t c="3" si="227">
        <n x="225"/>
        <n x="494"/>
        <n x="79"/>
      </t>
    </mdx>
    <mdx n="0" f="v">
      <t c="3" si="227">
        <n x="225"/>
        <n x="500"/>
        <n x="79"/>
      </t>
    </mdx>
    <mdx n="0" f="v">
      <t c="3" si="227">
        <n x="225"/>
        <n x="501"/>
        <n x="79"/>
      </t>
    </mdx>
    <mdx n="0" f="v">
      <t c="3" si="227">
        <n x="225"/>
        <n x="502"/>
        <n x="79"/>
      </t>
    </mdx>
    <mdx n="0" f="v">
      <t c="3" si="227">
        <n x="225"/>
        <n x="503"/>
        <n x="79"/>
      </t>
    </mdx>
    <mdx n="0" f="v">
      <t c="3" si="227">
        <n x="225"/>
        <n x="497"/>
        <n x="79"/>
      </t>
    </mdx>
    <mdx n="0" f="v">
      <t c="3" si="227">
        <n x="225"/>
        <n x="498"/>
        <n x="79"/>
      </t>
    </mdx>
    <mdx n="0" f="v">
      <t c="3" si="227">
        <n x="225"/>
        <n x="499"/>
        <n x="79"/>
      </t>
    </mdx>
    <mdx n="0" f="v">
      <t c="3" si="227">
        <n x="225"/>
        <n x="504"/>
        <n x="79"/>
      </t>
    </mdx>
    <mdx n="0" f="v">
      <t c="3" si="227">
        <n x="225"/>
        <n x="505"/>
        <n x="79"/>
      </t>
    </mdx>
    <mdx n="0" f="v">
      <t c="3" si="227">
        <n x="225"/>
        <n x="506"/>
        <n x="79"/>
      </t>
    </mdx>
    <mdx n="0" f="v">
      <t c="3" si="227">
        <n x="225"/>
        <n x="513"/>
        <n x="79"/>
      </t>
    </mdx>
    <mdx n="0" f="v">
      <t c="3" si="227">
        <n x="225"/>
        <n x="508"/>
        <n x="79"/>
      </t>
    </mdx>
    <mdx n="0" f="v">
      <t c="3" si="227">
        <n x="225"/>
        <n x="509"/>
        <n x="79"/>
      </t>
    </mdx>
    <mdx n="0" f="v">
      <t c="3" si="227">
        <n x="225"/>
        <n x="507"/>
        <n x="79"/>
      </t>
    </mdx>
    <mdx n="0" f="v">
      <t c="3" si="227">
        <n x="225"/>
        <n x="516"/>
        <n x="79"/>
      </t>
    </mdx>
    <mdx n="0" f="v">
      <t c="3" si="227">
        <n x="225"/>
        <n x="510"/>
        <n x="79"/>
      </t>
    </mdx>
    <mdx n="0" f="v">
      <t c="3" si="227">
        <n x="225"/>
        <n x="511"/>
        <n x="79"/>
      </t>
    </mdx>
    <mdx n="0" f="v">
      <t c="3" si="227">
        <n x="225"/>
        <n x="512"/>
        <n x="79"/>
      </t>
    </mdx>
    <mdx n="0" f="v">
      <t c="3" si="227">
        <n x="225"/>
        <n x="514"/>
        <n x="79"/>
      </t>
    </mdx>
    <mdx n="0" f="v">
      <t c="3" si="227">
        <n x="225"/>
        <n x="515"/>
        <n x="79"/>
      </t>
    </mdx>
    <mdx n="0" f="v">
      <t c="3" si="227">
        <n x="225"/>
        <n x="519"/>
        <n x="79"/>
      </t>
    </mdx>
    <mdx n="0" f="v">
      <t c="3" si="227">
        <n x="225"/>
        <n x="520"/>
        <n x="79"/>
      </t>
    </mdx>
    <mdx n="0" f="v">
      <t c="3" si="227">
        <n x="225"/>
        <n x="521"/>
        <n x="79"/>
      </t>
    </mdx>
    <mdx n="0" f="v">
      <t c="3" si="227">
        <n x="225"/>
        <n x="517"/>
        <n x="79"/>
      </t>
    </mdx>
    <mdx n="0" f="v">
      <t c="3" si="227">
        <n x="225"/>
        <n x="518"/>
        <n x="79"/>
      </t>
    </mdx>
    <mdx n="0" f="v">
      <t c="3" si="227">
        <n x="225"/>
        <n x="522"/>
        <n x="79"/>
      </t>
    </mdx>
    <mdx n="0" f="v">
      <t c="3" si="227">
        <n x="225"/>
        <n x="524"/>
        <n x="79"/>
      </t>
    </mdx>
    <mdx n="0" f="v">
      <t c="3" si="227">
        <n x="225"/>
        <n x="525"/>
        <n x="79"/>
      </t>
    </mdx>
    <mdx n="0" f="v">
      <t c="3" si="227">
        <n x="225"/>
        <n x="526"/>
        <n x="79"/>
      </t>
    </mdx>
    <mdx n="0" f="v">
      <t c="3" si="227">
        <n x="225"/>
        <n x="523"/>
        <n x="79"/>
      </t>
    </mdx>
    <mdx n="0" f="v">
      <t c="3" si="227">
        <n x="225"/>
        <n x="528"/>
        <n x="79"/>
      </t>
    </mdx>
    <mdx n="0" f="v">
      <t c="3" si="227">
        <n x="225"/>
        <n x="527"/>
        <n x="79"/>
      </t>
    </mdx>
    <mdx n="0" f="v">
      <t c="3" si="227">
        <n x="225"/>
        <n x="529"/>
        <n x="79"/>
      </t>
    </mdx>
    <mdx n="0" f="v">
      <t c="3" si="227">
        <n x="225"/>
        <n x="531"/>
        <n x="79"/>
      </t>
    </mdx>
    <mdx n="0" f="v">
      <t c="3" si="227">
        <n x="225"/>
        <n x="530"/>
        <n x="79"/>
      </t>
    </mdx>
    <mdx n="0" f="v">
      <t c="3" si="227">
        <n x="225"/>
        <n x="532"/>
        <n x="79"/>
      </t>
    </mdx>
    <mdx n="0" f="v">
      <t c="3" si="227">
        <n x="225"/>
        <n x="534"/>
        <n x="79"/>
      </t>
    </mdx>
    <mdx n="0" f="v">
      <t c="3" si="227">
        <n x="225"/>
        <n x="533"/>
        <n x="79"/>
      </t>
    </mdx>
    <mdx n="0" f="v">
      <t c="3" si="227">
        <n x="225"/>
        <n x="536"/>
        <n x="79"/>
      </t>
    </mdx>
    <mdx n="0" f="v">
      <t c="3" si="227">
        <n x="225"/>
        <n x="535"/>
        <n x="79"/>
      </t>
    </mdx>
    <mdx n="0" f="v">
      <t c="3" si="227">
        <n x="225"/>
        <n x="537"/>
        <n x="79"/>
      </t>
    </mdx>
    <mdx n="0" f="v">
      <t c="3" si="227">
        <n x="225"/>
        <n x="539"/>
        <n x="79"/>
      </t>
    </mdx>
    <mdx n="0" f="v">
      <t c="3" si="227">
        <n x="225"/>
        <n x="540"/>
        <n x="79"/>
      </t>
    </mdx>
    <mdx n="0" f="v">
      <t c="3" si="227">
        <n x="225"/>
        <n x="538"/>
        <n x="79"/>
      </t>
    </mdx>
    <mdx n="0" f="v">
      <t c="3" si="227">
        <n x="225"/>
        <n x="543"/>
        <n x="79"/>
      </t>
    </mdx>
    <mdx n="0" f="v">
      <t c="3" si="227">
        <n x="225"/>
        <n x="541"/>
        <n x="79"/>
      </t>
    </mdx>
    <mdx n="0" f="v">
      <t c="3" si="227">
        <n x="225"/>
        <n x="545"/>
        <n x="79"/>
      </t>
    </mdx>
    <mdx n="0" f="v">
      <t c="3" si="227">
        <n x="225"/>
        <n x="544"/>
        <n x="79"/>
      </t>
    </mdx>
    <mdx n="0" f="v">
      <t c="3" si="227">
        <n x="225"/>
        <n x="542"/>
        <n x="79"/>
      </t>
    </mdx>
    <mdx n="0" f="v">
      <t c="3" si="227">
        <n x="225"/>
        <n x="546"/>
        <n x="79"/>
      </t>
    </mdx>
    <mdx n="0" f="v">
      <t c="3" si="227">
        <n x="225"/>
        <n x="272"/>
        <n x="80"/>
      </t>
    </mdx>
    <mdx n="0" f="v">
      <t c="3" si="227">
        <n x="225"/>
        <n x="273"/>
        <n x="80"/>
      </t>
    </mdx>
    <mdx n="0" f="v">
      <t c="3" si="227">
        <n x="225"/>
        <n x="271"/>
        <n x="80"/>
      </t>
    </mdx>
    <mdx n="0" f="v">
      <t c="3" si="227">
        <n x="225"/>
        <n x="270"/>
        <n x="80"/>
      </t>
    </mdx>
    <mdx n="0" f="v">
      <t c="3" si="227">
        <n x="225"/>
        <n x="269"/>
        <n x="80"/>
      </t>
    </mdx>
    <mdx n="0" f="v">
      <t c="3" si="227">
        <n x="225"/>
        <n x="268"/>
        <n x="80"/>
      </t>
    </mdx>
    <mdx n="0" f="v">
      <t c="3" si="227">
        <n x="225"/>
        <n x="355"/>
        <n x="80"/>
      </t>
    </mdx>
    <mdx n="0" f="v">
      <t c="3" si="227">
        <n x="225"/>
        <n x="356"/>
        <n x="80"/>
      </t>
    </mdx>
    <mdx n="0" f="v">
      <t c="3" si="227">
        <n x="225"/>
        <n x="357"/>
        <n x="80"/>
      </t>
    </mdx>
    <mdx n="0" f="v">
      <t c="3" si="227">
        <n x="225"/>
        <n x="358"/>
        <n x="80"/>
      </t>
    </mdx>
    <mdx n="0" f="v">
      <t c="3" si="227">
        <n x="225"/>
        <n x="359"/>
        <n x="80"/>
      </t>
    </mdx>
    <mdx n="0" f="v">
      <t c="3" si="227">
        <n x="225"/>
        <n x="360"/>
        <n x="80"/>
      </t>
    </mdx>
    <mdx n="0" f="v">
      <t c="3" si="227">
        <n x="225"/>
        <n x="361"/>
        <n x="80"/>
      </t>
    </mdx>
    <mdx n="0" f="v">
      <t c="3" si="227">
        <n x="225"/>
        <n x="254"/>
        <n x="80"/>
      </t>
    </mdx>
    <mdx n="0" f="v">
      <t c="3" si="227">
        <n x="225"/>
        <n x="267"/>
        <n x="80"/>
      </t>
    </mdx>
    <mdx n="0" f="v">
      <t c="3" si="227">
        <n x="225"/>
        <n x="266"/>
        <n x="80"/>
      </t>
    </mdx>
    <mdx n="0" f="v">
      <t c="3" si="227">
        <n x="225"/>
        <n x="265"/>
        <n x="80"/>
      </t>
    </mdx>
    <mdx n="0" f="v">
      <t c="3" si="227">
        <n x="225"/>
        <n x="264"/>
        <n x="80"/>
      </t>
    </mdx>
    <mdx n="0" f="v">
      <t c="3" si="227">
        <n x="225"/>
        <n x="263"/>
        <n x="80"/>
      </t>
    </mdx>
    <mdx n="0" f="v">
      <t c="3" si="227">
        <n x="225"/>
        <n x="262"/>
        <n x="80"/>
      </t>
    </mdx>
    <mdx n="0" f="v">
      <t c="3" si="227">
        <n x="225"/>
        <n x="261"/>
        <n x="80"/>
      </t>
    </mdx>
    <mdx n="0" f="v">
      <t c="3" si="227">
        <n x="225"/>
        <n x="260"/>
        <n x="80"/>
      </t>
    </mdx>
    <mdx n="0" f="v">
      <t c="3" si="227">
        <n x="225"/>
        <n x="259"/>
        <n x="80"/>
      </t>
    </mdx>
    <mdx n="0" f="v">
      <t c="3" si="227">
        <n x="225"/>
        <n x="258"/>
        <n x="80"/>
      </t>
    </mdx>
    <mdx n="0" f="v">
      <t c="3" si="227">
        <n x="225"/>
        <n x="257"/>
        <n x="80"/>
      </t>
    </mdx>
    <mdx n="0" f="v">
      <t c="3" si="227">
        <n x="225"/>
        <n x="256"/>
        <n x="80"/>
      </t>
    </mdx>
    <mdx n="0" f="v">
      <t c="3" si="227">
        <n x="225"/>
        <n x="255"/>
        <n x="80"/>
      </t>
    </mdx>
    <mdx n="0" f="v">
      <t c="3" si="227">
        <n x="225"/>
        <n x="393"/>
        <n x="80"/>
      </t>
    </mdx>
    <mdx n="0" f="v">
      <t c="3" si="227">
        <n x="225"/>
        <n x="316"/>
        <n x="80"/>
      </t>
    </mdx>
    <mdx n="0" f="v">
      <t c="3" si="227">
        <n x="225"/>
        <n x="373"/>
        <n x="80"/>
      </t>
    </mdx>
    <mdx n="0" f="v">
      <t c="3" si="227">
        <n x="225"/>
        <n x="374"/>
        <n x="80"/>
      </t>
    </mdx>
    <mdx n="0" f="v">
      <t c="3" si="227">
        <n x="225"/>
        <n x="375"/>
        <n x="80"/>
      </t>
    </mdx>
    <mdx n="0" f="v">
      <t c="3" si="227">
        <n x="225"/>
        <n x="281"/>
        <n x="80"/>
      </t>
    </mdx>
    <mdx n="0" f="v">
      <t c="3" si="227">
        <n x="225"/>
        <n x="376"/>
        <n x="80"/>
      </t>
    </mdx>
    <mdx n="0" f="v">
      <t c="3" si="227">
        <n x="225"/>
        <n x="377"/>
        <n x="80"/>
      </t>
    </mdx>
    <mdx n="0" f="v">
      <t c="3" si="227">
        <n x="225"/>
        <n x="280"/>
        <n x="80"/>
      </t>
    </mdx>
    <mdx n="0" f="v">
      <t c="3" si="227">
        <n x="225"/>
        <n x="311"/>
        <n x="80"/>
      </t>
    </mdx>
    <mdx n="0" f="v">
      <t c="3" si="227">
        <n x="225"/>
        <n x="378"/>
        <n x="80"/>
      </t>
    </mdx>
    <mdx n="0" f="v">
      <t c="3" si="227">
        <n x="225"/>
        <n x="379"/>
        <n x="80"/>
      </t>
    </mdx>
    <mdx n="0" f="v">
      <t c="3" si="227">
        <n x="225"/>
        <n x="380"/>
        <n x="80"/>
      </t>
    </mdx>
    <mdx n="0" f="v">
      <t c="3" si="227">
        <n x="225"/>
        <n x="381"/>
        <n x="80"/>
      </t>
    </mdx>
    <mdx n="0" f="v">
      <t c="3" si="227">
        <n x="225"/>
        <n x="382"/>
        <n x="80"/>
      </t>
    </mdx>
    <mdx n="0" f="v">
      <t c="3" si="227">
        <n x="225"/>
        <n x="304"/>
        <n x="80"/>
      </t>
    </mdx>
    <mdx n="0" f="v">
      <t c="3" si="227">
        <n x="225"/>
        <n x="383"/>
        <n x="80"/>
      </t>
    </mdx>
    <mdx n="0" f="v">
      <t c="3" si="227">
        <n x="225"/>
        <n x="283"/>
        <n x="80"/>
      </t>
    </mdx>
    <mdx n="0" f="v">
      <t c="3" si="227">
        <n x="225"/>
        <n x="547"/>
        <n x="80"/>
      </t>
    </mdx>
    <mdx n="0" f="v">
      <t c="3" si="227">
        <n x="225"/>
        <n x="362"/>
        <n x="80"/>
      </t>
    </mdx>
    <mdx n="0" f="v">
      <t c="3" si="227">
        <n x="225"/>
        <n x="363"/>
        <n x="80"/>
      </t>
    </mdx>
    <mdx n="0" f="v">
      <t c="3" si="227">
        <n x="225"/>
        <n x="364"/>
        <n x="80"/>
      </t>
    </mdx>
    <mdx n="0" f="v">
      <t c="3" si="227">
        <n x="225"/>
        <n x="548"/>
        <n x="80"/>
      </t>
    </mdx>
    <mdx n="0" f="v">
      <t c="3" si="227">
        <n x="225"/>
        <n x="365"/>
        <n x="80"/>
      </t>
    </mdx>
    <mdx n="0" f="v">
      <t c="3" si="227">
        <n x="225"/>
        <n x="366"/>
        <n x="80"/>
      </t>
    </mdx>
    <mdx n="0" f="v">
      <t c="3" si="227">
        <n x="225"/>
        <n x="367"/>
        <n x="80"/>
      </t>
    </mdx>
    <mdx n="0" f="v">
      <t c="3" si="227">
        <n x="225"/>
        <n x="368"/>
        <n x="80"/>
      </t>
    </mdx>
    <mdx n="0" f="v">
      <t c="3" si="227">
        <n x="225"/>
        <n x="369"/>
        <n x="80"/>
      </t>
    </mdx>
    <mdx n="0" f="v">
      <t c="3" si="227">
        <n x="225"/>
        <n x="307"/>
        <n x="80"/>
      </t>
    </mdx>
    <mdx n="0" f="v">
      <t c="3" si="227">
        <n x="225"/>
        <n x="370"/>
        <n x="80"/>
      </t>
    </mdx>
    <mdx n="0" f="v">
      <t c="3" si="227">
        <n x="225"/>
        <n x="371"/>
        <n x="80"/>
      </t>
    </mdx>
    <mdx n="0" f="v">
      <t c="3" si="227">
        <n x="225"/>
        <n x="372"/>
        <n x="80"/>
      </t>
    </mdx>
    <mdx n="0" f="v">
      <t c="3" si="227">
        <n x="225"/>
        <n x="405"/>
        <n x="80"/>
      </t>
    </mdx>
    <mdx n="0" f="v">
      <t c="3" si="227">
        <n x="225"/>
        <n x="394"/>
        <n x="80"/>
      </t>
    </mdx>
    <mdx n="0" f="v">
      <t c="3" si="227">
        <n x="225"/>
        <n x="395"/>
        <n x="80"/>
      </t>
    </mdx>
    <mdx n="0" f="v">
      <t c="3" si="227">
        <n x="225"/>
        <n x="278"/>
        <n x="80"/>
      </t>
    </mdx>
    <mdx n="0" f="v">
      <t c="3" si="227">
        <n x="225"/>
        <n x="396"/>
        <n x="80"/>
      </t>
    </mdx>
    <mdx n="0" f="v">
      <t c="3" si="227">
        <n x="225"/>
        <n x="397"/>
        <n x="80"/>
      </t>
    </mdx>
    <mdx n="0" f="v">
      <t c="3" si="227">
        <n x="225"/>
        <n x="398"/>
        <n x="80"/>
      </t>
    </mdx>
    <mdx n="0" f="v">
      <t c="3" si="227">
        <n x="225"/>
        <n x="392"/>
        <n x="80"/>
      </t>
    </mdx>
    <mdx n="0" f="v">
      <t c="3" si="227">
        <n x="225"/>
        <n x="391"/>
        <n x="80"/>
      </t>
    </mdx>
    <mdx n="0" f="v">
      <t c="3" si="227">
        <n x="225"/>
        <n x="399"/>
        <n x="80"/>
      </t>
    </mdx>
    <mdx n="0" f="v">
      <t c="3" si="227">
        <n x="225"/>
        <n x="384"/>
        <n x="80"/>
      </t>
    </mdx>
    <mdx n="0" f="v">
      <t c="3" si="227">
        <n x="225"/>
        <n x="385"/>
        <n x="80"/>
      </t>
    </mdx>
    <mdx n="0" f="v">
      <t c="3" si="227">
        <n x="225"/>
        <n x="386"/>
        <n x="80"/>
      </t>
    </mdx>
    <mdx n="0" f="v">
      <t c="3" si="227">
        <n x="225"/>
        <n x="387"/>
        <n x="80"/>
      </t>
    </mdx>
    <mdx n="0" f="v">
      <t c="3" si="227">
        <n x="225"/>
        <n x="388"/>
        <n x="80"/>
      </t>
    </mdx>
    <mdx n="0" f="v">
      <t c="3" si="227">
        <n x="225"/>
        <n x="389"/>
        <n x="80"/>
      </t>
    </mdx>
    <mdx n="0" f="v">
      <t c="3" si="227">
        <n x="225"/>
        <n x="390"/>
        <n x="80"/>
      </t>
    </mdx>
    <mdx n="0" f="v">
      <t c="3" si="227">
        <n x="225"/>
        <n x="404"/>
        <n x="80"/>
      </t>
    </mdx>
    <mdx n="0" f="v">
      <t c="3" si="227">
        <n x="225"/>
        <n x="419"/>
        <n x="80"/>
      </t>
    </mdx>
    <mdx n="0" f="v">
      <t c="3" si="227">
        <n x="225"/>
        <n x="400"/>
        <n x="80"/>
      </t>
    </mdx>
    <mdx n="0" f="v">
      <t c="3" si="227">
        <n x="225"/>
        <n x="401"/>
        <n x="80"/>
      </t>
    </mdx>
    <mdx n="0" f="v">
      <t c="3" si="227">
        <n x="225"/>
        <n x="402"/>
        <n x="80"/>
      </t>
    </mdx>
    <mdx n="0" f="v">
      <t c="3" si="227">
        <n x="225"/>
        <n x="277"/>
        <n x="80"/>
      </t>
    </mdx>
    <mdx n="0" f="v">
      <t c="3" si="227">
        <n x="225"/>
        <n x="417"/>
        <n x="80"/>
      </t>
    </mdx>
    <mdx n="0" f="v">
      <t c="3" si="227">
        <n x="225"/>
        <n x="418"/>
        <n x="80"/>
      </t>
    </mdx>
    <mdx n="0" f="v">
      <t c="3" si="227">
        <n x="225"/>
        <n x="406"/>
        <n x="80"/>
      </t>
    </mdx>
    <mdx n="0" f="v">
      <t c="3" si="227">
        <n x="225"/>
        <n x="407"/>
        <n x="80"/>
      </t>
    </mdx>
    <mdx n="0" f="v">
      <t c="3" si="227">
        <n x="225"/>
        <n x="408"/>
        <n x="80"/>
      </t>
    </mdx>
    <mdx n="0" f="v">
      <t c="3" si="227">
        <n x="225"/>
        <n x="409"/>
        <n x="80"/>
      </t>
    </mdx>
    <mdx n="0" f="v">
      <t c="3" si="227">
        <n x="225"/>
        <n x="410"/>
        <n x="80"/>
      </t>
    </mdx>
    <mdx n="0" f="v">
      <t c="3" si="227">
        <n x="225"/>
        <n x="420"/>
        <n x="80"/>
      </t>
    </mdx>
    <mdx n="0" f="v">
      <t c="3" si="227">
        <n x="225"/>
        <n x="301"/>
        <n x="80"/>
      </t>
    </mdx>
    <mdx n="0" f="v">
      <t c="3" si="227">
        <n x="225"/>
        <n x="299"/>
        <n x="80"/>
      </t>
    </mdx>
    <mdx n="0" f="v">
      <t c="3" si="227">
        <n x="225"/>
        <n x="297"/>
        <n x="80"/>
      </t>
    </mdx>
    <mdx n="0" f="v">
      <t c="3" si="227">
        <n x="225"/>
        <n x="421"/>
        <n x="80"/>
      </t>
    </mdx>
    <mdx n="0" f="v">
      <t c="3" si="227">
        <n x="225"/>
        <n x="411"/>
        <n x="80"/>
      </t>
    </mdx>
    <mdx n="0" f="v">
      <t c="3" si="227">
        <n x="225"/>
        <n x="403"/>
        <n x="80"/>
      </t>
    </mdx>
    <mdx n="0" f="v">
      <t c="3" si="227">
        <n x="225"/>
        <n x="412"/>
        <n x="80"/>
      </t>
    </mdx>
    <mdx n="0" f="v">
      <t c="3" si="227">
        <n x="225"/>
        <n x="413"/>
        <n x="80"/>
      </t>
    </mdx>
    <mdx n="0" f="v">
      <t c="3" si="227">
        <n x="225"/>
        <n x="414"/>
        <n x="80"/>
      </t>
    </mdx>
    <mdx n="0" f="v">
      <t c="3" si="227">
        <n x="225"/>
        <n x="415"/>
        <n x="80"/>
      </t>
    </mdx>
    <mdx n="0" f="v">
      <t c="3" si="227">
        <n x="225"/>
        <n x="416"/>
        <n x="80"/>
      </t>
    </mdx>
    <mdx n="0" f="v">
      <t c="3" si="227">
        <n x="225"/>
        <n x="427"/>
        <n x="80"/>
      </t>
    </mdx>
    <mdx n="0" f="v">
      <t c="3" si="227">
        <n x="225"/>
        <n x="422"/>
        <n x="80"/>
      </t>
    </mdx>
    <mdx n="0" f="v">
      <t c="3" si="227">
        <n x="225"/>
        <n x="329"/>
        <n x="80"/>
      </t>
    </mdx>
    <mdx n="0" f="v">
      <t c="3" si="227">
        <n x="225"/>
        <n x="428"/>
        <n x="80"/>
      </t>
    </mdx>
    <mdx n="0" f="v">
      <t c="3" si="227">
        <n x="225"/>
        <n x="328"/>
        <n x="80"/>
      </t>
    </mdx>
    <mdx n="0" f="v">
      <t c="3" si="227">
        <n x="225"/>
        <n x="429"/>
        <n x="80"/>
      </t>
    </mdx>
    <mdx n="0" f="v">
      <t c="3" si="227">
        <n x="225"/>
        <n x="430"/>
        <n x="80"/>
      </t>
    </mdx>
    <mdx n="0" f="v">
      <t c="3" si="227">
        <n x="225"/>
        <n x="431"/>
        <n x="80"/>
      </t>
    </mdx>
    <mdx n="0" f="v">
      <t c="3" si="227">
        <n x="225"/>
        <n x="432"/>
        <n x="80"/>
      </t>
    </mdx>
    <mdx n="0" f="v">
      <t c="3" si="227">
        <n x="225"/>
        <n x="423"/>
        <n x="80"/>
      </t>
    </mdx>
    <mdx n="0" f="v">
      <t c="3" si="227">
        <n x="225"/>
        <n x="424"/>
        <n x="80"/>
      </t>
    </mdx>
    <mdx n="0" f="v">
      <t c="3" si="227">
        <n x="225"/>
        <n x="425"/>
        <n x="80"/>
      </t>
    </mdx>
    <mdx n="0" f="v">
      <t c="3" si="227">
        <n x="225"/>
        <n x="348"/>
        <n x="80"/>
      </t>
    </mdx>
    <mdx n="0" f="v">
      <t c="3" si="227">
        <n x="225"/>
        <n x="327"/>
        <n x="80"/>
      </t>
    </mdx>
    <mdx n="0" f="v">
      <t c="3" si="227">
        <n x="225"/>
        <n x="426"/>
        <n x="80"/>
      </t>
    </mdx>
    <mdx n="0" f="v">
      <t c="3" si="227">
        <n x="225"/>
        <n x="433"/>
        <n x="80"/>
      </t>
    </mdx>
    <mdx n="0" f="v">
      <t c="3" si="227">
        <n x="225"/>
        <n x="326"/>
        <n x="80"/>
      </t>
    </mdx>
    <mdx n="0" f="v">
      <t c="3" si="227">
        <n x="225"/>
        <n x="442"/>
        <n x="80"/>
      </t>
    </mdx>
    <mdx n="0" f="v">
      <t c="3" si="227">
        <n x="225"/>
        <n x="443"/>
        <n x="80"/>
      </t>
    </mdx>
    <mdx n="0" f="v">
      <t c="3" si="227">
        <n x="225"/>
        <n x="444"/>
        <n x="80"/>
      </t>
    </mdx>
    <mdx n="0" f="v">
      <t c="3" si="227">
        <n x="225"/>
        <n x="445"/>
        <n x="80"/>
      </t>
    </mdx>
    <mdx n="0" f="v">
      <t c="3" si="227">
        <n x="225"/>
        <n x="446"/>
        <n x="80"/>
      </t>
    </mdx>
    <mdx n="0" f="v">
      <t c="3" si="227">
        <n x="225"/>
        <n x="434"/>
        <n x="80"/>
      </t>
    </mdx>
    <mdx n="0" f="v">
      <t c="3" si="227">
        <n x="225"/>
        <n x="435"/>
        <n x="80"/>
      </t>
    </mdx>
    <mdx n="0" f="v">
      <t c="3" si="227">
        <n x="225"/>
        <n x="436"/>
        <n x="80"/>
      </t>
    </mdx>
    <mdx n="0" f="v">
      <t c="3" si="227">
        <n x="225"/>
        <n x="437"/>
        <n x="80"/>
      </t>
    </mdx>
    <mdx n="0" f="v">
      <t c="3" si="227">
        <n x="225"/>
        <n x="294"/>
        <n x="80"/>
      </t>
    </mdx>
    <mdx n="0" f="v">
      <t c="3" si="227">
        <n x="225"/>
        <n x="293"/>
        <n x="80"/>
      </t>
    </mdx>
    <mdx n="0" f="v">
      <t c="3" si="227">
        <n x="225"/>
        <n x="438"/>
        <n x="80"/>
      </t>
    </mdx>
    <mdx n="0" f="v">
      <t c="3" si="227">
        <n x="225"/>
        <n x="350"/>
        <n x="80"/>
      </t>
    </mdx>
    <mdx n="0" f="v">
      <t c="3" si="227">
        <n x="225"/>
        <n x="439"/>
        <n x="80"/>
      </t>
    </mdx>
    <mdx n="0" f="v">
      <t c="3" si="227">
        <n x="225"/>
        <n x="440"/>
        <n x="80"/>
      </t>
    </mdx>
    <mdx n="0" f="v">
      <t c="3" si="227">
        <n x="225"/>
        <n x="441"/>
        <n x="80"/>
      </t>
    </mdx>
    <mdx n="0" f="v">
      <t c="3" si="227">
        <n x="225"/>
        <n x="447"/>
        <n x="80"/>
      </t>
    </mdx>
    <mdx n="0" f="v">
      <t c="3" si="227">
        <n x="225"/>
        <n x="452"/>
        <n x="80"/>
      </t>
    </mdx>
    <mdx n="0" f="v">
      <t c="3" si="227">
        <n x="225"/>
        <n x="276"/>
        <n x="80"/>
      </t>
    </mdx>
    <mdx n="0" f="v">
      <t c="3" si="227">
        <n x="225"/>
        <n x="453"/>
        <n x="80"/>
      </t>
    </mdx>
    <mdx n="0" f="v">
      <t c="3" si="227">
        <n x="225"/>
        <n x="454"/>
        <n x="80"/>
      </t>
    </mdx>
    <mdx n="0" f="v">
      <t c="3" si="227">
        <n x="225"/>
        <n x="455"/>
        <n x="80"/>
      </t>
    </mdx>
    <mdx n="0" f="v">
      <t c="3" si="227">
        <n x="225"/>
        <n x="456"/>
        <n x="80"/>
      </t>
    </mdx>
    <mdx n="0" f="v">
      <t c="3" si="227">
        <n x="225"/>
        <n x="346"/>
        <n x="80"/>
      </t>
    </mdx>
    <mdx n="0" f="v">
      <t c="3" si="227">
        <n x="225"/>
        <n x="459"/>
        <n x="80"/>
      </t>
    </mdx>
    <mdx n="0" f="v">
      <t c="3" si="227">
        <n x="225"/>
        <n x="448"/>
        <n x="80"/>
      </t>
    </mdx>
    <mdx n="0" f="v">
      <t c="3" si="227">
        <n x="225"/>
        <n x="449"/>
        <n x="80"/>
      </t>
    </mdx>
    <mdx n="0" f="v">
      <t c="3" si="227">
        <n x="225"/>
        <n x="450"/>
        <n x="80"/>
      </t>
    </mdx>
    <mdx n="0" f="v">
      <t c="3" si="227">
        <n x="225"/>
        <n x="451"/>
        <n x="80"/>
      </t>
    </mdx>
    <mdx n="0" f="v">
      <t c="3" si="227">
        <n x="225"/>
        <n x="457"/>
        <n x="80"/>
      </t>
    </mdx>
    <mdx n="0" f="v">
      <t c="3" si="227">
        <n x="225"/>
        <n x="458"/>
        <n x="80"/>
      </t>
    </mdx>
    <mdx n="0" f="v">
      <t c="3" si="227">
        <n x="225"/>
        <n x="473"/>
        <n x="80"/>
      </t>
    </mdx>
    <mdx n="0" f="v">
      <t c="3" si="227">
        <n x="225"/>
        <n x="461"/>
        <n x="80"/>
      </t>
    </mdx>
    <mdx n="0" f="v">
      <t c="3" si="227">
        <n x="225"/>
        <n x="462"/>
        <n x="80"/>
      </t>
    </mdx>
    <mdx n="0" f="v">
      <t c="3" si="227">
        <n x="225"/>
        <n x="463"/>
        <n x="80"/>
      </t>
    </mdx>
    <mdx n="0" f="v">
      <t c="3" si="227">
        <n x="225"/>
        <n x="464"/>
        <n x="80"/>
      </t>
    </mdx>
    <mdx n="0" f="v">
      <t c="3" si="227">
        <n x="225"/>
        <n x="465"/>
        <n x="80"/>
      </t>
    </mdx>
    <mdx n="0" f="v">
      <t c="3" si="227">
        <n x="225"/>
        <n x="466"/>
        <n x="80"/>
      </t>
    </mdx>
    <mdx n="0" f="v">
      <t c="3" si="227">
        <n x="225"/>
        <n x="467"/>
        <n x="80"/>
      </t>
    </mdx>
    <mdx n="0" f="v">
      <t c="3" si="227">
        <n x="225"/>
        <n x="460"/>
        <n x="80"/>
      </t>
    </mdx>
    <mdx n="0" f="v">
      <t c="3" si="227">
        <n x="225"/>
        <n x="468"/>
        <n x="80"/>
      </t>
    </mdx>
    <mdx n="0" f="v">
      <t c="3" si="227">
        <n x="225"/>
        <n x="469"/>
        <n x="80"/>
      </t>
    </mdx>
    <mdx n="0" f="v">
      <t c="3" si="227">
        <n x="225"/>
        <n x="470"/>
        <n x="80"/>
      </t>
    </mdx>
    <mdx n="0" f="v">
      <t c="3" si="227">
        <n x="225"/>
        <n x="474"/>
        <n x="80"/>
      </t>
    </mdx>
    <mdx n="0" f="v">
      <t c="3" si="227">
        <n x="225"/>
        <n x="475"/>
        <n x="80"/>
      </t>
    </mdx>
    <mdx n="0" f="v">
      <t c="3" si="227">
        <n x="225"/>
        <n x="476"/>
        <n x="80"/>
      </t>
    </mdx>
    <mdx n="0" f="v">
      <t c="3" si="227">
        <n x="225"/>
        <n x="471"/>
        <n x="80"/>
      </t>
    </mdx>
    <mdx n="0" f="v">
      <t c="3" si="227">
        <n x="225"/>
        <n x="472"/>
        <n x="80"/>
      </t>
    </mdx>
    <mdx n="0" f="v">
      <t c="3" si="227">
        <n x="225"/>
        <n x="480"/>
        <n x="80"/>
      </t>
    </mdx>
    <mdx n="0" f="v">
      <t c="3" si="227">
        <n x="225"/>
        <n x="481"/>
        <n x="80"/>
      </t>
    </mdx>
    <mdx n="0" f="v">
      <t c="3" si="227">
        <n x="225"/>
        <n x="483"/>
        <n x="80"/>
      </t>
    </mdx>
    <mdx n="0" f="v">
      <t c="3" si="227">
        <n x="225"/>
        <n x="477"/>
        <n x="80"/>
      </t>
    </mdx>
    <mdx n="0" f="v">
      <t c="3" si="227">
        <n x="225"/>
        <n x="478"/>
        <n x="80"/>
      </t>
    </mdx>
    <mdx n="0" f="v">
      <t c="3" si="227">
        <n x="225"/>
        <n x="479"/>
        <n x="80"/>
      </t>
    </mdx>
    <mdx n="0" f="v">
      <t c="3" si="227">
        <n x="225"/>
        <n x="487"/>
        <n x="80"/>
      </t>
    </mdx>
    <mdx n="0" f="v">
      <t c="3" si="227">
        <n x="225"/>
        <n x="488"/>
        <n x="80"/>
      </t>
    </mdx>
    <mdx n="0" f="v">
      <t c="3" si="227">
        <n x="225"/>
        <n x="489"/>
        <n x="80"/>
      </t>
    </mdx>
    <mdx n="0" f="v">
      <t c="3" si="227">
        <n x="225"/>
        <n x="482"/>
        <n x="80"/>
      </t>
    </mdx>
    <mdx n="0" f="v">
      <t c="3" si="227">
        <n x="225"/>
        <n x="484"/>
        <n x="80"/>
      </t>
    </mdx>
    <mdx n="0" f="v">
      <t c="3" si="227">
        <n x="225"/>
        <n x="485"/>
        <n x="80"/>
      </t>
    </mdx>
    <mdx n="0" f="v">
      <t c="3" si="227">
        <n x="225"/>
        <n x="486"/>
        <n x="80"/>
      </t>
    </mdx>
    <mdx n="0" f="v">
      <t c="3" si="227">
        <n x="225"/>
        <n x="491"/>
        <n x="80"/>
      </t>
    </mdx>
    <mdx n="0" f="v">
      <t c="3" si="227">
        <n x="225"/>
        <n x="495"/>
        <n x="80"/>
      </t>
    </mdx>
    <mdx n="0" f="v">
      <t c="3" si="227">
        <n x="225"/>
        <n x="496"/>
        <n x="80"/>
      </t>
    </mdx>
    <mdx n="0" f="v">
      <t c="3" si="227">
        <n x="225"/>
        <n x="494"/>
        <n x="80"/>
      </t>
    </mdx>
    <mdx n="0" f="v">
      <t c="3" si="227">
        <n x="225"/>
        <n x="490"/>
        <n x="80"/>
      </t>
    </mdx>
    <mdx n="0" f="v">
      <t c="3" si="227">
        <n x="225"/>
        <n x="492"/>
        <n x="80"/>
      </t>
    </mdx>
    <mdx n="0" f="v">
      <t c="3" si="227">
        <n x="225"/>
        <n x="493"/>
        <n x="80"/>
      </t>
    </mdx>
    <mdx n="0" f="v">
      <t c="3" si="227">
        <n x="225"/>
        <n x="500"/>
        <n x="80"/>
      </t>
    </mdx>
    <mdx n="0" f="v">
      <t c="3" si="227">
        <n x="225"/>
        <n x="501"/>
        <n x="80"/>
      </t>
    </mdx>
    <mdx n="0" f="v">
      <t c="3" si="227">
        <n x="225"/>
        <n x="502"/>
        <n x="80"/>
      </t>
    </mdx>
    <mdx n="0" f="v">
      <t c="3" si="227">
        <n x="225"/>
        <n x="503"/>
        <n x="80"/>
      </t>
    </mdx>
    <mdx n="0" f="v">
      <t c="3" si="227">
        <n x="225"/>
        <n x="497"/>
        <n x="80"/>
      </t>
    </mdx>
    <mdx n="0" f="v">
      <t c="3" si="227">
        <n x="225"/>
        <n x="498"/>
        <n x="80"/>
      </t>
    </mdx>
    <mdx n="0" f="v">
      <t c="3" si="227">
        <n x="225"/>
        <n x="499"/>
        <n x="80"/>
      </t>
    </mdx>
    <mdx n="0" f="v">
      <t c="3" si="227">
        <n x="225"/>
        <n x="504"/>
        <n x="80"/>
      </t>
    </mdx>
    <mdx n="0" f="v">
      <t c="3" si="227">
        <n x="225"/>
        <n x="505"/>
        <n x="80"/>
      </t>
    </mdx>
    <mdx n="0" f="v">
      <t c="3" si="227">
        <n x="225"/>
        <n x="506"/>
        <n x="80"/>
      </t>
    </mdx>
    <mdx n="0" f="v">
      <t c="3" si="227">
        <n x="225"/>
        <n x="513"/>
        <n x="80"/>
      </t>
    </mdx>
    <mdx n="0" f="v">
      <t c="3" si="227">
        <n x="225"/>
        <n x="508"/>
        <n x="80"/>
      </t>
    </mdx>
    <mdx n="0" f="v">
      <t c="3" si="227">
        <n x="225"/>
        <n x="509"/>
        <n x="80"/>
      </t>
    </mdx>
    <mdx n="0" f="v">
      <t c="3" si="227">
        <n x="225"/>
        <n x="507"/>
        <n x="80"/>
      </t>
    </mdx>
    <mdx n="0" f="v">
      <t c="3" si="227">
        <n x="225"/>
        <n x="510"/>
        <n x="80"/>
      </t>
    </mdx>
    <mdx n="0" f="v">
      <t c="3" si="227">
        <n x="225"/>
        <n x="511"/>
        <n x="80"/>
      </t>
    </mdx>
    <mdx n="0" f="v">
      <t c="3" si="227">
        <n x="225"/>
        <n x="512"/>
        <n x="80"/>
      </t>
    </mdx>
    <mdx n="0" f="v">
      <t c="3" si="227">
        <n x="225"/>
        <n x="516"/>
        <n x="80"/>
      </t>
    </mdx>
    <mdx n="0" f="v">
      <t c="3" si="227">
        <n x="225"/>
        <n x="514"/>
        <n x="80"/>
      </t>
    </mdx>
    <mdx n="0" f="v">
      <t c="3" si="227">
        <n x="225"/>
        <n x="515"/>
        <n x="80"/>
      </t>
    </mdx>
    <mdx n="0" f="v">
      <t c="3" si="227">
        <n x="225"/>
        <n x="519"/>
        <n x="80"/>
      </t>
    </mdx>
    <mdx n="0" f="v">
      <t c="3" si="227">
        <n x="225"/>
        <n x="520"/>
        <n x="80"/>
      </t>
    </mdx>
    <mdx n="0" f="v">
      <t c="3" si="227">
        <n x="225"/>
        <n x="521"/>
        <n x="80"/>
      </t>
    </mdx>
    <mdx n="0" f="v">
      <t c="3" si="227">
        <n x="225"/>
        <n x="517"/>
        <n x="80"/>
      </t>
    </mdx>
    <mdx n="0" f="v">
      <t c="3" si="227">
        <n x="225"/>
        <n x="518"/>
        <n x="80"/>
      </t>
    </mdx>
    <mdx n="0" f="v">
      <t c="3" si="227">
        <n x="225"/>
        <n x="522"/>
        <n x="80"/>
      </t>
    </mdx>
    <mdx n="0" f="v">
      <t c="3" si="227">
        <n x="225"/>
        <n x="525"/>
        <n x="80"/>
      </t>
    </mdx>
    <mdx n="0" f="v">
      <t c="3" si="227">
        <n x="225"/>
        <n x="526"/>
        <n x="80"/>
      </t>
    </mdx>
    <mdx n="0" f="v">
      <t c="3" si="227">
        <n x="225"/>
        <n x="524"/>
        <n x="80"/>
      </t>
    </mdx>
    <mdx n="0" f="v">
      <t c="3" si="227">
        <n x="225"/>
        <n x="523"/>
        <n x="80"/>
      </t>
    </mdx>
    <mdx n="0" f="v">
      <t c="3" si="227">
        <n x="225"/>
        <n x="528"/>
        <n x="80"/>
      </t>
    </mdx>
    <mdx n="0" f="v">
      <t c="3" si="227">
        <n x="225"/>
        <n x="527"/>
        <n x="80"/>
      </t>
    </mdx>
    <mdx n="0" f="v">
      <t c="3" si="227">
        <n x="225"/>
        <n x="530"/>
        <n x="80"/>
      </t>
    </mdx>
    <mdx n="0" f="v">
      <t c="3" si="227">
        <n x="225"/>
        <n x="529"/>
        <n x="80"/>
      </t>
    </mdx>
    <mdx n="0" f="v">
      <t c="3" si="227">
        <n x="225"/>
        <n x="531"/>
        <n x="80"/>
      </t>
    </mdx>
    <mdx n="0" f="v">
      <t c="3" si="227">
        <n x="225"/>
        <n x="532"/>
        <n x="80"/>
      </t>
    </mdx>
    <mdx n="0" f="v">
      <t c="3" si="227">
        <n x="225"/>
        <n x="533"/>
        <n x="80"/>
      </t>
    </mdx>
    <mdx n="0" f="v">
      <t c="3" si="227">
        <n x="225"/>
        <n x="534"/>
        <n x="80"/>
      </t>
    </mdx>
    <mdx n="0" f="v">
      <t c="3" si="227">
        <n x="225"/>
        <n x="537"/>
        <n x="80"/>
      </t>
    </mdx>
    <mdx n="0" f="v">
      <t c="3" si="227">
        <n x="225"/>
        <n x="536"/>
        <n x="80"/>
      </t>
    </mdx>
    <mdx n="0" f="v">
      <t c="3" si="227">
        <n x="225"/>
        <n x="535"/>
        <n x="80"/>
      </t>
    </mdx>
    <mdx n="0" f="v">
      <t c="3" si="227">
        <n x="225"/>
        <n x="539"/>
        <n x="80"/>
      </t>
    </mdx>
    <mdx n="0" f="v">
      <t c="3" si="227">
        <n x="225"/>
        <n x="540"/>
        <n x="80"/>
      </t>
    </mdx>
    <mdx n="0" f="v">
      <t c="3" si="227">
        <n x="225"/>
        <n x="538"/>
        <n x="80"/>
      </t>
    </mdx>
    <mdx n="0" f="v">
      <t c="3" si="227">
        <n x="225"/>
        <n x="543"/>
        <n x="80"/>
      </t>
    </mdx>
    <mdx n="0" f="v">
      <t c="3" si="227">
        <n x="225"/>
        <n x="544"/>
        <n x="80"/>
      </t>
    </mdx>
    <mdx n="0" f="v">
      <t c="3" si="227">
        <n x="225"/>
        <n x="541"/>
        <n x="80"/>
      </t>
    </mdx>
    <mdx n="0" f="v">
      <t c="3" si="227">
        <n x="225"/>
        <n x="545"/>
        <n x="80"/>
      </t>
    </mdx>
    <mdx n="0" f="v">
      <t c="3" si="227">
        <n x="225"/>
        <n x="546"/>
        <n x="80"/>
      </t>
    </mdx>
    <mdx n="0" f="v">
      <t c="3" si="227">
        <n x="225"/>
        <n x="542"/>
        <n x="80"/>
      </t>
    </mdx>
    <mdx n="0" f="v">
      <t c="3" si="227">
        <n x="225"/>
        <n x="272"/>
        <n x="250" s="1"/>
      </t>
    </mdx>
    <mdx n="0" f="v">
      <t c="3" si="227">
        <n x="225"/>
        <n x="273"/>
        <n x="250" s="1"/>
      </t>
    </mdx>
    <mdx n="0" f="v">
      <t c="3" si="227">
        <n x="225"/>
        <n x="271"/>
        <n x="250" s="1"/>
      </t>
    </mdx>
    <mdx n="0" f="v">
      <t c="3" si="227">
        <n x="225"/>
        <n x="270"/>
        <n x="250" s="1"/>
      </t>
    </mdx>
    <mdx n="0" f="v">
      <t c="3" si="227">
        <n x="225"/>
        <n x="269"/>
        <n x="250" s="1"/>
      </t>
    </mdx>
    <mdx n="0" f="v">
      <t c="3" si="227">
        <n x="225"/>
        <n x="268"/>
        <n x="250" s="1"/>
      </t>
    </mdx>
    <mdx n="0" f="v">
      <t c="3" si="227">
        <n x="225"/>
        <n x="355"/>
        <n x="250" s="1"/>
      </t>
    </mdx>
    <mdx n="0" f="v">
      <t c="3" si="227">
        <n x="225"/>
        <n x="356"/>
        <n x="250" s="1"/>
      </t>
    </mdx>
    <mdx n="0" f="v">
      <t c="3" si="227">
        <n x="225"/>
        <n x="357"/>
        <n x="250" s="1"/>
      </t>
    </mdx>
    <mdx n="0" f="v">
      <t c="3" si="227">
        <n x="225"/>
        <n x="358"/>
        <n x="250" s="1"/>
      </t>
    </mdx>
    <mdx n="0" f="v">
      <t c="3" si="227">
        <n x="225"/>
        <n x="359"/>
        <n x="250" s="1"/>
      </t>
    </mdx>
    <mdx n="0" f="v">
      <t c="3" si="227">
        <n x="225"/>
        <n x="360"/>
        <n x="250" s="1"/>
      </t>
    </mdx>
    <mdx n="0" f="v">
      <t c="3" si="227">
        <n x="225"/>
        <n x="361"/>
        <n x="250" s="1"/>
      </t>
    </mdx>
    <mdx n="0" f="v">
      <t c="3" si="227">
        <n x="225"/>
        <n x="255"/>
        <n x="250" s="1"/>
      </t>
    </mdx>
    <mdx n="0" f="v">
      <t c="3" si="227">
        <n x="225"/>
        <n x="266"/>
        <n x="250" s="1"/>
      </t>
    </mdx>
    <mdx n="0" f="v">
      <t c="3" si="227">
        <n x="225"/>
        <n x="265"/>
        <n x="250" s="1"/>
      </t>
    </mdx>
    <mdx n="0" f="v">
      <t c="3" si="227">
        <n x="225"/>
        <n x="264"/>
        <n x="250" s="1"/>
      </t>
    </mdx>
    <mdx n="0" f="v">
      <t c="3" si="227">
        <n x="225"/>
        <n x="263"/>
        <n x="250" s="1"/>
      </t>
    </mdx>
    <mdx n="0" f="v">
      <t c="3" si="227">
        <n x="225"/>
        <n x="262"/>
        <n x="250" s="1"/>
      </t>
    </mdx>
    <mdx n="0" f="v">
      <t c="3" si="227">
        <n x="225"/>
        <n x="261"/>
        <n x="250" s="1"/>
      </t>
    </mdx>
    <mdx n="0" f="v">
      <t c="3" si="227">
        <n x="225"/>
        <n x="260"/>
        <n x="250" s="1"/>
      </t>
    </mdx>
    <mdx n="0" f="v">
      <t c="3" si="227">
        <n x="225"/>
        <n x="259"/>
        <n x="250" s="1"/>
      </t>
    </mdx>
    <mdx n="0" f="v">
      <t c="3" si="227">
        <n x="225"/>
        <n x="258"/>
        <n x="250" s="1"/>
      </t>
    </mdx>
    <mdx n="0" f="v">
      <t c="3" si="227">
        <n x="225"/>
        <n x="257"/>
        <n x="250" s="1"/>
      </t>
    </mdx>
    <mdx n="0" f="v">
      <t c="3" si="227">
        <n x="225"/>
        <n x="256"/>
        <n x="250" s="1"/>
      </t>
    </mdx>
    <mdx n="0" f="v">
      <t c="3" si="227">
        <n x="225"/>
        <n x="316"/>
        <n x="250" s="1"/>
      </t>
    </mdx>
    <mdx n="0" f="v">
      <t c="3" si="227">
        <n x="225"/>
        <n x="373"/>
        <n x="250" s="1"/>
      </t>
    </mdx>
    <mdx n="0" f="v">
      <t c="3" si="227">
        <n x="225"/>
        <n x="374"/>
        <n x="250" s="1"/>
      </t>
    </mdx>
    <mdx n="0" f="v">
      <t c="3" si="227">
        <n x="225"/>
        <n x="375"/>
        <n x="250" s="1"/>
      </t>
    </mdx>
    <mdx n="0" f="v">
      <t c="3" si="227">
        <n x="225"/>
        <n x="281"/>
        <n x="250" s="1"/>
      </t>
    </mdx>
    <mdx n="0" f="v">
      <t c="3" si="227">
        <n x="225"/>
        <n x="376"/>
        <n x="250" s="1"/>
      </t>
    </mdx>
    <mdx n="0" f="v">
      <t c="3" si="227">
        <n x="225"/>
        <n x="377"/>
        <n x="250" s="1"/>
      </t>
    </mdx>
    <mdx n="0" f="v">
      <t c="3" si="227">
        <n x="225"/>
        <n x="280"/>
        <n x="250" s="1"/>
      </t>
    </mdx>
    <mdx n="0" f="v">
      <t c="3" si="227">
        <n x="225"/>
        <n x="311"/>
        <n x="250" s="1"/>
      </t>
    </mdx>
    <mdx n="0" f="v">
      <t c="3" si="227">
        <n x="225"/>
        <n x="378"/>
        <n x="250" s="1"/>
      </t>
    </mdx>
    <mdx n="0" f="v">
      <t c="3" si="227">
        <n x="225"/>
        <n x="379"/>
        <n x="250" s="1"/>
      </t>
    </mdx>
    <mdx n="0" f="v">
      <t c="3" si="227">
        <n x="225"/>
        <n x="380"/>
        <n x="250" s="1"/>
      </t>
    </mdx>
    <mdx n="0" f="v">
      <t c="3" si="227">
        <n x="225"/>
        <n x="381"/>
        <n x="250" s="1"/>
      </t>
    </mdx>
    <mdx n="0" f="v">
      <t c="3" si="227">
        <n x="225"/>
        <n x="382"/>
        <n x="250" s="1"/>
      </t>
    </mdx>
    <mdx n="0" f="v">
      <t c="3" si="227">
        <n x="225"/>
        <n x="304"/>
        <n x="250" s="1"/>
      </t>
    </mdx>
    <mdx n="0" f="v">
      <t c="3" si="227">
        <n x="225"/>
        <n x="383"/>
        <n x="250" s="1"/>
      </t>
    </mdx>
    <mdx n="0" f="v">
      <t c="3" si="227">
        <n x="225"/>
        <n x="254"/>
        <n x="250" s="1"/>
      </t>
    </mdx>
    <mdx n="0" f="v">
      <t c="3" si="227">
        <n x="225"/>
        <n x="283"/>
        <n x="250" s="1"/>
      </t>
    </mdx>
    <mdx n="0" f="v">
      <t c="3" si="227">
        <n x="225"/>
        <n x="547"/>
        <n x="250" s="1"/>
      </t>
    </mdx>
    <mdx n="0" f="v">
      <t c="3" si="227">
        <n x="225"/>
        <n x="362"/>
        <n x="250" s="1"/>
      </t>
    </mdx>
    <mdx n="0" f="v">
      <t c="3" si="227">
        <n x="225"/>
        <n x="363"/>
        <n x="250" s="1"/>
      </t>
    </mdx>
    <mdx n="0" f="v">
      <t c="3" si="227">
        <n x="225"/>
        <n x="364"/>
        <n x="250" s="1"/>
      </t>
    </mdx>
    <mdx n="0" f="v">
      <t c="3" si="227">
        <n x="225"/>
        <n x="548"/>
        <n x="250" s="1"/>
      </t>
    </mdx>
    <mdx n="0" f="v">
      <t c="3" si="227">
        <n x="225"/>
        <n x="365"/>
        <n x="250" s="1"/>
      </t>
    </mdx>
    <mdx n="0" f="v">
      <t c="3" si="227">
        <n x="225"/>
        <n x="366"/>
        <n x="250" s="1"/>
      </t>
    </mdx>
    <mdx n="0" f="v">
      <t c="3" si="227">
        <n x="225"/>
        <n x="367"/>
        <n x="250" s="1"/>
      </t>
    </mdx>
    <mdx n="0" f="v">
      <t c="3" si="227">
        <n x="225"/>
        <n x="368"/>
        <n x="250" s="1"/>
      </t>
    </mdx>
    <mdx n="0" f="v">
      <t c="3" si="227">
        <n x="225"/>
        <n x="369"/>
        <n x="250" s="1"/>
      </t>
    </mdx>
    <mdx n="0" f="v">
      <t c="3" si="227">
        <n x="225"/>
        <n x="307"/>
        <n x="250" s="1"/>
      </t>
    </mdx>
    <mdx n="0" f="v">
      <t c="3" si="227">
        <n x="225"/>
        <n x="370"/>
        <n x="250" s="1"/>
      </t>
    </mdx>
    <mdx n="0" f="v">
      <t c="3" si="227">
        <n x="225"/>
        <n x="371"/>
        <n x="250" s="1"/>
      </t>
    </mdx>
    <mdx n="0" f="v">
      <t c="3" si="227">
        <n x="225"/>
        <n x="372"/>
        <n x="250" s="1"/>
      </t>
    </mdx>
    <mdx n="0" f="v">
      <t c="3" si="227">
        <n x="225"/>
        <n x="393"/>
        <n x="250" s="1"/>
      </t>
    </mdx>
    <mdx n="0" f="v">
      <t c="3" si="227">
        <n x="225"/>
        <n x="394"/>
        <n x="250" s="1"/>
      </t>
    </mdx>
    <mdx n="0" f="v">
      <t c="3" si="227">
        <n x="225"/>
        <n x="395"/>
        <n x="250" s="1"/>
      </t>
    </mdx>
    <mdx n="0" f="v">
      <t c="3" si="227">
        <n x="225"/>
        <n x="278"/>
        <n x="250" s="1"/>
      </t>
    </mdx>
    <mdx n="0" f="v">
      <t c="3" si="227">
        <n x="225"/>
        <n x="396"/>
        <n x="250" s="1"/>
      </t>
    </mdx>
    <mdx n="0" f="v">
      <t c="3" si="227">
        <n x="225"/>
        <n x="397"/>
        <n x="250" s="1"/>
      </t>
    </mdx>
    <mdx n="0" f="v">
      <t c="3" si="227">
        <n x="225"/>
        <n x="398"/>
        <n x="250" s="1"/>
      </t>
    </mdx>
    <mdx n="0" f="v">
      <t c="3" si="227">
        <n x="225"/>
        <n x="392"/>
        <n x="250" s="1"/>
      </t>
    </mdx>
    <mdx n="0" f="v">
      <t c="3" si="227">
        <n x="225"/>
        <n x="384"/>
        <n x="250" s="1"/>
      </t>
    </mdx>
    <mdx n="0" f="v">
      <t c="3" si="227">
        <n x="225"/>
        <n x="385"/>
        <n x="250" s="1"/>
      </t>
    </mdx>
    <mdx n="0" f="v">
      <t c="3" si="227">
        <n x="225"/>
        <n x="386"/>
        <n x="250" s="1"/>
      </t>
    </mdx>
    <mdx n="0" f="v">
      <t c="3" si="227">
        <n x="225"/>
        <n x="387"/>
        <n x="250" s="1"/>
      </t>
    </mdx>
    <mdx n="0" f="v">
      <t c="3" si="227">
        <n x="225"/>
        <n x="388"/>
        <n x="250" s="1"/>
      </t>
    </mdx>
    <mdx n="0" f="v">
      <t c="3" si="227">
        <n x="225"/>
        <n x="389"/>
        <n x="250" s="1"/>
      </t>
    </mdx>
    <mdx n="0" f="v">
      <t c="3" si="227">
        <n x="225"/>
        <n x="390"/>
        <n x="250" s="1"/>
      </t>
    </mdx>
    <mdx n="0" f="v">
      <t c="3" si="227">
        <n x="225"/>
        <n x="418"/>
        <n x="250" s="1"/>
      </t>
    </mdx>
    <mdx n="0" f="v">
      <t c="3" si="227">
        <n x="225"/>
        <n x="391"/>
        <n x="250" s="1"/>
      </t>
    </mdx>
    <mdx n="0" f="v">
      <t c="3" si="227">
        <n x="225"/>
        <n x="399"/>
        <n x="250" s="1"/>
      </t>
    </mdx>
    <mdx n="0" f="v">
      <t c="3" si="227">
        <n x="225"/>
        <n x="400"/>
        <n x="250" s="1"/>
      </t>
    </mdx>
    <mdx n="0" f="v">
      <t c="3" si="227">
        <n x="225"/>
        <n x="401"/>
        <n x="250" s="1"/>
      </t>
    </mdx>
    <mdx n="0" f="v">
      <t c="3" si="227">
        <n x="225"/>
        <n x="402"/>
        <n x="250" s="1"/>
      </t>
    </mdx>
    <mdx n="0" f="v">
      <t c="3" si="227">
        <n x="225"/>
        <n x="277"/>
        <n x="250" s="1"/>
      </t>
    </mdx>
    <mdx n="0" f="v">
      <t c="3" si="227">
        <n x="225"/>
        <n x="412"/>
        <n x="250" s="1"/>
      </t>
    </mdx>
    <mdx n="0" f="v">
      <t c="3" si="227">
        <n x="225"/>
        <n x="411"/>
        <n x="250" s="1"/>
      </t>
    </mdx>
    <mdx n="0" f="v">
      <t c="3" si="227">
        <n x="225"/>
        <n x="404"/>
        <n x="250" s="1"/>
      </t>
    </mdx>
    <mdx n="0" f="v">
      <t c="3" si="227">
        <n x="225"/>
        <n x="405"/>
        <n x="250" s="1"/>
      </t>
    </mdx>
    <mdx n="0" f="v">
      <t c="3" si="227">
        <n x="225"/>
        <n x="406"/>
        <n x="250" s="1"/>
      </t>
    </mdx>
    <mdx n="0" f="v">
      <t c="3" si="227">
        <n x="225"/>
        <n x="407"/>
        <n x="250" s="1"/>
      </t>
    </mdx>
    <mdx n="0" f="v">
      <t c="3" si="227">
        <n x="225"/>
        <n x="408"/>
        <n x="250" s="1"/>
      </t>
    </mdx>
    <mdx n="0" f="v">
      <t c="3" si="227">
        <n x="225"/>
        <n x="409"/>
        <n x="250" s="1"/>
      </t>
    </mdx>
    <mdx n="0" f="v">
      <t c="3" si="227">
        <n x="225"/>
        <n x="410"/>
        <n x="250" s="1"/>
      </t>
    </mdx>
    <mdx n="0" f="v">
      <t c="3" si="227">
        <n x="225"/>
        <n x="417"/>
        <n x="250" s="1"/>
      </t>
    </mdx>
    <mdx n="0" f="v">
      <t c="3" si="227">
        <n x="225"/>
        <n x="403"/>
        <n x="250" s="1"/>
      </t>
    </mdx>
    <mdx n="0" f="v">
      <t c="3" si="227">
        <n x="225"/>
        <n x="413"/>
        <n x="250" s="1"/>
      </t>
    </mdx>
    <mdx n="0" f="v">
      <t c="3" si="227">
        <n x="225"/>
        <n x="414"/>
        <n x="250" s="1"/>
      </t>
    </mdx>
    <mdx n="0" f="v">
      <t c="3" si="227">
        <n x="225"/>
        <n x="415"/>
        <n x="250" s="1"/>
      </t>
    </mdx>
    <mdx n="0" f="v">
      <t c="3" si="227">
        <n x="225"/>
        <n x="416"/>
        <n x="250" s="1"/>
      </t>
    </mdx>
    <mdx n="0" f="v">
      <t c="3" si="227">
        <n x="225"/>
        <n x="427"/>
        <n x="250" s="1"/>
      </t>
    </mdx>
    <mdx n="0" f="v">
      <t c="3" si="227">
        <n x="225"/>
        <n x="422"/>
        <n x="250" s="1"/>
      </t>
    </mdx>
    <mdx n="0" f="v">
      <t c="3" si="227">
        <n x="225"/>
        <n x="419"/>
        <n x="250" s="1"/>
      </t>
    </mdx>
    <mdx n="0" f="v">
      <t c="3" si="227">
        <n x="225"/>
        <n x="420"/>
        <n x="250" s="1"/>
      </t>
    </mdx>
    <mdx n="0" f="v">
      <t c="3" si="227">
        <n x="225"/>
        <n x="301"/>
        <n x="250" s="1"/>
      </t>
    </mdx>
    <mdx n="0" f="v">
      <t c="3" si="227">
        <n x="225"/>
        <n x="299"/>
        <n x="250" s="1"/>
      </t>
    </mdx>
    <mdx n="0" f="v">
      <t c="3" si="227">
        <n x="225"/>
        <n x="297"/>
        <n x="250" s="1"/>
      </t>
    </mdx>
    <mdx n="0" f="v">
      <t c="3" si="227">
        <n x="225"/>
        <n x="421"/>
        <n x="250" s="1"/>
      </t>
    </mdx>
    <mdx n="0" f="v">
      <t c="3" si="227">
        <n x="225"/>
        <n x="329"/>
        <n x="250" s="1"/>
      </t>
    </mdx>
    <mdx n="0" f="v">
      <t c="3" si="227">
        <n x="225"/>
        <n x="428"/>
        <n x="250" s="1"/>
      </t>
    </mdx>
    <mdx n="0" f="v">
      <t c="3" si="227">
        <n x="225"/>
        <n x="328"/>
        <n x="250" s="1"/>
      </t>
    </mdx>
    <mdx n="0" f="v">
      <t c="3" si="227">
        <n x="225"/>
        <n x="429"/>
        <n x="250" s="1"/>
      </t>
    </mdx>
    <mdx n="0" f="v">
      <t c="3" si="227">
        <n x="225"/>
        <n x="430"/>
        <n x="250" s="1"/>
      </t>
    </mdx>
    <mdx n="0" f="v">
      <t c="3" si="227">
        <n x="225"/>
        <n x="431"/>
        <n x="250" s="1"/>
      </t>
    </mdx>
    <mdx n="0" f="v">
      <t c="3" si="227">
        <n x="225"/>
        <n x="432"/>
        <n x="250" s="1"/>
      </t>
    </mdx>
    <mdx n="0" f="v">
      <t c="3" si="227">
        <n x="225"/>
        <n x="326"/>
        <n x="250" s="1"/>
      </t>
    </mdx>
    <mdx n="0" f="v">
      <t c="3" si="227">
        <n x="225"/>
        <n x="433"/>
        <n x="250" s="1"/>
      </t>
    </mdx>
    <mdx n="0" f="v">
      <t c="3" si="227">
        <n x="225"/>
        <n x="423"/>
        <n x="250" s="1"/>
      </t>
    </mdx>
    <mdx n="0" f="v">
      <t c="3" si="227">
        <n x="225"/>
        <n x="424"/>
        <n x="250" s="1"/>
      </t>
    </mdx>
    <mdx n="0" f="v">
      <t c="3" si="227">
        <n x="225"/>
        <n x="425"/>
        <n x="250" s="1"/>
      </t>
    </mdx>
    <mdx n="0" f="v">
      <t c="3" si="227">
        <n x="225"/>
        <n x="348"/>
        <n x="250" s="1"/>
      </t>
    </mdx>
    <mdx n="0" f="v">
      <t c="3" si="227">
        <n x="225"/>
        <n x="327"/>
        <n x="250" s="1"/>
      </t>
    </mdx>
    <mdx n="0" f="v">
      <t c="3" si="227">
        <n x="225"/>
        <n x="426"/>
        <n x="250" s="1"/>
      </t>
    </mdx>
    <mdx n="0" f="v">
      <t c="3" si="227">
        <n x="225"/>
        <n x="443"/>
        <n x="250" s="1"/>
      </t>
    </mdx>
    <mdx n="0" f="v">
      <t c="3" si="227">
        <n x="225"/>
        <n x="442"/>
        <n x="250" s="1"/>
      </t>
    </mdx>
    <mdx n="0" f="v">
      <t c="3" si="227">
        <n x="225"/>
        <n x="444"/>
        <n x="250" s="1"/>
      </t>
    </mdx>
    <mdx n="0" f="v">
      <t c="3" si="227">
        <n x="225"/>
        <n x="445"/>
        <n x="250" s="1"/>
      </t>
    </mdx>
    <mdx n="0" f="v">
      <t c="3" si="227">
        <n x="225"/>
        <n x="446"/>
        <n x="250" s="1"/>
      </t>
    </mdx>
    <mdx n="0" f="v">
      <t c="3" si="227">
        <n x="225"/>
        <n x="452"/>
        <n x="250" s="1"/>
      </t>
    </mdx>
    <mdx n="0" f="v">
      <t c="3" si="227">
        <n x="225"/>
        <n x="346"/>
        <n x="250" s="1"/>
      </t>
    </mdx>
    <mdx n="0" f="v">
      <t c="3" si="227">
        <n x="225"/>
        <n x="434"/>
        <n x="250" s="1"/>
      </t>
    </mdx>
    <mdx n="0" f="v">
      <t c="3" si="227">
        <n x="225"/>
        <n x="435"/>
        <n x="250" s="1"/>
      </t>
    </mdx>
    <mdx n="0" f="v">
      <t c="3" si="227">
        <n x="225"/>
        <n x="436"/>
        <n x="250" s="1"/>
      </t>
    </mdx>
    <mdx n="0" f="v">
      <t c="3" si="227">
        <n x="225"/>
        <n x="437"/>
        <n x="250" s="1"/>
      </t>
    </mdx>
    <mdx n="0" f="v">
      <t c="3" si="227">
        <n x="225"/>
        <n x="294"/>
        <n x="250" s="1"/>
      </t>
    </mdx>
    <mdx n="0" f="v">
      <t c="3" si="227">
        <n x="225"/>
        <n x="293"/>
        <n x="250" s="1"/>
      </t>
    </mdx>
    <mdx n="0" f="v">
      <t c="3" si="227">
        <n x="225"/>
        <n x="438"/>
        <n x="250" s="1"/>
      </t>
    </mdx>
    <mdx n="0" f="v">
      <t c="3" si="227">
        <n x="225"/>
        <n x="350"/>
        <n x="250" s="1"/>
      </t>
    </mdx>
    <mdx n="0" f="v">
      <t c="3" si="227">
        <n x="225"/>
        <n x="439"/>
        <n x="250" s="1"/>
      </t>
    </mdx>
    <mdx n="0" f="v">
      <t c="3" si="227">
        <n x="225"/>
        <n x="440"/>
        <n x="250" s="1"/>
      </t>
    </mdx>
    <mdx n="0" f="v">
      <t c="3" si="227">
        <n x="225"/>
        <n x="441"/>
        <n x="250" s="1"/>
      </t>
    </mdx>
    <mdx n="0" f="v">
      <t c="3" si="227">
        <n x="225"/>
        <n x="447"/>
        <n x="250" s="1"/>
      </t>
    </mdx>
    <mdx n="0" f="v">
      <t c="3" si="227">
        <n x="225"/>
        <n x="459"/>
        <n x="250" s="1"/>
      </t>
    </mdx>
    <mdx n="0" f="v">
      <t c="3" si="227">
        <n x="225"/>
        <n x="276"/>
        <n x="250" s="1"/>
      </t>
    </mdx>
    <mdx n="0" f="v">
      <t c="3" si="227">
        <n x="225"/>
        <n x="453"/>
        <n x="250" s="1"/>
      </t>
    </mdx>
    <mdx n="0" f="v">
      <t c="3" si="227">
        <n x="225"/>
        <n x="454"/>
        <n x="250" s="1"/>
      </t>
    </mdx>
    <mdx n="0" f="v">
      <t c="3" si="227">
        <n x="225"/>
        <n x="455"/>
        <n x="250" s="1"/>
      </t>
    </mdx>
    <mdx n="0" f="v">
      <t c="3" si="227">
        <n x="225"/>
        <n x="456"/>
        <n x="250" s="1"/>
      </t>
    </mdx>
    <mdx n="0" f="v">
      <t c="3" si="227">
        <n x="225"/>
        <n x="448"/>
        <n x="250" s="1"/>
      </t>
    </mdx>
    <mdx n="0" f="v">
      <t c="3" si="227">
        <n x="225"/>
        <n x="449"/>
        <n x="250" s="1"/>
      </t>
    </mdx>
    <mdx n="0" f="v">
      <t c="3" si="227">
        <n x="225"/>
        <n x="450"/>
        <n x="250" s="1"/>
      </t>
    </mdx>
    <mdx n="0" f="v">
      <t c="3" si="227">
        <n x="225"/>
        <n x="451"/>
        <n x="250" s="1"/>
      </t>
    </mdx>
    <mdx n="0" f="v">
      <t c="3" si="227">
        <n x="225"/>
        <n x="457"/>
        <n x="250" s="1"/>
      </t>
    </mdx>
    <mdx n="0" f="v">
      <t c="3" si="227">
        <n x="225"/>
        <n x="458"/>
        <n x="250" s="1"/>
      </t>
    </mdx>
    <mdx n="0" f="v">
      <t c="3" si="227">
        <n x="225"/>
        <n x="473"/>
        <n x="250" s="1"/>
      </t>
    </mdx>
    <mdx n="0" f="v">
      <t c="3" si="227">
        <n x="225"/>
        <n x="461"/>
        <n x="250" s="1"/>
      </t>
    </mdx>
    <mdx n="0" f="v">
      <t c="3" si="227">
        <n x="225"/>
        <n x="462"/>
        <n x="250" s="1"/>
      </t>
    </mdx>
    <mdx n="0" f="v">
      <t c="3" si="227">
        <n x="225"/>
        <n x="463"/>
        <n x="250" s="1"/>
      </t>
    </mdx>
    <mdx n="0" f="v">
      <t c="3" si="227">
        <n x="225"/>
        <n x="464"/>
        <n x="250" s="1"/>
      </t>
    </mdx>
    <mdx n="0" f="v">
      <t c="3" si="227">
        <n x="225"/>
        <n x="465"/>
        <n x="250" s="1"/>
      </t>
    </mdx>
    <mdx n="0" f="v">
      <t c="3" si="227">
        <n x="225"/>
        <n x="466"/>
        <n x="250" s="1"/>
      </t>
    </mdx>
    <mdx n="0" f="v">
      <t c="3" si="227">
        <n x="225"/>
        <n x="467"/>
        <n x="250" s="1"/>
      </t>
    </mdx>
    <mdx n="0" f="v">
      <t c="3" si="227">
        <n x="225"/>
        <n x="460"/>
        <n x="250" s="1"/>
      </t>
    </mdx>
    <mdx n="0" f="v">
      <t c="3" si="227">
        <n x="225"/>
        <n x="468"/>
        <n x="250" s="1"/>
      </t>
    </mdx>
    <mdx n="0" f="v">
      <t c="3" si="227">
        <n x="225"/>
        <n x="469"/>
        <n x="250" s="1"/>
      </t>
    </mdx>
    <mdx n="0" f="v">
      <t c="3" si="227">
        <n x="225"/>
        <n x="470"/>
        <n x="250" s="1"/>
      </t>
    </mdx>
    <mdx n="0" f="v">
      <t c="3" si="227">
        <n x="225"/>
        <n x="471"/>
        <n x="250" s="1"/>
      </t>
    </mdx>
    <mdx n="0" f="v">
      <t c="3" si="227">
        <n x="225"/>
        <n x="474"/>
        <n x="250" s="1"/>
      </t>
    </mdx>
    <mdx n="0" f="v">
      <t c="3" si="227">
        <n x="225"/>
        <n x="475"/>
        <n x="250" s="1"/>
      </t>
    </mdx>
    <mdx n="0" f="v">
      <t c="3" si="227">
        <n x="225"/>
        <n x="476"/>
        <n x="250" s="1"/>
      </t>
    </mdx>
    <mdx n="0" f="v">
      <t c="3" si="227">
        <n x="225"/>
        <n x="477"/>
        <n x="250" s="1"/>
      </t>
    </mdx>
    <mdx n="0" f="v">
      <t c="3" si="227">
        <n x="225"/>
        <n x="478"/>
        <n x="250" s="1"/>
      </t>
    </mdx>
    <mdx n="0" f="v">
      <t c="3" si="227">
        <n x="225"/>
        <n x="479"/>
        <n x="250" s="1"/>
      </t>
    </mdx>
    <mdx n="0" f="v">
      <t c="3" si="227">
        <n x="225"/>
        <n x="484"/>
        <n x="250" s="1"/>
      </t>
    </mdx>
    <mdx n="0" f="v">
      <t c="3" si="227">
        <n x="225"/>
        <n x="483"/>
        <n x="250" s="1"/>
      </t>
    </mdx>
    <mdx n="0" f="v">
      <t c="3" si="227">
        <n x="225"/>
        <n x="472"/>
        <n x="250" s="1"/>
      </t>
    </mdx>
    <mdx n="0" f="v">
      <t c="3" si="227">
        <n x="225"/>
        <n x="480"/>
        <n x="250" s="1"/>
      </t>
    </mdx>
    <mdx n="0" f="v">
      <t c="3" si="227">
        <n x="225"/>
        <n x="481"/>
        <n x="250" s="1"/>
      </t>
    </mdx>
    <mdx n="0" f="v">
      <t c="3" si="227">
        <n x="225"/>
        <n x="487"/>
        <n x="250" s="1"/>
      </t>
    </mdx>
    <mdx n="0" f="v">
      <t c="3" si="227">
        <n x="225"/>
        <n x="488"/>
        <n x="250" s="1"/>
      </t>
    </mdx>
    <mdx n="0" f="v">
      <t c="3" si="227">
        <n x="225"/>
        <n x="489"/>
        <n x="250" s="1"/>
      </t>
    </mdx>
    <mdx n="0" f="v">
      <t c="3" si="227">
        <n x="225"/>
        <n x="485"/>
        <n x="250" s="1"/>
      </t>
    </mdx>
    <mdx n="0" f="v">
      <t c="3" si="227">
        <n x="225"/>
        <n x="486"/>
        <n x="250" s="1"/>
      </t>
    </mdx>
    <mdx n="0" f="v">
      <t c="3" si="227">
        <n x="225"/>
        <n x="482"/>
        <n x="250" s="1"/>
      </t>
    </mdx>
    <mdx n="0" f="v">
      <t c="3" si="227">
        <n x="225"/>
        <n x="496"/>
        <n x="250" s="1"/>
      </t>
    </mdx>
    <mdx n="0" f="v">
      <t c="3" si="227">
        <n x="225"/>
        <n x="500"/>
        <n x="250" s="1"/>
      </t>
    </mdx>
    <mdx n="0" f="v">
      <t c="3" si="227">
        <n x="225"/>
        <n x="490"/>
        <n x="250" s="1"/>
      </t>
    </mdx>
    <mdx n="0" f="v">
      <t c="3" si="227">
        <n x="225"/>
        <n x="492"/>
        <n x="250" s="1"/>
      </t>
    </mdx>
    <mdx n="0" f="v">
      <t c="3" si="227">
        <n x="225"/>
        <n x="493"/>
        <n x="250" s="1"/>
      </t>
    </mdx>
    <mdx n="0" f="v">
      <t c="3" si="227">
        <n x="225"/>
        <n x="494"/>
        <n x="250" s="1"/>
      </t>
    </mdx>
    <mdx n="0" f="v">
      <t c="3" si="227">
        <n x="225"/>
        <n x="501"/>
        <n x="250" s="1"/>
      </t>
    </mdx>
    <mdx n="0" f="v">
      <t c="3" si="227">
        <n x="225"/>
        <n x="491"/>
        <n x="250" s="1"/>
      </t>
    </mdx>
    <mdx n="0" f="v">
      <t c="3" si="227">
        <n x="225"/>
        <n x="495"/>
        <n x="250" s="1"/>
      </t>
    </mdx>
    <mdx n="0" f="v">
      <t c="3" si="227">
        <n x="225"/>
        <n x="502"/>
        <n x="250" s="1"/>
      </t>
    </mdx>
    <mdx n="0" f="v">
      <t c="3" si="227">
        <n x="225"/>
        <n x="503"/>
        <n x="250" s="1"/>
      </t>
    </mdx>
    <mdx n="0" f="v">
      <t c="3" si="227">
        <n x="225"/>
        <n x="497"/>
        <n x="250" s="1"/>
      </t>
    </mdx>
    <mdx n="0" f="v">
      <t c="3" si="227">
        <n x="225"/>
        <n x="498"/>
        <n x="250" s="1"/>
      </t>
    </mdx>
    <mdx n="0" f="v">
      <t c="3" si="227">
        <n x="225"/>
        <n x="499"/>
        <n x="250" s="1"/>
      </t>
    </mdx>
    <mdx n="0" f="v">
      <t c="3" si="227">
        <n x="225"/>
        <n x="504"/>
        <n x="250" s="1"/>
      </t>
    </mdx>
    <mdx n="0" f="v">
      <t c="3" si="227">
        <n x="225"/>
        <n x="505"/>
        <n x="250" s="1"/>
      </t>
    </mdx>
    <mdx n="0" f="v">
      <t c="3" si="227">
        <n x="225"/>
        <n x="506"/>
        <n x="250" s="1"/>
      </t>
    </mdx>
    <mdx n="0" f="v">
      <t c="3" si="227">
        <n x="225"/>
        <n x="508"/>
        <n x="250" s="1"/>
      </t>
    </mdx>
    <mdx n="0" f="v">
      <t c="3" si="227">
        <n x="225"/>
        <n x="509"/>
        <n x="250" s="1"/>
      </t>
    </mdx>
    <mdx n="0" f="v">
      <t c="3" si="227">
        <n x="225"/>
        <n x="507"/>
        <n x="250" s="1"/>
      </t>
    </mdx>
    <mdx n="0" f="v">
      <t c="3" si="227">
        <n x="225"/>
        <n x="513"/>
        <n x="250" s="1"/>
      </t>
    </mdx>
    <mdx n="0" f="v">
      <t c="3" si="227">
        <n x="225"/>
        <n x="510"/>
        <n x="250" s="1"/>
      </t>
    </mdx>
    <mdx n="0" f="v">
      <t c="3" si="227">
        <n x="225"/>
        <n x="511"/>
        <n x="250" s="1"/>
      </t>
    </mdx>
    <mdx n="0" f="v">
      <t c="3" si="227">
        <n x="225"/>
        <n x="512"/>
        <n x="250" s="1"/>
      </t>
    </mdx>
    <mdx n="0" f="v">
      <t c="3" si="227">
        <n x="225"/>
        <n x="514"/>
        <n x="250" s="1"/>
      </t>
    </mdx>
    <mdx n="0" f="v">
      <t c="3" si="227">
        <n x="225"/>
        <n x="515"/>
        <n x="250" s="1"/>
      </t>
    </mdx>
    <mdx n="0" f="v">
      <t c="3" si="227">
        <n x="225"/>
        <n x="516"/>
        <n x="250" s="1"/>
      </t>
    </mdx>
    <mdx n="0" f="v">
      <t c="3" si="227">
        <n x="225"/>
        <n x="519"/>
        <n x="250" s="1"/>
      </t>
    </mdx>
    <mdx n="0" f="v">
      <t c="3" si="227">
        <n x="225"/>
        <n x="520"/>
        <n x="250" s="1"/>
      </t>
    </mdx>
    <mdx n="0" f="v">
      <t c="3" si="227">
        <n x="225"/>
        <n x="521"/>
        <n x="250" s="1"/>
      </t>
    </mdx>
    <mdx n="0" f="v">
      <t c="3" si="227">
        <n x="225"/>
        <n x="522"/>
        <n x="250" s="1"/>
      </t>
    </mdx>
    <mdx n="0" f="v">
      <t c="3" si="227">
        <n x="225"/>
        <n x="517"/>
        <n x="250" s="1"/>
      </t>
    </mdx>
    <mdx n="0" f="v">
      <t c="3" si="227">
        <n x="225"/>
        <n x="518"/>
        <n x="250" s="1"/>
      </t>
    </mdx>
    <mdx n="0" f="v">
      <t c="3" si="227">
        <n x="225"/>
        <n x="525"/>
        <n x="250" s="1"/>
      </t>
    </mdx>
    <mdx n="0" f="v">
      <t c="3" si="227">
        <n x="225"/>
        <n x="526"/>
        <n x="250" s="1"/>
      </t>
    </mdx>
    <mdx n="0" f="v">
      <t c="3" si="227">
        <n x="225"/>
        <n x="528"/>
        <n x="250" s="1"/>
      </t>
    </mdx>
    <mdx n="0" f="v">
      <t c="3" si="227">
        <n x="225"/>
        <n x="524"/>
        <n x="250" s="1"/>
      </t>
    </mdx>
    <mdx n="0" f="v">
      <t c="3" si="227">
        <n x="225"/>
        <n x="523"/>
        <n x="250" s="1"/>
      </t>
    </mdx>
    <mdx n="0" f="v">
      <t c="3" si="227">
        <n x="225"/>
        <n x="531"/>
        <n x="250" s="1"/>
      </t>
    </mdx>
    <mdx n="0" f="v">
      <t c="3" si="227">
        <n x="225"/>
        <n x="527"/>
        <n x="250" s="1"/>
      </t>
    </mdx>
    <mdx n="0" f="v">
      <t c="3" si="227">
        <n x="225"/>
        <n x="532"/>
        <n x="250" s="1"/>
      </t>
    </mdx>
    <mdx n="0" f="v">
      <t c="3" si="227">
        <n x="225"/>
        <n x="529"/>
        <n x="250" s="1"/>
      </t>
    </mdx>
    <mdx n="0" f="v">
      <t c="3" si="227">
        <n x="225"/>
        <n x="533"/>
        <n x="250" s="1"/>
      </t>
    </mdx>
    <mdx n="0" f="v">
      <t c="3" si="227">
        <n x="225"/>
        <n x="530"/>
        <n x="250" s="1"/>
      </t>
    </mdx>
    <mdx n="0" f="v">
      <t c="3" si="227">
        <n x="225"/>
        <n x="534"/>
        <n x="250" s="1"/>
      </t>
    </mdx>
    <mdx n="0" f="v">
      <t c="3" si="227">
        <n x="225"/>
        <n x="536"/>
        <n x="250" s="1"/>
      </t>
    </mdx>
    <mdx n="0" f="v">
      <t c="3" si="227">
        <n x="225"/>
        <n x="535"/>
        <n x="250" s="1"/>
      </t>
    </mdx>
    <mdx n="0" f="v">
      <t c="3" si="227">
        <n x="225"/>
        <n x="539"/>
        <n x="250" s="1"/>
      </t>
    </mdx>
    <mdx n="0" f="v">
      <t c="3" si="227">
        <n x="225"/>
        <n x="537"/>
        <n x="250" s="1"/>
      </t>
    </mdx>
    <mdx n="0" f="v">
      <t c="3" si="227">
        <n x="225"/>
        <n x="538"/>
        <n x="250" s="1"/>
      </t>
    </mdx>
    <mdx n="0" f="v">
      <t c="3" si="227">
        <n x="225"/>
        <n x="540"/>
        <n x="250" s="1"/>
      </t>
    </mdx>
    <mdx n="0" f="v">
      <t c="3" si="227">
        <n x="225"/>
        <n x="541"/>
        <n x="250" s="1"/>
      </t>
    </mdx>
    <mdx n="0" f="v">
      <t c="3" si="227">
        <n x="225"/>
        <n x="545"/>
        <n x="250" s="1"/>
      </t>
    </mdx>
    <mdx n="0" f="v">
      <t c="3" si="227">
        <n x="225"/>
        <n x="543"/>
        <n x="250" s="1"/>
      </t>
    </mdx>
    <mdx n="0" f="v">
      <t c="3" si="227">
        <n x="225"/>
        <n x="544"/>
        <n x="250" s="1"/>
      </t>
    </mdx>
    <mdx n="0" f="v">
      <t c="3" si="227">
        <n x="225"/>
        <n x="546"/>
        <n x="250" s="1"/>
      </t>
    </mdx>
    <mdx n="0" f="v">
      <t c="3" si="227">
        <n x="225"/>
        <n x="542"/>
        <n x="250" s="1"/>
      </t>
    </mdx>
    <mdx n="0" f="v">
      <t c="3" si="227">
        <n x="225"/>
        <n x="272"/>
        <n x="196"/>
      </t>
    </mdx>
    <mdx n="0" f="v">
      <t c="3" si="227">
        <n x="225"/>
        <n x="273"/>
        <n x="196"/>
      </t>
    </mdx>
    <mdx n="0" f="v">
      <t c="3" si="227">
        <n x="225"/>
        <n x="271"/>
        <n x="196"/>
      </t>
    </mdx>
    <mdx n="0" f="v">
      <t c="3" si="227">
        <n x="225"/>
        <n x="269"/>
        <n x="196"/>
      </t>
    </mdx>
    <mdx n="0" f="v">
      <t c="3" si="227">
        <n x="225"/>
        <n x="268"/>
        <n x="196"/>
      </t>
    </mdx>
    <mdx n="0" f="v">
      <t c="3" si="227">
        <n x="225"/>
        <n x="355"/>
        <n x="196"/>
      </t>
    </mdx>
    <mdx n="0" f="v">
      <t c="3" si="227">
        <n x="225"/>
        <n x="357"/>
        <n x="196"/>
      </t>
    </mdx>
    <mdx n="0" f="v">
      <t c="3" si="227">
        <n x="225"/>
        <n x="358"/>
        <n x="196"/>
      </t>
    </mdx>
    <mdx n="0" f="v">
      <t c="3" si="227">
        <n x="225"/>
        <n x="359"/>
        <n x="196"/>
      </t>
    </mdx>
    <mdx n="0" f="v">
      <t c="3" si="227">
        <n x="225"/>
        <n x="360"/>
        <n x="196"/>
      </t>
    </mdx>
    <mdx n="0" f="v">
      <t c="3" si="227">
        <n x="225"/>
        <n x="361"/>
        <n x="196"/>
      </t>
    </mdx>
    <mdx n="0" f="v">
      <t c="3" si="227">
        <n x="225"/>
        <n x="263"/>
        <n x="196"/>
      </t>
    </mdx>
    <mdx n="0" f="v">
      <t c="3" si="227">
        <n x="225"/>
        <n x="262"/>
        <n x="196"/>
      </t>
    </mdx>
    <mdx n="0" f="v">
      <t c="3" si="227">
        <n x="225"/>
        <n x="261"/>
        <n x="196"/>
      </t>
    </mdx>
    <mdx n="0" f="v">
      <t c="3" si="227">
        <n x="225"/>
        <n x="260"/>
        <n x="196"/>
      </t>
    </mdx>
    <mdx n="0" f="v">
      <t c="3" si="227">
        <n x="225"/>
        <n x="259"/>
        <n x="196"/>
      </t>
    </mdx>
    <mdx n="0" f="v">
      <t c="3" si="227">
        <n x="225"/>
        <n x="258"/>
        <n x="196"/>
      </t>
    </mdx>
    <mdx n="0" f="v">
      <t c="3" si="227">
        <n x="225"/>
        <n x="257"/>
        <n x="196"/>
      </t>
    </mdx>
    <mdx n="0" f="v">
      <t c="3" si="227">
        <n x="225"/>
        <n x="256"/>
        <n x="196"/>
      </t>
    </mdx>
    <mdx n="0" f="v">
      <t c="3" si="227">
        <n x="225"/>
        <n x="255"/>
        <n x="196"/>
      </t>
    </mdx>
    <mdx n="0" f="v">
      <t c="3" si="227">
        <n x="225"/>
        <n x="316"/>
        <n x="196"/>
      </t>
    </mdx>
    <mdx n="0" f="v">
      <t c="3" si="227">
        <n x="225"/>
        <n x="373"/>
        <n x="196"/>
      </t>
    </mdx>
    <mdx n="0" f="v">
      <t c="3" si="227">
        <n x="225"/>
        <n x="374"/>
        <n x="196"/>
      </t>
    </mdx>
    <mdx n="0" f="v">
      <t c="3" si="227">
        <n x="225"/>
        <n x="375"/>
        <n x="196"/>
      </t>
    </mdx>
    <mdx n="0" f="v">
      <t c="3" si="227">
        <n x="225"/>
        <n x="281"/>
        <n x="196"/>
      </t>
    </mdx>
    <mdx n="0" f="v">
      <t c="3" si="227">
        <n x="225"/>
        <n x="376"/>
        <n x="196"/>
      </t>
    </mdx>
    <mdx n="0" f="v">
      <t c="3" si="227">
        <n x="225"/>
        <n x="377"/>
        <n x="196"/>
      </t>
    </mdx>
    <mdx n="0" f="v">
      <t c="3" si="227">
        <n x="225"/>
        <n x="280"/>
        <n x="196"/>
      </t>
    </mdx>
    <mdx n="0" f="v">
      <t c="3" si="227">
        <n x="225"/>
        <n x="311"/>
        <n x="196"/>
      </t>
    </mdx>
    <mdx n="0" f="v">
      <t c="3" si="227">
        <n x="225"/>
        <n x="378"/>
        <n x="196"/>
      </t>
    </mdx>
    <mdx n="0" f="v">
      <t c="3" si="227">
        <n x="225"/>
        <n x="379"/>
        <n x="196"/>
      </t>
    </mdx>
    <mdx n="0" f="v">
      <t c="3" si="227">
        <n x="225"/>
        <n x="380"/>
        <n x="196"/>
      </t>
    </mdx>
    <mdx n="0" f="v">
      <t c="3" si="227">
        <n x="225"/>
        <n x="381"/>
        <n x="196"/>
      </t>
    </mdx>
    <mdx n="0" f="v">
      <t c="3" si="227">
        <n x="225"/>
        <n x="382"/>
        <n x="196"/>
      </t>
    </mdx>
    <mdx n="0" f="v">
      <t c="3" si="227">
        <n x="225"/>
        <n x="304"/>
        <n x="196"/>
      </t>
    </mdx>
    <mdx n="0" f="v">
      <t c="3" si="227">
        <n x="225"/>
        <n x="254"/>
        <n x="196"/>
      </t>
    </mdx>
    <mdx n="0" f="v">
      <t c="3" si="227">
        <n x="225"/>
        <n x="283"/>
        <n x="196"/>
      </t>
    </mdx>
    <mdx n="0" f="v">
      <t c="3" si="227">
        <n x="225"/>
        <n x="547"/>
        <n x="196"/>
      </t>
    </mdx>
    <mdx n="0" f="v">
      <t c="3" si="227">
        <n x="225"/>
        <n x="362"/>
        <n x="196"/>
      </t>
    </mdx>
    <mdx n="0" f="v">
      <t c="3" si="227">
        <n x="225"/>
        <n x="363"/>
        <n x="196"/>
      </t>
    </mdx>
    <mdx n="0" f="v">
      <t c="3" si="227">
        <n x="225"/>
        <n x="364"/>
        <n x="196"/>
      </t>
    </mdx>
    <mdx n="0" f="v">
      <t c="3" si="227">
        <n x="225"/>
        <n x="548"/>
        <n x="196"/>
      </t>
    </mdx>
    <mdx n="0" f="v">
      <t c="3" si="227">
        <n x="225"/>
        <n x="365"/>
        <n x="196"/>
      </t>
    </mdx>
    <mdx n="0" f="v">
      <t c="3" si="227">
        <n x="225"/>
        <n x="366"/>
        <n x="196"/>
      </t>
    </mdx>
    <mdx n="0" f="v">
      <t c="3" si="227">
        <n x="225"/>
        <n x="367"/>
        <n x="196"/>
      </t>
    </mdx>
    <mdx n="0" f="v">
      <t c="3" si="227">
        <n x="225"/>
        <n x="368"/>
        <n x="196"/>
      </t>
    </mdx>
    <mdx n="0" f="v">
      <t c="3" si="227">
        <n x="225"/>
        <n x="369"/>
        <n x="196"/>
      </t>
    </mdx>
    <mdx n="0" f="v">
      <t c="3" si="227">
        <n x="225"/>
        <n x="307"/>
        <n x="196"/>
      </t>
    </mdx>
    <mdx n="0" f="v">
      <t c="3" si="227">
        <n x="225"/>
        <n x="370"/>
        <n x="196"/>
      </t>
    </mdx>
    <mdx n="0" f="v">
      <t c="3" si="227">
        <n x="225"/>
        <n x="371"/>
        <n x="196"/>
      </t>
    </mdx>
    <mdx n="0" f="v">
      <t c="3" si="227">
        <n x="225"/>
        <n x="372"/>
        <n x="196"/>
      </t>
    </mdx>
    <mdx n="0" f="v">
      <t c="3" si="227">
        <n x="225"/>
        <n x="383"/>
        <n x="196"/>
      </t>
    </mdx>
    <mdx n="0" f="v">
      <t c="3" si="227">
        <n x="225"/>
        <n x="393"/>
        <n x="196"/>
      </t>
    </mdx>
    <mdx n="0" f="v">
      <t c="3" si="227">
        <n x="225"/>
        <n x="394"/>
        <n x="196"/>
      </t>
    </mdx>
    <mdx n="0" f="v">
      <t c="3" si="227">
        <n x="225"/>
        <n x="395"/>
        <n x="196"/>
      </t>
    </mdx>
    <mdx n="0" f="v">
      <t c="3" si="227">
        <n x="225"/>
        <n x="278"/>
        <n x="196"/>
      </t>
    </mdx>
    <mdx n="0" f="v">
      <t c="3" si="227">
        <n x="225"/>
        <n x="396"/>
        <n x="196"/>
      </t>
    </mdx>
    <mdx n="0" f="v">
      <t c="3" si="227">
        <n x="225"/>
        <n x="397"/>
        <n x="196"/>
      </t>
    </mdx>
    <mdx n="0" f="v">
      <t c="3" si="227">
        <n x="225"/>
        <n x="398"/>
        <n x="196"/>
      </t>
    </mdx>
    <mdx n="0" f="v">
      <t c="3" si="227">
        <n x="225"/>
        <n x="392"/>
        <n x="196"/>
      </t>
    </mdx>
    <mdx n="0" f="v">
      <t c="3" si="227">
        <n x="225"/>
        <n x="384"/>
        <n x="196"/>
      </t>
    </mdx>
    <mdx n="0" f="v">
      <t c="3" si="227">
        <n x="225"/>
        <n x="385"/>
        <n x="196"/>
      </t>
    </mdx>
    <mdx n="0" f="v">
      <t c="3" si="227">
        <n x="225"/>
        <n x="386"/>
        <n x="196"/>
      </t>
    </mdx>
    <mdx n="0" f="v">
      <t c="3" si="227">
        <n x="225"/>
        <n x="387"/>
        <n x="196"/>
      </t>
    </mdx>
    <mdx n="0" f="v">
      <t c="3" si="227">
        <n x="225"/>
        <n x="388"/>
        <n x="196"/>
      </t>
    </mdx>
    <mdx n="0" f="v">
      <t c="3" si="227">
        <n x="225"/>
        <n x="389"/>
        <n x="196"/>
      </t>
    </mdx>
    <mdx n="0" f="v">
      <t c="3" si="227">
        <n x="225"/>
        <n x="390"/>
        <n x="196"/>
      </t>
    </mdx>
    <mdx n="0" f="v">
      <t c="3" si="227">
        <n x="225"/>
        <n x="417"/>
        <n x="196"/>
      </t>
    </mdx>
    <mdx n="0" f="v">
      <t c="3" si="227">
        <n x="225"/>
        <n x="412"/>
        <n x="196"/>
      </t>
    </mdx>
    <mdx n="0" f="v">
      <t c="3" si="227">
        <n x="225"/>
        <n x="391"/>
        <n x="196"/>
      </t>
    </mdx>
    <mdx n="0" f="v">
      <t c="3" si="227">
        <n x="225"/>
        <n x="399"/>
        <n x="196"/>
      </t>
    </mdx>
    <mdx n="0" f="v">
      <t c="3" si="227">
        <n x="225"/>
        <n x="400"/>
        <n x="196"/>
      </t>
    </mdx>
    <mdx n="0" f="v">
      <t c="3" si="227">
        <n x="225"/>
        <n x="401"/>
        <n x="196"/>
      </t>
    </mdx>
    <mdx n="0" f="v">
      <t c="3" si="227">
        <n x="225"/>
        <n x="402"/>
        <n x="196"/>
      </t>
    </mdx>
    <mdx n="0" f="v">
      <t c="3" si="227">
        <n x="225"/>
        <n x="277"/>
        <n x="196"/>
      </t>
    </mdx>
    <mdx n="0" f="v">
      <t c="3" si="227">
        <n x="225"/>
        <n x="403"/>
        <n x="196"/>
      </t>
    </mdx>
    <mdx n="0" f="v">
      <t c="3" si="227">
        <n x="225"/>
        <n x="418"/>
        <n x="196"/>
      </t>
    </mdx>
    <mdx n="0" f="v">
      <t c="3" si="227">
        <n x="225"/>
        <n x="404"/>
        <n x="196"/>
      </t>
    </mdx>
    <mdx n="0" f="v">
      <t c="3" si="227">
        <n x="225"/>
        <n x="405"/>
        <n x="196"/>
      </t>
    </mdx>
    <mdx n="0" f="v">
      <t c="3" si="227">
        <n x="225"/>
        <n x="406"/>
        <n x="196"/>
      </t>
    </mdx>
    <mdx n="0" f="v">
      <t c="3" si="227">
        <n x="225"/>
        <n x="407"/>
        <n x="196"/>
      </t>
    </mdx>
    <mdx n="0" f="v">
      <t c="3" si="227">
        <n x="225"/>
        <n x="408"/>
        <n x="196"/>
      </t>
    </mdx>
    <mdx n="0" f="v">
      <t c="3" si="227">
        <n x="225"/>
        <n x="409"/>
        <n x="196"/>
      </t>
    </mdx>
    <mdx n="0" f="v">
      <t c="3" si="227">
        <n x="225"/>
        <n x="410"/>
        <n x="196"/>
      </t>
    </mdx>
    <mdx n="0" f="v">
      <t c="3" si="227">
        <n x="225"/>
        <n x="411"/>
        <n x="196"/>
      </t>
    </mdx>
    <mdx n="0" f="v">
      <t c="3" si="227">
        <n x="225"/>
        <n x="422"/>
        <n x="196"/>
      </t>
    </mdx>
    <mdx n="0" f="v">
      <t c="3" si="227">
        <n x="225"/>
        <n x="413"/>
        <n x="196"/>
      </t>
    </mdx>
    <mdx n="0" f="v">
      <t c="3" si="227">
        <n x="225"/>
        <n x="414"/>
        <n x="196"/>
      </t>
    </mdx>
    <mdx n="0" f="v">
      <t c="3" si="227">
        <n x="225"/>
        <n x="415"/>
        <n x="196"/>
      </t>
    </mdx>
    <mdx n="0" f="v">
      <t c="3" si="227">
        <n x="225"/>
        <n x="416"/>
        <n x="196"/>
      </t>
    </mdx>
    <mdx n="0" f="v">
      <t c="3" si="227">
        <n x="225"/>
        <n x="427"/>
        <n x="196"/>
      </t>
    </mdx>
    <mdx n="0" f="v">
      <t c="3" si="227">
        <n x="225"/>
        <n x="329"/>
        <n x="196"/>
      </t>
    </mdx>
    <mdx n="0" f="v">
      <t c="3" si="227">
        <n x="225"/>
        <n x="419"/>
        <n x="196"/>
      </t>
    </mdx>
    <mdx n="0" f="v">
      <t c="3" si="227">
        <n x="225"/>
        <n x="420"/>
        <n x="196"/>
      </t>
    </mdx>
    <mdx n="0" f="v">
      <t c="3" si="227">
        <n x="225"/>
        <n x="301"/>
        <n x="196"/>
      </t>
    </mdx>
    <mdx n="0" f="v">
      <t c="3" si="227">
        <n x="225"/>
        <n x="299"/>
        <n x="196"/>
      </t>
    </mdx>
    <mdx n="0" f="v">
      <t c="3" si="227">
        <n x="225"/>
        <n x="297"/>
        <n x="196"/>
      </t>
    </mdx>
    <mdx n="0" f="v">
      <t c="3" si="227">
        <n x="225"/>
        <n x="421"/>
        <n x="196"/>
      </t>
    </mdx>
    <mdx n="0" f="v">
      <t c="3" si="227">
        <n x="225"/>
        <n x="428"/>
        <n x="196"/>
      </t>
    </mdx>
    <mdx n="0" f="v">
      <t c="3" si="227">
        <n x="225"/>
        <n x="328"/>
        <n x="196"/>
      </t>
    </mdx>
    <mdx n="0" f="v">
      <t c="3" si="227">
        <n x="225"/>
        <n x="429"/>
        <n x="196"/>
      </t>
    </mdx>
    <mdx n="0" f="v">
      <t c="3" si="227">
        <n x="225"/>
        <n x="430"/>
        <n x="196"/>
      </t>
    </mdx>
    <mdx n="0" f="v">
      <t c="3" si="227">
        <n x="225"/>
        <n x="431"/>
        <n x="196"/>
      </t>
    </mdx>
    <mdx n="0" f="v">
      <t c="3" si="227">
        <n x="225"/>
        <n x="432"/>
        <n x="196"/>
      </t>
    </mdx>
    <mdx n="0" f="v">
      <t c="3" si="227">
        <n x="225"/>
        <n x="443"/>
        <n x="196"/>
      </t>
    </mdx>
    <mdx n="0" f="v">
      <t c="3" si="227">
        <n x="225"/>
        <n x="423"/>
        <n x="196"/>
      </t>
    </mdx>
    <mdx n="0" f="v">
      <t c="3" si="227">
        <n x="225"/>
        <n x="424"/>
        <n x="196"/>
      </t>
    </mdx>
    <mdx n="0" f="v">
      <t c="3" si="227">
        <n x="225"/>
        <n x="425"/>
        <n x="196"/>
      </t>
    </mdx>
    <mdx n="0" f="v">
      <t c="3" si="227">
        <n x="225"/>
        <n x="348"/>
        <n x="196"/>
      </t>
    </mdx>
    <mdx n="0" f="v">
      <t c="3" si="227">
        <n x="225"/>
        <n x="327"/>
        <n x="196"/>
      </t>
    </mdx>
    <mdx n="0" f="v">
      <t c="3" si="227">
        <n x="225"/>
        <n x="426"/>
        <n x="196"/>
      </t>
    </mdx>
    <mdx n="0" f="v">
      <t c="3" si="227">
        <n x="225"/>
        <n x="442"/>
        <n x="196"/>
      </t>
    </mdx>
    <mdx n="0" f="v">
      <t c="3" si="227">
        <n x="225"/>
        <n x="326"/>
        <n x="196"/>
      </t>
    </mdx>
    <mdx n="0" f="v">
      <t c="3" si="227">
        <n x="225"/>
        <n x="433"/>
        <n x="196"/>
      </t>
    </mdx>
    <mdx n="0" f="v">
      <t c="3" si="227">
        <n x="225"/>
        <n x="444"/>
        <n x="196"/>
      </t>
    </mdx>
    <mdx n="0" f="v">
      <t c="3" si="227">
        <n x="225"/>
        <n x="445"/>
        <n x="196"/>
      </t>
    </mdx>
    <mdx n="0" f="v">
      <t c="3" si="227">
        <n x="225"/>
        <n x="446"/>
        <n x="196"/>
      </t>
    </mdx>
    <mdx n="0" f="v">
      <t c="3" si="227">
        <n x="225"/>
        <n x="452"/>
        <n x="196"/>
      </t>
    </mdx>
    <mdx n="0" f="v">
      <t c="3" si="227">
        <n x="225"/>
        <n x="435"/>
        <n x="196"/>
      </t>
    </mdx>
    <mdx n="0" f="v">
      <t c="3" si="227">
        <n x="225"/>
        <n x="436"/>
        <n x="196"/>
      </t>
    </mdx>
    <mdx n="0" f="v">
      <t c="3" si="227">
        <n x="225"/>
        <n x="437"/>
        <n x="196"/>
      </t>
    </mdx>
    <mdx n="0" f="v">
      <t c="3" si="227">
        <n x="225"/>
        <n x="294"/>
        <n x="196"/>
      </t>
    </mdx>
    <mdx n="0" f="v">
      <t c="3" si="227">
        <n x="225"/>
        <n x="293"/>
        <n x="196"/>
      </t>
    </mdx>
    <mdx n="0" f="v">
      <t c="3" si="227">
        <n x="225"/>
        <n x="459"/>
        <n x="196"/>
      </t>
    </mdx>
    <mdx n="0" f="v">
      <t c="3" si="227">
        <n x="225"/>
        <n x="434"/>
        <n x="196"/>
      </t>
    </mdx>
    <mdx n="0" f="v">
      <t c="3" si="227">
        <n x="225"/>
        <n x="438"/>
        <n x="196"/>
      </t>
    </mdx>
    <mdx n="0" f="v">
      <t c="3" si="227">
        <n x="225"/>
        <n x="350"/>
        <n x="196"/>
      </t>
    </mdx>
    <mdx n="0" f="v">
      <t c="3" si="227">
        <n x="225"/>
        <n x="439"/>
        <n x="196"/>
      </t>
    </mdx>
    <mdx n="0" f="v">
      <t c="3" si="227">
        <n x="225"/>
        <n x="440"/>
        <n x="196"/>
      </t>
    </mdx>
    <mdx n="0" f="v">
      <t c="3" si="227">
        <n x="225"/>
        <n x="441"/>
        <n x="196"/>
      </t>
    </mdx>
    <mdx n="0" f="v">
      <t c="3" si="227">
        <n x="225"/>
        <n x="447"/>
        <n x="196"/>
      </t>
    </mdx>
    <mdx n="0" f="v">
      <t c="3" si="227">
        <n x="225"/>
        <n x="346"/>
        <n x="196"/>
      </t>
    </mdx>
    <mdx n="0" f="v">
      <t c="3" si="227">
        <n x="225"/>
        <n x="276"/>
        <n x="196"/>
      </t>
    </mdx>
    <mdx n="0" f="v">
      <t c="3" si="227">
        <n x="225"/>
        <n x="453"/>
        <n x="196"/>
      </t>
    </mdx>
    <mdx n="0" f="v">
      <t c="3" si="227">
        <n x="225"/>
        <n x="454"/>
        <n x="196"/>
      </t>
    </mdx>
    <mdx n="0" f="v">
      <t c="3" si="227">
        <n x="225"/>
        <n x="455"/>
        <n x="196"/>
      </t>
    </mdx>
    <mdx n="0" f="v">
      <t c="3" si="227">
        <n x="225"/>
        <n x="456"/>
        <n x="196"/>
      </t>
    </mdx>
    <mdx n="0" f="v">
      <t c="3" si="227">
        <n x="225"/>
        <n x="448"/>
        <n x="196"/>
      </t>
    </mdx>
    <mdx n="0" f="v">
      <t c="3" si="227">
        <n x="225"/>
        <n x="449"/>
        <n x="196"/>
      </t>
    </mdx>
    <mdx n="0" f="v">
      <t c="3" si="227">
        <n x="225"/>
        <n x="450"/>
        <n x="196"/>
      </t>
    </mdx>
    <mdx n="0" f="v">
      <t c="3" si="227">
        <n x="225"/>
        <n x="451"/>
        <n x="196"/>
      </t>
    </mdx>
    <mdx n="0" f="v">
      <t c="3" si="227">
        <n x="225"/>
        <n x="457"/>
        <n x="196"/>
      </t>
    </mdx>
    <mdx n="0" f="v">
      <t c="3" si="227">
        <n x="225"/>
        <n x="458"/>
        <n x="196"/>
      </t>
    </mdx>
    <mdx n="0" f="v">
      <t c="3" si="227">
        <n x="225"/>
        <n x="461"/>
        <n x="196"/>
      </t>
    </mdx>
    <mdx n="0" f="v">
      <t c="3" si="227">
        <n x="225"/>
        <n x="462"/>
        <n x="196"/>
      </t>
    </mdx>
    <mdx n="0" f="v">
      <t c="3" si="227">
        <n x="225"/>
        <n x="463"/>
        <n x="196"/>
      </t>
    </mdx>
    <mdx n="0" f="v">
      <t c="3" si="227">
        <n x="225"/>
        <n x="464"/>
        <n x="196"/>
      </t>
    </mdx>
    <mdx n="0" f="v">
      <t c="3" si="227">
        <n x="225"/>
        <n x="465"/>
        <n x="196"/>
      </t>
    </mdx>
    <mdx n="0" f="v">
      <t c="3" si="227">
        <n x="225"/>
        <n x="466"/>
        <n x="196"/>
      </t>
    </mdx>
    <mdx n="0" f="v">
      <t c="3" si="227">
        <n x="225"/>
        <n x="467"/>
        <n x="196"/>
      </t>
    </mdx>
    <mdx n="0" f="v">
      <t c="3" si="227">
        <n x="225"/>
        <n x="473"/>
        <n x="196"/>
      </t>
    </mdx>
    <mdx n="0" f="v">
      <t c="3" si="227">
        <n x="225"/>
        <n x="471"/>
        <n x="196"/>
      </t>
    </mdx>
    <mdx n="0" f="v">
      <t c="3" si="227">
        <n x="225"/>
        <n x="460"/>
        <n x="196"/>
      </t>
    </mdx>
    <mdx n="0" f="v">
      <t c="3" si="227">
        <n x="225"/>
        <n x="468"/>
        <n x="196"/>
      </t>
    </mdx>
    <mdx n="0" f="v">
      <t c="3" si="227">
        <n x="225"/>
        <n x="469"/>
        <n x="196"/>
      </t>
    </mdx>
    <mdx n="0" f="v">
      <t c="3" si="227">
        <n x="225"/>
        <n x="470"/>
        <n x="196"/>
      </t>
    </mdx>
    <mdx n="0" f="v">
      <t c="3" si="227">
        <n x="225"/>
        <n x="474"/>
        <n x="196"/>
      </t>
    </mdx>
    <mdx n="0" f="v">
      <t c="3" si="227">
        <n x="225"/>
        <n x="475"/>
        <n x="196"/>
      </t>
    </mdx>
    <mdx n="0" f="v">
      <t c="3" si="227">
        <n x="225"/>
        <n x="476"/>
        <n x="196"/>
      </t>
    </mdx>
    <mdx n="0" f="v">
      <t c="3" si="227">
        <n x="225"/>
        <n x="483"/>
        <n x="196"/>
      </t>
    </mdx>
    <mdx n="0" f="v">
      <t c="3" si="227">
        <n x="225"/>
        <n x="477"/>
        <n x="196"/>
      </t>
    </mdx>
    <mdx n="0" f="v">
      <t c="3" si="227">
        <n x="225"/>
        <n x="478"/>
        <n x="196"/>
      </t>
    </mdx>
    <mdx n="0" f="v">
      <t c="3" si="227">
        <n x="225"/>
        <n x="479"/>
        <n x="196"/>
      </t>
    </mdx>
    <mdx n="0" f="v">
      <t c="3" si="227">
        <n x="225"/>
        <n x="484"/>
        <n x="196"/>
      </t>
    </mdx>
    <mdx n="0" f="v">
      <t c="3" si="227">
        <n x="225"/>
        <n x="472"/>
        <n x="196"/>
      </t>
    </mdx>
    <mdx n="0" f="v">
      <t c="3" si="227">
        <n x="225"/>
        <n x="480"/>
        <n x="196"/>
      </t>
    </mdx>
    <mdx n="0" f="v">
      <t c="3" si="227">
        <n x="225"/>
        <n x="481"/>
        <n x="196"/>
      </t>
    </mdx>
    <mdx n="0" f="v">
      <t c="3" si="227">
        <n x="225"/>
        <n x="482"/>
        <n x="196"/>
      </t>
    </mdx>
    <mdx n="0" f="v">
      <t c="3" si="227">
        <n x="225"/>
        <n x="487"/>
        <n x="196"/>
      </t>
    </mdx>
    <mdx n="0" f="v">
      <t c="3" si="227">
        <n x="225"/>
        <n x="488"/>
        <n x="196"/>
      </t>
    </mdx>
    <mdx n="0" f="v">
      <t c="3" si="227">
        <n x="225"/>
        <n x="489"/>
        <n x="196"/>
      </t>
    </mdx>
    <mdx n="0" f="v">
      <t c="3" si="227">
        <n x="225"/>
        <n x="485"/>
        <n x="196"/>
      </t>
    </mdx>
    <mdx n="0" f="v">
      <t c="3" si="227">
        <n x="225"/>
        <n x="486"/>
        <n x="196"/>
      </t>
    </mdx>
    <mdx n="0" f="v">
      <t c="3" si="227">
        <n x="225"/>
        <n x="494"/>
        <n x="196"/>
      </t>
    </mdx>
    <mdx n="0" f="v">
      <t c="3" si="227">
        <n x="225"/>
        <n x="490"/>
        <n x="196"/>
      </t>
    </mdx>
    <mdx n="0" f="v">
      <t c="3" si="227">
        <n x="225"/>
        <n x="492"/>
        <n x="196"/>
      </t>
    </mdx>
    <mdx n="0" f="v">
      <t c="3" si="227">
        <n x="225"/>
        <n x="493"/>
        <n x="196"/>
      </t>
    </mdx>
    <mdx n="0" f="v">
      <t c="3" si="227">
        <n x="225"/>
        <n x="496"/>
        <n x="196"/>
      </t>
    </mdx>
    <mdx n="0" f="v">
      <t c="3" si="227">
        <n x="225"/>
        <n x="501"/>
        <n x="196"/>
      </t>
    </mdx>
    <mdx n="0" f="v">
      <t c="3" si="227">
        <n x="225"/>
        <n x="491"/>
        <n x="196"/>
      </t>
    </mdx>
    <mdx n="0" f="v">
      <t c="3" si="227">
        <n x="225"/>
        <n x="495"/>
        <n x="196"/>
      </t>
    </mdx>
    <mdx n="0" f="v">
      <t c="3" si="227">
        <n x="225"/>
        <n x="500"/>
        <n x="196"/>
      </t>
    </mdx>
    <mdx n="0" f="v">
      <t c="3" si="227">
        <n x="225"/>
        <n x="502"/>
        <n x="196"/>
      </t>
    </mdx>
    <mdx n="0" f="v">
      <t c="3" si="227">
        <n x="225"/>
        <n x="497"/>
        <n x="196"/>
      </t>
    </mdx>
    <mdx n="0" f="v">
      <t c="3" si="227">
        <n x="225"/>
        <n x="498"/>
        <n x="196"/>
      </t>
    </mdx>
    <mdx n="0" f="v">
      <t c="3" si="227">
        <n x="225"/>
        <n x="499"/>
        <n x="196"/>
      </t>
    </mdx>
    <mdx n="0" f="v">
      <t c="3" si="227">
        <n x="225"/>
        <n x="503"/>
        <n x="196"/>
      </t>
    </mdx>
    <mdx n="0" f="v">
      <t c="3" si="227">
        <n x="225"/>
        <n x="507"/>
        <n x="196"/>
      </t>
    </mdx>
    <mdx n="0" f="v">
      <t c="3" si="227">
        <n x="225"/>
        <n x="504"/>
        <n x="196"/>
      </t>
    </mdx>
    <mdx n="0" f="v">
      <t c="3" si="227">
        <n x="225"/>
        <n x="505"/>
        <n x="196"/>
      </t>
    </mdx>
    <mdx n="0" f="v">
      <t c="3" si="227">
        <n x="225"/>
        <n x="506"/>
        <n x="196"/>
      </t>
    </mdx>
    <mdx n="0" f="v">
      <t c="3" si="227">
        <n x="225"/>
        <n x="508"/>
        <n x="196"/>
      </t>
    </mdx>
    <mdx n="0" f="v">
      <t c="3" si="227">
        <n x="225"/>
        <n x="509"/>
        <n x="196"/>
      </t>
    </mdx>
    <mdx n="0" f="v">
      <t c="3" si="227">
        <n x="225"/>
        <n x="513"/>
        <n x="196"/>
      </t>
    </mdx>
    <mdx n="0" f="v">
      <t c="3" si="227">
        <n x="225"/>
        <n x="510"/>
        <n x="196"/>
      </t>
    </mdx>
    <mdx n="0" f="v">
      <t c="3" si="227">
        <n x="225"/>
        <n x="511"/>
        <n x="196"/>
      </t>
    </mdx>
    <mdx n="0" f="v">
      <t c="3" si="227">
        <n x="225"/>
        <n x="516"/>
        <n x="196"/>
      </t>
    </mdx>
    <mdx n="0" f="v">
      <t c="3" si="227">
        <n x="225"/>
        <n x="514"/>
        <n x="196"/>
      </t>
    </mdx>
    <mdx n="0" f="v">
      <t c="3" si="227">
        <n x="225"/>
        <n x="515"/>
        <n x="196"/>
      </t>
    </mdx>
    <mdx n="0" f="v">
      <t c="3" si="227">
        <n x="225"/>
        <n x="512"/>
        <n x="196"/>
      </t>
    </mdx>
    <mdx n="0" f="v">
      <t c="3" si="227">
        <n x="225"/>
        <n x="519"/>
        <n x="196"/>
      </t>
    </mdx>
    <mdx n="0" f="v">
      <t c="3" si="227">
        <n x="225"/>
        <n x="520"/>
        <n x="196"/>
      </t>
    </mdx>
    <mdx n="0" f="v">
      <t c="3" si="227">
        <n x="225"/>
        <n x="521"/>
        <n x="196"/>
      </t>
    </mdx>
    <mdx n="0" f="v">
      <t c="3" si="227">
        <n x="225"/>
        <n x="525"/>
        <n x="196"/>
      </t>
    </mdx>
    <mdx n="0" f="v">
      <t c="3" si="227">
        <n x="225"/>
        <n x="517"/>
        <n x="196"/>
      </t>
    </mdx>
    <mdx n="0" f="v">
      <t c="3" si="227">
        <n x="225"/>
        <n x="518"/>
        <n x="196"/>
      </t>
    </mdx>
    <mdx n="0" f="v">
      <t c="3" si="227">
        <n x="225"/>
        <n x="522"/>
        <n x="196"/>
      </t>
    </mdx>
    <mdx n="0" f="v">
      <t c="3" si="227">
        <n x="225"/>
        <n x="526"/>
        <n x="196"/>
      </t>
    </mdx>
    <mdx n="0" f="v">
      <t c="3" si="227">
        <n x="225"/>
        <n x="524"/>
        <n x="196"/>
      </t>
    </mdx>
    <mdx n="0" f="v">
      <t c="3" si="227">
        <n x="225"/>
        <n x="523"/>
        <n x="196"/>
      </t>
    </mdx>
    <mdx n="0" f="v">
      <t c="3" si="227">
        <n x="225"/>
        <n x="528"/>
        <n x="196"/>
      </t>
    </mdx>
    <mdx n="0" f="v">
      <t c="3" si="227">
        <n x="225"/>
        <n x="527"/>
        <n x="196"/>
      </t>
    </mdx>
    <mdx n="0" f="v">
      <t c="3" si="227">
        <n x="225"/>
        <n x="532"/>
        <n x="196"/>
      </t>
    </mdx>
    <mdx n="0" f="v">
      <t c="3" si="227">
        <n x="225"/>
        <n x="531"/>
        <n x="196"/>
      </t>
    </mdx>
    <mdx n="0" f="v">
      <t c="3" si="227">
        <n x="225"/>
        <n x="529"/>
        <n x="196"/>
      </t>
    </mdx>
    <mdx n="0" f="v">
      <t c="3" si="227">
        <n x="225"/>
        <n x="530"/>
        <n x="196"/>
      </t>
    </mdx>
    <mdx n="0" f="v">
      <t c="3" si="227">
        <n x="225"/>
        <n x="533"/>
        <n x="196"/>
      </t>
    </mdx>
    <mdx n="0" f="v">
      <t c="3" si="227">
        <n x="225"/>
        <n x="534"/>
        <n x="196"/>
      </t>
    </mdx>
    <mdx n="0" f="v">
      <t c="3" si="227">
        <n x="225"/>
        <n x="536"/>
        <n x="196"/>
      </t>
    </mdx>
    <mdx n="0" f="v">
      <t c="3" si="227">
        <n x="225"/>
        <n x="535"/>
        <n x="196"/>
      </t>
    </mdx>
    <mdx n="0" f="v">
      <t c="3" si="227">
        <n x="225"/>
        <n x="539"/>
        <n x="196"/>
      </t>
    </mdx>
    <mdx n="0" f="v">
      <t c="3" si="227">
        <n x="225"/>
        <n x="540"/>
        <n x="196"/>
      </t>
    </mdx>
    <mdx n="0" f="v">
      <t c="3" si="227">
        <n x="225"/>
        <n x="537"/>
        <n x="196"/>
      </t>
    </mdx>
    <mdx n="0" f="v">
      <t c="3" si="227">
        <n x="225"/>
        <n x="538"/>
        <n x="196"/>
      </t>
    </mdx>
    <mdx n="0" f="v">
      <t c="3" si="227">
        <n x="225"/>
        <n x="545"/>
        <n x="196"/>
      </t>
    </mdx>
    <mdx n="0" f="v">
      <t c="3" si="227">
        <n x="225"/>
        <n x="541"/>
        <n x="196"/>
      </t>
    </mdx>
    <mdx n="0" f="v">
      <t c="3" si="227">
        <n x="225"/>
        <n x="543"/>
        <n x="196"/>
      </t>
    </mdx>
    <mdx n="0" f="v">
      <t c="3" si="227">
        <n x="225"/>
        <n x="544"/>
        <n x="196"/>
      </t>
    </mdx>
    <mdx n="0" f="v">
      <t c="3" si="227">
        <n x="225"/>
        <n x="546"/>
        <n x="196"/>
      </t>
    </mdx>
    <mdx n="0" f="v">
      <t c="3" si="227">
        <n x="225"/>
        <n x="542"/>
        <n x="196"/>
      </t>
    </mdx>
    <mdx n="0" f="v">
      <t c="3" si="227">
        <n x="225"/>
        <n x="272"/>
        <n x="197"/>
      </t>
    </mdx>
    <mdx n="0" f="v">
      <t c="3" si="227">
        <n x="225"/>
        <n x="271"/>
        <n x="197"/>
      </t>
    </mdx>
    <mdx n="0" f="v">
      <t c="3" si="227">
        <n x="225"/>
        <n x="270"/>
        <n x="197"/>
      </t>
    </mdx>
    <mdx n="0" f="v">
      <t c="3" si="227">
        <n x="225"/>
        <n x="269"/>
        <n x="197"/>
      </t>
    </mdx>
    <mdx n="0" f="v">
      <t c="3" si="227">
        <n x="225"/>
        <n x="268"/>
        <n x="197"/>
      </t>
    </mdx>
    <mdx n="0" f="v">
      <t c="3" si="227">
        <n x="225"/>
        <n x="355"/>
        <n x="197"/>
      </t>
    </mdx>
    <mdx n="0" f="v">
      <t c="3" si="227">
        <n x="225"/>
        <n x="356"/>
        <n x="197"/>
      </t>
    </mdx>
    <mdx n="0" f="v">
      <t c="3" si="227">
        <n x="225"/>
        <n x="357"/>
        <n x="197"/>
      </t>
    </mdx>
    <mdx n="0" f="v">
      <t c="3" si="227">
        <n x="225"/>
        <n x="358"/>
        <n x="197"/>
      </t>
    </mdx>
    <mdx n="0" f="v">
      <t c="3" si="227">
        <n x="225"/>
        <n x="359"/>
        <n x="197"/>
      </t>
    </mdx>
    <mdx n="0" f="v">
      <t c="3" si="227">
        <n x="225"/>
        <n x="360"/>
        <n x="197"/>
      </t>
    </mdx>
    <mdx n="0" f="v">
      <t c="3" si="227">
        <n x="225"/>
        <n x="361"/>
        <n x="197"/>
      </t>
    </mdx>
    <mdx n="0" f="v">
      <t c="3" si="227">
        <n x="225"/>
        <n x="255"/>
        <n x="197"/>
      </t>
    </mdx>
    <mdx n="0" f="v">
      <t c="3" si="227">
        <n x="225"/>
        <n x="263"/>
        <n x="197"/>
      </t>
    </mdx>
    <mdx n="0" f="v">
      <t c="3" si="227">
        <n x="225"/>
        <n x="262"/>
        <n x="197"/>
      </t>
    </mdx>
    <mdx n="0" f="v">
      <t c="3" si="227">
        <n x="225"/>
        <n x="261"/>
        <n x="197"/>
      </t>
    </mdx>
    <mdx n="0" f="v">
      <t c="3" si="227">
        <n x="225"/>
        <n x="259"/>
        <n x="197"/>
      </t>
    </mdx>
    <mdx n="0" f="v">
      <t c="3" si="227">
        <n x="225"/>
        <n x="258"/>
        <n x="197"/>
      </t>
    </mdx>
    <mdx n="0" f="v">
      <t c="3" si="227">
        <n x="225"/>
        <n x="257"/>
        <n x="197"/>
      </t>
    </mdx>
    <mdx n="0" f="v">
      <t c="3" si="227">
        <n x="225"/>
        <n x="256"/>
        <n x="197"/>
      </t>
    </mdx>
    <mdx n="0" f="v">
      <t c="3" si="227">
        <n x="225"/>
        <n x="316"/>
        <n x="197"/>
      </t>
    </mdx>
    <mdx n="0" f="v">
      <t c="3" si="227">
        <n x="225"/>
        <n x="373"/>
        <n x="197"/>
      </t>
    </mdx>
    <mdx n="0" f="v">
      <t c="3" si="227">
        <n x="225"/>
        <n x="374"/>
        <n x="197"/>
      </t>
    </mdx>
    <mdx n="0" f="v">
      <t c="3" si="227">
        <n x="225"/>
        <n x="375"/>
        <n x="197"/>
      </t>
    </mdx>
    <mdx n="0" f="v">
      <t c="3" si="227">
        <n x="225"/>
        <n x="281"/>
        <n x="197"/>
      </t>
    </mdx>
    <mdx n="0" f="v">
      <t c="3" si="227">
        <n x="225"/>
        <n x="377"/>
        <n x="197"/>
      </t>
    </mdx>
    <mdx n="0" f="v">
      <t c="3" si="227">
        <n x="225"/>
        <n x="280"/>
        <n x="197"/>
      </t>
    </mdx>
    <mdx n="0" f="v">
      <t c="3" si="227">
        <n x="225"/>
        <n x="311"/>
        <n x="197"/>
      </t>
    </mdx>
    <mdx n="0" f="v">
      <t c="3" si="227">
        <n x="225"/>
        <n x="378"/>
        <n x="197"/>
      </t>
    </mdx>
    <mdx n="0" f="v">
      <t c="3" si="227">
        <n x="225"/>
        <n x="379"/>
        <n x="197"/>
      </t>
    </mdx>
    <mdx n="0" f="v">
      <t c="3" si="227">
        <n x="225"/>
        <n x="380"/>
        <n x="197"/>
      </t>
    </mdx>
    <mdx n="0" f="v">
      <t c="3" si="227">
        <n x="225"/>
        <n x="382"/>
        <n x="197"/>
      </t>
    </mdx>
    <mdx n="0" f="v">
      <t c="3" si="227">
        <n x="225"/>
        <n x="304"/>
        <n x="197"/>
      </t>
    </mdx>
    <mdx n="0" f="v">
      <t c="3" si="227">
        <n x="225"/>
        <n x="383"/>
        <n x="197"/>
      </t>
    </mdx>
    <mdx n="0" f="v">
      <t c="3" si="227">
        <n x="225"/>
        <n x="254"/>
        <n x="197"/>
      </t>
    </mdx>
    <mdx n="0" f="v">
      <t c="3" si="227">
        <n x="225"/>
        <n x="283"/>
        <n x="197"/>
      </t>
    </mdx>
    <mdx n="0" f="v">
      <t c="3" si="227">
        <n x="225"/>
        <n x="547"/>
        <n x="197"/>
      </t>
    </mdx>
    <mdx n="0" f="v">
      <t c="3" si="227">
        <n x="225"/>
        <n x="363"/>
        <n x="197"/>
      </t>
    </mdx>
    <mdx n="0" f="v">
      <t c="3" si="227">
        <n x="225"/>
        <n x="364"/>
        <n x="197"/>
      </t>
    </mdx>
    <mdx n="0" f="v">
      <t c="3" si="227">
        <n x="225"/>
        <n x="548"/>
        <n x="197"/>
      </t>
    </mdx>
    <mdx n="0" f="v">
      <t c="3" si="227">
        <n x="225"/>
        <n x="366"/>
        <n x="197"/>
      </t>
    </mdx>
    <mdx n="0" f="v">
      <t c="3" si="227">
        <n x="225"/>
        <n x="367"/>
        <n x="197"/>
      </t>
    </mdx>
    <mdx n="0" f="v">
      <t c="3" si="227">
        <n x="225"/>
        <n x="368"/>
        <n x="197"/>
      </t>
    </mdx>
    <mdx n="0" f="v">
      <t c="3" si="227">
        <n x="225"/>
        <n x="369"/>
        <n x="197"/>
      </t>
    </mdx>
    <mdx n="0" f="v">
      <t c="3" si="227">
        <n x="225"/>
        <n x="307"/>
        <n x="197"/>
      </t>
    </mdx>
    <mdx n="0" f="v">
      <t c="3" si="227">
        <n x="225"/>
        <n x="370"/>
        <n x="197"/>
      </t>
    </mdx>
    <mdx n="0" f="v">
      <t c="3" si="227">
        <n x="225"/>
        <n x="371"/>
        <n x="197"/>
      </t>
    </mdx>
    <mdx n="0" f="v">
      <t c="3" si="227">
        <n x="225"/>
        <n x="372"/>
        <n x="197"/>
      </t>
    </mdx>
    <mdx n="0" f="v">
      <t c="3" si="227">
        <n x="225"/>
        <n x="394"/>
        <n x="197"/>
      </t>
    </mdx>
    <mdx n="0" f="v">
      <t c="3" si="227">
        <n x="225"/>
        <n x="395"/>
        <n x="197"/>
      </t>
    </mdx>
    <mdx n="0" f="v">
      <t c="3" si="227">
        <n x="225"/>
        <n x="278"/>
        <n x="197"/>
      </t>
    </mdx>
    <mdx n="0" f="v">
      <t c="3" si="227">
        <n x="225"/>
        <n x="396"/>
        <n x="197"/>
      </t>
    </mdx>
    <mdx n="0" f="v">
      <t c="3" si="227">
        <n x="225"/>
        <n x="397"/>
        <n x="197"/>
      </t>
    </mdx>
    <mdx n="0" f="v">
      <t c="3" si="227">
        <n x="225"/>
        <n x="398"/>
        <n x="197"/>
      </t>
    </mdx>
    <mdx n="0" f="v">
      <t c="3" si="227">
        <n x="225"/>
        <n x="384"/>
        <n x="197"/>
      </t>
    </mdx>
    <mdx n="0" f="v">
      <t c="3" si="227">
        <n x="225"/>
        <n x="385"/>
        <n x="197"/>
      </t>
    </mdx>
    <mdx n="0" f="v">
      <t c="3" si="227">
        <n x="225"/>
        <n x="387"/>
        <n x="197"/>
      </t>
    </mdx>
    <mdx n="0" f="v">
      <t c="3" si="227">
        <n x="225"/>
        <n x="388"/>
        <n x="197"/>
      </t>
    </mdx>
    <mdx n="0" f="v">
      <t c="3" si="227">
        <n x="225"/>
        <n x="389"/>
        <n x="197"/>
      </t>
    </mdx>
    <mdx n="0" f="v">
      <t c="3" si="227">
        <n x="225"/>
        <n x="390"/>
        <n x="197"/>
      </t>
    </mdx>
    <mdx n="0" f="v">
      <t c="3" si="227">
        <n x="225"/>
        <n x="392"/>
        <n x="197"/>
      </t>
    </mdx>
    <mdx n="0" f="v">
      <t c="3" si="227">
        <n x="225"/>
        <n x="418"/>
        <n x="197"/>
      </t>
    </mdx>
    <mdx n="0" f="v">
      <t c="3" si="227">
        <n x="225"/>
        <n x="391"/>
        <n x="197"/>
      </t>
    </mdx>
    <mdx n="0" f="v">
      <t c="3" si="227">
        <n x="225"/>
        <n x="400"/>
        <n x="197"/>
      </t>
    </mdx>
    <mdx n="0" f="v">
      <t c="3" si="227">
        <n x="225"/>
        <n x="401"/>
        <n x="197"/>
      </t>
    </mdx>
    <mdx n="0" f="v">
      <t c="3" si="227">
        <n x="225"/>
        <n x="402"/>
        <n x="197"/>
      </t>
    </mdx>
    <mdx n="0" f="v">
      <t c="3" si="227">
        <n x="225"/>
        <n x="277"/>
        <n x="197"/>
      </t>
    </mdx>
    <mdx n="0" f="v">
      <t c="3" si="227">
        <n x="225"/>
        <n x="417"/>
        <n x="197"/>
      </t>
    </mdx>
    <mdx n="0" f="v">
      <t c="3" si="227">
        <n x="225"/>
        <n x="411"/>
        <n x="197"/>
      </t>
    </mdx>
    <mdx n="0" f="v">
      <t c="3" si="227">
        <n x="225"/>
        <n x="404"/>
        <n x="197"/>
      </t>
    </mdx>
    <mdx n="0" f="v">
      <t c="3" si="227">
        <n x="225"/>
        <n x="405"/>
        <n x="197"/>
      </t>
    </mdx>
    <mdx n="0" f="v">
      <t c="3" si="227">
        <n x="225"/>
        <n x="406"/>
        <n x="197"/>
      </t>
    </mdx>
    <mdx n="0" f="v">
      <t c="3" si="227">
        <n x="225"/>
        <n x="407"/>
        <n x="197"/>
      </t>
    </mdx>
    <mdx n="0" f="v">
      <t c="3" si="227">
        <n x="225"/>
        <n x="408"/>
        <n x="197"/>
      </t>
    </mdx>
    <mdx n="0" f="v">
      <t c="3" si="227">
        <n x="225"/>
        <n x="409"/>
        <n x="197"/>
      </t>
    </mdx>
    <mdx n="0" f="v">
      <t c="3" si="227">
        <n x="225"/>
        <n x="410"/>
        <n x="197"/>
      </t>
    </mdx>
    <mdx n="0" f="v">
      <t c="3" si="227">
        <n x="225"/>
        <n x="412"/>
        <n x="197"/>
      </t>
    </mdx>
    <mdx n="0" f="v">
      <t c="3" si="227">
        <n x="225"/>
        <n x="403"/>
        <n x="197"/>
      </t>
    </mdx>
    <mdx n="0" f="v">
      <t c="3" si="227">
        <n x="225"/>
        <n x="413"/>
        <n x="197"/>
      </t>
    </mdx>
    <mdx n="0" f="v">
      <t c="3" si="227">
        <n x="225"/>
        <n x="414"/>
        <n x="197"/>
      </t>
    </mdx>
    <mdx n="0" f="v">
      <t c="3" si="227">
        <n x="225"/>
        <n x="416"/>
        <n x="197"/>
      </t>
    </mdx>
    <mdx n="0" f="v">
      <t c="3" si="227">
        <n x="225"/>
        <n x="329"/>
        <n x="197"/>
      </t>
    </mdx>
    <mdx n="0" f="v">
      <t c="3" si="227">
        <n x="225"/>
        <n x="427"/>
        <n x="197"/>
      </t>
    </mdx>
    <mdx n="0" f="v">
      <t c="3" si="227">
        <n x="225"/>
        <n x="422"/>
        <n x="197"/>
      </t>
    </mdx>
    <mdx n="0" f="v">
      <t c="3" si="227">
        <n x="225"/>
        <n x="419"/>
        <n x="197"/>
      </t>
    </mdx>
    <mdx n="0" f="v">
      <t c="3" si="227">
        <n x="225"/>
        <n x="420"/>
        <n x="197"/>
      </t>
    </mdx>
    <mdx n="0" f="v">
      <t c="3" si="227">
        <n x="225"/>
        <n x="301"/>
        <n x="197"/>
      </t>
    </mdx>
    <mdx n="0" f="v">
      <t c="3" si="227">
        <n x="225"/>
        <n x="299"/>
        <n x="197"/>
      </t>
    </mdx>
    <mdx n="0" f="v">
      <t c="3" si="227">
        <n x="225"/>
        <n x="297"/>
        <n x="197"/>
      </t>
    </mdx>
    <mdx n="0" f="v">
      <t c="3" si="227">
        <n x="225"/>
        <n x="421"/>
        <n x="197"/>
      </t>
    </mdx>
    <mdx n="0" f="v">
      <t c="3" si="227">
        <n x="225"/>
        <n x="428"/>
        <n x="197"/>
      </t>
    </mdx>
    <mdx n="0" f="v">
      <t c="3" si="227">
        <n x="225"/>
        <n x="429"/>
        <n x="197"/>
      </t>
    </mdx>
    <mdx n="0" f="v">
      <t c="3" si="227">
        <n x="225"/>
        <n x="430"/>
        <n x="197"/>
      </t>
    </mdx>
    <mdx n="0" f="v">
      <t c="3" si="227">
        <n x="225"/>
        <n x="431"/>
        <n x="197"/>
      </t>
    </mdx>
    <mdx n="0" f="v">
      <t c="3" si="227">
        <n x="225"/>
        <n x="433"/>
        <n x="197"/>
      </t>
    </mdx>
    <mdx n="0" f="v">
      <t c="3" si="227">
        <n x="225"/>
        <n x="326"/>
        <n x="197"/>
      </t>
    </mdx>
    <mdx n="0" f="v">
      <t c="3" si="227">
        <n x="225"/>
        <n x="442"/>
        <n x="197"/>
      </t>
    </mdx>
    <mdx n="0" f="v">
      <t c="3" si="227">
        <n x="225"/>
        <n x="423"/>
        <n x="197"/>
      </t>
    </mdx>
    <mdx n="0" f="v">
      <t c="3" si="227">
        <n x="225"/>
        <n x="424"/>
        <n x="197"/>
      </t>
    </mdx>
    <mdx n="0" f="v">
      <t c="3" si="227">
        <n x="225"/>
        <n x="425"/>
        <n x="197"/>
      </t>
    </mdx>
    <mdx n="0" f="v">
      <t c="3" si="227">
        <n x="225"/>
        <n x="348"/>
        <n x="197"/>
      </t>
    </mdx>
    <mdx n="0" f="v">
      <t c="3" si="227">
        <n x="225"/>
        <n x="327"/>
        <n x="197"/>
      </t>
    </mdx>
    <mdx n="0" f="v">
      <t c="3" si="227">
        <n x="225"/>
        <n x="426"/>
        <n x="197"/>
      </t>
    </mdx>
    <mdx n="0" f="v">
      <t c="3" si="227">
        <n x="225"/>
        <n x="444"/>
        <n x="197"/>
      </t>
    </mdx>
    <mdx n="0" f="v">
      <t c="3" si="227">
        <n x="225"/>
        <n x="445"/>
        <n x="197"/>
      </t>
    </mdx>
    <mdx n="0" f="v">
      <t c="3" si="227">
        <n x="225"/>
        <n x="446"/>
        <n x="197"/>
      </t>
    </mdx>
    <mdx n="0" f="v">
      <t c="3" si="227">
        <n x="225"/>
        <n x="435"/>
        <n x="197"/>
      </t>
    </mdx>
    <mdx n="0" f="v">
      <t c="3" si="227">
        <n x="225"/>
        <n x="436"/>
        <n x="197"/>
      </t>
    </mdx>
    <mdx n="0" f="v">
      <t c="3" si="227">
        <n x="225"/>
        <n x="294"/>
        <n x="197"/>
      </t>
    </mdx>
    <mdx n="0" f="v">
      <t c="3" si="227">
        <n x="225"/>
        <n x="293"/>
        <n x="197"/>
      </t>
    </mdx>
    <mdx n="0" f="v">
      <t c="3" si="227">
        <n x="225"/>
        <n x="452"/>
        <n x="197"/>
      </t>
    </mdx>
    <mdx n="0" f="v">
      <t c="3" si="227">
        <n x="225"/>
        <n x="434"/>
        <n x="197"/>
      </t>
    </mdx>
    <mdx n="0" f="v">
      <t c="3" si="227">
        <n x="225"/>
        <n x="438"/>
        <n x="197"/>
      </t>
    </mdx>
    <mdx n="0" f="v">
      <t c="3" si="227">
        <n x="225"/>
        <n x="350"/>
        <n x="197"/>
      </t>
    </mdx>
    <mdx n="0" f="v">
      <t c="3" si="227">
        <n x="225"/>
        <n x="439"/>
        <n x="197"/>
      </t>
    </mdx>
    <mdx n="0" f="v">
      <t c="3" si="227">
        <n x="225"/>
        <n x="440"/>
        <n x="197"/>
      </t>
    </mdx>
    <mdx n="0" f="v">
      <t c="3" si="227">
        <n x="225"/>
        <n x="441"/>
        <n x="197"/>
      </t>
    </mdx>
    <mdx n="0" f="v">
      <t c="3" si="227">
        <n x="225"/>
        <n x="447"/>
        <n x="197"/>
      </t>
    </mdx>
    <mdx n="0" f="v">
      <t c="3" si="227">
        <n x="225"/>
        <n x="346"/>
        <n x="197"/>
      </t>
    </mdx>
    <mdx n="0" f="v">
      <t c="3" si="227">
        <n x="225"/>
        <n x="459"/>
        <n x="197"/>
      </t>
    </mdx>
    <mdx n="0" f="v">
      <t c="3" si="227">
        <n x="225"/>
        <n x="276"/>
        <n x="197"/>
      </t>
    </mdx>
    <mdx n="0" f="v">
      <t c="3" si="227">
        <n x="225"/>
        <n x="453"/>
        <n x="197"/>
      </t>
    </mdx>
    <mdx n="0" f="v">
      <t c="3" si="227">
        <n x="225"/>
        <n x="454"/>
        <n x="197"/>
      </t>
    </mdx>
    <mdx n="0" f="v">
      <t c="3" si="227">
        <n x="225"/>
        <n x="455"/>
        <n x="197"/>
      </t>
    </mdx>
    <mdx n="0" f="v">
      <t c="3" si="227">
        <n x="225"/>
        <n x="456"/>
        <n x="197"/>
      </t>
    </mdx>
    <mdx n="0" f="v">
      <t c="3" si="227">
        <n x="225"/>
        <n x="448"/>
        <n x="197"/>
      </t>
    </mdx>
    <mdx n="0" f="v">
      <t c="3" si="227">
        <n x="225"/>
        <n x="449"/>
        <n x="197"/>
      </t>
    </mdx>
    <mdx n="0" f="v">
      <t c="3" si="227">
        <n x="225"/>
        <n x="450"/>
        <n x="197"/>
      </t>
    </mdx>
    <mdx n="0" f="v">
      <t c="3" si="227">
        <n x="225"/>
        <n x="451"/>
        <n x="197"/>
      </t>
    </mdx>
    <mdx n="0" f="v">
      <t c="3" si="227">
        <n x="225"/>
        <n x="457"/>
        <n x="197"/>
      </t>
    </mdx>
    <mdx n="0" f="v">
      <t c="3" si="227">
        <n x="225"/>
        <n x="458"/>
        <n x="197"/>
      </t>
    </mdx>
    <mdx n="0" f="v">
      <t c="3" si="227">
        <n x="225"/>
        <n x="473"/>
        <n x="197"/>
      </t>
    </mdx>
    <mdx n="0" f="v">
      <t c="3" si="227">
        <n x="225"/>
        <n x="461"/>
        <n x="197"/>
      </t>
    </mdx>
    <mdx n="0" f="v">
      <t c="3" si="227">
        <n x="225"/>
        <n x="462"/>
        <n x="197"/>
      </t>
    </mdx>
    <mdx n="0" f="v">
      <t c="3" si="227">
        <n x="225"/>
        <n x="463"/>
        <n x="197"/>
      </t>
    </mdx>
    <mdx n="0" f="v">
      <t c="3" si="227">
        <n x="225"/>
        <n x="464"/>
        <n x="197"/>
      </t>
    </mdx>
    <mdx n="0" f="v">
      <t c="3" si="227">
        <n x="225"/>
        <n x="465"/>
        <n x="197"/>
      </t>
    </mdx>
    <mdx n="0" f="v">
      <t c="3" si="227">
        <n x="225"/>
        <n x="466"/>
        <n x="197"/>
      </t>
    </mdx>
    <mdx n="0" f="v">
      <t c="3" si="227">
        <n x="225"/>
        <n x="467"/>
        <n x="197"/>
      </t>
    </mdx>
    <mdx n="0" f="v">
      <t c="3" si="227">
        <n x="225"/>
        <n x="460"/>
        <n x="197"/>
      </t>
    </mdx>
    <mdx n="0" f="v">
      <t c="3" si="227">
        <n x="225"/>
        <n x="468"/>
        <n x="197"/>
      </t>
    </mdx>
    <mdx n="0" f="v">
      <t c="3" si="227">
        <n x="225"/>
        <n x="469"/>
        <n x="197"/>
      </t>
    </mdx>
    <mdx n="0" f="v">
      <t c="3" si="227">
        <n x="225"/>
        <n x="470"/>
        <n x="197"/>
      </t>
    </mdx>
    <mdx n="0" f="v">
      <t c="3" si="227">
        <n x="225"/>
        <n x="471"/>
        <n x="197"/>
      </t>
    </mdx>
    <mdx n="0" f="v">
      <t c="3" si="227">
        <n x="225"/>
        <n x="474"/>
        <n x="197"/>
      </t>
    </mdx>
    <mdx n="0" f="v">
      <t c="3" si="227">
        <n x="225"/>
        <n x="475"/>
        <n x="197"/>
      </t>
    </mdx>
    <mdx n="0" f="v">
      <t c="3" si="227">
        <n x="225"/>
        <n x="476"/>
        <n x="197"/>
      </t>
    </mdx>
    <mdx n="0" f="v">
      <t c="3" si="227">
        <n x="225"/>
        <n x="484"/>
        <n x="197"/>
      </t>
    </mdx>
    <mdx n="0" f="v">
      <t c="3" si="227">
        <n x="225"/>
        <n x="477"/>
        <n x="197"/>
      </t>
    </mdx>
    <mdx n="0" f="v">
      <t c="3" si="227">
        <n x="225"/>
        <n x="478"/>
        <n x="197"/>
      </t>
    </mdx>
    <mdx n="0" f="v">
      <t c="3" si="227">
        <n x="225"/>
        <n x="479"/>
        <n x="197"/>
      </t>
    </mdx>
    <mdx n="0" f="v">
      <t c="3" si="227">
        <n x="225"/>
        <n x="483"/>
        <n x="197"/>
      </t>
    </mdx>
    <mdx n="0" f="v">
      <t c="3" si="227">
        <n x="225"/>
        <n x="472"/>
        <n x="197"/>
      </t>
    </mdx>
    <mdx n="0" f="v">
      <t c="3" si="227">
        <n x="225"/>
        <n x="480"/>
        <n x="197"/>
      </t>
    </mdx>
    <mdx n="0" f="v">
      <t c="3" si="227">
        <n x="225"/>
        <n x="481"/>
        <n x="197"/>
      </t>
    </mdx>
    <mdx n="0" f="v">
      <t c="3" si="227">
        <n x="225"/>
        <n x="487"/>
        <n x="197"/>
      </t>
    </mdx>
    <mdx n="0" f="v">
      <t c="3" si="227">
        <n x="225"/>
        <n x="488"/>
        <n x="197"/>
      </t>
    </mdx>
    <mdx n="0" f="v">
      <t c="3" si="227">
        <n x="225"/>
        <n x="489"/>
        <n x="197"/>
      </t>
    </mdx>
    <mdx n="0" f="v">
      <t c="3" si="227">
        <n x="225"/>
        <n x="482"/>
        <n x="197"/>
      </t>
    </mdx>
    <mdx n="0" f="v">
      <t c="3" si="227">
        <n x="225"/>
        <n x="485"/>
        <n x="197"/>
      </t>
    </mdx>
    <mdx n="0" f="v">
      <t c="3" si="227">
        <n x="225"/>
        <n x="486"/>
        <n x="197"/>
      </t>
    </mdx>
    <mdx n="0" f="v">
      <t c="3" si="227">
        <n x="225"/>
        <n x="490"/>
        <n x="197"/>
      </t>
    </mdx>
    <mdx n="0" f="v">
      <t c="3" si="227">
        <n x="225"/>
        <n x="492"/>
        <n x="197"/>
      </t>
    </mdx>
    <mdx n="0" f="v">
      <t c="3" si="227">
        <n x="225"/>
        <n x="493"/>
        <n x="197"/>
      </t>
    </mdx>
    <mdx n="0" f="v">
      <t c="3" si="227">
        <n x="225"/>
        <n x="494"/>
        <n x="197"/>
      </t>
    </mdx>
    <mdx n="0" f="v">
      <t c="3" si="227">
        <n x="225"/>
        <n x="500"/>
        <n x="197"/>
      </t>
    </mdx>
    <mdx n="0" f="v">
      <t c="3" si="227">
        <n x="225"/>
        <n x="501"/>
        <n x="197"/>
      </t>
    </mdx>
    <mdx n="0" f="v">
      <t c="3" si="227">
        <n x="225"/>
        <n x="496"/>
        <n x="197"/>
      </t>
    </mdx>
    <mdx n="0" f="v">
      <t c="3" si="227">
        <n x="225"/>
        <n x="491"/>
        <n x="197"/>
      </t>
    </mdx>
    <mdx n="0" f="v">
      <t c="3" si="227">
        <n x="225"/>
        <n x="495"/>
        <n x="197"/>
      </t>
    </mdx>
    <mdx n="0" f="v">
      <t c="3" si="227">
        <n x="225"/>
        <n x="502"/>
        <n x="197"/>
      </t>
    </mdx>
    <mdx n="0" f="v">
      <t c="3" si="227">
        <n x="225"/>
        <n x="497"/>
        <n x="197"/>
      </t>
    </mdx>
    <mdx n="0" f="v">
      <t c="3" si="227">
        <n x="225"/>
        <n x="499"/>
        <n x="197"/>
      </t>
    </mdx>
    <mdx n="0" f="v">
      <t c="3" si="227">
        <n x="225"/>
        <n x="503"/>
        <n x="197"/>
      </t>
    </mdx>
    <mdx n="0" f="v">
      <t c="3" si="227">
        <n x="225"/>
        <n x="504"/>
        <n x="197"/>
      </t>
    </mdx>
    <mdx n="0" f="v">
      <t c="3" si="227">
        <n x="225"/>
        <n x="505"/>
        <n x="197"/>
      </t>
    </mdx>
    <mdx n="0" f="v">
      <t c="3" si="227">
        <n x="225"/>
        <n x="506"/>
        <n x="197"/>
      </t>
    </mdx>
    <mdx n="0" f="v">
      <t c="3" si="227">
        <n x="225"/>
        <n x="507"/>
        <n x="197"/>
      </t>
    </mdx>
    <mdx n="0" f="v">
      <t c="3" si="227">
        <n x="225"/>
        <n x="513"/>
        <n x="197"/>
      </t>
    </mdx>
    <mdx n="0" f="v">
      <t c="3" si="227">
        <n x="225"/>
        <n x="508"/>
        <n x="197"/>
      </t>
    </mdx>
    <mdx n="0" f="v">
      <t c="3" si="227">
        <n x="225"/>
        <n x="509"/>
        <n x="197"/>
      </t>
    </mdx>
    <mdx n="0" f="v">
      <t c="3" si="227">
        <n x="225"/>
        <n x="512"/>
        <n x="197"/>
      </t>
    </mdx>
    <mdx n="0" f="v">
      <t c="3" si="227">
        <n x="225"/>
        <n x="510"/>
        <n x="197"/>
      </t>
    </mdx>
    <mdx n="0" f="v">
      <t c="3" si="227">
        <n x="225"/>
        <n x="511"/>
        <n x="197"/>
      </t>
    </mdx>
    <mdx n="0" f="v">
      <t c="3" si="227">
        <n x="225"/>
        <n x="516"/>
        <n x="197"/>
      </t>
    </mdx>
    <mdx n="0" f="v">
      <t c="3" si="227">
        <n x="225"/>
        <n x="519"/>
        <n x="197"/>
      </t>
    </mdx>
    <mdx n="0" f="v">
      <t c="3" si="227">
        <n x="225"/>
        <n x="520"/>
        <n x="197"/>
      </t>
    </mdx>
    <mdx n="0" f="v">
      <t c="3" si="227">
        <n x="225"/>
        <n x="514"/>
        <n x="197"/>
      </t>
    </mdx>
    <mdx n="0" f="v">
      <t c="3" si="227">
        <n x="225"/>
        <n x="515"/>
        <n x="197"/>
      </t>
    </mdx>
    <mdx n="0" f="v">
      <t c="3" si="227">
        <n x="225"/>
        <n x="521"/>
        <n x="197"/>
      </t>
    </mdx>
    <mdx n="0" f="v">
      <t c="3" si="227">
        <n x="225"/>
        <n x="525"/>
        <n x="197"/>
      </t>
    </mdx>
    <mdx n="0" f="v">
      <t c="3" si="227">
        <n x="225"/>
        <n x="517"/>
        <n x="197"/>
      </t>
    </mdx>
    <mdx n="0" f="v">
      <t c="3" si="227">
        <n x="225"/>
        <n x="518"/>
        <n x="197"/>
      </t>
    </mdx>
    <mdx n="0" f="v">
      <t c="3" si="227">
        <n x="225"/>
        <n x="522"/>
        <n x="197"/>
      </t>
    </mdx>
    <mdx n="0" f="v">
      <t c="3" si="227">
        <n x="225"/>
        <n x="526"/>
        <n x="197"/>
      </t>
    </mdx>
    <mdx n="0" f="v">
      <t c="3" si="227">
        <n x="225"/>
        <n x="523"/>
        <n x="197"/>
      </t>
    </mdx>
    <mdx n="0" f="v">
      <t c="3" si="227">
        <n x="225"/>
        <n x="524"/>
        <n x="197"/>
      </t>
    </mdx>
    <mdx n="0" f="v">
      <t c="3" si="227">
        <n x="225"/>
        <n x="528"/>
        <n x="197"/>
      </t>
    </mdx>
    <mdx n="0" f="v">
      <t c="3" si="227">
        <n x="225"/>
        <n x="531"/>
        <n x="197"/>
      </t>
    </mdx>
    <mdx n="0" f="v">
      <t c="3" si="227">
        <n x="225"/>
        <n x="527"/>
        <n x="197"/>
      </t>
    </mdx>
    <mdx n="0" f="v">
      <t c="3" si="227">
        <n x="225"/>
        <n x="532"/>
        <n x="197"/>
      </t>
    </mdx>
    <mdx n="0" f="v">
      <t c="3" si="227">
        <n x="225"/>
        <n x="529"/>
        <n x="197"/>
      </t>
    </mdx>
    <mdx n="0" f="v">
      <t c="3" si="227">
        <n x="225"/>
        <n x="533"/>
        <n x="197"/>
      </t>
    </mdx>
    <mdx n="0" f="v">
      <t c="3" si="227">
        <n x="225"/>
        <n x="530"/>
        <n x="197"/>
      </t>
    </mdx>
    <mdx n="0" f="v">
      <t c="3" si="227">
        <n x="225"/>
        <n x="534"/>
        <n x="197"/>
      </t>
    </mdx>
    <mdx n="0" f="v">
      <t c="3" si="227">
        <n x="225"/>
        <n x="536"/>
        <n x="197"/>
      </t>
    </mdx>
    <mdx n="0" f="v">
      <t c="3" si="227">
        <n x="225"/>
        <n x="535"/>
        <n x="197"/>
      </t>
    </mdx>
    <mdx n="0" f="v">
      <t c="3" si="227">
        <n x="225"/>
        <n x="539"/>
        <n x="197"/>
      </t>
    </mdx>
    <mdx n="0" f="v">
      <t c="3" si="227">
        <n x="225"/>
        <n x="537"/>
        <n x="197"/>
      </t>
    </mdx>
    <mdx n="0" f="v">
      <t c="3" si="227">
        <n x="225"/>
        <n x="538"/>
        <n x="197"/>
      </t>
    </mdx>
    <mdx n="0" f="v">
      <t c="3" si="227">
        <n x="225"/>
        <n x="540"/>
        <n x="197"/>
      </t>
    </mdx>
    <mdx n="0" f="v">
      <t c="3" si="227">
        <n x="225"/>
        <n x="541"/>
        <n x="197"/>
      </t>
    </mdx>
    <mdx n="0" f="v">
      <t c="3" si="227">
        <n x="225"/>
        <n x="545"/>
        <n x="197"/>
      </t>
    </mdx>
    <mdx n="0" f="v">
      <t c="3" si="227">
        <n x="225"/>
        <n x="543"/>
        <n x="197"/>
      </t>
    </mdx>
    <mdx n="0" f="v">
      <t c="3" si="227">
        <n x="225"/>
        <n x="544"/>
        <n x="197"/>
      </t>
    </mdx>
    <mdx n="0" f="v">
      <t c="3" si="227">
        <n x="225"/>
        <n x="542"/>
        <n x="197"/>
      </t>
    </mdx>
    <mdx n="0" f="v">
      <t c="3" si="227">
        <n x="225"/>
        <n x="546"/>
        <n x="197"/>
      </t>
    </mdx>
    <mdx n="0" f="v">
      <t c="3" si="227">
        <n x="225"/>
        <n x="272"/>
        <n x="56"/>
      </t>
    </mdx>
    <mdx n="0" f="v">
      <t c="3" si="227">
        <n x="225"/>
        <n x="273"/>
        <n x="56"/>
      </t>
    </mdx>
    <mdx n="0" f="v">
      <t c="3" si="227">
        <n x="225"/>
        <n x="271"/>
        <n x="56"/>
      </t>
    </mdx>
    <mdx n="0" f="v">
      <t c="3" si="227">
        <n x="225"/>
        <n x="270"/>
        <n x="56"/>
      </t>
    </mdx>
    <mdx n="0" f="v">
      <t c="3" si="227">
        <n x="225"/>
        <n x="269"/>
        <n x="56"/>
      </t>
    </mdx>
    <mdx n="0" f="v">
      <t c="3" si="227">
        <n x="225"/>
        <n x="268"/>
        <n x="56"/>
      </t>
    </mdx>
    <mdx n="0" f="v">
      <t c="3" si="227">
        <n x="225"/>
        <n x="355"/>
        <n x="56"/>
      </t>
    </mdx>
    <mdx n="0" f="v">
      <t c="3" si="227">
        <n x="225"/>
        <n x="356"/>
        <n x="56"/>
      </t>
    </mdx>
    <mdx n="0" f="v">
      <t c="3" si="227">
        <n x="225"/>
        <n x="357"/>
        <n x="56"/>
      </t>
    </mdx>
    <mdx n="0" f="v">
      <t c="3" si="227">
        <n x="225"/>
        <n x="358"/>
        <n x="56"/>
      </t>
    </mdx>
    <mdx n="0" f="v">
      <t c="3" si="227">
        <n x="225"/>
        <n x="359"/>
        <n x="56"/>
      </t>
    </mdx>
    <mdx n="0" f="v">
      <t c="3" si="227">
        <n x="225"/>
        <n x="360"/>
        <n x="56"/>
      </t>
    </mdx>
    <mdx n="0" f="v">
      <t c="3" si="227">
        <n x="225"/>
        <n x="361"/>
        <n x="56"/>
      </t>
    </mdx>
    <mdx n="0" f="v">
      <t c="3" si="227">
        <n x="225"/>
        <n x="263"/>
        <n x="56"/>
      </t>
    </mdx>
    <mdx n="0" f="v">
      <t c="3" si="227">
        <n x="225"/>
        <n x="262"/>
        <n x="56"/>
      </t>
    </mdx>
    <mdx n="0" f="v">
      <t c="3" si="227">
        <n x="225"/>
        <n x="261"/>
        <n x="56"/>
      </t>
    </mdx>
    <mdx n="0" f="v">
      <t c="3" si="227">
        <n x="225"/>
        <n x="260"/>
        <n x="56"/>
      </t>
    </mdx>
    <mdx n="0" f="v">
      <t c="3" si="227">
        <n x="225"/>
        <n x="259"/>
        <n x="56"/>
      </t>
    </mdx>
    <mdx n="0" f="v">
      <t c="3" si="227">
        <n x="225"/>
        <n x="258"/>
        <n x="56"/>
      </t>
    </mdx>
    <mdx n="0" f="v">
      <t c="3" si="227">
        <n x="225"/>
        <n x="257"/>
        <n x="56"/>
      </t>
    </mdx>
    <mdx n="0" f="v">
      <t c="3" si="227">
        <n x="225"/>
        <n x="256"/>
        <n x="56"/>
      </t>
    </mdx>
    <mdx n="0" f="v">
      <t c="3" si="227">
        <n x="225"/>
        <n x="255"/>
        <n x="56"/>
      </t>
    </mdx>
    <mdx n="0" f="v">
      <t c="3" si="227">
        <n x="225"/>
        <n x="316"/>
        <n x="56"/>
      </t>
    </mdx>
    <mdx n="0" f="v">
      <t c="3" si="227">
        <n x="225"/>
        <n x="373"/>
        <n x="56"/>
      </t>
    </mdx>
    <mdx n="0" f="v">
      <t c="3" si="227">
        <n x="225"/>
        <n x="374"/>
        <n x="56"/>
      </t>
    </mdx>
    <mdx n="0" f="v">
      <t c="3" si="227">
        <n x="225"/>
        <n x="375"/>
        <n x="56"/>
      </t>
    </mdx>
    <mdx n="0" f="v">
      <t c="3" si="227">
        <n x="225"/>
        <n x="281"/>
        <n x="56"/>
      </t>
    </mdx>
    <mdx n="0" f="v">
      <t c="3" si="227">
        <n x="225"/>
        <n x="376"/>
        <n x="56"/>
      </t>
    </mdx>
    <mdx n="0" f="v">
      <t c="3" si="227">
        <n x="225"/>
        <n x="377"/>
        <n x="56"/>
      </t>
    </mdx>
    <mdx n="0" f="v">
      <t c="3" si="227">
        <n x="225"/>
        <n x="280"/>
        <n x="56"/>
      </t>
    </mdx>
    <mdx n="0" f="v">
      <t c="3" si="227">
        <n x="225"/>
        <n x="311"/>
        <n x="56"/>
      </t>
    </mdx>
    <mdx n="0" f="v">
      <t c="3" si="227">
        <n x="225"/>
        <n x="378"/>
        <n x="56"/>
      </t>
    </mdx>
    <mdx n="0" f="v">
      <t c="3" si="227">
        <n x="225"/>
        <n x="379"/>
        <n x="56"/>
      </t>
    </mdx>
    <mdx n="0" f="v">
      <t c="3" si="227">
        <n x="225"/>
        <n x="380"/>
        <n x="56"/>
      </t>
    </mdx>
    <mdx n="0" f="v">
      <t c="3" si="227">
        <n x="225"/>
        <n x="381"/>
        <n x="56"/>
      </t>
    </mdx>
    <mdx n="0" f="v">
      <t c="3" si="227">
        <n x="225"/>
        <n x="382"/>
        <n x="56"/>
      </t>
    </mdx>
    <mdx n="0" f="v">
      <t c="3" si="227">
        <n x="225"/>
        <n x="304"/>
        <n x="56"/>
      </t>
    </mdx>
    <mdx n="0" f="v">
      <t c="3" si="227">
        <n x="225"/>
        <n x="383"/>
        <n x="56"/>
      </t>
    </mdx>
    <mdx n="0" f="v">
      <t c="3" si="227">
        <n x="225"/>
        <n x="254"/>
        <n x="56"/>
      </t>
    </mdx>
    <mdx n="0" f="v">
      <t c="3" si="227">
        <n x="225"/>
        <n x="283"/>
        <n x="56"/>
      </t>
    </mdx>
    <mdx n="0" f="v">
      <t c="3" si="227">
        <n x="225"/>
        <n x="362"/>
        <n x="56"/>
      </t>
    </mdx>
    <mdx n="0" f="v">
      <t c="3" si="227">
        <n x="225"/>
        <n x="363"/>
        <n x="56"/>
      </t>
    </mdx>
    <mdx n="0" f="v">
      <t c="3" si="227">
        <n x="225"/>
        <n x="364"/>
        <n x="56"/>
      </t>
    </mdx>
    <mdx n="0" f="v">
      <t c="3" si="227">
        <n x="225"/>
        <n x="548"/>
        <n x="56"/>
      </t>
    </mdx>
    <mdx n="0" f="v">
      <t c="3" si="227">
        <n x="225"/>
        <n x="365"/>
        <n x="56"/>
      </t>
    </mdx>
    <mdx n="0" f="v">
      <t c="3" si="227">
        <n x="225"/>
        <n x="366"/>
        <n x="56"/>
      </t>
    </mdx>
    <mdx n="0" f="v">
      <t c="3" si="227">
        <n x="225"/>
        <n x="367"/>
        <n x="56"/>
      </t>
    </mdx>
    <mdx n="0" f="v">
      <t c="3" si="227">
        <n x="225"/>
        <n x="368"/>
        <n x="56"/>
      </t>
    </mdx>
    <mdx n="0" f="v">
      <t c="3" si="227">
        <n x="225"/>
        <n x="369"/>
        <n x="56"/>
      </t>
    </mdx>
    <mdx n="0" f="v">
      <t c="3" si="227">
        <n x="225"/>
        <n x="307"/>
        <n x="56"/>
      </t>
    </mdx>
    <mdx n="0" f="v">
      <t c="3" si="227">
        <n x="225"/>
        <n x="370"/>
        <n x="56"/>
      </t>
    </mdx>
    <mdx n="0" f="v">
      <t c="3" si="227">
        <n x="225"/>
        <n x="371"/>
        <n x="56"/>
      </t>
    </mdx>
    <mdx n="0" f="v">
      <t c="3" si="227">
        <n x="225"/>
        <n x="372"/>
        <n x="56"/>
      </t>
    </mdx>
    <mdx n="0" f="v">
      <t c="3" si="227">
        <n x="225"/>
        <n x="393"/>
        <n x="56"/>
      </t>
    </mdx>
    <mdx n="0" f="v">
      <t c="3" si="227">
        <n x="225"/>
        <n x="394"/>
        <n x="56"/>
      </t>
    </mdx>
    <mdx n="0" f="v">
      <t c="3" si="227">
        <n x="225"/>
        <n x="395"/>
        <n x="56"/>
      </t>
    </mdx>
    <mdx n="0" f="v">
      <t c="3" si="227">
        <n x="225"/>
        <n x="278"/>
        <n x="56"/>
      </t>
    </mdx>
    <mdx n="0" f="v">
      <t c="3" si="227">
        <n x="225"/>
        <n x="396"/>
        <n x="56"/>
      </t>
    </mdx>
    <mdx n="0" f="v">
      <t c="3" si="227">
        <n x="225"/>
        <n x="397"/>
        <n x="56"/>
      </t>
    </mdx>
    <mdx n="0" f="v">
      <t c="3" si="227">
        <n x="225"/>
        <n x="398"/>
        <n x="56"/>
      </t>
    </mdx>
    <mdx n="0" f="v">
      <t c="3" si="227">
        <n x="225"/>
        <n x="392"/>
        <n x="56"/>
      </t>
    </mdx>
    <mdx n="0" f="v">
      <t c="3" si="227">
        <n x="225"/>
        <n x="384"/>
        <n x="56"/>
      </t>
    </mdx>
    <mdx n="0" f="v">
      <t c="3" si="227">
        <n x="225"/>
        <n x="385"/>
        <n x="56"/>
      </t>
    </mdx>
    <mdx n="0" f="v">
      <t c="3" si="227">
        <n x="225"/>
        <n x="386"/>
        <n x="56"/>
      </t>
    </mdx>
    <mdx n="0" f="v">
      <t c="3" si="227">
        <n x="225"/>
        <n x="387"/>
        <n x="56"/>
      </t>
    </mdx>
    <mdx n="0" f="v">
      <t c="3" si="227">
        <n x="225"/>
        <n x="388"/>
        <n x="56"/>
      </t>
    </mdx>
    <mdx n="0" f="v">
      <t c="3" si="227">
        <n x="225"/>
        <n x="389"/>
        <n x="56"/>
      </t>
    </mdx>
    <mdx n="0" f="v">
      <t c="3" si="227">
        <n x="225"/>
        <n x="390"/>
        <n x="56"/>
      </t>
    </mdx>
    <mdx n="0" f="v">
      <t c="3" si="227">
        <n x="225"/>
        <n x="391"/>
        <n x="56"/>
      </t>
    </mdx>
    <mdx n="0" f="v">
      <t c="3" si="227">
        <n x="225"/>
        <n x="399"/>
        <n x="56"/>
      </t>
    </mdx>
    <mdx n="0" f="v">
      <t c="3" si="227">
        <n x="225"/>
        <n x="400"/>
        <n x="56"/>
      </t>
    </mdx>
    <mdx n="0" f="v">
      <t c="3" si="227">
        <n x="225"/>
        <n x="401"/>
        <n x="56"/>
      </t>
    </mdx>
    <mdx n="0" f="v">
      <t c="3" si="227">
        <n x="225"/>
        <n x="402"/>
        <n x="56"/>
      </t>
    </mdx>
    <mdx n="0" f="v">
      <t c="3" si="227">
        <n x="225"/>
        <n x="277"/>
        <n x="56"/>
      </t>
    </mdx>
    <mdx n="0" f="v">
      <t c="3" si="227">
        <n x="225"/>
        <n x="417"/>
        <n x="56"/>
      </t>
    </mdx>
    <mdx n="0" f="v">
      <t c="3" si="227">
        <n x="225"/>
        <n x="403"/>
        <n x="56"/>
      </t>
    </mdx>
    <mdx n="0" f="v">
      <t c="3" si="227">
        <n x="225"/>
        <n x="418"/>
        <n x="56"/>
      </t>
    </mdx>
    <mdx n="0" f="v">
      <t c="3" si="227">
        <n x="225"/>
        <n x="412"/>
        <n x="56"/>
      </t>
    </mdx>
    <mdx n="0" f="v">
      <t c="3" si="227">
        <n x="225"/>
        <n x="404"/>
        <n x="56"/>
      </t>
    </mdx>
    <mdx n="0" f="v">
      <t c="3" si="227">
        <n x="225"/>
        <n x="405"/>
        <n x="56"/>
      </t>
    </mdx>
    <mdx n="0" f="v">
      <t c="3" si="227">
        <n x="225"/>
        <n x="406"/>
        <n x="56"/>
      </t>
    </mdx>
    <mdx n="0" f="v">
      <t c="3" si="227">
        <n x="225"/>
        <n x="407"/>
        <n x="56"/>
      </t>
    </mdx>
    <mdx n="0" f="v">
      <t c="3" si="227">
        <n x="225"/>
        <n x="408"/>
        <n x="56"/>
      </t>
    </mdx>
    <mdx n="0" f="v">
      <t c="3" si="227">
        <n x="225"/>
        <n x="409"/>
        <n x="56"/>
      </t>
    </mdx>
    <mdx n="0" f="v">
      <t c="3" si="227">
        <n x="225"/>
        <n x="410"/>
        <n x="56"/>
      </t>
    </mdx>
    <mdx n="0" f="v">
      <t c="3" si="227">
        <n x="225"/>
        <n x="411"/>
        <n x="56"/>
      </t>
    </mdx>
    <mdx n="0" f="v">
      <t c="3" si="227">
        <n x="225"/>
        <n x="329"/>
        <n x="56"/>
      </t>
    </mdx>
    <mdx n="0" f="v">
      <t c="3" si="227">
        <n x="225"/>
        <n x="413"/>
        <n x="56"/>
      </t>
    </mdx>
    <mdx n="0" f="v">
      <t c="3" si="227">
        <n x="225"/>
        <n x="414"/>
        <n x="56"/>
      </t>
    </mdx>
    <mdx n="0" f="v">
      <t c="3" si="227">
        <n x="225"/>
        <n x="415"/>
        <n x="56"/>
      </t>
    </mdx>
    <mdx n="0" f="v">
      <t c="3" si="227">
        <n x="225"/>
        <n x="416"/>
        <n x="56"/>
      </t>
    </mdx>
    <mdx n="0" f="v">
      <t c="3" si="227">
        <n x="225"/>
        <n x="422"/>
        <n x="56"/>
      </t>
    </mdx>
    <mdx n="0" f="v">
      <t c="3" si="227">
        <n x="225"/>
        <n x="427"/>
        <n x="56"/>
      </t>
    </mdx>
    <mdx n="0" f="v">
      <t c="3" si="227">
        <n x="225"/>
        <n x="419"/>
        <n x="56"/>
      </t>
    </mdx>
    <mdx n="0" f="v">
      <t c="3" si="227">
        <n x="225"/>
        <n x="420"/>
        <n x="56"/>
      </t>
    </mdx>
    <mdx n="0" f="v">
      <t c="3" si="227">
        <n x="225"/>
        <n x="301"/>
        <n x="56"/>
      </t>
    </mdx>
    <mdx n="0" f="v">
      <t c="3" si="227">
        <n x="225"/>
        <n x="299"/>
        <n x="56"/>
      </t>
    </mdx>
    <mdx n="0" f="v">
      <t c="3" si="227">
        <n x="225"/>
        <n x="297"/>
        <n x="56"/>
      </t>
    </mdx>
    <mdx n="0" f="v">
      <t c="3" si="227">
        <n x="225"/>
        <n x="421"/>
        <n x="56"/>
      </t>
    </mdx>
    <mdx n="0" f="v">
      <t c="3" si="227">
        <n x="225"/>
        <n x="428"/>
        <n x="56"/>
      </t>
    </mdx>
    <mdx n="0" f="v">
      <t c="3" si="227">
        <n x="225"/>
        <n x="328"/>
        <n x="56"/>
      </t>
    </mdx>
    <mdx n="0" f="v">
      <t c="3" si="227">
        <n x="225"/>
        <n x="429"/>
        <n x="56"/>
      </t>
    </mdx>
    <mdx n="0" f="v">
      <t c="3" si="227">
        <n x="225"/>
        <n x="430"/>
        <n x="56"/>
      </t>
    </mdx>
    <mdx n="0" f="v">
      <t c="3" si="227">
        <n x="225"/>
        <n x="431"/>
        <n x="56"/>
      </t>
    </mdx>
    <mdx n="0" f="v">
      <t c="3" si="227">
        <n x="225"/>
        <n x="432"/>
        <n x="56"/>
      </t>
    </mdx>
    <mdx n="0" f="v">
      <t c="3" si="227">
        <n x="225"/>
        <n x="326"/>
        <n x="56"/>
      </t>
    </mdx>
    <mdx n="0" f="v">
      <t c="3" si="227">
        <n x="225"/>
        <n x="442"/>
        <n x="56"/>
      </t>
    </mdx>
    <mdx n="0" f="v">
      <t c="3" si="227">
        <n x="225"/>
        <n x="443"/>
        <n x="56"/>
      </t>
    </mdx>
    <mdx n="0" f="v">
      <t c="3" si="227">
        <n x="225"/>
        <n x="423"/>
        <n x="56"/>
      </t>
    </mdx>
    <mdx n="0" f="v">
      <t c="3" si="227">
        <n x="225"/>
        <n x="424"/>
        <n x="56"/>
      </t>
    </mdx>
    <mdx n="0" f="v">
      <t c="3" si="227">
        <n x="225"/>
        <n x="425"/>
        <n x="56"/>
      </t>
    </mdx>
    <mdx n="0" f="v">
      <t c="3" si="227">
        <n x="225"/>
        <n x="348"/>
        <n x="56"/>
      </t>
    </mdx>
    <mdx n="0" f="v">
      <t c="3" si="227">
        <n x="225"/>
        <n x="327"/>
        <n x="56"/>
      </t>
    </mdx>
    <mdx n="0" f="v">
      <t c="3" si="227">
        <n x="225"/>
        <n x="426"/>
        <n x="56"/>
      </t>
    </mdx>
    <mdx n="0" f="v">
      <t c="3" si="227">
        <n x="225"/>
        <n x="433"/>
        <n x="56"/>
      </t>
    </mdx>
    <mdx n="0" f="v">
      <t c="3" si="227">
        <n x="225"/>
        <n x="444"/>
        <n x="56"/>
      </t>
    </mdx>
    <mdx n="0" f="v">
      <t c="3" si="227">
        <n x="225"/>
        <n x="445"/>
        <n x="56"/>
      </t>
    </mdx>
    <mdx n="0" f="v">
      <t c="3" si="227">
        <n x="225"/>
        <n x="446"/>
        <n x="56"/>
      </t>
    </mdx>
    <mdx n="0" f="v">
      <t c="3" si="227">
        <n x="225"/>
        <n x="434"/>
        <n x="56"/>
      </t>
    </mdx>
    <mdx n="0" f="v">
      <t c="3" si="227">
        <n x="225"/>
        <n x="459"/>
        <n x="56"/>
      </t>
    </mdx>
    <mdx n="0" f="v">
      <t c="3" si="227">
        <n x="225"/>
        <n x="435"/>
        <n x="56"/>
      </t>
    </mdx>
    <mdx n="0" f="v">
      <t c="3" si="227">
        <n x="225"/>
        <n x="436"/>
        <n x="56"/>
      </t>
    </mdx>
    <mdx n="0" f="v">
      <t c="3" si="227">
        <n x="225"/>
        <n x="437"/>
        <n x="56"/>
      </t>
    </mdx>
    <mdx n="0" f="v">
      <t c="3" si="227">
        <n x="225"/>
        <n x="294"/>
        <n x="56"/>
      </t>
    </mdx>
    <mdx n="0" f="v">
      <t c="3" si="227">
        <n x="225"/>
        <n x="293"/>
        <n x="56"/>
      </t>
    </mdx>
    <mdx n="0" f="v">
      <t c="3" si="227">
        <n x="225"/>
        <n x="452"/>
        <n x="56"/>
      </t>
    </mdx>
    <mdx n="0" f="v">
      <t c="3" si="227">
        <n x="225"/>
        <n x="438"/>
        <n x="56"/>
      </t>
    </mdx>
    <mdx n="0" f="v">
      <t c="3" si="227">
        <n x="225"/>
        <n x="350"/>
        <n x="56"/>
      </t>
    </mdx>
    <mdx n="0" f="v">
      <t c="3" si="227">
        <n x="225"/>
        <n x="439"/>
        <n x="56"/>
      </t>
    </mdx>
    <mdx n="0" f="v">
      <t c="3" si="227">
        <n x="225"/>
        <n x="440"/>
        <n x="56"/>
      </t>
    </mdx>
    <mdx n="0" f="v">
      <t c="3" si="227">
        <n x="225"/>
        <n x="441"/>
        <n x="56"/>
      </t>
    </mdx>
    <mdx n="0" f="v">
      <t c="3" si="227">
        <n x="225"/>
        <n x="447"/>
        <n x="56"/>
      </t>
    </mdx>
    <mdx n="0" f="v">
      <t c="3" si="227">
        <n x="225"/>
        <n x="276"/>
        <n x="56"/>
      </t>
    </mdx>
    <mdx n="0" f="v">
      <t c="3" si="227">
        <n x="225"/>
        <n x="453"/>
        <n x="56"/>
      </t>
    </mdx>
    <mdx n="0" f="v">
      <t c="3" si="227">
        <n x="225"/>
        <n x="454"/>
        <n x="56"/>
      </t>
    </mdx>
    <mdx n="0" f="v">
      <t c="3" si="227">
        <n x="225"/>
        <n x="455"/>
        <n x="56"/>
      </t>
    </mdx>
    <mdx n="0" f="v">
      <t c="3" si="227">
        <n x="225"/>
        <n x="456"/>
        <n x="56"/>
      </t>
    </mdx>
    <mdx n="0" f="v">
      <t c="3" si="227">
        <n x="225"/>
        <n x="346"/>
        <n x="56"/>
      </t>
    </mdx>
    <mdx n="0" f="v">
      <t c="3" si="227">
        <n x="225"/>
        <n x="448"/>
        <n x="56"/>
      </t>
    </mdx>
    <mdx n="0" f="v">
      <t c="3" si="227">
        <n x="225"/>
        <n x="449"/>
        <n x="56"/>
      </t>
    </mdx>
    <mdx n="0" f="v">
      <t c="3" si="227">
        <n x="225"/>
        <n x="450"/>
        <n x="56"/>
      </t>
    </mdx>
    <mdx n="0" f="v">
      <t c="3" si="227">
        <n x="225"/>
        <n x="451"/>
        <n x="56"/>
      </t>
    </mdx>
    <mdx n="0" f="v">
      <t c="3" si="227">
        <n x="225"/>
        <n x="457"/>
        <n x="56"/>
      </t>
    </mdx>
    <mdx n="0" f="v">
      <t c="3" si="227">
        <n x="225"/>
        <n x="458"/>
        <n x="56"/>
      </t>
    </mdx>
    <mdx n="0" f="v">
      <t c="3" si="227">
        <n x="225"/>
        <n x="473"/>
        <n x="56"/>
      </t>
    </mdx>
    <mdx n="0" f="v">
      <t c="3" si="227">
        <n x="225"/>
        <n x="461"/>
        <n x="56"/>
      </t>
    </mdx>
    <mdx n="0" f="v">
      <t c="3" si="227">
        <n x="225"/>
        <n x="462"/>
        <n x="56"/>
      </t>
    </mdx>
    <mdx n="0" f="v">
      <t c="3" si="227">
        <n x="225"/>
        <n x="463"/>
        <n x="56"/>
      </t>
    </mdx>
    <mdx n="0" f="v">
      <t c="3" si="227">
        <n x="225"/>
        <n x="464"/>
        <n x="56"/>
      </t>
    </mdx>
    <mdx n="0" f="v">
      <t c="3" si="227">
        <n x="225"/>
        <n x="465"/>
        <n x="56"/>
      </t>
    </mdx>
    <mdx n="0" f="v">
      <t c="3" si="227">
        <n x="225"/>
        <n x="466"/>
        <n x="56"/>
      </t>
    </mdx>
    <mdx n="0" f="v">
      <t c="3" si="227">
        <n x="225"/>
        <n x="467"/>
        <n x="56"/>
      </t>
    </mdx>
    <mdx n="0" f="v">
      <t c="3" si="227">
        <n x="225"/>
        <n x="471"/>
        <n x="56"/>
      </t>
    </mdx>
    <mdx n="0" f="v">
      <t c="3" si="227">
        <n x="225"/>
        <n x="460"/>
        <n x="56"/>
      </t>
    </mdx>
    <mdx n="0" f="v">
      <t c="3" si="227">
        <n x="225"/>
        <n x="468"/>
        <n x="56"/>
      </t>
    </mdx>
    <mdx n="0" f="v">
      <t c="3" si="227">
        <n x="225"/>
        <n x="469"/>
        <n x="56"/>
      </t>
    </mdx>
    <mdx n="0" f="v">
      <t c="3" si="227">
        <n x="225"/>
        <n x="470"/>
        <n x="56"/>
      </t>
    </mdx>
    <mdx n="0" f="v">
      <t c="3" si="227">
        <n x="225"/>
        <n x="474"/>
        <n x="56"/>
      </t>
    </mdx>
    <mdx n="0" f="v">
      <t c="3" si="227">
        <n x="225"/>
        <n x="475"/>
        <n x="56"/>
      </t>
    </mdx>
    <mdx n="0" f="v">
      <t c="3" si="227">
        <n x="225"/>
        <n x="476"/>
        <n x="56"/>
      </t>
    </mdx>
    <mdx n="0" f="v">
      <t c="3" si="227">
        <n x="225"/>
        <n x="477"/>
        <n x="56"/>
      </t>
    </mdx>
    <mdx n="0" f="v">
      <t c="3" si="227">
        <n x="225"/>
        <n x="478"/>
        <n x="56"/>
      </t>
    </mdx>
    <mdx n="0" f="v">
      <t c="3" si="227">
        <n x="225"/>
        <n x="479"/>
        <n x="56"/>
      </t>
    </mdx>
    <mdx n="0" f="v">
      <t c="3" si="227">
        <n x="225"/>
        <n x="472"/>
        <n x="56"/>
      </t>
    </mdx>
    <mdx n="0" f="v">
      <t c="3" si="227">
        <n x="225"/>
        <n x="480"/>
        <n x="56"/>
      </t>
    </mdx>
    <mdx n="0" f="v">
      <t c="3" si="227">
        <n x="225"/>
        <n x="481"/>
        <n x="56"/>
      </t>
    </mdx>
    <mdx n="0" f="v">
      <t c="3" si="227">
        <n x="225"/>
        <n x="483"/>
        <n x="56"/>
      </t>
    </mdx>
    <mdx n="0" f="v">
      <t c="3" si="227">
        <n x="225"/>
        <n x="487"/>
        <n x="56"/>
      </t>
    </mdx>
    <mdx n="0" f="v">
      <t c="3" si="227">
        <n x="225"/>
        <n x="484"/>
        <n x="56"/>
      </t>
    </mdx>
    <mdx n="0" f="v">
      <t c="3" si="227">
        <n x="225"/>
        <n x="488"/>
        <n x="56"/>
      </t>
    </mdx>
    <mdx n="0" f="v">
      <t c="3" si="227">
        <n x="225"/>
        <n x="489"/>
        <n x="56"/>
      </t>
    </mdx>
    <mdx n="0" f="v">
      <t c="3" si="227">
        <n x="225"/>
        <n x="485"/>
        <n x="56"/>
      </t>
    </mdx>
    <mdx n="0" f="v">
      <t c="3" si="227">
        <n x="225"/>
        <n x="486"/>
        <n x="56"/>
      </t>
    </mdx>
    <mdx n="0" f="v">
      <t c="3" si="227">
        <n x="225"/>
        <n x="482"/>
        <n x="56"/>
      </t>
    </mdx>
    <mdx n="0" f="v">
      <t c="3" si="227">
        <n x="225"/>
        <n x="500"/>
        <n x="56"/>
      </t>
    </mdx>
    <mdx n="0" f="v">
      <t c="3" si="227">
        <n x="225"/>
        <n x="490"/>
        <n x="56"/>
      </t>
    </mdx>
    <mdx n="0" f="v">
      <t c="3" si="227">
        <n x="225"/>
        <n x="492"/>
        <n x="56"/>
      </t>
    </mdx>
    <mdx n="0" f="v">
      <t c="3" si="227">
        <n x="225"/>
        <n x="493"/>
        <n x="56"/>
      </t>
    </mdx>
    <mdx n="0" f="v">
      <t c="3" si="227">
        <n x="225"/>
        <n x="501"/>
        <n x="56"/>
      </t>
    </mdx>
    <mdx n="0" f="v">
      <t c="3" si="227">
        <n x="225"/>
        <n x="494"/>
        <n x="56"/>
      </t>
    </mdx>
    <mdx n="0" f="v">
      <t c="3" si="227">
        <n x="225"/>
        <n x="491"/>
        <n x="56"/>
      </t>
    </mdx>
    <mdx n="0" f="v">
      <t c="3" si="227">
        <n x="225"/>
        <n x="495"/>
        <n x="56"/>
      </t>
    </mdx>
    <mdx n="0" f="v">
      <t c="3" si="227">
        <n x="225"/>
        <n x="496"/>
        <n x="56"/>
      </t>
    </mdx>
    <mdx n="0" f="v">
      <t c="3" si="227">
        <n x="225"/>
        <n x="502"/>
        <n x="56"/>
      </t>
    </mdx>
    <mdx n="0" f="v">
      <t c="3" si="227">
        <n x="225"/>
        <n x="503"/>
        <n x="56"/>
      </t>
    </mdx>
    <mdx n="0" f="v">
      <t c="3" si="227">
        <n x="225"/>
        <n x="497"/>
        <n x="56"/>
      </t>
    </mdx>
    <mdx n="0" f="v">
      <t c="3" si="227">
        <n x="225"/>
        <n x="498"/>
        <n x="56"/>
      </t>
    </mdx>
    <mdx n="0" f="v">
      <t c="3" si="227">
        <n x="225"/>
        <n x="499"/>
        <n x="56"/>
      </t>
    </mdx>
    <mdx n="0" f="v">
      <t c="3" si="227">
        <n x="225"/>
        <n x="504"/>
        <n x="56"/>
      </t>
    </mdx>
    <mdx n="0" f="v">
      <t c="3" si="227">
        <n x="225"/>
        <n x="505"/>
        <n x="56"/>
      </t>
    </mdx>
    <mdx n="0" f="v">
      <t c="3" si="227">
        <n x="225"/>
        <n x="506"/>
        <n x="56"/>
      </t>
    </mdx>
    <mdx n="0" f="v">
      <t c="3" si="227">
        <n x="225"/>
        <n x="507"/>
        <n x="56"/>
      </t>
    </mdx>
    <mdx n="0" f="v">
      <t c="3" si="227">
        <n x="225"/>
        <n x="513"/>
        <n x="56"/>
      </t>
    </mdx>
    <mdx n="0" f="v">
      <t c="3" si="227">
        <n x="225"/>
        <n x="508"/>
        <n x="56"/>
      </t>
    </mdx>
    <mdx n="0" f="v">
      <t c="3" si="227">
        <n x="225"/>
        <n x="509"/>
        <n x="56"/>
      </t>
    </mdx>
    <mdx n="0" f="v">
      <t c="3" si="227">
        <n x="225"/>
        <n x="510"/>
        <n x="56"/>
      </t>
    </mdx>
    <mdx n="0" f="v">
      <t c="3" si="227">
        <n x="225"/>
        <n x="511"/>
        <n x="56"/>
      </t>
    </mdx>
    <mdx n="0" f="v">
      <t c="3" si="227">
        <n x="225"/>
        <n x="512"/>
        <n x="56"/>
      </t>
    </mdx>
    <mdx n="0" f="v">
      <t c="3" si="227">
        <n x="225"/>
        <n x="519"/>
        <n x="56"/>
      </t>
    </mdx>
    <mdx n="0" f="v">
      <t c="3" si="227">
        <n x="225"/>
        <n x="520"/>
        <n x="56"/>
      </t>
    </mdx>
    <mdx n="0" f="v">
      <t c="3" si="227">
        <n x="225"/>
        <n x="514"/>
        <n x="56"/>
      </t>
    </mdx>
    <mdx n="0" f="v">
      <t c="3" si="227">
        <n x="225"/>
        <n x="515"/>
        <n x="56"/>
      </t>
    </mdx>
    <mdx n="0" f="v">
      <t c="3" si="227">
        <n x="225"/>
        <n x="516"/>
        <n x="56"/>
      </t>
    </mdx>
    <mdx n="0" f="v">
      <t c="3" si="227">
        <n x="225"/>
        <n x="521"/>
        <n x="56"/>
      </t>
    </mdx>
    <mdx n="0" f="v">
      <t c="3" si="227">
        <n x="225"/>
        <n x="517"/>
        <n x="56"/>
      </t>
    </mdx>
    <mdx n="0" f="v">
      <t c="3" si="227">
        <n x="225"/>
        <n x="518"/>
        <n x="56"/>
      </t>
    </mdx>
    <mdx n="0" f="v">
      <t c="3" si="227">
        <n x="225"/>
        <n x="522"/>
        <n x="56"/>
      </t>
    </mdx>
    <mdx n="0" f="v">
      <t c="3" si="227">
        <n x="225"/>
        <n x="525"/>
        <n x="56"/>
      </t>
    </mdx>
    <mdx n="0" f="v">
      <t c="3" si="227">
        <n x="225"/>
        <n x="526"/>
        <n x="56"/>
      </t>
    </mdx>
    <mdx n="0" f="v">
      <t c="3" si="227">
        <n x="225"/>
        <n x="528"/>
        <n x="56"/>
      </t>
    </mdx>
    <mdx n="0" f="v">
      <t c="3" si="227">
        <n x="225"/>
        <n x="524"/>
        <n x="56"/>
      </t>
    </mdx>
    <mdx n="0" f="v">
      <t c="3" si="227">
        <n x="225"/>
        <n x="523"/>
        <n x="56"/>
      </t>
    </mdx>
    <mdx n="0" f="v">
      <t c="3" si="227">
        <n x="225"/>
        <n x="527"/>
        <n x="56"/>
      </t>
    </mdx>
    <mdx n="0" f="v">
      <t c="3" si="227">
        <n x="225"/>
        <n x="532"/>
        <n x="56"/>
      </t>
    </mdx>
    <mdx n="0" f="v">
      <t c="3" si="227">
        <n x="225"/>
        <n x="531"/>
        <n x="56"/>
      </t>
    </mdx>
    <mdx n="0" f="v">
      <t c="3" si="227">
        <n x="225"/>
        <n x="529"/>
        <n x="56"/>
      </t>
    </mdx>
    <mdx n="0" f="v">
      <t c="3" si="227">
        <n x="225"/>
        <n x="533"/>
        <n x="56"/>
      </t>
    </mdx>
    <mdx n="0" f="v">
      <t c="3" si="227">
        <n x="225"/>
        <n x="530"/>
        <n x="56"/>
      </t>
    </mdx>
    <mdx n="0" f="v">
      <t c="3" si="227">
        <n x="225"/>
        <n x="534"/>
        <n x="56"/>
      </t>
    </mdx>
    <mdx n="0" f="v">
      <t c="3" si="227">
        <n x="225"/>
        <n x="536"/>
        <n x="56"/>
      </t>
    </mdx>
    <mdx n="0" f="v">
      <t c="3" si="227">
        <n x="225"/>
        <n x="535"/>
        <n x="56"/>
      </t>
    </mdx>
    <mdx n="0" f="v">
      <t c="3" si="227">
        <n x="225"/>
        <n x="540"/>
        <n x="56"/>
      </t>
    </mdx>
    <mdx n="0" f="v">
      <t c="3" si="227">
        <n x="225"/>
        <n x="539"/>
        <n x="56"/>
      </t>
    </mdx>
    <mdx n="0" f="v">
      <t c="3" si="227">
        <n x="225"/>
        <n x="537"/>
        <n x="56"/>
      </t>
    </mdx>
    <mdx n="0" f="v">
      <t c="3" si="227">
        <n x="225"/>
        <n x="538"/>
        <n x="56"/>
      </t>
    </mdx>
    <mdx n="0" f="v">
      <t c="3" si="227">
        <n x="225"/>
        <n x="541"/>
        <n x="56"/>
      </t>
    </mdx>
    <mdx n="0" f="v">
      <t c="3" si="227">
        <n x="225"/>
        <n x="543"/>
        <n x="56"/>
      </t>
    </mdx>
    <mdx n="0" f="v">
      <t c="3" si="227">
        <n x="225"/>
        <n x="545"/>
        <n x="56"/>
      </t>
    </mdx>
    <mdx n="0" f="v">
      <t c="3" si="227">
        <n x="225"/>
        <n x="544"/>
        <n x="56"/>
      </t>
    </mdx>
    <mdx n="0" f="v">
      <t c="3" si="227">
        <n x="225"/>
        <n x="546"/>
        <n x="56"/>
      </t>
    </mdx>
    <mdx n="0" f="v">
      <t c="3" si="227">
        <n x="225"/>
        <n x="542"/>
        <n x="56"/>
      </t>
    </mdx>
    <mdx n="0" f="v">
      <t c="3" si="227">
        <n x="225"/>
        <n x="271"/>
        <n x="117"/>
      </t>
    </mdx>
    <mdx n="0" f="v">
      <t c="3" si="227">
        <n x="225"/>
        <n x="270"/>
        <n x="117"/>
      </t>
    </mdx>
    <mdx n="0" f="v">
      <t c="3" si="227">
        <n x="225"/>
        <n x="269"/>
        <n x="117"/>
      </t>
    </mdx>
    <mdx n="0" f="v">
      <t c="3" si="227">
        <n x="225"/>
        <n x="268"/>
        <n x="117"/>
      </t>
    </mdx>
    <mdx n="0" f="v">
      <t c="3" si="227">
        <n x="225"/>
        <n x="359"/>
        <n x="117"/>
      </t>
    </mdx>
    <mdx n="0" f="v">
      <t c="3" si="227">
        <n x="225"/>
        <n x="360"/>
        <n x="117"/>
      </t>
    </mdx>
    <mdx n="0" f="v">
      <t c="3" si="227">
        <n x="225"/>
        <n x="361"/>
        <n x="117"/>
      </t>
    </mdx>
    <mdx n="0" f="v">
      <t c="3" si="227">
        <n x="225"/>
        <n x="263"/>
        <n x="117"/>
      </t>
    </mdx>
    <mdx n="0" f="v">
      <t c="3" si="227">
        <n x="225"/>
        <n x="261"/>
        <n x="117"/>
      </t>
    </mdx>
    <mdx n="0" f="v">
      <t c="3" si="227">
        <n x="225"/>
        <n x="260"/>
        <n x="117"/>
      </t>
    </mdx>
    <mdx n="0" f="v">
      <t c="3" si="227">
        <n x="225"/>
        <n x="259"/>
        <n x="117"/>
      </t>
    </mdx>
    <mdx n="0" f="v">
      <t c="3" si="227">
        <n x="225"/>
        <n x="257"/>
        <n x="117"/>
      </t>
    </mdx>
    <mdx n="0" f="v">
      <t c="3" si="227">
        <n x="225"/>
        <n x="256"/>
        <n x="117"/>
      </t>
    </mdx>
    <mdx n="0" f="v">
      <t c="3" si="227">
        <n x="225"/>
        <n x="316"/>
        <n x="117"/>
      </t>
    </mdx>
    <mdx n="0" f="v">
      <t c="3" si="227">
        <n x="225"/>
        <n x="373"/>
        <n x="117"/>
      </t>
    </mdx>
    <mdx n="0" f="v">
      <t c="3" si="227">
        <n x="225"/>
        <n x="374"/>
        <n x="117"/>
      </t>
    </mdx>
    <mdx n="0" f="v">
      <t c="3" si="227">
        <n x="225"/>
        <n x="375"/>
        <n x="117"/>
      </t>
    </mdx>
    <mdx n="0" f="v">
      <t c="3" si="227">
        <n x="225"/>
        <n x="281"/>
        <n x="117"/>
      </t>
    </mdx>
    <mdx n="0" f="v">
      <t c="3" si="227">
        <n x="225"/>
        <n x="376"/>
        <n x="117"/>
      </t>
    </mdx>
    <mdx n="0" f="v">
      <t c="3" si="227">
        <n x="225"/>
        <n x="377"/>
        <n x="117"/>
      </t>
    </mdx>
    <mdx n="0" f="v">
      <t c="3" si="227">
        <n x="225"/>
        <n x="280"/>
        <n x="117"/>
      </t>
    </mdx>
    <mdx n="0" f="v">
      <t c="3" si="227">
        <n x="225"/>
        <n x="311"/>
        <n x="117"/>
      </t>
    </mdx>
    <mdx n="0" f="v">
      <t c="3" si="227">
        <n x="225"/>
        <n x="378"/>
        <n x="117"/>
      </t>
    </mdx>
    <mdx n="0" f="v">
      <t c="3" si="227">
        <n x="225"/>
        <n x="379"/>
        <n x="117"/>
      </t>
    </mdx>
    <mdx n="0" f="v">
      <t c="3" si="227">
        <n x="225"/>
        <n x="380"/>
        <n x="117"/>
      </t>
    </mdx>
    <mdx n="0" f="v">
      <t c="3" si="227">
        <n x="225"/>
        <n x="381"/>
        <n x="117"/>
      </t>
    </mdx>
    <mdx n="0" f="v">
      <t c="3" si="227">
        <n x="225"/>
        <n x="382"/>
        <n x="117"/>
      </t>
    </mdx>
    <mdx n="0" f="v">
      <t c="3" si="227">
        <n x="225"/>
        <n x="304"/>
        <n x="117"/>
      </t>
    </mdx>
    <mdx n="0" f="v">
      <t c="3" si="227">
        <n x="225"/>
        <n x="254"/>
        <n x="117"/>
      </t>
    </mdx>
    <mdx n="0" f="v">
      <t c="3" si="227">
        <n x="225"/>
        <n x="283"/>
        <n x="117"/>
      </t>
    </mdx>
    <mdx n="0" f="v">
      <t c="3" si="227">
        <n x="225"/>
        <n x="547"/>
        <n x="117"/>
      </t>
    </mdx>
    <mdx n="0" f="v">
      <t c="3" si="227">
        <n x="225"/>
        <n x="362"/>
        <n x="117"/>
      </t>
    </mdx>
    <mdx n="0" f="v">
      <t c="3" si="227">
        <n x="225"/>
        <n x="363"/>
        <n x="117"/>
      </t>
    </mdx>
    <mdx n="0" f="v">
      <t c="3" si="227">
        <n x="225"/>
        <n x="364"/>
        <n x="117"/>
      </t>
    </mdx>
    <mdx n="0" f="v">
      <t c="3" si="227">
        <n x="225"/>
        <n x="548"/>
        <n x="117"/>
      </t>
    </mdx>
    <mdx n="0" f="v">
      <t c="3" si="227">
        <n x="225"/>
        <n x="365"/>
        <n x="117"/>
      </t>
    </mdx>
    <mdx n="0" f="v">
      <t c="3" si="227">
        <n x="225"/>
        <n x="366"/>
        <n x="117"/>
      </t>
    </mdx>
    <mdx n="0" f="v">
      <t c="3" si="227">
        <n x="225"/>
        <n x="367"/>
        <n x="117"/>
      </t>
    </mdx>
    <mdx n="0" f="v">
      <t c="3" si="227">
        <n x="225"/>
        <n x="368"/>
        <n x="117"/>
      </t>
    </mdx>
    <mdx n="0" f="v">
      <t c="3" si="227">
        <n x="225"/>
        <n x="369"/>
        <n x="117"/>
      </t>
    </mdx>
    <mdx n="0" f="v">
      <t c="3" si="227">
        <n x="225"/>
        <n x="307"/>
        <n x="117"/>
      </t>
    </mdx>
    <mdx n="0" f="v">
      <t c="3" si="227">
        <n x="225"/>
        <n x="370"/>
        <n x="117"/>
      </t>
    </mdx>
    <mdx n="0" f="v">
      <t c="3" si="227">
        <n x="225"/>
        <n x="371"/>
        <n x="117"/>
      </t>
    </mdx>
    <mdx n="0" f="v">
      <t c="3" si="227">
        <n x="225"/>
        <n x="372"/>
        <n x="117"/>
      </t>
    </mdx>
    <mdx n="0" f="v">
      <t c="3" si="227">
        <n x="225"/>
        <n x="383"/>
        <n x="117"/>
      </t>
    </mdx>
    <mdx n="0" f="v">
      <t c="3" si="227">
        <n x="225"/>
        <n x="393"/>
        <n x="117"/>
      </t>
    </mdx>
    <mdx n="0" f="v">
      <t c="3" si="227">
        <n x="225"/>
        <n x="394"/>
        <n x="117"/>
      </t>
    </mdx>
    <mdx n="0" f="v">
      <t c="3" si="227">
        <n x="225"/>
        <n x="395"/>
        <n x="117"/>
      </t>
    </mdx>
    <mdx n="0" f="v">
      <t c="3" si="227">
        <n x="225"/>
        <n x="278"/>
        <n x="117"/>
      </t>
    </mdx>
    <mdx n="0" f="v">
      <t c="3" si="227">
        <n x="225"/>
        <n x="396"/>
        <n x="117"/>
      </t>
    </mdx>
    <mdx n="0" f="v">
      <t c="3" si="227">
        <n x="225"/>
        <n x="397"/>
        <n x="117"/>
      </t>
    </mdx>
    <mdx n="0" f="v">
      <t c="3" si="227">
        <n x="225"/>
        <n x="398"/>
        <n x="117"/>
      </t>
    </mdx>
    <mdx n="0" f="v">
      <t c="3" si="227">
        <n x="225"/>
        <n x="392"/>
        <n x="117"/>
      </t>
    </mdx>
    <mdx n="0" f="v">
      <t c="3" si="227">
        <n x="225"/>
        <n x="384"/>
        <n x="117"/>
      </t>
    </mdx>
    <mdx n="0" f="v">
      <t c="3" si="227">
        <n x="225"/>
        <n x="385"/>
        <n x="117"/>
      </t>
    </mdx>
    <mdx n="0" f="v">
      <t c="3" si="227">
        <n x="225"/>
        <n x="386"/>
        <n x="117"/>
      </t>
    </mdx>
    <mdx n="0" f="v">
      <t c="3" si="227">
        <n x="225"/>
        <n x="387"/>
        <n x="117"/>
      </t>
    </mdx>
    <mdx n="0" f="v">
      <t c="3" si="227">
        <n x="225"/>
        <n x="388"/>
        <n x="117"/>
      </t>
    </mdx>
    <mdx n="0" f="v">
      <t c="3" si="227">
        <n x="225"/>
        <n x="389"/>
        <n x="117"/>
      </t>
    </mdx>
    <mdx n="0" f="v">
      <t c="3" si="227">
        <n x="225"/>
        <n x="390"/>
        <n x="117"/>
      </t>
    </mdx>
    <mdx n="0" f="v">
      <t c="3" si="227">
        <n x="225"/>
        <n x="418"/>
        <n x="117"/>
      </t>
    </mdx>
    <mdx n="0" f="v">
      <t c="3" si="227">
        <n x="225"/>
        <n x="391"/>
        <n x="117"/>
      </t>
    </mdx>
    <mdx n="0" f="v">
      <t c="3" si="227">
        <n x="225"/>
        <n x="399"/>
        <n x="117"/>
      </t>
    </mdx>
    <mdx n="0" f="v">
      <t c="3" si="227">
        <n x="225"/>
        <n x="400"/>
        <n x="117"/>
      </t>
    </mdx>
    <mdx n="0" f="v">
      <t c="3" si="227">
        <n x="225"/>
        <n x="401"/>
        <n x="117"/>
      </t>
    </mdx>
    <mdx n="0" f="v">
      <t c="3" si="227">
        <n x="225"/>
        <n x="402"/>
        <n x="117"/>
      </t>
    </mdx>
    <mdx n="0" f="v">
      <t c="3" si="227">
        <n x="225"/>
        <n x="277"/>
        <n x="117"/>
      </t>
    </mdx>
    <mdx n="0" f="v">
      <t c="3" si="227">
        <n x="225"/>
        <n x="417"/>
        <n x="117"/>
      </t>
    </mdx>
    <mdx n="0" f="v">
      <t c="3" si="227">
        <n x="225"/>
        <n x="412"/>
        <n x="117"/>
      </t>
    </mdx>
    <mdx n="0" f="v">
      <t c="3" si="227">
        <n x="225"/>
        <n x="411"/>
        <n x="117"/>
      </t>
    </mdx>
    <mdx n="0" f="v">
      <t c="3" si="227">
        <n x="225"/>
        <n x="404"/>
        <n x="117"/>
      </t>
    </mdx>
    <mdx n="0" f="v">
      <t c="3" si="227">
        <n x="225"/>
        <n x="405"/>
        <n x="117"/>
      </t>
    </mdx>
    <mdx n="0" f="v">
      <t c="3" si="227">
        <n x="225"/>
        <n x="406"/>
        <n x="117"/>
      </t>
    </mdx>
    <mdx n="0" f="v">
      <t c="3" si="227">
        <n x="225"/>
        <n x="407"/>
        <n x="117"/>
      </t>
    </mdx>
    <mdx n="0" f="v">
      <t c="3" si="227">
        <n x="225"/>
        <n x="408"/>
        <n x="117"/>
      </t>
    </mdx>
    <mdx n="0" f="v">
      <t c="3" si="227">
        <n x="225"/>
        <n x="409"/>
        <n x="117"/>
      </t>
    </mdx>
    <mdx n="0" f="v">
      <t c="3" si="227">
        <n x="225"/>
        <n x="410"/>
        <n x="117"/>
      </t>
    </mdx>
    <mdx n="0" f="v">
      <t c="3" si="227">
        <n x="225"/>
        <n x="403"/>
        <n x="117"/>
      </t>
    </mdx>
    <mdx n="0" f="v">
      <t c="3" si="227">
        <n x="225"/>
        <n x="422"/>
        <n x="117"/>
      </t>
    </mdx>
    <mdx n="0" f="v">
      <t c="3" si="227">
        <n x="225"/>
        <n x="413"/>
        <n x="117"/>
      </t>
    </mdx>
    <mdx n="0" f="v">
      <t c="3" si="227">
        <n x="225"/>
        <n x="414"/>
        <n x="117"/>
      </t>
    </mdx>
    <mdx n="0" f="v">
      <t c="3" si="227">
        <n x="225"/>
        <n x="415"/>
        <n x="117"/>
      </t>
    </mdx>
    <mdx n="0" f="v">
      <t c="3" si="227">
        <n x="225"/>
        <n x="416"/>
        <n x="117"/>
      </t>
    </mdx>
    <mdx n="0" f="v">
      <t c="3" si="227">
        <n x="225"/>
        <n x="329"/>
        <n x="117"/>
      </t>
    </mdx>
    <mdx n="0" f="v">
      <t c="3" si="227">
        <n x="225"/>
        <n x="419"/>
        <n x="117"/>
      </t>
    </mdx>
    <mdx n="0" f="v">
      <t c="3" si="227">
        <n x="225"/>
        <n x="420"/>
        <n x="117"/>
      </t>
    </mdx>
    <mdx n="0" f="v">
      <t c="3" si="227">
        <n x="225"/>
        <n x="301"/>
        <n x="117"/>
      </t>
    </mdx>
    <mdx n="0" f="v">
      <t c="3" si="227">
        <n x="225"/>
        <n x="299"/>
        <n x="117"/>
      </t>
    </mdx>
    <mdx n="0" f="v">
      <t c="3" si="227">
        <n x="225"/>
        <n x="297"/>
        <n x="117"/>
      </t>
    </mdx>
    <mdx n="0" f="v">
      <t c="3" si="227">
        <n x="225"/>
        <n x="421"/>
        <n x="117"/>
      </t>
    </mdx>
    <mdx n="0" f="v">
      <t c="3" si="227">
        <n x="225"/>
        <n x="427"/>
        <n x="117"/>
      </t>
    </mdx>
    <mdx n="0" f="v">
      <t c="3" si="227">
        <n x="225"/>
        <n x="428"/>
        <n x="117"/>
      </t>
    </mdx>
    <mdx n="0" f="v">
      <t c="3" si="227">
        <n x="225"/>
        <n x="328"/>
        <n x="117"/>
      </t>
    </mdx>
    <mdx n="0" f="v">
      <t c="3" si="227">
        <n x="225"/>
        <n x="429"/>
        <n x="117"/>
      </t>
    </mdx>
    <mdx n="0" f="v">
      <t c="3" si="227">
        <n x="225"/>
        <n x="430"/>
        <n x="117"/>
      </t>
    </mdx>
    <mdx n="0" f="v">
      <t c="3" si="227">
        <n x="225"/>
        <n x="431"/>
        <n x="117"/>
      </t>
    </mdx>
    <mdx n="0" f="v">
      <t c="3" si="227">
        <n x="225"/>
        <n x="432"/>
        <n x="117"/>
      </t>
    </mdx>
    <mdx n="0" f="v">
      <t c="3" si="227">
        <n x="225"/>
        <n x="443"/>
        <n x="117"/>
      </t>
    </mdx>
    <mdx n="0" f="v">
      <t c="3" si="227">
        <n x="225"/>
        <n x="433"/>
        <n x="117"/>
      </t>
    </mdx>
    <mdx n="0" f="v">
      <t c="3" si="227">
        <n x="225"/>
        <n x="423"/>
        <n x="117"/>
      </t>
    </mdx>
    <mdx n="0" f="v">
      <t c="3" si="227">
        <n x="225"/>
        <n x="424"/>
        <n x="117"/>
      </t>
    </mdx>
    <mdx n="0" f="v">
      <t c="3" si="227">
        <n x="225"/>
        <n x="425"/>
        <n x="117"/>
      </t>
    </mdx>
    <mdx n="0" f="v">
      <t c="3" si="227">
        <n x="225"/>
        <n x="348"/>
        <n x="117"/>
      </t>
    </mdx>
    <mdx n="0" f="v">
      <t c="3" si="227">
        <n x="225"/>
        <n x="327"/>
        <n x="117"/>
      </t>
    </mdx>
    <mdx n="0" f="v">
      <t c="3" si="227">
        <n x="225"/>
        <n x="426"/>
        <n x="117"/>
      </t>
    </mdx>
    <mdx n="0" f="v">
      <t c="3" si="227">
        <n x="225"/>
        <n x="326"/>
        <n x="117"/>
      </t>
    </mdx>
    <mdx n="0" f="v">
      <t c="3" si="227">
        <n x="225"/>
        <n x="442"/>
        <n x="117"/>
      </t>
    </mdx>
    <mdx n="0" f="v">
      <t c="3" si="227">
        <n x="225"/>
        <n x="444"/>
        <n x="117"/>
      </t>
    </mdx>
    <mdx n="0" f="v">
      <t c="3" si="227">
        <n x="225"/>
        <n x="445"/>
        <n x="117"/>
      </t>
    </mdx>
    <mdx n="0" f="v">
      <t c="3" si="227">
        <n x="225"/>
        <n x="446"/>
        <n x="117"/>
      </t>
    </mdx>
    <mdx n="0" f="v">
      <t c="3" si="227">
        <n x="225"/>
        <n x="452"/>
        <n x="117"/>
      </t>
    </mdx>
    <mdx n="0" f="v">
      <t c="3" si="227">
        <n x="225"/>
        <n x="434"/>
        <n x="117"/>
      </t>
    </mdx>
    <mdx n="0" f="v">
      <t c="3" si="227">
        <n x="225"/>
        <n x="435"/>
        <n x="117"/>
      </t>
    </mdx>
    <mdx n="0" f="v">
      <t c="3" si="227">
        <n x="225"/>
        <n x="436"/>
        <n x="117"/>
      </t>
    </mdx>
    <mdx n="0" f="v">
      <t c="3" si="227">
        <n x="225"/>
        <n x="437"/>
        <n x="117"/>
      </t>
    </mdx>
    <mdx n="0" f="v">
      <t c="3" si="227">
        <n x="225"/>
        <n x="294"/>
        <n x="117"/>
      </t>
    </mdx>
    <mdx n="0" f="v">
      <t c="3" si="227">
        <n x="225"/>
        <n x="293"/>
        <n x="117"/>
      </t>
    </mdx>
    <mdx n="0" f="v">
      <t c="3" si="227">
        <n x="225"/>
        <n x="346"/>
        <n x="117"/>
      </t>
    </mdx>
    <mdx n="0" f="v">
      <t c="3" si="227">
        <n x="225"/>
        <n x="438"/>
        <n x="117"/>
      </t>
    </mdx>
    <mdx n="0" f="v">
      <t c="3" si="227">
        <n x="225"/>
        <n x="350"/>
        <n x="117"/>
      </t>
    </mdx>
    <mdx n="0" f="v">
      <t c="3" si="227">
        <n x="225"/>
        <n x="439"/>
        <n x="117"/>
      </t>
    </mdx>
    <mdx n="0" f="v">
      <t c="3" si="227">
        <n x="225"/>
        <n x="440"/>
        <n x="117"/>
      </t>
    </mdx>
    <mdx n="0" f="v">
      <t c="3" si="227">
        <n x="225"/>
        <n x="441"/>
        <n x="117"/>
      </t>
    </mdx>
    <mdx n="0" f="v">
      <t c="3" si="227">
        <n x="225"/>
        <n x="447"/>
        <n x="117"/>
      </t>
    </mdx>
    <mdx n="0" f="v">
      <t c="3" si="227">
        <n x="225"/>
        <n x="459"/>
        <n x="117"/>
      </t>
    </mdx>
    <mdx n="0" f="v">
      <t c="3" si="227">
        <n x="225"/>
        <n x="276"/>
        <n x="117"/>
      </t>
    </mdx>
    <mdx n="0" f="v">
      <t c="3" si="227">
        <n x="225"/>
        <n x="453"/>
        <n x="117"/>
      </t>
    </mdx>
    <mdx n="0" f="v">
      <t c="3" si="227">
        <n x="225"/>
        <n x="454"/>
        <n x="117"/>
      </t>
    </mdx>
    <mdx n="0" f="v">
      <t c="3" si="227">
        <n x="225"/>
        <n x="455"/>
        <n x="117"/>
      </t>
    </mdx>
    <mdx n="0" f="v">
      <t c="3" si="227">
        <n x="225"/>
        <n x="456"/>
        <n x="117"/>
      </t>
    </mdx>
    <mdx n="0" f="v">
      <t c="3" si="227">
        <n x="225"/>
        <n x="473"/>
        <n x="117"/>
      </t>
    </mdx>
    <mdx n="0" f="v">
      <t c="3" si="227">
        <n x="225"/>
        <n x="460"/>
        <n x="117"/>
      </t>
    </mdx>
    <mdx n="0" f="v">
      <t c="3" si="227">
        <n x="225"/>
        <n x="448"/>
        <n x="117"/>
      </t>
    </mdx>
    <mdx n="0" f="v">
      <t c="3" si="227">
        <n x="225"/>
        <n x="449"/>
        <n x="117"/>
      </t>
    </mdx>
    <mdx n="0" f="v">
      <t c="3" si="227">
        <n x="225"/>
        <n x="450"/>
        <n x="117"/>
      </t>
    </mdx>
    <mdx n="0" f="v">
      <t c="3" si="227">
        <n x="225"/>
        <n x="451"/>
        <n x="117"/>
      </t>
    </mdx>
    <mdx n="0" f="v">
      <t c="3" si="227">
        <n x="225"/>
        <n x="457"/>
        <n x="117"/>
      </t>
    </mdx>
    <mdx n="0" f="v">
      <t c="3" si="227">
        <n x="225"/>
        <n x="458"/>
        <n x="117"/>
      </t>
    </mdx>
    <mdx n="0" f="v">
      <t c="3" si="227">
        <n x="225"/>
        <n x="461"/>
        <n x="117"/>
      </t>
    </mdx>
    <mdx n="0" f="v">
      <t c="3" si="227">
        <n x="225"/>
        <n x="462"/>
        <n x="117"/>
      </t>
    </mdx>
    <mdx n="0" f="v">
      <t c="3" si="227">
        <n x="225"/>
        <n x="463"/>
        <n x="117"/>
      </t>
    </mdx>
    <mdx n="0" f="v">
      <t c="3" si="227">
        <n x="225"/>
        <n x="464"/>
        <n x="117"/>
      </t>
    </mdx>
    <mdx n="0" f="v">
      <t c="3" si="227">
        <n x="225"/>
        <n x="465"/>
        <n x="117"/>
      </t>
    </mdx>
    <mdx n="0" f="v">
      <t c="3" si="227">
        <n x="225"/>
        <n x="466"/>
        <n x="117"/>
      </t>
    </mdx>
    <mdx n="0" f="v">
      <t c="3" si="227">
        <n x="225"/>
        <n x="467"/>
        <n x="117"/>
      </t>
    </mdx>
    <mdx n="0" f="v">
      <t c="3" si="227">
        <n x="225"/>
        <n x="468"/>
        <n x="117"/>
      </t>
    </mdx>
    <mdx n="0" f="v">
      <t c="3" si="227">
        <n x="225"/>
        <n x="469"/>
        <n x="117"/>
      </t>
    </mdx>
    <mdx n="0" f="v">
      <t c="3" si="227">
        <n x="225"/>
        <n x="470"/>
        <n x="117"/>
      </t>
    </mdx>
    <mdx n="0" f="v">
      <t c="3" si="227">
        <n x="225"/>
        <n x="471"/>
        <n x="117"/>
      </t>
    </mdx>
    <mdx n="0" f="v">
      <t c="3" si="227">
        <n x="225"/>
        <n x="474"/>
        <n x="117"/>
      </t>
    </mdx>
    <mdx n="0" f="v">
      <t c="3" si="227">
        <n x="225"/>
        <n x="475"/>
        <n x="117"/>
      </t>
    </mdx>
    <mdx n="0" f="v">
      <t c="3" si="227">
        <n x="225"/>
        <n x="476"/>
        <n x="117"/>
      </t>
    </mdx>
    <mdx n="0" f="v">
      <t c="3" si="227">
        <n x="225"/>
        <n x="483"/>
        <n x="117"/>
      </t>
    </mdx>
    <mdx n="0" f="v">
      <t c="3" si="227">
        <n x="225"/>
        <n x="477"/>
        <n x="117"/>
      </t>
    </mdx>
    <mdx n="0" f="v">
      <t c="3" si="227">
        <n x="225"/>
        <n x="478"/>
        <n x="117"/>
      </t>
    </mdx>
    <mdx n="0" f="v">
      <t c="3" si="227">
        <n x="225"/>
        <n x="479"/>
        <n x="117"/>
      </t>
    </mdx>
    <mdx n="0" f="v">
      <t c="3" si="227">
        <n x="225"/>
        <n x="487"/>
        <n x="117"/>
      </t>
    </mdx>
    <mdx n="0" f="v">
      <t c="3" si="227">
        <n x="225"/>
        <n x="484"/>
        <n x="117"/>
      </t>
    </mdx>
    <mdx n="0" f="v">
      <t c="3" si="227">
        <n x="225"/>
        <n x="472"/>
        <n x="117"/>
      </t>
    </mdx>
    <mdx n="0" f="v">
      <t c="3" si="227">
        <n x="225"/>
        <n x="480"/>
        <n x="117"/>
      </t>
    </mdx>
    <mdx n="0" f="v">
      <t c="3" si="227">
        <n x="225"/>
        <n x="481"/>
        <n x="117"/>
      </t>
    </mdx>
    <mdx n="0" f="v">
      <t c="3" si="227">
        <n x="225"/>
        <n x="482"/>
        <n x="117"/>
      </t>
    </mdx>
    <mdx n="0" f="v">
      <t c="3" si="227">
        <n x="225"/>
        <n x="488"/>
        <n x="117"/>
      </t>
    </mdx>
    <mdx n="0" f="v">
      <t c="3" si="227">
        <n x="225"/>
        <n x="489"/>
        <n x="117"/>
      </t>
    </mdx>
    <mdx n="0" f="v">
      <t c="3" si="227">
        <n x="225"/>
        <n x="485"/>
        <n x="117"/>
      </t>
    </mdx>
    <mdx n="0" f="v">
      <t c="3" si="227">
        <n x="225"/>
        <n x="486"/>
        <n x="117"/>
      </t>
    </mdx>
    <mdx n="0" f="v">
      <t c="3" si="227">
        <n x="225"/>
        <n x="496"/>
        <n x="117"/>
      </t>
    </mdx>
    <mdx n="0" f="v">
      <t c="3" si="227">
        <n x="225"/>
        <n x="494"/>
        <n x="117"/>
      </t>
    </mdx>
    <mdx n="0" f="v">
      <t c="3" si="227">
        <n x="225"/>
        <n x="501"/>
        <n x="117"/>
      </t>
    </mdx>
    <mdx n="0" f="v">
      <t c="3" si="227">
        <n x="225"/>
        <n x="490"/>
        <n x="117"/>
      </t>
    </mdx>
    <mdx n="0" f="v">
      <t c="3" si="227">
        <n x="225"/>
        <n x="492"/>
        <n x="117"/>
      </t>
    </mdx>
    <mdx n="0" f="v">
      <t c="3" si="227">
        <n x="225"/>
        <n x="493"/>
        <n x="117"/>
      </t>
    </mdx>
    <mdx n="0" f="v">
      <t c="3" si="227">
        <n x="225"/>
        <n x="500"/>
        <n x="117"/>
      </t>
    </mdx>
    <mdx n="0" f="v">
      <t c="3" si="227">
        <n x="225"/>
        <n x="491"/>
        <n x="117"/>
      </t>
    </mdx>
    <mdx n="0" f="v">
      <t c="3" si="227">
        <n x="225"/>
        <n x="495"/>
        <n x="117"/>
      </t>
    </mdx>
    <mdx n="0" f="v">
      <t c="3" si="227">
        <n x="225"/>
        <n x="502"/>
        <n x="117"/>
      </t>
    </mdx>
    <mdx n="0" f="v">
      <t c="3" si="227">
        <n x="225"/>
        <n x="497"/>
        <n x="117"/>
      </t>
    </mdx>
    <mdx n="0" f="v">
      <t c="3" si="227">
        <n x="225"/>
        <n x="498"/>
        <n x="117"/>
      </t>
    </mdx>
    <mdx n="0" f="v">
      <t c="3" si="227">
        <n x="225"/>
        <n x="499"/>
        <n x="117"/>
      </t>
    </mdx>
    <mdx n="0" f="v">
      <t c="3" si="227">
        <n x="225"/>
        <n x="503"/>
        <n x="117"/>
      </t>
    </mdx>
    <mdx n="0" f="v">
      <t c="3" si="227">
        <n x="225"/>
        <n x="504"/>
        <n x="117"/>
      </t>
    </mdx>
    <mdx n="0" f="v">
      <t c="3" si="227">
        <n x="225"/>
        <n x="505"/>
        <n x="117"/>
      </t>
    </mdx>
    <mdx n="0" f="v">
      <t c="3" si="227">
        <n x="225"/>
        <n x="506"/>
        <n x="117"/>
      </t>
    </mdx>
    <mdx n="0" f="v">
      <t c="3" si="227">
        <n x="225"/>
        <n x="513"/>
        <n x="117"/>
      </t>
    </mdx>
    <mdx n="0" f="v">
      <t c="3" si="227">
        <n x="225"/>
        <n x="508"/>
        <n x="117"/>
      </t>
    </mdx>
    <mdx n="0" f="v">
      <t c="3" si="227">
        <n x="225"/>
        <n x="509"/>
        <n x="117"/>
      </t>
    </mdx>
    <mdx n="0" f="v">
      <t c="3" si="227">
        <n x="225"/>
        <n x="507"/>
        <n x="117"/>
      </t>
    </mdx>
    <mdx n="0" f="v">
      <t c="3" si="227">
        <n x="225"/>
        <n x="516"/>
        <n x="117"/>
      </t>
    </mdx>
    <mdx n="0" f="v">
      <t c="3" si="227">
        <n x="225"/>
        <n x="510"/>
        <n x="117"/>
      </t>
    </mdx>
    <mdx n="0" f="v">
      <t c="3" si="227">
        <n x="225"/>
        <n x="511"/>
        <n x="117"/>
      </t>
    </mdx>
    <mdx n="0" f="v">
      <t c="3" si="227">
        <n x="225"/>
        <n x="512"/>
        <n x="117"/>
      </t>
    </mdx>
    <mdx n="0" f="v">
      <t c="3" si="227">
        <n x="225"/>
        <n x="519"/>
        <n x="117"/>
      </t>
    </mdx>
    <mdx n="0" f="v">
      <t c="3" si="227">
        <n x="225"/>
        <n x="520"/>
        <n x="117"/>
      </t>
    </mdx>
    <mdx n="0" f="v">
      <t c="3" si="227">
        <n x="225"/>
        <n x="514"/>
        <n x="117"/>
      </t>
    </mdx>
    <mdx n="0" f="v">
      <t c="3" si="227">
        <n x="225"/>
        <n x="515"/>
        <n x="117"/>
      </t>
    </mdx>
    <mdx n="0" f="v">
      <t c="3" si="227">
        <n x="225"/>
        <n x="521"/>
        <n x="117"/>
      </t>
    </mdx>
    <mdx n="0" f="v">
      <t c="3" si="227">
        <n x="225"/>
        <n x="522"/>
        <n x="117"/>
      </t>
    </mdx>
    <mdx n="0" f="v">
      <t c="3" si="227">
        <n x="225"/>
        <n x="517"/>
        <n x="117"/>
      </t>
    </mdx>
    <mdx n="0" f="v">
      <t c="3" si="227">
        <n x="225"/>
        <n x="518"/>
        <n x="117"/>
      </t>
    </mdx>
    <mdx n="0" f="v">
      <t c="3" si="227">
        <n x="225"/>
        <n x="525"/>
        <n x="117"/>
      </t>
    </mdx>
    <mdx n="0" f="v">
      <t c="3" si="227">
        <n x="225"/>
        <n x="526"/>
        <n x="117"/>
      </t>
    </mdx>
    <mdx n="0" f="v">
      <t c="3" si="227">
        <n x="225"/>
        <n x="528"/>
        <n x="117"/>
      </t>
    </mdx>
    <mdx n="0" f="v">
      <t c="3" si="227">
        <n x="225"/>
        <n x="523"/>
        <n x="117"/>
      </t>
    </mdx>
    <mdx n="0" f="v">
      <t c="3" si="227">
        <n x="225"/>
        <n x="524"/>
        <n x="117"/>
      </t>
    </mdx>
    <mdx n="0" f="v">
      <t c="3" si="227">
        <n x="225"/>
        <n x="531"/>
        <n x="117"/>
      </t>
    </mdx>
    <mdx n="0" f="v">
      <t c="3" si="227">
        <n x="225"/>
        <n x="532"/>
        <n x="117"/>
      </t>
    </mdx>
    <mdx n="0" f="v">
      <t c="3" si="227">
        <n x="225"/>
        <n x="527"/>
        <n x="117"/>
      </t>
    </mdx>
    <mdx n="0" f="v">
      <t c="3" si="227">
        <n x="225"/>
        <n x="529"/>
        <n x="117"/>
      </t>
    </mdx>
    <mdx n="0" f="v">
      <t c="3" si="227">
        <n x="225"/>
        <n x="534"/>
        <n x="117"/>
      </t>
    </mdx>
    <mdx n="0" f="v">
      <t c="3" si="227">
        <n x="225"/>
        <n x="530"/>
        <n x="117"/>
      </t>
    </mdx>
    <mdx n="0" f="v">
      <t c="3" si="227">
        <n x="225"/>
        <n x="533"/>
        <n x="117"/>
      </t>
    </mdx>
    <mdx n="0" f="v">
      <t c="3" si="227">
        <n x="225"/>
        <n x="536"/>
        <n x="117"/>
      </t>
    </mdx>
    <mdx n="0" f="v">
      <t c="3" si="227">
        <n x="225"/>
        <n x="535"/>
        <n x="117"/>
      </t>
    </mdx>
    <mdx n="0" f="v">
      <t c="3" si="227">
        <n x="225"/>
        <n x="539"/>
        <n x="117"/>
      </t>
    </mdx>
    <mdx n="0" f="v">
      <t c="3" si="227">
        <n x="225"/>
        <n x="540"/>
        <n x="117"/>
      </t>
    </mdx>
    <mdx n="0" f="v">
      <t c="3" si="227">
        <n x="225"/>
        <n x="537"/>
        <n x="117"/>
      </t>
    </mdx>
    <mdx n="0" f="v">
      <t c="3" si="227">
        <n x="225"/>
        <n x="538"/>
        <n x="117"/>
      </t>
    </mdx>
    <mdx n="0" f="v">
      <t c="3" si="227">
        <n x="225"/>
        <n x="545"/>
        <n x="117"/>
      </t>
    </mdx>
    <mdx n="0" f="v">
      <t c="3" si="227">
        <n x="225"/>
        <n x="541"/>
        <n x="117"/>
      </t>
    </mdx>
    <mdx n="0" f="v">
      <t c="3" si="227">
        <n x="225"/>
        <n x="543"/>
        <n x="117"/>
      </t>
    </mdx>
    <mdx n="0" f="v">
      <t c="3" si="227">
        <n x="225"/>
        <n x="546"/>
        <n x="117"/>
      </t>
    </mdx>
    <mdx n="0" f="v">
      <t c="3" si="227">
        <n x="225"/>
        <n x="544"/>
        <n x="117"/>
      </t>
    </mdx>
    <mdx n="0" f="v">
      <t c="3" si="227">
        <n x="225"/>
        <n x="542"/>
        <n x="117"/>
      </t>
    </mdx>
    <mdx n="0" f="v">
      <t c="3" si="227">
        <n x="225"/>
        <n x="273"/>
        <n x="86"/>
      </t>
    </mdx>
    <mdx n="0" f="v">
      <t c="3" si="227">
        <n x="225"/>
        <n x="268"/>
        <n x="86"/>
      </t>
    </mdx>
    <mdx n="0" f="v">
      <t c="3" si="227">
        <n x="225"/>
        <n x="355"/>
        <n x="86"/>
      </t>
    </mdx>
    <mdx n="0" f="v">
      <t c="3" si="227">
        <n x="225"/>
        <n x="357"/>
        <n x="86"/>
      </t>
    </mdx>
    <mdx n="0" f="v">
      <t c="3" si="227">
        <n x="225"/>
        <n x="359"/>
        <n x="86"/>
      </t>
    </mdx>
    <mdx n="0" f="v">
      <t c="3" si="227">
        <n x="225"/>
        <n x="255"/>
        <n x="86"/>
      </t>
    </mdx>
    <mdx n="0" f="v">
      <t c="3" si="227">
        <n x="225"/>
        <n x="265"/>
        <n x="86"/>
      </t>
    </mdx>
    <mdx n="0" f="v">
      <t c="3" si="227">
        <n x="225"/>
        <n x="264"/>
        <n x="86"/>
      </t>
    </mdx>
    <mdx n="0" f="v">
      <t c="3" si="227">
        <n x="225"/>
        <n x="263"/>
        <n x="86"/>
      </t>
    </mdx>
    <mdx n="0" f="v">
      <t c="3" si="227">
        <n x="225"/>
        <n x="260"/>
        <n x="86"/>
      </t>
    </mdx>
    <mdx n="0" f="v">
      <t c="3" si="227">
        <n x="225"/>
        <n x="256"/>
        <n x="86"/>
      </t>
    </mdx>
    <mdx n="0" f="v">
      <t c="3" si="227">
        <n x="225"/>
        <n x="316"/>
        <n x="86"/>
      </t>
    </mdx>
    <mdx n="0" f="v">
      <t c="3" si="227">
        <n x="225"/>
        <n x="373"/>
        <n x="86"/>
      </t>
    </mdx>
    <mdx n="0" f="v">
      <t c="3" si="227">
        <n x="225"/>
        <n x="374"/>
        <n x="86"/>
      </t>
    </mdx>
    <mdx n="0" f="v">
      <t c="3" si="227">
        <n x="225"/>
        <n x="375"/>
        <n x="86"/>
      </t>
    </mdx>
    <mdx n="0" f="v">
      <t c="3" si="227">
        <n x="225"/>
        <n x="281"/>
        <n x="86"/>
      </t>
    </mdx>
    <mdx n="0" f="v">
      <t c="3" si="227">
        <n x="225"/>
        <n x="376"/>
        <n x="86"/>
      </t>
    </mdx>
    <mdx n="0" f="v">
      <t c="3" si="227">
        <n x="225"/>
        <n x="377"/>
        <n x="86"/>
      </t>
    </mdx>
    <mdx n="0" f="v">
      <t c="3" si="227">
        <n x="225"/>
        <n x="280"/>
        <n x="86"/>
      </t>
    </mdx>
    <mdx n="0" f="v">
      <t c="3" si="227">
        <n x="225"/>
        <n x="311"/>
        <n x="86"/>
      </t>
    </mdx>
    <mdx n="0" f="v">
      <t c="3" si="227">
        <n x="225"/>
        <n x="378"/>
        <n x="86"/>
      </t>
    </mdx>
    <mdx n="0" f="v">
      <t c="3" si="227">
        <n x="225"/>
        <n x="379"/>
        <n x="86"/>
      </t>
    </mdx>
    <mdx n="0" f="v">
      <t c="3" si="227">
        <n x="225"/>
        <n x="380"/>
        <n x="86"/>
      </t>
    </mdx>
    <mdx n="0" f="v">
      <t c="3" si="227">
        <n x="225"/>
        <n x="381"/>
        <n x="86"/>
      </t>
    </mdx>
    <mdx n="0" f="v">
      <t c="3" si="227">
        <n x="225"/>
        <n x="382"/>
        <n x="86"/>
      </t>
    </mdx>
    <mdx n="0" f="v">
      <t c="3" si="227">
        <n x="225"/>
        <n x="304"/>
        <n x="86"/>
      </t>
    </mdx>
    <mdx n="0" f="v">
      <t c="3" si="227">
        <n x="225"/>
        <n x="383"/>
        <n x="86"/>
      </t>
    </mdx>
    <mdx n="0" f="v">
      <t c="3" si="227">
        <n x="225"/>
        <n x="254"/>
        <n x="86"/>
      </t>
    </mdx>
    <mdx n="0" f="v">
      <t c="3" si="227">
        <n x="225"/>
        <n x="283"/>
        <n x="86"/>
      </t>
    </mdx>
    <mdx n="0" f="v">
      <t c="3" si="227">
        <n x="225"/>
        <n x="547"/>
        <n x="86"/>
      </t>
    </mdx>
    <mdx n="0" f="v">
      <t c="3" si="227">
        <n x="225"/>
        <n x="363"/>
        <n x="86"/>
      </t>
    </mdx>
    <mdx n="0" f="v">
      <t c="3" si="227">
        <n x="225"/>
        <n x="364"/>
        <n x="86"/>
      </t>
    </mdx>
    <mdx n="0" f="v">
      <t c="3" si="227">
        <n x="225"/>
        <n x="548"/>
        <n x="86"/>
      </t>
    </mdx>
    <mdx n="0" f="v">
      <t c="3" si="227">
        <n x="225"/>
        <n x="365"/>
        <n x="86"/>
      </t>
    </mdx>
    <mdx n="0" f="v">
      <t c="3" si="227">
        <n x="225"/>
        <n x="366"/>
        <n x="86"/>
      </t>
    </mdx>
    <mdx n="0" f="v">
      <t c="3" si="227">
        <n x="225"/>
        <n x="367"/>
        <n x="86"/>
      </t>
    </mdx>
    <mdx n="0" f="v">
      <t c="3" si="227">
        <n x="225"/>
        <n x="368"/>
        <n x="86"/>
      </t>
    </mdx>
    <mdx n="0" f="v">
      <t c="3" si="227">
        <n x="225"/>
        <n x="369"/>
        <n x="86"/>
      </t>
    </mdx>
    <mdx n="0" f="v">
      <t c="3" si="227">
        <n x="225"/>
        <n x="307"/>
        <n x="86"/>
      </t>
    </mdx>
    <mdx n="0" f="v">
      <t c="3" si="227">
        <n x="225"/>
        <n x="370"/>
        <n x="86"/>
      </t>
    </mdx>
    <mdx n="0" f="v">
      <t c="3" si="227">
        <n x="225"/>
        <n x="371"/>
        <n x="86"/>
      </t>
    </mdx>
    <mdx n="0" f="v">
      <t c="3" si="227">
        <n x="225"/>
        <n x="372"/>
        <n x="86"/>
      </t>
    </mdx>
    <mdx n="0" f="v">
      <t c="3" si="227">
        <n x="225"/>
        <n x="393"/>
        <n x="86"/>
      </t>
    </mdx>
    <mdx n="0" f="v">
      <t c="3" si="227">
        <n x="225"/>
        <n x="394"/>
        <n x="86"/>
      </t>
    </mdx>
    <mdx n="0" f="v">
      <t c="3" si="227">
        <n x="225"/>
        <n x="395"/>
        <n x="86"/>
      </t>
    </mdx>
    <mdx n="0" f="v">
      <t c="3" si="227">
        <n x="225"/>
        <n x="278"/>
        <n x="86"/>
      </t>
    </mdx>
    <mdx n="0" f="v">
      <t c="3" si="227">
        <n x="225"/>
        <n x="396"/>
        <n x="86"/>
      </t>
    </mdx>
    <mdx n="0" f="v">
      <t c="3" si="227">
        <n x="225"/>
        <n x="397"/>
        <n x="86"/>
      </t>
    </mdx>
    <mdx n="0" f="v">
      <t c="3" si="227">
        <n x="225"/>
        <n x="398"/>
        <n x="86"/>
      </t>
    </mdx>
    <mdx n="0" f="v">
      <t c="3" si="227">
        <n x="225"/>
        <n x="384"/>
        <n x="86"/>
      </t>
    </mdx>
    <mdx n="0" f="v">
      <t c="3" si="227">
        <n x="225"/>
        <n x="385"/>
        <n x="86"/>
      </t>
    </mdx>
    <mdx n="0" f="v">
      <t c="3" si="227">
        <n x="225"/>
        <n x="386"/>
        <n x="86"/>
      </t>
    </mdx>
    <mdx n="0" f="v">
      <t c="3" si="227">
        <n x="225"/>
        <n x="387"/>
        <n x="86"/>
      </t>
    </mdx>
    <mdx n="0" f="v">
      <t c="3" si="227">
        <n x="225"/>
        <n x="388"/>
        <n x="86"/>
      </t>
    </mdx>
    <mdx n="0" f="v">
      <t c="3" si="227">
        <n x="225"/>
        <n x="389"/>
        <n x="86"/>
      </t>
    </mdx>
    <mdx n="0" f="v">
      <t c="3" si="227">
        <n x="225"/>
        <n x="390"/>
        <n x="86"/>
      </t>
    </mdx>
    <mdx n="0" f="v">
      <t c="3" si="227">
        <n x="225"/>
        <n x="392"/>
        <n x="86"/>
      </t>
    </mdx>
    <mdx n="0" f="v">
      <t c="3" si="227">
        <n x="225"/>
        <n x="412"/>
        <n x="86"/>
      </t>
    </mdx>
    <mdx n="0" f="v">
      <t c="3" si="227">
        <n x="225"/>
        <n x="391"/>
        <n x="86"/>
      </t>
    </mdx>
    <mdx n="0" f="v">
      <t c="3" si="227">
        <n x="225"/>
        <n x="399"/>
        <n x="86"/>
      </t>
    </mdx>
    <mdx n="0" f="v">
      <t c="3" si="227">
        <n x="225"/>
        <n x="400"/>
        <n x="86"/>
      </t>
    </mdx>
    <mdx n="0" f="v">
      <t c="3" si="227">
        <n x="225"/>
        <n x="401"/>
        <n x="86"/>
      </t>
    </mdx>
    <mdx n="0" f="v">
      <t c="3" si="227">
        <n x="225"/>
        <n x="402"/>
        <n x="86"/>
      </t>
    </mdx>
    <mdx n="0" f="v">
      <t c="3" si="227">
        <n x="225"/>
        <n x="277"/>
        <n x="86"/>
      </t>
    </mdx>
    <mdx n="0" f="v">
      <t c="3" si="227">
        <n x="225"/>
        <n x="417"/>
        <n x="86"/>
      </t>
    </mdx>
    <mdx n="0" f="v">
      <t c="3" si="227">
        <n x="225"/>
        <n x="403"/>
        <n x="86"/>
      </t>
    </mdx>
    <mdx n="0" f="v">
      <t c="3" si="227">
        <n x="225"/>
        <n x="418"/>
        <n x="86"/>
      </t>
    </mdx>
    <mdx n="0" f="v">
      <t c="3" si="227">
        <n x="225"/>
        <n x="404"/>
        <n x="86"/>
      </t>
    </mdx>
    <mdx n="0" f="v">
      <t c="3" si="227">
        <n x="225"/>
        <n x="405"/>
        <n x="86"/>
      </t>
    </mdx>
    <mdx n="0" f="v">
      <t c="3" si="227">
        <n x="225"/>
        <n x="406"/>
        <n x="86"/>
      </t>
    </mdx>
    <mdx n="0" f="v">
      <t c="3" si="227">
        <n x="225"/>
        <n x="407"/>
        <n x="86"/>
      </t>
    </mdx>
    <mdx n="0" f="v">
      <t c="3" si="227">
        <n x="225"/>
        <n x="408"/>
        <n x="86"/>
      </t>
    </mdx>
    <mdx n="0" f="v">
      <t c="3" si="227">
        <n x="225"/>
        <n x="409"/>
        <n x="86"/>
      </t>
    </mdx>
    <mdx n="0" f="v">
      <t c="3" si="227">
        <n x="225"/>
        <n x="410"/>
        <n x="86"/>
      </t>
    </mdx>
    <mdx n="0" f="v">
      <t c="3" si="227">
        <n x="225"/>
        <n x="411"/>
        <n x="86"/>
      </t>
    </mdx>
    <mdx n="0" f="v">
      <t c="3" si="227">
        <n x="225"/>
        <n x="427"/>
        <n x="86"/>
      </t>
    </mdx>
    <mdx n="0" f="v">
      <t c="3" si="227">
        <n x="225"/>
        <n x="413"/>
        <n x="86"/>
      </t>
    </mdx>
    <mdx n="0" f="v">
      <t c="3" si="227">
        <n x="225"/>
        <n x="414"/>
        <n x="86"/>
      </t>
    </mdx>
    <mdx n="0" f="v">
      <t c="3" si="227">
        <n x="225"/>
        <n x="415"/>
        <n x="86"/>
      </t>
    </mdx>
    <mdx n="0" f="v">
      <t c="3" si="227">
        <n x="225"/>
        <n x="416"/>
        <n x="86"/>
      </t>
    </mdx>
    <mdx n="0" f="v">
      <t c="3" si="227">
        <n x="225"/>
        <n x="329"/>
        <n x="86"/>
      </t>
    </mdx>
    <mdx n="0" f="v">
      <t c="3" si="227">
        <n x="225"/>
        <n x="422"/>
        <n x="86"/>
      </t>
    </mdx>
    <mdx n="0" f="v">
      <t c="3" si="227">
        <n x="225"/>
        <n x="419"/>
        <n x="86"/>
      </t>
    </mdx>
    <mdx n="0" f="v">
      <t c="3" si="227">
        <n x="225"/>
        <n x="420"/>
        <n x="86"/>
      </t>
    </mdx>
    <mdx n="0" f="v">
      <t c="3" si="227">
        <n x="225"/>
        <n x="301"/>
        <n x="86"/>
      </t>
    </mdx>
    <mdx n="0" f="v">
      <t c="3" si="227">
        <n x="225"/>
        <n x="299"/>
        <n x="86"/>
      </t>
    </mdx>
    <mdx n="0" f="v">
      <t c="3" si="227">
        <n x="225"/>
        <n x="297"/>
        <n x="86"/>
      </t>
    </mdx>
    <mdx n="0" f="v">
      <t c="3" si="227">
        <n x="225"/>
        <n x="421"/>
        <n x="86"/>
      </t>
    </mdx>
    <mdx n="0" f="v">
      <t c="3" si="227">
        <n x="225"/>
        <n x="428"/>
        <n x="86"/>
      </t>
    </mdx>
    <mdx n="0" f="v">
      <t c="3" si="227">
        <n x="225"/>
        <n x="328"/>
        <n x="86"/>
      </t>
    </mdx>
    <mdx n="0" f="v">
      <t c="3" si="227">
        <n x="225"/>
        <n x="429"/>
        <n x="86"/>
      </t>
    </mdx>
    <mdx n="0" f="v">
      <t c="3" si="227">
        <n x="225"/>
        <n x="430"/>
        <n x="86"/>
      </t>
    </mdx>
    <mdx n="0" f="v">
      <t c="3" si="227">
        <n x="225"/>
        <n x="431"/>
        <n x="86"/>
      </t>
    </mdx>
    <mdx n="0" f="v">
      <t c="3" si="227">
        <n x="225"/>
        <n x="432"/>
        <n x="86"/>
      </t>
    </mdx>
    <mdx n="0" f="v">
      <t c="3" si="227">
        <n x="225"/>
        <n x="326"/>
        <n x="86"/>
      </t>
    </mdx>
    <mdx n="0" f="v">
      <t c="3" si="227">
        <n x="225"/>
        <n x="423"/>
        <n x="86"/>
      </t>
    </mdx>
    <mdx n="0" f="v">
      <t c="3" si="227">
        <n x="225"/>
        <n x="424"/>
        <n x="86"/>
      </t>
    </mdx>
    <mdx n="0" f="v">
      <t c="3" si="227">
        <n x="225"/>
        <n x="425"/>
        <n x="86"/>
      </t>
    </mdx>
    <mdx n="0" f="v">
      <t c="3" si="227">
        <n x="225"/>
        <n x="348"/>
        <n x="86"/>
      </t>
    </mdx>
    <mdx n="0" f="v">
      <t c="3" si="227">
        <n x="225"/>
        <n x="327"/>
        <n x="86"/>
      </t>
    </mdx>
    <mdx n="0" f="v">
      <t c="3" si="227">
        <n x="225"/>
        <n x="426"/>
        <n x="86"/>
      </t>
    </mdx>
    <mdx n="0" f="v">
      <t c="3" si="227">
        <n x="225"/>
        <n x="442"/>
        <n x="86"/>
      </t>
    </mdx>
    <mdx n="0" f="v">
      <t c="3" si="227">
        <n x="225"/>
        <n x="433"/>
        <n x="86"/>
      </t>
    </mdx>
    <mdx n="0" f="v">
      <t c="3" si="227">
        <n x="225"/>
        <n x="443"/>
        <n x="86"/>
      </t>
    </mdx>
    <mdx n="0" f="v">
      <t c="3" si="227">
        <n x="225"/>
        <n x="444"/>
        <n x="86"/>
      </t>
    </mdx>
    <mdx n="0" f="v">
      <t c="3" si="227">
        <n x="225"/>
        <n x="445"/>
        <n x="86"/>
      </t>
    </mdx>
    <mdx n="0" f="v">
      <t c="3" si="227">
        <n x="225"/>
        <n x="446"/>
        <n x="86"/>
      </t>
    </mdx>
    <mdx n="0" f="v">
      <t c="3" si="227">
        <n x="225"/>
        <n x="459"/>
        <n x="86"/>
      </t>
    </mdx>
    <mdx n="0" f="v">
      <t c="3" si="227">
        <n x="225"/>
        <n x="434"/>
        <n x="86"/>
      </t>
    </mdx>
    <mdx n="0" f="v">
      <t c="3" si="227">
        <n x="225"/>
        <n x="452"/>
        <n x="86"/>
      </t>
    </mdx>
    <mdx n="0" f="v">
      <t c="3" si="227">
        <n x="225"/>
        <n x="435"/>
        <n x="86"/>
      </t>
    </mdx>
    <mdx n="0" f="v">
      <t c="3" si="227">
        <n x="225"/>
        <n x="436"/>
        <n x="86"/>
      </t>
    </mdx>
    <mdx n="0" f="v">
      <t c="3" si="227">
        <n x="225"/>
        <n x="437"/>
        <n x="86"/>
      </t>
    </mdx>
    <mdx n="0" f="v">
      <t c="3" si="227">
        <n x="225"/>
        <n x="294"/>
        <n x="86"/>
      </t>
    </mdx>
    <mdx n="0" f="v">
      <t c="3" si="227">
        <n x="225"/>
        <n x="293"/>
        <n x="86"/>
      </t>
    </mdx>
    <mdx n="0" f="v">
      <t c="3" si="227">
        <n x="225"/>
        <n x="438"/>
        <n x="86"/>
      </t>
    </mdx>
    <mdx n="0" f="v">
      <t c="3" si="227">
        <n x="225"/>
        <n x="350"/>
        <n x="86"/>
      </t>
    </mdx>
    <mdx n="0" f="v">
      <t c="3" si="227">
        <n x="225"/>
        <n x="439"/>
        <n x="86"/>
      </t>
    </mdx>
    <mdx n="0" f="v">
      <t c="3" si="227">
        <n x="225"/>
        <n x="440"/>
        <n x="86"/>
      </t>
    </mdx>
    <mdx n="0" f="v">
      <t c="3" si="227">
        <n x="225"/>
        <n x="441"/>
        <n x="86"/>
      </t>
    </mdx>
    <mdx n="0" f="v">
      <t c="3" si="227">
        <n x="225"/>
        <n x="447"/>
        <n x="86"/>
      </t>
    </mdx>
    <mdx n="0" f="v">
      <t c="3" si="227">
        <n x="225"/>
        <n x="346"/>
        <n x="86"/>
      </t>
    </mdx>
    <mdx n="0" f="v">
      <t c="3" si="227">
        <n x="225"/>
        <n x="276"/>
        <n x="86"/>
      </t>
    </mdx>
    <mdx n="0" f="v">
      <t c="3" si="227">
        <n x="225"/>
        <n x="453"/>
        <n x="86"/>
      </t>
    </mdx>
    <mdx n="0" f="v">
      <t c="3" si="227">
        <n x="225"/>
        <n x="454"/>
        <n x="86"/>
      </t>
    </mdx>
    <mdx n="0" f="v">
      <t c="3" si="227">
        <n x="225"/>
        <n x="455"/>
        <n x="86"/>
      </t>
    </mdx>
    <mdx n="0" f="v">
      <t c="3" si="227">
        <n x="225"/>
        <n x="456"/>
        <n x="86"/>
      </t>
    </mdx>
    <mdx n="0" f="v">
      <t c="3" si="227">
        <n x="225"/>
        <n x="448"/>
        <n x="86"/>
      </t>
    </mdx>
    <mdx n="0" f="v">
      <t c="3" si="227">
        <n x="225"/>
        <n x="449"/>
        <n x="86"/>
      </t>
    </mdx>
    <mdx n="0" f="v">
      <t c="3" si="227">
        <n x="225"/>
        <n x="450"/>
        <n x="86"/>
      </t>
    </mdx>
    <mdx n="0" f="v">
      <t c="3" si="227">
        <n x="225"/>
        <n x="451"/>
        <n x="86"/>
      </t>
    </mdx>
    <mdx n="0" f="v">
      <t c="3" si="227">
        <n x="225"/>
        <n x="457"/>
        <n x="86"/>
      </t>
    </mdx>
    <mdx n="0" f="v">
      <t c="3" si="227">
        <n x="225"/>
        <n x="458"/>
        <n x="86"/>
      </t>
    </mdx>
    <mdx n="0" f="v">
      <t c="3" si="227">
        <n x="225"/>
        <n x="473"/>
        <n x="86"/>
      </t>
    </mdx>
    <mdx n="0" f="v">
      <t c="3" si="227">
        <n x="225"/>
        <n x="461"/>
        <n x="86"/>
      </t>
    </mdx>
    <mdx n="0" f="v">
      <t c="3" si="227">
        <n x="225"/>
        <n x="462"/>
        <n x="86"/>
      </t>
    </mdx>
    <mdx n="0" f="v">
      <t c="3" si="227">
        <n x="225"/>
        <n x="463"/>
        <n x="86"/>
      </t>
    </mdx>
    <mdx n="0" f="v">
      <t c="3" si="227">
        <n x="225"/>
        <n x="464"/>
        <n x="86"/>
      </t>
    </mdx>
    <mdx n="0" f="v">
      <t c="3" si="227">
        <n x="225"/>
        <n x="465"/>
        <n x="86"/>
      </t>
    </mdx>
    <mdx n="0" f="v">
      <t c="3" si="227">
        <n x="225"/>
        <n x="466"/>
        <n x="86"/>
      </t>
    </mdx>
    <mdx n="0" f="v">
      <t c="3" si="227">
        <n x="225"/>
        <n x="467"/>
        <n x="86"/>
      </t>
    </mdx>
    <mdx n="0" f="v">
      <t c="3" si="227">
        <n x="225"/>
        <n x="460"/>
        <n x="86"/>
      </t>
    </mdx>
    <mdx n="0" f="v">
      <t c="3" si="227">
        <n x="225"/>
        <n x="471"/>
        <n x="86"/>
      </t>
    </mdx>
    <mdx n="0" f="v">
      <t c="3" si="227">
        <n x="225"/>
        <n x="468"/>
        <n x="86"/>
      </t>
    </mdx>
    <mdx n="0" f="v">
      <t c="3" si="227">
        <n x="225"/>
        <n x="469"/>
        <n x="86"/>
      </t>
    </mdx>
    <mdx n="0" f="v">
      <t c="3" si="227">
        <n x="225"/>
        <n x="470"/>
        <n x="86"/>
      </t>
    </mdx>
    <mdx n="0" f="v">
      <t c="3" si="227">
        <n x="225"/>
        <n x="474"/>
        <n x="86"/>
      </t>
    </mdx>
    <mdx n="0" f="v">
      <t c="3" si="227">
        <n x="225"/>
        <n x="475"/>
        <n x="86"/>
      </t>
    </mdx>
    <mdx n="0" f="v">
      <t c="3" si="227">
        <n x="225"/>
        <n x="476"/>
        <n x="86"/>
      </t>
    </mdx>
    <mdx n="0" f="v">
      <t c="3" si="227">
        <n x="225"/>
        <n x="487"/>
        <n x="86"/>
      </t>
    </mdx>
    <mdx n="0" f="v">
      <t c="3" si="227">
        <n x="225"/>
        <n x="477"/>
        <n x="86"/>
      </t>
    </mdx>
    <mdx n="0" f="v">
      <t c="3" si="227">
        <n x="225"/>
        <n x="478"/>
        <n x="86"/>
      </t>
    </mdx>
    <mdx n="0" f="v">
      <t c="3" si="227">
        <n x="225"/>
        <n x="479"/>
        <n x="86"/>
      </t>
    </mdx>
    <mdx n="0" f="v">
      <t c="3" si="227">
        <n x="225"/>
        <n x="484"/>
        <n x="86"/>
      </t>
    </mdx>
    <mdx n="0" f="v">
      <t c="3" si="227">
        <n x="225"/>
        <n x="483"/>
        <n x="86"/>
      </t>
    </mdx>
    <mdx n="0" f="v">
      <t c="3" si="227">
        <n x="225"/>
        <n x="472"/>
        <n x="86"/>
      </t>
    </mdx>
    <mdx n="0" f="v">
      <t c="3" si="227">
        <n x="225"/>
        <n x="480"/>
        <n x="86"/>
      </t>
    </mdx>
    <mdx n="0" f="v">
      <t c="3" si="227">
        <n x="225"/>
        <n x="481"/>
        <n x="86"/>
      </t>
    </mdx>
    <mdx n="0" f="v">
      <t c="3" si="227">
        <n x="225"/>
        <n x="488"/>
        <n x="86"/>
      </t>
    </mdx>
    <mdx n="0" f="v">
      <t c="3" si="227">
        <n x="225"/>
        <n x="489"/>
        <n x="86"/>
      </t>
    </mdx>
    <mdx n="0" f="v">
      <t c="3" si="227">
        <n x="225"/>
        <n x="482"/>
        <n x="86"/>
      </t>
    </mdx>
    <mdx n="0" f="v">
      <t c="3" si="227">
        <n x="225"/>
        <n x="485"/>
        <n x="86"/>
      </t>
    </mdx>
    <mdx n="0" f="v">
      <t c="3" si="227">
        <n x="225"/>
        <n x="486"/>
        <n x="86"/>
      </t>
    </mdx>
    <mdx n="0" f="v">
      <t c="3" si="227">
        <n x="225"/>
        <n x="501"/>
        <n x="86"/>
      </t>
    </mdx>
    <mdx n="0" f="v">
      <t c="3" si="227">
        <n x="225"/>
        <n x="490"/>
        <n x="86"/>
      </t>
    </mdx>
    <mdx n="0" f="v">
      <t c="3" si="227">
        <n x="225"/>
        <n x="492"/>
        <n x="86"/>
      </t>
    </mdx>
    <mdx n="0" f="v">
      <t c="3" si="227">
        <n x="225"/>
        <n x="493"/>
        <n x="86"/>
      </t>
    </mdx>
    <mdx n="0" f="v">
      <t c="3" si="227">
        <n x="225"/>
        <n x="496"/>
        <n x="86"/>
      </t>
    </mdx>
    <mdx n="0" f="v">
      <t c="3" si="227">
        <n x="225"/>
        <n x="500"/>
        <n x="86"/>
      </t>
    </mdx>
    <mdx n="0" f="v">
      <t c="3" si="227">
        <n x="225"/>
        <n x="494"/>
        <n x="86"/>
      </t>
    </mdx>
    <mdx n="0" f="v">
      <t c="3" si="227">
        <n x="225"/>
        <n x="491"/>
        <n x="86"/>
      </t>
    </mdx>
    <mdx n="0" f="v">
      <t c="3" si="227">
        <n x="225"/>
        <n x="495"/>
        <n x="86"/>
      </t>
    </mdx>
    <mdx n="0" f="v">
      <t c="3" si="227">
        <n x="225"/>
        <n x="502"/>
        <n x="86"/>
      </t>
    </mdx>
    <mdx n="0" f="v">
      <t c="3" si="227">
        <n x="225"/>
        <n x="503"/>
        <n x="86"/>
      </t>
    </mdx>
    <mdx n="0" f="v">
      <t c="3" si="227">
        <n x="225"/>
        <n x="497"/>
        <n x="86"/>
      </t>
    </mdx>
    <mdx n="0" f="v">
      <t c="3" si="227">
        <n x="225"/>
        <n x="498"/>
        <n x="86"/>
      </t>
    </mdx>
    <mdx n="0" f="v">
      <t c="3" si="227">
        <n x="225"/>
        <n x="499"/>
        <n x="86"/>
      </t>
    </mdx>
    <mdx n="0" f="v">
      <t c="3" si="227">
        <n x="225"/>
        <n x="507"/>
        <n x="86"/>
      </t>
    </mdx>
    <mdx n="0" f="v">
      <t c="3" si="227">
        <n x="225"/>
        <n x="504"/>
        <n x="86"/>
      </t>
    </mdx>
    <mdx n="0" f="v">
      <t c="3" si="227">
        <n x="225"/>
        <n x="505"/>
        <n x="86"/>
      </t>
    </mdx>
    <mdx n="0" f="v">
      <t c="3" si="227">
        <n x="225"/>
        <n x="506"/>
        <n x="86"/>
      </t>
    </mdx>
    <mdx n="0" f="v">
      <t c="3" si="227">
        <n x="225"/>
        <n x="513"/>
        <n x="86"/>
      </t>
    </mdx>
    <mdx n="0" f="v">
      <t c="3" si="227">
        <n x="225"/>
        <n x="508"/>
        <n x="86"/>
      </t>
    </mdx>
    <mdx n="0" f="v">
      <t c="3" si="227">
        <n x="225"/>
        <n x="509"/>
        <n x="86"/>
      </t>
    </mdx>
    <mdx n="0" f="v">
      <t c="3" si="227">
        <n x="225"/>
        <n x="510"/>
        <n x="86"/>
      </t>
    </mdx>
    <mdx n="0" f="v">
      <t c="3" si="227">
        <n x="225"/>
        <n x="511"/>
        <n x="86"/>
      </t>
    </mdx>
    <mdx n="0" f="v">
      <t c="3" si="227">
        <n x="225"/>
        <n x="512"/>
        <n x="86"/>
      </t>
    </mdx>
    <mdx n="0" f="v">
      <t c="3" si="227">
        <n x="225"/>
        <n x="516"/>
        <n x="86"/>
      </t>
    </mdx>
    <mdx n="0" f="v">
      <t c="3" si="227">
        <n x="225"/>
        <n x="519"/>
        <n x="86"/>
      </t>
    </mdx>
    <mdx n="0" f="v">
      <t c="3" si="227">
        <n x="225"/>
        <n x="520"/>
        <n x="86"/>
      </t>
    </mdx>
    <mdx n="0" f="v">
      <t c="3" si="227">
        <n x="225"/>
        <n x="514"/>
        <n x="86"/>
      </t>
    </mdx>
    <mdx n="0" f="v">
      <t c="3" si="227">
        <n x="225"/>
        <n x="515"/>
        <n x="86"/>
      </t>
    </mdx>
    <mdx n="0" f="v">
      <t c="3" si="227">
        <n x="225"/>
        <n x="521"/>
        <n x="86"/>
      </t>
    </mdx>
    <mdx n="0" f="v">
      <t c="3" si="227">
        <n x="225"/>
        <n x="522"/>
        <n x="86"/>
      </t>
    </mdx>
    <mdx n="0" f="v">
      <t c="3" si="227">
        <n x="225"/>
        <n x="525"/>
        <n x="86"/>
      </t>
    </mdx>
    <mdx n="0" f="v">
      <t c="3" si="227">
        <n x="225"/>
        <n x="517"/>
        <n x="86"/>
      </t>
    </mdx>
    <mdx n="0" f="v">
      <t c="3" si="227">
        <n x="225"/>
        <n x="518"/>
        <n x="86"/>
      </t>
    </mdx>
    <mdx n="0" f="v">
      <t c="3" si="227">
        <n x="225"/>
        <n x="528"/>
        <n x="86"/>
      </t>
    </mdx>
    <mdx n="0" f="v">
      <t c="3" si="227">
        <n x="225"/>
        <n x="526"/>
        <n x="86"/>
      </t>
    </mdx>
    <mdx n="0" f="v">
      <t c="3" si="227">
        <n x="225"/>
        <n x="524"/>
        <n x="86"/>
      </t>
    </mdx>
    <mdx n="0" f="v">
      <t c="3" si="227">
        <n x="225"/>
        <n x="523"/>
        <n x="86"/>
      </t>
    </mdx>
    <mdx n="0" f="v">
      <t c="3" si="227">
        <n x="225"/>
        <n x="532"/>
        <n x="86"/>
      </t>
    </mdx>
    <mdx n="0" f="v">
      <t c="3" si="227">
        <n x="225"/>
        <n x="527"/>
        <n x="86"/>
      </t>
    </mdx>
    <mdx n="0" f="v">
      <t c="3" si="227">
        <n x="225"/>
        <n x="531"/>
        <n x="86"/>
      </t>
    </mdx>
    <mdx n="0" f="v">
      <t c="3" si="227">
        <n x="225"/>
        <n x="529"/>
        <n x="86"/>
      </t>
    </mdx>
    <mdx n="0" f="v">
      <t c="3" si="227">
        <n x="225"/>
        <n x="534"/>
        <n x="86"/>
      </t>
    </mdx>
    <mdx n="0" f="v">
      <t c="3" si="227">
        <n x="225"/>
        <n x="530"/>
        <n x="86"/>
      </t>
    </mdx>
    <mdx n="0" f="v">
      <t c="3" si="227">
        <n x="225"/>
        <n x="533"/>
        <n x="86"/>
      </t>
    </mdx>
    <mdx n="0" f="v">
      <t c="3" si="227">
        <n x="225"/>
        <n x="537"/>
        <n x="86"/>
      </t>
    </mdx>
    <mdx n="0" f="v">
      <t c="3" si="227">
        <n x="225"/>
        <n x="536"/>
        <n x="86"/>
      </t>
    </mdx>
    <mdx n="0" f="v">
      <t c="3" si="227">
        <n x="225"/>
        <n x="535"/>
        <n x="86"/>
      </t>
    </mdx>
    <mdx n="0" f="v">
      <t c="3" si="227">
        <n x="225"/>
        <n x="539"/>
        <n x="86"/>
      </t>
    </mdx>
    <mdx n="0" f="v">
      <t c="3" si="227">
        <n x="225"/>
        <n x="538"/>
        <n x="86"/>
      </t>
    </mdx>
    <mdx n="0" f="v">
      <t c="3" si="227">
        <n x="225"/>
        <n x="540"/>
        <n x="86"/>
      </t>
    </mdx>
    <mdx n="0" f="v">
      <t c="3" si="227">
        <n x="225"/>
        <n x="541"/>
        <n x="86"/>
      </t>
    </mdx>
    <mdx n="0" f="v">
      <t c="3" si="227">
        <n x="225"/>
        <n x="545"/>
        <n x="86"/>
      </t>
    </mdx>
    <mdx n="0" f="v">
      <t c="3" si="227">
        <n x="225"/>
        <n x="543"/>
        <n x="86"/>
      </t>
    </mdx>
    <mdx n="0" f="v">
      <t c="3" si="227">
        <n x="225"/>
        <n x="544"/>
        <n x="86"/>
      </t>
    </mdx>
    <mdx n="0" f="v">
      <t c="3" si="227">
        <n x="225"/>
        <n x="542"/>
        <n x="86"/>
      </t>
    </mdx>
    <mdx n="0" f="v">
      <t c="3" si="227">
        <n x="225"/>
        <n x="546"/>
        <n x="86"/>
      </t>
    </mdx>
    <mdx n="0" f="v">
      <t c="3" si="227">
        <n x="225"/>
        <n x="273"/>
        <n x="59"/>
      </t>
    </mdx>
    <mdx n="0" f="v">
      <t c="3" si="227">
        <n x="225"/>
        <n x="268"/>
        <n x="59"/>
      </t>
    </mdx>
    <mdx n="0" f="v">
      <t c="3" si="227">
        <n x="225"/>
        <n x="356"/>
        <n x="59"/>
      </t>
    </mdx>
    <mdx n="0" f="v">
      <t c="3" si="227">
        <n x="225"/>
        <n x="357"/>
        <n x="59"/>
      </t>
    </mdx>
    <mdx n="0" f="v">
      <t c="3" si="227">
        <n x="225"/>
        <n x="358"/>
        <n x="59"/>
      </t>
    </mdx>
    <mdx n="0" f="v">
      <t c="3" si="227">
        <n x="225"/>
        <n x="359"/>
        <n x="59"/>
      </t>
    </mdx>
    <mdx n="0" f="v">
      <t c="3" si="227">
        <n x="225"/>
        <n x="360"/>
        <n x="59"/>
      </t>
    </mdx>
    <mdx n="0" f="v">
      <t c="3" si="227">
        <n x="225"/>
        <n x="361"/>
        <n x="59"/>
      </t>
    </mdx>
    <mdx n="0" f="v">
      <t c="3" si="227">
        <n x="225"/>
        <n x="264"/>
        <n x="59"/>
      </t>
    </mdx>
    <mdx n="0" f="v">
      <t c="3" si="227">
        <n x="225"/>
        <n x="263"/>
        <n x="59"/>
      </t>
    </mdx>
    <mdx n="0" f="v">
      <t c="3" si="227">
        <n x="225"/>
        <n x="260"/>
        <n x="59"/>
      </t>
    </mdx>
    <mdx n="0" f="v">
      <t c="3" si="227">
        <n x="225"/>
        <n x="257"/>
        <n x="59"/>
      </t>
    </mdx>
    <mdx n="0" f="v">
      <t c="3" si="227">
        <n x="225"/>
        <n x="256"/>
        <n x="59"/>
      </t>
    </mdx>
    <mdx n="0" f="v">
      <t c="3" si="227">
        <n x="225"/>
        <n x="255"/>
        <n x="59"/>
      </t>
    </mdx>
    <mdx n="0" f="v">
      <t c="3" si="227">
        <n x="225"/>
        <n x="383"/>
        <n x="59"/>
      </t>
    </mdx>
    <mdx n="0" f="v">
      <t c="3" si="227">
        <n x="225"/>
        <n x="316"/>
        <n x="59"/>
      </t>
    </mdx>
    <mdx n="0" f="v">
      <t c="3" si="227">
        <n x="225"/>
        <n x="373"/>
        <n x="59"/>
      </t>
    </mdx>
    <mdx n="0" f="v">
      <t c="3" si="227">
        <n x="225"/>
        <n x="374"/>
        <n x="59"/>
      </t>
    </mdx>
    <mdx n="0" f="v">
      <t c="3" si="227">
        <n x="225"/>
        <n x="375"/>
        <n x="59"/>
      </t>
    </mdx>
    <mdx n="0" f="v">
      <t c="3" si="227">
        <n x="225"/>
        <n x="281"/>
        <n x="59"/>
      </t>
    </mdx>
    <mdx n="0" f="v">
      <t c="3" si="227">
        <n x="225"/>
        <n x="376"/>
        <n x="59"/>
      </t>
    </mdx>
    <mdx n="0" f="v">
      <t c="3" si="227">
        <n x="225"/>
        <n x="377"/>
        <n x="59"/>
      </t>
    </mdx>
    <mdx n="0" f="v">
      <t c="3" si="227">
        <n x="225"/>
        <n x="280"/>
        <n x="59"/>
      </t>
    </mdx>
    <mdx n="0" f="v">
      <t c="3" si="227">
        <n x="225"/>
        <n x="311"/>
        <n x="59"/>
      </t>
    </mdx>
    <mdx n="0" f="v">
      <t c="3" si="227">
        <n x="225"/>
        <n x="378"/>
        <n x="59"/>
      </t>
    </mdx>
    <mdx n="0" f="v">
      <t c="3" si="227">
        <n x="225"/>
        <n x="379"/>
        <n x="59"/>
      </t>
    </mdx>
    <mdx n="0" f="v">
      <t c="3" si="227">
        <n x="225"/>
        <n x="380"/>
        <n x="59"/>
      </t>
    </mdx>
    <mdx n="0" f="v">
      <t c="3" si="227">
        <n x="225"/>
        <n x="381"/>
        <n x="59"/>
      </t>
    </mdx>
    <mdx n="0" f="v">
      <t c="3" si="227">
        <n x="225"/>
        <n x="382"/>
        <n x="59"/>
      </t>
    </mdx>
    <mdx n="0" f="v">
      <t c="3" si="227">
        <n x="225"/>
        <n x="304"/>
        <n x="59"/>
      </t>
    </mdx>
    <mdx n="0" f="v">
      <t c="3" si="227">
        <n x="225"/>
        <n x="254"/>
        <n x="59"/>
      </t>
    </mdx>
    <mdx n="0" f="v">
      <t c="3" si="227">
        <n x="225"/>
        <n x="283"/>
        <n x="59"/>
      </t>
    </mdx>
    <mdx n="0" f="v">
      <t c="3" si="227">
        <n x="225"/>
        <n x="547"/>
        <n x="59"/>
      </t>
    </mdx>
    <mdx n="0" f="v">
      <t c="3" si="227">
        <n x="225"/>
        <n x="362"/>
        <n x="59"/>
      </t>
    </mdx>
    <mdx n="0" f="v">
      <t c="3" si="227">
        <n x="225"/>
        <n x="363"/>
        <n x="59"/>
      </t>
    </mdx>
    <mdx n="0" f="v">
      <t c="3" si="227">
        <n x="225"/>
        <n x="364"/>
        <n x="59"/>
      </t>
    </mdx>
    <mdx n="0" f="v">
      <t c="3" si="227">
        <n x="225"/>
        <n x="548"/>
        <n x="59"/>
      </t>
    </mdx>
    <mdx n="0" f="v">
      <t c="3" si="227">
        <n x="225"/>
        <n x="365"/>
        <n x="59"/>
      </t>
    </mdx>
    <mdx n="0" f="v">
      <t c="3" si="227">
        <n x="225"/>
        <n x="366"/>
        <n x="59"/>
      </t>
    </mdx>
    <mdx n="0" f="v">
      <t c="3" si="227">
        <n x="225"/>
        <n x="367"/>
        <n x="59"/>
      </t>
    </mdx>
    <mdx n="0" f="v">
      <t c="3" si="227">
        <n x="225"/>
        <n x="368"/>
        <n x="59"/>
      </t>
    </mdx>
    <mdx n="0" f="v">
      <t c="3" si="227">
        <n x="225"/>
        <n x="369"/>
        <n x="59"/>
      </t>
    </mdx>
    <mdx n="0" f="v">
      <t c="3" si="227">
        <n x="225"/>
        <n x="307"/>
        <n x="59"/>
      </t>
    </mdx>
    <mdx n="0" f="v">
      <t c="3" si="227">
        <n x="225"/>
        <n x="370"/>
        <n x="59"/>
      </t>
    </mdx>
    <mdx n="0" f="v">
      <t c="3" si="227">
        <n x="225"/>
        <n x="371"/>
        <n x="59"/>
      </t>
    </mdx>
    <mdx n="0" f="v">
      <t c="3" si="227">
        <n x="225"/>
        <n x="372"/>
        <n x="59"/>
      </t>
    </mdx>
    <mdx n="0" f="v">
      <t c="3" si="227">
        <n x="225"/>
        <n x="392"/>
        <n x="59"/>
      </t>
    </mdx>
    <mdx n="0" f="v">
      <t c="3" si="227">
        <n x="225"/>
        <n x="393"/>
        <n x="59"/>
      </t>
    </mdx>
    <mdx n="0" f="v">
      <t c="3" si="227">
        <n x="225"/>
        <n x="394"/>
        <n x="59"/>
      </t>
    </mdx>
    <mdx n="0" f="v">
      <t c="3" si="227">
        <n x="225"/>
        <n x="395"/>
        <n x="59"/>
      </t>
    </mdx>
    <mdx n="0" f="v">
      <t c="3" si="227">
        <n x="225"/>
        <n x="278"/>
        <n x="59"/>
      </t>
    </mdx>
    <mdx n="0" f="v">
      <t c="3" si="227">
        <n x="225"/>
        <n x="396"/>
        <n x="59"/>
      </t>
    </mdx>
    <mdx n="0" f="v">
      <t c="3" si="227">
        <n x="225"/>
        <n x="397"/>
        <n x="59"/>
      </t>
    </mdx>
    <mdx n="0" f="v">
      <t c="3" si="227">
        <n x="225"/>
        <n x="398"/>
        <n x="59"/>
      </t>
    </mdx>
    <mdx n="0" f="v">
      <t c="3" si="227">
        <n x="225"/>
        <n x="384"/>
        <n x="59"/>
      </t>
    </mdx>
    <mdx n="0" f="v">
      <t c="3" si="227">
        <n x="225"/>
        <n x="385"/>
        <n x="59"/>
      </t>
    </mdx>
    <mdx n="0" f="v">
      <t c="3" si="227">
        <n x="225"/>
        <n x="386"/>
        <n x="59"/>
      </t>
    </mdx>
    <mdx n="0" f="v">
      <t c="3" si="227">
        <n x="225"/>
        <n x="387"/>
        <n x="59"/>
      </t>
    </mdx>
    <mdx n="0" f="v">
      <t c="3" si="227">
        <n x="225"/>
        <n x="388"/>
        <n x="59"/>
      </t>
    </mdx>
    <mdx n="0" f="v">
      <t c="3" si="227">
        <n x="225"/>
        <n x="389"/>
        <n x="59"/>
      </t>
    </mdx>
    <mdx n="0" f="v">
      <t c="3" si="227">
        <n x="225"/>
        <n x="390"/>
        <n x="59"/>
      </t>
    </mdx>
    <mdx n="0" f="v">
      <t c="3" si="227">
        <n x="225"/>
        <n x="418"/>
        <n x="59"/>
      </t>
    </mdx>
    <mdx n="0" f="v">
      <t c="3" si="227">
        <n x="225"/>
        <n x="391"/>
        <n x="59"/>
      </t>
    </mdx>
    <mdx n="0" f="v">
      <t c="3" si="227">
        <n x="225"/>
        <n x="399"/>
        <n x="59"/>
      </t>
    </mdx>
    <mdx n="0" f="v">
      <t c="3" si="227">
        <n x="225"/>
        <n x="400"/>
        <n x="59"/>
      </t>
    </mdx>
    <mdx n="0" f="v">
      <t c="3" si="227">
        <n x="225"/>
        <n x="401"/>
        <n x="59"/>
      </t>
    </mdx>
    <mdx n="0" f="v">
      <t c="3" si="227">
        <n x="225"/>
        <n x="402"/>
        <n x="59"/>
      </t>
    </mdx>
    <mdx n="0" f="v">
      <t c="3" si="227">
        <n x="225"/>
        <n x="277"/>
        <n x="59"/>
      </t>
    </mdx>
    <mdx n="0" f="v">
      <t c="3" si="227">
        <n x="225"/>
        <n x="417"/>
        <n x="59"/>
      </t>
    </mdx>
    <mdx n="0" f="v">
      <t c="3" si="227">
        <n x="225"/>
        <n x="411"/>
        <n x="59"/>
      </t>
    </mdx>
    <mdx n="0" f="v">
      <t c="3" si="227">
        <n x="225"/>
        <n x="404"/>
        <n x="59"/>
      </t>
    </mdx>
    <mdx n="0" f="v">
      <t c="3" si="227">
        <n x="225"/>
        <n x="405"/>
        <n x="59"/>
      </t>
    </mdx>
    <mdx n="0" f="v">
      <t c="3" si="227">
        <n x="225"/>
        <n x="406"/>
        <n x="59"/>
      </t>
    </mdx>
    <mdx n="0" f="v">
      <t c="3" si="227">
        <n x="225"/>
        <n x="407"/>
        <n x="59"/>
      </t>
    </mdx>
    <mdx n="0" f="v">
      <t c="3" si="227">
        <n x="225"/>
        <n x="408"/>
        <n x="59"/>
      </t>
    </mdx>
    <mdx n="0" f="v">
      <t c="3" si="227">
        <n x="225"/>
        <n x="409"/>
        <n x="59"/>
      </t>
    </mdx>
    <mdx n="0" f="v">
      <t c="3" si="227">
        <n x="225"/>
        <n x="410"/>
        <n x="59"/>
      </t>
    </mdx>
    <mdx n="0" f="v">
      <t c="3" si="227">
        <n x="225"/>
        <n x="412"/>
        <n x="59"/>
      </t>
    </mdx>
    <mdx n="0" f="v">
      <t c="3" si="227">
        <n x="225"/>
        <n x="403"/>
        <n x="59"/>
      </t>
    </mdx>
    <mdx n="0" f="v">
      <t c="3" si="227">
        <n x="225"/>
        <n x="329"/>
        <n x="59"/>
      </t>
    </mdx>
    <mdx n="0" f="v">
      <t c="3" si="227">
        <n x="225"/>
        <n x="427"/>
        <n x="59"/>
      </t>
    </mdx>
    <mdx n="0" f="v">
      <t c="3" si="227">
        <n x="225"/>
        <n x="422"/>
        <n x="59"/>
      </t>
    </mdx>
    <mdx n="0" f="v">
      <t c="3" si="227">
        <n x="225"/>
        <n x="413"/>
        <n x="59"/>
      </t>
    </mdx>
    <mdx n="0" f="v">
      <t c="3" si="227">
        <n x="225"/>
        <n x="414"/>
        <n x="59"/>
      </t>
    </mdx>
    <mdx n="0" f="v">
      <t c="3" si="227">
        <n x="225"/>
        <n x="415"/>
        <n x="59"/>
      </t>
    </mdx>
    <mdx n="0" f="v">
      <t c="3" si="227">
        <n x="225"/>
        <n x="416"/>
        <n x="59"/>
      </t>
    </mdx>
    <mdx n="0" f="v">
      <t c="3" si="227">
        <n x="225"/>
        <n x="419"/>
        <n x="59"/>
      </t>
    </mdx>
    <mdx n="0" f="v">
      <t c="3" si="227">
        <n x="225"/>
        <n x="420"/>
        <n x="59"/>
      </t>
    </mdx>
    <mdx n="0" f="v">
      <t c="3" si="227">
        <n x="225"/>
        <n x="301"/>
        <n x="59"/>
      </t>
    </mdx>
    <mdx n="0" f="v">
      <t c="3" si="227">
        <n x="225"/>
        <n x="299"/>
        <n x="59"/>
      </t>
    </mdx>
    <mdx n="0" f="v">
      <t c="3" si="227">
        <n x="225"/>
        <n x="297"/>
        <n x="59"/>
      </t>
    </mdx>
    <mdx n="0" f="v">
      <t c="3" si="227">
        <n x="225"/>
        <n x="421"/>
        <n x="59"/>
      </t>
    </mdx>
    <mdx n="0" f="v">
      <t c="3" si="227">
        <n x="225"/>
        <n x="428"/>
        <n x="59"/>
      </t>
    </mdx>
    <mdx n="0" f="v">
      <t c="3" si="227">
        <n x="225"/>
        <n x="328"/>
        <n x="59"/>
      </t>
    </mdx>
    <mdx n="0" f="v">
      <t c="3" si="227">
        <n x="225"/>
        <n x="429"/>
        <n x="59"/>
      </t>
    </mdx>
    <mdx n="0" f="v">
      <t c="3" si="227">
        <n x="225"/>
        <n x="430"/>
        <n x="59"/>
      </t>
    </mdx>
    <mdx n="0" f="v">
      <t c="3" si="227">
        <n x="225"/>
        <n x="431"/>
        <n x="59"/>
      </t>
    </mdx>
    <mdx n="0" f="v">
      <t c="3" si="227">
        <n x="225"/>
        <n x="432"/>
        <n x="59"/>
      </t>
    </mdx>
    <mdx n="0" f="v">
      <t c="3" si="227">
        <n x="225"/>
        <n x="433"/>
        <n x="59"/>
      </t>
    </mdx>
    <mdx n="0" f="v">
      <t c="3" si="227">
        <n x="225"/>
        <n x="442"/>
        <n x="59"/>
      </t>
    </mdx>
    <mdx n="0" f="v">
      <t c="3" si="227">
        <n x="225"/>
        <n x="423"/>
        <n x="59"/>
      </t>
    </mdx>
    <mdx n="0" f="v">
      <t c="3" si="227">
        <n x="225"/>
        <n x="424"/>
        <n x="59"/>
      </t>
    </mdx>
    <mdx n="0" f="v">
      <t c="3" si="227">
        <n x="225"/>
        <n x="425"/>
        <n x="59"/>
      </t>
    </mdx>
    <mdx n="0" f="v">
      <t c="3" si="227">
        <n x="225"/>
        <n x="348"/>
        <n x="59"/>
      </t>
    </mdx>
    <mdx n="0" f="v">
      <t c="3" si="227">
        <n x="225"/>
        <n x="327"/>
        <n x="59"/>
      </t>
    </mdx>
    <mdx n="0" f="v">
      <t c="3" si="227">
        <n x="225"/>
        <n x="426"/>
        <n x="59"/>
      </t>
    </mdx>
    <mdx n="0" f="v">
      <t c="3" si="227">
        <n x="225"/>
        <n x="443"/>
        <n x="59"/>
      </t>
    </mdx>
    <mdx n="0" f="v">
      <t c="3" si="227">
        <n x="225"/>
        <n x="444"/>
        <n x="59"/>
      </t>
    </mdx>
    <mdx n="0" f="v">
      <t c="3" si="227">
        <n x="225"/>
        <n x="326"/>
        <n x="59"/>
      </t>
    </mdx>
    <mdx n="0" f="v">
      <t c="3" si="227">
        <n x="225"/>
        <n x="445"/>
        <n x="59"/>
      </t>
    </mdx>
    <mdx n="0" f="v">
      <t c="3" si="227">
        <n x="225"/>
        <n x="446"/>
        <n x="59"/>
      </t>
    </mdx>
    <mdx n="0" f="v">
      <t c="3" si="227">
        <n x="225"/>
        <n x="435"/>
        <n x="59"/>
      </t>
    </mdx>
    <mdx n="0" f="v">
      <t c="3" si="227">
        <n x="225"/>
        <n x="436"/>
        <n x="59"/>
      </t>
    </mdx>
    <mdx n="0" f="v">
      <t c="3" si="227">
        <n x="225"/>
        <n x="437"/>
        <n x="59"/>
      </t>
    </mdx>
    <mdx n="0" f="v">
      <t c="3" si="227">
        <n x="225"/>
        <n x="294"/>
        <n x="59"/>
      </t>
    </mdx>
    <mdx n="0" f="v">
      <t c="3" si="227">
        <n x="225"/>
        <n x="293"/>
        <n x="59"/>
      </t>
    </mdx>
    <mdx n="0" f="v">
      <t c="3" si="227">
        <n x="225"/>
        <n x="434"/>
        <n x="59"/>
      </t>
    </mdx>
    <mdx n="0" f="v">
      <t c="3" si="227">
        <n x="225"/>
        <n x="452"/>
        <n x="59"/>
      </t>
    </mdx>
    <mdx n="0" f="v">
      <t c="3" si="227">
        <n x="225"/>
        <n x="438"/>
        <n x="59"/>
      </t>
    </mdx>
    <mdx n="0" f="v">
      <t c="3" si="227">
        <n x="225"/>
        <n x="350"/>
        <n x="59"/>
      </t>
    </mdx>
    <mdx n="0" f="v">
      <t c="3" si="227">
        <n x="225"/>
        <n x="439"/>
        <n x="59"/>
      </t>
    </mdx>
    <mdx n="0" f="v">
      <t c="3" si="227">
        <n x="225"/>
        <n x="440"/>
        <n x="59"/>
      </t>
    </mdx>
    <mdx n="0" f="v">
      <t c="3" si="227">
        <n x="225"/>
        <n x="441"/>
        <n x="59"/>
      </t>
    </mdx>
    <mdx n="0" f="v">
      <t c="3" si="227">
        <n x="225"/>
        <n x="447"/>
        <n x="59"/>
      </t>
    </mdx>
    <mdx n="0" f="v">
      <t c="3" si="227">
        <n x="225"/>
        <n x="346"/>
        <n x="59"/>
      </t>
    </mdx>
    <mdx n="0" f="v">
      <t c="3" si="227">
        <n x="225"/>
        <n x="459"/>
        <n x="59"/>
      </t>
    </mdx>
    <mdx n="0" f="v">
      <t c="3" si="227">
        <n x="225"/>
        <n x="276"/>
        <n x="59"/>
      </t>
    </mdx>
    <mdx n="0" f="v">
      <t c="3" si="227">
        <n x="225"/>
        <n x="453"/>
        <n x="59"/>
      </t>
    </mdx>
    <mdx n="0" f="v">
      <t c="3" si="227">
        <n x="225"/>
        <n x="454"/>
        <n x="59"/>
      </t>
    </mdx>
    <mdx n="0" f="v">
      <t c="3" si="227">
        <n x="225"/>
        <n x="455"/>
        <n x="59"/>
      </t>
    </mdx>
    <mdx n="0" f="v">
      <t c="3" si="227">
        <n x="225"/>
        <n x="456"/>
        <n x="59"/>
      </t>
    </mdx>
    <mdx n="0" f="v">
      <t c="3" si="227">
        <n x="225"/>
        <n x="448"/>
        <n x="59"/>
      </t>
    </mdx>
    <mdx n="0" f="v">
      <t c="3" si="227">
        <n x="225"/>
        <n x="449"/>
        <n x="59"/>
      </t>
    </mdx>
    <mdx n="0" f="v">
      <t c="3" si="227">
        <n x="225"/>
        <n x="450"/>
        <n x="59"/>
      </t>
    </mdx>
    <mdx n="0" f="v">
      <t c="3" si="227">
        <n x="225"/>
        <n x="451"/>
        <n x="59"/>
      </t>
    </mdx>
    <mdx n="0" f="v">
      <t c="3" si="227">
        <n x="225"/>
        <n x="457"/>
        <n x="59"/>
      </t>
    </mdx>
    <mdx n="0" f="v">
      <t c="3" si="227">
        <n x="225"/>
        <n x="458"/>
        <n x="59"/>
      </t>
    </mdx>
    <mdx n="0" f="v">
      <t c="3" si="227">
        <n x="225"/>
        <n x="460"/>
        <n x="59"/>
      </t>
    </mdx>
    <mdx n="0" f="v">
      <t c="3" si="227">
        <n x="225"/>
        <n x="461"/>
        <n x="59"/>
      </t>
    </mdx>
    <mdx n="0" f="v">
      <t c="3" si="227">
        <n x="225"/>
        <n x="462"/>
        <n x="59"/>
      </t>
    </mdx>
    <mdx n="0" f="v">
      <t c="3" si="227">
        <n x="225"/>
        <n x="463"/>
        <n x="59"/>
      </t>
    </mdx>
    <mdx n="0" f="v">
      <t c="3" si="227">
        <n x="225"/>
        <n x="464"/>
        <n x="59"/>
      </t>
    </mdx>
    <mdx n="0" f="v">
      <t c="3" si="227">
        <n x="225"/>
        <n x="465"/>
        <n x="59"/>
      </t>
    </mdx>
    <mdx n="0" f="v">
      <t c="3" si="227">
        <n x="225"/>
        <n x="466"/>
        <n x="59"/>
      </t>
    </mdx>
    <mdx n="0" f="v">
      <t c="3" si="227">
        <n x="225"/>
        <n x="467"/>
        <n x="59"/>
      </t>
    </mdx>
    <mdx n="0" f="v">
      <t c="3" si="227">
        <n x="225"/>
        <n x="473"/>
        <n x="59"/>
      </t>
    </mdx>
    <mdx n="0" f="v">
      <t c="3" si="227">
        <n x="225"/>
        <n x="468"/>
        <n x="59"/>
      </t>
    </mdx>
    <mdx n="0" f="v">
      <t c="3" si="227">
        <n x="225"/>
        <n x="469"/>
        <n x="59"/>
      </t>
    </mdx>
    <mdx n="0" f="v">
      <t c="3" si="227">
        <n x="225"/>
        <n x="470"/>
        <n x="59"/>
      </t>
    </mdx>
    <mdx n="0" f="v">
      <t c="3" si="227">
        <n x="225"/>
        <n x="471"/>
        <n x="59"/>
      </t>
    </mdx>
    <mdx n="0" f="v">
      <t c="3" si="227">
        <n x="225"/>
        <n x="474"/>
        <n x="59"/>
      </t>
    </mdx>
    <mdx n="0" f="v">
      <t c="3" si="227">
        <n x="225"/>
        <n x="475"/>
        <n x="59"/>
      </t>
    </mdx>
    <mdx n="0" f="v">
      <t c="3" si="227">
        <n x="225"/>
        <n x="476"/>
        <n x="59"/>
      </t>
    </mdx>
    <mdx n="0" f="v">
      <t c="3" si="227">
        <n x="225"/>
        <n x="483"/>
        <n x="59"/>
      </t>
    </mdx>
    <mdx n="0" f="v">
      <t c="3" si="227">
        <n x="225"/>
        <n x="484"/>
        <n x="59"/>
      </t>
    </mdx>
    <mdx n="0" f="v">
      <t c="3" si="227">
        <n x="225"/>
        <n x="477"/>
        <n x="59"/>
      </t>
    </mdx>
    <mdx n="0" f="v">
      <t c="3" si="227">
        <n x="225"/>
        <n x="478"/>
        <n x="59"/>
      </t>
    </mdx>
    <mdx n="0" f="v">
      <t c="3" si="227">
        <n x="225"/>
        <n x="479"/>
        <n x="59"/>
      </t>
    </mdx>
    <mdx n="0" f="v">
      <t c="3" si="227">
        <n x="225"/>
        <n x="487"/>
        <n x="59"/>
      </t>
    </mdx>
    <mdx n="0" f="v">
      <t c="3" si="227">
        <n x="225"/>
        <n x="472"/>
        <n x="59"/>
      </t>
    </mdx>
    <mdx n="0" f="v">
      <t c="3" si="227">
        <n x="225"/>
        <n x="480"/>
        <n x="59"/>
      </t>
    </mdx>
    <mdx n="0" f="v">
      <t c="3" si="227">
        <n x="225"/>
        <n x="481"/>
        <n x="59"/>
      </t>
    </mdx>
    <mdx n="0" f="v">
      <t c="3" si="227">
        <n x="225"/>
        <n x="488"/>
        <n x="59"/>
      </t>
    </mdx>
    <mdx n="0" f="v">
      <t c="3" si="227">
        <n x="225"/>
        <n x="489"/>
        <n x="59"/>
      </t>
    </mdx>
    <mdx n="0" f="v">
      <t c="3" si="227">
        <n x="225"/>
        <n x="482"/>
        <n x="59"/>
      </t>
    </mdx>
    <mdx n="0" f="v">
      <t c="3" si="227">
        <n x="225"/>
        <n x="485"/>
        <n x="59"/>
      </t>
    </mdx>
    <mdx n="0" f="v">
      <t c="3" si="227">
        <n x="225"/>
        <n x="486"/>
        <n x="59"/>
      </t>
    </mdx>
    <mdx n="0" f="v">
      <t c="3" si="227">
        <n x="225"/>
        <n x="500"/>
        <n x="59"/>
      </t>
    </mdx>
    <mdx n="0" f="v">
      <t c="3" si="227">
        <n x="225"/>
        <n x="501"/>
        <n x="59"/>
      </t>
    </mdx>
    <mdx n="0" f="v">
      <t c="3" si="227">
        <n x="225"/>
        <n x="490"/>
        <n x="59"/>
      </t>
    </mdx>
    <mdx n="0" f="v">
      <t c="3" si="227">
        <n x="225"/>
        <n x="492"/>
        <n x="59"/>
      </t>
    </mdx>
    <mdx n="0" f="v">
      <t c="3" si="227">
        <n x="225"/>
        <n x="493"/>
        <n x="59"/>
      </t>
    </mdx>
    <mdx n="0" f="v">
      <t c="3" si="227">
        <n x="225"/>
        <n x="496"/>
        <n x="59"/>
      </t>
    </mdx>
    <mdx n="0" f="v">
      <t c="3" si="227">
        <n x="225"/>
        <n x="491"/>
        <n x="59"/>
      </t>
    </mdx>
    <mdx n="0" f="v">
      <t c="3" si="227">
        <n x="225"/>
        <n x="495"/>
        <n x="59"/>
      </t>
    </mdx>
    <mdx n="0" f="v">
      <t c="3" si="227">
        <n x="225"/>
        <n x="494"/>
        <n x="59"/>
      </t>
    </mdx>
    <mdx n="0" f="v">
      <t c="3" si="227">
        <n x="225"/>
        <n x="502"/>
        <n x="59"/>
      </t>
    </mdx>
    <mdx n="0" f="v">
      <t c="3" si="227">
        <n x="225"/>
        <n x="503"/>
        <n x="59"/>
      </t>
    </mdx>
    <mdx n="0" f="v">
      <t c="3" si="227">
        <n x="225"/>
        <n x="497"/>
        <n x="59"/>
      </t>
    </mdx>
    <mdx n="0" f="v">
      <t c="3" si="227">
        <n x="225"/>
        <n x="498"/>
        <n x="59"/>
      </t>
    </mdx>
    <mdx n="0" f="v">
      <t c="3" si="227">
        <n x="225"/>
        <n x="499"/>
        <n x="59"/>
      </t>
    </mdx>
    <mdx n="0" f="v">
      <t c="3" si="227">
        <n x="225"/>
        <n x="513"/>
        <n x="59"/>
      </t>
    </mdx>
    <mdx n="0" f="v">
      <t c="3" si="227">
        <n x="225"/>
        <n x="504"/>
        <n x="59"/>
      </t>
    </mdx>
    <mdx n="0" f="v">
      <t c="3" si="227">
        <n x="225"/>
        <n x="505"/>
        <n x="59"/>
      </t>
    </mdx>
    <mdx n="0" f="v">
      <t c="3" si="227">
        <n x="225"/>
        <n x="506"/>
        <n x="59"/>
      </t>
    </mdx>
    <mdx n="0" f="v">
      <t c="3" si="227">
        <n x="225"/>
        <n x="507"/>
        <n x="59"/>
      </t>
    </mdx>
    <mdx n="0" f="v">
      <t c="3" si="227">
        <n x="225"/>
        <n x="508"/>
        <n x="59"/>
      </t>
    </mdx>
    <mdx n="0" f="v">
      <t c="3" si="227">
        <n x="225"/>
        <n x="509"/>
        <n x="59"/>
      </t>
    </mdx>
    <mdx n="0" f="v">
      <t c="3" si="227">
        <n x="225"/>
        <n x="519"/>
        <n x="59"/>
      </t>
    </mdx>
    <mdx n="0" f="v">
      <t c="3" si="227">
        <n x="225"/>
        <n x="520"/>
        <n x="59"/>
      </t>
    </mdx>
    <mdx n="0" f="v">
      <t c="3" si="227">
        <n x="225"/>
        <n x="510"/>
        <n x="59"/>
      </t>
    </mdx>
    <mdx n="0" f="v">
      <t c="3" si="227">
        <n x="225"/>
        <n x="511"/>
        <n x="59"/>
      </t>
    </mdx>
    <mdx n="0" f="v">
      <t c="3" si="227">
        <n x="225"/>
        <n x="512"/>
        <n x="59"/>
      </t>
    </mdx>
    <mdx n="0" f="v">
      <t c="3" si="227">
        <n x="225"/>
        <n x="516"/>
        <n x="59"/>
      </t>
    </mdx>
    <mdx n="0" f="v">
      <t c="3" si="227">
        <n x="225"/>
        <n x="514"/>
        <n x="59"/>
      </t>
    </mdx>
    <mdx n="0" f="v">
      <t c="3" si="227">
        <n x="225"/>
        <n x="515"/>
        <n x="59"/>
      </t>
    </mdx>
    <mdx n="0" f="v">
      <t c="3" si="227">
        <n x="225"/>
        <n x="521"/>
        <n x="59"/>
      </t>
    </mdx>
    <mdx n="0" f="v">
      <t c="3" si="227">
        <n x="225"/>
        <n x="522"/>
        <n x="59"/>
      </t>
    </mdx>
    <mdx n="0" f="v">
      <t c="3" si="227">
        <n x="225"/>
        <n x="517"/>
        <n x="59"/>
      </t>
    </mdx>
    <mdx n="0" f="v">
      <t c="3" si="227">
        <n x="225"/>
        <n x="518"/>
        <n x="59"/>
      </t>
    </mdx>
    <mdx n="0" f="v">
      <t c="3" si="227">
        <n x="225"/>
        <n x="525"/>
        <n x="59"/>
      </t>
    </mdx>
    <mdx n="0" f="v">
      <t c="3" si="227">
        <n x="225"/>
        <n x="526"/>
        <n x="59"/>
      </t>
    </mdx>
    <mdx n="0" f="v">
      <t c="3" si="227">
        <n x="225"/>
        <n x="523"/>
        <n x="59"/>
      </t>
    </mdx>
    <mdx n="0" f="v">
      <t c="3" si="227">
        <n x="225"/>
        <n x="528"/>
        <n x="59"/>
      </t>
    </mdx>
    <mdx n="0" f="v">
      <t c="3" si="227">
        <n x="225"/>
        <n x="524"/>
        <n x="59"/>
      </t>
    </mdx>
    <mdx n="0" f="v">
      <t c="3" si="227">
        <n x="225"/>
        <n x="531"/>
        <n x="59"/>
      </t>
    </mdx>
    <mdx n="0" f="v">
      <t c="3" si="227">
        <n x="225"/>
        <n x="527"/>
        <n x="59"/>
      </t>
    </mdx>
    <mdx n="0" f="v">
      <t c="3" si="227">
        <n x="225"/>
        <n x="529"/>
        <n x="59"/>
      </t>
    </mdx>
    <mdx n="0" f="v">
      <t c="3" si="227">
        <n x="225"/>
        <n x="532"/>
        <n x="59"/>
      </t>
    </mdx>
    <mdx n="0" f="v">
      <t c="3" si="227">
        <n x="225"/>
        <n x="534"/>
        <n x="59"/>
      </t>
    </mdx>
    <mdx n="0" f="v">
      <t c="3" si="227">
        <n x="225"/>
        <n x="530"/>
        <n x="59"/>
      </t>
    </mdx>
    <mdx n="0" f="v">
      <t c="3" si="227">
        <n x="225"/>
        <n x="533"/>
        <n x="59"/>
      </t>
    </mdx>
    <mdx n="0" f="v">
      <t c="3" si="227">
        <n x="225"/>
        <n x="536"/>
        <n x="59"/>
      </t>
    </mdx>
    <mdx n="0" f="v">
      <t c="3" si="227">
        <n x="225"/>
        <n x="537"/>
        <n x="59"/>
      </t>
    </mdx>
    <mdx n="0" f="v">
      <t c="3" si="227">
        <n x="225"/>
        <n x="535"/>
        <n x="59"/>
      </t>
    </mdx>
    <mdx n="0" f="v">
      <t c="3" si="227">
        <n x="225"/>
        <n x="539"/>
        <n x="59"/>
      </t>
    </mdx>
    <mdx n="0" f="v">
      <t c="3" si="227">
        <n x="225"/>
        <n x="540"/>
        <n x="59"/>
      </t>
    </mdx>
    <mdx n="0" f="v">
      <t c="3" si="227">
        <n x="225"/>
        <n x="538"/>
        <n x="59"/>
      </t>
    </mdx>
    <mdx n="0" f="v">
      <t c="3" si="227">
        <n x="225"/>
        <n x="545"/>
        <n x="59"/>
      </t>
    </mdx>
    <mdx n="0" f="v">
      <t c="3" si="227">
        <n x="225"/>
        <n x="546"/>
        <n x="59"/>
      </t>
    </mdx>
    <mdx n="0" f="v">
      <t c="3" si="227">
        <n x="225"/>
        <n x="541"/>
        <n x="59"/>
      </t>
    </mdx>
    <mdx n="0" f="v">
      <t c="3" si="227">
        <n x="225"/>
        <n x="543"/>
        <n x="59"/>
      </t>
    </mdx>
    <mdx n="0" f="v">
      <t c="3" si="227">
        <n x="225"/>
        <n x="544"/>
        <n x="59"/>
      </t>
    </mdx>
    <mdx n="0" f="v">
      <t c="3" si="227">
        <n x="225"/>
        <n x="542"/>
        <n x="59"/>
      </t>
    </mdx>
    <mdx n="0" f="v">
      <t c="3" si="227">
        <n x="225"/>
        <n x="273"/>
        <n x="60"/>
      </t>
    </mdx>
    <mdx n="0" f="v">
      <t c="3" si="227">
        <n x="225"/>
        <n x="271"/>
        <n x="60"/>
      </t>
    </mdx>
    <mdx n="0" f="v">
      <t c="3" si="227">
        <n x="225"/>
        <n x="270"/>
        <n x="60"/>
      </t>
    </mdx>
    <mdx n="0" f="v">
      <t c="3" si="227">
        <n x="225"/>
        <n x="356"/>
        <n x="60"/>
      </t>
    </mdx>
    <mdx n="0" f="v">
      <t c="3" si="227">
        <n x="225"/>
        <n x="357"/>
        <n x="60"/>
      </t>
    </mdx>
    <mdx n="0" f="v">
      <t c="3" si="227">
        <n x="225"/>
        <n x="358"/>
        <n x="60"/>
      </t>
    </mdx>
    <mdx n="0" f="v">
      <t c="3" si="227">
        <n x="225"/>
        <n x="359"/>
        <n x="60"/>
      </t>
    </mdx>
    <mdx n="0" f="v">
      <t c="3" si="227">
        <n x="225"/>
        <n x="360"/>
        <n x="60"/>
      </t>
    </mdx>
    <mdx n="0" f="v">
      <t c="3" si="227">
        <n x="225"/>
        <n x="255"/>
        <n x="60"/>
      </t>
    </mdx>
    <mdx n="0" f="v">
      <t c="3" si="227">
        <n x="225"/>
        <n x="263"/>
        <n x="60"/>
      </t>
    </mdx>
    <mdx n="0" f="v">
      <t c="3" si="227">
        <n x="225"/>
        <n x="260"/>
        <n x="60"/>
      </t>
    </mdx>
    <mdx n="0" f="v">
      <t c="3" si="227">
        <n x="225"/>
        <n x="259"/>
        <n x="60"/>
      </t>
    </mdx>
    <mdx n="0" f="v">
      <t c="3" si="227">
        <n x="225"/>
        <n x="258"/>
        <n x="60"/>
      </t>
    </mdx>
    <mdx n="0" f="v">
      <t c="3" si="227">
        <n x="225"/>
        <n x="256"/>
        <n x="60"/>
      </t>
    </mdx>
    <mdx n="0" f="v">
      <t c="3" si="227">
        <n x="225"/>
        <n x="316"/>
        <n x="60"/>
      </t>
    </mdx>
    <mdx n="0" f="v">
      <t c="3" si="227">
        <n x="225"/>
        <n x="373"/>
        <n x="60"/>
      </t>
    </mdx>
    <mdx n="0" f="v">
      <t c="3" si="227">
        <n x="225"/>
        <n x="374"/>
        <n x="60"/>
      </t>
    </mdx>
    <mdx n="0" f="v">
      <t c="3" si="227">
        <n x="225"/>
        <n x="281"/>
        <n x="60"/>
      </t>
    </mdx>
    <mdx n="0" f="v">
      <t c="3" si="227">
        <n x="225"/>
        <n x="376"/>
        <n x="60"/>
      </t>
    </mdx>
    <mdx n="0" f="v">
      <t c="3" si="227">
        <n x="225"/>
        <n x="377"/>
        <n x="60"/>
      </t>
    </mdx>
    <mdx n="0" f="v">
      <t c="3" si="227">
        <n x="225"/>
        <n x="280"/>
        <n x="60"/>
      </t>
    </mdx>
    <mdx n="0" f="v">
      <t c="3" si="227">
        <n x="225"/>
        <n x="311"/>
        <n x="60"/>
      </t>
    </mdx>
    <mdx n="0" f="v">
      <t c="3" si="227">
        <n x="225"/>
        <n x="378"/>
        <n x="60"/>
      </t>
    </mdx>
    <mdx n="0" f="v">
      <t c="3" si="227">
        <n x="225"/>
        <n x="379"/>
        <n x="60"/>
      </t>
    </mdx>
    <mdx n="0" f="v">
      <t c="3" si="227">
        <n x="225"/>
        <n x="380"/>
        <n x="60"/>
      </t>
    </mdx>
    <mdx n="0" f="v">
      <t c="3" si="227">
        <n x="225"/>
        <n x="381"/>
        <n x="60"/>
      </t>
    </mdx>
    <mdx n="0" f="v">
      <t c="3" si="227">
        <n x="225"/>
        <n x="382"/>
        <n x="60"/>
      </t>
    </mdx>
    <mdx n="0" f="v">
      <t c="3" si="227">
        <n x="225"/>
        <n x="304"/>
        <n x="60"/>
      </t>
    </mdx>
    <mdx n="0" f="v">
      <t c="3" si="227">
        <n x="225"/>
        <n x="254"/>
        <n x="60"/>
      </t>
    </mdx>
    <mdx n="0" f="v">
      <t c="3" si="227">
        <n x="225"/>
        <n x="283"/>
        <n x="60"/>
      </t>
    </mdx>
    <mdx n="0" f="v">
      <t c="3" si="227">
        <n x="225"/>
        <n x="547"/>
        <n x="60"/>
      </t>
    </mdx>
    <mdx n="0" f="v">
      <t c="3" si="227">
        <n x="225"/>
        <n x="363"/>
        <n x="60"/>
      </t>
    </mdx>
    <mdx n="0" f="v">
      <t c="3" si="227">
        <n x="225"/>
        <n x="364"/>
        <n x="60"/>
      </t>
    </mdx>
    <mdx n="0" f="v">
      <t c="3" si="227">
        <n x="225"/>
        <n x="548"/>
        <n x="60"/>
      </t>
    </mdx>
    <mdx n="0" f="v">
      <t c="3" si="227">
        <n x="225"/>
        <n x="365"/>
        <n x="60"/>
      </t>
    </mdx>
    <mdx n="0" f="v">
      <t c="3" si="227">
        <n x="225"/>
        <n x="366"/>
        <n x="60"/>
      </t>
    </mdx>
    <mdx n="0" f="v">
      <t c="3" si="227">
        <n x="225"/>
        <n x="367"/>
        <n x="60"/>
      </t>
    </mdx>
    <mdx n="0" f="v">
      <t c="3" si="227">
        <n x="225"/>
        <n x="368"/>
        <n x="60"/>
      </t>
    </mdx>
    <mdx n="0" f="v">
      <t c="3" si="227">
        <n x="225"/>
        <n x="369"/>
        <n x="60"/>
      </t>
    </mdx>
    <mdx n="0" f="v">
      <t c="3" si="227">
        <n x="225"/>
        <n x="307"/>
        <n x="60"/>
      </t>
    </mdx>
    <mdx n="0" f="v">
      <t c="3" si="227">
        <n x="225"/>
        <n x="370"/>
        <n x="60"/>
      </t>
    </mdx>
    <mdx n="0" f="v">
      <t c="3" si="227">
        <n x="225"/>
        <n x="371"/>
        <n x="60"/>
      </t>
    </mdx>
    <mdx n="0" f="v">
      <t c="3" si="227">
        <n x="225"/>
        <n x="372"/>
        <n x="60"/>
      </t>
    </mdx>
    <mdx n="0" f="v">
      <t c="3" si="227">
        <n x="225"/>
        <n x="383"/>
        <n x="60"/>
      </t>
    </mdx>
    <mdx n="0" f="v">
      <t c="3" si="227">
        <n x="225"/>
        <n x="393"/>
        <n x="60"/>
      </t>
    </mdx>
    <mdx n="0" f="v">
      <t c="3" si="227">
        <n x="225"/>
        <n x="394"/>
        <n x="60"/>
      </t>
    </mdx>
    <mdx n="0" f="v">
      <t c="3" si="227">
        <n x="225"/>
        <n x="395"/>
        <n x="60"/>
      </t>
    </mdx>
    <mdx n="0" f="v">
      <t c="3" si="227">
        <n x="225"/>
        <n x="278"/>
        <n x="60"/>
      </t>
    </mdx>
    <mdx n="0" f="v">
      <t c="3" si="227">
        <n x="225"/>
        <n x="396"/>
        <n x="60"/>
      </t>
    </mdx>
    <mdx n="0" f="v">
      <t c="3" si="227">
        <n x="225"/>
        <n x="397"/>
        <n x="60"/>
      </t>
    </mdx>
    <mdx n="0" f="v">
      <t c="3" si="227">
        <n x="225"/>
        <n x="398"/>
        <n x="60"/>
      </t>
    </mdx>
    <mdx n="0" f="v">
      <t c="3" si="227">
        <n x="225"/>
        <n x="392"/>
        <n x="60"/>
      </t>
    </mdx>
    <mdx n="0" f="v">
      <t c="3" si="227">
        <n x="225"/>
        <n x="384"/>
        <n x="60"/>
      </t>
    </mdx>
    <mdx n="0" f="v">
      <t c="3" si="227">
        <n x="225"/>
        <n x="385"/>
        <n x="60"/>
      </t>
    </mdx>
    <mdx n="0" f="v">
      <t c="3" si="227">
        <n x="225"/>
        <n x="386"/>
        <n x="60"/>
      </t>
    </mdx>
    <mdx n="0" f="v">
      <t c="3" si="227">
        <n x="225"/>
        <n x="387"/>
        <n x="60"/>
      </t>
    </mdx>
    <mdx n="0" f="v">
      <t c="3" si="227">
        <n x="225"/>
        <n x="388"/>
        <n x="60"/>
      </t>
    </mdx>
    <mdx n="0" f="v">
      <t c="3" si="227">
        <n x="225"/>
        <n x="389"/>
        <n x="60"/>
      </t>
    </mdx>
    <mdx n="0" f="v">
      <t c="3" si="227">
        <n x="225"/>
        <n x="390"/>
        <n x="60"/>
      </t>
    </mdx>
    <mdx n="0" f="v">
      <t c="3" si="227">
        <n x="225"/>
        <n x="391"/>
        <n x="60"/>
      </t>
    </mdx>
    <mdx n="0" f="v">
      <t c="3" si="227">
        <n x="225"/>
        <n x="399"/>
        <n x="60"/>
      </t>
    </mdx>
    <mdx n="0" f="v">
      <t c="3" si="227">
        <n x="225"/>
        <n x="400"/>
        <n x="60"/>
      </t>
    </mdx>
    <mdx n="0" f="v">
      <t c="3" si="227">
        <n x="225"/>
        <n x="401"/>
        <n x="60"/>
      </t>
    </mdx>
    <mdx n="0" f="v">
      <t c="3" si="227">
        <n x="225"/>
        <n x="402"/>
        <n x="60"/>
      </t>
    </mdx>
    <mdx n="0" f="v">
      <t c="3" si="227">
        <n x="225"/>
        <n x="277"/>
        <n x="60"/>
      </t>
    </mdx>
    <mdx n="0" f="v">
      <t c="3" si="227">
        <n x="225"/>
        <n x="417"/>
        <n x="60"/>
      </t>
    </mdx>
    <mdx n="0" f="v">
      <t c="3" si="227">
        <n x="225"/>
        <n x="403"/>
        <n x="60"/>
      </t>
    </mdx>
    <mdx n="0" f="v">
      <t c="3" si="227">
        <n x="225"/>
        <n x="418"/>
        <n x="60"/>
      </t>
    </mdx>
    <mdx n="0" f="v">
      <t c="3" si="227">
        <n x="225"/>
        <n x="412"/>
        <n x="60"/>
      </t>
    </mdx>
    <mdx n="0" f="v">
      <t c="3" si="227">
        <n x="225"/>
        <n x="404"/>
        <n x="60"/>
      </t>
    </mdx>
    <mdx n="0" f="v">
      <t c="3" si="227">
        <n x="225"/>
        <n x="405"/>
        <n x="60"/>
      </t>
    </mdx>
    <mdx n="0" f="v">
      <t c="3" si="227">
        <n x="225"/>
        <n x="406"/>
        <n x="60"/>
      </t>
    </mdx>
    <mdx n="0" f="v">
      <t c="3" si="227">
        <n x="225"/>
        <n x="407"/>
        <n x="60"/>
      </t>
    </mdx>
    <mdx n="0" f="v">
      <t c="3" si="227">
        <n x="225"/>
        <n x="408"/>
        <n x="60"/>
      </t>
    </mdx>
    <mdx n="0" f="v">
      <t c="3" si="227">
        <n x="225"/>
        <n x="409"/>
        <n x="60"/>
      </t>
    </mdx>
    <mdx n="0" f="v">
      <t c="3" si="227">
        <n x="225"/>
        <n x="410"/>
        <n x="60"/>
      </t>
    </mdx>
    <mdx n="0" f="v">
      <t c="3" si="227">
        <n x="225"/>
        <n x="411"/>
        <n x="60"/>
      </t>
    </mdx>
    <mdx n="0" f="v">
      <t c="3" si="227">
        <n x="225"/>
        <n x="427"/>
        <n x="60"/>
      </t>
    </mdx>
    <mdx n="0" f="v">
      <t c="3" si="227">
        <n x="225"/>
        <n x="413"/>
        <n x="60"/>
      </t>
    </mdx>
    <mdx n="0" f="v">
      <t c="3" si="227">
        <n x="225"/>
        <n x="414"/>
        <n x="60"/>
      </t>
    </mdx>
    <mdx n="0" f="v">
      <t c="3" si="227">
        <n x="225"/>
        <n x="415"/>
        <n x="60"/>
      </t>
    </mdx>
    <mdx n="0" f="v">
      <t c="3" si="227">
        <n x="225"/>
        <n x="416"/>
        <n x="60"/>
      </t>
    </mdx>
    <mdx n="0" f="v">
      <t c="3" si="227">
        <n x="225"/>
        <n x="329"/>
        <n x="60"/>
      </t>
    </mdx>
    <mdx n="0" f="v">
      <t c="3" si="227">
        <n x="225"/>
        <n x="419"/>
        <n x="60"/>
      </t>
    </mdx>
    <mdx n="0" f="v">
      <t c="3" si="227">
        <n x="225"/>
        <n x="420"/>
        <n x="60"/>
      </t>
    </mdx>
    <mdx n="0" f="v">
      <t c="3" si="227">
        <n x="225"/>
        <n x="301"/>
        <n x="60"/>
      </t>
    </mdx>
    <mdx n="0" f="v">
      <t c="3" si="227">
        <n x="225"/>
        <n x="299"/>
        <n x="60"/>
      </t>
    </mdx>
    <mdx n="0" f="v">
      <t c="3" si="227">
        <n x="225"/>
        <n x="297"/>
        <n x="60"/>
      </t>
    </mdx>
    <mdx n="0" f="v">
      <t c="3" si="227">
        <n x="225"/>
        <n x="421"/>
        <n x="60"/>
      </t>
    </mdx>
    <mdx n="0" f="v">
      <t c="3" si="227">
        <n x="225"/>
        <n x="422"/>
        <n x="60"/>
      </t>
    </mdx>
    <mdx n="0" f="v">
      <t c="3" si="227">
        <n x="225"/>
        <n x="428"/>
        <n x="60"/>
      </t>
    </mdx>
    <mdx n="0" f="v">
      <t c="3" si="227">
        <n x="225"/>
        <n x="328"/>
        <n x="60"/>
      </t>
    </mdx>
    <mdx n="0" f="v">
      <t c="3" si="227">
        <n x="225"/>
        <n x="429"/>
        <n x="60"/>
      </t>
    </mdx>
    <mdx n="0" f="v">
      <t c="3" si="227">
        <n x="225"/>
        <n x="430"/>
        <n x="60"/>
      </t>
    </mdx>
    <mdx n="0" f="v">
      <t c="3" si="227">
        <n x="225"/>
        <n x="431"/>
        <n x="60"/>
      </t>
    </mdx>
    <mdx n="0" f="v">
      <t c="3" si="227">
        <n x="225"/>
        <n x="432"/>
        <n x="60"/>
      </t>
    </mdx>
    <mdx n="0" f="v">
      <t c="3" si="227">
        <n x="225"/>
        <n x="442"/>
        <n x="60"/>
      </t>
    </mdx>
    <mdx n="0" f="v">
      <t c="3" si="227">
        <n x="225"/>
        <n x="423"/>
        <n x="60"/>
      </t>
    </mdx>
    <mdx n="0" f="v">
      <t c="3" si="227">
        <n x="225"/>
        <n x="424"/>
        <n x="60"/>
      </t>
    </mdx>
    <mdx n="0" f="v">
      <t c="3" si="227">
        <n x="225"/>
        <n x="425"/>
        <n x="60"/>
      </t>
    </mdx>
    <mdx n="0" f="v">
      <t c="3" si="227">
        <n x="225"/>
        <n x="348"/>
        <n x="60"/>
      </t>
    </mdx>
    <mdx n="0" f="v">
      <t c="3" si="227">
        <n x="225"/>
        <n x="327"/>
        <n x="60"/>
      </t>
    </mdx>
    <mdx n="0" f="v">
      <t c="3" si="227">
        <n x="225"/>
        <n x="426"/>
        <n x="60"/>
      </t>
    </mdx>
    <mdx n="0" f="v">
      <t c="3" si="227">
        <n x="225"/>
        <n x="326"/>
        <n x="60"/>
      </t>
    </mdx>
    <mdx n="0" f="v">
      <t c="3" si="227">
        <n x="225"/>
        <n x="443"/>
        <n x="60"/>
      </t>
    </mdx>
    <mdx n="0" f="v">
      <t c="3" si="227">
        <n x="225"/>
        <n x="444"/>
        <n x="60"/>
      </t>
    </mdx>
    <mdx n="0" f="v">
      <t c="3" si="227">
        <n x="225"/>
        <n x="433"/>
        <n x="60"/>
      </t>
    </mdx>
    <mdx n="0" f="v">
      <t c="3" si="227">
        <n x="225"/>
        <n x="445"/>
        <n x="60"/>
      </t>
    </mdx>
    <mdx n="0" f="v">
      <t c="3" si="227">
        <n x="225"/>
        <n x="446"/>
        <n x="60"/>
      </t>
    </mdx>
    <mdx n="0" f="v">
      <t c="3" si="227">
        <n x="225"/>
        <n x="459"/>
        <n x="60"/>
      </t>
    </mdx>
    <mdx n="0" f="v">
      <t c="3" si="227">
        <n x="225"/>
        <n x="435"/>
        <n x="60"/>
      </t>
    </mdx>
    <mdx n="0" f="v">
      <t c="3" si="227">
        <n x="225"/>
        <n x="436"/>
        <n x="60"/>
      </t>
    </mdx>
    <mdx n="0" f="v">
      <t c="3" si="227">
        <n x="225"/>
        <n x="437"/>
        <n x="60"/>
      </t>
    </mdx>
    <mdx n="0" f="v">
      <t c="3" si="227">
        <n x="225"/>
        <n x="294"/>
        <n x="60"/>
      </t>
    </mdx>
    <mdx n="0" f="v">
      <t c="3" si="227">
        <n x="225"/>
        <n x="293"/>
        <n x="60"/>
      </t>
    </mdx>
    <mdx n="0" f="v">
      <t c="3" si="227">
        <n x="225"/>
        <n x="434"/>
        <n x="60"/>
      </t>
    </mdx>
    <mdx n="0" f="v">
      <t c="3" si="227">
        <n x="225"/>
        <n x="452"/>
        <n x="60"/>
      </t>
    </mdx>
    <mdx n="0" f="v">
      <t c="3" si="227">
        <n x="225"/>
        <n x="438"/>
        <n x="60"/>
      </t>
    </mdx>
    <mdx n="0" f="v">
      <t c="3" si="227">
        <n x="225"/>
        <n x="350"/>
        <n x="60"/>
      </t>
    </mdx>
    <mdx n="0" f="v">
      <t c="3" si="227">
        <n x="225"/>
        <n x="439"/>
        <n x="60"/>
      </t>
    </mdx>
    <mdx n="0" f="v">
      <t c="3" si="227">
        <n x="225"/>
        <n x="440"/>
        <n x="60"/>
      </t>
    </mdx>
    <mdx n="0" f="v">
      <t c="3" si="227">
        <n x="225"/>
        <n x="441"/>
        <n x="60"/>
      </t>
    </mdx>
    <mdx n="0" f="v">
      <t c="3" si="227">
        <n x="225"/>
        <n x="447"/>
        <n x="60"/>
      </t>
    </mdx>
    <mdx n="0" f="v">
      <t c="3" si="227">
        <n x="225"/>
        <n x="460"/>
        <n x="60"/>
      </t>
    </mdx>
    <mdx n="0" f="v">
      <t c="3" si="227">
        <n x="225"/>
        <n x="276"/>
        <n x="60"/>
      </t>
    </mdx>
    <mdx n="0" f="v">
      <t c="3" si="227">
        <n x="225"/>
        <n x="453"/>
        <n x="60"/>
      </t>
    </mdx>
    <mdx n="0" f="v">
      <t c="3" si="227">
        <n x="225"/>
        <n x="454"/>
        <n x="60"/>
      </t>
    </mdx>
    <mdx n="0" f="v">
      <t c="3" si="227">
        <n x="225"/>
        <n x="455"/>
        <n x="60"/>
      </t>
    </mdx>
    <mdx n="0" f="v">
      <t c="3" si="227">
        <n x="225"/>
        <n x="456"/>
        <n x="60"/>
      </t>
    </mdx>
    <mdx n="0" f="v">
      <t c="3" si="227">
        <n x="225"/>
        <n x="346"/>
        <n x="60"/>
      </t>
    </mdx>
    <mdx n="0" f="v">
      <t c="3" si="227">
        <n x="225"/>
        <n x="473"/>
        <n x="60"/>
      </t>
    </mdx>
    <mdx n="0" f="v">
      <t c="3" si="227">
        <n x="225"/>
        <n x="448"/>
        <n x="60"/>
      </t>
    </mdx>
    <mdx n="0" f="v">
      <t c="3" si="227">
        <n x="225"/>
        <n x="449"/>
        <n x="60"/>
      </t>
    </mdx>
    <mdx n="0" f="v">
      <t c="3" si="227">
        <n x="225"/>
        <n x="450"/>
        <n x="60"/>
      </t>
    </mdx>
    <mdx n="0" f="v">
      <t c="3" si="227">
        <n x="225"/>
        <n x="451"/>
        <n x="60"/>
      </t>
    </mdx>
    <mdx n="0" f="v">
      <t c="3" si="227">
        <n x="225"/>
        <n x="457"/>
        <n x="60"/>
      </t>
    </mdx>
    <mdx n="0" f="v">
      <t c="3" si="227">
        <n x="225"/>
        <n x="458"/>
        <n x="60"/>
      </t>
    </mdx>
    <mdx n="0" f="v">
      <t c="3" si="227">
        <n x="225"/>
        <n x="461"/>
        <n x="60"/>
      </t>
    </mdx>
    <mdx n="0" f="v">
      <t c="3" si="227">
        <n x="225"/>
        <n x="462"/>
        <n x="60"/>
      </t>
    </mdx>
    <mdx n="0" f="v">
      <t c="3" si="227">
        <n x="225"/>
        <n x="463"/>
        <n x="60"/>
      </t>
    </mdx>
    <mdx n="0" f="v">
      <t c="3" si="227">
        <n x="225"/>
        <n x="464"/>
        <n x="60"/>
      </t>
    </mdx>
    <mdx n="0" f="v">
      <t c="3" si="227">
        <n x="225"/>
        <n x="465"/>
        <n x="60"/>
      </t>
    </mdx>
    <mdx n="0" f="v">
      <t c="3" si="227">
        <n x="225"/>
        <n x="466"/>
        <n x="60"/>
      </t>
    </mdx>
    <mdx n="0" f="v">
      <t c="3" si="227">
        <n x="225"/>
        <n x="467"/>
        <n x="60"/>
      </t>
    </mdx>
    <mdx n="0" f="v">
      <t c="3" si="227">
        <n x="225"/>
        <n x="471"/>
        <n x="60"/>
      </t>
    </mdx>
    <mdx n="0" f="v">
      <t c="3" si="227">
        <n x="225"/>
        <n x="468"/>
        <n x="60"/>
      </t>
    </mdx>
    <mdx n="0" f="v">
      <t c="3" si="227">
        <n x="225"/>
        <n x="469"/>
        <n x="60"/>
      </t>
    </mdx>
    <mdx n="0" f="v">
      <t c="3" si="227">
        <n x="225"/>
        <n x="470"/>
        <n x="60"/>
      </t>
    </mdx>
    <mdx n="0" f="v">
      <t c="3" si="227">
        <n x="225"/>
        <n x="474"/>
        <n x="60"/>
      </t>
    </mdx>
    <mdx n="0" f="v">
      <t c="3" si="227">
        <n x="225"/>
        <n x="475"/>
        <n x="60"/>
      </t>
    </mdx>
    <mdx n="0" f="v">
      <t c="3" si="227">
        <n x="225"/>
        <n x="476"/>
        <n x="60"/>
      </t>
    </mdx>
    <mdx n="0" f="v">
      <t c="3" si="227">
        <n x="225"/>
        <n x="477"/>
        <n x="60"/>
      </t>
    </mdx>
    <mdx n="0" f="v">
      <t c="3" si="227">
        <n x="225"/>
        <n x="478"/>
        <n x="60"/>
      </t>
    </mdx>
    <mdx n="0" f="v">
      <t c="3" si="227">
        <n x="225"/>
        <n x="479"/>
        <n x="60"/>
      </t>
    </mdx>
    <mdx n="0" f="v">
      <t c="3" si="227">
        <n x="225"/>
        <n x="483"/>
        <n x="60"/>
      </t>
    </mdx>
    <mdx n="0" f="v">
      <t c="3" si="227">
        <n x="225"/>
        <n x="487"/>
        <n x="60"/>
      </t>
    </mdx>
    <mdx n="0" f="v">
      <t c="3" si="227">
        <n x="225"/>
        <n x="472"/>
        <n x="60"/>
      </t>
    </mdx>
    <mdx n="0" f="v">
      <t c="3" si="227">
        <n x="225"/>
        <n x="480"/>
        <n x="60"/>
      </t>
    </mdx>
    <mdx n="0" f="v">
      <t c="3" si="227">
        <n x="225"/>
        <n x="481"/>
        <n x="60"/>
      </t>
    </mdx>
    <mdx n="0" f="v">
      <t c="3" si="227">
        <n x="225"/>
        <n x="484"/>
        <n x="60"/>
      </t>
    </mdx>
    <mdx n="0" f="v">
      <t c="3" si="227">
        <n x="225"/>
        <n x="488"/>
        <n x="60"/>
      </t>
    </mdx>
    <mdx n="0" f="v">
      <t c="3" si="227">
        <n x="225"/>
        <n x="489"/>
        <n x="60"/>
      </t>
    </mdx>
    <mdx n="0" f="v">
      <t c="3" si="227">
        <n x="225"/>
        <n x="482"/>
        <n x="60"/>
      </t>
    </mdx>
    <mdx n="0" f="v">
      <t c="3" si="227">
        <n x="225"/>
        <n x="485"/>
        <n x="60"/>
      </t>
    </mdx>
    <mdx n="0" f="v">
      <t c="3" si="227">
        <n x="225"/>
        <n x="486"/>
        <n x="60"/>
      </t>
    </mdx>
    <mdx n="0" f="v">
      <t c="3" si="227">
        <n x="225"/>
        <n x="494"/>
        <n x="60"/>
      </t>
    </mdx>
    <mdx n="0" f="v">
      <t c="3" si="227">
        <n x="225"/>
        <n x="490"/>
        <n x="60"/>
      </t>
    </mdx>
    <mdx n="0" f="v">
      <t c="3" si="227">
        <n x="225"/>
        <n x="492"/>
        <n x="60"/>
      </t>
    </mdx>
    <mdx n="0" f="v">
      <t c="3" si="227">
        <n x="225"/>
        <n x="493"/>
        <n x="60"/>
      </t>
    </mdx>
    <mdx n="0" f="v">
      <t c="3" si="227">
        <n x="225"/>
        <n x="500"/>
        <n x="60"/>
      </t>
    </mdx>
    <mdx n="0" f="v">
      <t c="3" si="227">
        <n x="225"/>
        <n x="496"/>
        <n x="60"/>
      </t>
    </mdx>
    <mdx n="0" f="v">
      <t c="3" si="227">
        <n x="225"/>
        <n x="491"/>
        <n x="60"/>
      </t>
    </mdx>
    <mdx n="0" f="v">
      <t c="3" si="227">
        <n x="225"/>
        <n x="495"/>
        <n x="60"/>
      </t>
    </mdx>
    <mdx n="0" f="v">
      <t c="3" si="227">
        <n x="225"/>
        <n x="501"/>
        <n x="60"/>
      </t>
    </mdx>
    <mdx n="0" f="v">
      <t c="3" si="227">
        <n x="225"/>
        <n x="502"/>
        <n x="60"/>
      </t>
    </mdx>
    <mdx n="0" f="v">
      <t c="3" si="227">
        <n x="225"/>
        <n x="497"/>
        <n x="60"/>
      </t>
    </mdx>
    <mdx n="0" f="v">
      <t c="3" si="227">
        <n x="225"/>
        <n x="498"/>
        <n x="60"/>
      </t>
    </mdx>
    <mdx n="0" f="v">
      <t c="3" si="227">
        <n x="225"/>
        <n x="499"/>
        <n x="60"/>
      </t>
    </mdx>
    <mdx n="0" f="v">
      <t c="3" si="227">
        <n x="225"/>
        <n x="503"/>
        <n x="60"/>
      </t>
    </mdx>
    <mdx n="0" f="v">
      <t c="3" si="227">
        <n x="225"/>
        <n x="504"/>
        <n x="60"/>
      </t>
    </mdx>
    <mdx n="0" f="v">
      <t c="3" si="227">
        <n x="225"/>
        <n x="505"/>
        <n x="60"/>
      </t>
    </mdx>
    <mdx n="0" f="v">
      <t c="3" si="227">
        <n x="225"/>
        <n x="506"/>
        <n x="60"/>
      </t>
    </mdx>
    <mdx n="0" f="v">
      <t c="3" si="227">
        <n x="225"/>
        <n x="507"/>
        <n x="60"/>
      </t>
    </mdx>
    <mdx n="0" f="v">
      <t c="3" si="227">
        <n x="225"/>
        <n x="508"/>
        <n x="60"/>
      </t>
    </mdx>
    <mdx n="0" f="v">
      <t c="3" si="227">
        <n x="225"/>
        <n x="509"/>
        <n x="60"/>
      </t>
    </mdx>
    <mdx n="0" f="v">
      <t c="3" si="227">
        <n x="225"/>
        <n x="513"/>
        <n x="60"/>
      </t>
    </mdx>
    <mdx n="0" f="v">
      <t c="3" si="227">
        <n x="225"/>
        <n x="519"/>
        <n x="60"/>
      </t>
    </mdx>
    <mdx n="0" f="v">
      <t c="3" si="227">
        <n x="225"/>
        <n x="520"/>
        <n x="60"/>
      </t>
    </mdx>
    <mdx n="0" f="v">
      <t c="3" si="227">
        <n x="225"/>
        <n x="510"/>
        <n x="60"/>
      </t>
    </mdx>
    <mdx n="0" f="v">
      <t c="3" si="227">
        <n x="225"/>
        <n x="511"/>
        <n x="60"/>
      </t>
    </mdx>
    <mdx n="0" f="v">
      <t c="3" si="227">
        <n x="225"/>
        <n x="512"/>
        <n x="60"/>
      </t>
    </mdx>
    <mdx n="0" f="v">
      <t c="3" si="227">
        <n x="225"/>
        <n x="514"/>
        <n x="60"/>
      </t>
    </mdx>
    <mdx n="0" f="v">
      <t c="3" si="227">
        <n x="225"/>
        <n x="515"/>
        <n x="60"/>
      </t>
    </mdx>
    <mdx n="0" f="v">
      <t c="3" si="227">
        <n x="225"/>
        <n x="516"/>
        <n x="60"/>
      </t>
    </mdx>
    <mdx n="0" f="v">
      <t c="3" si="227">
        <n x="225"/>
        <n x="521"/>
        <n x="60"/>
      </t>
    </mdx>
    <mdx n="0" f="v">
      <t c="3" si="227">
        <n x="225"/>
        <n x="522"/>
        <n x="60"/>
      </t>
    </mdx>
    <mdx n="0" f="v">
      <t c="3" si="227">
        <n x="225"/>
        <n x="517"/>
        <n x="60"/>
      </t>
    </mdx>
    <mdx n="0" f="v">
      <t c="3" si="227">
        <n x="225"/>
        <n x="518"/>
        <n x="60"/>
      </t>
    </mdx>
    <mdx n="0" f="v">
      <t c="3" si="227">
        <n x="225"/>
        <n x="525"/>
        <n x="60"/>
      </t>
    </mdx>
    <mdx n="0" f="v">
      <t c="3" si="227">
        <n x="225"/>
        <n x="526"/>
        <n x="60"/>
      </t>
    </mdx>
    <mdx n="0" f="v">
      <t c="3" si="227">
        <n x="225"/>
        <n x="524"/>
        <n x="60"/>
      </t>
    </mdx>
    <mdx n="0" f="v">
      <t c="3" si="227">
        <n x="225"/>
        <n x="523"/>
        <n x="60"/>
      </t>
    </mdx>
    <mdx n="0" f="v">
      <t c="3" si="227">
        <n x="225"/>
        <n x="528"/>
        <n x="60"/>
      </t>
    </mdx>
    <mdx n="0" f="v">
      <t c="3" si="227">
        <n x="225"/>
        <n x="527"/>
        <n x="60"/>
      </t>
    </mdx>
    <mdx n="0" f="v">
      <t c="3" si="227">
        <n x="225"/>
        <n x="531"/>
        <n x="60"/>
      </t>
    </mdx>
    <mdx n="0" f="v">
      <t c="3" si="227">
        <n x="225"/>
        <n x="529"/>
        <n x="60"/>
      </t>
    </mdx>
    <mdx n="0" f="v">
      <t c="3" si="227">
        <n x="225"/>
        <n x="532"/>
        <n x="60"/>
      </t>
    </mdx>
    <mdx n="0" f="v">
      <t c="3" si="227">
        <n x="225"/>
        <n x="530"/>
        <n x="60"/>
      </t>
    </mdx>
    <mdx n="0" f="v">
      <t c="3" si="227">
        <n x="225"/>
        <n x="533"/>
        <n x="60"/>
      </t>
    </mdx>
    <mdx n="0" f="v">
      <t c="3" si="227">
        <n x="225"/>
        <n x="534"/>
        <n x="60"/>
      </t>
    </mdx>
    <mdx n="0" f="v">
      <t c="3" si="227">
        <n x="225"/>
        <n x="537"/>
        <n x="60"/>
      </t>
    </mdx>
    <mdx n="0" f="v">
      <t c="3" si="227">
        <n x="225"/>
        <n x="536"/>
        <n x="60"/>
      </t>
    </mdx>
    <mdx n="0" f="v">
      <t c="3" si="227">
        <n x="225"/>
        <n x="535"/>
        <n x="60"/>
      </t>
    </mdx>
    <mdx n="0" f="v">
      <t c="3" si="227">
        <n x="225"/>
        <n x="539"/>
        <n x="60"/>
      </t>
    </mdx>
    <mdx n="0" f="v">
      <t c="3" si="227">
        <n x="225"/>
        <n x="540"/>
        <n x="60"/>
      </t>
    </mdx>
    <mdx n="0" f="v">
      <t c="3" si="227">
        <n x="225"/>
        <n x="538"/>
        <n x="60"/>
      </t>
    </mdx>
    <mdx n="0" f="v">
      <t c="3" si="227">
        <n x="225"/>
        <n x="541"/>
        <n x="60"/>
      </t>
    </mdx>
    <mdx n="0" f="v">
      <t c="3" si="227">
        <n x="225"/>
        <n x="545"/>
        <n x="60"/>
      </t>
    </mdx>
    <mdx n="0" f="v">
      <t c="3" si="227">
        <n x="225"/>
        <n x="543"/>
        <n x="60"/>
      </t>
    </mdx>
    <mdx n="0" f="v">
      <t c="3" si="227">
        <n x="225"/>
        <n x="546"/>
        <n x="60"/>
      </t>
    </mdx>
    <mdx n="0" f="v">
      <t c="3" si="227">
        <n x="225"/>
        <n x="544"/>
        <n x="60"/>
      </t>
    </mdx>
    <mdx n="0" f="v">
      <t c="3" si="227">
        <n x="225"/>
        <n x="542"/>
        <n x="60"/>
      </t>
    </mdx>
    <mdx n="0" f="v">
      <t c="3" si="227">
        <n x="225"/>
        <n x="272"/>
        <n x="61"/>
      </t>
    </mdx>
    <mdx n="0" f="v">
      <t c="3" si="227">
        <n x="225"/>
        <n x="273"/>
        <n x="61"/>
      </t>
    </mdx>
    <mdx n="0" f="v">
      <t c="3" si="227">
        <n x="225"/>
        <n x="270"/>
        <n x="61"/>
      </t>
    </mdx>
    <mdx n="0" f="v">
      <t c="3" si="227">
        <n x="225"/>
        <n x="268"/>
        <n x="61"/>
      </t>
    </mdx>
    <mdx n="0" f="v">
      <t c="3" si="227">
        <n x="225"/>
        <n x="356"/>
        <n x="61"/>
      </t>
    </mdx>
    <mdx n="0" f="v">
      <t c="3" si="227">
        <n x="225"/>
        <n x="358"/>
        <n x="61"/>
      </t>
    </mdx>
    <mdx n="0" f="v">
      <t c="3" si="227">
        <n x="225"/>
        <n x="359"/>
        <n x="61"/>
      </t>
    </mdx>
    <mdx n="0" f="v">
      <t c="3" si="227">
        <n x="225"/>
        <n x="360"/>
        <n x="61"/>
      </t>
    </mdx>
    <mdx n="0" f="v">
      <t c="3" si="227">
        <n x="225"/>
        <n x="263"/>
        <n x="61"/>
      </t>
    </mdx>
    <mdx n="0" f="v">
      <t c="3" si="227">
        <n x="225"/>
        <n x="260"/>
        <n x="61"/>
      </t>
    </mdx>
    <mdx n="0" f="v">
      <t c="3" si="227">
        <n x="225"/>
        <n x="259"/>
        <n x="61"/>
      </t>
    </mdx>
    <mdx n="0" f="v">
      <t c="3" si="227">
        <n x="225"/>
        <n x="258"/>
        <n x="61"/>
      </t>
    </mdx>
    <mdx n="0" f="v">
      <t c="3" si="227">
        <n x="225"/>
        <n x="256"/>
        <n x="61"/>
      </t>
    </mdx>
    <mdx n="0" f="v">
      <t c="3" si="227">
        <n x="225"/>
        <n x="316"/>
        <n x="61"/>
      </t>
    </mdx>
    <mdx n="0" f="v">
      <t c="3" si="227">
        <n x="225"/>
        <n x="373"/>
        <n x="61"/>
      </t>
    </mdx>
    <mdx n="0" f="v">
      <t c="3" si="227">
        <n x="225"/>
        <n x="374"/>
        <n x="61"/>
      </t>
    </mdx>
    <mdx n="0" f="v">
      <t c="3" si="227">
        <n x="225"/>
        <n x="281"/>
        <n x="61"/>
      </t>
    </mdx>
    <mdx n="0" f="v">
      <t c="3" si="227">
        <n x="225"/>
        <n x="376"/>
        <n x="61"/>
      </t>
    </mdx>
    <mdx n="0" f="v">
      <t c="3" si="227">
        <n x="225"/>
        <n x="377"/>
        <n x="61"/>
      </t>
    </mdx>
    <mdx n="0" f="v">
      <t c="3" si="227">
        <n x="225"/>
        <n x="280"/>
        <n x="61"/>
      </t>
    </mdx>
    <mdx n="0" f="v">
      <t c="3" si="227">
        <n x="225"/>
        <n x="311"/>
        <n x="61"/>
      </t>
    </mdx>
    <mdx n="0" f="v">
      <t c="3" si="227">
        <n x="225"/>
        <n x="378"/>
        <n x="61"/>
      </t>
    </mdx>
    <mdx n="0" f="v">
      <t c="3" si="227">
        <n x="225"/>
        <n x="379"/>
        <n x="61"/>
      </t>
    </mdx>
    <mdx n="0" f="v">
      <t c="3" si="227">
        <n x="225"/>
        <n x="380"/>
        <n x="61"/>
      </t>
    </mdx>
    <mdx n="0" f="v">
      <t c="3" si="227">
        <n x="225"/>
        <n x="381"/>
        <n x="61"/>
      </t>
    </mdx>
    <mdx n="0" f="v">
      <t c="3" si="227">
        <n x="225"/>
        <n x="382"/>
        <n x="61"/>
      </t>
    </mdx>
    <mdx n="0" f="v">
      <t c="3" si="227">
        <n x="225"/>
        <n x="304"/>
        <n x="61"/>
      </t>
    </mdx>
    <mdx n="0" f="v">
      <t c="3" si="227">
        <n x="225"/>
        <n x="383"/>
        <n x="61"/>
      </t>
    </mdx>
    <mdx n="0" f="v">
      <t c="3" si="227">
        <n x="225"/>
        <n x="254"/>
        <n x="61"/>
      </t>
    </mdx>
    <mdx n="0" f="v">
      <t c="3" si="227">
        <n x="225"/>
        <n x="283"/>
        <n x="61"/>
      </t>
    </mdx>
    <mdx n="0" f="v">
      <t c="3" si="227">
        <n x="225"/>
        <n x="547"/>
        <n x="61"/>
      </t>
    </mdx>
    <mdx n="0" f="v">
      <t c="3" si="227">
        <n x="225"/>
        <n x="362"/>
        <n x="61"/>
      </t>
    </mdx>
    <mdx n="0" f="v">
      <t c="3" si="227">
        <n x="225"/>
        <n x="363"/>
        <n x="61"/>
      </t>
    </mdx>
    <mdx n="0" f="v">
      <t c="3" si="227">
        <n x="225"/>
        <n x="364"/>
        <n x="61"/>
      </t>
    </mdx>
    <mdx n="0" f="v">
      <t c="3" si="227">
        <n x="225"/>
        <n x="548"/>
        <n x="61"/>
      </t>
    </mdx>
    <mdx n="0" f="v">
      <t c="3" si="227">
        <n x="225"/>
        <n x="365"/>
        <n x="61"/>
      </t>
    </mdx>
    <mdx n="0" f="v">
      <t c="3" si="227">
        <n x="225"/>
        <n x="366"/>
        <n x="61"/>
      </t>
    </mdx>
    <mdx n="0" f="v">
      <t c="3" si="227">
        <n x="225"/>
        <n x="367"/>
        <n x="61"/>
      </t>
    </mdx>
    <mdx n="0" f="v">
      <t c="3" si="227">
        <n x="225"/>
        <n x="368"/>
        <n x="61"/>
      </t>
    </mdx>
    <mdx n="0" f="v">
      <t c="3" si="227">
        <n x="225"/>
        <n x="369"/>
        <n x="61"/>
      </t>
    </mdx>
    <mdx n="0" f="v">
      <t c="3" si="227">
        <n x="225"/>
        <n x="307"/>
        <n x="61"/>
      </t>
    </mdx>
    <mdx n="0" f="v">
      <t c="3" si="227">
        <n x="225"/>
        <n x="370"/>
        <n x="61"/>
      </t>
    </mdx>
    <mdx n="0" f="v">
      <t c="3" si="227">
        <n x="225"/>
        <n x="371"/>
        <n x="61"/>
      </t>
    </mdx>
    <mdx n="0" f="v">
      <t c="3" si="227">
        <n x="225"/>
        <n x="372"/>
        <n x="61"/>
      </t>
    </mdx>
    <mdx n="0" f="v">
      <t c="3" si="227">
        <n x="225"/>
        <n x="393"/>
        <n x="61"/>
      </t>
    </mdx>
    <mdx n="0" f="v">
      <t c="3" si="227">
        <n x="225"/>
        <n x="394"/>
        <n x="61"/>
      </t>
    </mdx>
    <mdx n="0" f="v">
      <t c="3" si="227">
        <n x="225"/>
        <n x="395"/>
        <n x="61"/>
      </t>
    </mdx>
    <mdx n="0" f="v">
      <t c="3" si="227">
        <n x="225"/>
        <n x="278"/>
        <n x="61"/>
      </t>
    </mdx>
    <mdx n="0" f="v">
      <t c="3" si="227">
        <n x="225"/>
        <n x="396"/>
        <n x="61"/>
      </t>
    </mdx>
    <mdx n="0" f="v">
      <t c="3" si="227">
        <n x="225"/>
        <n x="398"/>
        <n x="61"/>
      </t>
    </mdx>
    <mdx n="0" f="v">
      <t c="3" si="227">
        <n x="225"/>
        <n x="392"/>
        <n x="61"/>
      </t>
    </mdx>
    <mdx n="0" f="v">
      <t c="3" si="227">
        <n x="225"/>
        <n x="384"/>
        <n x="61"/>
      </t>
    </mdx>
    <mdx n="0" f="v">
      <t c="3" si="227">
        <n x="225"/>
        <n x="385"/>
        <n x="61"/>
      </t>
    </mdx>
    <mdx n="0" f="v">
      <t c="3" si="227">
        <n x="225"/>
        <n x="386"/>
        <n x="61"/>
      </t>
    </mdx>
    <mdx n="0" f="v">
      <t c="3" si="227">
        <n x="225"/>
        <n x="387"/>
        <n x="61"/>
      </t>
    </mdx>
    <mdx n="0" f="v">
      <t c="3" si="227">
        <n x="225"/>
        <n x="388"/>
        <n x="61"/>
      </t>
    </mdx>
    <mdx n="0" f="v">
      <t c="3" si="227">
        <n x="225"/>
        <n x="389"/>
        <n x="61"/>
      </t>
    </mdx>
    <mdx n="0" f="v">
      <t c="3" si="227">
        <n x="225"/>
        <n x="390"/>
        <n x="61"/>
      </t>
    </mdx>
    <mdx n="0" f="v">
      <t c="3" si="227">
        <n x="225"/>
        <n x="418"/>
        <n x="61"/>
      </t>
    </mdx>
    <mdx n="0" f="v">
      <t c="3" si="227">
        <n x="225"/>
        <n x="391"/>
        <n x="61"/>
      </t>
    </mdx>
    <mdx n="0" f="v">
      <t c="3" si="227">
        <n x="225"/>
        <n x="399"/>
        <n x="61"/>
      </t>
    </mdx>
    <mdx n="0" f="v">
      <t c="3" si="227">
        <n x="225"/>
        <n x="400"/>
        <n x="61"/>
      </t>
    </mdx>
    <mdx n="0" f="v">
      <t c="3" si="227">
        <n x="225"/>
        <n x="401"/>
        <n x="61"/>
      </t>
    </mdx>
    <mdx n="0" f="v">
      <t c="3" si="227">
        <n x="225"/>
        <n x="402"/>
        <n x="61"/>
      </t>
    </mdx>
    <mdx n="0" f="v">
      <t c="3" si="227">
        <n x="225"/>
        <n x="277"/>
        <n x="61"/>
      </t>
    </mdx>
    <mdx n="0" f="v">
      <t c="3" si="227">
        <n x="225"/>
        <n x="417"/>
        <n x="61"/>
      </t>
    </mdx>
    <mdx n="0" f="v">
      <t c="3" si="227">
        <n x="225"/>
        <n x="412"/>
        <n x="61"/>
      </t>
    </mdx>
    <mdx n="0" f="v">
      <t c="3" si="227">
        <n x="225"/>
        <n x="411"/>
        <n x="61"/>
      </t>
    </mdx>
    <mdx n="0" f="v">
      <t c="3" si="227">
        <n x="225"/>
        <n x="404"/>
        <n x="61"/>
      </t>
    </mdx>
    <mdx n="0" f="v">
      <t c="3" si="227">
        <n x="225"/>
        <n x="405"/>
        <n x="61"/>
      </t>
    </mdx>
    <mdx n="0" f="v">
      <t c="3" si="227">
        <n x="225"/>
        <n x="406"/>
        <n x="61"/>
      </t>
    </mdx>
    <mdx n="0" f="v">
      <t c="3" si="227">
        <n x="225"/>
        <n x="407"/>
        <n x="61"/>
      </t>
    </mdx>
    <mdx n="0" f="v">
      <t c="3" si="227">
        <n x="225"/>
        <n x="408"/>
        <n x="61"/>
      </t>
    </mdx>
    <mdx n="0" f="v">
      <t c="3" si="227">
        <n x="225"/>
        <n x="409"/>
        <n x="61"/>
      </t>
    </mdx>
    <mdx n="0" f="v">
      <t c="3" si="227">
        <n x="225"/>
        <n x="410"/>
        <n x="61"/>
      </t>
    </mdx>
    <mdx n="0" f="v">
      <t c="3" si="227">
        <n x="225"/>
        <n x="403"/>
        <n x="61"/>
      </t>
    </mdx>
    <mdx n="0" f="v">
      <t c="3" si="227">
        <n x="225"/>
        <n x="329"/>
        <n x="61"/>
      </t>
    </mdx>
    <mdx n="0" f="v">
      <t c="3" si="227">
        <n x="225"/>
        <n x="413"/>
        <n x="61"/>
      </t>
    </mdx>
    <mdx n="0" f="v">
      <t c="3" si="227">
        <n x="225"/>
        <n x="414"/>
        <n x="61"/>
      </t>
    </mdx>
    <mdx n="0" f="v">
      <t c="3" si="227">
        <n x="225"/>
        <n x="415"/>
        <n x="61"/>
      </t>
    </mdx>
    <mdx n="0" f="v">
      <t c="3" si="227">
        <n x="225"/>
        <n x="416"/>
        <n x="61"/>
      </t>
    </mdx>
    <mdx n="0" f="v">
      <t c="3" si="227">
        <n x="225"/>
        <n x="427"/>
        <n x="61"/>
      </t>
    </mdx>
    <mdx n="0" f="v">
      <t c="3" si="227">
        <n x="225"/>
        <n x="422"/>
        <n x="61"/>
      </t>
    </mdx>
    <mdx n="0" f="v">
      <t c="3" si="227">
        <n x="225"/>
        <n x="419"/>
        <n x="61"/>
      </t>
    </mdx>
    <mdx n="0" f="v">
      <t c="3" si="227">
        <n x="225"/>
        <n x="420"/>
        <n x="61"/>
      </t>
    </mdx>
    <mdx n="0" f="v">
      <t c="3" si="227">
        <n x="225"/>
        <n x="301"/>
        <n x="61"/>
      </t>
    </mdx>
    <mdx n="0" f="v">
      <t c="3" si="227">
        <n x="225"/>
        <n x="299"/>
        <n x="61"/>
      </t>
    </mdx>
    <mdx n="0" f="v">
      <t c="3" si="227">
        <n x="225"/>
        <n x="297"/>
        <n x="61"/>
      </t>
    </mdx>
    <mdx n="0" f="v">
      <t c="3" si="227">
        <n x="225"/>
        <n x="421"/>
        <n x="61"/>
      </t>
    </mdx>
    <mdx n="0" f="v">
      <t c="3" si="227">
        <n x="225"/>
        <n x="428"/>
        <n x="61"/>
      </t>
    </mdx>
    <mdx n="0" f="v">
      <t c="3" si="227">
        <n x="225"/>
        <n x="328"/>
        <n x="61"/>
      </t>
    </mdx>
    <mdx n="0" f="v">
      <t c="3" si="227">
        <n x="225"/>
        <n x="429"/>
        <n x="61"/>
      </t>
    </mdx>
    <mdx n="0" f="v">
      <t c="3" si="227">
        <n x="225"/>
        <n x="430"/>
        <n x="61"/>
      </t>
    </mdx>
    <mdx n="0" f="v">
      <t c="3" si="227">
        <n x="225"/>
        <n x="431"/>
        <n x="61"/>
      </t>
    </mdx>
    <mdx n="0" f="v">
      <t c="3" si="227">
        <n x="225"/>
        <n x="432"/>
        <n x="61"/>
      </t>
    </mdx>
    <mdx n="0" f="v">
      <t c="3" si="227">
        <n x="225"/>
        <n x="326"/>
        <n x="61"/>
      </t>
    </mdx>
    <mdx n="0" f="v">
      <t c="3" si="227">
        <n x="225"/>
        <n x="433"/>
        <n x="61"/>
      </t>
    </mdx>
    <mdx n="0" f="v">
      <t c="3" si="227">
        <n x="225"/>
        <n x="423"/>
        <n x="61"/>
      </t>
    </mdx>
    <mdx n="0" f="v">
      <t c="3" si="227">
        <n x="225"/>
        <n x="424"/>
        <n x="61"/>
      </t>
    </mdx>
    <mdx n="0" f="v">
      <t c="3" si="227">
        <n x="225"/>
        <n x="425"/>
        <n x="61"/>
      </t>
    </mdx>
    <mdx n="0" f="v">
      <t c="3" si="227">
        <n x="225"/>
        <n x="348"/>
        <n x="61"/>
      </t>
    </mdx>
    <mdx n="0" f="v">
      <t c="3" si="227">
        <n x="225"/>
        <n x="327"/>
        <n x="61"/>
      </t>
    </mdx>
    <mdx n="0" f="v">
      <t c="3" si="227">
        <n x="225"/>
        <n x="426"/>
        <n x="61"/>
      </t>
    </mdx>
    <mdx n="0" f="v">
      <t c="3" si="227">
        <n x="225"/>
        <n x="443"/>
        <n x="61"/>
      </t>
    </mdx>
    <mdx n="0" f="v">
      <t c="3" si="227">
        <n x="225"/>
        <n x="444"/>
        <n x="61"/>
      </t>
    </mdx>
    <mdx n="0" f="v">
      <t c="3" si="227">
        <n x="225"/>
        <n x="442"/>
        <n x="61"/>
      </t>
    </mdx>
    <mdx n="0" f="v">
      <t c="3" si="227">
        <n x="225"/>
        <n x="445"/>
        <n x="61"/>
      </t>
    </mdx>
    <mdx n="0" f="v">
      <t c="3" si="227">
        <n x="225"/>
        <n x="446"/>
        <n x="61"/>
      </t>
    </mdx>
    <mdx n="0" f="v">
      <t c="3" si="227">
        <n x="225"/>
        <n x="452"/>
        <n x="61"/>
      </t>
    </mdx>
    <mdx n="0" f="v">
      <t c="3" si="227">
        <n x="225"/>
        <n x="346"/>
        <n x="61"/>
      </t>
    </mdx>
    <mdx n="0" f="v">
      <t c="3" si="227">
        <n x="225"/>
        <n x="435"/>
        <n x="61"/>
      </t>
    </mdx>
    <mdx n="0" f="v">
      <t c="3" si="227">
        <n x="225"/>
        <n x="436"/>
        <n x="61"/>
      </t>
    </mdx>
    <mdx n="0" f="v">
      <t c="3" si="227">
        <n x="225"/>
        <n x="437"/>
        <n x="61"/>
      </t>
    </mdx>
    <mdx n="0" f="v">
      <t c="3" si="227">
        <n x="225"/>
        <n x="294"/>
        <n x="61"/>
      </t>
    </mdx>
    <mdx n="0" f="v">
      <t c="3" si="227">
        <n x="225"/>
        <n x="293"/>
        <n x="61"/>
      </t>
    </mdx>
    <mdx n="0" f="v">
      <t c="3" si="227">
        <n x="225"/>
        <n x="434"/>
        <n x="61"/>
      </t>
    </mdx>
    <mdx n="0" f="v">
      <t c="3" si="227">
        <n x="225"/>
        <n x="438"/>
        <n x="61"/>
      </t>
    </mdx>
    <mdx n="0" f="v">
      <t c="3" si="227">
        <n x="225"/>
        <n x="350"/>
        <n x="61"/>
      </t>
    </mdx>
    <mdx n="0" f="v">
      <t c="3" si="227">
        <n x="225"/>
        <n x="439"/>
        <n x="61"/>
      </t>
    </mdx>
    <mdx n="0" f="v">
      <t c="3" si="227">
        <n x="225"/>
        <n x="440"/>
        <n x="61"/>
      </t>
    </mdx>
    <mdx n="0" f="v">
      <t c="3" si="227">
        <n x="225"/>
        <n x="441"/>
        <n x="61"/>
      </t>
    </mdx>
    <mdx n="0" f="v">
      <t c="3" si="227">
        <n x="225"/>
        <n x="447"/>
        <n x="61"/>
      </t>
    </mdx>
    <mdx n="0" f="v">
      <t c="3" si="227">
        <n x="225"/>
        <n x="459"/>
        <n x="61"/>
      </t>
    </mdx>
    <mdx n="0" f="v">
      <t c="3" si="227">
        <n x="225"/>
        <n x="276"/>
        <n x="61"/>
      </t>
    </mdx>
    <mdx n="0" f="v">
      <t c="3" si="227">
        <n x="225"/>
        <n x="453"/>
        <n x="61"/>
      </t>
    </mdx>
    <mdx n="0" f="v">
      <t c="3" si="227">
        <n x="225"/>
        <n x="454"/>
        <n x="61"/>
      </t>
    </mdx>
    <mdx n="0" f="v">
      <t c="3" si="227">
        <n x="225"/>
        <n x="455"/>
        <n x="61"/>
      </t>
    </mdx>
    <mdx n="0" f="v">
      <t c="3" si="227">
        <n x="225"/>
        <n x="456"/>
        <n x="61"/>
      </t>
    </mdx>
    <mdx n="0" f="v">
      <t c="3" si="227">
        <n x="225"/>
        <n x="448"/>
        <n x="61"/>
      </t>
    </mdx>
    <mdx n="0" f="v">
      <t c="3" si="227">
        <n x="225"/>
        <n x="449"/>
        <n x="61"/>
      </t>
    </mdx>
    <mdx n="0" f="v">
      <t c="3" si="227">
        <n x="225"/>
        <n x="450"/>
        <n x="61"/>
      </t>
    </mdx>
    <mdx n="0" f="v">
      <t c="3" si="227">
        <n x="225"/>
        <n x="451"/>
        <n x="61"/>
      </t>
    </mdx>
    <mdx n="0" f="v">
      <t c="3" si="227">
        <n x="225"/>
        <n x="457"/>
        <n x="61"/>
      </t>
    </mdx>
    <mdx n="0" f="v">
      <t c="3" si="227">
        <n x="225"/>
        <n x="458"/>
        <n x="61"/>
      </t>
    </mdx>
    <mdx n="0" f="v">
      <t c="3" si="227">
        <n x="225"/>
        <n x="473"/>
        <n x="61"/>
      </t>
    </mdx>
    <mdx n="0" f="v">
      <t c="3" si="227">
        <n x="225"/>
        <n x="460"/>
        <n x="61"/>
      </t>
    </mdx>
    <mdx n="0" f="v">
      <t c="3" si="227">
        <n x="225"/>
        <n x="461"/>
        <n x="61"/>
      </t>
    </mdx>
    <mdx n="0" f="v">
      <t c="3" si="227">
        <n x="225"/>
        <n x="462"/>
        <n x="61"/>
      </t>
    </mdx>
    <mdx n="0" f="v">
      <t c="3" si="227">
        <n x="225"/>
        <n x="463"/>
        <n x="61"/>
      </t>
    </mdx>
    <mdx n="0" f="v">
      <t c="3" si="227">
        <n x="225"/>
        <n x="464"/>
        <n x="61"/>
      </t>
    </mdx>
    <mdx n="0" f="v">
      <t c="3" si="227">
        <n x="225"/>
        <n x="465"/>
        <n x="61"/>
      </t>
    </mdx>
    <mdx n="0" f="v">
      <t c="3" si="227">
        <n x="225"/>
        <n x="466"/>
        <n x="61"/>
      </t>
    </mdx>
    <mdx n="0" f="v">
      <t c="3" si="227">
        <n x="225"/>
        <n x="467"/>
        <n x="61"/>
      </t>
    </mdx>
    <mdx n="0" f="v">
      <t c="3" si="227">
        <n x="225"/>
        <n x="468"/>
        <n x="61"/>
      </t>
    </mdx>
    <mdx n="0" f="v">
      <t c="3" si="227">
        <n x="225"/>
        <n x="469"/>
        <n x="61"/>
      </t>
    </mdx>
    <mdx n="0" f="v">
      <t c="3" si="227">
        <n x="225"/>
        <n x="470"/>
        <n x="61"/>
      </t>
    </mdx>
    <mdx n="0" f="v">
      <t c="3" si="227">
        <n x="225"/>
        <n x="471"/>
        <n x="61"/>
      </t>
    </mdx>
    <mdx n="0" f="v">
      <t c="3" si="227">
        <n x="225"/>
        <n x="474"/>
        <n x="61"/>
      </t>
    </mdx>
    <mdx n="0" f="v">
      <t c="3" si="227">
        <n x="225"/>
        <n x="475"/>
        <n x="61"/>
      </t>
    </mdx>
    <mdx n="0" f="v">
      <t c="3" si="227">
        <n x="225"/>
        <n x="476"/>
        <n x="61"/>
      </t>
    </mdx>
    <mdx n="0" f="v">
      <t c="3" si="227">
        <n x="225"/>
        <n x="487"/>
        <n x="61"/>
      </t>
    </mdx>
    <mdx n="0" f="v">
      <t c="3" si="227">
        <n x="225"/>
        <n x="477"/>
        <n x="61"/>
      </t>
    </mdx>
    <mdx n="0" f="v">
      <t c="3" si="227">
        <n x="225"/>
        <n x="478"/>
        <n x="61"/>
      </t>
    </mdx>
    <mdx n="0" f="v">
      <t c="3" si="227">
        <n x="225"/>
        <n x="479"/>
        <n x="61"/>
      </t>
    </mdx>
    <mdx n="0" f="v">
      <t c="3" si="227">
        <n x="225"/>
        <n x="484"/>
        <n x="61"/>
      </t>
    </mdx>
    <mdx n="0" f="v">
      <t c="3" si="227">
        <n x="225"/>
        <n x="483"/>
        <n x="61"/>
      </t>
    </mdx>
    <mdx n="0" f="v">
      <t c="3" si="227">
        <n x="225"/>
        <n x="472"/>
        <n x="61"/>
      </t>
    </mdx>
    <mdx n="0" f="v">
      <t c="3" si="227">
        <n x="225"/>
        <n x="480"/>
        <n x="61"/>
      </t>
    </mdx>
    <mdx n="0" f="v">
      <t c="3" si="227">
        <n x="225"/>
        <n x="481"/>
        <n x="61"/>
      </t>
    </mdx>
    <mdx n="0" f="v">
      <t c="3" si="227">
        <n x="225"/>
        <n x="488"/>
        <n x="61"/>
      </t>
    </mdx>
    <mdx n="0" f="v">
      <t c="3" si="227">
        <n x="225"/>
        <n x="489"/>
        <n x="61"/>
      </t>
    </mdx>
    <mdx n="0" f="v">
      <t c="3" si="227">
        <n x="225"/>
        <n x="482"/>
        <n x="61"/>
      </t>
    </mdx>
    <mdx n="0" f="v">
      <t c="3" si="227">
        <n x="225"/>
        <n x="485"/>
        <n x="61"/>
      </t>
    </mdx>
    <mdx n="0" f="v">
      <t c="3" si="227">
        <n x="225"/>
        <n x="486"/>
        <n x="61"/>
      </t>
    </mdx>
    <mdx n="0" f="v">
      <t c="3" si="227">
        <n x="225"/>
        <n x="500"/>
        <n x="61"/>
      </t>
    </mdx>
    <mdx n="0" f="v">
      <t c="3" si="227">
        <n x="225"/>
        <n x="490"/>
        <n x="61"/>
      </t>
    </mdx>
    <mdx n="0" f="v">
      <t c="3" si="227">
        <n x="225"/>
        <n x="492"/>
        <n x="61"/>
      </t>
    </mdx>
    <mdx n="0" f="v">
      <t c="3" si="227">
        <n x="225"/>
        <n x="493"/>
        <n x="61"/>
      </t>
    </mdx>
    <mdx n="0" f="v">
      <t c="3" si="227">
        <n x="225"/>
        <n x="494"/>
        <n x="61"/>
      </t>
    </mdx>
    <mdx n="0" f="v">
      <t c="3" si="227">
        <n x="225"/>
        <n x="501"/>
        <n x="61"/>
      </t>
    </mdx>
    <mdx n="0" f="v">
      <t c="3" si="227">
        <n x="225"/>
        <n x="491"/>
        <n x="61"/>
      </t>
    </mdx>
    <mdx n="0" f="v">
      <t c="3" si="227">
        <n x="225"/>
        <n x="495"/>
        <n x="61"/>
      </t>
    </mdx>
    <mdx n="0" f="v">
      <t c="3" si="227">
        <n x="225"/>
        <n x="496"/>
        <n x="61"/>
      </t>
    </mdx>
    <mdx n="0" f="v">
      <t c="3" si="227">
        <n x="225"/>
        <n x="502"/>
        <n x="61"/>
      </t>
    </mdx>
    <mdx n="0" f="v">
      <t c="3" si="227">
        <n x="225"/>
        <n x="503"/>
        <n x="61"/>
      </t>
    </mdx>
    <mdx n="0" f="v">
      <t c="3" si="227">
        <n x="225"/>
        <n x="497"/>
        <n x="61"/>
      </t>
    </mdx>
    <mdx n="0" f="v">
      <t c="3" si="227">
        <n x="225"/>
        <n x="498"/>
        <n x="61"/>
      </t>
    </mdx>
    <mdx n="0" f="v">
      <t c="3" si="227">
        <n x="225"/>
        <n x="499"/>
        <n x="61"/>
      </t>
    </mdx>
    <mdx n="0" f="v">
      <t c="3" si="227">
        <n x="225"/>
        <n x="504"/>
        <n x="61"/>
      </t>
    </mdx>
    <mdx n="0" f="v">
      <t c="3" si="227">
        <n x="225"/>
        <n x="505"/>
        <n x="61"/>
      </t>
    </mdx>
    <mdx n="0" f="v">
      <t c="3" si="227">
        <n x="225"/>
        <n x="506"/>
        <n x="61"/>
      </t>
    </mdx>
    <mdx n="0" f="v">
      <t c="3" si="227">
        <n x="225"/>
        <n x="513"/>
        <n x="61"/>
      </t>
    </mdx>
    <mdx n="0" f="v">
      <t c="3" si="227">
        <n x="225"/>
        <n x="508"/>
        <n x="61"/>
      </t>
    </mdx>
    <mdx n="0" f="v">
      <t c="3" si="227">
        <n x="225"/>
        <n x="509"/>
        <n x="61"/>
      </t>
    </mdx>
    <mdx n="0" f="v">
      <t c="3" si="227">
        <n x="225"/>
        <n x="507"/>
        <n x="61"/>
      </t>
    </mdx>
    <mdx n="0" f="v">
      <t c="3" si="227">
        <n x="225"/>
        <n x="516"/>
        <n x="61"/>
      </t>
    </mdx>
    <mdx n="0" f="v">
      <t c="3" si="227">
        <n x="225"/>
        <n x="510"/>
        <n x="61"/>
      </t>
    </mdx>
    <mdx n="0" f="v">
      <t c="3" si="227">
        <n x="225"/>
        <n x="511"/>
        <n x="61"/>
      </t>
    </mdx>
    <mdx n="0" f="v">
      <t c="3" si="227">
        <n x="225"/>
        <n x="512"/>
        <n x="61"/>
      </t>
    </mdx>
    <mdx n="0" f="v">
      <t c="3" si="227">
        <n x="225"/>
        <n x="514"/>
        <n x="61"/>
      </t>
    </mdx>
    <mdx n="0" f="v">
      <t c="3" si="227">
        <n x="225"/>
        <n x="515"/>
        <n x="61"/>
      </t>
    </mdx>
    <mdx n="0" f="v">
      <t c="3" si="227">
        <n x="225"/>
        <n x="519"/>
        <n x="61"/>
      </t>
    </mdx>
    <mdx n="0" f="v">
      <t c="3" si="227">
        <n x="225"/>
        <n x="520"/>
        <n x="61"/>
      </t>
    </mdx>
    <mdx n="0" f="v">
      <t c="3" si="227">
        <n x="225"/>
        <n x="521"/>
        <n x="61"/>
      </t>
    </mdx>
    <mdx n="0" f="v">
      <t c="3" si="227">
        <n x="225"/>
        <n x="525"/>
        <n x="61"/>
      </t>
    </mdx>
    <mdx n="0" f="v">
      <t c="3" si="227">
        <n x="225"/>
        <n x="517"/>
        <n x="61"/>
      </t>
    </mdx>
    <mdx n="0" f="v">
      <t c="3" si="227">
        <n x="225"/>
        <n x="518"/>
        <n x="61"/>
      </t>
    </mdx>
    <mdx n="0" f="v">
      <t c="3" si="227">
        <n x="225"/>
        <n x="522"/>
        <n x="61"/>
      </t>
    </mdx>
    <mdx n="0" f="v">
      <t c="3" si="227">
        <n x="225"/>
        <n x="526"/>
        <n x="61"/>
      </t>
    </mdx>
    <mdx n="0" f="v">
      <t c="3" si="227">
        <n x="225"/>
        <n x="523"/>
        <n x="61"/>
      </t>
    </mdx>
    <mdx n="0" f="v">
      <t c="3" si="227">
        <n x="225"/>
        <n x="524"/>
        <n x="61"/>
      </t>
    </mdx>
    <mdx n="0" f="v">
      <t c="3" si="227">
        <n x="225"/>
        <n x="528"/>
        <n x="61"/>
      </t>
    </mdx>
    <mdx n="0" f="v">
      <t c="3" si="227">
        <n x="225"/>
        <n x="531"/>
        <n x="61"/>
      </t>
    </mdx>
    <mdx n="0" f="v">
      <t c="3" si="227">
        <n x="225"/>
        <n x="527"/>
        <n x="61"/>
      </t>
    </mdx>
    <mdx n="0" f="v">
      <t c="3" si="227">
        <n x="225"/>
        <n x="532"/>
        <n x="61"/>
      </t>
    </mdx>
    <mdx n="0" f="v">
      <t c="3" si="227">
        <n x="225"/>
        <n x="529"/>
        <n x="61"/>
      </t>
    </mdx>
    <mdx n="0" f="v">
      <t c="3" si="227">
        <n x="225"/>
        <n x="530"/>
        <n x="61"/>
      </t>
    </mdx>
    <mdx n="0" f="v">
      <t c="3" si="227">
        <n x="225"/>
        <n x="533"/>
        <n x="61"/>
      </t>
    </mdx>
    <mdx n="0" f="v">
      <t c="3" si="227">
        <n x="225"/>
        <n x="534"/>
        <n x="61"/>
      </t>
    </mdx>
    <mdx n="0" f="v">
      <t c="3" si="227">
        <n x="225"/>
        <n x="536"/>
        <n x="61"/>
      </t>
    </mdx>
    <mdx n="0" f="v">
      <t c="3" si="227">
        <n x="225"/>
        <n x="537"/>
        <n x="61"/>
      </t>
    </mdx>
    <mdx n="0" f="v">
      <t c="3" si="227">
        <n x="225"/>
        <n x="535"/>
        <n x="61"/>
      </t>
    </mdx>
    <mdx n="0" f="v">
      <t c="3" si="227">
        <n x="225"/>
        <n x="539"/>
        <n x="61"/>
      </t>
    </mdx>
    <mdx n="0" f="v">
      <t c="3" si="227">
        <n x="225"/>
        <n x="538"/>
        <n x="61"/>
      </t>
    </mdx>
    <mdx n="0" f="v">
      <t c="3" si="227">
        <n x="225"/>
        <n x="540"/>
        <n x="61"/>
      </t>
    </mdx>
    <mdx n="0" f="v">
      <t c="3" si="227">
        <n x="225"/>
        <n x="541"/>
        <n x="61"/>
      </t>
    </mdx>
    <mdx n="0" f="v">
      <t c="3" si="227">
        <n x="225"/>
        <n x="545"/>
        <n x="61"/>
      </t>
    </mdx>
    <mdx n="0" f="v">
      <t c="3" si="227">
        <n x="225"/>
        <n x="543"/>
        <n x="61"/>
      </t>
    </mdx>
    <mdx n="0" f="v">
      <t c="3" si="227">
        <n x="225"/>
        <n x="544"/>
        <n x="61"/>
      </t>
    </mdx>
    <mdx n="0" f="v">
      <t c="3" si="227">
        <n x="225"/>
        <n x="546"/>
        <n x="61"/>
      </t>
    </mdx>
    <mdx n="0" f="v">
      <t c="3" si="227">
        <n x="225"/>
        <n x="542"/>
        <n x="61"/>
      </t>
    </mdx>
    <mdx n="0" f="v">
      <t c="3" si="227">
        <n x="225"/>
        <n x="357"/>
        <n x="62"/>
      </t>
    </mdx>
    <mdx n="0" f="v">
      <t c="3" si="227">
        <n x="225"/>
        <n x="359"/>
        <n x="62"/>
      </t>
    </mdx>
    <mdx n="0" f="v">
      <t c="3" si="227">
        <n x="225"/>
        <n x="263"/>
        <n x="62"/>
      </t>
    </mdx>
    <mdx n="0" f="v">
      <t c="3" si="227">
        <n x="225"/>
        <n x="260"/>
        <n x="62"/>
      </t>
    </mdx>
    <mdx n="0" f="v">
      <t c="3" si="227">
        <n x="225"/>
        <n x="259"/>
        <n x="62"/>
      </t>
    </mdx>
    <mdx n="0" f="v">
      <t c="3" si="227">
        <n x="225"/>
        <n x="256"/>
        <n x="62"/>
      </t>
    </mdx>
    <mdx n="0" f="v">
      <t c="3" si="227">
        <n x="225"/>
        <n x="316"/>
        <n x="62"/>
      </t>
    </mdx>
    <mdx n="0" f="v">
      <t c="3" si="227">
        <n x="225"/>
        <n x="373"/>
        <n x="62"/>
      </t>
    </mdx>
    <mdx n="0" f="v">
      <t c="3" si="227">
        <n x="225"/>
        <n x="374"/>
        <n x="62"/>
      </t>
    </mdx>
    <mdx n="0" f="v">
      <t c="3" si="227">
        <n x="225"/>
        <n x="281"/>
        <n x="62"/>
      </t>
    </mdx>
    <mdx n="0" f="v">
      <t c="3" si="227">
        <n x="225"/>
        <n x="376"/>
        <n x="62"/>
      </t>
    </mdx>
    <mdx n="0" f="v">
      <t c="3" si="227">
        <n x="225"/>
        <n x="377"/>
        <n x="62"/>
      </t>
    </mdx>
    <mdx n="0" f="v">
      <t c="3" si="227">
        <n x="225"/>
        <n x="280"/>
        <n x="62"/>
      </t>
    </mdx>
    <mdx n="0" f="v">
      <t c="3" si="227">
        <n x="225"/>
        <n x="311"/>
        <n x="62"/>
      </t>
    </mdx>
    <mdx n="0" f="v">
      <t c="3" si="227">
        <n x="225"/>
        <n x="378"/>
        <n x="62"/>
      </t>
    </mdx>
    <mdx n="0" f="v">
      <t c="3" si="227">
        <n x="225"/>
        <n x="379"/>
        <n x="62"/>
      </t>
    </mdx>
    <mdx n="0" f="v">
      <t c="3" si="227">
        <n x="225"/>
        <n x="380"/>
        <n x="62"/>
      </t>
    </mdx>
    <mdx n="0" f="v">
      <t c="3" si="227">
        <n x="225"/>
        <n x="381"/>
        <n x="62"/>
      </t>
    </mdx>
    <mdx n="0" f="v">
      <t c="3" si="227">
        <n x="225"/>
        <n x="382"/>
        <n x="62"/>
      </t>
    </mdx>
    <mdx n="0" f="v">
      <t c="3" si="227">
        <n x="225"/>
        <n x="304"/>
        <n x="62"/>
      </t>
    </mdx>
    <mdx n="0" f="v">
      <t c="3" si="227">
        <n x="225"/>
        <n x="254"/>
        <n x="62"/>
      </t>
    </mdx>
    <mdx n="0" f="v">
      <t c="3" si="227">
        <n x="225"/>
        <n x="283"/>
        <n x="62"/>
      </t>
    </mdx>
    <mdx n="0" f="v">
      <t c="3" si="227">
        <n x="225"/>
        <n x="547"/>
        <n x="62"/>
      </t>
    </mdx>
    <mdx n="0" f="v">
      <t c="3" si="227">
        <n x="225"/>
        <n x="363"/>
        <n x="62"/>
      </t>
    </mdx>
    <mdx n="0" f="v">
      <t c="3" si="227">
        <n x="225"/>
        <n x="364"/>
        <n x="62"/>
      </t>
    </mdx>
    <mdx n="0" f="v">
      <t c="3" si="227">
        <n x="225"/>
        <n x="548"/>
        <n x="62"/>
      </t>
    </mdx>
    <mdx n="0" f="v">
      <t c="3" si="227">
        <n x="225"/>
        <n x="365"/>
        <n x="62"/>
      </t>
    </mdx>
    <mdx n="0" f="v">
      <t c="3" si="227">
        <n x="225"/>
        <n x="366"/>
        <n x="62"/>
      </t>
    </mdx>
    <mdx n="0" f="v">
      <t c="3" si="227">
        <n x="225"/>
        <n x="367"/>
        <n x="62"/>
      </t>
    </mdx>
    <mdx n="0" f="v">
      <t c="3" si="227">
        <n x="225"/>
        <n x="368"/>
        <n x="62"/>
      </t>
    </mdx>
    <mdx n="0" f="v">
      <t c="3" si="227">
        <n x="225"/>
        <n x="369"/>
        <n x="62"/>
      </t>
    </mdx>
    <mdx n="0" f="v">
      <t c="3" si="227">
        <n x="225"/>
        <n x="307"/>
        <n x="62"/>
      </t>
    </mdx>
    <mdx n="0" f="v">
      <t c="3" si="227">
        <n x="225"/>
        <n x="370"/>
        <n x="62"/>
      </t>
    </mdx>
    <mdx n="0" f="v">
      <t c="3" si="227">
        <n x="225"/>
        <n x="371"/>
        <n x="62"/>
      </t>
    </mdx>
    <mdx n="0" f="v">
      <t c="3" si="227">
        <n x="225"/>
        <n x="372"/>
        <n x="62"/>
      </t>
    </mdx>
    <mdx n="0" f="v">
      <t c="3" si="227">
        <n x="225"/>
        <n x="383"/>
        <n x="62"/>
      </t>
    </mdx>
    <mdx n="0" f="v">
      <t c="3" si="227">
        <n x="225"/>
        <n x="393"/>
        <n x="62"/>
      </t>
    </mdx>
    <mdx n="0" f="v">
      <t c="3" si="227">
        <n x="225"/>
        <n x="394"/>
        <n x="62"/>
      </t>
    </mdx>
    <mdx n="0" f="v">
      <t c="3" si="227">
        <n x="225"/>
        <n x="395"/>
        <n x="62"/>
      </t>
    </mdx>
    <mdx n="0" f="v">
      <t c="3" si="227">
        <n x="225"/>
        <n x="278"/>
        <n x="62"/>
      </t>
    </mdx>
    <mdx n="0" f="v">
      <t c="3" si="227">
        <n x="225"/>
        <n x="396"/>
        <n x="62"/>
      </t>
    </mdx>
    <mdx n="0" f="v">
      <t c="3" si="227">
        <n x="225"/>
        <n x="397"/>
        <n x="62"/>
      </t>
    </mdx>
    <mdx n="0" f="v">
      <t c="3" si="227">
        <n x="225"/>
        <n x="398"/>
        <n x="62"/>
      </t>
    </mdx>
    <mdx n="0" f="v">
      <t c="3" si="227">
        <n x="225"/>
        <n x="384"/>
        <n x="62"/>
      </t>
    </mdx>
    <mdx n="0" f="v">
      <t c="3" si="227">
        <n x="225"/>
        <n x="385"/>
        <n x="62"/>
      </t>
    </mdx>
    <mdx n="0" f="v">
      <t c="3" si="227">
        <n x="225"/>
        <n x="386"/>
        <n x="62"/>
      </t>
    </mdx>
    <mdx n="0" f="v">
      <t c="3" si="227">
        <n x="225"/>
        <n x="387"/>
        <n x="62"/>
      </t>
    </mdx>
    <mdx n="0" f="v">
      <t c="3" si="227">
        <n x="225"/>
        <n x="388"/>
        <n x="62"/>
      </t>
    </mdx>
    <mdx n="0" f="v">
      <t c="3" si="227">
        <n x="225"/>
        <n x="389"/>
        <n x="62"/>
      </t>
    </mdx>
    <mdx n="0" f="v">
      <t c="3" si="227">
        <n x="225"/>
        <n x="390"/>
        <n x="62"/>
      </t>
    </mdx>
    <mdx n="0" f="v">
      <t c="3" si="227">
        <n x="225"/>
        <n x="392"/>
        <n x="62"/>
      </t>
    </mdx>
    <mdx n="0" f="v">
      <t c="3" si="227">
        <n x="225"/>
        <n x="412"/>
        <n x="62"/>
      </t>
    </mdx>
    <mdx n="0" f="v">
      <t c="3" si="227">
        <n x="225"/>
        <n x="391"/>
        <n x="62"/>
      </t>
    </mdx>
    <mdx n="0" f="v">
      <t c="3" si="227">
        <n x="225"/>
        <n x="399"/>
        <n x="62"/>
      </t>
    </mdx>
    <mdx n="0" f="v">
      <t c="3" si="227">
        <n x="225"/>
        <n x="400"/>
        <n x="62"/>
      </t>
    </mdx>
    <mdx n="0" f="v">
      <t c="3" si="227">
        <n x="225"/>
        <n x="401"/>
        <n x="62"/>
      </t>
    </mdx>
    <mdx n="0" f="v">
      <t c="3" si="227">
        <n x="225"/>
        <n x="402"/>
        <n x="62"/>
      </t>
    </mdx>
    <mdx n="0" f="v">
      <t c="3" si="227">
        <n x="225"/>
        <n x="277"/>
        <n x="62"/>
      </t>
    </mdx>
    <mdx n="0" f="v">
      <t c="3" si="227">
        <n x="225"/>
        <n x="417"/>
        <n x="62"/>
      </t>
    </mdx>
    <mdx n="0" f="v">
      <t c="3" si="227">
        <n x="225"/>
        <n x="403"/>
        <n x="62"/>
      </t>
    </mdx>
    <mdx n="0" f="v">
      <t c="3" si="227">
        <n x="225"/>
        <n x="418"/>
        <n x="62"/>
      </t>
    </mdx>
    <mdx n="0" f="v">
      <t c="3" si="227">
        <n x="225"/>
        <n x="404"/>
        <n x="62"/>
      </t>
    </mdx>
    <mdx n="0" f="v">
      <t c="3" si="227">
        <n x="225"/>
        <n x="405"/>
        <n x="62"/>
      </t>
    </mdx>
    <mdx n="0" f="v">
      <t c="3" si="227">
        <n x="225"/>
        <n x="406"/>
        <n x="62"/>
      </t>
    </mdx>
    <mdx n="0" f="v">
      <t c="3" si="227">
        <n x="225"/>
        <n x="407"/>
        <n x="62"/>
      </t>
    </mdx>
    <mdx n="0" f="v">
      <t c="3" si="227">
        <n x="225"/>
        <n x="408"/>
        <n x="62"/>
      </t>
    </mdx>
    <mdx n="0" f="v">
      <t c="3" si="227">
        <n x="225"/>
        <n x="409"/>
        <n x="62"/>
      </t>
    </mdx>
    <mdx n="0" f="v">
      <t c="3" si="227">
        <n x="225"/>
        <n x="410"/>
        <n x="62"/>
      </t>
    </mdx>
    <mdx n="0" f="v">
      <t c="3" si="227">
        <n x="225"/>
        <n x="411"/>
        <n x="62"/>
      </t>
    </mdx>
    <mdx n="0" f="v">
      <t c="3" si="227">
        <n x="225"/>
        <n x="422"/>
        <n x="62"/>
      </t>
    </mdx>
    <mdx n="0" f="v">
      <t c="3" si="227">
        <n x="225"/>
        <n x="413"/>
        <n x="62"/>
      </t>
    </mdx>
    <mdx n="0" f="v">
      <t c="3" si="227">
        <n x="225"/>
        <n x="414"/>
        <n x="62"/>
      </t>
    </mdx>
    <mdx n="0" f="v">
      <t c="3" si="227">
        <n x="225"/>
        <n x="415"/>
        <n x="62"/>
      </t>
    </mdx>
    <mdx n="0" f="v">
      <t c="3" si="227">
        <n x="225"/>
        <n x="416"/>
        <n x="62"/>
      </t>
    </mdx>
    <mdx n="0" f="v">
      <t c="3" si="227">
        <n x="225"/>
        <n x="427"/>
        <n x="62"/>
      </t>
    </mdx>
    <mdx n="0" f="v">
      <t c="3" si="227">
        <n x="225"/>
        <n x="419"/>
        <n x="62"/>
      </t>
    </mdx>
    <mdx n="0" f="v">
      <t c="3" si="227">
        <n x="225"/>
        <n x="420"/>
        <n x="62"/>
      </t>
    </mdx>
    <mdx n="0" f="v">
      <t c="3" si="227">
        <n x="225"/>
        <n x="301"/>
        <n x="62"/>
      </t>
    </mdx>
    <mdx n="0" f="v">
      <t c="3" si="227">
        <n x="225"/>
        <n x="299"/>
        <n x="62"/>
      </t>
    </mdx>
    <mdx n="0" f="v">
      <t c="3" si="227">
        <n x="225"/>
        <n x="297"/>
        <n x="62"/>
      </t>
    </mdx>
    <mdx n="0" f="v">
      <t c="3" si="227">
        <n x="225"/>
        <n x="421"/>
        <n x="62"/>
      </t>
    </mdx>
    <mdx n="0" f="v">
      <t c="3" si="227">
        <n x="225"/>
        <n x="329"/>
        <n x="62"/>
      </t>
    </mdx>
    <mdx n="0" f="v">
      <t c="3" si="227">
        <n x="225"/>
        <n x="428"/>
        <n x="62"/>
      </t>
    </mdx>
    <mdx n="0" f="v">
      <t c="3" si="227">
        <n x="225"/>
        <n x="328"/>
        <n x="62"/>
      </t>
    </mdx>
    <mdx n="0" f="v">
      <t c="3" si="227">
        <n x="225"/>
        <n x="429"/>
        <n x="62"/>
      </t>
    </mdx>
    <mdx n="0" f="v">
      <t c="3" si="227">
        <n x="225"/>
        <n x="430"/>
        <n x="62"/>
      </t>
    </mdx>
    <mdx n="0" f="v">
      <t c="3" si="227">
        <n x="225"/>
        <n x="431"/>
        <n x="62"/>
      </t>
    </mdx>
    <mdx n="0" f="v">
      <t c="3" si="227">
        <n x="225"/>
        <n x="432"/>
        <n x="62"/>
      </t>
    </mdx>
    <mdx n="0" f="v">
      <t c="3" si="227">
        <n x="225"/>
        <n x="443"/>
        <n x="62"/>
      </t>
    </mdx>
    <mdx n="0" f="v">
      <t c="3" si="227">
        <n x="225"/>
        <n x="444"/>
        <n x="62"/>
      </t>
    </mdx>
    <mdx n="0" f="v">
      <t c="3" si="227">
        <n x="225"/>
        <n x="423"/>
        <n x="62"/>
      </t>
    </mdx>
    <mdx n="0" f="v">
      <t c="3" si="227">
        <n x="225"/>
        <n x="424"/>
        <n x="62"/>
      </t>
    </mdx>
    <mdx n="0" f="v">
      <t c="3" si="227">
        <n x="225"/>
        <n x="425"/>
        <n x="62"/>
      </t>
    </mdx>
    <mdx n="0" f="v">
      <t c="3" si="227">
        <n x="225"/>
        <n x="348"/>
        <n x="62"/>
      </t>
    </mdx>
    <mdx n="0" f="v">
      <t c="3" si="227">
        <n x="225"/>
        <n x="327"/>
        <n x="62"/>
      </t>
    </mdx>
    <mdx n="0" f="v">
      <t c="3" si="227">
        <n x="225"/>
        <n x="426"/>
        <n x="62"/>
      </t>
    </mdx>
    <mdx n="0" f="v">
      <t c="3" si="227">
        <n x="225"/>
        <n x="442"/>
        <n x="62"/>
      </t>
    </mdx>
    <mdx n="0" f="v">
      <t c="3" si="227">
        <n x="225"/>
        <n x="326"/>
        <n x="62"/>
      </t>
    </mdx>
    <mdx n="0" f="v">
      <t c="3" si="227">
        <n x="225"/>
        <n x="433"/>
        <n x="62"/>
      </t>
    </mdx>
    <mdx n="0" f="v">
      <t c="3" si="227">
        <n x="225"/>
        <n x="445"/>
        <n x="62"/>
      </t>
    </mdx>
    <mdx n="0" f="v">
      <t c="3" si="227">
        <n x="225"/>
        <n x="446"/>
        <n x="62"/>
      </t>
    </mdx>
    <mdx n="0" f="v">
      <t c="3" si="227">
        <n x="225"/>
        <n x="459"/>
        <n x="62"/>
      </t>
    </mdx>
    <mdx n="0" f="v">
      <t c="3" si="227">
        <n x="225"/>
        <n x="452"/>
        <n x="62"/>
      </t>
    </mdx>
    <mdx n="0" f="v">
      <t c="3" si="227">
        <n x="225"/>
        <n x="435"/>
        <n x="62"/>
      </t>
    </mdx>
    <mdx n="0" f="v">
      <t c="3" si="227">
        <n x="225"/>
        <n x="436"/>
        <n x="62"/>
      </t>
    </mdx>
    <mdx n="0" f="v">
      <t c="3" si="227">
        <n x="225"/>
        <n x="437"/>
        <n x="62"/>
      </t>
    </mdx>
    <mdx n="0" f="v">
      <t c="3" si="227">
        <n x="225"/>
        <n x="294"/>
        <n x="62"/>
      </t>
    </mdx>
    <mdx n="0" f="v">
      <t c="3" si="227">
        <n x="225"/>
        <n x="293"/>
        <n x="62"/>
      </t>
    </mdx>
    <mdx n="0" f="v">
      <t c="3" si="227">
        <n x="225"/>
        <n x="434"/>
        <n x="62"/>
      </t>
    </mdx>
    <mdx n="0" f="v">
      <t c="3" si="227">
        <n x="225"/>
        <n x="438"/>
        <n x="62"/>
      </t>
    </mdx>
    <mdx n="0" f="v">
      <t c="3" si="227">
        <n x="225"/>
        <n x="350"/>
        <n x="62"/>
      </t>
    </mdx>
    <mdx n="0" f="v">
      <t c="3" si="227">
        <n x="225"/>
        <n x="439"/>
        <n x="62"/>
      </t>
    </mdx>
    <mdx n="0" f="v">
      <t c="3" si="227">
        <n x="225"/>
        <n x="440"/>
        <n x="62"/>
      </t>
    </mdx>
    <mdx n="0" f="v">
      <t c="3" si="227">
        <n x="225"/>
        <n x="441"/>
        <n x="62"/>
      </t>
    </mdx>
    <mdx n="0" f="v">
      <t c="3" si="227">
        <n x="225"/>
        <n x="447"/>
        <n x="62"/>
      </t>
    </mdx>
    <mdx n="0" f="v">
      <t c="3" si="227">
        <n x="225"/>
        <n x="346"/>
        <n x="62"/>
      </t>
    </mdx>
    <mdx n="0" f="v">
      <t c="3" si="227">
        <n x="225"/>
        <n x="276"/>
        <n x="62"/>
      </t>
    </mdx>
    <mdx n="0" f="v">
      <t c="3" si="227">
        <n x="225"/>
        <n x="453"/>
        <n x="62"/>
      </t>
    </mdx>
    <mdx n="0" f="v">
      <t c="3" si="227">
        <n x="225"/>
        <n x="454"/>
        <n x="62"/>
      </t>
    </mdx>
    <mdx n="0" f="v">
      <t c="3" si="227">
        <n x="225"/>
        <n x="455"/>
        <n x="62"/>
      </t>
    </mdx>
    <mdx n="0" f="v">
      <t c="3" si="227">
        <n x="225"/>
        <n x="456"/>
        <n x="62"/>
      </t>
    </mdx>
    <mdx n="0" f="v">
      <t c="3" si="227">
        <n x="225"/>
        <n x="448"/>
        <n x="62"/>
      </t>
    </mdx>
    <mdx n="0" f="v">
      <t c="3" si="227">
        <n x="225"/>
        <n x="449"/>
        <n x="62"/>
      </t>
    </mdx>
    <mdx n="0" f="v">
      <t c="3" si="227">
        <n x="225"/>
        <n x="450"/>
        <n x="62"/>
      </t>
    </mdx>
    <mdx n="0" f="v">
      <t c="3" si="227">
        <n x="225"/>
        <n x="451"/>
        <n x="62"/>
      </t>
    </mdx>
    <mdx n="0" f="v">
      <t c="3" si="227">
        <n x="225"/>
        <n x="457"/>
        <n x="62"/>
      </t>
    </mdx>
    <mdx n="0" f="v">
      <t c="3" si="227">
        <n x="225"/>
        <n x="458"/>
        <n x="62"/>
      </t>
    </mdx>
    <mdx n="0" f="v">
      <t c="3" si="227">
        <n x="225"/>
        <n x="460"/>
        <n x="62"/>
      </t>
    </mdx>
    <mdx n="0" f="v">
      <t c="3" si="227">
        <n x="225"/>
        <n x="461"/>
        <n x="62"/>
      </t>
    </mdx>
    <mdx n="0" f="v">
      <t c="3" si="227">
        <n x="225"/>
        <n x="462"/>
        <n x="62"/>
      </t>
    </mdx>
    <mdx n="0" f="v">
      <t c="3" si="227">
        <n x="225"/>
        <n x="463"/>
        <n x="62"/>
      </t>
    </mdx>
    <mdx n="0" f="v">
      <t c="3" si="227">
        <n x="225"/>
        <n x="464"/>
        <n x="62"/>
      </t>
    </mdx>
    <mdx n="0" f="v">
      <t c="3" si="227">
        <n x="225"/>
        <n x="465"/>
        <n x="62"/>
      </t>
    </mdx>
    <mdx n="0" f="v">
      <t c="3" si="227">
        <n x="225"/>
        <n x="466"/>
        <n x="62"/>
      </t>
    </mdx>
    <mdx n="0" f="v">
      <t c="3" si="227">
        <n x="225"/>
        <n x="467"/>
        <n x="62"/>
      </t>
    </mdx>
    <mdx n="0" f="v">
      <t c="3" si="227">
        <n x="225"/>
        <n x="473"/>
        <n x="62"/>
      </t>
    </mdx>
    <mdx n="0" f="v">
      <t c="3" si="227">
        <n x="225"/>
        <n x="471"/>
        <n x="62"/>
      </t>
    </mdx>
    <mdx n="0" f="v">
      <t c="3" si="227">
        <n x="225"/>
        <n x="468"/>
        <n x="62"/>
      </t>
    </mdx>
    <mdx n="0" f="v">
      <t c="3" si="227">
        <n x="225"/>
        <n x="469"/>
        <n x="62"/>
      </t>
    </mdx>
    <mdx n="0" f="v">
      <t c="3" si="227">
        <n x="225"/>
        <n x="470"/>
        <n x="62"/>
      </t>
    </mdx>
    <mdx n="0" f="v">
      <t c="3" si="227">
        <n x="225"/>
        <n x="474"/>
        <n x="62"/>
      </t>
    </mdx>
    <mdx n="0" f="v">
      <t c="3" si="227">
        <n x="225"/>
        <n x="475"/>
        <n x="62"/>
      </t>
    </mdx>
    <mdx n="0" f="v">
      <t c="3" si="227">
        <n x="225"/>
        <n x="476"/>
        <n x="62"/>
      </t>
    </mdx>
    <mdx n="0" f="v">
      <t c="3" si="227">
        <n x="225"/>
        <n x="483"/>
        <n x="62"/>
      </t>
    </mdx>
    <mdx n="0" f="v">
      <t c="3" si="227">
        <n x="225"/>
        <n x="477"/>
        <n x="62"/>
      </t>
    </mdx>
    <mdx n="0" f="v">
      <t c="3" si="227">
        <n x="225"/>
        <n x="478"/>
        <n x="62"/>
      </t>
    </mdx>
    <mdx n="0" f="v">
      <t c="3" si="227">
        <n x="225"/>
        <n x="479"/>
        <n x="62"/>
      </t>
    </mdx>
    <mdx n="0" f="v">
      <t c="3" si="227">
        <n x="225"/>
        <n x="484"/>
        <n x="62"/>
      </t>
    </mdx>
    <mdx n="0" f="v">
      <t c="3" si="227">
        <n x="225"/>
        <n x="487"/>
        <n x="62"/>
      </t>
    </mdx>
    <mdx n="0" f="v">
      <t c="3" si="227">
        <n x="225"/>
        <n x="472"/>
        <n x="62"/>
      </t>
    </mdx>
    <mdx n="0" f="v">
      <t c="3" si="227">
        <n x="225"/>
        <n x="480"/>
        <n x="62"/>
      </t>
    </mdx>
    <mdx n="0" f="v">
      <t c="3" si="227">
        <n x="225"/>
        <n x="481"/>
        <n x="62"/>
      </t>
    </mdx>
    <mdx n="0" f="v">
      <t c="3" si="227">
        <n x="225"/>
        <n x="488"/>
        <n x="62"/>
      </t>
    </mdx>
    <mdx n="0" f="v">
      <t c="3" si="227">
        <n x="225"/>
        <n x="489"/>
        <n x="62"/>
      </t>
    </mdx>
    <mdx n="0" f="v">
      <t c="3" si="227">
        <n x="225"/>
        <n x="485"/>
        <n x="62"/>
      </t>
    </mdx>
    <mdx n="0" f="v">
      <t c="3" si="227">
        <n x="225"/>
        <n x="486"/>
        <n x="62"/>
      </t>
    </mdx>
    <mdx n="0" f="v">
      <t c="3" si="227">
        <n x="225"/>
        <n x="482"/>
        <n x="62"/>
      </t>
    </mdx>
    <mdx n="0" f="v">
      <t c="3" si="227">
        <n x="225"/>
        <n x="494"/>
        <n x="62"/>
      </t>
    </mdx>
    <mdx n="0" f="v">
      <t c="3" si="227">
        <n x="225"/>
        <n x="490"/>
        <n x="62"/>
      </t>
    </mdx>
    <mdx n="0" f="v">
      <t c="3" si="227">
        <n x="225"/>
        <n x="492"/>
        <n x="62"/>
      </t>
    </mdx>
    <mdx n="0" f="v">
      <t c="3" si="227">
        <n x="225"/>
        <n x="493"/>
        <n x="62"/>
      </t>
    </mdx>
    <mdx n="0" f="v">
      <t c="3" si="227">
        <n x="225"/>
        <n x="501"/>
        <n x="62"/>
      </t>
    </mdx>
    <mdx n="0" f="v">
      <t c="3" si="227">
        <n x="225"/>
        <n x="491"/>
        <n x="62"/>
      </t>
    </mdx>
    <mdx n="0" f="v">
      <t c="3" si="227">
        <n x="225"/>
        <n x="495"/>
        <n x="62"/>
      </t>
    </mdx>
    <mdx n="0" f="v">
      <t c="3" si="227">
        <n x="225"/>
        <n x="496"/>
        <n x="62"/>
      </t>
    </mdx>
    <mdx n="0" f="v">
      <t c="3" si="227">
        <n x="225"/>
        <n x="500"/>
        <n x="62"/>
      </t>
    </mdx>
    <mdx n="0" f="v">
      <t c="3" si="227">
        <n x="225"/>
        <n x="502"/>
        <n x="62"/>
      </t>
    </mdx>
    <mdx n="0" f="v">
      <t c="3" si="227">
        <n x="225"/>
        <n x="497"/>
        <n x="62"/>
      </t>
    </mdx>
    <mdx n="0" f="v">
      <t c="3" si="227">
        <n x="225"/>
        <n x="498"/>
        <n x="62"/>
      </t>
    </mdx>
    <mdx n="0" f="v">
      <t c="3" si="227">
        <n x="225"/>
        <n x="499"/>
        <n x="62"/>
      </t>
    </mdx>
    <mdx n="0" f="v">
      <t c="3" si="227">
        <n x="225"/>
        <n x="503"/>
        <n x="62"/>
      </t>
    </mdx>
    <mdx n="0" f="v">
      <t c="3" si="227">
        <n x="225"/>
        <n x="507"/>
        <n x="62"/>
      </t>
    </mdx>
    <mdx n="0" f="v">
      <t c="3" si="227">
        <n x="225"/>
        <n x="513"/>
        <n x="62"/>
      </t>
    </mdx>
    <mdx n="0" f="v">
      <t c="3" si="227">
        <n x="225"/>
        <n x="504"/>
        <n x="62"/>
      </t>
    </mdx>
    <mdx n="0" f="v">
      <t c="3" si="227">
        <n x="225"/>
        <n x="505"/>
        <n x="62"/>
      </t>
    </mdx>
    <mdx n="0" f="v">
      <t c="3" si="227">
        <n x="225"/>
        <n x="506"/>
        <n x="62"/>
      </t>
    </mdx>
    <mdx n="0" f="v">
      <t c="3" si="227">
        <n x="225"/>
        <n x="508"/>
        <n x="62"/>
      </t>
    </mdx>
    <mdx n="0" f="v">
      <t c="3" si="227">
        <n x="225"/>
        <n x="509"/>
        <n x="62"/>
      </t>
    </mdx>
    <mdx n="0" f="v">
      <t c="3" si="227">
        <n x="225"/>
        <n x="510"/>
        <n x="62"/>
      </t>
    </mdx>
    <mdx n="0" f="v">
      <t c="3" si="227">
        <n x="225"/>
        <n x="511"/>
        <n x="62"/>
      </t>
    </mdx>
    <mdx n="0" f="v">
      <t c="3" si="227">
        <n x="225"/>
        <n x="512"/>
        <n x="62"/>
      </t>
    </mdx>
    <mdx n="0" f="v">
      <t c="3" si="227">
        <n x="225"/>
        <n x="516"/>
        <n x="62"/>
      </t>
    </mdx>
    <mdx n="0" f="v">
      <t c="3" si="227">
        <n x="225"/>
        <n x="514"/>
        <n x="62"/>
      </t>
    </mdx>
    <mdx n="0" f="v">
      <t c="3" si="227">
        <n x="225"/>
        <n x="515"/>
        <n x="62"/>
      </t>
    </mdx>
    <mdx n="0" f="v">
      <t c="3" si="227">
        <n x="225"/>
        <n x="519"/>
        <n x="62"/>
      </t>
    </mdx>
    <mdx n="0" f="v">
      <t c="3" si="227">
        <n x="225"/>
        <n x="520"/>
        <n x="62"/>
      </t>
    </mdx>
    <mdx n="0" f="v">
      <t c="3" si="227">
        <n x="225"/>
        <n x="521"/>
        <n x="62"/>
      </t>
    </mdx>
    <mdx n="0" f="v">
      <t c="3" si="227">
        <n x="225"/>
        <n x="526"/>
        <n x="62"/>
      </t>
    </mdx>
    <mdx n="0" f="v">
      <t c="3" si="227">
        <n x="225"/>
        <n x="517"/>
        <n x="62"/>
      </t>
    </mdx>
    <mdx n="0" f="v">
      <t c="3" si="227">
        <n x="225"/>
        <n x="518"/>
        <n x="62"/>
      </t>
    </mdx>
    <mdx n="0" f="v">
      <t c="3" si="227">
        <n x="225"/>
        <n x="522"/>
        <n x="62"/>
      </t>
    </mdx>
    <mdx n="0" f="v">
      <t c="3" si="227">
        <n x="225"/>
        <n x="525"/>
        <n x="62"/>
      </t>
    </mdx>
    <mdx n="0" f="v">
      <t c="3" si="227">
        <n x="225"/>
        <n x="524"/>
        <n x="62"/>
      </t>
    </mdx>
    <mdx n="0" f="v">
      <t c="3" si="227">
        <n x="225"/>
        <n x="523"/>
        <n x="62"/>
      </t>
    </mdx>
    <mdx n="0" f="v">
      <t c="3" si="227">
        <n x="225"/>
        <n x="528"/>
        <n x="62"/>
      </t>
    </mdx>
    <mdx n="0" f="v">
      <t c="3" si="227">
        <n x="225"/>
        <n x="527"/>
        <n x="62"/>
      </t>
    </mdx>
    <mdx n="0" f="v">
      <t c="3" si="227">
        <n x="225"/>
        <n x="532"/>
        <n x="62"/>
      </t>
    </mdx>
    <mdx n="0" f="v">
      <t c="3" si="227">
        <n x="225"/>
        <n x="531"/>
        <n x="62"/>
      </t>
    </mdx>
    <mdx n="0" f="v">
      <t c="3" si="227">
        <n x="225"/>
        <n x="529"/>
        <n x="62"/>
      </t>
    </mdx>
    <mdx n="0" f="v">
      <t c="3" si="227">
        <n x="225"/>
        <n x="534"/>
        <n x="62"/>
      </t>
    </mdx>
    <mdx n="0" f="v">
      <t c="3" si="227">
        <n x="225"/>
        <n x="530"/>
        <n x="62"/>
      </t>
    </mdx>
    <mdx n="0" f="v">
      <t c="3" si="227">
        <n x="225"/>
        <n x="533"/>
        <n x="62"/>
      </t>
    </mdx>
    <mdx n="0" f="v">
      <t c="3" si="227">
        <n x="225"/>
        <n x="536"/>
        <n x="62"/>
      </t>
    </mdx>
    <mdx n="0" f="v">
      <t c="3" si="227">
        <n x="225"/>
        <n x="535"/>
        <n x="62"/>
      </t>
    </mdx>
    <mdx n="0" f="v">
      <t c="3" si="227">
        <n x="225"/>
        <n x="537"/>
        <n x="62"/>
      </t>
    </mdx>
    <mdx n="0" f="v">
      <t c="3" si="227">
        <n x="225"/>
        <n x="539"/>
        <n x="62"/>
      </t>
    </mdx>
    <mdx n="0" f="v">
      <t c="3" si="227">
        <n x="225"/>
        <n x="540"/>
        <n x="62"/>
      </t>
    </mdx>
    <mdx n="0" f="v">
      <t c="3" si="227">
        <n x="225"/>
        <n x="538"/>
        <n x="62"/>
      </t>
    </mdx>
    <mdx n="0" f="v">
      <t c="3" si="227">
        <n x="225"/>
        <n x="545"/>
        <n x="62"/>
      </t>
    </mdx>
    <mdx n="0" f="v">
      <t c="3" si="227">
        <n x="225"/>
        <n x="541"/>
        <n x="62"/>
      </t>
    </mdx>
    <mdx n="0" f="v">
      <t c="3" si="227">
        <n x="225"/>
        <n x="543"/>
        <n x="62"/>
      </t>
    </mdx>
    <mdx n="0" f="v">
      <t c="3" si="227">
        <n x="225"/>
        <n x="544"/>
        <n x="62"/>
      </t>
    </mdx>
    <mdx n="0" f="v">
      <t c="3" si="227">
        <n x="225"/>
        <n x="546"/>
        <n x="62"/>
      </t>
    </mdx>
    <mdx n="0" f="v">
      <t c="3" si="227">
        <n x="225"/>
        <n x="542"/>
        <n x="62"/>
      </t>
    </mdx>
    <mdx n="0" f="v">
      <t c="3" si="227">
        <n x="225"/>
        <n x="272"/>
        <n x="229" s="1"/>
      </t>
    </mdx>
    <mdx n="0" f="v">
      <t c="3" si="227">
        <n x="225"/>
        <n x="273"/>
        <n x="229" s="1"/>
      </t>
    </mdx>
    <mdx n="0" f="v">
      <t c="3" si="227">
        <n x="225"/>
        <n x="271"/>
        <n x="229" s="1"/>
      </t>
    </mdx>
    <mdx n="0" f="v">
      <t c="3" si="227">
        <n x="225"/>
        <n x="270"/>
        <n x="229" s="1"/>
      </t>
    </mdx>
    <mdx n="0" f="v">
      <t c="3" si="227">
        <n x="225"/>
        <n x="269"/>
        <n x="229" s="1"/>
      </t>
    </mdx>
    <mdx n="0" f="v">
      <t c="3" si="227">
        <n x="225"/>
        <n x="268"/>
        <n x="229" s="1"/>
      </t>
    </mdx>
    <mdx n="0" f="v">
      <t c="3" si="227">
        <n x="225"/>
        <n x="355"/>
        <n x="229" s="1"/>
      </t>
    </mdx>
    <mdx n="0" f="v">
      <t c="3" si="227">
        <n x="225"/>
        <n x="356"/>
        <n x="229" s="1"/>
      </t>
    </mdx>
    <mdx n="0" f="v">
      <t c="3" si="227">
        <n x="225"/>
        <n x="357"/>
        <n x="229" s="1"/>
      </t>
    </mdx>
    <mdx n="0" f="v">
      <t c="3" si="227">
        <n x="225"/>
        <n x="358"/>
        <n x="229" s="1"/>
      </t>
    </mdx>
    <mdx n="0" f="v">
      <t c="3" si="227">
        <n x="225"/>
        <n x="359"/>
        <n x="229" s="1"/>
      </t>
    </mdx>
    <mdx n="0" f="v">
      <t c="3" si="227">
        <n x="225"/>
        <n x="360"/>
        <n x="229" s="1"/>
      </t>
    </mdx>
    <mdx n="0" f="v">
      <t c="3" si="227">
        <n x="225"/>
        <n x="361"/>
        <n x="229" s="1"/>
      </t>
    </mdx>
    <mdx n="0" f="v">
      <t c="3" si="227">
        <n x="225"/>
        <n x="255"/>
        <n x="229" s="1"/>
      </t>
    </mdx>
    <mdx n="0" f="v">
      <t c="3" si="227">
        <n x="225"/>
        <n x="263"/>
        <n x="229" s="1"/>
      </t>
    </mdx>
    <mdx n="0" f="v">
      <t c="3" si="227">
        <n x="225"/>
        <n x="262"/>
        <n x="229" s="1"/>
      </t>
    </mdx>
    <mdx n="0" f="v">
      <t c="3" si="227">
        <n x="225"/>
        <n x="261"/>
        <n x="229" s="1"/>
      </t>
    </mdx>
    <mdx n="0" f="v">
      <t c="3" si="227">
        <n x="225"/>
        <n x="260"/>
        <n x="229" s="1"/>
      </t>
    </mdx>
    <mdx n="0" f="v">
      <t c="3" si="227">
        <n x="225"/>
        <n x="259"/>
        <n x="229" s="1"/>
      </t>
    </mdx>
    <mdx n="0" f="v">
      <t c="3" si="227">
        <n x="225"/>
        <n x="258"/>
        <n x="229" s="1"/>
      </t>
    </mdx>
    <mdx n="0" f="v">
      <t c="3" si="227">
        <n x="225"/>
        <n x="257"/>
        <n x="229" s="1"/>
      </t>
    </mdx>
    <mdx n="0" f="v">
      <t c="3" si="227">
        <n x="225"/>
        <n x="256"/>
        <n x="229" s="1"/>
      </t>
    </mdx>
    <mdx n="0" f="v">
      <t c="3" si="227">
        <n x="225"/>
        <n x="316"/>
        <n x="229" s="1"/>
      </t>
    </mdx>
    <mdx n="0" f="v">
      <t c="3" si="227">
        <n x="225"/>
        <n x="373"/>
        <n x="229" s="1"/>
      </t>
    </mdx>
    <mdx n="0" f="v">
      <t c="3" si="227">
        <n x="225"/>
        <n x="374"/>
        <n x="229" s="1"/>
      </t>
    </mdx>
    <mdx n="0" f="v">
      <t c="3" si="227">
        <n x="225"/>
        <n x="375"/>
        <n x="229" s="1"/>
      </t>
    </mdx>
    <mdx n="0" f="v">
      <t c="3" si="227">
        <n x="225"/>
        <n x="281"/>
        <n x="229" s="1"/>
      </t>
    </mdx>
    <mdx n="0" f="v">
      <t c="3" si="227">
        <n x="225"/>
        <n x="376"/>
        <n x="229" s="1"/>
      </t>
    </mdx>
    <mdx n="0" f="v">
      <t c="3" si="227">
        <n x="225"/>
        <n x="377"/>
        <n x="229" s="1"/>
      </t>
    </mdx>
    <mdx n="0" f="v">
      <t c="3" si="227">
        <n x="225"/>
        <n x="280"/>
        <n x="229" s="1"/>
      </t>
    </mdx>
    <mdx n="0" f="v">
      <t c="3" si="227">
        <n x="225"/>
        <n x="311"/>
        <n x="229" s="1"/>
      </t>
    </mdx>
    <mdx n="0" f="v">
      <t c="3" si="227">
        <n x="225"/>
        <n x="378"/>
        <n x="229" s="1"/>
      </t>
    </mdx>
    <mdx n="0" f="v">
      <t c="3" si="227">
        <n x="225"/>
        <n x="379"/>
        <n x="229" s="1"/>
      </t>
    </mdx>
    <mdx n="0" f="v">
      <t c="3" si="227">
        <n x="225"/>
        <n x="380"/>
        <n x="229" s="1"/>
      </t>
    </mdx>
    <mdx n="0" f="v">
      <t c="3" si="227">
        <n x="225"/>
        <n x="381"/>
        <n x="229" s="1"/>
      </t>
    </mdx>
    <mdx n="0" f="v">
      <t c="3" si="227">
        <n x="225"/>
        <n x="382"/>
        <n x="229" s="1"/>
      </t>
    </mdx>
    <mdx n="0" f="v">
      <t c="3" si="227">
        <n x="225"/>
        <n x="304"/>
        <n x="229" s="1"/>
      </t>
    </mdx>
    <mdx n="0" f="v">
      <t c="3" si="227">
        <n x="225"/>
        <n x="383"/>
        <n x="229" s="1"/>
      </t>
    </mdx>
    <mdx n="0" f="v">
      <t c="3" si="227">
        <n x="225"/>
        <n x="254"/>
        <n x="229" s="1"/>
      </t>
    </mdx>
    <mdx n="0" f="v">
      <t c="3" si="227">
        <n x="225"/>
        <n x="283"/>
        <n x="229" s="1"/>
      </t>
    </mdx>
    <mdx n="0" f="v">
      <t c="3" si="227">
        <n x="225"/>
        <n x="547"/>
        <n x="229" s="1"/>
      </t>
    </mdx>
    <mdx n="0" f="v">
      <t c="3" si="227">
        <n x="225"/>
        <n x="362"/>
        <n x="229" s="1"/>
      </t>
    </mdx>
    <mdx n="0" f="v">
      <t c="3" si="227">
        <n x="225"/>
        <n x="363"/>
        <n x="229" s="1"/>
      </t>
    </mdx>
    <mdx n="0" f="v">
      <t c="3" si="227">
        <n x="225"/>
        <n x="364"/>
        <n x="229" s="1"/>
      </t>
    </mdx>
    <mdx n="0" f="v">
      <t c="3" si="227">
        <n x="225"/>
        <n x="548"/>
        <n x="229" s="1"/>
      </t>
    </mdx>
    <mdx n="0" f="v">
      <t c="3" si="227">
        <n x="225"/>
        <n x="365"/>
        <n x="229" s="1"/>
      </t>
    </mdx>
    <mdx n="0" f="v">
      <t c="3" si="227">
        <n x="225"/>
        <n x="366"/>
        <n x="229" s="1"/>
      </t>
    </mdx>
    <mdx n="0" f="v">
      <t c="3" si="227">
        <n x="225"/>
        <n x="367"/>
        <n x="229" s="1"/>
      </t>
    </mdx>
    <mdx n="0" f="v">
      <t c="3" si="227">
        <n x="225"/>
        <n x="368"/>
        <n x="229" s="1"/>
      </t>
    </mdx>
    <mdx n="0" f="v">
      <t c="3" si="227">
        <n x="225"/>
        <n x="369"/>
        <n x="229" s="1"/>
      </t>
    </mdx>
    <mdx n="0" f="v">
      <t c="3" si="227">
        <n x="225"/>
        <n x="307"/>
        <n x="229" s="1"/>
      </t>
    </mdx>
    <mdx n="0" f="v">
      <t c="3" si="227">
        <n x="225"/>
        <n x="370"/>
        <n x="229" s="1"/>
      </t>
    </mdx>
    <mdx n="0" f="v">
      <t c="3" si="227">
        <n x="225"/>
        <n x="371"/>
        <n x="229" s="1"/>
      </t>
    </mdx>
    <mdx n="0" f="v">
      <t c="3" si="227">
        <n x="225"/>
        <n x="372"/>
        <n x="229" s="1"/>
      </t>
    </mdx>
    <mdx n="0" f="v">
      <t c="3" si="227">
        <n x="225"/>
        <n x="392"/>
        <n x="229" s="1"/>
      </t>
    </mdx>
    <mdx n="0" f="v">
      <t c="3" si="227">
        <n x="225"/>
        <n x="393"/>
        <n x="229" s="1"/>
      </t>
    </mdx>
    <mdx n="0" f="v">
      <t c="3" si="227">
        <n x="225"/>
        <n x="394"/>
        <n x="229" s="1"/>
      </t>
    </mdx>
    <mdx n="0" f="v">
      <t c="3" si="227">
        <n x="225"/>
        <n x="395"/>
        <n x="229" s="1"/>
      </t>
    </mdx>
    <mdx n="0" f="v">
      <t c="3" si="227">
        <n x="225"/>
        <n x="278"/>
        <n x="229" s="1"/>
      </t>
    </mdx>
    <mdx n="0" f="v">
      <t c="3" si="227">
        <n x="225"/>
        <n x="396"/>
        <n x="229" s="1"/>
      </t>
    </mdx>
    <mdx n="0" f="v">
      <t c="3" si="227">
        <n x="225"/>
        <n x="397"/>
        <n x="229" s="1"/>
      </t>
    </mdx>
    <mdx n="0" f="v">
      <t c="3" si="227">
        <n x="225"/>
        <n x="398"/>
        <n x="229" s="1"/>
      </t>
    </mdx>
    <mdx n="0" f="v">
      <t c="3" si="227">
        <n x="225"/>
        <n x="384"/>
        <n x="229" s="1"/>
      </t>
    </mdx>
    <mdx n="0" f="v">
      <t c="3" si="227">
        <n x="225"/>
        <n x="385"/>
        <n x="229" s="1"/>
      </t>
    </mdx>
    <mdx n="0" f="v">
      <t c="3" si="227">
        <n x="225"/>
        <n x="386"/>
        <n x="229" s="1"/>
      </t>
    </mdx>
    <mdx n="0" f="v">
      <t c="3" si="227">
        <n x="225"/>
        <n x="387"/>
        <n x="229" s="1"/>
      </t>
    </mdx>
    <mdx n="0" f="v">
      <t c="3" si="227">
        <n x="225"/>
        <n x="388"/>
        <n x="229" s="1"/>
      </t>
    </mdx>
    <mdx n="0" f="v">
      <t c="3" si="227">
        <n x="225"/>
        <n x="389"/>
        <n x="229" s="1"/>
      </t>
    </mdx>
    <mdx n="0" f="v">
      <t c="3" si="227">
        <n x="225"/>
        <n x="390"/>
        <n x="229" s="1"/>
      </t>
    </mdx>
    <mdx n="0" f="v">
      <t c="3" si="227">
        <n x="225"/>
        <n x="418"/>
        <n x="229" s="1"/>
      </t>
    </mdx>
    <mdx n="0" f="v">
      <t c="3" si="227">
        <n x="225"/>
        <n x="391"/>
        <n x="229" s="1"/>
      </t>
    </mdx>
    <mdx n="0" f="v">
      <t c="3" si="227">
        <n x="225"/>
        <n x="399"/>
        <n x="229" s="1"/>
      </t>
    </mdx>
    <mdx n="0" f="v">
      <t c="3" si="227">
        <n x="225"/>
        <n x="400"/>
        <n x="229" s="1"/>
      </t>
    </mdx>
    <mdx n="0" f="v">
      <t c="3" si="227">
        <n x="225"/>
        <n x="401"/>
        <n x="229" s="1"/>
      </t>
    </mdx>
    <mdx n="0" f="v">
      <t c="3" si="227">
        <n x="225"/>
        <n x="402"/>
        <n x="229" s="1"/>
      </t>
    </mdx>
    <mdx n="0" f="v">
      <t c="3" si="227">
        <n x="225"/>
        <n x="277"/>
        <n x="229" s="1"/>
      </t>
    </mdx>
    <mdx n="0" f="v">
      <t c="3" si="227">
        <n x="225"/>
        <n x="417"/>
        <n x="229" s="1"/>
      </t>
    </mdx>
    <mdx n="0" f="v">
      <t c="3" si="227">
        <n x="225"/>
        <n x="411"/>
        <n x="229" s="1"/>
      </t>
    </mdx>
    <mdx n="0" f="v">
      <t c="3" si="227">
        <n x="225"/>
        <n x="404"/>
        <n x="229" s="1"/>
      </t>
    </mdx>
    <mdx n="0" f="v">
      <t c="3" si="227">
        <n x="225"/>
        <n x="405"/>
        <n x="229" s="1"/>
      </t>
    </mdx>
    <mdx n="0" f="v">
      <t c="3" si="227">
        <n x="225"/>
        <n x="406"/>
        <n x="229" s="1"/>
      </t>
    </mdx>
    <mdx n="0" f="v">
      <t c="3" si="227">
        <n x="225"/>
        <n x="407"/>
        <n x="229" s="1"/>
      </t>
    </mdx>
    <mdx n="0" f="v">
      <t c="3" si="227">
        <n x="225"/>
        <n x="408"/>
        <n x="229" s="1"/>
      </t>
    </mdx>
    <mdx n="0" f="v">
      <t c="3" si="227">
        <n x="225"/>
        <n x="409"/>
        <n x="229" s="1"/>
      </t>
    </mdx>
    <mdx n="0" f="v">
      <t c="3" si="227">
        <n x="225"/>
        <n x="410"/>
        <n x="229" s="1"/>
      </t>
    </mdx>
    <mdx n="0" f="v">
      <t c="3" si="227">
        <n x="225"/>
        <n x="412"/>
        <n x="229" s="1"/>
      </t>
    </mdx>
    <mdx n="0" f="v">
      <t c="3" si="227">
        <n x="225"/>
        <n x="403"/>
        <n x="229" s="1"/>
      </t>
    </mdx>
    <mdx n="0" f="v">
      <t c="3" si="227">
        <n x="225"/>
        <n x="413"/>
        <n x="229" s="1"/>
      </t>
    </mdx>
    <mdx n="0" f="v">
      <t c="3" si="227">
        <n x="225"/>
        <n x="414"/>
        <n x="229" s="1"/>
      </t>
    </mdx>
    <mdx n="0" f="v">
      <t c="3" si="227">
        <n x="225"/>
        <n x="415"/>
        <n x="229" s="1"/>
      </t>
    </mdx>
    <mdx n="0" f="v">
      <t c="3" si="227">
        <n x="225"/>
        <n x="416"/>
        <n x="229" s="1"/>
      </t>
    </mdx>
    <mdx n="0" f="v">
      <t c="3" si="227">
        <n x="225"/>
        <n x="427"/>
        <n x="229" s="1"/>
      </t>
    </mdx>
    <mdx n="0" f="v">
      <t c="3" si="227">
        <n x="225"/>
        <n x="329"/>
        <n x="229" s="1"/>
      </t>
    </mdx>
    <mdx n="0" f="v">
      <t c="3" si="227">
        <n x="225"/>
        <n x="422"/>
        <n x="229" s="1"/>
      </t>
    </mdx>
    <mdx n="0" f="v">
      <t c="3" si="227">
        <n x="225"/>
        <n x="419"/>
        <n x="229" s="1"/>
      </t>
    </mdx>
    <mdx n="0" f="v">
      <t c="3" si="227">
        <n x="225"/>
        <n x="420"/>
        <n x="229" s="1"/>
      </t>
    </mdx>
    <mdx n="0" f="v">
      <t c="3" si="227">
        <n x="225"/>
        <n x="301"/>
        <n x="229" s="1"/>
      </t>
    </mdx>
    <mdx n="0" f="v">
      <t c="3" si="227">
        <n x="225"/>
        <n x="299"/>
        <n x="229" s="1"/>
      </t>
    </mdx>
    <mdx n="0" f="v">
      <t c="3" si="227">
        <n x="225"/>
        <n x="297"/>
        <n x="229" s="1"/>
      </t>
    </mdx>
    <mdx n="0" f="v">
      <t c="3" si="227">
        <n x="225"/>
        <n x="421"/>
        <n x="229" s="1"/>
      </t>
    </mdx>
    <mdx n="0" f="v">
      <t c="3" si="227">
        <n x="225"/>
        <n x="428"/>
        <n x="229" s="1"/>
      </t>
    </mdx>
    <mdx n="0" f="v">
      <t c="3" si="227">
        <n x="225"/>
        <n x="328"/>
        <n x="229" s="1"/>
      </t>
    </mdx>
    <mdx n="0" f="v">
      <t c="3" si="227">
        <n x="225"/>
        <n x="429"/>
        <n x="229" s="1"/>
      </t>
    </mdx>
    <mdx n="0" f="v">
      <t c="3" si="227">
        <n x="225"/>
        <n x="430"/>
        <n x="229" s="1"/>
      </t>
    </mdx>
    <mdx n="0" f="v">
      <t c="3" si="227">
        <n x="225"/>
        <n x="431"/>
        <n x="229" s="1"/>
      </t>
    </mdx>
    <mdx n="0" f="v">
      <t c="3" si="227">
        <n x="225"/>
        <n x="432"/>
        <n x="229" s="1"/>
      </t>
    </mdx>
    <mdx n="0" f="v">
      <t c="3" si="227">
        <n x="225"/>
        <n x="442"/>
        <n x="229" s="1"/>
      </t>
    </mdx>
    <mdx n="0" f="v">
      <t c="3" si="227">
        <n x="225"/>
        <n x="443"/>
        <n x="229" s="1"/>
      </t>
    </mdx>
    <mdx n="0" f="v">
      <t c="3" si="227">
        <n x="225"/>
        <n x="444"/>
        <n x="229" s="1"/>
      </t>
    </mdx>
    <mdx n="0" f="v">
      <t c="3" si="227">
        <n x="225"/>
        <n x="433"/>
        <n x="229" s="1"/>
      </t>
    </mdx>
    <mdx n="0" f="v">
      <t c="3" si="227">
        <n x="225"/>
        <n x="326"/>
        <n x="229" s="1"/>
      </t>
    </mdx>
    <mdx n="0" f="v">
      <t c="3" si="227">
        <n x="225"/>
        <n x="423"/>
        <n x="229" s="1"/>
      </t>
    </mdx>
    <mdx n="0" f="v">
      <t c="3" si="227">
        <n x="225"/>
        <n x="424"/>
        <n x="229" s="1"/>
      </t>
    </mdx>
    <mdx n="0" f="v">
      <t c="3" si="227">
        <n x="225"/>
        <n x="425"/>
        <n x="229" s="1"/>
      </t>
    </mdx>
    <mdx n="0" f="v">
      <t c="3" si="227">
        <n x="225"/>
        <n x="348"/>
        <n x="229" s="1"/>
      </t>
    </mdx>
    <mdx n="0" f="v">
      <t c="3" si="227">
        <n x="225"/>
        <n x="327"/>
        <n x="229" s="1"/>
      </t>
    </mdx>
    <mdx n="0" f="v">
      <t c="3" si="227">
        <n x="225"/>
        <n x="426"/>
        <n x="229" s="1"/>
      </t>
    </mdx>
    <mdx n="0" f="v">
      <t c="3" si="227">
        <n x="225"/>
        <n x="445"/>
        <n x="229" s="1"/>
      </t>
    </mdx>
    <mdx n="0" f="v">
      <t c="3" si="227">
        <n x="225"/>
        <n x="446"/>
        <n x="229" s="1"/>
      </t>
    </mdx>
    <mdx n="0" f="v">
      <t c="3" si="227">
        <n x="225"/>
        <n x="434"/>
        <n x="229" s="1"/>
      </t>
    </mdx>
    <mdx n="0" f="v">
      <t c="3" si="227">
        <n x="225"/>
        <n x="435"/>
        <n x="229" s="1"/>
      </t>
    </mdx>
    <mdx n="0" f="v">
      <t c="3" si="227">
        <n x="225"/>
        <n x="436"/>
        <n x="229" s="1"/>
      </t>
    </mdx>
    <mdx n="0" f="v">
      <t c="3" si="227">
        <n x="225"/>
        <n x="437"/>
        <n x="229" s="1"/>
      </t>
    </mdx>
    <mdx n="0" f="v">
      <t c="3" si="227">
        <n x="225"/>
        <n x="294"/>
        <n x="229" s="1"/>
      </t>
    </mdx>
    <mdx n="0" f="v">
      <t c="3" si="227">
        <n x="225"/>
        <n x="293"/>
        <n x="229" s="1"/>
      </t>
    </mdx>
    <mdx n="0" f="v">
      <t c="3" si="227">
        <n x="225"/>
        <n x="452"/>
        <n x="229" s="1"/>
      </t>
    </mdx>
    <mdx n="0" f="v">
      <t c="3" si="227">
        <n x="225"/>
        <n x="438"/>
        <n x="229" s="1"/>
      </t>
    </mdx>
    <mdx n="0" f="v">
      <t c="3" si="227">
        <n x="225"/>
        <n x="350"/>
        <n x="229" s="1"/>
      </t>
    </mdx>
    <mdx n="0" f="v">
      <t c="3" si="227">
        <n x="225"/>
        <n x="439"/>
        <n x="229" s="1"/>
      </t>
    </mdx>
    <mdx n="0" f="v">
      <t c="3" si="227">
        <n x="225"/>
        <n x="440"/>
        <n x="229" s="1"/>
      </t>
    </mdx>
    <mdx n="0" f="v">
      <t c="3" si="227">
        <n x="225"/>
        <n x="441"/>
        <n x="229" s="1"/>
      </t>
    </mdx>
    <mdx n="0" f="v">
      <t c="3" si="227">
        <n x="225"/>
        <n x="447"/>
        <n x="229" s="1"/>
      </t>
    </mdx>
    <mdx n="0" f="v">
      <t c="3" si="227">
        <n x="225"/>
        <n x="346"/>
        <n x="229" s="1"/>
      </t>
    </mdx>
    <mdx n="0" f="v">
      <t c="3" si="227">
        <n x="225"/>
        <n x="459"/>
        <n x="229" s="1"/>
      </t>
    </mdx>
    <mdx n="0" f="v">
      <t c="3" si="227">
        <n x="225"/>
        <n x="276"/>
        <n x="229" s="1"/>
      </t>
    </mdx>
    <mdx n="0" f="v">
      <t c="3" si="227">
        <n x="225"/>
        <n x="453"/>
        <n x="229" s="1"/>
      </t>
    </mdx>
    <mdx n="0" f="v">
      <t c="3" si="227">
        <n x="225"/>
        <n x="454"/>
        <n x="229" s="1"/>
      </t>
    </mdx>
    <mdx n="0" f="v">
      <t c="3" si="227">
        <n x="225"/>
        <n x="455"/>
        <n x="229" s="1"/>
      </t>
    </mdx>
    <mdx n="0" f="v">
      <t c="3" si="227">
        <n x="225"/>
        <n x="456"/>
        <n x="229" s="1"/>
      </t>
    </mdx>
    <mdx n="0" f="v">
      <t c="3" si="227">
        <n x="225"/>
        <n x="473"/>
        <n x="229" s="1"/>
      </t>
    </mdx>
    <mdx n="0" f="v">
      <t c="3" si="227">
        <n x="225"/>
        <n x="448"/>
        <n x="229" s="1"/>
      </t>
    </mdx>
    <mdx n="0" f="v">
      <t c="3" si="227">
        <n x="225"/>
        <n x="449"/>
        <n x="229" s="1"/>
      </t>
    </mdx>
    <mdx n="0" f="v">
      <t c="3" si="227">
        <n x="225"/>
        <n x="450"/>
        <n x="229" s="1"/>
      </t>
    </mdx>
    <mdx n="0" f="v">
      <t c="3" si="227">
        <n x="225"/>
        <n x="451"/>
        <n x="229" s="1"/>
      </t>
    </mdx>
    <mdx n="0" f="v">
      <t c="3" si="227">
        <n x="225"/>
        <n x="457"/>
        <n x="229" s="1"/>
      </t>
    </mdx>
    <mdx n="0" f="v">
      <t c="3" si="227">
        <n x="225"/>
        <n x="458"/>
        <n x="229" s="1"/>
      </t>
    </mdx>
    <mdx n="0" f="v">
      <t c="3" si="227">
        <n x="225"/>
        <n x="461"/>
        <n x="229" s="1"/>
      </t>
    </mdx>
    <mdx n="0" f="v">
      <t c="3" si="227">
        <n x="225"/>
        <n x="462"/>
        <n x="229" s="1"/>
      </t>
    </mdx>
    <mdx n="0" f="v">
      <t c="3" si="227">
        <n x="225"/>
        <n x="463"/>
        <n x="229" s="1"/>
      </t>
    </mdx>
    <mdx n="0" f="v">
      <t c="3" si="227">
        <n x="225"/>
        <n x="464"/>
        <n x="229" s="1"/>
      </t>
    </mdx>
    <mdx n="0" f="v">
      <t c="3" si="227">
        <n x="225"/>
        <n x="465"/>
        <n x="229" s="1"/>
      </t>
    </mdx>
    <mdx n="0" f="v">
      <t c="3" si="227">
        <n x="225"/>
        <n x="466"/>
        <n x="229" s="1"/>
      </t>
    </mdx>
    <mdx n="0" f="v">
      <t c="3" si="227">
        <n x="225"/>
        <n x="467"/>
        <n x="229" s="1"/>
      </t>
    </mdx>
    <mdx n="0" f="v">
      <t c="3" si="227">
        <n x="225"/>
        <n x="460"/>
        <n x="229" s="1"/>
      </t>
    </mdx>
    <mdx n="0" f="v">
      <t c="3" si="227">
        <n x="225"/>
        <n x="468"/>
        <n x="229" s="1"/>
      </t>
    </mdx>
    <mdx n="0" f="v">
      <t c="3" si="227">
        <n x="225"/>
        <n x="469"/>
        <n x="229" s="1"/>
      </t>
    </mdx>
    <mdx n="0" f="v">
      <t c="3" si="227">
        <n x="225"/>
        <n x="470"/>
        <n x="229" s="1"/>
      </t>
    </mdx>
    <mdx n="0" f="v">
      <t c="3" si="227">
        <n x="225"/>
        <n x="471"/>
        <n x="229" s="1"/>
      </t>
    </mdx>
    <mdx n="0" f="v">
      <t c="3" si="227">
        <n x="225"/>
        <n x="474"/>
        <n x="229" s="1"/>
      </t>
    </mdx>
    <mdx n="0" f="v">
      <t c="3" si="227">
        <n x="225"/>
        <n x="475"/>
        <n x="229" s="1"/>
      </t>
    </mdx>
    <mdx n="0" f="v">
      <t c="3" si="227">
        <n x="225"/>
        <n x="476"/>
        <n x="229" s="1"/>
      </t>
    </mdx>
    <mdx n="0" f="v">
      <t c="3" si="227">
        <n x="225"/>
        <n x="484"/>
        <n x="229" s="1"/>
      </t>
    </mdx>
    <mdx n="0" f="v">
      <t c="3" si="227">
        <n x="225"/>
        <n x="487"/>
        <n x="229" s="1"/>
      </t>
    </mdx>
    <mdx n="0" f="v">
      <t c="3" si="227">
        <n x="225"/>
        <n x="477"/>
        <n x="229" s="1"/>
      </t>
    </mdx>
    <mdx n="0" f="v">
      <t c="3" si="227">
        <n x="225"/>
        <n x="478"/>
        <n x="229" s="1"/>
      </t>
    </mdx>
    <mdx n="0" f="v">
      <t c="3" si="227">
        <n x="225"/>
        <n x="479"/>
        <n x="229" s="1"/>
      </t>
    </mdx>
    <mdx n="0" f="v">
      <t c="3" si="227">
        <n x="225"/>
        <n x="483"/>
        <n x="229" s="1"/>
      </t>
    </mdx>
    <mdx n="0" f="v">
      <t c="3" si="227">
        <n x="225"/>
        <n x="472"/>
        <n x="229" s="1"/>
      </t>
    </mdx>
    <mdx n="0" f="v">
      <t c="3" si="227">
        <n x="225"/>
        <n x="480"/>
        <n x="229" s="1"/>
      </t>
    </mdx>
    <mdx n="0" f="v">
      <t c="3" si="227">
        <n x="225"/>
        <n x="481"/>
        <n x="229" s="1"/>
      </t>
    </mdx>
    <mdx n="0" f="v">
      <t c="3" si="227">
        <n x="225"/>
        <n x="488"/>
        <n x="229" s="1"/>
      </t>
    </mdx>
    <mdx n="0" f="v">
      <t c="3" si="227">
        <n x="225"/>
        <n x="489"/>
        <n x="229" s="1"/>
      </t>
    </mdx>
    <mdx n="0" f="v">
      <t c="3" si="227">
        <n x="225"/>
        <n x="485"/>
        <n x="229" s="1"/>
      </t>
    </mdx>
    <mdx n="0" f="v">
      <t c="3" si="227">
        <n x="225"/>
        <n x="486"/>
        <n x="229" s="1"/>
      </t>
    </mdx>
    <mdx n="0" f="v">
      <t c="3" si="227">
        <n x="225"/>
        <n x="482"/>
        <n x="229" s="1"/>
      </t>
    </mdx>
    <mdx n="0" f="v">
      <t c="3" si="227">
        <n x="225"/>
        <n x="490"/>
        <n x="229" s="1"/>
      </t>
    </mdx>
    <mdx n="0" f="v">
      <t c="3" si="227">
        <n x="225"/>
        <n x="492"/>
        <n x="229" s="1"/>
      </t>
    </mdx>
    <mdx n="0" f="v">
      <t c="3" si="227">
        <n x="225"/>
        <n x="493"/>
        <n x="229" s="1"/>
      </t>
    </mdx>
    <mdx n="0" f="v">
      <t c="3" si="227">
        <n x="225"/>
        <n x="494"/>
        <n x="229" s="1"/>
      </t>
    </mdx>
    <mdx n="0" f="v">
      <t c="3" si="227">
        <n x="225"/>
        <n x="500"/>
        <n x="229" s="1"/>
      </t>
    </mdx>
    <mdx n="0" f="v">
      <t c="3" si="227">
        <n x="225"/>
        <n x="501"/>
        <n x="229" s="1"/>
      </t>
    </mdx>
    <mdx n="0" f="v">
      <t c="3" si="227">
        <n x="225"/>
        <n x="491"/>
        <n x="229" s="1"/>
      </t>
    </mdx>
    <mdx n="0" f="v">
      <t c="3" si="227">
        <n x="225"/>
        <n x="495"/>
        <n x="229" s="1"/>
      </t>
    </mdx>
    <mdx n="0" f="v">
      <t c="3" si="227">
        <n x="225"/>
        <n x="496"/>
        <n x="229" s="1"/>
      </t>
    </mdx>
    <mdx n="0" f="v">
      <t c="3" si="227">
        <n x="225"/>
        <n x="502"/>
        <n x="229" s="1"/>
      </t>
    </mdx>
    <mdx n="0" f="v">
      <t c="3" si="227">
        <n x="225"/>
        <n x="497"/>
        <n x="229" s="1"/>
      </t>
    </mdx>
    <mdx n="0" f="v">
      <t c="3" si="227">
        <n x="225"/>
        <n x="498"/>
        <n x="229" s="1"/>
      </t>
    </mdx>
    <mdx n="0" f="v">
      <t c="3" si="227">
        <n x="225"/>
        <n x="499"/>
        <n x="229" s="1"/>
      </t>
    </mdx>
    <mdx n="0" f="v">
      <t c="3" si="227">
        <n x="225"/>
        <n x="503"/>
        <n x="229" s="1"/>
      </t>
    </mdx>
    <mdx n="0" f="v">
      <t c="3" si="227">
        <n x="225"/>
        <n x="504"/>
        <n x="229" s="1"/>
      </t>
    </mdx>
    <mdx n="0" f="v">
      <t c="3" si="227">
        <n x="225"/>
        <n x="505"/>
        <n x="229" s="1"/>
      </t>
    </mdx>
    <mdx n="0" f="v">
      <t c="3" si="227">
        <n x="225"/>
        <n x="506"/>
        <n x="229" s="1"/>
      </t>
    </mdx>
    <mdx n="0" f="v">
      <t c="3" si="227">
        <n x="225"/>
        <n x="507"/>
        <n x="229" s="1"/>
      </t>
    </mdx>
    <mdx n="0" f="v">
      <t c="3" si="227">
        <n x="225"/>
        <n x="513"/>
        <n x="229" s="1"/>
      </t>
    </mdx>
    <mdx n="0" f="v">
      <t c="3" si="227">
        <n x="225"/>
        <n x="508"/>
        <n x="229" s="1"/>
      </t>
    </mdx>
    <mdx n="0" f="v">
      <t c="3" si="227">
        <n x="225"/>
        <n x="509"/>
        <n x="229" s="1"/>
      </t>
    </mdx>
    <mdx n="0" f="v">
      <t c="3" si="227">
        <n x="225"/>
        <n x="510"/>
        <n x="229" s="1"/>
      </t>
    </mdx>
    <mdx n="0" f="v">
      <t c="3" si="227">
        <n x="225"/>
        <n x="511"/>
        <n x="229" s="1"/>
      </t>
    </mdx>
    <mdx n="0" f="v">
      <t c="3" si="227">
        <n x="225"/>
        <n x="512"/>
        <n x="229" s="1"/>
      </t>
    </mdx>
    <mdx n="0" f="v">
      <t c="3" si="227">
        <n x="225"/>
        <n x="516"/>
        <n x="229" s="1"/>
      </t>
    </mdx>
    <mdx n="0" f="v">
      <t c="3" si="227">
        <n x="225"/>
        <n x="519"/>
        <n x="229" s="1"/>
      </t>
    </mdx>
    <mdx n="0" f="v">
      <t c="3" si="227">
        <n x="225"/>
        <n x="520"/>
        <n x="229" s="1"/>
      </t>
    </mdx>
    <mdx n="0" f="v">
      <t c="3" si="227">
        <n x="225"/>
        <n x="514"/>
        <n x="229" s="1"/>
      </t>
    </mdx>
    <mdx n="0" f="v">
      <t c="3" si="227">
        <n x="225"/>
        <n x="515"/>
        <n x="229" s="1"/>
      </t>
    </mdx>
    <mdx n="0" f="v">
      <t c="3" si="227">
        <n x="225"/>
        <n x="521"/>
        <n x="229" s="1"/>
      </t>
    </mdx>
    <mdx n="0" f="v">
      <t c="3" si="227">
        <n x="225"/>
        <n x="526"/>
        <n x="229" s="1"/>
      </t>
    </mdx>
    <mdx n="0" f="v">
      <t c="3" si="227">
        <n x="225"/>
        <n x="525"/>
        <n x="229" s="1"/>
      </t>
    </mdx>
    <mdx n="0" f="v">
      <t c="3" si="227">
        <n x="225"/>
        <n x="517"/>
        <n x="229" s="1"/>
      </t>
    </mdx>
    <mdx n="0" f="v">
      <t c="3" si="227">
        <n x="225"/>
        <n x="518"/>
        <n x="229" s="1"/>
      </t>
    </mdx>
    <mdx n="0" f="v">
      <t c="3" si="227">
        <n x="225"/>
        <n x="522"/>
        <n x="229" s="1"/>
      </t>
    </mdx>
    <mdx n="0" f="v">
      <t c="3" si="227">
        <n x="225"/>
        <n x="528"/>
        <n x="229" s="1"/>
      </t>
    </mdx>
    <mdx n="0" f="v">
      <t c="3" si="227">
        <n x="225"/>
        <n x="523"/>
        <n x="229" s="1"/>
      </t>
    </mdx>
    <mdx n="0" f="v">
      <t c="3" si="227">
        <n x="225"/>
        <n x="524"/>
        <n x="229" s="1"/>
      </t>
    </mdx>
    <mdx n="0" f="v">
      <t c="3" si="227">
        <n x="225"/>
        <n x="531"/>
        <n x="229" s="1"/>
      </t>
    </mdx>
    <mdx n="0" f="v">
      <t c="3" si="227">
        <n x="225"/>
        <n x="527"/>
        <n x="229" s="1"/>
      </t>
    </mdx>
    <mdx n="0" f="v">
      <t c="3" si="227">
        <n x="225"/>
        <n x="532"/>
        <n x="229" s="1"/>
      </t>
    </mdx>
    <mdx n="0" f="v">
      <t c="3" si="227">
        <n x="225"/>
        <n x="529"/>
        <n x="229" s="1"/>
      </t>
    </mdx>
    <mdx n="0" f="v">
      <t c="3" si="227">
        <n x="225"/>
        <n x="534"/>
        <n x="229" s="1"/>
      </t>
    </mdx>
    <mdx n="0" f="v">
      <t c="3" si="227">
        <n x="225"/>
        <n x="530"/>
        <n x="229" s="1"/>
      </t>
    </mdx>
    <mdx n="0" f="v">
      <t c="3" si="227">
        <n x="225"/>
        <n x="533"/>
        <n x="229" s="1"/>
      </t>
    </mdx>
    <mdx n="0" f="v">
      <t c="3" si="227">
        <n x="225"/>
        <n x="536"/>
        <n x="229" s="1"/>
      </t>
    </mdx>
    <mdx n="0" f="v">
      <t c="3" si="227">
        <n x="225"/>
        <n x="537"/>
        <n x="229" s="1"/>
      </t>
    </mdx>
    <mdx n="0" f="v">
      <t c="3" si="227">
        <n x="225"/>
        <n x="535"/>
        <n x="229" s="1"/>
      </t>
    </mdx>
    <mdx n="0" f="v">
      <t c="3" si="227">
        <n x="225"/>
        <n x="539"/>
        <n x="229" s="1"/>
      </t>
    </mdx>
    <mdx n="0" f="v">
      <t c="3" si="227">
        <n x="225"/>
        <n x="538"/>
        <n x="229" s="1"/>
      </t>
    </mdx>
    <mdx n="0" f="v">
      <t c="3" si="227">
        <n x="225"/>
        <n x="540"/>
        <n x="229" s="1"/>
      </t>
    </mdx>
    <mdx n="0" f="v">
      <t c="3" si="227">
        <n x="225"/>
        <n x="541"/>
        <n x="229" s="1"/>
      </t>
    </mdx>
    <mdx n="0" f="v">
      <t c="3" si="227">
        <n x="225"/>
        <n x="545"/>
        <n x="229" s="1"/>
      </t>
    </mdx>
    <mdx n="0" f="v">
      <t c="3" si="227">
        <n x="225"/>
        <n x="543"/>
        <n x="229" s="1"/>
      </t>
    </mdx>
    <mdx n="0" f="v">
      <t c="3" si="227">
        <n x="225"/>
        <n x="544"/>
        <n x="229" s="1"/>
      </t>
    </mdx>
    <mdx n="0" f="v">
      <t c="3" si="227">
        <n x="225"/>
        <n x="542"/>
        <n x="229" s="1"/>
      </t>
    </mdx>
    <mdx n="0" f="v">
      <t c="3" si="227">
        <n x="225"/>
        <n x="546"/>
        <n x="229" s="1"/>
      </t>
    </mdx>
    <mdx n="0" f="v">
      <t c="3" si="227">
        <n x="225"/>
        <n x="359"/>
        <n x="63"/>
      </t>
    </mdx>
    <mdx n="0" f="v">
      <t c="3" si="227">
        <n x="225"/>
        <n x="361"/>
        <n x="63"/>
      </t>
    </mdx>
    <mdx n="0" f="v">
      <t c="3" si="227">
        <n x="225"/>
        <n x="263"/>
        <n x="63"/>
      </t>
    </mdx>
    <mdx n="0" f="v">
      <t c="3" si="227">
        <n x="225"/>
        <n x="260"/>
        <n x="63"/>
      </t>
    </mdx>
    <mdx n="0" f="v">
      <t c="3" si="227">
        <n x="225"/>
        <n x="258"/>
        <n x="63"/>
      </t>
    </mdx>
    <mdx n="0" f="v">
      <t c="3" si="227">
        <n x="225"/>
        <n x="256"/>
        <n x="63"/>
      </t>
    </mdx>
    <mdx n="0" f="v">
      <t c="3" si="227">
        <n x="225"/>
        <n x="255"/>
        <n x="63"/>
      </t>
    </mdx>
    <mdx n="0" f="v">
      <t c="3" si="227">
        <n x="225"/>
        <n x="316"/>
        <n x="63"/>
      </t>
    </mdx>
    <mdx n="0" f="v">
      <t c="3" si="227">
        <n x="225"/>
        <n x="373"/>
        <n x="63"/>
      </t>
    </mdx>
    <mdx n="0" f="v">
      <t c="3" si="227">
        <n x="225"/>
        <n x="374"/>
        <n x="63"/>
      </t>
    </mdx>
    <mdx n="0" f="v">
      <t c="3" si="227">
        <n x="225"/>
        <n x="281"/>
        <n x="63"/>
      </t>
    </mdx>
    <mdx n="0" f="v">
      <t c="3" si="227">
        <n x="225"/>
        <n x="376"/>
        <n x="63"/>
      </t>
    </mdx>
    <mdx n="0" f="v">
      <t c="3" si="227">
        <n x="225"/>
        <n x="377"/>
        <n x="63"/>
      </t>
    </mdx>
    <mdx n="0" f="v">
      <t c="3" si="227">
        <n x="225"/>
        <n x="280"/>
        <n x="63"/>
      </t>
    </mdx>
    <mdx n="0" f="v">
      <t c="3" si="227">
        <n x="225"/>
        <n x="311"/>
        <n x="63"/>
      </t>
    </mdx>
    <mdx n="0" f="v">
      <t c="3" si="227">
        <n x="225"/>
        <n x="378"/>
        <n x="63"/>
      </t>
    </mdx>
    <mdx n="0" f="v">
      <t c="3" si="227">
        <n x="225"/>
        <n x="379"/>
        <n x="63"/>
      </t>
    </mdx>
    <mdx n="0" f="v">
      <t c="3" si="227">
        <n x="225"/>
        <n x="380"/>
        <n x="63"/>
      </t>
    </mdx>
    <mdx n="0" f="v">
      <t c="3" si="227">
        <n x="225"/>
        <n x="381"/>
        <n x="63"/>
      </t>
    </mdx>
    <mdx n="0" f="v">
      <t c="3" si="227">
        <n x="225"/>
        <n x="382"/>
        <n x="63"/>
      </t>
    </mdx>
    <mdx n="0" f="v">
      <t c="3" si="227">
        <n x="225"/>
        <n x="304"/>
        <n x="63"/>
      </t>
    </mdx>
    <mdx n="0" f="v">
      <t c="3" si="227">
        <n x="225"/>
        <n x="383"/>
        <n x="63"/>
      </t>
    </mdx>
    <mdx n="0" f="v">
      <t c="3" si="227">
        <n x="225"/>
        <n x="254"/>
        <n x="63"/>
      </t>
    </mdx>
    <mdx n="0" f="v">
      <t c="3" si="227">
        <n x="225"/>
        <n x="283"/>
        <n x="63"/>
      </t>
    </mdx>
    <mdx n="0" f="v">
      <t c="3" si="227">
        <n x="225"/>
        <n x="547"/>
        <n x="63"/>
      </t>
    </mdx>
    <mdx n="0" f="v">
      <t c="3" si="227">
        <n x="225"/>
        <n x="363"/>
        <n x="63"/>
      </t>
    </mdx>
    <mdx n="0" f="v">
      <t c="3" si="227">
        <n x="225"/>
        <n x="364"/>
        <n x="63"/>
      </t>
    </mdx>
    <mdx n="0" f="v">
      <t c="3" si="227">
        <n x="225"/>
        <n x="548"/>
        <n x="63"/>
      </t>
    </mdx>
    <mdx n="0" f="v">
      <t c="3" si="227">
        <n x="225"/>
        <n x="365"/>
        <n x="63"/>
      </t>
    </mdx>
    <mdx n="0" f="v">
      <t c="3" si="227">
        <n x="225"/>
        <n x="366"/>
        <n x="63"/>
      </t>
    </mdx>
    <mdx n="0" f="v">
      <t c="3" si="227">
        <n x="225"/>
        <n x="367"/>
        <n x="63"/>
      </t>
    </mdx>
    <mdx n="0" f="v">
      <t c="3" si="227">
        <n x="225"/>
        <n x="368"/>
        <n x="63"/>
      </t>
    </mdx>
    <mdx n="0" f="v">
      <t c="3" si="227">
        <n x="225"/>
        <n x="369"/>
        <n x="63"/>
      </t>
    </mdx>
    <mdx n="0" f="v">
      <t c="3" si="227">
        <n x="225"/>
        <n x="307"/>
        <n x="63"/>
      </t>
    </mdx>
    <mdx n="0" f="v">
      <t c="3" si="227">
        <n x="225"/>
        <n x="371"/>
        <n x="63"/>
      </t>
    </mdx>
    <mdx n="0" f="v">
      <t c="3" si="227">
        <n x="225"/>
        <n x="372"/>
        <n x="63"/>
      </t>
    </mdx>
    <mdx n="0" f="v">
      <t c="3" si="227">
        <n x="225"/>
        <n x="393"/>
        <n x="63"/>
      </t>
    </mdx>
    <mdx n="0" f="v">
      <t c="3" si="227">
        <n x="225"/>
        <n x="395"/>
        <n x="63"/>
      </t>
    </mdx>
    <mdx n="0" f="v">
      <t c="3" si="227">
        <n x="225"/>
        <n x="278"/>
        <n x="63"/>
      </t>
    </mdx>
    <mdx n="0" f="v">
      <t c="3" si="227">
        <n x="225"/>
        <n x="396"/>
        <n x="63"/>
      </t>
    </mdx>
    <mdx n="0" f="v">
      <t c="3" si="227">
        <n x="225"/>
        <n x="397"/>
        <n x="63"/>
      </t>
    </mdx>
    <mdx n="0" f="v">
      <t c="3" si="227">
        <n x="225"/>
        <n x="398"/>
        <n x="63"/>
      </t>
    </mdx>
    <mdx n="0" f="v">
      <t c="3" si="227">
        <n x="225"/>
        <n x="392"/>
        <n x="63"/>
      </t>
    </mdx>
    <mdx n="0" f="v">
      <t c="3" si="227">
        <n x="225"/>
        <n x="384"/>
        <n x="63"/>
      </t>
    </mdx>
    <mdx n="0" f="v">
      <t c="3" si="227">
        <n x="225"/>
        <n x="385"/>
        <n x="63"/>
      </t>
    </mdx>
    <mdx n="0" f="v">
      <t c="3" si="227">
        <n x="225"/>
        <n x="386"/>
        <n x="63"/>
      </t>
    </mdx>
    <mdx n="0" f="v">
      <t c="3" si="227">
        <n x="225"/>
        <n x="387"/>
        <n x="63"/>
      </t>
    </mdx>
    <mdx n="0" f="v">
      <t c="3" si="227">
        <n x="225"/>
        <n x="388"/>
        <n x="63"/>
      </t>
    </mdx>
    <mdx n="0" f="v">
      <t c="3" si="227">
        <n x="225"/>
        <n x="389"/>
        <n x="63"/>
      </t>
    </mdx>
    <mdx n="0" f="v">
      <t c="3" si="227">
        <n x="225"/>
        <n x="390"/>
        <n x="63"/>
      </t>
    </mdx>
    <mdx n="0" f="v">
      <t c="3" si="227">
        <n x="225"/>
        <n x="391"/>
        <n x="63"/>
      </t>
    </mdx>
    <mdx n="0" f="v">
      <t c="3" si="227">
        <n x="225"/>
        <n x="399"/>
        <n x="63"/>
      </t>
    </mdx>
    <mdx n="0" f="v">
      <t c="3" si="227">
        <n x="225"/>
        <n x="400"/>
        <n x="63"/>
      </t>
    </mdx>
    <mdx n="0" f="v">
      <t c="3" si="227">
        <n x="225"/>
        <n x="401"/>
        <n x="63"/>
      </t>
    </mdx>
    <mdx n="0" f="v">
      <t c="3" si="227">
        <n x="225"/>
        <n x="402"/>
        <n x="63"/>
      </t>
    </mdx>
    <mdx n="0" f="v">
      <t c="3" si="227">
        <n x="225"/>
        <n x="277"/>
        <n x="63"/>
      </t>
    </mdx>
    <mdx n="0" f="v">
      <t c="3" si="227">
        <n x="225"/>
        <n x="417"/>
        <n x="63"/>
      </t>
    </mdx>
    <mdx n="0" f="v">
      <t c="3" si="227">
        <n x="225"/>
        <n x="403"/>
        <n x="63"/>
      </t>
    </mdx>
    <mdx n="0" f="v">
      <t c="3" si="227">
        <n x="225"/>
        <n x="418"/>
        <n x="63"/>
      </t>
    </mdx>
    <mdx n="0" f="v">
      <t c="3" si="227">
        <n x="225"/>
        <n x="412"/>
        <n x="63"/>
      </t>
    </mdx>
    <mdx n="0" f="v">
      <t c="3" si="227">
        <n x="225"/>
        <n x="404"/>
        <n x="63"/>
      </t>
    </mdx>
    <mdx n="0" f="v">
      <t c="3" si="227">
        <n x="225"/>
        <n x="405"/>
        <n x="63"/>
      </t>
    </mdx>
    <mdx n="0" f="v">
      <t c="3" si="227">
        <n x="225"/>
        <n x="406"/>
        <n x="63"/>
      </t>
    </mdx>
    <mdx n="0" f="v">
      <t c="3" si="227">
        <n x="225"/>
        <n x="407"/>
        <n x="63"/>
      </t>
    </mdx>
    <mdx n="0" f="v">
      <t c="3" si="227">
        <n x="225"/>
        <n x="408"/>
        <n x="63"/>
      </t>
    </mdx>
    <mdx n="0" f="v">
      <t c="3" si="227">
        <n x="225"/>
        <n x="409"/>
        <n x="63"/>
      </t>
    </mdx>
    <mdx n="0" f="v">
      <t c="3" si="227">
        <n x="225"/>
        <n x="410"/>
        <n x="63"/>
      </t>
    </mdx>
    <mdx n="0" f="v">
      <t c="3" si="227">
        <n x="225"/>
        <n x="411"/>
        <n x="63"/>
      </t>
    </mdx>
    <mdx n="0" f="v">
      <t c="3" si="227">
        <n x="225"/>
        <n x="422"/>
        <n x="63"/>
      </t>
    </mdx>
    <mdx n="0" f="v">
      <t c="3" si="227">
        <n x="225"/>
        <n x="329"/>
        <n x="63"/>
      </t>
    </mdx>
    <mdx n="0" f="v">
      <t c="3" si="227">
        <n x="225"/>
        <n x="413"/>
        <n x="63"/>
      </t>
    </mdx>
    <mdx n="0" f="v">
      <t c="3" si="227">
        <n x="225"/>
        <n x="414"/>
        <n x="63"/>
      </t>
    </mdx>
    <mdx n="0" f="v">
      <t c="3" si="227">
        <n x="225"/>
        <n x="415"/>
        <n x="63"/>
      </t>
    </mdx>
    <mdx n="0" f="v">
      <t c="3" si="227">
        <n x="225"/>
        <n x="416"/>
        <n x="63"/>
      </t>
    </mdx>
    <mdx n="0" f="v">
      <t c="3" si="227">
        <n x="225"/>
        <n x="427"/>
        <n x="63"/>
      </t>
    </mdx>
    <mdx n="0" f="v">
      <t c="3" si="227">
        <n x="225"/>
        <n x="419"/>
        <n x="63"/>
      </t>
    </mdx>
    <mdx n="0" f="v">
      <t c="3" si="227">
        <n x="225"/>
        <n x="420"/>
        <n x="63"/>
      </t>
    </mdx>
    <mdx n="0" f="v">
      <t c="3" si="227">
        <n x="225"/>
        <n x="301"/>
        <n x="63"/>
      </t>
    </mdx>
    <mdx n="0" f="v">
      <t c="3" si="227">
        <n x="225"/>
        <n x="299"/>
        <n x="63"/>
      </t>
    </mdx>
    <mdx n="0" f="v">
      <t c="3" si="227">
        <n x="225"/>
        <n x="297"/>
        <n x="63"/>
      </t>
    </mdx>
    <mdx n="0" f="v">
      <t c="3" si="227">
        <n x="225"/>
        <n x="421"/>
        <n x="63"/>
      </t>
    </mdx>
    <mdx n="0" f="v">
      <t c="3" si="227">
        <n x="225"/>
        <n x="428"/>
        <n x="63"/>
      </t>
    </mdx>
    <mdx n="0" f="v">
      <t c="3" si="227">
        <n x="225"/>
        <n x="328"/>
        <n x="63"/>
      </t>
    </mdx>
    <mdx n="0" f="v">
      <t c="3" si="227">
        <n x="225"/>
        <n x="429"/>
        <n x="63"/>
      </t>
    </mdx>
    <mdx n="0" f="v">
      <t c="3" si="227">
        <n x="225"/>
        <n x="430"/>
        <n x="63"/>
      </t>
    </mdx>
    <mdx n="0" f="v">
      <t c="3" si="227">
        <n x="225"/>
        <n x="431"/>
        <n x="63"/>
      </t>
    </mdx>
    <mdx n="0" f="v">
      <t c="3" si="227">
        <n x="225"/>
        <n x="432"/>
        <n x="63"/>
      </t>
    </mdx>
    <mdx n="0" f="v">
      <t c="3" si="227">
        <n x="225"/>
        <n x="326"/>
        <n x="63"/>
      </t>
    </mdx>
    <mdx n="0" f="v">
      <t c="3" si="227">
        <n x="225"/>
        <n x="435"/>
        <n x="63"/>
      </t>
    </mdx>
    <mdx n="0" f="v">
      <t c="3" si="227">
        <n x="225"/>
        <n x="443"/>
        <n x="63"/>
      </t>
    </mdx>
    <mdx n="0" f="v">
      <t c="3" si="227">
        <n x="225"/>
        <n x="444"/>
        <n x="63"/>
      </t>
    </mdx>
    <mdx n="0" f="v">
      <t c="3" si="227">
        <n x="225"/>
        <n x="423"/>
        <n x="63"/>
      </t>
    </mdx>
    <mdx n="0" f="v">
      <t c="3" si="227">
        <n x="225"/>
        <n x="424"/>
        <n x="63"/>
      </t>
    </mdx>
    <mdx n="0" f="v">
      <t c="3" si="227">
        <n x="225"/>
        <n x="425"/>
        <n x="63"/>
      </t>
    </mdx>
    <mdx n="0" f="v">
      <t c="3" si="227">
        <n x="225"/>
        <n x="348"/>
        <n x="63"/>
      </t>
    </mdx>
    <mdx n="0" f="v">
      <t c="3" si="227">
        <n x="225"/>
        <n x="327"/>
        <n x="63"/>
      </t>
    </mdx>
    <mdx n="0" f="v">
      <t c="3" si="227">
        <n x="225"/>
        <n x="426"/>
        <n x="63"/>
      </t>
    </mdx>
    <mdx n="0" f="v">
      <t c="3" si="227">
        <n x="225"/>
        <n x="433"/>
        <n x="63"/>
      </t>
    </mdx>
    <mdx n="0" f="v">
      <t c="3" si="227">
        <n x="225"/>
        <n x="442"/>
        <n x="63"/>
      </t>
    </mdx>
    <mdx n="0" f="v">
      <t c="3" si="227">
        <n x="225"/>
        <n x="445"/>
        <n x="63"/>
      </t>
    </mdx>
    <mdx n="0" f="v">
      <t c="3" si="227">
        <n x="225"/>
        <n x="446"/>
        <n x="63"/>
      </t>
    </mdx>
    <mdx n="0" f="v">
      <t c="3" si="227">
        <n x="225"/>
        <n x="434"/>
        <n x="63"/>
      </t>
    </mdx>
    <mdx n="0" f="v">
      <t c="3" si="227">
        <n x="225"/>
        <n x="436"/>
        <n x="63"/>
      </t>
    </mdx>
    <mdx n="0" f="v">
      <t c="3" si="227">
        <n x="225"/>
        <n x="437"/>
        <n x="63"/>
      </t>
    </mdx>
    <mdx n="0" f="v">
      <t c="3" si="227">
        <n x="225"/>
        <n x="294"/>
        <n x="63"/>
      </t>
    </mdx>
    <mdx n="0" f="v">
      <t c="3" si="227">
        <n x="225"/>
        <n x="293"/>
        <n x="63"/>
      </t>
    </mdx>
    <mdx n="0" f="v">
      <t c="3" si="227">
        <n x="225"/>
        <n x="452"/>
        <n x="63"/>
      </t>
    </mdx>
    <mdx n="0" f="v">
      <t c="3" si="227">
        <n x="225"/>
        <n x="459"/>
        <n x="63"/>
      </t>
    </mdx>
    <mdx n="0" f="v">
      <t c="3" si="227">
        <n x="225"/>
        <n x="438"/>
        <n x="63"/>
      </t>
    </mdx>
    <mdx n="0" f="v">
      <t c="3" si="227">
        <n x="225"/>
        <n x="350"/>
        <n x="63"/>
      </t>
    </mdx>
    <mdx n="0" f="v">
      <t c="3" si="227">
        <n x="225"/>
        <n x="439"/>
        <n x="63"/>
      </t>
    </mdx>
    <mdx n="0" f="v">
      <t c="3" si="227">
        <n x="225"/>
        <n x="440"/>
        <n x="63"/>
      </t>
    </mdx>
    <mdx n="0" f="v">
      <t c="3" si="227">
        <n x="225"/>
        <n x="441"/>
        <n x="63"/>
      </t>
    </mdx>
    <mdx n="0" f="v">
      <t c="3" si="227">
        <n x="225"/>
        <n x="447"/>
        <n x="63"/>
      </t>
    </mdx>
    <mdx n="0" f="v">
      <t c="3" si="227">
        <n x="225"/>
        <n x="276"/>
        <n x="63"/>
      </t>
    </mdx>
    <mdx n="0" f="v">
      <t c="3" si="227">
        <n x="225"/>
        <n x="453"/>
        <n x="63"/>
      </t>
    </mdx>
    <mdx n="0" f="v">
      <t c="3" si="227">
        <n x="225"/>
        <n x="454"/>
        <n x="63"/>
      </t>
    </mdx>
    <mdx n="0" f="v">
      <t c="3" si="227">
        <n x="225"/>
        <n x="455"/>
        <n x="63"/>
      </t>
    </mdx>
    <mdx n="0" f="v">
      <t c="3" si="227">
        <n x="225"/>
        <n x="456"/>
        <n x="63"/>
      </t>
    </mdx>
    <mdx n="0" f="v">
      <t c="3" si="227">
        <n x="225"/>
        <n x="346"/>
        <n x="63"/>
      </t>
    </mdx>
    <mdx n="0" f="v">
      <t c="3" si="227">
        <n x="225"/>
        <n x="448"/>
        <n x="63"/>
      </t>
    </mdx>
    <mdx n="0" f="v">
      <t c="3" si="227">
        <n x="225"/>
        <n x="449"/>
        <n x="63"/>
      </t>
    </mdx>
    <mdx n="0" f="v">
      <t c="3" si="227">
        <n x="225"/>
        <n x="450"/>
        <n x="63"/>
      </t>
    </mdx>
    <mdx n="0" f="v">
      <t c="3" si="227">
        <n x="225"/>
        <n x="451"/>
        <n x="63"/>
      </t>
    </mdx>
    <mdx n="0" f="v">
      <t c="3" si="227">
        <n x="225"/>
        <n x="457"/>
        <n x="63"/>
      </t>
    </mdx>
    <mdx n="0" f="v">
      <t c="3" si="227">
        <n x="225"/>
        <n x="458"/>
        <n x="63"/>
      </t>
    </mdx>
    <mdx n="0" f="v">
      <t c="3" si="227">
        <n x="225"/>
        <n x="473"/>
        <n x="63"/>
      </t>
    </mdx>
    <mdx n="0" f="v">
      <t c="3" si="227">
        <n x="225"/>
        <n x="460"/>
        <n x="63"/>
      </t>
    </mdx>
    <mdx n="0" f="v">
      <t c="3" si="227">
        <n x="225"/>
        <n x="461"/>
        <n x="63"/>
      </t>
    </mdx>
    <mdx n="0" f="v">
      <t c="3" si="227">
        <n x="225"/>
        <n x="462"/>
        <n x="63"/>
      </t>
    </mdx>
    <mdx n="0" f="v">
      <t c="3" si="227">
        <n x="225"/>
        <n x="463"/>
        <n x="63"/>
      </t>
    </mdx>
    <mdx n="0" f="v">
      <t c="3" si="227">
        <n x="225"/>
        <n x="464"/>
        <n x="63"/>
      </t>
    </mdx>
    <mdx n="0" f="v">
      <t c="3" si="227">
        <n x="225"/>
        <n x="465"/>
        <n x="63"/>
      </t>
    </mdx>
    <mdx n="0" f="v">
      <t c="3" si="227">
        <n x="225"/>
        <n x="466"/>
        <n x="63"/>
      </t>
    </mdx>
    <mdx n="0" f="v">
      <t c="3" si="227">
        <n x="225"/>
        <n x="467"/>
        <n x="63"/>
      </t>
    </mdx>
    <mdx n="0" f="v">
      <t c="3" si="227">
        <n x="225"/>
        <n x="471"/>
        <n x="63"/>
      </t>
    </mdx>
    <mdx n="0" f="v">
      <t c="3" si="227">
        <n x="225"/>
        <n x="468"/>
        <n x="63"/>
      </t>
    </mdx>
    <mdx n="0" f="v">
      <t c="3" si="227">
        <n x="225"/>
        <n x="469"/>
        <n x="63"/>
      </t>
    </mdx>
    <mdx n="0" f="v">
      <t c="3" si="227">
        <n x="225"/>
        <n x="470"/>
        <n x="63"/>
      </t>
    </mdx>
    <mdx n="0" f="v">
      <t c="3" si="227">
        <n x="225"/>
        <n x="474"/>
        <n x="63"/>
      </t>
    </mdx>
    <mdx n="0" f="v">
      <t c="3" si="227">
        <n x="225"/>
        <n x="475"/>
        <n x="63"/>
      </t>
    </mdx>
    <mdx n="0" f="v">
      <t c="3" si="227">
        <n x="225"/>
        <n x="476"/>
        <n x="63"/>
      </t>
    </mdx>
    <mdx n="0" f="v">
      <t c="3" si="227">
        <n x="225"/>
        <n x="477"/>
        <n x="63"/>
      </t>
    </mdx>
    <mdx n="0" f="v">
      <t c="3" si="227">
        <n x="225"/>
        <n x="478"/>
        <n x="63"/>
      </t>
    </mdx>
    <mdx n="0" f="v">
      <t c="3" si="227">
        <n x="225"/>
        <n x="479"/>
        <n x="63"/>
      </t>
    </mdx>
    <mdx n="0" f="v">
      <t c="3" si="227">
        <n x="225"/>
        <n x="483"/>
        <n x="63"/>
      </t>
    </mdx>
    <mdx n="0" f="v">
      <t c="3" si="227">
        <n x="225"/>
        <n x="472"/>
        <n x="63"/>
      </t>
    </mdx>
    <mdx n="0" f="v">
      <t c="3" si="227">
        <n x="225"/>
        <n x="480"/>
        <n x="63"/>
      </t>
    </mdx>
    <mdx n="0" f="v">
      <t c="3" si="227">
        <n x="225"/>
        <n x="481"/>
        <n x="63"/>
      </t>
    </mdx>
    <mdx n="0" f="v">
      <t c="3" si="227">
        <n x="225"/>
        <n x="487"/>
        <n x="63"/>
      </t>
    </mdx>
    <mdx n="0" f="v">
      <t c="3" si="227">
        <n x="225"/>
        <n x="484"/>
        <n x="63"/>
      </t>
    </mdx>
    <mdx n="0" f="v">
      <t c="3" si="227">
        <n x="225"/>
        <n x="488"/>
        <n x="63"/>
      </t>
    </mdx>
    <mdx n="0" f="v">
      <t c="3" si="227">
        <n x="225"/>
        <n x="489"/>
        <n x="63"/>
      </t>
    </mdx>
    <mdx n="0" f="v">
      <t c="3" si="227">
        <n x="225"/>
        <n x="490"/>
        <n x="63"/>
      </t>
    </mdx>
    <mdx n="0" f="v">
      <t c="3" si="227">
        <n x="225"/>
        <n x="485"/>
        <n x="63"/>
      </t>
    </mdx>
    <mdx n="0" f="v">
      <t c="3" si="227">
        <n x="225"/>
        <n x="486"/>
        <n x="63"/>
      </t>
    </mdx>
    <mdx n="0" f="v">
      <t c="3" si="227">
        <n x="225"/>
        <n x="482"/>
        <n x="63"/>
      </t>
    </mdx>
    <mdx n="0" f="v">
      <t c="3" si="227">
        <n x="225"/>
        <n x="500"/>
        <n x="63"/>
      </t>
    </mdx>
    <mdx n="0" f="v">
      <t c="3" si="227">
        <n x="225"/>
        <n x="492"/>
        <n x="63"/>
      </t>
    </mdx>
    <mdx n="0" f="v">
      <t c="3" si="227">
        <n x="225"/>
        <n x="493"/>
        <n x="63"/>
      </t>
    </mdx>
    <mdx n="0" f="v">
      <t c="3" si="227">
        <n x="225"/>
        <n x="501"/>
        <n x="63"/>
      </t>
    </mdx>
    <mdx n="0" f="v">
      <t c="3" si="227">
        <n x="225"/>
        <n x="494"/>
        <n x="63"/>
      </t>
    </mdx>
    <mdx n="0" f="v">
      <t c="3" si="227">
        <n x="225"/>
        <n x="491"/>
        <n x="63"/>
      </t>
    </mdx>
    <mdx n="0" f="v">
      <t c="3" si="227">
        <n x="225"/>
        <n x="495"/>
        <n x="63"/>
      </t>
    </mdx>
    <mdx n="0" f="v">
      <t c="3" si="227">
        <n x="225"/>
        <n x="496"/>
        <n x="63"/>
      </t>
    </mdx>
    <mdx n="0" f="v">
      <t c="3" si="227">
        <n x="225"/>
        <n x="502"/>
        <n x="63"/>
      </t>
    </mdx>
    <mdx n="0" f="v">
      <t c="3" si="227">
        <n x="225"/>
        <n x="503"/>
        <n x="63"/>
      </t>
    </mdx>
    <mdx n="0" f="v">
      <t c="3" si="227">
        <n x="225"/>
        <n x="497"/>
        <n x="63"/>
      </t>
    </mdx>
    <mdx n="0" f="v">
      <t c="3" si="227">
        <n x="225"/>
        <n x="498"/>
        <n x="63"/>
      </t>
    </mdx>
    <mdx n="0" f="v">
      <t c="3" si="227">
        <n x="225"/>
        <n x="499"/>
        <n x="63"/>
      </t>
    </mdx>
    <mdx n="0" f="v">
      <t c="3" si="227">
        <n x="225"/>
        <n x="504"/>
        <n x="63"/>
      </t>
    </mdx>
    <mdx n="0" f="v">
      <t c="3" si="227">
        <n x="225"/>
        <n x="505"/>
        <n x="63"/>
      </t>
    </mdx>
    <mdx n="0" f="v">
      <t c="3" si="227">
        <n x="225"/>
        <n x="506"/>
        <n x="63"/>
      </t>
    </mdx>
    <mdx n="0" f="v">
      <t c="3" si="227">
        <n x="225"/>
        <n x="513"/>
        <n x="63"/>
      </t>
    </mdx>
    <mdx n="0" f="v">
      <t c="3" si="227">
        <n x="225"/>
        <n x="507"/>
        <n x="63"/>
      </t>
    </mdx>
    <mdx n="0" f="v">
      <t c="3" si="227">
        <n x="225"/>
        <n x="508"/>
        <n x="63"/>
      </t>
    </mdx>
    <mdx n="0" f="v">
      <t c="3" si="227">
        <n x="225"/>
        <n x="509"/>
        <n x="63"/>
      </t>
    </mdx>
    <mdx n="0" f="v">
      <t c="3" si="227">
        <n x="225"/>
        <n x="510"/>
        <n x="63"/>
      </t>
    </mdx>
    <mdx n="0" f="v">
      <t c="3" si="227">
        <n x="225"/>
        <n x="511"/>
        <n x="63"/>
      </t>
    </mdx>
    <mdx n="0" f="v">
      <t c="3" si="227">
        <n x="225"/>
        <n x="512"/>
        <n x="63"/>
      </t>
    </mdx>
    <mdx n="0" f="v">
      <t c="3" si="227">
        <n x="225"/>
        <n x="519"/>
        <n x="63"/>
      </t>
    </mdx>
    <mdx n="0" f="v">
      <t c="3" si="227">
        <n x="225"/>
        <n x="520"/>
        <n x="63"/>
      </t>
    </mdx>
    <mdx n="0" f="v">
      <t c="3" si="227">
        <n x="225"/>
        <n x="514"/>
        <n x="63"/>
      </t>
    </mdx>
    <mdx n="0" f="v">
      <t c="3" si="227">
        <n x="225"/>
        <n x="515"/>
        <n x="63"/>
      </t>
    </mdx>
    <mdx n="0" f="v">
      <t c="3" si="227">
        <n x="225"/>
        <n x="516"/>
        <n x="63"/>
      </t>
    </mdx>
    <mdx n="0" f="v">
      <t c="3" si="227">
        <n x="225"/>
        <n x="521"/>
        <n x="63"/>
      </t>
    </mdx>
    <mdx n="0" f="v">
      <t c="3" si="227">
        <n x="225"/>
        <n x="525"/>
        <n x="63"/>
      </t>
    </mdx>
    <mdx n="0" f="v">
      <t c="3" si="227">
        <n x="225"/>
        <n x="517"/>
        <n x="63"/>
      </t>
    </mdx>
    <mdx n="0" f="v">
      <t c="3" si="227">
        <n x="225"/>
        <n x="518"/>
        <n x="63"/>
      </t>
    </mdx>
    <mdx n="0" f="v">
      <t c="3" si="227">
        <n x="225"/>
        <n x="522"/>
        <n x="63"/>
      </t>
    </mdx>
    <mdx n="0" f="v">
      <t c="3" si="227">
        <n x="225"/>
        <n x="526"/>
        <n x="63"/>
      </t>
    </mdx>
    <mdx n="0" f="v">
      <t c="3" si="227">
        <n x="225"/>
        <n x="528"/>
        <n x="63"/>
      </t>
    </mdx>
    <mdx n="0" f="v">
      <t c="3" si="227">
        <n x="225"/>
        <n x="524"/>
        <n x="63"/>
      </t>
    </mdx>
    <mdx n="0" f="v">
      <t c="3" si="227">
        <n x="225"/>
        <n x="523"/>
        <n x="63"/>
      </t>
    </mdx>
    <mdx n="0" f="v">
      <t c="3" si="227">
        <n x="225"/>
        <n x="527"/>
        <n x="63"/>
      </t>
    </mdx>
    <mdx n="0" f="v">
      <t c="3" si="227">
        <n x="225"/>
        <n x="532"/>
        <n x="63"/>
      </t>
    </mdx>
    <mdx n="0" f="v">
      <t c="3" si="227">
        <n x="225"/>
        <n x="531"/>
        <n x="63"/>
      </t>
    </mdx>
    <mdx n="0" f="v">
      <t c="3" si="227">
        <n x="225"/>
        <n x="529"/>
        <n x="63"/>
      </t>
    </mdx>
    <mdx n="0" f="v">
      <t c="3" si="227">
        <n x="225"/>
        <n x="530"/>
        <n x="63"/>
      </t>
    </mdx>
    <mdx n="0" f="v">
      <t c="3" si="227">
        <n x="225"/>
        <n x="533"/>
        <n x="63"/>
      </t>
    </mdx>
    <mdx n="0" f="v">
      <t c="3" si="227">
        <n x="225"/>
        <n x="534"/>
        <n x="63"/>
      </t>
    </mdx>
    <mdx n="0" f="v">
      <t c="3" si="227">
        <n x="225"/>
        <n x="536"/>
        <n x="63"/>
      </t>
    </mdx>
    <mdx n="0" f="v">
      <t c="3" si="227">
        <n x="225"/>
        <n x="535"/>
        <n x="63"/>
      </t>
    </mdx>
    <mdx n="0" f="v">
      <t c="3" si="227">
        <n x="225"/>
        <n x="537"/>
        <n x="63"/>
      </t>
    </mdx>
    <mdx n="0" f="v">
      <t c="3" si="227">
        <n x="225"/>
        <n x="540"/>
        <n x="63"/>
      </t>
    </mdx>
    <mdx n="0" f="v">
      <t c="3" si="227">
        <n x="225"/>
        <n x="539"/>
        <n x="63"/>
      </t>
    </mdx>
    <mdx n="0" f="v">
      <t c="3" si="227">
        <n x="225"/>
        <n x="538"/>
        <n x="63"/>
      </t>
    </mdx>
    <mdx n="0" f="v">
      <t c="3" si="227">
        <n x="225"/>
        <n x="544"/>
        <n x="63"/>
      </t>
    </mdx>
    <mdx n="0" f="v">
      <t c="3" si="227">
        <n x="225"/>
        <n x="541"/>
        <n x="63"/>
      </t>
    </mdx>
    <mdx n="0" f="v">
      <t c="3" si="227">
        <n x="225"/>
        <n x="545"/>
        <n x="63"/>
      </t>
    </mdx>
    <mdx n="0" f="v">
      <t c="3" si="227">
        <n x="225"/>
        <n x="543"/>
        <n x="63"/>
      </t>
    </mdx>
    <mdx n="0" f="v">
      <t c="3" si="227">
        <n x="225"/>
        <n x="546"/>
        <n x="63"/>
      </t>
    </mdx>
    <mdx n="0" f="v">
      <t c="3" si="227">
        <n x="225"/>
        <n x="542"/>
        <n x="63"/>
      </t>
    </mdx>
    <mdx n="0" f="v">
      <t c="3" si="227">
        <n x="225"/>
        <n x="272"/>
        <n x="64"/>
      </t>
    </mdx>
    <mdx n="0" f="v">
      <t c="3" si="227">
        <n x="225"/>
        <n x="273"/>
        <n x="64"/>
      </t>
    </mdx>
    <mdx n="0" f="v">
      <t c="3" si="227">
        <n x="225"/>
        <n x="268"/>
        <n x="64"/>
      </t>
    </mdx>
    <mdx n="0" f="v">
      <t c="3" si="227">
        <n x="225"/>
        <n x="355"/>
        <n x="64"/>
      </t>
    </mdx>
    <mdx n="0" f="v">
      <t c="3" si="227">
        <n x="225"/>
        <n x="357"/>
        <n x="64"/>
      </t>
    </mdx>
    <mdx n="0" f="v">
      <t c="3" si="227">
        <n x="225"/>
        <n x="358"/>
        <n x="64"/>
      </t>
    </mdx>
    <mdx n="0" f="v">
      <t c="3" si="227">
        <n x="225"/>
        <n x="359"/>
        <n x="64"/>
      </t>
    </mdx>
    <mdx n="0" f="v">
      <t c="3" si="227">
        <n x="225"/>
        <n x="360"/>
        <n x="64"/>
      </t>
    </mdx>
    <mdx n="0" f="v">
      <t c="3" si="227">
        <n x="225"/>
        <n x="263"/>
        <n x="64"/>
      </t>
    </mdx>
    <mdx n="0" f="v">
      <t c="3" si="227">
        <n x="225"/>
        <n x="262"/>
        <n x="64"/>
      </t>
    </mdx>
    <mdx n="0" f="v">
      <t c="3" si="227">
        <n x="225"/>
        <n x="261"/>
        <n x="64"/>
      </t>
    </mdx>
    <mdx n="0" f="v">
      <t c="3" si="227">
        <n x="225"/>
        <n x="260"/>
        <n x="64"/>
      </t>
    </mdx>
    <mdx n="0" f="v">
      <t c="3" si="227">
        <n x="225"/>
        <n x="259"/>
        <n x="64"/>
      </t>
    </mdx>
    <mdx n="0" f="v">
      <t c="3" si="227">
        <n x="225"/>
        <n x="257"/>
        <n x="64"/>
      </t>
    </mdx>
    <mdx n="0" f="v">
      <t c="3" si="227">
        <n x="225"/>
        <n x="256"/>
        <n x="64"/>
      </t>
    </mdx>
    <mdx n="0" f="v">
      <t c="3" si="227">
        <n x="225"/>
        <n x="316"/>
        <n x="64"/>
      </t>
    </mdx>
    <mdx n="0" f="v">
      <t c="3" si="227">
        <n x="225"/>
        <n x="373"/>
        <n x="64"/>
      </t>
    </mdx>
    <mdx n="0" f="v">
      <t c="3" si="227">
        <n x="225"/>
        <n x="374"/>
        <n x="64"/>
      </t>
    </mdx>
    <mdx n="0" f="v">
      <t c="3" si="227">
        <n x="225"/>
        <n x="375"/>
        <n x="64"/>
      </t>
    </mdx>
    <mdx n="0" f="v">
      <t c="3" si="227">
        <n x="225"/>
        <n x="281"/>
        <n x="64"/>
      </t>
    </mdx>
    <mdx n="0" f="v">
      <t c="3" si="227">
        <n x="225"/>
        <n x="376"/>
        <n x="64"/>
      </t>
    </mdx>
    <mdx n="0" f="v">
      <t c="3" si="227">
        <n x="225"/>
        <n x="377"/>
        <n x="64"/>
      </t>
    </mdx>
    <mdx n="0" f="v">
      <t c="3" si="227">
        <n x="225"/>
        <n x="280"/>
        <n x="64"/>
      </t>
    </mdx>
    <mdx n="0" f="v">
      <t c="3" si="227">
        <n x="225"/>
        <n x="311"/>
        <n x="64"/>
      </t>
    </mdx>
    <mdx n="0" f="v">
      <t c="3" si="227">
        <n x="225"/>
        <n x="378"/>
        <n x="64"/>
      </t>
    </mdx>
    <mdx n="0" f="v">
      <t c="3" si="227">
        <n x="225"/>
        <n x="379"/>
        <n x="64"/>
      </t>
    </mdx>
    <mdx n="0" f="v">
      <t c="3" si="227">
        <n x="225"/>
        <n x="380"/>
        <n x="64"/>
      </t>
    </mdx>
    <mdx n="0" f="v">
      <t c="3" si="227">
        <n x="225"/>
        <n x="381"/>
        <n x="64"/>
      </t>
    </mdx>
    <mdx n="0" f="v">
      <t c="3" si="227">
        <n x="225"/>
        <n x="382"/>
        <n x="64"/>
      </t>
    </mdx>
    <mdx n="0" f="v">
      <t c="3" si="227">
        <n x="225"/>
        <n x="304"/>
        <n x="64"/>
      </t>
    </mdx>
    <mdx n="0" f="v">
      <t c="3" si="227">
        <n x="225"/>
        <n x="254"/>
        <n x="64"/>
      </t>
    </mdx>
    <mdx n="0" f="v">
      <t c="3" si="227">
        <n x="225"/>
        <n x="283"/>
        <n x="64"/>
      </t>
    </mdx>
    <mdx n="0" f="v">
      <t c="3" si="227">
        <n x="225"/>
        <n x="547"/>
        <n x="64"/>
      </t>
    </mdx>
    <mdx n="0" f="v">
      <t c="3" si="227">
        <n x="225"/>
        <n x="363"/>
        <n x="64"/>
      </t>
    </mdx>
    <mdx n="0" f="v">
      <t c="3" si="227">
        <n x="225"/>
        <n x="364"/>
        <n x="64"/>
      </t>
    </mdx>
    <mdx n="0" f="v">
      <t c="3" si="227">
        <n x="225"/>
        <n x="548"/>
        <n x="64"/>
      </t>
    </mdx>
    <mdx n="0" f="v">
      <t c="3" si="227">
        <n x="225"/>
        <n x="365"/>
        <n x="64"/>
      </t>
    </mdx>
    <mdx n="0" f="v">
      <t c="3" si="227">
        <n x="225"/>
        <n x="366"/>
        <n x="64"/>
      </t>
    </mdx>
    <mdx n="0" f="v">
      <t c="3" si="227">
        <n x="225"/>
        <n x="367"/>
        <n x="64"/>
      </t>
    </mdx>
    <mdx n="0" f="v">
      <t c="3" si="227">
        <n x="225"/>
        <n x="368"/>
        <n x="64"/>
      </t>
    </mdx>
    <mdx n="0" f="v">
      <t c="3" si="227">
        <n x="225"/>
        <n x="369"/>
        <n x="64"/>
      </t>
    </mdx>
    <mdx n="0" f="v">
      <t c="3" si="227">
        <n x="225"/>
        <n x="307"/>
        <n x="64"/>
      </t>
    </mdx>
    <mdx n="0" f="v">
      <t c="3" si="227">
        <n x="225"/>
        <n x="370"/>
        <n x="64"/>
      </t>
    </mdx>
    <mdx n="0" f="v">
      <t c="3" si="227">
        <n x="225"/>
        <n x="371"/>
        <n x="64"/>
      </t>
    </mdx>
    <mdx n="0" f="v">
      <t c="3" si="227">
        <n x="225"/>
        <n x="372"/>
        <n x="64"/>
      </t>
    </mdx>
    <mdx n="0" f="v">
      <t c="3" si="227">
        <n x="225"/>
        <n x="383"/>
        <n x="64"/>
      </t>
    </mdx>
    <mdx n="0" f="v">
      <t c="3" si="227">
        <n x="225"/>
        <n x="393"/>
        <n x="64"/>
      </t>
    </mdx>
    <mdx n="0" f="v">
      <t c="3" si="227">
        <n x="225"/>
        <n x="394"/>
        <n x="64"/>
      </t>
    </mdx>
    <mdx n="0" f="v">
      <t c="3" si="227">
        <n x="225"/>
        <n x="395"/>
        <n x="64"/>
      </t>
    </mdx>
    <mdx n="0" f="v">
      <t c="3" si="227">
        <n x="225"/>
        <n x="278"/>
        <n x="64"/>
      </t>
    </mdx>
    <mdx n="0" f="v">
      <t c="3" si="227">
        <n x="225"/>
        <n x="396"/>
        <n x="64"/>
      </t>
    </mdx>
    <mdx n="0" f="v">
      <t c="3" si="227">
        <n x="225"/>
        <n x="397"/>
        <n x="64"/>
      </t>
    </mdx>
    <mdx n="0" f="v">
      <t c="3" si="227">
        <n x="225"/>
        <n x="398"/>
        <n x="64"/>
      </t>
    </mdx>
    <mdx n="0" f="v">
      <t c="3" si="227">
        <n x="225"/>
        <n x="392"/>
        <n x="64"/>
      </t>
    </mdx>
    <mdx n="0" f="v">
      <t c="3" si="227">
        <n x="225"/>
        <n x="384"/>
        <n x="64"/>
      </t>
    </mdx>
    <mdx n="0" f="v">
      <t c="3" si="227">
        <n x="225"/>
        <n x="385"/>
        <n x="64"/>
      </t>
    </mdx>
    <mdx n="0" f="v">
      <t c="3" si="227">
        <n x="225"/>
        <n x="386"/>
        <n x="64"/>
      </t>
    </mdx>
    <mdx n="0" f="v">
      <t c="3" si="227">
        <n x="225"/>
        <n x="387"/>
        <n x="64"/>
      </t>
    </mdx>
    <mdx n="0" f="v">
      <t c="3" si="227">
        <n x="225"/>
        <n x="388"/>
        <n x="64"/>
      </t>
    </mdx>
    <mdx n="0" f="v">
      <t c="3" si="227">
        <n x="225"/>
        <n x="389"/>
        <n x="64"/>
      </t>
    </mdx>
    <mdx n="0" f="v">
      <t c="3" si="227">
        <n x="225"/>
        <n x="390"/>
        <n x="64"/>
      </t>
    </mdx>
    <mdx n="0" f="v">
      <t c="3" si="227">
        <n x="225"/>
        <n x="418"/>
        <n x="64"/>
      </t>
    </mdx>
    <mdx n="0" f="v">
      <t c="3" si="227">
        <n x="225"/>
        <n x="391"/>
        <n x="64"/>
      </t>
    </mdx>
    <mdx n="0" f="v">
      <t c="3" si="227">
        <n x="225"/>
        <n x="399"/>
        <n x="64"/>
      </t>
    </mdx>
    <mdx n="0" f="v">
      <t c="3" si="227">
        <n x="225"/>
        <n x="400"/>
        <n x="64"/>
      </t>
    </mdx>
    <mdx n="0" f="v">
      <t c="3" si="227">
        <n x="225"/>
        <n x="401"/>
        <n x="64"/>
      </t>
    </mdx>
    <mdx n="0" f="v">
      <t c="3" si="227">
        <n x="225"/>
        <n x="402"/>
        <n x="64"/>
      </t>
    </mdx>
    <mdx n="0" f="v">
      <t c="3" si="227">
        <n x="225"/>
        <n x="277"/>
        <n x="64"/>
      </t>
    </mdx>
    <mdx n="0" f="v">
      <t c="3" si="227">
        <n x="225"/>
        <n x="417"/>
        <n x="64"/>
      </t>
    </mdx>
    <mdx n="0" f="v">
      <t c="3" si="227">
        <n x="225"/>
        <n x="412"/>
        <n x="64"/>
      </t>
    </mdx>
    <mdx n="0" f="v">
      <t c="3" si="227">
        <n x="225"/>
        <n x="411"/>
        <n x="64"/>
      </t>
    </mdx>
    <mdx n="0" f="v">
      <t c="3" si="227">
        <n x="225"/>
        <n x="404"/>
        <n x="64"/>
      </t>
    </mdx>
    <mdx n="0" f="v">
      <t c="3" si="227">
        <n x="225"/>
        <n x="405"/>
        <n x="64"/>
      </t>
    </mdx>
    <mdx n="0" f="v">
      <t c="3" si="227">
        <n x="225"/>
        <n x="406"/>
        <n x="64"/>
      </t>
    </mdx>
    <mdx n="0" f="v">
      <t c="3" si="227">
        <n x="225"/>
        <n x="407"/>
        <n x="64"/>
      </t>
    </mdx>
    <mdx n="0" f="v">
      <t c="3" si="227">
        <n x="225"/>
        <n x="408"/>
        <n x="64"/>
      </t>
    </mdx>
    <mdx n="0" f="v">
      <t c="3" si="227">
        <n x="225"/>
        <n x="409"/>
        <n x="64"/>
      </t>
    </mdx>
    <mdx n="0" f="v">
      <t c="3" si="227">
        <n x="225"/>
        <n x="410"/>
        <n x="64"/>
      </t>
    </mdx>
    <mdx n="0" f="v">
      <t c="3" si="227">
        <n x="225"/>
        <n x="403"/>
        <n x="64"/>
      </t>
    </mdx>
    <mdx n="0" f="v">
      <t c="3" si="227">
        <n x="225"/>
        <n x="413"/>
        <n x="64"/>
      </t>
    </mdx>
    <mdx n="0" f="v">
      <t c="3" si="227">
        <n x="225"/>
        <n x="414"/>
        <n x="64"/>
      </t>
    </mdx>
    <mdx n="0" f="v">
      <t c="3" si="227">
        <n x="225"/>
        <n x="415"/>
        <n x="64"/>
      </t>
    </mdx>
    <mdx n="0" f="v">
      <t c="3" si="227">
        <n x="225"/>
        <n x="416"/>
        <n x="64"/>
      </t>
    </mdx>
    <mdx n="0" f="v">
      <t c="3" si="227">
        <n x="225"/>
        <n x="427"/>
        <n x="64"/>
      </t>
    </mdx>
    <mdx n="0" f="v">
      <t c="3" si="227">
        <n x="225"/>
        <n x="422"/>
        <n x="64"/>
      </t>
    </mdx>
    <mdx n="0" f="v">
      <t c="3" si="227">
        <n x="225"/>
        <n x="329"/>
        <n x="64"/>
      </t>
    </mdx>
    <mdx n="0" f="v">
      <t c="3" si="227">
        <n x="225"/>
        <n x="419"/>
        <n x="64"/>
      </t>
    </mdx>
    <mdx n="0" f="v">
      <t c="3" si="227">
        <n x="225"/>
        <n x="420"/>
        <n x="64"/>
      </t>
    </mdx>
    <mdx n="0" f="v">
      <t c="3" si="227">
        <n x="225"/>
        <n x="301"/>
        <n x="64"/>
      </t>
    </mdx>
    <mdx n="0" f="v">
      <t c="3" si="227">
        <n x="225"/>
        <n x="299"/>
        <n x="64"/>
      </t>
    </mdx>
    <mdx n="0" f="v">
      <t c="3" si="227">
        <n x="225"/>
        <n x="297"/>
        <n x="64"/>
      </t>
    </mdx>
    <mdx n="0" f="v">
      <t c="3" si="227">
        <n x="225"/>
        <n x="421"/>
        <n x="64"/>
      </t>
    </mdx>
    <mdx n="0" f="v">
      <t c="3" si="227">
        <n x="225"/>
        <n x="428"/>
        <n x="64"/>
      </t>
    </mdx>
    <mdx n="0" f="v">
      <t c="3" si="227">
        <n x="225"/>
        <n x="328"/>
        <n x="64"/>
      </t>
    </mdx>
    <mdx n="0" f="v">
      <t c="3" si="227">
        <n x="225"/>
        <n x="429"/>
        <n x="64"/>
      </t>
    </mdx>
    <mdx n="0" f="v">
      <t c="3" si="227">
        <n x="225"/>
        <n x="430"/>
        <n x="64"/>
      </t>
    </mdx>
    <mdx n="0" f="v">
      <t c="3" si="227">
        <n x="225"/>
        <n x="431"/>
        <n x="64"/>
      </t>
    </mdx>
    <mdx n="0" f="v">
      <t c="3" si="227">
        <n x="225"/>
        <n x="432"/>
        <n x="64"/>
      </t>
    </mdx>
    <mdx n="0" f="v">
      <t c="3" si="227">
        <n x="225"/>
        <n x="443"/>
        <n x="64"/>
      </t>
    </mdx>
    <mdx n="0" f="v">
      <t c="3" si="227">
        <n x="225"/>
        <n x="444"/>
        <n x="64"/>
      </t>
    </mdx>
    <mdx n="0" f="v">
      <t c="3" si="227">
        <n x="225"/>
        <n x="433"/>
        <n x="64"/>
      </t>
    </mdx>
    <mdx n="0" f="v">
      <t c="3" si="227">
        <n x="225"/>
        <n x="423"/>
        <n x="64"/>
      </t>
    </mdx>
    <mdx n="0" f="v">
      <t c="3" si="227">
        <n x="225"/>
        <n x="424"/>
        <n x="64"/>
      </t>
    </mdx>
    <mdx n="0" f="v">
      <t c="3" si="227">
        <n x="225"/>
        <n x="425"/>
        <n x="64"/>
      </t>
    </mdx>
    <mdx n="0" f="v">
      <t c="3" si="227">
        <n x="225"/>
        <n x="348"/>
        <n x="64"/>
      </t>
    </mdx>
    <mdx n="0" f="v">
      <t c="3" si="227">
        <n x="225"/>
        <n x="327"/>
        <n x="64"/>
      </t>
    </mdx>
    <mdx n="0" f="v">
      <t c="3" si="227">
        <n x="225"/>
        <n x="426"/>
        <n x="64"/>
      </t>
    </mdx>
    <mdx n="0" f="v">
      <t c="3" si="227">
        <n x="225"/>
        <n x="442"/>
        <n x="64"/>
      </t>
    </mdx>
    <mdx n="0" f="v">
      <t c="3" si="227">
        <n x="225"/>
        <n x="326"/>
        <n x="64"/>
      </t>
    </mdx>
    <mdx n="0" f="v">
      <t c="3" si="227">
        <n x="225"/>
        <n x="435"/>
        <n x="64"/>
      </t>
    </mdx>
    <mdx n="0" f="v">
      <t c="3" si="227">
        <n x="225"/>
        <n x="445"/>
        <n x="64"/>
      </t>
    </mdx>
    <mdx n="0" f="v">
      <t c="3" si="227">
        <n x="225"/>
        <n x="446"/>
        <n x="64"/>
      </t>
    </mdx>
    <mdx n="0" f="v">
      <t c="3" si="227">
        <n x="225"/>
        <n x="434"/>
        <n x="64"/>
      </t>
    </mdx>
    <mdx n="0" f="v">
      <t c="3" si="227">
        <n x="225"/>
        <n x="346"/>
        <n x="64"/>
      </t>
    </mdx>
    <mdx n="0" f="v">
      <t c="3" si="227">
        <n x="225"/>
        <n x="452"/>
        <n x="64"/>
      </t>
    </mdx>
    <mdx n="0" f="v">
      <t c="3" si="227">
        <n x="225"/>
        <n x="436"/>
        <n x="64"/>
      </t>
    </mdx>
    <mdx n="0" f="v">
      <t c="3" si="227">
        <n x="225"/>
        <n x="437"/>
        <n x="64"/>
      </t>
    </mdx>
    <mdx n="0" f="v">
      <t c="3" si="227">
        <n x="225"/>
        <n x="294"/>
        <n x="64"/>
      </t>
    </mdx>
    <mdx n="0" f="v">
      <t c="3" si="227">
        <n x="225"/>
        <n x="293"/>
        <n x="64"/>
      </t>
    </mdx>
    <mdx n="0" f="v">
      <t c="3" si="227">
        <n x="225"/>
        <n x="438"/>
        <n x="64"/>
      </t>
    </mdx>
    <mdx n="0" f="v">
      <t c="3" si="227">
        <n x="225"/>
        <n x="350"/>
        <n x="64"/>
      </t>
    </mdx>
    <mdx n="0" f="v">
      <t c="3" si="227">
        <n x="225"/>
        <n x="439"/>
        <n x="64"/>
      </t>
    </mdx>
    <mdx n="0" f="v">
      <t c="3" si="227">
        <n x="225"/>
        <n x="440"/>
        <n x="64"/>
      </t>
    </mdx>
    <mdx n="0" f="v">
      <t c="3" si="227">
        <n x="225"/>
        <n x="441"/>
        <n x="64"/>
      </t>
    </mdx>
    <mdx n="0" f="v">
      <t c="3" si="227">
        <n x="225"/>
        <n x="447"/>
        <n x="64"/>
      </t>
    </mdx>
    <mdx n="0" f="v">
      <t c="3" si="227">
        <n x="225"/>
        <n x="459"/>
        <n x="64"/>
      </t>
    </mdx>
    <mdx n="0" f="v">
      <t c="3" si="227">
        <n x="225"/>
        <n x="276"/>
        <n x="64"/>
      </t>
    </mdx>
    <mdx n="0" f="v">
      <t c="3" si="227">
        <n x="225"/>
        <n x="453"/>
        <n x="64"/>
      </t>
    </mdx>
    <mdx n="0" f="v">
      <t c="3" si="227">
        <n x="225"/>
        <n x="454"/>
        <n x="64"/>
      </t>
    </mdx>
    <mdx n="0" f="v">
      <t c="3" si="227">
        <n x="225"/>
        <n x="455"/>
        <n x="64"/>
      </t>
    </mdx>
    <mdx n="0" f="v">
      <t c="3" si="227">
        <n x="225"/>
        <n x="456"/>
        <n x="64"/>
      </t>
    </mdx>
    <mdx n="0" f="v">
      <t c="3" si="227">
        <n x="225"/>
        <n x="460"/>
        <n x="64"/>
      </t>
    </mdx>
    <mdx n="0" f="v">
      <t c="3" si="227">
        <n x="225"/>
        <n x="448"/>
        <n x="64"/>
      </t>
    </mdx>
    <mdx n="0" f="v">
      <t c="3" si="227">
        <n x="225"/>
        <n x="449"/>
        <n x="64"/>
      </t>
    </mdx>
    <mdx n="0" f="v">
      <t c="3" si="227">
        <n x="225"/>
        <n x="450"/>
        <n x="64"/>
      </t>
    </mdx>
    <mdx n="0" f="v">
      <t c="3" si="227">
        <n x="225"/>
        <n x="451"/>
        <n x="64"/>
      </t>
    </mdx>
    <mdx n="0" f="v">
      <t c="3" si="227">
        <n x="225"/>
        <n x="457"/>
        <n x="64"/>
      </t>
    </mdx>
    <mdx n="0" f="v">
      <t c="3" si="227">
        <n x="225"/>
        <n x="458"/>
        <n x="64"/>
      </t>
    </mdx>
    <mdx n="0" f="v">
      <t c="3" si="227">
        <n x="225"/>
        <n x="473"/>
        <n x="64"/>
      </t>
    </mdx>
    <mdx n="0" f="v">
      <t c="3" si="227">
        <n x="225"/>
        <n x="461"/>
        <n x="64"/>
      </t>
    </mdx>
    <mdx n="0" f="v">
      <t c="3" si="227">
        <n x="225"/>
        <n x="462"/>
        <n x="64"/>
      </t>
    </mdx>
    <mdx n="0" f="v">
      <t c="3" si="227">
        <n x="225"/>
        <n x="463"/>
        <n x="64"/>
      </t>
    </mdx>
    <mdx n="0" f="v">
      <t c="3" si="227">
        <n x="225"/>
        <n x="464"/>
        <n x="64"/>
      </t>
    </mdx>
    <mdx n="0" f="v">
      <t c="3" si="227">
        <n x="225"/>
        <n x="465"/>
        <n x="64"/>
      </t>
    </mdx>
    <mdx n="0" f="v">
      <t c="3" si="227">
        <n x="225"/>
        <n x="466"/>
        <n x="64"/>
      </t>
    </mdx>
    <mdx n="0" f="v">
      <t c="3" si="227">
        <n x="225"/>
        <n x="467"/>
        <n x="64"/>
      </t>
    </mdx>
    <mdx n="0" f="v">
      <t c="3" si="227">
        <n x="225"/>
        <n x="468"/>
        <n x="64"/>
      </t>
    </mdx>
    <mdx n="0" f="v">
      <t c="3" si="227">
        <n x="225"/>
        <n x="469"/>
        <n x="64"/>
      </t>
    </mdx>
    <mdx n="0" f="v">
      <t c="3" si="227">
        <n x="225"/>
        <n x="470"/>
        <n x="64"/>
      </t>
    </mdx>
    <mdx n="0" f="v">
      <t c="3" si="227">
        <n x="225"/>
        <n x="471"/>
        <n x="64"/>
      </t>
    </mdx>
    <mdx n="0" f="v">
      <t c="3" si="227">
        <n x="225"/>
        <n x="474"/>
        <n x="64"/>
      </t>
    </mdx>
    <mdx n="0" f="v">
      <t c="3" si="227">
        <n x="225"/>
        <n x="475"/>
        <n x="64"/>
      </t>
    </mdx>
    <mdx n="0" f="v">
      <t c="3" si="227">
        <n x="225"/>
        <n x="476"/>
        <n x="64"/>
      </t>
    </mdx>
    <mdx n="0" f="v">
      <t c="3" si="227">
        <n x="225"/>
        <n x="477"/>
        <n x="64"/>
      </t>
    </mdx>
    <mdx n="0" f="v">
      <t c="3" si="227">
        <n x="225"/>
        <n x="478"/>
        <n x="64"/>
      </t>
    </mdx>
    <mdx n="0" f="v">
      <t c="3" si="227">
        <n x="225"/>
        <n x="479"/>
        <n x="64"/>
      </t>
    </mdx>
    <mdx n="0" f="v">
      <t c="3" si="227">
        <n x="225"/>
        <n x="487"/>
        <n x="64"/>
      </t>
    </mdx>
    <mdx n="0" f="v">
      <t c="3" si="227">
        <n x="225"/>
        <n x="484"/>
        <n x="64"/>
      </t>
    </mdx>
    <mdx n="0" f="v">
      <t c="3" si="227">
        <n x="225"/>
        <n x="472"/>
        <n x="64"/>
      </t>
    </mdx>
    <mdx n="0" f="v">
      <t c="3" si="227">
        <n x="225"/>
        <n x="480"/>
        <n x="64"/>
      </t>
    </mdx>
    <mdx n="0" f="v">
      <t c="3" si="227">
        <n x="225"/>
        <n x="481"/>
        <n x="64"/>
      </t>
    </mdx>
    <mdx n="0" f="v">
      <t c="3" si="227">
        <n x="225"/>
        <n x="483"/>
        <n x="64"/>
      </t>
    </mdx>
    <mdx n="0" f="v">
      <t c="3" si="227">
        <n x="225"/>
        <n x="482"/>
        <n x="64"/>
      </t>
    </mdx>
    <mdx n="0" f="v">
      <t c="3" si="227">
        <n x="225"/>
        <n x="488"/>
        <n x="64"/>
      </t>
    </mdx>
    <mdx n="0" f="v">
      <t c="3" si="227">
        <n x="225"/>
        <n x="489"/>
        <n x="64"/>
      </t>
    </mdx>
    <mdx n="0" f="v">
      <t c="3" si="227">
        <n x="225"/>
        <n x="485"/>
        <n x="64"/>
      </t>
    </mdx>
    <mdx n="0" f="v">
      <t c="3" si="227">
        <n x="225"/>
        <n x="486"/>
        <n x="64"/>
      </t>
    </mdx>
    <mdx n="0" f="v">
      <t c="3" si="227">
        <n x="225"/>
        <n x="490"/>
        <n x="64"/>
      </t>
    </mdx>
    <mdx n="0" f="v">
      <t c="3" si="227">
        <n x="225"/>
        <n x="494"/>
        <n x="64"/>
      </t>
    </mdx>
    <mdx n="0" f="v">
      <t c="3" si="227">
        <n x="225"/>
        <n x="501"/>
        <n x="64"/>
      </t>
    </mdx>
    <mdx n="0" f="v">
      <t c="3" si="227">
        <n x="225"/>
        <n x="492"/>
        <n x="64"/>
      </t>
    </mdx>
    <mdx n="0" f="v">
      <t c="3" si="227">
        <n x="225"/>
        <n x="493"/>
        <n x="64"/>
      </t>
    </mdx>
    <mdx n="0" f="v">
      <t c="3" si="227">
        <n x="225"/>
        <n x="500"/>
        <n x="64"/>
      </t>
    </mdx>
    <mdx n="0" f="v">
      <t c="3" si="227">
        <n x="225"/>
        <n x="491"/>
        <n x="64"/>
      </t>
    </mdx>
    <mdx n="0" f="v">
      <t c="3" si="227">
        <n x="225"/>
        <n x="495"/>
        <n x="64"/>
      </t>
    </mdx>
    <mdx n="0" f="v">
      <t c="3" si="227">
        <n x="225"/>
        <n x="496"/>
        <n x="64"/>
      </t>
    </mdx>
    <mdx n="0" f="v">
      <t c="3" si="227">
        <n x="225"/>
        <n x="502"/>
        <n x="64"/>
      </t>
    </mdx>
    <mdx n="0" f="v">
      <t c="3" si="227">
        <n x="225"/>
        <n x="497"/>
        <n x="64"/>
      </t>
    </mdx>
    <mdx n="0" f="v">
      <t c="3" si="227">
        <n x="225"/>
        <n x="498"/>
        <n x="64"/>
      </t>
    </mdx>
    <mdx n="0" f="v">
      <t c="3" si="227">
        <n x="225"/>
        <n x="499"/>
        <n x="64"/>
      </t>
    </mdx>
    <mdx n="0" f="v">
      <t c="3" si="227">
        <n x="225"/>
        <n x="503"/>
        <n x="64"/>
      </t>
    </mdx>
    <mdx n="0" f="v">
      <t c="3" si="227">
        <n x="225"/>
        <n x="504"/>
        <n x="64"/>
      </t>
    </mdx>
    <mdx n="0" f="v">
      <t c="3" si="227">
        <n x="225"/>
        <n x="505"/>
        <n x="64"/>
      </t>
    </mdx>
    <mdx n="0" f="v">
      <t c="3" si="227">
        <n x="225"/>
        <n x="506"/>
        <n x="64"/>
      </t>
    </mdx>
    <mdx n="0" f="v">
      <t c="3" si="227">
        <n x="225"/>
        <n x="508"/>
        <n x="64"/>
      </t>
    </mdx>
    <mdx n="0" f="v">
      <t c="3" si="227">
        <n x="225"/>
        <n x="509"/>
        <n x="64"/>
      </t>
    </mdx>
    <mdx n="0" f="v">
      <t c="3" si="227">
        <n x="225"/>
        <n x="507"/>
        <n x="64"/>
      </t>
    </mdx>
    <mdx n="0" f="v">
      <t c="3" si="227">
        <n x="225"/>
        <n x="513"/>
        <n x="64"/>
      </t>
    </mdx>
    <mdx n="0" f="v">
      <t c="3" si="227">
        <n x="225"/>
        <n x="516"/>
        <n x="64"/>
      </t>
    </mdx>
    <mdx n="0" f="v">
      <t c="3" si="227">
        <n x="225"/>
        <n x="510"/>
        <n x="64"/>
      </t>
    </mdx>
    <mdx n="0" f="v">
      <t c="3" si="227">
        <n x="225"/>
        <n x="511"/>
        <n x="64"/>
      </t>
    </mdx>
    <mdx n="0" f="v">
      <t c="3" si="227">
        <n x="225"/>
        <n x="512"/>
        <n x="64"/>
      </t>
    </mdx>
    <mdx n="0" f="v">
      <t c="3" si="227">
        <n x="225"/>
        <n x="519"/>
        <n x="64"/>
      </t>
    </mdx>
    <mdx n="0" f="v">
      <t c="3" si="227">
        <n x="225"/>
        <n x="520"/>
        <n x="64"/>
      </t>
    </mdx>
    <mdx n="0" f="v">
      <t c="3" si="227">
        <n x="225"/>
        <n x="514"/>
        <n x="64"/>
      </t>
    </mdx>
    <mdx n="0" f="v">
      <t c="3" si="227">
        <n x="225"/>
        <n x="515"/>
        <n x="64"/>
      </t>
    </mdx>
    <mdx n="0" f="v">
      <t c="3" si="227">
        <n x="225"/>
        <n x="521"/>
        <n x="64"/>
      </t>
    </mdx>
    <mdx n="0" f="v">
      <t c="3" si="227">
        <n x="225"/>
        <n x="517"/>
        <n x="64"/>
      </t>
    </mdx>
    <mdx n="0" f="v">
      <t c="3" si="227">
        <n x="225"/>
        <n x="518"/>
        <n x="64"/>
      </t>
    </mdx>
    <mdx n="0" f="v">
      <t c="3" si="227">
        <n x="225"/>
        <n x="522"/>
        <n x="64"/>
      </t>
    </mdx>
    <mdx n="0" f="v">
      <t c="3" si="227">
        <n x="225"/>
        <n x="526"/>
        <n x="64"/>
      </t>
    </mdx>
    <mdx n="0" f="v">
      <t c="3" si="227">
        <n x="225"/>
        <n x="525"/>
        <n x="64"/>
      </t>
    </mdx>
    <mdx n="0" f="v">
      <t c="3" si="227">
        <n x="225"/>
        <n x="528"/>
        <n x="64"/>
      </t>
    </mdx>
    <mdx n="0" f="v">
      <t c="3" si="227">
        <n x="225"/>
        <n x="523"/>
        <n x="64"/>
      </t>
    </mdx>
    <mdx n="0" f="v">
      <t c="3" si="227">
        <n x="225"/>
        <n x="524"/>
        <n x="64"/>
      </t>
    </mdx>
    <mdx n="0" f="v">
      <t c="3" si="227">
        <n x="225"/>
        <n x="531"/>
        <n x="64"/>
      </t>
    </mdx>
    <mdx n="0" f="v">
      <t c="3" si="227">
        <n x="225"/>
        <n x="532"/>
        <n x="64"/>
      </t>
    </mdx>
    <mdx n="0" f="v">
      <t c="3" si="227">
        <n x="225"/>
        <n x="527"/>
        <n x="64"/>
      </t>
    </mdx>
    <mdx n="0" f="v">
      <t c="3" si="227">
        <n x="225"/>
        <n x="529"/>
        <n x="64"/>
      </t>
    </mdx>
    <mdx n="0" f="v">
      <t c="3" si="227">
        <n x="225"/>
        <n x="530"/>
        <n x="64"/>
      </t>
    </mdx>
    <mdx n="0" f="v">
      <t c="3" si="227">
        <n x="225"/>
        <n x="533"/>
        <n x="64"/>
      </t>
    </mdx>
    <mdx n="0" f="v">
      <t c="3" si="227">
        <n x="225"/>
        <n x="534"/>
        <n x="64"/>
      </t>
    </mdx>
    <mdx n="0" f="v">
      <t c="3" si="227">
        <n x="225"/>
        <n x="537"/>
        <n x="64"/>
      </t>
    </mdx>
    <mdx n="0" f="v">
      <t c="3" si="227">
        <n x="225"/>
        <n x="536"/>
        <n x="64"/>
      </t>
    </mdx>
    <mdx n="0" f="v">
      <t c="3" si="227">
        <n x="225"/>
        <n x="535"/>
        <n x="64"/>
      </t>
    </mdx>
    <mdx n="0" f="v">
      <t c="3" si="227">
        <n x="225"/>
        <n x="539"/>
        <n x="64"/>
      </t>
    </mdx>
    <mdx n="0" f="v">
      <t c="3" si="227">
        <n x="225"/>
        <n x="540"/>
        <n x="64"/>
      </t>
    </mdx>
    <mdx n="0" f="v">
      <t c="3" si="227">
        <n x="225"/>
        <n x="538"/>
        <n x="64"/>
      </t>
    </mdx>
    <mdx n="0" f="v">
      <t c="3" si="227">
        <n x="225"/>
        <n x="541"/>
        <n x="64"/>
      </t>
    </mdx>
    <mdx n="0" f="v">
      <t c="3" si="227">
        <n x="225"/>
        <n x="544"/>
        <n x="64"/>
      </t>
    </mdx>
    <mdx n="0" f="v">
      <t c="3" si="227">
        <n x="225"/>
        <n x="543"/>
        <n x="64"/>
      </t>
    </mdx>
    <mdx n="0" f="v">
      <t c="3" si="227">
        <n x="225"/>
        <n x="545"/>
        <n x="64"/>
      </t>
    </mdx>
    <mdx n="0" f="v">
      <t c="3" si="227">
        <n x="225"/>
        <n x="546"/>
        <n x="64"/>
      </t>
    </mdx>
    <mdx n="0" f="v">
      <t c="3" si="227">
        <n x="225"/>
        <n x="542"/>
        <n x="64"/>
      </t>
    </mdx>
    <mdx n="0" f="v">
      <t c="3" si="227">
        <n x="225"/>
        <n x="272"/>
        <n x="65"/>
      </t>
    </mdx>
    <mdx n="0" f="v">
      <t c="3" si="227">
        <n x="225"/>
        <n x="271"/>
        <n x="65"/>
      </t>
    </mdx>
    <mdx n="0" f="v">
      <t c="3" si="227">
        <n x="225"/>
        <n x="270"/>
        <n x="65"/>
      </t>
    </mdx>
    <mdx n="0" f="v">
      <t c="3" si="227">
        <n x="225"/>
        <n x="269"/>
        <n x="65"/>
      </t>
    </mdx>
    <mdx n="0" f="v">
      <t c="3" si="227">
        <n x="225"/>
        <n x="355"/>
        <n x="65"/>
      </t>
    </mdx>
    <mdx n="0" f="v">
      <t c="3" si="227">
        <n x="225"/>
        <n x="356"/>
        <n x="65"/>
      </t>
    </mdx>
    <mdx n="0" f="v">
      <t c="3" si="227">
        <n x="225"/>
        <n x="357"/>
        <n x="65"/>
      </t>
    </mdx>
    <mdx n="0" f="v">
      <t c="3" si="227">
        <n x="225"/>
        <n x="358"/>
        <n x="65"/>
      </t>
    </mdx>
    <mdx n="0" f="v">
      <t c="3" si="227">
        <n x="225"/>
        <n x="359"/>
        <n x="65"/>
      </t>
    </mdx>
    <mdx n="0" f="v">
      <t c="3" si="227">
        <n x="225"/>
        <n x="360"/>
        <n x="65"/>
      </t>
    </mdx>
    <mdx n="0" f="v">
      <t c="3" si="227">
        <n x="225"/>
        <n x="361"/>
        <n x="65"/>
      </t>
    </mdx>
    <mdx n="0" f="v">
      <t c="3" si="227">
        <n x="225"/>
        <n x="255"/>
        <n x="65"/>
      </t>
    </mdx>
    <mdx n="0" f="v">
      <t c="3" si="227">
        <n x="225"/>
        <n x="265"/>
        <n x="65"/>
      </t>
    </mdx>
    <mdx n="0" f="v">
      <t c="3" si="227">
        <n x="225"/>
        <n x="264"/>
        <n x="65"/>
      </t>
    </mdx>
    <mdx n="0" f="v">
      <t c="3" si="227">
        <n x="225"/>
        <n x="263"/>
        <n x="65"/>
      </t>
    </mdx>
    <mdx n="0" f="v">
      <t c="3" si="227">
        <n x="225"/>
        <n x="262"/>
        <n x="65"/>
      </t>
    </mdx>
    <mdx n="0" f="v">
      <t c="3" si="227">
        <n x="225"/>
        <n x="261"/>
        <n x="65"/>
      </t>
    </mdx>
    <mdx n="0" f="v">
      <t c="3" si="227">
        <n x="225"/>
        <n x="260"/>
        <n x="65"/>
      </t>
    </mdx>
    <mdx n="0" f="v">
      <t c="3" si="227">
        <n x="225"/>
        <n x="259"/>
        <n x="65"/>
      </t>
    </mdx>
    <mdx n="0" f="v">
      <t c="3" si="227">
        <n x="225"/>
        <n x="258"/>
        <n x="65"/>
      </t>
    </mdx>
    <mdx n="0" f="v">
      <t c="3" si="227">
        <n x="225"/>
        <n x="257"/>
        <n x="65"/>
      </t>
    </mdx>
    <mdx n="0" f="v">
      <t c="3" si="227">
        <n x="225"/>
        <n x="256"/>
        <n x="65"/>
      </t>
    </mdx>
    <mdx n="0" f="v">
      <t c="3" si="227">
        <n x="225"/>
        <n x="316"/>
        <n x="65"/>
      </t>
    </mdx>
    <mdx n="0" f="v">
      <t c="3" si="227">
        <n x="225"/>
        <n x="373"/>
        <n x="65"/>
      </t>
    </mdx>
    <mdx n="0" f="v">
      <t c="3" si="227">
        <n x="225"/>
        <n x="374"/>
        <n x="65"/>
      </t>
    </mdx>
    <mdx n="0" f="v">
      <t c="3" si="227">
        <n x="225"/>
        <n x="281"/>
        <n x="65"/>
      </t>
    </mdx>
    <mdx n="0" f="v">
      <t c="3" si="227">
        <n x="225"/>
        <n x="376"/>
        <n x="65"/>
      </t>
    </mdx>
    <mdx n="0" f="v">
      <t c="3" si="227">
        <n x="225"/>
        <n x="377"/>
        <n x="65"/>
      </t>
    </mdx>
    <mdx n="0" f="v">
      <t c="3" si="227">
        <n x="225"/>
        <n x="280"/>
        <n x="65"/>
      </t>
    </mdx>
    <mdx n="0" f="v">
      <t c="3" si="227">
        <n x="225"/>
        <n x="311"/>
        <n x="65"/>
      </t>
    </mdx>
    <mdx n="0" f="v">
      <t c="3" si="227">
        <n x="225"/>
        <n x="378"/>
        <n x="65"/>
      </t>
    </mdx>
    <mdx n="0" f="v">
      <t c="3" si="227">
        <n x="225"/>
        <n x="379"/>
        <n x="65"/>
      </t>
    </mdx>
    <mdx n="0" f="v">
      <t c="3" si="227">
        <n x="225"/>
        <n x="380"/>
        <n x="65"/>
      </t>
    </mdx>
    <mdx n="0" f="v">
      <t c="3" si="227">
        <n x="225"/>
        <n x="381"/>
        <n x="65"/>
      </t>
    </mdx>
    <mdx n="0" f="v">
      <t c="3" si="227">
        <n x="225"/>
        <n x="382"/>
        <n x="65"/>
      </t>
    </mdx>
    <mdx n="0" f="v">
      <t c="3" si="227">
        <n x="225"/>
        <n x="304"/>
        <n x="65"/>
      </t>
    </mdx>
    <mdx n="0" f="v">
      <t c="3" si="227">
        <n x="225"/>
        <n x="383"/>
        <n x="65"/>
      </t>
    </mdx>
    <mdx n="0" f="v">
      <t c="3" si="227">
        <n x="225"/>
        <n x="254"/>
        <n x="65"/>
      </t>
    </mdx>
    <mdx n="0" f="v">
      <t c="3" si="227">
        <n x="225"/>
        <n x="283"/>
        <n x="65"/>
      </t>
    </mdx>
    <mdx n="0" f="v">
      <t c="3" si="227">
        <n x="225"/>
        <n x="547"/>
        <n x="65"/>
      </t>
    </mdx>
    <mdx n="0" f="v">
      <t c="3" si="227">
        <n x="225"/>
        <n x="362"/>
        <n x="65"/>
      </t>
    </mdx>
    <mdx n="0" f="v">
      <t c="3" si="227">
        <n x="225"/>
        <n x="363"/>
        <n x="65"/>
      </t>
    </mdx>
    <mdx n="0" f="v">
      <t c="3" si="227">
        <n x="225"/>
        <n x="364"/>
        <n x="65"/>
      </t>
    </mdx>
    <mdx n="0" f="v">
      <t c="3" si="227">
        <n x="225"/>
        <n x="548"/>
        <n x="65"/>
      </t>
    </mdx>
    <mdx n="0" f="v">
      <t c="3" si="227">
        <n x="225"/>
        <n x="365"/>
        <n x="65"/>
      </t>
    </mdx>
    <mdx n="0" f="v">
      <t c="3" si="227">
        <n x="225"/>
        <n x="366"/>
        <n x="65"/>
      </t>
    </mdx>
    <mdx n="0" f="v">
      <t c="3" si="227">
        <n x="225"/>
        <n x="367"/>
        <n x="65"/>
      </t>
    </mdx>
    <mdx n="0" f="v">
      <t c="3" si="227">
        <n x="225"/>
        <n x="368"/>
        <n x="65"/>
      </t>
    </mdx>
    <mdx n="0" f="v">
      <t c="3" si="227">
        <n x="225"/>
        <n x="369"/>
        <n x="65"/>
      </t>
    </mdx>
    <mdx n="0" f="v">
      <t c="3" si="227">
        <n x="225"/>
        <n x="307"/>
        <n x="65"/>
      </t>
    </mdx>
    <mdx n="0" f="v">
      <t c="3" si="227">
        <n x="225"/>
        <n x="370"/>
        <n x="65"/>
      </t>
    </mdx>
    <mdx n="0" f="v">
      <t c="3" si="227">
        <n x="225"/>
        <n x="371"/>
        <n x="65"/>
      </t>
    </mdx>
    <mdx n="0" f="v">
      <t c="3" si="227">
        <n x="225"/>
        <n x="372"/>
        <n x="65"/>
      </t>
    </mdx>
    <mdx n="0" f="v">
      <t c="3" si="227">
        <n x="225"/>
        <n x="384"/>
        <n x="65"/>
      </t>
    </mdx>
    <mdx n="0" f="v">
      <t c="3" si="227">
        <n x="225"/>
        <n x="393"/>
        <n x="65"/>
      </t>
    </mdx>
    <mdx n="0" f="v">
      <t c="3" si="227">
        <n x="225"/>
        <n x="394"/>
        <n x="65"/>
      </t>
    </mdx>
    <mdx n="0" f="v">
      <t c="3" si="227">
        <n x="225"/>
        <n x="395"/>
        <n x="65"/>
      </t>
    </mdx>
    <mdx n="0" f="v">
      <t c="3" si="227">
        <n x="225"/>
        <n x="278"/>
        <n x="65"/>
      </t>
    </mdx>
    <mdx n="0" f="v">
      <t c="3" si="227">
        <n x="225"/>
        <n x="396"/>
        <n x="65"/>
      </t>
    </mdx>
    <mdx n="0" f="v">
      <t c="3" si="227">
        <n x="225"/>
        <n x="397"/>
        <n x="65"/>
      </t>
    </mdx>
    <mdx n="0" f="v">
      <t c="3" si="227">
        <n x="225"/>
        <n x="398"/>
        <n x="65"/>
      </t>
    </mdx>
    <mdx n="0" f="v">
      <t c="3" si="227">
        <n x="225"/>
        <n x="392"/>
        <n x="65"/>
      </t>
    </mdx>
    <mdx n="0" f="v">
      <t c="3" si="227">
        <n x="225"/>
        <n x="385"/>
        <n x="65"/>
      </t>
    </mdx>
    <mdx n="0" f="v">
      <t c="3" si="227">
        <n x="225"/>
        <n x="386"/>
        <n x="65"/>
      </t>
    </mdx>
    <mdx n="0" f="v">
      <t c="3" si="227">
        <n x="225"/>
        <n x="387"/>
        <n x="65"/>
      </t>
    </mdx>
    <mdx n="0" f="v">
      <t c="3" si="227">
        <n x="225"/>
        <n x="388"/>
        <n x="65"/>
      </t>
    </mdx>
    <mdx n="0" f="v">
      <t c="3" si="227">
        <n x="225"/>
        <n x="389"/>
        <n x="65"/>
      </t>
    </mdx>
    <mdx n="0" f="v">
      <t c="3" si="227">
        <n x="225"/>
        <n x="390"/>
        <n x="65"/>
      </t>
    </mdx>
    <mdx n="0" f="v">
      <t c="3" si="227">
        <n x="225"/>
        <n x="412"/>
        <n x="65"/>
      </t>
    </mdx>
    <mdx n="0" f="v">
      <t c="3" si="227">
        <n x="225"/>
        <n x="391"/>
        <n x="65"/>
      </t>
    </mdx>
    <mdx n="0" f="v">
      <t c="3" si="227">
        <n x="225"/>
        <n x="399"/>
        <n x="65"/>
      </t>
    </mdx>
    <mdx n="0" f="v">
      <t c="3" si="227">
        <n x="225"/>
        <n x="400"/>
        <n x="65"/>
      </t>
    </mdx>
    <mdx n="0" f="v">
      <t c="3" si="227">
        <n x="225"/>
        <n x="401"/>
        <n x="65"/>
      </t>
    </mdx>
    <mdx n="0" f="v">
      <t c="3" si="227">
        <n x="225"/>
        <n x="402"/>
        <n x="65"/>
      </t>
    </mdx>
    <mdx n="0" f="v">
      <t c="3" si="227">
        <n x="225"/>
        <n x="277"/>
        <n x="65"/>
      </t>
    </mdx>
    <mdx n="0" f="v">
      <t c="3" si="227">
        <n x="225"/>
        <n x="417"/>
        <n x="65"/>
      </t>
    </mdx>
    <mdx n="0" f="v">
      <t c="3" si="227">
        <n x="225"/>
        <n x="403"/>
        <n x="65"/>
      </t>
    </mdx>
    <mdx n="0" f="v">
      <t c="3" si="227">
        <n x="225"/>
        <n x="418"/>
        <n x="65"/>
      </t>
    </mdx>
    <mdx n="0" f="v">
      <t c="3" si="227">
        <n x="225"/>
        <n x="404"/>
        <n x="65"/>
      </t>
    </mdx>
    <mdx n="0" f="v">
      <t c="3" si="227">
        <n x="225"/>
        <n x="405"/>
        <n x="65"/>
      </t>
    </mdx>
    <mdx n="0" f="v">
      <t c="3" si="227">
        <n x="225"/>
        <n x="406"/>
        <n x="65"/>
      </t>
    </mdx>
    <mdx n="0" f="v">
      <t c="3" si="227">
        <n x="225"/>
        <n x="407"/>
        <n x="65"/>
      </t>
    </mdx>
    <mdx n="0" f="v">
      <t c="3" si="227">
        <n x="225"/>
        <n x="408"/>
        <n x="65"/>
      </t>
    </mdx>
    <mdx n="0" f="v">
      <t c="3" si="227">
        <n x="225"/>
        <n x="409"/>
        <n x="65"/>
      </t>
    </mdx>
    <mdx n="0" f="v">
      <t c="3" si="227">
        <n x="225"/>
        <n x="410"/>
        <n x="65"/>
      </t>
    </mdx>
    <mdx n="0" f="v">
      <t c="3" si="227">
        <n x="225"/>
        <n x="411"/>
        <n x="65"/>
      </t>
    </mdx>
    <mdx n="0" f="v">
      <t c="3" si="227">
        <n x="225"/>
        <n x="413"/>
        <n x="65"/>
      </t>
    </mdx>
    <mdx n="0" f="v">
      <t c="3" si="227">
        <n x="225"/>
        <n x="414"/>
        <n x="65"/>
      </t>
    </mdx>
    <mdx n="0" f="v">
      <t c="3" si="227">
        <n x="225"/>
        <n x="415"/>
        <n x="65"/>
      </t>
    </mdx>
    <mdx n="0" f="v">
      <t c="3" si="227">
        <n x="225"/>
        <n x="416"/>
        <n x="65"/>
      </t>
    </mdx>
    <mdx n="0" f="v">
      <t c="3" si="227">
        <n x="225"/>
        <n x="427"/>
        <n x="65"/>
      </t>
    </mdx>
    <mdx n="0" f="v">
      <t c="3" si="227">
        <n x="225"/>
        <n x="329"/>
        <n x="65"/>
      </t>
    </mdx>
    <mdx n="0" f="v">
      <t c="3" si="227">
        <n x="225"/>
        <n x="419"/>
        <n x="65"/>
      </t>
    </mdx>
    <mdx n="0" f="v">
      <t c="3" si="227">
        <n x="225"/>
        <n x="420"/>
        <n x="65"/>
      </t>
    </mdx>
    <mdx n="0" f="v">
      <t c="3" si="227">
        <n x="225"/>
        <n x="301"/>
        <n x="65"/>
      </t>
    </mdx>
    <mdx n="0" f="v">
      <t c="3" si="227">
        <n x="225"/>
        <n x="299"/>
        <n x="65"/>
      </t>
    </mdx>
    <mdx n="0" f="v">
      <t c="3" si="227">
        <n x="225"/>
        <n x="297"/>
        <n x="65"/>
      </t>
    </mdx>
    <mdx n="0" f="v">
      <t c="3" si="227">
        <n x="225"/>
        <n x="421"/>
        <n x="65"/>
      </t>
    </mdx>
    <mdx n="0" f="v">
      <t c="3" si="227">
        <n x="225"/>
        <n x="422"/>
        <n x="65"/>
      </t>
    </mdx>
    <mdx n="0" f="v">
      <t c="3" si="227">
        <n x="225"/>
        <n x="428"/>
        <n x="65"/>
      </t>
    </mdx>
    <mdx n="0" f="v">
      <t c="3" si="227">
        <n x="225"/>
        <n x="328"/>
        <n x="65"/>
      </t>
    </mdx>
    <mdx n="0" f="v">
      <t c="3" si="227">
        <n x="225"/>
        <n x="429"/>
        <n x="65"/>
      </t>
    </mdx>
    <mdx n="0" f="v">
      <t c="3" si="227">
        <n x="225"/>
        <n x="430"/>
        <n x="65"/>
      </t>
    </mdx>
    <mdx n="0" f="v">
      <t c="3" si="227">
        <n x="225"/>
        <n x="431"/>
        <n x="65"/>
      </t>
    </mdx>
    <mdx n="0" f="v">
      <t c="3" si="227">
        <n x="225"/>
        <n x="432"/>
        <n x="65"/>
      </t>
    </mdx>
    <mdx n="0" f="v">
      <t c="3" si="227">
        <n x="225"/>
        <n x="442"/>
        <n x="65"/>
      </t>
    </mdx>
    <mdx n="0" f="v">
      <t c="3" si="227">
        <n x="225"/>
        <n x="326"/>
        <n x="65"/>
      </t>
    </mdx>
    <mdx n="0" f="v">
      <t c="3" si="227">
        <n x="225"/>
        <n x="423"/>
        <n x="65"/>
      </t>
    </mdx>
    <mdx n="0" f="v">
      <t c="3" si="227">
        <n x="225"/>
        <n x="424"/>
        <n x="65"/>
      </t>
    </mdx>
    <mdx n="0" f="v">
      <t c="3" si="227">
        <n x="225"/>
        <n x="425"/>
        <n x="65"/>
      </t>
    </mdx>
    <mdx n="0" f="v">
      <t c="3" si="227">
        <n x="225"/>
        <n x="348"/>
        <n x="65"/>
      </t>
    </mdx>
    <mdx n="0" f="v">
      <t c="3" si="227">
        <n x="225"/>
        <n x="327"/>
        <n x="65"/>
      </t>
    </mdx>
    <mdx n="0" f="v">
      <t c="3" si="227">
        <n x="225"/>
        <n x="426"/>
        <n x="65"/>
      </t>
    </mdx>
    <mdx n="0" f="v">
      <t c="3" si="227">
        <n x="225"/>
        <n x="435"/>
        <n x="65"/>
      </t>
    </mdx>
    <mdx n="0" f="v">
      <t c="3" si="227">
        <n x="225"/>
        <n x="433"/>
        <n x="65"/>
      </t>
    </mdx>
    <mdx n="0" f="v">
      <t c="3" si="227">
        <n x="225"/>
        <n x="443"/>
        <n x="65"/>
      </t>
    </mdx>
    <mdx n="0" f="v">
      <t c="3" si="227">
        <n x="225"/>
        <n x="444"/>
        <n x="65"/>
      </t>
    </mdx>
    <mdx n="0" f="v">
      <t c="3" si="227">
        <n x="225"/>
        <n x="445"/>
        <n x="65"/>
      </t>
    </mdx>
    <mdx n="0" f="v">
      <t c="3" si="227">
        <n x="225"/>
        <n x="446"/>
        <n x="65"/>
      </t>
    </mdx>
    <mdx n="0" f="v">
      <t c="3" si="227">
        <n x="225"/>
        <n x="434"/>
        <n x="65"/>
      </t>
    </mdx>
    <mdx n="0" f="v">
      <t c="3" si="227">
        <n x="225"/>
        <n x="452"/>
        <n x="65"/>
      </t>
    </mdx>
    <mdx n="0" f="v">
      <t c="3" si="227">
        <n x="225"/>
        <n x="436"/>
        <n x="65"/>
      </t>
    </mdx>
    <mdx n="0" f="v">
      <t c="3" si="227">
        <n x="225"/>
        <n x="437"/>
        <n x="65"/>
      </t>
    </mdx>
    <mdx n="0" f="v">
      <t c="3" si="227">
        <n x="225"/>
        <n x="294"/>
        <n x="65"/>
      </t>
    </mdx>
    <mdx n="0" f="v">
      <t c="3" si="227">
        <n x="225"/>
        <n x="293"/>
        <n x="65"/>
      </t>
    </mdx>
    <mdx n="0" f="v">
      <t c="3" si="227">
        <n x="225"/>
        <n x="459"/>
        <n x="65"/>
      </t>
    </mdx>
    <mdx n="0" f="v">
      <t c="3" si="227">
        <n x="225"/>
        <n x="438"/>
        <n x="65"/>
      </t>
    </mdx>
    <mdx n="0" f="v">
      <t c="3" si="227">
        <n x="225"/>
        <n x="350"/>
        <n x="65"/>
      </t>
    </mdx>
    <mdx n="0" f="v">
      <t c="3" si="227">
        <n x="225"/>
        <n x="439"/>
        <n x="65"/>
      </t>
    </mdx>
    <mdx n="0" f="v">
      <t c="3" si="227">
        <n x="225"/>
        <n x="440"/>
        <n x="65"/>
      </t>
    </mdx>
    <mdx n="0" f="v">
      <t c="3" si="227">
        <n x="225"/>
        <n x="441"/>
        <n x="65"/>
      </t>
    </mdx>
    <mdx n="0" f="v">
      <t c="3" si="227">
        <n x="225"/>
        <n x="447"/>
        <n x="65"/>
      </t>
    </mdx>
    <mdx n="0" f="v">
      <t c="3" si="227">
        <n x="225"/>
        <n x="346"/>
        <n x="65"/>
      </t>
    </mdx>
    <mdx n="0" f="v">
      <t c="3" si="227">
        <n x="225"/>
        <n x="276"/>
        <n x="65"/>
      </t>
    </mdx>
    <mdx n="0" f="v">
      <t c="3" si="227">
        <n x="225"/>
        <n x="453"/>
        <n x="65"/>
      </t>
    </mdx>
    <mdx n="0" f="v">
      <t c="3" si="227">
        <n x="225"/>
        <n x="454"/>
        <n x="65"/>
      </t>
    </mdx>
    <mdx n="0" f="v">
      <t c="3" si="227">
        <n x="225"/>
        <n x="455"/>
        <n x="65"/>
      </t>
    </mdx>
    <mdx n="0" f="v">
      <t c="3" si="227">
        <n x="225"/>
        <n x="456"/>
        <n x="65"/>
      </t>
    </mdx>
    <mdx n="0" f="v">
      <t c="3" si="227">
        <n x="225"/>
        <n x="448"/>
        <n x="65"/>
      </t>
    </mdx>
    <mdx n="0" f="v">
      <t c="3" si="227">
        <n x="225"/>
        <n x="449"/>
        <n x="65"/>
      </t>
    </mdx>
    <mdx n="0" f="v">
      <t c="3" si="227">
        <n x="225"/>
        <n x="450"/>
        <n x="65"/>
      </t>
    </mdx>
    <mdx n="0" f="v">
      <t c="3" si="227">
        <n x="225"/>
        <n x="451"/>
        <n x="65"/>
      </t>
    </mdx>
    <mdx n="0" f="v">
      <t c="3" si="227">
        <n x="225"/>
        <n x="457"/>
        <n x="65"/>
      </t>
    </mdx>
    <mdx n="0" f="v">
      <t c="3" si="227">
        <n x="225"/>
        <n x="458"/>
        <n x="65"/>
      </t>
    </mdx>
    <mdx n="0" f="v">
      <t c="3" si="227">
        <n x="225"/>
        <n x="473"/>
        <n x="65"/>
      </t>
    </mdx>
    <mdx n="0" f="v">
      <t c="3" si="227">
        <n x="225"/>
        <n x="461"/>
        <n x="65"/>
      </t>
    </mdx>
    <mdx n="0" f="v">
      <t c="3" si="227">
        <n x="225"/>
        <n x="462"/>
        <n x="65"/>
      </t>
    </mdx>
    <mdx n="0" f="v">
      <t c="3" si="227">
        <n x="225"/>
        <n x="463"/>
        <n x="65"/>
      </t>
    </mdx>
    <mdx n="0" f="v">
      <t c="3" si="227">
        <n x="225"/>
        <n x="464"/>
        <n x="65"/>
      </t>
    </mdx>
    <mdx n="0" f="v">
      <t c="3" si="227">
        <n x="225"/>
        <n x="465"/>
        <n x="65"/>
      </t>
    </mdx>
    <mdx n="0" f="v">
      <t c="3" si="227">
        <n x="225"/>
        <n x="466"/>
        <n x="65"/>
      </t>
    </mdx>
    <mdx n="0" f="v">
      <t c="3" si="227">
        <n x="225"/>
        <n x="467"/>
        <n x="65"/>
      </t>
    </mdx>
    <mdx n="0" f="v">
      <t c="3" si="227">
        <n x="225"/>
        <n x="460"/>
        <n x="65"/>
      </t>
    </mdx>
    <mdx n="0" f="v">
      <t c="3" si="227">
        <n x="225"/>
        <n x="471"/>
        <n x="65"/>
      </t>
    </mdx>
    <mdx n="0" f="v">
      <t c="3" si="227">
        <n x="225"/>
        <n x="468"/>
        <n x="65"/>
      </t>
    </mdx>
    <mdx n="0" f="v">
      <t c="3" si="227">
        <n x="225"/>
        <n x="469"/>
        <n x="65"/>
      </t>
    </mdx>
    <mdx n="0" f="v">
      <t c="3" si="227">
        <n x="225"/>
        <n x="470"/>
        <n x="65"/>
      </t>
    </mdx>
    <mdx n="0" f="v">
      <t c="3" si="227">
        <n x="225"/>
        <n x="474"/>
        <n x="65"/>
      </t>
    </mdx>
    <mdx n="0" f="v">
      <t c="3" si="227">
        <n x="225"/>
        <n x="475"/>
        <n x="65"/>
      </t>
    </mdx>
    <mdx n="0" f="v">
      <t c="3" si="227">
        <n x="225"/>
        <n x="476"/>
        <n x="65"/>
      </t>
    </mdx>
    <mdx n="0" f="v">
      <t c="3" si="227">
        <n x="225"/>
        <n x="483"/>
        <n x="65"/>
      </t>
    </mdx>
    <mdx n="0" f="v">
      <t c="3" si="227">
        <n x="225"/>
        <n x="487"/>
        <n x="65"/>
      </t>
    </mdx>
    <mdx n="0" f="v">
      <t c="3" si="227">
        <n x="225"/>
        <n x="477"/>
        <n x="65"/>
      </t>
    </mdx>
    <mdx n="0" f="v">
      <t c="3" si="227">
        <n x="225"/>
        <n x="478"/>
        <n x="65"/>
      </t>
    </mdx>
    <mdx n="0" f="v">
      <t c="3" si="227">
        <n x="225"/>
        <n x="479"/>
        <n x="65"/>
      </t>
    </mdx>
    <mdx n="0" f="v">
      <t c="3" si="227">
        <n x="225"/>
        <n x="484"/>
        <n x="65"/>
      </t>
    </mdx>
    <mdx n="0" f="v">
      <t c="3" si="227">
        <n x="225"/>
        <n x="472"/>
        <n x="65"/>
      </t>
    </mdx>
    <mdx n="0" f="v">
      <t c="3" si="227">
        <n x="225"/>
        <n x="480"/>
        <n x="65"/>
      </t>
    </mdx>
    <mdx n="0" f="v">
      <t c="3" si="227">
        <n x="225"/>
        <n x="481"/>
        <n x="65"/>
      </t>
    </mdx>
    <mdx n="0" f="v">
      <t c="3" si="227">
        <n x="225"/>
        <n x="488"/>
        <n x="65"/>
      </t>
    </mdx>
    <mdx n="0" f="v">
      <t c="3" si="227">
        <n x="225"/>
        <n x="489"/>
        <n x="65"/>
      </t>
    </mdx>
    <mdx n="0" f="v">
      <t c="3" si="227">
        <n x="225"/>
        <n x="482"/>
        <n x="65"/>
      </t>
    </mdx>
    <mdx n="0" f="v">
      <t c="3" si="227">
        <n x="225"/>
        <n x="490"/>
        <n x="65"/>
      </t>
    </mdx>
    <mdx n="0" f="v">
      <t c="3" si="227">
        <n x="225"/>
        <n x="485"/>
        <n x="65"/>
      </t>
    </mdx>
    <mdx n="0" f="v">
      <t c="3" si="227">
        <n x="225"/>
        <n x="486"/>
        <n x="65"/>
      </t>
    </mdx>
    <mdx n="0" f="v">
      <t c="3" si="227">
        <n x="225"/>
        <n x="501"/>
        <n x="65"/>
      </t>
    </mdx>
    <mdx n="0" f="v">
      <t c="3" si="227">
        <n x="225"/>
        <n x="492"/>
        <n x="65"/>
      </t>
    </mdx>
    <mdx n="0" f="v">
      <t c="3" si="227">
        <n x="225"/>
        <n x="493"/>
        <n x="65"/>
      </t>
    </mdx>
    <mdx n="0" f="v">
      <t c="3" si="227">
        <n x="225"/>
        <n x="500"/>
        <n x="65"/>
      </t>
    </mdx>
    <mdx n="0" f="v">
      <t c="3" si="227">
        <n x="225"/>
        <n x="494"/>
        <n x="65"/>
      </t>
    </mdx>
    <mdx n="0" f="v">
      <t c="3" si="227">
        <n x="225"/>
        <n x="491"/>
        <n x="65"/>
      </t>
    </mdx>
    <mdx n="0" f="v">
      <t c="3" si="227">
        <n x="225"/>
        <n x="495"/>
        <n x="65"/>
      </t>
    </mdx>
    <mdx n="0" f="v">
      <t c="3" si="227">
        <n x="225"/>
        <n x="496"/>
        <n x="65"/>
      </t>
    </mdx>
    <mdx n="0" f="v">
      <t c="3" si="227">
        <n x="225"/>
        <n x="502"/>
        <n x="65"/>
      </t>
    </mdx>
    <mdx n="0" f="v">
      <t c="3" si="227">
        <n x="225"/>
        <n x="503"/>
        <n x="65"/>
      </t>
    </mdx>
    <mdx n="0" f="v">
      <t c="3" si="227">
        <n x="225"/>
        <n x="497"/>
        <n x="65"/>
      </t>
    </mdx>
    <mdx n="0" f="v">
      <t c="3" si="227">
        <n x="225"/>
        <n x="498"/>
        <n x="65"/>
      </t>
    </mdx>
    <mdx n="0" f="v">
      <t c="3" si="227">
        <n x="225"/>
        <n x="499"/>
        <n x="65"/>
      </t>
    </mdx>
    <mdx n="0" f="v">
      <t c="3" si="227">
        <n x="225"/>
        <n x="507"/>
        <n x="65"/>
      </t>
    </mdx>
    <mdx n="0" f="v">
      <t c="3" si="227">
        <n x="225"/>
        <n x="504"/>
        <n x="65"/>
      </t>
    </mdx>
    <mdx n="0" f="v">
      <t c="3" si="227">
        <n x="225"/>
        <n x="505"/>
        <n x="65"/>
      </t>
    </mdx>
    <mdx n="0" f="v">
      <t c="3" si="227">
        <n x="225"/>
        <n x="506"/>
        <n x="65"/>
      </t>
    </mdx>
    <mdx n="0" f="v">
      <t c="3" si="227">
        <n x="225"/>
        <n x="513"/>
        <n x="65"/>
      </t>
    </mdx>
    <mdx n="0" f="v">
      <t c="3" si="227">
        <n x="225"/>
        <n x="508"/>
        <n x="65"/>
      </t>
    </mdx>
    <mdx n="0" f="v">
      <t c="3" si="227">
        <n x="225"/>
        <n x="509"/>
        <n x="65"/>
      </t>
    </mdx>
    <mdx n="0" f="v">
      <t c="3" si="227">
        <n x="225"/>
        <n x="510"/>
        <n x="65"/>
      </t>
    </mdx>
    <mdx n="0" f="v">
      <t c="3" si="227">
        <n x="225"/>
        <n x="511"/>
        <n x="65"/>
      </t>
    </mdx>
    <mdx n="0" f="v">
      <t c="3" si="227">
        <n x="225"/>
        <n x="512"/>
        <n x="65"/>
      </t>
    </mdx>
    <mdx n="0" f="v">
      <t c="3" si="227">
        <n x="225"/>
        <n x="516"/>
        <n x="65"/>
      </t>
    </mdx>
    <mdx n="0" f="v">
      <t c="3" si="227">
        <n x="225"/>
        <n x="519"/>
        <n x="65"/>
      </t>
    </mdx>
    <mdx n="0" f="v">
      <t c="3" si="227">
        <n x="225"/>
        <n x="520"/>
        <n x="65"/>
      </t>
    </mdx>
    <mdx n="0" f="v">
      <t c="3" si="227">
        <n x="225"/>
        <n x="514"/>
        <n x="65"/>
      </t>
    </mdx>
    <mdx n="0" f="v">
      <t c="3" si="227">
        <n x="225"/>
        <n x="515"/>
        <n x="65"/>
      </t>
    </mdx>
    <mdx n="0" f="v">
      <t c="3" si="227">
        <n x="225"/>
        <n x="521"/>
        <n x="65"/>
      </t>
    </mdx>
    <mdx n="0" f="v">
      <t c="3" si="227">
        <n x="225"/>
        <n x="525"/>
        <n x="65"/>
      </t>
    </mdx>
    <mdx n="0" f="v">
      <t c="3" si="227">
        <n x="225"/>
        <n x="526"/>
        <n x="65"/>
      </t>
    </mdx>
    <mdx n="0" f="v">
      <t c="3" si="227">
        <n x="225"/>
        <n x="517"/>
        <n x="65"/>
      </t>
    </mdx>
    <mdx n="0" f="v">
      <t c="3" si="227">
        <n x="225"/>
        <n x="518"/>
        <n x="65"/>
      </t>
    </mdx>
    <mdx n="0" f="v">
      <t c="3" si="227">
        <n x="225"/>
        <n x="522"/>
        <n x="65"/>
      </t>
    </mdx>
    <mdx n="0" f="v">
      <t c="3" si="227">
        <n x="225"/>
        <n x="528"/>
        <n x="65"/>
      </t>
    </mdx>
    <mdx n="0" f="v">
      <t c="3" si="227">
        <n x="225"/>
        <n x="524"/>
        <n x="65"/>
      </t>
    </mdx>
    <mdx n="0" f="v">
      <t c="3" si="227">
        <n x="225"/>
        <n x="523"/>
        <n x="65"/>
      </t>
    </mdx>
    <mdx n="0" f="v">
      <t c="3" si="227">
        <n x="225"/>
        <n x="532"/>
        <n x="65"/>
      </t>
    </mdx>
    <mdx n="0" f="v">
      <t c="3" si="227">
        <n x="225"/>
        <n x="527"/>
        <n x="65"/>
      </t>
    </mdx>
    <mdx n="0" f="v">
      <t c="3" si="227">
        <n x="225"/>
        <n x="531"/>
        <n x="65"/>
      </t>
    </mdx>
    <mdx n="0" f="v">
      <t c="3" si="227">
        <n x="225"/>
        <n x="529"/>
        <n x="65"/>
      </t>
    </mdx>
    <mdx n="0" f="v">
      <t c="3" si="227">
        <n x="225"/>
        <n x="530"/>
        <n x="65"/>
      </t>
    </mdx>
    <mdx n="0" f="v">
      <t c="3" si="227">
        <n x="225"/>
        <n x="534"/>
        <n x="65"/>
      </t>
    </mdx>
    <mdx n="0" f="v">
      <t c="3" si="227">
        <n x="225"/>
        <n x="533"/>
        <n x="65"/>
      </t>
    </mdx>
    <mdx n="0" f="v">
      <t c="3" si="227">
        <n x="225"/>
        <n x="536"/>
        <n x="65"/>
      </t>
    </mdx>
    <mdx n="0" f="v">
      <t c="3" si="227">
        <n x="225"/>
        <n x="537"/>
        <n x="65"/>
      </t>
    </mdx>
    <mdx n="0" f="v">
      <t c="3" si="227">
        <n x="225"/>
        <n x="535"/>
        <n x="65"/>
      </t>
    </mdx>
    <mdx n="0" f="v">
      <t c="3" si="227">
        <n x="225"/>
        <n x="539"/>
        <n x="65"/>
      </t>
    </mdx>
    <mdx n="0" f="v">
      <t c="3" si="227">
        <n x="225"/>
        <n x="538"/>
        <n x="65"/>
      </t>
    </mdx>
    <mdx n="0" f="v">
      <t c="3" si="227">
        <n x="225"/>
        <n x="540"/>
        <n x="65"/>
      </t>
    </mdx>
    <mdx n="0" f="v">
      <t c="3" si="227">
        <n x="225"/>
        <n x="545"/>
        <n x="65"/>
      </t>
    </mdx>
    <mdx n="0" f="v">
      <t c="3" si="227">
        <n x="225"/>
        <n x="544"/>
        <n x="65"/>
      </t>
    </mdx>
    <mdx n="0" f="v">
      <t c="3" si="227">
        <n x="225"/>
        <n x="541"/>
        <n x="65"/>
      </t>
    </mdx>
    <mdx n="0" f="v">
      <t c="3" si="227">
        <n x="225"/>
        <n x="543"/>
        <n x="65"/>
      </t>
    </mdx>
    <mdx n="0" f="v">
      <t c="3" si="227">
        <n x="225"/>
        <n x="542"/>
        <n x="65"/>
      </t>
    </mdx>
    <mdx n="0" f="v">
      <t c="3" si="227">
        <n x="225"/>
        <n x="546"/>
        <n x="65"/>
      </t>
    </mdx>
    <mdx n="0" f="v">
      <t c="3" si="227">
        <n x="225"/>
        <n x="272"/>
        <n x="175"/>
      </t>
    </mdx>
    <mdx n="0" f="v">
      <t c="3" si="227">
        <n x="225"/>
        <n x="273"/>
        <n x="175"/>
      </t>
    </mdx>
    <mdx n="0" f="v">
      <t c="3" si="227">
        <n x="225"/>
        <n x="271"/>
        <n x="175"/>
      </t>
    </mdx>
    <mdx n="0" f="v">
      <t c="3" si="227">
        <n x="225"/>
        <n x="270"/>
        <n x="175"/>
      </t>
    </mdx>
    <mdx n="0" f="v">
      <t c="3" si="227">
        <n x="225"/>
        <n x="269"/>
        <n x="175"/>
      </t>
    </mdx>
    <mdx n="0" f="v">
      <t c="3" si="227">
        <n x="225"/>
        <n x="268"/>
        <n x="175"/>
      </t>
    </mdx>
    <mdx n="0" f="v">
      <t c="3" si="227">
        <n x="225"/>
        <n x="355"/>
        <n x="175"/>
      </t>
    </mdx>
    <mdx n="0" f="v">
      <t c="3" si="227">
        <n x="225"/>
        <n x="356"/>
        <n x="175"/>
      </t>
    </mdx>
    <mdx n="0" f="v">
      <t c="3" si="227">
        <n x="225"/>
        <n x="357"/>
        <n x="175"/>
      </t>
    </mdx>
    <mdx n="0" f="v">
      <t c="3" si="227">
        <n x="225"/>
        <n x="359"/>
        <n x="175"/>
      </t>
    </mdx>
    <mdx n="0" f="v">
      <t c="3" si="227">
        <n x="225"/>
        <n x="360"/>
        <n x="175"/>
      </t>
    </mdx>
    <mdx n="0" f="v">
      <t c="3" si="227">
        <n x="225"/>
        <n x="361"/>
        <n x="175"/>
      </t>
    </mdx>
    <mdx n="0" f="v">
      <t c="3" si="227">
        <n x="225"/>
        <n x="263"/>
        <n x="175"/>
      </t>
    </mdx>
    <mdx n="0" f="v">
      <t c="3" si="227">
        <n x="225"/>
        <n x="262"/>
        <n x="175"/>
      </t>
    </mdx>
    <mdx n="0" f="v">
      <t c="3" si="227">
        <n x="225"/>
        <n x="261"/>
        <n x="175"/>
      </t>
    </mdx>
    <mdx n="0" f="v">
      <t c="3" si="227">
        <n x="225"/>
        <n x="260"/>
        <n x="175"/>
      </t>
    </mdx>
    <mdx n="0" f="v">
      <t c="3" si="227">
        <n x="225"/>
        <n x="259"/>
        <n x="175"/>
      </t>
    </mdx>
    <mdx n="0" f="v">
      <t c="3" si="227">
        <n x="225"/>
        <n x="258"/>
        <n x="175"/>
      </t>
    </mdx>
    <mdx n="0" f="v">
      <t c="3" si="227">
        <n x="225"/>
        <n x="257"/>
        <n x="175"/>
      </t>
    </mdx>
    <mdx n="0" f="v">
      <t c="3" si="227">
        <n x="225"/>
        <n x="256"/>
        <n x="175"/>
      </t>
    </mdx>
    <mdx n="0" f="v">
      <t c="3" si="227">
        <n x="225"/>
        <n x="383"/>
        <n x="175"/>
      </t>
    </mdx>
    <mdx n="0" f="v">
      <t c="3" si="227">
        <n x="225"/>
        <n x="316"/>
        <n x="175"/>
      </t>
    </mdx>
    <mdx n="0" f="v">
      <t c="3" si="227">
        <n x="225"/>
        <n x="373"/>
        <n x="175"/>
      </t>
    </mdx>
    <mdx n="0" f="v">
      <t c="3" si="227">
        <n x="225"/>
        <n x="374"/>
        <n x="175"/>
      </t>
    </mdx>
    <mdx n="0" f="v">
      <t c="3" si="227">
        <n x="225"/>
        <n x="375"/>
        <n x="175"/>
      </t>
    </mdx>
    <mdx n="0" f="v">
      <t c="3" si="227">
        <n x="225"/>
        <n x="281"/>
        <n x="175"/>
      </t>
    </mdx>
    <mdx n="0" f="v">
      <t c="3" si="227">
        <n x="225"/>
        <n x="376"/>
        <n x="175"/>
      </t>
    </mdx>
    <mdx n="0" f="v">
      <t c="3" si="227">
        <n x="225"/>
        <n x="377"/>
        <n x="175"/>
      </t>
    </mdx>
    <mdx n="0" f="v">
      <t c="3" si="227">
        <n x="225"/>
        <n x="280"/>
        <n x="175"/>
      </t>
    </mdx>
    <mdx n="0" f="v">
      <t c="3" si="227">
        <n x="225"/>
        <n x="311"/>
        <n x="175"/>
      </t>
    </mdx>
    <mdx n="0" f="v">
      <t c="3" si="227">
        <n x="225"/>
        <n x="378"/>
        <n x="175"/>
      </t>
    </mdx>
    <mdx n="0" f="v">
      <t c="3" si="227">
        <n x="225"/>
        <n x="379"/>
        <n x="175"/>
      </t>
    </mdx>
    <mdx n="0" f="v">
      <t c="3" si="227">
        <n x="225"/>
        <n x="380"/>
        <n x="175"/>
      </t>
    </mdx>
    <mdx n="0" f="v">
      <t c="3" si="227">
        <n x="225"/>
        <n x="381"/>
        <n x="175"/>
      </t>
    </mdx>
    <mdx n="0" f="v">
      <t c="3" si="227">
        <n x="225"/>
        <n x="382"/>
        <n x="175"/>
      </t>
    </mdx>
    <mdx n="0" f="v">
      <t c="3" si="227">
        <n x="225"/>
        <n x="304"/>
        <n x="175"/>
      </t>
    </mdx>
    <mdx n="0" f="v">
      <t c="3" si="227">
        <n x="225"/>
        <n x="254"/>
        <n x="175"/>
      </t>
    </mdx>
    <mdx n="0" f="v">
      <t c="3" si="227">
        <n x="225"/>
        <n x="283"/>
        <n x="175"/>
      </t>
    </mdx>
    <mdx n="0" f="v">
      <t c="3" si="227">
        <n x="225"/>
        <n x="547"/>
        <n x="175"/>
      </t>
    </mdx>
    <mdx n="0" f="v">
      <t c="3" si="227">
        <n x="225"/>
        <n x="362"/>
        <n x="175"/>
      </t>
    </mdx>
    <mdx n="0" f="v">
      <t c="3" si="227">
        <n x="225"/>
        <n x="363"/>
        <n x="175"/>
      </t>
    </mdx>
    <mdx n="0" f="v">
      <t c="3" si="227">
        <n x="225"/>
        <n x="364"/>
        <n x="175"/>
      </t>
    </mdx>
    <mdx n="0" f="v">
      <t c="3" si="227">
        <n x="225"/>
        <n x="365"/>
        <n x="175"/>
      </t>
    </mdx>
    <mdx n="0" f="v">
      <t c="3" si="227">
        <n x="225"/>
        <n x="366"/>
        <n x="175"/>
      </t>
    </mdx>
    <mdx n="0" f="v">
      <t c="3" si="227">
        <n x="225"/>
        <n x="367"/>
        <n x="175"/>
      </t>
    </mdx>
    <mdx n="0" f="v">
      <t c="3" si="227">
        <n x="225"/>
        <n x="368"/>
        <n x="175"/>
      </t>
    </mdx>
    <mdx n="0" f="v">
      <t c="3" si="227">
        <n x="225"/>
        <n x="369"/>
        <n x="175"/>
      </t>
    </mdx>
    <mdx n="0" f="v">
      <t c="3" si="227">
        <n x="225"/>
        <n x="307"/>
        <n x="175"/>
      </t>
    </mdx>
    <mdx n="0" f="v">
      <t c="3" si="227">
        <n x="225"/>
        <n x="370"/>
        <n x="175"/>
      </t>
    </mdx>
    <mdx n="0" f="v">
      <t c="3" si="227">
        <n x="225"/>
        <n x="371"/>
        <n x="175"/>
      </t>
    </mdx>
    <mdx n="0" f="v">
      <t c="3" si="227">
        <n x="225"/>
        <n x="372"/>
        <n x="175"/>
      </t>
    </mdx>
    <mdx n="0" f="v">
      <t c="3" si="227">
        <n x="225"/>
        <n x="384"/>
        <n x="175"/>
      </t>
    </mdx>
    <mdx n="0" f="v">
      <t c="3" si="227">
        <n x="225"/>
        <n x="393"/>
        <n x="175"/>
      </t>
    </mdx>
    <mdx n="0" f="v">
      <t c="3" si="227">
        <n x="225"/>
        <n x="394"/>
        <n x="175"/>
      </t>
    </mdx>
    <mdx n="0" f="v">
      <t c="3" si="227">
        <n x="225"/>
        <n x="395"/>
        <n x="175"/>
      </t>
    </mdx>
    <mdx n="0" f="v">
      <t c="3" si="227">
        <n x="225"/>
        <n x="278"/>
        <n x="175"/>
      </t>
    </mdx>
    <mdx n="0" f="v">
      <t c="3" si="227">
        <n x="225"/>
        <n x="396"/>
        <n x="175"/>
      </t>
    </mdx>
    <mdx n="0" f="v">
      <t c="3" si="227">
        <n x="225"/>
        <n x="397"/>
        <n x="175"/>
      </t>
    </mdx>
    <mdx n="0" f="v">
      <t c="3" si="227">
        <n x="225"/>
        <n x="398"/>
        <n x="175"/>
      </t>
    </mdx>
    <mdx n="0" f="v">
      <t c="3" si="227">
        <n x="225"/>
        <n x="385"/>
        <n x="175"/>
      </t>
    </mdx>
    <mdx n="0" f="v">
      <t c="3" si="227">
        <n x="225"/>
        <n x="386"/>
        <n x="175"/>
      </t>
    </mdx>
    <mdx n="0" f="v">
      <t c="3" si="227">
        <n x="225"/>
        <n x="387"/>
        <n x="175"/>
      </t>
    </mdx>
    <mdx n="0" f="v">
      <t c="3" si="227">
        <n x="225"/>
        <n x="388"/>
        <n x="175"/>
      </t>
    </mdx>
    <mdx n="0" f="v">
      <t c="3" si="227">
        <n x="225"/>
        <n x="390"/>
        <n x="175"/>
      </t>
    </mdx>
    <mdx n="0" f="v">
      <t c="3" si="227">
        <n x="225"/>
        <n x="418"/>
        <n x="175"/>
      </t>
    </mdx>
    <mdx n="0" f="v">
      <t c="3" si="227">
        <n x="225"/>
        <n x="391"/>
        <n x="175"/>
      </t>
    </mdx>
    <mdx n="0" f="v">
      <t c="3" si="227">
        <n x="225"/>
        <n x="400"/>
        <n x="175"/>
      </t>
    </mdx>
    <mdx n="0" f="v">
      <t c="3" si="227">
        <n x="225"/>
        <n x="401"/>
        <n x="175"/>
      </t>
    </mdx>
    <mdx n="0" f="v">
      <t c="3" si="227">
        <n x="225"/>
        <n x="402"/>
        <n x="175"/>
      </t>
    </mdx>
    <mdx n="0" f="v">
      <t c="3" si="227">
        <n x="225"/>
        <n x="277"/>
        <n x="175"/>
      </t>
    </mdx>
    <mdx n="0" f="v">
      <t c="3" si="227">
        <n x="225"/>
        <n x="417"/>
        <n x="175"/>
      </t>
    </mdx>
    <mdx n="0" f="v">
      <t c="3" si="227">
        <n x="225"/>
        <n x="411"/>
        <n x="175"/>
      </t>
    </mdx>
    <mdx n="0" f="v">
      <t c="3" si="227">
        <n x="225"/>
        <n x="404"/>
        <n x="175"/>
      </t>
    </mdx>
    <mdx n="0" f="v">
      <t c="3" si="227">
        <n x="225"/>
        <n x="405"/>
        <n x="175"/>
      </t>
    </mdx>
    <mdx n="0" f="v">
      <t c="3" si="227">
        <n x="225"/>
        <n x="406"/>
        <n x="175"/>
      </t>
    </mdx>
    <mdx n="0" f="v">
      <t c="3" si="227">
        <n x="225"/>
        <n x="407"/>
        <n x="175"/>
      </t>
    </mdx>
    <mdx n="0" f="v">
      <t c="3" si="227">
        <n x="225"/>
        <n x="408"/>
        <n x="175"/>
      </t>
    </mdx>
    <mdx n="0" f="v">
      <t c="3" si="227">
        <n x="225"/>
        <n x="410"/>
        <n x="175"/>
      </t>
    </mdx>
    <mdx n="0" f="v">
      <t c="3" si="227">
        <n x="225"/>
        <n x="412"/>
        <n x="175"/>
      </t>
    </mdx>
    <mdx n="0" f="v">
      <t c="3" si="227">
        <n x="225"/>
        <n x="403"/>
        <n x="175"/>
      </t>
    </mdx>
    <mdx n="0" f="v">
      <t c="3" si="227">
        <n x="225"/>
        <n x="329"/>
        <n x="175"/>
      </t>
    </mdx>
    <mdx n="0" f="v">
      <t c="3" si="227">
        <n x="225"/>
        <n x="422"/>
        <n x="175"/>
      </t>
    </mdx>
    <mdx n="0" f="v">
      <t c="3" si="227">
        <n x="225"/>
        <n x="413"/>
        <n x="175"/>
      </t>
    </mdx>
    <mdx n="0" f="v">
      <t c="3" si="227">
        <n x="225"/>
        <n x="414"/>
        <n x="175"/>
      </t>
    </mdx>
    <mdx n="0" f="v">
      <t c="3" si="227">
        <n x="225"/>
        <n x="415"/>
        <n x="175"/>
      </t>
    </mdx>
    <mdx n="0" f="v">
      <t c="3" si="227">
        <n x="225"/>
        <n x="416"/>
        <n x="175"/>
      </t>
    </mdx>
    <mdx n="0" f="v">
      <t c="3" si="227">
        <n x="225"/>
        <n x="427"/>
        <n x="175"/>
      </t>
    </mdx>
    <mdx n="0" f="v">
      <t c="3" si="227">
        <n x="225"/>
        <n x="419"/>
        <n x="175"/>
      </t>
    </mdx>
    <mdx n="0" f="v">
      <t c="3" si="227">
        <n x="225"/>
        <n x="420"/>
        <n x="175"/>
      </t>
    </mdx>
    <mdx n="0" f="v">
      <t c="3" si="227">
        <n x="225"/>
        <n x="301"/>
        <n x="175"/>
      </t>
    </mdx>
    <mdx n="0" f="v">
      <t c="3" si="227">
        <n x="225"/>
        <n x="299"/>
        <n x="175"/>
      </t>
    </mdx>
    <mdx n="0" f="v">
      <t c="3" si="227">
        <n x="225"/>
        <n x="297"/>
        <n x="175"/>
      </t>
    </mdx>
    <mdx n="0" f="v">
      <t c="3" si="227">
        <n x="225"/>
        <n x="421"/>
        <n x="175"/>
      </t>
    </mdx>
    <mdx n="0" f="v">
      <t c="3" si="227">
        <n x="225"/>
        <n x="428"/>
        <n x="175"/>
      </t>
    </mdx>
    <mdx n="0" f="v">
      <t c="3" si="227">
        <n x="225"/>
        <n x="328"/>
        <n x="175"/>
      </t>
    </mdx>
    <mdx n="0" f="v">
      <t c="3" si="227">
        <n x="225"/>
        <n x="429"/>
        <n x="175"/>
      </t>
    </mdx>
    <mdx n="0" f="v">
      <t c="3" si="227">
        <n x="225"/>
        <n x="431"/>
        <n x="175"/>
      </t>
    </mdx>
    <mdx n="0" f="v">
      <t c="3" si="227">
        <n x="225"/>
        <n x="432"/>
        <n x="175"/>
      </t>
    </mdx>
    <mdx n="0" f="v">
      <t c="3" si="227">
        <n x="225"/>
        <n x="433"/>
        <n x="175"/>
      </t>
    </mdx>
    <mdx n="0" f="v">
      <t c="3" si="227">
        <n x="225"/>
        <n x="435"/>
        <n x="175"/>
      </t>
    </mdx>
    <mdx n="0" f="v">
      <t c="3" si="227">
        <n x="225"/>
        <n x="423"/>
        <n x="175"/>
      </t>
    </mdx>
    <mdx n="0" f="v">
      <t c="3" si="227">
        <n x="225"/>
        <n x="424"/>
        <n x="175"/>
      </t>
    </mdx>
    <mdx n="0" f="v">
      <t c="3" si="227">
        <n x="225"/>
        <n x="425"/>
        <n x="175"/>
      </t>
    </mdx>
    <mdx n="0" f="v">
      <t c="3" si="227">
        <n x="225"/>
        <n x="348"/>
        <n x="175"/>
      </t>
    </mdx>
    <mdx n="0" f="v">
      <t c="3" si="227">
        <n x="225"/>
        <n x="327"/>
        <n x="175"/>
      </t>
    </mdx>
    <mdx n="0" f="v">
      <t c="3" si="227">
        <n x="225"/>
        <n x="426"/>
        <n x="175"/>
      </t>
    </mdx>
    <mdx n="0" f="v">
      <t c="3" si="227">
        <n x="225"/>
        <n x="442"/>
        <n x="175"/>
      </t>
    </mdx>
    <mdx n="0" f="v">
      <t c="3" si="227">
        <n x="225"/>
        <n x="443"/>
        <n x="175"/>
      </t>
    </mdx>
    <mdx n="0" f="v">
      <t c="3" si="227">
        <n x="225"/>
        <n x="444"/>
        <n x="175"/>
      </t>
    </mdx>
    <mdx n="0" f="v">
      <t c="3" si="227">
        <n x="225"/>
        <n x="445"/>
        <n x="175"/>
      </t>
    </mdx>
    <mdx n="0" f="v">
      <t c="3" si="227">
        <n x="225"/>
        <n x="446"/>
        <n x="175"/>
      </t>
    </mdx>
    <mdx n="0" f="v">
      <t c="3" si="227">
        <n x="225"/>
        <n x="434"/>
        <n x="175"/>
      </t>
    </mdx>
    <mdx n="0" f="v">
      <t c="3" si="227">
        <n x="225"/>
        <n x="436"/>
        <n x="175"/>
      </t>
    </mdx>
    <mdx n="0" f="v">
      <t c="3" si="227">
        <n x="225"/>
        <n x="294"/>
        <n x="175"/>
      </t>
    </mdx>
    <mdx n="0" f="v">
      <t c="3" si="227">
        <n x="225"/>
        <n x="293"/>
        <n x="175"/>
      </t>
    </mdx>
    <mdx n="0" f="v">
      <t c="3" si="227">
        <n x="225"/>
        <n x="438"/>
        <n x="175"/>
      </t>
    </mdx>
    <mdx n="0" f="v">
      <t c="3" si="227">
        <n x="225"/>
        <n x="350"/>
        <n x="175"/>
      </t>
    </mdx>
    <mdx n="0" f="v">
      <t c="3" si="227">
        <n x="225"/>
        <n x="439"/>
        <n x="175"/>
      </t>
    </mdx>
    <mdx n="0" f="v">
      <t c="3" si="227">
        <n x="225"/>
        <n x="440"/>
        <n x="175"/>
      </t>
    </mdx>
    <mdx n="0" f="v">
      <t c="3" si="227">
        <n x="225"/>
        <n x="441"/>
        <n x="175"/>
      </t>
    </mdx>
    <mdx n="0" f="v">
      <t c="3" si="227">
        <n x="225"/>
        <n x="447"/>
        <n x="175"/>
      </t>
    </mdx>
    <mdx n="0" f="v">
      <t c="3" si="227">
        <n x="225"/>
        <n x="346"/>
        <n x="175"/>
      </t>
    </mdx>
    <mdx n="0" f="v">
      <t c="3" si="227">
        <n x="225"/>
        <n x="459"/>
        <n x="175"/>
      </t>
    </mdx>
    <mdx n="0" f="v">
      <t c="3" si="227">
        <n x="225"/>
        <n x="276"/>
        <n x="175"/>
      </t>
    </mdx>
    <mdx n="0" f="v">
      <t c="3" si="227">
        <n x="225"/>
        <n x="453"/>
        <n x="175"/>
      </t>
    </mdx>
    <mdx n="0" f="v">
      <t c="3" si="227">
        <n x="225"/>
        <n x="454"/>
        <n x="175"/>
      </t>
    </mdx>
    <mdx n="0" f="v">
      <t c="3" si="227">
        <n x="225"/>
        <n x="455"/>
        <n x="175"/>
      </t>
    </mdx>
    <mdx n="0" f="v">
      <t c="3" si="227">
        <n x="225"/>
        <n x="456"/>
        <n x="175"/>
      </t>
    </mdx>
    <mdx n="0" f="v">
      <t c="3" si="227">
        <n x="225"/>
        <n x="448"/>
        <n x="175"/>
      </t>
    </mdx>
    <mdx n="0" f="v">
      <t c="3" si="227">
        <n x="225"/>
        <n x="449"/>
        <n x="175"/>
      </t>
    </mdx>
    <mdx n="0" f="v">
      <t c="3" si="227">
        <n x="225"/>
        <n x="450"/>
        <n x="175"/>
      </t>
    </mdx>
    <mdx n="0" f="v">
      <t c="3" si="227">
        <n x="225"/>
        <n x="451"/>
        <n x="175"/>
      </t>
    </mdx>
    <mdx n="0" f="v">
      <t c="3" si="227">
        <n x="225"/>
        <n x="458"/>
        <n x="175"/>
      </t>
    </mdx>
    <mdx n="0" f="v">
      <t c="3" si="227">
        <n x="225"/>
        <n x="460"/>
        <n x="175"/>
      </t>
    </mdx>
    <mdx n="0" f="v">
      <t c="3" si="227">
        <n x="225"/>
        <n x="473"/>
        <n x="175"/>
      </t>
    </mdx>
    <mdx n="0" f="v">
      <t c="3" si="227">
        <n x="225"/>
        <n x="461"/>
        <n x="175"/>
      </t>
    </mdx>
    <mdx n="0" f="v">
      <t c="3" si="227">
        <n x="225"/>
        <n x="462"/>
        <n x="175"/>
      </t>
    </mdx>
    <mdx n="0" f="v">
      <t c="3" si="227">
        <n x="225"/>
        <n x="463"/>
        <n x="175"/>
      </t>
    </mdx>
    <mdx n="0" f="v">
      <t c="3" si="227">
        <n x="225"/>
        <n x="464"/>
        <n x="175"/>
      </t>
    </mdx>
    <mdx n="0" f="v">
      <t c="3" si="227">
        <n x="225"/>
        <n x="466"/>
        <n x="175"/>
      </t>
    </mdx>
    <mdx n="0" f="v">
      <t c="3" si="227">
        <n x="225"/>
        <n x="467"/>
        <n x="175"/>
      </t>
    </mdx>
    <mdx n="0" f="v">
      <t c="3" si="227">
        <n x="225"/>
        <n x="468"/>
        <n x="175"/>
      </t>
    </mdx>
    <mdx n="0" f="v">
      <t c="3" si="227">
        <n x="225"/>
        <n x="469"/>
        <n x="175"/>
      </t>
    </mdx>
    <mdx n="0" f="v">
      <t c="3" si="227">
        <n x="225"/>
        <n x="470"/>
        <n x="175"/>
      </t>
    </mdx>
    <mdx n="0" f="v">
      <t c="3" si="227">
        <n x="225"/>
        <n x="471"/>
        <n x="175"/>
      </t>
    </mdx>
    <mdx n="0" f="v">
      <t c="3" si="227">
        <n x="225"/>
        <n x="474"/>
        <n x="175"/>
      </t>
    </mdx>
    <mdx n="0" f="v">
      <t c="3" si="227">
        <n x="225"/>
        <n x="475"/>
        <n x="175"/>
      </t>
    </mdx>
    <mdx n="0" f="v">
      <t c="3" si="227">
        <n x="225"/>
        <n x="476"/>
        <n x="175"/>
      </t>
    </mdx>
    <mdx n="0" f="v">
      <t c="3" si="227">
        <n x="225"/>
        <n x="484"/>
        <n x="175"/>
      </t>
    </mdx>
    <mdx n="0" f="v">
      <t c="3" si="227">
        <n x="225"/>
        <n x="483"/>
        <n x="175"/>
      </t>
    </mdx>
    <mdx n="0" f="v">
      <t c="3" si="227">
        <n x="225"/>
        <n x="477"/>
        <n x="175"/>
      </t>
    </mdx>
    <mdx n="0" f="v">
      <t c="3" si="227">
        <n x="225"/>
        <n x="478"/>
        <n x="175"/>
      </t>
    </mdx>
    <mdx n="0" f="v">
      <t c="3" si="227">
        <n x="225"/>
        <n x="479"/>
        <n x="175"/>
      </t>
    </mdx>
    <mdx n="0" f="v">
      <t c="3" si="227">
        <n x="225"/>
        <n x="487"/>
        <n x="175"/>
      </t>
    </mdx>
    <mdx n="0" f="v">
      <t c="3" si="227">
        <n x="225"/>
        <n x="472"/>
        <n x="175"/>
      </t>
    </mdx>
    <mdx n="0" f="v">
      <t c="3" si="227">
        <n x="225"/>
        <n x="480"/>
        <n x="175"/>
      </t>
    </mdx>
    <mdx n="0" f="v">
      <t c="3" si="227">
        <n x="225"/>
        <n x="481"/>
        <n x="175"/>
      </t>
    </mdx>
    <mdx n="0" f="v">
      <t c="3" si="227">
        <n x="225"/>
        <n x="488"/>
        <n x="175"/>
      </t>
    </mdx>
    <mdx n="0" f="v">
      <t c="3" si="227">
        <n x="225"/>
        <n x="489"/>
        <n x="175"/>
      </t>
    </mdx>
    <mdx n="0" f="v">
      <t c="3" si="227">
        <n x="225"/>
        <n x="482"/>
        <n x="175"/>
      </t>
    </mdx>
    <mdx n="0" f="v">
      <t c="3" si="227">
        <n x="225"/>
        <n x="485"/>
        <n x="175"/>
      </t>
    </mdx>
    <mdx n="0" f="v">
      <t c="3" si="227">
        <n x="225"/>
        <n x="486"/>
        <n x="175"/>
      </t>
    </mdx>
    <mdx n="0" f="v">
      <t c="3" si="227">
        <n x="225"/>
        <n x="490"/>
        <n x="175"/>
      </t>
    </mdx>
    <mdx n="0" f="v">
      <t c="3" si="227">
        <n x="225"/>
        <n x="500"/>
        <n x="175"/>
      </t>
    </mdx>
    <mdx n="0" f="v">
      <t c="3" si="227">
        <n x="225"/>
        <n x="501"/>
        <n x="175"/>
      </t>
    </mdx>
    <mdx n="0" f="v">
      <t c="3" si="227">
        <n x="225"/>
        <n x="492"/>
        <n x="175"/>
      </t>
    </mdx>
    <mdx n="0" f="v">
      <t c="3" si="227">
        <n x="225"/>
        <n x="493"/>
        <n x="175"/>
      </t>
    </mdx>
    <mdx n="0" f="v">
      <t c="3" si="227">
        <n x="225"/>
        <n x="495"/>
        <n x="175"/>
      </t>
    </mdx>
    <mdx n="0" f="v">
      <t c="3" si="227">
        <n x="225"/>
        <n x="496"/>
        <n x="175"/>
      </t>
    </mdx>
    <mdx n="0" f="v">
      <t c="3" si="227">
        <n x="225"/>
        <n x="494"/>
        <n x="175"/>
      </t>
    </mdx>
    <mdx n="0" f="v">
      <t c="3" si="227">
        <n x="225"/>
        <n x="502"/>
        <n x="175"/>
      </t>
    </mdx>
    <mdx n="0" f="v">
      <t c="3" si="227">
        <n x="225"/>
        <n x="503"/>
        <n x="175"/>
      </t>
    </mdx>
    <mdx n="0" f="v">
      <t c="3" si="227">
        <n x="225"/>
        <n x="497"/>
        <n x="175"/>
      </t>
    </mdx>
    <mdx n="0" f="v">
      <t c="3" si="227">
        <n x="225"/>
        <n x="498"/>
        <n x="175"/>
      </t>
    </mdx>
    <mdx n="0" f="v">
      <t c="3" si="227">
        <n x="225"/>
        <n x="499"/>
        <n x="175"/>
      </t>
    </mdx>
    <mdx n="0" f="v">
      <t c="3" si="227">
        <n x="225"/>
        <n x="513"/>
        <n x="175"/>
      </t>
    </mdx>
    <mdx n="0" f="v">
      <t c="3" si="227">
        <n x="225"/>
        <n x="504"/>
        <n x="175"/>
      </t>
    </mdx>
    <mdx n="0" f="v">
      <t c="3" si="227">
        <n x="225"/>
        <n x="505"/>
        <n x="175"/>
      </t>
    </mdx>
    <mdx n="0" f="v">
      <t c="3" si="227">
        <n x="225"/>
        <n x="506"/>
        <n x="175"/>
      </t>
    </mdx>
    <mdx n="0" f="v">
      <t c="3" si="227">
        <n x="225"/>
        <n x="507"/>
        <n x="175"/>
      </t>
    </mdx>
    <mdx n="0" f="v">
      <t c="3" si="227">
        <n x="225"/>
        <n x="509"/>
        <n x="175"/>
      </t>
    </mdx>
    <mdx n="0" f="v">
      <t c="3" si="227">
        <n x="225"/>
        <n x="519"/>
        <n x="175"/>
      </t>
    </mdx>
    <mdx n="0" f="v">
      <t c="3" si="227">
        <n x="225"/>
        <n x="520"/>
        <n x="175"/>
      </t>
    </mdx>
    <mdx n="0" f="v">
      <t c="3" si="227">
        <n x="225"/>
        <n x="510"/>
        <n x="175"/>
      </t>
    </mdx>
    <mdx n="0" f="v">
      <t c="3" si="227">
        <n x="225"/>
        <n x="511"/>
        <n x="175"/>
      </t>
    </mdx>
    <mdx n="0" f="v">
      <t c="3" si="227">
        <n x="225"/>
        <n x="512"/>
        <n x="175"/>
      </t>
    </mdx>
    <mdx n="0" f="v">
      <t c="3" si="227">
        <n x="225"/>
        <n x="514"/>
        <n x="175"/>
      </t>
    </mdx>
    <mdx n="0" f="v">
      <t c="3" si="227">
        <n x="225"/>
        <n x="515"/>
        <n x="175"/>
      </t>
    </mdx>
    <mdx n="0" f="v">
      <t c="3" si="227">
        <n x="225"/>
        <n x="521"/>
        <n x="175"/>
      </t>
    </mdx>
    <mdx n="0" f="v">
      <t c="3" si="227">
        <n x="225"/>
        <n x="526"/>
        <n x="175"/>
      </t>
    </mdx>
    <mdx n="0" f="v">
      <t c="3" si="227">
        <n x="225"/>
        <n x="517"/>
        <n x="175"/>
      </t>
    </mdx>
    <mdx n="0" f="v">
      <t c="3" si="227">
        <n x="225"/>
        <n x="518"/>
        <n x="175"/>
      </t>
    </mdx>
    <mdx n="0" f="v">
      <t c="3" si="227">
        <n x="225"/>
        <n x="522"/>
        <n x="175"/>
      </t>
    </mdx>
    <mdx n="0" f="v">
      <t c="3" si="227">
        <n x="225"/>
        <n x="525"/>
        <n x="175"/>
      </t>
    </mdx>
    <mdx n="0" f="v">
      <t c="3" si="227">
        <n x="225"/>
        <n x="523"/>
        <n x="175"/>
      </t>
    </mdx>
    <mdx n="0" f="v">
      <t c="3" si="227">
        <n x="225"/>
        <n x="528"/>
        <n x="175"/>
      </t>
    </mdx>
    <mdx n="0" f="v">
      <t c="3" si="227">
        <n x="225"/>
        <n x="524"/>
        <n x="175"/>
      </t>
    </mdx>
    <mdx n="0" f="v">
      <t c="3" si="227">
        <n x="225"/>
        <n x="531"/>
        <n x="175"/>
      </t>
    </mdx>
    <mdx n="0" f="v">
      <t c="3" si="227">
        <n x="225"/>
        <n x="527"/>
        <n x="175"/>
      </t>
    </mdx>
    <mdx n="0" f="v">
      <t c="3" si="227">
        <n x="225"/>
        <n x="530"/>
        <n x="175"/>
      </t>
    </mdx>
    <mdx n="0" f="v">
      <t c="3" si="227">
        <n x="225"/>
        <n x="529"/>
        <n x="175"/>
      </t>
    </mdx>
    <mdx n="0" f="v">
      <t c="3" si="227">
        <n x="225"/>
        <n x="534"/>
        <n x="175"/>
      </t>
    </mdx>
    <mdx n="0" f="v">
      <t c="3" si="227">
        <n x="225"/>
        <n x="533"/>
        <n x="175"/>
      </t>
    </mdx>
    <mdx n="0" f="v">
      <t c="3" si="227">
        <n x="225"/>
        <n x="536"/>
        <n x="175"/>
      </t>
    </mdx>
    <mdx n="0" f="v">
      <t c="3" si="227">
        <n x="225"/>
        <n x="535"/>
        <n x="175"/>
      </t>
    </mdx>
    <mdx n="0" f="v">
      <t c="3" si="227">
        <n x="225"/>
        <n x="537"/>
        <n x="175"/>
      </t>
    </mdx>
    <mdx n="0" f="v">
      <t c="3" si="227">
        <n x="225"/>
        <n x="539"/>
        <n x="175"/>
      </t>
    </mdx>
    <mdx n="0" f="v">
      <t c="3" si="227">
        <n x="225"/>
        <n x="538"/>
        <n x="175"/>
      </t>
    </mdx>
    <mdx n="0" f="v">
      <t c="3" si="227">
        <n x="225"/>
        <n x="540"/>
        <n x="175"/>
      </t>
    </mdx>
    <mdx n="0" f="v">
      <t c="3" si="227">
        <n x="225"/>
        <n x="541"/>
        <n x="175"/>
      </t>
    </mdx>
    <mdx n="0" f="v">
      <t c="3" si="227">
        <n x="225"/>
        <n x="545"/>
        <n x="175"/>
      </t>
    </mdx>
    <mdx n="0" f="v">
      <t c="3" si="227">
        <n x="225"/>
        <n x="544"/>
        <n x="175"/>
      </t>
    </mdx>
    <mdx n="0" f="v">
      <t c="3" si="227">
        <n x="225"/>
        <n x="543"/>
        <n x="175"/>
      </t>
    </mdx>
    <mdx n="0" f="v">
      <t c="3" si="227">
        <n x="225"/>
        <n x="546"/>
        <n x="175"/>
      </t>
    </mdx>
    <mdx n="0" f="v">
      <t c="3" si="227">
        <n x="225"/>
        <n x="542"/>
        <n x="175"/>
      </t>
    </mdx>
    <mdx n="0" f="v">
      <t c="3" si="227">
        <n x="225"/>
        <n x="272"/>
        <n x="156"/>
      </t>
    </mdx>
    <mdx n="0" f="v">
      <t c="3" si="227">
        <n x="225"/>
        <n x="273"/>
        <n x="156"/>
      </t>
    </mdx>
    <mdx n="0" f="v">
      <t c="3" si="227">
        <n x="225"/>
        <n x="271"/>
        <n x="156"/>
      </t>
    </mdx>
    <mdx n="0" f="v">
      <t c="3" si="227">
        <n x="225"/>
        <n x="270"/>
        <n x="156"/>
      </t>
    </mdx>
    <mdx n="0" f="v">
      <t c="3" si="227">
        <n x="225"/>
        <n x="269"/>
        <n x="156"/>
      </t>
    </mdx>
    <mdx n="0" f="v">
      <t c="3" si="227">
        <n x="225"/>
        <n x="268"/>
        <n x="156"/>
      </t>
    </mdx>
    <mdx n="0" f="v">
      <t c="3" si="227">
        <n x="225"/>
        <n x="355"/>
        <n x="156"/>
      </t>
    </mdx>
    <mdx n="0" f="v">
      <t c="3" si="227">
        <n x="225"/>
        <n x="356"/>
        <n x="156"/>
      </t>
    </mdx>
    <mdx n="0" f="v">
      <t c="3" si="227">
        <n x="225"/>
        <n x="357"/>
        <n x="156"/>
      </t>
    </mdx>
    <mdx n="0" f="v">
      <t c="3" si="227">
        <n x="225"/>
        <n x="358"/>
        <n x="156"/>
      </t>
    </mdx>
    <mdx n="0" f="v">
      <t c="3" si="227">
        <n x="225"/>
        <n x="359"/>
        <n x="156"/>
      </t>
    </mdx>
    <mdx n="0" f="v">
      <t c="3" si="227">
        <n x="225"/>
        <n x="360"/>
        <n x="156"/>
      </t>
    </mdx>
    <mdx n="0" f="v">
      <t c="3" si="227">
        <n x="225"/>
        <n x="361"/>
        <n x="156"/>
      </t>
    </mdx>
    <mdx n="0" f="v">
      <t c="3" si="227">
        <n x="225"/>
        <n x="255"/>
        <n x="156"/>
      </t>
    </mdx>
    <mdx n="0" f="v">
      <t c="3" si="227">
        <n x="225"/>
        <n x="264"/>
        <n x="156"/>
      </t>
    </mdx>
    <mdx n="0" f="v">
      <t c="3" si="227">
        <n x="225"/>
        <n x="263"/>
        <n x="156"/>
      </t>
    </mdx>
    <mdx n="0" f="v">
      <t c="3" si="227">
        <n x="225"/>
        <n x="262"/>
        <n x="156"/>
      </t>
    </mdx>
    <mdx n="0" f="v">
      <t c="3" si="227">
        <n x="225"/>
        <n x="261"/>
        <n x="156"/>
      </t>
    </mdx>
    <mdx n="0" f="v">
      <t c="3" si="227">
        <n x="225"/>
        <n x="260"/>
        <n x="156"/>
      </t>
    </mdx>
    <mdx n="0" f="v">
      <t c="3" si="227">
        <n x="225"/>
        <n x="259"/>
        <n x="156"/>
      </t>
    </mdx>
    <mdx n="0" f="v">
      <t c="3" si="227">
        <n x="225"/>
        <n x="258"/>
        <n x="156"/>
      </t>
    </mdx>
    <mdx n="0" f="v">
      <t c="3" si="227">
        <n x="225"/>
        <n x="257"/>
        <n x="156"/>
      </t>
    </mdx>
    <mdx n="0" f="v">
      <t c="3" si="227">
        <n x="225"/>
        <n x="256"/>
        <n x="156"/>
      </t>
    </mdx>
    <mdx n="0" f="v">
      <t c="3" si="227">
        <n x="225"/>
        <n x="316"/>
        <n x="156"/>
      </t>
    </mdx>
    <mdx n="0" f="v">
      <t c="3" si="227">
        <n x="225"/>
        <n x="373"/>
        <n x="156"/>
      </t>
    </mdx>
    <mdx n="0" f="v">
      <t c="3" si="227">
        <n x="225"/>
        <n x="374"/>
        <n x="156"/>
      </t>
    </mdx>
    <mdx n="0" f="v">
      <t c="3" si="227">
        <n x="225"/>
        <n x="375"/>
        <n x="156"/>
      </t>
    </mdx>
    <mdx n="0" f="v">
      <t c="3" si="227">
        <n x="225"/>
        <n x="281"/>
        <n x="156"/>
      </t>
    </mdx>
    <mdx n="0" f="v">
      <t c="3" si="227">
        <n x="225"/>
        <n x="376"/>
        <n x="156"/>
      </t>
    </mdx>
    <mdx n="0" f="v">
      <t c="3" si="227">
        <n x="225"/>
        <n x="377"/>
        <n x="156"/>
      </t>
    </mdx>
    <mdx n="0" f="v">
      <t c="3" si="227">
        <n x="225"/>
        <n x="280"/>
        <n x="156"/>
      </t>
    </mdx>
    <mdx n="0" f="v">
      <t c="3" si="227">
        <n x="225"/>
        <n x="311"/>
        <n x="156"/>
      </t>
    </mdx>
    <mdx n="0" f="v">
      <t c="3" si="227">
        <n x="225"/>
        <n x="378"/>
        <n x="156"/>
      </t>
    </mdx>
    <mdx n="0" f="v">
      <t c="3" si="227">
        <n x="225"/>
        <n x="379"/>
        <n x="156"/>
      </t>
    </mdx>
    <mdx n="0" f="v">
      <t c="3" si="227">
        <n x="225"/>
        <n x="380"/>
        <n x="156"/>
      </t>
    </mdx>
    <mdx n="0" f="v">
      <t c="3" si="227">
        <n x="225"/>
        <n x="381"/>
        <n x="156"/>
      </t>
    </mdx>
    <mdx n="0" f="v">
      <t c="3" si="227">
        <n x="225"/>
        <n x="382"/>
        <n x="156"/>
      </t>
    </mdx>
    <mdx n="0" f="v">
      <t c="3" si="227">
        <n x="225"/>
        <n x="304"/>
        <n x="156"/>
      </t>
    </mdx>
    <mdx n="0" f="v">
      <t c="3" si="227">
        <n x="225"/>
        <n x="254"/>
        <n x="156"/>
      </t>
    </mdx>
    <mdx n="0" f="v">
      <t c="3" si="227">
        <n x="225"/>
        <n x="283"/>
        <n x="156"/>
      </t>
    </mdx>
    <mdx n="0" f="v">
      <t c="3" si="227">
        <n x="225"/>
        <n x="547"/>
        <n x="156"/>
      </t>
    </mdx>
    <mdx n="0" f="v">
      <t c="3" si="227">
        <n x="225"/>
        <n x="362"/>
        <n x="156"/>
      </t>
    </mdx>
    <mdx n="0" f="v">
      <t c="3" si="227">
        <n x="225"/>
        <n x="363"/>
        <n x="156"/>
      </t>
    </mdx>
    <mdx n="0" f="v">
      <t c="3" si="227">
        <n x="225"/>
        <n x="548"/>
        <n x="156"/>
      </t>
    </mdx>
    <mdx n="0" f="v">
      <t c="3" si="227">
        <n x="225"/>
        <n x="365"/>
        <n x="156"/>
      </t>
    </mdx>
    <mdx n="0" f="v">
      <t c="3" si="227">
        <n x="225"/>
        <n x="366"/>
        <n x="156"/>
      </t>
    </mdx>
    <mdx n="0" f="v">
      <t c="3" si="227">
        <n x="225"/>
        <n x="367"/>
        <n x="156"/>
      </t>
    </mdx>
    <mdx n="0" f="v">
      <t c="3" si="227">
        <n x="225"/>
        <n x="368"/>
        <n x="156"/>
      </t>
    </mdx>
    <mdx n="0" f="v">
      <t c="3" si="227">
        <n x="225"/>
        <n x="369"/>
        <n x="156"/>
      </t>
    </mdx>
    <mdx n="0" f="v">
      <t c="3" si="227">
        <n x="225"/>
        <n x="307"/>
        <n x="156"/>
      </t>
    </mdx>
    <mdx n="0" f="v">
      <t c="3" si="227">
        <n x="225"/>
        <n x="370"/>
        <n x="156"/>
      </t>
    </mdx>
    <mdx n="0" f="v">
      <t c="3" si="227">
        <n x="225"/>
        <n x="371"/>
        <n x="156"/>
      </t>
    </mdx>
    <mdx n="0" f="v">
      <t c="3" si="227">
        <n x="225"/>
        <n x="372"/>
        <n x="156"/>
      </t>
    </mdx>
    <mdx n="0" f="v">
      <t c="3" si="227">
        <n x="225"/>
        <n x="383"/>
        <n x="156"/>
      </t>
    </mdx>
    <mdx n="0" f="v">
      <t c="3" si="227">
        <n x="225"/>
        <n x="384"/>
        <n x="156"/>
      </t>
    </mdx>
    <mdx n="0" f="v">
      <t c="3" si="227">
        <n x="225"/>
        <n x="393"/>
        <n x="156"/>
      </t>
    </mdx>
    <mdx n="0" f="v">
      <t c="3" si="227">
        <n x="225"/>
        <n x="394"/>
        <n x="156"/>
      </t>
    </mdx>
    <mdx n="0" f="v">
      <t c="3" si="227">
        <n x="225"/>
        <n x="395"/>
        <n x="156"/>
      </t>
    </mdx>
    <mdx n="0" f="v">
      <t c="3" si="227">
        <n x="225"/>
        <n x="278"/>
        <n x="156"/>
      </t>
    </mdx>
    <mdx n="0" f="v">
      <t c="3" si="227">
        <n x="225"/>
        <n x="396"/>
        <n x="156"/>
      </t>
    </mdx>
    <mdx n="0" f="v">
      <t c="3" si="227">
        <n x="225"/>
        <n x="398"/>
        <n x="156"/>
      </t>
    </mdx>
    <mdx n="0" f="v">
      <t c="3" si="227">
        <n x="225"/>
        <n x="392"/>
        <n x="156"/>
      </t>
    </mdx>
    <mdx n="0" f="v">
      <t c="3" si="227">
        <n x="225"/>
        <n x="385"/>
        <n x="156"/>
      </t>
    </mdx>
    <mdx n="0" f="v">
      <t c="3" si="227">
        <n x="225"/>
        <n x="386"/>
        <n x="156"/>
      </t>
    </mdx>
    <mdx n="0" f="v">
      <t c="3" si="227">
        <n x="225"/>
        <n x="387"/>
        <n x="156"/>
      </t>
    </mdx>
    <mdx n="0" f="v">
      <t c="3" si="227">
        <n x="225"/>
        <n x="388"/>
        <n x="156"/>
      </t>
    </mdx>
    <mdx n="0" f="v">
      <t c="3" si="227">
        <n x="225"/>
        <n x="389"/>
        <n x="156"/>
      </t>
    </mdx>
    <mdx n="0" f="v">
      <t c="3" si="227">
        <n x="225"/>
        <n x="390"/>
        <n x="156"/>
      </t>
    </mdx>
    <mdx n="0" f="v">
      <t c="3" si="227">
        <n x="225"/>
        <n x="391"/>
        <n x="156"/>
      </t>
    </mdx>
    <mdx n="0" f="v">
      <t c="3" si="227">
        <n x="225"/>
        <n x="399"/>
        <n x="156"/>
      </t>
    </mdx>
    <mdx n="0" f="v">
      <t c="3" si="227">
        <n x="225"/>
        <n x="401"/>
        <n x="156"/>
      </t>
    </mdx>
    <mdx n="0" f="v">
      <t c="3" si="227">
        <n x="225"/>
        <n x="402"/>
        <n x="156"/>
      </t>
    </mdx>
    <mdx n="0" f="v">
      <t c="3" si="227">
        <n x="225"/>
        <n x="277"/>
        <n x="156"/>
      </t>
    </mdx>
    <mdx n="0" f="v">
      <t c="3" si="227">
        <n x="225"/>
        <n x="417"/>
        <n x="156"/>
      </t>
    </mdx>
    <mdx n="0" f="v">
      <t c="3" si="227">
        <n x="225"/>
        <n x="403"/>
        <n x="156"/>
      </t>
    </mdx>
    <mdx n="0" f="v">
      <t c="3" si="227">
        <n x="225"/>
        <n x="418"/>
        <n x="156"/>
      </t>
    </mdx>
    <mdx n="0" f="v">
      <t c="3" si="227">
        <n x="225"/>
        <n x="412"/>
        <n x="156"/>
      </t>
    </mdx>
    <mdx n="0" f="v">
      <t c="3" si="227">
        <n x="225"/>
        <n x="404"/>
        <n x="156"/>
      </t>
    </mdx>
    <mdx n="0" f="v">
      <t c="3" si="227">
        <n x="225"/>
        <n x="405"/>
        <n x="156"/>
      </t>
    </mdx>
    <mdx n="0" f="v">
      <t c="3" si="227">
        <n x="225"/>
        <n x="406"/>
        <n x="156"/>
      </t>
    </mdx>
    <mdx n="0" f="v">
      <t c="3" si="227">
        <n x="225"/>
        <n x="407"/>
        <n x="156"/>
      </t>
    </mdx>
    <mdx n="0" f="v">
      <t c="3" si="227">
        <n x="225"/>
        <n x="408"/>
        <n x="156"/>
      </t>
    </mdx>
    <mdx n="0" f="v">
      <t c="3" si="227">
        <n x="225"/>
        <n x="409"/>
        <n x="156"/>
      </t>
    </mdx>
    <mdx n="0" f="v">
      <t c="3" si="227">
        <n x="225"/>
        <n x="410"/>
        <n x="156"/>
      </t>
    </mdx>
    <mdx n="0" f="v">
      <t c="3" si="227">
        <n x="225"/>
        <n x="411"/>
        <n x="156"/>
      </t>
    </mdx>
    <mdx n="0" f="v">
      <t c="3" si="227">
        <n x="225"/>
        <n x="413"/>
        <n x="156"/>
      </t>
    </mdx>
    <mdx n="0" f="v">
      <t c="3" si="227">
        <n x="225"/>
        <n x="414"/>
        <n x="156"/>
      </t>
    </mdx>
    <mdx n="0" f="v">
      <t c="3" si="227">
        <n x="225"/>
        <n x="415"/>
        <n x="156"/>
      </t>
    </mdx>
    <mdx n="0" f="v">
      <t c="3" si="227">
        <n x="225"/>
        <n x="416"/>
        <n x="156"/>
      </t>
    </mdx>
    <mdx n="0" f="v">
      <t c="3" si="227">
        <n x="225"/>
        <n x="427"/>
        <n x="156"/>
      </t>
    </mdx>
    <mdx n="0" f="v">
      <t c="3" si="227">
        <n x="225"/>
        <n x="422"/>
        <n x="156"/>
      </t>
    </mdx>
    <mdx n="0" f="v">
      <t c="3" si="227">
        <n x="225"/>
        <n x="329"/>
        <n x="156"/>
      </t>
    </mdx>
    <mdx n="0" f="v">
      <t c="3" si="227">
        <n x="225"/>
        <n x="428"/>
        <n x="156"/>
      </t>
    </mdx>
    <mdx n="0" f="v">
      <t c="3" si="227">
        <n x="225"/>
        <n x="419"/>
        <n x="156"/>
      </t>
    </mdx>
    <mdx n="0" f="v">
      <t c="3" si="227">
        <n x="225"/>
        <n x="420"/>
        <n x="156"/>
      </t>
    </mdx>
    <mdx n="0" f="v">
      <t c="3" si="227">
        <n x="225"/>
        <n x="301"/>
        <n x="156"/>
      </t>
    </mdx>
    <mdx n="0" f="v">
      <t c="3" si="227">
        <n x="225"/>
        <n x="299"/>
        <n x="156"/>
      </t>
    </mdx>
    <mdx n="0" f="v">
      <t c="3" si="227">
        <n x="225"/>
        <n x="297"/>
        <n x="156"/>
      </t>
    </mdx>
    <mdx n="0" f="v">
      <t c="3" si="227">
        <n x="225"/>
        <n x="421"/>
        <n x="156"/>
      </t>
    </mdx>
    <mdx n="0" f="v">
      <t c="3" si="227">
        <n x="225"/>
        <n x="328"/>
        <n x="156"/>
      </t>
    </mdx>
    <mdx n="0" f="v">
      <t c="3" si="227">
        <n x="225"/>
        <n x="429"/>
        <n x="156"/>
      </t>
    </mdx>
    <mdx n="0" f="v">
      <t c="3" si="227">
        <n x="225"/>
        <n x="430"/>
        <n x="156"/>
      </t>
    </mdx>
    <mdx n="0" f="v">
      <t c="3" si="227">
        <n x="225"/>
        <n x="431"/>
        <n x="156"/>
      </t>
    </mdx>
    <mdx n="0" f="v">
      <t c="3" si="227">
        <n x="225"/>
        <n x="435"/>
        <n x="156"/>
      </t>
    </mdx>
    <mdx n="0" f="v">
      <t c="3" si="227">
        <n x="225"/>
        <n x="442"/>
        <n x="156"/>
      </t>
    </mdx>
    <mdx n="0" f="v">
      <t c="3" si="227">
        <n x="225"/>
        <n x="423"/>
        <n x="156"/>
      </t>
    </mdx>
    <mdx n="0" f="v">
      <t c="3" si="227">
        <n x="225"/>
        <n x="424"/>
        <n x="156"/>
      </t>
    </mdx>
    <mdx n="0" f="v">
      <t c="3" si="227">
        <n x="225"/>
        <n x="425"/>
        <n x="156"/>
      </t>
    </mdx>
    <mdx n="0" f="v">
      <t c="3" si="227">
        <n x="225"/>
        <n x="348"/>
        <n x="156"/>
      </t>
    </mdx>
    <mdx n="0" f="v">
      <t c="3" si="227">
        <n x="225"/>
        <n x="327"/>
        <n x="156"/>
      </t>
    </mdx>
    <mdx n="0" f="v">
      <t c="3" si="227">
        <n x="225"/>
        <n x="426"/>
        <n x="156"/>
      </t>
    </mdx>
    <mdx n="0" f="v">
      <t c="3" si="227">
        <n x="225"/>
        <n x="326"/>
        <n x="156"/>
      </t>
    </mdx>
    <mdx n="0" f="v">
      <t c="3" si="227">
        <n x="225"/>
        <n x="433"/>
        <n x="156"/>
      </t>
    </mdx>
    <mdx n="0" f="v">
      <t c="3" si="227">
        <n x="225"/>
        <n x="443"/>
        <n x="156"/>
      </t>
    </mdx>
    <mdx n="0" f="v">
      <t c="3" si="227">
        <n x="225"/>
        <n x="444"/>
        <n x="156"/>
      </t>
    </mdx>
    <mdx n="0" f="v">
      <t c="3" si="227">
        <n x="225"/>
        <n x="445"/>
        <n x="156"/>
      </t>
    </mdx>
    <mdx n="0" f="v">
      <t c="3" si="227">
        <n x="225"/>
        <n x="446"/>
        <n x="156"/>
      </t>
    </mdx>
    <mdx n="0" f="v">
      <t c="3" si="227">
        <n x="225"/>
        <n x="434"/>
        <n x="156"/>
      </t>
    </mdx>
    <mdx n="0" f="v">
      <t c="3" si="227">
        <n x="225"/>
        <n x="436"/>
        <n x="156"/>
      </t>
    </mdx>
    <mdx n="0" f="v">
      <t c="3" si="227">
        <n x="225"/>
        <n x="437"/>
        <n x="156"/>
      </t>
    </mdx>
    <mdx n="0" f="v">
      <t c="3" si="227">
        <n x="225"/>
        <n x="294"/>
        <n x="156"/>
      </t>
    </mdx>
    <mdx n="0" f="v">
      <t c="3" si="227">
        <n x="225"/>
        <n x="293"/>
        <n x="156"/>
      </t>
    </mdx>
    <mdx n="0" f="v">
      <t c="3" si="227">
        <n x="225"/>
        <n x="459"/>
        <n x="156"/>
      </t>
    </mdx>
    <mdx n="0" f="v">
      <t c="3" si="227">
        <n x="225"/>
        <n x="452"/>
        <n x="156"/>
      </t>
    </mdx>
    <mdx n="0" f="v">
      <t c="3" si="227">
        <n x="225"/>
        <n x="438"/>
        <n x="156"/>
      </t>
    </mdx>
    <mdx n="0" f="v">
      <t c="3" si="227">
        <n x="225"/>
        <n x="350"/>
        <n x="156"/>
      </t>
    </mdx>
    <mdx n="0" f="v">
      <t c="3" si="227">
        <n x="225"/>
        <n x="439"/>
        <n x="156"/>
      </t>
    </mdx>
    <mdx n="0" f="v">
      <t c="3" si="227">
        <n x="225"/>
        <n x="440"/>
        <n x="156"/>
      </t>
    </mdx>
    <mdx n="0" f="v">
      <t c="3" si="227">
        <n x="225"/>
        <n x="441"/>
        <n x="156"/>
      </t>
    </mdx>
    <mdx n="0" f="v">
      <t c="3" si="227">
        <n x="225"/>
        <n x="447"/>
        <n x="156"/>
      </t>
    </mdx>
    <mdx n="0" f="v">
      <t c="3" si="227">
        <n x="225"/>
        <n x="461"/>
        <n x="156"/>
      </t>
    </mdx>
    <mdx n="0" f="v">
      <t c="3" si="227">
        <n x="225"/>
        <n x="276"/>
        <n x="156"/>
      </t>
    </mdx>
    <mdx n="0" f="v">
      <t c="3" si="227">
        <n x="225"/>
        <n x="453"/>
        <n x="156"/>
      </t>
    </mdx>
    <mdx n="0" f="v">
      <t c="3" si="227">
        <n x="225"/>
        <n x="454"/>
        <n x="156"/>
      </t>
    </mdx>
    <mdx n="0" f="v">
      <t c="3" si="227">
        <n x="225"/>
        <n x="455"/>
        <n x="156"/>
      </t>
    </mdx>
    <mdx n="0" f="v">
      <t c="3" si="227">
        <n x="225"/>
        <n x="456"/>
        <n x="156"/>
      </t>
    </mdx>
    <mdx n="0" f="v">
      <t c="3" si="227">
        <n x="225"/>
        <n x="346"/>
        <n x="156"/>
      </t>
    </mdx>
    <mdx n="0" f="v">
      <t c="3" si="227">
        <n x="225"/>
        <n x="460"/>
        <n x="156"/>
      </t>
    </mdx>
    <mdx n="0" f="v">
      <t c="3" si="227">
        <n x="225"/>
        <n x="448"/>
        <n x="156"/>
      </t>
    </mdx>
    <mdx n="0" f="v">
      <t c="3" si="227">
        <n x="225"/>
        <n x="449"/>
        <n x="156"/>
      </t>
    </mdx>
    <mdx n="0" f="v">
      <t c="3" si="227">
        <n x="225"/>
        <n x="450"/>
        <n x="156"/>
      </t>
    </mdx>
    <mdx n="0" f="v">
      <t c="3" si="227">
        <n x="225"/>
        <n x="451"/>
        <n x="156"/>
      </t>
    </mdx>
    <mdx n="0" f="v">
      <t c="3" si="227">
        <n x="225"/>
        <n x="457"/>
        <n x="156"/>
      </t>
    </mdx>
    <mdx n="0" f="v">
      <t c="3" si="227">
        <n x="225"/>
        <n x="458"/>
        <n x="156"/>
      </t>
    </mdx>
    <mdx n="0" f="v">
      <t c="3" si="227">
        <n x="225"/>
        <n x="462"/>
        <n x="156"/>
      </t>
    </mdx>
    <mdx n="0" f="v">
      <t c="3" si="227">
        <n x="225"/>
        <n x="463"/>
        <n x="156"/>
      </t>
    </mdx>
    <mdx n="0" f="v">
      <t c="3" si="227">
        <n x="225"/>
        <n x="464"/>
        <n x="156"/>
      </t>
    </mdx>
    <mdx n="0" f="v">
      <t c="3" si="227">
        <n x="225"/>
        <n x="465"/>
        <n x="156"/>
      </t>
    </mdx>
    <mdx n="0" f="v">
      <t c="3" si="227">
        <n x="225"/>
        <n x="466"/>
        <n x="156"/>
      </t>
    </mdx>
    <mdx n="0" f="v">
      <t c="3" si="227">
        <n x="225"/>
        <n x="467"/>
        <n x="156"/>
      </t>
    </mdx>
    <mdx n="0" f="v">
      <t c="3" si="227">
        <n x="225"/>
        <n x="473"/>
        <n x="156"/>
      </t>
    </mdx>
    <mdx n="0" f="v">
      <t c="3" si="227">
        <n x="225"/>
        <n x="468"/>
        <n x="156"/>
      </t>
    </mdx>
    <mdx n="0" f="v">
      <t c="3" si="227">
        <n x="225"/>
        <n x="469"/>
        <n x="156"/>
      </t>
    </mdx>
    <mdx n="0" f="v">
      <t c="3" si="227">
        <n x="225"/>
        <n x="470"/>
        <n x="156"/>
      </t>
    </mdx>
    <mdx n="0" f="v">
      <t c="3" si="227">
        <n x="225"/>
        <n x="474"/>
        <n x="156"/>
      </t>
    </mdx>
    <mdx n="0" f="v">
      <t c="3" si="227">
        <n x="225"/>
        <n x="475"/>
        <n x="156"/>
      </t>
    </mdx>
    <mdx n="0" f="v">
      <t c="3" si="227">
        <n x="225"/>
        <n x="476"/>
        <n x="156"/>
      </t>
    </mdx>
    <mdx n="0" f="v">
      <t c="3" si="227">
        <n x="225"/>
        <n x="471"/>
        <n x="156"/>
      </t>
    </mdx>
    <mdx n="0" f="v">
      <t c="3" si="227">
        <n x="225"/>
        <n x="477"/>
        <n x="156"/>
      </t>
    </mdx>
    <mdx n="0" f="v">
      <t c="3" si="227">
        <n x="225"/>
        <n x="478"/>
        <n x="156"/>
      </t>
    </mdx>
    <mdx n="0" f="v">
      <t c="3" si="227">
        <n x="225"/>
        <n x="479"/>
        <n x="156"/>
      </t>
    </mdx>
    <mdx n="0" f="v">
      <t c="3" si="227">
        <n x="225"/>
        <n x="483"/>
        <n x="156"/>
      </t>
    </mdx>
    <mdx n="0" f="v">
      <t c="3" si="227">
        <n x="225"/>
        <n x="472"/>
        <n x="156"/>
      </t>
    </mdx>
    <mdx n="0" f="v">
      <t c="3" si="227">
        <n x="225"/>
        <n x="480"/>
        <n x="156"/>
      </t>
    </mdx>
    <mdx n="0" f="v">
      <t c="3" si="227">
        <n x="225"/>
        <n x="481"/>
        <n x="156"/>
      </t>
    </mdx>
    <mdx n="0" f="v">
      <t c="3" si="227">
        <n x="225"/>
        <n x="484"/>
        <n x="156"/>
      </t>
    </mdx>
    <mdx n="0" f="v">
      <t c="3" si="227">
        <n x="225"/>
        <n x="490"/>
        <n x="156"/>
      </t>
    </mdx>
    <mdx n="0" f="v">
      <t c="3" si="227">
        <n x="225"/>
        <n x="489"/>
        <n x="156"/>
      </t>
    </mdx>
    <mdx n="0" f="v">
      <t c="3" si="227">
        <n x="225"/>
        <n x="482"/>
        <n x="156"/>
      </t>
    </mdx>
    <mdx n="0" f="v">
      <t c="3" si="227">
        <n x="225"/>
        <n x="485"/>
        <n x="156"/>
      </t>
    </mdx>
    <mdx n="0" f="v">
      <t c="3" si="227">
        <n x="225"/>
        <n x="486"/>
        <n x="156"/>
      </t>
    </mdx>
    <mdx n="0" f="v">
      <t c="3" si="227">
        <n x="225"/>
        <n x="494"/>
        <n x="156"/>
      </t>
    </mdx>
    <mdx n="0" f="v">
      <t c="3" si="227">
        <n x="225"/>
        <n x="492"/>
        <n x="156"/>
      </t>
    </mdx>
    <mdx n="0" f="v">
      <t c="3" si="227">
        <n x="225"/>
        <n x="493"/>
        <n x="156"/>
      </t>
    </mdx>
    <mdx n="0" f="v">
      <t c="3" si="227">
        <n x="225"/>
        <n x="500"/>
        <n x="156"/>
      </t>
    </mdx>
    <mdx n="0" f="v">
      <t c="3" si="227">
        <n x="225"/>
        <n x="491"/>
        <n x="156"/>
      </t>
    </mdx>
    <mdx n="0" f="v">
      <t c="3" si="227">
        <n x="225"/>
        <n x="496"/>
        <n x="156"/>
      </t>
    </mdx>
    <mdx n="0" f="v">
      <t c="3" si="227">
        <n x="225"/>
        <n x="501"/>
        <n x="156"/>
      </t>
    </mdx>
    <mdx n="0" f="v">
      <t c="3" si="227">
        <n x="225"/>
        <n x="502"/>
        <n x="156"/>
      </t>
    </mdx>
    <mdx n="0" f="v">
      <t c="3" si="227">
        <n x="225"/>
        <n x="497"/>
        <n x="156"/>
      </t>
    </mdx>
    <mdx n="0" f="v">
      <t c="3" si="227">
        <n x="225"/>
        <n x="498"/>
        <n x="156"/>
      </t>
    </mdx>
    <mdx n="0" f="v">
      <t c="3" si="227">
        <n x="225"/>
        <n x="499"/>
        <n x="156"/>
      </t>
    </mdx>
    <mdx n="0" f="v">
      <t c="3" si="227">
        <n x="225"/>
        <n x="503"/>
        <n x="156"/>
      </t>
    </mdx>
    <mdx n="0" f="v">
      <t c="3" si="227">
        <n x="225"/>
        <n x="504"/>
        <n x="156"/>
      </t>
    </mdx>
    <mdx n="0" f="v">
      <t c="3" si="227">
        <n x="225"/>
        <n x="505"/>
        <n x="156"/>
      </t>
    </mdx>
    <mdx n="0" f="v">
      <t c="3" si="227">
        <n x="225"/>
        <n x="506"/>
        <n x="156"/>
      </t>
    </mdx>
    <mdx n="0" f="v">
      <t c="3" si="227">
        <n x="225"/>
        <n x="507"/>
        <n x="156"/>
      </t>
    </mdx>
    <mdx n="0" f="v">
      <t c="3" si="227">
        <n x="225"/>
        <n x="508"/>
        <n x="156"/>
      </t>
    </mdx>
    <mdx n="0" f="v">
      <t c="3" si="227">
        <n x="225"/>
        <n x="509"/>
        <n x="156"/>
      </t>
    </mdx>
    <mdx n="0" f="v">
      <t c="3" si="227">
        <n x="225"/>
        <n x="513"/>
        <n x="156"/>
      </t>
    </mdx>
    <mdx n="0" f="v">
      <t c="3" si="227">
        <n x="225"/>
        <n x="520"/>
        <n x="156"/>
      </t>
    </mdx>
    <mdx n="0" f="v">
      <t c="3" si="227">
        <n x="225"/>
        <n x="510"/>
        <n x="156"/>
      </t>
    </mdx>
    <mdx n="0" f="v">
      <t c="3" si="227">
        <n x="225"/>
        <n x="511"/>
        <n x="156"/>
      </t>
    </mdx>
    <mdx n="0" f="v">
      <t c="3" si="227">
        <n x="225"/>
        <n x="512"/>
        <n x="156"/>
      </t>
    </mdx>
    <mdx n="0" f="v">
      <t c="3" si="227">
        <n x="225"/>
        <n x="514"/>
        <n x="156"/>
      </t>
    </mdx>
    <mdx n="0" f="v">
      <t c="3" si="227">
        <n x="225"/>
        <n x="515"/>
        <n x="156"/>
      </t>
    </mdx>
    <mdx n="0" f="v">
      <t c="3" si="227">
        <n x="225"/>
        <n x="516"/>
        <n x="156"/>
      </t>
    </mdx>
    <mdx n="0" f="v">
      <t c="3" si="227">
        <n x="225"/>
        <n x="519"/>
        <n x="156"/>
      </t>
    </mdx>
    <mdx n="0" f="v">
      <t c="3" si="227">
        <n x="225"/>
        <n x="521"/>
        <n x="156"/>
      </t>
    </mdx>
    <mdx n="0" f="v">
      <t c="3" si="227">
        <n x="225"/>
        <n x="517"/>
        <n x="156"/>
      </t>
    </mdx>
    <mdx n="0" f="v">
      <t c="3" si="227">
        <n x="225"/>
        <n x="518"/>
        <n x="156"/>
      </t>
    </mdx>
    <mdx n="0" f="v">
      <t c="3" si="227">
        <n x="225"/>
        <n x="522"/>
        <n x="156"/>
      </t>
    </mdx>
    <mdx n="0" f="v">
      <t c="3" si="227">
        <n x="225"/>
        <n x="525"/>
        <n x="156"/>
      </t>
    </mdx>
    <mdx n="0" f="v">
      <t c="3" si="227">
        <n x="225"/>
        <n x="526"/>
        <n x="156"/>
      </t>
    </mdx>
    <mdx n="0" f="v">
      <t c="3" si="227">
        <n x="225"/>
        <n x="524"/>
        <n x="156"/>
      </t>
    </mdx>
    <mdx n="0" f="v">
      <t c="3" si="227">
        <n x="225"/>
        <n x="523"/>
        <n x="156"/>
      </t>
    </mdx>
    <mdx n="0" f="v">
      <t c="3" si="227">
        <n x="225"/>
        <n x="528"/>
        <n x="156"/>
      </t>
    </mdx>
    <mdx n="0" f="v">
      <t c="3" si="227">
        <n x="225"/>
        <n x="527"/>
        <n x="156"/>
      </t>
    </mdx>
    <mdx n="0" f="v">
      <t c="3" si="227">
        <n x="225"/>
        <n x="530"/>
        <n x="156"/>
      </t>
    </mdx>
    <mdx n="0" f="v">
      <t c="3" si="227">
        <n x="225"/>
        <n x="531"/>
        <n x="156"/>
      </t>
    </mdx>
    <mdx n="0" f="v">
      <t c="3" si="227">
        <n x="225"/>
        <n x="529"/>
        <n x="156"/>
      </t>
    </mdx>
    <mdx n="0" f="v">
      <t c="3" si="227">
        <n x="225"/>
        <n x="532"/>
        <n x="156"/>
      </t>
    </mdx>
    <mdx n="0" f="v">
      <t c="3" si="227">
        <n x="225"/>
        <n x="533"/>
        <n x="156"/>
      </t>
    </mdx>
    <mdx n="0" f="v">
      <t c="3" si="227">
        <n x="225"/>
        <n x="534"/>
        <n x="156"/>
      </t>
    </mdx>
    <mdx n="0" f="v">
      <t c="3" si="227">
        <n x="225"/>
        <n x="536"/>
        <n x="156"/>
      </t>
    </mdx>
    <mdx n="0" f="v">
      <t c="3" si="227">
        <n x="225"/>
        <n x="537"/>
        <n x="156"/>
      </t>
    </mdx>
    <mdx n="0" f="v">
      <t c="3" si="227">
        <n x="225"/>
        <n x="535"/>
        <n x="156"/>
      </t>
    </mdx>
    <mdx n="0" f="v">
      <t c="3" si="227">
        <n x="225"/>
        <n x="540"/>
        <n x="156"/>
      </t>
    </mdx>
    <mdx n="0" f="v">
      <t c="3" si="227">
        <n x="225"/>
        <n x="539"/>
        <n x="156"/>
      </t>
    </mdx>
    <mdx n="0" f="v">
      <t c="3" si="227">
        <n x="225"/>
        <n x="538"/>
        <n x="156"/>
      </t>
    </mdx>
    <mdx n="0" f="v">
      <t c="3" si="227">
        <n x="225"/>
        <n x="544"/>
        <n x="156"/>
      </t>
    </mdx>
    <mdx n="0" f="v">
      <t c="3" si="227">
        <n x="225"/>
        <n x="541"/>
        <n x="156"/>
      </t>
    </mdx>
    <mdx n="0" f="v">
      <t c="3" si="227">
        <n x="225"/>
        <n x="545"/>
        <n x="156"/>
      </t>
    </mdx>
    <mdx n="0" f="v">
      <t c="3" si="227">
        <n x="225"/>
        <n x="546"/>
        <n x="156"/>
      </t>
    </mdx>
    <mdx n="0" f="v">
      <t c="3" si="227">
        <n x="225"/>
        <n x="542"/>
        <n x="156"/>
      </t>
    </mdx>
    <mdx n="0" f="v">
      <t c="3" si="227">
        <n x="225"/>
        <n x="272"/>
        <n x="176"/>
      </t>
    </mdx>
    <mdx n="0" f="v">
      <t c="3" si="227">
        <n x="225"/>
        <n x="273"/>
        <n x="176"/>
      </t>
    </mdx>
    <mdx n="0" f="v">
      <t c="3" si="227">
        <n x="225"/>
        <n x="271"/>
        <n x="176"/>
      </t>
    </mdx>
    <mdx n="0" f="v">
      <t c="3" si="227">
        <n x="225"/>
        <n x="270"/>
        <n x="176"/>
      </t>
    </mdx>
    <mdx n="0" f="v">
      <t c="3" si="227">
        <n x="225"/>
        <n x="269"/>
        <n x="176"/>
      </t>
    </mdx>
    <mdx n="0" f="v">
      <t c="3" si="227">
        <n x="225"/>
        <n x="268"/>
        <n x="176"/>
      </t>
    </mdx>
    <mdx n="0" f="v">
      <t c="3" si="227">
        <n x="225"/>
        <n x="355"/>
        <n x="176"/>
      </t>
    </mdx>
    <mdx n="0" f="v">
      <t c="3" si="227">
        <n x="225"/>
        <n x="356"/>
        <n x="176"/>
      </t>
    </mdx>
    <mdx n="0" f="v">
      <t c="3" si="227">
        <n x="225"/>
        <n x="357"/>
        <n x="176"/>
      </t>
    </mdx>
    <mdx n="0" f="v">
      <t c="3" si="227">
        <n x="225"/>
        <n x="358"/>
        <n x="176"/>
      </t>
    </mdx>
    <mdx n="0" f="v">
      <t c="3" si="227">
        <n x="225"/>
        <n x="359"/>
        <n x="176"/>
      </t>
    </mdx>
    <mdx n="0" f="v">
      <t c="3" si="227">
        <n x="225"/>
        <n x="360"/>
        <n x="176"/>
      </t>
    </mdx>
    <mdx n="0" f="v">
      <t c="3" si="227">
        <n x="225"/>
        <n x="361"/>
        <n x="176"/>
      </t>
    </mdx>
    <mdx n="0" f="v">
      <t c="3" si="227">
        <n x="225"/>
        <n x="263"/>
        <n x="176"/>
      </t>
    </mdx>
    <mdx n="0" f="v">
      <t c="3" si="227">
        <n x="225"/>
        <n x="262"/>
        <n x="176"/>
      </t>
    </mdx>
    <mdx n="0" f="v">
      <t c="3" si="227">
        <n x="225"/>
        <n x="261"/>
        <n x="176"/>
      </t>
    </mdx>
    <mdx n="0" f="v">
      <t c="3" si="227">
        <n x="225"/>
        <n x="260"/>
        <n x="176"/>
      </t>
    </mdx>
    <mdx n="0" f="v">
      <t c="3" si="227">
        <n x="225"/>
        <n x="259"/>
        <n x="176"/>
      </t>
    </mdx>
    <mdx n="0" f="v">
      <t c="3" si="227">
        <n x="225"/>
        <n x="258"/>
        <n x="176"/>
      </t>
    </mdx>
    <mdx n="0" f="v">
      <t c="3" si="227">
        <n x="225"/>
        <n x="257"/>
        <n x="176"/>
      </t>
    </mdx>
    <mdx n="0" f="v">
      <t c="3" si="227">
        <n x="225"/>
        <n x="256"/>
        <n x="176"/>
      </t>
    </mdx>
    <mdx n="0" f="v">
      <t c="3" si="227">
        <n x="225"/>
        <n x="316"/>
        <n x="176"/>
      </t>
    </mdx>
    <mdx n="0" f="v">
      <t c="3" si="227">
        <n x="225"/>
        <n x="373"/>
        <n x="176"/>
      </t>
    </mdx>
    <mdx n="0" f="v">
      <t c="3" si="227">
        <n x="225"/>
        <n x="374"/>
        <n x="176"/>
      </t>
    </mdx>
    <mdx n="0" f="v">
      <t c="3" si="227">
        <n x="225"/>
        <n x="375"/>
        <n x="176"/>
      </t>
    </mdx>
    <mdx n="0" f="v">
      <t c="3" si="227">
        <n x="225"/>
        <n x="281"/>
        <n x="176"/>
      </t>
    </mdx>
    <mdx n="0" f="v">
      <t c="3" si="227">
        <n x="225"/>
        <n x="376"/>
        <n x="176"/>
      </t>
    </mdx>
    <mdx n="0" f="v">
      <t c="3" si="227">
        <n x="225"/>
        <n x="377"/>
        <n x="176"/>
      </t>
    </mdx>
    <mdx n="0" f="v">
      <t c="3" si="227">
        <n x="225"/>
        <n x="280"/>
        <n x="176"/>
      </t>
    </mdx>
    <mdx n="0" f="v">
      <t c="3" si="227">
        <n x="225"/>
        <n x="311"/>
        <n x="176"/>
      </t>
    </mdx>
    <mdx n="0" f="v">
      <t c="3" si="227">
        <n x="225"/>
        <n x="378"/>
        <n x="176"/>
      </t>
    </mdx>
    <mdx n="0" f="v">
      <t c="3" si="227">
        <n x="225"/>
        <n x="379"/>
        <n x="176"/>
      </t>
    </mdx>
    <mdx n="0" f="v">
      <t c="3" si="227">
        <n x="225"/>
        <n x="380"/>
        <n x="176"/>
      </t>
    </mdx>
    <mdx n="0" f="v">
      <t c="3" si="227">
        <n x="225"/>
        <n x="381"/>
        <n x="176"/>
      </t>
    </mdx>
    <mdx n="0" f="v">
      <t c="3" si="227">
        <n x="225"/>
        <n x="382"/>
        <n x="176"/>
      </t>
    </mdx>
    <mdx n="0" f="v">
      <t c="3" si="227">
        <n x="225"/>
        <n x="304"/>
        <n x="176"/>
      </t>
    </mdx>
    <mdx n="0" f="v">
      <t c="3" si="227">
        <n x="225"/>
        <n x="383"/>
        <n x="176"/>
      </t>
    </mdx>
    <mdx n="0" f="v">
      <t c="3" si="227">
        <n x="225"/>
        <n x="384"/>
        <n x="176"/>
      </t>
    </mdx>
    <mdx n="0" f="v">
      <t c="3" si="227">
        <n x="225"/>
        <n x="254"/>
        <n x="176"/>
      </t>
    </mdx>
    <mdx n="0" f="v">
      <t c="3" si="227">
        <n x="225"/>
        <n x="283"/>
        <n x="176"/>
      </t>
    </mdx>
    <mdx n="0" f="v">
      <t c="3" si="227">
        <n x="225"/>
        <n x="547"/>
        <n x="176"/>
      </t>
    </mdx>
    <mdx n="0" f="v">
      <t c="3" si="227">
        <n x="225"/>
        <n x="362"/>
        <n x="176"/>
      </t>
    </mdx>
    <mdx n="0" f="v">
      <t c="3" si="227">
        <n x="225"/>
        <n x="363"/>
        <n x="176"/>
      </t>
    </mdx>
    <mdx n="0" f="v">
      <t c="3" si="227">
        <n x="225"/>
        <n x="364"/>
        <n x="176"/>
      </t>
    </mdx>
    <mdx n="0" f="v">
      <t c="3" si="227">
        <n x="225"/>
        <n x="548"/>
        <n x="176"/>
      </t>
    </mdx>
    <mdx n="0" f="v">
      <t c="3" si="227">
        <n x="225"/>
        <n x="365"/>
        <n x="176"/>
      </t>
    </mdx>
    <mdx n="0" f="v">
      <t c="3" si="227">
        <n x="225"/>
        <n x="366"/>
        <n x="176"/>
      </t>
    </mdx>
    <mdx n="0" f="v">
      <t c="3" si="227">
        <n x="225"/>
        <n x="367"/>
        <n x="176"/>
      </t>
    </mdx>
    <mdx n="0" f="v">
      <t c="3" si="227">
        <n x="225"/>
        <n x="368"/>
        <n x="176"/>
      </t>
    </mdx>
    <mdx n="0" f="v">
      <t c="3" si="227">
        <n x="225"/>
        <n x="369"/>
        <n x="176"/>
      </t>
    </mdx>
    <mdx n="0" f="v">
      <t c="3" si="227">
        <n x="225"/>
        <n x="307"/>
        <n x="176"/>
      </t>
    </mdx>
    <mdx n="0" f="v">
      <t c="3" si="227">
        <n x="225"/>
        <n x="370"/>
        <n x="176"/>
      </t>
    </mdx>
    <mdx n="0" f="v">
      <t c="3" si="227">
        <n x="225"/>
        <n x="371"/>
        <n x="176"/>
      </t>
    </mdx>
    <mdx n="0" f="v">
      <t c="3" si="227">
        <n x="225"/>
        <n x="372"/>
        <n x="176"/>
      </t>
    </mdx>
    <mdx n="0" f="v">
      <t c="3" si="227">
        <n x="225"/>
        <n x="393"/>
        <n x="176"/>
      </t>
    </mdx>
    <mdx n="0" f="v">
      <t c="3" si="227">
        <n x="225"/>
        <n x="394"/>
        <n x="176"/>
      </t>
    </mdx>
    <mdx n="0" f="v">
      <t c="3" si="227">
        <n x="225"/>
        <n x="395"/>
        <n x="176"/>
      </t>
    </mdx>
    <mdx n="0" f="v">
      <t c="3" si="227">
        <n x="225"/>
        <n x="278"/>
        <n x="176"/>
      </t>
    </mdx>
    <mdx n="0" f="v">
      <t c="3" si="227">
        <n x="225"/>
        <n x="396"/>
        <n x="176"/>
      </t>
    </mdx>
    <mdx n="0" f="v">
      <t c="3" si="227">
        <n x="225"/>
        <n x="397"/>
        <n x="176"/>
      </t>
    </mdx>
    <mdx n="0" f="v">
      <t c="3" si="227">
        <n x="225"/>
        <n x="398"/>
        <n x="176"/>
      </t>
    </mdx>
    <mdx n="0" f="v">
      <t c="3" si="227">
        <n x="225"/>
        <n x="392"/>
        <n x="176"/>
      </t>
    </mdx>
    <mdx n="0" f="v">
      <t c="3" si="227">
        <n x="225"/>
        <n x="385"/>
        <n x="176"/>
      </t>
    </mdx>
    <mdx n="0" f="v">
      <t c="3" si="227">
        <n x="225"/>
        <n x="386"/>
        <n x="176"/>
      </t>
    </mdx>
    <mdx n="0" f="v">
      <t c="3" si="227">
        <n x="225"/>
        <n x="387"/>
        <n x="176"/>
      </t>
    </mdx>
    <mdx n="0" f="v">
      <t c="3" si="227">
        <n x="225"/>
        <n x="388"/>
        <n x="176"/>
      </t>
    </mdx>
    <mdx n="0" f="v">
      <t c="3" si="227">
        <n x="225"/>
        <n x="389"/>
        <n x="176"/>
      </t>
    </mdx>
    <mdx n="0" f="v">
      <t c="3" si="227">
        <n x="225"/>
        <n x="390"/>
        <n x="176"/>
      </t>
    </mdx>
    <mdx n="0" f="v">
      <t c="3" si="227">
        <n x="225"/>
        <n x="418"/>
        <n x="176"/>
      </t>
    </mdx>
    <mdx n="0" f="v">
      <t c="3" si="227">
        <n x="225"/>
        <n x="391"/>
        <n x="176"/>
      </t>
    </mdx>
    <mdx n="0" f="v">
      <t c="3" si="227">
        <n x="225"/>
        <n x="399"/>
        <n x="176"/>
      </t>
    </mdx>
    <mdx n="0" f="v">
      <t c="3" si="227">
        <n x="225"/>
        <n x="400"/>
        <n x="176"/>
      </t>
    </mdx>
    <mdx n="0" f="v">
      <t c="3" si="227">
        <n x="225"/>
        <n x="401"/>
        <n x="176"/>
      </t>
    </mdx>
    <mdx n="0" f="v">
      <t c="3" si="227">
        <n x="225"/>
        <n x="402"/>
        <n x="176"/>
      </t>
    </mdx>
    <mdx n="0" f="v">
      <t c="3" si="227">
        <n x="225"/>
        <n x="277"/>
        <n x="176"/>
      </t>
    </mdx>
    <mdx n="0" f="v">
      <t c="3" si="227">
        <n x="225"/>
        <n x="417"/>
        <n x="176"/>
      </t>
    </mdx>
    <mdx n="0" f="v">
      <t c="3" si="227">
        <n x="225"/>
        <n x="412"/>
        <n x="176"/>
      </t>
    </mdx>
    <mdx n="0" f="v">
      <t c="3" si="227">
        <n x="225"/>
        <n x="411"/>
        <n x="176"/>
      </t>
    </mdx>
    <mdx n="0" f="v">
      <t c="3" si="227">
        <n x="225"/>
        <n x="404"/>
        <n x="176"/>
      </t>
    </mdx>
    <mdx n="0" f="v">
      <t c="3" si="227">
        <n x="225"/>
        <n x="405"/>
        <n x="176"/>
      </t>
    </mdx>
    <mdx n="0" f="v">
      <t c="3" si="227">
        <n x="225"/>
        <n x="406"/>
        <n x="176"/>
      </t>
    </mdx>
    <mdx n="0" f="v">
      <t c="3" si="227">
        <n x="225"/>
        <n x="407"/>
        <n x="176"/>
      </t>
    </mdx>
    <mdx n="0" f="v">
      <t c="3" si="227">
        <n x="225"/>
        <n x="408"/>
        <n x="176"/>
      </t>
    </mdx>
    <mdx n="0" f="v">
      <t c="3" si="227">
        <n x="225"/>
        <n x="409"/>
        <n x="176"/>
      </t>
    </mdx>
    <mdx n="0" f="v">
      <t c="3" si="227">
        <n x="225"/>
        <n x="410"/>
        <n x="176"/>
      </t>
    </mdx>
    <mdx n="0" f="v">
      <t c="3" si="227">
        <n x="225"/>
        <n x="403"/>
        <n x="176"/>
      </t>
    </mdx>
    <mdx n="0" f="v">
      <t c="3" si="227">
        <n x="225"/>
        <n x="422"/>
        <n x="176"/>
      </t>
    </mdx>
    <mdx n="0" f="v">
      <t c="3" si="227">
        <n x="225"/>
        <n x="329"/>
        <n x="176"/>
      </t>
    </mdx>
    <mdx n="0" f="v">
      <t c="3" si="227">
        <n x="225"/>
        <n x="413"/>
        <n x="176"/>
      </t>
    </mdx>
    <mdx n="0" f="v">
      <t c="3" si="227">
        <n x="225"/>
        <n x="414"/>
        <n x="176"/>
      </t>
    </mdx>
    <mdx n="0" f="v">
      <t c="3" si="227">
        <n x="225"/>
        <n x="415"/>
        <n x="176"/>
      </t>
    </mdx>
    <mdx n="0" f="v">
      <t c="3" si="227">
        <n x="225"/>
        <n x="416"/>
        <n x="176"/>
      </t>
    </mdx>
    <mdx n="0" f="v">
      <t c="3" si="227">
        <n x="225"/>
        <n x="427"/>
        <n x="176"/>
      </t>
    </mdx>
    <mdx n="0" f="v">
      <t c="3" si="227">
        <n x="225"/>
        <n x="428"/>
        <n x="176"/>
      </t>
    </mdx>
    <mdx n="0" f="v">
      <t c="3" si="227">
        <n x="225"/>
        <n x="419"/>
        <n x="176"/>
      </t>
    </mdx>
    <mdx n="0" f="v">
      <t c="3" si="227">
        <n x="225"/>
        <n x="420"/>
        <n x="176"/>
      </t>
    </mdx>
    <mdx n="0" f="v">
      <t c="3" si="227">
        <n x="225"/>
        <n x="301"/>
        <n x="176"/>
      </t>
    </mdx>
    <mdx n="0" f="v">
      <t c="3" si="227">
        <n x="225"/>
        <n x="299"/>
        <n x="176"/>
      </t>
    </mdx>
    <mdx n="0" f="v">
      <t c="3" si="227">
        <n x="225"/>
        <n x="297"/>
        <n x="176"/>
      </t>
    </mdx>
    <mdx n="0" f="v">
      <t c="3" si="227">
        <n x="225"/>
        <n x="421"/>
        <n x="176"/>
      </t>
    </mdx>
    <mdx n="0" f="v">
      <t c="3" si="227">
        <n x="225"/>
        <n x="328"/>
        <n x="176"/>
      </t>
    </mdx>
    <mdx n="0" f="v">
      <t c="3" si="227">
        <n x="225"/>
        <n x="429"/>
        <n x="176"/>
      </t>
    </mdx>
    <mdx n="0" f="v">
      <t c="3" si="227">
        <n x="225"/>
        <n x="430"/>
        <n x="176"/>
      </t>
    </mdx>
    <mdx n="0" f="v">
      <t c="3" si="227">
        <n x="225"/>
        <n x="431"/>
        <n x="176"/>
      </t>
    </mdx>
    <mdx n="0" f="v">
      <t c="3" si="227">
        <n x="225"/>
        <n x="432"/>
        <n x="176"/>
      </t>
    </mdx>
    <mdx n="0" f="v">
      <t c="3" si="227">
        <n x="225"/>
        <n x="433"/>
        <n x="176"/>
      </t>
    </mdx>
    <mdx n="0" f="v">
      <t c="3" si="227">
        <n x="225"/>
        <n x="442"/>
        <n x="176"/>
      </t>
    </mdx>
    <mdx n="0" f="v">
      <t c="3" si="227">
        <n x="225"/>
        <n x="326"/>
        <n x="176"/>
      </t>
    </mdx>
    <mdx n="0" f="v">
      <t c="3" si="227">
        <n x="225"/>
        <n x="423"/>
        <n x="176"/>
      </t>
    </mdx>
    <mdx n="0" f="v">
      <t c="3" si="227">
        <n x="225"/>
        <n x="424"/>
        <n x="176"/>
      </t>
    </mdx>
    <mdx n="0" f="v">
      <t c="3" si="227">
        <n x="225"/>
        <n x="425"/>
        <n x="176"/>
      </t>
    </mdx>
    <mdx n="0" f="v">
      <t c="3" si="227">
        <n x="225"/>
        <n x="348"/>
        <n x="176"/>
      </t>
    </mdx>
    <mdx n="0" f="v">
      <t c="3" si="227">
        <n x="225"/>
        <n x="327"/>
        <n x="176"/>
      </t>
    </mdx>
    <mdx n="0" f="v">
      <t c="3" si="227">
        <n x="225"/>
        <n x="426"/>
        <n x="176"/>
      </t>
    </mdx>
    <mdx n="0" f="v">
      <t c="3" si="227">
        <n x="225"/>
        <n x="443"/>
        <n x="176"/>
      </t>
    </mdx>
    <mdx n="0" f="v">
      <t c="3" si="227">
        <n x="225"/>
        <n x="444"/>
        <n x="176"/>
      </t>
    </mdx>
    <mdx n="0" f="v">
      <t c="3" si="227">
        <n x="225"/>
        <n x="435"/>
        <n x="176"/>
      </t>
    </mdx>
    <mdx n="0" f="v">
      <t c="3" si="227">
        <n x="225"/>
        <n x="445"/>
        <n x="176"/>
      </t>
    </mdx>
    <mdx n="0" f="v">
      <t c="3" si="227">
        <n x="225"/>
        <n x="446"/>
        <n x="176"/>
      </t>
    </mdx>
    <mdx n="0" f="v">
      <t c="3" si="227">
        <n x="225"/>
        <n x="434"/>
        <n x="176"/>
      </t>
    </mdx>
    <mdx n="0" f="v">
      <t c="3" si="227">
        <n x="225"/>
        <n x="452"/>
        <n x="176"/>
      </t>
    </mdx>
    <mdx n="0" f="v">
      <t c="3" si="227">
        <n x="225"/>
        <n x="436"/>
        <n x="176"/>
      </t>
    </mdx>
    <mdx n="0" f="v">
      <t c="3" si="227">
        <n x="225"/>
        <n x="437"/>
        <n x="176"/>
      </t>
    </mdx>
    <mdx n="0" f="v">
      <t c="3" si="227">
        <n x="225"/>
        <n x="294"/>
        <n x="176"/>
      </t>
    </mdx>
    <mdx n="0" f="v">
      <t c="3" si="227">
        <n x="225"/>
        <n x="293"/>
        <n x="176"/>
      </t>
    </mdx>
    <mdx n="0" f="v">
      <t c="3" si="227">
        <n x="225"/>
        <n x="346"/>
        <n x="176"/>
      </t>
    </mdx>
    <mdx n="0" f="v">
      <t c="3" si="227">
        <n x="225"/>
        <n x="438"/>
        <n x="176"/>
      </t>
    </mdx>
    <mdx n="0" f="v">
      <t c="3" si="227">
        <n x="225"/>
        <n x="350"/>
        <n x="176"/>
      </t>
    </mdx>
    <mdx n="0" f="v">
      <t c="3" si="227">
        <n x="225"/>
        <n x="439"/>
        <n x="176"/>
      </t>
    </mdx>
    <mdx n="0" f="v">
      <t c="3" si="227">
        <n x="225"/>
        <n x="440"/>
        <n x="176"/>
      </t>
    </mdx>
    <mdx n="0" f="v">
      <t c="3" si="227">
        <n x="225"/>
        <n x="441"/>
        <n x="176"/>
      </t>
    </mdx>
    <mdx n="0" f="v">
      <t c="3" si="227">
        <n x="225"/>
        <n x="447"/>
        <n x="176"/>
      </t>
    </mdx>
    <mdx n="0" f="v">
      <t c="3" si="227">
        <n x="225"/>
        <n x="459"/>
        <n x="176"/>
      </t>
    </mdx>
    <mdx n="0" f="v">
      <t c="3" si="227">
        <n x="225"/>
        <n x="276"/>
        <n x="176"/>
      </t>
    </mdx>
    <mdx n="0" f="v">
      <t c="3" si="227">
        <n x="225"/>
        <n x="453"/>
        <n x="176"/>
      </t>
    </mdx>
    <mdx n="0" f="v">
      <t c="3" si="227">
        <n x="225"/>
        <n x="454"/>
        <n x="176"/>
      </t>
    </mdx>
    <mdx n="0" f="v">
      <t c="3" si="227">
        <n x="225"/>
        <n x="455"/>
        <n x="176"/>
      </t>
    </mdx>
    <mdx n="0" f="v">
      <t c="3" si="227">
        <n x="225"/>
        <n x="456"/>
        <n x="176"/>
      </t>
    </mdx>
    <mdx n="0" f="v">
      <t c="3" si="227">
        <n x="225"/>
        <n x="461"/>
        <n x="176"/>
      </t>
    </mdx>
    <mdx n="0" f="v">
      <t c="3" si="227">
        <n x="225"/>
        <n x="448"/>
        <n x="176"/>
      </t>
    </mdx>
    <mdx n="0" f="v">
      <t c="3" si="227">
        <n x="225"/>
        <n x="449"/>
        <n x="176"/>
      </t>
    </mdx>
    <mdx n="0" f="v">
      <t c="3" si="227">
        <n x="225"/>
        <n x="450"/>
        <n x="176"/>
      </t>
    </mdx>
    <mdx n="0" f="v">
      <t c="3" si="227">
        <n x="225"/>
        <n x="451"/>
        <n x="176"/>
      </t>
    </mdx>
    <mdx n="0" f="v">
      <t c="3" si="227">
        <n x="225"/>
        <n x="457"/>
        <n x="176"/>
      </t>
    </mdx>
    <mdx n="0" f="v">
      <t c="3" si="227">
        <n x="225"/>
        <n x="458"/>
        <n x="176"/>
      </t>
    </mdx>
    <mdx n="0" f="v">
      <t c="3" si="227">
        <n x="225"/>
        <n x="460"/>
        <n x="176"/>
      </t>
    </mdx>
    <mdx n="0" f="v">
      <t c="3" si="227">
        <n x="225"/>
        <n x="462"/>
        <n x="176"/>
      </t>
    </mdx>
    <mdx n="0" f="v">
      <t c="3" si="227">
        <n x="225"/>
        <n x="463"/>
        <n x="176"/>
      </t>
    </mdx>
    <mdx n="0" f="v">
      <t c="3" si="227">
        <n x="225"/>
        <n x="464"/>
        <n x="176"/>
      </t>
    </mdx>
    <mdx n="0" f="v">
      <t c="3" si="227">
        <n x="225"/>
        <n x="465"/>
        <n x="176"/>
      </t>
    </mdx>
    <mdx n="0" f="v">
      <t c="3" si="227">
        <n x="225"/>
        <n x="466"/>
        <n x="176"/>
      </t>
    </mdx>
    <mdx n="0" f="v">
      <t c="3" si="227">
        <n x="225"/>
        <n x="467"/>
        <n x="176"/>
      </t>
    </mdx>
    <mdx n="0" f="v">
      <t c="3" si="227">
        <n x="225"/>
        <n x="473"/>
        <n x="176"/>
      </t>
    </mdx>
    <mdx n="0" f="v">
      <t c="3" si="227">
        <n x="225"/>
        <n x="468"/>
        <n x="176"/>
      </t>
    </mdx>
    <mdx n="0" f="v">
      <t c="3" si="227">
        <n x="225"/>
        <n x="469"/>
        <n x="176"/>
      </t>
    </mdx>
    <mdx n="0" f="v">
      <t c="3" si="227">
        <n x="225"/>
        <n x="470"/>
        <n x="176"/>
      </t>
    </mdx>
    <mdx n="0" f="v">
      <t c="3" si="227">
        <n x="225"/>
        <n x="471"/>
        <n x="176"/>
      </t>
    </mdx>
    <mdx n="0" f="v">
      <t c="3" si="227">
        <n x="225"/>
        <n x="474"/>
        <n x="176"/>
      </t>
    </mdx>
    <mdx n="0" f="v">
      <t c="3" si="227">
        <n x="225"/>
        <n x="475"/>
        <n x="176"/>
      </t>
    </mdx>
    <mdx n="0" f="v">
      <t c="3" si="227">
        <n x="225"/>
        <n x="476"/>
        <n x="176"/>
      </t>
    </mdx>
    <mdx n="0" f="v">
      <t c="3" si="227">
        <n x="225"/>
        <n x="487"/>
        <n x="176"/>
      </t>
    </mdx>
    <mdx n="0" f="v">
      <t c="3" si="227">
        <n x="225"/>
        <n x="477"/>
        <n x="176"/>
      </t>
    </mdx>
    <mdx n="0" f="v">
      <t c="3" si="227">
        <n x="225"/>
        <n x="478"/>
        <n x="176"/>
      </t>
    </mdx>
    <mdx n="0" f="v">
      <t c="3" si="227">
        <n x="225"/>
        <n x="479"/>
        <n x="176"/>
      </t>
    </mdx>
    <mdx n="0" f="v">
      <t c="3" si="227">
        <n x="225"/>
        <n x="483"/>
        <n x="176"/>
      </t>
    </mdx>
    <mdx n="0" f="v">
      <t c="3" si="227">
        <n x="225"/>
        <n x="484"/>
        <n x="176"/>
      </t>
    </mdx>
    <mdx n="0" f="v">
      <t c="3" si="227">
        <n x="225"/>
        <n x="472"/>
        <n x="176"/>
      </t>
    </mdx>
    <mdx n="0" f="v">
      <t c="3" si="227">
        <n x="225"/>
        <n x="480"/>
        <n x="176"/>
      </t>
    </mdx>
    <mdx n="0" f="v">
      <t c="3" si="227">
        <n x="225"/>
        <n x="481"/>
        <n x="176"/>
      </t>
    </mdx>
    <mdx n="0" f="v">
      <t c="3" si="227">
        <n x="225"/>
        <n x="488"/>
        <n x="176"/>
      </t>
    </mdx>
    <mdx n="0" f="v">
      <t c="3" si="227">
        <n x="225"/>
        <n x="489"/>
        <n x="176"/>
      </t>
    </mdx>
    <mdx n="0" f="v">
      <t c="3" si="227">
        <n x="225"/>
        <n x="490"/>
        <n x="176"/>
      </t>
    </mdx>
    <mdx n="0" f="v">
      <t c="3" si="227">
        <n x="225"/>
        <n x="482"/>
        <n x="176"/>
      </t>
    </mdx>
    <mdx n="0" f="v">
      <t c="3" si="227">
        <n x="225"/>
        <n x="485"/>
        <n x="176"/>
      </t>
    </mdx>
    <mdx n="0" f="v">
      <t c="3" si="227">
        <n x="225"/>
        <n x="486"/>
        <n x="176"/>
      </t>
    </mdx>
    <mdx n="0" f="v">
      <t c="3" si="227">
        <n x="225"/>
        <n x="500"/>
        <n x="176"/>
      </t>
    </mdx>
    <mdx n="0" f="v">
      <t c="3" si="227">
        <n x="225"/>
        <n x="492"/>
        <n x="176"/>
      </t>
    </mdx>
    <mdx n="0" f="v">
      <t c="3" si="227">
        <n x="225"/>
        <n x="493"/>
        <n x="176"/>
      </t>
    </mdx>
    <mdx n="0" f="v">
      <t c="3" si="227">
        <n x="225"/>
        <n x="494"/>
        <n x="176"/>
      </t>
    </mdx>
    <mdx n="0" f="v">
      <t c="3" si="227">
        <n x="225"/>
        <n x="501"/>
        <n x="176"/>
      </t>
    </mdx>
    <mdx n="0" f="v">
      <t c="3" si="227">
        <n x="225"/>
        <n x="491"/>
        <n x="176"/>
      </t>
    </mdx>
    <mdx n="0" f="v">
      <t c="3" si="227">
        <n x="225"/>
        <n x="495"/>
        <n x="176"/>
      </t>
    </mdx>
    <mdx n="0" f="v">
      <t c="3" si="227">
        <n x="225"/>
        <n x="496"/>
        <n x="176"/>
      </t>
    </mdx>
    <mdx n="0" f="v">
      <t c="3" si="227">
        <n x="225"/>
        <n x="502"/>
        <n x="176"/>
      </t>
    </mdx>
    <mdx n="0" f="v">
      <t c="3" si="227">
        <n x="225"/>
        <n x="503"/>
        <n x="176"/>
      </t>
    </mdx>
    <mdx n="0" f="v">
      <t c="3" si="227">
        <n x="225"/>
        <n x="508"/>
        <n x="176"/>
      </t>
    </mdx>
    <mdx n="0" f="v">
      <t c="3" si="227">
        <n x="225"/>
        <n x="497"/>
        <n x="176"/>
      </t>
    </mdx>
    <mdx n="0" f="v">
      <t c="3" si="227">
        <n x="225"/>
        <n x="498"/>
        <n x="176"/>
      </t>
    </mdx>
    <mdx n="0" f="v">
      <t c="3" si="227">
        <n x="225"/>
        <n x="499"/>
        <n x="176"/>
      </t>
    </mdx>
    <mdx n="0" f="v">
      <t c="3" si="227">
        <n x="225"/>
        <n x="504"/>
        <n x="176"/>
      </t>
    </mdx>
    <mdx n="0" f="v">
      <t c="3" si="227">
        <n x="225"/>
        <n x="505"/>
        <n x="176"/>
      </t>
    </mdx>
    <mdx n="0" f="v">
      <t c="3" si="227">
        <n x="225"/>
        <n x="506"/>
        <n x="176"/>
      </t>
    </mdx>
    <mdx n="0" f="v">
      <t c="3" si="227">
        <n x="225"/>
        <n x="513"/>
        <n x="176"/>
      </t>
    </mdx>
    <mdx n="0" f="v">
      <t c="3" si="227">
        <n x="225"/>
        <n x="509"/>
        <n x="176"/>
      </t>
    </mdx>
    <mdx n="0" f="v">
      <t c="3" si="227">
        <n x="225"/>
        <n x="507"/>
        <n x="176"/>
      </t>
    </mdx>
    <mdx n="0" f="v">
      <t c="3" si="227">
        <n x="225"/>
        <n x="516"/>
        <n x="176"/>
      </t>
    </mdx>
    <mdx n="0" f="v">
      <t c="3" si="227">
        <n x="225"/>
        <n x="510"/>
        <n x="176"/>
      </t>
    </mdx>
    <mdx n="0" f="v">
      <t c="3" si="227">
        <n x="225"/>
        <n x="511"/>
        <n x="176"/>
      </t>
    </mdx>
    <mdx n="0" f="v">
      <t c="3" si="227">
        <n x="225"/>
        <n x="512"/>
        <n x="176"/>
      </t>
    </mdx>
    <mdx n="0" f="v">
      <t c="3" si="227">
        <n x="225"/>
        <n x="519"/>
        <n x="176"/>
      </t>
    </mdx>
    <mdx n="0" f="v">
      <t c="3" si="227">
        <n x="225"/>
        <n x="514"/>
        <n x="176"/>
      </t>
    </mdx>
    <mdx n="0" f="v">
      <t c="3" si="227">
        <n x="225"/>
        <n x="515"/>
        <n x="176"/>
      </t>
    </mdx>
    <mdx n="0" f="v">
      <t c="3" si="227">
        <n x="225"/>
        <n x="520"/>
        <n x="176"/>
      </t>
    </mdx>
    <mdx n="0" f="v">
      <t c="3" si="227">
        <n x="225"/>
        <n x="521"/>
        <n x="176"/>
      </t>
    </mdx>
    <mdx n="0" f="v">
      <t c="3" si="227">
        <n x="225"/>
        <n x="525"/>
        <n x="176"/>
      </t>
    </mdx>
    <mdx n="0" f="v">
      <t c="3" si="227">
        <n x="225"/>
        <n x="517"/>
        <n x="176"/>
      </t>
    </mdx>
    <mdx n="0" f="v">
      <t c="3" si="227">
        <n x="225"/>
        <n x="518"/>
        <n x="176"/>
      </t>
    </mdx>
    <mdx n="0" f="v">
      <t c="3" si="227">
        <n x="225"/>
        <n x="522"/>
        <n x="176"/>
      </t>
    </mdx>
    <mdx n="0" f="v">
      <t c="3" si="227">
        <n x="225"/>
        <n x="526"/>
        <n x="176"/>
      </t>
    </mdx>
    <mdx n="0" f="v">
      <t c="3" si="227">
        <n x="225"/>
        <n x="523"/>
        <n x="176"/>
      </t>
    </mdx>
    <mdx n="0" f="v">
      <t c="3" si="227">
        <n x="225"/>
        <n x="528"/>
        <n x="176"/>
      </t>
    </mdx>
    <mdx n="0" f="v">
      <t c="3" si="227">
        <n x="225"/>
        <n x="524"/>
        <n x="176"/>
      </t>
    </mdx>
    <mdx n="0" f="v">
      <t c="3" si="227">
        <n x="225"/>
        <n x="531"/>
        <n x="176"/>
      </t>
    </mdx>
    <mdx n="0" f="v">
      <t c="3" si="227">
        <n x="225"/>
        <n x="530"/>
        <n x="176"/>
      </t>
    </mdx>
    <mdx n="0" f="v">
      <t c="3" si="227">
        <n x="225"/>
        <n x="527"/>
        <n x="176"/>
      </t>
    </mdx>
    <mdx n="0" f="v">
      <t c="3" si="227">
        <n x="225"/>
        <n x="532"/>
        <n x="176"/>
      </t>
    </mdx>
    <mdx n="0" f="v">
      <t c="3" si="227">
        <n x="225"/>
        <n x="529"/>
        <n x="176"/>
      </t>
    </mdx>
    <mdx n="0" f="v">
      <t c="3" si="227">
        <n x="225"/>
        <n x="533"/>
        <n x="176"/>
      </t>
    </mdx>
    <mdx n="0" f="v">
      <t c="3" si="227">
        <n x="225"/>
        <n x="534"/>
        <n x="176"/>
      </t>
    </mdx>
    <mdx n="0" f="v">
      <t c="3" si="227">
        <n x="225"/>
        <n x="536"/>
        <n x="176"/>
      </t>
    </mdx>
    <mdx n="0" f="v">
      <t c="3" si="227">
        <n x="225"/>
        <n x="537"/>
        <n x="176"/>
      </t>
    </mdx>
    <mdx n="0" f="v">
      <t c="3" si="227">
        <n x="225"/>
        <n x="535"/>
        <n x="176"/>
      </t>
    </mdx>
    <mdx n="0" f="v">
      <t c="3" si="227">
        <n x="225"/>
        <n x="539"/>
        <n x="176"/>
      </t>
    </mdx>
    <mdx n="0" f="v">
      <t c="3" si="227">
        <n x="225"/>
        <n x="540"/>
        <n x="176"/>
      </t>
    </mdx>
    <mdx n="0" f="v">
      <t c="3" si="227">
        <n x="225"/>
        <n x="538"/>
        <n x="176"/>
      </t>
    </mdx>
    <mdx n="0" f="v">
      <t c="3" si="227">
        <n x="225"/>
        <n x="541"/>
        <n x="176"/>
      </t>
    </mdx>
    <mdx n="0" f="v">
      <t c="3" si="227">
        <n x="225"/>
        <n x="544"/>
        <n x="176"/>
      </t>
    </mdx>
    <mdx n="0" f="v">
      <t c="3" si="227">
        <n x="225"/>
        <n x="543"/>
        <n x="176"/>
      </t>
    </mdx>
    <mdx n="0" f="v">
      <t c="3" si="227">
        <n x="225"/>
        <n x="545"/>
        <n x="176"/>
      </t>
    </mdx>
    <mdx n="0" f="v">
      <t c="3" si="227">
        <n x="225"/>
        <n x="546"/>
        <n x="176"/>
      </t>
    </mdx>
    <mdx n="0" f="v">
      <t c="3" si="227">
        <n x="225"/>
        <n x="542"/>
        <n x="176"/>
      </t>
    </mdx>
    <mdx n="0" f="v">
      <t c="3" si="227">
        <n x="225"/>
        <n x="272"/>
        <n x="157"/>
      </t>
    </mdx>
    <mdx n="0" f="v">
      <t c="3" si="227">
        <n x="225"/>
        <n x="271"/>
        <n x="157"/>
      </t>
    </mdx>
    <mdx n="0" f="v">
      <t c="3" si="227">
        <n x="225"/>
        <n x="270"/>
        <n x="157"/>
      </t>
    </mdx>
    <mdx n="0" f="v">
      <t c="3" si="227">
        <n x="225"/>
        <n x="269"/>
        <n x="157"/>
      </t>
    </mdx>
    <mdx n="0" f="v">
      <t c="3" si="227">
        <n x="225"/>
        <n x="268"/>
        <n x="157"/>
      </t>
    </mdx>
    <mdx n="0" f="v">
      <t c="3" si="227">
        <n x="225"/>
        <n x="355"/>
        <n x="157"/>
      </t>
    </mdx>
    <mdx n="0" f="v">
      <t c="3" si="227">
        <n x="225"/>
        <n x="356"/>
        <n x="157"/>
      </t>
    </mdx>
    <mdx n="0" f="v">
      <t c="3" si="227">
        <n x="225"/>
        <n x="357"/>
        <n x="157"/>
      </t>
    </mdx>
    <mdx n="0" f="v">
      <t c="3" si="227">
        <n x="225"/>
        <n x="358"/>
        <n x="157"/>
      </t>
    </mdx>
    <mdx n="0" f="v">
      <t c="3" si="227">
        <n x="225"/>
        <n x="359"/>
        <n x="157"/>
      </t>
    </mdx>
    <mdx n="0" f="v">
      <t c="3" si="227">
        <n x="225"/>
        <n x="360"/>
        <n x="157"/>
      </t>
    </mdx>
    <mdx n="0" f="v">
      <t c="3" si="227">
        <n x="225"/>
        <n x="361"/>
        <n x="157"/>
      </t>
    </mdx>
    <mdx n="0" f="v">
      <t c="3" si="227">
        <n x="225"/>
        <n x="263"/>
        <n x="157"/>
      </t>
    </mdx>
    <mdx n="0" f="v">
      <t c="3" si="227">
        <n x="225"/>
        <n x="262"/>
        <n x="157"/>
      </t>
    </mdx>
    <mdx n="0" f="v">
      <t c="3" si="227">
        <n x="225"/>
        <n x="261"/>
        <n x="157"/>
      </t>
    </mdx>
    <mdx n="0" f="v">
      <t c="3" si="227">
        <n x="225"/>
        <n x="260"/>
        <n x="157"/>
      </t>
    </mdx>
    <mdx n="0" f="v">
      <t c="3" si="227">
        <n x="225"/>
        <n x="259"/>
        <n x="157"/>
      </t>
    </mdx>
    <mdx n="0" f="v">
      <t c="3" si="227">
        <n x="225"/>
        <n x="258"/>
        <n x="157"/>
      </t>
    </mdx>
    <mdx n="0" f="v">
      <t c="3" si="227">
        <n x="225"/>
        <n x="257"/>
        <n x="157"/>
      </t>
    </mdx>
    <mdx n="0" f="v">
      <t c="3" si="227">
        <n x="225"/>
        <n x="256"/>
        <n x="157"/>
      </t>
    </mdx>
    <mdx n="0" f="v">
      <t c="3" si="227">
        <n x="225"/>
        <n x="255"/>
        <n x="157"/>
      </t>
    </mdx>
    <mdx n="0" f="v">
      <t c="3" si="227">
        <n x="225"/>
        <n x="316"/>
        <n x="157"/>
      </t>
    </mdx>
    <mdx n="0" f="v">
      <t c="3" si="227">
        <n x="225"/>
        <n x="373"/>
        <n x="157"/>
      </t>
    </mdx>
    <mdx n="0" f="v">
      <t c="3" si="227">
        <n x="225"/>
        <n x="374"/>
        <n x="157"/>
      </t>
    </mdx>
    <mdx n="0" f="v">
      <t c="3" si="227">
        <n x="225"/>
        <n x="281"/>
        <n x="157"/>
      </t>
    </mdx>
    <mdx n="0" f="v">
      <t c="3" si="227">
        <n x="225"/>
        <n x="376"/>
        <n x="157"/>
      </t>
    </mdx>
    <mdx n="0" f="v">
      <t c="3" si="227">
        <n x="225"/>
        <n x="377"/>
        <n x="157"/>
      </t>
    </mdx>
    <mdx n="0" f="v">
      <t c="3" si="227">
        <n x="225"/>
        <n x="280"/>
        <n x="157"/>
      </t>
    </mdx>
    <mdx n="0" f="v">
      <t c="3" si="227">
        <n x="225"/>
        <n x="311"/>
        <n x="157"/>
      </t>
    </mdx>
    <mdx n="0" f="v">
      <t c="3" si="227">
        <n x="225"/>
        <n x="378"/>
        <n x="157"/>
      </t>
    </mdx>
    <mdx n="0" f="v">
      <t c="3" si="227">
        <n x="225"/>
        <n x="379"/>
        <n x="157"/>
      </t>
    </mdx>
    <mdx n="0" f="v">
      <t c="3" si="227">
        <n x="225"/>
        <n x="380"/>
        <n x="157"/>
      </t>
    </mdx>
    <mdx n="0" f="v">
      <t c="3" si="227">
        <n x="225"/>
        <n x="381"/>
        <n x="157"/>
      </t>
    </mdx>
    <mdx n="0" f="v">
      <t c="3" si="227">
        <n x="225"/>
        <n x="382"/>
        <n x="157"/>
      </t>
    </mdx>
    <mdx n="0" f="v">
      <t c="3" si="227">
        <n x="225"/>
        <n x="304"/>
        <n x="157"/>
      </t>
    </mdx>
    <mdx n="0" f="v">
      <t c="3" si="227">
        <n x="225"/>
        <n x="384"/>
        <n x="157"/>
      </t>
    </mdx>
    <mdx n="0" f="v">
      <t c="3" si="227">
        <n x="225"/>
        <n x="254"/>
        <n x="157"/>
      </t>
    </mdx>
    <mdx n="0" f="v">
      <t c="3" si="227">
        <n x="225"/>
        <n x="283"/>
        <n x="157"/>
      </t>
    </mdx>
    <mdx n="0" f="v">
      <t c="3" si="227">
        <n x="225"/>
        <n x="547"/>
        <n x="157"/>
      </t>
    </mdx>
    <mdx n="0" f="v">
      <t c="3" si="227">
        <n x="225"/>
        <n x="362"/>
        <n x="157"/>
      </t>
    </mdx>
    <mdx n="0" f="v">
      <t c="3" si="227">
        <n x="225"/>
        <n x="363"/>
        <n x="157"/>
      </t>
    </mdx>
    <mdx n="0" f="v">
      <t c="3" si="227">
        <n x="225"/>
        <n x="364"/>
        <n x="157"/>
      </t>
    </mdx>
    <mdx n="0" f="v">
      <t c="3" si="227">
        <n x="225"/>
        <n x="548"/>
        <n x="157"/>
      </t>
    </mdx>
    <mdx n="0" f="v">
      <t c="3" si="227">
        <n x="225"/>
        <n x="365"/>
        <n x="157"/>
      </t>
    </mdx>
    <mdx n="0" f="v">
      <t c="3" si="227">
        <n x="225"/>
        <n x="366"/>
        <n x="157"/>
      </t>
    </mdx>
    <mdx n="0" f="v">
      <t c="3" si="227">
        <n x="225"/>
        <n x="367"/>
        <n x="157"/>
      </t>
    </mdx>
    <mdx n="0" f="v">
      <t c="3" si="227">
        <n x="225"/>
        <n x="368"/>
        <n x="157"/>
      </t>
    </mdx>
    <mdx n="0" f="v">
      <t c="3" si="227">
        <n x="225"/>
        <n x="369"/>
        <n x="157"/>
      </t>
    </mdx>
    <mdx n="0" f="v">
      <t c="3" si="227">
        <n x="225"/>
        <n x="307"/>
        <n x="157"/>
      </t>
    </mdx>
    <mdx n="0" f="v">
      <t c="3" si="227">
        <n x="225"/>
        <n x="370"/>
        <n x="157"/>
      </t>
    </mdx>
    <mdx n="0" f="v">
      <t c="3" si="227">
        <n x="225"/>
        <n x="371"/>
        <n x="157"/>
      </t>
    </mdx>
    <mdx n="0" f="v">
      <t c="3" si="227">
        <n x="225"/>
        <n x="372"/>
        <n x="157"/>
      </t>
    </mdx>
    <mdx n="0" f="v">
      <t c="3" si="227">
        <n x="225"/>
        <n x="383"/>
        <n x="157"/>
      </t>
    </mdx>
    <mdx n="0" f="v">
      <t c="3" si="227">
        <n x="225"/>
        <n x="393"/>
        <n x="157"/>
      </t>
    </mdx>
    <mdx n="0" f="v">
      <t c="3" si="227">
        <n x="225"/>
        <n x="394"/>
        <n x="157"/>
      </t>
    </mdx>
    <mdx n="0" f="v">
      <t c="3" si="227">
        <n x="225"/>
        <n x="395"/>
        <n x="157"/>
      </t>
    </mdx>
    <mdx n="0" f="v">
      <t c="3" si="227">
        <n x="225"/>
        <n x="278"/>
        <n x="157"/>
      </t>
    </mdx>
    <mdx n="0" f="v">
      <t c="3" si="227">
        <n x="225"/>
        <n x="396"/>
        <n x="157"/>
      </t>
    </mdx>
    <mdx n="0" f="v">
      <t c="3" si="227">
        <n x="225"/>
        <n x="397"/>
        <n x="157"/>
      </t>
    </mdx>
    <mdx n="0" f="v">
      <t c="3" si="227">
        <n x="225"/>
        <n x="398"/>
        <n x="157"/>
      </t>
    </mdx>
    <mdx n="0" f="v">
      <t c="3" si="227">
        <n x="225"/>
        <n x="392"/>
        <n x="157"/>
      </t>
    </mdx>
    <mdx n="0" f="v">
      <t c="3" si="227">
        <n x="225"/>
        <n x="385"/>
        <n x="157"/>
      </t>
    </mdx>
    <mdx n="0" f="v">
      <t c="3" si="227">
        <n x="225"/>
        <n x="386"/>
        <n x="157"/>
      </t>
    </mdx>
    <mdx n="0" f="v">
      <t c="3" si="227">
        <n x="225"/>
        <n x="387"/>
        <n x="157"/>
      </t>
    </mdx>
    <mdx n="0" f="v">
      <t c="3" si="227">
        <n x="225"/>
        <n x="388"/>
        <n x="157"/>
      </t>
    </mdx>
    <mdx n="0" f="v">
      <t c="3" si="227">
        <n x="225"/>
        <n x="389"/>
        <n x="157"/>
      </t>
    </mdx>
    <mdx n="0" f="v">
      <t c="3" si="227">
        <n x="225"/>
        <n x="390"/>
        <n x="157"/>
      </t>
    </mdx>
    <mdx n="0" f="v">
      <t c="3" si="227">
        <n x="225"/>
        <n x="412"/>
        <n x="157"/>
      </t>
    </mdx>
    <mdx n="0" f="v">
      <t c="3" si="227">
        <n x="225"/>
        <n x="391"/>
        <n x="157"/>
      </t>
    </mdx>
    <mdx n="0" f="v">
      <t c="3" si="227">
        <n x="225"/>
        <n x="399"/>
        <n x="157"/>
      </t>
    </mdx>
    <mdx n="0" f="v">
      <t c="3" si="227">
        <n x="225"/>
        <n x="400"/>
        <n x="157"/>
      </t>
    </mdx>
    <mdx n="0" f="v">
      <t c="3" si="227">
        <n x="225"/>
        <n x="401"/>
        <n x="157"/>
      </t>
    </mdx>
    <mdx n="0" f="v">
      <t c="3" si="227">
        <n x="225"/>
        <n x="402"/>
        <n x="157"/>
      </t>
    </mdx>
    <mdx n="0" f="v">
      <t c="3" si="227">
        <n x="225"/>
        <n x="277"/>
        <n x="157"/>
      </t>
    </mdx>
    <mdx n="0" f="v">
      <t c="3" si="227">
        <n x="225"/>
        <n x="417"/>
        <n x="157"/>
      </t>
    </mdx>
    <mdx n="0" f="v">
      <t c="3" si="227">
        <n x="225"/>
        <n x="403"/>
        <n x="157"/>
      </t>
    </mdx>
    <mdx n="0" f="v">
      <t c="3" si="227">
        <n x="225"/>
        <n x="418"/>
        <n x="157"/>
      </t>
    </mdx>
    <mdx n="0" f="v">
      <t c="3" si="227">
        <n x="225"/>
        <n x="404"/>
        <n x="157"/>
      </t>
    </mdx>
    <mdx n="0" f="v">
      <t c="3" si="227">
        <n x="225"/>
        <n x="405"/>
        <n x="157"/>
      </t>
    </mdx>
    <mdx n="0" f="v">
      <t c="3" si="227">
        <n x="225"/>
        <n x="406"/>
        <n x="157"/>
      </t>
    </mdx>
    <mdx n="0" f="v">
      <t c="3" si="227">
        <n x="225"/>
        <n x="407"/>
        <n x="157"/>
      </t>
    </mdx>
    <mdx n="0" f="v">
      <t c="3" si="227">
        <n x="225"/>
        <n x="408"/>
        <n x="157"/>
      </t>
    </mdx>
    <mdx n="0" f="v">
      <t c="3" si="227">
        <n x="225"/>
        <n x="409"/>
        <n x="157"/>
      </t>
    </mdx>
    <mdx n="0" f="v">
      <t c="3" si="227">
        <n x="225"/>
        <n x="410"/>
        <n x="157"/>
      </t>
    </mdx>
    <mdx n="0" f="v">
      <t c="3" si="227">
        <n x="225"/>
        <n x="411"/>
        <n x="157"/>
      </t>
    </mdx>
    <mdx n="0" f="v">
      <t c="3" si="227">
        <n x="225"/>
        <n x="413"/>
        <n x="157"/>
      </t>
    </mdx>
    <mdx n="0" f="v">
      <t c="3" si="227">
        <n x="225"/>
        <n x="414"/>
        <n x="157"/>
      </t>
    </mdx>
    <mdx n="0" f="v">
      <t c="3" si="227">
        <n x="225"/>
        <n x="415"/>
        <n x="157"/>
      </t>
    </mdx>
    <mdx n="0" f="v">
      <t c="3" si="227">
        <n x="225"/>
        <n x="416"/>
        <n x="157"/>
      </t>
    </mdx>
    <mdx n="0" f="v">
      <t c="3" si="227">
        <n x="225"/>
        <n x="427"/>
        <n x="157"/>
      </t>
    </mdx>
    <mdx n="0" f="v">
      <t c="3" si="227">
        <n x="225"/>
        <n x="422"/>
        <n x="157"/>
      </t>
    </mdx>
    <mdx n="0" f="v">
      <t c="3" si="227">
        <n x="225"/>
        <n x="428"/>
        <n x="157"/>
      </t>
    </mdx>
    <mdx n="0" f="v">
      <t c="3" si="227">
        <n x="225"/>
        <n x="419"/>
        <n x="157"/>
      </t>
    </mdx>
    <mdx n="0" f="v">
      <t c="3" si="227">
        <n x="225"/>
        <n x="420"/>
        <n x="157"/>
      </t>
    </mdx>
    <mdx n="0" f="v">
      <t c="3" si="227">
        <n x="225"/>
        <n x="301"/>
        <n x="157"/>
      </t>
    </mdx>
    <mdx n="0" f="v">
      <t c="3" si="227">
        <n x="225"/>
        <n x="299"/>
        <n x="157"/>
      </t>
    </mdx>
    <mdx n="0" f="v">
      <t c="3" si="227">
        <n x="225"/>
        <n x="297"/>
        <n x="157"/>
      </t>
    </mdx>
    <mdx n="0" f="v">
      <t c="3" si="227">
        <n x="225"/>
        <n x="421"/>
        <n x="157"/>
      </t>
    </mdx>
    <mdx n="0" f="v">
      <t c="3" si="227">
        <n x="225"/>
        <n x="329"/>
        <n x="157"/>
      </t>
    </mdx>
    <mdx n="0" f="v">
      <t c="3" si="227">
        <n x="225"/>
        <n x="328"/>
        <n x="157"/>
      </t>
    </mdx>
    <mdx n="0" f="v">
      <t c="3" si="227">
        <n x="225"/>
        <n x="429"/>
        <n x="157"/>
      </t>
    </mdx>
    <mdx n="0" f="v">
      <t c="3" si="227">
        <n x="225"/>
        <n x="430"/>
        <n x="157"/>
      </t>
    </mdx>
    <mdx n="0" f="v">
      <t c="3" si="227">
        <n x="225"/>
        <n x="431"/>
        <n x="157"/>
      </t>
    </mdx>
    <mdx n="0" f="v">
      <t c="3" si="227">
        <n x="225"/>
        <n x="432"/>
        <n x="157"/>
      </t>
    </mdx>
    <mdx n="0" f="v">
      <t c="3" si="227">
        <n x="225"/>
        <n x="433"/>
        <n x="157"/>
      </t>
    </mdx>
    <mdx n="0" f="v">
      <t c="3" si="227">
        <n x="225"/>
        <n x="443"/>
        <n x="157"/>
      </t>
    </mdx>
    <mdx n="0" f="v">
      <t c="3" si="227">
        <n x="225"/>
        <n x="444"/>
        <n x="157"/>
      </t>
    </mdx>
    <mdx n="0" f="v">
      <t c="3" si="227">
        <n x="225"/>
        <n x="423"/>
        <n x="157"/>
      </t>
    </mdx>
    <mdx n="0" f="v">
      <t c="3" si="227">
        <n x="225"/>
        <n x="424"/>
        <n x="157"/>
      </t>
    </mdx>
    <mdx n="0" f="v">
      <t c="3" si="227">
        <n x="225"/>
        <n x="425"/>
        <n x="157"/>
      </t>
    </mdx>
    <mdx n="0" f="v">
      <t c="3" si="227">
        <n x="225"/>
        <n x="348"/>
        <n x="157"/>
      </t>
    </mdx>
    <mdx n="0" f="v">
      <t c="3" si="227">
        <n x="225"/>
        <n x="327"/>
        <n x="157"/>
      </t>
    </mdx>
    <mdx n="0" f="v">
      <t c="3" si="227">
        <n x="225"/>
        <n x="426"/>
        <n x="157"/>
      </t>
    </mdx>
    <mdx n="0" f="v">
      <t c="3" si="227">
        <n x="225"/>
        <n x="435"/>
        <n x="157"/>
      </t>
    </mdx>
    <mdx n="0" f="v">
      <t c="3" si="227">
        <n x="225"/>
        <n x="442"/>
        <n x="157"/>
      </t>
    </mdx>
    <mdx n="0" f="v">
      <t c="3" si="227">
        <n x="225"/>
        <n x="326"/>
        <n x="157"/>
      </t>
    </mdx>
    <mdx n="0" f="v">
      <t c="3" si="227">
        <n x="225"/>
        <n x="445"/>
        <n x="157"/>
      </t>
    </mdx>
    <mdx n="0" f="v">
      <t c="3" si="227">
        <n x="225"/>
        <n x="446"/>
        <n x="157"/>
      </t>
    </mdx>
    <mdx n="0" f="v">
      <t c="3" si="227">
        <n x="225"/>
        <n x="434"/>
        <n x="157"/>
      </t>
    </mdx>
    <mdx n="0" f="v">
      <t c="3" si="227">
        <n x="225"/>
        <n x="452"/>
        <n x="157"/>
      </t>
    </mdx>
    <mdx n="0" f="v">
      <t c="3" si="227">
        <n x="225"/>
        <n x="436"/>
        <n x="157"/>
      </t>
    </mdx>
    <mdx n="0" f="v">
      <t c="3" si="227">
        <n x="225"/>
        <n x="437"/>
        <n x="157"/>
      </t>
    </mdx>
    <mdx n="0" f="v">
      <t c="3" si="227">
        <n x="225"/>
        <n x="294"/>
        <n x="157"/>
      </t>
    </mdx>
    <mdx n="0" f="v">
      <t c="3" si="227">
        <n x="225"/>
        <n x="293"/>
        <n x="157"/>
      </t>
    </mdx>
    <mdx n="0" f="v">
      <t c="3" si="227">
        <n x="225"/>
        <n x="346"/>
        <n x="157"/>
      </t>
    </mdx>
    <mdx n="0" f="v">
      <t c="3" si="227">
        <n x="225"/>
        <n x="438"/>
        <n x="157"/>
      </t>
    </mdx>
    <mdx n="0" f="v">
      <t c="3" si="227">
        <n x="225"/>
        <n x="350"/>
        <n x="157"/>
      </t>
    </mdx>
    <mdx n="0" f="v">
      <t c="3" si="227">
        <n x="225"/>
        <n x="439"/>
        <n x="157"/>
      </t>
    </mdx>
    <mdx n="0" f="v">
      <t c="3" si="227">
        <n x="225"/>
        <n x="440"/>
        <n x="157"/>
      </t>
    </mdx>
    <mdx n="0" f="v">
      <t c="3" si="227">
        <n x="225"/>
        <n x="441"/>
        <n x="157"/>
      </t>
    </mdx>
    <mdx n="0" f="v">
      <t c="3" si="227">
        <n x="225"/>
        <n x="447"/>
        <n x="157"/>
      </t>
    </mdx>
    <mdx n="0" f="v">
      <t c="3" si="227">
        <n x="225"/>
        <n x="461"/>
        <n x="157"/>
      </t>
    </mdx>
    <mdx n="0" f="v">
      <t c="3" si="227">
        <n x="225"/>
        <n x="473"/>
        <n x="157"/>
      </t>
    </mdx>
    <mdx n="0" f="v">
      <t c="3" si="227">
        <n x="225"/>
        <n x="276"/>
        <n x="157"/>
      </t>
    </mdx>
    <mdx n="0" f="v">
      <t c="3" si="227">
        <n x="225"/>
        <n x="453"/>
        <n x="157"/>
      </t>
    </mdx>
    <mdx n="0" f="v">
      <t c="3" si="227">
        <n x="225"/>
        <n x="454"/>
        <n x="157"/>
      </t>
    </mdx>
    <mdx n="0" f="v">
      <t c="3" si="227">
        <n x="225"/>
        <n x="455"/>
        <n x="157"/>
      </t>
    </mdx>
    <mdx n="0" f="v">
      <t c="3" si="227">
        <n x="225"/>
        <n x="456"/>
        <n x="157"/>
      </t>
    </mdx>
    <mdx n="0" f="v">
      <t c="3" si="227">
        <n x="225"/>
        <n x="459"/>
        <n x="157"/>
      </t>
    </mdx>
    <mdx n="0" f="v">
      <t c="3" si="227">
        <n x="225"/>
        <n x="448"/>
        <n x="157"/>
      </t>
    </mdx>
    <mdx n="0" f="v">
      <t c="3" si="227">
        <n x="225"/>
        <n x="449"/>
        <n x="157"/>
      </t>
    </mdx>
    <mdx n="0" f="v">
      <t c="3" si="227">
        <n x="225"/>
        <n x="450"/>
        <n x="157"/>
      </t>
    </mdx>
    <mdx n="0" f="v">
      <t c="3" si="227">
        <n x="225"/>
        <n x="451"/>
        <n x="157"/>
      </t>
    </mdx>
    <mdx n="0" f="v">
      <t c="3" si="227">
        <n x="225"/>
        <n x="457"/>
        <n x="157"/>
      </t>
    </mdx>
    <mdx n="0" f="v">
      <t c="3" si="227">
        <n x="225"/>
        <n x="458"/>
        <n x="157"/>
      </t>
    </mdx>
    <mdx n="0" f="v">
      <t c="3" si="227">
        <n x="225"/>
        <n x="460"/>
        <n x="157"/>
      </t>
    </mdx>
    <mdx n="0" f="v">
      <t c="3" si="227">
        <n x="225"/>
        <n x="462"/>
        <n x="157"/>
      </t>
    </mdx>
    <mdx n="0" f="v">
      <t c="3" si="227">
        <n x="225"/>
        <n x="463"/>
        <n x="157"/>
      </t>
    </mdx>
    <mdx n="0" f="v">
      <t c="3" si="227">
        <n x="225"/>
        <n x="464"/>
        <n x="157"/>
      </t>
    </mdx>
    <mdx n="0" f="v">
      <t c="3" si="227">
        <n x="225"/>
        <n x="465"/>
        <n x="157"/>
      </t>
    </mdx>
    <mdx n="0" f="v">
      <t c="3" si="227">
        <n x="225"/>
        <n x="466"/>
        <n x="157"/>
      </t>
    </mdx>
    <mdx n="0" f="v">
      <t c="3" si="227">
        <n x="225"/>
        <n x="467"/>
        <n x="157"/>
      </t>
    </mdx>
    <mdx n="0" f="v">
      <t c="3" si="227">
        <n x="225"/>
        <n x="468"/>
        <n x="157"/>
      </t>
    </mdx>
    <mdx n="0" f="v">
      <t c="3" si="227">
        <n x="225"/>
        <n x="469"/>
        <n x="157"/>
      </t>
    </mdx>
    <mdx n="0" f="v">
      <t c="3" si="227">
        <n x="225"/>
        <n x="470"/>
        <n x="157"/>
      </t>
    </mdx>
    <mdx n="0" f="v">
      <t c="3" si="227">
        <n x="225"/>
        <n x="471"/>
        <n x="157"/>
      </t>
    </mdx>
    <mdx n="0" f="v">
      <t c="3" si="227">
        <n x="225"/>
        <n x="474"/>
        <n x="157"/>
      </t>
    </mdx>
    <mdx n="0" f="v">
      <t c="3" si="227">
        <n x="225"/>
        <n x="475"/>
        <n x="157"/>
      </t>
    </mdx>
    <mdx n="0" f="v">
      <t c="3" si="227">
        <n x="225"/>
        <n x="476"/>
        <n x="157"/>
      </t>
    </mdx>
    <mdx n="0" f="v">
      <t c="3" si="227">
        <n x="225"/>
        <n x="477"/>
        <n x="157"/>
      </t>
    </mdx>
    <mdx n="0" f="v">
      <t c="3" si="227">
        <n x="225"/>
        <n x="478"/>
        <n x="157"/>
      </t>
    </mdx>
    <mdx n="0" f="v">
      <t c="3" si="227">
        <n x="225"/>
        <n x="479"/>
        <n x="157"/>
      </t>
    </mdx>
    <mdx n="0" f="v">
      <t c="3" si="227">
        <n x="225"/>
        <n x="484"/>
        <n x="157"/>
      </t>
    </mdx>
    <mdx n="0" f="v">
      <t c="3" si="227">
        <n x="225"/>
        <n x="483"/>
        <n x="157"/>
      </t>
    </mdx>
    <mdx n="0" f="v">
      <t c="3" si="227">
        <n x="225"/>
        <n x="487"/>
        <n x="157"/>
      </t>
    </mdx>
    <mdx n="0" f="v">
      <t c="3" si="227">
        <n x="225"/>
        <n x="472"/>
        <n x="157"/>
      </t>
    </mdx>
    <mdx n="0" f="v">
      <t c="3" si="227">
        <n x="225"/>
        <n x="480"/>
        <n x="157"/>
      </t>
    </mdx>
    <mdx n="0" f="v">
      <t c="3" si="227">
        <n x="225"/>
        <n x="481"/>
        <n x="157"/>
      </t>
    </mdx>
    <mdx n="0" f="v">
      <t c="3" si="227">
        <n x="225"/>
        <n x="488"/>
        <n x="157"/>
      </t>
    </mdx>
    <mdx n="0" f="v">
      <t c="3" si="227">
        <n x="225"/>
        <n x="489"/>
        <n x="157"/>
      </t>
    </mdx>
    <mdx n="0" f="v">
      <t c="3" si="227">
        <n x="225"/>
        <n x="485"/>
        <n x="157"/>
      </t>
    </mdx>
    <mdx n="0" f="v">
      <t c="3" si="227">
        <n x="225"/>
        <n x="486"/>
        <n x="157"/>
      </t>
    </mdx>
    <mdx n="0" f="v">
      <t c="3" si="227">
        <n x="225"/>
        <n x="482"/>
        <n x="157"/>
      </t>
    </mdx>
    <mdx n="0" f="v">
      <t c="3" si="227">
        <n x="225"/>
        <n x="490"/>
        <n x="157"/>
      </t>
    </mdx>
    <mdx n="0" f="v">
      <t c="3" si="227">
        <n x="225"/>
        <n x="494"/>
        <n x="157"/>
      </t>
    </mdx>
    <mdx n="0" f="v">
      <t c="3" si="227">
        <n x="225"/>
        <n x="492"/>
        <n x="157"/>
      </t>
    </mdx>
    <mdx n="0" f="v">
      <t c="3" si="227">
        <n x="225"/>
        <n x="493"/>
        <n x="157"/>
      </t>
    </mdx>
    <mdx n="0" f="v">
      <t c="3" si="227">
        <n x="225"/>
        <n x="500"/>
        <n x="157"/>
      </t>
    </mdx>
    <mdx n="0" f="v">
      <t c="3" si="227">
        <n x="225"/>
        <n x="501"/>
        <n x="157"/>
      </t>
    </mdx>
    <mdx n="0" f="v">
      <t c="3" si="227">
        <n x="225"/>
        <n x="491"/>
        <n x="157"/>
      </t>
    </mdx>
    <mdx n="0" f="v">
      <t c="3" si="227">
        <n x="225"/>
        <n x="495"/>
        <n x="157"/>
      </t>
    </mdx>
    <mdx n="0" f="v">
      <t c="3" si="227">
        <n x="225"/>
        <n x="496"/>
        <n x="157"/>
      </t>
    </mdx>
    <mdx n="0" f="v">
      <t c="3" si="227">
        <n x="225"/>
        <n x="502"/>
        <n x="157"/>
      </t>
    </mdx>
    <mdx n="0" f="v">
      <t c="3" si="227">
        <n x="225"/>
        <n x="503"/>
        <n x="157"/>
      </t>
    </mdx>
    <mdx n="0" f="v">
      <t c="3" si="227">
        <n x="225"/>
        <n x="497"/>
        <n x="157"/>
      </t>
    </mdx>
    <mdx n="0" f="v">
      <t c="3" si="227">
        <n x="225"/>
        <n x="498"/>
        <n x="157"/>
      </t>
    </mdx>
    <mdx n="0" f="v">
      <t c="3" si="227">
        <n x="225"/>
        <n x="499"/>
        <n x="157"/>
      </t>
    </mdx>
    <mdx n="0" f="v">
      <t c="3" si="227">
        <n x="225"/>
        <n x="508"/>
        <n x="157"/>
      </t>
    </mdx>
    <mdx n="0" f="v">
      <t c="3" si="227">
        <n x="225"/>
        <n x="507"/>
        <n x="157"/>
      </t>
    </mdx>
    <mdx n="0" f="v">
      <t c="3" si="227">
        <n x="225"/>
        <n x="504"/>
        <n x="157"/>
      </t>
    </mdx>
    <mdx n="0" f="v">
      <t c="3" si="227">
        <n x="225"/>
        <n x="505"/>
        <n x="157"/>
      </t>
    </mdx>
    <mdx n="0" f="v">
      <t c="3" si="227">
        <n x="225"/>
        <n x="506"/>
        <n x="157"/>
      </t>
    </mdx>
    <mdx n="0" f="v">
      <t c="3" si="227">
        <n x="225"/>
        <n x="509"/>
        <n x="157"/>
      </t>
    </mdx>
    <mdx n="0" f="v">
      <t c="3" si="227">
        <n x="225"/>
        <n x="513"/>
        <n x="157"/>
      </t>
    </mdx>
    <mdx n="0" f="v">
      <t c="3" si="227">
        <n x="225"/>
        <n x="510"/>
        <n x="157"/>
      </t>
    </mdx>
    <mdx n="0" f="v">
      <t c="3" si="227">
        <n x="225"/>
        <n x="511"/>
        <n x="157"/>
      </t>
    </mdx>
    <mdx n="0" f="v">
      <t c="3" si="227">
        <n x="225"/>
        <n x="512"/>
        <n x="157"/>
      </t>
    </mdx>
    <mdx n="0" f="v">
      <t c="3" si="227">
        <n x="225"/>
        <n x="516"/>
        <n x="157"/>
      </t>
    </mdx>
    <mdx n="0" f="v">
      <t c="3" si="227">
        <n x="225"/>
        <n x="519"/>
        <n x="157"/>
      </t>
    </mdx>
    <mdx n="0" f="v">
      <t c="3" si="227">
        <n x="225"/>
        <n x="514"/>
        <n x="157"/>
      </t>
    </mdx>
    <mdx n="0" f="v">
      <t c="3" si="227">
        <n x="225"/>
        <n x="515"/>
        <n x="157"/>
      </t>
    </mdx>
    <mdx n="0" f="v">
      <t c="3" si="227">
        <n x="225"/>
        <n x="520"/>
        <n x="157"/>
      </t>
    </mdx>
    <mdx n="0" f="v">
      <t c="3" si="227">
        <n x="225"/>
        <n x="521"/>
        <n x="157"/>
      </t>
    </mdx>
    <mdx n="0" f="v">
      <t c="3" si="227">
        <n x="225"/>
        <n x="526"/>
        <n x="157"/>
      </t>
    </mdx>
    <mdx n="0" f="v">
      <t c="3" si="227">
        <n x="225"/>
        <n x="517"/>
        <n x="157"/>
      </t>
    </mdx>
    <mdx n="0" f="v">
      <t c="3" si="227">
        <n x="225"/>
        <n x="518"/>
        <n x="157"/>
      </t>
    </mdx>
    <mdx n="0" f="v">
      <t c="3" si="227">
        <n x="225"/>
        <n x="522"/>
        <n x="157"/>
      </t>
    </mdx>
    <mdx n="0" f="v">
      <t c="3" si="227">
        <n x="225"/>
        <n x="525"/>
        <n x="157"/>
      </t>
    </mdx>
    <mdx n="0" f="v">
      <t c="3" si="227">
        <n x="225"/>
        <n x="523"/>
        <n x="157"/>
      </t>
    </mdx>
    <mdx n="0" f="v">
      <t c="3" si="227">
        <n x="225"/>
        <n x="528"/>
        <n x="157"/>
      </t>
    </mdx>
    <mdx n="0" f="v">
      <t c="3" si="227">
        <n x="225"/>
        <n x="524"/>
        <n x="157"/>
      </t>
    </mdx>
    <mdx n="0" f="v">
      <t c="3" si="227">
        <n x="225"/>
        <n x="527"/>
        <n x="157"/>
      </t>
    </mdx>
    <mdx n="0" f="v">
      <t c="3" si="227">
        <n x="225"/>
        <n x="532"/>
        <n x="157"/>
      </t>
    </mdx>
    <mdx n="0" f="v">
      <t c="3" si="227">
        <n x="225"/>
        <n x="531"/>
        <n x="157"/>
      </t>
    </mdx>
    <mdx n="0" f="v">
      <t c="3" si="227">
        <n x="225"/>
        <n x="529"/>
        <n x="157"/>
      </t>
    </mdx>
    <mdx n="0" f="v">
      <t c="3" si="227">
        <n x="225"/>
        <n x="530"/>
        <n x="157"/>
      </t>
    </mdx>
    <mdx n="0" f="v">
      <t c="3" si="227">
        <n x="225"/>
        <n x="534"/>
        <n x="157"/>
      </t>
    </mdx>
    <mdx n="0" f="v">
      <t c="3" si="227">
        <n x="225"/>
        <n x="533"/>
        <n x="157"/>
      </t>
    </mdx>
    <mdx n="0" f="v">
      <t c="3" si="227">
        <n x="225"/>
        <n x="536"/>
        <n x="157"/>
      </t>
    </mdx>
    <mdx n="0" f="v">
      <t c="3" si="227">
        <n x="225"/>
        <n x="535"/>
        <n x="157"/>
      </t>
    </mdx>
    <mdx n="0" f="v">
      <t c="3" si="227">
        <n x="225"/>
        <n x="537"/>
        <n x="157"/>
      </t>
    </mdx>
    <mdx n="0" f="v">
      <t c="3" si="227">
        <n x="225"/>
        <n x="539"/>
        <n x="157"/>
      </t>
    </mdx>
    <mdx n="0" f="v">
      <t c="3" si="227">
        <n x="225"/>
        <n x="540"/>
        <n x="157"/>
      </t>
    </mdx>
    <mdx n="0" f="v">
      <t c="3" si="227">
        <n x="225"/>
        <n x="538"/>
        <n x="157"/>
      </t>
    </mdx>
    <mdx n="0" f="v">
      <t c="3" si="227">
        <n x="225"/>
        <n x="545"/>
        <n x="157"/>
      </t>
    </mdx>
    <mdx n="0" f="v">
      <t c="3" si="227">
        <n x="225"/>
        <n x="544"/>
        <n x="157"/>
      </t>
    </mdx>
    <mdx n="0" f="v">
      <t c="3" si="227">
        <n x="225"/>
        <n x="541"/>
        <n x="157"/>
      </t>
    </mdx>
    <mdx n="0" f="v">
      <t c="3" si="227">
        <n x="225"/>
        <n x="543"/>
        <n x="157"/>
      </t>
    </mdx>
    <mdx n="0" f="v">
      <t c="3" si="227">
        <n x="225"/>
        <n x="546"/>
        <n x="157"/>
      </t>
    </mdx>
    <mdx n="0" f="v">
      <t c="3" si="227">
        <n x="225"/>
        <n x="542"/>
        <n x="157"/>
      </t>
    </mdx>
    <mdx n="0" f="v">
      <t c="3" si="227">
        <n x="225"/>
        <n x="272"/>
        <n x="69"/>
      </t>
    </mdx>
    <mdx n="0" f="v">
      <t c="3" si="227">
        <n x="225"/>
        <n x="273"/>
        <n x="69"/>
      </t>
    </mdx>
    <mdx n="0" f="v">
      <t c="3" si="227">
        <n x="225"/>
        <n x="271"/>
        <n x="69"/>
      </t>
    </mdx>
    <mdx n="0" f="v">
      <t c="3" si="227">
        <n x="225"/>
        <n x="270"/>
        <n x="69"/>
      </t>
    </mdx>
    <mdx n="0" f="v">
      <t c="3" si="227">
        <n x="225"/>
        <n x="269"/>
        <n x="69"/>
      </t>
    </mdx>
    <mdx n="0" f="v">
      <t c="3" si="227">
        <n x="225"/>
        <n x="268"/>
        <n x="69"/>
      </t>
    </mdx>
    <mdx n="0" f="v">
      <t c="3" si="227">
        <n x="225"/>
        <n x="355"/>
        <n x="69"/>
      </t>
    </mdx>
    <mdx n="0" f="v">
      <t c="3" si="227">
        <n x="225"/>
        <n x="356"/>
        <n x="69"/>
      </t>
    </mdx>
    <mdx n="0" f="v">
      <t c="3" si="227">
        <n x="225"/>
        <n x="357"/>
        <n x="69"/>
      </t>
    </mdx>
    <mdx n="0" f="v">
      <t c="3" si="227">
        <n x="225"/>
        <n x="358"/>
        <n x="69"/>
      </t>
    </mdx>
    <mdx n="0" f="v">
      <t c="3" si="227">
        <n x="225"/>
        <n x="359"/>
        <n x="69"/>
      </t>
    </mdx>
    <mdx n="0" f="v">
      <t c="3" si="227">
        <n x="225"/>
        <n x="360"/>
        <n x="69"/>
      </t>
    </mdx>
    <mdx n="0" f="v">
      <t c="3" si="227">
        <n x="225"/>
        <n x="361"/>
        <n x="69"/>
      </t>
    </mdx>
    <mdx n="0" f="v">
      <t c="3" si="227">
        <n x="225"/>
        <n x="255"/>
        <n x="69"/>
      </t>
    </mdx>
    <mdx n="0" f="v">
      <t c="3" si="227">
        <n x="225"/>
        <n x="263"/>
        <n x="69"/>
      </t>
    </mdx>
    <mdx n="0" f="v">
      <t c="3" si="227">
        <n x="225"/>
        <n x="262"/>
        <n x="69"/>
      </t>
    </mdx>
    <mdx n="0" f="v">
      <t c="3" si="227">
        <n x="225"/>
        <n x="261"/>
        <n x="69"/>
      </t>
    </mdx>
    <mdx n="0" f="v">
      <t c="3" si="227">
        <n x="225"/>
        <n x="259"/>
        <n x="69"/>
      </t>
    </mdx>
    <mdx n="0" f="v">
      <t c="3" si="227">
        <n x="225"/>
        <n x="258"/>
        <n x="69"/>
      </t>
    </mdx>
    <mdx n="0" f="v">
      <t c="3" si="227">
        <n x="225"/>
        <n x="257"/>
        <n x="69"/>
      </t>
    </mdx>
    <mdx n="0" f="v">
      <t c="3" si="227">
        <n x="225"/>
        <n x="256"/>
        <n x="69"/>
      </t>
    </mdx>
    <mdx n="0" f="v">
      <t c="3" si="227">
        <n x="225"/>
        <n x="316"/>
        <n x="69"/>
      </t>
    </mdx>
    <mdx n="0" f="v">
      <t c="3" si="227">
        <n x="225"/>
        <n x="373"/>
        <n x="69"/>
      </t>
    </mdx>
    <mdx n="0" f="v">
      <t c="3" si="227">
        <n x="225"/>
        <n x="374"/>
        <n x="69"/>
      </t>
    </mdx>
    <mdx n="0" f="v">
      <t c="3" si="227">
        <n x="225"/>
        <n x="375"/>
        <n x="69"/>
      </t>
    </mdx>
    <mdx n="0" f="v">
      <t c="3" si="227">
        <n x="225"/>
        <n x="281"/>
        <n x="69"/>
      </t>
    </mdx>
    <mdx n="0" f="v">
      <t c="3" si="227">
        <n x="225"/>
        <n x="377"/>
        <n x="69"/>
      </t>
    </mdx>
    <mdx n="0" f="v">
      <t c="3" si="227">
        <n x="225"/>
        <n x="280"/>
        <n x="69"/>
      </t>
    </mdx>
    <mdx n="0" f="v">
      <t c="3" si="227">
        <n x="225"/>
        <n x="311"/>
        <n x="69"/>
      </t>
    </mdx>
    <mdx n="0" f="v">
      <t c="3" si="227">
        <n x="225"/>
        <n x="378"/>
        <n x="69"/>
      </t>
    </mdx>
    <mdx n="0" f="v">
      <t c="3" si="227">
        <n x="225"/>
        <n x="379"/>
        <n x="69"/>
      </t>
    </mdx>
    <mdx n="0" f="v">
      <t c="3" si="227">
        <n x="225"/>
        <n x="380"/>
        <n x="69"/>
      </t>
    </mdx>
    <mdx n="0" f="v">
      <t c="3" si="227">
        <n x="225"/>
        <n x="382"/>
        <n x="69"/>
      </t>
    </mdx>
    <mdx n="0" f="v">
      <t c="3" si="227">
        <n x="225"/>
        <n x="304"/>
        <n x="69"/>
      </t>
    </mdx>
    <mdx n="0" f="v">
      <t c="3" si="227">
        <n x="225"/>
        <n x="383"/>
        <n x="69"/>
      </t>
    </mdx>
    <mdx n="0" f="v">
      <t c="3" si="227">
        <n x="225"/>
        <n x="384"/>
        <n x="69"/>
      </t>
    </mdx>
    <mdx n="0" f="v">
      <t c="3" si="227">
        <n x="225"/>
        <n x="254"/>
        <n x="69"/>
      </t>
    </mdx>
    <mdx n="0" f="v">
      <t c="3" si="227">
        <n x="225"/>
        <n x="283"/>
        <n x="69"/>
      </t>
    </mdx>
    <mdx n="0" f="v">
      <t c="3" si="227">
        <n x="225"/>
        <n x="547"/>
        <n x="69"/>
      </t>
    </mdx>
    <mdx n="0" f="v">
      <t c="3" si="227">
        <n x="225"/>
        <n x="362"/>
        <n x="69"/>
      </t>
    </mdx>
    <mdx n="0" f="v">
      <t c="3" si="227">
        <n x="225"/>
        <n x="364"/>
        <n x="69"/>
      </t>
    </mdx>
    <mdx n="0" f="v">
      <t c="3" si="227">
        <n x="225"/>
        <n x="548"/>
        <n x="69"/>
      </t>
    </mdx>
    <mdx n="0" f="v">
      <t c="3" si="227">
        <n x="225"/>
        <n x="365"/>
        <n x="69"/>
      </t>
    </mdx>
    <mdx n="0" f="v">
      <t c="3" si="227">
        <n x="225"/>
        <n x="366"/>
        <n x="69"/>
      </t>
    </mdx>
    <mdx n="0" f="v">
      <t c="3" si="227">
        <n x="225"/>
        <n x="367"/>
        <n x="69"/>
      </t>
    </mdx>
    <mdx n="0" f="v">
      <t c="3" si="227">
        <n x="225"/>
        <n x="368"/>
        <n x="69"/>
      </t>
    </mdx>
    <mdx n="0" f="v">
      <t c="3" si="227">
        <n x="225"/>
        <n x="369"/>
        <n x="69"/>
      </t>
    </mdx>
    <mdx n="0" f="v">
      <t c="3" si="227">
        <n x="225"/>
        <n x="307"/>
        <n x="69"/>
      </t>
    </mdx>
    <mdx n="0" f="v">
      <t c="3" si="227">
        <n x="225"/>
        <n x="370"/>
        <n x="69"/>
      </t>
    </mdx>
    <mdx n="0" f="v">
      <t c="3" si="227">
        <n x="225"/>
        <n x="372"/>
        <n x="69"/>
      </t>
    </mdx>
    <mdx n="0" f="v">
      <t c="3" si="227">
        <n x="225"/>
        <n x="393"/>
        <n x="69"/>
      </t>
    </mdx>
    <mdx n="0" f="v">
      <t c="3" si="227">
        <n x="225"/>
        <n x="394"/>
        <n x="69"/>
      </t>
    </mdx>
    <mdx n="0" f="v">
      <t c="3" si="227">
        <n x="225"/>
        <n x="395"/>
        <n x="69"/>
      </t>
    </mdx>
    <mdx n="0" f="v">
      <t c="3" si="227">
        <n x="225"/>
        <n x="278"/>
        <n x="69"/>
      </t>
    </mdx>
    <mdx n="0" f="v">
      <t c="3" si="227">
        <n x="225"/>
        <n x="396"/>
        <n x="69"/>
      </t>
    </mdx>
    <mdx n="0" f="v">
      <t c="3" si="227">
        <n x="225"/>
        <n x="397"/>
        <n x="69"/>
      </t>
    </mdx>
    <mdx n="0" f="v">
      <t c="3" si="227">
        <n x="225"/>
        <n x="398"/>
        <n x="69"/>
      </t>
    </mdx>
    <mdx n="0" f="v">
      <t c="3" si="227">
        <n x="225"/>
        <n x="392"/>
        <n x="69"/>
      </t>
    </mdx>
    <mdx n="0" f="v">
      <t c="3" si="227">
        <n x="225"/>
        <n x="385"/>
        <n x="69"/>
      </t>
    </mdx>
    <mdx n="0" f="v">
      <t c="3" si="227">
        <n x="225"/>
        <n x="386"/>
        <n x="69"/>
      </t>
    </mdx>
    <mdx n="0" f="v">
      <t c="3" si="227">
        <n x="225"/>
        <n x="387"/>
        <n x="69"/>
      </t>
    </mdx>
    <mdx n="0" f="v">
      <t c="3" si="227">
        <n x="225"/>
        <n x="388"/>
        <n x="69"/>
      </t>
    </mdx>
    <mdx n="0" f="v">
      <t c="3" si="227">
        <n x="225"/>
        <n x="389"/>
        <n x="69"/>
      </t>
    </mdx>
    <mdx n="0" f="v">
      <t c="3" si="227">
        <n x="225"/>
        <n x="390"/>
        <n x="69"/>
      </t>
    </mdx>
    <mdx n="0" f="v">
      <t c="3" si="227">
        <n x="225"/>
        <n x="418"/>
        <n x="69"/>
      </t>
    </mdx>
    <mdx n="0" f="v">
      <t c="3" si="227">
        <n x="225"/>
        <n x="391"/>
        <n x="69"/>
      </t>
    </mdx>
    <mdx n="0" f="v">
      <t c="3" si="227">
        <n x="225"/>
        <n x="399"/>
        <n x="69"/>
      </t>
    </mdx>
    <mdx n="0" f="v">
      <t c="3" si="227">
        <n x="225"/>
        <n x="400"/>
        <n x="69"/>
      </t>
    </mdx>
    <mdx n="0" f="v">
      <t c="3" si="227">
        <n x="225"/>
        <n x="401"/>
        <n x="69"/>
      </t>
    </mdx>
    <mdx n="0" f="v">
      <t c="3" si="227">
        <n x="225"/>
        <n x="402"/>
        <n x="69"/>
      </t>
    </mdx>
    <mdx n="0" f="v">
      <t c="3" si="227">
        <n x="225"/>
        <n x="277"/>
        <n x="69"/>
      </t>
    </mdx>
    <mdx n="0" f="v">
      <t c="3" si="227">
        <n x="225"/>
        <n x="417"/>
        <n x="69"/>
      </t>
    </mdx>
    <mdx n="0" f="v">
      <t c="3" si="227">
        <n x="225"/>
        <n x="419"/>
        <n x="69"/>
      </t>
    </mdx>
    <mdx n="0" f="v">
      <t c="3" si="227">
        <n x="225"/>
        <n x="404"/>
        <n x="69"/>
      </t>
    </mdx>
    <mdx n="0" f="v">
      <t c="3" si="227">
        <n x="225"/>
        <n x="406"/>
        <n x="69"/>
      </t>
    </mdx>
    <mdx n="0" f="v">
      <t c="3" si="227">
        <n x="225"/>
        <n x="407"/>
        <n x="69"/>
      </t>
    </mdx>
    <mdx n="0" f="v">
      <t c="3" si="227">
        <n x="225"/>
        <n x="408"/>
        <n x="69"/>
      </t>
    </mdx>
    <mdx n="0" f="v">
      <t c="3" si="227">
        <n x="225"/>
        <n x="409"/>
        <n x="69"/>
      </t>
    </mdx>
    <mdx n="0" f="v">
      <t c="3" si="227">
        <n x="225"/>
        <n x="410"/>
        <n x="69"/>
      </t>
    </mdx>
    <mdx n="0" f="v">
      <t c="3" si="227">
        <n x="225"/>
        <n x="403"/>
        <n x="69"/>
      </t>
    </mdx>
    <mdx n="0" f="v">
      <t c="3" si="227">
        <n x="225"/>
        <n x="413"/>
        <n x="69"/>
      </t>
    </mdx>
    <mdx n="0" f="v">
      <t c="3" si="227">
        <n x="225"/>
        <n x="414"/>
        <n x="69"/>
      </t>
    </mdx>
    <mdx n="0" f="v">
      <t c="3" si="227">
        <n x="225"/>
        <n x="415"/>
        <n x="69"/>
      </t>
    </mdx>
    <mdx n="0" f="v">
      <t c="3" si="227">
        <n x="225"/>
        <n x="416"/>
        <n x="69"/>
      </t>
    </mdx>
    <mdx n="0" f="v">
      <t c="3" si="227">
        <n x="225"/>
        <n x="427"/>
        <n x="69"/>
      </t>
    </mdx>
    <mdx n="0" f="v">
      <t c="3" si="227">
        <n x="225"/>
        <n x="428"/>
        <n x="69"/>
      </t>
    </mdx>
    <mdx n="0" f="v">
      <t c="3" si="227">
        <n x="225"/>
        <n x="329"/>
        <n x="69"/>
      </t>
    </mdx>
    <mdx n="0" f="v">
      <t c="3" si="227">
        <n x="225"/>
        <n x="422"/>
        <n x="69"/>
      </t>
    </mdx>
    <mdx n="0" f="v">
      <t c="3" si="227">
        <n x="225"/>
        <n x="420"/>
        <n x="69"/>
      </t>
    </mdx>
    <mdx n="0" f="v">
      <t c="3" si="227">
        <n x="225"/>
        <n x="299"/>
        <n x="69"/>
      </t>
    </mdx>
    <mdx n="0" f="v">
      <t c="3" si="227">
        <n x="225"/>
        <n x="297"/>
        <n x="69"/>
      </t>
    </mdx>
    <mdx n="0" f="v">
      <t c="3" si="227">
        <n x="225"/>
        <n x="421"/>
        <n x="69"/>
      </t>
    </mdx>
    <mdx n="0" f="v">
      <t c="3" si="227">
        <n x="225"/>
        <n x="328"/>
        <n x="69"/>
      </t>
    </mdx>
    <mdx n="0" f="v">
      <t c="3" si="227">
        <n x="225"/>
        <n x="429"/>
        <n x="69"/>
      </t>
    </mdx>
    <mdx n="0" f="v">
      <t c="3" si="227">
        <n x="225"/>
        <n x="430"/>
        <n x="69"/>
      </t>
    </mdx>
    <mdx n="0" f="v">
      <t c="3" si="227">
        <n x="225"/>
        <n x="431"/>
        <n x="69"/>
      </t>
    </mdx>
    <mdx n="0" f="v">
      <t c="3" si="227">
        <n x="225"/>
        <n x="432"/>
        <n x="69"/>
      </t>
    </mdx>
    <mdx n="0" f="v">
      <t c="3" si="227">
        <n x="225"/>
        <n x="442"/>
        <n x="69"/>
      </t>
    </mdx>
    <mdx n="0" f="v">
      <t c="3" si="227">
        <n x="225"/>
        <n x="435"/>
        <n x="69"/>
      </t>
    </mdx>
    <mdx n="0" f="v">
      <t c="3" si="227">
        <n x="225"/>
        <n x="443"/>
        <n x="69"/>
      </t>
    </mdx>
    <mdx n="0" f="v">
      <t c="3" si="227">
        <n x="225"/>
        <n x="444"/>
        <n x="69"/>
      </t>
    </mdx>
    <mdx n="0" f="v">
      <t c="3" si="227">
        <n x="225"/>
        <n x="326"/>
        <n x="69"/>
      </t>
    </mdx>
    <mdx n="0" f="v">
      <t c="3" si="227">
        <n x="225"/>
        <n x="423"/>
        <n x="69"/>
      </t>
    </mdx>
    <mdx n="0" f="v">
      <t c="3" si="227">
        <n x="225"/>
        <n x="424"/>
        <n x="69"/>
      </t>
    </mdx>
    <mdx n="0" f="v">
      <t c="3" si="227">
        <n x="225"/>
        <n x="425"/>
        <n x="69"/>
      </t>
    </mdx>
    <mdx n="0" f="v">
      <t c="3" si="227">
        <n x="225"/>
        <n x="348"/>
        <n x="69"/>
      </t>
    </mdx>
    <mdx n="0" f="v">
      <t c="3" si="227">
        <n x="225"/>
        <n x="327"/>
        <n x="69"/>
      </t>
    </mdx>
    <mdx n="0" f="v">
      <t c="3" si="227">
        <n x="225"/>
        <n x="426"/>
        <n x="69"/>
      </t>
    </mdx>
    <mdx n="0" f="v">
      <t c="3" si="227">
        <n x="225"/>
        <n x="433"/>
        <n x="69"/>
      </t>
    </mdx>
    <mdx n="0" f="v">
      <t c="3" si="227">
        <n x="225"/>
        <n x="445"/>
        <n x="69"/>
      </t>
    </mdx>
    <mdx n="0" f="v">
      <t c="3" si="227">
        <n x="225"/>
        <n x="446"/>
        <n x="69"/>
      </t>
    </mdx>
    <mdx n="0" f="v">
      <t c="3" si="227">
        <n x="225"/>
        <n x="434"/>
        <n x="69"/>
      </t>
    </mdx>
    <mdx n="0" f="v">
      <t c="3" si="227">
        <n x="225"/>
        <n x="436"/>
        <n x="69"/>
      </t>
    </mdx>
    <mdx n="0" f="v">
      <t c="3" si="227">
        <n x="225"/>
        <n x="437"/>
        <n x="69"/>
      </t>
    </mdx>
    <mdx n="0" f="v">
      <t c="3" si="227">
        <n x="225"/>
        <n x="294"/>
        <n x="69"/>
      </t>
    </mdx>
    <mdx n="0" f="v">
      <t c="3" si="227">
        <n x="225"/>
        <n x="293"/>
        <n x="69"/>
      </t>
    </mdx>
    <mdx n="0" f="v">
      <t c="3" si="227">
        <n x="225"/>
        <n x="452"/>
        <n x="69"/>
      </t>
    </mdx>
    <mdx n="0" f="v">
      <t c="3" si="227">
        <n x="225"/>
        <n x="459"/>
        <n x="69"/>
      </t>
    </mdx>
    <mdx n="0" f="v">
      <t c="3" si="227">
        <n x="225"/>
        <n x="461"/>
        <n x="69"/>
      </t>
    </mdx>
    <mdx n="0" f="v">
      <t c="3" si="227">
        <n x="225"/>
        <n x="438"/>
        <n x="69"/>
      </t>
    </mdx>
    <mdx n="0" f="v">
      <t c="3" si="227">
        <n x="225"/>
        <n x="350"/>
        <n x="69"/>
      </t>
    </mdx>
    <mdx n="0" f="v">
      <t c="3" si="227">
        <n x="225"/>
        <n x="439"/>
        <n x="69"/>
      </t>
    </mdx>
    <mdx n="0" f="v">
      <t c="3" si="227">
        <n x="225"/>
        <n x="441"/>
        <n x="69"/>
      </t>
    </mdx>
    <mdx n="0" f="v">
      <t c="3" si="227">
        <n x="225"/>
        <n x="447"/>
        <n x="69"/>
      </t>
    </mdx>
    <mdx n="0" f="v">
      <t c="3" si="227">
        <n x="225"/>
        <n x="346"/>
        <n x="69"/>
      </t>
    </mdx>
    <mdx n="0" f="v">
      <t c="3" si="227">
        <n x="225"/>
        <n x="276"/>
        <n x="69"/>
      </t>
    </mdx>
    <mdx n="0" f="v">
      <t c="3" si="227">
        <n x="225"/>
        <n x="453"/>
        <n x="69"/>
      </t>
    </mdx>
    <mdx n="0" f="v">
      <t c="3" si="227">
        <n x="225"/>
        <n x="456"/>
        <n x="69"/>
      </t>
    </mdx>
    <mdx n="0" f="v">
      <t c="3" si="227">
        <n x="225"/>
        <n x="473"/>
        <n x="69"/>
      </t>
    </mdx>
    <mdx n="0" f="v">
      <t c="3" si="227">
        <n x="225"/>
        <n x="448"/>
        <n x="69"/>
      </t>
    </mdx>
    <mdx n="0" f="v">
      <t c="3" si="227">
        <n x="225"/>
        <n x="449"/>
        <n x="69"/>
      </t>
    </mdx>
    <mdx n="0" f="v">
      <t c="3" si="227">
        <n x="225"/>
        <n x="450"/>
        <n x="69"/>
      </t>
    </mdx>
    <mdx n="0" f="v">
      <t c="3" si="227">
        <n x="225"/>
        <n x="451"/>
        <n x="69"/>
      </t>
    </mdx>
    <mdx n="0" f="v">
      <t c="3" si="227">
        <n x="225"/>
        <n x="457"/>
        <n x="69"/>
      </t>
    </mdx>
    <mdx n="0" f="v">
      <t c="3" si="227">
        <n x="225"/>
        <n x="458"/>
        <n x="69"/>
      </t>
    </mdx>
    <mdx n="0" f="v">
      <t c="3" si="227">
        <n x="225"/>
        <n x="462"/>
        <n x="69"/>
      </t>
    </mdx>
    <mdx n="0" f="v">
      <t c="3" si="227">
        <n x="225"/>
        <n x="463"/>
        <n x="69"/>
      </t>
    </mdx>
    <mdx n="0" f="v">
      <t c="3" si="227">
        <n x="225"/>
        <n x="464"/>
        <n x="69"/>
      </t>
    </mdx>
    <mdx n="0" f="v">
      <t c="3" si="227">
        <n x="225"/>
        <n x="465"/>
        <n x="69"/>
      </t>
    </mdx>
    <mdx n="0" f="v">
      <t c="3" si="227">
        <n x="225"/>
        <n x="466"/>
        <n x="69"/>
      </t>
    </mdx>
    <mdx n="0" f="v">
      <t c="3" si="227">
        <n x="225"/>
        <n x="467"/>
        <n x="69"/>
      </t>
    </mdx>
    <mdx n="0" f="v">
      <t c="3" si="227">
        <n x="225"/>
        <n x="468"/>
        <n x="69"/>
      </t>
    </mdx>
    <mdx n="0" f="v">
      <t c="3" si="227">
        <n x="225"/>
        <n x="469"/>
        <n x="69"/>
      </t>
    </mdx>
    <mdx n="0" f="v">
      <t c="3" si="227">
        <n x="225"/>
        <n x="470"/>
        <n x="69"/>
      </t>
    </mdx>
    <mdx n="0" f="v">
      <t c="3" si="227">
        <n x="225"/>
        <n x="475"/>
        <n x="69"/>
      </t>
    </mdx>
    <mdx n="0" f="v">
      <t c="3" si="227">
        <n x="225"/>
        <n x="476"/>
        <n x="69"/>
      </t>
    </mdx>
    <mdx n="0" f="v">
      <t c="3" si="227">
        <n x="225"/>
        <n x="487"/>
        <n x="69"/>
      </t>
    </mdx>
    <mdx n="0" f="v">
      <t c="3" si="227">
        <n x="225"/>
        <n x="484"/>
        <n x="69"/>
      </t>
    </mdx>
    <mdx n="0" f="v">
      <t c="3" si="227">
        <n x="225"/>
        <n x="477"/>
        <n x="69"/>
      </t>
    </mdx>
    <mdx n="0" f="v">
      <t c="3" si="227">
        <n x="225"/>
        <n x="478"/>
        <n x="69"/>
      </t>
    </mdx>
    <mdx n="0" f="v">
      <t c="3" si="227">
        <n x="225"/>
        <n x="479"/>
        <n x="69"/>
      </t>
    </mdx>
    <mdx n="0" f="v">
      <t c="3" si="227">
        <n x="225"/>
        <n x="483"/>
        <n x="69"/>
      </t>
    </mdx>
    <mdx n="0" f="v">
      <t c="3" si="227">
        <n x="225"/>
        <n x="472"/>
        <n x="69"/>
      </t>
    </mdx>
    <mdx n="0" f="v">
      <t c="3" si="227">
        <n x="225"/>
        <n x="480"/>
        <n x="69"/>
      </t>
    </mdx>
    <mdx n="0" f="v">
      <t c="3" si="227">
        <n x="225"/>
        <n x="488"/>
        <n x="69"/>
      </t>
    </mdx>
    <mdx n="0" f="v">
      <t c="3" si="227">
        <n x="225"/>
        <n x="489"/>
        <n x="69"/>
      </t>
    </mdx>
    <mdx n="0" f="v">
      <t c="3" si="227">
        <n x="225"/>
        <n x="490"/>
        <n x="69"/>
      </t>
    </mdx>
    <mdx n="0" f="v">
      <t c="3" si="227">
        <n x="225"/>
        <n x="485"/>
        <n x="69"/>
      </t>
    </mdx>
    <mdx n="0" f="v">
      <t c="3" si="227">
        <n x="225"/>
        <n x="486"/>
        <n x="69"/>
      </t>
    </mdx>
    <mdx n="0" f="v">
      <t c="3" si="227">
        <n x="225"/>
        <n x="482"/>
        <n x="69"/>
      </t>
    </mdx>
    <mdx n="0" f="v">
      <t c="3" si="227">
        <n x="225"/>
        <n x="500"/>
        <n x="69"/>
      </t>
    </mdx>
    <mdx n="0" f="v">
      <t c="3" si="227">
        <n x="225"/>
        <n x="492"/>
        <n x="69"/>
      </t>
    </mdx>
    <mdx n="0" f="v">
      <t c="3" si="227">
        <n x="225"/>
        <n x="493"/>
        <n x="69"/>
      </t>
    </mdx>
    <mdx n="0" f="v">
      <t c="3" si="227">
        <n x="225"/>
        <n x="494"/>
        <n x="69"/>
      </t>
    </mdx>
    <mdx n="0" f="v">
      <t c="3" si="227">
        <n x="225"/>
        <n x="501"/>
        <n x="69"/>
      </t>
    </mdx>
    <mdx n="0" f="v">
      <t c="3" si="227">
        <n x="225"/>
        <n x="491"/>
        <n x="69"/>
      </t>
    </mdx>
    <mdx n="0" f="v">
      <t c="3" si="227">
        <n x="225"/>
        <n x="495"/>
        <n x="69"/>
      </t>
    </mdx>
    <mdx n="0" f="v">
      <t c="3" si="227">
        <n x="225"/>
        <n x="496"/>
        <n x="69"/>
      </t>
    </mdx>
    <mdx n="0" f="v">
      <t c="3" si="227">
        <n x="225"/>
        <n x="502"/>
        <n x="69"/>
      </t>
    </mdx>
    <mdx n="0" f="v">
      <t c="3" si="227">
        <n x="225"/>
        <n x="508"/>
        <n x="69"/>
      </t>
    </mdx>
    <mdx n="0" f="v">
      <t c="3" si="227">
        <n x="225"/>
        <n x="497"/>
        <n x="69"/>
      </t>
    </mdx>
    <mdx n="0" f="v">
      <t c="3" si="227">
        <n x="225"/>
        <n x="499"/>
        <n x="69"/>
      </t>
    </mdx>
    <mdx n="0" f="v">
      <t c="3" si="227">
        <n x="225"/>
        <n x="503"/>
        <n x="69"/>
      </t>
    </mdx>
    <mdx n="0" f="v">
      <t c="3" si="227">
        <n x="225"/>
        <n x="513"/>
        <n x="69"/>
      </t>
    </mdx>
    <mdx n="0" f="v">
      <t c="3" si="227">
        <n x="225"/>
        <n x="504"/>
        <n x="69"/>
      </t>
    </mdx>
    <mdx n="0" f="v">
      <t c="3" si="227">
        <n x="225"/>
        <n x="505"/>
        <n x="69"/>
      </t>
    </mdx>
    <mdx n="0" f="v">
      <t c="3" si="227">
        <n x="225"/>
        <n x="506"/>
        <n x="69"/>
      </t>
    </mdx>
    <mdx n="0" f="v">
      <t c="3" si="227">
        <n x="225"/>
        <n x="507"/>
        <n x="69"/>
      </t>
    </mdx>
    <mdx n="0" f="v">
      <t c="3" si="227">
        <n x="225"/>
        <n x="509"/>
        <n x="69"/>
      </t>
    </mdx>
    <mdx n="0" f="v">
      <t c="3" si="227">
        <n x="225"/>
        <n x="510"/>
        <n x="69"/>
      </t>
    </mdx>
    <mdx n="0" f="v">
      <t c="3" si="227">
        <n x="225"/>
        <n x="511"/>
        <n x="69"/>
      </t>
    </mdx>
    <mdx n="0" f="v">
      <t c="3" si="227">
        <n x="225"/>
        <n x="512"/>
        <n x="69"/>
      </t>
    </mdx>
    <mdx n="0" f="v">
      <t c="3" si="227">
        <n x="225"/>
        <n x="516"/>
        <n x="69"/>
      </t>
    </mdx>
    <mdx n="0" f="v">
      <t c="3" si="227">
        <n x="225"/>
        <n x="520"/>
        <n x="69"/>
      </t>
    </mdx>
    <mdx n="0" f="v">
      <t c="3" si="227">
        <n x="225"/>
        <n x="514"/>
        <n x="69"/>
      </t>
    </mdx>
    <mdx n="0" f="v">
      <t c="3" si="227">
        <n x="225"/>
        <n x="515"/>
        <n x="69"/>
      </t>
    </mdx>
    <mdx n="0" f="v">
      <t c="3" si="227">
        <n x="225"/>
        <n x="519"/>
        <n x="69"/>
      </t>
    </mdx>
    <mdx n="0" f="v">
      <t c="3" si="227">
        <n x="225"/>
        <n x="521"/>
        <n x="69"/>
      </t>
    </mdx>
    <mdx n="0" f="v">
      <t c="3" si="227">
        <n x="225"/>
        <n x="526"/>
        <n x="69"/>
      </t>
    </mdx>
    <mdx n="0" f="v">
      <t c="3" si="227">
        <n x="225"/>
        <n x="525"/>
        <n x="69"/>
      </t>
    </mdx>
    <mdx n="0" f="v">
      <t c="3" si="227">
        <n x="225"/>
        <n x="517"/>
        <n x="69"/>
      </t>
    </mdx>
    <mdx n="0" f="v">
      <t c="3" si="227">
        <n x="225"/>
        <n x="518"/>
        <n x="69"/>
      </t>
    </mdx>
    <mdx n="0" f="v">
      <t c="3" si="227">
        <n x="225"/>
        <n x="522"/>
        <n x="69"/>
      </t>
    </mdx>
    <mdx n="0" f="v">
      <t c="3" si="227">
        <n x="225"/>
        <n x="524"/>
        <n x="69"/>
      </t>
    </mdx>
    <mdx n="0" f="v">
      <t c="3" si="227">
        <n x="225"/>
        <n x="523"/>
        <n x="69"/>
      </t>
    </mdx>
    <mdx n="0" f="v">
      <t c="3" si="227">
        <n x="225"/>
        <n x="528"/>
        <n x="69"/>
      </t>
    </mdx>
    <mdx n="0" f="v">
      <t c="3" si="227">
        <n x="225"/>
        <n x="531"/>
        <n x="69"/>
      </t>
    </mdx>
    <mdx n="0" f="v">
      <t c="3" si="227">
        <n x="225"/>
        <n x="527"/>
        <n x="69"/>
      </t>
    </mdx>
    <mdx n="0" f="v">
      <t c="3" si="227">
        <n x="225"/>
        <n x="532"/>
        <n x="69"/>
      </t>
    </mdx>
    <mdx n="0" f="v">
      <t c="3" si="227">
        <n x="225"/>
        <n x="529"/>
        <n x="69"/>
      </t>
    </mdx>
    <mdx n="0" f="v">
      <t c="3" si="227">
        <n x="225"/>
        <n x="534"/>
        <n x="69"/>
      </t>
    </mdx>
    <mdx n="0" f="v">
      <t c="3" si="227">
        <n x="225"/>
        <n x="536"/>
        <n x="69"/>
      </t>
    </mdx>
    <mdx n="0" f="v">
      <t c="3" si="227">
        <n x="225"/>
        <n x="537"/>
        <n x="69"/>
      </t>
    </mdx>
    <mdx n="0" f="v">
      <t c="3" si="227">
        <n x="225"/>
        <n x="535"/>
        <n x="69"/>
      </t>
    </mdx>
    <mdx n="0" f="v">
      <t c="3" si="227">
        <n x="225"/>
        <n x="539"/>
        <n x="69"/>
      </t>
    </mdx>
    <mdx n="0" f="v">
      <t c="3" si="227">
        <n x="225"/>
        <n x="540"/>
        <n x="69"/>
      </t>
    </mdx>
    <mdx n="0" f="v">
      <t c="3" si="227">
        <n x="225"/>
        <n x="538"/>
        <n x="69"/>
      </t>
    </mdx>
    <mdx n="0" f="v">
      <t c="3" si="227">
        <n x="225"/>
        <n x="541"/>
        <n x="69"/>
      </t>
    </mdx>
    <mdx n="0" f="v">
      <t c="3" si="227">
        <n x="225"/>
        <n x="545"/>
        <n x="69"/>
      </t>
    </mdx>
    <mdx n="0" f="v">
      <t c="3" si="227">
        <n x="225"/>
        <n x="544"/>
        <n x="69"/>
      </t>
    </mdx>
    <mdx n="0" f="v">
      <t c="3" si="227">
        <n x="225"/>
        <n x="542"/>
        <n x="69"/>
      </t>
    </mdx>
    <mdx n="0" f="v">
      <t c="3" si="227">
        <n x="225"/>
        <n x="546"/>
        <n x="69"/>
      </t>
    </mdx>
    <mdx n="0" f="v">
      <t c="3" si="227">
        <n x="225"/>
        <n x="272"/>
        <n x="70"/>
      </t>
    </mdx>
    <mdx n="0" f="v">
      <t c="3" si="227">
        <n x="225"/>
        <n x="273"/>
        <n x="70"/>
      </t>
    </mdx>
    <mdx n="0" f="v">
      <t c="3" si="227">
        <n x="225"/>
        <n x="271"/>
        <n x="70"/>
      </t>
    </mdx>
    <mdx n="0" f="v">
      <t c="3" si="227">
        <n x="225"/>
        <n x="270"/>
        <n x="70"/>
      </t>
    </mdx>
    <mdx n="0" f="v">
      <t c="3" si="227">
        <n x="225"/>
        <n x="269"/>
        <n x="70"/>
      </t>
    </mdx>
    <mdx n="0" f="v">
      <t c="3" si="227">
        <n x="225"/>
        <n x="268"/>
        <n x="70"/>
      </t>
    </mdx>
    <mdx n="0" f="v">
      <t c="3" si="227">
        <n x="225"/>
        <n x="355"/>
        <n x="70"/>
      </t>
    </mdx>
    <mdx n="0" f="v">
      <t c="3" si="227">
        <n x="225"/>
        <n x="356"/>
        <n x="70"/>
      </t>
    </mdx>
    <mdx n="0" f="v">
      <t c="3" si="227">
        <n x="225"/>
        <n x="357"/>
        <n x="70"/>
      </t>
    </mdx>
    <mdx n="0" f="v">
      <t c="3" si="227">
        <n x="225"/>
        <n x="358"/>
        <n x="70"/>
      </t>
    </mdx>
    <mdx n="0" f="v">
      <t c="3" si="227">
        <n x="225"/>
        <n x="359"/>
        <n x="70"/>
      </t>
    </mdx>
    <mdx n="0" f="v">
      <t c="3" si="227">
        <n x="225"/>
        <n x="360"/>
        <n x="70"/>
      </t>
    </mdx>
    <mdx n="0" f="v">
      <t c="3" si="227">
        <n x="225"/>
        <n x="361"/>
        <n x="70"/>
      </t>
    </mdx>
    <mdx n="0" f="v">
      <t c="3" si="227">
        <n x="225"/>
        <n x="263"/>
        <n x="70"/>
      </t>
    </mdx>
    <mdx n="0" f="v">
      <t c="3" si="227">
        <n x="225"/>
        <n x="262"/>
        <n x="70"/>
      </t>
    </mdx>
    <mdx n="0" f="v">
      <t c="3" si="227">
        <n x="225"/>
        <n x="261"/>
        <n x="70"/>
      </t>
    </mdx>
    <mdx n="0" f="v">
      <t c="3" si="227">
        <n x="225"/>
        <n x="260"/>
        <n x="70"/>
      </t>
    </mdx>
    <mdx n="0" f="v">
      <t c="3" si="227">
        <n x="225"/>
        <n x="259"/>
        <n x="70"/>
      </t>
    </mdx>
    <mdx n="0" f="v">
      <t c="3" si="227">
        <n x="225"/>
        <n x="258"/>
        <n x="70"/>
      </t>
    </mdx>
    <mdx n="0" f="v">
      <t c="3" si="227">
        <n x="225"/>
        <n x="257"/>
        <n x="70"/>
      </t>
    </mdx>
    <mdx n="0" f="v">
      <t c="3" si="227">
        <n x="225"/>
        <n x="256"/>
        <n x="70"/>
      </t>
    </mdx>
    <mdx n="0" f="v">
      <t c="3" si="227">
        <n x="225"/>
        <n x="255"/>
        <n x="70"/>
      </t>
    </mdx>
    <mdx n="0" f="v">
      <t c="3" si="227">
        <n x="225"/>
        <n x="316"/>
        <n x="70"/>
      </t>
    </mdx>
    <mdx n="0" f="v">
      <t c="3" si="227">
        <n x="225"/>
        <n x="373"/>
        <n x="70"/>
      </t>
    </mdx>
    <mdx n="0" f="v">
      <t c="3" si="227">
        <n x="225"/>
        <n x="374"/>
        <n x="70"/>
      </t>
    </mdx>
    <mdx n="0" f="v">
      <t c="3" si="227">
        <n x="225"/>
        <n x="375"/>
        <n x="70"/>
      </t>
    </mdx>
    <mdx n="0" f="v">
      <t c="3" si="227">
        <n x="225"/>
        <n x="281"/>
        <n x="70"/>
      </t>
    </mdx>
    <mdx n="0" f="v">
      <t c="3" si="227">
        <n x="225"/>
        <n x="376"/>
        <n x="70"/>
      </t>
    </mdx>
    <mdx n="0" f="v">
      <t c="3" si="227">
        <n x="225"/>
        <n x="377"/>
        <n x="70"/>
      </t>
    </mdx>
    <mdx n="0" f="v">
      <t c="3" si="227">
        <n x="225"/>
        <n x="280"/>
        <n x="70"/>
      </t>
    </mdx>
    <mdx n="0" f="v">
      <t c="3" si="227">
        <n x="225"/>
        <n x="311"/>
        <n x="70"/>
      </t>
    </mdx>
    <mdx n="0" f="v">
      <t c="3" si="227">
        <n x="225"/>
        <n x="378"/>
        <n x="70"/>
      </t>
    </mdx>
    <mdx n="0" f="v">
      <t c="3" si="227">
        <n x="225"/>
        <n x="379"/>
        <n x="70"/>
      </t>
    </mdx>
    <mdx n="0" f="v">
      <t c="3" si="227">
        <n x="225"/>
        <n x="380"/>
        <n x="70"/>
      </t>
    </mdx>
    <mdx n="0" f="v">
      <t c="3" si="227">
        <n x="225"/>
        <n x="381"/>
        <n x="70"/>
      </t>
    </mdx>
    <mdx n="0" f="v">
      <t c="3" si="227">
        <n x="225"/>
        <n x="382"/>
        <n x="70"/>
      </t>
    </mdx>
    <mdx n="0" f="v">
      <t c="3" si="227">
        <n x="225"/>
        <n x="304"/>
        <n x="70"/>
      </t>
    </mdx>
    <mdx n="0" f="v">
      <t c="3" si="227">
        <n x="225"/>
        <n x="384"/>
        <n x="70"/>
      </t>
    </mdx>
    <mdx n="0" f="v">
      <t c="3" si="227">
        <n x="225"/>
        <n x="254"/>
        <n x="70"/>
      </t>
    </mdx>
    <mdx n="0" f="v">
      <t c="3" si="227">
        <n x="225"/>
        <n x="283"/>
        <n x="70"/>
      </t>
    </mdx>
    <mdx n="0" f="v">
      <t c="3" si="227">
        <n x="225"/>
        <n x="547"/>
        <n x="70"/>
      </t>
    </mdx>
    <mdx n="0" f="v">
      <t c="3" si="227">
        <n x="225"/>
        <n x="362"/>
        <n x="70"/>
      </t>
    </mdx>
    <mdx n="0" f="v">
      <t c="3" si="227">
        <n x="225"/>
        <n x="363"/>
        <n x="70"/>
      </t>
    </mdx>
    <mdx n="0" f="v">
      <t c="3" si="227">
        <n x="225"/>
        <n x="364"/>
        <n x="70"/>
      </t>
    </mdx>
    <mdx n="0" f="v">
      <t c="3" si="227">
        <n x="225"/>
        <n x="548"/>
        <n x="70"/>
      </t>
    </mdx>
    <mdx n="0" f="v">
      <t c="3" si="227">
        <n x="225"/>
        <n x="365"/>
        <n x="70"/>
      </t>
    </mdx>
    <mdx n="0" f="v">
      <t c="3" si="227">
        <n x="225"/>
        <n x="366"/>
        <n x="70"/>
      </t>
    </mdx>
    <mdx n="0" f="v">
      <t c="3" si="227">
        <n x="225"/>
        <n x="367"/>
        <n x="70"/>
      </t>
    </mdx>
    <mdx n="0" f="v">
      <t c="3" si="227">
        <n x="225"/>
        <n x="368"/>
        <n x="70"/>
      </t>
    </mdx>
    <mdx n="0" f="v">
      <t c="3" si="227">
        <n x="225"/>
        <n x="369"/>
        <n x="70"/>
      </t>
    </mdx>
    <mdx n="0" f="v">
      <t c="3" si="227">
        <n x="225"/>
        <n x="307"/>
        <n x="70"/>
      </t>
    </mdx>
    <mdx n="0" f="v">
      <t c="3" si="227">
        <n x="225"/>
        <n x="370"/>
        <n x="70"/>
      </t>
    </mdx>
    <mdx n="0" f="v">
      <t c="3" si="227">
        <n x="225"/>
        <n x="371"/>
        <n x="70"/>
      </t>
    </mdx>
    <mdx n="0" f="v">
      <t c="3" si="227">
        <n x="225"/>
        <n x="372"/>
        <n x="70"/>
      </t>
    </mdx>
    <mdx n="0" f="v">
      <t c="3" si="227">
        <n x="225"/>
        <n x="383"/>
        <n x="70"/>
      </t>
    </mdx>
    <mdx n="0" f="v">
      <t c="3" si="227">
        <n x="225"/>
        <n x="393"/>
        <n x="70"/>
      </t>
    </mdx>
    <mdx n="0" f="v">
      <t c="3" si="227">
        <n x="225"/>
        <n x="394"/>
        <n x="70"/>
      </t>
    </mdx>
    <mdx n="0" f="v">
      <t c="3" si="227">
        <n x="225"/>
        <n x="395"/>
        <n x="70"/>
      </t>
    </mdx>
    <mdx n="0" f="v">
      <t c="3" si="227">
        <n x="225"/>
        <n x="278"/>
        <n x="70"/>
      </t>
    </mdx>
    <mdx n="0" f="v">
      <t c="3" si="227">
        <n x="225"/>
        <n x="396"/>
        <n x="70"/>
      </t>
    </mdx>
    <mdx n="0" f="v">
      <t c="3" si="227">
        <n x="225"/>
        <n x="397"/>
        <n x="70"/>
      </t>
    </mdx>
    <mdx n="0" f="v">
      <t c="3" si="227">
        <n x="225"/>
        <n x="398"/>
        <n x="70"/>
      </t>
    </mdx>
    <mdx n="0" f="v">
      <t c="3" si="227">
        <n x="225"/>
        <n x="392"/>
        <n x="70"/>
      </t>
    </mdx>
    <mdx n="0" f="v">
      <t c="3" si="227">
        <n x="225"/>
        <n x="385"/>
        <n x="70"/>
      </t>
    </mdx>
    <mdx n="0" f="v">
      <t c="3" si="227">
        <n x="225"/>
        <n x="386"/>
        <n x="70"/>
      </t>
    </mdx>
    <mdx n="0" f="v">
      <t c="3" si="227">
        <n x="225"/>
        <n x="387"/>
        <n x="70"/>
      </t>
    </mdx>
    <mdx n="0" f="v">
      <t c="3" si="227">
        <n x="225"/>
        <n x="388"/>
        <n x="70"/>
      </t>
    </mdx>
    <mdx n="0" f="v">
      <t c="3" si="227">
        <n x="225"/>
        <n x="389"/>
        <n x="70"/>
      </t>
    </mdx>
    <mdx n="0" f="v">
      <t c="3" si="227">
        <n x="225"/>
        <n x="390"/>
        <n x="70"/>
      </t>
    </mdx>
    <mdx n="0" f="v">
      <t c="3" si="227">
        <n x="225"/>
        <n x="419"/>
        <n x="70"/>
      </t>
    </mdx>
    <mdx n="0" f="v">
      <t c="3" si="227">
        <n x="225"/>
        <n x="391"/>
        <n x="70"/>
      </t>
    </mdx>
    <mdx n="0" f="v">
      <t c="3" si="227">
        <n x="225"/>
        <n x="399"/>
        <n x="70"/>
      </t>
    </mdx>
    <mdx n="0" f="v">
      <t c="3" si="227">
        <n x="225"/>
        <n x="400"/>
        <n x="70"/>
      </t>
    </mdx>
    <mdx n="0" f="v">
      <t c="3" si="227">
        <n x="225"/>
        <n x="401"/>
        <n x="70"/>
      </t>
    </mdx>
    <mdx n="0" f="v">
      <t c="3" si="227">
        <n x="225"/>
        <n x="402"/>
        <n x="70"/>
      </t>
    </mdx>
    <mdx n="0" f="v">
      <t c="3" si="227">
        <n x="225"/>
        <n x="277"/>
        <n x="70"/>
      </t>
    </mdx>
    <mdx n="0" f="v">
      <t c="3" si="227">
        <n x="225"/>
        <n x="417"/>
        <n x="70"/>
      </t>
    </mdx>
    <mdx n="0" f="v">
      <t c="3" si="227">
        <n x="225"/>
        <n x="403"/>
        <n x="70"/>
      </t>
    </mdx>
    <mdx n="0" f="v">
      <t c="3" si="227">
        <n x="225"/>
        <n x="418"/>
        <n x="70"/>
      </t>
    </mdx>
    <mdx n="0" f="v">
      <t c="3" si="227">
        <n x="225"/>
        <n x="412"/>
        <n x="70"/>
      </t>
    </mdx>
    <mdx n="0" f="v">
      <t c="3" si="227">
        <n x="225"/>
        <n x="404"/>
        <n x="70"/>
      </t>
    </mdx>
    <mdx n="0" f="v">
      <t c="3" si="227">
        <n x="225"/>
        <n x="405"/>
        <n x="70"/>
      </t>
    </mdx>
    <mdx n="0" f="v">
      <t c="3" si="227">
        <n x="225"/>
        <n x="406"/>
        <n x="70"/>
      </t>
    </mdx>
    <mdx n="0" f="v">
      <t c="3" si="227">
        <n x="225"/>
        <n x="407"/>
        <n x="70"/>
      </t>
    </mdx>
    <mdx n="0" f="v">
      <t c="3" si="227">
        <n x="225"/>
        <n x="408"/>
        <n x="70"/>
      </t>
    </mdx>
    <mdx n="0" f="v">
      <t c="3" si="227">
        <n x="225"/>
        <n x="409"/>
        <n x="70"/>
      </t>
    </mdx>
    <mdx n="0" f="v">
      <t c="3" si="227">
        <n x="225"/>
        <n x="410"/>
        <n x="70"/>
      </t>
    </mdx>
    <mdx n="0" f="v">
      <t c="3" si="227">
        <n x="225"/>
        <n x="411"/>
        <n x="70"/>
      </t>
    </mdx>
    <mdx n="0" f="v">
      <t c="3" si="227">
        <n x="225"/>
        <n x="422"/>
        <n x="70"/>
      </t>
    </mdx>
    <mdx n="0" f="v">
      <t c="3" si="227">
        <n x="225"/>
        <n x="329"/>
        <n x="70"/>
      </t>
    </mdx>
    <mdx n="0" f="v">
      <t c="3" si="227">
        <n x="225"/>
        <n x="428"/>
        <n x="70"/>
      </t>
    </mdx>
    <mdx n="0" f="v">
      <t c="3" si="227">
        <n x="225"/>
        <n x="413"/>
        <n x="70"/>
      </t>
    </mdx>
    <mdx n="0" f="v">
      <t c="3" si="227">
        <n x="225"/>
        <n x="414"/>
        <n x="70"/>
      </t>
    </mdx>
    <mdx n="0" f="v">
      <t c="3" si="227">
        <n x="225"/>
        <n x="415"/>
        <n x="70"/>
      </t>
    </mdx>
    <mdx n="0" f="v">
      <t c="3" si="227">
        <n x="225"/>
        <n x="416"/>
        <n x="70"/>
      </t>
    </mdx>
    <mdx n="0" f="v">
      <t c="3" si="227">
        <n x="225"/>
        <n x="427"/>
        <n x="70"/>
      </t>
    </mdx>
    <mdx n="0" f="v">
      <t c="3" si="227">
        <n x="225"/>
        <n x="420"/>
        <n x="70"/>
      </t>
    </mdx>
    <mdx n="0" f="v">
      <t c="3" si="227">
        <n x="225"/>
        <n x="301"/>
        <n x="70"/>
      </t>
    </mdx>
    <mdx n="0" f="v">
      <t c="3" si="227">
        <n x="225"/>
        <n x="299"/>
        <n x="70"/>
      </t>
    </mdx>
    <mdx n="0" f="v">
      <t c="3" si="227">
        <n x="225"/>
        <n x="297"/>
        <n x="70"/>
      </t>
    </mdx>
    <mdx n="0" f="v">
      <t c="3" si="227">
        <n x="225"/>
        <n x="421"/>
        <n x="70"/>
      </t>
    </mdx>
    <mdx n="0" f="v">
      <t c="3" si="227">
        <n x="225"/>
        <n x="328"/>
        <n x="70"/>
      </t>
    </mdx>
    <mdx n="0" f="v">
      <t c="3" si="227">
        <n x="225"/>
        <n x="429"/>
        <n x="70"/>
      </t>
    </mdx>
    <mdx n="0" f="v">
      <t c="3" si="227">
        <n x="225"/>
        <n x="430"/>
        <n x="70"/>
      </t>
    </mdx>
    <mdx n="0" f="v">
      <t c="3" si="227">
        <n x="225"/>
        <n x="431"/>
        <n x="70"/>
      </t>
    </mdx>
    <mdx n="0" f="v">
      <t c="3" si="227">
        <n x="225"/>
        <n x="432"/>
        <n x="70"/>
      </t>
    </mdx>
    <mdx n="0" f="v">
      <t c="3" si="227">
        <n x="225"/>
        <n x="326"/>
        <n x="70"/>
      </t>
    </mdx>
    <mdx n="0" f="v">
      <t c="3" si="227">
        <n x="225"/>
        <n x="435"/>
        <n x="70"/>
      </t>
    </mdx>
    <mdx n="0" f="v">
      <t c="3" si="227">
        <n x="225"/>
        <n x="433"/>
        <n x="70"/>
      </t>
    </mdx>
    <mdx n="0" f="v">
      <t c="3" si="227">
        <n x="225"/>
        <n x="443"/>
        <n x="70"/>
      </t>
    </mdx>
    <mdx n="0" f="v">
      <t c="3" si="227">
        <n x="225"/>
        <n x="444"/>
        <n x="70"/>
      </t>
    </mdx>
    <mdx n="0" f="v">
      <t c="3" si="227">
        <n x="225"/>
        <n x="423"/>
        <n x="70"/>
      </t>
    </mdx>
    <mdx n="0" f="v">
      <t c="3" si="227">
        <n x="225"/>
        <n x="424"/>
        <n x="70"/>
      </t>
    </mdx>
    <mdx n="0" f="v">
      <t c="3" si="227">
        <n x="225"/>
        <n x="425"/>
        <n x="70"/>
      </t>
    </mdx>
    <mdx n="0" f="v">
      <t c="3" si="227">
        <n x="225"/>
        <n x="348"/>
        <n x="70"/>
      </t>
    </mdx>
    <mdx n="0" f="v">
      <t c="3" si="227">
        <n x="225"/>
        <n x="327"/>
        <n x="70"/>
      </t>
    </mdx>
    <mdx n="0" f="v">
      <t c="3" si="227">
        <n x="225"/>
        <n x="426"/>
        <n x="70"/>
      </t>
    </mdx>
    <mdx n="0" f="v">
      <t c="3" si="227">
        <n x="225"/>
        <n x="442"/>
        <n x="70"/>
      </t>
    </mdx>
    <mdx n="0" f="v">
      <t c="3" si="227">
        <n x="225"/>
        <n x="445"/>
        <n x="70"/>
      </t>
    </mdx>
    <mdx n="0" f="v">
      <t c="3" si="227">
        <n x="225"/>
        <n x="446"/>
        <n x="70"/>
      </t>
    </mdx>
    <mdx n="0" f="v">
      <t c="3" si="227">
        <n x="225"/>
        <n x="434"/>
        <n x="70"/>
      </t>
    </mdx>
    <mdx n="0" f="v">
      <t c="3" si="227">
        <n x="225"/>
        <n x="436"/>
        <n x="70"/>
      </t>
    </mdx>
    <mdx n="0" f="v">
      <t c="3" si="227">
        <n x="225"/>
        <n x="437"/>
        <n x="70"/>
      </t>
    </mdx>
    <mdx n="0" f="v">
      <t c="3" si="227">
        <n x="225"/>
        <n x="294"/>
        <n x="70"/>
      </t>
    </mdx>
    <mdx n="0" f="v">
      <t c="3" si="227">
        <n x="225"/>
        <n x="293"/>
        <n x="70"/>
      </t>
    </mdx>
    <mdx n="0" f="v">
      <t c="3" si="227">
        <n x="225"/>
        <n x="438"/>
        <n x="70"/>
      </t>
    </mdx>
    <mdx n="0" f="v">
      <t c="3" si="227">
        <n x="225"/>
        <n x="452"/>
        <n x="70"/>
      </t>
    </mdx>
    <mdx n="0" f="v">
      <t c="3" si="227">
        <n x="225"/>
        <n x="350"/>
        <n x="70"/>
      </t>
    </mdx>
    <mdx n="0" f="v">
      <t c="3" si="227">
        <n x="225"/>
        <n x="439"/>
        <n x="70"/>
      </t>
    </mdx>
    <mdx n="0" f="v">
      <t c="3" si="227">
        <n x="225"/>
        <n x="440"/>
        <n x="70"/>
      </t>
    </mdx>
    <mdx n="0" f="v">
      <t c="3" si="227">
        <n x="225"/>
        <n x="441"/>
        <n x="70"/>
      </t>
    </mdx>
    <mdx n="0" f="v">
      <t c="3" si="227">
        <n x="225"/>
        <n x="447"/>
        <n x="70"/>
      </t>
    </mdx>
    <mdx n="0" f="v">
      <t c="3" si="227">
        <n x="225"/>
        <n x="346"/>
        <n x="70"/>
      </t>
    </mdx>
    <mdx n="0" f="v">
      <t c="3" si="227">
        <n x="225"/>
        <n x="459"/>
        <n x="70"/>
      </t>
    </mdx>
    <mdx n="0" f="v">
      <t c="3" si="227">
        <n x="225"/>
        <n x="276"/>
        <n x="70"/>
      </t>
    </mdx>
    <mdx n="0" f="v">
      <t c="3" si="227">
        <n x="225"/>
        <n x="453"/>
        <n x="70"/>
      </t>
    </mdx>
    <mdx n="0" f="v">
      <t c="3" si="227">
        <n x="225"/>
        <n x="454"/>
        <n x="70"/>
      </t>
    </mdx>
    <mdx n="0" f="v">
      <t c="3" si="227">
        <n x="225"/>
        <n x="455"/>
        <n x="70"/>
      </t>
    </mdx>
    <mdx n="0" f="v">
      <t c="3" si="227">
        <n x="225"/>
        <n x="456"/>
        <n x="70"/>
      </t>
    </mdx>
    <mdx n="0" f="v">
      <t c="3" si="227">
        <n x="225"/>
        <n x="461"/>
        <n x="70"/>
      </t>
    </mdx>
    <mdx n="0" f="v">
      <t c="3" si="227">
        <n x="225"/>
        <n x="448"/>
        <n x="70"/>
      </t>
    </mdx>
    <mdx n="0" f="v">
      <t c="3" si="227">
        <n x="225"/>
        <n x="449"/>
        <n x="70"/>
      </t>
    </mdx>
    <mdx n="0" f="v">
      <t c="3" si="227">
        <n x="225"/>
        <n x="450"/>
        <n x="70"/>
      </t>
    </mdx>
    <mdx n="0" f="v">
      <t c="3" si="227">
        <n x="225"/>
        <n x="451"/>
        <n x="70"/>
      </t>
    </mdx>
    <mdx n="0" f="v">
      <t c="3" si="227">
        <n x="225"/>
        <n x="457"/>
        <n x="70"/>
      </t>
    </mdx>
    <mdx n="0" f="v">
      <t c="3" si="227">
        <n x="225"/>
        <n x="458"/>
        <n x="70"/>
      </t>
    </mdx>
    <mdx n="0" f="v">
      <t c="3" si="227">
        <n x="225"/>
        <n x="473"/>
        <n x="70"/>
      </t>
    </mdx>
    <mdx n="0" f="v">
      <t c="3" si="227">
        <n x="225"/>
        <n x="460"/>
        <n x="70"/>
      </t>
    </mdx>
    <mdx n="0" f="v">
      <t c="3" si="227">
        <n x="225"/>
        <n x="462"/>
        <n x="70"/>
      </t>
    </mdx>
    <mdx n="0" f="v">
      <t c="3" si="227">
        <n x="225"/>
        <n x="463"/>
        <n x="70"/>
      </t>
    </mdx>
    <mdx n="0" f="v">
      <t c="3" si="227">
        <n x="225"/>
        <n x="464"/>
        <n x="70"/>
      </t>
    </mdx>
    <mdx n="0" f="v">
      <t c="3" si="227">
        <n x="225"/>
        <n x="465"/>
        <n x="70"/>
      </t>
    </mdx>
    <mdx n="0" f="v">
      <t c="3" si="227">
        <n x="225"/>
        <n x="466"/>
        <n x="70"/>
      </t>
    </mdx>
    <mdx n="0" f="v">
      <t c="3" si="227">
        <n x="225"/>
        <n x="467"/>
        <n x="70"/>
      </t>
    </mdx>
    <mdx n="0" f="v">
      <t c="3" si="227">
        <n x="225"/>
        <n x="468"/>
        <n x="70"/>
      </t>
    </mdx>
    <mdx n="0" f="v">
      <t c="3" si="227">
        <n x="225"/>
        <n x="469"/>
        <n x="70"/>
      </t>
    </mdx>
    <mdx n="0" f="v">
      <t c="3" si="227">
        <n x="225"/>
        <n x="470"/>
        <n x="70"/>
      </t>
    </mdx>
    <mdx n="0" f="v">
      <t c="3" si="227">
        <n x="225"/>
        <n x="471"/>
        <n x="70"/>
      </t>
    </mdx>
    <mdx n="0" f="v">
      <t c="3" si="227">
        <n x="225"/>
        <n x="474"/>
        <n x="70"/>
      </t>
    </mdx>
    <mdx n="0" f="v">
      <t c="3" si="227">
        <n x="225"/>
        <n x="475"/>
        <n x="70"/>
      </t>
    </mdx>
    <mdx n="0" f="v">
      <t c="3" si="227">
        <n x="225"/>
        <n x="476"/>
        <n x="70"/>
      </t>
    </mdx>
    <mdx n="0" f="v">
      <t c="3" si="227">
        <n x="225"/>
        <n x="477"/>
        <n x="70"/>
      </t>
    </mdx>
    <mdx n="0" f="v">
      <t c="3" si="227">
        <n x="225"/>
        <n x="478"/>
        <n x="70"/>
      </t>
    </mdx>
    <mdx n="0" f="v">
      <t c="3" si="227">
        <n x="225"/>
        <n x="479"/>
        <n x="70"/>
      </t>
    </mdx>
    <mdx n="0" f="v">
      <t c="3" si="227">
        <n x="225"/>
        <n x="487"/>
        <n x="70"/>
      </t>
    </mdx>
    <mdx n="0" f="v">
      <t c="3" si="227">
        <n x="225"/>
        <n x="472"/>
        <n x="70"/>
      </t>
    </mdx>
    <mdx n="0" f="v">
      <t c="3" si="227">
        <n x="225"/>
        <n x="480"/>
        <n x="70"/>
      </t>
    </mdx>
    <mdx n="0" f="v">
      <t c="3" si="227">
        <n x="225"/>
        <n x="481"/>
        <n x="70"/>
      </t>
    </mdx>
    <mdx n="0" f="v">
      <t c="3" si="227">
        <n x="225"/>
        <n x="483"/>
        <n x="70"/>
      </t>
    </mdx>
    <mdx n="0" f="v">
      <t c="3" si="227">
        <n x="225"/>
        <n x="484"/>
        <n x="70"/>
      </t>
    </mdx>
    <mdx n="0" f="v">
      <t c="3" si="227">
        <n x="225"/>
        <n x="488"/>
        <n x="70"/>
      </t>
    </mdx>
    <mdx n="0" f="v">
      <t c="3" si="227">
        <n x="225"/>
        <n x="489"/>
        <n x="70"/>
      </t>
    </mdx>
    <mdx n="0" f="v">
      <t c="3" si="227">
        <n x="225"/>
        <n x="490"/>
        <n x="70"/>
      </t>
    </mdx>
    <mdx n="0" f="v">
      <t c="3" si="227">
        <n x="225"/>
        <n x="485"/>
        <n x="70"/>
      </t>
    </mdx>
    <mdx n="0" f="v">
      <t c="3" si="227">
        <n x="225"/>
        <n x="486"/>
        <n x="70"/>
      </t>
    </mdx>
    <mdx n="0" f="v">
      <t c="3" si="227">
        <n x="225"/>
        <n x="482"/>
        <n x="70"/>
      </t>
    </mdx>
    <mdx n="0" f="v">
      <t c="3" si="227">
        <n x="225"/>
        <n x="492"/>
        <n x="70"/>
      </t>
    </mdx>
    <mdx n="0" f="v">
      <t c="3" si="227">
        <n x="225"/>
        <n x="493"/>
        <n x="70"/>
      </t>
    </mdx>
    <mdx n="0" f="v">
      <t c="3" si="227">
        <n x="225"/>
        <n x="501"/>
        <n x="70"/>
      </t>
    </mdx>
    <mdx n="0" f="v">
      <t c="3" si="227">
        <n x="225"/>
        <n x="500"/>
        <n x="70"/>
      </t>
    </mdx>
    <mdx n="0" f="v">
      <t c="3" si="227">
        <n x="225"/>
        <n x="494"/>
        <n x="70"/>
      </t>
    </mdx>
    <mdx n="0" f="v">
      <t c="3" si="227">
        <n x="225"/>
        <n x="491"/>
        <n x="70"/>
      </t>
    </mdx>
    <mdx n="0" f="v">
      <t c="3" si="227">
        <n x="225"/>
        <n x="495"/>
        <n x="70"/>
      </t>
    </mdx>
    <mdx n="0" f="v">
      <t c="3" si="227">
        <n x="225"/>
        <n x="496"/>
        <n x="70"/>
      </t>
    </mdx>
    <mdx n="0" f="v">
      <t c="3" si="227">
        <n x="225"/>
        <n x="502"/>
        <n x="70"/>
      </t>
    </mdx>
    <mdx n="0" f="v">
      <t c="3" si="227">
        <n x="225"/>
        <n x="497"/>
        <n x="70"/>
      </t>
    </mdx>
    <mdx n="0" f="v">
      <t c="3" si="227">
        <n x="225"/>
        <n x="498"/>
        <n x="70"/>
      </t>
    </mdx>
    <mdx n="0" f="v">
      <t c="3" si="227">
        <n x="225"/>
        <n x="499"/>
        <n x="70"/>
      </t>
    </mdx>
    <mdx n="0" f="v">
      <t c="3" si="227">
        <n x="225"/>
        <n x="503"/>
        <n x="70"/>
      </t>
    </mdx>
    <mdx n="0" f="v">
      <t c="3" si="227">
        <n x="225"/>
        <n x="508"/>
        <n x="70"/>
      </t>
    </mdx>
    <mdx n="0" f="v">
      <t c="3" si="227">
        <n x="225"/>
        <n x="504"/>
        <n x="70"/>
      </t>
    </mdx>
    <mdx n="0" f="v">
      <t c="3" si="227">
        <n x="225"/>
        <n x="505"/>
        <n x="70"/>
      </t>
    </mdx>
    <mdx n="0" f="v">
      <t c="3" si="227">
        <n x="225"/>
        <n x="506"/>
        <n x="70"/>
      </t>
    </mdx>
    <mdx n="0" f="v">
      <t c="3" si="227">
        <n x="225"/>
        <n x="507"/>
        <n x="70"/>
      </t>
    </mdx>
    <mdx n="0" f="v">
      <t c="3" si="227">
        <n x="225"/>
        <n x="513"/>
        <n x="70"/>
      </t>
    </mdx>
    <mdx n="0" f="v">
      <t c="3" si="227">
        <n x="225"/>
        <n x="509"/>
        <n x="70"/>
      </t>
    </mdx>
    <mdx n="0" f="v">
      <t c="3" si="227">
        <n x="225"/>
        <n x="510"/>
        <n x="70"/>
      </t>
    </mdx>
    <mdx n="0" f="v">
      <t c="3" si="227">
        <n x="225"/>
        <n x="511"/>
        <n x="70"/>
      </t>
    </mdx>
    <mdx n="0" f="v">
      <t c="3" si="227">
        <n x="225"/>
        <n x="512"/>
        <n x="70"/>
      </t>
    </mdx>
    <mdx n="0" f="v">
      <t c="3" si="227">
        <n x="225"/>
        <n x="519"/>
        <n x="70"/>
      </t>
    </mdx>
    <mdx n="0" f="v">
      <t c="3" si="227">
        <n x="225"/>
        <n x="520"/>
        <n x="70"/>
      </t>
    </mdx>
    <mdx n="0" f="v">
      <t c="3" si="227">
        <n x="225"/>
        <n x="514"/>
        <n x="70"/>
      </t>
    </mdx>
    <mdx n="0" f="v">
      <t c="3" si="227">
        <n x="225"/>
        <n x="515"/>
        <n x="70"/>
      </t>
    </mdx>
    <mdx n="0" f="v">
      <t c="3" si="227">
        <n x="225"/>
        <n x="516"/>
        <n x="70"/>
      </t>
    </mdx>
    <mdx n="0" f="v">
      <t c="3" si="227">
        <n x="225"/>
        <n x="521"/>
        <n x="70"/>
      </t>
    </mdx>
    <mdx n="0" f="v">
      <t c="3" si="227">
        <n x="225"/>
        <n x="517"/>
        <n x="70"/>
      </t>
    </mdx>
    <mdx n="0" f="v">
      <t c="3" si="227">
        <n x="225"/>
        <n x="518"/>
        <n x="70"/>
      </t>
    </mdx>
    <mdx n="0" f="v">
      <t c="3" si="227">
        <n x="225"/>
        <n x="522"/>
        <n x="70"/>
      </t>
    </mdx>
    <mdx n="0" f="v">
      <t c="3" si="227">
        <n x="225"/>
        <n x="525"/>
        <n x="70"/>
      </t>
    </mdx>
    <mdx n="0" f="v">
      <t c="3" si="227">
        <n x="225"/>
        <n x="526"/>
        <n x="70"/>
      </t>
    </mdx>
    <mdx n="0" f="v">
      <t c="3" si="227">
        <n x="225"/>
        <n x="523"/>
        <n x="70"/>
      </t>
    </mdx>
    <mdx n="0" f="v">
      <t c="3" si="227">
        <n x="225"/>
        <n x="528"/>
        <n x="70"/>
      </t>
    </mdx>
    <mdx n="0" f="v">
      <t c="3" si="227">
        <n x="225"/>
        <n x="524"/>
        <n x="70"/>
      </t>
    </mdx>
    <mdx n="0" f="v">
      <t c="3" si="227">
        <n x="225"/>
        <n x="530"/>
        <n x="70"/>
      </t>
    </mdx>
    <mdx n="0" f="v">
      <t c="3" si="227">
        <n x="225"/>
        <n x="532"/>
        <n x="70"/>
      </t>
    </mdx>
    <mdx n="0" f="v">
      <t c="3" si="227">
        <n x="225"/>
        <n x="531"/>
        <n x="70"/>
      </t>
    </mdx>
    <mdx n="0" f="v">
      <t c="3" si="227">
        <n x="225"/>
        <n x="529"/>
        <n x="70"/>
      </t>
    </mdx>
    <mdx n="0" f="v">
      <t c="3" si="227">
        <n x="225"/>
        <n x="533"/>
        <n x="70"/>
      </t>
    </mdx>
    <mdx n="0" f="v">
      <t c="3" si="227">
        <n x="225"/>
        <n x="534"/>
        <n x="70"/>
      </t>
    </mdx>
    <mdx n="0" f="v">
      <t c="3" si="227">
        <n x="225"/>
        <n x="536"/>
        <n x="70"/>
      </t>
    </mdx>
    <mdx n="0" f="v">
      <t c="3" si="227">
        <n x="225"/>
        <n x="537"/>
        <n x="70"/>
      </t>
    </mdx>
    <mdx n="0" f="v">
      <t c="3" si="227">
        <n x="225"/>
        <n x="535"/>
        <n x="70"/>
      </t>
    </mdx>
    <mdx n="0" f="v">
      <t c="3" si="227">
        <n x="225"/>
        <n x="539"/>
        <n x="70"/>
      </t>
    </mdx>
    <mdx n="0" f="v">
      <t c="3" si="227">
        <n x="225"/>
        <n x="540"/>
        <n x="70"/>
      </t>
    </mdx>
    <mdx n="0" f="v">
      <t c="3" si="227">
        <n x="225"/>
        <n x="538"/>
        <n x="70"/>
      </t>
    </mdx>
    <mdx n="0" f="v">
      <t c="3" si="227">
        <n x="225"/>
        <n x="544"/>
        <n x="70"/>
      </t>
    </mdx>
    <mdx n="0" f="v">
      <t c="3" si="227">
        <n x="225"/>
        <n x="541"/>
        <n x="70"/>
      </t>
    </mdx>
    <mdx n="0" f="v">
      <t c="3" si="227">
        <n x="225"/>
        <n x="545"/>
        <n x="70"/>
      </t>
    </mdx>
    <mdx n="0" f="v">
      <t c="3" si="227">
        <n x="225"/>
        <n x="543"/>
        <n x="70"/>
      </t>
    </mdx>
    <mdx n="0" f="v">
      <t c="3" si="227">
        <n x="225"/>
        <n x="546"/>
        <n x="70"/>
      </t>
    </mdx>
    <mdx n="0" f="v">
      <t c="3" si="227">
        <n x="225"/>
        <n x="542"/>
        <n x="70"/>
      </t>
    </mdx>
    <mdx n="0" f="v">
      <t c="3" si="227">
        <n x="225"/>
        <n x="272"/>
        <n x="71"/>
      </t>
    </mdx>
    <mdx n="0" f="v">
      <t c="3" si="227">
        <n x="225"/>
        <n x="273"/>
        <n x="71"/>
      </t>
    </mdx>
    <mdx n="0" f="v">
      <t c="3" si="227">
        <n x="225"/>
        <n x="271"/>
        <n x="71"/>
      </t>
    </mdx>
    <mdx n="0" f="v">
      <t c="3" si="227">
        <n x="225"/>
        <n x="270"/>
        <n x="71"/>
      </t>
    </mdx>
    <mdx n="0" f="v">
      <t c="3" si="227">
        <n x="225"/>
        <n x="269"/>
        <n x="71"/>
      </t>
    </mdx>
    <mdx n="0" f="v">
      <t c="3" si="227">
        <n x="225"/>
        <n x="268"/>
        <n x="71"/>
      </t>
    </mdx>
    <mdx n="0" f="v">
      <t c="3" si="227">
        <n x="225"/>
        <n x="355"/>
        <n x="71"/>
      </t>
    </mdx>
    <mdx n="0" f="v">
      <t c="3" si="227">
        <n x="225"/>
        <n x="356"/>
        <n x="71"/>
      </t>
    </mdx>
    <mdx n="0" f="v">
      <t c="3" si="227">
        <n x="225"/>
        <n x="357"/>
        <n x="71"/>
      </t>
    </mdx>
    <mdx n="0" f="v">
      <t c="3" si="227">
        <n x="225"/>
        <n x="359"/>
        <n x="71"/>
      </t>
    </mdx>
    <mdx n="0" f="v">
      <t c="3" si="227">
        <n x="225"/>
        <n x="360"/>
        <n x="71"/>
      </t>
    </mdx>
    <mdx n="0" f="v">
      <t c="3" si="227">
        <n x="225"/>
        <n x="361"/>
        <n x="71"/>
      </t>
    </mdx>
    <mdx n="0" f="v">
      <t c="3" si="227">
        <n x="225"/>
        <n x="263"/>
        <n x="71"/>
      </t>
    </mdx>
    <mdx n="0" f="v">
      <t c="3" si="227">
        <n x="225"/>
        <n x="262"/>
        <n x="71"/>
      </t>
    </mdx>
    <mdx n="0" f="v">
      <t c="3" si="227">
        <n x="225"/>
        <n x="261"/>
        <n x="71"/>
      </t>
    </mdx>
    <mdx n="0" f="v">
      <t c="3" si="227">
        <n x="225"/>
        <n x="260"/>
        <n x="71"/>
      </t>
    </mdx>
    <mdx n="0" f="v">
      <t c="3" si="227">
        <n x="225"/>
        <n x="259"/>
        <n x="71"/>
      </t>
    </mdx>
    <mdx n="0" f="v">
      <t c="3" si="227">
        <n x="225"/>
        <n x="258"/>
        <n x="71"/>
      </t>
    </mdx>
    <mdx n="0" f="v">
      <t c="3" si="227">
        <n x="225"/>
        <n x="257"/>
        <n x="71"/>
      </t>
    </mdx>
    <mdx n="0" f="v">
      <t c="3" si="227">
        <n x="225"/>
        <n x="256"/>
        <n x="71"/>
      </t>
    </mdx>
    <mdx n="0" f="v">
      <t c="3" si="227">
        <n x="225"/>
        <n x="384"/>
        <n x="71"/>
      </t>
    </mdx>
    <mdx n="0" f="v">
      <t c="3" si="227">
        <n x="225"/>
        <n x="316"/>
        <n x="71"/>
      </t>
    </mdx>
    <mdx n="0" f="v">
      <t c="3" si="227">
        <n x="225"/>
        <n x="373"/>
        <n x="71"/>
      </t>
    </mdx>
    <mdx n="0" f="v">
      <t c="3" si="227">
        <n x="225"/>
        <n x="374"/>
        <n x="71"/>
      </t>
    </mdx>
    <mdx n="0" f="v">
      <t c="3" si="227">
        <n x="225"/>
        <n x="375"/>
        <n x="71"/>
      </t>
    </mdx>
    <mdx n="0" f="v">
      <t c="3" si="227">
        <n x="225"/>
        <n x="281"/>
        <n x="71"/>
      </t>
    </mdx>
    <mdx n="0" f="v">
      <t c="3" si="227">
        <n x="225"/>
        <n x="376"/>
        <n x="71"/>
      </t>
    </mdx>
    <mdx n="0" f="v">
      <t c="3" si="227">
        <n x="225"/>
        <n x="377"/>
        <n x="71"/>
      </t>
    </mdx>
    <mdx n="0" f="v">
      <t c="3" si="227">
        <n x="225"/>
        <n x="280"/>
        <n x="71"/>
      </t>
    </mdx>
    <mdx n="0" f="v">
      <t c="3" si="227">
        <n x="225"/>
        <n x="311"/>
        <n x="71"/>
      </t>
    </mdx>
    <mdx n="0" f="v">
      <t c="3" si="227">
        <n x="225"/>
        <n x="378"/>
        <n x="71"/>
      </t>
    </mdx>
    <mdx n="0" f="v">
      <t c="3" si="227">
        <n x="225"/>
        <n x="379"/>
        <n x="71"/>
      </t>
    </mdx>
    <mdx n="0" f="v">
      <t c="3" si="227">
        <n x="225"/>
        <n x="380"/>
        <n x="71"/>
      </t>
    </mdx>
    <mdx n="0" f="v">
      <t c="3" si="227">
        <n x="225"/>
        <n x="381"/>
        <n x="71"/>
      </t>
    </mdx>
    <mdx n="0" f="v">
      <t c="3" si="227">
        <n x="225"/>
        <n x="382"/>
        <n x="71"/>
      </t>
    </mdx>
    <mdx n="0" f="v">
      <t c="3" si="227">
        <n x="225"/>
        <n x="304"/>
        <n x="71"/>
      </t>
    </mdx>
    <mdx n="0" f="v">
      <t c="3" si="227">
        <n x="225"/>
        <n x="383"/>
        <n x="71"/>
      </t>
    </mdx>
    <mdx n="0" f="v">
      <t c="3" si="227">
        <n x="225"/>
        <n x="254"/>
        <n x="71"/>
      </t>
    </mdx>
    <mdx n="0" f="v">
      <t c="3" si="227">
        <n x="225"/>
        <n x="283"/>
        <n x="71"/>
      </t>
    </mdx>
    <mdx n="0" f="v">
      <t c="3" si="227">
        <n x="225"/>
        <n x="547"/>
        <n x="71"/>
      </t>
    </mdx>
    <mdx n="0" f="v">
      <t c="3" si="227">
        <n x="225"/>
        <n x="362"/>
        <n x="71"/>
      </t>
    </mdx>
    <mdx n="0" f="v">
      <t c="3" si="227">
        <n x="225"/>
        <n x="363"/>
        <n x="71"/>
      </t>
    </mdx>
    <mdx n="0" f="v">
      <t c="3" si="227">
        <n x="225"/>
        <n x="364"/>
        <n x="71"/>
      </t>
    </mdx>
    <mdx n="0" f="v">
      <t c="3" si="227">
        <n x="225"/>
        <n x="548"/>
        <n x="71"/>
      </t>
    </mdx>
    <mdx n="0" f="v">
      <t c="3" si="227">
        <n x="225"/>
        <n x="365"/>
        <n x="71"/>
      </t>
    </mdx>
    <mdx n="0" f="v">
      <t c="3" si="227">
        <n x="225"/>
        <n x="366"/>
        <n x="71"/>
      </t>
    </mdx>
    <mdx n="0" f="v">
      <t c="3" si="227">
        <n x="225"/>
        <n x="367"/>
        <n x="71"/>
      </t>
    </mdx>
    <mdx n="0" f="v">
      <t c="3" si="227">
        <n x="225"/>
        <n x="368"/>
        <n x="71"/>
      </t>
    </mdx>
    <mdx n="0" f="v">
      <t c="3" si="227">
        <n x="225"/>
        <n x="369"/>
        <n x="71"/>
      </t>
    </mdx>
    <mdx n="0" f="v">
      <t c="3" si="227">
        <n x="225"/>
        <n x="307"/>
        <n x="71"/>
      </t>
    </mdx>
    <mdx n="0" f="v">
      <t c="3" si="227">
        <n x="225"/>
        <n x="370"/>
        <n x="71"/>
      </t>
    </mdx>
    <mdx n="0" f="v">
      <t c="3" si="227">
        <n x="225"/>
        <n x="371"/>
        <n x="71"/>
      </t>
    </mdx>
    <mdx n="0" f="v">
      <t c="3" si="227">
        <n x="225"/>
        <n x="372"/>
        <n x="71"/>
      </t>
    </mdx>
    <mdx n="0" f="v">
      <t c="3" si="227">
        <n x="225"/>
        <n x="393"/>
        <n x="71"/>
      </t>
    </mdx>
    <mdx n="0" f="v">
      <t c="3" si="227">
        <n x="225"/>
        <n x="394"/>
        <n x="71"/>
      </t>
    </mdx>
    <mdx n="0" f="v">
      <t c="3" si="227">
        <n x="225"/>
        <n x="395"/>
        <n x="71"/>
      </t>
    </mdx>
    <mdx n="0" f="v">
      <t c="3" si="227">
        <n x="225"/>
        <n x="278"/>
        <n x="71"/>
      </t>
    </mdx>
    <mdx n="0" f="v">
      <t c="3" si="227">
        <n x="225"/>
        <n x="396"/>
        <n x="71"/>
      </t>
    </mdx>
    <mdx n="0" f="v">
      <t c="3" si="227">
        <n x="225"/>
        <n x="397"/>
        <n x="71"/>
      </t>
    </mdx>
    <mdx n="0" f="v">
      <t c="3" si="227">
        <n x="225"/>
        <n x="398"/>
        <n x="71"/>
      </t>
    </mdx>
    <mdx n="0" f="v">
      <t c="3" si="227">
        <n x="225"/>
        <n x="392"/>
        <n x="71"/>
      </t>
    </mdx>
    <mdx n="0" f="v">
      <t c="3" si="227">
        <n x="225"/>
        <n x="385"/>
        <n x="71"/>
      </t>
    </mdx>
    <mdx n="0" f="v">
      <t c="3" si="227">
        <n x="225"/>
        <n x="386"/>
        <n x="71"/>
      </t>
    </mdx>
    <mdx n="0" f="v">
      <t c="3" si="227">
        <n x="225"/>
        <n x="387"/>
        <n x="71"/>
      </t>
    </mdx>
    <mdx n="0" f="v">
      <t c="3" si="227">
        <n x="225"/>
        <n x="388"/>
        <n x="71"/>
      </t>
    </mdx>
    <mdx n="0" f="v">
      <t c="3" si="227">
        <n x="225"/>
        <n x="389"/>
        <n x="71"/>
      </t>
    </mdx>
    <mdx n="0" f="v">
      <t c="3" si="227">
        <n x="225"/>
        <n x="390"/>
        <n x="71"/>
      </t>
    </mdx>
    <mdx n="0" f="v">
      <t c="3" si="227">
        <n x="225"/>
        <n x="418"/>
        <n x="71"/>
      </t>
    </mdx>
    <mdx n="0" f="v">
      <t c="3" si="227">
        <n x="225"/>
        <n x="391"/>
        <n x="71"/>
      </t>
    </mdx>
    <mdx n="0" f="v">
      <t c="3" si="227">
        <n x="225"/>
        <n x="399"/>
        <n x="71"/>
      </t>
    </mdx>
    <mdx n="0" f="v">
      <t c="3" si="227">
        <n x="225"/>
        <n x="400"/>
        <n x="71"/>
      </t>
    </mdx>
    <mdx n="0" f="v">
      <t c="3" si="227">
        <n x="225"/>
        <n x="401"/>
        <n x="71"/>
      </t>
    </mdx>
    <mdx n="0" f="v">
      <t c="3" si="227">
        <n x="225"/>
        <n x="402"/>
        <n x="71"/>
      </t>
    </mdx>
    <mdx n="0" f="v">
      <t c="3" si="227">
        <n x="225"/>
        <n x="277"/>
        <n x="71"/>
      </t>
    </mdx>
    <mdx n="0" f="v">
      <t c="3" si="227">
        <n x="225"/>
        <n x="417"/>
        <n x="71"/>
      </t>
    </mdx>
    <mdx n="0" f="v">
      <t c="3" si="227">
        <n x="225"/>
        <n x="412"/>
        <n x="71"/>
      </t>
    </mdx>
    <mdx n="0" f="v">
      <t c="3" si="227">
        <n x="225"/>
        <n x="411"/>
        <n x="71"/>
      </t>
    </mdx>
    <mdx n="0" f="v">
      <t c="3" si="227">
        <n x="225"/>
        <n x="419"/>
        <n x="71"/>
      </t>
    </mdx>
    <mdx n="0" f="v">
      <t c="3" si="227">
        <n x="225"/>
        <n x="404"/>
        <n x="71"/>
      </t>
    </mdx>
    <mdx n="0" f="v">
      <t c="3" si="227">
        <n x="225"/>
        <n x="405"/>
        <n x="71"/>
      </t>
    </mdx>
    <mdx n="0" f="v">
      <t c="3" si="227">
        <n x="225"/>
        <n x="406"/>
        <n x="71"/>
      </t>
    </mdx>
    <mdx n="0" f="v">
      <t c="3" si="227">
        <n x="225"/>
        <n x="407"/>
        <n x="71"/>
      </t>
    </mdx>
    <mdx n="0" f="v">
      <t c="3" si="227">
        <n x="225"/>
        <n x="408"/>
        <n x="71"/>
      </t>
    </mdx>
    <mdx n="0" f="v">
      <t c="3" si="227">
        <n x="225"/>
        <n x="409"/>
        <n x="71"/>
      </t>
    </mdx>
    <mdx n="0" f="v">
      <t c="3" si="227">
        <n x="225"/>
        <n x="410"/>
        <n x="71"/>
      </t>
    </mdx>
    <mdx n="0" f="v">
      <t c="3" si="227">
        <n x="225"/>
        <n x="403"/>
        <n x="71"/>
      </t>
    </mdx>
    <mdx n="0" f="v">
      <t c="3" si="227">
        <n x="225"/>
        <n x="428"/>
        <n x="71"/>
      </t>
    </mdx>
    <mdx n="0" f="v">
      <t c="3" si="227">
        <n x="225"/>
        <n x="413"/>
        <n x="71"/>
      </t>
    </mdx>
    <mdx n="0" f="v">
      <t c="3" si="227">
        <n x="225"/>
        <n x="414"/>
        <n x="71"/>
      </t>
    </mdx>
    <mdx n="0" f="v">
      <t c="3" si="227">
        <n x="225"/>
        <n x="415"/>
        <n x="71"/>
      </t>
    </mdx>
    <mdx n="0" f="v">
      <t c="3" si="227">
        <n x="225"/>
        <n x="416"/>
        <n x="71"/>
      </t>
    </mdx>
    <mdx n="0" f="v">
      <t c="3" si="227">
        <n x="225"/>
        <n x="427"/>
        <n x="71"/>
      </t>
    </mdx>
    <mdx n="0" f="v">
      <t c="3" si="227">
        <n x="225"/>
        <n x="422"/>
        <n x="71"/>
      </t>
    </mdx>
    <mdx n="0" f="v">
      <t c="3" si="227">
        <n x="225"/>
        <n x="329"/>
        <n x="71"/>
      </t>
    </mdx>
    <mdx n="0" f="v">
      <t c="3" si="227">
        <n x="225"/>
        <n x="420"/>
        <n x="71"/>
      </t>
    </mdx>
    <mdx n="0" f="v">
      <t c="3" si="227">
        <n x="225"/>
        <n x="301"/>
        <n x="71"/>
      </t>
    </mdx>
    <mdx n="0" f="v">
      <t c="3" si="227">
        <n x="225"/>
        <n x="299"/>
        <n x="71"/>
      </t>
    </mdx>
    <mdx n="0" f="v">
      <t c="3" si="227">
        <n x="225"/>
        <n x="297"/>
        <n x="71"/>
      </t>
    </mdx>
    <mdx n="0" f="v">
      <t c="3" si="227">
        <n x="225"/>
        <n x="421"/>
        <n x="71"/>
      </t>
    </mdx>
    <mdx n="0" f="v">
      <t c="3" si="227">
        <n x="225"/>
        <n x="328"/>
        <n x="71"/>
      </t>
    </mdx>
    <mdx n="0" f="v">
      <t c="3" si="227">
        <n x="225"/>
        <n x="429"/>
        <n x="71"/>
      </t>
    </mdx>
    <mdx n="0" f="v">
      <t c="3" si="227">
        <n x="225"/>
        <n x="430"/>
        <n x="71"/>
      </t>
    </mdx>
    <mdx n="0" f="v">
      <t c="3" si="227">
        <n x="225"/>
        <n x="431"/>
        <n x="71"/>
      </t>
    </mdx>
    <mdx n="0" f="v">
      <t c="3" si="227">
        <n x="225"/>
        <n x="432"/>
        <n x="71"/>
      </t>
    </mdx>
    <mdx n="0" f="v">
      <t c="3" si="227">
        <n x="225"/>
        <n x="443"/>
        <n x="71"/>
      </t>
    </mdx>
    <mdx n="0" f="v">
      <t c="3" si="227">
        <n x="225"/>
        <n x="444"/>
        <n x="71"/>
      </t>
    </mdx>
    <mdx n="0" f="v">
      <t c="3" si="227">
        <n x="225"/>
        <n x="423"/>
        <n x="71"/>
      </t>
    </mdx>
    <mdx n="0" f="v">
      <t c="3" si="227">
        <n x="225"/>
        <n x="424"/>
        <n x="71"/>
      </t>
    </mdx>
    <mdx n="0" f="v">
      <t c="3" si="227">
        <n x="225"/>
        <n x="425"/>
        <n x="71"/>
      </t>
    </mdx>
    <mdx n="0" f="v">
      <t c="3" si="227">
        <n x="225"/>
        <n x="348"/>
        <n x="71"/>
      </t>
    </mdx>
    <mdx n="0" f="v">
      <t c="3" si="227">
        <n x="225"/>
        <n x="327"/>
        <n x="71"/>
      </t>
    </mdx>
    <mdx n="0" f="v">
      <t c="3" si="227">
        <n x="225"/>
        <n x="426"/>
        <n x="71"/>
      </t>
    </mdx>
    <mdx n="0" f="v">
      <t c="3" si="227">
        <n x="225"/>
        <n x="433"/>
        <n x="71"/>
      </t>
    </mdx>
    <mdx n="0" f="v">
      <t c="3" si="227">
        <n x="225"/>
        <n x="442"/>
        <n x="71"/>
      </t>
    </mdx>
    <mdx n="0" f="v">
      <t c="3" si="227">
        <n x="225"/>
        <n x="326"/>
        <n x="71"/>
      </t>
    </mdx>
    <mdx n="0" f="v">
      <t c="3" si="227">
        <n x="225"/>
        <n x="435"/>
        <n x="71"/>
      </t>
    </mdx>
    <mdx n="0" f="v">
      <t c="3" si="227">
        <n x="225"/>
        <n x="445"/>
        <n x="71"/>
      </t>
    </mdx>
    <mdx n="0" f="v">
      <t c="3" si="227">
        <n x="225"/>
        <n x="446"/>
        <n x="71"/>
      </t>
    </mdx>
    <mdx n="0" f="v">
      <t c="3" si="227">
        <n x="225"/>
        <n x="434"/>
        <n x="71"/>
      </t>
    </mdx>
    <mdx n="0" f="v">
      <t c="3" si="227">
        <n x="225"/>
        <n x="452"/>
        <n x="71"/>
      </t>
    </mdx>
    <mdx n="0" f="v">
      <t c="3" si="227">
        <n x="225"/>
        <n x="438"/>
        <n x="71"/>
      </t>
    </mdx>
    <mdx n="0" f="v">
      <t c="3" si="227">
        <n x="225"/>
        <n x="436"/>
        <n x="71"/>
      </t>
    </mdx>
    <mdx n="0" f="v">
      <t c="3" si="227">
        <n x="225"/>
        <n x="437"/>
        <n x="71"/>
      </t>
    </mdx>
    <mdx n="0" f="v">
      <t c="3" si="227">
        <n x="225"/>
        <n x="294"/>
        <n x="71"/>
      </t>
    </mdx>
    <mdx n="0" f="v">
      <t c="3" si="227">
        <n x="225"/>
        <n x="293"/>
        <n x="71"/>
      </t>
    </mdx>
    <mdx n="0" f="v">
      <t c="3" si="227">
        <n x="225"/>
        <n x="350"/>
        <n x="71"/>
      </t>
    </mdx>
    <mdx n="0" f="v">
      <t c="3" si="227">
        <n x="225"/>
        <n x="439"/>
        <n x="71"/>
      </t>
    </mdx>
    <mdx n="0" f="v">
      <t c="3" si="227">
        <n x="225"/>
        <n x="440"/>
        <n x="71"/>
      </t>
    </mdx>
    <mdx n="0" f="v">
      <t c="3" si="227">
        <n x="225"/>
        <n x="441"/>
        <n x="71"/>
      </t>
    </mdx>
    <mdx n="0" f="v">
      <t c="3" si="227">
        <n x="225"/>
        <n x="447"/>
        <n x="71"/>
      </t>
    </mdx>
    <mdx n="0" f="v">
      <t c="3" si="227">
        <n x="225"/>
        <n x="461"/>
        <n x="71"/>
      </t>
    </mdx>
    <mdx n="0" f="v">
      <t c="3" si="227">
        <n x="225"/>
        <n x="346"/>
        <n x="71"/>
      </t>
    </mdx>
    <mdx n="0" f="v">
      <t c="3" si="227">
        <n x="225"/>
        <n x="276"/>
        <n x="71"/>
      </t>
    </mdx>
    <mdx n="0" f="v">
      <t c="3" si="227">
        <n x="225"/>
        <n x="453"/>
        <n x="71"/>
      </t>
    </mdx>
    <mdx n="0" f="v">
      <t c="3" si="227">
        <n x="225"/>
        <n x="454"/>
        <n x="71"/>
      </t>
    </mdx>
    <mdx n="0" f="v">
      <t c="3" si="227">
        <n x="225"/>
        <n x="455"/>
        <n x="71"/>
      </t>
    </mdx>
    <mdx n="0" f="v">
      <t c="3" si="227">
        <n x="225"/>
        <n x="456"/>
        <n x="71"/>
      </t>
    </mdx>
    <mdx n="0" f="v">
      <t c="3" si="227">
        <n x="225"/>
        <n x="459"/>
        <n x="71"/>
      </t>
    </mdx>
    <mdx n="0" f="v">
      <t c="3" si="227">
        <n x="225"/>
        <n x="460"/>
        <n x="71"/>
      </t>
    </mdx>
    <mdx n="0" f="v">
      <t c="3" si="227">
        <n x="225"/>
        <n x="448"/>
        <n x="71"/>
      </t>
    </mdx>
    <mdx n="0" f="v">
      <t c="3" si="227">
        <n x="225"/>
        <n x="449"/>
        <n x="71"/>
      </t>
    </mdx>
    <mdx n="0" f="v">
      <t c="3" si="227">
        <n x="225"/>
        <n x="450"/>
        <n x="71"/>
      </t>
    </mdx>
    <mdx n="0" f="v">
      <t c="3" si="227">
        <n x="225"/>
        <n x="451"/>
        <n x="71"/>
      </t>
    </mdx>
    <mdx n="0" f="v">
      <t c="3" si="227">
        <n x="225"/>
        <n x="457"/>
        <n x="71"/>
      </t>
    </mdx>
    <mdx n="0" f="v">
      <t c="3" si="227">
        <n x="225"/>
        <n x="458"/>
        <n x="71"/>
      </t>
    </mdx>
    <mdx n="0" f="v">
      <t c="3" si="227">
        <n x="225"/>
        <n x="473"/>
        <n x="71"/>
      </t>
    </mdx>
    <mdx n="0" f="v">
      <t c="3" si="227">
        <n x="225"/>
        <n x="462"/>
        <n x="71"/>
      </t>
    </mdx>
    <mdx n="0" f="v">
      <t c="3" si="227">
        <n x="225"/>
        <n x="463"/>
        <n x="71"/>
      </t>
    </mdx>
    <mdx n="0" f="v">
      <t c="3" si="227">
        <n x="225"/>
        <n x="464"/>
        <n x="71"/>
      </t>
    </mdx>
    <mdx n="0" f="v">
      <t c="3" si="227">
        <n x="225"/>
        <n x="465"/>
        <n x="71"/>
      </t>
    </mdx>
    <mdx n="0" f="v">
      <t c="3" si="227">
        <n x="225"/>
        <n x="466"/>
        <n x="71"/>
      </t>
    </mdx>
    <mdx n="0" f="v">
      <t c="3" si="227">
        <n x="225"/>
        <n x="467"/>
        <n x="71"/>
      </t>
    </mdx>
    <mdx n="0" f="v">
      <t c="3" si="227">
        <n x="225"/>
        <n x="468"/>
        <n x="71"/>
      </t>
    </mdx>
    <mdx n="0" f="v">
      <t c="3" si="227">
        <n x="225"/>
        <n x="469"/>
        <n x="71"/>
      </t>
    </mdx>
    <mdx n="0" f="v">
      <t c="3" si="227">
        <n x="225"/>
        <n x="470"/>
        <n x="71"/>
      </t>
    </mdx>
    <mdx n="0" f="v">
      <t c="3" si="227">
        <n x="225"/>
        <n x="474"/>
        <n x="71"/>
      </t>
    </mdx>
    <mdx n="0" f="v">
      <t c="3" si="227">
        <n x="225"/>
        <n x="475"/>
        <n x="71"/>
      </t>
    </mdx>
    <mdx n="0" f="v">
      <t c="3" si="227">
        <n x="225"/>
        <n x="476"/>
        <n x="71"/>
      </t>
    </mdx>
    <mdx n="0" f="v">
      <t c="3" si="227">
        <n x="225"/>
        <n x="471"/>
        <n x="71"/>
      </t>
    </mdx>
    <mdx n="0" f="v">
      <t c="3" si="227">
        <n x="225"/>
        <n x="487"/>
        <n x="71"/>
      </t>
    </mdx>
    <mdx n="0" f="v">
      <t c="3" si="227">
        <n x="225"/>
        <n x="477"/>
        <n x="71"/>
      </t>
    </mdx>
    <mdx n="0" f="v">
      <t c="3" si="227">
        <n x="225"/>
        <n x="478"/>
        <n x="71"/>
      </t>
    </mdx>
    <mdx n="0" f="v">
      <t c="3" si="227">
        <n x="225"/>
        <n x="479"/>
        <n x="71"/>
      </t>
    </mdx>
    <mdx n="0" f="v">
      <t c="3" si="227">
        <n x="225"/>
        <n x="484"/>
        <n x="71"/>
      </t>
    </mdx>
    <mdx n="0" f="v">
      <t c="3" si="227">
        <n x="225"/>
        <n x="472"/>
        <n x="71"/>
      </t>
    </mdx>
    <mdx n="0" f="v">
      <t c="3" si="227">
        <n x="225"/>
        <n x="480"/>
        <n x="71"/>
      </t>
    </mdx>
    <mdx n="0" f="v">
      <t c="3" si="227">
        <n x="225"/>
        <n x="481"/>
        <n x="71"/>
      </t>
    </mdx>
    <mdx n="0" f="v">
      <t c="3" si="227">
        <n x="225"/>
        <n x="483"/>
        <n x="71"/>
      </t>
    </mdx>
    <mdx n="0" f="v">
      <t c="3" si="227">
        <n x="225"/>
        <n x="482"/>
        <n x="71"/>
      </t>
    </mdx>
    <mdx n="0" f="v">
      <t c="3" si="227">
        <n x="225"/>
        <n x="488"/>
        <n x="71"/>
      </t>
    </mdx>
    <mdx n="0" f="v">
      <t c="3" si="227">
        <n x="225"/>
        <n x="489"/>
        <n x="71"/>
      </t>
    </mdx>
    <mdx n="0" f="v">
      <t c="3" si="227">
        <n x="225"/>
        <n x="485"/>
        <n x="71"/>
      </t>
    </mdx>
    <mdx n="0" f="v">
      <t c="3" si="227">
        <n x="225"/>
        <n x="486"/>
        <n x="71"/>
      </t>
    </mdx>
    <mdx n="0" f="v">
      <t c="3" si="227">
        <n x="225"/>
        <n x="490"/>
        <n x="71"/>
      </t>
    </mdx>
    <mdx n="0" f="v">
      <t c="3" si="227">
        <n x="225"/>
        <n x="494"/>
        <n x="71"/>
      </t>
    </mdx>
    <mdx n="0" f="v">
      <t c="3" si="227">
        <n x="225"/>
        <n x="500"/>
        <n x="71"/>
      </t>
    </mdx>
    <mdx n="0" f="v">
      <t c="3" si="227">
        <n x="225"/>
        <n x="501"/>
        <n x="71"/>
      </t>
    </mdx>
    <mdx n="0" f="v">
      <t c="3" si="227">
        <n x="225"/>
        <n x="492"/>
        <n x="71"/>
      </t>
    </mdx>
    <mdx n="0" f="v">
      <t c="3" si="227">
        <n x="225"/>
        <n x="493"/>
        <n x="71"/>
      </t>
    </mdx>
    <mdx n="0" f="v">
      <t c="3" si="227">
        <n x="225"/>
        <n x="491"/>
        <n x="71"/>
      </t>
    </mdx>
    <mdx n="0" f="v">
      <t c="3" si="227">
        <n x="225"/>
        <n x="495"/>
        <n x="71"/>
      </t>
    </mdx>
    <mdx n="0" f="v">
      <t c="3" si="227">
        <n x="225"/>
        <n x="496"/>
        <n x="71"/>
      </t>
    </mdx>
    <mdx n="0" f="v">
      <t c="3" si="227">
        <n x="225"/>
        <n x="502"/>
        <n x="71"/>
      </t>
    </mdx>
    <mdx n="0" f="v">
      <t c="3" si="227">
        <n x="225"/>
        <n x="503"/>
        <n x="71"/>
      </t>
    </mdx>
    <mdx n="0" f="v">
      <t c="3" si="227">
        <n x="225"/>
        <n x="508"/>
        <n x="71"/>
      </t>
    </mdx>
    <mdx n="0" f="v">
      <t c="3" si="227">
        <n x="225"/>
        <n x="497"/>
        <n x="71"/>
      </t>
    </mdx>
    <mdx n="0" f="v">
      <t c="3" si="227">
        <n x="225"/>
        <n x="498"/>
        <n x="71"/>
      </t>
    </mdx>
    <mdx n="0" f="v">
      <t c="3" si="227">
        <n x="225"/>
        <n x="499"/>
        <n x="71"/>
      </t>
    </mdx>
    <mdx n="0" f="v">
      <t c="3" si="227">
        <n x="225"/>
        <n x="504"/>
        <n x="71"/>
      </t>
    </mdx>
    <mdx n="0" f="v">
      <t c="3" si="227">
        <n x="225"/>
        <n x="505"/>
        <n x="71"/>
      </t>
    </mdx>
    <mdx n="0" f="v">
      <t c="3" si="227">
        <n x="225"/>
        <n x="506"/>
        <n x="71"/>
      </t>
    </mdx>
    <mdx n="0" f="v">
      <t c="3" si="227">
        <n x="225"/>
        <n x="509"/>
        <n x="71"/>
      </t>
    </mdx>
    <mdx n="0" f="v">
      <t c="3" si="227">
        <n x="225"/>
        <n x="507"/>
        <n x="71"/>
      </t>
    </mdx>
    <mdx n="0" f="v">
      <t c="3" si="227">
        <n x="225"/>
        <n x="513"/>
        <n x="71"/>
      </t>
    </mdx>
    <mdx n="0" f="v">
      <t c="3" si="227">
        <n x="225"/>
        <n x="516"/>
        <n x="71"/>
      </t>
    </mdx>
    <mdx n="0" f="v">
      <t c="3" si="227">
        <n x="225"/>
        <n x="519"/>
        <n x="71"/>
      </t>
    </mdx>
    <mdx n="0" f="v">
      <t c="3" si="227">
        <n x="225"/>
        <n x="510"/>
        <n x="71"/>
      </t>
    </mdx>
    <mdx n="0" f="v">
      <t c="3" si="227">
        <n x="225"/>
        <n x="511"/>
        <n x="71"/>
      </t>
    </mdx>
    <mdx n="0" f="v">
      <t c="3" si="227">
        <n x="225"/>
        <n x="512"/>
        <n x="71"/>
      </t>
    </mdx>
    <mdx n="0" f="v">
      <t c="3" si="227">
        <n x="225"/>
        <n x="520"/>
        <n x="71"/>
      </t>
    </mdx>
    <mdx n="0" f="v">
      <t c="3" si="227">
        <n x="225"/>
        <n x="514"/>
        <n x="71"/>
      </t>
    </mdx>
    <mdx n="0" f="v">
      <t c="3" si="227">
        <n x="225"/>
        <n x="515"/>
        <n x="71"/>
      </t>
    </mdx>
    <mdx n="0" f="v">
      <t c="3" si="227">
        <n x="225"/>
        <n x="521"/>
        <n x="71"/>
      </t>
    </mdx>
    <mdx n="0" f="v">
      <t c="3" si="227">
        <n x="225"/>
        <n x="525"/>
        <n x="71"/>
      </t>
    </mdx>
    <mdx n="0" f="v">
      <t c="3" si="227">
        <n x="225"/>
        <n x="517"/>
        <n x="71"/>
      </t>
    </mdx>
    <mdx n="0" f="v">
      <t c="3" si="227">
        <n x="225"/>
        <n x="518"/>
        <n x="71"/>
      </t>
    </mdx>
    <mdx n="0" f="v">
      <t c="3" si="227">
        <n x="225"/>
        <n x="522"/>
        <n x="71"/>
      </t>
    </mdx>
    <mdx n="0" f="v">
      <t c="3" si="227">
        <n x="225"/>
        <n x="526"/>
        <n x="71"/>
      </t>
    </mdx>
    <mdx n="0" f="v">
      <t c="3" si="227">
        <n x="225"/>
        <n x="524"/>
        <n x="71"/>
      </t>
    </mdx>
    <mdx n="0" f="v">
      <t c="3" si="227">
        <n x="225"/>
        <n x="523"/>
        <n x="71"/>
      </t>
    </mdx>
    <mdx n="0" f="v">
      <t c="3" si="227">
        <n x="225"/>
        <n x="528"/>
        <n x="71"/>
      </t>
    </mdx>
    <mdx n="0" f="v">
      <t c="3" si="227">
        <n x="225"/>
        <n x="532"/>
        <n x="71"/>
      </t>
    </mdx>
    <mdx n="0" f="v">
      <t c="3" si="227">
        <n x="225"/>
        <n x="527"/>
        <n x="71"/>
      </t>
    </mdx>
    <mdx n="0" f="v">
      <t c="3" si="227">
        <n x="225"/>
        <n x="529"/>
        <n x="71"/>
      </t>
    </mdx>
    <mdx n="0" f="v">
      <t c="3" si="227">
        <n x="225"/>
        <n x="530"/>
        <n x="71"/>
      </t>
    </mdx>
    <mdx n="0" f="v">
      <t c="3" si="227">
        <n x="225"/>
        <n x="531"/>
        <n x="71"/>
      </t>
    </mdx>
    <mdx n="0" f="v">
      <t c="3" si="227">
        <n x="225"/>
        <n x="533"/>
        <n x="71"/>
      </t>
    </mdx>
    <mdx n="0" f="v">
      <t c="3" si="227">
        <n x="225"/>
        <n x="534"/>
        <n x="71"/>
      </t>
    </mdx>
    <mdx n="0" f="v">
      <t c="3" si="227">
        <n x="225"/>
        <n x="536"/>
        <n x="71"/>
      </t>
    </mdx>
    <mdx n="0" f="v">
      <t c="3" si="227">
        <n x="225"/>
        <n x="535"/>
        <n x="71"/>
      </t>
    </mdx>
    <mdx n="0" f="v">
      <t c="3" si="227">
        <n x="225"/>
        <n x="537"/>
        <n x="71"/>
      </t>
    </mdx>
    <mdx n="0" f="v">
      <t c="3" si="227">
        <n x="225"/>
        <n x="539"/>
        <n x="71"/>
      </t>
    </mdx>
    <mdx n="0" f="v">
      <t c="3" si="227">
        <n x="225"/>
        <n x="540"/>
        <n x="71"/>
      </t>
    </mdx>
    <mdx n="0" f="v">
      <t c="3" si="227">
        <n x="225"/>
        <n x="538"/>
        <n x="71"/>
      </t>
    </mdx>
    <mdx n="0" f="v">
      <t c="3" si="227">
        <n x="225"/>
        <n x="541"/>
        <n x="71"/>
      </t>
    </mdx>
    <mdx n="0" f="v">
      <t c="3" si="227">
        <n x="225"/>
        <n x="545"/>
        <n x="71"/>
      </t>
    </mdx>
    <mdx n="0" f="v">
      <t c="3" si="227">
        <n x="225"/>
        <n x="544"/>
        <n x="71"/>
      </t>
    </mdx>
    <mdx n="0" f="v">
      <t c="3" si="227">
        <n x="225"/>
        <n x="543"/>
        <n x="71"/>
      </t>
    </mdx>
    <mdx n="0" f="v">
      <t c="3" si="227">
        <n x="225"/>
        <n x="546"/>
        <n x="71"/>
      </t>
    </mdx>
    <mdx n="0" f="v">
      <t c="3" si="227">
        <n x="225"/>
        <n x="542"/>
        <n x="71"/>
      </t>
    </mdx>
    <mdx n="0" f="v">
      <t c="3" si="227">
        <n x="225"/>
        <n x="272"/>
        <n x="72"/>
      </t>
    </mdx>
    <mdx n="0" f="v">
      <t c="3" si="227">
        <n x="225"/>
        <n x="273"/>
        <n x="72"/>
      </t>
    </mdx>
    <mdx n="0" f="v">
      <t c="3" si="227">
        <n x="225"/>
        <n x="271"/>
        <n x="72"/>
      </t>
    </mdx>
    <mdx n="0" f="v">
      <t c="3" si="227">
        <n x="225"/>
        <n x="270"/>
        <n x="72"/>
      </t>
    </mdx>
    <mdx n="0" f="v">
      <t c="3" si="227">
        <n x="225"/>
        <n x="269"/>
        <n x="72"/>
      </t>
    </mdx>
    <mdx n="0" f="v">
      <t c="3" si="227">
        <n x="225"/>
        <n x="268"/>
        <n x="72"/>
      </t>
    </mdx>
    <mdx n="0" f="v">
      <t c="3" si="227">
        <n x="225"/>
        <n x="355"/>
        <n x="72"/>
      </t>
    </mdx>
    <mdx n="0" f="v">
      <t c="3" si="227">
        <n x="225"/>
        <n x="356"/>
        <n x="72"/>
      </t>
    </mdx>
    <mdx n="0" f="v">
      <t c="3" si="227">
        <n x="225"/>
        <n x="357"/>
        <n x="72"/>
      </t>
    </mdx>
    <mdx n="0" f="v">
      <t c="3" si="227">
        <n x="225"/>
        <n x="358"/>
        <n x="72"/>
      </t>
    </mdx>
    <mdx n="0" f="v">
      <t c="3" si="227">
        <n x="225"/>
        <n x="359"/>
        <n x="72"/>
      </t>
    </mdx>
    <mdx n="0" f="v">
      <t c="3" si="227">
        <n x="225"/>
        <n x="360"/>
        <n x="72"/>
      </t>
    </mdx>
    <mdx n="0" f="v">
      <t c="3" si="227">
        <n x="225"/>
        <n x="361"/>
        <n x="72"/>
      </t>
    </mdx>
    <mdx n="0" f="v">
      <t c="3" si="227">
        <n x="225"/>
        <n x="255"/>
        <n x="72"/>
      </t>
    </mdx>
    <mdx n="0" f="v">
      <t c="3" si="227">
        <n x="225"/>
        <n x="254"/>
        <n x="72"/>
      </t>
    </mdx>
    <mdx n="0" f="v">
      <t c="3" si="227">
        <n x="225"/>
        <n x="265"/>
        <n x="72"/>
      </t>
    </mdx>
    <mdx n="0" f="v">
      <t c="3" si="227">
        <n x="225"/>
        <n x="264"/>
        <n x="72"/>
      </t>
    </mdx>
    <mdx n="0" f="v">
      <t c="3" si="227">
        <n x="225"/>
        <n x="263"/>
        <n x="72"/>
      </t>
    </mdx>
    <mdx n="0" f="v">
      <t c="3" si="227">
        <n x="225"/>
        <n x="262"/>
        <n x="72"/>
      </t>
    </mdx>
    <mdx n="0" f="v">
      <t c="3" si="227">
        <n x="225"/>
        <n x="261"/>
        <n x="72"/>
      </t>
    </mdx>
    <mdx n="0" f="v">
      <t c="3" si="227">
        <n x="225"/>
        <n x="260"/>
        <n x="72"/>
      </t>
    </mdx>
    <mdx n="0" f="v">
      <t c="3" si="227">
        <n x="225"/>
        <n x="259"/>
        <n x="72"/>
      </t>
    </mdx>
    <mdx n="0" f="v">
      <t c="3" si="227">
        <n x="225"/>
        <n x="258"/>
        <n x="72"/>
      </t>
    </mdx>
    <mdx n="0" f="v">
      <t c="3" si="227">
        <n x="225"/>
        <n x="257"/>
        <n x="72"/>
      </t>
    </mdx>
    <mdx n="0" f="v">
      <t c="3" si="227">
        <n x="225"/>
        <n x="256"/>
        <n x="72"/>
      </t>
    </mdx>
    <mdx n="0" f="v">
      <t c="3" si="227">
        <n x="225"/>
        <n x="316"/>
        <n x="72"/>
      </t>
    </mdx>
    <mdx n="0" f="v">
      <t c="3" si="227">
        <n x="225"/>
        <n x="373"/>
        <n x="72"/>
      </t>
    </mdx>
    <mdx n="0" f="v">
      <t c="3" si="227">
        <n x="225"/>
        <n x="374"/>
        <n x="72"/>
      </t>
    </mdx>
    <mdx n="0" f="v">
      <t c="3" si="227">
        <n x="225"/>
        <n x="375"/>
        <n x="72"/>
      </t>
    </mdx>
    <mdx n="0" f="v">
      <t c="3" si="227">
        <n x="225"/>
        <n x="281"/>
        <n x="72"/>
      </t>
    </mdx>
    <mdx n="0" f="v">
      <t c="3" si="227">
        <n x="225"/>
        <n x="376"/>
        <n x="72"/>
      </t>
    </mdx>
    <mdx n="0" f="v">
      <t c="3" si="227">
        <n x="225"/>
        <n x="377"/>
        <n x="72"/>
      </t>
    </mdx>
    <mdx n="0" f="v">
      <t c="3" si="227">
        <n x="225"/>
        <n x="280"/>
        <n x="72"/>
      </t>
    </mdx>
    <mdx n="0" f="v">
      <t c="3" si="227">
        <n x="225"/>
        <n x="311"/>
        <n x="72"/>
      </t>
    </mdx>
    <mdx n="0" f="v">
      <t c="3" si="227">
        <n x="225"/>
        <n x="378"/>
        <n x="72"/>
      </t>
    </mdx>
    <mdx n="0" f="v">
      <t c="3" si="227">
        <n x="225"/>
        <n x="379"/>
        <n x="72"/>
      </t>
    </mdx>
    <mdx n="0" f="v">
      <t c="3" si="227">
        <n x="225"/>
        <n x="380"/>
        <n x="72"/>
      </t>
    </mdx>
    <mdx n="0" f="v">
      <t c="3" si="227">
        <n x="225"/>
        <n x="381"/>
        <n x="72"/>
      </t>
    </mdx>
    <mdx n="0" f="v">
      <t c="3" si="227">
        <n x="225"/>
        <n x="382"/>
        <n x="72"/>
      </t>
    </mdx>
    <mdx n="0" f="v">
      <t c="3" si="227">
        <n x="225"/>
        <n x="304"/>
        <n x="72"/>
      </t>
    </mdx>
    <mdx n="0" f="v">
      <t c="3" si="227">
        <n x="225"/>
        <n x="283"/>
        <n x="72"/>
      </t>
    </mdx>
    <mdx n="0" f="v">
      <t c="3" si="227">
        <n x="225"/>
        <n x="547"/>
        <n x="72"/>
      </t>
    </mdx>
    <mdx n="0" f="v">
      <t c="3" si="227">
        <n x="225"/>
        <n x="362"/>
        <n x="72"/>
      </t>
    </mdx>
    <mdx n="0" f="v">
      <t c="3" si="227">
        <n x="225"/>
        <n x="363"/>
        <n x="72"/>
      </t>
    </mdx>
    <mdx n="0" f="v">
      <t c="3" si="227">
        <n x="225"/>
        <n x="364"/>
        <n x="72"/>
      </t>
    </mdx>
    <mdx n="0" f="v">
      <t c="3" si="227">
        <n x="225"/>
        <n x="548"/>
        <n x="72"/>
      </t>
    </mdx>
    <mdx n="0" f="v">
      <t c="3" si="227">
        <n x="225"/>
        <n x="365"/>
        <n x="72"/>
      </t>
    </mdx>
    <mdx n="0" f="v">
      <t c="3" si="227">
        <n x="225"/>
        <n x="366"/>
        <n x="72"/>
      </t>
    </mdx>
    <mdx n="0" f="v">
      <t c="3" si="227">
        <n x="225"/>
        <n x="367"/>
        <n x="72"/>
      </t>
    </mdx>
    <mdx n="0" f="v">
      <t c="3" si="227">
        <n x="225"/>
        <n x="368"/>
        <n x="72"/>
      </t>
    </mdx>
    <mdx n="0" f="v">
      <t c="3" si="227">
        <n x="225"/>
        <n x="369"/>
        <n x="72"/>
      </t>
    </mdx>
    <mdx n="0" f="v">
      <t c="3" si="227">
        <n x="225"/>
        <n x="307"/>
        <n x="72"/>
      </t>
    </mdx>
    <mdx n="0" f="v">
      <t c="3" si="227">
        <n x="225"/>
        <n x="370"/>
        <n x="72"/>
      </t>
    </mdx>
    <mdx n="0" f="v">
      <t c="3" si="227">
        <n x="225"/>
        <n x="371"/>
        <n x="72"/>
      </t>
    </mdx>
    <mdx n="0" f="v">
      <t c="3" si="227">
        <n x="225"/>
        <n x="372"/>
        <n x="72"/>
      </t>
    </mdx>
    <mdx n="0" f="v">
      <t c="3" si="227">
        <n x="225"/>
        <n x="383"/>
        <n x="72"/>
      </t>
    </mdx>
    <mdx n="0" f="v">
      <t c="3" si="227">
        <n x="225"/>
        <n x="384"/>
        <n x="72"/>
      </t>
    </mdx>
    <mdx n="0" f="v">
      <t c="3" si="227">
        <n x="225"/>
        <n x="393"/>
        <n x="72"/>
      </t>
    </mdx>
    <mdx n="0" f="v">
      <t c="3" si="227">
        <n x="225"/>
        <n x="394"/>
        <n x="72"/>
      </t>
    </mdx>
    <mdx n="0" f="v">
      <t c="3" si="227">
        <n x="225"/>
        <n x="395"/>
        <n x="72"/>
      </t>
    </mdx>
    <mdx n="0" f="v">
      <t c="3" si="227">
        <n x="225"/>
        <n x="278"/>
        <n x="72"/>
      </t>
    </mdx>
    <mdx n="0" f="v">
      <t c="3" si="227">
        <n x="225"/>
        <n x="396"/>
        <n x="72"/>
      </t>
    </mdx>
    <mdx n="0" f="v">
      <t c="3" si="227">
        <n x="225"/>
        <n x="397"/>
        <n x="72"/>
      </t>
    </mdx>
    <mdx n="0" f="v">
      <t c="3" si="227">
        <n x="225"/>
        <n x="398"/>
        <n x="72"/>
      </t>
    </mdx>
    <mdx n="0" f="v">
      <t c="3" si="227">
        <n x="225"/>
        <n x="392"/>
        <n x="72"/>
      </t>
    </mdx>
    <mdx n="0" f="v">
      <t c="3" si="227">
        <n x="225"/>
        <n x="385"/>
        <n x="72"/>
      </t>
    </mdx>
    <mdx n="0" f="v">
      <t c="3" si="227">
        <n x="225"/>
        <n x="386"/>
        <n x="72"/>
      </t>
    </mdx>
    <mdx n="0" f="v">
      <t c="3" si="227">
        <n x="225"/>
        <n x="387"/>
        <n x="72"/>
      </t>
    </mdx>
    <mdx n="0" f="v">
      <t c="3" si="227">
        <n x="225"/>
        <n x="388"/>
        <n x="72"/>
      </t>
    </mdx>
    <mdx n="0" f="v">
      <t c="3" si="227">
        <n x="225"/>
        <n x="389"/>
        <n x="72"/>
      </t>
    </mdx>
    <mdx n="0" f="v">
      <t c="3" si="227">
        <n x="225"/>
        <n x="390"/>
        <n x="72"/>
      </t>
    </mdx>
    <mdx n="0" f="v">
      <t c="3" si="227">
        <n x="225"/>
        <n x="419"/>
        <n x="72"/>
      </t>
    </mdx>
    <mdx n="0" f="v">
      <t c="3" si="227">
        <n x="225"/>
        <n x="412"/>
        <n x="72"/>
      </t>
    </mdx>
    <mdx n="0" f="v">
      <t c="3" si="227">
        <n x="225"/>
        <n x="391"/>
        <n x="72"/>
      </t>
    </mdx>
    <mdx n="0" f="v">
      <t c="3" si="227">
        <n x="225"/>
        <n x="399"/>
        <n x="72"/>
      </t>
    </mdx>
    <mdx n="0" f="v">
      <t c="3" si="227">
        <n x="225"/>
        <n x="400"/>
        <n x="72"/>
      </t>
    </mdx>
    <mdx n="0" f="v">
      <t c="3" si="227">
        <n x="225"/>
        <n x="401"/>
        <n x="72"/>
      </t>
    </mdx>
    <mdx n="0" f="v">
      <t c="3" si="227">
        <n x="225"/>
        <n x="402"/>
        <n x="72"/>
      </t>
    </mdx>
    <mdx n="0" f="v">
      <t c="3" si="227">
        <n x="225"/>
        <n x="277"/>
        <n x="72"/>
      </t>
    </mdx>
    <mdx n="0" f="v">
      <t c="3" si="227">
        <n x="225"/>
        <n x="417"/>
        <n x="72"/>
      </t>
    </mdx>
    <mdx n="0" f="v">
      <t c="3" si="227">
        <n x="225"/>
        <n x="403"/>
        <n x="72"/>
      </t>
    </mdx>
    <mdx n="0" f="v">
      <t c="3" si="227">
        <n x="225"/>
        <n x="418"/>
        <n x="72"/>
      </t>
    </mdx>
    <mdx n="0" f="v">
      <t c="3" si="227">
        <n x="225"/>
        <n x="404"/>
        <n x="72"/>
      </t>
    </mdx>
    <mdx n="0" f="v">
      <t c="3" si="227">
        <n x="225"/>
        <n x="405"/>
        <n x="72"/>
      </t>
    </mdx>
    <mdx n="0" f="v">
      <t c="3" si="227">
        <n x="225"/>
        <n x="406"/>
        <n x="72"/>
      </t>
    </mdx>
    <mdx n="0" f="v">
      <t c="3" si="227">
        <n x="225"/>
        <n x="407"/>
        <n x="72"/>
      </t>
    </mdx>
    <mdx n="0" f="v">
      <t c="3" si="227">
        <n x="225"/>
        <n x="408"/>
        <n x="72"/>
      </t>
    </mdx>
    <mdx n="0" f="v">
      <t c="3" si="227">
        <n x="225"/>
        <n x="409"/>
        <n x="72"/>
      </t>
    </mdx>
    <mdx n="0" f="v">
      <t c="3" si="227">
        <n x="225"/>
        <n x="410"/>
        <n x="72"/>
      </t>
    </mdx>
    <mdx n="0" f="v">
      <t c="3" si="227">
        <n x="225"/>
        <n x="411"/>
        <n x="72"/>
      </t>
    </mdx>
    <mdx n="0" f="v">
      <t c="3" si="227">
        <n x="225"/>
        <n x="428"/>
        <n x="72"/>
      </t>
    </mdx>
    <mdx n="0" f="v">
      <t c="3" si="227">
        <n x="225"/>
        <n x="413"/>
        <n x="72"/>
      </t>
    </mdx>
    <mdx n="0" f="v">
      <t c="3" si="227">
        <n x="225"/>
        <n x="414"/>
        <n x="72"/>
      </t>
    </mdx>
    <mdx n="0" f="v">
      <t c="3" si="227">
        <n x="225"/>
        <n x="415"/>
        <n x="72"/>
      </t>
    </mdx>
    <mdx n="0" f="v">
      <t c="3" si="227">
        <n x="225"/>
        <n x="416"/>
        <n x="72"/>
      </t>
    </mdx>
    <mdx n="0" f="v">
      <t c="3" si="227">
        <n x="225"/>
        <n x="427"/>
        <n x="72"/>
      </t>
    </mdx>
    <mdx n="0" f="v">
      <t c="3" si="227">
        <n x="225"/>
        <n x="329"/>
        <n x="72"/>
      </t>
    </mdx>
    <mdx n="0" f="v">
      <t c="3" si="227">
        <n x="225"/>
        <n x="422"/>
        <n x="72"/>
      </t>
    </mdx>
    <mdx n="0" f="v">
      <t c="3" si="227">
        <n x="225"/>
        <n x="420"/>
        <n x="72"/>
      </t>
    </mdx>
    <mdx n="0" f="v">
      <t c="3" si="227">
        <n x="225"/>
        <n x="301"/>
        <n x="72"/>
      </t>
    </mdx>
    <mdx n="0" f="v">
      <t c="3" si="227">
        <n x="225"/>
        <n x="299"/>
        <n x="72"/>
      </t>
    </mdx>
    <mdx n="0" f="v">
      <t c="3" si="227">
        <n x="225"/>
        <n x="297"/>
        <n x="72"/>
      </t>
    </mdx>
    <mdx n="0" f="v">
      <t c="3" si="227">
        <n x="225"/>
        <n x="421"/>
        <n x="72"/>
      </t>
    </mdx>
    <mdx n="0" f="v">
      <t c="3" si="227">
        <n x="225"/>
        <n x="328"/>
        <n x="72"/>
      </t>
    </mdx>
    <mdx n="0" f="v">
      <t c="3" si="227">
        <n x="225"/>
        <n x="429"/>
        <n x="72"/>
      </t>
    </mdx>
    <mdx n="0" f="v">
      <t c="3" si="227">
        <n x="225"/>
        <n x="430"/>
        <n x="72"/>
      </t>
    </mdx>
    <mdx n="0" f="v">
      <t c="3" si="227">
        <n x="225"/>
        <n x="431"/>
        <n x="72"/>
      </t>
    </mdx>
    <mdx n="0" f="v">
      <t c="3" si="227">
        <n x="225"/>
        <n x="432"/>
        <n x="72"/>
      </t>
    </mdx>
    <mdx n="0" f="v">
      <t c="3" si="227">
        <n x="225"/>
        <n x="442"/>
        <n x="72"/>
      </t>
    </mdx>
    <mdx n="0" f="v">
      <t c="3" si="227">
        <n x="225"/>
        <n x="326"/>
        <n x="72"/>
      </t>
    </mdx>
    <mdx n="0" f="v">
      <t c="3" si="227">
        <n x="225"/>
        <n x="423"/>
        <n x="72"/>
      </t>
    </mdx>
    <mdx n="0" f="v">
      <t c="3" si="227">
        <n x="225"/>
        <n x="424"/>
        <n x="72"/>
      </t>
    </mdx>
    <mdx n="0" f="v">
      <t c="3" si="227">
        <n x="225"/>
        <n x="425"/>
        <n x="72"/>
      </t>
    </mdx>
    <mdx n="0" f="v">
      <t c="3" si="227">
        <n x="225"/>
        <n x="348"/>
        <n x="72"/>
      </t>
    </mdx>
    <mdx n="0" f="v">
      <t c="3" si="227">
        <n x="225"/>
        <n x="327"/>
        <n x="72"/>
      </t>
    </mdx>
    <mdx n="0" f="v">
      <t c="3" si="227">
        <n x="225"/>
        <n x="426"/>
        <n x="72"/>
      </t>
    </mdx>
    <mdx n="0" f="v">
      <t c="3" si="227">
        <n x="225"/>
        <n x="435"/>
        <n x="72"/>
      </t>
    </mdx>
    <mdx n="0" f="v">
      <t c="3" si="227">
        <n x="225"/>
        <n x="433"/>
        <n x="72"/>
      </t>
    </mdx>
    <mdx n="0" f="v">
      <t c="3" si="227">
        <n x="225"/>
        <n x="443"/>
        <n x="72"/>
      </t>
    </mdx>
    <mdx n="0" f="v">
      <t c="3" si="227">
        <n x="225"/>
        <n x="444"/>
        <n x="72"/>
      </t>
    </mdx>
    <mdx n="0" f="v">
      <t c="3" si="227">
        <n x="225"/>
        <n x="445"/>
        <n x="72"/>
      </t>
    </mdx>
    <mdx n="0" f="v">
      <t c="3" si="227">
        <n x="225"/>
        <n x="446"/>
        <n x="72"/>
      </t>
    </mdx>
    <mdx n="0" f="v">
      <t c="3" si="227">
        <n x="225"/>
        <n x="434"/>
        <n x="72"/>
      </t>
    </mdx>
    <mdx n="0" f="v">
      <t c="3" si="227">
        <n x="225"/>
        <n x="461"/>
        <n x="72"/>
      </t>
    </mdx>
    <mdx n="0" f="v">
      <t c="3" si="227">
        <n x="225"/>
        <n x="452"/>
        <n x="72"/>
      </t>
    </mdx>
    <mdx n="0" f="v">
      <t c="3" si="227">
        <n x="225"/>
        <n x="436"/>
        <n x="72"/>
      </t>
    </mdx>
    <mdx n="0" f="v">
      <t c="3" si="227">
        <n x="225"/>
        <n x="437"/>
        <n x="72"/>
      </t>
    </mdx>
    <mdx n="0" f="v">
      <t c="3" si="227">
        <n x="225"/>
        <n x="294"/>
        <n x="72"/>
      </t>
    </mdx>
    <mdx n="0" f="v">
      <t c="3" si="227">
        <n x="225"/>
        <n x="293"/>
        <n x="72"/>
      </t>
    </mdx>
    <mdx n="0" f="v">
      <t c="3" si="227">
        <n x="225"/>
        <n x="438"/>
        <n x="72"/>
      </t>
    </mdx>
    <mdx n="0" f="v">
      <t c="3" si="227">
        <n x="225"/>
        <n x="350"/>
        <n x="72"/>
      </t>
    </mdx>
    <mdx n="0" f="v">
      <t c="3" si="227">
        <n x="225"/>
        <n x="439"/>
        <n x="72"/>
      </t>
    </mdx>
    <mdx n="0" f="v">
      <t c="3" si="227">
        <n x="225"/>
        <n x="440"/>
        <n x="72"/>
      </t>
    </mdx>
    <mdx n="0" f="v">
      <t c="3" si="227">
        <n x="225"/>
        <n x="441"/>
        <n x="72"/>
      </t>
    </mdx>
    <mdx n="0" f="v">
      <t c="3" si="227">
        <n x="225"/>
        <n x="447"/>
        <n x="72"/>
      </t>
    </mdx>
    <mdx n="0" f="v">
      <t c="3" si="227">
        <n x="225"/>
        <n x="459"/>
        <n x="72"/>
      </t>
    </mdx>
    <mdx n="0" f="v">
      <t c="3" si="227">
        <n x="225"/>
        <n x="346"/>
        <n x="72"/>
      </t>
    </mdx>
    <mdx n="0" f="v">
      <t c="3" si="227">
        <n x="225"/>
        <n x="276"/>
        <n x="72"/>
      </t>
    </mdx>
    <mdx n="0" f="v">
      <t c="3" si="227">
        <n x="225"/>
        <n x="453"/>
        <n x="72"/>
      </t>
    </mdx>
    <mdx n="0" f="v">
      <t c="3" si="227">
        <n x="225"/>
        <n x="454"/>
        <n x="72"/>
      </t>
    </mdx>
    <mdx n="0" f="v">
      <t c="3" si="227">
        <n x="225"/>
        <n x="455"/>
        <n x="72"/>
      </t>
    </mdx>
    <mdx n="0" f="v">
      <t c="3" si="227">
        <n x="225"/>
        <n x="456"/>
        <n x="72"/>
      </t>
    </mdx>
    <mdx n="0" f="v">
      <t c="3" si="227">
        <n x="225"/>
        <n x="448"/>
        <n x="72"/>
      </t>
    </mdx>
    <mdx n="0" f="v">
      <t c="3" si="227">
        <n x="225"/>
        <n x="449"/>
        <n x="72"/>
      </t>
    </mdx>
    <mdx n="0" f="v">
      <t c="3" si="227">
        <n x="225"/>
        <n x="450"/>
        <n x="72"/>
      </t>
    </mdx>
    <mdx n="0" f="v">
      <t c="3" si="227">
        <n x="225"/>
        <n x="451"/>
        <n x="72"/>
      </t>
    </mdx>
    <mdx n="0" f="v">
      <t c="3" si="227">
        <n x="225"/>
        <n x="457"/>
        <n x="72"/>
      </t>
    </mdx>
    <mdx n="0" f="v">
      <t c="3" si="227">
        <n x="225"/>
        <n x="458"/>
        <n x="72"/>
      </t>
    </mdx>
    <mdx n="0" f="v">
      <t c="3" si="227">
        <n x="225"/>
        <n x="473"/>
        <n x="72"/>
      </t>
    </mdx>
    <mdx n="0" f="v">
      <t c="3" si="227">
        <n x="225"/>
        <n x="462"/>
        <n x="72"/>
      </t>
    </mdx>
    <mdx n="0" f="v">
      <t c="3" si="227">
        <n x="225"/>
        <n x="463"/>
        <n x="72"/>
      </t>
    </mdx>
    <mdx n="0" f="v">
      <t c="3" si="227">
        <n x="225"/>
        <n x="464"/>
        <n x="72"/>
      </t>
    </mdx>
    <mdx n="0" f="v">
      <t c="3" si="227">
        <n x="225"/>
        <n x="465"/>
        <n x="72"/>
      </t>
    </mdx>
    <mdx n="0" f="v">
      <t c="3" si="227">
        <n x="225"/>
        <n x="466"/>
        <n x="72"/>
      </t>
    </mdx>
    <mdx n="0" f="v">
      <t c="3" si="227">
        <n x="225"/>
        <n x="467"/>
        <n x="72"/>
      </t>
    </mdx>
    <mdx n="0" f="v">
      <t c="3" si="227">
        <n x="225"/>
        <n x="460"/>
        <n x="72"/>
      </t>
    </mdx>
    <mdx n="0" f="v">
      <t c="3" si="227">
        <n x="225"/>
        <n x="471"/>
        <n x="72"/>
      </t>
    </mdx>
    <mdx n="0" f="v">
      <t c="3" si="227">
        <n x="225"/>
        <n x="468"/>
        <n x="72"/>
      </t>
    </mdx>
    <mdx n="0" f="v">
      <t c="3" si="227">
        <n x="225"/>
        <n x="469"/>
        <n x="72"/>
      </t>
    </mdx>
    <mdx n="0" f="v">
      <t c="3" si="227">
        <n x="225"/>
        <n x="470"/>
        <n x="72"/>
      </t>
    </mdx>
    <mdx n="0" f="v">
      <t c="3" si="227">
        <n x="225"/>
        <n x="474"/>
        <n x="72"/>
      </t>
    </mdx>
    <mdx n="0" f="v">
      <t c="3" si="227">
        <n x="225"/>
        <n x="475"/>
        <n x="72"/>
      </t>
    </mdx>
    <mdx n="0" f="v">
      <t c="3" si="227">
        <n x="225"/>
        <n x="476"/>
        <n x="72"/>
      </t>
    </mdx>
    <mdx n="0" f="v">
      <t c="3" si="227">
        <n x="225"/>
        <n x="477"/>
        <n x="72"/>
      </t>
    </mdx>
    <mdx n="0" f="v">
      <t c="3" si="227">
        <n x="225"/>
        <n x="478"/>
        <n x="72"/>
      </t>
    </mdx>
    <mdx n="0" f="v">
      <t c="3" si="227">
        <n x="225"/>
        <n x="479"/>
        <n x="72"/>
      </t>
    </mdx>
    <mdx n="0" f="v">
      <t c="3" si="227">
        <n x="225"/>
        <n x="484"/>
        <n x="72"/>
      </t>
    </mdx>
    <mdx n="0" f="v">
      <t c="3" si="227">
        <n x="225"/>
        <n x="487"/>
        <n x="72"/>
      </t>
    </mdx>
    <mdx n="0" f="v">
      <t c="3" si="227">
        <n x="225"/>
        <n x="472"/>
        <n x="72"/>
      </t>
    </mdx>
    <mdx n="0" f="v">
      <t c="3" si="227">
        <n x="225"/>
        <n x="480"/>
        <n x="72"/>
      </t>
    </mdx>
    <mdx n="0" f="v">
      <t c="3" si="227">
        <n x="225"/>
        <n x="481"/>
        <n x="72"/>
      </t>
    </mdx>
    <mdx n="0" f="v">
      <t c="3" si="227">
        <n x="225"/>
        <n x="483"/>
        <n x="72"/>
      </t>
    </mdx>
    <mdx n="0" f="v">
      <t c="3" si="227">
        <n x="225"/>
        <n x="488"/>
        <n x="72"/>
      </t>
    </mdx>
    <mdx n="0" f="v">
      <t c="3" si="227">
        <n x="225"/>
        <n x="489"/>
        <n x="72"/>
      </t>
    </mdx>
    <mdx n="0" f="v">
      <t c="3" si="227">
        <n x="225"/>
        <n x="482"/>
        <n x="72"/>
      </t>
    </mdx>
    <mdx n="0" f="v">
      <t c="3" si="227">
        <n x="225"/>
        <n x="490"/>
        <n x="72"/>
      </t>
    </mdx>
    <mdx n="0" f="v">
      <t c="3" si="227">
        <n x="225"/>
        <n x="485"/>
        <n x="72"/>
      </t>
    </mdx>
    <mdx n="0" f="v">
      <t c="3" si="227">
        <n x="225"/>
        <n x="486"/>
        <n x="72"/>
      </t>
    </mdx>
    <mdx n="0" f="v">
      <t c="3" si="227">
        <n x="225"/>
        <n x="501"/>
        <n x="72"/>
      </t>
    </mdx>
    <mdx n="0" f="v">
      <t c="3" si="227">
        <n x="225"/>
        <n x="492"/>
        <n x="72"/>
      </t>
    </mdx>
    <mdx n="0" f="v">
      <t c="3" si="227">
        <n x="225"/>
        <n x="493"/>
        <n x="72"/>
      </t>
    </mdx>
    <mdx n="0" f="v">
      <t c="3" si="227">
        <n x="225"/>
        <n x="494"/>
        <n x="72"/>
      </t>
    </mdx>
    <mdx n="0" f="v">
      <t c="3" si="227">
        <n x="225"/>
        <n x="500"/>
        <n x="72"/>
      </t>
    </mdx>
    <mdx n="0" f="v">
      <t c="3" si="227">
        <n x="225"/>
        <n x="491"/>
        <n x="72"/>
      </t>
    </mdx>
    <mdx n="0" f="v">
      <t c="3" si="227">
        <n x="225"/>
        <n x="495"/>
        <n x="72"/>
      </t>
    </mdx>
    <mdx n="0" f="v">
      <t c="3" si="227">
        <n x="225"/>
        <n x="496"/>
        <n x="72"/>
      </t>
    </mdx>
    <mdx n="0" f="v">
      <t c="3" si="227">
        <n x="225"/>
        <n x="502"/>
        <n x="72"/>
      </t>
    </mdx>
    <mdx n="0" f="v">
      <t c="3" si="227">
        <n x="225"/>
        <n x="503"/>
        <n x="72"/>
      </t>
    </mdx>
    <mdx n="0" f="v">
      <t c="3" si="227">
        <n x="225"/>
        <n x="497"/>
        <n x="72"/>
      </t>
    </mdx>
    <mdx n="0" f="v">
      <t c="3" si="227">
        <n x="225"/>
        <n x="498"/>
        <n x="72"/>
      </t>
    </mdx>
    <mdx n="0" f="v">
      <t c="3" si="227">
        <n x="225"/>
        <n x="499"/>
        <n x="72"/>
      </t>
    </mdx>
    <mdx n="0" f="v">
      <t c="3" si="227">
        <n x="225"/>
        <n x="508"/>
        <n x="72"/>
      </t>
    </mdx>
    <mdx n="0" f="v">
      <t c="3" si="227">
        <n x="225"/>
        <n x="507"/>
        <n x="72"/>
      </t>
    </mdx>
    <mdx n="0" f="v">
      <t c="3" si="227">
        <n x="225"/>
        <n x="504"/>
        <n x="72"/>
      </t>
    </mdx>
    <mdx n="0" f="v">
      <t c="3" si="227">
        <n x="225"/>
        <n x="505"/>
        <n x="72"/>
      </t>
    </mdx>
    <mdx n="0" f="v">
      <t c="3" si="227">
        <n x="225"/>
        <n x="506"/>
        <n x="72"/>
      </t>
    </mdx>
    <mdx n="0" f="v">
      <t c="3" si="227">
        <n x="225"/>
        <n x="513"/>
        <n x="72"/>
      </t>
    </mdx>
    <mdx n="0" f="v">
      <t c="3" si="227">
        <n x="225"/>
        <n x="509"/>
        <n x="72"/>
      </t>
    </mdx>
    <mdx n="0" f="v">
      <t c="3" si="227">
        <n x="225"/>
        <n x="510"/>
        <n x="72"/>
      </t>
    </mdx>
    <mdx n="0" f="v">
      <t c="3" si="227">
        <n x="225"/>
        <n x="511"/>
        <n x="72"/>
      </t>
    </mdx>
    <mdx n="0" f="v">
      <t c="3" si="227">
        <n x="225"/>
        <n x="512"/>
        <n x="72"/>
      </t>
    </mdx>
    <mdx n="0" f="v">
      <t c="3" si="227">
        <n x="225"/>
        <n x="516"/>
        <n x="72"/>
      </t>
    </mdx>
    <mdx n="0" f="v">
      <t c="3" si="227">
        <n x="225"/>
        <n x="520"/>
        <n x="72"/>
      </t>
    </mdx>
    <mdx n="0" f="v">
      <t c="3" si="227">
        <n x="225"/>
        <n x="519"/>
        <n x="72"/>
      </t>
    </mdx>
    <mdx n="0" f="v">
      <t c="3" si="227">
        <n x="225"/>
        <n x="514"/>
        <n x="72"/>
      </t>
    </mdx>
    <mdx n="0" f="v">
      <t c="3" si="227">
        <n x="225"/>
        <n x="515"/>
        <n x="72"/>
      </t>
    </mdx>
    <mdx n="0" f="v">
      <t c="3" si="227">
        <n x="225"/>
        <n x="521"/>
        <n x="72"/>
      </t>
    </mdx>
    <mdx n="0" f="v">
      <t c="3" si="227">
        <n x="225"/>
        <n x="526"/>
        <n x="72"/>
      </t>
    </mdx>
    <mdx n="0" f="v">
      <t c="3" si="227">
        <n x="225"/>
        <n x="517"/>
        <n x="72"/>
      </t>
    </mdx>
    <mdx n="0" f="v">
      <t c="3" si="227">
        <n x="225"/>
        <n x="518"/>
        <n x="72"/>
      </t>
    </mdx>
    <mdx n="0" f="v">
      <t c="3" si="227">
        <n x="225"/>
        <n x="522"/>
        <n x="72"/>
      </t>
    </mdx>
    <mdx n="0" f="v">
      <t c="3" si="227">
        <n x="225"/>
        <n x="525"/>
        <n x="72"/>
      </t>
    </mdx>
    <mdx n="0" f="v">
      <t c="3" si="227">
        <n x="225"/>
        <n x="524"/>
        <n x="72"/>
      </t>
    </mdx>
    <mdx n="0" f="v">
      <t c="3" si="227">
        <n x="225"/>
        <n x="523"/>
        <n x="72"/>
      </t>
    </mdx>
    <mdx n="0" f="v">
      <t c="3" si="227">
        <n x="225"/>
        <n x="528"/>
        <n x="72"/>
      </t>
    </mdx>
    <mdx n="0" f="v">
      <t c="3" si="227">
        <n x="225"/>
        <n x="532"/>
        <n x="72"/>
      </t>
    </mdx>
    <mdx n="0" f="v">
      <t c="3" si="227">
        <n x="225"/>
        <n x="527"/>
        <n x="72"/>
      </t>
    </mdx>
    <mdx n="0" f="v">
      <t c="3" si="227">
        <n x="225"/>
        <n x="531"/>
        <n x="72"/>
      </t>
    </mdx>
    <mdx n="0" f="v">
      <t c="3" si="227">
        <n x="225"/>
        <n x="530"/>
        <n x="72"/>
      </t>
    </mdx>
    <mdx n="0" f="v">
      <t c="3" si="227">
        <n x="225"/>
        <n x="529"/>
        <n x="72"/>
      </t>
    </mdx>
    <mdx n="0" f="v">
      <t c="3" si="227">
        <n x="225"/>
        <n x="534"/>
        <n x="72"/>
      </t>
    </mdx>
    <mdx n="0" f="v">
      <t c="3" si="227">
        <n x="225"/>
        <n x="533"/>
        <n x="72"/>
      </t>
    </mdx>
    <mdx n="0" f="v">
      <t c="3" si="227">
        <n x="225"/>
        <n x="536"/>
        <n x="72"/>
      </t>
    </mdx>
    <mdx n="0" f="v">
      <t c="3" si="227">
        <n x="225"/>
        <n x="535"/>
        <n x="72"/>
      </t>
    </mdx>
    <mdx n="0" f="v">
      <t c="3" si="227">
        <n x="225"/>
        <n x="537"/>
        <n x="72"/>
      </t>
    </mdx>
    <mdx n="0" f="v">
      <t c="3" si="227">
        <n x="225"/>
        <n x="539"/>
        <n x="72"/>
      </t>
    </mdx>
    <mdx n="0" f="v">
      <t c="3" si="227">
        <n x="225"/>
        <n x="540"/>
        <n x="72"/>
      </t>
    </mdx>
    <mdx n="0" f="v">
      <t c="3" si="227">
        <n x="225"/>
        <n x="538"/>
        <n x="72"/>
      </t>
    </mdx>
    <mdx n="0" f="v">
      <t c="3" si="227">
        <n x="225"/>
        <n x="544"/>
        <n x="72"/>
      </t>
    </mdx>
    <mdx n="0" f="v">
      <t c="3" si="227">
        <n x="225"/>
        <n x="541"/>
        <n x="72"/>
      </t>
    </mdx>
    <mdx n="0" f="v">
      <t c="3" si="227">
        <n x="225"/>
        <n x="545"/>
        <n x="72"/>
      </t>
    </mdx>
    <mdx n="0" f="v">
      <t c="3" si="227">
        <n x="225"/>
        <n x="543"/>
        <n x="72"/>
      </t>
    </mdx>
    <mdx n="0" f="v">
      <t c="3" si="227">
        <n x="225"/>
        <n x="546"/>
        <n x="72"/>
      </t>
    </mdx>
    <mdx n="0" f="v">
      <t c="3" si="227">
        <n x="225"/>
        <n x="542"/>
        <n x="72"/>
      </t>
    </mdx>
    <mdx n="0" f="v">
      <t c="3" si="227">
        <n x="225"/>
        <n x="272"/>
        <n x="73"/>
      </t>
    </mdx>
    <mdx n="0" f="v">
      <t c="3" si="227">
        <n x="225"/>
        <n x="273"/>
        <n x="73"/>
      </t>
    </mdx>
    <mdx n="0" f="v">
      <t c="3" si="227">
        <n x="225"/>
        <n x="271"/>
        <n x="73"/>
      </t>
    </mdx>
    <mdx n="0" f="v">
      <t c="3" si="227">
        <n x="225"/>
        <n x="270"/>
        <n x="73"/>
      </t>
    </mdx>
    <mdx n="0" f="v">
      <t c="3" si="227">
        <n x="225"/>
        <n x="269"/>
        <n x="73"/>
      </t>
    </mdx>
    <mdx n="0" f="v">
      <t c="3" si="227">
        <n x="225"/>
        <n x="268"/>
        <n x="73"/>
      </t>
    </mdx>
    <mdx n="0" f="v">
      <t c="3" si="227">
        <n x="225"/>
        <n x="355"/>
        <n x="73"/>
      </t>
    </mdx>
    <mdx n="0" f="v">
      <t c="3" si="227">
        <n x="225"/>
        <n x="356"/>
        <n x="73"/>
      </t>
    </mdx>
    <mdx n="0" f="v">
      <t c="3" si="227">
        <n x="225"/>
        <n x="358"/>
        <n x="73"/>
      </t>
    </mdx>
    <mdx n="0" f="v">
      <t c="3" si="227">
        <n x="225"/>
        <n x="359"/>
        <n x="73"/>
      </t>
    </mdx>
    <mdx n="0" f="v">
      <t c="3" si="227">
        <n x="225"/>
        <n x="360"/>
        <n x="73"/>
      </t>
    </mdx>
    <mdx n="0" f="v">
      <t c="3" si="227">
        <n x="225"/>
        <n x="361"/>
        <n x="73"/>
      </t>
    </mdx>
    <mdx n="0" f="v">
      <t c="3" si="227">
        <n x="225"/>
        <n x="255"/>
        <n x="73"/>
      </t>
    </mdx>
    <mdx n="0" f="v">
      <t c="3" si="227">
        <n x="225"/>
        <n x="264"/>
        <n x="73"/>
      </t>
    </mdx>
    <mdx n="0" f="v">
      <t c="3" si="227">
        <n x="225"/>
        <n x="263"/>
        <n x="73"/>
      </t>
    </mdx>
    <mdx n="0" f="v">
      <t c="3" si="227">
        <n x="225"/>
        <n x="262"/>
        <n x="73"/>
      </t>
    </mdx>
    <mdx n="0" f="v">
      <t c="3" si="227">
        <n x="225"/>
        <n x="261"/>
        <n x="73"/>
      </t>
    </mdx>
    <mdx n="0" f="v">
      <t c="3" si="227">
        <n x="225"/>
        <n x="260"/>
        <n x="73"/>
      </t>
    </mdx>
    <mdx n="0" f="v">
      <t c="3" si="227">
        <n x="225"/>
        <n x="259"/>
        <n x="73"/>
      </t>
    </mdx>
    <mdx n="0" f="v">
      <t c="3" si="227">
        <n x="225"/>
        <n x="258"/>
        <n x="73"/>
      </t>
    </mdx>
    <mdx n="0" f="v">
      <t c="3" si="227">
        <n x="225"/>
        <n x="257"/>
        <n x="73"/>
      </t>
    </mdx>
    <mdx n="0" f="v">
      <t c="3" si="227">
        <n x="225"/>
        <n x="256"/>
        <n x="73"/>
      </t>
    </mdx>
    <mdx n="0" f="v">
      <t c="3" si="227">
        <n x="225"/>
        <n x="383"/>
        <n x="73"/>
      </t>
    </mdx>
    <mdx n="0" f="v">
      <t c="3" si="227">
        <n x="225"/>
        <n x="373"/>
        <n x="73"/>
      </t>
    </mdx>
    <mdx n="0" f="v">
      <t c="3" si="227">
        <n x="225"/>
        <n x="374"/>
        <n x="73"/>
      </t>
    </mdx>
    <mdx n="0" f="v">
      <t c="3" si="227">
        <n x="225"/>
        <n x="375"/>
        <n x="73"/>
      </t>
    </mdx>
    <mdx n="0" f="v">
      <t c="3" si="227">
        <n x="225"/>
        <n x="281"/>
        <n x="73"/>
      </t>
    </mdx>
    <mdx n="0" f="v">
      <t c="3" si="227">
        <n x="225"/>
        <n x="376"/>
        <n x="73"/>
      </t>
    </mdx>
    <mdx n="0" f="v">
      <t c="3" si="227">
        <n x="225"/>
        <n x="377"/>
        <n x="73"/>
      </t>
    </mdx>
    <mdx n="0" f="v">
      <t c="3" si="227">
        <n x="225"/>
        <n x="280"/>
        <n x="73"/>
      </t>
    </mdx>
    <mdx n="0" f="v">
      <t c="3" si="227">
        <n x="225"/>
        <n x="311"/>
        <n x="73"/>
      </t>
    </mdx>
    <mdx n="0" f="v">
      <t c="3" si="227">
        <n x="225"/>
        <n x="378"/>
        <n x="73"/>
      </t>
    </mdx>
    <mdx n="0" f="v">
      <t c="3" si="227">
        <n x="225"/>
        <n x="379"/>
        <n x="73"/>
      </t>
    </mdx>
    <mdx n="0" f="v">
      <t c="3" si="227">
        <n x="225"/>
        <n x="380"/>
        <n x="73"/>
      </t>
    </mdx>
    <mdx n="0" f="v">
      <t c="3" si="227">
        <n x="225"/>
        <n x="381"/>
        <n x="73"/>
      </t>
    </mdx>
    <mdx n="0" f="v">
      <t c="3" si="227">
        <n x="225"/>
        <n x="382"/>
        <n x="73"/>
      </t>
    </mdx>
    <mdx n="0" f="v">
      <t c="3" si="227">
        <n x="225"/>
        <n x="304"/>
        <n x="73"/>
      </t>
    </mdx>
    <mdx n="0" f="v">
      <t c="3" si="227">
        <n x="225"/>
        <n x="283"/>
        <n x="73"/>
      </t>
    </mdx>
    <mdx n="0" f="v">
      <t c="3" si="227">
        <n x="225"/>
        <n x="547"/>
        <n x="73"/>
      </t>
    </mdx>
    <mdx n="0" f="v">
      <t c="3" si="227">
        <n x="225"/>
        <n x="362"/>
        <n x="73"/>
      </t>
    </mdx>
    <mdx n="0" f="v">
      <t c="3" si="227">
        <n x="225"/>
        <n x="364"/>
        <n x="73"/>
      </t>
    </mdx>
    <mdx n="0" f="v">
      <t c="3" si="227">
        <n x="225"/>
        <n x="548"/>
        <n x="73"/>
      </t>
    </mdx>
    <mdx n="0" f="v">
      <t c="3" si="227">
        <n x="225"/>
        <n x="365"/>
        <n x="73"/>
      </t>
    </mdx>
    <mdx n="0" f="v">
      <t c="3" si="227">
        <n x="225"/>
        <n x="367"/>
        <n x="73"/>
      </t>
    </mdx>
    <mdx n="0" f="v">
      <t c="3" si="227">
        <n x="225"/>
        <n x="368"/>
        <n x="73"/>
      </t>
    </mdx>
    <mdx n="0" f="v">
      <t c="3" si="227">
        <n x="225"/>
        <n x="369"/>
        <n x="73"/>
      </t>
    </mdx>
    <mdx n="0" f="v">
      <t c="3" si="227">
        <n x="225"/>
        <n x="307"/>
        <n x="73"/>
      </t>
    </mdx>
    <mdx n="0" f="v">
      <t c="3" si="227">
        <n x="225"/>
        <n x="370"/>
        <n x="73"/>
      </t>
    </mdx>
    <mdx n="0" f="v">
      <t c="3" si="227">
        <n x="225"/>
        <n x="371"/>
        <n x="73"/>
      </t>
    </mdx>
    <mdx n="0" f="v">
      <t c="3" si="227">
        <n x="225"/>
        <n x="372"/>
        <n x="73"/>
      </t>
    </mdx>
    <mdx n="0" f="v">
      <t c="3" si="227">
        <n x="225"/>
        <n x="393"/>
        <n x="73"/>
      </t>
    </mdx>
    <mdx n="0" f="v">
      <t c="3" si="227">
        <n x="225"/>
        <n x="395"/>
        <n x="73"/>
      </t>
    </mdx>
    <mdx n="0" f="v">
      <t c="3" si="227">
        <n x="225"/>
        <n x="278"/>
        <n x="73"/>
      </t>
    </mdx>
    <mdx n="0" f="v">
      <t c="3" si="227">
        <n x="225"/>
        <n x="396"/>
        <n x="73"/>
      </t>
    </mdx>
    <mdx n="0" f="v">
      <t c="3" si="227">
        <n x="225"/>
        <n x="398"/>
        <n x="73"/>
      </t>
    </mdx>
    <mdx n="0" f="v">
      <t c="3" si="227">
        <n x="225"/>
        <n x="392"/>
        <n x="73"/>
      </t>
    </mdx>
    <mdx n="0" f="v">
      <t c="3" si="227">
        <n x="225"/>
        <n x="385"/>
        <n x="73"/>
      </t>
    </mdx>
    <mdx n="0" f="v">
      <t c="3" si="227">
        <n x="225"/>
        <n x="386"/>
        <n x="73"/>
      </t>
    </mdx>
    <mdx n="0" f="v">
      <t c="3" si="227">
        <n x="225"/>
        <n x="387"/>
        <n x="73"/>
      </t>
    </mdx>
    <mdx n="0" f="v">
      <t c="3" si="227">
        <n x="225"/>
        <n x="388"/>
        <n x="73"/>
      </t>
    </mdx>
    <mdx n="0" f="v">
      <t c="3" si="227">
        <n x="225"/>
        <n x="389"/>
        <n x="73"/>
      </t>
    </mdx>
    <mdx n="0" f="v">
      <t c="3" si="227">
        <n x="225"/>
        <n x="390"/>
        <n x="73"/>
      </t>
    </mdx>
    <mdx n="0" f="v">
      <t c="3" si="227">
        <n x="225"/>
        <n x="411"/>
        <n x="73"/>
      </t>
    </mdx>
    <mdx n="0" f="v">
      <t c="3" si="227">
        <n x="225"/>
        <n x="418"/>
        <n x="73"/>
      </t>
    </mdx>
    <mdx n="0" f="v">
      <t c="3" si="227">
        <n x="225"/>
        <n x="391"/>
        <n x="73"/>
      </t>
    </mdx>
    <mdx n="0" f="v">
      <t c="3" si="227">
        <n x="225"/>
        <n x="399"/>
        <n x="73"/>
      </t>
    </mdx>
    <mdx n="0" f="v">
      <t c="3" si="227">
        <n x="225"/>
        <n x="401"/>
        <n x="73"/>
      </t>
    </mdx>
    <mdx n="0" f="v">
      <t c="3" si="227">
        <n x="225"/>
        <n x="402"/>
        <n x="73"/>
      </t>
    </mdx>
    <mdx n="0" f="v">
      <t c="3" si="227">
        <n x="225"/>
        <n x="277"/>
        <n x="73"/>
      </t>
    </mdx>
    <mdx n="0" f="v">
      <t c="3" si="227">
        <n x="225"/>
        <n x="417"/>
        <n x="73"/>
      </t>
    </mdx>
    <mdx n="0" f="v">
      <t c="3" si="227">
        <n x="225"/>
        <n x="419"/>
        <n x="73"/>
      </t>
    </mdx>
    <mdx n="0" f="v">
      <t c="3" si="227">
        <n x="225"/>
        <n x="404"/>
        <n x="73"/>
      </t>
    </mdx>
    <mdx n="0" f="v">
      <t c="3" si="227">
        <n x="225"/>
        <n x="405"/>
        <n x="73"/>
      </t>
    </mdx>
    <mdx n="0" f="v">
      <t c="3" si="227">
        <n x="225"/>
        <n x="408"/>
        <n x="73"/>
      </t>
    </mdx>
    <mdx n="0" f="v">
      <t c="3" si="227">
        <n x="225"/>
        <n x="409"/>
        <n x="73"/>
      </t>
    </mdx>
    <mdx n="0" f="v">
      <t c="3" si="227">
        <n x="225"/>
        <n x="410"/>
        <n x="73"/>
      </t>
    </mdx>
    <mdx n="0" f="v">
      <t c="3" si="227">
        <n x="225"/>
        <n x="403"/>
        <n x="73"/>
      </t>
    </mdx>
    <mdx n="0" f="v">
      <t c="3" si="227">
        <n x="225"/>
        <n x="422"/>
        <n x="73"/>
      </t>
    </mdx>
    <mdx n="0" f="v">
      <t c="3" si="227">
        <n x="225"/>
        <n x="329"/>
        <n x="73"/>
      </t>
    </mdx>
    <mdx n="0" f="v">
      <t c="3" si="227">
        <n x="225"/>
        <n x="413"/>
        <n x="73"/>
      </t>
    </mdx>
    <mdx n="0" f="v">
      <t c="3" si="227">
        <n x="225"/>
        <n x="414"/>
        <n x="73"/>
      </t>
    </mdx>
    <mdx n="0" f="v">
      <t c="3" si="227">
        <n x="225"/>
        <n x="415"/>
        <n x="73"/>
      </t>
    </mdx>
    <mdx n="0" f="v">
      <t c="3" si="227">
        <n x="225"/>
        <n x="427"/>
        <n x="73"/>
      </t>
    </mdx>
    <mdx n="0" f="v">
      <t c="3" si="227">
        <n x="225"/>
        <n x="420"/>
        <n x="73"/>
      </t>
    </mdx>
    <mdx n="0" f="v">
      <t c="3" si="227">
        <n x="225"/>
        <n x="299"/>
        <n x="73"/>
      </t>
    </mdx>
    <mdx n="0" f="v">
      <t c="3" si="227">
        <n x="225"/>
        <n x="297"/>
        <n x="73"/>
      </t>
    </mdx>
    <mdx n="0" f="v">
      <t c="3" si="227">
        <n x="225"/>
        <n x="421"/>
        <n x="73"/>
      </t>
    </mdx>
    <mdx n="0" f="v">
      <t c="3" si="227">
        <n x="225"/>
        <n x="428"/>
        <n x="73"/>
      </t>
    </mdx>
    <mdx n="0" f="v">
      <t c="3" si="227">
        <n x="225"/>
        <n x="328"/>
        <n x="73"/>
      </t>
    </mdx>
    <mdx n="0" f="v">
      <t c="3" si="227">
        <n x="225"/>
        <n x="429"/>
        <n x="73"/>
      </t>
    </mdx>
    <mdx n="0" f="v">
      <t c="3" si="227">
        <n x="225"/>
        <n x="430"/>
        <n x="73"/>
      </t>
    </mdx>
    <mdx n="0" f="v">
      <t c="3" si="227">
        <n x="225"/>
        <n x="431"/>
        <n x="73"/>
      </t>
    </mdx>
    <mdx n="0" f="v">
      <t c="3" si="227">
        <n x="225"/>
        <n x="432"/>
        <n x="73"/>
      </t>
    </mdx>
    <mdx n="0" f="v">
      <t c="3" si="227">
        <n x="225"/>
        <n x="433"/>
        <n x="73"/>
      </t>
    </mdx>
    <mdx n="0" f="v">
      <t c="3" si="227">
        <n x="225"/>
        <n x="435"/>
        <n x="73"/>
      </t>
    </mdx>
    <mdx n="0" f="v">
      <t c="3" si="227">
        <n x="225"/>
        <n x="423"/>
        <n x="73"/>
      </t>
    </mdx>
    <mdx n="0" f="v">
      <t c="3" si="227">
        <n x="225"/>
        <n x="424"/>
        <n x="73"/>
      </t>
    </mdx>
    <mdx n="0" f="v">
      <t c="3" si="227">
        <n x="225"/>
        <n x="425"/>
        <n x="73"/>
      </t>
    </mdx>
    <mdx n="0" f="v">
      <t c="3" si="227">
        <n x="225"/>
        <n x="348"/>
        <n x="73"/>
      </t>
    </mdx>
    <mdx n="0" f="v">
      <t c="3" si="227">
        <n x="225"/>
        <n x="327"/>
        <n x="73"/>
      </t>
    </mdx>
    <mdx n="0" f="v">
      <t c="3" si="227">
        <n x="225"/>
        <n x="426"/>
        <n x="73"/>
      </t>
    </mdx>
    <mdx n="0" f="v">
      <t c="3" si="227">
        <n x="225"/>
        <n x="442"/>
        <n x="73"/>
      </t>
    </mdx>
    <mdx n="0" f="v">
      <t c="3" si="227">
        <n x="225"/>
        <n x="443"/>
        <n x="73"/>
      </t>
    </mdx>
    <mdx n="0" f="v">
      <t c="3" si="227">
        <n x="225"/>
        <n x="326"/>
        <n x="73"/>
      </t>
    </mdx>
    <mdx n="0" f="v">
      <t c="3" si="227">
        <n x="225"/>
        <n x="445"/>
        <n x="73"/>
      </t>
    </mdx>
    <mdx n="0" f="v">
      <t c="3" si="227">
        <n x="225"/>
        <n x="446"/>
        <n x="73"/>
      </t>
    </mdx>
    <mdx n="0" f="v">
      <t c="3" si="227">
        <n x="225"/>
        <n x="434"/>
        <n x="73"/>
      </t>
    </mdx>
    <mdx n="0" f="v">
      <t c="3" si="227">
        <n x="225"/>
        <n x="436"/>
        <n x="73"/>
      </t>
    </mdx>
    <mdx n="0" f="v">
      <t c="3" si="227">
        <n x="225"/>
        <n x="437"/>
        <n x="73"/>
      </t>
    </mdx>
    <mdx n="0" f="v">
      <t c="3" si="227">
        <n x="225"/>
        <n x="294"/>
        <n x="73"/>
      </t>
    </mdx>
    <mdx n="0" f="v">
      <t c="3" si="227">
        <n x="225"/>
        <n x="293"/>
        <n x="73"/>
      </t>
    </mdx>
    <mdx n="0" f="v">
      <t c="3" si="227">
        <n x="225"/>
        <n x="452"/>
        <n x="73"/>
      </t>
    </mdx>
    <mdx n="0" f="v">
      <t c="3" si="227">
        <n x="225"/>
        <n x="439"/>
        <n x="73"/>
      </t>
    </mdx>
    <mdx n="0" f="v">
      <t c="3" si="227">
        <n x="225"/>
        <n x="440"/>
        <n x="73"/>
      </t>
    </mdx>
    <mdx n="0" f="v">
      <t c="3" si="227">
        <n x="225"/>
        <n x="441"/>
        <n x="73"/>
      </t>
    </mdx>
    <mdx n="0" f="v">
      <t c="3" si="227">
        <n x="225"/>
        <n x="447"/>
        <n x="73"/>
      </t>
    </mdx>
    <mdx n="0" f="v">
      <t c="3" si="227">
        <n x="225"/>
        <n x="459"/>
        <n x="73"/>
      </t>
    </mdx>
    <mdx n="0" f="v">
      <t c="3" si="227">
        <n x="225"/>
        <n x="461"/>
        <n x="73"/>
      </t>
    </mdx>
    <mdx n="0" f="v">
      <t c="3" si="227">
        <n x="225"/>
        <n x="276"/>
        <n x="73"/>
      </t>
    </mdx>
    <mdx n="0" f="v">
      <t c="3" si="227">
        <n x="225"/>
        <n x="453"/>
        <n x="73"/>
      </t>
    </mdx>
    <mdx n="0" f="v">
      <t c="3" si="227">
        <n x="225"/>
        <n x="455"/>
        <n x="73"/>
      </t>
    </mdx>
    <mdx n="0" f="v">
      <t c="3" si="227">
        <n x="225"/>
        <n x="456"/>
        <n x="73"/>
      </t>
    </mdx>
    <mdx n="0" f="v">
      <t c="3" si="227">
        <n x="225"/>
        <n x="346"/>
        <n x="73"/>
      </t>
    </mdx>
    <mdx n="0" f="v">
      <t c="3" si="227">
        <n x="225"/>
        <n x="448"/>
        <n x="73"/>
      </t>
    </mdx>
    <mdx n="0" f="v">
      <t c="3" si="227">
        <n x="225"/>
        <n x="449"/>
        <n x="73"/>
      </t>
    </mdx>
    <mdx n="0" f="v">
      <t c="3" si="227">
        <n x="225"/>
        <n x="450"/>
        <n x="73"/>
      </t>
    </mdx>
    <mdx n="0" f="v">
      <t c="3" si="227">
        <n x="225"/>
        <n x="451"/>
        <n x="73"/>
      </t>
    </mdx>
    <mdx n="0" f="v">
      <t c="3" si="227">
        <n x="225"/>
        <n x="457"/>
        <n x="73"/>
      </t>
    </mdx>
    <mdx n="0" f="v">
      <t c="3" si="227">
        <n x="225"/>
        <n x="458"/>
        <n x="73"/>
      </t>
    </mdx>
    <mdx n="0" f="v">
      <t c="3" si="227">
        <n x="225"/>
        <n x="473"/>
        <n x="73"/>
      </t>
    </mdx>
    <mdx n="0" f="v">
      <t c="3" si="227">
        <n x="225"/>
        <n x="460"/>
        <n x="73"/>
      </t>
    </mdx>
    <mdx n="0" f="v">
      <t c="3" si="227">
        <n x="225"/>
        <n x="462"/>
        <n x="73"/>
      </t>
    </mdx>
    <mdx n="0" f="v">
      <t c="3" si="227">
        <n x="225"/>
        <n x="464"/>
        <n x="73"/>
      </t>
    </mdx>
    <mdx n="0" f="v">
      <t c="3" si="227">
        <n x="225"/>
        <n x="465"/>
        <n x="73"/>
      </t>
    </mdx>
    <mdx n="0" f="v">
      <t c="3" si="227">
        <n x="225"/>
        <n x="466"/>
        <n x="73"/>
      </t>
    </mdx>
    <mdx n="0" f="v">
      <t c="3" si="227">
        <n x="225"/>
        <n x="467"/>
        <n x="73"/>
      </t>
    </mdx>
    <mdx n="0" f="v">
      <t c="3" si="227">
        <n x="225"/>
        <n x="468"/>
        <n x="73"/>
      </t>
    </mdx>
    <mdx n="0" f="v">
      <t c="3" si="227">
        <n x="225"/>
        <n x="469"/>
        <n x="73"/>
      </t>
    </mdx>
    <mdx n="0" f="v">
      <t c="3" si="227">
        <n x="225"/>
        <n x="470"/>
        <n x="73"/>
      </t>
    </mdx>
    <mdx n="0" f="v">
      <t c="3" si="227">
        <n x="225"/>
        <n x="471"/>
        <n x="73"/>
      </t>
    </mdx>
    <mdx n="0" f="v">
      <t c="3" si="227">
        <n x="225"/>
        <n x="476"/>
        <n x="73"/>
      </t>
    </mdx>
    <mdx n="0" f="v">
      <t c="3" si="227">
        <n x="225"/>
        <n x="487"/>
        <n x="73"/>
      </t>
    </mdx>
    <mdx n="0" f="v">
      <t c="3" si="227">
        <n x="225"/>
        <n x="477"/>
        <n x="73"/>
      </t>
    </mdx>
    <mdx n="0" f="v">
      <t c="3" si="227">
        <n x="225"/>
        <n x="478"/>
        <n x="73"/>
      </t>
    </mdx>
    <mdx n="0" f="v">
      <t c="3" si="227">
        <n x="225"/>
        <n x="479"/>
        <n x="73"/>
      </t>
    </mdx>
    <mdx n="0" f="v">
      <t c="3" si="227">
        <n x="225"/>
        <n x="472"/>
        <n x="73"/>
      </t>
    </mdx>
    <mdx n="0" f="v">
      <t c="3" si="227">
        <n x="225"/>
        <n x="480"/>
        <n x="73"/>
      </t>
    </mdx>
    <mdx n="0" f="v">
      <t c="3" si="227">
        <n x="225"/>
        <n x="481"/>
        <n x="73"/>
      </t>
    </mdx>
    <mdx n="0" f="v">
      <t c="3" si="227">
        <n x="225"/>
        <n x="483"/>
        <n x="73"/>
      </t>
    </mdx>
    <mdx n="0" f="v">
      <t c="3" si="227">
        <n x="225"/>
        <n x="488"/>
        <n x="73"/>
      </t>
    </mdx>
    <mdx n="0" f="v">
      <t c="3" si="227">
        <n x="225"/>
        <n x="489"/>
        <n x="73"/>
      </t>
    </mdx>
    <mdx n="0" f="v">
      <t c="3" si="227">
        <n x="225"/>
        <n x="482"/>
        <n x="73"/>
      </t>
    </mdx>
    <mdx n="0" f="v">
      <t c="3" si="227">
        <n x="225"/>
        <n x="485"/>
        <n x="73"/>
      </t>
    </mdx>
    <mdx n="0" f="v">
      <t c="3" si="227">
        <n x="225"/>
        <n x="486"/>
        <n x="73"/>
      </t>
    </mdx>
    <mdx n="0" f="v">
      <t c="3" si="227">
        <n x="225"/>
        <n x="490"/>
        <n x="73"/>
      </t>
    </mdx>
    <mdx n="0" f="v">
      <t c="3" si="227">
        <n x="225"/>
        <n x="501"/>
        <n x="73"/>
      </t>
    </mdx>
    <mdx n="0" f="v">
      <t c="3" si="227">
        <n x="225"/>
        <n x="500"/>
        <n x="73"/>
      </t>
    </mdx>
    <mdx n="0" f="v">
      <t c="3" si="227">
        <n x="225"/>
        <n x="492"/>
        <n x="73"/>
      </t>
    </mdx>
    <mdx n="0" f="v">
      <t c="3" si="227">
        <n x="225"/>
        <n x="493"/>
        <n x="73"/>
      </t>
    </mdx>
    <mdx n="0" f="v">
      <t c="3" si="227">
        <n x="225"/>
        <n x="491"/>
        <n x="73"/>
      </t>
    </mdx>
    <mdx n="0" f="v">
      <t c="3" si="227">
        <n x="225"/>
        <n x="495"/>
        <n x="73"/>
      </t>
    </mdx>
    <mdx n="0" f="v">
      <t c="3" si="227">
        <n x="225"/>
        <n x="496"/>
        <n x="73"/>
      </t>
    </mdx>
    <mdx n="0" f="v">
      <t c="3" si="227">
        <n x="225"/>
        <n x="494"/>
        <n x="73"/>
      </t>
    </mdx>
    <mdx n="0" f="v">
      <t c="3" si="227">
        <n x="225"/>
        <n x="502"/>
        <n x="73"/>
      </t>
    </mdx>
    <mdx n="0" f="v">
      <t c="3" si="227">
        <n x="225"/>
        <n x="508"/>
        <n x="73"/>
      </t>
    </mdx>
    <mdx n="0" f="v">
      <t c="3" si="227">
        <n x="225"/>
        <n x="497"/>
        <n x="73"/>
      </t>
    </mdx>
    <mdx n="0" f="v">
      <t c="3" si="227">
        <n x="225"/>
        <n x="498"/>
        <n x="73"/>
      </t>
    </mdx>
    <mdx n="0" f="v">
      <t c="3" si="227">
        <n x="225"/>
        <n x="499"/>
        <n x="73"/>
      </t>
    </mdx>
    <mdx n="0" f="v">
      <t c="3" si="227">
        <n x="225"/>
        <n x="503"/>
        <n x="73"/>
      </t>
    </mdx>
    <mdx n="0" f="v">
      <t c="3" si="227">
        <n x="225"/>
        <n x="504"/>
        <n x="73"/>
      </t>
    </mdx>
    <mdx n="0" f="v">
      <t c="3" si="227">
        <n x="225"/>
        <n x="505"/>
        <n x="73"/>
      </t>
    </mdx>
    <mdx n="0" f="v">
      <t c="3" si="227">
        <n x="225"/>
        <n x="506"/>
        <n x="73"/>
      </t>
    </mdx>
    <mdx n="0" f="v">
      <t c="3" si="227">
        <n x="225"/>
        <n x="507"/>
        <n x="73"/>
      </t>
    </mdx>
    <mdx n="0" f="v">
      <t c="3" si="227">
        <n x="225"/>
        <n x="513"/>
        <n x="73"/>
      </t>
    </mdx>
    <mdx n="0" f="v">
      <t c="3" si="227">
        <n x="225"/>
        <n x="509"/>
        <n x="73"/>
      </t>
    </mdx>
    <mdx n="0" f="v">
      <t c="3" si="227">
        <n x="225"/>
        <n x="520"/>
        <n x="73"/>
      </t>
    </mdx>
    <mdx n="0" f="v">
      <t c="3" si="227">
        <n x="225"/>
        <n x="510"/>
        <n x="73"/>
      </t>
    </mdx>
    <mdx n="0" f="v">
      <t c="3" si="227">
        <n x="225"/>
        <n x="511"/>
        <n x="73"/>
      </t>
    </mdx>
    <mdx n="0" f="v">
      <t c="3" si="227">
        <n x="225"/>
        <n x="512"/>
        <n x="73"/>
      </t>
    </mdx>
    <mdx n="0" f="v">
      <t c="3" si="227">
        <n x="225"/>
        <n x="516"/>
        <n x="73"/>
      </t>
    </mdx>
    <mdx n="0" f="v">
      <t c="3" si="227">
        <n x="225"/>
        <n x="514"/>
        <n x="73"/>
      </t>
    </mdx>
    <mdx n="0" f="v">
      <t c="3" si="227">
        <n x="225"/>
        <n x="519"/>
        <n x="73"/>
      </t>
    </mdx>
    <mdx n="0" f="v">
      <t c="3" si="227">
        <n x="225"/>
        <n x="521"/>
        <n x="73"/>
      </t>
    </mdx>
    <mdx n="0" f="v">
      <t c="3" si="227">
        <n x="225"/>
        <n x="526"/>
        <n x="73"/>
      </t>
    </mdx>
    <mdx n="0" f="v">
      <t c="3" si="227">
        <n x="225"/>
        <n x="525"/>
        <n x="73"/>
      </t>
    </mdx>
    <mdx n="0" f="v">
      <t c="3" si="227">
        <n x="225"/>
        <n x="517"/>
        <n x="73"/>
      </t>
    </mdx>
    <mdx n="0" f="v">
      <t c="3" si="227">
        <n x="225"/>
        <n x="522"/>
        <n x="73"/>
      </t>
    </mdx>
    <mdx n="0" f="v">
      <t c="3" si="227">
        <n x="225"/>
        <n x="523"/>
        <n x="73"/>
      </t>
    </mdx>
    <mdx n="0" f="v">
      <t c="3" si="227">
        <n x="225"/>
        <n x="528"/>
        <n x="73"/>
      </t>
    </mdx>
    <mdx n="0" f="v">
      <t c="3" si="227">
        <n x="225"/>
        <n x="524"/>
        <n x="73"/>
      </t>
    </mdx>
    <mdx n="0" f="v">
      <t c="3" si="227">
        <n x="225"/>
        <n x="530"/>
        <n x="73"/>
      </t>
    </mdx>
    <mdx n="0" f="v">
      <t c="3" si="227">
        <n x="225"/>
        <n x="527"/>
        <n x="73"/>
      </t>
    </mdx>
    <mdx n="0" f="v">
      <t c="3" si="227">
        <n x="225"/>
        <n x="531"/>
        <n x="73"/>
      </t>
    </mdx>
    <mdx n="0" f="v">
      <t c="3" si="227">
        <n x="225"/>
        <n x="529"/>
        <n x="73"/>
      </t>
    </mdx>
    <mdx n="0" f="v">
      <t c="3" si="227">
        <n x="225"/>
        <n x="532"/>
        <n x="73"/>
      </t>
    </mdx>
    <mdx n="0" f="v">
      <t c="3" si="227">
        <n x="225"/>
        <n x="534"/>
        <n x="73"/>
      </t>
    </mdx>
    <mdx n="0" f="v">
      <t c="3" si="227">
        <n x="225"/>
        <n x="533"/>
        <n x="73"/>
      </t>
    </mdx>
    <mdx n="0" f="v">
      <t c="3" si="227">
        <n x="225"/>
        <n x="537"/>
        <n x="73"/>
      </t>
    </mdx>
    <mdx n="0" f="v">
      <t c="3" si="227">
        <n x="225"/>
        <n x="536"/>
        <n x="73"/>
      </t>
    </mdx>
    <mdx n="0" f="v">
      <t c="3" si="227">
        <n x="225"/>
        <n x="535"/>
        <n x="73"/>
      </t>
    </mdx>
    <mdx n="0" f="v">
      <t c="3" si="227">
        <n x="225"/>
        <n x="539"/>
        <n x="73"/>
      </t>
    </mdx>
    <mdx n="0" f="v">
      <t c="3" si="227">
        <n x="225"/>
        <n x="540"/>
        <n x="73"/>
      </t>
    </mdx>
    <mdx n="0" f="v">
      <t c="3" si="227">
        <n x="225"/>
        <n x="538"/>
        <n x="73"/>
      </t>
    </mdx>
    <mdx n="0" f="v">
      <t c="3" si="227">
        <n x="225"/>
        <n x="541"/>
        <n x="73"/>
      </t>
    </mdx>
    <mdx n="0" f="v">
      <t c="3" si="227">
        <n x="225"/>
        <n x="546"/>
        <n x="73"/>
      </t>
    </mdx>
    <mdx n="0" f="v">
      <t c="3" si="227">
        <n x="225"/>
        <n x="543"/>
        <n x="73"/>
      </t>
    </mdx>
    <mdx n="0" f="v">
      <t c="3" si="227">
        <n x="225"/>
        <n x="542"/>
        <n x="73"/>
      </t>
    </mdx>
    <mdx n="0" f="v">
      <t c="3" si="227">
        <n x="225"/>
        <n x="272"/>
        <n x="74"/>
      </t>
    </mdx>
    <mdx n="0" f="v">
      <t c="3" si="227">
        <n x="225"/>
        <n x="273"/>
        <n x="74"/>
      </t>
    </mdx>
    <mdx n="0" f="v">
      <t c="3" si="227">
        <n x="225"/>
        <n x="271"/>
        <n x="74"/>
      </t>
    </mdx>
    <mdx n="0" f="v">
      <t c="3" si="227">
        <n x="225"/>
        <n x="270"/>
        <n x="74"/>
      </t>
    </mdx>
    <mdx n="0" f="v">
      <t c="3" si="227">
        <n x="225"/>
        <n x="269"/>
        <n x="74"/>
      </t>
    </mdx>
    <mdx n="0" f="v">
      <t c="3" si="227">
        <n x="225"/>
        <n x="355"/>
        <n x="74"/>
      </t>
    </mdx>
    <mdx n="0" f="v">
      <t c="3" si="227">
        <n x="225"/>
        <n x="356"/>
        <n x="74"/>
      </t>
    </mdx>
    <mdx n="0" f="v">
      <t c="3" si="227">
        <n x="225"/>
        <n x="357"/>
        <n x="74"/>
      </t>
    </mdx>
    <mdx n="0" f="v">
      <t c="3" si="227">
        <n x="225"/>
        <n x="358"/>
        <n x="74"/>
      </t>
    </mdx>
    <mdx n="0" f="v">
      <t c="3" si="227">
        <n x="225"/>
        <n x="359"/>
        <n x="74"/>
      </t>
    </mdx>
    <mdx n="0" f="v">
      <t c="3" si="227">
        <n x="225"/>
        <n x="360"/>
        <n x="74"/>
      </t>
    </mdx>
    <mdx n="0" f="v">
      <t c="3" si="227">
        <n x="225"/>
        <n x="361"/>
        <n x="74"/>
      </t>
    </mdx>
    <mdx n="0" f="v">
      <t c="3" si="227">
        <n x="225"/>
        <n x="254"/>
        <n x="74"/>
      </t>
    </mdx>
    <mdx n="0" f="v">
      <t c="3" si="227">
        <n x="225"/>
        <n x="265"/>
        <n x="74"/>
      </t>
    </mdx>
    <mdx n="0" f="v">
      <t c="3" si="227">
        <n x="225"/>
        <n x="264"/>
        <n x="74"/>
      </t>
    </mdx>
    <mdx n="0" f="v">
      <t c="3" si="227">
        <n x="225"/>
        <n x="263"/>
        <n x="74"/>
      </t>
    </mdx>
    <mdx n="0" f="v">
      <t c="3" si="227">
        <n x="225"/>
        <n x="262"/>
        <n x="74"/>
      </t>
    </mdx>
    <mdx n="0" f="v">
      <t c="3" si="227">
        <n x="225"/>
        <n x="261"/>
        <n x="74"/>
      </t>
    </mdx>
    <mdx n="0" f="v">
      <t c="3" si="227">
        <n x="225"/>
        <n x="260"/>
        <n x="74"/>
      </t>
    </mdx>
    <mdx n="0" f="v">
      <t c="3" si="227">
        <n x="225"/>
        <n x="259"/>
        <n x="74"/>
      </t>
    </mdx>
    <mdx n="0" f="v">
      <t c="3" si="227">
        <n x="225"/>
        <n x="258"/>
        <n x="74"/>
      </t>
    </mdx>
    <mdx n="0" f="v">
      <t c="3" si="227">
        <n x="225"/>
        <n x="257"/>
        <n x="74"/>
      </t>
    </mdx>
    <mdx n="0" f="v">
      <t c="3" si="227">
        <n x="225"/>
        <n x="256"/>
        <n x="74"/>
      </t>
    </mdx>
    <mdx n="0" f="v">
      <t c="3" si="227">
        <n x="225"/>
        <n x="255"/>
        <n x="74"/>
      </t>
    </mdx>
    <mdx n="0" f="v">
      <t c="3" si="227">
        <n x="225"/>
        <n x="316"/>
        <n x="74"/>
      </t>
    </mdx>
    <mdx n="0" f="v">
      <t c="3" si="227">
        <n x="225"/>
        <n x="373"/>
        <n x="74"/>
      </t>
    </mdx>
    <mdx n="0" f="v">
      <t c="3" si="227">
        <n x="225"/>
        <n x="374"/>
        <n x="74"/>
      </t>
    </mdx>
    <mdx n="0" f="v">
      <t c="3" si="227">
        <n x="225"/>
        <n x="375"/>
        <n x="74"/>
      </t>
    </mdx>
    <mdx n="0" f="v">
      <t c="3" si="227">
        <n x="225"/>
        <n x="281"/>
        <n x="74"/>
      </t>
    </mdx>
    <mdx n="0" f="v">
      <t c="3" si="227">
        <n x="225"/>
        <n x="376"/>
        <n x="74"/>
      </t>
    </mdx>
    <mdx n="0" f="v">
      <t c="3" si="227">
        <n x="225"/>
        <n x="377"/>
        <n x="74"/>
      </t>
    </mdx>
    <mdx n="0" f="v">
      <t c="3" si="227">
        <n x="225"/>
        <n x="280"/>
        <n x="74"/>
      </t>
    </mdx>
    <mdx n="0" f="v">
      <t c="3" si="227">
        <n x="225"/>
        <n x="311"/>
        <n x="74"/>
      </t>
    </mdx>
    <mdx n="0" f="v">
      <t c="3" si="227">
        <n x="225"/>
        <n x="378"/>
        <n x="74"/>
      </t>
    </mdx>
    <mdx n="0" f="v">
      <t c="3" si="227">
        <n x="225"/>
        <n x="379"/>
        <n x="74"/>
      </t>
    </mdx>
    <mdx n="0" f="v">
      <t c="3" si="227">
        <n x="225"/>
        <n x="380"/>
        <n x="74"/>
      </t>
    </mdx>
    <mdx n="0" f="v">
      <t c="3" si="227">
        <n x="225"/>
        <n x="381"/>
        <n x="74"/>
      </t>
    </mdx>
    <mdx n="0" f="v">
      <t c="3" si="227">
        <n x="225"/>
        <n x="382"/>
        <n x="74"/>
      </t>
    </mdx>
    <mdx n="0" f="v">
      <t c="3" si="227">
        <n x="225"/>
        <n x="304"/>
        <n x="74"/>
      </t>
    </mdx>
    <mdx n="0" f="v">
      <t c="3" si="227">
        <n x="225"/>
        <n x="383"/>
        <n x="74"/>
      </t>
    </mdx>
    <mdx n="0" f="v">
      <t c="3" si="227">
        <n x="225"/>
        <n x="283"/>
        <n x="74"/>
      </t>
    </mdx>
    <mdx n="0" f="v">
      <t c="3" si="227">
        <n x="225"/>
        <n x="547"/>
        <n x="74"/>
      </t>
    </mdx>
    <mdx n="0" f="v">
      <t c="3" si="227">
        <n x="225"/>
        <n x="362"/>
        <n x="74"/>
      </t>
    </mdx>
    <mdx n="0" f="v">
      <t c="3" si="227">
        <n x="225"/>
        <n x="363"/>
        <n x="74"/>
      </t>
    </mdx>
    <mdx n="0" f="v">
      <t c="3" si="227">
        <n x="225"/>
        <n x="364"/>
        <n x="74"/>
      </t>
    </mdx>
    <mdx n="0" f="v">
      <t c="3" si="227">
        <n x="225"/>
        <n x="548"/>
        <n x="74"/>
      </t>
    </mdx>
    <mdx n="0" f="v">
      <t c="3" si="227">
        <n x="225"/>
        <n x="365"/>
        <n x="74"/>
      </t>
    </mdx>
    <mdx n="0" f="v">
      <t c="3" si="227">
        <n x="225"/>
        <n x="366"/>
        <n x="74"/>
      </t>
    </mdx>
    <mdx n="0" f="v">
      <t c="3" si="227">
        <n x="225"/>
        <n x="367"/>
        <n x="74"/>
      </t>
    </mdx>
    <mdx n="0" f="v">
      <t c="3" si="227">
        <n x="225"/>
        <n x="368"/>
        <n x="74"/>
      </t>
    </mdx>
    <mdx n="0" f="v">
      <t c="3" si="227">
        <n x="225"/>
        <n x="369"/>
        <n x="74"/>
      </t>
    </mdx>
    <mdx n="0" f="v">
      <t c="3" si="227">
        <n x="225"/>
        <n x="307"/>
        <n x="74"/>
      </t>
    </mdx>
    <mdx n="0" f="v">
      <t c="3" si="227">
        <n x="225"/>
        <n x="370"/>
        <n x="74"/>
      </t>
    </mdx>
    <mdx n="0" f="v">
      <t c="3" si="227">
        <n x="225"/>
        <n x="371"/>
        <n x="74"/>
      </t>
    </mdx>
    <mdx n="0" f="v">
      <t c="3" si="227">
        <n x="225"/>
        <n x="372"/>
        <n x="74"/>
      </t>
    </mdx>
    <mdx n="0" f="v">
      <t c="3" si="227">
        <n x="225"/>
        <n x="384"/>
        <n x="74"/>
      </t>
    </mdx>
    <mdx n="0" f="v">
      <t c="3" si="227">
        <n x="225"/>
        <n x="393"/>
        <n x="74"/>
      </t>
    </mdx>
    <mdx n="0" f="v">
      <t c="3" si="227">
        <n x="225"/>
        <n x="394"/>
        <n x="74"/>
      </t>
    </mdx>
    <mdx n="0" f="v">
      <t c="3" si="227">
        <n x="225"/>
        <n x="395"/>
        <n x="74"/>
      </t>
    </mdx>
    <mdx n="0" f="v">
      <t c="3" si="227">
        <n x="225"/>
        <n x="278"/>
        <n x="74"/>
      </t>
    </mdx>
    <mdx n="0" f="v">
      <t c="3" si="227">
        <n x="225"/>
        <n x="396"/>
        <n x="74"/>
      </t>
    </mdx>
    <mdx n="0" f="v">
      <t c="3" si="227">
        <n x="225"/>
        <n x="397"/>
        <n x="74"/>
      </t>
    </mdx>
    <mdx n="0" f="v">
      <t c="3" si="227">
        <n x="225"/>
        <n x="398"/>
        <n x="74"/>
      </t>
    </mdx>
    <mdx n="0" f="v">
      <t c="3" si="227">
        <n x="225"/>
        <n x="392"/>
        <n x="74"/>
      </t>
    </mdx>
    <mdx n="0" f="v">
      <t c="3" si="227">
        <n x="225"/>
        <n x="385"/>
        <n x="74"/>
      </t>
    </mdx>
    <mdx n="0" f="v">
      <t c="3" si="227">
        <n x="225"/>
        <n x="386"/>
        <n x="74"/>
      </t>
    </mdx>
    <mdx n="0" f="v">
      <t c="3" si="227">
        <n x="225"/>
        <n x="387"/>
        <n x="74"/>
      </t>
    </mdx>
    <mdx n="0" f="v">
      <t c="3" si="227">
        <n x="225"/>
        <n x="388"/>
        <n x="74"/>
      </t>
    </mdx>
    <mdx n="0" f="v">
      <t c="3" si="227">
        <n x="225"/>
        <n x="389"/>
        <n x="74"/>
      </t>
    </mdx>
    <mdx n="0" f="v">
      <t c="3" si="227">
        <n x="225"/>
        <n x="390"/>
        <n x="74"/>
      </t>
    </mdx>
    <mdx n="0" f="v">
      <t c="3" si="227">
        <n x="225"/>
        <n x="391"/>
        <n x="74"/>
      </t>
    </mdx>
    <mdx n="0" f="v">
      <t c="3" si="227">
        <n x="225"/>
        <n x="399"/>
        <n x="74"/>
      </t>
    </mdx>
    <mdx n="0" f="v">
      <t c="3" si="227">
        <n x="225"/>
        <n x="400"/>
        <n x="74"/>
      </t>
    </mdx>
    <mdx n="0" f="v">
      <t c="3" si="227">
        <n x="225"/>
        <n x="401"/>
        <n x="74"/>
      </t>
    </mdx>
    <mdx n="0" f="v">
      <t c="3" si="227">
        <n x="225"/>
        <n x="402"/>
        <n x="74"/>
      </t>
    </mdx>
    <mdx n="0" f="v">
      <t c="3" si="227">
        <n x="225"/>
        <n x="277"/>
        <n x="74"/>
      </t>
    </mdx>
    <mdx n="0" f="v">
      <t c="3" si="227">
        <n x="225"/>
        <n x="417"/>
        <n x="74"/>
      </t>
    </mdx>
    <mdx n="0" f="v">
      <t c="3" si="227">
        <n x="225"/>
        <n x="411"/>
        <n x="74"/>
      </t>
    </mdx>
    <mdx n="0" f="v">
      <t c="3" si="227">
        <n x="225"/>
        <n x="403"/>
        <n x="74"/>
      </t>
    </mdx>
    <mdx n="0" f="v">
      <t c="3" si="227">
        <n x="225"/>
        <n x="418"/>
        <n x="74"/>
      </t>
    </mdx>
    <mdx n="0" f="v">
      <t c="3" si="227">
        <n x="225"/>
        <n x="412"/>
        <n x="74"/>
      </t>
    </mdx>
    <mdx n="0" f="v">
      <t c="3" si="227">
        <n x="225"/>
        <n x="404"/>
        <n x="74"/>
      </t>
    </mdx>
    <mdx n="0" f="v">
      <t c="3" si="227">
        <n x="225"/>
        <n x="405"/>
        <n x="74"/>
      </t>
    </mdx>
    <mdx n="0" f="v">
      <t c="3" si="227">
        <n x="225"/>
        <n x="406"/>
        <n x="74"/>
      </t>
    </mdx>
    <mdx n="0" f="v">
      <t c="3" si="227">
        <n x="225"/>
        <n x="407"/>
        <n x="74"/>
      </t>
    </mdx>
    <mdx n="0" f="v">
      <t c="3" si="227">
        <n x="225"/>
        <n x="408"/>
        <n x="74"/>
      </t>
    </mdx>
    <mdx n="0" f="v">
      <t c="3" si="227">
        <n x="225"/>
        <n x="410"/>
        <n x="74"/>
      </t>
    </mdx>
    <mdx n="0" f="v">
      <t c="3" si="227">
        <n x="225"/>
        <n x="422"/>
        <n x="74"/>
      </t>
    </mdx>
    <mdx n="0" f="v">
      <t c="3" si="227">
        <n x="225"/>
        <n x="413"/>
        <n x="74"/>
      </t>
    </mdx>
    <mdx n="0" f="v">
      <t c="3" si="227">
        <n x="225"/>
        <n x="414"/>
        <n x="74"/>
      </t>
    </mdx>
    <mdx n="0" f="v">
      <t c="3" si="227">
        <n x="225"/>
        <n x="415"/>
        <n x="74"/>
      </t>
    </mdx>
    <mdx n="0" f="v">
      <t c="3" si="227">
        <n x="225"/>
        <n x="416"/>
        <n x="74"/>
      </t>
    </mdx>
    <mdx n="0" f="v">
      <t c="3" si="227">
        <n x="225"/>
        <n x="427"/>
        <n x="74"/>
      </t>
    </mdx>
    <mdx n="0" f="v">
      <t c="3" si="227">
        <n x="225"/>
        <n x="329"/>
        <n x="74"/>
      </t>
    </mdx>
    <mdx n="0" f="v">
      <t c="3" si="227">
        <n x="225"/>
        <n x="428"/>
        <n x="74"/>
      </t>
    </mdx>
    <mdx n="0" f="v">
      <t c="3" si="227">
        <n x="225"/>
        <n x="420"/>
        <n x="74"/>
      </t>
    </mdx>
    <mdx n="0" f="v">
      <t c="3" si="227">
        <n x="225"/>
        <n x="301"/>
        <n x="74"/>
      </t>
    </mdx>
    <mdx n="0" f="v">
      <t c="3" si="227">
        <n x="225"/>
        <n x="299"/>
        <n x="74"/>
      </t>
    </mdx>
    <mdx n="0" f="v">
      <t c="3" si="227">
        <n x="225"/>
        <n x="297"/>
        <n x="74"/>
      </t>
    </mdx>
    <mdx n="0" f="v">
      <t c="3" si="227">
        <n x="225"/>
        <n x="421"/>
        <n x="74"/>
      </t>
    </mdx>
    <mdx n="0" f="v">
      <t c="3" si="227">
        <n x="225"/>
        <n x="328"/>
        <n x="74"/>
      </t>
    </mdx>
    <mdx n="0" f="v">
      <t c="3" si="227">
        <n x="225"/>
        <n x="429"/>
        <n x="74"/>
      </t>
    </mdx>
    <mdx n="0" f="v">
      <t c="3" si="227">
        <n x="225"/>
        <n x="430"/>
        <n x="74"/>
      </t>
    </mdx>
    <mdx n="0" f="v">
      <t c="3" si="227">
        <n x="225"/>
        <n x="431"/>
        <n x="74"/>
      </t>
    </mdx>
    <mdx n="0" f="v">
      <t c="3" si="227">
        <n x="225"/>
        <n x="432"/>
        <n x="74"/>
      </t>
    </mdx>
    <mdx n="0" f="v">
      <t c="3" si="227">
        <n x="225"/>
        <n x="442"/>
        <n x="74"/>
      </t>
    </mdx>
    <mdx n="0" f="v">
      <t c="3" si="227">
        <n x="225"/>
        <n x="423"/>
        <n x="74"/>
      </t>
    </mdx>
    <mdx n="0" f="v">
      <t c="3" si="227">
        <n x="225"/>
        <n x="424"/>
        <n x="74"/>
      </t>
    </mdx>
    <mdx n="0" f="v">
      <t c="3" si="227">
        <n x="225"/>
        <n x="425"/>
        <n x="74"/>
      </t>
    </mdx>
    <mdx n="0" f="v">
      <t c="3" si="227">
        <n x="225"/>
        <n x="348"/>
        <n x="74"/>
      </t>
    </mdx>
    <mdx n="0" f="v">
      <t c="3" si="227">
        <n x="225"/>
        <n x="327"/>
        <n x="74"/>
      </t>
    </mdx>
    <mdx n="0" f="v">
      <t c="3" si="227">
        <n x="225"/>
        <n x="426"/>
        <n x="74"/>
      </t>
    </mdx>
    <mdx n="0" f="v">
      <t c="3" si="227">
        <n x="225"/>
        <n x="326"/>
        <n x="74"/>
      </t>
    </mdx>
    <mdx n="0" f="v">
      <t c="3" si="227">
        <n x="225"/>
        <n x="433"/>
        <n x="74"/>
      </t>
    </mdx>
    <mdx n="0" f="v">
      <t c="3" si="227">
        <n x="225"/>
        <n x="443"/>
        <n x="74"/>
      </t>
    </mdx>
    <mdx n="0" f="v">
      <t c="3" si="227">
        <n x="225"/>
        <n x="444"/>
        <n x="74"/>
      </t>
    </mdx>
    <mdx n="0" f="v">
      <t c="3" si="227">
        <n x="225"/>
        <n x="445"/>
        <n x="74"/>
      </t>
    </mdx>
    <mdx n="0" f="v">
      <t c="3" si="227">
        <n x="225"/>
        <n x="446"/>
        <n x="74"/>
      </t>
    </mdx>
    <mdx n="0" f="v">
      <t c="3" si="227">
        <n x="225"/>
        <n x="434"/>
        <n x="74"/>
      </t>
    </mdx>
    <mdx n="0" f="v">
      <t c="3" si="227">
        <n x="225"/>
        <n x="438"/>
        <n x="74"/>
      </t>
    </mdx>
    <mdx n="0" f="v">
      <t c="3" si="227">
        <n x="225"/>
        <n x="436"/>
        <n x="74"/>
      </t>
    </mdx>
    <mdx n="0" f="v">
      <t c="3" si="227">
        <n x="225"/>
        <n x="437"/>
        <n x="74"/>
      </t>
    </mdx>
    <mdx n="0" f="v">
      <t c="3" si="227">
        <n x="225"/>
        <n x="294"/>
        <n x="74"/>
      </t>
    </mdx>
    <mdx n="0" f="v">
      <t c="3" si="227">
        <n x="225"/>
        <n x="293"/>
        <n x="74"/>
      </t>
    </mdx>
    <mdx n="0" f="v">
      <t c="3" si="227">
        <n x="225"/>
        <n x="452"/>
        <n x="74"/>
      </t>
    </mdx>
    <mdx n="0" f="v">
      <t c="3" si="227">
        <n x="225"/>
        <n x="350"/>
        <n x="74"/>
      </t>
    </mdx>
    <mdx n="0" f="v">
      <t c="3" si="227">
        <n x="225"/>
        <n x="439"/>
        <n x="74"/>
      </t>
    </mdx>
    <mdx n="0" f="v">
      <t c="3" si="227">
        <n x="225"/>
        <n x="440"/>
        <n x="74"/>
      </t>
    </mdx>
    <mdx n="0" f="v">
      <t c="3" si="227">
        <n x="225"/>
        <n x="447"/>
        <n x="74"/>
      </t>
    </mdx>
    <mdx n="0" f="v">
      <t c="3" si="227">
        <n x="225"/>
        <n x="461"/>
        <n x="74"/>
      </t>
    </mdx>
    <mdx n="0" f="v">
      <t c="3" si="227">
        <n x="225"/>
        <n x="460"/>
        <n x="74"/>
      </t>
    </mdx>
    <mdx n="0" f="v">
      <t c="3" si="227">
        <n x="225"/>
        <n x="276"/>
        <n x="74"/>
      </t>
    </mdx>
    <mdx n="0" f="v">
      <t c="3" si="227">
        <n x="225"/>
        <n x="453"/>
        <n x="74"/>
      </t>
    </mdx>
    <mdx n="0" f="v">
      <t c="3" si="227">
        <n x="225"/>
        <n x="454"/>
        <n x="74"/>
      </t>
    </mdx>
    <mdx n="0" f="v">
      <t c="3" si="227">
        <n x="225"/>
        <n x="455"/>
        <n x="74"/>
      </t>
    </mdx>
    <mdx n="0" f="v">
      <t c="3" si="227">
        <n x="225"/>
        <n x="456"/>
        <n x="74"/>
      </t>
    </mdx>
    <mdx n="0" f="v">
      <t c="3" si="227">
        <n x="225"/>
        <n x="346"/>
        <n x="74"/>
      </t>
    </mdx>
    <mdx n="0" f="v">
      <t c="3" si="227">
        <n x="225"/>
        <n x="448"/>
        <n x="74"/>
      </t>
    </mdx>
    <mdx n="0" f="v">
      <t c="3" si="227">
        <n x="225"/>
        <n x="449"/>
        <n x="74"/>
      </t>
    </mdx>
    <mdx n="0" f="v">
      <t c="3" si="227">
        <n x="225"/>
        <n x="450"/>
        <n x="74"/>
      </t>
    </mdx>
    <mdx n="0" f="v">
      <t c="3" si="227">
        <n x="225"/>
        <n x="451"/>
        <n x="74"/>
      </t>
    </mdx>
    <mdx n="0" f="v">
      <t c="3" si="227">
        <n x="225"/>
        <n x="457"/>
        <n x="74"/>
      </t>
    </mdx>
    <mdx n="0" f="v">
      <t c="3" si="227">
        <n x="225"/>
        <n x="458"/>
        <n x="74"/>
      </t>
    </mdx>
    <mdx n="0" f="v">
      <t c="3" si="227">
        <n x="225"/>
        <n x="473"/>
        <n x="74"/>
      </t>
    </mdx>
    <mdx n="0" f="v">
      <t c="3" si="227">
        <n x="225"/>
        <n x="462"/>
        <n x="74"/>
      </t>
    </mdx>
    <mdx n="0" f="v">
      <t c="3" si="227">
        <n x="225"/>
        <n x="463"/>
        <n x="74"/>
      </t>
    </mdx>
    <mdx n="0" f="v">
      <t c="3" si="227">
        <n x="225"/>
        <n x="464"/>
        <n x="74"/>
      </t>
    </mdx>
    <mdx n="0" f="v">
      <t c="3" si="227">
        <n x="225"/>
        <n x="465"/>
        <n x="74"/>
      </t>
    </mdx>
    <mdx n="0" f="v">
      <t c="3" si="227">
        <n x="225"/>
        <n x="466"/>
        <n x="74"/>
      </t>
    </mdx>
    <mdx n="0" f="v">
      <t c="3" si="227">
        <n x="225"/>
        <n x="467"/>
        <n x="74"/>
      </t>
    </mdx>
    <mdx n="0" f="v">
      <t c="3" si="227">
        <n x="225"/>
        <n x="468"/>
        <n x="74"/>
      </t>
    </mdx>
    <mdx n="0" f="v">
      <t c="3" si="227">
        <n x="225"/>
        <n x="469"/>
        <n x="74"/>
      </t>
    </mdx>
    <mdx n="0" f="v">
      <t c="3" si="227">
        <n x="225"/>
        <n x="470"/>
        <n x="74"/>
      </t>
    </mdx>
    <mdx n="0" f="v">
      <t c="3" si="227">
        <n x="225"/>
        <n x="471"/>
        <n x="74"/>
      </t>
    </mdx>
    <mdx n="0" f="v">
      <t c="3" si="227">
        <n x="225"/>
        <n x="474"/>
        <n x="74"/>
      </t>
    </mdx>
    <mdx n="0" f="v">
      <t c="3" si="227">
        <n x="225"/>
        <n x="475"/>
        <n x="74"/>
      </t>
    </mdx>
    <mdx n="0" f="v">
      <t c="3" si="227">
        <n x="225"/>
        <n x="476"/>
        <n x="74"/>
      </t>
    </mdx>
    <mdx n="0" f="v">
      <t c="3" si="227">
        <n x="225"/>
        <n x="477"/>
        <n x="74"/>
      </t>
    </mdx>
    <mdx n="0" f="v">
      <t c="3" si="227">
        <n x="225"/>
        <n x="478"/>
        <n x="74"/>
      </t>
    </mdx>
    <mdx n="0" f="v">
      <t c="3" si="227">
        <n x="225"/>
        <n x="479"/>
        <n x="74"/>
      </t>
    </mdx>
    <mdx n="0" f="v">
      <t c="3" si="227">
        <n x="225"/>
        <n x="487"/>
        <n x="74"/>
      </t>
    </mdx>
    <mdx n="0" f="v">
      <t c="3" si="227">
        <n x="225"/>
        <n x="472"/>
        <n x="74"/>
      </t>
    </mdx>
    <mdx n="0" f="v">
      <t c="3" si="227">
        <n x="225"/>
        <n x="480"/>
        <n x="74"/>
      </t>
    </mdx>
    <mdx n="0" f="v">
      <t c="3" si="227">
        <n x="225"/>
        <n x="481"/>
        <n x="74"/>
      </t>
    </mdx>
    <mdx n="0" f="v">
      <t c="3" si="227">
        <n x="225"/>
        <n x="483"/>
        <n x="74"/>
      </t>
    </mdx>
    <mdx n="0" f="v">
      <t c="3" si="227">
        <n x="225"/>
        <n x="484"/>
        <n x="74"/>
      </t>
    </mdx>
    <mdx n="0" f="v">
      <t c="3" si="227">
        <n x="225"/>
        <n x="490"/>
        <n x="74"/>
      </t>
    </mdx>
    <mdx n="0" f="v">
      <t c="3" si="227">
        <n x="225"/>
        <n x="488"/>
        <n x="74"/>
      </t>
    </mdx>
    <mdx n="0" f="v">
      <t c="3" si="227">
        <n x="225"/>
        <n x="489"/>
        <n x="74"/>
      </t>
    </mdx>
    <mdx n="0" f="v">
      <t c="3" si="227">
        <n x="225"/>
        <n x="482"/>
        <n x="74"/>
      </t>
    </mdx>
    <mdx n="0" f="v">
      <t c="3" si="227">
        <n x="225"/>
        <n x="485"/>
        <n x="74"/>
      </t>
    </mdx>
    <mdx n="0" f="v">
      <t c="3" si="227">
        <n x="225"/>
        <n x="486"/>
        <n x="74"/>
      </t>
    </mdx>
    <mdx n="0" f="v">
      <t c="3" si="227">
        <n x="225"/>
        <n x="494"/>
        <n x="74"/>
      </t>
    </mdx>
    <mdx n="0" f="v">
      <t c="3" si="227">
        <n x="225"/>
        <n x="492"/>
        <n x="74"/>
      </t>
    </mdx>
    <mdx n="0" f="v">
      <t c="3" si="227">
        <n x="225"/>
        <n x="493"/>
        <n x="74"/>
      </t>
    </mdx>
    <mdx n="0" f="v">
      <t c="3" si="227">
        <n x="225"/>
        <n x="500"/>
        <n x="74"/>
      </t>
    </mdx>
    <mdx n="0" f="v">
      <t c="3" si="227">
        <n x="225"/>
        <n x="491"/>
        <n x="74"/>
      </t>
    </mdx>
    <mdx n="0" f="v">
      <t c="3" si="227">
        <n x="225"/>
        <n x="495"/>
        <n x="74"/>
      </t>
    </mdx>
    <mdx n="0" f="v">
      <t c="3" si="227">
        <n x="225"/>
        <n x="496"/>
        <n x="74"/>
      </t>
    </mdx>
    <mdx n="0" f="v">
      <t c="3" si="227">
        <n x="225"/>
        <n x="501"/>
        <n x="74"/>
      </t>
    </mdx>
    <mdx n="0" f="v">
      <t c="3" si="227">
        <n x="225"/>
        <n x="502"/>
        <n x="74"/>
      </t>
    </mdx>
    <mdx n="0" f="v">
      <t c="3" si="227">
        <n x="225"/>
        <n x="497"/>
        <n x="74"/>
      </t>
    </mdx>
    <mdx n="0" f="v">
      <t c="3" si="227">
        <n x="225"/>
        <n x="498"/>
        <n x="74"/>
      </t>
    </mdx>
    <mdx n="0" f="v">
      <t c="3" si="227">
        <n x="225"/>
        <n x="499"/>
        <n x="74"/>
      </t>
    </mdx>
    <mdx n="0" f="v">
      <t c="3" si="227">
        <n x="225"/>
        <n x="508"/>
        <n x="74"/>
      </t>
    </mdx>
    <mdx n="0" f="v">
      <t c="3" si="227">
        <n x="225"/>
        <n x="503"/>
        <n x="74"/>
      </t>
    </mdx>
    <mdx n="0" f="v">
      <t c="3" si="227">
        <n x="225"/>
        <n x="513"/>
        <n x="74"/>
      </t>
    </mdx>
    <mdx n="0" f="v">
      <t c="3" si="227">
        <n x="225"/>
        <n x="504"/>
        <n x="74"/>
      </t>
    </mdx>
    <mdx n="0" f="v">
      <t c="3" si="227">
        <n x="225"/>
        <n x="505"/>
        <n x="74"/>
      </t>
    </mdx>
    <mdx n="0" f="v">
      <t c="3" si="227">
        <n x="225"/>
        <n x="506"/>
        <n x="74"/>
      </t>
    </mdx>
    <mdx n="0" f="v">
      <t c="3" si="227">
        <n x="225"/>
        <n x="507"/>
        <n x="74"/>
      </t>
    </mdx>
    <mdx n="0" f="v">
      <t c="3" si="227">
        <n x="225"/>
        <n x="509"/>
        <n x="74"/>
      </t>
    </mdx>
    <mdx n="0" f="v">
      <t c="3" si="227">
        <n x="225"/>
        <n x="520"/>
        <n x="74"/>
      </t>
    </mdx>
    <mdx n="0" f="v">
      <t c="3" si="227">
        <n x="225"/>
        <n x="510"/>
        <n x="74"/>
      </t>
    </mdx>
    <mdx n="0" f="v">
      <t c="3" si="227">
        <n x="225"/>
        <n x="511"/>
        <n x="74"/>
      </t>
    </mdx>
    <mdx n="0" f="v">
      <t c="3" si="227">
        <n x="225"/>
        <n x="512"/>
        <n x="74"/>
      </t>
    </mdx>
    <mdx n="0" f="v">
      <t c="3" si="227">
        <n x="225"/>
        <n x="519"/>
        <n x="74"/>
      </t>
    </mdx>
    <mdx n="0" f="v">
      <t c="3" si="227">
        <n x="225"/>
        <n x="514"/>
        <n x="74"/>
      </t>
    </mdx>
    <mdx n="0" f="v">
      <t c="3" si="227">
        <n x="225"/>
        <n x="515"/>
        <n x="74"/>
      </t>
    </mdx>
    <mdx n="0" f="v">
      <t c="3" si="227">
        <n x="225"/>
        <n x="516"/>
        <n x="74"/>
      </t>
    </mdx>
    <mdx n="0" f="v">
      <t c="3" si="227">
        <n x="225"/>
        <n x="521"/>
        <n x="74"/>
      </t>
    </mdx>
    <mdx n="0" f="v">
      <t c="3" si="227">
        <n x="225"/>
        <n x="517"/>
        <n x="74"/>
      </t>
    </mdx>
    <mdx n="0" f="v">
      <t c="3" si="227">
        <n x="225"/>
        <n x="518"/>
        <n x="74"/>
      </t>
    </mdx>
    <mdx n="0" f="v">
      <t c="3" si="227">
        <n x="225"/>
        <n x="522"/>
        <n x="74"/>
      </t>
    </mdx>
    <mdx n="0" f="v">
      <t c="3" si="227">
        <n x="225"/>
        <n x="525"/>
        <n x="74"/>
      </t>
    </mdx>
    <mdx n="0" f="v">
      <t c="3" si="227">
        <n x="225"/>
        <n x="526"/>
        <n x="74"/>
      </t>
    </mdx>
    <mdx n="0" f="v">
      <t c="3" si="227">
        <n x="225"/>
        <n x="524"/>
        <n x="74"/>
      </t>
    </mdx>
    <mdx n="0" f="v">
      <t c="3" si="227">
        <n x="225"/>
        <n x="523"/>
        <n x="74"/>
      </t>
    </mdx>
    <mdx n="0" f="v">
      <t c="3" si="227">
        <n x="225"/>
        <n x="528"/>
        <n x="74"/>
      </t>
    </mdx>
    <mdx n="0" f="v">
      <t c="3" si="227">
        <n x="225"/>
        <n x="527"/>
        <n x="74"/>
      </t>
    </mdx>
    <mdx n="0" f="v">
      <t c="3" si="227">
        <n x="225"/>
        <n x="531"/>
        <n x="74"/>
      </t>
    </mdx>
    <mdx n="0" f="v">
      <t c="3" si="227">
        <n x="225"/>
        <n x="530"/>
        <n x="74"/>
      </t>
    </mdx>
    <mdx n="0" f="v">
      <t c="3" si="227">
        <n x="225"/>
        <n x="529"/>
        <n x="74"/>
      </t>
    </mdx>
    <mdx n="0" f="v">
      <t c="3" si="227">
        <n x="225"/>
        <n x="532"/>
        <n x="74"/>
      </t>
    </mdx>
    <mdx n="0" f="v">
      <t c="3" si="227">
        <n x="225"/>
        <n x="533"/>
        <n x="74"/>
      </t>
    </mdx>
    <mdx n="0" f="v">
      <t c="3" si="227">
        <n x="225"/>
        <n x="534"/>
        <n x="74"/>
      </t>
    </mdx>
    <mdx n="0" f="v">
      <t c="3" si="227">
        <n x="225"/>
        <n x="536"/>
        <n x="74"/>
      </t>
    </mdx>
    <mdx n="0" f="v">
      <t c="3" si="227">
        <n x="225"/>
        <n x="537"/>
        <n x="74"/>
      </t>
    </mdx>
    <mdx n="0" f="v">
      <t c="3" si="227">
        <n x="225"/>
        <n x="535"/>
        <n x="74"/>
      </t>
    </mdx>
    <mdx n="0" f="v">
      <t c="3" si="227">
        <n x="225"/>
        <n x="543"/>
        <n x="74"/>
      </t>
    </mdx>
    <mdx n="0" f="v">
      <t c="3" si="227">
        <n x="225"/>
        <n x="539"/>
        <n x="74"/>
      </t>
    </mdx>
    <mdx n="0" f="v">
      <t c="3" si="227">
        <n x="225"/>
        <n x="540"/>
        <n x="74"/>
      </t>
    </mdx>
    <mdx n="0" f="v">
      <t c="3" si="227">
        <n x="225"/>
        <n x="538"/>
        <n x="74"/>
      </t>
    </mdx>
    <mdx n="0" f="v">
      <t c="3" si="227">
        <n x="225"/>
        <n x="545"/>
        <n x="74"/>
      </t>
    </mdx>
    <mdx n="0" f="v">
      <t c="3" si="227">
        <n x="225"/>
        <n x="544"/>
        <n x="74"/>
      </t>
    </mdx>
    <mdx n="0" f="v">
      <t c="3" si="227">
        <n x="225"/>
        <n x="541"/>
        <n x="74"/>
      </t>
    </mdx>
    <mdx n="0" f="v">
      <t c="3" si="227">
        <n x="225"/>
        <n x="542"/>
        <n x="74"/>
      </t>
    </mdx>
    <mdx n="0" f="v">
      <t c="3" si="227">
        <n x="225"/>
        <n x="546"/>
        <n x="74"/>
      </t>
    </mdx>
    <mdx n="0" f="v">
      <t c="3" si="227">
        <n x="225"/>
        <n x="272"/>
        <n x="75"/>
      </t>
    </mdx>
    <mdx n="0" f="v">
      <t c="3" si="227">
        <n x="225"/>
        <n x="273"/>
        <n x="75"/>
      </t>
    </mdx>
    <mdx n="0" f="v">
      <t c="3" si="227">
        <n x="225"/>
        <n x="271"/>
        <n x="75"/>
      </t>
    </mdx>
    <mdx n="0" f="v">
      <t c="3" si="227">
        <n x="225"/>
        <n x="270"/>
        <n x="75"/>
      </t>
    </mdx>
    <mdx n="0" f="v">
      <t c="3" si="227">
        <n x="225"/>
        <n x="269"/>
        <n x="75"/>
      </t>
    </mdx>
    <mdx n="0" f="v">
      <t c="3" si="227">
        <n x="225"/>
        <n x="355"/>
        <n x="75"/>
      </t>
    </mdx>
    <mdx n="0" f="v">
      <t c="3" si="227">
        <n x="225"/>
        <n x="356"/>
        <n x="75"/>
      </t>
    </mdx>
    <mdx n="0" f="v">
      <t c="3" si="227">
        <n x="225"/>
        <n x="357"/>
        <n x="75"/>
      </t>
    </mdx>
    <mdx n="0" f="v">
      <t c="3" si="227">
        <n x="225"/>
        <n x="358"/>
        <n x="75"/>
      </t>
    </mdx>
    <mdx n="0" f="v">
      <t c="3" si="227">
        <n x="225"/>
        <n x="359"/>
        <n x="75"/>
      </t>
    </mdx>
    <mdx n="0" f="v">
      <t c="3" si="227">
        <n x="225"/>
        <n x="360"/>
        <n x="75"/>
      </t>
    </mdx>
    <mdx n="0" f="v">
      <t c="3" si="227">
        <n x="225"/>
        <n x="361"/>
        <n x="75"/>
      </t>
    </mdx>
    <mdx n="0" f="v">
      <t c="3" si="227">
        <n x="225"/>
        <n x="265"/>
        <n x="75"/>
      </t>
    </mdx>
    <mdx n="0" f="v">
      <t c="3" si="227">
        <n x="225"/>
        <n x="264"/>
        <n x="75"/>
      </t>
    </mdx>
    <mdx n="0" f="v">
      <t c="3" si="227">
        <n x="225"/>
        <n x="263"/>
        <n x="75"/>
      </t>
    </mdx>
    <mdx n="0" f="v">
      <t c="3" si="227">
        <n x="225"/>
        <n x="262"/>
        <n x="75"/>
      </t>
    </mdx>
    <mdx n="0" f="v">
      <t c="3" si="227">
        <n x="225"/>
        <n x="261"/>
        <n x="75"/>
      </t>
    </mdx>
    <mdx n="0" f="v">
      <t c="3" si="227">
        <n x="225"/>
        <n x="260"/>
        <n x="75"/>
      </t>
    </mdx>
    <mdx n="0" f="v">
      <t c="3" si="227">
        <n x="225"/>
        <n x="259"/>
        <n x="75"/>
      </t>
    </mdx>
    <mdx n="0" f="v">
      <t c="3" si="227">
        <n x="225"/>
        <n x="258"/>
        <n x="75"/>
      </t>
    </mdx>
    <mdx n="0" f="v">
      <t c="3" si="227">
        <n x="225"/>
        <n x="257"/>
        <n x="75"/>
      </t>
    </mdx>
    <mdx n="0" f="v">
      <t c="3" si="227">
        <n x="225"/>
        <n x="256"/>
        <n x="75"/>
      </t>
    </mdx>
    <mdx n="0" f="v">
      <t c="3" si="227">
        <n x="225"/>
        <n x="255"/>
        <n x="75"/>
      </t>
    </mdx>
    <mdx n="0" f="v">
      <t c="3" si="227">
        <n x="225"/>
        <n x="316"/>
        <n x="75"/>
      </t>
    </mdx>
    <mdx n="0" f="v">
      <t c="3" si="227">
        <n x="225"/>
        <n x="373"/>
        <n x="75"/>
      </t>
    </mdx>
    <mdx n="0" f="v">
      <t c="3" si="227">
        <n x="225"/>
        <n x="374"/>
        <n x="75"/>
      </t>
    </mdx>
    <mdx n="0" f="v">
      <t c="3" si="227">
        <n x="225"/>
        <n x="375"/>
        <n x="75"/>
      </t>
    </mdx>
    <mdx n="0" f="v">
      <t c="3" si="227">
        <n x="225"/>
        <n x="281"/>
        <n x="75"/>
      </t>
    </mdx>
    <mdx n="0" f="v">
      <t c="3" si="227">
        <n x="225"/>
        <n x="376"/>
        <n x="75"/>
      </t>
    </mdx>
    <mdx n="0" f="v">
      <t c="3" si="227">
        <n x="225"/>
        <n x="377"/>
        <n x="75"/>
      </t>
    </mdx>
    <mdx n="0" f="v">
      <t c="3" si="227">
        <n x="225"/>
        <n x="280"/>
        <n x="75"/>
      </t>
    </mdx>
    <mdx n="0" f="v">
      <t c="3" si="227">
        <n x="225"/>
        <n x="311"/>
        <n x="75"/>
      </t>
    </mdx>
    <mdx n="0" f="v">
      <t c="3" si="227">
        <n x="225"/>
        <n x="378"/>
        <n x="75"/>
      </t>
    </mdx>
    <mdx n="0" f="v">
      <t c="3" si="227">
        <n x="225"/>
        <n x="379"/>
        <n x="75"/>
      </t>
    </mdx>
    <mdx n="0" f="v">
      <t c="3" si="227">
        <n x="225"/>
        <n x="380"/>
        <n x="75"/>
      </t>
    </mdx>
    <mdx n="0" f="v">
      <t c="3" si="227">
        <n x="225"/>
        <n x="381"/>
        <n x="75"/>
      </t>
    </mdx>
    <mdx n="0" f="v">
      <t c="3" si="227">
        <n x="225"/>
        <n x="382"/>
        <n x="75"/>
      </t>
    </mdx>
    <mdx n="0" f="v">
      <t c="3" si="227">
        <n x="225"/>
        <n x="304"/>
        <n x="75"/>
      </t>
    </mdx>
    <mdx n="0" f="v">
      <t c="3" si="227">
        <n x="225"/>
        <n x="384"/>
        <n x="75"/>
      </t>
    </mdx>
    <mdx n="0" f="v">
      <t c="3" si="227">
        <n x="225"/>
        <n x="283"/>
        <n x="75"/>
      </t>
    </mdx>
    <mdx n="0" f="v">
      <t c="3" si="227">
        <n x="225"/>
        <n x="547"/>
        <n x="75"/>
      </t>
    </mdx>
    <mdx n="0" f="v">
      <t c="3" si="227">
        <n x="225"/>
        <n x="362"/>
        <n x="75"/>
      </t>
    </mdx>
    <mdx n="0" f="v">
      <t c="3" si="227">
        <n x="225"/>
        <n x="363"/>
        <n x="75"/>
      </t>
    </mdx>
    <mdx n="0" f="v">
      <t c="3" si="227">
        <n x="225"/>
        <n x="364"/>
        <n x="75"/>
      </t>
    </mdx>
    <mdx n="0" f="v">
      <t c="3" si="227">
        <n x="225"/>
        <n x="548"/>
        <n x="75"/>
      </t>
    </mdx>
    <mdx n="0" f="v">
      <t c="3" si="227">
        <n x="225"/>
        <n x="365"/>
        <n x="75"/>
      </t>
    </mdx>
    <mdx n="0" f="v">
      <t c="3" si="227">
        <n x="225"/>
        <n x="366"/>
        <n x="75"/>
      </t>
    </mdx>
    <mdx n="0" f="v">
      <t c="3" si="227">
        <n x="225"/>
        <n x="367"/>
        <n x="75"/>
      </t>
    </mdx>
    <mdx n="0" f="v">
      <t c="3" si="227">
        <n x="225"/>
        <n x="368"/>
        <n x="75"/>
      </t>
    </mdx>
    <mdx n="0" f="v">
      <t c="3" si="227">
        <n x="225"/>
        <n x="369"/>
        <n x="75"/>
      </t>
    </mdx>
    <mdx n="0" f="v">
      <t c="3" si="227">
        <n x="225"/>
        <n x="307"/>
        <n x="75"/>
      </t>
    </mdx>
    <mdx n="0" f="v">
      <t c="3" si="227">
        <n x="225"/>
        <n x="370"/>
        <n x="75"/>
      </t>
    </mdx>
    <mdx n="0" f="v">
      <t c="3" si="227">
        <n x="225"/>
        <n x="371"/>
        <n x="75"/>
      </t>
    </mdx>
    <mdx n="0" f="v">
      <t c="3" si="227">
        <n x="225"/>
        <n x="372"/>
        <n x="75"/>
      </t>
    </mdx>
    <mdx n="0" f="v">
      <t c="3" si="227">
        <n x="225"/>
        <n x="383"/>
        <n x="75"/>
      </t>
    </mdx>
    <mdx n="0" f="v">
      <t c="3" si="227">
        <n x="225"/>
        <n x="393"/>
        <n x="75"/>
      </t>
    </mdx>
    <mdx n="0" f="v">
      <t c="3" si="227">
        <n x="225"/>
        <n x="394"/>
        <n x="75"/>
      </t>
    </mdx>
    <mdx n="0" f="v">
      <t c="3" si="227">
        <n x="225"/>
        <n x="395"/>
        <n x="75"/>
      </t>
    </mdx>
    <mdx n="0" f="v">
      <t c="3" si="227">
        <n x="225"/>
        <n x="278"/>
        <n x="75"/>
      </t>
    </mdx>
    <mdx n="0" f="v">
      <t c="3" si="227">
        <n x="225"/>
        <n x="396"/>
        <n x="75"/>
      </t>
    </mdx>
    <mdx n="0" f="v">
      <t c="3" si="227">
        <n x="225"/>
        <n x="397"/>
        <n x="75"/>
      </t>
    </mdx>
    <mdx n="0" f="v">
      <t c="3" si="227">
        <n x="225"/>
        <n x="398"/>
        <n x="75"/>
      </t>
    </mdx>
    <mdx n="0" f="v">
      <t c="3" si="227">
        <n x="225"/>
        <n x="392"/>
        <n x="75"/>
      </t>
    </mdx>
    <mdx n="0" f="v">
      <t c="3" si="227">
        <n x="225"/>
        <n x="385"/>
        <n x="75"/>
      </t>
    </mdx>
    <mdx n="0" f="v">
      <t c="3" si="227">
        <n x="225"/>
        <n x="386"/>
        <n x="75"/>
      </t>
    </mdx>
    <mdx n="0" f="v">
      <t c="3" si="227">
        <n x="225"/>
        <n x="387"/>
        <n x="75"/>
      </t>
    </mdx>
    <mdx n="0" f="v">
      <t c="3" si="227">
        <n x="225"/>
        <n x="388"/>
        <n x="75"/>
      </t>
    </mdx>
    <mdx n="0" f="v">
      <t c="3" si="227">
        <n x="225"/>
        <n x="389"/>
        <n x="75"/>
      </t>
    </mdx>
    <mdx n="0" f="v">
      <t c="3" si="227">
        <n x="225"/>
        <n x="390"/>
        <n x="75"/>
      </t>
    </mdx>
    <mdx n="0" f="v">
      <t c="3" si="227">
        <n x="225"/>
        <n x="418"/>
        <n x="75"/>
      </t>
    </mdx>
    <mdx n="0" f="v">
      <t c="3" si="227">
        <n x="225"/>
        <n x="413"/>
        <n x="75"/>
      </t>
    </mdx>
    <mdx n="0" f="v">
      <t c="3" si="227">
        <n x="225"/>
        <n x="391"/>
        <n x="75"/>
      </t>
    </mdx>
    <mdx n="0" f="v">
      <t c="3" si="227">
        <n x="225"/>
        <n x="399"/>
        <n x="75"/>
      </t>
    </mdx>
    <mdx n="0" f="v">
      <t c="3" si="227">
        <n x="225"/>
        <n x="400"/>
        <n x="75"/>
      </t>
    </mdx>
    <mdx n="0" f="v">
      <t c="3" si="227">
        <n x="225"/>
        <n x="401"/>
        <n x="75"/>
      </t>
    </mdx>
    <mdx n="0" f="v">
      <t c="3" si="227">
        <n x="225"/>
        <n x="402"/>
        <n x="75"/>
      </t>
    </mdx>
    <mdx n="0" f="v">
      <t c="3" si="227">
        <n x="225"/>
        <n x="277"/>
        <n x="75"/>
      </t>
    </mdx>
    <mdx n="0" f="v">
      <t c="3" si="227">
        <n x="225"/>
        <n x="417"/>
        <n x="75"/>
      </t>
    </mdx>
    <mdx n="0" f="v">
      <t c="3" si="227">
        <n x="225"/>
        <n x="412"/>
        <n x="75"/>
      </t>
    </mdx>
    <mdx n="0" f="v">
      <t c="3" si="227">
        <n x="225"/>
        <n x="411"/>
        <n x="75"/>
      </t>
    </mdx>
    <mdx n="0" f="v">
      <t c="3" si="227">
        <n x="225"/>
        <n x="419"/>
        <n x="75"/>
      </t>
    </mdx>
    <mdx n="0" f="v">
      <t c="3" si="227">
        <n x="225"/>
        <n x="404"/>
        <n x="75"/>
      </t>
    </mdx>
    <mdx n="0" f="v">
      <t c="3" si="227">
        <n x="225"/>
        <n x="405"/>
        <n x="75"/>
      </t>
    </mdx>
    <mdx n="0" f="v">
      <t c="3" si="227">
        <n x="225"/>
        <n x="406"/>
        <n x="75"/>
      </t>
    </mdx>
    <mdx n="0" f="v">
      <t c="3" si="227">
        <n x="225"/>
        <n x="407"/>
        <n x="75"/>
      </t>
    </mdx>
    <mdx n="0" f="v">
      <t c="3" si="227">
        <n x="225"/>
        <n x="408"/>
        <n x="75"/>
      </t>
    </mdx>
    <mdx n="0" f="v">
      <t c="3" si="227">
        <n x="225"/>
        <n x="409"/>
        <n x="75"/>
      </t>
    </mdx>
    <mdx n="0" f="v">
      <t c="3" si="227">
        <n x="225"/>
        <n x="410"/>
        <n x="75"/>
      </t>
    </mdx>
    <mdx n="0" f="v">
      <t c="3" si="227">
        <n x="225"/>
        <n x="403"/>
        <n x="75"/>
      </t>
    </mdx>
    <mdx n="0" f="v">
      <t c="3" si="227">
        <n x="225"/>
        <n x="329"/>
        <n x="75"/>
      </t>
    </mdx>
    <mdx n="0" f="v">
      <t c="3" si="227">
        <n x="225"/>
        <n x="414"/>
        <n x="75"/>
      </t>
    </mdx>
    <mdx n="0" f="v">
      <t c="3" si="227">
        <n x="225"/>
        <n x="415"/>
        <n x="75"/>
      </t>
    </mdx>
    <mdx n="0" f="v">
      <t c="3" si="227">
        <n x="225"/>
        <n x="416"/>
        <n x="75"/>
      </t>
    </mdx>
    <mdx n="0" f="v">
      <t c="3" si="227">
        <n x="225"/>
        <n x="427"/>
        <n x="75"/>
      </t>
    </mdx>
    <mdx n="0" f="v">
      <t c="3" si="227">
        <n x="225"/>
        <n x="422"/>
        <n x="75"/>
      </t>
    </mdx>
    <mdx n="0" f="v">
      <t c="3" si="227">
        <n x="225"/>
        <n x="428"/>
        <n x="75"/>
      </t>
    </mdx>
    <mdx n="0" f="v">
      <t c="3" si="227">
        <n x="225"/>
        <n x="420"/>
        <n x="75"/>
      </t>
    </mdx>
    <mdx n="0" f="v">
      <t c="3" si="227">
        <n x="225"/>
        <n x="301"/>
        <n x="75"/>
      </t>
    </mdx>
    <mdx n="0" f="v">
      <t c="3" si="227">
        <n x="225"/>
        <n x="299"/>
        <n x="75"/>
      </t>
    </mdx>
    <mdx n="0" f="v">
      <t c="3" si="227">
        <n x="225"/>
        <n x="297"/>
        <n x="75"/>
      </t>
    </mdx>
    <mdx n="0" f="v">
      <t c="3" si="227">
        <n x="225"/>
        <n x="421"/>
        <n x="75"/>
      </t>
    </mdx>
    <mdx n="0" f="v">
      <t c="3" si="227">
        <n x="225"/>
        <n x="328"/>
        <n x="75"/>
      </t>
    </mdx>
    <mdx n="0" f="v">
      <t c="3" si="227">
        <n x="225"/>
        <n x="429"/>
        <n x="75"/>
      </t>
    </mdx>
    <mdx n="0" f="v">
      <t c="3" si="227">
        <n x="225"/>
        <n x="430"/>
        <n x="75"/>
      </t>
    </mdx>
    <mdx n="0" f="v">
      <t c="3" si="227">
        <n x="225"/>
        <n x="431"/>
        <n x="75"/>
      </t>
    </mdx>
    <mdx n="0" f="v">
      <t c="3" si="227">
        <n x="225"/>
        <n x="432"/>
        <n x="75"/>
      </t>
    </mdx>
    <mdx n="0" f="v">
      <t c="3" si="227">
        <n x="225"/>
        <n x="326"/>
        <n x="75"/>
      </t>
    </mdx>
    <mdx n="0" f="v">
      <t c="3" si="227">
        <n x="225"/>
        <n x="442"/>
        <n x="75"/>
      </t>
    </mdx>
    <mdx n="0" f="v">
      <t c="3" si="227">
        <n x="225"/>
        <n x="423"/>
        <n x="75"/>
      </t>
    </mdx>
    <mdx n="0" f="v">
      <t c="3" si="227">
        <n x="225"/>
        <n x="424"/>
        <n x="75"/>
      </t>
    </mdx>
    <mdx n="0" f="v">
      <t c="3" si="227">
        <n x="225"/>
        <n x="425"/>
        <n x="75"/>
      </t>
    </mdx>
    <mdx n="0" f="v">
      <t c="3" si="227">
        <n x="225"/>
        <n x="348"/>
        <n x="75"/>
      </t>
    </mdx>
    <mdx n="0" f="v">
      <t c="3" si="227">
        <n x="225"/>
        <n x="327"/>
        <n x="75"/>
      </t>
    </mdx>
    <mdx n="0" f="v">
      <t c="3" si="227">
        <n x="225"/>
        <n x="426"/>
        <n x="75"/>
      </t>
    </mdx>
    <mdx n="0" f="v">
      <t c="3" si="227">
        <n x="225"/>
        <n x="443"/>
        <n x="75"/>
      </t>
    </mdx>
    <mdx n="0" f="v">
      <t c="3" si="227">
        <n x="225"/>
        <n x="444"/>
        <n x="75"/>
      </t>
    </mdx>
    <mdx n="0" f="v">
      <t c="3" si="227">
        <n x="225"/>
        <n x="435"/>
        <n x="75"/>
      </t>
    </mdx>
    <mdx n="0" f="v">
      <t c="3" si="227">
        <n x="225"/>
        <n x="433"/>
        <n x="75"/>
      </t>
    </mdx>
    <mdx n="0" f="v">
      <t c="3" si="227">
        <n x="225"/>
        <n x="445"/>
        <n x="75"/>
      </t>
    </mdx>
    <mdx n="0" f="v">
      <t c="3" si="227">
        <n x="225"/>
        <n x="446"/>
        <n x="75"/>
      </t>
    </mdx>
    <mdx n="0" f="v">
      <t c="3" si="227">
        <n x="225"/>
        <n x="434"/>
        <n x="75"/>
      </t>
    </mdx>
    <mdx n="0" f="v">
      <t c="3" si="227">
        <n x="225"/>
        <n x="452"/>
        <n x="75"/>
      </t>
    </mdx>
    <mdx n="0" f="v">
      <t c="3" si="227">
        <n x="225"/>
        <n x="436"/>
        <n x="75"/>
      </t>
    </mdx>
    <mdx n="0" f="v">
      <t c="3" si="227">
        <n x="225"/>
        <n x="437"/>
        <n x="75"/>
      </t>
    </mdx>
    <mdx n="0" f="v">
      <t c="3" si="227">
        <n x="225"/>
        <n x="294"/>
        <n x="75"/>
      </t>
    </mdx>
    <mdx n="0" f="v">
      <t c="3" si="227">
        <n x="225"/>
        <n x="293"/>
        <n x="75"/>
      </t>
    </mdx>
    <mdx n="0" f="v">
      <t c="3" si="227">
        <n x="225"/>
        <n x="438"/>
        <n x="75"/>
      </t>
    </mdx>
    <mdx n="0" f="v">
      <t c="3" si="227">
        <n x="225"/>
        <n x="350"/>
        <n x="75"/>
      </t>
    </mdx>
    <mdx n="0" f="v">
      <t c="3" si="227">
        <n x="225"/>
        <n x="439"/>
        <n x="75"/>
      </t>
    </mdx>
    <mdx n="0" f="v">
      <t c="3" si="227">
        <n x="225"/>
        <n x="440"/>
        <n x="75"/>
      </t>
    </mdx>
    <mdx n="0" f="v">
      <t c="3" si="227">
        <n x="225"/>
        <n x="441"/>
        <n x="75"/>
      </t>
    </mdx>
    <mdx n="0" f="v">
      <t c="3" si="227">
        <n x="225"/>
        <n x="447"/>
        <n x="75"/>
      </t>
    </mdx>
    <mdx n="0" f="v">
      <t c="3" si="227">
        <n x="225"/>
        <n x="459"/>
        <n x="75"/>
      </t>
    </mdx>
    <mdx n="0" f="v">
      <t c="3" si="227">
        <n x="225"/>
        <n x="276"/>
        <n x="75"/>
      </t>
    </mdx>
    <mdx n="0" f="v">
      <t c="3" si="227">
        <n x="225"/>
        <n x="453"/>
        <n x="75"/>
      </t>
    </mdx>
    <mdx n="0" f="v">
      <t c="3" si="227">
        <n x="225"/>
        <n x="454"/>
        <n x="75"/>
      </t>
    </mdx>
    <mdx n="0" f="v">
      <t c="3" si="227">
        <n x="225"/>
        <n x="455"/>
        <n x="75"/>
      </t>
    </mdx>
    <mdx n="0" f="v">
      <t c="3" si="227">
        <n x="225"/>
        <n x="456"/>
        <n x="75"/>
      </t>
    </mdx>
    <mdx n="0" f="v">
      <t c="3" si="227">
        <n x="225"/>
        <n x="346"/>
        <n x="75"/>
      </t>
    </mdx>
    <mdx n="0" f="v">
      <t c="3" si="227">
        <n x="225"/>
        <n x="461"/>
        <n x="75"/>
      </t>
    </mdx>
    <mdx n="0" f="v">
      <t c="3" si="227">
        <n x="225"/>
        <n x="448"/>
        <n x="75"/>
      </t>
    </mdx>
    <mdx n="0" f="v">
      <t c="3" si="227">
        <n x="225"/>
        <n x="449"/>
        <n x="75"/>
      </t>
    </mdx>
    <mdx n="0" f="v">
      <t c="3" si="227">
        <n x="225"/>
        <n x="450"/>
        <n x="75"/>
      </t>
    </mdx>
    <mdx n="0" f="v">
      <t c="3" si="227">
        <n x="225"/>
        <n x="451"/>
        <n x="75"/>
      </t>
    </mdx>
    <mdx n="0" f="v">
      <t c="3" si="227">
        <n x="225"/>
        <n x="457"/>
        <n x="75"/>
      </t>
    </mdx>
    <mdx n="0" f="v">
      <t c="3" si="227">
        <n x="225"/>
        <n x="458"/>
        <n x="75"/>
      </t>
    </mdx>
    <mdx n="0" f="v">
      <t c="3" si="227">
        <n x="225"/>
        <n x="473"/>
        <n x="75"/>
      </t>
    </mdx>
    <mdx n="0" f="v">
      <t c="3" si="227">
        <n x="225"/>
        <n x="460"/>
        <n x="75"/>
      </t>
    </mdx>
    <mdx n="0" f="v">
      <t c="3" si="227">
        <n x="225"/>
        <n x="462"/>
        <n x="75"/>
      </t>
    </mdx>
    <mdx n="0" f="v">
      <t c="3" si="227">
        <n x="225"/>
        <n x="463"/>
        <n x="75"/>
      </t>
    </mdx>
    <mdx n="0" f="v">
      <t c="3" si="227">
        <n x="225"/>
        <n x="464"/>
        <n x="75"/>
      </t>
    </mdx>
    <mdx n="0" f="v">
      <t c="3" si="227">
        <n x="225"/>
        <n x="465"/>
        <n x="75"/>
      </t>
    </mdx>
    <mdx n="0" f="v">
      <t c="3" si="227">
        <n x="225"/>
        <n x="466"/>
        <n x="75"/>
      </t>
    </mdx>
    <mdx n="0" f="v">
      <t c="3" si="227">
        <n x="225"/>
        <n x="467"/>
        <n x="75"/>
      </t>
    </mdx>
    <mdx n="0" f="v">
      <t c="3" si="227">
        <n x="225"/>
        <n x="468"/>
        <n x="75"/>
      </t>
    </mdx>
    <mdx n="0" f="v">
      <t c="3" si="227">
        <n x="225"/>
        <n x="469"/>
        <n x="75"/>
      </t>
    </mdx>
    <mdx n="0" f="v">
      <t c="3" si="227">
        <n x="225"/>
        <n x="470"/>
        <n x="75"/>
      </t>
    </mdx>
    <mdx n="0" f="v">
      <t c="3" si="227">
        <n x="225"/>
        <n x="474"/>
        <n x="75"/>
      </t>
    </mdx>
    <mdx n="0" f="v">
      <t c="3" si="227">
        <n x="225"/>
        <n x="475"/>
        <n x="75"/>
      </t>
    </mdx>
    <mdx n="0" f="v">
      <t c="3" si="227">
        <n x="225"/>
        <n x="476"/>
        <n x="75"/>
      </t>
    </mdx>
    <mdx n="0" f="v">
      <t c="3" si="227">
        <n x="225"/>
        <n x="471"/>
        <n x="75"/>
      </t>
    </mdx>
    <mdx n="0" f="v">
      <t c="3" si="227">
        <n x="225"/>
        <n x="487"/>
        <n x="75"/>
      </t>
    </mdx>
    <mdx n="0" f="v">
      <t c="3" si="227">
        <n x="225"/>
        <n x="477"/>
        <n x="75"/>
      </t>
    </mdx>
    <mdx n="0" f="v">
      <t c="3" si="227">
        <n x="225"/>
        <n x="478"/>
        <n x="75"/>
      </t>
    </mdx>
    <mdx n="0" f="v">
      <t c="3" si="227">
        <n x="225"/>
        <n x="479"/>
        <n x="75"/>
      </t>
    </mdx>
    <mdx n="0" f="v">
      <t c="3" si="227">
        <n x="225"/>
        <n x="484"/>
        <n x="75"/>
      </t>
    </mdx>
    <mdx n="0" f="v">
      <t c="3" si="227">
        <n x="225"/>
        <n x="472"/>
        <n x="75"/>
      </t>
    </mdx>
    <mdx n="0" f="v">
      <t c="3" si="227">
        <n x="225"/>
        <n x="480"/>
        <n x="75"/>
      </t>
    </mdx>
    <mdx n="0" f="v">
      <t c="3" si="227">
        <n x="225"/>
        <n x="481"/>
        <n x="75"/>
      </t>
    </mdx>
    <mdx n="0" f="v">
      <t c="3" si="227">
        <n x="225"/>
        <n x="483"/>
        <n x="75"/>
      </t>
    </mdx>
    <mdx n="0" f="v">
      <t c="3" si="227">
        <n x="225"/>
        <n x="488"/>
        <n x="75"/>
      </t>
    </mdx>
    <mdx n="0" f="v">
      <t c="3" si="227">
        <n x="225"/>
        <n x="489"/>
        <n x="75"/>
      </t>
    </mdx>
    <mdx n="0" f="v">
      <t c="3" si="227">
        <n x="225"/>
        <n x="482"/>
        <n x="75"/>
      </t>
    </mdx>
    <mdx n="0" f="v">
      <t c="3" si="227">
        <n x="225"/>
        <n x="490"/>
        <n x="75"/>
      </t>
    </mdx>
    <mdx n="0" f="v">
      <t c="3" si="227">
        <n x="225"/>
        <n x="485"/>
        <n x="75"/>
      </t>
    </mdx>
    <mdx n="0" f="v">
      <t c="3" si="227">
        <n x="225"/>
        <n x="486"/>
        <n x="75"/>
      </t>
    </mdx>
    <mdx n="0" f="v">
      <t c="3" si="227">
        <n x="225"/>
        <n x="500"/>
        <n x="75"/>
      </t>
    </mdx>
    <mdx n="0" f="v">
      <t c="3" si="227">
        <n x="225"/>
        <n x="492"/>
        <n x="75"/>
      </t>
    </mdx>
    <mdx n="0" f="v">
      <t c="3" si="227">
        <n x="225"/>
        <n x="493"/>
        <n x="75"/>
      </t>
    </mdx>
    <mdx n="0" f="v">
      <t c="3" si="227">
        <n x="225"/>
        <n x="494"/>
        <n x="75"/>
      </t>
    </mdx>
    <mdx n="0" f="v">
      <t c="3" si="227">
        <n x="225"/>
        <n x="501"/>
        <n x="75"/>
      </t>
    </mdx>
    <mdx n="0" f="v">
      <t c="3" si="227">
        <n x="225"/>
        <n x="491"/>
        <n x="75"/>
      </t>
    </mdx>
    <mdx n="0" f="v">
      <t c="3" si="227">
        <n x="225"/>
        <n x="495"/>
        <n x="75"/>
      </t>
    </mdx>
    <mdx n="0" f="v">
      <t c="3" si="227">
        <n x="225"/>
        <n x="496"/>
        <n x="75"/>
      </t>
    </mdx>
    <mdx n="0" f="v">
      <t c="3" si="227">
        <n x="225"/>
        <n x="502"/>
        <n x="75"/>
      </t>
    </mdx>
    <mdx n="0" f="v">
      <t c="3" si="227">
        <n x="225"/>
        <n x="497"/>
        <n x="75"/>
      </t>
    </mdx>
    <mdx n="0" f="v">
      <t c="3" si="227">
        <n x="225"/>
        <n x="498"/>
        <n x="75"/>
      </t>
    </mdx>
    <mdx n="0" f="v">
      <t c="3" si="227">
        <n x="225"/>
        <n x="499"/>
        <n x="75"/>
      </t>
    </mdx>
    <mdx n="0" f="v">
      <t c="3" si="227">
        <n x="225"/>
        <n x="503"/>
        <n x="75"/>
      </t>
    </mdx>
    <mdx n="0" f="v">
      <t c="3" si="227">
        <n x="225"/>
        <n x="508"/>
        <n x="75"/>
      </t>
    </mdx>
    <mdx n="0" f="v">
      <t c="3" si="227">
        <n x="225"/>
        <n x="504"/>
        <n x="75"/>
      </t>
    </mdx>
    <mdx n="0" f="v">
      <t c="3" si="227">
        <n x="225"/>
        <n x="505"/>
        <n x="75"/>
      </t>
    </mdx>
    <mdx n="0" f="v">
      <t c="3" si="227">
        <n x="225"/>
        <n x="506"/>
        <n x="75"/>
      </t>
    </mdx>
    <mdx n="0" f="v">
      <t c="3" si="227">
        <n x="225"/>
        <n x="513"/>
        <n x="75"/>
      </t>
    </mdx>
    <mdx n="0" f="v">
      <t c="3" si="227">
        <n x="225"/>
        <n x="509"/>
        <n x="75"/>
      </t>
    </mdx>
    <mdx n="0" f="v">
      <t c="3" si="227">
        <n x="225"/>
        <n x="507"/>
        <n x="75"/>
      </t>
    </mdx>
    <mdx n="0" f="v">
      <t c="3" si="227">
        <n x="225"/>
        <n x="516"/>
        <n x="75"/>
      </t>
    </mdx>
    <mdx n="0" f="v">
      <t c="3" si="227">
        <n x="225"/>
        <n x="510"/>
        <n x="75"/>
      </t>
    </mdx>
    <mdx n="0" f="v">
      <t c="3" si="227">
        <n x="225"/>
        <n x="511"/>
        <n x="75"/>
      </t>
    </mdx>
    <mdx n="0" f="v">
      <t c="3" si="227">
        <n x="225"/>
        <n x="512"/>
        <n x="75"/>
      </t>
    </mdx>
    <mdx n="0" f="v">
      <t c="3" si="227">
        <n x="225"/>
        <n x="519"/>
        <n x="75"/>
      </t>
    </mdx>
    <mdx n="0" f="v">
      <t c="3" si="227">
        <n x="225"/>
        <n x="514"/>
        <n x="75"/>
      </t>
    </mdx>
    <mdx n="0" f="v">
      <t c="3" si="227">
        <n x="225"/>
        <n x="515"/>
        <n x="75"/>
      </t>
    </mdx>
    <mdx n="0" f="v">
      <t c="3" si="227">
        <n x="225"/>
        <n x="520"/>
        <n x="75"/>
      </t>
    </mdx>
    <mdx n="0" f="v">
      <t c="3" si="227">
        <n x="225"/>
        <n x="521"/>
        <n x="75"/>
      </t>
    </mdx>
    <mdx n="0" f="v">
      <t c="3" si="227">
        <n x="225"/>
        <n x="525"/>
        <n x="75"/>
      </t>
    </mdx>
    <mdx n="0" f="v">
      <t c="3" si="227">
        <n x="225"/>
        <n x="517"/>
        <n x="75"/>
      </t>
    </mdx>
    <mdx n="0" f="v">
      <t c="3" si="227">
        <n x="225"/>
        <n x="518"/>
        <n x="75"/>
      </t>
    </mdx>
    <mdx n="0" f="v">
      <t c="3" si="227">
        <n x="225"/>
        <n x="522"/>
        <n x="75"/>
      </t>
    </mdx>
    <mdx n="0" f="v">
      <t c="3" si="227">
        <n x="225"/>
        <n x="526"/>
        <n x="75"/>
      </t>
    </mdx>
    <mdx n="0" f="v">
      <t c="3" si="227">
        <n x="225"/>
        <n x="523"/>
        <n x="75"/>
      </t>
    </mdx>
    <mdx n="0" f="v">
      <t c="3" si="227">
        <n x="225"/>
        <n x="528"/>
        <n x="75"/>
      </t>
    </mdx>
    <mdx n="0" f="v">
      <t c="3" si="227">
        <n x="225"/>
        <n x="524"/>
        <n x="75"/>
      </t>
    </mdx>
    <mdx n="0" f="v">
      <t c="3" si="227">
        <n x="225"/>
        <n x="527"/>
        <n x="75"/>
      </t>
    </mdx>
    <mdx n="0" f="v">
      <t c="3" si="227">
        <n x="225"/>
        <n x="530"/>
        <n x="75"/>
      </t>
    </mdx>
    <mdx n="0" f="v">
      <t c="3" si="227">
        <n x="225"/>
        <n x="532"/>
        <n x="75"/>
      </t>
    </mdx>
    <mdx n="0" f="v">
      <t c="3" si="227">
        <n x="225"/>
        <n x="529"/>
        <n x="75"/>
      </t>
    </mdx>
    <mdx n="0" f="v">
      <t c="3" si="227">
        <n x="225"/>
        <n x="531"/>
        <n x="75"/>
      </t>
    </mdx>
    <mdx n="0" f="v">
      <t c="3" si="227">
        <n x="225"/>
        <n x="533"/>
        <n x="75"/>
      </t>
    </mdx>
    <mdx n="0" f="v">
      <t c="3" si="227">
        <n x="225"/>
        <n x="534"/>
        <n x="75"/>
      </t>
    </mdx>
    <mdx n="0" f="v">
      <t c="3" si="227">
        <n x="225"/>
        <n x="536"/>
        <n x="75"/>
      </t>
    </mdx>
    <mdx n="0" f="v">
      <t c="3" si="227">
        <n x="225"/>
        <n x="537"/>
        <n x="75"/>
      </t>
    </mdx>
    <mdx n="0" f="v">
      <t c="3" si="227">
        <n x="225"/>
        <n x="535"/>
        <n x="75"/>
      </t>
    </mdx>
    <mdx n="0" f="v">
      <t c="3" si="227">
        <n x="225"/>
        <n x="539"/>
        <n x="75"/>
      </t>
    </mdx>
    <mdx n="0" f="v">
      <t c="3" si="227">
        <n x="225"/>
        <n x="540"/>
        <n x="75"/>
      </t>
    </mdx>
    <mdx n="0" f="v">
      <t c="3" si="227">
        <n x="225"/>
        <n x="538"/>
        <n x="75"/>
      </t>
    </mdx>
    <mdx n="0" f="v">
      <t c="3" si="227">
        <n x="225"/>
        <n x="543"/>
        <n x="75"/>
      </t>
    </mdx>
    <mdx n="0" f="v">
      <t c="3" si="227">
        <n x="225"/>
        <n x="545"/>
        <n x="75"/>
      </t>
    </mdx>
    <mdx n="0" f="v">
      <t c="3" si="227">
        <n x="225"/>
        <n x="541"/>
        <n x="75"/>
      </t>
    </mdx>
    <mdx n="0" f="v">
      <t c="3" si="227">
        <n x="225"/>
        <n x="544"/>
        <n x="75"/>
      </t>
    </mdx>
    <mdx n="0" f="v">
      <t c="3" si="227">
        <n x="225"/>
        <n x="546"/>
        <n x="75"/>
      </t>
    </mdx>
    <mdx n="0" f="v">
      <t c="3" si="227">
        <n x="225"/>
        <n x="542"/>
        <n x="75"/>
      </t>
    </mdx>
    <mdx n="0" f="v">
      <t c="3" si="227">
        <n x="225"/>
        <n x="272"/>
        <n x="76"/>
      </t>
    </mdx>
    <mdx n="0" f="v">
      <t c="3" si="227">
        <n x="225"/>
        <n x="271"/>
        <n x="76"/>
      </t>
    </mdx>
    <mdx n="0" f="v">
      <t c="3" si="227">
        <n x="225"/>
        <n x="270"/>
        <n x="76"/>
      </t>
    </mdx>
    <mdx n="0" f="v">
      <t c="3" si="227">
        <n x="225"/>
        <n x="269"/>
        <n x="76"/>
      </t>
    </mdx>
    <mdx n="0" f="v">
      <t c="3" si="227">
        <n x="225"/>
        <n x="268"/>
        <n x="76"/>
      </t>
    </mdx>
    <mdx n="0" f="v">
      <t c="3" si="227">
        <n x="225"/>
        <n x="355"/>
        <n x="76"/>
      </t>
    </mdx>
    <mdx n="0" f="v">
      <t c="3" si="227">
        <n x="225"/>
        <n x="356"/>
        <n x="76"/>
      </t>
    </mdx>
    <mdx n="0" f="v">
      <t c="3" si="227">
        <n x="225"/>
        <n x="357"/>
        <n x="76"/>
      </t>
    </mdx>
    <mdx n="0" f="v">
      <t c="3" si="227">
        <n x="225"/>
        <n x="358"/>
        <n x="76"/>
      </t>
    </mdx>
    <mdx n="0" f="v">
      <t c="3" si="227">
        <n x="225"/>
        <n x="359"/>
        <n x="76"/>
      </t>
    </mdx>
    <mdx n="0" f="v">
      <t c="3" si="227">
        <n x="225"/>
        <n x="360"/>
        <n x="76"/>
      </t>
    </mdx>
    <mdx n="0" f="v">
      <t c="3" si="227">
        <n x="225"/>
        <n x="361"/>
        <n x="76"/>
      </t>
    </mdx>
    <mdx n="0" f="v">
      <t c="3" si="227">
        <n x="225"/>
        <n x="254"/>
        <n x="76"/>
      </t>
    </mdx>
    <mdx n="0" f="v">
      <t c="3" si="227">
        <n x="225"/>
        <n x="263"/>
        <n x="76"/>
      </t>
    </mdx>
    <mdx n="0" f="v">
      <t c="3" si="227">
        <n x="225"/>
        <n x="262"/>
        <n x="76"/>
      </t>
    </mdx>
    <mdx n="0" f="v">
      <t c="3" si="227">
        <n x="225"/>
        <n x="261"/>
        <n x="76"/>
      </t>
    </mdx>
    <mdx n="0" f="v">
      <t c="3" si="227">
        <n x="225"/>
        <n x="260"/>
        <n x="76"/>
      </t>
    </mdx>
    <mdx n="0" f="v">
      <t c="3" si="227">
        <n x="225"/>
        <n x="259"/>
        <n x="76"/>
      </t>
    </mdx>
    <mdx n="0" f="v">
      <t c="3" si="227">
        <n x="225"/>
        <n x="258"/>
        <n x="76"/>
      </t>
    </mdx>
    <mdx n="0" f="v">
      <t c="3" si="227">
        <n x="225"/>
        <n x="257"/>
        <n x="76"/>
      </t>
    </mdx>
    <mdx n="0" f="v">
      <t c="3" si="227">
        <n x="225"/>
        <n x="256"/>
        <n x="76"/>
      </t>
    </mdx>
    <mdx n="0" f="v">
      <t c="3" si="227">
        <n x="225"/>
        <n x="255"/>
        <n x="76"/>
      </t>
    </mdx>
    <mdx n="0" f="v">
      <t c="3" si="227">
        <n x="225"/>
        <n x="316"/>
        <n x="76"/>
      </t>
    </mdx>
    <mdx n="0" f="v">
      <t c="3" si="227">
        <n x="225"/>
        <n x="373"/>
        <n x="76"/>
      </t>
    </mdx>
    <mdx n="0" f="v">
      <t c="3" si="227">
        <n x="225"/>
        <n x="374"/>
        <n x="76"/>
      </t>
    </mdx>
    <mdx n="0" f="v">
      <t c="3" si="227">
        <n x="225"/>
        <n x="281"/>
        <n x="76"/>
      </t>
    </mdx>
    <mdx n="0" f="v">
      <t c="3" si="227">
        <n x="225"/>
        <n x="376"/>
        <n x="76"/>
      </t>
    </mdx>
    <mdx n="0" f="v">
      <t c="3" si="227">
        <n x="225"/>
        <n x="377"/>
        <n x="76"/>
      </t>
    </mdx>
    <mdx n="0" f="v">
      <t c="3" si="227">
        <n x="225"/>
        <n x="280"/>
        <n x="76"/>
      </t>
    </mdx>
    <mdx n="0" f="v">
      <t c="3" si="227">
        <n x="225"/>
        <n x="311"/>
        <n x="76"/>
      </t>
    </mdx>
    <mdx n="0" f="v">
      <t c="3" si="227">
        <n x="225"/>
        <n x="378"/>
        <n x="76"/>
      </t>
    </mdx>
    <mdx n="0" f="v">
      <t c="3" si="227">
        <n x="225"/>
        <n x="379"/>
        <n x="76"/>
      </t>
    </mdx>
    <mdx n="0" f="v">
      <t c="3" si="227">
        <n x="225"/>
        <n x="380"/>
        <n x="76"/>
      </t>
    </mdx>
    <mdx n="0" f="v">
      <t c="3" si="227">
        <n x="225"/>
        <n x="381"/>
        <n x="76"/>
      </t>
    </mdx>
    <mdx n="0" f="v">
      <t c="3" si="227">
        <n x="225"/>
        <n x="382"/>
        <n x="76"/>
      </t>
    </mdx>
    <mdx n="0" f="v">
      <t c="3" si="227">
        <n x="225"/>
        <n x="304"/>
        <n x="76"/>
      </t>
    </mdx>
    <mdx n="0" f="v">
      <t c="3" si="227">
        <n x="225"/>
        <n x="383"/>
        <n x="76"/>
      </t>
    </mdx>
    <mdx n="0" f="v">
      <t c="3" si="227">
        <n x="225"/>
        <n x="384"/>
        <n x="76"/>
      </t>
    </mdx>
    <mdx n="0" f="v">
      <t c="3" si="227">
        <n x="225"/>
        <n x="283"/>
        <n x="76"/>
      </t>
    </mdx>
    <mdx n="0" f="v">
      <t c="3" si="227">
        <n x="225"/>
        <n x="547"/>
        <n x="76"/>
      </t>
    </mdx>
    <mdx n="0" f="v">
      <t c="3" si="227">
        <n x="225"/>
        <n x="362"/>
        <n x="76"/>
      </t>
    </mdx>
    <mdx n="0" f="v">
      <t c="3" si="227">
        <n x="225"/>
        <n x="363"/>
        <n x="76"/>
      </t>
    </mdx>
    <mdx n="0" f="v">
      <t c="3" si="227">
        <n x="225"/>
        <n x="364"/>
        <n x="76"/>
      </t>
    </mdx>
    <mdx n="0" f="v">
      <t c="3" si="227">
        <n x="225"/>
        <n x="548"/>
        <n x="76"/>
      </t>
    </mdx>
    <mdx n="0" f="v">
      <t c="3" si="227">
        <n x="225"/>
        <n x="365"/>
        <n x="76"/>
      </t>
    </mdx>
    <mdx n="0" f="v">
      <t c="3" si="227">
        <n x="225"/>
        <n x="366"/>
        <n x="76"/>
      </t>
    </mdx>
    <mdx n="0" f="v">
      <t c="3" si="227">
        <n x="225"/>
        <n x="367"/>
        <n x="76"/>
      </t>
    </mdx>
    <mdx n="0" f="v">
      <t c="3" si="227">
        <n x="225"/>
        <n x="368"/>
        <n x="76"/>
      </t>
    </mdx>
    <mdx n="0" f="v">
      <t c="3" si="227">
        <n x="225"/>
        <n x="369"/>
        <n x="76"/>
      </t>
    </mdx>
    <mdx n="0" f="v">
      <t c="3" si="227">
        <n x="225"/>
        <n x="307"/>
        <n x="76"/>
      </t>
    </mdx>
    <mdx n="0" f="v">
      <t c="3" si="227">
        <n x="225"/>
        <n x="370"/>
        <n x="76"/>
      </t>
    </mdx>
    <mdx n="0" f="v">
      <t c="3" si="227">
        <n x="225"/>
        <n x="371"/>
        <n x="76"/>
      </t>
    </mdx>
    <mdx n="0" f="v">
      <t c="3" si="227">
        <n x="225"/>
        <n x="372"/>
        <n x="76"/>
      </t>
    </mdx>
    <mdx n="0" f="v">
      <t c="3" si="227">
        <n x="225"/>
        <n x="393"/>
        <n x="76"/>
      </t>
    </mdx>
    <mdx n="0" f="v">
      <t c="3" si="227">
        <n x="225"/>
        <n x="394"/>
        <n x="76"/>
      </t>
    </mdx>
    <mdx n="0" f="v">
      <t c="3" si="227">
        <n x="225"/>
        <n x="395"/>
        <n x="76"/>
      </t>
    </mdx>
    <mdx n="0" f="v">
      <t c="3" si="227">
        <n x="225"/>
        <n x="278"/>
        <n x="76"/>
      </t>
    </mdx>
    <mdx n="0" f="v">
      <t c="3" si="227">
        <n x="225"/>
        <n x="396"/>
        <n x="76"/>
      </t>
    </mdx>
    <mdx n="0" f="v">
      <t c="3" si="227">
        <n x="225"/>
        <n x="397"/>
        <n x="76"/>
      </t>
    </mdx>
    <mdx n="0" f="v">
      <t c="3" si="227">
        <n x="225"/>
        <n x="398"/>
        <n x="76"/>
      </t>
    </mdx>
    <mdx n="0" f="v">
      <t c="3" si="227">
        <n x="225"/>
        <n x="392"/>
        <n x="76"/>
      </t>
    </mdx>
    <mdx n="0" f="v">
      <t c="3" si="227">
        <n x="225"/>
        <n x="385"/>
        <n x="76"/>
      </t>
    </mdx>
    <mdx n="0" f="v">
      <t c="3" si="227">
        <n x="225"/>
        <n x="386"/>
        <n x="76"/>
      </t>
    </mdx>
    <mdx n="0" f="v">
      <t c="3" si="227">
        <n x="225"/>
        <n x="387"/>
        <n x="76"/>
      </t>
    </mdx>
    <mdx n="0" f="v">
      <t c="3" si="227">
        <n x="225"/>
        <n x="388"/>
        <n x="76"/>
      </t>
    </mdx>
    <mdx n="0" f="v">
      <t c="3" si="227">
        <n x="225"/>
        <n x="389"/>
        <n x="76"/>
      </t>
    </mdx>
    <mdx n="0" f="v">
      <t c="3" si="227">
        <n x="225"/>
        <n x="390"/>
        <n x="76"/>
      </t>
    </mdx>
    <mdx n="0" f="v">
      <t c="3" si="227">
        <n x="225"/>
        <n x="419"/>
        <n x="76"/>
      </t>
    </mdx>
    <mdx n="0" f="v">
      <t c="3" si="227">
        <n x="225"/>
        <n x="412"/>
        <n x="76"/>
      </t>
    </mdx>
    <mdx n="0" f="v">
      <t c="3" si="227">
        <n x="225"/>
        <n x="391"/>
        <n x="76"/>
      </t>
    </mdx>
    <mdx n="0" f="v">
      <t c="3" si="227">
        <n x="225"/>
        <n x="399"/>
        <n x="76"/>
      </t>
    </mdx>
    <mdx n="0" f="v">
      <t c="3" si="227">
        <n x="225"/>
        <n x="400"/>
        <n x="76"/>
      </t>
    </mdx>
    <mdx n="0" f="v">
      <t c="3" si="227">
        <n x="225"/>
        <n x="401"/>
        <n x="76"/>
      </t>
    </mdx>
    <mdx n="0" f="v">
      <t c="3" si="227">
        <n x="225"/>
        <n x="402"/>
        <n x="76"/>
      </t>
    </mdx>
    <mdx n="0" f="v">
      <t c="3" si="227">
        <n x="225"/>
        <n x="277"/>
        <n x="76"/>
      </t>
    </mdx>
    <mdx n="0" f="v">
      <t c="3" si="227">
        <n x="225"/>
        <n x="417"/>
        <n x="76"/>
      </t>
    </mdx>
    <mdx n="0" f="v">
      <t c="3" si="227">
        <n x="225"/>
        <n x="403"/>
        <n x="76"/>
      </t>
    </mdx>
    <mdx n="0" f="v">
      <t c="3" si="227">
        <n x="225"/>
        <n x="418"/>
        <n x="76"/>
      </t>
    </mdx>
    <mdx n="0" f="v">
      <t c="3" si="227">
        <n x="225"/>
        <n x="404"/>
        <n x="76"/>
      </t>
    </mdx>
    <mdx n="0" f="v">
      <t c="3" si="227">
        <n x="225"/>
        <n x="405"/>
        <n x="76"/>
      </t>
    </mdx>
    <mdx n="0" f="v">
      <t c="3" si="227">
        <n x="225"/>
        <n x="406"/>
        <n x="76"/>
      </t>
    </mdx>
    <mdx n="0" f="v">
      <t c="3" si="227">
        <n x="225"/>
        <n x="407"/>
        <n x="76"/>
      </t>
    </mdx>
    <mdx n="0" f="v">
      <t c="3" si="227">
        <n x="225"/>
        <n x="408"/>
        <n x="76"/>
      </t>
    </mdx>
    <mdx n="0" f="v">
      <t c="3" si="227">
        <n x="225"/>
        <n x="409"/>
        <n x="76"/>
      </t>
    </mdx>
    <mdx n="0" f="v">
      <t c="3" si="227">
        <n x="225"/>
        <n x="410"/>
        <n x="76"/>
      </t>
    </mdx>
    <mdx n="0" f="v">
      <t c="3" si="227">
        <n x="225"/>
        <n x="411"/>
        <n x="76"/>
      </t>
    </mdx>
    <mdx n="0" f="v">
      <t c="3" si="227">
        <n x="225"/>
        <n x="413"/>
        <n x="76"/>
      </t>
    </mdx>
    <mdx n="0" f="v">
      <t c="3" si="227">
        <n x="225"/>
        <n x="414"/>
        <n x="76"/>
      </t>
    </mdx>
    <mdx n="0" f="v">
      <t c="3" si="227">
        <n x="225"/>
        <n x="415"/>
        <n x="76"/>
      </t>
    </mdx>
    <mdx n="0" f="v">
      <t c="3" si="227">
        <n x="225"/>
        <n x="416"/>
        <n x="76"/>
      </t>
    </mdx>
    <mdx n="0" f="v">
      <t c="3" si="227">
        <n x="225"/>
        <n x="427"/>
        <n x="76"/>
      </t>
    </mdx>
    <mdx n="0" f="v">
      <t c="3" si="227">
        <n x="225"/>
        <n x="428"/>
        <n x="76"/>
      </t>
    </mdx>
    <mdx n="0" f="v">
      <t c="3" si="227">
        <n x="225"/>
        <n x="422"/>
        <n x="76"/>
      </t>
    </mdx>
    <mdx n="0" f="v">
      <t c="3" si="227">
        <n x="225"/>
        <n x="420"/>
        <n x="76"/>
      </t>
    </mdx>
    <mdx n="0" f="v">
      <t c="3" si="227">
        <n x="225"/>
        <n x="301"/>
        <n x="76"/>
      </t>
    </mdx>
    <mdx n="0" f="v">
      <t c="3" si="227">
        <n x="225"/>
        <n x="299"/>
        <n x="76"/>
      </t>
    </mdx>
    <mdx n="0" f="v">
      <t c="3" si="227">
        <n x="225"/>
        <n x="297"/>
        <n x="76"/>
      </t>
    </mdx>
    <mdx n="0" f="v">
      <t c="3" si="227">
        <n x="225"/>
        <n x="421"/>
        <n x="76"/>
      </t>
    </mdx>
    <mdx n="0" f="v">
      <t c="3" si="227">
        <n x="225"/>
        <n x="329"/>
        <n x="76"/>
      </t>
    </mdx>
    <mdx n="0" f="v">
      <t c="3" si="227">
        <n x="225"/>
        <n x="328"/>
        <n x="76"/>
      </t>
    </mdx>
    <mdx n="0" f="v">
      <t c="3" si="227">
        <n x="225"/>
        <n x="429"/>
        <n x="76"/>
      </t>
    </mdx>
    <mdx n="0" f="v">
      <t c="3" si="227">
        <n x="225"/>
        <n x="430"/>
        <n x="76"/>
      </t>
    </mdx>
    <mdx n="0" f="v">
      <t c="3" si="227">
        <n x="225"/>
        <n x="431"/>
        <n x="76"/>
      </t>
    </mdx>
    <mdx n="0" f="v">
      <t c="3" si="227">
        <n x="225"/>
        <n x="432"/>
        <n x="76"/>
      </t>
    </mdx>
    <mdx n="0" f="v">
      <t c="3" si="227">
        <n x="225"/>
        <n x="433"/>
        <n x="76"/>
      </t>
    </mdx>
    <mdx n="0" f="v">
      <t c="3" si="227">
        <n x="225"/>
        <n x="443"/>
        <n x="76"/>
      </t>
    </mdx>
    <mdx n="0" f="v">
      <t c="3" si="227">
        <n x="225"/>
        <n x="444"/>
        <n x="76"/>
      </t>
    </mdx>
    <mdx n="0" f="v">
      <t c="3" si="227">
        <n x="225"/>
        <n x="423"/>
        <n x="76"/>
      </t>
    </mdx>
    <mdx n="0" f="v">
      <t c="3" si="227">
        <n x="225"/>
        <n x="424"/>
        <n x="76"/>
      </t>
    </mdx>
    <mdx n="0" f="v">
      <t c="3" si="227">
        <n x="225"/>
        <n x="425"/>
        <n x="76"/>
      </t>
    </mdx>
    <mdx n="0" f="v">
      <t c="3" si="227">
        <n x="225"/>
        <n x="348"/>
        <n x="76"/>
      </t>
    </mdx>
    <mdx n="0" f="v">
      <t c="3" si="227">
        <n x="225"/>
        <n x="327"/>
        <n x="76"/>
      </t>
    </mdx>
    <mdx n="0" f="v">
      <t c="3" si="227">
        <n x="225"/>
        <n x="426"/>
        <n x="76"/>
      </t>
    </mdx>
    <mdx n="0" f="v">
      <t c="3" si="227">
        <n x="225"/>
        <n x="326"/>
        <n x="76"/>
      </t>
    </mdx>
    <mdx n="0" f="v">
      <t c="3" si="227">
        <n x="225"/>
        <n x="435"/>
        <n x="76"/>
      </t>
    </mdx>
    <mdx n="0" f="v">
      <t c="3" si="227">
        <n x="225"/>
        <n x="442"/>
        <n x="76"/>
      </t>
    </mdx>
    <mdx n="0" f="v">
      <t c="3" si="227">
        <n x="225"/>
        <n x="445"/>
        <n x="76"/>
      </t>
    </mdx>
    <mdx n="0" f="v">
      <t c="3" si="227">
        <n x="225"/>
        <n x="446"/>
        <n x="76"/>
      </t>
    </mdx>
    <mdx n="0" f="v">
      <t c="3" si="227">
        <n x="225"/>
        <n x="434"/>
        <n x="76"/>
      </t>
    </mdx>
    <mdx n="0" f="v">
      <t c="3" si="227">
        <n x="225"/>
        <n x="438"/>
        <n x="76"/>
      </t>
    </mdx>
    <mdx n="0" f="v">
      <t c="3" si="227">
        <n x="225"/>
        <n x="452"/>
        <n x="76"/>
      </t>
    </mdx>
    <mdx n="0" f="v">
      <t c="3" si="227">
        <n x="225"/>
        <n x="436"/>
        <n x="76"/>
      </t>
    </mdx>
    <mdx n="0" f="v">
      <t c="3" si="227">
        <n x="225"/>
        <n x="437"/>
        <n x="76"/>
      </t>
    </mdx>
    <mdx n="0" f="v">
      <t c="3" si="227">
        <n x="225"/>
        <n x="294"/>
        <n x="76"/>
      </t>
    </mdx>
    <mdx n="0" f="v">
      <t c="3" si="227">
        <n x="225"/>
        <n x="293"/>
        <n x="76"/>
      </t>
    </mdx>
    <mdx n="0" f="v">
      <t c="3" si="227">
        <n x="225"/>
        <n x="350"/>
        <n x="76"/>
      </t>
    </mdx>
    <mdx n="0" f="v">
      <t c="3" si="227">
        <n x="225"/>
        <n x="439"/>
        <n x="76"/>
      </t>
    </mdx>
    <mdx n="0" f="v">
      <t c="3" si="227">
        <n x="225"/>
        <n x="440"/>
        <n x="76"/>
      </t>
    </mdx>
    <mdx n="0" f="v">
      <t c="3" si="227">
        <n x="225"/>
        <n x="441"/>
        <n x="76"/>
      </t>
    </mdx>
    <mdx n="0" f="v">
      <t c="3" si="227">
        <n x="225"/>
        <n x="447"/>
        <n x="76"/>
      </t>
    </mdx>
    <mdx n="0" f="v">
      <t c="3" si="227">
        <n x="225"/>
        <n x="461"/>
        <n x="76"/>
      </t>
    </mdx>
    <mdx n="0" f="v">
      <t c="3" si="227">
        <n x="225"/>
        <n x="276"/>
        <n x="76"/>
      </t>
    </mdx>
    <mdx n="0" f="v">
      <t c="3" si="227">
        <n x="225"/>
        <n x="453"/>
        <n x="76"/>
      </t>
    </mdx>
    <mdx n="0" f="v">
      <t c="3" si="227">
        <n x="225"/>
        <n x="454"/>
        <n x="76"/>
      </t>
    </mdx>
    <mdx n="0" f="v">
      <t c="3" si="227">
        <n x="225"/>
        <n x="455"/>
        <n x="76"/>
      </t>
    </mdx>
    <mdx n="0" f="v">
      <t c="3" si="227">
        <n x="225"/>
        <n x="456"/>
        <n x="76"/>
      </t>
    </mdx>
    <mdx n="0" f="v">
      <t c="3" si="227">
        <n x="225"/>
        <n x="346"/>
        <n x="76"/>
      </t>
    </mdx>
    <mdx n="0" f="v">
      <t c="3" si="227">
        <n x="225"/>
        <n x="459"/>
        <n x="76"/>
      </t>
    </mdx>
    <mdx n="0" f="v">
      <t c="3" si="227">
        <n x="225"/>
        <n x="448"/>
        <n x="76"/>
      </t>
    </mdx>
    <mdx n="0" f="v">
      <t c="3" si="227">
        <n x="225"/>
        <n x="449"/>
        <n x="76"/>
      </t>
    </mdx>
    <mdx n="0" f="v">
      <t c="3" si="227">
        <n x="225"/>
        <n x="450"/>
        <n x="76"/>
      </t>
    </mdx>
    <mdx n="0" f="v">
      <t c="3" si="227">
        <n x="225"/>
        <n x="451"/>
        <n x="76"/>
      </t>
    </mdx>
    <mdx n="0" f="v">
      <t c="3" si="227">
        <n x="225"/>
        <n x="457"/>
        <n x="76"/>
      </t>
    </mdx>
    <mdx n="0" f="v">
      <t c="3" si="227">
        <n x="225"/>
        <n x="458"/>
        <n x="76"/>
      </t>
    </mdx>
    <mdx n="0" f="v">
      <t c="3" si="227">
        <n x="225"/>
        <n x="473"/>
        <n x="76"/>
      </t>
    </mdx>
    <mdx n="0" f="v">
      <t c="3" si="227">
        <n x="225"/>
        <n x="460"/>
        <n x="76"/>
      </t>
    </mdx>
    <mdx n="0" f="v">
      <t c="3" si="227">
        <n x="225"/>
        <n x="462"/>
        <n x="76"/>
      </t>
    </mdx>
    <mdx n="0" f="v">
      <t c="3" si="227">
        <n x="225"/>
        <n x="463"/>
        <n x="76"/>
      </t>
    </mdx>
    <mdx n="0" f="v">
      <t c="3" si="227">
        <n x="225"/>
        <n x="464"/>
        <n x="76"/>
      </t>
    </mdx>
    <mdx n="0" f="v">
      <t c="3" si="227">
        <n x="225"/>
        <n x="465"/>
        <n x="76"/>
      </t>
    </mdx>
    <mdx n="0" f="v">
      <t c="3" si="227">
        <n x="225"/>
        <n x="466"/>
        <n x="76"/>
      </t>
    </mdx>
    <mdx n="0" f="v">
      <t c="3" si="227">
        <n x="225"/>
        <n x="467"/>
        <n x="76"/>
      </t>
    </mdx>
    <mdx n="0" f="v">
      <t c="3" si="227">
        <n x="225"/>
        <n x="468"/>
        <n x="76"/>
      </t>
    </mdx>
    <mdx n="0" f="v">
      <t c="3" si="227">
        <n x="225"/>
        <n x="469"/>
        <n x="76"/>
      </t>
    </mdx>
    <mdx n="0" f="v">
      <t c="3" si="227">
        <n x="225"/>
        <n x="470"/>
        <n x="76"/>
      </t>
    </mdx>
    <mdx n="0" f="v">
      <t c="3" si="227">
        <n x="225"/>
        <n x="474"/>
        <n x="76"/>
      </t>
    </mdx>
    <mdx n="0" f="v">
      <t c="3" si="227">
        <n x="225"/>
        <n x="475"/>
        <n x="76"/>
      </t>
    </mdx>
    <mdx n="0" f="v">
      <t c="3" si="227">
        <n x="225"/>
        <n x="476"/>
        <n x="76"/>
      </t>
    </mdx>
    <mdx n="0" f="v">
      <t c="3" si="227">
        <n x="225"/>
        <n x="471"/>
        <n x="76"/>
      </t>
    </mdx>
    <mdx n="0" f="v">
      <t c="3" si="227">
        <n x="225"/>
        <n x="477"/>
        <n x="76"/>
      </t>
    </mdx>
    <mdx n="0" f="v">
      <t c="3" si="227">
        <n x="225"/>
        <n x="478"/>
        <n x="76"/>
      </t>
    </mdx>
    <mdx n="0" f="v">
      <t c="3" si="227">
        <n x="225"/>
        <n x="479"/>
        <n x="76"/>
      </t>
    </mdx>
    <mdx n="0" f="v">
      <t c="3" si="227">
        <n x="225"/>
        <n x="484"/>
        <n x="76"/>
      </t>
    </mdx>
    <mdx n="0" f="v">
      <t c="3" si="227">
        <n x="225"/>
        <n x="487"/>
        <n x="76"/>
      </t>
    </mdx>
    <mdx n="0" f="v">
      <t c="3" si="227">
        <n x="225"/>
        <n x="472"/>
        <n x="76"/>
      </t>
    </mdx>
    <mdx n="0" f="v">
      <t c="3" si="227">
        <n x="225"/>
        <n x="480"/>
        <n x="76"/>
      </t>
    </mdx>
    <mdx n="0" f="v">
      <t c="3" si="227">
        <n x="225"/>
        <n x="481"/>
        <n x="76"/>
      </t>
    </mdx>
    <mdx n="0" f="v">
      <t c="3" si="227">
        <n x="225"/>
        <n x="483"/>
        <n x="76"/>
      </t>
    </mdx>
    <mdx n="0" f="v">
      <t c="3" si="227">
        <n x="225"/>
        <n x="488"/>
        <n x="76"/>
      </t>
    </mdx>
    <mdx n="0" f="v">
      <t c="3" si="227">
        <n x="225"/>
        <n x="489"/>
        <n x="76"/>
      </t>
    </mdx>
    <mdx n="0" f="v">
      <t c="3" si="227">
        <n x="225"/>
        <n x="482"/>
        <n x="76"/>
      </t>
    </mdx>
    <mdx n="0" f="v">
      <t c="3" si="227">
        <n x="225"/>
        <n x="485"/>
        <n x="76"/>
      </t>
    </mdx>
    <mdx n="0" f="v">
      <t c="3" si="227">
        <n x="225"/>
        <n x="486"/>
        <n x="76"/>
      </t>
    </mdx>
    <mdx n="0" f="v">
      <t c="3" si="227">
        <n x="225"/>
        <n x="490"/>
        <n x="76"/>
      </t>
    </mdx>
    <mdx n="0" f="v">
      <t c="3" si="227">
        <n x="225"/>
        <n x="492"/>
        <n x="76"/>
      </t>
    </mdx>
    <mdx n="0" f="v">
      <t c="3" si="227">
        <n x="225"/>
        <n x="493"/>
        <n x="76"/>
      </t>
    </mdx>
    <mdx n="0" f="v">
      <t c="3" si="227">
        <n x="225"/>
        <n x="500"/>
        <n x="76"/>
      </t>
    </mdx>
    <mdx n="0" f="v">
      <t c="3" si="227">
        <n x="225"/>
        <n x="501"/>
        <n x="76"/>
      </t>
    </mdx>
    <mdx n="0" f="v">
      <t c="3" si="227">
        <n x="225"/>
        <n x="491"/>
        <n x="76"/>
      </t>
    </mdx>
    <mdx n="0" f="v">
      <t c="3" si="227">
        <n x="225"/>
        <n x="495"/>
        <n x="76"/>
      </t>
    </mdx>
    <mdx n="0" f="v">
      <t c="3" si="227">
        <n x="225"/>
        <n x="496"/>
        <n x="76"/>
      </t>
    </mdx>
    <mdx n="0" f="v">
      <t c="3" si="227">
        <n x="225"/>
        <n x="494"/>
        <n x="76"/>
      </t>
    </mdx>
    <mdx n="0" f="v">
      <t c="3" si="227">
        <n x="225"/>
        <n x="502"/>
        <n x="76"/>
      </t>
    </mdx>
    <mdx n="0" f="v">
      <t c="3" si="227">
        <n x="225"/>
        <n x="503"/>
        <n x="76"/>
      </t>
    </mdx>
    <mdx n="0" f="v">
      <t c="3" si="227">
        <n x="225"/>
        <n x="508"/>
        <n x="76"/>
      </t>
    </mdx>
    <mdx n="0" f="v">
      <t c="3" si="227">
        <n x="225"/>
        <n x="497"/>
        <n x="76"/>
      </t>
    </mdx>
    <mdx n="0" f="v">
      <t c="3" si="227">
        <n x="225"/>
        <n x="498"/>
        <n x="76"/>
      </t>
    </mdx>
    <mdx n="0" f="v">
      <t c="3" si="227">
        <n x="225"/>
        <n x="499"/>
        <n x="76"/>
      </t>
    </mdx>
    <mdx n="0" f="v">
      <t c="3" si="227">
        <n x="225"/>
        <n x="504"/>
        <n x="76"/>
      </t>
    </mdx>
    <mdx n="0" f="v">
      <t c="3" si="227">
        <n x="225"/>
        <n x="505"/>
        <n x="76"/>
      </t>
    </mdx>
    <mdx n="0" f="v">
      <t c="3" si="227">
        <n x="225"/>
        <n x="506"/>
        <n x="76"/>
      </t>
    </mdx>
    <mdx n="0" f="v">
      <t c="3" si="227">
        <n x="225"/>
        <n x="513"/>
        <n x="76"/>
      </t>
    </mdx>
    <mdx n="0" f="v">
      <t c="3" si="227">
        <n x="225"/>
        <n x="509"/>
        <n x="76"/>
      </t>
    </mdx>
    <mdx n="0" f="v">
      <t c="3" si="227">
        <n x="225"/>
        <n x="507"/>
        <n x="76"/>
      </t>
    </mdx>
    <mdx n="0" f="v">
      <t c="3" si="227">
        <n x="225"/>
        <n x="519"/>
        <n x="76"/>
      </t>
    </mdx>
    <mdx n="0" f="v">
      <t c="3" si="227">
        <n x="225"/>
        <n x="510"/>
        <n x="76"/>
      </t>
    </mdx>
    <mdx n="0" f="v">
      <t c="3" si="227">
        <n x="225"/>
        <n x="511"/>
        <n x="76"/>
      </t>
    </mdx>
    <mdx n="0" f="v">
      <t c="3" si="227">
        <n x="225"/>
        <n x="512"/>
        <n x="76"/>
      </t>
    </mdx>
    <mdx n="0" f="v">
      <t c="3" si="227">
        <n x="225"/>
        <n x="516"/>
        <n x="76"/>
      </t>
    </mdx>
    <mdx n="0" f="v">
      <t c="3" si="227">
        <n x="225"/>
        <n x="514"/>
        <n x="76"/>
      </t>
    </mdx>
    <mdx n="0" f="v">
      <t c="3" si="227">
        <n x="225"/>
        <n x="515"/>
        <n x="76"/>
      </t>
    </mdx>
    <mdx n="0" f="v">
      <t c="3" si="227">
        <n x="225"/>
        <n x="520"/>
        <n x="76"/>
      </t>
    </mdx>
    <mdx n="0" f="v">
      <t c="3" si="227">
        <n x="225"/>
        <n x="521"/>
        <n x="76"/>
      </t>
    </mdx>
    <mdx n="0" f="v">
      <t c="3" si="227">
        <n x="225"/>
        <n x="526"/>
        <n x="76"/>
      </t>
    </mdx>
    <mdx n="0" f="v">
      <t c="3" si="227">
        <n x="225"/>
        <n x="517"/>
        <n x="76"/>
      </t>
    </mdx>
    <mdx n="0" f="v">
      <t c="3" si="227">
        <n x="225"/>
        <n x="518"/>
        <n x="76"/>
      </t>
    </mdx>
    <mdx n="0" f="v">
      <t c="3" si="227">
        <n x="225"/>
        <n x="522"/>
        <n x="76"/>
      </t>
    </mdx>
    <mdx n="0" f="v">
      <t c="3" si="227">
        <n x="225"/>
        <n x="525"/>
        <n x="76"/>
      </t>
    </mdx>
    <mdx n="0" f="v">
      <t c="3" si="227">
        <n x="225"/>
        <n x="523"/>
        <n x="76"/>
      </t>
    </mdx>
    <mdx n="0" f="v">
      <t c="3" si="227">
        <n x="225"/>
        <n x="528"/>
        <n x="76"/>
      </t>
    </mdx>
    <mdx n="0" f="v">
      <t c="3" si="227">
        <n x="225"/>
        <n x="524"/>
        <n x="76"/>
      </t>
    </mdx>
    <mdx n="0" f="v">
      <t c="3" si="227">
        <n x="225"/>
        <n x="527"/>
        <n x="76"/>
      </t>
    </mdx>
    <mdx n="0" f="v">
      <t c="3" si="227">
        <n x="225"/>
        <n x="532"/>
        <n x="76"/>
      </t>
    </mdx>
    <mdx n="0" f="v">
      <t c="3" si="227">
        <n x="225"/>
        <n x="529"/>
        <n x="76"/>
      </t>
    </mdx>
    <mdx n="0" f="v">
      <t c="3" si="227">
        <n x="225"/>
        <n x="531"/>
        <n x="76"/>
      </t>
    </mdx>
    <mdx n="0" f="v">
      <t c="3" si="227">
        <n x="225"/>
        <n x="530"/>
        <n x="76"/>
      </t>
    </mdx>
    <mdx n="0" f="v">
      <t c="3" si="227">
        <n x="225"/>
        <n x="534"/>
        <n x="76"/>
      </t>
    </mdx>
    <mdx n="0" f="v">
      <t c="3" si="227">
        <n x="225"/>
        <n x="533"/>
        <n x="76"/>
      </t>
    </mdx>
    <mdx n="0" f="v">
      <t c="3" si="227">
        <n x="225"/>
        <n x="536"/>
        <n x="76"/>
      </t>
    </mdx>
    <mdx n="0" f="v">
      <t c="3" si="227">
        <n x="225"/>
        <n x="537"/>
        <n x="76"/>
      </t>
    </mdx>
    <mdx n="0" f="v">
      <t c="3" si="227">
        <n x="225"/>
        <n x="535"/>
        <n x="76"/>
      </t>
    </mdx>
    <mdx n="0" f="v">
      <t c="3" si="227">
        <n x="225"/>
        <n x="539"/>
        <n x="76"/>
      </t>
    </mdx>
    <mdx n="0" f="v">
      <t c="3" si="227">
        <n x="225"/>
        <n x="540"/>
        <n x="76"/>
      </t>
    </mdx>
    <mdx n="0" f="v">
      <t c="3" si="227">
        <n x="225"/>
        <n x="543"/>
        <n x="76"/>
      </t>
    </mdx>
    <mdx n="0" f="v">
      <t c="3" si="227">
        <n x="225"/>
        <n x="538"/>
        <n x="76"/>
      </t>
    </mdx>
    <mdx n="0" f="v">
      <t c="3" si="227">
        <n x="225"/>
        <n x="544"/>
        <n x="76"/>
      </t>
    </mdx>
    <mdx n="0" f="v">
      <t c="3" si="227">
        <n x="225"/>
        <n x="546"/>
        <n x="76"/>
      </t>
    </mdx>
    <mdx n="0" f="v">
      <t c="3" si="227">
        <n x="225"/>
        <n x="545"/>
        <n x="76"/>
      </t>
    </mdx>
    <mdx n="0" f="v">
      <t c="3" si="227">
        <n x="225"/>
        <n x="541"/>
        <n x="76"/>
      </t>
    </mdx>
    <mdx n="0" f="v">
      <t c="3" si="227">
        <n x="225"/>
        <n x="542"/>
        <n x="76"/>
      </t>
    </mdx>
    <mdx n="0" f="v">
      <t c="3" si="227">
        <n x="225"/>
        <n x="272"/>
        <n x="77"/>
      </t>
    </mdx>
    <mdx n="0" f="v">
      <t c="3" si="227">
        <n x="225"/>
        <n x="273"/>
        <n x="77"/>
      </t>
    </mdx>
    <mdx n="0" f="v">
      <t c="3" si="227">
        <n x="225"/>
        <n x="271"/>
        <n x="77"/>
      </t>
    </mdx>
    <mdx n="0" f="v">
      <t c="3" si="227">
        <n x="225"/>
        <n x="270"/>
        <n x="77"/>
      </t>
    </mdx>
    <mdx n="0" f="v">
      <t c="3" si="227">
        <n x="225"/>
        <n x="269"/>
        <n x="77"/>
      </t>
    </mdx>
    <mdx n="0" f="v">
      <t c="3" si="227">
        <n x="225"/>
        <n x="268"/>
        <n x="77"/>
      </t>
    </mdx>
    <mdx n="0" f="v">
      <t c="3" si="227">
        <n x="225"/>
        <n x="355"/>
        <n x="77"/>
      </t>
    </mdx>
    <mdx n="0" f="v">
      <t c="3" si="227">
        <n x="225"/>
        <n x="356"/>
        <n x="77"/>
      </t>
    </mdx>
    <mdx n="0" f="v">
      <t c="3" si="227">
        <n x="225"/>
        <n x="357"/>
        <n x="77"/>
      </t>
    </mdx>
    <mdx n="0" f="v">
      <t c="3" si="227">
        <n x="225"/>
        <n x="358"/>
        <n x="77"/>
      </t>
    </mdx>
    <mdx n="0" f="v">
      <t c="3" si="227">
        <n x="225"/>
        <n x="360"/>
        <n x="77"/>
      </t>
    </mdx>
    <mdx n="0" f="v">
      <t c="3" si="227">
        <n x="225"/>
        <n x="361"/>
        <n x="77"/>
      </t>
    </mdx>
    <mdx n="0" f="v">
      <t c="3" si="227">
        <n x="225"/>
        <n x="263"/>
        <n x="77"/>
      </t>
    </mdx>
    <mdx n="0" f="v">
      <t c="3" si="227">
        <n x="225"/>
        <n x="262"/>
        <n x="77"/>
      </t>
    </mdx>
    <mdx n="0" f="v">
      <t c="3" si="227">
        <n x="225"/>
        <n x="260"/>
        <n x="77"/>
      </t>
    </mdx>
    <mdx n="0" f="v">
      <t c="3" si="227">
        <n x="225"/>
        <n x="259"/>
        <n x="77"/>
      </t>
    </mdx>
    <mdx n="0" f="v">
      <t c="3" si="227">
        <n x="225"/>
        <n x="258"/>
        <n x="77"/>
      </t>
    </mdx>
    <mdx n="0" f="v">
      <t c="3" si="227">
        <n x="225"/>
        <n x="257"/>
        <n x="77"/>
      </t>
    </mdx>
    <mdx n="0" f="v">
      <t c="3" si="227">
        <n x="225"/>
        <n x="256"/>
        <n x="77"/>
      </t>
    </mdx>
    <mdx n="0" f="v">
      <t c="3" si="227">
        <n x="225"/>
        <n x="255"/>
        <n x="77"/>
      </t>
    </mdx>
    <mdx n="0" f="v">
      <t c="3" si="227">
        <n x="225"/>
        <n x="373"/>
        <n x="77"/>
      </t>
    </mdx>
    <mdx n="0" f="v">
      <t c="3" si="227">
        <n x="225"/>
        <n x="374"/>
        <n x="77"/>
      </t>
    </mdx>
    <mdx n="0" f="v">
      <t c="3" si="227">
        <n x="225"/>
        <n x="281"/>
        <n x="77"/>
      </t>
    </mdx>
    <mdx n="0" f="v">
      <t c="3" si="227">
        <n x="225"/>
        <n x="376"/>
        <n x="77"/>
      </t>
    </mdx>
    <mdx n="0" f="v">
      <t c="3" si="227">
        <n x="225"/>
        <n x="377"/>
        <n x="77"/>
      </t>
    </mdx>
    <mdx n="0" f="v">
      <t c="3" si="227">
        <n x="225"/>
        <n x="280"/>
        <n x="77"/>
      </t>
    </mdx>
    <mdx n="0" f="v">
      <t c="3" si="227">
        <n x="225"/>
        <n x="311"/>
        <n x="77"/>
      </t>
    </mdx>
    <mdx n="0" f="v">
      <t c="3" si="227">
        <n x="225"/>
        <n x="378"/>
        <n x="77"/>
      </t>
    </mdx>
    <mdx n="0" f="v">
      <t c="3" si="227">
        <n x="225"/>
        <n x="379"/>
        <n x="77"/>
      </t>
    </mdx>
    <mdx n="0" f="v">
      <t c="3" si="227">
        <n x="225"/>
        <n x="381"/>
        <n x="77"/>
      </t>
    </mdx>
    <mdx n="0" f="v">
      <t c="3" si="227">
        <n x="225"/>
        <n x="382"/>
        <n x="77"/>
      </t>
    </mdx>
    <mdx n="0" f="v">
      <t c="3" si="227">
        <n x="225"/>
        <n x="304"/>
        <n x="77"/>
      </t>
    </mdx>
    <mdx n="0" f="v">
      <t c="3" si="227">
        <n x="225"/>
        <n x="383"/>
        <n x="77"/>
      </t>
    </mdx>
    <mdx n="0" f="v">
      <t c="3" si="227">
        <n x="225"/>
        <n x="283"/>
        <n x="77"/>
      </t>
    </mdx>
    <mdx n="0" f="v">
      <t c="3" si="227">
        <n x="225"/>
        <n x="547"/>
        <n x="77"/>
      </t>
    </mdx>
    <mdx n="0" f="v">
      <t c="3" si="227">
        <n x="225"/>
        <n x="362"/>
        <n x="77"/>
      </t>
    </mdx>
    <mdx n="0" f="v">
      <t c="3" si="227">
        <n x="225"/>
        <n x="363"/>
        <n x="77"/>
      </t>
    </mdx>
    <mdx n="0" f="v">
      <t c="3" si="227">
        <n x="225"/>
        <n x="364"/>
        <n x="77"/>
      </t>
    </mdx>
    <mdx n="0" f="v">
      <t c="3" si="227">
        <n x="225"/>
        <n x="548"/>
        <n x="77"/>
      </t>
    </mdx>
    <mdx n="0" f="v">
      <t c="3" si="227">
        <n x="225"/>
        <n x="366"/>
        <n x="77"/>
      </t>
    </mdx>
    <mdx n="0" f="v">
      <t c="3" si="227">
        <n x="225"/>
        <n x="367"/>
        <n x="77"/>
      </t>
    </mdx>
    <mdx n="0" f="v">
      <t c="3" si="227">
        <n x="225"/>
        <n x="368"/>
        <n x="77"/>
      </t>
    </mdx>
    <mdx n="0" f="v">
      <t c="3" si="227">
        <n x="225"/>
        <n x="369"/>
        <n x="77"/>
      </t>
    </mdx>
    <mdx n="0" f="v">
      <t c="3" si="227">
        <n x="225"/>
        <n x="307"/>
        <n x="77"/>
      </t>
    </mdx>
    <mdx n="0" f="v">
      <t c="3" si="227">
        <n x="225"/>
        <n x="370"/>
        <n x="77"/>
      </t>
    </mdx>
    <mdx n="0" f="v">
      <t c="3" si="227">
        <n x="225"/>
        <n x="371"/>
        <n x="77"/>
      </t>
    </mdx>
    <mdx n="0" f="v">
      <t c="3" si="227">
        <n x="225"/>
        <n x="393"/>
        <n x="77"/>
      </t>
    </mdx>
    <mdx n="0" f="v">
      <t c="3" si="227">
        <n x="225"/>
        <n x="394"/>
        <n x="77"/>
      </t>
    </mdx>
    <mdx n="0" f="v">
      <t c="3" si="227">
        <n x="225"/>
        <n x="278"/>
        <n x="77"/>
      </t>
    </mdx>
    <mdx n="0" f="v">
      <t c="3" si="227">
        <n x="225"/>
        <n x="396"/>
        <n x="77"/>
      </t>
    </mdx>
    <mdx n="0" f="v">
      <t c="3" si="227">
        <n x="225"/>
        <n x="397"/>
        <n x="77"/>
      </t>
    </mdx>
    <mdx n="0" f="v">
      <t c="3" si="227">
        <n x="225"/>
        <n x="398"/>
        <n x="77"/>
      </t>
    </mdx>
    <mdx n="0" f="v">
      <t c="3" si="227">
        <n x="225"/>
        <n x="392"/>
        <n x="77"/>
      </t>
    </mdx>
    <mdx n="0" f="v">
      <t c="3" si="227">
        <n x="225"/>
        <n x="385"/>
        <n x="77"/>
      </t>
    </mdx>
    <mdx n="0" f="v">
      <t c="3" si="227">
        <n x="225"/>
        <n x="386"/>
        <n x="77"/>
      </t>
    </mdx>
    <mdx n="0" f="v">
      <t c="3" si="227">
        <n x="225"/>
        <n x="387"/>
        <n x="77"/>
      </t>
    </mdx>
    <mdx n="0" f="v">
      <t c="3" si="227">
        <n x="225"/>
        <n x="388"/>
        <n x="77"/>
      </t>
    </mdx>
    <mdx n="0" f="v">
      <t c="3" si="227">
        <n x="225"/>
        <n x="389"/>
        <n x="77"/>
      </t>
    </mdx>
    <mdx n="0" f="v">
      <t c="3" si="227">
        <n x="225"/>
        <n x="390"/>
        <n x="77"/>
      </t>
    </mdx>
    <mdx n="0" f="v">
      <t c="3" si="227">
        <n x="225"/>
        <n x="411"/>
        <n x="77"/>
      </t>
    </mdx>
    <mdx n="0" f="v">
      <t c="3" si="227">
        <n x="225"/>
        <n x="418"/>
        <n x="77"/>
      </t>
    </mdx>
    <mdx n="0" f="v">
      <t c="3" si="227">
        <n x="225"/>
        <n x="391"/>
        <n x="77"/>
      </t>
    </mdx>
    <mdx n="0" f="v">
      <t c="3" si="227">
        <n x="225"/>
        <n x="399"/>
        <n x="77"/>
      </t>
    </mdx>
    <mdx n="0" f="v">
      <t c="3" si="227">
        <n x="225"/>
        <n x="400"/>
        <n x="77"/>
      </t>
    </mdx>
    <mdx n="0" f="v">
      <t c="3" si="227">
        <n x="225"/>
        <n x="401"/>
        <n x="77"/>
      </t>
    </mdx>
    <mdx n="0" f="v">
      <t c="3" si="227">
        <n x="225"/>
        <n x="402"/>
        <n x="77"/>
      </t>
    </mdx>
    <mdx n="0" f="v">
      <t c="3" si="227">
        <n x="225"/>
        <n x="277"/>
        <n x="77"/>
      </t>
    </mdx>
    <mdx n="0" f="v">
      <t c="3" si="227">
        <n x="225"/>
        <n x="417"/>
        <n x="77"/>
      </t>
    </mdx>
    <mdx n="0" f="v">
      <t c="3" si="227">
        <n x="225"/>
        <n x="412"/>
        <n x="77"/>
      </t>
    </mdx>
    <mdx n="0" f="v">
      <t c="3" si="227">
        <n x="225"/>
        <n x="413"/>
        <n x="77"/>
      </t>
    </mdx>
    <mdx n="0" f="v">
      <t c="3" si="227">
        <n x="225"/>
        <n x="404"/>
        <n x="77"/>
      </t>
    </mdx>
    <mdx n="0" f="v">
      <t c="3" si="227">
        <n x="225"/>
        <n x="405"/>
        <n x="77"/>
      </t>
    </mdx>
    <mdx n="0" f="v">
      <t c="3" si="227">
        <n x="225"/>
        <n x="406"/>
        <n x="77"/>
      </t>
    </mdx>
    <mdx n="0" f="v">
      <t c="3" si="227">
        <n x="225"/>
        <n x="407"/>
        <n x="77"/>
      </t>
    </mdx>
    <mdx n="0" f="v">
      <t c="3" si="227">
        <n x="225"/>
        <n x="409"/>
        <n x="77"/>
      </t>
    </mdx>
    <mdx n="0" f="v">
      <t c="3" si="227">
        <n x="225"/>
        <n x="410"/>
        <n x="77"/>
      </t>
    </mdx>
    <mdx n="0" f="v">
      <t c="3" si="227">
        <n x="225"/>
        <n x="403"/>
        <n x="77"/>
      </t>
    </mdx>
    <mdx n="0" f="v">
      <t c="3" si="227">
        <n x="225"/>
        <n x="422"/>
        <n x="77"/>
      </t>
    </mdx>
    <mdx n="0" f="v">
      <t c="3" si="227">
        <n x="225"/>
        <n x="423"/>
        <n x="77"/>
      </t>
    </mdx>
    <mdx n="0" f="v">
      <t c="3" si="227">
        <n x="225"/>
        <n x="414"/>
        <n x="77"/>
      </t>
    </mdx>
    <mdx n="0" f="v">
      <t c="3" si="227">
        <n x="225"/>
        <n x="415"/>
        <n x="77"/>
      </t>
    </mdx>
    <mdx n="0" f="v">
      <t c="3" si="227">
        <n x="225"/>
        <n x="416"/>
        <n x="77"/>
      </t>
    </mdx>
    <mdx n="0" f="v">
      <t c="3" si="227">
        <n x="225"/>
        <n x="427"/>
        <n x="77"/>
      </t>
    </mdx>
    <mdx n="0" f="v">
      <t c="3" si="227">
        <n x="225"/>
        <n x="428"/>
        <n x="77"/>
      </t>
    </mdx>
    <mdx n="0" f="v">
      <t c="3" si="227">
        <n x="225"/>
        <n x="329"/>
        <n x="77"/>
      </t>
    </mdx>
    <mdx n="0" f="v">
      <t c="3" si="227">
        <n x="225"/>
        <n x="420"/>
        <n x="77"/>
      </t>
    </mdx>
    <mdx n="0" f="v">
      <t c="3" si="227">
        <n x="225"/>
        <n x="301"/>
        <n x="77"/>
      </t>
    </mdx>
    <mdx n="0" f="v">
      <t c="3" si="227">
        <n x="225"/>
        <n x="299"/>
        <n x="77"/>
      </t>
    </mdx>
    <mdx n="0" f="v">
      <t c="3" si="227">
        <n x="225"/>
        <n x="297"/>
        <n x="77"/>
      </t>
    </mdx>
    <mdx n="0" f="v">
      <t c="3" si="227">
        <n x="225"/>
        <n x="421"/>
        <n x="77"/>
      </t>
    </mdx>
    <mdx n="0" f="v">
      <t c="3" si="227">
        <n x="225"/>
        <n x="328"/>
        <n x="77"/>
      </t>
    </mdx>
    <mdx n="0" f="v">
      <t c="3" si="227">
        <n x="225"/>
        <n x="430"/>
        <n x="77"/>
      </t>
    </mdx>
    <mdx n="0" f="v">
      <t c="3" si="227">
        <n x="225"/>
        <n x="432"/>
        <n x="77"/>
      </t>
    </mdx>
    <mdx n="0" f="v">
      <t c="3" si="227">
        <n x="225"/>
        <n x="326"/>
        <n x="77"/>
      </t>
    </mdx>
    <mdx n="0" f="v">
      <t c="3" si="227">
        <n x="225"/>
        <n x="442"/>
        <n x="77"/>
      </t>
    </mdx>
    <mdx n="0" f="v">
      <t c="3" si="227">
        <n x="225"/>
        <n x="435"/>
        <n x="77"/>
      </t>
    </mdx>
    <mdx n="0" f="v">
      <t c="3" si="227">
        <n x="225"/>
        <n x="443"/>
        <n x="77"/>
      </t>
    </mdx>
    <mdx n="0" f="v">
      <t c="3" si="227">
        <n x="225"/>
        <n x="444"/>
        <n x="77"/>
      </t>
    </mdx>
    <mdx n="0" f="v">
      <t c="3" si="227">
        <n x="225"/>
        <n x="433"/>
        <n x="77"/>
      </t>
    </mdx>
    <mdx n="0" f="v">
      <t c="3" si="227">
        <n x="225"/>
        <n x="425"/>
        <n x="77"/>
      </t>
    </mdx>
    <mdx n="0" f="v">
      <t c="3" si="227">
        <n x="225"/>
        <n x="348"/>
        <n x="77"/>
      </t>
    </mdx>
    <mdx n="0" f="v">
      <t c="3" si="227">
        <n x="225"/>
        <n x="327"/>
        <n x="77"/>
      </t>
    </mdx>
    <mdx n="0" f="v">
      <t c="3" si="227">
        <n x="225"/>
        <n x="426"/>
        <n x="77"/>
      </t>
    </mdx>
    <mdx n="0" f="v">
      <t c="3" si="227">
        <n x="225"/>
        <n x="445"/>
        <n x="77"/>
      </t>
    </mdx>
    <mdx n="0" f="v">
      <t c="3" si="227">
        <n x="225"/>
        <n x="446"/>
        <n x="77"/>
      </t>
    </mdx>
    <mdx n="0" f="v">
      <t c="3" si="227">
        <n x="225"/>
        <n x="436"/>
        <n x="77"/>
      </t>
    </mdx>
    <mdx n="0" f="v">
      <t c="3" si="227">
        <n x="225"/>
        <n x="437"/>
        <n x="77"/>
      </t>
    </mdx>
    <mdx n="0" f="v">
      <t c="3" si="227">
        <n x="225"/>
        <n x="294"/>
        <n x="77"/>
      </t>
    </mdx>
    <mdx n="0" f="v">
      <t c="3" si="227">
        <n x="225"/>
        <n x="293"/>
        <n x="77"/>
      </t>
    </mdx>
    <mdx n="0" f="v">
      <t c="3" si="227">
        <n x="225"/>
        <n x="452"/>
        <n x="77"/>
      </t>
    </mdx>
    <mdx n="0" f="v">
      <t c="3" si="227">
        <n x="225"/>
        <n x="438"/>
        <n x="77"/>
      </t>
    </mdx>
    <mdx n="0" f="v">
      <t c="3" si="227">
        <n x="225"/>
        <n x="459"/>
        <n x="77"/>
      </t>
    </mdx>
    <mdx n="0" f="v">
      <t c="3" si="227">
        <n x="225"/>
        <n x="461"/>
        <n x="77"/>
      </t>
    </mdx>
    <mdx n="0" f="v">
      <t c="3" si="227">
        <n x="225"/>
        <n x="350"/>
        <n x="77"/>
      </t>
    </mdx>
    <mdx n="0" f="v">
      <t c="3" si="227">
        <n x="225"/>
        <n x="439"/>
        <n x="77"/>
      </t>
    </mdx>
    <mdx n="0" f="v">
      <t c="3" si="227">
        <n x="225"/>
        <n x="440"/>
        <n x="77"/>
      </t>
    </mdx>
    <mdx n="0" f="v">
      <t c="3" si="227">
        <n x="225"/>
        <n x="441"/>
        <n x="77"/>
      </t>
    </mdx>
    <mdx n="0" f="v">
      <t c="3" si="227">
        <n x="225"/>
        <n x="276"/>
        <n x="77"/>
      </t>
    </mdx>
    <mdx n="0" f="v">
      <t c="3" si="227">
        <n x="225"/>
        <n x="453"/>
        <n x="77"/>
      </t>
    </mdx>
    <mdx n="0" f="v">
      <t c="3" si="227">
        <n x="225"/>
        <n x="454"/>
        <n x="77"/>
      </t>
    </mdx>
    <mdx n="0" f="v">
      <t c="3" si="227">
        <n x="225"/>
        <n x="455"/>
        <n x="77"/>
      </t>
    </mdx>
    <mdx n="0" f="v">
      <t c="3" si="227">
        <n x="225"/>
        <n x="456"/>
        <n x="77"/>
      </t>
    </mdx>
    <mdx n="0" f="v">
      <t c="3" si="227">
        <n x="225"/>
        <n x="346"/>
        <n x="77"/>
      </t>
    </mdx>
    <mdx n="0" f="v">
      <t c="3" si="227">
        <n x="225"/>
        <n x="448"/>
        <n x="77"/>
      </t>
    </mdx>
    <mdx n="0" f="v">
      <t c="3" si="227">
        <n x="225"/>
        <n x="449"/>
        <n x="77"/>
      </t>
    </mdx>
    <mdx n="0" f="v">
      <t c="3" si="227">
        <n x="225"/>
        <n x="450"/>
        <n x="77"/>
      </t>
    </mdx>
    <mdx n="0" f="v">
      <t c="3" si="227">
        <n x="225"/>
        <n x="451"/>
        <n x="77"/>
      </t>
    </mdx>
    <mdx n="0" f="v">
      <t c="3" si="227">
        <n x="225"/>
        <n x="457"/>
        <n x="77"/>
      </t>
    </mdx>
    <mdx n="0" f="v">
      <t c="3" si="227">
        <n x="225"/>
        <n x="458"/>
        <n x="77"/>
      </t>
    </mdx>
    <mdx n="0" f="v">
      <t c="3" si="227">
        <n x="225"/>
        <n x="462"/>
        <n x="77"/>
      </t>
    </mdx>
    <mdx n="0" f="v">
      <t c="3" si="227">
        <n x="225"/>
        <n x="463"/>
        <n x="77"/>
      </t>
    </mdx>
    <mdx n="0" f="v">
      <t c="3" si="227">
        <n x="225"/>
        <n x="464"/>
        <n x="77"/>
      </t>
    </mdx>
    <mdx n="0" f="v">
      <t c="3" si="227">
        <n x="225"/>
        <n x="465"/>
        <n x="77"/>
      </t>
    </mdx>
    <mdx n="0" f="v">
      <t c="3" si="227">
        <n x="225"/>
        <n x="466"/>
        <n x="77"/>
      </t>
    </mdx>
    <mdx n="0" f="v">
      <t c="3" si="227">
        <n x="225"/>
        <n x="467"/>
        <n x="77"/>
      </t>
    </mdx>
    <mdx n="0" f="v">
      <t c="3" si="227">
        <n x="225"/>
        <n x="460"/>
        <n x="77"/>
      </t>
    </mdx>
    <mdx n="0" f="v">
      <t c="3" si="227">
        <n x="225"/>
        <n x="468"/>
        <n x="77"/>
      </t>
    </mdx>
    <mdx n="0" f="v">
      <t c="3" si="227">
        <n x="225"/>
        <n x="469"/>
        <n x="77"/>
      </t>
    </mdx>
    <mdx n="0" f="v">
      <t c="3" si="227">
        <n x="225"/>
        <n x="470"/>
        <n x="77"/>
      </t>
    </mdx>
    <mdx n="0" f="v">
      <t c="3" si="227">
        <n x="225"/>
        <n x="474"/>
        <n x="77"/>
      </t>
    </mdx>
    <mdx n="0" f="v">
      <t c="3" si="227">
        <n x="225"/>
        <n x="475"/>
        <n x="77"/>
      </t>
    </mdx>
    <mdx n="0" f="v">
      <t c="3" si="227">
        <n x="225"/>
        <n x="471"/>
        <n x="77"/>
      </t>
    </mdx>
    <mdx n="0" f="v">
      <t c="3" si="227">
        <n x="225"/>
        <n x="487"/>
        <n x="77"/>
      </t>
    </mdx>
    <mdx n="0" f="v">
      <t c="3" si="227">
        <n x="225"/>
        <n x="484"/>
        <n x="77"/>
      </t>
    </mdx>
    <mdx n="0" f="v">
      <t c="3" si="227">
        <n x="225"/>
        <n x="477"/>
        <n x="77"/>
      </t>
    </mdx>
    <mdx n="0" f="v">
      <t c="3" si="227">
        <n x="225"/>
        <n x="478"/>
        <n x="77"/>
      </t>
    </mdx>
    <mdx n="0" f="v">
      <t c="3" si="227">
        <n x="225"/>
        <n x="479"/>
        <n x="77"/>
      </t>
    </mdx>
    <mdx n="0" f="v">
      <t c="3" si="227">
        <n x="225"/>
        <n x="472"/>
        <n x="77"/>
      </t>
    </mdx>
    <mdx n="0" f="v">
      <t c="3" si="227">
        <n x="225"/>
        <n x="480"/>
        <n x="77"/>
      </t>
    </mdx>
    <mdx n="0" f="v">
      <t c="3" si="227">
        <n x="225"/>
        <n x="481"/>
        <n x="77"/>
      </t>
    </mdx>
    <mdx n="0" f="v">
      <t c="3" si="227">
        <n x="225"/>
        <n x="483"/>
        <n x="77"/>
      </t>
    </mdx>
    <mdx n="0" f="v">
      <t c="3" si="227">
        <n x="225"/>
        <n x="488"/>
        <n x="77"/>
      </t>
    </mdx>
    <mdx n="0" f="v">
      <t c="3" si="227">
        <n x="225"/>
        <n x="482"/>
        <n x="77"/>
      </t>
    </mdx>
    <mdx n="0" f="v">
      <t c="3" si="227">
        <n x="225"/>
        <n x="490"/>
        <n x="77"/>
      </t>
    </mdx>
    <mdx n="0" f="v">
      <t c="3" si="227">
        <n x="225"/>
        <n x="485"/>
        <n x="77"/>
      </t>
    </mdx>
    <mdx n="0" f="v">
      <t c="3" si="227">
        <n x="225"/>
        <n x="486"/>
        <n x="77"/>
      </t>
    </mdx>
    <mdx n="0" f="v">
      <t c="3" si="227">
        <n x="225"/>
        <n x="494"/>
        <n x="77"/>
      </t>
    </mdx>
    <mdx n="0" f="v">
      <t c="3" si="227">
        <n x="225"/>
        <n x="500"/>
        <n x="77"/>
      </t>
    </mdx>
    <mdx n="0" f="v">
      <t c="3" si="227">
        <n x="225"/>
        <n x="492"/>
        <n x="77"/>
      </t>
    </mdx>
    <mdx n="0" f="v">
      <t c="3" si="227">
        <n x="225"/>
        <n x="501"/>
        <n x="77"/>
      </t>
    </mdx>
    <mdx n="0" f="v">
      <t c="3" si="227">
        <n x="225"/>
        <n x="491"/>
        <n x="77"/>
      </t>
    </mdx>
    <mdx n="0" f="v">
      <t c="3" si="227">
        <n x="225"/>
        <n x="495"/>
        <n x="77"/>
      </t>
    </mdx>
    <mdx n="0" f="v">
      <t c="3" si="227">
        <n x="225"/>
        <n x="496"/>
        <n x="77"/>
      </t>
    </mdx>
    <mdx n="0" f="v">
      <t c="3" si="227">
        <n x="225"/>
        <n x="502"/>
        <n x="77"/>
      </t>
    </mdx>
    <mdx n="0" f="v">
      <t c="3" si="227">
        <n x="225"/>
        <n x="503"/>
        <n x="77"/>
      </t>
    </mdx>
    <mdx n="0" f="v">
      <t c="3" si="227">
        <n x="225"/>
        <n x="497"/>
        <n x="77"/>
      </t>
    </mdx>
    <mdx n="0" f="v">
      <t c="3" si="227">
        <n x="225"/>
        <n x="498"/>
        <n x="77"/>
      </t>
    </mdx>
    <mdx n="0" f="v">
      <t c="3" si="227">
        <n x="225"/>
        <n x="499"/>
        <n x="77"/>
      </t>
    </mdx>
    <mdx n="0" f="v">
      <t c="3" si="227">
        <n x="225"/>
        <n x="508"/>
        <n x="77"/>
      </t>
    </mdx>
    <mdx n="0" f="v">
      <t c="3" si="227">
        <n x="225"/>
        <n x="506"/>
        <n x="77"/>
      </t>
    </mdx>
    <mdx n="0" f="v">
      <t c="3" si="227">
        <n x="225"/>
        <n x="509"/>
        <n x="77"/>
      </t>
    </mdx>
    <mdx n="0" f="v">
      <t c="3" si="227">
        <n x="225"/>
        <n x="507"/>
        <n x="77"/>
      </t>
    </mdx>
    <mdx n="0" f="v">
      <t c="3" si="227">
        <n x="225"/>
        <n x="510"/>
        <n x="77"/>
      </t>
    </mdx>
    <mdx n="0" f="v">
      <t c="3" si="227">
        <n x="225"/>
        <n x="511"/>
        <n x="77"/>
      </t>
    </mdx>
    <mdx n="0" f="v">
      <t c="3" si="227">
        <n x="225"/>
        <n x="512"/>
        <n x="77"/>
      </t>
    </mdx>
    <mdx n="0" f="v">
      <t c="3" si="227">
        <n x="225"/>
        <n x="519"/>
        <n x="77"/>
      </t>
    </mdx>
    <mdx n="0" f="v">
      <t c="3" si="227">
        <n x="225"/>
        <n x="516"/>
        <n x="77"/>
      </t>
    </mdx>
    <mdx n="0" f="v">
      <t c="3" si="227">
        <n x="225"/>
        <n x="520"/>
        <n x="77"/>
      </t>
    </mdx>
    <mdx n="0" f="v">
      <t c="3" si="227">
        <n x="225"/>
        <n x="514"/>
        <n x="77"/>
      </t>
    </mdx>
    <mdx n="0" f="v">
      <t c="3" si="227">
        <n x="225"/>
        <n x="515"/>
        <n x="77"/>
      </t>
    </mdx>
    <mdx n="0" f="v">
      <t c="3" si="227">
        <n x="225"/>
        <n x="521"/>
        <n x="77"/>
      </t>
    </mdx>
    <mdx n="0" f="v">
      <t c="3" si="227">
        <n x="225"/>
        <n x="526"/>
        <n x="77"/>
      </t>
    </mdx>
    <mdx n="0" f="v">
      <t c="3" si="227">
        <n x="225"/>
        <n x="517"/>
        <n x="77"/>
      </t>
    </mdx>
    <mdx n="0" f="v">
      <t c="3" si="227">
        <n x="225"/>
        <n x="518"/>
        <n x="77"/>
      </t>
    </mdx>
    <mdx n="0" f="v">
      <t c="3" si="227">
        <n x="225"/>
        <n x="522"/>
        <n x="77"/>
      </t>
    </mdx>
    <mdx n="0" f="v">
      <t c="3" si="227">
        <n x="225"/>
        <n x="524"/>
        <n x="77"/>
      </t>
    </mdx>
    <mdx n="0" f="v">
      <t c="3" si="227">
        <n x="225"/>
        <n x="523"/>
        <n x="77"/>
      </t>
    </mdx>
    <mdx n="0" f="v">
      <t c="3" si="227">
        <n x="225"/>
        <n x="528"/>
        <n x="77"/>
      </t>
    </mdx>
    <mdx n="0" f="v">
      <t c="3" si="227">
        <n x="225"/>
        <n x="527"/>
        <n x="77"/>
      </t>
    </mdx>
    <mdx n="0" f="v">
      <t c="3" si="227">
        <n x="225"/>
        <n x="532"/>
        <n x="77"/>
      </t>
    </mdx>
    <mdx n="0" f="v">
      <t c="3" si="227">
        <n x="225"/>
        <n x="530"/>
        <n x="77"/>
      </t>
    </mdx>
    <mdx n="0" f="v">
      <t c="3" si="227">
        <n x="225"/>
        <n x="529"/>
        <n x="77"/>
      </t>
    </mdx>
    <mdx n="0" f="v">
      <t c="3" si="227">
        <n x="225"/>
        <n x="531"/>
        <n x="77"/>
      </t>
    </mdx>
    <mdx n="0" f="v">
      <t c="3" si="227">
        <n x="225"/>
        <n x="534"/>
        <n x="77"/>
      </t>
    </mdx>
    <mdx n="0" f="v">
      <t c="3" si="227">
        <n x="225"/>
        <n x="536"/>
        <n x="77"/>
      </t>
    </mdx>
    <mdx n="0" f="v">
      <t c="3" si="227">
        <n x="225"/>
        <n x="535"/>
        <n x="77"/>
      </t>
    </mdx>
    <mdx n="0" f="v">
      <t c="3" si="227">
        <n x="225"/>
        <n x="539"/>
        <n x="77"/>
      </t>
    </mdx>
    <mdx n="0" f="v">
      <t c="3" si="227">
        <n x="225"/>
        <n x="538"/>
        <n x="77"/>
      </t>
    </mdx>
    <mdx n="0" f="v">
      <t c="3" si="227">
        <n x="225"/>
        <n x="543"/>
        <n x="77"/>
      </t>
    </mdx>
    <mdx n="0" f="v">
      <t c="3" si="227">
        <n x="225"/>
        <n x="541"/>
        <n x="77"/>
      </t>
    </mdx>
    <mdx n="0" f="v">
      <t c="3" si="227">
        <n x="225"/>
        <n x="545"/>
        <n x="77"/>
      </t>
    </mdx>
    <mdx n="0" f="v">
      <t c="3" si="227">
        <n x="225"/>
        <n x="542"/>
        <n x="77"/>
      </t>
    </mdx>
    <mdx n="0" f="v">
      <t c="3" si="227">
        <n x="225"/>
        <n x="272"/>
        <n x="78"/>
      </t>
    </mdx>
    <mdx n="0" f="v">
      <t c="3" si="227">
        <n x="225"/>
        <n x="271"/>
        <n x="78"/>
      </t>
    </mdx>
    <mdx n="0" f="v">
      <t c="3" si="227">
        <n x="225"/>
        <n x="270"/>
        <n x="78"/>
      </t>
    </mdx>
    <mdx n="0" f="v">
      <t c="3" si="227">
        <n x="225"/>
        <n x="269"/>
        <n x="78"/>
      </t>
    </mdx>
    <mdx n="0" f="v">
      <t c="3" si="227">
        <n x="225"/>
        <n x="268"/>
        <n x="78"/>
      </t>
    </mdx>
    <mdx n="0" f="v">
      <t c="3" si="227">
        <n x="225"/>
        <n x="355"/>
        <n x="78"/>
      </t>
    </mdx>
    <mdx n="0" f="v">
      <t c="3" si="227">
        <n x="225"/>
        <n x="356"/>
        <n x="78"/>
      </t>
    </mdx>
    <mdx n="0" f="v">
      <t c="3" si="227">
        <n x="225"/>
        <n x="357"/>
        <n x="78"/>
      </t>
    </mdx>
    <mdx n="0" f="v">
      <t c="3" si="227">
        <n x="225"/>
        <n x="358"/>
        <n x="78"/>
      </t>
    </mdx>
    <mdx n="0" f="v">
      <t c="3" si="227">
        <n x="225"/>
        <n x="359"/>
        <n x="78"/>
      </t>
    </mdx>
    <mdx n="0" f="v">
      <t c="3" si="227">
        <n x="225"/>
        <n x="360"/>
        <n x="78"/>
      </t>
    </mdx>
    <mdx n="0" f="v">
      <t c="3" si="227">
        <n x="225"/>
        <n x="361"/>
        <n x="78"/>
      </t>
    </mdx>
    <mdx n="0" f="v">
      <t c="3" si="227">
        <n x="225"/>
        <n x="254"/>
        <n x="78"/>
      </t>
    </mdx>
    <mdx n="0" f="v">
      <t c="3" si="227">
        <n x="225"/>
        <n x="263"/>
        <n x="78"/>
      </t>
    </mdx>
    <mdx n="0" f="v">
      <t c="3" si="227">
        <n x="225"/>
        <n x="262"/>
        <n x="78"/>
      </t>
    </mdx>
    <mdx n="0" f="v">
      <t c="3" si="227">
        <n x="225"/>
        <n x="261"/>
        <n x="78"/>
      </t>
    </mdx>
    <mdx n="0" f="v">
      <t c="3" si="227">
        <n x="225"/>
        <n x="260"/>
        <n x="78"/>
      </t>
    </mdx>
    <mdx n="0" f="v">
      <t c="3" si="227">
        <n x="225"/>
        <n x="259"/>
        <n x="78"/>
      </t>
    </mdx>
    <mdx n="0" f="v">
      <t c="3" si="227">
        <n x="225"/>
        <n x="258"/>
        <n x="78"/>
      </t>
    </mdx>
    <mdx n="0" f="v">
      <t c="3" si="227">
        <n x="225"/>
        <n x="257"/>
        <n x="78"/>
      </t>
    </mdx>
    <mdx n="0" f="v">
      <t c="3" si="227">
        <n x="225"/>
        <n x="256"/>
        <n x="78"/>
      </t>
    </mdx>
    <mdx n="0" f="v">
      <t c="3" si="227">
        <n x="225"/>
        <n x="255"/>
        <n x="78"/>
      </t>
    </mdx>
    <mdx n="0" f="v">
      <t c="3" si="227">
        <n x="225"/>
        <n x="316"/>
        <n x="78"/>
      </t>
    </mdx>
    <mdx n="0" f="v">
      <t c="3" si="227">
        <n x="225"/>
        <n x="373"/>
        <n x="78"/>
      </t>
    </mdx>
    <mdx n="0" f="v">
      <t c="3" si="227">
        <n x="225"/>
        <n x="374"/>
        <n x="78"/>
      </t>
    </mdx>
    <mdx n="0" f="v">
      <t c="3" si="227">
        <n x="225"/>
        <n x="375"/>
        <n x="78"/>
      </t>
    </mdx>
    <mdx n="0" f="v">
      <t c="3" si="227">
        <n x="225"/>
        <n x="281"/>
        <n x="78"/>
      </t>
    </mdx>
    <mdx n="0" f="v">
      <t c="3" si="227">
        <n x="225"/>
        <n x="376"/>
        <n x="78"/>
      </t>
    </mdx>
    <mdx n="0" f="v">
      <t c="3" si="227">
        <n x="225"/>
        <n x="377"/>
        <n x="78"/>
      </t>
    </mdx>
    <mdx n="0" f="v">
      <t c="3" si="227">
        <n x="225"/>
        <n x="280"/>
        <n x="78"/>
      </t>
    </mdx>
    <mdx n="0" f="v">
      <t c="3" si="227">
        <n x="225"/>
        <n x="311"/>
        <n x="78"/>
      </t>
    </mdx>
    <mdx n="0" f="v">
      <t c="3" si="227">
        <n x="225"/>
        <n x="378"/>
        <n x="78"/>
      </t>
    </mdx>
    <mdx n="0" f="v">
      <t c="3" si="227">
        <n x="225"/>
        <n x="379"/>
        <n x="78"/>
      </t>
    </mdx>
    <mdx n="0" f="v">
      <t c="3" si="227">
        <n x="225"/>
        <n x="380"/>
        <n x="78"/>
      </t>
    </mdx>
    <mdx n="0" f="v">
      <t c="3" si="227">
        <n x="225"/>
        <n x="381"/>
        <n x="78"/>
      </t>
    </mdx>
    <mdx n="0" f="v">
      <t c="3" si="227">
        <n x="225"/>
        <n x="382"/>
        <n x="78"/>
      </t>
    </mdx>
    <mdx n="0" f="v">
      <t c="3" si="227">
        <n x="225"/>
        <n x="304"/>
        <n x="78"/>
      </t>
    </mdx>
    <mdx n="0" f="v">
      <t c="3" si="227">
        <n x="225"/>
        <n x="384"/>
        <n x="78"/>
      </t>
    </mdx>
    <mdx n="0" f="v">
      <t c="3" si="227">
        <n x="225"/>
        <n x="283"/>
        <n x="78"/>
      </t>
    </mdx>
    <mdx n="0" f="v">
      <t c="3" si="227">
        <n x="225"/>
        <n x="547"/>
        <n x="78"/>
      </t>
    </mdx>
    <mdx n="0" f="v">
      <t c="3" si="227">
        <n x="225"/>
        <n x="362"/>
        <n x="78"/>
      </t>
    </mdx>
    <mdx n="0" f="v">
      <t c="3" si="227">
        <n x="225"/>
        <n x="363"/>
        <n x="78"/>
      </t>
    </mdx>
    <mdx n="0" f="v">
      <t c="3" si="227">
        <n x="225"/>
        <n x="364"/>
        <n x="78"/>
      </t>
    </mdx>
    <mdx n="0" f="v">
      <t c="3" si="227">
        <n x="225"/>
        <n x="548"/>
        <n x="78"/>
      </t>
    </mdx>
    <mdx n="0" f="v">
      <t c="3" si="227">
        <n x="225"/>
        <n x="365"/>
        <n x="78"/>
      </t>
    </mdx>
    <mdx n="0" f="v">
      <t c="3" si="227">
        <n x="225"/>
        <n x="366"/>
        <n x="78"/>
      </t>
    </mdx>
    <mdx n="0" f="v">
      <t c="3" si="227">
        <n x="225"/>
        <n x="367"/>
        <n x="78"/>
      </t>
    </mdx>
    <mdx n="0" f="v">
      <t c="3" si="227">
        <n x="225"/>
        <n x="368"/>
        <n x="78"/>
      </t>
    </mdx>
    <mdx n="0" f="v">
      <t c="3" si="227">
        <n x="225"/>
        <n x="369"/>
        <n x="78"/>
      </t>
    </mdx>
    <mdx n="0" f="v">
      <t c="3" si="227">
        <n x="225"/>
        <n x="307"/>
        <n x="78"/>
      </t>
    </mdx>
    <mdx n="0" f="v">
      <t c="3" si="227">
        <n x="225"/>
        <n x="370"/>
        <n x="78"/>
      </t>
    </mdx>
    <mdx n="0" f="v">
      <t c="3" si="227">
        <n x="225"/>
        <n x="371"/>
        <n x="78"/>
      </t>
    </mdx>
    <mdx n="0" f="v">
      <t c="3" si="227">
        <n x="225"/>
        <n x="372"/>
        <n x="78"/>
      </t>
    </mdx>
    <mdx n="0" f="v">
      <t c="3" si="227">
        <n x="225"/>
        <n x="383"/>
        <n x="78"/>
      </t>
    </mdx>
    <mdx n="0" f="v">
      <t c="3" si="227">
        <n x="225"/>
        <n x="393"/>
        <n x="78"/>
      </t>
    </mdx>
    <mdx n="0" f="v">
      <t c="3" si="227">
        <n x="225"/>
        <n x="394"/>
        <n x="78"/>
      </t>
    </mdx>
    <mdx n="0" f="v">
      <t c="3" si="227">
        <n x="225"/>
        <n x="278"/>
        <n x="78"/>
      </t>
    </mdx>
    <mdx n="0" f="v">
      <t c="3" si="227">
        <n x="225"/>
        <n x="396"/>
        <n x="78"/>
      </t>
    </mdx>
    <mdx n="0" f="v">
      <t c="3" si="227">
        <n x="225"/>
        <n x="397"/>
        <n x="78"/>
      </t>
    </mdx>
    <mdx n="0" f="v">
      <t c="3" si="227">
        <n x="225"/>
        <n x="398"/>
        <n x="78"/>
      </t>
    </mdx>
    <mdx n="0" f="v">
      <t c="3" si="227">
        <n x="225"/>
        <n x="392"/>
        <n x="78"/>
      </t>
    </mdx>
    <mdx n="0" f="v">
      <t c="3" si="227">
        <n x="225"/>
        <n x="385"/>
        <n x="78"/>
      </t>
    </mdx>
    <mdx n="0" f="v">
      <t c="3" si="227">
        <n x="225"/>
        <n x="386"/>
        <n x="78"/>
      </t>
    </mdx>
    <mdx n="0" f="v">
      <t c="3" si="227">
        <n x="225"/>
        <n x="387"/>
        <n x="78"/>
      </t>
    </mdx>
    <mdx n="0" f="v">
      <t c="3" si="227">
        <n x="225"/>
        <n x="388"/>
        <n x="78"/>
      </t>
    </mdx>
    <mdx n="0" f="v">
      <t c="3" si="227">
        <n x="225"/>
        <n x="389"/>
        <n x="78"/>
      </t>
    </mdx>
    <mdx n="0" f="v">
      <t c="3" si="227">
        <n x="225"/>
        <n x="390"/>
        <n x="78"/>
      </t>
    </mdx>
    <mdx n="0" f="v">
      <t c="3" si="227">
        <n x="225"/>
        <n x="419"/>
        <n x="78"/>
      </t>
    </mdx>
    <mdx n="0" f="v">
      <t c="3" si="227">
        <n x="225"/>
        <n x="391"/>
        <n x="78"/>
      </t>
    </mdx>
    <mdx n="0" f="v">
      <t c="3" si="227">
        <n x="225"/>
        <n x="399"/>
        <n x="78"/>
      </t>
    </mdx>
    <mdx n="0" f="v">
      <t c="3" si="227">
        <n x="225"/>
        <n x="400"/>
        <n x="78"/>
      </t>
    </mdx>
    <mdx n="0" f="v">
      <t c="3" si="227">
        <n x="225"/>
        <n x="401"/>
        <n x="78"/>
      </t>
    </mdx>
    <mdx n="0" f="v">
      <t c="3" si="227">
        <n x="225"/>
        <n x="402"/>
        <n x="78"/>
      </t>
    </mdx>
    <mdx n="0" f="v">
      <t c="3" si="227">
        <n x="225"/>
        <n x="277"/>
        <n x="78"/>
      </t>
    </mdx>
    <mdx n="0" f="v">
      <t c="3" si="227">
        <n x="225"/>
        <n x="417"/>
        <n x="78"/>
      </t>
    </mdx>
    <mdx n="0" f="v">
      <t c="3" si="227">
        <n x="225"/>
        <n x="411"/>
        <n x="78"/>
      </t>
    </mdx>
    <mdx n="0" f="v">
      <t c="3" si="227">
        <n x="225"/>
        <n x="412"/>
        <n x="78"/>
      </t>
    </mdx>
    <mdx n="0" f="v">
      <t c="3" si="227">
        <n x="225"/>
        <n x="403"/>
        <n x="78"/>
      </t>
    </mdx>
    <mdx n="0" f="v">
      <t c="3" si="227">
        <n x="225"/>
        <n x="413"/>
        <n x="78"/>
      </t>
    </mdx>
    <mdx n="0" f="v">
      <t c="3" si="227">
        <n x="225"/>
        <n x="418"/>
        <n x="78"/>
      </t>
    </mdx>
    <mdx n="0" f="v">
      <t c="3" si="227">
        <n x="225"/>
        <n x="404"/>
        <n x="78"/>
      </t>
    </mdx>
    <mdx n="0" f="v">
      <t c="3" si="227">
        <n x="225"/>
        <n x="406"/>
        <n x="78"/>
      </t>
    </mdx>
    <mdx n="0" f="v">
      <t c="3" si="227">
        <n x="225"/>
        <n x="407"/>
        <n x="78"/>
      </t>
    </mdx>
    <mdx n="0" f="v">
      <t c="3" si="227">
        <n x="225"/>
        <n x="408"/>
        <n x="78"/>
      </t>
    </mdx>
    <mdx n="0" f="v">
      <t c="3" si="227">
        <n x="225"/>
        <n x="409"/>
        <n x="78"/>
      </t>
    </mdx>
    <mdx n="0" f="v">
      <t c="3" si="227">
        <n x="225"/>
        <n x="410"/>
        <n x="78"/>
      </t>
    </mdx>
    <mdx n="0" f="v">
      <t c="3" si="227">
        <n x="225"/>
        <n x="423"/>
        <n x="78"/>
      </t>
    </mdx>
    <mdx n="0" f="v">
      <t c="3" si="227">
        <n x="225"/>
        <n x="329"/>
        <n x="78"/>
      </t>
    </mdx>
    <mdx n="0" f="v">
      <t c="3" si="227">
        <n x="225"/>
        <n x="422"/>
        <n x="78"/>
      </t>
    </mdx>
    <mdx n="0" f="v">
      <t c="3" si="227">
        <n x="225"/>
        <n x="428"/>
        <n x="78"/>
      </t>
    </mdx>
    <mdx n="0" f="v">
      <t c="3" si="227">
        <n x="225"/>
        <n x="414"/>
        <n x="78"/>
      </t>
    </mdx>
    <mdx n="0" f="v">
      <t c="3" si="227">
        <n x="225"/>
        <n x="415"/>
        <n x="78"/>
      </t>
    </mdx>
    <mdx n="0" f="v">
      <t c="3" si="227">
        <n x="225"/>
        <n x="416"/>
        <n x="78"/>
      </t>
    </mdx>
    <mdx n="0" f="v">
      <t c="3" si="227">
        <n x="225"/>
        <n x="427"/>
        <n x="78"/>
      </t>
    </mdx>
    <mdx n="0" f="v">
      <t c="3" si="227">
        <n x="225"/>
        <n x="420"/>
        <n x="78"/>
      </t>
    </mdx>
    <mdx n="0" f="v">
      <t c="3" si="227">
        <n x="225"/>
        <n x="301"/>
        <n x="78"/>
      </t>
    </mdx>
    <mdx n="0" f="v">
      <t c="3" si="227">
        <n x="225"/>
        <n x="299"/>
        <n x="78"/>
      </t>
    </mdx>
    <mdx n="0" f="v">
      <t c="3" si="227">
        <n x="225"/>
        <n x="297"/>
        <n x="78"/>
      </t>
    </mdx>
    <mdx n="0" f="v">
      <t c="3" si="227">
        <n x="225"/>
        <n x="421"/>
        <n x="78"/>
      </t>
    </mdx>
    <mdx n="0" f="v">
      <t c="3" si="227">
        <n x="225"/>
        <n x="328"/>
        <n x="78"/>
      </t>
    </mdx>
    <mdx n="0" f="v">
      <t c="3" si="227">
        <n x="225"/>
        <n x="429"/>
        <n x="78"/>
      </t>
    </mdx>
    <mdx n="0" f="v">
      <t c="3" si="227">
        <n x="225"/>
        <n x="430"/>
        <n x="78"/>
      </t>
    </mdx>
    <mdx n="0" f="v">
      <t c="3" si="227">
        <n x="225"/>
        <n x="431"/>
        <n x="78"/>
      </t>
    </mdx>
    <mdx n="0" f="v">
      <t c="3" si="227">
        <n x="225"/>
        <n x="432"/>
        <n x="78"/>
      </t>
    </mdx>
    <mdx n="0" f="v">
      <t c="3" si="227">
        <n x="225"/>
        <n x="435"/>
        <n x="78"/>
      </t>
    </mdx>
    <mdx n="0" f="v">
      <t c="3" si="227">
        <n x="225"/>
        <n x="443"/>
        <n x="78"/>
      </t>
    </mdx>
    <mdx n="0" f="v">
      <t c="3" si="227">
        <n x="225"/>
        <n x="444"/>
        <n x="78"/>
      </t>
    </mdx>
    <mdx n="0" f="v">
      <t c="3" si="227">
        <n x="225"/>
        <n x="424"/>
        <n x="78"/>
      </t>
    </mdx>
    <mdx n="0" f="v">
      <t c="3" si="227">
        <n x="225"/>
        <n x="425"/>
        <n x="78"/>
      </t>
    </mdx>
    <mdx n="0" f="v">
      <t c="3" si="227">
        <n x="225"/>
        <n x="327"/>
        <n x="78"/>
      </t>
    </mdx>
    <mdx n="0" f="v">
      <t c="3" si="227">
        <n x="225"/>
        <n x="426"/>
        <n x="78"/>
      </t>
    </mdx>
    <mdx n="0" f="v">
      <t c="3" si="227">
        <n x="225"/>
        <n x="433"/>
        <n x="78"/>
      </t>
    </mdx>
    <mdx n="0" f="v">
      <t c="3" si="227">
        <n x="225"/>
        <n x="326"/>
        <n x="78"/>
      </t>
    </mdx>
    <mdx n="0" f="v">
      <t c="3" si="227">
        <n x="225"/>
        <n x="442"/>
        <n x="78"/>
      </t>
    </mdx>
    <mdx n="0" f="v">
      <t c="3" si="227">
        <n x="225"/>
        <n x="445"/>
        <n x="78"/>
      </t>
    </mdx>
    <mdx n="0" f="v">
      <t c="3" si="227">
        <n x="225"/>
        <n x="446"/>
        <n x="78"/>
      </t>
    </mdx>
    <mdx n="0" f="v">
      <t c="3" si="227">
        <n x="225"/>
        <n x="434"/>
        <n x="78"/>
      </t>
    </mdx>
    <mdx n="0" f="v">
      <t c="3" si="227">
        <n x="225"/>
        <n x="438"/>
        <n x="78"/>
      </t>
    </mdx>
    <mdx n="0" f="v">
      <t c="3" si="227">
        <n x="225"/>
        <n x="436"/>
        <n x="78"/>
      </t>
    </mdx>
    <mdx n="0" f="v">
      <t c="3" si="227">
        <n x="225"/>
        <n x="437"/>
        <n x="78"/>
      </t>
    </mdx>
    <mdx n="0" f="v">
      <t c="3" si="227">
        <n x="225"/>
        <n x="294"/>
        <n x="78"/>
      </t>
    </mdx>
    <mdx n="0" f="v">
      <t c="3" si="227">
        <n x="225"/>
        <n x="293"/>
        <n x="78"/>
      </t>
    </mdx>
    <mdx n="0" f="v">
      <t c="3" si="227">
        <n x="225"/>
        <n x="452"/>
        <n x="78"/>
      </t>
    </mdx>
    <mdx n="0" f="v">
      <t c="3" si="227">
        <n x="225"/>
        <n x="350"/>
        <n x="78"/>
      </t>
    </mdx>
    <mdx n="0" f="v">
      <t c="3" si="227">
        <n x="225"/>
        <n x="439"/>
        <n x="78"/>
      </t>
    </mdx>
    <mdx n="0" f="v">
      <t c="3" si="227">
        <n x="225"/>
        <n x="440"/>
        <n x="78"/>
      </t>
    </mdx>
    <mdx n="0" f="v">
      <t c="3" si="227">
        <n x="225"/>
        <n x="441"/>
        <n x="78"/>
      </t>
    </mdx>
    <mdx n="0" f="v">
      <t c="3" si="227">
        <n x="225"/>
        <n x="447"/>
        <n x="78"/>
      </t>
    </mdx>
    <mdx n="0" f="v">
      <t c="3" si="227">
        <n x="225"/>
        <n x="459"/>
        <n x="78"/>
      </t>
    </mdx>
    <mdx n="0" f="v">
      <t c="3" si="227">
        <n x="225"/>
        <n x="276"/>
        <n x="78"/>
      </t>
    </mdx>
    <mdx n="0" f="v">
      <t c="3" si="227">
        <n x="225"/>
        <n x="453"/>
        <n x="78"/>
      </t>
    </mdx>
    <mdx n="0" f="v">
      <t c="3" si="227">
        <n x="225"/>
        <n x="454"/>
        <n x="78"/>
      </t>
    </mdx>
    <mdx n="0" f="v">
      <t c="3" si="227">
        <n x="225"/>
        <n x="455"/>
        <n x="78"/>
      </t>
    </mdx>
    <mdx n="0" f="v">
      <t c="3" si="227">
        <n x="225"/>
        <n x="456"/>
        <n x="78"/>
      </t>
    </mdx>
    <mdx n="0" f="v">
      <t c="3" si="227">
        <n x="225"/>
        <n x="346"/>
        <n x="78"/>
      </t>
    </mdx>
    <mdx n="0" f="v">
      <t c="3" si="227">
        <n x="225"/>
        <n x="461"/>
        <n x="78"/>
      </t>
    </mdx>
    <mdx n="0" f="v">
      <t c="3" si="227">
        <n x="225"/>
        <n x="448"/>
        <n x="78"/>
      </t>
    </mdx>
    <mdx n="0" f="v">
      <t c="3" si="227">
        <n x="225"/>
        <n x="450"/>
        <n x="78"/>
      </t>
    </mdx>
    <mdx n="0" f="v">
      <t c="3" si="227">
        <n x="225"/>
        <n x="451"/>
        <n x="78"/>
      </t>
    </mdx>
    <mdx n="0" f="v">
      <t c="3" si="227">
        <n x="225"/>
        <n x="457"/>
        <n x="78"/>
      </t>
    </mdx>
    <mdx n="0" f="v">
      <t c="3" si="227">
        <n x="225"/>
        <n x="458"/>
        <n x="78"/>
      </t>
    </mdx>
    <mdx n="0" f="v">
      <t c="3" si="227">
        <n x="225"/>
        <n x="473"/>
        <n x="78"/>
      </t>
    </mdx>
    <mdx n="0" f="v">
      <t c="3" si="227">
        <n x="225"/>
        <n x="460"/>
        <n x="78"/>
      </t>
    </mdx>
    <mdx n="0" f="v">
      <t c="3" si="227">
        <n x="225"/>
        <n x="462"/>
        <n x="78"/>
      </t>
    </mdx>
    <mdx n="0" f="v">
      <t c="3" si="227">
        <n x="225"/>
        <n x="463"/>
        <n x="78"/>
      </t>
    </mdx>
    <mdx n="0" f="v">
      <t c="3" si="227">
        <n x="225"/>
        <n x="464"/>
        <n x="78"/>
      </t>
    </mdx>
    <mdx n="0" f="v">
      <t c="3" si="227">
        <n x="225"/>
        <n x="465"/>
        <n x="78"/>
      </t>
    </mdx>
    <mdx n="0" f="v">
      <t c="3" si="227">
        <n x="225"/>
        <n x="466"/>
        <n x="78"/>
      </t>
    </mdx>
    <mdx n="0" f="v">
      <t c="3" si="227">
        <n x="225"/>
        <n x="467"/>
        <n x="78"/>
      </t>
    </mdx>
    <mdx n="0" f="v">
      <t c="3" si="227">
        <n x="225"/>
        <n x="468"/>
        <n x="78"/>
      </t>
    </mdx>
    <mdx n="0" f="v">
      <t c="3" si="227">
        <n x="225"/>
        <n x="469"/>
        <n x="78"/>
      </t>
    </mdx>
    <mdx n="0" f="v">
      <t c="3" si="227">
        <n x="225"/>
        <n x="470"/>
        <n x="78"/>
      </t>
    </mdx>
    <mdx n="0" f="v">
      <t c="3" si="227">
        <n x="225"/>
        <n x="474"/>
        <n x="78"/>
      </t>
    </mdx>
    <mdx n="0" f="v">
      <t c="3" si="227">
        <n x="225"/>
        <n x="475"/>
        <n x="78"/>
      </t>
    </mdx>
    <mdx n="0" f="v">
      <t c="3" si="227">
        <n x="225"/>
        <n x="476"/>
        <n x="78"/>
      </t>
    </mdx>
    <mdx n="0" f="v">
      <t c="3" si="227">
        <n x="225"/>
        <n x="471"/>
        <n x="78"/>
      </t>
    </mdx>
    <mdx n="0" f="v">
      <t c="3" si="227">
        <n x="225"/>
        <n x="477"/>
        <n x="78"/>
      </t>
    </mdx>
    <mdx n="0" f="v">
      <t c="3" si="227">
        <n x="225"/>
        <n x="478"/>
        <n x="78"/>
      </t>
    </mdx>
    <mdx n="0" f="v">
      <t c="3" si="227">
        <n x="225"/>
        <n x="479"/>
        <n x="78"/>
      </t>
    </mdx>
    <mdx n="0" f="v">
      <t c="3" si="227">
        <n x="225"/>
        <n x="487"/>
        <n x="78"/>
      </t>
    </mdx>
    <mdx n="0" f="v">
      <t c="3" si="227">
        <n x="225"/>
        <n x="472"/>
        <n x="78"/>
      </t>
    </mdx>
    <mdx n="0" f="v">
      <t c="3" si="227">
        <n x="225"/>
        <n x="480"/>
        <n x="78"/>
      </t>
    </mdx>
    <mdx n="0" f="v">
      <t c="3" si="227">
        <n x="225"/>
        <n x="481"/>
        <n x="78"/>
      </t>
    </mdx>
    <mdx n="0" f="v">
      <t c="3" si="227">
        <n x="225"/>
        <n x="483"/>
        <n x="78"/>
      </t>
    </mdx>
    <mdx n="0" f="v">
      <t c="3" si="227">
        <n x="225"/>
        <n x="484"/>
        <n x="78"/>
      </t>
    </mdx>
    <mdx n="0" f="v">
      <t c="3" si="227">
        <n x="225"/>
        <n x="488"/>
        <n x="78"/>
      </t>
    </mdx>
    <mdx n="0" f="v">
      <t c="3" si="227">
        <n x="225"/>
        <n x="489"/>
        <n x="78"/>
      </t>
    </mdx>
    <mdx n="0" f="v">
      <t c="3" si="227">
        <n x="225"/>
        <n x="482"/>
        <n x="78"/>
      </t>
    </mdx>
    <mdx n="0" f="v">
      <t c="3" si="227">
        <n x="225"/>
        <n x="490"/>
        <n x="78"/>
      </t>
    </mdx>
    <mdx n="0" f="v">
      <t c="3" si="227">
        <n x="225"/>
        <n x="485"/>
        <n x="78"/>
      </t>
    </mdx>
    <mdx n="0" f="v">
      <t c="3" si="227">
        <n x="225"/>
        <n x="486"/>
        <n x="78"/>
      </t>
    </mdx>
    <mdx n="0" f="v">
      <t c="3" si="227">
        <n x="225"/>
        <n x="497"/>
        <n x="78"/>
      </t>
    </mdx>
    <mdx n="0" f="v">
      <t c="3" si="227">
        <n x="225"/>
        <n x="492"/>
        <n x="78"/>
      </t>
    </mdx>
    <mdx n="0" f="v">
      <t c="3" si="227">
        <n x="225"/>
        <n x="493"/>
        <n x="78"/>
      </t>
    </mdx>
    <mdx n="0" f="v">
      <t c="3" si="227">
        <n x="225"/>
        <n x="494"/>
        <n x="78"/>
      </t>
    </mdx>
    <mdx n="0" f="v">
      <t c="3" si="227">
        <n x="225"/>
        <n x="501"/>
        <n x="78"/>
      </t>
    </mdx>
    <mdx n="0" f="v">
      <t c="3" si="227">
        <n x="225"/>
        <n x="500"/>
        <n x="78"/>
      </t>
    </mdx>
    <mdx n="0" f="v">
      <t c="3" si="227">
        <n x="225"/>
        <n x="491"/>
        <n x="78"/>
      </t>
    </mdx>
    <mdx n="0" f="v">
      <t c="3" si="227">
        <n x="225"/>
        <n x="495"/>
        <n x="78"/>
      </t>
    </mdx>
    <mdx n="0" f="v">
      <t c="3" si="227">
        <n x="225"/>
        <n x="496"/>
        <n x="78"/>
      </t>
    </mdx>
    <mdx n="0" f="v">
      <t c="3" si="227">
        <n x="225"/>
        <n x="502"/>
        <n x="78"/>
      </t>
    </mdx>
    <mdx n="0" f="v">
      <t c="3" si="227">
        <n x="225"/>
        <n x="503"/>
        <n x="78"/>
      </t>
    </mdx>
    <mdx n="0" f="v">
      <t c="3" si="227">
        <n x="225"/>
        <n x="508"/>
        <n x="78"/>
      </t>
    </mdx>
    <mdx n="0" f="v">
      <t c="3" si="227">
        <n x="225"/>
        <n x="498"/>
        <n x="78"/>
      </t>
    </mdx>
    <mdx n="0" f="v">
      <t c="3" si="227">
        <n x="225"/>
        <n x="499"/>
        <n x="78"/>
      </t>
    </mdx>
    <mdx n="0" f="v">
      <t c="3" si="227">
        <n x="225"/>
        <n x="513"/>
        <n x="78"/>
      </t>
    </mdx>
    <mdx n="0" f="v">
      <t c="3" si="227">
        <n x="225"/>
        <n x="505"/>
        <n x="78"/>
      </t>
    </mdx>
    <mdx n="0" f="v">
      <t c="3" si="227">
        <n x="225"/>
        <n x="506"/>
        <n x="78"/>
      </t>
    </mdx>
    <mdx n="0" f="v">
      <t c="3" si="227">
        <n x="225"/>
        <n x="509"/>
        <n x="78"/>
      </t>
    </mdx>
    <mdx n="0" f="v">
      <t c="3" si="227">
        <n x="225"/>
        <n x="507"/>
        <n x="78"/>
      </t>
    </mdx>
    <mdx n="0" f="v">
      <t c="3" si="227">
        <n x="225"/>
        <n x="510"/>
        <n x="78"/>
      </t>
    </mdx>
    <mdx n="0" f="v">
      <t c="3" si="227">
        <n x="225"/>
        <n x="511"/>
        <n x="78"/>
      </t>
    </mdx>
    <mdx n="0" f="v">
      <t c="3" si="227">
        <n x="225"/>
        <n x="512"/>
        <n x="78"/>
      </t>
    </mdx>
    <mdx n="0" f="v">
      <t c="3" si="227">
        <n x="225"/>
        <n x="520"/>
        <n x="78"/>
      </t>
    </mdx>
    <mdx n="0" f="v">
      <t c="3" si="227">
        <n x="225"/>
        <n x="514"/>
        <n x="78"/>
      </t>
    </mdx>
    <mdx n="0" f="v">
      <t c="3" si="227">
        <n x="225"/>
        <n x="515"/>
        <n x="78"/>
      </t>
    </mdx>
    <mdx n="0" f="v">
      <t c="3" si="227">
        <n x="225"/>
        <n x="516"/>
        <n x="78"/>
      </t>
    </mdx>
    <mdx n="0" f="v">
      <t c="3" si="227">
        <n x="225"/>
        <n x="519"/>
        <n x="78"/>
      </t>
    </mdx>
    <mdx n="0" f="v">
      <t c="3" si="227">
        <n x="225"/>
        <n x="521"/>
        <n x="78"/>
      </t>
    </mdx>
    <mdx n="0" f="v">
      <t c="3" si="227">
        <n x="225"/>
        <n x="517"/>
        <n x="78"/>
      </t>
    </mdx>
    <mdx n="0" f="v">
      <t c="3" si="227">
        <n x="225"/>
        <n x="518"/>
        <n x="78"/>
      </t>
    </mdx>
    <mdx n="0" f="v">
      <t c="3" si="227">
        <n x="225"/>
        <n x="522"/>
        <n x="78"/>
      </t>
    </mdx>
    <mdx n="0" f="v">
      <t c="3" si="227">
        <n x="225"/>
        <n x="525"/>
        <n x="78"/>
      </t>
    </mdx>
    <mdx n="0" f="v">
      <t c="3" si="227">
        <n x="225"/>
        <n x="526"/>
        <n x="78"/>
      </t>
    </mdx>
    <mdx n="0" f="v">
      <t c="3" si="227">
        <n x="225"/>
        <n x="523"/>
        <n x="78"/>
      </t>
    </mdx>
    <mdx n="0" f="v">
      <t c="3" si="227">
        <n x="225"/>
        <n x="528"/>
        <n x="78"/>
      </t>
    </mdx>
    <mdx n="0" f="v">
      <t c="3" si="227">
        <n x="225"/>
        <n x="524"/>
        <n x="78"/>
      </t>
    </mdx>
    <mdx n="0" f="v">
      <t c="3" si="227">
        <n x="225"/>
        <n x="530"/>
        <n x="78"/>
      </t>
    </mdx>
    <mdx n="0" f="v">
      <t c="3" si="227">
        <n x="225"/>
        <n x="527"/>
        <n x="78"/>
      </t>
    </mdx>
    <mdx n="0" f="v">
      <t c="3" si="227">
        <n x="225"/>
        <n x="532"/>
        <n x="78"/>
      </t>
    </mdx>
    <mdx n="0" f="v">
      <t c="3" si="227">
        <n x="225"/>
        <n x="529"/>
        <n x="78"/>
      </t>
    </mdx>
    <mdx n="0" f="v">
      <t c="3" si="227">
        <n x="225"/>
        <n x="531"/>
        <n x="78"/>
      </t>
    </mdx>
    <mdx n="0" f="v">
      <t c="3" si="227">
        <n x="225"/>
        <n x="533"/>
        <n x="78"/>
      </t>
    </mdx>
    <mdx n="0" f="v">
      <t c="3" si="227">
        <n x="225"/>
        <n x="534"/>
        <n x="78"/>
      </t>
    </mdx>
    <mdx n="0" f="v">
      <t c="3" si="227">
        <n x="225"/>
        <n x="536"/>
        <n x="78"/>
      </t>
    </mdx>
    <mdx n="0" f="v">
      <t c="3" si="227">
        <n x="225"/>
        <n x="535"/>
        <n x="78"/>
      </t>
    </mdx>
    <mdx n="0" f="v">
      <t c="3" si="227">
        <n x="225"/>
        <n x="537"/>
        <n x="78"/>
      </t>
    </mdx>
    <mdx n="0" f="v">
      <t c="3" si="227">
        <n x="225"/>
        <n x="539"/>
        <n x="78"/>
      </t>
    </mdx>
    <mdx n="0" f="v">
      <t c="3" si="227">
        <n x="225"/>
        <n x="540"/>
        <n x="78"/>
      </t>
    </mdx>
    <mdx n="0" f="v">
      <t c="3" si="227">
        <n x="225"/>
        <n x="543"/>
        <n x="78"/>
      </t>
    </mdx>
    <mdx n="0" f="v">
      <t c="3" si="227">
        <n x="225"/>
        <n x="538"/>
        <n x="78"/>
      </t>
    </mdx>
    <mdx n="0" f="v">
      <t c="3" si="227">
        <n x="225"/>
        <n x="544"/>
        <n x="78"/>
      </t>
    </mdx>
    <mdx n="0" f="v">
      <t c="3" si="227">
        <n x="225"/>
        <n x="541"/>
        <n x="78"/>
      </t>
    </mdx>
    <mdx n="0" f="v">
      <t c="3" si="227">
        <n x="225"/>
        <n x="545"/>
        <n x="78"/>
      </t>
    </mdx>
    <mdx n="0" f="v">
      <t c="3" si="227">
        <n x="225"/>
        <n x="546"/>
        <n x="78"/>
      </t>
    </mdx>
    <mdx n="0" f="v">
      <t c="3" si="227">
        <n x="225"/>
        <n x="542"/>
        <n x="78"/>
      </t>
    </mdx>
    <mdx n="0" f="v">
      <t c="3" si="227">
        <n x="225"/>
        <n x="272"/>
        <n x="98"/>
      </t>
    </mdx>
    <mdx n="0" f="v">
      <t c="3" si="227">
        <n x="225"/>
        <n x="273"/>
        <n x="98"/>
      </t>
    </mdx>
    <mdx n="0" f="v">
      <t c="3" si="227">
        <n x="225"/>
        <n x="270"/>
        <n x="98"/>
      </t>
    </mdx>
    <mdx n="0" f="v">
      <t c="3" si="227">
        <n x="225"/>
        <n x="269"/>
        <n x="98"/>
      </t>
    </mdx>
    <mdx n="0" f="v">
      <t c="3" si="227">
        <n x="225"/>
        <n x="268"/>
        <n x="98"/>
      </t>
    </mdx>
    <mdx n="0" f="v">
      <t c="3" si="227">
        <n x="225"/>
        <n x="355"/>
        <n x="98"/>
      </t>
    </mdx>
    <mdx n="0" f="v">
      <t c="3" si="227">
        <n x="225"/>
        <n x="356"/>
        <n x="98"/>
      </t>
    </mdx>
    <mdx n="0" f="v">
      <t c="3" si="227">
        <n x="225"/>
        <n x="357"/>
        <n x="98"/>
      </t>
    </mdx>
    <mdx n="0" f="v">
      <t c="3" si="227">
        <n x="225"/>
        <n x="358"/>
        <n x="98"/>
      </t>
    </mdx>
    <mdx n="0" f="v">
      <t c="3" si="227">
        <n x="225"/>
        <n x="360"/>
        <n x="98"/>
      </t>
    </mdx>
    <mdx n="0" f="v">
      <t c="3" si="227">
        <n x="225"/>
        <n x="361"/>
        <n x="98"/>
      </t>
    </mdx>
    <mdx n="0" f="v">
      <t c="3" si="227">
        <n x="225"/>
        <n x="263"/>
        <n x="98"/>
      </t>
    </mdx>
    <mdx n="0" f="v">
      <t c="3" si="227">
        <n x="225"/>
        <n x="261"/>
        <n x="98"/>
      </t>
    </mdx>
    <mdx n="0" f="v">
      <t c="3" si="227">
        <n x="225"/>
        <n x="259"/>
        <n x="98"/>
      </t>
    </mdx>
    <mdx n="0" f="v">
      <t c="3" si="227">
        <n x="225"/>
        <n x="258"/>
        <n x="98"/>
      </t>
    </mdx>
    <mdx n="0" f="v">
      <t c="3" si="227">
        <n x="225"/>
        <n x="257"/>
        <n x="98"/>
      </t>
    </mdx>
    <mdx n="0" f="v">
      <t c="3" si="227">
        <n x="225"/>
        <n x="383"/>
        <n x="98"/>
      </t>
    </mdx>
    <mdx n="0" f="v">
      <t c="3" si="227">
        <n x="225"/>
        <n x="384"/>
        <n x="98"/>
      </t>
    </mdx>
    <mdx n="0" f="v">
      <t c="3" si="227">
        <n x="225"/>
        <n x="316"/>
        <n x="98"/>
      </t>
    </mdx>
    <mdx n="0" f="v">
      <t c="3" si="227">
        <n x="225"/>
        <n x="373"/>
        <n x="98"/>
      </t>
    </mdx>
    <mdx n="0" f="v">
      <t c="3" si="227">
        <n x="225"/>
        <n x="374"/>
        <n x="98"/>
      </t>
    </mdx>
    <mdx n="0" f="v">
      <t c="3" si="227">
        <n x="225"/>
        <n x="375"/>
        <n x="98"/>
      </t>
    </mdx>
    <mdx n="0" f="v">
      <t c="3" si="227">
        <n x="225"/>
        <n x="281"/>
        <n x="98"/>
      </t>
    </mdx>
    <mdx n="0" f="v">
      <t c="3" si="227">
        <n x="225"/>
        <n x="376"/>
        <n x="98"/>
      </t>
    </mdx>
    <mdx n="0" f="v">
      <t c="3" si="227">
        <n x="225"/>
        <n x="377"/>
        <n x="98"/>
      </t>
    </mdx>
    <mdx n="0" f="v">
      <t c="3" si="227">
        <n x="225"/>
        <n x="280"/>
        <n x="98"/>
      </t>
    </mdx>
    <mdx n="0" f="v">
      <t c="3" si="227">
        <n x="225"/>
        <n x="311"/>
        <n x="98"/>
      </t>
    </mdx>
    <mdx n="0" f="v">
      <t c="3" si="227">
        <n x="225"/>
        <n x="378"/>
        <n x="98"/>
      </t>
    </mdx>
    <mdx n="0" f="v">
      <t c="3" si="227">
        <n x="225"/>
        <n x="379"/>
        <n x="98"/>
      </t>
    </mdx>
    <mdx n="0" f="v">
      <t c="3" si="227">
        <n x="225"/>
        <n x="380"/>
        <n x="98"/>
      </t>
    </mdx>
    <mdx n="0" f="v">
      <t c="3" si="227">
        <n x="225"/>
        <n x="381"/>
        <n x="98"/>
      </t>
    </mdx>
    <mdx n="0" f="v">
      <t c="3" si="227">
        <n x="225"/>
        <n x="304"/>
        <n x="98"/>
      </t>
    </mdx>
    <mdx n="0" f="v">
      <t c="3" si="227">
        <n x="225"/>
        <n x="283"/>
        <n x="98"/>
      </t>
    </mdx>
    <mdx n="0" f="v">
      <t c="3" si="227">
        <n x="225"/>
        <n x="547"/>
        <n x="98"/>
      </t>
    </mdx>
    <mdx n="0" f="v">
      <t c="3" si="227">
        <n x="225"/>
        <n x="362"/>
        <n x="98"/>
      </t>
    </mdx>
    <mdx n="0" f="v">
      <t c="3" si="227">
        <n x="225"/>
        <n x="364"/>
        <n x="98"/>
      </t>
    </mdx>
    <mdx n="0" f="v">
      <t c="3" si="227">
        <n x="225"/>
        <n x="548"/>
        <n x="98"/>
      </t>
    </mdx>
    <mdx n="0" f="v">
      <t c="3" si="227">
        <n x="225"/>
        <n x="365"/>
        <n x="98"/>
      </t>
    </mdx>
    <mdx n="0" f="v">
      <t c="3" si="227">
        <n x="225"/>
        <n x="366"/>
        <n x="98"/>
      </t>
    </mdx>
    <mdx n="0" f="v">
      <t c="3" si="227">
        <n x="225"/>
        <n x="367"/>
        <n x="98"/>
      </t>
    </mdx>
    <mdx n="0" f="v">
      <t c="3" si="227">
        <n x="225"/>
        <n x="368"/>
        <n x="98"/>
      </t>
    </mdx>
    <mdx n="0" f="v">
      <t c="3" si="227">
        <n x="225"/>
        <n x="369"/>
        <n x="98"/>
      </t>
    </mdx>
    <mdx n="0" f="v">
      <t c="3" si="227">
        <n x="225"/>
        <n x="307"/>
        <n x="98"/>
      </t>
    </mdx>
    <mdx n="0" f="v">
      <t c="3" si="227">
        <n x="225"/>
        <n x="370"/>
        <n x="98"/>
      </t>
    </mdx>
    <mdx n="0" f="v">
      <t c="3" si="227">
        <n x="225"/>
        <n x="371"/>
        <n x="98"/>
      </t>
    </mdx>
    <mdx n="0" f="v">
      <t c="3" si="227">
        <n x="225"/>
        <n x="372"/>
        <n x="98"/>
      </t>
    </mdx>
    <mdx n="0" f="v">
      <t c="3" si="227">
        <n x="225"/>
        <n x="393"/>
        <n x="98"/>
      </t>
    </mdx>
    <mdx n="0" f="v">
      <t c="3" si="227">
        <n x="225"/>
        <n x="394"/>
        <n x="98"/>
      </t>
    </mdx>
    <mdx n="0" f="v">
      <t c="3" si="227">
        <n x="225"/>
        <n x="395"/>
        <n x="98"/>
      </t>
    </mdx>
    <mdx n="0" f="v">
      <t c="3" si="227">
        <n x="225"/>
        <n x="278"/>
        <n x="98"/>
      </t>
    </mdx>
    <mdx n="0" f="v">
      <t c="3" si="227">
        <n x="225"/>
        <n x="396"/>
        <n x="98"/>
      </t>
    </mdx>
    <mdx n="0" f="v">
      <t c="3" si="227">
        <n x="225"/>
        <n x="397"/>
        <n x="98"/>
      </t>
    </mdx>
    <mdx n="0" f="v">
      <t c="3" si="227">
        <n x="225"/>
        <n x="398"/>
        <n x="98"/>
      </t>
    </mdx>
    <mdx n="0" f="v">
      <t c="3" si="227">
        <n x="225"/>
        <n x="392"/>
        <n x="98"/>
      </t>
    </mdx>
    <mdx n="0" f="v">
      <t c="3" si="227">
        <n x="225"/>
        <n x="386"/>
        <n x="98"/>
      </t>
    </mdx>
    <mdx n="0" f="v">
      <t c="3" si="227">
        <n x="225"/>
        <n x="387"/>
        <n x="98"/>
      </t>
    </mdx>
    <mdx n="0" f="v">
      <t c="3" si="227">
        <n x="225"/>
        <n x="388"/>
        <n x="98"/>
      </t>
    </mdx>
    <mdx n="0" f="v">
      <t c="3" si="227">
        <n x="225"/>
        <n x="389"/>
        <n x="98"/>
      </t>
    </mdx>
    <mdx n="0" f="v">
      <t c="3" si="227">
        <n x="225"/>
        <n x="390"/>
        <n x="98"/>
      </t>
    </mdx>
    <mdx n="0" f="v">
      <t c="3" si="227">
        <n x="225"/>
        <n x="418"/>
        <n x="98"/>
      </t>
    </mdx>
    <mdx n="0" f="v">
      <t c="3" si="227">
        <n x="225"/>
        <n x="413"/>
        <n x="98"/>
      </t>
    </mdx>
    <mdx n="0" f="v">
      <t c="3" si="227">
        <n x="225"/>
        <n x="391"/>
        <n x="98"/>
      </t>
    </mdx>
    <mdx n="0" f="v">
      <t c="3" si="227">
        <n x="225"/>
        <n x="399"/>
        <n x="98"/>
      </t>
    </mdx>
    <mdx n="0" f="v">
      <t c="3" si="227">
        <n x="225"/>
        <n x="400"/>
        <n x="98"/>
      </t>
    </mdx>
    <mdx n="0" f="v">
      <t c="3" si="227">
        <n x="225"/>
        <n x="401"/>
        <n x="98"/>
      </t>
    </mdx>
    <mdx n="0" f="v">
      <t c="3" si="227">
        <n x="225"/>
        <n x="402"/>
        <n x="98"/>
      </t>
    </mdx>
    <mdx n="0" f="v">
      <t c="3" si="227">
        <n x="225"/>
        <n x="277"/>
        <n x="98"/>
      </t>
    </mdx>
    <mdx n="0" f="v">
      <t c="3" si="227">
        <n x="225"/>
        <n x="417"/>
        <n x="98"/>
      </t>
    </mdx>
    <mdx n="0" f="v">
      <t c="3" si="227">
        <n x="225"/>
        <n x="411"/>
        <n x="98"/>
      </t>
    </mdx>
    <mdx n="0" f="v">
      <t c="3" si="227">
        <n x="225"/>
        <n x="419"/>
        <n x="98"/>
      </t>
    </mdx>
    <mdx n="0" f="v">
      <t c="3" si="227">
        <n x="225"/>
        <n x="404"/>
        <n x="98"/>
      </t>
    </mdx>
    <mdx n="0" f="v">
      <t c="3" si="227">
        <n x="225"/>
        <n x="405"/>
        <n x="98"/>
      </t>
    </mdx>
    <mdx n="0" f="v">
      <t c="3" si="227">
        <n x="225"/>
        <n x="406"/>
        <n x="98"/>
      </t>
    </mdx>
    <mdx n="0" f="v">
      <t c="3" si="227">
        <n x="225"/>
        <n x="407"/>
        <n x="98"/>
      </t>
    </mdx>
    <mdx n="0" f="v">
      <t c="3" si="227">
        <n x="225"/>
        <n x="408"/>
        <n x="98"/>
      </t>
    </mdx>
    <mdx n="0" f="v">
      <t c="3" si="227">
        <n x="225"/>
        <n x="409"/>
        <n x="98"/>
      </t>
    </mdx>
    <mdx n="0" f="v">
      <t c="3" si="227">
        <n x="225"/>
        <n x="410"/>
        <n x="98"/>
      </t>
    </mdx>
    <mdx n="0" f="v">
      <t c="3" si="227">
        <n x="225"/>
        <n x="403"/>
        <n x="98"/>
      </t>
    </mdx>
    <mdx n="0" f="v">
      <t c="3" si="227">
        <n x="225"/>
        <n x="412"/>
        <n x="98"/>
      </t>
    </mdx>
    <mdx n="0" f="v">
      <t c="3" si="227">
        <n x="225"/>
        <n x="428"/>
        <n x="98"/>
      </t>
    </mdx>
    <mdx n="0" f="v">
      <t c="3" si="227">
        <n x="225"/>
        <n x="414"/>
        <n x="98"/>
      </t>
    </mdx>
    <mdx n="0" f="v">
      <t c="3" si="227">
        <n x="225"/>
        <n x="415"/>
        <n x="98"/>
      </t>
    </mdx>
    <mdx n="0" f="v">
      <t c="3" si="227">
        <n x="225"/>
        <n x="416"/>
        <n x="98"/>
      </t>
    </mdx>
    <mdx n="0" f="v">
      <t c="3" si="227">
        <n x="225"/>
        <n x="427"/>
        <n x="98"/>
      </t>
    </mdx>
    <mdx n="0" f="v">
      <t c="3" si="227">
        <n x="225"/>
        <n x="422"/>
        <n x="98"/>
      </t>
    </mdx>
    <mdx n="0" f="v">
      <t c="3" si="227">
        <n x="225"/>
        <n x="329"/>
        <n x="98"/>
      </t>
    </mdx>
    <mdx n="0" f="v">
      <t c="3" si="227">
        <n x="225"/>
        <n x="423"/>
        <n x="98"/>
      </t>
    </mdx>
    <mdx n="0" f="v">
      <t c="3" si="227">
        <n x="225"/>
        <n x="420"/>
        <n x="98"/>
      </t>
    </mdx>
    <mdx n="0" f="v">
      <t c="3" si="227">
        <n x="225"/>
        <n x="301"/>
        <n x="98"/>
      </t>
    </mdx>
    <mdx n="0" f="v">
      <t c="3" si="227">
        <n x="225"/>
        <n x="299"/>
        <n x="98"/>
      </t>
    </mdx>
    <mdx n="0" f="v">
      <t c="3" si="227">
        <n x="225"/>
        <n x="297"/>
        <n x="98"/>
      </t>
    </mdx>
    <mdx n="0" f="v">
      <t c="3" si="227">
        <n x="225"/>
        <n x="421"/>
        <n x="98"/>
      </t>
    </mdx>
    <mdx n="0" f="v">
      <t c="3" si="227">
        <n x="225"/>
        <n x="328"/>
        <n x="98"/>
      </t>
    </mdx>
    <mdx n="0" f="v">
      <t c="3" si="227">
        <n x="225"/>
        <n x="429"/>
        <n x="98"/>
      </t>
    </mdx>
    <mdx n="0" f="v">
      <t c="3" si="227">
        <n x="225"/>
        <n x="430"/>
        <n x="98"/>
      </t>
    </mdx>
    <mdx n="0" f="v">
      <t c="3" si="227">
        <n x="225"/>
        <n x="431"/>
        <n x="98"/>
      </t>
    </mdx>
    <mdx n="0" f="v">
      <t c="3" si="227">
        <n x="225"/>
        <n x="432"/>
        <n x="98"/>
      </t>
    </mdx>
    <mdx n="0" f="v">
      <t c="3" si="227">
        <n x="225"/>
        <n x="326"/>
        <n x="98"/>
      </t>
    </mdx>
    <mdx n="0" f="v">
      <t c="3" si="227">
        <n x="225"/>
        <n x="443"/>
        <n x="98"/>
      </t>
    </mdx>
    <mdx n="0" f="v">
      <t c="3" si="227">
        <n x="225"/>
        <n x="444"/>
        <n x="98"/>
      </t>
    </mdx>
    <mdx n="0" f="v">
      <t c="3" si="227">
        <n x="225"/>
        <n x="424"/>
        <n x="98"/>
      </t>
    </mdx>
    <mdx n="0" f="v">
      <t c="3" si="227">
        <n x="225"/>
        <n x="425"/>
        <n x="98"/>
      </t>
    </mdx>
    <mdx n="0" f="v">
      <t c="3" si="227">
        <n x="225"/>
        <n x="348"/>
        <n x="98"/>
      </t>
    </mdx>
    <mdx n="0" f="v">
      <t c="3" si="227">
        <n x="225"/>
        <n x="327"/>
        <n x="98"/>
      </t>
    </mdx>
    <mdx n="0" f="v">
      <t c="3" si="227">
        <n x="225"/>
        <n x="426"/>
        <n x="98"/>
      </t>
    </mdx>
    <mdx n="0" f="v">
      <t c="3" si="227">
        <n x="225"/>
        <n x="433"/>
        <n x="98"/>
      </t>
    </mdx>
    <mdx n="0" f="v">
      <t c="3" si="227">
        <n x="225"/>
        <n x="442"/>
        <n x="98"/>
      </t>
    </mdx>
    <mdx n="0" f="v">
      <t c="3" si="227">
        <n x="225"/>
        <n x="435"/>
        <n x="98"/>
      </t>
    </mdx>
    <mdx n="0" f="v">
      <t c="3" si="227">
        <n x="225"/>
        <n x="445"/>
        <n x="98"/>
      </t>
    </mdx>
    <mdx n="0" f="v">
      <t c="3" si="227">
        <n x="225"/>
        <n x="446"/>
        <n x="98"/>
      </t>
    </mdx>
    <mdx n="0" f="v">
      <t c="3" si="227">
        <n x="225"/>
        <n x="434"/>
        <n x="98"/>
      </t>
    </mdx>
    <mdx n="0" f="v">
      <t c="3" si="227">
        <n x="225"/>
        <n x="452"/>
        <n x="98"/>
      </t>
    </mdx>
    <mdx n="0" f="v">
      <t c="3" si="227">
        <n x="225"/>
        <n x="436"/>
        <n x="98"/>
      </t>
    </mdx>
    <mdx n="0" f="v">
      <t c="3" si="227">
        <n x="225"/>
        <n x="437"/>
        <n x="98"/>
      </t>
    </mdx>
    <mdx n="0" f="v">
      <t c="3" si="227">
        <n x="225"/>
        <n x="294"/>
        <n x="98"/>
      </t>
    </mdx>
    <mdx n="0" f="v">
      <t c="3" si="227">
        <n x="225"/>
        <n x="293"/>
        <n x="98"/>
      </t>
    </mdx>
    <mdx n="0" f="v">
      <t c="3" si="227">
        <n x="225"/>
        <n x="438"/>
        <n x="98"/>
      </t>
    </mdx>
    <mdx n="0" f="v">
      <t c="3" si="227">
        <n x="225"/>
        <n x="350"/>
        <n x="98"/>
      </t>
    </mdx>
    <mdx n="0" f="v">
      <t c="3" si="227">
        <n x="225"/>
        <n x="439"/>
        <n x="98"/>
      </t>
    </mdx>
    <mdx n="0" f="v">
      <t c="3" si="227">
        <n x="225"/>
        <n x="440"/>
        <n x="98"/>
      </t>
    </mdx>
    <mdx n="0" f="v">
      <t c="3" si="227">
        <n x="225"/>
        <n x="441"/>
        <n x="98"/>
      </t>
    </mdx>
    <mdx n="0" f="v">
      <t c="3" si="227">
        <n x="225"/>
        <n x="447"/>
        <n x="98"/>
      </t>
    </mdx>
    <mdx n="0" f="v">
      <t c="3" si="227">
        <n x="225"/>
        <n x="461"/>
        <n x="98"/>
      </t>
    </mdx>
    <mdx n="0" f="v">
      <t c="3" si="227">
        <n x="225"/>
        <n x="459"/>
        <n x="98"/>
      </t>
    </mdx>
    <mdx n="0" f="v">
      <t c="3" si="227">
        <n x="225"/>
        <n x="276"/>
        <n x="98"/>
      </t>
    </mdx>
    <mdx n="0" f="v">
      <t c="3" si="227">
        <n x="225"/>
        <n x="453"/>
        <n x="98"/>
      </t>
    </mdx>
    <mdx n="0" f="v">
      <t c="3" si="227">
        <n x="225"/>
        <n x="454"/>
        <n x="98"/>
      </t>
    </mdx>
    <mdx n="0" f="v">
      <t c="3" si="227">
        <n x="225"/>
        <n x="455"/>
        <n x="98"/>
      </t>
    </mdx>
    <mdx n="0" f="v">
      <t c="3" si="227">
        <n x="225"/>
        <n x="456"/>
        <n x="98"/>
      </t>
    </mdx>
    <mdx n="0" f="v">
      <t c="3" si="227">
        <n x="225"/>
        <n x="346"/>
        <n x="98"/>
      </t>
    </mdx>
    <mdx n="0" f="v">
      <t c="3" si="227">
        <n x="225"/>
        <n x="460"/>
        <n x="98"/>
      </t>
    </mdx>
    <mdx n="0" f="v">
      <t c="3" si="227">
        <n x="225"/>
        <n x="448"/>
        <n x="98"/>
      </t>
    </mdx>
    <mdx n="0" f="v">
      <t c="3" si="227">
        <n x="225"/>
        <n x="449"/>
        <n x="98"/>
      </t>
    </mdx>
    <mdx n="0" f="v">
      <t c="3" si="227">
        <n x="225"/>
        <n x="450"/>
        <n x="98"/>
      </t>
    </mdx>
    <mdx n="0" f="v">
      <t c="3" si="227">
        <n x="225"/>
        <n x="451"/>
        <n x="98"/>
      </t>
    </mdx>
    <mdx n="0" f="v">
      <t c="3" si="227">
        <n x="225"/>
        <n x="457"/>
        <n x="98"/>
      </t>
    </mdx>
    <mdx n="0" f="v">
      <t c="3" si="227">
        <n x="225"/>
        <n x="458"/>
        <n x="98"/>
      </t>
    </mdx>
    <mdx n="0" f="v">
      <t c="3" si="227">
        <n x="225"/>
        <n x="473"/>
        <n x="98"/>
      </t>
    </mdx>
    <mdx n="0" f="v">
      <t c="3" si="227">
        <n x="225"/>
        <n x="462"/>
        <n x="98"/>
      </t>
    </mdx>
    <mdx n="0" f="v">
      <t c="3" si="227">
        <n x="225"/>
        <n x="463"/>
        <n x="98"/>
      </t>
    </mdx>
    <mdx n="0" f="v">
      <t c="3" si="227">
        <n x="225"/>
        <n x="464"/>
        <n x="98"/>
      </t>
    </mdx>
    <mdx n="0" f="v">
      <t c="3" si="227">
        <n x="225"/>
        <n x="465"/>
        <n x="98"/>
      </t>
    </mdx>
    <mdx n="0" f="v">
      <t c="3" si="227">
        <n x="225"/>
        <n x="466"/>
        <n x="98"/>
      </t>
    </mdx>
    <mdx n="0" f="v">
      <t c="3" si="227">
        <n x="225"/>
        <n x="467"/>
        <n x="98"/>
      </t>
    </mdx>
    <mdx n="0" f="v">
      <t c="3" si="227">
        <n x="225"/>
        <n x="468"/>
        <n x="98"/>
      </t>
    </mdx>
    <mdx n="0" f="v">
      <t c="3" si="227">
        <n x="225"/>
        <n x="469"/>
        <n x="98"/>
      </t>
    </mdx>
    <mdx n="0" f="v">
      <t c="3" si="227">
        <n x="225"/>
        <n x="470"/>
        <n x="98"/>
      </t>
    </mdx>
    <mdx n="0" f="v">
      <t c="3" si="227">
        <n x="225"/>
        <n x="474"/>
        <n x="98"/>
      </t>
    </mdx>
    <mdx n="0" f="v">
      <t c="3" si="227">
        <n x="225"/>
        <n x="475"/>
        <n x="98"/>
      </t>
    </mdx>
    <mdx n="0" f="v">
      <t c="3" si="227">
        <n x="225"/>
        <n x="476"/>
        <n x="98"/>
      </t>
    </mdx>
    <mdx n="0" f="v">
      <t c="3" si="227">
        <n x="225"/>
        <n x="471"/>
        <n x="98"/>
      </t>
    </mdx>
    <mdx n="0" f="v">
      <t c="3" si="227">
        <n x="225"/>
        <n x="487"/>
        <n x="98"/>
      </t>
    </mdx>
    <mdx n="0" f="v">
      <t c="3" si="227">
        <n x="225"/>
        <n x="477"/>
        <n x="98"/>
      </t>
    </mdx>
    <mdx n="0" f="v">
      <t c="3" si="227">
        <n x="225"/>
        <n x="478"/>
        <n x="98"/>
      </t>
    </mdx>
    <mdx n="0" f="v">
      <t c="3" si="227">
        <n x="225"/>
        <n x="479"/>
        <n x="98"/>
      </t>
    </mdx>
    <mdx n="0" f="v">
      <t c="3" si="227">
        <n x="225"/>
        <n x="484"/>
        <n x="98"/>
      </t>
    </mdx>
    <mdx n="0" f="v">
      <t c="3" si="227">
        <n x="225"/>
        <n x="472"/>
        <n x="98"/>
      </t>
    </mdx>
    <mdx n="0" f="v">
      <t c="3" si="227">
        <n x="225"/>
        <n x="480"/>
        <n x="98"/>
      </t>
    </mdx>
    <mdx n="0" f="v">
      <t c="3" si="227">
        <n x="225"/>
        <n x="481"/>
        <n x="98"/>
      </t>
    </mdx>
    <mdx n="0" f="v">
      <t c="3" si="227">
        <n x="225"/>
        <n x="483"/>
        <n x="98"/>
      </t>
    </mdx>
    <mdx n="0" f="v">
      <t c="3" si="227">
        <n x="225"/>
        <n x="488"/>
        <n x="98"/>
      </t>
    </mdx>
    <mdx n="0" f="v">
      <t c="3" si="227">
        <n x="225"/>
        <n x="489"/>
        <n x="98"/>
      </t>
    </mdx>
    <mdx n="0" f="v">
      <t c="3" si="227">
        <n x="225"/>
        <n x="482"/>
        <n x="98"/>
      </t>
    </mdx>
    <mdx n="0" f="v">
      <t c="3" si="227">
        <n x="225"/>
        <n x="485"/>
        <n x="98"/>
      </t>
    </mdx>
    <mdx n="0" f="v">
      <t c="3" si="227">
        <n x="225"/>
        <n x="486"/>
        <n x="98"/>
      </t>
    </mdx>
    <mdx n="0" f="v">
      <t c="3" si="227">
        <n x="225"/>
        <n x="490"/>
        <n x="98"/>
      </t>
    </mdx>
    <mdx n="0" f="v">
      <t c="3" si="227">
        <n x="225"/>
        <n x="501"/>
        <n x="98"/>
      </t>
    </mdx>
    <mdx n="0" f="v">
      <t c="3" si="227">
        <n x="225"/>
        <n x="492"/>
        <n x="98"/>
      </t>
    </mdx>
    <mdx n="0" f="v">
      <t c="3" si="227">
        <n x="225"/>
        <n x="493"/>
        <n x="98"/>
      </t>
    </mdx>
    <mdx n="0" f="v">
      <t c="3" si="227">
        <n x="225"/>
        <n x="494"/>
        <n x="98"/>
      </t>
    </mdx>
    <mdx n="0" f="v">
      <t c="3" si="227">
        <n x="225"/>
        <n x="497"/>
        <n x="98"/>
      </t>
    </mdx>
    <mdx n="0" f="v">
      <t c="3" si="227">
        <n x="225"/>
        <n x="491"/>
        <n x="98"/>
      </t>
    </mdx>
    <mdx n="0" f="v">
      <t c="3" si="227">
        <n x="225"/>
        <n x="495"/>
        <n x="98"/>
      </t>
    </mdx>
    <mdx n="0" f="v">
      <t c="3" si="227">
        <n x="225"/>
        <n x="496"/>
        <n x="98"/>
      </t>
    </mdx>
    <mdx n="0" f="v">
      <t c="3" si="227">
        <n x="225"/>
        <n x="500"/>
        <n x="98"/>
      </t>
    </mdx>
    <mdx n="0" f="v">
      <t c="3" si="227">
        <n x="225"/>
        <n x="502"/>
        <n x="98"/>
      </t>
    </mdx>
    <mdx n="0" f="v">
      <t c="3" si="227">
        <n x="225"/>
        <n x="503"/>
        <n x="98"/>
      </t>
    </mdx>
    <mdx n="0" f="v">
      <t c="3" si="227">
        <n x="225"/>
        <n x="508"/>
        <n x="98"/>
      </t>
    </mdx>
    <mdx n="0" f="v">
      <t c="3" si="227">
        <n x="225"/>
        <n x="498"/>
        <n x="98"/>
      </t>
    </mdx>
    <mdx n="0" f="v">
      <t c="3" si="227">
        <n x="225"/>
        <n x="499"/>
        <n x="98"/>
      </t>
    </mdx>
    <mdx n="0" f="v">
      <t c="3" si="227">
        <n x="225"/>
        <n x="504"/>
        <n x="98"/>
      </t>
    </mdx>
    <mdx n="0" f="v">
      <t c="3" si="227">
        <n x="225"/>
        <n x="505"/>
        <n x="98"/>
      </t>
    </mdx>
    <mdx n="0" f="v">
      <t c="3" si="227">
        <n x="225"/>
        <n x="506"/>
        <n x="98"/>
      </t>
    </mdx>
    <mdx n="0" f="v">
      <t c="3" si="227">
        <n x="225"/>
        <n x="513"/>
        <n x="98"/>
      </t>
    </mdx>
    <mdx n="0" f="v">
      <t c="3" si="227">
        <n x="225"/>
        <n x="509"/>
        <n x="98"/>
      </t>
    </mdx>
    <mdx n="0" f="v">
      <t c="3" si="227">
        <n x="225"/>
        <n x="507"/>
        <n x="98"/>
      </t>
    </mdx>
    <mdx n="0" f="v">
      <t c="3" si="227">
        <n x="225"/>
        <n x="516"/>
        <n x="98"/>
      </t>
    </mdx>
    <mdx n="0" f="v">
      <t c="3" si="227">
        <n x="225"/>
        <n x="519"/>
        <n x="98"/>
      </t>
    </mdx>
    <mdx n="0" f="v">
      <t c="3" si="227">
        <n x="225"/>
        <n x="510"/>
        <n x="98"/>
      </t>
    </mdx>
    <mdx n="0" f="v">
      <t c="3" si="227">
        <n x="225"/>
        <n x="511"/>
        <n x="98"/>
      </t>
    </mdx>
    <mdx n="0" f="v">
      <t c="3" si="227">
        <n x="225"/>
        <n x="512"/>
        <n x="98"/>
      </t>
    </mdx>
    <mdx n="0" f="v">
      <t c="3" si="227">
        <n x="225"/>
        <n x="520"/>
        <n x="98"/>
      </t>
    </mdx>
    <mdx n="0" f="v">
      <t c="3" si="227">
        <n x="225"/>
        <n x="514"/>
        <n x="98"/>
      </t>
    </mdx>
    <mdx n="0" f="v">
      <t c="3" si="227">
        <n x="225"/>
        <n x="515"/>
        <n x="98"/>
      </t>
    </mdx>
    <mdx n="0" f="v">
      <t c="3" si="227">
        <n x="225"/>
        <n x="521"/>
        <n x="98"/>
      </t>
    </mdx>
    <mdx n="0" f="v">
      <t c="3" si="227">
        <n x="225"/>
        <n x="517"/>
        <n x="98"/>
      </t>
    </mdx>
    <mdx n="0" f="v">
      <t c="3" si="227">
        <n x="225"/>
        <n x="518"/>
        <n x="98"/>
      </t>
    </mdx>
    <mdx n="0" f="v">
      <t c="3" si="227">
        <n x="225"/>
        <n x="522"/>
        <n x="98"/>
      </t>
    </mdx>
    <mdx n="0" f="v">
      <t c="3" si="227">
        <n x="225"/>
        <n x="526"/>
        <n x="98"/>
      </t>
    </mdx>
    <mdx n="0" f="v">
      <t c="3" si="227">
        <n x="225"/>
        <n x="525"/>
        <n x="98"/>
      </t>
    </mdx>
    <mdx n="0" f="v">
      <t c="3" si="227">
        <n x="225"/>
        <n x="523"/>
        <n x="98"/>
      </t>
    </mdx>
    <mdx n="0" f="v">
      <t c="3" si="227">
        <n x="225"/>
        <n x="528"/>
        <n x="98"/>
      </t>
    </mdx>
    <mdx n="0" f="v">
      <t c="3" si="227">
        <n x="225"/>
        <n x="524"/>
        <n x="98"/>
      </t>
    </mdx>
    <mdx n="0" f="v">
      <t c="3" si="227">
        <n x="225"/>
        <n x="532"/>
        <n x="98"/>
      </t>
    </mdx>
    <mdx n="0" f="v">
      <t c="3" si="227">
        <n x="225"/>
        <n x="527"/>
        <n x="98"/>
      </t>
    </mdx>
    <mdx n="0" f="v">
      <t c="3" si="227">
        <n x="225"/>
        <n x="529"/>
        <n x="98"/>
      </t>
    </mdx>
    <mdx n="0" f="v">
      <t c="3" si="227">
        <n x="225"/>
        <n x="531"/>
        <n x="98"/>
      </t>
    </mdx>
    <mdx n="0" f="v">
      <t c="3" si="227">
        <n x="225"/>
        <n x="530"/>
        <n x="98"/>
      </t>
    </mdx>
    <mdx n="0" f="v">
      <t c="3" si="227">
        <n x="225"/>
        <n x="534"/>
        <n x="98"/>
      </t>
    </mdx>
    <mdx n="0" f="v">
      <t c="3" si="227">
        <n x="225"/>
        <n x="533"/>
        <n x="98"/>
      </t>
    </mdx>
    <mdx n="0" f="v">
      <t c="3" si="227">
        <n x="225"/>
        <n x="536"/>
        <n x="98"/>
      </t>
    </mdx>
    <mdx n="0" f="v">
      <t c="3" si="227">
        <n x="225"/>
        <n x="535"/>
        <n x="98"/>
      </t>
    </mdx>
    <mdx n="0" f="v">
      <t c="3" si="227">
        <n x="225"/>
        <n x="537"/>
        <n x="98"/>
      </t>
    </mdx>
    <mdx n="0" f="v">
      <t c="3" si="227">
        <n x="225"/>
        <n x="539"/>
        <n x="98"/>
      </t>
    </mdx>
    <mdx n="0" f="v">
      <t c="3" si="227">
        <n x="225"/>
        <n x="540"/>
        <n x="98"/>
      </t>
    </mdx>
    <mdx n="0" f="v">
      <t c="3" si="227">
        <n x="225"/>
        <n x="543"/>
        <n x="98"/>
      </t>
    </mdx>
    <mdx n="0" f="v">
      <t c="3" si="227">
        <n x="225"/>
        <n x="538"/>
        <n x="98"/>
      </t>
    </mdx>
    <mdx n="0" f="v">
      <t c="3" si="227">
        <n x="225"/>
        <n x="541"/>
        <n x="98"/>
      </t>
    </mdx>
    <mdx n="0" f="v">
      <t c="3" si="227">
        <n x="225"/>
        <n x="545"/>
        <n x="98"/>
      </t>
    </mdx>
    <mdx n="0" f="v">
      <t c="3" si="227">
        <n x="225"/>
        <n x="544"/>
        <n x="98"/>
      </t>
    </mdx>
    <mdx n="0" f="v">
      <t c="3" si="227">
        <n x="225"/>
        <n x="542"/>
        <n x="98"/>
      </t>
    </mdx>
    <mdx n="0" f="v">
      <t c="3" si="227">
        <n x="225"/>
        <n x="546"/>
        <n x="98"/>
      </t>
    </mdx>
    <mdx n="0" f="v">
      <t c="3" si="227">
        <n x="225"/>
        <n x="273"/>
        <n x="99"/>
      </t>
    </mdx>
    <mdx n="0" f="v">
      <t c="3" si="227">
        <n x="225"/>
        <n x="268"/>
        <n x="99"/>
      </t>
    </mdx>
    <mdx n="0" f="v">
      <t c="3" si="227">
        <n x="225"/>
        <n x="357"/>
        <n x="99"/>
      </t>
    </mdx>
    <mdx n="0" f="v">
      <t c="3" si="227">
        <n x="225"/>
        <n x="361"/>
        <n x="99"/>
      </t>
    </mdx>
    <mdx n="0" f="v">
      <t c="3" si="227">
        <n x="225"/>
        <n x="265"/>
        <n x="99"/>
      </t>
    </mdx>
    <mdx n="0" f="v">
      <t c="3" si="227">
        <n x="225"/>
        <n x="263"/>
        <n x="99"/>
      </t>
    </mdx>
    <mdx n="0" f="v">
      <t c="3" si="227">
        <n x="225"/>
        <n x="257"/>
        <n x="99"/>
      </t>
    </mdx>
    <mdx n="0" f="v">
      <t c="3" si="227">
        <n x="225"/>
        <n x="256"/>
        <n x="99"/>
      </t>
    </mdx>
    <mdx n="0" f="v">
      <t c="3" si="227">
        <n x="225"/>
        <n x="255"/>
        <n x="99"/>
      </t>
    </mdx>
    <mdx n="0" f="v">
      <t c="3" si="227">
        <n x="225"/>
        <n x="316"/>
        <n x="99"/>
      </t>
    </mdx>
    <mdx n="0" f="v">
      <t c="3" si="227">
        <n x="225"/>
        <n x="373"/>
        <n x="99"/>
      </t>
    </mdx>
    <mdx n="0" f="v">
      <t c="3" si="227">
        <n x="225"/>
        <n x="374"/>
        <n x="99"/>
      </t>
    </mdx>
    <mdx n="0" f="v">
      <t c="3" si="227">
        <n x="225"/>
        <n x="375"/>
        <n x="99"/>
      </t>
    </mdx>
    <mdx n="0" f="v">
      <t c="3" si="227">
        <n x="225"/>
        <n x="281"/>
        <n x="99"/>
      </t>
    </mdx>
    <mdx n="0" f="v">
      <t c="3" si="227">
        <n x="225"/>
        <n x="376"/>
        <n x="99"/>
      </t>
    </mdx>
    <mdx n="0" f="v">
      <t c="3" si="227">
        <n x="225"/>
        <n x="377"/>
        <n x="99"/>
      </t>
    </mdx>
    <mdx n="0" f="v">
      <t c="3" si="227">
        <n x="225"/>
        <n x="280"/>
        <n x="99"/>
      </t>
    </mdx>
    <mdx n="0" f="v">
      <t c="3" si="227">
        <n x="225"/>
        <n x="311"/>
        <n x="99"/>
      </t>
    </mdx>
    <mdx n="0" f="v">
      <t c="3" si="227">
        <n x="225"/>
        <n x="378"/>
        <n x="99"/>
      </t>
    </mdx>
    <mdx n="0" f="v">
      <t c="3" si="227">
        <n x="225"/>
        <n x="379"/>
        <n x="99"/>
      </t>
    </mdx>
    <mdx n="0" f="v">
      <t c="3" si="227">
        <n x="225"/>
        <n x="380"/>
        <n x="99"/>
      </t>
    </mdx>
    <mdx n="0" f="v">
      <t c="3" si="227">
        <n x="225"/>
        <n x="381"/>
        <n x="99"/>
      </t>
    </mdx>
    <mdx n="0" f="v">
      <t c="3" si="227">
        <n x="225"/>
        <n x="382"/>
        <n x="99"/>
      </t>
    </mdx>
    <mdx n="0" f="v">
      <t c="3" si="227">
        <n x="225"/>
        <n x="304"/>
        <n x="99"/>
      </t>
    </mdx>
    <mdx n="0" f="v">
      <t c="3" si="227">
        <n x="225"/>
        <n x="383"/>
        <n x="99"/>
      </t>
    </mdx>
    <mdx n="0" f="v">
      <t c="3" si="227">
        <n x="225"/>
        <n x="283"/>
        <n x="99"/>
      </t>
    </mdx>
    <mdx n="0" f="v">
      <t c="3" si="227">
        <n x="225"/>
        <n x="547"/>
        <n x="99"/>
      </t>
    </mdx>
    <mdx n="0" f="v">
      <t c="3" si="227">
        <n x="225"/>
        <n x="362"/>
        <n x="99"/>
      </t>
    </mdx>
    <mdx n="0" f="v">
      <t c="3" si="227">
        <n x="225"/>
        <n x="364"/>
        <n x="99"/>
      </t>
    </mdx>
    <mdx n="0" f="v">
      <t c="3" si="227">
        <n x="225"/>
        <n x="548"/>
        <n x="99"/>
      </t>
    </mdx>
    <mdx n="0" f="v">
      <t c="3" si="227">
        <n x="225"/>
        <n x="365"/>
        <n x="99"/>
      </t>
    </mdx>
    <mdx n="0" f="v">
      <t c="3" si="227">
        <n x="225"/>
        <n x="366"/>
        <n x="99"/>
      </t>
    </mdx>
    <mdx n="0" f="v">
      <t c="3" si="227">
        <n x="225"/>
        <n x="367"/>
        <n x="99"/>
      </t>
    </mdx>
    <mdx n="0" f="v">
      <t c="3" si="227">
        <n x="225"/>
        <n x="368"/>
        <n x="99"/>
      </t>
    </mdx>
    <mdx n="0" f="v">
      <t c="3" si="227">
        <n x="225"/>
        <n x="369"/>
        <n x="99"/>
      </t>
    </mdx>
    <mdx n="0" f="v">
      <t c="3" si="227">
        <n x="225"/>
        <n x="307"/>
        <n x="99"/>
      </t>
    </mdx>
    <mdx n="0" f="v">
      <t c="3" si="227">
        <n x="225"/>
        <n x="370"/>
        <n x="99"/>
      </t>
    </mdx>
    <mdx n="0" f="v">
      <t c="3" si="227">
        <n x="225"/>
        <n x="371"/>
        <n x="99"/>
      </t>
    </mdx>
    <mdx n="0" f="v">
      <t c="3" si="227">
        <n x="225"/>
        <n x="372"/>
        <n x="99"/>
      </t>
    </mdx>
    <mdx n="0" f="v">
      <t c="3" si="227">
        <n x="225"/>
        <n x="384"/>
        <n x="99"/>
      </t>
    </mdx>
    <mdx n="0" f="v">
      <t c="3" si="227">
        <n x="225"/>
        <n x="393"/>
        <n x="99"/>
      </t>
    </mdx>
    <mdx n="0" f="v">
      <t c="3" si="227">
        <n x="225"/>
        <n x="394"/>
        <n x="99"/>
      </t>
    </mdx>
    <mdx n="0" f="v">
      <t c="3" si="227">
        <n x="225"/>
        <n x="395"/>
        <n x="99"/>
      </t>
    </mdx>
    <mdx n="0" f="v">
      <t c="3" si="227">
        <n x="225"/>
        <n x="278"/>
        <n x="99"/>
      </t>
    </mdx>
    <mdx n="0" f="v">
      <t c="3" si="227">
        <n x="225"/>
        <n x="396"/>
        <n x="99"/>
      </t>
    </mdx>
    <mdx n="0" f="v">
      <t c="3" si="227">
        <n x="225"/>
        <n x="397"/>
        <n x="99"/>
      </t>
    </mdx>
    <mdx n="0" f="v">
      <t c="3" si="227">
        <n x="225"/>
        <n x="398"/>
        <n x="99"/>
      </t>
    </mdx>
    <mdx n="0" f="v">
      <t c="3" si="227">
        <n x="225"/>
        <n x="392"/>
        <n x="99"/>
      </t>
    </mdx>
    <mdx n="0" f="v">
      <t c="3" si="227">
        <n x="225"/>
        <n x="385"/>
        <n x="99"/>
      </t>
    </mdx>
    <mdx n="0" f="v">
      <t c="3" si="227">
        <n x="225"/>
        <n x="386"/>
        <n x="99"/>
      </t>
    </mdx>
    <mdx n="0" f="v">
      <t c="3" si="227">
        <n x="225"/>
        <n x="387"/>
        <n x="99"/>
      </t>
    </mdx>
    <mdx n="0" f="v">
      <t c="3" si="227">
        <n x="225"/>
        <n x="388"/>
        <n x="99"/>
      </t>
    </mdx>
    <mdx n="0" f="v">
      <t c="3" si="227">
        <n x="225"/>
        <n x="389"/>
        <n x="99"/>
      </t>
    </mdx>
    <mdx n="0" f="v">
      <t c="3" si="227">
        <n x="225"/>
        <n x="390"/>
        <n x="99"/>
      </t>
    </mdx>
    <mdx n="0" f="v">
      <t c="3" si="227">
        <n x="225"/>
        <n x="419"/>
        <n x="99"/>
      </t>
    </mdx>
    <mdx n="0" f="v">
      <t c="3" si="227">
        <n x="225"/>
        <n x="391"/>
        <n x="99"/>
      </t>
    </mdx>
    <mdx n="0" f="v">
      <t c="3" si="227">
        <n x="225"/>
        <n x="399"/>
        <n x="99"/>
      </t>
    </mdx>
    <mdx n="0" f="v">
      <t c="3" si="227">
        <n x="225"/>
        <n x="400"/>
        <n x="99"/>
      </t>
    </mdx>
    <mdx n="0" f="v">
      <t c="3" si="227">
        <n x="225"/>
        <n x="401"/>
        <n x="99"/>
      </t>
    </mdx>
    <mdx n="0" f="v">
      <t c="3" si="227">
        <n x="225"/>
        <n x="402"/>
        <n x="99"/>
      </t>
    </mdx>
    <mdx n="0" f="v">
      <t c="3" si="227">
        <n x="225"/>
        <n x="277"/>
        <n x="99"/>
      </t>
    </mdx>
    <mdx n="0" f="v">
      <t c="3" si="227">
        <n x="225"/>
        <n x="417"/>
        <n x="99"/>
      </t>
    </mdx>
    <mdx n="0" f="v">
      <t c="3" si="227">
        <n x="225"/>
        <n x="403"/>
        <n x="99"/>
      </t>
    </mdx>
    <mdx n="0" f="v">
      <t c="3" si="227">
        <n x="225"/>
        <n x="418"/>
        <n x="99"/>
      </t>
    </mdx>
    <mdx n="0" f="v">
      <t c="3" si="227">
        <n x="225"/>
        <n x="412"/>
        <n x="99"/>
      </t>
    </mdx>
    <mdx n="0" f="v">
      <t c="3" si="227">
        <n x="225"/>
        <n x="404"/>
        <n x="99"/>
      </t>
    </mdx>
    <mdx n="0" f="v">
      <t c="3" si="227">
        <n x="225"/>
        <n x="405"/>
        <n x="99"/>
      </t>
    </mdx>
    <mdx n="0" f="v">
      <t c="3" si="227">
        <n x="225"/>
        <n x="406"/>
        <n x="99"/>
      </t>
    </mdx>
    <mdx n="0" f="v">
      <t c="3" si="227">
        <n x="225"/>
        <n x="407"/>
        <n x="99"/>
      </t>
    </mdx>
    <mdx n="0" f="v">
      <t c="3" si="227">
        <n x="225"/>
        <n x="408"/>
        <n x="99"/>
      </t>
    </mdx>
    <mdx n="0" f="v">
      <t c="3" si="227">
        <n x="225"/>
        <n x="409"/>
        <n x="99"/>
      </t>
    </mdx>
    <mdx n="0" f="v">
      <t c="3" si="227">
        <n x="225"/>
        <n x="410"/>
        <n x="99"/>
      </t>
    </mdx>
    <mdx n="0" f="v">
      <t c="3" si="227">
        <n x="225"/>
        <n x="411"/>
        <n x="99"/>
      </t>
    </mdx>
    <mdx n="0" f="v">
      <t c="3" si="227">
        <n x="225"/>
        <n x="413"/>
        <n x="99"/>
      </t>
    </mdx>
    <mdx n="0" f="v">
      <t c="3" si="227">
        <n x="225"/>
        <n x="428"/>
        <n x="99"/>
      </t>
    </mdx>
    <mdx n="0" f="v">
      <t c="3" si="227">
        <n x="225"/>
        <n x="414"/>
        <n x="99"/>
      </t>
    </mdx>
    <mdx n="0" f="v">
      <t c="3" si="227">
        <n x="225"/>
        <n x="415"/>
        <n x="99"/>
      </t>
    </mdx>
    <mdx n="0" f="v">
      <t c="3" si="227">
        <n x="225"/>
        <n x="416"/>
        <n x="99"/>
      </t>
    </mdx>
    <mdx n="0" f="v">
      <t c="3" si="227">
        <n x="225"/>
        <n x="427"/>
        <n x="99"/>
      </t>
    </mdx>
    <mdx n="0" f="v">
      <t c="3" si="227">
        <n x="225"/>
        <n x="329"/>
        <n x="99"/>
      </t>
    </mdx>
    <mdx n="0" f="v">
      <t c="3" si="227">
        <n x="225"/>
        <n x="423"/>
        <n x="99"/>
      </t>
    </mdx>
    <mdx n="0" f="v">
      <t c="3" si="227">
        <n x="225"/>
        <n x="422"/>
        <n x="99"/>
      </t>
    </mdx>
    <mdx n="0" f="v">
      <t c="3" si="227">
        <n x="225"/>
        <n x="420"/>
        <n x="99"/>
      </t>
    </mdx>
    <mdx n="0" f="v">
      <t c="3" si="227">
        <n x="225"/>
        <n x="301"/>
        <n x="99"/>
      </t>
    </mdx>
    <mdx n="0" f="v">
      <t c="3" si="227">
        <n x="225"/>
        <n x="299"/>
        <n x="99"/>
      </t>
    </mdx>
    <mdx n="0" f="v">
      <t c="3" si="227">
        <n x="225"/>
        <n x="297"/>
        <n x="99"/>
      </t>
    </mdx>
    <mdx n="0" f="v">
      <t c="3" si="227">
        <n x="225"/>
        <n x="421"/>
        <n x="99"/>
      </t>
    </mdx>
    <mdx n="0" f="v">
      <t c="3" si="227">
        <n x="225"/>
        <n x="328"/>
        <n x="99"/>
      </t>
    </mdx>
    <mdx n="0" f="v">
      <t c="3" si="227">
        <n x="225"/>
        <n x="429"/>
        <n x="99"/>
      </t>
    </mdx>
    <mdx n="0" f="v">
      <t c="3" si="227">
        <n x="225"/>
        <n x="430"/>
        <n x="99"/>
      </t>
    </mdx>
    <mdx n="0" f="v">
      <t c="3" si="227">
        <n x="225"/>
        <n x="431"/>
        <n x="99"/>
      </t>
    </mdx>
    <mdx n="0" f="v">
      <t c="3" si="227">
        <n x="225"/>
        <n x="432"/>
        <n x="99"/>
      </t>
    </mdx>
    <mdx n="0" f="v">
      <t c="3" si="227">
        <n x="225"/>
        <n x="442"/>
        <n x="99"/>
      </t>
    </mdx>
    <mdx n="0" f="v">
      <t c="3" si="227">
        <n x="225"/>
        <n x="424"/>
        <n x="99"/>
      </t>
    </mdx>
    <mdx n="0" f="v">
      <t c="3" si="227">
        <n x="225"/>
        <n x="425"/>
        <n x="99"/>
      </t>
    </mdx>
    <mdx n="0" f="v">
      <t c="3" si="227">
        <n x="225"/>
        <n x="348"/>
        <n x="99"/>
      </t>
    </mdx>
    <mdx n="0" f="v">
      <t c="3" si="227">
        <n x="225"/>
        <n x="327"/>
        <n x="99"/>
      </t>
    </mdx>
    <mdx n="0" f="v">
      <t c="3" si="227">
        <n x="225"/>
        <n x="426"/>
        <n x="99"/>
      </t>
    </mdx>
    <mdx n="0" f="v">
      <t c="3" si="227">
        <n x="225"/>
        <n x="433"/>
        <n x="99"/>
      </t>
    </mdx>
    <mdx n="0" f="v">
      <t c="3" si="227">
        <n x="225"/>
        <n x="326"/>
        <n x="99"/>
      </t>
    </mdx>
    <mdx n="0" f="v">
      <t c="3" si="227">
        <n x="225"/>
        <n x="435"/>
        <n x="99"/>
      </t>
    </mdx>
    <mdx n="0" f="v">
      <t c="3" si="227">
        <n x="225"/>
        <n x="443"/>
        <n x="99"/>
      </t>
    </mdx>
    <mdx n="0" f="v">
      <t c="3" si="227">
        <n x="225"/>
        <n x="444"/>
        <n x="99"/>
      </t>
    </mdx>
    <mdx n="0" f="v">
      <t c="3" si="227">
        <n x="225"/>
        <n x="445"/>
        <n x="99"/>
      </t>
    </mdx>
    <mdx n="0" f="v">
      <t c="3" si="227">
        <n x="225"/>
        <n x="446"/>
        <n x="99"/>
      </t>
    </mdx>
    <mdx n="0" f="v">
      <t c="3" si="227">
        <n x="225"/>
        <n x="434"/>
        <n x="99"/>
      </t>
    </mdx>
    <mdx n="0" f="v">
      <t c="3" si="227">
        <n x="225"/>
        <n x="438"/>
        <n x="99"/>
      </t>
    </mdx>
    <mdx n="0" f="v">
      <t c="3" si="227">
        <n x="225"/>
        <n x="452"/>
        <n x="99"/>
      </t>
    </mdx>
    <mdx n="0" f="v">
      <t c="3" si="227">
        <n x="225"/>
        <n x="436"/>
        <n x="99"/>
      </t>
    </mdx>
    <mdx n="0" f="v">
      <t c="3" si="227">
        <n x="225"/>
        <n x="437"/>
        <n x="99"/>
      </t>
    </mdx>
    <mdx n="0" f="v">
      <t c="3" si="227">
        <n x="225"/>
        <n x="294"/>
        <n x="99"/>
      </t>
    </mdx>
    <mdx n="0" f="v">
      <t c="3" si="227">
        <n x="225"/>
        <n x="293"/>
        <n x="99"/>
      </t>
    </mdx>
    <mdx n="0" f="v">
      <t c="3" si="227">
        <n x="225"/>
        <n x="350"/>
        <n x="99"/>
      </t>
    </mdx>
    <mdx n="0" f="v">
      <t c="3" si="227">
        <n x="225"/>
        <n x="439"/>
        <n x="99"/>
      </t>
    </mdx>
    <mdx n="0" f="v">
      <t c="3" si="227">
        <n x="225"/>
        <n x="440"/>
        <n x="99"/>
      </t>
    </mdx>
    <mdx n="0" f="v">
      <t c="3" si="227">
        <n x="225"/>
        <n x="441"/>
        <n x="99"/>
      </t>
    </mdx>
    <mdx n="0" f="v">
      <t c="3" si="227">
        <n x="225"/>
        <n x="447"/>
        <n x="99"/>
      </t>
    </mdx>
    <mdx n="0" f="v">
      <t c="3" si="227">
        <n x="225"/>
        <n x="276"/>
        <n x="99"/>
      </t>
    </mdx>
    <mdx n="0" f="v">
      <t c="3" si="227">
        <n x="225"/>
        <n x="453"/>
        <n x="99"/>
      </t>
    </mdx>
    <mdx n="0" f="v">
      <t c="3" si="227">
        <n x="225"/>
        <n x="454"/>
        <n x="99"/>
      </t>
    </mdx>
    <mdx n="0" f="v">
      <t c="3" si="227">
        <n x="225"/>
        <n x="455"/>
        <n x="99"/>
      </t>
    </mdx>
    <mdx n="0" f="v">
      <t c="3" si="227">
        <n x="225"/>
        <n x="456"/>
        <n x="99"/>
      </t>
    </mdx>
    <mdx n="0" f="v">
      <t c="3" si="227">
        <n x="225"/>
        <n x="346"/>
        <n x="99"/>
      </t>
    </mdx>
    <mdx n="0" f="v">
      <t c="3" si="227">
        <n x="225"/>
        <n x="461"/>
        <n x="99"/>
      </t>
    </mdx>
    <mdx n="0" f="v">
      <t c="3" si="227">
        <n x="225"/>
        <n x="459"/>
        <n x="99"/>
      </t>
    </mdx>
    <mdx n="0" f="v">
      <t c="3" si="227">
        <n x="225"/>
        <n x="448"/>
        <n x="99"/>
      </t>
    </mdx>
    <mdx n="0" f="v">
      <t c="3" si="227">
        <n x="225"/>
        <n x="449"/>
        <n x="99"/>
      </t>
    </mdx>
    <mdx n="0" f="v">
      <t c="3" si="227">
        <n x="225"/>
        <n x="450"/>
        <n x="99"/>
      </t>
    </mdx>
    <mdx n="0" f="v">
      <t c="3" si="227">
        <n x="225"/>
        <n x="451"/>
        <n x="99"/>
      </t>
    </mdx>
    <mdx n="0" f="v">
      <t c="3" si="227">
        <n x="225"/>
        <n x="457"/>
        <n x="99"/>
      </t>
    </mdx>
    <mdx n="0" f="v">
      <t c="3" si="227">
        <n x="225"/>
        <n x="458"/>
        <n x="99"/>
      </t>
    </mdx>
    <mdx n="0" f="v">
      <t c="3" si="227">
        <n x="225"/>
        <n x="473"/>
        <n x="99"/>
      </t>
    </mdx>
    <mdx n="0" f="v">
      <t c="3" si="227">
        <n x="225"/>
        <n x="462"/>
        <n x="99"/>
      </t>
    </mdx>
    <mdx n="0" f="v">
      <t c="3" si="227">
        <n x="225"/>
        <n x="463"/>
        <n x="99"/>
      </t>
    </mdx>
    <mdx n="0" f="v">
      <t c="3" si="227">
        <n x="225"/>
        <n x="464"/>
        <n x="99"/>
      </t>
    </mdx>
    <mdx n="0" f="v">
      <t c="3" si="227">
        <n x="225"/>
        <n x="465"/>
        <n x="99"/>
      </t>
    </mdx>
    <mdx n="0" f="v">
      <t c="3" si="227">
        <n x="225"/>
        <n x="466"/>
        <n x="99"/>
      </t>
    </mdx>
    <mdx n="0" f="v">
      <t c="3" si="227">
        <n x="225"/>
        <n x="467"/>
        <n x="99"/>
      </t>
    </mdx>
    <mdx n="0" f="v">
      <t c="3" si="227">
        <n x="225"/>
        <n x="460"/>
        <n x="99"/>
      </t>
    </mdx>
    <mdx n="0" f="v">
      <t c="3" si="227">
        <n x="225"/>
        <n x="468"/>
        <n x="99"/>
      </t>
    </mdx>
    <mdx n="0" f="v">
      <t c="3" si="227">
        <n x="225"/>
        <n x="469"/>
        <n x="99"/>
      </t>
    </mdx>
    <mdx n="0" f="v">
      <t c="3" si="227">
        <n x="225"/>
        <n x="470"/>
        <n x="99"/>
      </t>
    </mdx>
    <mdx n="0" f="v">
      <t c="3" si="227">
        <n x="225"/>
        <n x="474"/>
        <n x="99"/>
      </t>
    </mdx>
    <mdx n="0" f="v">
      <t c="3" si="227">
        <n x="225"/>
        <n x="475"/>
        <n x="99"/>
      </t>
    </mdx>
    <mdx n="0" f="v">
      <t c="3" si="227">
        <n x="225"/>
        <n x="476"/>
        <n x="99"/>
      </t>
    </mdx>
    <mdx n="0" f="v">
      <t c="3" si="227">
        <n x="225"/>
        <n x="471"/>
        <n x="99"/>
      </t>
    </mdx>
    <mdx n="0" f="v">
      <t c="3" si="227">
        <n x="225"/>
        <n x="472"/>
        <n x="99"/>
      </t>
    </mdx>
    <mdx n="0" f="v">
      <t c="3" si="227">
        <n x="225"/>
        <n x="477"/>
        <n x="99"/>
      </t>
    </mdx>
    <mdx n="0" f="v">
      <t c="3" si="227">
        <n x="225"/>
        <n x="478"/>
        <n x="99"/>
      </t>
    </mdx>
    <mdx n="0" f="v">
      <t c="3" si="227">
        <n x="225"/>
        <n x="479"/>
        <n x="99"/>
      </t>
    </mdx>
    <mdx n="0" f="v">
      <t c="3" si="227">
        <n x="225"/>
        <n x="487"/>
        <n x="99"/>
      </t>
    </mdx>
    <mdx n="0" f="v">
      <t c="3" si="227">
        <n x="225"/>
        <n x="484"/>
        <n x="99"/>
      </t>
    </mdx>
    <mdx n="0" f="v">
      <t c="3" si="227">
        <n x="225"/>
        <n x="480"/>
        <n x="99"/>
      </t>
    </mdx>
    <mdx n="0" f="v">
      <t c="3" si="227">
        <n x="225"/>
        <n x="481"/>
        <n x="99"/>
      </t>
    </mdx>
    <mdx n="0" f="v">
      <t c="3" si="227">
        <n x="225"/>
        <n x="483"/>
        <n x="99"/>
      </t>
    </mdx>
    <mdx n="0" f="v">
      <t c="3" si="227">
        <n x="225"/>
        <n x="488"/>
        <n x="99"/>
      </t>
    </mdx>
    <mdx n="0" f="v">
      <t c="3" si="227">
        <n x="225"/>
        <n x="489"/>
        <n x="99"/>
      </t>
    </mdx>
    <mdx n="0" f="v">
      <t c="3" si="227">
        <n x="225"/>
        <n x="482"/>
        <n x="99"/>
      </t>
    </mdx>
    <mdx n="0" f="v">
      <t c="3" si="227">
        <n x="225"/>
        <n x="490"/>
        <n x="99"/>
      </t>
    </mdx>
    <mdx n="0" f="v">
      <t c="3" si="227">
        <n x="225"/>
        <n x="485"/>
        <n x="99"/>
      </t>
    </mdx>
    <mdx n="0" f="v">
      <t c="3" si="227">
        <n x="225"/>
        <n x="486"/>
        <n x="99"/>
      </t>
    </mdx>
    <mdx n="0" f="v">
      <t c="3" si="227">
        <n x="225"/>
        <n x="501"/>
        <n x="99"/>
      </t>
    </mdx>
    <mdx n="0" f="v">
      <t c="3" si="227">
        <n x="225"/>
        <n x="500"/>
        <n x="99"/>
      </t>
    </mdx>
    <mdx n="0" f="v">
      <t c="3" si="227">
        <n x="225"/>
        <n x="497"/>
        <n x="99"/>
      </t>
    </mdx>
    <mdx n="0" f="v">
      <t c="3" si="227">
        <n x="225"/>
        <n x="492"/>
        <n x="99"/>
      </t>
    </mdx>
    <mdx n="0" f="v">
      <t c="3" si="227">
        <n x="225"/>
        <n x="493"/>
        <n x="99"/>
      </t>
    </mdx>
    <mdx n="0" f="v">
      <t c="3" si="227">
        <n x="225"/>
        <n x="491"/>
        <n x="99"/>
      </t>
    </mdx>
    <mdx n="0" f="v">
      <t c="3" si="227">
        <n x="225"/>
        <n x="495"/>
        <n x="99"/>
      </t>
    </mdx>
    <mdx n="0" f="v">
      <t c="3" si="227">
        <n x="225"/>
        <n x="496"/>
        <n x="99"/>
      </t>
    </mdx>
    <mdx n="0" f="v">
      <t c="3" si="227">
        <n x="225"/>
        <n x="494"/>
        <n x="99"/>
      </t>
    </mdx>
    <mdx n="0" f="v">
      <t c="3" si="227">
        <n x="225"/>
        <n x="502"/>
        <n x="99"/>
      </t>
    </mdx>
    <mdx n="0" f="v">
      <t c="3" si="227">
        <n x="225"/>
        <n x="503"/>
        <n x="99"/>
      </t>
    </mdx>
    <mdx n="0" f="v">
      <t c="3" si="227">
        <n x="225"/>
        <n x="498"/>
        <n x="99"/>
      </t>
    </mdx>
    <mdx n="0" f="v">
      <t c="3" si="227">
        <n x="225"/>
        <n x="499"/>
        <n x="99"/>
      </t>
    </mdx>
    <mdx n="0" f="v">
      <t c="3" si="227">
        <n x="225"/>
        <n x="508"/>
        <n x="99"/>
      </t>
    </mdx>
    <mdx n="0" f="v">
      <t c="3" si="227">
        <n x="225"/>
        <n x="504"/>
        <n x="99"/>
      </t>
    </mdx>
    <mdx n="0" f="v">
      <t c="3" si="227">
        <n x="225"/>
        <n x="505"/>
        <n x="99"/>
      </t>
    </mdx>
    <mdx n="0" f="v">
      <t c="3" si="227">
        <n x="225"/>
        <n x="506"/>
        <n x="99"/>
      </t>
    </mdx>
    <mdx n="0" f="v">
      <t c="3" si="227">
        <n x="225"/>
        <n x="513"/>
        <n x="99"/>
      </t>
    </mdx>
    <mdx n="0" f="v">
      <t c="3" si="227">
        <n x="225"/>
        <n x="509"/>
        <n x="99"/>
      </t>
    </mdx>
    <mdx n="0" f="v">
      <t c="3" si="227">
        <n x="225"/>
        <n x="507"/>
        <n x="99"/>
      </t>
    </mdx>
    <mdx n="0" f="v">
      <t c="3" si="227">
        <n x="225"/>
        <n x="510"/>
        <n x="99"/>
      </t>
    </mdx>
    <mdx n="0" f="v">
      <t c="3" si="227">
        <n x="225"/>
        <n x="511"/>
        <n x="99"/>
      </t>
    </mdx>
    <mdx n="0" f="v">
      <t c="3" si="227">
        <n x="225"/>
        <n x="512"/>
        <n x="99"/>
      </t>
    </mdx>
    <mdx n="0" f="v">
      <t c="3" si="227">
        <n x="225"/>
        <n x="516"/>
        <n x="99"/>
      </t>
    </mdx>
    <mdx n="0" f="v">
      <t c="3" si="227">
        <n x="225"/>
        <n x="520"/>
        <n x="99"/>
      </t>
    </mdx>
    <mdx n="0" f="v">
      <t c="3" si="227">
        <n x="225"/>
        <n x="519"/>
        <n x="99"/>
      </t>
    </mdx>
    <mdx n="0" f="v">
      <t c="3" si="227">
        <n x="225"/>
        <n x="514"/>
        <n x="99"/>
      </t>
    </mdx>
    <mdx n="0" f="v">
      <t c="3" si="227">
        <n x="225"/>
        <n x="515"/>
        <n x="99"/>
      </t>
    </mdx>
    <mdx n="0" f="v">
      <t c="3" si="227">
        <n x="225"/>
        <n x="521"/>
        <n x="99"/>
      </t>
    </mdx>
    <mdx n="0" f="v">
      <t c="3" si="227">
        <n x="225"/>
        <n x="525"/>
        <n x="99"/>
      </t>
    </mdx>
    <mdx n="0" f="v">
      <t c="3" si="227">
        <n x="225"/>
        <n x="526"/>
        <n x="99"/>
      </t>
    </mdx>
    <mdx n="0" f="v">
      <t c="3" si="227">
        <n x="225"/>
        <n x="517"/>
        <n x="99"/>
      </t>
    </mdx>
    <mdx n="0" f="v">
      <t c="3" si="227">
        <n x="225"/>
        <n x="518"/>
        <n x="99"/>
      </t>
    </mdx>
    <mdx n="0" f="v">
      <t c="3" si="227">
        <n x="225"/>
        <n x="522"/>
        <n x="99"/>
      </t>
    </mdx>
    <mdx n="0" f="v">
      <t c="3" si="227">
        <n x="225"/>
        <n x="524"/>
        <n x="99"/>
      </t>
    </mdx>
    <mdx n="0" f="v">
      <t c="3" si="227">
        <n x="225"/>
        <n x="523"/>
        <n x="99"/>
      </t>
    </mdx>
    <mdx n="0" f="v">
      <t c="3" si="227">
        <n x="225"/>
        <n x="528"/>
        <n x="99"/>
      </t>
    </mdx>
    <mdx n="0" f="v">
      <t c="3" si="227">
        <n x="225"/>
        <n x="532"/>
        <n x="99"/>
      </t>
    </mdx>
    <mdx n="0" f="v">
      <t c="3" si="227">
        <n x="225"/>
        <n x="527"/>
        <n x="99"/>
      </t>
    </mdx>
    <mdx n="0" f="v">
      <t c="3" si="227">
        <n x="225"/>
        <n x="530"/>
        <n x="99"/>
      </t>
    </mdx>
    <mdx n="0" f="v">
      <t c="3" si="227">
        <n x="225"/>
        <n x="529"/>
        <n x="99"/>
      </t>
    </mdx>
    <mdx n="0" f="v">
      <t c="3" si="227">
        <n x="225"/>
        <n x="531"/>
        <n x="99"/>
      </t>
    </mdx>
    <mdx n="0" f="v">
      <t c="3" si="227">
        <n x="225"/>
        <n x="533"/>
        <n x="99"/>
      </t>
    </mdx>
    <mdx n="0" f="v">
      <t c="3" si="227">
        <n x="225"/>
        <n x="534"/>
        <n x="99"/>
      </t>
    </mdx>
    <mdx n="0" f="v">
      <t c="3" si="227">
        <n x="225"/>
        <n x="536"/>
        <n x="99"/>
      </t>
    </mdx>
    <mdx n="0" f="v">
      <t c="3" si="227">
        <n x="225"/>
        <n x="535"/>
        <n x="99"/>
      </t>
    </mdx>
    <mdx n="0" f="v">
      <t c="3" si="227">
        <n x="225"/>
        <n x="537"/>
        <n x="99"/>
      </t>
    </mdx>
    <mdx n="0" f="v">
      <t c="3" si="227">
        <n x="225"/>
        <n x="539"/>
        <n x="99"/>
      </t>
    </mdx>
    <mdx n="0" f="v">
      <t c="3" si="227">
        <n x="225"/>
        <n x="540"/>
        <n x="99"/>
      </t>
    </mdx>
    <mdx n="0" f="v">
      <t c="3" si="227">
        <n x="225"/>
        <n x="538"/>
        <n x="99"/>
      </t>
    </mdx>
    <mdx n="0" f="v">
      <t c="3" si="227">
        <n x="225"/>
        <n x="543"/>
        <n x="99"/>
      </t>
    </mdx>
    <mdx n="0" f="v">
      <t c="3" si="227">
        <n x="225"/>
        <n x="544"/>
        <n x="99"/>
      </t>
    </mdx>
    <mdx n="0" f="v">
      <t c="3" si="227">
        <n x="225"/>
        <n x="541"/>
        <n x="99"/>
      </t>
    </mdx>
    <mdx n="0" f="v">
      <t c="3" si="227">
        <n x="225"/>
        <n x="545"/>
        <n x="99"/>
      </t>
    </mdx>
    <mdx n="0" f="v">
      <t c="3" si="227">
        <n x="225"/>
        <n x="542"/>
        <n x="99"/>
      </t>
    </mdx>
    <mdx n="0" f="v">
      <t c="3" si="227">
        <n x="225"/>
        <n x="546"/>
        <n x="99"/>
      </t>
    </mdx>
    <mdx n="0" f="v">
      <t c="3" si="227">
        <n x="225"/>
        <n x="272"/>
        <n x="100"/>
      </t>
    </mdx>
    <mdx n="0" f="v">
      <t c="3" si="227">
        <n x="225"/>
        <n x="273"/>
        <n x="100"/>
      </t>
    </mdx>
    <mdx n="0" f="v">
      <t c="3" si="227">
        <n x="225"/>
        <n x="271"/>
        <n x="100"/>
      </t>
    </mdx>
    <mdx n="0" f="v">
      <t c="3" si="227">
        <n x="225"/>
        <n x="268"/>
        <n x="100"/>
      </t>
    </mdx>
    <mdx n="0" f="v">
      <t c="3" si="227">
        <n x="225"/>
        <n x="355"/>
        <n x="100"/>
      </t>
    </mdx>
    <mdx n="0" f="v">
      <t c="3" si="227">
        <n x="225"/>
        <n x="357"/>
        <n x="100"/>
      </t>
    </mdx>
    <mdx n="0" f="v">
      <t c="3" si="227">
        <n x="225"/>
        <n x="359"/>
        <n x="100"/>
      </t>
    </mdx>
    <mdx n="0" f="v">
      <t c="3" si="227">
        <n x="225"/>
        <n x="360"/>
        <n x="100"/>
      </t>
    </mdx>
    <mdx n="0" f="v">
      <t c="3" si="227">
        <n x="225"/>
        <n x="361"/>
        <n x="100"/>
      </t>
    </mdx>
    <mdx n="0" f="v">
      <t c="3" si="227">
        <n x="225"/>
        <n x="254"/>
        <n x="100"/>
      </t>
    </mdx>
    <mdx n="0" f="v">
      <t c="3" si="227">
        <n x="225"/>
        <n x="263"/>
        <n x="100"/>
      </t>
    </mdx>
    <mdx n="0" f="v">
      <t c="3" si="227">
        <n x="225"/>
        <n x="262"/>
        <n x="100"/>
      </t>
    </mdx>
    <mdx n="0" f="v">
      <t c="3" si="227">
        <n x="225"/>
        <n x="258"/>
        <n x="100"/>
      </t>
    </mdx>
    <mdx n="0" f="v">
      <t c="3" si="227">
        <n x="225"/>
        <n x="257"/>
        <n x="100"/>
      </t>
    </mdx>
    <mdx n="0" f="v">
      <t c="3" si="227">
        <n x="225"/>
        <n x="256"/>
        <n x="100"/>
      </t>
    </mdx>
    <mdx n="0" f="v">
      <t c="3" si="227">
        <n x="225"/>
        <n x="255"/>
        <n x="100"/>
      </t>
    </mdx>
    <mdx n="0" f="v">
      <t c="3" si="227">
        <n x="225"/>
        <n x="316"/>
        <n x="100"/>
      </t>
    </mdx>
    <mdx n="0" f="v">
      <t c="3" si="227">
        <n x="225"/>
        <n x="373"/>
        <n x="100"/>
      </t>
    </mdx>
    <mdx n="0" f="v">
      <t c="3" si="227">
        <n x="225"/>
        <n x="374"/>
        <n x="100"/>
      </t>
    </mdx>
    <mdx n="0" f="v">
      <t c="3" si="227">
        <n x="225"/>
        <n x="375"/>
        <n x="100"/>
      </t>
    </mdx>
    <mdx n="0" f="v">
      <t c="3" si="227">
        <n x="225"/>
        <n x="281"/>
        <n x="100"/>
      </t>
    </mdx>
    <mdx n="0" f="v">
      <t c="3" si="227">
        <n x="225"/>
        <n x="376"/>
        <n x="100"/>
      </t>
    </mdx>
    <mdx n="0" f="v">
      <t c="3" si="227">
        <n x="225"/>
        <n x="377"/>
        <n x="100"/>
      </t>
    </mdx>
    <mdx n="0" f="v">
      <t c="3" si="227">
        <n x="225"/>
        <n x="280"/>
        <n x="100"/>
      </t>
    </mdx>
    <mdx n="0" f="v">
      <t c="3" si="227">
        <n x="225"/>
        <n x="311"/>
        <n x="100"/>
      </t>
    </mdx>
    <mdx n="0" f="v">
      <t c="3" si="227">
        <n x="225"/>
        <n x="378"/>
        <n x="100"/>
      </t>
    </mdx>
    <mdx n="0" f="v">
      <t c="3" si="227">
        <n x="225"/>
        <n x="379"/>
        <n x="100"/>
      </t>
    </mdx>
    <mdx n="0" f="v">
      <t c="3" si="227">
        <n x="225"/>
        <n x="380"/>
        <n x="100"/>
      </t>
    </mdx>
    <mdx n="0" f="v">
      <t c="3" si="227">
        <n x="225"/>
        <n x="381"/>
        <n x="100"/>
      </t>
    </mdx>
    <mdx n="0" f="v">
      <t c="3" si="227">
        <n x="225"/>
        <n x="382"/>
        <n x="100"/>
      </t>
    </mdx>
    <mdx n="0" f="v">
      <t c="3" si="227">
        <n x="225"/>
        <n x="304"/>
        <n x="100"/>
      </t>
    </mdx>
    <mdx n="0" f="v">
      <t c="3" si="227">
        <n x="225"/>
        <n x="383"/>
        <n x="100"/>
      </t>
    </mdx>
    <mdx n="0" f="v">
      <t c="3" si="227">
        <n x="225"/>
        <n x="283"/>
        <n x="100"/>
      </t>
    </mdx>
    <mdx n="0" f="v">
      <t c="3" si="227">
        <n x="225"/>
        <n x="547"/>
        <n x="100"/>
      </t>
    </mdx>
    <mdx n="0" f="v">
      <t c="3" si="227">
        <n x="225"/>
        <n x="362"/>
        <n x="100"/>
      </t>
    </mdx>
    <mdx n="0" f="v">
      <t c="3" si="227">
        <n x="225"/>
        <n x="363"/>
        <n x="100"/>
      </t>
    </mdx>
    <mdx n="0" f="v">
      <t c="3" si="227">
        <n x="225"/>
        <n x="364"/>
        <n x="100"/>
      </t>
    </mdx>
    <mdx n="0" f="v">
      <t c="3" si="227">
        <n x="225"/>
        <n x="548"/>
        <n x="100"/>
      </t>
    </mdx>
    <mdx n="0" f="v">
      <t c="3" si="227">
        <n x="225"/>
        <n x="365"/>
        <n x="100"/>
      </t>
    </mdx>
    <mdx n="0" f="v">
      <t c="3" si="227">
        <n x="225"/>
        <n x="366"/>
        <n x="100"/>
      </t>
    </mdx>
    <mdx n="0" f="v">
      <t c="3" si="227">
        <n x="225"/>
        <n x="367"/>
        <n x="100"/>
      </t>
    </mdx>
    <mdx n="0" f="v">
      <t c="3" si="227">
        <n x="225"/>
        <n x="368"/>
        <n x="100"/>
      </t>
    </mdx>
    <mdx n="0" f="v">
      <t c="3" si="227">
        <n x="225"/>
        <n x="369"/>
        <n x="100"/>
      </t>
    </mdx>
    <mdx n="0" f="v">
      <t c="3" si="227">
        <n x="225"/>
        <n x="307"/>
        <n x="100"/>
      </t>
    </mdx>
    <mdx n="0" f="v">
      <t c="3" si="227">
        <n x="225"/>
        <n x="370"/>
        <n x="100"/>
      </t>
    </mdx>
    <mdx n="0" f="v">
      <t c="3" si="227">
        <n x="225"/>
        <n x="371"/>
        <n x="100"/>
      </t>
    </mdx>
    <mdx n="0" f="v">
      <t c="3" si="227">
        <n x="225"/>
        <n x="372"/>
        <n x="100"/>
      </t>
    </mdx>
    <mdx n="0" f="v">
      <t c="3" si="227">
        <n x="225"/>
        <n x="384"/>
        <n x="100"/>
      </t>
    </mdx>
    <mdx n="0" f="v">
      <t c="3" si="227">
        <n x="225"/>
        <n x="393"/>
        <n x="100"/>
      </t>
    </mdx>
    <mdx n="0" f="v">
      <t c="3" si="227">
        <n x="225"/>
        <n x="394"/>
        <n x="100"/>
      </t>
    </mdx>
    <mdx n="0" f="v">
      <t c="3" si="227">
        <n x="225"/>
        <n x="395"/>
        <n x="100"/>
      </t>
    </mdx>
    <mdx n="0" f="v">
      <t c="3" si="227">
        <n x="225"/>
        <n x="278"/>
        <n x="100"/>
      </t>
    </mdx>
    <mdx n="0" f="v">
      <t c="3" si="227">
        <n x="225"/>
        <n x="396"/>
        <n x="100"/>
      </t>
    </mdx>
    <mdx n="0" f="v">
      <t c="3" si="227">
        <n x="225"/>
        <n x="397"/>
        <n x="100"/>
      </t>
    </mdx>
    <mdx n="0" f="v">
      <t c="3" si="227">
        <n x="225"/>
        <n x="398"/>
        <n x="100"/>
      </t>
    </mdx>
    <mdx n="0" f="v">
      <t c="3" si="227">
        <n x="225"/>
        <n x="392"/>
        <n x="100"/>
      </t>
    </mdx>
    <mdx n="0" f="v">
      <t c="3" si="227">
        <n x="225"/>
        <n x="385"/>
        <n x="100"/>
      </t>
    </mdx>
    <mdx n="0" f="v">
      <t c="3" si="227">
        <n x="225"/>
        <n x="386"/>
        <n x="100"/>
      </t>
    </mdx>
    <mdx n="0" f="v">
      <t c="3" si="227">
        <n x="225"/>
        <n x="387"/>
        <n x="100"/>
      </t>
    </mdx>
    <mdx n="0" f="v">
      <t c="3" si="227">
        <n x="225"/>
        <n x="388"/>
        <n x="100"/>
      </t>
    </mdx>
    <mdx n="0" f="v">
      <t c="3" si="227">
        <n x="225"/>
        <n x="389"/>
        <n x="100"/>
      </t>
    </mdx>
    <mdx n="0" f="v">
      <t c="3" si="227">
        <n x="225"/>
        <n x="390"/>
        <n x="100"/>
      </t>
    </mdx>
    <mdx n="0" f="v">
      <t c="3" si="227">
        <n x="225"/>
        <n x="411"/>
        <n x="100"/>
      </t>
    </mdx>
    <mdx n="0" f="v">
      <t c="3" si="227">
        <n x="225"/>
        <n x="418"/>
        <n x="100"/>
      </t>
    </mdx>
    <mdx n="0" f="v">
      <t c="3" si="227">
        <n x="225"/>
        <n x="412"/>
        <n x="100"/>
      </t>
    </mdx>
    <mdx n="0" f="v">
      <t c="3" si="227">
        <n x="225"/>
        <n x="391"/>
        <n x="100"/>
      </t>
    </mdx>
    <mdx n="0" f="v">
      <t c="3" si="227">
        <n x="225"/>
        <n x="399"/>
        <n x="100"/>
      </t>
    </mdx>
    <mdx n="0" f="v">
      <t c="3" si="227">
        <n x="225"/>
        <n x="400"/>
        <n x="100"/>
      </t>
    </mdx>
    <mdx n="0" f="v">
      <t c="3" si="227">
        <n x="225"/>
        <n x="401"/>
        <n x="100"/>
      </t>
    </mdx>
    <mdx n="0" f="v">
      <t c="3" si="227">
        <n x="225"/>
        <n x="402"/>
        <n x="100"/>
      </t>
    </mdx>
    <mdx n="0" f="v">
      <t c="3" si="227">
        <n x="225"/>
        <n x="277"/>
        <n x="100"/>
      </t>
    </mdx>
    <mdx n="0" f="v">
      <t c="3" si="227">
        <n x="225"/>
        <n x="417"/>
        <n x="100"/>
      </t>
    </mdx>
    <mdx n="0" f="v">
      <t c="3" si="227">
        <n x="225"/>
        <n x="419"/>
        <n x="100"/>
      </t>
    </mdx>
    <mdx n="0" f="v">
      <t c="3" si="227">
        <n x="225"/>
        <n x="413"/>
        <n x="100"/>
      </t>
    </mdx>
    <mdx n="0" f="v">
      <t c="3" si="227">
        <n x="225"/>
        <n x="404"/>
        <n x="100"/>
      </t>
    </mdx>
    <mdx n="0" f="v">
      <t c="3" si="227">
        <n x="225"/>
        <n x="405"/>
        <n x="100"/>
      </t>
    </mdx>
    <mdx n="0" f="v">
      <t c="3" si="227">
        <n x="225"/>
        <n x="406"/>
        <n x="100"/>
      </t>
    </mdx>
    <mdx n="0" f="v">
      <t c="3" si="227">
        <n x="225"/>
        <n x="407"/>
        <n x="100"/>
      </t>
    </mdx>
    <mdx n="0" f="v">
      <t c="3" si="227">
        <n x="225"/>
        <n x="408"/>
        <n x="100"/>
      </t>
    </mdx>
    <mdx n="0" f="v">
      <t c="3" si="227">
        <n x="225"/>
        <n x="409"/>
        <n x="100"/>
      </t>
    </mdx>
    <mdx n="0" f="v">
      <t c="3" si="227">
        <n x="225"/>
        <n x="410"/>
        <n x="100"/>
      </t>
    </mdx>
    <mdx n="0" f="v">
      <t c="3" si="227">
        <n x="225"/>
        <n x="403"/>
        <n x="100"/>
      </t>
    </mdx>
    <mdx n="0" f="v">
      <t c="3" si="227">
        <n x="225"/>
        <n x="329"/>
        <n x="100"/>
      </t>
    </mdx>
    <mdx n="0" f="v">
      <t c="3" si="227">
        <n x="225"/>
        <n x="423"/>
        <n x="100"/>
      </t>
    </mdx>
    <mdx n="0" f="v">
      <t c="3" si="227">
        <n x="225"/>
        <n x="414"/>
        <n x="100"/>
      </t>
    </mdx>
    <mdx n="0" f="v">
      <t c="3" si="227">
        <n x="225"/>
        <n x="415"/>
        <n x="100"/>
      </t>
    </mdx>
    <mdx n="0" f="v">
      <t c="3" si="227">
        <n x="225"/>
        <n x="416"/>
        <n x="100"/>
      </t>
    </mdx>
    <mdx n="0" f="v">
      <t c="3" si="227">
        <n x="225"/>
        <n x="427"/>
        <n x="100"/>
      </t>
    </mdx>
    <mdx n="0" f="v">
      <t c="3" si="227">
        <n x="225"/>
        <n x="422"/>
        <n x="100"/>
      </t>
    </mdx>
    <mdx n="0" f="v">
      <t c="3" si="227">
        <n x="225"/>
        <n x="420"/>
        <n x="100"/>
      </t>
    </mdx>
    <mdx n="0" f="v">
      <t c="3" si="227">
        <n x="225"/>
        <n x="301"/>
        <n x="100"/>
      </t>
    </mdx>
    <mdx n="0" f="v">
      <t c="3" si="227">
        <n x="225"/>
        <n x="299"/>
        <n x="100"/>
      </t>
    </mdx>
    <mdx n="0" f="v">
      <t c="3" si="227">
        <n x="225"/>
        <n x="297"/>
        <n x="100"/>
      </t>
    </mdx>
    <mdx n="0" f="v">
      <t c="3" si="227">
        <n x="225"/>
        <n x="421"/>
        <n x="100"/>
      </t>
    </mdx>
    <mdx n="0" f="v">
      <t c="3" si="227">
        <n x="225"/>
        <n x="428"/>
        <n x="100"/>
      </t>
    </mdx>
    <mdx n="0" f="v">
      <t c="3" si="227">
        <n x="225"/>
        <n x="328"/>
        <n x="100"/>
      </t>
    </mdx>
    <mdx n="0" f="v">
      <t c="3" si="227">
        <n x="225"/>
        <n x="429"/>
        <n x="100"/>
      </t>
    </mdx>
    <mdx n="0" f="v">
      <t c="3" si="227">
        <n x="225"/>
        <n x="430"/>
        <n x="100"/>
      </t>
    </mdx>
    <mdx n="0" f="v">
      <t c="3" si="227">
        <n x="225"/>
        <n x="431"/>
        <n x="100"/>
      </t>
    </mdx>
    <mdx n="0" f="v">
      <t c="3" si="227">
        <n x="225"/>
        <n x="432"/>
        <n x="100"/>
      </t>
    </mdx>
    <mdx n="0" f="v">
      <t c="3" si="227">
        <n x="225"/>
        <n x="326"/>
        <n x="100"/>
      </t>
    </mdx>
    <mdx n="0" f="v">
      <t c="3" si="227">
        <n x="225"/>
        <n x="435"/>
        <n x="100"/>
      </t>
    </mdx>
    <mdx n="0" f="v">
      <t c="3" si="227">
        <n x="225"/>
        <n x="424"/>
        <n x="100"/>
      </t>
    </mdx>
    <mdx n="0" f="v">
      <t c="3" si="227">
        <n x="225"/>
        <n x="425"/>
        <n x="100"/>
      </t>
    </mdx>
    <mdx n="0" f="v">
      <t c="3" si="227">
        <n x="225"/>
        <n x="348"/>
        <n x="100"/>
      </t>
    </mdx>
    <mdx n="0" f="v">
      <t c="3" si="227">
        <n x="225"/>
        <n x="327"/>
        <n x="100"/>
      </t>
    </mdx>
    <mdx n="0" f="v">
      <t c="3" si="227">
        <n x="225"/>
        <n x="426"/>
        <n x="100"/>
      </t>
    </mdx>
    <mdx n="0" f="v">
      <t c="3" si="227">
        <n x="225"/>
        <n x="433"/>
        <n x="100"/>
      </t>
    </mdx>
    <mdx n="0" f="v">
      <t c="3" si="227">
        <n x="225"/>
        <n x="442"/>
        <n x="100"/>
      </t>
    </mdx>
    <mdx n="0" f="v">
      <t c="3" si="227">
        <n x="225"/>
        <n x="443"/>
        <n x="100"/>
      </t>
    </mdx>
    <mdx n="0" f="v">
      <t c="3" si="227">
        <n x="225"/>
        <n x="444"/>
        <n x="100"/>
      </t>
    </mdx>
    <mdx n="0" f="v">
      <t c="3" si="227">
        <n x="225"/>
        <n x="445"/>
        <n x="100"/>
      </t>
    </mdx>
    <mdx n="0" f="v">
      <t c="3" si="227">
        <n x="225"/>
        <n x="446"/>
        <n x="100"/>
      </t>
    </mdx>
    <mdx n="0" f="v">
      <t c="3" si="227">
        <n x="225"/>
        <n x="434"/>
        <n x="100"/>
      </t>
    </mdx>
    <mdx n="0" f="v">
      <t c="3" si="227">
        <n x="225"/>
        <n x="436"/>
        <n x="100"/>
      </t>
    </mdx>
    <mdx n="0" f="v">
      <t c="3" si="227">
        <n x="225"/>
        <n x="437"/>
        <n x="100"/>
      </t>
    </mdx>
    <mdx n="0" f="v">
      <t c="3" si="227">
        <n x="225"/>
        <n x="294"/>
        <n x="100"/>
      </t>
    </mdx>
    <mdx n="0" f="v">
      <t c="3" si="227">
        <n x="225"/>
        <n x="293"/>
        <n x="100"/>
      </t>
    </mdx>
    <mdx n="0" f="v">
      <t c="3" si="227">
        <n x="225"/>
        <n x="452"/>
        <n x="100"/>
      </t>
    </mdx>
    <mdx n="0" f="v">
      <t c="3" si="227">
        <n x="225"/>
        <n x="438"/>
        <n x="100"/>
      </t>
    </mdx>
    <mdx n="0" f="v">
      <t c="3" si="227">
        <n x="225"/>
        <n x="459"/>
        <n x="100"/>
      </t>
    </mdx>
    <mdx n="0" f="v">
      <t c="3" si="227">
        <n x="225"/>
        <n x="350"/>
        <n x="100"/>
      </t>
    </mdx>
    <mdx n="0" f="v">
      <t c="3" si="227">
        <n x="225"/>
        <n x="439"/>
        <n x="100"/>
      </t>
    </mdx>
    <mdx n="0" f="v">
      <t c="3" si="227">
        <n x="225"/>
        <n x="440"/>
        <n x="100"/>
      </t>
    </mdx>
    <mdx n="0" f="v">
      <t c="3" si="227">
        <n x="225"/>
        <n x="441"/>
        <n x="100"/>
      </t>
    </mdx>
    <mdx n="0" f="v">
      <t c="3" si="227">
        <n x="225"/>
        <n x="447"/>
        <n x="100"/>
      </t>
    </mdx>
    <mdx n="0" f="v">
      <t c="3" si="227">
        <n x="225"/>
        <n x="461"/>
        <n x="100"/>
      </t>
    </mdx>
    <mdx n="0" f="v">
      <t c="3" si="227">
        <n x="225"/>
        <n x="276"/>
        <n x="100"/>
      </t>
    </mdx>
    <mdx n="0" f="v">
      <t c="3" si="227">
        <n x="225"/>
        <n x="453"/>
        <n x="100"/>
      </t>
    </mdx>
    <mdx n="0" f="v">
      <t c="3" si="227">
        <n x="225"/>
        <n x="454"/>
        <n x="100"/>
      </t>
    </mdx>
    <mdx n="0" f="v">
      <t c="3" si="227">
        <n x="225"/>
        <n x="455"/>
        <n x="100"/>
      </t>
    </mdx>
    <mdx n="0" f="v">
      <t c="3" si="227">
        <n x="225"/>
        <n x="456"/>
        <n x="100"/>
      </t>
    </mdx>
    <mdx n="0" f="v">
      <t c="3" si="227">
        <n x="225"/>
        <n x="346"/>
        <n x="100"/>
      </t>
    </mdx>
    <mdx n="0" f="v">
      <t c="3" si="227">
        <n x="225"/>
        <n x="448"/>
        <n x="100"/>
      </t>
    </mdx>
    <mdx n="0" f="v">
      <t c="3" si="227">
        <n x="225"/>
        <n x="449"/>
        <n x="100"/>
      </t>
    </mdx>
    <mdx n="0" f="v">
      <t c="3" si="227">
        <n x="225"/>
        <n x="450"/>
        <n x="100"/>
      </t>
    </mdx>
    <mdx n="0" f="v">
      <t c="3" si="227">
        <n x="225"/>
        <n x="451"/>
        <n x="100"/>
      </t>
    </mdx>
    <mdx n="0" f="v">
      <t c="3" si="227">
        <n x="225"/>
        <n x="457"/>
        <n x="100"/>
      </t>
    </mdx>
    <mdx n="0" f="v">
      <t c="3" si="227">
        <n x="225"/>
        <n x="458"/>
        <n x="100"/>
      </t>
    </mdx>
    <mdx n="0" f="v">
      <t c="3" si="227">
        <n x="225"/>
        <n x="473"/>
        <n x="100"/>
      </t>
    </mdx>
    <mdx n="0" f="v">
      <t c="3" si="227">
        <n x="225"/>
        <n x="460"/>
        <n x="100"/>
      </t>
    </mdx>
    <mdx n="0" f="v">
      <t c="3" si="227">
        <n x="225"/>
        <n x="462"/>
        <n x="100"/>
      </t>
    </mdx>
    <mdx n="0" f="v">
      <t c="3" si="227">
        <n x="225"/>
        <n x="463"/>
        <n x="100"/>
      </t>
    </mdx>
    <mdx n="0" f="v">
      <t c="3" si="227">
        <n x="225"/>
        <n x="464"/>
        <n x="100"/>
      </t>
    </mdx>
    <mdx n="0" f="v">
      <t c="3" si="227">
        <n x="225"/>
        <n x="465"/>
        <n x="100"/>
      </t>
    </mdx>
    <mdx n="0" f="v">
      <t c="3" si="227">
        <n x="225"/>
        <n x="466"/>
        <n x="100"/>
      </t>
    </mdx>
    <mdx n="0" f="v">
      <t c="3" si="227">
        <n x="225"/>
        <n x="467"/>
        <n x="100"/>
      </t>
    </mdx>
    <mdx n="0" f="v">
      <t c="3" si="227">
        <n x="225"/>
        <n x="468"/>
        <n x="100"/>
      </t>
    </mdx>
    <mdx n="0" f="v">
      <t c="3" si="227">
        <n x="225"/>
        <n x="469"/>
        <n x="100"/>
      </t>
    </mdx>
    <mdx n="0" f="v">
      <t c="3" si="227">
        <n x="225"/>
        <n x="470"/>
        <n x="100"/>
      </t>
    </mdx>
    <mdx n="0" f="v">
      <t c="3" si="227">
        <n x="225"/>
        <n x="472"/>
        <n x="100"/>
      </t>
    </mdx>
    <mdx n="0" f="v">
      <t c="3" si="227">
        <n x="225"/>
        <n x="474"/>
        <n x="100"/>
      </t>
    </mdx>
    <mdx n="0" f="v">
      <t c="3" si="227">
        <n x="225"/>
        <n x="475"/>
        <n x="100"/>
      </t>
    </mdx>
    <mdx n="0" f="v">
      <t c="3" si="227">
        <n x="225"/>
        <n x="476"/>
        <n x="100"/>
      </t>
    </mdx>
    <mdx n="0" f="v">
      <t c="3" si="227">
        <n x="225"/>
        <n x="471"/>
        <n x="100"/>
      </t>
    </mdx>
    <mdx n="0" f="v">
      <t c="3" si="227">
        <n x="225"/>
        <n x="484"/>
        <n x="100"/>
      </t>
    </mdx>
    <mdx n="0" f="v">
      <t c="3" si="227">
        <n x="225"/>
        <n x="477"/>
        <n x="100"/>
      </t>
    </mdx>
    <mdx n="0" f="v">
      <t c="3" si="227">
        <n x="225"/>
        <n x="478"/>
        <n x="100"/>
      </t>
    </mdx>
    <mdx n="0" f="v">
      <t c="3" si="227">
        <n x="225"/>
        <n x="479"/>
        <n x="100"/>
      </t>
    </mdx>
    <mdx n="0" f="v">
      <t c="3" si="227">
        <n x="225"/>
        <n x="487"/>
        <n x="100"/>
      </t>
    </mdx>
    <mdx n="0" f="v">
      <t c="3" si="227">
        <n x="225"/>
        <n x="480"/>
        <n x="100"/>
      </t>
    </mdx>
    <mdx n="0" f="v">
      <t c="3" si="227">
        <n x="225"/>
        <n x="481"/>
        <n x="100"/>
      </t>
    </mdx>
    <mdx n="0" f="v">
      <t c="3" si="227">
        <n x="225"/>
        <n x="483"/>
        <n x="100"/>
      </t>
    </mdx>
    <mdx n="0" f="v">
      <t c="3" si="227">
        <n x="225"/>
        <n x="488"/>
        <n x="100"/>
      </t>
    </mdx>
    <mdx n="0" f="v">
      <t c="3" si="227">
        <n x="225"/>
        <n x="489"/>
        <n x="100"/>
      </t>
    </mdx>
    <mdx n="0" f="v">
      <t c="3" si="227">
        <n x="225"/>
        <n x="482"/>
        <n x="100"/>
      </t>
    </mdx>
    <mdx n="0" f="v">
      <t c="3" si="227">
        <n x="225"/>
        <n x="485"/>
        <n x="100"/>
      </t>
    </mdx>
    <mdx n="0" f="v">
      <t c="3" si="227">
        <n x="225"/>
        <n x="486"/>
        <n x="100"/>
      </t>
    </mdx>
    <mdx n="0" f="v">
      <t c="3" si="227">
        <n x="225"/>
        <n x="490"/>
        <n x="100"/>
      </t>
    </mdx>
    <mdx n="0" f="v">
      <t c="3" si="227">
        <n x="225"/>
        <n x="501"/>
        <n x="100"/>
      </t>
    </mdx>
    <mdx n="0" f="v">
      <t c="3" si="227">
        <n x="225"/>
        <n x="494"/>
        <n x="100"/>
      </t>
    </mdx>
    <mdx n="0" f="v">
      <t c="3" si="227">
        <n x="225"/>
        <n x="492"/>
        <n x="100"/>
      </t>
    </mdx>
    <mdx n="0" f="v">
      <t c="3" si="227">
        <n x="225"/>
        <n x="493"/>
        <n x="100"/>
      </t>
    </mdx>
    <mdx n="0" f="v">
      <t c="3" si="227">
        <n x="225"/>
        <n x="500"/>
        <n x="100"/>
      </t>
    </mdx>
    <mdx n="0" f="v">
      <t c="3" si="227">
        <n x="225"/>
        <n x="491"/>
        <n x="100"/>
      </t>
    </mdx>
    <mdx n="0" f="v">
      <t c="3" si="227">
        <n x="225"/>
        <n x="495"/>
        <n x="100"/>
      </t>
    </mdx>
    <mdx n="0" f="v">
      <t c="3" si="227">
        <n x="225"/>
        <n x="496"/>
        <n x="100"/>
      </t>
    </mdx>
    <mdx n="0" f="v">
      <t c="3" si="227">
        <n x="225"/>
        <n x="497"/>
        <n x="100"/>
      </t>
    </mdx>
    <mdx n="0" f="v">
      <t c="3" si="227">
        <n x="225"/>
        <n x="502"/>
        <n x="100"/>
      </t>
    </mdx>
    <mdx n="0" f="v">
      <t c="3" si="227">
        <n x="225"/>
        <n x="503"/>
        <n x="100"/>
      </t>
    </mdx>
    <mdx n="0" f="v">
      <t c="3" si="227">
        <n x="225"/>
        <n x="508"/>
        <n x="100"/>
      </t>
    </mdx>
    <mdx n="0" f="v">
      <t c="3" si="227">
        <n x="225"/>
        <n x="498"/>
        <n x="100"/>
      </t>
    </mdx>
    <mdx n="0" f="v">
      <t c="3" si="227">
        <n x="225"/>
        <n x="499"/>
        <n x="100"/>
      </t>
    </mdx>
    <mdx n="0" f="v">
      <t c="3" si="227">
        <n x="225"/>
        <n x="504"/>
        <n x="100"/>
      </t>
    </mdx>
    <mdx n="0" f="v">
      <t c="3" si="227">
        <n x="225"/>
        <n x="505"/>
        <n x="100"/>
      </t>
    </mdx>
    <mdx n="0" f="v">
      <t c="3" si="227">
        <n x="225"/>
        <n x="506"/>
        <n x="100"/>
      </t>
    </mdx>
    <mdx n="0" f="v">
      <t c="3" si="227">
        <n x="225"/>
        <n x="509"/>
        <n x="100"/>
      </t>
    </mdx>
    <mdx n="0" f="v">
      <t c="3" si="227">
        <n x="225"/>
        <n x="507"/>
        <n x="100"/>
      </t>
    </mdx>
    <mdx n="0" f="v">
      <t c="3" si="227">
        <n x="225"/>
        <n x="513"/>
        <n x="100"/>
      </t>
    </mdx>
    <mdx n="0" f="v">
      <t c="3" si="227">
        <n x="225"/>
        <n x="520"/>
        <n x="100"/>
      </t>
    </mdx>
    <mdx n="0" f="v">
      <t c="3" si="227">
        <n x="225"/>
        <n x="510"/>
        <n x="100"/>
      </t>
    </mdx>
    <mdx n="0" f="v">
      <t c="3" si="227">
        <n x="225"/>
        <n x="511"/>
        <n x="100"/>
      </t>
    </mdx>
    <mdx n="0" f="v">
      <t c="3" si="227">
        <n x="225"/>
        <n x="512"/>
        <n x="100"/>
      </t>
    </mdx>
    <mdx n="0" f="v">
      <t c="3" si="227">
        <n x="225"/>
        <n x="516"/>
        <n x="100"/>
      </t>
    </mdx>
    <mdx n="0" f="v">
      <t c="3" si="227">
        <n x="225"/>
        <n x="514"/>
        <n x="100"/>
      </t>
    </mdx>
    <mdx n="0" f="v">
      <t c="3" si="227">
        <n x="225"/>
        <n x="515"/>
        <n x="100"/>
      </t>
    </mdx>
    <mdx n="0" f="v">
      <t c="3" si="227">
        <n x="225"/>
        <n x="519"/>
        <n x="100"/>
      </t>
    </mdx>
    <mdx n="0" f="v">
      <t c="3" si="227">
        <n x="225"/>
        <n x="521"/>
        <n x="100"/>
      </t>
    </mdx>
    <mdx n="0" f="v">
      <t c="3" si="227">
        <n x="225"/>
        <n x="526"/>
        <n x="100"/>
      </t>
    </mdx>
    <mdx n="0" f="v">
      <t c="3" si="227">
        <n x="225"/>
        <n x="525"/>
        <n x="100"/>
      </t>
    </mdx>
    <mdx n="0" f="v">
      <t c="3" si="227">
        <n x="225"/>
        <n x="517"/>
        <n x="100"/>
      </t>
    </mdx>
    <mdx n="0" f="v">
      <t c="3" si="227">
        <n x="225"/>
        <n x="518"/>
        <n x="100"/>
      </t>
    </mdx>
    <mdx n="0" f="v">
      <t c="3" si="227">
        <n x="225"/>
        <n x="522"/>
        <n x="100"/>
      </t>
    </mdx>
    <mdx n="0" f="v">
      <t c="3" si="227">
        <n x="225"/>
        <n x="524"/>
        <n x="100"/>
      </t>
    </mdx>
    <mdx n="0" f="v">
      <t c="3" si="227">
        <n x="225"/>
        <n x="523"/>
        <n x="100"/>
      </t>
    </mdx>
    <mdx n="0" f="v">
      <t c="3" si="227">
        <n x="225"/>
        <n x="528"/>
        <n x="100"/>
      </t>
    </mdx>
    <mdx n="0" f="v">
      <t c="3" si="227">
        <n x="225"/>
        <n x="527"/>
        <n x="100"/>
      </t>
    </mdx>
    <mdx n="0" f="v">
      <t c="3" si="227">
        <n x="225"/>
        <n x="529"/>
        <n x="100"/>
      </t>
    </mdx>
    <mdx n="0" f="v">
      <t c="3" si="227">
        <n x="225"/>
        <n x="531"/>
        <n x="100"/>
      </t>
    </mdx>
    <mdx n="0" f="v">
      <t c="3" si="227">
        <n x="225"/>
        <n x="530"/>
        <n x="100"/>
      </t>
    </mdx>
    <mdx n="0" f="v">
      <t c="3" si="227">
        <n x="225"/>
        <n x="532"/>
        <n x="100"/>
      </t>
    </mdx>
    <mdx n="0" f="v">
      <t c="3" si="227">
        <n x="225"/>
        <n x="534"/>
        <n x="100"/>
      </t>
    </mdx>
    <mdx n="0" f="v">
      <t c="3" si="227">
        <n x="225"/>
        <n x="533"/>
        <n x="100"/>
      </t>
    </mdx>
    <mdx n="0" f="v">
      <t c="3" si="227">
        <n x="225"/>
        <n x="537"/>
        <n x="100"/>
      </t>
    </mdx>
    <mdx n="0" f="v">
      <t c="3" si="227">
        <n x="225"/>
        <n x="536"/>
        <n x="100"/>
      </t>
    </mdx>
    <mdx n="0" f="v">
      <t c="3" si="227">
        <n x="225"/>
        <n x="535"/>
        <n x="100"/>
      </t>
    </mdx>
    <mdx n="0" f="v">
      <t c="3" si="227">
        <n x="225"/>
        <n x="543"/>
        <n x="100"/>
      </t>
    </mdx>
    <mdx n="0" f="v">
      <t c="3" si="227">
        <n x="225"/>
        <n x="539"/>
        <n x="100"/>
      </t>
    </mdx>
    <mdx n="0" f="v">
      <t c="3" si="227">
        <n x="225"/>
        <n x="540"/>
        <n x="100"/>
      </t>
    </mdx>
    <mdx n="0" f="v">
      <t c="3" si="227">
        <n x="225"/>
        <n x="538"/>
        <n x="100"/>
      </t>
    </mdx>
    <mdx n="0" f="v">
      <t c="3" si="227">
        <n x="225"/>
        <n x="541"/>
        <n x="100"/>
      </t>
    </mdx>
    <mdx n="0" f="v">
      <t c="3" si="227">
        <n x="225"/>
        <n x="544"/>
        <n x="100"/>
      </t>
    </mdx>
    <mdx n="0" f="v">
      <t c="3" si="227">
        <n x="225"/>
        <n x="545"/>
        <n x="100"/>
      </t>
    </mdx>
    <mdx n="0" f="v">
      <t c="3" si="227">
        <n x="225"/>
        <n x="546"/>
        <n x="100"/>
      </t>
    </mdx>
    <mdx n="0" f="v">
      <t c="3" si="227">
        <n x="225"/>
        <n x="542"/>
        <n x="100"/>
      </t>
    </mdx>
    <mdx n="0" f="v">
      <t c="3" si="227">
        <n x="225"/>
        <n x="268"/>
        <n x="37"/>
      </t>
    </mdx>
    <mdx n="0" f="v">
      <t c="3" si="227">
        <n x="225"/>
        <n x="355"/>
        <n x="37"/>
      </t>
    </mdx>
    <mdx n="0" f="v">
      <t c="3" si="227">
        <n x="225"/>
        <n x="356"/>
        <n x="37"/>
      </t>
    </mdx>
    <mdx n="0" f="v">
      <t c="3" si="227">
        <n x="225"/>
        <n x="357"/>
        <n x="37"/>
      </t>
    </mdx>
    <mdx n="0" f="v">
      <t c="3" si="227">
        <n x="225"/>
        <n x="358"/>
        <n x="37"/>
      </t>
    </mdx>
    <mdx n="0" f="v">
      <t c="3" si="227">
        <n x="225"/>
        <n x="359"/>
        <n x="37"/>
      </t>
    </mdx>
    <mdx n="0" f="v">
      <t c="3" si="227">
        <n x="225"/>
        <n x="360"/>
        <n x="37"/>
      </t>
    </mdx>
    <mdx n="0" f="v">
      <t c="3" si="227">
        <n x="225"/>
        <n x="361"/>
        <n x="37"/>
      </t>
    </mdx>
    <mdx n="0" f="v">
      <t c="3" si="227">
        <n x="225"/>
        <n x="267"/>
        <n x="37"/>
      </t>
    </mdx>
    <mdx n="0" f="v">
      <t c="3" si="227">
        <n x="225"/>
        <n x="266"/>
        <n x="37"/>
      </t>
    </mdx>
    <mdx n="0" f="v">
      <t c="3" si="227">
        <n x="225"/>
        <n x="265"/>
        <n x="37"/>
      </t>
    </mdx>
    <mdx n="0" f="v">
      <t c="3" si="227">
        <n x="225"/>
        <n x="264"/>
        <n x="37"/>
      </t>
    </mdx>
    <mdx n="0" f="v">
      <t c="3" si="227">
        <n x="225"/>
        <n x="263"/>
        <n x="37"/>
      </t>
    </mdx>
    <mdx n="0" f="v">
      <t c="3" si="227">
        <n x="225"/>
        <n x="262"/>
        <n x="37"/>
      </t>
    </mdx>
    <mdx n="0" f="v">
      <t c="3" si="227">
        <n x="225"/>
        <n x="261"/>
        <n x="37"/>
      </t>
    </mdx>
    <mdx n="0" f="v">
      <t c="3" si="227">
        <n x="225"/>
        <n x="260"/>
        <n x="37"/>
      </t>
    </mdx>
    <mdx n="0" f="v">
      <t c="3" si="227">
        <n x="225"/>
        <n x="259"/>
        <n x="37"/>
      </t>
    </mdx>
    <mdx n="0" f="v">
      <t c="3" si="227">
        <n x="225"/>
        <n x="258"/>
        <n x="37"/>
      </t>
    </mdx>
    <mdx n="0" f="v">
      <t c="3" si="227">
        <n x="225"/>
        <n x="257"/>
        <n x="37"/>
      </t>
    </mdx>
    <mdx n="0" f="v">
      <t c="3" si="227">
        <n x="225"/>
        <n x="256"/>
        <n x="37"/>
      </t>
    </mdx>
    <mdx n="0" f="v">
      <t c="3" si="227">
        <n x="225"/>
        <n x="255"/>
        <n x="37"/>
      </t>
    </mdx>
    <mdx n="0" f="v">
      <t c="3" si="227">
        <n x="225"/>
        <n x="316"/>
        <n x="37"/>
      </t>
    </mdx>
    <mdx n="0" f="v">
      <t c="3" si="227">
        <n x="225"/>
        <n x="373"/>
        <n x="37"/>
      </t>
    </mdx>
    <mdx n="0" f="v">
      <t c="3" si="227">
        <n x="225"/>
        <n x="374"/>
        <n x="37"/>
      </t>
    </mdx>
    <mdx n="0" f="v">
      <t c="3" si="227">
        <n x="225"/>
        <n x="375"/>
        <n x="37"/>
      </t>
    </mdx>
    <mdx n="0" f="v">
      <t c="3" si="227">
        <n x="225"/>
        <n x="281"/>
        <n x="37"/>
      </t>
    </mdx>
    <mdx n="0" f="v">
      <t c="3" si="227">
        <n x="225"/>
        <n x="376"/>
        <n x="37"/>
      </t>
    </mdx>
    <mdx n="0" f="v">
      <t c="3" si="227">
        <n x="225"/>
        <n x="377"/>
        <n x="37"/>
      </t>
    </mdx>
    <mdx n="0" f="v">
      <t c="3" si="227">
        <n x="225"/>
        <n x="280"/>
        <n x="37"/>
      </t>
    </mdx>
    <mdx n="0" f="v">
      <t c="3" si="227">
        <n x="225"/>
        <n x="311"/>
        <n x="37"/>
      </t>
    </mdx>
    <mdx n="0" f="v">
      <t c="3" si="227">
        <n x="225"/>
        <n x="378"/>
        <n x="37"/>
      </t>
    </mdx>
    <mdx n="0" f="v">
      <t c="3" si="227">
        <n x="225"/>
        <n x="379"/>
        <n x="37"/>
      </t>
    </mdx>
    <mdx n="0" f="v">
      <t c="3" si="227">
        <n x="225"/>
        <n x="380"/>
        <n x="37"/>
      </t>
    </mdx>
    <mdx n="0" f="v">
      <t c="3" si="227">
        <n x="225"/>
        <n x="381"/>
        <n x="37"/>
      </t>
    </mdx>
    <mdx n="0" f="v">
      <t c="3" si="227">
        <n x="225"/>
        <n x="382"/>
        <n x="37"/>
      </t>
    </mdx>
    <mdx n="0" f="v">
      <t c="3" si="227">
        <n x="225"/>
        <n x="304"/>
        <n x="37"/>
      </t>
    </mdx>
    <mdx n="0" f="v">
      <t c="3" si="227">
        <n x="225"/>
        <n x="547"/>
        <n x="37"/>
      </t>
    </mdx>
    <mdx n="0" f="v">
      <t c="3" si="227">
        <n x="225"/>
        <n x="362"/>
        <n x="37"/>
      </t>
    </mdx>
    <mdx n="0" f="v">
      <t c="3" si="227">
        <n x="225"/>
        <n x="363"/>
        <n x="37"/>
      </t>
    </mdx>
    <mdx n="0" f="v">
      <t c="3" si="227">
        <n x="225"/>
        <n x="364"/>
        <n x="37"/>
      </t>
    </mdx>
    <mdx n="0" f="v">
      <t c="3" si="227">
        <n x="225"/>
        <n x="548"/>
        <n x="37"/>
      </t>
    </mdx>
    <mdx n="0" f="v">
      <t c="3" si="227">
        <n x="225"/>
        <n x="365"/>
        <n x="37"/>
      </t>
    </mdx>
    <mdx n="0" f="v">
      <t c="3" si="227">
        <n x="225"/>
        <n x="366"/>
        <n x="37"/>
      </t>
    </mdx>
    <mdx n="0" f="v">
      <t c="3" si="227">
        <n x="225"/>
        <n x="367"/>
        <n x="37"/>
      </t>
    </mdx>
    <mdx n="0" f="v">
      <t c="3" si="227">
        <n x="225"/>
        <n x="368"/>
        <n x="37"/>
      </t>
    </mdx>
    <mdx n="0" f="v">
      <t c="3" si="227">
        <n x="225"/>
        <n x="369"/>
        <n x="37"/>
      </t>
    </mdx>
    <mdx n="0" f="v">
      <t c="3" si="227">
        <n x="225"/>
        <n x="307"/>
        <n x="37"/>
      </t>
    </mdx>
    <mdx n="0" f="v">
      <t c="3" si="227">
        <n x="225"/>
        <n x="370"/>
        <n x="37"/>
      </t>
    </mdx>
    <mdx n="0" f="v">
      <t c="3" si="227">
        <n x="225"/>
        <n x="371"/>
        <n x="37"/>
      </t>
    </mdx>
    <mdx n="0" f="v">
      <t c="3" si="227">
        <n x="225"/>
        <n x="372"/>
        <n x="37"/>
      </t>
    </mdx>
    <mdx n="0" f="v">
      <t c="3" si="227">
        <n x="225"/>
        <n x="393"/>
        <n x="37"/>
      </t>
    </mdx>
    <mdx n="0" f="v">
      <t c="3" si="227">
        <n x="225"/>
        <n x="394"/>
        <n x="37"/>
      </t>
    </mdx>
    <mdx n="0" f="v">
      <t c="3" si="227">
        <n x="225"/>
        <n x="395"/>
        <n x="37"/>
      </t>
    </mdx>
    <mdx n="0" f="v">
      <t c="3" si="227">
        <n x="225"/>
        <n x="278"/>
        <n x="37"/>
      </t>
    </mdx>
    <mdx n="0" f="v">
      <t c="3" si="227">
        <n x="225"/>
        <n x="396"/>
        <n x="37"/>
      </t>
    </mdx>
    <mdx n="0" f="v">
      <t c="3" si="227">
        <n x="225"/>
        <n x="397"/>
        <n x="37"/>
      </t>
    </mdx>
    <mdx n="0" f="v">
      <t c="3" si="227">
        <n x="225"/>
        <n x="398"/>
        <n x="37"/>
      </t>
    </mdx>
    <mdx n="0" f="v">
      <t c="3" si="227">
        <n x="225"/>
        <n x="383"/>
        <n x="37"/>
      </t>
    </mdx>
    <mdx n="0" f="v">
      <t c="3" si="227">
        <n x="225"/>
        <n x="384"/>
        <n x="37"/>
      </t>
    </mdx>
    <mdx n="0" f="v">
      <t c="3" si="227">
        <n x="225"/>
        <n x="385"/>
        <n x="37"/>
      </t>
    </mdx>
    <mdx n="0" f="v">
      <t c="3" si="227">
        <n x="225"/>
        <n x="386"/>
        <n x="37"/>
      </t>
    </mdx>
    <mdx n="0" f="v">
      <t c="3" si="227">
        <n x="225"/>
        <n x="387"/>
        <n x="37"/>
      </t>
    </mdx>
    <mdx n="0" f="v">
      <t c="3" si="227">
        <n x="225"/>
        <n x="388"/>
        <n x="37"/>
      </t>
    </mdx>
    <mdx n="0" f="v">
      <t c="3" si="227">
        <n x="225"/>
        <n x="389"/>
        <n x="37"/>
      </t>
    </mdx>
    <mdx n="0" f="v">
      <t c="3" si="227">
        <n x="225"/>
        <n x="390"/>
        <n x="37"/>
      </t>
    </mdx>
    <mdx n="0" f="v">
      <t c="3" si="227">
        <n x="225"/>
        <n x="392"/>
        <n x="37"/>
      </t>
    </mdx>
    <mdx n="0" f="v">
      <t c="3" si="227">
        <n x="225"/>
        <n x="391"/>
        <n x="37"/>
      </t>
    </mdx>
    <mdx n="0" f="v">
      <t c="3" si="227">
        <n x="225"/>
        <n x="399"/>
        <n x="37"/>
      </t>
    </mdx>
    <mdx n="0" f="v">
      <t c="3" si="227">
        <n x="225"/>
        <n x="400"/>
        <n x="37"/>
      </t>
    </mdx>
    <mdx n="0" f="v">
      <t c="3" si="227">
        <n x="225"/>
        <n x="401"/>
        <n x="37"/>
      </t>
    </mdx>
    <mdx n="0" f="v">
      <t c="3" si="227">
        <n x="225"/>
        <n x="402"/>
        <n x="37"/>
      </t>
    </mdx>
    <mdx n="0" f="v">
      <t c="3" si="227">
        <n x="225"/>
        <n x="277"/>
        <n x="37"/>
      </t>
    </mdx>
    <mdx n="0" f="v">
      <t c="3" si="227">
        <n x="225"/>
        <n x="404"/>
        <n x="37"/>
      </t>
    </mdx>
    <mdx n="0" f="v">
      <t c="3" si="227">
        <n x="225"/>
        <n x="405"/>
        <n x="37"/>
      </t>
    </mdx>
    <mdx n="0" f="v">
      <t c="3" si="227">
        <n x="225"/>
        <n x="406"/>
        <n x="37"/>
      </t>
    </mdx>
    <mdx n="0" f="v">
      <t c="3" si="227">
        <n x="225"/>
        <n x="407"/>
        <n x="37"/>
      </t>
    </mdx>
    <mdx n="0" f="v">
      <t c="3" si="227">
        <n x="225"/>
        <n x="408"/>
        <n x="37"/>
      </t>
    </mdx>
    <mdx n="0" f="v">
      <t c="3" si="227">
        <n x="225"/>
        <n x="409"/>
        <n x="37"/>
      </t>
    </mdx>
    <mdx n="0" f="v">
      <t c="3" si="227">
        <n x="225"/>
        <n x="410"/>
        <n x="37"/>
      </t>
    </mdx>
    <mdx n="0" f="v">
      <t c="3" si="227">
        <n x="225"/>
        <n x="417"/>
        <n x="37"/>
      </t>
    </mdx>
    <mdx n="0" f="v">
      <t c="3" si="227">
        <n x="225"/>
        <n x="411"/>
        <n x="37"/>
      </t>
    </mdx>
    <mdx n="0" f="v">
      <t c="3" si="227">
        <n x="225"/>
        <n x="403"/>
        <n x="37"/>
      </t>
    </mdx>
    <mdx n="0" f="v">
      <t c="3" si="227">
        <n x="225"/>
        <n x="412"/>
        <n x="37"/>
      </t>
    </mdx>
    <mdx n="0" f="v">
      <t c="3" si="227">
        <n x="225"/>
        <n x="413"/>
        <n x="37"/>
      </t>
    </mdx>
    <mdx n="0" f="v">
      <t c="3" si="227">
        <n x="225"/>
        <n x="414"/>
        <n x="37"/>
      </t>
    </mdx>
    <mdx n="0" f="v">
      <t c="3" si="227">
        <n x="225"/>
        <n x="415"/>
        <n x="37"/>
      </t>
    </mdx>
    <mdx n="0" f="v">
      <t c="3" si="227">
        <n x="225"/>
        <n x="416"/>
        <n x="37"/>
      </t>
    </mdx>
    <mdx n="0" f="v">
      <t c="3" si="227">
        <n x="225"/>
        <n x="427"/>
        <n x="37"/>
      </t>
    </mdx>
    <mdx n="0" f="v">
      <t c="3" si="227">
        <n x="225"/>
        <n x="418"/>
        <n x="37"/>
      </t>
    </mdx>
    <mdx n="0" f="v">
      <t c="3" si="227">
        <n x="225"/>
        <n x="419"/>
        <n x="37"/>
      </t>
    </mdx>
    <mdx n="0" f="v">
      <t c="3" si="227">
        <n x="225"/>
        <n x="420"/>
        <n x="37"/>
      </t>
    </mdx>
    <mdx n="0" f="v">
      <t c="3" si="227">
        <n x="225"/>
        <n x="301"/>
        <n x="37"/>
      </t>
    </mdx>
    <mdx n="0" f="v">
      <t c="3" si="227">
        <n x="225"/>
        <n x="299"/>
        <n x="37"/>
      </t>
    </mdx>
    <mdx n="0" f="v">
      <t c="3" si="227">
        <n x="225"/>
        <n x="297"/>
        <n x="37"/>
      </t>
    </mdx>
    <mdx n="0" f="v">
      <t c="3" si="227">
        <n x="225"/>
        <n x="421"/>
        <n x="37"/>
      </t>
    </mdx>
    <mdx n="0" f="v">
      <t c="3" si="227">
        <n x="225"/>
        <n x="422"/>
        <n x="37"/>
      </t>
    </mdx>
    <mdx n="0" f="v">
      <t c="3" si="227">
        <n x="225"/>
        <n x="423"/>
        <n x="37"/>
      </t>
    </mdx>
    <mdx n="0" f="v">
      <t c="3" si="227">
        <n x="225"/>
        <n x="424"/>
        <n x="37"/>
      </t>
    </mdx>
    <mdx n="0" f="v">
      <t c="3" si="227">
        <n x="225"/>
        <n x="425"/>
        <n x="37"/>
      </t>
    </mdx>
    <mdx n="0" f="v">
      <t c="3" si="227">
        <n x="225"/>
        <n x="348"/>
        <n x="37"/>
      </t>
    </mdx>
    <mdx n="0" f="v">
      <t c="3" si="227">
        <n x="225"/>
        <n x="327"/>
        <n x="37"/>
      </t>
    </mdx>
    <mdx n="0" f="v">
      <t c="3" si="227">
        <n x="225"/>
        <n x="426"/>
        <n x="37"/>
      </t>
    </mdx>
    <mdx n="0" f="v">
      <t c="3" si="227">
        <n x="225"/>
        <n x="329"/>
        <n x="37"/>
      </t>
    </mdx>
    <mdx n="0" f="v">
      <t c="3" si="227">
        <n x="225"/>
        <n x="428"/>
        <n x="37"/>
      </t>
    </mdx>
    <mdx n="0" f="v">
      <t c="3" si="227">
        <n x="225"/>
        <n x="328"/>
        <n x="37"/>
      </t>
    </mdx>
    <mdx n="0" f="v">
      <t c="3" si="227">
        <n x="225"/>
        <n x="429"/>
        <n x="37"/>
      </t>
    </mdx>
    <mdx n="0" f="v">
      <t c="3" si="227">
        <n x="225"/>
        <n x="430"/>
        <n x="37"/>
      </t>
    </mdx>
    <mdx n="0" f="v">
      <t c="3" si="227">
        <n x="225"/>
        <n x="431"/>
        <n x="37"/>
      </t>
    </mdx>
    <mdx n="0" f="v">
      <t c="3" si="227">
        <n x="225"/>
        <n x="432"/>
        <n x="37"/>
      </t>
    </mdx>
    <mdx n="0" f="v">
      <t c="3" si="227">
        <n x="225"/>
        <n x="276"/>
        <n x="37"/>
      </t>
    </mdx>
    <mdx n="0" f="v">
      <t c="3" si="227">
        <n x="225"/>
        <n x="453"/>
        <n x="37"/>
      </t>
    </mdx>
    <mdx n="0" f="v">
      <t c="3" si="227">
        <n x="225"/>
        <n x="454"/>
        <n x="37"/>
      </t>
    </mdx>
    <mdx n="0" f="v">
      <t c="3" si="227">
        <n x="225"/>
        <n x="452"/>
        <n x="37"/>
      </t>
    </mdx>
    <mdx n="0" f="v">
      <t c="3" si="227">
        <n x="225"/>
        <n x="326"/>
        <n x="37"/>
      </t>
    </mdx>
    <mdx n="0" f="v">
      <t c="3" si="227">
        <n x="225"/>
        <n x="435"/>
        <n x="37"/>
      </t>
    </mdx>
    <mdx n="0" f="v">
      <t c="3" si="227">
        <n x="225"/>
        <n x="436"/>
        <n x="37"/>
      </t>
    </mdx>
    <mdx n="0" f="v">
      <t c="3" si="227">
        <n x="225"/>
        <n x="437"/>
        <n x="37"/>
      </t>
    </mdx>
    <mdx n="0" f="v">
      <t c="3" si="227">
        <n x="225"/>
        <n x="294"/>
        <n x="37"/>
      </t>
    </mdx>
    <mdx n="0" f="v">
      <t c="3" si="227">
        <n x="225"/>
        <n x="293"/>
        <n x="37"/>
      </t>
    </mdx>
    <mdx n="0" f="v">
      <t c="3" si="227">
        <n x="225"/>
        <n x="433"/>
        <n x="37"/>
      </t>
    </mdx>
    <mdx n="0" f="v">
      <t c="3" si="227">
        <n x="225"/>
        <n x="442"/>
        <n x="37"/>
      </t>
    </mdx>
    <mdx n="0" f="v">
      <t c="3" si="227">
        <n x="225"/>
        <n x="443"/>
        <n x="37"/>
      </t>
    </mdx>
    <mdx n="0" f="v">
      <t c="3" si="227">
        <n x="225"/>
        <n x="444"/>
        <n x="37"/>
      </t>
    </mdx>
    <mdx n="0" f="v">
      <t c="3" si="227">
        <n x="225"/>
        <n x="445"/>
        <n x="37"/>
      </t>
    </mdx>
    <mdx n="0" f="v">
      <t c="3" si="227">
        <n x="225"/>
        <n x="446"/>
        <n x="37"/>
      </t>
    </mdx>
    <mdx n="0" f="v">
      <t c="3" si="227">
        <n x="225"/>
        <n x="434"/>
        <n x="37"/>
      </t>
    </mdx>
    <mdx n="0" f="v">
      <t c="3" si="227">
        <n x="225"/>
        <n x="438"/>
        <n x="37"/>
      </t>
    </mdx>
    <mdx n="0" f="v">
      <t c="3" si="227">
        <n x="225"/>
        <n x="350"/>
        <n x="37"/>
      </t>
    </mdx>
    <mdx n="0" f="v">
      <t c="3" si="227">
        <n x="225"/>
        <n x="439"/>
        <n x="37"/>
      </t>
    </mdx>
    <mdx n="0" f="v">
      <t c="3" si="227">
        <n x="225"/>
        <n x="440"/>
        <n x="37"/>
      </t>
    </mdx>
    <mdx n="0" f="v">
      <t c="3" si="227">
        <n x="225"/>
        <n x="441"/>
        <n x="37"/>
      </t>
    </mdx>
    <mdx n="0" f="v">
      <t c="3" si="227">
        <n x="225"/>
        <n x="447"/>
        <n x="37"/>
      </t>
    </mdx>
    <mdx n="0" f="v">
      <t c="3" si="227">
        <n x="225"/>
        <n x="346"/>
        <n x="37"/>
      </t>
    </mdx>
    <mdx n="0" f="v">
      <t c="3" si="227">
        <n x="225"/>
        <n x="455"/>
        <n x="37"/>
      </t>
    </mdx>
    <mdx n="0" f="v">
      <t c="3" si="227">
        <n x="225"/>
        <n x="456"/>
        <n x="37"/>
      </t>
    </mdx>
    <mdx n="0" f="v">
      <t c="3" si="227">
        <n x="225"/>
        <n x="461"/>
        <n x="37"/>
      </t>
    </mdx>
    <mdx n="0" f="v">
      <t c="3" si="227">
        <n x="225"/>
        <n x="462"/>
        <n x="37"/>
      </t>
    </mdx>
    <mdx n="0" f="v">
      <t c="3" si="227">
        <n x="225"/>
        <n x="463"/>
        <n x="37"/>
      </t>
    </mdx>
    <mdx n="0" f="v">
      <t c="3" si="227">
        <n x="225"/>
        <n x="459"/>
        <n x="37"/>
      </t>
    </mdx>
    <mdx n="0" f="v">
      <t c="3" si="227">
        <n x="225"/>
        <n x="448"/>
        <n x="37"/>
      </t>
    </mdx>
    <mdx n="0" f="v">
      <t c="3" si="227">
        <n x="225"/>
        <n x="449"/>
        <n x="37"/>
      </t>
    </mdx>
    <mdx n="0" f="v">
      <t c="3" si="227">
        <n x="225"/>
        <n x="450"/>
        <n x="37"/>
      </t>
    </mdx>
    <mdx n="0" f="v">
      <t c="3" si="227">
        <n x="225"/>
        <n x="451"/>
        <n x="37"/>
      </t>
    </mdx>
    <mdx n="0" f="v">
      <t c="3" si="227">
        <n x="225"/>
        <n x="457"/>
        <n x="37"/>
      </t>
    </mdx>
    <mdx n="0" f="v">
      <t c="3" si="227">
        <n x="225"/>
        <n x="458"/>
        <n x="37"/>
      </t>
    </mdx>
    <mdx n="0" f="v">
      <t c="3" si="227">
        <n x="225"/>
        <n x="464"/>
        <n x="37"/>
      </t>
    </mdx>
    <mdx n="0" f="v">
      <t c="3" si="227">
        <n x="225"/>
        <n x="465"/>
        <n x="37"/>
      </t>
    </mdx>
    <mdx n="0" f="v">
      <t c="3" si="227">
        <n x="225"/>
        <n x="466"/>
        <n x="37"/>
      </t>
    </mdx>
    <mdx n="0" f="v">
      <t c="3" si="227">
        <n x="225"/>
        <n x="467"/>
        <n x="37"/>
      </t>
    </mdx>
    <mdx n="0" f="v">
      <t c="3" si="227">
        <n x="225"/>
        <n x="473"/>
        <n x="37"/>
      </t>
    </mdx>
    <mdx n="0" f="v">
      <t c="3" si="227">
        <n x="225"/>
        <n x="460"/>
        <n x="37"/>
      </t>
    </mdx>
    <mdx n="0" f="v">
      <t c="3" si="227">
        <n x="225"/>
        <n x="468"/>
        <n x="37"/>
      </t>
    </mdx>
    <mdx n="0" f="v">
      <t c="3" si="227">
        <n x="225"/>
        <n x="469"/>
        <n x="37"/>
      </t>
    </mdx>
    <mdx n="0" f="v">
      <t c="3" si="227">
        <n x="225"/>
        <n x="470"/>
        <n x="37"/>
      </t>
    </mdx>
    <mdx n="0" f="v">
      <t c="3" si="227">
        <n x="225"/>
        <n x="474"/>
        <n x="37"/>
      </t>
    </mdx>
    <mdx n="0" f="v">
      <t c="3" si="227">
        <n x="225"/>
        <n x="475"/>
        <n x="37"/>
      </t>
    </mdx>
    <mdx n="0" f="v">
      <t c="3" si="227">
        <n x="225"/>
        <n x="476"/>
        <n x="37"/>
      </t>
    </mdx>
    <mdx n="0" f="v">
      <t c="3" si="227">
        <n x="225"/>
        <n x="483"/>
        <n x="37"/>
      </t>
    </mdx>
    <mdx n="0" f="v">
      <t c="3" si="227">
        <n x="225"/>
        <n x="471"/>
        <n x="37"/>
      </t>
    </mdx>
    <mdx n="0" f="v">
      <t c="3" si="227">
        <n x="225"/>
        <n x="477"/>
        <n x="37"/>
      </t>
    </mdx>
    <mdx n="0" f="v">
      <t c="3" si="227">
        <n x="225"/>
        <n x="478"/>
        <n x="37"/>
      </t>
    </mdx>
    <mdx n="0" f="v">
      <t c="3" si="227">
        <n x="225"/>
        <n x="479"/>
        <n x="37"/>
      </t>
    </mdx>
    <mdx n="0" f="v">
      <t c="3" si="227">
        <n x="225"/>
        <n x="487"/>
        <n x="37"/>
      </t>
    </mdx>
    <mdx n="0" f="v">
      <t c="3" si="227">
        <n x="225"/>
        <n x="472"/>
        <n x="37"/>
      </t>
    </mdx>
    <mdx n="0" f="v">
      <t c="3" si="227">
        <n x="225"/>
        <n x="480"/>
        <n x="37"/>
      </t>
    </mdx>
    <mdx n="0" f="v">
      <t c="3" si="227">
        <n x="225"/>
        <n x="481"/>
        <n x="37"/>
      </t>
    </mdx>
    <mdx n="0" f="v">
      <t c="3" si="227">
        <n x="225"/>
        <n x="488"/>
        <n x="37"/>
      </t>
    </mdx>
    <mdx n="0" f="v">
      <t c="3" si="227">
        <n x="225"/>
        <n x="489"/>
        <n x="37"/>
      </t>
    </mdx>
    <mdx n="0" f="v">
      <t c="3" si="227">
        <n x="225"/>
        <n x="490"/>
        <n x="37"/>
      </t>
    </mdx>
    <mdx n="0" f="v">
      <t c="3" si="227">
        <n x="225"/>
        <n x="484"/>
        <n x="37"/>
      </t>
    </mdx>
    <mdx n="0" f="v">
      <t c="3" si="227">
        <n x="225"/>
        <n x="485"/>
        <n x="37"/>
      </t>
    </mdx>
    <mdx n="0" f="v">
      <t c="3" si="227">
        <n x="225"/>
        <n x="486"/>
        <n x="37"/>
      </t>
    </mdx>
    <mdx n="0" f="v">
      <t c="3" si="227">
        <n x="225"/>
        <n x="492"/>
        <n x="37"/>
      </t>
    </mdx>
    <mdx n="0" f="v">
      <t c="3" si="227">
        <n x="225"/>
        <n x="493"/>
        <n x="37"/>
      </t>
    </mdx>
    <mdx n="0" f="v">
      <t c="3" si="227">
        <n x="225"/>
        <n x="496"/>
        <n x="37"/>
      </t>
    </mdx>
    <mdx n="0" f="v">
      <t c="3" si="227">
        <n x="225"/>
        <n x="482"/>
        <n x="37"/>
      </t>
    </mdx>
    <mdx n="0" f="v">
      <t c="3" si="227">
        <n x="225"/>
        <n x="491"/>
        <n x="37"/>
      </t>
    </mdx>
    <mdx n="0" f="v">
      <t c="3" si="227">
        <n x="225"/>
        <n x="495"/>
        <n x="37"/>
      </t>
    </mdx>
    <mdx n="0" f="v">
      <t c="3" si="227">
        <n x="225"/>
        <n x="494"/>
        <n x="37"/>
      </t>
    </mdx>
    <mdx n="0" f="v">
      <t c="3" si="227">
        <n x="225"/>
        <n x="497"/>
        <n x="37"/>
      </t>
    </mdx>
    <mdx n="0" f="v">
      <t c="3" si="227">
        <n x="225"/>
        <n x="498"/>
        <n x="37"/>
      </t>
    </mdx>
    <mdx n="0" f="v">
      <t c="3" si="227">
        <n x="225"/>
        <n x="499"/>
        <n x="37"/>
      </t>
    </mdx>
    <mdx n="0" f="v">
      <t c="3" si="227">
        <n x="225"/>
        <n x="503"/>
        <n x="37"/>
      </t>
    </mdx>
    <mdx n="0" f="v">
      <t c="3" si="227">
        <n x="225"/>
        <n x="508"/>
        <n x="37"/>
      </t>
    </mdx>
    <mdx n="0" f="v">
      <t c="3" si="227">
        <n x="225"/>
        <n x="500"/>
        <n x="37"/>
      </t>
    </mdx>
    <mdx n="0" f="v">
      <t c="3" si="227">
        <n x="225"/>
        <n x="501"/>
        <n x="37"/>
      </t>
    </mdx>
    <mdx n="0" f="v">
      <t c="3" si="227">
        <n x="225"/>
        <n x="502"/>
        <n x="37"/>
      </t>
    </mdx>
    <mdx n="0" f="v">
      <t c="3" si="227">
        <n x="225"/>
        <n x="504"/>
        <n x="37"/>
      </t>
    </mdx>
    <mdx n="0" f="v">
      <t c="3" si="227">
        <n x="225"/>
        <n x="505"/>
        <n x="37"/>
      </t>
    </mdx>
    <mdx n="0" f="v">
      <t c="3" si="227">
        <n x="225"/>
        <n x="506"/>
        <n x="37"/>
      </t>
    </mdx>
    <mdx n="0" f="v">
      <t c="3" si="227">
        <n x="225"/>
        <n x="509"/>
        <n x="37"/>
      </t>
    </mdx>
    <mdx n="0" f="v">
      <t c="3" si="227">
        <n x="225"/>
        <n x="507"/>
        <n x="37"/>
      </t>
    </mdx>
    <mdx n="0" f="v">
      <t c="3" si="227">
        <n x="225"/>
        <n x="510"/>
        <n x="37"/>
      </t>
    </mdx>
    <mdx n="0" f="v">
      <t c="3" si="227">
        <n x="225"/>
        <n x="511"/>
        <n x="37"/>
      </t>
    </mdx>
    <mdx n="0" f="v">
      <t c="3" si="227">
        <n x="225"/>
        <n x="516"/>
        <n x="37"/>
      </t>
    </mdx>
    <mdx n="0" f="v">
      <t c="3" si="227">
        <n x="225"/>
        <n x="513"/>
        <n x="37"/>
      </t>
    </mdx>
    <mdx n="0" f="v">
      <t c="3" si="227">
        <n x="225"/>
        <n x="514"/>
        <n x="37"/>
      </t>
    </mdx>
    <mdx n="0" f="v">
      <t c="3" si="227">
        <n x="225"/>
        <n x="515"/>
        <n x="37"/>
      </t>
    </mdx>
    <mdx n="0" f="v">
      <t c="3" si="227">
        <n x="225"/>
        <n x="512"/>
        <n x="37"/>
      </t>
    </mdx>
    <mdx n="0" f="v">
      <t c="3" si="227">
        <n x="225"/>
        <n x="523"/>
        <n x="37"/>
      </t>
    </mdx>
    <mdx n="0" f="v">
      <t c="3" si="227">
        <n x="225"/>
        <n x="517"/>
        <n x="37"/>
      </t>
    </mdx>
    <mdx n="0" f="v">
      <t c="3" si="227">
        <n x="225"/>
        <n x="518"/>
        <n x="37"/>
      </t>
    </mdx>
    <mdx n="0" f="v">
      <t c="3" si="227">
        <n x="225"/>
        <n x="522"/>
        <n x="37"/>
      </t>
    </mdx>
    <mdx n="0" f="v">
      <t c="3" si="227">
        <n x="225"/>
        <n x="519"/>
        <n x="37"/>
      </t>
    </mdx>
    <mdx n="0" f="v">
      <t c="3" si="227">
        <n x="225"/>
        <n x="520"/>
        <n x="37"/>
      </t>
    </mdx>
    <mdx n="0" f="v">
      <t c="3" si="227">
        <n x="225"/>
        <n x="521"/>
        <n x="37"/>
      </t>
    </mdx>
    <mdx n="0" f="v">
      <t c="3" si="227">
        <n x="225"/>
        <n x="528"/>
        <n x="37"/>
      </t>
    </mdx>
    <mdx n="0" f="v">
      <t c="3" si="227">
        <n x="225"/>
        <n x="525"/>
        <n x="37"/>
      </t>
    </mdx>
    <mdx n="0" f="v">
      <t c="3" si="227">
        <n x="225"/>
        <n x="526"/>
        <n x="37"/>
      </t>
    </mdx>
    <mdx n="0" f="v">
      <t c="3" si="227">
        <n x="225"/>
        <n x="524"/>
        <n x="37"/>
      </t>
    </mdx>
    <mdx n="0" f="v">
      <t c="3" si="227">
        <n x="225"/>
        <n x="527"/>
        <n x="37"/>
      </t>
    </mdx>
    <mdx n="0" f="v">
      <t c="3" si="227">
        <n x="225"/>
        <n x="529"/>
        <n x="37"/>
      </t>
    </mdx>
    <mdx n="0" f="v">
      <t c="3" si="227">
        <n x="225"/>
        <n x="530"/>
        <n x="37"/>
      </t>
    </mdx>
    <mdx n="0" f="v">
      <t c="3" si="227">
        <n x="225"/>
        <n x="531"/>
        <n x="37"/>
      </t>
    </mdx>
    <mdx n="0" f="v">
      <t c="3" si="227">
        <n x="225"/>
        <n x="532"/>
        <n x="37"/>
      </t>
    </mdx>
    <mdx n="0" f="v">
      <t c="3" si="227">
        <n x="225"/>
        <n x="533"/>
        <n x="37"/>
      </t>
    </mdx>
    <mdx n="0" f="v">
      <t c="3" si="227">
        <n x="225"/>
        <n x="536"/>
        <n x="37"/>
      </t>
    </mdx>
    <mdx n="0" f="v">
      <t c="3" si="227">
        <n x="225"/>
        <n x="534"/>
        <n x="37"/>
      </t>
    </mdx>
    <mdx n="0" f="v">
      <t c="3" si="227">
        <n x="225"/>
        <n x="535"/>
        <n x="37"/>
      </t>
    </mdx>
    <mdx n="0" f="v">
      <t c="3" si="227">
        <n x="225"/>
        <n x="539"/>
        <n x="37"/>
      </t>
    </mdx>
    <mdx n="0" f="v">
      <t c="3" si="227">
        <n x="225"/>
        <n x="537"/>
        <n x="37"/>
      </t>
    </mdx>
    <mdx n="0" f="v">
      <t c="3" si="227">
        <n x="225"/>
        <n x="538"/>
        <n x="37"/>
      </t>
    </mdx>
    <mdx n="0" f="v">
      <t c="3" si="227">
        <n x="225"/>
        <n x="545"/>
        <n x="37"/>
      </t>
    </mdx>
    <mdx n="0" f="v">
      <t c="3" si="227">
        <n x="225"/>
        <n x="540"/>
        <n x="37"/>
      </t>
    </mdx>
    <mdx n="0" f="v">
      <t c="3" si="227">
        <n x="225"/>
        <n x="541"/>
        <n x="37"/>
      </t>
    </mdx>
    <mdx n="0" f="v">
      <t c="3" si="227">
        <n x="225"/>
        <n x="543"/>
        <n x="37"/>
      </t>
    </mdx>
    <mdx n="0" f="v">
      <t c="3" si="227">
        <n x="225"/>
        <n x="544"/>
        <n x="37"/>
      </t>
    </mdx>
    <mdx n="0" f="v">
      <t c="3" si="227">
        <n x="225"/>
        <n x="542"/>
        <n x="37"/>
      </t>
    </mdx>
    <mdx n="0" f="v">
      <t c="3" si="227">
        <n x="225"/>
        <n x="546"/>
        <n x="37"/>
      </t>
    </mdx>
    <mdx n="0" f="v">
      <t c="3" si="227">
        <n x="225"/>
        <n x="271"/>
        <n x="239"/>
      </t>
    </mdx>
    <mdx n="0" f="v">
      <t c="3" si="227">
        <n x="225"/>
        <n x="268"/>
        <n x="239"/>
      </t>
    </mdx>
    <mdx n="0" f="v">
      <t c="3" si="227">
        <n x="225"/>
        <n x="357"/>
        <n x="239"/>
      </t>
    </mdx>
    <mdx n="0" f="v">
      <t c="3" si="227">
        <n x="225"/>
        <n x="358"/>
        <n x="239"/>
      </t>
    </mdx>
    <mdx n="0" f="v">
      <t c="3" si="227">
        <n x="225"/>
        <n x="361"/>
        <n x="239"/>
      </t>
    </mdx>
    <mdx n="0" f="v">
      <t c="3" si="227">
        <n x="225"/>
        <n x="267"/>
        <n x="239"/>
      </t>
    </mdx>
    <mdx n="0" f="v">
      <t c="3" si="227">
        <n x="225"/>
        <n x="266"/>
        <n x="239"/>
      </t>
    </mdx>
    <mdx n="0" f="v">
      <t c="3" si="227">
        <n x="225"/>
        <n x="265"/>
        <n x="239"/>
      </t>
    </mdx>
    <mdx n="0" f="v">
      <t c="3" si="227">
        <n x="225"/>
        <n x="263"/>
        <n x="239"/>
      </t>
    </mdx>
    <mdx n="0" f="v">
      <t c="3" si="227">
        <n x="225"/>
        <n x="262"/>
        <n x="239"/>
      </t>
    </mdx>
    <mdx n="0" f="v">
      <t c="3" si="227">
        <n x="225"/>
        <n x="260"/>
        <n x="239"/>
      </t>
    </mdx>
    <mdx n="0" f="v">
      <t c="3" si="227">
        <n x="225"/>
        <n x="259"/>
        <n x="239"/>
      </t>
    </mdx>
    <mdx n="0" f="v">
      <t c="3" si="227">
        <n x="225"/>
        <n x="257"/>
        <n x="239"/>
      </t>
    </mdx>
    <mdx n="0" f="v">
      <t c="3" si="227">
        <n x="225"/>
        <n x="256"/>
        <n x="239"/>
      </t>
    </mdx>
    <mdx n="0" f="v">
      <t c="3" si="227">
        <n x="225"/>
        <n x="255"/>
        <n x="239"/>
      </t>
    </mdx>
    <mdx n="0" f="v">
      <t c="3" si="227">
        <n x="225"/>
        <n x="316"/>
        <n x="239"/>
      </t>
    </mdx>
    <mdx n="0" f="v">
      <t c="3" si="227">
        <n x="225"/>
        <n x="373"/>
        <n x="239"/>
      </t>
    </mdx>
    <mdx n="0" f="v">
      <t c="3" si="227">
        <n x="225"/>
        <n x="374"/>
        <n x="239"/>
      </t>
    </mdx>
    <mdx n="0" f="v">
      <t c="3" si="227">
        <n x="225"/>
        <n x="375"/>
        <n x="239"/>
      </t>
    </mdx>
    <mdx n="0" f="v">
      <t c="3" si="227">
        <n x="225"/>
        <n x="281"/>
        <n x="239"/>
      </t>
    </mdx>
    <mdx n="0" f="v">
      <t c="3" si="227">
        <n x="225"/>
        <n x="376"/>
        <n x="239"/>
      </t>
    </mdx>
    <mdx n="0" f="v">
      <t c="3" si="227">
        <n x="225"/>
        <n x="377"/>
        <n x="239"/>
      </t>
    </mdx>
    <mdx n="0" f="v">
      <t c="3" si="227">
        <n x="225"/>
        <n x="280"/>
        <n x="239"/>
      </t>
    </mdx>
    <mdx n="0" f="v">
      <t c="3" si="227">
        <n x="225"/>
        <n x="311"/>
        <n x="239"/>
      </t>
    </mdx>
    <mdx n="0" f="v">
      <t c="3" si="227">
        <n x="225"/>
        <n x="378"/>
        <n x="239"/>
      </t>
    </mdx>
    <mdx n="0" f="v">
      <t c="3" si="227">
        <n x="225"/>
        <n x="379"/>
        <n x="239"/>
      </t>
    </mdx>
    <mdx n="0" f="v">
      <t c="3" si="227">
        <n x="225"/>
        <n x="380"/>
        <n x="239"/>
      </t>
    </mdx>
    <mdx n="0" f="v">
      <t c="3" si="227">
        <n x="225"/>
        <n x="381"/>
        <n x="239"/>
      </t>
    </mdx>
    <mdx n="0" f="v">
      <t c="3" si="227">
        <n x="225"/>
        <n x="382"/>
        <n x="239"/>
      </t>
    </mdx>
    <mdx n="0" f="v">
      <t c="3" si="227">
        <n x="225"/>
        <n x="304"/>
        <n x="239"/>
      </t>
    </mdx>
    <mdx n="0" f="v">
      <t c="3" si="227">
        <n x="225"/>
        <n x="547"/>
        <n x="239"/>
      </t>
    </mdx>
    <mdx n="0" f="v">
      <t c="3" si="227">
        <n x="225"/>
        <n x="362"/>
        <n x="239"/>
      </t>
    </mdx>
    <mdx n="0" f="v">
      <t c="3" si="227">
        <n x="225"/>
        <n x="364"/>
        <n x="239"/>
      </t>
    </mdx>
    <mdx n="0" f="v">
      <t c="3" si="227">
        <n x="225"/>
        <n x="548"/>
        <n x="239"/>
      </t>
    </mdx>
    <mdx n="0" f="v">
      <t c="3" si="227">
        <n x="225"/>
        <n x="365"/>
        <n x="239"/>
      </t>
    </mdx>
    <mdx n="0" f="v">
      <t c="3" si="227">
        <n x="225"/>
        <n x="366"/>
        <n x="239"/>
      </t>
    </mdx>
    <mdx n="0" f="v">
      <t c="3" si="227">
        <n x="225"/>
        <n x="367"/>
        <n x="239"/>
      </t>
    </mdx>
    <mdx n="0" f="v">
      <t c="3" si="227">
        <n x="225"/>
        <n x="368"/>
        <n x="239"/>
      </t>
    </mdx>
    <mdx n="0" f="v">
      <t c="3" si="227">
        <n x="225"/>
        <n x="369"/>
        <n x="239"/>
      </t>
    </mdx>
    <mdx n="0" f="v">
      <t c="3" si="227">
        <n x="225"/>
        <n x="307"/>
        <n x="239"/>
      </t>
    </mdx>
    <mdx n="0" f="v">
      <t c="3" si="227">
        <n x="225"/>
        <n x="370"/>
        <n x="239"/>
      </t>
    </mdx>
    <mdx n="0" f="v">
      <t c="3" si="227">
        <n x="225"/>
        <n x="371"/>
        <n x="239"/>
      </t>
    </mdx>
    <mdx n="0" f="v">
      <t c="3" si="227">
        <n x="225"/>
        <n x="372"/>
        <n x="239"/>
      </t>
    </mdx>
    <mdx n="0" f="v">
      <t c="3" si="227">
        <n x="225"/>
        <n x="393"/>
        <n x="239"/>
      </t>
    </mdx>
    <mdx n="0" f="v">
      <t c="3" si="227">
        <n x="225"/>
        <n x="394"/>
        <n x="239"/>
      </t>
    </mdx>
    <mdx n="0" f="v">
      <t c="3" si="227">
        <n x="225"/>
        <n x="395"/>
        <n x="239"/>
      </t>
    </mdx>
    <mdx n="0" f="v">
      <t c="3" si="227">
        <n x="225"/>
        <n x="278"/>
        <n x="239"/>
      </t>
    </mdx>
    <mdx n="0" f="v">
      <t c="3" si="227">
        <n x="225"/>
        <n x="396"/>
        <n x="239"/>
      </t>
    </mdx>
    <mdx n="0" f="v">
      <t c="3" si="227">
        <n x="225"/>
        <n x="397"/>
        <n x="239"/>
      </t>
    </mdx>
    <mdx n="0" f="v">
      <t c="3" si="227">
        <n x="225"/>
        <n x="398"/>
        <n x="239"/>
      </t>
    </mdx>
    <mdx n="0" f="v">
      <t c="3" si="227">
        <n x="225"/>
        <n x="383"/>
        <n x="239"/>
      </t>
    </mdx>
    <mdx n="0" f="v">
      <t c="3" si="227">
        <n x="225"/>
        <n x="384"/>
        <n x="239"/>
      </t>
    </mdx>
    <mdx n="0" f="v">
      <t c="3" si="227">
        <n x="225"/>
        <n x="385"/>
        <n x="239"/>
      </t>
    </mdx>
    <mdx n="0" f="v">
      <t c="3" si="227">
        <n x="225"/>
        <n x="386"/>
        <n x="239"/>
      </t>
    </mdx>
    <mdx n="0" f="v">
      <t c="3" si="227">
        <n x="225"/>
        <n x="387"/>
        <n x="239"/>
      </t>
    </mdx>
    <mdx n="0" f="v">
      <t c="3" si="227">
        <n x="225"/>
        <n x="388"/>
        <n x="239"/>
      </t>
    </mdx>
    <mdx n="0" f="v">
      <t c="3" si="227">
        <n x="225"/>
        <n x="389"/>
        <n x="239"/>
      </t>
    </mdx>
    <mdx n="0" f="v">
      <t c="3" si="227">
        <n x="225"/>
        <n x="390"/>
        <n x="239"/>
      </t>
    </mdx>
    <mdx n="0" f="v">
      <t c="3" si="227">
        <n x="225"/>
        <n x="392"/>
        <n x="239"/>
      </t>
    </mdx>
    <mdx n="0" f="v">
      <t c="3" si="227">
        <n x="225"/>
        <n x="391"/>
        <n x="239"/>
      </t>
    </mdx>
    <mdx n="0" f="v">
      <t c="3" si="227">
        <n x="225"/>
        <n x="399"/>
        <n x="239"/>
      </t>
    </mdx>
    <mdx n="0" f="v">
      <t c="3" si="227">
        <n x="225"/>
        <n x="400"/>
        <n x="239"/>
      </t>
    </mdx>
    <mdx n="0" f="v">
      <t c="3" si="227">
        <n x="225"/>
        <n x="401"/>
        <n x="239"/>
      </t>
    </mdx>
    <mdx n="0" f="v">
      <t c="3" si="227">
        <n x="225"/>
        <n x="402"/>
        <n x="239"/>
      </t>
    </mdx>
    <mdx n="0" f="v">
      <t c="3" si="227">
        <n x="225"/>
        <n x="277"/>
        <n x="239"/>
      </t>
    </mdx>
    <mdx n="0" f="v">
      <t c="3" si="227">
        <n x="225"/>
        <n x="417"/>
        <n x="239"/>
      </t>
    </mdx>
    <mdx n="0" f="v">
      <t c="3" si="227">
        <n x="225"/>
        <n x="404"/>
        <n x="239"/>
      </t>
    </mdx>
    <mdx n="0" f="v">
      <t c="3" si="227">
        <n x="225"/>
        <n x="405"/>
        <n x="239"/>
      </t>
    </mdx>
    <mdx n="0" f="v">
      <t c="3" si="227">
        <n x="225"/>
        <n x="406"/>
        <n x="239"/>
      </t>
    </mdx>
    <mdx n="0" f="v">
      <t c="3" si="227">
        <n x="225"/>
        <n x="407"/>
        <n x="239"/>
      </t>
    </mdx>
    <mdx n="0" f="v">
      <t c="3" si="227">
        <n x="225"/>
        <n x="408"/>
        <n x="239"/>
      </t>
    </mdx>
    <mdx n="0" f="v">
      <t c="3" si="227">
        <n x="225"/>
        <n x="409"/>
        <n x="239"/>
      </t>
    </mdx>
    <mdx n="0" f="v">
      <t c="3" si="227">
        <n x="225"/>
        <n x="410"/>
        <n x="239"/>
      </t>
    </mdx>
    <mdx n="0" f="v">
      <t c="3" si="227">
        <n x="225"/>
        <n x="411"/>
        <n x="239"/>
      </t>
    </mdx>
    <mdx n="0" f="v">
      <t c="3" si="227">
        <n x="225"/>
        <n x="403"/>
        <n x="239"/>
      </t>
    </mdx>
    <mdx n="0" f="v">
      <t c="3" si="227">
        <n x="225"/>
        <n x="412"/>
        <n x="239"/>
      </t>
    </mdx>
    <mdx n="0" f="v">
      <t c="3" si="227">
        <n x="225"/>
        <n x="413"/>
        <n x="239"/>
      </t>
    </mdx>
    <mdx n="0" f="v">
      <t c="3" si="227">
        <n x="225"/>
        <n x="414"/>
        <n x="239"/>
      </t>
    </mdx>
    <mdx n="0" f="v">
      <t c="3" si="227">
        <n x="225"/>
        <n x="415"/>
        <n x="239"/>
      </t>
    </mdx>
    <mdx n="0" f="v">
      <t c="3" si="227">
        <n x="225"/>
        <n x="416"/>
        <n x="239"/>
      </t>
    </mdx>
    <mdx n="0" f="v">
      <t c="3" si="227">
        <n x="225"/>
        <n x="418"/>
        <n x="239"/>
      </t>
    </mdx>
    <mdx n="0" f="v">
      <t c="3" si="227">
        <n x="225"/>
        <n x="419"/>
        <n x="239"/>
      </t>
    </mdx>
    <mdx n="0" f="v">
      <t c="3" si="227">
        <n x="225"/>
        <n x="420"/>
        <n x="239"/>
      </t>
    </mdx>
    <mdx n="0" f="v">
      <t c="3" si="227">
        <n x="225"/>
        <n x="301"/>
        <n x="239"/>
      </t>
    </mdx>
    <mdx n="0" f="v">
      <t c="3" si="227">
        <n x="225"/>
        <n x="299"/>
        <n x="239"/>
      </t>
    </mdx>
    <mdx n="0" f="v">
      <t c="3" si="227">
        <n x="225"/>
        <n x="297"/>
        <n x="239"/>
      </t>
    </mdx>
    <mdx n="0" f="v">
      <t c="3" si="227">
        <n x="225"/>
        <n x="421"/>
        <n x="239"/>
      </t>
    </mdx>
    <mdx n="0" f="v">
      <t c="3" si="227">
        <n x="225"/>
        <n x="427"/>
        <n x="239"/>
      </t>
    </mdx>
    <mdx n="0" f="v">
      <t c="3" si="227">
        <n x="225"/>
        <n x="422"/>
        <n x="239"/>
      </t>
    </mdx>
    <mdx n="0" f="v">
      <t c="3" si="227">
        <n x="225"/>
        <n x="423"/>
        <n x="239"/>
      </t>
    </mdx>
    <mdx n="0" f="v">
      <t c="3" si="227">
        <n x="225"/>
        <n x="424"/>
        <n x="239"/>
      </t>
    </mdx>
    <mdx n="0" f="v">
      <t c="3" si="227">
        <n x="225"/>
        <n x="425"/>
        <n x="239"/>
      </t>
    </mdx>
    <mdx n="0" f="v">
      <t c="3" si="227">
        <n x="225"/>
        <n x="348"/>
        <n x="239"/>
      </t>
    </mdx>
    <mdx n="0" f="v">
      <t c="3" si="227">
        <n x="225"/>
        <n x="327"/>
        <n x="239"/>
      </t>
    </mdx>
    <mdx n="0" f="v">
      <t c="3" si="227">
        <n x="225"/>
        <n x="426"/>
        <n x="239"/>
      </t>
    </mdx>
    <mdx n="0" f="v">
      <t c="3" si="227">
        <n x="225"/>
        <n x="329"/>
        <n x="239"/>
      </t>
    </mdx>
    <mdx n="0" f="v">
      <t c="3" si="227">
        <n x="225"/>
        <n x="428"/>
        <n x="239"/>
      </t>
    </mdx>
    <mdx n="0" f="v">
      <t c="3" si="227">
        <n x="225"/>
        <n x="328"/>
        <n x="239"/>
      </t>
    </mdx>
    <mdx n="0" f="v">
      <t c="3" si="227">
        <n x="225"/>
        <n x="429"/>
        <n x="239"/>
      </t>
    </mdx>
    <mdx n="0" f="v">
      <t c="3" si="227">
        <n x="225"/>
        <n x="430"/>
        <n x="239"/>
      </t>
    </mdx>
    <mdx n="0" f="v">
      <t c="3" si="227">
        <n x="225"/>
        <n x="431"/>
        <n x="239"/>
      </t>
    </mdx>
    <mdx n="0" f="v">
      <t c="3" si="227">
        <n x="225"/>
        <n x="432"/>
        <n x="239"/>
      </t>
    </mdx>
    <mdx n="0" f="v">
      <t c="3" si="227">
        <n x="225"/>
        <n x="276"/>
        <n x="239"/>
      </t>
    </mdx>
    <mdx n="0" f="v">
      <t c="3" si="227">
        <n x="225"/>
        <n x="453"/>
        <n x="239"/>
      </t>
    </mdx>
    <mdx n="0" f="v">
      <t c="3" si="227">
        <n x="225"/>
        <n x="454"/>
        <n x="239"/>
      </t>
    </mdx>
    <mdx n="0" f="v">
      <t c="3" si="227">
        <n x="225"/>
        <n x="452"/>
        <n x="239"/>
      </t>
    </mdx>
    <mdx n="0" f="v">
      <t c="3" si="227">
        <n x="225"/>
        <n x="326"/>
        <n x="239"/>
      </t>
    </mdx>
    <mdx n="0" f="v">
      <t c="3" si="227">
        <n x="225"/>
        <n x="435"/>
        <n x="239"/>
      </t>
    </mdx>
    <mdx n="0" f="v">
      <t c="3" si="227">
        <n x="225"/>
        <n x="436"/>
        <n x="239"/>
      </t>
    </mdx>
    <mdx n="0" f="v">
      <t c="3" si="227">
        <n x="225"/>
        <n x="437"/>
        <n x="239"/>
      </t>
    </mdx>
    <mdx n="0" f="v">
      <t c="3" si="227">
        <n x="225"/>
        <n x="294"/>
        <n x="239"/>
      </t>
    </mdx>
    <mdx n="0" f="v">
      <t c="3" si="227">
        <n x="225"/>
        <n x="293"/>
        <n x="239"/>
      </t>
    </mdx>
    <mdx n="0" f="v">
      <t c="3" si="227">
        <n x="225"/>
        <n x="433"/>
        <n x="239"/>
      </t>
    </mdx>
    <mdx n="0" f="v">
      <t c="3" si="227">
        <n x="225"/>
        <n x="442"/>
        <n x="239"/>
      </t>
    </mdx>
    <mdx n="0" f="v">
      <t c="3" si="227">
        <n x="225"/>
        <n x="443"/>
        <n x="239"/>
      </t>
    </mdx>
    <mdx n="0" f="v">
      <t c="3" si="227">
        <n x="225"/>
        <n x="444"/>
        <n x="239"/>
      </t>
    </mdx>
    <mdx n="0" f="v">
      <t c="3" si="227">
        <n x="225"/>
        <n x="445"/>
        <n x="239"/>
      </t>
    </mdx>
    <mdx n="0" f="v">
      <t c="3" si="227">
        <n x="225"/>
        <n x="446"/>
        <n x="239"/>
      </t>
    </mdx>
    <mdx n="0" f="v">
      <t c="3" si="227">
        <n x="225"/>
        <n x="434"/>
        <n x="239"/>
      </t>
    </mdx>
    <mdx n="0" f="v">
      <t c="3" si="227">
        <n x="225"/>
        <n x="438"/>
        <n x="239"/>
      </t>
    </mdx>
    <mdx n="0" f="v">
      <t c="3" si="227">
        <n x="225"/>
        <n x="350"/>
        <n x="239"/>
      </t>
    </mdx>
    <mdx n="0" f="v">
      <t c="3" si="227">
        <n x="225"/>
        <n x="439"/>
        <n x="239"/>
      </t>
    </mdx>
    <mdx n="0" f="v">
      <t c="3" si="227">
        <n x="225"/>
        <n x="440"/>
        <n x="239"/>
      </t>
    </mdx>
    <mdx n="0" f="v">
      <t c="3" si="227">
        <n x="225"/>
        <n x="441"/>
        <n x="239"/>
      </t>
    </mdx>
    <mdx n="0" f="v">
      <t c="3" si="227">
        <n x="225"/>
        <n x="447"/>
        <n x="239"/>
      </t>
    </mdx>
    <mdx n="0" f="v">
      <t c="3" si="227">
        <n x="225"/>
        <n x="346"/>
        <n x="239"/>
      </t>
    </mdx>
    <mdx n="0" f="v">
      <t c="3" si="227">
        <n x="225"/>
        <n x="455"/>
        <n x="239"/>
      </t>
    </mdx>
    <mdx n="0" f="v">
      <t c="3" si="227">
        <n x="225"/>
        <n x="456"/>
        <n x="239"/>
      </t>
    </mdx>
    <mdx n="0" f="v">
      <t c="3" si="227">
        <n x="225"/>
        <n x="461"/>
        <n x="239"/>
      </t>
    </mdx>
    <mdx n="0" f="v">
      <t c="3" si="227">
        <n x="225"/>
        <n x="462"/>
        <n x="239"/>
      </t>
    </mdx>
    <mdx n="0" f="v">
      <t c="3" si="227">
        <n x="225"/>
        <n x="463"/>
        <n x="239"/>
      </t>
    </mdx>
    <mdx n="0" f="v">
      <t c="3" si="227">
        <n x="225"/>
        <n x="459"/>
        <n x="239"/>
      </t>
    </mdx>
    <mdx n="0" f="v">
      <t c="3" si="227">
        <n x="225"/>
        <n x="448"/>
        <n x="239"/>
      </t>
    </mdx>
    <mdx n="0" f="v">
      <t c="3" si="227">
        <n x="225"/>
        <n x="449"/>
        <n x="239"/>
      </t>
    </mdx>
    <mdx n="0" f="v">
      <t c="3" si="227">
        <n x="225"/>
        <n x="450"/>
        <n x="239"/>
      </t>
    </mdx>
    <mdx n="0" f="v">
      <t c="3" si="227">
        <n x="225"/>
        <n x="451"/>
        <n x="239"/>
      </t>
    </mdx>
    <mdx n="0" f="v">
      <t c="3" si="227">
        <n x="225"/>
        <n x="457"/>
        <n x="239"/>
      </t>
    </mdx>
    <mdx n="0" f="v">
      <t c="3" si="227">
        <n x="225"/>
        <n x="458"/>
        <n x="239"/>
      </t>
    </mdx>
    <mdx n="0" f="v">
      <t c="3" si="227">
        <n x="225"/>
        <n x="473"/>
        <n x="239"/>
      </t>
    </mdx>
    <mdx n="0" f="v">
      <t c="3" si="227">
        <n x="225"/>
        <n x="464"/>
        <n x="239"/>
      </t>
    </mdx>
    <mdx n="0" f="v">
      <t c="3" si="227">
        <n x="225"/>
        <n x="465"/>
        <n x="239"/>
      </t>
    </mdx>
    <mdx n="0" f="v">
      <t c="3" si="227">
        <n x="225"/>
        <n x="466"/>
        <n x="239"/>
      </t>
    </mdx>
    <mdx n="0" f="v">
      <t c="3" si="227">
        <n x="225"/>
        <n x="467"/>
        <n x="239"/>
      </t>
    </mdx>
    <mdx n="0" f="v">
      <t c="3" si="227">
        <n x="225"/>
        <n x="460"/>
        <n x="239"/>
      </t>
    </mdx>
    <mdx n="0" f="v">
      <t c="3" si="227">
        <n x="225"/>
        <n x="468"/>
        <n x="239"/>
      </t>
    </mdx>
    <mdx n="0" f="v">
      <t c="3" si="227">
        <n x="225"/>
        <n x="469"/>
        <n x="239"/>
      </t>
    </mdx>
    <mdx n="0" f="v">
      <t c="3" si="227">
        <n x="225"/>
        <n x="470"/>
        <n x="239"/>
      </t>
    </mdx>
    <mdx n="0" f="v">
      <t c="3" si="227">
        <n x="225"/>
        <n x="474"/>
        <n x="239"/>
      </t>
    </mdx>
    <mdx n="0" f="v">
      <t c="3" si="227">
        <n x="225"/>
        <n x="475"/>
        <n x="239"/>
      </t>
    </mdx>
    <mdx n="0" f="v">
      <t c="3" si="227">
        <n x="225"/>
        <n x="476"/>
        <n x="239"/>
      </t>
    </mdx>
    <mdx n="0" f="v">
      <t c="3" si="227">
        <n x="225"/>
        <n x="487"/>
        <n x="239"/>
      </t>
    </mdx>
    <mdx n="0" f="v">
      <t c="3" si="227">
        <n x="225"/>
        <n x="471"/>
        <n x="239"/>
      </t>
    </mdx>
    <mdx n="0" f="v">
      <t c="3" si="227">
        <n x="225"/>
        <n x="477"/>
        <n x="239"/>
      </t>
    </mdx>
    <mdx n="0" f="v">
      <t c="3" si="227">
        <n x="225"/>
        <n x="478"/>
        <n x="239"/>
      </t>
    </mdx>
    <mdx n="0" f="v">
      <t c="3" si="227">
        <n x="225"/>
        <n x="479"/>
        <n x="239"/>
      </t>
    </mdx>
    <mdx n="0" f="v">
      <t c="3" si="227">
        <n x="225"/>
        <n x="483"/>
        <n x="239"/>
      </t>
    </mdx>
    <mdx n="0" f="v">
      <t c="3" si="227">
        <n x="225"/>
        <n x="472"/>
        <n x="239"/>
      </t>
    </mdx>
    <mdx n="0" f="v">
      <t c="3" si="227">
        <n x="225"/>
        <n x="480"/>
        <n x="239"/>
      </t>
    </mdx>
    <mdx n="0" f="v">
      <t c="3" si="227">
        <n x="225"/>
        <n x="481"/>
        <n x="239"/>
      </t>
    </mdx>
    <mdx n="0" f="v">
      <t c="3" si="227">
        <n x="225"/>
        <n x="488"/>
        <n x="239"/>
      </t>
    </mdx>
    <mdx n="0" f="v">
      <t c="3" si="227">
        <n x="225"/>
        <n x="489"/>
        <n x="239"/>
      </t>
    </mdx>
    <mdx n="0" f="v">
      <t c="3" si="227">
        <n x="225"/>
        <n x="482"/>
        <n x="239"/>
      </t>
    </mdx>
    <mdx n="0" f="v">
      <t c="3" si="227">
        <n x="225"/>
        <n x="484"/>
        <n x="239"/>
      </t>
    </mdx>
    <mdx n="0" f="v">
      <t c="3" si="227">
        <n x="225"/>
        <n x="485"/>
        <n x="239"/>
      </t>
    </mdx>
    <mdx n="0" f="v">
      <t c="3" si="227">
        <n x="225"/>
        <n x="486"/>
        <n x="239"/>
      </t>
    </mdx>
    <mdx n="0" f="v">
      <t c="3" si="227">
        <n x="225"/>
        <n x="490"/>
        <n x="239"/>
      </t>
    </mdx>
    <mdx n="0" f="v">
      <t c="3" si="227">
        <n x="225"/>
        <n x="492"/>
        <n x="239"/>
      </t>
    </mdx>
    <mdx n="0" f="v">
      <t c="3" si="227">
        <n x="225"/>
        <n x="493"/>
        <n x="239"/>
      </t>
    </mdx>
    <mdx n="0" f="v">
      <t c="3" si="227">
        <n x="225"/>
        <n x="496"/>
        <n x="239"/>
      </t>
    </mdx>
    <mdx n="0" f="v">
      <t c="3" si="227">
        <n x="225"/>
        <n x="491"/>
        <n x="239"/>
      </t>
    </mdx>
    <mdx n="0" f="v">
      <t c="3" si="227">
        <n x="225"/>
        <n x="495"/>
        <n x="239"/>
      </t>
    </mdx>
    <mdx n="0" f="v">
      <t c="3" si="227">
        <n x="225"/>
        <n x="494"/>
        <n x="239"/>
      </t>
    </mdx>
    <mdx n="0" f="v">
      <t c="3" si="227">
        <n x="225"/>
        <n x="497"/>
        <n x="239"/>
      </t>
    </mdx>
    <mdx n="0" f="v">
      <t c="3" si="227">
        <n x="225"/>
        <n x="498"/>
        <n x="239"/>
      </t>
    </mdx>
    <mdx n="0" f="v">
      <t c="3" si="227">
        <n x="225"/>
        <n x="499"/>
        <n x="239"/>
      </t>
    </mdx>
    <mdx n="0" f="v">
      <t c="3" si="227">
        <n x="225"/>
        <n x="508"/>
        <n x="239"/>
      </t>
    </mdx>
    <mdx n="0" f="v">
      <t c="3" si="227">
        <n x="225"/>
        <n x="500"/>
        <n x="239"/>
      </t>
    </mdx>
    <mdx n="0" f="v">
      <t c="3" si="227">
        <n x="225"/>
        <n x="501"/>
        <n x="239"/>
      </t>
    </mdx>
    <mdx n="0" f="v">
      <t c="3" si="227">
        <n x="225"/>
        <n x="502"/>
        <n x="239"/>
      </t>
    </mdx>
    <mdx n="0" f="v">
      <t c="3" si="227">
        <n x="225"/>
        <n x="503"/>
        <n x="239"/>
      </t>
    </mdx>
    <mdx n="0" f="v">
      <t c="3" si="227">
        <n x="225"/>
        <n x="504"/>
        <n x="239"/>
      </t>
    </mdx>
    <mdx n="0" f="v">
      <t c="3" si="227">
        <n x="225"/>
        <n x="505"/>
        <n x="239"/>
      </t>
    </mdx>
    <mdx n="0" f="v">
      <t c="3" si="227">
        <n x="225"/>
        <n x="506"/>
        <n x="239"/>
      </t>
    </mdx>
    <mdx n="0" f="v">
      <t c="3" si="227">
        <n x="225"/>
        <n x="509"/>
        <n x="239"/>
      </t>
    </mdx>
    <mdx n="0" f="v">
      <t c="3" si="227">
        <n x="225"/>
        <n x="507"/>
        <n x="239"/>
      </t>
    </mdx>
    <mdx n="0" f="v">
      <t c="3" si="227">
        <n x="225"/>
        <n x="510"/>
        <n x="239"/>
      </t>
    </mdx>
    <mdx n="0" f="v">
      <t c="3" si="227">
        <n x="225"/>
        <n x="511"/>
        <n x="239"/>
      </t>
    </mdx>
    <mdx n="0" f="v">
      <t c="3" si="227">
        <n x="225"/>
        <n x="512"/>
        <n x="239"/>
      </t>
    </mdx>
    <mdx n="0" f="v">
      <t c="3" si="227">
        <n x="225"/>
        <n x="516"/>
        <n x="239"/>
      </t>
    </mdx>
    <mdx n="0" f="v">
      <t c="3" si="227">
        <n x="225"/>
        <n x="513"/>
        <n x="239"/>
      </t>
    </mdx>
    <mdx n="0" f="v">
      <t c="3" si="227">
        <n x="225"/>
        <n x="514"/>
        <n x="239"/>
      </t>
    </mdx>
    <mdx n="0" f="v">
      <t c="3" si="227">
        <n x="225"/>
        <n x="515"/>
        <n x="239"/>
      </t>
    </mdx>
    <mdx n="0" f="v">
      <t c="3" si="227">
        <n x="225"/>
        <n x="522"/>
        <n x="239"/>
      </t>
    </mdx>
    <mdx n="0" f="v">
      <t c="3" si="227">
        <n x="225"/>
        <n x="523"/>
        <n x="239"/>
      </t>
    </mdx>
    <mdx n="0" f="v">
      <t c="3" si="227">
        <n x="225"/>
        <n x="517"/>
        <n x="239"/>
      </t>
    </mdx>
    <mdx n="0" f="v">
      <t c="3" si="227">
        <n x="225"/>
        <n x="518"/>
        <n x="239"/>
      </t>
    </mdx>
    <mdx n="0" f="v">
      <t c="3" si="227">
        <n x="225"/>
        <n x="519"/>
        <n x="239"/>
      </t>
    </mdx>
    <mdx n="0" f="v">
      <t c="3" si="227">
        <n x="225"/>
        <n x="520"/>
        <n x="239"/>
      </t>
    </mdx>
    <mdx n="0" f="v">
      <t c="3" si="227">
        <n x="225"/>
        <n x="521"/>
        <n x="239"/>
      </t>
    </mdx>
    <mdx n="0" f="v">
      <t c="3" si="227">
        <n x="225"/>
        <n x="528"/>
        <n x="239"/>
      </t>
    </mdx>
    <mdx n="0" f="v">
      <t c="3" si="227">
        <n x="225"/>
        <n x="525"/>
        <n x="239"/>
      </t>
    </mdx>
    <mdx n="0" f="v">
      <t c="3" si="227">
        <n x="225"/>
        <n x="526"/>
        <n x="239"/>
      </t>
    </mdx>
    <mdx n="0" f="v">
      <t c="3" si="227">
        <n x="225"/>
        <n x="524"/>
        <n x="239"/>
      </t>
    </mdx>
    <mdx n="0" f="v">
      <t c="3" si="227">
        <n x="225"/>
        <n x="527"/>
        <n x="239"/>
      </t>
    </mdx>
    <mdx n="0" f="v">
      <t c="3" si="227">
        <n x="225"/>
        <n x="529"/>
        <n x="239"/>
      </t>
    </mdx>
    <mdx n="0" f="v">
      <t c="3" si="227">
        <n x="225"/>
        <n x="530"/>
        <n x="239"/>
      </t>
    </mdx>
    <mdx n="0" f="v">
      <t c="3" si="227">
        <n x="225"/>
        <n x="533"/>
        <n x="239"/>
      </t>
    </mdx>
    <mdx n="0" f="v">
      <t c="3" si="227">
        <n x="225"/>
        <n x="531"/>
        <n x="239"/>
      </t>
    </mdx>
    <mdx n="0" f="v">
      <t c="3" si="227">
        <n x="225"/>
        <n x="532"/>
        <n x="239"/>
      </t>
    </mdx>
    <mdx n="0" f="v">
      <t c="3" si="227">
        <n x="225"/>
        <n x="536"/>
        <n x="239"/>
      </t>
    </mdx>
    <mdx n="0" f="v">
      <t c="3" si="227">
        <n x="225"/>
        <n x="539"/>
        <n x="239"/>
      </t>
    </mdx>
    <mdx n="0" f="v">
      <t c="3" si="227">
        <n x="225"/>
        <n x="534"/>
        <n x="239"/>
      </t>
    </mdx>
    <mdx n="0" f="v">
      <t c="3" si="227">
        <n x="225"/>
        <n x="535"/>
        <n x="239"/>
      </t>
    </mdx>
    <mdx n="0" f="v">
      <t c="3" si="227">
        <n x="225"/>
        <n x="537"/>
        <n x="239"/>
      </t>
    </mdx>
    <mdx n="0" f="v">
      <t c="3" si="227">
        <n x="225"/>
        <n x="538"/>
        <n x="239"/>
      </t>
    </mdx>
    <mdx n="0" f="v">
      <t c="3" si="227">
        <n x="225"/>
        <n x="540"/>
        <n x="239"/>
      </t>
    </mdx>
    <mdx n="0" f="v">
      <t c="3" si="227">
        <n x="225"/>
        <n x="541"/>
        <n x="239"/>
      </t>
    </mdx>
    <mdx n="0" f="v">
      <t c="3" si="227">
        <n x="225"/>
        <n x="545"/>
        <n x="239"/>
      </t>
    </mdx>
    <mdx n="0" f="v">
      <t c="3" si="227">
        <n x="225"/>
        <n x="543"/>
        <n x="239"/>
      </t>
    </mdx>
    <mdx n="0" f="v">
      <t c="3" si="227">
        <n x="225"/>
        <n x="544"/>
        <n x="239"/>
      </t>
    </mdx>
    <mdx n="0" f="v">
      <t c="3" si="227">
        <n x="225"/>
        <n x="542"/>
        <n x="239"/>
      </t>
    </mdx>
    <mdx n="0" f="v">
      <t c="3" si="227">
        <n x="225"/>
        <n x="546"/>
        <n x="239"/>
      </t>
    </mdx>
    <mdx n="0" f="v">
      <t c="3" si="227">
        <n x="225"/>
        <n x="268"/>
        <n x="5"/>
      </t>
    </mdx>
    <mdx n="0" f="v">
      <t c="3" si="227">
        <n x="225"/>
        <n x="357"/>
        <n x="5"/>
      </t>
    </mdx>
    <mdx n="0" f="v">
      <t c="3" si="227">
        <n x="225"/>
        <n x="358"/>
        <n x="5"/>
      </t>
    </mdx>
    <mdx n="0" f="v">
      <t c="3" si="227">
        <n x="225"/>
        <n x="361"/>
        <n x="5"/>
      </t>
    </mdx>
    <mdx n="0" f="v">
      <t c="3" si="227">
        <n x="225"/>
        <n x="267"/>
        <n x="5"/>
      </t>
    </mdx>
    <mdx n="0" f="v">
      <t c="3" si="227">
        <n x="225"/>
        <n x="263"/>
        <n x="5"/>
      </t>
    </mdx>
    <mdx n="0" f="v">
      <t c="3" si="227">
        <n x="225"/>
        <n x="262"/>
        <n x="5"/>
      </t>
    </mdx>
    <mdx n="0" f="v">
      <t c="3" si="227">
        <n x="225"/>
        <n x="260"/>
        <n x="5"/>
      </t>
    </mdx>
    <mdx n="0" f="v">
      <t c="3" si="227">
        <n x="225"/>
        <n x="259"/>
        <n x="5"/>
      </t>
    </mdx>
    <mdx n="0" f="v">
      <t c="3" si="227">
        <n x="225"/>
        <n x="257"/>
        <n x="5"/>
      </t>
    </mdx>
    <mdx n="0" f="v">
      <t c="3" si="227">
        <n x="225"/>
        <n x="256"/>
        <n x="5"/>
      </t>
    </mdx>
    <mdx n="0" f="v">
      <t c="3" si="227">
        <n x="225"/>
        <n x="316"/>
        <n x="5"/>
      </t>
    </mdx>
    <mdx n="0" f="v">
      <t c="3" si="227">
        <n x="225"/>
        <n x="373"/>
        <n x="5"/>
      </t>
    </mdx>
    <mdx n="0" f="v">
      <t c="3" si="227">
        <n x="225"/>
        <n x="374"/>
        <n x="5"/>
      </t>
    </mdx>
    <mdx n="0" f="v">
      <t c="3" si="227">
        <n x="225"/>
        <n x="375"/>
        <n x="5"/>
      </t>
    </mdx>
    <mdx n="0" f="v">
      <t c="3" si="227">
        <n x="225"/>
        <n x="281"/>
        <n x="5"/>
      </t>
    </mdx>
    <mdx n="0" f="v">
      <t c="3" si="227">
        <n x="225"/>
        <n x="376"/>
        <n x="5"/>
      </t>
    </mdx>
    <mdx n="0" f="v">
      <t c="3" si="227">
        <n x="225"/>
        <n x="377"/>
        <n x="5"/>
      </t>
    </mdx>
    <mdx n="0" f="v">
      <t c="3" si="227">
        <n x="225"/>
        <n x="280"/>
        <n x="5"/>
      </t>
    </mdx>
    <mdx n="0" f="v">
      <t c="3" si="227">
        <n x="225"/>
        <n x="311"/>
        <n x="5"/>
      </t>
    </mdx>
    <mdx n="0" f="v">
      <t c="3" si="227">
        <n x="225"/>
        <n x="378"/>
        <n x="5"/>
      </t>
    </mdx>
    <mdx n="0" f="v">
      <t c="3" si="227">
        <n x="225"/>
        <n x="379"/>
        <n x="5"/>
      </t>
    </mdx>
    <mdx n="0" f="v">
      <t c="3" si="227">
        <n x="225"/>
        <n x="380"/>
        <n x="5"/>
      </t>
    </mdx>
    <mdx n="0" f="v">
      <t c="3" si="227">
        <n x="225"/>
        <n x="381"/>
        <n x="5"/>
      </t>
    </mdx>
    <mdx n="0" f="v">
      <t c="3" si="227">
        <n x="225"/>
        <n x="382"/>
        <n x="5"/>
      </t>
    </mdx>
    <mdx n="0" f="v">
      <t c="3" si="227">
        <n x="225"/>
        <n x="304"/>
        <n x="5"/>
      </t>
    </mdx>
    <mdx n="0" f="v">
      <t c="3" si="227">
        <n x="225"/>
        <n x="547"/>
        <n x="5"/>
      </t>
    </mdx>
    <mdx n="0" f="v">
      <t c="3" si="227">
        <n x="225"/>
        <n x="362"/>
        <n x="5"/>
      </t>
    </mdx>
    <mdx n="0" f="v">
      <t c="3" si="227">
        <n x="225"/>
        <n x="364"/>
        <n x="5"/>
      </t>
    </mdx>
    <mdx n="0" f="v">
      <t c="3" si="227">
        <n x="225"/>
        <n x="548"/>
        <n x="5"/>
      </t>
    </mdx>
    <mdx n="0" f="v">
      <t c="3" si="227">
        <n x="225"/>
        <n x="365"/>
        <n x="5"/>
      </t>
    </mdx>
    <mdx n="0" f="v">
      <t c="3" si="227">
        <n x="225"/>
        <n x="366"/>
        <n x="5"/>
      </t>
    </mdx>
    <mdx n="0" f="v">
      <t c="3" si="227">
        <n x="225"/>
        <n x="367"/>
        <n x="5"/>
      </t>
    </mdx>
    <mdx n="0" f="v">
      <t c="3" si="227">
        <n x="225"/>
        <n x="368"/>
        <n x="5"/>
      </t>
    </mdx>
    <mdx n="0" f="v">
      <t c="3" si="227">
        <n x="225"/>
        <n x="369"/>
        <n x="5"/>
      </t>
    </mdx>
    <mdx n="0" f="v">
      <t c="3" si="227">
        <n x="225"/>
        <n x="307"/>
        <n x="5"/>
      </t>
    </mdx>
    <mdx n="0" f="v">
      <t c="3" si="227">
        <n x="225"/>
        <n x="370"/>
        <n x="5"/>
      </t>
    </mdx>
    <mdx n="0" f="v">
      <t c="3" si="227">
        <n x="225"/>
        <n x="371"/>
        <n x="5"/>
      </t>
    </mdx>
    <mdx n="0" f="v">
      <t c="3" si="227">
        <n x="225"/>
        <n x="372"/>
        <n x="5"/>
      </t>
    </mdx>
    <mdx n="0" f="v">
      <t c="3" si="227">
        <n x="225"/>
        <n x="393"/>
        <n x="5"/>
      </t>
    </mdx>
    <mdx n="0" f="v">
      <t c="3" si="227">
        <n x="225"/>
        <n x="394"/>
        <n x="5"/>
      </t>
    </mdx>
    <mdx n="0" f="v">
      <t c="3" si="227">
        <n x="225"/>
        <n x="395"/>
        <n x="5"/>
      </t>
    </mdx>
    <mdx n="0" f="v">
      <t c="3" si="227">
        <n x="225"/>
        <n x="278"/>
        <n x="5"/>
      </t>
    </mdx>
    <mdx n="0" f="v">
      <t c="3" si="227">
        <n x="225"/>
        <n x="396"/>
        <n x="5"/>
      </t>
    </mdx>
    <mdx n="0" f="v">
      <t c="3" si="227">
        <n x="225"/>
        <n x="397"/>
        <n x="5"/>
      </t>
    </mdx>
    <mdx n="0" f="v">
      <t c="3" si="227">
        <n x="225"/>
        <n x="398"/>
        <n x="5"/>
      </t>
    </mdx>
    <mdx n="0" f="v">
      <t c="3" si="227">
        <n x="225"/>
        <n x="404"/>
        <n x="5"/>
      </t>
    </mdx>
    <mdx n="0" f="v">
      <t c="3" si="227">
        <n x="225"/>
        <n x="383"/>
        <n x="5"/>
      </t>
    </mdx>
    <mdx n="0" f="v">
      <t c="3" si="227">
        <n x="225"/>
        <n x="384"/>
        <n x="5"/>
      </t>
    </mdx>
    <mdx n="0" f="v">
      <t c="3" si="227">
        <n x="225"/>
        <n x="385"/>
        <n x="5"/>
      </t>
    </mdx>
    <mdx n="0" f="v">
      <t c="3" si="227">
        <n x="225"/>
        <n x="386"/>
        <n x="5"/>
      </t>
    </mdx>
    <mdx n="0" f="v">
      <t c="3" si="227">
        <n x="225"/>
        <n x="387"/>
        <n x="5"/>
      </t>
    </mdx>
    <mdx n="0" f="v">
      <t c="3" si="227">
        <n x="225"/>
        <n x="388"/>
        <n x="5"/>
      </t>
    </mdx>
    <mdx n="0" f="v">
      <t c="3" si="227">
        <n x="225"/>
        <n x="389"/>
        <n x="5"/>
      </t>
    </mdx>
    <mdx n="0" f="v">
      <t c="3" si="227">
        <n x="225"/>
        <n x="390"/>
        <n x="5"/>
      </t>
    </mdx>
    <mdx n="0" f="v">
      <t c="3" si="227">
        <n x="225"/>
        <n x="392"/>
        <n x="5"/>
      </t>
    </mdx>
    <mdx n="0" f="v">
      <t c="3" si="227">
        <n x="225"/>
        <n x="391"/>
        <n x="5"/>
      </t>
    </mdx>
    <mdx n="0" f="v">
      <t c="3" si="227">
        <n x="225"/>
        <n x="399"/>
        <n x="5"/>
      </t>
    </mdx>
    <mdx n="0" f="v">
      <t c="3" si="227">
        <n x="225"/>
        <n x="400"/>
        <n x="5"/>
      </t>
    </mdx>
    <mdx n="0" f="v">
      <t c="3" si="227">
        <n x="225"/>
        <n x="401"/>
        <n x="5"/>
      </t>
    </mdx>
    <mdx n="0" f="v">
      <t c="3" si="227">
        <n x="225"/>
        <n x="402"/>
        <n x="5"/>
      </t>
    </mdx>
    <mdx n="0" f="v">
      <t c="3" si="227">
        <n x="225"/>
        <n x="277"/>
        <n x="5"/>
      </t>
    </mdx>
    <mdx n="0" f="v">
      <t c="3" si="227">
        <n x="225"/>
        <n x="417"/>
        <n x="5"/>
      </t>
    </mdx>
    <mdx n="0" f="v">
      <t c="3" si="227">
        <n x="225"/>
        <n x="405"/>
        <n x="5"/>
      </t>
    </mdx>
    <mdx n="0" f="v">
      <t c="3" si="227">
        <n x="225"/>
        <n x="406"/>
        <n x="5"/>
      </t>
    </mdx>
    <mdx n="0" f="v">
      <t c="3" si="227">
        <n x="225"/>
        <n x="407"/>
        <n x="5"/>
      </t>
    </mdx>
    <mdx n="0" f="v">
      <t c="3" si="227">
        <n x="225"/>
        <n x="408"/>
        <n x="5"/>
      </t>
    </mdx>
    <mdx n="0" f="v">
      <t c="3" si="227">
        <n x="225"/>
        <n x="409"/>
        <n x="5"/>
      </t>
    </mdx>
    <mdx n="0" f="v">
      <t c="3" si="227">
        <n x="225"/>
        <n x="410"/>
        <n x="5"/>
      </t>
    </mdx>
    <mdx n="0" f="v">
      <t c="3" si="227">
        <n x="225"/>
        <n x="422"/>
        <n x="5"/>
      </t>
    </mdx>
    <mdx n="0" f="v">
      <t c="3" si="227">
        <n x="225"/>
        <n x="411"/>
        <n x="5"/>
      </t>
    </mdx>
    <mdx n="0" f="v">
      <t c="3" si="227">
        <n x="225"/>
        <n x="403"/>
        <n x="5"/>
      </t>
    </mdx>
    <mdx n="0" f="v">
      <t c="3" si="227">
        <n x="225"/>
        <n x="412"/>
        <n x="5"/>
      </t>
    </mdx>
    <mdx n="0" f="v">
      <t c="3" si="227">
        <n x="225"/>
        <n x="413"/>
        <n x="5"/>
      </t>
    </mdx>
    <mdx n="0" f="v">
      <t c="3" si="227">
        <n x="225"/>
        <n x="414"/>
        <n x="5"/>
      </t>
    </mdx>
    <mdx n="0" f="v">
      <t c="3" si="227">
        <n x="225"/>
        <n x="415"/>
        <n x="5"/>
      </t>
    </mdx>
    <mdx n="0" f="v">
      <t c="3" si="227">
        <n x="225"/>
        <n x="416"/>
        <n x="5"/>
      </t>
    </mdx>
    <mdx n="0" f="v">
      <t c="3" si="227">
        <n x="225"/>
        <n x="427"/>
        <n x="5"/>
      </t>
    </mdx>
    <mdx n="0" f="v">
      <t c="3" si="227">
        <n x="225"/>
        <n x="418"/>
        <n x="5"/>
      </t>
    </mdx>
    <mdx n="0" f="v">
      <t c="3" si="227">
        <n x="225"/>
        <n x="419"/>
        <n x="5"/>
      </t>
    </mdx>
    <mdx n="0" f="v">
      <t c="3" si="227">
        <n x="225"/>
        <n x="420"/>
        <n x="5"/>
      </t>
    </mdx>
    <mdx n="0" f="v">
      <t c="3" si="227">
        <n x="225"/>
        <n x="301"/>
        <n x="5"/>
      </t>
    </mdx>
    <mdx n="0" f="v">
      <t c="3" si="227">
        <n x="225"/>
        <n x="299"/>
        <n x="5"/>
      </t>
    </mdx>
    <mdx n="0" f="v">
      <t c="3" si="227">
        <n x="225"/>
        <n x="297"/>
        <n x="5"/>
      </t>
    </mdx>
    <mdx n="0" f="v">
      <t c="3" si="227">
        <n x="225"/>
        <n x="421"/>
        <n x="5"/>
      </t>
    </mdx>
    <mdx n="0" f="v">
      <t c="3" si="227">
        <n x="225"/>
        <n x="423"/>
        <n x="5"/>
      </t>
    </mdx>
    <mdx n="0" f="v">
      <t c="3" si="227">
        <n x="225"/>
        <n x="424"/>
        <n x="5"/>
      </t>
    </mdx>
    <mdx n="0" f="v">
      <t c="3" si="227">
        <n x="225"/>
        <n x="425"/>
        <n x="5"/>
      </t>
    </mdx>
    <mdx n="0" f="v">
      <t c="3" si="227">
        <n x="225"/>
        <n x="348"/>
        <n x="5"/>
      </t>
    </mdx>
    <mdx n="0" f="v">
      <t c="3" si="227">
        <n x="225"/>
        <n x="327"/>
        <n x="5"/>
      </t>
    </mdx>
    <mdx n="0" f="v">
      <t c="3" si="227">
        <n x="225"/>
        <n x="426"/>
        <n x="5"/>
      </t>
    </mdx>
    <mdx n="0" f="v">
      <t c="3" si="227">
        <n x="225"/>
        <n x="329"/>
        <n x="5"/>
      </t>
    </mdx>
    <mdx n="0" f="v">
      <t c="3" si="227">
        <n x="225"/>
        <n x="428"/>
        <n x="5"/>
      </t>
    </mdx>
    <mdx n="0" f="v">
      <t c="3" si="227">
        <n x="225"/>
        <n x="328"/>
        <n x="5"/>
      </t>
    </mdx>
    <mdx n="0" f="v">
      <t c="3" si="227">
        <n x="225"/>
        <n x="429"/>
        <n x="5"/>
      </t>
    </mdx>
    <mdx n="0" f="v">
      <t c="3" si="227">
        <n x="225"/>
        <n x="430"/>
        <n x="5"/>
      </t>
    </mdx>
    <mdx n="0" f="v">
      <t c="3" si="227">
        <n x="225"/>
        <n x="431"/>
        <n x="5"/>
      </t>
    </mdx>
    <mdx n="0" f="v">
      <t c="3" si="227">
        <n x="225"/>
        <n x="432"/>
        <n x="5"/>
      </t>
    </mdx>
    <mdx n="0" f="v">
      <t c="3" si="227">
        <n x="225"/>
        <n x="276"/>
        <n x="5"/>
      </t>
    </mdx>
    <mdx n="0" f="v">
      <t c="3" si="227">
        <n x="225"/>
        <n x="453"/>
        <n x="5"/>
      </t>
    </mdx>
    <mdx n="0" f="v">
      <t c="3" si="227">
        <n x="225"/>
        <n x="454"/>
        <n x="5"/>
      </t>
    </mdx>
    <mdx n="0" f="v">
      <t c="3" si="227">
        <n x="225"/>
        <n x="452"/>
        <n x="5"/>
      </t>
    </mdx>
    <mdx n="0" f="v">
      <t c="3" si="227">
        <n x="225"/>
        <n x="326"/>
        <n x="5"/>
      </t>
    </mdx>
    <mdx n="0" f="v">
      <t c="3" si="227">
        <n x="225"/>
        <n x="435"/>
        <n x="5"/>
      </t>
    </mdx>
    <mdx n="0" f="v">
      <t c="3" si="227">
        <n x="225"/>
        <n x="436"/>
        <n x="5"/>
      </t>
    </mdx>
    <mdx n="0" f="v">
      <t c="3" si="227">
        <n x="225"/>
        <n x="437"/>
        <n x="5"/>
      </t>
    </mdx>
    <mdx n="0" f="v">
      <t c="3" si="227">
        <n x="225"/>
        <n x="294"/>
        <n x="5"/>
      </t>
    </mdx>
    <mdx n="0" f="v">
      <t c="3" si="227">
        <n x="225"/>
        <n x="293"/>
        <n x="5"/>
      </t>
    </mdx>
    <mdx n="0" f="v">
      <t c="3" si="227">
        <n x="225"/>
        <n x="433"/>
        <n x="5"/>
      </t>
    </mdx>
    <mdx n="0" f="v">
      <t c="3" si="227">
        <n x="225"/>
        <n x="442"/>
        <n x="5"/>
      </t>
    </mdx>
    <mdx n="0" f="v">
      <t c="3" si="227">
        <n x="225"/>
        <n x="443"/>
        <n x="5"/>
      </t>
    </mdx>
    <mdx n="0" f="v">
      <t c="3" si="227">
        <n x="225"/>
        <n x="444"/>
        <n x="5"/>
      </t>
    </mdx>
    <mdx n="0" f="v">
      <t c="3" si="227">
        <n x="225"/>
        <n x="445"/>
        <n x="5"/>
      </t>
    </mdx>
    <mdx n="0" f="v">
      <t c="3" si="227">
        <n x="225"/>
        <n x="446"/>
        <n x="5"/>
      </t>
    </mdx>
    <mdx n="0" f="v">
      <t c="3" si="227">
        <n x="225"/>
        <n x="434"/>
        <n x="5"/>
      </t>
    </mdx>
    <mdx n="0" f="v">
      <t c="3" si="227">
        <n x="225"/>
        <n x="438"/>
        <n x="5"/>
      </t>
    </mdx>
    <mdx n="0" f="v">
      <t c="3" si="227">
        <n x="225"/>
        <n x="350"/>
        <n x="5"/>
      </t>
    </mdx>
    <mdx n="0" f="v">
      <t c="3" si="227">
        <n x="225"/>
        <n x="439"/>
        <n x="5"/>
      </t>
    </mdx>
    <mdx n="0" f="v">
      <t c="3" si="227">
        <n x="225"/>
        <n x="440"/>
        <n x="5"/>
      </t>
    </mdx>
    <mdx n="0" f="v">
      <t c="3" si="227">
        <n x="225"/>
        <n x="441"/>
        <n x="5"/>
      </t>
    </mdx>
    <mdx n="0" f="v">
      <t c="3" si="227">
        <n x="225"/>
        <n x="447"/>
        <n x="5"/>
      </t>
    </mdx>
    <mdx n="0" f="v">
      <t c="3" si="227">
        <n x="225"/>
        <n x="346"/>
        <n x="5"/>
      </t>
    </mdx>
    <mdx n="0" f="v">
      <t c="3" si="227">
        <n x="225"/>
        <n x="455"/>
        <n x="5"/>
      </t>
    </mdx>
    <mdx n="0" f="v">
      <t c="3" si="227">
        <n x="225"/>
        <n x="456"/>
        <n x="5"/>
      </t>
    </mdx>
    <mdx n="0" f="v">
      <t c="3" si="227">
        <n x="225"/>
        <n x="461"/>
        <n x="5"/>
      </t>
    </mdx>
    <mdx n="0" f="v">
      <t c="3" si="227">
        <n x="225"/>
        <n x="462"/>
        <n x="5"/>
      </t>
    </mdx>
    <mdx n="0" f="v">
      <t c="3" si="227">
        <n x="225"/>
        <n x="463"/>
        <n x="5"/>
      </t>
    </mdx>
    <mdx n="0" f="v">
      <t c="3" si="227">
        <n x="225"/>
        <n x="459"/>
        <n x="5"/>
      </t>
    </mdx>
    <mdx n="0" f="v">
      <t c="3" si="227">
        <n x="225"/>
        <n x="448"/>
        <n x="5"/>
      </t>
    </mdx>
    <mdx n="0" f="v">
      <t c="3" si="227">
        <n x="225"/>
        <n x="449"/>
        <n x="5"/>
      </t>
    </mdx>
    <mdx n="0" f="v">
      <t c="3" si="227">
        <n x="225"/>
        <n x="450"/>
        <n x="5"/>
      </t>
    </mdx>
    <mdx n="0" f="v">
      <t c="3" si="227">
        <n x="225"/>
        <n x="451"/>
        <n x="5"/>
      </t>
    </mdx>
    <mdx n="0" f="v">
      <t c="3" si="227">
        <n x="225"/>
        <n x="457"/>
        <n x="5"/>
      </t>
    </mdx>
    <mdx n="0" f="v">
      <t c="3" si="227">
        <n x="225"/>
        <n x="458"/>
        <n x="5"/>
      </t>
    </mdx>
    <mdx n="0" f="v">
      <t c="3" si="227">
        <n x="225"/>
        <n x="460"/>
        <n x="5"/>
      </t>
    </mdx>
    <mdx n="0" f="v">
      <t c="3" si="227">
        <n x="225"/>
        <n x="464"/>
        <n x="5"/>
      </t>
    </mdx>
    <mdx n="0" f="v">
      <t c="3" si="227">
        <n x="225"/>
        <n x="465"/>
        <n x="5"/>
      </t>
    </mdx>
    <mdx n="0" f="v">
      <t c="3" si="227">
        <n x="225"/>
        <n x="466"/>
        <n x="5"/>
      </t>
    </mdx>
    <mdx n="0" f="v">
      <t c="3" si="227">
        <n x="225"/>
        <n x="467"/>
        <n x="5"/>
      </t>
    </mdx>
    <mdx n="0" f="v">
      <t c="3" si="227">
        <n x="225"/>
        <n x="473"/>
        <n x="5"/>
      </t>
    </mdx>
    <mdx n="0" f="v">
      <t c="3" si="227">
        <n x="225"/>
        <n x="468"/>
        <n x="5"/>
      </t>
    </mdx>
    <mdx n="0" f="v">
      <t c="3" si="227">
        <n x="225"/>
        <n x="469"/>
        <n x="5"/>
      </t>
    </mdx>
    <mdx n="0" f="v">
      <t c="3" si="227">
        <n x="225"/>
        <n x="470"/>
        <n x="5"/>
      </t>
    </mdx>
    <mdx n="0" f="v">
      <t c="3" si="227">
        <n x="225"/>
        <n x="474"/>
        <n x="5"/>
      </t>
    </mdx>
    <mdx n="0" f="v">
      <t c="3" si="227">
        <n x="225"/>
        <n x="475"/>
        <n x="5"/>
      </t>
    </mdx>
    <mdx n="0" f="v">
      <t c="3" si="227">
        <n x="225"/>
        <n x="476"/>
        <n x="5"/>
      </t>
    </mdx>
    <mdx n="0" f="v">
      <t c="3" si="227">
        <n x="225"/>
        <n x="483"/>
        <n x="5"/>
      </t>
    </mdx>
    <mdx n="0" f="v">
      <t c="3" si="227">
        <n x="225"/>
        <n x="471"/>
        <n x="5"/>
      </t>
    </mdx>
    <mdx n="0" f="v">
      <t c="3" si="227">
        <n x="225"/>
        <n x="477"/>
        <n x="5"/>
      </t>
    </mdx>
    <mdx n="0" f="v">
      <t c="3" si="227">
        <n x="225"/>
        <n x="478"/>
        <n x="5"/>
      </t>
    </mdx>
    <mdx n="0" f="v">
      <t c="3" si="227">
        <n x="225"/>
        <n x="479"/>
        <n x="5"/>
      </t>
    </mdx>
    <mdx n="0" f="v">
      <t c="3" si="227">
        <n x="225"/>
        <n x="487"/>
        <n x="5"/>
      </t>
    </mdx>
    <mdx n="0" f="v">
      <t c="3" si="227">
        <n x="225"/>
        <n x="472"/>
        <n x="5"/>
      </t>
    </mdx>
    <mdx n="0" f="v">
      <t c="3" si="227">
        <n x="225"/>
        <n x="480"/>
        <n x="5"/>
      </t>
    </mdx>
    <mdx n="0" f="v">
      <t c="3" si="227">
        <n x="225"/>
        <n x="481"/>
        <n x="5"/>
      </t>
    </mdx>
    <mdx n="0" f="v">
      <t c="3" si="227">
        <n x="225"/>
        <n x="488"/>
        <n x="5"/>
      </t>
    </mdx>
    <mdx n="0" f="v">
      <t c="3" si="227">
        <n x="225"/>
        <n x="489"/>
        <n x="5"/>
      </t>
    </mdx>
    <mdx n="0" f="v">
      <t c="3" si="227">
        <n x="225"/>
        <n x="490"/>
        <n x="5"/>
      </t>
    </mdx>
    <mdx n="0" f="v">
      <t c="3" si="227">
        <n x="225"/>
        <n x="484"/>
        <n x="5"/>
      </t>
    </mdx>
    <mdx n="0" f="v">
      <t c="3" si="227">
        <n x="225"/>
        <n x="485"/>
        <n x="5"/>
      </t>
    </mdx>
    <mdx n="0" f="v">
      <t c="3" si="227">
        <n x="225"/>
        <n x="486"/>
        <n x="5"/>
      </t>
    </mdx>
    <mdx n="0" f="v">
      <t c="3" si="227">
        <n x="225"/>
        <n x="482"/>
        <n x="5"/>
      </t>
    </mdx>
    <mdx n="0" f="v">
      <t c="3" si="227">
        <n x="225"/>
        <n x="492"/>
        <n x="5"/>
      </t>
    </mdx>
    <mdx n="0" f="v">
      <t c="3" si="227">
        <n x="225"/>
        <n x="493"/>
        <n x="5"/>
      </t>
    </mdx>
    <mdx n="0" f="v">
      <t c="3" si="227">
        <n x="225"/>
        <n x="491"/>
        <n x="5"/>
      </t>
    </mdx>
    <mdx n="0" f="v">
      <t c="3" si="227">
        <n x="225"/>
        <n x="495"/>
        <n x="5"/>
      </t>
    </mdx>
    <mdx n="0" f="v">
      <t c="3" si="227">
        <n x="225"/>
        <n x="496"/>
        <n x="5"/>
      </t>
    </mdx>
    <mdx n="0" f="v">
      <t c="3" si="227">
        <n x="225"/>
        <n x="494"/>
        <n x="5"/>
      </t>
    </mdx>
    <mdx n="0" f="v">
      <t c="3" si="227">
        <n x="225"/>
        <n x="497"/>
        <n x="5"/>
      </t>
    </mdx>
    <mdx n="0" f="v">
      <t c="3" si="227">
        <n x="225"/>
        <n x="498"/>
        <n x="5"/>
      </t>
    </mdx>
    <mdx n="0" f="v">
      <t c="3" si="227">
        <n x="225"/>
        <n x="499"/>
        <n x="5"/>
      </t>
    </mdx>
    <mdx n="0" f="v">
      <t c="3" si="227">
        <n x="225"/>
        <n x="503"/>
        <n x="5"/>
      </t>
    </mdx>
    <mdx n="0" f="v">
      <t c="3" si="227">
        <n x="225"/>
        <n x="508"/>
        <n x="5"/>
      </t>
    </mdx>
    <mdx n="0" f="v">
      <t c="3" si="227">
        <n x="225"/>
        <n x="500"/>
        <n x="5"/>
      </t>
    </mdx>
    <mdx n="0" f="v">
      <t c="3" si="227">
        <n x="225"/>
        <n x="501"/>
        <n x="5"/>
      </t>
    </mdx>
    <mdx n="0" f="v">
      <t c="3" si="227">
        <n x="225"/>
        <n x="502"/>
        <n x="5"/>
      </t>
    </mdx>
    <mdx n="0" f="v">
      <t c="3" si="227">
        <n x="225"/>
        <n x="504"/>
        <n x="5"/>
      </t>
    </mdx>
    <mdx n="0" f="v">
      <t c="3" si="227">
        <n x="225"/>
        <n x="505"/>
        <n x="5"/>
      </t>
    </mdx>
    <mdx n="0" f="v">
      <t c="3" si="227">
        <n x="225"/>
        <n x="506"/>
        <n x="5"/>
      </t>
    </mdx>
    <mdx n="0" f="v">
      <t c="3" si="227">
        <n x="225"/>
        <n x="509"/>
        <n x="5"/>
      </t>
    </mdx>
    <mdx n="0" f="v">
      <t c="3" si="227">
        <n x="225"/>
        <n x="507"/>
        <n x="5"/>
      </t>
    </mdx>
    <mdx n="0" f="v">
      <t c="3" si="227">
        <n x="225"/>
        <n x="510"/>
        <n x="5"/>
      </t>
    </mdx>
    <mdx n="0" f="v">
      <t c="3" si="227">
        <n x="225"/>
        <n x="511"/>
        <n x="5"/>
      </t>
    </mdx>
    <mdx n="0" f="v">
      <t c="3" si="227">
        <n x="225"/>
        <n x="512"/>
        <n x="5"/>
      </t>
    </mdx>
    <mdx n="0" f="v">
      <t c="3" si="227">
        <n x="225"/>
        <n x="516"/>
        <n x="5"/>
      </t>
    </mdx>
    <mdx n="0" f="v">
      <t c="3" si="227">
        <n x="225"/>
        <n x="513"/>
        <n x="5"/>
      </t>
    </mdx>
    <mdx n="0" f="v">
      <t c="3" si="227">
        <n x="225"/>
        <n x="514"/>
        <n x="5"/>
      </t>
    </mdx>
    <mdx n="0" f="v">
      <t c="3" si="227">
        <n x="225"/>
        <n x="515"/>
        <n x="5"/>
      </t>
    </mdx>
    <mdx n="0" f="v">
      <t c="3" si="227">
        <n x="225"/>
        <n x="523"/>
        <n x="5"/>
      </t>
    </mdx>
    <mdx n="0" f="v">
      <t c="3" si="227">
        <n x="225"/>
        <n x="517"/>
        <n x="5"/>
      </t>
    </mdx>
    <mdx n="0" f="v">
      <t c="3" si="227">
        <n x="225"/>
        <n x="518"/>
        <n x="5"/>
      </t>
    </mdx>
    <mdx n="0" f="v">
      <t c="3" si="227">
        <n x="225"/>
        <n x="522"/>
        <n x="5"/>
      </t>
    </mdx>
    <mdx n="0" f="v">
      <t c="3" si="227">
        <n x="225"/>
        <n x="519"/>
        <n x="5"/>
      </t>
    </mdx>
    <mdx n="0" f="v">
      <t c="3" si="227">
        <n x="225"/>
        <n x="520"/>
        <n x="5"/>
      </t>
    </mdx>
    <mdx n="0" f="v">
      <t c="3" si="227">
        <n x="225"/>
        <n x="521"/>
        <n x="5"/>
      </t>
    </mdx>
    <mdx n="0" f="v">
      <t c="3" si="227">
        <n x="225"/>
        <n x="528"/>
        <n x="5"/>
      </t>
    </mdx>
    <mdx n="0" f="v">
      <t c="3" si="227">
        <n x="225"/>
        <n x="525"/>
        <n x="5"/>
      </t>
    </mdx>
    <mdx n="0" f="v">
      <t c="3" si="227">
        <n x="225"/>
        <n x="526"/>
        <n x="5"/>
      </t>
    </mdx>
    <mdx n="0" f="v">
      <t c="3" si="227">
        <n x="225"/>
        <n x="524"/>
        <n x="5"/>
      </t>
    </mdx>
    <mdx n="0" f="v">
      <t c="3" si="227">
        <n x="225"/>
        <n x="527"/>
        <n x="5"/>
      </t>
    </mdx>
    <mdx n="0" f="v">
      <t c="3" si="227">
        <n x="225"/>
        <n x="529"/>
        <n x="5"/>
      </t>
    </mdx>
    <mdx n="0" f="v">
      <t c="3" si="227">
        <n x="225"/>
        <n x="530"/>
        <n x="5"/>
      </t>
    </mdx>
    <mdx n="0" f="v">
      <t c="3" si="227">
        <n x="225"/>
        <n x="533"/>
        <n x="5"/>
      </t>
    </mdx>
    <mdx n="0" f="v">
      <t c="3" si="227">
        <n x="225"/>
        <n x="531"/>
        <n x="5"/>
      </t>
    </mdx>
    <mdx n="0" f="v">
      <t c="3" si="227">
        <n x="225"/>
        <n x="532"/>
        <n x="5"/>
      </t>
    </mdx>
    <mdx n="0" f="v">
      <t c="3" si="227">
        <n x="225"/>
        <n x="536"/>
        <n x="5"/>
      </t>
    </mdx>
    <mdx n="0" f="v">
      <t c="3" si="227">
        <n x="225"/>
        <n x="534"/>
        <n x="5"/>
      </t>
    </mdx>
    <mdx n="0" f="v">
      <t c="3" si="227">
        <n x="225"/>
        <n x="535"/>
        <n x="5"/>
      </t>
    </mdx>
    <mdx n="0" f="v">
      <t c="3" si="227">
        <n x="225"/>
        <n x="539"/>
        <n x="5"/>
      </t>
    </mdx>
    <mdx n="0" f="v">
      <t c="3" si="227">
        <n x="225"/>
        <n x="537"/>
        <n x="5"/>
      </t>
    </mdx>
    <mdx n="0" f="v">
      <t c="3" si="227">
        <n x="225"/>
        <n x="538"/>
        <n x="5"/>
      </t>
    </mdx>
    <mdx n="0" f="v">
      <t c="3" si="227">
        <n x="225"/>
        <n x="545"/>
        <n x="5"/>
      </t>
    </mdx>
    <mdx n="0" f="v">
      <t c="3" si="227">
        <n x="225"/>
        <n x="540"/>
        <n x="5"/>
      </t>
    </mdx>
    <mdx n="0" f="v">
      <t c="3" si="227">
        <n x="225"/>
        <n x="541"/>
        <n x="5"/>
      </t>
    </mdx>
    <mdx n="0" f="v">
      <t c="3" si="227">
        <n x="225"/>
        <n x="543"/>
        <n x="5"/>
      </t>
    </mdx>
    <mdx n="0" f="v">
      <t c="3" si="227">
        <n x="225"/>
        <n x="544"/>
        <n x="5"/>
      </t>
    </mdx>
    <mdx n="0" f="v">
      <t c="3" si="227">
        <n x="225"/>
        <n x="542"/>
        <n x="5"/>
      </t>
    </mdx>
    <mdx n="0" f="v">
      <t c="3" si="227">
        <n x="225"/>
        <n x="546"/>
        <n x="5"/>
      </t>
    </mdx>
    <mdx n="0" f="v">
      <t c="3" si="227">
        <n x="225"/>
        <n x="271"/>
        <n x="87"/>
      </t>
    </mdx>
    <mdx n="0" f="v">
      <t c="3" si="227">
        <n x="225"/>
        <n x="268"/>
        <n x="87"/>
      </t>
    </mdx>
    <mdx n="0" f="v">
      <t c="3" si="227">
        <n x="225"/>
        <n x="357"/>
        <n x="87"/>
      </t>
    </mdx>
    <mdx n="0" f="v">
      <t c="3" si="227">
        <n x="225"/>
        <n x="358"/>
        <n x="87"/>
      </t>
    </mdx>
    <mdx n="0" f="v">
      <t c="3" si="227">
        <n x="225"/>
        <n x="361"/>
        <n x="87"/>
      </t>
    </mdx>
    <mdx n="0" f="v">
      <t c="3" si="227">
        <n x="225"/>
        <n x="267"/>
        <n x="87"/>
      </t>
    </mdx>
    <mdx n="0" f="v">
      <t c="3" si="227">
        <n x="225"/>
        <n x="265"/>
        <n x="87"/>
      </t>
    </mdx>
    <mdx n="0" f="v">
      <t c="3" si="227">
        <n x="225"/>
        <n x="263"/>
        <n x="87"/>
      </t>
    </mdx>
    <mdx n="0" f="v">
      <t c="3" si="227">
        <n x="225"/>
        <n x="260"/>
        <n x="87"/>
      </t>
    </mdx>
    <mdx n="0" f="v">
      <t c="3" si="227">
        <n x="225"/>
        <n x="257"/>
        <n x="87"/>
      </t>
    </mdx>
    <mdx n="0" f="v">
      <t c="3" si="227">
        <n x="225"/>
        <n x="256"/>
        <n x="87"/>
      </t>
    </mdx>
    <mdx n="0" f="v">
      <t c="3" si="227">
        <n x="225"/>
        <n x="255"/>
        <n x="87"/>
      </t>
    </mdx>
    <mdx n="0" f="v">
      <t c="3" si="227">
        <n x="225"/>
        <n x="316"/>
        <n x="87"/>
      </t>
    </mdx>
    <mdx n="0" f="v">
      <t c="3" si="227">
        <n x="225"/>
        <n x="373"/>
        <n x="87"/>
      </t>
    </mdx>
    <mdx n="0" f="v">
      <t c="3" si="227">
        <n x="225"/>
        <n x="374"/>
        <n x="87"/>
      </t>
    </mdx>
    <mdx n="0" f="v">
      <t c="3" si="227">
        <n x="225"/>
        <n x="375"/>
        <n x="87"/>
      </t>
    </mdx>
    <mdx n="0" f="v">
      <t c="3" si="227">
        <n x="225"/>
        <n x="281"/>
        <n x="87"/>
      </t>
    </mdx>
    <mdx n="0" f="v">
      <t c="3" si="227">
        <n x="225"/>
        <n x="376"/>
        <n x="87"/>
      </t>
    </mdx>
    <mdx n="0" f="v">
      <t c="3" si="227">
        <n x="225"/>
        <n x="377"/>
        <n x="87"/>
      </t>
    </mdx>
    <mdx n="0" f="v">
      <t c="3" si="227">
        <n x="225"/>
        <n x="280"/>
        <n x="87"/>
      </t>
    </mdx>
    <mdx n="0" f="v">
      <t c="3" si="227">
        <n x="225"/>
        <n x="311"/>
        <n x="87"/>
      </t>
    </mdx>
    <mdx n="0" f="v">
      <t c="3" si="227">
        <n x="225"/>
        <n x="378"/>
        <n x="87"/>
      </t>
    </mdx>
    <mdx n="0" f="v">
      <t c="3" si="227">
        <n x="225"/>
        <n x="379"/>
        <n x="87"/>
      </t>
    </mdx>
    <mdx n="0" f="v">
      <t c="3" si="227">
        <n x="225"/>
        <n x="380"/>
        <n x="87"/>
      </t>
    </mdx>
    <mdx n="0" f="v">
      <t c="3" si="227">
        <n x="225"/>
        <n x="381"/>
        <n x="87"/>
      </t>
    </mdx>
    <mdx n="0" f="v">
      <t c="3" si="227">
        <n x="225"/>
        <n x="382"/>
        <n x="87"/>
      </t>
    </mdx>
    <mdx n="0" f="v">
      <t c="3" si="227">
        <n x="225"/>
        <n x="304"/>
        <n x="87"/>
      </t>
    </mdx>
    <mdx n="0" f="v">
      <t c="3" si="227">
        <n x="225"/>
        <n x="547"/>
        <n x="87"/>
      </t>
    </mdx>
    <mdx n="0" f="v">
      <t c="3" si="227">
        <n x="225"/>
        <n x="362"/>
        <n x="87"/>
      </t>
    </mdx>
    <mdx n="0" f="v">
      <t c="3" si="227">
        <n x="225"/>
        <n x="363"/>
        <n x="87"/>
      </t>
    </mdx>
    <mdx n="0" f="v">
      <t c="3" si="227">
        <n x="225"/>
        <n x="364"/>
        <n x="87"/>
      </t>
    </mdx>
    <mdx n="0" f="v">
      <t c="3" si="227">
        <n x="225"/>
        <n x="548"/>
        <n x="87"/>
      </t>
    </mdx>
    <mdx n="0" f="v">
      <t c="3" si="227">
        <n x="225"/>
        <n x="365"/>
        <n x="87"/>
      </t>
    </mdx>
    <mdx n="0" f="v">
      <t c="3" si="227">
        <n x="225"/>
        <n x="366"/>
        <n x="87"/>
      </t>
    </mdx>
    <mdx n="0" f="v">
      <t c="3" si="227">
        <n x="225"/>
        <n x="367"/>
        <n x="87"/>
      </t>
    </mdx>
    <mdx n="0" f="v">
      <t c="3" si="227">
        <n x="225"/>
        <n x="368"/>
        <n x="87"/>
      </t>
    </mdx>
    <mdx n="0" f="v">
      <t c="3" si="227">
        <n x="225"/>
        <n x="369"/>
        <n x="87"/>
      </t>
    </mdx>
    <mdx n="0" f="v">
      <t c="3" si="227">
        <n x="225"/>
        <n x="307"/>
        <n x="87"/>
      </t>
    </mdx>
    <mdx n="0" f="v">
      <t c="3" si="227">
        <n x="225"/>
        <n x="370"/>
        <n x="87"/>
      </t>
    </mdx>
    <mdx n="0" f="v">
      <t c="3" si="227">
        <n x="225"/>
        <n x="371"/>
        <n x="87"/>
      </t>
    </mdx>
    <mdx n="0" f="v">
      <t c="3" si="227">
        <n x="225"/>
        <n x="372"/>
        <n x="87"/>
      </t>
    </mdx>
    <mdx n="0" f="v">
      <t c="3" si="227">
        <n x="225"/>
        <n x="393"/>
        <n x="87"/>
      </t>
    </mdx>
    <mdx n="0" f="v">
      <t c="3" si="227">
        <n x="225"/>
        <n x="394"/>
        <n x="87"/>
      </t>
    </mdx>
    <mdx n="0" f="v">
      <t c="3" si="227">
        <n x="225"/>
        <n x="395"/>
        <n x="87"/>
      </t>
    </mdx>
    <mdx n="0" f="v">
      <t c="3" si="227">
        <n x="225"/>
        <n x="278"/>
        <n x="87"/>
      </t>
    </mdx>
    <mdx n="0" f="v">
      <t c="3" si="227">
        <n x="225"/>
        <n x="396"/>
        <n x="87"/>
      </t>
    </mdx>
    <mdx n="0" f="v">
      <t c="3" si="227">
        <n x="225"/>
        <n x="397"/>
        <n x="87"/>
      </t>
    </mdx>
    <mdx n="0" f="v">
      <t c="3" si="227">
        <n x="225"/>
        <n x="398"/>
        <n x="87"/>
      </t>
    </mdx>
    <mdx n="0" f="v">
      <t c="3" si="227">
        <n x="225"/>
        <n x="392"/>
        <n x="87"/>
      </t>
    </mdx>
    <mdx n="0" f="v">
      <t c="3" si="227">
        <n x="225"/>
        <n x="404"/>
        <n x="87"/>
      </t>
    </mdx>
    <mdx n="0" f="v">
      <t c="3" si="227">
        <n x="225"/>
        <n x="383"/>
        <n x="87"/>
      </t>
    </mdx>
    <mdx n="0" f="v">
      <t c="3" si="227">
        <n x="225"/>
        <n x="384"/>
        <n x="87"/>
      </t>
    </mdx>
    <mdx n="0" f="v">
      <t c="3" si="227">
        <n x="225"/>
        <n x="385"/>
        <n x="87"/>
      </t>
    </mdx>
    <mdx n="0" f="v">
      <t c="3" si="227">
        <n x="225"/>
        <n x="386"/>
        <n x="87"/>
      </t>
    </mdx>
    <mdx n="0" f="v">
      <t c="3" si="227">
        <n x="225"/>
        <n x="387"/>
        <n x="87"/>
      </t>
    </mdx>
    <mdx n="0" f="v">
      <t c="3" si="227">
        <n x="225"/>
        <n x="388"/>
        <n x="87"/>
      </t>
    </mdx>
    <mdx n="0" f="v">
      <t c="3" si="227">
        <n x="225"/>
        <n x="389"/>
        <n x="87"/>
      </t>
    </mdx>
    <mdx n="0" f="v">
      <t c="3" si="227">
        <n x="225"/>
        <n x="390"/>
        <n x="87"/>
      </t>
    </mdx>
    <mdx n="0" f="v">
      <t c="3" si="227">
        <n x="225"/>
        <n x="391"/>
        <n x="87"/>
      </t>
    </mdx>
    <mdx n="0" f="v">
      <t c="3" si="227">
        <n x="225"/>
        <n x="399"/>
        <n x="87"/>
      </t>
    </mdx>
    <mdx n="0" f="v">
      <t c="3" si="227">
        <n x="225"/>
        <n x="400"/>
        <n x="87"/>
      </t>
    </mdx>
    <mdx n="0" f="v">
      <t c="3" si="227">
        <n x="225"/>
        <n x="401"/>
        <n x="87"/>
      </t>
    </mdx>
    <mdx n="0" f="v">
      <t c="3" si="227">
        <n x="225"/>
        <n x="402"/>
        <n x="87"/>
      </t>
    </mdx>
    <mdx n="0" f="v">
      <t c="3" si="227">
        <n x="225"/>
        <n x="277"/>
        <n x="87"/>
      </t>
    </mdx>
    <mdx n="0" f="v">
      <t c="3" si="227">
        <n x="225"/>
        <n x="417"/>
        <n x="87"/>
      </t>
    </mdx>
    <mdx n="0" f="v">
      <t c="3" si="227">
        <n x="225"/>
        <n x="405"/>
        <n x="87"/>
      </t>
    </mdx>
    <mdx n="0" f="v">
      <t c="3" si="227">
        <n x="225"/>
        <n x="406"/>
        <n x="87"/>
      </t>
    </mdx>
    <mdx n="0" f="v">
      <t c="3" si="227">
        <n x="225"/>
        <n x="407"/>
        <n x="87"/>
      </t>
    </mdx>
    <mdx n="0" f="v">
      <t c="3" si="227">
        <n x="225"/>
        <n x="408"/>
        <n x="87"/>
      </t>
    </mdx>
    <mdx n="0" f="v">
      <t c="3" si="227">
        <n x="225"/>
        <n x="409"/>
        <n x="87"/>
      </t>
    </mdx>
    <mdx n="0" f="v">
      <t c="3" si="227">
        <n x="225"/>
        <n x="410"/>
        <n x="87"/>
      </t>
    </mdx>
    <mdx n="0" f="v">
      <t c="3" si="227">
        <n x="225"/>
        <n x="411"/>
        <n x="87"/>
      </t>
    </mdx>
    <mdx n="0" f="v">
      <t c="3" si="227">
        <n x="225"/>
        <n x="403"/>
        <n x="87"/>
      </t>
    </mdx>
    <mdx n="0" f="v">
      <t c="3" si="227">
        <n x="225"/>
        <n x="412"/>
        <n x="87"/>
      </t>
    </mdx>
    <mdx n="0" f="v">
      <t c="3" si="227">
        <n x="225"/>
        <n x="413"/>
        <n x="87"/>
      </t>
    </mdx>
    <mdx n="0" f="v">
      <t c="3" si="227">
        <n x="225"/>
        <n x="414"/>
        <n x="87"/>
      </t>
    </mdx>
    <mdx n="0" f="v">
      <t c="3" si="227">
        <n x="225"/>
        <n x="415"/>
        <n x="87"/>
      </t>
    </mdx>
    <mdx n="0" f="v">
      <t c="3" si="227">
        <n x="225"/>
        <n x="416"/>
        <n x="87"/>
      </t>
    </mdx>
    <mdx n="0" f="v">
      <t c="3" si="227">
        <n x="225"/>
        <n x="427"/>
        <n x="87"/>
      </t>
    </mdx>
    <mdx n="0" f="v">
      <t c="3" si="227">
        <n x="225"/>
        <n x="418"/>
        <n x="87"/>
      </t>
    </mdx>
    <mdx n="0" f="v">
      <t c="3" si="227">
        <n x="225"/>
        <n x="419"/>
        <n x="87"/>
      </t>
    </mdx>
    <mdx n="0" f="v">
      <t c="3" si="227">
        <n x="225"/>
        <n x="420"/>
        <n x="87"/>
      </t>
    </mdx>
    <mdx n="0" f="v">
      <t c="3" si="227">
        <n x="225"/>
        <n x="301"/>
        <n x="87"/>
      </t>
    </mdx>
    <mdx n="0" f="v">
      <t c="3" si="227">
        <n x="225"/>
        <n x="299"/>
        <n x="87"/>
      </t>
    </mdx>
    <mdx n="0" f="v">
      <t c="3" si="227">
        <n x="225"/>
        <n x="297"/>
        <n x="87"/>
      </t>
    </mdx>
    <mdx n="0" f="v">
      <t c="3" si="227">
        <n x="225"/>
        <n x="421"/>
        <n x="87"/>
      </t>
    </mdx>
    <mdx n="0" f="v">
      <t c="3" si="227">
        <n x="225"/>
        <n x="422"/>
        <n x="87"/>
      </t>
    </mdx>
    <mdx n="0" f="v">
      <t c="3" si="227">
        <n x="225"/>
        <n x="423"/>
        <n x="87"/>
      </t>
    </mdx>
    <mdx n="0" f="v">
      <t c="3" si="227">
        <n x="225"/>
        <n x="424"/>
        <n x="87"/>
      </t>
    </mdx>
    <mdx n="0" f="v">
      <t c="3" si="227">
        <n x="225"/>
        <n x="425"/>
        <n x="87"/>
      </t>
    </mdx>
    <mdx n="0" f="v">
      <t c="3" si="227">
        <n x="225"/>
        <n x="348"/>
        <n x="87"/>
      </t>
    </mdx>
    <mdx n="0" f="v">
      <t c="3" si="227">
        <n x="225"/>
        <n x="327"/>
        <n x="87"/>
      </t>
    </mdx>
    <mdx n="0" f="v">
      <t c="3" si="227">
        <n x="225"/>
        <n x="426"/>
        <n x="87"/>
      </t>
    </mdx>
    <mdx n="0" f="v">
      <t c="3" si="227">
        <n x="225"/>
        <n x="329"/>
        <n x="87"/>
      </t>
    </mdx>
    <mdx n="0" f="v">
      <t c="3" si="227">
        <n x="225"/>
        <n x="428"/>
        <n x="87"/>
      </t>
    </mdx>
    <mdx n="0" f="v">
      <t c="3" si="227">
        <n x="225"/>
        <n x="328"/>
        <n x="87"/>
      </t>
    </mdx>
    <mdx n="0" f="v">
      <t c="3" si="227">
        <n x="225"/>
        <n x="429"/>
        <n x="87"/>
      </t>
    </mdx>
    <mdx n="0" f="v">
      <t c="3" si="227">
        <n x="225"/>
        <n x="430"/>
        <n x="87"/>
      </t>
    </mdx>
    <mdx n="0" f="v">
      <t c="3" si="227">
        <n x="225"/>
        <n x="431"/>
        <n x="87"/>
      </t>
    </mdx>
    <mdx n="0" f="v">
      <t c="3" si="227">
        <n x="225"/>
        <n x="432"/>
        <n x="87"/>
      </t>
    </mdx>
    <mdx n="0" f="v">
      <t c="3" si="227">
        <n x="225"/>
        <n x="276"/>
        <n x="87"/>
      </t>
    </mdx>
    <mdx n="0" f="v">
      <t c="3" si="227">
        <n x="225"/>
        <n x="453"/>
        <n x="87"/>
      </t>
    </mdx>
    <mdx n="0" f="v">
      <t c="3" si="227">
        <n x="225"/>
        <n x="454"/>
        <n x="87"/>
      </t>
    </mdx>
    <mdx n="0" f="v">
      <t c="3" si="227">
        <n x="225"/>
        <n x="452"/>
        <n x="87"/>
      </t>
    </mdx>
    <mdx n="0" f="v">
      <t c="3" si="227">
        <n x="225"/>
        <n x="326"/>
        <n x="87"/>
      </t>
    </mdx>
    <mdx n="0" f="v">
      <t c="3" si="227">
        <n x="225"/>
        <n x="435"/>
        <n x="87"/>
      </t>
    </mdx>
    <mdx n="0" f="v">
      <t c="3" si="227">
        <n x="225"/>
        <n x="436"/>
        <n x="87"/>
      </t>
    </mdx>
    <mdx n="0" f="v">
      <t c="3" si="227">
        <n x="225"/>
        <n x="437"/>
        <n x="87"/>
      </t>
    </mdx>
    <mdx n="0" f="v">
      <t c="3" si="227">
        <n x="225"/>
        <n x="294"/>
        <n x="87"/>
      </t>
    </mdx>
    <mdx n="0" f="v">
      <t c="3" si="227">
        <n x="225"/>
        <n x="293"/>
        <n x="87"/>
      </t>
    </mdx>
    <mdx n="0" f="v">
      <t c="3" si="227">
        <n x="225"/>
        <n x="433"/>
        <n x="87"/>
      </t>
    </mdx>
    <mdx n="0" f="v">
      <t c="3" si="227">
        <n x="225"/>
        <n x="442"/>
        <n x="87"/>
      </t>
    </mdx>
    <mdx n="0" f="v">
      <t c="3" si="227">
        <n x="225"/>
        <n x="443"/>
        <n x="87"/>
      </t>
    </mdx>
    <mdx n="0" f="v">
      <t c="3" si="227">
        <n x="225"/>
        <n x="444"/>
        <n x="87"/>
      </t>
    </mdx>
    <mdx n="0" f="v">
      <t c="3" si="227">
        <n x="225"/>
        <n x="445"/>
        <n x="87"/>
      </t>
    </mdx>
    <mdx n="0" f="v">
      <t c="3" si="227">
        <n x="225"/>
        <n x="446"/>
        <n x="87"/>
      </t>
    </mdx>
    <mdx n="0" f="v">
      <t c="3" si="227">
        <n x="225"/>
        <n x="434"/>
        <n x="87"/>
      </t>
    </mdx>
    <mdx n="0" f="v">
      <t c="3" si="227">
        <n x="225"/>
        <n x="438"/>
        <n x="87"/>
      </t>
    </mdx>
    <mdx n="0" f="v">
      <t c="3" si="227">
        <n x="225"/>
        <n x="350"/>
        <n x="87"/>
      </t>
    </mdx>
    <mdx n="0" f="v">
      <t c="3" si="227">
        <n x="225"/>
        <n x="439"/>
        <n x="87"/>
      </t>
    </mdx>
    <mdx n="0" f="v">
      <t c="3" si="227">
        <n x="225"/>
        <n x="440"/>
        <n x="87"/>
      </t>
    </mdx>
    <mdx n="0" f="v">
      <t c="3" si="227">
        <n x="225"/>
        <n x="441"/>
        <n x="87"/>
      </t>
    </mdx>
    <mdx n="0" f="v">
      <t c="3" si="227">
        <n x="225"/>
        <n x="447"/>
        <n x="87"/>
      </t>
    </mdx>
    <mdx n="0" f="v">
      <t c="3" si="227">
        <n x="225"/>
        <n x="346"/>
        <n x="87"/>
      </t>
    </mdx>
    <mdx n="0" f="v">
      <t c="3" si="227">
        <n x="225"/>
        <n x="455"/>
        <n x="87"/>
      </t>
    </mdx>
    <mdx n="0" f="v">
      <t c="3" si="227">
        <n x="225"/>
        <n x="456"/>
        <n x="87"/>
      </t>
    </mdx>
    <mdx n="0" f="v">
      <t c="3" si="227">
        <n x="225"/>
        <n x="461"/>
        <n x="87"/>
      </t>
    </mdx>
    <mdx n="0" f="v">
      <t c="3" si="227">
        <n x="225"/>
        <n x="462"/>
        <n x="87"/>
      </t>
    </mdx>
    <mdx n="0" f="v">
      <t c="3" si="227">
        <n x="225"/>
        <n x="463"/>
        <n x="87"/>
      </t>
    </mdx>
    <mdx n="0" f="v">
      <t c="3" si="227">
        <n x="225"/>
        <n x="459"/>
        <n x="87"/>
      </t>
    </mdx>
    <mdx n="0" f="v">
      <t c="3" si="227">
        <n x="225"/>
        <n x="448"/>
        <n x="87"/>
      </t>
    </mdx>
    <mdx n="0" f="v">
      <t c="3" si="227">
        <n x="225"/>
        <n x="449"/>
        <n x="87"/>
      </t>
    </mdx>
    <mdx n="0" f="v">
      <t c="3" si="227">
        <n x="225"/>
        <n x="450"/>
        <n x="87"/>
      </t>
    </mdx>
    <mdx n="0" f="v">
      <t c="3" si="227">
        <n x="225"/>
        <n x="451"/>
        <n x="87"/>
      </t>
    </mdx>
    <mdx n="0" f="v">
      <t c="3" si="227">
        <n x="225"/>
        <n x="457"/>
        <n x="87"/>
      </t>
    </mdx>
    <mdx n="0" f="v">
      <t c="3" si="227">
        <n x="225"/>
        <n x="458"/>
        <n x="87"/>
      </t>
    </mdx>
    <mdx n="0" f="v">
      <t c="3" si="227">
        <n x="225"/>
        <n x="473"/>
        <n x="87"/>
      </t>
    </mdx>
    <mdx n="0" f="v">
      <t c="3" si="227">
        <n x="225"/>
        <n x="464"/>
        <n x="87"/>
      </t>
    </mdx>
    <mdx n="0" f="v">
      <t c="3" si="227">
        <n x="225"/>
        <n x="465"/>
        <n x="87"/>
      </t>
    </mdx>
    <mdx n="0" f="v">
      <t c="3" si="227">
        <n x="225"/>
        <n x="466"/>
        <n x="87"/>
      </t>
    </mdx>
    <mdx n="0" f="v">
      <t c="3" si="227">
        <n x="225"/>
        <n x="467"/>
        <n x="87"/>
      </t>
    </mdx>
    <mdx n="0" f="v">
      <t c="3" si="227">
        <n x="225"/>
        <n x="460"/>
        <n x="87"/>
      </t>
    </mdx>
    <mdx n="0" f="v">
      <t c="3" si="227">
        <n x="225"/>
        <n x="468"/>
        <n x="87"/>
      </t>
    </mdx>
    <mdx n="0" f="v">
      <t c="3" si="227">
        <n x="225"/>
        <n x="469"/>
        <n x="87"/>
      </t>
    </mdx>
    <mdx n="0" f="v">
      <t c="3" si="227">
        <n x="225"/>
        <n x="470"/>
        <n x="87"/>
      </t>
    </mdx>
    <mdx n="0" f="v">
      <t c="3" si="227">
        <n x="225"/>
        <n x="474"/>
        <n x="87"/>
      </t>
    </mdx>
    <mdx n="0" f="v">
      <t c="3" si="227">
        <n x="225"/>
        <n x="475"/>
        <n x="87"/>
      </t>
    </mdx>
    <mdx n="0" f="v">
      <t c="3" si="227">
        <n x="225"/>
        <n x="476"/>
        <n x="87"/>
      </t>
    </mdx>
    <mdx n="0" f="v">
      <t c="3" si="227">
        <n x="225"/>
        <n x="483"/>
        <n x="87"/>
      </t>
    </mdx>
    <mdx n="0" f="v">
      <t c="3" si="227">
        <n x="225"/>
        <n x="487"/>
        <n x="87"/>
      </t>
    </mdx>
    <mdx n="0" f="v">
      <t c="3" si="227">
        <n x="225"/>
        <n x="471"/>
        <n x="87"/>
      </t>
    </mdx>
    <mdx n="0" f="v">
      <t c="3" si="227">
        <n x="225"/>
        <n x="477"/>
        <n x="87"/>
      </t>
    </mdx>
    <mdx n="0" f="v">
      <t c="3" si="227">
        <n x="225"/>
        <n x="478"/>
        <n x="87"/>
      </t>
    </mdx>
    <mdx n="0" f="v">
      <t c="3" si="227">
        <n x="225"/>
        <n x="479"/>
        <n x="87"/>
      </t>
    </mdx>
    <mdx n="0" f="v">
      <t c="3" si="227">
        <n x="225"/>
        <n x="472"/>
        <n x="87"/>
      </t>
    </mdx>
    <mdx n="0" f="v">
      <t c="3" si="227">
        <n x="225"/>
        <n x="480"/>
        <n x="87"/>
      </t>
    </mdx>
    <mdx n="0" f="v">
      <t c="3" si="227">
        <n x="225"/>
        <n x="481"/>
        <n x="87"/>
      </t>
    </mdx>
    <mdx n="0" f="v">
      <t c="3" si="227">
        <n x="225"/>
        <n x="488"/>
        <n x="87"/>
      </t>
    </mdx>
    <mdx n="0" f="v">
      <t c="3" si="227">
        <n x="225"/>
        <n x="489"/>
        <n x="87"/>
      </t>
    </mdx>
    <mdx n="0" f="v">
      <t c="3" si="227">
        <n x="225"/>
        <n x="482"/>
        <n x="87"/>
      </t>
    </mdx>
    <mdx n="0" f="v">
      <t c="3" si="227">
        <n x="225"/>
        <n x="490"/>
        <n x="87"/>
      </t>
    </mdx>
    <mdx n="0" f="v">
      <t c="3" si="227">
        <n x="225"/>
        <n x="484"/>
        <n x="87"/>
      </t>
    </mdx>
    <mdx n="0" f="v">
      <t c="3" si="227">
        <n x="225"/>
        <n x="485"/>
        <n x="87"/>
      </t>
    </mdx>
    <mdx n="0" f="v">
      <t c="3" si="227">
        <n x="225"/>
        <n x="486"/>
        <n x="87"/>
      </t>
    </mdx>
    <mdx n="0" f="v">
      <t c="3" si="227">
        <n x="225"/>
        <n x="492"/>
        <n x="87"/>
      </t>
    </mdx>
    <mdx n="0" f="v">
      <t c="3" si="227">
        <n x="225"/>
        <n x="493"/>
        <n x="87"/>
      </t>
    </mdx>
    <mdx n="0" f="v">
      <t c="3" si="227">
        <n x="225"/>
        <n x="491"/>
        <n x="87"/>
      </t>
    </mdx>
    <mdx n="0" f="v">
      <t c="3" si="227">
        <n x="225"/>
        <n x="495"/>
        <n x="87"/>
      </t>
    </mdx>
    <mdx n="0" f="v">
      <t c="3" si="227">
        <n x="225"/>
        <n x="496"/>
        <n x="87"/>
      </t>
    </mdx>
    <mdx n="0" f="v">
      <t c="3" si="227">
        <n x="225"/>
        <n x="494"/>
        <n x="87"/>
      </t>
    </mdx>
    <mdx n="0" f="v">
      <t c="3" si="227">
        <n x="225"/>
        <n x="497"/>
        <n x="87"/>
      </t>
    </mdx>
    <mdx n="0" f="v">
      <t c="3" si="227">
        <n x="225"/>
        <n x="498"/>
        <n x="87"/>
      </t>
    </mdx>
    <mdx n="0" f="v">
      <t c="3" si="227">
        <n x="225"/>
        <n x="499"/>
        <n x="87"/>
      </t>
    </mdx>
    <mdx n="0" f="v">
      <t c="3" si="227">
        <n x="225"/>
        <n x="508"/>
        <n x="87"/>
      </t>
    </mdx>
    <mdx n="0" f="v">
      <t c="3" si="227">
        <n x="225"/>
        <n x="504"/>
        <n x="87"/>
      </t>
    </mdx>
    <mdx n="0" f="v">
      <t c="3" si="227">
        <n x="225"/>
        <n x="500"/>
        <n x="87"/>
      </t>
    </mdx>
    <mdx n="0" f="v">
      <t c="3" si="227">
        <n x="225"/>
        <n x="501"/>
        <n x="87"/>
      </t>
    </mdx>
    <mdx n="0" f="v">
      <t c="3" si="227">
        <n x="225"/>
        <n x="502"/>
        <n x="87"/>
      </t>
    </mdx>
    <mdx n="0" f="v">
      <t c="3" si="227">
        <n x="225"/>
        <n x="503"/>
        <n x="87"/>
      </t>
    </mdx>
    <mdx n="0" f="v">
      <t c="3" si="227">
        <n x="225"/>
        <n x="505"/>
        <n x="87"/>
      </t>
    </mdx>
    <mdx n="0" f="v">
      <t c="3" si="227">
        <n x="225"/>
        <n x="506"/>
        <n x="87"/>
      </t>
    </mdx>
    <mdx n="0" f="v">
      <t c="3" si="227">
        <n x="225"/>
        <n x="509"/>
        <n x="87"/>
      </t>
    </mdx>
    <mdx n="0" f="v">
      <t c="3" si="227">
        <n x="225"/>
        <n x="507"/>
        <n x="87"/>
      </t>
    </mdx>
    <mdx n="0" f="v">
      <t c="3" si="227">
        <n x="225"/>
        <n x="510"/>
        <n x="87"/>
      </t>
    </mdx>
    <mdx n="0" f="v">
      <t c="3" si="227">
        <n x="225"/>
        <n x="511"/>
        <n x="87"/>
      </t>
    </mdx>
    <mdx n="0" f="v">
      <t c="3" si="227">
        <n x="225"/>
        <n x="512"/>
        <n x="87"/>
      </t>
    </mdx>
    <mdx n="0" f="v">
      <t c="3" si="227">
        <n x="225"/>
        <n x="516"/>
        <n x="87"/>
      </t>
    </mdx>
    <mdx n="0" f="v">
      <t c="3" si="227">
        <n x="225"/>
        <n x="513"/>
        <n x="87"/>
      </t>
    </mdx>
    <mdx n="0" f="v">
      <t c="3" si="227">
        <n x="225"/>
        <n x="514"/>
        <n x="87"/>
      </t>
    </mdx>
    <mdx n="0" f="v">
      <t c="3" si="227">
        <n x="225"/>
        <n x="515"/>
        <n x="87"/>
      </t>
    </mdx>
    <mdx n="0" f="v">
      <t c="3" si="227">
        <n x="225"/>
        <n x="523"/>
        <n x="87"/>
      </t>
    </mdx>
    <mdx n="0" f="v">
      <t c="3" si="227">
        <n x="225"/>
        <n x="517"/>
        <n x="87"/>
      </t>
    </mdx>
    <mdx n="0" f="v">
      <t c="3" si="227">
        <n x="225"/>
        <n x="518"/>
        <n x="87"/>
      </t>
    </mdx>
    <mdx n="0" f="v">
      <t c="3" si="227">
        <n x="225"/>
        <n x="522"/>
        <n x="87"/>
      </t>
    </mdx>
    <mdx n="0" f="v">
      <t c="3" si="227">
        <n x="225"/>
        <n x="519"/>
        <n x="87"/>
      </t>
    </mdx>
    <mdx n="0" f="v">
      <t c="3" si="227">
        <n x="225"/>
        <n x="520"/>
        <n x="87"/>
      </t>
    </mdx>
    <mdx n="0" f="v">
      <t c="3" si="227">
        <n x="225"/>
        <n x="521"/>
        <n x="87"/>
      </t>
    </mdx>
    <mdx n="0" f="v">
      <t c="3" si="227">
        <n x="225"/>
        <n x="528"/>
        <n x="87"/>
      </t>
    </mdx>
    <mdx n="0" f="v">
      <t c="3" si="227">
        <n x="225"/>
        <n x="525"/>
        <n x="87"/>
      </t>
    </mdx>
    <mdx n="0" f="v">
      <t c="3" si="227">
        <n x="225"/>
        <n x="526"/>
        <n x="87"/>
      </t>
    </mdx>
    <mdx n="0" f="v">
      <t c="3" si="227">
        <n x="225"/>
        <n x="524"/>
        <n x="87"/>
      </t>
    </mdx>
    <mdx n="0" f="v">
      <t c="3" si="227">
        <n x="225"/>
        <n x="527"/>
        <n x="87"/>
      </t>
    </mdx>
    <mdx n="0" f="v">
      <t c="3" si="227">
        <n x="225"/>
        <n x="529"/>
        <n x="87"/>
      </t>
    </mdx>
    <mdx n="0" f="v">
      <t c="3" si="227">
        <n x="225"/>
        <n x="530"/>
        <n x="87"/>
      </t>
    </mdx>
    <mdx n="0" f="v">
      <t c="3" si="227">
        <n x="225"/>
        <n x="533"/>
        <n x="87"/>
      </t>
    </mdx>
    <mdx n="0" f="v">
      <t c="3" si="227">
        <n x="225"/>
        <n x="531"/>
        <n x="87"/>
      </t>
    </mdx>
    <mdx n="0" f="v">
      <t c="3" si="227">
        <n x="225"/>
        <n x="532"/>
        <n x="87"/>
      </t>
    </mdx>
    <mdx n="0" f="v">
      <t c="3" si="227">
        <n x="225"/>
        <n x="536"/>
        <n x="87"/>
      </t>
    </mdx>
    <mdx n="0" f="v">
      <t c="3" si="227">
        <n x="225"/>
        <n x="539"/>
        <n x="87"/>
      </t>
    </mdx>
    <mdx n="0" f="v">
      <t c="3" si="227">
        <n x="225"/>
        <n x="534"/>
        <n x="87"/>
      </t>
    </mdx>
    <mdx n="0" f="v">
      <t c="3" si="227">
        <n x="225"/>
        <n x="535"/>
        <n x="87"/>
      </t>
    </mdx>
    <mdx n="0" f="v">
      <t c="3" si="227">
        <n x="225"/>
        <n x="537"/>
        <n x="87"/>
      </t>
    </mdx>
    <mdx n="0" f="v">
      <t c="3" si="227">
        <n x="225"/>
        <n x="538"/>
        <n x="87"/>
      </t>
    </mdx>
    <mdx n="0" f="v">
      <t c="3" si="227">
        <n x="225"/>
        <n x="545"/>
        <n x="87"/>
      </t>
    </mdx>
    <mdx n="0" f="v">
      <t c="3" si="227">
        <n x="225"/>
        <n x="540"/>
        <n x="87"/>
      </t>
    </mdx>
    <mdx n="0" f="v">
      <t c="3" si="227">
        <n x="225"/>
        <n x="541"/>
        <n x="87"/>
      </t>
    </mdx>
    <mdx n="0" f="v">
      <t c="3" si="227">
        <n x="225"/>
        <n x="543"/>
        <n x="87"/>
      </t>
    </mdx>
    <mdx n="0" f="v">
      <t c="3" si="227">
        <n x="225"/>
        <n x="544"/>
        <n x="87"/>
      </t>
    </mdx>
    <mdx n="0" f="v">
      <t c="3" si="227">
        <n x="225"/>
        <n x="542"/>
        <n x="87"/>
      </t>
    </mdx>
    <mdx n="0" f="v">
      <t c="3" si="227">
        <n x="225"/>
        <n x="546"/>
        <n x="87"/>
      </t>
    </mdx>
    <mdx n="0" f="v">
      <t c="3" si="227">
        <n x="225"/>
        <n x="268"/>
        <n x="191"/>
      </t>
    </mdx>
    <mdx n="0" f="v">
      <t c="3" si="227">
        <n x="225"/>
        <n x="357"/>
        <n x="191"/>
      </t>
    </mdx>
    <mdx n="0" f="v">
      <t c="3" si="227">
        <n x="225"/>
        <n x="361"/>
        <n x="191"/>
      </t>
    </mdx>
    <mdx n="0" f="v">
      <t c="3" si="227">
        <n x="225"/>
        <n x="267"/>
        <n x="191"/>
      </t>
    </mdx>
    <mdx n="0" f="v">
      <t c="3" si="227">
        <n x="225"/>
        <n x="266"/>
        <n x="191"/>
      </t>
    </mdx>
    <mdx n="0" f="v">
      <t c="3" si="227">
        <n x="225"/>
        <n x="263"/>
        <n x="191"/>
      </t>
    </mdx>
    <mdx n="0" f="v">
      <t c="3" si="227">
        <n x="225"/>
        <n x="262"/>
        <n x="191"/>
      </t>
    </mdx>
    <mdx n="0" f="v">
      <t c="3" si="227">
        <n x="225"/>
        <n x="261"/>
        <n x="191"/>
      </t>
    </mdx>
    <mdx n="0" f="v">
      <t c="3" si="227">
        <n x="225"/>
        <n x="257"/>
        <n x="191"/>
      </t>
    </mdx>
    <mdx n="0" f="v">
      <t c="3" si="227">
        <n x="225"/>
        <n x="256"/>
        <n x="191"/>
      </t>
    </mdx>
    <mdx n="0" f="v">
      <t c="3" si="227">
        <n x="225"/>
        <n x="316"/>
        <n x="191"/>
      </t>
    </mdx>
    <mdx n="0" f="v">
      <t c="3" si="227">
        <n x="225"/>
        <n x="373"/>
        <n x="191"/>
      </t>
    </mdx>
    <mdx n="0" f="v">
      <t c="3" si="227">
        <n x="225"/>
        <n x="374"/>
        <n x="191"/>
      </t>
    </mdx>
    <mdx n="0" f="v">
      <t c="3" si="227">
        <n x="225"/>
        <n x="375"/>
        <n x="191"/>
      </t>
    </mdx>
    <mdx n="0" f="v">
      <t c="3" si="227">
        <n x="225"/>
        <n x="281"/>
        <n x="191"/>
      </t>
    </mdx>
    <mdx n="0" f="v">
      <t c="3" si="227">
        <n x="225"/>
        <n x="376"/>
        <n x="191"/>
      </t>
    </mdx>
    <mdx n="0" f="v">
      <t c="3" si="227">
        <n x="225"/>
        <n x="377"/>
        <n x="191"/>
      </t>
    </mdx>
    <mdx n="0" f="v">
      <t c="3" si="227">
        <n x="225"/>
        <n x="280"/>
        <n x="191"/>
      </t>
    </mdx>
    <mdx n="0" f="v">
      <t c="3" si="227">
        <n x="225"/>
        <n x="311"/>
        <n x="191"/>
      </t>
    </mdx>
    <mdx n="0" f="v">
      <t c="3" si="227">
        <n x="225"/>
        <n x="378"/>
        <n x="191"/>
      </t>
    </mdx>
    <mdx n="0" f="v">
      <t c="3" si="227">
        <n x="225"/>
        <n x="379"/>
        <n x="191"/>
      </t>
    </mdx>
    <mdx n="0" f="v">
      <t c="3" si="227">
        <n x="225"/>
        <n x="380"/>
        <n x="191"/>
      </t>
    </mdx>
    <mdx n="0" f="v">
      <t c="3" si="227">
        <n x="225"/>
        <n x="381"/>
        <n x="191"/>
      </t>
    </mdx>
    <mdx n="0" f="v">
      <t c="3" si="227">
        <n x="225"/>
        <n x="382"/>
        <n x="191"/>
      </t>
    </mdx>
    <mdx n="0" f="v">
      <t c="3" si="227">
        <n x="225"/>
        <n x="304"/>
        <n x="191"/>
      </t>
    </mdx>
    <mdx n="0" f="v">
      <t c="3" si="227">
        <n x="225"/>
        <n x="547"/>
        <n x="191"/>
      </t>
    </mdx>
    <mdx n="0" f="v">
      <t c="3" si="227">
        <n x="225"/>
        <n x="362"/>
        <n x="191"/>
      </t>
    </mdx>
    <mdx n="0" f="v">
      <t c="3" si="227">
        <n x="225"/>
        <n x="364"/>
        <n x="191"/>
      </t>
    </mdx>
    <mdx n="0" f="v">
      <t c="3" si="227">
        <n x="225"/>
        <n x="548"/>
        <n x="191"/>
      </t>
    </mdx>
    <mdx n="0" f="v">
      <t c="3" si="227">
        <n x="225"/>
        <n x="365"/>
        <n x="191"/>
      </t>
    </mdx>
    <mdx n="0" f="v">
      <t c="3" si="227">
        <n x="225"/>
        <n x="366"/>
        <n x="191"/>
      </t>
    </mdx>
    <mdx n="0" f="v">
      <t c="3" si="227">
        <n x="225"/>
        <n x="367"/>
        <n x="191"/>
      </t>
    </mdx>
    <mdx n="0" f="v">
      <t c="3" si="227">
        <n x="225"/>
        <n x="368"/>
        <n x="191"/>
      </t>
    </mdx>
    <mdx n="0" f="v">
      <t c="3" si="227">
        <n x="225"/>
        <n x="369"/>
        <n x="191"/>
      </t>
    </mdx>
    <mdx n="0" f="v">
      <t c="3" si="227">
        <n x="225"/>
        <n x="307"/>
        <n x="191"/>
      </t>
    </mdx>
    <mdx n="0" f="v">
      <t c="3" si="227">
        <n x="225"/>
        <n x="370"/>
        <n x="191"/>
      </t>
    </mdx>
    <mdx n="0" f="v">
      <t c="3" si="227">
        <n x="225"/>
        <n x="371"/>
        <n x="191"/>
      </t>
    </mdx>
    <mdx n="0" f="v">
      <t c="3" si="227">
        <n x="225"/>
        <n x="372"/>
        <n x="191"/>
      </t>
    </mdx>
    <mdx n="0" f="v">
      <t c="3" si="227">
        <n x="225"/>
        <n x="393"/>
        <n x="191"/>
      </t>
    </mdx>
    <mdx n="0" f="v">
      <t c="3" si="227">
        <n x="225"/>
        <n x="394"/>
        <n x="191"/>
      </t>
    </mdx>
    <mdx n="0" f="v">
      <t c="3" si="227">
        <n x="225"/>
        <n x="395"/>
        <n x="191"/>
      </t>
    </mdx>
    <mdx n="0" f="v">
      <t c="3" si="227">
        <n x="225"/>
        <n x="278"/>
        <n x="191"/>
      </t>
    </mdx>
    <mdx n="0" f="v">
      <t c="3" si="227">
        <n x="225"/>
        <n x="396"/>
        <n x="191"/>
      </t>
    </mdx>
    <mdx n="0" f="v">
      <t c="3" si="227">
        <n x="225"/>
        <n x="397"/>
        <n x="191"/>
      </t>
    </mdx>
    <mdx n="0" f="v">
      <t c="3" si="227">
        <n x="225"/>
        <n x="398"/>
        <n x="191"/>
      </t>
    </mdx>
    <mdx n="0" f="v">
      <t c="3" si="227">
        <n x="225"/>
        <n x="392"/>
        <n x="191"/>
      </t>
    </mdx>
    <mdx n="0" f="v">
      <t c="3" si="227">
        <n x="225"/>
        <n x="404"/>
        <n x="191"/>
      </t>
    </mdx>
    <mdx n="0" f="v">
      <t c="3" si="227">
        <n x="225"/>
        <n x="383"/>
        <n x="191"/>
      </t>
    </mdx>
    <mdx n="0" f="v">
      <t c="3" si="227">
        <n x="225"/>
        <n x="384"/>
        <n x="191"/>
      </t>
    </mdx>
    <mdx n="0" f="v">
      <t c="3" si="227">
        <n x="225"/>
        <n x="385"/>
        <n x="191"/>
      </t>
    </mdx>
    <mdx n="0" f="v">
      <t c="3" si="227">
        <n x="225"/>
        <n x="386"/>
        <n x="191"/>
      </t>
    </mdx>
    <mdx n="0" f="v">
      <t c="3" si="227">
        <n x="225"/>
        <n x="387"/>
        <n x="191"/>
      </t>
    </mdx>
    <mdx n="0" f="v">
      <t c="3" si="227">
        <n x="225"/>
        <n x="388"/>
        <n x="191"/>
      </t>
    </mdx>
    <mdx n="0" f="v">
      <t c="3" si="227">
        <n x="225"/>
        <n x="389"/>
        <n x="191"/>
      </t>
    </mdx>
    <mdx n="0" f="v">
      <t c="3" si="227">
        <n x="225"/>
        <n x="390"/>
        <n x="191"/>
      </t>
    </mdx>
    <mdx n="0" f="v">
      <t c="3" si="227">
        <n x="225"/>
        <n x="391"/>
        <n x="191"/>
      </t>
    </mdx>
    <mdx n="0" f="v">
      <t c="3" si="227">
        <n x="225"/>
        <n x="399"/>
        <n x="191"/>
      </t>
    </mdx>
    <mdx n="0" f="v">
      <t c="3" si="227">
        <n x="225"/>
        <n x="400"/>
        <n x="191"/>
      </t>
    </mdx>
    <mdx n="0" f="v">
      <t c="3" si="227">
        <n x="225"/>
        <n x="401"/>
        <n x="191"/>
      </t>
    </mdx>
    <mdx n="0" f="v">
      <t c="3" si="227">
        <n x="225"/>
        <n x="402"/>
        <n x="191"/>
      </t>
    </mdx>
    <mdx n="0" f="v">
      <t c="3" si="227">
        <n x="225"/>
        <n x="277"/>
        <n x="191"/>
      </t>
    </mdx>
    <mdx n="0" f="v">
      <t c="3" si="227">
        <n x="225"/>
        <n x="417"/>
        <n x="191"/>
      </t>
    </mdx>
    <mdx n="0" f="v">
      <t c="3" si="227">
        <n x="225"/>
        <n x="405"/>
        <n x="191"/>
      </t>
    </mdx>
    <mdx n="0" f="v">
      <t c="3" si="227">
        <n x="225"/>
        <n x="406"/>
        <n x="191"/>
      </t>
    </mdx>
    <mdx n="0" f="v">
      <t c="3" si="227">
        <n x="225"/>
        <n x="407"/>
        <n x="191"/>
      </t>
    </mdx>
    <mdx n="0" f="v">
      <t c="3" si="227">
        <n x="225"/>
        <n x="408"/>
        <n x="191"/>
      </t>
    </mdx>
    <mdx n="0" f="v">
      <t c="3" si="227">
        <n x="225"/>
        <n x="409"/>
        <n x="191"/>
      </t>
    </mdx>
    <mdx n="0" f="v">
      <t c="3" si="227">
        <n x="225"/>
        <n x="410"/>
        <n x="191"/>
      </t>
    </mdx>
    <mdx n="0" f="v">
      <t c="3" si="227">
        <n x="225"/>
        <n x="411"/>
        <n x="191"/>
      </t>
    </mdx>
    <mdx n="0" f="v">
      <t c="3" si="227">
        <n x="225"/>
        <n x="403"/>
        <n x="191"/>
      </t>
    </mdx>
    <mdx n="0" f="v">
      <t c="3" si="227">
        <n x="225"/>
        <n x="412"/>
        <n x="191"/>
      </t>
    </mdx>
    <mdx n="0" f="v">
      <t c="3" si="227">
        <n x="225"/>
        <n x="413"/>
        <n x="191"/>
      </t>
    </mdx>
    <mdx n="0" f="v">
      <t c="3" si="227">
        <n x="225"/>
        <n x="414"/>
        <n x="191"/>
      </t>
    </mdx>
    <mdx n="0" f="v">
      <t c="3" si="227">
        <n x="225"/>
        <n x="415"/>
        <n x="191"/>
      </t>
    </mdx>
    <mdx n="0" f="v">
      <t c="3" si="227">
        <n x="225"/>
        <n x="416"/>
        <n x="191"/>
      </t>
    </mdx>
    <mdx n="0" f="v">
      <t c="3" si="227">
        <n x="225"/>
        <n x="427"/>
        <n x="191"/>
      </t>
    </mdx>
    <mdx n="0" f="v">
      <t c="3" si="227">
        <n x="225"/>
        <n x="422"/>
        <n x="191"/>
      </t>
    </mdx>
    <mdx n="0" f="v">
      <t c="3" si="227">
        <n x="225"/>
        <n x="418"/>
        <n x="191"/>
      </t>
    </mdx>
    <mdx n="0" f="v">
      <t c="3" si="227">
        <n x="225"/>
        <n x="419"/>
        <n x="191"/>
      </t>
    </mdx>
    <mdx n="0" f="v">
      <t c="3" si="227">
        <n x="225"/>
        <n x="420"/>
        <n x="191"/>
      </t>
    </mdx>
    <mdx n="0" f="v">
      <t c="3" si="227">
        <n x="225"/>
        <n x="301"/>
        <n x="191"/>
      </t>
    </mdx>
    <mdx n="0" f="v">
      <t c="3" si="227">
        <n x="225"/>
        <n x="299"/>
        <n x="191"/>
      </t>
    </mdx>
    <mdx n="0" f="v">
      <t c="3" si="227">
        <n x="225"/>
        <n x="297"/>
        <n x="191"/>
      </t>
    </mdx>
    <mdx n="0" f="v">
      <t c="3" si="227">
        <n x="225"/>
        <n x="421"/>
        <n x="191"/>
      </t>
    </mdx>
    <mdx n="0" f="v">
      <t c="3" si="227">
        <n x="225"/>
        <n x="423"/>
        <n x="191"/>
      </t>
    </mdx>
    <mdx n="0" f="v">
      <t c="3" si="227">
        <n x="225"/>
        <n x="424"/>
        <n x="191"/>
      </t>
    </mdx>
    <mdx n="0" f="v">
      <t c="3" si="227">
        <n x="225"/>
        <n x="425"/>
        <n x="191"/>
      </t>
    </mdx>
    <mdx n="0" f="v">
      <t c="3" si="227">
        <n x="225"/>
        <n x="348"/>
        <n x="191"/>
      </t>
    </mdx>
    <mdx n="0" f="v">
      <t c="3" si="227">
        <n x="225"/>
        <n x="327"/>
        <n x="191"/>
      </t>
    </mdx>
    <mdx n="0" f="v">
      <t c="3" si="227">
        <n x="225"/>
        <n x="426"/>
        <n x="191"/>
      </t>
    </mdx>
    <mdx n="0" f="v">
      <t c="3" si="227">
        <n x="225"/>
        <n x="329"/>
        <n x="191"/>
      </t>
    </mdx>
    <mdx n="0" f="v">
      <t c="3" si="227">
        <n x="225"/>
        <n x="428"/>
        <n x="191"/>
      </t>
    </mdx>
    <mdx n="0" f="v">
      <t c="3" si="227">
        <n x="225"/>
        <n x="328"/>
        <n x="191"/>
      </t>
    </mdx>
    <mdx n="0" f="v">
      <t c="3" si="227">
        <n x="225"/>
        <n x="429"/>
        <n x="191"/>
      </t>
    </mdx>
    <mdx n="0" f="v">
      <t c="3" si="227">
        <n x="225"/>
        <n x="430"/>
        <n x="191"/>
      </t>
    </mdx>
    <mdx n="0" f="v">
      <t c="3" si="227">
        <n x="225"/>
        <n x="431"/>
        <n x="191"/>
      </t>
    </mdx>
    <mdx n="0" f="v">
      <t c="3" si="227">
        <n x="225"/>
        <n x="432"/>
        <n x="191"/>
      </t>
    </mdx>
    <mdx n="0" f="v">
      <t c="3" si="227">
        <n x="225"/>
        <n x="276"/>
        <n x="191"/>
      </t>
    </mdx>
    <mdx n="0" f="v">
      <t c="3" si="227">
        <n x="225"/>
        <n x="453"/>
        <n x="191"/>
      </t>
    </mdx>
    <mdx n="0" f="v">
      <t c="3" si="227">
        <n x="225"/>
        <n x="454"/>
        <n x="191"/>
      </t>
    </mdx>
    <mdx n="0" f="v">
      <t c="3" si="227">
        <n x="225"/>
        <n x="452"/>
        <n x="191"/>
      </t>
    </mdx>
    <mdx n="0" f="v">
      <t c="3" si="227">
        <n x="225"/>
        <n x="326"/>
        <n x="191"/>
      </t>
    </mdx>
    <mdx n="0" f="v">
      <t c="3" si="227">
        <n x="225"/>
        <n x="435"/>
        <n x="191"/>
      </t>
    </mdx>
    <mdx n="0" f="v">
      <t c="3" si="227">
        <n x="225"/>
        <n x="436"/>
        <n x="191"/>
      </t>
    </mdx>
    <mdx n="0" f="v">
      <t c="3" si="227">
        <n x="225"/>
        <n x="437"/>
        <n x="191"/>
      </t>
    </mdx>
    <mdx n="0" f="v">
      <t c="3" si="227">
        <n x="225"/>
        <n x="294"/>
        <n x="191"/>
      </t>
    </mdx>
    <mdx n="0" f="v">
      <t c="3" si="227">
        <n x="225"/>
        <n x="293"/>
        <n x="191"/>
      </t>
    </mdx>
    <mdx n="0" f="v">
      <t c="3" si="227">
        <n x="225"/>
        <n x="346"/>
        <n x="191"/>
      </t>
    </mdx>
    <mdx n="0" f="v">
      <t c="3" si="227">
        <n x="225"/>
        <n x="433"/>
        <n x="191"/>
      </t>
    </mdx>
    <mdx n="0" f="v">
      <t c="3" si="227">
        <n x="225"/>
        <n x="442"/>
        <n x="191"/>
      </t>
    </mdx>
    <mdx n="0" f="v">
      <t c="3" si="227">
        <n x="225"/>
        <n x="443"/>
        <n x="191"/>
      </t>
    </mdx>
    <mdx n="0" f="v">
      <t c="3" si="227">
        <n x="225"/>
        <n x="444"/>
        <n x="191"/>
      </t>
    </mdx>
    <mdx n="0" f="v">
      <t c="3" si="227">
        <n x="225"/>
        <n x="445"/>
        <n x="191"/>
      </t>
    </mdx>
    <mdx n="0" f="v">
      <t c="3" si="227">
        <n x="225"/>
        <n x="446"/>
        <n x="191"/>
      </t>
    </mdx>
    <mdx n="0" f="v">
      <t c="3" si="227">
        <n x="225"/>
        <n x="434"/>
        <n x="191"/>
      </t>
    </mdx>
    <mdx n="0" f="v">
      <t c="3" si="227">
        <n x="225"/>
        <n x="438"/>
        <n x="191"/>
      </t>
    </mdx>
    <mdx n="0" f="v">
      <t c="3" si="227">
        <n x="225"/>
        <n x="350"/>
        <n x="191"/>
      </t>
    </mdx>
    <mdx n="0" f="v">
      <t c="3" si="227">
        <n x="225"/>
        <n x="439"/>
        <n x="191"/>
      </t>
    </mdx>
    <mdx n="0" f="v">
      <t c="3" si="227">
        <n x="225"/>
        <n x="440"/>
        <n x="191"/>
      </t>
    </mdx>
    <mdx n="0" f="v">
      <t c="3" si="227">
        <n x="225"/>
        <n x="441"/>
        <n x="191"/>
      </t>
    </mdx>
    <mdx n="0" f="v">
      <t c="3" si="227">
        <n x="225"/>
        <n x="447"/>
        <n x="191"/>
      </t>
    </mdx>
    <mdx n="0" f="v">
      <t c="3" si="227">
        <n x="225"/>
        <n x="461"/>
        <n x="191"/>
      </t>
    </mdx>
    <mdx n="0" f="v">
      <t c="3" si="227">
        <n x="225"/>
        <n x="455"/>
        <n x="191"/>
      </t>
    </mdx>
    <mdx n="0" f="v">
      <t c="3" si="227">
        <n x="225"/>
        <n x="456"/>
        <n x="191"/>
      </t>
    </mdx>
    <mdx n="0" f="v">
      <t c="3" si="227">
        <n x="225"/>
        <n x="462"/>
        <n x="191"/>
      </t>
    </mdx>
    <mdx n="0" f="v">
      <t c="3" si="227">
        <n x="225"/>
        <n x="463"/>
        <n x="191"/>
      </t>
    </mdx>
    <mdx n="0" f="v">
      <t c="3" si="227">
        <n x="225"/>
        <n x="459"/>
        <n x="191"/>
      </t>
    </mdx>
    <mdx n="0" f="v">
      <t c="3" si="227">
        <n x="225"/>
        <n x="448"/>
        <n x="191"/>
      </t>
    </mdx>
    <mdx n="0" f="v">
      <t c="3" si="227">
        <n x="225"/>
        <n x="449"/>
        <n x="191"/>
      </t>
    </mdx>
    <mdx n="0" f="v">
      <t c="3" si="227">
        <n x="225"/>
        <n x="450"/>
        <n x="191"/>
      </t>
    </mdx>
    <mdx n="0" f="v">
      <t c="3" si="227">
        <n x="225"/>
        <n x="451"/>
        <n x="191"/>
      </t>
    </mdx>
    <mdx n="0" f="v">
      <t c="3" si="227">
        <n x="225"/>
        <n x="457"/>
        <n x="191"/>
      </t>
    </mdx>
    <mdx n="0" f="v">
      <t c="3" si="227">
        <n x="225"/>
        <n x="458"/>
        <n x="191"/>
      </t>
    </mdx>
    <mdx n="0" f="v">
      <t c="3" si="227">
        <n x="225"/>
        <n x="460"/>
        <n x="191"/>
      </t>
    </mdx>
    <mdx n="0" f="v">
      <t c="3" si="227">
        <n x="225"/>
        <n x="464"/>
        <n x="191"/>
      </t>
    </mdx>
    <mdx n="0" f="v">
      <t c="3" si="227">
        <n x="225"/>
        <n x="465"/>
        <n x="191"/>
      </t>
    </mdx>
    <mdx n="0" f="v">
      <t c="3" si="227">
        <n x="225"/>
        <n x="466"/>
        <n x="191"/>
      </t>
    </mdx>
    <mdx n="0" f="v">
      <t c="3" si="227">
        <n x="225"/>
        <n x="467"/>
        <n x="191"/>
      </t>
    </mdx>
    <mdx n="0" f="v">
      <t c="3" si="227">
        <n x="225"/>
        <n x="473"/>
        <n x="191"/>
      </t>
    </mdx>
    <mdx n="0" f="v">
      <t c="3" si="227">
        <n x="225"/>
        <n x="468"/>
        <n x="191"/>
      </t>
    </mdx>
    <mdx n="0" f="v">
      <t c="3" si="227">
        <n x="225"/>
        <n x="469"/>
        <n x="191"/>
      </t>
    </mdx>
    <mdx n="0" f="v">
      <t c="3" si="227">
        <n x="225"/>
        <n x="470"/>
        <n x="191"/>
      </t>
    </mdx>
    <mdx n="0" f="v">
      <t c="3" si="227">
        <n x="225"/>
        <n x="474"/>
        <n x="191"/>
      </t>
    </mdx>
    <mdx n="0" f="v">
      <t c="3" si="227">
        <n x="225"/>
        <n x="475"/>
        <n x="191"/>
      </t>
    </mdx>
    <mdx n="0" f="v">
      <t c="3" si="227">
        <n x="225"/>
        <n x="476"/>
        <n x="191"/>
      </t>
    </mdx>
    <mdx n="0" f="v">
      <t c="3" si="227">
        <n x="225"/>
        <n x="471"/>
        <n x="191"/>
      </t>
    </mdx>
    <mdx n="0" f="v">
      <t c="3" si="227">
        <n x="225"/>
        <n x="477"/>
        <n x="191"/>
      </t>
    </mdx>
    <mdx n="0" f="v">
      <t c="3" si="227">
        <n x="225"/>
        <n x="478"/>
        <n x="191"/>
      </t>
    </mdx>
    <mdx n="0" f="v">
      <t c="3" si="227">
        <n x="225"/>
        <n x="479"/>
        <n x="191"/>
      </t>
    </mdx>
    <mdx n="0" f="v">
      <t c="3" si="227">
        <n x="225"/>
        <n x="483"/>
        <n x="191"/>
      </t>
    </mdx>
    <mdx n="0" f="v">
      <t c="3" si="227">
        <n x="225"/>
        <n x="487"/>
        <n x="191"/>
      </t>
    </mdx>
    <mdx n="0" f="v">
      <t c="3" si="227">
        <n x="225"/>
        <n x="472"/>
        <n x="191"/>
      </t>
    </mdx>
    <mdx n="0" f="v">
      <t c="3" si="227">
        <n x="225"/>
        <n x="480"/>
        <n x="191"/>
      </t>
    </mdx>
    <mdx n="0" f="v">
      <t c="3" si="227">
        <n x="225"/>
        <n x="481"/>
        <n x="191"/>
      </t>
    </mdx>
    <mdx n="0" f="v">
      <t c="3" si="227">
        <n x="225"/>
        <n x="488"/>
        <n x="191"/>
      </t>
    </mdx>
    <mdx n="0" f="v">
      <t c="3" si="227">
        <n x="225"/>
        <n x="489"/>
        <n x="191"/>
      </t>
    </mdx>
    <mdx n="0" f="v">
      <t c="3" si="227">
        <n x="225"/>
        <n x="484"/>
        <n x="191"/>
      </t>
    </mdx>
    <mdx n="0" f="v">
      <t c="3" si="227">
        <n x="225"/>
        <n x="485"/>
        <n x="191"/>
      </t>
    </mdx>
    <mdx n="0" f="v">
      <t c="3" si="227">
        <n x="225"/>
        <n x="486"/>
        <n x="191"/>
      </t>
    </mdx>
    <mdx n="0" f="v">
      <t c="3" si="227">
        <n x="225"/>
        <n x="482"/>
        <n x="191"/>
      </t>
    </mdx>
    <mdx n="0" f="v">
      <t c="3" si="227">
        <n x="225"/>
        <n x="490"/>
        <n x="191"/>
      </t>
    </mdx>
    <mdx n="0" f="v">
      <t c="3" si="227">
        <n x="225"/>
        <n x="492"/>
        <n x="191"/>
      </t>
    </mdx>
    <mdx n="0" f="v">
      <t c="3" si="227">
        <n x="225"/>
        <n x="493"/>
        <n x="191"/>
      </t>
    </mdx>
    <mdx n="0" f="v">
      <t c="3" si="227">
        <n x="225"/>
        <n x="491"/>
        <n x="191"/>
      </t>
    </mdx>
    <mdx n="0" f="v">
      <t c="3" si="227">
        <n x="225"/>
        <n x="495"/>
        <n x="191"/>
      </t>
    </mdx>
    <mdx n="0" f="v">
      <t c="3" si="227">
        <n x="225"/>
        <n x="496"/>
        <n x="191"/>
      </t>
    </mdx>
    <mdx n="0" f="v">
      <t c="3" si="227">
        <n x="225"/>
        <n x="503"/>
        <n x="191"/>
      </t>
    </mdx>
    <mdx n="0" f="v">
      <t c="3" si="227">
        <n x="225"/>
        <n x="494"/>
        <n x="191"/>
      </t>
    </mdx>
    <mdx n="0" f="v">
      <t c="3" si="227">
        <n x="225"/>
        <n x="497"/>
        <n x="191"/>
      </t>
    </mdx>
    <mdx n="0" f="v">
      <t c="3" si="227">
        <n x="225"/>
        <n x="498"/>
        <n x="191"/>
      </t>
    </mdx>
    <mdx n="0" f="v">
      <t c="3" si="227">
        <n x="225"/>
        <n x="499"/>
        <n x="191"/>
      </t>
    </mdx>
    <mdx n="0" f="v">
      <t c="3" si="227">
        <n x="225"/>
        <n x="508"/>
        <n x="191"/>
      </t>
    </mdx>
    <mdx n="0" f="v">
      <t c="3" si="227">
        <n x="225"/>
        <n x="504"/>
        <n x="191"/>
      </t>
    </mdx>
    <mdx n="0" f="v">
      <t c="3" si="227">
        <n x="225"/>
        <n x="500"/>
        <n x="191"/>
      </t>
    </mdx>
    <mdx n="0" f="v">
      <t c="3" si="227">
        <n x="225"/>
        <n x="501"/>
        <n x="191"/>
      </t>
    </mdx>
    <mdx n="0" f="v">
      <t c="3" si="227">
        <n x="225"/>
        <n x="502"/>
        <n x="191"/>
      </t>
    </mdx>
    <mdx n="0" f="v">
      <t c="3" si="227">
        <n x="225"/>
        <n x="505"/>
        <n x="191"/>
      </t>
    </mdx>
    <mdx n="0" f="v">
      <t c="3" si="227">
        <n x="225"/>
        <n x="506"/>
        <n x="191"/>
      </t>
    </mdx>
    <mdx n="0" f="v">
      <t c="3" si="227">
        <n x="225"/>
        <n x="509"/>
        <n x="191"/>
      </t>
    </mdx>
    <mdx n="0" f="v">
      <t c="3" si="227">
        <n x="225"/>
        <n x="513"/>
        <n x="191"/>
      </t>
    </mdx>
    <mdx n="0" f="v">
      <t c="3" si="227">
        <n x="225"/>
        <n x="507"/>
        <n x="191"/>
      </t>
    </mdx>
    <mdx n="0" f="v">
      <t c="3" si="227">
        <n x="225"/>
        <n x="510"/>
        <n x="191"/>
      </t>
    </mdx>
    <mdx n="0" f="v">
      <t c="3" si="227">
        <n x="225"/>
        <n x="511"/>
        <n x="191"/>
      </t>
    </mdx>
    <mdx n="0" f="v">
      <t c="3" si="227">
        <n x="225"/>
        <n x="512"/>
        <n x="191"/>
      </t>
    </mdx>
    <mdx n="0" f="v">
      <t c="3" si="227">
        <n x="225"/>
        <n x="516"/>
        <n x="191"/>
      </t>
    </mdx>
    <mdx n="0" f="v">
      <t c="3" si="227">
        <n x="225"/>
        <n x="514"/>
        <n x="191"/>
      </t>
    </mdx>
    <mdx n="0" f="v">
      <t c="3" si="227">
        <n x="225"/>
        <n x="515"/>
        <n x="191"/>
      </t>
    </mdx>
    <mdx n="0" f="v">
      <t c="3" si="227">
        <n x="225"/>
        <n x="523"/>
        <n x="191"/>
      </t>
    </mdx>
    <mdx n="0" f="v">
      <t c="3" si="227">
        <n x="225"/>
        <n x="517"/>
        <n x="191"/>
      </t>
    </mdx>
    <mdx n="0" f="v">
      <t c="3" si="227">
        <n x="225"/>
        <n x="518"/>
        <n x="191"/>
      </t>
    </mdx>
    <mdx n="0" f="v">
      <t c="3" si="227">
        <n x="225"/>
        <n x="522"/>
        <n x="191"/>
      </t>
    </mdx>
    <mdx n="0" f="v">
      <t c="3" si="227">
        <n x="225"/>
        <n x="528"/>
        <n x="191"/>
      </t>
    </mdx>
    <mdx n="0" f="v">
      <t c="3" si="227">
        <n x="225"/>
        <n x="519"/>
        <n x="191"/>
      </t>
    </mdx>
    <mdx n="0" f="v">
      <t c="3" si="227">
        <n x="225"/>
        <n x="520"/>
        <n x="191"/>
      </t>
    </mdx>
    <mdx n="0" f="v">
      <t c="3" si="227">
        <n x="225"/>
        <n x="521"/>
        <n x="191"/>
      </t>
    </mdx>
    <mdx n="0" f="v">
      <t c="3" si="227">
        <n x="225"/>
        <n x="525"/>
        <n x="191"/>
      </t>
    </mdx>
    <mdx n="0" f="v">
      <t c="3" si="227">
        <n x="225"/>
        <n x="526"/>
        <n x="191"/>
      </t>
    </mdx>
    <mdx n="0" f="v">
      <t c="3" si="227">
        <n x="225"/>
        <n x="524"/>
        <n x="191"/>
      </t>
    </mdx>
    <mdx n="0" f="v">
      <t c="3" si="227">
        <n x="225"/>
        <n x="527"/>
        <n x="191"/>
      </t>
    </mdx>
    <mdx n="0" f="v">
      <t c="3" si="227">
        <n x="225"/>
        <n x="529"/>
        <n x="191"/>
      </t>
    </mdx>
    <mdx n="0" f="v">
      <t c="3" si="227">
        <n x="225"/>
        <n x="530"/>
        <n x="191"/>
      </t>
    </mdx>
    <mdx n="0" f="v">
      <t c="3" si="227">
        <n x="225"/>
        <n x="533"/>
        <n x="191"/>
      </t>
    </mdx>
    <mdx n="0" f="v">
      <t c="3" si="227">
        <n x="225"/>
        <n x="531"/>
        <n x="191"/>
      </t>
    </mdx>
    <mdx n="0" f="v">
      <t c="3" si="227">
        <n x="225"/>
        <n x="532"/>
        <n x="191"/>
      </t>
    </mdx>
    <mdx n="0" f="v">
      <t c="3" si="227">
        <n x="225"/>
        <n x="536"/>
        <n x="191"/>
      </t>
    </mdx>
    <mdx n="0" f="v">
      <t c="3" si="227">
        <n x="225"/>
        <n x="534"/>
        <n x="191"/>
      </t>
    </mdx>
    <mdx n="0" f="v">
      <t c="3" si="227">
        <n x="225"/>
        <n x="535"/>
        <n x="191"/>
      </t>
    </mdx>
    <mdx n="0" f="v">
      <t c="3" si="227">
        <n x="225"/>
        <n x="539"/>
        <n x="191"/>
      </t>
    </mdx>
    <mdx n="0" f="v">
      <t c="3" si="227">
        <n x="225"/>
        <n x="540"/>
        <n x="191"/>
      </t>
    </mdx>
    <mdx n="0" f="v">
      <t c="3" si="227">
        <n x="225"/>
        <n x="537"/>
        <n x="191"/>
      </t>
    </mdx>
    <mdx n="0" f="v">
      <t c="3" si="227">
        <n x="225"/>
        <n x="538"/>
        <n x="191"/>
      </t>
    </mdx>
    <mdx n="0" f="v">
      <t c="3" si="227">
        <n x="225"/>
        <n x="543"/>
        <n x="191"/>
      </t>
    </mdx>
    <mdx n="0" f="v">
      <t c="3" si="227">
        <n x="225"/>
        <n x="545"/>
        <n x="191"/>
      </t>
    </mdx>
    <mdx n="0" f="v">
      <t c="3" si="227">
        <n x="225"/>
        <n x="541"/>
        <n x="191"/>
      </t>
    </mdx>
    <mdx n="0" f="v">
      <t c="3" si="227">
        <n x="225"/>
        <n x="542"/>
        <n x="191"/>
      </t>
    </mdx>
    <mdx n="0" f="v">
      <t c="3" si="227">
        <n x="225"/>
        <n x="544"/>
        <n x="191"/>
      </t>
    </mdx>
    <mdx n="0" f="v">
      <t c="3" si="227">
        <n x="225"/>
        <n x="546"/>
        <n x="191"/>
      </t>
    </mdx>
    <mdx n="0" f="v">
      <t c="3" si="227">
        <n x="225"/>
        <n x="268"/>
        <n x="91"/>
      </t>
    </mdx>
    <mdx n="0" f="v">
      <t c="3" si="227">
        <n x="225"/>
        <n x="357"/>
        <n x="91"/>
      </t>
    </mdx>
    <mdx n="0" f="v">
      <t c="3" si="227">
        <n x="225"/>
        <n x="361"/>
        <n x="91"/>
      </t>
    </mdx>
    <mdx n="0" f="v">
      <t c="3" si="227">
        <n x="225"/>
        <n x="267"/>
        <n x="91"/>
      </t>
    </mdx>
    <mdx n="0" f="v">
      <t c="3" si="227">
        <n x="225"/>
        <n x="265"/>
        <n x="91"/>
      </t>
    </mdx>
    <mdx n="0" f="v">
      <t c="3" si="227">
        <n x="225"/>
        <n x="264"/>
        <n x="91"/>
      </t>
    </mdx>
    <mdx n="0" f="v">
      <t c="3" si="227">
        <n x="225"/>
        <n x="263"/>
        <n x="91"/>
      </t>
    </mdx>
    <mdx n="0" f="v">
      <t c="3" si="227">
        <n x="225"/>
        <n x="261"/>
        <n x="91"/>
      </t>
    </mdx>
    <mdx n="0" f="v">
      <t c="3" si="227">
        <n x="225"/>
        <n x="259"/>
        <n x="91"/>
      </t>
    </mdx>
    <mdx n="0" f="v">
      <t c="3" si="227">
        <n x="225"/>
        <n x="258"/>
        <n x="91"/>
      </t>
    </mdx>
    <mdx n="0" f="v">
      <t c="3" si="227">
        <n x="225"/>
        <n x="257"/>
        <n x="91"/>
      </t>
    </mdx>
    <mdx n="0" f="v">
      <t c="3" si="227">
        <n x="225"/>
        <n x="256"/>
        <n x="91"/>
      </t>
    </mdx>
    <mdx n="0" f="v">
      <t c="3" si="227">
        <n x="225"/>
        <n x="255"/>
        <n x="91"/>
      </t>
    </mdx>
    <mdx n="0" f="v">
      <t c="3" si="227">
        <n x="225"/>
        <n x="316"/>
        <n x="91"/>
      </t>
    </mdx>
    <mdx n="0" f="v">
      <t c="3" si="227">
        <n x="225"/>
        <n x="373"/>
        <n x="91"/>
      </t>
    </mdx>
    <mdx n="0" f="v">
      <t c="3" si="227">
        <n x="225"/>
        <n x="374"/>
        <n x="91"/>
      </t>
    </mdx>
    <mdx n="0" f="v">
      <t c="3" si="227">
        <n x="225"/>
        <n x="375"/>
        <n x="91"/>
      </t>
    </mdx>
    <mdx n="0" f="v">
      <t c="3" si="227">
        <n x="225"/>
        <n x="281"/>
        <n x="91"/>
      </t>
    </mdx>
    <mdx n="0" f="v">
      <t c="3" si="227">
        <n x="225"/>
        <n x="376"/>
        <n x="91"/>
      </t>
    </mdx>
    <mdx n="0" f="v">
      <t c="3" si="227">
        <n x="225"/>
        <n x="377"/>
        <n x="91"/>
      </t>
    </mdx>
    <mdx n="0" f="v">
      <t c="3" si="227">
        <n x="225"/>
        <n x="280"/>
        <n x="91"/>
      </t>
    </mdx>
    <mdx n="0" f="v">
      <t c="3" si="227">
        <n x="225"/>
        <n x="311"/>
        <n x="91"/>
      </t>
    </mdx>
    <mdx n="0" f="v">
      <t c="3" si="227">
        <n x="225"/>
        <n x="378"/>
        <n x="91"/>
      </t>
    </mdx>
    <mdx n="0" f="v">
      <t c="3" si="227">
        <n x="225"/>
        <n x="379"/>
        <n x="91"/>
      </t>
    </mdx>
    <mdx n="0" f="v">
      <t c="3" si="227">
        <n x="225"/>
        <n x="380"/>
        <n x="91"/>
      </t>
    </mdx>
    <mdx n="0" f="v">
      <t c="3" si="227">
        <n x="225"/>
        <n x="381"/>
        <n x="91"/>
      </t>
    </mdx>
    <mdx n="0" f="v">
      <t c="3" si="227">
        <n x="225"/>
        <n x="382"/>
        <n x="91"/>
      </t>
    </mdx>
    <mdx n="0" f="v">
      <t c="3" si="227">
        <n x="225"/>
        <n x="304"/>
        <n x="91"/>
      </t>
    </mdx>
    <mdx n="0" f="v">
      <t c="3" si="227">
        <n x="225"/>
        <n x="547"/>
        <n x="91"/>
      </t>
    </mdx>
    <mdx n="0" f="v">
      <t c="3" si="227">
        <n x="225"/>
        <n x="362"/>
        <n x="91"/>
      </t>
    </mdx>
    <mdx n="0" f="v">
      <t c="3" si="227">
        <n x="225"/>
        <n x="363"/>
        <n x="91"/>
      </t>
    </mdx>
    <mdx n="0" f="v">
      <t c="3" si="227">
        <n x="225"/>
        <n x="364"/>
        <n x="91"/>
      </t>
    </mdx>
    <mdx n="0" f="v">
      <t c="3" si="227">
        <n x="225"/>
        <n x="548"/>
        <n x="91"/>
      </t>
    </mdx>
    <mdx n="0" f="v">
      <t c="3" si="227">
        <n x="225"/>
        <n x="365"/>
        <n x="91"/>
      </t>
    </mdx>
    <mdx n="0" f="v">
      <t c="3" si="227">
        <n x="225"/>
        <n x="366"/>
        <n x="91"/>
      </t>
    </mdx>
    <mdx n="0" f="v">
      <t c="3" si="227">
        <n x="225"/>
        <n x="367"/>
        <n x="91"/>
      </t>
    </mdx>
    <mdx n="0" f="v">
      <t c="3" si="227">
        <n x="225"/>
        <n x="368"/>
        <n x="91"/>
      </t>
    </mdx>
    <mdx n="0" f="v">
      <t c="3" si="227">
        <n x="225"/>
        <n x="369"/>
        <n x="91"/>
      </t>
    </mdx>
    <mdx n="0" f="v">
      <t c="3" si="227">
        <n x="225"/>
        <n x="307"/>
        <n x="91"/>
      </t>
    </mdx>
    <mdx n="0" f="v">
      <t c="3" si="227">
        <n x="225"/>
        <n x="370"/>
        <n x="91"/>
      </t>
    </mdx>
    <mdx n="0" f="v">
      <t c="3" si="227">
        <n x="225"/>
        <n x="371"/>
        <n x="91"/>
      </t>
    </mdx>
    <mdx n="0" f="v">
      <t c="3" si="227">
        <n x="225"/>
        <n x="372"/>
        <n x="91"/>
      </t>
    </mdx>
    <mdx n="0" f="v">
      <t c="3" si="227">
        <n x="225"/>
        <n x="393"/>
        <n x="91"/>
      </t>
    </mdx>
    <mdx n="0" f="v">
      <t c="3" si="227">
        <n x="225"/>
        <n x="394"/>
        <n x="91"/>
      </t>
    </mdx>
    <mdx n="0" f="v">
      <t c="3" si="227">
        <n x="225"/>
        <n x="395"/>
        <n x="91"/>
      </t>
    </mdx>
    <mdx n="0" f="v">
      <t c="3" si="227">
        <n x="225"/>
        <n x="278"/>
        <n x="91"/>
      </t>
    </mdx>
    <mdx n="0" f="v">
      <t c="3" si="227">
        <n x="225"/>
        <n x="396"/>
        <n x="91"/>
      </t>
    </mdx>
    <mdx n="0" f="v">
      <t c="3" si="227">
        <n x="225"/>
        <n x="397"/>
        <n x="91"/>
      </t>
    </mdx>
    <mdx n="0" f="v">
      <t c="3" si="227">
        <n x="225"/>
        <n x="398"/>
        <n x="91"/>
      </t>
    </mdx>
    <mdx n="0" f="v">
      <t c="3" si="227">
        <n x="225"/>
        <n x="392"/>
        <n x="91"/>
      </t>
    </mdx>
    <mdx n="0" f="v">
      <t c="3" si="227">
        <n x="225"/>
        <n x="404"/>
        <n x="91"/>
      </t>
    </mdx>
    <mdx n="0" f="v">
      <t c="3" si="227">
        <n x="225"/>
        <n x="383"/>
        <n x="91"/>
      </t>
    </mdx>
    <mdx n="0" f="v">
      <t c="3" si="227">
        <n x="225"/>
        <n x="384"/>
        <n x="91"/>
      </t>
    </mdx>
    <mdx n="0" f="v">
      <t c="3" si="227">
        <n x="225"/>
        <n x="385"/>
        <n x="91"/>
      </t>
    </mdx>
    <mdx n="0" f="v">
      <t c="3" si="227">
        <n x="225"/>
        <n x="386"/>
        <n x="91"/>
      </t>
    </mdx>
    <mdx n="0" f="v">
      <t c="3" si="227">
        <n x="225"/>
        <n x="387"/>
        <n x="91"/>
      </t>
    </mdx>
    <mdx n="0" f="v">
      <t c="3" si="227">
        <n x="225"/>
        <n x="388"/>
        <n x="91"/>
      </t>
    </mdx>
    <mdx n="0" f="v">
      <t c="3" si="227">
        <n x="225"/>
        <n x="389"/>
        <n x="91"/>
      </t>
    </mdx>
    <mdx n="0" f="v">
      <t c="3" si="227">
        <n x="225"/>
        <n x="390"/>
        <n x="91"/>
      </t>
    </mdx>
    <mdx n="0" f="v">
      <t c="3" si="227">
        <n x="225"/>
        <n x="391"/>
        <n x="91"/>
      </t>
    </mdx>
    <mdx n="0" f="v">
      <t c="3" si="227">
        <n x="225"/>
        <n x="399"/>
        <n x="91"/>
      </t>
    </mdx>
    <mdx n="0" f="v">
      <t c="3" si="227">
        <n x="225"/>
        <n x="400"/>
        <n x="91"/>
      </t>
    </mdx>
    <mdx n="0" f="v">
      <t c="3" si="227">
        <n x="225"/>
        <n x="401"/>
        <n x="91"/>
      </t>
    </mdx>
    <mdx n="0" f="v">
      <t c="3" si="227">
        <n x="225"/>
        <n x="402"/>
        <n x="91"/>
      </t>
    </mdx>
    <mdx n="0" f="v">
      <t c="3" si="227">
        <n x="225"/>
        <n x="277"/>
        <n x="91"/>
      </t>
    </mdx>
    <mdx n="0" f="v">
      <t c="3" si="227">
        <n x="225"/>
        <n x="417"/>
        <n x="91"/>
      </t>
    </mdx>
    <mdx n="0" f="v">
      <t c="3" si="227">
        <n x="225"/>
        <n x="405"/>
        <n x="91"/>
      </t>
    </mdx>
    <mdx n="0" f="v">
      <t c="3" si="227">
        <n x="225"/>
        <n x="406"/>
        <n x="91"/>
      </t>
    </mdx>
    <mdx n="0" f="v">
      <t c="3" si="227">
        <n x="225"/>
        <n x="407"/>
        <n x="91"/>
      </t>
    </mdx>
    <mdx n="0" f="v">
      <t c="3" si="227">
        <n x="225"/>
        <n x="408"/>
        <n x="91"/>
      </t>
    </mdx>
    <mdx n="0" f="v">
      <t c="3" si="227">
        <n x="225"/>
        <n x="409"/>
        <n x="91"/>
      </t>
    </mdx>
    <mdx n="0" f="v">
      <t c="3" si="227">
        <n x="225"/>
        <n x="410"/>
        <n x="91"/>
      </t>
    </mdx>
    <mdx n="0" f="v">
      <t c="3" si="227">
        <n x="225"/>
        <n x="411"/>
        <n x="91"/>
      </t>
    </mdx>
    <mdx n="0" f="v">
      <t c="3" si="227">
        <n x="225"/>
        <n x="403"/>
        <n x="91"/>
      </t>
    </mdx>
    <mdx n="0" f="v">
      <t c="3" si="227">
        <n x="225"/>
        <n x="412"/>
        <n x="91"/>
      </t>
    </mdx>
    <mdx n="0" f="v">
      <t c="3" si="227">
        <n x="225"/>
        <n x="413"/>
        <n x="91"/>
      </t>
    </mdx>
    <mdx n="0" f="v">
      <t c="3" si="227">
        <n x="225"/>
        <n x="414"/>
        <n x="91"/>
      </t>
    </mdx>
    <mdx n="0" f="v">
      <t c="3" si="227">
        <n x="225"/>
        <n x="415"/>
        <n x="91"/>
      </t>
    </mdx>
    <mdx n="0" f="v">
      <t c="3" si="227">
        <n x="225"/>
        <n x="416"/>
        <n x="91"/>
      </t>
    </mdx>
    <mdx n="0" f="v">
      <t c="3" si="227">
        <n x="225"/>
        <n x="427"/>
        <n x="91"/>
      </t>
    </mdx>
    <mdx n="0" f="v">
      <t c="3" si="227">
        <n x="225"/>
        <n x="422"/>
        <n x="91"/>
      </t>
    </mdx>
    <mdx n="0" f="v">
      <t c="3" si="227">
        <n x="225"/>
        <n x="418"/>
        <n x="91"/>
      </t>
    </mdx>
    <mdx n="0" f="v">
      <t c="3" si="227">
        <n x="225"/>
        <n x="419"/>
        <n x="91"/>
      </t>
    </mdx>
    <mdx n="0" f="v">
      <t c="3" si="227">
        <n x="225"/>
        <n x="420"/>
        <n x="91"/>
      </t>
    </mdx>
    <mdx n="0" f="v">
      <t c="3" si="227">
        <n x="225"/>
        <n x="301"/>
        <n x="91"/>
      </t>
    </mdx>
    <mdx n="0" f="v">
      <t c="3" si="227">
        <n x="225"/>
        <n x="299"/>
        <n x="91"/>
      </t>
    </mdx>
    <mdx n="0" f="v">
      <t c="3" si="227">
        <n x="225"/>
        <n x="297"/>
        <n x="91"/>
      </t>
    </mdx>
    <mdx n="0" f="v">
      <t c="3" si="227">
        <n x="225"/>
        <n x="421"/>
        <n x="91"/>
      </t>
    </mdx>
    <mdx n="0" f="v">
      <t c="3" si="227">
        <n x="225"/>
        <n x="423"/>
        <n x="91"/>
      </t>
    </mdx>
    <mdx n="0" f="v">
      <t c="3" si="227">
        <n x="225"/>
        <n x="424"/>
        <n x="91"/>
      </t>
    </mdx>
    <mdx n="0" f="v">
      <t c="3" si="227">
        <n x="225"/>
        <n x="425"/>
        <n x="91"/>
      </t>
    </mdx>
    <mdx n="0" f="v">
      <t c="3" si="227">
        <n x="225"/>
        <n x="348"/>
        <n x="91"/>
      </t>
    </mdx>
    <mdx n="0" f="v">
      <t c="3" si="227">
        <n x="225"/>
        <n x="327"/>
        <n x="91"/>
      </t>
    </mdx>
    <mdx n="0" f="v">
      <t c="3" si="227">
        <n x="225"/>
        <n x="426"/>
        <n x="91"/>
      </t>
    </mdx>
    <mdx n="0" f="v">
      <t c="3" si="227">
        <n x="225"/>
        <n x="329"/>
        <n x="91"/>
      </t>
    </mdx>
    <mdx n="0" f="v">
      <t c="3" si="227">
        <n x="225"/>
        <n x="428"/>
        <n x="91"/>
      </t>
    </mdx>
    <mdx n="0" f="v">
      <t c="3" si="227">
        <n x="225"/>
        <n x="328"/>
        <n x="91"/>
      </t>
    </mdx>
    <mdx n="0" f="v">
      <t c="3" si="227">
        <n x="225"/>
        <n x="429"/>
        <n x="91"/>
      </t>
    </mdx>
    <mdx n="0" f="v">
      <t c="3" si="227">
        <n x="225"/>
        <n x="430"/>
        <n x="91"/>
      </t>
    </mdx>
    <mdx n="0" f="v">
      <t c="3" si="227">
        <n x="225"/>
        <n x="431"/>
        <n x="91"/>
      </t>
    </mdx>
    <mdx n="0" f="v">
      <t c="3" si="227">
        <n x="225"/>
        <n x="432"/>
        <n x="91"/>
      </t>
    </mdx>
    <mdx n="0" f="v">
      <t c="3" si="227">
        <n x="225"/>
        <n x="276"/>
        <n x="91"/>
      </t>
    </mdx>
    <mdx n="0" f="v">
      <t c="3" si="227">
        <n x="225"/>
        <n x="453"/>
        <n x="91"/>
      </t>
    </mdx>
    <mdx n="0" f="v">
      <t c="3" si="227">
        <n x="225"/>
        <n x="454"/>
        <n x="91"/>
      </t>
    </mdx>
    <mdx n="0" f="v">
      <t c="3" si="227">
        <n x="225"/>
        <n x="452"/>
        <n x="91"/>
      </t>
    </mdx>
    <mdx n="0" f="v">
      <t c="3" si="227">
        <n x="225"/>
        <n x="326"/>
        <n x="91"/>
      </t>
    </mdx>
    <mdx n="0" f="v">
      <t c="3" si="227">
        <n x="225"/>
        <n x="435"/>
        <n x="91"/>
      </t>
    </mdx>
    <mdx n="0" f="v">
      <t c="3" si="227">
        <n x="225"/>
        <n x="436"/>
        <n x="91"/>
      </t>
    </mdx>
    <mdx n="0" f="v">
      <t c="3" si="227">
        <n x="225"/>
        <n x="437"/>
        <n x="91"/>
      </t>
    </mdx>
    <mdx n="0" f="v">
      <t c="3" si="227">
        <n x="225"/>
        <n x="294"/>
        <n x="91"/>
      </t>
    </mdx>
    <mdx n="0" f="v">
      <t c="3" si="227">
        <n x="225"/>
        <n x="293"/>
        <n x="91"/>
      </t>
    </mdx>
    <mdx n="0" f="v">
      <t c="3" si="227">
        <n x="225"/>
        <n x="433"/>
        <n x="91"/>
      </t>
    </mdx>
    <mdx n="0" f="v">
      <t c="3" si="227">
        <n x="225"/>
        <n x="442"/>
        <n x="91"/>
      </t>
    </mdx>
    <mdx n="0" f="v">
      <t c="3" si="227">
        <n x="225"/>
        <n x="443"/>
        <n x="91"/>
      </t>
    </mdx>
    <mdx n="0" f="v">
      <t c="3" si="227">
        <n x="225"/>
        <n x="444"/>
        <n x="91"/>
      </t>
    </mdx>
    <mdx n="0" f="v">
      <t c="3" si="227">
        <n x="225"/>
        <n x="445"/>
        <n x="91"/>
      </t>
    </mdx>
    <mdx n="0" f="v">
      <t c="3" si="227">
        <n x="225"/>
        <n x="446"/>
        <n x="91"/>
      </t>
    </mdx>
    <mdx n="0" f="v">
      <t c="3" si="227">
        <n x="225"/>
        <n x="434"/>
        <n x="91"/>
      </t>
    </mdx>
    <mdx n="0" f="v">
      <t c="3" si="227">
        <n x="225"/>
        <n x="438"/>
        <n x="91"/>
      </t>
    </mdx>
    <mdx n="0" f="v">
      <t c="3" si="227">
        <n x="225"/>
        <n x="350"/>
        <n x="91"/>
      </t>
    </mdx>
    <mdx n="0" f="v">
      <t c="3" si="227">
        <n x="225"/>
        <n x="439"/>
        <n x="91"/>
      </t>
    </mdx>
    <mdx n="0" f="v">
      <t c="3" si="227">
        <n x="225"/>
        <n x="440"/>
        <n x="91"/>
      </t>
    </mdx>
    <mdx n="0" f="v">
      <t c="3" si="227">
        <n x="225"/>
        <n x="441"/>
        <n x="91"/>
      </t>
    </mdx>
    <mdx n="0" f="v">
      <t c="3" si="227">
        <n x="225"/>
        <n x="447"/>
        <n x="91"/>
      </t>
    </mdx>
    <mdx n="0" f="v">
      <t c="3" si="227">
        <n x="225"/>
        <n x="346"/>
        <n x="91"/>
      </t>
    </mdx>
    <mdx n="0" f="v">
      <t c="3" si="227">
        <n x="225"/>
        <n x="455"/>
        <n x="91"/>
      </t>
    </mdx>
    <mdx n="0" f="v">
      <t c="3" si="227">
        <n x="225"/>
        <n x="456"/>
        <n x="91"/>
      </t>
    </mdx>
    <mdx n="0" f="v">
      <t c="3" si="227">
        <n x="225"/>
        <n x="462"/>
        <n x="91"/>
      </t>
    </mdx>
    <mdx n="0" f="v">
      <t c="3" si="227">
        <n x="225"/>
        <n x="463"/>
        <n x="91"/>
      </t>
    </mdx>
    <mdx n="0" f="v">
      <t c="3" si="227">
        <n x="225"/>
        <n x="461"/>
        <n x="91"/>
      </t>
    </mdx>
    <mdx n="0" f="v">
      <t c="3" si="227">
        <n x="225"/>
        <n x="459"/>
        <n x="91"/>
      </t>
    </mdx>
    <mdx n="0" f="v">
      <t c="3" si="227">
        <n x="225"/>
        <n x="448"/>
        <n x="91"/>
      </t>
    </mdx>
    <mdx n="0" f="v">
      <t c="3" si="227">
        <n x="225"/>
        <n x="449"/>
        <n x="91"/>
      </t>
    </mdx>
    <mdx n="0" f="v">
      <t c="3" si="227">
        <n x="225"/>
        <n x="450"/>
        <n x="91"/>
      </t>
    </mdx>
    <mdx n="0" f="v">
      <t c="3" si="227">
        <n x="225"/>
        <n x="451"/>
        <n x="91"/>
      </t>
    </mdx>
    <mdx n="0" f="v">
      <t c="3" si="227">
        <n x="225"/>
        <n x="457"/>
        <n x="91"/>
      </t>
    </mdx>
    <mdx n="0" f="v">
      <t c="3" si="227">
        <n x="225"/>
        <n x="458"/>
        <n x="91"/>
      </t>
    </mdx>
    <mdx n="0" f="v">
      <t c="3" si="227">
        <n x="225"/>
        <n x="473"/>
        <n x="91"/>
      </t>
    </mdx>
    <mdx n="0" f="v">
      <t c="3" si="227">
        <n x="225"/>
        <n x="464"/>
        <n x="91"/>
      </t>
    </mdx>
    <mdx n="0" f="v">
      <t c="3" si="227">
        <n x="225"/>
        <n x="465"/>
        <n x="91"/>
      </t>
    </mdx>
    <mdx n="0" f="v">
      <t c="3" si="227">
        <n x="225"/>
        <n x="466"/>
        <n x="91"/>
      </t>
    </mdx>
    <mdx n="0" f="v">
      <t c="3" si="227">
        <n x="225"/>
        <n x="467"/>
        <n x="91"/>
      </t>
    </mdx>
    <mdx n="0" f="v">
      <t c="3" si="227">
        <n x="225"/>
        <n x="460"/>
        <n x="91"/>
      </t>
    </mdx>
    <mdx n="0" f="v">
      <t c="3" si="227">
        <n x="225"/>
        <n x="468"/>
        <n x="91"/>
      </t>
    </mdx>
    <mdx n="0" f="v">
      <t c="3" si="227">
        <n x="225"/>
        <n x="469"/>
        <n x="91"/>
      </t>
    </mdx>
    <mdx n="0" f="v">
      <t c="3" si="227">
        <n x="225"/>
        <n x="470"/>
        <n x="91"/>
      </t>
    </mdx>
    <mdx n="0" f="v">
      <t c="3" si="227">
        <n x="225"/>
        <n x="474"/>
        <n x="91"/>
      </t>
    </mdx>
    <mdx n="0" f="v">
      <t c="3" si="227">
        <n x="225"/>
        <n x="475"/>
        <n x="91"/>
      </t>
    </mdx>
    <mdx n="0" f="v">
      <t c="3" si="227">
        <n x="225"/>
        <n x="476"/>
        <n x="91"/>
      </t>
    </mdx>
    <mdx n="0" f="v">
      <t c="3" si="227">
        <n x="225"/>
        <n x="471"/>
        <n x="91"/>
      </t>
    </mdx>
    <mdx n="0" f="v">
      <t c="3" si="227">
        <n x="225"/>
        <n x="477"/>
        <n x="91"/>
      </t>
    </mdx>
    <mdx n="0" f="v">
      <t c="3" si="227">
        <n x="225"/>
        <n x="478"/>
        <n x="91"/>
      </t>
    </mdx>
    <mdx n="0" f="v">
      <t c="3" si="227">
        <n x="225"/>
        <n x="479"/>
        <n x="91"/>
      </t>
    </mdx>
    <mdx n="0" f="v">
      <t c="3" si="227">
        <n x="225"/>
        <n x="488"/>
        <n x="91"/>
      </t>
    </mdx>
    <mdx n="0" f="v">
      <t c="3" si="227">
        <n x="225"/>
        <n x="487"/>
        <n x="91"/>
      </t>
    </mdx>
    <mdx n="0" f="v">
      <t c="3" si="227">
        <n x="225"/>
        <n x="472"/>
        <n x="91"/>
      </t>
    </mdx>
    <mdx n="0" f="v">
      <t c="3" si="227">
        <n x="225"/>
        <n x="480"/>
        <n x="91"/>
      </t>
    </mdx>
    <mdx n="0" f="v">
      <t c="3" si="227">
        <n x="225"/>
        <n x="481"/>
        <n x="91"/>
      </t>
    </mdx>
    <mdx n="0" f="v">
      <t c="3" si="227">
        <n x="225"/>
        <n x="483"/>
        <n x="91"/>
      </t>
    </mdx>
    <mdx n="0" f="v">
      <t c="3" si="227">
        <n x="225"/>
        <n x="489"/>
        <n x="91"/>
      </t>
    </mdx>
    <mdx n="0" f="v">
      <t c="3" si="227">
        <n x="225"/>
        <n x="482"/>
        <n x="91"/>
      </t>
    </mdx>
    <mdx n="0" f="v">
      <t c="3" si="227">
        <n x="225"/>
        <n x="490"/>
        <n x="91"/>
      </t>
    </mdx>
    <mdx n="0" f="v">
      <t c="3" si="227">
        <n x="225"/>
        <n x="484"/>
        <n x="91"/>
      </t>
    </mdx>
    <mdx n="0" f="v">
      <t c="3" si="227">
        <n x="225"/>
        <n x="485"/>
        <n x="91"/>
      </t>
    </mdx>
    <mdx n="0" f="v">
      <t c="3" si="227">
        <n x="225"/>
        <n x="486"/>
        <n x="91"/>
      </t>
    </mdx>
    <mdx n="0" f="v">
      <t c="3" si="227">
        <n x="225"/>
        <n x="492"/>
        <n x="91"/>
      </t>
    </mdx>
    <mdx n="0" f="v">
      <t c="3" si="227">
        <n x="225"/>
        <n x="493"/>
        <n x="91"/>
      </t>
    </mdx>
    <mdx n="0" f="v">
      <t c="3" si="227">
        <n x="225"/>
        <n x="491"/>
        <n x="91"/>
      </t>
    </mdx>
    <mdx n="0" f="v">
      <t c="3" si="227">
        <n x="225"/>
        <n x="495"/>
        <n x="91"/>
      </t>
    </mdx>
    <mdx n="0" f="v">
      <t c="3" si="227">
        <n x="225"/>
        <n x="496"/>
        <n x="91"/>
      </t>
    </mdx>
    <mdx n="0" f="v">
      <t c="3" si="227">
        <n x="225"/>
        <n x="503"/>
        <n x="91"/>
      </t>
    </mdx>
    <mdx n="0" f="v">
      <t c="3" si="227">
        <n x="225"/>
        <n x="494"/>
        <n x="91"/>
      </t>
    </mdx>
    <mdx n="0" f="v">
      <t c="3" si="227">
        <n x="225"/>
        <n x="497"/>
        <n x="91"/>
      </t>
    </mdx>
    <mdx n="0" f="v">
      <t c="3" si="227">
        <n x="225"/>
        <n x="498"/>
        <n x="91"/>
      </t>
    </mdx>
    <mdx n="0" f="v">
      <t c="3" si="227">
        <n x="225"/>
        <n x="499"/>
        <n x="91"/>
      </t>
    </mdx>
    <mdx n="0" f="v">
      <t c="3" si="227">
        <n x="225"/>
        <n x="508"/>
        <n x="91"/>
      </t>
    </mdx>
    <mdx n="0" f="v">
      <t c="3" si="227">
        <n x="225"/>
        <n x="504"/>
        <n x="91"/>
      </t>
    </mdx>
    <mdx n="0" f="v">
      <t c="3" si="227">
        <n x="225"/>
        <n x="500"/>
        <n x="91"/>
      </t>
    </mdx>
    <mdx n="0" f="v">
      <t c="3" si="227">
        <n x="225"/>
        <n x="501"/>
        <n x="91"/>
      </t>
    </mdx>
    <mdx n="0" f="v">
      <t c="3" si="227">
        <n x="225"/>
        <n x="502"/>
        <n x="91"/>
      </t>
    </mdx>
    <mdx n="0" f="v">
      <t c="3" si="227">
        <n x="225"/>
        <n x="505"/>
        <n x="91"/>
      </t>
    </mdx>
    <mdx n="0" f="v">
      <t c="3" si="227">
        <n x="225"/>
        <n x="506"/>
        <n x="91"/>
      </t>
    </mdx>
    <mdx n="0" f="v">
      <t c="3" si="227">
        <n x="225"/>
        <n x="513"/>
        <n x="91"/>
      </t>
    </mdx>
    <mdx n="0" f="v">
      <t c="3" si="227">
        <n x="225"/>
        <n x="509"/>
        <n x="91"/>
      </t>
    </mdx>
    <mdx n="0" f="v">
      <t c="3" si="227">
        <n x="225"/>
        <n x="507"/>
        <n x="91"/>
      </t>
    </mdx>
    <mdx n="0" f="v">
      <t c="3" si="227">
        <n x="225"/>
        <n x="510"/>
        <n x="91"/>
      </t>
    </mdx>
    <mdx n="0" f="v">
      <t c="3" si="227">
        <n x="225"/>
        <n x="511"/>
        <n x="91"/>
      </t>
    </mdx>
    <mdx n="0" f="v">
      <t c="3" si="227">
        <n x="225"/>
        <n x="512"/>
        <n x="91"/>
      </t>
    </mdx>
    <mdx n="0" f="v">
      <t c="3" si="227">
        <n x="225"/>
        <n x="516"/>
        <n x="91"/>
      </t>
    </mdx>
    <mdx n="0" f="v">
      <t c="3" si="227">
        <n x="225"/>
        <n x="519"/>
        <n x="91"/>
      </t>
    </mdx>
    <mdx n="0" f="v">
      <t c="3" si="227">
        <n x="225"/>
        <n x="514"/>
        <n x="91"/>
      </t>
    </mdx>
    <mdx n="0" f="v">
      <t c="3" si="227">
        <n x="225"/>
        <n x="515"/>
        <n x="91"/>
      </t>
    </mdx>
    <mdx n="0" f="v">
      <t c="3" si="227">
        <n x="225"/>
        <n x="523"/>
        <n x="91"/>
      </t>
    </mdx>
    <mdx n="0" f="v">
      <t c="3" si="227">
        <n x="225"/>
        <n x="517"/>
        <n x="91"/>
      </t>
    </mdx>
    <mdx n="0" f="v">
      <t c="3" si="227">
        <n x="225"/>
        <n x="518"/>
        <n x="91"/>
      </t>
    </mdx>
    <mdx n="0" f="v">
      <t c="3" si="227">
        <n x="225"/>
        <n x="522"/>
        <n x="91"/>
      </t>
    </mdx>
    <mdx n="0" f="v">
      <t c="3" si="227">
        <n x="225"/>
        <n x="520"/>
        <n x="91"/>
      </t>
    </mdx>
    <mdx n="0" f="v">
      <t c="3" si="227">
        <n x="225"/>
        <n x="521"/>
        <n x="91"/>
      </t>
    </mdx>
    <mdx n="0" f="v">
      <t c="3" si="227">
        <n x="225"/>
        <n x="528"/>
        <n x="91"/>
      </t>
    </mdx>
    <mdx n="0" f="v">
      <t c="3" si="227">
        <n x="225"/>
        <n x="525"/>
        <n x="91"/>
      </t>
    </mdx>
    <mdx n="0" f="v">
      <t c="3" si="227">
        <n x="225"/>
        <n x="526"/>
        <n x="91"/>
      </t>
    </mdx>
    <mdx n="0" f="v">
      <t c="3" si="227">
        <n x="225"/>
        <n x="524"/>
        <n x="91"/>
      </t>
    </mdx>
    <mdx n="0" f="v">
      <t c="3" si="227">
        <n x="225"/>
        <n x="527"/>
        <n x="91"/>
      </t>
    </mdx>
    <mdx n="0" f="v">
      <t c="3" si="227">
        <n x="225"/>
        <n x="529"/>
        <n x="91"/>
      </t>
    </mdx>
    <mdx n="0" f="v">
      <t c="3" si="227">
        <n x="225"/>
        <n x="530"/>
        <n x="91"/>
      </t>
    </mdx>
    <mdx n="0" f="v">
      <t c="3" si="227">
        <n x="225"/>
        <n x="533"/>
        <n x="91"/>
      </t>
    </mdx>
    <mdx n="0" f="v">
      <t c="3" si="227">
        <n x="225"/>
        <n x="531"/>
        <n x="91"/>
      </t>
    </mdx>
    <mdx n="0" f="v">
      <t c="3" si="227">
        <n x="225"/>
        <n x="532"/>
        <n x="91"/>
      </t>
    </mdx>
    <mdx n="0" f="v">
      <t c="3" si="227">
        <n x="225"/>
        <n x="536"/>
        <n x="91"/>
      </t>
    </mdx>
    <mdx n="0" f="v">
      <t c="3" si="227">
        <n x="225"/>
        <n x="539"/>
        <n x="91"/>
      </t>
    </mdx>
    <mdx n="0" f="v">
      <t c="3" si="227">
        <n x="225"/>
        <n x="534"/>
        <n x="91"/>
      </t>
    </mdx>
    <mdx n="0" f="v">
      <t c="3" si="227">
        <n x="225"/>
        <n x="535"/>
        <n x="91"/>
      </t>
    </mdx>
    <mdx n="0" f="v">
      <t c="3" si="227">
        <n x="225"/>
        <n x="537"/>
        <n x="91"/>
      </t>
    </mdx>
    <mdx n="0" f="v">
      <t c="3" si="227">
        <n x="225"/>
        <n x="540"/>
        <n x="91"/>
      </t>
    </mdx>
    <mdx n="0" f="v">
      <t c="3" si="227">
        <n x="225"/>
        <n x="538"/>
        <n x="91"/>
      </t>
    </mdx>
    <mdx n="0" f="v">
      <t c="3" si="227">
        <n x="225"/>
        <n x="543"/>
        <n x="91"/>
      </t>
    </mdx>
    <mdx n="0" f="v">
      <t c="3" si="227">
        <n x="225"/>
        <n x="541"/>
        <n x="91"/>
      </t>
    </mdx>
    <mdx n="0" f="v">
      <t c="3" si="227">
        <n x="225"/>
        <n x="542"/>
        <n x="91"/>
      </t>
    </mdx>
    <mdx n="0" f="v">
      <t c="3" si="227">
        <n x="225"/>
        <n x="545"/>
        <n x="91"/>
      </t>
    </mdx>
    <mdx n="0" f="v">
      <t c="3" si="227">
        <n x="225"/>
        <n x="544"/>
        <n x="91"/>
      </t>
    </mdx>
    <mdx n="0" f="v">
      <t c="3" si="227">
        <n x="225"/>
        <n x="546"/>
        <n x="91"/>
      </t>
    </mdx>
    <mdx n="0" f="v">
      <t c="3" si="227">
        <n x="225"/>
        <n x="355"/>
        <n x="95"/>
      </t>
    </mdx>
    <mdx n="0" f="v">
      <t c="3" si="227">
        <n x="225"/>
        <n x="357"/>
        <n x="95"/>
      </t>
    </mdx>
    <mdx n="0" f="v">
      <t c="3" si="227">
        <n x="225"/>
        <n x="361"/>
        <n x="95"/>
      </t>
    </mdx>
    <mdx n="0" f="v">
      <t c="3" si="227">
        <n x="225"/>
        <n x="267"/>
        <n x="95"/>
      </t>
    </mdx>
    <mdx n="0" f="v">
      <t c="3" si="227">
        <n x="225"/>
        <n x="266"/>
        <n x="95"/>
      </t>
    </mdx>
    <mdx n="0" f="v">
      <t c="3" si="227">
        <n x="225"/>
        <n x="263"/>
        <n x="95"/>
      </t>
    </mdx>
    <mdx n="0" f="v">
      <t c="3" si="227">
        <n x="225"/>
        <n x="262"/>
        <n x="95"/>
      </t>
    </mdx>
    <mdx n="0" f="v">
      <t c="3" si="227">
        <n x="225"/>
        <n x="261"/>
        <n x="95"/>
      </t>
    </mdx>
    <mdx n="0" f="v">
      <t c="3" si="227">
        <n x="225"/>
        <n x="258"/>
        <n x="95"/>
      </t>
    </mdx>
    <mdx n="0" f="v">
      <t c="3" si="227">
        <n x="225"/>
        <n x="257"/>
        <n x="95"/>
      </t>
    </mdx>
    <mdx n="0" f="v">
      <t c="3" si="227">
        <n x="225"/>
        <n x="256"/>
        <n x="95"/>
      </t>
    </mdx>
    <mdx n="0" f="v">
      <t c="3" si="227">
        <n x="225"/>
        <n x="316"/>
        <n x="95"/>
      </t>
    </mdx>
    <mdx n="0" f="v">
      <t c="3" si="227">
        <n x="225"/>
        <n x="373"/>
        <n x="95"/>
      </t>
    </mdx>
    <mdx n="0" f="v">
      <t c="3" si="227">
        <n x="225"/>
        <n x="374"/>
        <n x="95"/>
      </t>
    </mdx>
    <mdx n="0" f="v">
      <t c="3" si="227">
        <n x="225"/>
        <n x="375"/>
        <n x="95"/>
      </t>
    </mdx>
    <mdx n="0" f="v">
      <t c="3" si="227">
        <n x="225"/>
        <n x="281"/>
        <n x="95"/>
      </t>
    </mdx>
    <mdx n="0" f="v">
      <t c="3" si="227">
        <n x="225"/>
        <n x="376"/>
        <n x="95"/>
      </t>
    </mdx>
    <mdx n="0" f="v">
      <t c="3" si="227">
        <n x="225"/>
        <n x="377"/>
        <n x="95"/>
      </t>
    </mdx>
    <mdx n="0" f="v">
      <t c="3" si="227">
        <n x="225"/>
        <n x="280"/>
        <n x="95"/>
      </t>
    </mdx>
    <mdx n="0" f="v">
      <t c="3" si="227">
        <n x="225"/>
        <n x="311"/>
        <n x="95"/>
      </t>
    </mdx>
    <mdx n="0" f="v">
      <t c="3" si="227">
        <n x="225"/>
        <n x="378"/>
        <n x="95"/>
      </t>
    </mdx>
    <mdx n="0" f="v">
      <t c="3" si="227">
        <n x="225"/>
        <n x="379"/>
        <n x="95"/>
      </t>
    </mdx>
    <mdx n="0" f="v">
      <t c="3" si="227">
        <n x="225"/>
        <n x="380"/>
        <n x="95"/>
      </t>
    </mdx>
    <mdx n="0" f="v">
      <t c="3" si="227">
        <n x="225"/>
        <n x="381"/>
        <n x="95"/>
      </t>
    </mdx>
    <mdx n="0" f="v">
      <t c="3" si="227">
        <n x="225"/>
        <n x="382"/>
        <n x="95"/>
      </t>
    </mdx>
    <mdx n="0" f="v">
      <t c="3" si="227">
        <n x="225"/>
        <n x="304"/>
        <n x="95"/>
      </t>
    </mdx>
    <mdx n="0" f="v">
      <t c="3" si="227">
        <n x="225"/>
        <n x="547"/>
        <n x="95"/>
      </t>
    </mdx>
    <mdx n="0" f="v">
      <t c="3" si="227">
        <n x="225"/>
        <n x="362"/>
        <n x="95"/>
      </t>
    </mdx>
    <mdx n="0" f="v">
      <t c="3" si="227">
        <n x="225"/>
        <n x="364"/>
        <n x="95"/>
      </t>
    </mdx>
    <mdx n="0" f="v">
      <t c="3" si="227">
        <n x="225"/>
        <n x="548"/>
        <n x="95"/>
      </t>
    </mdx>
    <mdx n="0" f="v">
      <t c="3" si="227">
        <n x="225"/>
        <n x="365"/>
        <n x="95"/>
      </t>
    </mdx>
    <mdx n="0" f="v">
      <t c="3" si="227">
        <n x="225"/>
        <n x="366"/>
        <n x="95"/>
      </t>
    </mdx>
    <mdx n="0" f="v">
      <t c="3" si="227">
        <n x="225"/>
        <n x="367"/>
        <n x="95"/>
      </t>
    </mdx>
    <mdx n="0" f="v">
      <t c="3" si="227">
        <n x="225"/>
        <n x="368"/>
        <n x="95"/>
      </t>
    </mdx>
    <mdx n="0" f="v">
      <t c="3" si="227">
        <n x="225"/>
        <n x="369"/>
        <n x="95"/>
      </t>
    </mdx>
    <mdx n="0" f="v">
      <t c="3" si="227">
        <n x="225"/>
        <n x="307"/>
        <n x="95"/>
      </t>
    </mdx>
    <mdx n="0" f="v">
      <t c="3" si="227">
        <n x="225"/>
        <n x="370"/>
        <n x="95"/>
      </t>
    </mdx>
    <mdx n="0" f="v">
      <t c="3" si="227">
        <n x="225"/>
        <n x="371"/>
        <n x="95"/>
      </t>
    </mdx>
    <mdx n="0" f="v">
      <t c="3" si="227">
        <n x="225"/>
        <n x="372"/>
        <n x="95"/>
      </t>
    </mdx>
    <mdx n="0" f="v">
      <t c="3" si="227">
        <n x="225"/>
        <n x="393"/>
        <n x="95"/>
      </t>
    </mdx>
    <mdx n="0" f="v">
      <t c="3" si="227">
        <n x="225"/>
        <n x="394"/>
        <n x="95"/>
      </t>
    </mdx>
    <mdx n="0" f="v">
      <t c="3" si="227">
        <n x="225"/>
        <n x="395"/>
        <n x="95"/>
      </t>
    </mdx>
    <mdx n="0" f="v">
      <t c="3" si="227">
        <n x="225"/>
        <n x="278"/>
        <n x="95"/>
      </t>
    </mdx>
    <mdx n="0" f="v">
      <t c="3" si="227">
        <n x="225"/>
        <n x="396"/>
        <n x="95"/>
      </t>
    </mdx>
    <mdx n="0" f="v">
      <t c="3" si="227">
        <n x="225"/>
        <n x="397"/>
        <n x="95"/>
      </t>
    </mdx>
    <mdx n="0" f="v">
      <t c="3" si="227">
        <n x="225"/>
        <n x="398"/>
        <n x="95"/>
      </t>
    </mdx>
    <mdx n="0" f="v">
      <t c="3" si="227">
        <n x="225"/>
        <n x="392"/>
        <n x="95"/>
      </t>
    </mdx>
    <mdx n="0" f="v">
      <t c="3" si="227">
        <n x="225"/>
        <n x="404"/>
        <n x="95"/>
      </t>
    </mdx>
    <mdx n="0" f="v">
      <t c="3" si="227">
        <n x="225"/>
        <n x="383"/>
        <n x="95"/>
      </t>
    </mdx>
    <mdx n="0" f="v">
      <t c="3" si="227">
        <n x="225"/>
        <n x="384"/>
        <n x="95"/>
      </t>
    </mdx>
    <mdx n="0" f="v">
      <t c="3" si="227">
        <n x="225"/>
        <n x="385"/>
        <n x="95"/>
      </t>
    </mdx>
    <mdx n="0" f="v">
      <t c="3" si="227">
        <n x="225"/>
        <n x="386"/>
        <n x="95"/>
      </t>
    </mdx>
    <mdx n="0" f="v">
      <t c="3" si="227">
        <n x="225"/>
        <n x="387"/>
        <n x="95"/>
      </t>
    </mdx>
    <mdx n="0" f="v">
      <t c="3" si="227">
        <n x="225"/>
        <n x="388"/>
        <n x="95"/>
      </t>
    </mdx>
    <mdx n="0" f="v">
      <t c="3" si="227">
        <n x="225"/>
        <n x="389"/>
        <n x="95"/>
      </t>
    </mdx>
    <mdx n="0" f="v">
      <t c="3" si="227">
        <n x="225"/>
        <n x="390"/>
        <n x="95"/>
      </t>
    </mdx>
    <mdx n="0" f="v">
      <t c="3" si="227">
        <n x="225"/>
        <n x="391"/>
        <n x="95"/>
      </t>
    </mdx>
    <mdx n="0" f="v">
      <t c="3" si="227">
        <n x="225"/>
        <n x="399"/>
        <n x="95"/>
      </t>
    </mdx>
    <mdx n="0" f="v">
      <t c="3" si="227">
        <n x="225"/>
        <n x="400"/>
        <n x="95"/>
      </t>
    </mdx>
    <mdx n="0" f="v">
      <t c="3" si="227">
        <n x="225"/>
        <n x="401"/>
        <n x="95"/>
      </t>
    </mdx>
    <mdx n="0" f="v">
      <t c="3" si="227">
        <n x="225"/>
        <n x="402"/>
        <n x="95"/>
      </t>
    </mdx>
    <mdx n="0" f="v">
      <t c="3" si="227">
        <n x="225"/>
        <n x="277"/>
        <n x="95"/>
      </t>
    </mdx>
    <mdx n="0" f="v">
      <t c="3" si="227">
        <n x="225"/>
        <n x="417"/>
        <n x="95"/>
      </t>
    </mdx>
    <mdx n="0" f="v">
      <t c="3" si="227">
        <n x="225"/>
        <n x="405"/>
        <n x="95"/>
      </t>
    </mdx>
    <mdx n="0" f="v">
      <t c="3" si="227">
        <n x="225"/>
        <n x="406"/>
        <n x="95"/>
      </t>
    </mdx>
    <mdx n="0" f="v">
      <t c="3" si="227">
        <n x="225"/>
        <n x="407"/>
        <n x="95"/>
      </t>
    </mdx>
    <mdx n="0" f="v">
      <t c="3" si="227">
        <n x="225"/>
        <n x="408"/>
        <n x="95"/>
      </t>
    </mdx>
    <mdx n="0" f="v">
      <t c="3" si="227">
        <n x="225"/>
        <n x="409"/>
        <n x="95"/>
      </t>
    </mdx>
    <mdx n="0" f="v">
      <t c="3" si="227">
        <n x="225"/>
        <n x="410"/>
        <n x="95"/>
      </t>
    </mdx>
    <mdx n="0" f="v">
      <t c="3" si="227">
        <n x="225"/>
        <n x="411"/>
        <n x="95"/>
      </t>
    </mdx>
    <mdx n="0" f="v">
      <t c="3" si="227">
        <n x="225"/>
        <n x="403"/>
        <n x="95"/>
      </t>
    </mdx>
    <mdx n="0" f="v">
      <t c="3" si="227">
        <n x="225"/>
        <n x="412"/>
        <n x="95"/>
      </t>
    </mdx>
    <mdx n="0" f="v">
      <t c="3" si="227">
        <n x="225"/>
        <n x="413"/>
        <n x="95"/>
      </t>
    </mdx>
    <mdx n="0" f="v">
      <t c="3" si="227">
        <n x="225"/>
        <n x="414"/>
        <n x="95"/>
      </t>
    </mdx>
    <mdx n="0" f="v">
      <t c="3" si="227">
        <n x="225"/>
        <n x="415"/>
        <n x="95"/>
      </t>
    </mdx>
    <mdx n="0" f="v">
      <t c="3" si="227">
        <n x="225"/>
        <n x="416"/>
        <n x="95"/>
      </t>
    </mdx>
    <mdx n="0" f="v">
      <t c="3" si="227">
        <n x="225"/>
        <n x="427"/>
        <n x="95"/>
      </t>
    </mdx>
    <mdx n="0" f="v">
      <t c="3" si="227">
        <n x="225"/>
        <n x="422"/>
        <n x="95"/>
      </t>
    </mdx>
    <mdx n="0" f="v">
      <t c="3" si="227">
        <n x="225"/>
        <n x="418"/>
        <n x="95"/>
      </t>
    </mdx>
    <mdx n="0" f="v">
      <t c="3" si="227">
        <n x="225"/>
        <n x="419"/>
        <n x="95"/>
      </t>
    </mdx>
    <mdx n="0" f="v">
      <t c="3" si="227">
        <n x="225"/>
        <n x="420"/>
        <n x="95"/>
      </t>
    </mdx>
    <mdx n="0" f="v">
      <t c="3" si="227">
        <n x="225"/>
        <n x="301"/>
        <n x="95"/>
      </t>
    </mdx>
    <mdx n="0" f="v">
      <t c="3" si="227">
        <n x="225"/>
        <n x="299"/>
        <n x="95"/>
      </t>
    </mdx>
    <mdx n="0" f="v">
      <t c="3" si="227">
        <n x="225"/>
        <n x="297"/>
        <n x="95"/>
      </t>
    </mdx>
    <mdx n="0" f="v">
      <t c="3" si="227">
        <n x="225"/>
        <n x="421"/>
        <n x="95"/>
      </t>
    </mdx>
    <mdx n="0" f="v">
      <t c="3" si="227">
        <n x="225"/>
        <n x="423"/>
        <n x="95"/>
      </t>
    </mdx>
    <mdx n="0" f="v">
      <t c="3" si="227">
        <n x="225"/>
        <n x="424"/>
        <n x="95"/>
      </t>
    </mdx>
    <mdx n="0" f="v">
      <t c="3" si="227">
        <n x="225"/>
        <n x="425"/>
        <n x="95"/>
      </t>
    </mdx>
    <mdx n="0" f="v">
      <t c="3" si="227">
        <n x="225"/>
        <n x="348"/>
        <n x="95"/>
      </t>
    </mdx>
    <mdx n="0" f="v">
      <t c="3" si="227">
        <n x="225"/>
        <n x="327"/>
        <n x="95"/>
      </t>
    </mdx>
    <mdx n="0" f="v">
      <t c="3" si="227">
        <n x="225"/>
        <n x="426"/>
        <n x="95"/>
      </t>
    </mdx>
    <mdx n="0" f="v">
      <t c="3" si="227">
        <n x="225"/>
        <n x="329"/>
        <n x="95"/>
      </t>
    </mdx>
    <mdx n="0" f="v">
      <t c="3" si="227">
        <n x="225"/>
        <n x="428"/>
        <n x="95"/>
      </t>
    </mdx>
    <mdx n="0" f="v">
      <t c="3" si="227">
        <n x="225"/>
        <n x="328"/>
        <n x="95"/>
      </t>
    </mdx>
    <mdx n="0" f="v">
      <t c="3" si="227">
        <n x="225"/>
        <n x="429"/>
        <n x="95"/>
      </t>
    </mdx>
    <mdx n="0" f="v">
      <t c="3" si="227">
        <n x="225"/>
        <n x="430"/>
        <n x="95"/>
      </t>
    </mdx>
    <mdx n="0" f="v">
      <t c="3" si="227">
        <n x="225"/>
        <n x="431"/>
        <n x="95"/>
      </t>
    </mdx>
    <mdx n="0" f="v">
      <t c="3" si="227">
        <n x="225"/>
        <n x="432"/>
        <n x="95"/>
      </t>
    </mdx>
    <mdx n="0" f="v">
      <t c="3" si="227">
        <n x="225"/>
        <n x="276"/>
        <n x="95"/>
      </t>
    </mdx>
    <mdx n="0" f="v">
      <t c="3" si="227">
        <n x="225"/>
        <n x="453"/>
        <n x="95"/>
      </t>
    </mdx>
    <mdx n="0" f="v">
      <t c="3" si="227">
        <n x="225"/>
        <n x="454"/>
        <n x="95"/>
      </t>
    </mdx>
    <mdx n="0" f="v">
      <t c="3" si="227">
        <n x="225"/>
        <n x="452"/>
        <n x="95"/>
      </t>
    </mdx>
    <mdx n="0" f="v">
      <t c="3" si="227">
        <n x="225"/>
        <n x="326"/>
        <n x="95"/>
      </t>
    </mdx>
    <mdx n="0" f="v">
      <t c="3" si="227">
        <n x="225"/>
        <n x="435"/>
        <n x="95"/>
      </t>
    </mdx>
    <mdx n="0" f="v">
      <t c="3" si="227">
        <n x="225"/>
        <n x="436"/>
        <n x="95"/>
      </t>
    </mdx>
    <mdx n="0" f="v">
      <t c="3" si="227">
        <n x="225"/>
        <n x="437"/>
        <n x="95"/>
      </t>
    </mdx>
    <mdx n="0" f="v">
      <t c="3" si="227">
        <n x="225"/>
        <n x="294"/>
        <n x="95"/>
      </t>
    </mdx>
    <mdx n="0" f="v">
      <t c="3" si="227">
        <n x="225"/>
        <n x="293"/>
        <n x="95"/>
      </t>
    </mdx>
    <mdx n="0" f="v">
      <t c="3" si="227">
        <n x="225"/>
        <n x="433"/>
        <n x="95"/>
      </t>
    </mdx>
    <mdx n="0" f="v">
      <t c="3" si="227">
        <n x="225"/>
        <n x="442"/>
        <n x="95"/>
      </t>
    </mdx>
    <mdx n="0" f="v">
      <t c="3" si="227">
        <n x="225"/>
        <n x="443"/>
        <n x="95"/>
      </t>
    </mdx>
    <mdx n="0" f="v">
      <t c="3" si="227">
        <n x="225"/>
        <n x="444"/>
        <n x="95"/>
      </t>
    </mdx>
    <mdx n="0" f="v">
      <t c="3" si="227">
        <n x="225"/>
        <n x="445"/>
        <n x="95"/>
      </t>
    </mdx>
    <mdx n="0" f="v">
      <t c="3" si="227">
        <n x="225"/>
        <n x="446"/>
        <n x="95"/>
      </t>
    </mdx>
    <mdx n="0" f="v">
      <t c="3" si="227">
        <n x="225"/>
        <n x="434"/>
        <n x="95"/>
      </t>
    </mdx>
    <mdx n="0" f="v">
      <t c="3" si="227">
        <n x="225"/>
        <n x="438"/>
        <n x="95"/>
      </t>
    </mdx>
    <mdx n="0" f="v">
      <t c="3" si="227">
        <n x="225"/>
        <n x="350"/>
        <n x="95"/>
      </t>
    </mdx>
    <mdx n="0" f="v">
      <t c="3" si="227">
        <n x="225"/>
        <n x="439"/>
        <n x="95"/>
      </t>
    </mdx>
    <mdx n="0" f="v">
      <t c="3" si="227">
        <n x="225"/>
        <n x="440"/>
        <n x="95"/>
      </t>
    </mdx>
    <mdx n="0" f="v">
      <t c="3" si="227">
        <n x="225"/>
        <n x="441"/>
        <n x="95"/>
      </t>
    </mdx>
    <mdx n="0" f="v">
      <t c="3" si="227">
        <n x="225"/>
        <n x="447"/>
        <n x="95"/>
      </t>
    </mdx>
    <mdx n="0" f="v">
      <t c="3" si="227">
        <n x="225"/>
        <n x="461"/>
        <n x="95"/>
      </t>
    </mdx>
    <mdx n="0" f="v">
      <t c="3" si="227">
        <n x="225"/>
        <n x="455"/>
        <n x="95"/>
      </t>
    </mdx>
    <mdx n="0" f="v">
      <t c="3" si="227">
        <n x="225"/>
        <n x="456"/>
        <n x="95"/>
      </t>
    </mdx>
    <mdx n="0" f="v">
      <t c="3" si="227">
        <n x="225"/>
        <n x="346"/>
        <n x="95"/>
      </t>
    </mdx>
    <mdx n="0" f="v">
      <t c="3" si="227">
        <n x="225"/>
        <n x="462"/>
        <n x="95"/>
      </t>
    </mdx>
    <mdx n="0" f="v">
      <t c="3" si="227">
        <n x="225"/>
        <n x="463"/>
        <n x="95"/>
      </t>
    </mdx>
    <mdx n="0" f="v">
      <t c="3" si="227">
        <n x="225"/>
        <n x="459"/>
        <n x="95"/>
      </t>
    </mdx>
    <mdx n="0" f="v">
      <t c="3" si="227">
        <n x="225"/>
        <n x="448"/>
        <n x="95"/>
      </t>
    </mdx>
    <mdx n="0" f="v">
      <t c="3" si="227">
        <n x="225"/>
        <n x="449"/>
        <n x="95"/>
      </t>
    </mdx>
    <mdx n="0" f="v">
      <t c="3" si="227">
        <n x="225"/>
        <n x="450"/>
        <n x="95"/>
      </t>
    </mdx>
    <mdx n="0" f="v">
      <t c="3" si="227">
        <n x="225"/>
        <n x="451"/>
        <n x="95"/>
      </t>
    </mdx>
    <mdx n="0" f="v">
      <t c="3" si="227">
        <n x="225"/>
        <n x="457"/>
        <n x="95"/>
      </t>
    </mdx>
    <mdx n="0" f="v">
      <t c="3" si="227">
        <n x="225"/>
        <n x="458"/>
        <n x="95"/>
      </t>
    </mdx>
    <mdx n="0" f="v">
      <t c="3" si="227">
        <n x="225"/>
        <n x="473"/>
        <n x="95"/>
      </t>
    </mdx>
    <mdx n="0" f="v">
      <t c="3" si="227">
        <n x="225"/>
        <n x="460"/>
        <n x="95"/>
      </t>
    </mdx>
    <mdx n="0" f="v">
      <t c="3" si="227">
        <n x="225"/>
        <n x="464"/>
        <n x="95"/>
      </t>
    </mdx>
    <mdx n="0" f="v">
      <t c="3" si="227">
        <n x="225"/>
        <n x="465"/>
        <n x="95"/>
      </t>
    </mdx>
    <mdx n="0" f="v">
      <t c="3" si="227">
        <n x="225"/>
        <n x="466"/>
        <n x="95"/>
      </t>
    </mdx>
    <mdx n="0" f="v">
      <t c="3" si="227">
        <n x="225"/>
        <n x="467"/>
        <n x="95"/>
      </t>
    </mdx>
    <mdx n="0" f="v">
      <t c="3" si="227">
        <n x="225"/>
        <n x="468"/>
        <n x="95"/>
      </t>
    </mdx>
    <mdx n="0" f="v">
      <t c="3" si="227">
        <n x="225"/>
        <n x="469"/>
        <n x="95"/>
      </t>
    </mdx>
    <mdx n="0" f="v">
      <t c="3" si="227">
        <n x="225"/>
        <n x="470"/>
        <n x="95"/>
      </t>
    </mdx>
    <mdx n="0" f="v">
      <t c="3" si="227">
        <n x="225"/>
        <n x="474"/>
        <n x="95"/>
      </t>
    </mdx>
    <mdx n="0" f="v">
      <t c="3" si="227">
        <n x="225"/>
        <n x="475"/>
        <n x="95"/>
      </t>
    </mdx>
    <mdx n="0" f="v">
      <t c="3" si="227">
        <n x="225"/>
        <n x="476"/>
        <n x="95"/>
      </t>
    </mdx>
    <mdx n="0" f="v">
      <t c="3" si="227">
        <n x="225"/>
        <n x="471"/>
        <n x="95"/>
      </t>
    </mdx>
    <mdx n="0" f="v">
      <t c="3" si="227">
        <n x="225"/>
        <n x="477"/>
        <n x="95"/>
      </t>
    </mdx>
    <mdx n="0" f="v">
      <t c="3" si="227">
        <n x="225"/>
        <n x="478"/>
        <n x="95"/>
      </t>
    </mdx>
    <mdx n="0" f="v">
      <t c="3" si="227">
        <n x="225"/>
        <n x="479"/>
        <n x="95"/>
      </t>
    </mdx>
    <mdx n="0" f="v">
      <t c="3" si="227">
        <n x="225"/>
        <n x="488"/>
        <n x="95"/>
      </t>
    </mdx>
    <mdx n="0" f="v">
      <t c="3" si="227">
        <n x="225"/>
        <n x="487"/>
        <n x="95"/>
      </t>
    </mdx>
    <mdx n="0" f="v">
      <t c="3" si="227">
        <n x="225"/>
        <n x="472"/>
        <n x="95"/>
      </t>
    </mdx>
    <mdx n="0" f="v">
      <t c="3" si="227">
        <n x="225"/>
        <n x="480"/>
        <n x="95"/>
      </t>
    </mdx>
    <mdx n="0" f="v">
      <t c="3" si="227">
        <n x="225"/>
        <n x="481"/>
        <n x="95"/>
      </t>
    </mdx>
    <mdx n="0" f="v">
      <t c="3" si="227">
        <n x="225"/>
        <n x="483"/>
        <n x="95"/>
      </t>
    </mdx>
    <mdx n="0" f="v">
      <t c="3" si="227">
        <n x="225"/>
        <n x="489"/>
        <n x="95"/>
      </t>
    </mdx>
    <mdx n="0" f="v">
      <t c="3" si="227">
        <n x="225"/>
        <n x="482"/>
        <n x="95"/>
      </t>
    </mdx>
    <mdx n="0" f="v">
      <t c="3" si="227">
        <n x="225"/>
        <n x="484"/>
        <n x="95"/>
      </t>
    </mdx>
    <mdx n="0" f="v">
      <t c="3" si="227">
        <n x="225"/>
        <n x="485"/>
        <n x="95"/>
      </t>
    </mdx>
    <mdx n="0" f="v">
      <t c="3" si="227">
        <n x="225"/>
        <n x="486"/>
        <n x="95"/>
      </t>
    </mdx>
    <mdx n="0" f="v">
      <t c="3" si="227">
        <n x="225"/>
        <n x="490"/>
        <n x="95"/>
      </t>
    </mdx>
    <mdx n="0" f="v">
      <t c="3" si="227">
        <n x="225"/>
        <n x="492"/>
        <n x="95"/>
      </t>
    </mdx>
    <mdx n="0" f="v">
      <t c="3" si="227">
        <n x="225"/>
        <n x="493"/>
        <n x="95"/>
      </t>
    </mdx>
    <mdx n="0" f="v">
      <t c="3" si="227">
        <n x="225"/>
        <n x="491"/>
        <n x="95"/>
      </t>
    </mdx>
    <mdx n="0" f="v">
      <t c="3" si="227">
        <n x="225"/>
        <n x="495"/>
        <n x="95"/>
      </t>
    </mdx>
    <mdx n="0" f="v">
      <t c="3" si="227">
        <n x="225"/>
        <n x="496"/>
        <n x="95"/>
      </t>
    </mdx>
    <mdx n="0" f="v">
      <t c="3" si="227">
        <n x="225"/>
        <n x="508"/>
        <n x="95"/>
      </t>
    </mdx>
    <mdx n="0" f="v">
      <t c="3" si="227">
        <n x="225"/>
        <n x="494"/>
        <n x="95"/>
      </t>
    </mdx>
    <mdx n="0" f="v">
      <t c="3" si="227">
        <n x="225"/>
        <n x="497"/>
        <n x="95"/>
      </t>
    </mdx>
    <mdx n="0" f="v">
      <t c="3" si="227">
        <n x="225"/>
        <n x="498"/>
        <n x="95"/>
      </t>
    </mdx>
    <mdx n="0" f="v">
      <t c="3" si="227">
        <n x="225"/>
        <n x="499"/>
        <n x="95"/>
      </t>
    </mdx>
    <mdx n="0" f="v">
      <t c="3" si="227">
        <n x="225"/>
        <n x="504"/>
        <n x="95"/>
      </t>
    </mdx>
    <mdx n="0" f="v">
      <t c="3" si="227">
        <n x="225"/>
        <n x="500"/>
        <n x="95"/>
      </t>
    </mdx>
    <mdx n="0" f="v">
      <t c="3" si="227">
        <n x="225"/>
        <n x="501"/>
        <n x="95"/>
      </t>
    </mdx>
    <mdx n="0" f="v">
      <t c="3" si="227">
        <n x="225"/>
        <n x="502"/>
        <n x="95"/>
      </t>
    </mdx>
    <mdx n="0" f="v">
      <t c="3" si="227">
        <n x="225"/>
        <n x="503"/>
        <n x="95"/>
      </t>
    </mdx>
    <mdx n="0" f="v">
      <t c="3" si="227">
        <n x="225"/>
        <n x="505"/>
        <n x="95"/>
      </t>
    </mdx>
    <mdx n="0" f="v">
      <t c="3" si="227">
        <n x="225"/>
        <n x="506"/>
        <n x="95"/>
      </t>
    </mdx>
    <mdx n="0" f="v">
      <t c="3" si="227">
        <n x="225"/>
        <n x="513"/>
        <n x="95"/>
      </t>
    </mdx>
    <mdx n="0" f="v">
      <t c="3" si="227">
        <n x="225"/>
        <n x="509"/>
        <n x="95"/>
      </t>
    </mdx>
    <mdx n="0" f="v">
      <t c="3" si="227">
        <n x="225"/>
        <n x="507"/>
        <n x="95"/>
      </t>
    </mdx>
    <mdx n="0" f="v">
      <t c="3" si="227">
        <n x="225"/>
        <n x="510"/>
        <n x="95"/>
      </t>
    </mdx>
    <mdx n="0" f="v">
      <t c="3" si="227">
        <n x="225"/>
        <n x="511"/>
        <n x="95"/>
      </t>
    </mdx>
    <mdx n="0" f="v">
      <t c="3" si="227">
        <n x="225"/>
        <n x="512"/>
        <n x="95"/>
      </t>
    </mdx>
    <mdx n="0" f="v">
      <t c="3" si="227">
        <n x="225"/>
        <n x="516"/>
        <n x="95"/>
      </t>
    </mdx>
    <mdx n="0" f="v">
      <t c="3" si="227">
        <n x="225"/>
        <n x="514"/>
        <n x="95"/>
      </t>
    </mdx>
    <mdx n="0" f="v">
      <t c="3" si="227">
        <n x="225"/>
        <n x="515"/>
        <n x="95"/>
      </t>
    </mdx>
    <mdx n="0" f="v">
      <t c="3" si="227">
        <n x="225"/>
        <n x="519"/>
        <n x="95"/>
      </t>
    </mdx>
    <mdx n="0" f="v">
      <t c="3" si="227">
        <n x="225"/>
        <n x="523"/>
        <n x="95"/>
      </t>
    </mdx>
    <mdx n="0" f="v">
      <t c="3" si="227">
        <n x="225"/>
        <n x="517"/>
        <n x="95"/>
      </t>
    </mdx>
    <mdx n="0" f="v">
      <t c="3" si="227">
        <n x="225"/>
        <n x="518"/>
        <n x="95"/>
      </t>
    </mdx>
    <mdx n="0" f="v">
      <t c="3" si="227">
        <n x="225"/>
        <n x="522"/>
        <n x="95"/>
      </t>
    </mdx>
    <mdx n="0" f="v">
      <t c="3" si="227">
        <n x="225"/>
        <n x="528"/>
        <n x="95"/>
      </t>
    </mdx>
    <mdx n="0" f="v">
      <t c="3" si="227">
        <n x="225"/>
        <n x="520"/>
        <n x="95"/>
      </t>
    </mdx>
    <mdx n="0" f="v">
      <t c="3" si="227">
        <n x="225"/>
        <n x="521"/>
        <n x="95"/>
      </t>
    </mdx>
    <mdx n="0" f="v">
      <t c="3" si="227">
        <n x="225"/>
        <n x="525"/>
        <n x="95"/>
      </t>
    </mdx>
    <mdx n="0" f="v">
      <t c="3" si="227">
        <n x="225"/>
        <n x="526"/>
        <n x="95"/>
      </t>
    </mdx>
    <mdx n="0" f="v">
      <t c="3" si="227">
        <n x="225"/>
        <n x="524"/>
        <n x="95"/>
      </t>
    </mdx>
    <mdx n="0" f="v">
      <t c="3" si="227">
        <n x="225"/>
        <n x="527"/>
        <n x="95"/>
      </t>
    </mdx>
    <mdx n="0" f="v">
      <t c="3" si="227">
        <n x="225"/>
        <n x="529"/>
        <n x="95"/>
      </t>
    </mdx>
    <mdx n="0" f="v">
      <t c="3" si="227">
        <n x="225"/>
        <n x="531"/>
        <n x="95"/>
      </t>
    </mdx>
    <mdx n="0" f="v">
      <t c="3" si="227">
        <n x="225"/>
        <n x="530"/>
        <n x="95"/>
      </t>
    </mdx>
    <mdx n="0" f="v">
      <t c="3" si="227">
        <n x="225"/>
        <n x="533"/>
        <n x="95"/>
      </t>
    </mdx>
    <mdx n="0" f="v">
      <t c="3" si="227">
        <n x="225"/>
        <n x="532"/>
        <n x="95"/>
      </t>
    </mdx>
    <mdx n="0" f="v">
      <t c="3" si="227">
        <n x="225"/>
        <n x="536"/>
        <n x="95"/>
      </t>
    </mdx>
    <mdx n="0" f="v">
      <t c="3" si="227">
        <n x="225"/>
        <n x="537"/>
        <n x="95"/>
      </t>
    </mdx>
    <mdx n="0" f="v">
      <t c="3" si="227">
        <n x="225"/>
        <n x="534"/>
        <n x="95"/>
      </t>
    </mdx>
    <mdx n="0" f="v">
      <t c="3" si="227">
        <n x="225"/>
        <n x="535"/>
        <n x="95"/>
      </t>
    </mdx>
    <mdx n="0" f="v">
      <t c="3" si="227">
        <n x="225"/>
        <n x="539"/>
        <n x="95"/>
      </t>
    </mdx>
    <mdx n="0" f="v">
      <t c="3" si="227">
        <n x="225"/>
        <n x="540"/>
        <n x="95"/>
      </t>
    </mdx>
    <mdx n="0" f="v">
      <t c="3" si="227">
        <n x="225"/>
        <n x="543"/>
        <n x="95"/>
      </t>
    </mdx>
    <mdx n="0" f="v">
      <t c="3" si="227">
        <n x="225"/>
        <n x="538"/>
        <n x="95"/>
      </t>
    </mdx>
    <mdx n="0" f="v">
      <t c="3" si="227">
        <n x="225"/>
        <n x="545"/>
        <n x="95"/>
      </t>
    </mdx>
    <mdx n="0" f="v">
      <t c="3" si="227">
        <n x="225"/>
        <n x="541"/>
        <n x="95"/>
      </t>
    </mdx>
    <mdx n="0" f="v">
      <t c="3" si="227">
        <n x="225"/>
        <n x="542"/>
        <n x="95"/>
      </t>
    </mdx>
    <mdx n="0" f="v">
      <t c="3" si="227">
        <n x="225"/>
        <n x="544"/>
        <n x="95"/>
      </t>
    </mdx>
    <mdx n="0" f="v">
      <t c="3" si="227">
        <n x="225"/>
        <n x="546"/>
        <n x="95"/>
      </t>
    </mdx>
    <mdx n="0" f="v">
      <t c="3" si="227">
        <n x="225"/>
        <n x="271"/>
        <n x="130"/>
      </t>
    </mdx>
    <mdx n="0" f="v">
      <t c="3" si="227">
        <n x="225"/>
        <n x="355"/>
        <n x="130"/>
      </t>
    </mdx>
    <mdx n="0" f="v">
      <t c="3" si="227">
        <n x="225"/>
        <n x="356"/>
        <n x="130"/>
      </t>
    </mdx>
    <mdx n="0" f="v">
      <t c="3" si="227">
        <n x="225"/>
        <n x="357"/>
        <n x="130"/>
      </t>
    </mdx>
    <mdx n="0" f="v">
      <t c="3" si="227">
        <n x="225"/>
        <n x="358"/>
        <n x="130"/>
      </t>
    </mdx>
    <mdx n="0" f="v">
      <t c="3" si="227">
        <n x="225"/>
        <n x="359"/>
        <n x="130"/>
      </t>
    </mdx>
    <mdx n="0" f="v">
      <t c="3" si="227">
        <n x="225"/>
        <n x="360"/>
        <n x="130"/>
      </t>
    </mdx>
    <mdx n="0" f="v">
      <t c="3" si="227">
        <n x="225"/>
        <n x="361"/>
        <n x="130"/>
      </t>
    </mdx>
    <mdx n="0" f="v">
      <t c="3" si="227">
        <n x="225"/>
        <n x="266"/>
        <n x="130"/>
      </t>
    </mdx>
    <mdx n="0" f="v">
      <t c="3" si="227">
        <n x="225"/>
        <n x="265"/>
        <n x="130"/>
      </t>
    </mdx>
    <mdx n="0" f="v">
      <t c="3" si="227">
        <n x="225"/>
        <n x="264"/>
        <n x="130"/>
      </t>
    </mdx>
    <mdx n="0" f="v">
      <t c="3" si="227">
        <n x="225"/>
        <n x="263"/>
        <n x="130"/>
      </t>
    </mdx>
    <mdx n="0" f="v">
      <t c="3" si="227">
        <n x="225"/>
        <n x="262"/>
        <n x="130"/>
      </t>
    </mdx>
    <mdx n="0" f="v">
      <t c="3" si="227">
        <n x="225"/>
        <n x="261"/>
        <n x="130"/>
      </t>
    </mdx>
    <mdx n="0" f="v">
      <t c="3" si="227">
        <n x="225"/>
        <n x="260"/>
        <n x="130"/>
      </t>
    </mdx>
    <mdx n="0" f="v">
      <t c="3" si="227">
        <n x="225"/>
        <n x="259"/>
        <n x="130"/>
      </t>
    </mdx>
    <mdx n="0" f="v">
      <t c="3" si="227">
        <n x="225"/>
        <n x="258"/>
        <n x="130"/>
      </t>
    </mdx>
    <mdx n="0" f="v">
      <t c="3" si="227">
        <n x="225"/>
        <n x="257"/>
        <n x="130"/>
      </t>
    </mdx>
    <mdx n="0" f="v">
      <t c="3" si="227">
        <n x="225"/>
        <n x="256"/>
        <n x="130"/>
      </t>
    </mdx>
    <mdx n="0" f="v">
      <t c="3" si="227">
        <n x="225"/>
        <n x="255"/>
        <n x="130"/>
      </t>
    </mdx>
    <mdx n="0" f="v">
      <t c="3" si="227">
        <n x="225"/>
        <n x="316"/>
        <n x="130"/>
      </t>
    </mdx>
    <mdx n="0" f="v">
      <t c="3" si="227">
        <n x="225"/>
        <n x="373"/>
        <n x="130"/>
      </t>
    </mdx>
    <mdx n="0" f="v">
      <t c="3" si="227">
        <n x="225"/>
        <n x="374"/>
        <n x="130"/>
      </t>
    </mdx>
    <mdx n="0" f="v">
      <t c="3" si="227">
        <n x="225"/>
        <n x="375"/>
        <n x="130"/>
      </t>
    </mdx>
    <mdx n="0" f="v">
      <t c="3" si="227">
        <n x="225"/>
        <n x="281"/>
        <n x="130"/>
      </t>
    </mdx>
    <mdx n="0" f="v">
      <t c="3" si="227">
        <n x="225"/>
        <n x="376"/>
        <n x="130"/>
      </t>
    </mdx>
    <mdx n="0" f="v">
      <t c="3" si="227">
        <n x="225"/>
        <n x="377"/>
        <n x="130"/>
      </t>
    </mdx>
    <mdx n="0" f="v">
      <t c="3" si="227">
        <n x="225"/>
        <n x="280"/>
        <n x="130"/>
      </t>
    </mdx>
    <mdx n="0" f="v">
      <t c="3" si="227">
        <n x="225"/>
        <n x="311"/>
        <n x="130"/>
      </t>
    </mdx>
    <mdx n="0" f="v">
      <t c="3" si="227">
        <n x="225"/>
        <n x="378"/>
        <n x="130"/>
      </t>
    </mdx>
    <mdx n="0" f="v">
      <t c="3" si="227">
        <n x="225"/>
        <n x="379"/>
        <n x="130"/>
      </t>
    </mdx>
    <mdx n="0" f="v">
      <t c="3" si="227">
        <n x="225"/>
        <n x="380"/>
        <n x="130"/>
      </t>
    </mdx>
    <mdx n="0" f="v">
      <t c="3" si="227">
        <n x="225"/>
        <n x="381"/>
        <n x="130"/>
      </t>
    </mdx>
    <mdx n="0" f="v">
      <t c="3" si="227">
        <n x="225"/>
        <n x="382"/>
        <n x="130"/>
      </t>
    </mdx>
    <mdx n="0" f="v">
      <t c="3" si="227">
        <n x="225"/>
        <n x="304"/>
        <n x="130"/>
      </t>
    </mdx>
    <mdx n="0" f="v">
      <t c="3" si="227">
        <n x="225"/>
        <n x="383"/>
        <n x="130"/>
      </t>
    </mdx>
    <mdx n="0" f="v">
      <t c="3" si="227">
        <n x="225"/>
        <n x="547"/>
        <n x="130"/>
      </t>
    </mdx>
    <mdx n="0" f="v">
      <t c="3" si="227">
        <n x="225"/>
        <n x="362"/>
        <n x="130"/>
      </t>
    </mdx>
    <mdx n="0" f="v">
      <t c="3" si="227">
        <n x="225"/>
        <n x="363"/>
        <n x="130"/>
      </t>
    </mdx>
    <mdx n="0" f="v">
      <t c="3" si="227">
        <n x="225"/>
        <n x="364"/>
        <n x="130"/>
      </t>
    </mdx>
    <mdx n="0" f="v">
      <t c="3" si="227">
        <n x="225"/>
        <n x="548"/>
        <n x="130"/>
      </t>
    </mdx>
    <mdx n="0" f="v">
      <t c="3" si="227">
        <n x="225"/>
        <n x="365"/>
        <n x="130"/>
      </t>
    </mdx>
    <mdx n="0" f="v">
      <t c="3" si="227">
        <n x="225"/>
        <n x="366"/>
        <n x="130"/>
      </t>
    </mdx>
    <mdx n="0" f="v">
      <t c="3" si="227">
        <n x="225"/>
        <n x="367"/>
        <n x="130"/>
      </t>
    </mdx>
    <mdx n="0" f="v">
      <t c="3" si="227">
        <n x="225"/>
        <n x="368"/>
        <n x="130"/>
      </t>
    </mdx>
    <mdx n="0" f="v">
      <t c="3" si="227">
        <n x="225"/>
        <n x="369"/>
        <n x="130"/>
      </t>
    </mdx>
    <mdx n="0" f="v">
      <t c="3" si="227">
        <n x="225"/>
        <n x="307"/>
        <n x="130"/>
      </t>
    </mdx>
    <mdx n="0" f="v">
      <t c="3" si="227">
        <n x="225"/>
        <n x="370"/>
        <n x="130"/>
      </t>
    </mdx>
    <mdx n="0" f="v">
      <t c="3" si="227">
        <n x="225"/>
        <n x="371"/>
        <n x="130"/>
      </t>
    </mdx>
    <mdx n="0" f="v">
      <t c="3" si="227">
        <n x="225"/>
        <n x="372"/>
        <n x="130"/>
      </t>
    </mdx>
    <mdx n="0" f="v">
      <t c="3" si="227">
        <n x="225"/>
        <n x="393"/>
        <n x="130"/>
      </t>
    </mdx>
    <mdx n="0" f="v">
      <t c="3" si="227">
        <n x="225"/>
        <n x="394"/>
        <n x="130"/>
      </t>
    </mdx>
    <mdx n="0" f="v">
      <t c="3" si="227">
        <n x="225"/>
        <n x="395"/>
        <n x="130"/>
      </t>
    </mdx>
    <mdx n="0" f="v">
      <t c="3" si="227">
        <n x="225"/>
        <n x="278"/>
        <n x="130"/>
      </t>
    </mdx>
    <mdx n="0" f="v">
      <t c="3" si="227">
        <n x="225"/>
        <n x="396"/>
        <n x="130"/>
      </t>
    </mdx>
    <mdx n="0" f="v">
      <t c="3" si="227">
        <n x="225"/>
        <n x="397"/>
        <n x="130"/>
      </t>
    </mdx>
    <mdx n="0" f="v">
      <t c="3" si="227">
        <n x="225"/>
        <n x="398"/>
        <n x="130"/>
      </t>
    </mdx>
    <mdx n="0" f="v">
      <t c="3" si="227">
        <n x="225"/>
        <n x="392"/>
        <n x="130"/>
      </t>
    </mdx>
    <mdx n="0" f="v">
      <t c="3" si="227">
        <n x="225"/>
        <n x="384"/>
        <n x="130"/>
      </t>
    </mdx>
    <mdx n="0" f="v">
      <t c="3" si="227">
        <n x="225"/>
        <n x="385"/>
        <n x="130"/>
      </t>
    </mdx>
    <mdx n="0" f="v">
      <t c="3" si="227">
        <n x="225"/>
        <n x="386"/>
        <n x="130"/>
      </t>
    </mdx>
    <mdx n="0" f="v">
      <t c="3" si="227">
        <n x="225"/>
        <n x="387"/>
        <n x="130"/>
      </t>
    </mdx>
    <mdx n="0" f="v">
      <t c="3" si="227">
        <n x="225"/>
        <n x="388"/>
        <n x="130"/>
      </t>
    </mdx>
    <mdx n="0" f="v">
      <t c="3" si="227">
        <n x="225"/>
        <n x="389"/>
        <n x="130"/>
      </t>
    </mdx>
    <mdx n="0" f="v">
      <t c="3" si="227">
        <n x="225"/>
        <n x="390"/>
        <n x="130"/>
      </t>
    </mdx>
    <mdx n="0" f="v">
      <t c="3" si="227">
        <n x="225"/>
        <n x="404"/>
        <n x="130"/>
      </t>
    </mdx>
    <mdx n="0" f="v">
      <t c="3" si="227">
        <n x="225"/>
        <n x="391"/>
        <n x="130"/>
      </t>
    </mdx>
    <mdx n="0" f="v">
      <t c="3" si="227">
        <n x="225"/>
        <n x="399"/>
        <n x="130"/>
      </t>
    </mdx>
    <mdx n="0" f="v">
      <t c="3" si="227">
        <n x="225"/>
        <n x="400"/>
        <n x="130"/>
      </t>
    </mdx>
    <mdx n="0" f="v">
      <t c="3" si="227">
        <n x="225"/>
        <n x="401"/>
        <n x="130"/>
      </t>
    </mdx>
    <mdx n="0" f="v">
      <t c="3" si="227">
        <n x="225"/>
        <n x="402"/>
        <n x="130"/>
      </t>
    </mdx>
    <mdx n="0" f="v">
      <t c="3" si="227">
        <n x="225"/>
        <n x="277"/>
        <n x="130"/>
      </t>
    </mdx>
    <mdx n="0" f="v">
      <t c="3" si="227">
        <n x="225"/>
        <n x="417"/>
        <n x="130"/>
      </t>
    </mdx>
    <mdx n="0" f="v">
      <t c="3" si="227">
        <n x="225"/>
        <n x="405"/>
        <n x="130"/>
      </t>
    </mdx>
    <mdx n="0" f="v">
      <t c="3" si="227">
        <n x="225"/>
        <n x="406"/>
        <n x="130"/>
      </t>
    </mdx>
    <mdx n="0" f="v">
      <t c="3" si="227">
        <n x="225"/>
        <n x="407"/>
        <n x="130"/>
      </t>
    </mdx>
    <mdx n="0" f="v">
      <t c="3" si="227">
        <n x="225"/>
        <n x="408"/>
        <n x="130"/>
      </t>
    </mdx>
    <mdx n="0" f="v">
      <t c="3" si="227">
        <n x="225"/>
        <n x="409"/>
        <n x="130"/>
      </t>
    </mdx>
    <mdx n="0" f="v">
      <t c="3" si="227">
        <n x="225"/>
        <n x="410"/>
        <n x="130"/>
      </t>
    </mdx>
    <mdx n="0" f="v">
      <t c="3" si="227">
        <n x="225"/>
        <n x="411"/>
        <n x="130"/>
      </t>
    </mdx>
    <mdx n="0" f="v">
      <t c="3" si="227">
        <n x="225"/>
        <n x="403"/>
        <n x="130"/>
      </t>
    </mdx>
    <mdx n="0" f="v">
      <t c="3" si="227">
        <n x="225"/>
        <n x="412"/>
        <n x="130"/>
      </t>
    </mdx>
    <mdx n="0" f="v">
      <t c="3" si="227">
        <n x="225"/>
        <n x="413"/>
        <n x="130"/>
      </t>
    </mdx>
    <mdx n="0" f="v">
      <t c="3" si="227">
        <n x="225"/>
        <n x="414"/>
        <n x="130"/>
      </t>
    </mdx>
    <mdx n="0" f="v">
      <t c="3" si="227">
        <n x="225"/>
        <n x="415"/>
        <n x="130"/>
      </t>
    </mdx>
    <mdx n="0" f="v">
      <t c="3" si="227">
        <n x="225"/>
        <n x="416"/>
        <n x="130"/>
      </t>
    </mdx>
    <mdx n="0" f="v">
      <t c="3" si="227">
        <n x="225"/>
        <n x="427"/>
        <n x="130"/>
      </t>
    </mdx>
    <mdx n="0" f="v">
      <t c="3" si="227">
        <n x="225"/>
        <n x="422"/>
        <n x="130"/>
      </t>
    </mdx>
    <mdx n="0" f="v">
      <t c="3" si="227">
        <n x="225"/>
        <n x="418"/>
        <n x="130"/>
      </t>
    </mdx>
    <mdx n="0" f="v">
      <t c="3" si="227">
        <n x="225"/>
        <n x="419"/>
        <n x="130"/>
      </t>
    </mdx>
    <mdx n="0" f="v">
      <t c="3" si="227">
        <n x="225"/>
        <n x="420"/>
        <n x="130"/>
      </t>
    </mdx>
    <mdx n="0" f="v">
      <t c="3" si="227">
        <n x="225"/>
        <n x="301"/>
        <n x="130"/>
      </t>
    </mdx>
    <mdx n="0" f="v">
      <t c="3" si="227">
        <n x="225"/>
        <n x="299"/>
        <n x="130"/>
      </t>
    </mdx>
    <mdx n="0" f="v">
      <t c="3" si="227">
        <n x="225"/>
        <n x="297"/>
        <n x="130"/>
      </t>
    </mdx>
    <mdx n="0" f="v">
      <t c="3" si="227">
        <n x="225"/>
        <n x="421"/>
        <n x="130"/>
      </t>
    </mdx>
    <mdx n="0" f="v">
      <t c="3" si="227">
        <n x="225"/>
        <n x="423"/>
        <n x="130"/>
      </t>
    </mdx>
    <mdx n="0" f="v">
      <t c="3" si="227">
        <n x="225"/>
        <n x="424"/>
        <n x="130"/>
      </t>
    </mdx>
    <mdx n="0" f="v">
      <t c="3" si="227">
        <n x="225"/>
        <n x="425"/>
        <n x="130"/>
      </t>
    </mdx>
    <mdx n="0" f="v">
      <t c="3" si="227">
        <n x="225"/>
        <n x="348"/>
        <n x="130"/>
      </t>
    </mdx>
    <mdx n="0" f="v">
      <t c="3" si="227">
        <n x="225"/>
        <n x="327"/>
        <n x="130"/>
      </t>
    </mdx>
    <mdx n="0" f="v">
      <t c="3" si="227">
        <n x="225"/>
        <n x="426"/>
        <n x="130"/>
      </t>
    </mdx>
    <mdx n="0" f="v">
      <t c="3" si="227">
        <n x="225"/>
        <n x="433"/>
        <n x="130"/>
      </t>
    </mdx>
    <mdx n="0" f="v">
      <t c="3" si="227">
        <n x="225"/>
        <n x="329"/>
        <n x="130"/>
      </t>
    </mdx>
    <mdx n="0" f="v">
      <t c="3" si="227">
        <n x="225"/>
        <n x="428"/>
        <n x="130"/>
      </t>
    </mdx>
    <mdx n="0" f="v">
      <t c="3" si="227">
        <n x="225"/>
        <n x="328"/>
        <n x="130"/>
      </t>
    </mdx>
    <mdx n="0" f="v">
      <t c="3" si="227">
        <n x="225"/>
        <n x="429"/>
        <n x="130"/>
      </t>
    </mdx>
    <mdx n="0" f="v">
      <t c="3" si="227">
        <n x="225"/>
        <n x="430"/>
        <n x="130"/>
      </t>
    </mdx>
    <mdx n="0" f="v">
      <t c="3" si="227">
        <n x="225"/>
        <n x="431"/>
        <n x="130"/>
      </t>
    </mdx>
    <mdx n="0" f="v">
      <t c="3" si="227">
        <n x="225"/>
        <n x="432"/>
        <n x="130"/>
      </t>
    </mdx>
    <mdx n="0" f="v">
      <t c="3" si="227">
        <n x="225"/>
        <n x="276"/>
        <n x="130"/>
      </t>
    </mdx>
    <mdx n="0" f="v">
      <t c="3" si="227">
        <n x="225"/>
        <n x="453"/>
        <n x="130"/>
      </t>
    </mdx>
    <mdx n="0" f="v">
      <t c="3" si="227">
        <n x="225"/>
        <n x="454"/>
        <n x="130"/>
      </t>
    </mdx>
    <mdx n="0" f="v">
      <t c="3" si="227">
        <n x="225"/>
        <n x="452"/>
        <n x="130"/>
      </t>
    </mdx>
    <mdx n="0" f="v">
      <t c="3" si="227">
        <n x="225"/>
        <n x="326"/>
        <n x="130"/>
      </t>
    </mdx>
    <mdx n="0" f="v">
      <t c="3" si="227">
        <n x="225"/>
        <n x="435"/>
        <n x="130"/>
      </t>
    </mdx>
    <mdx n="0" f="v">
      <t c="3" si="227">
        <n x="225"/>
        <n x="436"/>
        <n x="130"/>
      </t>
    </mdx>
    <mdx n="0" f="v">
      <t c="3" si="227">
        <n x="225"/>
        <n x="437"/>
        <n x="130"/>
      </t>
    </mdx>
    <mdx n="0" f="v">
      <t c="3" si="227">
        <n x="225"/>
        <n x="294"/>
        <n x="130"/>
      </t>
    </mdx>
    <mdx n="0" f="v">
      <t c="3" si="227">
        <n x="225"/>
        <n x="293"/>
        <n x="130"/>
      </t>
    </mdx>
    <mdx n="0" f="v">
      <t c="3" si="227">
        <n x="225"/>
        <n x="442"/>
        <n x="130"/>
      </t>
    </mdx>
    <mdx n="0" f="v">
      <t c="3" si="227">
        <n x="225"/>
        <n x="443"/>
        <n x="130"/>
      </t>
    </mdx>
    <mdx n="0" f="v">
      <t c="3" si="227">
        <n x="225"/>
        <n x="444"/>
        <n x="130"/>
      </t>
    </mdx>
    <mdx n="0" f="v">
      <t c="3" si="227">
        <n x="225"/>
        <n x="445"/>
        <n x="130"/>
      </t>
    </mdx>
    <mdx n="0" f="v">
      <t c="3" si="227">
        <n x="225"/>
        <n x="446"/>
        <n x="130"/>
      </t>
    </mdx>
    <mdx n="0" f="v">
      <t c="3" si="227">
        <n x="225"/>
        <n x="434"/>
        <n x="130"/>
      </t>
    </mdx>
    <mdx n="0" f="v">
      <t c="3" si="227">
        <n x="225"/>
        <n x="438"/>
        <n x="130"/>
      </t>
    </mdx>
    <mdx n="0" f="v">
      <t c="3" si="227">
        <n x="225"/>
        <n x="350"/>
        <n x="130"/>
      </t>
    </mdx>
    <mdx n="0" f="v">
      <t c="3" si="227">
        <n x="225"/>
        <n x="439"/>
        <n x="130"/>
      </t>
    </mdx>
    <mdx n="0" f="v">
      <t c="3" si="227">
        <n x="225"/>
        <n x="440"/>
        <n x="130"/>
      </t>
    </mdx>
    <mdx n="0" f="v">
      <t c="3" si="227">
        <n x="225"/>
        <n x="441"/>
        <n x="130"/>
      </t>
    </mdx>
    <mdx n="0" f="v">
      <t c="3" si="227">
        <n x="225"/>
        <n x="447"/>
        <n x="130"/>
      </t>
    </mdx>
    <mdx n="0" f="v">
      <t c="3" si="227">
        <n x="225"/>
        <n x="455"/>
        <n x="130"/>
      </t>
    </mdx>
    <mdx n="0" f="v">
      <t c="3" si="227">
        <n x="225"/>
        <n x="456"/>
        <n x="130"/>
      </t>
    </mdx>
    <mdx n="0" f="v">
      <t c="3" si="227">
        <n x="225"/>
        <n x="346"/>
        <n x="130"/>
      </t>
    </mdx>
    <mdx n="0" f="v">
      <t c="3" si="227">
        <n x="225"/>
        <n x="461"/>
        <n x="130"/>
      </t>
    </mdx>
    <mdx n="0" f="v">
      <t c="3" si="227">
        <n x="225"/>
        <n x="462"/>
        <n x="130"/>
      </t>
    </mdx>
    <mdx n="0" f="v">
      <t c="3" si="227">
        <n x="225"/>
        <n x="463"/>
        <n x="130"/>
      </t>
    </mdx>
    <mdx n="0" f="v">
      <t c="3" si="227">
        <n x="225"/>
        <n x="459"/>
        <n x="130"/>
      </t>
    </mdx>
    <mdx n="0" f="v">
      <t c="3" si="227">
        <n x="225"/>
        <n x="448"/>
        <n x="130"/>
      </t>
    </mdx>
    <mdx n="0" f="v">
      <t c="3" si="227">
        <n x="225"/>
        <n x="449"/>
        <n x="130"/>
      </t>
    </mdx>
    <mdx n="0" f="v">
      <t c="3" si="227">
        <n x="225"/>
        <n x="450"/>
        <n x="130"/>
      </t>
    </mdx>
    <mdx n="0" f="v">
      <t c="3" si="227">
        <n x="225"/>
        <n x="451"/>
        <n x="130"/>
      </t>
    </mdx>
    <mdx n="0" f="v">
      <t c="3" si="227">
        <n x="225"/>
        <n x="457"/>
        <n x="130"/>
      </t>
    </mdx>
    <mdx n="0" f="v">
      <t c="3" si="227">
        <n x="225"/>
        <n x="458"/>
        <n x="130"/>
      </t>
    </mdx>
    <mdx n="0" f="v">
      <t c="3" si="227">
        <n x="225"/>
        <n x="473"/>
        <n x="130"/>
      </t>
    </mdx>
    <mdx n="0" f="v">
      <t c="3" si="227">
        <n x="225"/>
        <n x="464"/>
        <n x="130"/>
      </t>
    </mdx>
    <mdx n="0" f="v">
      <t c="3" si="227">
        <n x="225"/>
        <n x="465"/>
        <n x="130"/>
      </t>
    </mdx>
    <mdx n="0" f="v">
      <t c="3" si="227">
        <n x="225"/>
        <n x="466"/>
        <n x="130"/>
      </t>
    </mdx>
    <mdx n="0" f="v">
      <t c="3" si="227">
        <n x="225"/>
        <n x="467"/>
        <n x="130"/>
      </t>
    </mdx>
    <mdx n="0" f="v">
      <t c="3" si="227">
        <n x="225"/>
        <n x="460"/>
        <n x="130"/>
      </t>
    </mdx>
    <mdx n="0" f="v">
      <t c="3" si="227">
        <n x="225"/>
        <n x="468"/>
        <n x="130"/>
      </t>
    </mdx>
    <mdx n="0" f="v">
      <t c="3" si="227">
        <n x="225"/>
        <n x="469"/>
        <n x="130"/>
      </t>
    </mdx>
    <mdx n="0" f="v">
      <t c="3" si="227">
        <n x="225"/>
        <n x="470"/>
        <n x="130"/>
      </t>
    </mdx>
    <mdx n="0" f="v">
      <t c="3" si="227">
        <n x="225"/>
        <n x="474"/>
        <n x="130"/>
      </t>
    </mdx>
    <mdx n="0" f="v">
      <t c="3" si="227">
        <n x="225"/>
        <n x="475"/>
        <n x="130"/>
      </t>
    </mdx>
    <mdx n="0" f="v">
      <t c="3" si="227">
        <n x="225"/>
        <n x="476"/>
        <n x="130"/>
      </t>
    </mdx>
    <mdx n="0" f="v">
      <t c="3" si="227">
        <n x="225"/>
        <n x="471"/>
        <n x="130"/>
      </t>
    </mdx>
    <mdx n="0" f="v">
      <t c="3" si="227">
        <n x="225"/>
        <n x="477"/>
        <n x="130"/>
      </t>
    </mdx>
    <mdx n="0" f="v">
      <t c="3" si="227">
        <n x="225"/>
        <n x="478"/>
        <n x="130"/>
      </t>
    </mdx>
    <mdx n="0" f="v">
      <t c="3" si="227">
        <n x="225"/>
        <n x="479"/>
        <n x="130"/>
      </t>
    </mdx>
    <mdx n="0" f="v">
      <t c="3" si="227">
        <n x="225"/>
        <n x="487"/>
        <n x="130"/>
      </t>
    </mdx>
    <mdx n="0" f="v">
      <t c="3" si="227">
        <n x="225"/>
        <n x="488"/>
        <n x="130"/>
      </t>
    </mdx>
    <mdx n="0" f="v">
      <t c="3" si="227">
        <n x="225"/>
        <n x="472"/>
        <n x="130"/>
      </t>
    </mdx>
    <mdx n="0" f="v">
      <t c="3" si="227">
        <n x="225"/>
        <n x="480"/>
        <n x="130"/>
      </t>
    </mdx>
    <mdx n="0" f="v">
      <t c="3" si="227">
        <n x="225"/>
        <n x="481"/>
        <n x="130"/>
      </t>
    </mdx>
    <mdx n="0" f="v">
      <t c="3" si="227">
        <n x="225"/>
        <n x="483"/>
        <n x="130"/>
      </t>
    </mdx>
    <mdx n="0" f="v">
      <t c="3" si="227">
        <n x="225"/>
        <n x="489"/>
        <n x="130"/>
      </t>
    </mdx>
    <mdx n="0" f="v">
      <t c="3" si="227">
        <n x="225"/>
        <n x="482"/>
        <n x="130"/>
      </t>
    </mdx>
    <mdx n="0" f="v">
      <t c="3" si="227">
        <n x="225"/>
        <n x="490"/>
        <n x="130"/>
      </t>
    </mdx>
    <mdx n="0" f="v">
      <t c="3" si="227">
        <n x="225"/>
        <n x="484"/>
        <n x="130"/>
      </t>
    </mdx>
    <mdx n="0" f="v">
      <t c="3" si="227">
        <n x="225"/>
        <n x="485"/>
        <n x="130"/>
      </t>
    </mdx>
    <mdx n="0" f="v">
      <t c="3" si="227">
        <n x="225"/>
        <n x="486"/>
        <n x="130"/>
      </t>
    </mdx>
    <mdx n="0" f="v">
      <t c="3" si="227">
        <n x="225"/>
        <n x="500"/>
        <n x="130"/>
      </t>
    </mdx>
    <mdx n="0" f="v">
      <t c="3" si="227">
        <n x="225"/>
        <n x="492"/>
        <n x="130"/>
      </t>
    </mdx>
    <mdx n="0" f="v">
      <t c="3" si="227">
        <n x="225"/>
        <n x="493"/>
        <n x="130"/>
      </t>
    </mdx>
    <mdx n="0" f="v">
      <t c="3" si="227">
        <n x="225"/>
        <n x="491"/>
        <n x="130"/>
      </t>
    </mdx>
    <mdx n="0" f="v">
      <t c="3" si="227">
        <n x="225"/>
        <n x="495"/>
        <n x="130"/>
      </t>
    </mdx>
    <mdx n="0" f="v">
      <t c="3" si="227">
        <n x="225"/>
        <n x="496"/>
        <n x="130"/>
      </t>
    </mdx>
    <mdx n="0" f="v">
      <t c="3" si="227">
        <n x="225"/>
        <n x="494"/>
        <n x="130"/>
      </t>
    </mdx>
    <mdx n="0" f="v">
      <t c="3" si="227">
        <n x="225"/>
        <n x="497"/>
        <n x="130"/>
      </t>
    </mdx>
    <mdx n="0" f="v">
      <t c="3" si="227">
        <n x="225"/>
        <n x="498"/>
        <n x="130"/>
      </t>
    </mdx>
    <mdx n="0" f="v">
      <t c="3" si="227">
        <n x="225"/>
        <n x="499"/>
        <n x="130"/>
      </t>
    </mdx>
    <mdx n="0" f="v">
      <t c="3" si="227">
        <n x="225"/>
        <n x="508"/>
        <n x="130"/>
      </t>
    </mdx>
    <mdx n="0" f="v">
      <t c="3" si="227">
        <n x="225"/>
        <n x="504"/>
        <n x="130"/>
      </t>
    </mdx>
    <mdx n="0" f="v">
      <t c="3" si="227">
        <n x="225"/>
        <n x="501"/>
        <n x="130"/>
      </t>
    </mdx>
    <mdx n="0" f="v">
      <t c="3" si="227">
        <n x="225"/>
        <n x="502"/>
        <n x="130"/>
      </t>
    </mdx>
    <mdx n="0" f="v">
      <t c="3" si="227">
        <n x="225"/>
        <n x="503"/>
        <n x="130"/>
      </t>
    </mdx>
    <mdx n="0" f="v">
      <t c="3" si="227">
        <n x="225"/>
        <n x="505"/>
        <n x="130"/>
      </t>
    </mdx>
    <mdx n="0" f="v">
      <t c="3" si="227">
        <n x="225"/>
        <n x="506"/>
        <n x="130"/>
      </t>
    </mdx>
    <mdx n="0" f="v">
      <t c="3" si="227">
        <n x="225"/>
        <n x="513"/>
        <n x="130"/>
      </t>
    </mdx>
    <mdx n="0" f="v">
      <t c="3" si="227">
        <n x="225"/>
        <n x="509"/>
        <n x="130"/>
      </t>
    </mdx>
    <mdx n="0" f="v">
      <t c="3" si="227">
        <n x="225"/>
        <n x="507"/>
        <n x="130"/>
      </t>
    </mdx>
    <mdx n="0" f="v">
      <t c="3" si="227">
        <n x="225"/>
        <n x="510"/>
        <n x="130"/>
      </t>
    </mdx>
    <mdx n="0" f="v">
      <t c="3" si="227">
        <n x="225"/>
        <n x="511"/>
        <n x="130"/>
      </t>
    </mdx>
    <mdx n="0" f="v">
      <t c="3" si="227">
        <n x="225"/>
        <n x="512"/>
        <n x="130"/>
      </t>
    </mdx>
    <mdx n="0" f="v">
      <t c="3" si="227">
        <n x="225"/>
        <n x="516"/>
        <n x="130"/>
      </t>
    </mdx>
    <mdx n="0" f="v">
      <t c="3" si="227">
        <n x="225"/>
        <n x="519"/>
        <n x="130"/>
      </t>
    </mdx>
    <mdx n="0" f="v">
      <t c="3" si="227">
        <n x="225"/>
        <n x="514"/>
        <n x="130"/>
      </t>
    </mdx>
    <mdx n="0" f="v">
      <t c="3" si="227">
        <n x="225"/>
        <n x="515"/>
        <n x="130"/>
      </t>
    </mdx>
    <mdx n="0" f="v">
      <t c="3" si="227">
        <n x="225"/>
        <n x="525"/>
        <n x="130"/>
      </t>
    </mdx>
    <mdx n="0" f="v">
      <t c="3" si="227">
        <n x="225"/>
        <n x="523"/>
        <n x="130"/>
      </t>
    </mdx>
    <mdx n="0" f="v">
      <t c="3" si="227">
        <n x="225"/>
        <n x="517"/>
        <n x="130"/>
      </t>
    </mdx>
    <mdx n="0" f="v">
      <t c="3" si="227">
        <n x="225"/>
        <n x="518"/>
        <n x="130"/>
      </t>
    </mdx>
    <mdx n="0" f="v">
      <t c="3" si="227">
        <n x="225"/>
        <n x="522"/>
        <n x="130"/>
      </t>
    </mdx>
    <mdx n="0" f="v">
      <t c="3" si="227">
        <n x="225"/>
        <n x="520"/>
        <n x="130"/>
      </t>
    </mdx>
    <mdx n="0" f="v">
      <t c="3" si="227">
        <n x="225"/>
        <n x="521"/>
        <n x="130"/>
      </t>
    </mdx>
    <mdx n="0" f="v">
      <t c="3" si="227">
        <n x="225"/>
        <n x="528"/>
        <n x="130"/>
      </t>
    </mdx>
    <mdx n="0" f="v">
      <t c="3" si="227">
        <n x="225"/>
        <n x="526"/>
        <n x="130"/>
      </t>
    </mdx>
    <mdx n="0" f="v">
      <t c="3" si="227">
        <n x="225"/>
        <n x="524"/>
        <n x="130"/>
      </t>
    </mdx>
    <mdx n="0" f="v">
      <t c="3" si="227">
        <n x="225"/>
        <n x="527"/>
        <n x="130"/>
      </t>
    </mdx>
    <mdx n="0" f="v">
      <t c="3" si="227">
        <n x="225"/>
        <n x="529"/>
        <n x="130"/>
      </t>
    </mdx>
    <mdx n="0" f="v">
      <t c="3" si="227">
        <n x="225"/>
        <n x="531"/>
        <n x="130"/>
      </t>
    </mdx>
    <mdx n="0" f="v">
      <t c="3" si="227">
        <n x="225"/>
        <n x="530"/>
        <n x="130"/>
      </t>
    </mdx>
    <mdx n="0" f="v">
      <t c="3" si="227">
        <n x="225"/>
        <n x="533"/>
        <n x="130"/>
      </t>
    </mdx>
    <mdx n="0" f="v">
      <t c="3" si="227">
        <n x="225"/>
        <n x="532"/>
        <n x="130"/>
      </t>
    </mdx>
    <mdx n="0" f="v">
      <t c="3" si="227">
        <n x="225"/>
        <n x="536"/>
        <n x="130"/>
      </t>
    </mdx>
    <mdx n="0" f="v">
      <t c="3" si="227">
        <n x="225"/>
        <n x="539"/>
        <n x="130"/>
      </t>
    </mdx>
    <mdx n="0" f="v">
      <t c="3" si="227">
        <n x="225"/>
        <n x="540"/>
        <n x="130"/>
      </t>
    </mdx>
    <mdx n="0" f="v">
      <t c="3" si="227">
        <n x="225"/>
        <n x="534"/>
        <n x="130"/>
      </t>
    </mdx>
    <mdx n="0" f="v">
      <t c="3" si="227">
        <n x="225"/>
        <n x="535"/>
        <n x="130"/>
      </t>
    </mdx>
    <mdx n="0" f="v">
      <t c="3" si="227">
        <n x="225"/>
        <n x="537"/>
        <n x="130"/>
      </t>
    </mdx>
    <mdx n="0" f="v">
      <t c="3" si="227">
        <n x="225"/>
        <n x="538"/>
        <n x="130"/>
      </t>
    </mdx>
    <mdx n="0" f="v">
      <t c="3" si="227">
        <n x="225"/>
        <n x="543"/>
        <n x="130"/>
      </t>
    </mdx>
    <mdx n="0" f="v">
      <t c="3" si="227">
        <n x="225"/>
        <n x="541"/>
        <n x="130"/>
      </t>
    </mdx>
    <mdx n="0" f="v">
      <t c="3" si="227">
        <n x="225"/>
        <n x="542"/>
        <n x="130"/>
      </t>
    </mdx>
    <mdx n="0" f="v">
      <t c="3" si="227">
        <n x="225"/>
        <n x="545"/>
        <n x="130"/>
      </t>
    </mdx>
    <mdx n="0" f="v">
      <t c="3" si="227">
        <n x="225"/>
        <n x="544"/>
        <n x="130"/>
      </t>
    </mdx>
    <mdx n="0" f="v">
      <t c="3" si="227">
        <n x="225"/>
        <n x="546"/>
        <n x="130"/>
      </t>
    </mdx>
    <mdx n="0" f="v">
      <t c="3" si="227">
        <n x="225"/>
        <n x="267"/>
        <n x="115"/>
      </t>
    </mdx>
    <mdx n="0" f="v">
      <t c="3" si="227">
        <n x="225"/>
        <n x="266"/>
        <n x="115"/>
      </t>
    </mdx>
    <mdx n="0" f="v">
      <t c="3" si="227">
        <n x="225"/>
        <n x="263"/>
        <n x="115"/>
      </t>
    </mdx>
    <mdx n="0" f="v">
      <t c="3" si="227">
        <n x="225"/>
        <n x="262"/>
        <n x="115"/>
      </t>
    </mdx>
    <mdx n="0" f="v">
      <t c="3" si="227">
        <n x="225"/>
        <n x="260"/>
        <n x="115"/>
      </t>
    </mdx>
    <mdx n="0" f="v">
      <t c="3" si="227">
        <n x="225"/>
        <n x="258"/>
        <n x="115"/>
      </t>
    </mdx>
    <mdx n="0" f="v">
      <t c="3" si="227">
        <n x="225"/>
        <n x="256"/>
        <n x="115"/>
      </t>
    </mdx>
    <mdx n="0" f="v">
      <t c="3" si="227">
        <n x="225"/>
        <n x="355"/>
        <n x="115"/>
      </t>
    </mdx>
    <mdx n="0" f="v">
      <t c="3" si="227">
        <n x="225"/>
        <n x="357"/>
        <n x="115"/>
      </t>
    </mdx>
    <mdx n="0" f="v">
      <t c="3" si="227">
        <n x="225"/>
        <n x="359"/>
        <n x="115"/>
      </t>
    </mdx>
    <mdx n="0" f="v">
      <t c="3" si="227">
        <n x="225"/>
        <n x="254"/>
        <n x="115"/>
      </t>
    </mdx>
    <mdx n="0" f="v">
      <t c="3" si="227">
        <n x="225"/>
        <n x="283"/>
        <n x="115"/>
      </t>
    </mdx>
    <mdx n="0" f="v">
      <t c="3" si="227">
        <n x="225"/>
        <n x="547"/>
        <n x="115"/>
      </t>
    </mdx>
    <mdx n="0" f="v">
      <t c="3" si="227">
        <n x="225"/>
        <n x="363"/>
        <n x="115"/>
      </t>
    </mdx>
    <mdx n="0" f="v">
      <t c="3" si="227">
        <n x="225"/>
        <n x="364"/>
        <n x="115"/>
      </t>
    </mdx>
    <mdx n="0" f="v">
      <t c="3" si="227">
        <n x="225"/>
        <n x="548"/>
        <n x="115"/>
      </t>
    </mdx>
    <mdx n="0" f="v">
      <t c="3" si="227">
        <n x="225"/>
        <n x="365"/>
        <n x="115"/>
      </t>
    </mdx>
    <mdx n="0" f="v">
      <t c="3" si="227">
        <n x="225"/>
        <n x="366"/>
        <n x="115"/>
      </t>
    </mdx>
    <mdx n="0" f="v">
      <t c="3" si="227">
        <n x="225"/>
        <n x="367"/>
        <n x="115"/>
      </t>
    </mdx>
    <mdx n="0" f="v">
      <t c="3" si="227">
        <n x="225"/>
        <n x="368"/>
        <n x="115"/>
      </t>
    </mdx>
    <mdx n="0" f="v">
      <t c="3" si="227">
        <n x="225"/>
        <n x="369"/>
        <n x="115"/>
      </t>
    </mdx>
    <mdx n="0" f="v">
      <t c="3" si="227">
        <n x="225"/>
        <n x="307"/>
        <n x="115"/>
      </t>
    </mdx>
    <mdx n="0" f="v">
      <t c="3" si="227">
        <n x="225"/>
        <n x="370"/>
        <n x="115"/>
      </t>
    </mdx>
    <mdx n="0" f="v">
      <t c="3" si="227">
        <n x="225"/>
        <n x="371"/>
        <n x="115"/>
      </t>
    </mdx>
    <mdx n="0" f="v">
      <t c="3" si="227">
        <n x="225"/>
        <n x="372"/>
        <n x="115"/>
      </t>
    </mdx>
    <mdx n="0" f="v">
      <t c="3" si="227">
        <n x="225"/>
        <n x="393"/>
        <n x="115"/>
      </t>
    </mdx>
    <mdx n="0" f="v">
      <t c="3" si="227">
        <n x="225"/>
        <n x="373"/>
        <n x="115"/>
      </t>
    </mdx>
    <mdx n="0" f="v">
      <t c="3" si="227">
        <n x="225"/>
        <n x="374"/>
        <n x="115"/>
      </t>
    </mdx>
    <mdx n="0" f="v">
      <t c="3" si="227">
        <n x="225"/>
        <n x="375"/>
        <n x="115"/>
      </t>
    </mdx>
    <mdx n="0" f="v">
      <t c="3" si="227">
        <n x="225"/>
        <n x="376"/>
        <n x="115"/>
      </t>
    </mdx>
    <mdx n="0" f="v">
      <t c="3" si="227">
        <n x="225"/>
        <n x="377"/>
        <n x="115"/>
      </t>
    </mdx>
    <mdx n="0" f="v">
      <t c="3" si="227">
        <n x="225"/>
        <n x="311"/>
        <n x="115"/>
      </t>
    </mdx>
    <mdx n="0" f="v">
      <t c="3" si="227">
        <n x="225"/>
        <n x="378"/>
        <n x="115"/>
      </t>
    </mdx>
    <mdx n="0" f="v">
      <t c="3" si="227">
        <n x="225"/>
        <n x="379"/>
        <n x="115"/>
      </t>
    </mdx>
    <mdx n="0" f="v">
      <t c="3" si="227">
        <n x="225"/>
        <n x="380"/>
        <n x="115"/>
      </t>
    </mdx>
    <mdx n="0" f="v">
      <t c="3" si="227">
        <n x="225"/>
        <n x="381"/>
        <n x="115"/>
      </t>
    </mdx>
    <mdx n="0" f="v">
      <t c="3" si="227">
        <n x="225"/>
        <n x="382"/>
        <n x="115"/>
      </t>
    </mdx>
    <mdx n="0" f="v">
      <t c="3" si="227">
        <n x="225"/>
        <n x="304"/>
        <n x="115"/>
      </t>
    </mdx>
    <mdx n="0" f="v">
      <t c="3" si="227">
        <n x="225"/>
        <n x="383"/>
        <n x="115"/>
      </t>
    </mdx>
    <mdx n="0" f="v">
      <t c="3" si="227">
        <n x="225"/>
        <n x="384"/>
        <n x="115"/>
      </t>
    </mdx>
    <mdx n="0" f="v">
      <t c="3" si="227">
        <n x="225"/>
        <n x="385"/>
        <n x="115"/>
      </t>
    </mdx>
    <mdx n="0" f="v">
      <t c="3" si="227">
        <n x="225"/>
        <n x="386"/>
        <n x="115"/>
      </t>
    </mdx>
    <mdx n="0" f="v">
      <t c="3" si="227">
        <n x="225"/>
        <n x="387"/>
        <n x="115"/>
      </t>
    </mdx>
    <mdx n="0" f="v">
      <t c="3" si="227">
        <n x="225"/>
        <n x="388"/>
        <n x="115"/>
      </t>
    </mdx>
    <mdx n="0" f="v">
      <t c="3" si="227">
        <n x="225"/>
        <n x="389"/>
        <n x="115"/>
      </t>
    </mdx>
    <mdx n="0" f="v">
      <t c="3" si="227">
        <n x="225"/>
        <n x="390"/>
        <n x="115"/>
      </t>
    </mdx>
    <mdx n="0" f="v">
      <t c="3" si="227">
        <n x="225"/>
        <n x="394"/>
        <n x="115"/>
      </t>
    </mdx>
    <mdx n="0" f="v">
      <t c="3" si="227">
        <n x="225"/>
        <n x="395"/>
        <n x="115"/>
      </t>
    </mdx>
    <mdx n="0" f="v">
      <t c="3" si="227">
        <n x="225"/>
        <n x="278"/>
        <n x="115"/>
      </t>
    </mdx>
    <mdx n="0" f="v">
      <t c="3" si="227">
        <n x="225"/>
        <n x="396"/>
        <n x="115"/>
      </t>
    </mdx>
    <mdx n="0" f="v">
      <t c="3" si="227">
        <n x="225"/>
        <n x="397"/>
        <n x="115"/>
      </t>
    </mdx>
    <mdx n="0" f="v">
      <t c="3" si="227">
        <n x="225"/>
        <n x="398"/>
        <n x="115"/>
      </t>
    </mdx>
    <mdx n="0" f="v">
      <t c="3" si="227">
        <n x="225"/>
        <n x="403"/>
        <n x="115"/>
      </t>
    </mdx>
    <mdx n="0" f="v">
      <t c="3" si="227">
        <n x="225"/>
        <n x="404"/>
        <n x="115"/>
      </t>
    </mdx>
    <mdx n="0" f="v">
      <t c="3" si="227">
        <n x="225"/>
        <n x="405"/>
        <n x="115"/>
      </t>
    </mdx>
    <mdx n="0" f="v">
      <t c="3" si="227">
        <n x="225"/>
        <n x="406"/>
        <n x="115"/>
      </t>
    </mdx>
    <mdx n="0" f="v">
      <t c="3" si="227">
        <n x="225"/>
        <n x="407"/>
        <n x="115"/>
      </t>
    </mdx>
    <mdx n="0" f="v">
      <t c="3" si="227">
        <n x="225"/>
        <n x="408"/>
        <n x="115"/>
      </t>
    </mdx>
    <mdx n="0" f="v">
      <t c="3" si="227">
        <n x="225"/>
        <n x="409"/>
        <n x="115"/>
      </t>
    </mdx>
    <mdx n="0" f="v">
      <t c="3" si="227">
        <n x="225"/>
        <n x="410"/>
        <n x="115"/>
      </t>
    </mdx>
    <mdx n="0" f="v">
      <t c="3" si="227">
        <n x="225"/>
        <n x="418"/>
        <n x="115"/>
      </t>
    </mdx>
    <mdx n="0" f="v">
      <t c="3" si="227">
        <n x="225"/>
        <n x="411"/>
        <n x="115"/>
      </t>
    </mdx>
    <mdx n="0" f="v">
      <t c="3" si="227">
        <n x="225"/>
        <n x="392"/>
        <n x="115"/>
      </t>
    </mdx>
    <mdx n="0" f="v">
      <t c="3" si="227">
        <n x="225"/>
        <n x="391"/>
        <n x="115"/>
      </t>
    </mdx>
    <mdx n="0" f="v">
      <t c="3" si="227">
        <n x="225"/>
        <n x="399"/>
        <n x="115"/>
      </t>
    </mdx>
    <mdx n="0" f="v">
      <t c="3" si="227">
        <n x="225"/>
        <n x="400"/>
        <n x="115"/>
      </t>
    </mdx>
    <mdx n="0" f="v">
      <t c="3" si="227">
        <n x="225"/>
        <n x="401"/>
        <n x="115"/>
      </t>
    </mdx>
    <mdx n="0" f="v">
      <t c="3" si="227">
        <n x="225"/>
        <n x="402"/>
        <n x="115"/>
      </t>
    </mdx>
    <mdx n="0" f="v">
      <t c="3" si="227">
        <n x="225"/>
        <n x="277"/>
        <n x="115"/>
      </t>
    </mdx>
    <mdx n="0" f="v">
      <t c="3" si="227">
        <n x="225"/>
        <n x="417"/>
        <n x="115"/>
      </t>
    </mdx>
    <mdx n="0" f="v">
      <t c="3" si="227">
        <n x="225"/>
        <n x="420"/>
        <n x="115"/>
      </t>
    </mdx>
    <mdx n="0" f="v">
      <t c="3" si="227">
        <n x="225"/>
        <n x="419"/>
        <n x="115"/>
      </t>
    </mdx>
    <mdx n="0" f="v">
      <t c="3" si="227">
        <n x="225"/>
        <n x="427"/>
        <n x="115"/>
      </t>
    </mdx>
    <mdx n="0" f="v">
      <t c="3" si="227">
        <n x="225"/>
        <n x="301"/>
        <n x="115"/>
      </t>
    </mdx>
    <mdx n="0" f="v">
      <t c="3" si="227">
        <n x="225"/>
        <n x="299"/>
        <n x="115"/>
      </t>
    </mdx>
    <mdx n="0" f="v">
      <t c="3" si="227">
        <n x="225"/>
        <n x="297"/>
        <n x="115"/>
      </t>
    </mdx>
    <mdx n="0" f="v">
      <t c="3" si="227">
        <n x="225"/>
        <n x="421"/>
        <n x="115"/>
      </t>
    </mdx>
    <mdx n="0" f="v">
      <t c="3" si="227">
        <n x="225"/>
        <n x="423"/>
        <n x="115"/>
      </t>
    </mdx>
    <mdx n="0" f="v">
      <t c="3" si="227">
        <n x="225"/>
        <n x="329"/>
        <n x="115"/>
      </t>
    </mdx>
    <mdx n="0" f="v">
      <t c="3" si="227">
        <n x="225"/>
        <n x="412"/>
        <n x="115"/>
      </t>
    </mdx>
    <mdx n="0" f="v">
      <t c="3" si="227">
        <n x="225"/>
        <n x="413"/>
        <n x="115"/>
      </t>
    </mdx>
    <mdx n="0" f="v">
      <t c="3" si="227">
        <n x="225"/>
        <n x="414"/>
        <n x="115"/>
      </t>
    </mdx>
    <mdx n="0" f="v">
      <t c="3" si="227">
        <n x="225"/>
        <n x="415"/>
        <n x="115"/>
      </t>
    </mdx>
    <mdx n="0" f="v">
      <t c="3" si="227">
        <n x="225"/>
        <n x="416"/>
        <n x="115"/>
      </t>
    </mdx>
    <mdx n="0" f="v">
      <t c="3" si="227">
        <n x="225"/>
        <n x="422"/>
        <n x="115"/>
      </t>
    </mdx>
    <mdx n="0" f="v">
      <t c="3" si="227">
        <n x="225"/>
        <n x="424"/>
        <n x="115"/>
      </t>
    </mdx>
    <mdx n="0" f="v">
      <t c="3" si="227">
        <n x="225"/>
        <n x="425"/>
        <n x="115"/>
      </t>
    </mdx>
    <mdx n="0" f="v">
      <t c="3" si="227">
        <n x="225"/>
        <n x="348"/>
        <n x="115"/>
      </t>
    </mdx>
    <mdx n="0" f="v">
      <t c="3" si="227">
        <n x="225"/>
        <n x="327"/>
        <n x="115"/>
      </t>
    </mdx>
    <mdx n="0" f="v">
      <t c="3" si="227">
        <n x="225"/>
        <n x="426"/>
        <n x="115"/>
      </t>
    </mdx>
    <mdx n="0" f="v">
      <t c="3" si="227">
        <n x="225"/>
        <n x="435"/>
        <n x="115"/>
      </t>
    </mdx>
    <mdx n="0" f="v">
      <t c="3" si="227">
        <n x="225"/>
        <n x="436"/>
        <n x="115"/>
      </t>
    </mdx>
    <mdx n="0" f="v">
      <t c="3" si="227">
        <n x="225"/>
        <n x="428"/>
        <n x="115"/>
      </t>
    </mdx>
    <mdx n="0" f="v">
      <t c="3" si="227">
        <n x="225"/>
        <n x="328"/>
        <n x="115"/>
      </t>
    </mdx>
    <mdx n="0" f="v">
      <t c="3" si="227">
        <n x="225"/>
        <n x="429"/>
        <n x="115"/>
      </t>
    </mdx>
    <mdx n="0" f="v">
      <t c="3" si="227">
        <n x="225"/>
        <n x="430"/>
        <n x="115"/>
      </t>
    </mdx>
    <mdx n="0" f="v">
      <t c="3" si="227">
        <n x="225"/>
        <n x="431"/>
        <n x="115"/>
      </t>
    </mdx>
    <mdx n="0" f="v">
      <t c="3" si="227">
        <n x="225"/>
        <n x="432"/>
        <n x="115"/>
      </t>
    </mdx>
    <mdx n="0" f="v">
      <t c="3" si="227">
        <n x="225"/>
        <n x="433"/>
        <n x="115"/>
      </t>
    </mdx>
    <mdx n="0" f="v">
      <t c="3" si="227">
        <n x="225"/>
        <n x="442"/>
        <n x="115"/>
      </t>
    </mdx>
    <mdx n="0" f="v">
      <t c="3" si="227">
        <n x="225"/>
        <n x="326"/>
        <n x="115"/>
      </t>
    </mdx>
    <mdx n="0" f="v">
      <t c="3" si="227">
        <n x="225"/>
        <n x="437"/>
        <n x="115"/>
      </t>
    </mdx>
    <mdx n="0" f="v">
      <t c="3" si="227">
        <n x="225"/>
        <n x="294"/>
        <n x="115"/>
      </t>
    </mdx>
    <mdx n="0" f="v">
      <t c="3" si="227">
        <n x="225"/>
        <n x="293"/>
        <n x="115"/>
      </t>
    </mdx>
    <mdx n="0" f="v">
      <t c="3" si="227">
        <n x="225"/>
        <n x="434"/>
        <n x="115"/>
      </t>
    </mdx>
    <mdx n="0" f="v">
      <t c="3" si="227">
        <n x="225"/>
        <n x="443"/>
        <n x="115"/>
      </t>
    </mdx>
    <mdx n="0" f="v">
      <t c="3" si="227">
        <n x="225"/>
        <n x="444"/>
        <n x="115"/>
      </t>
    </mdx>
    <mdx n="0" f="v">
      <t c="3" si="227">
        <n x="225"/>
        <n x="445"/>
        <n x="115"/>
      </t>
    </mdx>
    <mdx n="0" f="v">
      <t c="3" si="227">
        <n x="225"/>
        <n x="446"/>
        <n x="115"/>
      </t>
    </mdx>
    <mdx n="0" f="v">
      <t c="3" si="227">
        <n x="225"/>
        <n x="452"/>
        <n x="115"/>
      </t>
    </mdx>
    <mdx n="0" f="v">
      <t c="3" si="227">
        <n x="225"/>
        <n x="276"/>
        <n x="115"/>
      </t>
    </mdx>
    <mdx n="0" f="v">
      <t c="3" si="227">
        <n x="225"/>
        <n x="453"/>
        <n x="115"/>
      </t>
    </mdx>
    <mdx n="0" f="v">
      <t c="3" si="227">
        <n x="225"/>
        <n x="454"/>
        <n x="115"/>
      </t>
    </mdx>
    <mdx n="0" f="v">
      <t c="3" si="227">
        <n x="225"/>
        <n x="455"/>
        <n x="115"/>
      </t>
    </mdx>
    <mdx n="0" f="v">
      <t c="3" si="227">
        <n x="225"/>
        <n x="456"/>
        <n x="115"/>
      </t>
    </mdx>
    <mdx n="0" f="v">
      <t c="3" si="227">
        <n x="225"/>
        <n x="438"/>
        <n x="115"/>
      </t>
    </mdx>
    <mdx n="0" f="v">
      <t c="3" si="227">
        <n x="225"/>
        <n x="350"/>
        <n x="115"/>
      </t>
    </mdx>
    <mdx n="0" f="v">
      <t c="3" si="227">
        <n x="225"/>
        <n x="439"/>
        <n x="115"/>
      </t>
    </mdx>
    <mdx n="0" f="v">
      <t c="3" si="227">
        <n x="225"/>
        <n x="440"/>
        <n x="115"/>
      </t>
    </mdx>
    <mdx n="0" f="v">
      <t c="3" si="227">
        <n x="225"/>
        <n x="441"/>
        <n x="115"/>
      </t>
    </mdx>
    <mdx n="0" f="v">
      <t c="3" si="227">
        <n x="225"/>
        <n x="447"/>
        <n x="115"/>
      </t>
    </mdx>
    <mdx n="0" f="v">
      <t c="3" si="227">
        <n x="225"/>
        <n x="459"/>
        <n x="115"/>
      </t>
    </mdx>
    <mdx n="0" f="v">
      <t c="3" si="227">
        <n x="225"/>
        <n x="346"/>
        <n x="115"/>
      </t>
    </mdx>
    <mdx n="0" f="v">
      <t c="3" si="227">
        <n x="225"/>
        <n x="461"/>
        <n x="115"/>
      </t>
    </mdx>
    <mdx n="0" f="v">
      <t c="3" si="227">
        <n x="225"/>
        <n x="462"/>
        <n x="115"/>
      </t>
    </mdx>
    <mdx n="0" f="v">
      <t c="3" si="227">
        <n x="225"/>
        <n x="463"/>
        <n x="115"/>
      </t>
    </mdx>
    <mdx n="0" f="v">
      <t c="3" si="227">
        <n x="225"/>
        <n x="464"/>
        <n x="115"/>
      </t>
    </mdx>
    <mdx n="0" f="v">
      <t c="3" si="227">
        <n x="225"/>
        <n x="465"/>
        <n x="115"/>
      </t>
    </mdx>
    <mdx n="0" f="v">
      <t c="3" si="227">
        <n x="225"/>
        <n x="466"/>
        <n x="115"/>
      </t>
    </mdx>
    <mdx n="0" f="v">
      <t c="3" si="227">
        <n x="225"/>
        <n x="467"/>
        <n x="115"/>
      </t>
    </mdx>
    <mdx n="0" f="v">
      <t c="3" si="227">
        <n x="225"/>
        <n x="473"/>
        <n x="115"/>
      </t>
    </mdx>
    <mdx n="0" f="v">
      <t c="3" si="227">
        <n x="225"/>
        <n x="448"/>
        <n x="115"/>
      </t>
    </mdx>
    <mdx n="0" f="v">
      <t c="3" si="227">
        <n x="225"/>
        <n x="449"/>
        <n x="115"/>
      </t>
    </mdx>
    <mdx n="0" f="v">
      <t c="3" si="227">
        <n x="225"/>
        <n x="450"/>
        <n x="115"/>
      </t>
    </mdx>
    <mdx n="0" f="v">
      <t c="3" si="227">
        <n x="225"/>
        <n x="451"/>
        <n x="115"/>
      </t>
    </mdx>
    <mdx n="0" f="v">
      <t c="3" si="227">
        <n x="225"/>
        <n x="457"/>
        <n x="115"/>
      </t>
    </mdx>
    <mdx n="0" f="v">
      <t c="3" si="227">
        <n x="225"/>
        <n x="458"/>
        <n x="115"/>
      </t>
    </mdx>
    <mdx n="0" f="v">
      <t c="3" si="227">
        <n x="225"/>
        <n x="474"/>
        <n x="115"/>
      </t>
    </mdx>
    <mdx n="0" f="v">
      <t c="3" si="227">
        <n x="225"/>
        <n x="475"/>
        <n x="115"/>
      </t>
    </mdx>
    <mdx n="0" f="v">
      <t c="3" si="227">
        <n x="225"/>
        <n x="476"/>
        <n x="115"/>
      </t>
    </mdx>
    <mdx n="0" f="v">
      <t c="3" si="227">
        <n x="225"/>
        <n x="460"/>
        <n x="115"/>
      </t>
    </mdx>
    <mdx n="0" f="v">
      <t c="3" si="227">
        <n x="225"/>
        <n x="468"/>
        <n x="115"/>
      </t>
    </mdx>
    <mdx n="0" f="v">
      <t c="3" si="227">
        <n x="225"/>
        <n x="469"/>
        <n x="115"/>
      </t>
    </mdx>
    <mdx n="0" f="v">
      <t c="3" si="227">
        <n x="225"/>
        <n x="470"/>
        <n x="115"/>
      </t>
    </mdx>
    <mdx n="0" f="v">
      <t c="3" si="227">
        <n x="225"/>
        <n x="471"/>
        <n x="115"/>
      </t>
    </mdx>
    <mdx n="0" f="v">
      <t c="3" si="227">
        <n x="225"/>
        <n x="487"/>
        <n x="115"/>
      </t>
    </mdx>
    <mdx n="0" f="v">
      <t c="3" si="227">
        <n x="225"/>
        <n x="472"/>
        <n x="115"/>
      </t>
    </mdx>
    <mdx n="0" f="v">
      <t c="3" si="227">
        <n x="225"/>
        <n x="480"/>
        <n x="115"/>
      </t>
    </mdx>
    <mdx n="0" f="v">
      <t c="3" si="227">
        <n x="225"/>
        <n x="481"/>
        <n x="115"/>
      </t>
    </mdx>
    <mdx n="0" f="v">
      <t c="3" si="227">
        <n x="225"/>
        <n x="477"/>
        <n x="115"/>
      </t>
    </mdx>
    <mdx n="0" f="v">
      <t c="3" si="227">
        <n x="225"/>
        <n x="478"/>
        <n x="115"/>
      </t>
    </mdx>
    <mdx n="0" f="v">
      <t c="3" si="227">
        <n x="225"/>
        <n x="479"/>
        <n x="115"/>
      </t>
    </mdx>
    <mdx n="0" f="v">
      <t c="3" si="227">
        <n x="225"/>
        <n x="483"/>
        <n x="115"/>
      </t>
    </mdx>
    <mdx n="0" f="v">
      <t c="3" si="227">
        <n x="225"/>
        <n x="484"/>
        <n x="115"/>
      </t>
    </mdx>
    <mdx n="0" f="v">
      <t c="3" si="227">
        <n x="225"/>
        <n x="485"/>
        <n x="115"/>
      </t>
    </mdx>
    <mdx n="0" f="v">
      <t c="3" si="227">
        <n x="225"/>
        <n x="486"/>
        <n x="115"/>
      </t>
    </mdx>
    <mdx n="0" f="v">
      <t c="3" si="227">
        <n x="225"/>
        <n x="488"/>
        <n x="115"/>
      </t>
    </mdx>
    <mdx n="0" f="v">
      <t c="3" si="227">
        <n x="225"/>
        <n x="489"/>
        <n x="115"/>
      </t>
    </mdx>
    <mdx n="0" f="v">
      <t c="3" si="227">
        <n x="225"/>
        <n x="482"/>
        <n x="115"/>
      </t>
    </mdx>
    <mdx n="0" f="v">
      <t c="3" si="227">
        <n x="225"/>
        <n x="491"/>
        <n x="115"/>
      </t>
    </mdx>
    <mdx n="0" f="v">
      <t c="3" si="227">
        <n x="225"/>
        <n x="495"/>
        <n x="115"/>
      </t>
    </mdx>
    <mdx n="0" f="v">
      <t c="3" si="227">
        <n x="225"/>
        <n x="497"/>
        <n x="115"/>
      </t>
    </mdx>
    <mdx n="0" f="v">
      <t c="3" si="227">
        <n x="225"/>
        <n x="494"/>
        <n x="115"/>
      </t>
    </mdx>
    <mdx n="0" f="v">
      <t c="3" si="227">
        <n x="225"/>
        <n x="500"/>
        <n x="115"/>
      </t>
    </mdx>
    <mdx n="0" f="v">
      <t c="3" si="227">
        <n x="225"/>
        <n x="490"/>
        <n x="115"/>
      </t>
    </mdx>
    <mdx n="0" f="v">
      <t c="3" si="227">
        <n x="225"/>
        <n x="492"/>
        <n x="115"/>
      </t>
    </mdx>
    <mdx n="0" f="v">
      <t c="3" si="227">
        <n x="225"/>
        <n x="493"/>
        <n x="115"/>
      </t>
    </mdx>
    <mdx n="0" f="v">
      <t c="3" si="227">
        <n x="225"/>
        <n x="496"/>
        <n x="115"/>
      </t>
    </mdx>
    <mdx n="0" f="v">
      <t c="3" si="227">
        <n x="225"/>
        <n x="498"/>
        <n x="115"/>
      </t>
    </mdx>
    <mdx n="0" f="v">
      <t c="3" si="227">
        <n x="225"/>
        <n x="499"/>
        <n x="115"/>
      </t>
    </mdx>
    <mdx n="0" f="v">
      <t c="3" si="227">
        <n x="225"/>
        <n x="503"/>
        <n x="115"/>
      </t>
    </mdx>
    <mdx n="0" f="v">
      <t c="3" si="227">
        <n x="225"/>
        <n x="501"/>
        <n x="115"/>
      </t>
    </mdx>
    <mdx n="0" f="v">
      <t c="3" si="227">
        <n x="225"/>
        <n x="502"/>
        <n x="115"/>
      </t>
    </mdx>
    <mdx n="0" f="v">
      <t c="3" si="227">
        <n x="225"/>
        <n x="508"/>
        <n x="115"/>
      </t>
    </mdx>
    <mdx n="0" f="v">
      <t c="3" si="227">
        <n x="225"/>
        <n x="509"/>
        <n x="115"/>
      </t>
    </mdx>
    <mdx n="0" f="v">
      <t c="3" si="227">
        <n x="225"/>
        <n x="507"/>
        <n x="115"/>
      </t>
    </mdx>
    <mdx n="0" f="v">
      <t c="3" si="227">
        <n x="225"/>
        <n x="504"/>
        <n x="115"/>
      </t>
    </mdx>
    <mdx n="0" f="v">
      <t c="3" si="227">
        <n x="225"/>
        <n x="505"/>
        <n x="115"/>
      </t>
    </mdx>
    <mdx n="0" f="v">
      <t c="3" si="227">
        <n x="225"/>
        <n x="506"/>
        <n x="115"/>
      </t>
    </mdx>
    <mdx n="0" f="v">
      <t c="3" si="227">
        <n x="225"/>
        <n x="516"/>
        <n x="115"/>
      </t>
    </mdx>
    <mdx n="0" f="v">
      <t c="3" si="227">
        <n x="225"/>
        <n x="513"/>
        <n x="115"/>
      </t>
    </mdx>
    <mdx n="0" f="v">
      <t c="3" si="227">
        <n x="225"/>
        <n x="514"/>
        <n x="115"/>
      </t>
    </mdx>
    <mdx n="0" f="v">
      <t c="3" si="227">
        <n x="225"/>
        <n x="515"/>
        <n x="115"/>
      </t>
    </mdx>
    <mdx n="0" f="v">
      <t c="3" si="227">
        <n x="225"/>
        <n x="512"/>
        <n x="115"/>
      </t>
    </mdx>
    <mdx n="0" f="v">
      <t c="3" si="227">
        <n x="225"/>
        <n x="517"/>
        <n x="115"/>
      </t>
    </mdx>
    <mdx n="0" f="v">
      <t c="3" si="227">
        <n x="225"/>
        <n x="510"/>
        <n x="115"/>
      </t>
    </mdx>
    <mdx n="0" f="v">
      <t c="3" si="227">
        <n x="225"/>
        <n x="511"/>
        <n x="115"/>
      </t>
    </mdx>
    <mdx n="0" f="v">
      <t c="3" si="227">
        <n x="225"/>
        <n x="518"/>
        <n x="115"/>
      </t>
    </mdx>
    <mdx n="0" f="v">
      <t c="3" si="227">
        <n x="225"/>
        <n x="522"/>
        <n x="115"/>
      </t>
    </mdx>
    <mdx n="0" f="v">
      <t c="3" si="227">
        <n x="225"/>
        <n x="523"/>
        <n x="115"/>
      </t>
    </mdx>
    <mdx n="0" f="v">
      <t c="3" si="227">
        <n x="225"/>
        <n x="519"/>
        <n x="115"/>
      </t>
    </mdx>
    <mdx n="0" f="v">
      <t c="3" si="227">
        <n x="225"/>
        <n x="520"/>
        <n x="115"/>
      </t>
    </mdx>
    <mdx n="0" f="v">
      <t c="3" si="227">
        <n x="225"/>
        <n x="521"/>
        <n x="115"/>
      </t>
    </mdx>
    <mdx n="0" f="v">
      <t c="3" si="227">
        <n x="225"/>
        <n x="528"/>
        <n x="115"/>
      </t>
    </mdx>
    <mdx n="0" f="v">
      <t c="3" si="227">
        <n x="225"/>
        <n x="525"/>
        <n x="115"/>
      </t>
    </mdx>
    <mdx n="0" f="v">
      <t c="3" si="227">
        <n x="225"/>
        <n x="526"/>
        <n x="115"/>
      </t>
    </mdx>
    <mdx n="0" f="v">
      <t c="3" si="227">
        <n x="225"/>
        <n x="529"/>
        <n x="115"/>
      </t>
    </mdx>
    <mdx n="0" f="v">
      <t c="3" si="227">
        <n x="225"/>
        <n x="531"/>
        <n x="115"/>
      </t>
    </mdx>
    <mdx n="0" f="v">
      <t c="3" si="227">
        <n x="225"/>
        <n x="530"/>
        <n x="115"/>
      </t>
    </mdx>
    <mdx n="0" f="v">
      <t c="3" si="227">
        <n x="225"/>
        <n x="524"/>
        <n x="115"/>
      </t>
    </mdx>
    <mdx n="0" f="v">
      <t c="3" si="227">
        <n x="225"/>
        <n x="527"/>
        <n x="115"/>
      </t>
    </mdx>
    <mdx n="0" f="v">
      <t c="3" si="227">
        <n x="225"/>
        <n x="533"/>
        <n x="115"/>
      </t>
    </mdx>
    <mdx n="0" f="v">
      <t c="3" si="227">
        <n x="225"/>
        <n x="532"/>
        <n x="115"/>
      </t>
    </mdx>
    <mdx n="0" f="v">
      <t c="3" si="227">
        <n x="225"/>
        <n x="534"/>
        <n x="115"/>
      </t>
    </mdx>
    <mdx n="0" f="v">
      <t c="3" si="227">
        <n x="225"/>
        <n x="535"/>
        <n x="115"/>
      </t>
    </mdx>
    <mdx n="0" f="v">
      <t c="3" si="227">
        <n x="225"/>
        <n x="536"/>
        <n x="115"/>
      </t>
    </mdx>
    <mdx n="0" f="v">
      <t c="3" si="227">
        <n x="225"/>
        <n x="537"/>
        <n x="115"/>
      </t>
    </mdx>
    <mdx n="0" f="v">
      <t c="3" si="227">
        <n x="225"/>
        <n x="538"/>
        <n x="115"/>
      </t>
    </mdx>
    <mdx n="0" f="v">
      <t c="3" si="227">
        <n x="225"/>
        <n x="540"/>
        <n x="115"/>
      </t>
    </mdx>
    <mdx n="0" f="v">
      <t c="3" si="227">
        <n x="225"/>
        <n x="539"/>
        <n x="115"/>
      </t>
    </mdx>
    <mdx n="0" f="v">
      <t c="3" si="227">
        <n x="225"/>
        <n x="543"/>
        <n x="115"/>
      </t>
    </mdx>
    <mdx n="0" f="v">
      <t c="3" si="227">
        <n x="225"/>
        <n x="545"/>
        <n x="115"/>
      </t>
    </mdx>
    <mdx n="0" f="v">
      <t c="3" si="227">
        <n x="225"/>
        <n x="541"/>
        <n x="115"/>
      </t>
    </mdx>
    <mdx n="0" f="v">
      <t c="3" si="227">
        <n x="225"/>
        <n x="542"/>
        <n x="115"/>
      </t>
    </mdx>
    <mdx n="0" f="v">
      <t c="3" si="227">
        <n x="225"/>
        <n x="544"/>
        <n x="115"/>
      </t>
    </mdx>
    <mdx n="0" f="v">
      <t c="3" si="227">
        <n x="225"/>
        <n x="546"/>
        <n x="115"/>
      </t>
    </mdx>
    <mdx n="0" f="v">
      <t c="3" si="227">
        <n x="225"/>
        <n x="267"/>
        <n x="167"/>
      </t>
    </mdx>
    <mdx n="0" f="v">
      <t c="3" si="227">
        <n x="225"/>
        <n x="266"/>
        <n x="167"/>
      </t>
    </mdx>
    <mdx n="0" f="v">
      <t c="3" si="227">
        <n x="225"/>
        <n x="265"/>
        <n x="167"/>
      </t>
    </mdx>
    <mdx n="0" f="v">
      <t c="3" si="227">
        <n x="225"/>
        <n x="264"/>
        <n x="167"/>
      </t>
    </mdx>
    <mdx n="0" f="v">
      <t c="3" si="227">
        <n x="225"/>
        <n x="263"/>
        <n x="167"/>
      </t>
    </mdx>
    <mdx n="0" f="v">
      <t c="3" si="227">
        <n x="225"/>
        <n x="262"/>
        <n x="167"/>
      </t>
    </mdx>
    <mdx n="0" f="v">
      <t c="3" si="227">
        <n x="225"/>
        <n x="261"/>
        <n x="167"/>
      </t>
    </mdx>
    <mdx n="0" f="v">
      <t c="3" si="227">
        <n x="225"/>
        <n x="260"/>
        <n x="167"/>
      </t>
    </mdx>
    <mdx n="0" f="v">
      <t c="3" si="227">
        <n x="225"/>
        <n x="259"/>
        <n x="167"/>
      </t>
    </mdx>
    <mdx n="0" f="v">
      <t c="3" si="227">
        <n x="225"/>
        <n x="258"/>
        <n x="167"/>
      </t>
    </mdx>
    <mdx n="0" f="v">
      <t c="3" si="227">
        <n x="225"/>
        <n x="257"/>
        <n x="167"/>
      </t>
    </mdx>
    <mdx n="0" f="v">
      <t c="3" si="227">
        <n x="225"/>
        <n x="256"/>
        <n x="167"/>
      </t>
    </mdx>
    <mdx n="0" f="v">
      <t c="3" si="227">
        <n x="225"/>
        <n x="255"/>
        <n x="167"/>
      </t>
    </mdx>
    <mdx n="0" f="v">
      <t c="3" si="227">
        <n x="225"/>
        <n x="271"/>
        <n x="167"/>
      </t>
    </mdx>
    <mdx n="0" f="v">
      <t c="3" si="227">
        <n x="225"/>
        <n x="270"/>
        <n x="167"/>
      </t>
    </mdx>
    <mdx n="0" f="v">
      <t c="3" si="227">
        <n x="225"/>
        <n x="268"/>
        <n x="167"/>
      </t>
    </mdx>
    <mdx n="0" f="v">
      <t c="3" si="227">
        <n x="225"/>
        <n x="355"/>
        <n x="167"/>
      </t>
    </mdx>
    <mdx n="0" f="v">
      <t c="3" si="227">
        <n x="225"/>
        <n x="356"/>
        <n x="167"/>
      </t>
    </mdx>
    <mdx n="0" f="v">
      <t c="3" si="227">
        <n x="225"/>
        <n x="357"/>
        <n x="167"/>
      </t>
    </mdx>
    <mdx n="0" f="v">
      <t c="3" si="227">
        <n x="225"/>
        <n x="358"/>
        <n x="167"/>
      </t>
    </mdx>
    <mdx n="0" f="v">
      <t c="3" si="227">
        <n x="225"/>
        <n x="359"/>
        <n x="167"/>
      </t>
    </mdx>
    <mdx n="0" f="v">
      <t c="3" si="227">
        <n x="225"/>
        <n x="360"/>
        <n x="167"/>
      </t>
    </mdx>
    <mdx n="0" f="v">
      <t c="3" si="227">
        <n x="225"/>
        <n x="361"/>
        <n x="167"/>
      </t>
    </mdx>
    <mdx n="0" f="v">
      <t c="3" si="227">
        <n x="225"/>
        <n x="254"/>
        <n x="167"/>
      </t>
    </mdx>
    <mdx n="0" f="v">
      <t c="3" si="227">
        <n x="225"/>
        <n x="547"/>
        <n x="167"/>
      </t>
    </mdx>
    <mdx n="0" f="v">
      <t c="3" si="227">
        <n x="225"/>
        <n x="362"/>
        <n x="167"/>
      </t>
    </mdx>
    <mdx n="0" f="v">
      <t c="3" si="227">
        <n x="225"/>
        <n x="363"/>
        <n x="167"/>
      </t>
    </mdx>
    <mdx n="0" f="v">
      <t c="3" si="227">
        <n x="225"/>
        <n x="364"/>
        <n x="167"/>
      </t>
    </mdx>
    <mdx n="0" f="v">
      <t c="3" si="227">
        <n x="225"/>
        <n x="548"/>
        <n x="167"/>
      </t>
    </mdx>
    <mdx n="0" f="v">
      <t c="3" si="227">
        <n x="225"/>
        <n x="365"/>
        <n x="167"/>
      </t>
    </mdx>
    <mdx n="0" f="v">
      <t c="3" si="227">
        <n x="225"/>
        <n x="366"/>
        <n x="167"/>
      </t>
    </mdx>
    <mdx n="0" f="v">
      <t c="3" si="227">
        <n x="225"/>
        <n x="367"/>
        <n x="167"/>
      </t>
    </mdx>
    <mdx n="0" f="v">
      <t c="3" si="227">
        <n x="225"/>
        <n x="368"/>
        <n x="167"/>
      </t>
    </mdx>
    <mdx n="0" f="v">
      <t c="3" si="227">
        <n x="225"/>
        <n x="369"/>
        <n x="167"/>
      </t>
    </mdx>
    <mdx n="0" f="v">
      <t c="3" si="227">
        <n x="225"/>
        <n x="370"/>
        <n x="167"/>
      </t>
    </mdx>
    <mdx n="0" f="v">
      <t c="3" si="227">
        <n x="225"/>
        <n x="371"/>
        <n x="167"/>
      </t>
    </mdx>
    <mdx n="0" f="v">
      <t c="3" si="227">
        <n x="225"/>
        <n x="372"/>
        <n x="167"/>
      </t>
    </mdx>
    <mdx n="0" f="v">
      <t c="3" si="227">
        <n x="225"/>
        <n x="373"/>
        <n x="167"/>
      </t>
    </mdx>
    <mdx n="0" f="v">
      <t c="3" si="227">
        <n x="225"/>
        <n x="374"/>
        <n x="167"/>
      </t>
    </mdx>
    <mdx n="0" f="v">
      <t c="3" si="227">
        <n x="225"/>
        <n x="375"/>
        <n x="167"/>
      </t>
    </mdx>
    <mdx n="0" f="v">
      <t c="3" si="227">
        <n x="225"/>
        <n x="281"/>
        <n x="167"/>
      </t>
    </mdx>
    <mdx n="0" f="v">
      <t c="3" si="227">
        <n x="225"/>
        <n x="376"/>
        <n x="167"/>
      </t>
    </mdx>
    <mdx n="0" f="v">
      <t c="3" si="227">
        <n x="225"/>
        <n x="377"/>
        <n x="167"/>
      </t>
    </mdx>
    <mdx n="0" f="v">
      <t c="3" si="227">
        <n x="225"/>
        <n x="378"/>
        <n x="167"/>
      </t>
    </mdx>
    <mdx n="0" f="v">
      <t c="3" si="227">
        <n x="225"/>
        <n x="379"/>
        <n x="167"/>
      </t>
    </mdx>
    <mdx n="0" f="v">
      <t c="3" si="227">
        <n x="225"/>
        <n x="380"/>
        <n x="167"/>
      </t>
    </mdx>
    <mdx n="0" f="v">
      <t c="3" si="227">
        <n x="225"/>
        <n x="381"/>
        <n x="167"/>
      </t>
    </mdx>
    <mdx n="0" f="v">
      <t c="3" si="227">
        <n x="225"/>
        <n x="382"/>
        <n x="167"/>
      </t>
    </mdx>
    <mdx n="0" f="v">
      <t c="3" si="227">
        <n x="225"/>
        <n x="393"/>
        <n x="167"/>
      </t>
    </mdx>
    <mdx n="0" f="v">
      <t c="3" si="227">
        <n x="225"/>
        <n x="383"/>
        <n x="167"/>
      </t>
    </mdx>
    <mdx n="0" f="v">
      <t c="3" si="227">
        <n x="225"/>
        <n x="384"/>
        <n x="167"/>
      </t>
    </mdx>
    <mdx n="0" f="v">
      <t c="3" si="227">
        <n x="225"/>
        <n x="385"/>
        <n x="167"/>
      </t>
    </mdx>
    <mdx n="0" f="v">
      <t c="3" si="227">
        <n x="225"/>
        <n x="386"/>
        <n x="167"/>
      </t>
    </mdx>
    <mdx n="0" f="v">
      <t c="3" si="227">
        <n x="225"/>
        <n x="387"/>
        <n x="167"/>
      </t>
    </mdx>
    <mdx n="0" f="v">
      <t c="3" si="227">
        <n x="225"/>
        <n x="388"/>
        <n x="167"/>
      </t>
    </mdx>
    <mdx n="0" f="v">
      <t c="3" si="227">
        <n x="225"/>
        <n x="389"/>
        <n x="167"/>
      </t>
    </mdx>
    <mdx n="0" f="v">
      <t c="3" si="227">
        <n x="225"/>
        <n x="390"/>
        <n x="167"/>
      </t>
    </mdx>
    <mdx n="0" f="v">
      <t c="3" si="227">
        <n x="225"/>
        <n x="394"/>
        <n x="167"/>
      </t>
    </mdx>
    <mdx n="0" f="v">
      <t c="3" si="227">
        <n x="225"/>
        <n x="395"/>
        <n x="167"/>
      </t>
    </mdx>
    <mdx n="0" f="v">
      <t c="3" si="227">
        <n x="225"/>
        <n x="396"/>
        <n x="167"/>
      </t>
    </mdx>
    <mdx n="0" f="v">
      <t c="3" si="227">
        <n x="225"/>
        <n x="397"/>
        <n x="167"/>
      </t>
    </mdx>
    <mdx n="0" f="v">
      <t c="3" si="227">
        <n x="225"/>
        <n x="398"/>
        <n x="167"/>
      </t>
    </mdx>
    <mdx n="0" f="v">
      <t c="3" si="227">
        <n x="225"/>
        <n x="403"/>
        <n x="167"/>
      </t>
    </mdx>
    <mdx n="0" f="v">
      <t c="3" si="227">
        <n x="225"/>
        <n x="404"/>
        <n x="167"/>
      </t>
    </mdx>
    <mdx n="0" f="v">
      <t c="3" si="227">
        <n x="225"/>
        <n x="405"/>
        <n x="167"/>
      </t>
    </mdx>
    <mdx n="0" f="v">
      <t c="3" si="227">
        <n x="225"/>
        <n x="406"/>
        <n x="167"/>
      </t>
    </mdx>
    <mdx n="0" f="v">
      <t c="3" si="227">
        <n x="225"/>
        <n x="407"/>
        <n x="167"/>
      </t>
    </mdx>
    <mdx n="0" f="v">
      <t c="3" si="227">
        <n x="225"/>
        <n x="408"/>
        <n x="167"/>
      </t>
    </mdx>
    <mdx n="0" f="v">
      <t c="3" si="227">
        <n x="225"/>
        <n x="409"/>
        <n x="167"/>
      </t>
    </mdx>
    <mdx n="0" f="v">
      <t c="3" si="227">
        <n x="225"/>
        <n x="410"/>
        <n x="167"/>
      </t>
    </mdx>
    <mdx n="0" f="v">
      <t c="3" si="227">
        <n x="225"/>
        <n x="418"/>
        <n x="167"/>
      </t>
    </mdx>
    <mdx n="0" f="v">
      <t c="3" si="227">
        <n x="225"/>
        <n x="419"/>
        <n x="167"/>
      </t>
    </mdx>
    <mdx n="0" f="v">
      <t c="3" si="227">
        <n x="225"/>
        <n x="411"/>
        <n x="167"/>
      </t>
    </mdx>
    <mdx n="0" f="v">
      <t c="3" si="227">
        <n x="225"/>
        <n x="392"/>
        <n x="167"/>
      </t>
    </mdx>
    <mdx n="0" f="v">
      <t c="3" si="227">
        <n x="225"/>
        <n x="391"/>
        <n x="167"/>
      </t>
    </mdx>
    <mdx n="0" f="v">
      <t c="3" si="227">
        <n x="225"/>
        <n x="399"/>
        <n x="167"/>
      </t>
    </mdx>
    <mdx n="0" f="v">
      <t c="3" si="227">
        <n x="225"/>
        <n x="400"/>
        <n x="167"/>
      </t>
    </mdx>
    <mdx n="0" f="v">
      <t c="3" si="227">
        <n x="225"/>
        <n x="401"/>
        <n x="167"/>
      </t>
    </mdx>
    <mdx n="0" f="v">
      <t c="3" si="227">
        <n x="225"/>
        <n x="402"/>
        <n x="167"/>
      </t>
    </mdx>
    <mdx n="0" f="v">
      <t c="3" si="227">
        <n x="225"/>
        <n x="417"/>
        <n x="167"/>
      </t>
    </mdx>
    <mdx n="0" f="v">
      <t c="3" si="227">
        <n x="225"/>
        <n x="420"/>
        <n x="167"/>
      </t>
    </mdx>
    <mdx n="0" f="v">
      <t c="3" si="227">
        <n x="225"/>
        <n x="329"/>
        <n x="167"/>
      </t>
    </mdx>
    <mdx n="0" f="v">
      <t c="3" si="227">
        <n x="225"/>
        <n x="301"/>
        <n x="167"/>
      </t>
    </mdx>
    <mdx n="0" f="v">
      <t c="3" si="227">
        <n x="225"/>
        <n x="299"/>
        <n x="167"/>
      </t>
    </mdx>
    <mdx n="0" f="v">
      <t c="3" si="227">
        <n x="225"/>
        <n x="297"/>
        <n x="167"/>
      </t>
    </mdx>
    <mdx n="0" f="v">
      <t c="3" si="227">
        <n x="225"/>
        <n x="421"/>
        <n x="167"/>
      </t>
    </mdx>
    <mdx n="0" f="v">
      <t c="3" si="227">
        <n x="225"/>
        <n x="422"/>
        <n x="167"/>
      </t>
    </mdx>
    <mdx n="0" f="v">
      <t c="3" si="227">
        <n x="225"/>
        <n x="427"/>
        <n x="167"/>
      </t>
    </mdx>
    <mdx n="0" f="v">
      <t c="3" si="227">
        <n x="225"/>
        <n x="412"/>
        <n x="167"/>
      </t>
    </mdx>
    <mdx n="0" f="v">
      <t c="3" si="227">
        <n x="225"/>
        <n x="413"/>
        <n x="167"/>
      </t>
    </mdx>
    <mdx n="0" f="v">
      <t c="3" si="227">
        <n x="225"/>
        <n x="414"/>
        <n x="167"/>
      </t>
    </mdx>
    <mdx n="0" f="v">
      <t c="3" si="227">
        <n x="225"/>
        <n x="415"/>
        <n x="167"/>
      </t>
    </mdx>
    <mdx n="0" f="v">
      <t c="3" si="227">
        <n x="225"/>
        <n x="416"/>
        <n x="167"/>
      </t>
    </mdx>
    <mdx n="0" f="v">
      <t c="3" si="227">
        <n x="225"/>
        <n x="423"/>
        <n x="167"/>
      </t>
    </mdx>
    <mdx n="0" f="v">
      <t c="3" si="227">
        <n x="225"/>
        <n x="424"/>
        <n x="167"/>
      </t>
    </mdx>
    <mdx n="0" f="v">
      <t c="3" si="227">
        <n x="225"/>
        <n x="425"/>
        <n x="167"/>
      </t>
    </mdx>
    <mdx n="0" f="v">
      <t c="3" si="227">
        <n x="225"/>
        <n x="348"/>
        <n x="167"/>
      </t>
    </mdx>
    <mdx n="0" f="v">
      <t c="3" si="227">
        <n x="225"/>
        <n x="327"/>
        <n x="167"/>
      </t>
    </mdx>
    <mdx n="0" f="v">
      <t c="3" si="227">
        <n x="225"/>
        <n x="426"/>
        <n x="167"/>
      </t>
    </mdx>
    <mdx n="0" f="v">
      <t c="3" si="227">
        <n x="225"/>
        <n x="326"/>
        <n x="167"/>
      </t>
    </mdx>
    <mdx n="0" f="v">
      <t c="3" si="227">
        <n x="225"/>
        <n x="428"/>
        <n x="167"/>
      </t>
    </mdx>
    <mdx n="0" f="v">
      <t c="3" si="227">
        <n x="225"/>
        <n x="328"/>
        <n x="167"/>
      </t>
    </mdx>
    <mdx n="0" f="v">
      <t c="3" si="227">
        <n x="225"/>
        <n x="429"/>
        <n x="167"/>
      </t>
    </mdx>
    <mdx n="0" f="v">
      <t c="3" si="227">
        <n x="225"/>
        <n x="430"/>
        <n x="167"/>
      </t>
    </mdx>
    <mdx n="0" f="v">
      <t c="3" si="227">
        <n x="225"/>
        <n x="431"/>
        <n x="167"/>
      </t>
    </mdx>
    <mdx n="0" f="v">
      <t c="3" si="227">
        <n x="225"/>
        <n x="432"/>
        <n x="167"/>
      </t>
    </mdx>
    <mdx n="0" f="v">
      <t c="3" si="227">
        <n x="225"/>
        <n x="433"/>
        <n x="167"/>
      </t>
    </mdx>
    <mdx n="0" f="v">
      <t c="3" si="227">
        <n x="225"/>
        <n x="442"/>
        <n x="167"/>
      </t>
    </mdx>
    <mdx n="0" f="v">
      <t c="3" si="227">
        <n x="225"/>
        <n x="435"/>
        <n x="167"/>
      </t>
    </mdx>
    <mdx n="0" f="v">
      <t c="3" si="227">
        <n x="225"/>
        <n x="436"/>
        <n x="167"/>
      </t>
    </mdx>
    <mdx n="0" f="v">
      <t c="3" si="227">
        <n x="225"/>
        <n x="437"/>
        <n x="167"/>
      </t>
    </mdx>
    <mdx n="0" f="v">
      <t c="3" si="227">
        <n x="225"/>
        <n x="294"/>
        <n x="167"/>
      </t>
    </mdx>
    <mdx n="0" f="v">
      <t c="3" si="227">
        <n x="225"/>
        <n x="293"/>
        <n x="167"/>
      </t>
    </mdx>
    <mdx n="0" f="v">
      <t c="3" si="227">
        <n x="225"/>
        <n x="434"/>
        <n x="167"/>
      </t>
    </mdx>
    <mdx n="0" f="v">
      <t c="3" si="227">
        <n x="225"/>
        <n x="443"/>
        <n x="167"/>
      </t>
    </mdx>
    <mdx n="0" f="v">
      <t c="3" si="227">
        <n x="225"/>
        <n x="444"/>
        <n x="167"/>
      </t>
    </mdx>
    <mdx n="0" f="v">
      <t c="3" si="227">
        <n x="225"/>
        <n x="445"/>
        <n x="167"/>
      </t>
    </mdx>
    <mdx n="0" f="v">
      <t c="3" si="227">
        <n x="225"/>
        <n x="446"/>
        <n x="167"/>
      </t>
    </mdx>
    <mdx n="0" f="v">
      <t c="3" si="227">
        <n x="225"/>
        <n x="452"/>
        <n x="167"/>
      </t>
    </mdx>
    <mdx n="0" f="v">
      <t c="3" si="227">
        <n x="225"/>
        <n x="276"/>
        <n x="167"/>
      </t>
    </mdx>
    <mdx n="0" f="v">
      <t c="3" si="227">
        <n x="225"/>
        <n x="453"/>
        <n x="167"/>
      </t>
    </mdx>
    <mdx n="0" f="v">
      <t c="3" si="227">
        <n x="225"/>
        <n x="454"/>
        <n x="167"/>
      </t>
    </mdx>
    <mdx n="0" f="v">
      <t c="3" si="227">
        <n x="225"/>
        <n x="455"/>
        <n x="167"/>
      </t>
    </mdx>
    <mdx n="0" f="v">
      <t c="3" si="227">
        <n x="225"/>
        <n x="456"/>
        <n x="167"/>
      </t>
    </mdx>
    <mdx n="0" f="v">
      <t c="3" si="227">
        <n x="225"/>
        <n x="438"/>
        <n x="167"/>
      </t>
    </mdx>
    <mdx n="0" f="v">
      <t c="3" si="227">
        <n x="225"/>
        <n x="350"/>
        <n x="167"/>
      </t>
    </mdx>
    <mdx n="0" f="v">
      <t c="3" si="227">
        <n x="225"/>
        <n x="439"/>
        <n x="167"/>
      </t>
    </mdx>
    <mdx n="0" f="v">
      <t c="3" si="227">
        <n x="225"/>
        <n x="440"/>
        <n x="167"/>
      </t>
    </mdx>
    <mdx n="0" f="v">
      <t c="3" si="227">
        <n x="225"/>
        <n x="441"/>
        <n x="167"/>
      </t>
    </mdx>
    <mdx n="0" f="v">
      <t c="3" si="227">
        <n x="225"/>
        <n x="447"/>
        <n x="167"/>
      </t>
    </mdx>
    <mdx n="0" f="v">
      <t c="3" si="227">
        <n x="225"/>
        <n x="459"/>
        <n x="167"/>
      </t>
    </mdx>
    <mdx n="0" f="v">
      <t c="3" si="227">
        <n x="225"/>
        <n x="346"/>
        <n x="167"/>
      </t>
    </mdx>
    <mdx n="0" f="v">
      <t c="3" si="227">
        <n x="225"/>
        <n x="473"/>
        <n x="167"/>
      </t>
    </mdx>
    <mdx n="0" f="v">
      <t c="3" si="227">
        <n x="225"/>
        <n x="461"/>
        <n x="167"/>
      </t>
    </mdx>
    <mdx n="0" f="v">
      <t c="3" si="227">
        <n x="225"/>
        <n x="462"/>
        <n x="167"/>
      </t>
    </mdx>
    <mdx n="0" f="v">
      <t c="3" si="227">
        <n x="225"/>
        <n x="463"/>
        <n x="167"/>
      </t>
    </mdx>
    <mdx n="0" f="v">
      <t c="3" si="227">
        <n x="225"/>
        <n x="464"/>
        <n x="167"/>
      </t>
    </mdx>
    <mdx n="0" f="v">
      <t c="3" si="227">
        <n x="225"/>
        <n x="465"/>
        <n x="167"/>
      </t>
    </mdx>
    <mdx n="0" f="v">
      <t c="3" si="227">
        <n x="225"/>
        <n x="466"/>
        <n x="167"/>
      </t>
    </mdx>
    <mdx n="0" f="v">
      <t c="3" si="227">
        <n x="225"/>
        <n x="467"/>
        <n x="167"/>
      </t>
    </mdx>
    <mdx n="0" f="v">
      <t c="3" si="227">
        <n x="225"/>
        <n x="448"/>
        <n x="167"/>
      </t>
    </mdx>
    <mdx n="0" f="v">
      <t c="3" si="227">
        <n x="225"/>
        <n x="449"/>
        <n x="167"/>
      </t>
    </mdx>
    <mdx n="0" f="v">
      <t c="3" si="227">
        <n x="225"/>
        <n x="450"/>
        <n x="167"/>
      </t>
    </mdx>
    <mdx n="0" f="v">
      <t c="3" si="227">
        <n x="225"/>
        <n x="451"/>
        <n x="167"/>
      </t>
    </mdx>
    <mdx n="0" f="v">
      <t c="3" si="227">
        <n x="225"/>
        <n x="457"/>
        <n x="167"/>
      </t>
    </mdx>
    <mdx n="0" f="v">
      <t c="3" si="227">
        <n x="225"/>
        <n x="458"/>
        <n x="167"/>
      </t>
    </mdx>
    <mdx n="0" f="v">
      <t c="3" si="227">
        <n x="225"/>
        <n x="474"/>
        <n x="167"/>
      </t>
    </mdx>
    <mdx n="0" f="v">
      <t c="3" si="227">
        <n x="225"/>
        <n x="475"/>
        <n x="167"/>
      </t>
    </mdx>
    <mdx n="0" f="v">
      <t c="3" si="227">
        <n x="225"/>
        <n x="476"/>
        <n x="167"/>
      </t>
    </mdx>
    <mdx n="0" f="v">
      <t c="3" si="227">
        <n x="225"/>
        <n x="460"/>
        <n x="167"/>
      </t>
    </mdx>
    <mdx n="0" f="v">
      <t c="3" si="227">
        <n x="225"/>
        <n x="468"/>
        <n x="167"/>
      </t>
    </mdx>
    <mdx n="0" f="v">
      <t c="3" si="227">
        <n x="225"/>
        <n x="469"/>
        <n x="167"/>
      </t>
    </mdx>
    <mdx n="0" f="v">
      <t c="3" si="227">
        <n x="225"/>
        <n x="470"/>
        <n x="167"/>
      </t>
    </mdx>
    <mdx n="0" f="v">
      <t c="3" si="227">
        <n x="225"/>
        <n x="471"/>
        <n x="167"/>
      </t>
    </mdx>
    <mdx n="0" f="v">
      <t c="3" si="227">
        <n x="225"/>
        <n x="472"/>
        <n x="167"/>
      </t>
    </mdx>
    <mdx n="0" f="v">
      <t c="3" si="227">
        <n x="225"/>
        <n x="480"/>
        <n x="167"/>
      </t>
    </mdx>
    <mdx n="0" f="v">
      <t c="3" si="227">
        <n x="225"/>
        <n x="481"/>
        <n x="167"/>
      </t>
    </mdx>
    <mdx n="0" f="v">
      <t c="3" si="227">
        <n x="225"/>
        <n x="483"/>
        <n x="167"/>
      </t>
    </mdx>
    <mdx n="0" f="v">
      <t c="3" si="227">
        <n x="225"/>
        <n x="477"/>
        <n x="167"/>
      </t>
    </mdx>
    <mdx n="0" f="v">
      <t c="3" si="227">
        <n x="225"/>
        <n x="478"/>
        <n x="167"/>
      </t>
    </mdx>
    <mdx n="0" f="v">
      <t c="3" si="227">
        <n x="225"/>
        <n x="479"/>
        <n x="167"/>
      </t>
    </mdx>
    <mdx n="0" f="v">
      <t c="3" si="227">
        <n x="225"/>
        <n x="487"/>
        <n x="167"/>
      </t>
    </mdx>
    <mdx n="0" f="v">
      <t c="3" si="227">
        <n x="225"/>
        <n x="484"/>
        <n x="167"/>
      </t>
    </mdx>
    <mdx n="0" f="v">
      <t c="3" si="227">
        <n x="225"/>
        <n x="485"/>
        <n x="167"/>
      </t>
    </mdx>
    <mdx n="0" f="v">
      <t c="3" si="227">
        <n x="225"/>
        <n x="486"/>
        <n x="167"/>
      </t>
    </mdx>
    <mdx n="0" f="v">
      <t c="3" si="227">
        <n x="225"/>
        <n x="488"/>
        <n x="167"/>
      </t>
    </mdx>
    <mdx n="0" f="v">
      <t c="3" si="227">
        <n x="225"/>
        <n x="489"/>
        <n x="167"/>
      </t>
    </mdx>
    <mdx n="0" f="v">
      <t c="3" si="227">
        <n x="225"/>
        <n x="482"/>
        <n x="167"/>
      </t>
    </mdx>
    <mdx n="0" f="v">
      <t c="3" si="227">
        <n x="225"/>
        <n x="497"/>
        <n x="167"/>
      </t>
    </mdx>
    <mdx n="0" f="v">
      <t c="3" si="227">
        <n x="225"/>
        <n x="494"/>
        <n x="167"/>
      </t>
    </mdx>
    <mdx n="0" f="v">
      <t c="3" si="227">
        <n x="225"/>
        <n x="500"/>
        <n x="167"/>
      </t>
    </mdx>
    <mdx n="0" f="v">
      <t c="3" si="227">
        <n x="225"/>
        <n x="491"/>
        <n x="167"/>
      </t>
    </mdx>
    <mdx n="0" f="v">
      <t c="3" si="227">
        <n x="225"/>
        <n x="495"/>
        <n x="167"/>
      </t>
    </mdx>
    <mdx n="0" f="v">
      <t c="3" si="227">
        <n x="225"/>
        <n x="490"/>
        <n x="167"/>
      </t>
    </mdx>
    <mdx n="0" f="v">
      <t c="3" si="227">
        <n x="225"/>
        <n x="492"/>
        <n x="167"/>
      </t>
    </mdx>
    <mdx n="0" f="v">
      <t c="3" si="227">
        <n x="225"/>
        <n x="493"/>
        <n x="167"/>
      </t>
    </mdx>
    <mdx n="0" f="v">
      <t c="3" si="227">
        <n x="225"/>
        <n x="496"/>
        <n x="167"/>
      </t>
    </mdx>
    <mdx n="0" f="v">
      <t c="3" si="227">
        <n x="225"/>
        <n x="498"/>
        <n x="167"/>
      </t>
    </mdx>
    <mdx n="0" f="v">
      <t c="3" si="227">
        <n x="225"/>
        <n x="499"/>
        <n x="167"/>
      </t>
    </mdx>
    <mdx n="0" f="v">
      <t c="3" si="227">
        <n x="225"/>
        <n x="501"/>
        <n x="167"/>
      </t>
    </mdx>
    <mdx n="0" f="v">
      <t c="3" si="227">
        <n x="225"/>
        <n x="502"/>
        <n x="167"/>
      </t>
    </mdx>
    <mdx n="0" f="v">
      <t c="3" si="227">
        <n x="225"/>
        <n x="503"/>
        <n x="167"/>
      </t>
    </mdx>
    <mdx n="0" f="v">
      <t c="3" si="227">
        <n x="225"/>
        <n x="508"/>
        <n x="167"/>
      </t>
    </mdx>
    <mdx n="0" f="v">
      <t c="3" si="227">
        <n x="225"/>
        <n x="509"/>
        <n x="167"/>
      </t>
    </mdx>
    <mdx n="0" f="v">
      <t c="3" si="227">
        <n x="225"/>
        <n x="507"/>
        <n x="167"/>
      </t>
    </mdx>
    <mdx n="0" f="v">
      <t c="3" si="227">
        <n x="225"/>
        <n x="504"/>
        <n x="167"/>
      </t>
    </mdx>
    <mdx n="0" f="v">
      <t c="3" si="227">
        <n x="225"/>
        <n x="505"/>
        <n x="167"/>
      </t>
    </mdx>
    <mdx n="0" f="v">
      <t c="3" si="227">
        <n x="225"/>
        <n x="506"/>
        <n x="167"/>
      </t>
    </mdx>
    <mdx n="0" f="v">
      <t c="3" si="227">
        <n x="225"/>
        <n x="516"/>
        <n x="167"/>
      </t>
    </mdx>
    <mdx n="0" f="v">
      <t c="3" si="227">
        <n x="225"/>
        <n x="517"/>
        <n x="167"/>
      </t>
    </mdx>
    <mdx n="0" f="v">
      <t c="3" si="227">
        <n x="225"/>
        <n x="513"/>
        <n x="167"/>
      </t>
    </mdx>
    <mdx n="0" f="v">
      <t c="3" si="227">
        <n x="225"/>
        <n x="514"/>
        <n x="167"/>
      </t>
    </mdx>
    <mdx n="0" f="v">
      <t c="3" si="227">
        <n x="225"/>
        <n x="515"/>
        <n x="167"/>
      </t>
    </mdx>
    <mdx n="0" f="v">
      <t c="3" si="227">
        <n x="225"/>
        <n x="510"/>
        <n x="167"/>
      </t>
    </mdx>
    <mdx n="0" f="v">
      <t c="3" si="227">
        <n x="225"/>
        <n x="511"/>
        <n x="167"/>
      </t>
    </mdx>
    <mdx n="0" f="v">
      <t c="3" si="227">
        <n x="225"/>
        <n x="512"/>
        <n x="167"/>
      </t>
    </mdx>
    <mdx n="0" f="v">
      <t c="3" si="227">
        <n x="225"/>
        <n x="518"/>
        <n x="167"/>
      </t>
    </mdx>
    <mdx n="0" f="v">
      <t c="3" si="227">
        <n x="225"/>
        <n x="523"/>
        <n x="167"/>
      </t>
    </mdx>
    <mdx n="0" f="v">
      <t c="3" si="227">
        <n x="225"/>
        <n x="519"/>
        <n x="167"/>
      </t>
    </mdx>
    <mdx n="0" f="v">
      <t c="3" si="227">
        <n x="225"/>
        <n x="520"/>
        <n x="167"/>
      </t>
    </mdx>
    <mdx n="0" f="v">
      <t c="3" si="227">
        <n x="225"/>
        <n x="521"/>
        <n x="167"/>
      </t>
    </mdx>
    <mdx n="0" f="v">
      <t c="3" si="227">
        <n x="225"/>
        <n x="522"/>
        <n x="167"/>
      </t>
    </mdx>
    <mdx n="0" f="v">
      <t c="3" si="227">
        <n x="225"/>
        <n x="525"/>
        <n x="167"/>
      </t>
    </mdx>
    <mdx n="0" f="v">
      <t c="3" si="227">
        <n x="225"/>
        <n x="526"/>
        <n x="167"/>
      </t>
    </mdx>
    <mdx n="0" f="v">
      <t c="3" si="227">
        <n x="225"/>
        <n x="528"/>
        <n x="167"/>
      </t>
    </mdx>
    <mdx n="0" f="v">
      <t c="3" si="227">
        <n x="225"/>
        <n x="529"/>
        <n x="167"/>
      </t>
    </mdx>
    <mdx n="0" f="v">
      <t c="3" si="227">
        <n x="225"/>
        <n x="531"/>
        <n x="167"/>
      </t>
    </mdx>
    <mdx n="0" f="v">
      <t c="3" si="227">
        <n x="225"/>
        <n x="524"/>
        <n x="167"/>
      </t>
    </mdx>
    <mdx n="0" f="v">
      <t c="3" si="227">
        <n x="225"/>
        <n x="527"/>
        <n x="167"/>
      </t>
    </mdx>
    <mdx n="0" f="v">
      <t c="3" si="227">
        <n x="225"/>
        <n x="530"/>
        <n x="167"/>
      </t>
    </mdx>
    <mdx n="0" f="v">
      <t c="3" si="227">
        <n x="225"/>
        <n x="533"/>
        <n x="167"/>
      </t>
    </mdx>
    <mdx n="0" f="v">
      <t c="3" si="227">
        <n x="225"/>
        <n x="532"/>
        <n x="167"/>
      </t>
    </mdx>
    <mdx n="0" f="v">
      <t c="3" si="227">
        <n x="225"/>
        <n x="534"/>
        <n x="167"/>
      </t>
    </mdx>
    <mdx n="0" f="v">
      <t c="3" si="227">
        <n x="225"/>
        <n x="535"/>
        <n x="167"/>
      </t>
    </mdx>
    <mdx n="0" f="v">
      <t c="3" si="227">
        <n x="225"/>
        <n x="536"/>
        <n x="167"/>
      </t>
    </mdx>
    <mdx n="0" f="v">
      <t c="3" si="227">
        <n x="225"/>
        <n x="537"/>
        <n x="167"/>
      </t>
    </mdx>
    <mdx n="0" f="v">
      <t c="3" si="227">
        <n x="225"/>
        <n x="538"/>
        <n x="167"/>
      </t>
    </mdx>
    <mdx n="0" f="v">
      <t c="3" si="227">
        <n x="225"/>
        <n x="539"/>
        <n x="167"/>
      </t>
    </mdx>
    <mdx n="0" f="v">
      <t c="3" si="227">
        <n x="225"/>
        <n x="540"/>
        <n x="167"/>
      </t>
    </mdx>
    <mdx n="0" f="v">
      <t c="3" si="227">
        <n x="225"/>
        <n x="545"/>
        <n x="167"/>
      </t>
    </mdx>
    <mdx n="0" f="v">
      <t c="3" si="227">
        <n x="225"/>
        <n x="543"/>
        <n x="167"/>
      </t>
    </mdx>
    <mdx n="0" f="v">
      <t c="3" si="227">
        <n x="225"/>
        <n x="541"/>
        <n x="167"/>
      </t>
    </mdx>
    <mdx n="0" f="v">
      <t c="3" si="227">
        <n x="225"/>
        <n x="542"/>
        <n x="167"/>
      </t>
    </mdx>
    <mdx n="0" f="v">
      <t c="3" si="227">
        <n x="225"/>
        <n x="544"/>
        <n x="167"/>
      </t>
    </mdx>
    <mdx n="0" f="v">
      <t c="3" si="227">
        <n x="225"/>
        <n x="546"/>
        <n x="167"/>
      </t>
    </mdx>
    <mdx n="0" f="v">
      <t c="3" si="227">
        <n x="225"/>
        <n x="267"/>
        <n x="171"/>
      </t>
    </mdx>
    <mdx n="0" f="v">
      <t c="3" si="227">
        <n x="225"/>
        <n x="266"/>
        <n x="171"/>
      </t>
    </mdx>
    <mdx n="0" f="v">
      <t c="3" si="227">
        <n x="225"/>
        <n x="265"/>
        <n x="171"/>
      </t>
    </mdx>
    <mdx n="0" f="v">
      <t c="3" si="227">
        <n x="225"/>
        <n x="264"/>
        <n x="171"/>
      </t>
    </mdx>
    <mdx n="0" f="v">
      <t c="3" si="227">
        <n x="225"/>
        <n x="263"/>
        <n x="171"/>
      </t>
    </mdx>
    <mdx n="0" f="v">
      <t c="3" si="227">
        <n x="225"/>
        <n x="262"/>
        <n x="171"/>
      </t>
    </mdx>
    <mdx n="0" f="v">
      <t c="3" si="227">
        <n x="225"/>
        <n x="261"/>
        <n x="171"/>
      </t>
    </mdx>
    <mdx n="0" f="v">
      <t c="3" si="227">
        <n x="225"/>
        <n x="260"/>
        <n x="171"/>
      </t>
    </mdx>
    <mdx n="0" f="v">
      <t c="3" si="227">
        <n x="225"/>
        <n x="259"/>
        <n x="171"/>
      </t>
    </mdx>
    <mdx n="0" f="v">
      <t c="3" si="227">
        <n x="225"/>
        <n x="258"/>
        <n x="171"/>
      </t>
    </mdx>
    <mdx n="0" f="v">
      <t c="3" si="227">
        <n x="225"/>
        <n x="257"/>
        <n x="171"/>
      </t>
    </mdx>
    <mdx n="0" f="v">
      <t c="3" si="227">
        <n x="225"/>
        <n x="256"/>
        <n x="171"/>
      </t>
    </mdx>
    <mdx n="0" f="v">
      <t c="3" si="227">
        <n x="225"/>
        <n x="270"/>
        <n x="171"/>
      </t>
    </mdx>
    <mdx n="0" f="v">
      <t c="3" si="227">
        <n x="225"/>
        <n x="268"/>
        <n x="171"/>
      </t>
    </mdx>
    <mdx n="0" f="v">
      <t c="3" si="227">
        <n x="225"/>
        <n x="356"/>
        <n x="171"/>
      </t>
    </mdx>
    <mdx n="0" f="v">
      <t c="3" si="227">
        <n x="225"/>
        <n x="357"/>
        <n x="171"/>
      </t>
    </mdx>
    <mdx n="0" f="v">
      <t c="3" si="227">
        <n x="225"/>
        <n x="358"/>
        <n x="171"/>
      </t>
    </mdx>
    <mdx n="0" f="v">
      <t c="3" si="227">
        <n x="225"/>
        <n x="359"/>
        <n x="171"/>
      </t>
    </mdx>
    <mdx n="0" f="v">
      <t c="3" si="227">
        <n x="225"/>
        <n x="255"/>
        <n x="171"/>
      </t>
    </mdx>
    <mdx n="0" f="v">
      <t c="3" si="227">
        <n x="225"/>
        <n x="547"/>
        <n x="171"/>
      </t>
    </mdx>
    <mdx n="0" f="v">
      <t c="3" si="227">
        <n x="225"/>
        <n x="362"/>
        <n x="171"/>
      </t>
    </mdx>
    <mdx n="0" f="v">
      <t c="3" si="227">
        <n x="225"/>
        <n x="363"/>
        <n x="171"/>
      </t>
    </mdx>
    <mdx n="0" f="v">
      <t c="3" si="227">
        <n x="225"/>
        <n x="364"/>
        <n x="171"/>
      </t>
    </mdx>
    <mdx n="0" f="v">
      <t c="3" si="227">
        <n x="225"/>
        <n x="548"/>
        <n x="171"/>
      </t>
    </mdx>
    <mdx n="0" f="v">
      <t c="3" si="227">
        <n x="225"/>
        <n x="365"/>
        <n x="171"/>
      </t>
    </mdx>
    <mdx n="0" f="v">
      <t c="3" si="227">
        <n x="225"/>
        <n x="366"/>
        <n x="171"/>
      </t>
    </mdx>
    <mdx n="0" f="v">
      <t c="3" si="227">
        <n x="225"/>
        <n x="367"/>
        <n x="171"/>
      </t>
    </mdx>
    <mdx n="0" f="v">
      <t c="3" si="227">
        <n x="225"/>
        <n x="368"/>
        <n x="171"/>
      </t>
    </mdx>
    <mdx n="0" f="v">
      <t c="3" si="227">
        <n x="225"/>
        <n x="369"/>
        <n x="171"/>
      </t>
    </mdx>
    <mdx n="0" f="v">
      <t c="3" si="227">
        <n x="225"/>
        <n x="307"/>
        <n x="171"/>
      </t>
    </mdx>
    <mdx n="0" f="v">
      <t c="3" si="227">
        <n x="225"/>
        <n x="370"/>
        <n x="171"/>
      </t>
    </mdx>
    <mdx n="0" f="v">
      <t c="3" si="227">
        <n x="225"/>
        <n x="371"/>
        <n x="171"/>
      </t>
    </mdx>
    <mdx n="0" f="v">
      <t c="3" si="227">
        <n x="225"/>
        <n x="372"/>
        <n x="171"/>
      </t>
    </mdx>
    <mdx n="0" f="v">
      <t c="3" si="227">
        <n x="225"/>
        <n x="393"/>
        <n x="171"/>
      </t>
    </mdx>
    <mdx n="0" f="v">
      <t c="3" si="227">
        <n x="225"/>
        <n x="374"/>
        <n x="171"/>
      </t>
    </mdx>
    <mdx n="0" f="v">
      <t c="3" si="227">
        <n x="225"/>
        <n x="375"/>
        <n x="171"/>
      </t>
    </mdx>
    <mdx n="0" f="v">
      <t c="3" si="227">
        <n x="225"/>
        <n x="376"/>
        <n x="171"/>
      </t>
    </mdx>
    <mdx n="0" f="v">
      <t c="3" si="227">
        <n x="225"/>
        <n x="377"/>
        <n x="171"/>
      </t>
    </mdx>
    <mdx n="0" f="v">
      <t c="3" si="227">
        <n x="225"/>
        <n x="311"/>
        <n x="171"/>
      </t>
    </mdx>
    <mdx n="0" f="v">
      <t c="3" si="227">
        <n x="225"/>
        <n x="378"/>
        <n x="171"/>
      </t>
    </mdx>
    <mdx n="0" f="v">
      <t c="3" si="227">
        <n x="225"/>
        <n x="379"/>
        <n x="171"/>
      </t>
    </mdx>
    <mdx n="0" f="v">
      <t c="3" si="227">
        <n x="225"/>
        <n x="380"/>
        <n x="171"/>
      </t>
    </mdx>
    <mdx n="0" f="v">
      <t c="3" si="227">
        <n x="225"/>
        <n x="381"/>
        <n x="171"/>
      </t>
    </mdx>
    <mdx n="0" f="v">
      <t c="3" si="227">
        <n x="225"/>
        <n x="382"/>
        <n x="171"/>
      </t>
    </mdx>
    <mdx n="0" f="v">
      <t c="3" si="227">
        <n x="225"/>
        <n x="304"/>
        <n x="171"/>
      </t>
    </mdx>
    <mdx n="0" f="v">
      <t c="3" si="227">
        <n x="225"/>
        <n x="383"/>
        <n x="171"/>
      </t>
    </mdx>
    <mdx n="0" f="v">
      <t c="3" si="227">
        <n x="225"/>
        <n x="384"/>
        <n x="171"/>
      </t>
    </mdx>
    <mdx n="0" f="v">
      <t c="3" si="227">
        <n x="225"/>
        <n x="385"/>
        <n x="171"/>
      </t>
    </mdx>
    <mdx n="0" f="v">
      <t c="3" si="227">
        <n x="225"/>
        <n x="386"/>
        <n x="171"/>
      </t>
    </mdx>
    <mdx n="0" f="v">
      <t c="3" si="227">
        <n x="225"/>
        <n x="387"/>
        <n x="171"/>
      </t>
    </mdx>
    <mdx n="0" f="v">
      <t c="3" si="227">
        <n x="225"/>
        <n x="389"/>
        <n x="171"/>
      </t>
    </mdx>
    <mdx n="0" f="v">
      <t c="3" si="227">
        <n x="225"/>
        <n x="390"/>
        <n x="171"/>
      </t>
    </mdx>
    <mdx n="0" f="v">
      <t c="3" si="227">
        <n x="225"/>
        <n x="394"/>
        <n x="171"/>
      </t>
    </mdx>
    <mdx n="0" f="v">
      <t c="3" si="227">
        <n x="225"/>
        <n x="395"/>
        <n x="171"/>
      </t>
    </mdx>
    <mdx n="0" f="v">
      <t c="3" si="227">
        <n x="225"/>
        <n x="278"/>
        <n x="171"/>
      </t>
    </mdx>
    <mdx n="0" f="v">
      <t c="3" si="227">
        <n x="225"/>
        <n x="396"/>
        <n x="171"/>
      </t>
    </mdx>
    <mdx n="0" f="v">
      <t c="3" si="227">
        <n x="225"/>
        <n x="397"/>
        <n x="171"/>
      </t>
    </mdx>
    <mdx n="0" f="v">
      <t c="3" si="227">
        <n x="225"/>
        <n x="398"/>
        <n x="171"/>
      </t>
    </mdx>
    <mdx n="0" f="v">
      <t c="3" si="227">
        <n x="225"/>
        <n x="403"/>
        <n x="171"/>
      </t>
    </mdx>
    <mdx n="0" f="v">
      <t c="3" si="227">
        <n x="225"/>
        <n x="404"/>
        <n x="171"/>
      </t>
    </mdx>
    <mdx n="0" f="v">
      <t c="3" si="227">
        <n x="225"/>
        <n x="405"/>
        <n x="171"/>
      </t>
    </mdx>
    <mdx n="0" f="v">
      <t c="3" si="227">
        <n x="225"/>
        <n x="406"/>
        <n x="171"/>
      </t>
    </mdx>
    <mdx n="0" f="v">
      <t c="3" si="227">
        <n x="225"/>
        <n x="407"/>
        <n x="171"/>
      </t>
    </mdx>
    <mdx n="0" f="v">
      <t c="3" si="227">
        <n x="225"/>
        <n x="408"/>
        <n x="171"/>
      </t>
    </mdx>
    <mdx n="0" f="v">
      <t c="3" si="227">
        <n x="225"/>
        <n x="409"/>
        <n x="171"/>
      </t>
    </mdx>
    <mdx n="0" f="v">
      <t c="3" si="227">
        <n x="225"/>
        <n x="418"/>
        <n x="171"/>
      </t>
    </mdx>
    <mdx n="0" f="v">
      <t c="3" si="227">
        <n x="225"/>
        <n x="411"/>
        <n x="171"/>
      </t>
    </mdx>
    <mdx n="0" f="v">
      <t c="3" si="227">
        <n x="225"/>
        <n x="392"/>
        <n x="171"/>
      </t>
    </mdx>
    <mdx n="0" f="v">
      <t c="3" si="227">
        <n x="225"/>
        <n x="391"/>
        <n x="171"/>
      </t>
    </mdx>
    <mdx n="0" f="v">
      <t c="3" si="227">
        <n x="225"/>
        <n x="399"/>
        <n x="171"/>
      </t>
    </mdx>
    <mdx n="0" f="v">
      <t c="3" si="227">
        <n x="225"/>
        <n x="400"/>
        <n x="171"/>
      </t>
    </mdx>
    <mdx n="0" f="v">
      <t c="3" si="227">
        <n x="225"/>
        <n x="401"/>
        <n x="171"/>
      </t>
    </mdx>
    <mdx n="0" f="v">
      <t c="3" si="227">
        <n x="225"/>
        <n x="402"/>
        <n x="171"/>
      </t>
    </mdx>
    <mdx n="0" f="v">
      <t c="3" si="227">
        <n x="225"/>
        <n x="277"/>
        <n x="171"/>
      </t>
    </mdx>
    <mdx n="0" f="v">
      <t c="3" si="227">
        <n x="225"/>
        <n x="417"/>
        <n x="171"/>
      </t>
    </mdx>
    <mdx n="0" f="v">
      <t c="3" si="227">
        <n x="225"/>
        <n x="420"/>
        <n x="171"/>
      </t>
    </mdx>
    <mdx n="0" f="v">
      <t c="3" si="227">
        <n x="225"/>
        <n x="419"/>
        <n x="171"/>
      </t>
    </mdx>
    <mdx n="0" f="v">
      <t c="3" si="227">
        <n x="225"/>
        <n x="301"/>
        <n x="171"/>
      </t>
    </mdx>
    <mdx n="0" f="v">
      <t c="3" si="227">
        <n x="225"/>
        <n x="299"/>
        <n x="171"/>
      </t>
    </mdx>
    <mdx n="0" f="v">
      <t c="3" si="227">
        <n x="225"/>
        <n x="297"/>
        <n x="171"/>
      </t>
    </mdx>
    <mdx n="0" f="v">
      <t c="3" si="227">
        <n x="225"/>
        <n x="421"/>
        <n x="171"/>
      </t>
    </mdx>
    <mdx n="0" f="v">
      <t c="3" si="227">
        <n x="225"/>
        <n x="423"/>
        <n x="171"/>
      </t>
    </mdx>
    <mdx n="0" f="v">
      <t c="3" si="227">
        <n x="225"/>
        <n x="412"/>
        <n x="171"/>
      </t>
    </mdx>
    <mdx n="0" f="v">
      <t c="3" si="227">
        <n x="225"/>
        <n x="413"/>
        <n x="171"/>
      </t>
    </mdx>
    <mdx n="0" f="v">
      <t c="3" si="227">
        <n x="225"/>
        <n x="414"/>
        <n x="171"/>
      </t>
    </mdx>
    <mdx n="0" f="v">
      <t c="3" si="227">
        <n x="225"/>
        <n x="416"/>
        <n x="171"/>
      </t>
    </mdx>
    <mdx n="0" f="v">
      <t c="3" si="227">
        <n x="225"/>
        <n x="427"/>
        <n x="171"/>
      </t>
    </mdx>
    <mdx n="0" f="v">
      <t c="3" si="227">
        <n x="225"/>
        <n x="424"/>
        <n x="171"/>
      </t>
    </mdx>
    <mdx n="0" f="v">
      <t c="3" si="227">
        <n x="225"/>
        <n x="425"/>
        <n x="171"/>
      </t>
    </mdx>
    <mdx n="0" f="v">
      <t c="3" si="227">
        <n x="225"/>
        <n x="327"/>
        <n x="171"/>
      </t>
    </mdx>
    <mdx n="0" f="v">
      <t c="3" si="227">
        <n x="225"/>
        <n x="426"/>
        <n x="171"/>
      </t>
    </mdx>
    <mdx n="0" f="v">
      <t c="3" si="227">
        <n x="225"/>
        <n x="435"/>
        <n x="171"/>
      </t>
    </mdx>
    <mdx n="0" f="v">
      <t c="3" si="227">
        <n x="225"/>
        <n x="436"/>
        <n x="171"/>
      </t>
    </mdx>
    <mdx n="0" f="v">
      <t c="3" si="227">
        <n x="225"/>
        <n x="442"/>
        <n x="171"/>
      </t>
    </mdx>
    <mdx n="0" f="v">
      <t c="3" si="227">
        <n x="225"/>
        <n x="428"/>
        <n x="171"/>
      </t>
    </mdx>
    <mdx n="0" f="v">
      <t c="3" si="227">
        <n x="225"/>
        <n x="328"/>
        <n x="171"/>
      </t>
    </mdx>
    <mdx n="0" f="v">
      <t c="3" si="227">
        <n x="225"/>
        <n x="429"/>
        <n x="171"/>
      </t>
    </mdx>
    <mdx n="0" f="v">
      <t c="3" si="227">
        <n x="225"/>
        <n x="430"/>
        <n x="171"/>
      </t>
    </mdx>
    <mdx n="0" f="v">
      <t c="3" si="227">
        <n x="225"/>
        <n x="431"/>
        <n x="171"/>
      </t>
    </mdx>
    <mdx n="0" f="v">
      <t c="3" si="227">
        <n x="225"/>
        <n x="432"/>
        <n x="171"/>
      </t>
    </mdx>
    <mdx n="0" f="v">
      <t c="3" si="227">
        <n x="225"/>
        <n x="433"/>
        <n x="171"/>
      </t>
    </mdx>
    <mdx n="0" f="v">
      <t c="3" si="227">
        <n x="225"/>
        <n x="326"/>
        <n x="171"/>
      </t>
    </mdx>
    <mdx n="0" f="v">
      <t c="3" si="227">
        <n x="225"/>
        <n x="437"/>
        <n x="171"/>
      </t>
    </mdx>
    <mdx n="0" f="v">
      <t c="3" si="227">
        <n x="225"/>
        <n x="294"/>
        <n x="171"/>
      </t>
    </mdx>
    <mdx n="0" f="v">
      <t c="3" si="227">
        <n x="225"/>
        <n x="293"/>
        <n x="171"/>
      </t>
    </mdx>
    <mdx n="0" f="v">
      <t c="3" si="227">
        <n x="225"/>
        <n x="443"/>
        <n x="171"/>
      </t>
    </mdx>
    <mdx n="0" f="v">
      <t c="3" si="227">
        <n x="225"/>
        <n x="444"/>
        <n x="171"/>
      </t>
    </mdx>
    <mdx n="0" f="v">
      <t c="3" si="227">
        <n x="225"/>
        <n x="445"/>
        <n x="171"/>
      </t>
    </mdx>
    <mdx n="0" f="v">
      <t c="3" si="227">
        <n x="225"/>
        <n x="434"/>
        <n x="171"/>
      </t>
    </mdx>
    <mdx n="0" f="v">
      <t c="3" si="227">
        <n x="225"/>
        <n x="276"/>
        <n x="171"/>
      </t>
    </mdx>
    <mdx n="0" f="v">
      <t c="3" si="227">
        <n x="225"/>
        <n x="453"/>
        <n x="171"/>
      </t>
    </mdx>
    <mdx n="0" f="v">
      <t c="3" si="227">
        <n x="225"/>
        <n x="454"/>
        <n x="171"/>
      </t>
    </mdx>
    <mdx n="0" f="v">
      <t c="3" si="227">
        <n x="225"/>
        <n x="455"/>
        <n x="171"/>
      </t>
    </mdx>
    <mdx n="0" f="v">
      <t c="3" si="227">
        <n x="225"/>
        <n x="438"/>
        <n x="171"/>
      </t>
    </mdx>
    <mdx n="0" f="v">
      <t c="3" si="227">
        <n x="225"/>
        <n x="350"/>
        <n x="171"/>
      </t>
    </mdx>
    <mdx n="0" f="v">
      <t c="3" si="227">
        <n x="225"/>
        <n x="439"/>
        <n x="171"/>
      </t>
    </mdx>
    <mdx n="0" f="v">
      <t c="3" si="227">
        <n x="225"/>
        <n x="440"/>
        <n x="171"/>
      </t>
    </mdx>
    <mdx n="0" f="v">
      <t c="3" si="227">
        <n x="225"/>
        <n x="441"/>
        <n x="171"/>
      </t>
    </mdx>
    <mdx n="0" f="v">
      <t c="3" si="227">
        <n x="225"/>
        <n x="447"/>
        <n x="171"/>
      </t>
    </mdx>
    <mdx n="0" f="v">
      <t c="3" si="227">
        <n x="225"/>
        <n x="459"/>
        <n x="171"/>
      </t>
    </mdx>
    <mdx n="0" f="v">
      <t c="3" si="227">
        <n x="225"/>
        <n x="346"/>
        <n x="171"/>
      </t>
    </mdx>
    <mdx n="0" f="v">
      <t c="3" si="227">
        <n x="225"/>
        <n x="461"/>
        <n x="171"/>
      </t>
    </mdx>
    <mdx n="0" f="v">
      <t c="3" si="227">
        <n x="225"/>
        <n x="462"/>
        <n x="171"/>
      </t>
    </mdx>
    <mdx n="0" f="v">
      <t c="3" si="227">
        <n x="225"/>
        <n x="463"/>
        <n x="171"/>
      </t>
    </mdx>
    <mdx n="0" f="v">
      <t c="3" si="227">
        <n x="225"/>
        <n x="464"/>
        <n x="171"/>
      </t>
    </mdx>
    <mdx n="0" f="v">
      <t c="3" si="227">
        <n x="225"/>
        <n x="465"/>
        <n x="171"/>
      </t>
    </mdx>
    <mdx n="0" f="v">
      <t c="3" si="227">
        <n x="225"/>
        <n x="466"/>
        <n x="171"/>
      </t>
    </mdx>
    <mdx n="0" f="v">
      <t c="3" si="227">
        <n x="225"/>
        <n x="467"/>
        <n x="171"/>
      </t>
    </mdx>
    <mdx n="0" f="v">
      <t c="3" si="227">
        <n x="225"/>
        <n x="473"/>
        <n x="171"/>
      </t>
    </mdx>
    <mdx n="0" f="v">
      <t c="3" si="227">
        <n x="225"/>
        <n x="448"/>
        <n x="171"/>
      </t>
    </mdx>
    <mdx n="0" f="v">
      <t c="3" si="227">
        <n x="225"/>
        <n x="449"/>
        <n x="171"/>
      </t>
    </mdx>
    <mdx n="0" f="v">
      <t c="3" si="227">
        <n x="225"/>
        <n x="450"/>
        <n x="171"/>
      </t>
    </mdx>
    <mdx n="0" f="v">
      <t c="3" si="227">
        <n x="225"/>
        <n x="451"/>
        <n x="171"/>
      </t>
    </mdx>
    <mdx n="0" f="v">
      <t c="3" si="227">
        <n x="225"/>
        <n x="457"/>
        <n x="171"/>
      </t>
    </mdx>
    <mdx n="0" f="v">
      <t c="3" si="227">
        <n x="225"/>
        <n x="458"/>
        <n x="171"/>
      </t>
    </mdx>
    <mdx n="0" f="v">
      <t c="3" si="227">
        <n x="225"/>
        <n x="474"/>
        <n x="171"/>
      </t>
    </mdx>
    <mdx n="0" f="v">
      <t c="3" si="227">
        <n x="225"/>
        <n x="475"/>
        <n x="171"/>
      </t>
    </mdx>
    <mdx n="0" f="v">
      <t c="3" si="227">
        <n x="225"/>
        <n x="476"/>
        <n x="171"/>
      </t>
    </mdx>
    <mdx n="0" f="v">
      <t c="3" si="227">
        <n x="225"/>
        <n x="460"/>
        <n x="171"/>
      </t>
    </mdx>
    <mdx n="0" f="v">
      <t c="3" si="227">
        <n x="225"/>
        <n x="469"/>
        <n x="171"/>
      </t>
    </mdx>
    <mdx n="0" f="v">
      <t c="3" si="227">
        <n x="225"/>
        <n x="471"/>
        <n x="171"/>
      </t>
    </mdx>
    <mdx n="0" f="v">
      <t c="3" si="227">
        <n x="225"/>
        <n x="472"/>
        <n x="171"/>
      </t>
    </mdx>
    <mdx n="0" f="v">
      <t c="3" si="227">
        <n x="225"/>
        <n x="480"/>
        <n x="171"/>
      </t>
    </mdx>
    <mdx n="0" f="v">
      <t c="3" si="227">
        <n x="225"/>
        <n x="481"/>
        <n x="171"/>
      </t>
    </mdx>
    <mdx n="0" f="v">
      <t c="3" si="227">
        <n x="225"/>
        <n x="487"/>
        <n x="171"/>
      </t>
    </mdx>
    <mdx n="0" f="v">
      <t c="3" si="227">
        <n x="225"/>
        <n x="478"/>
        <n x="171"/>
      </t>
    </mdx>
    <mdx n="0" f="v">
      <t c="3" si="227">
        <n x="225"/>
        <n x="479"/>
        <n x="171"/>
      </t>
    </mdx>
    <mdx n="0" f="v">
      <t c="3" si="227">
        <n x="225"/>
        <n x="483"/>
        <n x="171"/>
      </t>
    </mdx>
    <mdx n="0" f="v">
      <t c="3" si="227">
        <n x="225"/>
        <n x="484"/>
        <n x="171"/>
      </t>
    </mdx>
    <mdx n="0" f="v">
      <t c="3" si="227">
        <n x="225"/>
        <n x="485"/>
        <n x="171"/>
      </t>
    </mdx>
    <mdx n="0" f="v">
      <t c="3" si="227">
        <n x="225"/>
        <n x="486"/>
        <n x="171"/>
      </t>
    </mdx>
    <mdx n="0" f="v">
      <t c="3" si="227">
        <n x="225"/>
        <n x="482"/>
        <n x="171"/>
      </t>
    </mdx>
    <mdx n="0" f="v">
      <t c="3" si="227">
        <n x="225"/>
        <n x="488"/>
        <n x="171"/>
      </t>
    </mdx>
    <mdx n="0" f="v">
      <t c="3" si="227">
        <n x="225"/>
        <n x="489"/>
        <n x="171"/>
      </t>
    </mdx>
    <mdx n="0" f="v">
      <t c="3" si="227">
        <n x="225"/>
        <n x="491"/>
        <n x="171"/>
      </t>
    </mdx>
    <mdx n="0" f="v">
      <t c="3" si="227">
        <n x="225"/>
        <n x="495"/>
        <n x="171"/>
      </t>
    </mdx>
    <mdx n="0" f="v">
      <t c="3" si="227">
        <n x="225"/>
        <n x="496"/>
        <n x="171"/>
      </t>
    </mdx>
    <mdx n="0" f="v">
      <t c="3" si="227">
        <n x="225"/>
        <n x="497"/>
        <n x="171"/>
      </t>
    </mdx>
    <mdx n="0" f="v">
      <t c="3" si="227">
        <n x="225"/>
        <n x="494"/>
        <n x="171"/>
      </t>
    </mdx>
    <mdx n="0" f="v">
      <t c="3" si="227">
        <n x="225"/>
        <n x="500"/>
        <n x="171"/>
      </t>
    </mdx>
    <mdx n="0" f="v">
      <t c="3" si="227">
        <n x="225"/>
        <n x="490"/>
        <n x="171"/>
      </t>
    </mdx>
    <mdx n="0" f="v">
      <t c="3" si="227">
        <n x="225"/>
        <n x="492"/>
        <n x="171"/>
      </t>
    </mdx>
    <mdx n="0" f="v">
      <t c="3" si="227">
        <n x="225"/>
        <n x="498"/>
        <n x="171"/>
      </t>
    </mdx>
    <mdx n="0" f="v">
      <t c="3" si="227">
        <n x="225"/>
        <n x="499"/>
        <n x="171"/>
      </t>
    </mdx>
    <mdx n="0" f="v">
      <t c="3" si="227">
        <n x="225"/>
        <n x="503"/>
        <n x="171"/>
      </t>
    </mdx>
    <mdx n="0" f="v">
      <t c="3" si="227">
        <n x="225"/>
        <n x="501"/>
        <n x="171"/>
      </t>
    </mdx>
    <mdx n="0" f="v">
      <t c="3" si="227">
        <n x="225"/>
        <n x="502"/>
        <n x="171"/>
      </t>
    </mdx>
    <mdx n="0" f="v">
      <t c="3" si="227">
        <n x="225"/>
        <n x="508"/>
        <n x="171"/>
      </t>
    </mdx>
    <mdx n="0" f="v">
      <t c="3" si="227">
        <n x="225"/>
        <n x="507"/>
        <n x="171"/>
      </t>
    </mdx>
    <mdx n="0" f="v">
      <t c="3" si="227">
        <n x="225"/>
        <n x="504"/>
        <n x="171"/>
      </t>
    </mdx>
    <mdx n="0" f="v">
      <t c="3" si="227">
        <n x="225"/>
        <n x="505"/>
        <n x="171"/>
      </t>
    </mdx>
    <mdx n="0" f="v">
      <t c="3" si="227">
        <n x="225"/>
        <n x="506"/>
        <n x="171"/>
      </t>
    </mdx>
    <mdx n="0" f="v">
      <t c="3" si="227">
        <n x="225"/>
        <n x="516"/>
        <n x="171"/>
      </t>
    </mdx>
    <mdx n="0" f="v">
      <t c="3" si="227">
        <n x="225"/>
        <n x="513"/>
        <n x="171"/>
      </t>
    </mdx>
    <mdx n="0" f="v">
      <t c="3" si="227">
        <n x="225"/>
        <n x="514"/>
        <n x="171"/>
      </t>
    </mdx>
    <mdx n="0" f="v">
      <t c="3" si="227">
        <n x="225"/>
        <n x="517"/>
        <n x="171"/>
      </t>
    </mdx>
    <mdx n="0" f="v">
      <t c="3" si="227">
        <n x="225"/>
        <n x="511"/>
        <n x="171"/>
      </t>
    </mdx>
    <mdx n="0" f="v">
      <t c="3" si="227">
        <n x="225"/>
        <n x="522"/>
        <n x="171"/>
      </t>
    </mdx>
    <mdx n="0" f="v">
      <t c="3" si="227">
        <n x="225"/>
        <n x="523"/>
        <n x="171"/>
      </t>
    </mdx>
    <mdx n="0" f="v">
      <t c="3" si="227">
        <n x="225"/>
        <n x="519"/>
        <n x="171"/>
      </t>
    </mdx>
    <mdx n="0" f="v">
      <t c="3" si="227">
        <n x="225"/>
        <n x="520"/>
        <n x="171"/>
      </t>
    </mdx>
    <mdx n="0" f="v">
      <t c="3" si="227">
        <n x="225"/>
        <n x="521"/>
        <n x="171"/>
      </t>
    </mdx>
    <mdx n="0" f="v">
      <t c="3" si="227">
        <n x="225"/>
        <n x="525"/>
        <n x="171"/>
      </t>
    </mdx>
    <mdx n="0" f="v">
      <t c="3" si="227">
        <n x="225"/>
        <n x="526"/>
        <n x="171"/>
      </t>
    </mdx>
    <mdx n="0" f="v">
      <t c="3" si="227">
        <n x="225"/>
        <n x="531"/>
        <n x="171"/>
      </t>
    </mdx>
    <mdx n="0" f="v">
      <t c="3" si="227">
        <n x="225"/>
        <n x="530"/>
        <n x="171"/>
      </t>
    </mdx>
    <mdx n="0" f="v">
      <t c="3" si="227">
        <n x="225"/>
        <n x="533"/>
        <n x="171"/>
      </t>
    </mdx>
    <mdx n="0" f="v">
      <t c="3" si="227">
        <n x="225"/>
        <n x="524"/>
        <n x="171"/>
      </t>
    </mdx>
    <mdx n="0" f="v">
      <t c="3" si="227">
        <n x="225"/>
        <n x="527"/>
        <n x="171"/>
      </t>
    </mdx>
    <mdx n="0" f="v">
      <t c="3" si="227">
        <n x="225"/>
        <n x="532"/>
        <n x="171"/>
      </t>
    </mdx>
    <mdx n="0" f="v">
      <t c="3" si="227">
        <n x="225"/>
        <n x="534"/>
        <n x="171"/>
      </t>
    </mdx>
    <mdx n="0" f="v">
      <t c="3" si="227">
        <n x="225"/>
        <n x="536"/>
        <n x="171"/>
      </t>
    </mdx>
    <mdx n="0" f="v">
      <t c="3" si="227">
        <n x="225"/>
        <n x="537"/>
        <n x="171"/>
      </t>
    </mdx>
    <mdx n="0" f="v">
      <t c="3" si="227">
        <n x="225"/>
        <n x="538"/>
        <n x="171"/>
      </t>
    </mdx>
    <mdx n="0" f="v">
      <t c="3" si="227">
        <n x="225"/>
        <n x="540"/>
        <n x="171"/>
      </t>
    </mdx>
    <mdx n="0" f="v">
      <t c="3" si="227">
        <n x="225"/>
        <n x="539"/>
        <n x="171"/>
      </t>
    </mdx>
    <mdx n="0" f="v">
      <t c="3" si="227">
        <n x="225"/>
        <n x="543"/>
        <n x="171"/>
      </t>
    </mdx>
    <mdx n="0" f="v">
      <t c="3" si="227">
        <n x="225"/>
        <n x="545"/>
        <n x="171"/>
      </t>
    </mdx>
    <mdx n="0" f="v">
      <t c="3" si="227">
        <n x="225"/>
        <n x="542"/>
        <n x="171"/>
      </t>
    </mdx>
    <mdx n="0" f="v">
      <t c="3" si="227">
        <n x="225"/>
        <n x="544"/>
        <n x="171"/>
      </t>
    </mdx>
    <mdx n="0" f="v">
      <t c="3" si="227">
        <n x="225"/>
        <n x="546"/>
        <n x="171"/>
      </t>
    </mdx>
    <mdx n="0" f="v">
      <t c="3" si="227">
        <n x="225"/>
        <n x="267"/>
        <n x="236"/>
      </t>
    </mdx>
    <mdx n="0" f="v">
      <t c="3" si="227">
        <n x="225"/>
        <n x="266"/>
        <n x="236"/>
      </t>
    </mdx>
    <mdx n="0" f="v">
      <t c="3" si="227">
        <n x="225"/>
        <n x="265"/>
        <n x="236"/>
      </t>
    </mdx>
    <mdx n="0" f="v">
      <t c="3" si="227">
        <n x="225"/>
        <n x="264"/>
        <n x="236"/>
      </t>
    </mdx>
    <mdx n="0" f="v">
      <t c="3" si="227">
        <n x="225"/>
        <n x="263"/>
        <n x="236"/>
      </t>
    </mdx>
    <mdx n="0" f="v">
      <t c="3" si="227">
        <n x="225"/>
        <n x="262"/>
        <n x="236"/>
      </t>
    </mdx>
    <mdx n="0" f="v">
      <t c="3" si="227">
        <n x="225"/>
        <n x="261"/>
        <n x="236"/>
      </t>
    </mdx>
    <mdx n="0" f="v">
      <t c="3" si="227">
        <n x="225"/>
        <n x="260"/>
        <n x="236"/>
      </t>
    </mdx>
    <mdx n="0" f="v">
      <t c="3" si="227">
        <n x="225"/>
        <n x="259"/>
        <n x="236"/>
      </t>
    </mdx>
    <mdx n="0" f="v">
      <t c="3" si="227">
        <n x="225"/>
        <n x="258"/>
        <n x="236"/>
      </t>
    </mdx>
    <mdx n="0" f="v">
      <t c="3" si="227">
        <n x="225"/>
        <n x="257"/>
        <n x="236"/>
      </t>
    </mdx>
    <mdx n="0" f="v">
      <t c="3" si="227">
        <n x="225"/>
        <n x="256"/>
        <n x="236"/>
      </t>
    </mdx>
    <mdx n="0" f="v">
      <t c="3" si="227">
        <n x="225"/>
        <n x="255"/>
        <n x="236"/>
      </t>
    </mdx>
    <mdx n="0" f="v">
      <t c="3" si="227">
        <n x="225"/>
        <n x="271"/>
        <n x="236"/>
      </t>
    </mdx>
    <mdx n="0" f="v">
      <t c="3" si="227">
        <n x="225"/>
        <n x="270"/>
        <n x="236"/>
      </t>
    </mdx>
    <mdx n="0" f="v">
      <t c="3" si="227">
        <n x="225"/>
        <n x="268"/>
        <n x="236"/>
      </t>
    </mdx>
    <mdx n="0" f="v">
      <t c="3" si="227">
        <n x="225"/>
        <n x="355"/>
        <n x="236"/>
      </t>
    </mdx>
    <mdx n="0" f="v">
      <t c="3" si="227">
        <n x="225"/>
        <n x="356"/>
        <n x="236"/>
      </t>
    </mdx>
    <mdx n="0" f="v">
      <t c="3" si="227">
        <n x="225"/>
        <n x="357"/>
        <n x="236"/>
      </t>
    </mdx>
    <mdx n="0" f="v">
      <t c="3" si="227">
        <n x="225"/>
        <n x="358"/>
        <n x="236"/>
      </t>
    </mdx>
    <mdx n="0" f="v">
      <t c="3" si="227">
        <n x="225"/>
        <n x="359"/>
        <n x="236"/>
      </t>
    </mdx>
    <mdx n="0" f="v">
      <t c="3" si="227">
        <n x="225"/>
        <n x="360"/>
        <n x="236"/>
      </t>
    </mdx>
    <mdx n="0" f="v">
      <t c="3" si="227">
        <n x="225"/>
        <n x="361"/>
        <n x="236"/>
      </t>
    </mdx>
    <mdx n="0" f="v">
      <t c="3" si="227">
        <n x="225"/>
        <n x="547"/>
        <n x="236"/>
      </t>
    </mdx>
    <mdx n="0" f="v">
      <t c="3" si="227">
        <n x="225"/>
        <n x="362"/>
        <n x="236"/>
      </t>
    </mdx>
    <mdx n="0" f="v">
      <t c="3" si="227">
        <n x="225"/>
        <n x="363"/>
        <n x="236"/>
      </t>
    </mdx>
    <mdx n="0" f="v">
      <t c="3" si="227">
        <n x="225"/>
        <n x="364"/>
        <n x="236"/>
      </t>
    </mdx>
    <mdx n="0" f="v">
      <t c="3" si="227">
        <n x="225"/>
        <n x="548"/>
        <n x="236"/>
      </t>
    </mdx>
    <mdx n="0" f="v">
      <t c="3" si="227">
        <n x="225"/>
        <n x="365"/>
        <n x="236"/>
      </t>
    </mdx>
    <mdx n="0" f="v">
      <t c="3" si="227">
        <n x="225"/>
        <n x="366"/>
        <n x="236"/>
      </t>
    </mdx>
    <mdx n="0" f="v">
      <t c="3" si="227">
        <n x="225"/>
        <n x="367"/>
        <n x="236"/>
      </t>
    </mdx>
    <mdx n="0" f="v">
      <t c="3" si="227">
        <n x="225"/>
        <n x="368"/>
        <n x="236"/>
      </t>
    </mdx>
    <mdx n="0" f="v">
      <t c="3" si="227">
        <n x="225"/>
        <n x="369"/>
        <n x="236"/>
      </t>
    </mdx>
    <mdx n="0" f="v">
      <t c="3" si="227">
        <n x="225"/>
        <n x="370"/>
        <n x="236"/>
      </t>
    </mdx>
    <mdx n="0" f="v">
      <t c="3" si="227">
        <n x="225"/>
        <n x="371"/>
        <n x="236"/>
      </t>
    </mdx>
    <mdx n="0" f="v">
      <t c="3" si="227">
        <n x="225"/>
        <n x="372"/>
        <n x="236"/>
      </t>
    </mdx>
    <mdx n="0" f="v">
      <t c="3" si="227">
        <n x="225"/>
        <n x="373"/>
        <n x="236"/>
      </t>
    </mdx>
    <mdx n="0" f="v">
      <t c="3" si="227">
        <n x="225"/>
        <n x="374"/>
        <n x="236"/>
      </t>
    </mdx>
    <mdx n="0" f="v">
      <t c="3" si="227">
        <n x="225"/>
        <n x="375"/>
        <n x="236"/>
      </t>
    </mdx>
    <mdx n="0" f="v">
      <t c="3" si="227">
        <n x="225"/>
        <n x="281"/>
        <n x="236"/>
      </t>
    </mdx>
    <mdx n="0" f="v">
      <t c="3" si="227">
        <n x="225"/>
        <n x="376"/>
        <n x="236"/>
      </t>
    </mdx>
    <mdx n="0" f="v">
      <t c="3" si="227">
        <n x="225"/>
        <n x="377"/>
        <n x="236"/>
      </t>
    </mdx>
    <mdx n="0" f="v">
      <t c="3" si="227">
        <n x="225"/>
        <n x="378"/>
        <n x="236"/>
      </t>
    </mdx>
    <mdx n="0" f="v">
      <t c="3" si="227">
        <n x="225"/>
        <n x="379"/>
        <n x="236"/>
      </t>
    </mdx>
    <mdx n="0" f="v">
      <t c="3" si="227">
        <n x="225"/>
        <n x="380"/>
        <n x="236"/>
      </t>
    </mdx>
    <mdx n="0" f="v">
      <t c="3" si="227">
        <n x="225"/>
        <n x="381"/>
        <n x="236"/>
      </t>
    </mdx>
    <mdx n="0" f="v">
      <t c="3" si="227">
        <n x="225"/>
        <n x="382"/>
        <n x="236"/>
      </t>
    </mdx>
    <mdx n="0" f="v">
      <t c="3" si="227">
        <n x="225"/>
        <n x="393"/>
        <n x="236"/>
      </t>
    </mdx>
    <mdx n="0" f="v">
      <t c="3" si="227">
        <n x="225"/>
        <n x="383"/>
        <n x="236"/>
      </t>
    </mdx>
    <mdx n="0" f="v">
      <t c="3" si="227">
        <n x="225"/>
        <n x="384"/>
        <n x="236"/>
      </t>
    </mdx>
    <mdx n="0" f="v">
      <t c="3" si="227">
        <n x="225"/>
        <n x="385"/>
        <n x="236"/>
      </t>
    </mdx>
    <mdx n="0" f="v">
      <t c="3" si="227">
        <n x="225"/>
        <n x="386"/>
        <n x="236"/>
      </t>
    </mdx>
    <mdx n="0" f="v">
      <t c="3" si="227">
        <n x="225"/>
        <n x="387"/>
        <n x="236"/>
      </t>
    </mdx>
    <mdx n="0" f="v">
      <t c="3" si="227">
        <n x="225"/>
        <n x="388"/>
        <n x="236"/>
      </t>
    </mdx>
    <mdx n="0" f="v">
      <t c="3" si="227">
        <n x="225"/>
        <n x="389"/>
        <n x="236"/>
      </t>
    </mdx>
    <mdx n="0" f="v">
      <t c="3" si="227">
        <n x="225"/>
        <n x="390"/>
        <n x="236"/>
      </t>
    </mdx>
    <mdx n="0" f="v">
      <t c="3" si="227">
        <n x="225"/>
        <n x="394"/>
        <n x="236"/>
      </t>
    </mdx>
    <mdx n="0" f="v">
      <t c="3" si="227">
        <n x="225"/>
        <n x="395"/>
        <n x="236"/>
      </t>
    </mdx>
    <mdx n="0" f="v">
      <t c="3" si="227">
        <n x="225"/>
        <n x="396"/>
        <n x="236"/>
      </t>
    </mdx>
    <mdx n="0" f="v">
      <t c="3" si="227">
        <n x="225"/>
        <n x="397"/>
        <n x="236"/>
      </t>
    </mdx>
    <mdx n="0" f="v">
      <t c="3" si="227">
        <n x="225"/>
        <n x="398"/>
        <n x="236"/>
      </t>
    </mdx>
    <mdx n="0" f="v">
      <t c="3" si="227">
        <n x="225"/>
        <n x="392"/>
        <n x="236"/>
      </t>
    </mdx>
    <mdx n="0" f="v">
      <t c="3" si="227">
        <n x="225"/>
        <n x="403"/>
        <n x="236"/>
      </t>
    </mdx>
    <mdx n="0" f="v">
      <t c="3" si="227">
        <n x="225"/>
        <n x="404"/>
        <n x="236"/>
      </t>
    </mdx>
    <mdx n="0" f="v">
      <t c="3" si="227">
        <n x="225"/>
        <n x="405"/>
        <n x="236"/>
      </t>
    </mdx>
    <mdx n="0" f="v">
      <t c="3" si="227">
        <n x="225"/>
        <n x="406"/>
        <n x="236"/>
      </t>
    </mdx>
    <mdx n="0" f="v">
      <t c="3" si="227">
        <n x="225"/>
        <n x="407"/>
        <n x="236"/>
      </t>
    </mdx>
    <mdx n="0" f="v">
      <t c="3" si="227">
        <n x="225"/>
        <n x="408"/>
        <n x="236"/>
      </t>
    </mdx>
    <mdx n="0" f="v">
      <t c="3" si="227">
        <n x="225"/>
        <n x="409"/>
        <n x="236"/>
      </t>
    </mdx>
    <mdx n="0" f="v">
      <t c="3" si="227">
        <n x="225"/>
        <n x="410"/>
        <n x="236"/>
      </t>
    </mdx>
    <mdx n="0" f="v">
      <t c="3" si="227">
        <n x="225"/>
        <n x="418"/>
        <n x="236"/>
      </t>
    </mdx>
    <mdx n="0" f="v">
      <t c="3" si="227">
        <n x="225"/>
        <n x="419"/>
        <n x="236"/>
      </t>
    </mdx>
    <mdx n="0" f="v">
      <t c="3" si="227">
        <n x="225"/>
        <n x="411"/>
        <n x="236"/>
      </t>
    </mdx>
    <mdx n="0" f="v">
      <t c="3" si="227">
        <n x="225"/>
        <n x="391"/>
        <n x="236"/>
      </t>
    </mdx>
    <mdx n="0" f="v">
      <t c="3" si="227">
        <n x="225"/>
        <n x="399"/>
        <n x="236"/>
      </t>
    </mdx>
    <mdx n="0" f="v">
      <t c="3" si="227">
        <n x="225"/>
        <n x="400"/>
        <n x="236"/>
      </t>
    </mdx>
    <mdx n="0" f="v">
      <t c="3" si="227">
        <n x="225"/>
        <n x="401"/>
        <n x="236"/>
      </t>
    </mdx>
    <mdx n="0" f="v">
      <t c="3" si="227">
        <n x="225"/>
        <n x="402"/>
        <n x="236"/>
      </t>
    </mdx>
    <mdx n="0" f="v">
      <t c="3" si="227">
        <n x="225"/>
        <n x="417"/>
        <n x="236"/>
      </t>
    </mdx>
    <mdx n="0" f="v">
      <t c="3" si="227">
        <n x="225"/>
        <n x="420"/>
        <n x="236"/>
      </t>
    </mdx>
    <mdx n="0" f="v">
      <t c="3" si="227">
        <n x="225"/>
        <n x="301"/>
        <n x="236"/>
      </t>
    </mdx>
    <mdx n="0" f="v">
      <t c="3" si="227">
        <n x="225"/>
        <n x="299"/>
        <n x="236"/>
      </t>
    </mdx>
    <mdx n="0" f="v">
      <t c="3" si="227">
        <n x="225"/>
        <n x="297"/>
        <n x="236"/>
      </t>
    </mdx>
    <mdx n="0" f="v">
      <t c="3" si="227">
        <n x="225"/>
        <n x="421"/>
        <n x="236"/>
      </t>
    </mdx>
    <mdx n="0" f="v">
      <t c="3" si="227">
        <n x="225"/>
        <n x="422"/>
        <n x="236"/>
      </t>
    </mdx>
    <mdx n="0" f="v">
      <t c="3" si="227">
        <n x="225"/>
        <n x="412"/>
        <n x="236"/>
      </t>
    </mdx>
    <mdx n="0" f="v">
      <t c="3" si="227">
        <n x="225"/>
        <n x="413"/>
        <n x="236"/>
      </t>
    </mdx>
    <mdx n="0" f="v">
      <t c="3" si="227">
        <n x="225"/>
        <n x="414"/>
        <n x="236"/>
      </t>
    </mdx>
    <mdx n="0" f="v">
      <t c="3" si="227">
        <n x="225"/>
        <n x="415"/>
        <n x="236"/>
      </t>
    </mdx>
    <mdx n="0" f="v">
      <t c="3" si="227">
        <n x="225"/>
        <n x="416"/>
        <n x="236"/>
      </t>
    </mdx>
    <mdx n="0" f="v">
      <t c="3" si="227">
        <n x="225"/>
        <n x="427"/>
        <n x="236"/>
      </t>
    </mdx>
    <mdx n="0" f="v">
      <t c="3" si="227">
        <n x="225"/>
        <n x="423"/>
        <n x="236"/>
      </t>
    </mdx>
    <mdx n="0" f="v">
      <t c="3" si="227">
        <n x="225"/>
        <n x="424"/>
        <n x="236"/>
      </t>
    </mdx>
    <mdx n="0" f="v">
      <t c="3" si="227">
        <n x="225"/>
        <n x="425"/>
        <n x="236"/>
      </t>
    </mdx>
    <mdx n="0" f="v">
      <t c="3" si="227">
        <n x="225"/>
        <n x="348"/>
        <n x="236"/>
      </t>
    </mdx>
    <mdx n="0" f="v">
      <t c="3" si="227">
        <n x="225"/>
        <n x="327"/>
        <n x="236"/>
      </t>
    </mdx>
    <mdx n="0" f="v">
      <t c="3" si="227">
        <n x="225"/>
        <n x="426"/>
        <n x="236"/>
      </t>
    </mdx>
    <mdx n="0" f="v">
      <t c="3" si="227">
        <n x="225"/>
        <n x="326"/>
        <n x="236"/>
      </t>
    </mdx>
    <mdx n="0" f="v">
      <t c="3" si="227">
        <n x="225"/>
        <n x="435"/>
        <n x="236"/>
      </t>
    </mdx>
    <mdx n="0" f="v">
      <t c="3" si="227">
        <n x="225"/>
        <n x="428"/>
        <n x="236"/>
      </t>
    </mdx>
    <mdx n="0" f="v">
      <t c="3" si="227">
        <n x="225"/>
        <n x="328"/>
        <n x="236"/>
      </t>
    </mdx>
    <mdx n="0" f="v">
      <t c="3" si="227">
        <n x="225"/>
        <n x="429"/>
        <n x="236"/>
      </t>
    </mdx>
    <mdx n="0" f="v">
      <t c="3" si="227">
        <n x="225"/>
        <n x="430"/>
        <n x="236"/>
      </t>
    </mdx>
    <mdx n="0" f="v">
      <t c="3" si="227">
        <n x="225"/>
        <n x="431"/>
        <n x="236"/>
      </t>
    </mdx>
    <mdx n="0" f="v">
      <t c="3" si="227">
        <n x="225"/>
        <n x="432"/>
        <n x="236"/>
      </t>
    </mdx>
    <mdx n="0" f="v">
      <t c="3" si="227">
        <n x="225"/>
        <n x="433"/>
        <n x="236"/>
      </t>
    </mdx>
    <mdx n="0" f="v">
      <t c="3" si="227">
        <n x="225"/>
        <n x="436"/>
        <n x="236"/>
      </t>
    </mdx>
    <mdx n="0" f="v">
      <t c="3" si="227">
        <n x="225"/>
        <n x="442"/>
        <n x="236"/>
      </t>
    </mdx>
    <mdx n="0" f="v">
      <t c="3" si="227">
        <n x="225"/>
        <n x="437"/>
        <n x="236"/>
      </t>
    </mdx>
    <mdx n="0" f="v">
      <t c="3" si="227">
        <n x="225"/>
        <n x="294"/>
        <n x="236"/>
      </t>
    </mdx>
    <mdx n="0" f="v">
      <t c="3" si="227">
        <n x="225"/>
        <n x="293"/>
        <n x="236"/>
      </t>
    </mdx>
    <mdx n="0" f="v">
      <t c="3" si="227">
        <n x="225"/>
        <n x="443"/>
        <n x="236"/>
      </t>
    </mdx>
    <mdx n="0" f="v">
      <t c="3" si="227">
        <n x="225"/>
        <n x="444"/>
        <n x="236"/>
      </t>
    </mdx>
    <mdx n="0" f="v">
      <t c="3" si="227">
        <n x="225"/>
        <n x="445"/>
        <n x="236"/>
      </t>
    </mdx>
    <mdx n="0" f="v">
      <t c="3" si="227">
        <n x="225"/>
        <n x="446"/>
        <n x="236"/>
      </t>
    </mdx>
    <mdx n="0" f="v">
      <t c="3" si="227">
        <n x="225"/>
        <n x="434"/>
        <n x="236"/>
      </t>
    </mdx>
    <mdx n="0" f="v">
      <t c="3" si="227">
        <n x="225"/>
        <n x="452"/>
        <n x="236"/>
      </t>
    </mdx>
    <mdx n="0" f="v">
      <t c="3" si="227">
        <n x="225"/>
        <n x="276"/>
        <n x="236"/>
      </t>
    </mdx>
    <mdx n="0" f="v">
      <t c="3" si="227">
        <n x="225"/>
        <n x="453"/>
        <n x="236"/>
      </t>
    </mdx>
    <mdx n="0" f="v">
      <t c="3" si="227">
        <n x="225"/>
        <n x="454"/>
        <n x="236"/>
      </t>
    </mdx>
    <mdx n="0" f="v">
      <t c="3" si="227">
        <n x="225"/>
        <n x="455"/>
        <n x="236"/>
      </t>
    </mdx>
    <mdx n="0" f="v">
      <t c="3" si="227">
        <n x="225"/>
        <n x="456"/>
        <n x="236"/>
      </t>
    </mdx>
    <mdx n="0" f="v">
      <t c="3" si="227">
        <n x="225"/>
        <n x="438"/>
        <n x="236"/>
      </t>
    </mdx>
    <mdx n="0" f="v">
      <t c="3" si="227">
        <n x="225"/>
        <n x="350"/>
        <n x="236"/>
      </t>
    </mdx>
    <mdx n="0" f="v">
      <t c="3" si="227">
        <n x="225"/>
        <n x="439"/>
        <n x="236"/>
      </t>
    </mdx>
    <mdx n="0" f="v">
      <t c="3" si="227">
        <n x="225"/>
        <n x="441"/>
        <n x="236"/>
      </t>
    </mdx>
    <mdx n="0" f="v">
      <t c="3" si="227">
        <n x="225"/>
        <n x="447"/>
        <n x="236"/>
      </t>
    </mdx>
    <mdx n="0" f="v">
      <t c="3" si="227">
        <n x="225"/>
        <n x="459"/>
        <n x="236"/>
      </t>
    </mdx>
    <mdx n="0" f="v">
      <t c="3" si="227">
        <n x="225"/>
        <n x="346"/>
        <n x="236"/>
      </t>
    </mdx>
    <mdx n="0" f="v">
      <t c="3" si="227">
        <n x="225"/>
        <n x="473"/>
        <n x="236"/>
      </t>
    </mdx>
    <mdx n="0" f="v">
      <t c="3" si="227">
        <n x="225"/>
        <n x="461"/>
        <n x="236"/>
      </t>
    </mdx>
    <mdx n="0" f="v">
      <t c="3" si="227">
        <n x="225"/>
        <n x="462"/>
        <n x="236"/>
      </t>
    </mdx>
    <mdx n="0" f="v">
      <t c="3" si="227">
        <n x="225"/>
        <n x="463"/>
        <n x="236"/>
      </t>
    </mdx>
    <mdx n="0" f="v">
      <t c="3" si="227">
        <n x="225"/>
        <n x="464"/>
        <n x="236"/>
      </t>
    </mdx>
    <mdx n="0" f="v">
      <t c="3" si="227">
        <n x="225"/>
        <n x="465"/>
        <n x="236"/>
      </t>
    </mdx>
    <mdx n="0" f="v">
      <t c="3" si="227">
        <n x="225"/>
        <n x="466"/>
        <n x="236"/>
      </t>
    </mdx>
    <mdx n="0" f="v">
      <t c="3" si="227">
        <n x="225"/>
        <n x="467"/>
        <n x="236"/>
      </t>
    </mdx>
    <mdx n="0" f="v">
      <t c="3" si="227">
        <n x="225"/>
        <n x="448"/>
        <n x="236"/>
      </t>
    </mdx>
    <mdx n="0" f="v">
      <t c="3" si="227">
        <n x="225"/>
        <n x="449"/>
        <n x="236"/>
      </t>
    </mdx>
    <mdx n="0" f="v">
      <t c="3" si="227">
        <n x="225"/>
        <n x="450"/>
        <n x="236"/>
      </t>
    </mdx>
    <mdx n="0" f="v">
      <t c="3" si="227">
        <n x="225"/>
        <n x="451"/>
        <n x="236"/>
      </t>
    </mdx>
    <mdx n="0" f="v">
      <t c="3" si="227">
        <n x="225"/>
        <n x="457"/>
        <n x="236"/>
      </t>
    </mdx>
    <mdx n="0" f="v">
      <t c="3" si="227">
        <n x="225"/>
        <n x="458"/>
        <n x="236"/>
      </t>
    </mdx>
    <mdx n="0" f="v">
      <t c="3" si="227">
        <n x="225"/>
        <n x="474"/>
        <n x="236"/>
      </t>
    </mdx>
    <mdx n="0" f="v">
      <t c="3" si="227">
        <n x="225"/>
        <n x="475"/>
        <n x="236"/>
      </t>
    </mdx>
    <mdx n="0" f="v">
      <t c="3" si="227">
        <n x="225"/>
        <n x="476"/>
        <n x="236"/>
      </t>
    </mdx>
    <mdx n="0" f="v">
      <t c="3" si="227">
        <n x="225"/>
        <n x="460"/>
        <n x="236"/>
      </t>
    </mdx>
    <mdx n="0" f="v">
      <t c="3" si="227">
        <n x="225"/>
        <n x="468"/>
        <n x="236"/>
      </t>
    </mdx>
    <mdx n="0" f="v">
      <t c="3" si="227">
        <n x="225"/>
        <n x="469"/>
        <n x="236"/>
      </t>
    </mdx>
    <mdx n="0" f="v">
      <t c="3" si="227">
        <n x="225"/>
        <n x="470"/>
        <n x="236"/>
      </t>
    </mdx>
    <mdx n="0" f="v">
      <t c="3" si="227">
        <n x="225"/>
        <n x="471"/>
        <n x="236"/>
      </t>
    </mdx>
    <mdx n="0" f="v">
      <t c="3" si="227">
        <n x="225"/>
        <n x="472"/>
        <n x="236"/>
      </t>
    </mdx>
    <mdx n="0" f="v">
      <t c="3" si="227">
        <n x="225"/>
        <n x="480"/>
        <n x="236"/>
      </t>
    </mdx>
    <mdx n="0" f="v">
      <t c="3" si="227">
        <n x="225"/>
        <n x="481"/>
        <n x="236"/>
      </t>
    </mdx>
    <mdx n="0" f="v">
      <t c="3" si="227">
        <n x="225"/>
        <n x="488"/>
        <n x="236"/>
      </t>
    </mdx>
    <mdx n="0" f="v">
      <t c="3" si="227">
        <n x="225"/>
        <n x="483"/>
        <n x="236"/>
      </t>
    </mdx>
    <mdx n="0" f="v">
      <t c="3" si="227">
        <n x="225"/>
        <n x="477"/>
        <n x="236"/>
      </t>
    </mdx>
    <mdx n="0" f="v">
      <t c="3" si="227">
        <n x="225"/>
        <n x="478"/>
        <n x="236"/>
      </t>
    </mdx>
    <mdx n="0" f="v">
      <t c="3" si="227">
        <n x="225"/>
        <n x="479"/>
        <n x="236"/>
      </t>
    </mdx>
    <mdx n="0" f="v">
      <t c="3" si="227">
        <n x="225"/>
        <n x="487"/>
        <n x="236"/>
      </t>
    </mdx>
    <mdx n="0" f="v">
      <t c="3" si="227">
        <n x="225"/>
        <n x="484"/>
        <n x="236"/>
      </t>
    </mdx>
    <mdx n="0" f="v">
      <t c="3" si="227">
        <n x="225"/>
        <n x="485"/>
        <n x="236"/>
      </t>
    </mdx>
    <mdx n="0" f="v">
      <t c="3" si="227">
        <n x="225"/>
        <n x="486"/>
        <n x="236"/>
      </t>
    </mdx>
    <mdx n="0" f="v">
      <t c="3" si="227">
        <n x="225"/>
        <n x="489"/>
        <n x="236"/>
      </t>
    </mdx>
    <mdx n="0" f="v">
      <t c="3" si="227">
        <n x="225"/>
        <n x="482"/>
        <n x="236"/>
      </t>
    </mdx>
    <mdx n="0" f="v">
      <t c="3" si="227">
        <n x="225"/>
        <n x="490"/>
        <n x="236"/>
      </t>
    </mdx>
    <mdx n="0" f="v">
      <t c="3" si="227">
        <n x="225"/>
        <n x="494"/>
        <n x="236"/>
      </t>
    </mdx>
    <mdx n="0" f="v">
      <t c="3" si="227">
        <n x="225"/>
        <n x="500"/>
        <n x="236"/>
      </t>
    </mdx>
    <mdx n="0" f="v">
      <t c="3" si="227">
        <n x="225"/>
        <n x="491"/>
        <n x="236"/>
      </t>
    </mdx>
    <mdx n="0" f="v">
      <t c="3" si="227">
        <n x="225"/>
        <n x="495"/>
        <n x="236"/>
      </t>
    </mdx>
    <mdx n="0" f="v">
      <t c="3" si="227">
        <n x="225"/>
        <n x="496"/>
        <n x="236"/>
      </t>
    </mdx>
    <mdx n="0" f="v">
      <t c="3" si="227">
        <n x="225"/>
        <n x="497"/>
        <n x="236"/>
      </t>
    </mdx>
    <mdx n="0" f="v">
      <t c="3" si="227">
        <n x="225"/>
        <n x="492"/>
        <n x="236"/>
      </t>
    </mdx>
    <mdx n="0" f="v">
      <t c="3" si="227">
        <n x="225"/>
        <n x="493"/>
        <n x="236"/>
      </t>
    </mdx>
    <mdx n="0" f="v">
      <t c="3" si="227">
        <n x="225"/>
        <n x="498"/>
        <n x="236"/>
      </t>
    </mdx>
    <mdx n="0" f="v">
      <t c="3" si="227">
        <n x="225"/>
        <n x="499"/>
        <n x="236"/>
      </t>
    </mdx>
    <mdx n="0" f="v">
      <t c="3" si="227">
        <n x="225"/>
        <n x="508"/>
        <n x="236"/>
      </t>
    </mdx>
    <mdx n="0" f="v">
      <t c="3" si="227">
        <n x="225"/>
        <n x="501"/>
        <n x="236"/>
      </t>
    </mdx>
    <mdx n="0" f="v">
      <t c="3" si="227">
        <n x="225"/>
        <n x="502"/>
        <n x="236"/>
      </t>
    </mdx>
    <mdx n="0" f="v">
      <t c="3" si="227">
        <n x="225"/>
        <n x="503"/>
        <n x="236"/>
      </t>
    </mdx>
    <mdx n="0" f="v">
      <t c="3" si="227">
        <n x="225"/>
        <n x="509"/>
        <n x="236"/>
      </t>
    </mdx>
    <mdx n="0" f="v">
      <t c="3" si="227">
        <n x="225"/>
        <n x="507"/>
        <n x="236"/>
      </t>
    </mdx>
    <mdx n="0" f="v">
      <t c="3" si="227">
        <n x="225"/>
        <n x="504"/>
        <n x="236"/>
      </t>
    </mdx>
    <mdx n="0" f="v">
      <t c="3" si="227">
        <n x="225"/>
        <n x="505"/>
        <n x="236"/>
      </t>
    </mdx>
    <mdx n="0" f="v">
      <t c="3" si="227">
        <n x="225"/>
        <n x="506"/>
        <n x="236"/>
      </t>
    </mdx>
    <mdx n="0" f="v">
      <t c="3" si="227">
        <n x="225"/>
        <n x="516"/>
        <n x="236"/>
      </t>
    </mdx>
    <mdx n="0" f="v">
      <t c="3" si="227">
        <n x="225"/>
        <n x="519"/>
        <n x="236"/>
      </t>
    </mdx>
    <mdx n="0" f="v">
      <t c="3" si="227">
        <n x="225"/>
        <n x="517"/>
        <n x="236"/>
      </t>
    </mdx>
    <mdx n="0" f="v">
      <t c="3" si="227">
        <n x="225"/>
        <n x="513"/>
        <n x="236"/>
      </t>
    </mdx>
    <mdx n="0" f="v">
      <t c="3" si="227">
        <n x="225"/>
        <n x="514"/>
        <n x="236"/>
      </t>
    </mdx>
    <mdx n="0" f="v">
      <t c="3" si="227">
        <n x="225"/>
        <n x="515"/>
        <n x="236"/>
      </t>
    </mdx>
    <mdx n="0" f="v">
      <t c="3" si="227">
        <n x="225"/>
        <n x="510"/>
        <n x="236"/>
      </t>
    </mdx>
    <mdx n="0" f="v">
      <t c="3" si="227">
        <n x="225"/>
        <n x="511"/>
        <n x="236"/>
      </t>
    </mdx>
    <mdx n="0" f="v">
      <t c="3" si="227">
        <n x="225"/>
        <n x="512"/>
        <n x="236"/>
      </t>
    </mdx>
    <mdx n="0" f="v">
      <t c="3" si="227">
        <n x="225"/>
        <n x="518"/>
        <n x="236"/>
      </t>
    </mdx>
    <mdx n="0" f="v">
      <t c="3" si="227">
        <n x="225"/>
        <n x="522"/>
        <n x="236"/>
      </t>
    </mdx>
    <mdx n="0" f="v">
      <t c="3" si="227">
        <n x="225"/>
        <n x="523"/>
        <n x="236"/>
      </t>
    </mdx>
    <mdx n="0" f="v">
      <t c="3" si="227">
        <n x="225"/>
        <n x="520"/>
        <n x="236"/>
      </t>
    </mdx>
    <mdx n="0" f="v">
      <t c="3" si="227">
        <n x="225"/>
        <n x="521"/>
        <n x="236"/>
      </t>
    </mdx>
    <mdx n="0" f="v">
      <t c="3" si="227">
        <n x="225"/>
        <n x="525"/>
        <n x="236"/>
      </t>
    </mdx>
    <mdx n="0" f="v">
      <t c="3" si="227">
        <n x="225"/>
        <n x="526"/>
        <n x="236"/>
      </t>
    </mdx>
    <mdx n="0" f="v">
      <t c="3" si="227">
        <n x="225"/>
        <n x="528"/>
        <n x="236"/>
      </t>
    </mdx>
    <mdx n="0" f="v">
      <t c="3" si="227">
        <n x="225"/>
        <n x="529"/>
        <n x="236"/>
      </t>
    </mdx>
    <mdx n="0" f="v">
      <t c="3" si="227">
        <n x="225"/>
        <n x="531"/>
        <n x="236"/>
      </t>
    </mdx>
    <mdx n="0" f="v">
      <t c="3" si="227">
        <n x="225"/>
        <n x="524"/>
        <n x="236"/>
      </t>
    </mdx>
    <mdx n="0" f="v">
      <t c="3" si="227">
        <n x="225"/>
        <n x="527"/>
        <n x="236"/>
      </t>
    </mdx>
    <mdx n="0" f="v">
      <t c="3" si="227">
        <n x="225"/>
        <n x="530"/>
        <n x="236"/>
      </t>
    </mdx>
    <mdx n="0" f="v">
      <t c="3" si="227">
        <n x="225"/>
        <n x="533"/>
        <n x="236"/>
      </t>
    </mdx>
    <mdx n="0" f="v">
      <t c="3" si="227">
        <n x="225"/>
        <n x="532"/>
        <n x="236"/>
      </t>
    </mdx>
    <mdx n="0" f="v">
      <t c="3" si="227">
        <n x="225"/>
        <n x="534"/>
        <n x="236"/>
      </t>
    </mdx>
    <mdx n="0" f="v">
      <t c="3" si="227">
        <n x="225"/>
        <n x="535"/>
        <n x="236"/>
      </t>
    </mdx>
    <mdx n="0" f="v">
      <t c="3" si="227">
        <n x="225"/>
        <n x="536"/>
        <n x="236"/>
      </t>
    </mdx>
    <mdx n="0" f="v">
      <t c="3" si="227">
        <n x="225"/>
        <n x="537"/>
        <n x="236"/>
      </t>
    </mdx>
    <mdx n="0" f="v">
      <t c="3" si="227">
        <n x="225"/>
        <n x="538"/>
        <n x="236"/>
      </t>
    </mdx>
    <mdx n="0" f="v">
      <t c="3" si="227">
        <n x="225"/>
        <n x="540"/>
        <n x="236"/>
      </t>
    </mdx>
    <mdx n="0" f="v">
      <t c="3" si="227">
        <n x="225"/>
        <n x="539"/>
        <n x="236"/>
      </t>
    </mdx>
    <mdx n="0" f="v">
      <t c="3" si="227">
        <n x="225"/>
        <n x="543"/>
        <n x="236"/>
      </t>
    </mdx>
    <mdx n="0" f="v">
      <t c="3" si="227">
        <n x="225"/>
        <n x="545"/>
        <n x="236"/>
      </t>
    </mdx>
    <mdx n="0" f="v">
      <t c="3" si="227">
        <n x="225"/>
        <n x="541"/>
        <n x="236"/>
      </t>
    </mdx>
    <mdx n="0" f="v">
      <t c="3" si="227">
        <n x="225"/>
        <n x="542"/>
        <n x="236"/>
      </t>
    </mdx>
    <mdx n="0" f="v">
      <t c="3" si="227">
        <n x="225"/>
        <n x="544"/>
        <n x="236"/>
      </t>
    </mdx>
    <mdx n="0" f="v">
      <t c="3" si="227">
        <n x="225"/>
        <n x="546"/>
        <n x="236"/>
      </t>
    </mdx>
    <mdx n="0" f="v">
      <t c="3" si="227">
        <n x="225"/>
        <n x="267"/>
        <n x="232"/>
      </t>
    </mdx>
    <mdx n="0" f="v">
      <t c="3" si="227">
        <n x="225"/>
        <n x="266"/>
        <n x="232"/>
      </t>
    </mdx>
    <mdx n="0" f="v">
      <t c="3" si="227">
        <n x="225"/>
        <n x="265"/>
        <n x="232"/>
      </t>
    </mdx>
    <mdx n="0" f="v">
      <t c="3" si="227">
        <n x="225"/>
        <n x="264"/>
        <n x="232"/>
      </t>
    </mdx>
    <mdx n="0" f="v">
      <t c="3" si="227">
        <n x="225"/>
        <n x="263"/>
        <n x="232"/>
      </t>
    </mdx>
    <mdx n="0" f="v">
      <t c="3" si="227">
        <n x="225"/>
        <n x="262"/>
        <n x="232"/>
      </t>
    </mdx>
    <mdx n="0" f="v">
      <t c="3" si="227">
        <n x="225"/>
        <n x="261"/>
        <n x="232"/>
      </t>
    </mdx>
    <mdx n="0" f="v">
      <t c="3" si="227">
        <n x="225"/>
        <n x="260"/>
        <n x="232"/>
      </t>
    </mdx>
    <mdx n="0" f="v">
      <t c="3" si="227">
        <n x="225"/>
        <n x="259"/>
        <n x="232"/>
      </t>
    </mdx>
    <mdx n="0" f="v">
      <t c="3" si="227">
        <n x="225"/>
        <n x="258"/>
        <n x="232"/>
      </t>
    </mdx>
    <mdx n="0" f="v">
      <t c="3" si="227">
        <n x="225"/>
        <n x="257"/>
        <n x="232"/>
      </t>
    </mdx>
    <mdx n="0" f="v">
      <t c="3" si="227">
        <n x="225"/>
        <n x="256"/>
        <n x="232"/>
      </t>
    </mdx>
    <mdx n="0" f="v">
      <t c="3" si="227">
        <n x="225"/>
        <n x="271"/>
        <n x="232"/>
      </t>
    </mdx>
    <mdx n="0" f="v">
      <t c="3" si="227">
        <n x="225"/>
        <n x="268"/>
        <n x="232"/>
      </t>
    </mdx>
    <mdx n="0" f="v">
      <t c="3" si="227">
        <n x="225"/>
        <n x="355"/>
        <n x="232"/>
      </t>
    </mdx>
    <mdx n="0" f="v">
      <t c="3" si="227">
        <n x="225"/>
        <n x="357"/>
        <n x="232"/>
      </t>
    </mdx>
    <mdx n="0" f="v">
      <t c="3" si="227">
        <n x="225"/>
        <n x="358"/>
        <n x="232"/>
      </t>
    </mdx>
    <mdx n="0" f="v">
      <t c="3" si="227">
        <n x="225"/>
        <n x="359"/>
        <n x="232"/>
      </t>
    </mdx>
    <mdx n="0" f="v">
      <t c="3" si="227">
        <n x="225"/>
        <n x="360"/>
        <n x="232"/>
      </t>
    </mdx>
    <mdx n="0" f="v">
      <t c="3" si="227">
        <n x="225"/>
        <n x="361"/>
        <n x="232"/>
      </t>
    </mdx>
    <mdx n="0" f="v">
      <t c="3" si="227">
        <n x="225"/>
        <n x="255"/>
        <n x="232"/>
      </t>
    </mdx>
    <mdx n="0" f="v">
      <t c="3" si="227">
        <n x="225"/>
        <n x="547"/>
        <n x="232"/>
      </t>
    </mdx>
    <mdx n="0" f="v">
      <t c="3" si="227">
        <n x="225"/>
        <n x="362"/>
        <n x="232"/>
      </t>
    </mdx>
    <mdx n="0" f="v">
      <t c="3" si="227">
        <n x="225"/>
        <n x="363"/>
        <n x="232"/>
      </t>
    </mdx>
    <mdx n="0" f="v">
      <t c="3" si="227">
        <n x="225"/>
        <n x="364"/>
        <n x="232"/>
      </t>
    </mdx>
    <mdx n="0" f="v">
      <t c="3" si="227">
        <n x="225"/>
        <n x="548"/>
        <n x="232"/>
      </t>
    </mdx>
    <mdx n="0" f="v">
      <t c="3" si="227">
        <n x="225"/>
        <n x="365"/>
        <n x="232"/>
      </t>
    </mdx>
    <mdx n="0" f="v">
      <t c="3" si="227">
        <n x="225"/>
        <n x="366"/>
        <n x="232"/>
      </t>
    </mdx>
    <mdx n="0" f="v">
      <t c="3" si="227">
        <n x="225"/>
        <n x="367"/>
        <n x="232"/>
      </t>
    </mdx>
    <mdx n="0" f="v">
      <t c="3" si="227">
        <n x="225"/>
        <n x="369"/>
        <n x="232"/>
      </t>
    </mdx>
    <mdx n="0" f="v">
      <t c="3" si="227">
        <n x="225"/>
        <n x="307"/>
        <n x="232"/>
      </t>
    </mdx>
    <mdx n="0" f="v">
      <t c="3" si="227">
        <n x="225"/>
        <n x="370"/>
        <n x="232"/>
      </t>
    </mdx>
    <mdx n="0" f="v">
      <t c="3" si="227">
        <n x="225"/>
        <n x="371"/>
        <n x="232"/>
      </t>
    </mdx>
    <mdx n="0" f="v">
      <t c="3" si="227">
        <n x="225"/>
        <n x="372"/>
        <n x="232"/>
      </t>
    </mdx>
    <mdx n="0" f="v">
      <t c="3" si="227">
        <n x="225"/>
        <n x="393"/>
        <n x="232"/>
      </t>
    </mdx>
    <mdx n="0" f="v">
      <t c="3" si="227">
        <n x="225"/>
        <n x="373"/>
        <n x="232"/>
      </t>
    </mdx>
    <mdx n="0" f="v">
      <t c="3" si="227">
        <n x="225"/>
        <n x="374"/>
        <n x="232"/>
      </t>
    </mdx>
    <mdx n="0" f="v">
      <t c="3" si="227">
        <n x="225"/>
        <n x="375"/>
        <n x="232"/>
      </t>
    </mdx>
    <mdx n="0" f="v">
      <t c="3" si="227">
        <n x="225"/>
        <n x="376"/>
        <n x="232"/>
      </t>
    </mdx>
    <mdx n="0" f="v">
      <t c="3" si="227">
        <n x="225"/>
        <n x="377"/>
        <n x="232"/>
      </t>
    </mdx>
    <mdx n="0" f="v">
      <t c="3" si="227">
        <n x="225"/>
        <n x="311"/>
        <n x="232"/>
      </t>
    </mdx>
    <mdx n="0" f="v">
      <t c="3" si="227">
        <n x="225"/>
        <n x="378"/>
        <n x="232"/>
      </t>
    </mdx>
    <mdx n="0" f="v">
      <t c="3" si="227">
        <n x="225"/>
        <n x="379"/>
        <n x="232"/>
      </t>
    </mdx>
    <mdx n="0" f="v">
      <t c="3" si="227">
        <n x="225"/>
        <n x="380"/>
        <n x="232"/>
      </t>
    </mdx>
    <mdx n="0" f="v">
      <t c="3" si="227">
        <n x="225"/>
        <n x="381"/>
        <n x="232"/>
      </t>
    </mdx>
    <mdx n="0" f="v">
      <t c="3" si="227">
        <n x="225"/>
        <n x="382"/>
        <n x="232"/>
      </t>
    </mdx>
    <mdx n="0" f="v">
      <t c="3" si="227">
        <n x="225"/>
        <n x="304"/>
        <n x="232"/>
      </t>
    </mdx>
    <mdx n="0" f="v">
      <t c="3" si="227">
        <n x="225"/>
        <n x="383"/>
        <n x="232"/>
      </t>
    </mdx>
    <mdx n="0" f="v">
      <t c="3" si="227">
        <n x="225"/>
        <n x="384"/>
        <n x="232"/>
      </t>
    </mdx>
    <mdx n="0" f="v">
      <t c="3" si="227">
        <n x="225"/>
        <n x="385"/>
        <n x="232"/>
      </t>
    </mdx>
    <mdx n="0" f="v">
      <t c="3" si="227">
        <n x="225"/>
        <n x="386"/>
        <n x="232"/>
      </t>
    </mdx>
    <mdx n="0" f="v">
      <t c="3" si="227">
        <n x="225"/>
        <n x="387"/>
        <n x="232"/>
      </t>
    </mdx>
    <mdx n="0" f="v">
      <t c="3" si="227">
        <n x="225"/>
        <n x="388"/>
        <n x="232"/>
      </t>
    </mdx>
    <mdx n="0" f="v">
      <t c="3" si="227">
        <n x="225"/>
        <n x="389"/>
        <n x="232"/>
      </t>
    </mdx>
    <mdx n="0" f="v">
      <t c="3" si="227">
        <n x="225"/>
        <n x="390"/>
        <n x="232"/>
      </t>
    </mdx>
    <mdx n="0" f="v">
      <t c="3" si="227">
        <n x="225"/>
        <n x="394"/>
        <n x="232"/>
      </t>
    </mdx>
    <mdx n="0" f="v">
      <t c="3" si="227">
        <n x="225"/>
        <n x="395"/>
        <n x="232"/>
      </t>
    </mdx>
    <mdx n="0" f="v">
      <t c="3" si="227">
        <n x="225"/>
        <n x="278"/>
        <n x="232"/>
      </t>
    </mdx>
    <mdx n="0" f="v">
      <t c="3" si="227">
        <n x="225"/>
        <n x="396"/>
        <n x="232"/>
      </t>
    </mdx>
    <mdx n="0" f="v">
      <t c="3" si="227">
        <n x="225"/>
        <n x="397"/>
        <n x="232"/>
      </t>
    </mdx>
    <mdx n="0" f="v">
      <t c="3" si="227">
        <n x="225"/>
        <n x="398"/>
        <n x="232"/>
      </t>
    </mdx>
    <mdx n="0" f="v">
      <t c="3" si="227">
        <n x="225"/>
        <n x="392"/>
        <n x="232"/>
      </t>
    </mdx>
    <mdx n="0" f="v">
      <t c="3" si="227">
        <n x="225"/>
        <n x="403"/>
        <n x="232"/>
      </t>
    </mdx>
    <mdx n="0" f="v">
      <t c="3" si="227">
        <n x="225"/>
        <n x="404"/>
        <n x="232"/>
      </t>
    </mdx>
    <mdx n="0" f="v">
      <t c="3" si="227">
        <n x="225"/>
        <n x="405"/>
        <n x="232"/>
      </t>
    </mdx>
    <mdx n="0" f="v">
      <t c="3" si="227">
        <n x="225"/>
        <n x="406"/>
        <n x="232"/>
      </t>
    </mdx>
    <mdx n="0" f="v">
      <t c="3" si="227">
        <n x="225"/>
        <n x="407"/>
        <n x="232"/>
      </t>
    </mdx>
    <mdx n="0" f="v">
      <t c="3" si="227">
        <n x="225"/>
        <n x="408"/>
        <n x="232"/>
      </t>
    </mdx>
    <mdx n="0" f="v">
      <t c="3" si="227">
        <n x="225"/>
        <n x="409"/>
        <n x="232"/>
      </t>
    </mdx>
    <mdx n="0" f="v">
      <t c="3" si="227">
        <n x="225"/>
        <n x="410"/>
        <n x="232"/>
      </t>
    </mdx>
    <mdx n="0" f="v">
      <t c="3" si="227">
        <n x="225"/>
        <n x="418"/>
        <n x="232"/>
      </t>
    </mdx>
    <mdx n="0" f="v">
      <t c="3" si="227">
        <n x="225"/>
        <n x="411"/>
        <n x="232"/>
      </t>
    </mdx>
    <mdx n="0" f="v">
      <t c="3" si="227">
        <n x="225"/>
        <n x="391"/>
        <n x="232"/>
      </t>
    </mdx>
    <mdx n="0" f="v">
      <t c="3" si="227">
        <n x="225"/>
        <n x="399"/>
        <n x="232"/>
      </t>
    </mdx>
    <mdx n="0" f="v">
      <t c="3" si="227">
        <n x="225"/>
        <n x="400"/>
        <n x="232"/>
      </t>
    </mdx>
    <mdx n="0" f="v">
      <t c="3" si="227">
        <n x="225"/>
        <n x="401"/>
        <n x="232"/>
      </t>
    </mdx>
    <mdx n="0" f="v">
      <t c="3" si="227">
        <n x="225"/>
        <n x="402"/>
        <n x="232"/>
      </t>
    </mdx>
    <mdx n="0" f="v">
      <t c="3" si="227">
        <n x="225"/>
        <n x="277"/>
        <n x="232"/>
      </t>
    </mdx>
    <mdx n="0" f="v">
      <t c="3" si="227">
        <n x="225"/>
        <n x="417"/>
        <n x="232"/>
      </t>
    </mdx>
    <mdx n="0" f="v">
      <t c="3" si="227">
        <n x="225"/>
        <n x="420"/>
        <n x="232"/>
      </t>
    </mdx>
    <mdx n="0" f="v">
      <t c="3" si="227">
        <n x="225"/>
        <n x="419"/>
        <n x="232"/>
      </t>
    </mdx>
    <mdx n="0" f="v">
      <t c="3" si="227">
        <n x="225"/>
        <n x="422"/>
        <n x="232"/>
      </t>
    </mdx>
    <mdx n="0" f="v">
      <t c="3" si="227">
        <n x="225"/>
        <n x="301"/>
        <n x="232"/>
      </t>
    </mdx>
    <mdx n="0" f="v">
      <t c="3" si="227">
        <n x="225"/>
        <n x="299"/>
        <n x="232"/>
      </t>
    </mdx>
    <mdx n="0" f="v">
      <t c="3" si="227">
        <n x="225"/>
        <n x="297"/>
        <n x="232"/>
      </t>
    </mdx>
    <mdx n="0" f="v">
      <t c="3" si="227">
        <n x="225"/>
        <n x="421"/>
        <n x="232"/>
      </t>
    </mdx>
    <mdx n="0" f="v">
      <t c="3" si="227">
        <n x="225"/>
        <n x="423"/>
        <n x="232"/>
      </t>
    </mdx>
    <mdx n="0" f="v">
      <t c="3" si="227">
        <n x="225"/>
        <n x="329"/>
        <n x="232"/>
      </t>
    </mdx>
    <mdx n="0" f="v">
      <t c="3" si="227">
        <n x="225"/>
        <n x="412"/>
        <n x="232"/>
      </t>
    </mdx>
    <mdx n="0" f="v">
      <t c="3" si="227">
        <n x="225"/>
        <n x="413"/>
        <n x="232"/>
      </t>
    </mdx>
    <mdx n="0" f="v">
      <t c="3" si="227">
        <n x="225"/>
        <n x="414"/>
        <n x="232"/>
      </t>
    </mdx>
    <mdx n="0" f="v">
      <t c="3" si="227">
        <n x="225"/>
        <n x="415"/>
        <n x="232"/>
      </t>
    </mdx>
    <mdx n="0" f="v">
      <t c="3" si="227">
        <n x="225"/>
        <n x="416"/>
        <n x="232"/>
      </t>
    </mdx>
    <mdx n="0" f="v">
      <t c="3" si="227">
        <n x="225"/>
        <n x="427"/>
        <n x="232"/>
      </t>
    </mdx>
    <mdx n="0" f="v">
      <t c="3" si="227">
        <n x="225"/>
        <n x="424"/>
        <n x="232"/>
      </t>
    </mdx>
    <mdx n="0" f="v">
      <t c="3" si="227">
        <n x="225"/>
        <n x="425"/>
        <n x="232"/>
      </t>
    </mdx>
    <mdx n="0" f="v">
      <t c="3" si="227">
        <n x="225"/>
        <n x="348"/>
        <n x="232"/>
      </t>
    </mdx>
    <mdx n="0" f="v">
      <t c="3" si="227">
        <n x="225"/>
        <n x="327"/>
        <n x="232"/>
      </t>
    </mdx>
    <mdx n="0" f="v">
      <t c="3" si="227">
        <n x="225"/>
        <n x="426"/>
        <n x="232"/>
      </t>
    </mdx>
    <mdx n="0" f="v">
      <t c="3" si="227">
        <n x="225"/>
        <n x="433"/>
        <n x="232"/>
      </t>
    </mdx>
    <mdx n="0" f="v">
      <t c="3" si="227">
        <n x="225"/>
        <n x="436"/>
        <n x="232"/>
      </t>
    </mdx>
    <mdx n="0" f="v">
      <t c="3" si="227">
        <n x="225"/>
        <n x="442"/>
        <n x="232"/>
      </t>
    </mdx>
    <mdx n="0" f="v">
      <t c="3" si="227">
        <n x="225"/>
        <n x="435"/>
        <n x="232"/>
      </t>
    </mdx>
    <mdx n="0" f="v">
      <t c="3" si="227">
        <n x="225"/>
        <n x="428"/>
        <n x="232"/>
      </t>
    </mdx>
    <mdx n="0" f="v">
      <t c="3" si="227">
        <n x="225"/>
        <n x="328"/>
        <n x="232"/>
      </t>
    </mdx>
    <mdx n="0" f="v">
      <t c="3" si="227">
        <n x="225"/>
        <n x="429"/>
        <n x="232"/>
      </t>
    </mdx>
    <mdx n="0" f="v">
      <t c="3" si="227">
        <n x="225"/>
        <n x="430"/>
        <n x="232"/>
      </t>
    </mdx>
    <mdx n="0" f="v">
      <t c="3" si="227">
        <n x="225"/>
        <n x="431"/>
        <n x="232"/>
      </t>
    </mdx>
    <mdx n="0" f="v">
      <t c="3" si="227">
        <n x="225"/>
        <n x="432"/>
        <n x="232"/>
      </t>
    </mdx>
    <mdx n="0" f="v">
      <t c="3" si="227">
        <n x="225"/>
        <n x="326"/>
        <n x="232"/>
      </t>
    </mdx>
    <mdx n="0" f="v">
      <t c="3" si="227">
        <n x="225"/>
        <n x="437"/>
        <n x="232"/>
      </t>
    </mdx>
    <mdx n="0" f="v">
      <t c="3" si="227">
        <n x="225"/>
        <n x="294"/>
        <n x="232"/>
      </t>
    </mdx>
    <mdx n="0" f="v">
      <t c="3" si="227">
        <n x="225"/>
        <n x="293"/>
        <n x="232"/>
      </t>
    </mdx>
    <mdx n="0" f="v">
      <t c="3" si="227">
        <n x="225"/>
        <n x="443"/>
        <n x="232"/>
      </t>
    </mdx>
    <mdx n="0" f="v">
      <t c="3" si="227">
        <n x="225"/>
        <n x="444"/>
        <n x="232"/>
      </t>
    </mdx>
    <mdx n="0" f="v">
      <t c="3" si="227">
        <n x="225"/>
        <n x="445"/>
        <n x="232"/>
      </t>
    </mdx>
    <mdx n="0" f="v">
      <t c="3" si="227">
        <n x="225"/>
        <n x="446"/>
        <n x="232"/>
      </t>
    </mdx>
    <mdx n="0" f="v">
      <t c="3" si="227">
        <n x="225"/>
        <n x="434"/>
        <n x="232"/>
      </t>
    </mdx>
    <mdx n="0" f="v">
      <t c="3" si="227">
        <n x="225"/>
        <n x="452"/>
        <n x="232"/>
      </t>
    </mdx>
    <mdx n="0" f="v">
      <t c="3" si="227">
        <n x="225"/>
        <n x="276"/>
        <n x="232"/>
      </t>
    </mdx>
    <mdx n="0" f="v">
      <t c="3" si="227">
        <n x="225"/>
        <n x="454"/>
        <n x="232"/>
      </t>
    </mdx>
    <mdx n="0" f="v">
      <t c="3" si="227">
        <n x="225"/>
        <n x="455"/>
        <n x="232"/>
      </t>
    </mdx>
    <mdx n="0" f="v">
      <t c="3" si="227">
        <n x="225"/>
        <n x="456"/>
        <n x="232"/>
      </t>
    </mdx>
    <mdx n="0" f="v">
      <t c="3" si="227">
        <n x="225"/>
        <n x="459"/>
        <n x="232"/>
      </t>
    </mdx>
    <mdx n="0" f="v">
      <t c="3" si="227">
        <n x="225"/>
        <n x="346"/>
        <n x="232"/>
      </t>
    </mdx>
    <mdx n="0" f="v">
      <t c="3" si="227">
        <n x="225"/>
        <n x="438"/>
        <n x="232"/>
      </t>
    </mdx>
    <mdx n="0" f="v">
      <t c="3" si="227">
        <n x="225"/>
        <n x="350"/>
        <n x="232"/>
      </t>
    </mdx>
    <mdx n="0" f="v">
      <t c="3" si="227">
        <n x="225"/>
        <n x="439"/>
        <n x="232"/>
      </t>
    </mdx>
    <mdx n="0" f="v">
      <t c="3" si="227">
        <n x="225"/>
        <n x="440"/>
        <n x="232"/>
      </t>
    </mdx>
    <mdx n="0" f="v">
      <t c="3" si="227">
        <n x="225"/>
        <n x="441"/>
        <n x="232"/>
      </t>
    </mdx>
    <mdx n="0" f="v">
      <t c="3" si="227">
        <n x="225"/>
        <n x="447"/>
        <n x="232"/>
      </t>
    </mdx>
    <mdx n="0" f="v">
      <t c="3" si="227">
        <n x="225"/>
        <n x="461"/>
        <n x="232"/>
      </t>
    </mdx>
    <mdx n="0" f="v">
      <t c="3" si="227">
        <n x="225"/>
        <n x="462"/>
        <n x="232"/>
      </t>
    </mdx>
    <mdx n="0" f="v">
      <t c="3" si="227">
        <n x="225"/>
        <n x="463"/>
        <n x="232"/>
      </t>
    </mdx>
    <mdx n="0" f="v">
      <t c="3" si="227">
        <n x="225"/>
        <n x="464"/>
        <n x="232"/>
      </t>
    </mdx>
    <mdx n="0" f="v">
      <t c="3" si="227">
        <n x="225"/>
        <n x="465"/>
        <n x="232"/>
      </t>
    </mdx>
    <mdx n="0" f="v">
      <t c="3" si="227">
        <n x="225"/>
        <n x="466"/>
        <n x="232"/>
      </t>
    </mdx>
    <mdx n="0" f="v">
      <t c="3" si="227">
        <n x="225"/>
        <n x="467"/>
        <n x="232"/>
      </t>
    </mdx>
    <mdx n="0" f="v">
      <t c="3" si="227">
        <n x="225"/>
        <n x="473"/>
        <n x="232"/>
      </t>
    </mdx>
    <mdx n="0" f="v">
      <t c="3" si="227">
        <n x="225"/>
        <n x="448"/>
        <n x="232"/>
      </t>
    </mdx>
    <mdx n="0" f="v">
      <t c="3" si="227">
        <n x="225"/>
        <n x="449"/>
        <n x="232"/>
      </t>
    </mdx>
    <mdx n="0" f="v">
      <t c="3" si="227">
        <n x="225"/>
        <n x="450"/>
        <n x="232"/>
      </t>
    </mdx>
    <mdx n="0" f="v">
      <t c="3" si="227">
        <n x="225"/>
        <n x="451"/>
        <n x="232"/>
      </t>
    </mdx>
    <mdx n="0" f="v">
      <t c="3" si="227">
        <n x="225"/>
        <n x="457"/>
        <n x="232"/>
      </t>
    </mdx>
    <mdx n="0" f="v">
      <t c="3" si="227">
        <n x="225"/>
        <n x="458"/>
        <n x="232"/>
      </t>
    </mdx>
    <mdx n="0" f="v">
      <t c="3" si="227">
        <n x="225"/>
        <n x="474"/>
        <n x="232"/>
      </t>
    </mdx>
    <mdx n="0" f="v">
      <t c="3" si="227">
        <n x="225"/>
        <n x="475"/>
        <n x="232"/>
      </t>
    </mdx>
    <mdx n="0" f="v">
      <t c="3" si="227">
        <n x="225"/>
        <n x="476"/>
        <n x="232"/>
      </t>
    </mdx>
    <mdx n="0" f="v">
      <t c="3" si="227">
        <n x="225"/>
        <n x="471"/>
        <n x="232"/>
      </t>
    </mdx>
    <mdx n="0" f="v">
      <t c="3" si="227">
        <n x="225"/>
        <n x="460"/>
        <n x="232"/>
      </t>
    </mdx>
    <mdx n="0" f="v">
      <t c="3" si="227">
        <n x="225"/>
        <n x="468"/>
        <n x="232"/>
      </t>
    </mdx>
    <mdx n="0" f="v">
      <t c="3" si="227">
        <n x="225"/>
        <n x="469"/>
        <n x="232"/>
      </t>
    </mdx>
    <mdx n="0" f="v">
      <t c="3" si="227">
        <n x="225"/>
        <n x="470"/>
        <n x="232"/>
      </t>
    </mdx>
    <mdx n="0" f="v">
      <t c="3" si="227">
        <n x="225"/>
        <n x="488"/>
        <n x="232"/>
      </t>
    </mdx>
    <mdx n="0" f="v">
      <t c="3" si="227">
        <n x="225"/>
        <n x="483"/>
        <n x="232"/>
      </t>
    </mdx>
    <mdx n="0" f="v">
      <t c="3" si="227">
        <n x="225"/>
        <n x="472"/>
        <n x="232"/>
      </t>
    </mdx>
    <mdx n="0" f="v">
      <t c="3" si="227">
        <n x="225"/>
        <n x="480"/>
        <n x="232"/>
      </t>
    </mdx>
    <mdx n="0" f="v">
      <t c="3" si="227">
        <n x="225"/>
        <n x="481"/>
        <n x="232"/>
      </t>
    </mdx>
    <mdx n="0" f="v">
      <t c="3" si="227">
        <n x="225"/>
        <n x="487"/>
        <n x="232"/>
      </t>
    </mdx>
    <mdx n="0" f="v">
      <t c="3" si="227">
        <n x="225"/>
        <n x="477"/>
        <n x="232"/>
      </t>
    </mdx>
    <mdx n="0" f="v">
      <t c="3" si="227">
        <n x="225"/>
        <n x="478"/>
        <n x="232"/>
      </t>
    </mdx>
    <mdx n="0" f="v">
      <t c="3" si="227">
        <n x="225"/>
        <n x="479"/>
        <n x="232"/>
      </t>
    </mdx>
    <mdx n="0" f="v">
      <t c="3" si="227">
        <n x="225"/>
        <n x="484"/>
        <n x="232"/>
      </t>
    </mdx>
    <mdx n="0" f="v">
      <t c="3" si="227">
        <n x="225"/>
        <n x="485"/>
        <n x="232"/>
      </t>
    </mdx>
    <mdx n="0" f="v">
      <t c="3" si="227">
        <n x="225"/>
        <n x="482"/>
        <n x="232"/>
      </t>
    </mdx>
    <mdx n="0" f="v">
      <t c="3" si="227">
        <n x="225"/>
        <n x="490"/>
        <n x="232"/>
      </t>
    </mdx>
    <mdx n="0" f="v">
      <t c="3" si="227">
        <n x="225"/>
        <n x="489"/>
        <n x="232"/>
      </t>
    </mdx>
    <mdx n="0" f="v">
      <t c="3" si="227">
        <n x="225"/>
        <n x="491"/>
        <n x="232"/>
      </t>
    </mdx>
    <mdx n="0" f="v">
      <t c="3" si="227">
        <n x="225"/>
        <n x="495"/>
        <n x="232"/>
      </t>
    </mdx>
    <mdx n="0" f="v">
      <t c="3" si="227">
        <n x="225"/>
        <n x="496"/>
        <n x="232"/>
      </t>
    </mdx>
    <mdx n="0" f="v">
      <t c="3" si="227">
        <n x="225"/>
        <n x="500"/>
        <n x="232"/>
      </t>
    </mdx>
    <mdx n="0" f="v">
      <t c="3" si="227">
        <n x="225"/>
        <n x="494"/>
        <n x="232"/>
      </t>
    </mdx>
    <mdx n="0" f="v">
      <t c="3" si="227">
        <n x="225"/>
        <n x="492"/>
        <n x="232"/>
      </t>
    </mdx>
    <mdx n="0" f="v">
      <t c="3" si="227">
        <n x="225"/>
        <n x="493"/>
        <n x="232"/>
      </t>
    </mdx>
    <mdx n="0" f="v">
      <t c="3" si="227">
        <n x="225"/>
        <n x="498"/>
        <n x="232"/>
      </t>
    </mdx>
    <mdx n="0" f="v">
      <t c="3" si="227">
        <n x="225"/>
        <n x="499"/>
        <n x="232"/>
      </t>
    </mdx>
    <mdx n="0" f="v">
      <t c="3" si="227">
        <n x="225"/>
        <n x="501"/>
        <n x="232"/>
      </t>
    </mdx>
    <mdx n="0" f="v">
      <t c="3" si="227">
        <n x="225"/>
        <n x="502"/>
        <n x="232"/>
      </t>
    </mdx>
    <mdx n="0" f="v">
      <t c="3" si="227">
        <n x="225"/>
        <n x="508"/>
        <n x="232"/>
      </t>
    </mdx>
    <mdx n="0" f="v">
      <t c="3" si="227">
        <n x="225"/>
        <n x="503"/>
        <n x="232"/>
      </t>
    </mdx>
    <mdx n="0" f="v">
      <t c="3" si="227">
        <n x="225"/>
        <n x="509"/>
        <n x="232"/>
      </t>
    </mdx>
    <mdx n="0" f="v">
      <t c="3" si="227">
        <n x="225"/>
        <n x="513"/>
        <n x="232"/>
      </t>
    </mdx>
    <mdx n="0" f="v">
      <t c="3" si="227">
        <n x="225"/>
        <n x="507"/>
        <n x="232"/>
      </t>
    </mdx>
    <mdx n="0" f="v">
      <t c="3" si="227">
        <n x="225"/>
        <n x="504"/>
        <n x="232"/>
      </t>
    </mdx>
    <mdx n="0" f="v">
      <t c="3" si="227">
        <n x="225"/>
        <n x="505"/>
        <n x="232"/>
      </t>
    </mdx>
    <mdx n="0" f="v">
      <t c="3" si="227">
        <n x="225"/>
        <n x="506"/>
        <n x="232"/>
      </t>
    </mdx>
    <mdx n="0" f="v">
      <t c="3" si="227">
        <n x="225"/>
        <n x="516"/>
        <n x="232"/>
      </t>
    </mdx>
    <mdx n="0" f="v">
      <t c="3" si="227">
        <n x="225"/>
        <n x="519"/>
        <n x="232"/>
      </t>
    </mdx>
    <mdx n="0" f="v">
      <t c="3" si="227">
        <n x="225"/>
        <n x="514"/>
        <n x="232"/>
      </t>
    </mdx>
    <mdx n="0" f="v">
      <t c="3" si="227">
        <n x="225"/>
        <n x="515"/>
        <n x="232"/>
      </t>
    </mdx>
    <mdx n="0" f="v">
      <t c="3" si="227">
        <n x="225"/>
        <n x="517"/>
        <n x="232"/>
      </t>
    </mdx>
    <mdx n="0" f="v">
      <t c="3" si="227">
        <n x="225"/>
        <n x="510"/>
        <n x="232"/>
      </t>
    </mdx>
    <mdx n="0" f="v">
      <t c="3" si="227">
        <n x="225"/>
        <n x="511"/>
        <n x="232"/>
      </t>
    </mdx>
    <mdx n="0" f="v">
      <t c="3" si="227">
        <n x="225"/>
        <n x="512"/>
        <n x="232"/>
      </t>
    </mdx>
    <mdx n="0" f="v">
      <t c="3" si="227">
        <n x="225"/>
        <n x="518"/>
        <n x="232"/>
      </t>
    </mdx>
    <mdx n="0" f="v">
      <t c="3" si="227">
        <n x="225"/>
        <n x="522"/>
        <n x="232"/>
      </t>
    </mdx>
    <mdx n="0" f="v">
      <t c="3" si="227">
        <n x="225"/>
        <n x="523"/>
        <n x="232"/>
      </t>
    </mdx>
    <mdx n="0" f="v">
      <t c="3" si="227">
        <n x="225"/>
        <n x="525"/>
        <n x="232"/>
      </t>
    </mdx>
    <mdx n="0" f="v">
      <t c="3" si="227">
        <n x="225"/>
        <n x="520"/>
        <n x="232"/>
      </t>
    </mdx>
    <mdx n="0" f="v">
      <t c="3" si="227">
        <n x="225"/>
        <n x="521"/>
        <n x="232"/>
      </t>
    </mdx>
    <mdx n="0" f="v">
      <t c="3" si="227">
        <n x="225"/>
        <n x="528"/>
        <n x="232"/>
      </t>
    </mdx>
    <mdx n="0" f="v">
      <t c="3" si="227">
        <n x="225"/>
        <n x="526"/>
        <n x="232"/>
      </t>
    </mdx>
    <mdx n="0" f="v">
      <t c="3" si="227">
        <n x="225"/>
        <n x="524"/>
        <n x="232"/>
      </t>
    </mdx>
    <mdx n="0" f="v">
      <t c="3" si="227">
        <n x="225"/>
        <n x="531"/>
        <n x="232"/>
      </t>
    </mdx>
    <mdx n="0" f="v">
      <t c="3" si="227">
        <n x="225"/>
        <n x="529"/>
        <n x="232"/>
      </t>
    </mdx>
    <mdx n="0" f="v">
      <t c="3" si="227">
        <n x="225"/>
        <n x="533"/>
        <n x="232"/>
      </t>
    </mdx>
    <mdx n="0" f="v">
      <t c="3" si="227">
        <n x="225"/>
        <n x="527"/>
        <n x="232"/>
      </t>
    </mdx>
    <mdx n="0" f="v">
      <t c="3" si="227">
        <n x="225"/>
        <n x="530"/>
        <n x="232"/>
      </t>
    </mdx>
    <mdx n="0" f="v">
      <t c="3" si="227">
        <n x="225"/>
        <n x="532"/>
        <n x="232"/>
      </t>
    </mdx>
    <mdx n="0" f="v">
      <t c="3" si="227">
        <n x="225"/>
        <n x="534"/>
        <n x="232"/>
      </t>
    </mdx>
    <mdx n="0" f="v">
      <t c="3" si="227">
        <n x="225"/>
        <n x="535"/>
        <n x="232"/>
      </t>
    </mdx>
    <mdx n="0" f="v">
      <t c="3" si="227">
        <n x="225"/>
        <n x="536"/>
        <n x="232"/>
      </t>
    </mdx>
    <mdx n="0" f="v">
      <t c="3" si="227">
        <n x="225"/>
        <n x="537"/>
        <n x="232"/>
      </t>
    </mdx>
    <mdx n="0" f="v">
      <t c="3" si="227">
        <n x="225"/>
        <n x="538"/>
        <n x="232"/>
      </t>
    </mdx>
    <mdx n="0" f="v">
      <t c="3" si="227">
        <n x="225"/>
        <n x="539"/>
        <n x="232"/>
      </t>
    </mdx>
    <mdx n="0" f="v">
      <t c="3" si="227">
        <n x="225"/>
        <n x="540"/>
        <n x="232"/>
      </t>
    </mdx>
    <mdx n="0" f="v">
      <t c="3" si="227">
        <n x="225"/>
        <n x="543"/>
        <n x="232"/>
      </t>
    </mdx>
    <mdx n="0" f="v">
      <t c="3" si="227">
        <n x="225"/>
        <n x="545"/>
        <n x="232"/>
      </t>
    </mdx>
    <mdx n="0" f="v">
      <t c="3" si="227">
        <n x="225"/>
        <n x="541"/>
        <n x="232"/>
      </t>
    </mdx>
    <mdx n="0" f="v">
      <t c="3" si="227">
        <n x="225"/>
        <n x="542"/>
        <n x="232"/>
      </t>
    </mdx>
    <mdx n="0" f="v">
      <t c="3" si="227">
        <n x="225"/>
        <n x="544"/>
        <n x="232"/>
      </t>
    </mdx>
    <mdx n="0" f="v">
      <t c="3" si="227">
        <n x="225"/>
        <n x="546"/>
        <n x="232"/>
      </t>
    </mdx>
    <mdx n="0" f="v">
      <t c="3" si="227">
        <n x="225"/>
        <n x="267"/>
        <n x="159"/>
      </t>
    </mdx>
    <mdx n="0" f="v">
      <t c="3" si="227">
        <n x="225"/>
        <n x="266"/>
        <n x="159"/>
      </t>
    </mdx>
    <mdx n="0" f="v">
      <t c="3" si="227">
        <n x="225"/>
        <n x="265"/>
        <n x="159"/>
      </t>
    </mdx>
    <mdx n="0" f="v">
      <t c="3" si="227">
        <n x="225"/>
        <n x="264"/>
        <n x="159"/>
      </t>
    </mdx>
    <mdx n="0" f="v">
      <t c="3" si="227">
        <n x="225"/>
        <n x="263"/>
        <n x="159"/>
      </t>
    </mdx>
    <mdx n="0" f="v">
      <t c="3" si="227">
        <n x="225"/>
        <n x="262"/>
        <n x="159"/>
      </t>
    </mdx>
    <mdx n="0" f="v">
      <t c="3" si="227">
        <n x="225"/>
        <n x="261"/>
        <n x="159"/>
      </t>
    </mdx>
    <mdx n="0" f="v">
      <t c="3" si="227">
        <n x="225"/>
        <n x="260"/>
        <n x="159"/>
      </t>
    </mdx>
    <mdx n="0" f="v">
      <t c="3" si="227">
        <n x="225"/>
        <n x="259"/>
        <n x="159"/>
      </t>
    </mdx>
    <mdx n="0" f="v">
      <t c="3" si="227">
        <n x="225"/>
        <n x="258"/>
        <n x="159"/>
      </t>
    </mdx>
    <mdx n="0" f="v">
      <t c="3" si="227">
        <n x="225"/>
        <n x="257"/>
        <n x="159"/>
      </t>
    </mdx>
    <mdx n="0" f="v">
      <t c="3" si="227">
        <n x="225"/>
        <n x="256"/>
        <n x="159"/>
      </t>
    </mdx>
    <mdx n="0" f="v">
      <t c="3" si="227">
        <n x="225"/>
        <n x="271"/>
        <n x="159"/>
      </t>
    </mdx>
    <mdx n="0" f="v">
      <t c="3" si="227">
        <n x="225"/>
        <n x="270"/>
        <n x="159"/>
      </t>
    </mdx>
    <mdx n="0" f="v">
      <t c="3" si="227">
        <n x="225"/>
        <n x="268"/>
        <n x="159"/>
      </t>
    </mdx>
    <mdx n="0" f="v">
      <t c="3" si="227">
        <n x="225"/>
        <n x="355"/>
        <n x="159"/>
      </t>
    </mdx>
    <mdx n="0" f="v">
      <t c="3" si="227">
        <n x="225"/>
        <n x="356"/>
        <n x="159"/>
      </t>
    </mdx>
    <mdx n="0" f="v">
      <t c="3" si="227">
        <n x="225"/>
        <n x="357"/>
        <n x="159"/>
      </t>
    </mdx>
    <mdx n="0" f="v">
      <t c="3" si="227">
        <n x="225"/>
        <n x="358"/>
        <n x="159"/>
      </t>
    </mdx>
    <mdx n="0" f="v">
      <t c="3" si="227">
        <n x="225"/>
        <n x="359"/>
        <n x="159"/>
      </t>
    </mdx>
    <mdx n="0" f="v">
      <t c="3" si="227">
        <n x="225"/>
        <n x="360"/>
        <n x="159"/>
      </t>
    </mdx>
    <mdx n="0" f="v">
      <t c="3" si="227">
        <n x="225"/>
        <n x="361"/>
        <n x="159"/>
      </t>
    </mdx>
    <mdx n="0" f="v">
      <t c="3" si="227">
        <n x="225"/>
        <n x="255"/>
        <n x="159"/>
      </t>
    </mdx>
    <mdx n="0" f="v">
      <t c="3" si="227">
        <n x="225"/>
        <n x="254"/>
        <n x="159"/>
      </t>
    </mdx>
    <mdx n="0" f="v">
      <t c="3" si="227">
        <n x="225"/>
        <n x="547"/>
        <n x="159"/>
      </t>
    </mdx>
    <mdx n="0" f="v">
      <t c="3" si="227">
        <n x="225"/>
        <n x="362"/>
        <n x="159"/>
      </t>
    </mdx>
    <mdx n="0" f="v">
      <t c="3" si="227">
        <n x="225"/>
        <n x="363"/>
        <n x="159"/>
      </t>
    </mdx>
    <mdx n="0" f="v">
      <t c="3" si="227">
        <n x="225"/>
        <n x="364"/>
        <n x="159"/>
      </t>
    </mdx>
    <mdx n="0" f="v">
      <t c="3" si="227">
        <n x="225"/>
        <n x="548"/>
        <n x="159"/>
      </t>
    </mdx>
    <mdx n="0" f="v">
      <t c="3" si="227">
        <n x="225"/>
        <n x="365"/>
        <n x="159"/>
      </t>
    </mdx>
    <mdx n="0" f="v">
      <t c="3" si="227">
        <n x="225"/>
        <n x="366"/>
        <n x="159"/>
      </t>
    </mdx>
    <mdx n="0" f="v">
      <t c="3" si="227">
        <n x="225"/>
        <n x="367"/>
        <n x="159"/>
      </t>
    </mdx>
    <mdx n="0" f="v">
      <t c="3" si="227">
        <n x="225"/>
        <n x="368"/>
        <n x="159"/>
      </t>
    </mdx>
    <mdx n="0" f="v">
      <t c="3" si="227">
        <n x="225"/>
        <n x="369"/>
        <n x="159"/>
      </t>
    </mdx>
    <mdx n="0" f="v">
      <t c="3" si="227">
        <n x="225"/>
        <n x="370"/>
        <n x="159"/>
      </t>
    </mdx>
    <mdx n="0" f="v">
      <t c="3" si="227">
        <n x="225"/>
        <n x="371"/>
        <n x="159"/>
      </t>
    </mdx>
    <mdx n="0" f="v">
      <t c="3" si="227">
        <n x="225"/>
        <n x="372"/>
        <n x="159"/>
      </t>
    </mdx>
    <mdx n="0" f="v">
      <t c="3" si="227">
        <n x="225"/>
        <n x="373"/>
        <n x="159"/>
      </t>
    </mdx>
    <mdx n="0" f="v">
      <t c="3" si="227">
        <n x="225"/>
        <n x="374"/>
        <n x="159"/>
      </t>
    </mdx>
    <mdx n="0" f="v">
      <t c="3" si="227">
        <n x="225"/>
        <n x="375"/>
        <n x="159"/>
      </t>
    </mdx>
    <mdx n="0" f="v">
      <t c="3" si="227">
        <n x="225"/>
        <n x="281"/>
        <n x="159"/>
      </t>
    </mdx>
    <mdx n="0" f="v">
      <t c="3" si="227">
        <n x="225"/>
        <n x="376"/>
        <n x="159"/>
      </t>
    </mdx>
    <mdx n="0" f="v">
      <t c="3" si="227">
        <n x="225"/>
        <n x="377"/>
        <n x="159"/>
      </t>
    </mdx>
    <mdx n="0" f="v">
      <t c="3" si="227">
        <n x="225"/>
        <n x="378"/>
        <n x="159"/>
      </t>
    </mdx>
    <mdx n="0" f="v">
      <t c="3" si="227">
        <n x="225"/>
        <n x="379"/>
        <n x="159"/>
      </t>
    </mdx>
    <mdx n="0" f="v">
      <t c="3" si="227">
        <n x="225"/>
        <n x="380"/>
        <n x="159"/>
      </t>
    </mdx>
    <mdx n="0" f="v">
      <t c="3" si="227">
        <n x="225"/>
        <n x="381"/>
        <n x="159"/>
      </t>
    </mdx>
    <mdx n="0" f="v">
      <t c="3" si="227">
        <n x="225"/>
        <n x="382"/>
        <n x="159"/>
      </t>
    </mdx>
    <mdx n="0" f="v">
      <t c="3" si="227">
        <n x="225"/>
        <n x="393"/>
        <n x="159"/>
      </t>
    </mdx>
    <mdx n="0" f="v">
      <t c="3" si="227">
        <n x="225"/>
        <n x="383"/>
        <n x="159"/>
      </t>
    </mdx>
    <mdx n="0" f="v">
      <t c="3" si="227">
        <n x="225"/>
        <n x="384"/>
        <n x="159"/>
      </t>
    </mdx>
    <mdx n="0" f="v">
      <t c="3" si="227">
        <n x="225"/>
        <n x="385"/>
        <n x="159"/>
      </t>
    </mdx>
    <mdx n="0" f="v">
      <t c="3" si="227">
        <n x="225"/>
        <n x="386"/>
        <n x="159"/>
      </t>
    </mdx>
    <mdx n="0" f="v">
      <t c="3" si="227">
        <n x="225"/>
        <n x="387"/>
        <n x="159"/>
      </t>
    </mdx>
    <mdx n="0" f="v">
      <t c="3" si="227">
        <n x="225"/>
        <n x="388"/>
        <n x="159"/>
      </t>
    </mdx>
    <mdx n="0" f="v">
      <t c="3" si="227">
        <n x="225"/>
        <n x="389"/>
        <n x="159"/>
      </t>
    </mdx>
    <mdx n="0" f="v">
      <t c="3" si="227">
        <n x="225"/>
        <n x="390"/>
        <n x="159"/>
      </t>
    </mdx>
    <mdx n="0" f="v">
      <t c="3" si="227">
        <n x="225"/>
        <n x="394"/>
        <n x="159"/>
      </t>
    </mdx>
    <mdx n="0" f="v">
      <t c="3" si="227">
        <n x="225"/>
        <n x="395"/>
        <n x="159"/>
      </t>
    </mdx>
    <mdx n="0" f="v">
      <t c="3" si="227">
        <n x="225"/>
        <n x="396"/>
        <n x="159"/>
      </t>
    </mdx>
    <mdx n="0" f="v">
      <t c="3" si="227">
        <n x="225"/>
        <n x="397"/>
        <n x="159"/>
      </t>
    </mdx>
    <mdx n="0" f="v">
      <t c="3" si="227">
        <n x="225"/>
        <n x="398"/>
        <n x="159"/>
      </t>
    </mdx>
    <mdx n="0" f="v">
      <t c="3" si="227">
        <n x="225"/>
        <n x="392"/>
        <n x="159"/>
      </t>
    </mdx>
    <mdx n="0" f="v">
      <t c="3" si="227">
        <n x="225"/>
        <n x="403"/>
        <n x="159"/>
      </t>
    </mdx>
    <mdx n="0" f="v">
      <t c="3" si="227">
        <n x="225"/>
        <n x="404"/>
        <n x="159"/>
      </t>
    </mdx>
    <mdx n="0" f="v">
      <t c="3" si="227">
        <n x="225"/>
        <n x="405"/>
        <n x="159"/>
      </t>
    </mdx>
    <mdx n="0" f="v">
      <t c="3" si="227">
        <n x="225"/>
        <n x="406"/>
        <n x="159"/>
      </t>
    </mdx>
    <mdx n="0" f="v">
      <t c="3" si="227">
        <n x="225"/>
        <n x="407"/>
        <n x="159"/>
      </t>
    </mdx>
    <mdx n="0" f="v">
      <t c="3" si="227">
        <n x="225"/>
        <n x="408"/>
        <n x="159"/>
      </t>
    </mdx>
    <mdx n="0" f="v">
      <t c="3" si="227">
        <n x="225"/>
        <n x="409"/>
        <n x="159"/>
      </t>
    </mdx>
    <mdx n="0" f="v">
      <t c="3" si="227">
        <n x="225"/>
        <n x="410"/>
        <n x="159"/>
      </t>
    </mdx>
    <mdx n="0" f="v">
      <t c="3" si="227">
        <n x="225"/>
        <n x="411"/>
        <n x="159"/>
      </t>
    </mdx>
    <mdx n="0" f="v">
      <t c="3" si="227">
        <n x="225"/>
        <n x="418"/>
        <n x="159"/>
      </t>
    </mdx>
    <mdx n="0" f="v">
      <t c="3" si="227">
        <n x="225"/>
        <n x="391"/>
        <n x="159"/>
      </t>
    </mdx>
    <mdx n="0" f="v">
      <t c="3" si="227">
        <n x="225"/>
        <n x="399"/>
        <n x="159"/>
      </t>
    </mdx>
    <mdx n="0" f="v">
      <t c="3" si="227">
        <n x="225"/>
        <n x="400"/>
        <n x="159"/>
      </t>
    </mdx>
    <mdx n="0" f="v">
      <t c="3" si="227">
        <n x="225"/>
        <n x="401"/>
        <n x="159"/>
      </t>
    </mdx>
    <mdx n="0" f="v">
      <t c="3" si="227">
        <n x="225"/>
        <n x="402"/>
        <n x="159"/>
      </t>
    </mdx>
    <mdx n="0" f="v">
      <t c="3" si="227">
        <n x="225"/>
        <n x="417"/>
        <n x="159"/>
      </t>
    </mdx>
    <mdx n="0" f="v">
      <t c="3" si="227">
        <n x="225"/>
        <n x="420"/>
        <n x="159"/>
      </t>
    </mdx>
    <mdx n="0" f="v">
      <t c="3" si="227">
        <n x="225"/>
        <n x="419"/>
        <n x="159"/>
      </t>
    </mdx>
    <mdx n="0" f="v">
      <t c="3" si="227">
        <n x="225"/>
        <n x="329"/>
        <n x="159"/>
      </t>
    </mdx>
    <mdx n="0" f="v">
      <t c="3" si="227">
        <n x="225"/>
        <n x="301"/>
        <n x="159"/>
      </t>
    </mdx>
    <mdx n="0" f="v">
      <t c="3" si="227">
        <n x="225"/>
        <n x="299"/>
        <n x="159"/>
      </t>
    </mdx>
    <mdx n="0" f="v">
      <t c="3" si="227">
        <n x="225"/>
        <n x="297"/>
        <n x="159"/>
      </t>
    </mdx>
    <mdx n="0" f="v">
      <t c="3" si="227">
        <n x="225"/>
        <n x="421"/>
        <n x="159"/>
      </t>
    </mdx>
    <mdx n="0" f="v">
      <t c="3" si="227">
        <n x="225"/>
        <n x="422"/>
        <n x="159"/>
      </t>
    </mdx>
    <mdx n="0" f="v">
      <t c="3" si="227">
        <n x="225"/>
        <n x="412"/>
        <n x="159"/>
      </t>
    </mdx>
    <mdx n="0" f="v">
      <t c="3" si="227">
        <n x="225"/>
        <n x="413"/>
        <n x="159"/>
      </t>
    </mdx>
    <mdx n="0" f="v">
      <t c="3" si="227">
        <n x="225"/>
        <n x="414"/>
        <n x="159"/>
      </t>
    </mdx>
    <mdx n="0" f="v">
      <t c="3" si="227">
        <n x="225"/>
        <n x="415"/>
        <n x="159"/>
      </t>
    </mdx>
    <mdx n="0" f="v">
      <t c="3" si="227">
        <n x="225"/>
        <n x="416"/>
        <n x="159"/>
      </t>
    </mdx>
    <mdx n="0" f="v">
      <t c="3" si="227">
        <n x="225"/>
        <n x="427"/>
        <n x="159"/>
      </t>
    </mdx>
    <mdx n="0" f="v">
      <t c="3" si="227">
        <n x="225"/>
        <n x="423"/>
        <n x="159"/>
      </t>
    </mdx>
    <mdx n="0" f="v">
      <t c="3" si="227">
        <n x="225"/>
        <n x="424"/>
        <n x="159"/>
      </t>
    </mdx>
    <mdx n="0" f="v">
      <t c="3" si="227">
        <n x="225"/>
        <n x="425"/>
        <n x="159"/>
      </t>
    </mdx>
    <mdx n="0" f="v">
      <t c="3" si="227">
        <n x="225"/>
        <n x="348"/>
        <n x="159"/>
      </t>
    </mdx>
    <mdx n="0" f="v">
      <t c="3" si="227">
        <n x="225"/>
        <n x="327"/>
        <n x="159"/>
      </t>
    </mdx>
    <mdx n="0" f="v">
      <t c="3" si="227">
        <n x="225"/>
        <n x="426"/>
        <n x="159"/>
      </t>
    </mdx>
    <mdx n="0" f="v">
      <t c="3" si="227">
        <n x="225"/>
        <n x="326"/>
        <n x="159"/>
      </t>
    </mdx>
    <mdx n="0" f="v">
      <t c="3" si="227">
        <n x="225"/>
        <n x="435"/>
        <n x="159"/>
      </t>
    </mdx>
    <mdx n="0" f="v">
      <t c="3" si="227">
        <n x="225"/>
        <n x="428"/>
        <n x="159"/>
      </t>
    </mdx>
    <mdx n="0" f="v">
      <t c="3" si="227">
        <n x="225"/>
        <n x="328"/>
        <n x="159"/>
      </t>
    </mdx>
    <mdx n="0" f="v">
      <t c="3" si="227">
        <n x="225"/>
        <n x="430"/>
        <n x="159"/>
      </t>
    </mdx>
    <mdx n="0" f="v">
      <t c="3" si="227">
        <n x="225"/>
        <n x="431"/>
        <n x="159"/>
      </t>
    </mdx>
    <mdx n="0" f="v">
      <t c="3" si="227">
        <n x="225"/>
        <n x="432"/>
        <n x="159"/>
      </t>
    </mdx>
    <mdx n="0" f="v">
      <t c="3" si="227">
        <n x="225"/>
        <n x="433"/>
        <n x="159"/>
      </t>
    </mdx>
    <mdx n="0" f="v">
      <t c="3" si="227">
        <n x="225"/>
        <n x="436"/>
        <n x="159"/>
      </t>
    </mdx>
    <mdx n="0" f="v">
      <t c="3" si="227">
        <n x="225"/>
        <n x="442"/>
        <n x="159"/>
      </t>
    </mdx>
    <mdx n="0" f="v">
      <t c="3" si="227">
        <n x="225"/>
        <n x="437"/>
        <n x="159"/>
      </t>
    </mdx>
    <mdx n="0" f="v">
      <t c="3" si="227">
        <n x="225"/>
        <n x="294"/>
        <n x="159"/>
      </t>
    </mdx>
    <mdx n="0" f="v">
      <t c="3" si="227">
        <n x="225"/>
        <n x="293"/>
        <n x="159"/>
      </t>
    </mdx>
    <mdx n="0" f="v">
      <t c="3" si="227">
        <n x="225"/>
        <n x="459"/>
        <n x="159"/>
      </t>
    </mdx>
    <mdx n="0" f="v">
      <t c="3" si="227">
        <n x="225"/>
        <n x="443"/>
        <n x="159"/>
      </t>
    </mdx>
    <mdx n="0" f="v">
      <t c="3" si="227">
        <n x="225"/>
        <n x="444"/>
        <n x="159"/>
      </t>
    </mdx>
    <mdx n="0" f="v">
      <t c="3" si="227">
        <n x="225"/>
        <n x="445"/>
        <n x="159"/>
      </t>
    </mdx>
    <mdx n="0" f="v">
      <t c="3" si="227">
        <n x="225"/>
        <n x="446"/>
        <n x="159"/>
      </t>
    </mdx>
    <mdx n="0" f="v">
      <t c="3" si="227">
        <n x="225"/>
        <n x="434"/>
        <n x="159"/>
      </t>
    </mdx>
    <mdx n="0" f="v">
      <t c="3" si="227">
        <n x="225"/>
        <n x="452"/>
        <n x="159"/>
      </t>
    </mdx>
    <mdx n="0" f="v">
      <t c="3" si="227">
        <n x="225"/>
        <n x="346"/>
        <n x="159"/>
      </t>
    </mdx>
    <mdx n="0" f="v">
      <t c="3" si="227">
        <n x="225"/>
        <n x="276"/>
        <n x="159"/>
      </t>
    </mdx>
    <mdx n="0" f="v">
      <t c="3" si="227">
        <n x="225"/>
        <n x="453"/>
        <n x="159"/>
      </t>
    </mdx>
    <mdx n="0" f="v">
      <t c="3" si="227">
        <n x="225"/>
        <n x="454"/>
        <n x="159"/>
      </t>
    </mdx>
    <mdx n="0" f="v">
      <t c="3" si="227">
        <n x="225"/>
        <n x="455"/>
        <n x="159"/>
      </t>
    </mdx>
    <mdx n="0" f="v">
      <t c="3" si="227">
        <n x="225"/>
        <n x="456"/>
        <n x="159"/>
      </t>
    </mdx>
    <mdx n="0" f="v">
      <t c="3" si="227">
        <n x="225"/>
        <n x="438"/>
        <n x="159"/>
      </t>
    </mdx>
    <mdx n="0" f="v">
      <t c="3" si="227">
        <n x="225"/>
        <n x="350"/>
        <n x="159"/>
      </t>
    </mdx>
    <mdx n="0" f="v">
      <t c="3" si="227">
        <n x="225"/>
        <n x="439"/>
        <n x="159"/>
      </t>
    </mdx>
    <mdx n="0" f="v">
      <t c="3" si="227">
        <n x="225"/>
        <n x="440"/>
        <n x="159"/>
      </t>
    </mdx>
    <mdx n="0" f="v">
      <t c="3" si="227">
        <n x="225"/>
        <n x="441"/>
        <n x="159"/>
      </t>
    </mdx>
    <mdx n="0" f="v">
      <t c="3" si="227">
        <n x="225"/>
        <n x="447"/>
        <n x="159"/>
      </t>
    </mdx>
    <mdx n="0" f="v">
      <t c="3" si="227">
        <n x="225"/>
        <n x="461"/>
        <n x="159"/>
      </t>
    </mdx>
    <mdx n="0" f="v">
      <t c="3" si="227">
        <n x="225"/>
        <n x="462"/>
        <n x="159"/>
      </t>
    </mdx>
    <mdx n="0" f="v">
      <t c="3" si="227">
        <n x="225"/>
        <n x="463"/>
        <n x="159"/>
      </t>
    </mdx>
    <mdx n="0" f="v">
      <t c="3" si="227">
        <n x="225"/>
        <n x="464"/>
        <n x="159"/>
      </t>
    </mdx>
    <mdx n="0" f="v">
      <t c="3" si="227">
        <n x="225"/>
        <n x="465"/>
        <n x="159"/>
      </t>
    </mdx>
    <mdx n="0" f="v">
      <t c="3" si="227">
        <n x="225"/>
        <n x="466"/>
        <n x="159"/>
      </t>
    </mdx>
    <mdx n="0" f="v">
      <t c="3" si="227">
        <n x="225"/>
        <n x="467"/>
        <n x="159"/>
      </t>
    </mdx>
    <mdx n="0" f="v">
      <t c="3" si="227">
        <n x="225"/>
        <n x="448"/>
        <n x="159"/>
      </t>
    </mdx>
    <mdx n="0" f="v">
      <t c="3" si="227">
        <n x="225"/>
        <n x="449"/>
        <n x="159"/>
      </t>
    </mdx>
    <mdx n="0" f="v">
      <t c="3" si="227">
        <n x="225"/>
        <n x="450"/>
        <n x="159"/>
      </t>
    </mdx>
    <mdx n="0" f="v">
      <t c="3" si="227">
        <n x="225"/>
        <n x="451"/>
        <n x="159"/>
      </t>
    </mdx>
    <mdx n="0" f="v">
      <t c="3" si="227">
        <n x="225"/>
        <n x="457"/>
        <n x="159"/>
      </t>
    </mdx>
    <mdx n="0" f="v">
      <t c="3" si="227">
        <n x="225"/>
        <n x="458"/>
        <n x="159"/>
      </t>
    </mdx>
    <mdx n="0" f="v">
      <t c="3" si="227">
        <n x="225"/>
        <n x="473"/>
        <n x="159"/>
      </t>
    </mdx>
    <mdx n="0" f="v">
      <t c="3" si="227">
        <n x="225"/>
        <n x="474"/>
        <n x="159"/>
      </t>
    </mdx>
    <mdx n="0" f="v">
      <t c="3" si="227">
        <n x="225"/>
        <n x="475"/>
        <n x="159"/>
      </t>
    </mdx>
    <mdx n="0" f="v">
      <t c="3" si="227">
        <n x="225"/>
        <n x="476"/>
        <n x="159"/>
      </t>
    </mdx>
    <mdx n="0" f="v">
      <t c="3" si="227">
        <n x="225"/>
        <n x="460"/>
        <n x="159"/>
      </t>
    </mdx>
    <mdx n="0" f="v">
      <t c="3" si="227">
        <n x="225"/>
        <n x="468"/>
        <n x="159"/>
      </t>
    </mdx>
    <mdx n="0" f="v">
      <t c="3" si="227">
        <n x="225"/>
        <n x="469"/>
        <n x="159"/>
      </t>
    </mdx>
    <mdx n="0" f="v">
      <t c="3" si="227">
        <n x="225"/>
        <n x="470"/>
        <n x="159"/>
      </t>
    </mdx>
    <mdx n="0" f="v">
      <t c="3" si="227">
        <n x="225"/>
        <n x="471"/>
        <n x="159"/>
      </t>
    </mdx>
    <mdx n="0" f="v">
      <t c="3" si="227">
        <n x="225"/>
        <n x="488"/>
        <n x="159"/>
      </t>
    </mdx>
    <mdx n="0" f="v">
      <t c="3" si="227">
        <n x="225"/>
        <n x="472"/>
        <n x="159"/>
      </t>
    </mdx>
    <mdx n="0" f="v">
      <t c="3" si="227">
        <n x="225"/>
        <n x="480"/>
        <n x="159"/>
      </t>
    </mdx>
    <mdx n="0" f="v">
      <t c="3" si="227">
        <n x="225"/>
        <n x="481"/>
        <n x="159"/>
      </t>
    </mdx>
    <mdx n="0" f="v">
      <t c="3" si="227">
        <n x="225"/>
        <n x="483"/>
        <n x="159"/>
      </t>
    </mdx>
    <mdx n="0" f="v">
      <t c="3" si="227">
        <n x="225"/>
        <n x="487"/>
        <n x="159"/>
      </t>
    </mdx>
    <mdx n="0" f="v">
      <t c="3" si="227">
        <n x="225"/>
        <n x="478"/>
        <n x="159"/>
      </t>
    </mdx>
    <mdx n="0" f="v">
      <t c="3" si="227">
        <n x="225"/>
        <n x="479"/>
        <n x="159"/>
      </t>
    </mdx>
    <mdx n="0" f="v">
      <t c="3" si="227">
        <n x="225"/>
        <n x="484"/>
        <n x="159"/>
      </t>
    </mdx>
    <mdx n="0" f="v">
      <t c="3" si="227">
        <n x="225"/>
        <n x="485"/>
        <n x="159"/>
      </t>
    </mdx>
    <mdx n="0" f="v">
      <t c="3" si="227">
        <n x="225"/>
        <n x="486"/>
        <n x="159"/>
      </t>
    </mdx>
    <mdx n="0" f="v">
      <t c="3" si="227">
        <n x="225"/>
        <n x="489"/>
        <n x="159"/>
      </t>
    </mdx>
    <mdx n="0" f="v">
      <t c="3" si="227">
        <n x="225"/>
        <n x="482"/>
        <n x="159"/>
      </t>
    </mdx>
    <mdx n="0" f="v">
      <t c="3" si="227">
        <n x="225"/>
        <n x="490"/>
        <n x="159"/>
      </t>
    </mdx>
    <mdx n="0" f="v">
      <t c="3" si="227">
        <n x="225"/>
        <n x="494"/>
        <n x="159"/>
      </t>
    </mdx>
    <mdx n="0" f="v">
      <t c="3" si="227">
        <n x="225"/>
        <n x="491"/>
        <n x="159"/>
      </t>
    </mdx>
    <mdx n="0" f="v">
      <t c="3" si="227">
        <n x="225"/>
        <n x="495"/>
        <n x="159"/>
      </t>
    </mdx>
    <mdx n="0" f="v">
      <t c="3" si="227">
        <n x="225"/>
        <n x="496"/>
        <n x="159"/>
      </t>
    </mdx>
    <mdx n="0" f="v">
      <t c="3" si="227">
        <n x="225"/>
        <n x="500"/>
        <n x="159"/>
      </t>
    </mdx>
    <mdx n="0" f="v">
      <t c="3" si="227">
        <n x="225"/>
        <n x="497"/>
        <n x="159"/>
      </t>
    </mdx>
    <mdx n="0" f="v">
      <t c="3" si="227">
        <n x="225"/>
        <n x="492"/>
        <n x="159"/>
      </t>
    </mdx>
    <mdx n="0" f="v">
      <t c="3" si="227">
        <n x="225"/>
        <n x="493"/>
        <n x="159"/>
      </t>
    </mdx>
    <mdx n="0" f="v">
      <t c="3" si="227">
        <n x="225"/>
        <n x="498"/>
        <n x="159"/>
      </t>
    </mdx>
    <mdx n="0" f="v">
      <t c="3" si="227">
        <n x="225"/>
        <n x="499"/>
        <n x="159"/>
      </t>
    </mdx>
    <mdx n="0" f="v">
      <t c="3" si="227">
        <n x="225"/>
        <n x="508"/>
        <n x="159"/>
      </t>
    </mdx>
    <mdx n="0" f="v">
      <t c="3" si="227">
        <n x="225"/>
        <n x="501"/>
        <n x="159"/>
      </t>
    </mdx>
    <mdx n="0" f="v">
      <t c="3" si="227">
        <n x="225"/>
        <n x="502"/>
        <n x="159"/>
      </t>
    </mdx>
    <mdx n="0" f="v">
      <t c="3" si="227">
        <n x="225"/>
        <n x="503"/>
        <n x="159"/>
      </t>
    </mdx>
    <mdx n="0" f="v">
      <t c="3" si="227">
        <n x="225"/>
        <n x="509"/>
        <n x="159"/>
      </t>
    </mdx>
    <mdx n="0" f="v">
      <t c="3" si="227">
        <n x="225"/>
        <n x="507"/>
        <n x="159"/>
      </t>
    </mdx>
    <mdx n="0" f="v">
      <t c="3" si="227">
        <n x="225"/>
        <n x="504"/>
        <n x="159"/>
      </t>
    </mdx>
    <mdx n="0" f="v">
      <t c="3" si="227">
        <n x="225"/>
        <n x="505"/>
        <n x="159"/>
      </t>
    </mdx>
    <mdx n="0" f="v">
      <t c="3" si="227">
        <n x="225"/>
        <n x="506"/>
        <n x="159"/>
      </t>
    </mdx>
    <mdx n="0" f="v">
      <t c="3" si="227">
        <n x="225"/>
        <n x="513"/>
        <n x="159"/>
      </t>
    </mdx>
    <mdx n="0" f="v">
      <t c="3" si="227">
        <n x="225"/>
        <n x="516"/>
        <n x="159"/>
      </t>
    </mdx>
    <mdx n="0" f="v">
      <t c="3" si="227">
        <n x="225"/>
        <n x="519"/>
        <n x="159"/>
      </t>
    </mdx>
    <mdx n="0" f="v">
      <t c="3" si="227">
        <n x="225"/>
        <n x="517"/>
        <n x="159"/>
      </t>
    </mdx>
    <mdx n="0" f="v">
      <t c="3" si="227">
        <n x="225"/>
        <n x="514"/>
        <n x="159"/>
      </t>
    </mdx>
    <mdx n="0" f="v">
      <t c="3" si="227">
        <n x="225"/>
        <n x="515"/>
        <n x="159"/>
      </t>
    </mdx>
    <mdx n="0" f="v">
      <t c="3" si="227">
        <n x="225"/>
        <n x="510"/>
        <n x="159"/>
      </t>
    </mdx>
    <mdx n="0" f="v">
      <t c="3" si="227">
        <n x="225"/>
        <n x="511"/>
        <n x="159"/>
      </t>
    </mdx>
    <mdx n="0" f="v">
      <t c="3" si="227">
        <n x="225"/>
        <n x="512"/>
        <n x="159"/>
      </t>
    </mdx>
    <mdx n="0" f="v">
      <t c="3" si="227">
        <n x="225"/>
        <n x="518"/>
        <n x="159"/>
      </t>
    </mdx>
    <mdx n="0" f="v">
      <t c="3" si="227">
        <n x="225"/>
        <n x="522"/>
        <n x="159"/>
      </t>
    </mdx>
    <mdx n="0" f="v">
      <t c="3" si="227">
        <n x="225"/>
        <n x="523"/>
        <n x="159"/>
      </t>
    </mdx>
    <mdx n="0" f="v">
      <t c="3" si="227">
        <n x="225"/>
        <n x="525"/>
        <n x="159"/>
      </t>
    </mdx>
    <mdx n="0" f="v">
      <t c="3" si="227">
        <n x="225"/>
        <n x="520"/>
        <n x="159"/>
      </t>
    </mdx>
    <mdx n="0" f="v">
      <t c="3" si="227">
        <n x="225"/>
        <n x="521"/>
        <n x="159"/>
      </t>
    </mdx>
    <mdx n="0" f="v">
      <t c="3" si="227">
        <n x="225"/>
        <n x="528"/>
        <n x="159"/>
      </t>
    </mdx>
    <mdx n="0" f="v">
      <t c="3" si="227">
        <n x="225"/>
        <n x="524"/>
        <n x="159"/>
      </t>
    </mdx>
    <mdx n="0" f="v">
      <t c="3" si="227">
        <n x="225"/>
        <n x="526"/>
        <n x="159"/>
      </t>
    </mdx>
    <mdx n="0" f="v">
      <t c="3" si="227">
        <n x="225"/>
        <n x="531"/>
        <n x="159"/>
      </t>
    </mdx>
    <mdx n="0" f="v">
      <t c="3" si="227">
        <n x="225"/>
        <n x="529"/>
        <n x="159"/>
      </t>
    </mdx>
    <mdx n="0" f="v">
      <t c="3" si="227">
        <n x="225"/>
        <n x="530"/>
        <n x="159"/>
      </t>
    </mdx>
    <mdx n="0" f="v">
      <t c="3" si="227">
        <n x="225"/>
        <n x="527"/>
        <n x="159"/>
      </t>
    </mdx>
    <mdx n="0" f="v">
      <t c="3" si="227">
        <n x="225"/>
        <n x="533"/>
        <n x="159"/>
      </t>
    </mdx>
    <mdx n="0" f="v">
      <t c="3" si="227">
        <n x="225"/>
        <n x="532"/>
        <n x="159"/>
      </t>
    </mdx>
    <mdx n="0" f="v">
      <t c="3" si="227">
        <n x="225"/>
        <n x="534"/>
        <n x="159"/>
      </t>
    </mdx>
    <mdx n="0" f="v">
      <t c="3" si="227">
        <n x="225"/>
        <n x="535"/>
        <n x="159"/>
      </t>
    </mdx>
    <mdx n="0" f="v">
      <t c="3" si="227">
        <n x="225"/>
        <n x="537"/>
        <n x="159"/>
      </t>
    </mdx>
    <mdx n="0" f="v">
      <t c="3" si="227">
        <n x="225"/>
        <n x="536"/>
        <n x="159"/>
      </t>
    </mdx>
    <mdx n="0" f="v">
      <t c="3" si="227">
        <n x="225"/>
        <n x="538"/>
        <n x="159"/>
      </t>
    </mdx>
    <mdx n="0" f="v">
      <t c="3" si="227">
        <n x="225"/>
        <n x="539"/>
        <n x="159"/>
      </t>
    </mdx>
    <mdx n="0" f="v">
      <t c="3" si="227">
        <n x="225"/>
        <n x="540"/>
        <n x="159"/>
      </t>
    </mdx>
    <mdx n="0" f="v">
      <t c="3" si="227">
        <n x="225"/>
        <n x="545"/>
        <n x="159"/>
      </t>
    </mdx>
    <mdx n="0" f="v">
      <t c="3" si="227">
        <n x="225"/>
        <n x="543"/>
        <n x="159"/>
      </t>
    </mdx>
    <mdx n="0" f="v">
      <t c="3" si="227">
        <n x="225"/>
        <n x="541"/>
        <n x="159"/>
      </t>
    </mdx>
    <mdx n="0" f="v">
      <t c="3" si="227">
        <n x="225"/>
        <n x="542"/>
        <n x="159"/>
      </t>
    </mdx>
    <mdx n="0" f="v">
      <t c="3" si="227">
        <n x="225"/>
        <n x="546"/>
        <n x="159"/>
      </t>
    </mdx>
    <mdx n="0" f="v">
      <t c="3" si="227">
        <n x="225"/>
        <n x="544"/>
        <n x="159"/>
      </t>
    </mdx>
    <mdx n="0" f="v">
      <t c="3" si="227">
        <n x="225"/>
        <n x="267"/>
        <n x="161"/>
      </t>
    </mdx>
    <mdx n="0" f="v">
      <t c="3" si="227">
        <n x="225"/>
        <n x="266"/>
        <n x="161"/>
      </t>
    </mdx>
    <mdx n="0" f="v">
      <t c="3" si="227">
        <n x="225"/>
        <n x="264"/>
        <n x="161"/>
      </t>
    </mdx>
    <mdx n="0" f="v">
      <t c="3" si="227">
        <n x="225"/>
        <n x="263"/>
        <n x="161"/>
      </t>
    </mdx>
    <mdx n="0" f="v">
      <t c="3" si="227">
        <n x="225"/>
        <n x="262"/>
        <n x="161"/>
      </t>
    </mdx>
    <mdx n="0" f="v">
      <t c="3" si="227">
        <n x="225"/>
        <n x="261"/>
        <n x="161"/>
      </t>
    </mdx>
    <mdx n="0" f="v">
      <t c="3" si="227">
        <n x="225"/>
        <n x="260"/>
        <n x="161"/>
      </t>
    </mdx>
    <mdx n="0" f="v">
      <t c="3" si="227">
        <n x="225"/>
        <n x="259"/>
        <n x="161"/>
      </t>
    </mdx>
    <mdx n="0" f="v">
      <t c="3" si="227">
        <n x="225"/>
        <n x="258"/>
        <n x="161"/>
      </t>
    </mdx>
    <mdx n="0" f="v">
      <t c="3" si="227">
        <n x="225"/>
        <n x="257"/>
        <n x="161"/>
      </t>
    </mdx>
    <mdx n="0" f="v">
      <t c="3" si="227">
        <n x="225"/>
        <n x="256"/>
        <n x="161"/>
      </t>
    </mdx>
    <mdx n="0" f="v">
      <t c="3" si="227">
        <n x="225"/>
        <n x="255"/>
        <n x="161"/>
      </t>
    </mdx>
    <mdx n="0" f="v">
      <t c="3" si="227">
        <n x="225"/>
        <n x="271"/>
        <n x="161"/>
      </t>
    </mdx>
    <mdx n="0" f="v">
      <t c="3" si="227">
        <n x="225"/>
        <n x="270"/>
        <n x="161"/>
      </t>
    </mdx>
    <mdx n="0" f="v">
      <t c="3" si="227">
        <n x="225"/>
        <n x="268"/>
        <n x="161"/>
      </t>
    </mdx>
    <mdx n="0" f="v">
      <t c="3" si="227">
        <n x="225"/>
        <n x="355"/>
        <n x="161"/>
      </t>
    </mdx>
    <mdx n="0" f="v">
      <t c="3" si="227">
        <n x="225"/>
        <n x="356"/>
        <n x="161"/>
      </t>
    </mdx>
    <mdx n="0" f="v">
      <t c="3" si="227">
        <n x="225"/>
        <n x="357"/>
        <n x="161"/>
      </t>
    </mdx>
    <mdx n="0" f="v">
      <t c="3" si="227">
        <n x="225"/>
        <n x="358"/>
        <n x="161"/>
      </t>
    </mdx>
    <mdx n="0" f="v">
      <t c="3" si="227">
        <n x="225"/>
        <n x="359"/>
        <n x="161"/>
      </t>
    </mdx>
    <mdx n="0" f="v">
      <t c="3" si="227">
        <n x="225"/>
        <n x="360"/>
        <n x="161"/>
      </t>
    </mdx>
    <mdx n="0" f="v">
      <t c="3" si="227">
        <n x="225"/>
        <n x="361"/>
        <n x="161"/>
      </t>
    </mdx>
    <mdx n="0" f="v">
      <t c="3" si="227">
        <n x="225"/>
        <n x="393"/>
        <n x="161"/>
      </t>
    </mdx>
    <mdx n="0" f="v">
      <t c="3" si="227">
        <n x="225"/>
        <n x="547"/>
        <n x="161"/>
      </t>
    </mdx>
    <mdx n="0" f="v">
      <t c="3" si="227">
        <n x="225"/>
        <n x="362"/>
        <n x="161"/>
      </t>
    </mdx>
    <mdx n="0" f="v">
      <t c="3" si="227">
        <n x="225"/>
        <n x="363"/>
        <n x="161"/>
      </t>
    </mdx>
    <mdx n="0" f="v">
      <t c="3" si="227">
        <n x="225"/>
        <n x="364"/>
        <n x="161"/>
      </t>
    </mdx>
    <mdx n="0" f="v">
      <t c="3" si="227">
        <n x="225"/>
        <n x="548"/>
        <n x="161"/>
      </t>
    </mdx>
    <mdx n="0" f="v">
      <t c="3" si="227">
        <n x="225"/>
        <n x="365"/>
        <n x="161"/>
      </t>
    </mdx>
    <mdx n="0" f="v">
      <t c="3" si="227">
        <n x="225"/>
        <n x="366"/>
        <n x="161"/>
      </t>
    </mdx>
    <mdx n="0" f="v">
      <t c="3" si="227">
        <n x="225"/>
        <n x="367"/>
        <n x="161"/>
      </t>
    </mdx>
    <mdx n="0" f="v">
      <t c="3" si="227">
        <n x="225"/>
        <n x="368"/>
        <n x="161"/>
      </t>
    </mdx>
    <mdx n="0" f="v">
      <t c="3" si="227">
        <n x="225"/>
        <n x="369"/>
        <n x="161"/>
      </t>
    </mdx>
    <mdx n="0" f="v">
      <t c="3" si="227">
        <n x="225"/>
        <n x="370"/>
        <n x="161"/>
      </t>
    </mdx>
    <mdx n="0" f="v">
      <t c="3" si="227">
        <n x="225"/>
        <n x="371"/>
        <n x="161"/>
      </t>
    </mdx>
    <mdx n="0" f="v">
      <t c="3" si="227">
        <n x="225"/>
        <n x="372"/>
        <n x="161"/>
      </t>
    </mdx>
    <mdx n="0" f="v">
      <t c="3" si="227">
        <n x="225"/>
        <n x="373"/>
        <n x="161"/>
      </t>
    </mdx>
    <mdx n="0" f="v">
      <t c="3" si="227">
        <n x="225"/>
        <n x="374"/>
        <n x="161"/>
      </t>
    </mdx>
    <mdx n="0" f="v">
      <t c="3" si="227">
        <n x="225"/>
        <n x="375"/>
        <n x="161"/>
      </t>
    </mdx>
    <mdx n="0" f="v">
      <t c="3" si="227">
        <n x="225"/>
        <n x="376"/>
        <n x="161"/>
      </t>
    </mdx>
    <mdx n="0" f="v">
      <t c="3" si="227">
        <n x="225"/>
        <n x="377"/>
        <n x="161"/>
      </t>
    </mdx>
    <mdx n="0" f="v">
      <t c="3" si="227">
        <n x="225"/>
        <n x="378"/>
        <n x="161"/>
      </t>
    </mdx>
    <mdx n="0" f="v">
      <t c="3" si="227">
        <n x="225"/>
        <n x="379"/>
        <n x="161"/>
      </t>
    </mdx>
    <mdx n="0" f="v">
      <t c="3" si="227">
        <n x="225"/>
        <n x="380"/>
        <n x="161"/>
      </t>
    </mdx>
    <mdx n="0" f="v">
      <t c="3" si="227">
        <n x="225"/>
        <n x="381"/>
        <n x="161"/>
      </t>
    </mdx>
    <mdx n="0" f="v">
      <t c="3" si="227">
        <n x="225"/>
        <n x="382"/>
        <n x="161"/>
      </t>
    </mdx>
    <mdx n="0" f="v">
      <t c="3" si="227">
        <n x="225"/>
        <n x="304"/>
        <n x="161"/>
      </t>
    </mdx>
    <mdx n="0" f="v">
      <t c="3" si="227">
        <n x="225"/>
        <n x="383"/>
        <n x="161"/>
      </t>
    </mdx>
    <mdx n="0" f="v">
      <t c="3" si="227">
        <n x="225"/>
        <n x="384"/>
        <n x="161"/>
      </t>
    </mdx>
    <mdx n="0" f="v">
      <t c="3" si="227">
        <n x="225"/>
        <n x="385"/>
        <n x="161"/>
      </t>
    </mdx>
    <mdx n="0" f="v">
      <t c="3" si="227">
        <n x="225"/>
        <n x="386"/>
        <n x="161"/>
      </t>
    </mdx>
    <mdx n="0" f="v">
      <t c="3" si="227">
        <n x="225"/>
        <n x="387"/>
        <n x="161"/>
      </t>
    </mdx>
    <mdx n="0" f="v">
      <t c="3" si="227">
        <n x="225"/>
        <n x="388"/>
        <n x="161"/>
      </t>
    </mdx>
    <mdx n="0" f="v">
      <t c="3" si="227">
        <n x="225"/>
        <n x="389"/>
        <n x="161"/>
      </t>
    </mdx>
    <mdx n="0" f="v">
      <t c="3" si="227">
        <n x="225"/>
        <n x="390"/>
        <n x="161"/>
      </t>
    </mdx>
    <mdx n="0" f="v">
      <t c="3" si="227">
        <n x="225"/>
        <n x="394"/>
        <n x="161"/>
      </t>
    </mdx>
    <mdx n="0" f="v">
      <t c="3" si="227">
        <n x="225"/>
        <n x="395"/>
        <n x="161"/>
      </t>
    </mdx>
    <mdx n="0" f="v">
      <t c="3" si="227">
        <n x="225"/>
        <n x="278"/>
        <n x="161"/>
      </t>
    </mdx>
    <mdx n="0" f="v">
      <t c="3" si="227">
        <n x="225"/>
        <n x="396"/>
        <n x="161"/>
      </t>
    </mdx>
    <mdx n="0" f="v">
      <t c="3" si="227">
        <n x="225"/>
        <n x="397"/>
        <n x="161"/>
      </t>
    </mdx>
    <mdx n="0" f="v">
      <t c="3" si="227">
        <n x="225"/>
        <n x="398"/>
        <n x="161"/>
      </t>
    </mdx>
    <mdx n="0" f="v">
      <t c="3" si="227">
        <n x="225"/>
        <n x="392"/>
        <n x="161"/>
      </t>
    </mdx>
    <mdx n="0" f="v">
      <t c="3" si="227">
        <n x="225"/>
        <n x="404"/>
        <n x="161"/>
      </t>
    </mdx>
    <mdx n="0" f="v">
      <t c="3" si="227">
        <n x="225"/>
        <n x="403"/>
        <n x="161"/>
      </t>
    </mdx>
    <mdx n="0" f="v">
      <t c="3" si="227">
        <n x="225"/>
        <n x="405"/>
        <n x="161"/>
      </t>
    </mdx>
    <mdx n="0" f="v">
      <t c="3" si="227">
        <n x="225"/>
        <n x="406"/>
        <n x="161"/>
      </t>
    </mdx>
    <mdx n="0" f="v">
      <t c="3" si="227">
        <n x="225"/>
        <n x="407"/>
        <n x="161"/>
      </t>
    </mdx>
    <mdx n="0" f="v">
      <t c="3" si="227">
        <n x="225"/>
        <n x="408"/>
        <n x="161"/>
      </t>
    </mdx>
    <mdx n="0" f="v">
      <t c="3" si="227">
        <n x="225"/>
        <n x="409"/>
        <n x="161"/>
      </t>
    </mdx>
    <mdx n="0" f="v">
      <t c="3" si="227">
        <n x="225"/>
        <n x="410"/>
        <n x="161"/>
      </t>
    </mdx>
    <mdx n="0" f="v">
      <t c="3" si="227">
        <n x="225"/>
        <n x="411"/>
        <n x="161"/>
      </t>
    </mdx>
    <mdx n="0" f="v">
      <t c="3" si="227">
        <n x="225"/>
        <n x="418"/>
        <n x="161"/>
      </t>
    </mdx>
    <mdx n="0" f="v">
      <t c="3" si="227">
        <n x="225"/>
        <n x="391"/>
        <n x="161"/>
      </t>
    </mdx>
    <mdx n="0" f="v">
      <t c="3" si="227">
        <n x="225"/>
        <n x="399"/>
        <n x="161"/>
      </t>
    </mdx>
    <mdx n="0" f="v">
      <t c="3" si="227">
        <n x="225"/>
        <n x="400"/>
        <n x="161"/>
      </t>
    </mdx>
    <mdx n="0" f="v">
      <t c="3" si="227">
        <n x="225"/>
        <n x="401"/>
        <n x="161"/>
      </t>
    </mdx>
    <mdx n="0" f="v">
      <t c="3" si="227">
        <n x="225"/>
        <n x="402"/>
        <n x="161"/>
      </t>
    </mdx>
    <mdx n="0" f="v">
      <t c="3" si="227">
        <n x="225"/>
        <n x="277"/>
        <n x="161"/>
      </t>
    </mdx>
    <mdx n="0" f="v">
      <t c="3" si="227">
        <n x="225"/>
        <n x="417"/>
        <n x="161"/>
      </t>
    </mdx>
    <mdx n="0" f="v">
      <t c="3" si="227">
        <n x="225"/>
        <n x="420"/>
        <n x="161"/>
      </t>
    </mdx>
    <mdx n="0" f="v">
      <t c="3" si="227">
        <n x="225"/>
        <n x="419"/>
        <n x="161"/>
      </t>
    </mdx>
    <mdx n="0" f="v">
      <t c="3" si="227">
        <n x="225"/>
        <n x="301"/>
        <n x="161"/>
      </t>
    </mdx>
    <mdx n="0" f="v">
      <t c="3" si="227">
        <n x="225"/>
        <n x="299"/>
        <n x="161"/>
      </t>
    </mdx>
    <mdx n="0" f="v">
      <t c="3" si="227">
        <n x="225"/>
        <n x="297"/>
        <n x="161"/>
      </t>
    </mdx>
    <mdx n="0" f="v">
      <t c="3" si="227">
        <n x="225"/>
        <n x="421"/>
        <n x="161"/>
      </t>
    </mdx>
    <mdx n="0" f="v">
      <t c="3" si="227">
        <n x="225"/>
        <n x="422"/>
        <n x="161"/>
      </t>
    </mdx>
    <mdx n="0" f="v">
      <t c="3" si="227">
        <n x="225"/>
        <n x="423"/>
        <n x="161"/>
      </t>
    </mdx>
    <mdx n="0" f="v">
      <t c="3" si="227">
        <n x="225"/>
        <n x="329"/>
        <n x="161"/>
      </t>
    </mdx>
    <mdx n="0" f="v">
      <t c="3" si="227">
        <n x="225"/>
        <n x="412"/>
        <n x="161"/>
      </t>
    </mdx>
    <mdx n="0" f="v">
      <t c="3" si="227">
        <n x="225"/>
        <n x="413"/>
        <n x="161"/>
      </t>
    </mdx>
    <mdx n="0" f="v">
      <t c="3" si="227">
        <n x="225"/>
        <n x="414"/>
        <n x="161"/>
      </t>
    </mdx>
    <mdx n="0" f="v">
      <t c="3" si="227">
        <n x="225"/>
        <n x="415"/>
        <n x="161"/>
      </t>
    </mdx>
    <mdx n="0" f="v">
      <t c="3" si="227">
        <n x="225"/>
        <n x="416"/>
        <n x="161"/>
      </t>
    </mdx>
    <mdx n="0" f="v">
      <t c="3" si="227">
        <n x="225"/>
        <n x="427"/>
        <n x="161"/>
      </t>
    </mdx>
    <mdx n="0" f="v">
      <t c="3" si="227">
        <n x="225"/>
        <n x="424"/>
        <n x="161"/>
      </t>
    </mdx>
    <mdx n="0" f="v">
      <t c="3" si="227">
        <n x="225"/>
        <n x="425"/>
        <n x="161"/>
      </t>
    </mdx>
    <mdx n="0" f="v">
      <t c="3" si="227">
        <n x="225"/>
        <n x="348"/>
        <n x="161"/>
      </t>
    </mdx>
    <mdx n="0" f="v">
      <t c="3" si="227">
        <n x="225"/>
        <n x="327"/>
        <n x="161"/>
      </t>
    </mdx>
    <mdx n="0" f="v">
      <t c="3" si="227">
        <n x="225"/>
        <n x="426"/>
        <n x="161"/>
      </t>
    </mdx>
    <mdx n="0" f="v">
      <t c="3" si="227">
        <n x="225"/>
        <n x="436"/>
        <n x="161"/>
      </t>
    </mdx>
    <mdx n="0" f="v">
      <t c="3" si="227">
        <n x="225"/>
        <n x="326"/>
        <n x="161"/>
      </t>
    </mdx>
    <mdx n="0" f="v">
      <t c="3" si="227">
        <n x="225"/>
        <n x="442"/>
        <n x="161"/>
      </t>
    </mdx>
    <mdx n="0" f="v">
      <t c="3" si="227">
        <n x="225"/>
        <n x="435"/>
        <n x="161"/>
      </t>
    </mdx>
    <mdx n="0" f="v">
      <t c="3" si="227">
        <n x="225"/>
        <n x="428"/>
        <n x="161"/>
      </t>
    </mdx>
    <mdx n="0" f="v">
      <t c="3" si="227">
        <n x="225"/>
        <n x="328"/>
        <n x="161"/>
      </t>
    </mdx>
    <mdx n="0" f="v">
      <t c="3" si="227">
        <n x="225"/>
        <n x="429"/>
        <n x="161"/>
      </t>
    </mdx>
    <mdx n="0" f="v">
      <t c="3" si="227">
        <n x="225"/>
        <n x="430"/>
        <n x="161"/>
      </t>
    </mdx>
    <mdx n="0" f="v">
      <t c="3" si="227">
        <n x="225"/>
        <n x="431"/>
        <n x="161"/>
      </t>
    </mdx>
    <mdx n="0" f="v">
      <t c="3" si="227">
        <n x="225"/>
        <n x="432"/>
        <n x="161"/>
      </t>
    </mdx>
    <mdx n="0" f="v">
      <t c="3" si="227">
        <n x="225"/>
        <n x="433"/>
        <n x="161"/>
      </t>
    </mdx>
    <mdx n="0" f="v">
      <t c="3" si="227">
        <n x="225"/>
        <n x="437"/>
        <n x="161"/>
      </t>
    </mdx>
    <mdx n="0" f="v">
      <t c="3" si="227">
        <n x="225"/>
        <n x="294"/>
        <n x="161"/>
      </t>
    </mdx>
    <mdx n="0" f="v">
      <t c="3" si="227">
        <n x="225"/>
        <n x="293"/>
        <n x="161"/>
      </t>
    </mdx>
    <mdx n="0" f="v">
      <t c="3" si="227">
        <n x="225"/>
        <n x="438"/>
        <n x="161"/>
      </t>
    </mdx>
    <mdx n="0" f="v">
      <t c="3" si="227">
        <n x="225"/>
        <n x="443"/>
        <n x="161"/>
      </t>
    </mdx>
    <mdx n="0" f="v">
      <t c="3" si="227">
        <n x="225"/>
        <n x="444"/>
        <n x="161"/>
      </t>
    </mdx>
    <mdx n="0" f="v">
      <t c="3" si="227">
        <n x="225"/>
        <n x="445"/>
        <n x="161"/>
      </t>
    </mdx>
    <mdx n="0" f="v">
      <t c="3" si="227">
        <n x="225"/>
        <n x="446"/>
        <n x="161"/>
      </t>
    </mdx>
    <mdx n="0" f="v">
      <t c="3" si="227">
        <n x="225"/>
        <n x="434"/>
        <n x="161"/>
      </t>
    </mdx>
    <mdx n="0" f="v">
      <t c="3" si="227">
        <n x="225"/>
        <n x="452"/>
        <n x="161"/>
      </t>
    </mdx>
    <mdx n="0" f="v">
      <t c="3" si="227">
        <n x="225"/>
        <n x="276"/>
        <n x="161"/>
      </t>
    </mdx>
    <mdx n="0" f="v">
      <t c="3" si="227">
        <n x="225"/>
        <n x="453"/>
        <n x="161"/>
      </t>
    </mdx>
    <mdx n="0" f="v">
      <t c="3" si="227">
        <n x="225"/>
        <n x="455"/>
        <n x="161"/>
      </t>
    </mdx>
    <mdx n="0" f="v">
      <t c="3" si="227">
        <n x="225"/>
        <n x="456"/>
        <n x="161"/>
      </t>
    </mdx>
    <mdx n="0" f="v">
      <t c="3" si="227">
        <n x="225"/>
        <n x="346"/>
        <n x="161"/>
      </t>
    </mdx>
    <mdx n="0" f="v">
      <t c="3" si="227">
        <n x="225"/>
        <n x="459"/>
        <n x="161"/>
      </t>
    </mdx>
    <mdx n="0" f="v">
      <t c="3" si="227">
        <n x="225"/>
        <n x="350"/>
        <n x="161"/>
      </t>
    </mdx>
    <mdx n="0" f="v">
      <t c="3" si="227">
        <n x="225"/>
        <n x="439"/>
        <n x="161"/>
      </t>
    </mdx>
    <mdx n="0" f="v">
      <t c="3" si="227">
        <n x="225"/>
        <n x="440"/>
        <n x="161"/>
      </t>
    </mdx>
    <mdx n="0" f="v">
      <t c="3" si="227">
        <n x="225"/>
        <n x="441"/>
        <n x="161"/>
      </t>
    </mdx>
    <mdx n="0" f="v">
      <t c="3" si="227">
        <n x="225"/>
        <n x="447"/>
        <n x="161"/>
      </t>
    </mdx>
    <mdx n="0" f="v">
      <t c="3" si="227">
        <n x="225"/>
        <n x="461"/>
        <n x="161"/>
      </t>
    </mdx>
    <mdx n="0" f="v">
      <t c="3" si="227">
        <n x="225"/>
        <n x="462"/>
        <n x="161"/>
      </t>
    </mdx>
    <mdx n="0" f="v">
      <t c="3" si="227">
        <n x="225"/>
        <n x="463"/>
        <n x="161"/>
      </t>
    </mdx>
    <mdx n="0" f="v">
      <t c="3" si="227">
        <n x="225"/>
        <n x="464"/>
        <n x="161"/>
      </t>
    </mdx>
    <mdx n="0" f="v">
      <t c="3" si="227">
        <n x="225"/>
        <n x="465"/>
        <n x="161"/>
      </t>
    </mdx>
    <mdx n="0" f="v">
      <t c="3" si="227">
        <n x="225"/>
        <n x="466"/>
        <n x="161"/>
      </t>
    </mdx>
    <mdx n="0" f="v">
      <t c="3" si="227">
        <n x="225"/>
        <n x="467"/>
        <n x="161"/>
      </t>
    </mdx>
    <mdx n="0" f="v">
      <t c="3" si="227">
        <n x="225"/>
        <n x="448"/>
        <n x="161"/>
      </t>
    </mdx>
    <mdx n="0" f="v">
      <t c="3" si="227">
        <n x="225"/>
        <n x="449"/>
        <n x="161"/>
      </t>
    </mdx>
    <mdx n="0" f="v">
      <t c="3" si="227">
        <n x="225"/>
        <n x="450"/>
        <n x="161"/>
      </t>
    </mdx>
    <mdx n="0" f="v">
      <t c="3" si="227">
        <n x="225"/>
        <n x="451"/>
        <n x="161"/>
      </t>
    </mdx>
    <mdx n="0" f="v">
      <t c="3" si="227">
        <n x="225"/>
        <n x="457"/>
        <n x="161"/>
      </t>
    </mdx>
    <mdx n="0" f="v">
      <t c="3" si="227">
        <n x="225"/>
        <n x="458"/>
        <n x="161"/>
      </t>
    </mdx>
    <mdx n="0" f="v">
      <t c="3" si="227">
        <n x="225"/>
        <n x="473"/>
        <n x="161"/>
      </t>
    </mdx>
    <mdx n="0" f="v">
      <t c="3" si="227">
        <n x="225"/>
        <n x="474"/>
        <n x="161"/>
      </t>
    </mdx>
    <mdx n="0" f="v">
      <t c="3" si="227">
        <n x="225"/>
        <n x="475"/>
        <n x="161"/>
      </t>
    </mdx>
    <mdx n="0" f="v">
      <t c="3" si="227">
        <n x="225"/>
        <n x="476"/>
        <n x="161"/>
      </t>
    </mdx>
    <mdx n="0" f="v">
      <t c="3" si="227">
        <n x="225"/>
        <n x="471"/>
        <n x="161"/>
      </t>
    </mdx>
    <mdx n="0" f="v">
      <t c="3" si="227">
        <n x="225"/>
        <n x="472"/>
        <n x="161"/>
      </t>
    </mdx>
    <mdx n="0" f="v">
      <t c="3" si="227">
        <n x="225"/>
        <n x="460"/>
        <n x="161"/>
      </t>
    </mdx>
    <mdx n="0" f="v">
      <t c="3" si="227">
        <n x="225"/>
        <n x="468"/>
        <n x="161"/>
      </t>
    </mdx>
    <mdx n="0" f="v">
      <t c="3" si="227">
        <n x="225"/>
        <n x="469"/>
        <n x="161"/>
      </t>
    </mdx>
    <mdx n="0" f="v">
      <t c="3" si="227">
        <n x="225"/>
        <n x="470"/>
        <n x="161"/>
      </t>
    </mdx>
    <mdx n="0" f="v">
      <t c="3" si="227">
        <n x="225"/>
        <n x="488"/>
        <n x="161"/>
      </t>
    </mdx>
    <mdx n="0" f="v">
      <t c="3" si="227">
        <n x="225"/>
        <n x="480"/>
        <n x="161"/>
      </t>
    </mdx>
    <mdx n="0" f="v">
      <t c="3" si="227">
        <n x="225"/>
        <n x="481"/>
        <n x="161"/>
      </t>
    </mdx>
    <mdx n="0" f="v">
      <t c="3" si="227">
        <n x="225"/>
        <n x="483"/>
        <n x="161"/>
      </t>
    </mdx>
    <mdx n="0" f="v">
      <t c="3" si="227">
        <n x="225"/>
        <n x="487"/>
        <n x="161"/>
      </t>
    </mdx>
    <mdx n="0" f="v">
      <t c="3" si="227">
        <n x="225"/>
        <n x="477"/>
        <n x="161"/>
      </t>
    </mdx>
    <mdx n="0" f="v">
      <t c="3" si="227">
        <n x="225"/>
        <n x="478"/>
        <n x="161"/>
      </t>
    </mdx>
    <mdx n="0" f="v">
      <t c="3" si="227">
        <n x="225"/>
        <n x="479"/>
        <n x="161"/>
      </t>
    </mdx>
    <mdx n="0" f="v">
      <t c="3" si="227">
        <n x="225"/>
        <n x="484"/>
        <n x="161"/>
      </t>
    </mdx>
    <mdx n="0" f="v">
      <t c="3" si="227">
        <n x="225"/>
        <n x="485"/>
        <n x="161"/>
      </t>
    </mdx>
    <mdx n="0" f="v">
      <t c="3" si="227">
        <n x="225"/>
        <n x="486"/>
        <n x="161"/>
      </t>
    </mdx>
    <mdx n="0" f="v">
      <t c="3" si="227">
        <n x="225"/>
        <n x="490"/>
        <n x="161"/>
      </t>
    </mdx>
    <mdx n="0" f="v">
      <t c="3" si="227">
        <n x="225"/>
        <n x="489"/>
        <n x="161"/>
      </t>
    </mdx>
    <mdx n="0" f="v">
      <t c="3" si="227">
        <n x="225"/>
        <n x="482"/>
        <n x="161"/>
      </t>
    </mdx>
    <mdx n="0" f="v">
      <t c="3" si="227">
        <n x="225"/>
        <n x="491"/>
        <n x="161"/>
      </t>
    </mdx>
    <mdx n="0" f="v">
      <t c="3" si="227">
        <n x="225"/>
        <n x="495"/>
        <n x="161"/>
      </t>
    </mdx>
    <mdx n="0" f="v">
      <t c="3" si="227">
        <n x="225"/>
        <n x="496"/>
        <n x="161"/>
      </t>
    </mdx>
    <mdx n="0" f="v">
      <t c="3" si="227">
        <n x="225"/>
        <n x="500"/>
        <n x="161"/>
      </t>
    </mdx>
    <mdx n="0" f="v">
      <t c="3" si="227">
        <n x="225"/>
        <n x="497"/>
        <n x="161"/>
      </t>
    </mdx>
    <mdx n="0" f="v">
      <t c="3" si="227">
        <n x="225"/>
        <n x="494"/>
        <n x="161"/>
      </t>
    </mdx>
    <mdx n="0" f="v">
      <t c="3" si="227">
        <n x="225"/>
        <n x="492"/>
        <n x="161"/>
      </t>
    </mdx>
    <mdx n="0" f="v">
      <t c="3" si="227">
        <n x="225"/>
        <n x="493"/>
        <n x="161"/>
      </t>
    </mdx>
    <mdx n="0" f="v">
      <t c="3" si="227">
        <n x="225"/>
        <n x="498"/>
        <n x="161"/>
      </t>
    </mdx>
    <mdx n="0" f="v">
      <t c="3" si="227">
        <n x="225"/>
        <n x="499"/>
        <n x="161"/>
      </t>
    </mdx>
    <mdx n="0" f="v">
      <t c="3" si="227">
        <n x="225"/>
        <n x="501"/>
        <n x="161"/>
      </t>
    </mdx>
    <mdx n="0" f="v">
      <t c="3" si="227">
        <n x="225"/>
        <n x="502"/>
        <n x="161"/>
      </t>
    </mdx>
    <mdx n="0" f="v">
      <t c="3" si="227">
        <n x="225"/>
        <n x="503"/>
        <n x="161"/>
      </t>
    </mdx>
    <mdx n="0" f="v">
      <t c="3" si="227">
        <n x="225"/>
        <n x="508"/>
        <n x="161"/>
      </t>
    </mdx>
    <mdx n="0" f="v">
      <t c="3" si="227">
        <n x="225"/>
        <n x="509"/>
        <n x="161"/>
      </t>
    </mdx>
    <mdx n="0" f="v">
      <t c="3" si="227">
        <n x="225"/>
        <n x="507"/>
        <n x="161"/>
      </t>
    </mdx>
    <mdx n="0" f="v">
      <t c="3" si="227">
        <n x="225"/>
        <n x="513"/>
        <n x="161"/>
      </t>
    </mdx>
    <mdx n="0" f="v">
      <t c="3" si="227">
        <n x="225"/>
        <n x="504"/>
        <n x="161"/>
      </t>
    </mdx>
    <mdx n="0" f="v">
      <t c="3" si="227">
        <n x="225"/>
        <n x="505"/>
        <n x="161"/>
      </t>
    </mdx>
    <mdx n="0" f="v">
      <t c="3" si="227">
        <n x="225"/>
        <n x="506"/>
        <n x="161"/>
      </t>
    </mdx>
    <mdx n="0" f="v">
      <t c="3" si="227">
        <n x="225"/>
        <n x="516"/>
        <n x="161"/>
      </t>
    </mdx>
    <mdx n="0" f="v">
      <t c="3" si="227">
        <n x="225"/>
        <n x="514"/>
        <n x="161"/>
      </t>
    </mdx>
    <mdx n="0" f="v">
      <t c="3" si="227">
        <n x="225"/>
        <n x="515"/>
        <n x="161"/>
      </t>
    </mdx>
    <mdx n="0" f="v">
      <t c="3" si="227">
        <n x="225"/>
        <n x="519"/>
        <n x="161"/>
      </t>
    </mdx>
    <mdx n="0" f="v">
      <t c="3" si="227">
        <n x="225"/>
        <n x="517"/>
        <n x="161"/>
      </t>
    </mdx>
    <mdx n="0" f="v">
      <t c="3" si="227">
        <n x="225"/>
        <n x="510"/>
        <n x="161"/>
      </t>
    </mdx>
    <mdx n="0" f="v">
      <t c="3" si="227">
        <n x="225"/>
        <n x="511"/>
        <n x="161"/>
      </t>
    </mdx>
    <mdx n="0" f="v">
      <t c="3" si="227">
        <n x="225"/>
        <n x="512"/>
        <n x="161"/>
      </t>
    </mdx>
    <mdx n="0" f="v">
      <t c="3" si="227">
        <n x="225"/>
        <n x="518"/>
        <n x="161"/>
      </t>
    </mdx>
    <mdx n="0" f="v">
      <t c="3" si="227">
        <n x="225"/>
        <n x="522"/>
        <n x="161"/>
      </t>
    </mdx>
    <mdx n="0" f="v">
      <t c="3" si="227">
        <n x="225"/>
        <n x="523"/>
        <n x="161"/>
      </t>
    </mdx>
    <mdx n="0" f="v">
      <t c="3" si="227">
        <n x="225"/>
        <n x="525"/>
        <n x="161"/>
      </t>
    </mdx>
    <mdx n="0" f="v">
      <t c="3" si="227">
        <n x="225"/>
        <n x="520"/>
        <n x="161"/>
      </t>
    </mdx>
    <mdx n="0" f="v">
      <t c="3" si="227">
        <n x="225"/>
        <n x="521"/>
        <n x="161"/>
      </t>
    </mdx>
    <mdx n="0" f="v">
      <t c="3" si="227">
        <n x="225"/>
        <n x="528"/>
        <n x="161"/>
      </t>
    </mdx>
    <mdx n="0" f="v">
      <t c="3" si="227">
        <n x="225"/>
        <n x="526"/>
        <n x="161"/>
      </t>
    </mdx>
    <mdx n="0" f="v">
      <t c="3" si="227">
        <n x="225"/>
        <n x="524"/>
        <n x="161"/>
      </t>
    </mdx>
    <mdx n="0" f="v">
      <t c="3" si="227">
        <n x="225"/>
        <n x="529"/>
        <n x="161"/>
      </t>
    </mdx>
    <mdx n="0" f="v">
      <t c="3" si="227">
        <n x="225"/>
        <n x="531"/>
        <n x="161"/>
      </t>
    </mdx>
    <mdx n="0" f="v">
      <t c="3" si="227">
        <n x="225"/>
        <n x="533"/>
        <n x="161"/>
      </t>
    </mdx>
    <mdx n="0" f="v">
      <t c="3" si="227">
        <n x="225"/>
        <n x="527"/>
        <n x="161"/>
      </t>
    </mdx>
    <mdx n="0" f="v">
      <t c="3" si="227">
        <n x="225"/>
        <n x="530"/>
        <n x="161"/>
      </t>
    </mdx>
    <mdx n="0" f="v">
      <t c="3" si="227">
        <n x="225"/>
        <n x="532"/>
        <n x="161"/>
      </t>
    </mdx>
    <mdx n="0" f="v">
      <t c="3" si="227">
        <n x="225"/>
        <n x="536"/>
        <n x="161"/>
      </t>
    </mdx>
    <mdx n="0" f="v">
      <t c="3" si="227">
        <n x="225"/>
        <n x="537"/>
        <n x="161"/>
      </t>
    </mdx>
    <mdx n="0" f="v">
      <t c="3" si="227">
        <n x="225"/>
        <n x="534"/>
        <n x="161"/>
      </t>
    </mdx>
    <mdx n="0" f="v">
      <t c="3" si="227">
        <n x="225"/>
        <n x="535"/>
        <n x="161"/>
      </t>
    </mdx>
    <mdx n="0" f="v">
      <t c="3" si="227">
        <n x="225"/>
        <n x="538"/>
        <n x="161"/>
      </t>
    </mdx>
    <mdx n="0" f="v">
      <t c="3" si="227">
        <n x="225"/>
        <n x="539"/>
        <n x="161"/>
      </t>
    </mdx>
    <mdx n="0" f="v">
      <t c="3" si="227">
        <n x="225"/>
        <n x="540"/>
        <n x="161"/>
      </t>
    </mdx>
    <mdx n="0" f="v">
      <t c="3" si="227">
        <n x="225"/>
        <n x="543"/>
        <n x="161"/>
      </t>
    </mdx>
    <mdx n="0" f="v">
      <t c="3" si="227">
        <n x="225"/>
        <n x="545"/>
        <n x="161"/>
      </t>
    </mdx>
    <mdx n="0" f="v">
      <t c="3" si="227">
        <n x="225"/>
        <n x="541"/>
        <n x="161"/>
      </t>
    </mdx>
    <mdx n="0" f="v">
      <t c="3" si="227">
        <n x="225"/>
        <n x="546"/>
        <n x="161"/>
      </t>
    </mdx>
    <mdx n="0" f="v">
      <t c="3" si="227">
        <n x="225"/>
        <n x="542"/>
        <n x="161"/>
      </t>
    </mdx>
    <mdx n="0" f="v">
      <t c="3" si="227">
        <n x="225"/>
        <n x="544"/>
        <n x="161"/>
      </t>
    </mdx>
    <mdx n="0" f="v">
      <t c="3" si="227">
        <n x="225"/>
        <n x="267"/>
        <n x="192"/>
      </t>
    </mdx>
    <mdx n="0" f="v">
      <t c="3" si="227">
        <n x="225"/>
        <n x="266"/>
        <n x="192"/>
      </t>
    </mdx>
    <mdx n="0" f="v">
      <t c="3" si="227">
        <n x="225"/>
        <n x="265"/>
        <n x="192"/>
      </t>
    </mdx>
    <mdx n="0" f="v">
      <t c="3" si="227">
        <n x="225"/>
        <n x="264"/>
        <n x="192"/>
      </t>
    </mdx>
    <mdx n="0" f="v">
      <t c="3" si="227">
        <n x="225"/>
        <n x="263"/>
        <n x="192"/>
      </t>
    </mdx>
    <mdx n="0" f="v">
      <t c="3" si="227">
        <n x="225"/>
        <n x="262"/>
        <n x="192"/>
      </t>
    </mdx>
    <mdx n="0" f="v">
      <t c="3" si="227">
        <n x="225"/>
        <n x="261"/>
        <n x="192"/>
      </t>
    </mdx>
    <mdx n="0" f="v">
      <t c="3" si="227">
        <n x="225"/>
        <n x="260"/>
        <n x="192"/>
      </t>
    </mdx>
    <mdx n="0" f="v">
      <t c="3" si="227">
        <n x="225"/>
        <n x="259"/>
        <n x="192"/>
      </t>
    </mdx>
    <mdx n="0" f="v">
      <t c="3" si="227">
        <n x="225"/>
        <n x="258"/>
        <n x="192"/>
      </t>
    </mdx>
    <mdx n="0" f="v">
      <t c="3" si="227">
        <n x="225"/>
        <n x="257"/>
        <n x="192"/>
      </t>
    </mdx>
    <mdx n="0" f="v">
      <t c="3" si="227">
        <n x="225"/>
        <n x="256"/>
        <n x="192"/>
      </t>
    </mdx>
    <mdx n="0" f="v">
      <t c="3" si="227">
        <n x="225"/>
        <n x="255"/>
        <n x="192"/>
      </t>
    </mdx>
    <mdx n="0" f="v">
      <t c="3" si="227">
        <n x="225"/>
        <n x="271"/>
        <n x="192"/>
      </t>
    </mdx>
    <mdx n="0" f="v">
      <t c="3" si="227">
        <n x="225"/>
        <n x="270"/>
        <n x="192"/>
      </t>
    </mdx>
    <mdx n="0" f="v">
      <t c="3" si="227">
        <n x="225"/>
        <n x="268"/>
        <n x="192"/>
      </t>
    </mdx>
    <mdx n="0" f="v">
      <t c="3" si="227">
        <n x="225"/>
        <n x="355"/>
        <n x="192"/>
      </t>
    </mdx>
    <mdx n="0" f="v">
      <t c="3" si="227">
        <n x="225"/>
        <n x="356"/>
        <n x="192"/>
      </t>
    </mdx>
    <mdx n="0" f="v">
      <t c="3" si="227">
        <n x="225"/>
        <n x="357"/>
        <n x="192"/>
      </t>
    </mdx>
    <mdx n="0" f="v">
      <t c="3" si="227">
        <n x="225"/>
        <n x="358"/>
        <n x="192"/>
      </t>
    </mdx>
    <mdx n="0" f="v">
      <t c="3" si="227">
        <n x="225"/>
        <n x="359"/>
        <n x="192"/>
      </t>
    </mdx>
    <mdx n="0" f="v">
      <t c="3" si="227">
        <n x="225"/>
        <n x="360"/>
        <n x="192"/>
      </t>
    </mdx>
    <mdx n="0" f="v">
      <t c="3" si="227">
        <n x="225"/>
        <n x="361"/>
        <n x="192"/>
      </t>
    </mdx>
    <mdx n="0" f="v">
      <t c="3" si="227">
        <n x="225"/>
        <n x="254"/>
        <n x="192"/>
      </t>
    </mdx>
    <mdx n="0" f="v">
      <t c="3" si="227">
        <n x="225"/>
        <n x="393"/>
        <n x="192"/>
      </t>
    </mdx>
    <mdx n="0" f="v">
      <t c="3" si="227">
        <n x="225"/>
        <n x="547"/>
        <n x="192"/>
      </t>
    </mdx>
    <mdx n="0" f="v">
      <t c="3" si="227">
        <n x="225"/>
        <n x="362"/>
        <n x="192"/>
      </t>
    </mdx>
    <mdx n="0" f="v">
      <t c="3" si="227">
        <n x="225"/>
        <n x="363"/>
        <n x="192"/>
      </t>
    </mdx>
    <mdx n="0" f="v">
      <t c="3" si="227">
        <n x="225"/>
        <n x="364"/>
        <n x="192"/>
      </t>
    </mdx>
    <mdx n="0" f="v">
      <t c="3" si="227">
        <n x="225"/>
        <n x="548"/>
        <n x="192"/>
      </t>
    </mdx>
    <mdx n="0" f="v">
      <t c="3" si="227">
        <n x="225"/>
        <n x="365"/>
        <n x="192"/>
      </t>
    </mdx>
    <mdx n="0" f="v">
      <t c="3" si="227">
        <n x="225"/>
        <n x="366"/>
        <n x="192"/>
      </t>
    </mdx>
    <mdx n="0" f="v">
      <t c="3" si="227">
        <n x="225"/>
        <n x="367"/>
        <n x="192"/>
      </t>
    </mdx>
    <mdx n="0" f="v">
      <t c="3" si="227">
        <n x="225"/>
        <n x="368"/>
        <n x="192"/>
      </t>
    </mdx>
    <mdx n="0" f="v">
      <t c="3" si="227">
        <n x="225"/>
        <n x="369"/>
        <n x="192"/>
      </t>
    </mdx>
    <mdx n="0" f="v">
      <t c="3" si="227">
        <n x="225"/>
        <n x="370"/>
        <n x="192"/>
      </t>
    </mdx>
    <mdx n="0" f="v">
      <t c="3" si="227">
        <n x="225"/>
        <n x="371"/>
        <n x="192"/>
      </t>
    </mdx>
    <mdx n="0" f="v">
      <t c="3" si="227">
        <n x="225"/>
        <n x="372"/>
        <n x="192"/>
      </t>
    </mdx>
    <mdx n="0" f="v">
      <t c="3" si="227">
        <n x="225"/>
        <n x="373"/>
        <n x="192"/>
      </t>
    </mdx>
    <mdx n="0" f="v">
      <t c="3" si="227">
        <n x="225"/>
        <n x="374"/>
        <n x="192"/>
      </t>
    </mdx>
    <mdx n="0" f="v">
      <t c="3" si="227">
        <n x="225"/>
        <n x="375"/>
        <n x="192"/>
      </t>
    </mdx>
    <mdx n="0" f="v">
      <t c="3" si="227">
        <n x="225"/>
        <n x="281"/>
        <n x="192"/>
      </t>
    </mdx>
    <mdx n="0" f="v">
      <t c="3" si="227">
        <n x="225"/>
        <n x="376"/>
        <n x="192"/>
      </t>
    </mdx>
    <mdx n="0" f="v">
      <t c="3" si="227">
        <n x="225"/>
        <n x="377"/>
        <n x="192"/>
      </t>
    </mdx>
    <mdx n="0" f="v">
      <t c="3" si="227">
        <n x="225"/>
        <n x="378"/>
        <n x="192"/>
      </t>
    </mdx>
    <mdx n="0" f="v">
      <t c="3" si="227">
        <n x="225"/>
        <n x="379"/>
        <n x="192"/>
      </t>
    </mdx>
    <mdx n="0" f="v">
      <t c="3" si="227">
        <n x="225"/>
        <n x="380"/>
        <n x="192"/>
      </t>
    </mdx>
    <mdx n="0" f="v">
      <t c="3" si="227">
        <n x="225"/>
        <n x="381"/>
        <n x="192"/>
      </t>
    </mdx>
    <mdx n="0" f="v">
      <t c="3" si="227">
        <n x="225"/>
        <n x="382"/>
        <n x="192"/>
      </t>
    </mdx>
    <mdx n="0" f="v">
      <t c="3" si="227">
        <n x="225"/>
        <n x="383"/>
        <n x="192"/>
      </t>
    </mdx>
    <mdx n="0" f="v">
      <t c="3" si="227">
        <n x="225"/>
        <n x="384"/>
        <n x="192"/>
      </t>
    </mdx>
    <mdx n="0" f="v">
      <t c="3" si="227">
        <n x="225"/>
        <n x="385"/>
        <n x="192"/>
      </t>
    </mdx>
    <mdx n="0" f="v">
      <t c="3" si="227">
        <n x="225"/>
        <n x="386"/>
        <n x="192"/>
      </t>
    </mdx>
    <mdx n="0" f="v">
      <t c="3" si="227">
        <n x="225"/>
        <n x="387"/>
        <n x="192"/>
      </t>
    </mdx>
    <mdx n="0" f="v">
      <t c="3" si="227">
        <n x="225"/>
        <n x="388"/>
        <n x="192"/>
      </t>
    </mdx>
    <mdx n="0" f="v">
      <t c="3" si="227">
        <n x="225"/>
        <n x="389"/>
        <n x="192"/>
      </t>
    </mdx>
    <mdx n="0" f="v">
      <t c="3" si="227">
        <n x="225"/>
        <n x="390"/>
        <n x="192"/>
      </t>
    </mdx>
    <mdx n="0" f="v">
      <t c="3" si="227">
        <n x="225"/>
        <n x="404"/>
        <n x="192"/>
      </t>
    </mdx>
    <mdx n="0" f="v">
      <t c="3" si="227">
        <n x="225"/>
        <n x="394"/>
        <n x="192"/>
      </t>
    </mdx>
    <mdx n="0" f="v">
      <t c="3" si="227">
        <n x="225"/>
        <n x="395"/>
        <n x="192"/>
      </t>
    </mdx>
    <mdx n="0" f="v">
      <t c="3" si="227">
        <n x="225"/>
        <n x="396"/>
        <n x="192"/>
      </t>
    </mdx>
    <mdx n="0" f="v">
      <t c="3" si="227">
        <n x="225"/>
        <n x="397"/>
        <n x="192"/>
      </t>
    </mdx>
    <mdx n="0" f="v">
      <t c="3" si="227">
        <n x="225"/>
        <n x="398"/>
        <n x="192"/>
      </t>
    </mdx>
    <mdx n="0" f="v">
      <t c="3" si="227">
        <n x="225"/>
        <n x="392"/>
        <n x="192"/>
      </t>
    </mdx>
    <mdx n="0" f="v">
      <t c="3" si="227">
        <n x="225"/>
        <n x="403"/>
        <n x="192"/>
      </t>
    </mdx>
    <mdx n="0" f="v">
      <t c="3" si="227">
        <n x="225"/>
        <n x="405"/>
        <n x="192"/>
      </t>
    </mdx>
    <mdx n="0" f="v">
      <t c="3" si="227">
        <n x="225"/>
        <n x="406"/>
        <n x="192"/>
      </t>
    </mdx>
    <mdx n="0" f="v">
      <t c="3" si="227">
        <n x="225"/>
        <n x="407"/>
        <n x="192"/>
      </t>
    </mdx>
    <mdx n="0" f="v">
      <t c="3" si="227">
        <n x="225"/>
        <n x="408"/>
        <n x="192"/>
      </t>
    </mdx>
    <mdx n="0" f="v">
      <t c="3" si="227">
        <n x="225"/>
        <n x="409"/>
        <n x="192"/>
      </t>
    </mdx>
    <mdx n="0" f="v">
      <t c="3" si="227">
        <n x="225"/>
        <n x="410"/>
        <n x="192"/>
      </t>
    </mdx>
    <mdx n="0" f="v">
      <t c="3" si="227">
        <n x="225"/>
        <n x="411"/>
        <n x="192"/>
      </t>
    </mdx>
    <mdx n="0" f="v">
      <t c="3" si="227">
        <n x="225"/>
        <n x="418"/>
        <n x="192"/>
      </t>
    </mdx>
    <mdx n="0" f="v">
      <t c="3" si="227">
        <n x="225"/>
        <n x="391"/>
        <n x="192"/>
      </t>
    </mdx>
    <mdx n="0" f="v">
      <t c="3" si="227">
        <n x="225"/>
        <n x="399"/>
        <n x="192"/>
      </t>
    </mdx>
    <mdx n="0" f="v">
      <t c="3" si="227">
        <n x="225"/>
        <n x="400"/>
        <n x="192"/>
      </t>
    </mdx>
    <mdx n="0" f="v">
      <t c="3" si="227">
        <n x="225"/>
        <n x="401"/>
        <n x="192"/>
      </t>
    </mdx>
    <mdx n="0" f="v">
      <t c="3" si="227">
        <n x="225"/>
        <n x="402"/>
        <n x="192"/>
      </t>
    </mdx>
    <mdx n="0" f="v">
      <t c="3" si="227">
        <n x="225"/>
        <n x="417"/>
        <n x="192"/>
      </t>
    </mdx>
    <mdx n="0" f="v">
      <t c="3" si="227">
        <n x="225"/>
        <n x="420"/>
        <n x="192"/>
      </t>
    </mdx>
    <mdx n="0" f="v">
      <t c="3" si="227">
        <n x="225"/>
        <n x="419"/>
        <n x="192"/>
      </t>
    </mdx>
    <mdx n="0" f="v">
      <t c="3" si="227">
        <n x="225"/>
        <n x="422"/>
        <n x="192"/>
      </t>
    </mdx>
    <mdx n="0" f="v">
      <t c="3" si="227">
        <n x="225"/>
        <n x="329"/>
        <n x="192"/>
      </t>
    </mdx>
    <mdx n="0" f="v">
      <t c="3" si="227">
        <n x="225"/>
        <n x="301"/>
        <n x="192"/>
      </t>
    </mdx>
    <mdx n="0" f="v">
      <t c="3" si="227">
        <n x="225"/>
        <n x="299"/>
        <n x="192"/>
      </t>
    </mdx>
    <mdx n="0" f="v">
      <t c="3" si="227">
        <n x="225"/>
        <n x="297"/>
        <n x="192"/>
      </t>
    </mdx>
    <mdx n="0" f="v">
      <t c="3" si="227">
        <n x="225"/>
        <n x="421"/>
        <n x="192"/>
      </t>
    </mdx>
    <mdx n="0" f="v">
      <t c="3" si="227">
        <n x="225"/>
        <n x="423"/>
        <n x="192"/>
      </t>
    </mdx>
    <mdx n="0" f="v">
      <t c="3" si="227">
        <n x="225"/>
        <n x="412"/>
        <n x="192"/>
      </t>
    </mdx>
    <mdx n="0" f="v">
      <t c="3" si="227">
        <n x="225"/>
        <n x="413"/>
        <n x="192"/>
      </t>
    </mdx>
    <mdx n="0" f="v">
      <t c="3" si="227">
        <n x="225"/>
        <n x="414"/>
        <n x="192"/>
      </t>
    </mdx>
    <mdx n="0" f="v">
      <t c="3" si="227">
        <n x="225"/>
        <n x="415"/>
        <n x="192"/>
      </t>
    </mdx>
    <mdx n="0" f="v">
      <t c="3" si="227">
        <n x="225"/>
        <n x="416"/>
        <n x="192"/>
      </t>
    </mdx>
    <mdx n="0" f="v">
      <t c="3" si="227">
        <n x="225"/>
        <n x="427"/>
        <n x="192"/>
      </t>
    </mdx>
    <mdx n="0" f="v">
      <t c="3" si="227">
        <n x="225"/>
        <n x="424"/>
        <n x="192"/>
      </t>
    </mdx>
    <mdx n="0" f="v">
      <t c="3" si="227">
        <n x="225"/>
        <n x="425"/>
        <n x="192"/>
      </t>
    </mdx>
    <mdx n="0" f="v">
      <t c="3" si="227">
        <n x="225"/>
        <n x="348"/>
        <n x="192"/>
      </t>
    </mdx>
    <mdx n="0" f="v">
      <t c="3" si="227">
        <n x="225"/>
        <n x="327"/>
        <n x="192"/>
      </t>
    </mdx>
    <mdx n="0" f="v">
      <t c="3" si="227">
        <n x="225"/>
        <n x="426"/>
        <n x="192"/>
      </t>
    </mdx>
    <mdx n="0" f="v">
      <t c="3" si="227">
        <n x="225"/>
        <n x="433"/>
        <n x="192"/>
      </t>
    </mdx>
    <mdx n="0" f="v">
      <t c="3" si="227">
        <n x="225"/>
        <n x="326"/>
        <n x="192"/>
      </t>
    </mdx>
    <mdx n="0" f="v">
      <t c="3" si="227">
        <n x="225"/>
        <n x="435"/>
        <n x="192"/>
      </t>
    </mdx>
    <mdx n="0" f="v">
      <t c="3" si="227">
        <n x="225"/>
        <n x="428"/>
        <n x="192"/>
      </t>
    </mdx>
    <mdx n="0" f="v">
      <t c="3" si="227">
        <n x="225"/>
        <n x="328"/>
        <n x="192"/>
      </t>
    </mdx>
    <mdx n="0" f="v">
      <t c="3" si="227">
        <n x="225"/>
        <n x="429"/>
        <n x="192"/>
      </t>
    </mdx>
    <mdx n="0" f="v">
      <t c="3" si="227">
        <n x="225"/>
        <n x="430"/>
        <n x="192"/>
      </t>
    </mdx>
    <mdx n="0" f="v">
      <t c="3" si="227">
        <n x="225"/>
        <n x="431"/>
        <n x="192"/>
      </t>
    </mdx>
    <mdx n="0" f="v">
      <t c="3" si="227">
        <n x="225"/>
        <n x="432"/>
        <n x="192"/>
      </t>
    </mdx>
    <mdx n="0" f="v">
      <t c="3" si="227">
        <n x="225"/>
        <n x="436"/>
        <n x="192"/>
      </t>
    </mdx>
    <mdx n="0" f="v">
      <t c="3" si="227">
        <n x="225"/>
        <n x="442"/>
        <n x="192"/>
      </t>
    </mdx>
    <mdx n="0" f="v">
      <t c="3" si="227">
        <n x="225"/>
        <n x="437"/>
        <n x="192"/>
      </t>
    </mdx>
    <mdx n="0" f="v">
      <t c="3" si="227">
        <n x="225"/>
        <n x="294"/>
        <n x="192"/>
      </t>
    </mdx>
    <mdx n="0" f="v">
      <t c="3" si="227">
        <n x="225"/>
        <n x="293"/>
        <n x="192"/>
      </t>
    </mdx>
    <mdx n="0" f="v">
      <t c="3" si="227">
        <n x="225"/>
        <n x="438"/>
        <n x="192"/>
      </t>
    </mdx>
    <mdx n="0" f="v">
      <t c="3" si="227">
        <n x="225"/>
        <n x="443"/>
        <n x="192"/>
      </t>
    </mdx>
    <mdx n="0" f="v">
      <t c="3" si="227">
        <n x="225"/>
        <n x="444"/>
        <n x="192"/>
      </t>
    </mdx>
    <mdx n="0" f="v">
      <t c="3" si="227">
        <n x="225"/>
        <n x="445"/>
        <n x="192"/>
      </t>
    </mdx>
    <mdx n="0" f="v">
      <t c="3" si="227">
        <n x="225"/>
        <n x="446"/>
        <n x="192"/>
      </t>
    </mdx>
    <mdx n="0" f="v">
      <t c="3" si="227">
        <n x="225"/>
        <n x="434"/>
        <n x="192"/>
      </t>
    </mdx>
    <mdx n="0" f="v">
      <t c="3" si="227">
        <n x="225"/>
        <n x="452"/>
        <n x="192"/>
      </t>
    </mdx>
    <mdx n="0" f="v">
      <t c="3" si="227">
        <n x="225"/>
        <n x="276"/>
        <n x="192"/>
      </t>
    </mdx>
    <mdx n="0" f="v">
      <t c="3" si="227">
        <n x="225"/>
        <n x="453"/>
        <n x="192"/>
      </t>
    </mdx>
    <mdx n="0" f="v">
      <t c="3" si="227">
        <n x="225"/>
        <n x="454"/>
        <n x="192"/>
      </t>
    </mdx>
    <mdx n="0" f="v">
      <t c="3" si="227">
        <n x="225"/>
        <n x="455"/>
        <n x="192"/>
      </t>
    </mdx>
    <mdx n="0" f="v">
      <t c="3" si="227">
        <n x="225"/>
        <n x="456"/>
        <n x="192"/>
      </t>
    </mdx>
    <mdx n="0" f="v">
      <t c="3" si="227">
        <n x="225"/>
        <n x="459"/>
        <n x="192"/>
      </t>
    </mdx>
    <mdx n="0" f="v">
      <t c="3" si="227">
        <n x="225"/>
        <n x="461"/>
        <n x="192"/>
      </t>
    </mdx>
    <mdx n="0" f="v">
      <t c="3" si="227">
        <n x="225"/>
        <n x="350"/>
        <n x="192"/>
      </t>
    </mdx>
    <mdx n="0" f="v">
      <t c="3" si="227">
        <n x="225"/>
        <n x="439"/>
        <n x="192"/>
      </t>
    </mdx>
    <mdx n="0" f="v">
      <t c="3" si="227">
        <n x="225"/>
        <n x="440"/>
        <n x="192"/>
      </t>
    </mdx>
    <mdx n="0" f="v">
      <t c="3" si="227">
        <n x="225"/>
        <n x="441"/>
        <n x="192"/>
      </t>
    </mdx>
    <mdx n="0" f="v">
      <t c="3" si="227">
        <n x="225"/>
        <n x="447"/>
        <n x="192"/>
      </t>
    </mdx>
    <mdx n="0" f="v">
      <t c="3" si="227">
        <n x="225"/>
        <n x="462"/>
        <n x="192"/>
      </t>
    </mdx>
    <mdx n="0" f="v">
      <t c="3" si="227">
        <n x="225"/>
        <n x="463"/>
        <n x="192"/>
      </t>
    </mdx>
    <mdx n="0" f="v">
      <t c="3" si="227">
        <n x="225"/>
        <n x="464"/>
        <n x="192"/>
      </t>
    </mdx>
    <mdx n="0" f="v">
      <t c="3" si="227">
        <n x="225"/>
        <n x="465"/>
        <n x="192"/>
      </t>
    </mdx>
    <mdx n="0" f="v">
      <t c="3" si="227">
        <n x="225"/>
        <n x="466"/>
        <n x="192"/>
      </t>
    </mdx>
    <mdx n="0" f="v">
      <t c="3" si="227">
        <n x="225"/>
        <n x="467"/>
        <n x="192"/>
      </t>
    </mdx>
    <mdx n="0" f="v">
      <t c="3" si="227">
        <n x="225"/>
        <n x="448"/>
        <n x="192"/>
      </t>
    </mdx>
    <mdx n="0" f="v">
      <t c="3" si="227">
        <n x="225"/>
        <n x="449"/>
        <n x="192"/>
      </t>
    </mdx>
    <mdx n="0" f="v">
      <t c="3" si="227">
        <n x="225"/>
        <n x="450"/>
        <n x="192"/>
      </t>
    </mdx>
    <mdx n="0" f="v">
      <t c="3" si="227">
        <n x="225"/>
        <n x="451"/>
        <n x="192"/>
      </t>
    </mdx>
    <mdx n="0" f="v">
      <t c="3" si="227">
        <n x="225"/>
        <n x="457"/>
        <n x="192"/>
      </t>
    </mdx>
    <mdx n="0" f="v">
      <t c="3" si="227">
        <n x="225"/>
        <n x="458"/>
        <n x="192"/>
      </t>
    </mdx>
    <mdx n="0" f="v">
      <t c="3" si="227">
        <n x="225"/>
        <n x="473"/>
        <n x="192"/>
      </t>
    </mdx>
    <mdx n="0" f="v">
      <t c="3" si="227">
        <n x="225"/>
        <n x="474"/>
        <n x="192"/>
      </t>
    </mdx>
    <mdx n="0" f="v">
      <t c="3" si="227">
        <n x="225"/>
        <n x="475"/>
        <n x="192"/>
      </t>
    </mdx>
    <mdx n="0" f="v">
      <t c="3" si="227">
        <n x="225"/>
        <n x="476"/>
        <n x="192"/>
      </t>
    </mdx>
    <mdx n="0" f="v">
      <t c="3" si="227">
        <n x="225"/>
        <n x="471"/>
        <n x="192"/>
      </t>
    </mdx>
    <mdx n="0" f="v">
      <t c="3" si="227">
        <n x="225"/>
        <n x="472"/>
        <n x="192"/>
      </t>
    </mdx>
    <mdx n="0" f="v">
      <t c="3" si="227">
        <n x="225"/>
        <n x="460"/>
        <n x="192"/>
      </t>
    </mdx>
    <mdx n="0" f="v">
      <t c="3" si="227">
        <n x="225"/>
        <n x="468"/>
        <n x="192"/>
      </t>
    </mdx>
    <mdx n="0" f="v">
      <t c="3" si="227">
        <n x="225"/>
        <n x="469"/>
        <n x="192"/>
      </t>
    </mdx>
    <mdx n="0" f="v">
      <t c="3" si="227">
        <n x="225"/>
        <n x="470"/>
        <n x="192"/>
      </t>
    </mdx>
    <mdx n="0" f="v">
      <t c="3" si="227">
        <n x="225"/>
        <n x="487"/>
        <n x="192"/>
      </t>
    </mdx>
    <mdx n="0" f="v">
      <t c="3" si="227">
        <n x="225"/>
        <n x="488"/>
        <n x="192"/>
      </t>
    </mdx>
    <mdx n="0" f="v">
      <t c="3" si="227">
        <n x="225"/>
        <n x="480"/>
        <n x="192"/>
      </t>
    </mdx>
    <mdx n="0" f="v">
      <t c="3" si="227">
        <n x="225"/>
        <n x="481"/>
        <n x="192"/>
      </t>
    </mdx>
    <mdx n="0" f="v">
      <t c="3" si="227">
        <n x="225"/>
        <n x="483"/>
        <n x="192"/>
      </t>
    </mdx>
    <mdx n="0" f="v">
      <t c="3" si="227">
        <n x="225"/>
        <n x="477"/>
        <n x="192"/>
      </t>
    </mdx>
    <mdx n="0" f="v">
      <t c="3" si="227">
        <n x="225"/>
        <n x="478"/>
        <n x="192"/>
      </t>
    </mdx>
    <mdx n="0" f="v">
      <t c="3" si="227">
        <n x="225"/>
        <n x="479"/>
        <n x="192"/>
      </t>
    </mdx>
    <mdx n="0" f="v">
      <t c="3" si="227">
        <n x="225"/>
        <n x="484"/>
        <n x="192"/>
      </t>
    </mdx>
    <mdx n="0" f="v">
      <t c="3" si="227">
        <n x="225"/>
        <n x="485"/>
        <n x="192"/>
      </t>
    </mdx>
    <mdx n="0" f="v">
      <t c="3" si="227">
        <n x="225"/>
        <n x="486"/>
        <n x="192"/>
      </t>
    </mdx>
    <mdx n="0" f="v">
      <t c="3" si="227">
        <n x="225"/>
        <n x="482"/>
        <n x="192"/>
      </t>
    </mdx>
    <mdx n="0" f="v">
      <t c="3" si="227">
        <n x="225"/>
        <n x="490"/>
        <n x="192"/>
      </t>
    </mdx>
    <mdx n="0" f="v">
      <t c="3" si="227">
        <n x="225"/>
        <n x="497"/>
        <n x="192"/>
      </t>
    </mdx>
    <mdx n="0" f="v">
      <t c="3" si="227">
        <n x="225"/>
        <n x="491"/>
        <n x="192"/>
      </t>
    </mdx>
    <mdx n="0" f="v">
      <t c="3" si="227">
        <n x="225"/>
        <n x="495"/>
        <n x="192"/>
      </t>
    </mdx>
    <mdx n="0" f="v">
      <t c="3" si="227">
        <n x="225"/>
        <n x="496"/>
        <n x="192"/>
      </t>
    </mdx>
    <mdx n="0" f="v">
      <t c="3" si="227">
        <n x="225"/>
        <n x="494"/>
        <n x="192"/>
      </t>
    </mdx>
    <mdx n="0" f="v">
      <t c="3" si="227">
        <n x="225"/>
        <n x="492"/>
        <n x="192"/>
      </t>
    </mdx>
    <mdx n="0" f="v">
      <t c="3" si="227">
        <n x="225"/>
        <n x="493"/>
        <n x="192"/>
      </t>
    </mdx>
    <mdx n="0" f="v">
      <t c="3" si="227">
        <n x="225"/>
        <n x="500"/>
        <n x="192"/>
      </t>
    </mdx>
    <mdx n="0" f="v">
      <t c="3" si="227">
        <n x="225"/>
        <n x="498"/>
        <n x="192"/>
      </t>
    </mdx>
    <mdx n="0" f="v">
      <t c="3" si="227">
        <n x="225"/>
        <n x="499"/>
        <n x="192"/>
      </t>
    </mdx>
    <mdx n="0" f="v">
      <t c="3" si="227">
        <n x="225"/>
        <n x="508"/>
        <n x="192"/>
      </t>
    </mdx>
    <mdx n="0" f="v">
      <t c="3" si="227">
        <n x="225"/>
        <n x="501"/>
        <n x="192"/>
      </t>
    </mdx>
    <mdx n="0" f="v">
      <t c="3" si="227">
        <n x="225"/>
        <n x="502"/>
        <n x="192"/>
      </t>
    </mdx>
    <mdx n="0" f="v">
      <t c="3" si="227">
        <n x="225"/>
        <n x="503"/>
        <n x="192"/>
      </t>
    </mdx>
    <mdx n="0" f="v">
      <t c="3" si="227">
        <n x="225"/>
        <n x="509"/>
        <n x="192"/>
      </t>
    </mdx>
    <mdx n="0" f="v">
      <t c="3" si="227">
        <n x="225"/>
        <n x="507"/>
        <n x="192"/>
      </t>
    </mdx>
    <mdx n="0" f="v">
      <t c="3" si="227">
        <n x="225"/>
        <n x="513"/>
        <n x="192"/>
      </t>
    </mdx>
    <mdx n="0" f="v">
      <t c="3" si="227">
        <n x="225"/>
        <n x="504"/>
        <n x="192"/>
      </t>
    </mdx>
    <mdx n="0" f="v">
      <t c="3" si="227">
        <n x="225"/>
        <n x="505"/>
        <n x="192"/>
      </t>
    </mdx>
    <mdx n="0" f="v">
      <t c="3" si="227">
        <n x="225"/>
        <n x="506"/>
        <n x="192"/>
      </t>
    </mdx>
    <mdx n="0" f="v">
      <t c="3" si="227">
        <n x="225"/>
        <n x="516"/>
        <n x="192"/>
      </t>
    </mdx>
    <mdx n="0" f="v">
      <t c="3" si="227">
        <n x="225"/>
        <n x="519"/>
        <n x="192"/>
      </t>
    </mdx>
    <mdx n="0" f="v">
      <t c="3" si="227">
        <n x="225"/>
        <n x="517"/>
        <n x="192"/>
      </t>
    </mdx>
    <mdx n="0" f="v">
      <t c="3" si="227">
        <n x="225"/>
        <n x="514"/>
        <n x="192"/>
      </t>
    </mdx>
    <mdx n="0" f="v">
      <t c="3" si="227">
        <n x="225"/>
        <n x="515"/>
        <n x="192"/>
      </t>
    </mdx>
    <mdx n="0" f="v">
      <t c="3" si="227">
        <n x="225"/>
        <n x="510"/>
        <n x="192"/>
      </t>
    </mdx>
    <mdx n="0" f="v">
      <t c="3" si="227">
        <n x="225"/>
        <n x="511"/>
        <n x="192"/>
      </t>
    </mdx>
    <mdx n="0" f="v">
      <t c="3" si="227">
        <n x="225"/>
        <n x="512"/>
        <n x="192"/>
      </t>
    </mdx>
    <mdx n="0" f="v">
      <t c="3" si="227">
        <n x="225"/>
        <n x="518"/>
        <n x="192"/>
      </t>
    </mdx>
    <mdx n="0" f="v">
      <t c="3" si="227">
        <n x="225"/>
        <n x="522"/>
        <n x="192"/>
      </t>
    </mdx>
    <mdx n="0" f="v">
      <t c="3" si="227">
        <n x="225"/>
        <n x="523"/>
        <n x="192"/>
      </t>
    </mdx>
    <mdx n="0" f="v">
      <t c="3" si="227">
        <n x="225"/>
        <n x="520"/>
        <n x="192"/>
      </t>
    </mdx>
    <mdx n="0" f="v">
      <t c="3" si="227">
        <n x="225"/>
        <n x="521"/>
        <n x="192"/>
      </t>
    </mdx>
    <mdx n="0" f="v">
      <t c="3" si="227">
        <n x="225"/>
        <n x="525"/>
        <n x="192"/>
      </t>
    </mdx>
    <mdx n="0" f="v">
      <t c="3" si="227">
        <n x="225"/>
        <n x="528"/>
        <n x="192"/>
      </t>
    </mdx>
    <mdx n="0" f="v">
      <t c="3" si="227">
        <n x="225"/>
        <n x="526"/>
        <n x="192"/>
      </t>
    </mdx>
    <mdx n="0" f="v">
      <t c="3" si="227">
        <n x="225"/>
        <n x="524"/>
        <n x="192"/>
      </t>
    </mdx>
    <mdx n="0" f="v">
      <t c="3" si="227">
        <n x="225"/>
        <n x="530"/>
        <n x="192"/>
      </t>
    </mdx>
    <mdx n="0" f="v">
      <t c="3" si="227">
        <n x="225"/>
        <n x="529"/>
        <n x="192"/>
      </t>
    </mdx>
    <mdx n="0" f="v">
      <t c="3" si="227">
        <n x="225"/>
        <n x="531"/>
        <n x="192"/>
      </t>
    </mdx>
    <mdx n="0" f="v">
      <t c="3" si="227">
        <n x="225"/>
        <n x="527"/>
        <n x="192"/>
      </t>
    </mdx>
    <mdx n="0" f="v">
      <t c="3" si="227">
        <n x="225"/>
        <n x="533"/>
        <n x="192"/>
      </t>
    </mdx>
    <mdx n="0" f="v">
      <t c="3" si="227">
        <n x="225"/>
        <n x="536"/>
        <n x="192"/>
      </t>
    </mdx>
    <mdx n="0" f="v">
      <t c="3" si="227">
        <n x="225"/>
        <n x="532"/>
        <n x="192"/>
      </t>
    </mdx>
    <mdx n="0" f="v">
      <t c="3" si="227">
        <n x="225"/>
        <n x="534"/>
        <n x="192"/>
      </t>
    </mdx>
    <mdx n="0" f="v">
      <t c="3" si="227">
        <n x="225"/>
        <n x="535"/>
        <n x="192"/>
      </t>
    </mdx>
    <mdx n="0" f="v">
      <t c="3" si="227">
        <n x="225"/>
        <n x="537"/>
        <n x="192"/>
      </t>
    </mdx>
    <mdx n="0" f="v">
      <t c="3" si="227">
        <n x="225"/>
        <n x="538"/>
        <n x="192"/>
      </t>
    </mdx>
    <mdx n="0" f="v">
      <t c="3" si="227">
        <n x="225"/>
        <n x="543"/>
        <n x="192"/>
      </t>
    </mdx>
    <mdx n="0" f="v">
      <t c="3" si="227">
        <n x="225"/>
        <n x="539"/>
        <n x="192"/>
      </t>
    </mdx>
    <mdx n="0" f="v">
      <t c="3" si="227">
        <n x="225"/>
        <n x="540"/>
        <n x="192"/>
      </t>
    </mdx>
    <mdx n="0" f="v">
      <t c="3" si="227">
        <n x="225"/>
        <n x="545"/>
        <n x="192"/>
      </t>
    </mdx>
    <mdx n="0" f="v">
      <t c="3" si="227">
        <n x="225"/>
        <n x="541"/>
        <n x="192"/>
      </t>
    </mdx>
    <mdx n="0" f="v">
      <t c="3" si="227">
        <n x="225"/>
        <n x="542"/>
        <n x="192"/>
      </t>
    </mdx>
    <mdx n="0" f="v">
      <t c="3" si="227">
        <n x="225"/>
        <n x="546"/>
        <n x="192"/>
      </t>
    </mdx>
    <mdx n="0" f="v">
      <t c="3" si="227">
        <n x="225"/>
        <n x="544"/>
        <n x="192"/>
      </t>
    </mdx>
    <mdx n="0" f="v">
      <t c="3" si="227">
        <n x="225"/>
        <n x="357"/>
        <n x="36"/>
      </t>
    </mdx>
    <mdx n="0" f="v">
      <t c="3" si="227">
        <n x="225"/>
        <n x="358"/>
        <n x="36"/>
      </t>
    </mdx>
    <mdx n="0" f="v">
      <t c="3" si="227">
        <n x="225"/>
        <n x="359"/>
        <n x="36"/>
      </t>
    </mdx>
    <mdx n="0" f="v">
      <t c="3" si="227">
        <n x="225"/>
        <n x="360"/>
        <n x="36"/>
      </t>
    </mdx>
    <mdx n="0" f="v">
      <t c="3" si="227">
        <n x="225"/>
        <n x="361"/>
        <n x="36"/>
      </t>
    </mdx>
    <mdx n="0" f="v">
      <t c="3" si="227">
        <n x="225"/>
        <n x="264"/>
        <n x="36"/>
      </t>
    </mdx>
    <mdx n="0" f="v">
      <t c="3" si="227">
        <n x="225"/>
        <n x="263"/>
        <n x="36"/>
      </t>
    </mdx>
    <mdx n="0" f="v">
      <t c="3" si="227">
        <n x="225"/>
        <n x="262"/>
        <n x="36"/>
      </t>
    </mdx>
    <mdx n="0" f="v">
      <t c="3" si="227">
        <n x="225"/>
        <n x="261"/>
        <n x="36"/>
      </t>
    </mdx>
    <mdx n="0" f="v">
      <t c="3" si="227">
        <n x="225"/>
        <n x="260"/>
        <n x="36"/>
      </t>
    </mdx>
    <mdx n="0" f="v">
      <t c="3" si="227">
        <n x="225"/>
        <n x="259"/>
        <n x="36"/>
      </t>
    </mdx>
    <mdx n="0" f="v">
      <t c="3" si="227">
        <n x="225"/>
        <n x="258"/>
        <n x="36"/>
      </t>
    </mdx>
    <mdx n="0" f="v">
      <t c="3" si="227">
        <n x="225"/>
        <n x="257"/>
        <n x="36"/>
      </t>
    </mdx>
    <mdx n="0" f="v">
      <t c="3" si="227">
        <n x="225"/>
        <n x="256"/>
        <n x="36"/>
      </t>
    </mdx>
    <mdx n="0" f="v">
      <t c="3" si="227">
        <n x="225"/>
        <n x="255"/>
        <n x="36"/>
      </t>
    </mdx>
    <mdx n="0" f="v">
      <t c="3" si="227">
        <n x="225"/>
        <n x="316"/>
        <n x="36"/>
      </t>
    </mdx>
    <mdx n="0" f="v">
      <t c="3" si="227">
        <n x="225"/>
        <n x="375"/>
        <n x="36"/>
      </t>
    </mdx>
    <mdx n="0" f="v">
      <t c="3" si="227">
        <n x="225"/>
        <n x="281"/>
        <n x="36"/>
      </t>
    </mdx>
    <mdx n="0" f="v">
      <t c="3" si="227">
        <n x="225"/>
        <n x="376"/>
        <n x="36"/>
      </t>
    </mdx>
    <mdx n="0" f="v">
      <t c="3" si="227">
        <n x="225"/>
        <n x="377"/>
        <n x="36"/>
      </t>
    </mdx>
    <mdx n="0" f="v">
      <t c="3" si="227">
        <n x="225"/>
        <n x="280"/>
        <n x="36"/>
      </t>
    </mdx>
    <mdx n="0" f="v">
      <t c="3" si="227">
        <n x="225"/>
        <n x="311"/>
        <n x="36"/>
      </t>
    </mdx>
    <mdx n="0" f="v">
      <t c="3" si="227">
        <n x="225"/>
        <n x="378"/>
        <n x="36"/>
      </t>
    </mdx>
    <mdx n="0" f="v">
      <t c="3" si="227">
        <n x="225"/>
        <n x="379"/>
        <n x="36"/>
      </t>
    </mdx>
    <mdx n="0" f="v">
      <t c="3" si="227">
        <n x="225"/>
        <n x="380"/>
        <n x="36"/>
      </t>
    </mdx>
    <mdx n="0" f="v">
      <t c="3" si="227">
        <n x="225"/>
        <n x="381"/>
        <n x="36"/>
      </t>
    </mdx>
    <mdx n="0" f="v">
      <t c="3" si="227">
        <n x="225"/>
        <n x="304"/>
        <n x="36"/>
      </t>
    </mdx>
    <mdx n="0" f="v">
      <t c="3" si="227">
        <n x="225"/>
        <n x="363"/>
        <n x="36"/>
      </t>
    </mdx>
    <mdx n="0" f="v">
      <t c="3" si="227">
        <n x="225"/>
        <n x="548"/>
        <n x="36"/>
      </t>
    </mdx>
    <mdx n="0" f="v">
      <t c="3" si="227">
        <n x="225"/>
        <n x="365"/>
        <n x="36"/>
      </t>
    </mdx>
    <mdx n="0" f="v">
      <t c="3" si="227">
        <n x="225"/>
        <n x="366"/>
        <n x="36"/>
      </t>
    </mdx>
    <mdx n="0" f="v">
      <t c="3" si="227">
        <n x="225"/>
        <n x="367"/>
        <n x="36"/>
      </t>
    </mdx>
    <mdx n="0" f="v">
      <t c="3" si="227">
        <n x="225"/>
        <n x="368"/>
        <n x="36"/>
      </t>
    </mdx>
    <mdx n="0" f="v">
      <t c="3" si="227">
        <n x="225"/>
        <n x="369"/>
        <n x="36"/>
      </t>
    </mdx>
    <mdx n="0" f="v">
      <t c="3" si="227">
        <n x="225"/>
        <n x="393"/>
        <n x="36"/>
      </t>
    </mdx>
    <mdx n="0" f="v">
      <t c="3" si="227">
        <n x="225"/>
        <n x="394"/>
        <n x="36"/>
      </t>
    </mdx>
    <mdx n="0" f="v">
      <t c="3" si="227">
        <n x="225"/>
        <n x="395"/>
        <n x="36"/>
      </t>
    </mdx>
    <mdx n="0" f="v">
      <t c="3" si="227">
        <n x="225"/>
        <n x="396"/>
        <n x="36"/>
      </t>
    </mdx>
    <mdx n="0" f="v">
      <t c="3" si="227">
        <n x="225"/>
        <n x="398"/>
        <n x="36"/>
      </t>
    </mdx>
    <mdx n="0" f="v">
      <t c="3" si="227">
        <n x="225"/>
        <n x="383"/>
        <n x="36"/>
      </t>
    </mdx>
    <mdx n="0" f="v">
      <t c="3" si="227">
        <n x="225"/>
        <n x="384"/>
        <n x="36"/>
      </t>
    </mdx>
    <mdx n="0" f="v">
      <t c="3" si="227">
        <n x="225"/>
        <n x="385"/>
        <n x="36"/>
      </t>
    </mdx>
    <mdx n="0" f="v">
      <t c="3" si="227">
        <n x="225"/>
        <n x="386"/>
        <n x="36"/>
      </t>
    </mdx>
    <mdx n="0" f="v">
      <t c="3" si="227">
        <n x="225"/>
        <n x="387"/>
        <n x="36"/>
      </t>
    </mdx>
    <mdx n="0" f="v">
      <t c="3" si="227">
        <n x="225"/>
        <n x="388"/>
        <n x="36"/>
      </t>
    </mdx>
    <mdx n="0" f="v">
      <t c="3" si="227">
        <n x="225"/>
        <n x="390"/>
        <n x="36"/>
      </t>
    </mdx>
    <mdx n="0" f="v">
      <t c="3" si="227">
        <n x="225"/>
        <n x="392"/>
        <n x="36"/>
      </t>
    </mdx>
    <mdx n="0" f="v">
      <t c="3" si="227">
        <n x="225"/>
        <n x="401"/>
        <n x="36"/>
      </t>
    </mdx>
    <mdx n="0" f="v">
      <t c="3" si="227">
        <n x="225"/>
        <n x="402"/>
        <n x="36"/>
      </t>
    </mdx>
    <mdx n="0" f="v">
      <t c="3" si="227">
        <n x="225"/>
        <n x="277"/>
        <n x="36"/>
      </t>
    </mdx>
    <mdx n="0" f="v">
      <t c="3" si="227">
        <n x="225"/>
        <n x="417"/>
        <n x="36"/>
      </t>
    </mdx>
    <mdx n="0" f="v">
      <t c="3" si="227">
        <n x="225"/>
        <n x="405"/>
        <n x="36"/>
      </t>
    </mdx>
    <mdx n="0" f="v">
      <t c="3" si="227">
        <n x="225"/>
        <n x="408"/>
        <n x="36"/>
      </t>
    </mdx>
    <mdx n="0" f="v">
      <t c="3" si="227">
        <n x="225"/>
        <n x="410"/>
        <n x="36"/>
      </t>
    </mdx>
    <mdx n="0" f="v">
      <t c="3" si="227">
        <n x="225"/>
        <n x="403"/>
        <n x="36"/>
      </t>
    </mdx>
    <mdx n="0" f="v">
      <t c="3" si="227">
        <n x="225"/>
        <n x="412"/>
        <n x="36"/>
      </t>
    </mdx>
    <mdx n="0" f="v">
      <t c="3" si="227">
        <n x="225"/>
        <n x="414"/>
        <n x="36"/>
      </t>
    </mdx>
    <mdx n="0" f="v">
      <t c="3" si="227">
        <n x="225"/>
        <n x="415"/>
        <n x="36"/>
      </t>
    </mdx>
    <mdx n="0" f="v">
      <t c="3" si="227">
        <n x="225"/>
        <n x="416"/>
        <n x="36"/>
      </t>
    </mdx>
    <mdx n="0" f="v">
      <t c="3" si="227">
        <n x="225"/>
        <n x="418"/>
        <n x="36"/>
      </t>
    </mdx>
    <mdx n="0" f="v">
      <t c="3" si="227">
        <n x="225"/>
        <n x="419"/>
        <n x="36"/>
      </t>
    </mdx>
    <mdx n="0" f="v">
      <t c="3" si="227">
        <n x="225"/>
        <n x="420"/>
        <n x="36"/>
      </t>
    </mdx>
    <mdx n="0" f="v">
      <t c="3" si="227">
        <n x="225"/>
        <n x="301"/>
        <n x="36"/>
      </t>
    </mdx>
    <mdx n="0" f="v">
      <t c="3" si="227">
        <n x="225"/>
        <n x="299"/>
        <n x="36"/>
      </t>
    </mdx>
    <mdx n="0" f="v">
      <t c="3" si="227">
        <n x="225"/>
        <n x="297"/>
        <n x="36"/>
      </t>
    </mdx>
    <mdx n="0" f="v">
      <t c="3" si="227">
        <n x="225"/>
        <n x="421"/>
        <n x="36"/>
      </t>
    </mdx>
    <mdx n="0" f="v">
      <t c="3" si="227">
        <n x="225"/>
        <n x="423"/>
        <n x="36"/>
      </t>
    </mdx>
    <mdx n="0" f="v">
      <t c="3" si="227">
        <n x="225"/>
        <n x="425"/>
        <n x="36"/>
      </t>
    </mdx>
    <mdx n="0" f="v">
      <t c="3" si="227">
        <n x="225"/>
        <n x="327"/>
        <n x="36"/>
      </t>
    </mdx>
    <mdx n="0" f="v">
      <t c="3" si="227">
        <n x="225"/>
        <n x="328"/>
        <n x="36"/>
      </t>
    </mdx>
    <mdx n="0" f="v">
      <t c="3" si="227">
        <n x="225"/>
        <n x="429"/>
        <n x="36"/>
      </t>
    </mdx>
    <mdx n="0" f="v">
      <t c="3" si="227">
        <n x="225"/>
        <n x="430"/>
        <n x="36"/>
      </t>
    </mdx>
    <mdx n="0" f="v">
      <t c="3" si="227">
        <n x="225"/>
        <n x="432"/>
        <n x="36"/>
      </t>
    </mdx>
    <mdx n="0" f="v">
      <t c="3" si="227">
        <n x="225"/>
        <n x="435"/>
        <n x="36"/>
      </t>
    </mdx>
    <mdx n="0" f="v">
      <t c="3" si="227">
        <n x="225"/>
        <n x="436"/>
        <n x="36"/>
      </t>
    </mdx>
    <mdx n="0" f="v">
      <t c="3" si="227">
        <n x="225"/>
        <n x="437"/>
        <n x="36"/>
      </t>
    </mdx>
    <mdx n="0" f="v">
      <t c="3" si="227">
        <n x="225"/>
        <n x="294"/>
        <n x="36"/>
      </t>
    </mdx>
    <mdx n="0" f="v">
      <t c="3" si="227">
        <n x="225"/>
        <n x="293"/>
        <n x="36"/>
      </t>
    </mdx>
    <mdx n="0" f="v">
      <t c="3" si="227">
        <n x="225"/>
        <n x="452"/>
        <n x="36"/>
      </t>
    </mdx>
    <mdx n="0" f="v">
      <t c="3" si="227">
        <n x="225"/>
        <n x="276"/>
        <n x="36"/>
      </t>
    </mdx>
    <mdx n="0" f="v">
      <t c="3" si="227">
        <n x="225"/>
        <n x="453"/>
        <n x="36"/>
      </t>
    </mdx>
    <mdx n="0" f="v">
      <t c="3" si="227">
        <n x="225"/>
        <n x="454"/>
        <n x="36"/>
      </t>
    </mdx>
    <mdx n="0" f="v">
      <t c="3" si="227">
        <n x="225"/>
        <n x="433"/>
        <n x="36"/>
      </t>
    </mdx>
    <mdx n="0" f="v">
      <t c="3" si="227">
        <n x="225"/>
        <n x="442"/>
        <n x="36"/>
      </t>
    </mdx>
    <mdx n="0" f="v">
      <t c="3" si="227">
        <n x="225"/>
        <n x="444"/>
        <n x="36"/>
      </t>
    </mdx>
    <mdx n="0" f="v">
      <t c="3" si="227">
        <n x="225"/>
        <n x="445"/>
        <n x="36"/>
      </t>
    </mdx>
    <mdx n="0" f="v">
      <t c="3" si="227">
        <n x="225"/>
        <n x="446"/>
        <n x="36"/>
      </t>
    </mdx>
    <mdx n="0" f="v">
      <t c="3" si="227">
        <n x="225"/>
        <n x="434"/>
        <n x="36"/>
      </t>
    </mdx>
    <mdx n="0" f="v">
      <t c="3" si="227">
        <n x="225"/>
        <n x="350"/>
        <n x="36"/>
      </t>
    </mdx>
    <mdx n="0" f="v">
      <t c="3" si="227">
        <n x="225"/>
        <n x="439"/>
        <n x="36"/>
      </t>
    </mdx>
    <mdx n="0" f="v">
      <t c="3" si="227">
        <n x="225"/>
        <n x="440"/>
        <n x="36"/>
      </t>
    </mdx>
    <mdx n="0" f="v">
      <t c="3" si="227">
        <n x="225"/>
        <n x="447"/>
        <n x="36"/>
      </t>
    </mdx>
    <mdx n="0" f="v">
      <t c="3" si="227">
        <n x="225"/>
        <n x="346"/>
        <n x="36"/>
      </t>
    </mdx>
    <mdx n="0" f="v">
      <t c="3" si="227">
        <n x="225"/>
        <n x="462"/>
        <n x="36"/>
      </t>
    </mdx>
    <mdx n="0" f="v">
      <t c="3" si="227">
        <n x="225"/>
        <n x="463"/>
        <n x="36"/>
      </t>
    </mdx>
    <mdx n="0" f="v">
      <t c="3" si="227">
        <n x="225"/>
        <n x="455"/>
        <n x="36"/>
      </t>
    </mdx>
    <mdx n="0" f="v">
      <t c="3" si="227">
        <n x="225"/>
        <n x="456"/>
        <n x="36"/>
      </t>
    </mdx>
    <mdx n="0" f="v">
      <t c="3" si="227">
        <n x="225"/>
        <n x="459"/>
        <n x="36"/>
      </t>
    </mdx>
    <mdx n="0" f="v">
      <t c="3" si="227">
        <n x="225"/>
        <n x="457"/>
        <n x="36"/>
      </t>
    </mdx>
    <mdx n="0" f="v">
      <t c="3" si="227">
        <n x="225"/>
        <n x="458"/>
        <n x="36"/>
      </t>
    </mdx>
    <mdx n="0" f="v">
      <t c="3" si="227">
        <n x="225"/>
        <n x="465"/>
        <n x="36"/>
      </t>
    </mdx>
    <mdx n="0" f="v">
      <t c="3" si="227">
        <n x="225"/>
        <n x="466"/>
        <n x="36"/>
      </t>
    </mdx>
    <mdx n="0" f="v">
      <t c="3" si="227">
        <n x="225"/>
        <n x="467"/>
        <n x="36"/>
      </t>
    </mdx>
    <mdx n="0" f="v">
      <t c="3" si="227">
        <n x="225"/>
        <n x="460"/>
        <n x="36"/>
      </t>
    </mdx>
    <mdx n="0" f="v">
      <t c="3" si="227">
        <n x="225"/>
        <n x="468"/>
        <n x="36"/>
      </t>
    </mdx>
    <mdx n="0" f="v">
      <t c="3" si="227">
        <n x="225"/>
        <n x="469"/>
        <n x="36"/>
      </t>
    </mdx>
    <mdx n="0" f="v">
      <t c="3" si="227">
        <n x="225"/>
        <n x="470"/>
        <n x="36"/>
      </t>
    </mdx>
    <mdx n="0" f="v">
      <t c="3" si="227">
        <n x="225"/>
        <n x="474"/>
        <n x="36"/>
      </t>
    </mdx>
    <mdx n="0" f="v">
      <t c="3" si="227">
        <n x="225"/>
        <n x="487"/>
        <n x="36"/>
      </t>
    </mdx>
    <mdx n="0" f="v">
      <t c="3" si="227">
        <n x="225"/>
        <n x="471"/>
        <n x="36"/>
      </t>
    </mdx>
    <mdx n="0" f="v">
      <t c="3" si="227">
        <n x="225"/>
        <n x="477"/>
        <n x="36"/>
      </t>
    </mdx>
    <mdx n="0" f="v">
      <t c="3" si="227">
        <n x="225"/>
        <n x="478"/>
        <n x="36"/>
      </t>
    </mdx>
    <mdx n="0" f="v">
      <t c="3" si="227">
        <n x="225"/>
        <n x="472"/>
        <n x="36"/>
      </t>
    </mdx>
    <mdx n="0" f="v">
      <t c="3" si="227">
        <n x="225"/>
        <n x="480"/>
        <n x="36"/>
      </t>
    </mdx>
    <mdx n="0" f="v">
      <t c="3" si="227">
        <n x="225"/>
        <n x="488"/>
        <n x="36"/>
      </t>
    </mdx>
    <mdx n="0" f="v">
      <t c="3" si="227">
        <n x="225"/>
        <n x="489"/>
        <n x="36"/>
      </t>
    </mdx>
    <mdx n="0" f="v">
      <t c="3" si="227">
        <n x="225"/>
        <n x="485"/>
        <n x="36"/>
      </t>
    </mdx>
    <mdx n="0" f="v">
      <t c="3" si="227">
        <n x="225"/>
        <n x="492"/>
        <n x="36"/>
      </t>
    </mdx>
    <mdx n="0" f="v">
      <t c="3" si="227">
        <n x="225"/>
        <n x="493"/>
        <n x="36"/>
      </t>
    </mdx>
    <mdx n="0" f="v">
      <t c="3" si="227">
        <n x="225"/>
        <n x="496"/>
        <n x="36"/>
      </t>
    </mdx>
    <mdx n="0" f="v">
      <t c="3" si="227">
        <n x="225"/>
        <n x="482"/>
        <n x="36"/>
      </t>
    </mdx>
    <mdx n="0" f="v">
      <t c="3" si="227">
        <n x="225"/>
        <n x="491"/>
        <n x="36"/>
      </t>
    </mdx>
    <mdx n="0" f="v">
      <t c="3" si="227">
        <n x="225"/>
        <n x="495"/>
        <n x="36"/>
      </t>
    </mdx>
    <mdx n="0" f="v">
      <t c="3" si="227">
        <n x="225"/>
        <n x="494"/>
        <n x="36"/>
      </t>
    </mdx>
    <mdx n="0" f="v">
      <t c="3" si="227">
        <n x="225"/>
        <n x="498"/>
        <n x="36"/>
      </t>
    </mdx>
    <mdx n="0" f="v">
      <t c="3" si="227">
        <n x="225"/>
        <n x="499"/>
        <n x="36"/>
      </t>
    </mdx>
    <mdx n="0" f="v">
      <t c="3" si="227">
        <n x="225"/>
        <n x="503"/>
        <n x="36"/>
      </t>
    </mdx>
    <mdx n="0" f="v">
      <t c="3" si="227">
        <n x="225"/>
        <n x="500"/>
        <n x="36"/>
      </t>
    </mdx>
    <mdx n="0" f="v">
      <t c="3" si="227">
        <n x="225"/>
        <n x="501"/>
        <n x="36"/>
      </t>
    </mdx>
    <mdx n="0" f="v">
      <t c="3" si="227">
        <n x="225"/>
        <n x="502"/>
        <n x="36"/>
      </t>
    </mdx>
    <mdx n="0" f="v">
      <t c="3" si="227">
        <n x="225"/>
        <n x="505"/>
        <n x="36"/>
      </t>
    </mdx>
    <mdx n="0" f="v">
      <t c="3" si="227">
        <n x="225"/>
        <n x="509"/>
        <n x="36"/>
      </t>
    </mdx>
    <mdx n="0" f="v">
      <t c="3" si="227">
        <n x="225"/>
        <n x="507"/>
        <n x="36"/>
      </t>
    </mdx>
    <mdx n="0" f="v">
      <t c="3" si="227">
        <n x="225"/>
        <n x="510"/>
        <n x="36"/>
      </t>
    </mdx>
    <mdx n="0" f="v">
      <t c="3" si="227">
        <n x="225"/>
        <n x="511"/>
        <n x="36"/>
      </t>
    </mdx>
    <mdx n="0" f="v">
      <t c="3" si="227">
        <n x="225"/>
        <n x="516"/>
        <n x="36"/>
      </t>
    </mdx>
    <mdx n="0" f="v">
      <t c="3" si="227">
        <n x="225"/>
        <n x="513"/>
        <n x="36"/>
      </t>
    </mdx>
    <mdx n="0" f="v">
      <t c="3" si="227">
        <n x="225"/>
        <n x="514"/>
        <n x="36"/>
      </t>
    </mdx>
    <mdx n="0" f="v">
      <t c="3" si="227">
        <n x="225"/>
        <n x="515"/>
        <n x="36"/>
      </t>
    </mdx>
    <mdx n="0" f="v">
      <t c="3" si="227">
        <n x="225"/>
        <n x="512"/>
        <n x="36"/>
      </t>
    </mdx>
    <mdx n="0" f="v">
      <t c="3" si="227">
        <n x="225"/>
        <n x="523"/>
        <n x="36"/>
      </t>
    </mdx>
    <mdx n="0" f="v">
      <t c="3" si="227">
        <n x="225"/>
        <n x="517"/>
        <n x="36"/>
      </t>
    </mdx>
    <mdx n="0" f="v">
      <t c="3" si="227">
        <n x="225"/>
        <n x="522"/>
        <n x="36"/>
      </t>
    </mdx>
    <mdx n="0" f="v">
      <t c="3" si="227">
        <n x="225"/>
        <n x="519"/>
        <n x="36"/>
      </t>
    </mdx>
    <mdx n="0" f="v">
      <t c="3" si="227">
        <n x="225"/>
        <n x="520"/>
        <n x="36"/>
      </t>
    </mdx>
    <mdx n="0" f="v">
      <t c="3" si="227">
        <n x="225"/>
        <n x="521"/>
        <n x="36"/>
      </t>
    </mdx>
    <mdx n="0" f="v">
      <t c="3" si="227">
        <n x="225"/>
        <n x="528"/>
        <n x="36"/>
      </t>
    </mdx>
    <mdx n="0" f="v">
      <t c="3" si="227">
        <n x="225"/>
        <n x="525"/>
        <n x="36"/>
      </t>
    </mdx>
    <mdx n="0" f="v">
      <t c="3" si="227">
        <n x="225"/>
        <n x="524"/>
        <n x="36"/>
      </t>
    </mdx>
    <mdx n="0" f="v">
      <t c="3" si="227">
        <n x="225"/>
        <n x="529"/>
        <n x="36"/>
      </t>
    </mdx>
    <mdx n="0" f="v">
      <t c="3" si="227">
        <n x="225"/>
        <n x="530"/>
        <n x="36"/>
      </t>
    </mdx>
    <mdx n="0" f="v">
      <t c="3" si="227">
        <n x="225"/>
        <n x="532"/>
        <n x="36"/>
      </t>
    </mdx>
    <mdx n="0" f="v">
      <t c="3" si="227">
        <n x="225"/>
        <n x="533"/>
        <n x="36"/>
      </t>
    </mdx>
    <mdx n="0" f="v">
      <t c="3" si="227">
        <n x="225"/>
        <n x="536"/>
        <n x="36"/>
      </t>
    </mdx>
    <mdx n="0" f="v">
      <t c="3" si="227">
        <n x="225"/>
        <n x="535"/>
        <n x="36"/>
      </t>
    </mdx>
    <mdx n="0" f="v">
      <t c="3" si="227">
        <n x="225"/>
        <n x="539"/>
        <n x="36"/>
      </t>
    </mdx>
    <mdx n="0" f="v">
      <t c="3" si="227">
        <n x="225"/>
        <n x="537"/>
        <n x="36"/>
      </t>
    </mdx>
    <mdx n="0" f="v">
      <t c="3" si="227">
        <n x="225"/>
        <n x="540"/>
        <n x="36"/>
      </t>
    </mdx>
    <mdx n="0" f="v">
      <t c="3" si="227">
        <n x="225"/>
        <n x="541"/>
        <n x="36"/>
      </t>
    </mdx>
    <mdx n="0" f="v">
      <t c="3" si="227">
        <n x="225"/>
        <n x="543"/>
        <n x="36"/>
      </t>
    </mdx>
    <mdx n="0" f="v">
      <t c="3" si="227">
        <n x="225"/>
        <n x="544"/>
        <n x="36"/>
      </t>
    </mdx>
    <mdx n="0" f="v">
      <t c="3" si="227">
        <n x="225"/>
        <n x="542"/>
        <n x="36"/>
      </t>
    </mdx>
    <mdx n="0" f="v">
      <t c="3" si="227">
        <n x="225"/>
        <n x="546"/>
        <n x="36"/>
      </t>
    </mdx>
    <mdx n="0" f="v">
      <t c="3" si="227">
        <n x="225"/>
        <n x="271"/>
        <n x="7"/>
      </t>
    </mdx>
    <mdx n="0" f="v">
      <t c="3" si="227">
        <n x="225"/>
        <n x="268"/>
        <n x="7"/>
      </t>
    </mdx>
    <mdx n="0" f="v">
      <t c="3" si="227">
        <n x="225"/>
        <n x="355"/>
        <n x="7"/>
      </t>
    </mdx>
    <mdx n="0" f="v">
      <t c="3" si="227">
        <n x="225"/>
        <n x="357"/>
        <n x="7"/>
      </t>
    </mdx>
    <mdx n="0" f="v">
      <t c="3" si="227">
        <n x="225"/>
        <n x="359"/>
        <n x="7"/>
      </t>
    </mdx>
    <mdx n="0" f="v">
      <t c="3" si="227">
        <n x="225"/>
        <n x="360"/>
        <n x="7"/>
      </t>
    </mdx>
    <mdx n="0" f="v">
      <t c="3" si="227">
        <n x="225"/>
        <n x="361"/>
        <n x="7"/>
      </t>
    </mdx>
    <mdx n="0" f="v">
      <t c="3" si="227">
        <n x="225"/>
        <n x="267"/>
        <n x="7"/>
      </t>
    </mdx>
    <mdx n="0" f="v">
      <t c="3" si="227">
        <n x="225"/>
        <n x="266"/>
        <n x="7"/>
      </t>
    </mdx>
    <mdx n="0" f="v">
      <t c="3" si="227">
        <n x="225"/>
        <n x="265"/>
        <n x="7"/>
      </t>
    </mdx>
    <mdx n="0" f="v">
      <t c="3" si="227">
        <n x="225"/>
        <n x="263"/>
        <n x="7"/>
      </t>
    </mdx>
    <mdx n="0" f="v">
      <t c="3" si="227">
        <n x="225"/>
        <n x="262"/>
        <n x="7"/>
      </t>
    </mdx>
    <mdx n="0" f="v">
      <t c="3" si="227">
        <n x="225"/>
        <n x="260"/>
        <n x="7"/>
      </t>
    </mdx>
    <mdx n="0" f="v">
      <t c="3" si="227">
        <n x="225"/>
        <n x="259"/>
        <n x="7"/>
      </t>
    </mdx>
    <mdx n="0" f="v">
      <t c="3" si="227">
        <n x="225"/>
        <n x="257"/>
        <n x="7"/>
      </t>
    </mdx>
    <mdx n="0" f="v">
      <t c="3" si="227">
        <n x="225"/>
        <n x="256"/>
        <n x="7"/>
      </t>
    </mdx>
    <mdx n="0" f="v">
      <t c="3" si="227">
        <n x="225"/>
        <n x="316"/>
        <n x="7"/>
      </t>
    </mdx>
    <mdx n="0" f="v">
      <t c="3" si="227">
        <n x="225"/>
        <n x="373"/>
        <n x="7"/>
      </t>
    </mdx>
    <mdx n="0" f="v">
      <t c="3" si="227">
        <n x="225"/>
        <n x="374"/>
        <n x="7"/>
      </t>
    </mdx>
    <mdx n="0" f="v">
      <t c="3" si="227">
        <n x="225"/>
        <n x="281"/>
        <n x="7"/>
      </t>
    </mdx>
    <mdx n="0" f="v">
      <t c="3" si="227">
        <n x="225"/>
        <n x="376"/>
        <n x="7"/>
      </t>
    </mdx>
    <mdx n="0" f="v">
      <t c="3" si="227">
        <n x="225"/>
        <n x="377"/>
        <n x="7"/>
      </t>
    </mdx>
    <mdx n="0" f="v">
      <t c="3" si="227">
        <n x="225"/>
        <n x="280"/>
        <n x="7"/>
      </t>
    </mdx>
    <mdx n="0" f="v">
      <t c="3" si="227">
        <n x="225"/>
        <n x="311"/>
        <n x="7"/>
      </t>
    </mdx>
    <mdx n="0" f="v">
      <t c="3" si="227">
        <n x="225"/>
        <n x="378"/>
        <n x="7"/>
      </t>
    </mdx>
    <mdx n="0" f="v">
      <t c="3" si="227">
        <n x="225"/>
        <n x="379"/>
        <n x="7"/>
      </t>
    </mdx>
    <mdx n="0" f="v">
      <t c="3" si="227">
        <n x="225"/>
        <n x="380"/>
        <n x="7"/>
      </t>
    </mdx>
    <mdx n="0" f="v">
      <t c="3" si="227">
        <n x="225"/>
        <n x="381"/>
        <n x="7"/>
      </t>
    </mdx>
    <mdx n="0" f="v">
      <t c="3" si="227">
        <n x="225"/>
        <n x="382"/>
        <n x="7"/>
      </t>
    </mdx>
    <mdx n="0" f="v">
      <t c="3" si="227">
        <n x="225"/>
        <n x="304"/>
        <n x="7"/>
      </t>
    </mdx>
    <mdx n="0" f="v">
      <t c="3" si="227">
        <n x="225"/>
        <n x="547"/>
        <n x="7"/>
      </t>
    </mdx>
    <mdx n="0" f="v">
      <t c="3" si="227">
        <n x="225"/>
        <n x="362"/>
        <n x="7"/>
      </t>
    </mdx>
    <mdx n="0" f="v">
      <t c="3" si="227">
        <n x="225"/>
        <n x="363"/>
        <n x="7"/>
      </t>
    </mdx>
    <mdx n="0" f="v">
      <t c="3" si="227">
        <n x="225"/>
        <n x="364"/>
        <n x="7"/>
      </t>
    </mdx>
    <mdx n="0" f="v">
      <t c="3" si="227">
        <n x="225"/>
        <n x="548"/>
        <n x="7"/>
      </t>
    </mdx>
    <mdx n="0" f="v">
      <t c="3" si="227">
        <n x="225"/>
        <n x="365"/>
        <n x="7"/>
      </t>
    </mdx>
    <mdx n="0" f="v">
      <t c="3" si="227">
        <n x="225"/>
        <n x="366"/>
        <n x="7"/>
      </t>
    </mdx>
    <mdx n="0" f="v">
      <t c="3" si="227">
        <n x="225"/>
        <n x="367"/>
        <n x="7"/>
      </t>
    </mdx>
    <mdx n="0" f="v">
      <t c="3" si="227">
        <n x="225"/>
        <n x="368"/>
        <n x="7"/>
      </t>
    </mdx>
    <mdx n="0" f="v">
      <t c="3" si="227">
        <n x="225"/>
        <n x="369"/>
        <n x="7"/>
      </t>
    </mdx>
    <mdx n="0" f="v">
      <t c="3" si="227">
        <n x="225"/>
        <n x="307"/>
        <n x="7"/>
      </t>
    </mdx>
    <mdx n="0" f="v">
      <t c="3" si="227">
        <n x="225"/>
        <n x="370"/>
        <n x="7"/>
      </t>
    </mdx>
    <mdx n="0" f="v">
      <t c="3" si="227">
        <n x="225"/>
        <n x="371"/>
        <n x="7"/>
      </t>
    </mdx>
    <mdx n="0" f="v">
      <t c="3" si="227">
        <n x="225"/>
        <n x="372"/>
        <n x="7"/>
      </t>
    </mdx>
    <mdx n="0" f="v">
      <t c="3" si="227">
        <n x="225"/>
        <n x="393"/>
        <n x="7"/>
      </t>
    </mdx>
    <mdx n="0" f="v">
      <t c="3" si="227">
        <n x="225"/>
        <n x="394"/>
        <n x="7"/>
      </t>
    </mdx>
    <mdx n="0" f="v">
      <t c="3" si="227">
        <n x="225"/>
        <n x="395"/>
        <n x="7"/>
      </t>
    </mdx>
    <mdx n="0" f="v">
      <t c="3" si="227">
        <n x="225"/>
        <n x="278"/>
        <n x="7"/>
      </t>
    </mdx>
    <mdx n="0" f="v">
      <t c="3" si="227">
        <n x="225"/>
        <n x="396"/>
        <n x="7"/>
      </t>
    </mdx>
    <mdx n="0" f="v">
      <t c="3" si="227">
        <n x="225"/>
        <n x="397"/>
        <n x="7"/>
      </t>
    </mdx>
    <mdx n="0" f="v">
      <t c="3" si="227">
        <n x="225"/>
        <n x="398"/>
        <n x="7"/>
      </t>
    </mdx>
    <mdx n="0" f="v">
      <t c="3" si="227">
        <n x="225"/>
        <n x="383"/>
        <n x="7"/>
      </t>
    </mdx>
    <mdx n="0" f="v">
      <t c="3" si="227">
        <n x="225"/>
        <n x="384"/>
        <n x="7"/>
      </t>
    </mdx>
    <mdx n="0" f="v">
      <t c="3" si="227">
        <n x="225"/>
        <n x="385"/>
        <n x="7"/>
      </t>
    </mdx>
    <mdx n="0" f="v">
      <t c="3" si="227">
        <n x="225"/>
        <n x="386"/>
        <n x="7"/>
      </t>
    </mdx>
    <mdx n="0" f="v">
      <t c="3" si="227">
        <n x="225"/>
        <n x="387"/>
        <n x="7"/>
      </t>
    </mdx>
    <mdx n="0" f="v">
      <t c="3" si="227">
        <n x="225"/>
        <n x="388"/>
        <n x="7"/>
      </t>
    </mdx>
    <mdx n="0" f="v">
      <t c="3" si="227">
        <n x="225"/>
        <n x="389"/>
        <n x="7"/>
      </t>
    </mdx>
    <mdx n="0" f="v">
      <t c="3" si="227">
        <n x="225"/>
        <n x="390"/>
        <n x="7"/>
      </t>
    </mdx>
    <mdx n="0" f="v">
      <t c="3" si="227">
        <n x="225"/>
        <n x="392"/>
        <n x="7"/>
      </t>
    </mdx>
    <mdx n="0" f="v">
      <t c="3" si="227">
        <n x="225"/>
        <n x="391"/>
        <n x="7"/>
      </t>
    </mdx>
    <mdx n="0" f="v">
      <t c="3" si="227">
        <n x="225"/>
        <n x="399"/>
        <n x="7"/>
      </t>
    </mdx>
    <mdx n="0" f="v">
      <t c="3" si="227">
        <n x="225"/>
        <n x="400"/>
        <n x="7"/>
      </t>
    </mdx>
    <mdx n="0" f="v">
      <t c="3" si="227">
        <n x="225"/>
        <n x="401"/>
        <n x="7"/>
      </t>
    </mdx>
    <mdx n="0" f="v">
      <t c="3" si="227">
        <n x="225"/>
        <n x="402"/>
        <n x="7"/>
      </t>
    </mdx>
    <mdx n="0" f="v">
      <t c="3" si="227">
        <n x="225"/>
        <n x="277"/>
        <n x="7"/>
      </t>
    </mdx>
    <mdx n="0" f="v">
      <t c="3" si="227">
        <n x="225"/>
        <n x="417"/>
        <n x="7"/>
      </t>
    </mdx>
    <mdx n="0" f="v">
      <t c="3" si="227">
        <n x="225"/>
        <n x="404"/>
        <n x="7"/>
      </t>
    </mdx>
    <mdx n="0" f="v">
      <t c="3" si="227">
        <n x="225"/>
        <n x="405"/>
        <n x="7"/>
      </t>
    </mdx>
    <mdx n="0" f="v">
      <t c="3" si="227">
        <n x="225"/>
        <n x="406"/>
        <n x="7"/>
      </t>
    </mdx>
    <mdx n="0" f="v">
      <t c="3" si="227">
        <n x="225"/>
        <n x="407"/>
        <n x="7"/>
      </t>
    </mdx>
    <mdx n="0" f="v">
      <t c="3" si="227">
        <n x="225"/>
        <n x="408"/>
        <n x="7"/>
      </t>
    </mdx>
    <mdx n="0" f="v">
      <t c="3" si="227">
        <n x="225"/>
        <n x="409"/>
        <n x="7"/>
      </t>
    </mdx>
    <mdx n="0" f="v">
      <t c="3" si="227">
        <n x="225"/>
        <n x="410"/>
        <n x="7"/>
      </t>
    </mdx>
    <mdx n="0" f="v">
      <t c="3" si="227">
        <n x="225"/>
        <n x="427"/>
        <n x="7"/>
      </t>
    </mdx>
    <mdx n="0" f="v">
      <t c="3" si="227">
        <n x="225"/>
        <n x="411"/>
        <n x="7"/>
      </t>
    </mdx>
    <mdx n="0" f="v">
      <t c="3" si="227">
        <n x="225"/>
        <n x="403"/>
        <n x="7"/>
      </t>
    </mdx>
    <mdx n="0" f="v">
      <t c="3" si="227">
        <n x="225"/>
        <n x="412"/>
        <n x="7"/>
      </t>
    </mdx>
    <mdx n="0" f="v">
      <t c="3" si="227">
        <n x="225"/>
        <n x="413"/>
        <n x="7"/>
      </t>
    </mdx>
    <mdx n="0" f="v">
      <t c="3" si="227">
        <n x="225"/>
        <n x="414"/>
        <n x="7"/>
      </t>
    </mdx>
    <mdx n="0" f="v">
      <t c="3" si="227">
        <n x="225"/>
        <n x="415"/>
        <n x="7"/>
      </t>
    </mdx>
    <mdx n="0" f="v">
      <t c="3" si="227">
        <n x="225"/>
        <n x="416"/>
        <n x="7"/>
      </t>
    </mdx>
    <mdx n="0" f="v">
      <t c="3" si="227">
        <n x="225"/>
        <n x="418"/>
        <n x="7"/>
      </t>
    </mdx>
    <mdx n="0" f="v">
      <t c="3" si="227">
        <n x="225"/>
        <n x="419"/>
        <n x="7"/>
      </t>
    </mdx>
    <mdx n="0" f="v">
      <t c="3" si="227">
        <n x="225"/>
        <n x="420"/>
        <n x="7"/>
      </t>
    </mdx>
    <mdx n="0" f="v">
      <t c="3" si="227">
        <n x="225"/>
        <n x="301"/>
        <n x="7"/>
      </t>
    </mdx>
    <mdx n="0" f="v">
      <t c="3" si="227">
        <n x="225"/>
        <n x="299"/>
        <n x="7"/>
      </t>
    </mdx>
    <mdx n="0" f="v">
      <t c="3" si="227">
        <n x="225"/>
        <n x="297"/>
        <n x="7"/>
      </t>
    </mdx>
    <mdx n="0" f="v">
      <t c="3" si="227">
        <n x="225"/>
        <n x="421"/>
        <n x="7"/>
      </t>
    </mdx>
    <mdx n="0" f="v">
      <t c="3" si="227">
        <n x="225"/>
        <n x="422"/>
        <n x="7"/>
      </t>
    </mdx>
    <mdx n="0" f="v">
      <t c="3" si="227">
        <n x="225"/>
        <n x="423"/>
        <n x="7"/>
      </t>
    </mdx>
    <mdx n="0" f="v">
      <t c="3" si="227">
        <n x="225"/>
        <n x="424"/>
        <n x="7"/>
      </t>
    </mdx>
    <mdx n="0" f="v">
      <t c="3" si="227">
        <n x="225"/>
        <n x="425"/>
        <n x="7"/>
      </t>
    </mdx>
    <mdx n="0" f="v">
      <t c="3" si="227">
        <n x="225"/>
        <n x="348"/>
        <n x="7"/>
      </t>
    </mdx>
    <mdx n="0" f="v">
      <t c="3" si="227">
        <n x="225"/>
        <n x="327"/>
        <n x="7"/>
      </t>
    </mdx>
    <mdx n="0" f="v">
      <t c="3" si="227">
        <n x="225"/>
        <n x="426"/>
        <n x="7"/>
      </t>
    </mdx>
    <mdx n="0" f="v">
      <t c="3" si="227">
        <n x="225"/>
        <n x="329"/>
        <n x="7"/>
      </t>
    </mdx>
    <mdx n="0" f="v">
      <t c="3" si="227">
        <n x="225"/>
        <n x="428"/>
        <n x="7"/>
      </t>
    </mdx>
    <mdx n="0" f="v">
      <t c="3" si="227">
        <n x="225"/>
        <n x="328"/>
        <n x="7"/>
      </t>
    </mdx>
    <mdx n="0" f="v">
      <t c="3" si="227">
        <n x="225"/>
        <n x="429"/>
        <n x="7"/>
      </t>
    </mdx>
    <mdx n="0" f="v">
      <t c="3" si="227">
        <n x="225"/>
        <n x="430"/>
        <n x="7"/>
      </t>
    </mdx>
    <mdx n="0" f="v">
      <t c="3" si="227">
        <n x="225"/>
        <n x="431"/>
        <n x="7"/>
      </t>
    </mdx>
    <mdx n="0" f="v">
      <t c="3" si="227">
        <n x="225"/>
        <n x="432"/>
        <n x="7"/>
      </t>
    </mdx>
    <mdx n="0" f="v">
      <t c="3" si="227">
        <n x="225"/>
        <n x="326"/>
        <n x="7"/>
      </t>
    </mdx>
    <mdx n="0" f="v">
      <t c="3" si="227">
        <n x="225"/>
        <n x="435"/>
        <n x="7"/>
      </t>
    </mdx>
    <mdx n="0" f="v">
      <t c="3" si="227">
        <n x="225"/>
        <n x="436"/>
        <n x="7"/>
      </t>
    </mdx>
    <mdx n="0" f="v">
      <t c="3" si="227">
        <n x="225"/>
        <n x="437"/>
        <n x="7"/>
      </t>
    </mdx>
    <mdx n="0" f="v">
      <t c="3" si="227">
        <n x="225"/>
        <n x="294"/>
        <n x="7"/>
      </t>
    </mdx>
    <mdx n="0" f="v">
      <t c="3" si="227">
        <n x="225"/>
        <n x="293"/>
        <n x="7"/>
      </t>
    </mdx>
    <mdx n="0" f="v">
      <t c="3" si="227">
        <n x="225"/>
        <n x="452"/>
        <n x="7"/>
      </t>
    </mdx>
    <mdx n="0" f="v">
      <t c="3" si="227">
        <n x="225"/>
        <n x="276"/>
        <n x="7"/>
      </t>
    </mdx>
    <mdx n="0" f="v">
      <t c="3" si="227">
        <n x="225"/>
        <n x="453"/>
        <n x="7"/>
      </t>
    </mdx>
    <mdx n="0" f="v">
      <t c="3" si="227">
        <n x="225"/>
        <n x="454"/>
        <n x="7"/>
      </t>
    </mdx>
    <mdx n="0" f="v">
      <t c="3" si="227">
        <n x="225"/>
        <n x="433"/>
        <n x="7"/>
      </t>
    </mdx>
    <mdx n="0" f="v">
      <t c="3" si="227">
        <n x="225"/>
        <n x="442"/>
        <n x="7"/>
      </t>
    </mdx>
    <mdx n="0" f="v">
      <t c="3" si="227">
        <n x="225"/>
        <n x="443"/>
        <n x="7"/>
      </t>
    </mdx>
    <mdx n="0" f="v">
      <t c="3" si="227">
        <n x="225"/>
        <n x="444"/>
        <n x="7"/>
      </t>
    </mdx>
    <mdx n="0" f="v">
      <t c="3" si="227">
        <n x="225"/>
        <n x="445"/>
        <n x="7"/>
      </t>
    </mdx>
    <mdx n="0" f="v">
      <t c="3" si="227">
        <n x="225"/>
        <n x="446"/>
        <n x="7"/>
      </t>
    </mdx>
    <mdx n="0" f="v">
      <t c="3" si="227">
        <n x="225"/>
        <n x="434"/>
        <n x="7"/>
      </t>
    </mdx>
    <mdx n="0" f="v">
      <t c="3" si="227">
        <n x="225"/>
        <n x="438"/>
        <n x="7"/>
      </t>
    </mdx>
    <mdx n="0" f="v">
      <t c="3" si="227">
        <n x="225"/>
        <n x="350"/>
        <n x="7"/>
      </t>
    </mdx>
    <mdx n="0" f="v">
      <t c="3" si="227">
        <n x="225"/>
        <n x="439"/>
        <n x="7"/>
      </t>
    </mdx>
    <mdx n="0" f="v">
      <t c="3" si="227">
        <n x="225"/>
        <n x="440"/>
        <n x="7"/>
      </t>
    </mdx>
    <mdx n="0" f="v">
      <t c="3" si="227">
        <n x="225"/>
        <n x="441"/>
        <n x="7"/>
      </t>
    </mdx>
    <mdx n="0" f="v">
      <t c="3" si="227">
        <n x="225"/>
        <n x="447"/>
        <n x="7"/>
      </t>
    </mdx>
    <mdx n="0" f="v">
      <t c="3" si="227">
        <n x="225"/>
        <n x="346"/>
        <n x="7"/>
      </t>
    </mdx>
    <mdx n="0" f="v">
      <t c="3" si="227">
        <n x="225"/>
        <n x="461"/>
        <n x="7"/>
      </t>
    </mdx>
    <mdx n="0" f="v">
      <t c="3" si="227">
        <n x="225"/>
        <n x="462"/>
        <n x="7"/>
      </t>
    </mdx>
    <mdx n="0" f="v">
      <t c="3" si="227">
        <n x="225"/>
        <n x="463"/>
        <n x="7"/>
      </t>
    </mdx>
    <mdx n="0" f="v">
      <t c="3" si="227">
        <n x="225"/>
        <n x="455"/>
        <n x="7"/>
      </t>
    </mdx>
    <mdx n="0" f="v">
      <t c="3" si="227">
        <n x="225"/>
        <n x="456"/>
        <n x="7"/>
      </t>
    </mdx>
    <mdx n="0" f="v">
      <t c="3" si="227">
        <n x="225"/>
        <n x="459"/>
        <n x="7"/>
      </t>
    </mdx>
    <mdx n="0" f="v">
      <t c="3" si="227">
        <n x="225"/>
        <n x="448"/>
        <n x="7"/>
      </t>
    </mdx>
    <mdx n="0" f="v">
      <t c="3" si="227">
        <n x="225"/>
        <n x="449"/>
        <n x="7"/>
      </t>
    </mdx>
    <mdx n="0" f="v">
      <t c="3" si="227">
        <n x="225"/>
        <n x="450"/>
        <n x="7"/>
      </t>
    </mdx>
    <mdx n="0" f="v">
      <t c="3" si="227">
        <n x="225"/>
        <n x="451"/>
        <n x="7"/>
      </t>
    </mdx>
    <mdx n="0" f="v">
      <t c="3" si="227">
        <n x="225"/>
        <n x="457"/>
        <n x="7"/>
      </t>
    </mdx>
    <mdx n="0" f="v">
      <t c="3" si="227">
        <n x="225"/>
        <n x="458"/>
        <n x="7"/>
      </t>
    </mdx>
    <mdx n="0" f="v">
      <t c="3" si="227">
        <n x="225"/>
        <n x="460"/>
        <n x="7"/>
      </t>
    </mdx>
    <mdx n="0" f="v">
      <t c="3" si="227">
        <n x="225"/>
        <n x="464"/>
        <n x="7"/>
      </t>
    </mdx>
    <mdx n="0" f="v">
      <t c="3" si="227">
        <n x="225"/>
        <n x="465"/>
        <n x="7"/>
      </t>
    </mdx>
    <mdx n="0" f="v">
      <t c="3" si="227">
        <n x="225"/>
        <n x="466"/>
        <n x="7"/>
      </t>
    </mdx>
    <mdx n="0" f="v">
      <t c="3" si="227">
        <n x="225"/>
        <n x="467"/>
        <n x="7"/>
      </t>
    </mdx>
    <mdx n="0" f="v">
      <t c="3" si="227">
        <n x="225"/>
        <n x="473"/>
        <n x="7"/>
      </t>
    </mdx>
    <mdx n="0" f="v">
      <t c="3" si="227">
        <n x="225"/>
        <n x="468"/>
        <n x="7"/>
      </t>
    </mdx>
    <mdx n="0" f="v">
      <t c="3" si="227">
        <n x="225"/>
        <n x="469"/>
        <n x="7"/>
      </t>
    </mdx>
    <mdx n="0" f="v">
      <t c="3" si="227">
        <n x="225"/>
        <n x="470"/>
        <n x="7"/>
      </t>
    </mdx>
    <mdx n="0" f="v">
      <t c="3" si="227">
        <n x="225"/>
        <n x="474"/>
        <n x="7"/>
      </t>
    </mdx>
    <mdx n="0" f="v">
      <t c="3" si="227">
        <n x="225"/>
        <n x="475"/>
        <n x="7"/>
      </t>
    </mdx>
    <mdx n="0" f="v">
      <t c="3" si="227">
        <n x="225"/>
        <n x="476"/>
        <n x="7"/>
      </t>
    </mdx>
    <mdx n="0" f="v">
      <t c="3" si="227">
        <n x="225"/>
        <n x="471"/>
        <n x="7"/>
      </t>
    </mdx>
    <mdx n="0" f="v">
      <t c="3" si="227">
        <n x="225"/>
        <n x="477"/>
        <n x="7"/>
      </t>
    </mdx>
    <mdx n="0" f="v">
      <t c="3" si="227">
        <n x="225"/>
        <n x="478"/>
        <n x="7"/>
      </t>
    </mdx>
    <mdx n="0" f="v">
      <t c="3" si="227">
        <n x="225"/>
        <n x="479"/>
        <n x="7"/>
      </t>
    </mdx>
    <mdx n="0" f="v">
      <t c="3" si="227">
        <n x="225"/>
        <n x="487"/>
        <n x="7"/>
      </t>
    </mdx>
    <mdx n="0" f="v">
      <t c="3" si="227">
        <n x="225"/>
        <n x="472"/>
        <n x="7"/>
      </t>
    </mdx>
    <mdx n="0" f="v">
      <t c="3" si="227">
        <n x="225"/>
        <n x="480"/>
        <n x="7"/>
      </t>
    </mdx>
    <mdx n="0" f="v">
      <t c="3" si="227">
        <n x="225"/>
        <n x="481"/>
        <n x="7"/>
      </t>
    </mdx>
    <mdx n="0" f="v">
      <t c="3" si="227">
        <n x="225"/>
        <n x="483"/>
        <n x="7"/>
      </t>
    </mdx>
    <mdx n="0" f="v">
      <t c="3" si="227">
        <n x="225"/>
        <n x="488"/>
        <n x="7"/>
      </t>
    </mdx>
    <mdx n="0" f="v">
      <t c="3" si="227">
        <n x="225"/>
        <n x="489"/>
        <n x="7"/>
      </t>
    </mdx>
    <mdx n="0" f="v">
      <t c="3" si="227">
        <n x="225"/>
        <n x="482"/>
        <n x="7"/>
      </t>
    </mdx>
    <mdx n="0" f="v">
      <t c="3" si="227">
        <n x="225"/>
        <n x="490"/>
        <n x="7"/>
      </t>
    </mdx>
    <mdx n="0" f="v">
      <t c="3" si="227">
        <n x="225"/>
        <n x="484"/>
        <n x="7"/>
      </t>
    </mdx>
    <mdx n="0" f="v">
      <t c="3" si="227">
        <n x="225"/>
        <n x="485"/>
        <n x="7"/>
      </t>
    </mdx>
    <mdx n="0" f="v">
      <t c="3" si="227">
        <n x="225"/>
        <n x="486"/>
        <n x="7"/>
      </t>
    </mdx>
    <mdx n="0" f="v">
      <t c="3" si="227">
        <n x="225"/>
        <n x="492"/>
        <n x="7"/>
      </t>
    </mdx>
    <mdx n="0" f="v">
      <t c="3" si="227">
        <n x="225"/>
        <n x="493"/>
        <n x="7"/>
      </t>
    </mdx>
    <mdx n="0" f="v">
      <t c="3" si="227">
        <n x="225"/>
        <n x="496"/>
        <n x="7"/>
      </t>
    </mdx>
    <mdx n="0" f="v">
      <t c="3" si="227">
        <n x="225"/>
        <n x="491"/>
        <n x="7"/>
      </t>
    </mdx>
    <mdx n="0" f="v">
      <t c="3" si="227">
        <n x="225"/>
        <n x="495"/>
        <n x="7"/>
      </t>
    </mdx>
    <mdx n="0" f="v">
      <t c="3" si="227">
        <n x="225"/>
        <n x="503"/>
        <n x="7"/>
      </t>
    </mdx>
    <mdx n="0" f="v">
      <t c="3" si="227">
        <n x="225"/>
        <n x="494"/>
        <n x="7"/>
      </t>
    </mdx>
    <mdx n="0" f="v">
      <t c="3" si="227">
        <n x="225"/>
        <n x="497"/>
        <n x="7"/>
      </t>
    </mdx>
    <mdx n="0" f="v">
      <t c="3" si="227">
        <n x="225"/>
        <n x="498"/>
        <n x="7"/>
      </t>
    </mdx>
    <mdx n="0" f="v">
      <t c="3" si="227">
        <n x="225"/>
        <n x="499"/>
        <n x="7"/>
      </t>
    </mdx>
    <mdx n="0" f="v">
      <t c="3" si="227">
        <n x="225"/>
        <n x="508"/>
        <n x="7"/>
      </t>
    </mdx>
    <mdx n="0" f="v">
      <t c="3" si="227">
        <n x="225"/>
        <n x="500"/>
        <n x="7"/>
      </t>
    </mdx>
    <mdx n="0" f="v">
      <t c="3" si="227">
        <n x="225"/>
        <n x="501"/>
        <n x="7"/>
      </t>
    </mdx>
    <mdx n="0" f="v">
      <t c="3" si="227">
        <n x="225"/>
        <n x="502"/>
        <n x="7"/>
      </t>
    </mdx>
    <mdx n="0" f="v">
      <t c="3" si="227">
        <n x="225"/>
        <n x="504"/>
        <n x="7"/>
      </t>
    </mdx>
    <mdx n="0" f="v">
      <t c="3" si="227">
        <n x="225"/>
        <n x="505"/>
        <n x="7"/>
      </t>
    </mdx>
    <mdx n="0" f="v">
      <t c="3" si="227">
        <n x="225"/>
        <n x="506"/>
        <n x="7"/>
      </t>
    </mdx>
    <mdx n="0" f="v">
      <t c="3" si="227">
        <n x="225"/>
        <n x="509"/>
        <n x="7"/>
      </t>
    </mdx>
    <mdx n="0" f="v">
      <t c="3" si="227">
        <n x="225"/>
        <n x="507"/>
        <n x="7"/>
      </t>
    </mdx>
    <mdx n="0" f="v">
      <t c="3" si="227">
        <n x="225"/>
        <n x="510"/>
        <n x="7"/>
      </t>
    </mdx>
    <mdx n="0" f="v">
      <t c="3" si="227">
        <n x="225"/>
        <n x="511"/>
        <n x="7"/>
      </t>
    </mdx>
    <mdx n="0" f="v">
      <t c="3" si="227">
        <n x="225"/>
        <n x="512"/>
        <n x="7"/>
      </t>
    </mdx>
    <mdx n="0" f="v">
      <t c="3" si="227">
        <n x="225"/>
        <n x="516"/>
        <n x="7"/>
      </t>
    </mdx>
    <mdx n="0" f="v">
      <t c="3" si="227">
        <n x="225"/>
        <n x="513"/>
        <n x="7"/>
      </t>
    </mdx>
    <mdx n="0" f="v">
      <t c="3" si="227">
        <n x="225"/>
        <n x="514"/>
        <n x="7"/>
      </t>
    </mdx>
    <mdx n="0" f="v">
      <t c="3" si="227">
        <n x="225"/>
        <n x="515"/>
        <n x="7"/>
      </t>
    </mdx>
    <mdx n="0" f="v">
      <t c="3" si="227">
        <n x="225"/>
        <n x="523"/>
        <n x="7"/>
      </t>
    </mdx>
    <mdx n="0" f="v">
      <t c="3" si="227">
        <n x="225"/>
        <n x="522"/>
        <n x="7"/>
      </t>
    </mdx>
    <mdx n="0" f="v">
      <t c="3" si="227">
        <n x="225"/>
        <n x="517"/>
        <n x="7"/>
      </t>
    </mdx>
    <mdx n="0" f="v">
      <t c="3" si="227">
        <n x="225"/>
        <n x="518"/>
        <n x="7"/>
      </t>
    </mdx>
    <mdx n="0" f="v">
      <t c="3" si="227">
        <n x="225"/>
        <n x="528"/>
        <n x="7"/>
      </t>
    </mdx>
    <mdx n="0" f="v">
      <t c="3" si="227">
        <n x="225"/>
        <n x="519"/>
        <n x="7"/>
      </t>
    </mdx>
    <mdx n="0" f="v">
      <t c="3" si="227">
        <n x="225"/>
        <n x="520"/>
        <n x="7"/>
      </t>
    </mdx>
    <mdx n="0" f="v">
      <t c="3" si="227">
        <n x="225"/>
        <n x="521"/>
        <n x="7"/>
      </t>
    </mdx>
    <mdx n="0" f="v">
      <t c="3" si="227">
        <n x="225"/>
        <n x="525"/>
        <n x="7"/>
      </t>
    </mdx>
    <mdx n="0" f="v">
      <t c="3" si="227">
        <n x="225"/>
        <n x="526"/>
        <n x="7"/>
      </t>
    </mdx>
    <mdx n="0" f="v">
      <t c="3" si="227">
        <n x="225"/>
        <n x="524"/>
        <n x="7"/>
      </t>
    </mdx>
    <mdx n="0" f="v">
      <t c="3" si="227">
        <n x="225"/>
        <n x="527"/>
        <n x="7"/>
      </t>
    </mdx>
    <mdx n="0" f="v">
      <t c="3" si="227">
        <n x="225"/>
        <n x="529"/>
        <n x="7"/>
      </t>
    </mdx>
    <mdx n="0" f="v">
      <t c="3" si="227">
        <n x="225"/>
        <n x="530"/>
        <n x="7"/>
      </t>
    </mdx>
    <mdx n="0" f="v">
      <t c="3" si="227">
        <n x="225"/>
        <n x="533"/>
        <n x="7"/>
      </t>
    </mdx>
    <mdx n="0" f="v">
      <t c="3" si="227">
        <n x="225"/>
        <n x="531"/>
        <n x="7"/>
      </t>
    </mdx>
    <mdx n="0" f="v">
      <t c="3" si="227">
        <n x="225"/>
        <n x="532"/>
        <n x="7"/>
      </t>
    </mdx>
    <mdx n="0" f="v">
      <t c="3" si="227">
        <n x="225"/>
        <n x="536"/>
        <n x="7"/>
      </t>
    </mdx>
    <mdx n="0" f="v">
      <t c="3" si="227">
        <n x="225"/>
        <n x="539"/>
        <n x="7"/>
      </t>
    </mdx>
    <mdx n="0" f="v">
      <t c="3" si="227">
        <n x="225"/>
        <n x="534"/>
        <n x="7"/>
      </t>
    </mdx>
    <mdx n="0" f="v">
      <t c="3" si="227">
        <n x="225"/>
        <n x="535"/>
        <n x="7"/>
      </t>
    </mdx>
    <mdx n="0" f="v">
      <t c="3" si="227">
        <n x="225"/>
        <n x="537"/>
        <n x="7"/>
      </t>
    </mdx>
    <mdx n="0" f="v">
      <t c="3" si="227">
        <n x="225"/>
        <n x="538"/>
        <n x="7"/>
      </t>
    </mdx>
    <mdx n="0" f="v">
      <t c="3" si="227">
        <n x="225"/>
        <n x="540"/>
        <n x="7"/>
      </t>
    </mdx>
    <mdx n="0" f="v">
      <t c="3" si="227">
        <n x="225"/>
        <n x="541"/>
        <n x="7"/>
      </t>
    </mdx>
    <mdx n="0" f="v">
      <t c="3" si="227">
        <n x="225"/>
        <n x="543"/>
        <n x="7"/>
      </t>
    </mdx>
    <mdx n="0" f="v">
      <t c="3" si="227">
        <n x="225"/>
        <n x="545"/>
        <n x="7"/>
      </t>
    </mdx>
    <mdx n="0" f="v">
      <t c="3" si="227">
        <n x="225"/>
        <n x="544"/>
        <n x="7"/>
      </t>
    </mdx>
    <mdx n="0" f="v">
      <t c="3" si="227">
        <n x="225"/>
        <n x="542"/>
        <n x="7"/>
      </t>
    </mdx>
    <mdx n="0" f="v">
      <t c="3" si="227">
        <n x="225"/>
        <n x="546"/>
        <n x="7"/>
      </t>
    </mdx>
    <mdx n="0" f="v">
      <t c="3" si="227">
        <n x="225"/>
        <n x="268"/>
        <n x="4"/>
      </t>
    </mdx>
    <mdx n="0" f="v">
      <t c="3" si="227">
        <n x="225"/>
        <n x="355"/>
        <n x="4"/>
      </t>
    </mdx>
    <mdx n="0" f="v">
      <t c="3" si="227">
        <n x="225"/>
        <n x="356"/>
        <n x="4"/>
      </t>
    </mdx>
    <mdx n="0" f="v">
      <t c="3" si="227">
        <n x="225"/>
        <n x="357"/>
        <n x="4"/>
      </t>
    </mdx>
    <mdx n="0" f="v">
      <t c="3" si="227">
        <n x="225"/>
        <n x="358"/>
        <n x="4"/>
      </t>
    </mdx>
    <mdx n="0" f="v">
      <t c="3" si="227">
        <n x="225"/>
        <n x="359"/>
        <n x="4"/>
      </t>
    </mdx>
    <mdx n="0" f="v">
      <t c="3" si="227">
        <n x="225"/>
        <n x="360"/>
        <n x="4"/>
      </t>
    </mdx>
    <mdx n="0" f="v">
      <t c="3" si="227">
        <n x="225"/>
        <n x="361"/>
        <n x="4"/>
      </t>
    </mdx>
    <mdx n="0" f="v">
      <t c="3" si="227">
        <n x="225"/>
        <n x="267"/>
        <n x="4"/>
      </t>
    </mdx>
    <mdx n="0" f="v">
      <t c="3" si="227">
        <n x="225"/>
        <n x="265"/>
        <n x="4"/>
      </t>
    </mdx>
    <mdx n="0" f="v">
      <t c="3" si="227">
        <n x="225"/>
        <n x="264"/>
        <n x="4"/>
      </t>
    </mdx>
    <mdx n="0" f="v">
      <t c="3" si="227">
        <n x="225"/>
        <n x="263"/>
        <n x="4"/>
      </t>
    </mdx>
    <mdx n="0" f="v">
      <t c="3" si="227">
        <n x="225"/>
        <n x="262"/>
        <n x="4"/>
      </t>
    </mdx>
    <mdx n="0" f="v">
      <t c="3" si="227">
        <n x="225"/>
        <n x="261"/>
        <n x="4"/>
      </t>
    </mdx>
    <mdx n="0" f="v">
      <t c="3" si="227">
        <n x="225"/>
        <n x="260"/>
        <n x="4"/>
      </t>
    </mdx>
    <mdx n="0" f="v">
      <t c="3" si="227">
        <n x="225"/>
        <n x="257"/>
        <n x="4"/>
      </t>
    </mdx>
    <mdx n="0" f="v">
      <t c="3" si="227">
        <n x="225"/>
        <n x="256"/>
        <n x="4"/>
      </t>
    </mdx>
    <mdx n="0" f="v">
      <t c="3" si="227">
        <n x="225"/>
        <n x="255"/>
        <n x="4"/>
      </t>
    </mdx>
    <mdx n="0" f="v">
      <t c="3" si="227">
        <n x="225"/>
        <n x="316"/>
        <n x="4"/>
      </t>
    </mdx>
    <mdx n="0" f="v">
      <t c="3" si="227">
        <n x="225"/>
        <n x="373"/>
        <n x="4"/>
      </t>
    </mdx>
    <mdx n="0" f="v">
      <t c="3" si="227">
        <n x="225"/>
        <n x="374"/>
        <n x="4"/>
      </t>
    </mdx>
    <mdx n="0" f="v">
      <t c="3" si="227">
        <n x="225"/>
        <n x="375"/>
        <n x="4"/>
      </t>
    </mdx>
    <mdx n="0" f="v">
      <t c="3" si="227">
        <n x="225"/>
        <n x="281"/>
        <n x="4"/>
      </t>
    </mdx>
    <mdx n="0" f="v">
      <t c="3" si="227">
        <n x="225"/>
        <n x="376"/>
        <n x="4"/>
      </t>
    </mdx>
    <mdx n="0" f="v">
      <t c="3" si="227">
        <n x="225"/>
        <n x="377"/>
        <n x="4"/>
      </t>
    </mdx>
    <mdx n="0" f="v">
      <t c="3" si="227">
        <n x="225"/>
        <n x="280"/>
        <n x="4"/>
      </t>
    </mdx>
    <mdx n="0" f="v">
      <t c="3" si="227">
        <n x="225"/>
        <n x="311"/>
        <n x="4"/>
      </t>
    </mdx>
    <mdx n="0" f="v">
      <t c="3" si="227">
        <n x="225"/>
        <n x="378"/>
        <n x="4"/>
      </t>
    </mdx>
    <mdx n="0" f="v">
      <t c="3" si="227">
        <n x="225"/>
        <n x="379"/>
        <n x="4"/>
      </t>
    </mdx>
    <mdx n="0" f="v">
      <t c="3" si="227">
        <n x="225"/>
        <n x="380"/>
        <n x="4"/>
      </t>
    </mdx>
    <mdx n="0" f="v">
      <t c="3" si="227">
        <n x="225"/>
        <n x="381"/>
        <n x="4"/>
      </t>
    </mdx>
    <mdx n="0" f="v">
      <t c="3" si="227">
        <n x="225"/>
        <n x="382"/>
        <n x="4"/>
      </t>
    </mdx>
    <mdx n="0" f="v">
      <t c="3" si="227">
        <n x="225"/>
        <n x="304"/>
        <n x="4"/>
      </t>
    </mdx>
    <mdx n="0" f="v">
      <t c="3" si="227">
        <n x="225"/>
        <n x="547"/>
        <n x="4"/>
      </t>
    </mdx>
    <mdx n="0" f="v">
      <t c="3" si="227">
        <n x="225"/>
        <n x="362"/>
        <n x="4"/>
      </t>
    </mdx>
    <mdx n="0" f="v">
      <t c="3" si="227">
        <n x="225"/>
        <n x="363"/>
        <n x="4"/>
      </t>
    </mdx>
    <mdx n="0" f="v">
      <t c="3" si="227">
        <n x="225"/>
        <n x="364"/>
        <n x="4"/>
      </t>
    </mdx>
    <mdx n="0" f="v">
      <t c="3" si="227">
        <n x="225"/>
        <n x="548"/>
        <n x="4"/>
      </t>
    </mdx>
    <mdx n="0" f="v">
      <t c="3" si="227">
        <n x="225"/>
        <n x="365"/>
        <n x="4"/>
      </t>
    </mdx>
    <mdx n="0" f="v">
      <t c="3" si="227">
        <n x="225"/>
        <n x="366"/>
        <n x="4"/>
      </t>
    </mdx>
    <mdx n="0" f="v">
      <t c="3" si="227">
        <n x="225"/>
        <n x="367"/>
        <n x="4"/>
      </t>
    </mdx>
    <mdx n="0" f="v">
      <t c="3" si="227">
        <n x="225"/>
        <n x="368"/>
        <n x="4"/>
      </t>
    </mdx>
    <mdx n="0" f="v">
      <t c="3" si="227">
        <n x="225"/>
        <n x="369"/>
        <n x="4"/>
      </t>
    </mdx>
    <mdx n="0" f="v">
      <t c="3" si="227">
        <n x="225"/>
        <n x="307"/>
        <n x="4"/>
      </t>
    </mdx>
    <mdx n="0" f="v">
      <t c="3" si="227">
        <n x="225"/>
        <n x="370"/>
        <n x="4"/>
      </t>
    </mdx>
    <mdx n="0" f="v">
      <t c="3" si="227">
        <n x="225"/>
        <n x="371"/>
        <n x="4"/>
      </t>
    </mdx>
    <mdx n="0" f="v">
      <t c="3" si="227">
        <n x="225"/>
        <n x="372"/>
        <n x="4"/>
      </t>
    </mdx>
    <mdx n="0" f="v">
      <t c="3" si="227">
        <n x="225"/>
        <n x="393"/>
        <n x="4"/>
      </t>
    </mdx>
    <mdx n="0" f="v">
      <t c="3" si="227">
        <n x="225"/>
        <n x="394"/>
        <n x="4"/>
      </t>
    </mdx>
    <mdx n="0" f="v">
      <t c="3" si="227">
        <n x="225"/>
        <n x="395"/>
        <n x="4"/>
      </t>
    </mdx>
    <mdx n="0" f="v">
      <t c="3" si="227">
        <n x="225"/>
        <n x="278"/>
        <n x="4"/>
      </t>
    </mdx>
    <mdx n="0" f="v">
      <t c="3" si="227">
        <n x="225"/>
        <n x="396"/>
        <n x="4"/>
      </t>
    </mdx>
    <mdx n="0" f="v">
      <t c="3" si="227">
        <n x="225"/>
        <n x="397"/>
        <n x="4"/>
      </t>
    </mdx>
    <mdx n="0" f="v">
      <t c="3" si="227">
        <n x="225"/>
        <n x="398"/>
        <n x="4"/>
      </t>
    </mdx>
    <mdx n="0" f="v">
      <t c="3" si="227">
        <n x="225"/>
        <n x="383"/>
        <n x="4"/>
      </t>
    </mdx>
    <mdx n="0" f="v">
      <t c="3" si="227">
        <n x="225"/>
        <n x="384"/>
        <n x="4"/>
      </t>
    </mdx>
    <mdx n="0" f="v">
      <t c="3" si="227">
        <n x="225"/>
        <n x="385"/>
        <n x="4"/>
      </t>
    </mdx>
    <mdx n="0" f="v">
      <t c="3" si="227">
        <n x="225"/>
        <n x="386"/>
        <n x="4"/>
      </t>
    </mdx>
    <mdx n="0" f="v">
      <t c="3" si="227">
        <n x="225"/>
        <n x="387"/>
        <n x="4"/>
      </t>
    </mdx>
    <mdx n="0" f="v">
      <t c="3" si="227">
        <n x="225"/>
        <n x="388"/>
        <n x="4"/>
      </t>
    </mdx>
    <mdx n="0" f="v">
      <t c="3" si="227">
        <n x="225"/>
        <n x="389"/>
        <n x="4"/>
      </t>
    </mdx>
    <mdx n="0" f="v">
      <t c="3" si="227">
        <n x="225"/>
        <n x="390"/>
        <n x="4"/>
      </t>
    </mdx>
    <mdx n="0" f="v">
      <t c="3" si="227">
        <n x="225"/>
        <n x="404"/>
        <n x="4"/>
      </t>
    </mdx>
    <mdx n="0" f="v">
      <t c="3" si="227">
        <n x="225"/>
        <n x="392"/>
        <n x="4"/>
      </t>
    </mdx>
    <mdx n="0" f="v">
      <t c="3" si="227">
        <n x="225"/>
        <n x="391"/>
        <n x="4"/>
      </t>
    </mdx>
    <mdx n="0" f="v">
      <t c="3" si="227">
        <n x="225"/>
        <n x="399"/>
        <n x="4"/>
      </t>
    </mdx>
    <mdx n="0" f="v">
      <t c="3" si="227">
        <n x="225"/>
        <n x="400"/>
        <n x="4"/>
      </t>
    </mdx>
    <mdx n="0" f="v">
      <t c="3" si="227">
        <n x="225"/>
        <n x="401"/>
        <n x="4"/>
      </t>
    </mdx>
    <mdx n="0" f="v">
      <t c="3" si="227">
        <n x="225"/>
        <n x="402"/>
        <n x="4"/>
      </t>
    </mdx>
    <mdx n="0" f="v">
      <t c="3" si="227">
        <n x="225"/>
        <n x="277"/>
        <n x="4"/>
      </t>
    </mdx>
    <mdx n="0" f="v">
      <t c="3" si="227">
        <n x="225"/>
        <n x="417"/>
        <n x="4"/>
      </t>
    </mdx>
    <mdx n="0" f="v">
      <t c="3" si="227">
        <n x="225"/>
        <n x="405"/>
        <n x="4"/>
      </t>
    </mdx>
    <mdx n="0" f="v">
      <t c="3" si="227">
        <n x="225"/>
        <n x="406"/>
        <n x="4"/>
      </t>
    </mdx>
    <mdx n="0" f="v">
      <t c="3" si="227">
        <n x="225"/>
        <n x="407"/>
        <n x="4"/>
      </t>
    </mdx>
    <mdx n="0" f="v">
      <t c="3" si="227">
        <n x="225"/>
        <n x="408"/>
        <n x="4"/>
      </t>
    </mdx>
    <mdx n="0" f="v">
      <t c="3" si="227">
        <n x="225"/>
        <n x="409"/>
        <n x="4"/>
      </t>
    </mdx>
    <mdx n="0" f="v">
      <t c="3" si="227">
        <n x="225"/>
        <n x="410"/>
        <n x="4"/>
      </t>
    </mdx>
    <mdx n="0" f="v">
      <t c="3" si="227">
        <n x="225"/>
        <n x="411"/>
        <n x="4"/>
      </t>
    </mdx>
    <mdx n="0" f="v">
      <t c="3" si="227">
        <n x="225"/>
        <n x="403"/>
        <n x="4"/>
      </t>
    </mdx>
    <mdx n="0" f="v">
      <t c="3" si="227">
        <n x="225"/>
        <n x="412"/>
        <n x="4"/>
      </t>
    </mdx>
    <mdx n="0" f="v">
      <t c="3" si="227">
        <n x="225"/>
        <n x="413"/>
        <n x="4"/>
      </t>
    </mdx>
    <mdx n="0" f="v">
      <t c="3" si="227">
        <n x="225"/>
        <n x="414"/>
        <n x="4"/>
      </t>
    </mdx>
    <mdx n="0" f="v">
      <t c="3" si="227">
        <n x="225"/>
        <n x="415"/>
        <n x="4"/>
      </t>
    </mdx>
    <mdx n="0" f="v">
      <t c="3" si="227">
        <n x="225"/>
        <n x="416"/>
        <n x="4"/>
      </t>
    </mdx>
    <mdx n="0" f="v">
      <t c="3" si="227">
        <n x="225"/>
        <n x="427"/>
        <n x="4"/>
      </t>
    </mdx>
    <mdx n="0" f="v">
      <t c="3" si="227">
        <n x="225"/>
        <n x="422"/>
        <n x="4"/>
      </t>
    </mdx>
    <mdx n="0" f="v">
      <t c="3" si="227">
        <n x="225"/>
        <n x="418"/>
        <n x="4"/>
      </t>
    </mdx>
    <mdx n="0" f="v">
      <t c="3" si="227">
        <n x="225"/>
        <n x="419"/>
        <n x="4"/>
      </t>
    </mdx>
    <mdx n="0" f="v">
      <t c="3" si="227">
        <n x="225"/>
        <n x="420"/>
        <n x="4"/>
      </t>
    </mdx>
    <mdx n="0" f="v">
      <t c="3" si="227">
        <n x="225"/>
        <n x="301"/>
        <n x="4"/>
      </t>
    </mdx>
    <mdx n="0" f="v">
      <t c="3" si="227">
        <n x="225"/>
        <n x="299"/>
        <n x="4"/>
      </t>
    </mdx>
    <mdx n="0" f="v">
      <t c="3" si="227">
        <n x="225"/>
        <n x="297"/>
        <n x="4"/>
      </t>
    </mdx>
    <mdx n="0" f="v">
      <t c="3" si="227">
        <n x="225"/>
        <n x="421"/>
        <n x="4"/>
      </t>
    </mdx>
    <mdx n="0" f="v">
      <t c="3" si="227">
        <n x="225"/>
        <n x="423"/>
        <n x="4"/>
      </t>
    </mdx>
    <mdx n="0" f="v">
      <t c="3" si="227">
        <n x="225"/>
        <n x="424"/>
        <n x="4"/>
      </t>
    </mdx>
    <mdx n="0" f="v">
      <t c="3" si="227">
        <n x="225"/>
        <n x="425"/>
        <n x="4"/>
      </t>
    </mdx>
    <mdx n="0" f="v">
      <t c="3" si="227">
        <n x="225"/>
        <n x="348"/>
        <n x="4"/>
      </t>
    </mdx>
    <mdx n="0" f="v">
      <t c="3" si="227">
        <n x="225"/>
        <n x="327"/>
        <n x="4"/>
      </t>
    </mdx>
    <mdx n="0" f="v">
      <t c="3" si="227">
        <n x="225"/>
        <n x="426"/>
        <n x="4"/>
      </t>
    </mdx>
    <mdx n="0" f="v">
      <t c="3" si="227">
        <n x="225"/>
        <n x="329"/>
        <n x="4"/>
      </t>
    </mdx>
    <mdx n="0" f="v">
      <t c="3" si="227">
        <n x="225"/>
        <n x="428"/>
        <n x="4"/>
      </t>
    </mdx>
    <mdx n="0" f="v">
      <t c="3" si="227">
        <n x="225"/>
        <n x="328"/>
        <n x="4"/>
      </t>
    </mdx>
    <mdx n="0" f="v">
      <t c="3" si="227">
        <n x="225"/>
        <n x="429"/>
        <n x="4"/>
      </t>
    </mdx>
    <mdx n="0" f="v">
      <t c="3" si="227">
        <n x="225"/>
        <n x="430"/>
        <n x="4"/>
      </t>
    </mdx>
    <mdx n="0" f="v">
      <t c="3" si="227">
        <n x="225"/>
        <n x="431"/>
        <n x="4"/>
      </t>
    </mdx>
    <mdx n="0" f="v">
      <t c="3" si="227">
        <n x="225"/>
        <n x="432"/>
        <n x="4"/>
      </t>
    </mdx>
    <mdx n="0" f="v">
      <t c="3" si="227">
        <n x="225"/>
        <n x="326"/>
        <n x="4"/>
      </t>
    </mdx>
    <mdx n="0" f="v">
      <t c="3" si="227">
        <n x="225"/>
        <n x="435"/>
        <n x="4"/>
      </t>
    </mdx>
    <mdx n="0" f="v">
      <t c="3" si="227">
        <n x="225"/>
        <n x="436"/>
        <n x="4"/>
      </t>
    </mdx>
    <mdx n="0" f="v">
      <t c="3" si="227">
        <n x="225"/>
        <n x="437"/>
        <n x="4"/>
      </t>
    </mdx>
    <mdx n="0" f="v">
      <t c="3" si="227">
        <n x="225"/>
        <n x="294"/>
        <n x="4"/>
      </t>
    </mdx>
    <mdx n="0" f="v">
      <t c="3" si="227">
        <n x="225"/>
        <n x="293"/>
        <n x="4"/>
      </t>
    </mdx>
    <mdx n="0" f="v">
      <t c="3" si="227">
        <n x="225"/>
        <n x="452"/>
        <n x="4"/>
      </t>
    </mdx>
    <mdx n="0" f="v">
      <t c="3" si="227">
        <n x="225"/>
        <n x="276"/>
        <n x="4"/>
      </t>
    </mdx>
    <mdx n="0" f="v">
      <t c="3" si="227">
        <n x="225"/>
        <n x="453"/>
        <n x="4"/>
      </t>
    </mdx>
    <mdx n="0" f="v">
      <t c="3" si="227">
        <n x="225"/>
        <n x="454"/>
        <n x="4"/>
      </t>
    </mdx>
    <mdx n="0" f="v">
      <t c="3" si="227">
        <n x="225"/>
        <n x="433"/>
        <n x="4"/>
      </t>
    </mdx>
    <mdx n="0" f="v">
      <t c="3" si="227">
        <n x="225"/>
        <n x="442"/>
        <n x="4"/>
      </t>
    </mdx>
    <mdx n="0" f="v">
      <t c="3" si="227">
        <n x="225"/>
        <n x="443"/>
        <n x="4"/>
      </t>
    </mdx>
    <mdx n="0" f="v">
      <t c="3" si="227">
        <n x="225"/>
        <n x="444"/>
        <n x="4"/>
      </t>
    </mdx>
    <mdx n="0" f="v">
      <t c="3" si="227">
        <n x="225"/>
        <n x="445"/>
        <n x="4"/>
      </t>
    </mdx>
    <mdx n="0" f="v">
      <t c="3" si="227">
        <n x="225"/>
        <n x="446"/>
        <n x="4"/>
      </t>
    </mdx>
    <mdx n="0" f="v">
      <t c="3" si="227">
        <n x="225"/>
        <n x="434"/>
        <n x="4"/>
      </t>
    </mdx>
    <mdx n="0" f="v">
      <t c="3" si="227">
        <n x="225"/>
        <n x="438"/>
        <n x="4"/>
      </t>
    </mdx>
    <mdx n="0" f="v">
      <t c="3" si="227">
        <n x="225"/>
        <n x="350"/>
        <n x="4"/>
      </t>
    </mdx>
    <mdx n="0" f="v">
      <t c="3" si="227">
        <n x="225"/>
        <n x="439"/>
        <n x="4"/>
      </t>
    </mdx>
    <mdx n="0" f="v">
      <t c="3" si="227">
        <n x="225"/>
        <n x="440"/>
        <n x="4"/>
      </t>
    </mdx>
    <mdx n="0" f="v">
      <t c="3" si="227">
        <n x="225"/>
        <n x="441"/>
        <n x="4"/>
      </t>
    </mdx>
    <mdx n="0" f="v">
      <t c="3" si="227">
        <n x="225"/>
        <n x="447"/>
        <n x="4"/>
      </t>
    </mdx>
    <mdx n="0" f="v">
      <t c="3" si="227">
        <n x="225"/>
        <n x="473"/>
        <n x="4"/>
      </t>
    </mdx>
    <mdx n="0" f="v">
      <t c="3" si="227">
        <n x="225"/>
        <n x="346"/>
        <n x="4"/>
      </t>
    </mdx>
    <mdx n="0" f="v">
      <t c="3" si="227">
        <n x="225"/>
        <n x="461"/>
        <n x="4"/>
      </t>
    </mdx>
    <mdx n="0" f="v">
      <t c="3" si="227">
        <n x="225"/>
        <n x="462"/>
        <n x="4"/>
      </t>
    </mdx>
    <mdx n="0" f="v">
      <t c="3" si="227">
        <n x="225"/>
        <n x="463"/>
        <n x="4"/>
      </t>
    </mdx>
    <mdx n="0" f="v">
      <t c="3" si="227">
        <n x="225"/>
        <n x="455"/>
        <n x="4"/>
      </t>
    </mdx>
    <mdx n="0" f="v">
      <t c="3" si="227">
        <n x="225"/>
        <n x="456"/>
        <n x="4"/>
      </t>
    </mdx>
    <mdx n="0" f="v">
      <t c="3" si="227">
        <n x="225"/>
        <n x="459"/>
        <n x="4"/>
      </t>
    </mdx>
    <mdx n="0" f="v">
      <t c="3" si="227">
        <n x="225"/>
        <n x="448"/>
        <n x="4"/>
      </t>
    </mdx>
    <mdx n="0" f="v">
      <t c="3" si="227">
        <n x="225"/>
        <n x="449"/>
        <n x="4"/>
      </t>
    </mdx>
    <mdx n="0" f="v">
      <t c="3" si="227">
        <n x="225"/>
        <n x="450"/>
        <n x="4"/>
      </t>
    </mdx>
    <mdx n="0" f="v">
      <t c="3" si="227">
        <n x="225"/>
        <n x="451"/>
        <n x="4"/>
      </t>
    </mdx>
    <mdx n="0" f="v">
      <t c="3" si="227">
        <n x="225"/>
        <n x="457"/>
        <n x="4"/>
      </t>
    </mdx>
    <mdx n="0" f="v">
      <t c="3" si="227">
        <n x="225"/>
        <n x="458"/>
        <n x="4"/>
      </t>
    </mdx>
    <mdx n="0" f="v">
      <t c="3" si="227">
        <n x="225"/>
        <n x="464"/>
        <n x="4"/>
      </t>
    </mdx>
    <mdx n="0" f="v">
      <t c="3" si="227">
        <n x="225"/>
        <n x="465"/>
        <n x="4"/>
      </t>
    </mdx>
    <mdx n="0" f="v">
      <t c="3" si="227">
        <n x="225"/>
        <n x="466"/>
        <n x="4"/>
      </t>
    </mdx>
    <mdx n="0" f="v">
      <t c="3" si="227">
        <n x="225"/>
        <n x="467"/>
        <n x="4"/>
      </t>
    </mdx>
    <mdx n="0" f="v">
      <t c="3" si="227">
        <n x="225"/>
        <n x="460"/>
        <n x="4"/>
      </t>
    </mdx>
    <mdx n="0" f="v">
      <t c="3" si="227">
        <n x="225"/>
        <n x="468"/>
        <n x="4"/>
      </t>
    </mdx>
    <mdx n="0" f="v">
      <t c="3" si="227">
        <n x="225"/>
        <n x="469"/>
        <n x="4"/>
      </t>
    </mdx>
    <mdx n="0" f="v">
      <t c="3" si="227">
        <n x="225"/>
        <n x="470"/>
        <n x="4"/>
      </t>
    </mdx>
    <mdx n="0" f="v">
      <t c="3" si="227">
        <n x="225"/>
        <n x="474"/>
        <n x="4"/>
      </t>
    </mdx>
    <mdx n="0" f="v">
      <t c="3" si="227">
        <n x="225"/>
        <n x="475"/>
        <n x="4"/>
      </t>
    </mdx>
    <mdx n="0" f="v">
      <t c="3" si="227">
        <n x="225"/>
        <n x="476"/>
        <n x="4"/>
      </t>
    </mdx>
    <mdx n="0" f="v">
      <t c="3" si="227">
        <n x="225"/>
        <n x="487"/>
        <n x="4"/>
      </t>
    </mdx>
    <mdx n="0" f="v">
      <t c="3" si="227">
        <n x="225"/>
        <n x="471"/>
        <n x="4"/>
      </t>
    </mdx>
    <mdx n="0" f="v">
      <t c="3" si="227">
        <n x="225"/>
        <n x="477"/>
        <n x="4"/>
      </t>
    </mdx>
    <mdx n="0" f="v">
      <t c="3" si="227">
        <n x="225"/>
        <n x="478"/>
        <n x="4"/>
      </t>
    </mdx>
    <mdx n="0" f="v">
      <t c="3" si="227">
        <n x="225"/>
        <n x="479"/>
        <n x="4"/>
      </t>
    </mdx>
    <mdx n="0" f="v">
      <t c="3" si="227">
        <n x="225"/>
        <n x="483"/>
        <n x="4"/>
      </t>
    </mdx>
    <mdx n="0" f="v">
      <t c="3" si="227">
        <n x="225"/>
        <n x="472"/>
        <n x="4"/>
      </t>
    </mdx>
    <mdx n="0" f="v">
      <t c="3" si="227">
        <n x="225"/>
        <n x="480"/>
        <n x="4"/>
      </t>
    </mdx>
    <mdx n="0" f="v">
      <t c="3" si="227">
        <n x="225"/>
        <n x="481"/>
        <n x="4"/>
      </t>
    </mdx>
    <mdx n="0" f="v">
      <t c="3" si="227">
        <n x="225"/>
        <n x="488"/>
        <n x="4"/>
      </t>
    </mdx>
    <mdx n="0" f="v">
      <t c="3" si="227">
        <n x="225"/>
        <n x="489"/>
        <n x="4"/>
      </t>
    </mdx>
    <mdx n="0" f="v">
      <t c="3" si="227">
        <n x="225"/>
        <n x="484"/>
        <n x="4"/>
      </t>
    </mdx>
    <mdx n="0" f="v">
      <t c="3" si="227">
        <n x="225"/>
        <n x="485"/>
        <n x="4"/>
      </t>
    </mdx>
    <mdx n="0" f="v">
      <t c="3" si="227">
        <n x="225"/>
        <n x="486"/>
        <n x="4"/>
      </t>
    </mdx>
    <mdx n="0" f="v">
      <t c="3" si="227">
        <n x="225"/>
        <n x="482"/>
        <n x="4"/>
      </t>
    </mdx>
    <mdx n="0" f="v">
      <t c="3" si="227">
        <n x="225"/>
        <n x="490"/>
        <n x="4"/>
      </t>
    </mdx>
    <mdx n="0" f="v">
      <t c="3" si="227">
        <n x="225"/>
        <n x="492"/>
        <n x="4"/>
      </t>
    </mdx>
    <mdx n="0" f="v">
      <t c="3" si="227">
        <n x="225"/>
        <n x="493"/>
        <n x="4"/>
      </t>
    </mdx>
    <mdx n="0" f="v">
      <t c="3" si="227">
        <n x="225"/>
        <n x="491"/>
        <n x="4"/>
      </t>
    </mdx>
    <mdx n="0" f="v">
      <t c="3" si="227">
        <n x="225"/>
        <n x="495"/>
        <n x="4"/>
      </t>
    </mdx>
    <mdx n="0" f="v">
      <t c="3" si="227">
        <n x="225"/>
        <n x="496"/>
        <n x="4"/>
      </t>
    </mdx>
    <mdx n="0" f="v">
      <t c="3" si="227">
        <n x="225"/>
        <n x="494"/>
        <n x="4"/>
      </t>
    </mdx>
    <mdx n="0" f="v">
      <t c="3" si="227">
        <n x="225"/>
        <n x="497"/>
        <n x="4"/>
      </t>
    </mdx>
    <mdx n="0" f="v">
      <t c="3" si="227">
        <n x="225"/>
        <n x="498"/>
        <n x="4"/>
      </t>
    </mdx>
    <mdx n="0" f="v">
      <t c="3" si="227">
        <n x="225"/>
        <n x="499"/>
        <n x="4"/>
      </t>
    </mdx>
    <mdx n="0" f="v">
      <t c="3" si="227">
        <n x="225"/>
        <n x="508"/>
        <n x="4"/>
      </t>
    </mdx>
    <mdx n="0" f="v">
      <t c="3" si="227">
        <n x="225"/>
        <n x="503"/>
        <n x="4"/>
      </t>
    </mdx>
    <mdx n="0" f="v">
      <t c="3" si="227">
        <n x="225"/>
        <n x="500"/>
        <n x="4"/>
      </t>
    </mdx>
    <mdx n="0" f="v">
      <t c="3" si="227">
        <n x="225"/>
        <n x="501"/>
        <n x="4"/>
      </t>
    </mdx>
    <mdx n="0" f="v">
      <t c="3" si="227">
        <n x="225"/>
        <n x="502"/>
        <n x="4"/>
      </t>
    </mdx>
    <mdx n="0" f="v">
      <t c="3" si="227">
        <n x="225"/>
        <n x="504"/>
        <n x="4"/>
      </t>
    </mdx>
    <mdx n="0" f="v">
      <t c="3" si="227">
        <n x="225"/>
        <n x="505"/>
        <n x="4"/>
      </t>
    </mdx>
    <mdx n="0" f="v">
      <t c="3" si="227">
        <n x="225"/>
        <n x="506"/>
        <n x="4"/>
      </t>
    </mdx>
    <mdx n="0" f="v">
      <t c="3" si="227">
        <n x="225"/>
        <n x="509"/>
        <n x="4"/>
      </t>
    </mdx>
    <mdx n="0" f="v">
      <t c="3" si="227">
        <n x="225"/>
        <n x="507"/>
        <n x="4"/>
      </t>
    </mdx>
    <mdx n="0" f="v">
      <t c="3" si="227">
        <n x="225"/>
        <n x="510"/>
        <n x="4"/>
      </t>
    </mdx>
    <mdx n="0" f="v">
      <t c="3" si="227">
        <n x="225"/>
        <n x="511"/>
        <n x="4"/>
      </t>
    </mdx>
    <mdx n="0" f="v">
      <t c="3" si="227">
        <n x="225"/>
        <n x="512"/>
        <n x="4"/>
      </t>
    </mdx>
    <mdx n="0" f="v">
      <t c="3" si="227">
        <n x="225"/>
        <n x="516"/>
        <n x="4"/>
      </t>
    </mdx>
    <mdx n="0" f="v">
      <t c="3" si="227">
        <n x="225"/>
        <n x="513"/>
        <n x="4"/>
      </t>
    </mdx>
    <mdx n="0" f="v">
      <t c="3" si="227">
        <n x="225"/>
        <n x="514"/>
        <n x="4"/>
      </t>
    </mdx>
    <mdx n="0" f="v">
      <t c="3" si="227">
        <n x="225"/>
        <n x="515"/>
        <n x="4"/>
      </t>
    </mdx>
    <mdx n="0" f="v">
      <t c="3" si="227">
        <n x="225"/>
        <n x="523"/>
        <n x="4"/>
      </t>
    </mdx>
    <mdx n="0" f="v">
      <t c="3" si="227">
        <n x="225"/>
        <n x="517"/>
        <n x="4"/>
      </t>
    </mdx>
    <mdx n="0" f="v">
      <t c="3" si="227">
        <n x="225"/>
        <n x="518"/>
        <n x="4"/>
      </t>
    </mdx>
    <mdx n="0" f="v">
      <t c="3" si="227">
        <n x="225"/>
        <n x="522"/>
        <n x="4"/>
      </t>
    </mdx>
    <mdx n="0" f="v">
      <t c="3" si="227">
        <n x="225"/>
        <n x="519"/>
        <n x="4"/>
      </t>
    </mdx>
    <mdx n="0" f="v">
      <t c="3" si="227">
        <n x="225"/>
        <n x="520"/>
        <n x="4"/>
      </t>
    </mdx>
    <mdx n="0" f="v">
      <t c="3" si="227">
        <n x="225"/>
        <n x="521"/>
        <n x="4"/>
      </t>
    </mdx>
    <mdx n="0" f="v">
      <t c="3" si="227">
        <n x="225"/>
        <n x="525"/>
        <n x="4"/>
      </t>
    </mdx>
    <mdx n="0" f="v">
      <t c="3" si="227">
        <n x="225"/>
        <n x="526"/>
        <n x="4"/>
      </t>
    </mdx>
    <mdx n="0" f="v">
      <t c="3" si="227">
        <n x="225"/>
        <n x="528"/>
        <n x="4"/>
      </t>
    </mdx>
    <mdx n="0" f="v">
      <t c="3" si="227">
        <n x="225"/>
        <n x="524"/>
        <n x="4"/>
      </t>
    </mdx>
    <mdx n="0" f="v">
      <t c="3" si="227">
        <n x="225"/>
        <n x="527"/>
        <n x="4"/>
      </t>
    </mdx>
    <mdx n="0" f="v">
      <t c="3" si="227">
        <n x="225"/>
        <n x="529"/>
        <n x="4"/>
      </t>
    </mdx>
    <mdx n="0" f="v">
      <t c="3" si="227">
        <n x="225"/>
        <n x="530"/>
        <n x="4"/>
      </t>
    </mdx>
    <mdx n="0" f="v">
      <t c="3" si="227">
        <n x="225"/>
        <n x="533"/>
        <n x="4"/>
      </t>
    </mdx>
    <mdx n="0" f="v">
      <t c="3" si="227">
        <n x="225"/>
        <n x="531"/>
        <n x="4"/>
      </t>
    </mdx>
    <mdx n="0" f="v">
      <t c="3" si="227">
        <n x="225"/>
        <n x="532"/>
        <n x="4"/>
      </t>
    </mdx>
    <mdx n="0" f="v">
      <t c="3" si="227">
        <n x="225"/>
        <n x="536"/>
        <n x="4"/>
      </t>
    </mdx>
    <mdx n="0" f="v">
      <t c="3" si="227">
        <n x="225"/>
        <n x="534"/>
        <n x="4"/>
      </t>
    </mdx>
    <mdx n="0" f="v">
      <t c="3" si="227">
        <n x="225"/>
        <n x="535"/>
        <n x="4"/>
      </t>
    </mdx>
    <mdx n="0" f="v">
      <t c="3" si="227">
        <n x="225"/>
        <n x="539"/>
        <n x="4"/>
      </t>
    </mdx>
    <mdx n="0" f="v">
      <t c="3" si="227">
        <n x="225"/>
        <n x="537"/>
        <n x="4"/>
      </t>
    </mdx>
    <mdx n="0" f="v">
      <t c="3" si="227">
        <n x="225"/>
        <n x="538"/>
        <n x="4"/>
      </t>
    </mdx>
    <mdx n="0" f="v">
      <t c="3" si="227">
        <n x="225"/>
        <n x="540"/>
        <n x="4"/>
      </t>
    </mdx>
    <mdx n="0" f="v">
      <t c="3" si="227">
        <n x="225"/>
        <n x="541"/>
        <n x="4"/>
      </t>
    </mdx>
    <mdx n="0" f="v">
      <t c="3" si="227">
        <n x="225"/>
        <n x="545"/>
        <n x="4"/>
      </t>
    </mdx>
    <mdx n="0" f="v">
      <t c="3" si="227">
        <n x="225"/>
        <n x="543"/>
        <n x="4"/>
      </t>
    </mdx>
    <mdx n="0" f="v">
      <t c="3" si="227">
        <n x="225"/>
        <n x="544"/>
        <n x="4"/>
      </t>
    </mdx>
    <mdx n="0" f="v">
      <t c="3" si="227">
        <n x="225"/>
        <n x="542"/>
        <n x="4"/>
      </t>
    </mdx>
    <mdx n="0" f="v">
      <t c="3" si="227">
        <n x="225"/>
        <n x="546"/>
        <n x="4"/>
      </t>
    </mdx>
    <mdx n="0" f="v">
      <t c="3" si="227">
        <n x="225"/>
        <n x="271"/>
        <n x="188"/>
      </t>
    </mdx>
    <mdx n="0" f="v">
      <t c="3" si="227">
        <n x="225"/>
        <n x="270"/>
        <n x="188"/>
      </t>
    </mdx>
    <mdx n="0" f="v">
      <t c="3" si="227">
        <n x="225"/>
        <n x="268"/>
        <n x="188"/>
      </t>
    </mdx>
    <mdx n="0" f="v">
      <t c="3" si="227">
        <n x="225"/>
        <n x="357"/>
        <n x="188"/>
      </t>
    </mdx>
    <mdx n="0" f="v">
      <t c="3" si="227">
        <n x="225"/>
        <n x="358"/>
        <n x="188"/>
      </t>
    </mdx>
    <mdx n="0" f="v">
      <t c="3" si="227">
        <n x="225"/>
        <n x="359"/>
        <n x="188"/>
      </t>
    </mdx>
    <mdx n="0" f="v">
      <t c="3" si="227">
        <n x="225"/>
        <n x="360"/>
        <n x="188"/>
      </t>
    </mdx>
    <mdx n="0" f="v">
      <t c="3" si="227">
        <n x="225"/>
        <n x="361"/>
        <n x="188"/>
      </t>
    </mdx>
    <mdx n="0" f="v">
      <t c="3" si="227">
        <n x="225"/>
        <n x="267"/>
        <n x="188"/>
      </t>
    </mdx>
    <mdx n="0" f="v">
      <t c="3" si="227">
        <n x="225"/>
        <n x="266"/>
        <n x="188"/>
      </t>
    </mdx>
    <mdx n="0" f="v">
      <t c="3" si="227">
        <n x="225"/>
        <n x="265"/>
        <n x="188"/>
      </t>
    </mdx>
    <mdx n="0" f="v">
      <t c="3" si="227">
        <n x="225"/>
        <n x="263"/>
        <n x="188"/>
      </t>
    </mdx>
    <mdx n="0" f="v">
      <t c="3" si="227">
        <n x="225"/>
        <n x="262"/>
        <n x="188"/>
      </t>
    </mdx>
    <mdx n="0" f="v">
      <t c="3" si="227">
        <n x="225"/>
        <n x="260"/>
        <n x="188"/>
      </t>
    </mdx>
    <mdx n="0" f="v">
      <t c="3" si="227">
        <n x="225"/>
        <n x="259"/>
        <n x="188"/>
      </t>
    </mdx>
    <mdx n="0" f="v">
      <t c="3" si="227">
        <n x="225"/>
        <n x="257"/>
        <n x="188"/>
      </t>
    </mdx>
    <mdx n="0" f="v">
      <t c="3" si="227">
        <n x="225"/>
        <n x="256"/>
        <n x="188"/>
      </t>
    </mdx>
    <mdx n="0" f="v">
      <t c="3" si="227">
        <n x="225"/>
        <n x="255"/>
        <n x="188"/>
      </t>
    </mdx>
    <mdx n="0" f="v">
      <t c="3" si="227">
        <n x="225"/>
        <n x="316"/>
        <n x="188"/>
      </t>
    </mdx>
    <mdx n="0" f="v">
      <t c="3" si="227">
        <n x="225"/>
        <n x="373"/>
        <n x="188"/>
      </t>
    </mdx>
    <mdx n="0" f="v">
      <t c="3" si="227">
        <n x="225"/>
        <n x="374"/>
        <n x="188"/>
      </t>
    </mdx>
    <mdx n="0" f="v">
      <t c="3" si="227">
        <n x="225"/>
        <n x="281"/>
        <n x="188"/>
      </t>
    </mdx>
    <mdx n="0" f="v">
      <t c="3" si="227">
        <n x="225"/>
        <n x="376"/>
        <n x="188"/>
      </t>
    </mdx>
    <mdx n="0" f="v">
      <t c="3" si="227">
        <n x="225"/>
        <n x="377"/>
        <n x="188"/>
      </t>
    </mdx>
    <mdx n="0" f="v">
      <t c="3" si="227">
        <n x="225"/>
        <n x="280"/>
        <n x="188"/>
      </t>
    </mdx>
    <mdx n="0" f="v">
      <t c="3" si="227">
        <n x="225"/>
        <n x="311"/>
        <n x="188"/>
      </t>
    </mdx>
    <mdx n="0" f="v">
      <t c="3" si="227">
        <n x="225"/>
        <n x="378"/>
        <n x="188"/>
      </t>
    </mdx>
    <mdx n="0" f="v">
      <t c="3" si="227">
        <n x="225"/>
        <n x="379"/>
        <n x="188"/>
      </t>
    </mdx>
    <mdx n="0" f="v">
      <t c="3" si="227">
        <n x="225"/>
        <n x="380"/>
        <n x="188"/>
      </t>
    </mdx>
    <mdx n="0" f="v">
      <t c="3" si="227">
        <n x="225"/>
        <n x="381"/>
        <n x="188"/>
      </t>
    </mdx>
    <mdx n="0" f="v">
      <t c="3" si="227">
        <n x="225"/>
        <n x="382"/>
        <n x="188"/>
      </t>
    </mdx>
    <mdx n="0" f="v">
      <t c="3" si="227">
        <n x="225"/>
        <n x="304"/>
        <n x="188"/>
      </t>
    </mdx>
    <mdx n="0" f="v">
      <t c="3" si="227">
        <n x="225"/>
        <n x="547"/>
        <n x="188"/>
      </t>
    </mdx>
    <mdx n="0" f="v">
      <t c="3" si="227">
        <n x="225"/>
        <n x="362"/>
        <n x="188"/>
      </t>
    </mdx>
    <mdx n="0" f="v">
      <t c="3" si="227">
        <n x="225"/>
        <n x="363"/>
        <n x="188"/>
      </t>
    </mdx>
    <mdx n="0" f="v">
      <t c="3" si="227">
        <n x="225"/>
        <n x="364"/>
        <n x="188"/>
      </t>
    </mdx>
    <mdx n="0" f="v">
      <t c="3" si="227">
        <n x="225"/>
        <n x="548"/>
        <n x="188"/>
      </t>
    </mdx>
    <mdx n="0" f="v">
      <t c="3" si="227">
        <n x="225"/>
        <n x="365"/>
        <n x="188"/>
      </t>
    </mdx>
    <mdx n="0" f="v">
      <t c="3" si="227">
        <n x="225"/>
        <n x="366"/>
        <n x="188"/>
      </t>
    </mdx>
    <mdx n="0" f="v">
      <t c="3" si="227">
        <n x="225"/>
        <n x="367"/>
        <n x="188"/>
      </t>
    </mdx>
    <mdx n="0" f="v">
      <t c="3" si="227">
        <n x="225"/>
        <n x="368"/>
        <n x="188"/>
      </t>
    </mdx>
    <mdx n="0" f="v">
      <t c="3" si="227">
        <n x="225"/>
        <n x="369"/>
        <n x="188"/>
      </t>
    </mdx>
    <mdx n="0" f="v">
      <t c="3" si="227">
        <n x="225"/>
        <n x="307"/>
        <n x="188"/>
      </t>
    </mdx>
    <mdx n="0" f="v">
      <t c="3" si="227">
        <n x="225"/>
        <n x="370"/>
        <n x="188"/>
      </t>
    </mdx>
    <mdx n="0" f="v">
      <t c="3" si="227">
        <n x="225"/>
        <n x="371"/>
        <n x="188"/>
      </t>
    </mdx>
    <mdx n="0" f="v">
      <t c="3" si="227">
        <n x="225"/>
        <n x="372"/>
        <n x="188"/>
      </t>
    </mdx>
    <mdx n="0" f="v">
      <t c="3" si="227">
        <n x="225"/>
        <n x="393"/>
        <n x="188"/>
      </t>
    </mdx>
    <mdx n="0" f="v">
      <t c="3" si="227">
        <n x="225"/>
        <n x="394"/>
        <n x="188"/>
      </t>
    </mdx>
    <mdx n="0" f="v">
      <t c="3" si="227">
        <n x="225"/>
        <n x="395"/>
        <n x="188"/>
      </t>
    </mdx>
    <mdx n="0" f="v">
      <t c="3" si="227">
        <n x="225"/>
        <n x="278"/>
        <n x="188"/>
      </t>
    </mdx>
    <mdx n="0" f="v">
      <t c="3" si="227">
        <n x="225"/>
        <n x="396"/>
        <n x="188"/>
      </t>
    </mdx>
    <mdx n="0" f="v">
      <t c="3" si="227">
        <n x="225"/>
        <n x="397"/>
        <n x="188"/>
      </t>
    </mdx>
    <mdx n="0" f="v">
      <t c="3" si="227">
        <n x="225"/>
        <n x="398"/>
        <n x="188"/>
      </t>
    </mdx>
    <mdx n="0" f="v">
      <t c="3" si="227">
        <n x="225"/>
        <n x="392"/>
        <n x="188"/>
      </t>
    </mdx>
    <mdx n="0" f="v">
      <t c="3" si="227">
        <n x="225"/>
        <n x="383"/>
        <n x="188"/>
      </t>
    </mdx>
    <mdx n="0" f="v">
      <t c="3" si="227">
        <n x="225"/>
        <n x="384"/>
        <n x="188"/>
      </t>
    </mdx>
    <mdx n="0" f="v">
      <t c="3" si="227">
        <n x="225"/>
        <n x="385"/>
        <n x="188"/>
      </t>
    </mdx>
    <mdx n="0" f="v">
      <t c="3" si="227">
        <n x="225"/>
        <n x="386"/>
        <n x="188"/>
      </t>
    </mdx>
    <mdx n="0" f="v">
      <t c="3" si="227">
        <n x="225"/>
        <n x="387"/>
        <n x="188"/>
      </t>
    </mdx>
    <mdx n="0" f="v">
      <t c="3" si="227">
        <n x="225"/>
        <n x="388"/>
        <n x="188"/>
      </t>
    </mdx>
    <mdx n="0" f="v">
      <t c="3" si="227">
        <n x="225"/>
        <n x="389"/>
        <n x="188"/>
      </t>
    </mdx>
    <mdx n="0" f="v">
      <t c="3" si="227">
        <n x="225"/>
        <n x="390"/>
        <n x="188"/>
      </t>
    </mdx>
    <mdx n="0" f="v">
      <t c="3" si="227">
        <n x="225"/>
        <n x="404"/>
        <n x="188"/>
      </t>
    </mdx>
    <mdx n="0" f="v">
      <t c="3" si="227">
        <n x="225"/>
        <n x="391"/>
        <n x="188"/>
      </t>
    </mdx>
    <mdx n="0" f="v">
      <t c="3" si="227">
        <n x="225"/>
        <n x="399"/>
        <n x="188"/>
      </t>
    </mdx>
    <mdx n="0" f="v">
      <t c="3" si="227">
        <n x="225"/>
        <n x="400"/>
        <n x="188"/>
      </t>
    </mdx>
    <mdx n="0" f="v">
      <t c="3" si="227">
        <n x="225"/>
        <n x="401"/>
        <n x="188"/>
      </t>
    </mdx>
    <mdx n="0" f="v">
      <t c="3" si="227">
        <n x="225"/>
        <n x="402"/>
        <n x="188"/>
      </t>
    </mdx>
    <mdx n="0" f="v">
      <t c="3" si="227">
        <n x="225"/>
        <n x="277"/>
        <n x="188"/>
      </t>
    </mdx>
    <mdx n="0" f="v">
      <t c="3" si="227">
        <n x="225"/>
        <n x="417"/>
        <n x="188"/>
      </t>
    </mdx>
    <mdx n="0" f="v">
      <t c="3" si="227">
        <n x="225"/>
        <n x="405"/>
        <n x="188"/>
      </t>
    </mdx>
    <mdx n="0" f="v">
      <t c="3" si="227">
        <n x="225"/>
        <n x="406"/>
        <n x="188"/>
      </t>
    </mdx>
    <mdx n="0" f="v">
      <t c="3" si="227">
        <n x="225"/>
        <n x="407"/>
        <n x="188"/>
      </t>
    </mdx>
    <mdx n="0" f="v">
      <t c="3" si="227">
        <n x="225"/>
        <n x="408"/>
        <n x="188"/>
      </t>
    </mdx>
    <mdx n="0" f="v">
      <t c="3" si="227">
        <n x="225"/>
        <n x="409"/>
        <n x="188"/>
      </t>
    </mdx>
    <mdx n="0" f="v">
      <t c="3" si="227">
        <n x="225"/>
        <n x="410"/>
        <n x="188"/>
      </t>
    </mdx>
    <mdx n="0" f="v">
      <t c="3" si="227">
        <n x="225"/>
        <n x="422"/>
        <n x="188"/>
      </t>
    </mdx>
    <mdx n="0" f="v">
      <t c="3" si="227">
        <n x="225"/>
        <n x="411"/>
        <n x="188"/>
      </t>
    </mdx>
    <mdx n="0" f="v">
      <t c="3" si="227">
        <n x="225"/>
        <n x="403"/>
        <n x="188"/>
      </t>
    </mdx>
    <mdx n="0" f="v">
      <t c="3" si="227">
        <n x="225"/>
        <n x="412"/>
        <n x="188"/>
      </t>
    </mdx>
    <mdx n="0" f="v">
      <t c="3" si="227">
        <n x="225"/>
        <n x="413"/>
        <n x="188"/>
      </t>
    </mdx>
    <mdx n="0" f="v">
      <t c="3" si="227">
        <n x="225"/>
        <n x="414"/>
        <n x="188"/>
      </t>
    </mdx>
    <mdx n="0" f="v">
      <t c="3" si="227">
        <n x="225"/>
        <n x="415"/>
        <n x="188"/>
      </t>
    </mdx>
    <mdx n="0" f="v">
      <t c="3" si="227">
        <n x="225"/>
        <n x="416"/>
        <n x="188"/>
      </t>
    </mdx>
    <mdx n="0" f="v">
      <t c="3" si="227">
        <n x="225"/>
        <n x="427"/>
        <n x="188"/>
      </t>
    </mdx>
    <mdx n="0" f="v">
      <t c="3" si="227">
        <n x="225"/>
        <n x="418"/>
        <n x="188"/>
      </t>
    </mdx>
    <mdx n="0" f="v">
      <t c="3" si="227">
        <n x="225"/>
        <n x="419"/>
        <n x="188"/>
      </t>
    </mdx>
    <mdx n="0" f="v">
      <t c="3" si="227">
        <n x="225"/>
        <n x="420"/>
        <n x="188"/>
      </t>
    </mdx>
    <mdx n="0" f="v">
      <t c="3" si="227">
        <n x="225"/>
        <n x="301"/>
        <n x="188"/>
      </t>
    </mdx>
    <mdx n="0" f="v">
      <t c="3" si="227">
        <n x="225"/>
        <n x="299"/>
        <n x="188"/>
      </t>
    </mdx>
    <mdx n="0" f="v">
      <t c="3" si="227">
        <n x="225"/>
        <n x="297"/>
        <n x="188"/>
      </t>
    </mdx>
    <mdx n="0" f="v">
      <t c="3" si="227">
        <n x="225"/>
        <n x="421"/>
        <n x="188"/>
      </t>
    </mdx>
    <mdx n="0" f="v">
      <t c="3" si="227">
        <n x="225"/>
        <n x="423"/>
        <n x="188"/>
      </t>
    </mdx>
    <mdx n="0" f="v">
      <t c="3" si="227">
        <n x="225"/>
        <n x="424"/>
        <n x="188"/>
      </t>
    </mdx>
    <mdx n="0" f="v">
      <t c="3" si="227">
        <n x="225"/>
        <n x="425"/>
        <n x="188"/>
      </t>
    </mdx>
    <mdx n="0" f="v">
      <t c="3" si="227">
        <n x="225"/>
        <n x="348"/>
        <n x="188"/>
      </t>
    </mdx>
    <mdx n="0" f="v">
      <t c="3" si="227">
        <n x="225"/>
        <n x="327"/>
        <n x="188"/>
      </t>
    </mdx>
    <mdx n="0" f="v">
      <t c="3" si="227">
        <n x="225"/>
        <n x="426"/>
        <n x="188"/>
      </t>
    </mdx>
    <mdx n="0" f="v">
      <t c="3" si="227">
        <n x="225"/>
        <n x="329"/>
        <n x="188"/>
      </t>
    </mdx>
    <mdx n="0" f="v">
      <t c="3" si="227">
        <n x="225"/>
        <n x="428"/>
        <n x="188"/>
      </t>
    </mdx>
    <mdx n="0" f="v">
      <t c="3" si="227">
        <n x="225"/>
        <n x="328"/>
        <n x="188"/>
      </t>
    </mdx>
    <mdx n="0" f="v">
      <t c="3" si="227">
        <n x="225"/>
        <n x="429"/>
        <n x="188"/>
      </t>
    </mdx>
    <mdx n="0" f="v">
      <t c="3" si="227">
        <n x="225"/>
        <n x="430"/>
        <n x="188"/>
      </t>
    </mdx>
    <mdx n="0" f="v">
      <t c="3" si="227">
        <n x="225"/>
        <n x="431"/>
        <n x="188"/>
      </t>
    </mdx>
    <mdx n="0" f="v">
      <t c="3" si="227">
        <n x="225"/>
        <n x="432"/>
        <n x="188"/>
      </t>
    </mdx>
    <mdx n="0" f="v">
      <t c="3" si="227">
        <n x="225"/>
        <n x="326"/>
        <n x="188"/>
      </t>
    </mdx>
    <mdx n="0" f="v">
      <t c="3" si="227">
        <n x="225"/>
        <n x="435"/>
        <n x="188"/>
      </t>
    </mdx>
    <mdx n="0" f="v">
      <t c="3" si="227">
        <n x="225"/>
        <n x="436"/>
        <n x="188"/>
      </t>
    </mdx>
    <mdx n="0" f="v">
      <t c="3" si="227">
        <n x="225"/>
        <n x="437"/>
        <n x="188"/>
      </t>
    </mdx>
    <mdx n="0" f="v">
      <t c="3" si="227">
        <n x="225"/>
        <n x="294"/>
        <n x="188"/>
      </t>
    </mdx>
    <mdx n="0" f="v">
      <t c="3" si="227">
        <n x="225"/>
        <n x="293"/>
        <n x="188"/>
      </t>
    </mdx>
    <mdx n="0" f="v">
      <t c="3" si="227">
        <n x="225"/>
        <n x="452"/>
        <n x="188"/>
      </t>
    </mdx>
    <mdx n="0" f="v">
      <t c="3" si="227">
        <n x="225"/>
        <n x="276"/>
        <n x="188"/>
      </t>
    </mdx>
    <mdx n="0" f="v">
      <t c="3" si="227">
        <n x="225"/>
        <n x="453"/>
        <n x="188"/>
      </t>
    </mdx>
    <mdx n="0" f="v">
      <t c="3" si="227">
        <n x="225"/>
        <n x="454"/>
        <n x="188"/>
      </t>
    </mdx>
    <mdx n="0" f="v">
      <t c="3" si="227">
        <n x="225"/>
        <n x="433"/>
        <n x="188"/>
      </t>
    </mdx>
    <mdx n="0" f="v">
      <t c="3" si="227">
        <n x="225"/>
        <n x="442"/>
        <n x="188"/>
      </t>
    </mdx>
    <mdx n="0" f="v">
      <t c="3" si="227">
        <n x="225"/>
        <n x="443"/>
        <n x="188"/>
      </t>
    </mdx>
    <mdx n="0" f="v">
      <t c="3" si="227">
        <n x="225"/>
        <n x="444"/>
        <n x="188"/>
      </t>
    </mdx>
    <mdx n="0" f="v">
      <t c="3" si="227">
        <n x="225"/>
        <n x="445"/>
        <n x="188"/>
      </t>
    </mdx>
    <mdx n="0" f="v">
      <t c="3" si="227">
        <n x="225"/>
        <n x="446"/>
        <n x="188"/>
      </t>
    </mdx>
    <mdx n="0" f="v">
      <t c="3" si="227">
        <n x="225"/>
        <n x="434"/>
        <n x="188"/>
      </t>
    </mdx>
    <mdx n="0" f="v">
      <t c="3" si="227">
        <n x="225"/>
        <n x="438"/>
        <n x="188"/>
      </t>
    </mdx>
    <mdx n="0" f="v">
      <t c="3" si="227">
        <n x="225"/>
        <n x="350"/>
        <n x="188"/>
      </t>
    </mdx>
    <mdx n="0" f="v">
      <t c="3" si="227">
        <n x="225"/>
        <n x="439"/>
        <n x="188"/>
      </t>
    </mdx>
    <mdx n="0" f="v">
      <t c="3" si="227">
        <n x="225"/>
        <n x="440"/>
        <n x="188"/>
      </t>
    </mdx>
    <mdx n="0" f="v">
      <t c="3" si="227">
        <n x="225"/>
        <n x="441"/>
        <n x="188"/>
      </t>
    </mdx>
    <mdx n="0" f="v">
      <t c="3" si="227">
        <n x="225"/>
        <n x="447"/>
        <n x="188"/>
      </t>
    </mdx>
    <mdx n="0" f="v">
      <t c="3" si="227">
        <n x="225"/>
        <n x="346"/>
        <n x="188"/>
      </t>
    </mdx>
    <mdx n="0" f="v">
      <t c="3" si="227">
        <n x="225"/>
        <n x="461"/>
        <n x="188"/>
      </t>
    </mdx>
    <mdx n="0" f="v">
      <t c="3" si="227">
        <n x="225"/>
        <n x="462"/>
        <n x="188"/>
      </t>
    </mdx>
    <mdx n="0" f="v">
      <t c="3" si="227">
        <n x="225"/>
        <n x="463"/>
        <n x="188"/>
      </t>
    </mdx>
    <mdx n="0" f="v">
      <t c="3" si="227">
        <n x="225"/>
        <n x="455"/>
        <n x="188"/>
      </t>
    </mdx>
    <mdx n="0" f="v">
      <t c="3" si="227">
        <n x="225"/>
        <n x="456"/>
        <n x="188"/>
      </t>
    </mdx>
    <mdx n="0" f="v">
      <t c="3" si="227">
        <n x="225"/>
        <n x="459"/>
        <n x="188"/>
      </t>
    </mdx>
    <mdx n="0" f="v">
      <t c="3" si="227">
        <n x="225"/>
        <n x="448"/>
        <n x="188"/>
      </t>
    </mdx>
    <mdx n="0" f="v">
      <t c="3" si="227">
        <n x="225"/>
        <n x="449"/>
        <n x="188"/>
      </t>
    </mdx>
    <mdx n="0" f="v">
      <t c="3" si="227">
        <n x="225"/>
        <n x="450"/>
        <n x="188"/>
      </t>
    </mdx>
    <mdx n="0" f="v">
      <t c="3" si="227">
        <n x="225"/>
        <n x="451"/>
        <n x="188"/>
      </t>
    </mdx>
    <mdx n="0" f="v">
      <t c="3" si="227">
        <n x="225"/>
        <n x="457"/>
        <n x="188"/>
      </t>
    </mdx>
    <mdx n="0" f="v">
      <t c="3" si="227">
        <n x="225"/>
        <n x="458"/>
        <n x="188"/>
      </t>
    </mdx>
    <mdx n="0" f="v">
      <t c="3" si="227">
        <n x="225"/>
        <n x="460"/>
        <n x="188"/>
      </t>
    </mdx>
    <mdx n="0" f="v">
      <t c="3" si="227">
        <n x="225"/>
        <n x="473"/>
        <n x="188"/>
      </t>
    </mdx>
    <mdx n="0" f="v">
      <t c="3" si="227">
        <n x="225"/>
        <n x="464"/>
        <n x="188"/>
      </t>
    </mdx>
    <mdx n="0" f="v">
      <t c="3" si="227">
        <n x="225"/>
        <n x="465"/>
        <n x="188"/>
      </t>
    </mdx>
    <mdx n="0" f="v">
      <t c="3" si="227">
        <n x="225"/>
        <n x="466"/>
        <n x="188"/>
      </t>
    </mdx>
    <mdx n="0" f="v">
      <t c="3" si="227">
        <n x="225"/>
        <n x="467"/>
        <n x="188"/>
      </t>
    </mdx>
    <mdx n="0" f="v">
      <t c="3" si="227">
        <n x="225"/>
        <n x="468"/>
        <n x="188"/>
      </t>
    </mdx>
    <mdx n="0" f="v">
      <t c="3" si="227">
        <n x="225"/>
        <n x="469"/>
        <n x="188"/>
      </t>
    </mdx>
    <mdx n="0" f="v">
      <t c="3" si="227">
        <n x="225"/>
        <n x="470"/>
        <n x="188"/>
      </t>
    </mdx>
    <mdx n="0" f="v">
      <t c="3" si="227">
        <n x="225"/>
        <n x="474"/>
        <n x="188"/>
      </t>
    </mdx>
    <mdx n="0" f="v">
      <t c="3" si="227">
        <n x="225"/>
        <n x="475"/>
        <n x="188"/>
      </t>
    </mdx>
    <mdx n="0" f="v">
      <t c="3" si="227">
        <n x="225"/>
        <n x="476"/>
        <n x="188"/>
      </t>
    </mdx>
    <mdx n="0" f="v">
      <t c="3" si="227">
        <n x="225"/>
        <n x="483"/>
        <n x="188"/>
      </t>
    </mdx>
    <mdx n="0" f="v">
      <t c="3" si="227">
        <n x="225"/>
        <n x="471"/>
        <n x="188"/>
      </t>
    </mdx>
    <mdx n="0" f="v">
      <t c="3" si="227">
        <n x="225"/>
        <n x="477"/>
        <n x="188"/>
      </t>
    </mdx>
    <mdx n="0" f="v">
      <t c="3" si="227">
        <n x="225"/>
        <n x="478"/>
        <n x="188"/>
      </t>
    </mdx>
    <mdx n="0" f="v">
      <t c="3" si="227">
        <n x="225"/>
        <n x="479"/>
        <n x="188"/>
      </t>
    </mdx>
    <mdx n="0" f="v">
      <t c="3" si="227">
        <n x="225"/>
        <n x="487"/>
        <n x="188"/>
      </t>
    </mdx>
    <mdx n="0" f="v">
      <t c="3" si="227">
        <n x="225"/>
        <n x="472"/>
        <n x="188"/>
      </t>
    </mdx>
    <mdx n="0" f="v">
      <t c="3" si="227">
        <n x="225"/>
        <n x="480"/>
        <n x="188"/>
      </t>
    </mdx>
    <mdx n="0" f="v">
      <t c="3" si="227">
        <n x="225"/>
        <n x="481"/>
        <n x="188"/>
      </t>
    </mdx>
    <mdx n="0" f="v">
      <t c="3" si="227">
        <n x="225"/>
        <n x="488"/>
        <n x="188"/>
      </t>
    </mdx>
    <mdx n="0" f="v">
      <t c="3" si="227">
        <n x="225"/>
        <n x="489"/>
        <n x="188"/>
      </t>
    </mdx>
    <mdx n="0" f="v">
      <t c="3" si="227">
        <n x="225"/>
        <n x="482"/>
        <n x="188"/>
      </t>
    </mdx>
    <mdx n="0" f="v">
      <t c="3" si="227">
        <n x="225"/>
        <n x="484"/>
        <n x="188"/>
      </t>
    </mdx>
    <mdx n="0" f="v">
      <t c="3" si="227">
        <n x="225"/>
        <n x="485"/>
        <n x="188"/>
      </t>
    </mdx>
    <mdx n="0" f="v">
      <t c="3" si="227">
        <n x="225"/>
        <n x="486"/>
        <n x="188"/>
      </t>
    </mdx>
    <mdx n="0" f="v">
      <t c="3" si="227">
        <n x="225"/>
        <n x="490"/>
        <n x="188"/>
      </t>
    </mdx>
    <mdx n="0" f="v">
      <t c="3" si="227">
        <n x="225"/>
        <n x="492"/>
        <n x="188"/>
      </t>
    </mdx>
    <mdx n="0" f="v">
      <t c="3" si="227">
        <n x="225"/>
        <n x="493"/>
        <n x="188"/>
      </t>
    </mdx>
    <mdx n="0" f="v">
      <t c="3" si="227">
        <n x="225"/>
        <n x="491"/>
        <n x="188"/>
      </t>
    </mdx>
    <mdx n="0" f="v">
      <t c="3" si="227">
        <n x="225"/>
        <n x="495"/>
        <n x="188"/>
      </t>
    </mdx>
    <mdx n="0" f="v">
      <t c="3" si="227">
        <n x="225"/>
        <n x="496"/>
        <n x="188"/>
      </t>
    </mdx>
    <mdx n="0" f="v">
      <t c="3" si="227">
        <n x="225"/>
        <n x="508"/>
        <n x="188"/>
      </t>
    </mdx>
    <mdx n="0" f="v">
      <t c="3" si="227">
        <n x="225"/>
        <n x="503"/>
        <n x="188"/>
      </t>
    </mdx>
    <mdx n="0" f="v">
      <t c="3" si="227">
        <n x="225"/>
        <n x="494"/>
        <n x="188"/>
      </t>
    </mdx>
    <mdx n="0" f="v">
      <t c="3" si="227">
        <n x="225"/>
        <n x="497"/>
        <n x="188"/>
      </t>
    </mdx>
    <mdx n="0" f="v">
      <t c="3" si="227">
        <n x="225"/>
        <n x="498"/>
        <n x="188"/>
      </t>
    </mdx>
    <mdx n="0" f="v">
      <t c="3" si="227">
        <n x="225"/>
        <n x="499"/>
        <n x="188"/>
      </t>
    </mdx>
    <mdx n="0" f="v">
      <t c="3" si="227">
        <n x="225"/>
        <n x="504"/>
        <n x="188"/>
      </t>
    </mdx>
    <mdx n="0" f="v">
      <t c="3" si="227">
        <n x="225"/>
        <n x="500"/>
        <n x="188"/>
      </t>
    </mdx>
    <mdx n="0" f="v">
      <t c="3" si="227">
        <n x="225"/>
        <n x="501"/>
        <n x="188"/>
      </t>
    </mdx>
    <mdx n="0" f="v">
      <t c="3" si="227">
        <n x="225"/>
        <n x="502"/>
        <n x="188"/>
      </t>
    </mdx>
    <mdx n="0" f="v">
      <t c="3" si="227">
        <n x="225"/>
        <n x="505"/>
        <n x="188"/>
      </t>
    </mdx>
    <mdx n="0" f="v">
      <t c="3" si="227">
        <n x="225"/>
        <n x="506"/>
        <n x="188"/>
      </t>
    </mdx>
    <mdx n="0" f="v">
      <t c="3" si="227">
        <n x="225"/>
        <n x="509"/>
        <n x="188"/>
      </t>
    </mdx>
    <mdx n="0" f="v">
      <t c="3" si="227">
        <n x="225"/>
        <n x="507"/>
        <n x="188"/>
      </t>
    </mdx>
    <mdx n="0" f="v">
      <t c="3" si="227">
        <n x="225"/>
        <n x="510"/>
        <n x="188"/>
      </t>
    </mdx>
    <mdx n="0" f="v">
      <t c="3" si="227">
        <n x="225"/>
        <n x="511"/>
        <n x="188"/>
      </t>
    </mdx>
    <mdx n="0" f="v">
      <t c="3" si="227">
        <n x="225"/>
        <n x="512"/>
        <n x="188"/>
      </t>
    </mdx>
    <mdx n="0" f="v">
      <t c="3" si="227">
        <n x="225"/>
        <n x="516"/>
        <n x="188"/>
      </t>
    </mdx>
    <mdx n="0" f="v">
      <t c="3" si="227">
        <n x="225"/>
        <n x="513"/>
        <n x="188"/>
      </t>
    </mdx>
    <mdx n="0" f="v">
      <t c="3" si="227">
        <n x="225"/>
        <n x="514"/>
        <n x="188"/>
      </t>
    </mdx>
    <mdx n="0" f="v">
      <t c="3" si="227">
        <n x="225"/>
        <n x="515"/>
        <n x="188"/>
      </t>
    </mdx>
    <mdx n="0" f="v">
      <t c="3" si="227">
        <n x="225"/>
        <n x="523"/>
        <n x="188"/>
      </t>
    </mdx>
    <mdx n="0" f="v">
      <t c="3" si="227">
        <n x="225"/>
        <n x="517"/>
        <n x="188"/>
      </t>
    </mdx>
    <mdx n="0" f="v">
      <t c="3" si="227">
        <n x="225"/>
        <n x="518"/>
        <n x="188"/>
      </t>
    </mdx>
    <mdx n="0" f="v">
      <t c="3" si="227">
        <n x="225"/>
        <n x="522"/>
        <n x="188"/>
      </t>
    </mdx>
    <mdx n="0" f="v">
      <t c="3" si="227">
        <n x="225"/>
        <n x="528"/>
        <n x="188"/>
      </t>
    </mdx>
    <mdx n="0" f="v">
      <t c="3" si="227">
        <n x="225"/>
        <n x="519"/>
        <n x="188"/>
      </t>
    </mdx>
    <mdx n="0" f="v">
      <t c="3" si="227">
        <n x="225"/>
        <n x="520"/>
        <n x="188"/>
      </t>
    </mdx>
    <mdx n="0" f="v">
      <t c="3" si="227">
        <n x="225"/>
        <n x="521"/>
        <n x="188"/>
      </t>
    </mdx>
    <mdx n="0" f="v">
      <t c="3" si="227">
        <n x="225"/>
        <n x="525"/>
        <n x="188"/>
      </t>
    </mdx>
    <mdx n="0" f="v">
      <t c="3" si="227">
        <n x="225"/>
        <n x="526"/>
        <n x="188"/>
      </t>
    </mdx>
    <mdx n="0" f="v">
      <t c="3" si="227">
        <n x="225"/>
        <n x="524"/>
        <n x="188"/>
      </t>
    </mdx>
    <mdx n="0" f="v">
      <t c="3" si="227">
        <n x="225"/>
        <n x="527"/>
        <n x="188"/>
      </t>
    </mdx>
    <mdx n="0" f="v">
      <t c="3" si="227">
        <n x="225"/>
        <n x="529"/>
        <n x="188"/>
      </t>
    </mdx>
    <mdx n="0" f="v">
      <t c="3" si="227">
        <n x="225"/>
        <n x="530"/>
        <n x="188"/>
      </t>
    </mdx>
    <mdx n="0" f="v">
      <t c="3" si="227">
        <n x="225"/>
        <n x="533"/>
        <n x="188"/>
      </t>
    </mdx>
    <mdx n="0" f="v">
      <t c="3" si="227">
        <n x="225"/>
        <n x="531"/>
        <n x="188"/>
      </t>
    </mdx>
    <mdx n="0" f="v">
      <t c="3" si="227">
        <n x="225"/>
        <n x="532"/>
        <n x="188"/>
      </t>
    </mdx>
    <mdx n="0" f="v">
      <t c="3" si="227">
        <n x="225"/>
        <n x="536"/>
        <n x="188"/>
      </t>
    </mdx>
    <mdx n="0" f="v">
      <t c="3" si="227">
        <n x="225"/>
        <n x="539"/>
        <n x="188"/>
      </t>
    </mdx>
    <mdx n="0" f="v">
      <t c="3" si="227">
        <n x="225"/>
        <n x="534"/>
        <n x="188"/>
      </t>
    </mdx>
    <mdx n="0" f="v">
      <t c="3" si="227">
        <n x="225"/>
        <n x="535"/>
        <n x="188"/>
      </t>
    </mdx>
    <mdx n="0" f="v">
      <t c="3" si="227">
        <n x="225"/>
        <n x="537"/>
        <n x="188"/>
      </t>
    </mdx>
    <mdx n="0" f="v">
      <t c="3" si="227">
        <n x="225"/>
        <n x="538"/>
        <n x="188"/>
      </t>
    </mdx>
    <mdx n="0" f="v">
      <t c="3" si="227">
        <n x="225"/>
        <n x="540"/>
        <n x="188"/>
      </t>
    </mdx>
    <mdx n="0" f="v">
      <t c="3" si="227">
        <n x="225"/>
        <n x="541"/>
        <n x="188"/>
      </t>
    </mdx>
    <mdx n="0" f="v">
      <t c="3" si="227">
        <n x="225"/>
        <n x="545"/>
        <n x="188"/>
      </t>
    </mdx>
    <mdx n="0" f="v">
      <t c="3" si="227">
        <n x="225"/>
        <n x="543"/>
        <n x="188"/>
      </t>
    </mdx>
    <mdx n="0" f="v">
      <t c="3" si="227">
        <n x="225"/>
        <n x="544"/>
        <n x="188"/>
      </t>
    </mdx>
    <mdx n="0" f="v">
      <t c="3" si="227">
        <n x="225"/>
        <n x="542"/>
        <n x="188"/>
      </t>
    </mdx>
    <mdx n="0" f="v">
      <t c="3" si="227">
        <n x="225"/>
        <n x="546"/>
        <n x="188"/>
      </t>
    </mdx>
    <mdx n="0" f="v">
      <t c="3" si="227">
        <n x="225"/>
        <n x="268"/>
        <n x="88"/>
      </t>
    </mdx>
    <mdx n="0" f="v">
      <t c="3" si="227">
        <n x="225"/>
        <n x="357"/>
        <n x="88"/>
      </t>
    </mdx>
    <mdx n="0" f="v">
      <t c="3" si="227">
        <n x="225"/>
        <n x="359"/>
        <n x="88"/>
      </t>
    </mdx>
    <mdx n="0" f="v">
      <t c="3" si="227">
        <n x="225"/>
        <n x="360"/>
        <n x="88"/>
      </t>
    </mdx>
    <mdx n="0" f="v">
      <t c="3" si="227">
        <n x="225"/>
        <n x="361"/>
        <n x="88"/>
      </t>
    </mdx>
    <mdx n="0" f="v">
      <t c="3" si="227">
        <n x="225"/>
        <n x="267"/>
        <n x="88"/>
      </t>
    </mdx>
    <mdx n="0" f="v">
      <t c="3" si="227">
        <n x="225"/>
        <n x="264"/>
        <n x="88"/>
      </t>
    </mdx>
    <mdx n="0" f="v">
      <t c="3" si="227">
        <n x="225"/>
        <n x="263"/>
        <n x="88"/>
      </t>
    </mdx>
    <mdx n="0" f="v">
      <t c="3" si="227">
        <n x="225"/>
        <n x="261"/>
        <n x="88"/>
      </t>
    </mdx>
    <mdx n="0" f="v">
      <t c="3" si="227">
        <n x="225"/>
        <n x="260"/>
        <n x="88"/>
      </t>
    </mdx>
    <mdx n="0" f="v">
      <t c="3" si="227">
        <n x="225"/>
        <n x="258"/>
        <n x="88"/>
      </t>
    </mdx>
    <mdx n="0" f="v">
      <t c="3" si="227">
        <n x="225"/>
        <n x="257"/>
        <n x="88"/>
      </t>
    </mdx>
    <mdx n="0" f="v">
      <t c="3" si="227">
        <n x="225"/>
        <n x="255"/>
        <n x="88"/>
      </t>
    </mdx>
    <mdx n="0" f="v">
      <t c="3" si="227">
        <n x="225"/>
        <n x="316"/>
        <n x="88"/>
      </t>
    </mdx>
    <mdx n="0" f="v">
      <t c="3" si="227">
        <n x="225"/>
        <n x="373"/>
        <n x="88"/>
      </t>
    </mdx>
    <mdx n="0" f="v">
      <t c="3" si="227">
        <n x="225"/>
        <n x="374"/>
        <n x="88"/>
      </t>
    </mdx>
    <mdx n="0" f="v">
      <t c="3" si="227">
        <n x="225"/>
        <n x="281"/>
        <n x="88"/>
      </t>
    </mdx>
    <mdx n="0" f="v">
      <t c="3" si="227">
        <n x="225"/>
        <n x="376"/>
        <n x="88"/>
      </t>
    </mdx>
    <mdx n="0" f="v">
      <t c="3" si="227">
        <n x="225"/>
        <n x="377"/>
        <n x="88"/>
      </t>
    </mdx>
    <mdx n="0" f="v">
      <t c="3" si="227">
        <n x="225"/>
        <n x="280"/>
        <n x="88"/>
      </t>
    </mdx>
    <mdx n="0" f="v">
      <t c="3" si="227">
        <n x="225"/>
        <n x="311"/>
        <n x="88"/>
      </t>
    </mdx>
    <mdx n="0" f="v">
      <t c="3" si="227">
        <n x="225"/>
        <n x="378"/>
        <n x="88"/>
      </t>
    </mdx>
    <mdx n="0" f="v">
      <t c="3" si="227">
        <n x="225"/>
        <n x="379"/>
        <n x="88"/>
      </t>
    </mdx>
    <mdx n="0" f="v">
      <t c="3" si="227">
        <n x="225"/>
        <n x="380"/>
        <n x="88"/>
      </t>
    </mdx>
    <mdx n="0" f="v">
      <t c="3" si="227">
        <n x="225"/>
        <n x="381"/>
        <n x="88"/>
      </t>
    </mdx>
    <mdx n="0" f="v">
      <t c="3" si="227">
        <n x="225"/>
        <n x="382"/>
        <n x="88"/>
      </t>
    </mdx>
    <mdx n="0" f="v">
      <t c="3" si="227">
        <n x="225"/>
        <n x="304"/>
        <n x="88"/>
      </t>
    </mdx>
    <mdx n="0" f="v">
      <t c="3" si="227">
        <n x="225"/>
        <n x="547"/>
        <n x="88"/>
      </t>
    </mdx>
    <mdx n="0" f="v">
      <t c="3" si="227">
        <n x="225"/>
        <n x="362"/>
        <n x="88"/>
      </t>
    </mdx>
    <mdx n="0" f="v">
      <t c="3" si="227">
        <n x="225"/>
        <n x="363"/>
        <n x="88"/>
      </t>
    </mdx>
    <mdx n="0" f="v">
      <t c="3" si="227">
        <n x="225"/>
        <n x="364"/>
        <n x="88"/>
      </t>
    </mdx>
    <mdx n="0" f="v">
      <t c="3" si="227">
        <n x="225"/>
        <n x="548"/>
        <n x="88"/>
      </t>
    </mdx>
    <mdx n="0" f="v">
      <t c="3" si="227">
        <n x="225"/>
        <n x="365"/>
        <n x="88"/>
      </t>
    </mdx>
    <mdx n="0" f="v">
      <t c="3" si="227">
        <n x="225"/>
        <n x="366"/>
        <n x="88"/>
      </t>
    </mdx>
    <mdx n="0" f="v">
      <t c="3" si="227">
        <n x="225"/>
        <n x="367"/>
        <n x="88"/>
      </t>
    </mdx>
    <mdx n="0" f="v">
      <t c="3" si="227">
        <n x="225"/>
        <n x="368"/>
        <n x="88"/>
      </t>
    </mdx>
    <mdx n="0" f="v">
      <t c="3" si="227">
        <n x="225"/>
        <n x="369"/>
        <n x="88"/>
      </t>
    </mdx>
    <mdx n="0" f="v">
      <t c="3" si="227">
        <n x="225"/>
        <n x="307"/>
        <n x="88"/>
      </t>
    </mdx>
    <mdx n="0" f="v">
      <t c="3" si="227">
        <n x="225"/>
        <n x="370"/>
        <n x="88"/>
      </t>
    </mdx>
    <mdx n="0" f="v">
      <t c="3" si="227">
        <n x="225"/>
        <n x="371"/>
        <n x="88"/>
      </t>
    </mdx>
    <mdx n="0" f="v">
      <t c="3" si="227">
        <n x="225"/>
        <n x="372"/>
        <n x="88"/>
      </t>
    </mdx>
    <mdx n="0" f="v">
      <t c="3" si="227">
        <n x="225"/>
        <n x="393"/>
        <n x="88"/>
      </t>
    </mdx>
    <mdx n="0" f="v">
      <t c="3" si="227">
        <n x="225"/>
        <n x="394"/>
        <n x="88"/>
      </t>
    </mdx>
    <mdx n="0" f="v">
      <t c="3" si="227">
        <n x="225"/>
        <n x="395"/>
        <n x="88"/>
      </t>
    </mdx>
    <mdx n="0" f="v">
      <t c="3" si="227">
        <n x="225"/>
        <n x="278"/>
        <n x="88"/>
      </t>
    </mdx>
    <mdx n="0" f="v">
      <t c="3" si="227">
        <n x="225"/>
        <n x="396"/>
        <n x="88"/>
      </t>
    </mdx>
    <mdx n="0" f="v">
      <t c="3" si="227">
        <n x="225"/>
        <n x="397"/>
        <n x="88"/>
      </t>
    </mdx>
    <mdx n="0" f="v">
      <t c="3" si="227">
        <n x="225"/>
        <n x="398"/>
        <n x="88"/>
      </t>
    </mdx>
    <mdx n="0" f="v">
      <t c="3" si="227">
        <n x="225"/>
        <n x="392"/>
        <n x="88"/>
      </t>
    </mdx>
    <mdx n="0" f="v">
      <t c="3" si="227">
        <n x="225"/>
        <n x="383"/>
        <n x="88"/>
      </t>
    </mdx>
    <mdx n="0" f="v">
      <t c="3" si="227">
        <n x="225"/>
        <n x="384"/>
        <n x="88"/>
      </t>
    </mdx>
    <mdx n="0" f="v">
      <t c="3" si="227">
        <n x="225"/>
        <n x="385"/>
        <n x="88"/>
      </t>
    </mdx>
    <mdx n="0" f="v">
      <t c="3" si="227">
        <n x="225"/>
        <n x="386"/>
        <n x="88"/>
      </t>
    </mdx>
    <mdx n="0" f="v">
      <t c="3" si="227">
        <n x="225"/>
        <n x="387"/>
        <n x="88"/>
      </t>
    </mdx>
    <mdx n="0" f="v">
      <t c="3" si="227">
        <n x="225"/>
        <n x="388"/>
        <n x="88"/>
      </t>
    </mdx>
    <mdx n="0" f="v">
      <t c="3" si="227">
        <n x="225"/>
        <n x="389"/>
        <n x="88"/>
      </t>
    </mdx>
    <mdx n="0" f="v">
      <t c="3" si="227">
        <n x="225"/>
        <n x="390"/>
        <n x="88"/>
      </t>
    </mdx>
    <mdx n="0" f="v">
      <t c="3" si="227">
        <n x="225"/>
        <n x="404"/>
        <n x="88"/>
      </t>
    </mdx>
    <mdx n="0" f="v">
      <t c="3" si="227">
        <n x="225"/>
        <n x="391"/>
        <n x="88"/>
      </t>
    </mdx>
    <mdx n="0" f="v">
      <t c="3" si="227">
        <n x="225"/>
        <n x="399"/>
        <n x="88"/>
      </t>
    </mdx>
    <mdx n="0" f="v">
      <t c="3" si="227">
        <n x="225"/>
        <n x="400"/>
        <n x="88"/>
      </t>
    </mdx>
    <mdx n="0" f="v">
      <t c="3" si="227">
        <n x="225"/>
        <n x="401"/>
        <n x="88"/>
      </t>
    </mdx>
    <mdx n="0" f="v">
      <t c="3" si="227">
        <n x="225"/>
        <n x="402"/>
        <n x="88"/>
      </t>
    </mdx>
    <mdx n="0" f="v">
      <t c="3" si="227">
        <n x="225"/>
        <n x="277"/>
        <n x="88"/>
      </t>
    </mdx>
    <mdx n="0" f="v">
      <t c="3" si="227">
        <n x="225"/>
        <n x="417"/>
        <n x="88"/>
      </t>
    </mdx>
    <mdx n="0" f="v">
      <t c="3" si="227">
        <n x="225"/>
        <n x="405"/>
        <n x="88"/>
      </t>
    </mdx>
    <mdx n="0" f="v">
      <t c="3" si="227">
        <n x="225"/>
        <n x="406"/>
        <n x="88"/>
      </t>
    </mdx>
    <mdx n="0" f="v">
      <t c="3" si="227">
        <n x="225"/>
        <n x="407"/>
        <n x="88"/>
      </t>
    </mdx>
    <mdx n="0" f="v">
      <t c="3" si="227">
        <n x="225"/>
        <n x="408"/>
        <n x="88"/>
      </t>
    </mdx>
    <mdx n="0" f="v">
      <t c="3" si="227">
        <n x="225"/>
        <n x="409"/>
        <n x="88"/>
      </t>
    </mdx>
    <mdx n="0" f="v">
      <t c="3" si="227">
        <n x="225"/>
        <n x="410"/>
        <n x="88"/>
      </t>
    </mdx>
    <mdx n="0" f="v">
      <t c="3" si="227">
        <n x="225"/>
        <n x="411"/>
        <n x="88"/>
      </t>
    </mdx>
    <mdx n="0" f="v">
      <t c="3" si="227">
        <n x="225"/>
        <n x="403"/>
        <n x="88"/>
      </t>
    </mdx>
    <mdx n="0" f="v">
      <t c="3" si="227">
        <n x="225"/>
        <n x="412"/>
        <n x="88"/>
      </t>
    </mdx>
    <mdx n="0" f="v">
      <t c="3" si="227">
        <n x="225"/>
        <n x="413"/>
        <n x="88"/>
      </t>
    </mdx>
    <mdx n="0" f="v">
      <t c="3" si="227">
        <n x="225"/>
        <n x="414"/>
        <n x="88"/>
      </t>
    </mdx>
    <mdx n="0" f="v">
      <t c="3" si="227">
        <n x="225"/>
        <n x="415"/>
        <n x="88"/>
      </t>
    </mdx>
    <mdx n="0" f="v">
      <t c="3" si="227">
        <n x="225"/>
        <n x="416"/>
        <n x="88"/>
      </t>
    </mdx>
    <mdx n="0" f="v">
      <t c="3" si="227">
        <n x="225"/>
        <n x="427"/>
        <n x="88"/>
      </t>
    </mdx>
    <mdx n="0" f="v">
      <t c="3" si="227">
        <n x="225"/>
        <n x="422"/>
        <n x="88"/>
      </t>
    </mdx>
    <mdx n="0" f="v">
      <t c="3" si="227">
        <n x="225"/>
        <n x="418"/>
        <n x="88"/>
      </t>
    </mdx>
    <mdx n="0" f="v">
      <t c="3" si="227">
        <n x="225"/>
        <n x="419"/>
        <n x="88"/>
      </t>
    </mdx>
    <mdx n="0" f="v">
      <t c="3" si="227">
        <n x="225"/>
        <n x="420"/>
        <n x="88"/>
      </t>
    </mdx>
    <mdx n="0" f="v">
      <t c="3" si="227">
        <n x="225"/>
        <n x="301"/>
        <n x="88"/>
      </t>
    </mdx>
    <mdx n="0" f="v">
      <t c="3" si="227">
        <n x="225"/>
        <n x="299"/>
        <n x="88"/>
      </t>
    </mdx>
    <mdx n="0" f="v">
      <t c="3" si="227">
        <n x="225"/>
        <n x="297"/>
        <n x="88"/>
      </t>
    </mdx>
    <mdx n="0" f="v">
      <t c="3" si="227">
        <n x="225"/>
        <n x="421"/>
        <n x="88"/>
      </t>
    </mdx>
    <mdx n="0" f="v">
      <t c="3" si="227">
        <n x="225"/>
        <n x="423"/>
        <n x="88"/>
      </t>
    </mdx>
    <mdx n="0" f="v">
      <t c="3" si="227">
        <n x="225"/>
        <n x="424"/>
        <n x="88"/>
      </t>
    </mdx>
    <mdx n="0" f="v">
      <t c="3" si="227">
        <n x="225"/>
        <n x="425"/>
        <n x="88"/>
      </t>
    </mdx>
    <mdx n="0" f="v">
      <t c="3" si="227">
        <n x="225"/>
        <n x="348"/>
        <n x="88"/>
      </t>
    </mdx>
    <mdx n="0" f="v">
      <t c="3" si="227">
        <n x="225"/>
        <n x="327"/>
        <n x="88"/>
      </t>
    </mdx>
    <mdx n="0" f="v">
      <t c="3" si="227">
        <n x="225"/>
        <n x="426"/>
        <n x="88"/>
      </t>
    </mdx>
    <mdx n="0" f="v">
      <t c="3" si="227">
        <n x="225"/>
        <n x="329"/>
        <n x="88"/>
      </t>
    </mdx>
    <mdx n="0" f="v">
      <t c="3" si="227">
        <n x="225"/>
        <n x="428"/>
        <n x="88"/>
      </t>
    </mdx>
    <mdx n="0" f="v">
      <t c="3" si="227">
        <n x="225"/>
        <n x="328"/>
        <n x="88"/>
      </t>
    </mdx>
    <mdx n="0" f="v">
      <t c="3" si="227">
        <n x="225"/>
        <n x="429"/>
        <n x="88"/>
      </t>
    </mdx>
    <mdx n="0" f="v">
      <t c="3" si="227">
        <n x="225"/>
        <n x="430"/>
        <n x="88"/>
      </t>
    </mdx>
    <mdx n="0" f="v">
      <t c="3" si="227">
        <n x="225"/>
        <n x="431"/>
        <n x="88"/>
      </t>
    </mdx>
    <mdx n="0" f="v">
      <t c="3" si="227">
        <n x="225"/>
        <n x="432"/>
        <n x="88"/>
      </t>
    </mdx>
    <mdx n="0" f="v">
      <t c="3" si="227">
        <n x="225"/>
        <n x="461"/>
        <n x="88"/>
      </t>
    </mdx>
    <mdx n="0" f="v">
      <t c="3" si="227">
        <n x="225"/>
        <n x="326"/>
        <n x="88"/>
      </t>
    </mdx>
    <mdx n="0" f="v">
      <t c="3" si="227">
        <n x="225"/>
        <n x="435"/>
        <n x="88"/>
      </t>
    </mdx>
    <mdx n="0" f="v">
      <t c="3" si="227">
        <n x="225"/>
        <n x="436"/>
        <n x="88"/>
      </t>
    </mdx>
    <mdx n="0" f="v">
      <t c="3" si="227">
        <n x="225"/>
        <n x="437"/>
        <n x="88"/>
      </t>
    </mdx>
    <mdx n="0" f="v">
      <t c="3" si="227">
        <n x="225"/>
        <n x="294"/>
        <n x="88"/>
      </t>
    </mdx>
    <mdx n="0" f="v">
      <t c="3" si="227">
        <n x="225"/>
        <n x="293"/>
        <n x="88"/>
      </t>
    </mdx>
    <mdx n="0" f="v">
      <t c="3" si="227">
        <n x="225"/>
        <n x="452"/>
        <n x="88"/>
      </t>
    </mdx>
    <mdx n="0" f="v">
      <t c="3" si="227">
        <n x="225"/>
        <n x="276"/>
        <n x="88"/>
      </t>
    </mdx>
    <mdx n="0" f="v">
      <t c="3" si="227">
        <n x="225"/>
        <n x="453"/>
        <n x="88"/>
      </t>
    </mdx>
    <mdx n="0" f="v">
      <t c="3" si="227">
        <n x="225"/>
        <n x="454"/>
        <n x="88"/>
      </t>
    </mdx>
    <mdx n="0" f="v">
      <t c="3" si="227">
        <n x="225"/>
        <n x="433"/>
        <n x="88"/>
      </t>
    </mdx>
    <mdx n="0" f="v">
      <t c="3" si="227">
        <n x="225"/>
        <n x="442"/>
        <n x="88"/>
      </t>
    </mdx>
    <mdx n="0" f="v">
      <t c="3" si="227">
        <n x="225"/>
        <n x="443"/>
        <n x="88"/>
      </t>
    </mdx>
    <mdx n="0" f="v">
      <t c="3" si="227">
        <n x="225"/>
        <n x="444"/>
        <n x="88"/>
      </t>
    </mdx>
    <mdx n="0" f="v">
      <t c="3" si="227">
        <n x="225"/>
        <n x="445"/>
        <n x="88"/>
      </t>
    </mdx>
    <mdx n="0" f="v">
      <t c="3" si="227">
        <n x="225"/>
        <n x="446"/>
        <n x="88"/>
      </t>
    </mdx>
    <mdx n="0" f="v">
      <t c="3" si="227">
        <n x="225"/>
        <n x="434"/>
        <n x="88"/>
      </t>
    </mdx>
    <mdx n="0" f="v">
      <t c="3" si="227">
        <n x="225"/>
        <n x="438"/>
        <n x="88"/>
      </t>
    </mdx>
    <mdx n="0" f="v">
      <t c="3" si="227">
        <n x="225"/>
        <n x="350"/>
        <n x="88"/>
      </t>
    </mdx>
    <mdx n="0" f="v">
      <t c="3" si="227">
        <n x="225"/>
        <n x="439"/>
        <n x="88"/>
      </t>
    </mdx>
    <mdx n="0" f="v">
      <t c="3" si="227">
        <n x="225"/>
        <n x="440"/>
        <n x="88"/>
      </t>
    </mdx>
    <mdx n="0" f="v">
      <t c="3" si="227">
        <n x="225"/>
        <n x="441"/>
        <n x="88"/>
      </t>
    </mdx>
    <mdx n="0" f="v">
      <t c="3" si="227">
        <n x="225"/>
        <n x="447"/>
        <n x="88"/>
      </t>
    </mdx>
    <mdx n="0" f="v">
      <t c="3" si="227">
        <n x="225"/>
        <n x="346"/>
        <n x="88"/>
      </t>
    </mdx>
    <mdx n="0" f="v">
      <t c="3" si="227">
        <n x="225"/>
        <n x="473"/>
        <n x="88"/>
      </t>
    </mdx>
    <mdx n="0" f="v">
      <t c="3" si="227">
        <n x="225"/>
        <n x="462"/>
        <n x="88"/>
      </t>
    </mdx>
    <mdx n="0" f="v">
      <t c="3" si="227">
        <n x="225"/>
        <n x="463"/>
        <n x="88"/>
      </t>
    </mdx>
    <mdx n="0" f="v">
      <t c="3" si="227">
        <n x="225"/>
        <n x="455"/>
        <n x="88"/>
      </t>
    </mdx>
    <mdx n="0" f="v">
      <t c="3" si="227">
        <n x="225"/>
        <n x="456"/>
        <n x="88"/>
      </t>
    </mdx>
    <mdx n="0" f="v">
      <t c="3" si="227">
        <n x="225"/>
        <n x="459"/>
        <n x="88"/>
      </t>
    </mdx>
    <mdx n="0" f="v">
      <t c="3" si="227">
        <n x="225"/>
        <n x="448"/>
        <n x="88"/>
      </t>
    </mdx>
    <mdx n="0" f="v">
      <t c="3" si="227">
        <n x="225"/>
        <n x="449"/>
        <n x="88"/>
      </t>
    </mdx>
    <mdx n="0" f="v">
      <t c="3" si="227">
        <n x="225"/>
        <n x="450"/>
        <n x="88"/>
      </t>
    </mdx>
    <mdx n="0" f="v">
      <t c="3" si="227">
        <n x="225"/>
        <n x="451"/>
        <n x="88"/>
      </t>
    </mdx>
    <mdx n="0" f="v">
      <t c="3" si="227">
        <n x="225"/>
        <n x="457"/>
        <n x="88"/>
      </t>
    </mdx>
    <mdx n="0" f="v">
      <t c="3" si="227">
        <n x="225"/>
        <n x="458"/>
        <n x="88"/>
      </t>
    </mdx>
    <mdx n="0" f="v">
      <t c="3" si="227">
        <n x="225"/>
        <n x="464"/>
        <n x="88"/>
      </t>
    </mdx>
    <mdx n="0" f="v">
      <t c="3" si="227">
        <n x="225"/>
        <n x="465"/>
        <n x="88"/>
      </t>
    </mdx>
    <mdx n="0" f="v">
      <t c="3" si="227">
        <n x="225"/>
        <n x="466"/>
        <n x="88"/>
      </t>
    </mdx>
    <mdx n="0" f="v">
      <t c="3" si="227">
        <n x="225"/>
        <n x="467"/>
        <n x="88"/>
      </t>
    </mdx>
    <mdx n="0" f="v">
      <t c="3" si="227">
        <n x="225"/>
        <n x="460"/>
        <n x="88"/>
      </t>
    </mdx>
    <mdx n="0" f="v">
      <t c="3" si="227">
        <n x="225"/>
        <n x="468"/>
        <n x="88"/>
      </t>
    </mdx>
    <mdx n="0" f="v">
      <t c="3" si="227">
        <n x="225"/>
        <n x="469"/>
        <n x="88"/>
      </t>
    </mdx>
    <mdx n="0" f="v">
      <t c="3" si="227">
        <n x="225"/>
        <n x="470"/>
        <n x="88"/>
      </t>
    </mdx>
    <mdx n="0" f="v">
      <t c="3" si="227">
        <n x="225"/>
        <n x="474"/>
        <n x="88"/>
      </t>
    </mdx>
    <mdx n="0" f="v">
      <t c="3" si="227">
        <n x="225"/>
        <n x="475"/>
        <n x="88"/>
      </t>
    </mdx>
    <mdx n="0" f="v">
      <t c="3" si="227">
        <n x="225"/>
        <n x="476"/>
        <n x="88"/>
      </t>
    </mdx>
    <mdx n="0" f="v">
      <t c="3" si="227">
        <n x="225"/>
        <n x="487"/>
        <n x="88"/>
      </t>
    </mdx>
    <mdx n="0" f="v">
      <t c="3" si="227">
        <n x="225"/>
        <n x="471"/>
        <n x="88"/>
      </t>
    </mdx>
    <mdx n="0" f="v">
      <t c="3" si="227">
        <n x="225"/>
        <n x="477"/>
        <n x="88"/>
      </t>
    </mdx>
    <mdx n="0" f="v">
      <t c="3" si="227">
        <n x="225"/>
        <n x="478"/>
        <n x="88"/>
      </t>
    </mdx>
    <mdx n="0" f="v">
      <t c="3" si="227">
        <n x="225"/>
        <n x="479"/>
        <n x="88"/>
      </t>
    </mdx>
    <mdx n="0" f="v">
      <t c="3" si="227">
        <n x="225"/>
        <n x="483"/>
        <n x="88"/>
      </t>
    </mdx>
    <mdx n="0" f="v">
      <t c="3" si="227">
        <n x="225"/>
        <n x="472"/>
        <n x="88"/>
      </t>
    </mdx>
    <mdx n="0" f="v">
      <t c="3" si="227">
        <n x="225"/>
        <n x="480"/>
        <n x="88"/>
      </t>
    </mdx>
    <mdx n="0" f="v">
      <t c="3" si="227">
        <n x="225"/>
        <n x="481"/>
        <n x="88"/>
      </t>
    </mdx>
    <mdx n="0" f="v">
      <t c="3" si="227">
        <n x="225"/>
        <n x="488"/>
        <n x="88"/>
      </t>
    </mdx>
    <mdx n="0" f="v">
      <t c="3" si="227">
        <n x="225"/>
        <n x="489"/>
        <n x="88"/>
      </t>
    </mdx>
    <mdx n="0" f="v">
      <t c="3" si="227">
        <n x="225"/>
        <n x="490"/>
        <n x="88"/>
      </t>
    </mdx>
    <mdx n="0" f="v">
      <t c="3" si="227">
        <n x="225"/>
        <n x="484"/>
        <n x="88"/>
      </t>
    </mdx>
    <mdx n="0" f="v">
      <t c="3" si="227">
        <n x="225"/>
        <n x="485"/>
        <n x="88"/>
      </t>
    </mdx>
    <mdx n="0" f="v">
      <t c="3" si="227">
        <n x="225"/>
        <n x="486"/>
        <n x="88"/>
      </t>
    </mdx>
    <mdx n="0" f="v">
      <t c="3" si="227">
        <n x="225"/>
        <n x="482"/>
        <n x="88"/>
      </t>
    </mdx>
    <mdx n="0" f="v">
      <t c="3" si="227">
        <n x="225"/>
        <n x="492"/>
        <n x="88"/>
      </t>
    </mdx>
    <mdx n="0" f="v">
      <t c="3" si="227">
        <n x="225"/>
        <n x="493"/>
        <n x="88"/>
      </t>
    </mdx>
    <mdx n="0" f="v">
      <t c="3" si="227">
        <n x="225"/>
        <n x="491"/>
        <n x="88"/>
      </t>
    </mdx>
    <mdx n="0" f="v">
      <t c="3" si="227">
        <n x="225"/>
        <n x="495"/>
        <n x="88"/>
      </t>
    </mdx>
    <mdx n="0" f="v">
      <t c="3" si="227">
        <n x="225"/>
        <n x="496"/>
        <n x="88"/>
      </t>
    </mdx>
    <mdx n="0" f="v">
      <t c="3" si="227">
        <n x="225"/>
        <n x="508"/>
        <n x="88"/>
      </t>
    </mdx>
    <mdx n="0" f="v">
      <t c="3" si="227">
        <n x="225"/>
        <n x="494"/>
        <n x="88"/>
      </t>
    </mdx>
    <mdx n="0" f="v">
      <t c="3" si="227">
        <n x="225"/>
        <n x="497"/>
        <n x="88"/>
      </t>
    </mdx>
    <mdx n="0" f="v">
      <t c="3" si="227">
        <n x="225"/>
        <n x="498"/>
        <n x="88"/>
      </t>
    </mdx>
    <mdx n="0" f="v">
      <t c="3" si="227">
        <n x="225"/>
        <n x="499"/>
        <n x="88"/>
      </t>
    </mdx>
    <mdx n="0" f="v">
      <t c="3" si="227">
        <n x="225"/>
        <n x="503"/>
        <n x="88"/>
      </t>
    </mdx>
    <mdx n="0" f="v">
      <t c="3" si="227">
        <n x="225"/>
        <n x="504"/>
        <n x="88"/>
      </t>
    </mdx>
    <mdx n="0" f="v">
      <t c="3" si="227">
        <n x="225"/>
        <n x="500"/>
        <n x="88"/>
      </t>
    </mdx>
    <mdx n="0" f="v">
      <t c="3" si="227">
        <n x="225"/>
        <n x="501"/>
        <n x="88"/>
      </t>
    </mdx>
    <mdx n="0" f="v">
      <t c="3" si="227">
        <n x="225"/>
        <n x="502"/>
        <n x="88"/>
      </t>
    </mdx>
    <mdx n="0" f="v">
      <t c="3" si="227">
        <n x="225"/>
        <n x="513"/>
        <n x="88"/>
      </t>
    </mdx>
    <mdx n="0" f="v">
      <t c="3" si="227">
        <n x="225"/>
        <n x="505"/>
        <n x="88"/>
      </t>
    </mdx>
    <mdx n="0" f="v">
      <t c="3" si="227">
        <n x="225"/>
        <n x="506"/>
        <n x="88"/>
      </t>
    </mdx>
    <mdx n="0" f="v">
      <t c="3" si="227">
        <n x="225"/>
        <n x="509"/>
        <n x="88"/>
      </t>
    </mdx>
    <mdx n="0" f="v">
      <t c="3" si="227">
        <n x="225"/>
        <n x="507"/>
        <n x="88"/>
      </t>
    </mdx>
    <mdx n="0" f="v">
      <t c="3" si="227">
        <n x="225"/>
        <n x="510"/>
        <n x="88"/>
      </t>
    </mdx>
    <mdx n="0" f="v">
      <t c="3" si="227">
        <n x="225"/>
        <n x="511"/>
        <n x="88"/>
      </t>
    </mdx>
    <mdx n="0" f="v">
      <t c="3" si="227">
        <n x="225"/>
        <n x="512"/>
        <n x="88"/>
      </t>
    </mdx>
    <mdx n="0" f="v">
      <t c="3" si="227">
        <n x="225"/>
        <n x="516"/>
        <n x="88"/>
      </t>
    </mdx>
    <mdx n="0" f="v">
      <t c="3" si="227">
        <n x="225"/>
        <n x="514"/>
        <n x="88"/>
      </t>
    </mdx>
    <mdx n="0" f="v">
      <t c="3" si="227">
        <n x="225"/>
        <n x="515"/>
        <n x="88"/>
      </t>
    </mdx>
    <mdx n="0" f="v">
      <t c="3" si="227">
        <n x="225"/>
        <n x="523"/>
        <n x="88"/>
      </t>
    </mdx>
    <mdx n="0" f="v">
      <t c="3" si="227">
        <n x="225"/>
        <n x="528"/>
        <n x="88"/>
      </t>
    </mdx>
    <mdx n="0" f="v">
      <t c="3" si="227">
        <n x="225"/>
        <n x="517"/>
        <n x="88"/>
      </t>
    </mdx>
    <mdx n="0" f="v">
      <t c="3" si="227">
        <n x="225"/>
        <n x="518"/>
        <n x="88"/>
      </t>
    </mdx>
    <mdx n="0" f="v">
      <t c="3" si="227">
        <n x="225"/>
        <n x="522"/>
        <n x="88"/>
      </t>
    </mdx>
    <mdx n="0" f="v">
      <t c="3" si="227">
        <n x="225"/>
        <n x="519"/>
        <n x="88"/>
      </t>
    </mdx>
    <mdx n="0" f="v">
      <t c="3" si="227">
        <n x="225"/>
        <n x="520"/>
        <n x="88"/>
      </t>
    </mdx>
    <mdx n="0" f="v">
      <t c="3" si="227">
        <n x="225"/>
        <n x="521"/>
        <n x="88"/>
      </t>
    </mdx>
    <mdx n="0" f="v">
      <t c="3" si="227">
        <n x="225"/>
        <n x="525"/>
        <n x="88"/>
      </t>
    </mdx>
    <mdx n="0" f="v">
      <t c="3" si="227">
        <n x="225"/>
        <n x="526"/>
        <n x="88"/>
      </t>
    </mdx>
    <mdx n="0" f="v">
      <t c="3" si="227">
        <n x="225"/>
        <n x="524"/>
        <n x="88"/>
      </t>
    </mdx>
    <mdx n="0" f="v">
      <t c="3" si="227">
        <n x="225"/>
        <n x="527"/>
        <n x="88"/>
      </t>
    </mdx>
    <mdx n="0" f="v">
      <t c="3" si="227">
        <n x="225"/>
        <n x="529"/>
        <n x="88"/>
      </t>
    </mdx>
    <mdx n="0" f="v">
      <t c="3" si="227">
        <n x="225"/>
        <n x="530"/>
        <n x="88"/>
      </t>
    </mdx>
    <mdx n="0" f="v">
      <t c="3" si="227">
        <n x="225"/>
        <n x="533"/>
        <n x="88"/>
      </t>
    </mdx>
    <mdx n="0" f="v">
      <t c="3" si="227">
        <n x="225"/>
        <n x="531"/>
        <n x="88"/>
      </t>
    </mdx>
    <mdx n="0" f="v">
      <t c="3" si="227">
        <n x="225"/>
        <n x="532"/>
        <n x="88"/>
      </t>
    </mdx>
    <mdx n="0" f="v">
      <t c="3" si="227">
        <n x="225"/>
        <n x="536"/>
        <n x="88"/>
      </t>
    </mdx>
    <mdx n="0" f="v">
      <t c="3" si="227">
        <n x="225"/>
        <n x="537"/>
        <n x="88"/>
      </t>
    </mdx>
    <mdx n="0" f="v">
      <t c="3" si="227">
        <n x="225"/>
        <n x="534"/>
        <n x="88"/>
      </t>
    </mdx>
    <mdx n="0" f="v">
      <t c="3" si="227">
        <n x="225"/>
        <n x="535"/>
        <n x="88"/>
      </t>
    </mdx>
    <mdx n="0" f="v">
      <t c="3" si="227">
        <n x="225"/>
        <n x="539"/>
        <n x="88"/>
      </t>
    </mdx>
    <mdx n="0" f="v">
      <t c="3" si="227">
        <n x="225"/>
        <n x="540"/>
        <n x="88"/>
      </t>
    </mdx>
    <mdx n="0" f="v">
      <t c="3" si="227">
        <n x="225"/>
        <n x="543"/>
        <n x="88"/>
      </t>
    </mdx>
    <mdx n="0" f="v">
      <t c="3" si="227">
        <n x="225"/>
        <n x="538"/>
        <n x="88"/>
      </t>
    </mdx>
    <mdx n="0" f="v">
      <t c="3" si="227">
        <n x="225"/>
        <n x="541"/>
        <n x="88"/>
      </t>
    </mdx>
    <mdx n="0" f="v">
      <t c="3" si="227">
        <n x="225"/>
        <n x="545"/>
        <n x="88"/>
      </t>
    </mdx>
    <mdx n="0" f="v">
      <t c="3" si="227">
        <n x="225"/>
        <n x="542"/>
        <n x="88"/>
      </t>
    </mdx>
    <mdx n="0" f="v">
      <t c="3" si="227">
        <n x="225"/>
        <n x="544"/>
        <n x="88"/>
      </t>
    </mdx>
    <mdx n="0" f="v">
      <t c="3" si="227">
        <n x="225"/>
        <n x="546"/>
        <n x="88"/>
      </t>
    </mdx>
    <mdx n="0" f="v">
      <t c="3" si="227">
        <n x="225"/>
        <n x="271"/>
        <n x="92"/>
      </t>
    </mdx>
    <mdx n="0" f="v">
      <t c="3" si="227">
        <n x="225"/>
        <n x="268"/>
        <n x="92"/>
      </t>
    </mdx>
    <mdx n="0" f="v">
      <t c="3" si="227">
        <n x="225"/>
        <n x="355"/>
        <n x="92"/>
      </t>
    </mdx>
    <mdx n="0" f="v">
      <t c="3" si="227">
        <n x="225"/>
        <n x="357"/>
        <n x="92"/>
      </t>
    </mdx>
    <mdx n="0" f="v">
      <t c="3" si="227">
        <n x="225"/>
        <n x="358"/>
        <n x="92"/>
      </t>
    </mdx>
    <mdx n="0" f="v">
      <t c="3" si="227">
        <n x="225"/>
        <n x="359"/>
        <n x="92"/>
      </t>
    </mdx>
    <mdx n="0" f="v">
      <t c="3" si="227">
        <n x="225"/>
        <n x="360"/>
        <n x="92"/>
      </t>
    </mdx>
    <mdx n="0" f="v">
      <t c="3" si="227">
        <n x="225"/>
        <n x="361"/>
        <n x="92"/>
      </t>
    </mdx>
    <mdx n="0" f="v">
      <t c="3" si="227">
        <n x="225"/>
        <n x="267"/>
        <n x="92"/>
      </t>
    </mdx>
    <mdx n="0" f="v">
      <t c="3" si="227">
        <n x="225"/>
        <n x="266"/>
        <n x="92"/>
      </t>
    </mdx>
    <mdx n="0" f="v">
      <t c="3" si="227">
        <n x="225"/>
        <n x="263"/>
        <n x="92"/>
      </t>
    </mdx>
    <mdx n="0" f="v">
      <t c="3" si="227">
        <n x="225"/>
        <n x="262"/>
        <n x="92"/>
      </t>
    </mdx>
    <mdx n="0" f="v">
      <t c="3" si="227">
        <n x="225"/>
        <n x="260"/>
        <n x="92"/>
      </t>
    </mdx>
    <mdx n="0" f="v">
      <t c="3" si="227">
        <n x="225"/>
        <n x="257"/>
        <n x="92"/>
      </t>
    </mdx>
    <mdx n="0" f="v">
      <t c="3" si="227">
        <n x="225"/>
        <n x="256"/>
        <n x="92"/>
      </t>
    </mdx>
    <mdx n="0" f="v">
      <t c="3" si="227">
        <n x="225"/>
        <n x="316"/>
        <n x="92"/>
      </t>
    </mdx>
    <mdx n="0" f="v">
      <t c="3" si="227">
        <n x="225"/>
        <n x="373"/>
        <n x="92"/>
      </t>
    </mdx>
    <mdx n="0" f="v">
      <t c="3" si="227">
        <n x="225"/>
        <n x="374"/>
        <n x="92"/>
      </t>
    </mdx>
    <mdx n="0" f="v">
      <t c="3" si="227">
        <n x="225"/>
        <n x="375"/>
        <n x="92"/>
      </t>
    </mdx>
    <mdx n="0" f="v">
      <t c="3" si="227">
        <n x="225"/>
        <n x="281"/>
        <n x="92"/>
      </t>
    </mdx>
    <mdx n="0" f="v">
      <t c="3" si="227">
        <n x="225"/>
        <n x="376"/>
        <n x="92"/>
      </t>
    </mdx>
    <mdx n="0" f="v">
      <t c="3" si="227">
        <n x="225"/>
        <n x="377"/>
        <n x="92"/>
      </t>
    </mdx>
    <mdx n="0" f="v">
      <t c="3" si="227">
        <n x="225"/>
        <n x="280"/>
        <n x="92"/>
      </t>
    </mdx>
    <mdx n="0" f="v">
      <t c="3" si="227">
        <n x="225"/>
        <n x="311"/>
        <n x="92"/>
      </t>
    </mdx>
    <mdx n="0" f="v">
      <t c="3" si="227">
        <n x="225"/>
        <n x="378"/>
        <n x="92"/>
      </t>
    </mdx>
    <mdx n="0" f="v">
      <t c="3" si="227">
        <n x="225"/>
        <n x="379"/>
        <n x="92"/>
      </t>
    </mdx>
    <mdx n="0" f="v">
      <t c="3" si="227">
        <n x="225"/>
        <n x="380"/>
        <n x="92"/>
      </t>
    </mdx>
    <mdx n="0" f="v">
      <t c="3" si="227">
        <n x="225"/>
        <n x="381"/>
        <n x="92"/>
      </t>
    </mdx>
    <mdx n="0" f="v">
      <t c="3" si="227">
        <n x="225"/>
        <n x="382"/>
        <n x="92"/>
      </t>
    </mdx>
    <mdx n="0" f="v">
      <t c="3" si="227">
        <n x="225"/>
        <n x="304"/>
        <n x="92"/>
      </t>
    </mdx>
    <mdx n="0" f="v">
      <t c="3" si="227">
        <n x="225"/>
        <n x="547"/>
        <n x="92"/>
      </t>
    </mdx>
    <mdx n="0" f="v">
      <t c="3" si="227">
        <n x="225"/>
        <n x="362"/>
        <n x="92"/>
      </t>
    </mdx>
    <mdx n="0" f="v">
      <t c="3" si="227">
        <n x="225"/>
        <n x="363"/>
        <n x="92"/>
      </t>
    </mdx>
    <mdx n="0" f="v">
      <t c="3" si="227">
        <n x="225"/>
        <n x="364"/>
        <n x="92"/>
      </t>
    </mdx>
    <mdx n="0" f="v">
      <t c="3" si="227">
        <n x="225"/>
        <n x="548"/>
        <n x="92"/>
      </t>
    </mdx>
    <mdx n="0" f="v">
      <t c="3" si="227">
        <n x="225"/>
        <n x="365"/>
        <n x="92"/>
      </t>
    </mdx>
    <mdx n="0" f="v">
      <t c="3" si="227">
        <n x="225"/>
        <n x="366"/>
        <n x="92"/>
      </t>
    </mdx>
    <mdx n="0" f="v">
      <t c="3" si="227">
        <n x="225"/>
        <n x="367"/>
        <n x="92"/>
      </t>
    </mdx>
    <mdx n="0" f="v">
      <t c="3" si="227">
        <n x="225"/>
        <n x="368"/>
        <n x="92"/>
      </t>
    </mdx>
    <mdx n="0" f="v">
      <t c="3" si="227">
        <n x="225"/>
        <n x="369"/>
        <n x="92"/>
      </t>
    </mdx>
    <mdx n="0" f="v">
      <t c="3" si="227">
        <n x="225"/>
        <n x="307"/>
        <n x="92"/>
      </t>
    </mdx>
    <mdx n="0" f="v">
      <t c="3" si="227">
        <n x="225"/>
        <n x="370"/>
        <n x="92"/>
      </t>
    </mdx>
    <mdx n="0" f="v">
      <t c="3" si="227">
        <n x="225"/>
        <n x="371"/>
        <n x="92"/>
      </t>
    </mdx>
    <mdx n="0" f="v">
      <t c="3" si="227">
        <n x="225"/>
        <n x="372"/>
        <n x="92"/>
      </t>
    </mdx>
    <mdx n="0" f="v">
      <t c="3" si="227">
        <n x="225"/>
        <n x="393"/>
        <n x="92"/>
      </t>
    </mdx>
    <mdx n="0" f="v">
      <t c="3" si="227">
        <n x="225"/>
        <n x="394"/>
        <n x="92"/>
      </t>
    </mdx>
    <mdx n="0" f="v">
      <t c="3" si="227">
        <n x="225"/>
        <n x="395"/>
        <n x="92"/>
      </t>
    </mdx>
    <mdx n="0" f="v">
      <t c="3" si="227">
        <n x="225"/>
        <n x="278"/>
        <n x="92"/>
      </t>
    </mdx>
    <mdx n="0" f="v">
      <t c="3" si="227">
        <n x="225"/>
        <n x="396"/>
        <n x="92"/>
      </t>
    </mdx>
    <mdx n="0" f="v">
      <t c="3" si="227">
        <n x="225"/>
        <n x="397"/>
        <n x="92"/>
      </t>
    </mdx>
    <mdx n="0" f="v">
      <t c="3" si="227">
        <n x="225"/>
        <n x="398"/>
        <n x="92"/>
      </t>
    </mdx>
    <mdx n="0" f="v">
      <t c="3" si="227">
        <n x="225"/>
        <n x="392"/>
        <n x="92"/>
      </t>
    </mdx>
    <mdx n="0" f="v">
      <t c="3" si="227">
        <n x="225"/>
        <n x="383"/>
        <n x="92"/>
      </t>
    </mdx>
    <mdx n="0" f="v">
      <t c="3" si="227">
        <n x="225"/>
        <n x="384"/>
        <n x="92"/>
      </t>
    </mdx>
    <mdx n="0" f="v">
      <t c="3" si="227">
        <n x="225"/>
        <n x="385"/>
        <n x="92"/>
      </t>
    </mdx>
    <mdx n="0" f="v">
      <t c="3" si="227">
        <n x="225"/>
        <n x="386"/>
        <n x="92"/>
      </t>
    </mdx>
    <mdx n="0" f="v">
      <t c="3" si="227">
        <n x="225"/>
        <n x="387"/>
        <n x="92"/>
      </t>
    </mdx>
    <mdx n="0" f="v">
      <t c="3" si="227">
        <n x="225"/>
        <n x="389"/>
        <n x="92"/>
      </t>
    </mdx>
    <mdx n="0" f="v">
      <t c="3" si="227">
        <n x="225"/>
        <n x="390"/>
        <n x="92"/>
      </t>
    </mdx>
    <mdx n="0" f="v">
      <t c="3" si="227">
        <n x="225"/>
        <n x="404"/>
        <n x="92"/>
      </t>
    </mdx>
    <mdx n="0" f="v">
      <t c="3" si="227">
        <n x="225"/>
        <n x="391"/>
        <n x="92"/>
      </t>
    </mdx>
    <mdx n="0" f="v">
      <t c="3" si="227">
        <n x="225"/>
        <n x="399"/>
        <n x="92"/>
      </t>
    </mdx>
    <mdx n="0" f="v">
      <t c="3" si="227">
        <n x="225"/>
        <n x="400"/>
        <n x="92"/>
      </t>
    </mdx>
    <mdx n="0" f="v">
      <t c="3" si="227">
        <n x="225"/>
        <n x="401"/>
        <n x="92"/>
      </t>
    </mdx>
    <mdx n="0" f="v">
      <t c="3" si="227">
        <n x="225"/>
        <n x="402"/>
        <n x="92"/>
      </t>
    </mdx>
    <mdx n="0" f="v">
      <t c="3" si="227">
        <n x="225"/>
        <n x="277"/>
        <n x="92"/>
      </t>
    </mdx>
    <mdx n="0" f="v">
      <t c="3" si="227">
        <n x="225"/>
        <n x="417"/>
        <n x="92"/>
      </t>
    </mdx>
    <mdx n="0" f="v">
      <t c="3" si="227">
        <n x="225"/>
        <n x="405"/>
        <n x="92"/>
      </t>
    </mdx>
    <mdx n="0" f="v">
      <t c="3" si="227">
        <n x="225"/>
        <n x="406"/>
        <n x="92"/>
      </t>
    </mdx>
    <mdx n="0" f="v">
      <t c="3" si="227">
        <n x="225"/>
        <n x="407"/>
        <n x="92"/>
      </t>
    </mdx>
    <mdx n="0" f="v">
      <t c="3" si="227">
        <n x="225"/>
        <n x="408"/>
        <n x="92"/>
      </t>
    </mdx>
    <mdx n="0" f="v">
      <t c="3" si="227">
        <n x="225"/>
        <n x="409"/>
        <n x="92"/>
      </t>
    </mdx>
    <mdx n="0" f="v">
      <t c="3" si="227">
        <n x="225"/>
        <n x="410"/>
        <n x="92"/>
      </t>
    </mdx>
    <mdx n="0" f="v">
      <t c="3" si="227">
        <n x="225"/>
        <n x="411"/>
        <n x="92"/>
      </t>
    </mdx>
    <mdx n="0" f="v">
      <t c="3" si="227">
        <n x="225"/>
        <n x="403"/>
        <n x="92"/>
      </t>
    </mdx>
    <mdx n="0" f="v">
      <t c="3" si="227">
        <n x="225"/>
        <n x="412"/>
        <n x="92"/>
      </t>
    </mdx>
    <mdx n="0" f="v">
      <t c="3" si="227">
        <n x="225"/>
        <n x="413"/>
        <n x="92"/>
      </t>
    </mdx>
    <mdx n="0" f="v">
      <t c="3" si="227">
        <n x="225"/>
        <n x="414"/>
        <n x="92"/>
      </t>
    </mdx>
    <mdx n="0" f="v">
      <t c="3" si="227">
        <n x="225"/>
        <n x="415"/>
        <n x="92"/>
      </t>
    </mdx>
    <mdx n="0" f="v">
      <t c="3" si="227">
        <n x="225"/>
        <n x="416"/>
        <n x="92"/>
      </t>
    </mdx>
    <mdx n="0" f="v">
      <t c="3" si="227">
        <n x="225"/>
        <n x="427"/>
        <n x="92"/>
      </t>
    </mdx>
    <mdx n="0" f="v">
      <t c="3" si="227">
        <n x="225"/>
        <n x="418"/>
        <n x="92"/>
      </t>
    </mdx>
    <mdx n="0" f="v">
      <t c="3" si="227">
        <n x="225"/>
        <n x="419"/>
        <n x="92"/>
      </t>
    </mdx>
    <mdx n="0" f="v">
      <t c="3" si="227">
        <n x="225"/>
        <n x="420"/>
        <n x="92"/>
      </t>
    </mdx>
    <mdx n="0" f="v">
      <t c="3" si="227">
        <n x="225"/>
        <n x="301"/>
        <n x="92"/>
      </t>
    </mdx>
    <mdx n="0" f="v">
      <t c="3" si="227">
        <n x="225"/>
        <n x="299"/>
        <n x="92"/>
      </t>
    </mdx>
    <mdx n="0" f="v">
      <t c="3" si="227">
        <n x="225"/>
        <n x="297"/>
        <n x="92"/>
      </t>
    </mdx>
    <mdx n="0" f="v">
      <t c="3" si="227">
        <n x="225"/>
        <n x="421"/>
        <n x="92"/>
      </t>
    </mdx>
    <mdx n="0" f="v">
      <t c="3" si="227">
        <n x="225"/>
        <n x="422"/>
        <n x="92"/>
      </t>
    </mdx>
    <mdx n="0" f="v">
      <t c="3" si="227">
        <n x="225"/>
        <n x="423"/>
        <n x="92"/>
      </t>
    </mdx>
    <mdx n="0" f="v">
      <t c="3" si="227">
        <n x="225"/>
        <n x="424"/>
        <n x="92"/>
      </t>
    </mdx>
    <mdx n="0" f="v">
      <t c="3" si="227">
        <n x="225"/>
        <n x="425"/>
        <n x="92"/>
      </t>
    </mdx>
    <mdx n="0" f="v">
      <t c="3" si="227">
        <n x="225"/>
        <n x="348"/>
        <n x="92"/>
      </t>
    </mdx>
    <mdx n="0" f="v">
      <t c="3" si="227">
        <n x="225"/>
        <n x="327"/>
        <n x="92"/>
      </t>
    </mdx>
    <mdx n="0" f="v">
      <t c="3" si="227">
        <n x="225"/>
        <n x="426"/>
        <n x="92"/>
      </t>
    </mdx>
    <mdx n="0" f="v">
      <t c="3" si="227">
        <n x="225"/>
        <n x="329"/>
        <n x="92"/>
      </t>
    </mdx>
    <mdx n="0" f="v">
      <t c="3" si="227">
        <n x="225"/>
        <n x="428"/>
        <n x="92"/>
      </t>
    </mdx>
    <mdx n="0" f="v">
      <t c="3" si="227">
        <n x="225"/>
        <n x="328"/>
        <n x="92"/>
      </t>
    </mdx>
    <mdx n="0" f="v">
      <t c="3" si="227">
        <n x="225"/>
        <n x="429"/>
        <n x="92"/>
      </t>
    </mdx>
    <mdx n="0" f="v">
      <t c="3" si="227">
        <n x="225"/>
        <n x="430"/>
        <n x="92"/>
      </t>
    </mdx>
    <mdx n="0" f="v">
      <t c="3" si="227">
        <n x="225"/>
        <n x="431"/>
        <n x="92"/>
      </t>
    </mdx>
    <mdx n="0" f="v">
      <t c="3" si="227">
        <n x="225"/>
        <n x="432"/>
        <n x="92"/>
      </t>
    </mdx>
    <mdx n="0" f="v">
      <t c="3" si="227">
        <n x="225"/>
        <n x="326"/>
        <n x="92"/>
      </t>
    </mdx>
    <mdx n="0" f="v">
      <t c="3" si="227">
        <n x="225"/>
        <n x="435"/>
        <n x="92"/>
      </t>
    </mdx>
    <mdx n="0" f="v">
      <t c="3" si="227">
        <n x="225"/>
        <n x="436"/>
        <n x="92"/>
      </t>
    </mdx>
    <mdx n="0" f="v">
      <t c="3" si="227">
        <n x="225"/>
        <n x="437"/>
        <n x="92"/>
      </t>
    </mdx>
    <mdx n="0" f="v">
      <t c="3" si="227">
        <n x="225"/>
        <n x="294"/>
        <n x="92"/>
      </t>
    </mdx>
    <mdx n="0" f="v">
      <t c="3" si="227">
        <n x="225"/>
        <n x="293"/>
        <n x="92"/>
      </t>
    </mdx>
    <mdx n="0" f="v">
      <t c="3" si="227">
        <n x="225"/>
        <n x="452"/>
        <n x="92"/>
      </t>
    </mdx>
    <mdx n="0" f="v">
      <t c="3" si="227">
        <n x="225"/>
        <n x="276"/>
        <n x="92"/>
      </t>
    </mdx>
    <mdx n="0" f="v">
      <t c="3" si="227">
        <n x="225"/>
        <n x="453"/>
        <n x="92"/>
      </t>
    </mdx>
    <mdx n="0" f="v">
      <t c="3" si="227">
        <n x="225"/>
        <n x="454"/>
        <n x="92"/>
      </t>
    </mdx>
    <mdx n="0" f="v">
      <t c="3" si="227">
        <n x="225"/>
        <n x="433"/>
        <n x="92"/>
      </t>
    </mdx>
    <mdx n="0" f="v">
      <t c="3" si="227">
        <n x="225"/>
        <n x="442"/>
        <n x="92"/>
      </t>
    </mdx>
    <mdx n="0" f="v">
      <t c="3" si="227">
        <n x="225"/>
        <n x="443"/>
        <n x="92"/>
      </t>
    </mdx>
    <mdx n="0" f="v">
      <t c="3" si="227">
        <n x="225"/>
        <n x="444"/>
        <n x="92"/>
      </t>
    </mdx>
    <mdx n="0" f="v">
      <t c="3" si="227">
        <n x="225"/>
        <n x="445"/>
        <n x="92"/>
      </t>
    </mdx>
    <mdx n="0" f="v">
      <t c="3" si="227">
        <n x="225"/>
        <n x="446"/>
        <n x="92"/>
      </t>
    </mdx>
    <mdx n="0" f="v">
      <t c="3" si="227">
        <n x="225"/>
        <n x="434"/>
        <n x="92"/>
      </t>
    </mdx>
    <mdx n="0" f="v">
      <t c="3" si="227">
        <n x="225"/>
        <n x="438"/>
        <n x="92"/>
      </t>
    </mdx>
    <mdx n="0" f="v">
      <t c="3" si="227">
        <n x="225"/>
        <n x="350"/>
        <n x="92"/>
      </t>
    </mdx>
    <mdx n="0" f="v">
      <t c="3" si="227">
        <n x="225"/>
        <n x="439"/>
        <n x="92"/>
      </t>
    </mdx>
    <mdx n="0" f="v">
      <t c="3" si="227">
        <n x="225"/>
        <n x="440"/>
        <n x="92"/>
      </t>
    </mdx>
    <mdx n="0" f="v">
      <t c="3" si="227">
        <n x="225"/>
        <n x="441"/>
        <n x="92"/>
      </t>
    </mdx>
    <mdx n="0" f="v">
      <t c="3" si="227">
        <n x="225"/>
        <n x="447"/>
        <n x="92"/>
      </t>
    </mdx>
    <mdx n="0" f="v">
      <t c="3" si="227">
        <n x="225"/>
        <n x="461"/>
        <n x="92"/>
      </t>
    </mdx>
    <mdx n="0" f="v">
      <t c="3" si="227">
        <n x="225"/>
        <n x="462"/>
        <n x="92"/>
      </t>
    </mdx>
    <mdx n="0" f="v">
      <t c="3" si="227">
        <n x="225"/>
        <n x="463"/>
        <n x="92"/>
      </t>
    </mdx>
    <mdx n="0" f="v">
      <t c="3" si="227">
        <n x="225"/>
        <n x="455"/>
        <n x="92"/>
      </t>
    </mdx>
    <mdx n="0" f="v">
      <t c="3" si="227">
        <n x="225"/>
        <n x="456"/>
        <n x="92"/>
      </t>
    </mdx>
    <mdx n="0" f="v">
      <t c="3" si="227">
        <n x="225"/>
        <n x="346"/>
        <n x="92"/>
      </t>
    </mdx>
    <mdx n="0" f="v">
      <t c="3" si="227">
        <n x="225"/>
        <n x="459"/>
        <n x="92"/>
      </t>
    </mdx>
    <mdx n="0" f="v">
      <t c="3" si="227">
        <n x="225"/>
        <n x="448"/>
        <n x="92"/>
      </t>
    </mdx>
    <mdx n="0" f="v">
      <t c="3" si="227">
        <n x="225"/>
        <n x="449"/>
        <n x="92"/>
      </t>
    </mdx>
    <mdx n="0" f="v">
      <t c="3" si="227">
        <n x="225"/>
        <n x="450"/>
        <n x="92"/>
      </t>
    </mdx>
    <mdx n="0" f="v">
      <t c="3" si="227">
        <n x="225"/>
        <n x="451"/>
        <n x="92"/>
      </t>
    </mdx>
    <mdx n="0" f="v">
      <t c="3" si="227">
        <n x="225"/>
        <n x="457"/>
        <n x="92"/>
      </t>
    </mdx>
    <mdx n="0" f="v">
      <t c="3" si="227">
        <n x="225"/>
        <n x="458"/>
        <n x="92"/>
      </t>
    </mdx>
    <mdx n="0" f="v">
      <t c="3" si="227">
        <n x="225"/>
        <n x="473"/>
        <n x="92"/>
      </t>
    </mdx>
    <mdx n="0" f="v">
      <t c="3" si="227">
        <n x="225"/>
        <n x="460"/>
        <n x="92"/>
      </t>
    </mdx>
    <mdx n="0" f="v">
      <t c="3" si="227">
        <n x="225"/>
        <n x="464"/>
        <n x="92"/>
      </t>
    </mdx>
    <mdx n="0" f="v">
      <t c="3" si="227">
        <n x="225"/>
        <n x="465"/>
        <n x="92"/>
      </t>
    </mdx>
    <mdx n="0" f="v">
      <t c="3" si="227">
        <n x="225"/>
        <n x="466"/>
        <n x="92"/>
      </t>
    </mdx>
    <mdx n="0" f="v">
      <t c="3" si="227">
        <n x="225"/>
        <n x="467"/>
        <n x="92"/>
      </t>
    </mdx>
    <mdx n="0" f="v">
      <t c="3" si="227">
        <n x="225"/>
        <n x="468"/>
        <n x="92"/>
      </t>
    </mdx>
    <mdx n="0" f="v">
      <t c="3" si="227">
        <n x="225"/>
        <n x="469"/>
        <n x="92"/>
      </t>
    </mdx>
    <mdx n="0" f="v">
      <t c="3" si="227">
        <n x="225"/>
        <n x="470"/>
        <n x="92"/>
      </t>
    </mdx>
    <mdx n="0" f="v">
      <t c="3" si="227">
        <n x="225"/>
        <n x="474"/>
        <n x="92"/>
      </t>
    </mdx>
    <mdx n="0" f="v">
      <t c="3" si="227">
        <n x="225"/>
        <n x="475"/>
        <n x="92"/>
      </t>
    </mdx>
    <mdx n="0" f="v">
      <t c="3" si="227">
        <n x="225"/>
        <n x="476"/>
        <n x="92"/>
      </t>
    </mdx>
    <mdx n="0" f="v">
      <t c="3" si="227">
        <n x="225"/>
        <n x="487"/>
        <n x="92"/>
      </t>
    </mdx>
    <mdx n="0" f="v">
      <t c="3" si="227">
        <n x="225"/>
        <n x="488"/>
        <n x="92"/>
      </t>
    </mdx>
    <mdx n="0" f="v">
      <t c="3" si="227">
        <n x="225"/>
        <n x="471"/>
        <n x="92"/>
      </t>
    </mdx>
    <mdx n="0" f="v">
      <t c="3" si="227">
        <n x="225"/>
        <n x="477"/>
        <n x="92"/>
      </t>
    </mdx>
    <mdx n="0" f="v">
      <t c="3" si="227">
        <n x="225"/>
        <n x="478"/>
        <n x="92"/>
      </t>
    </mdx>
    <mdx n="0" f="v">
      <t c="3" si="227">
        <n x="225"/>
        <n x="479"/>
        <n x="92"/>
      </t>
    </mdx>
    <mdx n="0" f="v">
      <t c="3" si="227">
        <n x="225"/>
        <n x="472"/>
        <n x="92"/>
      </t>
    </mdx>
    <mdx n="0" f="v">
      <t c="3" si="227">
        <n x="225"/>
        <n x="480"/>
        <n x="92"/>
      </t>
    </mdx>
    <mdx n="0" f="v">
      <t c="3" si="227">
        <n x="225"/>
        <n x="481"/>
        <n x="92"/>
      </t>
    </mdx>
    <mdx n="0" f="v">
      <t c="3" si="227">
        <n x="225"/>
        <n x="483"/>
        <n x="92"/>
      </t>
    </mdx>
    <mdx n="0" f="v">
      <t c="3" si="227">
        <n x="225"/>
        <n x="489"/>
        <n x="92"/>
      </t>
    </mdx>
    <mdx n="0" f="v">
      <t c="3" si="227">
        <n x="225"/>
        <n x="482"/>
        <n x="92"/>
      </t>
    </mdx>
    <mdx n="0" f="v">
      <t c="3" si="227">
        <n x="225"/>
        <n x="484"/>
        <n x="92"/>
      </t>
    </mdx>
    <mdx n="0" f="v">
      <t c="3" si="227">
        <n x="225"/>
        <n x="485"/>
        <n x="92"/>
      </t>
    </mdx>
    <mdx n="0" f="v">
      <t c="3" si="227">
        <n x="225"/>
        <n x="486"/>
        <n x="92"/>
      </t>
    </mdx>
    <mdx n="0" f="v">
      <t c="3" si="227">
        <n x="225"/>
        <n x="490"/>
        <n x="92"/>
      </t>
    </mdx>
    <mdx n="0" f="v">
      <t c="3" si="227">
        <n x="225"/>
        <n x="492"/>
        <n x="92"/>
      </t>
    </mdx>
    <mdx n="0" f="v">
      <t c="3" si="227">
        <n x="225"/>
        <n x="493"/>
        <n x="92"/>
      </t>
    </mdx>
    <mdx n="0" f="v">
      <t c="3" si="227">
        <n x="225"/>
        <n x="491"/>
        <n x="92"/>
      </t>
    </mdx>
    <mdx n="0" f="v">
      <t c="3" si="227">
        <n x="225"/>
        <n x="495"/>
        <n x="92"/>
      </t>
    </mdx>
    <mdx n="0" f="v">
      <t c="3" si="227">
        <n x="225"/>
        <n x="496"/>
        <n x="92"/>
      </t>
    </mdx>
    <mdx n="0" f="v">
      <t c="3" si="227">
        <n x="225"/>
        <n x="508"/>
        <n x="92"/>
      </t>
    </mdx>
    <mdx n="0" f="v">
      <t c="3" si="227">
        <n x="225"/>
        <n x="494"/>
        <n x="92"/>
      </t>
    </mdx>
    <mdx n="0" f="v">
      <t c="3" si="227">
        <n x="225"/>
        <n x="497"/>
        <n x="92"/>
      </t>
    </mdx>
    <mdx n="0" f="v">
      <t c="3" si="227">
        <n x="225"/>
        <n x="498"/>
        <n x="92"/>
      </t>
    </mdx>
    <mdx n="0" f="v">
      <t c="3" si="227">
        <n x="225"/>
        <n x="499"/>
        <n x="92"/>
      </t>
    </mdx>
    <mdx n="0" f="v">
      <t c="3" si="227">
        <n x="225"/>
        <n x="503"/>
        <n x="92"/>
      </t>
    </mdx>
    <mdx n="0" f="v">
      <t c="3" si="227">
        <n x="225"/>
        <n x="504"/>
        <n x="92"/>
      </t>
    </mdx>
    <mdx n="0" f="v">
      <t c="3" si="227">
        <n x="225"/>
        <n x="500"/>
        <n x="92"/>
      </t>
    </mdx>
    <mdx n="0" f="v">
      <t c="3" si="227">
        <n x="225"/>
        <n x="501"/>
        <n x="92"/>
      </t>
    </mdx>
    <mdx n="0" f="v">
      <t c="3" si="227">
        <n x="225"/>
        <n x="502"/>
        <n x="92"/>
      </t>
    </mdx>
    <mdx n="0" f="v">
      <t c="3" si="227">
        <n x="225"/>
        <n x="505"/>
        <n x="92"/>
      </t>
    </mdx>
    <mdx n="0" f="v">
      <t c="3" si="227">
        <n x="225"/>
        <n x="506"/>
        <n x="92"/>
      </t>
    </mdx>
    <mdx n="0" f="v">
      <t c="3" si="227">
        <n x="225"/>
        <n x="513"/>
        <n x="92"/>
      </t>
    </mdx>
    <mdx n="0" f="v">
      <t c="3" si="227">
        <n x="225"/>
        <n x="509"/>
        <n x="92"/>
      </t>
    </mdx>
    <mdx n="0" f="v">
      <t c="3" si="227">
        <n x="225"/>
        <n x="507"/>
        <n x="92"/>
      </t>
    </mdx>
    <mdx n="0" f="v">
      <t c="3" si="227">
        <n x="225"/>
        <n x="510"/>
        <n x="92"/>
      </t>
    </mdx>
    <mdx n="0" f="v">
      <t c="3" si="227">
        <n x="225"/>
        <n x="511"/>
        <n x="92"/>
      </t>
    </mdx>
    <mdx n="0" f="v">
      <t c="3" si="227">
        <n x="225"/>
        <n x="512"/>
        <n x="92"/>
      </t>
    </mdx>
    <mdx n="0" f="v">
      <t c="3" si="227">
        <n x="225"/>
        <n x="516"/>
        <n x="92"/>
      </t>
    </mdx>
    <mdx n="0" f="v">
      <t c="3" si="227">
        <n x="225"/>
        <n x="514"/>
        <n x="92"/>
      </t>
    </mdx>
    <mdx n="0" f="v">
      <t c="3" si="227">
        <n x="225"/>
        <n x="515"/>
        <n x="92"/>
      </t>
    </mdx>
    <mdx n="0" f="v">
      <t c="3" si="227">
        <n x="225"/>
        <n x="519"/>
        <n x="92"/>
      </t>
    </mdx>
    <mdx n="0" f="v">
      <t c="3" si="227">
        <n x="225"/>
        <n x="523"/>
        <n x="92"/>
      </t>
    </mdx>
    <mdx n="0" f="v">
      <t c="3" si="227">
        <n x="225"/>
        <n x="517"/>
        <n x="92"/>
      </t>
    </mdx>
    <mdx n="0" f="v">
      <t c="3" si="227">
        <n x="225"/>
        <n x="518"/>
        <n x="92"/>
      </t>
    </mdx>
    <mdx n="0" f="v">
      <t c="3" si="227">
        <n x="225"/>
        <n x="522"/>
        <n x="92"/>
      </t>
    </mdx>
    <mdx n="0" f="v">
      <t c="3" si="227">
        <n x="225"/>
        <n x="528"/>
        <n x="92"/>
      </t>
    </mdx>
    <mdx n="0" f="v">
      <t c="3" si="227">
        <n x="225"/>
        <n x="520"/>
        <n x="92"/>
      </t>
    </mdx>
    <mdx n="0" f="v">
      <t c="3" si="227">
        <n x="225"/>
        <n x="521"/>
        <n x="92"/>
      </t>
    </mdx>
    <mdx n="0" f="v">
      <t c="3" si="227">
        <n x="225"/>
        <n x="531"/>
        <n x="92"/>
      </t>
    </mdx>
    <mdx n="0" f="v">
      <t c="3" si="227">
        <n x="225"/>
        <n x="525"/>
        <n x="92"/>
      </t>
    </mdx>
    <mdx n="0" f="v">
      <t c="3" si="227">
        <n x="225"/>
        <n x="526"/>
        <n x="92"/>
      </t>
    </mdx>
    <mdx n="0" f="v">
      <t c="3" si="227">
        <n x="225"/>
        <n x="524"/>
        <n x="92"/>
      </t>
    </mdx>
    <mdx n="0" f="v">
      <t c="3" si="227">
        <n x="225"/>
        <n x="527"/>
        <n x="92"/>
      </t>
    </mdx>
    <mdx n="0" f="v">
      <t c="3" si="227">
        <n x="225"/>
        <n x="529"/>
        <n x="92"/>
      </t>
    </mdx>
    <mdx n="0" f="v">
      <t c="3" si="227">
        <n x="225"/>
        <n x="530"/>
        <n x="92"/>
      </t>
    </mdx>
    <mdx n="0" f="v">
      <t c="3" si="227">
        <n x="225"/>
        <n x="533"/>
        <n x="92"/>
      </t>
    </mdx>
    <mdx n="0" f="v">
      <t c="3" si="227">
        <n x="225"/>
        <n x="532"/>
        <n x="92"/>
      </t>
    </mdx>
    <mdx n="0" f="v">
      <t c="3" si="227">
        <n x="225"/>
        <n x="536"/>
        <n x="92"/>
      </t>
    </mdx>
    <mdx n="0" f="v">
      <t c="3" si="227">
        <n x="225"/>
        <n x="539"/>
        <n x="92"/>
      </t>
    </mdx>
    <mdx n="0" f="v">
      <t c="3" si="227">
        <n x="225"/>
        <n x="534"/>
        <n x="92"/>
      </t>
    </mdx>
    <mdx n="0" f="v">
      <t c="3" si="227">
        <n x="225"/>
        <n x="535"/>
        <n x="92"/>
      </t>
    </mdx>
    <mdx n="0" f="v">
      <t c="3" si="227">
        <n x="225"/>
        <n x="537"/>
        <n x="92"/>
      </t>
    </mdx>
    <mdx n="0" f="v">
      <t c="3" si="227">
        <n x="225"/>
        <n x="540"/>
        <n x="92"/>
      </t>
    </mdx>
    <mdx n="0" f="v">
      <t c="3" si="227">
        <n x="225"/>
        <n x="543"/>
        <n x="92"/>
      </t>
    </mdx>
    <mdx n="0" f="v">
      <t c="3" si="227">
        <n x="225"/>
        <n x="538"/>
        <n x="92"/>
      </t>
    </mdx>
    <mdx n="0" f="v">
      <t c="3" si="227">
        <n x="225"/>
        <n x="542"/>
        <n x="92"/>
      </t>
    </mdx>
    <mdx n="0" f="v">
      <t c="3" si="227">
        <n x="225"/>
        <n x="541"/>
        <n x="92"/>
      </t>
    </mdx>
    <mdx n="0" f="v">
      <t c="3" si="227">
        <n x="225"/>
        <n x="545"/>
        <n x="92"/>
      </t>
    </mdx>
    <mdx n="0" f="v">
      <t c="3" si="227">
        <n x="225"/>
        <n x="544"/>
        <n x="92"/>
      </t>
    </mdx>
    <mdx n="0" f="v">
      <t c="3" si="227">
        <n x="225"/>
        <n x="546"/>
        <n x="92"/>
      </t>
    </mdx>
    <mdx n="0" f="v">
      <t c="3" si="227">
        <n x="225"/>
        <n x="268"/>
        <n x="96"/>
      </t>
    </mdx>
    <mdx n="0" f="v">
      <t c="3" si="227">
        <n x="225"/>
        <n x="356"/>
        <n x="96"/>
      </t>
    </mdx>
    <mdx n="0" f="v">
      <t c="3" si="227">
        <n x="225"/>
        <n x="357"/>
        <n x="96"/>
      </t>
    </mdx>
    <mdx n="0" f="v">
      <t c="3" si="227">
        <n x="225"/>
        <n x="359"/>
        <n x="96"/>
      </t>
    </mdx>
    <mdx n="0" f="v">
      <t c="3" si="227">
        <n x="225"/>
        <n x="360"/>
        <n x="96"/>
      </t>
    </mdx>
    <mdx n="0" f="v">
      <t c="3" si="227">
        <n x="225"/>
        <n x="361"/>
        <n x="96"/>
      </t>
    </mdx>
    <mdx n="0" f="v">
      <t c="3" si="227">
        <n x="225"/>
        <n x="267"/>
        <n x="96"/>
      </t>
    </mdx>
    <mdx n="0" f="v">
      <t c="3" si="227">
        <n x="225"/>
        <n x="266"/>
        <n x="96"/>
      </t>
    </mdx>
    <mdx n="0" f="v">
      <t c="3" si="227">
        <n x="225"/>
        <n x="265"/>
        <n x="96"/>
      </t>
    </mdx>
    <mdx n="0" f="v">
      <t c="3" si="227">
        <n x="225"/>
        <n x="264"/>
        <n x="96"/>
      </t>
    </mdx>
    <mdx n="0" f="v">
      <t c="3" si="227">
        <n x="225"/>
        <n x="263"/>
        <n x="96"/>
      </t>
    </mdx>
    <mdx n="0" f="v">
      <t c="3" si="227">
        <n x="225"/>
        <n x="262"/>
        <n x="96"/>
      </t>
    </mdx>
    <mdx n="0" f="v">
      <t c="3" si="227">
        <n x="225"/>
        <n x="261"/>
        <n x="96"/>
      </t>
    </mdx>
    <mdx n="0" f="v">
      <t c="3" si="227">
        <n x="225"/>
        <n x="260"/>
        <n x="96"/>
      </t>
    </mdx>
    <mdx n="0" f="v">
      <t c="3" si="227">
        <n x="225"/>
        <n x="259"/>
        <n x="96"/>
      </t>
    </mdx>
    <mdx n="0" f="v">
      <t c="3" si="227">
        <n x="225"/>
        <n x="258"/>
        <n x="96"/>
      </t>
    </mdx>
    <mdx n="0" f="v">
      <t c="3" si="227">
        <n x="225"/>
        <n x="257"/>
        <n x="96"/>
      </t>
    </mdx>
    <mdx n="0" f="v">
      <t c="3" si="227">
        <n x="225"/>
        <n x="256"/>
        <n x="96"/>
      </t>
    </mdx>
    <mdx n="0" f="v">
      <t c="3" si="227">
        <n x="225"/>
        <n x="316"/>
        <n x="96"/>
      </t>
    </mdx>
    <mdx n="0" f="v">
      <t c="3" si="227">
        <n x="225"/>
        <n x="373"/>
        <n x="96"/>
      </t>
    </mdx>
    <mdx n="0" f="v">
      <t c="3" si="227">
        <n x="225"/>
        <n x="374"/>
        <n x="96"/>
      </t>
    </mdx>
    <mdx n="0" f="v">
      <t c="3" si="227">
        <n x="225"/>
        <n x="281"/>
        <n x="96"/>
      </t>
    </mdx>
    <mdx n="0" f="v">
      <t c="3" si="227">
        <n x="225"/>
        <n x="376"/>
        <n x="96"/>
      </t>
    </mdx>
    <mdx n="0" f="v">
      <t c="3" si="227">
        <n x="225"/>
        <n x="377"/>
        <n x="96"/>
      </t>
    </mdx>
    <mdx n="0" f="v">
      <t c="3" si="227">
        <n x="225"/>
        <n x="280"/>
        <n x="96"/>
      </t>
    </mdx>
    <mdx n="0" f="v">
      <t c="3" si="227">
        <n x="225"/>
        <n x="311"/>
        <n x="96"/>
      </t>
    </mdx>
    <mdx n="0" f="v">
      <t c="3" si="227">
        <n x="225"/>
        <n x="378"/>
        <n x="96"/>
      </t>
    </mdx>
    <mdx n="0" f="v">
      <t c="3" si="227">
        <n x="225"/>
        <n x="379"/>
        <n x="96"/>
      </t>
    </mdx>
    <mdx n="0" f="v">
      <t c="3" si="227">
        <n x="225"/>
        <n x="380"/>
        <n x="96"/>
      </t>
    </mdx>
    <mdx n="0" f="v">
      <t c="3" si="227">
        <n x="225"/>
        <n x="381"/>
        <n x="96"/>
      </t>
    </mdx>
    <mdx n="0" f="v">
      <t c="3" si="227">
        <n x="225"/>
        <n x="382"/>
        <n x="96"/>
      </t>
    </mdx>
    <mdx n="0" f="v">
      <t c="3" si="227">
        <n x="225"/>
        <n x="304"/>
        <n x="96"/>
      </t>
    </mdx>
    <mdx n="0" f="v">
      <t c="3" si="227">
        <n x="225"/>
        <n x="547"/>
        <n x="96"/>
      </t>
    </mdx>
    <mdx n="0" f="v">
      <t c="3" si="227">
        <n x="225"/>
        <n x="362"/>
        <n x="96"/>
      </t>
    </mdx>
    <mdx n="0" f="v">
      <t c="3" si="227">
        <n x="225"/>
        <n x="363"/>
        <n x="96"/>
      </t>
    </mdx>
    <mdx n="0" f="v">
      <t c="3" si="227">
        <n x="225"/>
        <n x="364"/>
        <n x="96"/>
      </t>
    </mdx>
    <mdx n="0" f="v">
      <t c="3" si="227">
        <n x="225"/>
        <n x="548"/>
        <n x="96"/>
      </t>
    </mdx>
    <mdx n="0" f="v">
      <t c="3" si="227">
        <n x="225"/>
        <n x="365"/>
        <n x="96"/>
      </t>
    </mdx>
    <mdx n="0" f="v">
      <t c="3" si="227">
        <n x="225"/>
        <n x="366"/>
        <n x="96"/>
      </t>
    </mdx>
    <mdx n="0" f="v">
      <t c="3" si="227">
        <n x="225"/>
        <n x="367"/>
        <n x="96"/>
      </t>
    </mdx>
    <mdx n="0" f="v">
      <t c="3" si="227">
        <n x="225"/>
        <n x="368"/>
        <n x="96"/>
      </t>
    </mdx>
    <mdx n="0" f="v">
      <t c="3" si="227">
        <n x="225"/>
        <n x="369"/>
        <n x="96"/>
      </t>
    </mdx>
    <mdx n="0" f="v">
      <t c="3" si="227">
        <n x="225"/>
        <n x="307"/>
        <n x="96"/>
      </t>
    </mdx>
    <mdx n="0" f="v">
      <t c="3" si="227">
        <n x="225"/>
        <n x="370"/>
        <n x="96"/>
      </t>
    </mdx>
    <mdx n="0" f="v">
      <t c="3" si="227">
        <n x="225"/>
        <n x="371"/>
        <n x="96"/>
      </t>
    </mdx>
    <mdx n="0" f="v">
      <t c="3" si="227">
        <n x="225"/>
        <n x="372"/>
        <n x="96"/>
      </t>
    </mdx>
    <mdx n="0" f="v">
      <t c="3" si="227">
        <n x="225"/>
        <n x="393"/>
        <n x="96"/>
      </t>
    </mdx>
    <mdx n="0" f="v">
      <t c="3" si="227">
        <n x="225"/>
        <n x="394"/>
        <n x="96"/>
      </t>
    </mdx>
    <mdx n="0" f="v">
      <t c="3" si="227">
        <n x="225"/>
        <n x="395"/>
        <n x="96"/>
      </t>
    </mdx>
    <mdx n="0" f="v">
      <t c="3" si="227">
        <n x="225"/>
        <n x="278"/>
        <n x="96"/>
      </t>
    </mdx>
    <mdx n="0" f="v">
      <t c="3" si="227">
        <n x="225"/>
        <n x="396"/>
        <n x="96"/>
      </t>
    </mdx>
    <mdx n="0" f="v">
      <t c="3" si="227">
        <n x="225"/>
        <n x="397"/>
        <n x="96"/>
      </t>
    </mdx>
    <mdx n="0" f="v">
      <t c="3" si="227">
        <n x="225"/>
        <n x="398"/>
        <n x="96"/>
      </t>
    </mdx>
    <mdx n="0" f="v">
      <t c="3" si="227">
        <n x="225"/>
        <n x="392"/>
        <n x="96"/>
      </t>
    </mdx>
    <mdx n="0" f="v">
      <t c="3" si="227">
        <n x="225"/>
        <n x="383"/>
        <n x="96"/>
      </t>
    </mdx>
    <mdx n="0" f="v">
      <t c="3" si="227">
        <n x="225"/>
        <n x="384"/>
        <n x="96"/>
      </t>
    </mdx>
    <mdx n="0" f="v">
      <t c="3" si="227">
        <n x="225"/>
        <n x="385"/>
        <n x="96"/>
      </t>
    </mdx>
    <mdx n="0" f="v">
      <t c="3" si="227">
        <n x="225"/>
        <n x="386"/>
        <n x="96"/>
      </t>
    </mdx>
    <mdx n="0" f="v">
      <t c="3" si="227">
        <n x="225"/>
        <n x="387"/>
        <n x="96"/>
      </t>
    </mdx>
    <mdx n="0" f="v">
      <t c="3" si="227">
        <n x="225"/>
        <n x="388"/>
        <n x="96"/>
      </t>
    </mdx>
    <mdx n="0" f="v">
      <t c="3" si="227">
        <n x="225"/>
        <n x="389"/>
        <n x="96"/>
      </t>
    </mdx>
    <mdx n="0" f="v">
      <t c="3" si="227">
        <n x="225"/>
        <n x="390"/>
        <n x="96"/>
      </t>
    </mdx>
    <mdx n="0" f="v">
      <t c="3" si="227">
        <n x="225"/>
        <n x="404"/>
        <n x="96"/>
      </t>
    </mdx>
    <mdx n="0" f="v">
      <t c="3" si="227">
        <n x="225"/>
        <n x="391"/>
        <n x="96"/>
      </t>
    </mdx>
    <mdx n="0" f="v">
      <t c="3" si="227">
        <n x="225"/>
        <n x="399"/>
        <n x="96"/>
      </t>
    </mdx>
    <mdx n="0" f="v">
      <t c="3" si="227">
        <n x="225"/>
        <n x="400"/>
        <n x="96"/>
      </t>
    </mdx>
    <mdx n="0" f="v">
      <t c="3" si="227">
        <n x="225"/>
        <n x="401"/>
        <n x="96"/>
      </t>
    </mdx>
    <mdx n="0" f="v">
      <t c="3" si="227">
        <n x="225"/>
        <n x="402"/>
        <n x="96"/>
      </t>
    </mdx>
    <mdx n="0" f="v">
      <t c="3" si="227">
        <n x="225"/>
        <n x="277"/>
        <n x="96"/>
      </t>
    </mdx>
    <mdx n="0" f="v">
      <t c="3" si="227">
        <n x="225"/>
        <n x="417"/>
        <n x="96"/>
      </t>
    </mdx>
    <mdx n="0" f="v">
      <t c="3" si="227">
        <n x="225"/>
        <n x="405"/>
        <n x="96"/>
      </t>
    </mdx>
    <mdx n="0" f="v">
      <t c="3" si="227">
        <n x="225"/>
        <n x="406"/>
        <n x="96"/>
      </t>
    </mdx>
    <mdx n="0" f="v">
      <t c="3" si="227">
        <n x="225"/>
        <n x="407"/>
        <n x="96"/>
      </t>
    </mdx>
    <mdx n="0" f="v">
      <t c="3" si="227">
        <n x="225"/>
        <n x="408"/>
        <n x="96"/>
      </t>
    </mdx>
    <mdx n="0" f="v">
      <t c="3" si="227">
        <n x="225"/>
        <n x="409"/>
        <n x="96"/>
      </t>
    </mdx>
    <mdx n="0" f="v">
      <t c="3" si="227">
        <n x="225"/>
        <n x="410"/>
        <n x="96"/>
      </t>
    </mdx>
    <mdx n="0" f="v">
      <t c="3" si="227">
        <n x="225"/>
        <n x="411"/>
        <n x="96"/>
      </t>
    </mdx>
    <mdx n="0" f="v">
      <t c="3" si="227">
        <n x="225"/>
        <n x="403"/>
        <n x="96"/>
      </t>
    </mdx>
    <mdx n="0" f="v">
      <t c="3" si="227">
        <n x="225"/>
        <n x="412"/>
        <n x="96"/>
      </t>
    </mdx>
    <mdx n="0" f="v">
      <t c="3" si="227">
        <n x="225"/>
        <n x="413"/>
        <n x="96"/>
      </t>
    </mdx>
    <mdx n="0" f="v">
      <t c="3" si="227">
        <n x="225"/>
        <n x="414"/>
        <n x="96"/>
      </t>
    </mdx>
    <mdx n="0" f="v">
      <t c="3" si="227">
        <n x="225"/>
        <n x="415"/>
        <n x="96"/>
      </t>
    </mdx>
    <mdx n="0" f="v">
      <t c="3" si="227">
        <n x="225"/>
        <n x="416"/>
        <n x="96"/>
      </t>
    </mdx>
    <mdx n="0" f="v">
      <t c="3" si="227">
        <n x="225"/>
        <n x="427"/>
        <n x="96"/>
      </t>
    </mdx>
    <mdx n="0" f="v">
      <t c="3" si="227">
        <n x="225"/>
        <n x="418"/>
        <n x="96"/>
      </t>
    </mdx>
    <mdx n="0" f="v">
      <t c="3" si="227">
        <n x="225"/>
        <n x="419"/>
        <n x="96"/>
      </t>
    </mdx>
    <mdx n="0" f="v">
      <t c="3" si="227">
        <n x="225"/>
        <n x="420"/>
        <n x="96"/>
      </t>
    </mdx>
    <mdx n="0" f="v">
      <t c="3" si="227">
        <n x="225"/>
        <n x="301"/>
        <n x="96"/>
      </t>
    </mdx>
    <mdx n="0" f="v">
      <t c="3" si="227">
        <n x="225"/>
        <n x="299"/>
        <n x="96"/>
      </t>
    </mdx>
    <mdx n="0" f="v">
      <t c="3" si="227">
        <n x="225"/>
        <n x="297"/>
        <n x="96"/>
      </t>
    </mdx>
    <mdx n="0" f="v">
      <t c="3" si="227">
        <n x="225"/>
        <n x="421"/>
        <n x="96"/>
      </t>
    </mdx>
    <mdx n="0" f="v">
      <t c="3" si="227">
        <n x="225"/>
        <n x="422"/>
        <n x="96"/>
      </t>
    </mdx>
    <mdx n="0" f="v">
      <t c="3" si="227">
        <n x="225"/>
        <n x="423"/>
        <n x="96"/>
      </t>
    </mdx>
    <mdx n="0" f="v">
      <t c="3" si="227">
        <n x="225"/>
        <n x="424"/>
        <n x="96"/>
      </t>
    </mdx>
    <mdx n="0" f="v">
      <t c="3" si="227">
        <n x="225"/>
        <n x="425"/>
        <n x="96"/>
      </t>
    </mdx>
    <mdx n="0" f="v">
      <t c="3" si="227">
        <n x="225"/>
        <n x="348"/>
        <n x="96"/>
      </t>
    </mdx>
    <mdx n="0" f="v">
      <t c="3" si="227">
        <n x="225"/>
        <n x="327"/>
        <n x="96"/>
      </t>
    </mdx>
    <mdx n="0" f="v">
      <t c="3" si="227">
        <n x="225"/>
        <n x="426"/>
        <n x="96"/>
      </t>
    </mdx>
    <mdx n="0" f="v">
      <t c="3" si="227">
        <n x="225"/>
        <n x="428"/>
        <n x="96"/>
      </t>
    </mdx>
    <mdx n="0" f="v">
      <t c="3" si="227">
        <n x="225"/>
        <n x="328"/>
        <n x="96"/>
      </t>
    </mdx>
    <mdx n="0" f="v">
      <t c="3" si="227">
        <n x="225"/>
        <n x="429"/>
        <n x="96"/>
      </t>
    </mdx>
    <mdx n="0" f="v">
      <t c="3" si="227">
        <n x="225"/>
        <n x="430"/>
        <n x="96"/>
      </t>
    </mdx>
    <mdx n="0" f="v">
      <t c="3" si="227">
        <n x="225"/>
        <n x="431"/>
        <n x="96"/>
      </t>
    </mdx>
    <mdx n="0" f="v">
      <t c="3" si="227">
        <n x="225"/>
        <n x="432"/>
        <n x="96"/>
      </t>
    </mdx>
    <mdx n="0" f="v">
      <t c="3" si="227">
        <n x="225"/>
        <n x="326"/>
        <n x="96"/>
      </t>
    </mdx>
    <mdx n="0" f="v">
      <t c="3" si="227">
        <n x="225"/>
        <n x="435"/>
        <n x="96"/>
      </t>
    </mdx>
    <mdx n="0" f="v">
      <t c="3" si="227">
        <n x="225"/>
        <n x="436"/>
        <n x="96"/>
      </t>
    </mdx>
    <mdx n="0" f="v">
      <t c="3" si="227">
        <n x="225"/>
        <n x="437"/>
        <n x="96"/>
      </t>
    </mdx>
    <mdx n="0" f="v">
      <t c="3" si="227">
        <n x="225"/>
        <n x="294"/>
        <n x="96"/>
      </t>
    </mdx>
    <mdx n="0" f="v">
      <t c="3" si="227">
        <n x="225"/>
        <n x="293"/>
        <n x="96"/>
      </t>
    </mdx>
    <mdx n="0" f="v">
      <t c="3" si="227">
        <n x="225"/>
        <n x="452"/>
        <n x="96"/>
      </t>
    </mdx>
    <mdx n="0" f="v">
      <t c="3" si="227">
        <n x="225"/>
        <n x="276"/>
        <n x="96"/>
      </t>
    </mdx>
    <mdx n="0" f="v">
      <t c="3" si="227">
        <n x="225"/>
        <n x="453"/>
        <n x="96"/>
      </t>
    </mdx>
    <mdx n="0" f="v">
      <t c="3" si="227">
        <n x="225"/>
        <n x="454"/>
        <n x="96"/>
      </t>
    </mdx>
    <mdx n="0" f="v">
      <t c="3" si="227">
        <n x="225"/>
        <n x="433"/>
        <n x="96"/>
      </t>
    </mdx>
    <mdx n="0" f="v">
      <t c="3" si="227">
        <n x="225"/>
        <n x="442"/>
        <n x="96"/>
      </t>
    </mdx>
    <mdx n="0" f="v">
      <t c="3" si="227">
        <n x="225"/>
        <n x="443"/>
        <n x="96"/>
      </t>
    </mdx>
    <mdx n="0" f="v">
      <t c="3" si="227">
        <n x="225"/>
        <n x="444"/>
        <n x="96"/>
      </t>
    </mdx>
    <mdx n="0" f="v">
      <t c="3" si="227">
        <n x="225"/>
        <n x="445"/>
        <n x="96"/>
      </t>
    </mdx>
    <mdx n="0" f="v">
      <t c="3" si="227">
        <n x="225"/>
        <n x="446"/>
        <n x="96"/>
      </t>
    </mdx>
    <mdx n="0" f="v">
      <t c="3" si="227">
        <n x="225"/>
        <n x="434"/>
        <n x="96"/>
      </t>
    </mdx>
    <mdx n="0" f="v">
      <t c="3" si="227">
        <n x="225"/>
        <n x="461"/>
        <n x="96"/>
      </t>
    </mdx>
    <mdx n="0" f="v">
      <t c="3" si="227">
        <n x="225"/>
        <n x="438"/>
        <n x="96"/>
      </t>
    </mdx>
    <mdx n="0" f="v">
      <t c="3" si="227">
        <n x="225"/>
        <n x="350"/>
        <n x="96"/>
      </t>
    </mdx>
    <mdx n="0" f="v">
      <t c="3" si="227">
        <n x="225"/>
        <n x="439"/>
        <n x="96"/>
      </t>
    </mdx>
    <mdx n="0" f="v">
      <t c="3" si="227">
        <n x="225"/>
        <n x="440"/>
        <n x="96"/>
      </t>
    </mdx>
    <mdx n="0" f="v">
      <t c="3" si="227">
        <n x="225"/>
        <n x="441"/>
        <n x="96"/>
      </t>
    </mdx>
    <mdx n="0" f="v">
      <t c="3" si="227">
        <n x="225"/>
        <n x="447"/>
        <n x="96"/>
      </t>
    </mdx>
    <mdx n="0" f="v">
      <t c="3" si="227">
        <n x="225"/>
        <n x="462"/>
        <n x="96"/>
      </t>
    </mdx>
    <mdx n="0" f="v">
      <t c="3" si="227">
        <n x="225"/>
        <n x="463"/>
        <n x="96"/>
      </t>
    </mdx>
    <mdx n="0" f="v">
      <t c="3" si="227">
        <n x="225"/>
        <n x="455"/>
        <n x="96"/>
      </t>
    </mdx>
    <mdx n="0" f="v">
      <t c="3" si="227">
        <n x="225"/>
        <n x="456"/>
        <n x="96"/>
      </t>
    </mdx>
    <mdx n="0" f="v">
      <t c="3" si="227">
        <n x="225"/>
        <n x="346"/>
        <n x="96"/>
      </t>
    </mdx>
    <mdx n="0" f="v">
      <t c="3" si="227">
        <n x="225"/>
        <n x="459"/>
        <n x="96"/>
      </t>
    </mdx>
    <mdx n="0" f="v">
      <t c="3" si="227">
        <n x="225"/>
        <n x="448"/>
        <n x="96"/>
      </t>
    </mdx>
    <mdx n="0" f="v">
      <t c="3" si="227">
        <n x="225"/>
        <n x="449"/>
        <n x="96"/>
      </t>
    </mdx>
    <mdx n="0" f="v">
      <t c="3" si="227">
        <n x="225"/>
        <n x="450"/>
        <n x="96"/>
      </t>
    </mdx>
    <mdx n="0" f="v">
      <t c="3" si="227">
        <n x="225"/>
        <n x="451"/>
        <n x="96"/>
      </t>
    </mdx>
    <mdx n="0" f="v">
      <t c="3" si="227">
        <n x="225"/>
        <n x="457"/>
        <n x="96"/>
      </t>
    </mdx>
    <mdx n="0" f="v">
      <t c="3" si="227">
        <n x="225"/>
        <n x="458"/>
        <n x="96"/>
      </t>
    </mdx>
    <mdx n="0" f="v">
      <t c="3" si="227">
        <n x="225"/>
        <n x="473"/>
        <n x="96"/>
      </t>
    </mdx>
    <mdx n="0" f="v">
      <t c="3" si="227">
        <n x="225"/>
        <n x="464"/>
        <n x="96"/>
      </t>
    </mdx>
    <mdx n="0" f="v">
      <t c="3" si="227">
        <n x="225"/>
        <n x="465"/>
        <n x="96"/>
      </t>
    </mdx>
    <mdx n="0" f="v">
      <t c="3" si="227">
        <n x="225"/>
        <n x="466"/>
        <n x="96"/>
      </t>
    </mdx>
    <mdx n="0" f="v">
      <t c="3" si="227">
        <n x="225"/>
        <n x="467"/>
        <n x="96"/>
      </t>
    </mdx>
    <mdx n="0" f="v">
      <t c="3" si="227">
        <n x="225"/>
        <n x="468"/>
        <n x="96"/>
      </t>
    </mdx>
    <mdx n="0" f="v">
      <t c="3" si="227">
        <n x="225"/>
        <n x="460"/>
        <n x="96"/>
      </t>
    </mdx>
    <mdx n="0" f="v">
      <t c="3" si="227">
        <n x="225"/>
        <n x="469"/>
        <n x="96"/>
      </t>
    </mdx>
    <mdx n="0" f="v">
      <t c="3" si="227">
        <n x="225"/>
        <n x="470"/>
        <n x="96"/>
      </t>
    </mdx>
    <mdx n="0" f="v">
      <t c="3" si="227">
        <n x="225"/>
        <n x="474"/>
        <n x="96"/>
      </t>
    </mdx>
    <mdx n="0" f="v">
      <t c="3" si="227">
        <n x="225"/>
        <n x="475"/>
        <n x="96"/>
      </t>
    </mdx>
    <mdx n="0" f="v">
      <t c="3" si="227">
        <n x="225"/>
        <n x="476"/>
        <n x="96"/>
      </t>
    </mdx>
    <mdx n="0" f="v">
      <t c="3" si="227">
        <n x="225"/>
        <n x="471"/>
        <n x="96"/>
      </t>
    </mdx>
    <mdx n="0" f="v">
      <t c="3" si="227">
        <n x="225"/>
        <n x="487"/>
        <n x="96"/>
      </t>
    </mdx>
    <mdx n="0" f="v">
      <t c="3" si="227">
        <n x="225"/>
        <n x="488"/>
        <n x="96"/>
      </t>
    </mdx>
    <mdx n="0" f="v">
      <t c="3" si="227">
        <n x="225"/>
        <n x="477"/>
        <n x="96"/>
      </t>
    </mdx>
    <mdx n="0" f="v">
      <t c="3" si="227">
        <n x="225"/>
        <n x="478"/>
        <n x="96"/>
      </t>
    </mdx>
    <mdx n="0" f="v">
      <t c="3" si="227">
        <n x="225"/>
        <n x="479"/>
        <n x="96"/>
      </t>
    </mdx>
    <mdx n="0" f="v">
      <t c="3" si="227">
        <n x="225"/>
        <n x="472"/>
        <n x="96"/>
      </t>
    </mdx>
    <mdx n="0" f="v">
      <t c="3" si="227">
        <n x="225"/>
        <n x="480"/>
        <n x="96"/>
      </t>
    </mdx>
    <mdx n="0" f="v">
      <t c="3" si="227">
        <n x="225"/>
        <n x="481"/>
        <n x="96"/>
      </t>
    </mdx>
    <mdx n="0" f="v">
      <t c="3" si="227">
        <n x="225"/>
        <n x="483"/>
        <n x="96"/>
      </t>
    </mdx>
    <mdx n="0" f="v">
      <t c="3" si="227">
        <n x="225"/>
        <n x="489"/>
        <n x="96"/>
      </t>
    </mdx>
    <mdx n="0" f="v">
      <t c="3" si="227">
        <n x="225"/>
        <n x="482"/>
        <n x="96"/>
      </t>
    </mdx>
    <mdx n="0" f="v">
      <t c="3" si="227">
        <n x="225"/>
        <n x="490"/>
        <n x="96"/>
      </t>
    </mdx>
    <mdx n="0" f="v">
      <t c="3" si="227">
        <n x="225"/>
        <n x="484"/>
        <n x="96"/>
      </t>
    </mdx>
    <mdx n="0" f="v">
      <t c="3" si="227">
        <n x="225"/>
        <n x="485"/>
        <n x="96"/>
      </t>
    </mdx>
    <mdx n="0" f="v">
      <t c="3" si="227">
        <n x="225"/>
        <n x="486"/>
        <n x="96"/>
      </t>
    </mdx>
    <mdx n="0" f="v">
      <t c="3" si="227">
        <n x="225"/>
        <n x="500"/>
        <n x="96"/>
      </t>
    </mdx>
    <mdx n="0" f="v">
      <t c="3" si="227">
        <n x="225"/>
        <n x="492"/>
        <n x="96"/>
      </t>
    </mdx>
    <mdx n="0" f="v">
      <t c="3" si="227">
        <n x="225"/>
        <n x="493"/>
        <n x="96"/>
      </t>
    </mdx>
    <mdx n="0" f="v">
      <t c="3" si="227">
        <n x="225"/>
        <n x="491"/>
        <n x="96"/>
      </t>
    </mdx>
    <mdx n="0" f="v">
      <t c="3" si="227">
        <n x="225"/>
        <n x="495"/>
        <n x="96"/>
      </t>
    </mdx>
    <mdx n="0" f="v">
      <t c="3" si="227">
        <n x="225"/>
        <n x="496"/>
        <n x="96"/>
      </t>
    </mdx>
    <mdx n="0" f="v">
      <t c="3" si="227">
        <n x="225"/>
        <n x="494"/>
        <n x="96"/>
      </t>
    </mdx>
    <mdx n="0" f="v">
      <t c="3" si="227">
        <n x="225"/>
        <n x="497"/>
        <n x="96"/>
      </t>
    </mdx>
    <mdx n="0" f="v">
      <t c="3" si="227">
        <n x="225"/>
        <n x="498"/>
        <n x="96"/>
      </t>
    </mdx>
    <mdx n="0" f="v">
      <t c="3" si="227">
        <n x="225"/>
        <n x="499"/>
        <n x="96"/>
      </t>
    </mdx>
    <mdx n="0" f="v">
      <t c="3" si="227">
        <n x="225"/>
        <n x="508"/>
        <n x="96"/>
      </t>
    </mdx>
    <mdx n="0" f="v">
      <t c="3" si="227">
        <n x="225"/>
        <n x="504"/>
        <n x="96"/>
      </t>
    </mdx>
    <mdx n="0" f="v">
      <t c="3" si="227">
        <n x="225"/>
        <n x="501"/>
        <n x="96"/>
      </t>
    </mdx>
    <mdx n="0" f="v">
      <t c="3" si="227">
        <n x="225"/>
        <n x="502"/>
        <n x="96"/>
      </t>
    </mdx>
    <mdx n="0" f="v">
      <t c="3" si="227">
        <n x="225"/>
        <n x="503"/>
        <n x="96"/>
      </t>
    </mdx>
    <mdx n="0" f="v">
      <t c="3" si="227">
        <n x="225"/>
        <n x="505"/>
        <n x="96"/>
      </t>
    </mdx>
    <mdx n="0" f="v">
      <t c="3" si="227">
        <n x="225"/>
        <n x="506"/>
        <n x="96"/>
      </t>
    </mdx>
    <mdx n="0" f="v">
      <t c="3" si="227">
        <n x="225"/>
        <n x="509"/>
        <n x="96"/>
      </t>
    </mdx>
    <mdx n="0" f="v">
      <t c="3" si="227">
        <n x="225"/>
        <n x="507"/>
        <n x="96"/>
      </t>
    </mdx>
    <mdx n="0" f="v">
      <t c="3" si="227">
        <n x="225"/>
        <n x="513"/>
        <n x="96"/>
      </t>
    </mdx>
    <mdx n="0" f="v">
      <t c="3" si="227">
        <n x="225"/>
        <n x="510"/>
        <n x="96"/>
      </t>
    </mdx>
    <mdx n="0" f="v">
      <t c="3" si="227">
        <n x="225"/>
        <n x="511"/>
        <n x="96"/>
      </t>
    </mdx>
    <mdx n="0" f="v">
      <t c="3" si="227">
        <n x="225"/>
        <n x="512"/>
        <n x="96"/>
      </t>
    </mdx>
    <mdx n="0" f="v">
      <t c="3" si="227">
        <n x="225"/>
        <n x="519"/>
        <n x="96"/>
      </t>
    </mdx>
    <mdx n="0" f="v">
      <t c="3" si="227">
        <n x="225"/>
        <n x="516"/>
        <n x="96"/>
      </t>
    </mdx>
    <mdx n="0" f="v">
      <t c="3" si="227">
        <n x="225"/>
        <n x="514"/>
        <n x="96"/>
      </t>
    </mdx>
    <mdx n="0" f="v">
      <t c="3" si="227">
        <n x="225"/>
        <n x="515"/>
        <n x="96"/>
      </t>
    </mdx>
    <mdx n="0" f="v">
      <t c="3" si="227">
        <n x="225"/>
        <n x="523"/>
        <n x="96"/>
      </t>
    </mdx>
    <mdx n="0" f="v">
      <t c="3" si="227">
        <n x="225"/>
        <n x="528"/>
        <n x="96"/>
      </t>
    </mdx>
    <mdx n="0" f="v">
      <t c="3" si="227">
        <n x="225"/>
        <n x="517"/>
        <n x="96"/>
      </t>
    </mdx>
    <mdx n="0" f="v">
      <t c="3" si="227">
        <n x="225"/>
        <n x="518"/>
        <n x="96"/>
      </t>
    </mdx>
    <mdx n="0" f="v">
      <t c="3" si="227">
        <n x="225"/>
        <n x="522"/>
        <n x="96"/>
      </t>
    </mdx>
    <mdx n="0" f="v">
      <t c="3" si="227">
        <n x="225"/>
        <n x="520"/>
        <n x="96"/>
      </t>
    </mdx>
    <mdx n="0" f="v">
      <t c="3" si="227">
        <n x="225"/>
        <n x="521"/>
        <n x="96"/>
      </t>
    </mdx>
    <mdx n="0" f="v">
      <t c="3" si="227">
        <n x="225"/>
        <n x="525"/>
        <n x="96"/>
      </t>
    </mdx>
    <mdx n="0" f="v">
      <t c="3" si="227">
        <n x="225"/>
        <n x="526"/>
        <n x="96"/>
      </t>
    </mdx>
    <mdx n="0" f="v">
      <t c="3" si="227">
        <n x="225"/>
        <n x="524"/>
        <n x="96"/>
      </t>
    </mdx>
    <mdx n="0" f="v">
      <t c="3" si="227">
        <n x="225"/>
        <n x="527"/>
        <n x="96"/>
      </t>
    </mdx>
    <mdx n="0" f="v">
      <t c="3" si="227">
        <n x="225"/>
        <n x="529"/>
        <n x="96"/>
      </t>
    </mdx>
    <mdx n="0" f="v">
      <t c="3" si="227">
        <n x="225"/>
        <n x="531"/>
        <n x="96"/>
      </t>
    </mdx>
    <mdx n="0" f="v">
      <t c="3" si="227">
        <n x="225"/>
        <n x="530"/>
        <n x="96"/>
      </t>
    </mdx>
    <mdx n="0" f="v">
      <t c="3" si="227">
        <n x="225"/>
        <n x="533"/>
        <n x="96"/>
      </t>
    </mdx>
    <mdx n="0" f="v">
      <t c="3" si="227">
        <n x="225"/>
        <n x="532"/>
        <n x="96"/>
      </t>
    </mdx>
    <mdx n="0" f="v">
      <t c="3" si="227">
        <n x="225"/>
        <n x="536"/>
        <n x="96"/>
      </t>
    </mdx>
    <mdx n="0" f="v">
      <t c="3" si="227">
        <n x="225"/>
        <n x="537"/>
        <n x="96"/>
      </t>
    </mdx>
    <mdx n="0" f="v">
      <t c="3" si="227">
        <n x="225"/>
        <n x="534"/>
        <n x="96"/>
      </t>
    </mdx>
    <mdx n="0" f="v">
      <t c="3" si="227">
        <n x="225"/>
        <n x="535"/>
        <n x="96"/>
      </t>
    </mdx>
    <mdx n="0" f="v">
      <t c="3" si="227">
        <n x="225"/>
        <n x="539"/>
        <n x="96"/>
      </t>
    </mdx>
    <mdx n="0" f="v">
      <t c="3" si="227">
        <n x="225"/>
        <n x="540"/>
        <n x="96"/>
      </t>
    </mdx>
    <mdx n="0" f="v">
      <t c="3" si="227">
        <n x="225"/>
        <n x="538"/>
        <n x="96"/>
      </t>
    </mdx>
    <mdx n="0" f="v">
      <t c="3" si="227">
        <n x="225"/>
        <n x="543"/>
        <n x="96"/>
      </t>
    </mdx>
    <mdx n="0" f="v">
      <t c="3" si="227">
        <n x="225"/>
        <n x="541"/>
        <n x="96"/>
      </t>
    </mdx>
    <mdx n="0" f="v">
      <t c="3" si="227">
        <n x="225"/>
        <n x="545"/>
        <n x="96"/>
      </t>
    </mdx>
    <mdx n="0" f="v">
      <t c="3" si="227">
        <n x="225"/>
        <n x="542"/>
        <n x="96"/>
      </t>
    </mdx>
    <mdx n="0" f="v">
      <t c="3" si="227">
        <n x="225"/>
        <n x="544"/>
        <n x="96"/>
      </t>
    </mdx>
    <mdx n="0" f="v">
      <t c="3" si="227">
        <n x="225"/>
        <n x="546"/>
        <n x="96"/>
      </t>
    </mdx>
    <mdx n="0" f="v">
      <t c="3" si="227">
        <n x="225"/>
        <n x="271"/>
        <n x="114"/>
      </t>
    </mdx>
    <mdx n="0" f="v">
      <t c="3" si="227">
        <n x="225"/>
        <n x="355"/>
        <n x="114"/>
      </t>
    </mdx>
    <mdx n="0" f="v">
      <t c="3" si="227">
        <n x="225"/>
        <n x="356"/>
        <n x="114"/>
      </t>
    </mdx>
    <mdx n="0" f="v">
      <t c="3" si="227">
        <n x="225"/>
        <n x="265"/>
        <n x="114"/>
      </t>
    </mdx>
    <mdx n="0" f="v">
      <t c="3" si="227">
        <n x="225"/>
        <n x="264"/>
        <n x="114"/>
      </t>
    </mdx>
    <mdx n="0" f="v">
      <t c="3" si="227">
        <n x="225"/>
        <n x="259"/>
        <n x="114"/>
      </t>
    </mdx>
    <mdx n="0" f="v">
      <t c="3" si="227">
        <n x="225"/>
        <n x="258"/>
        <n x="114"/>
      </t>
    </mdx>
    <mdx n="0" f="v">
      <t c="3" si="227">
        <n x="225"/>
        <n x="257"/>
        <n x="114"/>
      </t>
    </mdx>
    <mdx n="0" f="v">
      <t c="3" si="227">
        <n x="225"/>
        <n x="316"/>
        <n x="114"/>
      </t>
    </mdx>
    <mdx n="0" f="v">
      <t c="3" si="227">
        <n x="225"/>
        <n x="373"/>
        <n x="114"/>
      </t>
    </mdx>
    <mdx n="0" f="v">
      <t c="3" si="227">
        <n x="225"/>
        <n x="374"/>
        <n x="114"/>
      </t>
    </mdx>
    <mdx n="0" f="v">
      <t c="3" si="227">
        <n x="225"/>
        <n x="375"/>
        <n x="114"/>
      </t>
    </mdx>
    <mdx n="0" f="v">
      <t c="3" si="227">
        <n x="225"/>
        <n x="377"/>
        <n x="114"/>
      </t>
    </mdx>
    <mdx n="0" f="v">
      <t c="3" si="227">
        <n x="225"/>
        <n x="280"/>
        <n x="114"/>
      </t>
    </mdx>
    <mdx n="0" f="v">
      <t c="3" si="227">
        <n x="225"/>
        <n x="378"/>
        <n x="114"/>
      </t>
    </mdx>
    <mdx n="0" f="v">
      <t c="3" si="227">
        <n x="225"/>
        <n x="379"/>
        <n x="114"/>
      </t>
    </mdx>
    <mdx n="0" f="v">
      <t c="3" si="227">
        <n x="225"/>
        <n x="362"/>
        <n x="114"/>
      </t>
    </mdx>
    <mdx n="0" f="v">
      <t c="3" si="227">
        <n x="225"/>
        <n x="548"/>
        <n x="114"/>
      </t>
    </mdx>
    <mdx n="0" f="v">
      <t c="3" si="227">
        <n x="225"/>
        <n x="365"/>
        <n x="114"/>
      </t>
    </mdx>
    <mdx n="0" f="v">
      <t c="3" si="227">
        <n x="225"/>
        <n x="367"/>
        <n x="114"/>
      </t>
    </mdx>
    <mdx n="0" f="v">
      <t c="3" si="227">
        <n x="225"/>
        <n x="369"/>
        <n x="114"/>
      </t>
    </mdx>
    <mdx n="0" f="v">
      <t c="3" si="227">
        <n x="225"/>
        <n x="307"/>
        <n x="114"/>
      </t>
    </mdx>
    <mdx n="0" f="v">
      <t c="3" si="227">
        <n x="225"/>
        <n x="371"/>
        <n x="114"/>
      </t>
    </mdx>
    <mdx n="0" f="v">
      <t c="3" si="227">
        <n x="225"/>
        <n x="394"/>
        <n x="114"/>
      </t>
    </mdx>
    <mdx n="0" f="v">
      <t c="3" si="227">
        <n x="225"/>
        <n x="396"/>
        <n x="114"/>
      </t>
    </mdx>
    <mdx n="0" f="v">
      <t c="3" si="227">
        <n x="225"/>
        <n x="386"/>
        <n x="114"/>
      </t>
    </mdx>
    <mdx n="0" f="v">
      <t c="3" si="227">
        <n x="225"/>
        <n x="400"/>
        <n x="114"/>
      </t>
    </mdx>
    <mdx n="0" f="v">
      <t c="3" si="227">
        <n x="225"/>
        <n x="402"/>
        <n x="114"/>
      </t>
    </mdx>
    <mdx n="0" f="v">
      <t c="3" si="227">
        <n x="225"/>
        <n x="417"/>
        <n x="114"/>
      </t>
    </mdx>
    <mdx n="0" f="v">
      <t c="3" si="227">
        <n x="225"/>
        <n x="405"/>
        <n x="114"/>
      </t>
    </mdx>
    <mdx n="0" f="v">
      <t c="3" si="227">
        <n x="225"/>
        <n x="407"/>
        <n x="114"/>
      </t>
    </mdx>
    <mdx n="0" f="v">
      <t c="3" si="227">
        <n x="225"/>
        <n x="412"/>
        <n x="114"/>
      </t>
    </mdx>
    <mdx n="0" f="v">
      <t c="3" si="227">
        <n x="225"/>
        <n x="416"/>
        <n x="114"/>
      </t>
    </mdx>
    <mdx n="0" f="v">
      <t c="3" si="227">
        <n x="225"/>
        <n x="422"/>
        <n x="114"/>
      </t>
    </mdx>
    <mdx n="0" f="v">
      <t c="3" si="227">
        <n x="225"/>
        <n x="418"/>
        <n x="114"/>
      </t>
    </mdx>
    <mdx n="0" f="v">
      <t c="3" si="227">
        <n x="225"/>
        <n x="419"/>
        <n x="114"/>
      </t>
    </mdx>
    <mdx n="0" f="v">
      <t c="3" si="227">
        <n x="225"/>
        <n x="299"/>
        <n x="114"/>
      </t>
    </mdx>
    <mdx n="0" f="v">
      <t c="3" si="227">
        <n x="225"/>
        <n x="297"/>
        <n x="114"/>
      </t>
    </mdx>
    <mdx n="0" f="v">
      <t c="3" si="227">
        <n x="225"/>
        <n x="421"/>
        <n x="114"/>
      </t>
    </mdx>
    <mdx n="0" f="v">
      <t c="3" si="227">
        <n x="225"/>
        <n x="425"/>
        <n x="114"/>
      </t>
    </mdx>
    <mdx n="0" f="v">
      <t c="3" si="227">
        <n x="225"/>
        <n x="348"/>
        <n x="114"/>
      </t>
    </mdx>
    <mdx n="0" f="v">
      <t c="3" si="227">
        <n x="225"/>
        <n x="327"/>
        <n x="114"/>
      </t>
    </mdx>
    <mdx n="0" f="v">
      <t c="3" si="227">
        <n x="225"/>
        <n x="426"/>
        <n x="114"/>
      </t>
    </mdx>
    <mdx n="0" f="v">
      <t c="3" si="227">
        <n x="225"/>
        <n x="328"/>
        <n x="114"/>
      </t>
    </mdx>
    <mdx n="0" f="v">
      <t c="3" si="227">
        <n x="225"/>
        <n x="430"/>
        <n x="114"/>
      </t>
    </mdx>
    <mdx n="0" f="v">
      <t c="3" si="227">
        <n x="225"/>
        <n x="432"/>
        <n x="114"/>
      </t>
    </mdx>
    <mdx n="0" f="v">
      <t c="3" si="227">
        <n x="225"/>
        <n x="293"/>
        <n x="114"/>
      </t>
    </mdx>
    <mdx n="0" f="v">
      <t c="3" si="227">
        <n x="225"/>
        <n x="453"/>
        <n x="114"/>
      </t>
    </mdx>
    <mdx n="0" f="v">
      <t c="3" si="227">
        <n x="225"/>
        <n x="442"/>
        <n x="114"/>
      </t>
    </mdx>
    <mdx n="0" f="v">
      <t c="3" si="227">
        <n x="225"/>
        <n x="443"/>
        <n x="114"/>
      </t>
    </mdx>
    <mdx n="0" f="v">
      <t c="3" si="227">
        <n x="225"/>
        <n x="445"/>
        <n x="114"/>
      </t>
    </mdx>
    <mdx n="0" f="v">
      <t c="3" si="227">
        <n x="225"/>
        <n x="446"/>
        <n x="114"/>
      </t>
    </mdx>
    <mdx n="0" f="v">
      <t c="3" si="227">
        <n x="225"/>
        <n x="441"/>
        <n x="114"/>
      </t>
    </mdx>
    <mdx n="0" f="v">
      <t c="3" si="227">
        <n x="225"/>
        <n x="447"/>
        <n x="114"/>
      </t>
    </mdx>
    <mdx n="0" f="v">
      <t c="3" si="227">
        <n x="225"/>
        <n x="461"/>
        <n x="114"/>
      </t>
    </mdx>
    <mdx n="0" f="v">
      <t c="3" si="227">
        <n x="225"/>
        <n x="462"/>
        <n x="114"/>
      </t>
    </mdx>
    <mdx n="0" f="v">
      <t c="3" si="227">
        <n x="225"/>
        <n x="463"/>
        <n x="114"/>
      </t>
    </mdx>
    <mdx n="0" f="v">
      <t c="3" si="227">
        <n x="225"/>
        <n x="346"/>
        <n x="114"/>
      </t>
    </mdx>
    <mdx n="0" f="v">
      <t c="3" si="227">
        <n x="225"/>
        <n x="459"/>
        <n x="114"/>
      </t>
    </mdx>
    <mdx n="0" f="v">
      <t c="3" si="227">
        <n x="225"/>
        <n x="448"/>
        <n x="114"/>
      </t>
    </mdx>
    <mdx n="0" f="v">
      <t c="3" si="227">
        <n x="225"/>
        <n x="457"/>
        <n x="114"/>
      </t>
    </mdx>
    <mdx n="0" f="v">
      <t c="3" si="227">
        <n x="225"/>
        <n x="460"/>
        <n x="114"/>
      </t>
    </mdx>
    <mdx n="0" f="v">
      <t c="3" si="227">
        <n x="225"/>
        <n x="467"/>
        <n x="114"/>
      </t>
    </mdx>
    <mdx n="0" f="v">
      <t c="3" si="227">
        <n x="225"/>
        <n x="474"/>
        <n x="114"/>
      </t>
    </mdx>
    <mdx n="0" f="v">
      <t c="3" si="227">
        <n x="225"/>
        <n x="475"/>
        <n x="114"/>
      </t>
    </mdx>
    <mdx n="0" f="v">
      <t c="3" si="227">
        <n x="225"/>
        <n x="471"/>
        <n x="114"/>
      </t>
    </mdx>
    <mdx n="0" f="v">
      <t c="3" si="227">
        <n x="225"/>
        <n x="488"/>
        <n x="114"/>
      </t>
    </mdx>
    <mdx n="0" f="v">
      <t c="3" si="227">
        <n x="225"/>
        <n x="484"/>
        <n x="114"/>
      </t>
    </mdx>
    <mdx n="0" f="v">
      <t c="3" si="227">
        <n x="225"/>
        <n x="486"/>
        <n x="114"/>
      </t>
    </mdx>
    <mdx n="0" f="v">
      <t c="3" si="227">
        <n x="225"/>
        <n x="490"/>
        <n x="114"/>
      </t>
    </mdx>
    <mdx n="0" f="v">
      <t c="3" si="227">
        <n x="225"/>
        <n x="491"/>
        <n x="114"/>
      </t>
    </mdx>
    <mdx n="0" f="v">
      <t c="3" si="227">
        <n x="225"/>
        <n x="496"/>
        <n x="114"/>
      </t>
    </mdx>
    <mdx n="0" f="v">
      <t c="3" si="227">
        <n x="225"/>
        <n x="494"/>
        <n x="114"/>
      </t>
    </mdx>
    <mdx n="0" f="v">
      <t c="3" si="227">
        <n x="225"/>
        <n x="497"/>
        <n x="114"/>
      </t>
    </mdx>
    <mdx n="0" f="v">
      <t c="3" si="227">
        <n x="225"/>
        <n x="499"/>
        <n x="114"/>
      </t>
    </mdx>
    <mdx n="0" f="v">
      <t c="3" si="227">
        <n x="225"/>
        <n x="501"/>
        <n x="114"/>
      </t>
    </mdx>
    <mdx n="0" f="v">
      <t c="3" si="227">
        <n x="225"/>
        <n x="502"/>
        <n x="114"/>
      </t>
    </mdx>
    <mdx n="0" f="v">
      <t c="3" si="227">
        <n x="225"/>
        <n x="509"/>
        <n x="114"/>
      </t>
    </mdx>
    <mdx n="0" f="v">
      <t c="3" si="227">
        <n x="225"/>
        <n x="513"/>
        <n x="114"/>
      </t>
    </mdx>
    <mdx n="0" f="v">
      <t c="3" si="227">
        <n x="225"/>
        <n x="512"/>
        <n x="114"/>
      </t>
    </mdx>
    <mdx n="0" f="v">
      <t c="3" si="227">
        <n x="225"/>
        <n x="514"/>
        <n x="114"/>
      </t>
    </mdx>
    <mdx n="0" f="v">
      <t c="3" si="227">
        <n x="225"/>
        <n x="515"/>
        <n x="114"/>
      </t>
    </mdx>
    <mdx n="0" f="v">
      <t c="3" si="227">
        <n x="225"/>
        <n x="525"/>
        <n x="114"/>
      </t>
    </mdx>
    <mdx n="0" f="v">
      <t c="3" si="227">
        <n x="225"/>
        <n x="518"/>
        <n x="114"/>
      </t>
    </mdx>
    <mdx n="0" f="v">
      <t c="3" si="227">
        <n x="225"/>
        <n x="526"/>
        <n x="114"/>
      </t>
    </mdx>
    <mdx n="0" f="v">
      <t c="3" si="227">
        <n x="225"/>
        <n x="527"/>
        <n x="114"/>
      </t>
    </mdx>
    <mdx n="0" f="v">
      <t c="3" si="227">
        <n x="225"/>
        <n x="536"/>
        <n x="114"/>
      </t>
    </mdx>
    <mdx n="0" f="v">
      <t c="3" si="227">
        <n x="225"/>
        <n x="540"/>
        <n x="114"/>
      </t>
    </mdx>
    <mdx n="0" f="v">
      <t c="3" si="227">
        <n x="225"/>
        <n x="535"/>
        <n x="114"/>
      </t>
    </mdx>
    <mdx n="0" f="v">
      <t c="3" si="227">
        <n x="225"/>
        <n x="538"/>
        <n x="114"/>
      </t>
    </mdx>
    <mdx n="0" f="v">
      <t c="3" si="227">
        <n x="225"/>
        <n x="545"/>
        <n x="114"/>
      </t>
    </mdx>
    <mdx n="0" f="v">
      <t c="3" si="227">
        <n x="225"/>
        <n x="546"/>
        <n x="114"/>
      </t>
    </mdx>
    <mdx n="0" f="v">
      <t c="3" si="227">
        <n x="225"/>
        <n x="273"/>
        <n x="116"/>
      </t>
    </mdx>
    <mdx n="0" f="v">
      <t c="3" si="227">
        <n x="225"/>
        <n x="267"/>
        <n x="116"/>
      </t>
    </mdx>
    <mdx n="0" f="v">
      <t c="3" si="227">
        <n x="225"/>
        <n x="266"/>
        <n x="116"/>
      </t>
    </mdx>
    <mdx n="0" f="v">
      <t c="3" si="227">
        <n x="225"/>
        <n x="263"/>
        <n x="116"/>
      </t>
    </mdx>
    <mdx n="0" f="v">
      <t c="3" si="227">
        <n x="225"/>
        <n x="262"/>
        <n x="116"/>
      </t>
    </mdx>
    <mdx n="0" f="v">
      <t c="3" si="227">
        <n x="225"/>
        <n x="261"/>
        <n x="116"/>
      </t>
    </mdx>
    <mdx n="0" f="v">
      <t c="3" si="227">
        <n x="225"/>
        <n x="260"/>
        <n x="116"/>
      </t>
    </mdx>
    <mdx n="0" f="v">
      <t c="3" si="227">
        <n x="225"/>
        <n x="259"/>
        <n x="116"/>
      </t>
    </mdx>
    <mdx n="0" f="v">
      <t c="3" si="227">
        <n x="225"/>
        <n x="257"/>
        <n x="116"/>
      </t>
    </mdx>
    <mdx n="0" f="v">
      <t c="3" si="227">
        <n x="225"/>
        <n x="256"/>
        <n x="116"/>
      </t>
    </mdx>
    <mdx n="0" f="v">
      <t c="3" si="227">
        <n x="225"/>
        <n x="357"/>
        <n x="116"/>
      </t>
    </mdx>
    <mdx n="0" f="v">
      <t c="3" si="227">
        <n x="225"/>
        <n x="359"/>
        <n x="116"/>
      </t>
    </mdx>
    <mdx n="0" f="v">
      <t c="3" si="227">
        <n x="225"/>
        <n x="360"/>
        <n x="116"/>
      </t>
    </mdx>
    <mdx n="0" f="v">
      <t c="3" si="227">
        <n x="225"/>
        <n x="361"/>
        <n x="116"/>
      </t>
    </mdx>
    <mdx n="0" f="v">
      <t c="3" si="227">
        <n x="225"/>
        <n x="254"/>
        <n x="116"/>
      </t>
    </mdx>
    <mdx n="0" f="v">
      <t c="3" si="227">
        <n x="225"/>
        <n x="547"/>
        <n x="116"/>
      </t>
    </mdx>
    <mdx n="0" f="v">
      <t c="3" si="227">
        <n x="225"/>
        <n x="363"/>
        <n x="116"/>
      </t>
    </mdx>
    <mdx n="0" f="v">
      <t c="3" si="227">
        <n x="225"/>
        <n x="364"/>
        <n x="116"/>
      </t>
    </mdx>
    <mdx n="0" f="v">
      <t c="3" si="227">
        <n x="225"/>
        <n x="548"/>
        <n x="116"/>
      </t>
    </mdx>
    <mdx n="0" f="v">
      <t c="3" si="227">
        <n x="225"/>
        <n x="365"/>
        <n x="116"/>
      </t>
    </mdx>
    <mdx n="0" f="v">
      <t c="3" si="227">
        <n x="225"/>
        <n x="366"/>
        <n x="116"/>
      </t>
    </mdx>
    <mdx n="0" f="v">
      <t c="3" si="227">
        <n x="225"/>
        <n x="367"/>
        <n x="116"/>
      </t>
    </mdx>
    <mdx n="0" f="v">
      <t c="3" si="227">
        <n x="225"/>
        <n x="368"/>
        <n x="116"/>
      </t>
    </mdx>
    <mdx n="0" f="v">
      <t c="3" si="227">
        <n x="225"/>
        <n x="369"/>
        <n x="116"/>
      </t>
    </mdx>
    <mdx n="0" f="v">
      <t c="3" si="227">
        <n x="225"/>
        <n x="370"/>
        <n x="116"/>
      </t>
    </mdx>
    <mdx n="0" f="v">
      <t c="3" si="227">
        <n x="225"/>
        <n x="371"/>
        <n x="116"/>
      </t>
    </mdx>
    <mdx n="0" f="v">
      <t c="3" si="227">
        <n x="225"/>
        <n x="372"/>
        <n x="116"/>
      </t>
    </mdx>
    <mdx n="0" f="v">
      <t c="3" si="227">
        <n x="225"/>
        <n x="393"/>
        <n x="116"/>
      </t>
    </mdx>
    <mdx n="0" f="v">
      <t c="3" si="227">
        <n x="225"/>
        <n x="373"/>
        <n x="116"/>
      </t>
    </mdx>
    <mdx n="0" f="v">
      <t c="3" si="227">
        <n x="225"/>
        <n x="374"/>
        <n x="116"/>
      </t>
    </mdx>
    <mdx n="0" f="v">
      <t c="3" si="227">
        <n x="225"/>
        <n x="281"/>
        <n x="116"/>
      </t>
    </mdx>
    <mdx n="0" f="v">
      <t c="3" si="227">
        <n x="225"/>
        <n x="376"/>
        <n x="116"/>
      </t>
    </mdx>
    <mdx n="0" f="v">
      <t c="3" si="227">
        <n x="225"/>
        <n x="377"/>
        <n x="116"/>
      </t>
    </mdx>
    <mdx n="0" f="v">
      <t c="3" si="227">
        <n x="225"/>
        <n x="378"/>
        <n x="116"/>
      </t>
    </mdx>
    <mdx n="0" f="v">
      <t c="3" si="227">
        <n x="225"/>
        <n x="379"/>
        <n x="116"/>
      </t>
    </mdx>
    <mdx n="0" f="v">
      <t c="3" si="227">
        <n x="225"/>
        <n x="380"/>
        <n x="116"/>
      </t>
    </mdx>
    <mdx n="0" f="v">
      <t c="3" si="227">
        <n x="225"/>
        <n x="381"/>
        <n x="116"/>
      </t>
    </mdx>
    <mdx n="0" f="v">
      <t c="3" si="227">
        <n x="225"/>
        <n x="382"/>
        <n x="116"/>
      </t>
    </mdx>
    <mdx n="0" f="v">
      <t c="3" si="227">
        <n x="225"/>
        <n x="383"/>
        <n x="116"/>
      </t>
    </mdx>
    <mdx n="0" f="v">
      <t c="3" si="227">
        <n x="225"/>
        <n x="384"/>
        <n x="116"/>
      </t>
    </mdx>
    <mdx n="0" f="v">
      <t c="3" si="227">
        <n x="225"/>
        <n x="385"/>
        <n x="116"/>
      </t>
    </mdx>
    <mdx n="0" f="v">
      <t c="3" si="227">
        <n x="225"/>
        <n x="386"/>
        <n x="116"/>
      </t>
    </mdx>
    <mdx n="0" f="v">
      <t c="3" si="227">
        <n x="225"/>
        <n x="387"/>
        <n x="116"/>
      </t>
    </mdx>
    <mdx n="0" f="v">
      <t c="3" si="227">
        <n x="225"/>
        <n x="388"/>
        <n x="116"/>
      </t>
    </mdx>
    <mdx n="0" f="v">
      <t c="3" si="227">
        <n x="225"/>
        <n x="389"/>
        <n x="116"/>
      </t>
    </mdx>
    <mdx n="0" f="v">
      <t c="3" si="227">
        <n x="225"/>
        <n x="390"/>
        <n x="116"/>
      </t>
    </mdx>
    <mdx n="0" f="v">
      <t c="3" si="227">
        <n x="225"/>
        <n x="394"/>
        <n x="116"/>
      </t>
    </mdx>
    <mdx n="0" f="v">
      <t c="3" si="227">
        <n x="225"/>
        <n x="395"/>
        <n x="116"/>
      </t>
    </mdx>
    <mdx n="0" f="v">
      <t c="3" si="227">
        <n x="225"/>
        <n x="278"/>
        <n x="116"/>
      </t>
    </mdx>
    <mdx n="0" f="v">
      <t c="3" si="227">
        <n x="225"/>
        <n x="396"/>
        <n x="116"/>
      </t>
    </mdx>
    <mdx n="0" f="v">
      <t c="3" si="227">
        <n x="225"/>
        <n x="397"/>
        <n x="116"/>
      </t>
    </mdx>
    <mdx n="0" f="v">
      <t c="3" si="227">
        <n x="225"/>
        <n x="398"/>
        <n x="116"/>
      </t>
    </mdx>
    <mdx n="0" f="v">
      <t c="3" si="227">
        <n x="225"/>
        <n x="411"/>
        <n x="116"/>
      </t>
    </mdx>
    <mdx n="0" f="v">
      <t c="3" si="227">
        <n x="225"/>
        <n x="404"/>
        <n x="116"/>
      </t>
    </mdx>
    <mdx n="0" f="v">
      <t c="3" si="227">
        <n x="225"/>
        <n x="405"/>
        <n x="116"/>
      </t>
    </mdx>
    <mdx n="0" f="v">
      <t c="3" si="227">
        <n x="225"/>
        <n x="406"/>
        <n x="116"/>
      </t>
    </mdx>
    <mdx n="0" f="v">
      <t c="3" si="227">
        <n x="225"/>
        <n x="407"/>
        <n x="116"/>
      </t>
    </mdx>
    <mdx n="0" f="v">
      <t c="3" si="227">
        <n x="225"/>
        <n x="408"/>
        <n x="116"/>
      </t>
    </mdx>
    <mdx n="0" f="v">
      <t c="3" si="227">
        <n x="225"/>
        <n x="409"/>
        <n x="116"/>
      </t>
    </mdx>
    <mdx n="0" f="v">
      <t c="3" si="227">
        <n x="225"/>
        <n x="410"/>
        <n x="116"/>
      </t>
    </mdx>
    <mdx n="0" f="v">
      <t c="3" si="227">
        <n x="225"/>
        <n x="403"/>
        <n x="116"/>
      </t>
    </mdx>
    <mdx n="0" f="v">
      <t c="3" si="227">
        <n x="225"/>
        <n x="419"/>
        <n x="116"/>
      </t>
    </mdx>
    <mdx n="0" f="v">
      <t c="3" si="227">
        <n x="225"/>
        <n x="420"/>
        <n x="116"/>
      </t>
    </mdx>
    <mdx n="0" f="v">
      <t c="3" si="227">
        <n x="225"/>
        <n x="392"/>
        <n x="116"/>
      </t>
    </mdx>
    <mdx n="0" f="v">
      <t c="3" si="227">
        <n x="225"/>
        <n x="391"/>
        <n x="116"/>
      </t>
    </mdx>
    <mdx n="0" f="v">
      <t c="3" si="227">
        <n x="225"/>
        <n x="399"/>
        <n x="116"/>
      </t>
    </mdx>
    <mdx n="0" f="v">
      <t c="3" si="227">
        <n x="225"/>
        <n x="400"/>
        <n x="116"/>
      </t>
    </mdx>
    <mdx n="0" f="v">
      <t c="3" si="227">
        <n x="225"/>
        <n x="401"/>
        <n x="116"/>
      </t>
    </mdx>
    <mdx n="0" f="v">
      <t c="3" si="227">
        <n x="225"/>
        <n x="402"/>
        <n x="116"/>
      </t>
    </mdx>
    <mdx n="0" f="v">
      <t c="3" si="227">
        <n x="225"/>
        <n x="277"/>
        <n x="116"/>
      </t>
    </mdx>
    <mdx n="0" f="v">
      <t c="3" si="227">
        <n x="225"/>
        <n x="417"/>
        <n x="116"/>
      </t>
    </mdx>
    <mdx n="0" f="v">
      <t c="3" si="227">
        <n x="225"/>
        <n x="418"/>
        <n x="116"/>
      </t>
    </mdx>
    <mdx n="0" f="v">
      <t c="3" si="227">
        <n x="225"/>
        <n x="427"/>
        <n x="116"/>
      </t>
    </mdx>
    <mdx n="0" f="v">
      <t c="3" si="227">
        <n x="225"/>
        <n x="329"/>
        <n x="116"/>
      </t>
    </mdx>
    <mdx n="0" f="v">
      <t c="3" si="227">
        <n x="225"/>
        <n x="423"/>
        <n x="116"/>
      </t>
    </mdx>
    <mdx n="0" f="v">
      <t c="3" si="227">
        <n x="225"/>
        <n x="301"/>
        <n x="116"/>
      </t>
    </mdx>
    <mdx n="0" f="v">
      <t c="3" si="227">
        <n x="225"/>
        <n x="299"/>
        <n x="116"/>
      </t>
    </mdx>
    <mdx n="0" f="v">
      <t c="3" si="227">
        <n x="225"/>
        <n x="297"/>
        <n x="116"/>
      </t>
    </mdx>
    <mdx n="0" f="v">
      <t c="3" si="227">
        <n x="225"/>
        <n x="421"/>
        <n x="116"/>
      </t>
    </mdx>
    <mdx n="0" f="v">
      <t c="3" si="227">
        <n x="225"/>
        <n x="422"/>
        <n x="116"/>
      </t>
    </mdx>
    <mdx n="0" f="v">
      <t c="3" si="227">
        <n x="225"/>
        <n x="412"/>
        <n x="116"/>
      </t>
    </mdx>
    <mdx n="0" f="v">
      <t c="3" si="227">
        <n x="225"/>
        <n x="413"/>
        <n x="116"/>
      </t>
    </mdx>
    <mdx n="0" f="v">
      <t c="3" si="227">
        <n x="225"/>
        <n x="414"/>
        <n x="116"/>
      </t>
    </mdx>
    <mdx n="0" f="v">
      <t c="3" si="227">
        <n x="225"/>
        <n x="415"/>
        <n x="116"/>
      </t>
    </mdx>
    <mdx n="0" f="v">
      <t c="3" si="227">
        <n x="225"/>
        <n x="416"/>
        <n x="116"/>
      </t>
    </mdx>
    <mdx n="0" f="v">
      <t c="3" si="227">
        <n x="225"/>
        <n x="424"/>
        <n x="116"/>
      </t>
    </mdx>
    <mdx n="0" f="v">
      <t c="3" si="227">
        <n x="225"/>
        <n x="425"/>
        <n x="116"/>
      </t>
    </mdx>
    <mdx n="0" f="v">
      <t c="3" si="227">
        <n x="225"/>
        <n x="348"/>
        <n x="116"/>
      </t>
    </mdx>
    <mdx n="0" f="v">
      <t c="3" si="227">
        <n x="225"/>
        <n x="327"/>
        <n x="116"/>
      </t>
    </mdx>
    <mdx n="0" f="v">
      <t c="3" si="227">
        <n x="225"/>
        <n x="426"/>
        <n x="116"/>
      </t>
    </mdx>
    <mdx n="0" f="v">
      <t c="3" si="227">
        <n x="225"/>
        <n x="433"/>
        <n x="116"/>
      </t>
    </mdx>
    <mdx n="0" f="v">
      <t c="3" si="227">
        <n x="225"/>
        <n x="435"/>
        <n x="116"/>
      </t>
    </mdx>
    <mdx n="0" f="v">
      <t c="3" si="227">
        <n x="225"/>
        <n x="436"/>
        <n x="116"/>
      </t>
    </mdx>
    <mdx n="0" f="v">
      <t c="3" si="227">
        <n x="225"/>
        <n x="326"/>
        <n x="116"/>
      </t>
    </mdx>
    <mdx n="0" f="v">
      <t c="3" si="227">
        <n x="225"/>
        <n x="442"/>
        <n x="116"/>
      </t>
    </mdx>
    <mdx n="0" f="v">
      <t c="3" si="227">
        <n x="225"/>
        <n x="428"/>
        <n x="116"/>
      </t>
    </mdx>
    <mdx n="0" f="v">
      <t c="3" si="227">
        <n x="225"/>
        <n x="328"/>
        <n x="116"/>
      </t>
    </mdx>
    <mdx n="0" f="v">
      <t c="3" si="227">
        <n x="225"/>
        <n x="429"/>
        <n x="116"/>
      </t>
    </mdx>
    <mdx n="0" f="v">
      <t c="3" si="227">
        <n x="225"/>
        <n x="430"/>
        <n x="116"/>
      </t>
    </mdx>
    <mdx n="0" f="v">
      <t c="3" si="227">
        <n x="225"/>
        <n x="431"/>
        <n x="116"/>
      </t>
    </mdx>
    <mdx n="0" f="v">
      <t c="3" si="227">
        <n x="225"/>
        <n x="432"/>
        <n x="116"/>
      </t>
    </mdx>
    <mdx n="0" f="v">
      <t c="3" si="227">
        <n x="225"/>
        <n x="437"/>
        <n x="116"/>
      </t>
    </mdx>
    <mdx n="0" f="v">
      <t c="3" si="227">
        <n x="225"/>
        <n x="294"/>
        <n x="116"/>
      </t>
    </mdx>
    <mdx n="0" f="v">
      <t c="3" si="227">
        <n x="225"/>
        <n x="293"/>
        <n x="116"/>
      </t>
    </mdx>
    <mdx n="0" f="v">
      <t c="3" si="227">
        <n x="225"/>
        <n x="452"/>
        <n x="116"/>
      </t>
    </mdx>
    <mdx n="0" f="v">
      <t c="3" si="227">
        <n x="225"/>
        <n x="443"/>
        <n x="116"/>
      </t>
    </mdx>
    <mdx n="0" f="v">
      <t c="3" si="227">
        <n x="225"/>
        <n x="444"/>
        <n x="116"/>
      </t>
    </mdx>
    <mdx n="0" f="v">
      <t c="3" si="227">
        <n x="225"/>
        <n x="445"/>
        <n x="116"/>
      </t>
    </mdx>
    <mdx n="0" f="v">
      <t c="3" si="227">
        <n x="225"/>
        <n x="446"/>
        <n x="116"/>
      </t>
    </mdx>
    <mdx n="0" f="v">
      <t c="3" si="227">
        <n x="225"/>
        <n x="434"/>
        <n x="116"/>
      </t>
    </mdx>
    <mdx n="0" f="v">
      <t c="3" si="227">
        <n x="225"/>
        <n x="346"/>
        <n x="116"/>
      </t>
    </mdx>
    <mdx n="0" f="v">
      <t c="3" si="227">
        <n x="225"/>
        <n x="276"/>
        <n x="116"/>
      </t>
    </mdx>
    <mdx n="0" f="v">
      <t c="3" si="227">
        <n x="225"/>
        <n x="453"/>
        <n x="116"/>
      </t>
    </mdx>
    <mdx n="0" f="v">
      <t c="3" si="227">
        <n x="225"/>
        <n x="454"/>
        <n x="116"/>
      </t>
    </mdx>
    <mdx n="0" f="v">
      <t c="3" si="227">
        <n x="225"/>
        <n x="455"/>
        <n x="116"/>
      </t>
    </mdx>
    <mdx n="0" f="v">
      <t c="3" si="227">
        <n x="225"/>
        <n x="456"/>
        <n x="116"/>
      </t>
    </mdx>
    <mdx n="0" f="v">
      <t c="3" si="227">
        <n x="225"/>
        <n x="459"/>
        <n x="116"/>
      </t>
    </mdx>
    <mdx n="0" f="v">
      <t c="3" si="227">
        <n x="225"/>
        <n x="438"/>
        <n x="116"/>
      </t>
    </mdx>
    <mdx n="0" f="v">
      <t c="3" si="227">
        <n x="225"/>
        <n x="350"/>
        <n x="116"/>
      </t>
    </mdx>
    <mdx n="0" f="v">
      <t c="3" si="227">
        <n x="225"/>
        <n x="439"/>
        <n x="116"/>
      </t>
    </mdx>
    <mdx n="0" f="v">
      <t c="3" si="227">
        <n x="225"/>
        <n x="440"/>
        <n x="116"/>
      </t>
    </mdx>
    <mdx n="0" f="v">
      <t c="3" si="227">
        <n x="225"/>
        <n x="441"/>
        <n x="116"/>
      </t>
    </mdx>
    <mdx n="0" f="v">
      <t c="3" si="227">
        <n x="225"/>
        <n x="447"/>
        <n x="116"/>
      </t>
    </mdx>
    <mdx n="0" f="v">
      <t c="3" si="227">
        <n x="225"/>
        <n x="473"/>
        <n x="116"/>
      </t>
    </mdx>
    <mdx n="0" f="v">
      <t c="3" si="227">
        <n x="225"/>
        <n x="461"/>
        <n x="116"/>
      </t>
    </mdx>
    <mdx n="0" f="v">
      <t c="3" si="227">
        <n x="225"/>
        <n x="462"/>
        <n x="116"/>
      </t>
    </mdx>
    <mdx n="0" f="v">
      <t c="3" si="227">
        <n x="225"/>
        <n x="463"/>
        <n x="116"/>
      </t>
    </mdx>
    <mdx n="0" f="v">
      <t c="3" si="227">
        <n x="225"/>
        <n x="464"/>
        <n x="116"/>
      </t>
    </mdx>
    <mdx n="0" f="v">
      <t c="3" si="227">
        <n x="225"/>
        <n x="465"/>
        <n x="116"/>
      </t>
    </mdx>
    <mdx n="0" f="v">
      <t c="3" si="227">
        <n x="225"/>
        <n x="466"/>
        <n x="116"/>
      </t>
    </mdx>
    <mdx n="0" f="v">
      <t c="3" si="227">
        <n x="225"/>
        <n x="467"/>
        <n x="116"/>
      </t>
    </mdx>
    <mdx n="0" f="v">
      <t c="3" si="227">
        <n x="225"/>
        <n x="448"/>
        <n x="116"/>
      </t>
    </mdx>
    <mdx n="0" f="v">
      <t c="3" si="227">
        <n x="225"/>
        <n x="449"/>
        <n x="116"/>
      </t>
    </mdx>
    <mdx n="0" f="v">
      <t c="3" si="227">
        <n x="225"/>
        <n x="450"/>
        <n x="116"/>
      </t>
    </mdx>
    <mdx n="0" f="v">
      <t c="3" si="227">
        <n x="225"/>
        <n x="451"/>
        <n x="116"/>
      </t>
    </mdx>
    <mdx n="0" f="v">
      <t c="3" si="227">
        <n x="225"/>
        <n x="457"/>
        <n x="116"/>
      </t>
    </mdx>
    <mdx n="0" f="v">
      <t c="3" si="227">
        <n x="225"/>
        <n x="458"/>
        <n x="116"/>
      </t>
    </mdx>
    <mdx n="0" f="v">
      <t c="3" si="227">
        <n x="225"/>
        <n x="474"/>
        <n x="116"/>
      </t>
    </mdx>
    <mdx n="0" f="v">
      <t c="3" si="227">
        <n x="225"/>
        <n x="475"/>
        <n x="116"/>
      </t>
    </mdx>
    <mdx n="0" f="v">
      <t c="3" si="227">
        <n x="225"/>
        <n x="476"/>
        <n x="116"/>
      </t>
    </mdx>
    <mdx n="0" f="v">
      <t c="3" si="227">
        <n x="225"/>
        <n x="471"/>
        <n x="116"/>
      </t>
    </mdx>
    <mdx n="0" f="v">
      <t c="3" si="227">
        <n x="225"/>
        <n x="460"/>
        <n x="116"/>
      </t>
    </mdx>
    <mdx n="0" f="v">
      <t c="3" si="227">
        <n x="225"/>
        <n x="468"/>
        <n x="116"/>
      </t>
    </mdx>
    <mdx n="0" f="v">
      <t c="3" si="227">
        <n x="225"/>
        <n x="469"/>
        <n x="116"/>
      </t>
    </mdx>
    <mdx n="0" f="v">
      <t c="3" si="227">
        <n x="225"/>
        <n x="470"/>
        <n x="116"/>
      </t>
    </mdx>
    <mdx n="0" f="v">
      <t c="3" si="227">
        <n x="225"/>
        <n x="487"/>
        <n x="116"/>
      </t>
    </mdx>
    <mdx n="0" f="v">
      <t c="3" si="227">
        <n x="225"/>
        <n x="483"/>
        <n x="116"/>
      </t>
    </mdx>
    <mdx n="0" f="v">
      <t c="3" si="227">
        <n x="225"/>
        <n x="472"/>
        <n x="116"/>
      </t>
    </mdx>
    <mdx n="0" f="v">
      <t c="3" si="227">
        <n x="225"/>
        <n x="480"/>
        <n x="116"/>
      </t>
    </mdx>
    <mdx n="0" f="v">
      <t c="3" si="227">
        <n x="225"/>
        <n x="481"/>
        <n x="116"/>
      </t>
    </mdx>
    <mdx n="0" f="v">
      <t c="3" si="227">
        <n x="225"/>
        <n x="477"/>
        <n x="116"/>
      </t>
    </mdx>
    <mdx n="0" f="v">
      <t c="3" si="227">
        <n x="225"/>
        <n x="478"/>
        <n x="116"/>
      </t>
    </mdx>
    <mdx n="0" f="v">
      <t c="3" si="227">
        <n x="225"/>
        <n x="479"/>
        <n x="116"/>
      </t>
    </mdx>
    <mdx n="0" f="v">
      <t c="3" si="227">
        <n x="225"/>
        <n x="484"/>
        <n x="116"/>
      </t>
    </mdx>
    <mdx n="0" f="v">
      <t c="3" si="227">
        <n x="225"/>
        <n x="485"/>
        <n x="116"/>
      </t>
    </mdx>
    <mdx n="0" f="v">
      <t c="3" si="227">
        <n x="225"/>
        <n x="486"/>
        <n x="116"/>
      </t>
    </mdx>
    <mdx n="0" f="v">
      <t c="3" si="227">
        <n x="225"/>
        <n x="482"/>
        <n x="116"/>
      </t>
    </mdx>
    <mdx n="0" f="v">
      <t c="3" si="227">
        <n x="225"/>
        <n x="488"/>
        <n x="116"/>
      </t>
    </mdx>
    <mdx n="0" f="v">
      <t c="3" si="227">
        <n x="225"/>
        <n x="489"/>
        <n x="116"/>
      </t>
    </mdx>
    <mdx n="0" f="v">
      <t c="3" si="227">
        <n x="225"/>
        <n x="496"/>
        <n x="116"/>
      </t>
    </mdx>
    <mdx n="0" f="v">
      <t c="3" si="227">
        <n x="225"/>
        <n x="494"/>
        <n x="116"/>
      </t>
    </mdx>
    <mdx n="0" f="v">
      <t c="3" si="227">
        <n x="225"/>
        <n x="491"/>
        <n x="116"/>
      </t>
    </mdx>
    <mdx n="0" f="v">
      <t c="3" si="227">
        <n x="225"/>
        <n x="495"/>
        <n x="116"/>
      </t>
    </mdx>
    <mdx n="0" f="v">
      <t c="3" si="227">
        <n x="225"/>
        <n x="500"/>
        <n x="116"/>
      </t>
    </mdx>
    <mdx n="0" f="v">
      <t c="3" si="227">
        <n x="225"/>
        <n x="497"/>
        <n x="116"/>
      </t>
    </mdx>
    <mdx n="0" f="v">
      <t c="3" si="227">
        <n x="225"/>
        <n x="490"/>
        <n x="116"/>
      </t>
    </mdx>
    <mdx n="0" f="v">
      <t c="3" si="227">
        <n x="225"/>
        <n x="492"/>
        <n x="116"/>
      </t>
    </mdx>
    <mdx n="0" f="v">
      <t c="3" si="227">
        <n x="225"/>
        <n x="493"/>
        <n x="116"/>
      </t>
    </mdx>
    <mdx n="0" f="v">
      <t c="3" si="227">
        <n x="225"/>
        <n x="498"/>
        <n x="116"/>
      </t>
    </mdx>
    <mdx n="0" f="v">
      <t c="3" si="227">
        <n x="225"/>
        <n x="499"/>
        <n x="116"/>
      </t>
    </mdx>
    <mdx n="0" f="v">
      <t c="3" si="227">
        <n x="225"/>
        <n x="501"/>
        <n x="116"/>
      </t>
    </mdx>
    <mdx n="0" f="v">
      <t c="3" si="227">
        <n x="225"/>
        <n x="502"/>
        <n x="116"/>
      </t>
    </mdx>
    <mdx n="0" f="v">
      <t c="3" si="227">
        <n x="225"/>
        <n x="503"/>
        <n x="116"/>
      </t>
    </mdx>
    <mdx n="0" f="v">
      <t c="3" si="227">
        <n x="225"/>
        <n x="508"/>
        <n x="116"/>
      </t>
    </mdx>
    <mdx n="0" f="v">
      <t c="3" si="227">
        <n x="225"/>
        <n x="509"/>
        <n x="116"/>
      </t>
    </mdx>
    <mdx n="0" f="v">
      <t c="3" si="227">
        <n x="225"/>
        <n x="504"/>
        <n x="116"/>
      </t>
    </mdx>
    <mdx n="0" f="v">
      <t c="3" si="227">
        <n x="225"/>
        <n x="505"/>
        <n x="116"/>
      </t>
    </mdx>
    <mdx n="0" f="v">
      <t c="3" si="227">
        <n x="225"/>
        <n x="506"/>
        <n x="116"/>
      </t>
    </mdx>
    <mdx n="0" f="v">
      <t c="3" si="227">
        <n x="225"/>
        <n x="507"/>
        <n x="116"/>
      </t>
    </mdx>
    <mdx n="0" f="v">
      <t c="3" si="227">
        <n x="225"/>
        <n x="513"/>
        <n x="116"/>
      </t>
    </mdx>
    <mdx n="0" f="v">
      <t c="3" si="227">
        <n x="225"/>
        <n x="514"/>
        <n x="116"/>
      </t>
    </mdx>
    <mdx n="0" f="v">
      <t c="3" si="227">
        <n x="225"/>
        <n x="515"/>
        <n x="116"/>
      </t>
    </mdx>
    <mdx n="0" f="v">
      <t c="3" si="227">
        <n x="225"/>
        <n x="516"/>
        <n x="116"/>
      </t>
    </mdx>
    <mdx n="0" f="v">
      <t c="3" si="227">
        <n x="225"/>
        <n x="512"/>
        <n x="116"/>
      </t>
    </mdx>
    <mdx n="0" f="v">
      <t c="3" si="227">
        <n x="225"/>
        <n x="517"/>
        <n x="116"/>
      </t>
    </mdx>
    <mdx n="0" f="v">
      <t c="3" si="227">
        <n x="225"/>
        <n x="510"/>
        <n x="116"/>
      </t>
    </mdx>
    <mdx n="0" f="v">
      <t c="3" si="227">
        <n x="225"/>
        <n x="511"/>
        <n x="116"/>
      </t>
    </mdx>
    <mdx n="0" f="v">
      <t c="3" si="227">
        <n x="225"/>
        <n x="518"/>
        <n x="116"/>
      </t>
    </mdx>
    <mdx n="0" f="v">
      <t c="3" si="227">
        <n x="225"/>
        <n x="522"/>
        <n x="116"/>
      </t>
    </mdx>
    <mdx n="0" f="v">
      <t c="3" si="227">
        <n x="225"/>
        <n x="519"/>
        <n x="116"/>
      </t>
    </mdx>
    <mdx n="0" f="v">
      <t c="3" si="227">
        <n x="225"/>
        <n x="520"/>
        <n x="116"/>
      </t>
    </mdx>
    <mdx n="0" f="v">
      <t c="3" si="227">
        <n x="225"/>
        <n x="521"/>
        <n x="116"/>
      </t>
    </mdx>
    <mdx n="0" f="v">
      <t c="3" si="227">
        <n x="225"/>
        <n x="523"/>
        <n x="116"/>
      </t>
    </mdx>
    <mdx n="0" f="v">
      <t c="3" si="227">
        <n x="225"/>
        <n x="528"/>
        <n x="116"/>
      </t>
    </mdx>
    <mdx n="0" f="v">
      <t c="3" si="227">
        <n x="225"/>
        <n x="525"/>
        <n x="116"/>
      </t>
    </mdx>
    <mdx n="0" f="v">
      <t c="3" si="227">
        <n x="225"/>
        <n x="526"/>
        <n x="116"/>
      </t>
    </mdx>
    <mdx n="0" f="v">
      <t c="3" si="227">
        <n x="225"/>
        <n x="529"/>
        <n x="116"/>
      </t>
    </mdx>
    <mdx n="0" f="v">
      <t c="3" si="227">
        <n x="225"/>
        <n x="530"/>
        <n x="116"/>
      </t>
    </mdx>
    <mdx n="0" f="v">
      <t c="3" si="227">
        <n x="225"/>
        <n x="524"/>
        <n x="116"/>
      </t>
    </mdx>
    <mdx n="0" f="v">
      <t c="3" si="227">
        <n x="225"/>
        <n x="527"/>
        <n x="116"/>
      </t>
    </mdx>
    <mdx n="0" f="v">
      <t c="3" si="227">
        <n x="225"/>
        <n x="531"/>
        <n x="116"/>
      </t>
    </mdx>
    <mdx n="0" f="v">
      <t c="3" si="227">
        <n x="225"/>
        <n x="532"/>
        <n x="116"/>
      </t>
    </mdx>
    <mdx n="0" f="v">
      <t c="3" si="227">
        <n x="225"/>
        <n x="533"/>
        <n x="116"/>
      </t>
    </mdx>
    <mdx n="0" f="v">
      <t c="3" si="227">
        <n x="225"/>
        <n x="534"/>
        <n x="116"/>
      </t>
    </mdx>
    <mdx n="0" f="v">
      <t c="3" si="227">
        <n x="225"/>
        <n x="535"/>
        <n x="116"/>
      </t>
    </mdx>
    <mdx n="0" f="v">
      <t c="3" si="227">
        <n x="225"/>
        <n x="536"/>
        <n x="116"/>
      </t>
    </mdx>
    <mdx n="0" f="v">
      <t c="3" si="227">
        <n x="225"/>
        <n x="537"/>
        <n x="116"/>
      </t>
    </mdx>
    <mdx n="0" f="v">
      <t c="3" si="227">
        <n x="225"/>
        <n x="538"/>
        <n x="116"/>
      </t>
    </mdx>
    <mdx n="0" f="v">
      <t c="3" si="227">
        <n x="225"/>
        <n x="540"/>
        <n x="116"/>
      </t>
    </mdx>
    <mdx n="0" f="v">
      <t c="3" si="227">
        <n x="225"/>
        <n x="539"/>
        <n x="116"/>
      </t>
    </mdx>
    <mdx n="0" f="v">
      <t c="3" si="227">
        <n x="225"/>
        <n x="545"/>
        <n x="116"/>
      </t>
    </mdx>
    <mdx n="0" f="v">
      <t c="3" si="227">
        <n x="225"/>
        <n x="543"/>
        <n x="116"/>
      </t>
    </mdx>
    <mdx n="0" f="v">
      <t c="3" si="227">
        <n x="225"/>
        <n x="541"/>
        <n x="116"/>
      </t>
    </mdx>
    <mdx n="0" f="v">
      <t c="3" si="227">
        <n x="225"/>
        <n x="542"/>
        <n x="116"/>
      </t>
    </mdx>
    <mdx n="0" f="v">
      <t c="3" si="227">
        <n x="225"/>
        <n x="544"/>
        <n x="116"/>
      </t>
    </mdx>
    <mdx n="0" f="v">
      <t c="3" si="227">
        <n x="225"/>
        <n x="546"/>
        <n x="116"/>
      </t>
    </mdx>
    <mdx n="0" f="v">
      <t c="3" si="227">
        <n x="225"/>
        <n x="273"/>
        <n x="168"/>
      </t>
    </mdx>
    <mdx n="0" f="v">
      <t c="3" si="227">
        <n x="225"/>
        <n x="266"/>
        <n x="168"/>
      </t>
    </mdx>
    <mdx n="0" f="v">
      <t c="3" si="227">
        <n x="225"/>
        <n x="263"/>
        <n x="168"/>
      </t>
    </mdx>
    <mdx n="0" f="v">
      <t c="3" si="227">
        <n x="225"/>
        <n x="262"/>
        <n x="168"/>
      </t>
    </mdx>
    <mdx n="0" f="v">
      <t c="3" si="227">
        <n x="225"/>
        <n x="259"/>
        <n x="168"/>
      </t>
    </mdx>
    <mdx n="0" f="v">
      <t c="3" si="227">
        <n x="225"/>
        <n x="256"/>
        <n x="168"/>
      </t>
    </mdx>
    <mdx n="0" f="v">
      <t c="3" si="227">
        <n x="225"/>
        <n x="255"/>
        <n x="168"/>
      </t>
    </mdx>
    <mdx n="0" f="v">
      <t c="3" si="227">
        <n x="225"/>
        <n x="271"/>
        <n x="168"/>
      </t>
    </mdx>
    <mdx n="0" f="v">
      <t c="3" si="227">
        <n x="225"/>
        <n x="270"/>
        <n x="168"/>
      </t>
    </mdx>
    <mdx n="0" f="v">
      <t c="3" si="227">
        <n x="225"/>
        <n x="355"/>
        <n x="168"/>
      </t>
    </mdx>
    <mdx n="0" f="v">
      <t c="3" si="227">
        <n x="225"/>
        <n x="356"/>
        <n x="168"/>
      </t>
    </mdx>
    <mdx n="0" f="v">
      <t c="3" si="227">
        <n x="225"/>
        <n x="357"/>
        <n x="168"/>
      </t>
    </mdx>
    <mdx n="0" f="v">
      <t c="3" si="227">
        <n x="225"/>
        <n x="358"/>
        <n x="168"/>
      </t>
    </mdx>
    <mdx n="0" f="v">
      <t c="3" si="227">
        <n x="225"/>
        <n x="359"/>
        <n x="168"/>
      </t>
    </mdx>
    <mdx n="0" f="v">
      <t c="3" si="227">
        <n x="225"/>
        <n x="360"/>
        <n x="168"/>
      </t>
    </mdx>
    <mdx n="0" f="v">
      <t c="3" si="227">
        <n x="225"/>
        <n x="283"/>
        <n x="168"/>
      </t>
    </mdx>
    <mdx n="0" f="v">
      <t c="3" si="227">
        <n x="225"/>
        <n x="547"/>
        <n x="168"/>
      </t>
    </mdx>
    <mdx n="0" f="v">
      <t c="3" si="227">
        <n x="225"/>
        <n x="362"/>
        <n x="168"/>
      </t>
    </mdx>
    <mdx n="0" f="v">
      <t c="3" si="227">
        <n x="225"/>
        <n x="363"/>
        <n x="168"/>
      </t>
    </mdx>
    <mdx n="0" f="v">
      <t c="3" si="227">
        <n x="225"/>
        <n x="364"/>
        <n x="168"/>
      </t>
    </mdx>
    <mdx n="0" f="v">
      <t c="3" si="227">
        <n x="225"/>
        <n x="548"/>
        <n x="168"/>
      </t>
    </mdx>
    <mdx n="0" f="v">
      <t c="3" si="227">
        <n x="225"/>
        <n x="365"/>
        <n x="168"/>
      </t>
    </mdx>
    <mdx n="0" f="v">
      <t c="3" si="227">
        <n x="225"/>
        <n x="366"/>
        <n x="168"/>
      </t>
    </mdx>
    <mdx n="0" f="v">
      <t c="3" si="227">
        <n x="225"/>
        <n x="368"/>
        <n x="168"/>
      </t>
    </mdx>
    <mdx n="0" f="v">
      <t c="3" si="227">
        <n x="225"/>
        <n x="373"/>
        <n x="168"/>
      </t>
    </mdx>
    <mdx n="0" f="v">
      <t c="3" si="227">
        <n x="225"/>
        <n x="374"/>
        <n x="168"/>
      </t>
    </mdx>
    <mdx n="0" f="v">
      <t c="3" si="227">
        <n x="225"/>
        <n x="375"/>
        <n x="168"/>
      </t>
    </mdx>
    <mdx n="0" f="v">
      <t c="3" si="227">
        <n x="225"/>
        <n x="376"/>
        <n x="168"/>
      </t>
    </mdx>
    <mdx n="0" f="v">
      <t c="3" si="227">
        <n x="225"/>
        <n x="377"/>
        <n x="168"/>
      </t>
    </mdx>
    <mdx n="0" f="v">
      <t c="3" si="227">
        <n x="225"/>
        <n x="380"/>
        <n x="168"/>
      </t>
    </mdx>
    <mdx n="0" f="v">
      <t c="3" si="227">
        <n x="225"/>
        <n x="381"/>
        <n x="168"/>
      </t>
    </mdx>
    <mdx n="0" f="v">
      <t c="3" si="227">
        <n x="225"/>
        <n x="382"/>
        <n x="168"/>
      </t>
    </mdx>
    <mdx n="0" f="v">
      <t c="3" si="227">
        <n x="225"/>
        <n x="383"/>
        <n x="168"/>
      </t>
    </mdx>
    <mdx n="0" f="v">
      <t c="3" si="227">
        <n x="225"/>
        <n x="384"/>
        <n x="168"/>
      </t>
    </mdx>
    <mdx n="0" f="v">
      <t c="3" si="227">
        <n x="225"/>
        <n x="385"/>
        <n x="168"/>
      </t>
    </mdx>
    <mdx n="0" f="v">
      <t c="3" si="227">
        <n x="225"/>
        <n x="387"/>
        <n x="168"/>
      </t>
    </mdx>
    <mdx n="0" f="v">
      <t c="3" si="227">
        <n x="225"/>
        <n x="388"/>
        <n x="168"/>
      </t>
    </mdx>
    <mdx n="0" f="v">
      <t c="3" si="227">
        <n x="225"/>
        <n x="389"/>
        <n x="168"/>
      </t>
    </mdx>
    <mdx n="0" f="v">
      <t c="3" si="227">
        <n x="225"/>
        <n x="390"/>
        <n x="168"/>
      </t>
    </mdx>
    <mdx n="0" f="v">
      <t c="3" si="227">
        <n x="225"/>
        <n x="394"/>
        <n x="168"/>
      </t>
    </mdx>
    <mdx n="0" f="v">
      <t c="3" si="227">
        <n x="225"/>
        <n x="395"/>
        <n x="168"/>
      </t>
    </mdx>
    <mdx n="0" f="v">
      <t c="3" si="227">
        <n x="225"/>
        <n x="396"/>
        <n x="168"/>
      </t>
    </mdx>
    <mdx n="0" f="v">
      <t c="3" si="227">
        <n x="225"/>
        <n x="397"/>
        <n x="168"/>
      </t>
    </mdx>
    <mdx n="0" f="v">
      <t c="3" si="227">
        <n x="225"/>
        <n x="398"/>
        <n x="168"/>
      </t>
    </mdx>
    <mdx n="0" f="v">
      <t c="3" si="227">
        <n x="225"/>
        <n x="411"/>
        <n x="168"/>
      </t>
    </mdx>
    <mdx n="0" f="v">
      <t c="3" si="227">
        <n x="225"/>
        <n x="419"/>
        <n x="168"/>
      </t>
    </mdx>
    <mdx n="0" f="v">
      <t c="3" si="227">
        <n x="225"/>
        <n x="405"/>
        <n x="168"/>
      </t>
    </mdx>
    <mdx n="0" f="v">
      <t c="3" si="227">
        <n x="225"/>
        <n x="406"/>
        <n x="168"/>
      </t>
    </mdx>
    <mdx n="0" f="v">
      <t c="3" si="227">
        <n x="225"/>
        <n x="408"/>
        <n x="168"/>
      </t>
    </mdx>
    <mdx n="0" f="v">
      <t c="3" si="227">
        <n x="225"/>
        <n x="410"/>
        <n x="168"/>
      </t>
    </mdx>
    <mdx n="0" f="v">
      <t c="3" si="227">
        <n x="225"/>
        <n x="403"/>
        <n x="168"/>
      </t>
    </mdx>
    <mdx n="0" f="v">
      <t c="3" si="227">
        <n x="225"/>
        <n x="420"/>
        <n x="168"/>
      </t>
    </mdx>
    <mdx n="0" f="v">
      <t c="3" si="227">
        <n x="225"/>
        <n x="392"/>
        <n x="168"/>
      </t>
    </mdx>
    <mdx n="0" f="v">
      <t c="3" si="227">
        <n x="225"/>
        <n x="391"/>
        <n x="168"/>
      </t>
    </mdx>
    <mdx n="0" f="v">
      <t c="3" si="227">
        <n x="225"/>
        <n x="399"/>
        <n x="168"/>
      </t>
    </mdx>
    <mdx n="0" f="v">
      <t c="3" si="227">
        <n x="225"/>
        <n x="400"/>
        <n x="168"/>
      </t>
    </mdx>
    <mdx n="0" f="v">
      <t c="3" si="227">
        <n x="225"/>
        <n x="417"/>
        <n x="168"/>
      </t>
    </mdx>
    <mdx n="0" f="v">
      <t c="3" si="227">
        <n x="225"/>
        <n x="301"/>
        <n x="168"/>
      </t>
    </mdx>
    <mdx n="0" f="v">
      <t c="3" si="227">
        <n x="225"/>
        <n x="299"/>
        <n x="168"/>
      </t>
    </mdx>
    <mdx n="0" f="v">
      <t c="3" si="227">
        <n x="225"/>
        <n x="297"/>
        <n x="168"/>
      </t>
    </mdx>
    <mdx n="0" f="v">
      <t c="3" si="227">
        <n x="225"/>
        <n x="421"/>
        <n x="168"/>
      </t>
    </mdx>
    <mdx n="0" f="v">
      <t c="3" si="227">
        <n x="225"/>
        <n x="427"/>
        <n x="168"/>
      </t>
    </mdx>
    <mdx n="0" f="v">
      <t c="3" si="227">
        <n x="225"/>
        <n x="423"/>
        <n x="168"/>
      </t>
    </mdx>
    <mdx n="0" f="v">
      <t c="3" si="227">
        <n x="225"/>
        <n x="412"/>
        <n x="168"/>
      </t>
    </mdx>
    <mdx n="0" f="v">
      <t c="3" si="227">
        <n x="225"/>
        <n x="413"/>
        <n x="168"/>
      </t>
    </mdx>
    <mdx n="0" f="v">
      <t c="3" si="227">
        <n x="225"/>
        <n x="414"/>
        <n x="168"/>
      </t>
    </mdx>
    <mdx n="0" f="v">
      <t c="3" si="227">
        <n x="225"/>
        <n x="329"/>
        <n x="168"/>
      </t>
    </mdx>
    <mdx n="0" f="v">
      <t c="3" si="227">
        <n x="225"/>
        <n x="424"/>
        <n x="168"/>
      </t>
    </mdx>
    <mdx n="0" f="v">
      <t c="3" si="227">
        <n x="225"/>
        <n x="425"/>
        <n x="168"/>
      </t>
    </mdx>
    <mdx n="0" f="v">
      <t c="3" si="227">
        <n x="225"/>
        <n x="426"/>
        <n x="168"/>
      </t>
    </mdx>
    <mdx n="0" f="v">
      <t c="3" si="227">
        <n x="225"/>
        <n x="433"/>
        <n x="168"/>
      </t>
    </mdx>
    <mdx n="0" f="v">
      <t c="3" si="227">
        <n x="225"/>
        <n x="442"/>
        <n x="168"/>
      </t>
    </mdx>
    <mdx n="0" f="v">
      <t c="3" si="227">
        <n x="225"/>
        <n x="428"/>
        <n x="168"/>
      </t>
    </mdx>
    <mdx n="0" f="v">
      <t c="3" si="227">
        <n x="225"/>
        <n x="328"/>
        <n x="168"/>
      </t>
    </mdx>
    <mdx n="0" f="v">
      <t c="3" si="227">
        <n x="225"/>
        <n x="430"/>
        <n x="168"/>
      </t>
    </mdx>
    <mdx n="0" f="v">
      <t c="3" si="227">
        <n x="225"/>
        <n x="431"/>
        <n x="168"/>
      </t>
    </mdx>
    <mdx n="0" f="v">
      <t c="3" si="227">
        <n x="225"/>
        <n x="432"/>
        <n x="168"/>
      </t>
    </mdx>
    <mdx n="0" f="v">
      <t c="3" si="227">
        <n x="225"/>
        <n x="435"/>
        <n x="168"/>
      </t>
    </mdx>
    <mdx n="0" f="v">
      <t c="3" si="227">
        <n x="225"/>
        <n x="436"/>
        <n x="168"/>
      </t>
    </mdx>
    <mdx n="0" f="v">
      <t c="3" si="227">
        <n x="225"/>
        <n x="326"/>
        <n x="168"/>
      </t>
    </mdx>
    <mdx n="0" f="v">
      <t c="3" si="227">
        <n x="225"/>
        <n x="437"/>
        <n x="168"/>
      </t>
    </mdx>
    <mdx n="0" f="v">
      <t c="3" si="227">
        <n x="225"/>
        <n x="294"/>
        <n x="168"/>
      </t>
    </mdx>
    <mdx n="0" f="v">
      <t c="3" si="227">
        <n x="225"/>
        <n x="293"/>
        <n x="168"/>
      </t>
    </mdx>
    <mdx n="0" f="v">
      <t c="3" si="227">
        <n x="225"/>
        <n x="434"/>
        <n x="168"/>
      </t>
    </mdx>
    <mdx n="0" f="v">
      <t c="3" si="227">
        <n x="225"/>
        <n x="443"/>
        <n x="168"/>
      </t>
    </mdx>
    <mdx n="0" f="v">
      <t c="3" si="227">
        <n x="225"/>
        <n x="444"/>
        <n x="168"/>
      </t>
    </mdx>
    <mdx n="0" f="v">
      <t c="3" si="227">
        <n x="225"/>
        <n x="445"/>
        <n x="168"/>
      </t>
    </mdx>
    <mdx n="0" f="v">
      <t c="3" si="227">
        <n x="225"/>
        <n x="346"/>
        <n x="168"/>
      </t>
    </mdx>
    <mdx n="0" f="v">
      <t c="3" si="227">
        <n x="225"/>
        <n x="276"/>
        <n x="168"/>
      </t>
    </mdx>
    <mdx n="0" f="v">
      <t c="3" si="227">
        <n x="225"/>
        <n x="454"/>
        <n x="168"/>
      </t>
    </mdx>
    <mdx n="0" f="v">
      <t c="3" si="227">
        <n x="225"/>
        <n x="455"/>
        <n x="168"/>
      </t>
    </mdx>
    <mdx n="0" f="v">
      <t c="3" si="227">
        <n x="225"/>
        <n x="459"/>
        <n x="168"/>
      </t>
    </mdx>
    <mdx n="0" f="v">
      <t c="3" si="227">
        <n x="225"/>
        <n x="438"/>
        <n x="168"/>
      </t>
    </mdx>
    <mdx n="0" f="v">
      <t c="3" si="227">
        <n x="225"/>
        <n x="350"/>
        <n x="168"/>
      </t>
    </mdx>
    <mdx n="0" f="v">
      <t c="3" si="227">
        <n x="225"/>
        <n x="439"/>
        <n x="168"/>
      </t>
    </mdx>
    <mdx n="0" f="v">
      <t c="3" si="227">
        <n x="225"/>
        <n x="440"/>
        <n x="168"/>
      </t>
    </mdx>
    <mdx n="0" f="v">
      <t c="3" si="227">
        <n x="225"/>
        <n x="462"/>
        <n x="168"/>
      </t>
    </mdx>
    <mdx n="0" f="v">
      <t c="3" si="227">
        <n x="225"/>
        <n x="463"/>
        <n x="168"/>
      </t>
    </mdx>
    <mdx n="0" f="v">
      <t c="3" si="227">
        <n x="225"/>
        <n x="464"/>
        <n x="168"/>
      </t>
    </mdx>
    <mdx n="0" f="v">
      <t c="3" si="227">
        <n x="225"/>
        <n x="465"/>
        <n x="168"/>
      </t>
    </mdx>
    <mdx n="0" f="v">
      <t c="3" si="227">
        <n x="225"/>
        <n x="466"/>
        <n x="168"/>
      </t>
    </mdx>
    <mdx n="0" f="v">
      <t c="3" si="227">
        <n x="225"/>
        <n x="448"/>
        <n x="168"/>
      </t>
    </mdx>
    <mdx n="0" f="v">
      <t c="3" si="227">
        <n x="225"/>
        <n x="449"/>
        <n x="168"/>
      </t>
    </mdx>
    <mdx n="0" f="v">
      <t c="3" si="227">
        <n x="225"/>
        <n x="450"/>
        <n x="168"/>
      </t>
    </mdx>
    <mdx n="0" f="v">
      <t c="3" si="227">
        <n x="225"/>
        <n x="457"/>
        <n x="168"/>
      </t>
    </mdx>
    <mdx n="0" f="v">
      <t c="3" si="227">
        <n x="225"/>
        <n x="475"/>
        <n x="168"/>
      </t>
    </mdx>
    <mdx n="0" f="v">
      <t c="3" si="227">
        <n x="225"/>
        <n x="471"/>
        <n x="168"/>
      </t>
    </mdx>
    <mdx n="0" f="v">
      <t c="3" si="227">
        <n x="225"/>
        <n x="460"/>
        <n x="168"/>
      </t>
    </mdx>
    <mdx n="0" f="v">
      <t c="3" si="227">
        <n x="225"/>
        <n x="480"/>
        <n x="168"/>
      </t>
    </mdx>
    <mdx n="0" f="v">
      <t c="3" si="227">
        <n x="225"/>
        <n x="487"/>
        <n x="168"/>
      </t>
    </mdx>
    <mdx n="0" f="v">
      <t c="3" si="227">
        <n x="225"/>
        <n x="483"/>
        <n x="168"/>
      </t>
    </mdx>
    <mdx n="0" f="v">
      <t c="3" si="227">
        <n x="225"/>
        <n x="479"/>
        <n x="168"/>
      </t>
    </mdx>
    <mdx n="0" f="v">
      <t c="3" si="227">
        <n x="225"/>
        <n x="485"/>
        <n x="168"/>
      </t>
    </mdx>
    <mdx n="0" f="v">
      <t c="3" si="227">
        <n x="225"/>
        <n x="488"/>
        <n x="168"/>
      </t>
    </mdx>
    <mdx n="0" f="v">
      <t c="3" si="227">
        <n x="225"/>
        <n x="489"/>
        <n x="168"/>
      </t>
    </mdx>
    <mdx n="0" f="v">
      <t c="3" si="227">
        <n x="225"/>
        <n x="482"/>
        <n x="168"/>
      </t>
    </mdx>
    <mdx n="0" f="v">
      <t c="3" si="227">
        <n x="225"/>
        <n x="496"/>
        <n x="168"/>
      </t>
    </mdx>
    <mdx n="0" f="v">
      <t c="3" si="227">
        <n x="225"/>
        <n x="491"/>
        <n x="168"/>
      </t>
    </mdx>
    <mdx n="0" f="v">
      <t c="3" si="227">
        <n x="225"/>
        <n x="495"/>
        <n x="168"/>
      </t>
    </mdx>
    <mdx n="0" f="v">
      <t c="3" si="227">
        <n x="225"/>
        <n x="494"/>
        <n x="168"/>
      </t>
    </mdx>
    <mdx n="0" f="v">
      <t c="3" si="227">
        <n x="225"/>
        <n x="490"/>
        <n x="168"/>
      </t>
    </mdx>
    <mdx n="0" f="v">
      <t c="3" si="227">
        <n x="225"/>
        <n x="492"/>
        <n x="168"/>
      </t>
    </mdx>
    <mdx n="0" f="v">
      <t c="3" si="227">
        <n x="225"/>
        <n x="497"/>
        <n x="168"/>
      </t>
    </mdx>
    <mdx n="0" f="v">
      <t c="3" si="227">
        <n x="225"/>
        <n x="498"/>
        <n x="168"/>
      </t>
    </mdx>
    <mdx n="0" f="v">
      <t c="3" si="227">
        <n x="225"/>
        <n x="503"/>
        <n x="168"/>
      </t>
    </mdx>
    <mdx n="0" f="v">
      <t c="3" si="227">
        <n x="225"/>
        <n x="502"/>
        <n x="168"/>
      </t>
    </mdx>
    <mdx n="0" f="v">
      <t c="3" si="227">
        <n x="225"/>
        <n x="509"/>
        <n x="168"/>
      </t>
    </mdx>
    <mdx n="0" f="v">
      <t c="3" si="227">
        <n x="225"/>
        <n x="505"/>
        <n x="168"/>
      </t>
    </mdx>
    <mdx n="0" f="v">
      <t c="3" si="227">
        <n x="225"/>
        <n x="506"/>
        <n x="168"/>
      </t>
    </mdx>
    <mdx n="0" f="v">
      <t c="3" si="227">
        <n x="225"/>
        <n x="514"/>
        <n x="168"/>
      </t>
    </mdx>
    <mdx n="0" f="v">
      <t c="3" si="227">
        <n x="225"/>
        <n x="515"/>
        <n x="168"/>
      </t>
    </mdx>
    <mdx n="0" f="v">
      <t c="3" si="227">
        <n x="225"/>
        <n x="516"/>
        <n x="168"/>
      </t>
    </mdx>
    <mdx n="0" f="v">
      <t c="3" si="227">
        <n x="225"/>
        <n x="511"/>
        <n x="168"/>
      </t>
    </mdx>
    <mdx n="0" f="v">
      <t c="3" si="227">
        <n x="225"/>
        <n x="512"/>
        <n x="168"/>
      </t>
    </mdx>
    <mdx n="0" f="v">
      <t c="3" si="227">
        <n x="225"/>
        <n x="518"/>
        <n x="168"/>
      </t>
    </mdx>
    <mdx n="0" f="v">
      <t c="3" si="227">
        <n x="225"/>
        <n x="519"/>
        <n x="168"/>
      </t>
    </mdx>
    <mdx n="0" f="v">
      <t c="3" si="227">
        <n x="225"/>
        <n x="520"/>
        <n x="168"/>
      </t>
    </mdx>
    <mdx n="0" f="v">
      <t c="3" si="227">
        <n x="225"/>
        <n x="522"/>
        <n x="168"/>
      </t>
    </mdx>
    <mdx n="0" f="v">
      <t c="3" si="227">
        <n x="225"/>
        <n x="528"/>
        <n x="168"/>
      </t>
    </mdx>
    <mdx n="0" f="v">
      <t c="3" si="227">
        <n x="225"/>
        <n x="525"/>
        <n x="168"/>
      </t>
    </mdx>
    <mdx n="0" f="v">
      <t c="3" si="227">
        <n x="225"/>
        <n x="526"/>
        <n x="168"/>
      </t>
    </mdx>
    <mdx n="0" f="v">
      <t c="3" si="227">
        <n x="225"/>
        <n x="529"/>
        <n x="168"/>
      </t>
    </mdx>
    <mdx n="0" f="v">
      <t c="3" si="227">
        <n x="225"/>
        <n x="524"/>
        <n x="168"/>
      </t>
    </mdx>
    <mdx n="0" f="v">
      <t c="3" si="227">
        <n x="225"/>
        <n x="527"/>
        <n x="168"/>
      </t>
    </mdx>
    <mdx n="0" f="v">
      <t c="3" si="227">
        <n x="225"/>
        <n x="533"/>
        <n x="168"/>
      </t>
    </mdx>
    <mdx n="0" f="v">
      <t c="3" si="227">
        <n x="225"/>
        <n x="531"/>
        <n x="168"/>
      </t>
    </mdx>
    <mdx n="0" f="v">
      <t c="3" si="227">
        <n x="225"/>
        <n x="532"/>
        <n x="168"/>
      </t>
    </mdx>
    <mdx n="0" f="v">
      <t c="3" si="227">
        <n x="225"/>
        <n x="536"/>
        <n x="168"/>
      </t>
    </mdx>
    <mdx n="0" f="v">
      <t c="3" si="227">
        <n x="225"/>
        <n x="540"/>
        <n x="168"/>
      </t>
    </mdx>
    <mdx n="0" f="v">
      <t c="3" si="227">
        <n x="225"/>
        <n x="537"/>
        <n x="168"/>
      </t>
    </mdx>
    <mdx n="0" f="v">
      <t c="3" si="227">
        <n x="225"/>
        <n x="538"/>
        <n x="168"/>
      </t>
    </mdx>
    <mdx n="0" f="v">
      <t c="3" si="227">
        <n x="225"/>
        <n x="539"/>
        <n x="168"/>
      </t>
    </mdx>
    <mdx n="0" f="v">
      <t c="3" si="227">
        <n x="225"/>
        <n x="543"/>
        <n x="168"/>
      </t>
    </mdx>
    <mdx n="0" f="v">
      <t c="3" si="227">
        <n x="225"/>
        <n x="545"/>
        <n x="168"/>
      </t>
    </mdx>
    <mdx n="0" f="v">
      <t c="3" si="227">
        <n x="225"/>
        <n x="541"/>
        <n x="168"/>
      </t>
    </mdx>
    <mdx n="0" f="v">
      <t c="3" si="227">
        <n x="225"/>
        <n x="542"/>
        <n x="168"/>
      </t>
    </mdx>
    <mdx n="0" f="v">
      <t c="3" si="227">
        <n x="225"/>
        <n x="544"/>
        <n x="168"/>
      </t>
    </mdx>
    <mdx n="0" f="v">
      <t c="3" si="227">
        <n x="225"/>
        <n x="546"/>
        <n x="168"/>
      </t>
    </mdx>
    <mdx n="0" f="v">
      <t c="3" si="227">
        <n x="225"/>
        <n x="273"/>
        <n x="172"/>
      </t>
    </mdx>
    <mdx n="0" f="v">
      <t c="3" si="227">
        <n x="225"/>
        <n x="255"/>
        <n x="172"/>
      </t>
    </mdx>
    <mdx n="0" f="v">
      <t c="3" si="227">
        <n x="225"/>
        <n x="267"/>
        <n x="172"/>
      </t>
    </mdx>
    <mdx n="0" f="v">
      <t c="3" si="227">
        <n x="225"/>
        <n x="265"/>
        <n x="172"/>
      </t>
    </mdx>
    <mdx n="0" f="v">
      <t c="3" si="227">
        <n x="225"/>
        <n x="263"/>
        <n x="172"/>
      </t>
    </mdx>
    <mdx n="0" f="v">
      <t c="3" si="227">
        <n x="225"/>
        <n x="262"/>
        <n x="172"/>
      </t>
    </mdx>
    <mdx n="0" f="v">
      <t c="3" si="227">
        <n x="225"/>
        <n x="261"/>
        <n x="172"/>
      </t>
    </mdx>
    <mdx n="0" f="v">
      <t c="3" si="227">
        <n x="225"/>
        <n x="260"/>
        <n x="172"/>
      </t>
    </mdx>
    <mdx n="0" f="v">
      <t c="3" si="227">
        <n x="225"/>
        <n x="258"/>
        <n x="172"/>
      </t>
    </mdx>
    <mdx n="0" f="v">
      <t c="3" si="227">
        <n x="225"/>
        <n x="257"/>
        <n x="172"/>
      </t>
    </mdx>
    <mdx n="0" f="v">
      <t c="3" si="227">
        <n x="225"/>
        <n x="256"/>
        <n x="172"/>
      </t>
    </mdx>
    <mdx n="0" f="v">
      <t c="3" si="227">
        <n x="225"/>
        <n x="271"/>
        <n x="172"/>
      </t>
    </mdx>
    <mdx n="0" f="v">
      <t c="3" si="227">
        <n x="225"/>
        <n x="268"/>
        <n x="172"/>
      </t>
    </mdx>
    <mdx n="0" f="v">
      <t c="3" si="227">
        <n x="225"/>
        <n x="355"/>
        <n x="172"/>
      </t>
    </mdx>
    <mdx n="0" f="v">
      <t c="3" si="227">
        <n x="225"/>
        <n x="357"/>
        <n x="172"/>
      </t>
    </mdx>
    <mdx n="0" f="v">
      <t c="3" si="227">
        <n x="225"/>
        <n x="358"/>
        <n x="172"/>
      </t>
    </mdx>
    <mdx n="0" f="v">
      <t c="3" si="227">
        <n x="225"/>
        <n x="359"/>
        <n x="172"/>
      </t>
    </mdx>
    <mdx n="0" f="v">
      <t c="3" si="227">
        <n x="225"/>
        <n x="360"/>
        <n x="172"/>
      </t>
    </mdx>
    <mdx n="0" f="v">
      <t c="3" si="227">
        <n x="225"/>
        <n x="361"/>
        <n x="172"/>
      </t>
    </mdx>
    <mdx n="0" f="v">
      <t c="3" si="227">
        <n x="225"/>
        <n x="283"/>
        <n x="172"/>
      </t>
    </mdx>
    <mdx n="0" f="v">
      <t c="3" si="227">
        <n x="225"/>
        <n x="547"/>
        <n x="172"/>
      </t>
    </mdx>
    <mdx n="0" f="v">
      <t c="3" si="227">
        <n x="225"/>
        <n x="362"/>
        <n x="172"/>
      </t>
    </mdx>
    <mdx n="0" f="v">
      <t c="3" si="227">
        <n x="225"/>
        <n x="363"/>
        <n x="172"/>
      </t>
    </mdx>
    <mdx n="0" f="v">
      <t c="3" si="227">
        <n x="225"/>
        <n x="364"/>
        <n x="172"/>
      </t>
    </mdx>
    <mdx n="0" f="v">
      <t c="3" si="227">
        <n x="225"/>
        <n x="548"/>
        <n x="172"/>
      </t>
    </mdx>
    <mdx n="0" f="v">
      <t c="3" si="227">
        <n x="225"/>
        <n x="365"/>
        <n x="172"/>
      </t>
    </mdx>
    <mdx n="0" f="v">
      <t c="3" si="227">
        <n x="225"/>
        <n x="366"/>
        <n x="172"/>
      </t>
    </mdx>
    <mdx n="0" f="v">
      <t c="3" si="227">
        <n x="225"/>
        <n x="367"/>
        <n x="172"/>
      </t>
    </mdx>
    <mdx n="0" f="v">
      <t c="3" si="227">
        <n x="225"/>
        <n x="368"/>
        <n x="172"/>
      </t>
    </mdx>
    <mdx n="0" f="v">
      <t c="3" si="227">
        <n x="225"/>
        <n x="369"/>
        <n x="172"/>
      </t>
    </mdx>
    <mdx n="0" f="v">
      <t c="3" si="227">
        <n x="225"/>
        <n x="370"/>
        <n x="172"/>
      </t>
    </mdx>
    <mdx n="0" f="v">
      <t c="3" si="227">
        <n x="225"/>
        <n x="371"/>
        <n x="172"/>
      </t>
    </mdx>
    <mdx n="0" f="v">
      <t c="3" si="227">
        <n x="225"/>
        <n x="372"/>
        <n x="172"/>
      </t>
    </mdx>
    <mdx n="0" f="v">
      <t c="3" si="227">
        <n x="225"/>
        <n x="393"/>
        <n x="172"/>
      </t>
    </mdx>
    <mdx n="0" f="v">
      <t c="3" si="227">
        <n x="225"/>
        <n x="373"/>
        <n x="172"/>
      </t>
    </mdx>
    <mdx n="0" f="v">
      <t c="3" si="227">
        <n x="225"/>
        <n x="374"/>
        <n x="172"/>
      </t>
    </mdx>
    <mdx n="0" f="v">
      <t c="3" si="227">
        <n x="225"/>
        <n x="375"/>
        <n x="172"/>
      </t>
    </mdx>
    <mdx n="0" f="v">
      <t c="3" si="227">
        <n x="225"/>
        <n x="281"/>
        <n x="172"/>
      </t>
    </mdx>
    <mdx n="0" f="v">
      <t c="3" si="227">
        <n x="225"/>
        <n x="376"/>
        <n x="172"/>
      </t>
    </mdx>
    <mdx n="0" f="v">
      <t c="3" si="227">
        <n x="225"/>
        <n x="377"/>
        <n x="172"/>
      </t>
    </mdx>
    <mdx n="0" f="v">
      <t c="3" si="227">
        <n x="225"/>
        <n x="378"/>
        <n x="172"/>
      </t>
    </mdx>
    <mdx n="0" f="v">
      <t c="3" si="227">
        <n x="225"/>
        <n x="379"/>
        <n x="172"/>
      </t>
    </mdx>
    <mdx n="0" f="v">
      <t c="3" si="227">
        <n x="225"/>
        <n x="380"/>
        <n x="172"/>
      </t>
    </mdx>
    <mdx n="0" f="v">
      <t c="3" si="227">
        <n x="225"/>
        <n x="381"/>
        <n x="172"/>
      </t>
    </mdx>
    <mdx n="0" f="v">
      <t c="3" si="227">
        <n x="225"/>
        <n x="382"/>
        <n x="172"/>
      </t>
    </mdx>
    <mdx n="0" f="v">
      <t c="3" si="227">
        <n x="225"/>
        <n x="383"/>
        <n x="172"/>
      </t>
    </mdx>
    <mdx n="0" f="v">
      <t c="3" si="227">
        <n x="225"/>
        <n x="384"/>
        <n x="172"/>
      </t>
    </mdx>
    <mdx n="0" f="v">
      <t c="3" si="227">
        <n x="225"/>
        <n x="385"/>
        <n x="172"/>
      </t>
    </mdx>
    <mdx n="0" f="v">
      <t c="3" si="227">
        <n x="225"/>
        <n x="386"/>
        <n x="172"/>
      </t>
    </mdx>
    <mdx n="0" f="v">
      <t c="3" si="227">
        <n x="225"/>
        <n x="387"/>
        <n x="172"/>
      </t>
    </mdx>
    <mdx n="0" f="v">
      <t c="3" si="227">
        <n x="225"/>
        <n x="388"/>
        <n x="172"/>
      </t>
    </mdx>
    <mdx n="0" f="v">
      <t c="3" si="227">
        <n x="225"/>
        <n x="389"/>
        <n x="172"/>
      </t>
    </mdx>
    <mdx n="0" f="v">
      <t c="3" si="227">
        <n x="225"/>
        <n x="390"/>
        <n x="172"/>
      </t>
    </mdx>
    <mdx n="0" f="v">
      <t c="3" si="227">
        <n x="225"/>
        <n x="394"/>
        <n x="172"/>
      </t>
    </mdx>
    <mdx n="0" f="v">
      <t c="3" si="227">
        <n x="225"/>
        <n x="395"/>
        <n x="172"/>
      </t>
    </mdx>
    <mdx n="0" f="v">
      <t c="3" si="227">
        <n x="225"/>
        <n x="278"/>
        <n x="172"/>
      </t>
    </mdx>
    <mdx n="0" f="v">
      <t c="3" si="227">
        <n x="225"/>
        <n x="396"/>
        <n x="172"/>
      </t>
    </mdx>
    <mdx n="0" f="v">
      <t c="3" si="227">
        <n x="225"/>
        <n x="397"/>
        <n x="172"/>
      </t>
    </mdx>
    <mdx n="0" f="v">
      <t c="3" si="227">
        <n x="225"/>
        <n x="398"/>
        <n x="172"/>
      </t>
    </mdx>
    <mdx n="0" f="v">
      <t c="3" si="227">
        <n x="225"/>
        <n x="392"/>
        <n x="172"/>
      </t>
    </mdx>
    <mdx n="0" f="v">
      <t c="3" si="227">
        <n x="225"/>
        <n x="411"/>
        <n x="172"/>
      </t>
    </mdx>
    <mdx n="0" f="v">
      <t c="3" si="227">
        <n x="225"/>
        <n x="404"/>
        <n x="172"/>
      </t>
    </mdx>
    <mdx n="0" f="v">
      <t c="3" si="227">
        <n x="225"/>
        <n x="405"/>
        <n x="172"/>
      </t>
    </mdx>
    <mdx n="0" f="v">
      <t c="3" si="227">
        <n x="225"/>
        <n x="406"/>
        <n x="172"/>
      </t>
    </mdx>
    <mdx n="0" f="v">
      <t c="3" si="227">
        <n x="225"/>
        <n x="407"/>
        <n x="172"/>
      </t>
    </mdx>
    <mdx n="0" f="v">
      <t c="3" si="227">
        <n x="225"/>
        <n x="408"/>
        <n x="172"/>
      </t>
    </mdx>
    <mdx n="0" f="v">
      <t c="3" si="227">
        <n x="225"/>
        <n x="409"/>
        <n x="172"/>
      </t>
    </mdx>
    <mdx n="0" f="v">
      <t c="3" si="227">
        <n x="225"/>
        <n x="410"/>
        <n x="172"/>
      </t>
    </mdx>
    <mdx n="0" f="v">
      <t c="3" si="227">
        <n x="225"/>
        <n x="403"/>
        <n x="172"/>
      </t>
    </mdx>
    <mdx n="0" f="v">
      <t c="3" si="227">
        <n x="225"/>
        <n x="419"/>
        <n x="172"/>
      </t>
    </mdx>
    <mdx n="0" f="v">
      <t c="3" si="227">
        <n x="225"/>
        <n x="420"/>
        <n x="172"/>
      </t>
    </mdx>
    <mdx n="0" f="v">
      <t c="3" si="227">
        <n x="225"/>
        <n x="391"/>
        <n x="172"/>
      </t>
    </mdx>
    <mdx n="0" f="v">
      <t c="3" si="227">
        <n x="225"/>
        <n x="399"/>
        <n x="172"/>
      </t>
    </mdx>
    <mdx n="0" f="v">
      <t c="3" si="227">
        <n x="225"/>
        <n x="400"/>
        <n x="172"/>
      </t>
    </mdx>
    <mdx n="0" f="v">
      <t c="3" si="227">
        <n x="225"/>
        <n x="401"/>
        <n x="172"/>
      </t>
    </mdx>
    <mdx n="0" f="v">
      <t c="3" si="227">
        <n x="225"/>
        <n x="402"/>
        <n x="172"/>
      </t>
    </mdx>
    <mdx n="0" f="v">
      <t c="3" si="227">
        <n x="225"/>
        <n x="277"/>
        <n x="172"/>
      </t>
    </mdx>
    <mdx n="0" f="v">
      <t c="3" si="227">
        <n x="225"/>
        <n x="417"/>
        <n x="172"/>
      </t>
    </mdx>
    <mdx n="0" f="v">
      <t c="3" si="227">
        <n x="225"/>
        <n x="418"/>
        <n x="172"/>
      </t>
    </mdx>
    <mdx n="0" f="v">
      <t c="3" si="227">
        <n x="225"/>
        <n x="422"/>
        <n x="172"/>
      </t>
    </mdx>
    <mdx n="0" f="v">
      <t c="3" si="227">
        <n x="225"/>
        <n x="423"/>
        <n x="172"/>
      </t>
    </mdx>
    <mdx n="0" f="v">
      <t c="3" si="227">
        <n x="225"/>
        <n x="301"/>
        <n x="172"/>
      </t>
    </mdx>
    <mdx n="0" f="v">
      <t c="3" si="227">
        <n x="225"/>
        <n x="299"/>
        <n x="172"/>
      </t>
    </mdx>
    <mdx n="0" f="v">
      <t c="3" si="227">
        <n x="225"/>
        <n x="297"/>
        <n x="172"/>
      </t>
    </mdx>
    <mdx n="0" f="v">
      <t c="3" si="227">
        <n x="225"/>
        <n x="421"/>
        <n x="172"/>
      </t>
    </mdx>
    <mdx n="0" f="v">
      <t c="3" si="227">
        <n x="225"/>
        <n x="329"/>
        <n x="172"/>
      </t>
    </mdx>
    <mdx n="0" f="v">
      <t c="3" si="227">
        <n x="225"/>
        <n x="412"/>
        <n x="172"/>
      </t>
    </mdx>
    <mdx n="0" f="v">
      <t c="3" si="227">
        <n x="225"/>
        <n x="413"/>
        <n x="172"/>
      </t>
    </mdx>
    <mdx n="0" f="v">
      <t c="3" si="227">
        <n x="225"/>
        <n x="414"/>
        <n x="172"/>
      </t>
    </mdx>
    <mdx n="0" f="v">
      <t c="3" si="227">
        <n x="225"/>
        <n x="415"/>
        <n x="172"/>
      </t>
    </mdx>
    <mdx n="0" f="v">
      <t c="3" si="227">
        <n x="225"/>
        <n x="416"/>
        <n x="172"/>
      </t>
    </mdx>
    <mdx n="0" f="v">
      <t c="3" si="227">
        <n x="225"/>
        <n x="427"/>
        <n x="172"/>
      </t>
    </mdx>
    <mdx n="0" f="v">
      <t c="3" si="227">
        <n x="225"/>
        <n x="424"/>
        <n x="172"/>
      </t>
    </mdx>
    <mdx n="0" f="v">
      <t c="3" si="227">
        <n x="225"/>
        <n x="425"/>
        <n x="172"/>
      </t>
    </mdx>
    <mdx n="0" f="v">
      <t c="3" si="227">
        <n x="225"/>
        <n x="348"/>
        <n x="172"/>
      </t>
    </mdx>
    <mdx n="0" f="v">
      <t c="3" si="227">
        <n x="225"/>
        <n x="327"/>
        <n x="172"/>
      </t>
    </mdx>
    <mdx n="0" f="v">
      <t c="3" si="227">
        <n x="225"/>
        <n x="426"/>
        <n x="172"/>
      </t>
    </mdx>
    <mdx n="0" f="v">
      <t c="3" si="227">
        <n x="225"/>
        <n x="433"/>
        <n x="172"/>
      </t>
    </mdx>
    <mdx n="0" f="v">
      <t c="3" si="227">
        <n x="225"/>
        <n x="442"/>
        <n x="172"/>
      </t>
    </mdx>
    <mdx n="0" f="v">
      <t c="3" si="227">
        <n x="225"/>
        <n x="435"/>
        <n x="172"/>
      </t>
    </mdx>
    <mdx n="0" f="v">
      <t c="3" si="227">
        <n x="225"/>
        <n x="436"/>
        <n x="172"/>
      </t>
    </mdx>
    <mdx n="0" f="v">
      <t c="3" si="227">
        <n x="225"/>
        <n x="326"/>
        <n x="172"/>
      </t>
    </mdx>
    <mdx n="0" f="v">
      <t c="3" si="227">
        <n x="225"/>
        <n x="428"/>
        <n x="172"/>
      </t>
    </mdx>
    <mdx n="0" f="v">
      <t c="3" si="227">
        <n x="225"/>
        <n x="328"/>
        <n x="172"/>
      </t>
    </mdx>
    <mdx n="0" f="v">
      <t c="3" si="227">
        <n x="225"/>
        <n x="429"/>
        <n x="172"/>
      </t>
    </mdx>
    <mdx n="0" f="v">
      <t c="3" si="227">
        <n x="225"/>
        <n x="430"/>
        <n x="172"/>
      </t>
    </mdx>
    <mdx n="0" f="v">
      <t c="3" si="227">
        <n x="225"/>
        <n x="431"/>
        <n x="172"/>
      </t>
    </mdx>
    <mdx n="0" f="v">
      <t c="3" si="227">
        <n x="225"/>
        <n x="432"/>
        <n x="172"/>
      </t>
    </mdx>
    <mdx n="0" f="v">
      <t c="3" si="227">
        <n x="225"/>
        <n x="437"/>
        <n x="172"/>
      </t>
    </mdx>
    <mdx n="0" f="v">
      <t c="3" si="227">
        <n x="225"/>
        <n x="294"/>
        <n x="172"/>
      </t>
    </mdx>
    <mdx n="0" f="v">
      <t c="3" si="227">
        <n x="225"/>
        <n x="293"/>
        <n x="172"/>
      </t>
    </mdx>
    <mdx n="0" f="v">
      <t c="3" si="227">
        <n x="225"/>
        <n x="452"/>
        <n x="172"/>
      </t>
    </mdx>
    <mdx n="0" f="v">
      <t c="3" si="227">
        <n x="225"/>
        <n x="443"/>
        <n x="172"/>
      </t>
    </mdx>
    <mdx n="0" f="v">
      <t c="3" si="227">
        <n x="225"/>
        <n x="444"/>
        <n x="172"/>
      </t>
    </mdx>
    <mdx n="0" f="v">
      <t c="3" si="227">
        <n x="225"/>
        <n x="445"/>
        <n x="172"/>
      </t>
    </mdx>
    <mdx n="0" f="v">
      <t c="3" si="227">
        <n x="225"/>
        <n x="446"/>
        <n x="172"/>
      </t>
    </mdx>
    <mdx n="0" f="v">
      <t c="3" si="227">
        <n x="225"/>
        <n x="434"/>
        <n x="172"/>
      </t>
    </mdx>
    <mdx n="0" f="v">
      <t c="3" si="227">
        <n x="225"/>
        <n x="346"/>
        <n x="172"/>
      </t>
    </mdx>
    <mdx n="0" f="v">
      <t c="3" si="227">
        <n x="225"/>
        <n x="276"/>
        <n x="172"/>
      </t>
    </mdx>
    <mdx n="0" f="v">
      <t c="3" si="227">
        <n x="225"/>
        <n x="453"/>
        <n x="172"/>
      </t>
    </mdx>
    <mdx n="0" f="v">
      <t c="3" si="227">
        <n x="225"/>
        <n x="454"/>
        <n x="172"/>
      </t>
    </mdx>
    <mdx n="0" f="v">
      <t c="3" si="227">
        <n x="225"/>
        <n x="455"/>
        <n x="172"/>
      </t>
    </mdx>
    <mdx n="0" f="v">
      <t c="3" si="227">
        <n x="225"/>
        <n x="456"/>
        <n x="172"/>
      </t>
    </mdx>
    <mdx n="0" f="v">
      <t c="3" si="227">
        <n x="225"/>
        <n x="459"/>
        <n x="172"/>
      </t>
    </mdx>
    <mdx n="0" f="v">
      <t c="3" si="227">
        <n x="225"/>
        <n x="438"/>
        <n x="172"/>
      </t>
    </mdx>
    <mdx n="0" f="v">
      <t c="3" si="227">
        <n x="225"/>
        <n x="350"/>
        <n x="172"/>
      </t>
    </mdx>
    <mdx n="0" f="v">
      <t c="3" si="227">
        <n x="225"/>
        <n x="439"/>
        <n x="172"/>
      </t>
    </mdx>
    <mdx n="0" f="v">
      <t c="3" si="227">
        <n x="225"/>
        <n x="440"/>
        <n x="172"/>
      </t>
    </mdx>
    <mdx n="0" f="v">
      <t c="3" si="227">
        <n x="225"/>
        <n x="441"/>
        <n x="172"/>
      </t>
    </mdx>
    <mdx n="0" f="v">
      <t c="3" si="227">
        <n x="225"/>
        <n x="447"/>
        <n x="172"/>
      </t>
    </mdx>
    <mdx n="0" f="v">
      <t c="3" si="227">
        <n x="225"/>
        <n x="461"/>
        <n x="172"/>
      </t>
    </mdx>
    <mdx n="0" f="v">
      <t c="3" si="227">
        <n x="225"/>
        <n x="462"/>
        <n x="172"/>
      </t>
    </mdx>
    <mdx n="0" f="v">
      <t c="3" si="227">
        <n x="225"/>
        <n x="463"/>
        <n x="172"/>
      </t>
    </mdx>
    <mdx n="0" f="v">
      <t c="3" si="227">
        <n x="225"/>
        <n x="464"/>
        <n x="172"/>
      </t>
    </mdx>
    <mdx n="0" f="v">
      <t c="3" si="227">
        <n x="225"/>
        <n x="465"/>
        <n x="172"/>
      </t>
    </mdx>
    <mdx n="0" f="v">
      <t c="3" si="227">
        <n x="225"/>
        <n x="466"/>
        <n x="172"/>
      </t>
    </mdx>
    <mdx n="0" f="v">
      <t c="3" si="227">
        <n x="225"/>
        <n x="467"/>
        <n x="172"/>
      </t>
    </mdx>
    <mdx n="0" f="v">
      <t c="3" si="227">
        <n x="225"/>
        <n x="473"/>
        <n x="172"/>
      </t>
    </mdx>
    <mdx n="0" f="v">
      <t c="3" si="227">
        <n x="225"/>
        <n x="448"/>
        <n x="172"/>
      </t>
    </mdx>
    <mdx n="0" f="v">
      <t c="3" si="227">
        <n x="225"/>
        <n x="449"/>
        <n x="172"/>
      </t>
    </mdx>
    <mdx n="0" f="v">
      <t c="3" si="227">
        <n x="225"/>
        <n x="450"/>
        <n x="172"/>
      </t>
    </mdx>
    <mdx n="0" f="v">
      <t c="3" si="227">
        <n x="225"/>
        <n x="451"/>
        <n x="172"/>
      </t>
    </mdx>
    <mdx n="0" f="v">
      <t c="3" si="227">
        <n x="225"/>
        <n x="457"/>
        <n x="172"/>
      </t>
    </mdx>
    <mdx n="0" f="v">
      <t c="3" si="227">
        <n x="225"/>
        <n x="458"/>
        <n x="172"/>
      </t>
    </mdx>
    <mdx n="0" f="v">
      <t c="3" si="227">
        <n x="225"/>
        <n x="474"/>
        <n x="172"/>
      </t>
    </mdx>
    <mdx n="0" f="v">
      <t c="3" si="227">
        <n x="225"/>
        <n x="475"/>
        <n x="172"/>
      </t>
    </mdx>
    <mdx n="0" f="v">
      <t c="3" si="227">
        <n x="225"/>
        <n x="476"/>
        <n x="172"/>
      </t>
    </mdx>
    <mdx n="0" f="v">
      <t c="3" si="227">
        <n x="225"/>
        <n x="471"/>
        <n x="172"/>
      </t>
    </mdx>
    <mdx n="0" f="v">
      <t c="3" si="227">
        <n x="225"/>
        <n x="460"/>
        <n x="172"/>
      </t>
    </mdx>
    <mdx n="0" f="v">
      <t c="3" si="227">
        <n x="225"/>
        <n x="468"/>
        <n x="172"/>
      </t>
    </mdx>
    <mdx n="0" f="v">
      <t c="3" si="227">
        <n x="225"/>
        <n x="469"/>
        <n x="172"/>
      </t>
    </mdx>
    <mdx n="0" f="v">
      <t c="3" si="227">
        <n x="225"/>
        <n x="470"/>
        <n x="172"/>
      </t>
    </mdx>
    <mdx n="0" f="v">
      <t c="3" si="227">
        <n x="225"/>
        <n x="487"/>
        <n x="172"/>
      </t>
    </mdx>
    <mdx n="0" f="v">
      <t c="3" si="227">
        <n x="225"/>
        <n x="483"/>
        <n x="172"/>
      </t>
    </mdx>
    <mdx n="0" f="v">
      <t c="3" si="227">
        <n x="225"/>
        <n x="472"/>
        <n x="172"/>
      </t>
    </mdx>
    <mdx n="0" f="v">
      <t c="3" si="227">
        <n x="225"/>
        <n x="480"/>
        <n x="172"/>
      </t>
    </mdx>
    <mdx n="0" f="v">
      <t c="3" si="227">
        <n x="225"/>
        <n x="481"/>
        <n x="172"/>
      </t>
    </mdx>
    <mdx n="0" f="v">
      <t c="3" si="227">
        <n x="225"/>
        <n x="477"/>
        <n x="172"/>
      </t>
    </mdx>
    <mdx n="0" f="v">
      <t c="3" si="227">
        <n x="225"/>
        <n x="478"/>
        <n x="172"/>
      </t>
    </mdx>
    <mdx n="0" f="v">
      <t c="3" si="227">
        <n x="225"/>
        <n x="479"/>
        <n x="172"/>
      </t>
    </mdx>
    <mdx n="0" f="v">
      <t c="3" si="227">
        <n x="225"/>
        <n x="488"/>
        <n x="172"/>
      </t>
    </mdx>
    <mdx n="0" f="v">
      <t c="3" si="227">
        <n x="225"/>
        <n x="484"/>
        <n x="172"/>
      </t>
    </mdx>
    <mdx n="0" f="v">
      <t c="3" si="227">
        <n x="225"/>
        <n x="485"/>
        <n x="172"/>
      </t>
    </mdx>
    <mdx n="0" f="v">
      <t c="3" si="227">
        <n x="225"/>
        <n x="486"/>
        <n x="172"/>
      </t>
    </mdx>
    <mdx n="0" f="v">
      <t c="3" si="227">
        <n x="225"/>
        <n x="482"/>
        <n x="172"/>
      </t>
    </mdx>
    <mdx n="0" f="v">
      <t c="3" si="227">
        <n x="225"/>
        <n x="489"/>
        <n x="172"/>
      </t>
    </mdx>
    <mdx n="0" f="v">
      <t c="3" si="227">
        <n x="225"/>
        <n x="494"/>
        <n x="172"/>
      </t>
    </mdx>
    <mdx n="0" f="v">
      <t c="3" si="227">
        <n x="225"/>
        <n x="497"/>
        <n x="172"/>
      </t>
    </mdx>
    <mdx n="0" f="v">
      <t c="3" si="227">
        <n x="225"/>
        <n x="491"/>
        <n x="172"/>
      </t>
    </mdx>
    <mdx n="0" f="v">
      <t c="3" si="227">
        <n x="225"/>
        <n x="495"/>
        <n x="172"/>
      </t>
    </mdx>
    <mdx n="0" f="v">
      <t c="3" si="227">
        <n x="225"/>
        <n x="496"/>
        <n x="172"/>
      </t>
    </mdx>
    <mdx n="0" f="v">
      <t c="3" si="227">
        <n x="225"/>
        <n x="500"/>
        <n x="172"/>
      </t>
    </mdx>
    <mdx n="0" f="v">
      <t c="3" si="227">
        <n x="225"/>
        <n x="490"/>
        <n x="172"/>
      </t>
    </mdx>
    <mdx n="0" f="v">
      <t c="3" si="227">
        <n x="225"/>
        <n x="492"/>
        <n x="172"/>
      </t>
    </mdx>
    <mdx n="0" f="v">
      <t c="3" si="227">
        <n x="225"/>
        <n x="493"/>
        <n x="172"/>
      </t>
    </mdx>
    <mdx n="0" f="v">
      <t c="3" si="227">
        <n x="225"/>
        <n x="499"/>
        <n x="172"/>
      </t>
    </mdx>
    <mdx n="0" f="v">
      <t c="3" si="227">
        <n x="225"/>
        <n x="508"/>
        <n x="172"/>
      </t>
    </mdx>
    <mdx n="0" f="v">
      <t c="3" si="227">
        <n x="225"/>
        <n x="501"/>
        <n x="172"/>
      </t>
    </mdx>
    <mdx n="0" f="v">
      <t c="3" si="227">
        <n x="225"/>
        <n x="502"/>
        <n x="172"/>
      </t>
    </mdx>
    <mdx n="0" f="v">
      <t c="3" si="227">
        <n x="225"/>
        <n x="503"/>
        <n x="172"/>
      </t>
    </mdx>
    <mdx n="0" f="v">
      <t c="3" si="227">
        <n x="225"/>
        <n x="509"/>
        <n x="172"/>
      </t>
    </mdx>
    <mdx n="0" f="v">
      <t c="3" si="227">
        <n x="225"/>
        <n x="504"/>
        <n x="172"/>
      </t>
    </mdx>
    <mdx n="0" f="v">
      <t c="3" si="227">
        <n x="225"/>
        <n x="505"/>
        <n x="172"/>
      </t>
    </mdx>
    <mdx n="0" f="v">
      <t c="3" si="227">
        <n x="225"/>
        <n x="506"/>
        <n x="172"/>
      </t>
    </mdx>
    <mdx n="0" f="v">
      <t c="3" si="227">
        <n x="225"/>
        <n x="507"/>
        <n x="172"/>
      </t>
    </mdx>
    <mdx n="0" f="v">
      <t c="3" si="227">
        <n x="225"/>
        <n x="513"/>
        <n x="172"/>
      </t>
    </mdx>
    <mdx n="0" f="v">
      <t c="3" si="227">
        <n x="225"/>
        <n x="514"/>
        <n x="172"/>
      </t>
    </mdx>
    <mdx n="0" f="v">
      <t c="3" si="227">
        <n x="225"/>
        <n x="515"/>
        <n x="172"/>
      </t>
    </mdx>
    <mdx n="0" f="v">
      <t c="3" si="227">
        <n x="225"/>
        <n x="516"/>
        <n x="172"/>
      </t>
    </mdx>
    <mdx n="0" f="v">
      <t c="3" si="227">
        <n x="225"/>
        <n x="517"/>
        <n x="172"/>
      </t>
    </mdx>
    <mdx n="0" f="v">
      <t c="3" si="227">
        <n x="225"/>
        <n x="510"/>
        <n x="172"/>
      </t>
    </mdx>
    <mdx n="0" f="v">
      <t c="3" si="227">
        <n x="225"/>
        <n x="511"/>
        <n x="172"/>
      </t>
    </mdx>
    <mdx n="0" f="v">
      <t c="3" si="227">
        <n x="225"/>
        <n x="512"/>
        <n x="172"/>
      </t>
    </mdx>
    <mdx n="0" f="v">
      <t c="3" si="227">
        <n x="225"/>
        <n x="518"/>
        <n x="172"/>
      </t>
    </mdx>
    <mdx n="0" f="v">
      <t c="3" si="227">
        <n x="225"/>
        <n x="522"/>
        <n x="172"/>
      </t>
    </mdx>
    <mdx n="0" f="v">
      <t c="3" si="227">
        <n x="225"/>
        <n x="519"/>
        <n x="172"/>
      </t>
    </mdx>
    <mdx n="0" f="v">
      <t c="3" si="227">
        <n x="225"/>
        <n x="520"/>
        <n x="172"/>
      </t>
    </mdx>
    <mdx n="0" f="v">
      <t c="3" si="227">
        <n x="225"/>
        <n x="521"/>
        <n x="172"/>
      </t>
    </mdx>
    <mdx n="0" f="v">
      <t c="3" si="227">
        <n x="225"/>
        <n x="523"/>
        <n x="172"/>
      </t>
    </mdx>
    <mdx n="0" f="v">
      <t c="3" si="227">
        <n x="225"/>
        <n x="525"/>
        <n x="172"/>
      </t>
    </mdx>
    <mdx n="0" f="v">
      <t c="3" si="227">
        <n x="225"/>
        <n x="526"/>
        <n x="172"/>
      </t>
    </mdx>
    <mdx n="0" f="v">
      <t c="3" si="227">
        <n x="225"/>
        <n x="528"/>
        <n x="172"/>
      </t>
    </mdx>
    <mdx n="0" f="v">
      <t c="3" si="227">
        <n x="225"/>
        <n x="529"/>
        <n x="172"/>
      </t>
    </mdx>
    <mdx n="0" f="v">
      <t c="3" si="227">
        <n x="225"/>
        <n x="530"/>
        <n x="172"/>
      </t>
    </mdx>
    <mdx n="0" f="v">
      <t c="3" si="227">
        <n x="225"/>
        <n x="533"/>
        <n x="172"/>
      </t>
    </mdx>
    <mdx n="0" f="v">
      <t c="3" si="227">
        <n x="225"/>
        <n x="524"/>
        <n x="172"/>
      </t>
    </mdx>
    <mdx n="0" f="v">
      <t c="3" si="227">
        <n x="225"/>
        <n x="527"/>
        <n x="172"/>
      </t>
    </mdx>
    <mdx n="0" f="v">
      <t c="3" si="227">
        <n x="225"/>
        <n x="531"/>
        <n x="172"/>
      </t>
    </mdx>
    <mdx n="0" f="v">
      <t c="3" si="227">
        <n x="225"/>
        <n x="532"/>
        <n x="172"/>
      </t>
    </mdx>
    <mdx n="0" f="v">
      <t c="3" si="227">
        <n x="225"/>
        <n x="534"/>
        <n x="172"/>
      </t>
    </mdx>
    <mdx n="0" f="v">
      <t c="3" si="227">
        <n x="225"/>
        <n x="535"/>
        <n x="172"/>
      </t>
    </mdx>
    <mdx n="0" f="v">
      <t c="3" si="227">
        <n x="225"/>
        <n x="536"/>
        <n x="172"/>
      </t>
    </mdx>
    <mdx n="0" f="v">
      <t c="3" si="227">
        <n x="225"/>
        <n x="537"/>
        <n x="172"/>
      </t>
    </mdx>
    <mdx n="0" f="v">
      <t c="3" si="227">
        <n x="225"/>
        <n x="538"/>
        <n x="172"/>
      </t>
    </mdx>
    <mdx n="0" f="v">
      <t c="3" si="227">
        <n x="225"/>
        <n x="540"/>
        <n x="172"/>
      </t>
    </mdx>
    <mdx n="0" f="v">
      <t c="3" si="227">
        <n x="225"/>
        <n x="539"/>
        <n x="172"/>
      </t>
    </mdx>
    <mdx n="0" f="v">
      <t c="3" si="227">
        <n x="225"/>
        <n x="545"/>
        <n x="172"/>
      </t>
    </mdx>
    <mdx n="0" f="v">
      <t c="3" si="227">
        <n x="225"/>
        <n x="543"/>
        <n x="172"/>
      </t>
    </mdx>
    <mdx n="0" f="v">
      <t c="3" si="227">
        <n x="225"/>
        <n x="541"/>
        <n x="172"/>
      </t>
    </mdx>
    <mdx n="0" f="v">
      <t c="3" si="227">
        <n x="225"/>
        <n x="542"/>
        <n x="172"/>
      </t>
    </mdx>
    <mdx n="0" f="v">
      <t c="3" si="227">
        <n x="225"/>
        <n x="544"/>
        <n x="172"/>
      </t>
    </mdx>
    <mdx n="0" f="v">
      <t c="3" si="227">
        <n x="225"/>
        <n x="546"/>
        <n x="172"/>
      </t>
    </mdx>
    <mdx n="0" f="v">
      <t c="3" si="227">
        <n x="225"/>
        <n x="273"/>
        <n x="66"/>
      </t>
    </mdx>
    <mdx n="0" f="v">
      <t c="3" si="227">
        <n x="225"/>
        <n x="267"/>
        <n x="66"/>
      </t>
    </mdx>
    <mdx n="0" f="v">
      <t c="3" si="227">
        <n x="225"/>
        <n x="265"/>
        <n x="66"/>
      </t>
    </mdx>
    <mdx n="0" f="v">
      <t c="3" si="227">
        <n x="225"/>
        <n x="263"/>
        <n x="66"/>
      </t>
    </mdx>
    <mdx n="0" f="v">
      <t c="3" si="227">
        <n x="225"/>
        <n x="262"/>
        <n x="66"/>
      </t>
    </mdx>
    <mdx n="0" f="v">
      <t c="3" si="227">
        <n x="225"/>
        <n x="261"/>
        <n x="66"/>
      </t>
    </mdx>
    <mdx n="0" f="v">
      <t c="3" si="227">
        <n x="225"/>
        <n x="260"/>
        <n x="66"/>
      </t>
    </mdx>
    <mdx n="0" f="v">
      <t c="3" si="227">
        <n x="225"/>
        <n x="258"/>
        <n x="66"/>
      </t>
    </mdx>
    <mdx n="0" f="v">
      <t c="3" si="227">
        <n x="225"/>
        <n x="257"/>
        <n x="66"/>
      </t>
    </mdx>
    <mdx n="0" f="v">
      <t c="3" si="227">
        <n x="225"/>
        <n x="256"/>
        <n x="66"/>
      </t>
    </mdx>
    <mdx n="0" f="v">
      <t c="3" si="227">
        <n x="225"/>
        <n x="255"/>
        <n x="66"/>
      </t>
    </mdx>
    <mdx n="0" f="v">
      <t c="3" si="227">
        <n x="225"/>
        <n x="271"/>
        <n x="66"/>
      </t>
    </mdx>
    <mdx n="0" f="v">
      <t c="3" si="227">
        <n x="225"/>
        <n x="270"/>
        <n x="66"/>
      </t>
    </mdx>
    <mdx n="0" f="v">
      <t c="3" si="227">
        <n x="225"/>
        <n x="268"/>
        <n x="66"/>
      </t>
    </mdx>
    <mdx n="0" f="v">
      <t c="3" si="227">
        <n x="225"/>
        <n x="355"/>
        <n x="66"/>
      </t>
    </mdx>
    <mdx n="0" f="v">
      <t c="3" si="227">
        <n x="225"/>
        <n x="356"/>
        <n x="66"/>
      </t>
    </mdx>
    <mdx n="0" f="v">
      <t c="3" si="227">
        <n x="225"/>
        <n x="357"/>
        <n x="66"/>
      </t>
    </mdx>
    <mdx n="0" f="v">
      <t c="3" si="227">
        <n x="225"/>
        <n x="358"/>
        <n x="66"/>
      </t>
    </mdx>
    <mdx n="0" f="v">
      <t c="3" si="227">
        <n x="225"/>
        <n x="359"/>
        <n x="66"/>
      </t>
    </mdx>
    <mdx n="0" f="v">
      <t c="3" si="227">
        <n x="225"/>
        <n x="360"/>
        <n x="66"/>
      </t>
    </mdx>
    <mdx n="0" f="v">
      <t c="3" si="227">
        <n x="225"/>
        <n x="361"/>
        <n x="66"/>
      </t>
    </mdx>
    <mdx n="0" f="v">
      <t c="3" si="227">
        <n x="225"/>
        <n x="547"/>
        <n x="66"/>
      </t>
    </mdx>
    <mdx n="0" f="v">
      <t c="3" si="227">
        <n x="225"/>
        <n x="362"/>
        <n x="66"/>
      </t>
    </mdx>
    <mdx n="0" f="v">
      <t c="3" si="227">
        <n x="225"/>
        <n x="363"/>
        <n x="66"/>
      </t>
    </mdx>
    <mdx n="0" f="v">
      <t c="3" si="227">
        <n x="225"/>
        <n x="548"/>
        <n x="66"/>
      </t>
    </mdx>
    <mdx n="0" f="v">
      <t c="3" si="227">
        <n x="225"/>
        <n x="365"/>
        <n x="66"/>
      </t>
    </mdx>
    <mdx n="0" f="v">
      <t c="3" si="227">
        <n x="225"/>
        <n x="366"/>
        <n x="66"/>
      </t>
    </mdx>
    <mdx n="0" f="v">
      <t c="3" si="227">
        <n x="225"/>
        <n x="367"/>
        <n x="66"/>
      </t>
    </mdx>
    <mdx n="0" f="v">
      <t c="3" si="227">
        <n x="225"/>
        <n x="368"/>
        <n x="66"/>
      </t>
    </mdx>
    <mdx n="0" f="v">
      <t c="3" si="227">
        <n x="225"/>
        <n x="369"/>
        <n x="66"/>
      </t>
    </mdx>
    <mdx n="0" f="v">
      <t c="3" si="227">
        <n x="225"/>
        <n x="307"/>
        <n x="66"/>
      </t>
    </mdx>
    <mdx n="0" f="v">
      <t c="3" si="227">
        <n x="225"/>
        <n x="370"/>
        <n x="66"/>
      </t>
    </mdx>
    <mdx n="0" f="v">
      <t c="3" si="227">
        <n x="225"/>
        <n x="371"/>
        <n x="66"/>
      </t>
    </mdx>
    <mdx n="0" f="v">
      <t c="3" si="227">
        <n x="225"/>
        <n x="372"/>
        <n x="66"/>
      </t>
    </mdx>
    <mdx n="0" f="v">
      <t c="3" si="227">
        <n x="225"/>
        <n x="373"/>
        <n x="66"/>
      </t>
    </mdx>
    <mdx n="0" f="v">
      <t c="3" si="227">
        <n x="225"/>
        <n x="374"/>
        <n x="66"/>
      </t>
    </mdx>
    <mdx n="0" f="v">
      <t c="3" si="227">
        <n x="225"/>
        <n x="375"/>
        <n x="66"/>
      </t>
    </mdx>
    <mdx n="0" f="v">
      <t c="3" si="227">
        <n x="225"/>
        <n x="376"/>
        <n x="66"/>
      </t>
    </mdx>
    <mdx n="0" f="v">
      <t c="3" si="227">
        <n x="225"/>
        <n x="377"/>
        <n x="66"/>
      </t>
    </mdx>
    <mdx n="0" f="v">
      <t c="3" si="227">
        <n x="225"/>
        <n x="311"/>
        <n x="66"/>
      </t>
    </mdx>
    <mdx n="0" f="v">
      <t c="3" si="227">
        <n x="225"/>
        <n x="378"/>
        <n x="66"/>
      </t>
    </mdx>
    <mdx n="0" f="v">
      <t c="3" si="227">
        <n x="225"/>
        <n x="379"/>
        <n x="66"/>
      </t>
    </mdx>
    <mdx n="0" f="v">
      <t c="3" si="227">
        <n x="225"/>
        <n x="380"/>
        <n x="66"/>
      </t>
    </mdx>
    <mdx n="0" f="v">
      <t c="3" si="227">
        <n x="225"/>
        <n x="381"/>
        <n x="66"/>
      </t>
    </mdx>
    <mdx n="0" f="v">
      <t c="3" si="227">
        <n x="225"/>
        <n x="382"/>
        <n x="66"/>
      </t>
    </mdx>
    <mdx n="0" f="v">
      <t c="3" si="227">
        <n x="225"/>
        <n x="304"/>
        <n x="66"/>
      </t>
    </mdx>
    <mdx n="0" f="v">
      <t c="3" si="227">
        <n x="225"/>
        <n x="393"/>
        <n x="66"/>
      </t>
    </mdx>
    <mdx n="0" f="v">
      <t c="3" si="227">
        <n x="225"/>
        <n x="383"/>
        <n x="66"/>
      </t>
    </mdx>
    <mdx n="0" f="v">
      <t c="3" si="227">
        <n x="225"/>
        <n x="384"/>
        <n x="66"/>
      </t>
    </mdx>
    <mdx n="0" f="v">
      <t c="3" si="227">
        <n x="225"/>
        <n x="385"/>
        <n x="66"/>
      </t>
    </mdx>
    <mdx n="0" f="v">
      <t c="3" si="227">
        <n x="225"/>
        <n x="386"/>
        <n x="66"/>
      </t>
    </mdx>
    <mdx n="0" f="v">
      <t c="3" si="227">
        <n x="225"/>
        <n x="387"/>
        <n x="66"/>
      </t>
    </mdx>
    <mdx n="0" f="v">
      <t c="3" si="227">
        <n x="225"/>
        <n x="388"/>
        <n x="66"/>
      </t>
    </mdx>
    <mdx n="0" f="v">
      <t c="3" si="227">
        <n x="225"/>
        <n x="389"/>
        <n x="66"/>
      </t>
    </mdx>
    <mdx n="0" f="v">
      <t c="3" si="227">
        <n x="225"/>
        <n x="390"/>
        <n x="66"/>
      </t>
    </mdx>
    <mdx n="0" f="v">
      <t c="3" si="227">
        <n x="225"/>
        <n x="394"/>
        <n x="66"/>
      </t>
    </mdx>
    <mdx n="0" f="v">
      <t c="3" si="227">
        <n x="225"/>
        <n x="395"/>
        <n x="66"/>
      </t>
    </mdx>
    <mdx n="0" f="v">
      <t c="3" si="227">
        <n x="225"/>
        <n x="396"/>
        <n x="66"/>
      </t>
    </mdx>
    <mdx n="0" f="v">
      <t c="3" si="227">
        <n x="225"/>
        <n x="397"/>
        <n x="66"/>
      </t>
    </mdx>
    <mdx n="0" f="v">
      <t c="3" si="227">
        <n x="225"/>
        <n x="398"/>
        <n x="66"/>
      </t>
    </mdx>
    <mdx n="0" f="v">
      <t c="3" si="227">
        <n x="225"/>
        <n x="392"/>
        <n x="66"/>
      </t>
    </mdx>
    <mdx n="0" f="v">
      <t c="3" si="227">
        <n x="225"/>
        <n x="411"/>
        <n x="66"/>
      </t>
    </mdx>
    <mdx n="0" f="v">
      <t c="3" si="227">
        <n x="225"/>
        <n x="419"/>
        <n x="66"/>
      </t>
    </mdx>
    <mdx n="0" f="v">
      <t c="3" si="227">
        <n x="225"/>
        <n x="404"/>
        <n x="66"/>
      </t>
    </mdx>
    <mdx n="0" f="v">
      <t c="3" si="227">
        <n x="225"/>
        <n x="405"/>
        <n x="66"/>
      </t>
    </mdx>
    <mdx n="0" f="v">
      <t c="3" si="227">
        <n x="225"/>
        <n x="406"/>
        <n x="66"/>
      </t>
    </mdx>
    <mdx n="0" f="v">
      <t c="3" si="227">
        <n x="225"/>
        <n x="407"/>
        <n x="66"/>
      </t>
    </mdx>
    <mdx n="0" f="v">
      <t c="3" si="227">
        <n x="225"/>
        <n x="408"/>
        <n x="66"/>
      </t>
    </mdx>
    <mdx n="0" f="v">
      <t c="3" si="227">
        <n x="225"/>
        <n x="409"/>
        <n x="66"/>
      </t>
    </mdx>
    <mdx n="0" f="v">
      <t c="3" si="227">
        <n x="225"/>
        <n x="410"/>
        <n x="66"/>
      </t>
    </mdx>
    <mdx n="0" f="v">
      <t c="3" si="227">
        <n x="225"/>
        <n x="403"/>
        <n x="66"/>
      </t>
    </mdx>
    <mdx n="0" f="v">
      <t c="3" si="227">
        <n x="225"/>
        <n x="420"/>
        <n x="66"/>
      </t>
    </mdx>
    <mdx n="0" f="v">
      <t c="3" si="227">
        <n x="225"/>
        <n x="391"/>
        <n x="66"/>
      </t>
    </mdx>
    <mdx n="0" f="v">
      <t c="3" si="227">
        <n x="225"/>
        <n x="399"/>
        <n x="66"/>
      </t>
    </mdx>
    <mdx n="0" f="v">
      <t c="3" si="227">
        <n x="225"/>
        <n x="400"/>
        <n x="66"/>
      </t>
    </mdx>
    <mdx n="0" f="v">
      <t c="3" si="227">
        <n x="225"/>
        <n x="401"/>
        <n x="66"/>
      </t>
    </mdx>
    <mdx n="0" f="v">
      <t c="3" si="227">
        <n x="225"/>
        <n x="402"/>
        <n x="66"/>
      </t>
    </mdx>
    <mdx n="0" f="v">
      <t c="3" si="227">
        <n x="225"/>
        <n x="417"/>
        <n x="66"/>
      </t>
    </mdx>
    <mdx n="0" f="v">
      <t c="3" si="227">
        <n x="225"/>
        <n x="418"/>
        <n x="66"/>
      </t>
    </mdx>
    <mdx n="0" f="v">
      <t c="3" si="227">
        <n x="225"/>
        <n x="301"/>
        <n x="66"/>
      </t>
    </mdx>
    <mdx n="0" f="v">
      <t c="3" si="227">
        <n x="225"/>
        <n x="299"/>
        <n x="66"/>
      </t>
    </mdx>
    <mdx n="0" f="v">
      <t c="3" si="227">
        <n x="225"/>
        <n x="297"/>
        <n x="66"/>
      </t>
    </mdx>
    <mdx n="0" f="v">
      <t c="3" si="227">
        <n x="225"/>
        <n x="421"/>
        <n x="66"/>
      </t>
    </mdx>
    <mdx n="0" f="v">
      <t c="3" si="227">
        <n x="225"/>
        <n x="423"/>
        <n x="66"/>
      </t>
    </mdx>
    <mdx n="0" f="v">
      <t c="3" si="227">
        <n x="225"/>
        <n x="412"/>
        <n x="66"/>
      </t>
    </mdx>
    <mdx n="0" f="v">
      <t c="3" si="227">
        <n x="225"/>
        <n x="413"/>
        <n x="66"/>
      </t>
    </mdx>
    <mdx n="0" f="v">
      <t c="3" si="227">
        <n x="225"/>
        <n x="414"/>
        <n x="66"/>
      </t>
    </mdx>
    <mdx n="0" f="v">
      <t c="3" si="227">
        <n x="225"/>
        <n x="415"/>
        <n x="66"/>
      </t>
    </mdx>
    <mdx n="0" f="v">
      <t c="3" si="227">
        <n x="225"/>
        <n x="416"/>
        <n x="66"/>
      </t>
    </mdx>
    <mdx n="0" f="v">
      <t c="3" si="227">
        <n x="225"/>
        <n x="427"/>
        <n x="66"/>
      </t>
    </mdx>
    <mdx n="0" f="v">
      <t c="3" si="227">
        <n x="225"/>
        <n x="422"/>
        <n x="66"/>
      </t>
    </mdx>
    <mdx n="0" f="v">
      <t c="3" si="227">
        <n x="225"/>
        <n x="329"/>
        <n x="66"/>
      </t>
    </mdx>
    <mdx n="0" f="v">
      <t c="3" si="227">
        <n x="225"/>
        <n x="424"/>
        <n x="66"/>
      </t>
    </mdx>
    <mdx n="0" f="v">
      <t c="3" si="227">
        <n x="225"/>
        <n x="425"/>
        <n x="66"/>
      </t>
    </mdx>
    <mdx n="0" f="v">
      <t c="3" si="227">
        <n x="225"/>
        <n x="348"/>
        <n x="66"/>
      </t>
    </mdx>
    <mdx n="0" f="v">
      <t c="3" si="227">
        <n x="225"/>
        <n x="327"/>
        <n x="66"/>
      </t>
    </mdx>
    <mdx n="0" f="v">
      <t c="3" si="227">
        <n x="225"/>
        <n x="426"/>
        <n x="66"/>
      </t>
    </mdx>
    <mdx n="0" f="v">
      <t c="3" si="227">
        <n x="225"/>
        <n x="435"/>
        <n x="66"/>
      </t>
    </mdx>
    <mdx n="0" f="v">
      <t c="3" si="227">
        <n x="225"/>
        <n x="428"/>
        <n x="66"/>
      </t>
    </mdx>
    <mdx n="0" f="v">
      <t c="3" si="227">
        <n x="225"/>
        <n x="328"/>
        <n x="66"/>
      </t>
    </mdx>
    <mdx n="0" f="v">
      <t c="3" si="227">
        <n x="225"/>
        <n x="429"/>
        <n x="66"/>
      </t>
    </mdx>
    <mdx n="0" f="v">
      <t c="3" si="227">
        <n x="225"/>
        <n x="430"/>
        <n x="66"/>
      </t>
    </mdx>
    <mdx n="0" f="v">
      <t c="3" si="227">
        <n x="225"/>
        <n x="431"/>
        <n x="66"/>
      </t>
    </mdx>
    <mdx n="0" f="v">
      <t c="3" si="227">
        <n x="225"/>
        <n x="432"/>
        <n x="66"/>
      </t>
    </mdx>
    <mdx n="0" f="v">
      <t c="3" si="227">
        <n x="225"/>
        <n x="442"/>
        <n x="66"/>
      </t>
    </mdx>
    <mdx n="0" f="v">
      <t c="3" si="227">
        <n x="225"/>
        <n x="436"/>
        <n x="66"/>
      </t>
    </mdx>
    <mdx n="0" f="v">
      <t c="3" si="227">
        <n x="225"/>
        <n x="326"/>
        <n x="66"/>
      </t>
    </mdx>
    <mdx n="0" f="v">
      <t c="3" si="227">
        <n x="225"/>
        <n x="433"/>
        <n x="66"/>
      </t>
    </mdx>
    <mdx n="0" f="v">
      <t c="3" si="227">
        <n x="225"/>
        <n x="437"/>
        <n x="66"/>
      </t>
    </mdx>
    <mdx n="0" f="v">
      <t c="3" si="227">
        <n x="225"/>
        <n x="294"/>
        <n x="66"/>
      </t>
    </mdx>
    <mdx n="0" f="v">
      <t c="3" si="227">
        <n x="225"/>
        <n x="293"/>
        <n x="66"/>
      </t>
    </mdx>
    <mdx n="0" f="v">
      <t c="3" si="227">
        <n x="225"/>
        <n x="452"/>
        <n x="66"/>
      </t>
    </mdx>
    <mdx n="0" f="v">
      <t c="3" si="227">
        <n x="225"/>
        <n x="443"/>
        <n x="66"/>
      </t>
    </mdx>
    <mdx n="0" f="v">
      <t c="3" si="227">
        <n x="225"/>
        <n x="444"/>
        <n x="66"/>
      </t>
    </mdx>
    <mdx n="0" f="v">
      <t c="3" si="227">
        <n x="225"/>
        <n x="445"/>
        <n x="66"/>
      </t>
    </mdx>
    <mdx n="0" f="v">
      <t c="3" si="227">
        <n x="225"/>
        <n x="446"/>
        <n x="66"/>
      </t>
    </mdx>
    <mdx n="0" f="v">
      <t c="3" si="227">
        <n x="225"/>
        <n x="434"/>
        <n x="66"/>
      </t>
    </mdx>
    <mdx n="0" f="v">
      <t c="3" si="227">
        <n x="225"/>
        <n x="346"/>
        <n x="66"/>
      </t>
    </mdx>
    <mdx n="0" f="v">
      <t c="3" si="227">
        <n x="225"/>
        <n x="276"/>
        <n x="66"/>
      </t>
    </mdx>
    <mdx n="0" f="v">
      <t c="3" si="227">
        <n x="225"/>
        <n x="453"/>
        <n x="66"/>
      </t>
    </mdx>
    <mdx n="0" f="v">
      <t c="3" si="227">
        <n x="225"/>
        <n x="454"/>
        <n x="66"/>
      </t>
    </mdx>
    <mdx n="0" f="v">
      <t c="3" si="227">
        <n x="225"/>
        <n x="455"/>
        <n x="66"/>
      </t>
    </mdx>
    <mdx n="0" f="v">
      <t c="3" si="227">
        <n x="225"/>
        <n x="456"/>
        <n x="66"/>
      </t>
    </mdx>
    <mdx n="0" f="v">
      <t c="3" si="227">
        <n x="225"/>
        <n x="459"/>
        <n x="66"/>
      </t>
    </mdx>
    <mdx n="0" f="v">
      <t c="3" si="227">
        <n x="225"/>
        <n x="438"/>
        <n x="66"/>
      </t>
    </mdx>
    <mdx n="0" f="v">
      <t c="3" si="227">
        <n x="225"/>
        <n x="350"/>
        <n x="66"/>
      </t>
    </mdx>
    <mdx n="0" f="v">
      <t c="3" si="227">
        <n x="225"/>
        <n x="439"/>
        <n x="66"/>
      </t>
    </mdx>
    <mdx n="0" f="v">
      <t c="3" si="227">
        <n x="225"/>
        <n x="440"/>
        <n x="66"/>
      </t>
    </mdx>
    <mdx n="0" f="v">
      <t c="3" si="227">
        <n x="225"/>
        <n x="441"/>
        <n x="66"/>
      </t>
    </mdx>
    <mdx n="0" f="v">
      <t c="3" si="227">
        <n x="225"/>
        <n x="447"/>
        <n x="66"/>
      </t>
    </mdx>
    <mdx n="0" f="v">
      <t c="3" si="227">
        <n x="225"/>
        <n x="473"/>
        <n x="66"/>
      </t>
    </mdx>
    <mdx n="0" f="v">
      <t c="3" si="227">
        <n x="225"/>
        <n x="461"/>
        <n x="66"/>
      </t>
    </mdx>
    <mdx n="0" f="v">
      <t c="3" si="227">
        <n x="225"/>
        <n x="462"/>
        <n x="66"/>
      </t>
    </mdx>
    <mdx n="0" f="v">
      <t c="3" si="227">
        <n x="225"/>
        <n x="463"/>
        <n x="66"/>
      </t>
    </mdx>
    <mdx n="0" f="v">
      <t c="3" si="227">
        <n x="225"/>
        <n x="464"/>
        <n x="66"/>
      </t>
    </mdx>
    <mdx n="0" f="v">
      <t c="3" si="227">
        <n x="225"/>
        <n x="465"/>
        <n x="66"/>
      </t>
    </mdx>
    <mdx n="0" f="v">
      <t c="3" si="227">
        <n x="225"/>
        <n x="466"/>
        <n x="66"/>
      </t>
    </mdx>
    <mdx n="0" f="v">
      <t c="3" si="227">
        <n x="225"/>
        <n x="467"/>
        <n x="66"/>
      </t>
    </mdx>
    <mdx n="0" f="v">
      <t c="3" si="227">
        <n x="225"/>
        <n x="448"/>
        <n x="66"/>
      </t>
    </mdx>
    <mdx n="0" f="v">
      <t c="3" si="227">
        <n x="225"/>
        <n x="449"/>
        <n x="66"/>
      </t>
    </mdx>
    <mdx n="0" f="v">
      <t c="3" si="227">
        <n x="225"/>
        <n x="450"/>
        <n x="66"/>
      </t>
    </mdx>
    <mdx n="0" f="v">
      <t c="3" si="227">
        <n x="225"/>
        <n x="451"/>
        <n x="66"/>
      </t>
    </mdx>
    <mdx n="0" f="v">
      <t c="3" si="227">
        <n x="225"/>
        <n x="457"/>
        <n x="66"/>
      </t>
    </mdx>
    <mdx n="0" f="v">
      <t c="3" si="227">
        <n x="225"/>
        <n x="458"/>
        <n x="66"/>
      </t>
    </mdx>
    <mdx n="0" f="v">
      <t c="3" si="227">
        <n x="225"/>
        <n x="474"/>
        <n x="66"/>
      </t>
    </mdx>
    <mdx n="0" f="v">
      <t c="3" si="227">
        <n x="225"/>
        <n x="475"/>
        <n x="66"/>
      </t>
    </mdx>
    <mdx n="0" f="v">
      <t c="3" si="227">
        <n x="225"/>
        <n x="476"/>
        <n x="66"/>
      </t>
    </mdx>
    <mdx n="0" f="v">
      <t c="3" si="227">
        <n x="225"/>
        <n x="471"/>
        <n x="66"/>
      </t>
    </mdx>
    <mdx n="0" f="v">
      <t c="3" si="227">
        <n x="225"/>
        <n x="460"/>
        <n x="66"/>
      </t>
    </mdx>
    <mdx n="0" f="v">
      <t c="3" si="227">
        <n x="225"/>
        <n x="468"/>
        <n x="66"/>
      </t>
    </mdx>
    <mdx n="0" f="v">
      <t c="3" si="227">
        <n x="225"/>
        <n x="469"/>
        <n x="66"/>
      </t>
    </mdx>
    <mdx n="0" f="v">
      <t c="3" si="227">
        <n x="225"/>
        <n x="470"/>
        <n x="66"/>
      </t>
    </mdx>
    <mdx n="0" f="v">
      <t c="3" si="227">
        <n x="225"/>
        <n x="472"/>
        <n x="66"/>
      </t>
    </mdx>
    <mdx n="0" f="v">
      <t c="3" si="227">
        <n x="225"/>
        <n x="480"/>
        <n x="66"/>
      </t>
    </mdx>
    <mdx n="0" f="v">
      <t c="3" si="227">
        <n x="225"/>
        <n x="481"/>
        <n x="66"/>
      </t>
    </mdx>
    <mdx n="0" f="v">
      <t c="3" si="227">
        <n x="225"/>
        <n x="488"/>
        <n x="66"/>
      </t>
    </mdx>
    <mdx n="0" f="v">
      <t c="3" si="227">
        <n x="225"/>
        <n x="487"/>
        <n x="66"/>
      </t>
    </mdx>
    <mdx n="0" f="v">
      <t c="3" si="227">
        <n x="225"/>
        <n x="477"/>
        <n x="66"/>
      </t>
    </mdx>
    <mdx n="0" f="v">
      <t c="3" si="227">
        <n x="225"/>
        <n x="478"/>
        <n x="66"/>
      </t>
    </mdx>
    <mdx n="0" f="v">
      <t c="3" si="227">
        <n x="225"/>
        <n x="479"/>
        <n x="66"/>
      </t>
    </mdx>
    <mdx n="0" f="v">
      <t c="3" si="227">
        <n x="225"/>
        <n x="483"/>
        <n x="66"/>
      </t>
    </mdx>
    <mdx n="0" f="v">
      <t c="3" si="227">
        <n x="225"/>
        <n x="484"/>
        <n x="66"/>
      </t>
    </mdx>
    <mdx n="0" f="v">
      <t c="3" si="227">
        <n x="225"/>
        <n x="485"/>
        <n x="66"/>
      </t>
    </mdx>
    <mdx n="0" f="v">
      <t c="3" si="227">
        <n x="225"/>
        <n x="486"/>
        <n x="66"/>
      </t>
    </mdx>
    <mdx n="0" f="v">
      <t c="3" si="227">
        <n x="225"/>
        <n x="490"/>
        <n x="66"/>
      </t>
    </mdx>
    <mdx n="0" f="v">
      <t c="3" si="227">
        <n x="225"/>
        <n x="489"/>
        <n x="66"/>
      </t>
    </mdx>
    <mdx n="0" f="v">
      <t c="3" si="227">
        <n x="225"/>
        <n x="482"/>
        <n x="66"/>
      </t>
    </mdx>
    <mdx n="0" f="v">
      <t c="3" si="227">
        <n x="225"/>
        <n x="497"/>
        <n x="66"/>
      </t>
    </mdx>
    <mdx n="0" f="v">
      <t c="3" si="227">
        <n x="225"/>
        <n x="491"/>
        <n x="66"/>
      </t>
    </mdx>
    <mdx n="0" f="v">
      <t c="3" si="227">
        <n x="225"/>
        <n x="495"/>
        <n x="66"/>
      </t>
    </mdx>
    <mdx n="0" f="v">
      <t c="3" si="227">
        <n x="225"/>
        <n x="496"/>
        <n x="66"/>
      </t>
    </mdx>
    <mdx n="0" f="v">
      <t c="3" si="227">
        <n x="225"/>
        <n x="494"/>
        <n x="66"/>
      </t>
    </mdx>
    <mdx n="0" f="v">
      <t c="3" si="227">
        <n x="225"/>
        <n x="492"/>
        <n x="66"/>
      </t>
    </mdx>
    <mdx n="0" f="v">
      <t c="3" si="227">
        <n x="225"/>
        <n x="493"/>
        <n x="66"/>
      </t>
    </mdx>
    <mdx n="0" f="v">
      <t c="3" si="227">
        <n x="225"/>
        <n x="500"/>
        <n x="66"/>
      </t>
    </mdx>
    <mdx n="0" f="v">
      <t c="3" si="227">
        <n x="225"/>
        <n x="498"/>
        <n x="66"/>
      </t>
    </mdx>
    <mdx n="0" f="v">
      <t c="3" si="227">
        <n x="225"/>
        <n x="499"/>
        <n x="66"/>
      </t>
    </mdx>
    <mdx n="0" f="v">
      <t c="3" si="227">
        <n x="225"/>
        <n x="503"/>
        <n x="66"/>
      </t>
    </mdx>
    <mdx n="0" f="v">
      <t c="3" si="227">
        <n x="225"/>
        <n x="501"/>
        <n x="66"/>
      </t>
    </mdx>
    <mdx n="0" f="v">
      <t c="3" si="227">
        <n x="225"/>
        <n x="502"/>
        <n x="66"/>
      </t>
    </mdx>
    <mdx n="0" f="v">
      <t c="3" si="227">
        <n x="225"/>
        <n x="508"/>
        <n x="66"/>
      </t>
    </mdx>
    <mdx n="0" f="v">
      <t c="3" si="227">
        <n x="225"/>
        <n x="509"/>
        <n x="66"/>
      </t>
    </mdx>
    <mdx n="0" f="v">
      <t c="3" si="227">
        <n x="225"/>
        <n x="504"/>
        <n x="66"/>
      </t>
    </mdx>
    <mdx n="0" f="v">
      <t c="3" si="227">
        <n x="225"/>
        <n x="505"/>
        <n x="66"/>
      </t>
    </mdx>
    <mdx n="0" f="v">
      <t c="3" si="227">
        <n x="225"/>
        <n x="506"/>
        <n x="66"/>
      </t>
    </mdx>
    <mdx n="0" f="v">
      <t c="3" si="227">
        <n x="225"/>
        <n x="507"/>
        <n x="66"/>
      </t>
    </mdx>
    <mdx n="0" f="v">
      <t c="3" si="227">
        <n x="225"/>
        <n x="517"/>
        <n x="66"/>
      </t>
    </mdx>
    <mdx n="0" f="v">
      <t c="3" si="227">
        <n x="225"/>
        <n x="513"/>
        <n x="66"/>
      </t>
    </mdx>
    <mdx n="0" f="v">
      <t c="3" si="227">
        <n x="225"/>
        <n x="514"/>
        <n x="66"/>
      </t>
    </mdx>
    <mdx n="0" f="v">
      <t c="3" si="227">
        <n x="225"/>
        <n x="515"/>
        <n x="66"/>
      </t>
    </mdx>
    <mdx n="0" f="v">
      <t c="3" si="227">
        <n x="225"/>
        <n x="516"/>
        <n x="66"/>
      </t>
    </mdx>
    <mdx n="0" f="v">
      <t c="3" si="227">
        <n x="225"/>
        <n x="510"/>
        <n x="66"/>
      </t>
    </mdx>
    <mdx n="0" f="v">
      <t c="3" si="227">
        <n x="225"/>
        <n x="511"/>
        <n x="66"/>
      </t>
    </mdx>
    <mdx n="0" f="v">
      <t c="3" si="227">
        <n x="225"/>
        <n x="512"/>
        <n x="66"/>
      </t>
    </mdx>
    <mdx n="0" f="v">
      <t c="3" si="227">
        <n x="225"/>
        <n x="519"/>
        <n x="66"/>
      </t>
    </mdx>
    <mdx n="0" f="v">
      <t c="3" si="227">
        <n x="225"/>
        <n x="518"/>
        <n x="66"/>
      </t>
    </mdx>
    <mdx n="0" f="v">
      <t c="3" si="227">
        <n x="225"/>
        <n x="522"/>
        <n x="66"/>
      </t>
    </mdx>
    <mdx n="0" f="v">
      <t c="3" si="227">
        <n x="225"/>
        <n x="520"/>
        <n x="66"/>
      </t>
    </mdx>
    <mdx n="0" f="v">
      <t c="3" si="227">
        <n x="225"/>
        <n x="521"/>
        <n x="66"/>
      </t>
    </mdx>
    <mdx n="0" f="v">
      <t c="3" si="227">
        <n x="225"/>
        <n x="523"/>
        <n x="66"/>
      </t>
    </mdx>
    <mdx n="0" f="v">
      <t c="3" si="227">
        <n x="225"/>
        <n x="528"/>
        <n x="66"/>
      </t>
    </mdx>
    <mdx n="0" f="v">
      <t c="3" si="227">
        <n x="225"/>
        <n x="525"/>
        <n x="66"/>
      </t>
    </mdx>
    <mdx n="0" f="v">
      <t c="3" si="227">
        <n x="225"/>
        <n x="526"/>
        <n x="66"/>
      </t>
    </mdx>
    <mdx n="0" f="v">
      <t c="3" si="227">
        <n x="225"/>
        <n x="529"/>
        <n x="66"/>
      </t>
    </mdx>
    <mdx n="0" f="v">
      <t c="3" si="227">
        <n x="225"/>
        <n x="530"/>
        <n x="66"/>
      </t>
    </mdx>
    <mdx n="0" f="v">
      <t c="3" si="227">
        <n x="225"/>
        <n x="524"/>
        <n x="66"/>
      </t>
    </mdx>
    <mdx n="0" f="v">
      <t c="3" si="227">
        <n x="225"/>
        <n x="527"/>
        <n x="66"/>
      </t>
    </mdx>
    <mdx n="0" f="v">
      <t c="3" si="227">
        <n x="225"/>
        <n x="533"/>
        <n x="66"/>
      </t>
    </mdx>
    <mdx n="0" f="v">
      <t c="3" si="227">
        <n x="225"/>
        <n x="531"/>
        <n x="66"/>
      </t>
    </mdx>
    <mdx n="0" f="v">
      <t c="3" si="227">
        <n x="225"/>
        <n x="532"/>
        <n x="66"/>
      </t>
    </mdx>
    <mdx n="0" f="v">
      <t c="3" si="227">
        <n x="225"/>
        <n x="534"/>
        <n x="66"/>
      </t>
    </mdx>
    <mdx n="0" f="v">
      <t c="3" si="227">
        <n x="225"/>
        <n x="535"/>
        <n x="66"/>
      </t>
    </mdx>
    <mdx n="0" f="v">
      <t c="3" si="227">
        <n x="225"/>
        <n x="536"/>
        <n x="66"/>
      </t>
    </mdx>
    <mdx n="0" f="v">
      <t c="3" si="227">
        <n x="225"/>
        <n x="537"/>
        <n x="66"/>
      </t>
    </mdx>
    <mdx n="0" f="v">
      <t c="3" si="227">
        <n x="225"/>
        <n x="538"/>
        <n x="66"/>
      </t>
    </mdx>
    <mdx n="0" f="v">
      <t c="3" si="227">
        <n x="225"/>
        <n x="540"/>
        <n x="66"/>
      </t>
    </mdx>
    <mdx n="0" f="v">
      <t c="3" si="227">
        <n x="225"/>
        <n x="539"/>
        <n x="66"/>
      </t>
    </mdx>
    <mdx n="0" f="v">
      <t c="3" si="227">
        <n x="225"/>
        <n x="545"/>
        <n x="66"/>
      </t>
    </mdx>
    <mdx n="0" f="v">
      <t c="3" si="227">
        <n x="225"/>
        <n x="543"/>
        <n x="66"/>
      </t>
    </mdx>
    <mdx n="0" f="v">
      <t c="3" si="227">
        <n x="225"/>
        <n x="541"/>
        <n x="66"/>
      </t>
    </mdx>
    <mdx n="0" f="v">
      <t c="3" si="227">
        <n x="225"/>
        <n x="542"/>
        <n x="66"/>
      </t>
    </mdx>
    <mdx n="0" f="v">
      <t c="3" si="227">
        <n x="225"/>
        <n x="544"/>
        <n x="66"/>
      </t>
    </mdx>
    <mdx n="0" f="v">
      <t c="3" si="227">
        <n x="225"/>
        <n x="546"/>
        <n x="66"/>
      </t>
    </mdx>
    <mdx n="0" f="v">
      <t c="3" si="227">
        <n x="225"/>
        <n x="273"/>
        <n x="177"/>
      </t>
    </mdx>
    <mdx n="0" f="v">
      <t c="3" si="227">
        <n x="225"/>
        <n x="255"/>
        <n x="177"/>
      </t>
    </mdx>
    <mdx n="0" f="v">
      <t c="3" si="227">
        <n x="225"/>
        <n x="267"/>
        <n x="177"/>
      </t>
    </mdx>
    <mdx n="0" f="v">
      <t c="3" si="227">
        <n x="225"/>
        <n x="266"/>
        <n x="177"/>
      </t>
    </mdx>
    <mdx n="0" f="v">
      <t c="3" si="227">
        <n x="225"/>
        <n x="263"/>
        <n x="177"/>
      </t>
    </mdx>
    <mdx n="0" f="v">
      <t c="3" si="227">
        <n x="225"/>
        <n x="262"/>
        <n x="177"/>
      </t>
    </mdx>
    <mdx n="0" f="v">
      <t c="3" si="227">
        <n x="225"/>
        <n x="261"/>
        <n x="177"/>
      </t>
    </mdx>
    <mdx n="0" f="v">
      <t c="3" si="227">
        <n x="225"/>
        <n x="260"/>
        <n x="177"/>
      </t>
    </mdx>
    <mdx n="0" f="v">
      <t c="3" si="227">
        <n x="225"/>
        <n x="259"/>
        <n x="177"/>
      </t>
    </mdx>
    <mdx n="0" f="v">
      <t c="3" si="227">
        <n x="225"/>
        <n x="258"/>
        <n x="177"/>
      </t>
    </mdx>
    <mdx n="0" f="v">
      <t c="3" si="227">
        <n x="225"/>
        <n x="257"/>
        <n x="177"/>
      </t>
    </mdx>
    <mdx n="0" f="v">
      <t c="3" si="227">
        <n x="225"/>
        <n x="256"/>
        <n x="177"/>
      </t>
    </mdx>
    <mdx n="0" f="v">
      <t c="3" si="227">
        <n x="225"/>
        <n x="271"/>
        <n x="177"/>
      </t>
    </mdx>
    <mdx n="0" f="v">
      <t c="3" si="227">
        <n x="225"/>
        <n x="270"/>
        <n x="177"/>
      </t>
    </mdx>
    <mdx n="0" f="v">
      <t c="3" si="227">
        <n x="225"/>
        <n x="268"/>
        <n x="177"/>
      </t>
    </mdx>
    <mdx n="0" f="v">
      <t c="3" si="227">
        <n x="225"/>
        <n x="355"/>
        <n x="177"/>
      </t>
    </mdx>
    <mdx n="0" f="v">
      <t c="3" si="227">
        <n x="225"/>
        <n x="356"/>
        <n x="177"/>
      </t>
    </mdx>
    <mdx n="0" f="v">
      <t c="3" si="227">
        <n x="225"/>
        <n x="357"/>
        <n x="177"/>
      </t>
    </mdx>
    <mdx n="0" f="v">
      <t c="3" si="227">
        <n x="225"/>
        <n x="358"/>
        <n x="177"/>
      </t>
    </mdx>
    <mdx n="0" f="v">
      <t c="3" si="227">
        <n x="225"/>
        <n x="359"/>
        <n x="177"/>
      </t>
    </mdx>
    <mdx n="0" f="v">
      <t c="3" si="227">
        <n x="225"/>
        <n x="360"/>
        <n x="177"/>
      </t>
    </mdx>
    <mdx n="0" f="v">
      <t c="3" si="227">
        <n x="225"/>
        <n x="361"/>
        <n x="177"/>
      </t>
    </mdx>
    <mdx n="0" f="v">
      <t c="3" si="227">
        <n x="225"/>
        <n x="547"/>
        <n x="177"/>
      </t>
    </mdx>
    <mdx n="0" f="v">
      <t c="3" si="227">
        <n x="225"/>
        <n x="362"/>
        <n x="177"/>
      </t>
    </mdx>
    <mdx n="0" f="v">
      <t c="3" si="227">
        <n x="225"/>
        <n x="363"/>
        <n x="177"/>
      </t>
    </mdx>
    <mdx n="0" f="v">
      <t c="3" si="227">
        <n x="225"/>
        <n x="364"/>
        <n x="177"/>
      </t>
    </mdx>
    <mdx n="0" f="v">
      <t c="3" si="227">
        <n x="225"/>
        <n x="548"/>
        <n x="177"/>
      </t>
    </mdx>
    <mdx n="0" f="v">
      <t c="3" si="227">
        <n x="225"/>
        <n x="365"/>
        <n x="177"/>
      </t>
    </mdx>
    <mdx n="0" f="v">
      <t c="3" si="227">
        <n x="225"/>
        <n x="366"/>
        <n x="177"/>
      </t>
    </mdx>
    <mdx n="0" f="v">
      <t c="3" si="227">
        <n x="225"/>
        <n x="367"/>
        <n x="177"/>
      </t>
    </mdx>
    <mdx n="0" f="v">
      <t c="3" si="227">
        <n x="225"/>
        <n x="368"/>
        <n x="177"/>
      </t>
    </mdx>
    <mdx n="0" f="v">
      <t c="3" si="227">
        <n x="225"/>
        <n x="369"/>
        <n x="177"/>
      </t>
    </mdx>
    <mdx n="0" f="v">
      <t c="3" si="227">
        <n x="225"/>
        <n x="370"/>
        <n x="177"/>
      </t>
    </mdx>
    <mdx n="0" f="v">
      <t c="3" si="227">
        <n x="225"/>
        <n x="371"/>
        <n x="177"/>
      </t>
    </mdx>
    <mdx n="0" f="v">
      <t c="3" si="227">
        <n x="225"/>
        <n x="372"/>
        <n x="177"/>
      </t>
    </mdx>
    <mdx n="0" f="v">
      <t c="3" si="227">
        <n x="225"/>
        <n x="393"/>
        <n x="177"/>
      </t>
    </mdx>
    <mdx n="0" f="v">
      <t c="3" si="227">
        <n x="225"/>
        <n x="373"/>
        <n x="177"/>
      </t>
    </mdx>
    <mdx n="0" f="v">
      <t c="3" si="227">
        <n x="225"/>
        <n x="374"/>
        <n x="177"/>
      </t>
    </mdx>
    <mdx n="0" f="v">
      <t c="3" si="227">
        <n x="225"/>
        <n x="375"/>
        <n x="177"/>
      </t>
    </mdx>
    <mdx n="0" f="v">
      <t c="3" si="227">
        <n x="225"/>
        <n x="376"/>
        <n x="177"/>
      </t>
    </mdx>
    <mdx n="0" f="v">
      <t c="3" si="227">
        <n x="225"/>
        <n x="377"/>
        <n x="177"/>
      </t>
    </mdx>
    <mdx n="0" f="v">
      <t c="3" si="227">
        <n x="225"/>
        <n x="378"/>
        <n x="177"/>
      </t>
    </mdx>
    <mdx n="0" f="v">
      <t c="3" si="227">
        <n x="225"/>
        <n x="379"/>
        <n x="177"/>
      </t>
    </mdx>
    <mdx n="0" f="v">
      <t c="3" si="227">
        <n x="225"/>
        <n x="380"/>
        <n x="177"/>
      </t>
    </mdx>
    <mdx n="0" f="v">
      <t c="3" si="227">
        <n x="225"/>
        <n x="381"/>
        <n x="177"/>
      </t>
    </mdx>
    <mdx n="0" f="v">
      <t c="3" si="227">
        <n x="225"/>
        <n x="382"/>
        <n x="177"/>
      </t>
    </mdx>
    <mdx n="0" f="v">
      <t c="3" si="227">
        <n x="225"/>
        <n x="383"/>
        <n x="177"/>
      </t>
    </mdx>
    <mdx n="0" f="v">
      <t c="3" si="227">
        <n x="225"/>
        <n x="384"/>
        <n x="177"/>
      </t>
    </mdx>
    <mdx n="0" f="v">
      <t c="3" si="227">
        <n x="225"/>
        <n x="385"/>
        <n x="177"/>
      </t>
    </mdx>
    <mdx n="0" f="v">
      <t c="3" si="227">
        <n x="225"/>
        <n x="386"/>
        <n x="177"/>
      </t>
    </mdx>
    <mdx n="0" f="v">
      <t c="3" si="227">
        <n x="225"/>
        <n x="387"/>
        <n x="177"/>
      </t>
    </mdx>
    <mdx n="0" f="v">
      <t c="3" si="227">
        <n x="225"/>
        <n x="388"/>
        <n x="177"/>
      </t>
    </mdx>
    <mdx n="0" f="v">
      <t c="3" si="227">
        <n x="225"/>
        <n x="389"/>
        <n x="177"/>
      </t>
    </mdx>
    <mdx n="0" f="v">
      <t c="3" si="227">
        <n x="225"/>
        <n x="390"/>
        <n x="177"/>
      </t>
    </mdx>
    <mdx n="0" f="v">
      <t c="3" si="227">
        <n x="225"/>
        <n x="394"/>
        <n x="177"/>
      </t>
    </mdx>
    <mdx n="0" f="v">
      <t c="3" si="227">
        <n x="225"/>
        <n x="395"/>
        <n x="177"/>
      </t>
    </mdx>
    <mdx n="0" f="v">
      <t c="3" si="227">
        <n x="225"/>
        <n x="396"/>
        <n x="177"/>
      </t>
    </mdx>
    <mdx n="0" f="v">
      <t c="3" si="227">
        <n x="225"/>
        <n x="397"/>
        <n x="177"/>
      </t>
    </mdx>
    <mdx n="0" f="v">
      <t c="3" si="227">
        <n x="225"/>
        <n x="398"/>
        <n x="177"/>
      </t>
    </mdx>
    <mdx n="0" f="v">
      <t c="3" si="227">
        <n x="225"/>
        <n x="392"/>
        <n x="177"/>
      </t>
    </mdx>
    <mdx n="0" f="v">
      <t c="3" si="227">
        <n x="225"/>
        <n x="411"/>
        <n x="177"/>
      </t>
    </mdx>
    <mdx n="0" f="v">
      <t c="3" si="227">
        <n x="225"/>
        <n x="404"/>
        <n x="177"/>
      </t>
    </mdx>
    <mdx n="0" f="v">
      <t c="3" si="227">
        <n x="225"/>
        <n x="405"/>
        <n x="177"/>
      </t>
    </mdx>
    <mdx n="0" f="v">
      <t c="3" si="227">
        <n x="225"/>
        <n x="406"/>
        <n x="177"/>
      </t>
    </mdx>
    <mdx n="0" f="v">
      <t c="3" si="227">
        <n x="225"/>
        <n x="407"/>
        <n x="177"/>
      </t>
    </mdx>
    <mdx n="0" f="v">
      <t c="3" si="227">
        <n x="225"/>
        <n x="408"/>
        <n x="177"/>
      </t>
    </mdx>
    <mdx n="0" f="v">
      <t c="3" si="227">
        <n x="225"/>
        <n x="409"/>
        <n x="177"/>
      </t>
    </mdx>
    <mdx n="0" f="v">
      <t c="3" si="227">
        <n x="225"/>
        <n x="410"/>
        <n x="177"/>
      </t>
    </mdx>
    <mdx n="0" f="v">
      <t c="3" si="227">
        <n x="225"/>
        <n x="419"/>
        <n x="177"/>
      </t>
    </mdx>
    <mdx n="0" f="v">
      <t c="3" si="227">
        <n x="225"/>
        <n x="403"/>
        <n x="177"/>
      </t>
    </mdx>
    <mdx n="0" f="v">
      <t c="3" si="227">
        <n x="225"/>
        <n x="420"/>
        <n x="177"/>
      </t>
    </mdx>
    <mdx n="0" f="v">
      <t c="3" si="227">
        <n x="225"/>
        <n x="391"/>
        <n x="177"/>
      </t>
    </mdx>
    <mdx n="0" f="v">
      <t c="3" si="227">
        <n x="225"/>
        <n x="399"/>
        <n x="177"/>
      </t>
    </mdx>
    <mdx n="0" f="v">
      <t c="3" si="227">
        <n x="225"/>
        <n x="400"/>
        <n x="177"/>
      </t>
    </mdx>
    <mdx n="0" f="v">
      <t c="3" si="227">
        <n x="225"/>
        <n x="401"/>
        <n x="177"/>
      </t>
    </mdx>
    <mdx n="0" f="v">
      <t c="3" si="227">
        <n x="225"/>
        <n x="402"/>
        <n x="177"/>
      </t>
    </mdx>
    <mdx n="0" f="v">
      <t c="3" si="227">
        <n x="225"/>
        <n x="417"/>
        <n x="177"/>
      </t>
    </mdx>
    <mdx n="0" f="v">
      <t c="3" si="227">
        <n x="225"/>
        <n x="418"/>
        <n x="177"/>
      </t>
    </mdx>
    <mdx n="0" f="v">
      <t c="3" si="227">
        <n x="225"/>
        <n x="423"/>
        <n x="177"/>
      </t>
    </mdx>
    <mdx n="0" f="v">
      <t c="3" si="227">
        <n x="225"/>
        <n x="301"/>
        <n x="177"/>
      </t>
    </mdx>
    <mdx n="0" f="v">
      <t c="3" si="227">
        <n x="225"/>
        <n x="299"/>
        <n x="177"/>
      </t>
    </mdx>
    <mdx n="0" f="v">
      <t c="3" si="227">
        <n x="225"/>
        <n x="297"/>
        <n x="177"/>
      </t>
    </mdx>
    <mdx n="0" f="v">
      <t c="3" si="227">
        <n x="225"/>
        <n x="421"/>
        <n x="177"/>
      </t>
    </mdx>
    <mdx n="0" f="v">
      <t c="3" si="227">
        <n x="225"/>
        <n x="422"/>
        <n x="177"/>
      </t>
    </mdx>
    <mdx n="0" f="v">
      <t c="3" si="227">
        <n x="225"/>
        <n x="329"/>
        <n x="177"/>
      </t>
    </mdx>
    <mdx n="0" f="v">
      <t c="3" si="227">
        <n x="225"/>
        <n x="412"/>
        <n x="177"/>
      </t>
    </mdx>
    <mdx n="0" f="v">
      <t c="3" si="227">
        <n x="225"/>
        <n x="413"/>
        <n x="177"/>
      </t>
    </mdx>
    <mdx n="0" f="v">
      <t c="3" si="227">
        <n x="225"/>
        <n x="414"/>
        <n x="177"/>
      </t>
    </mdx>
    <mdx n="0" f="v">
      <t c="3" si="227">
        <n x="225"/>
        <n x="415"/>
        <n x="177"/>
      </t>
    </mdx>
    <mdx n="0" f="v">
      <t c="3" si="227">
        <n x="225"/>
        <n x="416"/>
        <n x="177"/>
      </t>
    </mdx>
    <mdx n="0" f="v">
      <t c="3" si="227">
        <n x="225"/>
        <n x="427"/>
        <n x="177"/>
      </t>
    </mdx>
    <mdx n="0" f="v">
      <t c="3" si="227">
        <n x="225"/>
        <n x="424"/>
        <n x="177"/>
      </t>
    </mdx>
    <mdx n="0" f="v">
      <t c="3" si="227">
        <n x="225"/>
        <n x="425"/>
        <n x="177"/>
      </t>
    </mdx>
    <mdx n="0" f="v">
      <t c="3" si="227">
        <n x="225"/>
        <n x="348"/>
        <n x="177"/>
      </t>
    </mdx>
    <mdx n="0" f="v">
      <t c="3" si="227">
        <n x="225"/>
        <n x="327"/>
        <n x="177"/>
      </t>
    </mdx>
    <mdx n="0" f="v">
      <t c="3" si="227">
        <n x="225"/>
        <n x="426"/>
        <n x="177"/>
      </t>
    </mdx>
    <mdx n="0" f="v">
      <t c="3" si="227">
        <n x="225"/>
        <n x="442"/>
        <n x="177"/>
      </t>
    </mdx>
    <mdx n="0" f="v">
      <t c="3" si="227">
        <n x="225"/>
        <n x="435"/>
        <n x="177"/>
      </t>
    </mdx>
    <mdx n="0" f="v">
      <t c="3" si="227">
        <n x="225"/>
        <n x="436"/>
        <n x="177"/>
      </t>
    </mdx>
    <mdx n="0" f="v">
      <t c="3" si="227">
        <n x="225"/>
        <n x="326"/>
        <n x="177"/>
      </t>
    </mdx>
    <mdx n="0" f="v">
      <t c="3" si="227">
        <n x="225"/>
        <n x="433"/>
        <n x="177"/>
      </t>
    </mdx>
    <mdx n="0" f="v">
      <t c="3" si="227">
        <n x="225"/>
        <n x="428"/>
        <n x="177"/>
      </t>
    </mdx>
    <mdx n="0" f="v">
      <t c="3" si="227">
        <n x="225"/>
        <n x="328"/>
        <n x="177"/>
      </t>
    </mdx>
    <mdx n="0" f="v">
      <t c="3" si="227">
        <n x="225"/>
        <n x="429"/>
        <n x="177"/>
      </t>
    </mdx>
    <mdx n="0" f="v">
      <t c="3" si="227">
        <n x="225"/>
        <n x="430"/>
        <n x="177"/>
      </t>
    </mdx>
    <mdx n="0" f="v">
      <t c="3" si="227">
        <n x="225"/>
        <n x="431"/>
        <n x="177"/>
      </t>
    </mdx>
    <mdx n="0" f="v">
      <t c="3" si="227">
        <n x="225"/>
        <n x="432"/>
        <n x="177"/>
      </t>
    </mdx>
    <mdx n="0" f="v">
      <t c="3" si="227">
        <n x="225"/>
        <n x="437"/>
        <n x="177"/>
      </t>
    </mdx>
    <mdx n="0" f="v">
      <t c="3" si="227">
        <n x="225"/>
        <n x="294"/>
        <n x="177"/>
      </t>
    </mdx>
    <mdx n="0" f="v">
      <t c="3" si="227">
        <n x="225"/>
        <n x="293"/>
        <n x="177"/>
      </t>
    </mdx>
    <mdx n="0" f="v">
      <t c="3" si="227">
        <n x="225"/>
        <n x="452"/>
        <n x="177"/>
      </t>
    </mdx>
    <mdx n="0" f="v">
      <t c="3" si="227">
        <n x="225"/>
        <n x="443"/>
        <n x="177"/>
      </t>
    </mdx>
    <mdx n="0" f="v">
      <t c="3" si="227">
        <n x="225"/>
        <n x="444"/>
        <n x="177"/>
      </t>
    </mdx>
    <mdx n="0" f="v">
      <t c="3" si="227">
        <n x="225"/>
        <n x="445"/>
        <n x="177"/>
      </t>
    </mdx>
    <mdx n="0" f="v">
      <t c="3" si="227">
        <n x="225"/>
        <n x="446"/>
        <n x="177"/>
      </t>
    </mdx>
    <mdx n="0" f="v">
      <t c="3" si="227">
        <n x="225"/>
        <n x="434"/>
        <n x="177"/>
      </t>
    </mdx>
    <mdx n="0" f="v">
      <t c="3" si="227">
        <n x="225"/>
        <n x="276"/>
        <n x="177"/>
      </t>
    </mdx>
    <mdx n="0" f="v">
      <t c="3" si="227">
        <n x="225"/>
        <n x="453"/>
        <n x="177"/>
      </t>
    </mdx>
    <mdx n="0" f="v">
      <t c="3" si="227">
        <n x="225"/>
        <n x="454"/>
        <n x="177"/>
      </t>
    </mdx>
    <mdx n="0" f="v">
      <t c="3" si="227">
        <n x="225"/>
        <n x="455"/>
        <n x="177"/>
      </t>
    </mdx>
    <mdx n="0" f="v">
      <t c="3" si="227">
        <n x="225"/>
        <n x="456"/>
        <n x="177"/>
      </t>
    </mdx>
    <mdx n="0" f="v">
      <t c="3" si="227">
        <n x="225"/>
        <n x="438"/>
        <n x="177"/>
      </t>
    </mdx>
    <mdx n="0" f="v">
      <t c="3" si="227">
        <n x="225"/>
        <n x="350"/>
        <n x="177"/>
      </t>
    </mdx>
    <mdx n="0" f="v">
      <t c="3" si="227">
        <n x="225"/>
        <n x="439"/>
        <n x="177"/>
      </t>
    </mdx>
    <mdx n="0" f="v">
      <t c="3" si="227">
        <n x="225"/>
        <n x="440"/>
        <n x="177"/>
      </t>
    </mdx>
    <mdx n="0" f="v">
      <t c="3" si="227">
        <n x="225"/>
        <n x="441"/>
        <n x="177"/>
      </t>
    </mdx>
    <mdx n="0" f="v">
      <t c="3" si="227">
        <n x="225"/>
        <n x="447"/>
        <n x="177"/>
      </t>
    </mdx>
    <mdx n="0" f="v">
      <t c="3" si="227">
        <n x="225"/>
        <n x="346"/>
        <n x="177"/>
      </t>
    </mdx>
    <mdx n="0" f="v">
      <t c="3" si="227">
        <n x="225"/>
        <n x="459"/>
        <n x="177"/>
      </t>
    </mdx>
    <mdx n="0" f="v">
      <t c="3" si="227">
        <n x="225"/>
        <n x="461"/>
        <n x="177"/>
      </t>
    </mdx>
    <mdx n="0" f="v">
      <t c="3" si="227">
        <n x="225"/>
        <n x="462"/>
        <n x="177"/>
      </t>
    </mdx>
    <mdx n="0" f="v">
      <t c="3" si="227">
        <n x="225"/>
        <n x="463"/>
        <n x="177"/>
      </t>
    </mdx>
    <mdx n="0" f="v">
      <t c="3" si="227">
        <n x="225"/>
        <n x="464"/>
        <n x="177"/>
      </t>
    </mdx>
    <mdx n="0" f="v">
      <t c="3" si="227">
        <n x="225"/>
        <n x="465"/>
        <n x="177"/>
      </t>
    </mdx>
    <mdx n="0" f="v">
      <t c="3" si="227">
        <n x="225"/>
        <n x="466"/>
        <n x="177"/>
      </t>
    </mdx>
    <mdx n="0" f="v">
      <t c="3" si="227">
        <n x="225"/>
        <n x="467"/>
        <n x="177"/>
      </t>
    </mdx>
    <mdx n="0" f="v">
      <t c="3" si="227">
        <n x="225"/>
        <n x="473"/>
        <n x="177"/>
      </t>
    </mdx>
    <mdx n="0" f="v">
      <t c="3" si="227">
        <n x="225"/>
        <n x="448"/>
        <n x="177"/>
      </t>
    </mdx>
    <mdx n="0" f="v">
      <t c="3" si="227">
        <n x="225"/>
        <n x="449"/>
        <n x="177"/>
      </t>
    </mdx>
    <mdx n="0" f="v">
      <t c="3" si="227">
        <n x="225"/>
        <n x="450"/>
        <n x="177"/>
      </t>
    </mdx>
    <mdx n="0" f="v">
      <t c="3" si="227">
        <n x="225"/>
        <n x="451"/>
        <n x="177"/>
      </t>
    </mdx>
    <mdx n="0" f="v">
      <t c="3" si="227">
        <n x="225"/>
        <n x="457"/>
        <n x="177"/>
      </t>
    </mdx>
    <mdx n="0" f="v">
      <t c="3" si="227">
        <n x="225"/>
        <n x="458"/>
        <n x="177"/>
      </t>
    </mdx>
    <mdx n="0" f="v">
      <t c="3" si="227">
        <n x="225"/>
        <n x="474"/>
        <n x="177"/>
      </t>
    </mdx>
    <mdx n="0" f="v">
      <t c="3" si="227">
        <n x="225"/>
        <n x="475"/>
        <n x="177"/>
      </t>
    </mdx>
    <mdx n="0" f="v">
      <t c="3" si="227">
        <n x="225"/>
        <n x="476"/>
        <n x="177"/>
      </t>
    </mdx>
    <mdx n="0" f="v">
      <t c="3" si="227">
        <n x="225"/>
        <n x="460"/>
        <n x="177"/>
      </t>
    </mdx>
    <mdx n="0" f="v">
      <t c="3" si="227">
        <n x="225"/>
        <n x="468"/>
        <n x="177"/>
      </t>
    </mdx>
    <mdx n="0" f="v">
      <t c="3" si="227">
        <n x="225"/>
        <n x="469"/>
        <n x="177"/>
      </t>
    </mdx>
    <mdx n="0" f="v">
      <t c="3" si="227">
        <n x="225"/>
        <n x="470"/>
        <n x="177"/>
      </t>
    </mdx>
    <mdx n="0" f="v">
      <t c="3" si="227">
        <n x="225"/>
        <n x="471"/>
        <n x="177"/>
      </t>
    </mdx>
    <mdx n="0" f="v">
      <t c="3" si="227">
        <n x="225"/>
        <n x="472"/>
        <n x="177"/>
      </t>
    </mdx>
    <mdx n="0" f="v">
      <t c="3" si="227">
        <n x="225"/>
        <n x="480"/>
        <n x="177"/>
      </t>
    </mdx>
    <mdx n="0" f="v">
      <t c="3" si="227">
        <n x="225"/>
        <n x="481"/>
        <n x="177"/>
      </t>
    </mdx>
    <mdx n="0" f="v">
      <t c="3" si="227">
        <n x="225"/>
        <n x="483"/>
        <n x="177"/>
      </t>
    </mdx>
    <mdx n="0" f="v">
      <t c="3" si="227">
        <n x="225"/>
        <n x="477"/>
        <n x="177"/>
      </t>
    </mdx>
    <mdx n="0" f="v">
      <t c="3" si="227">
        <n x="225"/>
        <n x="478"/>
        <n x="177"/>
      </t>
    </mdx>
    <mdx n="0" f="v">
      <t c="3" si="227">
        <n x="225"/>
        <n x="479"/>
        <n x="177"/>
      </t>
    </mdx>
    <mdx n="0" f="v">
      <t c="3" si="227">
        <n x="225"/>
        <n x="487"/>
        <n x="177"/>
      </t>
    </mdx>
    <mdx n="0" f="v">
      <t c="3" si="227">
        <n x="225"/>
        <n x="488"/>
        <n x="177"/>
      </t>
    </mdx>
    <mdx n="0" f="v">
      <t c="3" si="227">
        <n x="225"/>
        <n x="484"/>
        <n x="177"/>
      </t>
    </mdx>
    <mdx n="0" f="v">
      <t c="3" si="227">
        <n x="225"/>
        <n x="485"/>
        <n x="177"/>
      </t>
    </mdx>
    <mdx n="0" f="v">
      <t c="3" si="227">
        <n x="225"/>
        <n x="486"/>
        <n x="177"/>
      </t>
    </mdx>
    <mdx n="0" f="v">
      <t c="3" si="227">
        <n x="225"/>
        <n x="482"/>
        <n x="177"/>
      </t>
    </mdx>
    <mdx n="0" f="v">
      <t c="3" si="227">
        <n x="225"/>
        <n x="489"/>
        <n x="177"/>
      </t>
    </mdx>
    <mdx n="0" f="v">
      <t c="3" si="227">
        <n x="225"/>
        <n x="490"/>
        <n x="177"/>
      </t>
    </mdx>
    <mdx n="0" f="v">
      <t c="3" si="227">
        <n x="225"/>
        <n x="494"/>
        <n x="177"/>
      </t>
    </mdx>
    <mdx n="0" f="v">
      <t c="3" si="227">
        <n x="225"/>
        <n x="497"/>
        <n x="177"/>
      </t>
    </mdx>
    <mdx n="0" f="v">
      <t c="3" si="227">
        <n x="225"/>
        <n x="491"/>
        <n x="177"/>
      </t>
    </mdx>
    <mdx n="0" f="v">
      <t c="3" si="227">
        <n x="225"/>
        <n x="495"/>
        <n x="177"/>
      </t>
    </mdx>
    <mdx n="0" f="v">
      <t c="3" si="227">
        <n x="225"/>
        <n x="496"/>
        <n x="177"/>
      </t>
    </mdx>
    <mdx n="0" f="v">
      <t c="3" si="227">
        <n x="225"/>
        <n x="492"/>
        <n x="177"/>
      </t>
    </mdx>
    <mdx n="0" f="v">
      <t c="3" si="227">
        <n x="225"/>
        <n x="493"/>
        <n x="177"/>
      </t>
    </mdx>
    <mdx n="0" f="v">
      <t c="3" si="227">
        <n x="225"/>
        <n x="500"/>
        <n x="177"/>
      </t>
    </mdx>
    <mdx n="0" f="v">
      <t c="3" si="227">
        <n x="225"/>
        <n x="498"/>
        <n x="177"/>
      </t>
    </mdx>
    <mdx n="0" f="v">
      <t c="3" si="227">
        <n x="225"/>
        <n x="499"/>
        <n x="177"/>
      </t>
    </mdx>
    <mdx n="0" f="v">
      <t c="3" si="227">
        <n x="225"/>
        <n x="508"/>
        <n x="177"/>
      </t>
    </mdx>
    <mdx n="0" f="v">
      <t c="3" si="227">
        <n x="225"/>
        <n x="503"/>
        <n x="177"/>
      </t>
    </mdx>
    <mdx n="0" f="v">
      <t c="3" si="227">
        <n x="225"/>
        <n x="501"/>
        <n x="177"/>
      </t>
    </mdx>
    <mdx n="0" f="v">
      <t c="3" si="227">
        <n x="225"/>
        <n x="502"/>
        <n x="177"/>
      </t>
    </mdx>
    <mdx n="0" f="v">
      <t c="3" si="227">
        <n x="225"/>
        <n x="509"/>
        <n x="177"/>
      </t>
    </mdx>
    <mdx n="0" f="v">
      <t c="3" si="227">
        <n x="225"/>
        <n x="504"/>
        <n x="177"/>
      </t>
    </mdx>
    <mdx n="0" f="v">
      <t c="3" si="227">
        <n x="225"/>
        <n x="505"/>
        <n x="177"/>
      </t>
    </mdx>
    <mdx n="0" f="v">
      <t c="3" si="227">
        <n x="225"/>
        <n x="506"/>
        <n x="177"/>
      </t>
    </mdx>
    <mdx n="0" f="v">
      <t c="3" si="227">
        <n x="225"/>
        <n x="513"/>
        <n x="177"/>
      </t>
    </mdx>
    <mdx n="0" f="v">
      <t c="3" si="227">
        <n x="225"/>
        <n x="507"/>
        <n x="177"/>
      </t>
    </mdx>
    <mdx n="0" f="v">
      <t c="3" si="227">
        <n x="225"/>
        <n x="514"/>
        <n x="177"/>
      </t>
    </mdx>
    <mdx n="0" f="v">
      <t c="3" si="227">
        <n x="225"/>
        <n x="515"/>
        <n x="177"/>
      </t>
    </mdx>
    <mdx n="0" f="v">
      <t c="3" si="227">
        <n x="225"/>
        <n x="516"/>
        <n x="177"/>
      </t>
    </mdx>
    <mdx n="0" f="v">
      <t c="3" si="227">
        <n x="225"/>
        <n x="517"/>
        <n x="177"/>
      </t>
    </mdx>
    <mdx n="0" f="v">
      <t c="3" si="227">
        <n x="225"/>
        <n x="519"/>
        <n x="177"/>
      </t>
    </mdx>
    <mdx n="0" f="v">
      <t c="3" si="227">
        <n x="225"/>
        <n x="510"/>
        <n x="177"/>
      </t>
    </mdx>
    <mdx n="0" f="v">
      <t c="3" si="227">
        <n x="225"/>
        <n x="511"/>
        <n x="177"/>
      </t>
    </mdx>
    <mdx n="0" f="v">
      <t c="3" si="227">
        <n x="225"/>
        <n x="512"/>
        <n x="177"/>
      </t>
    </mdx>
    <mdx n="0" f="v">
      <t c="3" si="227">
        <n x="225"/>
        <n x="518"/>
        <n x="177"/>
      </t>
    </mdx>
    <mdx n="0" f="v">
      <t c="3" si="227">
        <n x="225"/>
        <n x="522"/>
        <n x="177"/>
      </t>
    </mdx>
    <mdx n="0" f="v">
      <t c="3" si="227">
        <n x="225"/>
        <n x="520"/>
        <n x="177"/>
      </t>
    </mdx>
    <mdx n="0" f="v">
      <t c="3" si="227">
        <n x="225"/>
        <n x="521"/>
        <n x="177"/>
      </t>
    </mdx>
    <mdx n="0" f="v">
      <t c="3" si="227">
        <n x="225"/>
        <n x="525"/>
        <n x="177"/>
      </t>
    </mdx>
    <mdx n="0" f="v">
      <t c="3" si="227">
        <n x="225"/>
        <n x="523"/>
        <n x="177"/>
      </t>
    </mdx>
    <mdx n="0" f="v">
      <t c="3" si="227">
        <n x="225"/>
        <n x="528"/>
        <n x="177"/>
      </t>
    </mdx>
    <mdx n="0" f="v">
      <t c="3" si="227">
        <n x="225"/>
        <n x="524"/>
        <n x="177"/>
      </t>
    </mdx>
    <mdx n="0" f="v">
      <t c="3" si="227">
        <n x="225"/>
        <n x="526"/>
        <n x="177"/>
      </t>
    </mdx>
    <mdx n="0" f="v">
      <t c="3" si="227">
        <n x="225"/>
        <n x="529"/>
        <n x="177"/>
      </t>
    </mdx>
    <mdx n="0" f="v">
      <t c="3" si="227">
        <n x="225"/>
        <n x="533"/>
        <n x="177"/>
      </t>
    </mdx>
    <mdx n="0" f="v">
      <t c="3" si="227">
        <n x="225"/>
        <n x="530"/>
        <n x="177"/>
      </t>
    </mdx>
    <mdx n="0" f="v">
      <t c="3" si="227">
        <n x="225"/>
        <n x="527"/>
        <n x="177"/>
      </t>
    </mdx>
    <mdx n="0" f="v">
      <t c="3" si="227">
        <n x="225"/>
        <n x="531"/>
        <n x="177"/>
      </t>
    </mdx>
    <mdx n="0" f="v">
      <t c="3" si="227">
        <n x="225"/>
        <n x="532"/>
        <n x="177"/>
      </t>
    </mdx>
    <mdx n="0" f="v">
      <t c="3" si="227">
        <n x="225"/>
        <n x="534"/>
        <n x="177"/>
      </t>
    </mdx>
    <mdx n="0" f="v">
      <t c="3" si="227">
        <n x="225"/>
        <n x="535"/>
        <n x="177"/>
      </t>
    </mdx>
    <mdx n="0" f="v">
      <t c="3" si="227">
        <n x="225"/>
        <n x="536"/>
        <n x="177"/>
      </t>
    </mdx>
    <mdx n="0" f="v">
      <t c="3" si="227">
        <n x="225"/>
        <n x="537"/>
        <n x="177"/>
      </t>
    </mdx>
    <mdx n="0" f="v">
      <t c="3" si="227">
        <n x="225"/>
        <n x="538"/>
        <n x="177"/>
      </t>
    </mdx>
    <mdx n="0" f="v">
      <t c="3" si="227">
        <n x="225"/>
        <n x="539"/>
        <n x="177"/>
      </t>
    </mdx>
    <mdx n="0" f="v">
      <t c="3" si="227">
        <n x="225"/>
        <n x="540"/>
        <n x="177"/>
      </t>
    </mdx>
    <mdx n="0" f="v">
      <t c="3" si="227">
        <n x="225"/>
        <n x="543"/>
        <n x="177"/>
      </t>
    </mdx>
    <mdx n="0" f="v">
      <t c="3" si="227">
        <n x="225"/>
        <n x="541"/>
        <n x="177"/>
      </t>
    </mdx>
    <mdx n="0" f="v">
      <t c="3" si="227">
        <n x="225"/>
        <n x="545"/>
        <n x="177"/>
      </t>
    </mdx>
    <mdx n="0" f="v">
      <t c="3" si="227">
        <n x="225"/>
        <n x="542"/>
        <n x="177"/>
      </t>
    </mdx>
    <mdx n="0" f="v">
      <t c="3" si="227">
        <n x="225"/>
        <n x="544"/>
        <n x="177"/>
      </t>
    </mdx>
    <mdx n="0" f="v">
      <t c="3" si="227">
        <n x="225"/>
        <n x="546"/>
        <n x="177"/>
      </t>
    </mdx>
    <mdx n="0" f="v">
      <t c="3" si="227">
        <n x="225"/>
        <n x="273"/>
        <n x="179"/>
      </t>
    </mdx>
    <mdx n="0" f="v">
      <t c="3" si="227">
        <n x="225"/>
        <n x="267"/>
        <n x="179"/>
      </t>
    </mdx>
    <mdx n="0" f="v">
      <t c="3" si="227">
        <n x="225"/>
        <n x="266"/>
        <n x="179"/>
      </t>
    </mdx>
    <mdx n="0" f="v">
      <t c="3" si="227">
        <n x="225"/>
        <n x="265"/>
        <n x="179"/>
      </t>
    </mdx>
    <mdx n="0" f="v">
      <t c="3" si="227">
        <n x="225"/>
        <n x="263"/>
        <n x="179"/>
      </t>
    </mdx>
    <mdx n="0" f="v">
      <t c="3" si="227">
        <n x="225"/>
        <n x="262"/>
        <n x="179"/>
      </t>
    </mdx>
    <mdx n="0" f="v">
      <t c="3" si="227">
        <n x="225"/>
        <n x="261"/>
        <n x="179"/>
      </t>
    </mdx>
    <mdx n="0" f="v">
      <t c="3" si="227">
        <n x="225"/>
        <n x="260"/>
        <n x="179"/>
      </t>
    </mdx>
    <mdx n="0" f="v">
      <t c="3" si="227">
        <n x="225"/>
        <n x="259"/>
        <n x="179"/>
      </t>
    </mdx>
    <mdx n="0" f="v">
      <t c="3" si="227">
        <n x="225"/>
        <n x="258"/>
        <n x="179"/>
      </t>
    </mdx>
    <mdx n="0" f="v">
      <t c="3" si="227">
        <n x="225"/>
        <n x="257"/>
        <n x="179"/>
      </t>
    </mdx>
    <mdx n="0" f="v">
      <t c="3" si="227">
        <n x="225"/>
        <n x="256"/>
        <n x="179"/>
      </t>
    </mdx>
    <mdx n="0" f="v">
      <t c="3" si="227">
        <n x="225"/>
        <n x="255"/>
        <n x="179"/>
      </t>
    </mdx>
    <mdx n="0" f="v">
      <t c="3" si="227">
        <n x="225"/>
        <n x="271"/>
        <n x="179"/>
      </t>
    </mdx>
    <mdx n="0" f="v">
      <t c="3" si="227">
        <n x="225"/>
        <n x="270"/>
        <n x="179"/>
      </t>
    </mdx>
    <mdx n="0" f="v">
      <t c="3" si="227">
        <n x="225"/>
        <n x="268"/>
        <n x="179"/>
      </t>
    </mdx>
    <mdx n="0" f="v">
      <t c="3" si="227">
        <n x="225"/>
        <n x="355"/>
        <n x="179"/>
      </t>
    </mdx>
    <mdx n="0" f="v">
      <t c="3" si="227">
        <n x="225"/>
        <n x="356"/>
        <n x="179"/>
      </t>
    </mdx>
    <mdx n="0" f="v">
      <t c="3" si="227">
        <n x="225"/>
        <n x="357"/>
        <n x="179"/>
      </t>
    </mdx>
    <mdx n="0" f="v">
      <t c="3" si="227">
        <n x="225"/>
        <n x="358"/>
        <n x="179"/>
      </t>
    </mdx>
    <mdx n="0" f="v">
      <t c="3" si="227">
        <n x="225"/>
        <n x="359"/>
        <n x="179"/>
      </t>
    </mdx>
    <mdx n="0" f="v">
      <t c="3" si="227">
        <n x="225"/>
        <n x="360"/>
        <n x="179"/>
      </t>
    </mdx>
    <mdx n="0" f="v">
      <t c="3" si="227">
        <n x="225"/>
        <n x="361"/>
        <n x="179"/>
      </t>
    </mdx>
    <mdx n="0" f="v">
      <t c="3" si="227">
        <n x="225"/>
        <n x="547"/>
        <n x="179"/>
      </t>
    </mdx>
    <mdx n="0" f="v">
      <t c="3" si="227">
        <n x="225"/>
        <n x="362"/>
        <n x="179"/>
      </t>
    </mdx>
    <mdx n="0" f="v">
      <t c="3" si="227">
        <n x="225"/>
        <n x="363"/>
        <n x="179"/>
      </t>
    </mdx>
    <mdx n="0" f="v">
      <t c="3" si="227">
        <n x="225"/>
        <n x="364"/>
        <n x="179"/>
      </t>
    </mdx>
    <mdx n="0" f="v">
      <t c="3" si="227">
        <n x="225"/>
        <n x="548"/>
        <n x="179"/>
      </t>
    </mdx>
    <mdx n="0" f="v">
      <t c="3" si="227">
        <n x="225"/>
        <n x="365"/>
        <n x="179"/>
      </t>
    </mdx>
    <mdx n="0" f="v">
      <t c="3" si="227">
        <n x="225"/>
        <n x="366"/>
        <n x="179"/>
      </t>
    </mdx>
    <mdx n="0" f="v">
      <t c="3" si="227">
        <n x="225"/>
        <n x="367"/>
        <n x="179"/>
      </t>
    </mdx>
    <mdx n="0" f="v">
      <t c="3" si="227">
        <n x="225"/>
        <n x="368"/>
        <n x="179"/>
      </t>
    </mdx>
    <mdx n="0" f="v">
      <t c="3" si="227">
        <n x="225"/>
        <n x="369"/>
        <n x="179"/>
      </t>
    </mdx>
    <mdx n="0" f="v">
      <t c="3" si="227">
        <n x="225"/>
        <n x="307"/>
        <n x="179"/>
      </t>
    </mdx>
    <mdx n="0" f="v">
      <t c="3" si="227">
        <n x="225"/>
        <n x="370"/>
        <n x="179"/>
      </t>
    </mdx>
    <mdx n="0" f="v">
      <t c="3" si="227">
        <n x="225"/>
        <n x="371"/>
        <n x="179"/>
      </t>
    </mdx>
    <mdx n="0" f="v">
      <t c="3" si="227">
        <n x="225"/>
        <n x="372"/>
        <n x="179"/>
      </t>
    </mdx>
    <mdx n="0" f="v">
      <t c="3" si="227">
        <n x="225"/>
        <n x="373"/>
        <n x="179"/>
      </t>
    </mdx>
    <mdx n="0" f="v">
      <t c="3" si="227">
        <n x="225"/>
        <n x="374"/>
        <n x="179"/>
      </t>
    </mdx>
    <mdx n="0" f="v">
      <t c="3" si="227">
        <n x="225"/>
        <n x="375"/>
        <n x="179"/>
      </t>
    </mdx>
    <mdx n="0" f="v">
      <t c="3" si="227">
        <n x="225"/>
        <n x="376"/>
        <n x="179"/>
      </t>
    </mdx>
    <mdx n="0" f="v">
      <t c="3" si="227">
        <n x="225"/>
        <n x="377"/>
        <n x="179"/>
      </t>
    </mdx>
    <mdx n="0" f="v">
      <t c="3" si="227">
        <n x="225"/>
        <n x="311"/>
        <n x="179"/>
      </t>
    </mdx>
    <mdx n="0" f="v">
      <t c="3" si="227">
        <n x="225"/>
        <n x="378"/>
        <n x="179"/>
      </t>
    </mdx>
    <mdx n="0" f="v">
      <t c="3" si="227">
        <n x="225"/>
        <n x="379"/>
        <n x="179"/>
      </t>
    </mdx>
    <mdx n="0" f="v">
      <t c="3" si="227">
        <n x="225"/>
        <n x="380"/>
        <n x="179"/>
      </t>
    </mdx>
    <mdx n="0" f="v">
      <t c="3" si="227">
        <n x="225"/>
        <n x="381"/>
        <n x="179"/>
      </t>
    </mdx>
    <mdx n="0" f="v">
      <t c="3" si="227">
        <n x="225"/>
        <n x="382"/>
        <n x="179"/>
      </t>
    </mdx>
    <mdx n="0" f="v">
      <t c="3" si="227">
        <n x="225"/>
        <n x="304"/>
        <n x="179"/>
      </t>
    </mdx>
    <mdx n="0" f="v">
      <t c="3" si="227">
        <n x="225"/>
        <n x="393"/>
        <n x="179"/>
      </t>
    </mdx>
    <mdx n="0" f="v">
      <t c="3" si="227">
        <n x="225"/>
        <n x="383"/>
        <n x="179"/>
      </t>
    </mdx>
    <mdx n="0" f="v">
      <t c="3" si="227">
        <n x="225"/>
        <n x="384"/>
        <n x="179"/>
      </t>
    </mdx>
    <mdx n="0" f="v">
      <t c="3" si="227">
        <n x="225"/>
        <n x="385"/>
        <n x="179"/>
      </t>
    </mdx>
    <mdx n="0" f="v">
      <t c="3" si="227">
        <n x="225"/>
        <n x="386"/>
        <n x="179"/>
      </t>
    </mdx>
    <mdx n="0" f="v">
      <t c="3" si="227">
        <n x="225"/>
        <n x="387"/>
        <n x="179"/>
      </t>
    </mdx>
    <mdx n="0" f="v">
      <t c="3" si="227">
        <n x="225"/>
        <n x="388"/>
        <n x="179"/>
      </t>
    </mdx>
    <mdx n="0" f="v">
      <t c="3" si="227">
        <n x="225"/>
        <n x="389"/>
        <n x="179"/>
      </t>
    </mdx>
    <mdx n="0" f="v">
      <t c="3" si="227">
        <n x="225"/>
        <n x="390"/>
        <n x="179"/>
      </t>
    </mdx>
    <mdx n="0" f="v">
      <t c="3" si="227">
        <n x="225"/>
        <n x="394"/>
        <n x="179"/>
      </t>
    </mdx>
    <mdx n="0" f="v">
      <t c="3" si="227">
        <n x="225"/>
        <n x="395"/>
        <n x="179"/>
      </t>
    </mdx>
    <mdx n="0" f="v">
      <t c="3" si="227">
        <n x="225"/>
        <n x="396"/>
        <n x="179"/>
      </t>
    </mdx>
    <mdx n="0" f="v">
      <t c="3" si="227">
        <n x="225"/>
        <n x="397"/>
        <n x="179"/>
      </t>
    </mdx>
    <mdx n="0" f="v">
      <t c="3" si="227">
        <n x="225"/>
        <n x="398"/>
        <n x="179"/>
      </t>
    </mdx>
    <mdx n="0" f="v">
      <t c="3" si="227">
        <n x="225"/>
        <n x="392"/>
        <n x="179"/>
      </t>
    </mdx>
    <mdx n="0" f="v">
      <t c="3" si="227">
        <n x="225"/>
        <n x="404"/>
        <n x="179"/>
      </t>
    </mdx>
    <mdx n="0" f="v">
      <t c="3" si="227">
        <n x="225"/>
        <n x="405"/>
        <n x="179"/>
      </t>
    </mdx>
    <mdx n="0" f="v">
      <t c="3" si="227">
        <n x="225"/>
        <n x="406"/>
        <n x="179"/>
      </t>
    </mdx>
    <mdx n="0" f="v">
      <t c="3" si="227">
        <n x="225"/>
        <n x="407"/>
        <n x="179"/>
      </t>
    </mdx>
    <mdx n="0" f="v">
      <t c="3" si="227">
        <n x="225"/>
        <n x="408"/>
        <n x="179"/>
      </t>
    </mdx>
    <mdx n="0" f="v">
      <t c="3" si="227">
        <n x="225"/>
        <n x="409"/>
        <n x="179"/>
      </t>
    </mdx>
    <mdx n="0" f="v">
      <t c="3" si="227">
        <n x="225"/>
        <n x="410"/>
        <n x="179"/>
      </t>
    </mdx>
    <mdx n="0" f="v">
      <t c="3" si="227">
        <n x="225"/>
        <n x="419"/>
        <n x="179"/>
      </t>
    </mdx>
    <mdx n="0" f="v">
      <t c="3" si="227">
        <n x="225"/>
        <n x="411"/>
        <n x="179"/>
      </t>
    </mdx>
    <mdx n="0" f="v">
      <t c="3" si="227">
        <n x="225"/>
        <n x="403"/>
        <n x="179"/>
      </t>
    </mdx>
    <mdx n="0" f="v">
      <t c="3" si="227">
        <n x="225"/>
        <n x="420"/>
        <n x="179"/>
      </t>
    </mdx>
    <mdx n="0" f="v">
      <t c="3" si="227">
        <n x="225"/>
        <n x="391"/>
        <n x="179"/>
      </t>
    </mdx>
    <mdx n="0" f="v">
      <t c="3" si="227">
        <n x="225"/>
        <n x="399"/>
        <n x="179"/>
      </t>
    </mdx>
    <mdx n="0" f="v">
      <t c="3" si="227">
        <n x="225"/>
        <n x="400"/>
        <n x="179"/>
      </t>
    </mdx>
    <mdx n="0" f="v">
      <t c="3" si="227">
        <n x="225"/>
        <n x="401"/>
        <n x="179"/>
      </t>
    </mdx>
    <mdx n="0" f="v">
      <t c="3" si="227">
        <n x="225"/>
        <n x="402"/>
        <n x="179"/>
      </t>
    </mdx>
    <mdx n="0" f="v">
      <t c="3" si="227">
        <n x="225"/>
        <n x="417"/>
        <n x="179"/>
      </t>
    </mdx>
    <mdx n="0" f="v">
      <t c="3" si="227">
        <n x="225"/>
        <n x="418"/>
        <n x="179"/>
      </t>
    </mdx>
    <mdx n="0" f="v">
      <t c="3" si="227">
        <n x="225"/>
        <n x="301"/>
        <n x="179"/>
      </t>
    </mdx>
    <mdx n="0" f="v">
      <t c="3" si="227">
        <n x="225"/>
        <n x="299"/>
        <n x="179"/>
      </t>
    </mdx>
    <mdx n="0" f="v">
      <t c="3" si="227">
        <n x="225"/>
        <n x="297"/>
        <n x="179"/>
      </t>
    </mdx>
    <mdx n="0" f="v">
      <t c="3" si="227">
        <n x="225"/>
        <n x="421"/>
        <n x="179"/>
      </t>
    </mdx>
    <mdx n="0" f="v">
      <t c="3" si="227">
        <n x="225"/>
        <n x="422"/>
        <n x="179"/>
      </t>
    </mdx>
    <mdx n="0" f="v">
      <t c="3" si="227">
        <n x="225"/>
        <n x="423"/>
        <n x="179"/>
      </t>
    </mdx>
    <mdx n="0" f="v">
      <t c="3" si="227">
        <n x="225"/>
        <n x="412"/>
        <n x="179"/>
      </t>
    </mdx>
    <mdx n="0" f="v">
      <t c="3" si="227">
        <n x="225"/>
        <n x="413"/>
        <n x="179"/>
      </t>
    </mdx>
    <mdx n="0" f="v">
      <t c="3" si="227">
        <n x="225"/>
        <n x="414"/>
        <n x="179"/>
      </t>
    </mdx>
    <mdx n="0" f="v">
      <t c="3" si="227">
        <n x="225"/>
        <n x="415"/>
        <n x="179"/>
      </t>
    </mdx>
    <mdx n="0" f="v">
      <t c="3" si="227">
        <n x="225"/>
        <n x="416"/>
        <n x="179"/>
      </t>
    </mdx>
    <mdx n="0" f="v">
      <t c="3" si="227">
        <n x="225"/>
        <n x="427"/>
        <n x="179"/>
      </t>
    </mdx>
    <mdx n="0" f="v">
      <t c="3" si="227">
        <n x="225"/>
        <n x="329"/>
        <n x="179"/>
      </t>
    </mdx>
    <mdx n="0" f="v">
      <t c="3" si="227">
        <n x="225"/>
        <n x="424"/>
        <n x="179"/>
      </t>
    </mdx>
    <mdx n="0" f="v">
      <t c="3" si="227">
        <n x="225"/>
        <n x="425"/>
        <n x="179"/>
      </t>
    </mdx>
    <mdx n="0" f="v">
      <t c="3" si="227">
        <n x="225"/>
        <n x="348"/>
        <n x="179"/>
      </t>
    </mdx>
    <mdx n="0" f="v">
      <t c="3" si="227">
        <n x="225"/>
        <n x="327"/>
        <n x="179"/>
      </t>
    </mdx>
    <mdx n="0" f="v">
      <t c="3" si="227">
        <n x="225"/>
        <n x="426"/>
        <n x="179"/>
      </t>
    </mdx>
    <mdx n="0" f="v">
      <t c="3" si="227">
        <n x="225"/>
        <n x="435"/>
        <n x="179"/>
      </t>
    </mdx>
    <mdx n="0" f="v">
      <t c="3" si="227">
        <n x="225"/>
        <n x="428"/>
        <n x="179"/>
      </t>
    </mdx>
    <mdx n="0" f="v">
      <t c="3" si="227">
        <n x="225"/>
        <n x="328"/>
        <n x="179"/>
      </t>
    </mdx>
    <mdx n="0" f="v">
      <t c="3" si="227">
        <n x="225"/>
        <n x="429"/>
        <n x="179"/>
      </t>
    </mdx>
    <mdx n="0" f="v">
      <t c="3" si="227">
        <n x="225"/>
        <n x="430"/>
        <n x="179"/>
      </t>
    </mdx>
    <mdx n="0" f="v">
      <t c="3" si="227">
        <n x="225"/>
        <n x="431"/>
        <n x="179"/>
      </t>
    </mdx>
    <mdx n="0" f="v">
      <t c="3" si="227">
        <n x="225"/>
        <n x="432"/>
        <n x="179"/>
      </t>
    </mdx>
    <mdx n="0" f="v">
      <t c="3" si="227">
        <n x="225"/>
        <n x="442"/>
        <n x="179"/>
      </t>
    </mdx>
    <mdx n="0" f="v">
      <t c="3" si="227">
        <n x="225"/>
        <n x="436"/>
        <n x="179"/>
      </t>
    </mdx>
    <mdx n="0" f="v">
      <t c="3" si="227">
        <n x="225"/>
        <n x="326"/>
        <n x="179"/>
      </t>
    </mdx>
    <mdx n="0" f="v">
      <t c="3" si="227">
        <n x="225"/>
        <n x="433"/>
        <n x="179"/>
      </t>
    </mdx>
    <mdx n="0" f="v">
      <t c="3" si="227">
        <n x="225"/>
        <n x="437"/>
        <n x="179"/>
      </t>
    </mdx>
    <mdx n="0" f="v">
      <t c="3" si="227">
        <n x="225"/>
        <n x="294"/>
        <n x="179"/>
      </t>
    </mdx>
    <mdx n="0" f="v">
      <t c="3" si="227">
        <n x="225"/>
        <n x="293"/>
        <n x="179"/>
      </t>
    </mdx>
    <mdx n="0" f="v">
      <t c="3" si="227">
        <n x="225"/>
        <n x="452"/>
        <n x="179"/>
      </t>
    </mdx>
    <mdx n="0" f="v">
      <t c="3" si="227">
        <n x="225"/>
        <n x="443"/>
        <n x="179"/>
      </t>
    </mdx>
    <mdx n="0" f="v">
      <t c="3" si="227">
        <n x="225"/>
        <n x="444"/>
        <n x="179"/>
      </t>
    </mdx>
    <mdx n="0" f="v">
      <t c="3" si="227">
        <n x="225"/>
        <n x="445"/>
        <n x="179"/>
      </t>
    </mdx>
    <mdx n="0" f="v">
      <t c="3" si="227">
        <n x="225"/>
        <n x="446"/>
        <n x="179"/>
      </t>
    </mdx>
    <mdx n="0" f="v">
      <t c="3" si="227">
        <n x="225"/>
        <n x="434"/>
        <n x="179"/>
      </t>
    </mdx>
    <mdx n="0" f="v">
      <t c="3" si="227">
        <n x="225"/>
        <n x="276"/>
        <n x="179"/>
      </t>
    </mdx>
    <mdx n="0" f="v">
      <t c="3" si="227">
        <n x="225"/>
        <n x="453"/>
        <n x="179"/>
      </t>
    </mdx>
    <mdx n="0" f="v">
      <t c="3" si="227">
        <n x="225"/>
        <n x="454"/>
        <n x="179"/>
      </t>
    </mdx>
    <mdx n="0" f="v">
      <t c="3" si="227">
        <n x="225"/>
        <n x="455"/>
        <n x="179"/>
      </t>
    </mdx>
    <mdx n="0" f="v">
      <t c="3" si="227">
        <n x="225"/>
        <n x="456"/>
        <n x="179"/>
      </t>
    </mdx>
    <mdx n="0" f="v">
      <t c="3" si="227">
        <n x="225"/>
        <n x="346"/>
        <n x="179"/>
      </t>
    </mdx>
    <mdx n="0" f="v">
      <t c="3" si="227">
        <n x="225"/>
        <n x="459"/>
        <n x="179"/>
      </t>
    </mdx>
    <mdx n="0" f="v">
      <t c="3" si="227">
        <n x="225"/>
        <n x="438"/>
        <n x="179"/>
      </t>
    </mdx>
    <mdx n="0" f="v">
      <t c="3" si="227">
        <n x="225"/>
        <n x="350"/>
        <n x="179"/>
      </t>
    </mdx>
    <mdx n="0" f="v">
      <t c="3" si="227">
        <n x="225"/>
        <n x="439"/>
        <n x="179"/>
      </t>
    </mdx>
    <mdx n="0" f="v">
      <t c="3" si="227">
        <n x="225"/>
        <n x="440"/>
        <n x="179"/>
      </t>
    </mdx>
    <mdx n="0" f="v">
      <t c="3" si="227">
        <n x="225"/>
        <n x="441"/>
        <n x="179"/>
      </t>
    </mdx>
    <mdx n="0" f="v">
      <t c="3" si="227">
        <n x="225"/>
        <n x="447"/>
        <n x="179"/>
      </t>
    </mdx>
    <mdx n="0" f="v">
      <t c="3" si="227">
        <n x="225"/>
        <n x="461"/>
        <n x="179"/>
      </t>
    </mdx>
    <mdx n="0" f="v">
      <t c="3" si="227">
        <n x="225"/>
        <n x="462"/>
        <n x="179"/>
      </t>
    </mdx>
    <mdx n="0" f="v">
      <t c="3" si="227">
        <n x="225"/>
        <n x="463"/>
        <n x="179"/>
      </t>
    </mdx>
    <mdx n="0" f="v">
      <t c="3" si="227">
        <n x="225"/>
        <n x="464"/>
        <n x="179"/>
      </t>
    </mdx>
    <mdx n="0" f="v">
      <t c="3" si="227">
        <n x="225"/>
        <n x="465"/>
        <n x="179"/>
      </t>
    </mdx>
    <mdx n="0" f="v">
      <t c="3" si="227">
        <n x="225"/>
        <n x="466"/>
        <n x="179"/>
      </t>
    </mdx>
    <mdx n="0" f="v">
      <t c="3" si="227">
        <n x="225"/>
        <n x="467"/>
        <n x="179"/>
      </t>
    </mdx>
    <mdx n="0" f="v">
      <t c="3" si="227">
        <n x="225"/>
        <n x="448"/>
        <n x="179"/>
      </t>
    </mdx>
    <mdx n="0" f="v">
      <t c="3" si="227">
        <n x="225"/>
        <n x="449"/>
        <n x="179"/>
      </t>
    </mdx>
    <mdx n="0" f="v">
      <t c="3" si="227">
        <n x="225"/>
        <n x="450"/>
        <n x="179"/>
      </t>
    </mdx>
    <mdx n="0" f="v">
      <t c="3" si="227">
        <n x="225"/>
        <n x="451"/>
        <n x="179"/>
      </t>
    </mdx>
    <mdx n="0" f="v">
      <t c="3" si="227">
        <n x="225"/>
        <n x="457"/>
        <n x="179"/>
      </t>
    </mdx>
    <mdx n="0" f="v">
      <t c="3" si="227">
        <n x="225"/>
        <n x="458"/>
        <n x="179"/>
      </t>
    </mdx>
    <mdx n="0" f="v">
      <t c="3" si="227">
        <n x="225"/>
        <n x="473"/>
        <n x="179"/>
      </t>
    </mdx>
    <mdx n="0" f="v">
      <t c="3" si="227">
        <n x="225"/>
        <n x="471"/>
        <n x="179"/>
      </t>
    </mdx>
    <mdx n="0" f="v">
      <t c="3" si="227">
        <n x="225"/>
        <n x="474"/>
        <n x="179"/>
      </t>
    </mdx>
    <mdx n="0" f="v">
      <t c="3" si="227">
        <n x="225"/>
        <n x="475"/>
        <n x="179"/>
      </t>
    </mdx>
    <mdx n="0" f="v">
      <t c="3" si="227">
        <n x="225"/>
        <n x="476"/>
        <n x="179"/>
      </t>
    </mdx>
    <mdx n="0" f="v">
      <t c="3" si="227">
        <n x="225"/>
        <n x="460"/>
        <n x="179"/>
      </t>
    </mdx>
    <mdx n="0" f="v">
      <t c="3" si="227">
        <n x="225"/>
        <n x="468"/>
        <n x="179"/>
      </t>
    </mdx>
    <mdx n="0" f="v">
      <t c="3" si="227">
        <n x="225"/>
        <n x="469"/>
        <n x="179"/>
      </t>
    </mdx>
    <mdx n="0" f="v">
      <t c="3" si="227">
        <n x="225"/>
        <n x="470"/>
        <n x="179"/>
      </t>
    </mdx>
    <mdx n="0" f="v">
      <t c="3" si="227">
        <n x="225"/>
        <n x="472"/>
        <n x="179"/>
      </t>
    </mdx>
    <mdx n="0" f="v">
      <t c="3" si="227">
        <n x="225"/>
        <n x="480"/>
        <n x="179"/>
      </t>
    </mdx>
    <mdx n="0" f="v">
      <t c="3" si="227">
        <n x="225"/>
        <n x="481"/>
        <n x="179"/>
      </t>
    </mdx>
    <mdx n="0" f="v">
      <t c="3" si="227">
        <n x="225"/>
        <n x="483"/>
        <n x="179"/>
      </t>
    </mdx>
    <mdx n="0" f="v">
      <t c="3" si="227">
        <n x="225"/>
        <n x="477"/>
        <n x="179"/>
      </t>
    </mdx>
    <mdx n="0" f="v">
      <t c="3" si="227">
        <n x="225"/>
        <n x="478"/>
        <n x="179"/>
      </t>
    </mdx>
    <mdx n="0" f="v">
      <t c="3" si="227">
        <n x="225"/>
        <n x="479"/>
        <n x="179"/>
      </t>
    </mdx>
    <mdx n="0" f="v">
      <t c="3" si="227">
        <n x="225"/>
        <n x="487"/>
        <n x="179"/>
      </t>
    </mdx>
    <mdx n="0" f="v">
      <t c="3" si="227">
        <n x="225"/>
        <n x="488"/>
        <n x="179"/>
      </t>
    </mdx>
    <mdx n="0" f="v">
      <t c="3" si="227">
        <n x="225"/>
        <n x="484"/>
        <n x="179"/>
      </t>
    </mdx>
    <mdx n="0" f="v">
      <t c="3" si="227">
        <n x="225"/>
        <n x="485"/>
        <n x="179"/>
      </t>
    </mdx>
    <mdx n="0" f="v">
      <t c="3" si="227">
        <n x="225"/>
        <n x="486"/>
        <n x="179"/>
      </t>
    </mdx>
    <mdx n="0" f="v">
      <t c="3" si="227">
        <n x="225"/>
        <n x="490"/>
        <n x="179"/>
      </t>
    </mdx>
    <mdx n="0" f="v">
      <t c="3" si="227">
        <n x="225"/>
        <n x="489"/>
        <n x="179"/>
      </t>
    </mdx>
    <mdx n="0" f="v">
      <t c="3" si="227">
        <n x="225"/>
        <n x="482"/>
        <n x="179"/>
      </t>
    </mdx>
    <mdx n="0" f="v">
      <t c="3" si="227">
        <n x="225"/>
        <n x="497"/>
        <n x="179"/>
      </t>
    </mdx>
    <mdx n="0" f="v">
      <t c="3" si="227">
        <n x="225"/>
        <n x="491"/>
        <n x="179"/>
      </t>
    </mdx>
    <mdx n="0" f="v">
      <t c="3" si="227">
        <n x="225"/>
        <n x="495"/>
        <n x="179"/>
      </t>
    </mdx>
    <mdx n="0" f="v">
      <t c="3" si="227">
        <n x="225"/>
        <n x="496"/>
        <n x="179"/>
      </t>
    </mdx>
    <mdx n="0" f="v">
      <t c="3" si="227">
        <n x="225"/>
        <n x="494"/>
        <n x="179"/>
      </t>
    </mdx>
    <mdx n="0" f="v">
      <t c="3" si="227">
        <n x="225"/>
        <n x="492"/>
        <n x="179"/>
      </t>
    </mdx>
    <mdx n="0" f="v">
      <t c="3" si="227">
        <n x="225"/>
        <n x="493"/>
        <n x="179"/>
      </t>
    </mdx>
    <mdx n="0" f="v">
      <t c="3" si="227">
        <n x="225"/>
        <n x="500"/>
        <n x="179"/>
      </t>
    </mdx>
    <mdx n="0" f="v">
      <t c="3" si="227">
        <n x="225"/>
        <n x="498"/>
        <n x="179"/>
      </t>
    </mdx>
    <mdx n="0" f="v">
      <t c="3" si="227">
        <n x="225"/>
        <n x="499"/>
        <n x="179"/>
      </t>
    </mdx>
    <mdx n="0" f="v">
      <t c="3" si="227">
        <n x="225"/>
        <n x="503"/>
        <n x="179"/>
      </t>
    </mdx>
    <mdx n="0" f="v">
      <t c="3" si="227">
        <n x="225"/>
        <n x="501"/>
        <n x="179"/>
      </t>
    </mdx>
    <mdx n="0" f="v">
      <t c="3" si="227">
        <n x="225"/>
        <n x="502"/>
        <n x="179"/>
      </t>
    </mdx>
    <mdx n="0" f="v">
      <t c="3" si="227">
        <n x="225"/>
        <n x="508"/>
        <n x="179"/>
      </t>
    </mdx>
    <mdx n="0" f="v">
      <t c="3" si="227">
        <n x="225"/>
        <n x="509"/>
        <n x="179"/>
      </t>
    </mdx>
    <mdx n="0" f="v">
      <t c="3" si="227">
        <n x="225"/>
        <n x="513"/>
        <n x="179"/>
      </t>
    </mdx>
    <mdx n="0" f="v">
      <t c="3" si="227">
        <n x="225"/>
        <n x="504"/>
        <n x="179"/>
      </t>
    </mdx>
    <mdx n="0" f="v">
      <t c="3" si="227">
        <n x="225"/>
        <n x="505"/>
        <n x="179"/>
      </t>
    </mdx>
    <mdx n="0" f="v">
      <t c="3" si="227">
        <n x="225"/>
        <n x="506"/>
        <n x="179"/>
      </t>
    </mdx>
    <mdx n="0" f="v">
      <t c="3" si="227">
        <n x="225"/>
        <n x="507"/>
        <n x="179"/>
      </t>
    </mdx>
    <mdx n="0" f="v">
      <t c="3" si="227">
        <n x="225"/>
        <n x="517"/>
        <n x="179"/>
      </t>
    </mdx>
    <mdx n="0" f="v">
      <t c="3" si="227">
        <n x="225"/>
        <n x="514"/>
        <n x="179"/>
      </t>
    </mdx>
    <mdx n="0" f="v">
      <t c="3" si="227">
        <n x="225"/>
        <n x="515"/>
        <n x="179"/>
      </t>
    </mdx>
    <mdx n="0" f="v">
      <t c="3" si="227">
        <n x="225"/>
        <n x="516"/>
        <n x="179"/>
      </t>
    </mdx>
    <mdx n="0" f="v">
      <t c="3" si="227">
        <n x="225"/>
        <n x="519"/>
        <n x="179"/>
      </t>
    </mdx>
    <mdx n="0" f="v">
      <t c="3" si="227">
        <n x="225"/>
        <n x="510"/>
        <n x="179"/>
      </t>
    </mdx>
    <mdx n="0" f="v">
      <t c="3" si="227">
        <n x="225"/>
        <n x="511"/>
        <n x="179"/>
      </t>
    </mdx>
    <mdx n="0" f="v">
      <t c="3" si="227">
        <n x="225"/>
        <n x="512"/>
        <n x="179"/>
      </t>
    </mdx>
    <mdx n="0" f="v">
      <t c="3" si="227">
        <n x="225"/>
        <n x="518"/>
        <n x="179"/>
      </t>
    </mdx>
    <mdx n="0" f="v">
      <t c="3" si="227">
        <n x="225"/>
        <n x="522"/>
        <n x="179"/>
      </t>
    </mdx>
    <mdx n="0" f="v">
      <t c="3" si="227">
        <n x="225"/>
        <n x="520"/>
        <n x="179"/>
      </t>
    </mdx>
    <mdx n="0" f="v">
      <t c="3" si="227">
        <n x="225"/>
        <n x="521"/>
        <n x="179"/>
      </t>
    </mdx>
    <mdx n="0" f="v">
      <t c="3" si="227">
        <n x="225"/>
        <n x="525"/>
        <n x="179"/>
      </t>
    </mdx>
    <mdx n="0" f="v">
      <t c="3" si="227">
        <n x="225"/>
        <n x="523"/>
        <n x="179"/>
      </t>
    </mdx>
    <mdx n="0" f="v">
      <t c="3" si="227">
        <n x="225"/>
        <n x="528"/>
        <n x="179"/>
      </t>
    </mdx>
    <mdx n="0" f="v">
      <t c="3" si="227">
        <n x="225"/>
        <n x="526"/>
        <n x="179"/>
      </t>
    </mdx>
    <mdx n="0" f="v">
      <t c="3" si="227">
        <n x="225"/>
        <n x="524"/>
        <n x="179"/>
      </t>
    </mdx>
    <mdx n="0" f="v">
      <t c="3" si="227">
        <n x="225"/>
        <n x="531"/>
        <n x="179"/>
      </t>
    </mdx>
    <mdx n="0" f="v">
      <t c="3" si="227">
        <n x="225"/>
        <n x="529"/>
        <n x="179"/>
      </t>
    </mdx>
    <mdx n="0" f="v">
      <t c="3" si="227">
        <n x="225"/>
        <n x="527"/>
        <n x="179"/>
      </t>
    </mdx>
    <mdx n="0" f="v">
      <t c="3" si="227">
        <n x="225"/>
        <n x="533"/>
        <n x="179"/>
      </t>
    </mdx>
    <mdx n="0" f="v">
      <t c="3" si="227">
        <n x="225"/>
        <n x="530"/>
        <n x="179"/>
      </t>
    </mdx>
    <mdx n="0" f="v">
      <t c="3" si="227">
        <n x="225"/>
        <n x="532"/>
        <n x="179"/>
      </t>
    </mdx>
    <mdx n="0" f="v">
      <t c="3" si="227">
        <n x="225"/>
        <n x="534"/>
        <n x="179"/>
      </t>
    </mdx>
    <mdx n="0" f="v">
      <t c="3" si="227">
        <n x="225"/>
        <n x="535"/>
        <n x="179"/>
      </t>
    </mdx>
    <mdx n="0" f="v">
      <t c="3" si="227">
        <n x="225"/>
        <n x="536"/>
        <n x="179"/>
      </t>
    </mdx>
    <mdx n="0" f="v">
      <t c="3" si="227">
        <n x="225"/>
        <n x="537"/>
        <n x="179"/>
      </t>
    </mdx>
    <mdx n="0" f="v">
      <t c="3" si="227">
        <n x="225"/>
        <n x="538"/>
        <n x="179"/>
      </t>
    </mdx>
    <mdx n="0" f="v">
      <t c="3" si="227">
        <n x="225"/>
        <n x="539"/>
        <n x="179"/>
      </t>
    </mdx>
    <mdx n="0" f="v">
      <t c="3" si="227">
        <n x="225"/>
        <n x="540"/>
        <n x="179"/>
      </t>
    </mdx>
    <mdx n="0" f="v">
      <t c="3" si="227">
        <n x="225"/>
        <n x="543"/>
        <n x="179"/>
      </t>
    </mdx>
    <mdx n="0" f="v">
      <t c="3" si="227">
        <n x="225"/>
        <n x="545"/>
        <n x="179"/>
      </t>
    </mdx>
    <mdx n="0" f="v">
      <t c="3" si="227">
        <n x="225"/>
        <n x="541"/>
        <n x="179"/>
      </t>
    </mdx>
    <mdx n="0" f="v">
      <t c="3" si="227">
        <n x="225"/>
        <n x="546"/>
        <n x="179"/>
      </t>
    </mdx>
    <mdx n="0" f="v">
      <t c="3" si="227">
        <n x="225"/>
        <n x="542"/>
        <n x="179"/>
      </t>
    </mdx>
    <mdx n="0" f="v">
      <t c="3" si="227">
        <n x="225"/>
        <n x="544"/>
        <n x="179"/>
      </t>
    </mdx>
    <mdx n="0" f="v">
      <t c="3" si="227">
        <n x="225"/>
        <n x="273"/>
        <n x="181"/>
      </t>
    </mdx>
    <mdx n="0" f="v">
      <t c="3" si="227">
        <n x="225"/>
        <n x="267"/>
        <n x="181"/>
      </t>
    </mdx>
    <mdx n="0" f="v">
      <t c="3" si="227">
        <n x="225"/>
        <n x="265"/>
        <n x="181"/>
      </t>
    </mdx>
    <mdx n="0" f="v">
      <t c="3" si="227">
        <n x="225"/>
        <n x="264"/>
        <n x="181"/>
      </t>
    </mdx>
    <mdx n="0" f="v">
      <t c="3" si="227">
        <n x="225"/>
        <n x="263"/>
        <n x="181"/>
      </t>
    </mdx>
    <mdx n="0" f="v">
      <t c="3" si="227">
        <n x="225"/>
        <n x="262"/>
        <n x="181"/>
      </t>
    </mdx>
    <mdx n="0" f="v">
      <t c="3" si="227">
        <n x="225"/>
        <n x="261"/>
        <n x="181"/>
      </t>
    </mdx>
    <mdx n="0" f="v">
      <t c="3" si="227">
        <n x="225"/>
        <n x="260"/>
        <n x="181"/>
      </t>
    </mdx>
    <mdx n="0" f="v">
      <t c="3" si="227">
        <n x="225"/>
        <n x="259"/>
        <n x="181"/>
      </t>
    </mdx>
    <mdx n="0" f="v">
      <t c="3" si="227">
        <n x="225"/>
        <n x="258"/>
        <n x="181"/>
      </t>
    </mdx>
    <mdx n="0" f="v">
      <t c="3" si="227">
        <n x="225"/>
        <n x="257"/>
        <n x="181"/>
      </t>
    </mdx>
    <mdx n="0" f="v">
      <t c="3" si="227">
        <n x="225"/>
        <n x="256"/>
        <n x="181"/>
      </t>
    </mdx>
    <mdx n="0" f="v">
      <t c="3" si="227">
        <n x="225"/>
        <n x="255"/>
        <n x="181"/>
      </t>
    </mdx>
    <mdx n="0" f="v">
      <t c="3" si="227">
        <n x="225"/>
        <n x="271"/>
        <n x="181"/>
      </t>
    </mdx>
    <mdx n="0" f="v">
      <t c="3" si="227">
        <n x="225"/>
        <n x="270"/>
        <n x="181"/>
      </t>
    </mdx>
    <mdx n="0" f="v">
      <t c="3" si="227">
        <n x="225"/>
        <n x="268"/>
        <n x="181"/>
      </t>
    </mdx>
    <mdx n="0" f="v">
      <t c="3" si="227">
        <n x="225"/>
        <n x="355"/>
        <n x="181"/>
      </t>
    </mdx>
    <mdx n="0" f="v">
      <t c="3" si="227">
        <n x="225"/>
        <n x="357"/>
        <n x="181"/>
      </t>
    </mdx>
    <mdx n="0" f="v">
      <t c="3" si="227">
        <n x="225"/>
        <n x="358"/>
        <n x="181"/>
      </t>
    </mdx>
    <mdx n="0" f="v">
      <t c="3" si="227">
        <n x="225"/>
        <n x="359"/>
        <n x="181"/>
      </t>
    </mdx>
    <mdx n="0" f="v">
      <t c="3" si="227">
        <n x="225"/>
        <n x="360"/>
        <n x="181"/>
      </t>
    </mdx>
    <mdx n="0" f="v">
      <t c="3" si="227">
        <n x="225"/>
        <n x="361"/>
        <n x="181"/>
      </t>
    </mdx>
    <mdx n="0" f="v">
      <t c="3" si="227">
        <n x="225"/>
        <n x="254"/>
        <n x="181"/>
      </t>
    </mdx>
    <mdx n="0" f="v">
      <t c="3" si="227">
        <n x="225"/>
        <n x="547"/>
        <n x="181"/>
      </t>
    </mdx>
    <mdx n="0" f="v">
      <t c="3" si="227">
        <n x="225"/>
        <n x="362"/>
        <n x="181"/>
      </t>
    </mdx>
    <mdx n="0" f="v">
      <t c="3" si="227">
        <n x="225"/>
        <n x="363"/>
        <n x="181"/>
      </t>
    </mdx>
    <mdx n="0" f="v">
      <t c="3" si="227">
        <n x="225"/>
        <n x="548"/>
        <n x="181"/>
      </t>
    </mdx>
    <mdx n="0" f="v">
      <t c="3" si="227">
        <n x="225"/>
        <n x="365"/>
        <n x="181"/>
      </t>
    </mdx>
    <mdx n="0" f="v">
      <t c="3" si="227">
        <n x="225"/>
        <n x="366"/>
        <n x="181"/>
      </t>
    </mdx>
    <mdx n="0" f="v">
      <t c="3" si="227">
        <n x="225"/>
        <n x="367"/>
        <n x="181"/>
      </t>
    </mdx>
    <mdx n="0" f="v">
      <t c="3" si="227">
        <n x="225"/>
        <n x="368"/>
        <n x="181"/>
      </t>
    </mdx>
    <mdx n="0" f="v">
      <t c="3" si="227">
        <n x="225"/>
        <n x="370"/>
        <n x="181"/>
      </t>
    </mdx>
    <mdx n="0" f="v">
      <t c="3" si="227">
        <n x="225"/>
        <n x="371"/>
        <n x="181"/>
      </t>
    </mdx>
    <mdx n="0" f="v">
      <t c="3" si="227">
        <n x="225"/>
        <n x="372"/>
        <n x="181"/>
      </t>
    </mdx>
    <mdx n="0" f="v">
      <t c="3" si="227">
        <n x="225"/>
        <n x="373"/>
        <n x="181"/>
      </t>
    </mdx>
    <mdx n="0" f="v">
      <t c="3" si="227">
        <n x="225"/>
        <n x="374"/>
        <n x="181"/>
      </t>
    </mdx>
    <mdx n="0" f="v">
      <t c="3" si="227">
        <n x="225"/>
        <n x="375"/>
        <n x="181"/>
      </t>
    </mdx>
    <mdx n="0" f="v">
      <t c="3" si="227">
        <n x="225"/>
        <n x="281"/>
        <n x="181"/>
      </t>
    </mdx>
    <mdx n="0" f="v">
      <t c="3" si="227">
        <n x="225"/>
        <n x="376"/>
        <n x="181"/>
      </t>
    </mdx>
    <mdx n="0" f="v">
      <t c="3" si="227">
        <n x="225"/>
        <n x="377"/>
        <n x="181"/>
      </t>
    </mdx>
    <mdx n="0" f="v">
      <t c="3" si="227">
        <n x="225"/>
        <n x="280"/>
        <n x="181"/>
      </t>
    </mdx>
    <mdx n="0" f="v">
      <t c="3" si="227">
        <n x="225"/>
        <n x="378"/>
        <n x="181"/>
      </t>
    </mdx>
    <mdx n="0" f="v">
      <t c="3" si="227">
        <n x="225"/>
        <n x="379"/>
        <n x="181"/>
      </t>
    </mdx>
    <mdx n="0" f="v">
      <t c="3" si="227">
        <n x="225"/>
        <n x="380"/>
        <n x="181"/>
      </t>
    </mdx>
    <mdx n="0" f="v">
      <t c="3" si="227">
        <n x="225"/>
        <n x="381"/>
        <n x="181"/>
      </t>
    </mdx>
    <mdx n="0" f="v">
      <t c="3" si="227">
        <n x="225"/>
        <n x="382"/>
        <n x="181"/>
      </t>
    </mdx>
    <mdx n="0" f="v">
      <t c="3" si="227">
        <n x="225"/>
        <n x="393"/>
        <n x="181"/>
      </t>
    </mdx>
    <mdx n="0" f="v">
      <t c="3" si="227">
        <n x="225"/>
        <n x="383"/>
        <n x="181"/>
      </t>
    </mdx>
    <mdx n="0" f="v">
      <t c="3" si="227">
        <n x="225"/>
        <n x="384"/>
        <n x="181"/>
      </t>
    </mdx>
    <mdx n="0" f="v">
      <t c="3" si="227">
        <n x="225"/>
        <n x="385"/>
        <n x="181"/>
      </t>
    </mdx>
    <mdx n="0" f="v">
      <t c="3" si="227">
        <n x="225"/>
        <n x="386"/>
        <n x="181"/>
      </t>
    </mdx>
    <mdx n="0" f="v">
      <t c="3" si="227">
        <n x="225"/>
        <n x="387"/>
        <n x="181"/>
      </t>
    </mdx>
    <mdx n="0" f="v">
      <t c="3" si="227">
        <n x="225"/>
        <n x="388"/>
        <n x="181"/>
      </t>
    </mdx>
    <mdx n="0" f="v">
      <t c="3" si="227">
        <n x="225"/>
        <n x="389"/>
        <n x="181"/>
      </t>
    </mdx>
    <mdx n="0" f="v">
      <t c="3" si="227">
        <n x="225"/>
        <n x="390"/>
        <n x="181"/>
      </t>
    </mdx>
    <mdx n="0" f="v">
      <t c="3" si="227">
        <n x="225"/>
        <n x="404"/>
        <n x="181"/>
      </t>
    </mdx>
    <mdx n="0" f="v">
      <t c="3" si="227">
        <n x="225"/>
        <n x="394"/>
        <n x="181"/>
      </t>
    </mdx>
    <mdx n="0" f="v">
      <t c="3" si="227">
        <n x="225"/>
        <n x="395"/>
        <n x="181"/>
      </t>
    </mdx>
    <mdx n="0" f="v">
      <t c="3" si="227">
        <n x="225"/>
        <n x="278"/>
        <n x="181"/>
      </t>
    </mdx>
    <mdx n="0" f="v">
      <t c="3" si="227">
        <n x="225"/>
        <n x="396"/>
        <n x="181"/>
      </t>
    </mdx>
    <mdx n="0" f="v">
      <t c="3" si="227">
        <n x="225"/>
        <n x="397"/>
        <n x="181"/>
      </t>
    </mdx>
    <mdx n="0" f="v">
      <t c="3" si="227">
        <n x="225"/>
        <n x="398"/>
        <n x="181"/>
      </t>
    </mdx>
    <mdx n="0" f="v">
      <t c="3" si="227">
        <n x="225"/>
        <n x="392"/>
        <n x="181"/>
      </t>
    </mdx>
    <mdx n="0" f="v">
      <t c="3" si="227">
        <n x="225"/>
        <n x="405"/>
        <n x="181"/>
      </t>
    </mdx>
    <mdx n="0" f="v">
      <t c="3" si="227">
        <n x="225"/>
        <n x="406"/>
        <n x="181"/>
      </t>
    </mdx>
    <mdx n="0" f="v">
      <t c="3" si="227">
        <n x="225"/>
        <n x="407"/>
        <n x="181"/>
      </t>
    </mdx>
    <mdx n="0" f="v">
      <t c="3" si="227">
        <n x="225"/>
        <n x="408"/>
        <n x="181"/>
      </t>
    </mdx>
    <mdx n="0" f="v">
      <t c="3" si="227">
        <n x="225"/>
        <n x="409"/>
        <n x="181"/>
      </t>
    </mdx>
    <mdx n="0" f="v">
      <t c="3" si="227">
        <n x="225"/>
        <n x="410"/>
        <n x="181"/>
      </t>
    </mdx>
    <mdx n="0" f="v">
      <t c="3" si="227">
        <n x="225"/>
        <n x="419"/>
        <n x="181"/>
      </t>
    </mdx>
    <mdx n="0" f="v">
      <t c="3" si="227">
        <n x="225"/>
        <n x="411"/>
        <n x="181"/>
      </t>
    </mdx>
    <mdx n="0" f="v">
      <t c="3" si="227">
        <n x="225"/>
        <n x="403"/>
        <n x="181"/>
      </t>
    </mdx>
    <mdx n="0" f="v">
      <t c="3" si="227">
        <n x="225"/>
        <n x="420"/>
        <n x="181"/>
      </t>
    </mdx>
    <mdx n="0" f="v">
      <t c="3" si="227">
        <n x="225"/>
        <n x="391"/>
        <n x="181"/>
      </t>
    </mdx>
    <mdx n="0" f="v">
      <t c="3" si="227">
        <n x="225"/>
        <n x="399"/>
        <n x="181"/>
      </t>
    </mdx>
    <mdx n="0" f="v">
      <t c="3" si="227">
        <n x="225"/>
        <n x="400"/>
        <n x="181"/>
      </t>
    </mdx>
    <mdx n="0" f="v">
      <t c="3" si="227">
        <n x="225"/>
        <n x="401"/>
        <n x="181"/>
      </t>
    </mdx>
    <mdx n="0" f="v">
      <t c="3" si="227">
        <n x="225"/>
        <n x="402"/>
        <n x="181"/>
      </t>
    </mdx>
    <mdx n="0" f="v">
      <t c="3" si="227">
        <n x="225"/>
        <n x="277"/>
        <n x="181"/>
      </t>
    </mdx>
    <mdx n="0" f="v">
      <t c="3" si="227">
        <n x="225"/>
        <n x="417"/>
        <n x="181"/>
      </t>
    </mdx>
    <mdx n="0" f="v">
      <t c="3" si="227">
        <n x="225"/>
        <n x="418"/>
        <n x="181"/>
      </t>
    </mdx>
    <mdx n="0" f="v">
      <t c="3" si="227">
        <n x="225"/>
        <n x="423"/>
        <n x="181"/>
      </t>
    </mdx>
    <mdx n="0" f="v">
      <t c="3" si="227">
        <n x="225"/>
        <n x="301"/>
        <n x="181"/>
      </t>
    </mdx>
    <mdx n="0" f="v">
      <t c="3" si="227">
        <n x="225"/>
        <n x="299"/>
        <n x="181"/>
      </t>
    </mdx>
    <mdx n="0" f="v">
      <t c="3" si="227">
        <n x="225"/>
        <n x="297"/>
        <n x="181"/>
      </t>
    </mdx>
    <mdx n="0" f="v">
      <t c="3" si="227">
        <n x="225"/>
        <n x="421"/>
        <n x="181"/>
      </t>
    </mdx>
    <mdx n="0" f="v">
      <t c="3" si="227">
        <n x="225"/>
        <n x="329"/>
        <n x="181"/>
      </t>
    </mdx>
    <mdx n="0" f="v">
      <t c="3" si="227">
        <n x="225"/>
        <n x="422"/>
        <n x="181"/>
      </t>
    </mdx>
    <mdx n="0" f="v">
      <t c="3" si="227">
        <n x="225"/>
        <n x="412"/>
        <n x="181"/>
      </t>
    </mdx>
    <mdx n="0" f="v">
      <t c="3" si="227">
        <n x="225"/>
        <n x="413"/>
        <n x="181"/>
      </t>
    </mdx>
    <mdx n="0" f="v">
      <t c="3" si="227">
        <n x="225"/>
        <n x="414"/>
        <n x="181"/>
      </t>
    </mdx>
    <mdx n="0" f="v">
      <t c="3" si="227">
        <n x="225"/>
        <n x="415"/>
        <n x="181"/>
      </t>
    </mdx>
    <mdx n="0" f="v">
      <t c="3" si="227">
        <n x="225"/>
        <n x="416"/>
        <n x="181"/>
      </t>
    </mdx>
    <mdx n="0" f="v">
      <t c="3" si="227">
        <n x="225"/>
        <n x="427"/>
        <n x="181"/>
      </t>
    </mdx>
    <mdx n="0" f="v">
      <t c="3" si="227">
        <n x="225"/>
        <n x="424"/>
        <n x="181"/>
      </t>
    </mdx>
    <mdx n="0" f="v">
      <t c="3" si="227">
        <n x="225"/>
        <n x="425"/>
        <n x="181"/>
      </t>
    </mdx>
    <mdx n="0" f="v">
      <t c="3" si="227">
        <n x="225"/>
        <n x="348"/>
        <n x="181"/>
      </t>
    </mdx>
    <mdx n="0" f="v">
      <t c="3" si="227">
        <n x="225"/>
        <n x="327"/>
        <n x="181"/>
      </t>
    </mdx>
    <mdx n="0" f="v">
      <t c="3" si="227">
        <n x="225"/>
        <n x="426"/>
        <n x="181"/>
      </t>
    </mdx>
    <mdx n="0" f="v">
      <t c="3" si="227">
        <n x="225"/>
        <n x="433"/>
        <n x="181"/>
      </t>
    </mdx>
    <mdx n="0" f="v">
      <t c="3" si="227">
        <n x="225"/>
        <n x="442"/>
        <n x="181"/>
      </t>
    </mdx>
    <mdx n="0" f="v">
      <t c="3" si="227">
        <n x="225"/>
        <n x="435"/>
        <n x="181"/>
      </t>
    </mdx>
    <mdx n="0" f="v">
      <t c="3" si="227">
        <n x="225"/>
        <n x="436"/>
        <n x="181"/>
      </t>
    </mdx>
    <mdx n="0" f="v">
      <t c="3" si="227">
        <n x="225"/>
        <n x="428"/>
        <n x="181"/>
      </t>
    </mdx>
    <mdx n="0" f="v">
      <t c="3" si="227">
        <n x="225"/>
        <n x="328"/>
        <n x="181"/>
      </t>
    </mdx>
    <mdx n="0" f="v">
      <t c="3" si="227">
        <n x="225"/>
        <n x="429"/>
        <n x="181"/>
      </t>
    </mdx>
    <mdx n="0" f="v">
      <t c="3" si="227">
        <n x="225"/>
        <n x="430"/>
        <n x="181"/>
      </t>
    </mdx>
    <mdx n="0" f="v">
      <t c="3" si="227">
        <n x="225"/>
        <n x="431"/>
        <n x="181"/>
      </t>
    </mdx>
    <mdx n="0" f="v">
      <t c="3" si="227">
        <n x="225"/>
        <n x="432"/>
        <n x="181"/>
      </t>
    </mdx>
    <mdx n="0" f="v">
      <t c="3" si="227">
        <n x="225"/>
        <n x="326"/>
        <n x="181"/>
      </t>
    </mdx>
    <mdx n="0" f="v">
      <t c="3" si="227">
        <n x="225"/>
        <n x="437"/>
        <n x="181"/>
      </t>
    </mdx>
    <mdx n="0" f="v">
      <t c="3" si="227">
        <n x="225"/>
        <n x="294"/>
        <n x="181"/>
      </t>
    </mdx>
    <mdx n="0" f="v">
      <t c="3" si="227">
        <n x="225"/>
        <n x="293"/>
        <n x="181"/>
      </t>
    </mdx>
    <mdx n="0" f="v">
      <t c="3" si="227">
        <n x="225"/>
        <n x="452"/>
        <n x="181"/>
      </t>
    </mdx>
    <mdx n="0" f="v">
      <t c="3" si="227">
        <n x="225"/>
        <n x="443"/>
        <n x="181"/>
      </t>
    </mdx>
    <mdx n="0" f="v">
      <t c="3" si="227">
        <n x="225"/>
        <n x="444"/>
        <n x="181"/>
      </t>
    </mdx>
    <mdx n="0" f="v">
      <t c="3" si="227">
        <n x="225"/>
        <n x="445"/>
        <n x="181"/>
      </t>
    </mdx>
    <mdx n="0" f="v">
      <t c="3" si="227">
        <n x="225"/>
        <n x="446"/>
        <n x="181"/>
      </t>
    </mdx>
    <mdx n="0" f="v">
      <t c="3" si="227">
        <n x="225"/>
        <n x="434"/>
        <n x="181"/>
      </t>
    </mdx>
    <mdx n="0" f="v">
      <t c="3" si="227">
        <n x="225"/>
        <n x="438"/>
        <n x="181"/>
      </t>
    </mdx>
    <mdx n="0" f="v">
      <t c="3" si="227">
        <n x="225"/>
        <n x="276"/>
        <n x="181"/>
      </t>
    </mdx>
    <mdx n="0" f="v">
      <t c="3" si="227">
        <n x="225"/>
        <n x="453"/>
        <n x="181"/>
      </t>
    </mdx>
    <mdx n="0" f="v">
      <t c="3" si="227">
        <n x="225"/>
        <n x="454"/>
        <n x="181"/>
      </t>
    </mdx>
    <mdx n="0" f="v">
      <t c="3" si="227">
        <n x="225"/>
        <n x="455"/>
        <n x="181"/>
      </t>
    </mdx>
    <mdx n="0" f="v">
      <t c="3" si="227">
        <n x="225"/>
        <n x="456"/>
        <n x="181"/>
      </t>
    </mdx>
    <mdx n="0" f="v">
      <t c="3" si="227">
        <n x="225"/>
        <n x="346"/>
        <n x="181"/>
      </t>
    </mdx>
    <mdx n="0" f="v">
      <t c="3" si="227">
        <n x="225"/>
        <n x="350"/>
        <n x="181"/>
      </t>
    </mdx>
    <mdx n="0" f="v">
      <t c="3" si="227">
        <n x="225"/>
        <n x="439"/>
        <n x="181"/>
      </t>
    </mdx>
    <mdx n="0" f="v">
      <t c="3" si="227">
        <n x="225"/>
        <n x="440"/>
        <n x="181"/>
      </t>
    </mdx>
    <mdx n="0" f="v">
      <t c="3" si="227">
        <n x="225"/>
        <n x="441"/>
        <n x="181"/>
      </t>
    </mdx>
    <mdx n="0" f="v">
      <t c="3" si="227">
        <n x="225"/>
        <n x="447"/>
        <n x="181"/>
      </t>
    </mdx>
    <mdx n="0" f="v">
      <t c="3" si="227">
        <n x="225"/>
        <n x="459"/>
        <n x="181"/>
      </t>
    </mdx>
    <mdx n="0" f="v">
      <t c="3" si="227">
        <n x="225"/>
        <n x="461"/>
        <n x="181"/>
      </t>
    </mdx>
    <mdx n="0" f="v">
      <t c="3" si="227">
        <n x="225"/>
        <n x="462"/>
        <n x="181"/>
      </t>
    </mdx>
    <mdx n="0" f="v">
      <t c="3" si="227">
        <n x="225"/>
        <n x="463"/>
        <n x="181"/>
      </t>
    </mdx>
    <mdx n="0" f="v">
      <t c="3" si="227">
        <n x="225"/>
        <n x="464"/>
        <n x="181"/>
      </t>
    </mdx>
    <mdx n="0" f="v">
      <t c="3" si="227">
        <n x="225"/>
        <n x="465"/>
        <n x="181"/>
      </t>
    </mdx>
    <mdx n="0" f="v">
      <t c="3" si="227">
        <n x="225"/>
        <n x="466"/>
        <n x="181"/>
      </t>
    </mdx>
    <mdx n="0" f="v">
      <t c="3" si="227">
        <n x="225"/>
        <n x="467"/>
        <n x="181"/>
      </t>
    </mdx>
    <mdx n="0" f="v">
      <t c="3" si="227">
        <n x="225"/>
        <n x="448"/>
        <n x="181"/>
      </t>
    </mdx>
    <mdx n="0" f="v">
      <t c="3" si="227">
        <n x="225"/>
        <n x="449"/>
        <n x="181"/>
      </t>
    </mdx>
    <mdx n="0" f="v">
      <t c="3" si="227">
        <n x="225"/>
        <n x="450"/>
        <n x="181"/>
      </t>
    </mdx>
    <mdx n="0" f="v">
      <t c="3" si="227">
        <n x="225"/>
        <n x="451"/>
        <n x="181"/>
      </t>
    </mdx>
    <mdx n="0" f="v">
      <t c="3" si="227">
        <n x="225"/>
        <n x="457"/>
        <n x="181"/>
      </t>
    </mdx>
    <mdx n="0" f="v">
      <t c="3" si="227">
        <n x="225"/>
        <n x="458"/>
        <n x="181"/>
      </t>
    </mdx>
    <mdx n="0" f="v">
      <t c="3" si="227">
        <n x="225"/>
        <n x="473"/>
        <n x="181"/>
      </t>
    </mdx>
    <mdx n="0" f="v">
      <t c="3" si="227">
        <n x="225"/>
        <n x="474"/>
        <n x="181"/>
      </t>
    </mdx>
    <mdx n="0" f="v">
      <t c="3" si="227">
        <n x="225"/>
        <n x="475"/>
        <n x="181"/>
      </t>
    </mdx>
    <mdx n="0" f="v">
      <t c="3" si="227">
        <n x="225"/>
        <n x="476"/>
        <n x="181"/>
      </t>
    </mdx>
    <mdx n="0" f="v">
      <t c="3" si="227">
        <n x="225"/>
        <n x="471"/>
        <n x="181"/>
      </t>
    </mdx>
    <mdx n="0" f="v">
      <t c="3" si="227">
        <n x="225"/>
        <n x="460"/>
        <n x="181"/>
      </t>
    </mdx>
    <mdx n="0" f="v">
      <t c="3" si="227">
        <n x="225"/>
        <n x="468"/>
        <n x="181"/>
      </t>
    </mdx>
    <mdx n="0" f="v">
      <t c="3" si="227">
        <n x="225"/>
        <n x="469"/>
        <n x="181"/>
      </t>
    </mdx>
    <mdx n="0" f="v">
      <t c="3" si="227">
        <n x="225"/>
        <n x="470"/>
        <n x="181"/>
      </t>
    </mdx>
    <mdx n="0" f="v">
      <t c="3" si="227">
        <n x="225"/>
        <n x="472"/>
        <n x="181"/>
      </t>
    </mdx>
    <mdx n="0" f="v">
      <t c="3" si="227">
        <n x="225"/>
        <n x="480"/>
        <n x="181"/>
      </t>
    </mdx>
    <mdx n="0" f="v">
      <t c="3" si="227">
        <n x="225"/>
        <n x="481"/>
        <n x="181"/>
      </t>
    </mdx>
    <mdx n="0" f="v">
      <t c="3" si="227">
        <n x="225"/>
        <n x="483"/>
        <n x="181"/>
      </t>
    </mdx>
    <mdx n="0" f="v">
      <t c="3" si="227">
        <n x="225"/>
        <n x="477"/>
        <n x="181"/>
      </t>
    </mdx>
    <mdx n="0" f="v">
      <t c="3" si="227">
        <n x="225"/>
        <n x="478"/>
        <n x="181"/>
      </t>
    </mdx>
    <mdx n="0" f="v">
      <t c="3" si="227">
        <n x="225"/>
        <n x="479"/>
        <n x="181"/>
      </t>
    </mdx>
    <mdx n="0" f="v">
      <t c="3" si="227">
        <n x="225"/>
        <n x="487"/>
        <n x="181"/>
      </t>
    </mdx>
    <mdx n="0" f="v">
      <t c="3" si="227">
        <n x="225"/>
        <n x="488"/>
        <n x="181"/>
      </t>
    </mdx>
    <mdx n="0" f="v">
      <t c="3" si="227">
        <n x="225"/>
        <n x="484"/>
        <n x="181"/>
      </t>
    </mdx>
    <mdx n="0" f="v">
      <t c="3" si="227">
        <n x="225"/>
        <n x="485"/>
        <n x="181"/>
      </t>
    </mdx>
    <mdx n="0" f="v">
      <t c="3" si="227">
        <n x="225"/>
        <n x="486"/>
        <n x="181"/>
      </t>
    </mdx>
    <mdx n="0" f="v">
      <t c="3" si="227">
        <n x="225"/>
        <n x="489"/>
        <n x="181"/>
      </t>
    </mdx>
    <mdx n="0" f="v">
      <t c="3" si="227">
        <n x="225"/>
        <n x="482"/>
        <n x="181"/>
      </t>
    </mdx>
    <mdx n="0" f="v">
      <t c="3" si="227">
        <n x="225"/>
        <n x="490"/>
        <n x="181"/>
      </t>
    </mdx>
    <mdx n="0" f="v">
      <t c="3" si="227">
        <n x="225"/>
        <n x="497"/>
        <n x="181"/>
      </t>
    </mdx>
    <mdx n="0" f="v">
      <t c="3" si="227">
        <n x="225"/>
        <n x="491"/>
        <n x="181"/>
      </t>
    </mdx>
    <mdx n="0" f="v">
      <t c="3" si="227">
        <n x="225"/>
        <n x="495"/>
        <n x="181"/>
      </t>
    </mdx>
    <mdx n="0" f="v">
      <t c="3" si="227">
        <n x="225"/>
        <n x="496"/>
        <n x="181"/>
      </t>
    </mdx>
    <mdx n="0" f="v">
      <t c="3" si="227">
        <n x="225"/>
        <n x="500"/>
        <n x="181"/>
      </t>
    </mdx>
    <mdx n="0" f="v">
      <t c="3" si="227">
        <n x="225"/>
        <n x="492"/>
        <n x="181"/>
      </t>
    </mdx>
    <mdx n="0" f="v">
      <t c="3" si="227">
        <n x="225"/>
        <n x="493"/>
        <n x="181"/>
      </t>
    </mdx>
    <mdx n="0" f="v">
      <t c="3" si="227">
        <n x="225"/>
        <n x="494"/>
        <n x="181"/>
      </t>
    </mdx>
    <mdx n="0" f="v">
      <t c="3" si="227">
        <n x="225"/>
        <n x="498"/>
        <n x="181"/>
      </t>
    </mdx>
    <mdx n="0" f="v">
      <t c="3" si="227">
        <n x="225"/>
        <n x="499"/>
        <n x="181"/>
      </t>
    </mdx>
    <mdx n="0" f="v">
      <t c="3" si="227">
        <n x="225"/>
        <n x="508"/>
        <n x="181"/>
      </t>
    </mdx>
    <mdx n="0" f="v">
      <t c="3" si="227">
        <n x="225"/>
        <n x="501"/>
        <n x="181"/>
      </t>
    </mdx>
    <mdx n="0" f="v">
      <t c="3" si="227">
        <n x="225"/>
        <n x="502"/>
        <n x="181"/>
      </t>
    </mdx>
    <mdx n="0" f="v">
      <t c="3" si="227">
        <n x="225"/>
        <n x="503"/>
        <n x="181"/>
      </t>
    </mdx>
    <mdx n="0" f="v">
      <t c="3" si="227">
        <n x="225"/>
        <n x="509"/>
        <n x="181"/>
      </t>
    </mdx>
    <mdx n="0" f="v">
      <t c="3" si="227">
        <n x="225"/>
        <n x="507"/>
        <n x="181"/>
      </t>
    </mdx>
    <mdx n="0" f="v">
      <t c="3" si="227">
        <n x="225"/>
        <n x="513"/>
        <n x="181"/>
      </t>
    </mdx>
    <mdx n="0" f="v">
      <t c="3" si="227">
        <n x="225"/>
        <n x="504"/>
        <n x="181"/>
      </t>
    </mdx>
    <mdx n="0" f="v">
      <t c="3" si="227">
        <n x="225"/>
        <n x="505"/>
        <n x="181"/>
      </t>
    </mdx>
    <mdx n="0" f="v">
      <t c="3" si="227">
        <n x="225"/>
        <n x="506"/>
        <n x="181"/>
      </t>
    </mdx>
    <mdx n="0" f="v">
      <t c="3" si="227">
        <n x="225"/>
        <n x="519"/>
        <n x="181"/>
      </t>
    </mdx>
    <mdx n="0" f="v">
      <t c="3" si="227">
        <n x="225"/>
        <n x="514"/>
        <n x="181"/>
      </t>
    </mdx>
    <mdx n="0" f="v">
      <t c="3" si="227">
        <n x="225"/>
        <n x="515"/>
        <n x="181"/>
      </t>
    </mdx>
    <mdx n="0" f="v">
      <t c="3" si="227">
        <n x="225"/>
        <n x="516"/>
        <n x="181"/>
      </t>
    </mdx>
    <mdx n="0" f="v">
      <t c="3" si="227">
        <n x="225"/>
        <n x="517"/>
        <n x="181"/>
      </t>
    </mdx>
    <mdx n="0" f="v">
      <t c="3" si="227">
        <n x="225"/>
        <n x="510"/>
        <n x="181"/>
      </t>
    </mdx>
    <mdx n="0" f="v">
      <t c="3" si="227">
        <n x="225"/>
        <n x="511"/>
        <n x="181"/>
      </t>
    </mdx>
    <mdx n="0" f="v">
      <t c="3" si="227">
        <n x="225"/>
        <n x="512"/>
        <n x="181"/>
      </t>
    </mdx>
    <mdx n="0" f="v">
      <t c="3" si="227">
        <n x="225"/>
        <n x="518"/>
        <n x="181"/>
      </t>
    </mdx>
    <mdx n="0" f="v">
      <t c="3" si="227">
        <n x="225"/>
        <n x="522"/>
        <n x="181"/>
      </t>
    </mdx>
    <mdx n="0" f="v">
      <t c="3" si="227">
        <n x="225"/>
        <n x="520"/>
        <n x="181"/>
      </t>
    </mdx>
    <mdx n="0" f="v">
      <t c="3" si="227">
        <n x="225"/>
        <n x="521"/>
        <n x="181"/>
      </t>
    </mdx>
    <mdx n="0" f="v">
      <t c="3" si="227">
        <n x="225"/>
        <n x="525"/>
        <n x="181"/>
      </t>
    </mdx>
    <mdx n="0" f="v">
      <t c="3" si="227">
        <n x="225"/>
        <n x="523"/>
        <n x="181"/>
      </t>
    </mdx>
    <mdx n="0" f="v">
      <t c="3" si="227">
        <n x="225"/>
        <n x="528"/>
        <n x="181"/>
      </t>
    </mdx>
    <mdx n="0" f="v">
      <t c="3" si="227">
        <n x="225"/>
        <n x="524"/>
        <n x="181"/>
      </t>
    </mdx>
    <mdx n="0" f="v">
      <t c="3" si="227">
        <n x="225"/>
        <n x="526"/>
        <n x="181"/>
      </t>
    </mdx>
    <mdx n="0" f="v">
      <t c="3" si="227">
        <n x="225"/>
        <n x="529"/>
        <n x="181"/>
      </t>
    </mdx>
    <mdx n="0" f="v">
      <t c="3" si="227">
        <n x="225"/>
        <n x="531"/>
        <n x="181"/>
      </t>
    </mdx>
    <mdx n="0" f="v">
      <t c="3" si="227">
        <n x="225"/>
        <n x="533"/>
        <n x="181"/>
      </t>
    </mdx>
    <mdx n="0" f="v">
      <t c="3" si="227">
        <n x="225"/>
        <n x="530"/>
        <n x="181"/>
      </t>
    </mdx>
    <mdx n="0" f="v">
      <t c="3" si="227">
        <n x="225"/>
        <n x="527"/>
        <n x="181"/>
      </t>
    </mdx>
    <mdx n="0" f="v">
      <t c="3" si="227">
        <n x="225"/>
        <n x="532"/>
        <n x="181"/>
      </t>
    </mdx>
    <mdx n="0" f="v">
      <t c="3" si="227">
        <n x="225"/>
        <n x="536"/>
        <n x="181"/>
      </t>
    </mdx>
    <mdx n="0" f="v">
      <t c="3" si="227">
        <n x="225"/>
        <n x="534"/>
        <n x="181"/>
      </t>
    </mdx>
    <mdx n="0" f="v">
      <t c="3" si="227">
        <n x="225"/>
        <n x="535"/>
        <n x="181"/>
      </t>
    </mdx>
    <mdx n="0" f="v">
      <t c="3" si="227">
        <n x="225"/>
        <n x="537"/>
        <n x="181"/>
      </t>
    </mdx>
    <mdx n="0" f="v">
      <t c="3" si="227">
        <n x="225"/>
        <n x="538"/>
        <n x="181"/>
      </t>
    </mdx>
    <mdx n="0" f="v">
      <t c="3" si="227">
        <n x="225"/>
        <n x="539"/>
        <n x="181"/>
      </t>
    </mdx>
    <mdx n="0" f="v">
      <t c="3" si="227">
        <n x="225"/>
        <n x="540"/>
        <n x="181"/>
      </t>
    </mdx>
    <mdx n="0" f="v">
      <t c="3" si="227">
        <n x="225"/>
        <n x="543"/>
        <n x="181"/>
      </t>
    </mdx>
    <mdx n="0" f="v">
      <t c="3" si="227">
        <n x="225"/>
        <n x="541"/>
        <n x="181"/>
      </t>
    </mdx>
    <mdx n="0" f="v">
      <t c="3" si="227">
        <n x="225"/>
        <n x="545"/>
        <n x="181"/>
      </t>
    </mdx>
    <mdx n="0" f="v">
      <t c="3" si="227">
        <n x="225"/>
        <n x="546"/>
        <n x="181"/>
      </t>
    </mdx>
    <mdx n="0" f="v">
      <t c="3" si="227">
        <n x="225"/>
        <n x="542"/>
        <n x="181"/>
      </t>
    </mdx>
    <mdx n="0" f="v">
      <t c="3" si="227">
        <n x="225"/>
        <n x="544"/>
        <n x="181"/>
      </t>
    </mdx>
    <mdx n="0" f="v">
      <t c="3" si="227">
        <n x="225"/>
        <n x="273"/>
        <n x="248"/>
      </t>
    </mdx>
    <mdx n="0" f="v">
      <t c="3" si="227">
        <n x="225"/>
        <n x="270"/>
        <n x="248"/>
      </t>
    </mdx>
    <mdx n="0" f="v">
      <t c="3" si="227">
        <n x="225"/>
        <n x="272"/>
        <n x="248"/>
      </t>
    </mdx>
    <mdx n="0" f="v">
      <t c="3" si="227">
        <n x="225"/>
        <n x="268"/>
        <n x="248"/>
      </t>
    </mdx>
    <mdx n="0" f="v">
      <t c="3" si="227">
        <n x="225"/>
        <n x="355"/>
        <n x="248"/>
      </t>
    </mdx>
    <mdx n="0" f="v">
      <t c="3" si="227">
        <n x="225"/>
        <n x="356"/>
        <n x="248"/>
      </t>
    </mdx>
    <mdx n="0" f="v">
      <t c="3" si="227">
        <n x="225"/>
        <n x="357"/>
        <n x="248"/>
      </t>
    </mdx>
    <mdx n="0" f="v">
      <t c="3" si="227">
        <n x="225"/>
        <n x="358"/>
        <n x="248"/>
      </t>
    </mdx>
    <mdx n="0" f="v">
      <t c="3" si="227">
        <n x="225"/>
        <n x="359"/>
        <n x="248"/>
      </t>
    </mdx>
    <mdx n="0" f="v">
      <t c="3" si="227">
        <n x="225"/>
        <n x="360"/>
        <n x="248"/>
      </t>
    </mdx>
    <mdx n="0" f="v">
      <t c="3" si="227">
        <n x="225"/>
        <n x="361"/>
        <n x="248"/>
      </t>
    </mdx>
    <mdx n="0" f="v">
      <t c="3" si="227">
        <n x="225"/>
        <n x="267"/>
        <n x="248"/>
      </t>
    </mdx>
    <mdx n="0" f="v">
      <t c="3" si="227">
        <n x="225"/>
        <n x="266"/>
        <n x="248"/>
      </t>
    </mdx>
    <mdx n="0" f="v">
      <t c="3" si="227">
        <n x="225"/>
        <n x="265"/>
        <n x="248"/>
      </t>
    </mdx>
    <mdx n="0" f="v">
      <t c="3" si="227">
        <n x="225"/>
        <n x="264"/>
        <n x="248"/>
      </t>
    </mdx>
    <mdx n="0" f="v">
      <t c="3" si="227">
        <n x="225"/>
        <n x="263"/>
        <n x="248"/>
      </t>
    </mdx>
    <mdx n="0" f="v">
      <t c="3" si="227">
        <n x="225"/>
        <n x="262"/>
        <n x="248"/>
      </t>
    </mdx>
    <mdx n="0" f="v">
      <t c="3" si="227">
        <n x="225"/>
        <n x="261"/>
        <n x="248"/>
      </t>
    </mdx>
    <mdx n="0" f="v">
      <t c="3" si="227">
        <n x="225"/>
        <n x="260"/>
        <n x="248"/>
      </t>
    </mdx>
    <mdx n="0" f="v">
      <t c="3" si="227">
        <n x="225"/>
        <n x="259"/>
        <n x="248"/>
      </t>
    </mdx>
    <mdx n="0" f="v">
      <t c="3" si="227">
        <n x="225"/>
        <n x="258"/>
        <n x="248"/>
      </t>
    </mdx>
    <mdx n="0" f="v">
      <t c="3" si="227">
        <n x="225"/>
        <n x="257"/>
        <n x="248"/>
      </t>
    </mdx>
    <mdx n="0" f="v">
      <t c="3" si="227">
        <n x="225"/>
        <n x="256"/>
        <n x="248"/>
      </t>
    </mdx>
    <mdx n="0" f="v">
      <t c="3" si="227">
        <n x="225"/>
        <n x="255"/>
        <n x="248"/>
      </t>
    </mdx>
    <mdx n="0" f="v">
      <t c="3" si="227">
        <n x="225"/>
        <n x="316"/>
        <n x="248"/>
      </t>
    </mdx>
    <mdx n="0" f="v">
      <t c="3" si="227">
        <n x="225"/>
        <n x="374"/>
        <n x="248"/>
      </t>
    </mdx>
    <mdx n="0" f="v">
      <t c="3" si="227">
        <n x="225"/>
        <n x="375"/>
        <n x="248"/>
      </t>
    </mdx>
    <mdx n="0" f="v">
      <t c="3" si="227">
        <n x="225"/>
        <n x="281"/>
        <n x="248"/>
      </t>
    </mdx>
    <mdx n="0" f="v">
      <t c="3" si="227">
        <n x="225"/>
        <n x="376"/>
        <n x="248"/>
      </t>
    </mdx>
    <mdx n="0" f="v">
      <t c="3" si="227">
        <n x="225"/>
        <n x="377"/>
        <n x="248"/>
      </t>
    </mdx>
    <mdx n="0" f="v">
      <t c="3" si="227">
        <n x="225"/>
        <n x="280"/>
        <n x="248"/>
      </t>
    </mdx>
    <mdx n="0" f="v">
      <t c="3" si="227">
        <n x="225"/>
        <n x="311"/>
        <n x="248"/>
      </t>
    </mdx>
    <mdx n="0" f="v">
      <t c="3" si="227">
        <n x="225"/>
        <n x="378"/>
        <n x="248"/>
      </t>
    </mdx>
    <mdx n="0" f="v">
      <t c="3" si="227">
        <n x="225"/>
        <n x="379"/>
        <n x="248"/>
      </t>
    </mdx>
    <mdx n="0" f="v">
      <t c="3" si="227">
        <n x="225"/>
        <n x="380"/>
        <n x="248"/>
      </t>
    </mdx>
    <mdx n="0" f="v">
      <t c="3" si="227">
        <n x="225"/>
        <n x="381"/>
        <n x="248"/>
      </t>
    </mdx>
    <mdx n="0" f="v">
      <t c="3" si="227">
        <n x="225"/>
        <n x="382"/>
        <n x="248"/>
      </t>
    </mdx>
    <mdx n="0" f="v">
      <t c="3" si="227">
        <n x="225"/>
        <n x="304"/>
        <n x="248"/>
      </t>
    </mdx>
    <mdx n="0" f="v">
      <t c="3" si="227">
        <n x="225"/>
        <n x="547"/>
        <n x="248"/>
      </t>
    </mdx>
    <mdx n="0" f="v">
      <t c="3" si="227">
        <n x="225"/>
        <n x="362"/>
        <n x="248"/>
      </t>
    </mdx>
    <mdx n="0" f="v">
      <t c="3" si="227">
        <n x="225"/>
        <n x="363"/>
        <n x="248"/>
      </t>
    </mdx>
    <mdx n="0" f="v">
      <t c="3" si="227">
        <n x="225"/>
        <n x="364"/>
        <n x="248"/>
      </t>
    </mdx>
    <mdx n="0" f="v">
      <t c="3" si="227">
        <n x="225"/>
        <n x="548"/>
        <n x="248"/>
      </t>
    </mdx>
    <mdx n="0" f="v">
      <t c="3" si="227">
        <n x="225"/>
        <n x="365"/>
        <n x="248"/>
      </t>
    </mdx>
    <mdx n="0" f="v">
      <t c="3" si="227">
        <n x="225"/>
        <n x="366"/>
        <n x="248"/>
      </t>
    </mdx>
    <mdx n="0" f="v">
      <t c="3" si="227">
        <n x="225"/>
        <n x="367"/>
        <n x="248"/>
      </t>
    </mdx>
    <mdx n="0" f="v">
      <t c="3" si="227">
        <n x="225"/>
        <n x="368"/>
        <n x="248"/>
      </t>
    </mdx>
    <mdx n="0" f="v">
      <t c="3" si="227">
        <n x="225"/>
        <n x="369"/>
        <n x="248"/>
      </t>
    </mdx>
    <mdx n="0" f="v">
      <t c="3" si="227">
        <n x="225"/>
        <n x="307"/>
        <n x="248"/>
      </t>
    </mdx>
    <mdx n="0" f="v">
      <t c="3" si="227">
        <n x="225"/>
        <n x="370"/>
        <n x="248"/>
      </t>
    </mdx>
    <mdx n="0" f="v">
      <t c="3" si="227">
        <n x="225"/>
        <n x="371"/>
        <n x="248"/>
      </t>
    </mdx>
    <mdx n="0" f="v">
      <t c="3" si="227">
        <n x="225"/>
        <n x="372"/>
        <n x="248"/>
      </t>
    </mdx>
    <mdx n="0" f="v">
      <t c="3" si="227">
        <n x="225"/>
        <n x="393"/>
        <n x="248"/>
      </t>
    </mdx>
    <mdx n="0" f="v">
      <t c="3" si="227">
        <n x="225"/>
        <n x="394"/>
        <n x="248"/>
      </t>
    </mdx>
    <mdx n="0" f="v">
      <t c="3" si="227">
        <n x="225"/>
        <n x="395"/>
        <n x="248"/>
      </t>
    </mdx>
    <mdx n="0" f="v">
      <t c="3" si="227">
        <n x="225"/>
        <n x="278"/>
        <n x="248"/>
      </t>
    </mdx>
    <mdx n="0" f="v">
      <t c="3" si="227">
        <n x="225"/>
        <n x="396"/>
        <n x="248"/>
      </t>
    </mdx>
    <mdx n="0" f="v">
      <t c="3" si="227">
        <n x="225"/>
        <n x="397"/>
        <n x="248"/>
      </t>
    </mdx>
    <mdx n="0" f="v">
      <t c="3" si="227">
        <n x="225"/>
        <n x="398"/>
        <n x="248"/>
      </t>
    </mdx>
    <mdx n="0" f="v">
      <t c="3" si="227">
        <n x="225"/>
        <n x="383"/>
        <n x="248"/>
      </t>
    </mdx>
    <mdx n="0" f="v">
      <t c="3" si="227">
        <n x="225"/>
        <n x="384"/>
        <n x="248"/>
      </t>
    </mdx>
    <mdx n="0" f="v">
      <t c="3" si="227">
        <n x="225"/>
        <n x="385"/>
        <n x="248"/>
      </t>
    </mdx>
    <mdx n="0" f="v">
      <t c="3" si="227">
        <n x="225"/>
        <n x="386"/>
        <n x="248"/>
      </t>
    </mdx>
    <mdx n="0" f="v">
      <t c="3" si="227">
        <n x="225"/>
        <n x="387"/>
        <n x="248"/>
      </t>
    </mdx>
    <mdx n="0" f="v">
      <t c="3" si="227">
        <n x="225"/>
        <n x="388"/>
        <n x="248"/>
      </t>
    </mdx>
    <mdx n="0" f="v">
      <t c="3" si="227">
        <n x="225"/>
        <n x="389"/>
        <n x="248"/>
      </t>
    </mdx>
    <mdx n="0" f="v">
      <t c="3" si="227">
        <n x="225"/>
        <n x="390"/>
        <n x="248"/>
      </t>
    </mdx>
    <mdx n="0" f="v">
      <t c="3" si="227">
        <n x="225"/>
        <n x="392"/>
        <n x="248"/>
      </t>
    </mdx>
    <mdx n="0" f="v">
      <t c="3" si="227">
        <n x="225"/>
        <n x="391"/>
        <n x="248"/>
      </t>
    </mdx>
    <mdx n="0" f="v">
      <t c="3" si="227">
        <n x="225"/>
        <n x="399"/>
        <n x="248"/>
      </t>
    </mdx>
    <mdx n="0" f="v">
      <t c="3" si="227">
        <n x="225"/>
        <n x="400"/>
        <n x="248"/>
      </t>
    </mdx>
    <mdx n="0" f="v">
      <t c="3" si="227">
        <n x="225"/>
        <n x="401"/>
        <n x="248"/>
      </t>
    </mdx>
    <mdx n="0" f="v">
      <t c="3" si="227">
        <n x="225"/>
        <n x="402"/>
        <n x="248"/>
      </t>
    </mdx>
    <mdx n="0" f="v">
      <t c="3" si="227">
        <n x="225"/>
        <n x="277"/>
        <n x="248"/>
      </t>
    </mdx>
    <mdx n="0" f="v">
      <t c="3" si="227">
        <n x="225"/>
        <n x="417"/>
        <n x="248"/>
      </t>
    </mdx>
    <mdx n="0" f="v">
      <t c="3" si="227">
        <n x="225"/>
        <n x="404"/>
        <n x="248"/>
      </t>
    </mdx>
    <mdx n="0" f="v">
      <t c="3" si="227">
        <n x="225"/>
        <n x="405"/>
        <n x="248"/>
      </t>
    </mdx>
    <mdx n="0" f="v">
      <t c="3" si="227">
        <n x="225"/>
        <n x="406"/>
        <n x="248"/>
      </t>
    </mdx>
    <mdx n="0" f="v">
      <t c="3" si="227">
        <n x="225"/>
        <n x="407"/>
        <n x="248"/>
      </t>
    </mdx>
    <mdx n="0" f="v">
      <t c="3" si="227">
        <n x="225"/>
        <n x="408"/>
        <n x="248"/>
      </t>
    </mdx>
    <mdx n="0" f="v">
      <t c="3" si="227">
        <n x="225"/>
        <n x="409"/>
        <n x="248"/>
      </t>
    </mdx>
    <mdx n="0" f="v">
      <t c="3" si="227">
        <n x="225"/>
        <n x="410"/>
        <n x="248"/>
      </t>
    </mdx>
    <mdx n="0" f="v">
      <t c="3" si="227">
        <n x="225"/>
        <n x="427"/>
        <n x="248"/>
      </t>
    </mdx>
    <mdx n="0" f="v">
      <t c="3" si="227">
        <n x="225"/>
        <n x="411"/>
        <n x="248"/>
      </t>
    </mdx>
    <mdx n="0" f="v">
      <t c="3" si="227">
        <n x="225"/>
        <n x="403"/>
        <n x="248"/>
      </t>
    </mdx>
    <mdx n="0" f="v">
      <t c="3" si="227">
        <n x="225"/>
        <n x="412"/>
        <n x="248"/>
      </t>
    </mdx>
    <mdx n="0" f="v">
      <t c="3" si="227">
        <n x="225"/>
        <n x="413"/>
        <n x="248"/>
      </t>
    </mdx>
    <mdx n="0" f="v">
      <t c="3" si="227">
        <n x="225"/>
        <n x="414"/>
        <n x="248"/>
      </t>
    </mdx>
    <mdx n="0" f="v">
      <t c="3" si="227">
        <n x="225"/>
        <n x="415"/>
        <n x="248"/>
      </t>
    </mdx>
    <mdx n="0" f="v">
      <t c="3" si="227">
        <n x="225"/>
        <n x="416"/>
        <n x="248"/>
      </t>
    </mdx>
    <mdx n="0" f="v">
      <t c="3" si="227">
        <n x="225"/>
        <n x="418"/>
        <n x="248"/>
      </t>
    </mdx>
    <mdx n="0" f="v">
      <t c="3" si="227">
        <n x="225"/>
        <n x="419"/>
        <n x="248"/>
      </t>
    </mdx>
    <mdx n="0" f="v">
      <t c="3" si="227">
        <n x="225"/>
        <n x="420"/>
        <n x="248"/>
      </t>
    </mdx>
    <mdx n="0" f="v">
      <t c="3" si="227">
        <n x="225"/>
        <n x="301"/>
        <n x="248"/>
      </t>
    </mdx>
    <mdx n="0" f="v">
      <t c="3" si="227">
        <n x="225"/>
        <n x="299"/>
        <n x="248"/>
      </t>
    </mdx>
    <mdx n="0" f="v">
      <t c="3" si="227">
        <n x="225"/>
        <n x="297"/>
        <n x="248"/>
      </t>
    </mdx>
    <mdx n="0" f="v">
      <t c="3" si="227">
        <n x="225"/>
        <n x="421"/>
        <n x="248"/>
      </t>
    </mdx>
    <mdx n="0" f="v">
      <t c="3" si="227">
        <n x="225"/>
        <n x="422"/>
        <n x="248"/>
      </t>
    </mdx>
    <mdx n="0" f="v">
      <t c="3" si="227">
        <n x="225"/>
        <n x="423"/>
        <n x="248"/>
      </t>
    </mdx>
    <mdx n="0" f="v">
      <t c="3" si="227">
        <n x="225"/>
        <n x="424"/>
        <n x="248"/>
      </t>
    </mdx>
    <mdx n="0" f="v">
      <t c="3" si="227">
        <n x="225"/>
        <n x="425"/>
        <n x="248"/>
      </t>
    </mdx>
    <mdx n="0" f="v">
      <t c="3" si="227">
        <n x="225"/>
        <n x="348"/>
        <n x="248"/>
      </t>
    </mdx>
    <mdx n="0" f="v">
      <t c="3" si="227">
        <n x="225"/>
        <n x="327"/>
        <n x="248"/>
      </t>
    </mdx>
    <mdx n="0" f="v">
      <t c="3" si="227">
        <n x="225"/>
        <n x="426"/>
        <n x="248"/>
      </t>
    </mdx>
    <mdx n="0" f="v">
      <t c="3" si="227">
        <n x="225"/>
        <n x="329"/>
        <n x="248"/>
      </t>
    </mdx>
    <mdx n="0" f="v">
      <t c="3" si="227">
        <n x="225"/>
        <n x="428"/>
        <n x="248"/>
      </t>
    </mdx>
    <mdx n="0" f="v">
      <t c="3" si="227">
        <n x="225"/>
        <n x="328"/>
        <n x="248"/>
      </t>
    </mdx>
    <mdx n="0" f="v">
      <t c="3" si="227">
        <n x="225"/>
        <n x="429"/>
        <n x="248"/>
      </t>
    </mdx>
    <mdx n="0" f="v">
      <t c="3" si="227">
        <n x="225"/>
        <n x="430"/>
        <n x="248"/>
      </t>
    </mdx>
    <mdx n="0" f="v">
      <t c="3" si="227">
        <n x="225"/>
        <n x="431"/>
        <n x="248"/>
      </t>
    </mdx>
    <mdx n="0" f="v">
      <t c="3" si="227">
        <n x="225"/>
        <n x="432"/>
        <n x="248"/>
      </t>
    </mdx>
    <mdx n="0" f="v">
      <t c="3" si="227">
        <n x="225"/>
        <n x="326"/>
        <n x="248"/>
      </t>
    </mdx>
    <mdx n="0" f="v">
      <t c="3" si="227">
        <n x="225"/>
        <n x="435"/>
        <n x="248"/>
      </t>
    </mdx>
    <mdx n="0" f="v">
      <t c="3" si="227">
        <n x="225"/>
        <n x="436"/>
        <n x="248"/>
      </t>
    </mdx>
    <mdx n="0" f="v">
      <t c="3" si="227">
        <n x="225"/>
        <n x="437"/>
        <n x="248"/>
      </t>
    </mdx>
    <mdx n="0" f="v">
      <t c="3" si="227">
        <n x="225"/>
        <n x="294"/>
        <n x="248"/>
      </t>
    </mdx>
    <mdx n="0" f="v">
      <t c="3" si="227">
        <n x="225"/>
        <n x="293"/>
        <n x="248"/>
      </t>
    </mdx>
    <mdx n="0" f="v">
      <t c="3" si="227">
        <n x="225"/>
        <n x="452"/>
        <n x="248"/>
      </t>
    </mdx>
    <mdx n="0" f="v">
      <t c="3" si="227">
        <n x="225"/>
        <n x="276"/>
        <n x="248"/>
      </t>
    </mdx>
    <mdx n="0" f="v">
      <t c="3" si="227">
        <n x="225"/>
        <n x="453"/>
        <n x="248"/>
      </t>
    </mdx>
    <mdx n="0" f="v">
      <t c="3" si="227">
        <n x="225"/>
        <n x="454"/>
        <n x="248"/>
      </t>
    </mdx>
    <mdx n="0" f="v">
      <t c="3" si="227">
        <n x="225"/>
        <n x="433"/>
        <n x="248"/>
      </t>
    </mdx>
    <mdx n="0" f="v">
      <t c="3" si="227">
        <n x="225"/>
        <n x="442"/>
        <n x="248"/>
      </t>
    </mdx>
    <mdx n="0" f="v">
      <t c="3" si="227">
        <n x="225"/>
        <n x="443"/>
        <n x="248"/>
      </t>
    </mdx>
    <mdx n="0" f="v">
      <t c="3" si="227">
        <n x="225"/>
        <n x="444"/>
        <n x="248"/>
      </t>
    </mdx>
    <mdx n="0" f="v">
      <t c="3" si="227">
        <n x="225"/>
        <n x="445"/>
        <n x="248"/>
      </t>
    </mdx>
    <mdx n="0" f="v">
      <t c="3" si="227">
        <n x="225"/>
        <n x="446"/>
        <n x="248"/>
      </t>
    </mdx>
    <mdx n="0" f="v">
      <t c="3" si="227">
        <n x="225"/>
        <n x="434"/>
        <n x="248"/>
      </t>
    </mdx>
    <mdx n="0" f="v">
      <t c="3" si="227">
        <n x="225"/>
        <n x="438"/>
        <n x="248"/>
      </t>
    </mdx>
    <mdx n="0" f="v">
      <t c="3" si="227">
        <n x="225"/>
        <n x="350"/>
        <n x="248"/>
      </t>
    </mdx>
    <mdx n="0" f="v">
      <t c="3" si="227">
        <n x="225"/>
        <n x="439"/>
        <n x="248"/>
      </t>
    </mdx>
    <mdx n="0" f="v">
      <t c="3" si="227">
        <n x="225"/>
        <n x="440"/>
        <n x="248"/>
      </t>
    </mdx>
    <mdx n="0" f="v">
      <t c="3" si="227">
        <n x="225"/>
        <n x="441"/>
        <n x="248"/>
      </t>
    </mdx>
    <mdx n="0" f="v">
      <t c="3" si="227">
        <n x="225"/>
        <n x="447"/>
        <n x="248"/>
      </t>
    </mdx>
    <mdx n="0" f="v">
      <t c="3" si="227">
        <n x="225"/>
        <n x="461"/>
        <n x="248"/>
      </t>
    </mdx>
    <mdx n="0" f="v">
      <t c="3" si="227">
        <n x="225"/>
        <n x="462"/>
        <n x="248"/>
      </t>
    </mdx>
    <mdx n="0" f="v">
      <t c="3" si="227">
        <n x="225"/>
        <n x="463"/>
        <n x="248"/>
      </t>
    </mdx>
    <mdx n="0" f="v">
      <t c="3" si="227">
        <n x="225"/>
        <n x="455"/>
        <n x="248"/>
      </t>
    </mdx>
    <mdx n="0" f="v">
      <t c="3" si="227">
        <n x="225"/>
        <n x="456"/>
        <n x="248"/>
      </t>
    </mdx>
    <mdx n="0" f="v">
      <t c="3" si="227">
        <n x="225"/>
        <n x="346"/>
        <n x="248"/>
      </t>
    </mdx>
    <mdx n="0" f="v">
      <t c="3" si="227">
        <n x="225"/>
        <n x="459"/>
        <n x="248"/>
      </t>
    </mdx>
    <mdx n="0" f="v">
      <t c="3" si="227">
        <n x="225"/>
        <n x="448"/>
        <n x="248"/>
      </t>
    </mdx>
    <mdx n="0" f="v">
      <t c="3" si="227">
        <n x="225"/>
        <n x="449"/>
        <n x="248"/>
      </t>
    </mdx>
    <mdx n="0" f="v">
      <t c="3" si="227">
        <n x="225"/>
        <n x="450"/>
        <n x="248"/>
      </t>
    </mdx>
    <mdx n="0" f="v">
      <t c="3" si="227">
        <n x="225"/>
        <n x="451"/>
        <n x="248"/>
      </t>
    </mdx>
    <mdx n="0" f="v">
      <t c="3" si="227">
        <n x="225"/>
        <n x="457"/>
        <n x="248"/>
      </t>
    </mdx>
    <mdx n="0" f="v">
      <t c="3" si="227">
        <n x="225"/>
        <n x="458"/>
        <n x="248"/>
      </t>
    </mdx>
    <mdx n="0" f="v">
      <t c="3" si="227">
        <n x="225"/>
        <n x="460"/>
        <n x="248"/>
      </t>
    </mdx>
    <mdx n="0" f="v">
      <t c="3" si="227">
        <n x="225"/>
        <n x="464"/>
        <n x="248"/>
      </t>
    </mdx>
    <mdx n="0" f="v">
      <t c="3" si="227">
        <n x="225"/>
        <n x="465"/>
        <n x="248"/>
      </t>
    </mdx>
    <mdx n="0" f="v">
      <t c="3" si="227">
        <n x="225"/>
        <n x="466"/>
        <n x="248"/>
      </t>
    </mdx>
    <mdx n="0" f="v">
      <t c="3" si="227">
        <n x="225"/>
        <n x="467"/>
        <n x="248"/>
      </t>
    </mdx>
    <mdx n="0" f="v">
      <t c="3" si="227">
        <n x="225"/>
        <n x="468"/>
        <n x="248"/>
      </t>
    </mdx>
    <mdx n="0" f="v">
      <t c="3" si="227">
        <n x="225"/>
        <n x="469"/>
        <n x="248"/>
      </t>
    </mdx>
    <mdx n="0" f="v">
      <t c="3" si="227">
        <n x="225"/>
        <n x="470"/>
        <n x="248"/>
      </t>
    </mdx>
    <mdx n="0" f="v">
      <t c="3" si="227">
        <n x="225"/>
        <n x="473"/>
        <n x="248"/>
      </t>
    </mdx>
    <mdx n="0" f="v">
      <t c="3" si="227">
        <n x="225"/>
        <n x="474"/>
        <n x="248"/>
      </t>
    </mdx>
    <mdx n="0" f="v">
      <t c="3" si="227">
        <n x="225"/>
        <n x="475"/>
        <n x="248"/>
      </t>
    </mdx>
    <mdx n="0" f="v">
      <t c="3" si="227">
        <n x="225"/>
        <n x="476"/>
        <n x="248"/>
      </t>
    </mdx>
    <mdx n="0" f="v">
      <t c="3" si="227">
        <n x="225"/>
        <n x="471"/>
        <n x="248"/>
      </t>
    </mdx>
    <mdx n="0" f="v">
      <t c="3" si="227">
        <n x="225"/>
        <n x="477"/>
        <n x="248"/>
      </t>
    </mdx>
    <mdx n="0" f="v">
      <t c="3" si="227">
        <n x="225"/>
        <n x="478"/>
        <n x="248"/>
      </t>
    </mdx>
    <mdx n="0" f="v">
      <t c="3" si="227">
        <n x="225"/>
        <n x="479"/>
        <n x="248"/>
      </t>
    </mdx>
    <mdx n="0" f="v">
      <t c="3" si="227">
        <n x="225"/>
        <n x="483"/>
        <n x="248"/>
      </t>
    </mdx>
    <mdx n="0" f="v">
      <t c="3" si="227">
        <n x="225"/>
        <n x="472"/>
        <n x="248"/>
      </t>
    </mdx>
    <mdx n="0" f="v">
      <t c="3" si="227">
        <n x="225"/>
        <n x="480"/>
        <n x="248"/>
      </t>
    </mdx>
    <mdx n="0" f="v">
      <t c="3" si="227">
        <n x="225"/>
        <n x="481"/>
        <n x="248"/>
      </t>
    </mdx>
    <mdx n="0" f="v">
      <t c="3" si="227">
        <n x="225"/>
        <n x="487"/>
        <n x="248"/>
      </t>
    </mdx>
    <mdx n="0" f="v">
      <t c="3" si="227">
        <n x="225"/>
        <n x="488"/>
        <n x="248"/>
      </t>
    </mdx>
    <mdx n="0" f="v">
      <t c="3" si="227">
        <n x="225"/>
        <n x="489"/>
        <n x="248"/>
      </t>
    </mdx>
    <mdx n="0" f="v">
      <t c="3" si="227">
        <n x="225"/>
        <n x="490"/>
        <n x="248"/>
      </t>
    </mdx>
    <mdx n="0" f="v">
      <t c="3" si="227">
        <n x="225"/>
        <n x="484"/>
        <n x="248"/>
      </t>
    </mdx>
    <mdx n="0" f="v">
      <t c="3" si="227">
        <n x="225"/>
        <n x="485"/>
        <n x="248"/>
      </t>
    </mdx>
    <mdx n="0" f="v">
      <t c="3" si="227">
        <n x="225"/>
        <n x="486"/>
        <n x="248"/>
      </t>
    </mdx>
    <mdx n="0" f="v">
      <t c="3" si="227">
        <n x="225"/>
        <n x="492"/>
        <n x="248"/>
      </t>
    </mdx>
    <mdx n="0" f="v">
      <t c="3" si="227">
        <n x="225"/>
        <n x="493"/>
        <n x="248"/>
      </t>
    </mdx>
    <mdx n="0" f="v">
      <t c="3" si="227">
        <n x="225"/>
        <n x="482"/>
        <n x="248"/>
      </t>
    </mdx>
    <mdx n="0" f="v">
      <t c="3" si="227">
        <n x="225"/>
        <n x="491"/>
        <n x="248"/>
      </t>
    </mdx>
    <mdx n="0" f="v">
      <t c="3" si="227">
        <n x="225"/>
        <n x="495"/>
        <n x="248"/>
      </t>
    </mdx>
    <mdx n="0" f="v">
      <t c="3" si="227">
        <n x="225"/>
        <n x="496"/>
        <n x="248"/>
      </t>
    </mdx>
    <mdx n="0" f="v">
      <t c="3" si="227">
        <n x="225"/>
        <n x="508"/>
        <n x="248"/>
      </t>
    </mdx>
    <mdx n="0" f="v">
      <t c="3" si="227">
        <n x="225"/>
        <n x="494"/>
        <n x="248"/>
      </t>
    </mdx>
    <mdx n="0" f="v">
      <t c="3" si="227">
        <n x="225"/>
        <n x="497"/>
        <n x="248"/>
      </t>
    </mdx>
    <mdx n="0" f="v">
      <t c="3" si="227">
        <n x="225"/>
        <n x="498"/>
        <n x="248"/>
      </t>
    </mdx>
    <mdx n="0" f="v">
      <t c="3" si="227">
        <n x="225"/>
        <n x="499"/>
        <n x="248"/>
      </t>
    </mdx>
    <mdx n="0" f="v">
      <t c="3" si="227">
        <n x="225"/>
        <n x="503"/>
        <n x="248"/>
      </t>
    </mdx>
    <mdx n="0" f="v">
      <t c="3" si="227">
        <n x="225"/>
        <n x="500"/>
        <n x="248"/>
      </t>
    </mdx>
    <mdx n="0" f="v">
      <t c="3" si="227">
        <n x="225"/>
        <n x="501"/>
        <n x="248"/>
      </t>
    </mdx>
    <mdx n="0" f="v">
      <t c="3" si="227">
        <n x="225"/>
        <n x="502"/>
        <n x="248"/>
      </t>
    </mdx>
    <mdx n="0" f="v">
      <t c="3" si="227">
        <n x="225"/>
        <n x="504"/>
        <n x="248"/>
      </t>
    </mdx>
    <mdx n="0" f="v">
      <t c="3" si="227">
        <n x="225"/>
        <n x="505"/>
        <n x="248"/>
      </t>
    </mdx>
    <mdx n="0" f="v">
      <t c="3" si="227">
        <n x="225"/>
        <n x="506"/>
        <n x="248"/>
      </t>
    </mdx>
    <mdx n="0" f="v">
      <t c="3" si="227">
        <n x="225"/>
        <n x="509"/>
        <n x="248"/>
      </t>
    </mdx>
    <mdx n="0" f="v">
      <t c="3" si="227">
        <n x="225"/>
        <n x="507"/>
        <n x="248"/>
      </t>
    </mdx>
    <mdx n="0" f="v">
      <t c="3" si="227">
        <n x="225"/>
        <n x="510"/>
        <n x="248"/>
      </t>
    </mdx>
    <mdx n="0" f="v">
      <t c="3" si="227">
        <n x="225"/>
        <n x="511"/>
        <n x="248"/>
      </t>
    </mdx>
    <mdx n="0" f="v">
      <t c="3" si="227">
        <n x="225"/>
        <n x="512"/>
        <n x="248"/>
      </t>
    </mdx>
    <mdx n="0" f="v">
      <t c="3" si="227">
        <n x="225"/>
        <n x="516"/>
        <n x="248"/>
      </t>
    </mdx>
    <mdx n="0" f="v">
      <t c="3" si="227">
        <n x="225"/>
        <n x="513"/>
        <n x="248"/>
      </t>
    </mdx>
    <mdx n="0" f="v">
      <t c="3" si="227">
        <n x="225"/>
        <n x="514"/>
        <n x="248"/>
      </t>
    </mdx>
    <mdx n="0" f="v">
      <t c="3" si="227">
        <n x="225"/>
        <n x="515"/>
        <n x="248"/>
      </t>
    </mdx>
    <mdx n="0" f="v">
      <t c="3" si="227">
        <n x="225"/>
        <n x="517"/>
        <n x="248"/>
      </t>
    </mdx>
    <mdx n="0" f="v">
      <t c="3" si="227">
        <n x="225"/>
        <n x="518"/>
        <n x="248"/>
      </t>
    </mdx>
    <mdx n="0" f="v">
      <t c="3" si="227">
        <n x="225"/>
        <n x="523"/>
        <n x="248"/>
      </t>
    </mdx>
    <mdx n="0" f="v">
      <t c="3" si="227">
        <n x="225"/>
        <n x="519"/>
        <n x="248"/>
      </t>
    </mdx>
    <mdx n="0" f="v">
      <t c="3" si="227">
        <n x="225"/>
        <n x="520"/>
        <n x="248"/>
      </t>
    </mdx>
    <mdx n="0" f="v">
      <t c="3" si="227">
        <n x="225"/>
        <n x="521"/>
        <n x="248"/>
      </t>
    </mdx>
    <mdx n="0" f="v">
      <t c="3" si="227">
        <n x="225"/>
        <n x="522"/>
        <n x="248"/>
      </t>
    </mdx>
    <mdx n="0" f="v">
      <t c="3" si="227">
        <n x="225"/>
        <n x="525"/>
        <n x="248"/>
      </t>
    </mdx>
    <mdx n="0" f="v">
      <t c="3" si="227">
        <n x="225"/>
        <n x="526"/>
        <n x="248"/>
      </t>
    </mdx>
    <mdx n="0" f="v">
      <t c="3" si="227">
        <n x="225"/>
        <n x="528"/>
        <n x="248"/>
      </t>
    </mdx>
    <mdx n="0" f="v">
      <t c="3" si="227">
        <n x="225"/>
        <n x="524"/>
        <n x="248"/>
      </t>
    </mdx>
    <mdx n="0" f="v">
      <t c="3" si="227">
        <n x="225"/>
        <n x="527"/>
        <n x="248"/>
      </t>
    </mdx>
    <mdx n="0" f="v">
      <t c="3" si="227">
        <n x="225"/>
        <n x="529"/>
        <n x="248"/>
      </t>
    </mdx>
    <mdx n="0" f="v">
      <t c="3" si="227">
        <n x="225"/>
        <n x="530"/>
        <n x="248"/>
      </t>
    </mdx>
    <mdx n="0" f="v">
      <t c="3" si="227">
        <n x="225"/>
        <n x="531"/>
        <n x="248"/>
      </t>
    </mdx>
    <mdx n="0" f="v">
      <t c="3" si="227">
        <n x="225"/>
        <n x="532"/>
        <n x="248"/>
      </t>
    </mdx>
    <mdx n="0" f="v">
      <t c="3" si="227">
        <n x="225"/>
        <n x="533"/>
        <n x="248"/>
      </t>
    </mdx>
    <mdx n="0" f="v">
      <t c="3" si="227">
        <n x="225"/>
        <n x="536"/>
        <n x="248"/>
      </t>
    </mdx>
    <mdx n="0" f="v">
      <t c="3" si="227">
        <n x="225"/>
        <n x="539"/>
        <n x="248"/>
      </t>
    </mdx>
    <mdx n="0" f="v">
      <t c="3" si="227">
        <n x="225"/>
        <n x="534"/>
        <n x="248"/>
      </t>
    </mdx>
    <mdx n="0" f="v">
      <t c="3" si="227">
        <n x="225"/>
        <n x="535"/>
        <n x="248"/>
      </t>
    </mdx>
    <mdx n="0" f="v">
      <t c="3" si="227">
        <n x="225"/>
        <n x="537"/>
        <n x="248"/>
      </t>
    </mdx>
    <mdx n="0" f="v">
      <t c="3" si="227">
        <n x="225"/>
        <n x="538"/>
        <n x="248"/>
      </t>
    </mdx>
    <mdx n="0" f="v">
      <t c="3" si="227">
        <n x="225"/>
        <n x="540"/>
        <n x="248"/>
      </t>
    </mdx>
    <mdx n="0" f="v">
      <t c="3" si="227">
        <n x="225"/>
        <n x="541"/>
        <n x="248"/>
      </t>
    </mdx>
    <mdx n="0" f="v">
      <t c="3" si="227">
        <n x="225"/>
        <n x="545"/>
        <n x="248"/>
      </t>
    </mdx>
    <mdx n="0" f="v">
      <t c="3" si="227">
        <n x="225"/>
        <n x="543"/>
        <n x="248"/>
      </t>
    </mdx>
    <mdx n="0" f="v">
      <t c="3" si="227">
        <n x="225"/>
        <n x="544"/>
        <n x="248"/>
      </t>
    </mdx>
    <mdx n="0" f="v">
      <t c="3" si="227">
        <n x="225"/>
        <n x="542"/>
        <n x="248"/>
      </t>
    </mdx>
    <mdx n="0" f="v">
      <t c="3" si="227">
        <n x="225"/>
        <n x="546"/>
        <n x="248"/>
      </t>
    </mdx>
    <mdx n="0" f="v">
      <t c="3" si="227">
        <n x="225"/>
        <n x="273"/>
        <n x="84"/>
      </t>
    </mdx>
    <mdx n="0" f="v">
      <t c="3" si="227">
        <n x="225"/>
        <n x="272"/>
        <n x="84"/>
      </t>
    </mdx>
    <mdx n="0" f="v">
      <t c="3" si="227">
        <n x="225"/>
        <n x="268"/>
        <n x="84"/>
      </t>
    </mdx>
    <mdx n="0" f="v">
      <t c="3" si="227">
        <n x="225"/>
        <n x="355"/>
        <n x="84"/>
      </t>
    </mdx>
    <mdx n="0" f="v">
      <t c="3" si="227">
        <n x="225"/>
        <n x="356"/>
        <n x="84"/>
      </t>
    </mdx>
    <mdx n="0" f="v">
      <t c="3" si="227">
        <n x="225"/>
        <n x="358"/>
        <n x="84"/>
      </t>
    </mdx>
    <mdx n="0" f="v">
      <t c="3" si="227">
        <n x="225"/>
        <n x="359"/>
        <n x="84"/>
      </t>
    </mdx>
    <mdx n="0" f="v">
      <t c="3" si="227">
        <n x="225"/>
        <n x="360"/>
        <n x="84"/>
      </t>
    </mdx>
    <mdx n="0" f="v">
      <t c="3" si="227">
        <n x="225"/>
        <n x="361"/>
        <n x="84"/>
      </t>
    </mdx>
    <mdx n="0" f="v">
      <t c="3" si="227">
        <n x="225"/>
        <n x="267"/>
        <n x="84"/>
      </t>
    </mdx>
    <mdx n="0" f="v">
      <t c="3" si="227">
        <n x="225"/>
        <n x="266"/>
        <n x="84"/>
      </t>
    </mdx>
    <mdx n="0" f="v">
      <t c="3" si="227">
        <n x="225"/>
        <n x="265"/>
        <n x="84"/>
      </t>
    </mdx>
    <mdx n="0" f="v">
      <t c="3" si="227">
        <n x="225"/>
        <n x="264"/>
        <n x="84"/>
      </t>
    </mdx>
    <mdx n="0" f="v">
      <t c="3" si="227">
        <n x="225"/>
        <n x="263"/>
        <n x="84"/>
      </t>
    </mdx>
    <mdx n="0" f="v">
      <t c="3" si="227">
        <n x="225"/>
        <n x="262"/>
        <n x="84"/>
      </t>
    </mdx>
    <mdx n="0" f="v">
      <t c="3" si="227">
        <n x="225"/>
        <n x="261"/>
        <n x="84"/>
      </t>
    </mdx>
    <mdx n="0" f="v">
      <t c="3" si="227">
        <n x="225"/>
        <n x="260"/>
        <n x="84"/>
      </t>
    </mdx>
    <mdx n="0" f="v">
      <t c="3" si="227">
        <n x="225"/>
        <n x="259"/>
        <n x="84"/>
      </t>
    </mdx>
    <mdx n="0" f="v">
      <t c="3" si="227">
        <n x="225"/>
        <n x="258"/>
        <n x="84"/>
      </t>
    </mdx>
    <mdx n="0" f="v">
      <t c="3" si="227">
        <n x="225"/>
        <n x="257"/>
        <n x="84"/>
      </t>
    </mdx>
    <mdx n="0" f="v">
      <t c="3" si="227">
        <n x="225"/>
        <n x="256"/>
        <n x="84"/>
      </t>
    </mdx>
    <mdx n="0" f="v">
      <t c="3" si="227">
        <n x="225"/>
        <n x="255"/>
        <n x="84"/>
      </t>
    </mdx>
    <mdx n="0" f="v">
      <t c="3" si="227">
        <n x="225"/>
        <n x="316"/>
        <n x="84"/>
      </t>
    </mdx>
    <mdx n="0" f="v">
      <t c="3" si="227">
        <n x="225"/>
        <n x="373"/>
        <n x="84"/>
      </t>
    </mdx>
    <mdx n="0" f="v">
      <t c="3" si="227">
        <n x="225"/>
        <n x="374"/>
        <n x="84"/>
      </t>
    </mdx>
    <mdx n="0" f="v">
      <t c="3" si="227">
        <n x="225"/>
        <n x="375"/>
        <n x="84"/>
      </t>
    </mdx>
    <mdx n="0" f="v">
      <t c="3" si="227">
        <n x="225"/>
        <n x="281"/>
        <n x="84"/>
      </t>
    </mdx>
    <mdx n="0" f="v">
      <t c="3" si="227">
        <n x="225"/>
        <n x="376"/>
        <n x="84"/>
      </t>
    </mdx>
    <mdx n="0" f="v">
      <t c="3" si="227">
        <n x="225"/>
        <n x="377"/>
        <n x="84"/>
      </t>
    </mdx>
    <mdx n="0" f="v">
      <t c="3" si="227">
        <n x="225"/>
        <n x="280"/>
        <n x="84"/>
      </t>
    </mdx>
    <mdx n="0" f="v">
      <t c="3" si="227">
        <n x="225"/>
        <n x="311"/>
        <n x="84"/>
      </t>
    </mdx>
    <mdx n="0" f="v">
      <t c="3" si="227">
        <n x="225"/>
        <n x="378"/>
        <n x="84"/>
      </t>
    </mdx>
    <mdx n="0" f="v">
      <t c="3" si="227">
        <n x="225"/>
        <n x="379"/>
        <n x="84"/>
      </t>
    </mdx>
    <mdx n="0" f="v">
      <t c="3" si="227">
        <n x="225"/>
        <n x="380"/>
        <n x="84"/>
      </t>
    </mdx>
    <mdx n="0" f="v">
      <t c="3" si="227">
        <n x="225"/>
        <n x="381"/>
        <n x="84"/>
      </t>
    </mdx>
    <mdx n="0" f="v">
      <t c="3" si="227">
        <n x="225"/>
        <n x="382"/>
        <n x="84"/>
      </t>
    </mdx>
    <mdx n="0" f="v">
      <t c="3" si="227">
        <n x="225"/>
        <n x="304"/>
        <n x="84"/>
      </t>
    </mdx>
    <mdx n="0" f="v">
      <t c="3" si="227">
        <n x="225"/>
        <n x="547"/>
        <n x="84"/>
      </t>
    </mdx>
    <mdx n="0" f="v">
      <t c="3" si="227">
        <n x="225"/>
        <n x="362"/>
        <n x="84"/>
      </t>
    </mdx>
    <mdx n="0" f="v">
      <t c="3" si="227">
        <n x="225"/>
        <n x="363"/>
        <n x="84"/>
      </t>
    </mdx>
    <mdx n="0" f="v">
      <t c="3" si="227">
        <n x="225"/>
        <n x="364"/>
        <n x="84"/>
      </t>
    </mdx>
    <mdx n="0" f="v">
      <t c="3" si="227">
        <n x="225"/>
        <n x="548"/>
        <n x="84"/>
      </t>
    </mdx>
    <mdx n="0" f="v">
      <t c="3" si="227">
        <n x="225"/>
        <n x="365"/>
        <n x="84"/>
      </t>
    </mdx>
    <mdx n="0" f="v">
      <t c="3" si="227">
        <n x="225"/>
        <n x="366"/>
        <n x="84"/>
      </t>
    </mdx>
    <mdx n="0" f="v">
      <t c="3" si="227">
        <n x="225"/>
        <n x="367"/>
        <n x="84"/>
      </t>
    </mdx>
    <mdx n="0" f="v">
      <t c="3" si="227">
        <n x="225"/>
        <n x="368"/>
        <n x="84"/>
      </t>
    </mdx>
    <mdx n="0" f="v">
      <t c="3" si="227">
        <n x="225"/>
        <n x="369"/>
        <n x="84"/>
      </t>
    </mdx>
    <mdx n="0" f="v">
      <t c="3" si="227">
        <n x="225"/>
        <n x="307"/>
        <n x="84"/>
      </t>
    </mdx>
    <mdx n="0" f="v">
      <t c="3" si="227">
        <n x="225"/>
        <n x="370"/>
        <n x="84"/>
      </t>
    </mdx>
    <mdx n="0" f="v">
      <t c="3" si="227">
        <n x="225"/>
        <n x="371"/>
        <n x="84"/>
      </t>
    </mdx>
    <mdx n="0" f="v">
      <t c="3" si="227">
        <n x="225"/>
        <n x="372"/>
        <n x="84"/>
      </t>
    </mdx>
    <mdx n="0" f="v">
      <t c="3" si="227">
        <n x="225"/>
        <n x="393"/>
        <n x="84"/>
      </t>
    </mdx>
    <mdx n="0" f="v">
      <t c="3" si="227">
        <n x="225"/>
        <n x="394"/>
        <n x="84"/>
      </t>
    </mdx>
    <mdx n="0" f="v">
      <t c="3" si="227">
        <n x="225"/>
        <n x="395"/>
        <n x="84"/>
      </t>
    </mdx>
    <mdx n="0" f="v">
      <t c="3" si="227">
        <n x="225"/>
        <n x="278"/>
        <n x="84"/>
      </t>
    </mdx>
    <mdx n="0" f="v">
      <t c="3" si="227">
        <n x="225"/>
        <n x="396"/>
        <n x="84"/>
      </t>
    </mdx>
    <mdx n="0" f="v">
      <t c="3" si="227">
        <n x="225"/>
        <n x="397"/>
        <n x="84"/>
      </t>
    </mdx>
    <mdx n="0" f="v">
      <t c="3" si="227">
        <n x="225"/>
        <n x="398"/>
        <n x="84"/>
      </t>
    </mdx>
    <mdx n="0" f="v">
      <t c="3" si="227">
        <n x="225"/>
        <n x="383"/>
        <n x="84"/>
      </t>
    </mdx>
    <mdx n="0" f="v">
      <t c="3" si="227">
        <n x="225"/>
        <n x="384"/>
        <n x="84"/>
      </t>
    </mdx>
    <mdx n="0" f="v">
      <t c="3" si="227">
        <n x="225"/>
        <n x="385"/>
        <n x="84"/>
      </t>
    </mdx>
    <mdx n="0" f="v">
      <t c="3" si="227">
        <n x="225"/>
        <n x="386"/>
        <n x="84"/>
      </t>
    </mdx>
    <mdx n="0" f="v">
      <t c="3" si="227">
        <n x="225"/>
        <n x="387"/>
        <n x="84"/>
      </t>
    </mdx>
    <mdx n="0" f="v">
      <t c="3" si="227">
        <n x="225"/>
        <n x="388"/>
        <n x="84"/>
      </t>
    </mdx>
    <mdx n="0" f="v">
      <t c="3" si="227">
        <n x="225"/>
        <n x="389"/>
        <n x="84"/>
      </t>
    </mdx>
    <mdx n="0" f="v">
      <t c="3" si="227">
        <n x="225"/>
        <n x="390"/>
        <n x="84"/>
      </t>
    </mdx>
    <mdx n="0" f="v">
      <t c="3" si="227">
        <n x="225"/>
        <n x="392"/>
        <n x="84"/>
      </t>
    </mdx>
    <mdx n="0" f="v">
      <t c="3" si="227">
        <n x="225"/>
        <n x="391"/>
        <n x="84"/>
      </t>
    </mdx>
    <mdx n="0" f="v">
      <t c="3" si="227">
        <n x="225"/>
        <n x="399"/>
        <n x="84"/>
      </t>
    </mdx>
    <mdx n="0" f="v">
      <t c="3" si="227">
        <n x="225"/>
        <n x="400"/>
        <n x="84"/>
      </t>
    </mdx>
    <mdx n="0" f="v">
      <t c="3" si="227">
        <n x="225"/>
        <n x="401"/>
        <n x="84"/>
      </t>
    </mdx>
    <mdx n="0" f="v">
      <t c="3" si="227">
        <n x="225"/>
        <n x="402"/>
        <n x="84"/>
      </t>
    </mdx>
    <mdx n="0" f="v">
      <t c="3" si="227">
        <n x="225"/>
        <n x="277"/>
        <n x="84"/>
      </t>
    </mdx>
    <mdx n="0" f="v">
      <t c="3" si="227">
        <n x="225"/>
        <n x="417"/>
        <n x="84"/>
      </t>
    </mdx>
    <mdx n="0" f="v">
      <t c="3" si="227">
        <n x="225"/>
        <n x="404"/>
        <n x="84"/>
      </t>
    </mdx>
    <mdx n="0" f="v">
      <t c="3" si="227">
        <n x="225"/>
        <n x="405"/>
        <n x="84"/>
      </t>
    </mdx>
    <mdx n="0" f="v">
      <t c="3" si="227">
        <n x="225"/>
        <n x="406"/>
        <n x="84"/>
      </t>
    </mdx>
    <mdx n="0" f="v">
      <t c="3" si="227">
        <n x="225"/>
        <n x="407"/>
        <n x="84"/>
      </t>
    </mdx>
    <mdx n="0" f="v">
      <t c="3" si="227">
        <n x="225"/>
        <n x="408"/>
        <n x="84"/>
      </t>
    </mdx>
    <mdx n="0" f="v">
      <t c="3" si="227">
        <n x="225"/>
        <n x="409"/>
        <n x="84"/>
      </t>
    </mdx>
    <mdx n="0" f="v">
      <t c="3" si="227">
        <n x="225"/>
        <n x="410"/>
        <n x="84"/>
      </t>
    </mdx>
    <mdx n="0" f="v">
      <t c="3" si="227">
        <n x="225"/>
        <n x="411"/>
        <n x="84"/>
      </t>
    </mdx>
    <mdx n="0" f="v">
      <t c="3" si="227">
        <n x="225"/>
        <n x="403"/>
        <n x="84"/>
      </t>
    </mdx>
    <mdx n="0" f="v">
      <t c="3" si="227">
        <n x="225"/>
        <n x="412"/>
        <n x="84"/>
      </t>
    </mdx>
    <mdx n="0" f="v">
      <t c="3" si="227">
        <n x="225"/>
        <n x="413"/>
        <n x="84"/>
      </t>
    </mdx>
    <mdx n="0" f="v">
      <t c="3" si="227">
        <n x="225"/>
        <n x="414"/>
        <n x="84"/>
      </t>
    </mdx>
    <mdx n="0" f="v">
      <t c="3" si="227">
        <n x="225"/>
        <n x="415"/>
        <n x="84"/>
      </t>
    </mdx>
    <mdx n="0" f="v">
      <t c="3" si="227">
        <n x="225"/>
        <n x="416"/>
        <n x="84"/>
      </t>
    </mdx>
    <mdx n="0" f="v">
      <t c="3" si="227">
        <n x="225"/>
        <n x="427"/>
        <n x="84"/>
      </t>
    </mdx>
    <mdx n="0" f="v">
      <t c="3" si="227">
        <n x="225"/>
        <n x="418"/>
        <n x="84"/>
      </t>
    </mdx>
    <mdx n="0" f="v">
      <t c="3" si="227">
        <n x="225"/>
        <n x="419"/>
        <n x="84"/>
      </t>
    </mdx>
    <mdx n="0" f="v">
      <t c="3" si="227">
        <n x="225"/>
        <n x="420"/>
        <n x="84"/>
      </t>
    </mdx>
    <mdx n="0" f="v">
      <t c="3" si="227">
        <n x="225"/>
        <n x="301"/>
        <n x="84"/>
      </t>
    </mdx>
    <mdx n="0" f="v">
      <t c="3" si="227">
        <n x="225"/>
        <n x="299"/>
        <n x="84"/>
      </t>
    </mdx>
    <mdx n="0" f="v">
      <t c="3" si="227">
        <n x="225"/>
        <n x="297"/>
        <n x="84"/>
      </t>
    </mdx>
    <mdx n="0" f="v">
      <t c="3" si="227">
        <n x="225"/>
        <n x="422"/>
        <n x="84"/>
      </t>
    </mdx>
    <mdx n="0" f="v">
      <t c="3" si="227">
        <n x="225"/>
        <n x="423"/>
        <n x="84"/>
      </t>
    </mdx>
    <mdx n="0" f="v">
      <t c="3" si="227">
        <n x="225"/>
        <n x="424"/>
        <n x="84"/>
      </t>
    </mdx>
    <mdx n="0" f="v">
      <t c="3" si="227">
        <n x="225"/>
        <n x="425"/>
        <n x="84"/>
      </t>
    </mdx>
    <mdx n="0" f="v">
      <t c="3" si="227">
        <n x="225"/>
        <n x="348"/>
        <n x="84"/>
      </t>
    </mdx>
    <mdx n="0" f="v">
      <t c="3" si="227">
        <n x="225"/>
        <n x="327"/>
        <n x="84"/>
      </t>
    </mdx>
    <mdx n="0" f="v">
      <t c="3" si="227">
        <n x="225"/>
        <n x="329"/>
        <n x="84"/>
      </t>
    </mdx>
    <mdx n="0" f="v">
      <t c="3" si="227">
        <n x="225"/>
        <n x="428"/>
        <n x="84"/>
      </t>
    </mdx>
    <mdx n="0" f="v">
      <t c="3" si="227">
        <n x="225"/>
        <n x="328"/>
        <n x="84"/>
      </t>
    </mdx>
    <mdx n="0" f="v">
      <t c="3" si="227">
        <n x="225"/>
        <n x="429"/>
        <n x="84"/>
      </t>
    </mdx>
    <mdx n="0" f="v">
      <t c="3" si="227">
        <n x="225"/>
        <n x="430"/>
        <n x="84"/>
      </t>
    </mdx>
    <mdx n="0" f="v">
      <t c="3" si="227">
        <n x="225"/>
        <n x="431"/>
        <n x="84"/>
      </t>
    </mdx>
    <mdx n="0" f="v">
      <t c="3" si="227">
        <n x="225"/>
        <n x="432"/>
        <n x="84"/>
      </t>
    </mdx>
    <mdx n="0" f="v">
      <t c="3" si="227">
        <n x="225"/>
        <n x="326"/>
        <n x="84"/>
      </t>
    </mdx>
    <mdx n="0" f="v">
      <t c="3" si="227">
        <n x="225"/>
        <n x="435"/>
        <n x="84"/>
      </t>
    </mdx>
    <mdx n="0" f="v">
      <t c="3" si="227">
        <n x="225"/>
        <n x="436"/>
        <n x="84"/>
      </t>
    </mdx>
    <mdx n="0" f="v">
      <t c="3" si="227">
        <n x="225"/>
        <n x="437"/>
        <n x="84"/>
      </t>
    </mdx>
    <mdx n="0" f="v">
      <t c="3" si="227">
        <n x="225"/>
        <n x="294"/>
        <n x="84"/>
      </t>
    </mdx>
    <mdx n="0" f="v">
      <t c="3" si="227">
        <n x="225"/>
        <n x="293"/>
        <n x="84"/>
      </t>
    </mdx>
    <mdx n="0" f="v">
      <t c="3" si="227">
        <n x="225"/>
        <n x="276"/>
        <n x="84"/>
      </t>
    </mdx>
    <mdx n="0" f="v">
      <t c="3" si="227">
        <n x="225"/>
        <n x="453"/>
        <n x="84"/>
      </t>
    </mdx>
    <mdx n="0" f="v">
      <t c="3" si="227">
        <n x="225"/>
        <n x="454"/>
        <n x="84"/>
      </t>
    </mdx>
    <mdx n="0" f="v">
      <t c="3" si="227">
        <n x="225"/>
        <n x="452"/>
        <n x="84"/>
      </t>
    </mdx>
    <mdx n="0" f="v">
      <t c="3" si="227">
        <n x="225"/>
        <n x="433"/>
        <n x="84"/>
      </t>
    </mdx>
    <mdx n="0" f="v">
      <t c="3" si="227">
        <n x="225"/>
        <n x="442"/>
        <n x="84"/>
      </t>
    </mdx>
    <mdx n="0" f="v">
      <t c="3" si="227">
        <n x="225"/>
        <n x="443"/>
        <n x="84"/>
      </t>
    </mdx>
    <mdx n="0" f="v">
      <t c="3" si="227">
        <n x="225"/>
        <n x="444"/>
        <n x="84"/>
      </t>
    </mdx>
    <mdx n="0" f="v">
      <t c="3" si="227">
        <n x="225"/>
        <n x="445"/>
        <n x="84"/>
      </t>
    </mdx>
    <mdx n="0" f="v">
      <t c="3" si="227">
        <n x="225"/>
        <n x="446"/>
        <n x="84"/>
      </t>
    </mdx>
    <mdx n="0" f="v">
      <t c="3" si="227">
        <n x="225"/>
        <n x="434"/>
        <n x="84"/>
      </t>
    </mdx>
    <mdx n="0" f="v">
      <t c="3" si="227">
        <n x="225"/>
        <n x="438"/>
        <n x="84"/>
      </t>
    </mdx>
    <mdx n="0" f="v">
      <t c="3" si="227">
        <n x="225"/>
        <n x="350"/>
        <n x="84"/>
      </t>
    </mdx>
    <mdx n="0" f="v">
      <t c="3" si="227">
        <n x="225"/>
        <n x="439"/>
        <n x="84"/>
      </t>
    </mdx>
    <mdx n="0" f="v">
      <t c="3" si="227">
        <n x="225"/>
        <n x="440"/>
        <n x="84"/>
      </t>
    </mdx>
    <mdx n="0" f="v">
      <t c="3" si="227">
        <n x="225"/>
        <n x="441"/>
        <n x="84"/>
      </t>
    </mdx>
    <mdx n="0" f="v">
      <t c="3" si="227">
        <n x="225"/>
        <n x="447"/>
        <n x="84"/>
      </t>
    </mdx>
    <mdx n="0" f="v">
      <t c="3" si="227">
        <n x="225"/>
        <n x="461"/>
        <n x="84"/>
      </t>
    </mdx>
    <mdx n="0" f="v">
      <t c="3" si="227">
        <n x="225"/>
        <n x="462"/>
        <n x="84"/>
      </t>
    </mdx>
    <mdx n="0" f="v">
      <t c="3" si="227">
        <n x="225"/>
        <n x="463"/>
        <n x="84"/>
      </t>
    </mdx>
    <mdx n="0" f="v">
      <t c="3" si="227">
        <n x="225"/>
        <n x="455"/>
        <n x="84"/>
      </t>
    </mdx>
    <mdx n="0" f="v">
      <t c="3" si="227">
        <n x="225"/>
        <n x="456"/>
        <n x="84"/>
      </t>
    </mdx>
    <mdx n="0" f="v">
      <t c="3" si="227">
        <n x="225"/>
        <n x="346"/>
        <n x="84"/>
      </t>
    </mdx>
    <mdx n="0" f="v">
      <t c="3" si="227">
        <n x="225"/>
        <n x="459"/>
        <n x="84"/>
      </t>
    </mdx>
    <mdx n="0" f="v">
      <t c="3" si="227">
        <n x="225"/>
        <n x="449"/>
        <n x="84"/>
      </t>
    </mdx>
    <mdx n="0" f="v">
      <t c="3" si="227">
        <n x="225"/>
        <n x="450"/>
        <n x="84"/>
      </t>
    </mdx>
    <mdx n="0" f="v">
      <t c="3" si="227">
        <n x="225"/>
        <n x="451"/>
        <n x="84"/>
      </t>
    </mdx>
    <mdx n="0" f="v">
      <t c="3" si="227">
        <n x="225"/>
        <n x="457"/>
        <n x="84"/>
      </t>
    </mdx>
    <mdx n="0" f="v">
      <t c="3" si="227">
        <n x="225"/>
        <n x="458"/>
        <n x="84"/>
      </t>
    </mdx>
    <mdx n="0" f="v">
      <t c="3" si="227">
        <n x="225"/>
        <n x="460"/>
        <n x="84"/>
      </t>
    </mdx>
    <mdx n="0" f="v">
      <t c="3" si="227">
        <n x="225"/>
        <n x="473"/>
        <n x="84"/>
      </t>
    </mdx>
    <mdx n="0" f="v">
      <t c="3" si="227">
        <n x="225"/>
        <n x="464"/>
        <n x="84"/>
      </t>
    </mdx>
    <mdx n="0" f="v">
      <t c="3" si="227">
        <n x="225"/>
        <n x="465"/>
        <n x="84"/>
      </t>
    </mdx>
    <mdx n="0" f="v">
      <t c="3" si="227">
        <n x="225"/>
        <n x="466"/>
        <n x="84"/>
      </t>
    </mdx>
    <mdx n="0" f="v">
      <t c="3" si="227">
        <n x="225"/>
        <n x="467"/>
        <n x="84"/>
      </t>
    </mdx>
    <mdx n="0" f="v">
      <t c="3" si="227">
        <n x="225"/>
        <n x="468"/>
        <n x="84"/>
      </t>
    </mdx>
    <mdx n="0" f="v">
      <t c="3" si="227">
        <n x="225"/>
        <n x="469"/>
        <n x="84"/>
      </t>
    </mdx>
    <mdx n="0" f="v">
      <t c="3" si="227">
        <n x="225"/>
        <n x="470"/>
        <n x="84"/>
      </t>
    </mdx>
    <mdx n="0" f="v">
      <t c="3" si="227">
        <n x="225"/>
        <n x="475"/>
        <n x="84"/>
      </t>
    </mdx>
    <mdx n="0" f="v">
      <t c="3" si="227">
        <n x="225"/>
        <n x="476"/>
        <n x="84"/>
      </t>
    </mdx>
    <mdx n="0" f="v">
      <t c="3" si="227">
        <n x="225"/>
        <n x="471"/>
        <n x="84"/>
      </t>
    </mdx>
    <mdx n="0" f="v">
      <t c="3" si="227">
        <n x="225"/>
        <n x="477"/>
        <n x="84"/>
      </t>
    </mdx>
    <mdx n="0" f="v">
      <t c="3" si="227">
        <n x="225"/>
        <n x="478"/>
        <n x="84"/>
      </t>
    </mdx>
    <mdx n="0" f="v">
      <t c="3" si="227">
        <n x="225"/>
        <n x="479"/>
        <n x="84"/>
      </t>
    </mdx>
    <mdx n="0" f="v">
      <t c="3" si="227">
        <n x="225"/>
        <n x="472"/>
        <n x="84"/>
      </t>
    </mdx>
    <mdx n="0" f="v">
      <t c="3" si="227">
        <n x="225"/>
        <n x="480"/>
        <n x="84"/>
      </t>
    </mdx>
    <mdx n="0" f="v">
      <t c="3" si="227">
        <n x="225"/>
        <n x="481"/>
        <n x="84"/>
      </t>
    </mdx>
    <mdx n="0" f="v">
      <t c="3" si="227">
        <n x="225"/>
        <n x="483"/>
        <n x="84"/>
      </t>
    </mdx>
    <mdx n="0" f="v">
      <t c="3" si="227">
        <n x="225"/>
        <n x="487"/>
        <n x="84"/>
      </t>
    </mdx>
    <mdx n="0" f="v">
      <t c="3" si="227">
        <n x="225"/>
        <n x="488"/>
        <n x="84"/>
      </t>
    </mdx>
    <mdx n="0" f="v">
      <t c="3" si="227">
        <n x="225"/>
        <n x="489"/>
        <n x="84"/>
      </t>
    </mdx>
    <mdx n="0" f="v">
      <t c="3" si="227">
        <n x="225"/>
        <n x="484"/>
        <n x="84"/>
      </t>
    </mdx>
    <mdx n="0" f="v">
      <t c="3" si="227">
        <n x="225"/>
        <n x="485"/>
        <n x="84"/>
      </t>
    </mdx>
    <mdx n="0" f="v">
      <t c="3" si="227">
        <n x="225"/>
        <n x="486"/>
        <n x="84"/>
      </t>
    </mdx>
    <mdx n="0" f="v">
      <t c="3" si="227">
        <n x="225"/>
        <n x="490"/>
        <n x="84"/>
      </t>
    </mdx>
    <mdx n="0" f="v">
      <t c="3" si="227">
        <n x="225"/>
        <n x="482"/>
        <n x="84"/>
      </t>
    </mdx>
    <mdx n="0" f="v">
      <t c="3" si="227">
        <n x="225"/>
        <n x="492"/>
        <n x="84"/>
      </t>
    </mdx>
    <mdx n="0" f="v">
      <t c="3" si="227">
        <n x="225"/>
        <n x="493"/>
        <n x="84"/>
      </t>
    </mdx>
    <mdx n="0" f="v">
      <t c="3" si="227">
        <n x="225"/>
        <n x="491"/>
        <n x="84"/>
      </t>
    </mdx>
    <mdx n="0" f="v">
      <t c="3" si="227">
        <n x="225"/>
        <n x="495"/>
        <n x="84"/>
      </t>
    </mdx>
    <mdx n="0" f="v">
      <t c="3" si="227">
        <n x="225"/>
        <n x="496"/>
        <n x="84"/>
      </t>
    </mdx>
    <mdx n="0" f="v">
      <t c="3" si="227">
        <n x="225"/>
        <n x="508"/>
        <n x="84"/>
      </t>
    </mdx>
    <mdx n="0" f="v">
      <t c="3" si="227">
        <n x="225"/>
        <n x="494"/>
        <n x="84"/>
      </t>
    </mdx>
    <mdx n="0" f="v">
      <t c="3" si="227">
        <n x="225"/>
        <n x="497"/>
        <n x="84"/>
      </t>
    </mdx>
    <mdx n="0" f="v">
      <t c="3" si="227">
        <n x="225"/>
        <n x="498"/>
        <n x="84"/>
      </t>
    </mdx>
    <mdx n="0" f="v">
      <t c="3" si="227">
        <n x="225"/>
        <n x="499"/>
        <n x="84"/>
      </t>
    </mdx>
    <mdx n="0" f="v">
      <t c="3" si="227">
        <n x="225"/>
        <n x="500"/>
        <n x="84"/>
      </t>
    </mdx>
    <mdx n="0" f="v">
      <t c="3" si="227">
        <n x="225"/>
        <n x="501"/>
        <n x="84"/>
      </t>
    </mdx>
    <mdx n="0" f="v">
      <t c="3" si="227">
        <n x="225"/>
        <n x="502"/>
        <n x="84"/>
      </t>
    </mdx>
    <mdx n="0" f="v">
      <t c="3" si="227">
        <n x="225"/>
        <n x="504"/>
        <n x="84"/>
      </t>
    </mdx>
    <mdx n="0" f="v">
      <t c="3" si="227">
        <n x="225"/>
        <n x="505"/>
        <n x="84"/>
      </t>
    </mdx>
    <mdx n="0" f="v">
      <t c="3" si="227">
        <n x="225"/>
        <n x="506"/>
        <n x="84"/>
      </t>
    </mdx>
    <mdx n="0" f="v">
      <t c="3" si="227">
        <n x="225"/>
        <n x="509"/>
        <n x="84"/>
      </t>
    </mdx>
    <mdx n="0" f="v">
      <t c="3" si="227">
        <n x="225"/>
        <n x="507"/>
        <n x="84"/>
      </t>
    </mdx>
    <mdx n="0" f="v">
      <t c="3" si="227">
        <n x="225"/>
        <n x="510"/>
        <n x="84"/>
      </t>
    </mdx>
    <mdx n="0" f="v">
      <t c="3" si="227">
        <n x="225"/>
        <n x="511"/>
        <n x="84"/>
      </t>
    </mdx>
    <mdx n="0" f="v">
      <t c="3" si="227">
        <n x="225"/>
        <n x="512"/>
        <n x="84"/>
      </t>
    </mdx>
    <mdx n="0" f="v">
      <t c="3" si="227">
        <n x="225"/>
        <n x="513"/>
        <n x="84"/>
      </t>
    </mdx>
    <mdx n="0" f="v">
      <t c="3" si="227">
        <n x="225"/>
        <n x="515"/>
        <n x="84"/>
      </t>
    </mdx>
    <mdx n="0" f="v">
      <t c="3" si="227">
        <n x="225"/>
        <n x="516"/>
        <n x="84"/>
      </t>
    </mdx>
    <mdx n="0" f="v">
      <t c="3" si="227">
        <n x="225"/>
        <n x="517"/>
        <n x="84"/>
      </t>
    </mdx>
    <mdx n="0" f="v">
      <t c="3" si="227">
        <n x="225"/>
        <n x="518"/>
        <n x="84"/>
      </t>
    </mdx>
    <mdx n="0" f="v">
      <t c="3" si="227">
        <n x="225"/>
        <n x="522"/>
        <n x="84"/>
      </t>
    </mdx>
    <mdx n="0" f="v">
      <t c="3" si="227">
        <n x="225"/>
        <n x="523"/>
        <n x="84"/>
      </t>
    </mdx>
    <mdx n="0" f="v">
      <t c="3" si="227">
        <n x="225"/>
        <n x="519"/>
        <n x="84"/>
      </t>
    </mdx>
    <mdx n="0" f="v">
      <t c="3" si="227">
        <n x="225"/>
        <n x="520"/>
        <n x="84"/>
      </t>
    </mdx>
    <mdx n="0" f="v">
      <t c="3" si="227">
        <n x="225"/>
        <n x="521"/>
        <n x="84"/>
      </t>
    </mdx>
    <mdx n="0" f="v">
      <t c="3" si="227">
        <n x="225"/>
        <n x="525"/>
        <n x="84"/>
      </t>
    </mdx>
    <mdx n="0" f="v">
      <t c="3" si="227">
        <n x="225"/>
        <n x="526"/>
        <n x="84"/>
      </t>
    </mdx>
    <mdx n="0" f="v">
      <t c="3" si="227">
        <n x="225"/>
        <n x="528"/>
        <n x="84"/>
      </t>
    </mdx>
    <mdx n="0" f="v">
      <t c="3" si="227">
        <n x="225"/>
        <n x="524"/>
        <n x="84"/>
      </t>
    </mdx>
    <mdx n="0" f="v">
      <t c="3" si="227">
        <n x="225"/>
        <n x="527"/>
        <n x="84"/>
      </t>
    </mdx>
    <mdx n="0" f="v">
      <t c="3" si="227">
        <n x="225"/>
        <n x="529"/>
        <n x="84"/>
      </t>
    </mdx>
    <mdx n="0" f="v">
      <t c="3" si="227">
        <n x="225"/>
        <n x="530"/>
        <n x="84"/>
      </t>
    </mdx>
    <mdx n="0" f="v">
      <t c="3" si="227">
        <n x="225"/>
        <n x="531"/>
        <n x="84"/>
      </t>
    </mdx>
    <mdx n="0" f="v">
      <t c="3" si="227">
        <n x="225"/>
        <n x="532"/>
        <n x="84"/>
      </t>
    </mdx>
    <mdx n="0" f="v">
      <t c="3" si="227">
        <n x="225"/>
        <n x="533"/>
        <n x="84"/>
      </t>
    </mdx>
    <mdx n="0" f="v">
      <t c="3" si="227">
        <n x="225"/>
        <n x="536"/>
        <n x="84"/>
      </t>
    </mdx>
    <mdx n="0" f="v">
      <t c="3" si="227">
        <n x="225"/>
        <n x="534"/>
        <n x="84"/>
      </t>
    </mdx>
    <mdx n="0" f="v">
      <t c="3" si="227">
        <n x="225"/>
        <n x="535"/>
        <n x="84"/>
      </t>
    </mdx>
    <mdx n="0" f="v">
      <t c="3" si="227">
        <n x="225"/>
        <n x="539"/>
        <n x="84"/>
      </t>
    </mdx>
    <mdx n="0" f="v">
      <t c="3" si="227">
        <n x="225"/>
        <n x="537"/>
        <n x="84"/>
      </t>
    </mdx>
    <mdx n="0" f="v">
      <t c="3" si="227">
        <n x="225"/>
        <n x="538"/>
        <n x="84"/>
      </t>
    </mdx>
    <mdx n="0" f="v">
      <t c="3" si="227">
        <n x="225"/>
        <n x="540"/>
        <n x="84"/>
      </t>
    </mdx>
    <mdx n="0" f="v">
      <t c="3" si="227">
        <n x="225"/>
        <n x="541"/>
        <n x="84"/>
      </t>
    </mdx>
    <mdx n="0" f="v">
      <t c="3" si="227">
        <n x="225"/>
        <n x="543"/>
        <n x="84"/>
      </t>
    </mdx>
    <mdx n="0" f="v">
      <t c="3" si="227">
        <n x="225"/>
        <n x="544"/>
        <n x="84"/>
      </t>
    </mdx>
    <mdx n="0" f="v">
      <t c="3" si="227">
        <n x="225"/>
        <n x="542"/>
        <n x="84"/>
      </t>
    </mdx>
    <mdx n="0" f="v">
      <t c="3" si="227">
        <n x="225"/>
        <n x="546"/>
        <n x="84"/>
      </t>
    </mdx>
    <mdx n="0" f="v">
      <t c="3" si="227">
        <n x="225"/>
        <n x="273"/>
        <n x="6"/>
      </t>
    </mdx>
    <mdx n="0" f="v">
      <t c="3" si="227">
        <n x="225"/>
        <n x="270"/>
        <n x="6"/>
      </t>
    </mdx>
    <mdx n="0" f="v">
      <t c="3" si="227">
        <n x="225"/>
        <n x="272"/>
        <n x="6"/>
      </t>
    </mdx>
    <mdx n="0" f="v">
      <t c="3" si="227">
        <n x="225"/>
        <n x="268"/>
        <n x="6"/>
      </t>
    </mdx>
    <mdx n="0" f="v">
      <t c="3" si="227">
        <n x="225"/>
        <n x="357"/>
        <n x="6"/>
      </t>
    </mdx>
    <mdx n="0" f="v">
      <t c="3" si="227">
        <n x="225"/>
        <n x="361"/>
        <n x="6"/>
      </t>
    </mdx>
    <mdx n="0" f="v">
      <t c="3" si="227">
        <n x="225"/>
        <n x="267"/>
        <n x="6"/>
      </t>
    </mdx>
    <mdx n="0" f="v">
      <t c="3" si="227">
        <n x="225"/>
        <n x="266"/>
        <n x="6"/>
      </t>
    </mdx>
    <mdx n="0" f="v">
      <t c="3" si="227">
        <n x="225"/>
        <n x="265"/>
        <n x="6"/>
      </t>
    </mdx>
    <mdx n="0" f="v">
      <t c="3" si="227">
        <n x="225"/>
        <n x="263"/>
        <n x="6"/>
      </t>
    </mdx>
    <mdx n="0" f="v">
      <t c="3" si="227">
        <n x="225"/>
        <n x="262"/>
        <n x="6"/>
      </t>
    </mdx>
    <mdx n="0" f="v">
      <t c="3" si="227">
        <n x="225"/>
        <n x="260"/>
        <n x="6"/>
      </t>
    </mdx>
    <mdx n="0" f="v">
      <t c="3" si="227">
        <n x="225"/>
        <n x="259"/>
        <n x="6"/>
      </t>
    </mdx>
    <mdx n="0" f="v">
      <t c="3" si="227">
        <n x="225"/>
        <n x="258"/>
        <n x="6"/>
      </t>
    </mdx>
    <mdx n="0" f="v">
      <t c="3" si="227">
        <n x="225"/>
        <n x="257"/>
        <n x="6"/>
      </t>
    </mdx>
    <mdx n="0" f="v">
      <t c="3" si="227">
        <n x="225"/>
        <n x="316"/>
        <n x="6"/>
      </t>
    </mdx>
    <mdx n="0" f="v">
      <t c="3" si="227">
        <n x="225"/>
        <n x="373"/>
        <n x="6"/>
      </t>
    </mdx>
    <mdx n="0" f="v">
      <t c="3" si="227">
        <n x="225"/>
        <n x="374"/>
        <n x="6"/>
      </t>
    </mdx>
    <mdx n="0" f="v">
      <t c="3" si="227">
        <n x="225"/>
        <n x="281"/>
        <n x="6"/>
      </t>
    </mdx>
    <mdx n="0" f="v">
      <t c="3" si="227">
        <n x="225"/>
        <n x="376"/>
        <n x="6"/>
      </t>
    </mdx>
    <mdx n="0" f="v">
      <t c="3" si="227">
        <n x="225"/>
        <n x="377"/>
        <n x="6"/>
      </t>
    </mdx>
    <mdx n="0" f="v">
      <t c="3" si="227">
        <n x="225"/>
        <n x="280"/>
        <n x="6"/>
      </t>
    </mdx>
    <mdx n="0" f="v">
      <t c="3" si="227">
        <n x="225"/>
        <n x="311"/>
        <n x="6"/>
      </t>
    </mdx>
    <mdx n="0" f="v">
      <t c="3" si="227">
        <n x="225"/>
        <n x="378"/>
        <n x="6"/>
      </t>
    </mdx>
    <mdx n="0" f="v">
      <t c="3" si="227">
        <n x="225"/>
        <n x="379"/>
        <n x="6"/>
      </t>
    </mdx>
    <mdx n="0" f="v">
      <t c="3" si="227">
        <n x="225"/>
        <n x="380"/>
        <n x="6"/>
      </t>
    </mdx>
    <mdx n="0" f="v">
      <t c="3" si="227">
        <n x="225"/>
        <n x="381"/>
        <n x="6"/>
      </t>
    </mdx>
    <mdx n="0" f="v">
      <t c="3" si="227">
        <n x="225"/>
        <n x="382"/>
        <n x="6"/>
      </t>
    </mdx>
    <mdx n="0" f="v">
      <t c="3" si="227">
        <n x="225"/>
        <n x="304"/>
        <n x="6"/>
      </t>
    </mdx>
    <mdx n="0" f="v">
      <t c="3" si="227">
        <n x="225"/>
        <n x="547"/>
        <n x="6"/>
      </t>
    </mdx>
    <mdx n="0" f="v">
      <t c="3" si="227">
        <n x="225"/>
        <n x="362"/>
        <n x="6"/>
      </t>
    </mdx>
    <mdx n="0" f="v">
      <t c="3" si="227">
        <n x="225"/>
        <n x="363"/>
        <n x="6"/>
      </t>
    </mdx>
    <mdx n="0" f="v">
      <t c="3" si="227">
        <n x="225"/>
        <n x="364"/>
        <n x="6"/>
      </t>
    </mdx>
    <mdx n="0" f="v">
      <t c="3" si="227">
        <n x="225"/>
        <n x="548"/>
        <n x="6"/>
      </t>
    </mdx>
    <mdx n="0" f="v">
      <t c="3" si="227">
        <n x="225"/>
        <n x="366"/>
        <n x="6"/>
      </t>
    </mdx>
    <mdx n="0" f="v">
      <t c="3" si="227">
        <n x="225"/>
        <n x="367"/>
        <n x="6"/>
      </t>
    </mdx>
    <mdx n="0" f="v">
      <t c="3" si="227">
        <n x="225"/>
        <n x="368"/>
        <n x="6"/>
      </t>
    </mdx>
    <mdx n="0" f="v">
      <t c="3" si="227">
        <n x="225"/>
        <n x="369"/>
        <n x="6"/>
      </t>
    </mdx>
    <mdx n="0" f="v">
      <t c="3" si="227">
        <n x="225"/>
        <n x="307"/>
        <n x="6"/>
      </t>
    </mdx>
    <mdx n="0" f="v">
      <t c="3" si="227">
        <n x="225"/>
        <n x="370"/>
        <n x="6"/>
      </t>
    </mdx>
    <mdx n="0" f="v">
      <t c="3" si="227">
        <n x="225"/>
        <n x="371"/>
        <n x="6"/>
      </t>
    </mdx>
    <mdx n="0" f="v">
      <t c="3" si="227">
        <n x="225"/>
        <n x="372"/>
        <n x="6"/>
      </t>
    </mdx>
    <mdx n="0" f="v">
      <t c="3" si="227">
        <n x="225"/>
        <n x="393"/>
        <n x="6"/>
      </t>
    </mdx>
    <mdx n="0" f="v">
      <t c="3" si="227">
        <n x="225"/>
        <n x="394"/>
        <n x="6"/>
      </t>
    </mdx>
    <mdx n="0" f="v">
      <t c="3" si="227">
        <n x="225"/>
        <n x="395"/>
        <n x="6"/>
      </t>
    </mdx>
    <mdx n="0" f="v">
      <t c="3" si="227">
        <n x="225"/>
        <n x="278"/>
        <n x="6"/>
      </t>
    </mdx>
    <mdx n="0" f="v">
      <t c="3" si="227">
        <n x="225"/>
        <n x="396"/>
        <n x="6"/>
      </t>
    </mdx>
    <mdx n="0" f="v">
      <t c="3" si="227">
        <n x="225"/>
        <n x="397"/>
        <n x="6"/>
      </t>
    </mdx>
    <mdx n="0" f="v">
      <t c="3" si="227">
        <n x="225"/>
        <n x="398"/>
        <n x="6"/>
      </t>
    </mdx>
    <mdx n="0" f="v">
      <t c="3" si="227">
        <n x="225"/>
        <n x="404"/>
        <n x="6"/>
      </t>
    </mdx>
    <mdx n="0" f="v">
      <t c="3" si="227">
        <n x="225"/>
        <n x="383"/>
        <n x="6"/>
      </t>
    </mdx>
    <mdx n="0" f="v">
      <t c="3" si="227">
        <n x="225"/>
        <n x="384"/>
        <n x="6"/>
      </t>
    </mdx>
    <mdx n="0" f="v">
      <t c="3" si="227">
        <n x="225"/>
        <n x="385"/>
        <n x="6"/>
      </t>
    </mdx>
    <mdx n="0" f="v">
      <t c="3" si="227">
        <n x="225"/>
        <n x="386"/>
        <n x="6"/>
      </t>
    </mdx>
    <mdx n="0" f="v">
      <t c="3" si="227">
        <n x="225"/>
        <n x="387"/>
        <n x="6"/>
      </t>
    </mdx>
    <mdx n="0" f="v">
      <t c="3" si="227">
        <n x="225"/>
        <n x="388"/>
        <n x="6"/>
      </t>
    </mdx>
    <mdx n="0" f="v">
      <t c="3" si="227">
        <n x="225"/>
        <n x="389"/>
        <n x="6"/>
      </t>
    </mdx>
    <mdx n="0" f="v">
      <t c="3" si="227">
        <n x="225"/>
        <n x="390"/>
        <n x="6"/>
      </t>
    </mdx>
    <mdx n="0" f="v">
      <t c="3" si="227">
        <n x="225"/>
        <n x="392"/>
        <n x="6"/>
      </t>
    </mdx>
    <mdx n="0" f="v">
      <t c="3" si="227">
        <n x="225"/>
        <n x="391"/>
        <n x="6"/>
      </t>
    </mdx>
    <mdx n="0" f="v">
      <t c="3" si="227">
        <n x="225"/>
        <n x="399"/>
        <n x="6"/>
      </t>
    </mdx>
    <mdx n="0" f="v">
      <t c="3" si="227">
        <n x="225"/>
        <n x="400"/>
        <n x="6"/>
      </t>
    </mdx>
    <mdx n="0" f="v">
      <t c="3" si="227">
        <n x="225"/>
        <n x="401"/>
        <n x="6"/>
      </t>
    </mdx>
    <mdx n="0" f="v">
      <t c="3" si="227">
        <n x="225"/>
        <n x="402"/>
        <n x="6"/>
      </t>
    </mdx>
    <mdx n="0" f="v">
      <t c="3" si="227">
        <n x="225"/>
        <n x="277"/>
        <n x="6"/>
      </t>
    </mdx>
    <mdx n="0" f="v">
      <t c="3" si="227">
        <n x="225"/>
        <n x="417"/>
        <n x="6"/>
      </t>
    </mdx>
    <mdx n="0" f="v">
      <t c="3" si="227">
        <n x="225"/>
        <n x="405"/>
        <n x="6"/>
      </t>
    </mdx>
    <mdx n="0" f="v">
      <t c="3" si="227">
        <n x="225"/>
        <n x="406"/>
        <n x="6"/>
      </t>
    </mdx>
    <mdx n="0" f="v">
      <t c="3" si="227">
        <n x="225"/>
        <n x="407"/>
        <n x="6"/>
      </t>
    </mdx>
    <mdx n="0" f="v">
      <t c="3" si="227">
        <n x="225"/>
        <n x="408"/>
        <n x="6"/>
      </t>
    </mdx>
    <mdx n="0" f="v">
      <t c="3" si="227">
        <n x="225"/>
        <n x="409"/>
        <n x="6"/>
      </t>
    </mdx>
    <mdx n="0" f="v">
      <t c="3" si="227">
        <n x="225"/>
        <n x="410"/>
        <n x="6"/>
      </t>
    </mdx>
    <mdx n="0" f="v">
      <t c="3" si="227">
        <n x="225"/>
        <n x="427"/>
        <n x="6"/>
      </t>
    </mdx>
    <mdx n="0" f="v">
      <t c="3" si="227">
        <n x="225"/>
        <n x="411"/>
        <n x="6"/>
      </t>
    </mdx>
    <mdx n="0" f="v">
      <t c="3" si="227">
        <n x="225"/>
        <n x="403"/>
        <n x="6"/>
      </t>
    </mdx>
    <mdx n="0" f="v">
      <t c="3" si="227">
        <n x="225"/>
        <n x="412"/>
        <n x="6"/>
      </t>
    </mdx>
    <mdx n="0" f="v">
      <t c="3" si="227">
        <n x="225"/>
        <n x="413"/>
        <n x="6"/>
      </t>
    </mdx>
    <mdx n="0" f="v">
      <t c="3" si="227">
        <n x="225"/>
        <n x="414"/>
        <n x="6"/>
      </t>
    </mdx>
    <mdx n="0" f="v">
      <t c="3" si="227">
        <n x="225"/>
        <n x="415"/>
        <n x="6"/>
      </t>
    </mdx>
    <mdx n="0" f="v">
      <t c="3" si="227">
        <n x="225"/>
        <n x="416"/>
        <n x="6"/>
      </t>
    </mdx>
    <mdx n="0" f="v">
      <t c="3" si="227">
        <n x="225"/>
        <n x="418"/>
        <n x="6"/>
      </t>
    </mdx>
    <mdx n="0" f="v">
      <t c="3" si="227">
        <n x="225"/>
        <n x="419"/>
        <n x="6"/>
      </t>
    </mdx>
    <mdx n="0" f="v">
      <t c="3" si="227">
        <n x="225"/>
        <n x="420"/>
        <n x="6"/>
      </t>
    </mdx>
    <mdx n="0" f="v">
      <t c="3" si="227">
        <n x="225"/>
        <n x="301"/>
        <n x="6"/>
      </t>
    </mdx>
    <mdx n="0" f="v">
      <t c="3" si="227">
        <n x="225"/>
        <n x="299"/>
        <n x="6"/>
      </t>
    </mdx>
    <mdx n="0" f="v">
      <t c="3" si="227">
        <n x="225"/>
        <n x="297"/>
        <n x="6"/>
      </t>
    </mdx>
    <mdx n="0" f="v">
      <t c="3" si="227">
        <n x="225"/>
        <n x="421"/>
        <n x="6"/>
      </t>
    </mdx>
    <mdx n="0" f="v">
      <t c="3" si="227">
        <n x="225"/>
        <n x="422"/>
        <n x="6"/>
      </t>
    </mdx>
    <mdx n="0" f="v">
      <t c="3" si="227">
        <n x="225"/>
        <n x="423"/>
        <n x="6"/>
      </t>
    </mdx>
    <mdx n="0" f="v">
      <t c="3" si="227">
        <n x="225"/>
        <n x="424"/>
        <n x="6"/>
      </t>
    </mdx>
    <mdx n="0" f="v">
      <t c="3" si="227">
        <n x="225"/>
        <n x="425"/>
        <n x="6"/>
      </t>
    </mdx>
    <mdx n="0" f="v">
      <t c="3" si="227">
        <n x="225"/>
        <n x="348"/>
        <n x="6"/>
      </t>
    </mdx>
    <mdx n="0" f="v">
      <t c="3" si="227">
        <n x="225"/>
        <n x="327"/>
        <n x="6"/>
      </t>
    </mdx>
    <mdx n="0" f="v">
      <t c="3" si="227">
        <n x="225"/>
        <n x="426"/>
        <n x="6"/>
      </t>
    </mdx>
    <mdx n="0" f="v">
      <t c="3" si="227">
        <n x="225"/>
        <n x="329"/>
        <n x="6"/>
      </t>
    </mdx>
    <mdx n="0" f="v">
      <t c="3" si="227">
        <n x="225"/>
        <n x="428"/>
        <n x="6"/>
      </t>
    </mdx>
    <mdx n="0" f="v">
      <t c="3" si="227">
        <n x="225"/>
        <n x="328"/>
        <n x="6"/>
      </t>
    </mdx>
    <mdx n="0" f="v">
      <t c="3" si="227">
        <n x="225"/>
        <n x="429"/>
        <n x="6"/>
      </t>
    </mdx>
    <mdx n="0" f="v">
      <t c="3" si="227">
        <n x="225"/>
        <n x="430"/>
        <n x="6"/>
      </t>
    </mdx>
    <mdx n="0" f="v">
      <t c="3" si="227">
        <n x="225"/>
        <n x="431"/>
        <n x="6"/>
      </t>
    </mdx>
    <mdx n="0" f="v">
      <t c="3" si="227">
        <n x="225"/>
        <n x="432"/>
        <n x="6"/>
      </t>
    </mdx>
    <mdx n="0" f="v">
      <t c="3" si="227">
        <n x="225"/>
        <n x="326"/>
        <n x="6"/>
      </t>
    </mdx>
    <mdx n="0" f="v">
      <t c="3" si="227">
        <n x="225"/>
        <n x="435"/>
        <n x="6"/>
      </t>
    </mdx>
    <mdx n="0" f="v">
      <t c="3" si="227">
        <n x="225"/>
        <n x="436"/>
        <n x="6"/>
      </t>
    </mdx>
    <mdx n="0" f="v">
      <t c="3" si="227">
        <n x="225"/>
        <n x="437"/>
        <n x="6"/>
      </t>
    </mdx>
    <mdx n="0" f="v">
      <t c="3" si="227">
        <n x="225"/>
        <n x="294"/>
        <n x="6"/>
      </t>
    </mdx>
    <mdx n="0" f="v">
      <t c="3" si="227">
        <n x="225"/>
        <n x="293"/>
        <n x="6"/>
      </t>
    </mdx>
    <mdx n="0" f="v">
      <t c="3" si="227">
        <n x="225"/>
        <n x="276"/>
        <n x="6"/>
      </t>
    </mdx>
    <mdx n="0" f="v">
      <t c="3" si="227">
        <n x="225"/>
        <n x="453"/>
        <n x="6"/>
      </t>
    </mdx>
    <mdx n="0" f="v">
      <t c="3" si="227">
        <n x="225"/>
        <n x="454"/>
        <n x="6"/>
      </t>
    </mdx>
    <mdx n="0" f="v">
      <t c="3" si="227">
        <n x="225"/>
        <n x="452"/>
        <n x="6"/>
      </t>
    </mdx>
    <mdx n="0" f="v">
      <t c="3" si="227">
        <n x="225"/>
        <n x="433"/>
        <n x="6"/>
      </t>
    </mdx>
    <mdx n="0" f="v">
      <t c="3" si="227">
        <n x="225"/>
        <n x="442"/>
        <n x="6"/>
      </t>
    </mdx>
    <mdx n="0" f="v">
      <t c="3" si="227">
        <n x="225"/>
        <n x="443"/>
        <n x="6"/>
      </t>
    </mdx>
    <mdx n="0" f="v">
      <t c="3" si="227">
        <n x="225"/>
        <n x="444"/>
        <n x="6"/>
      </t>
    </mdx>
    <mdx n="0" f="v">
      <t c="3" si="227">
        <n x="225"/>
        <n x="445"/>
        <n x="6"/>
      </t>
    </mdx>
    <mdx n="0" f="v">
      <t c="3" si="227">
        <n x="225"/>
        <n x="446"/>
        <n x="6"/>
      </t>
    </mdx>
    <mdx n="0" f="v">
      <t c="3" si="227">
        <n x="225"/>
        <n x="434"/>
        <n x="6"/>
      </t>
    </mdx>
    <mdx n="0" f="v">
      <t c="3" si="227">
        <n x="225"/>
        <n x="438"/>
        <n x="6"/>
      </t>
    </mdx>
    <mdx n="0" f="v">
      <t c="3" si="227">
        <n x="225"/>
        <n x="350"/>
        <n x="6"/>
      </t>
    </mdx>
    <mdx n="0" f="v">
      <t c="3" si="227">
        <n x="225"/>
        <n x="439"/>
        <n x="6"/>
      </t>
    </mdx>
    <mdx n="0" f="v">
      <t c="3" si="227">
        <n x="225"/>
        <n x="440"/>
        <n x="6"/>
      </t>
    </mdx>
    <mdx n="0" f="v">
      <t c="3" si="227">
        <n x="225"/>
        <n x="441"/>
        <n x="6"/>
      </t>
    </mdx>
    <mdx n="0" f="v">
      <t c="3" si="227">
        <n x="225"/>
        <n x="447"/>
        <n x="6"/>
      </t>
    </mdx>
    <mdx n="0" f="v">
      <t c="3" si="227">
        <n x="225"/>
        <n x="461"/>
        <n x="6"/>
      </t>
    </mdx>
    <mdx n="0" f="v">
      <t c="3" si="227">
        <n x="225"/>
        <n x="462"/>
        <n x="6"/>
      </t>
    </mdx>
    <mdx n="0" f="v">
      <t c="3" si="227">
        <n x="225"/>
        <n x="463"/>
        <n x="6"/>
      </t>
    </mdx>
    <mdx n="0" f="v">
      <t c="3" si="227">
        <n x="225"/>
        <n x="473"/>
        <n x="6"/>
      </t>
    </mdx>
    <mdx n="0" f="v">
      <t c="3" si="227">
        <n x="225"/>
        <n x="455"/>
        <n x="6"/>
      </t>
    </mdx>
    <mdx n="0" f="v">
      <t c="3" si="227">
        <n x="225"/>
        <n x="456"/>
        <n x="6"/>
      </t>
    </mdx>
    <mdx n="0" f="v">
      <t c="3" si="227">
        <n x="225"/>
        <n x="346"/>
        <n x="6"/>
      </t>
    </mdx>
    <mdx n="0" f="v">
      <t c="3" si="227">
        <n x="225"/>
        <n x="459"/>
        <n x="6"/>
      </t>
    </mdx>
    <mdx n="0" f="v">
      <t c="3" si="227">
        <n x="225"/>
        <n x="448"/>
        <n x="6"/>
      </t>
    </mdx>
    <mdx n="0" f="v">
      <t c="3" si="227">
        <n x="225"/>
        <n x="449"/>
        <n x="6"/>
      </t>
    </mdx>
    <mdx n="0" f="v">
      <t c="3" si="227">
        <n x="225"/>
        <n x="450"/>
        <n x="6"/>
      </t>
    </mdx>
    <mdx n="0" f="v">
      <t c="3" si="227">
        <n x="225"/>
        <n x="451"/>
        <n x="6"/>
      </t>
    </mdx>
    <mdx n="0" f="v">
      <t c="3" si="227">
        <n x="225"/>
        <n x="457"/>
        <n x="6"/>
      </t>
    </mdx>
    <mdx n="0" f="v">
      <t c="3" si="227">
        <n x="225"/>
        <n x="458"/>
        <n x="6"/>
      </t>
    </mdx>
    <mdx n="0" f="v">
      <t c="3" si="227">
        <n x="225"/>
        <n x="464"/>
        <n x="6"/>
      </t>
    </mdx>
    <mdx n="0" f="v">
      <t c="3" si="227">
        <n x="225"/>
        <n x="465"/>
        <n x="6"/>
      </t>
    </mdx>
    <mdx n="0" f="v">
      <t c="3" si="227">
        <n x="225"/>
        <n x="466"/>
        <n x="6"/>
      </t>
    </mdx>
    <mdx n="0" f="v">
      <t c="3" si="227">
        <n x="225"/>
        <n x="467"/>
        <n x="6"/>
      </t>
    </mdx>
    <mdx n="0" f="v">
      <t c="3" si="227">
        <n x="225"/>
        <n x="460"/>
        <n x="6"/>
      </t>
    </mdx>
    <mdx n="0" f="v">
      <t c="3" si="227">
        <n x="225"/>
        <n x="468"/>
        <n x="6"/>
      </t>
    </mdx>
    <mdx n="0" f="v">
      <t c="3" si="227">
        <n x="225"/>
        <n x="469"/>
        <n x="6"/>
      </t>
    </mdx>
    <mdx n="0" f="v">
      <t c="3" si="227">
        <n x="225"/>
        <n x="470"/>
        <n x="6"/>
      </t>
    </mdx>
    <mdx n="0" f="v">
      <t c="3" si="227">
        <n x="225"/>
        <n x="474"/>
        <n x="6"/>
      </t>
    </mdx>
    <mdx n="0" f="v">
      <t c="3" si="227">
        <n x="225"/>
        <n x="475"/>
        <n x="6"/>
      </t>
    </mdx>
    <mdx n="0" f="v">
      <t c="3" si="227">
        <n x="225"/>
        <n x="476"/>
        <n x="6"/>
      </t>
    </mdx>
    <mdx n="0" f="v">
      <t c="3" si="227">
        <n x="225"/>
        <n x="471"/>
        <n x="6"/>
      </t>
    </mdx>
    <mdx n="0" f="v">
      <t c="3" si="227">
        <n x="225"/>
        <n x="477"/>
        <n x="6"/>
      </t>
    </mdx>
    <mdx n="0" f="v">
      <t c="3" si="227">
        <n x="225"/>
        <n x="478"/>
        <n x="6"/>
      </t>
    </mdx>
    <mdx n="0" f="v">
      <t c="3" si="227">
        <n x="225"/>
        <n x="479"/>
        <n x="6"/>
      </t>
    </mdx>
    <mdx n="0" f="v">
      <t c="3" si="227">
        <n x="225"/>
        <n x="483"/>
        <n x="6"/>
      </t>
    </mdx>
    <mdx n="0" f="v">
      <t c="3" si="227">
        <n x="225"/>
        <n x="487"/>
        <n x="6"/>
      </t>
    </mdx>
    <mdx n="0" f="v">
      <t c="3" si="227">
        <n x="225"/>
        <n x="472"/>
        <n x="6"/>
      </t>
    </mdx>
    <mdx n="0" f="v">
      <t c="3" si="227">
        <n x="225"/>
        <n x="480"/>
        <n x="6"/>
      </t>
    </mdx>
    <mdx n="0" f="v">
      <t c="3" si="227">
        <n x="225"/>
        <n x="481"/>
        <n x="6"/>
      </t>
    </mdx>
    <mdx n="0" f="v">
      <t c="3" si="227">
        <n x="225"/>
        <n x="488"/>
        <n x="6"/>
      </t>
    </mdx>
    <mdx n="0" f="v">
      <t c="3" si="227">
        <n x="225"/>
        <n x="489"/>
        <n x="6"/>
      </t>
    </mdx>
    <mdx n="0" f="v">
      <t c="3" si="227">
        <n x="225"/>
        <n x="490"/>
        <n x="6"/>
      </t>
    </mdx>
    <mdx n="0" f="v">
      <t c="3" si="227">
        <n x="225"/>
        <n x="482"/>
        <n x="6"/>
      </t>
    </mdx>
    <mdx n="0" f="v">
      <t c="3" si="227">
        <n x="225"/>
        <n x="484"/>
        <n x="6"/>
      </t>
    </mdx>
    <mdx n="0" f="v">
      <t c="3" si="227">
        <n x="225"/>
        <n x="485"/>
        <n x="6"/>
      </t>
    </mdx>
    <mdx n="0" f="v">
      <t c="3" si="227">
        <n x="225"/>
        <n x="486"/>
        <n x="6"/>
      </t>
    </mdx>
    <mdx n="0" f="v">
      <t c="3" si="227">
        <n x="225"/>
        <n x="492"/>
        <n x="6"/>
      </t>
    </mdx>
    <mdx n="0" f="v">
      <t c="3" si="227">
        <n x="225"/>
        <n x="493"/>
        <n x="6"/>
      </t>
    </mdx>
    <mdx n="0" f="v">
      <t c="3" si="227">
        <n x="225"/>
        <n x="496"/>
        <n x="6"/>
      </t>
    </mdx>
    <mdx n="0" f="v">
      <t c="3" si="227">
        <n x="225"/>
        <n x="491"/>
        <n x="6"/>
      </t>
    </mdx>
    <mdx n="0" f="v">
      <t c="3" si="227">
        <n x="225"/>
        <n x="495"/>
        <n x="6"/>
      </t>
    </mdx>
    <mdx n="0" f="v">
      <t c="3" si="227">
        <n x="225"/>
        <n x="508"/>
        <n x="6"/>
      </t>
    </mdx>
    <mdx n="0" f="v">
      <t c="3" si="227">
        <n x="225"/>
        <n x="494"/>
        <n x="6"/>
      </t>
    </mdx>
    <mdx n="0" f="v">
      <t c="3" si="227">
        <n x="225"/>
        <n x="497"/>
        <n x="6"/>
      </t>
    </mdx>
    <mdx n="0" f="v">
      <t c="3" si="227">
        <n x="225"/>
        <n x="498"/>
        <n x="6"/>
      </t>
    </mdx>
    <mdx n="0" f="v">
      <t c="3" si="227">
        <n x="225"/>
        <n x="499"/>
        <n x="6"/>
      </t>
    </mdx>
    <mdx n="0" f="v">
      <t c="3" si="227">
        <n x="225"/>
        <n x="503"/>
        <n x="6"/>
      </t>
    </mdx>
    <mdx n="0" f="v">
      <t c="3" si="227">
        <n x="225"/>
        <n x="500"/>
        <n x="6"/>
      </t>
    </mdx>
    <mdx n="0" f="v">
      <t c="3" si="227">
        <n x="225"/>
        <n x="501"/>
        <n x="6"/>
      </t>
    </mdx>
    <mdx n="0" f="v">
      <t c="3" si="227">
        <n x="225"/>
        <n x="502"/>
        <n x="6"/>
      </t>
    </mdx>
    <mdx n="0" f="v">
      <t c="3" si="227">
        <n x="225"/>
        <n x="504"/>
        <n x="6"/>
      </t>
    </mdx>
    <mdx n="0" f="v">
      <t c="3" si="227">
        <n x="225"/>
        <n x="505"/>
        <n x="6"/>
      </t>
    </mdx>
    <mdx n="0" f="v">
      <t c="3" si="227">
        <n x="225"/>
        <n x="506"/>
        <n x="6"/>
      </t>
    </mdx>
    <mdx n="0" f="v">
      <t c="3" si="227">
        <n x="225"/>
        <n x="509"/>
        <n x="6"/>
      </t>
    </mdx>
    <mdx n="0" f="v">
      <t c="3" si="227">
        <n x="225"/>
        <n x="507"/>
        <n x="6"/>
      </t>
    </mdx>
    <mdx n="0" f="v">
      <t c="3" si="227">
        <n x="225"/>
        <n x="510"/>
        <n x="6"/>
      </t>
    </mdx>
    <mdx n="0" f="v">
      <t c="3" si="227">
        <n x="225"/>
        <n x="511"/>
        <n x="6"/>
      </t>
    </mdx>
    <mdx n="0" f="v">
      <t c="3" si="227">
        <n x="225"/>
        <n x="512"/>
        <n x="6"/>
      </t>
    </mdx>
    <mdx n="0" f="v">
      <t c="3" si="227">
        <n x="225"/>
        <n x="513"/>
        <n x="6"/>
      </t>
    </mdx>
    <mdx n="0" f="v">
      <t c="3" si="227">
        <n x="225"/>
        <n x="514"/>
        <n x="6"/>
      </t>
    </mdx>
    <mdx n="0" f="v">
      <t c="3" si="227">
        <n x="225"/>
        <n x="515"/>
        <n x="6"/>
      </t>
    </mdx>
    <mdx n="0" f="v">
      <t c="3" si="227">
        <n x="225"/>
        <n x="516"/>
        <n x="6"/>
      </t>
    </mdx>
    <mdx n="0" f="v">
      <t c="3" si="227">
        <n x="225"/>
        <n x="522"/>
        <n x="6"/>
      </t>
    </mdx>
    <mdx n="0" f="v">
      <t c="3" si="227">
        <n x="225"/>
        <n x="517"/>
        <n x="6"/>
      </t>
    </mdx>
    <mdx n="0" f="v">
      <t c="3" si="227">
        <n x="225"/>
        <n x="518"/>
        <n x="6"/>
      </t>
    </mdx>
    <mdx n="0" f="v">
      <t c="3" si="227">
        <n x="225"/>
        <n x="523"/>
        <n x="6"/>
      </t>
    </mdx>
    <mdx n="0" f="v">
      <t c="3" si="227">
        <n x="225"/>
        <n x="519"/>
        <n x="6"/>
      </t>
    </mdx>
    <mdx n="0" f="v">
      <t c="3" si="227">
        <n x="225"/>
        <n x="520"/>
        <n x="6"/>
      </t>
    </mdx>
    <mdx n="0" f="v">
      <t c="3" si="227">
        <n x="225"/>
        <n x="521"/>
        <n x="6"/>
      </t>
    </mdx>
    <mdx n="0" f="v">
      <t c="3" si="227">
        <n x="225"/>
        <n x="528"/>
        <n x="6"/>
      </t>
    </mdx>
    <mdx n="0" f="v">
      <t c="3" si="227">
        <n x="225"/>
        <n x="525"/>
        <n x="6"/>
      </t>
    </mdx>
    <mdx n="0" f="v">
      <t c="3" si="227">
        <n x="225"/>
        <n x="526"/>
        <n x="6"/>
      </t>
    </mdx>
    <mdx n="0" f="v">
      <t c="3" si="227">
        <n x="225"/>
        <n x="524"/>
        <n x="6"/>
      </t>
    </mdx>
    <mdx n="0" f="v">
      <t c="3" si="227">
        <n x="225"/>
        <n x="527"/>
        <n x="6"/>
      </t>
    </mdx>
    <mdx n="0" f="v">
      <t c="3" si="227">
        <n x="225"/>
        <n x="529"/>
        <n x="6"/>
      </t>
    </mdx>
    <mdx n="0" f="v">
      <t c="3" si="227">
        <n x="225"/>
        <n x="530"/>
        <n x="6"/>
      </t>
    </mdx>
    <mdx n="0" f="v">
      <t c="3" si="227">
        <n x="225"/>
        <n x="533"/>
        <n x="6"/>
      </t>
    </mdx>
    <mdx n="0" f="v">
      <t c="3" si="227">
        <n x="225"/>
        <n x="531"/>
        <n x="6"/>
      </t>
    </mdx>
    <mdx n="0" f="v">
      <t c="3" si="227">
        <n x="225"/>
        <n x="532"/>
        <n x="6"/>
      </t>
    </mdx>
    <mdx n="0" f="v">
      <t c="3" si="227">
        <n x="225"/>
        <n x="536"/>
        <n x="6"/>
      </t>
    </mdx>
    <mdx n="0" f="v">
      <t c="3" si="227">
        <n x="225"/>
        <n x="539"/>
        <n x="6"/>
      </t>
    </mdx>
    <mdx n="0" f="v">
      <t c="3" si="227">
        <n x="225"/>
        <n x="534"/>
        <n x="6"/>
      </t>
    </mdx>
    <mdx n="0" f="v">
      <t c="3" si="227">
        <n x="225"/>
        <n x="535"/>
        <n x="6"/>
      </t>
    </mdx>
    <mdx n="0" f="v">
      <t c="3" si="227">
        <n x="225"/>
        <n x="537"/>
        <n x="6"/>
      </t>
    </mdx>
    <mdx n="0" f="v">
      <t c="3" si="227">
        <n x="225"/>
        <n x="538"/>
        <n x="6"/>
      </t>
    </mdx>
    <mdx n="0" f="v">
      <t c="3" si="227">
        <n x="225"/>
        <n x="540"/>
        <n x="6"/>
      </t>
    </mdx>
    <mdx n="0" f="v">
      <t c="3" si="227">
        <n x="225"/>
        <n x="541"/>
        <n x="6"/>
      </t>
    </mdx>
    <mdx n="0" f="v">
      <t c="3" si="227">
        <n x="225"/>
        <n x="545"/>
        <n x="6"/>
      </t>
    </mdx>
    <mdx n="0" f="v">
      <t c="3" si="227">
        <n x="225"/>
        <n x="543"/>
        <n x="6"/>
      </t>
    </mdx>
    <mdx n="0" f="v">
      <t c="3" si="227">
        <n x="225"/>
        <n x="544"/>
        <n x="6"/>
      </t>
    </mdx>
    <mdx n="0" f="v">
      <t c="3" si="227">
        <n x="225"/>
        <n x="542"/>
        <n x="6"/>
      </t>
    </mdx>
    <mdx n="0" f="v">
      <t c="3" si="227">
        <n x="225"/>
        <n x="546"/>
        <n x="6"/>
      </t>
    </mdx>
    <mdx n="0" f="v">
      <t c="3" si="227">
        <n x="225"/>
        <n x="273"/>
        <n x="3"/>
      </t>
    </mdx>
    <mdx n="0" f="v">
      <t c="3" si="227">
        <n x="225"/>
        <n x="268"/>
        <n x="3"/>
      </t>
    </mdx>
    <mdx n="0" f="v">
      <t c="3" si="227">
        <n x="225"/>
        <n x="355"/>
        <n x="3"/>
      </t>
    </mdx>
    <mdx n="0" f="v">
      <t c="3" si="227">
        <n x="225"/>
        <n x="357"/>
        <n x="3"/>
      </t>
    </mdx>
    <mdx n="0" f="v">
      <t c="3" si="227">
        <n x="225"/>
        <n x="361"/>
        <n x="3"/>
      </t>
    </mdx>
    <mdx n="0" f="v">
      <t c="3" si="227">
        <n x="225"/>
        <n x="267"/>
        <n x="3"/>
      </t>
    </mdx>
    <mdx n="0" f="v">
      <t c="3" si="227">
        <n x="225"/>
        <n x="265"/>
        <n x="3"/>
      </t>
    </mdx>
    <mdx n="0" f="v">
      <t c="3" si="227">
        <n x="225"/>
        <n x="263"/>
        <n x="3"/>
      </t>
    </mdx>
    <mdx n="0" f="v">
      <t c="3" si="227">
        <n x="225"/>
        <n x="259"/>
        <n x="3"/>
      </t>
    </mdx>
    <mdx n="0" f="v">
      <t c="3" si="227">
        <n x="225"/>
        <n x="258"/>
        <n x="3"/>
      </t>
    </mdx>
    <mdx n="0" f="v">
      <t c="3" si="227">
        <n x="225"/>
        <n x="257"/>
        <n x="3"/>
      </t>
    </mdx>
    <mdx n="0" f="v">
      <t c="3" si="227">
        <n x="225"/>
        <n x="316"/>
        <n x="3"/>
      </t>
    </mdx>
    <mdx n="0" f="v">
      <t c="3" si="227">
        <n x="225"/>
        <n x="373"/>
        <n x="3"/>
      </t>
    </mdx>
    <mdx n="0" f="v">
      <t c="3" si="227">
        <n x="225"/>
        <n x="374"/>
        <n x="3"/>
      </t>
    </mdx>
    <mdx n="0" f="v">
      <t c="3" si="227">
        <n x="225"/>
        <n x="281"/>
        <n x="3"/>
      </t>
    </mdx>
    <mdx n="0" f="v">
      <t c="3" si="227">
        <n x="225"/>
        <n x="376"/>
        <n x="3"/>
      </t>
    </mdx>
    <mdx n="0" f="v">
      <t c="3" si="227">
        <n x="225"/>
        <n x="377"/>
        <n x="3"/>
      </t>
    </mdx>
    <mdx n="0" f="v">
      <t c="3" si="227">
        <n x="225"/>
        <n x="280"/>
        <n x="3"/>
      </t>
    </mdx>
    <mdx n="0" f="v">
      <t c="3" si="227">
        <n x="225"/>
        <n x="311"/>
        <n x="3"/>
      </t>
    </mdx>
    <mdx n="0" f="v">
      <t c="3" si="227">
        <n x="225"/>
        <n x="378"/>
        <n x="3"/>
      </t>
    </mdx>
    <mdx n="0" f="v">
      <t c="3" si="227">
        <n x="225"/>
        <n x="379"/>
        <n x="3"/>
      </t>
    </mdx>
    <mdx n="0" f="v">
      <t c="3" si="227">
        <n x="225"/>
        <n x="380"/>
        <n x="3"/>
      </t>
    </mdx>
    <mdx n="0" f="v">
      <t c="3" si="227">
        <n x="225"/>
        <n x="381"/>
        <n x="3"/>
      </t>
    </mdx>
    <mdx n="0" f="v">
      <t c="3" si="227">
        <n x="225"/>
        <n x="382"/>
        <n x="3"/>
      </t>
    </mdx>
    <mdx n="0" f="v">
      <t c="3" si="227">
        <n x="225"/>
        <n x="304"/>
        <n x="3"/>
      </t>
    </mdx>
    <mdx n="0" f="v">
      <t c="3" si="227">
        <n x="225"/>
        <n x="547"/>
        <n x="3"/>
      </t>
    </mdx>
    <mdx n="0" f="v">
      <t c="3" si="227">
        <n x="225"/>
        <n x="362"/>
        <n x="3"/>
      </t>
    </mdx>
    <mdx n="0" f="v">
      <t c="3" si="227">
        <n x="225"/>
        <n x="364"/>
        <n x="3"/>
      </t>
    </mdx>
    <mdx n="0" f="v">
      <t c="3" si="227">
        <n x="225"/>
        <n x="548"/>
        <n x="3"/>
      </t>
    </mdx>
    <mdx n="0" f="v">
      <t c="3" si="227">
        <n x="225"/>
        <n x="366"/>
        <n x="3"/>
      </t>
    </mdx>
    <mdx n="0" f="v">
      <t c="3" si="227">
        <n x="225"/>
        <n x="367"/>
        <n x="3"/>
      </t>
    </mdx>
    <mdx n="0" f="v">
      <t c="3" si="227">
        <n x="225"/>
        <n x="368"/>
        <n x="3"/>
      </t>
    </mdx>
    <mdx n="0" f="v">
      <t c="3" si="227">
        <n x="225"/>
        <n x="369"/>
        <n x="3"/>
      </t>
    </mdx>
    <mdx n="0" f="v">
      <t c="3" si="227">
        <n x="225"/>
        <n x="370"/>
        <n x="3"/>
      </t>
    </mdx>
    <mdx n="0" f="v">
      <t c="3" si="227">
        <n x="225"/>
        <n x="371"/>
        <n x="3"/>
      </t>
    </mdx>
    <mdx n="0" f="v">
      <t c="3" si="227">
        <n x="225"/>
        <n x="372"/>
        <n x="3"/>
      </t>
    </mdx>
    <mdx n="0" f="v">
      <t c="3" si="227">
        <n x="225"/>
        <n x="393"/>
        <n x="3"/>
      </t>
    </mdx>
    <mdx n="0" f="v">
      <t c="3" si="227">
        <n x="225"/>
        <n x="394"/>
        <n x="3"/>
      </t>
    </mdx>
    <mdx n="0" f="v">
      <t c="3" si="227">
        <n x="225"/>
        <n x="395"/>
        <n x="3"/>
      </t>
    </mdx>
    <mdx n="0" f="v">
      <t c="3" si="227">
        <n x="225"/>
        <n x="278"/>
        <n x="3"/>
      </t>
    </mdx>
    <mdx n="0" f="v">
      <t c="3" si="227">
        <n x="225"/>
        <n x="396"/>
        <n x="3"/>
      </t>
    </mdx>
    <mdx n="0" f="v">
      <t c="3" si="227">
        <n x="225"/>
        <n x="397"/>
        <n x="3"/>
      </t>
    </mdx>
    <mdx n="0" f="v">
      <t c="3" si="227">
        <n x="225"/>
        <n x="398"/>
        <n x="3"/>
      </t>
    </mdx>
    <mdx n="0" f="v">
      <t c="3" si="227">
        <n x="225"/>
        <n x="392"/>
        <n x="3"/>
      </t>
    </mdx>
    <mdx n="0" f="v">
      <t c="3" si="227">
        <n x="225"/>
        <n x="404"/>
        <n x="3"/>
      </t>
    </mdx>
    <mdx n="0" f="v">
      <t c="3" si="227">
        <n x="225"/>
        <n x="383"/>
        <n x="3"/>
      </t>
    </mdx>
    <mdx n="0" f="v">
      <t c="3" si="227">
        <n x="225"/>
        <n x="384"/>
        <n x="3"/>
      </t>
    </mdx>
    <mdx n="0" f="v">
      <t c="3" si="227">
        <n x="225"/>
        <n x="385"/>
        <n x="3"/>
      </t>
    </mdx>
    <mdx n="0" f="v">
      <t c="3" si="227">
        <n x="225"/>
        <n x="386"/>
        <n x="3"/>
      </t>
    </mdx>
    <mdx n="0" f="v">
      <t c="3" si="227">
        <n x="225"/>
        <n x="387"/>
        <n x="3"/>
      </t>
    </mdx>
    <mdx n="0" f="v">
      <t c="3" si="227">
        <n x="225"/>
        <n x="388"/>
        <n x="3"/>
      </t>
    </mdx>
    <mdx n="0" f="v">
      <t c="3" si="227">
        <n x="225"/>
        <n x="389"/>
        <n x="3"/>
      </t>
    </mdx>
    <mdx n="0" f="v">
      <t c="3" si="227">
        <n x="225"/>
        <n x="390"/>
        <n x="3"/>
      </t>
    </mdx>
    <mdx n="0" f="v">
      <t c="3" si="227">
        <n x="225"/>
        <n x="391"/>
        <n x="3"/>
      </t>
    </mdx>
    <mdx n="0" f="v">
      <t c="3" si="227">
        <n x="225"/>
        <n x="399"/>
        <n x="3"/>
      </t>
    </mdx>
    <mdx n="0" f="v">
      <t c="3" si="227">
        <n x="225"/>
        <n x="400"/>
        <n x="3"/>
      </t>
    </mdx>
    <mdx n="0" f="v">
      <t c="3" si="227">
        <n x="225"/>
        <n x="401"/>
        <n x="3"/>
      </t>
    </mdx>
    <mdx n="0" f="v">
      <t c="3" si="227">
        <n x="225"/>
        <n x="402"/>
        <n x="3"/>
      </t>
    </mdx>
    <mdx n="0" f="v">
      <t c="3" si="227">
        <n x="225"/>
        <n x="277"/>
        <n x="3"/>
      </t>
    </mdx>
    <mdx n="0" f="v">
      <t c="3" si="227">
        <n x="225"/>
        <n x="417"/>
        <n x="3"/>
      </t>
    </mdx>
    <mdx n="0" f="v">
      <t c="3" si="227">
        <n x="225"/>
        <n x="405"/>
        <n x="3"/>
      </t>
    </mdx>
    <mdx n="0" f="v">
      <t c="3" si="227">
        <n x="225"/>
        <n x="406"/>
        <n x="3"/>
      </t>
    </mdx>
    <mdx n="0" f="v">
      <t c="3" si="227">
        <n x="225"/>
        <n x="407"/>
        <n x="3"/>
      </t>
    </mdx>
    <mdx n="0" f="v">
      <t c="3" si="227">
        <n x="225"/>
        <n x="408"/>
        <n x="3"/>
      </t>
    </mdx>
    <mdx n="0" f="v">
      <t c="3" si="227">
        <n x="225"/>
        <n x="409"/>
        <n x="3"/>
      </t>
    </mdx>
    <mdx n="0" f="v">
      <t c="3" si="227">
        <n x="225"/>
        <n x="410"/>
        <n x="3"/>
      </t>
    </mdx>
    <mdx n="0" f="v">
      <t c="3" si="227">
        <n x="225"/>
        <n x="422"/>
        <n x="3"/>
      </t>
    </mdx>
    <mdx n="0" f="v">
      <t c="3" si="227">
        <n x="225"/>
        <n x="411"/>
        <n x="3"/>
      </t>
    </mdx>
    <mdx n="0" f="v">
      <t c="3" si="227">
        <n x="225"/>
        <n x="403"/>
        <n x="3"/>
      </t>
    </mdx>
    <mdx n="0" f="v">
      <t c="3" si="227">
        <n x="225"/>
        <n x="412"/>
        <n x="3"/>
      </t>
    </mdx>
    <mdx n="0" f="v">
      <t c="3" si="227">
        <n x="225"/>
        <n x="413"/>
        <n x="3"/>
      </t>
    </mdx>
    <mdx n="0" f="v">
      <t c="3" si="227">
        <n x="225"/>
        <n x="414"/>
        <n x="3"/>
      </t>
    </mdx>
    <mdx n="0" f="v">
      <t c="3" si="227">
        <n x="225"/>
        <n x="415"/>
        <n x="3"/>
      </t>
    </mdx>
    <mdx n="0" f="v">
      <t c="3" si="227">
        <n x="225"/>
        <n x="416"/>
        <n x="3"/>
      </t>
    </mdx>
    <mdx n="0" f="v">
      <t c="3" si="227">
        <n x="225"/>
        <n x="427"/>
        <n x="3"/>
      </t>
    </mdx>
    <mdx n="0" f="v">
      <t c="3" si="227">
        <n x="225"/>
        <n x="418"/>
        <n x="3"/>
      </t>
    </mdx>
    <mdx n="0" f="v">
      <t c="3" si="227">
        <n x="225"/>
        <n x="419"/>
        <n x="3"/>
      </t>
    </mdx>
    <mdx n="0" f="v">
      <t c="3" si="227">
        <n x="225"/>
        <n x="420"/>
        <n x="3"/>
      </t>
    </mdx>
    <mdx n="0" f="v">
      <t c="3" si="227">
        <n x="225"/>
        <n x="301"/>
        <n x="3"/>
      </t>
    </mdx>
    <mdx n="0" f="v">
      <t c="3" si="227">
        <n x="225"/>
        <n x="299"/>
        <n x="3"/>
      </t>
    </mdx>
    <mdx n="0" f="v">
      <t c="3" si="227">
        <n x="225"/>
        <n x="297"/>
        <n x="3"/>
      </t>
    </mdx>
    <mdx n="0" f="v">
      <t c="3" si="227">
        <n x="225"/>
        <n x="421"/>
        <n x="3"/>
      </t>
    </mdx>
    <mdx n="0" f="v">
      <t c="3" si="227">
        <n x="225"/>
        <n x="423"/>
        <n x="3"/>
      </t>
    </mdx>
    <mdx n="0" f="v">
      <t c="3" si="227">
        <n x="225"/>
        <n x="424"/>
        <n x="3"/>
      </t>
    </mdx>
    <mdx n="0" f="v">
      <t c="3" si="227">
        <n x="225"/>
        <n x="425"/>
        <n x="3"/>
      </t>
    </mdx>
    <mdx n="0" f="v">
      <t c="3" si="227">
        <n x="225"/>
        <n x="348"/>
        <n x="3"/>
      </t>
    </mdx>
    <mdx n="0" f="v">
      <t c="3" si="227">
        <n x="225"/>
        <n x="327"/>
        <n x="3"/>
      </t>
    </mdx>
    <mdx n="0" f="v">
      <t c="3" si="227">
        <n x="225"/>
        <n x="426"/>
        <n x="3"/>
      </t>
    </mdx>
    <mdx n="0" f="v">
      <t c="3" si="227">
        <n x="225"/>
        <n x="329"/>
        <n x="3"/>
      </t>
    </mdx>
    <mdx n="0" f="v">
      <t c="3" si="227">
        <n x="225"/>
        <n x="428"/>
        <n x="3"/>
      </t>
    </mdx>
    <mdx n="0" f="v">
      <t c="3" si="227">
        <n x="225"/>
        <n x="328"/>
        <n x="3"/>
      </t>
    </mdx>
    <mdx n="0" f="v">
      <t c="3" si="227">
        <n x="225"/>
        <n x="429"/>
        <n x="3"/>
      </t>
    </mdx>
    <mdx n="0" f="v">
      <t c="3" si="227">
        <n x="225"/>
        <n x="430"/>
        <n x="3"/>
      </t>
    </mdx>
    <mdx n="0" f="v">
      <t c="3" si="227">
        <n x="225"/>
        <n x="431"/>
        <n x="3"/>
      </t>
    </mdx>
    <mdx n="0" f="v">
      <t c="3" si="227">
        <n x="225"/>
        <n x="432"/>
        <n x="3"/>
      </t>
    </mdx>
    <mdx n="0" f="v">
      <t c="3" si="227">
        <n x="225"/>
        <n x="326"/>
        <n x="3"/>
      </t>
    </mdx>
    <mdx n="0" f="v">
      <t c="3" si="227">
        <n x="225"/>
        <n x="435"/>
        <n x="3"/>
      </t>
    </mdx>
    <mdx n="0" f="v">
      <t c="3" si="227">
        <n x="225"/>
        <n x="436"/>
        <n x="3"/>
      </t>
    </mdx>
    <mdx n="0" f="v">
      <t c="3" si="227">
        <n x="225"/>
        <n x="437"/>
        <n x="3"/>
      </t>
    </mdx>
    <mdx n="0" f="v">
      <t c="3" si="227">
        <n x="225"/>
        <n x="294"/>
        <n x="3"/>
      </t>
    </mdx>
    <mdx n="0" f="v">
      <t c="3" si="227">
        <n x="225"/>
        <n x="293"/>
        <n x="3"/>
      </t>
    </mdx>
    <mdx n="0" f="v">
      <t c="3" si="227">
        <n x="225"/>
        <n x="276"/>
        <n x="3"/>
      </t>
    </mdx>
    <mdx n="0" f="v">
      <t c="3" si="227">
        <n x="225"/>
        <n x="453"/>
        <n x="3"/>
      </t>
    </mdx>
    <mdx n="0" f="v">
      <t c="3" si="227">
        <n x="225"/>
        <n x="454"/>
        <n x="3"/>
      </t>
    </mdx>
    <mdx n="0" f="v">
      <t c="3" si="227">
        <n x="225"/>
        <n x="452"/>
        <n x="3"/>
      </t>
    </mdx>
    <mdx n="0" f="v">
      <t c="3" si="227">
        <n x="225"/>
        <n x="433"/>
        <n x="3"/>
      </t>
    </mdx>
    <mdx n="0" f="v">
      <t c="3" si="227">
        <n x="225"/>
        <n x="442"/>
        <n x="3"/>
      </t>
    </mdx>
    <mdx n="0" f="v">
      <t c="3" si="227">
        <n x="225"/>
        <n x="443"/>
        <n x="3"/>
      </t>
    </mdx>
    <mdx n="0" f="v">
      <t c="3" si="227">
        <n x="225"/>
        <n x="444"/>
        <n x="3"/>
      </t>
    </mdx>
    <mdx n="0" f="v">
      <t c="3" si="227">
        <n x="225"/>
        <n x="445"/>
        <n x="3"/>
      </t>
    </mdx>
    <mdx n="0" f="v">
      <t c="3" si="227">
        <n x="225"/>
        <n x="446"/>
        <n x="3"/>
      </t>
    </mdx>
    <mdx n="0" f="v">
      <t c="3" si="227">
        <n x="225"/>
        <n x="434"/>
        <n x="3"/>
      </t>
    </mdx>
    <mdx n="0" f="v">
      <t c="3" si="227">
        <n x="225"/>
        <n x="438"/>
        <n x="3"/>
      </t>
    </mdx>
    <mdx n="0" f="v">
      <t c="3" si="227">
        <n x="225"/>
        <n x="350"/>
        <n x="3"/>
      </t>
    </mdx>
    <mdx n="0" f="v">
      <t c="3" si="227">
        <n x="225"/>
        <n x="439"/>
        <n x="3"/>
      </t>
    </mdx>
    <mdx n="0" f="v">
      <t c="3" si="227">
        <n x="225"/>
        <n x="440"/>
        <n x="3"/>
      </t>
    </mdx>
    <mdx n="0" f="v">
      <t c="3" si="227">
        <n x="225"/>
        <n x="441"/>
        <n x="3"/>
      </t>
    </mdx>
    <mdx n="0" f="v">
      <t c="3" si="227">
        <n x="225"/>
        <n x="447"/>
        <n x="3"/>
      </t>
    </mdx>
    <mdx n="0" f="v">
      <t c="3" si="227">
        <n x="225"/>
        <n x="461"/>
        <n x="3"/>
      </t>
    </mdx>
    <mdx n="0" f="v">
      <t c="3" si="227">
        <n x="225"/>
        <n x="462"/>
        <n x="3"/>
      </t>
    </mdx>
    <mdx n="0" f="v">
      <t c="3" si="227">
        <n x="225"/>
        <n x="463"/>
        <n x="3"/>
      </t>
    </mdx>
    <mdx n="0" f="v">
      <t c="3" si="227">
        <n x="225"/>
        <n x="455"/>
        <n x="3"/>
      </t>
    </mdx>
    <mdx n="0" f="v">
      <t c="3" si="227">
        <n x="225"/>
        <n x="456"/>
        <n x="3"/>
      </t>
    </mdx>
    <mdx n="0" f="v">
      <t c="3" si="227">
        <n x="225"/>
        <n x="346"/>
        <n x="3"/>
      </t>
    </mdx>
    <mdx n="0" f="v">
      <t c="3" si="227">
        <n x="225"/>
        <n x="459"/>
        <n x="3"/>
      </t>
    </mdx>
    <mdx n="0" f="v">
      <t c="3" si="227">
        <n x="225"/>
        <n x="448"/>
        <n x="3"/>
      </t>
    </mdx>
    <mdx n="0" f="v">
      <t c="3" si="227">
        <n x="225"/>
        <n x="449"/>
        <n x="3"/>
      </t>
    </mdx>
    <mdx n="0" f="v">
      <t c="3" si="227">
        <n x="225"/>
        <n x="450"/>
        <n x="3"/>
      </t>
    </mdx>
    <mdx n="0" f="v">
      <t c="3" si="227">
        <n x="225"/>
        <n x="451"/>
        <n x="3"/>
      </t>
    </mdx>
    <mdx n="0" f="v">
      <t c="3" si="227">
        <n x="225"/>
        <n x="457"/>
        <n x="3"/>
      </t>
    </mdx>
    <mdx n="0" f="v">
      <t c="3" si="227">
        <n x="225"/>
        <n x="458"/>
        <n x="3"/>
      </t>
    </mdx>
    <mdx n="0" f="v">
      <t c="3" si="227">
        <n x="225"/>
        <n x="473"/>
        <n x="3"/>
      </t>
    </mdx>
    <mdx n="0" f="v">
      <t c="3" si="227">
        <n x="225"/>
        <n x="460"/>
        <n x="3"/>
      </t>
    </mdx>
    <mdx n="0" f="v">
      <t c="3" si="227">
        <n x="225"/>
        <n x="464"/>
        <n x="3"/>
      </t>
    </mdx>
    <mdx n="0" f="v">
      <t c="3" si="227">
        <n x="225"/>
        <n x="465"/>
        <n x="3"/>
      </t>
    </mdx>
    <mdx n="0" f="v">
      <t c="3" si="227">
        <n x="225"/>
        <n x="466"/>
        <n x="3"/>
      </t>
    </mdx>
    <mdx n="0" f="v">
      <t c="3" si="227">
        <n x="225"/>
        <n x="467"/>
        <n x="3"/>
      </t>
    </mdx>
    <mdx n="0" f="v">
      <t c="3" si="227">
        <n x="225"/>
        <n x="468"/>
        <n x="3"/>
      </t>
    </mdx>
    <mdx n="0" f="v">
      <t c="3" si="227">
        <n x="225"/>
        <n x="469"/>
        <n x="3"/>
      </t>
    </mdx>
    <mdx n="0" f="v">
      <t c="3" si="227">
        <n x="225"/>
        <n x="470"/>
        <n x="3"/>
      </t>
    </mdx>
    <mdx n="0" f="v">
      <t c="3" si="227">
        <n x="225"/>
        <n x="474"/>
        <n x="3"/>
      </t>
    </mdx>
    <mdx n="0" f="v">
      <t c="3" si="227">
        <n x="225"/>
        <n x="475"/>
        <n x="3"/>
      </t>
    </mdx>
    <mdx n="0" f="v">
      <t c="3" si="227">
        <n x="225"/>
        <n x="476"/>
        <n x="3"/>
      </t>
    </mdx>
    <mdx n="0" f="v">
      <t c="3" si="227">
        <n x="225"/>
        <n x="471"/>
        <n x="3"/>
      </t>
    </mdx>
    <mdx n="0" f="v">
      <t c="3" si="227">
        <n x="225"/>
        <n x="477"/>
        <n x="3"/>
      </t>
    </mdx>
    <mdx n="0" f="v">
      <t c="3" si="227">
        <n x="225"/>
        <n x="478"/>
        <n x="3"/>
      </t>
    </mdx>
    <mdx n="0" f="v">
      <t c="3" si="227">
        <n x="225"/>
        <n x="479"/>
        <n x="3"/>
      </t>
    </mdx>
    <mdx n="0" f="v">
      <t c="3" si="227">
        <n x="225"/>
        <n x="483"/>
        <n x="3"/>
      </t>
    </mdx>
    <mdx n="0" f="v">
      <t c="3" si="227">
        <n x="225"/>
        <n x="472"/>
        <n x="3"/>
      </t>
    </mdx>
    <mdx n="0" f="v">
      <t c="3" si="227">
        <n x="225"/>
        <n x="480"/>
        <n x="3"/>
      </t>
    </mdx>
    <mdx n="0" f="v">
      <t c="3" si="227">
        <n x="225"/>
        <n x="481"/>
        <n x="3"/>
      </t>
    </mdx>
    <mdx n="0" f="v">
      <t c="3" si="227">
        <n x="225"/>
        <n x="487"/>
        <n x="3"/>
      </t>
    </mdx>
    <mdx n="0" f="v">
      <t c="3" si="227">
        <n x="225"/>
        <n x="488"/>
        <n x="3"/>
      </t>
    </mdx>
    <mdx n="0" f="v">
      <t c="3" si="227">
        <n x="225"/>
        <n x="489"/>
        <n x="3"/>
      </t>
    </mdx>
    <mdx n="0" f="v">
      <t c="3" si="227">
        <n x="225"/>
        <n x="490"/>
        <n x="3"/>
      </t>
    </mdx>
    <mdx n="0" f="v">
      <t c="3" si="227">
        <n x="225"/>
        <n x="484"/>
        <n x="3"/>
      </t>
    </mdx>
    <mdx n="0" f="v">
      <t c="3" si="227">
        <n x="225"/>
        <n x="485"/>
        <n x="3"/>
      </t>
    </mdx>
    <mdx n="0" f="v">
      <t c="3" si="227">
        <n x="225"/>
        <n x="486"/>
        <n x="3"/>
      </t>
    </mdx>
    <mdx n="0" f="v">
      <t c="3" si="227">
        <n x="225"/>
        <n x="482"/>
        <n x="3"/>
      </t>
    </mdx>
    <mdx n="0" f="v">
      <t c="3" si="227">
        <n x="225"/>
        <n x="492"/>
        <n x="3"/>
      </t>
    </mdx>
    <mdx n="0" f="v">
      <t c="3" si="227">
        <n x="225"/>
        <n x="493"/>
        <n x="3"/>
      </t>
    </mdx>
    <mdx n="0" f="v">
      <t c="3" si="227">
        <n x="225"/>
        <n x="491"/>
        <n x="3"/>
      </t>
    </mdx>
    <mdx n="0" f="v">
      <t c="3" si="227">
        <n x="225"/>
        <n x="495"/>
        <n x="3"/>
      </t>
    </mdx>
    <mdx n="0" f="v">
      <t c="3" si="227">
        <n x="225"/>
        <n x="496"/>
        <n x="3"/>
      </t>
    </mdx>
    <mdx n="0" f="v">
      <t c="3" si="227">
        <n x="225"/>
        <n x="503"/>
        <n x="3"/>
      </t>
    </mdx>
    <mdx n="0" f="v">
      <t c="3" si="227">
        <n x="225"/>
        <n x="508"/>
        <n x="3"/>
      </t>
    </mdx>
    <mdx n="0" f="v">
      <t c="3" si="227">
        <n x="225"/>
        <n x="494"/>
        <n x="3"/>
      </t>
    </mdx>
    <mdx n="0" f="v">
      <t c="3" si="227">
        <n x="225"/>
        <n x="497"/>
        <n x="3"/>
      </t>
    </mdx>
    <mdx n="0" f="v">
      <t c="3" si="227">
        <n x="225"/>
        <n x="498"/>
        <n x="3"/>
      </t>
    </mdx>
    <mdx n="0" f="v">
      <t c="3" si="227">
        <n x="225"/>
        <n x="499"/>
        <n x="3"/>
      </t>
    </mdx>
    <mdx n="0" f="v">
      <t c="3" si="227">
        <n x="225"/>
        <n x="500"/>
        <n x="3"/>
      </t>
    </mdx>
    <mdx n="0" f="v">
      <t c="3" si="227">
        <n x="225"/>
        <n x="501"/>
        <n x="3"/>
      </t>
    </mdx>
    <mdx n="0" f="v">
      <t c="3" si="227">
        <n x="225"/>
        <n x="502"/>
        <n x="3"/>
      </t>
    </mdx>
    <mdx n="0" f="v">
      <t c="3" si="227">
        <n x="225"/>
        <n x="504"/>
        <n x="3"/>
      </t>
    </mdx>
    <mdx n="0" f="v">
      <t c="3" si="227">
        <n x="225"/>
        <n x="505"/>
        <n x="3"/>
      </t>
    </mdx>
    <mdx n="0" f="v">
      <t c="3" si="227">
        <n x="225"/>
        <n x="506"/>
        <n x="3"/>
      </t>
    </mdx>
    <mdx n="0" f="v">
      <t c="3" si="227">
        <n x="225"/>
        <n x="509"/>
        <n x="3"/>
      </t>
    </mdx>
    <mdx n="0" f="v">
      <t c="3" si="227">
        <n x="225"/>
        <n x="507"/>
        <n x="3"/>
      </t>
    </mdx>
    <mdx n="0" f="v">
      <t c="3" si="227">
        <n x="225"/>
        <n x="510"/>
        <n x="3"/>
      </t>
    </mdx>
    <mdx n="0" f="v">
      <t c="3" si="227">
        <n x="225"/>
        <n x="511"/>
        <n x="3"/>
      </t>
    </mdx>
    <mdx n="0" f="v">
      <t c="3" si="227">
        <n x="225"/>
        <n x="512"/>
        <n x="3"/>
      </t>
    </mdx>
    <mdx n="0" f="v">
      <t c="3" si="227">
        <n x="225"/>
        <n x="513"/>
        <n x="3"/>
      </t>
    </mdx>
    <mdx n="0" f="v">
      <t c="3" si="227">
        <n x="225"/>
        <n x="514"/>
        <n x="3"/>
      </t>
    </mdx>
    <mdx n="0" f="v">
      <t c="3" si="227">
        <n x="225"/>
        <n x="515"/>
        <n x="3"/>
      </t>
    </mdx>
    <mdx n="0" f="v">
      <t c="3" si="227">
        <n x="225"/>
        <n x="516"/>
        <n x="3"/>
      </t>
    </mdx>
    <mdx n="0" f="v">
      <t c="3" si="227">
        <n x="225"/>
        <n x="517"/>
        <n x="3"/>
      </t>
    </mdx>
    <mdx n="0" f="v">
      <t c="3" si="227">
        <n x="225"/>
        <n x="518"/>
        <n x="3"/>
      </t>
    </mdx>
    <mdx n="0" f="v">
      <t c="3" si="227">
        <n x="225"/>
        <n x="522"/>
        <n x="3"/>
      </t>
    </mdx>
    <mdx n="0" f="v">
      <t c="3" si="227">
        <n x="225"/>
        <n x="523"/>
        <n x="3"/>
      </t>
    </mdx>
    <mdx n="0" f="v">
      <t c="3" si="227">
        <n x="225"/>
        <n x="519"/>
        <n x="3"/>
      </t>
    </mdx>
    <mdx n="0" f="v">
      <t c="3" si="227">
        <n x="225"/>
        <n x="520"/>
        <n x="3"/>
      </t>
    </mdx>
    <mdx n="0" f="v">
      <t c="3" si="227">
        <n x="225"/>
        <n x="521"/>
        <n x="3"/>
      </t>
    </mdx>
    <mdx n="0" f="v">
      <t c="3" si="227">
        <n x="225"/>
        <n x="528"/>
        <n x="3"/>
      </t>
    </mdx>
    <mdx n="0" f="v">
      <t c="3" si="227">
        <n x="225"/>
        <n x="525"/>
        <n x="3"/>
      </t>
    </mdx>
    <mdx n="0" f="v">
      <t c="3" si="227">
        <n x="225"/>
        <n x="526"/>
        <n x="3"/>
      </t>
    </mdx>
    <mdx n="0" f="v">
      <t c="3" si="227">
        <n x="225"/>
        <n x="524"/>
        <n x="3"/>
      </t>
    </mdx>
    <mdx n="0" f="v">
      <t c="3" si="227">
        <n x="225"/>
        <n x="527"/>
        <n x="3"/>
      </t>
    </mdx>
    <mdx n="0" f="v">
      <t c="3" si="227">
        <n x="225"/>
        <n x="529"/>
        <n x="3"/>
      </t>
    </mdx>
    <mdx n="0" f="v">
      <t c="3" si="227">
        <n x="225"/>
        <n x="530"/>
        <n x="3"/>
      </t>
    </mdx>
    <mdx n="0" f="v">
      <t c="3" si="227">
        <n x="225"/>
        <n x="533"/>
        <n x="3"/>
      </t>
    </mdx>
    <mdx n="0" f="v">
      <t c="3" si="227">
        <n x="225"/>
        <n x="531"/>
        <n x="3"/>
      </t>
    </mdx>
    <mdx n="0" f="v">
      <t c="3" si="227">
        <n x="225"/>
        <n x="532"/>
        <n x="3"/>
      </t>
    </mdx>
    <mdx n="0" f="v">
      <t c="3" si="227">
        <n x="225"/>
        <n x="536"/>
        <n x="3"/>
      </t>
    </mdx>
    <mdx n="0" f="v">
      <t c="3" si="227">
        <n x="225"/>
        <n x="534"/>
        <n x="3"/>
      </t>
    </mdx>
    <mdx n="0" f="v">
      <t c="3" si="227">
        <n x="225"/>
        <n x="535"/>
        <n x="3"/>
      </t>
    </mdx>
    <mdx n="0" f="v">
      <t c="3" si="227">
        <n x="225"/>
        <n x="539"/>
        <n x="3"/>
      </t>
    </mdx>
    <mdx n="0" f="v">
      <t c="3" si="227">
        <n x="225"/>
        <n x="537"/>
        <n x="3"/>
      </t>
    </mdx>
    <mdx n="0" f="v">
      <t c="3" si="227">
        <n x="225"/>
        <n x="538"/>
        <n x="3"/>
      </t>
    </mdx>
    <mdx n="0" f="v">
      <t c="3" si="227">
        <n x="225"/>
        <n x="540"/>
        <n x="3"/>
      </t>
    </mdx>
    <mdx n="0" f="v">
      <t c="3" si="227">
        <n x="225"/>
        <n x="541"/>
        <n x="3"/>
      </t>
    </mdx>
    <mdx n="0" f="v">
      <t c="3" si="227">
        <n x="225"/>
        <n x="545"/>
        <n x="3"/>
      </t>
    </mdx>
    <mdx n="0" f="v">
      <t c="3" si="227">
        <n x="225"/>
        <n x="543"/>
        <n x="3"/>
      </t>
    </mdx>
    <mdx n="0" f="v">
      <t c="3" si="227">
        <n x="225"/>
        <n x="544"/>
        <n x="3"/>
      </t>
    </mdx>
    <mdx n="0" f="v">
      <t c="3" si="227">
        <n x="225"/>
        <n x="542"/>
        <n x="3"/>
      </t>
    </mdx>
    <mdx n="0" f="v">
      <t c="3" si="227">
        <n x="225"/>
        <n x="546"/>
        <n x="3"/>
      </t>
    </mdx>
    <mdx n="0" f="v">
      <t c="3" si="227">
        <n x="225"/>
        <n x="271"/>
        <n x="189"/>
      </t>
    </mdx>
    <mdx n="0" f="v">
      <t c="3" si="227">
        <n x="225"/>
        <n x="273"/>
        <n x="189"/>
      </t>
    </mdx>
    <mdx n="0" f="v">
      <t c="3" si="227">
        <n x="225"/>
        <n x="270"/>
        <n x="189"/>
      </t>
    </mdx>
    <mdx n="0" f="v">
      <t c="3" si="227">
        <n x="225"/>
        <n x="272"/>
        <n x="189"/>
      </t>
    </mdx>
    <mdx n="0" f="v">
      <t c="3" si="227">
        <n x="225"/>
        <n x="268"/>
        <n x="189"/>
      </t>
    </mdx>
    <mdx n="0" f="v">
      <t c="3" si="227">
        <n x="225"/>
        <n x="355"/>
        <n x="189"/>
      </t>
    </mdx>
    <mdx n="0" f="v">
      <t c="3" si="227">
        <n x="225"/>
        <n x="357"/>
        <n x="189"/>
      </t>
    </mdx>
    <mdx n="0" f="v">
      <t c="3" si="227">
        <n x="225"/>
        <n x="358"/>
        <n x="189"/>
      </t>
    </mdx>
    <mdx n="0" f="v">
      <t c="3" si="227">
        <n x="225"/>
        <n x="359"/>
        <n x="189"/>
      </t>
    </mdx>
    <mdx n="0" f="v">
      <t c="3" si="227">
        <n x="225"/>
        <n x="360"/>
        <n x="189"/>
      </t>
    </mdx>
    <mdx n="0" f="v">
      <t c="3" si="227">
        <n x="225"/>
        <n x="361"/>
        <n x="189"/>
      </t>
    </mdx>
    <mdx n="0" f="v">
      <t c="3" si="227">
        <n x="225"/>
        <n x="267"/>
        <n x="189"/>
      </t>
    </mdx>
    <mdx n="0" f="v">
      <t c="3" si="227">
        <n x="225"/>
        <n x="266"/>
        <n x="189"/>
      </t>
    </mdx>
    <mdx n="0" f="v">
      <t c="3" si="227">
        <n x="225"/>
        <n x="265"/>
        <n x="189"/>
      </t>
    </mdx>
    <mdx n="0" f="v">
      <t c="3" si="227">
        <n x="225"/>
        <n x="264"/>
        <n x="189"/>
      </t>
    </mdx>
    <mdx n="0" f="v">
      <t c="3" si="227">
        <n x="225"/>
        <n x="263"/>
        <n x="189"/>
      </t>
    </mdx>
    <mdx n="0" f="v">
      <t c="3" si="227">
        <n x="225"/>
        <n x="262"/>
        <n x="189"/>
      </t>
    </mdx>
    <mdx n="0" f="v">
      <t c="3" si="227">
        <n x="225"/>
        <n x="261"/>
        <n x="189"/>
      </t>
    </mdx>
    <mdx n="0" f="v">
      <t c="3" si="227">
        <n x="225"/>
        <n x="260"/>
        <n x="189"/>
      </t>
    </mdx>
    <mdx n="0" f="v">
      <t c="3" si="227">
        <n x="225"/>
        <n x="259"/>
        <n x="189"/>
      </t>
    </mdx>
    <mdx n="0" f="v">
      <t c="3" si="227">
        <n x="225"/>
        <n x="258"/>
        <n x="189"/>
      </t>
    </mdx>
    <mdx n="0" f="v">
      <t c="3" si="227">
        <n x="225"/>
        <n x="257"/>
        <n x="189"/>
      </t>
    </mdx>
    <mdx n="0" f="v">
      <t c="3" si="227">
        <n x="225"/>
        <n x="256"/>
        <n x="189"/>
      </t>
    </mdx>
    <mdx n="0" f="v">
      <t c="3" si="227">
        <n x="225"/>
        <n x="255"/>
        <n x="189"/>
      </t>
    </mdx>
    <mdx n="0" f="v">
      <t c="3" si="227">
        <n x="225"/>
        <n x="316"/>
        <n x="189"/>
      </t>
    </mdx>
    <mdx n="0" f="v">
      <t c="3" si="227">
        <n x="225"/>
        <n x="373"/>
        <n x="189"/>
      </t>
    </mdx>
    <mdx n="0" f="v">
      <t c="3" si="227">
        <n x="225"/>
        <n x="374"/>
        <n x="189"/>
      </t>
    </mdx>
    <mdx n="0" f="v">
      <t c="3" si="227">
        <n x="225"/>
        <n x="281"/>
        <n x="189"/>
      </t>
    </mdx>
    <mdx n="0" f="v">
      <t c="3" si="227">
        <n x="225"/>
        <n x="376"/>
        <n x="189"/>
      </t>
    </mdx>
    <mdx n="0" f="v">
      <t c="3" si="227">
        <n x="225"/>
        <n x="377"/>
        <n x="189"/>
      </t>
    </mdx>
    <mdx n="0" f="v">
      <t c="3" si="227">
        <n x="225"/>
        <n x="280"/>
        <n x="189"/>
      </t>
    </mdx>
    <mdx n="0" f="v">
      <t c="3" si="227">
        <n x="225"/>
        <n x="311"/>
        <n x="189"/>
      </t>
    </mdx>
    <mdx n="0" f="v">
      <t c="3" si="227">
        <n x="225"/>
        <n x="378"/>
        <n x="189"/>
      </t>
    </mdx>
    <mdx n="0" f="v">
      <t c="3" si="227">
        <n x="225"/>
        <n x="379"/>
        <n x="189"/>
      </t>
    </mdx>
    <mdx n="0" f="v">
      <t c="3" si="227">
        <n x="225"/>
        <n x="380"/>
        <n x="189"/>
      </t>
    </mdx>
    <mdx n="0" f="v">
      <t c="3" si="227">
        <n x="225"/>
        <n x="381"/>
        <n x="189"/>
      </t>
    </mdx>
    <mdx n="0" f="v">
      <t c="3" si="227">
        <n x="225"/>
        <n x="382"/>
        <n x="189"/>
      </t>
    </mdx>
    <mdx n="0" f="v">
      <t c="3" si="227">
        <n x="225"/>
        <n x="304"/>
        <n x="189"/>
      </t>
    </mdx>
    <mdx n="0" f="v">
      <t c="3" si="227">
        <n x="225"/>
        <n x="547"/>
        <n x="189"/>
      </t>
    </mdx>
    <mdx n="0" f="v">
      <t c="3" si="227">
        <n x="225"/>
        <n x="362"/>
        <n x="189"/>
      </t>
    </mdx>
    <mdx n="0" f="v">
      <t c="3" si="227">
        <n x="225"/>
        <n x="364"/>
        <n x="189"/>
      </t>
    </mdx>
    <mdx n="0" f="v">
      <t c="3" si="227">
        <n x="225"/>
        <n x="548"/>
        <n x="189"/>
      </t>
    </mdx>
    <mdx n="0" f="v">
      <t c="3" si="227">
        <n x="225"/>
        <n x="365"/>
        <n x="189"/>
      </t>
    </mdx>
    <mdx n="0" f="v">
      <t c="3" si="227">
        <n x="225"/>
        <n x="366"/>
        <n x="189"/>
      </t>
    </mdx>
    <mdx n="0" f="v">
      <t c="3" si="227">
        <n x="225"/>
        <n x="367"/>
        <n x="189"/>
      </t>
    </mdx>
    <mdx n="0" f="v">
      <t c="3" si="227">
        <n x="225"/>
        <n x="368"/>
        <n x="189"/>
      </t>
    </mdx>
    <mdx n="0" f="v">
      <t c="3" si="227">
        <n x="225"/>
        <n x="369"/>
        <n x="189"/>
      </t>
    </mdx>
    <mdx n="0" f="v">
      <t c="3" si="227">
        <n x="225"/>
        <n x="307"/>
        <n x="189"/>
      </t>
    </mdx>
    <mdx n="0" f="v">
      <t c="3" si="227">
        <n x="225"/>
        <n x="370"/>
        <n x="189"/>
      </t>
    </mdx>
    <mdx n="0" f="v">
      <t c="3" si="227">
        <n x="225"/>
        <n x="371"/>
        <n x="189"/>
      </t>
    </mdx>
    <mdx n="0" f="v">
      <t c="3" si="227">
        <n x="225"/>
        <n x="372"/>
        <n x="189"/>
      </t>
    </mdx>
    <mdx n="0" f="v">
      <t c="3" si="227">
        <n x="225"/>
        <n x="393"/>
        <n x="189"/>
      </t>
    </mdx>
    <mdx n="0" f="v">
      <t c="3" si="227">
        <n x="225"/>
        <n x="394"/>
        <n x="189"/>
      </t>
    </mdx>
    <mdx n="0" f="v">
      <t c="3" si="227">
        <n x="225"/>
        <n x="395"/>
        <n x="189"/>
      </t>
    </mdx>
    <mdx n="0" f="v">
      <t c="3" si="227">
        <n x="225"/>
        <n x="278"/>
        <n x="189"/>
      </t>
    </mdx>
    <mdx n="0" f="v">
      <t c="3" si="227">
        <n x="225"/>
        <n x="396"/>
        <n x="189"/>
      </t>
    </mdx>
    <mdx n="0" f="v">
      <t c="3" si="227">
        <n x="225"/>
        <n x="397"/>
        <n x="189"/>
      </t>
    </mdx>
    <mdx n="0" f="v">
      <t c="3" si="227">
        <n x="225"/>
        <n x="398"/>
        <n x="189"/>
      </t>
    </mdx>
    <mdx n="0" f="v">
      <t c="3" si="227">
        <n x="225"/>
        <n x="392"/>
        <n x="189"/>
      </t>
    </mdx>
    <mdx n="0" f="v">
      <t c="3" si="227">
        <n x="225"/>
        <n x="404"/>
        <n x="189"/>
      </t>
    </mdx>
    <mdx n="0" f="v">
      <t c="3" si="227">
        <n x="225"/>
        <n x="383"/>
        <n x="189"/>
      </t>
    </mdx>
    <mdx n="0" f="v">
      <t c="3" si="227">
        <n x="225"/>
        <n x="384"/>
        <n x="189"/>
      </t>
    </mdx>
    <mdx n="0" f="v">
      <t c="3" si="227">
        <n x="225"/>
        <n x="385"/>
        <n x="189"/>
      </t>
    </mdx>
    <mdx n="0" f="v">
      <t c="3" si="227">
        <n x="225"/>
        <n x="386"/>
        <n x="189"/>
      </t>
    </mdx>
    <mdx n="0" f="v">
      <t c="3" si="227">
        <n x="225"/>
        <n x="387"/>
        <n x="189"/>
      </t>
    </mdx>
    <mdx n="0" f="v">
      <t c="3" si="227">
        <n x="225"/>
        <n x="388"/>
        <n x="189"/>
      </t>
    </mdx>
    <mdx n="0" f="v">
      <t c="3" si="227">
        <n x="225"/>
        <n x="389"/>
        <n x="189"/>
      </t>
    </mdx>
    <mdx n="0" f="v">
      <t c="3" si="227">
        <n x="225"/>
        <n x="390"/>
        <n x="189"/>
      </t>
    </mdx>
    <mdx n="0" f="v">
      <t c="3" si="227">
        <n x="225"/>
        <n x="391"/>
        <n x="189"/>
      </t>
    </mdx>
    <mdx n="0" f="v">
      <t c="3" si="227">
        <n x="225"/>
        <n x="399"/>
        <n x="189"/>
      </t>
    </mdx>
    <mdx n="0" f="v">
      <t c="3" si="227">
        <n x="225"/>
        <n x="400"/>
        <n x="189"/>
      </t>
    </mdx>
    <mdx n="0" f="v">
      <t c="3" si="227">
        <n x="225"/>
        <n x="401"/>
        <n x="189"/>
      </t>
    </mdx>
    <mdx n="0" f="v">
      <t c="3" si="227">
        <n x="225"/>
        <n x="402"/>
        <n x="189"/>
      </t>
    </mdx>
    <mdx n="0" f="v">
      <t c="3" si="227">
        <n x="225"/>
        <n x="277"/>
        <n x="189"/>
      </t>
    </mdx>
    <mdx n="0" f="v">
      <t c="3" si="227">
        <n x="225"/>
        <n x="417"/>
        <n x="189"/>
      </t>
    </mdx>
    <mdx n="0" f="v">
      <t c="3" si="227">
        <n x="225"/>
        <n x="405"/>
        <n x="189"/>
      </t>
    </mdx>
    <mdx n="0" f="v">
      <t c="3" si="227">
        <n x="225"/>
        <n x="406"/>
        <n x="189"/>
      </t>
    </mdx>
    <mdx n="0" f="v">
      <t c="3" si="227">
        <n x="225"/>
        <n x="407"/>
        <n x="189"/>
      </t>
    </mdx>
    <mdx n="0" f="v">
      <t c="3" si="227">
        <n x="225"/>
        <n x="408"/>
        <n x="189"/>
      </t>
    </mdx>
    <mdx n="0" f="v">
      <t c="3" si="227">
        <n x="225"/>
        <n x="409"/>
        <n x="189"/>
      </t>
    </mdx>
    <mdx n="0" f="v">
      <t c="3" si="227">
        <n x="225"/>
        <n x="410"/>
        <n x="189"/>
      </t>
    </mdx>
    <mdx n="0" f="v">
      <t c="3" si="227">
        <n x="225"/>
        <n x="411"/>
        <n x="189"/>
      </t>
    </mdx>
    <mdx n="0" f="v">
      <t c="3" si="227">
        <n x="225"/>
        <n x="403"/>
        <n x="189"/>
      </t>
    </mdx>
    <mdx n="0" f="v">
      <t c="3" si="227">
        <n x="225"/>
        <n x="412"/>
        <n x="189"/>
      </t>
    </mdx>
    <mdx n="0" f="v">
      <t c="3" si="227">
        <n x="225"/>
        <n x="413"/>
        <n x="189"/>
      </t>
    </mdx>
    <mdx n="0" f="v">
      <t c="3" si="227">
        <n x="225"/>
        <n x="414"/>
        <n x="189"/>
      </t>
    </mdx>
    <mdx n="0" f="v">
      <t c="3" si="227">
        <n x="225"/>
        <n x="415"/>
        <n x="189"/>
      </t>
    </mdx>
    <mdx n="0" f="v">
      <t c="3" si="227">
        <n x="225"/>
        <n x="416"/>
        <n x="189"/>
      </t>
    </mdx>
    <mdx n="0" f="v">
      <t c="3" si="227">
        <n x="225"/>
        <n x="427"/>
        <n x="189"/>
      </t>
    </mdx>
    <mdx n="0" f="v">
      <t c="3" si="227">
        <n x="225"/>
        <n x="422"/>
        <n x="189"/>
      </t>
    </mdx>
    <mdx n="0" f="v">
      <t c="3" si="227">
        <n x="225"/>
        <n x="418"/>
        <n x="189"/>
      </t>
    </mdx>
    <mdx n="0" f="v">
      <t c="3" si="227">
        <n x="225"/>
        <n x="419"/>
        <n x="189"/>
      </t>
    </mdx>
    <mdx n="0" f="v">
      <t c="3" si="227">
        <n x="225"/>
        <n x="420"/>
        <n x="189"/>
      </t>
    </mdx>
    <mdx n="0" f="v">
      <t c="3" si="227">
        <n x="225"/>
        <n x="301"/>
        <n x="189"/>
      </t>
    </mdx>
    <mdx n="0" f="v">
      <t c="3" si="227">
        <n x="225"/>
        <n x="299"/>
        <n x="189"/>
      </t>
    </mdx>
    <mdx n="0" f="v">
      <t c="3" si="227">
        <n x="225"/>
        <n x="297"/>
        <n x="189"/>
      </t>
    </mdx>
    <mdx n="0" f="v">
      <t c="3" si="227">
        <n x="225"/>
        <n x="421"/>
        <n x="189"/>
      </t>
    </mdx>
    <mdx n="0" f="v">
      <t c="3" si="227">
        <n x="225"/>
        <n x="423"/>
        <n x="189"/>
      </t>
    </mdx>
    <mdx n="0" f="v">
      <t c="3" si="227">
        <n x="225"/>
        <n x="424"/>
        <n x="189"/>
      </t>
    </mdx>
    <mdx n="0" f="v">
      <t c="3" si="227">
        <n x="225"/>
        <n x="425"/>
        <n x="189"/>
      </t>
    </mdx>
    <mdx n="0" f="v">
      <t c="3" si="227">
        <n x="225"/>
        <n x="348"/>
        <n x="189"/>
      </t>
    </mdx>
    <mdx n="0" f="v">
      <t c="3" si="227">
        <n x="225"/>
        <n x="327"/>
        <n x="189"/>
      </t>
    </mdx>
    <mdx n="0" f="v">
      <t c="3" si="227">
        <n x="225"/>
        <n x="426"/>
        <n x="189"/>
      </t>
    </mdx>
    <mdx n="0" f="v">
      <t c="3" si="227">
        <n x="225"/>
        <n x="329"/>
        <n x="189"/>
      </t>
    </mdx>
    <mdx n="0" f="v">
      <t c="3" si="227">
        <n x="225"/>
        <n x="428"/>
        <n x="189"/>
      </t>
    </mdx>
    <mdx n="0" f="v">
      <t c="3" si="227">
        <n x="225"/>
        <n x="328"/>
        <n x="189"/>
      </t>
    </mdx>
    <mdx n="0" f="v">
      <t c="3" si="227">
        <n x="225"/>
        <n x="429"/>
        <n x="189"/>
      </t>
    </mdx>
    <mdx n="0" f="v">
      <t c="3" si="227">
        <n x="225"/>
        <n x="430"/>
        <n x="189"/>
      </t>
    </mdx>
    <mdx n="0" f="v">
      <t c="3" si="227">
        <n x="225"/>
        <n x="431"/>
        <n x="189"/>
      </t>
    </mdx>
    <mdx n="0" f="v">
      <t c="3" si="227">
        <n x="225"/>
        <n x="432"/>
        <n x="189"/>
      </t>
    </mdx>
    <mdx n="0" f="v">
      <t c="3" si="227">
        <n x="225"/>
        <n x="326"/>
        <n x="189"/>
      </t>
    </mdx>
    <mdx n="0" f="v">
      <t c="3" si="227">
        <n x="225"/>
        <n x="435"/>
        <n x="189"/>
      </t>
    </mdx>
    <mdx n="0" f="v">
      <t c="3" si="227">
        <n x="225"/>
        <n x="436"/>
        <n x="189"/>
      </t>
    </mdx>
    <mdx n="0" f="v">
      <t c="3" si="227">
        <n x="225"/>
        <n x="437"/>
        <n x="189"/>
      </t>
    </mdx>
    <mdx n="0" f="v">
      <t c="3" si="227">
        <n x="225"/>
        <n x="294"/>
        <n x="189"/>
      </t>
    </mdx>
    <mdx n="0" f="v">
      <t c="3" si="227">
        <n x="225"/>
        <n x="293"/>
        <n x="189"/>
      </t>
    </mdx>
    <mdx n="0" f="v">
      <t c="3" si="227">
        <n x="225"/>
        <n x="276"/>
        <n x="189"/>
      </t>
    </mdx>
    <mdx n="0" f="v">
      <t c="3" si="227">
        <n x="225"/>
        <n x="453"/>
        <n x="189"/>
      </t>
    </mdx>
    <mdx n="0" f="v">
      <t c="3" si="227">
        <n x="225"/>
        <n x="454"/>
        <n x="189"/>
      </t>
    </mdx>
    <mdx n="0" f="v">
      <t c="3" si="227">
        <n x="225"/>
        <n x="452"/>
        <n x="189"/>
      </t>
    </mdx>
    <mdx n="0" f="v">
      <t c="3" si="227">
        <n x="225"/>
        <n x="433"/>
        <n x="189"/>
      </t>
    </mdx>
    <mdx n="0" f="v">
      <t c="3" si="227">
        <n x="225"/>
        <n x="442"/>
        <n x="189"/>
      </t>
    </mdx>
    <mdx n="0" f="v">
      <t c="3" si="227">
        <n x="225"/>
        <n x="443"/>
        <n x="189"/>
      </t>
    </mdx>
    <mdx n="0" f="v">
      <t c="3" si="227">
        <n x="225"/>
        <n x="444"/>
        <n x="189"/>
      </t>
    </mdx>
    <mdx n="0" f="v">
      <t c="3" si="227">
        <n x="225"/>
        <n x="445"/>
        <n x="189"/>
      </t>
    </mdx>
    <mdx n="0" f="v">
      <t c="3" si="227">
        <n x="225"/>
        <n x="446"/>
        <n x="189"/>
      </t>
    </mdx>
    <mdx n="0" f="v">
      <t c="3" si="227">
        <n x="225"/>
        <n x="434"/>
        <n x="189"/>
      </t>
    </mdx>
    <mdx n="0" f="v">
      <t c="3" si="227">
        <n x="225"/>
        <n x="438"/>
        <n x="189"/>
      </t>
    </mdx>
    <mdx n="0" f="v">
      <t c="3" si="227">
        <n x="225"/>
        <n x="350"/>
        <n x="189"/>
      </t>
    </mdx>
    <mdx n="0" f="v">
      <t c="3" si="227">
        <n x="225"/>
        <n x="439"/>
        <n x="189"/>
      </t>
    </mdx>
    <mdx n="0" f="v">
      <t c="3" si="227">
        <n x="225"/>
        <n x="440"/>
        <n x="189"/>
      </t>
    </mdx>
    <mdx n="0" f="v">
      <t c="3" si="227">
        <n x="225"/>
        <n x="441"/>
        <n x="189"/>
      </t>
    </mdx>
    <mdx n="0" f="v">
      <t c="3" si="227">
        <n x="225"/>
        <n x="447"/>
        <n x="189"/>
      </t>
    </mdx>
    <mdx n="0" f="v">
      <t c="3" si="227">
        <n x="225"/>
        <n x="461"/>
        <n x="189"/>
      </t>
    </mdx>
    <mdx n="0" f="v">
      <t c="3" si="227">
        <n x="225"/>
        <n x="462"/>
        <n x="189"/>
      </t>
    </mdx>
    <mdx n="0" f="v">
      <t c="3" si="227">
        <n x="225"/>
        <n x="463"/>
        <n x="189"/>
      </t>
    </mdx>
    <mdx n="0" f="v">
      <t c="3" si="227">
        <n x="225"/>
        <n x="455"/>
        <n x="189"/>
      </t>
    </mdx>
    <mdx n="0" f="v">
      <t c="3" si="227">
        <n x="225"/>
        <n x="456"/>
        <n x="189"/>
      </t>
    </mdx>
    <mdx n="0" f="v">
      <t c="3" si="227">
        <n x="225"/>
        <n x="346"/>
        <n x="189"/>
      </t>
    </mdx>
    <mdx n="0" f="v">
      <t c="3" si="227">
        <n x="225"/>
        <n x="459"/>
        <n x="189"/>
      </t>
    </mdx>
    <mdx n="0" f="v">
      <t c="3" si="227">
        <n x="225"/>
        <n x="448"/>
        <n x="189"/>
      </t>
    </mdx>
    <mdx n="0" f="v">
      <t c="3" si="227">
        <n x="225"/>
        <n x="449"/>
        <n x="189"/>
      </t>
    </mdx>
    <mdx n="0" f="v">
      <t c="3" si="227">
        <n x="225"/>
        <n x="450"/>
        <n x="189"/>
      </t>
    </mdx>
    <mdx n="0" f="v">
      <t c="3" si="227">
        <n x="225"/>
        <n x="451"/>
        <n x="189"/>
      </t>
    </mdx>
    <mdx n="0" f="v">
      <t c="3" si="227">
        <n x="225"/>
        <n x="457"/>
        <n x="189"/>
      </t>
    </mdx>
    <mdx n="0" f="v">
      <t c="3" si="227">
        <n x="225"/>
        <n x="458"/>
        <n x="189"/>
      </t>
    </mdx>
    <mdx n="0" f="v">
      <t c="3" si="227">
        <n x="225"/>
        <n x="464"/>
        <n x="189"/>
      </t>
    </mdx>
    <mdx n="0" f="v">
      <t c="3" si="227">
        <n x="225"/>
        <n x="465"/>
        <n x="189"/>
      </t>
    </mdx>
    <mdx n="0" f="v">
      <t c="3" si="227">
        <n x="225"/>
        <n x="466"/>
        <n x="189"/>
      </t>
    </mdx>
    <mdx n="0" f="v">
      <t c="3" si="227">
        <n x="225"/>
        <n x="467"/>
        <n x="189"/>
      </t>
    </mdx>
    <mdx n="0" f="v">
      <t c="3" si="227">
        <n x="225"/>
        <n x="473"/>
        <n x="189"/>
      </t>
    </mdx>
    <mdx n="0" f="v">
      <t c="3" si="227">
        <n x="225"/>
        <n x="460"/>
        <n x="189"/>
      </t>
    </mdx>
    <mdx n="0" f="v">
      <t c="3" si="227">
        <n x="225"/>
        <n x="468"/>
        <n x="189"/>
      </t>
    </mdx>
    <mdx n="0" f="v">
      <t c="3" si="227">
        <n x="225"/>
        <n x="469"/>
        <n x="189"/>
      </t>
    </mdx>
    <mdx n="0" f="v">
      <t c="3" si="227">
        <n x="225"/>
        <n x="470"/>
        <n x="189"/>
      </t>
    </mdx>
    <mdx n="0" f="v">
      <t c="3" si="227">
        <n x="225"/>
        <n x="474"/>
        <n x="189"/>
      </t>
    </mdx>
    <mdx n="0" f="v">
      <t c="3" si="227">
        <n x="225"/>
        <n x="475"/>
        <n x="189"/>
      </t>
    </mdx>
    <mdx n="0" f="v">
      <t c="3" si="227">
        <n x="225"/>
        <n x="476"/>
        <n x="189"/>
      </t>
    </mdx>
    <mdx n="0" f="v">
      <t c="3" si="227">
        <n x="225"/>
        <n x="471"/>
        <n x="189"/>
      </t>
    </mdx>
    <mdx n="0" f="v">
      <t c="3" si="227">
        <n x="225"/>
        <n x="477"/>
        <n x="189"/>
      </t>
    </mdx>
    <mdx n="0" f="v">
      <t c="3" si="227">
        <n x="225"/>
        <n x="478"/>
        <n x="189"/>
      </t>
    </mdx>
    <mdx n="0" f="v">
      <t c="3" si="227">
        <n x="225"/>
        <n x="479"/>
        <n x="189"/>
      </t>
    </mdx>
    <mdx n="0" f="v">
      <t c="3" si="227">
        <n x="225"/>
        <n x="483"/>
        <n x="189"/>
      </t>
    </mdx>
    <mdx n="0" f="v">
      <t c="3" si="227">
        <n x="225"/>
        <n x="487"/>
        <n x="189"/>
      </t>
    </mdx>
    <mdx n="0" f="v">
      <t c="3" si="227">
        <n x="225"/>
        <n x="472"/>
        <n x="189"/>
      </t>
    </mdx>
    <mdx n="0" f="v">
      <t c="3" si="227">
        <n x="225"/>
        <n x="480"/>
        <n x="189"/>
      </t>
    </mdx>
    <mdx n="0" f="v">
      <t c="3" si="227">
        <n x="225"/>
        <n x="481"/>
        <n x="189"/>
      </t>
    </mdx>
    <mdx n="0" f="v">
      <t c="3" si="227">
        <n x="225"/>
        <n x="488"/>
        <n x="189"/>
      </t>
    </mdx>
    <mdx n="0" f="v">
      <t c="3" si="227">
        <n x="225"/>
        <n x="489"/>
        <n x="189"/>
      </t>
    </mdx>
    <mdx n="0" f="v">
      <t c="3" si="227">
        <n x="225"/>
        <n x="482"/>
        <n x="189"/>
      </t>
    </mdx>
    <mdx n="0" f="v">
      <t c="3" si="227">
        <n x="225"/>
        <n x="484"/>
        <n x="189"/>
      </t>
    </mdx>
    <mdx n="0" f="v">
      <t c="3" si="227">
        <n x="225"/>
        <n x="485"/>
        <n x="189"/>
      </t>
    </mdx>
    <mdx n="0" f="v">
      <t c="3" si="227">
        <n x="225"/>
        <n x="486"/>
        <n x="189"/>
      </t>
    </mdx>
    <mdx n="0" f="v">
      <t c="3" si="227">
        <n x="225"/>
        <n x="490"/>
        <n x="189"/>
      </t>
    </mdx>
    <mdx n="0" f="v">
      <t c="3" si="227">
        <n x="225"/>
        <n x="492"/>
        <n x="189"/>
      </t>
    </mdx>
    <mdx n="0" f="v">
      <t c="3" si="227">
        <n x="225"/>
        <n x="493"/>
        <n x="189"/>
      </t>
    </mdx>
    <mdx n="0" f="v">
      <t c="3" si="227">
        <n x="225"/>
        <n x="491"/>
        <n x="189"/>
      </t>
    </mdx>
    <mdx n="0" f="v">
      <t c="3" si="227">
        <n x="225"/>
        <n x="495"/>
        <n x="189"/>
      </t>
    </mdx>
    <mdx n="0" f="v">
      <t c="3" si="227">
        <n x="225"/>
        <n x="496"/>
        <n x="189"/>
      </t>
    </mdx>
    <mdx n="0" f="v">
      <t c="3" si="227">
        <n x="225"/>
        <n x="504"/>
        <n x="189"/>
      </t>
    </mdx>
    <mdx n="0" f="v">
      <t c="3" si="227">
        <n x="225"/>
        <n x="494"/>
        <n x="189"/>
      </t>
    </mdx>
    <mdx n="0" f="v">
      <t c="3" si="227">
        <n x="225"/>
        <n x="497"/>
        <n x="189"/>
      </t>
    </mdx>
    <mdx n="0" f="v">
      <t c="3" si="227">
        <n x="225"/>
        <n x="498"/>
        <n x="189"/>
      </t>
    </mdx>
    <mdx n="0" f="v">
      <t c="3" si="227">
        <n x="225"/>
        <n x="499"/>
        <n x="189"/>
      </t>
    </mdx>
    <mdx n="0" f="v">
      <t c="3" si="227">
        <n x="225"/>
        <n x="503"/>
        <n x="189"/>
      </t>
    </mdx>
    <mdx n="0" f="v">
      <t c="3" si="227">
        <n x="225"/>
        <n x="508"/>
        <n x="189"/>
      </t>
    </mdx>
    <mdx n="0" f="v">
      <t c="3" si="227">
        <n x="225"/>
        <n x="500"/>
        <n x="189"/>
      </t>
    </mdx>
    <mdx n="0" f="v">
      <t c="3" si="227">
        <n x="225"/>
        <n x="501"/>
        <n x="189"/>
      </t>
    </mdx>
    <mdx n="0" f="v">
      <t c="3" si="227">
        <n x="225"/>
        <n x="502"/>
        <n x="189"/>
      </t>
    </mdx>
    <mdx n="0" f="v">
      <t c="3" si="227">
        <n x="225"/>
        <n x="505"/>
        <n x="189"/>
      </t>
    </mdx>
    <mdx n="0" f="v">
      <t c="3" si="227">
        <n x="225"/>
        <n x="506"/>
        <n x="189"/>
      </t>
    </mdx>
    <mdx n="0" f="v">
      <t c="3" si="227">
        <n x="225"/>
        <n x="509"/>
        <n x="189"/>
      </t>
    </mdx>
    <mdx n="0" f="v">
      <t c="3" si="227">
        <n x="225"/>
        <n x="507"/>
        <n x="189"/>
      </t>
    </mdx>
    <mdx n="0" f="v">
      <t c="3" si="227">
        <n x="225"/>
        <n x="510"/>
        <n x="189"/>
      </t>
    </mdx>
    <mdx n="0" f="v">
      <t c="3" si="227">
        <n x="225"/>
        <n x="511"/>
        <n x="189"/>
      </t>
    </mdx>
    <mdx n="0" f="v">
      <t c="3" si="227">
        <n x="225"/>
        <n x="512"/>
        <n x="189"/>
      </t>
    </mdx>
    <mdx n="0" f="v">
      <t c="3" si="227">
        <n x="225"/>
        <n x="513"/>
        <n x="189"/>
      </t>
    </mdx>
    <mdx n="0" f="v">
      <t c="3" si="227">
        <n x="225"/>
        <n x="514"/>
        <n x="189"/>
      </t>
    </mdx>
    <mdx n="0" f="v">
      <t c="3" si="227">
        <n x="225"/>
        <n x="515"/>
        <n x="189"/>
      </t>
    </mdx>
    <mdx n="0" f="v">
      <t c="3" si="227">
        <n x="225"/>
        <n x="516"/>
        <n x="189"/>
      </t>
    </mdx>
    <mdx n="0" f="v">
      <t c="3" si="227">
        <n x="225"/>
        <n x="517"/>
        <n x="189"/>
      </t>
    </mdx>
    <mdx n="0" f="v">
      <t c="3" si="227">
        <n x="225"/>
        <n x="518"/>
        <n x="189"/>
      </t>
    </mdx>
    <mdx n="0" f="v">
      <t c="3" si="227">
        <n x="225"/>
        <n x="522"/>
        <n x="189"/>
      </t>
    </mdx>
    <mdx n="0" f="v">
      <t c="3" si="227">
        <n x="225"/>
        <n x="528"/>
        <n x="189"/>
      </t>
    </mdx>
    <mdx n="0" f="v">
      <t c="3" si="227">
        <n x="225"/>
        <n x="523"/>
        <n x="189"/>
      </t>
    </mdx>
    <mdx n="0" f="v">
      <t c="3" si="227">
        <n x="225"/>
        <n x="519"/>
        <n x="189"/>
      </t>
    </mdx>
    <mdx n="0" f="v">
      <t c="3" si="227">
        <n x="225"/>
        <n x="520"/>
        <n x="189"/>
      </t>
    </mdx>
    <mdx n="0" f="v">
      <t c="3" si="227">
        <n x="225"/>
        <n x="521"/>
        <n x="189"/>
      </t>
    </mdx>
    <mdx n="0" f="v">
      <t c="3" si="227">
        <n x="225"/>
        <n x="525"/>
        <n x="189"/>
      </t>
    </mdx>
    <mdx n="0" f="v">
      <t c="3" si="227">
        <n x="225"/>
        <n x="526"/>
        <n x="189"/>
      </t>
    </mdx>
    <mdx n="0" f="v">
      <t c="3" si="227">
        <n x="225"/>
        <n x="524"/>
        <n x="189"/>
      </t>
    </mdx>
    <mdx n="0" f="v">
      <t c="3" si="227">
        <n x="225"/>
        <n x="527"/>
        <n x="189"/>
      </t>
    </mdx>
    <mdx n="0" f="v">
      <t c="3" si="227">
        <n x="225"/>
        <n x="529"/>
        <n x="189"/>
      </t>
    </mdx>
    <mdx n="0" f="v">
      <t c="3" si="227">
        <n x="225"/>
        <n x="530"/>
        <n x="189"/>
      </t>
    </mdx>
    <mdx n="0" f="v">
      <t c="3" si="227">
        <n x="225"/>
        <n x="533"/>
        <n x="189"/>
      </t>
    </mdx>
    <mdx n="0" f="v">
      <t c="3" si="227">
        <n x="225"/>
        <n x="531"/>
        <n x="189"/>
      </t>
    </mdx>
    <mdx n="0" f="v">
      <t c="3" si="227">
        <n x="225"/>
        <n x="532"/>
        <n x="189"/>
      </t>
    </mdx>
    <mdx n="0" f="v">
      <t c="3" si="227">
        <n x="225"/>
        <n x="536"/>
        <n x="189"/>
      </t>
    </mdx>
    <mdx n="0" f="v">
      <t c="3" si="227">
        <n x="225"/>
        <n x="539"/>
        <n x="189"/>
      </t>
    </mdx>
    <mdx n="0" f="v">
      <t c="3" si="227">
        <n x="225"/>
        <n x="534"/>
        <n x="189"/>
      </t>
    </mdx>
    <mdx n="0" f="v">
      <t c="3" si="227">
        <n x="225"/>
        <n x="535"/>
        <n x="189"/>
      </t>
    </mdx>
    <mdx n="0" f="v">
      <t c="3" si="227">
        <n x="225"/>
        <n x="543"/>
        <n x="189"/>
      </t>
    </mdx>
    <mdx n="0" f="v">
      <t c="3" si="227">
        <n x="225"/>
        <n x="537"/>
        <n x="189"/>
      </t>
    </mdx>
    <mdx n="0" f="v">
      <t c="3" si="227">
        <n x="225"/>
        <n x="538"/>
        <n x="189"/>
      </t>
    </mdx>
    <mdx n="0" f="v">
      <t c="3" si="227">
        <n x="225"/>
        <n x="540"/>
        <n x="189"/>
      </t>
    </mdx>
    <mdx n="0" f="v">
      <t c="3" si="227">
        <n x="225"/>
        <n x="541"/>
        <n x="189"/>
      </t>
    </mdx>
    <mdx n="0" f="v">
      <t c="3" si="227">
        <n x="225"/>
        <n x="545"/>
        <n x="189"/>
      </t>
    </mdx>
    <mdx n="0" f="v">
      <t c="3" si="227">
        <n x="225"/>
        <n x="544"/>
        <n x="189"/>
      </t>
    </mdx>
    <mdx n="0" f="v">
      <t c="3" si="227">
        <n x="225"/>
        <n x="542"/>
        <n x="189"/>
      </t>
    </mdx>
    <mdx n="0" f="v">
      <t c="3" si="227">
        <n x="225"/>
        <n x="546"/>
        <n x="189"/>
      </t>
    </mdx>
    <mdx n="0" f="v">
      <t c="3" si="227">
        <n x="225"/>
        <n x="273"/>
        <n x="89"/>
      </t>
    </mdx>
    <mdx n="0" f="v">
      <t c="3" si="227">
        <n x="225"/>
        <n x="272"/>
        <n x="89"/>
      </t>
    </mdx>
    <mdx n="0" f="v">
      <t c="3" si="227">
        <n x="225"/>
        <n x="268"/>
        <n x="89"/>
      </t>
    </mdx>
    <mdx n="0" f="v">
      <t c="3" si="227">
        <n x="225"/>
        <n x="355"/>
        <n x="89"/>
      </t>
    </mdx>
    <mdx n="0" f="v">
      <t c="3" si="227">
        <n x="225"/>
        <n x="357"/>
        <n x="89"/>
      </t>
    </mdx>
    <mdx n="0" f="v">
      <t c="3" si="227">
        <n x="225"/>
        <n x="361"/>
        <n x="89"/>
      </t>
    </mdx>
    <mdx n="0" f="v">
      <t c="3" si="227">
        <n x="225"/>
        <n x="267"/>
        <n x="89"/>
      </t>
    </mdx>
    <mdx n="0" f="v">
      <t c="3" si="227">
        <n x="225"/>
        <n x="266"/>
        <n x="89"/>
      </t>
    </mdx>
    <mdx n="0" f="v">
      <t c="3" si="227">
        <n x="225"/>
        <n x="263"/>
        <n x="89"/>
      </t>
    </mdx>
    <mdx n="0" f="v">
      <t c="3" si="227">
        <n x="225"/>
        <n x="262"/>
        <n x="89"/>
      </t>
    </mdx>
    <mdx n="0" f="v">
      <t c="3" si="227">
        <n x="225"/>
        <n x="260"/>
        <n x="89"/>
      </t>
    </mdx>
    <mdx n="0" f="v">
      <t c="3" si="227">
        <n x="225"/>
        <n x="259"/>
        <n x="89"/>
      </t>
    </mdx>
    <mdx n="0" f="v">
      <t c="3" si="227">
        <n x="225"/>
        <n x="258"/>
        <n x="89"/>
      </t>
    </mdx>
    <mdx n="0" f="v">
      <t c="3" si="227">
        <n x="225"/>
        <n x="257"/>
        <n x="89"/>
      </t>
    </mdx>
    <mdx n="0" f="v">
      <t c="3" si="227">
        <n x="225"/>
        <n x="255"/>
        <n x="89"/>
      </t>
    </mdx>
    <mdx n="0" f="v">
      <t c="3" si="227">
        <n x="225"/>
        <n x="316"/>
        <n x="89"/>
      </t>
    </mdx>
    <mdx n="0" f="v">
      <t c="3" si="227">
        <n x="225"/>
        <n x="373"/>
        <n x="89"/>
      </t>
    </mdx>
    <mdx n="0" f="v">
      <t c="3" si="227">
        <n x="225"/>
        <n x="374"/>
        <n x="89"/>
      </t>
    </mdx>
    <mdx n="0" f="v">
      <t c="3" si="227">
        <n x="225"/>
        <n x="375"/>
        <n x="89"/>
      </t>
    </mdx>
    <mdx n="0" f="v">
      <t c="3" si="227">
        <n x="225"/>
        <n x="281"/>
        <n x="89"/>
      </t>
    </mdx>
    <mdx n="0" f="v">
      <t c="3" si="227">
        <n x="225"/>
        <n x="376"/>
        <n x="89"/>
      </t>
    </mdx>
    <mdx n="0" f="v">
      <t c="3" si="227">
        <n x="225"/>
        <n x="377"/>
        <n x="89"/>
      </t>
    </mdx>
    <mdx n="0" f="v">
      <t c="3" si="227">
        <n x="225"/>
        <n x="280"/>
        <n x="89"/>
      </t>
    </mdx>
    <mdx n="0" f="v">
      <t c="3" si="227">
        <n x="225"/>
        <n x="311"/>
        <n x="89"/>
      </t>
    </mdx>
    <mdx n="0" f="v">
      <t c="3" si="227">
        <n x="225"/>
        <n x="378"/>
        <n x="89"/>
      </t>
    </mdx>
    <mdx n="0" f="v">
      <t c="3" si="227">
        <n x="225"/>
        <n x="379"/>
        <n x="89"/>
      </t>
    </mdx>
    <mdx n="0" f="v">
      <t c="3" si="227">
        <n x="225"/>
        <n x="380"/>
        <n x="89"/>
      </t>
    </mdx>
    <mdx n="0" f="v">
      <t c="3" si="227">
        <n x="225"/>
        <n x="381"/>
        <n x="89"/>
      </t>
    </mdx>
    <mdx n="0" f="v">
      <t c="3" si="227">
        <n x="225"/>
        <n x="382"/>
        <n x="89"/>
      </t>
    </mdx>
    <mdx n="0" f="v">
      <t c="3" si="227">
        <n x="225"/>
        <n x="304"/>
        <n x="89"/>
      </t>
    </mdx>
    <mdx n="0" f="v">
      <t c="3" si="227">
        <n x="225"/>
        <n x="547"/>
        <n x="89"/>
      </t>
    </mdx>
    <mdx n="0" f="v">
      <t c="3" si="227">
        <n x="225"/>
        <n x="362"/>
        <n x="89"/>
      </t>
    </mdx>
    <mdx n="0" f="v">
      <t c="3" si="227">
        <n x="225"/>
        <n x="364"/>
        <n x="89"/>
      </t>
    </mdx>
    <mdx n="0" f="v">
      <t c="3" si="227">
        <n x="225"/>
        <n x="548"/>
        <n x="89"/>
      </t>
    </mdx>
    <mdx n="0" f="v">
      <t c="3" si="227">
        <n x="225"/>
        <n x="365"/>
        <n x="89"/>
      </t>
    </mdx>
    <mdx n="0" f="v">
      <t c="3" si="227">
        <n x="225"/>
        <n x="366"/>
        <n x="89"/>
      </t>
    </mdx>
    <mdx n="0" f="v">
      <t c="3" si="227">
        <n x="225"/>
        <n x="367"/>
        <n x="89"/>
      </t>
    </mdx>
    <mdx n="0" f="v">
      <t c="3" si="227">
        <n x="225"/>
        <n x="368"/>
        <n x="89"/>
      </t>
    </mdx>
    <mdx n="0" f="v">
      <t c="3" si="227">
        <n x="225"/>
        <n x="369"/>
        <n x="89"/>
      </t>
    </mdx>
    <mdx n="0" f="v">
      <t c="3" si="227">
        <n x="225"/>
        <n x="370"/>
        <n x="89"/>
      </t>
    </mdx>
    <mdx n="0" f="v">
      <t c="3" si="227">
        <n x="225"/>
        <n x="371"/>
        <n x="89"/>
      </t>
    </mdx>
    <mdx n="0" f="v">
      <t c="3" si="227">
        <n x="225"/>
        <n x="372"/>
        <n x="89"/>
      </t>
    </mdx>
    <mdx n="0" f="v">
      <t c="3" si="227">
        <n x="225"/>
        <n x="393"/>
        <n x="89"/>
      </t>
    </mdx>
    <mdx n="0" f="v">
      <t c="3" si="227">
        <n x="225"/>
        <n x="394"/>
        <n x="89"/>
      </t>
    </mdx>
    <mdx n="0" f="v">
      <t c="3" si="227">
        <n x="225"/>
        <n x="395"/>
        <n x="89"/>
      </t>
    </mdx>
    <mdx n="0" f="v">
      <t c="3" si="227">
        <n x="225"/>
        <n x="278"/>
        <n x="89"/>
      </t>
    </mdx>
    <mdx n="0" f="v">
      <t c="3" si="227">
        <n x="225"/>
        <n x="396"/>
        <n x="89"/>
      </t>
    </mdx>
    <mdx n="0" f="v">
      <t c="3" si="227">
        <n x="225"/>
        <n x="397"/>
        <n x="89"/>
      </t>
    </mdx>
    <mdx n="0" f="v">
      <t c="3" si="227">
        <n x="225"/>
        <n x="398"/>
        <n x="89"/>
      </t>
    </mdx>
    <mdx n="0" f="v">
      <t c="3" si="227">
        <n x="225"/>
        <n x="392"/>
        <n x="89"/>
      </t>
    </mdx>
    <mdx n="0" f="v">
      <t c="3" si="227">
        <n x="225"/>
        <n x="404"/>
        <n x="89"/>
      </t>
    </mdx>
    <mdx n="0" f="v">
      <t c="3" si="227">
        <n x="225"/>
        <n x="383"/>
        <n x="89"/>
      </t>
    </mdx>
    <mdx n="0" f="v">
      <t c="3" si="227">
        <n x="225"/>
        <n x="384"/>
        <n x="89"/>
      </t>
    </mdx>
    <mdx n="0" f="v">
      <t c="3" si="227">
        <n x="225"/>
        <n x="385"/>
        <n x="89"/>
      </t>
    </mdx>
    <mdx n="0" f="v">
      <t c="3" si="227">
        <n x="225"/>
        <n x="386"/>
        <n x="89"/>
      </t>
    </mdx>
    <mdx n="0" f="v">
      <t c="3" si="227">
        <n x="225"/>
        <n x="387"/>
        <n x="89"/>
      </t>
    </mdx>
    <mdx n="0" f="v">
      <t c="3" si="227">
        <n x="225"/>
        <n x="388"/>
        <n x="89"/>
      </t>
    </mdx>
    <mdx n="0" f="v">
      <t c="3" si="227">
        <n x="225"/>
        <n x="389"/>
        <n x="89"/>
      </t>
    </mdx>
    <mdx n="0" f="v">
      <t c="3" si="227">
        <n x="225"/>
        <n x="390"/>
        <n x="89"/>
      </t>
    </mdx>
    <mdx n="0" f="v">
      <t c="3" si="227">
        <n x="225"/>
        <n x="391"/>
        <n x="89"/>
      </t>
    </mdx>
    <mdx n="0" f="v">
      <t c="3" si="227">
        <n x="225"/>
        <n x="399"/>
        <n x="89"/>
      </t>
    </mdx>
    <mdx n="0" f="v">
      <t c="3" si="227">
        <n x="225"/>
        <n x="400"/>
        <n x="89"/>
      </t>
    </mdx>
    <mdx n="0" f="v">
      <t c="3" si="227">
        <n x="225"/>
        <n x="401"/>
        <n x="89"/>
      </t>
    </mdx>
    <mdx n="0" f="v">
      <t c="3" si="227">
        <n x="225"/>
        <n x="402"/>
        <n x="89"/>
      </t>
    </mdx>
    <mdx n="0" f="v">
      <t c="3" si="227">
        <n x="225"/>
        <n x="277"/>
        <n x="89"/>
      </t>
    </mdx>
    <mdx n="0" f="v">
      <t c="3" si="227">
        <n x="225"/>
        <n x="417"/>
        <n x="89"/>
      </t>
    </mdx>
    <mdx n="0" f="v">
      <t c="3" si="227">
        <n x="225"/>
        <n x="405"/>
        <n x="89"/>
      </t>
    </mdx>
    <mdx n="0" f="v">
      <t c="3" si="227">
        <n x="225"/>
        <n x="406"/>
        <n x="89"/>
      </t>
    </mdx>
    <mdx n="0" f="v">
      <t c="3" si="227">
        <n x="225"/>
        <n x="407"/>
        <n x="89"/>
      </t>
    </mdx>
    <mdx n="0" f="v">
      <t c="3" si="227">
        <n x="225"/>
        <n x="408"/>
        <n x="89"/>
      </t>
    </mdx>
    <mdx n="0" f="v">
      <t c="3" si="227">
        <n x="225"/>
        <n x="409"/>
        <n x="89"/>
      </t>
    </mdx>
    <mdx n="0" f="v">
      <t c="3" si="227">
        <n x="225"/>
        <n x="410"/>
        <n x="89"/>
      </t>
    </mdx>
    <mdx n="0" f="v">
      <t c="3" si="227">
        <n x="225"/>
        <n x="422"/>
        <n x="89"/>
      </t>
    </mdx>
    <mdx n="0" f="v">
      <t c="3" si="227">
        <n x="225"/>
        <n x="411"/>
        <n x="89"/>
      </t>
    </mdx>
    <mdx n="0" f="v">
      <t c="3" si="227">
        <n x="225"/>
        <n x="403"/>
        <n x="89"/>
      </t>
    </mdx>
    <mdx n="0" f="v">
      <t c="3" si="227">
        <n x="225"/>
        <n x="412"/>
        <n x="89"/>
      </t>
    </mdx>
    <mdx n="0" f="v">
      <t c="3" si="227">
        <n x="225"/>
        <n x="413"/>
        <n x="89"/>
      </t>
    </mdx>
    <mdx n="0" f="v">
      <t c="3" si="227">
        <n x="225"/>
        <n x="414"/>
        <n x="89"/>
      </t>
    </mdx>
    <mdx n="0" f="v">
      <t c="3" si="227">
        <n x="225"/>
        <n x="415"/>
        <n x="89"/>
      </t>
    </mdx>
    <mdx n="0" f="v">
      <t c="3" si="227">
        <n x="225"/>
        <n x="416"/>
        <n x="89"/>
      </t>
    </mdx>
    <mdx n="0" f="v">
      <t c="3" si="227">
        <n x="225"/>
        <n x="427"/>
        <n x="89"/>
      </t>
    </mdx>
    <mdx n="0" f="v">
      <t c="3" si="227">
        <n x="225"/>
        <n x="418"/>
        <n x="89"/>
      </t>
    </mdx>
    <mdx n="0" f="v">
      <t c="3" si="227">
        <n x="225"/>
        <n x="419"/>
        <n x="89"/>
      </t>
    </mdx>
    <mdx n="0" f="v">
      <t c="3" si="227">
        <n x="225"/>
        <n x="420"/>
        <n x="89"/>
      </t>
    </mdx>
    <mdx n="0" f="v">
      <t c="3" si="227">
        <n x="225"/>
        <n x="301"/>
        <n x="89"/>
      </t>
    </mdx>
    <mdx n="0" f="v">
      <t c="3" si="227">
        <n x="225"/>
        <n x="299"/>
        <n x="89"/>
      </t>
    </mdx>
    <mdx n="0" f="v">
      <t c="3" si="227">
        <n x="225"/>
        <n x="297"/>
        <n x="89"/>
      </t>
    </mdx>
    <mdx n="0" f="v">
      <t c="3" si="227">
        <n x="225"/>
        <n x="421"/>
        <n x="89"/>
      </t>
    </mdx>
    <mdx n="0" f="v">
      <t c="3" si="227">
        <n x="225"/>
        <n x="423"/>
        <n x="89"/>
      </t>
    </mdx>
    <mdx n="0" f="v">
      <t c="3" si="227">
        <n x="225"/>
        <n x="424"/>
        <n x="89"/>
      </t>
    </mdx>
    <mdx n="0" f="v">
      <t c="3" si="227">
        <n x="225"/>
        <n x="425"/>
        <n x="89"/>
      </t>
    </mdx>
    <mdx n="0" f="v">
      <t c="3" si="227">
        <n x="225"/>
        <n x="348"/>
        <n x="89"/>
      </t>
    </mdx>
    <mdx n="0" f="v">
      <t c="3" si="227">
        <n x="225"/>
        <n x="327"/>
        <n x="89"/>
      </t>
    </mdx>
    <mdx n="0" f="v">
      <t c="3" si="227">
        <n x="225"/>
        <n x="426"/>
        <n x="89"/>
      </t>
    </mdx>
    <mdx n="0" f="v">
      <t c="3" si="227">
        <n x="225"/>
        <n x="329"/>
        <n x="89"/>
      </t>
    </mdx>
    <mdx n="0" f="v">
      <t c="3" si="227">
        <n x="225"/>
        <n x="428"/>
        <n x="89"/>
      </t>
    </mdx>
    <mdx n="0" f="v">
      <t c="3" si="227">
        <n x="225"/>
        <n x="328"/>
        <n x="89"/>
      </t>
    </mdx>
    <mdx n="0" f="v">
      <t c="3" si="227">
        <n x="225"/>
        <n x="429"/>
        <n x="89"/>
      </t>
    </mdx>
    <mdx n="0" f="v">
      <t c="3" si="227">
        <n x="225"/>
        <n x="430"/>
        <n x="89"/>
      </t>
    </mdx>
    <mdx n="0" f="v">
      <t c="3" si="227">
        <n x="225"/>
        <n x="431"/>
        <n x="89"/>
      </t>
    </mdx>
    <mdx n="0" f="v">
      <t c="3" si="227">
        <n x="225"/>
        <n x="432"/>
        <n x="89"/>
      </t>
    </mdx>
    <mdx n="0" f="v">
      <t c="3" si="227">
        <n x="225"/>
        <n x="326"/>
        <n x="89"/>
      </t>
    </mdx>
    <mdx n="0" f="v">
      <t c="3" si="227">
        <n x="225"/>
        <n x="435"/>
        <n x="89"/>
      </t>
    </mdx>
    <mdx n="0" f="v">
      <t c="3" si="227">
        <n x="225"/>
        <n x="436"/>
        <n x="89"/>
      </t>
    </mdx>
    <mdx n="0" f="v">
      <t c="3" si="227">
        <n x="225"/>
        <n x="437"/>
        <n x="89"/>
      </t>
    </mdx>
    <mdx n="0" f="v">
      <t c="3" si="227">
        <n x="225"/>
        <n x="294"/>
        <n x="89"/>
      </t>
    </mdx>
    <mdx n="0" f="v">
      <t c="3" si="227">
        <n x="225"/>
        <n x="293"/>
        <n x="89"/>
      </t>
    </mdx>
    <mdx n="0" f="v">
      <t c="3" si="227">
        <n x="225"/>
        <n x="276"/>
        <n x="89"/>
      </t>
    </mdx>
    <mdx n="0" f="v">
      <t c="3" si="227">
        <n x="225"/>
        <n x="453"/>
        <n x="89"/>
      </t>
    </mdx>
    <mdx n="0" f="v">
      <t c="3" si="227">
        <n x="225"/>
        <n x="454"/>
        <n x="89"/>
      </t>
    </mdx>
    <mdx n="0" f="v">
      <t c="3" si="227">
        <n x="225"/>
        <n x="452"/>
        <n x="89"/>
      </t>
    </mdx>
    <mdx n="0" f="v">
      <t c="3" si="227">
        <n x="225"/>
        <n x="433"/>
        <n x="89"/>
      </t>
    </mdx>
    <mdx n="0" f="v">
      <t c="3" si="227">
        <n x="225"/>
        <n x="442"/>
        <n x="89"/>
      </t>
    </mdx>
    <mdx n="0" f="v">
      <t c="3" si="227">
        <n x="225"/>
        <n x="443"/>
        <n x="89"/>
      </t>
    </mdx>
    <mdx n="0" f="v">
      <t c="3" si="227">
        <n x="225"/>
        <n x="444"/>
        <n x="89"/>
      </t>
    </mdx>
    <mdx n="0" f="v">
      <t c="3" si="227">
        <n x="225"/>
        <n x="445"/>
        <n x="89"/>
      </t>
    </mdx>
    <mdx n="0" f="v">
      <t c="3" si="227">
        <n x="225"/>
        <n x="446"/>
        <n x="89"/>
      </t>
    </mdx>
    <mdx n="0" f="v">
      <t c="3" si="227">
        <n x="225"/>
        <n x="434"/>
        <n x="89"/>
      </t>
    </mdx>
    <mdx n="0" f="v">
      <t c="3" si="227">
        <n x="225"/>
        <n x="438"/>
        <n x="89"/>
      </t>
    </mdx>
    <mdx n="0" f="v">
      <t c="3" si="227">
        <n x="225"/>
        <n x="350"/>
        <n x="89"/>
      </t>
    </mdx>
    <mdx n="0" f="v">
      <t c="3" si="227">
        <n x="225"/>
        <n x="439"/>
        <n x="89"/>
      </t>
    </mdx>
    <mdx n="0" f="v">
      <t c="3" si="227">
        <n x="225"/>
        <n x="440"/>
        <n x="89"/>
      </t>
    </mdx>
    <mdx n="0" f="v">
      <t c="3" si="227">
        <n x="225"/>
        <n x="441"/>
        <n x="89"/>
      </t>
    </mdx>
    <mdx n="0" f="v">
      <t c="3" si="227">
        <n x="225"/>
        <n x="447"/>
        <n x="89"/>
      </t>
    </mdx>
    <mdx n="0" f="v">
      <t c="3" si="227">
        <n x="225"/>
        <n x="346"/>
        <n x="89"/>
      </t>
    </mdx>
    <mdx n="0" f="v">
      <t c="3" si="227">
        <n x="225"/>
        <n x="462"/>
        <n x="89"/>
      </t>
    </mdx>
    <mdx n="0" f="v">
      <t c="3" si="227">
        <n x="225"/>
        <n x="463"/>
        <n x="89"/>
      </t>
    </mdx>
    <mdx n="0" f="v">
      <t c="3" si="227">
        <n x="225"/>
        <n x="455"/>
        <n x="89"/>
      </t>
    </mdx>
    <mdx n="0" f="v">
      <t c="3" si="227">
        <n x="225"/>
        <n x="456"/>
        <n x="89"/>
      </t>
    </mdx>
    <mdx n="0" f="v">
      <t c="3" si="227">
        <n x="225"/>
        <n x="461"/>
        <n x="89"/>
      </t>
    </mdx>
    <mdx n="0" f="v">
      <t c="3" si="227">
        <n x="225"/>
        <n x="459"/>
        <n x="89"/>
      </t>
    </mdx>
    <mdx n="0" f="v">
      <t c="3" si="227">
        <n x="225"/>
        <n x="448"/>
        <n x="89"/>
      </t>
    </mdx>
    <mdx n="0" f="v">
      <t c="3" si="227">
        <n x="225"/>
        <n x="449"/>
        <n x="89"/>
      </t>
    </mdx>
    <mdx n="0" f="v">
      <t c="3" si="227">
        <n x="225"/>
        <n x="450"/>
        <n x="89"/>
      </t>
    </mdx>
    <mdx n="0" f="v">
      <t c="3" si="227">
        <n x="225"/>
        <n x="451"/>
        <n x="89"/>
      </t>
    </mdx>
    <mdx n="0" f="v">
      <t c="3" si="227">
        <n x="225"/>
        <n x="457"/>
        <n x="89"/>
      </t>
    </mdx>
    <mdx n="0" f="v">
      <t c="3" si="227">
        <n x="225"/>
        <n x="458"/>
        <n x="89"/>
      </t>
    </mdx>
    <mdx n="0" f="v">
      <t c="3" si="227">
        <n x="225"/>
        <n x="473"/>
        <n x="89"/>
      </t>
    </mdx>
    <mdx n="0" f="v">
      <t c="3" si="227">
        <n x="225"/>
        <n x="460"/>
        <n x="89"/>
      </t>
    </mdx>
    <mdx n="0" f="v">
      <t c="3" si="227">
        <n x="225"/>
        <n x="464"/>
        <n x="89"/>
      </t>
    </mdx>
    <mdx n="0" f="v">
      <t c="3" si="227">
        <n x="225"/>
        <n x="465"/>
        <n x="89"/>
      </t>
    </mdx>
    <mdx n="0" f="v">
      <t c="3" si="227">
        <n x="225"/>
        <n x="466"/>
        <n x="89"/>
      </t>
    </mdx>
    <mdx n="0" f="v">
      <t c="3" si="227">
        <n x="225"/>
        <n x="467"/>
        <n x="89"/>
      </t>
    </mdx>
    <mdx n="0" f="v">
      <t c="3" si="227">
        <n x="225"/>
        <n x="468"/>
        <n x="89"/>
      </t>
    </mdx>
    <mdx n="0" f="v">
      <t c="3" si="227">
        <n x="225"/>
        <n x="469"/>
        <n x="89"/>
      </t>
    </mdx>
    <mdx n="0" f="v">
      <t c="3" si="227">
        <n x="225"/>
        <n x="470"/>
        <n x="89"/>
      </t>
    </mdx>
    <mdx n="0" f="v">
      <t c="3" si="227">
        <n x="225"/>
        <n x="474"/>
        <n x="89"/>
      </t>
    </mdx>
    <mdx n="0" f="v">
      <t c="3" si="227">
        <n x="225"/>
        <n x="475"/>
        <n x="89"/>
      </t>
    </mdx>
    <mdx n="0" f="v">
      <t c="3" si="227">
        <n x="225"/>
        <n x="476"/>
        <n x="89"/>
      </t>
    </mdx>
    <mdx n="0" f="v">
      <t c="3" si="227">
        <n x="225"/>
        <n x="471"/>
        <n x="89"/>
      </t>
    </mdx>
    <mdx n="0" f="v">
      <t c="3" si="227">
        <n x="225"/>
        <n x="477"/>
        <n x="89"/>
      </t>
    </mdx>
    <mdx n="0" f="v">
      <t c="3" si="227">
        <n x="225"/>
        <n x="478"/>
        <n x="89"/>
      </t>
    </mdx>
    <mdx n="0" f="v">
      <t c="3" si="227">
        <n x="225"/>
        <n x="479"/>
        <n x="89"/>
      </t>
    </mdx>
    <mdx n="0" f="v">
      <t c="3" si="227">
        <n x="225"/>
        <n x="487"/>
        <n x="89"/>
      </t>
    </mdx>
    <mdx n="0" f="v">
      <t c="3" si="227">
        <n x="225"/>
        <n x="472"/>
        <n x="89"/>
      </t>
    </mdx>
    <mdx n="0" f="v">
      <t c="3" si="227">
        <n x="225"/>
        <n x="480"/>
        <n x="89"/>
      </t>
    </mdx>
    <mdx n="0" f="v">
      <t c="3" si="227">
        <n x="225"/>
        <n x="481"/>
        <n x="89"/>
      </t>
    </mdx>
    <mdx n="0" f="v">
      <t c="3" si="227">
        <n x="225"/>
        <n x="483"/>
        <n x="89"/>
      </t>
    </mdx>
    <mdx n="0" f="v">
      <t c="3" si="227">
        <n x="225"/>
        <n x="488"/>
        <n x="89"/>
      </t>
    </mdx>
    <mdx n="0" f="v">
      <t c="3" si="227">
        <n x="225"/>
        <n x="489"/>
        <n x="89"/>
      </t>
    </mdx>
    <mdx n="0" f="v">
      <t c="3" si="227">
        <n x="225"/>
        <n x="490"/>
        <n x="89"/>
      </t>
    </mdx>
    <mdx n="0" f="v">
      <t c="3" si="227">
        <n x="225"/>
        <n x="484"/>
        <n x="89"/>
      </t>
    </mdx>
    <mdx n="0" f="v">
      <t c="3" si="227">
        <n x="225"/>
        <n x="485"/>
        <n x="89"/>
      </t>
    </mdx>
    <mdx n="0" f="v">
      <t c="3" si="227">
        <n x="225"/>
        <n x="486"/>
        <n x="89"/>
      </t>
    </mdx>
    <mdx n="0" f="v">
      <t c="3" si="227">
        <n x="225"/>
        <n x="482"/>
        <n x="89"/>
      </t>
    </mdx>
    <mdx n="0" f="v">
      <t c="3" si="227">
        <n x="225"/>
        <n x="492"/>
        <n x="89"/>
      </t>
    </mdx>
    <mdx n="0" f="v">
      <t c="3" si="227">
        <n x="225"/>
        <n x="493"/>
        <n x="89"/>
      </t>
    </mdx>
    <mdx n="0" f="v">
      <t c="3" si="227">
        <n x="225"/>
        <n x="491"/>
        <n x="89"/>
      </t>
    </mdx>
    <mdx n="0" f="v">
      <t c="3" si="227">
        <n x="225"/>
        <n x="495"/>
        <n x="89"/>
      </t>
    </mdx>
    <mdx n="0" f="v">
      <t c="3" si="227">
        <n x="225"/>
        <n x="496"/>
        <n x="89"/>
      </t>
    </mdx>
    <mdx n="0" f="v">
      <t c="3" si="227">
        <n x="225"/>
        <n x="504"/>
        <n x="89"/>
      </t>
    </mdx>
    <mdx n="0" f="v">
      <t c="3" si="227">
        <n x="225"/>
        <n x="494"/>
        <n x="89"/>
      </t>
    </mdx>
    <mdx n="0" f="v">
      <t c="3" si="227">
        <n x="225"/>
        <n x="497"/>
        <n x="89"/>
      </t>
    </mdx>
    <mdx n="0" f="v">
      <t c="3" si="227">
        <n x="225"/>
        <n x="498"/>
        <n x="89"/>
      </t>
    </mdx>
    <mdx n="0" f="v">
      <t c="3" si="227">
        <n x="225"/>
        <n x="499"/>
        <n x="89"/>
      </t>
    </mdx>
    <mdx n="0" f="v">
      <t c="3" si="227">
        <n x="225"/>
        <n x="503"/>
        <n x="89"/>
      </t>
    </mdx>
    <mdx n="0" f="v">
      <t c="3" si="227">
        <n x="225"/>
        <n x="508"/>
        <n x="89"/>
      </t>
    </mdx>
    <mdx n="0" f="v">
      <t c="3" si="227">
        <n x="225"/>
        <n x="500"/>
        <n x="89"/>
      </t>
    </mdx>
    <mdx n="0" f="v">
      <t c="3" si="227">
        <n x="225"/>
        <n x="501"/>
        <n x="89"/>
      </t>
    </mdx>
    <mdx n="0" f="v">
      <t c="3" si="227">
        <n x="225"/>
        <n x="502"/>
        <n x="89"/>
      </t>
    </mdx>
    <mdx n="0" f="v">
      <t c="3" si="227">
        <n x="225"/>
        <n x="505"/>
        <n x="89"/>
      </t>
    </mdx>
    <mdx n="0" f="v">
      <t c="3" si="227">
        <n x="225"/>
        <n x="506"/>
        <n x="89"/>
      </t>
    </mdx>
    <mdx n="0" f="v">
      <t c="3" si="227">
        <n x="225"/>
        <n x="513"/>
        <n x="89"/>
      </t>
    </mdx>
    <mdx n="0" f="v">
      <t c="3" si="227">
        <n x="225"/>
        <n x="509"/>
        <n x="89"/>
      </t>
    </mdx>
    <mdx n="0" f="v">
      <t c="3" si="227">
        <n x="225"/>
        <n x="507"/>
        <n x="89"/>
      </t>
    </mdx>
    <mdx n="0" f="v">
      <t c="3" si="227">
        <n x="225"/>
        <n x="510"/>
        <n x="89"/>
      </t>
    </mdx>
    <mdx n="0" f="v">
      <t c="3" si="227">
        <n x="225"/>
        <n x="511"/>
        <n x="89"/>
      </t>
    </mdx>
    <mdx n="0" f="v">
      <t c="3" si="227">
        <n x="225"/>
        <n x="512"/>
        <n x="89"/>
      </t>
    </mdx>
    <mdx n="0" f="v">
      <t c="3" si="227">
        <n x="225"/>
        <n x="519"/>
        <n x="89"/>
      </t>
    </mdx>
    <mdx n="0" f="v">
      <t c="3" si="227">
        <n x="225"/>
        <n x="514"/>
        <n x="89"/>
      </t>
    </mdx>
    <mdx n="0" f="v">
      <t c="3" si="227">
        <n x="225"/>
        <n x="515"/>
        <n x="89"/>
      </t>
    </mdx>
    <mdx n="0" f="v">
      <t c="3" si="227">
        <n x="225"/>
        <n x="516"/>
        <n x="89"/>
      </t>
    </mdx>
    <mdx n="0" f="v">
      <t c="3" si="227">
        <n x="225"/>
        <n x="528"/>
        <n x="89"/>
      </t>
    </mdx>
    <mdx n="0" f="v">
      <t c="3" si="227">
        <n x="225"/>
        <n x="517"/>
        <n x="89"/>
      </t>
    </mdx>
    <mdx n="0" f="v">
      <t c="3" si="227">
        <n x="225"/>
        <n x="518"/>
        <n x="89"/>
      </t>
    </mdx>
    <mdx n="0" f="v">
      <t c="3" si="227">
        <n x="225"/>
        <n x="522"/>
        <n x="89"/>
      </t>
    </mdx>
    <mdx n="0" f="v">
      <t c="3" si="227">
        <n x="225"/>
        <n x="523"/>
        <n x="89"/>
      </t>
    </mdx>
    <mdx n="0" f="v">
      <t c="3" si="227">
        <n x="225"/>
        <n x="520"/>
        <n x="89"/>
      </t>
    </mdx>
    <mdx n="0" f="v">
      <t c="3" si="227">
        <n x="225"/>
        <n x="521"/>
        <n x="89"/>
      </t>
    </mdx>
    <mdx n="0" f="v">
      <t c="3" si="227">
        <n x="225"/>
        <n x="525"/>
        <n x="89"/>
      </t>
    </mdx>
    <mdx n="0" f="v">
      <t c="3" si="227">
        <n x="225"/>
        <n x="526"/>
        <n x="89"/>
      </t>
    </mdx>
    <mdx n="0" f="v">
      <t c="3" si="227">
        <n x="225"/>
        <n x="524"/>
        <n x="89"/>
      </t>
    </mdx>
    <mdx n="0" f="v">
      <t c="3" si="227">
        <n x="225"/>
        <n x="527"/>
        <n x="89"/>
      </t>
    </mdx>
    <mdx n="0" f="v">
      <t c="3" si="227">
        <n x="225"/>
        <n x="529"/>
        <n x="89"/>
      </t>
    </mdx>
    <mdx n="0" f="v">
      <t c="3" si="227">
        <n x="225"/>
        <n x="530"/>
        <n x="89"/>
      </t>
    </mdx>
    <mdx n="0" f="v">
      <t c="3" si="227">
        <n x="225"/>
        <n x="533"/>
        <n x="89"/>
      </t>
    </mdx>
    <mdx n="0" f="v">
      <t c="3" si="227">
        <n x="225"/>
        <n x="531"/>
        <n x="89"/>
      </t>
    </mdx>
    <mdx n="0" f="v">
      <t c="3" si="227">
        <n x="225"/>
        <n x="532"/>
        <n x="89"/>
      </t>
    </mdx>
    <mdx n="0" f="v">
      <t c="3" si="227">
        <n x="225"/>
        <n x="536"/>
        <n x="89"/>
      </t>
    </mdx>
    <mdx n="0" f="v">
      <t c="3" si="227">
        <n x="225"/>
        <n x="537"/>
        <n x="89"/>
      </t>
    </mdx>
    <mdx n="0" f="v">
      <t c="3" si="227">
        <n x="225"/>
        <n x="534"/>
        <n x="89"/>
      </t>
    </mdx>
    <mdx n="0" f="v">
      <t c="3" si="227">
        <n x="225"/>
        <n x="535"/>
        <n x="89"/>
      </t>
    </mdx>
    <mdx n="0" f="v">
      <t c="3" si="227">
        <n x="225"/>
        <n x="539"/>
        <n x="89"/>
      </t>
    </mdx>
    <mdx n="0" f="v">
      <t c="3" si="227">
        <n x="225"/>
        <n x="540"/>
        <n x="89"/>
      </t>
    </mdx>
    <mdx n="0" f="v">
      <t c="3" si="227">
        <n x="225"/>
        <n x="543"/>
        <n x="89"/>
      </t>
    </mdx>
    <mdx n="0" f="v">
      <t c="3" si="227">
        <n x="225"/>
        <n x="538"/>
        <n x="89"/>
      </t>
    </mdx>
    <mdx n="0" f="v">
      <t c="3" si="227">
        <n x="225"/>
        <n x="542"/>
        <n x="89"/>
      </t>
    </mdx>
    <mdx n="0" f="v">
      <t c="3" si="227">
        <n x="225"/>
        <n x="541"/>
        <n x="89"/>
      </t>
    </mdx>
    <mdx n="0" f="v">
      <t c="3" si="227">
        <n x="225"/>
        <n x="545"/>
        <n x="89"/>
      </t>
    </mdx>
    <mdx n="0" f="v">
      <t c="3" si="227">
        <n x="225"/>
        <n x="544"/>
        <n x="89"/>
      </t>
    </mdx>
    <mdx n="0" f="v">
      <t c="3" si="227">
        <n x="225"/>
        <n x="546"/>
        <n x="89"/>
      </t>
    </mdx>
    <mdx n="0" f="v">
      <t c="3" si="227">
        <n x="225"/>
        <n x="271"/>
        <n x="93"/>
      </t>
    </mdx>
    <mdx n="0" f="v">
      <t c="3" si="227">
        <n x="225"/>
        <n x="273"/>
        <n x="93"/>
      </t>
    </mdx>
    <mdx n="0" f="v">
      <t c="3" si="227">
        <n x="225"/>
        <n x="270"/>
        <n x="93"/>
      </t>
    </mdx>
    <mdx n="0" f="v">
      <t c="3" si="227">
        <n x="225"/>
        <n x="272"/>
        <n x="93"/>
      </t>
    </mdx>
    <mdx n="0" f="v">
      <t c="3" si="227">
        <n x="225"/>
        <n x="268"/>
        <n x="93"/>
      </t>
    </mdx>
    <mdx n="0" f="v">
      <t c="3" si="227">
        <n x="225"/>
        <n x="355"/>
        <n x="93"/>
      </t>
    </mdx>
    <mdx n="0" f="v">
      <t c="3" si="227">
        <n x="225"/>
        <n x="356"/>
        <n x="93"/>
      </t>
    </mdx>
    <mdx n="0" f="v">
      <t c="3" si="227">
        <n x="225"/>
        <n x="357"/>
        <n x="93"/>
      </t>
    </mdx>
    <mdx n="0" f="v">
      <t c="3" si="227">
        <n x="225"/>
        <n x="358"/>
        <n x="93"/>
      </t>
    </mdx>
    <mdx n="0" f="v">
      <t c="3" si="227">
        <n x="225"/>
        <n x="359"/>
        <n x="93"/>
      </t>
    </mdx>
    <mdx n="0" f="v">
      <t c="3" si="227">
        <n x="225"/>
        <n x="360"/>
        <n x="93"/>
      </t>
    </mdx>
    <mdx n="0" f="v">
      <t c="3" si="227">
        <n x="225"/>
        <n x="361"/>
        <n x="93"/>
      </t>
    </mdx>
    <mdx n="0" f="v">
      <t c="3" si="227">
        <n x="225"/>
        <n x="267"/>
        <n x="93"/>
      </t>
    </mdx>
    <mdx n="0" f="v">
      <t c="3" si="227">
        <n x="225"/>
        <n x="266"/>
        <n x="93"/>
      </t>
    </mdx>
    <mdx n="0" f="v">
      <t c="3" si="227">
        <n x="225"/>
        <n x="265"/>
        <n x="93"/>
      </t>
    </mdx>
    <mdx n="0" f="v">
      <t c="3" si="227">
        <n x="225"/>
        <n x="264"/>
        <n x="93"/>
      </t>
    </mdx>
    <mdx n="0" f="v">
      <t c="3" si="227">
        <n x="225"/>
        <n x="263"/>
        <n x="93"/>
      </t>
    </mdx>
    <mdx n="0" f="v">
      <t c="3" si="227">
        <n x="225"/>
        <n x="262"/>
        <n x="93"/>
      </t>
    </mdx>
    <mdx n="0" f="v">
      <t c="3" si="227">
        <n x="225"/>
        <n x="260"/>
        <n x="93"/>
      </t>
    </mdx>
    <mdx n="0" f="v">
      <t c="3" si="227">
        <n x="225"/>
        <n x="259"/>
        <n x="93"/>
      </t>
    </mdx>
    <mdx n="0" f="v">
      <t c="3" si="227">
        <n x="225"/>
        <n x="258"/>
        <n x="93"/>
      </t>
    </mdx>
    <mdx n="0" f="v">
      <t c="3" si="227">
        <n x="225"/>
        <n x="257"/>
        <n x="93"/>
      </t>
    </mdx>
    <mdx n="0" f="v">
      <t c="3" si="227">
        <n x="225"/>
        <n x="255"/>
        <n x="93"/>
      </t>
    </mdx>
    <mdx n="0" f="v">
      <t c="3" si="227">
        <n x="225"/>
        <n x="316"/>
        <n x="93"/>
      </t>
    </mdx>
    <mdx n="0" f="v">
      <t c="3" si="227">
        <n x="225"/>
        <n x="373"/>
        <n x="93"/>
      </t>
    </mdx>
    <mdx n="0" f="v">
      <t c="3" si="227">
        <n x="225"/>
        <n x="374"/>
        <n x="93"/>
      </t>
    </mdx>
    <mdx n="0" f="v">
      <t c="3" si="227">
        <n x="225"/>
        <n x="375"/>
        <n x="93"/>
      </t>
    </mdx>
    <mdx n="0" f="v">
      <t c="3" si="227">
        <n x="225"/>
        <n x="281"/>
        <n x="93"/>
      </t>
    </mdx>
    <mdx n="0" f="v">
      <t c="3" si="227">
        <n x="225"/>
        <n x="376"/>
        <n x="93"/>
      </t>
    </mdx>
    <mdx n="0" f="v">
      <t c="3" si="227">
        <n x="225"/>
        <n x="377"/>
        <n x="93"/>
      </t>
    </mdx>
    <mdx n="0" f="v">
      <t c="3" si="227">
        <n x="225"/>
        <n x="280"/>
        <n x="93"/>
      </t>
    </mdx>
    <mdx n="0" f="v">
      <t c="3" si="227">
        <n x="225"/>
        <n x="311"/>
        <n x="93"/>
      </t>
    </mdx>
    <mdx n="0" f="v">
      <t c="3" si="227">
        <n x="225"/>
        <n x="378"/>
        <n x="93"/>
      </t>
    </mdx>
    <mdx n="0" f="v">
      <t c="3" si="227">
        <n x="225"/>
        <n x="379"/>
        <n x="93"/>
      </t>
    </mdx>
    <mdx n="0" f="v">
      <t c="3" si="227">
        <n x="225"/>
        <n x="380"/>
        <n x="93"/>
      </t>
    </mdx>
    <mdx n="0" f="v">
      <t c="3" si="227">
        <n x="225"/>
        <n x="381"/>
        <n x="93"/>
      </t>
    </mdx>
    <mdx n="0" f="v">
      <t c="3" si="227">
        <n x="225"/>
        <n x="382"/>
        <n x="93"/>
      </t>
    </mdx>
    <mdx n="0" f="v">
      <t c="3" si="227">
        <n x="225"/>
        <n x="304"/>
        <n x="93"/>
      </t>
    </mdx>
    <mdx n="0" f="v">
      <t c="3" si="227">
        <n x="225"/>
        <n x="547"/>
        <n x="93"/>
      </t>
    </mdx>
    <mdx n="0" f="v">
      <t c="3" si="227">
        <n x="225"/>
        <n x="362"/>
        <n x="93"/>
      </t>
    </mdx>
    <mdx n="0" f="v">
      <t c="3" si="227">
        <n x="225"/>
        <n x="363"/>
        <n x="93"/>
      </t>
    </mdx>
    <mdx n="0" f="v">
      <t c="3" si="227">
        <n x="225"/>
        <n x="364"/>
        <n x="93"/>
      </t>
    </mdx>
    <mdx n="0" f="v">
      <t c="3" si="227">
        <n x="225"/>
        <n x="548"/>
        <n x="93"/>
      </t>
    </mdx>
    <mdx n="0" f="v">
      <t c="3" si="227">
        <n x="225"/>
        <n x="365"/>
        <n x="93"/>
      </t>
    </mdx>
    <mdx n="0" f="v">
      <t c="3" si="227">
        <n x="225"/>
        <n x="366"/>
        <n x="93"/>
      </t>
    </mdx>
    <mdx n="0" f="v">
      <t c="3" si="227">
        <n x="225"/>
        <n x="367"/>
        <n x="93"/>
      </t>
    </mdx>
    <mdx n="0" f="v">
      <t c="3" si="227">
        <n x="225"/>
        <n x="368"/>
        <n x="93"/>
      </t>
    </mdx>
    <mdx n="0" f="v">
      <t c="3" si="227">
        <n x="225"/>
        <n x="369"/>
        <n x="93"/>
      </t>
    </mdx>
    <mdx n="0" f="v">
      <t c="3" si="227">
        <n x="225"/>
        <n x="370"/>
        <n x="93"/>
      </t>
    </mdx>
    <mdx n="0" f="v">
      <t c="3" si="227">
        <n x="225"/>
        <n x="371"/>
        <n x="93"/>
      </t>
    </mdx>
    <mdx n="0" f="v">
      <t c="3" si="227">
        <n x="225"/>
        <n x="372"/>
        <n x="93"/>
      </t>
    </mdx>
    <mdx n="0" f="v">
      <t c="3" si="227">
        <n x="225"/>
        <n x="393"/>
        <n x="93"/>
      </t>
    </mdx>
    <mdx n="0" f="v">
      <t c="3" si="227">
        <n x="225"/>
        <n x="394"/>
        <n x="93"/>
      </t>
    </mdx>
    <mdx n="0" f="v">
      <t c="3" si="227">
        <n x="225"/>
        <n x="395"/>
        <n x="93"/>
      </t>
    </mdx>
    <mdx n="0" f="v">
      <t c="3" si="227">
        <n x="225"/>
        <n x="278"/>
        <n x="93"/>
      </t>
    </mdx>
    <mdx n="0" f="v">
      <t c="3" si="227">
        <n x="225"/>
        <n x="396"/>
        <n x="93"/>
      </t>
    </mdx>
    <mdx n="0" f="v">
      <t c="3" si="227">
        <n x="225"/>
        <n x="397"/>
        <n x="93"/>
      </t>
    </mdx>
    <mdx n="0" f="v">
      <t c="3" si="227">
        <n x="225"/>
        <n x="398"/>
        <n x="93"/>
      </t>
    </mdx>
    <mdx n="0" f="v">
      <t c="3" si="227">
        <n x="225"/>
        <n x="392"/>
        <n x="93"/>
      </t>
    </mdx>
    <mdx n="0" f="v">
      <t c="3" si="227">
        <n x="225"/>
        <n x="404"/>
        <n x="93"/>
      </t>
    </mdx>
    <mdx n="0" f="v">
      <t c="3" si="227">
        <n x="225"/>
        <n x="383"/>
        <n x="93"/>
      </t>
    </mdx>
    <mdx n="0" f="v">
      <t c="3" si="227">
        <n x="225"/>
        <n x="384"/>
        <n x="93"/>
      </t>
    </mdx>
    <mdx n="0" f="v">
      <t c="3" si="227">
        <n x="225"/>
        <n x="385"/>
        <n x="93"/>
      </t>
    </mdx>
    <mdx n="0" f="v">
      <t c="3" si="227">
        <n x="225"/>
        <n x="386"/>
        <n x="93"/>
      </t>
    </mdx>
    <mdx n="0" f="v">
      <t c="3" si="227">
        <n x="225"/>
        <n x="387"/>
        <n x="93"/>
      </t>
    </mdx>
    <mdx n="0" f="v">
      <t c="3" si="227">
        <n x="225"/>
        <n x="388"/>
        <n x="93"/>
      </t>
    </mdx>
    <mdx n="0" f="v">
      <t c="3" si="227">
        <n x="225"/>
        <n x="389"/>
        <n x="93"/>
      </t>
    </mdx>
    <mdx n="0" f="v">
      <t c="3" si="227">
        <n x="225"/>
        <n x="390"/>
        <n x="93"/>
      </t>
    </mdx>
    <mdx n="0" f="v">
      <t c="3" si="227">
        <n x="225"/>
        <n x="391"/>
        <n x="93"/>
      </t>
    </mdx>
    <mdx n="0" f="v">
      <t c="3" si="227">
        <n x="225"/>
        <n x="399"/>
        <n x="93"/>
      </t>
    </mdx>
    <mdx n="0" f="v">
      <t c="3" si="227">
        <n x="225"/>
        <n x="400"/>
        <n x="93"/>
      </t>
    </mdx>
    <mdx n="0" f="v">
      <t c="3" si="227">
        <n x="225"/>
        <n x="401"/>
        <n x="93"/>
      </t>
    </mdx>
    <mdx n="0" f="v">
      <t c="3" si="227">
        <n x="225"/>
        <n x="402"/>
        <n x="93"/>
      </t>
    </mdx>
    <mdx n="0" f="v">
      <t c="3" si="227">
        <n x="225"/>
        <n x="277"/>
        <n x="93"/>
      </t>
    </mdx>
    <mdx n="0" f="v">
      <t c="3" si="227">
        <n x="225"/>
        <n x="417"/>
        <n x="93"/>
      </t>
    </mdx>
    <mdx n="0" f="v">
      <t c="3" si="227">
        <n x="225"/>
        <n x="411"/>
        <n x="93"/>
      </t>
    </mdx>
    <mdx n="0" f="v">
      <t c="3" si="227">
        <n x="225"/>
        <n x="405"/>
        <n x="93"/>
      </t>
    </mdx>
    <mdx n="0" f="v">
      <t c="3" si="227">
        <n x="225"/>
        <n x="406"/>
        <n x="93"/>
      </t>
    </mdx>
    <mdx n="0" f="v">
      <t c="3" si="227">
        <n x="225"/>
        <n x="407"/>
        <n x="93"/>
      </t>
    </mdx>
    <mdx n="0" f="v">
      <t c="3" si="227">
        <n x="225"/>
        <n x="408"/>
        <n x="93"/>
      </t>
    </mdx>
    <mdx n="0" f="v">
      <t c="3" si="227">
        <n x="225"/>
        <n x="409"/>
        <n x="93"/>
      </t>
    </mdx>
    <mdx n="0" f="v">
      <t c="3" si="227">
        <n x="225"/>
        <n x="410"/>
        <n x="93"/>
      </t>
    </mdx>
    <mdx n="0" f="v">
      <t c="3" si="227">
        <n x="225"/>
        <n x="422"/>
        <n x="93"/>
      </t>
    </mdx>
    <mdx n="0" f="v">
      <t c="3" si="227">
        <n x="225"/>
        <n x="403"/>
        <n x="93"/>
      </t>
    </mdx>
    <mdx n="0" f="v">
      <t c="3" si="227">
        <n x="225"/>
        <n x="412"/>
        <n x="93"/>
      </t>
    </mdx>
    <mdx n="0" f="v">
      <t c="3" si="227">
        <n x="225"/>
        <n x="413"/>
        <n x="93"/>
      </t>
    </mdx>
    <mdx n="0" f="v">
      <t c="3" si="227">
        <n x="225"/>
        <n x="414"/>
        <n x="93"/>
      </t>
    </mdx>
    <mdx n="0" f="v">
      <t c="3" si="227">
        <n x="225"/>
        <n x="415"/>
        <n x="93"/>
      </t>
    </mdx>
    <mdx n="0" f="v">
      <t c="3" si="227">
        <n x="225"/>
        <n x="416"/>
        <n x="93"/>
      </t>
    </mdx>
    <mdx n="0" f="v">
      <t c="3" si="227">
        <n x="225"/>
        <n x="427"/>
        <n x="93"/>
      </t>
    </mdx>
    <mdx n="0" f="v">
      <t c="3" si="227">
        <n x="225"/>
        <n x="418"/>
        <n x="93"/>
      </t>
    </mdx>
    <mdx n="0" f="v">
      <t c="3" si="227">
        <n x="225"/>
        <n x="419"/>
        <n x="93"/>
      </t>
    </mdx>
    <mdx n="0" f="v">
      <t c="3" si="227">
        <n x="225"/>
        <n x="420"/>
        <n x="93"/>
      </t>
    </mdx>
    <mdx n="0" f="v">
      <t c="3" si="227">
        <n x="225"/>
        <n x="301"/>
        <n x="93"/>
      </t>
    </mdx>
    <mdx n="0" f="v">
      <t c="3" si="227">
        <n x="225"/>
        <n x="299"/>
        <n x="93"/>
      </t>
    </mdx>
    <mdx n="0" f="v">
      <t c="3" si="227">
        <n x="225"/>
        <n x="297"/>
        <n x="93"/>
      </t>
    </mdx>
    <mdx n="0" f="v">
      <t c="3" si="227">
        <n x="225"/>
        <n x="421"/>
        <n x="93"/>
      </t>
    </mdx>
    <mdx n="0" f="v">
      <t c="3" si="227">
        <n x="225"/>
        <n x="423"/>
        <n x="93"/>
      </t>
    </mdx>
    <mdx n="0" f="v">
      <t c="3" si="227">
        <n x="225"/>
        <n x="424"/>
        <n x="93"/>
      </t>
    </mdx>
    <mdx n="0" f="v">
      <t c="3" si="227">
        <n x="225"/>
        <n x="425"/>
        <n x="93"/>
      </t>
    </mdx>
    <mdx n="0" f="v">
      <t c="3" si="227">
        <n x="225"/>
        <n x="348"/>
        <n x="93"/>
      </t>
    </mdx>
    <mdx n="0" f="v">
      <t c="3" si="227">
        <n x="225"/>
        <n x="327"/>
        <n x="93"/>
      </t>
    </mdx>
    <mdx n="0" f="v">
      <t c="3" si="227">
        <n x="225"/>
        <n x="426"/>
        <n x="93"/>
      </t>
    </mdx>
    <mdx n="0" f="v">
      <t c="3" si="227">
        <n x="225"/>
        <n x="329"/>
        <n x="93"/>
      </t>
    </mdx>
    <mdx n="0" f="v">
      <t c="3" si="227">
        <n x="225"/>
        <n x="428"/>
        <n x="93"/>
      </t>
    </mdx>
    <mdx n="0" f="v">
      <t c="3" si="227">
        <n x="225"/>
        <n x="328"/>
        <n x="93"/>
      </t>
    </mdx>
    <mdx n="0" f="v">
      <t c="3" si="227">
        <n x="225"/>
        <n x="429"/>
        <n x="93"/>
      </t>
    </mdx>
    <mdx n="0" f="v">
      <t c="3" si="227">
        <n x="225"/>
        <n x="430"/>
        <n x="93"/>
      </t>
    </mdx>
    <mdx n="0" f="v">
      <t c="3" si="227">
        <n x="225"/>
        <n x="431"/>
        <n x="93"/>
      </t>
    </mdx>
    <mdx n="0" f="v">
      <t c="3" si="227">
        <n x="225"/>
        <n x="432"/>
        <n x="93"/>
      </t>
    </mdx>
    <mdx n="0" f="v">
      <t c="3" si="227">
        <n x="225"/>
        <n x="326"/>
        <n x="93"/>
      </t>
    </mdx>
    <mdx n="0" f="v">
      <t c="3" si="227">
        <n x="225"/>
        <n x="435"/>
        <n x="93"/>
      </t>
    </mdx>
    <mdx n="0" f="v">
      <t c="3" si="227">
        <n x="225"/>
        <n x="436"/>
        <n x="93"/>
      </t>
    </mdx>
    <mdx n="0" f="v">
      <t c="3" si="227">
        <n x="225"/>
        <n x="437"/>
        <n x="93"/>
      </t>
    </mdx>
    <mdx n="0" f="v">
      <t c="3" si="227">
        <n x="225"/>
        <n x="294"/>
        <n x="93"/>
      </t>
    </mdx>
    <mdx n="0" f="v">
      <t c="3" si="227">
        <n x="225"/>
        <n x="293"/>
        <n x="93"/>
      </t>
    </mdx>
    <mdx n="0" f="v">
      <t c="3" si="227">
        <n x="225"/>
        <n x="276"/>
        <n x="93"/>
      </t>
    </mdx>
    <mdx n="0" f="v">
      <t c="3" si="227">
        <n x="225"/>
        <n x="453"/>
        <n x="93"/>
      </t>
    </mdx>
    <mdx n="0" f="v">
      <t c="3" si="227">
        <n x="225"/>
        <n x="454"/>
        <n x="93"/>
      </t>
    </mdx>
    <mdx n="0" f="v">
      <t c="3" si="227">
        <n x="225"/>
        <n x="452"/>
        <n x="93"/>
      </t>
    </mdx>
    <mdx n="0" f="v">
      <t c="3" si="227">
        <n x="225"/>
        <n x="433"/>
        <n x="93"/>
      </t>
    </mdx>
    <mdx n="0" f="v">
      <t c="3" si="227">
        <n x="225"/>
        <n x="442"/>
        <n x="93"/>
      </t>
    </mdx>
    <mdx n="0" f="v">
      <t c="3" si="227">
        <n x="225"/>
        <n x="443"/>
        <n x="93"/>
      </t>
    </mdx>
    <mdx n="0" f="v">
      <t c="3" si="227">
        <n x="225"/>
        <n x="444"/>
        <n x="93"/>
      </t>
    </mdx>
    <mdx n="0" f="v">
      <t c="3" si="227">
        <n x="225"/>
        <n x="445"/>
        <n x="93"/>
      </t>
    </mdx>
    <mdx n="0" f="v">
      <t c="3" si="227">
        <n x="225"/>
        <n x="446"/>
        <n x="93"/>
      </t>
    </mdx>
    <mdx n="0" f="v">
      <t c="3" si="227">
        <n x="225"/>
        <n x="434"/>
        <n x="93"/>
      </t>
    </mdx>
    <mdx n="0" f="v">
      <t c="3" si="227">
        <n x="225"/>
        <n x="438"/>
        <n x="93"/>
      </t>
    </mdx>
    <mdx n="0" f="v">
      <t c="3" si="227">
        <n x="225"/>
        <n x="350"/>
        <n x="93"/>
      </t>
    </mdx>
    <mdx n="0" f="v">
      <t c="3" si="227">
        <n x="225"/>
        <n x="439"/>
        <n x="93"/>
      </t>
    </mdx>
    <mdx n="0" f="v">
      <t c="3" si="227">
        <n x="225"/>
        <n x="440"/>
        <n x="93"/>
      </t>
    </mdx>
    <mdx n="0" f="v">
      <t c="3" si="227">
        <n x="225"/>
        <n x="441"/>
        <n x="93"/>
      </t>
    </mdx>
    <mdx n="0" f="v">
      <t c="3" si="227">
        <n x="225"/>
        <n x="447"/>
        <n x="93"/>
      </t>
    </mdx>
    <mdx n="0" f="v">
      <t c="3" si="227">
        <n x="225"/>
        <n x="461"/>
        <n x="93"/>
      </t>
    </mdx>
    <mdx n="0" f="v">
      <t c="3" si="227">
        <n x="225"/>
        <n x="462"/>
        <n x="93"/>
      </t>
    </mdx>
    <mdx n="0" f="v">
      <t c="3" si="227">
        <n x="225"/>
        <n x="463"/>
        <n x="93"/>
      </t>
    </mdx>
    <mdx n="0" f="v">
      <t c="3" si="227">
        <n x="225"/>
        <n x="455"/>
        <n x="93"/>
      </t>
    </mdx>
    <mdx n="0" f="v">
      <t c="3" si="227">
        <n x="225"/>
        <n x="456"/>
        <n x="93"/>
      </t>
    </mdx>
    <mdx n="0" f="v">
      <t c="3" si="227">
        <n x="225"/>
        <n x="346"/>
        <n x="93"/>
      </t>
    </mdx>
    <mdx n="0" f="v">
      <t c="3" si="227">
        <n x="225"/>
        <n x="459"/>
        <n x="93"/>
      </t>
    </mdx>
    <mdx n="0" f="v">
      <t c="3" si="227">
        <n x="225"/>
        <n x="448"/>
        <n x="93"/>
      </t>
    </mdx>
    <mdx n="0" f="v">
      <t c="3" si="227">
        <n x="225"/>
        <n x="449"/>
        <n x="93"/>
      </t>
    </mdx>
    <mdx n="0" f="v">
      <t c="3" si="227">
        <n x="225"/>
        <n x="450"/>
        <n x="93"/>
      </t>
    </mdx>
    <mdx n="0" f="v">
      <t c="3" si="227">
        <n x="225"/>
        <n x="451"/>
        <n x="93"/>
      </t>
    </mdx>
    <mdx n="0" f="v">
      <t c="3" si="227">
        <n x="225"/>
        <n x="457"/>
        <n x="93"/>
      </t>
    </mdx>
    <mdx n="0" f="v">
      <t c="3" si="227">
        <n x="225"/>
        <n x="458"/>
        <n x="93"/>
      </t>
    </mdx>
    <mdx n="0" f="v">
      <t c="3" si="227">
        <n x="225"/>
        <n x="473"/>
        <n x="93"/>
      </t>
    </mdx>
    <mdx n="0" f="v">
      <t c="3" si="227">
        <n x="225"/>
        <n x="464"/>
        <n x="93"/>
      </t>
    </mdx>
    <mdx n="0" f="v">
      <t c="3" si="227">
        <n x="225"/>
        <n x="465"/>
        <n x="93"/>
      </t>
    </mdx>
    <mdx n="0" f="v">
      <t c="3" si="227">
        <n x="225"/>
        <n x="466"/>
        <n x="93"/>
      </t>
    </mdx>
    <mdx n="0" f="v">
      <t c="3" si="227">
        <n x="225"/>
        <n x="467"/>
        <n x="93"/>
      </t>
    </mdx>
    <mdx n="0" f="v">
      <t c="3" si="227">
        <n x="225"/>
        <n x="460"/>
        <n x="93"/>
      </t>
    </mdx>
    <mdx n="0" f="v">
      <t c="3" si="227">
        <n x="225"/>
        <n x="468"/>
        <n x="93"/>
      </t>
    </mdx>
    <mdx n="0" f="v">
      <t c="3" si="227">
        <n x="225"/>
        <n x="469"/>
        <n x="93"/>
      </t>
    </mdx>
    <mdx n="0" f="v">
      <t c="3" si="227">
        <n x="225"/>
        <n x="470"/>
        <n x="93"/>
      </t>
    </mdx>
    <mdx n="0" f="v">
      <t c="3" si="227">
        <n x="225"/>
        <n x="474"/>
        <n x="93"/>
      </t>
    </mdx>
    <mdx n="0" f="v">
      <t c="3" si="227">
        <n x="225"/>
        <n x="475"/>
        <n x="93"/>
      </t>
    </mdx>
    <mdx n="0" f="v">
      <t c="3" si="227">
        <n x="225"/>
        <n x="476"/>
        <n x="93"/>
      </t>
    </mdx>
    <mdx n="0" f="v">
      <t c="3" si="227">
        <n x="225"/>
        <n x="471"/>
        <n x="93"/>
      </t>
    </mdx>
    <mdx n="0" f="v">
      <t c="3" si="227">
        <n x="225"/>
        <n x="477"/>
        <n x="93"/>
      </t>
    </mdx>
    <mdx n="0" f="v">
      <t c="3" si="227">
        <n x="225"/>
        <n x="478"/>
        <n x="93"/>
      </t>
    </mdx>
    <mdx n="0" f="v">
      <t c="3" si="227">
        <n x="225"/>
        <n x="479"/>
        <n x="93"/>
      </t>
    </mdx>
    <mdx n="0" f="v">
      <t c="3" si="227">
        <n x="225"/>
        <n x="487"/>
        <n x="93"/>
      </t>
    </mdx>
    <mdx n="0" f="v">
      <t c="3" si="227">
        <n x="225"/>
        <n x="472"/>
        <n x="93"/>
      </t>
    </mdx>
    <mdx n="0" f="v">
      <t c="3" si="227">
        <n x="225"/>
        <n x="480"/>
        <n x="93"/>
      </t>
    </mdx>
    <mdx n="0" f="v">
      <t c="3" si="227">
        <n x="225"/>
        <n x="481"/>
        <n x="93"/>
      </t>
    </mdx>
    <mdx n="0" f="v">
      <t c="3" si="227">
        <n x="225"/>
        <n x="483"/>
        <n x="93"/>
      </t>
    </mdx>
    <mdx n="0" f="v">
      <t c="3" si="227">
        <n x="225"/>
        <n x="488"/>
        <n x="93"/>
      </t>
    </mdx>
    <mdx n="0" f="v">
      <t c="3" si="227">
        <n x="225"/>
        <n x="489"/>
        <n x="93"/>
      </t>
    </mdx>
    <mdx n="0" f="v">
      <t c="3" si="227">
        <n x="225"/>
        <n x="482"/>
        <n x="93"/>
      </t>
    </mdx>
    <mdx n="0" f="v">
      <t c="3" si="227">
        <n x="225"/>
        <n x="484"/>
        <n x="93"/>
      </t>
    </mdx>
    <mdx n="0" f="v">
      <t c="3" si="227">
        <n x="225"/>
        <n x="485"/>
        <n x="93"/>
      </t>
    </mdx>
    <mdx n="0" f="v">
      <t c="3" si="227">
        <n x="225"/>
        <n x="486"/>
        <n x="93"/>
      </t>
    </mdx>
    <mdx n="0" f="v">
      <t c="3" si="227">
        <n x="225"/>
        <n x="490"/>
        <n x="93"/>
      </t>
    </mdx>
    <mdx n="0" f="v">
      <t c="3" si="227">
        <n x="225"/>
        <n x="492"/>
        <n x="93"/>
      </t>
    </mdx>
    <mdx n="0" f="v">
      <t c="3" si="227">
        <n x="225"/>
        <n x="493"/>
        <n x="93"/>
      </t>
    </mdx>
    <mdx n="0" f="v">
      <t c="3" si="227">
        <n x="225"/>
        <n x="491"/>
        <n x="93"/>
      </t>
    </mdx>
    <mdx n="0" f="v">
      <t c="3" si="227">
        <n x="225"/>
        <n x="495"/>
        <n x="93"/>
      </t>
    </mdx>
    <mdx n="0" f="v">
      <t c="3" si="227">
        <n x="225"/>
        <n x="496"/>
        <n x="93"/>
      </t>
    </mdx>
    <mdx n="0" f="v">
      <t c="3" si="227">
        <n x="225"/>
        <n x="504"/>
        <n x="93"/>
      </t>
    </mdx>
    <mdx n="0" f="v">
      <t c="3" si="227">
        <n x="225"/>
        <n x="494"/>
        <n x="93"/>
      </t>
    </mdx>
    <mdx n="0" f="v">
      <t c="3" si="227">
        <n x="225"/>
        <n x="497"/>
        <n x="93"/>
      </t>
    </mdx>
    <mdx n="0" f="v">
      <t c="3" si="227">
        <n x="225"/>
        <n x="498"/>
        <n x="93"/>
      </t>
    </mdx>
    <mdx n="0" f="v">
      <t c="3" si="227">
        <n x="225"/>
        <n x="499"/>
        <n x="93"/>
      </t>
    </mdx>
    <mdx n="0" f="v">
      <t c="3" si="227">
        <n x="225"/>
        <n x="508"/>
        <n x="93"/>
      </t>
    </mdx>
    <mdx n="0" f="v">
      <t c="3" si="227">
        <n x="225"/>
        <n x="503"/>
        <n x="93"/>
      </t>
    </mdx>
    <mdx n="0" f="v">
      <t c="3" si="227">
        <n x="225"/>
        <n x="500"/>
        <n x="93"/>
      </t>
    </mdx>
    <mdx n="0" f="v">
      <t c="3" si="227">
        <n x="225"/>
        <n x="501"/>
        <n x="93"/>
      </t>
    </mdx>
    <mdx n="0" f="v">
      <t c="3" si="227">
        <n x="225"/>
        <n x="502"/>
        <n x="93"/>
      </t>
    </mdx>
    <mdx n="0" f="v">
      <t c="3" si="227">
        <n x="225"/>
        <n x="505"/>
        <n x="93"/>
      </t>
    </mdx>
    <mdx n="0" f="v">
      <t c="3" si="227">
        <n x="225"/>
        <n x="506"/>
        <n x="93"/>
      </t>
    </mdx>
    <mdx n="0" f="v">
      <t c="3" si="227">
        <n x="225"/>
        <n x="509"/>
        <n x="93"/>
      </t>
    </mdx>
    <mdx n="0" f="v">
      <t c="3" si="227">
        <n x="225"/>
        <n x="513"/>
        <n x="93"/>
      </t>
    </mdx>
    <mdx n="0" f="v">
      <t c="3" si="227">
        <n x="225"/>
        <n x="507"/>
        <n x="93"/>
      </t>
    </mdx>
    <mdx n="0" f="v">
      <t c="3" si="227">
        <n x="225"/>
        <n x="510"/>
        <n x="93"/>
      </t>
    </mdx>
    <mdx n="0" f="v">
      <t c="3" si="227">
        <n x="225"/>
        <n x="511"/>
        <n x="93"/>
      </t>
    </mdx>
    <mdx n="0" f="v">
      <t c="3" si="227">
        <n x="225"/>
        <n x="512"/>
        <n x="93"/>
      </t>
    </mdx>
    <mdx n="0" f="v">
      <t c="3" si="227">
        <n x="225"/>
        <n x="519"/>
        <n x="93"/>
      </t>
    </mdx>
    <mdx n="0" f="v">
      <t c="3" si="227">
        <n x="225"/>
        <n x="514"/>
        <n x="93"/>
      </t>
    </mdx>
    <mdx n="0" f="v">
      <t c="3" si="227">
        <n x="225"/>
        <n x="515"/>
        <n x="93"/>
      </t>
    </mdx>
    <mdx n="0" f="v">
      <t c="3" si="227">
        <n x="225"/>
        <n x="516"/>
        <n x="93"/>
      </t>
    </mdx>
    <mdx n="0" f="v">
      <t c="3" si="227">
        <n x="225"/>
        <n x="517"/>
        <n x="93"/>
      </t>
    </mdx>
    <mdx n="0" f="v">
      <t c="3" si="227">
        <n x="225"/>
        <n x="518"/>
        <n x="93"/>
      </t>
    </mdx>
    <mdx n="0" f="v">
      <t c="3" si="227">
        <n x="225"/>
        <n x="522"/>
        <n x="93"/>
      </t>
    </mdx>
    <mdx n="0" f="v">
      <t c="3" si="227">
        <n x="225"/>
        <n x="528"/>
        <n x="93"/>
      </t>
    </mdx>
    <mdx n="0" f="v">
      <t c="3" si="227">
        <n x="225"/>
        <n x="523"/>
        <n x="93"/>
      </t>
    </mdx>
    <mdx n="0" f="v">
      <t c="3" si="227">
        <n x="225"/>
        <n x="520"/>
        <n x="93"/>
      </t>
    </mdx>
    <mdx n="0" f="v">
      <t c="3" si="227">
        <n x="225"/>
        <n x="521"/>
        <n x="93"/>
      </t>
    </mdx>
    <mdx n="0" f="v">
      <t c="3" si="227">
        <n x="225"/>
        <n x="525"/>
        <n x="93"/>
      </t>
    </mdx>
    <mdx n="0" f="v">
      <t c="3" si="227">
        <n x="225"/>
        <n x="526"/>
        <n x="93"/>
      </t>
    </mdx>
    <mdx n="0" f="v">
      <t c="3" si="227">
        <n x="225"/>
        <n x="524"/>
        <n x="93"/>
      </t>
    </mdx>
    <mdx n="0" f="v">
      <t c="3" si="227">
        <n x="225"/>
        <n x="527"/>
        <n x="93"/>
      </t>
    </mdx>
    <mdx n="0" f="v">
      <t c="3" si="227">
        <n x="225"/>
        <n x="531"/>
        <n x="93"/>
      </t>
    </mdx>
    <mdx n="0" f="v">
      <t c="3" si="227">
        <n x="225"/>
        <n x="529"/>
        <n x="93"/>
      </t>
    </mdx>
    <mdx n="0" f="v">
      <t c="3" si="227">
        <n x="225"/>
        <n x="530"/>
        <n x="93"/>
      </t>
    </mdx>
    <mdx n="0" f="v">
      <t c="3" si="227">
        <n x="225"/>
        <n x="533"/>
        <n x="93"/>
      </t>
    </mdx>
    <mdx n="0" f="v">
      <t c="3" si="227">
        <n x="225"/>
        <n x="532"/>
        <n x="93"/>
      </t>
    </mdx>
    <mdx n="0" f="v">
      <t c="3" si="227">
        <n x="225"/>
        <n x="536"/>
        <n x="93"/>
      </t>
    </mdx>
    <mdx n="0" f="v">
      <t c="3" si="227">
        <n x="225"/>
        <n x="537"/>
        <n x="93"/>
      </t>
    </mdx>
    <mdx n="0" f="v">
      <t c="3" si="227">
        <n x="225"/>
        <n x="539"/>
        <n x="93"/>
      </t>
    </mdx>
    <mdx n="0" f="v">
      <t c="3" si="227">
        <n x="225"/>
        <n x="534"/>
        <n x="93"/>
      </t>
    </mdx>
    <mdx n="0" f="v">
      <t c="3" si="227">
        <n x="225"/>
        <n x="535"/>
        <n x="93"/>
      </t>
    </mdx>
    <mdx n="0" f="v">
      <t c="3" si="227">
        <n x="225"/>
        <n x="540"/>
        <n x="93"/>
      </t>
    </mdx>
    <mdx n="0" f="v">
      <t c="3" si="227">
        <n x="225"/>
        <n x="538"/>
        <n x="93"/>
      </t>
    </mdx>
    <mdx n="0" f="v">
      <t c="3" si="227">
        <n x="225"/>
        <n x="543"/>
        <n x="93"/>
      </t>
    </mdx>
    <mdx n="0" f="v">
      <t c="3" si="227">
        <n x="225"/>
        <n x="541"/>
        <n x="93"/>
      </t>
    </mdx>
    <mdx n="0" f="v">
      <t c="3" si="227">
        <n x="225"/>
        <n x="542"/>
        <n x="93"/>
      </t>
    </mdx>
    <mdx n="0" f="v">
      <t c="3" si="227">
        <n x="225"/>
        <n x="545"/>
        <n x="93"/>
      </t>
    </mdx>
    <mdx n="0" f="v">
      <t c="3" si="227">
        <n x="225"/>
        <n x="544"/>
        <n x="93"/>
      </t>
    </mdx>
    <mdx n="0" f="v">
      <t c="3" si="227">
        <n x="225"/>
        <n x="546"/>
        <n x="93"/>
      </t>
    </mdx>
    <mdx n="0" f="v">
      <t c="3" si="227">
        <n x="225"/>
        <n x="268"/>
        <n x="97"/>
      </t>
    </mdx>
    <mdx n="0" f="v">
      <t c="3" si="227">
        <n x="225"/>
        <n x="273"/>
        <n x="97"/>
      </t>
    </mdx>
    <mdx n="0" f="v">
      <t c="3" si="227">
        <n x="225"/>
        <n x="272"/>
        <n x="97"/>
      </t>
    </mdx>
    <mdx n="0" f="v">
      <t c="3" si="227">
        <n x="225"/>
        <n x="357"/>
        <n x="97"/>
      </t>
    </mdx>
    <mdx n="0" f="v">
      <t c="3" si="227">
        <n x="225"/>
        <n x="361"/>
        <n x="97"/>
      </t>
    </mdx>
    <mdx n="0" f="v">
      <t c="3" si="227">
        <n x="225"/>
        <n x="267"/>
        <n x="97"/>
      </t>
    </mdx>
    <mdx n="0" f="v">
      <t c="3" si="227">
        <n x="225"/>
        <n x="266"/>
        <n x="97"/>
      </t>
    </mdx>
    <mdx n="0" f="v">
      <t c="3" si="227">
        <n x="225"/>
        <n x="263"/>
        <n x="97"/>
      </t>
    </mdx>
    <mdx n="0" f="v">
      <t c="3" si="227">
        <n x="225"/>
        <n x="261"/>
        <n x="97"/>
      </t>
    </mdx>
    <mdx n="0" f="v">
      <t c="3" si="227">
        <n x="225"/>
        <n x="258"/>
        <n x="97"/>
      </t>
    </mdx>
    <mdx n="0" f="v">
      <t c="3" si="227">
        <n x="225"/>
        <n x="257"/>
        <n x="97"/>
      </t>
    </mdx>
    <mdx n="0" f="v">
      <t c="3" si="227">
        <n x="225"/>
        <n x="255"/>
        <n x="97"/>
      </t>
    </mdx>
    <mdx n="0" f="v">
      <t c="3" si="227">
        <n x="225"/>
        <n x="316"/>
        <n x="97"/>
      </t>
    </mdx>
    <mdx n="0" f="v">
      <t c="3" si="227">
        <n x="225"/>
        <n x="373"/>
        <n x="97"/>
      </t>
    </mdx>
    <mdx n="0" f="v">
      <t c="3" si="227">
        <n x="225"/>
        <n x="374"/>
        <n x="97"/>
      </t>
    </mdx>
    <mdx n="0" f="v">
      <t c="3" si="227">
        <n x="225"/>
        <n x="375"/>
        <n x="97"/>
      </t>
    </mdx>
    <mdx n="0" f="v">
      <t c="3" si="227">
        <n x="225"/>
        <n x="281"/>
        <n x="97"/>
      </t>
    </mdx>
    <mdx n="0" f="v">
      <t c="3" si="227">
        <n x="225"/>
        <n x="376"/>
        <n x="97"/>
      </t>
    </mdx>
    <mdx n="0" f="v">
      <t c="3" si="227">
        <n x="225"/>
        <n x="377"/>
        <n x="97"/>
      </t>
    </mdx>
    <mdx n="0" f="v">
      <t c="3" si="227">
        <n x="225"/>
        <n x="280"/>
        <n x="97"/>
      </t>
    </mdx>
    <mdx n="0" f="v">
      <t c="3" si="227">
        <n x="225"/>
        <n x="311"/>
        <n x="97"/>
      </t>
    </mdx>
    <mdx n="0" f="v">
      <t c="3" si="227">
        <n x="225"/>
        <n x="378"/>
        <n x="97"/>
      </t>
    </mdx>
    <mdx n="0" f="v">
      <t c="3" si="227">
        <n x="225"/>
        <n x="379"/>
        <n x="97"/>
      </t>
    </mdx>
    <mdx n="0" f="v">
      <t c="3" si="227">
        <n x="225"/>
        <n x="380"/>
        <n x="97"/>
      </t>
    </mdx>
    <mdx n="0" f="v">
      <t c="3" si="227">
        <n x="225"/>
        <n x="381"/>
        <n x="97"/>
      </t>
    </mdx>
    <mdx n="0" f="v">
      <t c="3" si="227">
        <n x="225"/>
        <n x="382"/>
        <n x="97"/>
      </t>
    </mdx>
    <mdx n="0" f="v">
      <t c="3" si="227">
        <n x="225"/>
        <n x="304"/>
        <n x="97"/>
      </t>
    </mdx>
    <mdx n="0" f="v">
      <t c="3" si="227">
        <n x="225"/>
        <n x="547"/>
        <n x="97"/>
      </t>
    </mdx>
    <mdx n="0" f="v">
      <t c="3" si="227">
        <n x="225"/>
        <n x="362"/>
        <n x="97"/>
      </t>
    </mdx>
    <mdx n="0" f="v">
      <t c="3" si="227">
        <n x="225"/>
        <n x="364"/>
        <n x="97"/>
      </t>
    </mdx>
    <mdx n="0" f="v">
      <t c="3" si="227">
        <n x="225"/>
        <n x="548"/>
        <n x="97"/>
      </t>
    </mdx>
    <mdx n="0" f="v">
      <t c="3" si="227">
        <n x="225"/>
        <n x="365"/>
        <n x="97"/>
      </t>
    </mdx>
    <mdx n="0" f="v">
      <t c="3" si="227">
        <n x="225"/>
        <n x="366"/>
        <n x="97"/>
      </t>
    </mdx>
    <mdx n="0" f="v">
      <t c="3" si="227">
        <n x="225"/>
        <n x="367"/>
        <n x="97"/>
      </t>
    </mdx>
    <mdx n="0" f="v">
      <t c="3" si="227">
        <n x="225"/>
        <n x="368"/>
        <n x="97"/>
      </t>
    </mdx>
    <mdx n="0" f="v">
      <t c="3" si="227">
        <n x="225"/>
        <n x="369"/>
        <n x="97"/>
      </t>
    </mdx>
    <mdx n="0" f="v">
      <t c="3" si="227">
        <n x="225"/>
        <n x="370"/>
        <n x="97"/>
      </t>
    </mdx>
    <mdx n="0" f="v">
      <t c="3" si="227">
        <n x="225"/>
        <n x="371"/>
        <n x="97"/>
      </t>
    </mdx>
    <mdx n="0" f="v">
      <t c="3" si="227">
        <n x="225"/>
        <n x="372"/>
        <n x="97"/>
      </t>
    </mdx>
    <mdx n="0" f="v">
      <t c="3" si="227">
        <n x="225"/>
        <n x="393"/>
        <n x="97"/>
      </t>
    </mdx>
    <mdx n="0" f="v">
      <t c="3" si="227">
        <n x="225"/>
        <n x="394"/>
        <n x="97"/>
      </t>
    </mdx>
    <mdx n="0" f="v">
      <t c="3" si="227">
        <n x="225"/>
        <n x="395"/>
        <n x="97"/>
      </t>
    </mdx>
    <mdx n="0" f="v">
      <t c="3" si="227">
        <n x="225"/>
        <n x="278"/>
        <n x="97"/>
      </t>
    </mdx>
    <mdx n="0" f="v">
      <t c="3" si="227">
        <n x="225"/>
        <n x="396"/>
        <n x="97"/>
      </t>
    </mdx>
    <mdx n="0" f="v">
      <t c="3" si="227">
        <n x="225"/>
        <n x="397"/>
        <n x="97"/>
      </t>
    </mdx>
    <mdx n="0" f="v">
      <t c="3" si="227">
        <n x="225"/>
        <n x="398"/>
        <n x="97"/>
      </t>
    </mdx>
    <mdx n="0" f="v">
      <t c="3" si="227">
        <n x="225"/>
        <n x="392"/>
        <n x="97"/>
      </t>
    </mdx>
    <mdx n="0" f="v">
      <t c="3" si="227">
        <n x="225"/>
        <n x="383"/>
        <n x="97"/>
      </t>
    </mdx>
    <mdx n="0" f="v">
      <t c="3" si="227">
        <n x="225"/>
        <n x="384"/>
        <n x="97"/>
      </t>
    </mdx>
    <mdx n="0" f="v">
      <t c="3" si="227">
        <n x="225"/>
        <n x="385"/>
        <n x="97"/>
      </t>
    </mdx>
    <mdx n="0" f="v">
      <t c="3" si="227">
        <n x="225"/>
        <n x="386"/>
        <n x="97"/>
      </t>
    </mdx>
    <mdx n="0" f="v">
      <t c="3" si="227">
        <n x="225"/>
        <n x="387"/>
        <n x="97"/>
      </t>
    </mdx>
    <mdx n="0" f="v">
      <t c="3" si="227">
        <n x="225"/>
        <n x="388"/>
        <n x="97"/>
      </t>
    </mdx>
    <mdx n="0" f="v">
      <t c="3" si="227">
        <n x="225"/>
        <n x="389"/>
        <n x="97"/>
      </t>
    </mdx>
    <mdx n="0" f="v">
      <t c="3" si="227">
        <n x="225"/>
        <n x="390"/>
        <n x="97"/>
      </t>
    </mdx>
    <mdx n="0" f="v">
      <t c="3" si="227">
        <n x="225"/>
        <n x="404"/>
        <n x="97"/>
      </t>
    </mdx>
    <mdx n="0" f="v">
      <t c="3" si="227">
        <n x="225"/>
        <n x="391"/>
        <n x="97"/>
      </t>
    </mdx>
    <mdx n="0" f="v">
      <t c="3" si="227">
        <n x="225"/>
        <n x="399"/>
        <n x="97"/>
      </t>
    </mdx>
    <mdx n="0" f="v">
      <t c="3" si="227">
        <n x="225"/>
        <n x="400"/>
        <n x="97"/>
      </t>
    </mdx>
    <mdx n="0" f="v">
      <t c="3" si="227">
        <n x="225"/>
        <n x="401"/>
        <n x="97"/>
      </t>
    </mdx>
    <mdx n="0" f="v">
      <t c="3" si="227">
        <n x="225"/>
        <n x="402"/>
        <n x="97"/>
      </t>
    </mdx>
    <mdx n="0" f="v">
      <t c="3" si="227">
        <n x="225"/>
        <n x="277"/>
        <n x="97"/>
      </t>
    </mdx>
    <mdx n="0" f="v">
      <t c="3" si="227">
        <n x="225"/>
        <n x="417"/>
        <n x="97"/>
      </t>
    </mdx>
    <mdx n="0" f="v">
      <t c="3" si="227">
        <n x="225"/>
        <n x="411"/>
        <n x="97"/>
      </t>
    </mdx>
    <mdx n="0" f="v">
      <t c="3" si="227">
        <n x="225"/>
        <n x="405"/>
        <n x="97"/>
      </t>
    </mdx>
    <mdx n="0" f="v">
      <t c="3" si="227">
        <n x="225"/>
        <n x="406"/>
        <n x="97"/>
      </t>
    </mdx>
    <mdx n="0" f="v">
      <t c="3" si="227">
        <n x="225"/>
        <n x="407"/>
        <n x="97"/>
      </t>
    </mdx>
    <mdx n="0" f="v">
      <t c="3" si="227">
        <n x="225"/>
        <n x="408"/>
        <n x="97"/>
      </t>
    </mdx>
    <mdx n="0" f="v">
      <t c="3" si="227">
        <n x="225"/>
        <n x="409"/>
        <n x="97"/>
      </t>
    </mdx>
    <mdx n="0" f="v">
      <t c="3" si="227">
        <n x="225"/>
        <n x="410"/>
        <n x="97"/>
      </t>
    </mdx>
    <mdx n="0" f="v">
      <t c="3" si="227">
        <n x="225"/>
        <n x="422"/>
        <n x="97"/>
      </t>
    </mdx>
    <mdx n="0" f="v">
      <t c="3" si="227">
        <n x="225"/>
        <n x="403"/>
        <n x="97"/>
      </t>
    </mdx>
    <mdx n="0" f="v">
      <t c="3" si="227">
        <n x="225"/>
        <n x="412"/>
        <n x="97"/>
      </t>
    </mdx>
    <mdx n="0" f="v">
      <t c="3" si="227">
        <n x="225"/>
        <n x="413"/>
        <n x="97"/>
      </t>
    </mdx>
    <mdx n="0" f="v">
      <t c="3" si="227">
        <n x="225"/>
        <n x="414"/>
        <n x="97"/>
      </t>
    </mdx>
    <mdx n="0" f="v">
      <t c="3" si="227">
        <n x="225"/>
        <n x="415"/>
        <n x="97"/>
      </t>
    </mdx>
    <mdx n="0" f="v">
      <t c="3" si="227">
        <n x="225"/>
        <n x="416"/>
        <n x="97"/>
      </t>
    </mdx>
    <mdx n="0" f="v">
      <t c="3" si="227">
        <n x="225"/>
        <n x="427"/>
        <n x="97"/>
      </t>
    </mdx>
    <mdx n="0" f="v">
      <t c="3" si="227">
        <n x="225"/>
        <n x="418"/>
        <n x="97"/>
      </t>
    </mdx>
    <mdx n="0" f="v">
      <t c="3" si="227">
        <n x="225"/>
        <n x="419"/>
        <n x="97"/>
      </t>
    </mdx>
    <mdx n="0" f="v">
      <t c="3" si="227">
        <n x="225"/>
        <n x="420"/>
        <n x="97"/>
      </t>
    </mdx>
    <mdx n="0" f="v">
      <t c="3" si="227">
        <n x="225"/>
        <n x="301"/>
        <n x="97"/>
      </t>
    </mdx>
    <mdx n="0" f="v">
      <t c="3" si="227">
        <n x="225"/>
        <n x="299"/>
        <n x="97"/>
      </t>
    </mdx>
    <mdx n="0" f="v">
      <t c="3" si="227">
        <n x="225"/>
        <n x="297"/>
        <n x="97"/>
      </t>
    </mdx>
    <mdx n="0" f="v">
      <t c="3" si="227">
        <n x="225"/>
        <n x="421"/>
        <n x="97"/>
      </t>
    </mdx>
    <mdx n="0" f="v">
      <t c="3" si="227">
        <n x="225"/>
        <n x="423"/>
        <n x="97"/>
      </t>
    </mdx>
    <mdx n="0" f="v">
      <t c="3" si="227">
        <n x="225"/>
        <n x="424"/>
        <n x="97"/>
      </t>
    </mdx>
    <mdx n="0" f="v">
      <t c="3" si="227">
        <n x="225"/>
        <n x="425"/>
        <n x="97"/>
      </t>
    </mdx>
    <mdx n="0" f="v">
      <t c="3" si="227">
        <n x="225"/>
        <n x="348"/>
        <n x="97"/>
      </t>
    </mdx>
    <mdx n="0" f="v">
      <t c="3" si="227">
        <n x="225"/>
        <n x="327"/>
        <n x="97"/>
      </t>
    </mdx>
    <mdx n="0" f="v">
      <t c="3" si="227">
        <n x="225"/>
        <n x="426"/>
        <n x="97"/>
      </t>
    </mdx>
    <mdx n="0" f="v">
      <t c="3" si="227">
        <n x="225"/>
        <n x="433"/>
        <n x="97"/>
      </t>
    </mdx>
    <mdx n="0" f="v">
      <t c="3" si="227">
        <n x="225"/>
        <n x="329"/>
        <n x="97"/>
      </t>
    </mdx>
    <mdx n="0" f="v">
      <t c="3" si="227">
        <n x="225"/>
        <n x="428"/>
        <n x="97"/>
      </t>
    </mdx>
    <mdx n="0" f="v">
      <t c="3" si="227">
        <n x="225"/>
        <n x="328"/>
        <n x="97"/>
      </t>
    </mdx>
    <mdx n="0" f="v">
      <t c="3" si="227">
        <n x="225"/>
        <n x="429"/>
        <n x="97"/>
      </t>
    </mdx>
    <mdx n="0" f="v">
      <t c="3" si="227">
        <n x="225"/>
        <n x="430"/>
        <n x="97"/>
      </t>
    </mdx>
    <mdx n="0" f="v">
      <t c="3" si="227">
        <n x="225"/>
        <n x="431"/>
        <n x="97"/>
      </t>
    </mdx>
    <mdx n="0" f="v">
      <t c="3" si="227">
        <n x="225"/>
        <n x="432"/>
        <n x="97"/>
      </t>
    </mdx>
    <mdx n="0" f="v">
      <t c="3" si="227">
        <n x="225"/>
        <n x="326"/>
        <n x="97"/>
      </t>
    </mdx>
    <mdx n="0" f="v">
      <t c="3" si="227">
        <n x="225"/>
        <n x="435"/>
        <n x="97"/>
      </t>
    </mdx>
    <mdx n="0" f="v">
      <t c="3" si="227">
        <n x="225"/>
        <n x="436"/>
        <n x="97"/>
      </t>
    </mdx>
    <mdx n="0" f="v">
      <t c="3" si="227">
        <n x="225"/>
        <n x="437"/>
        <n x="97"/>
      </t>
    </mdx>
    <mdx n="0" f="v">
      <t c="3" si="227">
        <n x="225"/>
        <n x="294"/>
        <n x="97"/>
      </t>
    </mdx>
    <mdx n="0" f="v">
      <t c="3" si="227">
        <n x="225"/>
        <n x="293"/>
        <n x="97"/>
      </t>
    </mdx>
    <mdx n="0" f="v">
      <t c="3" si="227">
        <n x="225"/>
        <n x="276"/>
        <n x="97"/>
      </t>
    </mdx>
    <mdx n="0" f="v">
      <t c="3" si="227">
        <n x="225"/>
        <n x="453"/>
        <n x="97"/>
      </t>
    </mdx>
    <mdx n="0" f="v">
      <t c="3" si="227">
        <n x="225"/>
        <n x="454"/>
        <n x="97"/>
      </t>
    </mdx>
    <mdx n="0" f="v">
      <t c="3" si="227">
        <n x="225"/>
        <n x="452"/>
        <n x="97"/>
      </t>
    </mdx>
    <mdx n="0" f="v">
      <t c="3" si="227">
        <n x="225"/>
        <n x="442"/>
        <n x="97"/>
      </t>
    </mdx>
    <mdx n="0" f="v">
      <t c="3" si="227">
        <n x="225"/>
        <n x="443"/>
        <n x="97"/>
      </t>
    </mdx>
    <mdx n="0" f="v">
      <t c="3" si="227">
        <n x="225"/>
        <n x="444"/>
        <n x="97"/>
      </t>
    </mdx>
    <mdx n="0" f="v">
      <t c="3" si="227">
        <n x="225"/>
        <n x="445"/>
        <n x="97"/>
      </t>
    </mdx>
    <mdx n="0" f="v">
      <t c="3" si="227">
        <n x="225"/>
        <n x="446"/>
        <n x="97"/>
      </t>
    </mdx>
    <mdx n="0" f="v">
      <t c="3" si="227">
        <n x="225"/>
        <n x="434"/>
        <n x="97"/>
      </t>
    </mdx>
    <mdx n="0" f="v">
      <t c="3" si="227">
        <n x="225"/>
        <n x="438"/>
        <n x="97"/>
      </t>
    </mdx>
    <mdx n="0" f="v">
      <t c="3" si="227">
        <n x="225"/>
        <n x="350"/>
        <n x="97"/>
      </t>
    </mdx>
    <mdx n="0" f="v">
      <t c="3" si="227">
        <n x="225"/>
        <n x="439"/>
        <n x="97"/>
      </t>
    </mdx>
    <mdx n="0" f="v">
      <t c="3" si="227">
        <n x="225"/>
        <n x="440"/>
        <n x="97"/>
      </t>
    </mdx>
    <mdx n="0" f="v">
      <t c="3" si="227">
        <n x="225"/>
        <n x="441"/>
        <n x="97"/>
      </t>
    </mdx>
    <mdx n="0" f="v">
      <t c="3" si="227">
        <n x="225"/>
        <n x="447"/>
        <n x="97"/>
      </t>
    </mdx>
    <mdx n="0" f="v">
      <t c="3" si="227">
        <n x="225"/>
        <n x="462"/>
        <n x="97"/>
      </t>
    </mdx>
    <mdx n="0" f="v">
      <t c="3" si="227">
        <n x="225"/>
        <n x="463"/>
        <n x="97"/>
      </t>
    </mdx>
    <mdx n="0" f="v">
      <t c="3" si="227">
        <n x="225"/>
        <n x="455"/>
        <n x="97"/>
      </t>
    </mdx>
    <mdx n="0" f="v">
      <t c="3" si="227">
        <n x="225"/>
        <n x="456"/>
        <n x="97"/>
      </t>
    </mdx>
    <mdx n="0" f="v">
      <t c="3" si="227">
        <n x="225"/>
        <n x="346"/>
        <n x="97"/>
      </t>
    </mdx>
    <mdx n="0" f="v">
      <t c="3" si="227">
        <n x="225"/>
        <n x="461"/>
        <n x="97"/>
      </t>
    </mdx>
    <mdx n="0" f="v">
      <t c="3" si="227">
        <n x="225"/>
        <n x="459"/>
        <n x="97"/>
      </t>
    </mdx>
    <mdx n="0" f="v">
      <t c="3" si="227">
        <n x="225"/>
        <n x="448"/>
        <n x="97"/>
      </t>
    </mdx>
    <mdx n="0" f="v">
      <t c="3" si="227">
        <n x="225"/>
        <n x="449"/>
        <n x="97"/>
      </t>
    </mdx>
    <mdx n="0" f="v">
      <t c="3" si="227">
        <n x="225"/>
        <n x="450"/>
        <n x="97"/>
      </t>
    </mdx>
    <mdx n="0" f="v">
      <t c="3" si="227">
        <n x="225"/>
        <n x="451"/>
        <n x="97"/>
      </t>
    </mdx>
    <mdx n="0" f="v">
      <t c="3" si="227">
        <n x="225"/>
        <n x="457"/>
        <n x="97"/>
      </t>
    </mdx>
    <mdx n="0" f="v">
      <t c="3" si="227">
        <n x="225"/>
        <n x="458"/>
        <n x="97"/>
      </t>
    </mdx>
    <mdx n="0" f="v">
      <t c="3" si="227">
        <n x="225"/>
        <n x="473"/>
        <n x="97"/>
      </t>
    </mdx>
    <mdx n="0" f="v">
      <t c="3" si="227">
        <n x="225"/>
        <n x="460"/>
        <n x="97"/>
      </t>
    </mdx>
    <mdx n="0" f="v">
      <t c="3" si="227">
        <n x="225"/>
        <n x="468"/>
        <n x="97"/>
      </t>
    </mdx>
    <mdx n="0" f="v">
      <t c="3" si="227">
        <n x="225"/>
        <n x="464"/>
        <n x="97"/>
      </t>
    </mdx>
    <mdx n="0" f="v">
      <t c="3" si="227">
        <n x="225"/>
        <n x="465"/>
        <n x="97"/>
      </t>
    </mdx>
    <mdx n="0" f="v">
      <t c="3" si="227">
        <n x="225"/>
        <n x="466"/>
        <n x="97"/>
      </t>
    </mdx>
    <mdx n="0" f="v">
      <t c="3" si="227">
        <n x="225"/>
        <n x="467"/>
        <n x="97"/>
      </t>
    </mdx>
    <mdx n="0" f="v">
      <t c="3" si="227">
        <n x="225"/>
        <n x="469"/>
        <n x="97"/>
      </t>
    </mdx>
    <mdx n="0" f="v">
      <t c="3" si="227">
        <n x="225"/>
        <n x="470"/>
        <n x="97"/>
      </t>
    </mdx>
    <mdx n="0" f="v">
      <t c="3" si="227">
        <n x="225"/>
        <n x="474"/>
        <n x="97"/>
      </t>
    </mdx>
    <mdx n="0" f="v">
      <t c="3" si="227">
        <n x="225"/>
        <n x="475"/>
        <n x="97"/>
      </t>
    </mdx>
    <mdx n="0" f="v">
      <t c="3" si="227">
        <n x="225"/>
        <n x="476"/>
        <n x="97"/>
      </t>
    </mdx>
    <mdx n="0" f="v">
      <t c="3" si="227">
        <n x="225"/>
        <n x="471"/>
        <n x="97"/>
      </t>
    </mdx>
    <mdx n="0" f="v">
      <t c="3" si="227">
        <n x="225"/>
        <n x="477"/>
        <n x="97"/>
      </t>
    </mdx>
    <mdx n="0" f="v">
      <t c="3" si="227">
        <n x="225"/>
        <n x="478"/>
        <n x="97"/>
      </t>
    </mdx>
    <mdx n="0" f="v">
      <t c="3" si="227">
        <n x="225"/>
        <n x="479"/>
        <n x="97"/>
      </t>
    </mdx>
    <mdx n="0" f="v">
      <t c="3" si="227">
        <n x="225"/>
        <n x="487"/>
        <n x="97"/>
      </t>
    </mdx>
    <mdx n="0" f="v">
      <t c="3" si="227">
        <n x="225"/>
        <n x="472"/>
        <n x="97"/>
      </t>
    </mdx>
    <mdx n="0" f="v">
      <t c="3" si="227">
        <n x="225"/>
        <n x="480"/>
        <n x="97"/>
      </t>
    </mdx>
    <mdx n="0" f="v">
      <t c="3" si="227">
        <n x="225"/>
        <n x="481"/>
        <n x="97"/>
      </t>
    </mdx>
    <mdx n="0" f="v">
      <t c="3" si="227">
        <n x="225"/>
        <n x="483"/>
        <n x="97"/>
      </t>
    </mdx>
    <mdx n="0" f="v">
      <t c="3" si="227">
        <n x="225"/>
        <n x="488"/>
        <n x="97"/>
      </t>
    </mdx>
    <mdx n="0" f="v">
      <t c="3" si="227">
        <n x="225"/>
        <n x="489"/>
        <n x="97"/>
      </t>
    </mdx>
    <mdx n="0" f="v">
      <t c="3" si="227">
        <n x="225"/>
        <n x="482"/>
        <n x="97"/>
      </t>
    </mdx>
    <mdx n="0" f="v">
      <t c="3" si="227">
        <n x="225"/>
        <n x="490"/>
        <n x="97"/>
      </t>
    </mdx>
    <mdx n="0" f="v">
      <t c="3" si="227">
        <n x="225"/>
        <n x="484"/>
        <n x="97"/>
      </t>
    </mdx>
    <mdx n="0" f="v">
      <t c="3" si="227">
        <n x="225"/>
        <n x="485"/>
        <n x="97"/>
      </t>
    </mdx>
    <mdx n="0" f="v">
      <t c="3" si="227">
        <n x="225"/>
        <n x="486"/>
        <n x="97"/>
      </t>
    </mdx>
    <mdx n="0" f="v">
      <t c="3" si="227">
        <n x="225"/>
        <n x="492"/>
        <n x="97"/>
      </t>
    </mdx>
    <mdx n="0" f="v">
      <t c="3" si="227">
        <n x="225"/>
        <n x="493"/>
        <n x="97"/>
      </t>
    </mdx>
    <mdx n="0" f="v">
      <t c="3" si="227">
        <n x="225"/>
        <n x="500"/>
        <n x="97"/>
      </t>
    </mdx>
    <mdx n="0" f="v">
      <t c="3" si="227">
        <n x="225"/>
        <n x="491"/>
        <n x="97"/>
      </t>
    </mdx>
    <mdx n="0" f="v">
      <t c="3" si="227">
        <n x="225"/>
        <n x="495"/>
        <n x="97"/>
      </t>
    </mdx>
    <mdx n="0" f="v">
      <t c="3" si="227">
        <n x="225"/>
        <n x="496"/>
        <n x="97"/>
      </t>
    </mdx>
    <mdx n="0" f="v">
      <t c="3" si="227">
        <n x="225"/>
        <n x="504"/>
        <n x="97"/>
      </t>
    </mdx>
    <mdx n="0" f="v">
      <t c="3" si="227">
        <n x="225"/>
        <n x="494"/>
        <n x="97"/>
      </t>
    </mdx>
    <mdx n="0" f="v">
      <t c="3" si="227">
        <n x="225"/>
        <n x="497"/>
        <n x="97"/>
      </t>
    </mdx>
    <mdx n="0" f="v">
      <t c="3" si="227">
        <n x="225"/>
        <n x="498"/>
        <n x="97"/>
      </t>
    </mdx>
    <mdx n="0" f="v">
      <t c="3" si="227">
        <n x="225"/>
        <n x="499"/>
        <n x="97"/>
      </t>
    </mdx>
    <mdx n="0" f="v">
      <t c="3" si="227">
        <n x="225"/>
        <n x="501"/>
        <n x="97"/>
      </t>
    </mdx>
    <mdx n="0" f="v">
      <t c="3" si="227">
        <n x="225"/>
        <n x="502"/>
        <n x="97"/>
      </t>
    </mdx>
    <mdx n="0" f="v">
      <t c="3" si="227">
        <n x="225"/>
        <n x="503"/>
        <n x="97"/>
      </t>
    </mdx>
    <mdx n="0" f="v">
      <t c="3" si="227">
        <n x="225"/>
        <n x="508"/>
        <n x="97"/>
      </t>
    </mdx>
    <mdx n="0" f="v">
      <t c="3" si="227">
        <n x="225"/>
        <n x="513"/>
        <n x="97"/>
      </t>
    </mdx>
    <mdx n="0" f="v">
      <t c="3" si="227">
        <n x="225"/>
        <n x="505"/>
        <n x="97"/>
      </t>
    </mdx>
    <mdx n="0" f="v">
      <t c="3" si="227">
        <n x="225"/>
        <n x="506"/>
        <n x="97"/>
      </t>
    </mdx>
    <mdx n="0" f="v">
      <t c="3" si="227">
        <n x="225"/>
        <n x="509"/>
        <n x="97"/>
      </t>
    </mdx>
    <mdx n="0" f="v">
      <t c="3" si="227">
        <n x="225"/>
        <n x="507"/>
        <n x="97"/>
      </t>
    </mdx>
    <mdx n="0" f="v">
      <t c="3" si="227">
        <n x="225"/>
        <n x="510"/>
        <n x="97"/>
      </t>
    </mdx>
    <mdx n="0" f="v">
      <t c="3" si="227">
        <n x="225"/>
        <n x="511"/>
        <n x="97"/>
      </t>
    </mdx>
    <mdx n="0" f="v">
      <t c="3" si="227">
        <n x="225"/>
        <n x="512"/>
        <n x="97"/>
      </t>
    </mdx>
    <mdx n="0" f="v">
      <t c="3" si="227">
        <n x="225"/>
        <n x="514"/>
        <n x="97"/>
      </t>
    </mdx>
    <mdx n="0" f="v">
      <t c="3" si="227">
        <n x="225"/>
        <n x="515"/>
        <n x="97"/>
      </t>
    </mdx>
    <mdx n="0" f="v">
      <t c="3" si="227">
        <n x="225"/>
        <n x="516"/>
        <n x="97"/>
      </t>
    </mdx>
    <mdx n="0" f="v">
      <t c="3" si="227">
        <n x="225"/>
        <n x="519"/>
        <n x="97"/>
      </t>
    </mdx>
    <mdx n="0" f="v">
      <t c="3" si="227">
        <n x="225"/>
        <n x="528"/>
        <n x="97"/>
      </t>
    </mdx>
    <mdx n="0" f="v">
      <t c="3" si="227">
        <n x="225"/>
        <n x="517"/>
        <n x="97"/>
      </t>
    </mdx>
    <mdx n="0" f="v">
      <t c="3" si="227">
        <n x="225"/>
        <n x="518"/>
        <n x="97"/>
      </t>
    </mdx>
    <mdx n="0" f="v">
      <t c="3" si="227">
        <n x="225"/>
        <n x="522"/>
        <n x="97"/>
      </t>
    </mdx>
    <mdx n="0" f="v">
      <t c="3" si="227">
        <n x="225"/>
        <n x="525"/>
        <n x="97"/>
      </t>
    </mdx>
    <mdx n="0" f="v">
      <t c="3" si="227">
        <n x="225"/>
        <n x="523"/>
        <n x="97"/>
      </t>
    </mdx>
    <mdx n="0" f="v">
      <t c="3" si="227">
        <n x="225"/>
        <n x="520"/>
        <n x="97"/>
      </t>
    </mdx>
    <mdx n="0" f="v">
      <t c="3" si="227">
        <n x="225"/>
        <n x="521"/>
        <n x="97"/>
      </t>
    </mdx>
    <mdx n="0" f="v">
      <t c="3" si="227">
        <n x="225"/>
        <n x="526"/>
        <n x="97"/>
      </t>
    </mdx>
    <mdx n="0" f="v">
      <t c="3" si="227">
        <n x="225"/>
        <n x="524"/>
        <n x="97"/>
      </t>
    </mdx>
    <mdx n="0" f="v">
      <t c="3" si="227">
        <n x="225"/>
        <n x="527"/>
        <n x="97"/>
      </t>
    </mdx>
    <mdx n="0" f="v">
      <t c="3" si="227">
        <n x="225"/>
        <n x="529"/>
        <n x="97"/>
      </t>
    </mdx>
    <mdx n="0" f="v">
      <t c="3" si="227">
        <n x="225"/>
        <n x="531"/>
        <n x="97"/>
      </t>
    </mdx>
    <mdx n="0" f="v">
      <t c="3" si="227">
        <n x="225"/>
        <n x="530"/>
        <n x="97"/>
      </t>
    </mdx>
    <mdx n="0" f="v">
      <t c="3" si="227">
        <n x="225"/>
        <n x="533"/>
        <n x="97"/>
      </t>
    </mdx>
    <mdx n="0" f="v">
      <t c="3" si="227">
        <n x="225"/>
        <n x="532"/>
        <n x="97"/>
      </t>
    </mdx>
    <mdx n="0" f="v">
      <t c="3" si="227">
        <n x="225"/>
        <n x="536"/>
        <n x="97"/>
      </t>
    </mdx>
    <mdx n="0" f="v">
      <t c="3" si="227">
        <n x="225"/>
        <n x="534"/>
        <n x="97"/>
      </t>
    </mdx>
    <mdx n="0" f="v">
      <t c="3" si="227">
        <n x="225"/>
        <n x="535"/>
        <n x="97"/>
      </t>
    </mdx>
    <mdx n="0" f="v">
      <t c="3" si="227">
        <n x="225"/>
        <n x="537"/>
        <n x="97"/>
      </t>
    </mdx>
    <mdx n="0" f="v">
      <t c="3" si="227">
        <n x="225"/>
        <n x="539"/>
        <n x="97"/>
      </t>
    </mdx>
    <mdx n="0" f="v">
      <t c="3" si="227">
        <n x="225"/>
        <n x="540"/>
        <n x="97"/>
      </t>
    </mdx>
    <mdx n="0" f="v">
      <t c="3" si="227">
        <n x="225"/>
        <n x="543"/>
        <n x="97"/>
      </t>
    </mdx>
    <mdx n="0" f="v">
      <t c="3" si="227">
        <n x="225"/>
        <n x="538"/>
        <n x="97"/>
      </t>
    </mdx>
    <mdx n="0" f="v">
      <t c="3" si="227">
        <n x="225"/>
        <n x="542"/>
        <n x="97"/>
      </t>
    </mdx>
    <mdx n="0" f="v">
      <t c="3" si="227">
        <n x="225"/>
        <n x="541"/>
        <n x="97"/>
      </t>
    </mdx>
    <mdx n="0" f="v">
      <t c="3" si="227">
        <n x="225"/>
        <n x="545"/>
        <n x="97"/>
      </t>
    </mdx>
    <mdx n="0" f="v">
      <t c="3" si="227">
        <n x="225"/>
        <n x="544"/>
        <n x="97"/>
      </t>
    </mdx>
    <mdx n="0" f="v">
      <t c="3" si="227">
        <n x="225"/>
        <n x="546"/>
        <n x="97"/>
      </t>
    </mdx>
    <mdx n="0" f="v">
      <t c="3" si="227">
        <n x="225"/>
        <n x="273"/>
        <n x="246"/>
      </t>
    </mdx>
    <mdx n="0" f="v">
      <t c="3" si="227">
        <n x="225"/>
        <n x="272"/>
        <n x="246"/>
      </t>
    </mdx>
    <mdx n="0" f="v">
      <t c="3" si="227">
        <n x="225"/>
        <n x="267"/>
        <n x="246"/>
      </t>
    </mdx>
    <mdx n="0" f="v">
      <t c="3" si="227">
        <n x="225"/>
        <n x="266"/>
        <n x="246"/>
      </t>
    </mdx>
    <mdx n="0" f="v">
      <t c="3" si="227">
        <n x="225"/>
        <n x="263"/>
        <n x="246"/>
      </t>
    </mdx>
    <mdx n="0" f="v">
      <t c="3" si="227">
        <n x="225"/>
        <n x="262"/>
        <n x="246"/>
      </t>
    </mdx>
    <mdx n="0" f="v">
      <t c="3" si="227">
        <n x="225"/>
        <n x="260"/>
        <n x="246"/>
      </t>
    </mdx>
    <mdx n="0" f="v">
      <t c="3" si="227">
        <n x="225"/>
        <n x="258"/>
        <n x="246"/>
      </t>
    </mdx>
    <mdx n="0" f="v">
      <t c="3" si="227">
        <n x="225"/>
        <n x="256"/>
        <n x="246"/>
      </t>
    </mdx>
    <mdx n="0" f="v">
      <t c="3" si="227">
        <n x="225"/>
        <n x="271"/>
        <n x="246"/>
      </t>
    </mdx>
    <mdx n="0" f="v">
      <t c="3" si="227">
        <n x="225"/>
        <n x="270"/>
        <n x="246"/>
      </t>
    </mdx>
    <mdx n="0" f="v">
      <t c="3" si="227">
        <n x="225"/>
        <n x="268"/>
        <n x="246"/>
      </t>
    </mdx>
    <mdx n="0" f="v">
      <t c="3" si="227">
        <n x="225"/>
        <n x="359"/>
        <n x="246"/>
      </t>
    </mdx>
    <mdx n="0" f="v">
      <t c="3" si="227">
        <n x="225"/>
        <n x="547"/>
        <n x="246"/>
      </t>
    </mdx>
    <mdx n="0" f="v">
      <t c="3" si="227">
        <n x="225"/>
        <n x="363"/>
        <n x="246"/>
      </t>
    </mdx>
    <mdx n="0" f="v">
      <t c="3" si="227">
        <n x="225"/>
        <n x="364"/>
        <n x="246"/>
      </t>
    </mdx>
    <mdx n="0" f="v">
      <t c="3" si="227">
        <n x="225"/>
        <n x="548"/>
        <n x="246"/>
      </t>
    </mdx>
    <mdx n="0" f="v">
      <t c="3" si="227">
        <n x="225"/>
        <n x="365"/>
        <n x="246"/>
      </t>
    </mdx>
    <mdx n="0" f="v">
      <t c="3" si="227">
        <n x="225"/>
        <n x="366"/>
        <n x="246"/>
      </t>
    </mdx>
    <mdx n="0" f="v">
      <t c="3" si="227">
        <n x="225"/>
        <n x="367"/>
        <n x="246"/>
      </t>
    </mdx>
    <mdx n="0" f="v">
      <t c="3" si="227">
        <n x="225"/>
        <n x="368"/>
        <n x="246"/>
      </t>
    </mdx>
    <mdx n="0" f="v">
      <t c="3" si="227">
        <n x="225"/>
        <n x="369"/>
        <n x="246"/>
      </t>
    </mdx>
    <mdx n="0" f="v">
      <t c="3" si="227">
        <n x="225"/>
        <n x="370"/>
        <n x="246"/>
      </t>
    </mdx>
    <mdx n="0" f="v">
      <t c="3" si="227">
        <n x="225"/>
        <n x="371"/>
        <n x="246"/>
      </t>
    </mdx>
    <mdx n="0" f="v">
      <t c="3" si="227">
        <n x="225"/>
        <n x="372"/>
        <n x="246"/>
      </t>
    </mdx>
    <mdx n="0" f="v">
      <t c="3" si="227">
        <n x="225"/>
        <n x="393"/>
        <n x="246"/>
      </t>
    </mdx>
    <mdx n="0" f="v">
      <t c="3" si="227">
        <n x="225"/>
        <n x="373"/>
        <n x="246"/>
      </t>
    </mdx>
    <mdx n="0" f="v">
      <t c="3" si="227">
        <n x="225"/>
        <n x="374"/>
        <n x="246"/>
      </t>
    </mdx>
    <mdx n="0" f="v">
      <t c="3" si="227">
        <n x="225"/>
        <n x="375"/>
        <n x="246"/>
      </t>
    </mdx>
    <mdx n="0" f="v">
      <t c="3" si="227">
        <n x="225"/>
        <n x="281"/>
        <n x="246"/>
      </t>
    </mdx>
    <mdx n="0" f="v">
      <t c="3" si="227">
        <n x="225"/>
        <n x="376"/>
        <n x="246"/>
      </t>
    </mdx>
    <mdx n="0" f="v">
      <t c="3" si="227">
        <n x="225"/>
        <n x="377"/>
        <n x="246"/>
      </t>
    </mdx>
    <mdx n="0" f="v">
      <t c="3" si="227">
        <n x="225"/>
        <n x="280"/>
        <n x="246"/>
      </t>
    </mdx>
    <mdx n="0" f="v">
      <t c="3" si="227">
        <n x="225"/>
        <n x="378"/>
        <n x="246"/>
      </t>
    </mdx>
    <mdx n="0" f="v">
      <t c="3" si="227">
        <n x="225"/>
        <n x="379"/>
        <n x="246"/>
      </t>
    </mdx>
    <mdx n="0" f="v">
      <t c="3" si="227">
        <n x="225"/>
        <n x="380"/>
        <n x="246"/>
      </t>
    </mdx>
    <mdx n="0" f="v">
      <t c="3" si="227">
        <n x="225"/>
        <n x="381"/>
        <n x="246"/>
      </t>
    </mdx>
    <mdx n="0" f="v">
      <t c="3" si="227">
        <n x="225"/>
        <n x="382"/>
        <n x="246"/>
      </t>
    </mdx>
    <mdx n="0" f="v">
      <t c="3" si="227">
        <n x="225"/>
        <n x="383"/>
        <n x="246"/>
      </t>
    </mdx>
    <mdx n="0" f="v">
      <t c="3" si="227">
        <n x="225"/>
        <n x="384"/>
        <n x="246"/>
      </t>
    </mdx>
    <mdx n="0" f="v">
      <t c="3" si="227">
        <n x="225"/>
        <n x="385"/>
        <n x="246"/>
      </t>
    </mdx>
    <mdx n="0" f="v">
      <t c="3" si="227">
        <n x="225"/>
        <n x="386"/>
        <n x="246"/>
      </t>
    </mdx>
    <mdx n="0" f="v">
      <t c="3" si="227">
        <n x="225"/>
        <n x="387"/>
        <n x="246"/>
      </t>
    </mdx>
    <mdx n="0" f="v">
      <t c="3" si="227">
        <n x="225"/>
        <n x="388"/>
        <n x="246"/>
      </t>
    </mdx>
    <mdx n="0" f="v">
      <t c="3" si="227">
        <n x="225"/>
        <n x="389"/>
        <n x="246"/>
      </t>
    </mdx>
    <mdx n="0" f="v">
      <t c="3" si="227">
        <n x="225"/>
        <n x="390"/>
        <n x="246"/>
      </t>
    </mdx>
    <mdx n="0" f="v">
      <t c="3" si="227">
        <n x="225"/>
        <n x="394"/>
        <n x="246"/>
      </t>
    </mdx>
    <mdx n="0" f="v">
      <t c="3" si="227">
        <n x="225"/>
        <n x="395"/>
        <n x="246"/>
      </t>
    </mdx>
    <mdx n="0" f="v">
      <t c="3" si="227">
        <n x="225"/>
        <n x="396"/>
        <n x="246"/>
      </t>
    </mdx>
    <mdx n="0" f="v">
      <t c="3" si="227">
        <n x="225"/>
        <n x="397"/>
        <n x="246"/>
      </t>
    </mdx>
    <mdx n="0" f="v">
      <t c="3" si="227">
        <n x="225"/>
        <n x="398"/>
        <n x="246"/>
      </t>
    </mdx>
    <mdx n="0" f="v">
      <t c="3" si="227">
        <n x="225"/>
        <n x="403"/>
        <n x="246"/>
      </t>
    </mdx>
    <mdx n="0" f="v">
      <t c="3" si="227">
        <n x="225"/>
        <n x="404"/>
        <n x="246"/>
      </t>
    </mdx>
    <mdx n="0" f="v">
      <t c="3" si="227">
        <n x="225"/>
        <n x="405"/>
        <n x="246"/>
      </t>
    </mdx>
    <mdx n="0" f="v">
      <t c="3" si="227">
        <n x="225"/>
        <n x="406"/>
        <n x="246"/>
      </t>
    </mdx>
    <mdx n="0" f="v">
      <t c="3" si="227">
        <n x="225"/>
        <n x="407"/>
        <n x="246"/>
      </t>
    </mdx>
    <mdx n="0" f="v">
      <t c="3" si="227">
        <n x="225"/>
        <n x="408"/>
        <n x="246"/>
      </t>
    </mdx>
    <mdx n="0" f="v">
      <t c="3" si="227">
        <n x="225"/>
        <n x="409"/>
        <n x="246"/>
      </t>
    </mdx>
    <mdx n="0" f="v">
      <t c="3" si="227">
        <n x="225"/>
        <n x="410"/>
        <n x="246"/>
      </t>
    </mdx>
    <mdx n="0" f="v">
      <t c="3" si="227">
        <n x="225"/>
        <n x="417"/>
        <n x="246"/>
      </t>
    </mdx>
    <mdx n="0" f="v">
      <t c="3" si="227">
        <n x="225"/>
        <n x="420"/>
        <n x="246"/>
      </t>
    </mdx>
    <mdx n="0" f="v">
      <t c="3" si="227">
        <n x="225"/>
        <n x="418"/>
        <n x="246"/>
      </t>
    </mdx>
    <mdx n="0" f="v">
      <t c="3" si="227">
        <n x="225"/>
        <n x="411"/>
        <n x="246"/>
      </t>
    </mdx>
    <mdx n="0" f="v">
      <t c="3" si="227">
        <n x="225"/>
        <n x="419"/>
        <n x="246"/>
      </t>
    </mdx>
    <mdx n="0" f="v">
      <t c="3" si="227">
        <n x="225"/>
        <n x="392"/>
        <n x="246"/>
      </t>
    </mdx>
    <mdx n="0" f="v">
      <t c="3" si="227">
        <n x="225"/>
        <n x="391"/>
        <n x="246"/>
      </t>
    </mdx>
    <mdx n="0" f="v">
      <t c="3" si="227">
        <n x="225"/>
        <n x="399"/>
        <n x="246"/>
      </t>
    </mdx>
    <mdx n="0" f="v">
      <t c="3" si="227">
        <n x="225"/>
        <n x="400"/>
        <n x="246"/>
      </t>
    </mdx>
    <mdx n="0" f="v">
      <t c="3" si="227">
        <n x="225"/>
        <n x="401"/>
        <n x="246"/>
      </t>
    </mdx>
    <mdx n="0" f="v">
      <t c="3" si="227">
        <n x="225"/>
        <n x="402"/>
        <n x="246"/>
      </t>
    </mdx>
    <mdx n="0" f="v">
      <t c="3" si="227">
        <n x="225"/>
        <n x="329"/>
        <n x="246"/>
      </t>
    </mdx>
    <mdx n="0" f="v">
      <t c="3" si="227">
        <n x="225"/>
        <n x="301"/>
        <n x="246"/>
      </t>
    </mdx>
    <mdx n="0" f="v">
      <t c="3" si="227">
        <n x="225"/>
        <n x="299"/>
        <n x="246"/>
      </t>
    </mdx>
    <mdx n="0" f="v">
      <t c="3" si="227">
        <n x="225"/>
        <n x="297"/>
        <n x="246"/>
      </t>
    </mdx>
    <mdx n="0" f="v">
      <t c="3" si="227">
        <n x="225"/>
        <n x="421"/>
        <n x="246"/>
      </t>
    </mdx>
    <mdx n="0" f="v">
      <t c="3" si="227">
        <n x="225"/>
        <n x="422"/>
        <n x="246"/>
      </t>
    </mdx>
    <mdx n="0" f="v">
      <t c="3" si="227">
        <n x="225"/>
        <n x="423"/>
        <n x="246"/>
      </t>
    </mdx>
    <mdx n="0" f="v">
      <t c="3" si="227">
        <n x="225"/>
        <n x="412"/>
        <n x="246"/>
      </t>
    </mdx>
    <mdx n="0" f="v">
      <t c="3" si="227">
        <n x="225"/>
        <n x="413"/>
        <n x="246"/>
      </t>
    </mdx>
    <mdx n="0" f="v">
      <t c="3" si="227">
        <n x="225"/>
        <n x="414"/>
        <n x="246"/>
      </t>
    </mdx>
    <mdx n="0" f="v">
      <t c="3" si="227">
        <n x="225"/>
        <n x="415"/>
        <n x="246"/>
      </t>
    </mdx>
    <mdx n="0" f="v">
      <t c="3" si="227">
        <n x="225"/>
        <n x="416"/>
        <n x="246"/>
      </t>
    </mdx>
    <mdx n="0" f="v">
      <t c="3" si="227">
        <n x="225"/>
        <n x="427"/>
        <n x="246"/>
      </t>
    </mdx>
    <mdx n="0" f="v">
      <t c="3" si="227">
        <n x="225"/>
        <n x="424"/>
        <n x="246"/>
      </t>
    </mdx>
    <mdx n="0" f="v">
      <t c="3" si="227">
        <n x="225"/>
        <n x="425"/>
        <n x="246"/>
      </t>
    </mdx>
    <mdx n="0" f="v">
      <t c="3" si="227">
        <n x="225"/>
        <n x="348"/>
        <n x="246"/>
      </t>
    </mdx>
    <mdx n="0" f="v">
      <t c="3" si="227">
        <n x="225"/>
        <n x="327"/>
        <n x="246"/>
      </t>
    </mdx>
    <mdx n="0" f="v">
      <t c="3" si="227">
        <n x="225"/>
        <n x="426"/>
        <n x="246"/>
      </t>
    </mdx>
    <mdx n="0" f="v">
      <t c="3" si="227">
        <n x="225"/>
        <n x="442"/>
        <n x="246"/>
      </t>
    </mdx>
    <mdx n="0" f="v">
      <t c="3" si="227">
        <n x="225"/>
        <n x="326"/>
        <n x="246"/>
      </t>
    </mdx>
    <mdx n="0" f="v">
      <t c="3" si="227">
        <n x="225"/>
        <n x="428"/>
        <n x="246"/>
      </t>
    </mdx>
    <mdx n="0" f="v">
      <t c="3" si="227">
        <n x="225"/>
        <n x="328"/>
        <n x="246"/>
      </t>
    </mdx>
    <mdx n="0" f="v">
      <t c="3" si="227">
        <n x="225"/>
        <n x="429"/>
        <n x="246"/>
      </t>
    </mdx>
    <mdx n="0" f="v">
      <t c="3" si="227">
        <n x="225"/>
        <n x="430"/>
        <n x="246"/>
      </t>
    </mdx>
    <mdx n="0" f="v">
      <t c="3" si="227">
        <n x="225"/>
        <n x="431"/>
        <n x="246"/>
      </t>
    </mdx>
    <mdx n="0" f="v">
      <t c="3" si="227">
        <n x="225"/>
        <n x="432"/>
        <n x="246"/>
      </t>
    </mdx>
    <mdx n="0" f="v">
      <t c="3" si="227">
        <n x="225"/>
        <n x="433"/>
        <n x="246"/>
      </t>
    </mdx>
    <mdx n="0" f="v">
      <t c="3" si="227">
        <n x="225"/>
        <n x="435"/>
        <n x="246"/>
      </t>
    </mdx>
    <mdx n="0" f="v">
      <t c="3" si="227">
        <n x="225"/>
        <n x="436"/>
        <n x="246"/>
      </t>
    </mdx>
    <mdx n="0" f="v">
      <t c="3" si="227">
        <n x="225"/>
        <n x="437"/>
        <n x="246"/>
      </t>
    </mdx>
    <mdx n="0" f="v">
      <t c="3" si="227">
        <n x="225"/>
        <n x="294"/>
        <n x="246"/>
      </t>
    </mdx>
    <mdx n="0" f="v">
      <t c="3" si="227">
        <n x="225"/>
        <n x="293"/>
        <n x="246"/>
      </t>
    </mdx>
    <mdx n="0" f="v">
      <t c="3" si="227">
        <n x="225"/>
        <n x="452"/>
        <n x="246"/>
      </t>
    </mdx>
    <mdx n="0" f="v">
      <t c="3" si="227">
        <n x="225"/>
        <n x="443"/>
        <n x="246"/>
      </t>
    </mdx>
    <mdx n="0" f="v">
      <t c="3" si="227">
        <n x="225"/>
        <n x="444"/>
        <n x="246"/>
      </t>
    </mdx>
    <mdx n="0" f="v">
      <t c="3" si="227">
        <n x="225"/>
        <n x="445"/>
        <n x="246"/>
      </t>
    </mdx>
    <mdx n="0" f="v">
      <t c="3" si="227">
        <n x="225"/>
        <n x="446"/>
        <n x="246"/>
      </t>
    </mdx>
    <mdx n="0" f="v">
      <t c="3" si="227">
        <n x="225"/>
        <n x="434"/>
        <n x="246"/>
      </t>
    </mdx>
    <mdx n="0" f="v">
      <t c="3" si="227">
        <n x="225"/>
        <n x="276"/>
        <n x="246"/>
      </t>
    </mdx>
    <mdx n="0" f="v">
      <t c="3" si="227">
        <n x="225"/>
        <n x="453"/>
        <n x="246"/>
      </t>
    </mdx>
    <mdx n="0" f="v">
      <t c="3" si="227">
        <n x="225"/>
        <n x="454"/>
        <n x="246"/>
      </t>
    </mdx>
    <mdx n="0" f="v">
      <t c="3" si="227">
        <n x="225"/>
        <n x="455"/>
        <n x="246"/>
      </t>
    </mdx>
    <mdx n="0" f="v">
      <t c="3" si="227">
        <n x="225"/>
        <n x="456"/>
        <n x="246"/>
      </t>
    </mdx>
    <mdx n="0" f="v">
      <t c="3" si="227">
        <n x="225"/>
        <n x="346"/>
        <n x="246"/>
      </t>
    </mdx>
    <mdx n="0" f="v">
      <t c="3" si="227">
        <n x="225"/>
        <n x="438"/>
        <n x="246"/>
      </t>
    </mdx>
    <mdx n="0" f="v">
      <t c="3" si="227">
        <n x="225"/>
        <n x="350"/>
        <n x="246"/>
      </t>
    </mdx>
    <mdx n="0" f="v">
      <t c="3" si="227">
        <n x="225"/>
        <n x="439"/>
        <n x="246"/>
      </t>
    </mdx>
    <mdx n="0" f="v">
      <t c="3" si="227">
        <n x="225"/>
        <n x="440"/>
        <n x="246"/>
      </t>
    </mdx>
    <mdx n="0" f="v">
      <t c="3" si="227">
        <n x="225"/>
        <n x="441"/>
        <n x="246"/>
      </t>
    </mdx>
    <mdx n="0" f="v">
      <t c="3" si="227">
        <n x="225"/>
        <n x="447"/>
        <n x="246"/>
      </t>
    </mdx>
    <mdx n="0" f="v">
      <t c="3" si="227">
        <n x="225"/>
        <n x="459"/>
        <n x="246"/>
      </t>
    </mdx>
    <mdx n="0" f="v">
      <t c="3" si="227">
        <n x="225"/>
        <n x="461"/>
        <n x="246"/>
      </t>
    </mdx>
    <mdx n="0" f="v">
      <t c="3" si="227">
        <n x="225"/>
        <n x="462"/>
        <n x="246"/>
      </t>
    </mdx>
    <mdx n="0" f="v">
      <t c="3" si="227">
        <n x="225"/>
        <n x="463"/>
        <n x="246"/>
      </t>
    </mdx>
    <mdx n="0" f="v">
      <t c="3" si="227">
        <n x="225"/>
        <n x="464"/>
        <n x="246"/>
      </t>
    </mdx>
    <mdx n="0" f="v">
      <t c="3" si="227">
        <n x="225"/>
        <n x="465"/>
        <n x="246"/>
      </t>
    </mdx>
    <mdx n="0" f="v">
      <t c="3" si="227">
        <n x="225"/>
        <n x="466"/>
        <n x="246"/>
      </t>
    </mdx>
    <mdx n="0" f="v">
      <t c="3" si="227">
        <n x="225"/>
        <n x="467"/>
        <n x="246"/>
      </t>
    </mdx>
    <mdx n="0" f="v">
      <t c="3" si="227">
        <n x="225"/>
        <n x="448"/>
        <n x="246"/>
      </t>
    </mdx>
    <mdx n="0" f="v">
      <t c="3" si="227">
        <n x="225"/>
        <n x="449"/>
        <n x="246"/>
      </t>
    </mdx>
    <mdx n="0" f="v">
      <t c="3" si="227">
        <n x="225"/>
        <n x="450"/>
        <n x="246"/>
      </t>
    </mdx>
    <mdx n="0" f="v">
      <t c="3" si="227">
        <n x="225"/>
        <n x="451"/>
        <n x="246"/>
      </t>
    </mdx>
    <mdx n="0" f="v">
      <t c="3" si="227">
        <n x="225"/>
        <n x="457"/>
        <n x="246"/>
      </t>
    </mdx>
    <mdx n="0" f="v">
      <t c="3" si="227">
        <n x="225"/>
        <n x="458"/>
        <n x="246"/>
      </t>
    </mdx>
    <mdx n="0" f="v">
      <t c="3" si="227">
        <n x="225"/>
        <n x="473"/>
        <n x="246"/>
      </t>
    </mdx>
    <mdx n="0" f="v">
      <t c="3" si="227">
        <n x="225"/>
        <n x="474"/>
        <n x="246"/>
      </t>
    </mdx>
    <mdx n="0" f="v">
      <t c="3" si="227">
        <n x="225"/>
        <n x="475"/>
        <n x="246"/>
      </t>
    </mdx>
    <mdx n="0" f="v">
      <t c="3" si="227">
        <n x="225"/>
        <n x="476"/>
        <n x="246"/>
      </t>
    </mdx>
    <mdx n="0" f="v">
      <t c="3" si="227">
        <n x="225"/>
        <n x="460"/>
        <n x="246"/>
      </t>
    </mdx>
    <mdx n="0" f="v">
      <t c="3" si="227">
        <n x="225"/>
        <n x="468"/>
        <n x="246"/>
      </t>
    </mdx>
    <mdx n="0" f="v">
      <t c="3" si="227">
        <n x="225"/>
        <n x="469"/>
        <n x="246"/>
      </t>
    </mdx>
    <mdx n="0" f="v">
      <t c="3" si="227">
        <n x="225"/>
        <n x="470"/>
        <n x="246"/>
      </t>
    </mdx>
    <mdx n="0" f="v">
      <t c="3" si="227">
        <n x="225"/>
        <n x="471"/>
        <n x="246"/>
      </t>
    </mdx>
    <mdx n="0" f="v">
      <t c="3" si="227">
        <n x="225"/>
        <n x="483"/>
        <n x="246"/>
      </t>
    </mdx>
    <mdx n="0" f="v">
      <t c="3" si="227">
        <n x="225"/>
        <n x="472"/>
        <n x="246"/>
      </t>
    </mdx>
    <mdx n="0" f="v">
      <t c="3" si="227">
        <n x="225"/>
        <n x="480"/>
        <n x="246"/>
      </t>
    </mdx>
    <mdx n="0" f="v">
      <t c="3" si="227">
        <n x="225"/>
        <n x="481"/>
        <n x="246"/>
      </t>
    </mdx>
    <mdx n="0" f="v">
      <t c="3" si="227">
        <n x="225"/>
        <n x="487"/>
        <n x="246"/>
      </t>
    </mdx>
    <mdx n="0" f="v">
      <t c="3" si="227">
        <n x="225"/>
        <n x="477"/>
        <n x="246"/>
      </t>
    </mdx>
    <mdx n="0" f="v">
      <t c="3" si="227">
        <n x="225"/>
        <n x="478"/>
        <n x="246"/>
      </t>
    </mdx>
    <mdx n="0" f="v">
      <t c="3" si="227">
        <n x="225"/>
        <n x="479"/>
        <n x="246"/>
      </t>
    </mdx>
    <mdx n="0" f="v">
      <t c="3" si="227">
        <n x="225"/>
        <n x="482"/>
        <n x="246"/>
      </t>
    </mdx>
    <mdx n="0" f="v">
      <t c="3" si="227">
        <n x="225"/>
        <n x="484"/>
        <n x="246"/>
      </t>
    </mdx>
    <mdx n="0" f="v">
      <t c="3" si="227">
        <n x="225"/>
        <n x="485"/>
        <n x="246"/>
      </t>
    </mdx>
    <mdx n="0" f="v">
      <t c="3" si="227">
        <n x="225"/>
        <n x="486"/>
        <n x="246"/>
      </t>
    </mdx>
    <mdx n="0" f="v">
      <t c="3" si="227">
        <n x="225"/>
        <n x="488"/>
        <n x="246"/>
      </t>
    </mdx>
    <mdx n="0" f="v">
      <t c="3" si="227">
        <n x="225"/>
        <n x="489"/>
        <n x="246"/>
      </t>
    </mdx>
    <mdx n="0" f="v">
      <t c="3" si="227">
        <n x="225"/>
        <n x="494"/>
        <n x="246"/>
      </t>
    </mdx>
    <mdx n="0" f="v">
      <t c="3" si="227">
        <n x="225"/>
        <n x="491"/>
        <n x="246"/>
      </t>
    </mdx>
    <mdx n="0" f="v">
      <t c="3" si="227">
        <n x="225"/>
        <n x="495"/>
        <n x="246"/>
      </t>
    </mdx>
    <mdx n="0" f="v">
      <t c="3" si="227">
        <n x="225"/>
        <n x="496"/>
        <n x="246"/>
      </t>
    </mdx>
    <mdx n="0" f="v">
      <t c="3" si="227">
        <n x="225"/>
        <n x="500"/>
        <n x="246"/>
      </t>
    </mdx>
    <mdx n="0" f="v">
      <t c="3" si="227">
        <n x="225"/>
        <n x="497"/>
        <n x="246"/>
      </t>
    </mdx>
    <mdx n="0" f="v">
      <t c="3" si="227">
        <n x="225"/>
        <n x="490"/>
        <n x="246"/>
      </t>
    </mdx>
    <mdx n="0" f="v">
      <t c="3" si="227">
        <n x="225"/>
        <n x="492"/>
        <n x="246"/>
      </t>
    </mdx>
    <mdx n="0" f="v">
      <t c="3" si="227">
        <n x="225"/>
        <n x="493"/>
        <n x="246"/>
      </t>
    </mdx>
    <mdx n="0" f="v">
      <t c="3" si="227">
        <n x="225"/>
        <n x="498"/>
        <n x="246"/>
      </t>
    </mdx>
    <mdx n="0" f="v">
      <t c="3" si="227">
        <n x="225"/>
        <n x="499"/>
        <n x="246"/>
      </t>
    </mdx>
    <mdx n="0" f="v">
      <t c="3" si="227">
        <n x="225"/>
        <n x="501"/>
        <n x="246"/>
      </t>
    </mdx>
    <mdx n="0" f="v">
      <t c="3" si="227">
        <n x="225"/>
        <n x="502"/>
        <n x="246"/>
      </t>
    </mdx>
    <mdx n="0" f="v">
      <t c="3" si="227">
        <n x="225"/>
        <n x="503"/>
        <n x="246"/>
      </t>
    </mdx>
    <mdx n="0" f="v">
      <t c="3" si="227">
        <n x="225"/>
        <n x="507"/>
        <n x="246"/>
      </t>
    </mdx>
    <mdx n="0" f="v">
      <t c="3" si="227">
        <n x="225"/>
        <n x="508"/>
        <n x="246"/>
      </t>
    </mdx>
    <mdx n="0" f="v">
      <t c="3" si="227">
        <n x="225"/>
        <n x="509"/>
        <n x="246"/>
      </t>
    </mdx>
    <mdx n="0" f="v">
      <t c="3" si="227">
        <n x="225"/>
        <n x="504"/>
        <n x="246"/>
      </t>
    </mdx>
    <mdx n="0" f="v">
      <t c="3" si="227">
        <n x="225"/>
        <n x="505"/>
        <n x="246"/>
      </t>
    </mdx>
    <mdx n="0" f="v">
      <t c="3" si="227">
        <n x="225"/>
        <n x="506"/>
        <n x="246"/>
      </t>
    </mdx>
    <mdx n="0" f="v">
      <t c="3" si="227">
        <n x="225"/>
        <n x="513"/>
        <n x="246"/>
      </t>
    </mdx>
    <mdx n="0" f="v">
      <t c="3" si="227">
        <n x="225"/>
        <n x="514"/>
        <n x="246"/>
      </t>
    </mdx>
    <mdx n="0" f="v">
      <t c="3" si="227">
        <n x="225"/>
        <n x="515"/>
        <n x="246"/>
      </t>
    </mdx>
    <mdx n="0" f="v">
      <t c="3" si="227">
        <n x="225"/>
        <n x="516"/>
        <n x="246"/>
      </t>
    </mdx>
    <mdx n="0" f="v">
      <t c="3" si="227">
        <n x="225"/>
        <n x="510"/>
        <n x="246"/>
      </t>
    </mdx>
    <mdx n="0" f="v">
      <t c="3" si="227">
        <n x="225"/>
        <n x="511"/>
        <n x="246"/>
      </t>
    </mdx>
    <mdx n="0" f="v">
      <t c="3" si="227">
        <n x="225"/>
        <n x="512"/>
        <n x="246"/>
      </t>
    </mdx>
    <mdx n="0" f="v">
      <t c="3" si="227">
        <n x="225"/>
        <n x="517"/>
        <n x="246"/>
      </t>
    </mdx>
    <mdx n="0" f="v">
      <t c="3" si="227">
        <n x="225"/>
        <n x="518"/>
        <n x="246"/>
      </t>
    </mdx>
    <mdx n="0" f="v">
      <t c="3" si="227">
        <n x="225"/>
        <n x="519"/>
        <n x="246"/>
      </t>
    </mdx>
    <mdx n="0" f="v">
      <t c="3" si="227">
        <n x="225"/>
        <n x="520"/>
        <n x="246"/>
      </t>
    </mdx>
    <mdx n="0" f="v">
      <t c="3" si="227">
        <n x="225"/>
        <n x="521"/>
        <n x="246"/>
      </t>
    </mdx>
    <mdx n="0" f="v">
      <t c="3" si="227">
        <n x="225"/>
        <n x="522"/>
        <n x="246"/>
      </t>
    </mdx>
    <mdx n="0" f="v">
      <t c="3" si="227">
        <n x="225"/>
        <n x="523"/>
        <n x="246"/>
      </t>
    </mdx>
    <mdx n="0" f="v">
      <t c="3" si="227">
        <n x="225"/>
        <n x="525"/>
        <n x="246"/>
      </t>
    </mdx>
    <mdx n="0" f="v">
      <t c="3" si="227">
        <n x="225"/>
        <n x="526"/>
        <n x="246"/>
      </t>
    </mdx>
    <mdx n="0" f="v">
      <t c="3" si="227">
        <n x="225"/>
        <n x="528"/>
        <n x="246"/>
      </t>
    </mdx>
    <mdx n="0" f="v">
      <t c="3" si="227">
        <n x="225"/>
        <n x="529"/>
        <n x="246"/>
      </t>
    </mdx>
    <mdx n="0" f="v">
      <t c="3" si="227">
        <n x="225"/>
        <n x="531"/>
        <n x="246"/>
      </t>
    </mdx>
    <mdx n="0" f="v">
      <t c="3" si="227">
        <n x="225"/>
        <n x="530"/>
        <n x="246"/>
      </t>
    </mdx>
    <mdx n="0" f="v">
      <t c="3" si="227">
        <n x="225"/>
        <n x="524"/>
        <n x="246"/>
      </t>
    </mdx>
    <mdx n="0" f="v">
      <t c="3" si="227">
        <n x="225"/>
        <n x="527"/>
        <n x="246"/>
      </t>
    </mdx>
    <mdx n="0" f="v">
      <t c="3" si="227">
        <n x="225"/>
        <n x="532"/>
        <n x="246"/>
      </t>
    </mdx>
    <mdx n="0" f="v">
      <t c="3" si="227">
        <n x="225"/>
        <n x="533"/>
        <n x="246"/>
      </t>
    </mdx>
    <mdx n="0" f="v">
      <t c="3" si="227">
        <n x="225"/>
        <n x="534"/>
        <n x="246"/>
      </t>
    </mdx>
    <mdx n="0" f="v">
      <t c="3" si="227">
        <n x="225"/>
        <n x="535"/>
        <n x="246"/>
      </t>
    </mdx>
    <mdx n="0" f="v">
      <t c="3" si="227">
        <n x="225"/>
        <n x="536"/>
        <n x="246"/>
      </t>
    </mdx>
    <mdx n="0" f="v">
      <t c="3" si="227">
        <n x="225"/>
        <n x="537"/>
        <n x="246"/>
      </t>
    </mdx>
    <mdx n="0" f="v">
      <t c="3" si="227">
        <n x="225"/>
        <n x="538"/>
        <n x="246"/>
      </t>
    </mdx>
    <mdx n="0" f="v">
      <t c="3" si="227">
        <n x="225"/>
        <n x="540"/>
        <n x="246"/>
      </t>
    </mdx>
    <mdx n="0" f="v">
      <t c="3" si="227">
        <n x="225"/>
        <n x="539"/>
        <n x="246"/>
      </t>
    </mdx>
    <mdx n="0" f="v">
      <t c="3" si="227">
        <n x="225"/>
        <n x="545"/>
        <n x="246"/>
      </t>
    </mdx>
    <mdx n="0" f="v">
      <t c="3" si="227">
        <n x="225"/>
        <n x="543"/>
        <n x="246"/>
      </t>
    </mdx>
    <mdx n="0" f="v">
      <t c="3" si="227">
        <n x="225"/>
        <n x="541"/>
        <n x="246"/>
      </t>
    </mdx>
    <mdx n="0" f="v">
      <t c="3" si="227">
        <n x="225"/>
        <n x="542"/>
        <n x="246"/>
      </t>
    </mdx>
    <mdx n="0" f="v">
      <t c="3" si="227">
        <n x="225"/>
        <n x="544"/>
        <n x="246"/>
      </t>
    </mdx>
    <mdx n="0" f="v">
      <t c="3" si="227">
        <n x="225"/>
        <n x="546"/>
        <n x="246"/>
      </t>
    </mdx>
    <mdx n="0" f="v">
      <t c="3" si="227">
        <n x="225"/>
        <n x="273"/>
        <n x="186"/>
      </t>
    </mdx>
    <mdx n="0" f="v">
      <t c="3" si="227">
        <n x="225"/>
        <n x="272"/>
        <n x="186"/>
      </t>
    </mdx>
    <mdx n="0" f="v">
      <t c="3" si="227">
        <n x="225"/>
        <n x="265"/>
        <n x="186"/>
      </t>
    </mdx>
    <mdx n="0" f="v">
      <t c="3" si="227">
        <n x="225"/>
        <n x="264"/>
        <n x="186"/>
      </t>
    </mdx>
    <mdx n="0" f="v">
      <t c="3" si="227">
        <n x="225"/>
        <n x="263"/>
        <n x="186"/>
      </t>
    </mdx>
    <mdx n="0" f="v">
      <t c="3" si="227">
        <n x="225"/>
        <n x="262"/>
        <n x="186"/>
      </t>
    </mdx>
    <mdx n="0" f="v">
      <t c="3" si="227">
        <n x="225"/>
        <n x="261"/>
        <n x="186"/>
      </t>
    </mdx>
    <mdx n="0" f="v">
      <t c="3" si="227">
        <n x="225"/>
        <n x="259"/>
        <n x="186"/>
      </t>
    </mdx>
    <mdx n="0" f="v">
      <t c="3" si="227">
        <n x="225"/>
        <n x="258"/>
        <n x="186"/>
      </t>
    </mdx>
    <mdx n="0" f="v">
      <t c="3" si="227">
        <n x="225"/>
        <n x="257"/>
        <n x="186"/>
      </t>
    </mdx>
    <mdx n="0" f="v">
      <t c="3" si="227">
        <n x="225"/>
        <n x="255"/>
        <n x="186"/>
      </t>
    </mdx>
    <mdx n="0" f="v">
      <t c="3" si="227">
        <n x="225"/>
        <n x="271"/>
        <n x="186"/>
      </t>
    </mdx>
    <mdx n="0" f="v">
      <t c="3" si="227">
        <n x="225"/>
        <n x="270"/>
        <n x="186"/>
      </t>
    </mdx>
    <mdx n="0" f="v">
      <t c="3" si="227">
        <n x="225"/>
        <n x="268"/>
        <n x="186"/>
      </t>
    </mdx>
    <mdx n="0" f="v">
      <t c="3" si="227">
        <n x="225"/>
        <n x="357"/>
        <n x="186"/>
      </t>
    </mdx>
    <mdx n="0" f="v">
      <t c="3" si="227">
        <n x="225"/>
        <n x="358"/>
        <n x="186"/>
      </t>
    </mdx>
    <mdx n="0" f="v">
      <t c="3" si="227">
        <n x="225"/>
        <n x="359"/>
        <n x="186"/>
      </t>
    </mdx>
    <mdx n="0" f="v">
      <t c="3" si="227">
        <n x="225"/>
        <n x="361"/>
        <n x="186"/>
      </t>
    </mdx>
    <mdx n="0" f="v">
      <t c="3" si="227">
        <n x="225"/>
        <n x="393"/>
        <n x="186"/>
      </t>
    </mdx>
    <mdx n="0" f="v">
      <t c="3" si="227">
        <n x="225"/>
        <n x="547"/>
        <n x="186"/>
      </t>
    </mdx>
    <mdx n="0" f="v">
      <t c="3" si="227">
        <n x="225"/>
        <n x="363"/>
        <n x="186"/>
      </t>
    </mdx>
    <mdx n="0" f="v">
      <t c="3" si="227">
        <n x="225"/>
        <n x="364"/>
        <n x="186"/>
      </t>
    </mdx>
    <mdx n="0" f="v">
      <t c="3" si="227">
        <n x="225"/>
        <n x="548"/>
        <n x="186"/>
      </t>
    </mdx>
    <mdx n="0" f="v">
      <t c="3" si="227">
        <n x="225"/>
        <n x="365"/>
        <n x="186"/>
      </t>
    </mdx>
    <mdx n="0" f="v">
      <t c="3" si="227">
        <n x="225"/>
        <n x="366"/>
        <n x="186"/>
      </t>
    </mdx>
    <mdx n="0" f="v">
      <t c="3" si="227">
        <n x="225"/>
        <n x="367"/>
        <n x="186"/>
      </t>
    </mdx>
    <mdx n="0" f="v">
      <t c="3" si="227">
        <n x="225"/>
        <n x="369"/>
        <n x="186"/>
      </t>
    </mdx>
    <mdx n="0" f="v">
      <t c="3" si="227">
        <n x="225"/>
        <n x="307"/>
        <n x="186"/>
      </t>
    </mdx>
    <mdx n="0" f="v">
      <t c="3" si="227">
        <n x="225"/>
        <n x="370"/>
        <n x="186"/>
      </t>
    </mdx>
    <mdx n="0" f="v">
      <t c="3" si="227">
        <n x="225"/>
        <n x="372"/>
        <n x="186"/>
      </t>
    </mdx>
    <mdx n="0" f="v">
      <t c="3" si="227">
        <n x="225"/>
        <n x="376"/>
        <n x="186"/>
      </t>
    </mdx>
    <mdx n="0" f="v">
      <t c="3" si="227">
        <n x="225"/>
        <n x="377"/>
        <n x="186"/>
      </t>
    </mdx>
    <mdx n="0" f="v">
      <t c="3" si="227">
        <n x="225"/>
        <n x="311"/>
        <n x="186"/>
      </t>
    </mdx>
    <mdx n="0" f="v">
      <t c="3" si="227">
        <n x="225"/>
        <n x="378"/>
        <n x="186"/>
      </t>
    </mdx>
    <mdx n="0" f="v">
      <t c="3" si="227">
        <n x="225"/>
        <n x="380"/>
        <n x="186"/>
      </t>
    </mdx>
    <mdx n="0" f="v">
      <t c="3" si="227">
        <n x="225"/>
        <n x="382"/>
        <n x="186"/>
      </t>
    </mdx>
    <mdx n="0" f="v">
      <t c="3" si="227">
        <n x="225"/>
        <n x="384"/>
        <n x="186"/>
      </t>
    </mdx>
    <mdx n="0" f="v">
      <t c="3" si="227">
        <n x="225"/>
        <n x="385"/>
        <n x="186"/>
      </t>
    </mdx>
    <mdx n="0" f="v">
      <t c="3" si="227">
        <n x="225"/>
        <n x="386"/>
        <n x="186"/>
      </t>
    </mdx>
    <mdx n="0" f="v">
      <t c="3" si="227">
        <n x="225"/>
        <n x="387"/>
        <n x="186"/>
      </t>
    </mdx>
    <mdx n="0" f="v">
      <t c="3" si="227">
        <n x="225"/>
        <n x="388"/>
        <n x="186"/>
      </t>
    </mdx>
    <mdx n="0" f="v">
      <t c="3" si="227">
        <n x="225"/>
        <n x="389"/>
        <n x="186"/>
      </t>
    </mdx>
    <mdx n="0" f="v">
      <t c="3" si="227">
        <n x="225"/>
        <n x="390"/>
        <n x="186"/>
      </t>
    </mdx>
    <mdx n="0" f="v">
      <t c="3" si="227">
        <n x="225"/>
        <n x="394"/>
        <n x="186"/>
      </t>
    </mdx>
    <mdx n="0" f="v">
      <t c="3" si="227">
        <n x="225"/>
        <n x="395"/>
        <n x="186"/>
      </t>
    </mdx>
    <mdx n="0" f="v">
      <t c="3" si="227">
        <n x="225"/>
        <n x="396"/>
        <n x="186"/>
      </t>
    </mdx>
    <mdx n="0" f="v">
      <t c="3" si="227">
        <n x="225"/>
        <n x="398"/>
        <n x="186"/>
      </t>
    </mdx>
    <mdx n="0" f="v">
      <t c="3" si="227">
        <n x="225"/>
        <n x="403"/>
        <n x="186"/>
      </t>
    </mdx>
    <mdx n="0" f="v">
      <t c="3" si="227">
        <n x="225"/>
        <n x="419"/>
        <n x="186"/>
      </t>
    </mdx>
    <mdx n="0" f="v">
      <t c="3" si="227">
        <n x="225"/>
        <n x="404"/>
        <n x="186"/>
      </t>
    </mdx>
    <mdx n="0" f="v">
      <t c="3" si="227">
        <n x="225"/>
        <n x="406"/>
        <n x="186"/>
      </t>
    </mdx>
    <mdx n="0" f="v">
      <t c="3" si="227">
        <n x="225"/>
        <n x="407"/>
        <n x="186"/>
      </t>
    </mdx>
    <mdx n="0" f="v">
      <t c="3" si="227">
        <n x="225"/>
        <n x="408"/>
        <n x="186"/>
      </t>
    </mdx>
    <mdx n="0" f="v">
      <t c="3" si="227">
        <n x="225"/>
        <n x="409"/>
        <n x="186"/>
      </t>
    </mdx>
    <mdx n="0" f="v">
      <t c="3" si="227">
        <n x="225"/>
        <n x="420"/>
        <n x="186"/>
      </t>
    </mdx>
    <mdx n="0" f="v">
      <t c="3" si="227">
        <n x="225"/>
        <n x="418"/>
        <n x="186"/>
      </t>
    </mdx>
    <mdx n="0" f="v">
      <t c="3" si="227">
        <n x="225"/>
        <n x="400"/>
        <n x="186"/>
      </t>
    </mdx>
    <mdx n="0" f="v">
      <t c="3" si="227">
        <n x="225"/>
        <n x="401"/>
        <n x="186"/>
      </t>
    </mdx>
    <mdx n="0" f="v">
      <t c="3" si="227">
        <n x="225"/>
        <n x="402"/>
        <n x="186"/>
      </t>
    </mdx>
    <mdx n="0" f="v">
      <t c="3" si="227">
        <n x="225"/>
        <n x="417"/>
        <n x="186"/>
      </t>
    </mdx>
    <mdx n="0" f="v">
      <t c="3" si="227">
        <n x="225"/>
        <n x="329"/>
        <n x="186"/>
      </t>
    </mdx>
    <mdx n="0" f="v">
      <t c="3" si="227">
        <n x="225"/>
        <n x="422"/>
        <n x="186"/>
      </t>
    </mdx>
    <mdx n="0" f="v">
      <t c="3" si="227">
        <n x="225"/>
        <n x="423"/>
        <n x="186"/>
      </t>
    </mdx>
    <mdx n="0" f="v">
      <t c="3" si="227">
        <n x="225"/>
        <n x="301"/>
        <n x="186"/>
      </t>
    </mdx>
    <mdx n="0" f="v">
      <t c="3" si="227">
        <n x="225"/>
        <n x="299"/>
        <n x="186"/>
      </t>
    </mdx>
    <mdx n="0" f="v">
      <t c="3" si="227">
        <n x="225"/>
        <n x="297"/>
        <n x="186"/>
      </t>
    </mdx>
    <mdx n="0" f="v">
      <t c="3" si="227">
        <n x="225"/>
        <n x="427"/>
        <n x="186"/>
      </t>
    </mdx>
    <mdx n="0" f="v">
      <t c="3" si="227">
        <n x="225"/>
        <n x="413"/>
        <n x="186"/>
      </t>
    </mdx>
    <mdx n="0" f="v">
      <t c="3" si="227">
        <n x="225"/>
        <n x="415"/>
        <n x="186"/>
      </t>
    </mdx>
    <mdx n="0" f="v">
      <t c="3" si="227">
        <n x="225"/>
        <n x="416"/>
        <n x="186"/>
      </t>
    </mdx>
    <mdx n="0" f="v">
      <t c="3" si="227">
        <n x="225"/>
        <n x="424"/>
        <n x="186"/>
      </t>
    </mdx>
    <mdx n="0" f="v">
      <t c="3" si="227">
        <n x="225"/>
        <n x="425"/>
        <n x="186"/>
      </t>
    </mdx>
    <mdx n="0" f="v">
      <t c="3" si="227">
        <n x="225"/>
        <n x="348"/>
        <n x="186"/>
      </t>
    </mdx>
    <mdx n="0" f="v">
      <t c="3" si="227">
        <n x="225"/>
        <n x="327"/>
        <n x="186"/>
      </t>
    </mdx>
    <mdx n="0" f="v">
      <t c="3" si="227">
        <n x="225"/>
        <n x="426"/>
        <n x="186"/>
      </t>
    </mdx>
    <mdx n="0" f="v">
      <t c="3" si="227">
        <n x="225"/>
        <n x="442"/>
        <n x="186"/>
      </t>
    </mdx>
    <mdx n="0" f="v">
      <t c="3" si="227">
        <n x="225"/>
        <n x="435"/>
        <n x="186"/>
      </t>
    </mdx>
    <mdx n="0" f="v">
      <t c="3" si="227">
        <n x="225"/>
        <n x="436"/>
        <n x="186"/>
      </t>
    </mdx>
    <mdx n="0" f="v">
      <t c="3" si="227">
        <n x="225"/>
        <n x="428"/>
        <n x="186"/>
      </t>
    </mdx>
    <mdx n="0" f="v">
      <t c="3" si="227">
        <n x="225"/>
        <n x="429"/>
        <n x="186"/>
      </t>
    </mdx>
    <mdx n="0" f="v">
      <t c="3" si="227">
        <n x="225"/>
        <n x="431"/>
        <n x="186"/>
      </t>
    </mdx>
    <mdx n="0" f="v">
      <t c="3" si="227">
        <n x="225"/>
        <n x="432"/>
        <n x="186"/>
      </t>
    </mdx>
    <mdx n="0" f="v">
      <t c="3" si="227">
        <n x="225"/>
        <n x="433"/>
        <n x="186"/>
      </t>
    </mdx>
    <mdx n="0" f="v">
      <t c="3" si="227">
        <n x="225"/>
        <n x="326"/>
        <n x="186"/>
      </t>
    </mdx>
    <mdx n="0" f="v">
      <t c="3" si="227">
        <n x="225"/>
        <n x="437"/>
        <n x="186"/>
      </t>
    </mdx>
    <mdx n="0" f="v">
      <t c="3" si="227">
        <n x="225"/>
        <n x="294"/>
        <n x="186"/>
      </t>
    </mdx>
    <mdx n="0" f="v">
      <t c="3" si="227">
        <n x="225"/>
        <n x="293"/>
        <n x="186"/>
      </t>
    </mdx>
    <mdx n="0" f="v">
      <t c="3" si="227">
        <n x="225"/>
        <n x="452"/>
        <n x="186"/>
      </t>
    </mdx>
    <mdx n="0" f="v">
      <t c="3" si="227">
        <n x="225"/>
        <n x="446"/>
        <n x="186"/>
      </t>
    </mdx>
    <mdx n="0" f="v">
      <t c="3" si="227">
        <n x="225"/>
        <n x="434"/>
        <n x="186"/>
      </t>
    </mdx>
    <mdx n="0" f="v">
      <t c="3" si="227">
        <n x="225"/>
        <n x="276"/>
        <n x="186"/>
      </t>
    </mdx>
    <mdx n="0" f="v">
      <t c="3" si="227">
        <n x="225"/>
        <n x="454"/>
        <n x="186"/>
      </t>
    </mdx>
    <mdx n="0" f="v">
      <t c="3" si="227">
        <n x="225"/>
        <n x="455"/>
        <n x="186"/>
      </t>
    </mdx>
    <mdx n="0" f="v">
      <t c="3" si="227">
        <n x="225"/>
        <n x="438"/>
        <n x="186"/>
      </t>
    </mdx>
    <mdx n="0" f="v">
      <t c="3" si="227">
        <n x="225"/>
        <n x="439"/>
        <n x="186"/>
      </t>
    </mdx>
    <mdx n="0" f="v">
      <t c="3" si="227">
        <n x="225"/>
        <n x="440"/>
        <n x="186"/>
      </t>
    </mdx>
    <mdx n="0" f="v">
      <t c="3" si="227">
        <n x="225"/>
        <n x="447"/>
        <n x="186"/>
      </t>
    </mdx>
    <mdx n="0" f="v">
      <t c="3" si="227">
        <n x="225"/>
        <n x="459"/>
        <n x="186"/>
      </t>
    </mdx>
    <mdx n="0" f="v">
      <t c="3" si="227">
        <n x="225"/>
        <n x="461"/>
        <n x="186"/>
      </t>
    </mdx>
    <mdx n="0" f="v">
      <t c="3" si="227">
        <n x="225"/>
        <n x="462"/>
        <n x="186"/>
      </t>
    </mdx>
    <mdx n="0" f="v">
      <t c="3" si="227">
        <n x="225"/>
        <n x="464"/>
        <n x="186"/>
      </t>
    </mdx>
    <mdx n="0" f="v">
      <t c="3" si="227">
        <n x="225"/>
        <n x="465"/>
        <n x="186"/>
      </t>
    </mdx>
    <mdx n="0" f="v">
      <t c="3" si="227">
        <n x="225"/>
        <n x="467"/>
        <n x="186"/>
      </t>
    </mdx>
    <mdx n="0" f="v">
      <t c="3" si="227">
        <n x="225"/>
        <n x="473"/>
        <n x="186"/>
      </t>
    </mdx>
    <mdx n="0" f="v">
      <t c="3" si="227">
        <n x="225"/>
        <n x="448"/>
        <n x="186"/>
      </t>
    </mdx>
    <mdx n="0" f="v">
      <t c="3" si="227">
        <n x="225"/>
        <n x="449"/>
        <n x="186"/>
      </t>
    </mdx>
    <mdx n="0" f="v">
      <t c="3" si="227">
        <n x="225"/>
        <n x="451"/>
        <n x="186"/>
      </t>
    </mdx>
    <mdx n="0" f="v">
      <t c="3" si="227">
        <n x="225"/>
        <n x="457"/>
        <n x="186"/>
      </t>
    </mdx>
    <mdx n="0" f="v">
      <t c="3" si="227">
        <n x="225"/>
        <n x="458"/>
        <n x="186"/>
      </t>
    </mdx>
    <mdx n="0" f="v">
      <t c="3" si="227">
        <n x="225"/>
        <n x="474"/>
        <n x="186"/>
      </t>
    </mdx>
    <mdx n="0" f="v">
      <t c="3" si="227">
        <n x="225"/>
        <n x="460"/>
        <n x="186"/>
      </t>
    </mdx>
    <mdx n="0" f="v">
      <t c="3" si="227">
        <n x="225"/>
        <n x="468"/>
        <n x="186"/>
      </t>
    </mdx>
    <mdx n="0" f="v">
      <t c="3" si="227">
        <n x="225"/>
        <n x="471"/>
        <n x="186"/>
      </t>
    </mdx>
    <mdx n="0" f="v">
      <t c="3" si="227">
        <n x="225"/>
        <n x="480"/>
        <n x="186"/>
      </t>
    </mdx>
    <mdx n="0" f="v">
      <t c="3" si="227">
        <n x="225"/>
        <n x="481"/>
        <n x="186"/>
      </t>
    </mdx>
    <mdx n="0" f="v">
      <t c="3" si="227">
        <n x="225"/>
        <n x="477"/>
        <n x="186"/>
      </t>
    </mdx>
    <mdx n="0" f="v">
      <t c="3" si="227">
        <n x="225"/>
        <n x="479"/>
        <n x="186"/>
      </t>
    </mdx>
    <mdx n="0" f="v">
      <t c="3" si="227">
        <n x="225"/>
        <n x="484"/>
        <n x="186"/>
      </t>
    </mdx>
    <mdx n="0" f="v">
      <t c="3" si="227">
        <n x="225"/>
        <n x="485"/>
        <n x="186"/>
      </t>
    </mdx>
    <mdx n="0" f="v">
      <t c="3" si="227">
        <n x="225"/>
        <n x="486"/>
        <n x="186"/>
      </t>
    </mdx>
    <mdx n="0" f="v">
      <t c="3" si="227">
        <n x="225"/>
        <n x="488"/>
        <n x="186"/>
      </t>
    </mdx>
    <mdx n="0" f="v">
      <t c="3" si="227">
        <n x="225"/>
        <n x="500"/>
        <n x="186"/>
      </t>
    </mdx>
    <mdx n="0" f="v">
      <t c="3" si="227">
        <n x="225"/>
        <n x="497"/>
        <n x="186"/>
      </t>
    </mdx>
    <mdx n="0" f="v">
      <t c="3" si="227">
        <n x="225"/>
        <n x="491"/>
        <n x="186"/>
      </t>
    </mdx>
    <mdx n="0" f="v">
      <t c="3" si="227">
        <n x="225"/>
        <n x="495"/>
        <n x="186"/>
      </t>
    </mdx>
    <mdx n="0" f="v">
      <t c="3" si="227">
        <n x="225"/>
        <n x="496"/>
        <n x="186"/>
      </t>
    </mdx>
    <mdx n="0" f="v">
      <t c="3" si="227">
        <n x="225"/>
        <n x="494"/>
        <n x="186"/>
      </t>
    </mdx>
    <mdx n="0" f="v">
      <t c="3" si="227">
        <n x="225"/>
        <n x="492"/>
        <n x="186"/>
      </t>
    </mdx>
    <mdx n="0" f="v">
      <t c="3" si="227">
        <n x="225"/>
        <n x="493"/>
        <n x="186"/>
      </t>
    </mdx>
    <mdx n="0" f="v">
      <t c="3" si="227">
        <n x="225"/>
        <n x="499"/>
        <n x="186"/>
      </t>
    </mdx>
    <mdx n="0" f="v">
      <t c="3" si="227">
        <n x="225"/>
        <n x="503"/>
        <n x="186"/>
      </t>
    </mdx>
    <mdx n="0" f="v">
      <t c="3" si="227">
        <n x="225"/>
        <n x="501"/>
        <n x="186"/>
      </t>
    </mdx>
    <mdx n="0" f="v">
      <t c="3" si="227">
        <n x="225"/>
        <n x="502"/>
        <n x="186"/>
      </t>
    </mdx>
    <mdx n="0" f="v">
      <t c="3" si="227">
        <n x="225"/>
        <n x="507"/>
        <n x="186"/>
      </t>
    </mdx>
    <mdx n="0" f="v">
      <t c="3" si="227">
        <n x="225"/>
        <n x="508"/>
        <n x="186"/>
      </t>
    </mdx>
    <mdx n="0" f="v">
      <t c="3" si="227">
        <n x="225"/>
        <n x="509"/>
        <n x="186"/>
      </t>
    </mdx>
    <mdx n="0" f="v">
      <t c="3" si="227">
        <n x="225"/>
        <n x="504"/>
        <n x="186"/>
      </t>
    </mdx>
    <mdx n="0" f="v">
      <t c="3" si="227">
        <n x="225"/>
        <n x="505"/>
        <n x="186"/>
      </t>
    </mdx>
    <mdx n="0" f="v">
      <t c="3" si="227">
        <n x="225"/>
        <n x="506"/>
        <n x="186"/>
      </t>
    </mdx>
    <mdx n="0" f="v">
      <t c="3" si="227">
        <n x="225"/>
        <n x="515"/>
        <n x="186"/>
      </t>
    </mdx>
    <mdx n="0" f="v">
      <t c="3" si="227">
        <n x="225"/>
        <n x="517"/>
        <n x="186"/>
      </t>
    </mdx>
    <mdx n="0" f="v">
      <t c="3" si="227">
        <n x="225"/>
        <n x="516"/>
        <n x="186"/>
      </t>
    </mdx>
    <mdx n="0" f="v">
      <t c="3" si="227">
        <n x="225"/>
        <n x="510"/>
        <n x="186"/>
      </t>
    </mdx>
    <mdx n="0" f="v">
      <t c="3" si="227">
        <n x="225"/>
        <n x="511"/>
        <n x="186"/>
      </t>
    </mdx>
    <mdx n="0" f="v">
      <t c="3" si="227">
        <n x="225"/>
        <n x="512"/>
        <n x="186"/>
      </t>
    </mdx>
    <mdx n="0" f="v">
      <t c="3" si="227">
        <n x="225"/>
        <n x="519"/>
        <n x="186"/>
      </t>
    </mdx>
    <mdx n="0" f="v">
      <t c="3" si="227">
        <n x="225"/>
        <n x="520"/>
        <n x="186"/>
      </t>
    </mdx>
    <mdx n="0" f="v">
      <t c="3" si="227">
        <n x="225"/>
        <n x="521"/>
        <n x="186"/>
      </t>
    </mdx>
    <mdx n="0" f="v">
      <t c="3" si="227">
        <n x="225"/>
        <n x="523"/>
        <n x="186"/>
      </t>
    </mdx>
    <mdx n="0" f="v">
      <t c="3" si="227">
        <n x="225"/>
        <n x="525"/>
        <n x="186"/>
      </t>
    </mdx>
    <mdx n="0" f="v">
      <t c="3" si="227">
        <n x="225"/>
        <n x="526"/>
        <n x="186"/>
      </t>
    </mdx>
    <mdx n="0" f="v">
      <t c="3" si="227">
        <n x="225"/>
        <n x="528"/>
        <n x="186"/>
      </t>
    </mdx>
    <mdx n="0" f="v">
      <t c="3" si="227">
        <n x="225"/>
        <n x="529"/>
        <n x="186"/>
      </t>
    </mdx>
    <mdx n="0" f="v">
      <t c="3" si="227">
        <n x="225"/>
        <n x="524"/>
        <n x="186"/>
      </t>
    </mdx>
    <mdx n="0" f="v">
      <t c="3" si="227">
        <n x="225"/>
        <n x="527"/>
        <n x="186"/>
      </t>
    </mdx>
    <mdx n="0" f="v">
      <t c="3" si="227">
        <n x="225"/>
        <n x="532"/>
        <n x="186"/>
      </t>
    </mdx>
    <mdx n="0" f="v">
      <t c="3" si="227">
        <n x="225"/>
        <n x="533"/>
        <n x="186"/>
      </t>
    </mdx>
    <mdx n="0" f="v">
      <t c="3" si="227">
        <n x="225"/>
        <n x="534"/>
        <n x="186"/>
      </t>
    </mdx>
    <mdx n="0" f="v">
      <t c="3" si="227">
        <n x="225"/>
        <n x="538"/>
        <n x="186"/>
      </t>
    </mdx>
    <mdx n="0" f="v">
      <t c="3" si="227">
        <n x="225"/>
        <n x="539"/>
        <n x="186"/>
      </t>
    </mdx>
    <mdx n="0" f="v">
      <t c="3" si="227">
        <n x="225"/>
        <n x="540"/>
        <n x="186"/>
      </t>
    </mdx>
    <mdx n="0" f="v">
      <t c="3" si="227">
        <n x="225"/>
        <n x="541"/>
        <n x="186"/>
      </t>
    </mdx>
    <mdx n="0" f="v">
      <t c="3" si="227">
        <n x="225"/>
        <n x="542"/>
        <n x="186"/>
      </t>
    </mdx>
    <mdx n="0" f="v">
      <t c="3" si="227">
        <n x="225"/>
        <n x="544"/>
        <n x="186"/>
      </t>
    </mdx>
    <mdx n="0" f="v">
      <t c="3" si="227">
        <n x="225"/>
        <n x="273"/>
        <n x="169"/>
      </t>
    </mdx>
    <mdx n="0" f="v">
      <t c="3" si="227">
        <n x="225"/>
        <n x="272"/>
        <n x="169"/>
      </t>
    </mdx>
    <mdx n="0" f="v">
      <t c="3" si="227">
        <n x="225"/>
        <n x="267"/>
        <n x="169"/>
      </t>
    </mdx>
    <mdx n="0" f="v">
      <t c="3" si="227">
        <n x="225"/>
        <n x="266"/>
        <n x="169"/>
      </t>
    </mdx>
    <mdx n="0" f="v">
      <t c="3" si="227">
        <n x="225"/>
        <n x="265"/>
        <n x="169"/>
      </t>
    </mdx>
    <mdx n="0" f="v">
      <t c="3" si="227">
        <n x="225"/>
        <n x="264"/>
        <n x="169"/>
      </t>
    </mdx>
    <mdx n="0" f="v">
      <t c="3" si="227">
        <n x="225"/>
        <n x="263"/>
        <n x="169"/>
      </t>
    </mdx>
    <mdx n="0" f="v">
      <t c="3" si="227">
        <n x="225"/>
        <n x="262"/>
        <n x="169"/>
      </t>
    </mdx>
    <mdx n="0" f="v">
      <t c="3" si="227">
        <n x="225"/>
        <n x="261"/>
        <n x="169"/>
      </t>
    </mdx>
    <mdx n="0" f="v">
      <t c="3" si="227">
        <n x="225"/>
        <n x="260"/>
        <n x="169"/>
      </t>
    </mdx>
    <mdx n="0" f="v">
      <t c="3" si="227">
        <n x="225"/>
        <n x="259"/>
        <n x="169"/>
      </t>
    </mdx>
    <mdx n="0" f="v">
      <t c="3" si="227">
        <n x="225"/>
        <n x="258"/>
        <n x="169"/>
      </t>
    </mdx>
    <mdx n="0" f="v">
      <t c="3" si="227">
        <n x="225"/>
        <n x="257"/>
        <n x="169"/>
      </t>
    </mdx>
    <mdx n="0" f="v">
      <t c="3" si="227">
        <n x="225"/>
        <n x="256"/>
        <n x="169"/>
      </t>
    </mdx>
    <mdx n="0" f="v">
      <t c="3" si="227">
        <n x="225"/>
        <n x="271"/>
        <n x="169"/>
      </t>
    </mdx>
    <mdx n="0" f="v">
      <t c="3" si="227">
        <n x="225"/>
        <n x="270"/>
        <n x="169"/>
      </t>
    </mdx>
    <mdx n="0" f="v">
      <t c="3" si="227">
        <n x="225"/>
        <n x="268"/>
        <n x="169"/>
      </t>
    </mdx>
    <mdx n="0" f="v">
      <t c="3" si="227">
        <n x="225"/>
        <n x="355"/>
        <n x="169"/>
      </t>
    </mdx>
    <mdx n="0" f="v">
      <t c="3" si="227">
        <n x="225"/>
        <n x="356"/>
        <n x="169"/>
      </t>
    </mdx>
    <mdx n="0" f="v">
      <t c="3" si="227">
        <n x="225"/>
        <n x="357"/>
        <n x="169"/>
      </t>
    </mdx>
    <mdx n="0" f="v">
      <t c="3" si="227">
        <n x="225"/>
        <n x="358"/>
        <n x="169"/>
      </t>
    </mdx>
    <mdx n="0" f="v">
      <t c="3" si="227">
        <n x="225"/>
        <n x="359"/>
        <n x="169"/>
      </t>
    </mdx>
    <mdx n="0" f="v">
      <t c="3" si="227">
        <n x="225"/>
        <n x="360"/>
        <n x="169"/>
      </t>
    </mdx>
    <mdx n="0" f="v">
      <t c="3" si="227">
        <n x="225"/>
        <n x="361"/>
        <n x="169"/>
      </t>
    </mdx>
    <mdx n="0" f="v">
      <t c="3" si="227">
        <n x="225"/>
        <n x="255"/>
        <n x="169"/>
      </t>
    </mdx>
    <mdx n="0" f="v">
      <t c="3" si="227">
        <n x="225"/>
        <n x="254"/>
        <n x="169"/>
      </t>
    </mdx>
    <mdx n="0" f="v">
      <t c="3" si="227">
        <n x="225"/>
        <n x="283"/>
        <n x="169"/>
      </t>
    </mdx>
    <mdx n="0" f="v">
      <t c="3" si="227">
        <n x="225"/>
        <n x="547"/>
        <n x="169"/>
      </t>
    </mdx>
    <mdx n="0" f="v">
      <t c="3" si="227">
        <n x="225"/>
        <n x="362"/>
        <n x="169"/>
      </t>
    </mdx>
    <mdx n="0" f="v">
      <t c="3" si="227">
        <n x="225"/>
        <n x="363"/>
        <n x="169"/>
      </t>
    </mdx>
    <mdx n="0" f="v">
      <t c="3" si="227">
        <n x="225"/>
        <n x="364"/>
        <n x="169"/>
      </t>
    </mdx>
    <mdx n="0" f="v">
      <t c="3" si="227">
        <n x="225"/>
        <n x="548"/>
        <n x="169"/>
      </t>
    </mdx>
    <mdx n="0" f="v">
      <t c="3" si="227">
        <n x="225"/>
        <n x="365"/>
        <n x="169"/>
      </t>
    </mdx>
    <mdx n="0" f="v">
      <t c="3" si="227">
        <n x="225"/>
        <n x="366"/>
        <n x="169"/>
      </t>
    </mdx>
    <mdx n="0" f="v">
      <t c="3" si="227">
        <n x="225"/>
        <n x="367"/>
        <n x="169"/>
      </t>
    </mdx>
    <mdx n="0" f="v">
      <t c="3" si="227">
        <n x="225"/>
        <n x="368"/>
        <n x="169"/>
      </t>
    </mdx>
    <mdx n="0" f="v">
      <t c="3" si="227">
        <n x="225"/>
        <n x="369"/>
        <n x="169"/>
      </t>
    </mdx>
    <mdx n="0" f="v">
      <t c="3" si="227">
        <n x="225"/>
        <n x="370"/>
        <n x="169"/>
      </t>
    </mdx>
    <mdx n="0" f="v">
      <t c="3" si="227">
        <n x="225"/>
        <n x="371"/>
        <n x="169"/>
      </t>
    </mdx>
    <mdx n="0" f="v">
      <t c="3" si="227">
        <n x="225"/>
        <n x="372"/>
        <n x="169"/>
      </t>
    </mdx>
    <mdx n="0" f="v">
      <t c="3" si="227">
        <n x="225"/>
        <n x="393"/>
        <n x="169"/>
      </t>
    </mdx>
    <mdx n="0" f="v">
      <t c="3" si="227">
        <n x="225"/>
        <n x="373"/>
        <n x="169"/>
      </t>
    </mdx>
    <mdx n="0" f="v">
      <t c="3" si="227">
        <n x="225"/>
        <n x="374"/>
        <n x="169"/>
      </t>
    </mdx>
    <mdx n="0" f="v">
      <t c="3" si="227">
        <n x="225"/>
        <n x="375"/>
        <n x="169"/>
      </t>
    </mdx>
    <mdx n="0" f="v">
      <t c="3" si="227">
        <n x="225"/>
        <n x="281"/>
        <n x="169"/>
      </t>
    </mdx>
    <mdx n="0" f="v">
      <t c="3" si="227">
        <n x="225"/>
        <n x="376"/>
        <n x="169"/>
      </t>
    </mdx>
    <mdx n="0" f="v">
      <t c="3" si="227">
        <n x="225"/>
        <n x="377"/>
        <n x="169"/>
      </t>
    </mdx>
    <mdx n="0" f="v">
      <t c="3" si="227">
        <n x="225"/>
        <n x="280"/>
        <n x="169"/>
      </t>
    </mdx>
    <mdx n="0" f="v">
      <t c="3" si="227">
        <n x="225"/>
        <n x="378"/>
        <n x="169"/>
      </t>
    </mdx>
    <mdx n="0" f="v">
      <t c="3" si="227">
        <n x="225"/>
        <n x="379"/>
        <n x="169"/>
      </t>
    </mdx>
    <mdx n="0" f="v">
      <t c="3" si="227">
        <n x="225"/>
        <n x="380"/>
        <n x="169"/>
      </t>
    </mdx>
    <mdx n="0" f="v">
      <t c="3" si="227">
        <n x="225"/>
        <n x="381"/>
        <n x="169"/>
      </t>
    </mdx>
    <mdx n="0" f="v">
      <t c="3" si="227">
        <n x="225"/>
        <n x="382"/>
        <n x="169"/>
      </t>
    </mdx>
    <mdx n="0" f="v">
      <t c="3" si="227">
        <n x="225"/>
        <n x="383"/>
        <n x="169"/>
      </t>
    </mdx>
    <mdx n="0" f="v">
      <t c="3" si="227">
        <n x="225"/>
        <n x="384"/>
        <n x="169"/>
      </t>
    </mdx>
    <mdx n="0" f="v">
      <t c="3" si="227">
        <n x="225"/>
        <n x="385"/>
        <n x="169"/>
      </t>
    </mdx>
    <mdx n="0" f="v">
      <t c="3" si="227">
        <n x="225"/>
        <n x="386"/>
        <n x="169"/>
      </t>
    </mdx>
    <mdx n="0" f="v">
      <t c="3" si="227">
        <n x="225"/>
        <n x="387"/>
        <n x="169"/>
      </t>
    </mdx>
    <mdx n="0" f="v">
      <t c="3" si="227">
        <n x="225"/>
        <n x="388"/>
        <n x="169"/>
      </t>
    </mdx>
    <mdx n="0" f="v">
      <t c="3" si="227">
        <n x="225"/>
        <n x="389"/>
        <n x="169"/>
      </t>
    </mdx>
    <mdx n="0" f="v">
      <t c="3" si="227">
        <n x="225"/>
        <n x="390"/>
        <n x="169"/>
      </t>
    </mdx>
    <mdx n="0" f="v">
      <t c="3" si="227">
        <n x="225"/>
        <n x="394"/>
        <n x="169"/>
      </t>
    </mdx>
    <mdx n="0" f="v">
      <t c="3" si="227">
        <n x="225"/>
        <n x="395"/>
        <n x="169"/>
      </t>
    </mdx>
    <mdx n="0" f="v">
      <t c="3" si="227">
        <n x="225"/>
        <n x="396"/>
        <n x="169"/>
      </t>
    </mdx>
    <mdx n="0" f="v">
      <t c="3" si="227">
        <n x="225"/>
        <n x="397"/>
        <n x="169"/>
      </t>
    </mdx>
    <mdx n="0" f="v">
      <t c="3" si="227">
        <n x="225"/>
        <n x="398"/>
        <n x="169"/>
      </t>
    </mdx>
    <mdx n="0" f="v">
      <t c="3" si="227">
        <n x="225"/>
        <n x="403"/>
        <n x="169"/>
      </t>
    </mdx>
    <mdx n="0" f="v">
      <t c="3" si="227">
        <n x="225"/>
        <n x="404"/>
        <n x="169"/>
      </t>
    </mdx>
    <mdx n="0" f="v">
      <t c="3" si="227">
        <n x="225"/>
        <n x="405"/>
        <n x="169"/>
      </t>
    </mdx>
    <mdx n="0" f="v">
      <t c="3" si="227">
        <n x="225"/>
        <n x="406"/>
        <n x="169"/>
      </t>
    </mdx>
    <mdx n="0" f="v">
      <t c="3" si="227">
        <n x="225"/>
        <n x="407"/>
        <n x="169"/>
      </t>
    </mdx>
    <mdx n="0" f="v">
      <t c="3" si="227">
        <n x="225"/>
        <n x="408"/>
        <n x="169"/>
      </t>
    </mdx>
    <mdx n="0" f="v">
      <t c="3" si="227">
        <n x="225"/>
        <n x="409"/>
        <n x="169"/>
      </t>
    </mdx>
    <mdx n="0" f="v">
      <t c="3" si="227">
        <n x="225"/>
        <n x="410"/>
        <n x="169"/>
      </t>
    </mdx>
    <mdx n="0" f="v">
      <t c="3" si="227">
        <n x="225"/>
        <n x="420"/>
        <n x="169"/>
      </t>
    </mdx>
    <mdx n="0" f="v">
      <t c="3" si="227">
        <n x="225"/>
        <n x="418"/>
        <n x="169"/>
      </t>
    </mdx>
    <mdx n="0" f="v">
      <t c="3" si="227">
        <n x="225"/>
        <n x="411"/>
        <n x="169"/>
      </t>
    </mdx>
    <mdx n="0" f="v">
      <t c="3" si="227">
        <n x="225"/>
        <n x="419"/>
        <n x="169"/>
      </t>
    </mdx>
    <mdx n="0" f="v">
      <t c="3" si="227">
        <n x="225"/>
        <n x="392"/>
        <n x="169"/>
      </t>
    </mdx>
    <mdx n="0" f="v">
      <t c="3" si="227">
        <n x="225"/>
        <n x="391"/>
        <n x="169"/>
      </t>
    </mdx>
    <mdx n="0" f="v">
      <t c="3" si="227">
        <n x="225"/>
        <n x="399"/>
        <n x="169"/>
      </t>
    </mdx>
    <mdx n="0" f="v">
      <t c="3" si="227">
        <n x="225"/>
        <n x="400"/>
        <n x="169"/>
      </t>
    </mdx>
    <mdx n="0" f="v">
      <t c="3" si="227">
        <n x="225"/>
        <n x="401"/>
        <n x="169"/>
      </t>
    </mdx>
    <mdx n="0" f="v">
      <t c="3" si="227">
        <n x="225"/>
        <n x="402"/>
        <n x="169"/>
      </t>
    </mdx>
    <mdx n="0" f="v">
      <t c="3" si="227">
        <n x="225"/>
        <n x="417"/>
        <n x="169"/>
      </t>
    </mdx>
    <mdx n="0" f="v">
      <t c="3" si="227">
        <n x="225"/>
        <n x="301"/>
        <n x="169"/>
      </t>
    </mdx>
    <mdx n="0" f="v">
      <t c="3" si="227">
        <n x="225"/>
        <n x="299"/>
        <n x="169"/>
      </t>
    </mdx>
    <mdx n="0" f="v">
      <t c="3" si="227">
        <n x="225"/>
        <n x="297"/>
        <n x="169"/>
      </t>
    </mdx>
    <mdx n="0" f="v">
      <t c="3" si="227">
        <n x="225"/>
        <n x="421"/>
        <n x="169"/>
      </t>
    </mdx>
    <mdx n="0" f="v">
      <t c="3" si="227">
        <n x="225"/>
        <n x="329"/>
        <n x="169"/>
      </t>
    </mdx>
    <mdx n="0" f="v">
      <t c="3" si="227">
        <n x="225"/>
        <n x="422"/>
        <n x="169"/>
      </t>
    </mdx>
    <mdx n="0" f="v">
      <t c="3" si="227">
        <n x="225"/>
        <n x="423"/>
        <n x="169"/>
      </t>
    </mdx>
    <mdx n="0" f="v">
      <t c="3" si="227">
        <n x="225"/>
        <n x="412"/>
        <n x="169"/>
      </t>
    </mdx>
    <mdx n="0" f="v">
      <t c="3" si="227">
        <n x="225"/>
        <n x="413"/>
        <n x="169"/>
      </t>
    </mdx>
    <mdx n="0" f="v">
      <t c="3" si="227">
        <n x="225"/>
        <n x="414"/>
        <n x="169"/>
      </t>
    </mdx>
    <mdx n="0" f="v">
      <t c="3" si="227">
        <n x="225"/>
        <n x="415"/>
        <n x="169"/>
      </t>
    </mdx>
    <mdx n="0" f="v">
      <t c="3" si="227">
        <n x="225"/>
        <n x="416"/>
        <n x="169"/>
      </t>
    </mdx>
    <mdx n="0" f="v">
      <t c="3" si="227">
        <n x="225"/>
        <n x="427"/>
        <n x="169"/>
      </t>
    </mdx>
    <mdx n="0" f="v">
      <t c="3" si="227">
        <n x="225"/>
        <n x="424"/>
        <n x="169"/>
      </t>
    </mdx>
    <mdx n="0" f="v">
      <t c="3" si="227">
        <n x="225"/>
        <n x="425"/>
        <n x="169"/>
      </t>
    </mdx>
    <mdx n="0" f="v">
      <t c="3" si="227">
        <n x="225"/>
        <n x="348"/>
        <n x="169"/>
      </t>
    </mdx>
    <mdx n="0" f="v">
      <t c="3" si="227">
        <n x="225"/>
        <n x="327"/>
        <n x="169"/>
      </t>
    </mdx>
    <mdx n="0" f="v">
      <t c="3" si="227">
        <n x="225"/>
        <n x="426"/>
        <n x="169"/>
      </t>
    </mdx>
    <mdx n="0" f="v">
      <t c="3" si="227">
        <n x="225"/>
        <n x="442"/>
        <n x="169"/>
      </t>
    </mdx>
    <mdx n="0" f="v">
      <t c="3" si="227">
        <n x="225"/>
        <n x="326"/>
        <n x="169"/>
      </t>
    </mdx>
    <mdx n="0" f="v">
      <t c="3" si="227">
        <n x="225"/>
        <n x="428"/>
        <n x="169"/>
      </t>
    </mdx>
    <mdx n="0" f="v">
      <t c="3" si="227">
        <n x="225"/>
        <n x="328"/>
        <n x="169"/>
      </t>
    </mdx>
    <mdx n="0" f="v">
      <t c="3" si="227">
        <n x="225"/>
        <n x="429"/>
        <n x="169"/>
      </t>
    </mdx>
    <mdx n="0" f="v">
      <t c="3" si="227">
        <n x="225"/>
        <n x="431"/>
        <n x="169"/>
      </t>
    </mdx>
    <mdx n="0" f="v">
      <t c="3" si="227">
        <n x="225"/>
        <n x="432"/>
        <n x="169"/>
      </t>
    </mdx>
    <mdx n="0" f="v">
      <t c="3" si="227">
        <n x="225"/>
        <n x="433"/>
        <n x="169"/>
      </t>
    </mdx>
    <mdx n="0" f="v">
      <t c="3" si="227">
        <n x="225"/>
        <n x="435"/>
        <n x="169"/>
      </t>
    </mdx>
    <mdx n="0" f="v">
      <t c="3" si="227">
        <n x="225"/>
        <n x="436"/>
        <n x="169"/>
      </t>
    </mdx>
    <mdx n="0" f="v">
      <t c="3" si="227">
        <n x="225"/>
        <n x="437"/>
        <n x="169"/>
      </t>
    </mdx>
    <mdx n="0" f="v">
      <t c="3" si="227">
        <n x="225"/>
        <n x="294"/>
        <n x="169"/>
      </t>
    </mdx>
    <mdx n="0" f="v">
      <t c="3" si="227">
        <n x="225"/>
        <n x="293"/>
        <n x="169"/>
      </t>
    </mdx>
    <mdx n="0" f="v">
      <t c="3" si="227">
        <n x="225"/>
        <n x="434"/>
        <n x="169"/>
      </t>
    </mdx>
    <mdx n="0" f="v">
      <t c="3" si="227">
        <n x="225"/>
        <n x="452"/>
        <n x="169"/>
      </t>
    </mdx>
    <mdx n="0" f="v">
      <t c="3" si="227">
        <n x="225"/>
        <n x="443"/>
        <n x="169"/>
      </t>
    </mdx>
    <mdx n="0" f="v">
      <t c="3" si="227">
        <n x="225"/>
        <n x="444"/>
        <n x="169"/>
      </t>
    </mdx>
    <mdx n="0" f="v">
      <t c="3" si="227">
        <n x="225"/>
        <n x="445"/>
        <n x="169"/>
      </t>
    </mdx>
    <mdx n="0" f="v">
      <t c="3" si="227">
        <n x="225"/>
        <n x="446"/>
        <n x="169"/>
      </t>
    </mdx>
    <mdx n="0" f="v">
      <t c="3" si="227">
        <n x="225"/>
        <n x="276"/>
        <n x="169"/>
      </t>
    </mdx>
    <mdx n="0" f="v">
      <t c="3" si="227">
        <n x="225"/>
        <n x="453"/>
        <n x="169"/>
      </t>
    </mdx>
    <mdx n="0" f="v">
      <t c="3" si="227">
        <n x="225"/>
        <n x="454"/>
        <n x="169"/>
      </t>
    </mdx>
    <mdx n="0" f="v">
      <t c="3" si="227">
        <n x="225"/>
        <n x="455"/>
        <n x="169"/>
      </t>
    </mdx>
    <mdx n="0" f="v">
      <t c="3" si="227">
        <n x="225"/>
        <n x="456"/>
        <n x="169"/>
      </t>
    </mdx>
    <mdx n="0" f="v">
      <t c="3" si="227">
        <n x="225"/>
        <n x="346"/>
        <n x="169"/>
      </t>
    </mdx>
    <mdx n="0" f="v">
      <t c="3" si="227">
        <n x="225"/>
        <n x="438"/>
        <n x="169"/>
      </t>
    </mdx>
    <mdx n="0" f="v">
      <t c="3" si="227">
        <n x="225"/>
        <n x="439"/>
        <n x="169"/>
      </t>
    </mdx>
    <mdx n="0" f="v">
      <t c="3" si="227">
        <n x="225"/>
        <n x="440"/>
        <n x="169"/>
      </t>
    </mdx>
    <mdx n="0" f="v">
      <t c="3" si="227">
        <n x="225"/>
        <n x="441"/>
        <n x="169"/>
      </t>
    </mdx>
    <mdx n="0" f="v">
      <t c="3" si="227">
        <n x="225"/>
        <n x="447"/>
        <n x="169"/>
      </t>
    </mdx>
    <mdx n="0" f="v">
      <t c="3" si="227">
        <n x="225"/>
        <n x="461"/>
        <n x="169"/>
      </t>
    </mdx>
    <mdx n="0" f="v">
      <t c="3" si="227">
        <n x="225"/>
        <n x="463"/>
        <n x="169"/>
      </t>
    </mdx>
    <mdx n="0" f="v">
      <t c="3" si="227">
        <n x="225"/>
        <n x="464"/>
        <n x="169"/>
      </t>
    </mdx>
    <mdx n="0" f="v">
      <t c="3" si="227">
        <n x="225"/>
        <n x="465"/>
        <n x="169"/>
      </t>
    </mdx>
    <mdx n="0" f="v">
      <t c="3" si="227">
        <n x="225"/>
        <n x="466"/>
        <n x="169"/>
      </t>
    </mdx>
    <mdx n="0" f="v">
      <t c="3" si="227">
        <n x="225"/>
        <n x="467"/>
        <n x="169"/>
      </t>
    </mdx>
    <mdx n="0" f="v">
      <t c="3" si="227">
        <n x="225"/>
        <n x="448"/>
        <n x="169"/>
      </t>
    </mdx>
    <mdx n="0" f="v">
      <t c="3" si="227">
        <n x="225"/>
        <n x="449"/>
        <n x="169"/>
      </t>
    </mdx>
    <mdx n="0" f="v">
      <t c="3" si="227">
        <n x="225"/>
        <n x="450"/>
        <n x="169"/>
      </t>
    </mdx>
    <mdx n="0" f="v">
      <t c="3" si="227">
        <n x="225"/>
        <n x="451"/>
        <n x="169"/>
      </t>
    </mdx>
    <mdx n="0" f="v">
      <t c="3" si="227">
        <n x="225"/>
        <n x="457"/>
        <n x="169"/>
      </t>
    </mdx>
    <mdx n="0" f="v">
      <t c="3" si="227">
        <n x="225"/>
        <n x="458"/>
        <n x="169"/>
      </t>
    </mdx>
    <mdx n="0" f="v">
      <t c="3" si="227">
        <n x="225"/>
        <n x="473"/>
        <n x="169"/>
      </t>
    </mdx>
    <mdx n="0" f="v">
      <t c="3" si="227">
        <n x="225"/>
        <n x="474"/>
        <n x="169"/>
      </t>
    </mdx>
    <mdx n="0" f="v">
      <t c="3" si="227">
        <n x="225"/>
        <n x="475"/>
        <n x="169"/>
      </t>
    </mdx>
    <mdx n="0" f="v">
      <t c="3" si="227">
        <n x="225"/>
        <n x="476"/>
        <n x="169"/>
      </t>
    </mdx>
    <mdx n="0" f="v">
      <t c="3" si="227">
        <n x="225"/>
        <n x="460"/>
        <n x="169"/>
      </t>
    </mdx>
    <mdx n="0" f="v">
      <t c="3" si="227">
        <n x="225"/>
        <n x="468"/>
        <n x="169"/>
      </t>
    </mdx>
    <mdx n="0" f="v">
      <t c="3" si="227">
        <n x="225"/>
        <n x="469"/>
        <n x="169"/>
      </t>
    </mdx>
    <mdx n="0" f="v">
      <t c="3" si="227">
        <n x="225"/>
        <n x="470"/>
        <n x="169"/>
      </t>
    </mdx>
    <mdx n="0" f="v">
      <t c="3" si="227">
        <n x="225"/>
        <n x="471"/>
        <n x="169"/>
      </t>
    </mdx>
    <mdx n="0" f="v">
      <t c="3" si="227">
        <n x="225"/>
        <n x="483"/>
        <n x="169"/>
      </t>
    </mdx>
    <mdx n="0" f="v">
      <t c="3" si="227">
        <n x="225"/>
        <n x="487"/>
        <n x="169"/>
      </t>
    </mdx>
    <mdx n="0" f="v">
      <t c="3" si="227">
        <n x="225"/>
        <n x="472"/>
        <n x="169"/>
      </t>
    </mdx>
    <mdx n="0" f="v">
      <t c="3" si="227">
        <n x="225"/>
        <n x="480"/>
        <n x="169"/>
      </t>
    </mdx>
    <mdx n="0" f="v">
      <t c="3" si="227">
        <n x="225"/>
        <n x="481"/>
        <n x="169"/>
      </t>
    </mdx>
    <mdx n="0" f="v">
      <t c="3" si="227">
        <n x="225"/>
        <n x="477"/>
        <n x="169"/>
      </t>
    </mdx>
    <mdx n="0" f="v">
      <t c="3" si="227">
        <n x="225"/>
        <n x="478"/>
        <n x="169"/>
      </t>
    </mdx>
    <mdx n="0" f="v">
      <t c="3" si="227">
        <n x="225"/>
        <n x="479"/>
        <n x="169"/>
      </t>
    </mdx>
    <mdx n="0" f="v">
      <t c="3" si="227">
        <n x="225"/>
        <n x="484"/>
        <n x="169"/>
      </t>
    </mdx>
    <mdx n="0" f="v">
      <t c="3" si="227">
        <n x="225"/>
        <n x="485"/>
        <n x="169"/>
      </t>
    </mdx>
    <mdx n="0" f="v">
      <t c="3" si="227">
        <n x="225"/>
        <n x="486"/>
        <n x="169"/>
      </t>
    </mdx>
    <mdx n="0" f="v">
      <t c="3" si="227">
        <n x="225"/>
        <n x="488"/>
        <n x="169"/>
      </t>
    </mdx>
    <mdx n="0" f="v">
      <t c="3" si="227">
        <n x="225"/>
        <n x="489"/>
        <n x="169"/>
      </t>
    </mdx>
    <mdx n="0" f="v">
      <t c="3" si="227">
        <n x="225"/>
        <n x="482"/>
        <n x="169"/>
      </t>
    </mdx>
    <mdx n="0" f="v">
      <t c="3" si="227">
        <n x="225"/>
        <n x="494"/>
        <n x="169"/>
      </t>
    </mdx>
    <mdx n="0" f="v">
      <t c="3" si="227">
        <n x="225"/>
        <n x="496"/>
        <n x="169"/>
      </t>
    </mdx>
    <mdx n="0" f="v">
      <t c="3" si="227">
        <n x="225"/>
        <n x="491"/>
        <n x="169"/>
      </t>
    </mdx>
    <mdx n="0" f="v">
      <t c="3" si="227">
        <n x="225"/>
        <n x="495"/>
        <n x="169"/>
      </t>
    </mdx>
    <mdx n="0" f="v">
      <t c="3" si="227">
        <n x="225"/>
        <n x="500"/>
        <n x="169"/>
      </t>
    </mdx>
    <mdx n="0" f="v">
      <t c="3" si="227">
        <n x="225"/>
        <n x="497"/>
        <n x="169"/>
      </t>
    </mdx>
    <mdx n="0" f="v">
      <t c="3" si="227">
        <n x="225"/>
        <n x="490"/>
        <n x="169"/>
      </t>
    </mdx>
    <mdx n="0" f="v">
      <t c="3" si="227">
        <n x="225"/>
        <n x="492"/>
        <n x="169"/>
      </t>
    </mdx>
    <mdx n="0" f="v">
      <t c="3" si="227">
        <n x="225"/>
        <n x="493"/>
        <n x="169"/>
      </t>
    </mdx>
    <mdx n="0" f="v">
      <t c="3" si="227">
        <n x="225"/>
        <n x="498"/>
        <n x="169"/>
      </t>
    </mdx>
    <mdx n="0" f="v">
      <t c="3" si="227">
        <n x="225"/>
        <n x="499"/>
        <n x="169"/>
      </t>
    </mdx>
    <mdx n="0" f="v">
      <t c="3" si="227">
        <n x="225"/>
        <n x="501"/>
        <n x="169"/>
      </t>
    </mdx>
    <mdx n="0" f="v">
      <t c="3" si="227">
        <n x="225"/>
        <n x="502"/>
        <n x="169"/>
      </t>
    </mdx>
    <mdx n="0" f="v">
      <t c="3" si="227">
        <n x="225"/>
        <n x="503"/>
        <n x="169"/>
      </t>
    </mdx>
    <mdx n="0" f="v">
      <t c="3" si="227">
        <n x="225"/>
        <n x="507"/>
        <n x="169"/>
      </t>
    </mdx>
    <mdx n="0" f="v">
      <t c="3" si="227">
        <n x="225"/>
        <n x="508"/>
        <n x="169"/>
      </t>
    </mdx>
    <mdx n="0" f="v">
      <t c="3" si="227">
        <n x="225"/>
        <n x="509"/>
        <n x="169"/>
      </t>
    </mdx>
    <mdx n="0" f="v">
      <t c="3" si="227">
        <n x="225"/>
        <n x="504"/>
        <n x="169"/>
      </t>
    </mdx>
    <mdx n="0" f="v">
      <t c="3" si="227">
        <n x="225"/>
        <n x="505"/>
        <n x="169"/>
      </t>
    </mdx>
    <mdx n="0" f="v">
      <t c="3" si="227">
        <n x="225"/>
        <n x="506"/>
        <n x="169"/>
      </t>
    </mdx>
    <mdx n="0" f="v">
      <t c="3" si="227">
        <n x="225"/>
        <n x="513"/>
        <n x="169"/>
      </t>
    </mdx>
    <mdx n="0" f="v">
      <t c="3" si="227">
        <n x="225"/>
        <n x="514"/>
        <n x="169"/>
      </t>
    </mdx>
    <mdx n="0" f="v">
      <t c="3" si="227">
        <n x="225"/>
        <n x="515"/>
        <n x="169"/>
      </t>
    </mdx>
    <mdx n="0" f="v">
      <t c="3" si="227">
        <n x="225"/>
        <n x="516"/>
        <n x="169"/>
      </t>
    </mdx>
    <mdx n="0" f="v">
      <t c="3" si="227">
        <n x="225"/>
        <n x="510"/>
        <n x="169"/>
      </t>
    </mdx>
    <mdx n="0" f="v">
      <t c="3" si="227">
        <n x="225"/>
        <n x="511"/>
        <n x="169"/>
      </t>
    </mdx>
    <mdx n="0" f="v">
      <t c="3" si="227">
        <n x="225"/>
        <n x="512"/>
        <n x="169"/>
      </t>
    </mdx>
    <mdx n="0" f="v">
      <t c="3" si="227">
        <n x="225"/>
        <n x="517"/>
        <n x="169"/>
      </t>
    </mdx>
    <mdx n="0" f="v">
      <t c="3" si="227">
        <n x="225"/>
        <n x="518"/>
        <n x="169"/>
      </t>
    </mdx>
    <mdx n="0" f="v">
      <t c="3" si="227">
        <n x="225"/>
        <n x="519"/>
        <n x="169"/>
      </t>
    </mdx>
    <mdx n="0" f="v">
      <t c="3" si="227">
        <n x="225"/>
        <n x="520"/>
        <n x="169"/>
      </t>
    </mdx>
    <mdx n="0" f="v">
      <t c="3" si="227">
        <n x="225"/>
        <n x="521"/>
        <n x="169"/>
      </t>
    </mdx>
    <mdx n="0" f="v">
      <t c="3" si="227">
        <n x="225"/>
        <n x="523"/>
        <n x="169"/>
      </t>
    </mdx>
    <mdx n="0" f="v">
      <t c="3" si="227">
        <n x="225"/>
        <n x="522"/>
        <n x="169"/>
      </t>
    </mdx>
    <mdx n="0" f="v">
      <t c="3" si="227">
        <n x="225"/>
        <n x="528"/>
        <n x="169"/>
      </t>
    </mdx>
    <mdx n="0" f="v">
      <t c="3" si="227">
        <n x="225"/>
        <n x="525"/>
        <n x="169"/>
      </t>
    </mdx>
    <mdx n="0" f="v">
      <t c="3" si="227">
        <n x="225"/>
        <n x="526"/>
        <n x="169"/>
      </t>
    </mdx>
    <mdx n="0" f="v">
      <t c="3" si="227">
        <n x="225"/>
        <n x="529"/>
        <n x="169"/>
      </t>
    </mdx>
    <mdx n="0" f="v">
      <t c="3" si="227">
        <n x="225"/>
        <n x="531"/>
        <n x="169"/>
      </t>
    </mdx>
    <mdx n="0" f="v">
      <t c="3" si="227">
        <n x="225"/>
        <n x="530"/>
        <n x="169"/>
      </t>
    </mdx>
    <mdx n="0" f="v">
      <t c="3" si="227">
        <n x="225"/>
        <n x="533"/>
        <n x="169"/>
      </t>
    </mdx>
    <mdx n="0" f="v">
      <t c="3" si="227">
        <n x="225"/>
        <n x="524"/>
        <n x="169"/>
      </t>
    </mdx>
    <mdx n="0" f="v">
      <t c="3" si="227">
        <n x="225"/>
        <n x="527"/>
        <n x="169"/>
      </t>
    </mdx>
    <mdx n="0" f="v">
      <t c="3" si="227">
        <n x="225"/>
        <n x="532"/>
        <n x="169"/>
      </t>
    </mdx>
    <mdx n="0" f="v">
      <t c="3" si="227">
        <n x="225"/>
        <n x="534"/>
        <n x="169"/>
      </t>
    </mdx>
    <mdx n="0" f="v">
      <t c="3" si="227">
        <n x="225"/>
        <n x="535"/>
        <n x="169"/>
      </t>
    </mdx>
    <mdx n="0" f="v">
      <t c="3" si="227">
        <n x="225"/>
        <n x="536"/>
        <n x="169"/>
      </t>
    </mdx>
    <mdx n="0" f="v">
      <t c="3" si="227">
        <n x="225"/>
        <n x="537"/>
        <n x="169"/>
      </t>
    </mdx>
    <mdx n="0" f="v">
      <t c="3" si="227">
        <n x="225"/>
        <n x="538"/>
        <n x="169"/>
      </t>
    </mdx>
    <mdx n="0" f="v">
      <t c="3" si="227">
        <n x="225"/>
        <n x="540"/>
        <n x="169"/>
      </t>
    </mdx>
    <mdx n="0" f="v">
      <t c="3" si="227">
        <n x="225"/>
        <n x="539"/>
        <n x="169"/>
      </t>
    </mdx>
    <mdx n="0" f="v">
      <t c="3" si="227">
        <n x="225"/>
        <n x="545"/>
        <n x="169"/>
      </t>
    </mdx>
    <mdx n="0" f="v">
      <t c="3" si="227">
        <n x="225"/>
        <n x="543"/>
        <n x="169"/>
      </t>
    </mdx>
    <mdx n="0" f="v">
      <t c="3" si="227">
        <n x="225"/>
        <n x="541"/>
        <n x="169"/>
      </t>
    </mdx>
    <mdx n="0" f="v">
      <t c="3" si="227">
        <n x="225"/>
        <n x="542"/>
        <n x="169"/>
      </t>
    </mdx>
    <mdx n="0" f="v">
      <t c="3" si="227">
        <n x="225"/>
        <n x="544"/>
        <n x="169"/>
      </t>
    </mdx>
    <mdx n="0" f="v">
      <t c="3" si="227">
        <n x="225"/>
        <n x="546"/>
        <n x="169"/>
      </t>
    </mdx>
    <mdx n="0" f="v">
      <t c="3" si="227">
        <n x="225"/>
        <n x="273"/>
        <n x="173"/>
      </t>
    </mdx>
    <mdx n="0" f="v">
      <t c="3" si="227">
        <n x="225"/>
        <n x="272"/>
        <n x="173"/>
      </t>
    </mdx>
    <mdx n="0" f="v">
      <t c="3" si="227">
        <n x="225"/>
        <n x="267"/>
        <n x="173"/>
      </t>
    </mdx>
    <mdx n="0" f="v">
      <t c="3" si="227">
        <n x="225"/>
        <n x="266"/>
        <n x="173"/>
      </t>
    </mdx>
    <mdx n="0" f="v">
      <t c="3" si="227">
        <n x="225"/>
        <n x="264"/>
        <n x="173"/>
      </t>
    </mdx>
    <mdx n="0" f="v">
      <t c="3" si="227">
        <n x="225"/>
        <n x="263"/>
        <n x="173"/>
      </t>
    </mdx>
    <mdx n="0" f="v">
      <t c="3" si="227">
        <n x="225"/>
        <n x="262"/>
        <n x="173"/>
      </t>
    </mdx>
    <mdx n="0" f="v">
      <t c="3" si="227">
        <n x="225"/>
        <n x="261"/>
        <n x="173"/>
      </t>
    </mdx>
    <mdx n="0" f="v">
      <t c="3" si="227">
        <n x="225"/>
        <n x="259"/>
        <n x="173"/>
      </t>
    </mdx>
    <mdx n="0" f="v">
      <t c="3" si="227">
        <n x="225"/>
        <n x="258"/>
        <n x="173"/>
      </t>
    </mdx>
    <mdx n="0" f="v">
      <t c="3" si="227">
        <n x="225"/>
        <n x="257"/>
        <n x="173"/>
      </t>
    </mdx>
    <mdx n="0" f="v">
      <t c="3" si="227">
        <n x="225"/>
        <n x="256"/>
        <n x="173"/>
      </t>
    </mdx>
    <mdx n="0" f="v">
      <t c="3" si="227">
        <n x="225"/>
        <n x="255"/>
        <n x="173"/>
      </t>
    </mdx>
    <mdx n="0" f="v">
      <t c="3" si="227">
        <n x="225"/>
        <n x="271"/>
        <n x="173"/>
      </t>
    </mdx>
    <mdx n="0" f="v">
      <t c="3" si="227">
        <n x="225"/>
        <n x="268"/>
        <n x="173"/>
      </t>
    </mdx>
    <mdx n="0" f="v">
      <t c="3" si="227">
        <n x="225"/>
        <n x="355"/>
        <n x="173"/>
      </t>
    </mdx>
    <mdx n="0" f="v">
      <t c="3" si="227">
        <n x="225"/>
        <n x="356"/>
        <n x="173"/>
      </t>
    </mdx>
    <mdx n="0" f="v">
      <t c="3" si="227">
        <n x="225"/>
        <n x="357"/>
        <n x="173"/>
      </t>
    </mdx>
    <mdx n="0" f="v">
      <t c="3" si="227">
        <n x="225"/>
        <n x="358"/>
        <n x="173"/>
      </t>
    </mdx>
    <mdx n="0" f="v">
      <t c="3" si="227">
        <n x="225"/>
        <n x="359"/>
        <n x="173"/>
      </t>
    </mdx>
    <mdx n="0" f="v">
      <t c="3" si="227">
        <n x="225"/>
        <n x="360"/>
        <n x="173"/>
      </t>
    </mdx>
    <mdx n="0" f="v">
      <t c="3" si="227">
        <n x="225"/>
        <n x="361"/>
        <n x="173"/>
      </t>
    </mdx>
    <mdx n="0" f="v">
      <t c="3" si="227">
        <n x="225"/>
        <n x="393"/>
        <n x="173"/>
      </t>
    </mdx>
    <mdx n="0" f="v">
      <t c="3" si="227">
        <n x="225"/>
        <n x="547"/>
        <n x="173"/>
      </t>
    </mdx>
    <mdx n="0" f="v">
      <t c="3" si="227">
        <n x="225"/>
        <n x="362"/>
        <n x="173"/>
      </t>
    </mdx>
    <mdx n="0" f="v">
      <t c="3" si="227">
        <n x="225"/>
        <n x="363"/>
        <n x="173"/>
      </t>
    </mdx>
    <mdx n="0" f="v">
      <t c="3" si="227">
        <n x="225"/>
        <n x="364"/>
        <n x="173"/>
      </t>
    </mdx>
    <mdx n="0" f="v">
      <t c="3" si="227">
        <n x="225"/>
        <n x="548"/>
        <n x="173"/>
      </t>
    </mdx>
    <mdx n="0" f="v">
      <t c="3" si="227">
        <n x="225"/>
        <n x="365"/>
        <n x="173"/>
      </t>
    </mdx>
    <mdx n="0" f="v">
      <t c="3" si="227">
        <n x="225"/>
        <n x="366"/>
        <n x="173"/>
      </t>
    </mdx>
    <mdx n="0" f="v">
      <t c="3" si="227">
        <n x="225"/>
        <n x="367"/>
        <n x="173"/>
      </t>
    </mdx>
    <mdx n="0" f="v">
      <t c="3" si="227">
        <n x="225"/>
        <n x="368"/>
        <n x="173"/>
      </t>
    </mdx>
    <mdx n="0" f="v">
      <t c="3" si="227">
        <n x="225"/>
        <n x="369"/>
        <n x="173"/>
      </t>
    </mdx>
    <mdx n="0" f="v">
      <t c="3" si="227">
        <n x="225"/>
        <n x="307"/>
        <n x="173"/>
      </t>
    </mdx>
    <mdx n="0" f="v">
      <t c="3" si="227">
        <n x="225"/>
        <n x="370"/>
        <n x="173"/>
      </t>
    </mdx>
    <mdx n="0" f="v">
      <t c="3" si="227">
        <n x="225"/>
        <n x="371"/>
        <n x="173"/>
      </t>
    </mdx>
    <mdx n="0" f="v">
      <t c="3" si="227">
        <n x="225"/>
        <n x="372"/>
        <n x="173"/>
      </t>
    </mdx>
    <mdx n="0" f="v">
      <t c="3" si="227">
        <n x="225"/>
        <n x="373"/>
        <n x="173"/>
      </t>
    </mdx>
    <mdx n="0" f="v">
      <t c="3" si="227">
        <n x="225"/>
        <n x="374"/>
        <n x="173"/>
      </t>
    </mdx>
    <mdx n="0" f="v">
      <t c="3" si="227">
        <n x="225"/>
        <n x="375"/>
        <n x="173"/>
      </t>
    </mdx>
    <mdx n="0" f="v">
      <t c="3" si="227">
        <n x="225"/>
        <n x="376"/>
        <n x="173"/>
      </t>
    </mdx>
    <mdx n="0" f="v">
      <t c="3" si="227">
        <n x="225"/>
        <n x="377"/>
        <n x="173"/>
      </t>
    </mdx>
    <mdx n="0" f="v">
      <t c="3" si="227">
        <n x="225"/>
        <n x="311"/>
        <n x="173"/>
      </t>
    </mdx>
    <mdx n="0" f="v">
      <t c="3" si="227">
        <n x="225"/>
        <n x="378"/>
        <n x="173"/>
      </t>
    </mdx>
    <mdx n="0" f="v">
      <t c="3" si="227">
        <n x="225"/>
        <n x="379"/>
        <n x="173"/>
      </t>
    </mdx>
    <mdx n="0" f="v">
      <t c="3" si="227">
        <n x="225"/>
        <n x="380"/>
        <n x="173"/>
      </t>
    </mdx>
    <mdx n="0" f="v">
      <t c="3" si="227">
        <n x="225"/>
        <n x="381"/>
        <n x="173"/>
      </t>
    </mdx>
    <mdx n="0" f="v">
      <t c="3" si="227">
        <n x="225"/>
        <n x="382"/>
        <n x="173"/>
      </t>
    </mdx>
    <mdx n="0" f="v">
      <t c="3" si="227">
        <n x="225"/>
        <n x="383"/>
        <n x="173"/>
      </t>
    </mdx>
    <mdx n="0" f="v">
      <t c="3" si="227">
        <n x="225"/>
        <n x="384"/>
        <n x="173"/>
      </t>
    </mdx>
    <mdx n="0" f="v">
      <t c="3" si="227">
        <n x="225"/>
        <n x="385"/>
        <n x="173"/>
      </t>
    </mdx>
    <mdx n="0" f="v">
      <t c="3" si="227">
        <n x="225"/>
        <n x="386"/>
        <n x="173"/>
      </t>
    </mdx>
    <mdx n="0" f="v">
      <t c="3" si="227">
        <n x="225"/>
        <n x="387"/>
        <n x="173"/>
      </t>
    </mdx>
    <mdx n="0" f="v">
      <t c="3" si="227">
        <n x="225"/>
        <n x="388"/>
        <n x="173"/>
      </t>
    </mdx>
    <mdx n="0" f="v">
      <t c="3" si="227">
        <n x="225"/>
        <n x="389"/>
        <n x="173"/>
      </t>
    </mdx>
    <mdx n="0" f="v">
      <t c="3" si="227">
        <n x="225"/>
        <n x="390"/>
        <n x="173"/>
      </t>
    </mdx>
    <mdx n="0" f="v">
      <t c="3" si="227">
        <n x="225"/>
        <n x="394"/>
        <n x="173"/>
      </t>
    </mdx>
    <mdx n="0" f="v">
      <t c="3" si="227">
        <n x="225"/>
        <n x="395"/>
        <n x="173"/>
      </t>
    </mdx>
    <mdx n="0" f="v">
      <t c="3" si="227">
        <n x="225"/>
        <n x="278"/>
        <n x="173"/>
      </t>
    </mdx>
    <mdx n="0" f="v">
      <t c="3" si="227">
        <n x="225"/>
        <n x="396"/>
        <n x="173"/>
      </t>
    </mdx>
    <mdx n="0" f="v">
      <t c="3" si="227">
        <n x="225"/>
        <n x="397"/>
        <n x="173"/>
      </t>
    </mdx>
    <mdx n="0" f="v">
      <t c="3" si="227">
        <n x="225"/>
        <n x="398"/>
        <n x="173"/>
      </t>
    </mdx>
    <mdx n="0" f="v">
      <t c="3" si="227">
        <n x="225"/>
        <n x="392"/>
        <n x="173"/>
      </t>
    </mdx>
    <mdx n="0" f="v">
      <t c="3" si="227">
        <n x="225"/>
        <n x="403"/>
        <n x="173"/>
      </t>
    </mdx>
    <mdx n="0" f="v">
      <t c="3" si="227">
        <n x="225"/>
        <n x="419"/>
        <n x="173"/>
      </t>
    </mdx>
    <mdx n="0" f="v">
      <t c="3" si="227">
        <n x="225"/>
        <n x="404"/>
        <n x="173"/>
      </t>
    </mdx>
    <mdx n="0" f="v">
      <t c="3" si="227">
        <n x="225"/>
        <n x="405"/>
        <n x="173"/>
      </t>
    </mdx>
    <mdx n="0" f="v">
      <t c="3" si="227">
        <n x="225"/>
        <n x="406"/>
        <n x="173"/>
      </t>
    </mdx>
    <mdx n="0" f="v">
      <t c="3" si="227">
        <n x="225"/>
        <n x="407"/>
        <n x="173"/>
      </t>
    </mdx>
    <mdx n="0" f="v">
      <t c="3" si="227">
        <n x="225"/>
        <n x="408"/>
        <n x="173"/>
      </t>
    </mdx>
    <mdx n="0" f="v">
      <t c="3" si="227">
        <n x="225"/>
        <n x="409"/>
        <n x="173"/>
      </t>
    </mdx>
    <mdx n="0" f="v">
      <t c="3" si="227">
        <n x="225"/>
        <n x="410"/>
        <n x="173"/>
      </t>
    </mdx>
    <mdx n="0" f="v">
      <t c="3" si="227">
        <n x="225"/>
        <n x="420"/>
        <n x="173"/>
      </t>
    </mdx>
    <mdx n="0" f="v">
      <t c="3" si="227">
        <n x="225"/>
        <n x="418"/>
        <n x="173"/>
      </t>
    </mdx>
    <mdx n="0" f="v">
      <t c="3" si="227">
        <n x="225"/>
        <n x="411"/>
        <n x="173"/>
      </t>
    </mdx>
    <mdx n="0" f="v">
      <t c="3" si="227">
        <n x="225"/>
        <n x="391"/>
        <n x="173"/>
      </t>
    </mdx>
    <mdx n="0" f="v">
      <t c="3" si="227">
        <n x="225"/>
        <n x="399"/>
        <n x="173"/>
      </t>
    </mdx>
    <mdx n="0" f="v">
      <t c="3" si="227">
        <n x="225"/>
        <n x="400"/>
        <n x="173"/>
      </t>
    </mdx>
    <mdx n="0" f="v">
      <t c="3" si="227">
        <n x="225"/>
        <n x="401"/>
        <n x="173"/>
      </t>
    </mdx>
    <mdx n="0" f="v">
      <t c="3" si="227">
        <n x="225"/>
        <n x="402"/>
        <n x="173"/>
      </t>
    </mdx>
    <mdx n="0" f="v">
      <t c="3" si="227">
        <n x="225"/>
        <n x="277"/>
        <n x="173"/>
      </t>
    </mdx>
    <mdx n="0" f="v">
      <t c="3" si="227">
        <n x="225"/>
        <n x="417"/>
        <n x="173"/>
      </t>
    </mdx>
    <mdx n="0" f="v">
      <t c="3" si="227">
        <n x="225"/>
        <n x="329"/>
        <n x="173"/>
      </t>
    </mdx>
    <mdx n="0" f="v">
      <t c="3" si="227">
        <n x="225"/>
        <n x="423"/>
        <n x="173"/>
      </t>
    </mdx>
    <mdx n="0" f="v">
      <t c="3" si="227">
        <n x="225"/>
        <n x="301"/>
        <n x="173"/>
      </t>
    </mdx>
    <mdx n="0" f="v">
      <t c="3" si="227">
        <n x="225"/>
        <n x="299"/>
        <n x="173"/>
      </t>
    </mdx>
    <mdx n="0" f="v">
      <t c="3" si="227">
        <n x="225"/>
        <n x="297"/>
        <n x="173"/>
      </t>
    </mdx>
    <mdx n="0" f="v">
      <t c="3" si="227">
        <n x="225"/>
        <n x="421"/>
        <n x="173"/>
      </t>
    </mdx>
    <mdx n="0" f="v">
      <t c="3" si="227">
        <n x="225"/>
        <n x="422"/>
        <n x="173"/>
      </t>
    </mdx>
    <mdx n="0" f="v">
      <t c="3" si="227">
        <n x="225"/>
        <n x="412"/>
        <n x="173"/>
      </t>
    </mdx>
    <mdx n="0" f="v">
      <t c="3" si="227">
        <n x="225"/>
        <n x="413"/>
        <n x="173"/>
      </t>
    </mdx>
    <mdx n="0" f="v">
      <t c="3" si="227">
        <n x="225"/>
        <n x="414"/>
        <n x="173"/>
      </t>
    </mdx>
    <mdx n="0" f="v">
      <t c="3" si="227">
        <n x="225"/>
        <n x="415"/>
        <n x="173"/>
      </t>
    </mdx>
    <mdx n="0" f="v">
      <t c="3" si="227">
        <n x="225"/>
        <n x="416"/>
        <n x="173"/>
      </t>
    </mdx>
    <mdx n="0" f="v">
      <t c="3" si="227">
        <n x="225"/>
        <n x="427"/>
        <n x="173"/>
      </t>
    </mdx>
    <mdx n="0" f="v">
      <t c="3" si="227">
        <n x="225"/>
        <n x="424"/>
        <n x="173"/>
      </t>
    </mdx>
    <mdx n="0" f="v">
      <t c="3" si="227">
        <n x="225"/>
        <n x="425"/>
        <n x="173"/>
      </t>
    </mdx>
    <mdx n="0" f="v">
      <t c="3" si="227">
        <n x="225"/>
        <n x="348"/>
        <n x="173"/>
      </t>
    </mdx>
    <mdx n="0" f="v">
      <t c="3" si="227">
        <n x="225"/>
        <n x="327"/>
        <n x="173"/>
      </t>
    </mdx>
    <mdx n="0" f="v">
      <t c="3" si="227">
        <n x="225"/>
        <n x="426"/>
        <n x="173"/>
      </t>
    </mdx>
    <mdx n="0" f="v">
      <t c="3" si="227">
        <n x="225"/>
        <n x="436"/>
        <n x="173"/>
      </t>
    </mdx>
    <mdx n="0" f="v">
      <t c="3" si="227">
        <n x="225"/>
        <n x="428"/>
        <n x="173"/>
      </t>
    </mdx>
    <mdx n="0" f="v">
      <t c="3" si="227">
        <n x="225"/>
        <n x="328"/>
        <n x="173"/>
      </t>
    </mdx>
    <mdx n="0" f="v">
      <t c="3" si="227">
        <n x="225"/>
        <n x="429"/>
        <n x="173"/>
      </t>
    </mdx>
    <mdx n="0" f="v">
      <t c="3" si="227">
        <n x="225"/>
        <n x="430"/>
        <n x="173"/>
      </t>
    </mdx>
    <mdx n="0" f="v">
      <t c="3" si="227">
        <n x="225"/>
        <n x="431"/>
        <n x="173"/>
      </t>
    </mdx>
    <mdx n="0" f="v">
      <t c="3" si="227">
        <n x="225"/>
        <n x="432"/>
        <n x="173"/>
      </t>
    </mdx>
    <mdx n="0" f="v">
      <t c="3" si="227">
        <n x="225"/>
        <n x="433"/>
        <n x="173"/>
      </t>
    </mdx>
    <mdx n="0" f="v">
      <t c="3" si="227">
        <n x="225"/>
        <n x="442"/>
        <n x="173"/>
      </t>
    </mdx>
    <mdx n="0" f="v">
      <t c="3" si="227">
        <n x="225"/>
        <n x="326"/>
        <n x="173"/>
      </t>
    </mdx>
    <mdx n="0" f="v">
      <t c="3" si="227">
        <n x="225"/>
        <n x="435"/>
        <n x="173"/>
      </t>
    </mdx>
    <mdx n="0" f="v">
      <t c="3" si="227">
        <n x="225"/>
        <n x="437"/>
        <n x="173"/>
      </t>
    </mdx>
    <mdx n="0" f="v">
      <t c="3" si="227">
        <n x="225"/>
        <n x="294"/>
        <n x="173"/>
      </t>
    </mdx>
    <mdx n="0" f="v">
      <t c="3" si="227">
        <n x="225"/>
        <n x="293"/>
        <n x="173"/>
      </t>
    </mdx>
    <mdx n="0" f="v">
      <t c="3" si="227">
        <n x="225"/>
        <n x="452"/>
        <n x="173"/>
      </t>
    </mdx>
    <mdx n="0" f="v">
      <t c="3" si="227">
        <n x="225"/>
        <n x="443"/>
        <n x="173"/>
      </t>
    </mdx>
    <mdx n="0" f="v">
      <t c="3" si="227">
        <n x="225"/>
        <n x="444"/>
        <n x="173"/>
      </t>
    </mdx>
    <mdx n="0" f="v">
      <t c="3" si="227">
        <n x="225"/>
        <n x="445"/>
        <n x="173"/>
      </t>
    </mdx>
    <mdx n="0" f="v">
      <t c="3" si="227">
        <n x="225"/>
        <n x="446"/>
        <n x="173"/>
      </t>
    </mdx>
    <mdx n="0" f="v">
      <t c="3" si="227">
        <n x="225"/>
        <n x="434"/>
        <n x="173"/>
      </t>
    </mdx>
    <mdx n="0" f="v">
      <t c="3" si="227">
        <n x="225"/>
        <n x="276"/>
        <n x="173"/>
      </t>
    </mdx>
    <mdx n="0" f="v">
      <t c="3" si="227">
        <n x="225"/>
        <n x="453"/>
        <n x="173"/>
      </t>
    </mdx>
    <mdx n="0" f="v">
      <t c="3" si="227">
        <n x="225"/>
        <n x="454"/>
        <n x="173"/>
      </t>
    </mdx>
    <mdx n="0" f="v">
      <t c="3" si="227">
        <n x="225"/>
        <n x="455"/>
        <n x="173"/>
      </t>
    </mdx>
    <mdx n="0" f="v">
      <t c="3" si="227">
        <n x="225"/>
        <n x="456"/>
        <n x="173"/>
      </t>
    </mdx>
    <mdx n="0" f="v">
      <t c="3" si="227">
        <n x="225"/>
        <n x="346"/>
        <n x="173"/>
      </t>
    </mdx>
    <mdx n="0" f="v">
      <t c="3" si="227">
        <n x="225"/>
        <n x="438"/>
        <n x="173"/>
      </t>
    </mdx>
    <mdx n="0" f="v">
      <t c="3" si="227">
        <n x="225"/>
        <n x="350"/>
        <n x="173"/>
      </t>
    </mdx>
    <mdx n="0" f="v">
      <t c="3" si="227">
        <n x="225"/>
        <n x="439"/>
        <n x="173"/>
      </t>
    </mdx>
    <mdx n="0" f="v">
      <t c="3" si="227">
        <n x="225"/>
        <n x="440"/>
        <n x="173"/>
      </t>
    </mdx>
    <mdx n="0" f="v">
      <t c="3" si="227">
        <n x="225"/>
        <n x="441"/>
        <n x="173"/>
      </t>
    </mdx>
    <mdx n="0" f="v">
      <t c="3" si="227">
        <n x="225"/>
        <n x="447"/>
        <n x="173"/>
      </t>
    </mdx>
    <mdx n="0" f="v">
      <t c="3" si="227">
        <n x="225"/>
        <n x="459"/>
        <n x="173"/>
      </t>
    </mdx>
    <mdx n="0" f="v">
      <t c="3" si="227">
        <n x="225"/>
        <n x="461"/>
        <n x="173"/>
      </t>
    </mdx>
    <mdx n="0" f="v">
      <t c="3" si="227">
        <n x="225"/>
        <n x="462"/>
        <n x="173"/>
      </t>
    </mdx>
    <mdx n="0" f="v">
      <t c="3" si="227">
        <n x="225"/>
        <n x="463"/>
        <n x="173"/>
      </t>
    </mdx>
    <mdx n="0" f="v">
      <t c="3" si="227">
        <n x="225"/>
        <n x="464"/>
        <n x="173"/>
      </t>
    </mdx>
    <mdx n="0" f="v">
      <t c="3" si="227">
        <n x="225"/>
        <n x="465"/>
        <n x="173"/>
      </t>
    </mdx>
    <mdx n="0" f="v">
      <t c="3" si="227">
        <n x="225"/>
        <n x="466"/>
        <n x="173"/>
      </t>
    </mdx>
    <mdx n="0" f="v">
      <t c="3" si="227">
        <n x="225"/>
        <n x="467"/>
        <n x="173"/>
      </t>
    </mdx>
    <mdx n="0" f="v">
      <t c="3" si="227">
        <n x="225"/>
        <n x="448"/>
        <n x="173"/>
      </t>
    </mdx>
    <mdx n="0" f="v">
      <t c="3" si="227">
        <n x="225"/>
        <n x="449"/>
        <n x="173"/>
      </t>
    </mdx>
    <mdx n="0" f="v">
      <t c="3" si="227">
        <n x="225"/>
        <n x="450"/>
        <n x="173"/>
      </t>
    </mdx>
    <mdx n="0" f="v">
      <t c="3" si="227">
        <n x="225"/>
        <n x="451"/>
        <n x="173"/>
      </t>
    </mdx>
    <mdx n="0" f="v">
      <t c="3" si="227">
        <n x="225"/>
        <n x="457"/>
        <n x="173"/>
      </t>
    </mdx>
    <mdx n="0" f="v">
      <t c="3" si="227">
        <n x="225"/>
        <n x="458"/>
        <n x="173"/>
      </t>
    </mdx>
    <mdx n="0" f="v">
      <t c="3" si="227">
        <n x="225"/>
        <n x="473"/>
        <n x="173"/>
      </t>
    </mdx>
    <mdx n="0" f="v">
      <t c="3" si="227">
        <n x="225"/>
        <n x="474"/>
        <n x="173"/>
      </t>
    </mdx>
    <mdx n="0" f="v">
      <t c="3" si="227">
        <n x="225"/>
        <n x="475"/>
        <n x="173"/>
      </t>
    </mdx>
    <mdx n="0" f="v">
      <t c="3" si="227">
        <n x="225"/>
        <n x="476"/>
        <n x="173"/>
      </t>
    </mdx>
    <mdx n="0" f="v">
      <t c="3" si="227">
        <n x="225"/>
        <n x="460"/>
        <n x="173"/>
      </t>
    </mdx>
    <mdx n="0" f="v">
      <t c="3" si="227">
        <n x="225"/>
        <n x="468"/>
        <n x="173"/>
      </t>
    </mdx>
    <mdx n="0" f="v">
      <t c="3" si="227">
        <n x="225"/>
        <n x="469"/>
        <n x="173"/>
      </t>
    </mdx>
    <mdx n="0" f="v">
      <t c="3" si="227">
        <n x="225"/>
        <n x="470"/>
        <n x="173"/>
      </t>
    </mdx>
    <mdx n="0" f="v">
      <t c="3" si="227">
        <n x="225"/>
        <n x="471"/>
        <n x="173"/>
      </t>
    </mdx>
    <mdx n="0" f="v">
      <t c="3" si="227">
        <n x="225"/>
        <n x="472"/>
        <n x="173"/>
      </t>
    </mdx>
    <mdx n="0" f="v">
      <t c="3" si="227">
        <n x="225"/>
        <n x="480"/>
        <n x="173"/>
      </t>
    </mdx>
    <mdx n="0" f="v">
      <t c="3" si="227">
        <n x="225"/>
        <n x="481"/>
        <n x="173"/>
      </t>
    </mdx>
    <mdx n="0" f="v">
      <t c="3" si="227">
        <n x="225"/>
        <n x="483"/>
        <n x="173"/>
      </t>
    </mdx>
    <mdx n="0" f="v">
      <t c="3" si="227">
        <n x="225"/>
        <n x="487"/>
        <n x="173"/>
      </t>
    </mdx>
    <mdx n="0" f="v">
      <t c="3" si="227">
        <n x="225"/>
        <n x="488"/>
        <n x="173"/>
      </t>
    </mdx>
    <mdx n="0" f="v">
      <t c="3" si="227">
        <n x="225"/>
        <n x="477"/>
        <n x="173"/>
      </t>
    </mdx>
    <mdx n="0" f="v">
      <t c="3" si="227">
        <n x="225"/>
        <n x="478"/>
        <n x="173"/>
      </t>
    </mdx>
    <mdx n="0" f="v">
      <t c="3" si="227">
        <n x="225"/>
        <n x="479"/>
        <n x="173"/>
      </t>
    </mdx>
    <mdx n="0" f="v">
      <t c="3" si="227">
        <n x="225"/>
        <n x="484"/>
        <n x="173"/>
      </t>
    </mdx>
    <mdx n="0" f="v">
      <t c="3" si="227">
        <n x="225"/>
        <n x="485"/>
        <n x="173"/>
      </t>
    </mdx>
    <mdx n="0" f="v">
      <t c="3" si="227">
        <n x="225"/>
        <n x="486"/>
        <n x="173"/>
      </t>
    </mdx>
    <mdx n="0" f="v">
      <t c="3" si="227">
        <n x="225"/>
        <n x="490"/>
        <n x="173"/>
      </t>
    </mdx>
    <mdx n="0" f="v">
      <t c="3" si="227">
        <n x="225"/>
        <n x="482"/>
        <n x="173"/>
      </t>
    </mdx>
    <mdx n="0" f="v">
      <t c="3" si="227">
        <n x="225"/>
        <n x="489"/>
        <n x="173"/>
      </t>
    </mdx>
    <mdx n="0" f="v">
      <t c="3" si="227">
        <n x="225"/>
        <n x="500"/>
        <n x="173"/>
      </t>
    </mdx>
    <mdx n="0" f="v">
      <t c="3" si="227">
        <n x="225"/>
        <n x="491"/>
        <n x="173"/>
      </t>
    </mdx>
    <mdx n="0" f="v">
      <t c="3" si="227">
        <n x="225"/>
        <n x="495"/>
        <n x="173"/>
      </t>
    </mdx>
    <mdx n="0" f="v">
      <t c="3" si="227">
        <n x="225"/>
        <n x="496"/>
        <n x="173"/>
      </t>
    </mdx>
    <mdx n="0" f="v">
      <t c="3" si="227">
        <n x="225"/>
        <n x="494"/>
        <n x="173"/>
      </t>
    </mdx>
    <mdx n="0" f="v">
      <t c="3" si="227">
        <n x="225"/>
        <n x="492"/>
        <n x="173"/>
      </t>
    </mdx>
    <mdx n="0" f="v">
      <t c="3" si="227">
        <n x="225"/>
        <n x="493"/>
        <n x="173"/>
      </t>
    </mdx>
    <mdx n="0" f="v">
      <t c="3" si="227">
        <n x="225"/>
        <n x="497"/>
        <n x="173"/>
      </t>
    </mdx>
    <mdx n="0" f="v">
      <t c="3" si="227">
        <n x="225"/>
        <n x="498"/>
        <n x="173"/>
      </t>
    </mdx>
    <mdx n="0" f="v">
      <t c="3" si="227">
        <n x="225"/>
        <n x="499"/>
        <n x="173"/>
      </t>
    </mdx>
    <mdx n="0" f="v">
      <t c="3" si="227">
        <n x="225"/>
        <n x="503"/>
        <n x="173"/>
      </t>
    </mdx>
    <mdx n="0" f="v">
      <t c="3" si="227">
        <n x="225"/>
        <n x="508"/>
        <n x="173"/>
      </t>
    </mdx>
    <mdx n="0" f="v">
      <t c="3" si="227">
        <n x="225"/>
        <n x="501"/>
        <n x="173"/>
      </t>
    </mdx>
    <mdx n="0" f="v">
      <t c="3" si="227">
        <n x="225"/>
        <n x="502"/>
        <n x="173"/>
      </t>
    </mdx>
    <mdx n="0" f="v">
      <t c="3" si="227">
        <n x="225"/>
        <n x="507"/>
        <n x="173"/>
      </t>
    </mdx>
    <mdx n="0" f="v">
      <t c="3" si="227">
        <n x="225"/>
        <n x="509"/>
        <n x="173"/>
      </t>
    </mdx>
    <mdx n="0" f="v">
      <t c="3" si="227">
        <n x="225"/>
        <n x="504"/>
        <n x="173"/>
      </t>
    </mdx>
    <mdx n="0" f="v">
      <t c="3" si="227">
        <n x="225"/>
        <n x="505"/>
        <n x="173"/>
      </t>
    </mdx>
    <mdx n="0" f="v">
      <t c="3" si="227">
        <n x="225"/>
        <n x="506"/>
        <n x="173"/>
      </t>
    </mdx>
    <mdx n="0" f="v">
      <t c="3" si="227">
        <n x="225"/>
        <n x="513"/>
        <n x="173"/>
      </t>
    </mdx>
    <mdx n="0" f="v">
      <t c="3" si="227">
        <n x="225"/>
        <n x="514"/>
        <n x="173"/>
      </t>
    </mdx>
    <mdx n="0" f="v">
      <t c="3" si="227">
        <n x="225"/>
        <n x="515"/>
        <n x="173"/>
      </t>
    </mdx>
    <mdx n="0" f="v">
      <t c="3" si="227">
        <n x="225"/>
        <n x="517"/>
        <n x="173"/>
      </t>
    </mdx>
    <mdx n="0" f="v">
      <t c="3" si="227">
        <n x="225"/>
        <n x="516"/>
        <n x="173"/>
      </t>
    </mdx>
    <mdx n="0" f="v">
      <t c="3" si="227">
        <n x="225"/>
        <n x="510"/>
        <n x="173"/>
      </t>
    </mdx>
    <mdx n="0" f="v">
      <t c="3" si="227">
        <n x="225"/>
        <n x="511"/>
        <n x="173"/>
      </t>
    </mdx>
    <mdx n="0" f="v">
      <t c="3" si="227">
        <n x="225"/>
        <n x="512"/>
        <n x="173"/>
      </t>
    </mdx>
    <mdx n="0" f="v">
      <t c="3" si="227">
        <n x="225"/>
        <n x="518"/>
        <n x="173"/>
      </t>
    </mdx>
    <mdx n="0" f="v">
      <t c="3" si="227">
        <n x="225"/>
        <n x="522"/>
        <n x="173"/>
      </t>
    </mdx>
    <mdx n="0" f="v">
      <t c="3" si="227">
        <n x="225"/>
        <n x="519"/>
        <n x="173"/>
      </t>
    </mdx>
    <mdx n="0" f="v">
      <t c="3" si="227">
        <n x="225"/>
        <n x="520"/>
        <n x="173"/>
      </t>
    </mdx>
    <mdx n="0" f="v">
      <t c="3" si="227">
        <n x="225"/>
        <n x="521"/>
        <n x="173"/>
      </t>
    </mdx>
    <mdx n="0" f="v">
      <t c="3" si="227">
        <n x="225"/>
        <n x="523"/>
        <n x="173"/>
      </t>
    </mdx>
    <mdx n="0" f="v">
      <t c="3" si="227">
        <n x="225"/>
        <n x="525"/>
        <n x="173"/>
      </t>
    </mdx>
    <mdx n="0" f="v">
      <t c="3" si="227">
        <n x="225"/>
        <n x="526"/>
        <n x="173"/>
      </t>
    </mdx>
    <mdx n="0" f="v">
      <t c="3" si="227">
        <n x="225"/>
        <n x="528"/>
        <n x="173"/>
      </t>
    </mdx>
    <mdx n="0" f="v">
      <t c="3" si="227">
        <n x="225"/>
        <n x="530"/>
        <n x="173"/>
      </t>
    </mdx>
    <mdx n="0" f="v">
      <t c="3" si="227">
        <n x="225"/>
        <n x="533"/>
        <n x="173"/>
      </t>
    </mdx>
    <mdx n="0" f="v">
      <t c="3" si="227">
        <n x="225"/>
        <n x="529"/>
        <n x="173"/>
      </t>
    </mdx>
    <mdx n="0" f="v">
      <t c="3" si="227">
        <n x="225"/>
        <n x="531"/>
        <n x="173"/>
      </t>
    </mdx>
    <mdx n="0" f="v">
      <t c="3" si="227">
        <n x="225"/>
        <n x="524"/>
        <n x="173"/>
      </t>
    </mdx>
    <mdx n="0" f="v">
      <t c="3" si="227">
        <n x="225"/>
        <n x="527"/>
        <n x="173"/>
      </t>
    </mdx>
    <mdx n="0" f="v">
      <t c="3" si="227">
        <n x="225"/>
        <n x="532"/>
        <n x="173"/>
      </t>
    </mdx>
    <mdx n="0" f="v">
      <t c="3" si="227">
        <n x="225"/>
        <n x="534"/>
        <n x="173"/>
      </t>
    </mdx>
    <mdx n="0" f="v">
      <t c="3" si="227">
        <n x="225"/>
        <n x="535"/>
        <n x="173"/>
      </t>
    </mdx>
    <mdx n="0" f="v">
      <t c="3" si="227">
        <n x="225"/>
        <n x="536"/>
        <n x="173"/>
      </t>
    </mdx>
    <mdx n="0" f="v">
      <t c="3" si="227">
        <n x="225"/>
        <n x="537"/>
        <n x="173"/>
      </t>
    </mdx>
    <mdx n="0" f="v">
      <t c="3" si="227">
        <n x="225"/>
        <n x="538"/>
        <n x="173"/>
      </t>
    </mdx>
    <mdx n="0" f="v">
      <t c="3" si="227">
        <n x="225"/>
        <n x="539"/>
        <n x="173"/>
      </t>
    </mdx>
    <mdx n="0" f="v">
      <t c="3" si="227">
        <n x="225"/>
        <n x="540"/>
        <n x="173"/>
      </t>
    </mdx>
    <mdx n="0" f="v">
      <t c="3" si="227">
        <n x="225"/>
        <n x="545"/>
        <n x="173"/>
      </t>
    </mdx>
    <mdx n="0" f="v">
      <t c="3" si="227">
        <n x="225"/>
        <n x="543"/>
        <n x="173"/>
      </t>
    </mdx>
    <mdx n="0" f="v">
      <t c="3" si="227">
        <n x="225"/>
        <n x="541"/>
        <n x="173"/>
      </t>
    </mdx>
    <mdx n="0" f="v">
      <t c="3" si="227">
        <n x="225"/>
        <n x="542"/>
        <n x="173"/>
      </t>
    </mdx>
    <mdx n="0" f="v">
      <t c="3" si="227">
        <n x="225"/>
        <n x="544"/>
        <n x="173"/>
      </t>
    </mdx>
    <mdx n="0" f="v">
      <t c="3" si="227">
        <n x="225"/>
        <n x="546"/>
        <n x="173"/>
      </t>
    </mdx>
    <mdx n="0" f="v">
      <t c="3" si="227">
        <n x="225"/>
        <n x="272"/>
        <n x="67"/>
      </t>
    </mdx>
    <mdx n="0" f="v">
      <t c="3" si="227">
        <n x="225"/>
        <n x="267"/>
        <n x="67"/>
      </t>
    </mdx>
    <mdx n="0" f="v">
      <t c="3" si="227">
        <n x="225"/>
        <n x="266"/>
        <n x="67"/>
      </t>
    </mdx>
    <mdx n="0" f="v">
      <t c="3" si="227">
        <n x="225"/>
        <n x="264"/>
        <n x="67"/>
      </t>
    </mdx>
    <mdx n="0" f="v">
      <t c="3" si="227">
        <n x="225"/>
        <n x="263"/>
        <n x="67"/>
      </t>
    </mdx>
    <mdx n="0" f="v">
      <t c="3" si="227">
        <n x="225"/>
        <n x="262"/>
        <n x="67"/>
      </t>
    </mdx>
    <mdx n="0" f="v">
      <t c="3" si="227">
        <n x="225"/>
        <n x="261"/>
        <n x="67"/>
      </t>
    </mdx>
    <mdx n="0" f="v">
      <t c="3" si="227">
        <n x="225"/>
        <n x="260"/>
        <n x="67"/>
      </t>
    </mdx>
    <mdx n="0" f="v">
      <t c="3" si="227">
        <n x="225"/>
        <n x="259"/>
        <n x="67"/>
      </t>
    </mdx>
    <mdx n="0" f="v">
      <t c="3" si="227">
        <n x="225"/>
        <n x="258"/>
        <n x="67"/>
      </t>
    </mdx>
    <mdx n="0" f="v">
      <t c="3" si="227">
        <n x="225"/>
        <n x="257"/>
        <n x="67"/>
      </t>
    </mdx>
    <mdx n="0" f="v">
      <t c="3" si="227">
        <n x="225"/>
        <n x="271"/>
        <n x="67"/>
      </t>
    </mdx>
    <mdx n="0" f="v">
      <t c="3" si="227">
        <n x="225"/>
        <n x="268"/>
        <n x="67"/>
      </t>
    </mdx>
    <mdx n="0" f="v">
      <t c="3" si="227">
        <n x="225"/>
        <n x="356"/>
        <n x="67"/>
      </t>
    </mdx>
    <mdx n="0" f="v">
      <t c="3" si="227">
        <n x="225"/>
        <n x="357"/>
        <n x="67"/>
      </t>
    </mdx>
    <mdx n="0" f="v">
      <t c="3" si="227">
        <n x="225"/>
        <n x="358"/>
        <n x="67"/>
      </t>
    </mdx>
    <mdx n="0" f="v">
      <t c="3" si="227">
        <n x="225"/>
        <n x="359"/>
        <n x="67"/>
      </t>
    </mdx>
    <mdx n="0" f="v">
      <t c="3" si="227">
        <n x="225"/>
        <n x="361"/>
        <n x="67"/>
      </t>
    </mdx>
    <mdx n="0" f="v">
      <t c="3" si="227">
        <n x="225"/>
        <n x="255"/>
        <n x="67"/>
      </t>
    </mdx>
    <mdx n="0" f="v">
      <t c="3" si="227">
        <n x="225"/>
        <n x="254"/>
        <n x="67"/>
      </t>
    </mdx>
    <mdx n="0" f="v">
      <t c="3" si="227">
        <n x="225"/>
        <n x="283"/>
        <n x="67"/>
      </t>
    </mdx>
    <mdx n="0" f="v">
      <t c="3" si="227">
        <n x="225"/>
        <n x="362"/>
        <n x="67"/>
      </t>
    </mdx>
    <mdx n="0" f="v">
      <t c="3" si="227">
        <n x="225"/>
        <n x="363"/>
        <n x="67"/>
      </t>
    </mdx>
    <mdx n="0" f="v">
      <t c="3" si="227">
        <n x="225"/>
        <n x="369"/>
        <n x="67"/>
      </t>
    </mdx>
    <mdx n="0" f="v">
      <t c="3" si="227">
        <n x="225"/>
        <n x="370"/>
        <n x="67"/>
      </t>
    </mdx>
    <mdx n="0" f="v">
      <t c="3" si="227">
        <n x="225"/>
        <n x="372"/>
        <n x="67"/>
      </t>
    </mdx>
    <mdx n="0" f="v">
      <t c="3" si="227">
        <n x="225"/>
        <n x="393"/>
        <n x="67"/>
      </t>
    </mdx>
    <mdx n="0" f="v">
      <t c="3" si="227">
        <n x="225"/>
        <n x="374"/>
        <n x="67"/>
      </t>
    </mdx>
    <mdx n="0" f="v">
      <t c="3" si="227">
        <n x="225"/>
        <n x="375"/>
        <n x="67"/>
      </t>
    </mdx>
    <mdx n="0" f="v">
      <t c="3" si="227">
        <n x="225"/>
        <n x="281"/>
        <n x="67"/>
      </t>
    </mdx>
    <mdx n="0" f="v">
      <t c="3" si="227">
        <n x="225"/>
        <n x="376"/>
        <n x="67"/>
      </t>
    </mdx>
    <mdx n="0" f="v">
      <t c="3" si="227">
        <n x="225"/>
        <n x="377"/>
        <n x="67"/>
      </t>
    </mdx>
    <mdx n="0" f="v">
      <t c="3" si="227">
        <n x="225"/>
        <n x="378"/>
        <n x="67"/>
      </t>
    </mdx>
    <mdx n="0" f="v">
      <t c="3" si="227">
        <n x="225"/>
        <n x="379"/>
        <n x="67"/>
      </t>
    </mdx>
    <mdx n="0" f="v">
      <t c="3" si="227">
        <n x="225"/>
        <n x="381"/>
        <n x="67"/>
      </t>
    </mdx>
    <mdx n="0" f="v">
      <t c="3" si="227">
        <n x="225"/>
        <n x="382"/>
        <n x="67"/>
      </t>
    </mdx>
    <mdx n="0" f="v">
      <t c="3" si="227">
        <n x="225"/>
        <n x="383"/>
        <n x="67"/>
      </t>
    </mdx>
    <mdx n="0" f="v">
      <t c="3" si="227">
        <n x="225"/>
        <n x="384"/>
        <n x="67"/>
      </t>
    </mdx>
    <mdx n="0" f="v">
      <t c="3" si="227">
        <n x="225"/>
        <n x="385"/>
        <n x="67"/>
      </t>
    </mdx>
    <mdx n="0" f="v">
      <t c="3" si="227">
        <n x="225"/>
        <n x="388"/>
        <n x="67"/>
      </t>
    </mdx>
    <mdx n="0" f="v">
      <t c="3" si="227">
        <n x="225"/>
        <n x="390"/>
        <n x="67"/>
      </t>
    </mdx>
    <mdx n="0" f="v">
      <t c="3" si="227">
        <n x="225"/>
        <n x="395"/>
        <n x="67"/>
      </t>
    </mdx>
    <mdx n="0" f="v">
      <t c="3" si="227">
        <n x="225"/>
        <n x="397"/>
        <n x="67"/>
      </t>
    </mdx>
    <mdx n="0" f="v">
      <t c="3" si="227">
        <n x="225"/>
        <n x="398"/>
        <n x="67"/>
      </t>
    </mdx>
    <mdx n="0" f="v">
      <t c="3" si="227">
        <n x="225"/>
        <n x="404"/>
        <n x="67"/>
      </t>
    </mdx>
    <mdx n="0" f="v">
      <t c="3" si="227">
        <n x="225"/>
        <n x="405"/>
        <n x="67"/>
      </t>
    </mdx>
    <mdx n="0" f="v">
      <t c="3" si="227">
        <n x="225"/>
        <n x="407"/>
        <n x="67"/>
      </t>
    </mdx>
    <mdx n="0" f="v">
      <t c="3" si="227">
        <n x="225"/>
        <n x="408"/>
        <n x="67"/>
      </t>
    </mdx>
    <mdx n="0" f="v">
      <t c="3" si="227">
        <n x="225"/>
        <n x="409"/>
        <n x="67"/>
      </t>
    </mdx>
    <mdx n="0" f="v">
      <t c="3" si="227">
        <n x="225"/>
        <n x="420"/>
        <n x="67"/>
      </t>
    </mdx>
    <mdx n="0" f="v">
      <t c="3" si="227">
        <n x="225"/>
        <n x="411"/>
        <n x="67"/>
      </t>
    </mdx>
    <mdx n="0" f="v">
      <t c="3" si="227">
        <n x="225"/>
        <n x="391"/>
        <n x="67"/>
      </t>
    </mdx>
    <mdx n="0" f="v">
      <t c="3" si="227">
        <n x="225"/>
        <n x="399"/>
        <n x="67"/>
      </t>
    </mdx>
    <mdx n="0" f="v">
      <t c="3" si="227">
        <n x="225"/>
        <n x="400"/>
        <n x="67"/>
      </t>
    </mdx>
    <mdx n="0" f="v">
      <t c="3" si="227">
        <n x="225"/>
        <n x="401"/>
        <n x="67"/>
      </t>
    </mdx>
    <mdx n="0" f="v">
      <t c="3" si="227">
        <n x="225"/>
        <n x="402"/>
        <n x="67"/>
      </t>
    </mdx>
    <mdx n="0" f="v">
      <t c="3" si="227">
        <n x="225"/>
        <n x="417"/>
        <n x="67"/>
      </t>
    </mdx>
    <mdx n="0" f="v">
      <t c="3" si="227">
        <n x="225"/>
        <n x="422"/>
        <n x="67"/>
      </t>
    </mdx>
    <mdx n="0" f="v">
      <t c="3" si="227">
        <n x="225"/>
        <n x="301"/>
        <n x="67"/>
      </t>
    </mdx>
    <mdx n="0" f="v">
      <t c="3" si="227">
        <n x="225"/>
        <n x="297"/>
        <n x="67"/>
      </t>
    </mdx>
    <mdx n="0" f="v">
      <t c="3" si="227">
        <n x="225"/>
        <n x="421"/>
        <n x="67"/>
      </t>
    </mdx>
    <mdx n="0" f="v">
      <t c="3" si="227">
        <n x="225"/>
        <n x="329"/>
        <n x="67"/>
      </t>
    </mdx>
    <mdx n="0" f="v">
      <t c="3" si="227">
        <n x="225"/>
        <n x="423"/>
        <n x="67"/>
      </t>
    </mdx>
    <mdx n="0" f="v">
      <t c="3" si="227">
        <n x="225"/>
        <n x="412"/>
        <n x="67"/>
      </t>
    </mdx>
    <mdx n="0" f="v">
      <t c="3" si="227">
        <n x="225"/>
        <n x="413"/>
        <n x="67"/>
      </t>
    </mdx>
    <mdx n="0" f="v">
      <t c="3" si="227">
        <n x="225"/>
        <n x="416"/>
        <n x="67"/>
      </t>
    </mdx>
    <mdx n="0" f="v">
      <t c="3" si="227">
        <n x="225"/>
        <n x="427"/>
        <n x="67"/>
      </t>
    </mdx>
    <mdx n="0" f="v">
      <t c="3" si="227">
        <n x="225"/>
        <n x="424"/>
        <n x="67"/>
      </t>
    </mdx>
    <mdx n="0" f="v">
      <t c="3" si="227">
        <n x="225"/>
        <n x="425"/>
        <n x="67"/>
      </t>
    </mdx>
    <mdx n="0" f="v">
      <t c="3" si="227">
        <n x="225"/>
        <n x="348"/>
        <n x="67"/>
      </t>
    </mdx>
    <mdx n="0" f="v">
      <t c="3" si="227">
        <n x="225"/>
        <n x="426"/>
        <n x="67"/>
      </t>
    </mdx>
    <mdx n="0" f="v">
      <t c="3" si="227">
        <n x="225"/>
        <n x="442"/>
        <n x="67"/>
      </t>
    </mdx>
    <mdx n="0" f="v">
      <t c="3" si="227">
        <n x="225"/>
        <n x="433"/>
        <n x="67"/>
      </t>
    </mdx>
    <mdx n="0" f="v">
      <t c="3" si="227">
        <n x="225"/>
        <n x="326"/>
        <n x="67"/>
      </t>
    </mdx>
    <mdx n="0" f="v">
      <t c="3" si="227">
        <n x="225"/>
        <n x="428"/>
        <n x="67"/>
      </t>
    </mdx>
    <mdx n="0" f="v">
      <t c="3" si="227">
        <n x="225"/>
        <n x="430"/>
        <n x="67"/>
      </t>
    </mdx>
    <mdx n="0" f="v">
      <t c="3" si="227">
        <n x="225"/>
        <n x="431"/>
        <n x="67"/>
      </t>
    </mdx>
    <mdx n="0" f="v">
      <t c="3" si="227">
        <n x="225"/>
        <n x="432"/>
        <n x="67"/>
      </t>
    </mdx>
    <mdx n="0" f="v">
      <t c="3" si="227">
        <n x="225"/>
        <n x="436"/>
        <n x="67"/>
      </t>
    </mdx>
    <mdx n="0" f="v">
      <t c="3" si="227">
        <n x="225"/>
        <n x="435"/>
        <n x="67"/>
      </t>
    </mdx>
    <mdx n="0" f="v">
      <t c="3" si="227">
        <n x="225"/>
        <n x="294"/>
        <n x="67"/>
      </t>
    </mdx>
    <mdx n="0" f="v">
      <t c="3" si="227">
        <n x="225"/>
        <n x="293"/>
        <n x="67"/>
      </t>
    </mdx>
    <mdx n="0" f="v">
      <t c="3" si="227">
        <n x="225"/>
        <n x="452"/>
        <n x="67"/>
      </t>
    </mdx>
    <mdx n="0" f="v">
      <t c="3" si="227">
        <n x="225"/>
        <n x="443"/>
        <n x="67"/>
      </t>
    </mdx>
    <mdx n="0" f="v">
      <t c="3" si="227">
        <n x="225"/>
        <n x="444"/>
        <n x="67"/>
      </t>
    </mdx>
    <mdx n="0" f="v">
      <t c="3" si="227">
        <n x="225"/>
        <n x="446"/>
        <n x="67"/>
      </t>
    </mdx>
    <mdx n="0" f="v">
      <t c="3" si="227">
        <n x="225"/>
        <n x="434"/>
        <n x="67"/>
      </t>
    </mdx>
    <mdx n="0" f="v">
      <t c="3" si="227">
        <n x="225"/>
        <n x="276"/>
        <n x="67"/>
      </t>
    </mdx>
    <mdx n="0" f="v">
      <t c="3" si="227">
        <n x="225"/>
        <n x="454"/>
        <n x="67"/>
      </t>
    </mdx>
    <mdx n="0" f="v">
      <t c="3" si="227">
        <n x="225"/>
        <n x="456"/>
        <n x="67"/>
      </t>
    </mdx>
    <mdx n="0" f="v">
      <t c="3" si="227">
        <n x="225"/>
        <n x="438"/>
        <n x="67"/>
      </t>
    </mdx>
    <mdx n="0" f="v">
      <t c="3" si="227">
        <n x="225"/>
        <n x="447"/>
        <n x="67"/>
      </t>
    </mdx>
    <mdx n="0" f="v">
      <t c="3" si="227">
        <n x="225"/>
        <n x="461"/>
        <n x="67"/>
      </t>
    </mdx>
    <mdx n="0" f="v">
      <t c="3" si="227">
        <n x="225"/>
        <n x="462"/>
        <n x="67"/>
      </t>
    </mdx>
    <mdx n="0" f="v">
      <t c="3" si="227">
        <n x="225"/>
        <n x="463"/>
        <n x="67"/>
      </t>
    </mdx>
    <mdx n="0" f="v">
      <t c="3" si="227">
        <n x="225"/>
        <n x="464"/>
        <n x="67"/>
      </t>
    </mdx>
    <mdx n="0" f="v">
      <t c="3" si="227">
        <n x="225"/>
        <n x="466"/>
        <n x="67"/>
      </t>
    </mdx>
    <mdx n="0" f="v">
      <t c="3" si="227">
        <n x="225"/>
        <n x="467"/>
        <n x="67"/>
      </t>
    </mdx>
    <mdx n="0" f="v">
      <t c="3" si="227">
        <n x="225"/>
        <n x="448"/>
        <n x="67"/>
      </t>
    </mdx>
    <mdx n="0" f="v">
      <t c="3" si="227">
        <n x="225"/>
        <n x="449"/>
        <n x="67"/>
      </t>
    </mdx>
    <mdx n="0" f="v">
      <t c="3" si="227">
        <n x="225"/>
        <n x="450"/>
        <n x="67"/>
      </t>
    </mdx>
    <mdx n="0" f="v">
      <t c="3" si="227">
        <n x="225"/>
        <n x="451"/>
        <n x="67"/>
      </t>
    </mdx>
    <mdx n="0" f="v">
      <t c="3" si="227">
        <n x="225"/>
        <n x="458"/>
        <n x="67"/>
      </t>
    </mdx>
    <mdx n="0" f="v">
      <t c="3" si="227">
        <n x="225"/>
        <n x="474"/>
        <n x="67"/>
      </t>
    </mdx>
    <mdx n="0" f="v">
      <t c="3" si="227">
        <n x="225"/>
        <n x="475"/>
        <n x="67"/>
      </t>
    </mdx>
    <mdx n="0" f="v">
      <t c="3" si="227">
        <n x="225"/>
        <n x="471"/>
        <n x="67"/>
      </t>
    </mdx>
    <mdx n="0" f="v">
      <t c="3" si="227">
        <n x="225"/>
        <n x="460"/>
        <n x="67"/>
      </t>
    </mdx>
    <mdx n="0" f="v">
      <t c="3" si="227">
        <n x="225"/>
        <n x="468"/>
        <n x="67"/>
      </t>
    </mdx>
    <mdx n="0" f="v">
      <t c="3" si="227">
        <n x="225"/>
        <n x="470"/>
        <n x="67"/>
      </t>
    </mdx>
    <mdx n="0" f="v">
      <t c="3" si="227">
        <n x="225"/>
        <n x="483"/>
        <n x="67"/>
      </t>
    </mdx>
    <mdx n="0" f="v">
      <t c="3" si="227">
        <n x="225"/>
        <n x="487"/>
        <n x="67"/>
      </t>
    </mdx>
    <mdx n="0" f="v">
      <t c="3" si="227">
        <n x="225"/>
        <n x="480"/>
        <n x="67"/>
      </t>
    </mdx>
    <mdx n="0" f="v">
      <t c="3" si="227">
        <n x="225"/>
        <n x="481"/>
        <n x="67"/>
      </t>
    </mdx>
    <mdx n="0" f="v">
      <t c="3" si="227">
        <n x="225"/>
        <n x="477"/>
        <n x="67"/>
      </t>
    </mdx>
    <mdx n="0" f="v">
      <t c="3" si="227">
        <n x="225"/>
        <n x="479"/>
        <n x="67"/>
      </t>
    </mdx>
    <mdx n="0" f="v">
      <t c="3" si="227">
        <n x="225"/>
        <n x="485"/>
        <n x="67"/>
      </t>
    </mdx>
    <mdx n="0" f="v">
      <t c="3" si="227">
        <n x="225"/>
        <n x="486"/>
        <n x="67"/>
      </t>
    </mdx>
    <mdx n="0" f="v">
      <t c="3" si="227">
        <n x="225"/>
        <n x="489"/>
        <n x="67"/>
      </t>
    </mdx>
    <mdx n="0" f="v">
      <t c="3" si="227">
        <n x="225"/>
        <n x="490"/>
        <n x="67"/>
      </t>
    </mdx>
    <mdx n="0" f="v">
      <t c="3" si="227">
        <n x="225"/>
        <n x="496"/>
        <n x="67"/>
      </t>
    </mdx>
    <mdx n="0" f="v">
      <t c="3" si="227">
        <n x="225"/>
        <n x="500"/>
        <n x="67"/>
      </t>
    </mdx>
    <mdx n="0" f="v">
      <t c="3" si="227">
        <n x="225"/>
        <n x="492"/>
        <n x="67"/>
      </t>
    </mdx>
    <mdx n="0" f="v">
      <t c="3" si="227">
        <n x="225"/>
        <n x="493"/>
        <n x="67"/>
      </t>
    </mdx>
    <mdx n="0" f="v">
      <t c="3" si="227">
        <n x="225"/>
        <n x="498"/>
        <n x="67"/>
      </t>
    </mdx>
    <mdx n="0" f="v">
      <t c="3" si="227">
        <n x="225"/>
        <n x="499"/>
        <n x="67"/>
      </t>
    </mdx>
    <mdx n="0" f="v">
      <t c="3" si="227">
        <n x="225"/>
        <n x="501"/>
        <n x="67"/>
      </t>
    </mdx>
    <mdx n="0" f="v">
      <t c="3" si="227">
        <n x="225"/>
        <n x="502"/>
        <n x="67"/>
      </t>
    </mdx>
    <mdx n="0" f="v">
      <t c="3" si="227">
        <n x="225"/>
        <n x="508"/>
        <n x="67"/>
      </t>
    </mdx>
    <mdx n="0" f="v">
      <t c="3" si="227">
        <n x="225"/>
        <n x="507"/>
        <n x="67"/>
      </t>
    </mdx>
    <mdx n="0" f="v">
      <t c="3" si="227">
        <n x="225"/>
        <n x="513"/>
        <n x="67"/>
      </t>
    </mdx>
    <mdx n="0" f="v">
      <t c="3" si="227">
        <n x="225"/>
        <n x="504"/>
        <n x="67"/>
      </t>
    </mdx>
    <mdx n="0" f="v">
      <t c="3" si="227">
        <n x="225"/>
        <n x="514"/>
        <n x="67"/>
      </t>
    </mdx>
    <mdx n="0" f="v">
      <t c="3" si="227">
        <n x="225"/>
        <n x="519"/>
        <n x="67"/>
      </t>
    </mdx>
    <mdx n="0" f="v">
      <t c="3" si="227">
        <n x="225"/>
        <n x="510"/>
        <n x="67"/>
      </t>
    </mdx>
    <mdx n="0" f="v">
      <t c="3" si="227">
        <n x="225"/>
        <n x="517"/>
        <n x="67"/>
      </t>
    </mdx>
    <mdx n="0" f="v">
      <t c="3" si="227">
        <n x="225"/>
        <n x="518"/>
        <n x="67"/>
      </t>
    </mdx>
    <mdx n="0" f="v">
      <t c="3" si="227">
        <n x="225"/>
        <n x="520"/>
        <n x="67"/>
      </t>
    </mdx>
    <mdx n="0" f="v">
      <t c="3" si="227">
        <n x="225"/>
        <n x="523"/>
        <n x="67"/>
      </t>
    </mdx>
    <mdx n="0" f="v">
      <t c="3" si="227">
        <n x="225"/>
        <n x="524"/>
        <n x="67"/>
      </t>
    </mdx>
    <mdx n="0" f="v">
      <t c="3" si="227">
        <n x="225"/>
        <n x="529"/>
        <n x="67"/>
      </t>
    </mdx>
    <mdx n="0" f="v">
      <t c="3" si="227">
        <n x="225"/>
        <n x="530"/>
        <n x="67"/>
      </t>
    </mdx>
    <mdx n="0" f="v">
      <t c="3" si="227">
        <n x="225"/>
        <n x="533"/>
        <n x="67"/>
      </t>
    </mdx>
    <mdx n="0" f="v">
      <t c="3" si="227">
        <n x="225"/>
        <n x="527"/>
        <n x="67"/>
      </t>
    </mdx>
    <mdx n="0" f="v">
      <t c="3" si="227">
        <n x="225"/>
        <n x="532"/>
        <n x="67"/>
      </t>
    </mdx>
    <mdx n="0" f="v">
      <t c="3" si="227">
        <n x="225"/>
        <n x="534"/>
        <n x="67"/>
      </t>
    </mdx>
    <mdx n="0" f="v">
      <t c="3" si="227">
        <n x="225"/>
        <n x="535"/>
        <n x="67"/>
      </t>
    </mdx>
    <mdx n="0" f="v">
      <t c="3" si="227">
        <n x="225"/>
        <n x="536"/>
        <n x="67"/>
      </t>
    </mdx>
    <mdx n="0" f="v">
      <t c="3" si="227">
        <n x="225"/>
        <n x="537"/>
        <n x="67"/>
      </t>
    </mdx>
    <mdx n="0" f="v">
      <t c="3" si="227">
        <n x="225"/>
        <n x="538"/>
        <n x="67"/>
      </t>
    </mdx>
    <mdx n="0" f="v">
      <t c="3" si="227">
        <n x="225"/>
        <n x="540"/>
        <n x="67"/>
      </t>
    </mdx>
    <mdx n="0" f="v">
      <t c="3" si="227">
        <n x="225"/>
        <n x="545"/>
        <n x="67"/>
      </t>
    </mdx>
    <mdx n="0" f="v">
      <t c="3" si="227">
        <n x="225"/>
        <n x="543"/>
        <n x="67"/>
      </t>
    </mdx>
    <mdx n="0" f="v">
      <t c="3" si="227">
        <n x="225"/>
        <n x="541"/>
        <n x="67"/>
      </t>
    </mdx>
    <mdx n="0" f="v">
      <t c="3" si="227">
        <n x="225"/>
        <n x="542"/>
        <n x="67"/>
      </t>
    </mdx>
    <mdx n="0" f="v">
      <t c="3" si="227">
        <n x="225"/>
        <n x="546"/>
        <n x="67"/>
      </t>
    </mdx>
    <mdx n="0" f="v">
      <t c="3" si="227">
        <n x="225"/>
        <n x="272"/>
        <n x="158"/>
      </t>
    </mdx>
    <mdx n="0" f="v">
      <t c="3" si="227">
        <n x="225"/>
        <n x="267"/>
        <n x="158"/>
      </t>
    </mdx>
    <mdx n="0" f="v">
      <t c="3" si="227">
        <n x="225"/>
        <n x="264"/>
        <n x="158"/>
      </t>
    </mdx>
    <mdx n="0" f="v">
      <t c="3" si="227">
        <n x="225"/>
        <n x="263"/>
        <n x="158"/>
      </t>
    </mdx>
    <mdx n="0" f="v">
      <t c="3" si="227">
        <n x="225"/>
        <n x="262"/>
        <n x="158"/>
      </t>
    </mdx>
    <mdx n="0" f="v">
      <t c="3" si="227">
        <n x="225"/>
        <n x="260"/>
        <n x="158"/>
      </t>
    </mdx>
    <mdx n="0" f="v">
      <t c="3" si="227">
        <n x="225"/>
        <n x="259"/>
        <n x="158"/>
      </t>
    </mdx>
    <mdx n="0" f="v">
      <t c="3" si="227">
        <n x="225"/>
        <n x="258"/>
        <n x="158"/>
      </t>
    </mdx>
    <mdx n="0" f="v">
      <t c="3" si="227">
        <n x="225"/>
        <n x="256"/>
        <n x="158"/>
      </t>
    </mdx>
    <mdx n="0" f="v">
      <t c="3" si="227">
        <n x="225"/>
        <n x="255"/>
        <n x="158"/>
      </t>
    </mdx>
    <mdx n="0" f="v">
      <t c="3" si="227">
        <n x="225"/>
        <n x="270"/>
        <n x="158"/>
      </t>
    </mdx>
    <mdx n="0" f="v">
      <t c="3" si="227">
        <n x="225"/>
        <n x="355"/>
        <n x="158"/>
      </t>
    </mdx>
    <mdx n="0" f="v">
      <t c="3" si="227">
        <n x="225"/>
        <n x="356"/>
        <n x="158"/>
      </t>
    </mdx>
    <mdx n="0" f="v">
      <t c="3" si="227">
        <n x="225"/>
        <n x="358"/>
        <n x="158"/>
      </t>
    </mdx>
    <mdx n="0" f="v">
      <t c="3" si="227">
        <n x="225"/>
        <n x="361"/>
        <n x="158"/>
      </t>
    </mdx>
    <mdx n="0" f="v">
      <t c="3" si="227">
        <n x="225"/>
        <n x="547"/>
        <n x="158"/>
      </t>
    </mdx>
    <mdx n="0" f="v">
      <t c="3" si="227">
        <n x="225"/>
        <n x="362"/>
        <n x="158"/>
      </t>
    </mdx>
    <mdx n="0" f="v">
      <t c="3" si="227">
        <n x="225"/>
        <n x="364"/>
        <n x="158"/>
      </t>
    </mdx>
    <mdx n="0" f="v">
      <t c="3" si="227">
        <n x="225"/>
        <n x="548"/>
        <n x="158"/>
      </t>
    </mdx>
    <mdx n="0" f="v">
      <t c="3" si="227">
        <n x="225"/>
        <n x="365"/>
        <n x="158"/>
      </t>
    </mdx>
    <mdx n="0" f="v">
      <t c="3" si="227">
        <n x="225"/>
        <n x="366"/>
        <n x="158"/>
      </t>
    </mdx>
    <mdx n="0" f="v">
      <t c="3" si="227">
        <n x="225"/>
        <n x="367"/>
        <n x="158"/>
      </t>
    </mdx>
    <mdx n="0" f="v">
      <t c="3" si="227">
        <n x="225"/>
        <n x="368"/>
        <n x="158"/>
      </t>
    </mdx>
    <mdx n="0" f="v">
      <t c="3" si="227">
        <n x="225"/>
        <n x="369"/>
        <n x="158"/>
      </t>
    </mdx>
    <mdx n="0" f="v">
      <t c="3" si="227">
        <n x="225"/>
        <n x="370"/>
        <n x="158"/>
      </t>
    </mdx>
    <mdx n="0" f="v">
      <t c="3" si="227">
        <n x="225"/>
        <n x="372"/>
        <n x="158"/>
      </t>
    </mdx>
    <mdx n="0" f="v">
      <t c="3" si="227">
        <n x="225"/>
        <n x="373"/>
        <n x="158"/>
      </t>
    </mdx>
    <mdx n="0" f="v">
      <t c="3" si="227">
        <n x="225"/>
        <n x="374"/>
        <n x="158"/>
      </t>
    </mdx>
    <mdx n="0" f="v">
      <t c="3" si="227">
        <n x="225"/>
        <n x="375"/>
        <n x="158"/>
      </t>
    </mdx>
    <mdx n="0" f="v">
      <t c="3" si="227">
        <n x="225"/>
        <n x="376"/>
        <n x="158"/>
      </t>
    </mdx>
    <mdx n="0" f="v">
      <t c="3" si="227">
        <n x="225"/>
        <n x="311"/>
        <n x="158"/>
      </t>
    </mdx>
    <mdx n="0" f="v">
      <t c="3" si="227">
        <n x="225"/>
        <n x="378"/>
        <n x="158"/>
      </t>
    </mdx>
    <mdx n="0" f="v">
      <t c="3" si="227">
        <n x="225"/>
        <n x="379"/>
        <n x="158"/>
      </t>
    </mdx>
    <mdx n="0" f="v">
      <t c="3" si="227">
        <n x="225"/>
        <n x="380"/>
        <n x="158"/>
      </t>
    </mdx>
    <mdx n="0" f="v">
      <t c="3" si="227">
        <n x="225"/>
        <n x="381"/>
        <n x="158"/>
      </t>
    </mdx>
    <mdx n="0" f="v">
      <t c="3" si="227">
        <n x="225"/>
        <n x="304"/>
        <n x="158"/>
      </t>
    </mdx>
    <mdx n="0" f="v">
      <t c="3" si="227">
        <n x="225"/>
        <n x="383"/>
        <n x="158"/>
      </t>
    </mdx>
    <mdx n="0" f="v">
      <t c="3" si="227">
        <n x="225"/>
        <n x="384"/>
        <n x="158"/>
      </t>
    </mdx>
    <mdx n="0" f="v">
      <t c="3" si="227">
        <n x="225"/>
        <n x="385"/>
        <n x="158"/>
      </t>
    </mdx>
    <mdx n="0" f="v">
      <t c="3" si="227">
        <n x="225"/>
        <n x="386"/>
        <n x="158"/>
      </t>
    </mdx>
    <mdx n="0" f="v">
      <t c="3" si="227">
        <n x="225"/>
        <n x="387"/>
        <n x="158"/>
      </t>
    </mdx>
    <mdx n="0" f="v">
      <t c="3" si="227">
        <n x="225"/>
        <n x="388"/>
        <n x="158"/>
      </t>
    </mdx>
    <mdx n="0" f="v">
      <t c="3" si="227">
        <n x="225"/>
        <n x="390"/>
        <n x="158"/>
      </t>
    </mdx>
    <mdx n="0" f="v">
      <t c="3" si="227">
        <n x="225"/>
        <n x="394"/>
        <n x="158"/>
      </t>
    </mdx>
    <mdx n="0" f="v">
      <t c="3" si="227">
        <n x="225"/>
        <n x="396"/>
        <n x="158"/>
      </t>
    </mdx>
    <mdx n="0" f="v">
      <t c="3" si="227">
        <n x="225"/>
        <n x="397"/>
        <n x="158"/>
      </t>
    </mdx>
    <mdx n="0" f="v">
      <t c="3" si="227">
        <n x="225"/>
        <n x="398"/>
        <n x="158"/>
      </t>
    </mdx>
    <mdx n="0" f="v">
      <t c="3" si="227">
        <n x="225"/>
        <n x="392"/>
        <n x="158"/>
      </t>
    </mdx>
    <mdx n="0" f="v">
      <t c="3" si="227">
        <n x="225"/>
        <n x="404"/>
        <n x="158"/>
      </t>
    </mdx>
    <mdx n="0" f="v">
      <t c="3" si="227">
        <n x="225"/>
        <n x="405"/>
        <n x="158"/>
      </t>
    </mdx>
    <mdx n="0" f="v">
      <t c="3" si="227">
        <n x="225"/>
        <n x="406"/>
        <n x="158"/>
      </t>
    </mdx>
    <mdx n="0" f="v">
      <t c="3" si="227">
        <n x="225"/>
        <n x="407"/>
        <n x="158"/>
      </t>
    </mdx>
    <mdx n="0" f="v">
      <t c="3" si="227">
        <n x="225"/>
        <n x="408"/>
        <n x="158"/>
      </t>
    </mdx>
    <mdx n="0" f="v">
      <t c="3" si="227">
        <n x="225"/>
        <n x="410"/>
        <n x="158"/>
      </t>
    </mdx>
    <mdx n="0" f="v">
      <t c="3" si="227">
        <n x="225"/>
        <n x="418"/>
        <n x="158"/>
      </t>
    </mdx>
    <mdx n="0" f="v">
      <t c="3" si="227">
        <n x="225"/>
        <n x="411"/>
        <n x="158"/>
      </t>
    </mdx>
    <mdx n="0" f="v">
      <t c="3" si="227">
        <n x="225"/>
        <n x="391"/>
        <n x="158"/>
      </t>
    </mdx>
    <mdx n="0" f="v">
      <t c="3" si="227">
        <n x="225"/>
        <n x="401"/>
        <n x="158"/>
      </t>
    </mdx>
    <mdx n="0" f="v">
      <t c="3" si="227">
        <n x="225"/>
        <n x="402"/>
        <n x="158"/>
      </t>
    </mdx>
    <mdx n="0" f="v">
      <t c="3" si="227">
        <n x="225"/>
        <n x="419"/>
        <n x="158"/>
      </t>
    </mdx>
    <mdx n="0" f="v">
      <t c="3" si="227">
        <n x="225"/>
        <n x="423"/>
        <n x="158"/>
      </t>
    </mdx>
    <mdx n="0" f="v">
      <t c="3" si="227">
        <n x="225"/>
        <n x="301"/>
        <n x="158"/>
      </t>
    </mdx>
    <mdx n="0" f="v">
      <t c="3" si="227">
        <n x="225"/>
        <n x="421"/>
        <n x="158"/>
      </t>
    </mdx>
    <mdx n="0" f="v">
      <t c="3" si="227">
        <n x="225"/>
        <n x="413"/>
        <n x="158"/>
      </t>
    </mdx>
    <mdx n="0" f="v">
      <t c="3" si="227">
        <n x="225"/>
        <n x="414"/>
        <n x="158"/>
      </t>
    </mdx>
    <mdx n="0" f="v">
      <t c="3" si="227">
        <n x="225"/>
        <n x="415"/>
        <n x="158"/>
      </t>
    </mdx>
    <mdx n="0" f="v">
      <t c="3" si="227">
        <n x="225"/>
        <n x="416"/>
        <n x="158"/>
      </t>
    </mdx>
    <mdx n="0" f="v">
      <t c="3" si="227">
        <n x="225"/>
        <n x="427"/>
        <n x="158"/>
      </t>
    </mdx>
    <mdx n="0" f="v">
      <t c="3" si="227">
        <n x="225"/>
        <n x="425"/>
        <n x="158"/>
      </t>
    </mdx>
    <mdx n="0" f="v">
      <t c="3" si="227">
        <n x="225"/>
        <n x="348"/>
        <n x="158"/>
      </t>
    </mdx>
    <mdx n="0" f="v">
      <t c="3" si="227">
        <n x="225"/>
        <n x="327"/>
        <n x="158"/>
      </t>
    </mdx>
    <mdx n="0" f="v">
      <t c="3" si="227">
        <n x="225"/>
        <n x="426"/>
        <n x="158"/>
      </t>
    </mdx>
    <mdx n="0" f="v">
      <t c="3" si="227">
        <n x="225"/>
        <n x="328"/>
        <n x="158"/>
      </t>
    </mdx>
    <mdx n="0" f="v">
      <t c="3" si="227">
        <n x="225"/>
        <n x="429"/>
        <n x="158"/>
      </t>
    </mdx>
    <mdx n="0" f="v">
      <t c="3" si="227">
        <n x="225"/>
        <n x="430"/>
        <n x="158"/>
      </t>
    </mdx>
    <mdx n="0" f="v">
      <t c="3" si="227">
        <n x="225"/>
        <n x="431"/>
        <n x="158"/>
      </t>
    </mdx>
    <mdx n="0" f="v">
      <t c="3" si="227">
        <n x="225"/>
        <n x="442"/>
        <n x="158"/>
      </t>
    </mdx>
    <mdx n="0" f="v">
      <t c="3" si="227">
        <n x="225"/>
        <n x="435"/>
        <n x="158"/>
      </t>
    </mdx>
    <mdx n="0" f="v">
      <t c="3" si="227">
        <n x="225"/>
        <n x="437"/>
        <n x="158"/>
      </t>
    </mdx>
    <mdx n="0" f="v">
      <t c="3" si="227">
        <n x="225"/>
        <n x="294"/>
        <n x="158"/>
      </t>
    </mdx>
    <mdx n="0" f="v">
      <t c="3" si="227">
        <n x="225"/>
        <n x="293"/>
        <n x="158"/>
      </t>
    </mdx>
    <mdx n="0" f="v">
      <t c="3" si="227">
        <n x="225"/>
        <n x="452"/>
        <n x="158"/>
      </t>
    </mdx>
    <mdx n="0" f="v">
      <t c="3" si="227">
        <n x="225"/>
        <n x="443"/>
        <n x="158"/>
      </t>
    </mdx>
    <mdx n="0" f="v">
      <t c="3" si="227">
        <n x="225"/>
        <n x="444"/>
        <n x="158"/>
      </t>
    </mdx>
    <mdx n="0" f="v">
      <t c="3" si="227">
        <n x="225"/>
        <n x="446"/>
        <n x="158"/>
      </t>
    </mdx>
    <mdx n="0" f="v">
      <t c="3" si="227">
        <n x="225"/>
        <n x="453"/>
        <n x="158"/>
      </t>
    </mdx>
    <mdx n="0" f="v">
      <t c="3" si="227">
        <n x="225"/>
        <n x="455"/>
        <n x="158"/>
      </t>
    </mdx>
    <mdx n="0" f="v">
      <t c="3" si="227">
        <n x="225"/>
        <n x="456"/>
        <n x="158"/>
      </t>
    </mdx>
    <mdx n="0" f="v">
      <t c="3" si="227">
        <n x="225"/>
        <n x="459"/>
        <n x="158"/>
      </t>
    </mdx>
    <mdx n="0" f="v">
      <t c="3" si="227">
        <n x="225"/>
        <n x="438"/>
        <n x="158"/>
      </t>
    </mdx>
    <mdx n="0" f="v">
      <t c="3" si="227">
        <n x="225"/>
        <n x="350"/>
        <n x="158"/>
      </t>
    </mdx>
    <mdx n="0" f="v">
      <t c="3" si="227">
        <n x="225"/>
        <n x="440"/>
        <n x="158"/>
      </t>
    </mdx>
    <mdx n="0" f="v">
      <t c="3" si="227">
        <n x="225"/>
        <n x="447"/>
        <n x="158"/>
      </t>
    </mdx>
    <mdx n="0" f="v">
      <t c="3" si="227">
        <n x="225"/>
        <n x="346"/>
        <n x="158"/>
      </t>
    </mdx>
    <mdx n="0" f="v">
      <t c="3" si="227">
        <n x="225"/>
        <n x="461"/>
        <n x="158"/>
      </t>
    </mdx>
    <mdx n="0" f="v">
      <t c="3" si="227">
        <n x="225"/>
        <n x="462"/>
        <n x="158"/>
      </t>
    </mdx>
    <mdx n="0" f="v">
      <t c="3" si="227">
        <n x="225"/>
        <n x="464"/>
        <n x="158"/>
      </t>
    </mdx>
    <mdx n="0" f="v">
      <t c="3" si="227">
        <n x="225"/>
        <n x="466"/>
        <n x="158"/>
      </t>
    </mdx>
    <mdx n="0" f="v">
      <t c="3" si="227">
        <n x="225"/>
        <n x="467"/>
        <n x="158"/>
      </t>
    </mdx>
    <mdx n="0" f="v">
      <t c="3" si="227">
        <n x="225"/>
        <n x="450"/>
        <n x="158"/>
      </t>
    </mdx>
    <mdx n="0" f="v">
      <t c="3" si="227">
        <n x="225"/>
        <n x="451"/>
        <n x="158"/>
      </t>
    </mdx>
    <mdx n="0" f="v">
      <t c="3" si="227">
        <n x="225"/>
        <n x="457"/>
        <n x="158"/>
      </t>
    </mdx>
    <mdx n="0" f="v">
      <t c="3" si="227">
        <n x="225"/>
        <n x="458"/>
        <n x="158"/>
      </t>
    </mdx>
    <mdx n="0" f="v">
      <t c="3" si="227">
        <n x="225"/>
        <n x="473"/>
        <n x="158"/>
      </t>
    </mdx>
    <mdx n="0" f="v">
      <t c="3" si="227">
        <n x="225"/>
        <n x="475"/>
        <n x="158"/>
      </t>
    </mdx>
    <mdx n="0" f="v">
      <t c="3" si="227">
        <n x="225"/>
        <n x="476"/>
        <n x="158"/>
      </t>
    </mdx>
    <mdx n="0" f="v">
      <t c="3" si="227">
        <n x="225"/>
        <n x="460"/>
        <n x="158"/>
      </t>
    </mdx>
    <mdx n="0" f="v">
      <t c="3" si="227">
        <n x="225"/>
        <n x="469"/>
        <n x="158"/>
      </t>
    </mdx>
    <mdx n="0" f="v">
      <t c="3" si="227">
        <n x="225"/>
        <n x="470"/>
        <n x="158"/>
      </t>
    </mdx>
    <mdx n="0" f="v">
      <t c="3" si="227">
        <n x="225"/>
        <n x="472"/>
        <n x="158"/>
      </t>
    </mdx>
    <mdx n="0" f="v">
      <t c="3" si="227">
        <n x="225"/>
        <n x="483"/>
        <n x="158"/>
      </t>
    </mdx>
    <mdx n="0" f="v">
      <t c="3" si="227">
        <n x="225"/>
        <n x="488"/>
        <n x="158"/>
      </t>
    </mdx>
    <mdx n="0" f="v">
      <t c="3" si="227">
        <n x="225"/>
        <n x="477"/>
        <n x="158"/>
      </t>
    </mdx>
    <mdx n="0" f="v">
      <t c="3" si="227">
        <n x="225"/>
        <n x="479"/>
        <n x="158"/>
      </t>
    </mdx>
    <mdx n="0" f="v">
      <t c="3" si="227">
        <n x="225"/>
        <n x="484"/>
        <n x="158"/>
      </t>
    </mdx>
    <mdx n="0" f="v">
      <t c="3" si="227">
        <n x="225"/>
        <n x="485"/>
        <n x="158"/>
      </t>
    </mdx>
    <mdx n="0" f="v">
      <t c="3" si="227">
        <n x="225"/>
        <n x="486"/>
        <n x="158"/>
      </t>
    </mdx>
    <mdx n="0" f="v">
      <t c="3" si="227">
        <n x="225"/>
        <n x="490"/>
        <n x="158"/>
      </t>
    </mdx>
    <mdx n="0" f="v">
      <t c="3" si="227">
        <n x="225"/>
        <n x="482"/>
        <n x="158"/>
      </t>
    </mdx>
    <mdx n="0" f="v">
      <t c="3" si="227">
        <n x="225"/>
        <n x="489"/>
        <n x="158"/>
      </t>
    </mdx>
    <mdx n="0" f="v">
      <t c="3" si="227">
        <n x="225"/>
        <n x="491"/>
        <n x="158"/>
      </t>
    </mdx>
    <mdx n="0" f="v">
      <t c="3" si="227">
        <n x="225"/>
        <n x="495"/>
        <n x="158"/>
      </t>
    </mdx>
    <mdx n="0" f="v">
      <t c="3" si="227">
        <n x="225"/>
        <n x="496"/>
        <n x="158"/>
      </t>
    </mdx>
    <mdx n="0" f="v">
      <t c="3" si="227">
        <n x="225"/>
        <n x="500"/>
        <n x="158"/>
      </t>
    </mdx>
    <mdx n="0" f="v">
      <t c="3" si="227">
        <n x="225"/>
        <n x="494"/>
        <n x="158"/>
      </t>
    </mdx>
    <mdx n="0" f="v">
      <t c="3" si="227">
        <n x="225"/>
        <n x="492"/>
        <n x="158"/>
      </t>
    </mdx>
    <mdx n="0" f="v">
      <t c="3" si="227">
        <n x="225"/>
        <n x="503"/>
        <n x="158"/>
      </t>
    </mdx>
    <mdx n="0" f="v">
      <t c="3" si="227">
        <n x="225"/>
        <n x="502"/>
        <n x="158"/>
      </t>
    </mdx>
    <mdx n="0" f="v">
      <t c="3" si="227">
        <n x="225"/>
        <n x="508"/>
        <n x="158"/>
      </t>
    </mdx>
    <mdx n="0" f="v">
      <t c="3" si="227">
        <n x="225"/>
        <n x="513"/>
        <n x="158"/>
      </t>
    </mdx>
    <mdx n="0" f="v">
      <t c="3" si="227">
        <n x="225"/>
        <n x="504"/>
        <n x="158"/>
      </t>
    </mdx>
    <mdx n="0" f="v">
      <t c="3" si="227">
        <n x="225"/>
        <n x="505"/>
        <n x="158"/>
      </t>
    </mdx>
    <mdx n="0" f="v">
      <t c="3" si="227">
        <n x="225"/>
        <n x="516"/>
        <n x="158"/>
      </t>
    </mdx>
    <mdx n="0" f="v">
      <t c="3" si="227">
        <n x="225"/>
        <n x="510"/>
        <n x="158"/>
      </t>
    </mdx>
    <mdx n="0" f="v">
      <t c="3" si="227">
        <n x="225"/>
        <n x="511"/>
        <n x="158"/>
      </t>
    </mdx>
    <mdx n="0" f="v">
      <t c="3" si="227">
        <n x="225"/>
        <n x="512"/>
        <n x="158"/>
      </t>
    </mdx>
    <mdx n="0" f="v">
      <t c="3" si="227">
        <n x="225"/>
        <n x="518"/>
        <n x="158"/>
      </t>
    </mdx>
    <mdx n="0" f="v">
      <t c="3" si="227">
        <n x="225"/>
        <n x="525"/>
        <n x="158"/>
      </t>
    </mdx>
    <mdx n="0" f="v">
      <t c="3" si="227">
        <n x="225"/>
        <n x="521"/>
        <n x="158"/>
      </t>
    </mdx>
    <mdx n="0" f="v">
      <t c="3" si="227">
        <n x="225"/>
        <n x="523"/>
        <n x="158"/>
      </t>
    </mdx>
    <mdx n="0" f="v">
      <t c="3" si="227">
        <n x="225"/>
        <n x="528"/>
        <n x="158"/>
      </t>
    </mdx>
    <mdx n="0" f="v">
      <t c="3" si="227">
        <n x="225"/>
        <n x="524"/>
        <n x="158"/>
      </t>
    </mdx>
    <mdx n="0" f="v">
      <t c="3" si="227">
        <n x="225"/>
        <n x="533"/>
        <n x="158"/>
      </t>
    </mdx>
    <mdx n="0" f="v">
      <t c="3" si="227">
        <n x="225"/>
        <n x="531"/>
        <n x="158"/>
      </t>
    </mdx>
    <mdx n="0" f="v">
      <t c="3" si="227">
        <n x="225"/>
        <n x="527"/>
        <n x="158"/>
      </t>
    </mdx>
    <mdx n="0" f="v">
      <t c="3" si="227">
        <n x="225"/>
        <n x="534"/>
        <n x="158"/>
      </t>
    </mdx>
    <mdx n="0" f="v">
      <t c="3" si="227">
        <n x="225"/>
        <n x="535"/>
        <n x="158"/>
      </t>
    </mdx>
    <mdx n="0" f="v">
      <t c="3" si="227">
        <n x="225"/>
        <n x="538"/>
        <n x="158"/>
      </t>
    </mdx>
    <mdx n="0" f="v">
      <t c="3" si="227">
        <n x="225"/>
        <n x="539"/>
        <n x="158"/>
      </t>
    </mdx>
    <mdx n="0" f="v">
      <t c="3" si="227">
        <n x="225"/>
        <n x="540"/>
        <n x="158"/>
      </t>
    </mdx>
    <mdx n="0" f="v">
      <t c="3" si="227">
        <n x="225"/>
        <n x="543"/>
        <n x="158"/>
      </t>
    </mdx>
    <mdx n="0" f="v">
      <t c="3" si="227">
        <n x="225"/>
        <n x="542"/>
        <n x="158"/>
      </t>
    </mdx>
    <mdx n="0" f="v">
      <t c="3" si="227">
        <n x="225"/>
        <n x="544"/>
        <n x="158"/>
      </t>
    </mdx>
    <mdx n="0" f="v">
      <t c="3" si="227">
        <n x="225"/>
        <n x="546"/>
        <n x="158"/>
      </t>
    </mdx>
    <mdx n="0" f="v">
      <t c="3" si="227">
        <n x="225"/>
        <n x="273"/>
        <n x="160"/>
      </t>
    </mdx>
    <mdx n="0" f="v">
      <t c="3" si="227">
        <n x="225"/>
        <n x="264"/>
        <n x="160"/>
      </t>
    </mdx>
    <mdx n="0" f="v">
      <t c="3" si="227">
        <n x="225"/>
        <n x="262"/>
        <n x="160"/>
      </t>
    </mdx>
    <mdx n="0" f="v">
      <t c="3" si="227">
        <n x="225"/>
        <n x="260"/>
        <n x="160"/>
      </t>
    </mdx>
    <mdx n="0" f="v">
      <t c="3" si="227">
        <n x="225"/>
        <n x="258"/>
        <n x="160"/>
      </t>
    </mdx>
    <mdx n="0" f="v">
      <t c="3" si="227">
        <n x="225"/>
        <n x="256"/>
        <n x="160"/>
      </t>
    </mdx>
    <mdx n="0" f="v">
      <t c="3" si="227">
        <n x="225"/>
        <n x="255"/>
        <n x="160"/>
      </t>
    </mdx>
    <mdx n="0" f="v">
      <t c="3" si="227">
        <n x="225"/>
        <n x="270"/>
        <n x="160"/>
      </t>
    </mdx>
    <mdx n="0" f="v">
      <t c="3" si="227">
        <n x="225"/>
        <n x="268"/>
        <n x="160"/>
      </t>
    </mdx>
    <mdx n="0" f="v">
      <t c="3" si="227">
        <n x="225"/>
        <n x="355"/>
        <n x="160"/>
      </t>
    </mdx>
    <mdx n="0" f="v">
      <t c="3" si="227">
        <n x="225"/>
        <n x="356"/>
        <n x="160"/>
      </t>
    </mdx>
    <mdx n="0" f="v">
      <t c="3" si="227">
        <n x="225"/>
        <n x="358"/>
        <n x="160"/>
      </t>
    </mdx>
    <mdx n="0" f="v">
      <t c="3" si="227">
        <n x="225"/>
        <n x="360"/>
        <n x="160"/>
      </t>
    </mdx>
    <mdx n="0" f="v">
      <t c="3" si="227">
        <n x="225"/>
        <n x="547"/>
        <n x="160"/>
      </t>
    </mdx>
    <mdx n="0" f="v">
      <t c="3" si="227">
        <n x="225"/>
        <n x="362"/>
        <n x="160"/>
      </t>
    </mdx>
    <mdx n="0" f="v">
      <t c="3" si="227">
        <n x="225"/>
        <n x="363"/>
        <n x="160"/>
      </t>
    </mdx>
    <mdx n="0" f="v">
      <t c="3" si="227">
        <n x="225"/>
        <n x="364"/>
        <n x="160"/>
      </t>
    </mdx>
    <mdx n="0" f="v">
      <t c="3" si="227">
        <n x="225"/>
        <n x="548"/>
        <n x="160"/>
      </t>
    </mdx>
    <mdx n="0" f="v">
      <t c="3" si="227">
        <n x="225"/>
        <n x="365"/>
        <n x="160"/>
      </t>
    </mdx>
    <mdx n="0" f="v">
      <t c="3" si="227">
        <n x="225"/>
        <n x="366"/>
        <n x="160"/>
      </t>
    </mdx>
    <mdx n="0" f="v">
      <t c="3" si="227">
        <n x="225"/>
        <n x="367"/>
        <n x="160"/>
      </t>
    </mdx>
    <mdx n="0" f="v">
      <t c="3" si="227">
        <n x="225"/>
        <n x="368"/>
        <n x="160"/>
      </t>
    </mdx>
    <mdx n="0" f="v">
      <t c="3" si="227">
        <n x="225"/>
        <n x="369"/>
        <n x="160"/>
      </t>
    </mdx>
    <mdx n="0" f="v">
      <t c="3" si="227">
        <n x="225"/>
        <n x="370"/>
        <n x="160"/>
      </t>
    </mdx>
    <mdx n="0" f="v">
      <t c="3" si="227">
        <n x="225"/>
        <n x="371"/>
        <n x="160"/>
      </t>
    </mdx>
    <mdx n="0" f="v">
      <t c="3" si="227">
        <n x="225"/>
        <n x="372"/>
        <n x="160"/>
      </t>
    </mdx>
    <mdx n="0" f="v">
      <t c="3" si="227">
        <n x="225"/>
        <n x="375"/>
        <n x="160"/>
      </t>
    </mdx>
    <mdx n="0" f="v">
      <t c="3" si="227">
        <n x="225"/>
        <n x="281"/>
        <n x="160"/>
      </t>
    </mdx>
    <mdx n="0" f="v">
      <t c="3" si="227">
        <n x="225"/>
        <n x="377"/>
        <n x="160"/>
      </t>
    </mdx>
    <mdx n="0" f="v">
      <t c="3" si="227">
        <n x="225"/>
        <n x="280"/>
        <n x="160"/>
      </t>
    </mdx>
    <mdx n="0" f="v">
      <t c="3" si="227">
        <n x="225"/>
        <n x="378"/>
        <n x="160"/>
      </t>
    </mdx>
    <mdx n="0" f="v">
      <t c="3" si="227">
        <n x="225"/>
        <n x="380"/>
        <n x="160"/>
      </t>
    </mdx>
    <mdx n="0" f="v">
      <t c="3" si="227">
        <n x="225"/>
        <n x="381"/>
        <n x="160"/>
      </t>
    </mdx>
    <mdx n="0" f="v">
      <t c="3" si="227">
        <n x="225"/>
        <n x="382"/>
        <n x="160"/>
      </t>
    </mdx>
    <mdx n="0" f="v">
      <t c="3" si="227">
        <n x="225"/>
        <n x="383"/>
        <n x="160"/>
      </t>
    </mdx>
    <mdx n="0" f="v">
      <t c="3" si="227">
        <n x="225"/>
        <n x="384"/>
        <n x="160"/>
      </t>
    </mdx>
    <mdx n="0" f="v">
      <t c="3" si="227">
        <n x="225"/>
        <n x="385"/>
        <n x="160"/>
      </t>
    </mdx>
    <mdx n="0" f="v">
      <t c="3" si="227">
        <n x="225"/>
        <n x="388"/>
        <n x="160"/>
      </t>
    </mdx>
    <mdx n="0" f="v">
      <t c="3" si="227">
        <n x="225"/>
        <n x="389"/>
        <n x="160"/>
      </t>
    </mdx>
    <mdx n="0" f="v">
      <t c="3" si="227">
        <n x="225"/>
        <n x="390"/>
        <n x="160"/>
      </t>
    </mdx>
    <mdx n="0" f="v">
      <t c="3" si="227">
        <n x="225"/>
        <n x="404"/>
        <n x="160"/>
      </t>
    </mdx>
    <mdx n="0" f="v">
      <t c="3" si="227">
        <n x="225"/>
        <n x="395"/>
        <n x="160"/>
      </t>
    </mdx>
    <mdx n="0" f="v">
      <t c="3" si="227">
        <n x="225"/>
        <n x="398"/>
        <n x="160"/>
      </t>
    </mdx>
    <mdx n="0" f="v">
      <t c="3" si="227">
        <n x="225"/>
        <n x="392"/>
        <n x="160"/>
      </t>
    </mdx>
    <mdx n="0" f="v">
      <t c="3" si="227">
        <n x="225"/>
        <n x="403"/>
        <n x="160"/>
      </t>
    </mdx>
    <mdx n="0" f="v">
      <t c="3" si="227">
        <n x="225"/>
        <n x="407"/>
        <n x="160"/>
      </t>
    </mdx>
    <mdx n="0" f="v">
      <t c="3" si="227">
        <n x="225"/>
        <n x="409"/>
        <n x="160"/>
      </t>
    </mdx>
    <mdx n="0" f="v">
      <t c="3" si="227">
        <n x="225"/>
        <n x="410"/>
        <n x="160"/>
      </t>
    </mdx>
    <mdx n="0" f="v">
      <t c="3" si="227">
        <n x="225"/>
        <n x="391"/>
        <n x="160"/>
      </t>
    </mdx>
    <mdx n="0" f="v">
      <t c="3" si="227">
        <n x="225"/>
        <n x="401"/>
        <n x="160"/>
      </t>
    </mdx>
    <mdx n="0" f="v">
      <t c="3" si="227">
        <n x="225"/>
        <n x="301"/>
        <n x="160"/>
      </t>
    </mdx>
    <mdx n="0" f="v">
      <t c="3" si="227">
        <n x="225"/>
        <n x="299"/>
        <n x="160"/>
      </t>
    </mdx>
    <mdx n="0" f="v">
      <t c="3" si="227">
        <n x="225"/>
        <n x="297"/>
        <n x="160"/>
      </t>
    </mdx>
    <mdx n="0" f="v">
      <t c="3" si="227">
        <n x="225"/>
        <n x="412"/>
        <n x="160"/>
      </t>
    </mdx>
    <mdx n="0" f="v">
      <t c="3" si="227">
        <n x="225"/>
        <n x="413"/>
        <n x="160"/>
      </t>
    </mdx>
    <mdx n="0" f="v">
      <t c="3" si="227">
        <n x="225"/>
        <n x="414"/>
        <n x="160"/>
      </t>
    </mdx>
    <mdx n="0" f="v">
      <t c="3" si="227">
        <n x="225"/>
        <n x="416"/>
        <n x="160"/>
      </t>
    </mdx>
    <mdx n="0" f="v">
      <t c="3" si="227">
        <n x="225"/>
        <n x="422"/>
        <n x="160"/>
      </t>
    </mdx>
    <mdx n="0" f="v">
      <t c="3" si="227">
        <n x="225"/>
        <n x="348"/>
        <n x="160"/>
      </t>
    </mdx>
    <mdx n="0" f="v">
      <t c="3" si="227">
        <n x="225"/>
        <n x="327"/>
        <n x="160"/>
      </t>
    </mdx>
    <mdx n="0" f="v">
      <t c="3" si="227">
        <n x="225"/>
        <n x="426"/>
        <n x="160"/>
      </t>
    </mdx>
    <mdx n="0" f="v">
      <t c="3" si="227">
        <n x="225"/>
        <n x="442"/>
        <n x="160"/>
      </t>
    </mdx>
    <mdx n="0" f="v">
      <t c="3" si="227">
        <n x="225"/>
        <n x="326"/>
        <n x="160"/>
      </t>
    </mdx>
    <mdx n="0" f="v">
      <t c="3" si="227">
        <n x="225"/>
        <n x="428"/>
        <n x="160"/>
      </t>
    </mdx>
    <mdx n="0" f="v">
      <t c="3" si="227">
        <n x="225"/>
        <n x="432"/>
        <n x="160"/>
      </t>
    </mdx>
    <mdx n="0" f="v">
      <t c="3" si="227">
        <n x="225"/>
        <n x="435"/>
        <n x="160"/>
      </t>
    </mdx>
    <mdx n="0" f="v">
      <t c="3" si="227">
        <n x="225"/>
        <n x="452"/>
        <n x="160"/>
      </t>
    </mdx>
    <mdx n="0" f="v">
      <t c="3" si="227">
        <n x="225"/>
        <n x="443"/>
        <n x="160"/>
      </t>
    </mdx>
    <mdx n="0" f="v">
      <t c="3" si="227">
        <n x="225"/>
        <n x="444"/>
        <n x="160"/>
      </t>
    </mdx>
    <mdx n="0" f="v">
      <t c="3" si="227">
        <n x="225"/>
        <n x="445"/>
        <n x="160"/>
      </t>
    </mdx>
    <mdx n="0" f="v">
      <t c="3" si="227">
        <n x="225"/>
        <n x="446"/>
        <n x="160"/>
      </t>
    </mdx>
    <mdx n="0" f="v">
      <t c="3" si="227">
        <n x="225"/>
        <n x="434"/>
        <n x="160"/>
      </t>
    </mdx>
    <mdx n="0" f="v">
      <t c="3" si="227">
        <n x="225"/>
        <n x="453"/>
        <n x="160"/>
      </t>
    </mdx>
    <mdx n="0" f="v">
      <t c="3" si="227">
        <n x="225"/>
        <n x="454"/>
        <n x="160"/>
      </t>
    </mdx>
    <mdx n="0" f="v">
      <t c="3" si="227">
        <n x="225"/>
        <n x="438"/>
        <n x="160"/>
      </t>
    </mdx>
    <mdx n="0" f="v">
      <t c="3" si="227">
        <n x="225"/>
        <n x="350"/>
        <n x="160"/>
      </t>
    </mdx>
    <mdx n="0" f="v">
      <t c="3" si="227">
        <n x="225"/>
        <n x="439"/>
        <n x="160"/>
      </t>
    </mdx>
    <mdx n="0" f="v">
      <t c="3" si="227">
        <n x="225"/>
        <n x="440"/>
        <n x="160"/>
      </t>
    </mdx>
    <mdx n="0" f="v">
      <t c="3" si="227">
        <n x="225"/>
        <n x="441"/>
        <n x="160"/>
      </t>
    </mdx>
    <mdx n="0" f="v">
      <t c="3" si="227">
        <n x="225"/>
        <n x="459"/>
        <n x="160"/>
      </t>
    </mdx>
    <mdx n="0" f="v">
      <t c="3" si="227">
        <n x="225"/>
        <n x="462"/>
        <n x="160"/>
      </t>
    </mdx>
    <mdx n="0" f="v">
      <t c="3" si="227">
        <n x="225"/>
        <n x="463"/>
        <n x="160"/>
      </t>
    </mdx>
    <mdx n="0" f="v">
      <t c="3" si="227">
        <n x="225"/>
        <n x="464"/>
        <n x="160"/>
      </t>
    </mdx>
    <mdx n="0" f="v">
      <t c="3" si="227">
        <n x="225"/>
        <n x="449"/>
        <n x="160"/>
      </t>
    </mdx>
    <mdx n="0" f="v">
      <t c="3" si="227">
        <n x="225"/>
        <n x="457"/>
        <n x="160"/>
      </t>
    </mdx>
    <mdx n="0" f="v">
      <t c="3" si="227">
        <n x="225"/>
        <n x="473"/>
        <n x="160"/>
      </t>
    </mdx>
    <mdx n="0" f="v">
      <t c="3" si="227">
        <n x="225"/>
        <n x="472"/>
        <n x="160"/>
      </t>
    </mdx>
    <mdx n="0" f="v">
      <t c="3" si="227">
        <n x="225"/>
        <n x="475"/>
        <n x="160"/>
      </t>
    </mdx>
    <mdx n="0" f="v">
      <t c="3" si="227">
        <n x="225"/>
        <n x="460"/>
        <n x="160"/>
      </t>
    </mdx>
    <mdx n="0" f="v">
      <t c="3" si="227">
        <n x="225"/>
        <n x="469"/>
        <n x="160"/>
      </t>
    </mdx>
    <mdx n="0" f="v">
      <t c="3" si="227">
        <n x="225"/>
        <n x="470"/>
        <n x="160"/>
      </t>
    </mdx>
    <mdx n="0" f="v">
      <t c="3" si="227">
        <n x="225"/>
        <n x="481"/>
        <n x="160"/>
      </t>
    </mdx>
    <mdx n="0" f="v">
      <t c="3" si="227">
        <n x="225"/>
        <n x="483"/>
        <n x="160"/>
      </t>
    </mdx>
    <mdx n="0" f="v">
      <t c="3" si="227">
        <n x="225"/>
        <n x="477"/>
        <n x="160"/>
      </t>
    </mdx>
    <mdx n="0" f="v">
      <t c="3" si="227">
        <n x="225"/>
        <n x="479"/>
        <n x="160"/>
      </t>
    </mdx>
    <mdx n="0" f="v">
      <t c="3" si="227">
        <n x="225"/>
        <n x="485"/>
        <n x="160"/>
      </t>
    </mdx>
    <mdx n="0" f="v">
      <t c="3" si="227">
        <n x="225"/>
        <n x="489"/>
        <n x="160"/>
      </t>
    </mdx>
    <mdx n="0" f="v">
      <t c="3" si="227">
        <n x="225"/>
        <n x="482"/>
        <n x="160"/>
      </t>
    </mdx>
    <mdx n="0" f="v">
      <t c="3" si="227">
        <n x="225"/>
        <n x="495"/>
        <n x="160"/>
      </t>
    </mdx>
    <mdx n="0" f="v">
      <t c="3" si="227">
        <n x="225"/>
        <n x="500"/>
        <n x="160"/>
      </t>
    </mdx>
    <mdx n="0" f="v">
      <t c="3" si="227">
        <n x="225"/>
        <n x="493"/>
        <n x="160"/>
      </t>
    </mdx>
    <mdx n="0" f="v">
      <t c="3" si="227">
        <n x="225"/>
        <n x="508"/>
        <n x="160"/>
      </t>
    </mdx>
    <mdx n="0" f="v">
      <t c="3" si="227">
        <n x="225"/>
        <n x="502"/>
        <n x="160"/>
      </t>
    </mdx>
    <mdx n="0" f="v">
      <t c="3" si="227">
        <n x="225"/>
        <n x="507"/>
        <n x="160"/>
      </t>
    </mdx>
    <mdx n="0" f="v">
      <t c="3" si="227">
        <n x="225"/>
        <n x="509"/>
        <n x="160"/>
      </t>
    </mdx>
    <mdx n="0" f="v">
      <t c="3" si="227">
        <n x="225"/>
        <n x="504"/>
        <n x="160"/>
      </t>
    </mdx>
    <mdx n="0" f="v">
      <t c="3" si="227">
        <n x="225"/>
        <n x="514"/>
        <n x="160"/>
      </t>
    </mdx>
    <mdx n="0" f="v">
      <t c="3" si="227">
        <n x="225"/>
        <n x="516"/>
        <n x="160"/>
      </t>
    </mdx>
    <mdx n="0" f="v">
      <t c="3" si="227">
        <n x="225"/>
        <n x="517"/>
        <n x="160"/>
      </t>
    </mdx>
    <mdx n="0" f="v">
      <t c="3" si="227">
        <n x="225"/>
        <n x="520"/>
        <n x="160"/>
      </t>
    </mdx>
    <mdx n="0" f="v">
      <t c="3" si="227">
        <n x="225"/>
        <n x="528"/>
        <n x="160"/>
      </t>
    </mdx>
    <mdx n="0" f="v">
      <t c="3" si="227">
        <n x="225"/>
        <n x="526"/>
        <n x="160"/>
      </t>
    </mdx>
    <mdx n="0" f="v">
      <t c="3" si="227">
        <n x="225"/>
        <n x="531"/>
        <n x="160"/>
      </t>
    </mdx>
    <mdx n="0" f="v">
      <t c="3" si="227">
        <n x="225"/>
        <n x="533"/>
        <n x="160"/>
      </t>
    </mdx>
    <mdx n="0" f="v">
      <t c="3" si="227">
        <n x="225"/>
        <n x="532"/>
        <n x="160"/>
      </t>
    </mdx>
    <mdx n="0" f="v">
      <t c="3" si="227">
        <n x="225"/>
        <n x="535"/>
        <n x="160"/>
      </t>
    </mdx>
    <mdx n="0" f="v">
      <t c="3" si="227">
        <n x="225"/>
        <n x="537"/>
        <n x="160"/>
      </t>
    </mdx>
    <mdx n="0" f="v">
      <t c="3" si="227">
        <n x="225"/>
        <n x="539"/>
        <n x="160"/>
      </t>
    </mdx>
    <mdx n="0" f="v">
      <t c="3" si="227">
        <n x="225"/>
        <n x="540"/>
        <n x="160"/>
      </t>
    </mdx>
    <mdx n="0" f="v">
      <t c="3" si="227">
        <n x="225"/>
        <n x="541"/>
        <n x="160"/>
      </t>
    </mdx>
    <mdx n="0" f="v">
      <t c="3" si="227">
        <n x="225"/>
        <n x="542"/>
        <n x="160"/>
      </t>
    </mdx>
    <mdx n="0" f="v">
      <t c="3" si="227">
        <n x="225"/>
        <n x="273"/>
        <n x="162"/>
      </t>
    </mdx>
    <mdx n="0" f="v">
      <t c="3" si="227">
        <n x="225"/>
        <n x="264"/>
        <n x="162"/>
      </t>
    </mdx>
    <mdx n="0" f="v">
      <t c="3" si="227">
        <n x="225"/>
        <n x="263"/>
        <n x="162"/>
      </t>
    </mdx>
    <mdx n="0" f="v">
      <t c="3" si="227">
        <n x="225"/>
        <n x="262"/>
        <n x="162"/>
      </t>
    </mdx>
    <mdx n="0" f="v">
      <t c="3" si="227">
        <n x="225"/>
        <n x="270"/>
        <n x="162"/>
      </t>
    </mdx>
    <mdx n="0" f="v">
      <t c="3" si="227">
        <n x="225"/>
        <n x="361"/>
        <n x="162"/>
      </t>
    </mdx>
    <mdx n="0" f="v">
      <t c="3" si="227">
        <n x="225"/>
        <n x="364"/>
        <n x="162"/>
      </t>
    </mdx>
    <mdx n="0" f="v">
      <t c="3" si="227">
        <n x="225"/>
        <n x="548"/>
        <n x="162"/>
      </t>
    </mdx>
    <mdx n="0" f="v">
      <t c="3" si="227">
        <n x="225"/>
        <n x="367"/>
        <n x="162"/>
      </t>
    </mdx>
    <mdx n="0" f="v">
      <t c="3" si="227">
        <n x="225"/>
        <n x="370"/>
        <n x="162"/>
      </t>
    </mdx>
    <mdx n="0" f="v">
      <t c="3" si="227">
        <n x="225"/>
        <n x="371"/>
        <n x="162"/>
      </t>
    </mdx>
    <mdx n="0" f="v">
      <t c="3" si="227">
        <n x="225"/>
        <n x="372"/>
        <n x="162"/>
      </t>
    </mdx>
    <mdx n="0" f="v">
      <t c="3" si="227">
        <n x="225"/>
        <n x="374"/>
        <n x="162"/>
      </t>
    </mdx>
    <mdx n="0" f="v">
      <t c="3" si="227">
        <n x="225"/>
        <n x="375"/>
        <n x="162"/>
      </t>
    </mdx>
    <mdx n="0" f="v">
      <t c="3" si="227">
        <n x="225"/>
        <n x="376"/>
        <n x="162"/>
      </t>
    </mdx>
    <mdx n="0" f="v">
      <t c="3" si="227">
        <n x="225"/>
        <n x="311"/>
        <n x="162"/>
      </t>
    </mdx>
    <mdx n="0" f="v">
      <t c="3" si="227">
        <n x="225"/>
        <n x="379"/>
        <n x="162"/>
      </t>
    </mdx>
    <mdx n="0" f="v">
      <t c="3" si="227">
        <n x="225"/>
        <n x="381"/>
        <n x="162"/>
      </t>
    </mdx>
    <mdx n="0" f="v">
      <t c="3" si="227">
        <n x="225"/>
        <n x="390"/>
        <n x="162"/>
      </t>
    </mdx>
    <mdx n="0" f="v">
      <t c="3" si="227">
        <n x="225"/>
        <n x="394"/>
        <n x="162"/>
      </t>
    </mdx>
    <mdx n="0" f="v">
      <t c="3" si="227">
        <n x="225"/>
        <n x="398"/>
        <n x="162"/>
      </t>
    </mdx>
    <mdx n="0" f="v">
      <t c="3" si="227">
        <n x="225"/>
        <n x="392"/>
        <n x="162"/>
      </t>
    </mdx>
    <mdx n="0" f="v">
      <t c="3" si="227">
        <n x="225"/>
        <n x="408"/>
        <n x="162"/>
      </t>
    </mdx>
    <mdx n="0" f="v">
      <t c="3" si="227">
        <n x="225"/>
        <n x="410"/>
        <n x="162"/>
      </t>
    </mdx>
    <mdx n="0" f="v">
      <t c="3" si="227">
        <n x="225"/>
        <n x="420"/>
        <n x="162"/>
      </t>
    </mdx>
    <mdx n="0" f="v">
      <t c="3" si="227">
        <n x="225"/>
        <n x="411"/>
        <n x="162"/>
      </t>
    </mdx>
    <mdx n="0" f="v">
      <t c="3" si="227">
        <n x="225"/>
        <n x="299"/>
        <n x="162"/>
      </t>
    </mdx>
    <mdx n="0" f="v">
      <t c="3" si="227">
        <n x="225"/>
        <n x="412"/>
        <n x="162"/>
      </t>
    </mdx>
    <mdx n="0" f="v">
      <t c="3" si="227">
        <n x="225"/>
        <n x="414"/>
        <n x="162"/>
      </t>
    </mdx>
    <mdx n="0" f="v">
      <t c="3" si="227">
        <n x="225"/>
        <n x="416"/>
        <n x="162"/>
      </t>
    </mdx>
    <mdx n="0" f="v">
      <t c="3" si="227">
        <n x="225"/>
        <n x="422"/>
        <n x="162"/>
      </t>
    </mdx>
    <mdx n="0" f="v">
      <t c="3" si="227">
        <n x="225"/>
        <n x="423"/>
        <n x="162"/>
      </t>
    </mdx>
    <mdx n="0" f="v">
      <t c="3" si="227">
        <n x="225"/>
        <n x="424"/>
        <n x="162"/>
      </t>
    </mdx>
    <mdx n="0" f="v">
      <t c="3" si="227">
        <n x="225"/>
        <n x="326"/>
        <n x="162"/>
      </t>
    </mdx>
    <mdx n="0" f="v">
      <t c="3" si="227">
        <n x="225"/>
        <n x="432"/>
        <n x="162"/>
      </t>
    </mdx>
    <mdx n="0" f="v">
      <t c="3" si="227">
        <n x="225"/>
        <n x="442"/>
        <n x="162"/>
      </t>
    </mdx>
    <mdx n="0" f="v">
      <t c="3" si="227">
        <n x="225"/>
        <n x="294"/>
        <n x="162"/>
      </t>
    </mdx>
    <mdx n="0" f="v">
      <t c="3" si="227">
        <n x="225"/>
        <n x="293"/>
        <n x="162"/>
      </t>
    </mdx>
    <mdx n="0" f="v">
      <t c="3" si="227">
        <n x="225"/>
        <n x="459"/>
        <n x="162"/>
      </t>
    </mdx>
    <mdx n="0" f="v">
      <t c="3" si="227">
        <n x="225"/>
        <n x="453"/>
        <n x="162"/>
      </t>
    </mdx>
    <mdx n="0" f="v">
      <t c="3" si="227">
        <n x="225"/>
        <n x="454"/>
        <n x="162"/>
      </t>
    </mdx>
    <mdx n="0" f="v">
      <t c="3" si="227">
        <n x="225"/>
        <n x="455"/>
        <n x="162"/>
      </t>
    </mdx>
    <mdx n="0" f="v">
      <t c="3" si="227">
        <n x="225"/>
        <n x="350"/>
        <n x="162"/>
      </t>
    </mdx>
    <mdx n="0" f="v">
      <t c="3" si="227">
        <n x="225"/>
        <n x="439"/>
        <n x="162"/>
      </t>
    </mdx>
    <mdx n="0" f="v">
      <t c="3" si="227">
        <n x="225"/>
        <n x="447"/>
        <n x="162"/>
      </t>
    </mdx>
    <mdx n="0" f="v">
      <t c="3" si="227">
        <n x="225"/>
        <n x="464"/>
        <n x="162"/>
      </t>
    </mdx>
    <mdx n="0" f="v">
      <t c="3" si="227">
        <n x="225"/>
        <n x="466"/>
        <n x="162"/>
      </t>
    </mdx>
    <mdx n="0" f="v">
      <t c="3" si="227">
        <n x="225"/>
        <n x="451"/>
        <n x="162"/>
      </t>
    </mdx>
    <mdx n="0" f="v">
      <t c="3" si="227">
        <n x="225"/>
        <n x="457"/>
        <n x="162"/>
      </t>
    </mdx>
    <mdx n="0" f="v">
      <t c="3" si="227">
        <n x="225"/>
        <n x="458"/>
        <n x="162"/>
      </t>
    </mdx>
    <mdx n="0" f="v">
      <t c="3" si="227">
        <n x="225"/>
        <n x="473"/>
        <n x="162"/>
      </t>
    </mdx>
    <mdx n="0" f="v">
      <t c="3" si="227">
        <n x="225"/>
        <n x="474"/>
        <n x="162"/>
      </t>
    </mdx>
    <mdx n="0" f="v">
      <t c="3" si="227">
        <n x="225"/>
        <n x="476"/>
        <n x="162"/>
      </t>
    </mdx>
    <mdx n="0" f="v">
      <t c="3" si="227">
        <n x="225"/>
        <n x="472"/>
        <n x="162"/>
      </t>
    </mdx>
    <mdx n="0" f="v">
      <t c="3" si="227">
        <n x="225"/>
        <n x="460"/>
        <n x="162"/>
      </t>
    </mdx>
    <mdx n="0" f="v">
      <t c="3" si="227">
        <n x="225"/>
        <n x="470"/>
        <n x="162"/>
      </t>
    </mdx>
    <mdx n="0" f="v">
      <t c="3" si="227">
        <n x="225"/>
        <n x="478"/>
        <n x="162"/>
      </t>
    </mdx>
    <mdx n="0" f="v">
      <t c="3" si="227">
        <n x="225"/>
        <n x="485"/>
        <n x="162"/>
      </t>
    </mdx>
    <mdx n="0" f="v">
      <t c="3" si="227">
        <n x="225"/>
        <n x="482"/>
        <n x="162"/>
      </t>
    </mdx>
    <mdx n="0" f="v">
      <t c="3" si="227">
        <n x="225"/>
        <n x="494"/>
        <n x="162"/>
      </t>
    </mdx>
    <mdx n="0" f="v">
      <t c="3" si="227">
        <n x="225"/>
        <n x="497"/>
        <n x="162"/>
      </t>
    </mdx>
    <mdx n="0" f="v">
      <t c="3" si="227">
        <n x="225"/>
        <n x="498"/>
        <n x="162"/>
      </t>
    </mdx>
    <mdx n="0" f="v">
      <t c="3" si="227">
        <n x="225"/>
        <n x="502"/>
        <n x="162"/>
      </t>
    </mdx>
    <mdx n="0" f="v">
      <t c="3" si="227">
        <n x="225"/>
        <n x="508"/>
        <n x="162"/>
      </t>
    </mdx>
    <mdx n="0" f="v">
      <t c="3" si="227">
        <n x="225"/>
        <n x="509"/>
        <n x="162"/>
      </t>
    </mdx>
    <mdx n="0" f="v">
      <t c="3" si="227">
        <n x="225"/>
        <n x="507"/>
        <n x="162"/>
      </t>
    </mdx>
    <mdx n="0" f="v">
      <t c="3" si="227">
        <n x="225"/>
        <n x="513"/>
        <n x="162"/>
      </t>
    </mdx>
    <mdx n="0" f="v">
      <t c="3" si="227">
        <n x="225"/>
        <n x="514"/>
        <n x="162"/>
      </t>
    </mdx>
    <mdx n="0" f="v">
      <t c="3" si="227">
        <n x="225"/>
        <n x="519"/>
        <n x="162"/>
      </t>
    </mdx>
    <mdx n="0" f="v">
      <t c="3" si="227">
        <n x="225"/>
        <n x="518"/>
        <n x="162"/>
      </t>
    </mdx>
    <mdx n="0" f="v">
      <t c="3" si="227">
        <n x="225"/>
        <n x="525"/>
        <n x="162"/>
      </t>
    </mdx>
    <mdx n="0" f="v">
      <t c="3" si="227">
        <n x="225"/>
        <n x="523"/>
        <n x="162"/>
      </t>
    </mdx>
    <mdx n="0" f="v">
      <t c="3" si="227">
        <n x="225"/>
        <n x="530"/>
        <n x="162"/>
      </t>
    </mdx>
    <mdx n="0" f="v">
      <t c="3" si="227">
        <n x="225"/>
        <n x="531"/>
        <n x="162"/>
      </t>
    </mdx>
    <mdx n="0" f="v">
      <t c="3" si="227">
        <n x="225"/>
        <n x="527"/>
        <n x="162"/>
      </t>
    </mdx>
    <mdx n="0" f="v">
      <t c="3" si="227">
        <n x="225"/>
        <n x="532"/>
        <n x="162"/>
      </t>
    </mdx>
    <mdx n="0" f="v">
      <t c="3" si="227">
        <n x="225"/>
        <n x="535"/>
        <n x="162"/>
      </t>
    </mdx>
    <mdx n="0" f="v">
      <t c="3" si="227">
        <n x="225"/>
        <n x="539"/>
        <n x="162"/>
      </t>
    </mdx>
    <mdx n="0" f="v">
      <t c="3" si="227">
        <n x="225"/>
        <n x="545"/>
        <n x="162"/>
      </t>
    </mdx>
    <mdx n="0" f="v">
      <t c="3" si="227">
        <n x="225"/>
        <n x="546"/>
        <n x="162"/>
      </t>
    </mdx>
    <mdx n="0" f="v">
      <t c="3" si="227">
        <n x="225"/>
        <n x="273"/>
        <n x="242"/>
      </t>
    </mdx>
    <mdx n="0" f="v">
      <t c="3" si="227">
        <n x="225"/>
        <n x="272"/>
        <n x="242"/>
      </t>
    </mdx>
    <mdx n="0" f="v">
      <t c="3" si="227">
        <n x="225"/>
        <n x="270"/>
        <n x="242"/>
      </t>
    </mdx>
    <mdx n="0" f="v">
      <t c="3" si="227">
        <n x="225"/>
        <n x="268"/>
        <n x="242"/>
      </t>
    </mdx>
    <mdx n="0" f="v">
      <t c="3" si="227">
        <n x="225"/>
        <n x="356"/>
        <n x="242"/>
      </t>
    </mdx>
    <mdx n="0" f="v">
      <t c="3" si="227">
        <n x="225"/>
        <n x="357"/>
        <n x="242"/>
      </t>
    </mdx>
    <mdx n="0" f="v">
      <t c="3" si="227">
        <n x="225"/>
        <n x="358"/>
        <n x="242"/>
      </t>
    </mdx>
    <mdx n="0" f="v">
      <t c="3" si="227">
        <n x="225"/>
        <n x="359"/>
        <n x="242"/>
      </t>
    </mdx>
    <mdx n="0" f="v">
      <t c="3" si="227">
        <n x="225"/>
        <n x="360"/>
        <n x="242"/>
      </t>
    </mdx>
    <mdx n="0" f="v">
      <t c="3" si="227">
        <n x="225"/>
        <n x="361"/>
        <n x="242"/>
      </t>
    </mdx>
    <mdx n="0" f="v">
      <t c="3" si="227">
        <n x="225"/>
        <n x="267"/>
        <n x="242"/>
      </t>
    </mdx>
    <mdx n="0" f="v">
      <t c="3" si="227">
        <n x="225"/>
        <n x="266"/>
        <n x="242"/>
      </t>
    </mdx>
    <mdx n="0" f="v">
      <t c="3" si="227">
        <n x="225"/>
        <n x="265"/>
        <n x="242"/>
      </t>
    </mdx>
    <mdx n="0" f="v">
      <t c="3" si="227">
        <n x="225"/>
        <n x="264"/>
        <n x="242"/>
      </t>
    </mdx>
    <mdx n="0" f="v">
      <t c="3" si="227">
        <n x="225"/>
        <n x="263"/>
        <n x="242"/>
      </t>
    </mdx>
    <mdx n="0" f="v">
      <t c="3" si="227">
        <n x="225"/>
        <n x="262"/>
        <n x="242"/>
      </t>
    </mdx>
    <mdx n="0" f="v">
      <t c="3" si="227">
        <n x="225"/>
        <n x="261"/>
        <n x="242"/>
      </t>
    </mdx>
    <mdx n="0" f="v">
      <t c="3" si="227">
        <n x="225"/>
        <n x="260"/>
        <n x="242"/>
      </t>
    </mdx>
    <mdx n="0" f="v">
      <t c="3" si="227">
        <n x="225"/>
        <n x="258"/>
        <n x="242"/>
      </t>
    </mdx>
    <mdx n="0" f="v">
      <t c="3" si="227">
        <n x="225"/>
        <n x="257"/>
        <n x="242"/>
      </t>
    </mdx>
    <mdx n="0" f="v">
      <t c="3" si="227">
        <n x="225"/>
        <n x="256"/>
        <n x="242"/>
      </t>
    </mdx>
    <mdx n="0" f="v">
      <t c="3" si="227">
        <n x="225"/>
        <n x="255"/>
        <n x="242"/>
      </t>
    </mdx>
    <mdx n="0" f="v">
      <t c="3" si="227">
        <n x="225"/>
        <n x="316"/>
        <n x="242"/>
      </t>
    </mdx>
    <mdx n="0" f="v">
      <t c="3" si="227">
        <n x="225"/>
        <n x="373"/>
        <n x="242"/>
      </t>
    </mdx>
    <mdx n="0" f="v">
      <t c="3" si="227">
        <n x="225"/>
        <n x="374"/>
        <n x="242"/>
      </t>
    </mdx>
    <mdx n="0" f="v">
      <t c="3" si="227">
        <n x="225"/>
        <n x="375"/>
        <n x="242"/>
      </t>
    </mdx>
    <mdx n="0" f="v">
      <t c="3" si="227">
        <n x="225"/>
        <n x="281"/>
        <n x="242"/>
      </t>
    </mdx>
    <mdx n="0" f="v">
      <t c="3" si="227">
        <n x="225"/>
        <n x="376"/>
        <n x="242"/>
      </t>
    </mdx>
    <mdx n="0" f="v">
      <t c="3" si="227">
        <n x="225"/>
        <n x="377"/>
        <n x="242"/>
      </t>
    </mdx>
    <mdx n="0" f="v">
      <t c="3" si="227">
        <n x="225"/>
        <n x="280"/>
        <n x="242"/>
      </t>
    </mdx>
    <mdx n="0" f="v">
      <t c="3" si="227">
        <n x="225"/>
        <n x="311"/>
        <n x="242"/>
      </t>
    </mdx>
    <mdx n="0" f="v">
      <t c="3" si="227">
        <n x="225"/>
        <n x="378"/>
        <n x="242"/>
      </t>
    </mdx>
    <mdx n="0" f="v">
      <t c="3" si="227">
        <n x="225"/>
        <n x="379"/>
        <n x="242"/>
      </t>
    </mdx>
    <mdx n="0" f="v">
      <t c="3" si="227">
        <n x="225"/>
        <n x="380"/>
        <n x="242"/>
      </t>
    </mdx>
    <mdx n="0" f="v">
      <t c="3" si="227">
        <n x="225"/>
        <n x="381"/>
        <n x="242"/>
      </t>
    </mdx>
    <mdx n="0" f="v">
      <t c="3" si="227">
        <n x="225"/>
        <n x="382"/>
        <n x="242"/>
      </t>
    </mdx>
    <mdx n="0" f="v">
      <t c="3" si="227">
        <n x="225"/>
        <n x="304"/>
        <n x="242"/>
      </t>
    </mdx>
    <mdx n="0" f="v">
      <t c="3" si="227">
        <n x="225"/>
        <n x="547"/>
        <n x="242"/>
      </t>
    </mdx>
    <mdx n="0" f="v">
      <t c="3" si="227">
        <n x="225"/>
        <n x="362"/>
        <n x="242"/>
      </t>
    </mdx>
    <mdx n="0" f="v">
      <t c="3" si="227">
        <n x="225"/>
        <n x="363"/>
        <n x="242"/>
      </t>
    </mdx>
    <mdx n="0" f="v">
      <t c="3" si="227">
        <n x="225"/>
        <n x="364"/>
        <n x="242"/>
      </t>
    </mdx>
    <mdx n="0" f="v">
      <t c="3" si="227">
        <n x="225"/>
        <n x="548"/>
        <n x="242"/>
      </t>
    </mdx>
    <mdx n="0" f="v">
      <t c="3" si="227">
        <n x="225"/>
        <n x="365"/>
        <n x="242"/>
      </t>
    </mdx>
    <mdx n="0" f="v">
      <t c="3" si="227">
        <n x="225"/>
        <n x="366"/>
        <n x="242"/>
      </t>
    </mdx>
    <mdx n="0" f="v">
      <t c="3" si="227">
        <n x="225"/>
        <n x="367"/>
        <n x="242"/>
      </t>
    </mdx>
    <mdx n="0" f="v">
      <t c="3" si="227">
        <n x="225"/>
        <n x="368"/>
        <n x="242"/>
      </t>
    </mdx>
    <mdx n="0" f="v">
      <t c="3" si="227">
        <n x="225"/>
        <n x="369"/>
        <n x="242"/>
      </t>
    </mdx>
    <mdx n="0" f="v">
      <t c="3" si="227">
        <n x="225"/>
        <n x="307"/>
        <n x="242"/>
      </t>
    </mdx>
    <mdx n="0" f="v">
      <t c="3" si="227">
        <n x="225"/>
        <n x="370"/>
        <n x="242"/>
      </t>
    </mdx>
    <mdx n="0" f="v">
      <t c="3" si="227">
        <n x="225"/>
        <n x="371"/>
        <n x="242"/>
      </t>
    </mdx>
    <mdx n="0" f="v">
      <t c="3" si="227">
        <n x="225"/>
        <n x="372"/>
        <n x="242"/>
      </t>
    </mdx>
    <mdx n="0" f="v">
      <t c="3" si="227">
        <n x="225"/>
        <n x="393"/>
        <n x="242"/>
      </t>
    </mdx>
    <mdx n="0" f="v">
      <t c="3" si="227">
        <n x="225"/>
        <n x="394"/>
        <n x="242"/>
      </t>
    </mdx>
    <mdx n="0" f="v">
      <t c="3" si="227">
        <n x="225"/>
        <n x="395"/>
        <n x="242"/>
      </t>
    </mdx>
    <mdx n="0" f="v">
      <t c="3" si="227">
        <n x="225"/>
        <n x="278"/>
        <n x="242"/>
      </t>
    </mdx>
    <mdx n="0" f="v">
      <t c="3" si="227">
        <n x="225"/>
        <n x="396"/>
        <n x="242"/>
      </t>
    </mdx>
    <mdx n="0" f="v">
      <t c="3" si="227">
        <n x="225"/>
        <n x="397"/>
        <n x="242"/>
      </t>
    </mdx>
    <mdx n="0" f="v">
      <t c="3" si="227">
        <n x="225"/>
        <n x="398"/>
        <n x="242"/>
      </t>
    </mdx>
    <mdx n="0" f="v">
      <t c="3" si="227">
        <n x="225"/>
        <n x="383"/>
        <n x="242"/>
      </t>
    </mdx>
    <mdx n="0" f="v">
      <t c="3" si="227">
        <n x="225"/>
        <n x="384"/>
        <n x="242"/>
      </t>
    </mdx>
    <mdx n="0" f="v">
      <t c="3" si="227">
        <n x="225"/>
        <n x="385"/>
        <n x="242"/>
      </t>
    </mdx>
    <mdx n="0" f="v">
      <t c="3" si="227">
        <n x="225"/>
        <n x="386"/>
        <n x="242"/>
      </t>
    </mdx>
    <mdx n="0" f="v">
      <t c="3" si="227">
        <n x="225"/>
        <n x="387"/>
        <n x="242"/>
      </t>
    </mdx>
    <mdx n="0" f="v">
      <t c="3" si="227">
        <n x="225"/>
        <n x="388"/>
        <n x="242"/>
      </t>
    </mdx>
    <mdx n="0" f="v">
      <t c="3" si="227">
        <n x="225"/>
        <n x="389"/>
        <n x="242"/>
      </t>
    </mdx>
    <mdx n="0" f="v">
      <t c="3" si="227">
        <n x="225"/>
        <n x="390"/>
        <n x="242"/>
      </t>
    </mdx>
    <mdx n="0" f="v">
      <t c="3" si="227">
        <n x="225"/>
        <n x="392"/>
        <n x="242"/>
      </t>
    </mdx>
    <mdx n="0" f="v">
      <t c="3" si="227">
        <n x="225"/>
        <n x="391"/>
        <n x="242"/>
      </t>
    </mdx>
    <mdx n="0" f="v">
      <t c="3" si="227">
        <n x="225"/>
        <n x="399"/>
        <n x="242"/>
      </t>
    </mdx>
    <mdx n="0" f="v">
      <t c="3" si="227">
        <n x="225"/>
        <n x="400"/>
        <n x="242"/>
      </t>
    </mdx>
    <mdx n="0" f="v">
      <t c="3" si="227">
        <n x="225"/>
        <n x="401"/>
        <n x="242"/>
      </t>
    </mdx>
    <mdx n="0" f="v">
      <t c="3" si="227">
        <n x="225"/>
        <n x="402"/>
        <n x="242"/>
      </t>
    </mdx>
    <mdx n="0" f="v">
      <t c="3" si="227">
        <n x="225"/>
        <n x="277"/>
        <n x="242"/>
      </t>
    </mdx>
    <mdx n="0" f="v">
      <t c="3" si="227">
        <n x="225"/>
        <n x="404"/>
        <n x="242"/>
      </t>
    </mdx>
    <mdx n="0" f="v">
      <t c="3" si="227">
        <n x="225"/>
        <n x="405"/>
        <n x="242"/>
      </t>
    </mdx>
    <mdx n="0" f="v">
      <t c="3" si="227">
        <n x="225"/>
        <n x="406"/>
        <n x="242"/>
      </t>
    </mdx>
    <mdx n="0" f="v">
      <t c="3" si="227">
        <n x="225"/>
        <n x="407"/>
        <n x="242"/>
      </t>
    </mdx>
    <mdx n="0" f="v">
      <t c="3" si="227">
        <n x="225"/>
        <n x="408"/>
        <n x="242"/>
      </t>
    </mdx>
    <mdx n="0" f="v">
      <t c="3" si="227">
        <n x="225"/>
        <n x="409"/>
        <n x="242"/>
      </t>
    </mdx>
    <mdx n="0" f="v">
      <t c="3" si="227">
        <n x="225"/>
        <n x="410"/>
        <n x="242"/>
      </t>
    </mdx>
    <mdx n="0" f="v">
      <t c="3" si="227">
        <n x="225"/>
        <n x="417"/>
        <n x="242"/>
      </t>
    </mdx>
    <mdx n="0" f="v">
      <t c="3" si="227">
        <n x="225"/>
        <n x="411"/>
        <n x="242"/>
      </t>
    </mdx>
    <mdx n="0" f="v">
      <t c="3" si="227">
        <n x="225"/>
        <n x="403"/>
        <n x="242"/>
      </t>
    </mdx>
    <mdx n="0" f="v">
      <t c="3" si="227">
        <n x="225"/>
        <n x="412"/>
        <n x="242"/>
      </t>
    </mdx>
    <mdx n="0" f="v">
      <t c="3" si="227">
        <n x="225"/>
        <n x="413"/>
        <n x="242"/>
      </t>
    </mdx>
    <mdx n="0" f="v">
      <t c="3" si="227">
        <n x="225"/>
        <n x="414"/>
        <n x="242"/>
      </t>
    </mdx>
    <mdx n="0" f="v">
      <t c="3" si="227">
        <n x="225"/>
        <n x="415"/>
        <n x="242"/>
      </t>
    </mdx>
    <mdx n="0" f="v">
      <t c="3" si="227">
        <n x="225"/>
        <n x="416"/>
        <n x="242"/>
      </t>
    </mdx>
    <mdx n="0" f="v">
      <t c="3" si="227">
        <n x="225"/>
        <n x="427"/>
        <n x="242"/>
      </t>
    </mdx>
    <mdx n="0" f="v">
      <t c="3" si="227">
        <n x="225"/>
        <n x="418"/>
        <n x="242"/>
      </t>
    </mdx>
    <mdx n="0" f="v">
      <t c="3" si="227">
        <n x="225"/>
        <n x="419"/>
        <n x="242"/>
      </t>
    </mdx>
    <mdx n="0" f="v">
      <t c="3" si="227">
        <n x="225"/>
        <n x="420"/>
        <n x="242"/>
      </t>
    </mdx>
    <mdx n="0" f="v">
      <t c="3" si="227">
        <n x="225"/>
        <n x="301"/>
        <n x="242"/>
      </t>
    </mdx>
    <mdx n="0" f="v">
      <t c="3" si="227">
        <n x="225"/>
        <n x="299"/>
        <n x="242"/>
      </t>
    </mdx>
    <mdx n="0" f="v">
      <t c="3" si="227">
        <n x="225"/>
        <n x="297"/>
        <n x="242"/>
      </t>
    </mdx>
    <mdx n="0" f="v">
      <t c="3" si="227">
        <n x="225"/>
        <n x="421"/>
        <n x="242"/>
      </t>
    </mdx>
    <mdx n="0" f="v">
      <t c="3" si="227">
        <n x="225"/>
        <n x="422"/>
        <n x="242"/>
      </t>
    </mdx>
    <mdx n="0" f="v">
      <t c="3" si="227">
        <n x="225"/>
        <n x="423"/>
        <n x="242"/>
      </t>
    </mdx>
    <mdx n="0" f="v">
      <t c="3" si="227">
        <n x="225"/>
        <n x="424"/>
        <n x="242"/>
      </t>
    </mdx>
    <mdx n="0" f="v">
      <t c="3" si="227">
        <n x="225"/>
        <n x="425"/>
        <n x="242"/>
      </t>
    </mdx>
    <mdx n="0" f="v">
      <t c="3" si="227">
        <n x="225"/>
        <n x="348"/>
        <n x="242"/>
      </t>
    </mdx>
    <mdx n="0" f="v">
      <t c="3" si="227">
        <n x="225"/>
        <n x="327"/>
        <n x="242"/>
      </t>
    </mdx>
    <mdx n="0" f="v">
      <t c="3" si="227">
        <n x="225"/>
        <n x="426"/>
        <n x="242"/>
      </t>
    </mdx>
    <mdx n="0" f="v">
      <t c="3" si="227">
        <n x="225"/>
        <n x="329"/>
        <n x="242"/>
      </t>
    </mdx>
    <mdx n="0" f="v">
      <t c="3" si="227">
        <n x="225"/>
        <n x="428"/>
        <n x="242"/>
      </t>
    </mdx>
    <mdx n="0" f="v">
      <t c="3" si="227">
        <n x="225"/>
        <n x="328"/>
        <n x="242"/>
      </t>
    </mdx>
    <mdx n="0" f="v">
      <t c="3" si="227">
        <n x="225"/>
        <n x="429"/>
        <n x="242"/>
      </t>
    </mdx>
    <mdx n="0" f="v">
      <t c="3" si="227">
        <n x="225"/>
        <n x="430"/>
        <n x="242"/>
      </t>
    </mdx>
    <mdx n="0" f="v">
      <t c="3" si="227">
        <n x="225"/>
        <n x="431"/>
        <n x="242"/>
      </t>
    </mdx>
    <mdx n="0" f="v">
      <t c="3" si="227">
        <n x="225"/>
        <n x="432"/>
        <n x="242"/>
      </t>
    </mdx>
    <mdx n="0" f="v">
      <t c="3" si="227">
        <n x="225"/>
        <n x="276"/>
        <n x="242"/>
      </t>
    </mdx>
    <mdx n="0" f="v">
      <t c="3" si="227">
        <n x="225"/>
        <n x="453"/>
        <n x="242"/>
      </t>
    </mdx>
    <mdx n="0" f="v">
      <t c="3" si="227">
        <n x="225"/>
        <n x="454"/>
        <n x="242"/>
      </t>
    </mdx>
    <mdx n="0" f="v">
      <t c="3" si="227">
        <n x="225"/>
        <n x="326"/>
        <n x="242"/>
      </t>
    </mdx>
    <mdx n="0" f="v">
      <t c="3" si="227">
        <n x="225"/>
        <n x="435"/>
        <n x="242"/>
      </t>
    </mdx>
    <mdx n="0" f="v">
      <t c="3" si="227">
        <n x="225"/>
        <n x="436"/>
        <n x="242"/>
      </t>
    </mdx>
    <mdx n="0" f="v">
      <t c="3" si="227">
        <n x="225"/>
        <n x="437"/>
        <n x="242"/>
      </t>
    </mdx>
    <mdx n="0" f="v">
      <t c="3" si="227">
        <n x="225"/>
        <n x="294"/>
        <n x="242"/>
      </t>
    </mdx>
    <mdx n="0" f="v">
      <t c="3" si="227">
        <n x="225"/>
        <n x="293"/>
        <n x="242"/>
      </t>
    </mdx>
    <mdx n="0" f="v">
      <t c="3" si="227">
        <n x="225"/>
        <n x="463"/>
        <n x="242"/>
      </t>
    </mdx>
    <mdx n="0" f="v">
      <t c="3" si="227">
        <n x="225"/>
        <n x="433"/>
        <n x="242"/>
      </t>
    </mdx>
    <mdx n="0" f="v">
      <t c="3" si="227">
        <n x="225"/>
        <n x="442"/>
        <n x="242"/>
      </t>
    </mdx>
    <mdx n="0" f="v">
      <t c="3" si="227">
        <n x="225"/>
        <n x="443"/>
        <n x="242"/>
      </t>
    </mdx>
    <mdx n="0" f="v">
      <t c="3" si="227">
        <n x="225"/>
        <n x="444"/>
        <n x="242"/>
      </t>
    </mdx>
    <mdx n="0" f="v">
      <t c="3" si="227">
        <n x="225"/>
        <n x="445"/>
        <n x="242"/>
      </t>
    </mdx>
    <mdx n="0" f="v">
      <t c="3" si="227">
        <n x="225"/>
        <n x="446"/>
        <n x="242"/>
      </t>
    </mdx>
    <mdx n="0" f="v">
      <t c="3" si="227">
        <n x="225"/>
        <n x="452"/>
        <n x="242"/>
      </t>
    </mdx>
    <mdx n="0" f="v">
      <t c="3" si="227">
        <n x="225"/>
        <n x="461"/>
        <n x="242"/>
      </t>
    </mdx>
    <mdx n="0" f="v">
      <t c="3" si="227">
        <n x="225"/>
        <n x="434"/>
        <n x="242"/>
      </t>
    </mdx>
    <mdx n="0" f="v">
      <t c="3" si="227">
        <n x="225"/>
        <n x="438"/>
        <n x="242"/>
      </t>
    </mdx>
    <mdx n="0" f="v">
      <t c="3" si="227">
        <n x="225"/>
        <n x="350"/>
        <n x="242"/>
      </t>
    </mdx>
    <mdx n="0" f="v">
      <t c="3" si="227">
        <n x="225"/>
        <n x="439"/>
        <n x="242"/>
      </t>
    </mdx>
    <mdx n="0" f="v">
      <t c="3" si="227">
        <n x="225"/>
        <n x="440"/>
        <n x="242"/>
      </t>
    </mdx>
    <mdx n="0" f="v">
      <t c="3" si="227">
        <n x="225"/>
        <n x="441"/>
        <n x="242"/>
      </t>
    </mdx>
    <mdx n="0" f="v">
      <t c="3" si="227">
        <n x="225"/>
        <n x="447"/>
        <n x="242"/>
      </t>
    </mdx>
    <mdx n="0" f="v">
      <t c="3" si="227">
        <n x="225"/>
        <n x="455"/>
        <n x="242"/>
      </t>
    </mdx>
    <mdx n="0" f="v">
      <t c="3" si="227">
        <n x="225"/>
        <n x="456"/>
        <n x="242"/>
      </t>
    </mdx>
    <mdx n="0" f="v">
      <t c="3" si="227">
        <n x="225"/>
        <n x="346"/>
        <n x="242"/>
      </t>
    </mdx>
    <mdx n="0" f="v">
      <t c="3" si="227">
        <n x="225"/>
        <n x="459"/>
        <n x="242"/>
      </t>
    </mdx>
    <mdx n="0" f="v">
      <t c="3" si="227">
        <n x="225"/>
        <n x="448"/>
        <n x="242"/>
      </t>
    </mdx>
    <mdx n="0" f="v">
      <t c="3" si="227">
        <n x="225"/>
        <n x="449"/>
        <n x="242"/>
      </t>
    </mdx>
    <mdx n="0" f="v">
      <t c="3" si="227">
        <n x="225"/>
        <n x="450"/>
        <n x="242"/>
      </t>
    </mdx>
    <mdx n="0" f="v">
      <t c="3" si="227">
        <n x="225"/>
        <n x="451"/>
        <n x="242"/>
      </t>
    </mdx>
    <mdx n="0" f="v">
      <t c="3" si="227">
        <n x="225"/>
        <n x="457"/>
        <n x="242"/>
      </t>
    </mdx>
    <mdx n="0" f="v">
      <t c="3" si="227">
        <n x="225"/>
        <n x="458"/>
        <n x="242"/>
      </t>
    </mdx>
    <mdx n="0" f="v">
      <t c="3" si="227">
        <n x="225"/>
        <n x="460"/>
        <n x="242"/>
      </t>
    </mdx>
    <mdx n="0" f="v">
      <t c="3" si="227">
        <n x="225"/>
        <n x="473"/>
        <n x="242"/>
      </t>
    </mdx>
    <mdx n="0" f="v">
      <t c="3" si="227">
        <n x="225"/>
        <n x="464"/>
        <n x="242"/>
      </t>
    </mdx>
    <mdx n="0" f="v">
      <t c="3" si="227">
        <n x="225"/>
        <n x="465"/>
        <n x="242"/>
      </t>
    </mdx>
    <mdx n="0" f="v">
      <t c="3" si="227">
        <n x="225"/>
        <n x="466"/>
        <n x="242"/>
      </t>
    </mdx>
    <mdx n="0" f="v">
      <t c="3" si="227">
        <n x="225"/>
        <n x="467"/>
        <n x="242"/>
      </t>
    </mdx>
    <mdx n="0" f="v">
      <t c="3" si="227">
        <n x="225"/>
        <n x="468"/>
        <n x="242"/>
      </t>
    </mdx>
    <mdx n="0" f="v">
      <t c="3" si="227">
        <n x="225"/>
        <n x="469"/>
        <n x="242"/>
      </t>
    </mdx>
    <mdx n="0" f="v">
      <t c="3" si="227">
        <n x="225"/>
        <n x="470"/>
        <n x="242"/>
      </t>
    </mdx>
    <mdx n="0" f="v">
      <t c="3" si="227">
        <n x="225"/>
        <n x="474"/>
        <n x="242"/>
      </t>
    </mdx>
    <mdx n="0" f="v">
      <t c="3" si="227">
        <n x="225"/>
        <n x="475"/>
        <n x="242"/>
      </t>
    </mdx>
    <mdx n="0" f="v">
      <t c="3" si="227">
        <n x="225"/>
        <n x="476"/>
        <n x="242"/>
      </t>
    </mdx>
    <mdx n="0" f="v">
      <t c="3" si="227">
        <n x="225"/>
        <n x="471"/>
        <n x="242"/>
      </t>
    </mdx>
    <mdx n="0" f="v">
      <t c="3" si="227">
        <n x="225"/>
        <n x="477"/>
        <n x="242"/>
      </t>
    </mdx>
    <mdx n="0" f="v">
      <t c="3" si="227">
        <n x="225"/>
        <n x="478"/>
        <n x="242"/>
      </t>
    </mdx>
    <mdx n="0" f="v">
      <t c="3" si="227">
        <n x="225"/>
        <n x="479"/>
        <n x="242"/>
      </t>
    </mdx>
    <mdx n="0" f="v">
      <t c="3" si="227">
        <n x="225"/>
        <n x="483"/>
        <n x="242"/>
      </t>
    </mdx>
    <mdx n="0" f="v">
      <t c="3" si="227">
        <n x="225"/>
        <n x="487"/>
        <n x="242"/>
      </t>
    </mdx>
    <mdx n="0" f="v">
      <t c="3" si="227">
        <n x="225"/>
        <n x="472"/>
        <n x="242"/>
      </t>
    </mdx>
    <mdx n="0" f="v">
      <t c="3" si="227">
        <n x="225"/>
        <n x="480"/>
        <n x="242"/>
      </t>
    </mdx>
    <mdx n="0" f="v">
      <t c="3" si="227">
        <n x="225"/>
        <n x="481"/>
        <n x="242"/>
      </t>
    </mdx>
    <mdx n="0" f="v">
      <t c="3" si="227">
        <n x="225"/>
        <n x="488"/>
        <n x="242"/>
      </t>
    </mdx>
    <mdx n="0" f="v">
      <t c="3" si="227">
        <n x="225"/>
        <n x="489"/>
        <n x="242"/>
      </t>
    </mdx>
    <mdx n="0" f="v">
      <t c="3" si="227">
        <n x="225"/>
        <n x="485"/>
        <n x="242"/>
      </t>
    </mdx>
    <mdx n="0" f="v">
      <t c="3" si="227">
        <n x="225"/>
        <n x="486"/>
        <n x="242"/>
      </t>
    </mdx>
    <mdx n="0" f="v">
      <t c="3" si="227">
        <n x="225"/>
        <n x="490"/>
        <n x="242"/>
      </t>
    </mdx>
    <mdx n="0" f="v">
      <t c="3" si="227">
        <n x="225"/>
        <n x="496"/>
        <n x="242"/>
      </t>
    </mdx>
    <mdx n="0" f="v">
      <t c="3" si="227">
        <n x="225"/>
        <n x="492"/>
        <n x="242"/>
      </t>
    </mdx>
    <mdx n="0" f="v">
      <t c="3" si="227">
        <n x="225"/>
        <n x="493"/>
        <n x="242"/>
      </t>
    </mdx>
    <mdx n="0" f="v">
      <t c="3" si="227">
        <n x="225"/>
        <n x="482"/>
        <n x="242"/>
      </t>
    </mdx>
    <mdx n="0" f="v">
      <t c="3" si="227">
        <n x="225"/>
        <n x="491"/>
        <n x="242"/>
      </t>
    </mdx>
    <mdx n="0" f="v">
      <t c="3" si="227">
        <n x="225"/>
        <n x="495"/>
        <n x="242"/>
      </t>
    </mdx>
    <mdx n="0" f="v">
      <t c="3" si="227">
        <n x="225"/>
        <n x="503"/>
        <n x="242"/>
      </t>
    </mdx>
    <mdx n="0" f="v">
      <t c="3" si="227">
        <n x="225"/>
        <n x="494"/>
        <n x="242"/>
      </t>
    </mdx>
    <mdx n="0" f="v">
      <t c="3" si="227">
        <n x="225"/>
        <n x="497"/>
        <n x="242"/>
      </t>
    </mdx>
    <mdx n="0" f="v">
      <t c="3" si="227">
        <n x="225"/>
        <n x="498"/>
        <n x="242"/>
      </t>
    </mdx>
    <mdx n="0" f="v">
      <t c="3" si="227">
        <n x="225"/>
        <n x="499"/>
        <n x="242"/>
      </t>
    </mdx>
    <mdx n="0" f="v">
      <t c="3" si="227">
        <n x="225"/>
        <n x="500"/>
        <n x="242"/>
      </t>
    </mdx>
    <mdx n="0" f="v">
      <t c="3" si="227">
        <n x="225"/>
        <n x="501"/>
        <n x="242"/>
      </t>
    </mdx>
    <mdx n="0" f="v">
      <t c="3" si="227">
        <n x="225"/>
        <n x="502"/>
        <n x="242"/>
      </t>
    </mdx>
    <mdx n="0" f="v">
      <t c="3" si="227">
        <n x="225"/>
        <n x="504"/>
        <n x="242"/>
      </t>
    </mdx>
    <mdx n="0" f="v">
      <t c="3" si="227">
        <n x="225"/>
        <n x="505"/>
        <n x="242"/>
      </t>
    </mdx>
    <mdx n="0" f="v">
      <t c="3" si="227">
        <n x="225"/>
        <n x="506"/>
        <n x="242"/>
      </t>
    </mdx>
    <mdx n="0" f="v">
      <t c="3" si="227">
        <n x="225"/>
        <n x="509"/>
        <n x="242"/>
      </t>
    </mdx>
    <mdx n="0" f="v">
      <t c="3" si="227">
        <n x="225"/>
        <n x="507"/>
        <n x="242"/>
      </t>
    </mdx>
    <mdx n="0" f="v">
      <t c="3" si="227">
        <n x="225"/>
        <n x="510"/>
        <n x="242"/>
      </t>
    </mdx>
    <mdx n="0" f="v">
      <t c="3" si="227">
        <n x="225"/>
        <n x="511"/>
        <n x="242"/>
      </t>
    </mdx>
    <mdx n="0" f="v">
      <t c="3" si="227">
        <n x="225"/>
        <n x="512"/>
        <n x="242"/>
      </t>
    </mdx>
    <mdx n="0" f="v">
      <t c="3" si="227">
        <n x="225"/>
        <n x="513"/>
        <n x="242"/>
      </t>
    </mdx>
    <mdx n="0" f="v">
      <t c="3" si="227">
        <n x="225"/>
        <n x="514"/>
        <n x="242"/>
      </t>
    </mdx>
    <mdx n="0" f="v">
      <t c="3" si="227">
        <n x="225"/>
        <n x="515"/>
        <n x="242"/>
      </t>
    </mdx>
    <mdx n="0" f="v">
      <t c="3" si="227">
        <n x="225"/>
        <n x="516"/>
        <n x="242"/>
      </t>
    </mdx>
    <mdx n="0" f="v">
      <t c="3" si="227">
        <n x="225"/>
        <n x="522"/>
        <n x="242"/>
      </t>
    </mdx>
    <mdx n="0" f="v">
      <t c="3" si="227">
        <n x="225"/>
        <n x="517"/>
        <n x="242"/>
      </t>
    </mdx>
    <mdx n="0" f="v">
      <t c="3" si="227">
        <n x="225"/>
        <n x="518"/>
        <n x="242"/>
      </t>
    </mdx>
    <mdx n="0" f="v">
      <t c="3" si="227">
        <n x="225"/>
        <n x="523"/>
        <n x="242"/>
      </t>
    </mdx>
    <mdx n="0" f="v">
      <t c="3" si="227">
        <n x="225"/>
        <n x="519"/>
        <n x="242"/>
      </t>
    </mdx>
    <mdx n="0" f="v">
      <t c="3" si="227">
        <n x="225"/>
        <n x="520"/>
        <n x="242"/>
      </t>
    </mdx>
    <mdx n="0" f="v">
      <t c="3" si="227">
        <n x="225"/>
        <n x="521"/>
        <n x="242"/>
      </t>
    </mdx>
    <mdx n="0" f="v">
      <t c="3" si="227">
        <n x="225"/>
        <n x="528"/>
        <n x="242"/>
      </t>
    </mdx>
    <mdx n="0" f="v">
      <t c="3" si="227">
        <n x="225"/>
        <n x="525"/>
        <n x="242"/>
      </t>
    </mdx>
    <mdx n="0" f="v">
      <t c="3" si="227">
        <n x="225"/>
        <n x="526"/>
        <n x="242"/>
      </t>
    </mdx>
    <mdx n="0" f="v">
      <t c="3" si="227">
        <n x="225"/>
        <n x="524"/>
        <n x="242"/>
      </t>
    </mdx>
    <mdx n="0" f="v">
      <t c="3" si="227">
        <n x="225"/>
        <n x="527"/>
        <n x="242"/>
      </t>
    </mdx>
    <mdx n="0" f="v">
      <t c="3" si="227">
        <n x="225"/>
        <n x="529"/>
        <n x="242"/>
      </t>
    </mdx>
    <mdx n="0" f="v">
      <t c="3" si="227">
        <n x="225"/>
        <n x="530"/>
        <n x="242"/>
      </t>
    </mdx>
    <mdx n="0" f="v">
      <t c="3" si="227">
        <n x="225"/>
        <n x="531"/>
        <n x="242"/>
      </t>
    </mdx>
    <mdx n="0" f="v">
      <t c="3" si="227">
        <n x="225"/>
        <n x="532"/>
        <n x="242"/>
      </t>
    </mdx>
    <mdx n="0" f="v">
      <t c="3" si="227">
        <n x="225"/>
        <n x="533"/>
        <n x="242"/>
      </t>
    </mdx>
    <mdx n="0" f="v">
      <t c="3" si="227">
        <n x="225"/>
        <n x="536"/>
        <n x="242"/>
      </t>
    </mdx>
    <mdx n="0" f="v">
      <t c="3" si="227">
        <n x="225"/>
        <n x="534"/>
        <n x="242"/>
      </t>
    </mdx>
    <mdx n="0" f="v">
      <t c="3" si="227">
        <n x="225"/>
        <n x="535"/>
        <n x="242"/>
      </t>
    </mdx>
    <mdx n="0" f="v">
      <t c="3" si="227">
        <n x="225"/>
        <n x="539"/>
        <n x="242"/>
      </t>
    </mdx>
    <mdx n="0" f="v">
      <t c="3" si="227">
        <n x="225"/>
        <n x="537"/>
        <n x="242"/>
      </t>
    </mdx>
    <mdx n="0" f="v">
      <t c="3" si="227">
        <n x="225"/>
        <n x="538"/>
        <n x="242"/>
      </t>
    </mdx>
    <mdx n="0" f="v">
      <t c="3" si="227">
        <n x="225"/>
        <n x="540"/>
        <n x="242"/>
      </t>
    </mdx>
    <mdx n="0" f="v">
      <t c="3" si="227">
        <n x="225"/>
        <n x="545"/>
        <n x="242"/>
      </t>
    </mdx>
    <mdx n="0" f="v">
      <t c="3" si="227">
        <n x="225"/>
        <n x="543"/>
        <n x="242"/>
      </t>
    </mdx>
    <mdx n="0" f="v">
      <t c="3" si="227">
        <n x="225"/>
        <n x="544"/>
        <n x="242"/>
      </t>
    </mdx>
    <mdx n="0" f="v">
      <t c="3" si="227">
        <n x="225"/>
        <n x="542"/>
        <n x="242"/>
      </t>
    </mdx>
    <mdx n="0" f="v">
      <t c="3" si="227">
        <n x="225"/>
        <n x="546"/>
        <n x="242"/>
      </t>
    </mdx>
    <mdx n="0" f="v">
      <t c="3" si="227">
        <n x="225"/>
        <n x="273"/>
        <n x="8"/>
      </t>
    </mdx>
    <mdx n="0" f="v">
      <t c="3" si="227">
        <n x="225"/>
        <n x="268"/>
        <n x="8"/>
      </t>
    </mdx>
    <mdx n="0" f="v">
      <t c="3" si="227">
        <n x="225"/>
        <n x="357"/>
        <n x="8"/>
      </t>
    </mdx>
    <mdx n="0" f="v">
      <t c="3" si="227">
        <n x="225"/>
        <n x="358"/>
        <n x="8"/>
      </t>
    </mdx>
    <mdx n="0" f="v">
      <t c="3" si="227">
        <n x="225"/>
        <n x="361"/>
        <n x="8"/>
      </t>
    </mdx>
    <mdx n="0" f="v">
      <t c="3" si="227">
        <n x="225"/>
        <n x="267"/>
        <n x="8"/>
      </t>
    </mdx>
    <mdx n="0" f="v">
      <t c="3" si="227">
        <n x="225"/>
        <n x="266"/>
        <n x="8"/>
      </t>
    </mdx>
    <mdx n="0" f="v">
      <t c="3" si="227">
        <n x="225"/>
        <n x="263"/>
        <n x="8"/>
      </t>
    </mdx>
    <mdx n="0" f="v">
      <t c="3" si="227">
        <n x="225"/>
        <n x="262"/>
        <n x="8"/>
      </t>
    </mdx>
    <mdx n="0" f="v">
      <t c="3" si="227">
        <n x="225"/>
        <n x="261"/>
        <n x="8"/>
      </t>
    </mdx>
    <mdx n="0" f="v">
      <t c="3" si="227">
        <n x="225"/>
        <n x="260"/>
        <n x="8"/>
      </t>
    </mdx>
    <mdx n="0" f="v">
      <t c="3" si="227">
        <n x="225"/>
        <n x="259"/>
        <n x="8"/>
      </t>
    </mdx>
    <mdx n="0" f="v">
      <t c="3" si="227">
        <n x="225"/>
        <n x="257"/>
        <n x="8"/>
      </t>
    </mdx>
    <mdx n="0" f="v">
      <t c="3" si="227">
        <n x="225"/>
        <n x="255"/>
        <n x="8"/>
      </t>
    </mdx>
    <mdx n="0" f="v">
      <t c="3" si="227">
        <n x="225"/>
        <n x="316"/>
        <n x="8"/>
      </t>
    </mdx>
    <mdx n="0" f="v">
      <t c="3" si="227">
        <n x="225"/>
        <n x="373"/>
        <n x="8"/>
      </t>
    </mdx>
    <mdx n="0" f="v">
      <t c="3" si="227">
        <n x="225"/>
        <n x="374"/>
        <n x="8"/>
      </t>
    </mdx>
    <mdx n="0" f="v">
      <t c="3" si="227">
        <n x="225"/>
        <n x="281"/>
        <n x="8"/>
      </t>
    </mdx>
    <mdx n="0" f="v">
      <t c="3" si="227">
        <n x="225"/>
        <n x="376"/>
        <n x="8"/>
      </t>
    </mdx>
    <mdx n="0" f="v">
      <t c="3" si="227">
        <n x="225"/>
        <n x="377"/>
        <n x="8"/>
      </t>
    </mdx>
    <mdx n="0" f="v">
      <t c="3" si="227">
        <n x="225"/>
        <n x="280"/>
        <n x="8"/>
      </t>
    </mdx>
    <mdx n="0" f="v">
      <t c="3" si="227">
        <n x="225"/>
        <n x="311"/>
        <n x="8"/>
      </t>
    </mdx>
    <mdx n="0" f="v">
      <t c="3" si="227">
        <n x="225"/>
        <n x="378"/>
        <n x="8"/>
      </t>
    </mdx>
    <mdx n="0" f="v">
      <t c="3" si="227">
        <n x="225"/>
        <n x="379"/>
        <n x="8"/>
      </t>
    </mdx>
    <mdx n="0" f="v">
      <t c="3" si="227">
        <n x="225"/>
        <n x="380"/>
        <n x="8"/>
      </t>
    </mdx>
    <mdx n="0" f="v">
      <t c="3" si="227">
        <n x="225"/>
        <n x="381"/>
        <n x="8"/>
      </t>
    </mdx>
    <mdx n="0" f="v">
      <t c="3" si="227">
        <n x="225"/>
        <n x="382"/>
        <n x="8"/>
      </t>
    </mdx>
    <mdx n="0" f="v">
      <t c="3" si="227">
        <n x="225"/>
        <n x="304"/>
        <n x="8"/>
      </t>
    </mdx>
    <mdx n="0" f="v">
      <t c="3" si="227">
        <n x="225"/>
        <n x="547"/>
        <n x="8"/>
      </t>
    </mdx>
    <mdx n="0" f="v">
      <t c="3" si="227">
        <n x="225"/>
        <n x="362"/>
        <n x="8"/>
      </t>
    </mdx>
    <mdx n="0" f="v">
      <t c="3" si="227">
        <n x="225"/>
        <n x="364"/>
        <n x="8"/>
      </t>
    </mdx>
    <mdx n="0" f="v">
      <t c="3" si="227">
        <n x="225"/>
        <n x="548"/>
        <n x="8"/>
      </t>
    </mdx>
    <mdx n="0" f="v">
      <t c="3" si="227">
        <n x="225"/>
        <n x="365"/>
        <n x="8"/>
      </t>
    </mdx>
    <mdx n="0" f="v">
      <t c="3" si="227">
        <n x="225"/>
        <n x="366"/>
        <n x="8"/>
      </t>
    </mdx>
    <mdx n="0" f="v">
      <t c="3" si="227">
        <n x="225"/>
        <n x="367"/>
        <n x="8"/>
      </t>
    </mdx>
    <mdx n="0" f="v">
      <t c="3" si="227">
        <n x="225"/>
        <n x="368"/>
        <n x="8"/>
      </t>
    </mdx>
    <mdx n="0" f="v">
      <t c="3" si="227">
        <n x="225"/>
        <n x="369"/>
        <n x="8"/>
      </t>
    </mdx>
    <mdx n="0" f="v">
      <t c="3" si="227">
        <n x="225"/>
        <n x="307"/>
        <n x="8"/>
      </t>
    </mdx>
    <mdx n="0" f="v">
      <t c="3" si="227">
        <n x="225"/>
        <n x="370"/>
        <n x="8"/>
      </t>
    </mdx>
    <mdx n="0" f="v">
      <t c="3" si="227">
        <n x="225"/>
        <n x="371"/>
        <n x="8"/>
      </t>
    </mdx>
    <mdx n="0" f="v">
      <t c="3" si="227">
        <n x="225"/>
        <n x="372"/>
        <n x="8"/>
      </t>
    </mdx>
    <mdx n="0" f="v">
      <t c="3" si="227">
        <n x="225"/>
        <n x="393"/>
        <n x="8"/>
      </t>
    </mdx>
    <mdx n="0" f="v">
      <t c="3" si="227">
        <n x="225"/>
        <n x="394"/>
        <n x="8"/>
      </t>
    </mdx>
    <mdx n="0" f="v">
      <t c="3" si="227">
        <n x="225"/>
        <n x="395"/>
        <n x="8"/>
      </t>
    </mdx>
    <mdx n="0" f="v">
      <t c="3" si="227">
        <n x="225"/>
        <n x="278"/>
        <n x="8"/>
      </t>
    </mdx>
    <mdx n="0" f="v">
      <t c="3" si="227">
        <n x="225"/>
        <n x="396"/>
        <n x="8"/>
      </t>
    </mdx>
    <mdx n="0" f="v">
      <t c="3" si="227">
        <n x="225"/>
        <n x="397"/>
        <n x="8"/>
      </t>
    </mdx>
    <mdx n="0" f="v">
      <t c="3" si="227">
        <n x="225"/>
        <n x="398"/>
        <n x="8"/>
      </t>
    </mdx>
    <mdx n="0" f="v">
      <t c="3" si="227">
        <n x="225"/>
        <n x="383"/>
        <n x="8"/>
      </t>
    </mdx>
    <mdx n="0" f="v">
      <t c="3" si="227">
        <n x="225"/>
        <n x="384"/>
        <n x="8"/>
      </t>
    </mdx>
    <mdx n="0" f="v">
      <t c="3" si="227">
        <n x="225"/>
        <n x="385"/>
        <n x="8"/>
      </t>
    </mdx>
    <mdx n="0" f="v">
      <t c="3" si="227">
        <n x="225"/>
        <n x="386"/>
        <n x="8"/>
      </t>
    </mdx>
    <mdx n="0" f="v">
      <t c="3" si="227">
        <n x="225"/>
        <n x="387"/>
        <n x="8"/>
      </t>
    </mdx>
    <mdx n="0" f="v">
      <t c="3" si="227">
        <n x="225"/>
        <n x="388"/>
        <n x="8"/>
      </t>
    </mdx>
    <mdx n="0" f="v">
      <t c="3" si="227">
        <n x="225"/>
        <n x="389"/>
        <n x="8"/>
      </t>
    </mdx>
    <mdx n="0" f="v">
      <t c="3" si="227">
        <n x="225"/>
        <n x="390"/>
        <n x="8"/>
      </t>
    </mdx>
    <mdx n="0" f="v">
      <t c="3" si="227">
        <n x="225"/>
        <n x="392"/>
        <n x="8"/>
      </t>
    </mdx>
    <mdx n="0" f="v">
      <t c="3" si="227">
        <n x="225"/>
        <n x="391"/>
        <n x="8"/>
      </t>
    </mdx>
    <mdx n="0" f="v">
      <t c="3" si="227">
        <n x="225"/>
        <n x="399"/>
        <n x="8"/>
      </t>
    </mdx>
    <mdx n="0" f="v">
      <t c="3" si="227">
        <n x="225"/>
        <n x="400"/>
        <n x="8"/>
      </t>
    </mdx>
    <mdx n="0" f="v">
      <t c="3" si="227">
        <n x="225"/>
        <n x="401"/>
        <n x="8"/>
      </t>
    </mdx>
    <mdx n="0" f="v">
      <t c="3" si="227">
        <n x="225"/>
        <n x="402"/>
        <n x="8"/>
      </t>
    </mdx>
    <mdx n="0" f="v">
      <t c="3" si="227">
        <n x="225"/>
        <n x="277"/>
        <n x="8"/>
      </t>
    </mdx>
    <mdx n="0" f="v">
      <t c="3" si="227">
        <n x="225"/>
        <n x="417"/>
        <n x="8"/>
      </t>
    </mdx>
    <mdx n="0" f="v">
      <t c="3" si="227">
        <n x="225"/>
        <n x="404"/>
        <n x="8"/>
      </t>
    </mdx>
    <mdx n="0" f="v">
      <t c="3" si="227">
        <n x="225"/>
        <n x="405"/>
        <n x="8"/>
      </t>
    </mdx>
    <mdx n="0" f="v">
      <t c="3" si="227">
        <n x="225"/>
        <n x="406"/>
        <n x="8"/>
      </t>
    </mdx>
    <mdx n="0" f="v">
      <t c="3" si="227">
        <n x="225"/>
        <n x="407"/>
        <n x="8"/>
      </t>
    </mdx>
    <mdx n="0" f="v">
      <t c="3" si="227">
        <n x="225"/>
        <n x="408"/>
        <n x="8"/>
      </t>
    </mdx>
    <mdx n="0" f="v">
      <t c="3" si="227">
        <n x="225"/>
        <n x="409"/>
        <n x="8"/>
      </t>
    </mdx>
    <mdx n="0" f="v">
      <t c="3" si="227">
        <n x="225"/>
        <n x="410"/>
        <n x="8"/>
      </t>
    </mdx>
    <mdx n="0" f="v">
      <t c="3" si="227">
        <n x="225"/>
        <n x="411"/>
        <n x="8"/>
      </t>
    </mdx>
    <mdx n="0" f="v">
      <t c="3" si="227">
        <n x="225"/>
        <n x="403"/>
        <n x="8"/>
      </t>
    </mdx>
    <mdx n="0" f="v">
      <t c="3" si="227">
        <n x="225"/>
        <n x="412"/>
        <n x="8"/>
      </t>
    </mdx>
    <mdx n="0" f="v">
      <t c="3" si="227">
        <n x="225"/>
        <n x="413"/>
        <n x="8"/>
      </t>
    </mdx>
    <mdx n="0" f="v">
      <t c="3" si="227">
        <n x="225"/>
        <n x="414"/>
        <n x="8"/>
      </t>
    </mdx>
    <mdx n="0" f="v">
      <t c="3" si="227">
        <n x="225"/>
        <n x="415"/>
        <n x="8"/>
      </t>
    </mdx>
    <mdx n="0" f="v">
      <t c="3" si="227">
        <n x="225"/>
        <n x="416"/>
        <n x="8"/>
      </t>
    </mdx>
    <mdx n="0" f="v">
      <t c="3" si="227">
        <n x="225"/>
        <n x="418"/>
        <n x="8"/>
      </t>
    </mdx>
    <mdx n="0" f="v">
      <t c="3" si="227">
        <n x="225"/>
        <n x="419"/>
        <n x="8"/>
      </t>
    </mdx>
    <mdx n="0" f="v">
      <t c="3" si="227">
        <n x="225"/>
        <n x="420"/>
        <n x="8"/>
      </t>
    </mdx>
    <mdx n="0" f="v">
      <t c="3" si="227">
        <n x="225"/>
        <n x="301"/>
        <n x="8"/>
      </t>
    </mdx>
    <mdx n="0" f="v">
      <t c="3" si="227">
        <n x="225"/>
        <n x="299"/>
        <n x="8"/>
      </t>
    </mdx>
    <mdx n="0" f="v">
      <t c="3" si="227">
        <n x="225"/>
        <n x="297"/>
        <n x="8"/>
      </t>
    </mdx>
    <mdx n="0" f="v">
      <t c="3" si="227">
        <n x="225"/>
        <n x="421"/>
        <n x="8"/>
      </t>
    </mdx>
    <mdx n="0" f="v">
      <t c="3" si="227">
        <n x="225"/>
        <n x="427"/>
        <n x="8"/>
      </t>
    </mdx>
    <mdx n="0" f="v">
      <t c="3" si="227">
        <n x="225"/>
        <n x="422"/>
        <n x="8"/>
      </t>
    </mdx>
    <mdx n="0" f="v">
      <t c="3" si="227">
        <n x="225"/>
        <n x="423"/>
        <n x="8"/>
      </t>
    </mdx>
    <mdx n="0" f="v">
      <t c="3" si="227">
        <n x="225"/>
        <n x="424"/>
        <n x="8"/>
      </t>
    </mdx>
    <mdx n="0" f="v">
      <t c="3" si="227">
        <n x="225"/>
        <n x="425"/>
        <n x="8"/>
      </t>
    </mdx>
    <mdx n="0" f="v">
      <t c="3" si="227">
        <n x="225"/>
        <n x="348"/>
        <n x="8"/>
      </t>
    </mdx>
    <mdx n="0" f="v">
      <t c="3" si="227">
        <n x="225"/>
        <n x="327"/>
        <n x="8"/>
      </t>
    </mdx>
    <mdx n="0" f="v">
      <t c="3" si="227">
        <n x="225"/>
        <n x="426"/>
        <n x="8"/>
      </t>
    </mdx>
    <mdx n="0" f="v">
      <t c="3" si="227">
        <n x="225"/>
        <n x="329"/>
        <n x="8"/>
      </t>
    </mdx>
    <mdx n="0" f="v">
      <t c="3" si="227">
        <n x="225"/>
        <n x="428"/>
        <n x="8"/>
      </t>
    </mdx>
    <mdx n="0" f="v">
      <t c="3" si="227">
        <n x="225"/>
        <n x="328"/>
        <n x="8"/>
      </t>
    </mdx>
    <mdx n="0" f="v">
      <t c="3" si="227">
        <n x="225"/>
        <n x="429"/>
        <n x="8"/>
      </t>
    </mdx>
    <mdx n="0" f="v">
      <t c="3" si="227">
        <n x="225"/>
        <n x="430"/>
        <n x="8"/>
      </t>
    </mdx>
    <mdx n="0" f="v">
      <t c="3" si="227">
        <n x="225"/>
        <n x="431"/>
        <n x="8"/>
      </t>
    </mdx>
    <mdx n="0" f="v">
      <t c="3" si="227">
        <n x="225"/>
        <n x="432"/>
        <n x="8"/>
      </t>
    </mdx>
    <mdx n="0" f="v">
      <t c="3" si="227">
        <n x="225"/>
        <n x="452"/>
        <n x="8"/>
      </t>
    </mdx>
    <mdx n="0" f="v">
      <t c="3" si="227">
        <n x="225"/>
        <n x="462"/>
        <n x="8"/>
      </t>
    </mdx>
    <mdx n="0" f="v">
      <t c="3" si="227">
        <n x="225"/>
        <n x="276"/>
        <n x="8"/>
      </t>
    </mdx>
    <mdx n="0" f="v">
      <t c="3" si="227">
        <n x="225"/>
        <n x="453"/>
        <n x="8"/>
      </t>
    </mdx>
    <mdx n="0" f="v">
      <t c="3" si="227">
        <n x="225"/>
        <n x="454"/>
        <n x="8"/>
      </t>
    </mdx>
    <mdx n="0" f="v">
      <t c="3" si="227">
        <n x="225"/>
        <n x="463"/>
        <n x="8"/>
      </t>
    </mdx>
    <mdx n="0" f="v">
      <t c="3" si="227">
        <n x="225"/>
        <n x="326"/>
        <n x="8"/>
      </t>
    </mdx>
    <mdx n="0" f="v">
      <t c="3" si="227">
        <n x="225"/>
        <n x="435"/>
        <n x="8"/>
      </t>
    </mdx>
    <mdx n="0" f="v">
      <t c="3" si="227">
        <n x="225"/>
        <n x="436"/>
        <n x="8"/>
      </t>
    </mdx>
    <mdx n="0" f="v">
      <t c="3" si="227">
        <n x="225"/>
        <n x="437"/>
        <n x="8"/>
      </t>
    </mdx>
    <mdx n="0" f="v">
      <t c="3" si="227">
        <n x="225"/>
        <n x="294"/>
        <n x="8"/>
      </t>
    </mdx>
    <mdx n="0" f="v">
      <t c="3" si="227">
        <n x="225"/>
        <n x="293"/>
        <n x="8"/>
      </t>
    </mdx>
    <mdx n="0" f="v">
      <t c="3" si="227">
        <n x="225"/>
        <n x="461"/>
        <n x="8"/>
      </t>
    </mdx>
    <mdx n="0" f="v">
      <t c="3" si="227">
        <n x="225"/>
        <n x="433"/>
        <n x="8"/>
      </t>
    </mdx>
    <mdx n="0" f="v">
      <t c="3" si="227">
        <n x="225"/>
        <n x="442"/>
        <n x="8"/>
      </t>
    </mdx>
    <mdx n="0" f="v">
      <t c="3" si="227">
        <n x="225"/>
        <n x="443"/>
        <n x="8"/>
      </t>
    </mdx>
    <mdx n="0" f="v">
      <t c="3" si="227">
        <n x="225"/>
        <n x="444"/>
        <n x="8"/>
      </t>
    </mdx>
    <mdx n="0" f="v">
      <t c="3" si="227">
        <n x="225"/>
        <n x="445"/>
        <n x="8"/>
      </t>
    </mdx>
    <mdx n="0" f="v">
      <t c="3" si="227">
        <n x="225"/>
        <n x="446"/>
        <n x="8"/>
      </t>
    </mdx>
    <mdx n="0" f="v">
      <t c="3" si="227">
        <n x="225"/>
        <n x="434"/>
        <n x="8"/>
      </t>
    </mdx>
    <mdx n="0" f="v">
      <t c="3" si="227">
        <n x="225"/>
        <n x="438"/>
        <n x="8"/>
      </t>
    </mdx>
    <mdx n="0" f="v">
      <t c="3" si="227">
        <n x="225"/>
        <n x="350"/>
        <n x="8"/>
      </t>
    </mdx>
    <mdx n="0" f="v">
      <t c="3" si="227">
        <n x="225"/>
        <n x="439"/>
        <n x="8"/>
      </t>
    </mdx>
    <mdx n="0" f="v">
      <t c="3" si="227">
        <n x="225"/>
        <n x="440"/>
        <n x="8"/>
      </t>
    </mdx>
    <mdx n="0" f="v">
      <t c="3" si="227">
        <n x="225"/>
        <n x="441"/>
        <n x="8"/>
      </t>
    </mdx>
    <mdx n="0" f="v">
      <t c="3" si="227">
        <n x="225"/>
        <n x="447"/>
        <n x="8"/>
      </t>
    </mdx>
    <mdx n="0" f="v">
      <t c="3" si="227">
        <n x="225"/>
        <n x="460"/>
        <n x="8"/>
      </t>
    </mdx>
    <mdx n="0" f="v">
      <t c="3" si="227">
        <n x="225"/>
        <n x="455"/>
        <n x="8"/>
      </t>
    </mdx>
    <mdx n="0" f="v">
      <t c="3" si="227">
        <n x="225"/>
        <n x="456"/>
        <n x="8"/>
      </t>
    </mdx>
    <mdx n="0" f="v">
      <t c="3" si="227">
        <n x="225"/>
        <n x="346"/>
        <n x="8"/>
      </t>
    </mdx>
    <mdx n="0" f="v">
      <t c="3" si="227">
        <n x="225"/>
        <n x="459"/>
        <n x="8"/>
      </t>
    </mdx>
    <mdx n="0" f="v">
      <t c="3" si="227">
        <n x="225"/>
        <n x="448"/>
        <n x="8"/>
      </t>
    </mdx>
    <mdx n="0" f="v">
      <t c="3" si="227">
        <n x="225"/>
        <n x="449"/>
        <n x="8"/>
      </t>
    </mdx>
    <mdx n="0" f="v">
      <t c="3" si="227">
        <n x="225"/>
        <n x="450"/>
        <n x="8"/>
      </t>
    </mdx>
    <mdx n="0" f="v">
      <t c="3" si="227">
        <n x="225"/>
        <n x="451"/>
        <n x="8"/>
      </t>
    </mdx>
    <mdx n="0" f="v">
      <t c="3" si="227">
        <n x="225"/>
        <n x="457"/>
        <n x="8"/>
      </t>
    </mdx>
    <mdx n="0" f="v">
      <t c="3" si="227">
        <n x="225"/>
        <n x="458"/>
        <n x="8"/>
      </t>
    </mdx>
    <mdx n="0" f="v">
      <t c="3" si="227">
        <n x="225"/>
        <n x="464"/>
        <n x="8"/>
      </t>
    </mdx>
    <mdx n="0" f="v">
      <t c="3" si="227">
        <n x="225"/>
        <n x="465"/>
        <n x="8"/>
      </t>
    </mdx>
    <mdx n="0" f="v">
      <t c="3" si="227">
        <n x="225"/>
        <n x="466"/>
        <n x="8"/>
      </t>
    </mdx>
    <mdx n="0" f="v">
      <t c="3" si="227">
        <n x="225"/>
        <n x="467"/>
        <n x="8"/>
      </t>
    </mdx>
    <mdx n="0" f="v">
      <t c="3" si="227">
        <n x="225"/>
        <n x="473"/>
        <n x="8"/>
      </t>
    </mdx>
    <mdx n="0" f="v">
      <t c="3" si="227">
        <n x="225"/>
        <n x="468"/>
        <n x="8"/>
      </t>
    </mdx>
    <mdx n="0" f="v">
      <t c="3" si="227">
        <n x="225"/>
        <n x="469"/>
        <n x="8"/>
      </t>
    </mdx>
    <mdx n="0" f="v">
      <t c="3" si="227">
        <n x="225"/>
        <n x="470"/>
        <n x="8"/>
      </t>
    </mdx>
    <mdx n="0" f="v">
      <t c="3" si="227">
        <n x="225"/>
        <n x="474"/>
        <n x="8"/>
      </t>
    </mdx>
    <mdx n="0" f="v">
      <t c="3" si="227">
        <n x="225"/>
        <n x="475"/>
        <n x="8"/>
      </t>
    </mdx>
    <mdx n="0" f="v">
      <t c="3" si="227">
        <n x="225"/>
        <n x="476"/>
        <n x="8"/>
      </t>
    </mdx>
    <mdx n="0" f="v">
      <t c="3" si="227">
        <n x="225"/>
        <n x="483"/>
        <n x="8"/>
      </t>
    </mdx>
    <mdx n="0" f="v">
      <t c="3" si="227">
        <n x="225"/>
        <n x="471"/>
        <n x="8"/>
      </t>
    </mdx>
    <mdx n="0" f="v">
      <t c="3" si="227">
        <n x="225"/>
        <n x="477"/>
        <n x="8"/>
      </t>
    </mdx>
    <mdx n="0" f="v">
      <t c="3" si="227">
        <n x="225"/>
        <n x="478"/>
        <n x="8"/>
      </t>
    </mdx>
    <mdx n="0" f="v">
      <t c="3" si="227">
        <n x="225"/>
        <n x="479"/>
        <n x="8"/>
      </t>
    </mdx>
    <mdx n="0" f="v">
      <t c="3" si="227">
        <n x="225"/>
        <n x="487"/>
        <n x="8"/>
      </t>
    </mdx>
    <mdx n="0" f="v">
      <t c="3" si="227">
        <n x="225"/>
        <n x="472"/>
        <n x="8"/>
      </t>
    </mdx>
    <mdx n="0" f="v">
      <t c="3" si="227">
        <n x="225"/>
        <n x="480"/>
        <n x="8"/>
      </t>
    </mdx>
    <mdx n="0" f="v">
      <t c="3" si="227">
        <n x="225"/>
        <n x="481"/>
        <n x="8"/>
      </t>
    </mdx>
    <mdx n="0" f="v">
      <t c="3" si="227">
        <n x="225"/>
        <n x="488"/>
        <n x="8"/>
      </t>
    </mdx>
    <mdx n="0" f="v">
      <t c="3" si="227">
        <n x="225"/>
        <n x="489"/>
        <n x="8"/>
      </t>
    </mdx>
    <mdx n="0" f="v">
      <t c="3" si="227">
        <n x="225"/>
        <n x="490"/>
        <n x="8"/>
      </t>
    </mdx>
    <mdx n="0" f="v">
      <t c="3" si="227">
        <n x="225"/>
        <n x="484"/>
        <n x="8"/>
      </t>
    </mdx>
    <mdx n="0" f="v">
      <t c="3" si="227">
        <n x="225"/>
        <n x="485"/>
        <n x="8"/>
      </t>
    </mdx>
    <mdx n="0" f="v">
      <t c="3" si="227">
        <n x="225"/>
        <n x="486"/>
        <n x="8"/>
      </t>
    </mdx>
    <mdx n="0" f="v">
      <t c="3" si="227">
        <n x="225"/>
        <n x="482"/>
        <n x="8"/>
      </t>
    </mdx>
    <mdx n="0" f="v">
      <t c="3" si="227">
        <n x="225"/>
        <n x="496"/>
        <n x="8"/>
      </t>
    </mdx>
    <mdx n="0" f="v">
      <t c="3" si="227">
        <n x="225"/>
        <n x="492"/>
        <n x="8"/>
      </t>
    </mdx>
    <mdx n="0" f="v">
      <t c="3" si="227">
        <n x="225"/>
        <n x="493"/>
        <n x="8"/>
      </t>
    </mdx>
    <mdx n="0" f="v">
      <t c="3" si="227">
        <n x="225"/>
        <n x="491"/>
        <n x="8"/>
      </t>
    </mdx>
    <mdx n="0" f="v">
      <t c="3" si="227">
        <n x="225"/>
        <n x="495"/>
        <n x="8"/>
      </t>
    </mdx>
    <mdx n="0" f="v">
      <t c="3" si="227">
        <n x="225"/>
        <n x="508"/>
        <n x="8"/>
      </t>
    </mdx>
    <mdx n="0" f="v">
      <t c="3" si="227">
        <n x="225"/>
        <n x="494"/>
        <n x="8"/>
      </t>
    </mdx>
    <mdx n="0" f="v">
      <t c="3" si="227">
        <n x="225"/>
        <n x="497"/>
        <n x="8"/>
      </t>
    </mdx>
    <mdx n="0" f="v">
      <t c="3" si="227">
        <n x="225"/>
        <n x="498"/>
        <n x="8"/>
      </t>
    </mdx>
    <mdx n="0" f="v">
      <t c="3" si="227">
        <n x="225"/>
        <n x="499"/>
        <n x="8"/>
      </t>
    </mdx>
    <mdx n="0" f="v">
      <t c="3" si="227">
        <n x="225"/>
        <n x="503"/>
        <n x="8"/>
      </t>
    </mdx>
    <mdx n="0" f="v">
      <t c="3" si="227">
        <n x="225"/>
        <n x="500"/>
        <n x="8"/>
      </t>
    </mdx>
    <mdx n="0" f="v">
      <t c="3" si="227">
        <n x="225"/>
        <n x="501"/>
        <n x="8"/>
      </t>
    </mdx>
    <mdx n="0" f="v">
      <t c="3" si="227">
        <n x="225"/>
        <n x="502"/>
        <n x="8"/>
      </t>
    </mdx>
    <mdx n="0" f="v">
      <t c="3" si="227">
        <n x="225"/>
        <n x="504"/>
        <n x="8"/>
      </t>
    </mdx>
    <mdx n="0" f="v">
      <t c="3" si="227">
        <n x="225"/>
        <n x="505"/>
        <n x="8"/>
      </t>
    </mdx>
    <mdx n="0" f="v">
      <t c="3" si="227">
        <n x="225"/>
        <n x="506"/>
        <n x="8"/>
      </t>
    </mdx>
    <mdx n="0" f="v">
      <t c="3" si="227">
        <n x="225"/>
        <n x="509"/>
        <n x="8"/>
      </t>
    </mdx>
    <mdx n="0" f="v">
      <t c="3" si="227">
        <n x="225"/>
        <n x="507"/>
        <n x="8"/>
      </t>
    </mdx>
    <mdx n="0" f="v">
      <t c="3" si="227">
        <n x="225"/>
        <n x="510"/>
        <n x="8"/>
      </t>
    </mdx>
    <mdx n="0" f="v">
      <t c="3" si="227">
        <n x="225"/>
        <n x="511"/>
        <n x="8"/>
      </t>
    </mdx>
    <mdx n="0" f="v">
      <t c="3" si="227">
        <n x="225"/>
        <n x="512"/>
        <n x="8"/>
      </t>
    </mdx>
    <mdx n="0" f="v">
      <t c="3" si="227">
        <n x="225"/>
        <n x="513"/>
        <n x="8"/>
      </t>
    </mdx>
    <mdx n="0" f="v">
      <t c="3" si="227">
        <n x="225"/>
        <n x="514"/>
        <n x="8"/>
      </t>
    </mdx>
    <mdx n="0" f="v">
      <t c="3" si="227">
        <n x="225"/>
        <n x="515"/>
        <n x="8"/>
      </t>
    </mdx>
    <mdx n="0" f="v">
      <t c="3" si="227">
        <n x="225"/>
        <n x="516"/>
        <n x="8"/>
      </t>
    </mdx>
    <mdx n="0" f="v">
      <t c="3" si="227">
        <n x="225"/>
        <n x="517"/>
        <n x="8"/>
      </t>
    </mdx>
    <mdx n="0" f="v">
      <t c="3" si="227">
        <n x="225"/>
        <n x="518"/>
        <n x="8"/>
      </t>
    </mdx>
    <mdx n="0" f="v">
      <t c="3" si="227">
        <n x="225"/>
        <n x="523"/>
        <n x="8"/>
      </t>
    </mdx>
    <mdx n="0" f="v">
      <t c="3" si="227">
        <n x="225"/>
        <n x="519"/>
        <n x="8"/>
      </t>
    </mdx>
    <mdx n="0" f="v">
      <t c="3" si="227">
        <n x="225"/>
        <n x="520"/>
        <n x="8"/>
      </t>
    </mdx>
    <mdx n="0" f="v">
      <t c="3" si="227">
        <n x="225"/>
        <n x="521"/>
        <n x="8"/>
      </t>
    </mdx>
    <mdx n="0" f="v">
      <t c="3" si="227">
        <n x="225"/>
        <n x="522"/>
        <n x="8"/>
      </t>
    </mdx>
    <mdx n="0" f="v">
      <t c="3" si="227">
        <n x="225"/>
        <n x="528"/>
        <n x="8"/>
      </t>
    </mdx>
    <mdx n="0" f="v">
      <t c="3" si="227">
        <n x="225"/>
        <n x="525"/>
        <n x="8"/>
      </t>
    </mdx>
    <mdx n="0" f="v">
      <t c="3" si="227">
        <n x="225"/>
        <n x="526"/>
        <n x="8"/>
      </t>
    </mdx>
    <mdx n="0" f="v">
      <t c="3" si="227">
        <n x="225"/>
        <n x="524"/>
        <n x="8"/>
      </t>
    </mdx>
    <mdx n="0" f="v">
      <t c="3" si="227">
        <n x="225"/>
        <n x="527"/>
        <n x="8"/>
      </t>
    </mdx>
    <mdx n="0" f="v">
      <t c="3" si="227">
        <n x="225"/>
        <n x="529"/>
        <n x="8"/>
      </t>
    </mdx>
    <mdx n="0" f="v">
      <t c="3" si="227">
        <n x="225"/>
        <n x="530"/>
        <n x="8"/>
      </t>
    </mdx>
    <mdx n="0" f="v">
      <t c="3" si="227">
        <n x="225"/>
        <n x="533"/>
        <n x="8"/>
      </t>
    </mdx>
    <mdx n="0" f="v">
      <t c="3" si="227">
        <n x="225"/>
        <n x="531"/>
        <n x="8"/>
      </t>
    </mdx>
    <mdx n="0" f="v">
      <t c="3" si="227">
        <n x="225"/>
        <n x="532"/>
        <n x="8"/>
      </t>
    </mdx>
    <mdx n="0" f="v">
      <t c="3" si="227">
        <n x="225"/>
        <n x="536"/>
        <n x="8"/>
      </t>
    </mdx>
    <mdx n="0" f="v">
      <t c="3" si="227">
        <n x="225"/>
        <n x="539"/>
        <n x="8"/>
      </t>
    </mdx>
    <mdx n="0" f="v">
      <t c="3" si="227">
        <n x="225"/>
        <n x="534"/>
        <n x="8"/>
      </t>
    </mdx>
    <mdx n="0" f="v">
      <t c="3" si="227">
        <n x="225"/>
        <n x="535"/>
        <n x="8"/>
      </t>
    </mdx>
    <mdx n="0" f="v">
      <t c="3" si="227">
        <n x="225"/>
        <n x="537"/>
        <n x="8"/>
      </t>
    </mdx>
    <mdx n="0" f="v">
      <t c="3" si="227">
        <n x="225"/>
        <n x="538"/>
        <n x="8"/>
      </t>
    </mdx>
    <mdx n="0" f="v">
      <t c="3" si="227">
        <n x="225"/>
        <n x="545"/>
        <n x="8"/>
      </t>
    </mdx>
    <mdx n="0" f="v">
      <t c="3" si="227">
        <n x="225"/>
        <n x="540"/>
        <n x="8"/>
      </t>
    </mdx>
    <mdx n="0" f="v">
      <t c="3" si="227">
        <n x="225"/>
        <n x="541"/>
        <n x="8"/>
      </t>
    </mdx>
    <mdx n="0" f="v">
      <t c="3" si="227">
        <n x="225"/>
        <n x="543"/>
        <n x="8"/>
      </t>
    </mdx>
    <mdx n="0" f="v">
      <t c="3" si="227">
        <n x="225"/>
        <n x="544"/>
        <n x="8"/>
      </t>
    </mdx>
    <mdx n="0" f="v">
      <t c="3" si="227">
        <n x="225"/>
        <n x="542"/>
        <n x="8"/>
      </t>
    </mdx>
    <mdx n="0" f="v">
      <t c="3" si="227">
        <n x="225"/>
        <n x="546"/>
        <n x="8"/>
      </t>
    </mdx>
    <mdx n="0" f="v">
      <t c="3" si="227">
        <n x="225"/>
        <n x="273"/>
        <n x="230" s="1"/>
      </t>
    </mdx>
    <mdx n="0" f="v">
      <t c="3" si="227">
        <n x="225"/>
        <n x="271"/>
        <n x="230" s="1"/>
      </t>
    </mdx>
    <mdx n="0" f="v">
      <t c="3" si="227">
        <n x="225"/>
        <n x="272"/>
        <n x="230" s="1"/>
      </t>
    </mdx>
    <mdx n="0" f="v">
      <t c="3" si="227">
        <n x="225"/>
        <n x="270"/>
        <n x="230" s="1"/>
      </t>
    </mdx>
    <mdx n="0" f="v">
      <t c="3" si="227">
        <n x="225"/>
        <n x="268"/>
        <n x="230" s="1"/>
      </t>
    </mdx>
    <mdx n="0" f="v">
      <t c="3" si="227">
        <n x="225"/>
        <n x="355"/>
        <n x="230" s="1"/>
      </t>
    </mdx>
    <mdx n="0" f="v">
      <t c="3" si="227">
        <n x="225"/>
        <n x="356"/>
        <n x="230" s="1"/>
      </t>
    </mdx>
    <mdx n="0" f="v">
      <t c="3" si="227">
        <n x="225"/>
        <n x="357"/>
        <n x="230" s="1"/>
      </t>
    </mdx>
    <mdx n="0" f="v">
      <t c="3" si="227">
        <n x="225"/>
        <n x="358"/>
        <n x="230" s="1"/>
      </t>
    </mdx>
    <mdx n="0" f="v">
      <t c="3" si="227">
        <n x="225"/>
        <n x="359"/>
        <n x="230" s="1"/>
      </t>
    </mdx>
    <mdx n="0" f="v">
      <t c="3" si="227">
        <n x="225"/>
        <n x="360"/>
        <n x="230" s="1"/>
      </t>
    </mdx>
    <mdx n="0" f="v">
      <t c="3" si="227">
        <n x="225"/>
        <n x="361"/>
        <n x="230" s="1"/>
      </t>
    </mdx>
    <mdx n="0" f="v">
      <t c="3" si="227">
        <n x="225"/>
        <n x="267"/>
        <n x="230" s="1"/>
      </t>
    </mdx>
    <mdx n="0" f="v">
      <t c="3" si="227">
        <n x="225"/>
        <n x="266"/>
        <n x="230" s="1"/>
      </t>
    </mdx>
    <mdx n="0" f="v">
      <t c="3" si="227">
        <n x="225"/>
        <n x="265"/>
        <n x="230" s="1"/>
      </t>
    </mdx>
    <mdx n="0" f="v">
      <t c="3" si="227">
        <n x="225"/>
        <n x="264"/>
        <n x="230" s="1"/>
      </t>
    </mdx>
    <mdx n="0" f="v">
      <t c="3" si="227">
        <n x="225"/>
        <n x="263"/>
        <n x="230" s="1"/>
      </t>
    </mdx>
    <mdx n="0" f="v">
      <t c="3" si="227">
        <n x="225"/>
        <n x="262"/>
        <n x="230" s="1"/>
      </t>
    </mdx>
    <mdx n="0" f="v">
      <t c="3" si="227">
        <n x="225"/>
        <n x="261"/>
        <n x="230" s="1"/>
      </t>
    </mdx>
    <mdx n="0" f="v">
      <t c="3" si="227">
        <n x="225"/>
        <n x="260"/>
        <n x="230" s="1"/>
      </t>
    </mdx>
    <mdx n="0" f="v">
      <t c="3" si="227">
        <n x="225"/>
        <n x="259"/>
        <n x="230" s="1"/>
      </t>
    </mdx>
    <mdx n="0" f="v">
      <t c="3" si="227">
        <n x="225"/>
        <n x="258"/>
        <n x="230" s="1"/>
      </t>
    </mdx>
    <mdx n="0" f="v">
      <t c="3" si="227">
        <n x="225"/>
        <n x="257"/>
        <n x="230" s="1"/>
      </t>
    </mdx>
    <mdx n="0" f="v">
      <t c="3" si="227">
        <n x="225"/>
        <n x="256"/>
        <n x="230" s="1"/>
      </t>
    </mdx>
    <mdx n="0" f="v">
      <t c="3" si="227">
        <n x="225"/>
        <n x="255"/>
        <n x="230" s="1"/>
      </t>
    </mdx>
    <mdx n="0" f="v">
      <t c="3" si="227">
        <n x="225"/>
        <n x="316"/>
        <n x="230" s="1"/>
      </t>
    </mdx>
    <mdx n="0" f="v">
      <t c="3" si="227">
        <n x="225"/>
        <n x="373"/>
        <n x="230" s="1"/>
      </t>
    </mdx>
    <mdx n="0" f="v">
      <t c="3" si="227">
        <n x="225"/>
        <n x="374"/>
        <n x="230" s="1"/>
      </t>
    </mdx>
    <mdx n="0" f="v">
      <t c="3" si="227">
        <n x="225"/>
        <n x="375"/>
        <n x="230" s="1"/>
      </t>
    </mdx>
    <mdx n="0" f="v">
      <t c="3" si="227">
        <n x="225"/>
        <n x="281"/>
        <n x="230" s="1"/>
      </t>
    </mdx>
    <mdx n="0" f="v">
      <t c="3" si="227">
        <n x="225"/>
        <n x="376"/>
        <n x="230" s="1"/>
      </t>
    </mdx>
    <mdx n="0" f="v">
      <t c="3" si="227">
        <n x="225"/>
        <n x="377"/>
        <n x="230" s="1"/>
      </t>
    </mdx>
    <mdx n="0" f="v">
      <t c="3" si="227">
        <n x="225"/>
        <n x="280"/>
        <n x="230" s="1"/>
      </t>
    </mdx>
    <mdx n="0" f="v">
      <t c="3" si="227">
        <n x="225"/>
        <n x="311"/>
        <n x="230" s="1"/>
      </t>
    </mdx>
    <mdx n="0" f="v">
      <t c="3" si="227">
        <n x="225"/>
        <n x="378"/>
        <n x="230" s="1"/>
      </t>
    </mdx>
    <mdx n="0" f="v">
      <t c="3" si="227">
        <n x="225"/>
        <n x="379"/>
        <n x="230" s="1"/>
      </t>
    </mdx>
    <mdx n="0" f="v">
      <t c="3" si="227">
        <n x="225"/>
        <n x="380"/>
        <n x="230" s="1"/>
      </t>
    </mdx>
    <mdx n="0" f="v">
      <t c="3" si="227">
        <n x="225"/>
        <n x="381"/>
        <n x="230" s="1"/>
      </t>
    </mdx>
    <mdx n="0" f="v">
      <t c="3" si="227">
        <n x="225"/>
        <n x="382"/>
        <n x="230" s="1"/>
      </t>
    </mdx>
    <mdx n="0" f="v">
      <t c="3" si="227">
        <n x="225"/>
        <n x="304"/>
        <n x="230" s="1"/>
      </t>
    </mdx>
    <mdx n="0" f="v">
      <t c="3" si="227">
        <n x="225"/>
        <n x="547"/>
        <n x="230" s="1"/>
      </t>
    </mdx>
    <mdx n="0" f="v">
      <t c="3" si="227">
        <n x="225"/>
        <n x="362"/>
        <n x="230" s="1"/>
      </t>
    </mdx>
    <mdx n="0" f="v">
      <t c="3" si="227">
        <n x="225"/>
        <n x="363"/>
        <n x="230" s="1"/>
      </t>
    </mdx>
    <mdx n="0" f="v">
      <t c="3" si="227">
        <n x="225"/>
        <n x="364"/>
        <n x="230" s="1"/>
      </t>
    </mdx>
    <mdx n="0" f="v">
      <t c="3" si="227">
        <n x="225"/>
        <n x="548"/>
        <n x="230" s="1"/>
      </t>
    </mdx>
    <mdx n="0" f="v">
      <t c="3" si="227">
        <n x="225"/>
        <n x="365"/>
        <n x="230" s="1"/>
      </t>
    </mdx>
    <mdx n="0" f="v">
      <t c="3" si="227">
        <n x="225"/>
        <n x="366"/>
        <n x="230" s="1"/>
      </t>
    </mdx>
    <mdx n="0" f="v">
      <t c="3" si="227">
        <n x="225"/>
        <n x="367"/>
        <n x="230" s="1"/>
      </t>
    </mdx>
    <mdx n="0" f="v">
      <t c="3" si="227">
        <n x="225"/>
        <n x="368"/>
        <n x="230" s="1"/>
      </t>
    </mdx>
    <mdx n="0" f="v">
      <t c="3" si="227">
        <n x="225"/>
        <n x="369"/>
        <n x="230" s="1"/>
      </t>
    </mdx>
    <mdx n="0" f="v">
      <t c="3" si="227">
        <n x="225"/>
        <n x="307"/>
        <n x="230" s="1"/>
      </t>
    </mdx>
    <mdx n="0" f="v">
      <t c="3" si="227">
        <n x="225"/>
        <n x="370"/>
        <n x="230" s="1"/>
      </t>
    </mdx>
    <mdx n="0" f="v">
      <t c="3" si="227">
        <n x="225"/>
        <n x="371"/>
        <n x="230" s="1"/>
      </t>
    </mdx>
    <mdx n="0" f="v">
      <t c="3" si="227">
        <n x="225"/>
        <n x="372"/>
        <n x="230" s="1"/>
      </t>
    </mdx>
    <mdx n="0" f="v">
      <t c="3" si="227">
        <n x="225"/>
        <n x="393"/>
        <n x="230" s="1"/>
      </t>
    </mdx>
    <mdx n="0" f="v">
      <t c="3" si="227">
        <n x="225"/>
        <n x="394"/>
        <n x="230" s="1"/>
      </t>
    </mdx>
    <mdx n="0" f="v">
      <t c="3" si="227">
        <n x="225"/>
        <n x="395"/>
        <n x="230" s="1"/>
      </t>
    </mdx>
    <mdx n="0" f="v">
      <t c="3" si="227">
        <n x="225"/>
        <n x="278"/>
        <n x="230" s="1"/>
      </t>
    </mdx>
    <mdx n="0" f="v">
      <t c="3" si="227">
        <n x="225"/>
        <n x="396"/>
        <n x="230" s="1"/>
      </t>
    </mdx>
    <mdx n="0" f="v">
      <t c="3" si="227">
        <n x="225"/>
        <n x="397"/>
        <n x="230" s="1"/>
      </t>
    </mdx>
    <mdx n="0" f="v">
      <t c="3" si="227">
        <n x="225"/>
        <n x="398"/>
        <n x="230" s="1"/>
      </t>
    </mdx>
    <mdx n="0" f="v">
      <t c="3" si="227">
        <n x="225"/>
        <n x="383"/>
        <n x="230" s="1"/>
      </t>
    </mdx>
    <mdx n="0" f="v">
      <t c="3" si="227">
        <n x="225"/>
        <n x="384"/>
        <n x="230" s="1"/>
      </t>
    </mdx>
    <mdx n="0" f="v">
      <t c="3" si="227">
        <n x="225"/>
        <n x="385"/>
        <n x="230" s="1"/>
      </t>
    </mdx>
    <mdx n="0" f="v">
      <t c="3" si="227">
        <n x="225"/>
        <n x="386"/>
        <n x="230" s="1"/>
      </t>
    </mdx>
    <mdx n="0" f="v">
      <t c="3" si="227">
        <n x="225"/>
        <n x="387"/>
        <n x="230" s="1"/>
      </t>
    </mdx>
    <mdx n="0" f="v">
      <t c="3" si="227">
        <n x="225"/>
        <n x="388"/>
        <n x="230" s="1"/>
      </t>
    </mdx>
    <mdx n="0" f="v">
      <t c="3" si="227">
        <n x="225"/>
        <n x="389"/>
        <n x="230" s="1"/>
      </t>
    </mdx>
    <mdx n="0" f="v">
      <t c="3" si="227">
        <n x="225"/>
        <n x="390"/>
        <n x="230" s="1"/>
      </t>
    </mdx>
    <mdx n="0" f="v">
      <t c="3" si="227">
        <n x="225"/>
        <n x="404"/>
        <n x="230" s="1"/>
      </t>
    </mdx>
    <mdx n="0" f="v">
      <t c="3" si="227">
        <n x="225"/>
        <n x="392"/>
        <n x="230" s="1"/>
      </t>
    </mdx>
    <mdx n="0" f="v">
      <t c="3" si="227">
        <n x="225"/>
        <n x="391"/>
        <n x="230" s="1"/>
      </t>
    </mdx>
    <mdx n="0" f="v">
      <t c="3" si="227">
        <n x="225"/>
        <n x="399"/>
        <n x="230" s="1"/>
      </t>
    </mdx>
    <mdx n="0" f="v">
      <t c="3" si="227">
        <n x="225"/>
        <n x="400"/>
        <n x="230" s="1"/>
      </t>
    </mdx>
    <mdx n="0" f="v">
      <t c="3" si="227">
        <n x="225"/>
        <n x="401"/>
        <n x="230" s="1"/>
      </t>
    </mdx>
    <mdx n="0" f="v">
      <t c="3" si="227">
        <n x="225"/>
        <n x="402"/>
        <n x="230" s="1"/>
      </t>
    </mdx>
    <mdx n="0" f="v">
      <t c="3" si="227">
        <n x="225"/>
        <n x="277"/>
        <n x="230" s="1"/>
      </t>
    </mdx>
    <mdx n="0" f="v">
      <t c="3" si="227">
        <n x="225"/>
        <n x="417"/>
        <n x="230" s="1"/>
      </t>
    </mdx>
    <mdx n="0" f="v">
      <t c="3" si="227">
        <n x="225"/>
        <n x="405"/>
        <n x="230" s="1"/>
      </t>
    </mdx>
    <mdx n="0" f="v">
      <t c="3" si="227">
        <n x="225"/>
        <n x="406"/>
        <n x="230" s="1"/>
      </t>
    </mdx>
    <mdx n="0" f="v">
      <t c="3" si="227">
        <n x="225"/>
        <n x="407"/>
        <n x="230" s="1"/>
      </t>
    </mdx>
    <mdx n="0" f="v">
      <t c="3" si="227">
        <n x="225"/>
        <n x="408"/>
        <n x="230" s="1"/>
      </t>
    </mdx>
    <mdx n="0" f="v">
      <t c="3" si="227">
        <n x="225"/>
        <n x="409"/>
        <n x="230" s="1"/>
      </t>
    </mdx>
    <mdx n="0" f="v">
      <t c="3" si="227">
        <n x="225"/>
        <n x="410"/>
        <n x="230" s="1"/>
      </t>
    </mdx>
    <mdx n="0" f="v">
      <t c="3" si="227">
        <n x="225"/>
        <n x="411"/>
        <n x="230" s="1"/>
      </t>
    </mdx>
    <mdx n="0" f="v">
      <t c="3" si="227">
        <n x="225"/>
        <n x="403"/>
        <n x="230" s="1"/>
      </t>
    </mdx>
    <mdx n="0" f="v">
      <t c="3" si="227">
        <n x="225"/>
        <n x="412"/>
        <n x="230" s="1"/>
      </t>
    </mdx>
    <mdx n="0" f="v">
      <t c="3" si="227">
        <n x="225"/>
        <n x="413"/>
        <n x="230" s="1"/>
      </t>
    </mdx>
    <mdx n="0" f="v">
      <t c="3" si="227">
        <n x="225"/>
        <n x="414"/>
        <n x="230" s="1"/>
      </t>
    </mdx>
    <mdx n="0" f="v">
      <t c="3" si="227">
        <n x="225"/>
        <n x="415"/>
        <n x="230" s="1"/>
      </t>
    </mdx>
    <mdx n="0" f="v">
      <t c="3" si="227">
        <n x="225"/>
        <n x="416"/>
        <n x="230" s="1"/>
      </t>
    </mdx>
    <mdx n="0" f="v">
      <t c="3" si="227">
        <n x="225"/>
        <n x="427"/>
        <n x="230" s="1"/>
      </t>
    </mdx>
    <mdx n="0" f="v">
      <t c="3" si="227">
        <n x="225"/>
        <n x="418"/>
        <n x="230" s="1"/>
      </t>
    </mdx>
    <mdx n="0" f="v">
      <t c="3" si="227">
        <n x="225"/>
        <n x="419"/>
        <n x="230" s="1"/>
      </t>
    </mdx>
    <mdx n="0" f="v">
      <t c="3" si="227">
        <n x="225"/>
        <n x="420"/>
        <n x="230" s="1"/>
      </t>
    </mdx>
    <mdx n="0" f="v">
      <t c="3" si="227">
        <n x="225"/>
        <n x="301"/>
        <n x="230" s="1"/>
      </t>
    </mdx>
    <mdx n="0" f="v">
      <t c="3" si="227">
        <n x="225"/>
        <n x="299"/>
        <n x="230" s="1"/>
      </t>
    </mdx>
    <mdx n="0" f="v">
      <t c="3" si="227">
        <n x="225"/>
        <n x="297"/>
        <n x="230" s="1"/>
      </t>
    </mdx>
    <mdx n="0" f="v">
      <t c="3" si="227">
        <n x="225"/>
        <n x="421"/>
        <n x="230" s="1"/>
      </t>
    </mdx>
    <mdx n="0" f="v">
      <t c="3" si="227">
        <n x="225"/>
        <n x="422"/>
        <n x="230" s="1"/>
      </t>
    </mdx>
    <mdx n="0" f="v">
      <t c="3" si="227">
        <n x="225"/>
        <n x="423"/>
        <n x="230" s="1"/>
      </t>
    </mdx>
    <mdx n="0" f="v">
      <t c="3" si="227">
        <n x="225"/>
        <n x="424"/>
        <n x="230" s="1"/>
      </t>
    </mdx>
    <mdx n="0" f="v">
      <t c="3" si="227">
        <n x="225"/>
        <n x="425"/>
        <n x="230" s="1"/>
      </t>
    </mdx>
    <mdx n="0" f="v">
      <t c="3" si="227">
        <n x="225"/>
        <n x="348"/>
        <n x="230" s="1"/>
      </t>
    </mdx>
    <mdx n="0" f="v">
      <t c="3" si="227">
        <n x="225"/>
        <n x="327"/>
        <n x="230" s="1"/>
      </t>
    </mdx>
    <mdx n="0" f="v">
      <t c="3" si="227">
        <n x="225"/>
        <n x="426"/>
        <n x="230" s="1"/>
      </t>
    </mdx>
    <mdx n="0" f="v">
      <t c="3" si="227">
        <n x="225"/>
        <n x="329"/>
        <n x="230" s="1"/>
      </t>
    </mdx>
    <mdx n="0" f="v">
      <t c="3" si="227">
        <n x="225"/>
        <n x="428"/>
        <n x="230" s="1"/>
      </t>
    </mdx>
    <mdx n="0" f="v">
      <t c="3" si="227">
        <n x="225"/>
        <n x="328"/>
        <n x="230" s="1"/>
      </t>
    </mdx>
    <mdx n="0" f="v">
      <t c="3" si="227">
        <n x="225"/>
        <n x="429"/>
        <n x="230" s="1"/>
      </t>
    </mdx>
    <mdx n="0" f="v">
      <t c="3" si="227">
        <n x="225"/>
        <n x="430"/>
        <n x="230" s="1"/>
      </t>
    </mdx>
    <mdx n="0" f="v">
      <t c="3" si="227">
        <n x="225"/>
        <n x="431"/>
        <n x="230" s="1"/>
      </t>
    </mdx>
    <mdx n="0" f="v">
      <t c="3" si="227">
        <n x="225"/>
        <n x="432"/>
        <n x="230" s="1"/>
      </t>
    </mdx>
    <mdx n="0" f="v">
      <t c="3" si="227">
        <n x="225"/>
        <n x="452"/>
        <n x="230" s="1"/>
      </t>
    </mdx>
    <mdx n="0" f="v">
      <t c="3" si="227">
        <n x="225"/>
        <n x="463"/>
        <n x="230" s="1"/>
      </t>
    </mdx>
    <mdx n="0" f="v">
      <t c="3" si="227">
        <n x="225"/>
        <n x="276"/>
        <n x="230" s="1"/>
      </t>
    </mdx>
    <mdx n="0" f="v">
      <t c="3" si="227">
        <n x="225"/>
        <n x="453"/>
        <n x="230" s="1"/>
      </t>
    </mdx>
    <mdx n="0" f="v">
      <t c="3" si="227">
        <n x="225"/>
        <n x="454"/>
        <n x="230" s="1"/>
      </t>
    </mdx>
    <mdx n="0" f="v">
      <t c="3" si="227">
        <n x="225"/>
        <n x="326"/>
        <n x="230" s="1"/>
      </t>
    </mdx>
    <mdx n="0" f="v">
      <t c="3" si="227">
        <n x="225"/>
        <n x="435"/>
        <n x="230" s="1"/>
      </t>
    </mdx>
    <mdx n="0" f="v">
      <t c="3" si="227">
        <n x="225"/>
        <n x="436"/>
        <n x="230" s="1"/>
      </t>
    </mdx>
    <mdx n="0" f="v">
      <t c="3" si="227">
        <n x="225"/>
        <n x="437"/>
        <n x="230" s="1"/>
      </t>
    </mdx>
    <mdx n="0" f="v">
      <t c="3" si="227">
        <n x="225"/>
        <n x="294"/>
        <n x="230" s="1"/>
      </t>
    </mdx>
    <mdx n="0" f="v">
      <t c="3" si="227">
        <n x="225"/>
        <n x="293"/>
        <n x="230" s="1"/>
      </t>
    </mdx>
    <mdx n="0" f="v">
      <t c="3" si="227">
        <n x="225"/>
        <n x="461"/>
        <n x="230" s="1"/>
      </t>
    </mdx>
    <mdx n="0" f="v">
      <t c="3" si="227">
        <n x="225"/>
        <n x="433"/>
        <n x="230" s="1"/>
      </t>
    </mdx>
    <mdx n="0" f="v">
      <t c="3" si="227">
        <n x="225"/>
        <n x="442"/>
        <n x="230" s="1"/>
      </t>
    </mdx>
    <mdx n="0" f="v">
      <t c="3" si="227">
        <n x="225"/>
        <n x="443"/>
        <n x="230" s="1"/>
      </t>
    </mdx>
    <mdx n="0" f="v">
      <t c="3" si="227">
        <n x="225"/>
        <n x="444"/>
        <n x="230" s="1"/>
      </t>
    </mdx>
    <mdx n="0" f="v">
      <t c="3" si="227">
        <n x="225"/>
        <n x="445"/>
        <n x="230" s="1"/>
      </t>
    </mdx>
    <mdx n="0" f="v">
      <t c="3" si="227">
        <n x="225"/>
        <n x="446"/>
        <n x="230" s="1"/>
      </t>
    </mdx>
    <mdx n="0" f="v">
      <t c="3" si="227">
        <n x="225"/>
        <n x="462"/>
        <n x="230" s="1"/>
      </t>
    </mdx>
    <mdx n="0" f="v">
      <t c="3" si="227">
        <n x="225"/>
        <n x="434"/>
        <n x="230" s="1"/>
      </t>
    </mdx>
    <mdx n="0" f="v">
      <t c="3" si="227">
        <n x="225"/>
        <n x="438"/>
        <n x="230" s="1"/>
      </t>
    </mdx>
    <mdx n="0" f="v">
      <t c="3" si="227">
        <n x="225"/>
        <n x="350"/>
        <n x="230" s="1"/>
      </t>
    </mdx>
    <mdx n="0" f="v">
      <t c="3" si="227">
        <n x="225"/>
        <n x="439"/>
        <n x="230" s="1"/>
      </t>
    </mdx>
    <mdx n="0" f="v">
      <t c="3" si="227">
        <n x="225"/>
        <n x="440"/>
        <n x="230" s="1"/>
      </t>
    </mdx>
    <mdx n="0" f="v">
      <t c="3" si="227">
        <n x="225"/>
        <n x="441"/>
        <n x="230" s="1"/>
      </t>
    </mdx>
    <mdx n="0" f="v">
      <t c="3" si="227">
        <n x="225"/>
        <n x="447"/>
        <n x="230" s="1"/>
      </t>
    </mdx>
    <mdx n="0" f="v">
      <t c="3" si="227">
        <n x="225"/>
        <n x="455"/>
        <n x="230" s="1"/>
      </t>
    </mdx>
    <mdx n="0" f="v">
      <t c="3" si="227">
        <n x="225"/>
        <n x="456"/>
        <n x="230" s="1"/>
      </t>
    </mdx>
    <mdx n="0" f="v">
      <t c="3" si="227">
        <n x="225"/>
        <n x="346"/>
        <n x="230" s="1"/>
      </t>
    </mdx>
    <mdx n="0" f="v">
      <t c="3" si="227">
        <n x="225"/>
        <n x="459"/>
        <n x="230" s="1"/>
      </t>
    </mdx>
    <mdx n="0" f="v">
      <t c="3" si="227">
        <n x="225"/>
        <n x="448"/>
        <n x="230" s="1"/>
      </t>
    </mdx>
    <mdx n="0" f="v">
      <t c="3" si="227">
        <n x="225"/>
        <n x="449"/>
        <n x="230" s="1"/>
      </t>
    </mdx>
    <mdx n="0" f="v">
      <t c="3" si="227">
        <n x="225"/>
        <n x="450"/>
        <n x="230" s="1"/>
      </t>
    </mdx>
    <mdx n="0" f="v">
      <t c="3" si="227">
        <n x="225"/>
        <n x="451"/>
        <n x="230" s="1"/>
      </t>
    </mdx>
    <mdx n="0" f="v">
      <t c="3" si="227">
        <n x="225"/>
        <n x="457"/>
        <n x="230" s="1"/>
      </t>
    </mdx>
    <mdx n="0" f="v">
      <t c="3" si="227">
        <n x="225"/>
        <n x="458"/>
        <n x="230" s="1"/>
      </t>
    </mdx>
    <mdx n="0" f="v">
      <t c="3" si="227">
        <n x="225"/>
        <n x="473"/>
        <n x="230" s="1"/>
      </t>
    </mdx>
    <mdx n="0" f="v">
      <t c="3" si="227">
        <n x="225"/>
        <n x="460"/>
        <n x="230" s="1"/>
      </t>
    </mdx>
    <mdx n="0" f="v">
      <t c="3" si="227">
        <n x="225"/>
        <n x="464"/>
        <n x="230" s="1"/>
      </t>
    </mdx>
    <mdx n="0" f="v">
      <t c="3" si="227">
        <n x="225"/>
        <n x="465"/>
        <n x="230" s="1"/>
      </t>
    </mdx>
    <mdx n="0" f="v">
      <t c="3" si="227">
        <n x="225"/>
        <n x="466"/>
        <n x="230" s="1"/>
      </t>
    </mdx>
    <mdx n="0" f="v">
      <t c="3" si="227">
        <n x="225"/>
        <n x="467"/>
        <n x="230" s="1"/>
      </t>
    </mdx>
    <mdx n="0" f="v">
      <t c="3" si="227">
        <n x="225"/>
        <n x="468"/>
        <n x="230" s="1"/>
      </t>
    </mdx>
    <mdx n="0" f="v">
      <t c="3" si="227">
        <n x="225"/>
        <n x="469"/>
        <n x="230" s="1"/>
      </t>
    </mdx>
    <mdx n="0" f="v">
      <t c="3" si="227">
        <n x="225"/>
        <n x="470"/>
        <n x="230" s="1"/>
      </t>
    </mdx>
    <mdx n="0" f="v">
      <t c="3" si="227">
        <n x="225"/>
        <n x="474"/>
        <n x="230" s="1"/>
      </t>
    </mdx>
    <mdx n="0" f="v">
      <t c="3" si="227">
        <n x="225"/>
        <n x="475"/>
        <n x="230" s="1"/>
      </t>
    </mdx>
    <mdx n="0" f="v">
      <t c="3" si="227">
        <n x="225"/>
        <n x="476"/>
        <n x="230" s="1"/>
      </t>
    </mdx>
    <mdx n="0" f="v">
      <t c="3" si="227">
        <n x="225"/>
        <n x="471"/>
        <n x="230" s="1"/>
      </t>
    </mdx>
    <mdx n="0" f="v">
      <t c="3" si="227">
        <n x="225"/>
        <n x="477"/>
        <n x="230" s="1"/>
      </t>
    </mdx>
    <mdx n="0" f="v">
      <t c="3" si="227">
        <n x="225"/>
        <n x="478"/>
        <n x="230" s="1"/>
      </t>
    </mdx>
    <mdx n="0" f="v">
      <t c="3" si="227">
        <n x="225"/>
        <n x="479"/>
        <n x="230" s="1"/>
      </t>
    </mdx>
    <mdx n="0" f="v">
      <t c="3" si="227">
        <n x="225"/>
        <n x="483"/>
        <n x="230" s="1"/>
      </t>
    </mdx>
    <mdx n="0" f="v">
      <t c="3" si="227">
        <n x="225"/>
        <n x="472"/>
        <n x="230" s="1"/>
      </t>
    </mdx>
    <mdx n="0" f="v">
      <t c="3" si="227">
        <n x="225"/>
        <n x="480"/>
        <n x="230" s="1"/>
      </t>
    </mdx>
    <mdx n="0" f="v">
      <t c="3" si="227">
        <n x="225"/>
        <n x="481"/>
        <n x="230" s="1"/>
      </t>
    </mdx>
    <mdx n="0" f="v">
      <t c="3" si="227">
        <n x="225"/>
        <n x="487"/>
        <n x="230" s="1"/>
      </t>
    </mdx>
    <mdx n="0" f="v">
      <t c="3" si="227">
        <n x="225"/>
        <n x="488"/>
        <n x="230" s="1"/>
      </t>
    </mdx>
    <mdx n="0" f="v">
      <t c="3" si="227">
        <n x="225"/>
        <n x="489"/>
        <n x="230" s="1"/>
      </t>
    </mdx>
    <mdx n="0" f="v">
      <t c="3" si="227">
        <n x="225"/>
        <n x="482"/>
        <n x="230" s="1"/>
      </t>
    </mdx>
    <mdx n="0" f="v">
      <t c="3" si="227">
        <n x="225"/>
        <n x="484"/>
        <n x="230" s="1"/>
      </t>
    </mdx>
    <mdx n="0" f="v">
      <t c="3" si="227">
        <n x="225"/>
        <n x="485"/>
        <n x="230" s="1"/>
      </t>
    </mdx>
    <mdx n="0" f="v">
      <t c="3" si="227">
        <n x="225"/>
        <n x="486"/>
        <n x="230" s="1"/>
      </t>
    </mdx>
    <mdx n="0" f="v">
      <t c="3" si="227">
        <n x="225"/>
        <n x="490"/>
        <n x="230" s="1"/>
      </t>
    </mdx>
    <mdx n="0" f="v">
      <t c="3" si="227">
        <n x="225"/>
        <n x="492"/>
        <n x="230" s="1"/>
      </t>
    </mdx>
    <mdx n="0" f="v">
      <t c="3" si="227">
        <n x="225"/>
        <n x="493"/>
        <n x="230" s="1"/>
      </t>
    </mdx>
    <mdx n="0" f="v">
      <t c="3" si="227">
        <n x="225"/>
        <n x="491"/>
        <n x="230" s="1"/>
      </t>
    </mdx>
    <mdx n="0" f="v">
      <t c="3" si="227">
        <n x="225"/>
        <n x="495"/>
        <n x="230" s="1"/>
      </t>
    </mdx>
    <mdx n="0" f="v">
      <t c="3" si="227">
        <n x="225"/>
        <n x="496"/>
        <n x="230" s="1"/>
      </t>
    </mdx>
    <mdx n="0" f="v">
      <t c="3" si="227">
        <n x="225"/>
        <n x="503"/>
        <n x="230" s="1"/>
      </t>
    </mdx>
    <mdx n="0" f="v">
      <t c="3" si="227">
        <n x="225"/>
        <n x="508"/>
        <n x="230" s="1"/>
      </t>
    </mdx>
    <mdx n="0" f="v">
      <t c="3" si="227">
        <n x="225"/>
        <n x="494"/>
        <n x="230" s="1"/>
      </t>
    </mdx>
    <mdx n="0" f="v">
      <t c="3" si="227">
        <n x="225"/>
        <n x="497"/>
        <n x="230" s="1"/>
      </t>
    </mdx>
    <mdx n="0" f="v">
      <t c="3" si="227">
        <n x="225"/>
        <n x="498"/>
        <n x="230" s="1"/>
      </t>
    </mdx>
    <mdx n="0" f="v">
      <t c="3" si="227">
        <n x="225"/>
        <n x="499"/>
        <n x="230" s="1"/>
      </t>
    </mdx>
    <mdx n="0" f="v">
      <t c="3" si="227">
        <n x="225"/>
        <n x="500"/>
        <n x="230" s="1"/>
      </t>
    </mdx>
    <mdx n="0" f="v">
      <t c="3" si="227">
        <n x="225"/>
        <n x="501"/>
        <n x="230" s="1"/>
      </t>
    </mdx>
    <mdx n="0" f="v">
      <t c="3" si="227">
        <n x="225"/>
        <n x="502"/>
        <n x="230" s="1"/>
      </t>
    </mdx>
    <mdx n="0" f="v">
      <t c="3" si="227">
        <n x="225"/>
        <n x="504"/>
        <n x="230" s="1"/>
      </t>
    </mdx>
    <mdx n="0" f="v">
      <t c="3" si="227">
        <n x="225"/>
        <n x="505"/>
        <n x="230" s="1"/>
      </t>
    </mdx>
    <mdx n="0" f="v">
      <t c="3" si="227">
        <n x="225"/>
        <n x="506"/>
        <n x="230" s="1"/>
      </t>
    </mdx>
    <mdx n="0" f="v">
      <t c="3" si="227">
        <n x="225"/>
        <n x="509"/>
        <n x="230" s="1"/>
      </t>
    </mdx>
    <mdx n="0" f="v">
      <t c="3" si="227">
        <n x="225"/>
        <n x="507"/>
        <n x="230" s="1"/>
      </t>
    </mdx>
    <mdx n="0" f="v">
      <t c="3" si="227">
        <n x="225"/>
        <n x="510"/>
        <n x="230" s="1"/>
      </t>
    </mdx>
    <mdx n="0" f="v">
      <t c="3" si="227">
        <n x="225"/>
        <n x="511"/>
        <n x="230" s="1"/>
      </t>
    </mdx>
    <mdx n="0" f="v">
      <t c="3" si="227">
        <n x="225"/>
        <n x="512"/>
        <n x="230" s="1"/>
      </t>
    </mdx>
    <mdx n="0" f="v">
      <t c="3" si="227">
        <n x="225"/>
        <n x="513"/>
        <n x="230" s="1"/>
      </t>
    </mdx>
    <mdx n="0" f="v">
      <t c="3" si="227">
        <n x="225"/>
        <n x="514"/>
        <n x="230" s="1"/>
      </t>
    </mdx>
    <mdx n="0" f="v">
      <t c="3" si="227">
        <n x="225"/>
        <n x="515"/>
        <n x="230" s="1"/>
      </t>
    </mdx>
    <mdx n="0" f="v">
      <t c="3" si="227">
        <n x="225"/>
        <n x="516"/>
        <n x="230" s="1"/>
      </t>
    </mdx>
    <mdx n="0" f="v">
      <t c="3" si="227">
        <n x="225"/>
        <n x="517"/>
        <n x="230" s="1"/>
      </t>
    </mdx>
    <mdx n="0" f="v">
      <t c="3" si="227">
        <n x="225"/>
        <n x="518"/>
        <n x="230" s="1"/>
      </t>
    </mdx>
    <mdx n="0" f="v">
      <t c="3" si="227">
        <n x="225"/>
        <n x="522"/>
        <n x="230" s="1"/>
      </t>
    </mdx>
    <mdx n="0" f="v">
      <t c="3" si="227">
        <n x="225"/>
        <n x="523"/>
        <n x="230" s="1"/>
      </t>
    </mdx>
    <mdx n="0" f="v">
      <t c="3" si="227">
        <n x="225"/>
        <n x="519"/>
        <n x="230" s="1"/>
      </t>
    </mdx>
    <mdx n="0" f="v">
      <t c="3" si="227">
        <n x="225"/>
        <n x="520"/>
        <n x="230" s="1"/>
      </t>
    </mdx>
    <mdx n="0" f="v">
      <t c="3" si="227">
        <n x="225"/>
        <n x="521"/>
        <n x="230" s="1"/>
      </t>
    </mdx>
    <mdx n="0" f="v">
      <t c="3" si="227">
        <n x="225"/>
        <n x="528"/>
        <n x="230" s="1"/>
      </t>
    </mdx>
    <mdx n="0" f="v">
      <t c="3" si="227">
        <n x="225"/>
        <n x="525"/>
        <n x="230" s="1"/>
      </t>
    </mdx>
    <mdx n="0" f="v">
      <t c="3" si="227">
        <n x="225"/>
        <n x="526"/>
        <n x="230" s="1"/>
      </t>
    </mdx>
    <mdx n="0" f="v">
      <t c="3" si="227">
        <n x="225"/>
        <n x="524"/>
        <n x="230" s="1"/>
      </t>
    </mdx>
    <mdx n="0" f="v">
      <t c="3" si="227">
        <n x="225"/>
        <n x="527"/>
        <n x="230" s="1"/>
      </t>
    </mdx>
    <mdx n="0" f="v">
      <t c="3" si="227">
        <n x="225"/>
        <n x="529"/>
        <n x="230" s="1"/>
      </t>
    </mdx>
    <mdx n="0" f="v">
      <t c="3" si="227">
        <n x="225"/>
        <n x="530"/>
        <n x="230" s="1"/>
      </t>
    </mdx>
    <mdx n="0" f="v">
      <t c="3" si="227">
        <n x="225"/>
        <n x="533"/>
        <n x="230" s="1"/>
      </t>
    </mdx>
    <mdx n="0" f="v">
      <t c="3" si="227">
        <n x="225"/>
        <n x="531"/>
        <n x="230" s="1"/>
      </t>
    </mdx>
    <mdx n="0" f="v">
      <t c="3" si="227">
        <n x="225"/>
        <n x="532"/>
        <n x="230" s="1"/>
      </t>
    </mdx>
    <mdx n="0" f="v">
      <t c="3" si="227">
        <n x="225"/>
        <n x="536"/>
        <n x="230" s="1"/>
      </t>
    </mdx>
    <mdx n="0" f="v">
      <t c="3" si="227">
        <n x="225"/>
        <n x="534"/>
        <n x="230" s="1"/>
      </t>
    </mdx>
    <mdx n="0" f="v">
      <t c="3" si="227">
        <n x="225"/>
        <n x="535"/>
        <n x="230" s="1"/>
      </t>
    </mdx>
    <mdx n="0" f="v">
      <t c="3" si="227">
        <n x="225"/>
        <n x="539"/>
        <n x="230" s="1"/>
      </t>
    </mdx>
    <mdx n="0" f="v">
      <t c="3" si="227">
        <n x="225"/>
        <n x="537"/>
        <n x="230" s="1"/>
      </t>
    </mdx>
    <mdx n="0" f="v">
      <t c="3" si="227">
        <n x="225"/>
        <n x="538"/>
        <n x="230" s="1"/>
      </t>
    </mdx>
    <mdx n="0" f="v">
      <t c="3" si="227">
        <n x="225"/>
        <n x="540"/>
        <n x="230" s="1"/>
      </t>
    </mdx>
    <mdx n="0" f="v">
      <t c="3" si="227">
        <n x="225"/>
        <n x="541"/>
        <n x="230" s="1"/>
      </t>
    </mdx>
    <mdx n="0" f="v">
      <t c="3" si="227">
        <n x="225"/>
        <n x="545"/>
        <n x="230" s="1"/>
      </t>
    </mdx>
    <mdx n="0" f="v">
      <t c="3" si="227">
        <n x="225"/>
        <n x="543"/>
        <n x="230" s="1"/>
      </t>
    </mdx>
    <mdx n="0" f="v">
      <t c="3" si="227">
        <n x="225"/>
        <n x="544"/>
        <n x="230" s="1"/>
      </t>
    </mdx>
    <mdx n="0" f="v">
      <t c="3" si="227">
        <n x="225"/>
        <n x="542"/>
        <n x="230" s="1"/>
      </t>
    </mdx>
    <mdx n="0" f="v">
      <t c="3" si="227">
        <n x="225"/>
        <n x="546"/>
        <n x="230" s="1"/>
      </t>
    </mdx>
    <mdx n="0" f="v">
      <t c="3" si="227">
        <n x="225"/>
        <n x="273"/>
        <n x="2"/>
      </t>
    </mdx>
    <mdx n="0" f="v">
      <t c="3" si="227">
        <n x="225"/>
        <n x="272"/>
        <n x="2"/>
      </t>
    </mdx>
    <mdx n="0" f="v">
      <t c="3" si="227">
        <n x="225"/>
        <n x="268"/>
        <n x="2"/>
      </t>
    </mdx>
    <mdx n="0" f="v">
      <t c="3" si="227">
        <n x="225"/>
        <n x="357"/>
        <n x="2"/>
      </t>
    </mdx>
    <mdx n="0" f="v">
      <t c="3" si="227">
        <n x="225"/>
        <n x="358"/>
        <n x="2"/>
      </t>
    </mdx>
    <mdx n="0" f="v">
      <t c="3" si="227">
        <n x="225"/>
        <n x="361"/>
        <n x="2"/>
      </t>
    </mdx>
    <mdx n="0" f="v">
      <t c="3" si="227">
        <n x="225"/>
        <n x="267"/>
        <n x="2"/>
      </t>
    </mdx>
    <mdx n="0" f="v">
      <t c="3" si="227">
        <n x="225"/>
        <n x="263"/>
        <n x="2"/>
      </t>
    </mdx>
    <mdx n="0" f="v">
      <t c="3" si="227">
        <n x="225"/>
        <n x="259"/>
        <n x="2"/>
      </t>
    </mdx>
    <mdx n="0" f="v">
      <t c="3" si="227">
        <n x="225"/>
        <n x="258"/>
        <n x="2"/>
      </t>
    </mdx>
    <mdx n="0" f="v">
      <t c="3" si="227">
        <n x="225"/>
        <n x="257"/>
        <n x="2"/>
      </t>
    </mdx>
    <mdx n="0" f="v">
      <t c="3" si="227">
        <n x="225"/>
        <n x="316"/>
        <n x="2"/>
      </t>
    </mdx>
    <mdx n="0" f="v">
      <t c="3" si="227">
        <n x="225"/>
        <n x="373"/>
        <n x="2"/>
      </t>
    </mdx>
    <mdx n="0" f="v">
      <t c="3" si="227">
        <n x="225"/>
        <n x="374"/>
        <n x="2"/>
      </t>
    </mdx>
    <mdx n="0" f="v">
      <t c="3" si="227">
        <n x="225"/>
        <n x="281"/>
        <n x="2"/>
      </t>
    </mdx>
    <mdx n="0" f="v">
      <t c="3" si="227">
        <n x="225"/>
        <n x="376"/>
        <n x="2"/>
      </t>
    </mdx>
    <mdx n="0" f="v">
      <t c="3" si="227">
        <n x="225"/>
        <n x="377"/>
        <n x="2"/>
      </t>
    </mdx>
    <mdx n="0" f="v">
      <t c="3" si="227">
        <n x="225"/>
        <n x="280"/>
        <n x="2"/>
      </t>
    </mdx>
    <mdx n="0" f="v">
      <t c="3" si="227">
        <n x="225"/>
        <n x="311"/>
        <n x="2"/>
      </t>
    </mdx>
    <mdx n="0" f="v">
      <t c="3" si="227">
        <n x="225"/>
        <n x="378"/>
        <n x="2"/>
      </t>
    </mdx>
    <mdx n="0" f="v">
      <t c="3" si="227">
        <n x="225"/>
        <n x="379"/>
        <n x="2"/>
      </t>
    </mdx>
    <mdx n="0" f="v">
      <t c="3" si="227">
        <n x="225"/>
        <n x="380"/>
        <n x="2"/>
      </t>
    </mdx>
    <mdx n="0" f="v">
      <t c="3" si="227">
        <n x="225"/>
        <n x="381"/>
        <n x="2"/>
      </t>
    </mdx>
    <mdx n="0" f="v">
      <t c="3" si="227">
        <n x="225"/>
        <n x="382"/>
        <n x="2"/>
      </t>
    </mdx>
    <mdx n="0" f="v">
      <t c="3" si="227">
        <n x="225"/>
        <n x="304"/>
        <n x="2"/>
      </t>
    </mdx>
    <mdx n="0" f="v">
      <t c="3" si="227">
        <n x="225"/>
        <n x="547"/>
        <n x="2"/>
      </t>
    </mdx>
    <mdx n="0" f="v">
      <t c="3" si="227">
        <n x="225"/>
        <n x="362"/>
        <n x="2"/>
      </t>
    </mdx>
    <mdx n="0" f="v">
      <t c="3" si="227">
        <n x="225"/>
        <n x="364"/>
        <n x="2"/>
      </t>
    </mdx>
    <mdx n="0" f="v">
      <t c="3" si="227">
        <n x="225"/>
        <n x="548"/>
        <n x="2"/>
      </t>
    </mdx>
    <mdx n="0" f="v">
      <t c="3" si="227">
        <n x="225"/>
        <n x="365"/>
        <n x="2"/>
      </t>
    </mdx>
    <mdx n="0" f="v">
      <t c="3" si="227">
        <n x="225"/>
        <n x="366"/>
        <n x="2"/>
      </t>
    </mdx>
    <mdx n="0" f="v">
      <t c="3" si="227">
        <n x="225"/>
        <n x="367"/>
        <n x="2"/>
      </t>
    </mdx>
    <mdx n="0" f="v">
      <t c="3" si="227">
        <n x="225"/>
        <n x="368"/>
        <n x="2"/>
      </t>
    </mdx>
    <mdx n="0" f="v">
      <t c="3" si="227">
        <n x="225"/>
        <n x="369"/>
        <n x="2"/>
      </t>
    </mdx>
    <mdx n="0" f="v">
      <t c="3" si="227">
        <n x="225"/>
        <n x="307"/>
        <n x="2"/>
      </t>
    </mdx>
    <mdx n="0" f="v">
      <t c="3" si="227">
        <n x="225"/>
        <n x="370"/>
        <n x="2"/>
      </t>
    </mdx>
    <mdx n="0" f="v">
      <t c="3" si="227">
        <n x="225"/>
        <n x="371"/>
        <n x="2"/>
      </t>
    </mdx>
    <mdx n="0" f="v">
      <t c="3" si="227">
        <n x="225"/>
        <n x="372"/>
        <n x="2"/>
      </t>
    </mdx>
    <mdx n="0" f="v">
      <t c="3" si="227">
        <n x="225"/>
        <n x="393"/>
        <n x="2"/>
      </t>
    </mdx>
    <mdx n="0" f="v">
      <t c="3" si="227">
        <n x="225"/>
        <n x="394"/>
        <n x="2"/>
      </t>
    </mdx>
    <mdx n="0" f="v">
      <t c="3" si="227">
        <n x="225"/>
        <n x="395"/>
        <n x="2"/>
      </t>
    </mdx>
    <mdx n="0" f="v">
      <t c="3" si="227">
        <n x="225"/>
        <n x="278"/>
        <n x="2"/>
      </t>
    </mdx>
    <mdx n="0" f="v">
      <t c="3" si="227">
        <n x="225"/>
        <n x="396"/>
        <n x="2"/>
      </t>
    </mdx>
    <mdx n="0" f="v">
      <t c="3" si="227">
        <n x="225"/>
        <n x="397"/>
        <n x="2"/>
      </t>
    </mdx>
    <mdx n="0" f="v">
      <t c="3" si="227">
        <n x="225"/>
        <n x="398"/>
        <n x="2"/>
      </t>
    </mdx>
    <mdx n="0" f="v">
      <t c="3" si="227">
        <n x="225"/>
        <n x="392"/>
        <n x="2"/>
      </t>
    </mdx>
    <mdx n="0" f="v">
      <t c="3" si="227">
        <n x="225"/>
        <n x="383"/>
        <n x="2"/>
      </t>
    </mdx>
    <mdx n="0" f="v">
      <t c="3" si="227">
        <n x="225"/>
        <n x="384"/>
        <n x="2"/>
      </t>
    </mdx>
    <mdx n="0" f="v">
      <t c="3" si="227">
        <n x="225"/>
        <n x="385"/>
        <n x="2"/>
      </t>
    </mdx>
    <mdx n="0" f="v">
      <t c="3" si="227">
        <n x="225"/>
        <n x="386"/>
        <n x="2"/>
      </t>
    </mdx>
    <mdx n="0" f="v">
      <t c="3" si="227">
        <n x="225"/>
        <n x="387"/>
        <n x="2"/>
      </t>
    </mdx>
    <mdx n="0" f="v">
      <t c="3" si="227">
        <n x="225"/>
        <n x="388"/>
        <n x="2"/>
      </t>
    </mdx>
    <mdx n="0" f="v">
      <t c="3" si="227">
        <n x="225"/>
        <n x="389"/>
        <n x="2"/>
      </t>
    </mdx>
    <mdx n="0" f="v">
      <t c="3" si="227">
        <n x="225"/>
        <n x="390"/>
        <n x="2"/>
      </t>
    </mdx>
    <mdx n="0" f="v">
      <t c="3" si="227">
        <n x="225"/>
        <n x="404"/>
        <n x="2"/>
      </t>
    </mdx>
    <mdx n="0" f="v">
      <t c="3" si="227">
        <n x="225"/>
        <n x="391"/>
        <n x="2"/>
      </t>
    </mdx>
    <mdx n="0" f="v">
      <t c="3" si="227">
        <n x="225"/>
        <n x="399"/>
        <n x="2"/>
      </t>
    </mdx>
    <mdx n="0" f="v">
      <t c="3" si="227">
        <n x="225"/>
        <n x="400"/>
        <n x="2"/>
      </t>
    </mdx>
    <mdx n="0" f="v">
      <t c="3" si="227">
        <n x="225"/>
        <n x="401"/>
        <n x="2"/>
      </t>
    </mdx>
    <mdx n="0" f="v">
      <t c="3" si="227">
        <n x="225"/>
        <n x="402"/>
        <n x="2"/>
      </t>
    </mdx>
    <mdx n="0" f="v">
      <t c="3" si="227">
        <n x="225"/>
        <n x="277"/>
        <n x="2"/>
      </t>
    </mdx>
    <mdx n="0" f="v">
      <t c="3" si="227">
        <n x="225"/>
        <n x="417"/>
        <n x="2"/>
      </t>
    </mdx>
    <mdx n="0" f="v">
      <t c="3" si="227">
        <n x="225"/>
        <n x="405"/>
        <n x="2"/>
      </t>
    </mdx>
    <mdx n="0" f="v">
      <t c="3" si="227">
        <n x="225"/>
        <n x="406"/>
        <n x="2"/>
      </t>
    </mdx>
    <mdx n="0" f="v">
      <t c="3" si="227">
        <n x="225"/>
        <n x="407"/>
        <n x="2"/>
      </t>
    </mdx>
    <mdx n="0" f="v">
      <t c="3" si="227">
        <n x="225"/>
        <n x="408"/>
        <n x="2"/>
      </t>
    </mdx>
    <mdx n="0" f="v">
      <t c="3" si="227">
        <n x="225"/>
        <n x="409"/>
        <n x="2"/>
      </t>
    </mdx>
    <mdx n="0" f="v">
      <t c="3" si="227">
        <n x="225"/>
        <n x="410"/>
        <n x="2"/>
      </t>
    </mdx>
    <mdx n="0" f="v">
      <t c="3" si="227">
        <n x="225"/>
        <n x="411"/>
        <n x="2"/>
      </t>
    </mdx>
    <mdx n="0" f="v">
      <t c="3" si="227">
        <n x="225"/>
        <n x="403"/>
        <n x="2"/>
      </t>
    </mdx>
    <mdx n="0" f="v">
      <t c="3" si="227">
        <n x="225"/>
        <n x="412"/>
        <n x="2"/>
      </t>
    </mdx>
    <mdx n="0" f="v">
      <t c="3" si="227">
        <n x="225"/>
        <n x="413"/>
        <n x="2"/>
      </t>
    </mdx>
    <mdx n="0" f="v">
      <t c="3" si="227">
        <n x="225"/>
        <n x="414"/>
        <n x="2"/>
      </t>
    </mdx>
    <mdx n="0" f="v">
      <t c="3" si="227">
        <n x="225"/>
        <n x="415"/>
        <n x="2"/>
      </t>
    </mdx>
    <mdx n="0" f="v">
      <t c="3" si="227">
        <n x="225"/>
        <n x="416"/>
        <n x="2"/>
      </t>
    </mdx>
    <mdx n="0" f="v">
      <t c="3" si="227">
        <n x="225"/>
        <n x="427"/>
        <n x="2"/>
      </t>
    </mdx>
    <mdx n="0" f="v">
      <t c="3" si="227">
        <n x="225"/>
        <n x="422"/>
        <n x="2"/>
      </t>
    </mdx>
    <mdx n="0" f="v">
      <t c="3" si="227">
        <n x="225"/>
        <n x="418"/>
        <n x="2"/>
      </t>
    </mdx>
    <mdx n="0" f="v">
      <t c="3" si="227">
        <n x="225"/>
        <n x="419"/>
        <n x="2"/>
      </t>
    </mdx>
    <mdx n="0" f="v">
      <t c="3" si="227">
        <n x="225"/>
        <n x="420"/>
        <n x="2"/>
      </t>
    </mdx>
    <mdx n="0" f="v">
      <t c="3" si="227">
        <n x="225"/>
        <n x="301"/>
        <n x="2"/>
      </t>
    </mdx>
    <mdx n="0" f="v">
      <t c="3" si="227">
        <n x="225"/>
        <n x="299"/>
        <n x="2"/>
      </t>
    </mdx>
    <mdx n="0" f="v">
      <t c="3" si="227">
        <n x="225"/>
        <n x="297"/>
        <n x="2"/>
      </t>
    </mdx>
    <mdx n="0" f="v">
      <t c="3" si="227">
        <n x="225"/>
        <n x="421"/>
        <n x="2"/>
      </t>
    </mdx>
    <mdx n="0" f="v">
      <t c="3" si="227">
        <n x="225"/>
        <n x="423"/>
        <n x="2"/>
      </t>
    </mdx>
    <mdx n="0" f="v">
      <t c="3" si="227">
        <n x="225"/>
        <n x="424"/>
        <n x="2"/>
      </t>
    </mdx>
    <mdx n="0" f="v">
      <t c="3" si="227">
        <n x="225"/>
        <n x="425"/>
        <n x="2"/>
      </t>
    </mdx>
    <mdx n="0" f="v">
      <t c="3" si="227">
        <n x="225"/>
        <n x="348"/>
        <n x="2"/>
      </t>
    </mdx>
    <mdx n="0" f="v">
      <t c="3" si="227">
        <n x="225"/>
        <n x="327"/>
        <n x="2"/>
      </t>
    </mdx>
    <mdx n="0" f="v">
      <t c="3" si="227">
        <n x="225"/>
        <n x="426"/>
        <n x="2"/>
      </t>
    </mdx>
    <mdx n="0" f="v">
      <t c="3" si="227">
        <n x="225"/>
        <n x="329"/>
        <n x="2"/>
      </t>
    </mdx>
    <mdx n="0" f="v">
      <t c="3" si="227">
        <n x="225"/>
        <n x="428"/>
        <n x="2"/>
      </t>
    </mdx>
    <mdx n="0" f="v">
      <t c="3" si="227">
        <n x="225"/>
        <n x="328"/>
        <n x="2"/>
      </t>
    </mdx>
    <mdx n="0" f="v">
      <t c="3" si="227">
        <n x="225"/>
        <n x="429"/>
        <n x="2"/>
      </t>
    </mdx>
    <mdx n="0" f="v">
      <t c="3" si="227">
        <n x="225"/>
        <n x="430"/>
        <n x="2"/>
      </t>
    </mdx>
    <mdx n="0" f="v">
      <t c="3" si="227">
        <n x="225"/>
        <n x="431"/>
        <n x="2"/>
      </t>
    </mdx>
    <mdx n="0" f="v">
      <t c="3" si="227">
        <n x="225"/>
        <n x="432"/>
        <n x="2"/>
      </t>
    </mdx>
    <mdx n="0" f="v">
      <t c="3" si="227">
        <n x="225"/>
        <n x="452"/>
        <n x="2"/>
      </t>
    </mdx>
    <mdx n="0" f="v">
      <t c="3" si="227">
        <n x="225"/>
        <n x="463"/>
        <n x="2"/>
      </t>
    </mdx>
    <mdx n="0" f="v">
      <t c="3" si="227">
        <n x="225"/>
        <n x="276"/>
        <n x="2"/>
      </t>
    </mdx>
    <mdx n="0" f="v">
      <t c="3" si="227">
        <n x="225"/>
        <n x="453"/>
        <n x="2"/>
      </t>
    </mdx>
    <mdx n="0" f="v">
      <t c="3" si="227">
        <n x="225"/>
        <n x="454"/>
        <n x="2"/>
      </t>
    </mdx>
    <mdx n="0" f="v">
      <t c="3" si="227">
        <n x="225"/>
        <n x="326"/>
        <n x="2"/>
      </t>
    </mdx>
    <mdx n="0" f="v">
      <t c="3" si="227">
        <n x="225"/>
        <n x="435"/>
        <n x="2"/>
      </t>
    </mdx>
    <mdx n="0" f="v">
      <t c="3" si="227">
        <n x="225"/>
        <n x="436"/>
        <n x="2"/>
      </t>
    </mdx>
    <mdx n="0" f="v">
      <t c="3" si="227">
        <n x="225"/>
        <n x="437"/>
        <n x="2"/>
      </t>
    </mdx>
    <mdx n="0" f="v">
      <t c="3" si="227">
        <n x="225"/>
        <n x="294"/>
        <n x="2"/>
      </t>
    </mdx>
    <mdx n="0" f="v">
      <t c="3" si="227">
        <n x="225"/>
        <n x="293"/>
        <n x="2"/>
      </t>
    </mdx>
    <mdx n="0" f="v">
      <t c="3" si="227">
        <n x="225"/>
        <n x="461"/>
        <n x="2"/>
      </t>
    </mdx>
    <mdx n="0" f="v">
      <t c="3" si="227">
        <n x="225"/>
        <n x="460"/>
        <n x="2"/>
      </t>
    </mdx>
    <mdx n="0" f="v">
      <t c="3" si="227">
        <n x="225"/>
        <n x="462"/>
        <n x="2"/>
      </t>
    </mdx>
    <mdx n="0" f="v">
      <t c="3" si="227">
        <n x="225"/>
        <n x="433"/>
        <n x="2"/>
      </t>
    </mdx>
    <mdx n="0" f="v">
      <t c="3" si="227">
        <n x="225"/>
        <n x="442"/>
        <n x="2"/>
      </t>
    </mdx>
    <mdx n="0" f="v">
      <t c="3" si="227">
        <n x="225"/>
        <n x="443"/>
        <n x="2"/>
      </t>
    </mdx>
    <mdx n="0" f="v">
      <t c="3" si="227">
        <n x="225"/>
        <n x="444"/>
        <n x="2"/>
      </t>
    </mdx>
    <mdx n="0" f="v">
      <t c="3" si="227">
        <n x="225"/>
        <n x="445"/>
        <n x="2"/>
      </t>
    </mdx>
    <mdx n="0" f="v">
      <t c="3" si="227">
        <n x="225"/>
        <n x="446"/>
        <n x="2"/>
      </t>
    </mdx>
    <mdx n="0" f="v">
      <t c="3" si="227">
        <n x="225"/>
        <n x="434"/>
        <n x="2"/>
      </t>
    </mdx>
    <mdx n="0" f="v">
      <t c="3" si="227">
        <n x="225"/>
        <n x="438"/>
        <n x="2"/>
      </t>
    </mdx>
    <mdx n="0" f="v">
      <t c="3" si="227">
        <n x="225"/>
        <n x="350"/>
        <n x="2"/>
      </t>
    </mdx>
    <mdx n="0" f="v">
      <t c="3" si="227">
        <n x="225"/>
        <n x="439"/>
        <n x="2"/>
      </t>
    </mdx>
    <mdx n="0" f="v">
      <t c="3" si="227">
        <n x="225"/>
        <n x="440"/>
        <n x="2"/>
      </t>
    </mdx>
    <mdx n="0" f="v">
      <t c="3" si="227">
        <n x="225"/>
        <n x="441"/>
        <n x="2"/>
      </t>
    </mdx>
    <mdx n="0" f="v">
      <t c="3" si="227">
        <n x="225"/>
        <n x="447"/>
        <n x="2"/>
      </t>
    </mdx>
    <mdx n="0" f="v">
      <t c="3" si="227">
        <n x="225"/>
        <n x="455"/>
        <n x="2"/>
      </t>
    </mdx>
    <mdx n="0" f="v">
      <t c="3" si="227">
        <n x="225"/>
        <n x="456"/>
        <n x="2"/>
      </t>
    </mdx>
    <mdx n="0" f="v">
      <t c="3" si="227">
        <n x="225"/>
        <n x="346"/>
        <n x="2"/>
      </t>
    </mdx>
    <mdx n="0" f="v">
      <t c="3" si="227">
        <n x="225"/>
        <n x="459"/>
        <n x="2"/>
      </t>
    </mdx>
    <mdx n="0" f="v">
      <t c="3" si="227">
        <n x="225"/>
        <n x="448"/>
        <n x="2"/>
      </t>
    </mdx>
    <mdx n="0" f="v">
      <t c="3" si="227">
        <n x="225"/>
        <n x="449"/>
        <n x="2"/>
      </t>
    </mdx>
    <mdx n="0" f="v">
      <t c="3" si="227">
        <n x="225"/>
        <n x="450"/>
        <n x="2"/>
      </t>
    </mdx>
    <mdx n="0" f="v">
      <t c="3" si="227">
        <n x="225"/>
        <n x="451"/>
        <n x="2"/>
      </t>
    </mdx>
    <mdx n="0" f="v">
      <t c="3" si="227">
        <n x="225"/>
        <n x="457"/>
        <n x="2"/>
      </t>
    </mdx>
    <mdx n="0" f="v">
      <t c="3" si="227">
        <n x="225"/>
        <n x="458"/>
        <n x="2"/>
      </t>
    </mdx>
    <mdx n="0" f="v">
      <t c="3" si="227">
        <n x="225"/>
        <n x="473"/>
        <n x="2"/>
      </t>
    </mdx>
    <mdx n="0" f="v">
      <t c="3" si="227">
        <n x="225"/>
        <n x="464"/>
        <n x="2"/>
      </t>
    </mdx>
    <mdx n="0" f="v">
      <t c="3" si="227">
        <n x="225"/>
        <n x="465"/>
        <n x="2"/>
      </t>
    </mdx>
    <mdx n="0" f="v">
      <t c="3" si="227">
        <n x="225"/>
        <n x="466"/>
        <n x="2"/>
      </t>
    </mdx>
    <mdx n="0" f="v">
      <t c="3" si="227">
        <n x="225"/>
        <n x="467"/>
        <n x="2"/>
      </t>
    </mdx>
    <mdx n="0" f="v">
      <t c="3" si="227">
        <n x="225"/>
        <n x="468"/>
        <n x="2"/>
      </t>
    </mdx>
    <mdx n="0" f="v">
      <t c="3" si="227">
        <n x="225"/>
        <n x="469"/>
        <n x="2"/>
      </t>
    </mdx>
    <mdx n="0" f="v">
      <t c="3" si="227">
        <n x="225"/>
        <n x="470"/>
        <n x="2"/>
      </t>
    </mdx>
    <mdx n="0" f="v">
      <t c="3" si="227">
        <n x="225"/>
        <n x="474"/>
        <n x="2"/>
      </t>
    </mdx>
    <mdx n="0" f="v">
      <t c="3" si="227">
        <n x="225"/>
        <n x="475"/>
        <n x="2"/>
      </t>
    </mdx>
    <mdx n="0" f="v">
      <t c="3" si="227">
        <n x="225"/>
        <n x="476"/>
        <n x="2"/>
      </t>
    </mdx>
    <mdx n="0" f="v">
      <t c="3" si="227">
        <n x="225"/>
        <n x="471"/>
        <n x="2"/>
      </t>
    </mdx>
    <mdx n="0" f="v">
      <t c="3" si="227">
        <n x="225"/>
        <n x="477"/>
        <n x="2"/>
      </t>
    </mdx>
    <mdx n="0" f="v">
      <t c="3" si="227">
        <n x="225"/>
        <n x="478"/>
        <n x="2"/>
      </t>
    </mdx>
    <mdx n="0" f="v">
      <t c="3" si="227">
        <n x="225"/>
        <n x="479"/>
        <n x="2"/>
      </t>
    </mdx>
    <mdx n="0" f="v">
      <t c="3" si="227">
        <n x="225"/>
        <n x="487"/>
        <n x="2"/>
      </t>
    </mdx>
    <mdx n="0" f="v">
      <t c="3" si="227">
        <n x="225"/>
        <n x="472"/>
        <n x="2"/>
      </t>
    </mdx>
    <mdx n="0" f="v">
      <t c="3" si="227">
        <n x="225"/>
        <n x="480"/>
        <n x="2"/>
      </t>
    </mdx>
    <mdx n="0" f="v">
      <t c="3" si="227">
        <n x="225"/>
        <n x="481"/>
        <n x="2"/>
      </t>
    </mdx>
    <mdx n="0" f="v">
      <t c="3" si="227">
        <n x="225"/>
        <n x="483"/>
        <n x="2"/>
      </t>
    </mdx>
    <mdx n="0" f="v">
      <t c="3" si="227">
        <n x="225"/>
        <n x="488"/>
        <n x="2"/>
      </t>
    </mdx>
    <mdx n="0" f="v">
      <t c="3" si="227">
        <n x="225"/>
        <n x="489"/>
        <n x="2"/>
      </t>
    </mdx>
    <mdx n="0" f="v">
      <t c="3" si="227">
        <n x="225"/>
        <n x="484"/>
        <n x="2"/>
      </t>
    </mdx>
    <mdx n="0" f="v">
      <t c="3" si="227">
        <n x="225"/>
        <n x="485"/>
        <n x="2"/>
      </t>
    </mdx>
    <mdx n="0" f="v">
      <t c="3" si="227">
        <n x="225"/>
        <n x="486"/>
        <n x="2"/>
      </t>
    </mdx>
    <mdx n="0" f="v">
      <t c="3" si="227">
        <n x="225"/>
        <n x="490"/>
        <n x="2"/>
      </t>
    </mdx>
    <mdx n="0" f="v">
      <t c="3" si="227">
        <n x="225"/>
        <n x="482"/>
        <n x="2"/>
      </t>
    </mdx>
    <mdx n="0" f="v">
      <t c="3" si="227">
        <n x="225"/>
        <n x="492"/>
        <n x="2"/>
      </t>
    </mdx>
    <mdx n="0" f="v">
      <t c="3" si="227">
        <n x="225"/>
        <n x="493"/>
        <n x="2"/>
      </t>
    </mdx>
    <mdx n="0" f="v">
      <t c="3" si="227">
        <n x="225"/>
        <n x="491"/>
        <n x="2"/>
      </t>
    </mdx>
    <mdx n="0" f="v">
      <t c="3" si="227">
        <n x="225"/>
        <n x="495"/>
        <n x="2"/>
      </t>
    </mdx>
    <mdx n="0" f="v">
      <t c="3" si="227">
        <n x="225"/>
        <n x="496"/>
        <n x="2"/>
      </t>
    </mdx>
    <mdx n="0" f="v">
      <t c="3" si="227">
        <n x="225"/>
        <n x="494"/>
        <n x="2"/>
      </t>
    </mdx>
    <mdx n="0" f="v">
      <t c="3" si="227">
        <n x="225"/>
        <n x="497"/>
        <n x="2"/>
      </t>
    </mdx>
    <mdx n="0" f="v">
      <t c="3" si="227">
        <n x="225"/>
        <n x="498"/>
        <n x="2"/>
      </t>
    </mdx>
    <mdx n="0" f="v">
      <t c="3" si="227">
        <n x="225"/>
        <n x="499"/>
        <n x="2"/>
      </t>
    </mdx>
    <mdx n="0" f="v">
      <t c="3" si="227">
        <n x="225"/>
        <n x="503"/>
        <n x="2"/>
      </t>
    </mdx>
    <mdx n="0" f="v">
      <t c="3" si="227">
        <n x="225"/>
        <n x="508"/>
        <n x="2"/>
      </t>
    </mdx>
    <mdx n="0" f="v">
      <t c="3" si="227">
        <n x="225"/>
        <n x="500"/>
        <n x="2"/>
      </t>
    </mdx>
    <mdx n="0" f="v">
      <t c="3" si="227">
        <n x="225"/>
        <n x="501"/>
        <n x="2"/>
      </t>
    </mdx>
    <mdx n="0" f="v">
      <t c="3" si="227">
        <n x="225"/>
        <n x="502"/>
        <n x="2"/>
      </t>
    </mdx>
    <mdx n="0" f="v">
      <t c="3" si="227">
        <n x="225"/>
        <n x="504"/>
        <n x="2"/>
      </t>
    </mdx>
    <mdx n="0" f="v">
      <t c="3" si="227">
        <n x="225"/>
        <n x="505"/>
        <n x="2"/>
      </t>
    </mdx>
    <mdx n="0" f="v">
      <t c="3" si="227">
        <n x="225"/>
        <n x="506"/>
        <n x="2"/>
      </t>
    </mdx>
    <mdx n="0" f="v">
      <t c="3" si="227">
        <n x="225"/>
        <n x="509"/>
        <n x="2"/>
      </t>
    </mdx>
    <mdx n="0" f="v">
      <t c="3" si="227">
        <n x="225"/>
        <n x="507"/>
        <n x="2"/>
      </t>
    </mdx>
    <mdx n="0" f="v">
      <t c="3" si="227">
        <n x="225"/>
        <n x="510"/>
        <n x="2"/>
      </t>
    </mdx>
    <mdx n="0" f="v">
      <t c="3" si="227">
        <n x="225"/>
        <n x="511"/>
        <n x="2"/>
      </t>
    </mdx>
    <mdx n="0" f="v">
      <t c="3" si="227">
        <n x="225"/>
        <n x="512"/>
        <n x="2"/>
      </t>
    </mdx>
    <mdx n="0" f="v">
      <t c="3" si="227">
        <n x="225"/>
        <n x="513"/>
        <n x="2"/>
      </t>
    </mdx>
    <mdx n="0" f="v">
      <t c="3" si="227">
        <n x="225"/>
        <n x="514"/>
        <n x="2"/>
      </t>
    </mdx>
    <mdx n="0" f="v">
      <t c="3" si="227">
        <n x="225"/>
        <n x="515"/>
        <n x="2"/>
      </t>
    </mdx>
    <mdx n="0" f="v">
      <t c="3" si="227">
        <n x="225"/>
        <n x="516"/>
        <n x="2"/>
      </t>
    </mdx>
    <mdx n="0" f="v">
      <t c="3" si="227">
        <n x="225"/>
        <n x="517"/>
        <n x="2"/>
      </t>
    </mdx>
    <mdx n="0" f="v">
      <t c="3" si="227">
        <n x="225"/>
        <n x="518"/>
        <n x="2"/>
      </t>
    </mdx>
    <mdx n="0" f="v">
      <t c="3" si="227">
        <n x="225"/>
        <n x="522"/>
        <n x="2"/>
      </t>
    </mdx>
    <mdx n="0" f="v">
      <t c="3" si="227">
        <n x="225"/>
        <n x="523"/>
        <n x="2"/>
      </t>
    </mdx>
    <mdx n="0" f="v">
      <t c="3" si="227">
        <n x="225"/>
        <n x="519"/>
        <n x="2"/>
      </t>
    </mdx>
    <mdx n="0" f="v">
      <t c="3" si="227">
        <n x="225"/>
        <n x="520"/>
        <n x="2"/>
      </t>
    </mdx>
    <mdx n="0" f="v">
      <t c="3" si="227">
        <n x="225"/>
        <n x="521"/>
        <n x="2"/>
      </t>
    </mdx>
    <mdx n="0" f="v">
      <t c="3" si="227">
        <n x="225"/>
        <n x="528"/>
        <n x="2"/>
      </t>
    </mdx>
    <mdx n="0" f="v">
      <t c="3" si="227">
        <n x="225"/>
        <n x="525"/>
        <n x="2"/>
      </t>
    </mdx>
    <mdx n="0" f="v">
      <t c="3" si="227">
        <n x="225"/>
        <n x="526"/>
        <n x="2"/>
      </t>
    </mdx>
    <mdx n="0" f="v">
      <t c="3" si="227">
        <n x="225"/>
        <n x="524"/>
        <n x="2"/>
      </t>
    </mdx>
    <mdx n="0" f="v">
      <t c="3" si="227">
        <n x="225"/>
        <n x="527"/>
        <n x="2"/>
      </t>
    </mdx>
    <mdx n="0" f="v">
      <t c="3" si="227">
        <n x="225"/>
        <n x="529"/>
        <n x="2"/>
      </t>
    </mdx>
    <mdx n="0" f="v">
      <t c="3" si="227">
        <n x="225"/>
        <n x="530"/>
        <n x="2"/>
      </t>
    </mdx>
    <mdx n="0" f="v">
      <t c="3" si="227">
        <n x="225"/>
        <n x="533"/>
        <n x="2"/>
      </t>
    </mdx>
    <mdx n="0" f="v">
      <t c="3" si="227">
        <n x="225"/>
        <n x="531"/>
        <n x="2"/>
      </t>
    </mdx>
    <mdx n="0" f="v">
      <t c="3" si="227">
        <n x="225"/>
        <n x="532"/>
        <n x="2"/>
      </t>
    </mdx>
    <mdx n="0" f="v">
      <t c="3" si="227">
        <n x="225"/>
        <n x="536"/>
        <n x="2"/>
      </t>
    </mdx>
    <mdx n="0" f="v">
      <t c="3" si="227">
        <n x="225"/>
        <n x="539"/>
        <n x="2"/>
      </t>
    </mdx>
    <mdx n="0" f="v">
      <t c="3" si="227">
        <n x="225"/>
        <n x="534"/>
        <n x="2"/>
      </t>
    </mdx>
    <mdx n="0" f="v">
      <t c="3" si="227">
        <n x="225"/>
        <n x="535"/>
        <n x="2"/>
      </t>
    </mdx>
    <mdx n="0" f="v">
      <t c="3" si="227">
        <n x="225"/>
        <n x="537"/>
        <n x="2"/>
      </t>
    </mdx>
    <mdx n="0" f="v">
      <t c="3" si="227">
        <n x="225"/>
        <n x="538"/>
        <n x="2"/>
      </t>
    </mdx>
    <mdx n="0" f="v">
      <t c="3" si="227">
        <n x="225"/>
        <n x="540"/>
        <n x="2"/>
      </t>
    </mdx>
    <mdx n="0" f="v">
      <t c="3" si="227">
        <n x="225"/>
        <n x="541"/>
        <n x="2"/>
      </t>
    </mdx>
    <mdx n="0" f="v">
      <t c="3" si="227">
        <n x="225"/>
        <n x="543"/>
        <n x="2"/>
      </t>
    </mdx>
    <mdx n="0" f="v">
      <t c="3" si="227">
        <n x="225"/>
        <n x="545"/>
        <n x="2"/>
      </t>
    </mdx>
    <mdx n="0" f="v">
      <t c="3" si="227">
        <n x="225"/>
        <n x="544"/>
        <n x="2"/>
      </t>
    </mdx>
    <mdx n="0" f="v">
      <t c="3" si="227">
        <n x="225"/>
        <n x="542"/>
        <n x="2"/>
      </t>
    </mdx>
    <mdx n="0" f="v">
      <t c="3" si="227">
        <n x="225"/>
        <n x="546"/>
        <n x="2"/>
      </t>
    </mdx>
    <mdx n="0" f="v">
      <t c="3" si="227">
        <n x="225"/>
        <n x="273"/>
        <n x="190"/>
      </t>
    </mdx>
    <mdx n="0" f="v">
      <t c="3" si="227">
        <n x="225"/>
        <n x="268"/>
        <n x="190"/>
      </t>
    </mdx>
    <mdx n="0" f="v">
      <t c="3" si="227">
        <n x="225"/>
        <n x="357"/>
        <n x="190"/>
      </t>
    </mdx>
    <mdx n="0" f="v">
      <t c="3" si="227">
        <n x="225"/>
        <n x="358"/>
        <n x="190"/>
      </t>
    </mdx>
    <mdx n="0" f="v">
      <t c="3" si="227">
        <n x="225"/>
        <n x="361"/>
        <n x="190"/>
      </t>
    </mdx>
    <mdx n="0" f="v">
      <t c="3" si="227">
        <n x="225"/>
        <n x="267"/>
        <n x="190"/>
      </t>
    </mdx>
    <mdx n="0" f="v">
      <t c="3" si="227">
        <n x="225"/>
        <n x="263"/>
        <n x="190"/>
      </t>
    </mdx>
    <mdx n="0" f="v">
      <t c="3" si="227">
        <n x="225"/>
        <n x="259"/>
        <n x="190"/>
      </t>
    </mdx>
    <mdx n="0" f="v">
      <t c="3" si="227">
        <n x="225"/>
        <n x="257"/>
        <n x="190"/>
      </t>
    </mdx>
    <mdx n="0" f="v">
      <t c="3" si="227">
        <n x="225"/>
        <n x="255"/>
        <n x="190"/>
      </t>
    </mdx>
    <mdx n="0" f="v">
      <t c="3" si="227">
        <n x="225"/>
        <n x="316"/>
        <n x="190"/>
      </t>
    </mdx>
    <mdx n="0" f="v">
      <t c="3" si="227">
        <n x="225"/>
        <n x="373"/>
        <n x="190"/>
      </t>
    </mdx>
    <mdx n="0" f="v">
      <t c="3" si="227">
        <n x="225"/>
        <n x="374"/>
        <n x="190"/>
      </t>
    </mdx>
    <mdx n="0" f="v">
      <t c="3" si="227">
        <n x="225"/>
        <n x="281"/>
        <n x="190"/>
      </t>
    </mdx>
    <mdx n="0" f="v">
      <t c="3" si="227">
        <n x="225"/>
        <n x="376"/>
        <n x="190"/>
      </t>
    </mdx>
    <mdx n="0" f="v">
      <t c="3" si="227">
        <n x="225"/>
        <n x="377"/>
        <n x="190"/>
      </t>
    </mdx>
    <mdx n="0" f="v">
      <t c="3" si="227">
        <n x="225"/>
        <n x="280"/>
        <n x="190"/>
      </t>
    </mdx>
    <mdx n="0" f="v">
      <t c="3" si="227">
        <n x="225"/>
        <n x="311"/>
        <n x="190"/>
      </t>
    </mdx>
    <mdx n="0" f="v">
      <t c="3" si="227">
        <n x="225"/>
        <n x="378"/>
        <n x="190"/>
      </t>
    </mdx>
    <mdx n="0" f="v">
      <t c="3" si="227">
        <n x="225"/>
        <n x="379"/>
        <n x="190"/>
      </t>
    </mdx>
    <mdx n="0" f="v">
      <t c="3" si="227">
        <n x="225"/>
        <n x="380"/>
        <n x="190"/>
      </t>
    </mdx>
    <mdx n="0" f="v">
      <t c="3" si="227">
        <n x="225"/>
        <n x="381"/>
        <n x="190"/>
      </t>
    </mdx>
    <mdx n="0" f="v">
      <t c="3" si="227">
        <n x="225"/>
        <n x="382"/>
        <n x="190"/>
      </t>
    </mdx>
    <mdx n="0" f="v">
      <t c="3" si="227">
        <n x="225"/>
        <n x="304"/>
        <n x="190"/>
      </t>
    </mdx>
    <mdx n="0" f="v">
      <t c="3" si="227">
        <n x="225"/>
        <n x="547"/>
        <n x="190"/>
      </t>
    </mdx>
    <mdx n="0" f="v">
      <t c="3" si="227">
        <n x="225"/>
        <n x="362"/>
        <n x="190"/>
      </t>
    </mdx>
    <mdx n="0" f="v">
      <t c="3" si="227">
        <n x="225"/>
        <n x="364"/>
        <n x="190"/>
      </t>
    </mdx>
    <mdx n="0" f="v">
      <t c="3" si="227">
        <n x="225"/>
        <n x="548"/>
        <n x="190"/>
      </t>
    </mdx>
    <mdx n="0" f="v">
      <t c="3" si="227">
        <n x="225"/>
        <n x="365"/>
        <n x="190"/>
      </t>
    </mdx>
    <mdx n="0" f="v">
      <t c="3" si="227">
        <n x="225"/>
        <n x="366"/>
        <n x="190"/>
      </t>
    </mdx>
    <mdx n="0" f="v">
      <t c="3" si="227">
        <n x="225"/>
        <n x="367"/>
        <n x="190"/>
      </t>
    </mdx>
    <mdx n="0" f="v">
      <t c="3" si="227">
        <n x="225"/>
        <n x="368"/>
        <n x="190"/>
      </t>
    </mdx>
    <mdx n="0" f="v">
      <t c="3" si="227">
        <n x="225"/>
        <n x="369"/>
        <n x="190"/>
      </t>
    </mdx>
    <mdx n="0" f="v">
      <t c="3" si="227">
        <n x="225"/>
        <n x="307"/>
        <n x="190"/>
      </t>
    </mdx>
    <mdx n="0" f="v">
      <t c="3" si="227">
        <n x="225"/>
        <n x="370"/>
        <n x="190"/>
      </t>
    </mdx>
    <mdx n="0" f="v">
      <t c="3" si="227">
        <n x="225"/>
        <n x="371"/>
        <n x="190"/>
      </t>
    </mdx>
    <mdx n="0" f="v">
      <t c="3" si="227">
        <n x="225"/>
        <n x="372"/>
        <n x="190"/>
      </t>
    </mdx>
    <mdx n="0" f="v">
      <t c="3" si="227">
        <n x="225"/>
        <n x="393"/>
        <n x="190"/>
      </t>
    </mdx>
    <mdx n="0" f="v">
      <t c="3" si="227">
        <n x="225"/>
        <n x="394"/>
        <n x="190"/>
      </t>
    </mdx>
    <mdx n="0" f="v">
      <t c="3" si="227">
        <n x="225"/>
        <n x="395"/>
        <n x="190"/>
      </t>
    </mdx>
    <mdx n="0" f="v">
      <t c="3" si="227">
        <n x="225"/>
        <n x="278"/>
        <n x="190"/>
      </t>
    </mdx>
    <mdx n="0" f="v">
      <t c="3" si="227">
        <n x="225"/>
        <n x="396"/>
        <n x="190"/>
      </t>
    </mdx>
    <mdx n="0" f="v">
      <t c="3" si="227">
        <n x="225"/>
        <n x="397"/>
        <n x="190"/>
      </t>
    </mdx>
    <mdx n="0" f="v">
      <t c="3" si="227">
        <n x="225"/>
        <n x="398"/>
        <n x="190"/>
      </t>
    </mdx>
    <mdx n="0" f="v">
      <t c="3" si="227">
        <n x="225"/>
        <n x="392"/>
        <n x="190"/>
      </t>
    </mdx>
    <mdx n="0" f="v">
      <t c="3" si="227">
        <n x="225"/>
        <n x="383"/>
        <n x="190"/>
      </t>
    </mdx>
    <mdx n="0" f="v">
      <t c="3" si="227">
        <n x="225"/>
        <n x="384"/>
        <n x="190"/>
      </t>
    </mdx>
    <mdx n="0" f="v">
      <t c="3" si="227">
        <n x="225"/>
        <n x="385"/>
        <n x="190"/>
      </t>
    </mdx>
    <mdx n="0" f="v">
      <t c="3" si="227">
        <n x="225"/>
        <n x="386"/>
        <n x="190"/>
      </t>
    </mdx>
    <mdx n="0" f="v">
      <t c="3" si="227">
        <n x="225"/>
        <n x="387"/>
        <n x="190"/>
      </t>
    </mdx>
    <mdx n="0" f="v">
      <t c="3" si="227">
        <n x="225"/>
        <n x="388"/>
        <n x="190"/>
      </t>
    </mdx>
    <mdx n="0" f="v">
      <t c="3" si="227">
        <n x="225"/>
        <n x="389"/>
        <n x="190"/>
      </t>
    </mdx>
    <mdx n="0" f="v">
      <t c="3" si="227">
        <n x="225"/>
        <n x="390"/>
        <n x="190"/>
      </t>
    </mdx>
    <mdx n="0" f="v">
      <t c="3" si="227">
        <n x="225"/>
        <n x="404"/>
        <n x="190"/>
      </t>
    </mdx>
    <mdx n="0" f="v">
      <t c="3" si="227">
        <n x="225"/>
        <n x="391"/>
        <n x="190"/>
      </t>
    </mdx>
    <mdx n="0" f="v">
      <t c="3" si="227">
        <n x="225"/>
        <n x="399"/>
        <n x="190"/>
      </t>
    </mdx>
    <mdx n="0" f="v">
      <t c="3" si="227">
        <n x="225"/>
        <n x="400"/>
        <n x="190"/>
      </t>
    </mdx>
    <mdx n="0" f="v">
      <t c="3" si="227">
        <n x="225"/>
        <n x="401"/>
        <n x="190"/>
      </t>
    </mdx>
    <mdx n="0" f="v">
      <t c="3" si="227">
        <n x="225"/>
        <n x="402"/>
        <n x="190"/>
      </t>
    </mdx>
    <mdx n="0" f="v">
      <t c="3" si="227">
        <n x="225"/>
        <n x="277"/>
        <n x="190"/>
      </t>
    </mdx>
    <mdx n="0" f="v">
      <t c="3" si="227">
        <n x="225"/>
        <n x="417"/>
        <n x="190"/>
      </t>
    </mdx>
    <mdx n="0" f="v">
      <t c="3" si="227">
        <n x="225"/>
        <n x="405"/>
        <n x="190"/>
      </t>
    </mdx>
    <mdx n="0" f="v">
      <t c="3" si="227">
        <n x="225"/>
        <n x="406"/>
        <n x="190"/>
      </t>
    </mdx>
    <mdx n="0" f="v">
      <t c="3" si="227">
        <n x="225"/>
        <n x="407"/>
        <n x="190"/>
      </t>
    </mdx>
    <mdx n="0" f="v">
      <t c="3" si="227">
        <n x="225"/>
        <n x="408"/>
        <n x="190"/>
      </t>
    </mdx>
    <mdx n="0" f="v">
      <t c="3" si="227">
        <n x="225"/>
        <n x="409"/>
        <n x="190"/>
      </t>
    </mdx>
    <mdx n="0" f="v">
      <t c="3" si="227">
        <n x="225"/>
        <n x="410"/>
        <n x="190"/>
      </t>
    </mdx>
    <mdx n="0" f="v">
      <t c="3" si="227">
        <n x="225"/>
        <n x="411"/>
        <n x="190"/>
      </t>
    </mdx>
    <mdx n="0" f="v">
      <t c="3" si="227">
        <n x="225"/>
        <n x="403"/>
        <n x="190"/>
      </t>
    </mdx>
    <mdx n="0" f="v">
      <t c="3" si="227">
        <n x="225"/>
        <n x="412"/>
        <n x="190"/>
      </t>
    </mdx>
    <mdx n="0" f="v">
      <t c="3" si="227">
        <n x="225"/>
        <n x="413"/>
        <n x="190"/>
      </t>
    </mdx>
    <mdx n="0" f="v">
      <t c="3" si="227">
        <n x="225"/>
        <n x="414"/>
        <n x="190"/>
      </t>
    </mdx>
    <mdx n="0" f="v">
      <t c="3" si="227">
        <n x="225"/>
        <n x="415"/>
        <n x="190"/>
      </t>
    </mdx>
    <mdx n="0" f="v">
      <t c="3" si="227">
        <n x="225"/>
        <n x="416"/>
        <n x="190"/>
      </t>
    </mdx>
    <mdx n="0" f="v">
      <t c="3" si="227">
        <n x="225"/>
        <n x="427"/>
        <n x="190"/>
      </t>
    </mdx>
    <mdx n="0" f="v">
      <t c="3" si="227">
        <n x="225"/>
        <n x="418"/>
        <n x="190"/>
      </t>
    </mdx>
    <mdx n="0" f="v">
      <t c="3" si="227">
        <n x="225"/>
        <n x="419"/>
        <n x="190"/>
      </t>
    </mdx>
    <mdx n="0" f="v">
      <t c="3" si="227">
        <n x="225"/>
        <n x="420"/>
        <n x="190"/>
      </t>
    </mdx>
    <mdx n="0" f="v">
      <t c="3" si="227">
        <n x="225"/>
        <n x="301"/>
        <n x="190"/>
      </t>
    </mdx>
    <mdx n="0" f="v">
      <t c="3" si="227">
        <n x="225"/>
        <n x="299"/>
        <n x="190"/>
      </t>
    </mdx>
    <mdx n="0" f="v">
      <t c="3" si="227">
        <n x="225"/>
        <n x="297"/>
        <n x="190"/>
      </t>
    </mdx>
    <mdx n="0" f="v">
      <t c="3" si="227">
        <n x="225"/>
        <n x="421"/>
        <n x="190"/>
      </t>
    </mdx>
    <mdx n="0" f="v">
      <t c="3" si="227">
        <n x="225"/>
        <n x="422"/>
        <n x="190"/>
      </t>
    </mdx>
    <mdx n="0" f="v">
      <t c="3" si="227">
        <n x="225"/>
        <n x="423"/>
        <n x="190"/>
      </t>
    </mdx>
    <mdx n="0" f="v">
      <t c="3" si="227">
        <n x="225"/>
        <n x="424"/>
        <n x="190"/>
      </t>
    </mdx>
    <mdx n="0" f="v">
      <t c="3" si="227">
        <n x="225"/>
        <n x="425"/>
        <n x="190"/>
      </t>
    </mdx>
    <mdx n="0" f="v">
      <t c="3" si="227">
        <n x="225"/>
        <n x="348"/>
        <n x="190"/>
      </t>
    </mdx>
    <mdx n="0" f="v">
      <t c="3" si="227">
        <n x="225"/>
        <n x="327"/>
        <n x="190"/>
      </t>
    </mdx>
    <mdx n="0" f="v">
      <t c="3" si="227">
        <n x="225"/>
        <n x="426"/>
        <n x="190"/>
      </t>
    </mdx>
    <mdx n="0" f="v">
      <t c="3" si="227">
        <n x="225"/>
        <n x="329"/>
        <n x="190"/>
      </t>
    </mdx>
    <mdx n="0" f="v">
      <t c="3" si="227">
        <n x="225"/>
        <n x="428"/>
        <n x="190"/>
      </t>
    </mdx>
    <mdx n="0" f="v">
      <t c="3" si="227">
        <n x="225"/>
        <n x="328"/>
        <n x="190"/>
      </t>
    </mdx>
    <mdx n="0" f="v">
      <t c="3" si="227">
        <n x="225"/>
        <n x="429"/>
        <n x="190"/>
      </t>
    </mdx>
    <mdx n="0" f="v">
      <t c="3" si="227">
        <n x="225"/>
        <n x="430"/>
        <n x="190"/>
      </t>
    </mdx>
    <mdx n="0" f="v">
      <t c="3" si="227">
        <n x="225"/>
        <n x="431"/>
        <n x="190"/>
      </t>
    </mdx>
    <mdx n="0" f="v">
      <t c="3" si="227">
        <n x="225"/>
        <n x="432"/>
        <n x="190"/>
      </t>
    </mdx>
    <mdx n="0" f="v">
      <t c="3" si="227">
        <n x="225"/>
        <n x="452"/>
        <n x="190"/>
      </t>
    </mdx>
    <mdx n="0" f="v">
      <t c="3" si="227">
        <n x="225"/>
        <n x="276"/>
        <n x="190"/>
      </t>
    </mdx>
    <mdx n="0" f="v">
      <t c="3" si="227">
        <n x="225"/>
        <n x="453"/>
        <n x="190"/>
      </t>
    </mdx>
    <mdx n="0" f="v">
      <t c="3" si="227">
        <n x="225"/>
        <n x="454"/>
        <n x="190"/>
      </t>
    </mdx>
    <mdx n="0" f="v">
      <t c="3" si="227">
        <n x="225"/>
        <n x="326"/>
        <n x="190"/>
      </t>
    </mdx>
    <mdx n="0" f="v">
      <t c="3" si="227">
        <n x="225"/>
        <n x="435"/>
        <n x="190"/>
      </t>
    </mdx>
    <mdx n="0" f="v">
      <t c="3" si="227">
        <n x="225"/>
        <n x="436"/>
        <n x="190"/>
      </t>
    </mdx>
    <mdx n="0" f="v">
      <t c="3" si="227">
        <n x="225"/>
        <n x="437"/>
        <n x="190"/>
      </t>
    </mdx>
    <mdx n="0" f="v">
      <t c="3" si="227">
        <n x="225"/>
        <n x="294"/>
        <n x="190"/>
      </t>
    </mdx>
    <mdx n="0" f="v">
      <t c="3" si="227">
        <n x="225"/>
        <n x="293"/>
        <n x="190"/>
      </t>
    </mdx>
    <mdx n="0" f="v">
      <t c="3" si="227">
        <n x="225"/>
        <n x="462"/>
        <n x="190"/>
      </t>
    </mdx>
    <mdx n="0" f="v">
      <t c="3" si="227">
        <n x="225"/>
        <n x="433"/>
        <n x="190"/>
      </t>
    </mdx>
    <mdx n="0" f="v">
      <t c="3" si="227">
        <n x="225"/>
        <n x="442"/>
        <n x="190"/>
      </t>
    </mdx>
    <mdx n="0" f="v">
      <t c="3" si="227">
        <n x="225"/>
        <n x="443"/>
        <n x="190"/>
      </t>
    </mdx>
    <mdx n="0" f="v">
      <t c="3" si="227">
        <n x="225"/>
        <n x="444"/>
        <n x="190"/>
      </t>
    </mdx>
    <mdx n="0" f="v">
      <t c="3" si="227">
        <n x="225"/>
        <n x="445"/>
        <n x="190"/>
      </t>
    </mdx>
    <mdx n="0" f="v">
      <t c="3" si="227">
        <n x="225"/>
        <n x="446"/>
        <n x="190"/>
      </t>
    </mdx>
    <mdx n="0" f="v">
      <t c="3" si="227">
        <n x="225"/>
        <n x="434"/>
        <n x="190"/>
      </t>
    </mdx>
    <mdx n="0" f="v">
      <t c="3" si="227">
        <n x="225"/>
        <n x="463"/>
        <n x="190"/>
      </t>
    </mdx>
    <mdx n="0" f="v">
      <t c="3" si="227">
        <n x="225"/>
        <n x="438"/>
        <n x="190"/>
      </t>
    </mdx>
    <mdx n="0" f="v">
      <t c="3" si="227">
        <n x="225"/>
        <n x="350"/>
        <n x="190"/>
      </t>
    </mdx>
    <mdx n="0" f="v">
      <t c="3" si="227">
        <n x="225"/>
        <n x="439"/>
        <n x="190"/>
      </t>
    </mdx>
    <mdx n="0" f="v">
      <t c="3" si="227">
        <n x="225"/>
        <n x="440"/>
        <n x="190"/>
      </t>
    </mdx>
    <mdx n="0" f="v">
      <t c="3" si="227">
        <n x="225"/>
        <n x="441"/>
        <n x="190"/>
      </t>
    </mdx>
    <mdx n="0" f="v">
      <t c="3" si="227">
        <n x="225"/>
        <n x="447"/>
        <n x="190"/>
      </t>
    </mdx>
    <mdx n="0" f="v">
      <t c="3" si="227">
        <n x="225"/>
        <n x="455"/>
        <n x="190"/>
      </t>
    </mdx>
    <mdx n="0" f="v">
      <t c="3" si="227">
        <n x="225"/>
        <n x="456"/>
        <n x="190"/>
      </t>
    </mdx>
    <mdx n="0" f="v">
      <t c="3" si="227">
        <n x="225"/>
        <n x="461"/>
        <n x="190"/>
      </t>
    </mdx>
    <mdx n="0" f="v">
      <t c="3" si="227">
        <n x="225"/>
        <n x="346"/>
        <n x="190"/>
      </t>
    </mdx>
    <mdx n="0" f="v">
      <t c="3" si="227">
        <n x="225"/>
        <n x="459"/>
        <n x="190"/>
      </t>
    </mdx>
    <mdx n="0" f="v">
      <t c="3" si="227">
        <n x="225"/>
        <n x="448"/>
        <n x="190"/>
      </t>
    </mdx>
    <mdx n="0" f="v">
      <t c="3" si="227">
        <n x="225"/>
        <n x="449"/>
        <n x="190"/>
      </t>
    </mdx>
    <mdx n="0" f="v">
      <t c="3" si="227">
        <n x="225"/>
        <n x="450"/>
        <n x="190"/>
      </t>
    </mdx>
    <mdx n="0" f="v">
      <t c="3" si="227">
        <n x="225"/>
        <n x="451"/>
        <n x="190"/>
      </t>
    </mdx>
    <mdx n="0" f="v">
      <t c="3" si="227">
        <n x="225"/>
        <n x="457"/>
        <n x="190"/>
      </t>
    </mdx>
    <mdx n="0" f="v">
      <t c="3" si="227">
        <n x="225"/>
        <n x="458"/>
        <n x="190"/>
      </t>
    </mdx>
    <mdx n="0" f="v">
      <t c="3" si="227">
        <n x="225"/>
        <n x="460"/>
        <n x="190"/>
      </t>
    </mdx>
    <mdx n="0" f="v">
      <t c="3" si="227">
        <n x="225"/>
        <n x="464"/>
        <n x="190"/>
      </t>
    </mdx>
    <mdx n="0" f="v">
      <t c="3" si="227">
        <n x="225"/>
        <n x="465"/>
        <n x="190"/>
      </t>
    </mdx>
    <mdx n="0" f="v">
      <t c="3" si="227">
        <n x="225"/>
        <n x="466"/>
        <n x="190"/>
      </t>
    </mdx>
    <mdx n="0" f="v">
      <t c="3" si="227">
        <n x="225"/>
        <n x="467"/>
        <n x="190"/>
      </t>
    </mdx>
    <mdx n="0" f="v">
      <t c="3" si="227">
        <n x="225"/>
        <n x="473"/>
        <n x="190"/>
      </t>
    </mdx>
    <mdx n="0" f="v">
      <t c="3" si="227">
        <n x="225"/>
        <n x="468"/>
        <n x="190"/>
      </t>
    </mdx>
    <mdx n="0" f="v">
      <t c="3" si="227">
        <n x="225"/>
        <n x="469"/>
        <n x="190"/>
      </t>
    </mdx>
    <mdx n="0" f="v">
      <t c="3" si="227">
        <n x="225"/>
        <n x="470"/>
        <n x="190"/>
      </t>
    </mdx>
    <mdx n="0" f="v">
      <t c="3" si="227">
        <n x="225"/>
        <n x="474"/>
        <n x="190"/>
      </t>
    </mdx>
    <mdx n="0" f="v">
      <t c="3" si="227">
        <n x="225"/>
        <n x="475"/>
        <n x="190"/>
      </t>
    </mdx>
    <mdx n="0" f="v">
      <t c="3" si="227">
        <n x="225"/>
        <n x="476"/>
        <n x="190"/>
      </t>
    </mdx>
    <mdx n="0" f="v">
      <t c="3" si="227">
        <n x="225"/>
        <n x="471"/>
        <n x="190"/>
      </t>
    </mdx>
    <mdx n="0" f="v">
      <t c="3" si="227">
        <n x="225"/>
        <n x="477"/>
        <n x="190"/>
      </t>
    </mdx>
    <mdx n="0" f="v">
      <t c="3" si="227">
        <n x="225"/>
        <n x="478"/>
        <n x="190"/>
      </t>
    </mdx>
    <mdx n="0" f="v">
      <t c="3" si="227">
        <n x="225"/>
        <n x="479"/>
        <n x="190"/>
      </t>
    </mdx>
    <mdx n="0" f="v">
      <t c="3" si="227">
        <n x="225"/>
        <n x="483"/>
        <n x="190"/>
      </t>
    </mdx>
    <mdx n="0" f="v">
      <t c="3" si="227">
        <n x="225"/>
        <n x="472"/>
        <n x="190"/>
      </t>
    </mdx>
    <mdx n="0" f="v">
      <t c="3" si="227">
        <n x="225"/>
        <n x="480"/>
        <n x="190"/>
      </t>
    </mdx>
    <mdx n="0" f="v">
      <t c="3" si="227">
        <n x="225"/>
        <n x="481"/>
        <n x="190"/>
      </t>
    </mdx>
    <mdx n="0" f="v">
      <t c="3" si="227">
        <n x="225"/>
        <n x="487"/>
        <n x="190"/>
      </t>
    </mdx>
    <mdx n="0" f="v">
      <t c="3" si="227">
        <n x="225"/>
        <n x="488"/>
        <n x="190"/>
      </t>
    </mdx>
    <mdx n="0" f="v">
      <t c="3" si="227">
        <n x="225"/>
        <n x="489"/>
        <n x="190"/>
      </t>
    </mdx>
    <mdx n="0" f="v">
      <t c="3" si="227">
        <n x="225"/>
        <n x="490"/>
        <n x="190"/>
      </t>
    </mdx>
    <mdx n="0" f="v">
      <t c="3" si="227">
        <n x="225"/>
        <n x="482"/>
        <n x="190"/>
      </t>
    </mdx>
    <mdx n="0" f="v">
      <t c="3" si="227">
        <n x="225"/>
        <n x="484"/>
        <n x="190"/>
      </t>
    </mdx>
    <mdx n="0" f="v">
      <t c="3" si="227">
        <n x="225"/>
        <n x="485"/>
        <n x="190"/>
      </t>
    </mdx>
    <mdx n="0" f="v">
      <t c="3" si="227">
        <n x="225"/>
        <n x="486"/>
        <n x="190"/>
      </t>
    </mdx>
    <mdx n="0" f="v">
      <t c="3" si="227">
        <n x="225"/>
        <n x="492"/>
        <n x="190"/>
      </t>
    </mdx>
    <mdx n="0" f="v">
      <t c="3" si="227">
        <n x="225"/>
        <n x="493"/>
        <n x="190"/>
      </t>
    </mdx>
    <mdx n="0" f="v">
      <t c="3" si="227">
        <n x="225"/>
        <n x="491"/>
        <n x="190"/>
      </t>
    </mdx>
    <mdx n="0" f="v">
      <t c="3" si="227">
        <n x="225"/>
        <n x="495"/>
        <n x="190"/>
      </t>
    </mdx>
    <mdx n="0" f="v">
      <t c="3" si="227">
        <n x="225"/>
        <n x="496"/>
        <n x="190"/>
      </t>
    </mdx>
    <mdx n="0" f="v">
      <t c="3" si="227">
        <n x="225"/>
        <n x="504"/>
        <n x="190"/>
      </t>
    </mdx>
    <mdx n="0" f="v">
      <t c="3" si="227">
        <n x="225"/>
        <n x="508"/>
        <n x="190"/>
      </t>
    </mdx>
    <mdx n="0" f="v">
      <t c="3" si="227">
        <n x="225"/>
        <n x="494"/>
        <n x="190"/>
      </t>
    </mdx>
    <mdx n="0" f="v">
      <t c="3" si="227">
        <n x="225"/>
        <n x="497"/>
        <n x="190"/>
      </t>
    </mdx>
    <mdx n="0" f="v">
      <t c="3" si="227">
        <n x="225"/>
        <n x="498"/>
        <n x="190"/>
      </t>
    </mdx>
    <mdx n="0" f="v">
      <t c="3" si="227">
        <n x="225"/>
        <n x="499"/>
        <n x="190"/>
      </t>
    </mdx>
    <mdx n="0" f="v">
      <t c="3" si="227">
        <n x="225"/>
        <n x="500"/>
        <n x="190"/>
      </t>
    </mdx>
    <mdx n="0" f="v">
      <t c="3" si="227">
        <n x="225"/>
        <n x="501"/>
        <n x="190"/>
      </t>
    </mdx>
    <mdx n="0" f="v">
      <t c="3" si="227">
        <n x="225"/>
        <n x="502"/>
        <n x="190"/>
      </t>
    </mdx>
    <mdx n="0" f="v">
      <t c="3" si="227">
        <n x="225"/>
        <n x="503"/>
        <n x="190"/>
      </t>
    </mdx>
    <mdx n="0" f="v">
      <t c="3" si="227">
        <n x="225"/>
        <n x="505"/>
        <n x="190"/>
      </t>
    </mdx>
    <mdx n="0" f="v">
      <t c="3" si="227">
        <n x="225"/>
        <n x="506"/>
        <n x="190"/>
      </t>
    </mdx>
    <mdx n="0" f="v">
      <t c="3" si="227">
        <n x="225"/>
        <n x="509"/>
        <n x="190"/>
      </t>
    </mdx>
    <mdx n="0" f="v">
      <t c="3" si="227">
        <n x="225"/>
        <n x="507"/>
        <n x="190"/>
      </t>
    </mdx>
    <mdx n="0" f="v">
      <t c="3" si="227">
        <n x="225"/>
        <n x="510"/>
        <n x="190"/>
      </t>
    </mdx>
    <mdx n="0" f="v">
      <t c="3" si="227">
        <n x="225"/>
        <n x="511"/>
        <n x="190"/>
      </t>
    </mdx>
    <mdx n="0" f="v">
      <t c="3" si="227">
        <n x="225"/>
        <n x="512"/>
        <n x="190"/>
      </t>
    </mdx>
    <mdx n="0" f="v">
      <t c="3" si="227">
        <n x="225"/>
        <n x="513"/>
        <n x="190"/>
      </t>
    </mdx>
    <mdx n="0" f="v">
      <t c="3" si="227">
        <n x="225"/>
        <n x="514"/>
        <n x="190"/>
      </t>
    </mdx>
    <mdx n="0" f="v">
      <t c="3" si="227">
        <n x="225"/>
        <n x="515"/>
        <n x="190"/>
      </t>
    </mdx>
    <mdx n="0" f="v">
      <t c="3" si="227">
        <n x="225"/>
        <n x="516"/>
        <n x="190"/>
      </t>
    </mdx>
    <mdx n="0" f="v">
      <t c="3" si="227">
        <n x="225"/>
        <n x="517"/>
        <n x="190"/>
      </t>
    </mdx>
    <mdx n="0" f="v">
      <t c="3" si="227">
        <n x="225"/>
        <n x="518"/>
        <n x="190"/>
      </t>
    </mdx>
    <mdx n="0" f="v">
      <t c="3" si="227">
        <n x="225"/>
        <n x="522"/>
        <n x="190"/>
      </t>
    </mdx>
    <mdx n="0" f="v">
      <t c="3" si="227">
        <n x="225"/>
        <n x="523"/>
        <n x="190"/>
      </t>
    </mdx>
    <mdx n="0" f="v">
      <t c="3" si="227">
        <n x="225"/>
        <n x="528"/>
        <n x="190"/>
      </t>
    </mdx>
    <mdx n="0" f="v">
      <t c="3" si="227">
        <n x="225"/>
        <n x="519"/>
        <n x="190"/>
      </t>
    </mdx>
    <mdx n="0" f="v">
      <t c="3" si="227">
        <n x="225"/>
        <n x="520"/>
        <n x="190"/>
      </t>
    </mdx>
    <mdx n="0" f="v">
      <t c="3" si="227">
        <n x="225"/>
        <n x="521"/>
        <n x="190"/>
      </t>
    </mdx>
    <mdx n="0" f="v">
      <t c="3" si="227">
        <n x="225"/>
        <n x="525"/>
        <n x="190"/>
      </t>
    </mdx>
    <mdx n="0" f="v">
      <t c="3" si="227">
        <n x="225"/>
        <n x="526"/>
        <n x="190"/>
      </t>
    </mdx>
    <mdx n="0" f="v">
      <t c="3" si="227">
        <n x="225"/>
        <n x="524"/>
        <n x="190"/>
      </t>
    </mdx>
    <mdx n="0" f="v">
      <t c="3" si="227">
        <n x="225"/>
        <n x="527"/>
        <n x="190"/>
      </t>
    </mdx>
    <mdx n="0" f="v">
      <t c="3" si="227">
        <n x="225"/>
        <n x="529"/>
        <n x="190"/>
      </t>
    </mdx>
    <mdx n="0" f="v">
      <t c="3" si="227">
        <n x="225"/>
        <n x="530"/>
        <n x="190"/>
      </t>
    </mdx>
    <mdx n="0" f="v">
      <t c="3" si="227">
        <n x="225"/>
        <n x="533"/>
        <n x="190"/>
      </t>
    </mdx>
    <mdx n="0" f="v">
      <t c="3" si="227">
        <n x="225"/>
        <n x="531"/>
        <n x="190"/>
      </t>
    </mdx>
    <mdx n="0" f="v">
      <t c="3" si="227">
        <n x="225"/>
        <n x="532"/>
        <n x="190"/>
      </t>
    </mdx>
    <mdx n="0" f="v">
      <t c="3" si="227">
        <n x="225"/>
        <n x="536"/>
        <n x="190"/>
      </t>
    </mdx>
    <mdx n="0" f="v">
      <t c="3" si="227">
        <n x="225"/>
        <n x="534"/>
        <n x="190"/>
      </t>
    </mdx>
    <mdx n="0" f="v">
      <t c="3" si="227">
        <n x="225"/>
        <n x="535"/>
        <n x="190"/>
      </t>
    </mdx>
    <mdx n="0" f="v">
      <t c="3" si="227">
        <n x="225"/>
        <n x="539"/>
        <n x="190"/>
      </t>
    </mdx>
    <mdx n="0" f="v">
      <t c="3" si="227">
        <n x="225"/>
        <n x="540"/>
        <n x="190"/>
      </t>
    </mdx>
    <mdx n="0" f="v">
      <t c="3" si="227">
        <n x="225"/>
        <n x="537"/>
        <n x="190"/>
      </t>
    </mdx>
    <mdx n="0" f="v">
      <t c="3" si="227">
        <n x="225"/>
        <n x="538"/>
        <n x="190"/>
      </t>
    </mdx>
    <mdx n="0" f="v">
      <t c="3" si="227">
        <n x="225"/>
        <n x="543"/>
        <n x="190"/>
      </t>
    </mdx>
    <mdx n="0" f="v">
      <t c="3" si="227">
        <n x="225"/>
        <n x="541"/>
        <n x="190"/>
      </t>
    </mdx>
    <mdx n="0" f="v">
      <t c="3" si="227">
        <n x="225"/>
        <n x="542"/>
        <n x="190"/>
      </t>
    </mdx>
    <mdx n="0" f="v">
      <t c="3" si="227">
        <n x="225"/>
        <n x="545"/>
        <n x="190"/>
      </t>
    </mdx>
    <mdx n="0" f="v">
      <t c="3" si="227">
        <n x="225"/>
        <n x="544"/>
        <n x="190"/>
      </t>
    </mdx>
    <mdx n="0" f="v">
      <t c="3" si="227">
        <n x="225"/>
        <n x="546"/>
        <n x="190"/>
      </t>
    </mdx>
    <mdx n="0" f="v">
      <t c="3" si="227">
        <n x="225"/>
        <n x="273"/>
        <n x="90"/>
      </t>
    </mdx>
    <mdx n="0" f="v">
      <t c="3" si="227">
        <n x="225"/>
        <n x="268"/>
        <n x="90"/>
      </t>
    </mdx>
    <mdx n="0" f="v">
      <t c="3" si="227">
        <n x="225"/>
        <n x="357"/>
        <n x="90"/>
      </t>
    </mdx>
    <mdx n="0" f="v">
      <t c="3" si="227">
        <n x="225"/>
        <n x="358"/>
        <n x="90"/>
      </t>
    </mdx>
    <mdx n="0" f="v">
      <t c="3" si="227">
        <n x="225"/>
        <n x="361"/>
        <n x="90"/>
      </t>
    </mdx>
    <mdx n="0" f="v">
      <t c="3" si="227">
        <n x="225"/>
        <n x="267"/>
        <n x="90"/>
      </t>
    </mdx>
    <mdx n="0" f="v">
      <t c="3" si="227">
        <n x="225"/>
        <n x="265"/>
        <n x="90"/>
      </t>
    </mdx>
    <mdx n="0" f="v">
      <t c="3" si="227">
        <n x="225"/>
        <n x="263"/>
        <n x="90"/>
      </t>
    </mdx>
    <mdx n="0" f="v">
      <t c="3" si="227">
        <n x="225"/>
        <n x="262"/>
        <n x="90"/>
      </t>
    </mdx>
    <mdx n="0" f="v">
      <t c="3" si="227">
        <n x="225"/>
        <n x="261"/>
        <n x="90"/>
      </t>
    </mdx>
    <mdx n="0" f="v">
      <t c="3" si="227">
        <n x="225"/>
        <n x="259"/>
        <n x="90"/>
      </t>
    </mdx>
    <mdx n="0" f="v">
      <t c="3" si="227">
        <n x="225"/>
        <n x="257"/>
        <n x="90"/>
      </t>
    </mdx>
    <mdx n="0" f="v">
      <t c="3" si="227">
        <n x="225"/>
        <n x="316"/>
        <n x="90"/>
      </t>
    </mdx>
    <mdx n="0" f="v">
      <t c="3" si="227">
        <n x="225"/>
        <n x="373"/>
        <n x="90"/>
      </t>
    </mdx>
    <mdx n="0" f="v">
      <t c="3" si="227">
        <n x="225"/>
        <n x="374"/>
        <n x="90"/>
      </t>
    </mdx>
    <mdx n="0" f="v">
      <t c="3" si="227">
        <n x="225"/>
        <n x="281"/>
        <n x="90"/>
      </t>
    </mdx>
    <mdx n="0" f="v">
      <t c="3" si="227">
        <n x="225"/>
        <n x="376"/>
        <n x="90"/>
      </t>
    </mdx>
    <mdx n="0" f="v">
      <t c="3" si="227">
        <n x="225"/>
        <n x="377"/>
        <n x="90"/>
      </t>
    </mdx>
    <mdx n="0" f="v">
      <t c="3" si="227">
        <n x="225"/>
        <n x="280"/>
        <n x="90"/>
      </t>
    </mdx>
    <mdx n="0" f="v">
      <t c="3" si="227">
        <n x="225"/>
        <n x="311"/>
        <n x="90"/>
      </t>
    </mdx>
    <mdx n="0" f="v">
      <t c="3" si="227">
        <n x="225"/>
        <n x="378"/>
        <n x="90"/>
      </t>
    </mdx>
    <mdx n="0" f="v">
      <t c="3" si="227">
        <n x="225"/>
        <n x="379"/>
        <n x="90"/>
      </t>
    </mdx>
    <mdx n="0" f="v">
      <t c="3" si="227">
        <n x="225"/>
        <n x="380"/>
        <n x="90"/>
      </t>
    </mdx>
    <mdx n="0" f="v">
      <t c="3" si="227">
        <n x="225"/>
        <n x="381"/>
        <n x="90"/>
      </t>
    </mdx>
    <mdx n="0" f="v">
      <t c="3" si="227">
        <n x="225"/>
        <n x="382"/>
        <n x="90"/>
      </t>
    </mdx>
    <mdx n="0" f="v">
      <t c="3" si="227">
        <n x="225"/>
        <n x="304"/>
        <n x="90"/>
      </t>
    </mdx>
    <mdx n="0" f="v">
      <t c="3" si="227">
        <n x="225"/>
        <n x="547"/>
        <n x="90"/>
      </t>
    </mdx>
    <mdx n="0" f="v">
      <t c="3" si="227">
        <n x="225"/>
        <n x="362"/>
        <n x="90"/>
      </t>
    </mdx>
    <mdx n="0" f="v">
      <t c="3" si="227">
        <n x="225"/>
        <n x="363"/>
        <n x="90"/>
      </t>
    </mdx>
    <mdx n="0" f="v">
      <t c="3" si="227">
        <n x="225"/>
        <n x="364"/>
        <n x="90"/>
      </t>
    </mdx>
    <mdx n="0" f="v">
      <t c="3" si="227">
        <n x="225"/>
        <n x="548"/>
        <n x="90"/>
      </t>
    </mdx>
    <mdx n="0" f="v">
      <t c="3" si="227">
        <n x="225"/>
        <n x="365"/>
        <n x="90"/>
      </t>
    </mdx>
    <mdx n="0" f="v">
      <t c="3" si="227">
        <n x="225"/>
        <n x="366"/>
        <n x="90"/>
      </t>
    </mdx>
    <mdx n="0" f="v">
      <t c="3" si="227">
        <n x="225"/>
        <n x="367"/>
        <n x="90"/>
      </t>
    </mdx>
    <mdx n="0" f="v">
      <t c="3" si="227">
        <n x="225"/>
        <n x="368"/>
        <n x="90"/>
      </t>
    </mdx>
    <mdx n="0" f="v">
      <t c="3" si="227">
        <n x="225"/>
        <n x="369"/>
        <n x="90"/>
      </t>
    </mdx>
    <mdx n="0" f="v">
      <t c="3" si="227">
        <n x="225"/>
        <n x="307"/>
        <n x="90"/>
      </t>
    </mdx>
    <mdx n="0" f="v">
      <t c="3" si="227">
        <n x="225"/>
        <n x="370"/>
        <n x="90"/>
      </t>
    </mdx>
    <mdx n="0" f="v">
      <t c="3" si="227">
        <n x="225"/>
        <n x="371"/>
        <n x="90"/>
      </t>
    </mdx>
    <mdx n="0" f="v">
      <t c="3" si="227">
        <n x="225"/>
        <n x="372"/>
        <n x="90"/>
      </t>
    </mdx>
    <mdx n="0" f="v">
      <t c="3" si="227">
        <n x="225"/>
        <n x="393"/>
        <n x="90"/>
      </t>
    </mdx>
    <mdx n="0" f="v">
      <t c="3" si="227">
        <n x="225"/>
        <n x="394"/>
        <n x="90"/>
      </t>
    </mdx>
    <mdx n="0" f="v">
      <t c="3" si="227">
        <n x="225"/>
        <n x="395"/>
        <n x="90"/>
      </t>
    </mdx>
    <mdx n="0" f="v">
      <t c="3" si="227">
        <n x="225"/>
        <n x="278"/>
        <n x="90"/>
      </t>
    </mdx>
    <mdx n="0" f="v">
      <t c="3" si="227">
        <n x="225"/>
        <n x="396"/>
        <n x="90"/>
      </t>
    </mdx>
    <mdx n="0" f="v">
      <t c="3" si="227">
        <n x="225"/>
        <n x="397"/>
        <n x="90"/>
      </t>
    </mdx>
    <mdx n="0" f="v">
      <t c="3" si="227">
        <n x="225"/>
        <n x="398"/>
        <n x="90"/>
      </t>
    </mdx>
    <mdx n="0" f="v">
      <t c="3" si="227">
        <n x="225"/>
        <n x="392"/>
        <n x="90"/>
      </t>
    </mdx>
    <mdx n="0" f="v">
      <t c="3" si="227">
        <n x="225"/>
        <n x="383"/>
        <n x="90"/>
      </t>
    </mdx>
    <mdx n="0" f="v">
      <t c="3" si="227">
        <n x="225"/>
        <n x="384"/>
        <n x="90"/>
      </t>
    </mdx>
    <mdx n="0" f="v">
      <t c="3" si="227">
        <n x="225"/>
        <n x="385"/>
        <n x="90"/>
      </t>
    </mdx>
    <mdx n="0" f="v">
      <t c="3" si="227">
        <n x="225"/>
        <n x="386"/>
        <n x="90"/>
      </t>
    </mdx>
    <mdx n="0" f="v">
      <t c="3" si="227">
        <n x="225"/>
        <n x="387"/>
        <n x="90"/>
      </t>
    </mdx>
    <mdx n="0" f="v">
      <t c="3" si="227">
        <n x="225"/>
        <n x="388"/>
        <n x="90"/>
      </t>
    </mdx>
    <mdx n="0" f="v">
      <t c="3" si="227">
        <n x="225"/>
        <n x="389"/>
        <n x="90"/>
      </t>
    </mdx>
    <mdx n="0" f="v">
      <t c="3" si="227">
        <n x="225"/>
        <n x="390"/>
        <n x="90"/>
      </t>
    </mdx>
    <mdx n="0" f="v">
      <t c="3" si="227">
        <n x="225"/>
        <n x="404"/>
        <n x="90"/>
      </t>
    </mdx>
    <mdx n="0" f="v">
      <t c="3" si="227">
        <n x="225"/>
        <n x="391"/>
        <n x="90"/>
      </t>
    </mdx>
    <mdx n="0" f="v">
      <t c="3" si="227">
        <n x="225"/>
        <n x="399"/>
        <n x="90"/>
      </t>
    </mdx>
    <mdx n="0" f="v">
      <t c="3" si="227">
        <n x="225"/>
        <n x="400"/>
        <n x="90"/>
      </t>
    </mdx>
    <mdx n="0" f="v">
      <t c="3" si="227">
        <n x="225"/>
        <n x="401"/>
        <n x="90"/>
      </t>
    </mdx>
    <mdx n="0" f="v">
      <t c="3" si="227">
        <n x="225"/>
        <n x="402"/>
        <n x="90"/>
      </t>
    </mdx>
    <mdx n="0" f="v">
      <t c="3" si="227">
        <n x="225"/>
        <n x="277"/>
        <n x="90"/>
      </t>
    </mdx>
    <mdx n="0" f="v">
      <t c="3" si="227">
        <n x="225"/>
        <n x="417"/>
        <n x="90"/>
      </t>
    </mdx>
    <mdx n="0" f="v">
      <t c="3" si="227">
        <n x="225"/>
        <n x="405"/>
        <n x="90"/>
      </t>
    </mdx>
    <mdx n="0" f="v">
      <t c="3" si="227">
        <n x="225"/>
        <n x="406"/>
        <n x="90"/>
      </t>
    </mdx>
    <mdx n="0" f="v">
      <t c="3" si="227">
        <n x="225"/>
        <n x="407"/>
        <n x="90"/>
      </t>
    </mdx>
    <mdx n="0" f="v">
      <t c="3" si="227">
        <n x="225"/>
        <n x="408"/>
        <n x="90"/>
      </t>
    </mdx>
    <mdx n="0" f="v">
      <t c="3" si="227">
        <n x="225"/>
        <n x="409"/>
        <n x="90"/>
      </t>
    </mdx>
    <mdx n="0" f="v">
      <t c="3" si="227">
        <n x="225"/>
        <n x="410"/>
        <n x="90"/>
      </t>
    </mdx>
    <mdx n="0" f="v">
      <t c="3" si="227">
        <n x="225"/>
        <n x="411"/>
        <n x="90"/>
      </t>
    </mdx>
    <mdx n="0" f="v">
      <t c="3" si="227">
        <n x="225"/>
        <n x="403"/>
        <n x="90"/>
      </t>
    </mdx>
    <mdx n="0" f="v">
      <t c="3" si="227">
        <n x="225"/>
        <n x="412"/>
        <n x="90"/>
      </t>
    </mdx>
    <mdx n="0" f="v">
      <t c="3" si="227">
        <n x="225"/>
        <n x="413"/>
        <n x="90"/>
      </t>
    </mdx>
    <mdx n="0" f="v">
      <t c="3" si="227">
        <n x="225"/>
        <n x="414"/>
        <n x="90"/>
      </t>
    </mdx>
    <mdx n="0" f="v">
      <t c="3" si="227">
        <n x="225"/>
        <n x="415"/>
        <n x="90"/>
      </t>
    </mdx>
    <mdx n="0" f="v">
      <t c="3" si="227">
        <n x="225"/>
        <n x="416"/>
        <n x="90"/>
      </t>
    </mdx>
    <mdx n="0" f="v">
      <t c="3" si="227">
        <n x="225"/>
        <n x="427"/>
        <n x="90"/>
      </t>
    </mdx>
    <mdx n="0" f="v">
      <t c="3" si="227">
        <n x="225"/>
        <n x="422"/>
        <n x="90"/>
      </t>
    </mdx>
    <mdx n="0" f="v">
      <t c="3" si="227">
        <n x="225"/>
        <n x="418"/>
        <n x="90"/>
      </t>
    </mdx>
    <mdx n="0" f="v">
      <t c="3" si="227">
        <n x="225"/>
        <n x="419"/>
        <n x="90"/>
      </t>
    </mdx>
    <mdx n="0" f="v">
      <t c="3" si="227">
        <n x="225"/>
        <n x="420"/>
        <n x="90"/>
      </t>
    </mdx>
    <mdx n="0" f="v">
      <t c="3" si="227">
        <n x="225"/>
        <n x="301"/>
        <n x="90"/>
      </t>
    </mdx>
    <mdx n="0" f="v">
      <t c="3" si="227">
        <n x="225"/>
        <n x="299"/>
        <n x="90"/>
      </t>
    </mdx>
    <mdx n="0" f="v">
      <t c="3" si="227">
        <n x="225"/>
        <n x="297"/>
        <n x="90"/>
      </t>
    </mdx>
    <mdx n="0" f="v">
      <t c="3" si="227">
        <n x="225"/>
        <n x="421"/>
        <n x="90"/>
      </t>
    </mdx>
    <mdx n="0" f="v">
      <t c="3" si="227">
        <n x="225"/>
        <n x="423"/>
        <n x="90"/>
      </t>
    </mdx>
    <mdx n="0" f="v">
      <t c="3" si="227">
        <n x="225"/>
        <n x="424"/>
        <n x="90"/>
      </t>
    </mdx>
    <mdx n="0" f="v">
      <t c="3" si="227">
        <n x="225"/>
        <n x="425"/>
        <n x="90"/>
      </t>
    </mdx>
    <mdx n="0" f="v">
      <t c="3" si="227">
        <n x="225"/>
        <n x="348"/>
        <n x="90"/>
      </t>
    </mdx>
    <mdx n="0" f="v">
      <t c="3" si="227">
        <n x="225"/>
        <n x="327"/>
        <n x="90"/>
      </t>
    </mdx>
    <mdx n="0" f="v">
      <t c="3" si="227">
        <n x="225"/>
        <n x="426"/>
        <n x="90"/>
      </t>
    </mdx>
    <mdx n="0" f="v">
      <t c="3" si="227">
        <n x="225"/>
        <n x="329"/>
        <n x="90"/>
      </t>
    </mdx>
    <mdx n="0" f="v">
      <t c="3" si="227">
        <n x="225"/>
        <n x="428"/>
        <n x="90"/>
      </t>
    </mdx>
    <mdx n="0" f="v">
      <t c="3" si="227">
        <n x="225"/>
        <n x="328"/>
        <n x="90"/>
      </t>
    </mdx>
    <mdx n="0" f="v">
      <t c="3" si="227">
        <n x="225"/>
        <n x="429"/>
        <n x="90"/>
      </t>
    </mdx>
    <mdx n="0" f="v">
      <t c="3" si="227">
        <n x="225"/>
        <n x="430"/>
        <n x="90"/>
      </t>
    </mdx>
    <mdx n="0" f="v">
      <t c="3" si="227">
        <n x="225"/>
        <n x="431"/>
        <n x="90"/>
      </t>
    </mdx>
    <mdx n="0" f="v">
      <t c="3" si="227">
        <n x="225"/>
        <n x="432"/>
        <n x="90"/>
      </t>
    </mdx>
    <mdx n="0" f="v">
      <t c="3" si="227">
        <n x="225"/>
        <n x="452"/>
        <n x="90"/>
      </t>
    </mdx>
    <mdx n="0" f="v">
      <t c="3" si="227">
        <n x="225"/>
        <n x="276"/>
        <n x="90"/>
      </t>
    </mdx>
    <mdx n="0" f="v">
      <t c="3" si="227">
        <n x="225"/>
        <n x="453"/>
        <n x="90"/>
      </t>
    </mdx>
    <mdx n="0" f="v">
      <t c="3" si="227">
        <n x="225"/>
        <n x="454"/>
        <n x="90"/>
      </t>
    </mdx>
    <mdx n="0" f="v">
      <t c="3" si="227">
        <n x="225"/>
        <n x="326"/>
        <n x="90"/>
      </t>
    </mdx>
    <mdx n="0" f="v">
      <t c="3" si="227">
        <n x="225"/>
        <n x="435"/>
        <n x="90"/>
      </t>
    </mdx>
    <mdx n="0" f="v">
      <t c="3" si="227">
        <n x="225"/>
        <n x="436"/>
        <n x="90"/>
      </t>
    </mdx>
    <mdx n="0" f="v">
      <t c="3" si="227">
        <n x="225"/>
        <n x="437"/>
        <n x="90"/>
      </t>
    </mdx>
    <mdx n="0" f="v">
      <t c="3" si="227">
        <n x="225"/>
        <n x="294"/>
        <n x="90"/>
      </t>
    </mdx>
    <mdx n="0" f="v">
      <t c="3" si="227">
        <n x="225"/>
        <n x="293"/>
        <n x="90"/>
      </t>
    </mdx>
    <mdx n="0" f="v">
      <t c="3" si="227">
        <n x="225"/>
        <n x="462"/>
        <n x="90"/>
      </t>
    </mdx>
    <mdx n="0" f="v">
      <t c="3" si="227">
        <n x="225"/>
        <n x="463"/>
        <n x="90"/>
      </t>
    </mdx>
    <mdx n="0" f="v">
      <t c="3" si="227">
        <n x="225"/>
        <n x="433"/>
        <n x="90"/>
      </t>
    </mdx>
    <mdx n="0" f="v">
      <t c="3" si="227">
        <n x="225"/>
        <n x="442"/>
        <n x="90"/>
      </t>
    </mdx>
    <mdx n="0" f="v">
      <t c="3" si="227">
        <n x="225"/>
        <n x="443"/>
        <n x="90"/>
      </t>
    </mdx>
    <mdx n="0" f="v">
      <t c="3" si="227">
        <n x="225"/>
        <n x="444"/>
        <n x="90"/>
      </t>
    </mdx>
    <mdx n="0" f="v">
      <t c="3" si="227">
        <n x="225"/>
        <n x="445"/>
        <n x="90"/>
      </t>
    </mdx>
    <mdx n="0" f="v">
      <t c="3" si="227">
        <n x="225"/>
        <n x="446"/>
        <n x="90"/>
      </t>
    </mdx>
    <mdx n="0" f="v">
      <t c="3" si="227">
        <n x="225"/>
        <n x="434"/>
        <n x="90"/>
      </t>
    </mdx>
    <mdx n="0" f="v">
      <t c="3" si="227">
        <n x="225"/>
        <n x="438"/>
        <n x="90"/>
      </t>
    </mdx>
    <mdx n="0" f="v">
      <t c="3" si="227">
        <n x="225"/>
        <n x="350"/>
        <n x="90"/>
      </t>
    </mdx>
    <mdx n="0" f="v">
      <t c="3" si="227">
        <n x="225"/>
        <n x="439"/>
        <n x="90"/>
      </t>
    </mdx>
    <mdx n="0" f="v">
      <t c="3" si="227">
        <n x="225"/>
        <n x="440"/>
        <n x="90"/>
      </t>
    </mdx>
    <mdx n="0" f="v">
      <t c="3" si="227">
        <n x="225"/>
        <n x="441"/>
        <n x="90"/>
      </t>
    </mdx>
    <mdx n="0" f="v">
      <t c="3" si="227">
        <n x="225"/>
        <n x="447"/>
        <n x="90"/>
      </t>
    </mdx>
    <mdx n="0" f="v">
      <t c="3" si="227">
        <n x="225"/>
        <n x="461"/>
        <n x="90"/>
      </t>
    </mdx>
    <mdx n="0" f="v">
      <t c="3" si="227">
        <n x="225"/>
        <n x="346"/>
        <n x="90"/>
      </t>
    </mdx>
    <mdx n="0" f="v">
      <t c="3" si="227">
        <n x="225"/>
        <n x="455"/>
        <n x="90"/>
      </t>
    </mdx>
    <mdx n="0" f="v">
      <t c="3" si="227">
        <n x="225"/>
        <n x="456"/>
        <n x="90"/>
      </t>
    </mdx>
    <mdx n="0" f="v">
      <t c="3" si="227">
        <n x="225"/>
        <n x="460"/>
        <n x="90"/>
      </t>
    </mdx>
    <mdx n="0" f="v">
      <t c="3" si="227">
        <n x="225"/>
        <n x="459"/>
        <n x="90"/>
      </t>
    </mdx>
    <mdx n="0" f="v">
      <t c="3" si="227">
        <n x="225"/>
        <n x="448"/>
        <n x="90"/>
      </t>
    </mdx>
    <mdx n="0" f="v">
      <t c="3" si="227">
        <n x="225"/>
        <n x="449"/>
        <n x="90"/>
      </t>
    </mdx>
    <mdx n="0" f="v">
      <t c="3" si="227">
        <n x="225"/>
        <n x="450"/>
        <n x="90"/>
      </t>
    </mdx>
    <mdx n="0" f="v">
      <t c="3" si="227">
        <n x="225"/>
        <n x="451"/>
        <n x="90"/>
      </t>
    </mdx>
    <mdx n="0" f="v">
      <t c="3" si="227">
        <n x="225"/>
        <n x="457"/>
        <n x="90"/>
      </t>
    </mdx>
    <mdx n="0" f="v">
      <t c="3" si="227">
        <n x="225"/>
        <n x="458"/>
        <n x="90"/>
      </t>
    </mdx>
    <mdx n="0" f="v">
      <t c="3" si="227">
        <n x="225"/>
        <n x="473"/>
        <n x="90"/>
      </t>
    </mdx>
    <mdx n="0" f="v">
      <t c="3" si="227">
        <n x="225"/>
        <n x="464"/>
        <n x="90"/>
      </t>
    </mdx>
    <mdx n="0" f="v">
      <t c="3" si="227">
        <n x="225"/>
        <n x="465"/>
        <n x="90"/>
      </t>
    </mdx>
    <mdx n="0" f="v">
      <t c="3" si="227">
        <n x="225"/>
        <n x="466"/>
        <n x="90"/>
      </t>
    </mdx>
    <mdx n="0" f="v">
      <t c="3" si="227">
        <n x="225"/>
        <n x="467"/>
        <n x="90"/>
      </t>
    </mdx>
    <mdx n="0" f="v">
      <t c="3" si="227">
        <n x="225"/>
        <n x="468"/>
        <n x="90"/>
      </t>
    </mdx>
    <mdx n="0" f="v">
      <t c="3" si="227">
        <n x="225"/>
        <n x="469"/>
        <n x="90"/>
      </t>
    </mdx>
    <mdx n="0" f="v">
      <t c="3" si="227">
        <n x="225"/>
        <n x="470"/>
        <n x="90"/>
      </t>
    </mdx>
    <mdx n="0" f="v">
      <t c="3" si="227">
        <n x="225"/>
        <n x="474"/>
        <n x="90"/>
      </t>
    </mdx>
    <mdx n="0" f="v">
      <t c="3" si="227">
        <n x="225"/>
        <n x="475"/>
        <n x="90"/>
      </t>
    </mdx>
    <mdx n="0" f="v">
      <t c="3" si="227">
        <n x="225"/>
        <n x="476"/>
        <n x="90"/>
      </t>
    </mdx>
    <mdx n="0" f="v">
      <t c="3" si="227">
        <n x="225"/>
        <n x="487"/>
        <n x="90"/>
      </t>
    </mdx>
    <mdx n="0" f="v">
      <t c="3" si="227">
        <n x="225"/>
        <n x="471"/>
        <n x="90"/>
      </t>
    </mdx>
    <mdx n="0" f="v">
      <t c="3" si="227">
        <n x="225"/>
        <n x="477"/>
        <n x="90"/>
      </t>
    </mdx>
    <mdx n="0" f="v">
      <t c="3" si="227">
        <n x="225"/>
        <n x="478"/>
        <n x="90"/>
      </t>
    </mdx>
    <mdx n="0" f="v">
      <t c="3" si="227">
        <n x="225"/>
        <n x="479"/>
        <n x="90"/>
      </t>
    </mdx>
    <mdx n="0" f="v">
      <t c="3" si="227">
        <n x="225"/>
        <n x="488"/>
        <n x="90"/>
      </t>
    </mdx>
    <mdx n="0" f="v">
      <t c="3" si="227">
        <n x="225"/>
        <n x="472"/>
        <n x="90"/>
      </t>
    </mdx>
    <mdx n="0" f="v">
      <t c="3" si="227">
        <n x="225"/>
        <n x="480"/>
        <n x="90"/>
      </t>
    </mdx>
    <mdx n="0" f="v">
      <t c="3" si="227">
        <n x="225"/>
        <n x="481"/>
        <n x="90"/>
      </t>
    </mdx>
    <mdx n="0" f="v">
      <t c="3" si="227">
        <n x="225"/>
        <n x="483"/>
        <n x="90"/>
      </t>
    </mdx>
    <mdx n="0" f="v">
      <t c="3" si="227">
        <n x="225"/>
        <n x="489"/>
        <n x="90"/>
      </t>
    </mdx>
    <mdx n="0" f="v">
      <t c="3" si="227">
        <n x="225"/>
        <n x="484"/>
        <n x="90"/>
      </t>
    </mdx>
    <mdx n="0" f="v">
      <t c="3" si="227">
        <n x="225"/>
        <n x="485"/>
        <n x="90"/>
      </t>
    </mdx>
    <mdx n="0" f="v">
      <t c="3" si="227">
        <n x="225"/>
        <n x="486"/>
        <n x="90"/>
      </t>
    </mdx>
    <mdx n="0" f="v">
      <t c="3" si="227">
        <n x="225"/>
        <n x="490"/>
        <n x="90"/>
      </t>
    </mdx>
    <mdx n="0" f="v">
      <t c="3" si="227">
        <n x="225"/>
        <n x="482"/>
        <n x="90"/>
      </t>
    </mdx>
    <mdx n="0" f="v">
      <t c="3" si="227">
        <n x="225"/>
        <n x="492"/>
        <n x="90"/>
      </t>
    </mdx>
    <mdx n="0" f="v">
      <t c="3" si="227">
        <n x="225"/>
        <n x="493"/>
        <n x="90"/>
      </t>
    </mdx>
    <mdx n="0" f="v">
      <t c="3" si="227">
        <n x="225"/>
        <n x="491"/>
        <n x="90"/>
      </t>
    </mdx>
    <mdx n="0" f="v">
      <t c="3" si="227">
        <n x="225"/>
        <n x="495"/>
        <n x="90"/>
      </t>
    </mdx>
    <mdx n="0" f="v">
      <t c="3" si="227">
        <n x="225"/>
        <n x="496"/>
        <n x="90"/>
      </t>
    </mdx>
    <mdx n="0" f="v">
      <t c="3" si="227">
        <n x="225"/>
        <n x="504"/>
        <n x="90"/>
      </t>
    </mdx>
    <mdx n="0" f="v">
      <t c="3" si="227">
        <n x="225"/>
        <n x="508"/>
        <n x="90"/>
      </t>
    </mdx>
    <mdx n="0" f="v">
      <t c="3" si="227">
        <n x="225"/>
        <n x="494"/>
        <n x="90"/>
      </t>
    </mdx>
    <mdx n="0" f="v">
      <t c="3" si="227">
        <n x="225"/>
        <n x="497"/>
        <n x="90"/>
      </t>
    </mdx>
    <mdx n="0" f="v">
      <t c="3" si="227">
        <n x="225"/>
        <n x="498"/>
        <n x="90"/>
      </t>
    </mdx>
    <mdx n="0" f="v">
      <t c="3" si="227">
        <n x="225"/>
        <n x="499"/>
        <n x="90"/>
      </t>
    </mdx>
    <mdx n="0" f="v">
      <t c="3" si="227">
        <n x="225"/>
        <n x="500"/>
        <n x="90"/>
      </t>
    </mdx>
    <mdx n="0" f="v">
      <t c="3" si="227">
        <n x="225"/>
        <n x="501"/>
        <n x="90"/>
      </t>
    </mdx>
    <mdx n="0" f="v">
      <t c="3" si="227">
        <n x="225"/>
        <n x="502"/>
        <n x="90"/>
      </t>
    </mdx>
    <mdx n="0" f="v">
      <t c="3" si="227">
        <n x="225"/>
        <n x="503"/>
        <n x="90"/>
      </t>
    </mdx>
    <mdx n="0" f="v">
      <t c="3" si="227">
        <n x="225"/>
        <n x="505"/>
        <n x="90"/>
      </t>
    </mdx>
    <mdx n="0" f="v">
      <t c="3" si="227">
        <n x="225"/>
        <n x="506"/>
        <n x="90"/>
      </t>
    </mdx>
    <mdx n="0" f="v">
      <t c="3" si="227">
        <n x="225"/>
        <n x="509"/>
        <n x="90"/>
      </t>
    </mdx>
    <mdx n="0" f="v">
      <t c="3" si="227">
        <n x="225"/>
        <n x="513"/>
        <n x="90"/>
      </t>
    </mdx>
    <mdx n="0" f="v">
      <t c="3" si="227">
        <n x="225"/>
        <n x="507"/>
        <n x="90"/>
      </t>
    </mdx>
    <mdx n="0" f="v">
      <t c="3" si="227">
        <n x="225"/>
        <n x="510"/>
        <n x="90"/>
      </t>
    </mdx>
    <mdx n="0" f="v">
      <t c="3" si="227">
        <n x="225"/>
        <n x="511"/>
        <n x="90"/>
      </t>
    </mdx>
    <mdx n="0" f="v">
      <t c="3" si="227">
        <n x="225"/>
        <n x="512"/>
        <n x="90"/>
      </t>
    </mdx>
    <mdx n="0" f="v">
      <t c="3" si="227">
        <n x="225"/>
        <n x="514"/>
        <n x="90"/>
      </t>
    </mdx>
    <mdx n="0" f="v">
      <t c="3" si="227">
        <n x="225"/>
        <n x="515"/>
        <n x="90"/>
      </t>
    </mdx>
    <mdx n="0" f="v">
      <t c="3" si="227">
        <n x="225"/>
        <n x="516"/>
        <n x="90"/>
      </t>
    </mdx>
    <mdx n="0" f="v">
      <t c="3" si="227">
        <n x="225"/>
        <n x="519"/>
        <n x="90"/>
      </t>
    </mdx>
    <mdx n="0" f="v">
      <t c="3" si="227">
        <n x="225"/>
        <n x="528"/>
        <n x="90"/>
      </t>
    </mdx>
    <mdx n="0" f="v">
      <t c="3" si="227">
        <n x="225"/>
        <n x="517"/>
        <n x="90"/>
      </t>
    </mdx>
    <mdx n="0" f="v">
      <t c="3" si="227">
        <n x="225"/>
        <n x="518"/>
        <n x="90"/>
      </t>
    </mdx>
    <mdx n="0" f="v">
      <t c="3" si="227">
        <n x="225"/>
        <n x="522"/>
        <n x="90"/>
      </t>
    </mdx>
    <mdx n="0" f="v">
      <t c="3" si="227">
        <n x="225"/>
        <n x="523"/>
        <n x="90"/>
      </t>
    </mdx>
    <mdx n="0" f="v">
      <t c="3" si="227">
        <n x="225"/>
        <n x="520"/>
        <n x="90"/>
      </t>
    </mdx>
    <mdx n="0" f="v">
      <t c="3" si="227">
        <n x="225"/>
        <n x="521"/>
        <n x="90"/>
      </t>
    </mdx>
    <mdx n="0" f="v">
      <t c="3" si="227">
        <n x="225"/>
        <n x="525"/>
        <n x="90"/>
      </t>
    </mdx>
    <mdx n="0" f="v">
      <t c="3" si="227">
        <n x="225"/>
        <n x="526"/>
        <n x="90"/>
      </t>
    </mdx>
    <mdx n="0" f="v">
      <t c="3" si="227">
        <n x="225"/>
        <n x="524"/>
        <n x="90"/>
      </t>
    </mdx>
    <mdx n="0" f="v">
      <t c="3" si="227">
        <n x="225"/>
        <n x="527"/>
        <n x="90"/>
      </t>
    </mdx>
    <mdx n="0" f="v">
      <t c="3" si="227">
        <n x="225"/>
        <n x="529"/>
        <n x="90"/>
      </t>
    </mdx>
    <mdx n="0" f="v">
      <t c="3" si="227">
        <n x="225"/>
        <n x="530"/>
        <n x="90"/>
      </t>
    </mdx>
    <mdx n="0" f="v">
      <t c="3" si="227">
        <n x="225"/>
        <n x="533"/>
        <n x="90"/>
      </t>
    </mdx>
    <mdx n="0" f="v">
      <t c="3" si="227">
        <n x="225"/>
        <n x="531"/>
        <n x="90"/>
      </t>
    </mdx>
    <mdx n="0" f="v">
      <t c="3" si="227">
        <n x="225"/>
        <n x="532"/>
        <n x="90"/>
      </t>
    </mdx>
    <mdx n="0" f="v">
      <t c="3" si="227">
        <n x="225"/>
        <n x="536"/>
        <n x="90"/>
      </t>
    </mdx>
    <mdx n="0" f="v">
      <t c="3" si="227">
        <n x="225"/>
        <n x="539"/>
        <n x="90"/>
      </t>
    </mdx>
    <mdx n="0" f="v">
      <t c="3" si="227">
        <n x="225"/>
        <n x="534"/>
        <n x="90"/>
      </t>
    </mdx>
    <mdx n="0" f="v">
      <t c="3" si="227">
        <n x="225"/>
        <n x="535"/>
        <n x="90"/>
      </t>
    </mdx>
    <mdx n="0" f="v">
      <t c="3" si="227">
        <n x="225"/>
        <n x="537"/>
        <n x="90"/>
      </t>
    </mdx>
    <mdx n="0" f="v">
      <t c="3" si="227">
        <n x="225"/>
        <n x="540"/>
        <n x="90"/>
      </t>
    </mdx>
    <mdx n="0" f="v">
      <t c="3" si="227">
        <n x="225"/>
        <n x="538"/>
        <n x="90"/>
      </t>
    </mdx>
    <mdx n="0" f="v">
      <t c="3" si="227">
        <n x="225"/>
        <n x="543"/>
        <n x="90"/>
      </t>
    </mdx>
    <mdx n="0" f="v">
      <t c="3" si="227">
        <n x="225"/>
        <n x="541"/>
        <n x="90"/>
      </t>
    </mdx>
    <mdx n="0" f="v">
      <t c="3" si="227">
        <n x="225"/>
        <n x="545"/>
        <n x="90"/>
      </t>
    </mdx>
    <mdx n="0" f="v">
      <t c="3" si="227">
        <n x="225"/>
        <n x="542"/>
        <n x="90"/>
      </t>
    </mdx>
    <mdx n="0" f="v">
      <t c="3" si="227">
        <n x="225"/>
        <n x="544"/>
        <n x="90"/>
      </t>
    </mdx>
    <mdx n="0" f="v">
      <t c="3" si="227">
        <n x="225"/>
        <n x="546"/>
        <n x="90"/>
      </t>
    </mdx>
    <mdx n="0" f="v">
      <t c="3" si="227">
        <n x="225"/>
        <n x="273"/>
        <n x="94"/>
      </t>
    </mdx>
    <mdx n="0" f="v">
      <t c="3" si="227">
        <n x="225"/>
        <n x="268"/>
        <n x="94"/>
      </t>
    </mdx>
    <mdx n="0" f="v">
      <t c="3" si="227">
        <n x="225"/>
        <n x="357"/>
        <n x="94"/>
      </t>
    </mdx>
    <mdx n="0" f="v">
      <t c="3" si="227">
        <n x="225"/>
        <n x="358"/>
        <n x="94"/>
      </t>
    </mdx>
    <mdx n="0" f="v">
      <t c="3" si="227">
        <n x="225"/>
        <n x="361"/>
        <n x="94"/>
      </t>
    </mdx>
    <mdx n="0" f="v">
      <t c="3" si="227">
        <n x="225"/>
        <n x="267"/>
        <n x="94"/>
      </t>
    </mdx>
    <mdx n="0" f="v">
      <t c="3" si="227">
        <n x="225"/>
        <n x="266"/>
        <n x="94"/>
      </t>
    </mdx>
    <mdx n="0" f="v">
      <t c="3" si="227">
        <n x="225"/>
        <n x="263"/>
        <n x="94"/>
      </t>
    </mdx>
    <mdx n="0" f="v">
      <t c="3" si="227">
        <n x="225"/>
        <n x="262"/>
        <n x="94"/>
      </t>
    </mdx>
    <mdx n="0" f="v">
      <t c="3" si="227">
        <n x="225"/>
        <n x="259"/>
        <n x="94"/>
      </t>
    </mdx>
    <mdx n="0" f="v">
      <t c="3" si="227">
        <n x="225"/>
        <n x="257"/>
        <n x="94"/>
      </t>
    </mdx>
    <mdx n="0" f="v">
      <t c="3" si="227">
        <n x="225"/>
        <n x="255"/>
        <n x="94"/>
      </t>
    </mdx>
    <mdx n="0" f="v">
      <t c="3" si="227">
        <n x="225"/>
        <n x="316"/>
        <n x="94"/>
      </t>
    </mdx>
    <mdx n="0" f="v">
      <t c="3" si="227">
        <n x="225"/>
        <n x="373"/>
        <n x="94"/>
      </t>
    </mdx>
    <mdx n="0" f="v">
      <t c="3" si="227">
        <n x="225"/>
        <n x="374"/>
        <n x="94"/>
      </t>
    </mdx>
    <mdx n="0" f="v">
      <t c="3" si="227">
        <n x="225"/>
        <n x="281"/>
        <n x="94"/>
      </t>
    </mdx>
    <mdx n="0" f="v">
      <t c="3" si="227">
        <n x="225"/>
        <n x="376"/>
        <n x="94"/>
      </t>
    </mdx>
    <mdx n="0" f="v">
      <t c="3" si="227">
        <n x="225"/>
        <n x="377"/>
        <n x="94"/>
      </t>
    </mdx>
    <mdx n="0" f="v">
      <t c="3" si="227">
        <n x="225"/>
        <n x="280"/>
        <n x="94"/>
      </t>
    </mdx>
    <mdx n="0" f="v">
      <t c="3" si="227">
        <n x="225"/>
        <n x="311"/>
        <n x="94"/>
      </t>
    </mdx>
    <mdx n="0" f="v">
      <t c="3" si="227">
        <n x="225"/>
        <n x="378"/>
        <n x="94"/>
      </t>
    </mdx>
    <mdx n="0" f="v">
      <t c="3" si="227">
        <n x="225"/>
        <n x="379"/>
        <n x="94"/>
      </t>
    </mdx>
    <mdx n="0" f="v">
      <t c="3" si="227">
        <n x="225"/>
        <n x="380"/>
        <n x="94"/>
      </t>
    </mdx>
    <mdx n="0" f="v">
      <t c="3" si="227">
        <n x="225"/>
        <n x="381"/>
        <n x="94"/>
      </t>
    </mdx>
    <mdx n="0" f="v">
      <t c="3" si="227">
        <n x="225"/>
        <n x="382"/>
        <n x="94"/>
      </t>
    </mdx>
    <mdx n="0" f="v">
      <t c="3" si="227">
        <n x="225"/>
        <n x="304"/>
        <n x="94"/>
      </t>
    </mdx>
    <mdx n="0" f="v">
      <t c="3" si="227">
        <n x="225"/>
        <n x="547"/>
        <n x="94"/>
      </t>
    </mdx>
    <mdx n="0" f="v">
      <t c="3" si="227">
        <n x="225"/>
        <n x="362"/>
        <n x="94"/>
      </t>
    </mdx>
    <mdx n="0" f="v">
      <t c="3" si="227">
        <n x="225"/>
        <n x="364"/>
        <n x="94"/>
      </t>
    </mdx>
    <mdx n="0" f="v">
      <t c="3" si="227">
        <n x="225"/>
        <n x="548"/>
        <n x="94"/>
      </t>
    </mdx>
    <mdx n="0" f="v">
      <t c="3" si="227">
        <n x="225"/>
        <n x="365"/>
        <n x="94"/>
      </t>
    </mdx>
    <mdx n="0" f="v">
      <t c="3" si="227">
        <n x="225"/>
        <n x="366"/>
        <n x="94"/>
      </t>
    </mdx>
    <mdx n="0" f="v">
      <t c="3" si="227">
        <n x="225"/>
        <n x="367"/>
        <n x="94"/>
      </t>
    </mdx>
    <mdx n="0" f="v">
      <t c="3" si="227">
        <n x="225"/>
        <n x="368"/>
        <n x="94"/>
      </t>
    </mdx>
    <mdx n="0" f="v">
      <t c="3" si="227">
        <n x="225"/>
        <n x="369"/>
        <n x="94"/>
      </t>
    </mdx>
    <mdx n="0" f="v">
      <t c="3" si="227">
        <n x="225"/>
        <n x="307"/>
        <n x="94"/>
      </t>
    </mdx>
    <mdx n="0" f="v">
      <t c="3" si="227">
        <n x="225"/>
        <n x="370"/>
        <n x="94"/>
      </t>
    </mdx>
    <mdx n="0" f="v">
      <t c="3" si="227">
        <n x="225"/>
        <n x="371"/>
        <n x="94"/>
      </t>
    </mdx>
    <mdx n="0" f="v">
      <t c="3" si="227">
        <n x="225"/>
        <n x="372"/>
        <n x="94"/>
      </t>
    </mdx>
    <mdx n="0" f="v">
      <t c="3" si="227">
        <n x="225"/>
        <n x="393"/>
        <n x="94"/>
      </t>
    </mdx>
    <mdx n="0" f="v">
      <t c="3" si="227">
        <n x="225"/>
        <n x="394"/>
        <n x="94"/>
      </t>
    </mdx>
    <mdx n="0" f="v">
      <t c="3" si="227">
        <n x="225"/>
        <n x="395"/>
        <n x="94"/>
      </t>
    </mdx>
    <mdx n="0" f="v">
      <t c="3" si="227">
        <n x="225"/>
        <n x="278"/>
        <n x="94"/>
      </t>
    </mdx>
    <mdx n="0" f="v">
      <t c="3" si="227">
        <n x="225"/>
        <n x="396"/>
        <n x="94"/>
      </t>
    </mdx>
    <mdx n="0" f="v">
      <t c="3" si="227">
        <n x="225"/>
        <n x="397"/>
        <n x="94"/>
      </t>
    </mdx>
    <mdx n="0" f="v">
      <t c="3" si="227">
        <n x="225"/>
        <n x="398"/>
        <n x="94"/>
      </t>
    </mdx>
    <mdx n="0" f="v">
      <t c="3" si="227">
        <n x="225"/>
        <n x="392"/>
        <n x="94"/>
      </t>
    </mdx>
    <mdx n="0" f="v">
      <t c="3" si="227">
        <n x="225"/>
        <n x="383"/>
        <n x="94"/>
      </t>
    </mdx>
    <mdx n="0" f="v">
      <t c="3" si="227">
        <n x="225"/>
        <n x="384"/>
        <n x="94"/>
      </t>
    </mdx>
    <mdx n="0" f="v">
      <t c="3" si="227">
        <n x="225"/>
        <n x="385"/>
        <n x="94"/>
      </t>
    </mdx>
    <mdx n="0" f="v">
      <t c="3" si="227">
        <n x="225"/>
        <n x="386"/>
        <n x="94"/>
      </t>
    </mdx>
    <mdx n="0" f="v">
      <t c="3" si="227">
        <n x="225"/>
        <n x="387"/>
        <n x="94"/>
      </t>
    </mdx>
    <mdx n="0" f="v">
      <t c="3" si="227">
        <n x="225"/>
        <n x="388"/>
        <n x="94"/>
      </t>
    </mdx>
    <mdx n="0" f="v">
      <t c="3" si="227">
        <n x="225"/>
        <n x="389"/>
        <n x="94"/>
      </t>
    </mdx>
    <mdx n="0" f="v">
      <t c="3" si="227">
        <n x="225"/>
        <n x="390"/>
        <n x="94"/>
      </t>
    </mdx>
    <mdx n="0" f="v">
      <t c="3" si="227">
        <n x="225"/>
        <n x="404"/>
        <n x="94"/>
      </t>
    </mdx>
    <mdx n="0" f="v">
      <t c="3" si="227">
        <n x="225"/>
        <n x="391"/>
        <n x="94"/>
      </t>
    </mdx>
    <mdx n="0" f="v">
      <t c="3" si="227">
        <n x="225"/>
        <n x="399"/>
        <n x="94"/>
      </t>
    </mdx>
    <mdx n="0" f="v">
      <t c="3" si="227">
        <n x="225"/>
        <n x="400"/>
        <n x="94"/>
      </t>
    </mdx>
    <mdx n="0" f="v">
      <t c="3" si="227">
        <n x="225"/>
        <n x="401"/>
        <n x="94"/>
      </t>
    </mdx>
    <mdx n="0" f="v">
      <t c="3" si="227">
        <n x="225"/>
        <n x="402"/>
        <n x="94"/>
      </t>
    </mdx>
    <mdx n="0" f="v">
      <t c="3" si="227">
        <n x="225"/>
        <n x="277"/>
        <n x="94"/>
      </t>
    </mdx>
    <mdx n="0" f="v">
      <t c="3" si="227">
        <n x="225"/>
        <n x="417"/>
        <n x="94"/>
      </t>
    </mdx>
    <mdx n="0" f="v">
      <t c="3" si="227">
        <n x="225"/>
        <n x="411"/>
        <n x="94"/>
      </t>
    </mdx>
    <mdx n="0" f="v">
      <t c="3" si="227">
        <n x="225"/>
        <n x="405"/>
        <n x="94"/>
      </t>
    </mdx>
    <mdx n="0" f="v">
      <t c="3" si="227">
        <n x="225"/>
        <n x="406"/>
        <n x="94"/>
      </t>
    </mdx>
    <mdx n="0" f="v">
      <t c="3" si="227">
        <n x="225"/>
        <n x="407"/>
        <n x="94"/>
      </t>
    </mdx>
    <mdx n="0" f="v">
      <t c="3" si="227">
        <n x="225"/>
        <n x="408"/>
        <n x="94"/>
      </t>
    </mdx>
    <mdx n="0" f="v">
      <t c="3" si="227">
        <n x="225"/>
        <n x="409"/>
        <n x="94"/>
      </t>
    </mdx>
    <mdx n="0" f="v">
      <t c="3" si="227">
        <n x="225"/>
        <n x="410"/>
        <n x="94"/>
      </t>
    </mdx>
    <mdx n="0" f="v">
      <t c="3" si="227">
        <n x="225"/>
        <n x="403"/>
        <n x="94"/>
      </t>
    </mdx>
    <mdx n="0" f="v">
      <t c="3" si="227">
        <n x="225"/>
        <n x="412"/>
        <n x="94"/>
      </t>
    </mdx>
    <mdx n="0" f="v">
      <t c="3" si="227">
        <n x="225"/>
        <n x="413"/>
        <n x="94"/>
      </t>
    </mdx>
    <mdx n="0" f="v">
      <t c="3" si="227">
        <n x="225"/>
        <n x="414"/>
        <n x="94"/>
      </t>
    </mdx>
    <mdx n="0" f="v">
      <t c="3" si="227">
        <n x="225"/>
        <n x="415"/>
        <n x="94"/>
      </t>
    </mdx>
    <mdx n="0" f="v">
      <t c="3" si="227">
        <n x="225"/>
        <n x="416"/>
        <n x="94"/>
      </t>
    </mdx>
    <mdx n="0" f="v">
      <t c="3" si="227">
        <n x="225"/>
        <n x="427"/>
        <n x="94"/>
      </t>
    </mdx>
    <mdx n="0" f="v">
      <t c="3" si="227">
        <n x="225"/>
        <n x="422"/>
        <n x="94"/>
      </t>
    </mdx>
    <mdx n="0" f="v">
      <t c="3" si="227">
        <n x="225"/>
        <n x="418"/>
        <n x="94"/>
      </t>
    </mdx>
    <mdx n="0" f="v">
      <t c="3" si="227">
        <n x="225"/>
        <n x="419"/>
        <n x="94"/>
      </t>
    </mdx>
    <mdx n="0" f="v">
      <t c="3" si="227">
        <n x="225"/>
        <n x="420"/>
        <n x="94"/>
      </t>
    </mdx>
    <mdx n="0" f="v">
      <t c="3" si="227">
        <n x="225"/>
        <n x="301"/>
        <n x="94"/>
      </t>
    </mdx>
    <mdx n="0" f="v">
      <t c="3" si="227">
        <n x="225"/>
        <n x="299"/>
        <n x="94"/>
      </t>
    </mdx>
    <mdx n="0" f="v">
      <t c="3" si="227">
        <n x="225"/>
        <n x="297"/>
        <n x="94"/>
      </t>
    </mdx>
    <mdx n="0" f="v">
      <t c="3" si="227">
        <n x="225"/>
        <n x="421"/>
        <n x="94"/>
      </t>
    </mdx>
    <mdx n="0" f="v">
      <t c="3" si="227">
        <n x="225"/>
        <n x="423"/>
        <n x="94"/>
      </t>
    </mdx>
    <mdx n="0" f="v">
      <t c="3" si="227">
        <n x="225"/>
        <n x="424"/>
        <n x="94"/>
      </t>
    </mdx>
    <mdx n="0" f="v">
      <t c="3" si="227">
        <n x="225"/>
        <n x="425"/>
        <n x="94"/>
      </t>
    </mdx>
    <mdx n="0" f="v">
      <t c="3" si="227">
        <n x="225"/>
        <n x="348"/>
        <n x="94"/>
      </t>
    </mdx>
    <mdx n="0" f="v">
      <t c="3" si="227">
        <n x="225"/>
        <n x="327"/>
        <n x="94"/>
      </t>
    </mdx>
    <mdx n="0" f="v">
      <t c="3" si="227">
        <n x="225"/>
        <n x="426"/>
        <n x="94"/>
      </t>
    </mdx>
    <mdx n="0" f="v">
      <t c="3" si="227">
        <n x="225"/>
        <n x="329"/>
        <n x="94"/>
      </t>
    </mdx>
    <mdx n="0" f="v">
      <t c="3" si="227">
        <n x="225"/>
        <n x="428"/>
        <n x="94"/>
      </t>
    </mdx>
    <mdx n="0" f="v">
      <t c="3" si="227">
        <n x="225"/>
        <n x="328"/>
        <n x="94"/>
      </t>
    </mdx>
    <mdx n="0" f="v">
      <t c="3" si="227">
        <n x="225"/>
        <n x="429"/>
        <n x="94"/>
      </t>
    </mdx>
    <mdx n="0" f="v">
      <t c="3" si="227">
        <n x="225"/>
        <n x="430"/>
        <n x="94"/>
      </t>
    </mdx>
    <mdx n="0" f="v">
      <t c="3" si="227">
        <n x="225"/>
        <n x="431"/>
        <n x="94"/>
      </t>
    </mdx>
    <mdx n="0" f="v">
      <t c="3" si="227">
        <n x="225"/>
        <n x="432"/>
        <n x="94"/>
      </t>
    </mdx>
    <mdx n="0" f="v">
      <t c="3" si="227">
        <n x="225"/>
        <n x="452"/>
        <n x="94"/>
      </t>
    </mdx>
    <mdx n="0" f="v">
      <t c="3" si="227">
        <n x="225"/>
        <n x="276"/>
        <n x="94"/>
      </t>
    </mdx>
    <mdx n="0" f="v">
      <t c="3" si="227">
        <n x="225"/>
        <n x="453"/>
        <n x="94"/>
      </t>
    </mdx>
    <mdx n="0" f="v">
      <t c="3" si="227">
        <n x="225"/>
        <n x="454"/>
        <n x="94"/>
      </t>
    </mdx>
    <mdx n="0" f="v">
      <t c="3" si="227">
        <n x="225"/>
        <n x="326"/>
        <n x="94"/>
      </t>
    </mdx>
    <mdx n="0" f="v">
      <t c="3" si="227">
        <n x="225"/>
        <n x="435"/>
        <n x="94"/>
      </t>
    </mdx>
    <mdx n="0" f="v">
      <t c="3" si="227">
        <n x="225"/>
        <n x="436"/>
        <n x="94"/>
      </t>
    </mdx>
    <mdx n="0" f="v">
      <t c="3" si="227">
        <n x="225"/>
        <n x="437"/>
        <n x="94"/>
      </t>
    </mdx>
    <mdx n="0" f="v">
      <t c="3" si="227">
        <n x="225"/>
        <n x="294"/>
        <n x="94"/>
      </t>
    </mdx>
    <mdx n="0" f="v">
      <t c="3" si="227">
        <n x="225"/>
        <n x="293"/>
        <n x="94"/>
      </t>
    </mdx>
    <mdx n="0" f="v">
      <t c="3" si="227">
        <n x="225"/>
        <n x="462"/>
        <n x="94"/>
      </t>
    </mdx>
    <mdx n="0" f="v">
      <t c="3" si="227">
        <n x="225"/>
        <n x="463"/>
        <n x="94"/>
      </t>
    </mdx>
    <mdx n="0" f="v">
      <t c="3" si="227">
        <n x="225"/>
        <n x="433"/>
        <n x="94"/>
      </t>
    </mdx>
    <mdx n="0" f="v">
      <t c="3" si="227">
        <n x="225"/>
        <n x="442"/>
        <n x="94"/>
      </t>
    </mdx>
    <mdx n="0" f="v">
      <t c="3" si="227">
        <n x="225"/>
        <n x="443"/>
        <n x="94"/>
      </t>
    </mdx>
    <mdx n="0" f="v">
      <t c="3" si="227">
        <n x="225"/>
        <n x="444"/>
        <n x="94"/>
      </t>
    </mdx>
    <mdx n="0" f="v">
      <t c="3" si="227">
        <n x="225"/>
        <n x="445"/>
        <n x="94"/>
      </t>
    </mdx>
    <mdx n="0" f="v">
      <t c="3" si="227">
        <n x="225"/>
        <n x="446"/>
        <n x="94"/>
      </t>
    </mdx>
    <mdx n="0" f="v">
      <t c="3" si="227">
        <n x="225"/>
        <n x="434"/>
        <n x="94"/>
      </t>
    </mdx>
    <mdx n="0" f="v">
      <t c="3" si="227">
        <n x="225"/>
        <n x="438"/>
        <n x="94"/>
      </t>
    </mdx>
    <mdx n="0" f="v">
      <t c="3" si="227">
        <n x="225"/>
        <n x="350"/>
        <n x="94"/>
      </t>
    </mdx>
    <mdx n="0" f="v">
      <t c="3" si="227">
        <n x="225"/>
        <n x="439"/>
        <n x="94"/>
      </t>
    </mdx>
    <mdx n="0" f="v">
      <t c="3" si="227">
        <n x="225"/>
        <n x="440"/>
        <n x="94"/>
      </t>
    </mdx>
    <mdx n="0" f="v">
      <t c="3" si="227">
        <n x="225"/>
        <n x="441"/>
        <n x="94"/>
      </t>
    </mdx>
    <mdx n="0" f="v">
      <t c="3" si="227">
        <n x="225"/>
        <n x="447"/>
        <n x="94"/>
      </t>
    </mdx>
    <mdx n="0" f="v">
      <t c="3" si="227">
        <n x="225"/>
        <n x="455"/>
        <n x="94"/>
      </t>
    </mdx>
    <mdx n="0" f="v">
      <t c="3" si="227">
        <n x="225"/>
        <n x="456"/>
        <n x="94"/>
      </t>
    </mdx>
    <mdx n="0" f="v">
      <t c="3" si="227">
        <n x="225"/>
        <n x="346"/>
        <n x="94"/>
      </t>
    </mdx>
    <mdx n="0" f="v">
      <t c="3" si="227">
        <n x="225"/>
        <n x="461"/>
        <n x="94"/>
      </t>
    </mdx>
    <mdx n="0" f="v">
      <t c="3" si="227">
        <n x="225"/>
        <n x="459"/>
        <n x="94"/>
      </t>
    </mdx>
    <mdx n="0" f="v">
      <t c="3" si="227">
        <n x="225"/>
        <n x="448"/>
        <n x="94"/>
      </t>
    </mdx>
    <mdx n="0" f="v">
      <t c="3" si="227">
        <n x="225"/>
        <n x="449"/>
        <n x="94"/>
      </t>
    </mdx>
    <mdx n="0" f="v">
      <t c="3" si="227">
        <n x="225"/>
        <n x="450"/>
        <n x="94"/>
      </t>
    </mdx>
    <mdx n="0" f="v">
      <t c="3" si="227">
        <n x="225"/>
        <n x="451"/>
        <n x="94"/>
      </t>
    </mdx>
    <mdx n="0" f="v">
      <t c="3" si="227">
        <n x="225"/>
        <n x="457"/>
        <n x="94"/>
      </t>
    </mdx>
    <mdx n="0" f="v">
      <t c="3" si="227">
        <n x="225"/>
        <n x="458"/>
        <n x="94"/>
      </t>
    </mdx>
    <mdx n="0" f="v">
      <t c="3" si="227">
        <n x="225"/>
        <n x="473"/>
        <n x="94"/>
      </t>
    </mdx>
    <mdx n="0" f="v">
      <t c="3" si="227">
        <n x="225"/>
        <n x="460"/>
        <n x="94"/>
      </t>
    </mdx>
    <mdx n="0" f="v">
      <t c="3" si="227">
        <n x="225"/>
        <n x="464"/>
        <n x="94"/>
      </t>
    </mdx>
    <mdx n="0" f="v">
      <t c="3" si="227">
        <n x="225"/>
        <n x="465"/>
        <n x="94"/>
      </t>
    </mdx>
    <mdx n="0" f="v">
      <t c="3" si="227">
        <n x="225"/>
        <n x="466"/>
        <n x="94"/>
      </t>
    </mdx>
    <mdx n="0" f="v">
      <t c="3" si="227">
        <n x="225"/>
        <n x="467"/>
        <n x="94"/>
      </t>
    </mdx>
    <mdx n="0" f="v">
      <t c="3" si="227">
        <n x="225"/>
        <n x="468"/>
        <n x="94"/>
      </t>
    </mdx>
    <mdx n="0" f="v">
      <t c="3" si="227">
        <n x="225"/>
        <n x="469"/>
        <n x="94"/>
      </t>
    </mdx>
    <mdx n="0" f="v">
      <t c="3" si="227">
        <n x="225"/>
        <n x="470"/>
        <n x="94"/>
      </t>
    </mdx>
    <mdx n="0" f="v">
      <t c="3" si="227">
        <n x="225"/>
        <n x="474"/>
        <n x="94"/>
      </t>
    </mdx>
    <mdx n="0" f="v">
      <t c="3" si="227">
        <n x="225"/>
        <n x="475"/>
        <n x="94"/>
      </t>
    </mdx>
    <mdx n="0" f="v">
      <t c="3" si="227">
        <n x="225"/>
        <n x="476"/>
        <n x="94"/>
      </t>
    </mdx>
    <mdx n="0" f="v">
      <t c="3" si="227">
        <n x="225"/>
        <n x="471"/>
        <n x="94"/>
      </t>
    </mdx>
    <mdx n="0" f="v">
      <t c="3" si="227">
        <n x="225"/>
        <n x="487"/>
        <n x="94"/>
      </t>
    </mdx>
    <mdx n="0" f="v">
      <t c="3" si="227">
        <n x="225"/>
        <n x="477"/>
        <n x="94"/>
      </t>
    </mdx>
    <mdx n="0" f="v">
      <t c="3" si="227">
        <n x="225"/>
        <n x="478"/>
        <n x="94"/>
      </t>
    </mdx>
    <mdx n="0" f="v">
      <t c="3" si="227">
        <n x="225"/>
        <n x="479"/>
        <n x="94"/>
      </t>
    </mdx>
    <mdx n="0" f="v">
      <t c="3" si="227">
        <n x="225"/>
        <n x="488"/>
        <n x="94"/>
      </t>
    </mdx>
    <mdx n="0" f="v">
      <t c="3" si="227">
        <n x="225"/>
        <n x="472"/>
        <n x="94"/>
      </t>
    </mdx>
    <mdx n="0" f="v">
      <t c="3" si="227">
        <n x="225"/>
        <n x="480"/>
        <n x="94"/>
      </t>
    </mdx>
    <mdx n="0" f="v">
      <t c="3" si="227">
        <n x="225"/>
        <n x="481"/>
        <n x="94"/>
      </t>
    </mdx>
    <mdx n="0" f="v">
      <t c="3" si="227">
        <n x="225"/>
        <n x="483"/>
        <n x="94"/>
      </t>
    </mdx>
    <mdx n="0" f="v">
      <t c="3" si="227">
        <n x="225"/>
        <n x="489"/>
        <n x="94"/>
      </t>
    </mdx>
    <mdx n="0" f="v">
      <t c="3" si="227">
        <n x="225"/>
        <n x="482"/>
        <n x="94"/>
      </t>
    </mdx>
    <mdx n="0" f="v">
      <t c="3" si="227">
        <n x="225"/>
        <n x="490"/>
        <n x="94"/>
      </t>
    </mdx>
    <mdx n="0" f="v">
      <t c="3" si="227">
        <n x="225"/>
        <n x="484"/>
        <n x="94"/>
      </t>
    </mdx>
    <mdx n="0" f="v">
      <t c="3" si="227">
        <n x="225"/>
        <n x="485"/>
        <n x="94"/>
      </t>
    </mdx>
    <mdx n="0" f="v">
      <t c="3" si="227">
        <n x="225"/>
        <n x="486"/>
        <n x="94"/>
      </t>
    </mdx>
    <mdx n="0" f="v">
      <t c="3" si="227">
        <n x="225"/>
        <n x="492"/>
        <n x="94"/>
      </t>
    </mdx>
    <mdx n="0" f="v">
      <t c="3" si="227">
        <n x="225"/>
        <n x="493"/>
        <n x="94"/>
      </t>
    </mdx>
    <mdx n="0" f="v">
      <t c="3" si="227">
        <n x="225"/>
        <n x="491"/>
        <n x="94"/>
      </t>
    </mdx>
    <mdx n="0" f="v">
      <t c="3" si="227">
        <n x="225"/>
        <n x="495"/>
        <n x="94"/>
      </t>
    </mdx>
    <mdx n="0" f="v">
      <t c="3" si="227">
        <n x="225"/>
        <n x="496"/>
        <n x="94"/>
      </t>
    </mdx>
    <mdx n="0" f="v">
      <t c="3" si="227">
        <n x="225"/>
        <n x="504"/>
        <n x="94"/>
      </t>
    </mdx>
    <mdx n="0" f="v">
      <t c="3" si="227">
        <n x="225"/>
        <n x="494"/>
        <n x="94"/>
      </t>
    </mdx>
    <mdx n="0" f="v">
      <t c="3" si="227">
        <n x="225"/>
        <n x="497"/>
        <n x="94"/>
      </t>
    </mdx>
    <mdx n="0" f="v">
      <t c="3" si="227">
        <n x="225"/>
        <n x="498"/>
        <n x="94"/>
      </t>
    </mdx>
    <mdx n="0" f="v">
      <t c="3" si="227">
        <n x="225"/>
        <n x="499"/>
        <n x="94"/>
      </t>
    </mdx>
    <mdx n="0" f="v">
      <t c="3" si="227">
        <n x="225"/>
        <n x="503"/>
        <n x="94"/>
      </t>
    </mdx>
    <mdx n="0" f="v">
      <t c="3" si="227">
        <n x="225"/>
        <n x="508"/>
        <n x="94"/>
      </t>
    </mdx>
    <mdx n="0" f="v">
      <t c="3" si="227">
        <n x="225"/>
        <n x="500"/>
        <n x="94"/>
      </t>
    </mdx>
    <mdx n="0" f="v">
      <t c="3" si="227">
        <n x="225"/>
        <n x="501"/>
        <n x="94"/>
      </t>
    </mdx>
    <mdx n="0" f="v">
      <t c="3" si="227">
        <n x="225"/>
        <n x="502"/>
        <n x="94"/>
      </t>
    </mdx>
    <mdx n="0" f="v">
      <t c="3" si="227">
        <n x="225"/>
        <n x="505"/>
        <n x="94"/>
      </t>
    </mdx>
    <mdx n="0" f="v">
      <t c="3" si="227">
        <n x="225"/>
        <n x="506"/>
        <n x="94"/>
      </t>
    </mdx>
    <mdx n="0" f="v">
      <t c="3" si="227">
        <n x="225"/>
        <n x="513"/>
        <n x="94"/>
      </t>
    </mdx>
    <mdx n="0" f="v">
      <t c="3" si="227">
        <n x="225"/>
        <n x="509"/>
        <n x="94"/>
      </t>
    </mdx>
    <mdx n="0" f="v">
      <t c="3" si="227">
        <n x="225"/>
        <n x="507"/>
        <n x="94"/>
      </t>
    </mdx>
    <mdx n="0" f="v">
      <t c="3" si="227">
        <n x="225"/>
        <n x="510"/>
        <n x="94"/>
      </t>
    </mdx>
    <mdx n="0" f="v">
      <t c="3" si="227">
        <n x="225"/>
        <n x="511"/>
        <n x="94"/>
      </t>
    </mdx>
    <mdx n="0" f="v">
      <t c="3" si="227">
        <n x="225"/>
        <n x="512"/>
        <n x="94"/>
      </t>
    </mdx>
    <mdx n="0" f="v">
      <t c="3" si="227">
        <n x="225"/>
        <n x="519"/>
        <n x="94"/>
      </t>
    </mdx>
    <mdx n="0" f="v">
      <t c="3" si="227">
        <n x="225"/>
        <n x="514"/>
        <n x="94"/>
      </t>
    </mdx>
    <mdx n="0" f="v">
      <t c="3" si="227">
        <n x="225"/>
        <n x="515"/>
        <n x="94"/>
      </t>
    </mdx>
    <mdx n="0" f="v">
      <t c="3" si="227">
        <n x="225"/>
        <n x="516"/>
        <n x="94"/>
      </t>
    </mdx>
    <mdx n="0" f="v">
      <t c="3" si="227">
        <n x="225"/>
        <n x="517"/>
        <n x="94"/>
      </t>
    </mdx>
    <mdx n="0" f="v">
      <t c="3" si="227">
        <n x="225"/>
        <n x="518"/>
        <n x="94"/>
      </t>
    </mdx>
    <mdx n="0" f="v">
      <t c="3" si="227">
        <n x="225"/>
        <n x="522"/>
        <n x="94"/>
      </t>
    </mdx>
    <mdx n="0" f="v">
      <t c="3" si="227">
        <n x="225"/>
        <n x="523"/>
        <n x="94"/>
      </t>
    </mdx>
    <mdx n="0" f="v">
      <t c="3" si="227">
        <n x="225"/>
        <n x="528"/>
        <n x="94"/>
      </t>
    </mdx>
    <mdx n="0" f="v">
      <t c="3" si="227">
        <n x="225"/>
        <n x="520"/>
        <n x="94"/>
      </t>
    </mdx>
    <mdx n="0" f="v">
      <t c="3" si="227">
        <n x="225"/>
        <n x="521"/>
        <n x="94"/>
      </t>
    </mdx>
    <mdx n="0" f="v">
      <t c="3" si="227">
        <n x="225"/>
        <n x="525"/>
        <n x="94"/>
      </t>
    </mdx>
    <mdx n="0" f="v">
      <t c="3" si="227">
        <n x="225"/>
        <n x="526"/>
        <n x="94"/>
      </t>
    </mdx>
    <mdx n="0" f="v">
      <t c="3" si="227">
        <n x="225"/>
        <n x="524"/>
        <n x="94"/>
      </t>
    </mdx>
    <mdx n="0" f="v">
      <t c="3" si="227">
        <n x="225"/>
        <n x="527"/>
        <n x="94"/>
      </t>
    </mdx>
    <mdx n="0" f="v">
      <t c="3" si="227">
        <n x="225"/>
        <n x="529"/>
        <n x="94"/>
      </t>
    </mdx>
    <mdx n="0" f="v">
      <t c="3" si="227">
        <n x="225"/>
        <n x="531"/>
        <n x="94"/>
      </t>
    </mdx>
    <mdx n="0" f="v">
      <t c="3" si="227">
        <n x="225"/>
        <n x="530"/>
        <n x="94"/>
      </t>
    </mdx>
    <mdx n="0" f="v">
      <t c="3" si="227">
        <n x="225"/>
        <n x="533"/>
        <n x="94"/>
      </t>
    </mdx>
    <mdx n="0" f="v">
      <t c="3" si="227">
        <n x="225"/>
        <n x="532"/>
        <n x="94"/>
      </t>
    </mdx>
    <mdx n="0" f="v">
      <t c="3" si="227">
        <n x="225"/>
        <n x="536"/>
        <n x="94"/>
      </t>
    </mdx>
    <mdx n="0" f="v">
      <t c="3" si="227">
        <n x="225"/>
        <n x="537"/>
        <n x="94"/>
      </t>
    </mdx>
    <mdx n="0" f="v">
      <t c="3" si="227">
        <n x="225"/>
        <n x="534"/>
        <n x="94"/>
      </t>
    </mdx>
    <mdx n="0" f="v">
      <t c="3" si="227">
        <n x="225"/>
        <n x="535"/>
        <n x="94"/>
      </t>
    </mdx>
    <mdx n="0" f="v">
      <t c="3" si="227">
        <n x="225"/>
        <n x="539"/>
        <n x="94"/>
      </t>
    </mdx>
    <mdx n="0" f="v">
      <t c="3" si="227">
        <n x="225"/>
        <n x="540"/>
        <n x="94"/>
      </t>
    </mdx>
    <mdx n="0" f="v">
      <t c="3" si="227">
        <n x="225"/>
        <n x="538"/>
        <n x="94"/>
      </t>
    </mdx>
    <mdx n="0" f="v">
      <t c="3" si="227">
        <n x="225"/>
        <n x="543"/>
        <n x="94"/>
      </t>
    </mdx>
    <mdx n="0" f="v">
      <t c="3" si="227">
        <n x="225"/>
        <n x="545"/>
        <n x="94"/>
      </t>
    </mdx>
    <mdx n="0" f="v">
      <t c="3" si="227">
        <n x="225"/>
        <n x="541"/>
        <n x="94"/>
      </t>
    </mdx>
    <mdx n="0" f="v">
      <t c="3" si="227">
        <n x="225"/>
        <n x="542"/>
        <n x="94"/>
      </t>
    </mdx>
    <mdx n="0" f="v">
      <t c="3" si="227">
        <n x="225"/>
        <n x="544"/>
        <n x="94"/>
      </t>
    </mdx>
    <mdx n="0" f="v">
      <t c="3" si="227">
        <n x="225"/>
        <n x="546"/>
        <n x="94"/>
      </t>
    </mdx>
    <mdx n="0" f="v">
      <t c="3" si="227">
        <n x="225"/>
        <n x="270"/>
        <n x="113"/>
      </t>
    </mdx>
    <mdx n="0" f="v">
      <t c="3" si="227">
        <n x="225"/>
        <n x="268"/>
        <n x="113"/>
      </t>
    </mdx>
    <mdx n="0" f="v">
      <t c="3" si="227">
        <n x="225"/>
        <n x="273"/>
        <n x="113"/>
      </t>
    </mdx>
    <mdx n="0" f="v">
      <t c="3" si="227">
        <n x="225"/>
        <n x="272"/>
        <n x="113"/>
      </t>
    </mdx>
    <mdx n="0" f="v">
      <t c="3" si="227">
        <n x="225"/>
        <n x="355"/>
        <n x="113"/>
      </t>
    </mdx>
    <mdx n="0" f="v">
      <t c="3" si="227">
        <n x="225"/>
        <n x="356"/>
        <n x="113"/>
      </t>
    </mdx>
    <mdx n="0" f="v">
      <t c="3" si="227">
        <n x="225"/>
        <n x="357"/>
        <n x="113"/>
      </t>
    </mdx>
    <mdx n="0" f="v">
      <t c="3" si="227">
        <n x="225"/>
        <n x="358"/>
        <n x="113"/>
      </t>
    </mdx>
    <mdx n="0" f="v">
      <t c="3" si="227">
        <n x="225"/>
        <n x="359"/>
        <n x="113"/>
      </t>
    </mdx>
    <mdx n="0" f="v">
      <t c="3" si="227">
        <n x="225"/>
        <n x="360"/>
        <n x="113"/>
      </t>
    </mdx>
    <mdx n="0" f="v">
      <t c="3" si="227">
        <n x="225"/>
        <n x="361"/>
        <n x="113"/>
      </t>
    </mdx>
    <mdx n="0" f="v">
      <t c="3" si="227">
        <n x="225"/>
        <n x="267"/>
        <n x="113"/>
      </t>
    </mdx>
    <mdx n="0" f="v">
      <t c="3" si="227">
        <n x="225"/>
        <n x="266"/>
        <n x="113"/>
      </t>
    </mdx>
    <mdx n="0" f="v">
      <t c="3" si="227">
        <n x="225"/>
        <n x="265"/>
        <n x="113"/>
      </t>
    </mdx>
    <mdx n="0" f="v">
      <t c="3" si="227">
        <n x="225"/>
        <n x="264"/>
        <n x="113"/>
      </t>
    </mdx>
    <mdx n="0" f="v">
      <t c="3" si="227">
        <n x="225"/>
        <n x="263"/>
        <n x="113"/>
      </t>
    </mdx>
    <mdx n="0" f="v">
      <t c="3" si="227">
        <n x="225"/>
        <n x="262"/>
        <n x="113"/>
      </t>
    </mdx>
    <mdx n="0" f="v">
      <t c="3" si="227">
        <n x="225"/>
        <n x="261"/>
        <n x="113"/>
      </t>
    </mdx>
    <mdx n="0" f="v">
      <t c="3" si="227">
        <n x="225"/>
        <n x="260"/>
        <n x="113"/>
      </t>
    </mdx>
    <mdx n="0" f="v">
      <t c="3" si="227">
        <n x="225"/>
        <n x="259"/>
        <n x="113"/>
      </t>
    </mdx>
    <mdx n="0" f="v">
      <t c="3" si="227">
        <n x="225"/>
        <n x="258"/>
        <n x="113"/>
      </t>
    </mdx>
    <mdx n="0" f="v">
      <t c="3" si="227">
        <n x="225"/>
        <n x="257"/>
        <n x="113"/>
      </t>
    </mdx>
    <mdx n="0" f="v">
      <t c="3" si="227">
        <n x="225"/>
        <n x="256"/>
        <n x="113"/>
      </t>
    </mdx>
    <mdx n="0" f="v">
      <t c="3" si="227">
        <n x="225"/>
        <n x="255"/>
        <n x="113"/>
      </t>
    </mdx>
    <mdx n="0" f="v">
      <t c="3" si="227">
        <n x="225"/>
        <n x="316"/>
        <n x="113"/>
      </t>
    </mdx>
    <mdx n="0" f="v">
      <t c="3" si="227">
        <n x="225"/>
        <n x="373"/>
        <n x="113"/>
      </t>
    </mdx>
    <mdx n="0" f="v">
      <t c="3" si="227">
        <n x="225"/>
        <n x="374"/>
        <n x="113"/>
      </t>
    </mdx>
    <mdx n="0" f="v">
      <t c="3" si="227">
        <n x="225"/>
        <n x="375"/>
        <n x="113"/>
      </t>
    </mdx>
    <mdx n="0" f="v">
      <t c="3" si="227">
        <n x="225"/>
        <n x="281"/>
        <n x="113"/>
      </t>
    </mdx>
    <mdx n="0" f="v">
      <t c="3" si="227">
        <n x="225"/>
        <n x="376"/>
        <n x="113"/>
      </t>
    </mdx>
    <mdx n="0" f="v">
      <t c="3" si="227">
        <n x="225"/>
        <n x="377"/>
        <n x="113"/>
      </t>
    </mdx>
    <mdx n="0" f="v">
      <t c="3" si="227">
        <n x="225"/>
        <n x="280"/>
        <n x="113"/>
      </t>
    </mdx>
    <mdx n="0" f="v">
      <t c="3" si="227">
        <n x="225"/>
        <n x="311"/>
        <n x="113"/>
      </t>
    </mdx>
    <mdx n="0" f="v">
      <t c="3" si="227">
        <n x="225"/>
        <n x="378"/>
        <n x="113"/>
      </t>
    </mdx>
    <mdx n="0" f="v">
      <t c="3" si="227">
        <n x="225"/>
        <n x="379"/>
        <n x="113"/>
      </t>
    </mdx>
    <mdx n="0" f="v">
      <t c="3" si="227">
        <n x="225"/>
        <n x="380"/>
        <n x="113"/>
      </t>
    </mdx>
    <mdx n="0" f="v">
      <t c="3" si="227">
        <n x="225"/>
        <n x="381"/>
        <n x="113"/>
      </t>
    </mdx>
    <mdx n="0" f="v">
      <t c="3" si="227">
        <n x="225"/>
        <n x="382"/>
        <n x="113"/>
      </t>
    </mdx>
    <mdx n="0" f="v">
      <t c="3" si="227">
        <n x="225"/>
        <n x="304"/>
        <n x="113"/>
      </t>
    </mdx>
    <mdx n="0" f="v">
      <t c="3" si="227">
        <n x="225"/>
        <n x="547"/>
        <n x="113"/>
      </t>
    </mdx>
    <mdx n="0" f="v">
      <t c="3" si="227">
        <n x="225"/>
        <n x="362"/>
        <n x="113"/>
      </t>
    </mdx>
    <mdx n="0" f="v">
      <t c="3" si="227">
        <n x="225"/>
        <n x="363"/>
        <n x="113"/>
      </t>
    </mdx>
    <mdx n="0" f="v">
      <t c="3" si="227">
        <n x="225"/>
        <n x="364"/>
        <n x="113"/>
      </t>
    </mdx>
    <mdx n="0" f="v">
      <t c="3" si="227">
        <n x="225"/>
        <n x="548"/>
        <n x="113"/>
      </t>
    </mdx>
    <mdx n="0" f="v">
      <t c="3" si="227">
        <n x="225"/>
        <n x="365"/>
        <n x="113"/>
      </t>
    </mdx>
    <mdx n="0" f="v">
      <t c="3" si="227">
        <n x="225"/>
        <n x="366"/>
        <n x="113"/>
      </t>
    </mdx>
    <mdx n="0" f="v">
      <t c="3" si="227">
        <n x="225"/>
        <n x="367"/>
        <n x="113"/>
      </t>
    </mdx>
    <mdx n="0" f="v">
      <t c="3" si="227">
        <n x="225"/>
        <n x="368"/>
        <n x="113"/>
      </t>
    </mdx>
    <mdx n="0" f="v">
      <t c="3" si="227">
        <n x="225"/>
        <n x="369"/>
        <n x="113"/>
      </t>
    </mdx>
    <mdx n="0" f="v">
      <t c="3" si="227">
        <n x="225"/>
        <n x="307"/>
        <n x="113"/>
      </t>
    </mdx>
    <mdx n="0" f="v">
      <t c="3" si="227">
        <n x="225"/>
        <n x="370"/>
        <n x="113"/>
      </t>
    </mdx>
    <mdx n="0" f="v">
      <t c="3" si="227">
        <n x="225"/>
        <n x="371"/>
        <n x="113"/>
      </t>
    </mdx>
    <mdx n="0" f="v">
      <t c="3" si="227">
        <n x="225"/>
        <n x="372"/>
        <n x="113"/>
      </t>
    </mdx>
    <mdx n="0" f="v">
      <t c="3" si="227">
        <n x="225"/>
        <n x="383"/>
        <n x="113"/>
      </t>
    </mdx>
    <mdx n="0" f="v">
      <t c="3" si="227">
        <n x="225"/>
        <n x="393"/>
        <n x="113"/>
      </t>
    </mdx>
    <mdx n="0" f="v">
      <t c="3" si="227">
        <n x="225"/>
        <n x="394"/>
        <n x="113"/>
      </t>
    </mdx>
    <mdx n="0" f="v">
      <t c="3" si="227">
        <n x="225"/>
        <n x="395"/>
        <n x="113"/>
      </t>
    </mdx>
    <mdx n="0" f="v">
      <t c="3" si="227">
        <n x="225"/>
        <n x="278"/>
        <n x="113"/>
      </t>
    </mdx>
    <mdx n="0" f="v">
      <t c="3" si="227">
        <n x="225"/>
        <n x="396"/>
        <n x="113"/>
      </t>
    </mdx>
    <mdx n="0" f="v">
      <t c="3" si="227">
        <n x="225"/>
        <n x="397"/>
        <n x="113"/>
      </t>
    </mdx>
    <mdx n="0" f="v">
      <t c="3" si="227">
        <n x="225"/>
        <n x="398"/>
        <n x="113"/>
      </t>
    </mdx>
    <mdx n="0" f="v">
      <t c="3" si="227">
        <n x="225"/>
        <n x="392"/>
        <n x="113"/>
      </t>
    </mdx>
    <mdx n="0" f="v">
      <t c="3" si="227">
        <n x="225"/>
        <n x="404"/>
        <n x="113"/>
      </t>
    </mdx>
    <mdx n="0" f="v">
      <t c="3" si="227">
        <n x="225"/>
        <n x="384"/>
        <n x="113"/>
      </t>
    </mdx>
    <mdx n="0" f="v">
      <t c="3" si="227">
        <n x="225"/>
        <n x="385"/>
        <n x="113"/>
      </t>
    </mdx>
    <mdx n="0" f="v">
      <t c="3" si="227">
        <n x="225"/>
        <n x="386"/>
        <n x="113"/>
      </t>
    </mdx>
    <mdx n="0" f="v">
      <t c="3" si="227">
        <n x="225"/>
        <n x="387"/>
        <n x="113"/>
      </t>
    </mdx>
    <mdx n="0" f="v">
      <t c="3" si="227">
        <n x="225"/>
        <n x="388"/>
        <n x="113"/>
      </t>
    </mdx>
    <mdx n="0" f="v">
      <t c="3" si="227">
        <n x="225"/>
        <n x="389"/>
        <n x="113"/>
      </t>
    </mdx>
    <mdx n="0" f="v">
      <t c="3" si="227">
        <n x="225"/>
        <n x="390"/>
        <n x="113"/>
      </t>
    </mdx>
    <mdx n="0" f="v">
      <t c="3" si="227">
        <n x="225"/>
        <n x="391"/>
        <n x="113"/>
      </t>
    </mdx>
    <mdx n="0" f="v">
      <t c="3" si="227">
        <n x="225"/>
        <n x="399"/>
        <n x="113"/>
      </t>
    </mdx>
    <mdx n="0" f="v">
      <t c="3" si="227">
        <n x="225"/>
        <n x="400"/>
        <n x="113"/>
      </t>
    </mdx>
    <mdx n="0" f="v">
      <t c="3" si="227">
        <n x="225"/>
        <n x="401"/>
        <n x="113"/>
      </t>
    </mdx>
    <mdx n="0" f="v">
      <t c="3" si="227">
        <n x="225"/>
        <n x="402"/>
        <n x="113"/>
      </t>
    </mdx>
    <mdx n="0" f="v">
      <t c="3" si="227">
        <n x="225"/>
        <n x="277"/>
        <n x="113"/>
      </t>
    </mdx>
    <mdx n="0" f="v">
      <t c="3" si="227">
        <n x="225"/>
        <n x="417"/>
        <n x="113"/>
      </t>
    </mdx>
    <mdx n="0" f="v">
      <t c="3" si="227">
        <n x="225"/>
        <n x="411"/>
        <n x="113"/>
      </t>
    </mdx>
    <mdx n="0" f="v">
      <t c="3" si="227">
        <n x="225"/>
        <n x="405"/>
        <n x="113"/>
      </t>
    </mdx>
    <mdx n="0" f="v">
      <t c="3" si="227">
        <n x="225"/>
        <n x="406"/>
        <n x="113"/>
      </t>
    </mdx>
    <mdx n="0" f="v">
      <t c="3" si="227">
        <n x="225"/>
        <n x="407"/>
        <n x="113"/>
      </t>
    </mdx>
    <mdx n="0" f="v">
      <t c="3" si="227">
        <n x="225"/>
        <n x="408"/>
        <n x="113"/>
      </t>
    </mdx>
    <mdx n="0" f="v">
      <t c="3" si="227">
        <n x="225"/>
        <n x="409"/>
        <n x="113"/>
      </t>
    </mdx>
    <mdx n="0" f="v">
      <t c="3" si="227">
        <n x="225"/>
        <n x="410"/>
        <n x="113"/>
      </t>
    </mdx>
    <mdx n="0" f="v">
      <t c="3" si="227">
        <n x="225"/>
        <n x="403"/>
        <n x="113"/>
      </t>
    </mdx>
    <mdx n="0" f="v">
      <t c="3" si="227">
        <n x="225"/>
        <n x="412"/>
        <n x="113"/>
      </t>
    </mdx>
    <mdx n="0" f="v">
      <t c="3" si="227">
        <n x="225"/>
        <n x="413"/>
        <n x="113"/>
      </t>
    </mdx>
    <mdx n="0" f="v">
      <t c="3" si="227">
        <n x="225"/>
        <n x="414"/>
        <n x="113"/>
      </t>
    </mdx>
    <mdx n="0" f="v">
      <t c="3" si="227">
        <n x="225"/>
        <n x="415"/>
        <n x="113"/>
      </t>
    </mdx>
    <mdx n="0" f="v">
      <t c="3" si="227">
        <n x="225"/>
        <n x="416"/>
        <n x="113"/>
      </t>
    </mdx>
    <mdx n="0" f="v">
      <t c="3" si="227">
        <n x="225"/>
        <n x="427"/>
        <n x="113"/>
      </t>
    </mdx>
    <mdx n="0" f="v">
      <t c="3" si="227">
        <n x="225"/>
        <n x="422"/>
        <n x="113"/>
      </t>
    </mdx>
    <mdx n="0" f="v">
      <t c="3" si="227">
        <n x="225"/>
        <n x="418"/>
        <n x="113"/>
      </t>
    </mdx>
    <mdx n="0" f="v">
      <t c="3" si="227">
        <n x="225"/>
        <n x="419"/>
        <n x="113"/>
      </t>
    </mdx>
    <mdx n="0" f="v">
      <t c="3" si="227">
        <n x="225"/>
        <n x="420"/>
        <n x="113"/>
      </t>
    </mdx>
    <mdx n="0" f="v">
      <t c="3" si="227">
        <n x="225"/>
        <n x="301"/>
        <n x="113"/>
      </t>
    </mdx>
    <mdx n="0" f="v">
      <t c="3" si="227">
        <n x="225"/>
        <n x="299"/>
        <n x="113"/>
      </t>
    </mdx>
    <mdx n="0" f="v">
      <t c="3" si="227">
        <n x="225"/>
        <n x="297"/>
        <n x="113"/>
      </t>
    </mdx>
    <mdx n="0" f="v">
      <t c="3" si="227">
        <n x="225"/>
        <n x="421"/>
        <n x="113"/>
      </t>
    </mdx>
    <mdx n="0" f="v">
      <t c="3" si="227">
        <n x="225"/>
        <n x="423"/>
        <n x="113"/>
      </t>
    </mdx>
    <mdx n="0" f="v">
      <t c="3" si="227">
        <n x="225"/>
        <n x="424"/>
        <n x="113"/>
      </t>
    </mdx>
    <mdx n="0" f="v">
      <t c="3" si="227">
        <n x="225"/>
        <n x="425"/>
        <n x="113"/>
      </t>
    </mdx>
    <mdx n="0" f="v">
      <t c="3" si="227">
        <n x="225"/>
        <n x="348"/>
        <n x="113"/>
      </t>
    </mdx>
    <mdx n="0" f="v">
      <t c="3" si="227">
        <n x="225"/>
        <n x="327"/>
        <n x="113"/>
      </t>
    </mdx>
    <mdx n="0" f="v">
      <t c="3" si="227">
        <n x="225"/>
        <n x="426"/>
        <n x="113"/>
      </t>
    </mdx>
    <mdx n="0" f="v">
      <t c="3" si="227">
        <n x="225"/>
        <n x="433"/>
        <n x="113"/>
      </t>
    </mdx>
    <mdx n="0" f="v">
      <t c="3" si="227">
        <n x="225"/>
        <n x="329"/>
        <n x="113"/>
      </t>
    </mdx>
    <mdx n="0" f="v">
      <t c="3" si="227">
        <n x="225"/>
        <n x="428"/>
        <n x="113"/>
      </t>
    </mdx>
    <mdx n="0" f="v">
      <t c="3" si="227">
        <n x="225"/>
        <n x="328"/>
        <n x="113"/>
      </t>
    </mdx>
    <mdx n="0" f="v">
      <t c="3" si="227">
        <n x="225"/>
        <n x="429"/>
        <n x="113"/>
      </t>
    </mdx>
    <mdx n="0" f="v">
      <t c="3" si="227">
        <n x="225"/>
        <n x="430"/>
        <n x="113"/>
      </t>
    </mdx>
    <mdx n="0" f="v">
      <t c="3" si="227">
        <n x="225"/>
        <n x="431"/>
        <n x="113"/>
      </t>
    </mdx>
    <mdx n="0" f="v">
      <t c="3" si="227">
        <n x="225"/>
        <n x="432"/>
        <n x="113"/>
      </t>
    </mdx>
    <mdx n="0" f="v">
      <t c="3" si="227">
        <n x="225"/>
        <n x="452"/>
        <n x="113"/>
      </t>
    </mdx>
    <mdx n="0" f="v">
      <t c="3" si="227">
        <n x="225"/>
        <n x="276"/>
        <n x="113"/>
      </t>
    </mdx>
    <mdx n="0" f="v">
      <t c="3" si="227">
        <n x="225"/>
        <n x="453"/>
        <n x="113"/>
      </t>
    </mdx>
    <mdx n="0" f="v">
      <t c="3" si="227">
        <n x="225"/>
        <n x="454"/>
        <n x="113"/>
      </t>
    </mdx>
    <mdx n="0" f="v">
      <t c="3" si="227">
        <n x="225"/>
        <n x="462"/>
        <n x="113"/>
      </t>
    </mdx>
    <mdx n="0" f="v">
      <t c="3" si="227">
        <n x="225"/>
        <n x="326"/>
        <n x="113"/>
      </t>
    </mdx>
    <mdx n="0" f="v">
      <t c="3" si="227">
        <n x="225"/>
        <n x="435"/>
        <n x="113"/>
      </t>
    </mdx>
    <mdx n="0" f="v">
      <t c="3" si="227">
        <n x="225"/>
        <n x="436"/>
        <n x="113"/>
      </t>
    </mdx>
    <mdx n="0" f="v">
      <t c="3" si="227">
        <n x="225"/>
        <n x="437"/>
        <n x="113"/>
      </t>
    </mdx>
    <mdx n="0" f="v">
      <t c="3" si="227">
        <n x="225"/>
        <n x="294"/>
        <n x="113"/>
      </t>
    </mdx>
    <mdx n="0" f="v">
      <t c="3" si="227">
        <n x="225"/>
        <n x="293"/>
        <n x="113"/>
      </t>
    </mdx>
    <mdx n="0" f="v">
      <t c="3" si="227">
        <n x="225"/>
        <n x="463"/>
        <n x="113"/>
      </t>
    </mdx>
    <mdx n="0" f="v">
      <t c="3" si="227">
        <n x="225"/>
        <n x="442"/>
        <n x="113"/>
      </t>
    </mdx>
    <mdx n="0" f="v">
      <t c="3" si="227">
        <n x="225"/>
        <n x="443"/>
        <n x="113"/>
      </t>
    </mdx>
    <mdx n="0" f="v">
      <t c="3" si="227">
        <n x="225"/>
        <n x="444"/>
        <n x="113"/>
      </t>
    </mdx>
    <mdx n="0" f="v">
      <t c="3" si="227">
        <n x="225"/>
        <n x="445"/>
        <n x="113"/>
      </t>
    </mdx>
    <mdx n="0" f="v">
      <t c="3" si="227">
        <n x="225"/>
        <n x="446"/>
        <n x="113"/>
      </t>
    </mdx>
    <mdx n="0" f="v">
      <t c="3" si="227">
        <n x="225"/>
        <n x="434"/>
        <n x="113"/>
      </t>
    </mdx>
    <mdx n="0" f="v">
      <t c="3" si="227">
        <n x="225"/>
        <n x="438"/>
        <n x="113"/>
      </t>
    </mdx>
    <mdx n="0" f="v">
      <t c="3" si="227">
        <n x="225"/>
        <n x="350"/>
        <n x="113"/>
      </t>
    </mdx>
    <mdx n="0" f="v">
      <t c="3" si="227">
        <n x="225"/>
        <n x="439"/>
        <n x="113"/>
      </t>
    </mdx>
    <mdx n="0" f="v">
      <t c="3" si="227">
        <n x="225"/>
        <n x="440"/>
        <n x="113"/>
      </t>
    </mdx>
    <mdx n="0" f="v">
      <t c="3" si="227">
        <n x="225"/>
        <n x="441"/>
        <n x="113"/>
      </t>
    </mdx>
    <mdx n="0" f="v">
      <t c="3" si="227">
        <n x="225"/>
        <n x="447"/>
        <n x="113"/>
      </t>
    </mdx>
    <mdx n="0" f="v">
      <t c="3" si="227">
        <n x="225"/>
        <n x="461"/>
        <n x="113"/>
      </t>
    </mdx>
    <mdx n="0" f="v">
      <t c="3" si="227">
        <n x="225"/>
        <n x="460"/>
        <n x="113"/>
      </t>
    </mdx>
    <mdx n="0" f="v">
      <t c="3" si="227">
        <n x="225"/>
        <n x="455"/>
        <n x="113"/>
      </t>
    </mdx>
    <mdx n="0" f="v">
      <t c="3" si="227">
        <n x="225"/>
        <n x="456"/>
        <n x="113"/>
      </t>
    </mdx>
    <mdx n="0" f="v">
      <t c="3" si="227">
        <n x="225"/>
        <n x="346"/>
        <n x="113"/>
      </t>
    </mdx>
    <mdx n="0" f="v">
      <t c="3" si="227">
        <n x="225"/>
        <n x="459"/>
        <n x="113"/>
      </t>
    </mdx>
    <mdx n="0" f="v">
      <t c="3" si="227">
        <n x="225"/>
        <n x="448"/>
        <n x="113"/>
      </t>
    </mdx>
    <mdx n="0" f="v">
      <t c="3" si="227">
        <n x="225"/>
        <n x="449"/>
        <n x="113"/>
      </t>
    </mdx>
    <mdx n="0" f="v">
      <t c="3" si="227">
        <n x="225"/>
        <n x="450"/>
        <n x="113"/>
      </t>
    </mdx>
    <mdx n="0" f="v">
      <t c="3" si="227">
        <n x="225"/>
        <n x="451"/>
        <n x="113"/>
      </t>
    </mdx>
    <mdx n="0" f="v">
      <t c="3" si="227">
        <n x="225"/>
        <n x="457"/>
        <n x="113"/>
      </t>
    </mdx>
    <mdx n="0" f="v">
      <t c="3" si="227">
        <n x="225"/>
        <n x="458"/>
        <n x="113"/>
      </t>
    </mdx>
    <mdx n="0" f="v">
      <t c="3" si="227">
        <n x="225"/>
        <n x="473"/>
        <n x="113"/>
      </t>
    </mdx>
    <mdx n="0" f="v">
      <t c="3" si="227">
        <n x="225"/>
        <n x="468"/>
        <n x="113"/>
      </t>
    </mdx>
    <mdx n="0" f="v">
      <t c="3" si="227">
        <n x="225"/>
        <n x="464"/>
        <n x="113"/>
      </t>
    </mdx>
    <mdx n="0" f="v">
      <t c="3" si="227">
        <n x="225"/>
        <n x="465"/>
        <n x="113"/>
      </t>
    </mdx>
    <mdx n="0" f="v">
      <t c="3" si="227">
        <n x="225"/>
        <n x="466"/>
        <n x="113"/>
      </t>
    </mdx>
    <mdx n="0" f="v">
      <t c="3" si="227">
        <n x="225"/>
        <n x="467"/>
        <n x="113"/>
      </t>
    </mdx>
    <mdx n="0" f="v">
      <t c="3" si="227">
        <n x="225"/>
        <n x="469"/>
        <n x="113"/>
      </t>
    </mdx>
    <mdx n="0" f="v">
      <t c="3" si="227">
        <n x="225"/>
        <n x="470"/>
        <n x="113"/>
      </t>
    </mdx>
    <mdx n="0" f="v">
      <t c="3" si="227">
        <n x="225"/>
        <n x="474"/>
        <n x="113"/>
      </t>
    </mdx>
    <mdx n="0" f="v">
      <t c="3" si="227">
        <n x="225"/>
        <n x="475"/>
        <n x="113"/>
      </t>
    </mdx>
    <mdx n="0" f="v">
      <t c="3" si="227">
        <n x="225"/>
        <n x="476"/>
        <n x="113"/>
      </t>
    </mdx>
    <mdx n="0" f="v">
      <t c="3" si="227">
        <n x="225"/>
        <n x="471"/>
        <n x="113"/>
      </t>
    </mdx>
    <mdx n="0" f="v">
      <t c="3" si="227">
        <n x="225"/>
        <n x="477"/>
        <n x="113"/>
      </t>
    </mdx>
    <mdx n="0" f="v">
      <t c="3" si="227">
        <n x="225"/>
        <n x="478"/>
        <n x="113"/>
      </t>
    </mdx>
    <mdx n="0" f="v">
      <t c="3" si="227">
        <n x="225"/>
        <n x="479"/>
        <n x="113"/>
      </t>
    </mdx>
    <mdx n="0" f="v">
      <t c="3" si="227">
        <n x="225"/>
        <n x="488"/>
        <n x="113"/>
      </t>
    </mdx>
    <mdx n="0" f="v">
      <t c="3" si="227">
        <n x="225"/>
        <n x="472"/>
        <n x="113"/>
      </t>
    </mdx>
    <mdx n="0" f="v">
      <t c="3" si="227">
        <n x="225"/>
        <n x="480"/>
        <n x="113"/>
      </t>
    </mdx>
    <mdx n="0" f="v">
      <t c="3" si="227">
        <n x="225"/>
        <n x="481"/>
        <n x="113"/>
      </t>
    </mdx>
    <mdx n="0" f="v">
      <t c="3" si="227">
        <n x="225"/>
        <n x="483"/>
        <n x="113"/>
      </t>
    </mdx>
    <mdx n="0" f="v">
      <t c="3" si="227">
        <n x="225"/>
        <n x="487"/>
        <n x="113"/>
      </t>
    </mdx>
    <mdx n="0" f="v">
      <t c="3" si="227">
        <n x="225"/>
        <n x="489"/>
        <n x="113"/>
      </t>
    </mdx>
    <mdx n="0" f="v">
      <t c="3" si="227">
        <n x="225"/>
        <n x="482"/>
        <n x="113"/>
      </t>
    </mdx>
    <mdx n="0" f="v">
      <t c="3" si="227">
        <n x="225"/>
        <n x="484"/>
        <n x="113"/>
      </t>
    </mdx>
    <mdx n="0" f="v">
      <t c="3" si="227">
        <n x="225"/>
        <n x="485"/>
        <n x="113"/>
      </t>
    </mdx>
    <mdx n="0" f="v">
      <t c="3" si="227">
        <n x="225"/>
        <n x="486"/>
        <n x="113"/>
      </t>
    </mdx>
    <mdx n="0" f="v">
      <t c="3" si="227">
        <n x="225"/>
        <n x="490"/>
        <n x="113"/>
      </t>
    </mdx>
    <mdx n="0" f="v">
      <t c="3" si="227">
        <n x="225"/>
        <n x="492"/>
        <n x="113"/>
      </t>
    </mdx>
    <mdx n="0" f="v">
      <t c="3" si="227">
        <n x="225"/>
        <n x="493"/>
        <n x="113"/>
      </t>
    </mdx>
    <mdx n="0" f="v">
      <t c="3" si="227">
        <n x="225"/>
        <n x="491"/>
        <n x="113"/>
      </t>
    </mdx>
    <mdx n="0" f="v">
      <t c="3" si="227">
        <n x="225"/>
        <n x="495"/>
        <n x="113"/>
      </t>
    </mdx>
    <mdx n="0" f="v">
      <t c="3" si="227">
        <n x="225"/>
        <n x="496"/>
        <n x="113"/>
      </t>
    </mdx>
    <mdx n="0" f="v">
      <t c="3" si="227">
        <n x="225"/>
        <n x="500"/>
        <n x="113"/>
      </t>
    </mdx>
    <mdx n="0" f="v">
      <t c="3" si="227">
        <n x="225"/>
        <n x="504"/>
        <n x="113"/>
      </t>
    </mdx>
    <mdx n="0" f="v">
      <t c="3" si="227">
        <n x="225"/>
        <n x="508"/>
        <n x="113"/>
      </t>
    </mdx>
    <mdx n="0" f="v">
      <t c="3" si="227">
        <n x="225"/>
        <n x="494"/>
        <n x="113"/>
      </t>
    </mdx>
    <mdx n="0" f="v">
      <t c="3" si="227">
        <n x="225"/>
        <n x="497"/>
        <n x="113"/>
      </t>
    </mdx>
    <mdx n="0" f="v">
      <t c="3" si="227">
        <n x="225"/>
        <n x="498"/>
        <n x="113"/>
      </t>
    </mdx>
    <mdx n="0" f="v">
      <t c="3" si="227">
        <n x="225"/>
        <n x="499"/>
        <n x="113"/>
      </t>
    </mdx>
    <mdx n="0" f="v">
      <t c="3" si="227">
        <n x="225"/>
        <n x="501"/>
        <n x="113"/>
      </t>
    </mdx>
    <mdx n="0" f="v">
      <t c="3" si="227">
        <n x="225"/>
        <n x="502"/>
        <n x="113"/>
      </t>
    </mdx>
    <mdx n="0" f="v">
      <t c="3" si="227">
        <n x="225"/>
        <n x="503"/>
        <n x="113"/>
      </t>
    </mdx>
    <mdx n="0" f="v">
      <t c="3" si="227">
        <n x="225"/>
        <n x="505"/>
        <n x="113"/>
      </t>
    </mdx>
    <mdx n="0" f="v">
      <t c="3" si="227">
        <n x="225"/>
        <n x="506"/>
        <n x="113"/>
      </t>
    </mdx>
    <mdx n="0" f="v">
      <t c="3" si="227">
        <n x="225"/>
        <n x="513"/>
        <n x="113"/>
      </t>
    </mdx>
    <mdx n="0" f="v">
      <t c="3" si="227">
        <n x="225"/>
        <n x="509"/>
        <n x="113"/>
      </t>
    </mdx>
    <mdx n="0" f="v">
      <t c="3" si="227">
        <n x="225"/>
        <n x="507"/>
        <n x="113"/>
      </t>
    </mdx>
    <mdx n="0" f="v">
      <t c="3" si="227">
        <n x="225"/>
        <n x="519"/>
        <n x="113"/>
      </t>
    </mdx>
    <mdx n="0" f="v">
      <t c="3" si="227">
        <n x="225"/>
        <n x="510"/>
        <n x="113"/>
      </t>
    </mdx>
    <mdx n="0" f="v">
      <t c="3" si="227">
        <n x="225"/>
        <n x="511"/>
        <n x="113"/>
      </t>
    </mdx>
    <mdx n="0" f="v">
      <t c="3" si="227">
        <n x="225"/>
        <n x="512"/>
        <n x="113"/>
      </t>
    </mdx>
    <mdx n="0" f="v">
      <t c="3" si="227">
        <n x="225"/>
        <n x="514"/>
        <n x="113"/>
      </t>
    </mdx>
    <mdx n="0" f="v">
      <t c="3" si="227">
        <n x="225"/>
        <n x="515"/>
        <n x="113"/>
      </t>
    </mdx>
    <mdx n="0" f="v">
      <t c="3" si="227">
        <n x="225"/>
        <n x="516"/>
        <n x="113"/>
      </t>
    </mdx>
    <mdx n="0" f="v">
      <t c="3" si="227">
        <n x="225"/>
        <n x="528"/>
        <n x="113"/>
      </t>
    </mdx>
    <mdx n="0" f="v">
      <t c="3" si="227">
        <n x="225"/>
        <n x="517"/>
        <n x="113"/>
      </t>
    </mdx>
    <mdx n="0" f="v">
      <t c="3" si="227">
        <n x="225"/>
        <n x="518"/>
        <n x="113"/>
      </t>
    </mdx>
    <mdx n="0" f="v">
      <t c="3" si="227">
        <n x="225"/>
        <n x="522"/>
        <n x="113"/>
      </t>
    </mdx>
    <mdx n="0" f="v">
      <t c="3" si="227">
        <n x="225"/>
        <n x="523"/>
        <n x="113"/>
      </t>
    </mdx>
    <mdx n="0" f="v">
      <t c="3" si="227">
        <n x="225"/>
        <n x="525"/>
        <n x="113"/>
      </t>
    </mdx>
    <mdx n="0" f="v">
      <t c="3" si="227">
        <n x="225"/>
        <n x="520"/>
        <n x="113"/>
      </t>
    </mdx>
    <mdx n="0" f="v">
      <t c="3" si="227">
        <n x="225"/>
        <n x="521"/>
        <n x="113"/>
      </t>
    </mdx>
    <mdx n="0" f="v">
      <t c="3" si="227">
        <n x="225"/>
        <n x="526"/>
        <n x="113"/>
      </t>
    </mdx>
    <mdx n="0" f="v">
      <t c="3" si="227">
        <n x="225"/>
        <n x="524"/>
        <n x="113"/>
      </t>
    </mdx>
    <mdx n="0" f="v">
      <t c="3" si="227">
        <n x="225"/>
        <n x="527"/>
        <n x="113"/>
      </t>
    </mdx>
    <mdx n="0" f="v">
      <t c="3" si="227">
        <n x="225"/>
        <n x="529"/>
        <n x="113"/>
      </t>
    </mdx>
    <mdx n="0" f="v">
      <t c="3" si="227">
        <n x="225"/>
        <n x="531"/>
        <n x="113"/>
      </t>
    </mdx>
    <mdx n="0" f="v">
      <t c="3" si="227">
        <n x="225"/>
        <n x="530"/>
        <n x="113"/>
      </t>
    </mdx>
    <mdx n="0" f="v">
      <t c="3" si="227">
        <n x="225"/>
        <n x="533"/>
        <n x="113"/>
      </t>
    </mdx>
    <mdx n="0" f="v">
      <t c="3" si="227">
        <n x="225"/>
        <n x="532"/>
        <n x="113"/>
      </t>
    </mdx>
    <mdx n="0" f="v">
      <t c="3" si="227">
        <n x="225"/>
        <n x="536"/>
        <n x="113"/>
      </t>
    </mdx>
    <mdx n="0" f="v">
      <t c="3" si="227">
        <n x="225"/>
        <n x="539"/>
        <n x="113"/>
      </t>
    </mdx>
    <mdx n="0" f="v">
      <t c="3" si="227">
        <n x="225"/>
        <n x="534"/>
        <n x="113"/>
      </t>
    </mdx>
    <mdx n="0" f="v">
      <t c="3" si="227">
        <n x="225"/>
        <n x="535"/>
        <n x="113"/>
      </t>
    </mdx>
    <mdx n="0" f="v">
      <t c="3" si="227">
        <n x="225"/>
        <n x="540"/>
        <n x="113"/>
      </t>
    </mdx>
    <mdx n="0" f="v">
      <t c="3" si="227">
        <n x="225"/>
        <n x="537"/>
        <n x="113"/>
      </t>
    </mdx>
    <mdx n="0" f="v">
      <t c="3" si="227">
        <n x="225"/>
        <n x="543"/>
        <n x="113"/>
      </t>
    </mdx>
    <mdx n="0" f="v">
      <t c="3" si="227">
        <n x="225"/>
        <n x="538"/>
        <n x="113"/>
      </t>
    </mdx>
    <mdx n="0" f="v">
      <t c="3" si="227">
        <n x="225"/>
        <n x="541"/>
        <n x="113"/>
      </t>
    </mdx>
    <mdx n="0" f="v">
      <t c="3" si="227">
        <n x="225"/>
        <n x="545"/>
        <n x="113"/>
      </t>
    </mdx>
    <mdx n="0" f="v">
      <t c="3" si="227">
        <n x="225"/>
        <n x="542"/>
        <n x="113"/>
      </t>
    </mdx>
    <mdx n="0" f="v">
      <t c="3" si="227">
        <n x="225"/>
        <n x="544"/>
        <n x="113"/>
      </t>
    </mdx>
    <mdx n="0" f="v">
      <t c="3" si="227">
        <n x="225"/>
        <n x="546"/>
        <n x="113"/>
      </t>
    </mdx>
    <mdx n="0" f="v">
      <t c="3" si="227">
        <n x="225"/>
        <n x="267"/>
        <n x="101"/>
      </t>
    </mdx>
    <mdx n="0" f="v">
      <t c="3" si="227">
        <n x="225"/>
        <n x="263"/>
        <n x="101"/>
      </t>
    </mdx>
    <mdx n="0" f="v">
      <t c="3" si="227">
        <n x="225"/>
        <n x="262"/>
        <n x="101"/>
      </t>
    </mdx>
    <mdx n="0" f="v">
      <t c="3" si="227">
        <n x="225"/>
        <n x="260"/>
        <n x="101"/>
      </t>
    </mdx>
    <mdx n="0" f="v">
      <t c="3" si="227">
        <n x="225"/>
        <n x="259"/>
        <n x="101"/>
      </t>
    </mdx>
    <mdx n="0" f="v">
      <t c="3" si="227">
        <n x="225"/>
        <n x="258"/>
        <n x="101"/>
      </t>
    </mdx>
    <mdx n="0" f="v">
      <t c="3" si="227">
        <n x="225"/>
        <n x="256"/>
        <n x="101"/>
      </t>
    </mdx>
    <mdx n="0" f="v">
      <t c="3" si="227">
        <n x="225"/>
        <n x="255"/>
        <n x="101"/>
      </t>
    </mdx>
    <mdx n="0" f="v">
      <t c="3" si="227">
        <n x="225"/>
        <n x="358"/>
        <n x="101"/>
      </t>
    </mdx>
    <mdx n="0" f="v">
      <t c="3" si="227">
        <n x="225"/>
        <n x="359"/>
        <n x="101"/>
      </t>
    </mdx>
    <mdx n="0" f="v">
      <t c="3" si="227">
        <n x="225"/>
        <n x="360"/>
        <n x="101"/>
      </t>
    </mdx>
    <mdx n="0" f="v">
      <t c="3" si="227">
        <n x="225"/>
        <n x="547"/>
        <n x="101"/>
      </t>
    </mdx>
    <mdx n="0" f="v">
      <t c="3" si="227">
        <n x="225"/>
        <n x="362"/>
        <n x="101"/>
      </t>
    </mdx>
    <mdx n="0" f="v">
      <t c="3" si="227">
        <n x="225"/>
        <n x="363"/>
        <n x="101"/>
      </t>
    </mdx>
    <mdx n="0" f="v">
      <t c="3" si="227">
        <n x="225"/>
        <n x="364"/>
        <n x="101"/>
      </t>
    </mdx>
    <mdx n="0" f="v">
      <t c="3" si="227">
        <n x="225"/>
        <n x="548"/>
        <n x="101"/>
      </t>
    </mdx>
    <mdx n="0" f="v">
      <t c="3" si="227">
        <n x="225"/>
        <n x="365"/>
        <n x="101"/>
      </t>
    </mdx>
    <mdx n="0" f="v">
      <t c="3" si="227">
        <n x="225"/>
        <n x="366"/>
        <n x="101"/>
      </t>
    </mdx>
    <mdx n="0" f="v">
      <t c="3" si="227">
        <n x="225"/>
        <n x="367"/>
        <n x="101"/>
      </t>
    </mdx>
    <mdx n="0" f="v">
      <t c="3" si="227">
        <n x="225"/>
        <n x="368"/>
        <n x="101"/>
      </t>
    </mdx>
    <mdx n="0" f="v">
      <t c="3" si="227">
        <n x="225"/>
        <n x="369"/>
        <n x="101"/>
      </t>
    </mdx>
    <mdx n="0" f="v">
      <t c="3" si="227">
        <n x="225"/>
        <n x="307"/>
        <n x="101"/>
      </t>
    </mdx>
    <mdx n="0" f="v">
      <t c="3" si="227">
        <n x="225"/>
        <n x="370"/>
        <n x="101"/>
      </t>
    </mdx>
    <mdx n="0" f="v">
      <t c="3" si="227">
        <n x="225"/>
        <n x="371"/>
        <n x="101"/>
      </t>
    </mdx>
    <mdx n="0" f="v">
      <t c="3" si="227">
        <n x="225"/>
        <n x="372"/>
        <n x="101"/>
      </t>
    </mdx>
    <mdx n="0" f="v">
      <t c="3" si="227">
        <n x="225"/>
        <n x="393"/>
        <n x="101"/>
      </t>
    </mdx>
    <mdx n="0" f="v">
      <t c="3" si="227">
        <n x="225"/>
        <n x="373"/>
        <n x="101"/>
      </t>
    </mdx>
    <mdx n="0" f="v">
      <t c="3" si="227">
        <n x="225"/>
        <n x="374"/>
        <n x="101"/>
      </t>
    </mdx>
    <mdx n="0" f="v">
      <t c="3" si="227">
        <n x="225"/>
        <n x="376"/>
        <n x="101"/>
      </t>
    </mdx>
    <mdx n="0" f="v">
      <t c="3" si="227">
        <n x="225"/>
        <n x="377"/>
        <n x="101"/>
      </t>
    </mdx>
    <mdx n="0" f="v">
      <t c="3" si="227">
        <n x="225"/>
        <n x="378"/>
        <n x="101"/>
      </t>
    </mdx>
    <mdx n="0" f="v">
      <t c="3" si="227">
        <n x="225"/>
        <n x="379"/>
        <n x="101"/>
      </t>
    </mdx>
    <mdx n="0" f="v">
      <t c="3" si="227">
        <n x="225"/>
        <n x="380"/>
        <n x="101"/>
      </t>
    </mdx>
    <mdx n="0" f="v">
      <t c="3" si="227">
        <n x="225"/>
        <n x="381"/>
        <n x="101"/>
      </t>
    </mdx>
    <mdx n="0" f="v">
      <t c="3" si="227">
        <n x="225"/>
        <n x="382"/>
        <n x="101"/>
      </t>
    </mdx>
    <mdx n="0" f="v">
      <t c="3" si="227">
        <n x="225"/>
        <n x="383"/>
        <n x="101"/>
      </t>
    </mdx>
    <mdx n="0" f="v">
      <t c="3" si="227">
        <n x="225"/>
        <n x="384"/>
        <n x="101"/>
      </t>
    </mdx>
    <mdx n="0" f="v">
      <t c="3" si="227">
        <n x="225"/>
        <n x="385"/>
        <n x="101"/>
      </t>
    </mdx>
    <mdx n="0" f="v">
      <t c="3" si="227">
        <n x="225"/>
        <n x="386"/>
        <n x="101"/>
      </t>
    </mdx>
    <mdx n="0" f="v">
      <t c="3" si="227">
        <n x="225"/>
        <n x="387"/>
        <n x="101"/>
      </t>
    </mdx>
    <mdx n="0" f="v">
      <t c="3" si="227">
        <n x="225"/>
        <n x="388"/>
        <n x="101"/>
      </t>
    </mdx>
    <mdx n="0" f="v">
      <t c="3" si="227">
        <n x="225"/>
        <n x="389"/>
        <n x="101"/>
      </t>
    </mdx>
    <mdx n="0" f="v">
      <t c="3" si="227">
        <n x="225"/>
        <n x="390"/>
        <n x="101"/>
      </t>
    </mdx>
    <mdx n="0" f="v">
      <t c="3" si="227">
        <n x="225"/>
        <n x="394"/>
        <n x="101"/>
      </t>
    </mdx>
    <mdx n="0" f="v">
      <t c="3" si="227">
        <n x="225"/>
        <n x="395"/>
        <n x="101"/>
      </t>
    </mdx>
    <mdx n="0" f="v">
      <t c="3" si="227">
        <n x="225"/>
        <n x="396"/>
        <n x="101"/>
      </t>
    </mdx>
    <mdx n="0" f="v">
      <t c="3" si="227">
        <n x="225"/>
        <n x="397"/>
        <n x="101"/>
      </t>
    </mdx>
    <mdx n="0" f="v">
      <t c="3" si="227">
        <n x="225"/>
        <n x="398"/>
        <n x="101"/>
      </t>
    </mdx>
    <mdx n="0" f="v">
      <t c="3" si="227">
        <n x="225"/>
        <n x="411"/>
        <n x="101"/>
      </t>
    </mdx>
    <mdx n="0" f="v">
      <t c="3" si="227">
        <n x="225"/>
        <n x="420"/>
        <n x="101"/>
      </t>
    </mdx>
    <mdx n="0" f="v">
      <t c="3" si="227">
        <n x="225"/>
        <n x="404"/>
        <n x="101"/>
      </t>
    </mdx>
    <mdx n="0" f="v">
      <t c="3" si="227">
        <n x="225"/>
        <n x="405"/>
        <n x="101"/>
      </t>
    </mdx>
    <mdx n="0" f="v">
      <t c="3" si="227">
        <n x="225"/>
        <n x="406"/>
        <n x="101"/>
      </t>
    </mdx>
    <mdx n="0" f="v">
      <t c="3" si="227">
        <n x="225"/>
        <n x="407"/>
        <n x="101"/>
      </t>
    </mdx>
    <mdx n="0" f="v">
      <t c="3" si="227">
        <n x="225"/>
        <n x="408"/>
        <n x="101"/>
      </t>
    </mdx>
    <mdx n="0" f="v">
      <t c="3" si="227">
        <n x="225"/>
        <n x="409"/>
        <n x="101"/>
      </t>
    </mdx>
    <mdx n="0" f="v">
      <t c="3" si="227">
        <n x="225"/>
        <n x="410"/>
        <n x="101"/>
      </t>
    </mdx>
    <mdx n="0" f="v">
      <t c="3" si="227">
        <n x="225"/>
        <n x="419"/>
        <n x="101"/>
      </t>
    </mdx>
    <mdx n="0" f="v">
      <t c="3" si="227">
        <n x="225"/>
        <n x="417"/>
        <n x="101"/>
      </t>
    </mdx>
    <mdx n="0" f="v">
      <t c="3" si="227">
        <n x="225"/>
        <n x="403"/>
        <n x="101"/>
      </t>
    </mdx>
    <mdx n="0" f="v">
      <t c="3" si="227">
        <n x="225"/>
        <n x="392"/>
        <n x="101"/>
      </t>
    </mdx>
    <mdx n="0" f="v">
      <t c="3" si="227">
        <n x="225"/>
        <n x="391"/>
        <n x="101"/>
      </t>
    </mdx>
    <mdx n="0" f="v">
      <t c="3" si="227">
        <n x="225"/>
        <n x="399"/>
        <n x="101"/>
      </t>
    </mdx>
    <mdx n="0" f="v">
      <t c="3" si="227">
        <n x="225"/>
        <n x="400"/>
        <n x="101"/>
      </t>
    </mdx>
    <mdx n="0" f="v">
      <t c="3" si="227">
        <n x="225"/>
        <n x="401"/>
        <n x="101"/>
      </t>
    </mdx>
    <mdx n="0" f="v">
      <t c="3" si="227">
        <n x="225"/>
        <n x="402"/>
        <n x="101"/>
      </t>
    </mdx>
    <mdx n="0" f="v">
      <t c="3" si="227">
        <n x="225"/>
        <n x="418"/>
        <n x="101"/>
      </t>
    </mdx>
    <mdx n="0" f="v">
      <t c="3" si="227">
        <n x="225"/>
        <n x="427"/>
        <n x="101"/>
      </t>
    </mdx>
    <mdx n="0" f="v">
      <t c="3" si="227">
        <n x="225"/>
        <n x="422"/>
        <n x="101"/>
      </t>
    </mdx>
    <mdx n="0" f="v">
      <t c="3" si="227">
        <n x="225"/>
        <n x="301"/>
        <n x="101"/>
      </t>
    </mdx>
    <mdx n="0" f="v">
      <t c="3" si="227">
        <n x="225"/>
        <n x="299"/>
        <n x="101"/>
      </t>
    </mdx>
    <mdx n="0" f="v">
      <t c="3" si="227">
        <n x="225"/>
        <n x="297"/>
        <n x="101"/>
      </t>
    </mdx>
    <mdx n="0" f="v">
      <t c="3" si="227">
        <n x="225"/>
        <n x="421"/>
        <n x="101"/>
      </t>
    </mdx>
    <mdx n="0" f="v">
      <t c="3" si="227">
        <n x="225"/>
        <n x="423"/>
        <n x="101"/>
      </t>
    </mdx>
    <mdx n="0" f="v">
      <t c="3" si="227">
        <n x="225"/>
        <n x="329"/>
        <n x="101"/>
      </t>
    </mdx>
    <mdx n="0" f="v">
      <t c="3" si="227">
        <n x="225"/>
        <n x="412"/>
        <n x="101"/>
      </t>
    </mdx>
    <mdx n="0" f="v">
      <t c="3" si="227">
        <n x="225"/>
        <n x="413"/>
        <n x="101"/>
      </t>
    </mdx>
    <mdx n="0" f="v">
      <t c="3" si="227">
        <n x="225"/>
        <n x="414"/>
        <n x="101"/>
      </t>
    </mdx>
    <mdx n="0" f="v">
      <t c="3" si="227">
        <n x="225"/>
        <n x="415"/>
        <n x="101"/>
      </t>
    </mdx>
    <mdx n="0" f="v">
      <t c="3" si="227">
        <n x="225"/>
        <n x="416"/>
        <n x="101"/>
      </t>
    </mdx>
    <mdx n="0" f="v">
      <t c="3" si="227">
        <n x="225"/>
        <n x="424"/>
        <n x="101"/>
      </t>
    </mdx>
    <mdx n="0" f="v">
      <t c="3" si="227">
        <n x="225"/>
        <n x="425"/>
        <n x="101"/>
      </t>
    </mdx>
    <mdx n="0" f="v">
      <t c="3" si="227">
        <n x="225"/>
        <n x="348"/>
        <n x="101"/>
      </t>
    </mdx>
    <mdx n="0" f="v">
      <t c="3" si="227">
        <n x="225"/>
        <n x="327"/>
        <n x="101"/>
      </t>
    </mdx>
    <mdx n="0" f="v">
      <t c="3" si="227">
        <n x="225"/>
        <n x="426"/>
        <n x="101"/>
      </t>
    </mdx>
    <mdx n="0" f="v">
      <t c="3" si="227">
        <n x="225"/>
        <n x="433"/>
        <n x="101"/>
      </t>
    </mdx>
    <mdx n="0" f="v">
      <t c="3" si="227">
        <n x="225"/>
        <n x="326"/>
        <n x="101"/>
      </t>
    </mdx>
    <mdx n="0" f="v">
      <t c="3" si="227">
        <n x="225"/>
        <n x="435"/>
        <n x="101"/>
      </t>
    </mdx>
    <mdx n="0" f="v">
      <t c="3" si="227">
        <n x="225"/>
        <n x="436"/>
        <n x="101"/>
      </t>
    </mdx>
    <mdx n="0" f="v">
      <t c="3" si="227">
        <n x="225"/>
        <n x="428"/>
        <n x="101"/>
      </t>
    </mdx>
    <mdx n="0" f="v">
      <t c="3" si="227">
        <n x="225"/>
        <n x="328"/>
        <n x="101"/>
      </t>
    </mdx>
    <mdx n="0" f="v">
      <t c="3" si="227">
        <n x="225"/>
        <n x="429"/>
        <n x="101"/>
      </t>
    </mdx>
    <mdx n="0" f="v">
      <t c="3" si="227">
        <n x="225"/>
        <n x="430"/>
        <n x="101"/>
      </t>
    </mdx>
    <mdx n="0" f="v">
      <t c="3" si="227">
        <n x="225"/>
        <n x="431"/>
        <n x="101"/>
      </t>
    </mdx>
    <mdx n="0" f="v">
      <t c="3" si="227">
        <n x="225"/>
        <n x="432"/>
        <n x="101"/>
      </t>
    </mdx>
    <mdx n="0" f="v">
      <t c="3" si="227">
        <n x="225"/>
        <n x="442"/>
        <n x="101"/>
      </t>
    </mdx>
    <mdx n="0" f="v">
      <t c="3" si="227">
        <n x="225"/>
        <n x="437"/>
        <n x="101"/>
      </t>
    </mdx>
    <mdx n="0" f="v">
      <t c="3" si="227">
        <n x="225"/>
        <n x="294"/>
        <n x="101"/>
      </t>
    </mdx>
    <mdx n="0" f="v">
      <t c="3" si="227">
        <n x="225"/>
        <n x="293"/>
        <n x="101"/>
      </t>
    </mdx>
    <mdx n="0" f="v">
      <t c="3" si="227">
        <n x="225"/>
        <n x="434"/>
        <n x="101"/>
      </t>
    </mdx>
    <mdx n="0" f="v">
      <t c="3" si="227">
        <n x="225"/>
        <n x="443"/>
        <n x="101"/>
      </t>
    </mdx>
    <mdx n="0" f="v">
      <t c="3" si="227">
        <n x="225"/>
        <n x="444"/>
        <n x="101"/>
      </t>
    </mdx>
    <mdx n="0" f="v">
      <t c="3" si="227">
        <n x="225"/>
        <n x="445"/>
        <n x="101"/>
      </t>
    </mdx>
    <mdx n="0" f="v">
      <t c="3" si="227">
        <n x="225"/>
        <n x="446"/>
        <n x="101"/>
      </t>
    </mdx>
    <mdx n="0" f="v">
      <t c="3" si="227">
        <n x="225"/>
        <n x="452"/>
        <n x="101"/>
      </t>
    </mdx>
    <mdx n="0" f="v">
      <t c="3" si="227">
        <n x="225"/>
        <n x="276"/>
        <n x="101"/>
      </t>
    </mdx>
    <mdx n="0" f="v">
      <t c="3" si="227">
        <n x="225"/>
        <n x="453"/>
        <n x="101"/>
      </t>
    </mdx>
    <mdx n="0" f="v">
      <t c="3" si="227">
        <n x="225"/>
        <n x="454"/>
        <n x="101"/>
      </t>
    </mdx>
    <mdx n="0" f="v">
      <t c="3" si="227">
        <n x="225"/>
        <n x="455"/>
        <n x="101"/>
      </t>
    </mdx>
    <mdx n="0" f="v">
      <t c="3" si="227">
        <n x="225"/>
        <n x="456"/>
        <n x="101"/>
      </t>
    </mdx>
    <mdx n="0" f="v">
      <t c="3" si="227">
        <n x="225"/>
        <n x="459"/>
        <n x="101"/>
      </t>
    </mdx>
    <mdx n="0" f="v">
      <t c="3" si="227">
        <n x="225"/>
        <n x="346"/>
        <n x="101"/>
      </t>
    </mdx>
    <mdx n="0" f="v">
      <t c="3" si="227">
        <n x="225"/>
        <n x="438"/>
        <n x="101"/>
      </t>
    </mdx>
    <mdx n="0" f="v">
      <t c="3" si="227">
        <n x="225"/>
        <n x="350"/>
        <n x="101"/>
      </t>
    </mdx>
    <mdx n="0" f="v">
      <t c="3" si="227">
        <n x="225"/>
        <n x="439"/>
        <n x="101"/>
      </t>
    </mdx>
    <mdx n="0" f="v">
      <t c="3" si="227">
        <n x="225"/>
        <n x="440"/>
        <n x="101"/>
      </t>
    </mdx>
    <mdx n="0" f="v">
      <t c="3" si="227">
        <n x="225"/>
        <n x="441"/>
        <n x="101"/>
      </t>
    </mdx>
    <mdx n="0" f="v">
      <t c="3" si="227">
        <n x="225"/>
        <n x="447"/>
        <n x="101"/>
      </t>
    </mdx>
    <mdx n="0" f="v">
      <t c="3" si="227">
        <n x="225"/>
        <n x="461"/>
        <n x="101"/>
      </t>
    </mdx>
    <mdx n="0" f="v">
      <t c="3" si="227">
        <n x="225"/>
        <n x="462"/>
        <n x="101"/>
      </t>
    </mdx>
    <mdx n="0" f="v">
      <t c="3" si="227">
        <n x="225"/>
        <n x="463"/>
        <n x="101"/>
      </t>
    </mdx>
    <mdx n="0" f="v">
      <t c="3" si="227">
        <n x="225"/>
        <n x="464"/>
        <n x="101"/>
      </t>
    </mdx>
    <mdx n="0" f="v">
      <t c="3" si="227">
        <n x="225"/>
        <n x="465"/>
        <n x="101"/>
      </t>
    </mdx>
    <mdx n="0" f="v">
      <t c="3" si="227">
        <n x="225"/>
        <n x="466"/>
        <n x="101"/>
      </t>
    </mdx>
    <mdx n="0" f="v">
      <t c="3" si="227">
        <n x="225"/>
        <n x="467"/>
        <n x="101"/>
      </t>
    </mdx>
    <mdx n="0" f="v">
      <t c="3" si="227">
        <n x="225"/>
        <n x="473"/>
        <n x="101"/>
      </t>
    </mdx>
    <mdx n="0" f="v">
      <t c="3" si="227">
        <n x="225"/>
        <n x="448"/>
        <n x="101"/>
      </t>
    </mdx>
    <mdx n="0" f="v">
      <t c="3" si="227">
        <n x="225"/>
        <n x="449"/>
        <n x="101"/>
      </t>
    </mdx>
    <mdx n="0" f="v">
      <t c="3" si="227">
        <n x="225"/>
        <n x="450"/>
        <n x="101"/>
      </t>
    </mdx>
    <mdx n="0" f="v">
      <t c="3" si="227">
        <n x="225"/>
        <n x="451"/>
        <n x="101"/>
      </t>
    </mdx>
    <mdx n="0" f="v">
      <t c="3" si="227">
        <n x="225"/>
        <n x="457"/>
        <n x="101"/>
      </t>
    </mdx>
    <mdx n="0" f="v">
      <t c="3" si="227">
        <n x="225"/>
        <n x="458"/>
        <n x="101"/>
      </t>
    </mdx>
    <mdx n="0" f="v">
      <t c="3" si="227">
        <n x="225"/>
        <n x="474"/>
        <n x="101"/>
      </t>
    </mdx>
    <mdx n="0" f="v">
      <t c="3" si="227">
        <n x="225"/>
        <n x="475"/>
        <n x="101"/>
      </t>
    </mdx>
    <mdx n="0" f="v">
      <t c="3" si="227">
        <n x="225"/>
        <n x="476"/>
        <n x="101"/>
      </t>
    </mdx>
    <mdx n="0" f="v">
      <t c="3" si="227">
        <n x="225"/>
        <n x="471"/>
        <n x="101"/>
      </t>
    </mdx>
    <mdx n="0" f="v">
      <t c="3" si="227">
        <n x="225"/>
        <n x="460"/>
        <n x="101"/>
      </t>
    </mdx>
    <mdx n="0" f="v">
      <t c="3" si="227">
        <n x="225"/>
        <n x="468"/>
        <n x="101"/>
      </t>
    </mdx>
    <mdx n="0" f="v">
      <t c="3" si="227">
        <n x="225"/>
        <n x="469"/>
        <n x="101"/>
      </t>
    </mdx>
    <mdx n="0" f="v">
      <t c="3" si="227">
        <n x="225"/>
        <n x="470"/>
        <n x="101"/>
      </t>
    </mdx>
    <mdx n="0" f="v">
      <t c="3" si="227">
        <n x="225"/>
        <n x="472"/>
        <n x="101"/>
      </t>
    </mdx>
    <mdx n="0" f="v">
      <t c="3" si="227">
        <n x="225"/>
        <n x="480"/>
        <n x="101"/>
      </t>
    </mdx>
    <mdx n="0" f="v">
      <t c="3" si="227">
        <n x="225"/>
        <n x="481"/>
        <n x="101"/>
      </t>
    </mdx>
    <mdx n="0" f="v">
      <t c="3" si="227">
        <n x="225"/>
        <n x="483"/>
        <n x="101"/>
      </t>
    </mdx>
    <mdx n="0" f="v">
      <t c="3" si="227">
        <n x="225"/>
        <n x="487"/>
        <n x="101"/>
      </t>
    </mdx>
    <mdx n="0" f="v">
      <t c="3" si="227">
        <n x="225"/>
        <n x="477"/>
        <n x="101"/>
      </t>
    </mdx>
    <mdx n="0" f="v">
      <t c="3" si="227">
        <n x="225"/>
        <n x="478"/>
        <n x="101"/>
      </t>
    </mdx>
    <mdx n="0" f="v">
      <t c="3" si="227">
        <n x="225"/>
        <n x="479"/>
        <n x="101"/>
      </t>
    </mdx>
    <mdx n="0" f="v">
      <t c="3" si="227">
        <n x="225"/>
        <n x="484"/>
        <n x="101"/>
      </t>
    </mdx>
    <mdx n="0" f="v">
      <t c="3" si="227">
        <n x="225"/>
        <n x="485"/>
        <n x="101"/>
      </t>
    </mdx>
    <mdx n="0" f="v">
      <t c="3" si="227">
        <n x="225"/>
        <n x="486"/>
        <n x="101"/>
      </t>
    </mdx>
    <mdx n="0" f="v">
      <t c="3" si="227">
        <n x="225"/>
        <n x="482"/>
        <n x="101"/>
      </t>
    </mdx>
    <mdx n="0" f="v">
      <t c="3" si="227">
        <n x="225"/>
        <n x="488"/>
        <n x="101"/>
      </t>
    </mdx>
    <mdx n="0" f="v">
      <t c="3" si="227">
        <n x="225"/>
        <n x="489"/>
        <n x="101"/>
      </t>
    </mdx>
    <mdx n="0" f="v">
      <t c="3" si="227">
        <n x="225"/>
        <n x="500"/>
        <n x="101"/>
      </t>
    </mdx>
    <mdx n="0" f="v">
      <t c="3" si="227">
        <n x="225"/>
        <n x="491"/>
        <n x="101"/>
      </t>
    </mdx>
    <mdx n="0" f="v">
      <t c="3" si="227">
        <n x="225"/>
        <n x="495"/>
        <n x="101"/>
      </t>
    </mdx>
    <mdx n="0" f="v">
      <t c="3" si="227">
        <n x="225"/>
        <n x="494"/>
        <n x="101"/>
      </t>
    </mdx>
    <mdx n="0" f="v">
      <t c="3" si="227">
        <n x="225"/>
        <n x="496"/>
        <n x="101"/>
      </t>
    </mdx>
    <mdx n="0" f="v">
      <t c="3" si="227">
        <n x="225"/>
        <n x="497"/>
        <n x="101"/>
      </t>
    </mdx>
    <mdx n="0" f="v">
      <t c="3" si="227">
        <n x="225"/>
        <n x="490"/>
        <n x="101"/>
      </t>
    </mdx>
    <mdx n="0" f="v">
      <t c="3" si="227">
        <n x="225"/>
        <n x="492"/>
        <n x="101"/>
      </t>
    </mdx>
    <mdx n="0" f="v">
      <t c="3" si="227">
        <n x="225"/>
        <n x="493"/>
        <n x="101"/>
      </t>
    </mdx>
    <mdx n="0" f="v">
      <t c="3" si="227">
        <n x="225"/>
        <n x="498"/>
        <n x="101"/>
      </t>
    </mdx>
    <mdx n="0" f="v">
      <t c="3" si="227">
        <n x="225"/>
        <n x="499"/>
        <n x="101"/>
      </t>
    </mdx>
    <mdx n="0" f="v">
      <t c="3" si="227">
        <n x="225"/>
        <n x="501"/>
        <n x="101"/>
      </t>
    </mdx>
    <mdx n="0" f="v">
      <t c="3" si="227">
        <n x="225"/>
        <n x="502"/>
        <n x="101"/>
      </t>
    </mdx>
    <mdx n="0" f="v">
      <t c="3" si="227">
        <n x="225"/>
        <n x="503"/>
        <n x="101"/>
      </t>
    </mdx>
    <mdx n="0" f="v">
      <t c="3" si="227">
        <n x="225"/>
        <n x="508"/>
        <n x="101"/>
      </t>
    </mdx>
    <mdx n="0" f="v">
      <t c="3" si="227">
        <n x="225"/>
        <n x="509"/>
        <n x="101"/>
      </t>
    </mdx>
    <mdx n="0" f="v">
      <t c="3" si="227">
        <n x="225"/>
        <n x="507"/>
        <n x="101"/>
      </t>
    </mdx>
    <mdx n="0" f="v">
      <t c="3" si="227">
        <n x="225"/>
        <n x="504"/>
        <n x="101"/>
      </t>
    </mdx>
    <mdx n="0" f="v">
      <t c="3" si="227">
        <n x="225"/>
        <n x="505"/>
        <n x="101"/>
      </t>
    </mdx>
    <mdx n="0" f="v">
      <t c="3" si="227">
        <n x="225"/>
        <n x="506"/>
        <n x="101"/>
      </t>
    </mdx>
    <mdx n="0" f="v">
      <t c="3" si="227">
        <n x="225"/>
        <n x="512"/>
        <n x="101"/>
      </t>
    </mdx>
    <mdx n="0" f="v">
      <t c="3" si="227">
        <n x="225"/>
        <n x="513"/>
        <n x="101"/>
      </t>
    </mdx>
    <mdx n="0" f="v">
      <t c="3" si="227">
        <n x="225"/>
        <n x="514"/>
        <n x="101"/>
      </t>
    </mdx>
    <mdx n="0" f="v">
      <t c="3" si="227">
        <n x="225"/>
        <n x="515"/>
        <n x="101"/>
      </t>
    </mdx>
    <mdx n="0" f="v">
      <t c="3" si="227">
        <n x="225"/>
        <n x="516"/>
        <n x="101"/>
      </t>
    </mdx>
    <mdx n="0" f="v">
      <t c="3" si="227">
        <n x="225"/>
        <n x="510"/>
        <n x="101"/>
      </t>
    </mdx>
    <mdx n="0" f="v">
      <t c="3" si="227">
        <n x="225"/>
        <n x="511"/>
        <n x="101"/>
      </t>
    </mdx>
    <mdx n="0" f="v">
      <t c="3" si="227">
        <n x="225"/>
        <n x="517"/>
        <n x="101"/>
      </t>
    </mdx>
    <mdx n="0" f="v">
      <t c="3" si="227">
        <n x="225"/>
        <n x="518"/>
        <n x="101"/>
      </t>
    </mdx>
    <mdx n="0" f="v">
      <t c="3" si="227">
        <n x="225"/>
        <n x="523"/>
        <n x="101"/>
      </t>
    </mdx>
    <mdx n="0" f="v">
      <t c="3" si="227">
        <n x="225"/>
        <n x="519"/>
        <n x="101"/>
      </t>
    </mdx>
    <mdx n="0" f="v">
      <t c="3" si="227">
        <n x="225"/>
        <n x="520"/>
        <n x="101"/>
      </t>
    </mdx>
    <mdx n="0" f="v">
      <t c="3" si="227">
        <n x="225"/>
        <n x="521"/>
        <n x="101"/>
      </t>
    </mdx>
    <mdx n="0" f="v">
      <t c="3" si="227">
        <n x="225"/>
        <n x="522"/>
        <n x="101"/>
      </t>
    </mdx>
    <mdx n="0" f="v">
      <t c="3" si="227">
        <n x="225"/>
        <n x="525"/>
        <n x="101"/>
      </t>
    </mdx>
    <mdx n="0" f="v">
      <t c="3" si="227">
        <n x="225"/>
        <n x="526"/>
        <n x="101"/>
      </t>
    </mdx>
    <mdx n="0" f="v">
      <t c="3" si="227">
        <n x="225"/>
        <n x="528"/>
        <n x="101"/>
      </t>
    </mdx>
    <mdx n="0" f="v">
      <t c="3" si="227">
        <n x="225"/>
        <n x="529"/>
        <n x="101"/>
      </t>
    </mdx>
    <mdx n="0" f="v">
      <t c="3" si="227">
        <n x="225"/>
        <n x="530"/>
        <n x="101"/>
      </t>
    </mdx>
    <mdx n="0" f="v">
      <t c="3" si="227">
        <n x="225"/>
        <n x="524"/>
        <n x="101"/>
      </t>
    </mdx>
    <mdx n="0" f="v">
      <t c="3" si="227">
        <n x="225"/>
        <n x="527"/>
        <n x="101"/>
      </t>
    </mdx>
    <mdx n="0" f="v">
      <t c="3" si="227">
        <n x="225"/>
        <n x="531"/>
        <n x="101"/>
      </t>
    </mdx>
    <mdx n="0" f="v">
      <t c="3" si="227">
        <n x="225"/>
        <n x="532"/>
        <n x="101"/>
      </t>
    </mdx>
    <mdx n="0" f="v">
      <t c="3" si="227">
        <n x="225"/>
        <n x="533"/>
        <n x="101"/>
      </t>
    </mdx>
    <mdx n="0" f="v">
      <t c="3" si="227">
        <n x="225"/>
        <n x="534"/>
        <n x="101"/>
      </t>
    </mdx>
    <mdx n="0" f="v">
      <t c="3" si="227">
        <n x="225"/>
        <n x="535"/>
        <n x="101"/>
      </t>
    </mdx>
    <mdx n="0" f="v">
      <t c="3" si="227">
        <n x="225"/>
        <n x="536"/>
        <n x="101"/>
      </t>
    </mdx>
    <mdx n="0" f="v">
      <t c="3" si="227">
        <n x="225"/>
        <n x="537"/>
        <n x="101"/>
      </t>
    </mdx>
    <mdx n="0" f="v">
      <t c="3" si="227">
        <n x="225"/>
        <n x="538"/>
        <n x="101"/>
      </t>
    </mdx>
    <mdx n="0" f="v">
      <t c="3" si="227">
        <n x="225"/>
        <n x="539"/>
        <n x="101"/>
      </t>
    </mdx>
    <mdx n="0" f="v">
      <t c="3" si="227">
        <n x="225"/>
        <n x="540"/>
        <n x="101"/>
      </t>
    </mdx>
    <mdx n="0" f="v">
      <t c="3" si="227">
        <n x="225"/>
        <n x="543"/>
        <n x="101"/>
      </t>
    </mdx>
    <mdx n="0" f="v">
      <t c="3" si="227">
        <n x="225"/>
        <n x="545"/>
        <n x="101"/>
      </t>
    </mdx>
    <mdx n="0" f="v">
      <t c="3" si="227">
        <n x="225"/>
        <n x="541"/>
        <n x="101"/>
      </t>
    </mdx>
    <mdx n="0" f="v">
      <t c="3" si="227">
        <n x="225"/>
        <n x="542"/>
        <n x="101"/>
      </t>
    </mdx>
    <mdx n="0" f="v">
      <t c="3" si="227">
        <n x="225"/>
        <n x="544"/>
        <n x="101"/>
      </t>
    </mdx>
    <mdx n="0" f="v">
      <t c="3" si="227">
        <n x="225"/>
        <n x="546"/>
        <n x="101"/>
      </t>
    </mdx>
    <mdx n="0" f="v">
      <t c="3" si="227">
        <n x="225"/>
        <n x="273"/>
        <n x="240"/>
      </t>
    </mdx>
    <mdx n="0" f="v">
      <t c="3" si="227">
        <n x="225"/>
        <n x="272"/>
        <n x="240"/>
      </t>
    </mdx>
    <mdx n="0" f="v">
      <t c="3" si="227">
        <n x="225"/>
        <n x="267"/>
        <n x="240"/>
      </t>
    </mdx>
    <mdx n="0" f="v">
      <t c="3" si="227">
        <n x="225"/>
        <n x="266"/>
        <n x="240"/>
      </t>
    </mdx>
    <mdx n="0" f="v">
      <t c="3" si="227">
        <n x="225"/>
        <n x="263"/>
        <n x="240"/>
      </t>
    </mdx>
    <mdx n="0" f="v">
      <t c="3" si="227">
        <n x="225"/>
        <n x="262"/>
        <n x="240"/>
      </t>
    </mdx>
    <mdx n="0" f="v">
      <t c="3" si="227">
        <n x="225"/>
        <n x="261"/>
        <n x="240"/>
      </t>
    </mdx>
    <mdx n="0" f="v">
      <t c="3" si="227">
        <n x="225"/>
        <n x="260"/>
        <n x="240"/>
      </t>
    </mdx>
    <mdx n="0" f="v">
      <t c="3" si="227">
        <n x="225"/>
        <n x="259"/>
        <n x="240"/>
      </t>
    </mdx>
    <mdx n="0" f="v">
      <t c="3" si="227">
        <n x="225"/>
        <n x="258"/>
        <n x="240"/>
      </t>
    </mdx>
    <mdx n="0" f="v">
      <t c="3" si="227">
        <n x="225"/>
        <n x="257"/>
        <n x="240"/>
      </t>
    </mdx>
    <mdx n="0" f="v">
      <t c="3" si="227">
        <n x="225"/>
        <n x="256"/>
        <n x="240"/>
      </t>
    </mdx>
    <mdx n="0" f="v">
      <t c="3" si="227">
        <n x="225"/>
        <n x="268"/>
        <n x="240"/>
      </t>
    </mdx>
    <mdx n="0" f="v">
      <t c="3" si="227">
        <n x="225"/>
        <n x="355"/>
        <n x="240"/>
      </t>
    </mdx>
    <mdx n="0" f="v">
      <t c="3" si="227">
        <n x="225"/>
        <n x="357"/>
        <n x="240"/>
      </t>
    </mdx>
    <mdx n="0" f="v">
      <t c="3" si="227">
        <n x="225"/>
        <n x="358"/>
        <n x="240"/>
      </t>
    </mdx>
    <mdx n="0" f="v">
      <t c="3" si="227">
        <n x="225"/>
        <n x="359"/>
        <n x="240"/>
      </t>
    </mdx>
    <mdx n="0" f="v">
      <t c="3" si="227">
        <n x="225"/>
        <n x="360"/>
        <n x="240"/>
      </t>
    </mdx>
    <mdx n="0" f="v">
      <t c="3" si="227">
        <n x="225"/>
        <n x="361"/>
        <n x="240"/>
      </t>
    </mdx>
    <mdx n="0" f="v">
      <t c="3" si="227">
        <n x="225"/>
        <n x="255"/>
        <n x="240"/>
      </t>
    </mdx>
    <mdx n="0" f="v">
      <t c="3" si="227">
        <n x="225"/>
        <n x="547"/>
        <n x="240"/>
      </t>
    </mdx>
    <mdx n="0" f="v">
      <t c="3" si="227">
        <n x="225"/>
        <n x="362"/>
        <n x="240"/>
      </t>
    </mdx>
    <mdx n="0" f="v">
      <t c="3" si="227">
        <n x="225"/>
        <n x="363"/>
        <n x="240"/>
      </t>
    </mdx>
    <mdx n="0" f="v">
      <t c="3" si="227">
        <n x="225"/>
        <n x="364"/>
        <n x="240"/>
      </t>
    </mdx>
    <mdx n="0" f="v">
      <t c="3" si="227">
        <n x="225"/>
        <n x="548"/>
        <n x="240"/>
      </t>
    </mdx>
    <mdx n="0" f="v">
      <t c="3" si="227">
        <n x="225"/>
        <n x="365"/>
        <n x="240"/>
      </t>
    </mdx>
    <mdx n="0" f="v">
      <t c="3" si="227">
        <n x="225"/>
        <n x="366"/>
        <n x="240"/>
      </t>
    </mdx>
    <mdx n="0" f="v">
      <t c="3" si="227">
        <n x="225"/>
        <n x="367"/>
        <n x="240"/>
      </t>
    </mdx>
    <mdx n="0" f="v">
      <t c="3" si="227">
        <n x="225"/>
        <n x="368"/>
        <n x="240"/>
      </t>
    </mdx>
    <mdx n="0" f="v">
      <t c="3" si="227">
        <n x="225"/>
        <n x="369"/>
        <n x="240"/>
      </t>
    </mdx>
    <mdx n="0" f="v">
      <t c="3" si="227">
        <n x="225"/>
        <n x="370"/>
        <n x="240"/>
      </t>
    </mdx>
    <mdx n="0" f="v">
      <t c="3" si="227">
        <n x="225"/>
        <n x="372"/>
        <n x="240"/>
      </t>
    </mdx>
    <mdx n="0" f="v">
      <t c="3" si="227">
        <n x="225"/>
        <n x="373"/>
        <n x="240"/>
      </t>
    </mdx>
    <mdx n="0" f="v">
      <t c="3" si="227">
        <n x="225"/>
        <n x="374"/>
        <n x="240"/>
      </t>
    </mdx>
    <mdx n="0" f="v">
      <t c="3" si="227">
        <n x="225"/>
        <n x="375"/>
        <n x="240"/>
      </t>
    </mdx>
    <mdx n="0" f="v">
      <t c="3" si="227">
        <n x="225"/>
        <n x="376"/>
        <n x="240"/>
      </t>
    </mdx>
    <mdx n="0" f="v">
      <t c="3" si="227">
        <n x="225"/>
        <n x="378"/>
        <n x="240"/>
      </t>
    </mdx>
    <mdx n="0" f="v">
      <t c="3" si="227">
        <n x="225"/>
        <n x="379"/>
        <n x="240"/>
      </t>
    </mdx>
    <mdx n="0" f="v">
      <t c="3" si="227">
        <n x="225"/>
        <n x="380"/>
        <n x="240"/>
      </t>
    </mdx>
    <mdx n="0" f="v">
      <t c="3" si="227">
        <n x="225"/>
        <n x="381"/>
        <n x="240"/>
      </t>
    </mdx>
    <mdx n="0" f="v">
      <t c="3" si="227">
        <n x="225"/>
        <n x="382"/>
        <n x="240"/>
      </t>
    </mdx>
    <mdx n="0" f="v">
      <t c="3" si="227">
        <n x="225"/>
        <n x="393"/>
        <n x="240"/>
      </t>
    </mdx>
    <mdx n="0" f="v">
      <t c="3" si="227">
        <n x="225"/>
        <n x="383"/>
        <n x="240"/>
      </t>
    </mdx>
    <mdx n="0" f="v">
      <t c="3" si="227">
        <n x="225"/>
        <n x="384"/>
        <n x="240"/>
      </t>
    </mdx>
    <mdx n="0" f="v">
      <t c="3" si="227">
        <n x="225"/>
        <n x="385"/>
        <n x="240"/>
      </t>
    </mdx>
    <mdx n="0" f="v">
      <t c="3" si="227">
        <n x="225"/>
        <n x="386"/>
        <n x="240"/>
      </t>
    </mdx>
    <mdx n="0" f="v">
      <t c="3" si="227">
        <n x="225"/>
        <n x="387"/>
        <n x="240"/>
      </t>
    </mdx>
    <mdx n="0" f="v">
      <t c="3" si="227">
        <n x="225"/>
        <n x="388"/>
        <n x="240"/>
      </t>
    </mdx>
    <mdx n="0" f="v">
      <t c="3" si="227">
        <n x="225"/>
        <n x="389"/>
        <n x="240"/>
      </t>
    </mdx>
    <mdx n="0" f="v">
      <t c="3" si="227">
        <n x="225"/>
        <n x="390"/>
        <n x="240"/>
      </t>
    </mdx>
    <mdx n="0" f="v">
      <t c="3" si="227">
        <n x="225"/>
        <n x="394"/>
        <n x="240"/>
      </t>
    </mdx>
    <mdx n="0" f="v">
      <t c="3" si="227">
        <n x="225"/>
        <n x="395"/>
        <n x="240"/>
      </t>
    </mdx>
    <mdx n="0" f="v">
      <t c="3" si="227">
        <n x="225"/>
        <n x="396"/>
        <n x="240"/>
      </t>
    </mdx>
    <mdx n="0" f="v">
      <t c="3" si="227">
        <n x="225"/>
        <n x="397"/>
        <n x="240"/>
      </t>
    </mdx>
    <mdx n="0" f="v">
      <t c="3" si="227">
        <n x="225"/>
        <n x="398"/>
        <n x="240"/>
      </t>
    </mdx>
    <mdx n="0" f="v">
      <t c="3" si="227">
        <n x="225"/>
        <n x="411"/>
        <n x="240"/>
      </t>
    </mdx>
    <mdx n="0" f="v">
      <t c="3" si="227">
        <n x="225"/>
        <n x="420"/>
        <n x="240"/>
      </t>
    </mdx>
    <mdx n="0" f="v">
      <t c="3" si="227">
        <n x="225"/>
        <n x="405"/>
        <n x="240"/>
      </t>
    </mdx>
    <mdx n="0" f="v">
      <t c="3" si="227">
        <n x="225"/>
        <n x="406"/>
        <n x="240"/>
      </t>
    </mdx>
    <mdx n="0" f="v">
      <t c="3" si="227">
        <n x="225"/>
        <n x="407"/>
        <n x="240"/>
      </t>
    </mdx>
    <mdx n="0" f="v">
      <t c="3" si="227">
        <n x="225"/>
        <n x="408"/>
        <n x="240"/>
      </t>
    </mdx>
    <mdx n="0" f="v">
      <t c="3" si="227">
        <n x="225"/>
        <n x="409"/>
        <n x="240"/>
      </t>
    </mdx>
    <mdx n="0" f="v">
      <t c="3" si="227">
        <n x="225"/>
        <n x="410"/>
        <n x="240"/>
      </t>
    </mdx>
    <mdx n="0" f="v">
      <t c="3" si="227">
        <n x="225"/>
        <n x="403"/>
        <n x="240"/>
      </t>
    </mdx>
    <mdx n="0" f="v">
      <t c="3" si="227">
        <n x="225"/>
        <n x="392"/>
        <n x="240"/>
      </t>
    </mdx>
    <mdx n="0" f="v">
      <t c="3" si="227">
        <n x="225"/>
        <n x="391"/>
        <n x="240"/>
      </t>
    </mdx>
    <mdx n="0" f="v">
      <t c="3" si="227">
        <n x="225"/>
        <n x="399"/>
        <n x="240"/>
      </t>
    </mdx>
    <mdx n="0" f="v">
      <t c="3" si="227">
        <n x="225"/>
        <n x="400"/>
        <n x="240"/>
      </t>
    </mdx>
    <mdx n="0" f="v">
      <t c="3" si="227">
        <n x="225"/>
        <n x="401"/>
        <n x="240"/>
      </t>
    </mdx>
    <mdx n="0" f="v">
      <t c="3" si="227">
        <n x="225"/>
        <n x="402"/>
        <n x="240"/>
      </t>
    </mdx>
    <mdx n="0" f="v">
      <t c="3" si="227">
        <n x="225"/>
        <n x="417"/>
        <n x="240"/>
      </t>
    </mdx>
    <mdx n="0" f="v">
      <t c="3" si="227">
        <n x="225"/>
        <n x="419"/>
        <n x="240"/>
      </t>
    </mdx>
    <mdx n="0" f="v">
      <t c="3" si="227">
        <n x="225"/>
        <n x="418"/>
        <n x="240"/>
      </t>
    </mdx>
    <mdx n="0" f="v">
      <t c="3" si="227">
        <n x="225"/>
        <n x="423"/>
        <n x="240"/>
      </t>
    </mdx>
    <mdx n="0" f="v">
      <t c="3" si="227">
        <n x="225"/>
        <n x="301"/>
        <n x="240"/>
      </t>
    </mdx>
    <mdx n="0" f="v">
      <t c="3" si="227">
        <n x="225"/>
        <n x="299"/>
        <n x="240"/>
      </t>
    </mdx>
    <mdx n="0" f="v">
      <t c="3" si="227">
        <n x="225"/>
        <n x="297"/>
        <n x="240"/>
      </t>
    </mdx>
    <mdx n="0" f="v">
      <t c="3" si="227">
        <n x="225"/>
        <n x="421"/>
        <n x="240"/>
      </t>
    </mdx>
    <mdx n="0" f="v">
      <t c="3" si="227">
        <n x="225"/>
        <n x="427"/>
        <n x="240"/>
      </t>
    </mdx>
    <mdx n="0" f="v">
      <t c="3" si="227">
        <n x="225"/>
        <n x="329"/>
        <n x="240"/>
      </t>
    </mdx>
    <mdx n="0" f="v">
      <t c="3" si="227">
        <n x="225"/>
        <n x="422"/>
        <n x="240"/>
      </t>
    </mdx>
    <mdx n="0" f="v">
      <t c="3" si="227">
        <n x="225"/>
        <n x="412"/>
        <n x="240"/>
      </t>
    </mdx>
    <mdx n="0" f="v">
      <t c="3" si="227">
        <n x="225"/>
        <n x="413"/>
        <n x="240"/>
      </t>
    </mdx>
    <mdx n="0" f="v">
      <t c="3" si="227">
        <n x="225"/>
        <n x="414"/>
        <n x="240"/>
      </t>
    </mdx>
    <mdx n="0" f="v">
      <t c="3" si="227">
        <n x="225"/>
        <n x="415"/>
        <n x="240"/>
      </t>
    </mdx>
    <mdx n="0" f="v">
      <t c="3" si="227">
        <n x="225"/>
        <n x="416"/>
        <n x="240"/>
      </t>
    </mdx>
    <mdx n="0" f="v">
      <t c="3" si="227">
        <n x="225"/>
        <n x="424"/>
        <n x="240"/>
      </t>
    </mdx>
    <mdx n="0" f="v">
      <t c="3" si="227">
        <n x="225"/>
        <n x="425"/>
        <n x="240"/>
      </t>
    </mdx>
    <mdx n="0" f="v">
      <t c="3" si="227">
        <n x="225"/>
        <n x="348"/>
        <n x="240"/>
      </t>
    </mdx>
    <mdx n="0" f="v">
      <t c="3" si="227">
        <n x="225"/>
        <n x="327"/>
        <n x="240"/>
      </t>
    </mdx>
    <mdx n="0" f="v">
      <t c="3" si="227">
        <n x="225"/>
        <n x="426"/>
        <n x="240"/>
      </t>
    </mdx>
    <mdx n="0" f="v">
      <t c="3" si="227">
        <n x="225"/>
        <n x="433"/>
        <n x="240"/>
      </t>
    </mdx>
    <mdx n="0" f="v">
      <t c="3" si="227">
        <n x="225"/>
        <n x="428"/>
        <n x="240"/>
      </t>
    </mdx>
    <mdx n="0" f="v">
      <t c="3" si="227">
        <n x="225"/>
        <n x="429"/>
        <n x="240"/>
      </t>
    </mdx>
    <mdx n="0" f="v">
      <t c="3" si="227">
        <n x="225"/>
        <n x="430"/>
        <n x="240"/>
      </t>
    </mdx>
    <mdx n="0" f="v">
      <t c="3" si="227">
        <n x="225"/>
        <n x="431"/>
        <n x="240"/>
      </t>
    </mdx>
    <mdx n="0" f="v">
      <t c="3" si="227">
        <n x="225"/>
        <n x="432"/>
        <n x="240"/>
      </t>
    </mdx>
    <mdx n="0" f="v">
      <t c="3" si="227">
        <n x="225"/>
        <n x="326"/>
        <n x="240"/>
      </t>
    </mdx>
    <mdx n="0" f="v">
      <t c="3" si="227">
        <n x="225"/>
        <n x="442"/>
        <n x="240"/>
      </t>
    </mdx>
    <mdx n="0" f="v">
      <t c="3" si="227">
        <n x="225"/>
        <n x="435"/>
        <n x="240"/>
      </t>
    </mdx>
    <mdx n="0" f="v">
      <t c="3" si="227">
        <n x="225"/>
        <n x="436"/>
        <n x="240"/>
      </t>
    </mdx>
    <mdx n="0" f="v">
      <t c="3" si="227">
        <n x="225"/>
        <n x="437"/>
        <n x="240"/>
      </t>
    </mdx>
    <mdx n="0" f="v">
      <t c="3" si="227">
        <n x="225"/>
        <n x="294"/>
        <n x="240"/>
      </t>
    </mdx>
    <mdx n="0" f="v">
      <t c="3" si="227">
        <n x="225"/>
        <n x="293"/>
        <n x="240"/>
      </t>
    </mdx>
    <mdx n="0" f="v">
      <t c="3" si="227">
        <n x="225"/>
        <n x="443"/>
        <n x="240"/>
      </t>
    </mdx>
    <mdx n="0" f="v">
      <t c="3" si="227">
        <n x="225"/>
        <n x="444"/>
        <n x="240"/>
      </t>
    </mdx>
    <mdx n="0" f="v">
      <t c="3" si="227">
        <n x="225"/>
        <n x="445"/>
        <n x="240"/>
      </t>
    </mdx>
    <mdx n="0" f="v">
      <t c="3" si="227">
        <n x="225"/>
        <n x="446"/>
        <n x="240"/>
      </t>
    </mdx>
    <mdx n="0" f="v">
      <t c="3" si="227">
        <n x="225"/>
        <n x="452"/>
        <n x="240"/>
      </t>
    </mdx>
    <mdx n="0" f="v">
      <t c="3" si="227">
        <n x="225"/>
        <n x="434"/>
        <n x="240"/>
      </t>
    </mdx>
    <mdx n="0" f="v">
      <t c="3" si="227">
        <n x="225"/>
        <n x="276"/>
        <n x="240"/>
      </t>
    </mdx>
    <mdx n="0" f="v">
      <t c="3" si="227">
        <n x="225"/>
        <n x="453"/>
        <n x="240"/>
      </t>
    </mdx>
    <mdx n="0" f="v">
      <t c="3" si="227">
        <n x="225"/>
        <n x="454"/>
        <n x="240"/>
      </t>
    </mdx>
    <mdx n="0" f="v">
      <t c="3" si="227">
        <n x="225"/>
        <n x="455"/>
        <n x="240"/>
      </t>
    </mdx>
    <mdx n="0" f="v">
      <t c="3" si="227">
        <n x="225"/>
        <n x="456"/>
        <n x="240"/>
      </t>
    </mdx>
    <mdx n="0" f="v">
      <t c="3" si="227">
        <n x="225"/>
        <n x="459"/>
        <n x="240"/>
      </t>
    </mdx>
    <mdx n="0" f="v">
      <t c="3" si="227">
        <n x="225"/>
        <n x="346"/>
        <n x="240"/>
      </t>
    </mdx>
    <mdx n="0" f="v">
      <t c="3" si="227">
        <n x="225"/>
        <n x="438"/>
        <n x="240"/>
      </t>
    </mdx>
    <mdx n="0" f="v">
      <t c="3" si="227">
        <n x="225"/>
        <n x="350"/>
        <n x="240"/>
      </t>
    </mdx>
    <mdx n="0" f="v">
      <t c="3" si="227">
        <n x="225"/>
        <n x="439"/>
        <n x="240"/>
      </t>
    </mdx>
    <mdx n="0" f="v">
      <t c="3" si="227">
        <n x="225"/>
        <n x="440"/>
        <n x="240"/>
      </t>
    </mdx>
    <mdx n="0" f="v">
      <t c="3" si="227">
        <n x="225"/>
        <n x="441"/>
        <n x="240"/>
      </t>
    </mdx>
    <mdx n="0" f="v">
      <t c="3" si="227">
        <n x="225"/>
        <n x="447"/>
        <n x="240"/>
      </t>
    </mdx>
    <mdx n="0" f="v">
      <t c="3" si="227">
        <n x="225"/>
        <n x="461"/>
        <n x="240"/>
      </t>
    </mdx>
    <mdx n="0" f="v">
      <t c="3" si="227">
        <n x="225"/>
        <n x="462"/>
        <n x="240"/>
      </t>
    </mdx>
    <mdx n="0" f="v">
      <t c="3" si="227">
        <n x="225"/>
        <n x="463"/>
        <n x="240"/>
      </t>
    </mdx>
    <mdx n="0" f="v">
      <t c="3" si="227">
        <n x="225"/>
        <n x="464"/>
        <n x="240"/>
      </t>
    </mdx>
    <mdx n="0" f="v">
      <t c="3" si="227">
        <n x="225"/>
        <n x="465"/>
        <n x="240"/>
      </t>
    </mdx>
    <mdx n="0" f="v">
      <t c="3" si="227">
        <n x="225"/>
        <n x="466"/>
        <n x="240"/>
      </t>
    </mdx>
    <mdx n="0" f="v">
      <t c="3" si="227">
        <n x="225"/>
        <n x="467"/>
        <n x="240"/>
      </t>
    </mdx>
    <mdx n="0" f="v">
      <t c="3" si="227">
        <n x="225"/>
        <n x="448"/>
        <n x="240"/>
      </t>
    </mdx>
    <mdx n="0" f="v">
      <t c="3" si="227">
        <n x="225"/>
        <n x="449"/>
        <n x="240"/>
      </t>
    </mdx>
    <mdx n="0" f="v">
      <t c="3" si="227">
        <n x="225"/>
        <n x="450"/>
        <n x="240"/>
      </t>
    </mdx>
    <mdx n="0" f="v">
      <t c="3" si="227">
        <n x="225"/>
        <n x="451"/>
        <n x="240"/>
      </t>
    </mdx>
    <mdx n="0" f="v">
      <t c="3" si="227">
        <n x="225"/>
        <n x="457"/>
        <n x="240"/>
      </t>
    </mdx>
    <mdx n="0" f="v">
      <t c="3" si="227">
        <n x="225"/>
        <n x="458"/>
        <n x="240"/>
      </t>
    </mdx>
    <mdx n="0" f="v">
      <t c="3" si="227">
        <n x="225"/>
        <n x="473"/>
        <n x="240"/>
      </t>
    </mdx>
    <mdx n="0" f="v">
      <t c="3" si="227">
        <n x="225"/>
        <n x="474"/>
        <n x="240"/>
      </t>
    </mdx>
    <mdx n="0" f="v">
      <t c="3" si="227">
        <n x="225"/>
        <n x="475"/>
        <n x="240"/>
      </t>
    </mdx>
    <mdx n="0" f="v">
      <t c="3" si="227">
        <n x="225"/>
        <n x="476"/>
        <n x="240"/>
      </t>
    </mdx>
    <mdx n="0" f="v">
      <t c="3" si="227">
        <n x="225"/>
        <n x="471"/>
        <n x="240"/>
      </t>
    </mdx>
    <mdx n="0" f="v">
      <t c="3" si="227">
        <n x="225"/>
        <n x="460"/>
        <n x="240"/>
      </t>
    </mdx>
    <mdx n="0" f="v">
      <t c="3" si="227">
        <n x="225"/>
        <n x="468"/>
        <n x="240"/>
      </t>
    </mdx>
    <mdx n="0" f="v">
      <t c="3" si="227">
        <n x="225"/>
        <n x="469"/>
        <n x="240"/>
      </t>
    </mdx>
    <mdx n="0" f="v">
      <t c="3" si="227">
        <n x="225"/>
        <n x="470"/>
        <n x="240"/>
      </t>
    </mdx>
    <mdx n="0" f="v">
      <t c="3" si="227">
        <n x="225"/>
        <n x="483"/>
        <n x="240"/>
      </t>
    </mdx>
    <mdx n="0" f="v">
      <t c="3" si="227">
        <n x="225"/>
        <n x="472"/>
        <n x="240"/>
      </t>
    </mdx>
    <mdx n="0" f="v">
      <t c="3" si="227">
        <n x="225"/>
        <n x="480"/>
        <n x="240"/>
      </t>
    </mdx>
    <mdx n="0" f="v">
      <t c="3" si="227">
        <n x="225"/>
        <n x="481"/>
        <n x="240"/>
      </t>
    </mdx>
    <mdx n="0" f="v">
      <t c="3" si="227">
        <n x="225"/>
        <n x="477"/>
        <n x="240"/>
      </t>
    </mdx>
    <mdx n="0" f="v">
      <t c="3" si="227">
        <n x="225"/>
        <n x="478"/>
        <n x="240"/>
      </t>
    </mdx>
    <mdx n="0" f="v">
      <t c="3" si="227">
        <n x="225"/>
        <n x="479"/>
        <n x="240"/>
      </t>
    </mdx>
    <mdx n="0" f="v">
      <t c="3" si="227">
        <n x="225"/>
        <n x="484"/>
        <n x="240"/>
      </t>
    </mdx>
    <mdx n="0" f="v">
      <t c="3" si="227">
        <n x="225"/>
        <n x="485"/>
        <n x="240"/>
      </t>
    </mdx>
    <mdx n="0" f="v">
      <t c="3" si="227">
        <n x="225"/>
        <n x="486"/>
        <n x="240"/>
      </t>
    </mdx>
    <mdx n="0" f="v">
      <t c="3" si="227">
        <n x="225"/>
        <n x="482"/>
        <n x="240"/>
      </t>
    </mdx>
    <mdx n="0" f="v">
      <t c="3" si="227">
        <n x="225"/>
        <n x="488"/>
        <n x="240"/>
      </t>
    </mdx>
    <mdx n="0" f="v">
      <t c="3" si="227">
        <n x="225"/>
        <n x="489"/>
        <n x="240"/>
      </t>
    </mdx>
    <mdx n="0" f="v">
      <t c="3" si="227">
        <n x="225"/>
        <n x="497"/>
        <n x="240"/>
      </t>
    </mdx>
    <mdx n="0" f="v">
      <t c="3" si="227">
        <n x="225"/>
        <n x="491"/>
        <n x="240"/>
      </t>
    </mdx>
    <mdx n="0" f="v">
      <t c="3" si="227">
        <n x="225"/>
        <n x="495"/>
        <n x="240"/>
      </t>
    </mdx>
    <mdx n="0" f="v">
      <t c="3" si="227">
        <n x="225"/>
        <n x="496"/>
        <n x="240"/>
      </t>
    </mdx>
    <mdx n="0" f="v">
      <t c="3" si="227">
        <n x="225"/>
        <n x="500"/>
        <n x="240"/>
      </t>
    </mdx>
    <mdx n="0" f="v">
      <t c="3" si="227">
        <n x="225"/>
        <n x="490"/>
        <n x="240"/>
      </t>
    </mdx>
    <mdx n="0" f="v">
      <t c="3" si="227">
        <n x="225"/>
        <n x="492"/>
        <n x="240"/>
      </t>
    </mdx>
    <mdx n="0" f="v">
      <t c="3" si="227">
        <n x="225"/>
        <n x="493"/>
        <n x="240"/>
      </t>
    </mdx>
    <mdx n="0" f="v">
      <t c="3" si="227">
        <n x="225"/>
        <n x="494"/>
        <n x="240"/>
      </t>
    </mdx>
    <mdx n="0" f="v">
      <t c="3" si="227">
        <n x="225"/>
        <n x="498"/>
        <n x="240"/>
      </t>
    </mdx>
    <mdx n="0" f="v">
      <t c="3" si="227">
        <n x="225"/>
        <n x="499"/>
        <n x="240"/>
      </t>
    </mdx>
    <mdx n="0" f="v">
      <t c="3" si="227">
        <n x="225"/>
        <n x="503"/>
        <n x="240"/>
      </t>
    </mdx>
    <mdx n="0" f="v">
      <t c="3" si="227">
        <n x="225"/>
        <n x="501"/>
        <n x="240"/>
      </t>
    </mdx>
    <mdx n="0" f="v">
      <t c="3" si="227">
        <n x="225"/>
        <n x="502"/>
        <n x="240"/>
      </t>
    </mdx>
    <mdx n="0" f="v">
      <t c="3" si="227">
        <n x="225"/>
        <n x="508"/>
        <n x="240"/>
      </t>
    </mdx>
    <mdx n="0" f="v">
      <t c="3" si="227">
        <n x="225"/>
        <n x="509"/>
        <n x="240"/>
      </t>
    </mdx>
    <mdx n="0" f="v">
      <t c="3" si="227">
        <n x="225"/>
        <n x="507"/>
        <n x="240"/>
      </t>
    </mdx>
    <mdx n="0" f="v">
      <t c="3" si="227">
        <n x="225"/>
        <n x="504"/>
        <n x="240"/>
      </t>
    </mdx>
    <mdx n="0" f="v">
      <t c="3" si="227">
        <n x="225"/>
        <n x="505"/>
        <n x="240"/>
      </t>
    </mdx>
    <mdx n="0" f="v">
      <t c="3" si="227">
        <n x="225"/>
        <n x="506"/>
        <n x="240"/>
      </t>
    </mdx>
    <mdx n="0" f="v">
      <t c="3" si="227">
        <n x="225"/>
        <n x="513"/>
        <n x="240"/>
      </t>
    </mdx>
    <mdx n="0" f="v">
      <t c="3" si="227">
        <n x="225"/>
        <n x="514"/>
        <n x="240"/>
      </t>
    </mdx>
    <mdx n="0" f="v">
      <t c="3" si="227">
        <n x="225"/>
        <n x="515"/>
        <n x="240"/>
      </t>
    </mdx>
    <mdx n="0" f="v">
      <t c="3" si="227">
        <n x="225"/>
        <n x="517"/>
        <n x="240"/>
      </t>
    </mdx>
    <mdx n="0" f="v">
      <t c="3" si="227">
        <n x="225"/>
        <n x="510"/>
        <n x="240"/>
      </t>
    </mdx>
    <mdx n="0" f="v">
      <t c="3" si="227">
        <n x="225"/>
        <n x="511"/>
        <n x="240"/>
      </t>
    </mdx>
    <mdx n="0" f="v">
      <t c="3" si="227">
        <n x="225"/>
        <n x="512"/>
        <n x="240"/>
      </t>
    </mdx>
    <mdx n="0" f="v">
      <t c="3" si="227">
        <n x="225"/>
        <n x="516"/>
        <n x="240"/>
      </t>
    </mdx>
    <mdx n="0" f="v">
      <t c="3" si="227">
        <n x="225"/>
        <n x="523"/>
        <n x="240"/>
      </t>
    </mdx>
    <mdx n="0" f="v">
      <t c="3" si="227">
        <n x="225"/>
        <n x="519"/>
        <n x="240"/>
      </t>
    </mdx>
    <mdx n="0" f="v">
      <t c="3" si="227">
        <n x="225"/>
        <n x="520"/>
        <n x="240"/>
      </t>
    </mdx>
    <mdx n="0" f="v">
      <t c="3" si="227">
        <n x="225"/>
        <n x="521"/>
        <n x="240"/>
      </t>
    </mdx>
    <mdx n="0" f="v">
      <t c="3" si="227">
        <n x="225"/>
        <n x="522"/>
        <n x="240"/>
      </t>
    </mdx>
    <mdx n="0" f="v">
      <t c="3" si="227">
        <n x="225"/>
        <n x="525"/>
        <n x="240"/>
      </t>
    </mdx>
    <mdx n="0" f="v">
      <t c="3" si="227">
        <n x="225"/>
        <n x="526"/>
        <n x="240"/>
      </t>
    </mdx>
    <mdx n="0" f="v">
      <t c="3" si="227">
        <n x="225"/>
        <n x="528"/>
        <n x="240"/>
      </t>
    </mdx>
    <mdx n="0" f="v">
      <t c="3" si="227">
        <n x="225"/>
        <n x="530"/>
        <n x="240"/>
      </t>
    </mdx>
    <mdx n="0" f="v">
      <t c="3" si="227">
        <n x="225"/>
        <n x="529"/>
        <n x="240"/>
      </t>
    </mdx>
    <mdx n="0" f="v">
      <t c="3" si="227">
        <n x="225"/>
        <n x="524"/>
        <n x="240"/>
      </t>
    </mdx>
    <mdx n="0" f="v">
      <t c="3" si="227">
        <n x="225"/>
        <n x="527"/>
        <n x="240"/>
      </t>
    </mdx>
    <mdx n="0" f="v">
      <t c="3" si="227">
        <n x="225"/>
        <n x="531"/>
        <n x="240"/>
      </t>
    </mdx>
    <mdx n="0" f="v">
      <t c="3" si="227">
        <n x="225"/>
        <n x="533"/>
        <n x="240"/>
      </t>
    </mdx>
    <mdx n="0" f="v">
      <t c="3" si="227">
        <n x="225"/>
        <n x="532"/>
        <n x="240"/>
      </t>
    </mdx>
    <mdx n="0" f="v">
      <t c="3" si="227">
        <n x="225"/>
        <n x="534"/>
        <n x="240"/>
      </t>
    </mdx>
    <mdx n="0" f="v">
      <t c="3" si="227">
        <n x="225"/>
        <n x="535"/>
        <n x="240"/>
      </t>
    </mdx>
    <mdx n="0" f="v">
      <t c="3" si="227">
        <n x="225"/>
        <n x="536"/>
        <n x="240"/>
      </t>
    </mdx>
    <mdx n="0" f="v">
      <t c="3" si="227">
        <n x="225"/>
        <n x="537"/>
        <n x="240"/>
      </t>
    </mdx>
    <mdx n="0" f="v">
      <t c="3" si="227">
        <n x="225"/>
        <n x="538"/>
        <n x="240"/>
      </t>
    </mdx>
    <mdx n="0" f="v">
      <t c="3" si="227">
        <n x="225"/>
        <n x="540"/>
        <n x="240"/>
      </t>
    </mdx>
    <mdx n="0" f="v">
      <t c="3" si="227">
        <n x="225"/>
        <n x="539"/>
        <n x="240"/>
      </t>
    </mdx>
    <mdx n="0" f="v">
      <t c="3" si="227">
        <n x="225"/>
        <n x="543"/>
        <n x="240"/>
      </t>
    </mdx>
    <mdx n="0" f="v">
      <t c="3" si="227">
        <n x="225"/>
        <n x="541"/>
        <n x="240"/>
      </t>
    </mdx>
    <mdx n="0" f="v">
      <t c="3" si="227">
        <n x="225"/>
        <n x="545"/>
        <n x="240"/>
      </t>
    </mdx>
    <mdx n="0" f="v">
      <t c="3" si="227">
        <n x="225"/>
        <n x="542"/>
        <n x="240"/>
      </t>
    </mdx>
    <mdx n="0" f="v">
      <t c="3" si="227">
        <n x="225"/>
        <n x="544"/>
        <n x="240"/>
      </t>
    </mdx>
    <mdx n="0" f="v">
      <t c="3" si="227">
        <n x="225"/>
        <n x="546"/>
        <n x="240"/>
      </t>
    </mdx>
    <mdx n="0" f="v">
      <t c="3" si="227">
        <n x="225"/>
        <n x="273"/>
        <n x="170"/>
      </t>
    </mdx>
    <mdx n="0" f="v">
      <t c="3" si="227">
        <n x="225"/>
        <n x="272"/>
        <n x="170"/>
      </t>
    </mdx>
    <mdx n="0" f="v">
      <t c="3" si="227">
        <n x="225"/>
        <n x="267"/>
        <n x="170"/>
      </t>
    </mdx>
    <mdx n="0" f="v">
      <t c="3" si="227">
        <n x="225"/>
        <n x="266"/>
        <n x="170"/>
      </t>
    </mdx>
    <mdx n="0" f="v">
      <t c="3" si="227">
        <n x="225"/>
        <n x="263"/>
        <n x="170"/>
      </t>
    </mdx>
    <mdx n="0" f="v">
      <t c="3" si="227">
        <n x="225"/>
        <n x="262"/>
        <n x="170"/>
      </t>
    </mdx>
    <mdx n="0" f="v">
      <t c="3" si="227">
        <n x="225"/>
        <n x="261"/>
        <n x="170"/>
      </t>
    </mdx>
    <mdx n="0" f="v">
      <t c="3" si="227">
        <n x="225"/>
        <n x="260"/>
        <n x="170"/>
      </t>
    </mdx>
    <mdx n="0" f="v">
      <t c="3" si="227">
        <n x="225"/>
        <n x="259"/>
        <n x="170"/>
      </t>
    </mdx>
    <mdx n="0" f="v">
      <t c="3" si="227">
        <n x="225"/>
        <n x="258"/>
        <n x="170"/>
      </t>
    </mdx>
    <mdx n="0" f="v">
      <t c="3" si="227">
        <n x="225"/>
        <n x="257"/>
        <n x="170"/>
      </t>
    </mdx>
    <mdx n="0" f="v">
      <t c="3" si="227">
        <n x="225"/>
        <n x="256"/>
        <n x="170"/>
      </t>
    </mdx>
    <mdx n="0" f="v">
      <t c="3" si="227">
        <n x="225"/>
        <n x="255"/>
        <n x="170"/>
      </t>
    </mdx>
    <mdx n="0" f="v">
      <t c="3" si="227">
        <n x="225"/>
        <n x="271"/>
        <n x="170"/>
      </t>
    </mdx>
    <mdx n="0" f="v">
      <t c="3" si="227">
        <n x="225"/>
        <n x="270"/>
        <n x="170"/>
      </t>
    </mdx>
    <mdx n="0" f="v">
      <t c="3" si="227">
        <n x="225"/>
        <n x="268"/>
        <n x="170"/>
      </t>
    </mdx>
    <mdx n="0" f="v">
      <t c="3" si="227">
        <n x="225"/>
        <n x="355"/>
        <n x="170"/>
      </t>
    </mdx>
    <mdx n="0" f="v">
      <t c="3" si="227">
        <n x="225"/>
        <n x="356"/>
        <n x="170"/>
      </t>
    </mdx>
    <mdx n="0" f="v">
      <t c="3" si="227">
        <n x="225"/>
        <n x="357"/>
        <n x="170"/>
      </t>
    </mdx>
    <mdx n="0" f="v">
      <t c="3" si="227">
        <n x="225"/>
        <n x="358"/>
        <n x="170"/>
      </t>
    </mdx>
    <mdx n="0" f="v">
      <t c="3" si="227">
        <n x="225"/>
        <n x="359"/>
        <n x="170"/>
      </t>
    </mdx>
    <mdx n="0" f="v">
      <t c="3" si="227">
        <n x="225"/>
        <n x="360"/>
        <n x="170"/>
      </t>
    </mdx>
    <mdx n="0" f="v">
      <t c="3" si="227">
        <n x="225"/>
        <n x="361"/>
        <n x="170"/>
      </t>
    </mdx>
    <mdx n="0" f="v">
      <t c="3" si="227">
        <n x="225"/>
        <n x="547"/>
        <n x="170"/>
      </t>
    </mdx>
    <mdx n="0" f="v">
      <t c="3" si="227">
        <n x="225"/>
        <n x="362"/>
        <n x="170"/>
      </t>
    </mdx>
    <mdx n="0" f="v">
      <t c="3" si="227">
        <n x="225"/>
        <n x="363"/>
        <n x="170"/>
      </t>
    </mdx>
    <mdx n="0" f="v">
      <t c="3" si="227">
        <n x="225"/>
        <n x="364"/>
        <n x="170"/>
      </t>
    </mdx>
    <mdx n="0" f="v">
      <t c="3" si="227">
        <n x="225"/>
        <n x="548"/>
        <n x="170"/>
      </t>
    </mdx>
    <mdx n="0" f="v">
      <t c="3" si="227">
        <n x="225"/>
        <n x="365"/>
        <n x="170"/>
      </t>
    </mdx>
    <mdx n="0" f="v">
      <t c="3" si="227">
        <n x="225"/>
        <n x="366"/>
        <n x="170"/>
      </t>
    </mdx>
    <mdx n="0" f="v">
      <t c="3" si="227">
        <n x="225"/>
        <n x="367"/>
        <n x="170"/>
      </t>
    </mdx>
    <mdx n="0" f="v">
      <t c="3" si="227">
        <n x="225"/>
        <n x="368"/>
        <n x="170"/>
      </t>
    </mdx>
    <mdx n="0" f="v">
      <t c="3" si="227">
        <n x="225"/>
        <n x="369"/>
        <n x="170"/>
      </t>
    </mdx>
    <mdx n="0" f="v">
      <t c="3" si="227">
        <n x="225"/>
        <n x="370"/>
        <n x="170"/>
      </t>
    </mdx>
    <mdx n="0" f="v">
      <t c="3" si="227">
        <n x="225"/>
        <n x="371"/>
        <n x="170"/>
      </t>
    </mdx>
    <mdx n="0" f="v">
      <t c="3" si="227">
        <n x="225"/>
        <n x="372"/>
        <n x="170"/>
      </t>
    </mdx>
    <mdx n="0" f="v">
      <t c="3" si="227">
        <n x="225"/>
        <n x="393"/>
        <n x="170"/>
      </t>
    </mdx>
    <mdx n="0" f="v">
      <t c="3" si="227">
        <n x="225"/>
        <n x="373"/>
        <n x="170"/>
      </t>
    </mdx>
    <mdx n="0" f="v">
      <t c="3" si="227">
        <n x="225"/>
        <n x="374"/>
        <n x="170"/>
      </t>
    </mdx>
    <mdx n="0" f="v">
      <t c="3" si="227">
        <n x="225"/>
        <n x="375"/>
        <n x="170"/>
      </t>
    </mdx>
    <mdx n="0" f="v">
      <t c="3" si="227">
        <n x="225"/>
        <n x="376"/>
        <n x="170"/>
      </t>
    </mdx>
    <mdx n="0" f="v">
      <t c="3" si="227">
        <n x="225"/>
        <n x="377"/>
        <n x="170"/>
      </t>
    </mdx>
    <mdx n="0" f="v">
      <t c="3" si="227">
        <n x="225"/>
        <n x="378"/>
        <n x="170"/>
      </t>
    </mdx>
    <mdx n="0" f="v">
      <t c="3" si="227">
        <n x="225"/>
        <n x="379"/>
        <n x="170"/>
      </t>
    </mdx>
    <mdx n="0" f="v">
      <t c="3" si="227">
        <n x="225"/>
        <n x="380"/>
        <n x="170"/>
      </t>
    </mdx>
    <mdx n="0" f="v">
      <t c="3" si="227">
        <n x="225"/>
        <n x="381"/>
        <n x="170"/>
      </t>
    </mdx>
    <mdx n="0" f="v">
      <t c="3" si="227">
        <n x="225"/>
        <n x="382"/>
        <n x="170"/>
      </t>
    </mdx>
    <mdx n="0" f="v">
      <t c="3" si="227">
        <n x="225"/>
        <n x="383"/>
        <n x="170"/>
      </t>
    </mdx>
    <mdx n="0" f="v">
      <t c="3" si="227">
        <n x="225"/>
        <n x="384"/>
        <n x="170"/>
      </t>
    </mdx>
    <mdx n="0" f="v">
      <t c="3" si="227">
        <n x="225"/>
        <n x="385"/>
        <n x="170"/>
      </t>
    </mdx>
    <mdx n="0" f="v">
      <t c="3" si="227">
        <n x="225"/>
        <n x="386"/>
        <n x="170"/>
      </t>
    </mdx>
    <mdx n="0" f="v">
      <t c="3" si="227">
        <n x="225"/>
        <n x="387"/>
        <n x="170"/>
      </t>
    </mdx>
    <mdx n="0" f="v">
      <t c="3" si="227">
        <n x="225"/>
        <n x="388"/>
        <n x="170"/>
      </t>
    </mdx>
    <mdx n="0" f="v">
      <t c="3" si="227">
        <n x="225"/>
        <n x="389"/>
        <n x="170"/>
      </t>
    </mdx>
    <mdx n="0" f="v">
      <t c="3" si="227">
        <n x="225"/>
        <n x="390"/>
        <n x="170"/>
      </t>
    </mdx>
    <mdx n="0" f="v">
      <t c="3" si="227">
        <n x="225"/>
        <n x="394"/>
        <n x="170"/>
      </t>
    </mdx>
    <mdx n="0" f="v">
      <t c="3" si="227">
        <n x="225"/>
        <n x="395"/>
        <n x="170"/>
      </t>
    </mdx>
    <mdx n="0" f="v">
      <t c="3" si="227">
        <n x="225"/>
        <n x="396"/>
        <n x="170"/>
      </t>
    </mdx>
    <mdx n="0" f="v">
      <t c="3" si="227">
        <n x="225"/>
        <n x="397"/>
        <n x="170"/>
      </t>
    </mdx>
    <mdx n="0" f="v">
      <t c="3" si="227">
        <n x="225"/>
        <n x="398"/>
        <n x="170"/>
      </t>
    </mdx>
    <mdx n="0" f="v">
      <t c="3" si="227">
        <n x="225"/>
        <n x="411"/>
        <n x="170"/>
      </t>
    </mdx>
    <mdx n="0" f="v">
      <t c="3" si="227">
        <n x="225"/>
        <n x="420"/>
        <n x="170"/>
      </t>
    </mdx>
    <mdx n="0" f="v">
      <t c="3" si="227">
        <n x="225"/>
        <n x="404"/>
        <n x="170"/>
      </t>
    </mdx>
    <mdx n="0" f="v">
      <t c="3" si="227">
        <n x="225"/>
        <n x="405"/>
        <n x="170"/>
      </t>
    </mdx>
    <mdx n="0" f="v">
      <t c="3" si="227">
        <n x="225"/>
        <n x="406"/>
        <n x="170"/>
      </t>
    </mdx>
    <mdx n="0" f="v">
      <t c="3" si="227">
        <n x="225"/>
        <n x="407"/>
        <n x="170"/>
      </t>
    </mdx>
    <mdx n="0" f="v">
      <t c="3" si="227">
        <n x="225"/>
        <n x="408"/>
        <n x="170"/>
      </t>
    </mdx>
    <mdx n="0" f="v">
      <t c="3" si="227">
        <n x="225"/>
        <n x="409"/>
        <n x="170"/>
      </t>
    </mdx>
    <mdx n="0" f="v">
      <t c="3" si="227">
        <n x="225"/>
        <n x="410"/>
        <n x="170"/>
      </t>
    </mdx>
    <mdx n="0" f="v">
      <t c="3" si="227">
        <n x="225"/>
        <n x="419"/>
        <n x="170"/>
      </t>
    </mdx>
    <mdx n="0" f="v">
      <t c="3" si="227">
        <n x="225"/>
        <n x="403"/>
        <n x="170"/>
      </t>
    </mdx>
    <mdx n="0" f="v">
      <t c="3" si="227">
        <n x="225"/>
        <n x="392"/>
        <n x="170"/>
      </t>
    </mdx>
    <mdx n="0" f="v">
      <t c="3" si="227">
        <n x="225"/>
        <n x="391"/>
        <n x="170"/>
      </t>
    </mdx>
    <mdx n="0" f="v">
      <t c="3" si="227">
        <n x="225"/>
        <n x="399"/>
        <n x="170"/>
      </t>
    </mdx>
    <mdx n="0" f="v">
      <t c="3" si="227">
        <n x="225"/>
        <n x="400"/>
        <n x="170"/>
      </t>
    </mdx>
    <mdx n="0" f="v">
      <t c="3" si="227">
        <n x="225"/>
        <n x="401"/>
        <n x="170"/>
      </t>
    </mdx>
    <mdx n="0" f="v">
      <t c="3" si="227">
        <n x="225"/>
        <n x="402"/>
        <n x="170"/>
      </t>
    </mdx>
    <mdx n="0" f="v">
      <t c="3" si="227">
        <n x="225"/>
        <n x="277"/>
        <n x="170"/>
      </t>
    </mdx>
    <mdx n="0" f="v">
      <t c="3" si="227">
        <n x="225"/>
        <n x="417"/>
        <n x="170"/>
      </t>
    </mdx>
    <mdx n="0" f="v">
      <t c="3" si="227">
        <n x="225"/>
        <n x="418"/>
        <n x="170"/>
      </t>
    </mdx>
    <mdx n="0" f="v">
      <t c="3" si="227">
        <n x="225"/>
        <n x="329"/>
        <n x="170"/>
      </t>
    </mdx>
    <mdx n="0" f="v">
      <t c="3" si="227">
        <n x="225"/>
        <n x="422"/>
        <n x="170"/>
      </t>
    </mdx>
    <mdx n="0" f="v">
      <t c="3" si="227">
        <n x="225"/>
        <n x="301"/>
        <n x="170"/>
      </t>
    </mdx>
    <mdx n="0" f="v">
      <t c="3" si="227">
        <n x="225"/>
        <n x="299"/>
        <n x="170"/>
      </t>
    </mdx>
    <mdx n="0" f="v">
      <t c="3" si="227">
        <n x="225"/>
        <n x="297"/>
        <n x="170"/>
      </t>
    </mdx>
    <mdx n="0" f="v">
      <t c="3" si="227">
        <n x="225"/>
        <n x="421"/>
        <n x="170"/>
      </t>
    </mdx>
    <mdx n="0" f="v">
      <t c="3" si="227">
        <n x="225"/>
        <n x="423"/>
        <n x="170"/>
      </t>
    </mdx>
    <mdx n="0" f="v">
      <t c="3" si="227">
        <n x="225"/>
        <n x="412"/>
        <n x="170"/>
      </t>
    </mdx>
    <mdx n="0" f="v">
      <t c="3" si="227">
        <n x="225"/>
        <n x="413"/>
        <n x="170"/>
      </t>
    </mdx>
    <mdx n="0" f="v">
      <t c="3" si="227">
        <n x="225"/>
        <n x="414"/>
        <n x="170"/>
      </t>
    </mdx>
    <mdx n="0" f="v">
      <t c="3" si="227">
        <n x="225"/>
        <n x="415"/>
        <n x="170"/>
      </t>
    </mdx>
    <mdx n="0" f="v">
      <t c="3" si="227">
        <n x="225"/>
        <n x="416"/>
        <n x="170"/>
      </t>
    </mdx>
    <mdx n="0" f="v">
      <t c="3" si="227">
        <n x="225"/>
        <n x="427"/>
        <n x="170"/>
      </t>
    </mdx>
    <mdx n="0" f="v">
      <t c="3" si="227">
        <n x="225"/>
        <n x="424"/>
        <n x="170"/>
      </t>
    </mdx>
    <mdx n="0" f="v">
      <t c="3" si="227">
        <n x="225"/>
        <n x="425"/>
        <n x="170"/>
      </t>
    </mdx>
    <mdx n="0" f="v">
      <t c="3" si="227">
        <n x="225"/>
        <n x="348"/>
        <n x="170"/>
      </t>
    </mdx>
    <mdx n="0" f="v">
      <t c="3" si="227">
        <n x="225"/>
        <n x="327"/>
        <n x="170"/>
      </t>
    </mdx>
    <mdx n="0" f="v">
      <t c="3" si="227">
        <n x="225"/>
        <n x="426"/>
        <n x="170"/>
      </t>
    </mdx>
    <mdx n="0" f="v">
      <t c="3" si="227">
        <n x="225"/>
        <n x="433"/>
        <n x="170"/>
      </t>
    </mdx>
    <mdx n="0" f="v">
      <t c="3" si="227">
        <n x="225"/>
        <n x="326"/>
        <n x="170"/>
      </t>
    </mdx>
    <mdx n="0" f="v">
      <t c="3" si="227">
        <n x="225"/>
        <n x="435"/>
        <n x="170"/>
      </t>
    </mdx>
    <mdx n="0" f="v">
      <t c="3" si="227">
        <n x="225"/>
        <n x="436"/>
        <n x="170"/>
      </t>
    </mdx>
    <mdx n="0" f="v">
      <t c="3" si="227">
        <n x="225"/>
        <n x="428"/>
        <n x="170"/>
      </t>
    </mdx>
    <mdx n="0" f="v">
      <t c="3" si="227">
        <n x="225"/>
        <n x="328"/>
        <n x="170"/>
      </t>
    </mdx>
    <mdx n="0" f="v">
      <t c="3" si="227">
        <n x="225"/>
        <n x="429"/>
        <n x="170"/>
      </t>
    </mdx>
    <mdx n="0" f="v">
      <t c="3" si="227">
        <n x="225"/>
        <n x="430"/>
        <n x="170"/>
      </t>
    </mdx>
    <mdx n="0" f="v">
      <t c="3" si="227">
        <n x="225"/>
        <n x="431"/>
        <n x="170"/>
      </t>
    </mdx>
    <mdx n="0" f="v">
      <t c="3" si="227">
        <n x="225"/>
        <n x="432"/>
        <n x="170"/>
      </t>
    </mdx>
    <mdx n="0" f="v">
      <t c="3" si="227">
        <n x="225"/>
        <n x="442"/>
        <n x="170"/>
      </t>
    </mdx>
    <mdx n="0" f="v">
      <t c="3" si="227">
        <n x="225"/>
        <n x="437"/>
        <n x="170"/>
      </t>
    </mdx>
    <mdx n="0" f="v">
      <t c="3" si="227">
        <n x="225"/>
        <n x="294"/>
        <n x="170"/>
      </t>
    </mdx>
    <mdx n="0" f="v">
      <t c="3" si="227">
        <n x="225"/>
        <n x="293"/>
        <n x="170"/>
      </t>
    </mdx>
    <mdx n="0" f="v">
      <t c="3" si="227">
        <n x="225"/>
        <n x="434"/>
        <n x="170"/>
      </t>
    </mdx>
    <mdx n="0" f="v">
      <t c="3" si="227">
        <n x="225"/>
        <n x="443"/>
        <n x="170"/>
      </t>
    </mdx>
    <mdx n="0" f="v">
      <t c="3" si="227">
        <n x="225"/>
        <n x="444"/>
        <n x="170"/>
      </t>
    </mdx>
    <mdx n="0" f="v">
      <t c="3" si="227">
        <n x="225"/>
        <n x="445"/>
        <n x="170"/>
      </t>
    </mdx>
    <mdx n="0" f="v">
      <t c="3" si="227">
        <n x="225"/>
        <n x="446"/>
        <n x="170"/>
      </t>
    </mdx>
    <mdx n="0" f="v">
      <t c="3" si="227">
        <n x="225"/>
        <n x="452"/>
        <n x="170"/>
      </t>
    </mdx>
    <mdx n="0" f="v">
      <t c="3" si="227">
        <n x="225"/>
        <n x="276"/>
        <n x="170"/>
      </t>
    </mdx>
    <mdx n="0" f="v">
      <t c="3" si="227">
        <n x="225"/>
        <n x="453"/>
        <n x="170"/>
      </t>
    </mdx>
    <mdx n="0" f="v">
      <t c="3" si="227">
        <n x="225"/>
        <n x="454"/>
        <n x="170"/>
      </t>
    </mdx>
    <mdx n="0" f="v">
      <t c="3" si="227">
        <n x="225"/>
        <n x="455"/>
        <n x="170"/>
      </t>
    </mdx>
    <mdx n="0" f="v">
      <t c="3" si="227">
        <n x="225"/>
        <n x="456"/>
        <n x="170"/>
      </t>
    </mdx>
    <mdx n="0" f="v">
      <t c="3" si="227">
        <n x="225"/>
        <n x="459"/>
        <n x="170"/>
      </t>
    </mdx>
    <mdx n="0" f="v">
      <t c="3" si="227">
        <n x="225"/>
        <n x="346"/>
        <n x="170"/>
      </t>
    </mdx>
    <mdx n="0" f="v">
      <t c="3" si="227">
        <n x="225"/>
        <n x="438"/>
        <n x="170"/>
      </t>
    </mdx>
    <mdx n="0" f="v">
      <t c="3" si="227">
        <n x="225"/>
        <n x="350"/>
        <n x="170"/>
      </t>
    </mdx>
    <mdx n="0" f="v">
      <t c="3" si="227">
        <n x="225"/>
        <n x="439"/>
        <n x="170"/>
      </t>
    </mdx>
    <mdx n="0" f="v">
      <t c="3" si="227">
        <n x="225"/>
        <n x="440"/>
        <n x="170"/>
      </t>
    </mdx>
    <mdx n="0" f="v">
      <t c="3" si="227">
        <n x="225"/>
        <n x="441"/>
        <n x="170"/>
      </t>
    </mdx>
    <mdx n="0" f="v">
      <t c="3" si="227">
        <n x="225"/>
        <n x="447"/>
        <n x="170"/>
      </t>
    </mdx>
    <mdx n="0" f="v">
      <t c="3" si="227">
        <n x="225"/>
        <n x="461"/>
        <n x="170"/>
      </t>
    </mdx>
    <mdx n="0" f="v">
      <t c="3" si="227">
        <n x="225"/>
        <n x="462"/>
        <n x="170"/>
      </t>
    </mdx>
    <mdx n="0" f="v">
      <t c="3" si="227">
        <n x="225"/>
        <n x="463"/>
        <n x="170"/>
      </t>
    </mdx>
    <mdx n="0" f="v">
      <t c="3" si="227">
        <n x="225"/>
        <n x="464"/>
        <n x="170"/>
      </t>
    </mdx>
    <mdx n="0" f="v">
      <t c="3" si="227">
        <n x="225"/>
        <n x="465"/>
        <n x="170"/>
      </t>
    </mdx>
    <mdx n="0" f="v">
      <t c="3" si="227">
        <n x="225"/>
        <n x="466"/>
        <n x="170"/>
      </t>
    </mdx>
    <mdx n="0" f="v">
      <t c="3" si="227">
        <n x="225"/>
        <n x="467"/>
        <n x="170"/>
      </t>
    </mdx>
    <mdx n="0" f="v">
      <t c="3" si="227">
        <n x="225"/>
        <n x="473"/>
        <n x="170"/>
      </t>
    </mdx>
    <mdx n="0" f="v">
      <t c="3" si="227">
        <n x="225"/>
        <n x="448"/>
        <n x="170"/>
      </t>
    </mdx>
    <mdx n="0" f="v">
      <t c="3" si="227">
        <n x="225"/>
        <n x="449"/>
        <n x="170"/>
      </t>
    </mdx>
    <mdx n="0" f="v">
      <t c="3" si="227">
        <n x="225"/>
        <n x="450"/>
        <n x="170"/>
      </t>
    </mdx>
    <mdx n="0" f="v">
      <t c="3" si="227">
        <n x="225"/>
        <n x="451"/>
        <n x="170"/>
      </t>
    </mdx>
    <mdx n="0" f="v">
      <t c="3" si="227">
        <n x="225"/>
        <n x="457"/>
        <n x="170"/>
      </t>
    </mdx>
    <mdx n="0" f="v">
      <t c="3" si="227">
        <n x="225"/>
        <n x="458"/>
        <n x="170"/>
      </t>
    </mdx>
    <mdx n="0" f="v">
      <t c="3" si="227">
        <n x="225"/>
        <n x="474"/>
        <n x="170"/>
      </t>
    </mdx>
    <mdx n="0" f="v">
      <t c="3" si="227">
        <n x="225"/>
        <n x="475"/>
        <n x="170"/>
      </t>
    </mdx>
    <mdx n="0" f="v">
      <t c="3" si="227">
        <n x="225"/>
        <n x="476"/>
        <n x="170"/>
      </t>
    </mdx>
    <mdx n="0" f="v">
      <t c="3" si="227">
        <n x="225"/>
        <n x="471"/>
        <n x="170"/>
      </t>
    </mdx>
    <mdx n="0" f="v">
      <t c="3" si="227">
        <n x="225"/>
        <n x="460"/>
        <n x="170"/>
      </t>
    </mdx>
    <mdx n="0" f="v">
      <t c="3" si="227">
        <n x="225"/>
        <n x="468"/>
        <n x="170"/>
      </t>
    </mdx>
    <mdx n="0" f="v">
      <t c="3" si="227">
        <n x="225"/>
        <n x="469"/>
        <n x="170"/>
      </t>
    </mdx>
    <mdx n="0" f="v">
      <t c="3" si="227">
        <n x="225"/>
        <n x="470"/>
        <n x="170"/>
      </t>
    </mdx>
    <mdx n="0" f="v">
      <t c="3" si="227">
        <n x="225"/>
        <n x="472"/>
        <n x="170"/>
      </t>
    </mdx>
    <mdx n="0" f="v">
      <t c="3" si="227">
        <n x="225"/>
        <n x="480"/>
        <n x="170"/>
      </t>
    </mdx>
    <mdx n="0" f="v">
      <t c="3" si="227">
        <n x="225"/>
        <n x="481"/>
        <n x="170"/>
      </t>
    </mdx>
    <mdx n="0" f="v">
      <t c="3" si="227">
        <n x="225"/>
        <n x="483"/>
        <n x="170"/>
      </t>
    </mdx>
    <mdx n="0" f="v">
      <t c="3" si="227">
        <n x="225"/>
        <n x="487"/>
        <n x="170"/>
      </t>
    </mdx>
    <mdx n="0" f="v">
      <t c="3" si="227">
        <n x="225"/>
        <n x="477"/>
        <n x="170"/>
      </t>
    </mdx>
    <mdx n="0" f="v">
      <t c="3" si="227">
        <n x="225"/>
        <n x="478"/>
        <n x="170"/>
      </t>
    </mdx>
    <mdx n="0" f="v">
      <t c="3" si="227">
        <n x="225"/>
        <n x="479"/>
        <n x="170"/>
      </t>
    </mdx>
    <mdx n="0" f="v">
      <t c="3" si="227">
        <n x="225"/>
        <n x="482"/>
        <n x="170"/>
      </t>
    </mdx>
    <mdx n="0" f="v">
      <t c="3" si="227">
        <n x="225"/>
        <n x="484"/>
        <n x="170"/>
      </t>
    </mdx>
    <mdx n="0" f="v">
      <t c="3" si="227">
        <n x="225"/>
        <n x="485"/>
        <n x="170"/>
      </t>
    </mdx>
    <mdx n="0" f="v">
      <t c="3" si="227">
        <n x="225"/>
        <n x="486"/>
        <n x="170"/>
      </t>
    </mdx>
    <mdx n="0" f="v">
      <t c="3" si="227">
        <n x="225"/>
        <n x="488"/>
        <n x="170"/>
      </t>
    </mdx>
    <mdx n="0" f="v">
      <t c="3" si="227">
        <n x="225"/>
        <n x="489"/>
        <n x="170"/>
      </t>
    </mdx>
    <mdx n="0" f="v">
      <t c="3" si="227">
        <n x="225"/>
        <n x="500"/>
        <n x="170"/>
      </t>
    </mdx>
    <mdx n="0" f="v">
      <t c="3" si="227">
        <n x="225"/>
        <n x="491"/>
        <n x="170"/>
      </t>
    </mdx>
    <mdx n="0" f="v">
      <t c="3" si="227">
        <n x="225"/>
        <n x="495"/>
        <n x="170"/>
      </t>
    </mdx>
    <mdx n="0" f="v">
      <t c="3" si="227">
        <n x="225"/>
        <n x="496"/>
        <n x="170"/>
      </t>
    </mdx>
    <mdx n="0" f="v">
      <t c="3" si="227">
        <n x="225"/>
        <n x="494"/>
        <n x="170"/>
      </t>
    </mdx>
    <mdx n="0" f="v">
      <t c="3" si="227">
        <n x="225"/>
        <n x="497"/>
        <n x="170"/>
      </t>
    </mdx>
    <mdx n="0" f="v">
      <t c="3" si="227">
        <n x="225"/>
        <n x="490"/>
        <n x="170"/>
      </t>
    </mdx>
    <mdx n="0" f="v">
      <t c="3" si="227">
        <n x="225"/>
        <n x="492"/>
        <n x="170"/>
      </t>
    </mdx>
    <mdx n="0" f="v">
      <t c="3" si="227">
        <n x="225"/>
        <n x="493"/>
        <n x="170"/>
      </t>
    </mdx>
    <mdx n="0" f="v">
      <t c="3" si="227">
        <n x="225"/>
        <n x="498"/>
        <n x="170"/>
      </t>
    </mdx>
    <mdx n="0" f="v">
      <t c="3" si="227">
        <n x="225"/>
        <n x="499"/>
        <n x="170"/>
      </t>
    </mdx>
    <mdx n="0" f="v">
      <t c="3" si="227">
        <n x="225"/>
        <n x="501"/>
        <n x="170"/>
      </t>
    </mdx>
    <mdx n="0" f="v">
      <t c="3" si="227">
        <n x="225"/>
        <n x="502"/>
        <n x="170"/>
      </t>
    </mdx>
    <mdx n="0" f="v">
      <t c="3" si="227">
        <n x="225"/>
        <n x="503"/>
        <n x="170"/>
      </t>
    </mdx>
    <mdx n="0" f="v">
      <t c="3" si="227">
        <n x="225"/>
        <n x="508"/>
        <n x="170"/>
      </t>
    </mdx>
    <mdx n="0" f="v">
      <t c="3" si="227">
        <n x="225"/>
        <n x="509"/>
        <n x="170"/>
      </t>
    </mdx>
    <mdx n="0" f="v">
      <t c="3" si="227">
        <n x="225"/>
        <n x="507"/>
        <n x="170"/>
      </t>
    </mdx>
    <mdx n="0" f="v">
      <t c="3" si="227">
        <n x="225"/>
        <n x="504"/>
        <n x="170"/>
      </t>
    </mdx>
    <mdx n="0" f="v">
      <t c="3" si="227">
        <n x="225"/>
        <n x="505"/>
        <n x="170"/>
      </t>
    </mdx>
    <mdx n="0" f="v">
      <t c="3" si="227">
        <n x="225"/>
        <n x="506"/>
        <n x="170"/>
      </t>
    </mdx>
    <mdx n="0" f="v">
      <t c="3" si="227">
        <n x="225"/>
        <n x="513"/>
        <n x="170"/>
      </t>
    </mdx>
    <mdx n="0" f="v">
      <t c="3" si="227">
        <n x="225"/>
        <n x="514"/>
        <n x="170"/>
      </t>
    </mdx>
    <mdx n="0" f="v">
      <t c="3" si="227">
        <n x="225"/>
        <n x="515"/>
        <n x="170"/>
      </t>
    </mdx>
    <mdx n="0" f="v">
      <t c="3" si="227">
        <n x="225"/>
        <n x="510"/>
        <n x="170"/>
      </t>
    </mdx>
    <mdx n="0" f="v">
      <t c="3" si="227">
        <n x="225"/>
        <n x="511"/>
        <n x="170"/>
      </t>
    </mdx>
    <mdx n="0" f="v">
      <t c="3" si="227">
        <n x="225"/>
        <n x="512"/>
        <n x="170"/>
      </t>
    </mdx>
    <mdx n="0" f="v">
      <t c="3" si="227">
        <n x="225"/>
        <n x="516"/>
        <n x="170"/>
      </t>
    </mdx>
    <mdx n="0" f="v">
      <t c="3" si="227">
        <n x="225"/>
        <n x="517"/>
        <n x="170"/>
      </t>
    </mdx>
    <mdx n="0" f="v">
      <t c="3" si="227">
        <n x="225"/>
        <n x="518"/>
        <n x="170"/>
      </t>
    </mdx>
    <mdx n="0" f="v">
      <t c="3" si="227">
        <n x="225"/>
        <n x="522"/>
        <n x="170"/>
      </t>
    </mdx>
    <mdx n="0" f="v">
      <t c="3" si="227">
        <n x="225"/>
        <n x="523"/>
        <n x="170"/>
      </t>
    </mdx>
    <mdx n="0" f="v">
      <t c="3" si="227">
        <n x="225"/>
        <n x="519"/>
        <n x="170"/>
      </t>
    </mdx>
    <mdx n="0" f="v">
      <t c="3" si="227">
        <n x="225"/>
        <n x="520"/>
        <n x="170"/>
      </t>
    </mdx>
    <mdx n="0" f="v">
      <t c="3" si="227">
        <n x="225"/>
        <n x="521"/>
        <n x="170"/>
      </t>
    </mdx>
    <mdx n="0" f="v">
      <t c="3" si="227">
        <n x="225"/>
        <n x="528"/>
        <n x="170"/>
      </t>
    </mdx>
    <mdx n="0" f="v">
      <t c="3" si="227">
        <n x="225"/>
        <n x="525"/>
        <n x="170"/>
      </t>
    </mdx>
    <mdx n="0" f="v">
      <t c="3" si="227">
        <n x="225"/>
        <n x="526"/>
        <n x="170"/>
      </t>
    </mdx>
    <mdx n="0" f="v">
      <t c="3" si="227">
        <n x="225"/>
        <n x="529"/>
        <n x="170"/>
      </t>
    </mdx>
    <mdx n="0" f="v">
      <t c="3" si="227">
        <n x="225"/>
        <n x="530"/>
        <n x="170"/>
      </t>
    </mdx>
    <mdx n="0" f="v">
      <t c="3" si="227">
        <n x="225"/>
        <n x="533"/>
        <n x="170"/>
      </t>
    </mdx>
    <mdx n="0" f="v">
      <t c="3" si="227">
        <n x="225"/>
        <n x="524"/>
        <n x="170"/>
      </t>
    </mdx>
    <mdx n="0" f="v">
      <t c="3" si="227">
        <n x="225"/>
        <n x="527"/>
        <n x="170"/>
      </t>
    </mdx>
    <mdx n="0" f="v">
      <t c="3" si="227">
        <n x="225"/>
        <n x="531"/>
        <n x="170"/>
      </t>
    </mdx>
    <mdx n="0" f="v">
      <t c="3" si="227">
        <n x="225"/>
        <n x="532"/>
        <n x="170"/>
      </t>
    </mdx>
    <mdx n="0" f="v">
      <t c="3" si="227">
        <n x="225"/>
        <n x="534"/>
        <n x="170"/>
      </t>
    </mdx>
    <mdx n="0" f="v">
      <t c="3" si="227">
        <n x="225"/>
        <n x="535"/>
        <n x="170"/>
      </t>
    </mdx>
    <mdx n="0" f="v">
      <t c="3" si="227">
        <n x="225"/>
        <n x="536"/>
        <n x="170"/>
      </t>
    </mdx>
    <mdx n="0" f="v">
      <t c="3" si="227">
        <n x="225"/>
        <n x="537"/>
        <n x="170"/>
      </t>
    </mdx>
    <mdx n="0" f="v">
      <t c="3" si="227">
        <n x="225"/>
        <n x="538"/>
        <n x="170"/>
      </t>
    </mdx>
    <mdx n="0" f="v">
      <t c="3" si="227">
        <n x="225"/>
        <n x="539"/>
        <n x="170"/>
      </t>
    </mdx>
    <mdx n="0" f="v">
      <t c="3" si="227">
        <n x="225"/>
        <n x="540"/>
        <n x="170"/>
      </t>
    </mdx>
    <mdx n="0" f="v">
      <t c="3" si="227">
        <n x="225"/>
        <n x="543"/>
        <n x="170"/>
      </t>
    </mdx>
    <mdx n="0" f="v">
      <t c="3" si="227">
        <n x="225"/>
        <n x="545"/>
        <n x="170"/>
      </t>
    </mdx>
    <mdx n="0" f="v">
      <t c="3" si="227">
        <n x="225"/>
        <n x="541"/>
        <n x="170"/>
      </t>
    </mdx>
    <mdx n="0" f="v">
      <t c="3" si="227">
        <n x="225"/>
        <n x="542"/>
        <n x="170"/>
      </t>
    </mdx>
    <mdx n="0" f="v">
      <t c="3" si="227">
        <n x="225"/>
        <n x="544"/>
        <n x="170"/>
      </t>
    </mdx>
    <mdx n="0" f="v">
      <t c="3" si="227">
        <n x="225"/>
        <n x="546"/>
        <n x="170"/>
      </t>
    </mdx>
    <mdx n="0" f="v">
      <t c="3" si="227">
        <n x="225"/>
        <n x="273"/>
        <n x="174"/>
      </t>
    </mdx>
    <mdx n="0" f="v">
      <t c="3" si="227">
        <n x="225"/>
        <n x="272"/>
        <n x="174"/>
      </t>
    </mdx>
    <mdx n="0" f="v">
      <t c="3" si="227">
        <n x="225"/>
        <n x="267"/>
        <n x="174"/>
      </t>
    </mdx>
    <mdx n="0" f="v">
      <t c="3" si="227">
        <n x="225"/>
        <n x="266"/>
        <n x="174"/>
      </t>
    </mdx>
    <mdx n="0" f="v">
      <t c="3" si="227">
        <n x="225"/>
        <n x="263"/>
        <n x="174"/>
      </t>
    </mdx>
    <mdx n="0" f="v">
      <t c="3" si="227">
        <n x="225"/>
        <n x="262"/>
        <n x="174"/>
      </t>
    </mdx>
    <mdx n="0" f="v">
      <t c="3" si="227">
        <n x="225"/>
        <n x="261"/>
        <n x="174"/>
      </t>
    </mdx>
    <mdx n="0" f="v">
      <t c="3" si="227">
        <n x="225"/>
        <n x="260"/>
        <n x="174"/>
      </t>
    </mdx>
    <mdx n="0" f="v">
      <t c="3" si="227">
        <n x="225"/>
        <n x="259"/>
        <n x="174"/>
      </t>
    </mdx>
    <mdx n="0" f="v">
      <t c="3" si="227">
        <n x="225"/>
        <n x="258"/>
        <n x="174"/>
      </t>
    </mdx>
    <mdx n="0" f="v">
      <t c="3" si="227">
        <n x="225"/>
        <n x="257"/>
        <n x="174"/>
      </t>
    </mdx>
    <mdx n="0" f="v">
      <t c="3" si="227">
        <n x="225"/>
        <n x="256"/>
        <n x="174"/>
      </t>
    </mdx>
    <mdx n="0" f="v">
      <t c="3" si="227">
        <n x="225"/>
        <n x="271"/>
        <n x="174"/>
      </t>
    </mdx>
    <mdx n="0" f="v">
      <t c="3" si="227">
        <n x="225"/>
        <n x="268"/>
        <n x="174"/>
      </t>
    </mdx>
    <mdx n="0" f="v">
      <t c="3" si="227">
        <n x="225"/>
        <n x="355"/>
        <n x="174"/>
      </t>
    </mdx>
    <mdx n="0" f="v">
      <t c="3" si="227">
        <n x="225"/>
        <n x="356"/>
        <n x="174"/>
      </t>
    </mdx>
    <mdx n="0" f="v">
      <t c="3" si="227">
        <n x="225"/>
        <n x="357"/>
        <n x="174"/>
      </t>
    </mdx>
    <mdx n="0" f="v">
      <t c="3" si="227">
        <n x="225"/>
        <n x="358"/>
        <n x="174"/>
      </t>
    </mdx>
    <mdx n="0" f="v">
      <t c="3" si="227">
        <n x="225"/>
        <n x="359"/>
        <n x="174"/>
      </t>
    </mdx>
    <mdx n="0" f="v">
      <t c="3" si="227">
        <n x="225"/>
        <n x="360"/>
        <n x="174"/>
      </t>
    </mdx>
    <mdx n="0" f="v">
      <t c="3" si="227">
        <n x="225"/>
        <n x="361"/>
        <n x="174"/>
      </t>
    </mdx>
    <mdx n="0" f="v">
      <t c="3" si="227">
        <n x="225"/>
        <n x="255"/>
        <n x="174"/>
      </t>
    </mdx>
    <mdx n="0" f="v">
      <t c="3" si="227">
        <n x="225"/>
        <n x="254"/>
        <n x="174"/>
      </t>
    </mdx>
    <mdx n="0" f="v">
      <t c="3" si="227">
        <n x="225"/>
        <n x="547"/>
        <n x="174"/>
      </t>
    </mdx>
    <mdx n="0" f="v">
      <t c="3" si="227">
        <n x="225"/>
        <n x="362"/>
        <n x="174"/>
      </t>
    </mdx>
    <mdx n="0" f="v">
      <t c="3" si="227">
        <n x="225"/>
        <n x="363"/>
        <n x="174"/>
      </t>
    </mdx>
    <mdx n="0" f="v">
      <t c="3" si="227">
        <n x="225"/>
        <n x="364"/>
        <n x="174"/>
      </t>
    </mdx>
    <mdx n="0" f="v">
      <t c="3" si="227">
        <n x="225"/>
        <n x="548"/>
        <n x="174"/>
      </t>
    </mdx>
    <mdx n="0" f="v">
      <t c="3" si="227">
        <n x="225"/>
        <n x="365"/>
        <n x="174"/>
      </t>
    </mdx>
    <mdx n="0" f="v">
      <t c="3" si="227">
        <n x="225"/>
        <n x="366"/>
        <n x="174"/>
      </t>
    </mdx>
    <mdx n="0" f="v">
      <t c="3" si="227">
        <n x="225"/>
        <n x="367"/>
        <n x="174"/>
      </t>
    </mdx>
    <mdx n="0" f="v">
      <t c="3" si="227">
        <n x="225"/>
        <n x="368"/>
        <n x="174"/>
      </t>
    </mdx>
    <mdx n="0" f="v">
      <t c="3" si="227">
        <n x="225"/>
        <n x="369"/>
        <n x="174"/>
      </t>
    </mdx>
    <mdx n="0" f="v">
      <t c="3" si="227">
        <n x="225"/>
        <n x="371"/>
        <n x="174"/>
      </t>
    </mdx>
    <mdx n="0" f="v">
      <t c="3" si="227">
        <n x="225"/>
        <n x="372"/>
        <n x="174"/>
      </t>
    </mdx>
    <mdx n="0" f="v">
      <t c="3" si="227">
        <n x="225"/>
        <n x="373"/>
        <n x="174"/>
      </t>
    </mdx>
    <mdx n="0" f="v">
      <t c="3" si="227">
        <n x="225"/>
        <n x="374"/>
        <n x="174"/>
      </t>
    </mdx>
    <mdx n="0" f="v">
      <t c="3" si="227">
        <n x="225"/>
        <n x="375"/>
        <n x="174"/>
      </t>
    </mdx>
    <mdx n="0" f="v">
      <t c="3" si="227">
        <n x="225"/>
        <n x="376"/>
        <n x="174"/>
      </t>
    </mdx>
    <mdx n="0" f="v">
      <t c="3" si="227">
        <n x="225"/>
        <n x="377"/>
        <n x="174"/>
      </t>
    </mdx>
    <mdx n="0" f="v">
      <t c="3" si="227">
        <n x="225"/>
        <n x="280"/>
        <n x="174"/>
      </t>
    </mdx>
    <mdx n="0" f="v">
      <t c="3" si="227">
        <n x="225"/>
        <n x="378"/>
        <n x="174"/>
      </t>
    </mdx>
    <mdx n="0" f="v">
      <t c="3" si="227">
        <n x="225"/>
        <n x="379"/>
        <n x="174"/>
      </t>
    </mdx>
    <mdx n="0" f="v">
      <t c="3" si="227">
        <n x="225"/>
        <n x="380"/>
        <n x="174"/>
      </t>
    </mdx>
    <mdx n="0" f="v">
      <t c="3" si="227">
        <n x="225"/>
        <n x="382"/>
        <n x="174"/>
      </t>
    </mdx>
    <mdx n="0" f="v">
      <t c="3" si="227">
        <n x="225"/>
        <n x="393"/>
        <n x="174"/>
      </t>
    </mdx>
    <mdx n="0" f="v">
      <t c="3" si="227">
        <n x="225"/>
        <n x="383"/>
        <n x="174"/>
      </t>
    </mdx>
    <mdx n="0" f="v">
      <t c="3" si="227">
        <n x="225"/>
        <n x="384"/>
        <n x="174"/>
      </t>
    </mdx>
    <mdx n="0" f="v">
      <t c="3" si="227">
        <n x="225"/>
        <n x="385"/>
        <n x="174"/>
      </t>
    </mdx>
    <mdx n="0" f="v">
      <t c="3" si="227">
        <n x="225"/>
        <n x="386"/>
        <n x="174"/>
      </t>
    </mdx>
    <mdx n="0" f="v">
      <t c="3" si="227">
        <n x="225"/>
        <n x="387"/>
        <n x="174"/>
      </t>
    </mdx>
    <mdx n="0" f="v">
      <t c="3" si="227">
        <n x="225"/>
        <n x="388"/>
        <n x="174"/>
      </t>
    </mdx>
    <mdx n="0" f="v">
      <t c="3" si="227">
        <n x="225"/>
        <n x="389"/>
        <n x="174"/>
      </t>
    </mdx>
    <mdx n="0" f="v">
      <t c="3" si="227">
        <n x="225"/>
        <n x="390"/>
        <n x="174"/>
      </t>
    </mdx>
    <mdx n="0" f="v">
      <t c="3" si="227">
        <n x="225"/>
        <n x="394"/>
        <n x="174"/>
      </t>
    </mdx>
    <mdx n="0" f="v">
      <t c="3" si="227">
        <n x="225"/>
        <n x="395"/>
        <n x="174"/>
      </t>
    </mdx>
    <mdx n="0" f="v">
      <t c="3" si="227">
        <n x="225"/>
        <n x="396"/>
        <n x="174"/>
      </t>
    </mdx>
    <mdx n="0" f="v">
      <t c="3" si="227">
        <n x="225"/>
        <n x="397"/>
        <n x="174"/>
      </t>
    </mdx>
    <mdx n="0" f="v">
      <t c="3" si="227">
        <n x="225"/>
        <n x="398"/>
        <n x="174"/>
      </t>
    </mdx>
    <mdx n="0" f="v">
      <t c="3" si="227">
        <n x="225"/>
        <n x="392"/>
        <n x="174"/>
      </t>
    </mdx>
    <mdx n="0" f="v">
      <t c="3" si="227">
        <n x="225"/>
        <n x="411"/>
        <n x="174"/>
      </t>
    </mdx>
    <mdx n="0" f="v">
      <t c="3" si="227">
        <n x="225"/>
        <n x="420"/>
        <n x="174"/>
      </t>
    </mdx>
    <mdx n="0" f="v">
      <t c="3" si="227">
        <n x="225"/>
        <n x="404"/>
        <n x="174"/>
      </t>
    </mdx>
    <mdx n="0" f="v">
      <t c="3" si="227">
        <n x="225"/>
        <n x="405"/>
        <n x="174"/>
      </t>
    </mdx>
    <mdx n="0" f="v">
      <t c="3" si="227">
        <n x="225"/>
        <n x="406"/>
        <n x="174"/>
      </t>
    </mdx>
    <mdx n="0" f="v">
      <t c="3" si="227">
        <n x="225"/>
        <n x="407"/>
        <n x="174"/>
      </t>
    </mdx>
    <mdx n="0" f="v">
      <t c="3" si="227">
        <n x="225"/>
        <n x="408"/>
        <n x="174"/>
      </t>
    </mdx>
    <mdx n="0" f="v">
      <t c="3" si="227">
        <n x="225"/>
        <n x="409"/>
        <n x="174"/>
      </t>
    </mdx>
    <mdx n="0" f="v">
      <t c="3" si="227">
        <n x="225"/>
        <n x="410"/>
        <n x="174"/>
      </t>
    </mdx>
    <mdx n="0" f="v">
      <t c="3" si="227">
        <n x="225"/>
        <n x="403"/>
        <n x="174"/>
      </t>
    </mdx>
    <mdx n="0" f="v">
      <t c="3" si="227">
        <n x="225"/>
        <n x="391"/>
        <n x="174"/>
      </t>
    </mdx>
    <mdx n="0" f="v">
      <t c="3" si="227">
        <n x="225"/>
        <n x="399"/>
        <n x="174"/>
      </t>
    </mdx>
    <mdx n="0" f="v">
      <t c="3" si="227">
        <n x="225"/>
        <n x="400"/>
        <n x="174"/>
      </t>
    </mdx>
    <mdx n="0" f="v">
      <t c="3" si="227">
        <n x="225"/>
        <n x="401"/>
        <n x="174"/>
      </t>
    </mdx>
    <mdx n="0" f="v">
      <t c="3" si="227">
        <n x="225"/>
        <n x="402"/>
        <n x="174"/>
      </t>
    </mdx>
    <mdx n="0" f="v">
      <t c="3" si="227">
        <n x="225"/>
        <n x="417"/>
        <n x="174"/>
      </t>
    </mdx>
    <mdx n="0" f="v">
      <t c="3" si="227">
        <n x="225"/>
        <n x="419"/>
        <n x="174"/>
      </t>
    </mdx>
    <mdx n="0" f="v">
      <t c="3" si="227">
        <n x="225"/>
        <n x="418"/>
        <n x="174"/>
      </t>
    </mdx>
    <mdx n="0" f="v">
      <t c="3" si="227">
        <n x="225"/>
        <n x="423"/>
        <n x="174"/>
      </t>
    </mdx>
    <mdx n="0" f="v">
      <t c="3" si="227">
        <n x="225"/>
        <n x="422"/>
        <n x="174"/>
      </t>
    </mdx>
    <mdx n="0" f="v">
      <t c="3" si="227">
        <n x="225"/>
        <n x="301"/>
        <n x="174"/>
      </t>
    </mdx>
    <mdx n="0" f="v">
      <t c="3" si="227">
        <n x="225"/>
        <n x="299"/>
        <n x="174"/>
      </t>
    </mdx>
    <mdx n="0" f="v">
      <t c="3" si="227">
        <n x="225"/>
        <n x="297"/>
        <n x="174"/>
      </t>
    </mdx>
    <mdx n="0" f="v">
      <t c="3" si="227">
        <n x="225"/>
        <n x="421"/>
        <n x="174"/>
      </t>
    </mdx>
    <mdx n="0" f="v">
      <t c="3" si="227">
        <n x="225"/>
        <n x="329"/>
        <n x="174"/>
      </t>
    </mdx>
    <mdx n="0" f="v">
      <t c="3" si="227">
        <n x="225"/>
        <n x="412"/>
        <n x="174"/>
      </t>
    </mdx>
    <mdx n="0" f="v">
      <t c="3" si="227">
        <n x="225"/>
        <n x="413"/>
        <n x="174"/>
      </t>
    </mdx>
    <mdx n="0" f="v">
      <t c="3" si="227">
        <n x="225"/>
        <n x="414"/>
        <n x="174"/>
      </t>
    </mdx>
    <mdx n="0" f="v">
      <t c="3" si="227">
        <n x="225"/>
        <n x="415"/>
        <n x="174"/>
      </t>
    </mdx>
    <mdx n="0" f="v">
      <t c="3" si="227">
        <n x="225"/>
        <n x="416"/>
        <n x="174"/>
      </t>
    </mdx>
    <mdx n="0" f="v">
      <t c="3" si="227">
        <n x="225"/>
        <n x="427"/>
        <n x="174"/>
      </t>
    </mdx>
    <mdx n="0" f="v">
      <t c="3" si="227">
        <n x="225"/>
        <n x="424"/>
        <n x="174"/>
      </t>
    </mdx>
    <mdx n="0" f="v">
      <t c="3" si="227">
        <n x="225"/>
        <n x="425"/>
        <n x="174"/>
      </t>
    </mdx>
    <mdx n="0" f="v">
      <t c="3" si="227">
        <n x="225"/>
        <n x="348"/>
        <n x="174"/>
      </t>
    </mdx>
    <mdx n="0" f="v">
      <t c="3" si="227">
        <n x="225"/>
        <n x="327"/>
        <n x="174"/>
      </t>
    </mdx>
    <mdx n="0" f="v">
      <t c="3" si="227">
        <n x="225"/>
        <n x="426"/>
        <n x="174"/>
      </t>
    </mdx>
    <mdx n="0" f="v">
      <t c="3" si="227">
        <n x="225"/>
        <n x="442"/>
        <n x="174"/>
      </t>
    </mdx>
    <mdx n="0" f="v">
      <t c="3" si="227">
        <n x="225"/>
        <n x="428"/>
        <n x="174"/>
      </t>
    </mdx>
    <mdx n="0" f="v">
      <t c="3" si="227">
        <n x="225"/>
        <n x="429"/>
        <n x="174"/>
      </t>
    </mdx>
    <mdx n="0" f="v">
      <t c="3" si="227">
        <n x="225"/>
        <n x="430"/>
        <n x="174"/>
      </t>
    </mdx>
    <mdx n="0" f="v">
      <t c="3" si="227">
        <n x="225"/>
        <n x="431"/>
        <n x="174"/>
      </t>
    </mdx>
    <mdx n="0" f="v">
      <t c="3" si="227">
        <n x="225"/>
        <n x="432"/>
        <n x="174"/>
      </t>
    </mdx>
    <mdx n="0" f="v">
      <t c="3" si="227">
        <n x="225"/>
        <n x="326"/>
        <n x="174"/>
      </t>
    </mdx>
    <mdx n="0" f="v">
      <t c="3" si="227">
        <n x="225"/>
        <n x="435"/>
        <n x="174"/>
      </t>
    </mdx>
    <mdx n="0" f="v">
      <t c="3" si="227">
        <n x="225"/>
        <n x="436"/>
        <n x="174"/>
      </t>
    </mdx>
    <mdx n="0" f="v">
      <t c="3" si="227">
        <n x="225"/>
        <n x="437"/>
        <n x="174"/>
      </t>
    </mdx>
    <mdx n="0" f="v">
      <t c="3" si="227">
        <n x="225"/>
        <n x="294"/>
        <n x="174"/>
      </t>
    </mdx>
    <mdx n="0" f="v">
      <t c="3" si="227">
        <n x="225"/>
        <n x="293"/>
        <n x="174"/>
      </t>
    </mdx>
    <mdx n="0" f="v">
      <t c="3" si="227">
        <n x="225"/>
        <n x="443"/>
        <n x="174"/>
      </t>
    </mdx>
    <mdx n="0" f="v">
      <t c="3" si="227">
        <n x="225"/>
        <n x="444"/>
        <n x="174"/>
      </t>
    </mdx>
    <mdx n="0" f="v">
      <t c="3" si="227">
        <n x="225"/>
        <n x="445"/>
        <n x="174"/>
      </t>
    </mdx>
    <mdx n="0" f="v">
      <t c="3" si="227">
        <n x="225"/>
        <n x="446"/>
        <n x="174"/>
      </t>
    </mdx>
    <mdx n="0" f="v">
      <t c="3" si="227">
        <n x="225"/>
        <n x="434"/>
        <n x="174"/>
      </t>
    </mdx>
    <mdx n="0" f="v">
      <t c="3" si="227">
        <n x="225"/>
        <n x="452"/>
        <n x="174"/>
      </t>
    </mdx>
    <mdx n="0" f="v">
      <t c="3" si="227">
        <n x="225"/>
        <n x="276"/>
        <n x="174"/>
      </t>
    </mdx>
    <mdx n="0" f="v">
      <t c="3" si="227">
        <n x="225"/>
        <n x="453"/>
        <n x="174"/>
      </t>
    </mdx>
    <mdx n="0" f="v">
      <t c="3" si="227">
        <n x="225"/>
        <n x="454"/>
        <n x="174"/>
      </t>
    </mdx>
    <mdx n="0" f="v">
      <t c="3" si="227">
        <n x="225"/>
        <n x="455"/>
        <n x="174"/>
      </t>
    </mdx>
    <mdx n="0" f="v">
      <t c="3" si="227">
        <n x="225"/>
        <n x="456"/>
        <n x="174"/>
      </t>
    </mdx>
    <mdx n="0" f="v">
      <t c="3" si="227">
        <n x="225"/>
        <n x="459"/>
        <n x="174"/>
      </t>
    </mdx>
    <mdx n="0" f="v">
      <t c="3" si="227">
        <n x="225"/>
        <n x="346"/>
        <n x="174"/>
      </t>
    </mdx>
    <mdx n="0" f="v">
      <t c="3" si="227">
        <n x="225"/>
        <n x="438"/>
        <n x="174"/>
      </t>
    </mdx>
    <mdx n="0" f="v">
      <t c="3" si="227">
        <n x="225"/>
        <n x="350"/>
        <n x="174"/>
      </t>
    </mdx>
    <mdx n="0" f="v">
      <t c="3" si="227">
        <n x="225"/>
        <n x="439"/>
        <n x="174"/>
      </t>
    </mdx>
    <mdx n="0" f="v">
      <t c="3" si="227">
        <n x="225"/>
        <n x="440"/>
        <n x="174"/>
      </t>
    </mdx>
    <mdx n="0" f="v">
      <t c="3" si="227">
        <n x="225"/>
        <n x="441"/>
        <n x="174"/>
      </t>
    </mdx>
    <mdx n="0" f="v">
      <t c="3" si="227">
        <n x="225"/>
        <n x="447"/>
        <n x="174"/>
      </t>
    </mdx>
    <mdx n="0" f="v">
      <t c="3" si="227">
        <n x="225"/>
        <n x="461"/>
        <n x="174"/>
      </t>
    </mdx>
    <mdx n="0" f="v">
      <t c="3" si="227">
        <n x="225"/>
        <n x="462"/>
        <n x="174"/>
      </t>
    </mdx>
    <mdx n="0" f="v">
      <t c="3" si="227">
        <n x="225"/>
        <n x="463"/>
        <n x="174"/>
      </t>
    </mdx>
    <mdx n="0" f="v">
      <t c="3" si="227">
        <n x="225"/>
        <n x="464"/>
        <n x="174"/>
      </t>
    </mdx>
    <mdx n="0" f="v">
      <t c="3" si="227">
        <n x="225"/>
        <n x="465"/>
        <n x="174"/>
      </t>
    </mdx>
    <mdx n="0" f="v">
      <t c="3" si="227">
        <n x="225"/>
        <n x="467"/>
        <n x="174"/>
      </t>
    </mdx>
    <mdx n="0" f="v">
      <t c="3" si="227">
        <n x="225"/>
        <n x="448"/>
        <n x="174"/>
      </t>
    </mdx>
    <mdx n="0" f="v">
      <t c="3" si="227">
        <n x="225"/>
        <n x="449"/>
        <n x="174"/>
      </t>
    </mdx>
    <mdx n="0" f="v">
      <t c="3" si="227">
        <n x="225"/>
        <n x="450"/>
        <n x="174"/>
      </t>
    </mdx>
    <mdx n="0" f="v">
      <t c="3" si="227">
        <n x="225"/>
        <n x="451"/>
        <n x="174"/>
      </t>
    </mdx>
    <mdx n="0" f="v">
      <t c="3" si="227">
        <n x="225"/>
        <n x="457"/>
        <n x="174"/>
      </t>
    </mdx>
    <mdx n="0" f="v">
      <t c="3" si="227">
        <n x="225"/>
        <n x="458"/>
        <n x="174"/>
      </t>
    </mdx>
    <mdx n="0" f="v">
      <t c="3" si="227">
        <n x="225"/>
        <n x="473"/>
        <n x="174"/>
      </t>
    </mdx>
    <mdx n="0" f="v">
      <t c="3" si="227">
        <n x="225"/>
        <n x="474"/>
        <n x="174"/>
      </t>
    </mdx>
    <mdx n="0" f="v">
      <t c="3" si="227">
        <n x="225"/>
        <n x="475"/>
        <n x="174"/>
      </t>
    </mdx>
    <mdx n="0" f="v">
      <t c="3" si="227">
        <n x="225"/>
        <n x="476"/>
        <n x="174"/>
      </t>
    </mdx>
    <mdx n="0" f="v">
      <t c="3" si="227">
        <n x="225"/>
        <n x="471"/>
        <n x="174"/>
      </t>
    </mdx>
    <mdx n="0" f="v">
      <t c="3" si="227">
        <n x="225"/>
        <n x="460"/>
        <n x="174"/>
      </t>
    </mdx>
    <mdx n="0" f="v">
      <t c="3" si="227">
        <n x="225"/>
        <n x="468"/>
        <n x="174"/>
      </t>
    </mdx>
    <mdx n="0" f="v">
      <t c="3" si="227">
        <n x="225"/>
        <n x="469"/>
        <n x="174"/>
      </t>
    </mdx>
    <mdx n="0" f="v">
      <t c="3" si="227">
        <n x="225"/>
        <n x="470"/>
        <n x="174"/>
      </t>
    </mdx>
    <mdx n="0" f="v">
      <t c="3" si="227">
        <n x="225"/>
        <n x="487"/>
        <n x="174"/>
      </t>
    </mdx>
    <mdx n="0" f="v">
      <t c="3" si="227">
        <n x="225"/>
        <n x="472"/>
        <n x="174"/>
      </t>
    </mdx>
    <mdx n="0" f="v">
      <t c="3" si="227">
        <n x="225"/>
        <n x="480"/>
        <n x="174"/>
      </t>
    </mdx>
    <mdx n="0" f="v">
      <t c="3" si="227">
        <n x="225"/>
        <n x="481"/>
        <n x="174"/>
      </t>
    </mdx>
    <mdx n="0" f="v">
      <t c="3" si="227">
        <n x="225"/>
        <n x="483"/>
        <n x="174"/>
      </t>
    </mdx>
    <mdx n="0" f="v">
      <t c="3" si="227">
        <n x="225"/>
        <n x="488"/>
        <n x="174"/>
      </t>
    </mdx>
    <mdx n="0" f="v">
      <t c="3" si="227">
        <n x="225"/>
        <n x="477"/>
        <n x="174"/>
      </t>
    </mdx>
    <mdx n="0" f="v">
      <t c="3" si="227">
        <n x="225"/>
        <n x="478"/>
        <n x="174"/>
      </t>
    </mdx>
    <mdx n="0" f="v">
      <t c="3" si="227">
        <n x="225"/>
        <n x="479"/>
        <n x="174"/>
      </t>
    </mdx>
    <mdx n="0" f="v">
      <t c="3" si="227">
        <n x="225"/>
        <n x="484"/>
        <n x="174"/>
      </t>
    </mdx>
    <mdx n="0" f="v">
      <t c="3" si="227">
        <n x="225"/>
        <n x="485"/>
        <n x="174"/>
      </t>
    </mdx>
    <mdx n="0" f="v">
      <t c="3" si="227">
        <n x="225"/>
        <n x="486"/>
        <n x="174"/>
      </t>
    </mdx>
    <mdx n="0" f="v">
      <t c="3" si="227">
        <n x="225"/>
        <n x="482"/>
        <n x="174"/>
      </t>
    </mdx>
    <mdx n="0" f="v">
      <t c="3" si="227">
        <n x="225"/>
        <n x="490"/>
        <n x="174"/>
      </t>
    </mdx>
    <mdx n="0" f="v">
      <t c="3" si="227">
        <n x="225"/>
        <n x="489"/>
        <n x="174"/>
      </t>
    </mdx>
    <mdx n="0" f="v">
      <t c="3" si="227">
        <n x="225"/>
        <n x="491"/>
        <n x="174"/>
      </t>
    </mdx>
    <mdx n="0" f="v">
      <t c="3" si="227">
        <n x="225"/>
        <n x="496"/>
        <n x="174"/>
      </t>
    </mdx>
    <mdx n="0" f="v">
      <t c="3" si="227">
        <n x="225"/>
        <n x="500"/>
        <n x="174"/>
      </t>
    </mdx>
    <mdx n="0" f="v">
      <t c="3" si="227">
        <n x="225"/>
        <n x="497"/>
        <n x="174"/>
      </t>
    </mdx>
    <mdx n="0" f="v">
      <t c="3" si="227">
        <n x="225"/>
        <n x="492"/>
        <n x="174"/>
      </t>
    </mdx>
    <mdx n="0" f="v">
      <t c="3" si="227">
        <n x="225"/>
        <n x="493"/>
        <n x="174"/>
      </t>
    </mdx>
    <mdx n="0" f="v">
      <t c="3" si="227">
        <n x="225"/>
        <n x="498"/>
        <n x="174"/>
      </t>
    </mdx>
    <mdx n="0" f="v">
      <t c="3" si="227">
        <n x="225"/>
        <n x="499"/>
        <n x="174"/>
      </t>
    </mdx>
    <mdx n="0" f="v">
      <t c="3" si="227">
        <n x="225"/>
        <n x="503"/>
        <n x="174"/>
      </t>
    </mdx>
    <mdx n="0" f="v">
      <t c="3" si="227">
        <n x="225"/>
        <n x="501"/>
        <n x="174"/>
      </t>
    </mdx>
    <mdx n="0" f="v">
      <t c="3" si="227">
        <n x="225"/>
        <n x="502"/>
        <n x="174"/>
      </t>
    </mdx>
    <mdx n="0" f="v">
      <t c="3" si="227">
        <n x="225"/>
        <n x="508"/>
        <n x="174"/>
      </t>
    </mdx>
    <mdx n="0" f="v">
      <t c="3" si="227">
        <n x="225"/>
        <n x="509"/>
        <n x="174"/>
      </t>
    </mdx>
    <mdx n="0" f="v">
      <t c="3" si="227">
        <n x="225"/>
        <n x="507"/>
        <n x="174"/>
      </t>
    </mdx>
    <mdx n="0" f="v">
      <t c="3" si="227">
        <n x="225"/>
        <n x="504"/>
        <n x="174"/>
      </t>
    </mdx>
    <mdx n="0" f="v">
      <t c="3" si="227">
        <n x="225"/>
        <n x="505"/>
        <n x="174"/>
      </t>
    </mdx>
    <mdx n="0" f="v">
      <t c="3" si="227">
        <n x="225"/>
        <n x="506"/>
        <n x="174"/>
      </t>
    </mdx>
    <mdx n="0" f="v">
      <t c="3" si="227">
        <n x="225"/>
        <n x="514"/>
        <n x="174"/>
      </t>
    </mdx>
    <mdx n="0" f="v">
      <t c="3" si="227">
        <n x="225"/>
        <n x="515"/>
        <n x="174"/>
      </t>
    </mdx>
    <mdx n="0" f="v">
      <t c="3" si="227">
        <n x="225"/>
        <n x="517"/>
        <n x="174"/>
      </t>
    </mdx>
    <mdx n="0" f="v">
      <t c="3" si="227">
        <n x="225"/>
        <n x="510"/>
        <n x="174"/>
      </t>
    </mdx>
    <mdx n="0" f="v">
      <t c="3" si="227">
        <n x="225"/>
        <n x="511"/>
        <n x="174"/>
      </t>
    </mdx>
    <mdx n="0" f="v">
      <t c="3" si="227">
        <n x="225"/>
        <n x="512"/>
        <n x="174"/>
      </t>
    </mdx>
    <mdx n="0" f="v">
      <t c="3" si="227">
        <n x="225"/>
        <n x="516"/>
        <n x="174"/>
      </t>
    </mdx>
    <mdx n="0" f="v">
      <t c="3" si="227">
        <n x="225"/>
        <n x="522"/>
        <n x="174"/>
      </t>
    </mdx>
    <mdx n="0" f="v">
      <t c="3" si="227">
        <n x="225"/>
        <n x="523"/>
        <n x="174"/>
      </t>
    </mdx>
    <mdx n="0" f="v">
      <t c="3" si="227">
        <n x="225"/>
        <n x="519"/>
        <n x="174"/>
      </t>
    </mdx>
    <mdx n="0" f="v">
      <t c="3" si="227">
        <n x="225"/>
        <n x="520"/>
        <n x="174"/>
      </t>
    </mdx>
    <mdx n="0" f="v">
      <t c="3" si="227">
        <n x="225"/>
        <n x="521"/>
        <n x="174"/>
      </t>
    </mdx>
    <mdx n="0" f="v">
      <t c="3" si="227">
        <n x="225"/>
        <n x="525"/>
        <n x="174"/>
      </t>
    </mdx>
    <mdx n="0" f="v">
      <t c="3" si="227">
        <n x="225"/>
        <n x="526"/>
        <n x="174"/>
      </t>
    </mdx>
    <mdx n="0" f="v">
      <t c="3" si="227">
        <n x="225"/>
        <n x="528"/>
        <n x="174"/>
      </t>
    </mdx>
    <mdx n="0" f="v">
      <t c="3" si="227">
        <n x="225"/>
        <n x="530"/>
        <n x="174"/>
      </t>
    </mdx>
    <mdx n="0" f="v">
      <t c="3" si="227">
        <n x="225"/>
        <n x="533"/>
        <n x="174"/>
      </t>
    </mdx>
    <mdx n="0" f="v">
      <t c="3" si="227">
        <n x="225"/>
        <n x="529"/>
        <n x="174"/>
      </t>
    </mdx>
    <mdx n="0" f="v">
      <t c="3" si="227">
        <n x="225"/>
        <n x="524"/>
        <n x="174"/>
      </t>
    </mdx>
    <mdx n="0" f="v">
      <t c="3" si="227">
        <n x="225"/>
        <n x="527"/>
        <n x="174"/>
      </t>
    </mdx>
    <mdx n="0" f="v">
      <t c="3" si="227">
        <n x="225"/>
        <n x="531"/>
        <n x="174"/>
      </t>
    </mdx>
    <mdx n="0" f="v">
      <t c="3" si="227">
        <n x="225"/>
        <n x="532"/>
        <n x="174"/>
      </t>
    </mdx>
    <mdx n="0" f="v">
      <t c="3" si="227">
        <n x="225"/>
        <n x="534"/>
        <n x="174"/>
      </t>
    </mdx>
    <mdx n="0" f="v">
      <t c="3" si="227">
        <n x="225"/>
        <n x="535"/>
        <n x="174"/>
      </t>
    </mdx>
    <mdx n="0" f="v">
      <t c="3" si="227">
        <n x="225"/>
        <n x="536"/>
        <n x="174"/>
      </t>
    </mdx>
    <mdx n="0" f="v">
      <t c="3" si="227">
        <n x="225"/>
        <n x="537"/>
        <n x="174"/>
      </t>
    </mdx>
    <mdx n="0" f="v">
      <t c="3" si="227">
        <n x="225"/>
        <n x="538"/>
        <n x="174"/>
      </t>
    </mdx>
    <mdx n="0" f="v">
      <t c="3" si="227">
        <n x="225"/>
        <n x="540"/>
        <n x="174"/>
      </t>
    </mdx>
    <mdx n="0" f="v">
      <t c="3" si="227">
        <n x="225"/>
        <n x="539"/>
        <n x="174"/>
      </t>
    </mdx>
    <mdx n="0" f="v">
      <t c="3" si="227">
        <n x="225"/>
        <n x="543"/>
        <n x="174"/>
      </t>
    </mdx>
    <mdx n="0" f="v">
      <t c="3" si="227">
        <n x="225"/>
        <n x="545"/>
        <n x="174"/>
      </t>
    </mdx>
    <mdx n="0" f="v">
      <t c="3" si="227">
        <n x="225"/>
        <n x="541"/>
        <n x="174"/>
      </t>
    </mdx>
    <mdx n="0" f="v">
      <t c="3" si="227">
        <n x="225"/>
        <n x="542"/>
        <n x="174"/>
      </t>
    </mdx>
    <mdx n="0" f="v">
      <t c="3" si="227">
        <n x="225"/>
        <n x="544"/>
        <n x="174"/>
      </t>
    </mdx>
    <mdx n="0" f="v">
      <t c="3" si="227">
        <n x="225"/>
        <n x="546"/>
        <n x="174"/>
      </t>
    </mdx>
    <mdx n="0" f="v">
      <t c="3" si="227">
        <n x="225"/>
        <n x="273"/>
        <n x="68"/>
      </t>
    </mdx>
    <mdx n="0" f="v">
      <t c="3" si="227">
        <n x="225"/>
        <n x="272"/>
        <n x="68"/>
      </t>
    </mdx>
    <mdx n="0" f="v">
      <t c="3" si="227">
        <n x="225"/>
        <n x="267"/>
        <n x="68"/>
      </t>
    </mdx>
    <mdx n="0" f="v">
      <t c="3" si="227">
        <n x="225"/>
        <n x="266"/>
        <n x="68"/>
      </t>
    </mdx>
    <mdx n="0" f="v">
      <t c="3" si="227">
        <n x="225"/>
        <n x="265"/>
        <n x="68"/>
      </t>
    </mdx>
    <mdx n="0" f="v">
      <t c="3" si="227">
        <n x="225"/>
        <n x="263"/>
        <n x="68"/>
      </t>
    </mdx>
    <mdx n="0" f="v">
      <t c="3" si="227">
        <n x="225"/>
        <n x="262"/>
        <n x="68"/>
      </t>
    </mdx>
    <mdx n="0" f="v">
      <t c="3" si="227">
        <n x="225"/>
        <n x="261"/>
        <n x="68"/>
      </t>
    </mdx>
    <mdx n="0" f="v">
      <t c="3" si="227">
        <n x="225"/>
        <n x="260"/>
        <n x="68"/>
      </t>
    </mdx>
    <mdx n="0" f="v">
      <t c="3" si="227">
        <n x="225"/>
        <n x="259"/>
        <n x="68"/>
      </t>
    </mdx>
    <mdx n="0" f="v">
      <t c="3" si="227">
        <n x="225"/>
        <n x="258"/>
        <n x="68"/>
      </t>
    </mdx>
    <mdx n="0" f="v">
      <t c="3" si="227">
        <n x="225"/>
        <n x="257"/>
        <n x="68"/>
      </t>
    </mdx>
    <mdx n="0" f="v">
      <t c="3" si="227">
        <n x="225"/>
        <n x="256"/>
        <n x="68"/>
      </t>
    </mdx>
    <mdx n="0" f="v">
      <t c="3" si="227">
        <n x="225"/>
        <n x="255"/>
        <n x="68"/>
      </t>
    </mdx>
    <mdx n="0" f="v">
      <t c="3" si="227">
        <n x="225"/>
        <n x="271"/>
        <n x="68"/>
      </t>
    </mdx>
    <mdx n="0" f="v">
      <t c="3" si="227">
        <n x="225"/>
        <n x="270"/>
        <n x="68"/>
      </t>
    </mdx>
    <mdx n="0" f="v">
      <t c="3" si="227">
        <n x="225"/>
        <n x="268"/>
        <n x="68"/>
      </t>
    </mdx>
    <mdx n="0" f="v">
      <t c="3" si="227">
        <n x="225"/>
        <n x="355"/>
        <n x="68"/>
      </t>
    </mdx>
    <mdx n="0" f="v">
      <t c="3" si="227">
        <n x="225"/>
        <n x="356"/>
        <n x="68"/>
      </t>
    </mdx>
    <mdx n="0" f="v">
      <t c="3" si="227">
        <n x="225"/>
        <n x="357"/>
        <n x="68"/>
      </t>
    </mdx>
    <mdx n="0" f="v">
      <t c="3" si="227">
        <n x="225"/>
        <n x="358"/>
        <n x="68"/>
      </t>
    </mdx>
    <mdx n="0" f="v">
      <t c="3" si="227">
        <n x="225"/>
        <n x="359"/>
        <n x="68"/>
      </t>
    </mdx>
    <mdx n="0" f="v">
      <t c="3" si="227">
        <n x="225"/>
        <n x="360"/>
        <n x="68"/>
      </t>
    </mdx>
    <mdx n="0" f="v">
      <t c="3" si="227">
        <n x="225"/>
        <n x="361"/>
        <n x="68"/>
      </t>
    </mdx>
    <mdx n="0" f="v">
      <t c="3" si="227">
        <n x="225"/>
        <n x="254"/>
        <n x="68"/>
      </t>
    </mdx>
    <mdx n="0" f="v">
      <t c="3" si="227">
        <n x="225"/>
        <n x="547"/>
        <n x="68"/>
      </t>
    </mdx>
    <mdx n="0" f="v">
      <t c="3" si="227">
        <n x="225"/>
        <n x="362"/>
        <n x="68"/>
      </t>
    </mdx>
    <mdx n="0" f="v">
      <t c="3" si="227">
        <n x="225"/>
        <n x="363"/>
        <n x="68"/>
      </t>
    </mdx>
    <mdx n="0" f="v">
      <t c="3" si="227">
        <n x="225"/>
        <n x="364"/>
        <n x="68"/>
      </t>
    </mdx>
    <mdx n="0" f="v">
      <t c="3" si="227">
        <n x="225"/>
        <n x="548"/>
        <n x="68"/>
      </t>
    </mdx>
    <mdx n="0" f="v">
      <t c="3" si="227">
        <n x="225"/>
        <n x="366"/>
        <n x="68"/>
      </t>
    </mdx>
    <mdx n="0" f="v">
      <t c="3" si="227">
        <n x="225"/>
        <n x="367"/>
        <n x="68"/>
      </t>
    </mdx>
    <mdx n="0" f="v">
      <t c="3" si="227">
        <n x="225"/>
        <n x="368"/>
        <n x="68"/>
      </t>
    </mdx>
    <mdx n="0" f="v">
      <t c="3" si="227">
        <n x="225"/>
        <n x="369"/>
        <n x="68"/>
      </t>
    </mdx>
    <mdx n="0" f="v">
      <t c="3" si="227">
        <n x="225"/>
        <n x="307"/>
        <n x="68"/>
      </t>
    </mdx>
    <mdx n="0" f="v">
      <t c="3" si="227">
        <n x="225"/>
        <n x="371"/>
        <n x="68"/>
      </t>
    </mdx>
    <mdx n="0" f="v">
      <t c="3" si="227">
        <n x="225"/>
        <n x="372"/>
        <n x="68"/>
      </t>
    </mdx>
    <mdx n="0" f="v">
      <t c="3" si="227">
        <n x="225"/>
        <n x="393"/>
        <n x="68"/>
      </t>
    </mdx>
    <mdx n="0" f="v">
      <t c="3" si="227">
        <n x="225"/>
        <n x="373"/>
        <n x="68"/>
      </t>
    </mdx>
    <mdx n="0" f="v">
      <t c="3" si="227">
        <n x="225"/>
        <n x="374"/>
        <n x="68"/>
      </t>
    </mdx>
    <mdx n="0" f="v">
      <t c="3" si="227">
        <n x="225"/>
        <n x="375"/>
        <n x="68"/>
      </t>
    </mdx>
    <mdx n="0" f="v">
      <t c="3" si="227">
        <n x="225"/>
        <n x="376"/>
        <n x="68"/>
      </t>
    </mdx>
    <mdx n="0" f="v">
      <t c="3" si="227">
        <n x="225"/>
        <n x="377"/>
        <n x="68"/>
      </t>
    </mdx>
    <mdx n="0" f="v">
      <t c="3" si="227">
        <n x="225"/>
        <n x="378"/>
        <n x="68"/>
      </t>
    </mdx>
    <mdx n="0" f="v">
      <t c="3" si="227">
        <n x="225"/>
        <n x="379"/>
        <n x="68"/>
      </t>
    </mdx>
    <mdx n="0" f="v">
      <t c="3" si="227">
        <n x="225"/>
        <n x="380"/>
        <n x="68"/>
      </t>
    </mdx>
    <mdx n="0" f="v">
      <t c="3" si="227">
        <n x="225"/>
        <n x="381"/>
        <n x="68"/>
      </t>
    </mdx>
    <mdx n="0" f="v">
      <t c="3" si="227">
        <n x="225"/>
        <n x="382"/>
        <n x="68"/>
      </t>
    </mdx>
    <mdx n="0" f="v">
      <t c="3" si="227">
        <n x="225"/>
        <n x="383"/>
        <n x="68"/>
      </t>
    </mdx>
    <mdx n="0" f="v">
      <t c="3" si="227">
        <n x="225"/>
        <n x="384"/>
        <n x="68"/>
      </t>
    </mdx>
    <mdx n="0" f="v">
      <t c="3" si="227">
        <n x="225"/>
        <n x="385"/>
        <n x="68"/>
      </t>
    </mdx>
    <mdx n="0" f="v">
      <t c="3" si="227">
        <n x="225"/>
        <n x="386"/>
        <n x="68"/>
      </t>
    </mdx>
    <mdx n="0" f="v">
      <t c="3" si="227">
        <n x="225"/>
        <n x="387"/>
        <n x="68"/>
      </t>
    </mdx>
    <mdx n="0" f="v">
      <t c="3" si="227">
        <n x="225"/>
        <n x="388"/>
        <n x="68"/>
      </t>
    </mdx>
    <mdx n="0" f="v">
      <t c="3" si="227">
        <n x="225"/>
        <n x="389"/>
        <n x="68"/>
      </t>
    </mdx>
    <mdx n="0" f="v">
      <t c="3" si="227">
        <n x="225"/>
        <n x="390"/>
        <n x="68"/>
      </t>
    </mdx>
    <mdx n="0" f="v">
      <t c="3" si="227">
        <n x="225"/>
        <n x="394"/>
        <n x="68"/>
      </t>
    </mdx>
    <mdx n="0" f="v">
      <t c="3" si="227">
        <n x="225"/>
        <n x="395"/>
        <n x="68"/>
      </t>
    </mdx>
    <mdx n="0" f="v">
      <t c="3" si="227">
        <n x="225"/>
        <n x="396"/>
        <n x="68"/>
      </t>
    </mdx>
    <mdx n="0" f="v">
      <t c="3" si="227">
        <n x="225"/>
        <n x="397"/>
        <n x="68"/>
      </t>
    </mdx>
    <mdx n="0" f="v">
      <t c="3" si="227">
        <n x="225"/>
        <n x="398"/>
        <n x="68"/>
      </t>
    </mdx>
    <mdx n="0" f="v">
      <t c="3" si="227">
        <n x="225"/>
        <n x="392"/>
        <n x="68"/>
      </t>
    </mdx>
    <mdx n="0" f="v">
      <t c="3" si="227">
        <n x="225"/>
        <n x="411"/>
        <n x="68"/>
      </t>
    </mdx>
    <mdx n="0" f="v">
      <t c="3" si="227">
        <n x="225"/>
        <n x="420"/>
        <n x="68"/>
      </t>
    </mdx>
    <mdx n="0" f="v">
      <t c="3" si="227">
        <n x="225"/>
        <n x="404"/>
        <n x="68"/>
      </t>
    </mdx>
    <mdx n="0" f="v">
      <t c="3" si="227">
        <n x="225"/>
        <n x="405"/>
        <n x="68"/>
      </t>
    </mdx>
    <mdx n="0" f="v">
      <t c="3" si="227">
        <n x="225"/>
        <n x="406"/>
        <n x="68"/>
      </t>
    </mdx>
    <mdx n="0" f="v">
      <t c="3" si="227">
        <n x="225"/>
        <n x="407"/>
        <n x="68"/>
      </t>
    </mdx>
    <mdx n="0" f="v">
      <t c="3" si="227">
        <n x="225"/>
        <n x="408"/>
        <n x="68"/>
      </t>
    </mdx>
    <mdx n="0" f="v">
      <t c="3" si="227">
        <n x="225"/>
        <n x="409"/>
        <n x="68"/>
      </t>
    </mdx>
    <mdx n="0" f="v">
      <t c="3" si="227">
        <n x="225"/>
        <n x="410"/>
        <n x="68"/>
      </t>
    </mdx>
    <mdx n="0" f="v">
      <t c="3" si="227">
        <n x="225"/>
        <n x="419"/>
        <n x="68"/>
      </t>
    </mdx>
    <mdx n="0" f="v">
      <t c="3" si="227">
        <n x="225"/>
        <n x="403"/>
        <n x="68"/>
      </t>
    </mdx>
    <mdx n="0" f="v">
      <t c="3" si="227">
        <n x="225"/>
        <n x="391"/>
        <n x="68"/>
      </t>
    </mdx>
    <mdx n="0" f="v">
      <t c="3" si="227">
        <n x="225"/>
        <n x="399"/>
        <n x="68"/>
      </t>
    </mdx>
    <mdx n="0" f="v">
      <t c="3" si="227">
        <n x="225"/>
        <n x="400"/>
        <n x="68"/>
      </t>
    </mdx>
    <mdx n="0" f="v">
      <t c="3" si="227">
        <n x="225"/>
        <n x="401"/>
        <n x="68"/>
      </t>
    </mdx>
    <mdx n="0" f="v">
      <t c="3" si="227">
        <n x="225"/>
        <n x="402"/>
        <n x="68"/>
      </t>
    </mdx>
    <mdx n="0" f="v">
      <t c="3" si="227">
        <n x="225"/>
        <n x="417"/>
        <n x="68"/>
      </t>
    </mdx>
    <mdx n="0" f="v">
      <t c="3" si="227">
        <n x="225"/>
        <n x="418"/>
        <n x="68"/>
      </t>
    </mdx>
    <mdx n="0" f="v">
      <t c="3" si="227">
        <n x="225"/>
        <n x="329"/>
        <n x="68"/>
      </t>
    </mdx>
    <mdx n="0" f="v">
      <t c="3" si="227">
        <n x="225"/>
        <n x="301"/>
        <n x="68"/>
      </t>
    </mdx>
    <mdx n="0" f="v">
      <t c="3" si="227">
        <n x="225"/>
        <n x="299"/>
        <n x="68"/>
      </t>
    </mdx>
    <mdx n="0" f="v">
      <t c="3" si="227">
        <n x="225"/>
        <n x="297"/>
        <n x="68"/>
      </t>
    </mdx>
    <mdx n="0" f="v">
      <t c="3" si="227">
        <n x="225"/>
        <n x="421"/>
        <n x="68"/>
      </t>
    </mdx>
    <mdx n="0" f="v">
      <t c="3" si="227">
        <n x="225"/>
        <n x="412"/>
        <n x="68"/>
      </t>
    </mdx>
    <mdx n="0" f="v">
      <t c="3" si="227">
        <n x="225"/>
        <n x="413"/>
        <n x="68"/>
      </t>
    </mdx>
    <mdx n="0" f="v">
      <t c="3" si="227">
        <n x="225"/>
        <n x="414"/>
        <n x="68"/>
      </t>
    </mdx>
    <mdx n="0" f="v">
      <t c="3" si="227">
        <n x="225"/>
        <n x="415"/>
        <n x="68"/>
      </t>
    </mdx>
    <mdx n="0" f="v">
      <t c="3" si="227">
        <n x="225"/>
        <n x="416"/>
        <n x="68"/>
      </t>
    </mdx>
    <mdx n="0" f="v">
      <t c="3" si="227">
        <n x="225"/>
        <n x="427"/>
        <n x="68"/>
      </t>
    </mdx>
    <mdx n="0" f="v">
      <t c="3" si="227">
        <n x="225"/>
        <n x="424"/>
        <n x="68"/>
      </t>
    </mdx>
    <mdx n="0" f="v">
      <t c="3" si="227">
        <n x="225"/>
        <n x="425"/>
        <n x="68"/>
      </t>
    </mdx>
    <mdx n="0" f="v">
      <t c="3" si="227">
        <n x="225"/>
        <n x="348"/>
        <n x="68"/>
      </t>
    </mdx>
    <mdx n="0" f="v">
      <t c="3" si="227">
        <n x="225"/>
        <n x="327"/>
        <n x="68"/>
      </t>
    </mdx>
    <mdx n="0" f="v">
      <t c="3" si="227">
        <n x="225"/>
        <n x="426"/>
        <n x="68"/>
      </t>
    </mdx>
    <mdx n="0" f="v">
      <t c="3" si="227">
        <n x="225"/>
        <n x="326"/>
        <n x="68"/>
      </t>
    </mdx>
    <mdx n="0" f="v">
      <t c="3" si="227">
        <n x="225"/>
        <n x="428"/>
        <n x="68"/>
      </t>
    </mdx>
    <mdx n="0" f="v">
      <t c="3" si="227">
        <n x="225"/>
        <n x="328"/>
        <n x="68"/>
      </t>
    </mdx>
    <mdx n="0" f="v">
      <t c="3" si="227">
        <n x="225"/>
        <n x="429"/>
        <n x="68"/>
      </t>
    </mdx>
    <mdx n="0" f="v">
      <t c="3" si="227">
        <n x="225"/>
        <n x="430"/>
        <n x="68"/>
      </t>
    </mdx>
    <mdx n="0" f="v">
      <t c="3" si="227">
        <n x="225"/>
        <n x="431"/>
        <n x="68"/>
      </t>
    </mdx>
    <mdx n="0" f="v">
      <t c="3" si="227">
        <n x="225"/>
        <n x="432"/>
        <n x="68"/>
      </t>
    </mdx>
    <mdx n="0" f="v">
      <t c="3" si="227">
        <n x="225"/>
        <n x="433"/>
        <n x="68"/>
      </t>
    </mdx>
    <mdx n="0" f="v">
      <t c="3" si="227">
        <n x="225"/>
        <n x="435"/>
        <n x="68"/>
      </t>
    </mdx>
    <mdx n="0" f="v">
      <t c="3" si="227">
        <n x="225"/>
        <n x="442"/>
        <n x="68"/>
      </t>
    </mdx>
    <mdx n="0" f="v">
      <t c="3" si="227">
        <n x="225"/>
        <n x="437"/>
        <n x="68"/>
      </t>
    </mdx>
    <mdx n="0" f="v">
      <t c="3" si="227">
        <n x="225"/>
        <n x="294"/>
        <n x="68"/>
      </t>
    </mdx>
    <mdx n="0" f="v">
      <t c="3" si="227">
        <n x="225"/>
        <n x="293"/>
        <n x="68"/>
      </t>
    </mdx>
    <mdx n="0" f="v">
      <t c="3" si="227">
        <n x="225"/>
        <n x="443"/>
        <n x="68"/>
      </t>
    </mdx>
    <mdx n="0" f="v">
      <t c="3" si="227">
        <n x="225"/>
        <n x="444"/>
        <n x="68"/>
      </t>
    </mdx>
    <mdx n="0" f="v">
      <t c="3" si="227">
        <n x="225"/>
        <n x="445"/>
        <n x="68"/>
      </t>
    </mdx>
    <mdx n="0" f="v">
      <t c="3" si="227">
        <n x="225"/>
        <n x="446"/>
        <n x="68"/>
      </t>
    </mdx>
    <mdx n="0" f="v">
      <t c="3" si="227">
        <n x="225"/>
        <n x="434"/>
        <n x="68"/>
      </t>
    </mdx>
    <mdx n="0" f="v">
      <t c="3" si="227">
        <n x="225"/>
        <n x="452"/>
        <n x="68"/>
      </t>
    </mdx>
    <mdx n="0" f="v">
      <t c="3" si="227">
        <n x="225"/>
        <n x="459"/>
        <n x="68"/>
      </t>
    </mdx>
    <mdx n="0" f="v">
      <t c="3" si="227">
        <n x="225"/>
        <n x="276"/>
        <n x="68"/>
      </t>
    </mdx>
    <mdx n="0" f="v">
      <t c="3" si="227">
        <n x="225"/>
        <n x="453"/>
        <n x="68"/>
      </t>
    </mdx>
    <mdx n="0" f="v">
      <t c="3" si="227">
        <n x="225"/>
        <n x="454"/>
        <n x="68"/>
      </t>
    </mdx>
    <mdx n="0" f="v">
      <t c="3" si="227">
        <n x="225"/>
        <n x="455"/>
        <n x="68"/>
      </t>
    </mdx>
    <mdx n="0" f="v">
      <t c="3" si="227">
        <n x="225"/>
        <n x="456"/>
        <n x="68"/>
      </t>
    </mdx>
    <mdx n="0" f="v">
      <t c="3" si="227">
        <n x="225"/>
        <n x="438"/>
        <n x="68"/>
      </t>
    </mdx>
    <mdx n="0" f="v">
      <t c="3" si="227">
        <n x="225"/>
        <n x="350"/>
        <n x="68"/>
      </t>
    </mdx>
    <mdx n="0" f="v">
      <t c="3" si="227">
        <n x="225"/>
        <n x="439"/>
        <n x="68"/>
      </t>
    </mdx>
    <mdx n="0" f="v">
      <t c="3" si="227">
        <n x="225"/>
        <n x="440"/>
        <n x="68"/>
      </t>
    </mdx>
    <mdx n="0" f="v">
      <t c="3" si="227">
        <n x="225"/>
        <n x="441"/>
        <n x="68"/>
      </t>
    </mdx>
    <mdx n="0" f="v">
      <t c="3" si="227">
        <n x="225"/>
        <n x="447"/>
        <n x="68"/>
      </t>
    </mdx>
    <mdx n="0" f="v">
      <t c="3" si="227">
        <n x="225"/>
        <n x="461"/>
        <n x="68"/>
      </t>
    </mdx>
    <mdx n="0" f="v">
      <t c="3" si="227">
        <n x="225"/>
        <n x="462"/>
        <n x="68"/>
      </t>
    </mdx>
    <mdx n="0" f="v">
      <t c="3" si="227">
        <n x="225"/>
        <n x="463"/>
        <n x="68"/>
      </t>
    </mdx>
    <mdx n="0" f="v">
      <t c="3" si="227">
        <n x="225"/>
        <n x="464"/>
        <n x="68"/>
      </t>
    </mdx>
    <mdx n="0" f="v">
      <t c="3" si="227">
        <n x="225"/>
        <n x="465"/>
        <n x="68"/>
      </t>
    </mdx>
    <mdx n="0" f="v">
      <t c="3" si="227">
        <n x="225"/>
        <n x="466"/>
        <n x="68"/>
      </t>
    </mdx>
    <mdx n="0" f="v">
      <t c="3" si="227">
        <n x="225"/>
        <n x="467"/>
        <n x="68"/>
      </t>
    </mdx>
    <mdx n="0" f="v">
      <t c="3" si="227">
        <n x="225"/>
        <n x="473"/>
        <n x="68"/>
      </t>
    </mdx>
    <mdx n="0" f="v">
      <t c="3" si="227">
        <n x="225"/>
        <n x="448"/>
        <n x="68"/>
      </t>
    </mdx>
    <mdx n="0" f="v">
      <t c="3" si="227">
        <n x="225"/>
        <n x="449"/>
        <n x="68"/>
      </t>
    </mdx>
    <mdx n="0" f="v">
      <t c="3" si="227">
        <n x="225"/>
        <n x="450"/>
        <n x="68"/>
      </t>
    </mdx>
    <mdx n="0" f="v">
      <t c="3" si="227">
        <n x="225"/>
        <n x="451"/>
        <n x="68"/>
      </t>
    </mdx>
    <mdx n="0" f="v">
      <t c="3" si="227">
        <n x="225"/>
        <n x="457"/>
        <n x="68"/>
      </t>
    </mdx>
    <mdx n="0" f="v">
      <t c="3" si="227">
        <n x="225"/>
        <n x="458"/>
        <n x="68"/>
      </t>
    </mdx>
    <mdx n="0" f="v">
      <t c="3" si="227">
        <n x="225"/>
        <n x="471"/>
        <n x="68"/>
      </t>
    </mdx>
    <mdx n="0" f="v">
      <t c="3" si="227">
        <n x="225"/>
        <n x="474"/>
        <n x="68"/>
      </t>
    </mdx>
    <mdx n="0" f="v">
      <t c="3" si="227">
        <n x="225"/>
        <n x="475"/>
        <n x="68"/>
      </t>
    </mdx>
    <mdx n="0" f="v">
      <t c="3" si="227">
        <n x="225"/>
        <n x="476"/>
        <n x="68"/>
      </t>
    </mdx>
    <mdx n="0" f="v">
      <t c="3" si="227">
        <n x="225"/>
        <n x="460"/>
        <n x="68"/>
      </t>
    </mdx>
    <mdx n="0" f="v">
      <t c="3" si="227">
        <n x="225"/>
        <n x="468"/>
        <n x="68"/>
      </t>
    </mdx>
    <mdx n="0" f="v">
      <t c="3" si="227">
        <n x="225"/>
        <n x="469"/>
        <n x="68"/>
      </t>
    </mdx>
    <mdx n="0" f="v">
      <t c="3" si="227">
        <n x="225"/>
        <n x="470"/>
        <n x="68"/>
      </t>
    </mdx>
    <mdx n="0" f="v">
      <t c="3" si="227">
        <n x="225"/>
        <n x="483"/>
        <n x="68"/>
      </t>
    </mdx>
    <mdx n="0" f="v">
      <t c="3" si="227">
        <n x="225"/>
        <n x="488"/>
        <n x="68"/>
      </t>
    </mdx>
    <mdx n="0" f="v">
      <t c="3" si="227">
        <n x="225"/>
        <n x="472"/>
        <n x="68"/>
      </t>
    </mdx>
    <mdx n="0" f="v">
      <t c="3" si="227">
        <n x="225"/>
        <n x="480"/>
        <n x="68"/>
      </t>
    </mdx>
    <mdx n="0" f="v">
      <t c="3" si="227">
        <n x="225"/>
        <n x="481"/>
        <n x="68"/>
      </t>
    </mdx>
    <mdx n="0" f="v">
      <t c="3" si="227">
        <n x="225"/>
        <n x="487"/>
        <n x="68"/>
      </t>
    </mdx>
    <mdx n="0" f="v">
      <t c="3" si="227">
        <n x="225"/>
        <n x="477"/>
        <n x="68"/>
      </t>
    </mdx>
    <mdx n="0" f="v">
      <t c="3" si="227">
        <n x="225"/>
        <n x="478"/>
        <n x="68"/>
      </t>
    </mdx>
    <mdx n="0" f="v">
      <t c="3" si="227">
        <n x="225"/>
        <n x="479"/>
        <n x="68"/>
      </t>
    </mdx>
    <mdx n="0" f="v">
      <t c="3" si="227">
        <n x="225"/>
        <n x="482"/>
        <n x="68"/>
      </t>
    </mdx>
    <mdx n="0" f="v">
      <t c="3" si="227">
        <n x="225"/>
        <n x="490"/>
        <n x="68"/>
      </t>
    </mdx>
    <mdx n="0" f="v">
      <t c="3" si="227">
        <n x="225"/>
        <n x="484"/>
        <n x="68"/>
      </t>
    </mdx>
    <mdx n="0" f="v">
      <t c="3" si="227">
        <n x="225"/>
        <n x="485"/>
        <n x="68"/>
      </t>
    </mdx>
    <mdx n="0" f="v">
      <t c="3" si="227">
        <n x="225"/>
        <n x="489"/>
        <n x="68"/>
      </t>
    </mdx>
    <mdx n="0" f="v">
      <t c="3" si="227">
        <n x="225"/>
        <n x="491"/>
        <n x="68"/>
      </t>
    </mdx>
    <mdx n="0" f="v">
      <t c="3" si="227">
        <n x="225"/>
        <n x="495"/>
        <n x="68"/>
      </t>
    </mdx>
    <mdx n="0" f="v">
      <t c="3" si="227">
        <n x="225"/>
        <n x="496"/>
        <n x="68"/>
      </t>
    </mdx>
    <mdx n="0" f="v">
      <t c="3" si="227">
        <n x="225"/>
        <n x="494"/>
        <n x="68"/>
      </t>
    </mdx>
    <mdx n="0" f="v">
      <t c="3" si="227">
        <n x="225"/>
        <n x="497"/>
        <n x="68"/>
      </t>
    </mdx>
    <mdx n="0" f="v">
      <t c="3" si="227">
        <n x="225"/>
        <n x="492"/>
        <n x="68"/>
      </t>
    </mdx>
    <mdx n="0" f="v">
      <t c="3" si="227">
        <n x="225"/>
        <n x="493"/>
        <n x="68"/>
      </t>
    </mdx>
    <mdx n="0" f="v">
      <t c="3" si="227">
        <n x="225"/>
        <n x="500"/>
        <n x="68"/>
      </t>
    </mdx>
    <mdx n="0" f="v">
      <t c="3" si="227">
        <n x="225"/>
        <n x="498"/>
        <n x="68"/>
      </t>
    </mdx>
    <mdx n="0" f="v">
      <t c="3" si="227">
        <n x="225"/>
        <n x="499"/>
        <n x="68"/>
      </t>
    </mdx>
    <mdx n="0" f="v">
      <t c="3" si="227">
        <n x="225"/>
        <n x="508"/>
        <n x="68"/>
      </t>
    </mdx>
    <mdx n="0" f="v">
      <t c="3" si="227">
        <n x="225"/>
        <n x="501"/>
        <n x="68"/>
      </t>
    </mdx>
    <mdx n="0" f="v">
      <t c="3" si="227">
        <n x="225"/>
        <n x="502"/>
        <n x="68"/>
      </t>
    </mdx>
    <mdx n="0" f="v">
      <t c="3" si="227">
        <n x="225"/>
        <n x="503"/>
        <n x="68"/>
      </t>
    </mdx>
    <mdx n="0" f="v">
      <t c="3" si="227">
        <n x="225"/>
        <n x="513"/>
        <n x="68"/>
      </t>
    </mdx>
    <mdx n="0" f="v">
      <t c="3" si="227">
        <n x="225"/>
        <n x="509"/>
        <n x="68"/>
      </t>
    </mdx>
    <mdx n="0" f="v">
      <t c="3" si="227">
        <n x="225"/>
        <n x="507"/>
        <n x="68"/>
      </t>
    </mdx>
    <mdx n="0" f="v">
      <t c="3" si="227">
        <n x="225"/>
        <n x="504"/>
        <n x="68"/>
      </t>
    </mdx>
    <mdx n="0" f="v">
      <t c="3" si="227">
        <n x="225"/>
        <n x="505"/>
        <n x="68"/>
      </t>
    </mdx>
    <mdx n="0" f="v">
      <t c="3" si="227">
        <n x="225"/>
        <n x="506"/>
        <n x="68"/>
      </t>
    </mdx>
    <mdx n="0" f="v">
      <t c="3" si="227">
        <n x="225"/>
        <n x="514"/>
        <n x="68"/>
      </t>
    </mdx>
    <mdx n="0" f="v">
      <t c="3" si="227">
        <n x="225"/>
        <n x="515"/>
        <n x="68"/>
      </t>
    </mdx>
    <mdx n="0" f="v">
      <t c="3" si="227">
        <n x="225"/>
        <n x="519"/>
        <n x="68"/>
      </t>
    </mdx>
    <mdx n="0" f="v">
      <t c="3" si="227">
        <n x="225"/>
        <n x="510"/>
        <n x="68"/>
      </t>
    </mdx>
    <mdx n="0" f="v">
      <t c="3" si="227">
        <n x="225"/>
        <n x="511"/>
        <n x="68"/>
      </t>
    </mdx>
    <mdx n="0" f="v">
      <t c="3" si="227">
        <n x="225"/>
        <n x="512"/>
        <n x="68"/>
      </t>
    </mdx>
    <mdx n="0" f="v">
      <t c="3" si="227">
        <n x="225"/>
        <n x="516"/>
        <n x="68"/>
      </t>
    </mdx>
    <mdx n="0" f="v">
      <t c="3" si="227">
        <n x="225"/>
        <n x="517"/>
        <n x="68"/>
      </t>
    </mdx>
    <mdx n="0" f="v">
      <t c="3" si="227">
        <n x="225"/>
        <n x="518"/>
        <n x="68"/>
      </t>
    </mdx>
    <mdx n="0" f="v">
      <t c="3" si="227">
        <n x="225"/>
        <n x="522"/>
        <n x="68"/>
      </t>
    </mdx>
    <mdx n="0" f="v">
      <t c="3" si="227">
        <n x="225"/>
        <n x="523"/>
        <n x="68"/>
      </t>
    </mdx>
    <mdx n="0" f="v">
      <t c="3" si="227">
        <n x="225"/>
        <n x="520"/>
        <n x="68"/>
      </t>
    </mdx>
    <mdx n="0" f="v">
      <t c="3" si="227">
        <n x="225"/>
        <n x="521"/>
        <n x="68"/>
      </t>
    </mdx>
    <mdx n="0" f="v">
      <t c="3" si="227">
        <n x="225"/>
        <n x="525"/>
        <n x="68"/>
      </t>
    </mdx>
    <mdx n="0" f="v">
      <t c="3" si="227">
        <n x="225"/>
        <n x="528"/>
        <n x="68"/>
      </t>
    </mdx>
    <mdx n="0" f="v">
      <t c="3" si="227">
        <n x="225"/>
        <n x="524"/>
        <n x="68"/>
      </t>
    </mdx>
    <mdx n="0" f="v">
      <t c="3" si="227">
        <n x="225"/>
        <n x="526"/>
        <n x="68"/>
      </t>
    </mdx>
    <mdx n="0" f="v">
      <t c="3" si="227">
        <n x="225"/>
        <n x="530"/>
        <n x="68"/>
      </t>
    </mdx>
    <mdx n="0" f="v">
      <t c="3" si="227">
        <n x="225"/>
        <n x="529"/>
        <n x="68"/>
      </t>
    </mdx>
    <mdx n="0" f="v">
      <t c="3" si="227">
        <n x="225"/>
        <n x="533"/>
        <n x="68"/>
      </t>
    </mdx>
    <mdx n="0" f="v">
      <t c="3" si="227">
        <n x="225"/>
        <n x="527"/>
        <n x="68"/>
      </t>
    </mdx>
    <mdx n="0" f="v">
      <t c="3" si="227">
        <n x="225"/>
        <n x="531"/>
        <n x="68"/>
      </t>
    </mdx>
    <mdx n="0" f="v">
      <t c="3" si="227">
        <n x="225"/>
        <n x="532"/>
        <n x="68"/>
      </t>
    </mdx>
    <mdx n="0" f="v">
      <t c="3" si="227">
        <n x="225"/>
        <n x="534"/>
        <n x="68"/>
      </t>
    </mdx>
    <mdx n="0" f="v">
      <t c="3" si="227">
        <n x="225"/>
        <n x="535"/>
        <n x="68"/>
      </t>
    </mdx>
    <mdx n="0" f="v">
      <t c="3" si="227">
        <n x="225"/>
        <n x="536"/>
        <n x="68"/>
      </t>
    </mdx>
    <mdx n="0" f="v">
      <t c="3" si="227">
        <n x="225"/>
        <n x="537"/>
        <n x="68"/>
      </t>
    </mdx>
    <mdx n="0" f="v">
      <t c="3" si="227">
        <n x="225"/>
        <n x="538"/>
        <n x="68"/>
      </t>
    </mdx>
    <mdx n="0" f="v">
      <t c="3" si="227">
        <n x="225"/>
        <n x="539"/>
        <n x="68"/>
      </t>
    </mdx>
    <mdx n="0" f="v">
      <t c="3" si="227">
        <n x="225"/>
        <n x="540"/>
        <n x="68"/>
      </t>
    </mdx>
    <mdx n="0" f="v">
      <t c="3" si="227">
        <n x="225"/>
        <n x="543"/>
        <n x="68"/>
      </t>
    </mdx>
    <mdx n="0" f="v">
      <t c="3" si="227">
        <n x="225"/>
        <n x="545"/>
        <n x="68"/>
      </t>
    </mdx>
    <mdx n="0" f="v">
      <t c="3" si="227">
        <n x="225"/>
        <n x="541"/>
        <n x="68"/>
      </t>
    </mdx>
    <mdx n="0" f="v">
      <t c="3" si="227">
        <n x="225"/>
        <n x="542"/>
        <n x="68"/>
      </t>
    </mdx>
    <mdx n="0" f="v">
      <t c="3" si="227">
        <n x="225"/>
        <n x="544"/>
        <n x="68"/>
      </t>
    </mdx>
    <mdx n="0" f="v">
      <t c="3" si="227">
        <n x="225"/>
        <n x="546"/>
        <n x="68"/>
      </t>
    </mdx>
    <mdx n="0" f="v">
      <t c="3" si="227">
        <n x="225"/>
        <n x="273"/>
        <n x="178"/>
      </t>
    </mdx>
    <mdx n="0" f="v">
      <t c="3" si="227">
        <n x="225"/>
        <n x="272"/>
        <n x="178"/>
      </t>
    </mdx>
    <mdx n="0" f="v">
      <t c="3" si="227">
        <n x="225"/>
        <n x="267"/>
        <n x="178"/>
      </t>
    </mdx>
    <mdx n="0" f="v">
      <t c="3" si="227">
        <n x="225"/>
        <n x="266"/>
        <n x="178"/>
      </t>
    </mdx>
    <mdx n="0" f="v">
      <t c="3" si="227">
        <n x="225"/>
        <n x="265"/>
        <n x="178"/>
      </t>
    </mdx>
    <mdx n="0" f="v">
      <t c="3" si="227">
        <n x="225"/>
        <n x="264"/>
        <n x="178"/>
      </t>
    </mdx>
    <mdx n="0" f="v">
      <t c="3" si="227">
        <n x="225"/>
        <n x="263"/>
        <n x="178"/>
      </t>
    </mdx>
    <mdx n="0" f="v">
      <t c="3" si="227">
        <n x="225"/>
        <n x="262"/>
        <n x="178"/>
      </t>
    </mdx>
    <mdx n="0" f="v">
      <t c="3" si="227">
        <n x="225"/>
        <n x="261"/>
        <n x="178"/>
      </t>
    </mdx>
    <mdx n="0" f="v">
      <t c="3" si="227">
        <n x="225"/>
        <n x="260"/>
        <n x="178"/>
      </t>
    </mdx>
    <mdx n="0" f="v">
      <t c="3" si="227">
        <n x="225"/>
        <n x="259"/>
        <n x="178"/>
      </t>
    </mdx>
    <mdx n="0" f="v">
      <t c="3" si="227">
        <n x="225"/>
        <n x="258"/>
        <n x="178"/>
      </t>
    </mdx>
    <mdx n="0" f="v">
      <t c="3" si="227">
        <n x="225"/>
        <n x="257"/>
        <n x="178"/>
      </t>
    </mdx>
    <mdx n="0" f="v">
      <t c="3" si="227">
        <n x="225"/>
        <n x="256"/>
        <n x="178"/>
      </t>
    </mdx>
    <mdx n="0" f="v">
      <t c="3" si="227">
        <n x="225"/>
        <n x="271"/>
        <n x="178"/>
      </t>
    </mdx>
    <mdx n="0" f="v">
      <t c="3" si="227">
        <n x="225"/>
        <n x="270"/>
        <n x="178"/>
      </t>
    </mdx>
    <mdx n="0" f="v">
      <t c="3" si="227">
        <n x="225"/>
        <n x="355"/>
        <n x="178"/>
      </t>
    </mdx>
    <mdx n="0" f="v">
      <t c="3" si="227">
        <n x="225"/>
        <n x="356"/>
        <n x="178"/>
      </t>
    </mdx>
    <mdx n="0" f="v">
      <t c="3" si="227">
        <n x="225"/>
        <n x="357"/>
        <n x="178"/>
      </t>
    </mdx>
    <mdx n="0" f="v">
      <t c="3" si="227">
        <n x="225"/>
        <n x="358"/>
        <n x="178"/>
      </t>
    </mdx>
    <mdx n="0" f="v">
      <t c="3" si="227">
        <n x="225"/>
        <n x="359"/>
        <n x="178"/>
      </t>
    </mdx>
    <mdx n="0" f="v">
      <t c="3" si="227">
        <n x="225"/>
        <n x="360"/>
        <n x="178"/>
      </t>
    </mdx>
    <mdx n="0" f="v">
      <t c="3" si="227">
        <n x="225"/>
        <n x="361"/>
        <n x="178"/>
      </t>
    </mdx>
    <mdx n="0" f="v">
      <t c="3" si="227">
        <n x="225"/>
        <n x="255"/>
        <n x="178"/>
      </t>
    </mdx>
    <mdx n="0" f="v">
      <t c="3" si="227">
        <n x="225"/>
        <n x="283"/>
        <n x="178"/>
      </t>
    </mdx>
    <mdx n="0" f="v">
      <t c="3" si="227">
        <n x="225"/>
        <n x="547"/>
        <n x="178"/>
      </t>
    </mdx>
    <mdx n="0" f="v">
      <t c="3" si="227">
        <n x="225"/>
        <n x="362"/>
        <n x="178"/>
      </t>
    </mdx>
    <mdx n="0" f="v">
      <t c="3" si="227">
        <n x="225"/>
        <n x="363"/>
        <n x="178"/>
      </t>
    </mdx>
    <mdx n="0" f="v">
      <t c="3" si="227">
        <n x="225"/>
        <n x="364"/>
        <n x="178"/>
      </t>
    </mdx>
    <mdx n="0" f="v">
      <t c="3" si="227">
        <n x="225"/>
        <n x="548"/>
        <n x="178"/>
      </t>
    </mdx>
    <mdx n="0" f="v">
      <t c="3" si="227">
        <n x="225"/>
        <n x="366"/>
        <n x="178"/>
      </t>
    </mdx>
    <mdx n="0" f="v">
      <t c="3" si="227">
        <n x="225"/>
        <n x="367"/>
        <n x="178"/>
      </t>
    </mdx>
    <mdx n="0" f="v">
      <t c="3" si="227">
        <n x="225"/>
        <n x="368"/>
        <n x="178"/>
      </t>
    </mdx>
    <mdx n="0" f="v">
      <t c="3" si="227">
        <n x="225"/>
        <n x="369"/>
        <n x="178"/>
      </t>
    </mdx>
    <mdx n="0" f="v">
      <t c="3" si="227">
        <n x="225"/>
        <n x="370"/>
        <n x="178"/>
      </t>
    </mdx>
    <mdx n="0" f="v">
      <t c="3" si="227">
        <n x="225"/>
        <n x="371"/>
        <n x="178"/>
      </t>
    </mdx>
    <mdx n="0" f="v">
      <t c="3" si="227">
        <n x="225"/>
        <n x="372"/>
        <n x="178"/>
      </t>
    </mdx>
    <mdx n="0" f="v">
      <t c="3" si="227">
        <n x="225"/>
        <n x="373"/>
        <n x="178"/>
      </t>
    </mdx>
    <mdx n="0" f="v">
      <t c="3" si="227">
        <n x="225"/>
        <n x="374"/>
        <n x="178"/>
      </t>
    </mdx>
    <mdx n="0" f="v">
      <t c="3" si="227">
        <n x="225"/>
        <n x="375"/>
        <n x="178"/>
      </t>
    </mdx>
    <mdx n="0" f="v">
      <t c="3" si="227">
        <n x="225"/>
        <n x="376"/>
        <n x="178"/>
      </t>
    </mdx>
    <mdx n="0" f="v">
      <t c="3" si="227">
        <n x="225"/>
        <n x="377"/>
        <n x="178"/>
      </t>
    </mdx>
    <mdx n="0" f="v">
      <t c="3" si="227">
        <n x="225"/>
        <n x="280"/>
        <n x="178"/>
      </t>
    </mdx>
    <mdx n="0" f="v">
      <t c="3" si="227">
        <n x="225"/>
        <n x="378"/>
        <n x="178"/>
      </t>
    </mdx>
    <mdx n="0" f="v">
      <t c="3" si="227">
        <n x="225"/>
        <n x="379"/>
        <n x="178"/>
      </t>
    </mdx>
    <mdx n="0" f="v">
      <t c="3" si="227">
        <n x="225"/>
        <n x="380"/>
        <n x="178"/>
      </t>
    </mdx>
    <mdx n="0" f="v">
      <t c="3" si="227">
        <n x="225"/>
        <n x="381"/>
        <n x="178"/>
      </t>
    </mdx>
    <mdx n="0" f="v">
      <t c="3" si="227">
        <n x="225"/>
        <n x="382"/>
        <n x="178"/>
      </t>
    </mdx>
    <mdx n="0" f="v">
      <t c="3" si="227">
        <n x="225"/>
        <n x="304"/>
        <n x="178"/>
      </t>
    </mdx>
    <mdx n="0" f="v">
      <t c="3" si="227">
        <n x="225"/>
        <n x="393"/>
        <n x="178"/>
      </t>
    </mdx>
    <mdx n="0" f="v">
      <t c="3" si="227">
        <n x="225"/>
        <n x="383"/>
        <n x="178"/>
      </t>
    </mdx>
    <mdx n="0" f="v">
      <t c="3" si="227">
        <n x="225"/>
        <n x="384"/>
        <n x="178"/>
      </t>
    </mdx>
    <mdx n="0" f="v">
      <t c="3" si="227">
        <n x="225"/>
        <n x="385"/>
        <n x="178"/>
      </t>
    </mdx>
    <mdx n="0" f="v">
      <t c="3" si="227">
        <n x="225"/>
        <n x="386"/>
        <n x="178"/>
      </t>
    </mdx>
    <mdx n="0" f="v">
      <t c="3" si="227">
        <n x="225"/>
        <n x="387"/>
        <n x="178"/>
      </t>
    </mdx>
    <mdx n="0" f="v">
      <t c="3" si="227">
        <n x="225"/>
        <n x="388"/>
        <n x="178"/>
      </t>
    </mdx>
    <mdx n="0" f="v">
      <t c="3" si="227">
        <n x="225"/>
        <n x="389"/>
        <n x="178"/>
      </t>
    </mdx>
    <mdx n="0" f="v">
      <t c="3" si="227">
        <n x="225"/>
        <n x="395"/>
        <n x="178"/>
      </t>
    </mdx>
    <mdx n="0" f="v">
      <t c="3" si="227">
        <n x="225"/>
        <n x="396"/>
        <n x="178"/>
      </t>
    </mdx>
    <mdx n="0" f="v">
      <t c="3" si="227">
        <n x="225"/>
        <n x="397"/>
        <n x="178"/>
      </t>
    </mdx>
    <mdx n="0" f="v">
      <t c="3" si="227">
        <n x="225"/>
        <n x="398"/>
        <n x="178"/>
      </t>
    </mdx>
    <mdx n="0" f="v">
      <t c="3" si="227">
        <n x="225"/>
        <n x="392"/>
        <n x="178"/>
      </t>
    </mdx>
    <mdx n="0" f="v">
      <t c="3" si="227">
        <n x="225"/>
        <n x="411"/>
        <n x="178"/>
      </t>
    </mdx>
    <mdx n="0" f="v">
      <t c="3" si="227">
        <n x="225"/>
        <n x="420"/>
        <n x="178"/>
      </t>
    </mdx>
    <mdx n="0" f="v">
      <t c="3" si="227">
        <n x="225"/>
        <n x="404"/>
        <n x="178"/>
      </t>
    </mdx>
    <mdx n="0" f="v">
      <t c="3" si="227">
        <n x="225"/>
        <n x="405"/>
        <n x="178"/>
      </t>
    </mdx>
    <mdx n="0" f="v">
      <t c="3" si="227">
        <n x="225"/>
        <n x="406"/>
        <n x="178"/>
      </t>
    </mdx>
    <mdx n="0" f="v">
      <t c="3" si="227">
        <n x="225"/>
        <n x="407"/>
        <n x="178"/>
      </t>
    </mdx>
    <mdx n="0" f="v">
      <t c="3" si="227">
        <n x="225"/>
        <n x="408"/>
        <n x="178"/>
      </t>
    </mdx>
    <mdx n="0" f="v">
      <t c="3" si="227">
        <n x="225"/>
        <n x="409"/>
        <n x="178"/>
      </t>
    </mdx>
    <mdx n="0" f="v">
      <t c="3" si="227">
        <n x="225"/>
        <n x="410"/>
        <n x="178"/>
      </t>
    </mdx>
    <mdx n="0" f="v">
      <t c="3" si="227">
        <n x="225"/>
        <n x="419"/>
        <n x="178"/>
      </t>
    </mdx>
    <mdx n="0" f="v">
      <t c="3" si="227">
        <n x="225"/>
        <n x="403"/>
        <n x="178"/>
      </t>
    </mdx>
    <mdx n="0" f="v">
      <t c="3" si="227">
        <n x="225"/>
        <n x="391"/>
        <n x="178"/>
      </t>
    </mdx>
    <mdx n="0" f="v">
      <t c="3" si="227">
        <n x="225"/>
        <n x="399"/>
        <n x="178"/>
      </t>
    </mdx>
    <mdx n="0" f="v">
      <t c="3" si="227">
        <n x="225"/>
        <n x="400"/>
        <n x="178"/>
      </t>
    </mdx>
    <mdx n="0" f="v">
      <t c="3" si="227">
        <n x="225"/>
        <n x="401"/>
        <n x="178"/>
      </t>
    </mdx>
    <mdx n="0" f="v">
      <t c="3" si="227">
        <n x="225"/>
        <n x="417"/>
        <n x="178"/>
      </t>
    </mdx>
    <mdx n="0" f="v">
      <t c="3" si="227">
        <n x="225"/>
        <n x="418"/>
        <n x="178"/>
      </t>
    </mdx>
    <mdx n="0" f="v">
      <t c="3" si="227">
        <n x="225"/>
        <n x="423"/>
        <n x="178"/>
      </t>
    </mdx>
    <mdx n="0" f="v">
      <t c="3" si="227">
        <n x="225"/>
        <n x="301"/>
        <n x="178"/>
      </t>
    </mdx>
    <mdx n="0" f="v">
      <t c="3" si="227">
        <n x="225"/>
        <n x="299"/>
        <n x="178"/>
      </t>
    </mdx>
    <mdx n="0" f="v">
      <t c="3" si="227">
        <n x="225"/>
        <n x="297"/>
        <n x="178"/>
      </t>
    </mdx>
    <mdx n="0" f="v">
      <t c="3" si="227">
        <n x="225"/>
        <n x="421"/>
        <n x="178"/>
      </t>
    </mdx>
    <mdx n="0" f="v">
      <t c="3" si="227">
        <n x="225"/>
        <n x="329"/>
        <n x="178"/>
      </t>
    </mdx>
    <mdx n="0" f="v">
      <t c="3" si="227">
        <n x="225"/>
        <n x="412"/>
        <n x="178"/>
      </t>
    </mdx>
    <mdx n="0" f="v">
      <t c="3" si="227">
        <n x="225"/>
        <n x="413"/>
        <n x="178"/>
      </t>
    </mdx>
    <mdx n="0" f="v">
      <t c="3" si="227">
        <n x="225"/>
        <n x="414"/>
        <n x="178"/>
      </t>
    </mdx>
    <mdx n="0" f="v">
      <t c="3" si="227">
        <n x="225"/>
        <n x="415"/>
        <n x="178"/>
      </t>
    </mdx>
    <mdx n="0" f="v">
      <t c="3" si="227">
        <n x="225"/>
        <n x="416"/>
        <n x="178"/>
      </t>
    </mdx>
    <mdx n="0" f="v">
      <t c="3" si="227">
        <n x="225"/>
        <n x="427"/>
        <n x="178"/>
      </t>
    </mdx>
    <mdx n="0" f="v">
      <t c="3" si="227">
        <n x="225"/>
        <n x="424"/>
        <n x="178"/>
      </t>
    </mdx>
    <mdx n="0" f="v">
      <t c="3" si="227">
        <n x="225"/>
        <n x="425"/>
        <n x="178"/>
      </t>
    </mdx>
    <mdx n="0" f="v">
      <t c="3" si="227">
        <n x="225"/>
        <n x="348"/>
        <n x="178"/>
      </t>
    </mdx>
    <mdx n="0" f="v">
      <t c="3" si="227">
        <n x="225"/>
        <n x="327"/>
        <n x="178"/>
      </t>
    </mdx>
    <mdx n="0" f="v">
      <t c="3" si="227">
        <n x="225"/>
        <n x="426"/>
        <n x="178"/>
      </t>
    </mdx>
    <mdx n="0" f="v">
      <t c="3" si="227">
        <n x="225"/>
        <n x="433"/>
        <n x="178"/>
      </t>
    </mdx>
    <mdx n="0" f="v">
      <t c="3" si="227">
        <n x="225"/>
        <n x="442"/>
        <n x="178"/>
      </t>
    </mdx>
    <mdx n="0" f="v">
      <t c="3" si="227">
        <n x="225"/>
        <n x="428"/>
        <n x="178"/>
      </t>
    </mdx>
    <mdx n="0" f="v">
      <t c="3" si="227">
        <n x="225"/>
        <n x="328"/>
        <n x="178"/>
      </t>
    </mdx>
    <mdx n="0" f="v">
      <t c="3" si="227">
        <n x="225"/>
        <n x="429"/>
        <n x="178"/>
      </t>
    </mdx>
    <mdx n="0" f="v">
      <t c="3" si="227">
        <n x="225"/>
        <n x="430"/>
        <n x="178"/>
      </t>
    </mdx>
    <mdx n="0" f="v">
      <t c="3" si="227">
        <n x="225"/>
        <n x="431"/>
        <n x="178"/>
      </t>
    </mdx>
    <mdx n="0" f="v">
      <t c="3" si="227">
        <n x="225"/>
        <n x="432"/>
        <n x="178"/>
      </t>
    </mdx>
    <mdx n="0" f="v">
      <t c="3" si="227">
        <n x="225"/>
        <n x="326"/>
        <n x="178"/>
      </t>
    </mdx>
    <mdx n="0" f="v">
      <t c="3" si="227">
        <n x="225"/>
        <n x="435"/>
        <n x="178"/>
      </t>
    </mdx>
    <mdx n="0" f="v">
      <t c="3" si="227">
        <n x="225"/>
        <n x="436"/>
        <n x="178"/>
      </t>
    </mdx>
    <mdx n="0" f="v">
      <t c="3" si="227">
        <n x="225"/>
        <n x="437"/>
        <n x="178"/>
      </t>
    </mdx>
    <mdx n="0" f="v">
      <t c="3" si="227">
        <n x="225"/>
        <n x="294"/>
        <n x="178"/>
      </t>
    </mdx>
    <mdx n="0" f="v">
      <t c="3" si="227">
        <n x="225"/>
        <n x="293"/>
        <n x="178"/>
      </t>
    </mdx>
    <mdx n="0" f="v">
      <t c="3" si="227">
        <n x="225"/>
        <n x="346"/>
        <n x="178"/>
      </t>
    </mdx>
    <mdx n="0" f="v">
      <t c="3" si="227">
        <n x="225"/>
        <n x="443"/>
        <n x="178"/>
      </t>
    </mdx>
    <mdx n="0" f="v">
      <t c="3" si="227">
        <n x="225"/>
        <n x="444"/>
        <n x="178"/>
      </t>
    </mdx>
    <mdx n="0" f="v">
      <t c="3" si="227">
        <n x="225"/>
        <n x="445"/>
        <n x="178"/>
      </t>
    </mdx>
    <mdx n="0" f="v">
      <t c="3" si="227">
        <n x="225"/>
        <n x="446"/>
        <n x="178"/>
      </t>
    </mdx>
    <mdx n="0" f="v">
      <t c="3" si="227">
        <n x="225"/>
        <n x="434"/>
        <n x="178"/>
      </t>
    </mdx>
    <mdx n="0" f="v">
      <t c="3" si="227">
        <n x="225"/>
        <n x="452"/>
        <n x="178"/>
      </t>
    </mdx>
    <mdx n="0" f="v">
      <t c="3" si="227">
        <n x="225"/>
        <n x="276"/>
        <n x="178"/>
      </t>
    </mdx>
    <mdx n="0" f="v">
      <t c="3" si="227">
        <n x="225"/>
        <n x="453"/>
        <n x="178"/>
      </t>
    </mdx>
    <mdx n="0" f="v">
      <t c="3" si="227">
        <n x="225"/>
        <n x="454"/>
        <n x="178"/>
      </t>
    </mdx>
    <mdx n="0" f="v">
      <t c="3" si="227">
        <n x="225"/>
        <n x="455"/>
        <n x="178"/>
      </t>
    </mdx>
    <mdx n="0" f="v">
      <t c="3" si="227">
        <n x="225"/>
        <n x="456"/>
        <n x="178"/>
      </t>
    </mdx>
    <mdx n="0" f="v">
      <t c="3" si="227">
        <n x="225"/>
        <n x="459"/>
        <n x="178"/>
      </t>
    </mdx>
    <mdx n="0" f="v">
      <t c="3" si="227">
        <n x="225"/>
        <n x="438"/>
        <n x="178"/>
      </t>
    </mdx>
    <mdx n="0" f="v">
      <t c="3" si="227">
        <n x="225"/>
        <n x="350"/>
        <n x="178"/>
      </t>
    </mdx>
    <mdx n="0" f="v">
      <t c="3" si="227">
        <n x="225"/>
        <n x="439"/>
        <n x="178"/>
      </t>
    </mdx>
    <mdx n="0" f="v">
      <t c="3" si="227">
        <n x="225"/>
        <n x="440"/>
        <n x="178"/>
      </t>
    </mdx>
    <mdx n="0" f="v">
      <t c="3" si="227">
        <n x="225"/>
        <n x="441"/>
        <n x="178"/>
      </t>
    </mdx>
    <mdx n="0" f="v">
      <t c="3" si="227">
        <n x="225"/>
        <n x="447"/>
        <n x="178"/>
      </t>
    </mdx>
    <mdx n="0" f="v">
      <t c="3" si="227">
        <n x="225"/>
        <n x="461"/>
        <n x="178"/>
      </t>
    </mdx>
    <mdx n="0" f="v">
      <t c="3" si="227">
        <n x="225"/>
        <n x="462"/>
        <n x="178"/>
      </t>
    </mdx>
    <mdx n="0" f="v">
      <t c="3" si="227">
        <n x="225"/>
        <n x="463"/>
        <n x="178"/>
      </t>
    </mdx>
    <mdx n="0" f="v">
      <t c="3" si="227">
        <n x="225"/>
        <n x="464"/>
        <n x="178"/>
      </t>
    </mdx>
    <mdx n="0" f="v">
      <t c="3" si="227">
        <n x="225"/>
        <n x="465"/>
        <n x="178"/>
      </t>
    </mdx>
    <mdx n="0" f="v">
      <t c="3" si="227">
        <n x="225"/>
        <n x="466"/>
        <n x="178"/>
      </t>
    </mdx>
    <mdx n="0" f="v">
      <t c="3" si="227">
        <n x="225"/>
        <n x="467"/>
        <n x="178"/>
      </t>
    </mdx>
    <mdx n="0" f="v">
      <t c="3" si="227">
        <n x="225"/>
        <n x="448"/>
        <n x="178"/>
      </t>
    </mdx>
    <mdx n="0" f="v">
      <t c="3" si="227">
        <n x="225"/>
        <n x="449"/>
        <n x="178"/>
      </t>
    </mdx>
    <mdx n="0" f="v">
      <t c="3" si="227">
        <n x="225"/>
        <n x="450"/>
        <n x="178"/>
      </t>
    </mdx>
    <mdx n="0" f="v">
      <t c="3" si="227">
        <n x="225"/>
        <n x="451"/>
        <n x="178"/>
      </t>
    </mdx>
    <mdx n="0" f="v">
      <t c="3" si="227">
        <n x="225"/>
        <n x="457"/>
        <n x="178"/>
      </t>
    </mdx>
    <mdx n="0" f="v">
      <t c="3" si="227">
        <n x="225"/>
        <n x="458"/>
        <n x="178"/>
      </t>
    </mdx>
    <mdx n="0" f="v">
      <t c="3" si="227">
        <n x="225"/>
        <n x="473"/>
        <n x="178"/>
      </t>
    </mdx>
    <mdx n="0" f="v">
      <t c="3" si="227">
        <n x="225"/>
        <n x="474"/>
        <n x="178"/>
      </t>
    </mdx>
    <mdx n="0" f="v">
      <t c="3" si="227">
        <n x="225"/>
        <n x="475"/>
        <n x="178"/>
      </t>
    </mdx>
    <mdx n="0" f="v">
      <t c="3" si="227">
        <n x="225"/>
        <n x="476"/>
        <n x="178"/>
      </t>
    </mdx>
    <mdx n="0" f="v">
      <t c="3" si="227">
        <n x="225"/>
        <n x="471"/>
        <n x="178"/>
      </t>
    </mdx>
    <mdx n="0" f="v">
      <t c="3" si="227">
        <n x="225"/>
        <n x="460"/>
        <n x="178"/>
      </t>
    </mdx>
    <mdx n="0" f="v">
      <t c="3" si="227">
        <n x="225"/>
        <n x="468"/>
        <n x="178"/>
      </t>
    </mdx>
    <mdx n="0" f="v">
      <t c="3" si="227">
        <n x="225"/>
        <n x="469"/>
        <n x="178"/>
      </t>
    </mdx>
    <mdx n="0" f="v">
      <t c="3" si="227">
        <n x="225"/>
        <n x="470"/>
        <n x="178"/>
      </t>
    </mdx>
    <mdx n="0" f="v">
      <t c="3" si="227">
        <n x="225"/>
        <n x="472"/>
        <n x="178"/>
      </t>
    </mdx>
    <mdx n="0" f="v">
      <t c="3" si="227">
        <n x="225"/>
        <n x="480"/>
        <n x="178"/>
      </t>
    </mdx>
    <mdx n="0" f="v">
      <t c="3" si="227">
        <n x="225"/>
        <n x="481"/>
        <n x="178"/>
      </t>
    </mdx>
    <mdx n="0" f="v">
      <t c="3" si="227">
        <n x="225"/>
        <n x="483"/>
        <n x="178"/>
      </t>
    </mdx>
    <mdx n="0" f="v">
      <t c="3" si="227">
        <n x="225"/>
        <n x="488"/>
        <n x="178"/>
      </t>
    </mdx>
    <mdx n="0" f="v">
      <t c="3" si="227">
        <n x="225"/>
        <n x="477"/>
        <n x="178"/>
      </t>
    </mdx>
    <mdx n="0" f="v">
      <t c="3" si="227">
        <n x="225"/>
        <n x="478"/>
        <n x="178"/>
      </t>
    </mdx>
    <mdx n="0" f="v">
      <t c="3" si="227">
        <n x="225"/>
        <n x="479"/>
        <n x="178"/>
      </t>
    </mdx>
    <mdx n="0" f="v">
      <t c="3" si="227">
        <n x="225"/>
        <n x="487"/>
        <n x="178"/>
      </t>
    </mdx>
    <mdx n="0" f="v">
      <t c="3" si="227">
        <n x="225"/>
        <n x="484"/>
        <n x="178"/>
      </t>
    </mdx>
    <mdx n="0" f="v">
      <t c="3" si="227">
        <n x="225"/>
        <n x="485"/>
        <n x="178"/>
      </t>
    </mdx>
    <mdx n="0" f="v">
      <t c="3" si="227">
        <n x="225"/>
        <n x="486"/>
        <n x="178"/>
      </t>
    </mdx>
    <mdx n="0" f="v">
      <t c="3" si="227">
        <n x="225"/>
        <n x="482"/>
        <n x="178"/>
      </t>
    </mdx>
    <mdx n="0" f="v">
      <t c="3" si="227">
        <n x="225"/>
        <n x="490"/>
        <n x="178"/>
      </t>
    </mdx>
    <mdx n="0" f="v">
      <t c="3" si="227">
        <n x="225"/>
        <n x="489"/>
        <n x="178"/>
      </t>
    </mdx>
    <mdx n="0" f="v">
      <t c="3" si="227">
        <n x="225"/>
        <n x="491"/>
        <n x="178"/>
      </t>
    </mdx>
    <mdx n="0" f="v">
      <t c="3" si="227">
        <n x="225"/>
        <n x="495"/>
        <n x="178"/>
      </t>
    </mdx>
    <mdx n="0" f="v">
      <t c="3" si="227">
        <n x="225"/>
        <n x="496"/>
        <n x="178"/>
      </t>
    </mdx>
    <mdx n="0" f="v">
      <t c="3" si="227">
        <n x="225"/>
        <n x="497"/>
        <n x="178"/>
      </t>
    </mdx>
    <mdx n="0" f="v">
      <t c="3" si="227">
        <n x="225"/>
        <n x="492"/>
        <n x="178"/>
      </t>
    </mdx>
    <mdx n="0" f="v">
      <t c="3" si="227">
        <n x="225"/>
        <n x="493"/>
        <n x="178"/>
      </t>
    </mdx>
    <mdx n="0" f="v">
      <t c="3" si="227">
        <n x="225"/>
        <n x="494"/>
        <n x="178"/>
      </t>
    </mdx>
    <mdx n="0" f="v">
      <t c="3" si="227">
        <n x="225"/>
        <n x="500"/>
        <n x="178"/>
      </t>
    </mdx>
    <mdx n="0" f="v">
      <t c="3" si="227">
        <n x="225"/>
        <n x="498"/>
        <n x="178"/>
      </t>
    </mdx>
    <mdx n="0" f="v">
      <t c="3" si="227">
        <n x="225"/>
        <n x="499"/>
        <n x="178"/>
      </t>
    </mdx>
    <mdx n="0" f="v">
      <t c="3" si="227">
        <n x="225"/>
        <n x="508"/>
        <n x="178"/>
      </t>
    </mdx>
    <mdx n="0" f="v">
      <t c="3" si="227">
        <n x="225"/>
        <n x="501"/>
        <n x="178"/>
      </t>
    </mdx>
    <mdx n="0" f="v">
      <t c="3" si="227">
        <n x="225"/>
        <n x="502"/>
        <n x="178"/>
      </t>
    </mdx>
    <mdx n="0" f="v">
      <t c="3" si="227">
        <n x="225"/>
        <n x="503"/>
        <n x="178"/>
      </t>
    </mdx>
    <mdx n="0" f="v">
      <t c="3" si="227">
        <n x="225"/>
        <n x="509"/>
        <n x="178"/>
      </t>
    </mdx>
    <mdx n="0" f="v">
      <t c="3" si="227">
        <n x="225"/>
        <n x="507"/>
        <n x="178"/>
      </t>
    </mdx>
    <mdx n="0" f="v">
      <t c="3" si="227">
        <n x="225"/>
        <n x="513"/>
        <n x="178"/>
      </t>
    </mdx>
    <mdx n="0" f="v">
      <t c="3" si="227">
        <n x="225"/>
        <n x="504"/>
        <n x="178"/>
      </t>
    </mdx>
    <mdx n="0" f="v">
      <t c="3" si="227">
        <n x="225"/>
        <n x="505"/>
        <n x="178"/>
      </t>
    </mdx>
    <mdx n="0" f="v">
      <t c="3" si="227">
        <n x="225"/>
        <n x="506"/>
        <n x="178"/>
      </t>
    </mdx>
    <mdx n="0" f="v">
      <t c="3" si="227">
        <n x="225"/>
        <n x="514"/>
        <n x="178"/>
      </t>
    </mdx>
    <mdx n="0" f="v">
      <t c="3" si="227">
        <n x="225"/>
        <n x="515"/>
        <n x="178"/>
      </t>
    </mdx>
    <mdx n="0" f="v">
      <t c="3" si="227">
        <n x="225"/>
        <n x="517"/>
        <n x="178"/>
      </t>
    </mdx>
    <mdx n="0" f="v">
      <t c="3" si="227">
        <n x="225"/>
        <n x="519"/>
        <n x="178"/>
      </t>
    </mdx>
    <mdx n="0" f="v">
      <t c="3" si="227">
        <n x="225"/>
        <n x="510"/>
        <n x="178"/>
      </t>
    </mdx>
    <mdx n="0" f="v">
      <t c="3" si="227">
        <n x="225"/>
        <n x="511"/>
        <n x="178"/>
      </t>
    </mdx>
    <mdx n="0" f="v">
      <t c="3" si="227">
        <n x="225"/>
        <n x="512"/>
        <n x="178"/>
      </t>
    </mdx>
    <mdx n="0" f="v">
      <t c="3" si="227">
        <n x="225"/>
        <n x="516"/>
        <n x="178"/>
      </t>
    </mdx>
    <mdx n="0" f="v">
      <t c="3" si="227">
        <n x="225"/>
        <n x="518"/>
        <n x="178"/>
      </t>
    </mdx>
    <mdx n="0" f="v">
      <t c="3" si="227">
        <n x="225"/>
        <n x="522"/>
        <n x="178"/>
      </t>
    </mdx>
    <mdx n="0" f="v">
      <t c="3" si="227">
        <n x="225"/>
        <n x="523"/>
        <n x="178"/>
      </t>
    </mdx>
    <mdx n="0" f="v">
      <t c="3" si="227">
        <n x="225"/>
        <n x="520"/>
        <n x="178"/>
      </t>
    </mdx>
    <mdx n="0" f="v">
      <t c="3" si="227">
        <n x="225"/>
        <n x="521"/>
        <n x="178"/>
      </t>
    </mdx>
    <mdx n="0" f="v">
      <t c="3" si="227">
        <n x="225"/>
        <n x="525"/>
        <n x="178"/>
      </t>
    </mdx>
    <mdx n="0" f="v">
      <t c="3" si="227">
        <n x="225"/>
        <n x="528"/>
        <n x="178"/>
      </t>
    </mdx>
    <mdx n="0" f="v">
      <t c="3" si="227">
        <n x="225"/>
        <n x="526"/>
        <n x="178"/>
      </t>
    </mdx>
    <mdx n="0" f="v">
      <t c="3" si="227">
        <n x="225"/>
        <n x="524"/>
        <n x="178"/>
      </t>
    </mdx>
    <mdx n="0" f="v">
      <t c="3" si="227">
        <n x="225"/>
        <n x="533"/>
        <n x="178"/>
      </t>
    </mdx>
    <mdx n="0" f="v">
      <t c="3" si="227">
        <n x="225"/>
        <n x="529"/>
        <n x="178"/>
      </t>
    </mdx>
    <mdx n="0" f="v">
      <t c="3" si="227">
        <n x="225"/>
        <n x="531"/>
        <n x="178"/>
      </t>
    </mdx>
    <mdx n="0" f="v">
      <t c="3" si="227">
        <n x="225"/>
        <n x="530"/>
        <n x="178"/>
      </t>
    </mdx>
    <mdx n="0" f="v">
      <t c="3" si="227">
        <n x="225"/>
        <n x="527"/>
        <n x="178"/>
      </t>
    </mdx>
    <mdx n="0" f="v">
      <t c="3" si="227">
        <n x="225"/>
        <n x="532"/>
        <n x="178"/>
      </t>
    </mdx>
    <mdx n="0" f="v">
      <t c="3" si="227">
        <n x="225"/>
        <n x="534"/>
        <n x="178"/>
      </t>
    </mdx>
    <mdx n="0" f="v">
      <t c="3" si="227">
        <n x="225"/>
        <n x="535"/>
        <n x="178"/>
      </t>
    </mdx>
    <mdx n="0" f="v">
      <t c="3" si="227">
        <n x="225"/>
        <n x="537"/>
        <n x="178"/>
      </t>
    </mdx>
    <mdx n="0" f="v">
      <t c="3" si="227">
        <n x="225"/>
        <n x="538"/>
        <n x="178"/>
      </t>
    </mdx>
    <mdx n="0" f="v">
      <t c="3" si="227">
        <n x="225"/>
        <n x="539"/>
        <n x="178"/>
      </t>
    </mdx>
    <mdx n="0" f="v">
      <t c="3" si="227">
        <n x="225"/>
        <n x="540"/>
        <n x="178"/>
      </t>
    </mdx>
    <mdx n="0" f="v">
      <t c="3" si="227">
        <n x="225"/>
        <n x="545"/>
        <n x="178"/>
      </t>
    </mdx>
    <mdx n="0" f="v">
      <t c="3" si="227">
        <n x="225"/>
        <n x="543"/>
        <n x="178"/>
      </t>
    </mdx>
    <mdx n="0" f="v">
      <t c="3" si="227">
        <n x="225"/>
        <n x="541"/>
        <n x="178"/>
      </t>
    </mdx>
    <mdx n="0" f="v">
      <t c="3" si="227">
        <n x="225"/>
        <n x="542"/>
        <n x="178"/>
      </t>
    </mdx>
    <mdx n="0" f="v">
      <t c="3" si="227">
        <n x="225"/>
        <n x="546"/>
        <n x="178"/>
      </t>
    </mdx>
    <mdx n="0" f="v">
      <t c="3" si="227">
        <n x="225"/>
        <n x="544"/>
        <n x="178"/>
      </t>
    </mdx>
    <mdx n="0" f="v">
      <t c="3" si="227">
        <n x="225"/>
        <n x="273"/>
        <n x="180"/>
      </t>
    </mdx>
    <mdx n="0" f="v">
      <t c="3" si="227">
        <n x="225"/>
        <n x="272"/>
        <n x="180"/>
      </t>
    </mdx>
    <mdx n="0" f="v">
      <t c="3" si="227">
        <n x="225"/>
        <n x="266"/>
        <n x="180"/>
      </t>
    </mdx>
    <mdx n="0" f="v">
      <t c="3" si="227">
        <n x="225"/>
        <n x="265"/>
        <n x="180"/>
      </t>
    </mdx>
    <mdx n="0" f="v">
      <t c="3" si="227">
        <n x="225"/>
        <n x="264"/>
        <n x="180"/>
      </t>
    </mdx>
    <mdx n="0" f="v">
      <t c="3" si="227">
        <n x="225"/>
        <n x="263"/>
        <n x="180"/>
      </t>
    </mdx>
    <mdx n="0" f="v">
      <t c="3" si="227">
        <n x="225"/>
        <n x="262"/>
        <n x="180"/>
      </t>
    </mdx>
    <mdx n="0" f="v">
      <t c="3" si="227">
        <n x="225"/>
        <n x="261"/>
        <n x="180"/>
      </t>
    </mdx>
    <mdx n="0" f="v">
      <t c="3" si="227">
        <n x="225"/>
        <n x="260"/>
        <n x="180"/>
      </t>
    </mdx>
    <mdx n="0" f="v">
      <t c="3" si="227">
        <n x="225"/>
        <n x="259"/>
        <n x="180"/>
      </t>
    </mdx>
    <mdx n="0" f="v">
      <t c="3" si="227">
        <n x="225"/>
        <n x="258"/>
        <n x="180"/>
      </t>
    </mdx>
    <mdx n="0" f="v">
      <t c="3" si="227">
        <n x="225"/>
        <n x="257"/>
        <n x="180"/>
      </t>
    </mdx>
    <mdx n="0" f="v">
      <t c="3" si="227">
        <n x="225"/>
        <n x="256"/>
        <n x="180"/>
      </t>
    </mdx>
    <mdx n="0" f="v">
      <t c="3" si="227">
        <n x="225"/>
        <n x="255"/>
        <n x="180"/>
      </t>
    </mdx>
    <mdx n="0" f="v">
      <t c="3" si="227">
        <n x="225"/>
        <n x="271"/>
        <n x="180"/>
      </t>
    </mdx>
    <mdx n="0" f="v">
      <t c="3" si="227">
        <n x="225"/>
        <n x="270"/>
        <n x="180"/>
      </t>
    </mdx>
    <mdx n="0" f="v">
      <t c="3" si="227">
        <n x="225"/>
        <n x="268"/>
        <n x="180"/>
      </t>
    </mdx>
    <mdx n="0" f="v">
      <t c="3" si="227">
        <n x="225"/>
        <n x="355"/>
        <n x="180"/>
      </t>
    </mdx>
    <mdx n="0" f="v">
      <t c="3" si="227">
        <n x="225"/>
        <n x="356"/>
        <n x="180"/>
      </t>
    </mdx>
    <mdx n="0" f="v">
      <t c="3" si="227">
        <n x="225"/>
        <n x="357"/>
        <n x="180"/>
      </t>
    </mdx>
    <mdx n="0" f="v">
      <t c="3" si="227">
        <n x="225"/>
        <n x="359"/>
        <n x="180"/>
      </t>
    </mdx>
    <mdx n="0" f="v">
      <t c="3" si="227">
        <n x="225"/>
        <n x="360"/>
        <n x="180"/>
      </t>
    </mdx>
    <mdx n="0" f="v">
      <t c="3" si="227">
        <n x="225"/>
        <n x="254"/>
        <n x="180"/>
      </t>
    </mdx>
    <mdx n="0" f="v">
      <t c="3" si="227">
        <n x="225"/>
        <n x="283"/>
        <n x="180"/>
      </t>
    </mdx>
    <mdx n="0" f="v">
      <t c="3" si="227">
        <n x="225"/>
        <n x="547"/>
        <n x="180"/>
      </t>
    </mdx>
    <mdx n="0" f="v">
      <t c="3" si="227">
        <n x="225"/>
        <n x="362"/>
        <n x="180"/>
      </t>
    </mdx>
    <mdx n="0" f="v">
      <t c="3" si="227">
        <n x="225"/>
        <n x="363"/>
        <n x="180"/>
      </t>
    </mdx>
    <mdx n="0" f="v">
      <t c="3" si="227">
        <n x="225"/>
        <n x="364"/>
        <n x="180"/>
      </t>
    </mdx>
    <mdx n="0" f="v">
      <t c="3" si="227">
        <n x="225"/>
        <n x="548"/>
        <n x="180"/>
      </t>
    </mdx>
    <mdx n="0" f="v">
      <t c="3" si="227">
        <n x="225"/>
        <n x="365"/>
        <n x="180"/>
      </t>
    </mdx>
    <mdx n="0" f="v">
      <t c="3" si="227">
        <n x="225"/>
        <n x="366"/>
        <n x="180"/>
      </t>
    </mdx>
    <mdx n="0" f="v">
      <t c="3" si="227">
        <n x="225"/>
        <n x="367"/>
        <n x="180"/>
      </t>
    </mdx>
    <mdx n="0" f="v">
      <t c="3" si="227">
        <n x="225"/>
        <n x="368"/>
        <n x="180"/>
      </t>
    </mdx>
    <mdx n="0" f="v">
      <t c="3" si="227">
        <n x="225"/>
        <n x="369"/>
        <n x="180"/>
      </t>
    </mdx>
    <mdx n="0" f="v">
      <t c="3" si="227">
        <n x="225"/>
        <n x="370"/>
        <n x="180"/>
      </t>
    </mdx>
    <mdx n="0" f="v">
      <t c="3" si="227">
        <n x="225"/>
        <n x="371"/>
        <n x="180"/>
      </t>
    </mdx>
    <mdx n="0" f="v">
      <t c="3" si="227">
        <n x="225"/>
        <n x="372"/>
        <n x="180"/>
      </t>
    </mdx>
    <mdx n="0" f="v">
      <t c="3" si="227">
        <n x="225"/>
        <n x="393"/>
        <n x="180"/>
      </t>
    </mdx>
    <mdx n="0" f="v">
      <t c="3" si="227">
        <n x="225"/>
        <n x="373"/>
        <n x="180"/>
      </t>
    </mdx>
    <mdx n="0" f="v">
      <t c="3" si="227">
        <n x="225"/>
        <n x="374"/>
        <n x="180"/>
      </t>
    </mdx>
    <mdx n="0" f="v">
      <t c="3" si="227">
        <n x="225"/>
        <n x="375"/>
        <n x="180"/>
      </t>
    </mdx>
    <mdx n="0" f="v">
      <t c="3" si="227">
        <n x="225"/>
        <n x="376"/>
        <n x="180"/>
      </t>
    </mdx>
    <mdx n="0" f="v">
      <t c="3" si="227">
        <n x="225"/>
        <n x="377"/>
        <n x="180"/>
      </t>
    </mdx>
    <mdx n="0" f="v">
      <t c="3" si="227">
        <n x="225"/>
        <n x="379"/>
        <n x="180"/>
      </t>
    </mdx>
    <mdx n="0" f="v">
      <t c="3" si="227">
        <n x="225"/>
        <n x="380"/>
        <n x="180"/>
      </t>
    </mdx>
    <mdx n="0" f="v">
      <t c="3" si="227">
        <n x="225"/>
        <n x="381"/>
        <n x="180"/>
      </t>
    </mdx>
    <mdx n="0" f="v">
      <t c="3" si="227">
        <n x="225"/>
        <n x="382"/>
        <n x="180"/>
      </t>
    </mdx>
    <mdx n="0" f="v">
      <t c="3" si="227">
        <n x="225"/>
        <n x="384"/>
        <n x="180"/>
      </t>
    </mdx>
    <mdx n="0" f="v">
      <t c="3" si="227">
        <n x="225"/>
        <n x="385"/>
        <n x="180"/>
      </t>
    </mdx>
    <mdx n="0" f="v">
      <t c="3" si="227">
        <n x="225"/>
        <n x="386"/>
        <n x="180"/>
      </t>
    </mdx>
    <mdx n="0" f="v">
      <t c="3" si="227">
        <n x="225"/>
        <n x="387"/>
        <n x="180"/>
      </t>
    </mdx>
    <mdx n="0" f="v">
      <t c="3" si="227">
        <n x="225"/>
        <n x="390"/>
        <n x="180"/>
      </t>
    </mdx>
    <mdx n="0" f="v">
      <t c="3" si="227">
        <n x="225"/>
        <n x="404"/>
        <n x="180"/>
      </t>
    </mdx>
    <mdx n="0" f="v">
      <t c="3" si="227">
        <n x="225"/>
        <n x="394"/>
        <n x="180"/>
      </t>
    </mdx>
    <mdx n="0" f="v">
      <t c="3" si="227">
        <n x="225"/>
        <n x="395"/>
        <n x="180"/>
      </t>
    </mdx>
    <mdx n="0" f="v">
      <t c="3" si="227">
        <n x="225"/>
        <n x="397"/>
        <n x="180"/>
      </t>
    </mdx>
    <mdx n="0" f="v">
      <t c="3" si="227">
        <n x="225"/>
        <n x="398"/>
        <n x="180"/>
      </t>
    </mdx>
    <mdx n="0" f="v">
      <t c="3" si="227">
        <n x="225"/>
        <n x="392"/>
        <n x="180"/>
      </t>
    </mdx>
    <mdx n="0" f="v">
      <t c="3" si="227">
        <n x="225"/>
        <n x="411"/>
        <n x="180"/>
      </t>
    </mdx>
    <mdx n="0" f="v">
      <t c="3" si="227">
        <n x="225"/>
        <n x="420"/>
        <n x="180"/>
      </t>
    </mdx>
    <mdx n="0" f="v">
      <t c="3" si="227">
        <n x="225"/>
        <n x="405"/>
        <n x="180"/>
      </t>
    </mdx>
    <mdx n="0" f="v">
      <t c="3" si="227">
        <n x="225"/>
        <n x="406"/>
        <n x="180"/>
      </t>
    </mdx>
    <mdx n="0" f="v">
      <t c="3" si="227">
        <n x="225"/>
        <n x="407"/>
        <n x="180"/>
      </t>
    </mdx>
    <mdx n="0" f="v">
      <t c="3" si="227">
        <n x="225"/>
        <n x="409"/>
        <n x="180"/>
      </t>
    </mdx>
    <mdx n="0" f="v">
      <t c="3" si="227">
        <n x="225"/>
        <n x="410"/>
        <n x="180"/>
      </t>
    </mdx>
    <mdx n="0" f="v">
      <t c="3" si="227">
        <n x="225"/>
        <n x="419"/>
        <n x="180"/>
      </t>
    </mdx>
    <mdx n="0" f="v">
      <t c="3" si="227">
        <n x="225"/>
        <n x="403"/>
        <n x="180"/>
      </t>
    </mdx>
    <mdx n="0" f="v">
      <t c="3" si="227">
        <n x="225"/>
        <n x="391"/>
        <n x="180"/>
      </t>
    </mdx>
    <mdx n="0" f="v">
      <t c="3" si="227">
        <n x="225"/>
        <n x="399"/>
        <n x="180"/>
      </t>
    </mdx>
    <mdx n="0" f="v">
      <t c="3" si="227">
        <n x="225"/>
        <n x="400"/>
        <n x="180"/>
      </t>
    </mdx>
    <mdx n="0" f="v">
      <t c="3" si="227">
        <n x="225"/>
        <n x="401"/>
        <n x="180"/>
      </t>
    </mdx>
    <mdx n="0" f="v">
      <t c="3" si="227">
        <n x="225"/>
        <n x="402"/>
        <n x="180"/>
      </t>
    </mdx>
    <mdx n="0" f="v">
      <t c="3" si="227">
        <n x="225"/>
        <n x="417"/>
        <n x="180"/>
      </t>
    </mdx>
    <mdx n="0" f="v">
      <t c="3" si="227">
        <n x="225"/>
        <n x="418"/>
        <n x="180"/>
      </t>
    </mdx>
    <mdx n="0" f="v">
      <t c="3" si="227">
        <n x="225"/>
        <n x="422"/>
        <n x="180"/>
      </t>
    </mdx>
    <mdx n="0" f="v">
      <t c="3" si="227">
        <n x="225"/>
        <n x="329"/>
        <n x="180"/>
      </t>
    </mdx>
    <mdx n="0" f="v">
      <t c="3" si="227">
        <n x="225"/>
        <n x="301"/>
        <n x="180"/>
      </t>
    </mdx>
    <mdx n="0" f="v">
      <t c="3" si="227">
        <n x="225"/>
        <n x="299"/>
        <n x="180"/>
      </t>
    </mdx>
    <mdx n="0" f="v">
      <t c="3" si="227">
        <n x="225"/>
        <n x="297"/>
        <n x="180"/>
      </t>
    </mdx>
    <mdx n="0" f="v">
      <t c="3" si="227">
        <n x="225"/>
        <n x="421"/>
        <n x="180"/>
      </t>
    </mdx>
    <mdx n="0" f="v">
      <t c="3" si="227">
        <n x="225"/>
        <n x="423"/>
        <n x="180"/>
      </t>
    </mdx>
    <mdx n="0" f="v">
      <t c="3" si="227">
        <n x="225"/>
        <n x="412"/>
        <n x="180"/>
      </t>
    </mdx>
    <mdx n="0" f="v">
      <t c="3" si="227">
        <n x="225"/>
        <n x="413"/>
        <n x="180"/>
      </t>
    </mdx>
    <mdx n="0" f="v">
      <t c="3" si="227">
        <n x="225"/>
        <n x="414"/>
        <n x="180"/>
      </t>
    </mdx>
    <mdx n="0" f="v">
      <t c="3" si="227">
        <n x="225"/>
        <n x="415"/>
        <n x="180"/>
      </t>
    </mdx>
    <mdx n="0" f="v">
      <t c="3" si="227">
        <n x="225"/>
        <n x="416"/>
        <n x="180"/>
      </t>
    </mdx>
    <mdx n="0" f="v">
      <t c="3" si="227">
        <n x="225"/>
        <n x="427"/>
        <n x="180"/>
      </t>
    </mdx>
    <mdx n="0" f="v">
      <t c="3" si="227">
        <n x="225"/>
        <n x="424"/>
        <n x="180"/>
      </t>
    </mdx>
    <mdx n="0" f="v">
      <t c="3" si="227">
        <n x="225"/>
        <n x="425"/>
        <n x="180"/>
      </t>
    </mdx>
    <mdx n="0" f="v">
      <t c="3" si="227">
        <n x="225"/>
        <n x="348"/>
        <n x="180"/>
      </t>
    </mdx>
    <mdx n="0" f="v">
      <t c="3" si="227">
        <n x="225"/>
        <n x="426"/>
        <n x="180"/>
      </t>
    </mdx>
    <mdx n="0" f="v">
      <t c="3" si="227">
        <n x="225"/>
        <n x="436"/>
        <n x="180"/>
      </t>
    </mdx>
    <mdx n="0" f="v">
      <t c="3" si="227">
        <n x="225"/>
        <n x="428"/>
        <n x="180"/>
      </t>
    </mdx>
    <mdx n="0" f="v">
      <t c="3" si="227">
        <n x="225"/>
        <n x="328"/>
        <n x="180"/>
      </t>
    </mdx>
    <mdx n="0" f="v">
      <t c="3" si="227">
        <n x="225"/>
        <n x="429"/>
        <n x="180"/>
      </t>
    </mdx>
    <mdx n="0" f="v">
      <t c="3" si="227">
        <n x="225"/>
        <n x="430"/>
        <n x="180"/>
      </t>
    </mdx>
    <mdx n="0" f="v">
      <t c="3" si="227">
        <n x="225"/>
        <n x="431"/>
        <n x="180"/>
      </t>
    </mdx>
    <mdx n="0" f="v">
      <t c="3" si="227">
        <n x="225"/>
        <n x="432"/>
        <n x="180"/>
      </t>
    </mdx>
    <mdx n="0" f="v">
      <t c="3" si="227">
        <n x="225"/>
        <n x="433"/>
        <n x="180"/>
      </t>
    </mdx>
    <mdx n="0" f="v">
      <t c="3" si="227">
        <n x="225"/>
        <n x="435"/>
        <n x="180"/>
      </t>
    </mdx>
    <mdx n="0" f="v">
      <t c="3" si="227">
        <n x="225"/>
        <n x="442"/>
        <n x="180"/>
      </t>
    </mdx>
    <mdx n="0" f="v">
      <t c="3" si="227">
        <n x="225"/>
        <n x="326"/>
        <n x="180"/>
      </t>
    </mdx>
    <mdx n="0" f="v">
      <t c="3" si="227">
        <n x="225"/>
        <n x="437"/>
        <n x="180"/>
      </t>
    </mdx>
    <mdx n="0" f="v">
      <t c="3" si="227">
        <n x="225"/>
        <n x="294"/>
        <n x="180"/>
      </t>
    </mdx>
    <mdx n="0" f="v">
      <t c="3" si="227">
        <n x="225"/>
        <n x="293"/>
        <n x="180"/>
      </t>
    </mdx>
    <mdx n="0" f="v">
      <t c="3" si="227">
        <n x="225"/>
        <n x="443"/>
        <n x="180"/>
      </t>
    </mdx>
    <mdx n="0" f="v">
      <t c="3" si="227">
        <n x="225"/>
        <n x="444"/>
        <n x="180"/>
      </t>
    </mdx>
    <mdx n="0" f="v">
      <t c="3" si="227">
        <n x="225"/>
        <n x="445"/>
        <n x="180"/>
      </t>
    </mdx>
    <mdx n="0" f="v">
      <t c="3" si="227">
        <n x="225"/>
        <n x="446"/>
        <n x="180"/>
      </t>
    </mdx>
    <mdx n="0" f="v">
      <t c="3" si="227">
        <n x="225"/>
        <n x="434"/>
        <n x="180"/>
      </t>
    </mdx>
    <mdx n="0" f="v">
      <t c="3" si="227">
        <n x="225"/>
        <n x="452"/>
        <n x="180"/>
      </t>
    </mdx>
    <mdx n="0" f="v">
      <t c="3" si="227">
        <n x="225"/>
        <n x="459"/>
        <n x="180"/>
      </t>
    </mdx>
    <mdx n="0" f="v">
      <t c="3" si="227">
        <n x="225"/>
        <n x="276"/>
        <n x="180"/>
      </t>
    </mdx>
    <mdx n="0" f="v">
      <t c="3" si="227">
        <n x="225"/>
        <n x="454"/>
        <n x="180"/>
      </t>
    </mdx>
    <mdx n="0" f="v">
      <t c="3" si="227">
        <n x="225"/>
        <n x="455"/>
        <n x="180"/>
      </t>
    </mdx>
    <mdx n="0" f="v">
      <t c="3" si="227">
        <n x="225"/>
        <n x="456"/>
        <n x="180"/>
      </t>
    </mdx>
    <mdx n="0" f="v">
      <t c="3" si="227">
        <n x="225"/>
        <n x="346"/>
        <n x="180"/>
      </t>
    </mdx>
    <mdx n="0" f="v">
      <t c="3" si="227">
        <n x="225"/>
        <n x="438"/>
        <n x="180"/>
      </t>
    </mdx>
    <mdx n="0" f="v">
      <t c="3" si="227">
        <n x="225"/>
        <n x="439"/>
        <n x="180"/>
      </t>
    </mdx>
    <mdx n="0" f="v">
      <t c="3" si="227">
        <n x="225"/>
        <n x="440"/>
        <n x="180"/>
      </t>
    </mdx>
    <mdx n="0" f="v">
      <t c="3" si="227">
        <n x="225"/>
        <n x="441"/>
        <n x="180"/>
      </t>
    </mdx>
    <mdx n="0" f="v">
      <t c="3" si="227">
        <n x="225"/>
        <n x="447"/>
        <n x="180"/>
      </t>
    </mdx>
    <mdx n="0" f="v">
      <t c="3" si="227">
        <n x="225"/>
        <n x="461"/>
        <n x="180"/>
      </t>
    </mdx>
    <mdx n="0" f="v">
      <t c="3" si="227">
        <n x="225"/>
        <n x="462"/>
        <n x="180"/>
      </t>
    </mdx>
    <mdx n="0" f="v">
      <t c="3" si="227">
        <n x="225"/>
        <n x="463"/>
        <n x="180"/>
      </t>
    </mdx>
    <mdx n="0" f="v">
      <t c="3" si="227">
        <n x="225"/>
        <n x="464"/>
        <n x="180"/>
      </t>
    </mdx>
    <mdx n="0" f="v">
      <t c="3" si="227">
        <n x="225"/>
        <n x="466"/>
        <n x="180"/>
      </t>
    </mdx>
    <mdx n="0" f="v">
      <t c="3" si="227">
        <n x="225"/>
        <n x="467"/>
        <n x="180"/>
      </t>
    </mdx>
    <mdx n="0" f="v">
      <t c="3" si="227">
        <n x="225"/>
        <n x="448"/>
        <n x="180"/>
      </t>
    </mdx>
    <mdx n="0" f="v">
      <t c="3" si="227">
        <n x="225"/>
        <n x="449"/>
        <n x="180"/>
      </t>
    </mdx>
    <mdx n="0" f="v">
      <t c="3" si="227">
        <n x="225"/>
        <n x="450"/>
        <n x="180"/>
      </t>
    </mdx>
    <mdx n="0" f="v">
      <t c="3" si="227">
        <n x="225"/>
        <n x="451"/>
        <n x="180"/>
      </t>
    </mdx>
    <mdx n="0" f="v">
      <t c="3" si="227">
        <n x="225"/>
        <n x="458"/>
        <n x="180"/>
      </t>
    </mdx>
    <mdx n="0" f="v">
      <t c="3" si="227">
        <n x="225"/>
        <n x="473"/>
        <n x="180"/>
      </t>
    </mdx>
    <mdx n="0" f="v">
      <t c="3" si="227">
        <n x="225"/>
        <n x="474"/>
        <n x="180"/>
      </t>
    </mdx>
    <mdx n="0" f="v">
      <t c="3" si="227">
        <n x="225"/>
        <n x="475"/>
        <n x="180"/>
      </t>
    </mdx>
    <mdx n="0" f="v">
      <t c="3" si="227">
        <n x="225"/>
        <n x="476"/>
        <n x="180"/>
      </t>
    </mdx>
    <mdx n="0" f="v">
      <t c="3" si="227">
        <n x="225"/>
        <n x="471"/>
        <n x="180"/>
      </t>
    </mdx>
    <mdx n="0" f="v">
      <t c="3" si="227">
        <n x="225"/>
        <n x="460"/>
        <n x="180"/>
      </t>
    </mdx>
    <mdx n="0" f="v">
      <t c="3" si="227">
        <n x="225"/>
        <n x="468"/>
        <n x="180"/>
      </t>
    </mdx>
    <mdx n="0" f="v">
      <t c="3" si="227">
        <n x="225"/>
        <n x="469"/>
        <n x="180"/>
      </t>
    </mdx>
    <mdx n="0" f="v">
      <t c="3" si="227">
        <n x="225"/>
        <n x="470"/>
        <n x="180"/>
      </t>
    </mdx>
    <mdx n="0" f="v">
      <t c="3" si="227">
        <n x="225"/>
        <n x="481"/>
        <n x="180"/>
      </t>
    </mdx>
    <mdx n="0" f="v">
      <t c="3" si="227">
        <n x="225"/>
        <n x="488"/>
        <n x="180"/>
      </t>
    </mdx>
    <mdx n="0" f="v">
      <t c="3" si="227">
        <n x="225"/>
        <n x="478"/>
        <n x="180"/>
      </t>
    </mdx>
    <mdx n="0" f="v">
      <t c="3" si="227">
        <n x="225"/>
        <n x="479"/>
        <n x="180"/>
      </t>
    </mdx>
    <mdx n="0" f="v">
      <t c="3" si="227">
        <n x="225"/>
        <n x="487"/>
        <n x="180"/>
      </t>
    </mdx>
    <mdx n="0" f="v">
      <t c="3" si="227">
        <n x="225"/>
        <n x="490"/>
        <n x="180"/>
      </t>
    </mdx>
    <mdx n="0" f="v">
      <t c="3" si="227">
        <n x="225"/>
        <n x="485"/>
        <n x="180"/>
      </t>
    </mdx>
    <mdx n="0" f="v">
      <t c="3" si="227">
        <n x="225"/>
        <n x="486"/>
        <n x="180"/>
      </t>
    </mdx>
    <mdx n="0" f="v">
      <t c="3" si="227">
        <n x="225"/>
        <n x="489"/>
        <n x="180"/>
      </t>
    </mdx>
    <mdx n="0" f="v">
      <t c="3" si="227">
        <n x="225"/>
        <n x="482"/>
        <n x="180"/>
      </t>
    </mdx>
    <mdx n="0" f="v">
      <t c="3" si="227">
        <n x="225"/>
        <n x="491"/>
        <n x="180"/>
      </t>
    </mdx>
    <mdx n="0" f="v">
      <t c="3" si="227">
        <n x="225"/>
        <n x="495"/>
        <n x="180"/>
      </t>
    </mdx>
    <mdx n="0" f="v">
      <t c="3" si="227">
        <n x="225"/>
        <n x="496"/>
        <n x="180"/>
      </t>
    </mdx>
    <mdx n="0" f="v">
      <t c="3" si="227">
        <n x="225"/>
        <n x="497"/>
        <n x="180"/>
      </t>
    </mdx>
    <mdx n="0" f="v">
      <t c="3" si="227">
        <n x="225"/>
        <n x="492"/>
        <n x="180"/>
      </t>
    </mdx>
    <mdx n="0" f="v">
      <t c="3" si="227">
        <n x="225"/>
        <n x="493"/>
        <n x="180"/>
      </t>
    </mdx>
    <mdx n="0" f="v">
      <t c="3" si="227">
        <n x="225"/>
        <n x="500"/>
        <n x="180"/>
      </t>
    </mdx>
    <mdx n="0" f="v">
      <t c="3" si="227">
        <n x="225"/>
        <n x="498"/>
        <n x="180"/>
      </t>
    </mdx>
    <mdx n="0" f="v">
      <t c="3" si="227">
        <n x="225"/>
        <n x="499"/>
        <n x="180"/>
      </t>
    </mdx>
    <mdx n="0" f="v">
      <t c="3" si="227">
        <n x="225"/>
        <n x="501"/>
        <n x="180"/>
      </t>
    </mdx>
    <mdx n="0" f="v">
      <t c="3" si="227">
        <n x="225"/>
        <n x="502"/>
        <n x="180"/>
      </t>
    </mdx>
    <mdx n="0" f="v">
      <t c="3" si="227">
        <n x="225"/>
        <n x="509"/>
        <n x="180"/>
      </t>
    </mdx>
    <mdx n="0" f="v">
      <t c="3" si="227">
        <n x="225"/>
        <n x="507"/>
        <n x="180"/>
      </t>
    </mdx>
    <mdx n="0" f="v">
      <t c="3" si="227">
        <n x="225"/>
        <n x="504"/>
        <n x="180"/>
      </t>
    </mdx>
    <mdx n="0" f="v">
      <t c="3" si="227">
        <n x="225"/>
        <n x="505"/>
        <n x="180"/>
      </t>
    </mdx>
    <mdx n="0" f="v">
      <t c="3" si="227">
        <n x="225"/>
        <n x="506"/>
        <n x="180"/>
      </t>
    </mdx>
    <mdx n="0" f="v">
      <t c="3" si="227">
        <n x="225"/>
        <n x="514"/>
        <n x="180"/>
      </t>
    </mdx>
    <mdx n="0" f="v">
      <t c="3" si="227">
        <n x="225"/>
        <n x="515"/>
        <n x="180"/>
      </t>
    </mdx>
    <mdx n="0" f="v">
      <t c="3" si="227">
        <n x="225"/>
        <n x="519"/>
        <n x="180"/>
      </t>
    </mdx>
    <mdx n="0" f="v">
      <t c="3" si="227">
        <n x="225"/>
        <n x="510"/>
        <n x="180"/>
      </t>
    </mdx>
    <mdx n="0" f="v">
      <t c="3" si="227">
        <n x="225"/>
        <n x="512"/>
        <n x="180"/>
      </t>
    </mdx>
    <mdx n="0" f="v">
      <t c="3" si="227">
        <n x="225"/>
        <n x="516"/>
        <n x="180"/>
      </t>
    </mdx>
    <mdx n="0" f="v">
      <t c="3" si="227">
        <n x="225"/>
        <n x="517"/>
        <n x="180"/>
      </t>
    </mdx>
    <mdx n="0" f="v">
      <t c="3" si="227">
        <n x="225"/>
        <n x="522"/>
        <n x="180"/>
      </t>
    </mdx>
    <mdx n="0" f="v">
      <t c="3" si="227">
        <n x="225"/>
        <n x="523"/>
        <n x="180"/>
      </t>
    </mdx>
    <mdx n="0" f="v">
      <t c="3" si="227">
        <n x="225"/>
        <n x="520"/>
        <n x="180"/>
      </t>
    </mdx>
    <mdx n="0" f="v">
      <t c="3" si="227">
        <n x="225"/>
        <n x="521"/>
        <n x="180"/>
      </t>
    </mdx>
    <mdx n="0" f="v">
      <t c="3" si="227">
        <n x="225"/>
        <n x="525"/>
        <n x="180"/>
      </t>
    </mdx>
    <mdx n="0" f="v">
      <t c="3" si="227">
        <n x="225"/>
        <n x="528"/>
        <n x="180"/>
      </t>
    </mdx>
    <mdx n="0" f="v">
      <t c="3" si="227">
        <n x="225"/>
        <n x="526"/>
        <n x="180"/>
      </t>
    </mdx>
    <mdx n="0" f="v">
      <t c="3" si="227">
        <n x="225"/>
        <n x="530"/>
        <n x="180"/>
      </t>
    </mdx>
    <mdx n="0" f="v">
      <t c="3" si="227">
        <n x="225"/>
        <n x="529"/>
        <n x="180"/>
      </t>
    </mdx>
    <mdx n="0" f="v">
      <t c="3" si="227">
        <n x="225"/>
        <n x="531"/>
        <n x="180"/>
      </t>
    </mdx>
    <mdx n="0" f="v">
      <t c="3" si="227">
        <n x="225"/>
        <n x="533"/>
        <n x="180"/>
      </t>
    </mdx>
    <mdx n="0" f="v">
      <t c="3" si="227">
        <n x="225"/>
        <n x="527"/>
        <n x="180"/>
      </t>
    </mdx>
    <mdx n="0" f="v">
      <t c="3" si="227">
        <n x="225"/>
        <n x="532"/>
        <n x="180"/>
      </t>
    </mdx>
    <mdx n="0" f="v">
      <t c="3" si="227">
        <n x="225"/>
        <n x="536"/>
        <n x="180"/>
      </t>
    </mdx>
    <mdx n="0" f="v">
      <t c="3" si="227">
        <n x="225"/>
        <n x="534"/>
        <n x="180"/>
      </t>
    </mdx>
    <mdx n="0" f="v">
      <t c="3" si="227">
        <n x="225"/>
        <n x="535"/>
        <n x="180"/>
      </t>
    </mdx>
    <mdx n="0" f="v">
      <t c="3" si="227">
        <n x="225"/>
        <n x="537"/>
        <n x="180"/>
      </t>
    </mdx>
    <mdx n="0" f="v">
      <t c="3" si="227">
        <n x="225"/>
        <n x="539"/>
        <n x="180"/>
      </t>
    </mdx>
    <mdx n="0" f="v">
      <t c="3" si="227">
        <n x="225"/>
        <n x="540"/>
        <n x="180"/>
      </t>
    </mdx>
    <mdx n="0" f="v">
      <t c="3" si="227">
        <n x="225"/>
        <n x="543"/>
        <n x="180"/>
      </t>
    </mdx>
    <mdx n="0" f="v">
      <t c="3" si="227">
        <n x="225"/>
        <n x="545"/>
        <n x="180"/>
      </t>
    </mdx>
    <mdx n="0" f="v">
      <t c="3" si="227">
        <n x="225"/>
        <n x="541"/>
        <n x="180"/>
      </t>
    </mdx>
    <mdx n="0" f="v">
      <t c="3" si="227">
        <n x="225"/>
        <n x="542"/>
        <n x="180"/>
      </t>
    </mdx>
    <mdx n="0" f="v">
      <t c="3" si="227">
        <n x="225"/>
        <n x="544"/>
        <n x="180"/>
      </t>
    </mdx>
    <mdx n="0" f="v">
      <t c="3" si="227">
        <n x="225"/>
        <n x="273"/>
        <n x="12"/>
      </t>
    </mdx>
    <mdx n="0" f="v">
      <t c="3" si="227">
        <n x="225"/>
        <n x="272"/>
        <n x="12"/>
      </t>
    </mdx>
    <mdx n="0" f="v">
      <t c="3" si="227">
        <n x="225"/>
        <n x="267"/>
        <n x="12"/>
      </t>
    </mdx>
    <mdx n="0" f="v">
      <t c="3" si="227">
        <n x="225"/>
        <n x="266"/>
        <n x="12"/>
      </t>
    </mdx>
    <mdx n="0" f="v">
      <t c="3" si="227">
        <n x="225"/>
        <n x="264"/>
        <n x="12"/>
      </t>
    </mdx>
    <mdx n="0" f="v">
      <t c="3" si="227">
        <n x="225"/>
        <n x="263"/>
        <n x="12"/>
      </t>
    </mdx>
    <mdx n="0" f="v">
      <t c="3" si="227">
        <n x="225"/>
        <n x="262"/>
        <n x="12"/>
      </t>
    </mdx>
    <mdx n="0" f="v">
      <t c="3" si="227">
        <n x="225"/>
        <n x="261"/>
        <n x="12"/>
      </t>
    </mdx>
    <mdx n="0" f="v">
      <t c="3" si="227">
        <n x="225"/>
        <n x="259"/>
        <n x="12"/>
      </t>
    </mdx>
    <mdx n="0" f="v">
      <t c="3" si="227">
        <n x="225"/>
        <n x="258"/>
        <n x="12"/>
      </t>
    </mdx>
    <mdx n="0" f="v">
      <t c="3" si="227">
        <n x="225"/>
        <n x="256"/>
        <n x="12"/>
      </t>
    </mdx>
    <mdx n="0" f="v">
      <t c="3" si="227">
        <n x="225"/>
        <n x="255"/>
        <n x="12"/>
      </t>
    </mdx>
    <mdx n="0" f="v">
      <t c="3" si="227">
        <n x="225"/>
        <n x="271"/>
        <n x="12"/>
      </t>
    </mdx>
    <mdx n="0" f="v">
      <t c="3" si="227">
        <n x="225"/>
        <n x="270"/>
        <n x="12"/>
      </t>
    </mdx>
    <mdx n="0" f="v">
      <t c="3" si="227">
        <n x="225"/>
        <n x="268"/>
        <n x="12"/>
      </t>
    </mdx>
    <mdx n="0" f="v">
      <t c="3" si="227">
        <n x="225"/>
        <n x="355"/>
        <n x="12"/>
      </t>
    </mdx>
    <mdx n="0" f="v">
      <t c="3" si="227">
        <n x="225"/>
        <n x="356"/>
        <n x="12"/>
      </t>
    </mdx>
    <mdx n="0" f="v">
      <t c="3" si="227">
        <n x="225"/>
        <n x="357"/>
        <n x="12"/>
      </t>
    </mdx>
    <mdx n="0" f="v">
      <t c="3" si="227">
        <n x="225"/>
        <n x="358"/>
        <n x="12"/>
      </t>
    </mdx>
    <mdx n="0" f="v">
      <t c="3" si="227">
        <n x="225"/>
        <n x="359"/>
        <n x="12"/>
      </t>
    </mdx>
    <mdx n="0" f="v">
      <t c="3" si="227">
        <n x="225"/>
        <n x="360"/>
        <n x="12"/>
      </t>
    </mdx>
    <mdx n="0" f="v">
      <t c="3" si="227">
        <n x="225"/>
        <n x="361"/>
        <n x="12"/>
      </t>
    </mdx>
    <mdx n="0" f="v">
      <t c="3" si="227">
        <n x="225"/>
        <n x="283"/>
        <n x="12"/>
      </t>
    </mdx>
    <mdx n="0" f="v">
      <t c="3" si="227">
        <n x="225"/>
        <n x="547"/>
        <n x="12"/>
      </t>
    </mdx>
    <mdx n="0" f="v">
      <t c="3" si="227">
        <n x="225"/>
        <n x="362"/>
        <n x="12"/>
      </t>
    </mdx>
    <mdx n="0" f="v">
      <t c="3" si="227">
        <n x="225"/>
        <n x="364"/>
        <n x="12"/>
      </t>
    </mdx>
    <mdx n="0" f="v">
      <t c="3" si="227">
        <n x="225"/>
        <n x="548"/>
        <n x="12"/>
      </t>
    </mdx>
    <mdx n="0" f="v">
      <t c="3" si="227">
        <n x="225"/>
        <n x="365"/>
        <n x="12"/>
      </t>
    </mdx>
    <mdx n="0" f="v">
      <t c="3" si="227">
        <n x="225"/>
        <n x="367"/>
        <n x="12"/>
      </t>
    </mdx>
    <mdx n="0" f="v">
      <t c="3" si="227">
        <n x="225"/>
        <n x="368"/>
        <n x="12"/>
      </t>
    </mdx>
    <mdx n="0" f="v">
      <t c="3" si="227">
        <n x="225"/>
        <n x="369"/>
        <n x="12"/>
      </t>
    </mdx>
    <mdx n="0" f="v">
      <t c="3" si="227">
        <n x="225"/>
        <n x="371"/>
        <n x="12"/>
      </t>
    </mdx>
    <mdx n="0" f="v">
      <t c="3" si="227">
        <n x="225"/>
        <n x="372"/>
        <n x="12"/>
      </t>
    </mdx>
    <mdx n="0" f="v">
      <t c="3" si="227">
        <n x="225"/>
        <n x="393"/>
        <n x="12"/>
      </t>
    </mdx>
    <mdx n="0" f="v">
      <t c="3" si="227">
        <n x="225"/>
        <n x="374"/>
        <n x="12"/>
      </t>
    </mdx>
    <mdx n="0" f="v">
      <t c="3" si="227">
        <n x="225"/>
        <n x="375"/>
        <n x="12"/>
      </t>
    </mdx>
    <mdx n="0" f="v">
      <t c="3" si="227">
        <n x="225"/>
        <n x="376"/>
        <n x="12"/>
      </t>
    </mdx>
    <mdx n="0" f="v">
      <t c="3" si="227">
        <n x="225"/>
        <n x="280"/>
        <n x="12"/>
      </t>
    </mdx>
    <mdx n="0" f="v">
      <t c="3" si="227">
        <n x="225"/>
        <n x="378"/>
        <n x="12"/>
      </t>
    </mdx>
    <mdx n="0" f="v">
      <t c="3" si="227">
        <n x="225"/>
        <n x="379"/>
        <n x="12"/>
      </t>
    </mdx>
    <mdx n="0" f="v">
      <t c="3" si="227">
        <n x="225"/>
        <n x="380"/>
        <n x="12"/>
      </t>
    </mdx>
    <mdx n="0" f="v">
      <t c="3" si="227">
        <n x="225"/>
        <n x="381"/>
        <n x="12"/>
      </t>
    </mdx>
    <mdx n="0" f="v">
      <t c="3" si="227">
        <n x="225"/>
        <n x="382"/>
        <n x="12"/>
      </t>
    </mdx>
    <mdx n="0" f="v">
      <t c="3" si="227">
        <n x="225"/>
        <n x="304"/>
        <n x="12"/>
      </t>
    </mdx>
    <mdx n="0" f="v">
      <t c="3" si="227">
        <n x="225"/>
        <n x="404"/>
        <n x="12"/>
      </t>
    </mdx>
    <mdx n="0" f="v">
      <t c="3" si="227">
        <n x="225"/>
        <n x="383"/>
        <n x="12"/>
      </t>
    </mdx>
    <mdx n="0" f="v">
      <t c="3" si="227">
        <n x="225"/>
        <n x="384"/>
        <n x="12"/>
      </t>
    </mdx>
    <mdx n="0" f="v">
      <t c="3" si="227">
        <n x="225"/>
        <n x="385"/>
        <n x="12"/>
      </t>
    </mdx>
    <mdx n="0" f="v">
      <t c="3" si="227">
        <n x="225"/>
        <n x="387"/>
        <n x="12"/>
      </t>
    </mdx>
    <mdx n="0" f="v">
      <t c="3" si="227">
        <n x="225"/>
        <n x="388"/>
        <n x="12"/>
      </t>
    </mdx>
    <mdx n="0" f="v">
      <t c="3" si="227">
        <n x="225"/>
        <n x="389"/>
        <n x="12"/>
      </t>
    </mdx>
    <mdx n="0" f="v">
      <t c="3" si="227">
        <n x="225"/>
        <n x="390"/>
        <n x="12"/>
      </t>
    </mdx>
    <mdx n="0" f="v">
      <t c="3" si="227">
        <n x="225"/>
        <n x="394"/>
        <n x="12"/>
      </t>
    </mdx>
    <mdx n="0" f="v">
      <t c="3" si="227">
        <n x="225"/>
        <n x="395"/>
        <n x="12"/>
      </t>
    </mdx>
    <mdx n="0" f="v">
      <t c="3" si="227">
        <n x="225"/>
        <n x="396"/>
        <n x="12"/>
      </t>
    </mdx>
    <mdx n="0" f="v">
      <t c="3" si="227">
        <n x="225"/>
        <n x="397"/>
        <n x="12"/>
      </t>
    </mdx>
    <mdx n="0" f="v">
      <t c="3" si="227">
        <n x="225"/>
        <n x="398"/>
        <n x="12"/>
      </t>
    </mdx>
    <mdx n="0" f="v">
      <t c="3" si="227">
        <n x="225"/>
        <n x="411"/>
        <n x="12"/>
      </t>
    </mdx>
    <mdx n="0" f="v">
      <t c="3" si="227">
        <n x="225"/>
        <n x="420"/>
        <n x="12"/>
      </t>
    </mdx>
    <mdx n="0" f="v">
      <t c="3" si="227">
        <n x="225"/>
        <n x="405"/>
        <n x="12"/>
      </t>
    </mdx>
    <mdx n="0" f="v">
      <t c="3" si="227">
        <n x="225"/>
        <n x="407"/>
        <n x="12"/>
      </t>
    </mdx>
    <mdx n="0" f="v">
      <t c="3" si="227">
        <n x="225"/>
        <n x="408"/>
        <n x="12"/>
      </t>
    </mdx>
    <mdx n="0" f="v">
      <t c="3" si="227">
        <n x="225"/>
        <n x="409"/>
        <n x="12"/>
      </t>
    </mdx>
    <mdx n="0" f="v">
      <t c="3" si="227">
        <n x="225"/>
        <n x="410"/>
        <n x="12"/>
      </t>
    </mdx>
    <mdx n="0" f="v">
      <t c="3" si="227">
        <n x="225"/>
        <n x="419"/>
        <n x="12"/>
      </t>
    </mdx>
    <mdx n="0" f="v">
      <t c="3" si="227">
        <n x="225"/>
        <n x="391"/>
        <n x="12"/>
      </t>
    </mdx>
    <mdx n="0" f="v">
      <t c="3" si="227">
        <n x="225"/>
        <n x="399"/>
        <n x="12"/>
      </t>
    </mdx>
    <mdx n="0" f="v">
      <t c="3" si="227">
        <n x="225"/>
        <n x="400"/>
        <n x="12"/>
      </t>
    </mdx>
    <mdx n="0" f="v">
      <t c="3" si="227">
        <n x="225"/>
        <n x="402"/>
        <n x="12"/>
      </t>
    </mdx>
    <mdx n="0" f="v">
      <t c="3" si="227">
        <n x="225"/>
        <n x="417"/>
        <n x="12"/>
      </t>
    </mdx>
    <mdx n="0" f="v">
      <t c="3" si="227">
        <n x="225"/>
        <n x="418"/>
        <n x="12"/>
      </t>
    </mdx>
    <mdx n="0" f="v">
      <t c="3" si="227">
        <n x="225"/>
        <n x="422"/>
        <n x="12"/>
      </t>
    </mdx>
    <mdx n="0" f="v">
      <t c="3" si="227">
        <n x="225"/>
        <n x="301"/>
        <n x="12"/>
      </t>
    </mdx>
    <mdx n="0" f="v">
      <t c="3" si="227">
        <n x="225"/>
        <n x="299"/>
        <n x="12"/>
      </t>
    </mdx>
    <mdx n="0" f="v">
      <t c="3" si="227">
        <n x="225"/>
        <n x="297"/>
        <n x="12"/>
      </t>
    </mdx>
    <mdx n="0" f="v">
      <t c="3" si="227">
        <n x="225"/>
        <n x="421"/>
        <n x="12"/>
      </t>
    </mdx>
    <mdx n="0" f="v">
      <t c="3" si="227">
        <n x="225"/>
        <n x="329"/>
        <n x="12"/>
      </t>
    </mdx>
    <mdx n="0" f="v">
      <t c="3" si="227">
        <n x="225"/>
        <n x="423"/>
        <n x="12"/>
      </t>
    </mdx>
    <mdx n="0" f="v">
      <t c="3" si="227">
        <n x="225"/>
        <n x="412"/>
        <n x="12"/>
      </t>
    </mdx>
    <mdx n="0" f="v">
      <t c="3" si="227">
        <n x="225"/>
        <n x="413"/>
        <n x="12"/>
      </t>
    </mdx>
    <mdx n="0" f="v">
      <t c="3" si="227">
        <n x="225"/>
        <n x="414"/>
        <n x="12"/>
      </t>
    </mdx>
    <mdx n="0" f="v">
      <t c="3" si="227">
        <n x="225"/>
        <n x="415"/>
        <n x="12"/>
      </t>
    </mdx>
    <mdx n="0" f="v">
      <t c="3" si="227">
        <n x="225"/>
        <n x="416"/>
        <n x="12"/>
      </t>
    </mdx>
    <mdx n="0" f="v">
      <t c="3" si="227">
        <n x="225"/>
        <n x="427"/>
        <n x="12"/>
      </t>
    </mdx>
    <mdx n="0" f="v">
      <t c="3" si="227">
        <n x="225"/>
        <n x="425"/>
        <n x="12"/>
      </t>
    </mdx>
    <mdx n="0" f="v">
      <t c="3" si="227">
        <n x="225"/>
        <n x="327"/>
        <n x="12"/>
      </t>
    </mdx>
    <mdx n="0" f="v">
      <t c="3" si="227">
        <n x="225"/>
        <n x="426"/>
        <n x="12"/>
      </t>
    </mdx>
    <mdx n="0" f="v">
      <t c="3" si="227">
        <n x="225"/>
        <n x="433"/>
        <n x="12"/>
      </t>
    </mdx>
    <mdx n="0" f="v">
      <t c="3" si="227">
        <n x="225"/>
        <n x="442"/>
        <n x="12"/>
      </t>
    </mdx>
    <mdx n="0" f="v">
      <t c="3" si="227">
        <n x="225"/>
        <n x="429"/>
        <n x="12"/>
      </t>
    </mdx>
    <mdx n="0" f="v">
      <t c="3" si="227">
        <n x="225"/>
        <n x="430"/>
        <n x="12"/>
      </t>
    </mdx>
    <mdx n="0" f="v">
      <t c="3" si="227">
        <n x="225"/>
        <n x="431"/>
        <n x="12"/>
      </t>
    </mdx>
    <mdx n="0" f="v">
      <t c="3" si="227">
        <n x="225"/>
        <n x="432"/>
        <n x="12"/>
      </t>
    </mdx>
    <mdx n="0" f="v">
      <t c="3" si="227">
        <n x="225"/>
        <n x="435"/>
        <n x="12"/>
      </t>
    </mdx>
    <mdx n="0" f="v">
      <t c="3" si="227">
        <n x="225"/>
        <n x="326"/>
        <n x="12"/>
      </t>
    </mdx>
    <mdx n="0" f="v">
      <t c="3" si="227">
        <n x="225"/>
        <n x="436"/>
        <n x="12"/>
      </t>
    </mdx>
    <mdx n="0" f="v">
      <t c="3" si="227">
        <n x="225"/>
        <n x="437"/>
        <n x="12"/>
      </t>
    </mdx>
    <mdx n="0" f="v">
      <t c="3" si="227">
        <n x="225"/>
        <n x="294"/>
        <n x="12"/>
      </t>
    </mdx>
    <mdx n="0" f="v">
      <t c="3" si="227">
        <n x="225"/>
        <n x="293"/>
        <n x="12"/>
      </t>
    </mdx>
    <mdx n="0" f="v">
      <t c="3" si="227">
        <n x="225"/>
        <n x="443"/>
        <n x="12"/>
      </t>
    </mdx>
    <mdx n="0" f="v">
      <t c="3" si="227">
        <n x="225"/>
        <n x="444"/>
        <n x="12"/>
      </t>
    </mdx>
    <mdx n="0" f="v">
      <t c="3" si="227">
        <n x="225"/>
        <n x="445"/>
        <n x="12"/>
      </t>
    </mdx>
    <mdx n="0" f="v">
      <t c="3" si="227">
        <n x="225"/>
        <n x="434"/>
        <n x="12"/>
      </t>
    </mdx>
    <mdx n="0" f="v">
      <t c="3" si="227">
        <n x="225"/>
        <n x="438"/>
        <n x="12"/>
      </t>
    </mdx>
    <mdx n="0" f="v">
      <t c="3" si="227">
        <n x="225"/>
        <n x="452"/>
        <n x="12"/>
      </t>
    </mdx>
    <mdx n="0" f="v">
      <t c="3" si="227">
        <n x="225"/>
        <n x="461"/>
        <n x="12"/>
      </t>
    </mdx>
    <mdx n="0" f="v">
      <t c="3" si="227">
        <n x="225"/>
        <n x="276"/>
        <n x="12"/>
      </t>
    </mdx>
    <mdx n="0" f="v">
      <t c="3" si="227">
        <n x="225"/>
        <n x="453"/>
        <n x="12"/>
      </t>
    </mdx>
    <mdx n="0" f="v">
      <t c="3" si="227">
        <n x="225"/>
        <n x="454"/>
        <n x="12"/>
      </t>
    </mdx>
    <mdx n="0" f="v">
      <t c="3" si="227">
        <n x="225"/>
        <n x="455"/>
        <n x="12"/>
      </t>
    </mdx>
    <mdx n="0" f="v">
      <t c="3" si="227">
        <n x="225"/>
        <n x="456"/>
        <n x="12"/>
      </t>
    </mdx>
    <mdx n="0" f="v">
      <t c="3" si="227">
        <n x="225"/>
        <n x="346"/>
        <n x="12"/>
      </t>
    </mdx>
    <mdx n="0" f="v">
      <t c="3" si="227">
        <n x="225"/>
        <n x="459"/>
        <n x="12"/>
      </t>
    </mdx>
    <mdx n="0" f="v">
      <t c="3" si="227">
        <n x="225"/>
        <n x="350"/>
        <n x="12"/>
      </t>
    </mdx>
    <mdx n="0" f="v">
      <t c="3" si="227">
        <n x="225"/>
        <n x="439"/>
        <n x="12"/>
      </t>
    </mdx>
    <mdx n="0" f="v">
      <t c="3" si="227">
        <n x="225"/>
        <n x="440"/>
        <n x="12"/>
      </t>
    </mdx>
    <mdx n="0" f="v">
      <t c="3" si="227">
        <n x="225"/>
        <n x="441"/>
        <n x="12"/>
      </t>
    </mdx>
    <mdx n="0" f="v">
      <t c="3" si="227">
        <n x="225"/>
        <n x="447"/>
        <n x="12"/>
      </t>
    </mdx>
    <mdx n="0" f="v">
      <t c="3" si="227">
        <n x="225"/>
        <n x="462"/>
        <n x="12"/>
      </t>
    </mdx>
    <mdx n="0" f="v">
      <t c="3" si="227">
        <n x="225"/>
        <n x="463"/>
        <n x="12"/>
      </t>
    </mdx>
    <mdx n="0" f="v">
      <t c="3" si="227">
        <n x="225"/>
        <n x="464"/>
        <n x="12"/>
      </t>
    </mdx>
    <mdx n="0" f="v">
      <t c="3" si="227">
        <n x="225"/>
        <n x="465"/>
        <n x="12"/>
      </t>
    </mdx>
    <mdx n="0" f="v">
      <t c="3" si="227">
        <n x="225"/>
        <n x="467"/>
        <n x="12"/>
      </t>
    </mdx>
    <mdx n="0" f="v">
      <t c="3" si="227">
        <n x="225"/>
        <n x="448"/>
        <n x="12"/>
      </t>
    </mdx>
    <mdx n="0" f="v">
      <t c="3" si="227">
        <n x="225"/>
        <n x="450"/>
        <n x="12"/>
      </t>
    </mdx>
    <mdx n="0" f="v">
      <t c="3" si="227">
        <n x="225"/>
        <n x="451"/>
        <n x="12"/>
      </t>
    </mdx>
    <mdx n="0" f="v">
      <t c="3" si="227">
        <n x="225"/>
        <n x="458"/>
        <n x="12"/>
      </t>
    </mdx>
    <mdx n="0" f="v">
      <t c="3" si="227">
        <n x="225"/>
        <n x="472"/>
        <n x="12"/>
      </t>
    </mdx>
    <mdx n="0" f="v">
      <t c="3" si="227">
        <n x="225"/>
        <n x="474"/>
        <n x="12"/>
      </t>
    </mdx>
    <mdx n="0" f="v">
      <t c="3" si="227">
        <n x="225"/>
        <n x="475"/>
        <n x="12"/>
      </t>
    </mdx>
    <mdx n="0" f="v">
      <t c="3" si="227">
        <n x="225"/>
        <n x="476"/>
        <n x="12"/>
      </t>
    </mdx>
    <mdx n="0" f="v">
      <t c="3" si="227">
        <n x="225"/>
        <n x="471"/>
        <n x="12"/>
      </t>
    </mdx>
    <mdx n="0" f="v">
      <t c="3" si="227">
        <n x="225"/>
        <n x="460"/>
        <n x="12"/>
      </t>
    </mdx>
    <mdx n="0" f="v">
      <t c="3" si="227">
        <n x="225"/>
        <n x="468"/>
        <n x="12"/>
      </t>
    </mdx>
    <mdx n="0" f="v">
      <t c="3" si="227">
        <n x="225"/>
        <n x="469"/>
        <n x="12"/>
      </t>
    </mdx>
    <mdx n="0" f="v">
      <t c="3" si="227">
        <n x="225"/>
        <n x="470"/>
        <n x="12"/>
      </t>
    </mdx>
    <mdx n="0" f="v">
      <t c="3" si="227">
        <n x="225"/>
        <n x="480"/>
        <n x="12"/>
      </t>
    </mdx>
    <mdx n="0" f="v">
      <t c="3" si="227">
        <n x="225"/>
        <n x="481"/>
        <n x="12"/>
      </t>
    </mdx>
    <mdx n="0" f="v">
      <t c="3" si="227">
        <n x="225"/>
        <n x="483"/>
        <n x="12"/>
      </t>
    </mdx>
    <mdx n="0" f="v">
      <t c="3" si="227">
        <n x="225"/>
        <n x="488"/>
        <n x="12"/>
      </t>
    </mdx>
    <mdx n="0" f="v">
      <t c="3" si="227">
        <n x="225"/>
        <n x="487"/>
        <n x="12"/>
      </t>
    </mdx>
    <mdx n="0" f="v">
      <t c="3" si="227">
        <n x="225"/>
        <n x="477"/>
        <n x="12"/>
      </t>
    </mdx>
    <mdx n="0" f="v">
      <t c="3" si="227">
        <n x="225"/>
        <n x="478"/>
        <n x="12"/>
      </t>
    </mdx>
    <mdx n="0" f="v">
      <t c="3" si="227">
        <n x="225"/>
        <n x="479"/>
        <n x="12"/>
      </t>
    </mdx>
    <mdx n="0" f="v">
      <t c="3" si="227">
        <n x="225"/>
        <n x="484"/>
        <n x="12"/>
      </t>
    </mdx>
    <mdx n="0" f="v">
      <t c="3" si="227">
        <n x="225"/>
        <n x="485"/>
        <n x="12"/>
      </t>
    </mdx>
    <mdx n="0" f="v">
      <t c="3" si="227">
        <n x="225"/>
        <n x="486"/>
        <n x="12"/>
      </t>
    </mdx>
    <mdx n="0" f="v">
      <t c="3" si="227">
        <n x="225"/>
        <n x="490"/>
        <n x="12"/>
      </t>
    </mdx>
    <mdx n="0" f="v">
      <t c="3" si="227">
        <n x="225"/>
        <n x="489"/>
        <n x="12"/>
      </t>
    </mdx>
    <mdx n="0" f="v">
      <t c="3" si="227">
        <n x="225"/>
        <n x="482"/>
        <n x="12"/>
      </t>
    </mdx>
    <mdx n="0" f="v">
      <t c="3" si="227">
        <n x="225"/>
        <n x="491"/>
        <n x="12"/>
      </t>
    </mdx>
    <mdx n="0" f="v">
      <t c="3" si="227">
        <n x="225"/>
        <n x="495"/>
        <n x="12"/>
      </t>
    </mdx>
    <mdx n="0" f="v">
      <t c="3" si="227">
        <n x="225"/>
        <n x="494"/>
        <n x="12"/>
      </t>
    </mdx>
    <mdx n="0" f="v">
      <t c="3" si="227">
        <n x="225"/>
        <n x="492"/>
        <n x="12"/>
      </t>
    </mdx>
    <mdx n="0" f="v">
      <t c="3" si="227">
        <n x="225"/>
        <n x="498"/>
        <n x="12"/>
      </t>
    </mdx>
    <mdx n="0" f="v">
      <t c="3" si="227">
        <n x="225"/>
        <n x="499"/>
        <n x="12"/>
      </t>
    </mdx>
    <mdx n="0" f="v">
      <t c="3" si="227">
        <n x="225"/>
        <n x="508"/>
        <n x="12"/>
      </t>
    </mdx>
    <mdx n="0" f="v">
      <t c="3" si="227">
        <n x="225"/>
        <n x="501"/>
        <n x="12"/>
      </t>
    </mdx>
    <mdx n="0" f="v">
      <t c="3" si="227">
        <n x="225"/>
        <n x="502"/>
        <n x="12"/>
      </t>
    </mdx>
    <mdx n="0" f="v">
      <t c="3" si="227">
        <n x="225"/>
        <n x="503"/>
        <n x="12"/>
      </t>
    </mdx>
    <mdx n="0" f="v">
      <t c="3" si="227">
        <n x="225"/>
        <n x="513"/>
        <n x="12"/>
      </t>
    </mdx>
    <mdx n="0" f="v">
      <t c="3" si="227">
        <n x="225"/>
        <n x="509"/>
        <n x="12"/>
      </t>
    </mdx>
    <mdx n="0" f="v">
      <t c="3" si="227">
        <n x="225"/>
        <n x="507"/>
        <n x="12"/>
      </t>
    </mdx>
    <mdx n="0" f="v">
      <t c="3" si="227">
        <n x="225"/>
        <n x="504"/>
        <n x="12"/>
      </t>
    </mdx>
    <mdx n="0" f="v">
      <t c="3" si="227">
        <n x="225"/>
        <n x="505"/>
        <n x="12"/>
      </t>
    </mdx>
    <mdx n="0" f="v">
      <t c="3" si="227">
        <n x="225"/>
        <n x="506"/>
        <n x="12"/>
      </t>
    </mdx>
    <mdx n="0" f="v">
      <t c="3" si="227">
        <n x="225"/>
        <n x="514"/>
        <n x="12"/>
      </t>
    </mdx>
    <mdx n="0" f="v">
      <t c="3" si="227">
        <n x="225"/>
        <n x="515"/>
        <n x="12"/>
      </t>
    </mdx>
    <mdx n="0" f="v">
      <t c="3" si="227">
        <n x="225"/>
        <n x="517"/>
        <n x="12"/>
      </t>
    </mdx>
    <mdx n="0" f="v">
      <t c="3" si="227">
        <n x="225"/>
        <n x="510"/>
        <n x="12"/>
      </t>
    </mdx>
    <mdx n="0" f="v">
      <t c="3" si="227">
        <n x="225"/>
        <n x="511"/>
        <n x="12"/>
      </t>
    </mdx>
    <mdx n="0" f="v">
      <t c="3" si="227">
        <n x="225"/>
        <n x="512"/>
        <n x="12"/>
      </t>
    </mdx>
    <mdx n="0" f="v">
      <t c="3" si="227">
        <n x="225"/>
        <n x="516"/>
        <n x="12"/>
      </t>
    </mdx>
    <mdx n="0" f="v">
      <t c="3" si="227">
        <n x="225"/>
        <n x="519"/>
        <n x="12"/>
      </t>
    </mdx>
    <mdx n="0" f="v">
      <t c="3" si="227">
        <n x="225"/>
        <n x="518"/>
        <n x="12"/>
      </t>
    </mdx>
    <mdx n="0" f="v">
      <t c="3" si="227">
        <n x="225"/>
        <n x="522"/>
        <n x="12"/>
      </t>
    </mdx>
    <mdx n="0" f="v">
      <t c="3" si="227">
        <n x="225"/>
        <n x="523"/>
        <n x="12"/>
      </t>
    </mdx>
    <mdx n="0" f="v">
      <t c="3" si="227">
        <n x="225"/>
        <n x="521"/>
        <n x="12"/>
      </t>
    </mdx>
    <mdx n="0" f="v">
      <t c="3" si="227">
        <n x="225"/>
        <n x="525"/>
        <n x="12"/>
      </t>
    </mdx>
    <mdx n="0" f="v">
      <t c="3" si="227">
        <n x="225"/>
        <n x="528"/>
        <n x="12"/>
      </t>
    </mdx>
    <mdx n="0" f="v">
      <t c="3" si="227">
        <n x="225"/>
        <n x="526"/>
        <n x="12"/>
      </t>
    </mdx>
    <mdx n="0" f="v">
      <t c="3" si="227">
        <n x="225"/>
        <n x="524"/>
        <n x="12"/>
      </t>
    </mdx>
    <mdx n="0" f="v">
      <t c="3" si="227">
        <n x="225"/>
        <n x="533"/>
        <n x="12"/>
      </t>
    </mdx>
    <mdx n="0" f="v">
      <t c="3" si="227">
        <n x="225"/>
        <n x="529"/>
        <n x="12"/>
      </t>
    </mdx>
    <mdx n="0" f="v">
      <t c="3" si="227">
        <n x="225"/>
        <n x="531"/>
        <n x="12"/>
      </t>
    </mdx>
    <mdx n="0" f="v">
      <t c="3" si="227">
        <n x="225"/>
        <n x="530"/>
        <n x="12"/>
      </t>
    </mdx>
    <mdx n="0" f="v">
      <t c="3" si="227">
        <n x="225"/>
        <n x="527"/>
        <n x="12"/>
      </t>
    </mdx>
    <mdx n="0" f="v">
      <t c="3" si="227">
        <n x="225"/>
        <n x="536"/>
        <n x="12"/>
      </t>
    </mdx>
    <mdx n="0" f="v">
      <t c="3" si="227">
        <n x="225"/>
        <n x="532"/>
        <n x="12"/>
      </t>
    </mdx>
    <mdx n="0" f="v">
      <t c="3" si="227">
        <n x="225"/>
        <n x="534"/>
        <n x="12"/>
      </t>
    </mdx>
    <mdx n="0" f="v">
      <t c="3" si="227">
        <n x="225"/>
        <n x="535"/>
        <n x="12"/>
      </t>
    </mdx>
    <mdx n="0" f="v">
      <t c="3" si="227">
        <n x="225"/>
        <n x="538"/>
        <n x="12"/>
      </t>
    </mdx>
    <mdx n="0" f="v">
      <t c="3" si="227">
        <n x="225"/>
        <n x="543"/>
        <n x="12"/>
      </t>
    </mdx>
    <mdx n="0" f="v">
      <t c="3" si="227">
        <n x="225"/>
        <n x="545"/>
        <n x="12"/>
      </t>
    </mdx>
    <mdx n="0" f="v">
      <t c="3" si="227">
        <n x="225"/>
        <n x="546"/>
        <n x="12"/>
      </t>
    </mdx>
    <mdx n="0" f="v">
      <t c="3" si="227">
        <n x="225"/>
        <n x="541"/>
        <n x="12"/>
      </t>
    </mdx>
    <mdx n="0" f="v">
      <t c="3" si="227">
        <n x="225"/>
        <n x="544"/>
        <n x="12"/>
      </t>
    </mdx>
    <mdx n="0" f="v">
      <t c="3" si="227">
        <n x="225"/>
        <n x="322"/>
        <n x="248"/>
      </t>
    </mdx>
    <mdx n="0" f="v">
      <t c="3" si="227">
        <n x="225"/>
        <n x="338"/>
        <n x="248"/>
      </t>
    </mdx>
    <mdx n="0" f="v">
      <t c="3" si="227">
        <n x="225"/>
        <n x="318"/>
        <n x="248"/>
      </t>
    </mdx>
    <mdx n="0" f="v">
      <t c="3" si="227">
        <n x="225"/>
        <n x="337"/>
        <n x="248"/>
      </t>
    </mdx>
    <mdx n="0" f="v">
      <t c="3" si="227">
        <n x="225"/>
        <n x="317"/>
        <n x="248"/>
      </t>
    </mdx>
    <mdx n="0" f="v">
      <t c="3" si="227">
        <n x="225"/>
        <n x="314"/>
        <n x="248"/>
      </t>
    </mdx>
    <mdx n="0" f="v">
      <t c="3" si="227">
        <n x="225"/>
        <n x="310"/>
        <n x="248"/>
      </t>
    </mdx>
    <mdx n="0" f="v">
      <t c="3" si="227">
        <n x="225"/>
        <n x="305"/>
        <n x="248"/>
      </t>
    </mdx>
    <mdx n="0" f="v">
      <t c="3" si="227">
        <n x="225"/>
        <n x="313"/>
        <n x="248"/>
      </t>
    </mdx>
    <mdx n="0" f="v">
      <t c="3" si="227">
        <n x="225"/>
        <n x="309"/>
        <n x="248"/>
      </t>
    </mdx>
    <mdx n="0" f="v">
      <t c="3" si="227">
        <n x="225"/>
        <n x="279"/>
        <n x="248"/>
      </t>
    </mdx>
    <mdx n="0" f="v">
      <t c="3" si="227">
        <n x="225"/>
        <n x="549"/>
        <n x="248"/>
      </t>
    </mdx>
    <mdx n="0" f="v">
      <t c="3" si="227">
        <n x="225"/>
        <n x="322"/>
        <n x="242"/>
      </t>
    </mdx>
    <mdx n="0" f="v">
      <t c="3" si="227">
        <n x="225"/>
        <n x="318"/>
        <n x="242"/>
      </t>
    </mdx>
    <mdx n="0" f="v">
      <t c="3" si="227">
        <n x="225"/>
        <n x="337"/>
        <n x="242"/>
      </t>
    </mdx>
    <mdx n="0" f="v">
      <t c="3" si="227">
        <n x="225"/>
        <n x="322"/>
        <n x="37"/>
      </t>
    </mdx>
    <mdx n="0" f="v">
      <t c="3" si="227">
        <n x="225"/>
        <n x="338"/>
        <n x="37"/>
      </t>
    </mdx>
    <mdx n="0" f="v">
      <t c="3" si="227">
        <n x="225"/>
        <n x="318"/>
        <n x="37"/>
      </t>
    </mdx>
    <mdx n="0" f="v">
      <t c="3" si="227">
        <n x="225"/>
        <n x="337"/>
        <n x="37"/>
      </t>
    </mdx>
    <mdx n="0" f="v">
      <t c="3" si="227">
        <n x="225"/>
        <n x="317"/>
        <n x="37"/>
      </t>
    </mdx>
    <mdx n="0" f="v">
      <t c="3" si="227">
        <n x="225"/>
        <n x="314"/>
        <n x="37"/>
      </t>
    </mdx>
    <mdx n="0" f="v">
      <t c="3" si="227">
        <n x="225"/>
        <n x="310"/>
        <n x="37"/>
      </t>
    </mdx>
    <mdx n="0" f="v">
      <t c="3" si="227">
        <n x="225"/>
        <n x="305"/>
        <n x="37"/>
      </t>
    </mdx>
    <mdx n="0" f="v">
      <t c="3" si="227">
        <n x="225"/>
        <n x="313"/>
        <n x="37"/>
      </t>
    </mdx>
    <mdx n="0" f="v">
      <t c="3" si="227">
        <n x="225"/>
        <n x="309"/>
        <n x="37"/>
      </t>
    </mdx>
    <mdx n="0" f="v">
      <t c="3" si="227">
        <n x="225"/>
        <n x="279"/>
        <n x="37"/>
      </t>
    </mdx>
    <mdx n="0" f="v">
      <t c="3" si="227">
        <n x="225"/>
        <n x="550"/>
        <n x="37"/>
      </t>
    </mdx>
    <mdx n="0" f="v">
      <t c="3" si="227">
        <n x="225"/>
        <n x="322"/>
        <n x="36"/>
      </t>
    </mdx>
    <mdx n="0" f="v">
      <t c="3" si="227">
        <n x="225"/>
        <n x="338"/>
        <n x="36"/>
      </t>
    </mdx>
    <mdx n="0" f="v">
      <t c="3" si="227">
        <n x="225"/>
        <n x="318"/>
        <n x="36"/>
      </t>
    </mdx>
    <mdx n="0" f="v">
      <t c="3" si="227">
        <n x="225"/>
        <n x="337"/>
        <n x="36"/>
      </t>
    </mdx>
    <mdx n="0" f="v">
      <t c="3" si="227">
        <n x="225"/>
        <n x="317"/>
        <n x="36"/>
      </t>
    </mdx>
    <mdx n="0" f="v">
      <t c="3" si="227">
        <n x="225"/>
        <n x="314"/>
        <n x="36"/>
      </t>
    </mdx>
    <mdx n="0" f="v">
      <t c="3" si="227">
        <n x="225"/>
        <n x="310"/>
        <n x="36"/>
      </t>
    </mdx>
    <mdx n="0" f="v">
      <t c="3" si="227">
        <n x="225"/>
        <n x="305"/>
        <n x="36"/>
      </t>
    </mdx>
    <mdx n="0" f="v">
      <t c="3" si="227">
        <n x="225"/>
        <n x="313"/>
        <n x="36"/>
      </t>
    </mdx>
    <mdx n="0" f="v">
      <t c="3" si="227">
        <n x="225"/>
        <n x="309"/>
        <n x="36"/>
      </t>
    </mdx>
    <mdx n="0" f="v">
      <t c="3" si="227">
        <n x="225"/>
        <n x="279"/>
        <n x="36"/>
      </t>
    </mdx>
    <mdx n="0" f="v">
      <t c="3" si="227">
        <n x="225"/>
        <n x="551"/>
        <n x="36"/>
      </t>
    </mdx>
    <mdx n="0" f="v">
      <t c="3" si="227">
        <n x="225"/>
        <n x="549"/>
        <n x="36"/>
      </t>
    </mdx>
    <mdx n="0" f="v">
      <t c="3" si="227">
        <n x="225"/>
        <n x="320"/>
        <n x="84"/>
      </t>
    </mdx>
    <mdx n="0" f="v">
      <t c="3" si="227">
        <n x="225"/>
        <n x="336"/>
        <n x="8"/>
      </t>
    </mdx>
    <mdx n="0" f="v">
      <t c="3" si="227">
        <n x="225"/>
        <n x="322"/>
        <n x="230" s="1"/>
      </t>
    </mdx>
    <mdx n="0" f="v">
      <t c="3" si="227">
        <n x="225"/>
        <n x="321"/>
        <n x="230" s="1"/>
      </t>
    </mdx>
    <mdx n="0" f="v">
      <t c="3" si="227">
        <n x="225"/>
        <n x="338"/>
        <n x="230" s="1"/>
      </t>
    </mdx>
    <mdx n="0" f="v">
      <t c="3" si="227">
        <n x="225"/>
        <n x="320"/>
        <n x="230" s="1"/>
      </t>
    </mdx>
    <mdx n="0" f="v">
      <t c="3" si="227">
        <n x="225"/>
        <n x="319"/>
        <n x="230" s="1"/>
      </t>
    </mdx>
    <mdx n="0" f="v">
      <t c="3" si="227">
        <n x="225"/>
        <n x="318"/>
        <n x="230" s="1"/>
      </t>
    </mdx>
    <mdx n="0" f="v">
      <t c="3" si="227">
        <n x="225"/>
        <n x="337"/>
        <n x="230" s="1"/>
      </t>
    </mdx>
    <mdx n="0" f="v">
      <t c="3" si="227">
        <n x="225"/>
        <n x="345"/>
        <n x="230" s="1"/>
      </t>
    </mdx>
    <mdx n="0" f="v">
      <t c="3" si="227">
        <n x="225"/>
        <n x="336"/>
        <n x="230" s="1"/>
      </t>
    </mdx>
    <mdx n="0" f="v">
      <t c="3" si="227">
        <n x="225"/>
        <n x="317"/>
        <n x="230" s="1"/>
      </t>
    </mdx>
    <mdx n="0" f="v">
      <t c="3" si="227">
        <n x="225"/>
        <n x="341"/>
        <n x="230" s="1"/>
      </t>
    </mdx>
    <mdx n="0" f="v">
      <t c="3" si="227">
        <n x="225"/>
        <n x="552"/>
        <n x="230" s="1"/>
      </t>
    </mdx>
    <mdx n="0" f="v">
      <t c="3" si="227">
        <n x="225"/>
        <n x="282"/>
        <n x="230" s="1"/>
      </t>
    </mdx>
    <mdx n="0" f="v">
      <t c="3" si="227">
        <n x="225"/>
        <n x="315"/>
        <n x="230" s="1"/>
      </t>
    </mdx>
    <mdx n="0" f="v">
      <t c="3" si="227">
        <n x="225"/>
        <n x="314"/>
        <n x="230" s="1"/>
      </t>
    </mdx>
    <mdx n="0" f="v">
      <t c="3" si="227">
        <n x="225"/>
        <n x="339"/>
        <n x="230" s="1"/>
      </t>
    </mdx>
    <mdx n="0" f="v">
      <t c="3" si="227">
        <n x="225"/>
        <n x="324"/>
        <n x="230" s="1"/>
      </t>
    </mdx>
    <mdx n="0" f="v">
      <t c="3" si="227">
        <n x="225"/>
        <n x="312"/>
        <n x="230" s="1"/>
      </t>
    </mdx>
    <mdx n="0" f="v">
      <t c="3" si="227">
        <n x="225"/>
        <n x="310"/>
        <n x="230" s="1"/>
      </t>
    </mdx>
    <mdx n="0" f="v">
      <t c="3" si="227">
        <n x="225"/>
        <n x="308"/>
        <n x="230" s="1"/>
      </t>
    </mdx>
    <mdx n="0" f="v">
      <t c="3" si="227">
        <n x="225"/>
        <n x="306"/>
        <n x="230" s="1"/>
      </t>
    </mdx>
    <mdx n="0" f="v">
      <t c="3" si="227">
        <n x="225"/>
        <n x="305"/>
        <n x="230" s="1"/>
      </t>
    </mdx>
    <mdx n="0" f="v">
      <t c="3" si="227">
        <n x="225"/>
        <n x="323"/>
        <n x="230" s="1"/>
      </t>
    </mdx>
    <mdx n="0" f="v">
      <t c="3" si="227">
        <n x="225"/>
        <n x="291"/>
        <n x="230" s="1"/>
      </t>
    </mdx>
    <mdx n="0" f="v">
      <t c="3" si="227">
        <n x="225"/>
        <n x="303"/>
        <n x="230" s="1"/>
      </t>
    </mdx>
    <mdx n="0" f="v">
      <t c="3" si="227">
        <n x="225"/>
        <n x="352"/>
        <n x="230" s="1"/>
      </t>
    </mdx>
    <mdx n="0" f="v">
      <t c="3" si="227">
        <n x="225"/>
        <n x="302"/>
        <n x="230" s="1"/>
      </t>
    </mdx>
    <mdx n="0" f="v">
      <t c="3" si="227">
        <n x="225"/>
        <n x="342"/>
        <n x="230" s="1"/>
      </t>
    </mdx>
    <mdx n="0" f="v">
      <t c="3" si="227">
        <n x="225"/>
        <n x="332"/>
        <n x="230" s="1"/>
      </t>
    </mdx>
    <mdx n="0" f="v">
      <t c="3" si="227">
        <n x="225"/>
        <n x="331"/>
        <n x="230" s="1"/>
      </t>
    </mdx>
    <mdx n="0" f="v">
      <t c="3" si="227">
        <n x="225"/>
        <n x="349"/>
        <n x="230" s="1"/>
      </t>
    </mdx>
    <mdx n="0" f="v">
      <t c="3" si="227">
        <n x="225"/>
        <n x="553"/>
        <n x="230" s="1"/>
      </t>
    </mdx>
    <mdx n="0" f="v">
      <t c="3" si="227">
        <n x="225"/>
        <n x="330"/>
        <n x="230" s="1"/>
      </t>
    </mdx>
    <mdx n="0" f="v">
      <t c="3" si="227">
        <n x="225"/>
        <n x="351"/>
        <n x="230" s="1"/>
      </t>
    </mdx>
    <mdx n="0" f="v">
      <t c="3" si="227">
        <n x="225"/>
        <n x="554"/>
        <n x="230" s="1"/>
      </t>
    </mdx>
    <mdx n="0" f="v">
      <t c="3" si="227">
        <n x="225"/>
        <n x="555"/>
        <n x="230" s="1"/>
      </t>
    </mdx>
    <mdx n="0" f="v">
      <t c="3" si="227">
        <n x="225"/>
        <n x="556"/>
        <n x="230" s="1"/>
      </t>
    </mdx>
    <mdx n="0" f="v">
      <t c="3" si="227">
        <n x="225"/>
        <n x="300"/>
        <n x="230" s="1"/>
      </t>
    </mdx>
    <mdx n="0" f="v">
      <t c="3" si="227">
        <n x="225"/>
        <n x="344"/>
        <n x="230" s="1"/>
      </t>
    </mdx>
    <mdx n="0" f="v">
      <t c="3" si="227">
        <n x="225"/>
        <n x="325"/>
        <n x="230" s="1"/>
      </t>
    </mdx>
    <mdx n="0" f="v">
      <t c="3" si="227">
        <n x="225"/>
        <n x="313"/>
        <n x="230" s="1"/>
      </t>
    </mdx>
    <mdx n="0" f="v">
      <t c="3" si="227">
        <n x="225"/>
        <n x="335"/>
        <n x="230" s="1"/>
      </t>
    </mdx>
    <mdx n="0" f="v">
      <t c="3" si="227">
        <n x="225"/>
        <n x="309"/>
        <n x="230" s="1"/>
      </t>
    </mdx>
    <mdx n="0" f="v">
      <t c="3" si="227">
        <n x="225"/>
        <n x="334"/>
        <n x="230" s="1"/>
      </t>
    </mdx>
    <mdx n="0" f="v">
      <t c="3" si="227">
        <n x="225"/>
        <n x="343"/>
        <n x="230" s="1"/>
      </t>
    </mdx>
    <mdx n="0" f="v">
      <t c="3" si="227">
        <n x="225"/>
        <n x="279"/>
        <n x="230" s="1"/>
      </t>
    </mdx>
    <mdx n="0" f="v">
      <t c="3" si="227">
        <n x="225"/>
        <n x="557"/>
        <n x="230" s="1"/>
      </t>
    </mdx>
    <mdx n="0" f="v">
      <t c="3" si="227">
        <n x="225"/>
        <n x="551"/>
        <n x="230" s="1"/>
      </t>
    </mdx>
    <mdx n="0" f="v">
      <t c="3" si="227">
        <n x="225"/>
        <n x="333"/>
        <n x="230" s="1"/>
      </t>
    </mdx>
    <mdx n="0" f="v">
      <t c="3" si="227">
        <n x="225"/>
        <n x="550"/>
        <n x="230" s="1"/>
      </t>
    </mdx>
    <mdx n="0" f="v">
      <t c="3" si="227">
        <n x="225"/>
        <n x="549"/>
        <n x="230" s="1"/>
      </t>
    </mdx>
    <mdx n="0" f="v">
      <t c="3" si="227">
        <n x="225"/>
        <n x="558"/>
        <n x="230" s="1"/>
      </t>
    </mdx>
    <mdx n="0" f="v">
      <t c="3" si="227">
        <n x="225"/>
        <n x="559"/>
        <n x="230" s="1"/>
      </t>
    </mdx>
    <mdx n="0" f="v">
      <t c="3" si="227">
        <n x="225"/>
        <n x="560"/>
        <n x="230" s="1"/>
      </t>
    </mdx>
    <mdx n="0" f="v">
      <t c="3" si="227">
        <n x="225"/>
        <n x="561"/>
        <n x="230" s="1"/>
      </t>
    </mdx>
    <mdx n="0" f="v">
      <t c="3" si="227">
        <n x="225"/>
        <n x="562"/>
        <n x="230" s="1"/>
      </t>
    </mdx>
    <mdx n="0" f="v">
      <t c="3" si="227">
        <n x="225"/>
        <n x="296"/>
        <n x="230" s="1"/>
      </t>
    </mdx>
    <mdx n="0" f="v">
      <t c="3" si="227">
        <n x="225"/>
        <n x="563"/>
        <n x="230" s="1"/>
      </t>
    </mdx>
    <mdx n="0" f="v">
      <t c="3" si="227">
        <n x="225"/>
        <n x="564"/>
        <n x="230" s="1"/>
      </t>
    </mdx>
    <mdx n="0" f="v">
      <t c="3" si="227">
        <n x="225"/>
        <n x="565"/>
        <n x="230" s="1"/>
      </t>
    </mdx>
    <mdx n="0" f="v">
      <t c="3" si="227">
        <n x="225"/>
        <n x="566"/>
        <n x="230" s="1"/>
      </t>
    </mdx>
    <mdx n="0" f="v">
      <t c="3" si="227">
        <n x="225"/>
        <n x="567"/>
        <n x="230" s="1"/>
      </t>
    </mdx>
    <mdx n="0" f="v">
      <t c="3" si="227">
        <n x="225"/>
        <n x="568"/>
        <n x="230" s="1"/>
      </t>
    </mdx>
    <mdx n="0" f="v">
      <t c="3" si="227">
        <n x="225"/>
        <n x="569"/>
        <n x="230" s="1"/>
      </t>
    </mdx>
    <mdx n="0" f="v">
      <t c="3" si="227">
        <n x="225"/>
        <n x="570"/>
        <n x="230" s="1"/>
      </t>
    </mdx>
    <mdx n="0" f="v">
      <t c="3" si="227">
        <n x="225"/>
        <n x="571"/>
        <n x="230" s="1"/>
      </t>
    </mdx>
    <mdx n="0" f="v">
      <t c="3" si="227">
        <n x="225"/>
        <n x="572"/>
        <n x="230" s="1"/>
      </t>
    </mdx>
    <mdx n="0" f="v">
      <t c="3" si="227">
        <n x="225"/>
        <n x="573"/>
        <n x="230" s="1"/>
      </t>
    </mdx>
    <mdx n="0" f="v">
      <t c="3" si="227">
        <n x="225"/>
        <n x="574"/>
        <n x="230" s="1"/>
      </t>
    </mdx>
    <mdx n="0" f="v">
      <t c="3" si="227">
        <n x="225"/>
        <n x="340"/>
        <n x="230" s="1"/>
      </t>
    </mdx>
    <mdx n="0" f="v">
      <t c="3" si="227">
        <n x="225"/>
        <n x="354"/>
        <n x="230" s="1"/>
      </t>
    </mdx>
    <mdx n="0" f="v">
      <t c="3" si="227">
        <n x="225"/>
        <n x="575"/>
        <n x="230" s="1"/>
      </t>
    </mdx>
    <mdx n="0" f="v">
      <t c="3" si="227">
        <n x="225"/>
        <n x="576"/>
        <n x="230" s="1"/>
      </t>
    </mdx>
    <mdx n="0" f="v">
      <t c="3" si="227">
        <n x="225"/>
        <n x="577"/>
        <n x="230" s="1"/>
      </t>
    </mdx>
    <mdx n="0" f="v">
      <t c="3" si="227">
        <n x="225"/>
        <n x="578"/>
        <n x="230" s="1"/>
      </t>
    </mdx>
    <mdx n="0" f="v">
      <t c="3" si="227">
        <n x="225"/>
        <n x="579"/>
        <n x="230" s="1"/>
      </t>
    </mdx>
    <mdx n="0" f="v">
      <t c="3" si="227">
        <n x="225"/>
        <n x="353"/>
        <n x="230" s="1"/>
      </t>
    </mdx>
    <mdx n="0" f="v">
      <t c="3" si="227">
        <n x="225"/>
        <n x="347"/>
        <n x="230" s="1"/>
      </t>
    </mdx>
    <mdx n="0" f="v">
      <t c="3" si="227">
        <n x="225"/>
        <n x="580"/>
        <n x="230" s="1"/>
      </t>
    </mdx>
    <mdx n="0" f="v">
      <t c="3" si="227">
        <n x="225"/>
        <n x="581"/>
        <n x="230" s="1"/>
      </t>
    </mdx>
    <mdx n="0" f="v">
      <t c="3" si="227">
        <n x="225"/>
        <n x="582"/>
        <n x="230" s="1"/>
      </t>
    </mdx>
    <mdx n="0" f="v">
      <t c="3" si="227">
        <n x="225"/>
        <n x="583"/>
        <n x="230" s="1"/>
      </t>
    </mdx>
    <mdx n="0" f="v">
      <t c="3" si="227">
        <n x="225"/>
        <n x="584"/>
        <n x="230" s="1"/>
      </t>
    </mdx>
    <mdx n="0" f="v">
      <t c="3" si="227">
        <n x="225"/>
        <n x="585"/>
        <n x="230" s="1"/>
      </t>
    </mdx>
    <mdx n="0" f="v">
      <t c="3" si="227">
        <n x="225"/>
        <n x="586"/>
        <n x="230" s="1"/>
      </t>
    </mdx>
    <mdx n="0" f="v">
      <t c="3" si="227">
        <n x="225"/>
        <n x="587"/>
        <n x="230" s="1"/>
      </t>
    </mdx>
    <mdx n="0" f="v">
      <t c="3" si="227">
        <n x="225"/>
        <n x="588"/>
        <n x="230" s="1"/>
      </t>
    </mdx>
    <mdx n="0" f="v">
      <t c="3" si="227">
        <n x="225"/>
        <n x="589"/>
        <n x="230" s="1"/>
      </t>
    </mdx>
    <mdx n="0" f="v">
      <t c="3" si="227">
        <n x="225"/>
        <n x="590"/>
        <n x="230" s="1"/>
      </t>
    </mdx>
    <mdx n="0" f="v">
      <t c="3" si="227">
        <n x="225"/>
        <n x="591"/>
        <n x="230" s="1"/>
      </t>
    </mdx>
    <mdx n="0" f="v">
      <t c="3" si="227">
        <n x="225"/>
        <n x="592"/>
        <n x="230" s="1"/>
      </t>
    </mdx>
    <mdx n="0" f="v">
      <t c="3" si="227">
        <n x="225"/>
        <n x="593"/>
        <n x="230" s="1"/>
      </t>
    </mdx>
    <mdx n="0" f="v">
      <t c="3" si="227">
        <n x="225"/>
        <n x="594"/>
        <n x="230" s="1"/>
      </t>
    </mdx>
    <mdx n="0" f="v">
      <t c="3" si="227">
        <n x="225"/>
        <n x="595"/>
        <n x="230" s="1"/>
      </t>
    </mdx>
    <mdx n="0" f="v">
      <t c="3" si="227">
        <n x="225"/>
        <n x="596"/>
        <n x="230" s="1"/>
      </t>
    </mdx>
    <mdx n="0" f="v">
      <t c="3" si="227">
        <n x="225"/>
        <n x="597"/>
        <n x="230" s="1"/>
      </t>
    </mdx>
    <mdx n="0" f="v">
      <t c="3" si="227">
        <n x="225"/>
        <n x="598"/>
        <n x="230" s="1"/>
      </t>
    </mdx>
    <mdx n="0" f="v">
      <t c="3" si="227">
        <n x="225"/>
        <n x="599"/>
        <n x="230" s="1"/>
      </t>
    </mdx>
    <mdx n="0" f="v">
      <t c="3" si="227">
        <n x="225"/>
        <n x="600"/>
        <n x="230" s="1"/>
      </t>
    </mdx>
    <mdx n="0" f="v">
      <t c="3" si="227">
        <n x="225"/>
        <n x="601"/>
        <n x="230" s="1"/>
      </t>
    </mdx>
    <mdx n="0" f="v">
      <t c="3" si="227">
        <n x="225"/>
        <n x="602"/>
        <n x="230" s="1"/>
      </t>
    </mdx>
    <mdx n="0" f="v">
      <t c="3" si="227">
        <n x="225"/>
        <n x="603"/>
        <n x="230" s="1"/>
      </t>
    </mdx>
    <mdx n="0" f="v">
      <t c="3" si="227">
        <n x="225"/>
        <n x="604"/>
        <n x="230" s="1"/>
      </t>
    </mdx>
    <mdx n="0" f="v">
      <t c="3" si="227">
        <n x="225"/>
        <n x="605"/>
        <n x="230" s="1"/>
      </t>
    </mdx>
    <mdx n="0" f="v">
      <t c="3" si="227">
        <n x="225"/>
        <n x="606"/>
        <n x="230" s="1"/>
      </t>
    </mdx>
    <mdx n="0" f="v">
      <t c="3" si="227">
        <n x="225"/>
        <n x="607"/>
        <n x="230" s="1"/>
      </t>
    </mdx>
    <mdx n="0" f="v">
      <t c="3" si="227">
        <n x="225"/>
        <n x="608"/>
        <n x="230" s="1"/>
      </t>
    </mdx>
    <mdx n="0" f="v">
      <t c="3" si="227">
        <n x="225"/>
        <n x="609"/>
        <n x="230" s="1"/>
      </t>
    </mdx>
    <mdx n="0" f="v">
      <t c="3" si="227">
        <n x="225"/>
        <n x="610"/>
        <n x="230" s="1"/>
      </t>
    </mdx>
    <mdx n="0" f="v">
      <t c="3" si="227">
        <n x="225"/>
        <n x="611"/>
        <n x="230" s="1"/>
      </t>
    </mdx>
    <mdx n="0" f="v">
      <t c="3" si="227">
        <n x="225"/>
        <n x="612"/>
        <n x="230" s="1"/>
      </t>
    </mdx>
    <mdx n="0" f="v">
      <t c="3" si="227">
        <n x="225"/>
        <n x="613"/>
        <n x="230" s="1"/>
      </t>
    </mdx>
    <mdx n="0" f="v">
      <t c="3" si="227">
        <n x="225"/>
        <n x="614"/>
        <n x="230" s="1"/>
      </t>
    </mdx>
    <mdx n="0" f="v">
      <t c="3" si="227">
        <n x="225"/>
        <n x="615"/>
        <n x="230" s="1"/>
      </t>
    </mdx>
    <mdx n="0" f="v">
      <t c="3" si="227">
        <n x="225"/>
        <n x="616"/>
        <n x="230" s="1"/>
      </t>
    </mdx>
    <mdx n="0" f="v">
      <t c="3" si="227">
        <n x="225"/>
        <n x="617"/>
        <n x="230" s="1"/>
      </t>
    </mdx>
    <mdx n="0" f="v">
      <t c="3" si="227">
        <n x="225"/>
        <n x="618"/>
        <n x="230" s="1"/>
      </t>
    </mdx>
    <mdx n="0" f="v">
      <t c="3" si="227">
        <n x="225"/>
        <n x="619"/>
        <n x="230" s="1"/>
      </t>
    </mdx>
    <mdx n="0" f="v">
      <t c="3" si="227">
        <n x="225"/>
        <n x="620"/>
        <n x="230" s="1"/>
      </t>
    </mdx>
    <mdx n="0" f="v">
      <t c="3" si="227">
        <n x="225"/>
        <n x="621"/>
        <n x="230" s="1"/>
      </t>
    </mdx>
    <mdx n="0" f="v">
      <t c="3" si="227">
        <n x="225"/>
        <n x="622"/>
        <n x="230" s="1"/>
      </t>
    </mdx>
    <mdx n="0" f="v">
      <t c="3" si="227">
        <n x="225"/>
        <n x="623"/>
        <n x="230" s="1"/>
      </t>
    </mdx>
    <mdx n="0" f="v">
      <t c="3" si="227">
        <n x="225"/>
        <n x="624"/>
        <n x="230" s="1"/>
      </t>
    </mdx>
    <mdx n="0" f="v">
      <t c="3" si="227">
        <n x="225"/>
        <n x="625"/>
        <n x="230" s="1"/>
      </t>
    </mdx>
    <mdx n="0" f="v">
      <t c="3" si="227">
        <n x="225"/>
        <n x="626"/>
        <n x="230" s="1"/>
      </t>
    </mdx>
    <mdx n="0" f="v">
      <t c="3" si="227">
        <n x="225"/>
        <n x="627"/>
        <n x="230" s="1"/>
      </t>
    </mdx>
    <mdx n="0" f="v">
      <t c="3" si="227">
        <n x="225"/>
        <n x="628"/>
        <n x="230" s="1"/>
      </t>
    </mdx>
    <mdx n="0" f="v">
      <t c="3" si="227">
        <n x="225"/>
        <n x="629"/>
        <n x="230" s="1"/>
      </t>
    </mdx>
    <mdx n="0" f="v">
      <t c="3" si="227">
        <n x="225"/>
        <n x="630"/>
        <n x="230" s="1"/>
      </t>
    </mdx>
    <mdx n="0" f="v">
      <t c="3" si="227">
        <n x="225"/>
        <n x="631"/>
        <n x="230" s="1"/>
      </t>
    </mdx>
    <mdx n="0" f="v">
      <t c="3" si="227">
        <n x="225"/>
        <n x="632"/>
        <n x="230" s="1"/>
      </t>
    </mdx>
    <mdx n="0" f="v">
      <t c="3" si="227">
        <n x="225"/>
        <n x="633"/>
        <n x="230" s="1"/>
      </t>
    </mdx>
    <mdx n="0" f="v">
      <t c="3" si="227">
        <n x="225"/>
        <n x="634"/>
        <n x="230" s="1"/>
      </t>
    </mdx>
    <mdx n="0" f="v">
      <t c="3" si="227">
        <n x="225"/>
        <n x="635"/>
        <n x="230" s="1"/>
      </t>
    </mdx>
    <mdx n="0" f="v">
      <t c="3" si="227">
        <n x="225"/>
        <n x="636"/>
        <n x="230" s="1"/>
      </t>
    </mdx>
    <mdx n="0" f="v">
      <t c="3" si="227">
        <n x="225"/>
        <n x="637"/>
        <n x="230" s="1"/>
      </t>
    </mdx>
    <mdx n="0" f="v">
      <t c="3" si="227">
        <n x="225"/>
        <n x="638"/>
        <n x="230" s="1"/>
      </t>
    </mdx>
    <mdx n="0" f="v">
      <t c="3" si="227">
        <n x="225"/>
        <n x="639"/>
        <n x="230" s="1"/>
      </t>
    </mdx>
    <mdx n="0" f="v">
      <t c="3" si="227">
        <n x="225"/>
        <n x="640"/>
        <n x="230" s="1"/>
      </t>
    </mdx>
    <mdx n="0" f="v">
      <t c="3" si="227">
        <n x="225"/>
        <n x="641"/>
        <n x="230" s="1"/>
      </t>
    </mdx>
    <mdx n="0" f="v">
      <t c="3" si="227">
        <n x="225"/>
        <n x="642"/>
        <n x="230" s="1"/>
      </t>
    </mdx>
    <mdx n="0" f="v">
      <t c="3" si="227">
        <n x="225"/>
        <n x="643"/>
        <n x="230" s="1"/>
      </t>
    </mdx>
    <mdx n="0" f="v">
      <t c="3" si="227">
        <n x="225"/>
        <n x="644"/>
        <n x="230" s="1"/>
      </t>
    </mdx>
    <mdx n="0" f="v">
      <t c="3" si="227">
        <n x="225"/>
        <n x="645"/>
        <n x="230" s="1"/>
      </t>
    </mdx>
    <mdx n="0" f="v">
      <t c="3" si="227">
        <n x="225"/>
        <n x="646"/>
        <n x="230" s="1"/>
      </t>
    </mdx>
    <mdx n="0" f="v">
      <t c="3" si="227">
        <n x="225"/>
        <n x="647"/>
        <n x="230" s="1"/>
      </t>
    </mdx>
    <mdx n="0" f="v">
      <t c="3" si="227">
        <n x="225"/>
        <n x="648"/>
        <n x="230" s="1"/>
      </t>
    </mdx>
    <mdx n="0" f="v">
      <t c="3" si="227">
        <n x="225"/>
        <n x="649"/>
        <n x="230" s="1"/>
      </t>
    </mdx>
    <mdx n="0" f="v">
      <t c="3" si="227">
        <n x="225"/>
        <n x="650"/>
        <n x="230" s="1"/>
      </t>
    </mdx>
    <mdx n="0" f="v">
      <t c="3" si="227">
        <n x="225"/>
        <n x="651"/>
        <n x="230" s="1"/>
      </t>
    </mdx>
    <mdx n="0" f="v">
      <t c="3" si="227">
        <n x="225"/>
        <n x="652"/>
        <n x="230" s="1"/>
      </t>
    </mdx>
    <mdx n="0" f="v">
      <t c="3" si="227">
        <n x="225"/>
        <n x="653"/>
        <n x="230" s="1"/>
      </t>
    </mdx>
    <mdx n="0" f="v">
      <t c="3" si="227">
        <n x="225"/>
        <n x="654"/>
        <n x="230" s="1"/>
      </t>
    </mdx>
    <mdx n="0" f="v">
      <t c="3" si="227">
        <n x="225"/>
        <n x="655"/>
        <n x="230" s="1"/>
      </t>
    </mdx>
    <mdx n="0" f="v">
      <t c="3" si="227">
        <n x="225"/>
        <n x="319"/>
        <n x="4"/>
      </t>
    </mdx>
    <mdx n="0" f="v">
      <t c="3" si="227">
        <n x="225"/>
        <n x="336"/>
        <n x="4"/>
      </t>
    </mdx>
    <mdx n="0" f="v">
      <t c="3" si="227">
        <n x="225"/>
        <n x="336"/>
        <n x="2"/>
      </t>
    </mdx>
    <mdx n="0" f="v">
      <t c="3" si="227">
        <n x="225"/>
        <n x="336"/>
        <n x="88"/>
      </t>
    </mdx>
    <mdx n="0" f="v">
      <t c="3" si="227">
        <n x="225"/>
        <n x="336"/>
        <n x="90"/>
      </t>
    </mdx>
    <mdx n="0" f="v">
      <t c="3" si="227">
        <n x="225"/>
        <n x="319"/>
        <n x="96"/>
      </t>
    </mdx>
    <mdx n="0" f="v">
      <t c="3" si="227">
        <n x="225"/>
        <n x="336"/>
        <n x="96"/>
      </t>
    </mdx>
    <mdx n="0" f="v">
      <t c="3" si="227">
        <n x="225"/>
        <n x="321"/>
        <n x="113"/>
      </t>
    </mdx>
    <mdx n="0" f="v">
      <t c="3" si="227">
        <n x="225"/>
        <n x="320"/>
        <n x="113"/>
      </t>
    </mdx>
    <mdx n="0" f="v">
      <t c="3" si="227">
        <n x="225"/>
        <n x="319"/>
        <n x="113"/>
      </t>
    </mdx>
    <mdx n="0" f="v">
      <t c="3" si="227">
        <n x="225"/>
        <n x="318"/>
        <n x="113"/>
      </t>
    </mdx>
    <mdx n="0" f="v">
      <t c="3" si="227">
        <n x="225"/>
        <n x="337"/>
        <n x="113"/>
      </t>
    </mdx>
    <mdx n="0" f="v">
      <t c="3" si="227">
        <n x="225"/>
        <n x="345"/>
        <n x="113"/>
      </t>
    </mdx>
    <mdx n="0" f="v">
      <t c="3" si="227">
        <n x="225"/>
        <n x="336"/>
        <n x="113"/>
      </t>
    </mdx>
    <mdx n="0" f="v">
      <t c="3" si="227">
        <n x="225"/>
        <n x="317"/>
        <n x="113"/>
      </t>
    </mdx>
    <mdx n="0" f="v">
      <t c="3" si="227">
        <n x="225"/>
        <n x="282"/>
        <n x="113"/>
      </t>
    </mdx>
    <mdx n="0" f="v">
      <t c="3" si="227">
        <n x="225"/>
        <n x="315"/>
        <n x="113"/>
      </t>
    </mdx>
    <mdx n="0" f="v">
      <t c="3" si="227">
        <n x="225"/>
        <n x="314"/>
        <n x="113"/>
      </t>
    </mdx>
    <mdx n="0" f="v">
      <t c="3" si="227">
        <n x="225"/>
        <n x="324"/>
        <n x="113"/>
      </t>
    </mdx>
    <mdx n="0" f="v">
      <t c="3" si="227">
        <n x="225"/>
        <n x="312"/>
        <n x="113"/>
      </t>
    </mdx>
    <mdx n="0" f="v">
      <t c="3" si="227">
        <n x="225"/>
        <n x="310"/>
        <n x="113"/>
      </t>
    </mdx>
    <mdx n="0" f="v">
      <t c="3" si="227">
        <n x="225"/>
        <n x="306"/>
        <n x="113"/>
      </t>
    </mdx>
    <mdx n="0" f="v">
      <t c="3" si="227">
        <n x="225"/>
        <n x="305"/>
        <n x="113"/>
      </t>
    </mdx>
    <mdx n="0" f="v">
      <t c="3" si="227">
        <n x="225"/>
        <n x="352"/>
        <n x="113"/>
      </t>
    </mdx>
    <mdx n="0" f="v">
      <t c="3" si="227">
        <n x="225"/>
        <n x="332"/>
        <n x="113"/>
      </t>
    </mdx>
    <mdx n="0" f="v">
      <t c="3" si="227">
        <n x="225"/>
        <n x="553"/>
        <n x="113"/>
      </t>
    </mdx>
    <mdx n="0" f="v">
      <t c="3" si="227">
        <n x="225"/>
        <n x="351"/>
        <n x="113"/>
      </t>
    </mdx>
    <mdx n="0" f="v">
      <t c="3" si="227">
        <n x="225"/>
        <n x="300"/>
        <n x="113"/>
      </t>
    </mdx>
    <mdx n="0" f="v">
      <t c="3" si="227">
        <n x="225"/>
        <n x="325"/>
        <n x="113"/>
      </t>
    </mdx>
    <mdx n="0" f="v">
      <t c="3" si="227">
        <n x="225"/>
        <n x="335"/>
        <n x="113"/>
      </t>
    </mdx>
    <mdx n="0" f="v">
      <t c="3" si="227">
        <n x="225"/>
        <n x="309"/>
        <n x="113"/>
      </t>
    </mdx>
    <mdx n="0" f="v">
      <t c="3" si="227">
        <n x="225"/>
        <n x="343"/>
        <n x="113"/>
      </t>
    </mdx>
    <mdx n="0" f="v">
      <t c="3" si="227">
        <n x="225"/>
        <n x="279"/>
        <n x="113"/>
      </t>
    </mdx>
    <mdx n="0" f="v">
      <t c="3" si="227">
        <n x="225"/>
        <n x="559"/>
        <n x="113"/>
      </t>
    </mdx>
    <mdx n="0" f="v">
      <t c="3" si="227">
        <n x="225"/>
        <n x="561"/>
        <n x="113"/>
      </t>
    </mdx>
    <mdx n="0" f="v">
      <t c="3" si="227">
        <n x="225"/>
        <n x="562"/>
        <n x="113"/>
      </t>
    </mdx>
    <mdx n="0" f="v">
      <t c="3" si="227">
        <n x="225"/>
        <n x="567"/>
        <n x="113"/>
      </t>
    </mdx>
    <mdx n="0" f="v">
      <t c="3" si="227">
        <n x="225"/>
        <n x="568"/>
        <n x="113"/>
      </t>
    </mdx>
    <mdx n="0" f="v">
      <t c="3" si="227">
        <n x="225"/>
        <n x="576"/>
        <n x="113"/>
      </t>
    </mdx>
    <mdx n="0" f="v">
      <t c="3" si="227">
        <n x="225"/>
        <n x="577"/>
        <n x="113"/>
      </t>
    </mdx>
    <mdx n="0" f="v">
      <t c="3" si="227">
        <n x="225"/>
        <n x="347"/>
        <n x="113"/>
      </t>
    </mdx>
    <mdx n="0" f="v">
      <t c="3" si="227">
        <n x="225"/>
        <n x="569"/>
        <n x="113"/>
      </t>
    </mdx>
    <mdx n="0" f="v">
      <t c="3" si="227">
        <n x="225"/>
        <n x="598"/>
        <n x="113"/>
      </t>
    </mdx>
    <mdx n="0" f="v">
      <t c="3" si="227">
        <n x="225"/>
        <n x="586"/>
        <n x="113"/>
      </t>
    </mdx>
    <mdx n="0" f="v">
      <t c="3" si="227">
        <n x="225"/>
        <n x="589"/>
        <n x="113"/>
      </t>
    </mdx>
    <mdx n="0" f="v">
      <t c="3" si="227">
        <n x="225"/>
        <n x="594"/>
        <n x="113"/>
      </t>
    </mdx>
    <mdx n="0" f="v">
      <t c="3" si="227">
        <n x="225"/>
        <n x="595"/>
        <n x="113"/>
      </t>
    </mdx>
    <mdx n="0" f="v">
      <t c="3" si="227">
        <n x="225"/>
        <n x="587"/>
        <n x="113"/>
      </t>
    </mdx>
    <mdx n="0" f="v">
      <t c="3" si="227">
        <n x="225"/>
        <n x="605"/>
        <n x="113"/>
      </t>
    </mdx>
    <mdx n="0" f="v">
      <t c="3" si="227">
        <n x="225"/>
        <n x="619"/>
        <n x="113"/>
      </t>
    </mdx>
    <mdx n="0" f="v">
      <t c="3" si="227">
        <n x="225"/>
        <n x="626"/>
        <n x="113"/>
      </t>
    </mdx>
    <mdx n="0" f="v">
      <t c="3" si="227">
        <n x="225"/>
        <n x="640"/>
        <n x="113"/>
      </t>
    </mdx>
    <mdx n="0" f="v">
      <t c="3" si="227">
        <n x="225"/>
        <n x="629"/>
        <n x="113"/>
      </t>
    </mdx>
    <mdx n="0" f="v">
      <t c="3" si="227">
        <n x="225"/>
        <n x="641"/>
        <n x="113"/>
      </t>
    </mdx>
    <mdx n="0" f="v">
      <t c="3" si="227">
        <n x="225"/>
        <n x="607"/>
        <n x="113"/>
      </t>
    </mdx>
    <mdx n="0" f="v">
      <t c="3" si="227">
        <n x="225"/>
        <n x="635"/>
        <n x="113"/>
      </t>
    </mdx>
    <mdx n="0" f="v">
      <t c="3" si="227">
        <n x="225"/>
        <n x="636"/>
        <n x="113"/>
      </t>
    </mdx>
    <mdx n="0" f="v">
      <t c="3" si="227">
        <n x="225"/>
        <n x="631"/>
        <n x="113"/>
      </t>
    </mdx>
    <mdx n="0" f="v">
      <t c="3" si="227">
        <n x="225"/>
        <n x="321"/>
        <n x="130"/>
      </t>
    </mdx>
    <mdx n="0" f="v">
      <t c="3" si="227">
        <n x="225"/>
        <n x="320"/>
        <n x="130"/>
      </t>
    </mdx>
    <mdx n="0" f="v">
      <t c="3" si="227">
        <n x="225"/>
        <n x="319"/>
        <n x="130"/>
      </t>
    </mdx>
    <mdx n="0" f="v">
      <t c="3" si="227">
        <n x="225"/>
        <n x="336"/>
        <n x="130"/>
      </t>
    </mdx>
    <mdx n="0" f="v">
      <t c="3" si="227">
        <n x="225"/>
        <n x="315"/>
        <n x="130"/>
      </t>
    </mdx>
    <mdx n="0" f="v">
      <t c="3" si="227">
        <n x="225"/>
        <n x="314"/>
        <n x="130"/>
      </t>
    </mdx>
    <mdx n="0" f="v">
      <t c="3" si="227">
        <n x="225"/>
        <n x="324"/>
        <n x="130"/>
      </t>
    </mdx>
    <mdx n="0" f="v">
      <t c="3" si="227">
        <n x="225"/>
        <n x="312"/>
        <n x="130"/>
      </t>
    </mdx>
    <mdx n="0" f="v">
      <t c="3" si="227">
        <n x="225"/>
        <n x="306"/>
        <n x="130"/>
      </t>
    </mdx>
    <mdx n="0" f="v">
      <t c="3" si="227">
        <n x="225"/>
        <n x="291"/>
        <n x="130"/>
      </t>
    </mdx>
    <mdx n="0" f="v">
      <t c="3" si="227">
        <n x="225"/>
        <n x="342"/>
        <n x="130"/>
      </t>
    </mdx>
    <mdx n="0" f="v">
      <t c="3" si="227">
        <n x="225"/>
        <n x="351"/>
        <n x="130"/>
      </t>
    </mdx>
    <mdx n="0" f="v">
      <t c="3" si="227">
        <n x="225"/>
        <n x="325"/>
        <n x="130"/>
      </t>
    </mdx>
    <mdx n="0" f="v">
      <t c="3" si="227">
        <n x="225"/>
        <n x="335"/>
        <n x="130"/>
      </t>
    </mdx>
    <mdx n="0" f="v">
      <t c="3" si="227">
        <n x="225"/>
        <n x="334"/>
        <n x="130"/>
      </t>
    </mdx>
    <mdx n="0" f="v">
      <t c="3" si="227">
        <n x="225"/>
        <n x="343"/>
        <n x="130"/>
      </t>
    </mdx>
    <mdx n="0" f="v">
      <t c="3" si="227">
        <n x="225"/>
        <n x="279"/>
        <n x="130"/>
      </t>
    </mdx>
    <mdx n="0" f="v">
      <t c="3" si="227">
        <n x="225"/>
        <n x="333"/>
        <n x="130"/>
      </t>
    </mdx>
    <mdx n="0" f="v">
      <t c="3" si="227">
        <n x="225"/>
        <n x="558"/>
        <n x="130"/>
      </t>
    </mdx>
    <mdx n="0" f="v">
      <t c="3" si="227">
        <n x="225"/>
        <n x="561"/>
        <n x="130"/>
      </t>
    </mdx>
    <mdx n="0" f="v">
      <t c="3" si="227">
        <n x="225"/>
        <n x="295"/>
        <n x="130"/>
      </t>
    </mdx>
    <mdx n="0" f="v">
      <t c="3" si="227">
        <n x="225"/>
        <n x="565"/>
        <n x="130"/>
      </t>
    </mdx>
    <mdx n="0" f="v">
      <t c="3" si="227">
        <n x="225"/>
        <n x="567"/>
        <n x="130"/>
      </t>
    </mdx>
    <mdx n="0" f="v">
      <t c="3" si="227">
        <n x="225"/>
        <n x="600"/>
        <n x="130"/>
      </t>
    </mdx>
    <mdx n="0" f="v">
      <t c="3" si="227">
        <n x="225"/>
        <n x="575"/>
        <n x="130"/>
      </t>
    </mdx>
    <mdx n="0" f="v">
      <t c="3" si="227">
        <n x="225"/>
        <n x="576"/>
        <n x="130"/>
      </t>
    </mdx>
    <mdx n="0" f="v">
      <t c="3" si="227">
        <n x="225"/>
        <n x="629"/>
        <n x="130"/>
      </t>
    </mdx>
    <mdx n="0" f="v">
      <t c="3" si="227">
        <n x="225"/>
        <n x="582"/>
        <n x="130"/>
      </t>
    </mdx>
    <mdx n="0" f="v">
      <t c="3" si="227">
        <n x="225"/>
        <n x="589"/>
        <n x="130"/>
      </t>
    </mdx>
    <mdx n="0" f="v">
      <t c="3" si="227">
        <n x="225"/>
        <n x="590"/>
        <n x="130"/>
      </t>
    </mdx>
    <mdx n="0" f="v">
      <t c="3" si="227">
        <n x="225"/>
        <n x="591"/>
        <n x="130"/>
      </t>
    </mdx>
    <mdx n="0" f="v">
      <t c="3" si="227">
        <n x="225"/>
        <n x="594"/>
        <n x="130"/>
      </t>
    </mdx>
    <mdx n="0" f="v">
      <t c="3" si="227">
        <n x="225"/>
        <n x="596"/>
        <n x="130"/>
      </t>
    </mdx>
    <mdx n="0" f="v">
      <t c="3" si="227">
        <n x="225"/>
        <n x="586"/>
        <n x="130"/>
      </t>
    </mdx>
    <mdx n="0" f="v">
      <t c="3" si="227">
        <n x="225"/>
        <n x="598"/>
        <n x="130"/>
      </t>
    </mdx>
    <mdx n="0" f="v">
      <t c="3" si="227">
        <n x="225"/>
        <n x="608"/>
        <n x="130"/>
      </t>
    </mdx>
    <mdx n="0" f="v">
      <t c="3" si="227">
        <n x="225"/>
        <n x="612"/>
        <n x="130"/>
      </t>
    </mdx>
    <mdx n="0" f="v">
      <t c="3" si="227">
        <n x="225"/>
        <n x="618"/>
        <n x="130"/>
      </t>
    </mdx>
    <mdx n="0" f="v">
      <t c="3" si="227">
        <n x="225"/>
        <n x="619"/>
        <n x="130"/>
      </t>
    </mdx>
    <mdx n="0" f="v">
      <t c="3" si="227">
        <n x="225"/>
        <n x="623"/>
        <n x="130"/>
      </t>
    </mdx>
    <mdx n="0" f="v">
      <t c="3" si="227">
        <n x="225"/>
        <n x="643"/>
        <n x="130"/>
      </t>
    </mdx>
    <mdx n="0" f="v">
      <t c="3" si="227">
        <n x="225"/>
        <n x="630"/>
        <n x="130"/>
      </t>
    </mdx>
    <mdx n="0" f="v">
      <t c="3" si="227">
        <n x="225"/>
        <n x="641"/>
        <n x="130"/>
      </t>
    </mdx>
    <mdx n="0" f="v">
      <t c="3" si="227">
        <n x="225"/>
        <n x="631"/>
        <n x="130"/>
      </t>
    </mdx>
    <mdx n="0" f="v">
      <t c="3" si="227">
        <n x="225"/>
        <n x="634"/>
        <n x="130"/>
      </t>
    </mdx>
    <mdx n="0" f="v">
      <t c="3" si="227">
        <n x="225"/>
        <n x="644"/>
        <n x="130"/>
      </t>
    </mdx>
    <mdx n="0" f="v">
      <t c="3" si="227">
        <n x="225"/>
        <n x="321"/>
        <n x="114"/>
      </t>
    </mdx>
    <mdx n="0" f="v">
      <t c="3" si="227">
        <n x="225"/>
        <n x="320"/>
        <n x="114"/>
      </t>
    </mdx>
    <mdx n="0" f="v">
      <t c="3" si="227">
        <n x="225"/>
        <n x="319"/>
        <n x="114"/>
      </t>
    </mdx>
    <mdx n="0" f="v">
      <t c="3" si="227">
        <n x="225"/>
        <n x="336"/>
        <n x="114"/>
      </t>
    </mdx>
    <mdx n="0" f="v">
      <t c="3" si="227">
        <n x="225"/>
        <n x="295"/>
        <n x="114"/>
      </t>
    </mdx>
    <mdx n="0" f="v">
      <t c="3" si="227">
        <n x="225"/>
        <n x="352"/>
        <n x="114"/>
      </t>
    </mdx>
    <mdx n="0" f="v">
      <t c="3" si="227">
        <n x="225"/>
        <n x="351"/>
        <n x="114"/>
      </t>
    </mdx>
    <mdx n="0" f="v">
      <t c="3" si="227">
        <n x="225"/>
        <n x="554"/>
        <n x="114"/>
      </t>
    </mdx>
    <mdx n="0" f="v">
      <t c="3" si="227">
        <n x="225"/>
        <n x="325"/>
        <n x="114"/>
      </t>
    </mdx>
    <mdx n="0" f="v">
      <t c="3" si="227">
        <n x="225"/>
        <n x="343"/>
        <n x="114"/>
      </t>
    </mdx>
    <mdx n="0" f="v">
      <t c="3" si="227">
        <n x="225"/>
        <n x="279"/>
        <n x="114"/>
      </t>
    </mdx>
    <mdx n="0" f="v">
      <t c="3" si="227">
        <n x="225"/>
        <n x="557"/>
        <n x="114"/>
      </t>
    </mdx>
    <mdx n="0" f="v">
      <t c="3" si="227">
        <n x="225"/>
        <n x="562"/>
        <n x="114"/>
      </t>
    </mdx>
    <mdx n="0" f="v">
      <t c="3" si="227">
        <n x="225"/>
        <n x="564"/>
        <n x="114"/>
      </t>
    </mdx>
    <mdx n="0" f="v">
      <t c="3" si="227">
        <n x="225"/>
        <n x="565"/>
        <n x="114"/>
      </t>
    </mdx>
    <mdx n="0" f="v">
      <t c="3" si="227">
        <n x="225"/>
        <n x="566"/>
        <n x="114"/>
      </t>
    </mdx>
    <mdx n="0" f="v">
      <t c="3" si="227">
        <n x="225"/>
        <n x="567"/>
        <n x="114"/>
      </t>
    </mdx>
    <mdx n="0" f="v">
      <t c="3" si="227">
        <n x="225"/>
        <n x="568"/>
        <n x="114"/>
      </t>
    </mdx>
    <mdx n="0" f="v">
      <t c="3" si="227">
        <n x="225"/>
        <n x="585"/>
        <n x="114"/>
      </t>
    </mdx>
    <mdx n="0" f="v">
      <t c="3" si="227">
        <n x="225"/>
        <n x="570"/>
        <n x="114"/>
      </t>
    </mdx>
    <mdx n="0" f="v">
      <t c="3" si="227">
        <n x="225"/>
        <n x="347"/>
        <n x="114"/>
      </t>
    </mdx>
    <mdx n="0" f="v">
      <t c="3" si="227">
        <n x="225"/>
        <n x="581"/>
        <n x="114"/>
      </t>
    </mdx>
    <mdx n="0" f="v">
      <t c="3" si="227">
        <n x="225"/>
        <n x="597"/>
        <n x="114"/>
      </t>
    </mdx>
    <mdx n="0" f="v">
      <t c="3" si="227">
        <n x="225"/>
        <n x="602"/>
        <n x="114"/>
      </t>
    </mdx>
    <mdx n="0" f="v">
      <t c="3" si="227">
        <n x="225"/>
        <n x="596"/>
        <n x="114"/>
      </t>
    </mdx>
    <mdx n="0" f="v">
      <t c="3" si="227">
        <n x="225"/>
        <n x="598"/>
        <n x="114"/>
      </t>
    </mdx>
    <mdx n="0" f="v">
      <t c="3" si="227">
        <n x="225"/>
        <n x="604"/>
        <n x="114"/>
      </t>
    </mdx>
    <mdx n="0" f="v">
      <t c="3" si="227">
        <n x="225"/>
        <n x="605"/>
        <n x="114"/>
      </t>
    </mdx>
    <mdx n="0" f="v">
      <t c="3" si="227">
        <n x="225"/>
        <n x="609"/>
        <n x="114"/>
      </t>
    </mdx>
    <mdx n="0" f="v">
      <t c="3" si="227">
        <n x="225"/>
        <n x="627"/>
        <n x="114"/>
      </t>
    </mdx>
    <mdx n="0" f="v">
      <t c="3" si="227">
        <n x="225"/>
        <n x="622"/>
        <n x="114"/>
      </t>
    </mdx>
    <mdx n="0" f="v">
      <t c="3" si="227">
        <n x="225"/>
        <n x="623"/>
        <n x="114"/>
      </t>
    </mdx>
    <mdx n="0" f="v">
      <t c="3" si="227">
        <n x="225"/>
        <n x="641"/>
        <n x="114"/>
      </t>
    </mdx>
    <mdx n="0" f="v">
      <t c="3" si="227">
        <n x="225"/>
        <n x="632"/>
        <n x="114"/>
      </t>
    </mdx>
    <mdx n="0" f="v">
      <t c="3" si="227">
        <n x="225"/>
        <n x="635"/>
        <n x="114"/>
      </t>
    </mdx>
    <mdx n="0" f="v">
      <t c="3" si="227">
        <n x="225"/>
        <n x="626"/>
        <n x="114"/>
      </t>
    </mdx>
    <mdx n="0" f="v">
      <t c="3" si="227">
        <n x="225"/>
        <n x="631"/>
        <n x="114"/>
      </t>
    </mdx>
    <mdx n="0" f="v">
      <t c="3" si="227">
        <n x="225"/>
        <n x="638"/>
        <n x="114"/>
      </t>
    </mdx>
    <mdx n="0" f="v">
      <t c="3" si="227">
        <n x="225"/>
        <n x="647"/>
        <n x="114"/>
      </t>
    </mdx>
    <mdx n="0" f="v">
      <t c="3" si="227">
        <n x="225"/>
        <n x="315"/>
        <n x="177"/>
      </t>
    </mdx>
    <mdx n="0" f="v">
      <t c="3" si="227">
        <n x="225"/>
        <n x="274"/>
        <n x="34"/>
      </t>
    </mdx>
    <mdx n="0" f="v">
      <t c="3" si="227">
        <n x="225"/>
        <n x="288"/>
        <n x="34"/>
      </t>
    </mdx>
    <mdx n="0" f="v">
      <t c="3" si="227">
        <n x="225"/>
        <n x="313"/>
        <n x="34"/>
      </t>
    </mdx>
    <mdx n="0" f="v">
      <t c="3" si="227">
        <n x="225"/>
        <n x="309"/>
        <n x="34"/>
      </t>
    </mdx>
    <mdx n="0" f="v">
      <t c="3" si="227">
        <n x="225"/>
        <n x="279"/>
        <n x="34"/>
      </t>
    </mdx>
    <mdx n="0" f="v">
      <t c="3" si="227">
        <n x="225"/>
        <n x="550"/>
        <n x="34"/>
      </t>
    </mdx>
    <mdx n="0" f="v">
      <t c="3" si="227">
        <n x="225"/>
        <n x="314"/>
        <n x="34"/>
      </t>
    </mdx>
    <mdx n="0" f="v">
      <t c="3" si="227">
        <n x="225"/>
        <n x="310"/>
        <n x="34"/>
      </t>
    </mdx>
    <mdx n="0" f="v">
      <t c="3" si="227">
        <n x="225"/>
        <n x="305"/>
        <n x="34"/>
      </t>
    </mdx>
    <mdx n="0" f="v">
      <t c="3" si="227">
        <n x="225"/>
        <n x="323"/>
        <n x="34"/>
      </t>
    </mdx>
    <mdx n="0" f="v">
      <t c="3" si="227">
        <n x="225"/>
        <n x="291"/>
        <n x="34"/>
      </t>
    </mdx>
    <mdx n="0" f="v">
      <t c="3" si="227">
        <n x="225"/>
        <n x="274"/>
        <n x="29"/>
      </t>
    </mdx>
    <mdx n="0" f="v">
      <t c="3" si="227">
        <n x="225"/>
        <n x="288"/>
        <n x="29"/>
      </t>
    </mdx>
    <mdx n="0" f="v">
      <t c="3" si="227">
        <n x="225"/>
        <n x="313"/>
        <n x="29"/>
      </t>
    </mdx>
    <mdx n="0" f="v">
      <t c="3" si="227">
        <n x="225"/>
        <n x="279"/>
        <n x="29"/>
      </t>
    </mdx>
    <mdx n="0" f="v">
      <t c="3" si="227">
        <n x="225"/>
        <n x="551"/>
        <n x="29"/>
      </t>
    </mdx>
    <mdx n="0" f="v">
      <t c="3" si="227">
        <n x="225"/>
        <n x="314"/>
        <n x="29"/>
      </t>
    </mdx>
    <mdx n="0" f="v">
      <t c="3" si="227">
        <n x="225"/>
        <n x="310"/>
        <n x="29"/>
      </t>
    </mdx>
    <mdx n="0" f="v">
      <t c="3" si="227">
        <n x="225"/>
        <n x="305"/>
        <n x="29"/>
      </t>
    </mdx>
    <mdx n="0" f="v">
      <t c="3" si="227">
        <n x="225"/>
        <n x="274"/>
        <n x="235"/>
      </t>
    </mdx>
    <mdx n="0" f="v">
      <t c="3" si="227">
        <n x="225"/>
        <n x="289"/>
        <n x="235"/>
      </t>
    </mdx>
    <mdx n="0" f="v">
      <t c="3" si="227">
        <n x="225"/>
        <n x="288"/>
        <n x="235"/>
      </t>
    </mdx>
    <mdx n="0" f="v">
      <t c="3" si="227">
        <n x="225"/>
        <n x="313"/>
        <n x="235"/>
      </t>
    </mdx>
    <mdx n="0" f="v">
      <t c="3" si="227">
        <n x="225"/>
        <n x="309"/>
        <n x="235"/>
      </t>
    </mdx>
    <mdx n="0" f="v">
      <t c="3" si="227">
        <n x="225"/>
        <n x="279"/>
        <n x="235"/>
      </t>
    </mdx>
    <mdx n="0" f="v">
      <t c="3" si="227">
        <n x="225"/>
        <n x="551"/>
        <n x="235"/>
      </t>
    </mdx>
    <mdx n="0" f="v">
      <t c="3" si="227">
        <n x="225"/>
        <n x="549"/>
        <n x="235"/>
      </t>
    </mdx>
    <mdx n="0" f="v">
      <t c="3" si="227">
        <n x="225"/>
        <n x="314"/>
        <n x="235"/>
      </t>
    </mdx>
    <mdx n="0" f="v">
      <t c="3" si="227">
        <n x="225"/>
        <n x="310"/>
        <n x="235"/>
      </t>
    </mdx>
    <mdx n="0" f="v">
      <t c="3" si="227">
        <n x="225"/>
        <n x="305"/>
        <n x="235"/>
      </t>
    </mdx>
    <mdx n="0" f="v">
      <t c="3" si="227">
        <n x="225"/>
        <n x="322"/>
        <n x="22"/>
      </t>
    </mdx>
    <mdx n="0" f="v">
      <t c="3" si="227">
        <n x="225"/>
        <n x="274"/>
        <n x="22"/>
      </t>
    </mdx>
    <mdx n="0" f="v">
      <t c="3" si="227">
        <n x="225"/>
        <n x="289"/>
        <n x="22"/>
      </t>
    </mdx>
    <mdx n="0" f="v">
      <t c="3" si="227">
        <n x="225"/>
        <n x="288"/>
        <n x="22"/>
      </t>
    </mdx>
    <mdx n="0" f="v">
      <t c="3" si="227">
        <n x="225"/>
        <n x="313"/>
        <n x="22"/>
      </t>
    </mdx>
    <mdx n="0" f="v">
      <t c="3" si="227">
        <n x="225"/>
        <n x="279"/>
        <n x="22"/>
      </t>
    </mdx>
    <mdx n="0" f="v">
      <t c="3" si="227">
        <n x="225"/>
        <n x="550"/>
        <n x="22"/>
      </t>
    </mdx>
    <mdx n="0" f="v">
      <t c="3" si="227">
        <n x="225"/>
        <n x="549"/>
        <n x="22"/>
      </t>
    </mdx>
    <mdx n="0" f="v">
      <t c="3" si="227">
        <n x="225"/>
        <n x="314"/>
        <n x="22"/>
      </t>
    </mdx>
    <mdx n="0" f="v">
      <t c="3" si="227">
        <n x="225"/>
        <n x="305"/>
        <n x="22"/>
      </t>
    </mdx>
    <mdx n="0" f="v">
      <t c="3" si="227">
        <n x="225"/>
        <n x="291"/>
        <n x="22"/>
      </t>
    </mdx>
    <mdx n="0" f="v">
      <t c="3" si="227">
        <n x="225"/>
        <n x="322"/>
        <n x="19"/>
      </t>
    </mdx>
    <mdx n="0" f="v">
      <t c="3" si="227">
        <n x="225"/>
        <n x="274"/>
        <n x="19"/>
      </t>
    </mdx>
    <mdx n="0" f="v">
      <t c="3" si="227">
        <n x="225"/>
        <n x="289"/>
        <n x="19"/>
      </t>
    </mdx>
    <mdx n="0" f="v">
      <t c="3" si="227">
        <n x="225"/>
        <n x="288"/>
        <n x="19"/>
      </t>
    </mdx>
    <mdx n="0" f="v">
      <t c="3" si="227">
        <n x="225"/>
        <n x="313"/>
        <n x="19"/>
      </t>
    </mdx>
    <mdx n="0" f="v">
      <t c="3" si="227">
        <n x="225"/>
        <n x="309"/>
        <n x="19"/>
      </t>
    </mdx>
    <mdx n="0" f="v">
      <t c="3" si="227">
        <n x="225"/>
        <n x="279"/>
        <n x="19"/>
      </t>
    </mdx>
    <mdx n="0" f="v">
      <t c="3" si="227">
        <n x="225"/>
        <n x="551"/>
        <n x="19"/>
      </t>
    </mdx>
    <mdx n="0" f="v">
      <t c="3" si="227">
        <n x="225"/>
        <n x="549"/>
        <n x="19"/>
      </t>
    </mdx>
    <mdx n="0" f="v">
      <t c="3" si="227">
        <n x="225"/>
        <n x="314"/>
        <n x="19"/>
      </t>
    </mdx>
    <mdx n="0" f="v">
      <t c="3" si="227">
        <n x="225"/>
        <n x="305"/>
        <n x="19"/>
      </t>
    </mdx>
    <mdx n="0" f="v">
      <t c="3" si="227">
        <n x="225"/>
        <n x="274"/>
        <n x="14"/>
      </t>
    </mdx>
    <mdx n="0" f="v">
      <t c="3" si="227">
        <n x="225"/>
        <n x="289"/>
        <n x="14"/>
      </t>
    </mdx>
    <mdx n="0" f="v">
      <t c="3" si="227">
        <n x="225"/>
        <n x="313"/>
        <n x="14"/>
      </t>
    </mdx>
    <mdx n="0" f="v">
      <t c="3" si="227">
        <n x="225"/>
        <n x="279"/>
        <n x="14"/>
      </t>
    </mdx>
    <mdx n="0" f="v">
      <t c="3" si="227">
        <n x="225"/>
        <n x="557"/>
        <n x="14"/>
      </t>
    </mdx>
    <mdx n="0" f="v">
      <t c="3" si="227">
        <n x="225"/>
        <n x="549"/>
        <n x="14"/>
      </t>
    </mdx>
    <mdx n="0" f="v">
      <t c="3" si="227">
        <n x="225"/>
        <n x="291"/>
        <n x="14"/>
      </t>
    </mdx>
    <mdx n="0" f="v">
      <t c="3" si="227">
        <n x="225"/>
        <n x="322"/>
        <n x="102"/>
      </t>
    </mdx>
    <mdx n="0" f="v">
      <t c="3" si="227">
        <n x="225"/>
        <n x="338"/>
        <n x="102"/>
      </t>
    </mdx>
    <mdx n="0" f="v">
      <t c="3" si="227">
        <n x="225"/>
        <n x="321"/>
        <n x="166"/>
      </t>
    </mdx>
    <mdx n="0" f="v">
      <t c="3" si="227">
        <n x="225"/>
        <n x="320"/>
        <n x="166"/>
      </t>
    </mdx>
    <mdx n="0" f="v">
      <t c="3" si="227">
        <n x="225"/>
        <n x="319"/>
        <n x="166"/>
      </t>
    </mdx>
    <mdx n="0" f="v">
      <t c="3" si="227">
        <n x="225"/>
        <n x="318"/>
        <n x="166"/>
      </t>
    </mdx>
    <mdx n="0" f="v">
      <t c="3" si="227">
        <n x="225"/>
        <n x="345"/>
        <n x="166"/>
      </t>
    </mdx>
    <mdx n="0" f="v">
      <t c="3" si="227">
        <n x="225"/>
        <n x="336"/>
        <n x="166"/>
      </t>
    </mdx>
    <mdx n="0" f="v">
      <t c="3" si="227">
        <n x="225"/>
        <n x="317"/>
        <n x="166"/>
      </t>
    </mdx>
    <mdx n="0" f="v">
      <t c="3" si="227">
        <n x="225"/>
        <n x="312"/>
        <n x="166"/>
      </t>
    </mdx>
    <mdx n="0" f="v">
      <t c="3" si="227">
        <n x="225"/>
        <n x="303"/>
        <n x="166"/>
      </t>
    </mdx>
    <mdx n="0" f="v">
      <t c="3" si="227">
        <n x="225"/>
        <n x="352"/>
        <n x="166"/>
      </t>
    </mdx>
    <mdx n="0" f="v">
      <t c="3" si="227">
        <n x="225"/>
        <n x="342"/>
        <n x="166"/>
      </t>
    </mdx>
    <mdx n="0" f="v">
      <t c="3" si="227">
        <n x="225"/>
        <n x="332"/>
        <n x="166"/>
      </t>
    </mdx>
    <mdx n="0" f="v">
      <t c="3" si="227">
        <n x="225"/>
        <n x="331"/>
        <n x="166"/>
      </t>
    </mdx>
    <mdx n="0" f="v">
      <t c="3" si="227">
        <n x="225"/>
        <n x="330"/>
        <n x="166"/>
      </t>
    </mdx>
    <mdx n="0" f="v">
      <t c="3" si="227">
        <n x="225"/>
        <n x="566"/>
        <n x="166"/>
      </t>
    </mdx>
    <mdx n="0" f="v">
      <t c="3" si="227">
        <n x="225"/>
        <n x="567"/>
        <n x="166"/>
      </t>
    </mdx>
    <mdx n="0" f="v">
      <t c="3" si="227">
        <n x="225"/>
        <n x="568"/>
        <n x="166"/>
      </t>
    </mdx>
    <mdx n="0" f="v">
      <t c="3" si="227">
        <n x="225"/>
        <n x="325"/>
        <n x="166"/>
      </t>
    </mdx>
    <mdx n="0" f="v">
      <t c="3" si="227">
        <n x="225"/>
        <n x="335"/>
        <n x="166"/>
      </t>
    </mdx>
    <mdx n="0" f="v">
      <t c="3" si="227">
        <n x="225"/>
        <n x="343"/>
        <n x="166"/>
      </t>
    </mdx>
    <mdx n="0" f="v">
      <t c="3" si="227">
        <n x="225"/>
        <n x="559"/>
        <n x="166"/>
      </t>
    </mdx>
    <mdx n="0" f="v">
      <t c="3" si="227">
        <n x="225"/>
        <n x="562"/>
        <n x="166"/>
      </t>
    </mdx>
    <mdx n="0" f="v">
      <t c="3" si="227">
        <n x="225"/>
        <n x="603"/>
        <n x="166"/>
      </t>
    </mdx>
    <mdx n="0" f="v">
      <t c="3" si="227">
        <n x="225"/>
        <n x="300"/>
        <n x="166"/>
      </t>
    </mdx>
    <mdx n="0" f="v">
      <t c="3" si="227">
        <n x="225"/>
        <n x="298"/>
        <n x="166"/>
      </t>
    </mdx>
    <mdx n="0" f="v">
      <t c="3" si="227">
        <n x="225"/>
        <n x="578"/>
        <n x="166"/>
      </t>
    </mdx>
    <mdx n="0" f="v">
      <t c="3" si="227">
        <n x="225"/>
        <n x="579"/>
        <n x="166"/>
      </t>
    </mdx>
    <mdx n="0" f="v">
      <t c="3" si="227">
        <n x="225"/>
        <n x="347"/>
        <n x="166"/>
      </t>
    </mdx>
    <mdx n="0" f="v">
      <t c="3" si="227">
        <n x="225"/>
        <n x="569"/>
        <n x="166"/>
      </t>
    </mdx>
    <mdx n="0" f="v">
      <t c="3" si="227">
        <n x="225"/>
        <n x="605"/>
        <n x="166"/>
      </t>
    </mdx>
    <mdx n="0" f="v">
      <t c="3" si="227">
        <n x="225"/>
        <n x="614"/>
        <n x="166"/>
      </t>
    </mdx>
    <mdx n="0" f="v">
      <t c="3" si="227">
        <n x="225"/>
        <n x="592"/>
        <n x="166"/>
      </t>
    </mdx>
    <mdx n="0" f="v">
      <t c="3" si="227">
        <n x="225"/>
        <n x="593"/>
        <n x="166"/>
      </t>
    </mdx>
    <mdx n="0" f="v">
      <t c="3" si="227">
        <n x="225"/>
        <n x="594"/>
        <n x="166"/>
      </t>
    </mdx>
    <mdx n="0" f="v">
      <t c="3" si="227">
        <n x="225"/>
        <n x="596"/>
        <n x="166"/>
      </t>
    </mdx>
    <mdx n="0" f="v">
      <t c="3" si="227">
        <n x="225"/>
        <n x="585"/>
        <n x="166"/>
      </t>
    </mdx>
    <mdx n="0" f="v">
      <t c="3" si="227">
        <n x="225"/>
        <n x="587"/>
        <n x="166"/>
      </t>
    </mdx>
    <mdx n="0" f="v">
      <t c="3" si="227">
        <n x="225"/>
        <n x="620"/>
        <n x="166"/>
      </t>
    </mdx>
    <mdx n="0" f="v">
      <t c="3" si="227">
        <n x="225"/>
        <n x="588"/>
        <n x="166"/>
      </t>
    </mdx>
    <mdx n="0" f="v">
      <t c="3" si="227">
        <n x="225"/>
        <n x="598"/>
        <n x="166"/>
      </t>
    </mdx>
    <mdx n="0" f="v">
      <t c="3" si="227">
        <n x="225"/>
        <n x="612"/>
        <n x="166"/>
      </t>
    </mdx>
    <mdx n="0" f="v">
      <t c="3" si="227">
        <n x="225"/>
        <n x="618"/>
        <n x="166"/>
      </t>
    </mdx>
    <mdx n="0" f="v">
      <t c="3" si="227">
        <n x="225"/>
        <n x="635"/>
        <n x="166"/>
      </t>
    </mdx>
    <mdx n="0" f="v">
      <t c="3" si="227">
        <n x="225"/>
        <n x="636"/>
        <n x="166"/>
      </t>
    </mdx>
    <mdx n="0" f="v">
      <t c="3" si="227">
        <n x="225"/>
        <n x="637"/>
        <n x="166"/>
      </t>
    </mdx>
    <mdx n="0" f="v">
      <t c="3" si="227">
        <n x="225"/>
        <n x="632"/>
        <n x="166"/>
      </t>
    </mdx>
    <mdx n="0" f="v">
      <t c="3" si="227">
        <n x="225"/>
        <n x="646"/>
        <n x="166"/>
      </t>
    </mdx>
    <mdx n="0" f="v">
      <t c="3" si="227">
        <n x="225"/>
        <n x="650"/>
        <n x="166"/>
      </t>
    </mdx>
    <mdx n="0" f="v">
      <t c="3" si="227">
        <n x="225"/>
        <n x="653"/>
        <n x="166"/>
      </t>
    </mdx>
    <mdx n="0" f="v">
      <t c="3" si="227">
        <n x="225"/>
        <n x="654"/>
        <n x="166"/>
      </t>
    </mdx>
    <mdx n="0" f="v">
      <t c="3" si="227">
        <n x="225"/>
        <n x="641"/>
        <n x="166"/>
      </t>
    </mdx>
    <mdx n="0" f="v">
      <t c="3" si="227">
        <n x="225"/>
        <n x="629"/>
        <n x="166"/>
      </t>
    </mdx>
    <mdx n="0" f="v">
      <t c="3" si="227">
        <n x="225"/>
        <n x="631"/>
        <n x="166"/>
      </t>
    </mdx>
    <mdx n="0" f="v">
      <t c="3" si="227">
        <n x="225"/>
        <n x="321"/>
        <n x="103"/>
      </t>
    </mdx>
    <mdx n="0" f="v">
      <t c="3" si="227">
        <n x="225"/>
        <n x="320"/>
        <n x="103"/>
      </t>
    </mdx>
    <mdx n="0" f="v">
      <t c="3" si="227">
        <n x="225"/>
        <n x="319"/>
        <n x="103"/>
      </t>
    </mdx>
    <mdx n="0" f="v">
      <t c="3" si="227">
        <n x="225"/>
        <n x="318"/>
        <n x="103"/>
      </t>
    </mdx>
    <mdx n="0" f="v">
      <t c="3" si="227">
        <n x="225"/>
        <n x="336"/>
        <n x="103"/>
      </t>
    </mdx>
    <mdx n="0" f="v">
      <t c="3" si="227">
        <n x="225"/>
        <n x="317"/>
        <n x="103"/>
      </t>
    </mdx>
    <mdx n="0" f="v">
      <t c="3" si="227">
        <n x="225"/>
        <n x="324"/>
        <n x="103"/>
      </t>
    </mdx>
    <mdx n="0" f="v">
      <t c="3" si="227">
        <n x="225"/>
        <n x="289"/>
        <n x="103"/>
      </t>
    </mdx>
    <mdx n="0" f="v">
      <t c="3" si="227">
        <n x="225"/>
        <n x="315"/>
        <n x="103"/>
      </t>
    </mdx>
    <mdx n="0" f="v">
      <t c="3" si="227">
        <n x="225"/>
        <n x="306"/>
        <n x="103"/>
      </t>
    </mdx>
    <mdx n="0" f="v">
      <t c="3" si="227">
        <n x="225"/>
        <n x="302"/>
        <n x="103"/>
      </t>
    </mdx>
    <mdx n="0" f="v">
      <t c="3" si="227">
        <n x="225"/>
        <n x="332"/>
        <n x="103"/>
      </t>
    </mdx>
    <mdx n="0" f="v">
      <t c="3" si="227">
        <n x="225"/>
        <n x="349"/>
        <n x="103"/>
      </t>
    </mdx>
    <mdx n="0" f="v">
      <t c="3" si="227">
        <n x="225"/>
        <n x="566"/>
        <n x="103"/>
      </t>
    </mdx>
    <mdx n="0" f="v">
      <t c="3" si="227">
        <n x="225"/>
        <n x="341"/>
        <n x="103"/>
      </t>
    </mdx>
    <mdx n="0" f="v">
      <t c="3" si="227">
        <n x="225"/>
        <n x="568"/>
        <n x="103"/>
      </t>
    </mdx>
    <mdx n="0" f="v">
      <t c="3" si="227">
        <n x="225"/>
        <n x="344"/>
        <n x="103"/>
      </t>
    </mdx>
    <mdx n="0" f="v">
      <t c="3" si="227">
        <n x="225"/>
        <n x="325"/>
        <n x="103"/>
      </t>
    </mdx>
    <mdx n="0" f="v">
      <t c="3" si="227">
        <n x="225"/>
        <n x="343"/>
        <n x="103"/>
      </t>
    </mdx>
    <mdx n="0" f="v">
      <t c="3" si="227">
        <n x="225"/>
        <n x="279"/>
        <n x="103"/>
      </t>
    </mdx>
    <mdx n="0" f="v">
      <t c="3" si="227">
        <n x="225"/>
        <n x="333"/>
        <n x="103"/>
      </t>
    </mdx>
    <mdx n="0" f="v">
      <t c="3" si="227">
        <n x="225"/>
        <n x="550"/>
        <n x="103"/>
      </t>
    </mdx>
    <mdx n="0" f="v">
      <t c="3" si="227">
        <n x="225"/>
        <n x="558"/>
        <n x="103"/>
      </t>
    </mdx>
    <mdx n="0" f="v">
      <t c="3" si="227">
        <n x="225"/>
        <n x="559"/>
        <n x="103"/>
      </t>
    </mdx>
    <mdx n="0" f="v">
      <t c="3" si="227">
        <n x="225"/>
        <n x="560"/>
        <n x="103"/>
      </t>
    </mdx>
    <mdx n="0" f="v">
      <t c="3" si="227">
        <n x="225"/>
        <n x="561"/>
        <n x="103"/>
      </t>
    </mdx>
    <mdx n="0" f="v">
      <t c="3" si="227">
        <n x="225"/>
        <n x="562"/>
        <n x="103"/>
      </t>
    </mdx>
    <mdx n="0" f="v">
      <t c="3" si="227">
        <n x="225"/>
        <n x="300"/>
        <n x="103"/>
      </t>
    </mdx>
    <mdx n="0" f="v">
      <t c="3" si="227">
        <n x="225"/>
        <n x="298"/>
        <n x="103"/>
      </t>
    </mdx>
    <mdx n="0" f="v">
      <t c="3" si="227">
        <n x="225"/>
        <n x="576"/>
        <n x="103"/>
      </t>
    </mdx>
    <mdx n="0" f="v">
      <t c="3" si="227">
        <n x="225"/>
        <n x="579"/>
        <n x="103"/>
      </t>
    </mdx>
    <mdx n="0" f="v">
      <t c="3" si="227">
        <n x="225"/>
        <n x="347"/>
        <n x="103"/>
      </t>
    </mdx>
    <mdx n="0" f="v">
      <t c="3" si="227">
        <n x="225"/>
        <n x="569"/>
        <n x="103"/>
      </t>
    </mdx>
    <mdx n="0" f="v">
      <t c="3" si="227">
        <n x="225"/>
        <n x="589"/>
        <n x="103"/>
      </t>
    </mdx>
    <mdx n="0" f="v">
      <t c="3" si="227">
        <n x="225"/>
        <n x="592"/>
        <n x="103"/>
      </t>
    </mdx>
    <mdx n="0" f="v">
      <t c="3" si="227">
        <n x="225"/>
        <n x="602"/>
        <n x="103"/>
      </t>
    </mdx>
    <mdx n="0" f="v">
      <t c="3" si="227">
        <n x="225"/>
        <n x="573"/>
        <n x="103"/>
      </t>
    </mdx>
    <mdx n="0" f="v">
      <t c="3" si="227">
        <n x="225"/>
        <n x="555"/>
        <n x="103"/>
      </t>
    </mdx>
    <mdx n="0" f="v">
      <t c="3" si="227">
        <n x="225"/>
        <n x="574"/>
        <n x="103"/>
      </t>
    </mdx>
    <mdx n="0" f="v">
      <t c="3" si="227">
        <n x="225"/>
        <n x="600"/>
        <n x="103"/>
      </t>
    </mdx>
    <mdx n="0" f="v">
      <t c="3" si="227">
        <n x="225"/>
        <n x="613"/>
        <n x="103"/>
      </t>
    </mdx>
    <mdx n="0" f="v">
      <t c="3" si="227">
        <n x="225"/>
        <n x="615"/>
        <n x="103"/>
      </t>
    </mdx>
    <mdx n="0" f="v">
      <t c="3" si="227">
        <n x="225"/>
        <n x="616"/>
        <n x="103"/>
      </t>
    </mdx>
    <mdx n="0" f="v">
      <t c="3" si="227">
        <n x="225"/>
        <n x="612"/>
        <n x="103"/>
      </t>
    </mdx>
    <mdx n="0" f="v">
      <t c="3" si="227">
        <n x="225"/>
        <n x="617"/>
        <n x="103"/>
      </t>
    </mdx>
    <mdx n="0" f="v">
      <t c="3" si="227">
        <n x="225"/>
        <n x="620"/>
        <n x="103"/>
      </t>
    </mdx>
    <mdx n="0" f="v">
      <t c="3" si="227">
        <n x="225"/>
        <n x="644"/>
        <n x="103"/>
      </t>
    </mdx>
    <mdx n="0" f="v">
      <t c="3" si="227">
        <n x="225"/>
        <n x="635"/>
        <n x="103"/>
      </t>
    </mdx>
    <mdx n="0" f="v">
      <t c="3" si="227">
        <n x="225"/>
        <n x="636"/>
        <n x="103"/>
      </t>
    </mdx>
    <mdx n="0" f="v">
      <t c="3" si="227">
        <n x="225"/>
        <n x="648"/>
        <n x="103"/>
      </t>
    </mdx>
    <mdx n="0" f="v">
      <t c="3" si="227">
        <n x="225"/>
        <n x="650"/>
        <n x="103"/>
      </t>
    </mdx>
    <mdx n="0" f="v">
      <t c="3" si="227">
        <n x="225"/>
        <n x="651"/>
        <n x="103"/>
      </t>
    </mdx>
    <mdx n="0" f="v">
      <t c="3" si="227">
        <n x="225"/>
        <n x="653"/>
        <n x="103"/>
      </t>
    </mdx>
    <mdx n="0" f="v">
      <t c="3" si="227">
        <n x="225"/>
        <n x="627"/>
        <n x="103"/>
      </t>
    </mdx>
    <mdx n="0" f="v">
      <t c="3" si="227">
        <n x="225"/>
        <n x="641"/>
        <n x="103"/>
      </t>
    </mdx>
    <mdx n="0" f="v">
      <t c="3" si="227">
        <n x="225"/>
        <n x="630"/>
        <n x="103"/>
      </t>
    </mdx>
    <mdx n="0" f="v">
      <t c="3" si="227">
        <n x="225"/>
        <n x="607"/>
        <n x="103"/>
      </t>
    </mdx>
    <mdx n="0" f="v">
      <t c="3" si="227">
        <n x="225"/>
        <n x="629"/>
        <n x="103"/>
      </t>
    </mdx>
    <mdx n="0" f="v">
      <t c="3" si="227">
        <n x="225"/>
        <n x="631"/>
        <n x="103"/>
      </t>
    </mdx>
    <mdx n="0" f="v">
      <t c="3" si="227">
        <n x="225"/>
        <n x="638"/>
        <n x="103"/>
      </t>
    </mdx>
    <mdx n="0" f="v">
      <t c="3" si="227">
        <n x="225"/>
        <n x="655"/>
        <n x="103"/>
      </t>
    </mdx>
    <mdx n="0" f="v">
      <t c="3" si="227">
        <n x="225"/>
        <n x="322"/>
        <n x="118"/>
      </t>
    </mdx>
    <mdx n="0" f="v">
      <t c="3" si="227">
        <n x="225"/>
        <n x="321"/>
        <n x="118"/>
      </t>
    </mdx>
    <mdx n="0" f="v">
      <t c="3" si="227">
        <n x="225"/>
        <n x="320"/>
        <n x="118"/>
      </t>
    </mdx>
    <mdx n="0" f="v">
      <t c="3" si="227">
        <n x="225"/>
        <n x="319"/>
        <n x="118"/>
      </t>
    </mdx>
    <mdx n="0" f="v">
      <t c="3" si="227">
        <n x="225"/>
        <n x="318"/>
        <n x="118"/>
      </t>
    </mdx>
    <mdx n="0" f="v">
      <t c="3" si="227">
        <n x="225"/>
        <n x="336"/>
        <n x="118"/>
      </t>
    </mdx>
    <mdx n="0" f="v">
      <t c="3" si="227">
        <n x="225"/>
        <n x="317"/>
        <n x="118"/>
      </t>
    </mdx>
    <mdx n="0" f="v">
      <t c="3" si="227">
        <n x="225"/>
        <n x="290"/>
        <n x="118"/>
      </t>
    </mdx>
    <mdx n="0" f="v">
      <t c="3" si="227">
        <n x="225"/>
        <n x="282"/>
        <n x="118"/>
      </t>
    </mdx>
    <mdx n="0" f="v">
      <t c="3" si="227">
        <n x="225"/>
        <n x="295"/>
        <n x="118"/>
      </t>
    </mdx>
    <mdx n="0" f="v">
      <t c="3" si="227">
        <n x="225"/>
        <n x="352"/>
        <n x="118"/>
      </t>
    </mdx>
    <mdx n="0" f="v">
      <t c="3" si="227">
        <n x="225"/>
        <n x="330"/>
        <n x="118"/>
      </t>
    </mdx>
    <mdx n="0" f="v">
      <t c="3" si="227">
        <n x="225"/>
        <n x="568"/>
        <n x="118"/>
      </t>
    </mdx>
    <mdx n="0" f="v">
      <t c="3" si="227">
        <n x="225"/>
        <n x="341"/>
        <n x="118"/>
      </t>
    </mdx>
    <mdx n="0" f="v">
      <t c="3" si="227">
        <n x="225"/>
        <n x="325"/>
        <n x="118"/>
      </t>
    </mdx>
    <mdx n="0" f="v">
      <t c="3" si="227">
        <n x="225"/>
        <n x="334"/>
        <n x="118"/>
      </t>
    </mdx>
    <mdx n="0" f="v">
      <t c="3" si="227">
        <n x="225"/>
        <n x="343"/>
        <n x="118"/>
      </t>
    </mdx>
    <mdx n="0" f="v">
      <t c="3" si="227">
        <n x="225"/>
        <n x="279"/>
        <n x="118"/>
      </t>
    </mdx>
    <mdx n="0" f="v">
      <t c="3" si="227">
        <n x="225"/>
        <n x="550"/>
        <n x="118"/>
      </t>
    </mdx>
    <mdx n="0" f="v">
      <t c="3" si="227">
        <n x="225"/>
        <n x="549"/>
        <n x="118"/>
      </t>
    </mdx>
    <mdx n="0" f="v">
      <t c="3" si="227">
        <n x="225"/>
        <n x="560"/>
        <n x="118"/>
      </t>
    </mdx>
    <mdx n="0" f="v">
      <t c="3" si="227">
        <n x="225"/>
        <n x="561"/>
        <n x="118"/>
      </t>
    </mdx>
    <mdx n="0" f="v">
      <t c="3" si="227">
        <n x="225"/>
        <n x="562"/>
        <n x="118"/>
      </t>
    </mdx>
    <mdx n="0" f="v">
      <t c="3" si="227">
        <n x="225"/>
        <n x="552"/>
        <n x="118"/>
      </t>
    </mdx>
    <mdx n="0" f="v">
      <t c="3" si="227">
        <n x="225"/>
        <n x="354"/>
        <n x="118"/>
      </t>
    </mdx>
    <mdx n="0" f="v">
      <t c="3" si="227">
        <n x="225"/>
        <n x="576"/>
        <n x="118"/>
      </t>
    </mdx>
    <mdx n="0" f="v">
      <t c="3" si="227">
        <n x="225"/>
        <n x="577"/>
        <n x="118"/>
      </t>
    </mdx>
    <mdx n="0" f="v">
      <t c="3" si="227">
        <n x="225"/>
        <n x="578"/>
        <n x="118"/>
      </t>
    </mdx>
    <mdx n="0" f="v">
      <t c="3" si="227">
        <n x="225"/>
        <n x="353"/>
        <n x="118"/>
      </t>
    </mdx>
    <mdx n="0" f="v">
      <t c="3" si="227">
        <n x="225"/>
        <n x="347"/>
        <n x="118"/>
      </t>
    </mdx>
    <mdx n="0" f="v">
      <t c="3" si="227">
        <n x="225"/>
        <n x="600"/>
        <n x="118"/>
      </t>
    </mdx>
    <mdx n="0" f="v">
      <t c="3" si="227">
        <n x="225"/>
        <n x="589"/>
        <n x="118"/>
      </t>
    </mdx>
    <mdx n="0" f="v">
      <t c="3" si="227">
        <n x="225"/>
        <n x="591"/>
        <n x="118"/>
      </t>
    </mdx>
    <mdx n="0" f="v">
      <t c="3" si="227">
        <n x="225"/>
        <n x="586"/>
        <n x="118"/>
      </t>
    </mdx>
    <mdx n="0" f="v">
      <t c="3" si="227">
        <n x="225"/>
        <n x="603"/>
        <n x="118"/>
      </t>
    </mdx>
    <mdx n="0" f="v">
      <t c="3" si="227">
        <n x="225"/>
        <n x="583"/>
        <n x="118"/>
      </t>
    </mdx>
    <mdx n="0" f="v">
      <t c="3" si="227">
        <n x="225"/>
        <n x="555"/>
        <n x="118"/>
      </t>
    </mdx>
    <mdx n="0" f="v">
      <t c="3" si="227">
        <n x="225"/>
        <n x="570"/>
        <n x="118"/>
      </t>
    </mdx>
    <mdx n="0" f="v">
      <t c="3" si="227">
        <n x="225"/>
        <n x="574"/>
        <n x="118"/>
      </t>
    </mdx>
    <mdx n="0" f="v">
      <t c="3" si="227">
        <n x="225"/>
        <n x="604"/>
        <n x="118"/>
      </t>
    </mdx>
    <mdx n="0" f="v">
      <t c="3" si="227">
        <n x="225"/>
        <n x="620"/>
        <n x="118"/>
      </t>
    </mdx>
    <mdx n="0" f="v">
      <t c="3" si="227">
        <n x="225"/>
        <n x="613"/>
        <n x="118"/>
      </t>
    </mdx>
    <mdx n="0" f="v">
      <t c="3" si="227">
        <n x="225"/>
        <n x="608"/>
        <n x="118"/>
      </t>
    </mdx>
    <mdx n="0" f="v">
      <t c="3" si="227">
        <n x="225"/>
        <n x="598"/>
        <n x="118"/>
      </t>
    </mdx>
    <mdx n="0" f="v">
      <t c="3" si="227">
        <n x="225"/>
        <n x="610"/>
        <n x="118"/>
      </t>
    </mdx>
    <mdx n="0" f="v">
      <t c="3" si="227">
        <n x="225"/>
        <n x="611"/>
        <n x="118"/>
      </t>
    </mdx>
    <mdx n="0" f="v">
      <t c="3" si="227">
        <n x="225"/>
        <n x="616"/>
        <n x="118"/>
      </t>
    </mdx>
    <mdx n="0" f="v">
      <t c="3" si="227">
        <n x="225"/>
        <n x="632"/>
        <n x="118"/>
      </t>
    </mdx>
    <mdx n="0" f="v">
      <t c="3" si="227">
        <n x="225"/>
        <n x="650"/>
        <n x="118"/>
      </t>
    </mdx>
    <mdx n="0" f="v">
      <t c="3" si="227">
        <n x="225"/>
        <n x="652"/>
        <n x="118"/>
      </t>
    </mdx>
    <mdx n="0" f="v">
      <t c="3" si="227">
        <n x="225"/>
        <n x="653"/>
        <n x="118"/>
      </t>
    </mdx>
    <mdx n="0" f="v">
      <t c="3" si="227">
        <n x="225"/>
        <n x="625"/>
        <n x="118"/>
      </t>
    </mdx>
    <mdx n="0" f="v">
      <t c="3" si="227">
        <n x="225"/>
        <n x="627"/>
        <n x="118"/>
      </t>
    </mdx>
    <mdx n="0" f="v">
      <t c="3" si="227">
        <n x="225"/>
        <n x="630"/>
        <n x="118"/>
      </t>
    </mdx>
    <mdx n="0" f="v">
      <t c="3" si="227">
        <n x="225"/>
        <n x="631"/>
        <n x="118"/>
      </t>
    </mdx>
    <mdx n="0" f="v">
      <t c="3" si="227">
        <n x="225"/>
        <n x="638"/>
        <n x="118"/>
      </t>
    </mdx>
    <mdx n="0" f="v">
      <t c="3" si="227">
        <n x="225"/>
        <n x="642"/>
        <n x="118"/>
      </t>
    </mdx>
    <mdx n="0" f="v">
      <t c="3" si="227">
        <n x="225"/>
        <n x="322"/>
        <n x="104"/>
      </t>
    </mdx>
    <mdx n="0" f="v">
      <t c="3" si="227">
        <n x="225"/>
        <n x="321"/>
        <n x="104"/>
      </t>
    </mdx>
    <mdx n="0" f="v">
      <t c="3" si="227">
        <n x="225"/>
        <n x="338"/>
        <n x="104"/>
      </t>
    </mdx>
    <mdx n="0" f="v">
      <t c="3" si="227">
        <n x="225"/>
        <n x="320"/>
        <n x="104"/>
      </t>
    </mdx>
    <mdx n="0" f="v">
      <t c="3" si="227">
        <n x="225"/>
        <n x="319"/>
        <n x="104"/>
      </t>
    </mdx>
    <mdx n="0" f="v">
      <t c="3" si="227">
        <n x="225"/>
        <n x="318"/>
        <n x="104"/>
      </t>
    </mdx>
    <mdx n="0" f="v">
      <t c="3" si="227">
        <n x="225"/>
        <n x="345"/>
        <n x="104"/>
      </t>
    </mdx>
    <mdx n="0" f="v">
      <t c="3" si="227">
        <n x="225"/>
        <n x="336"/>
        <n x="104"/>
      </t>
    </mdx>
    <mdx n="0" f="v">
      <t c="3" si="227">
        <n x="225"/>
        <n x="314"/>
        <n x="104"/>
      </t>
    </mdx>
    <mdx n="0" f="v">
      <t c="3" si="227">
        <n x="225"/>
        <n x="305"/>
        <n x="104"/>
      </t>
    </mdx>
    <mdx n="0" f="v">
      <t c="3" si="227">
        <n x="225"/>
        <n x="275"/>
        <n x="104"/>
      </t>
    </mdx>
    <mdx n="0" f="v">
      <t c="3" si="227">
        <n x="225"/>
        <n x="331"/>
        <n x="104"/>
      </t>
    </mdx>
    <mdx n="0" f="v">
      <t c="3" si="227">
        <n x="225"/>
        <n x="295"/>
        <n x="104"/>
      </t>
    </mdx>
    <mdx n="0" f="v">
      <t c="3" si="227">
        <n x="225"/>
        <n x="325"/>
        <n x="104"/>
      </t>
    </mdx>
    <mdx n="0" f="v">
      <t c="3" si="227">
        <n x="225"/>
        <n x="343"/>
        <n x="104"/>
      </t>
    </mdx>
    <mdx n="0" f="v">
      <t c="3" si="227">
        <n x="225"/>
        <n x="279"/>
        <n x="104"/>
      </t>
    </mdx>
    <mdx n="0" f="v">
      <t c="3" si="227">
        <n x="225"/>
        <n x="551"/>
        <n x="104"/>
      </t>
    </mdx>
    <mdx n="0" f="v">
      <t c="3" si="227">
        <n x="225"/>
        <n x="333"/>
        <n x="104"/>
      </t>
    </mdx>
    <mdx n="0" f="v">
      <t c="3" si="227">
        <n x="225"/>
        <n x="549"/>
        <n x="104"/>
      </t>
    </mdx>
    <mdx n="0" f="v">
      <t c="3" si="227">
        <n x="225"/>
        <n x="561"/>
        <n x="104"/>
      </t>
    </mdx>
    <mdx n="0" f="v">
      <t c="3" si="227">
        <n x="225"/>
        <n x="341"/>
        <n x="104"/>
      </t>
    </mdx>
    <mdx n="0" f="v">
      <t c="3" si="227">
        <n x="225"/>
        <n x="565"/>
        <n x="104"/>
      </t>
    </mdx>
    <mdx n="0" f="v">
      <t c="3" si="227">
        <n x="225"/>
        <n x="298"/>
        <n x="104"/>
      </t>
    </mdx>
    <mdx n="0" f="v">
      <t c="3" si="227">
        <n x="225"/>
        <n x="354"/>
        <n x="104"/>
      </t>
    </mdx>
    <mdx n="0" f="v">
      <t c="3" si="227">
        <n x="225"/>
        <n x="576"/>
        <n x="104"/>
      </t>
    </mdx>
    <mdx n="0" f="v">
      <t c="3" si="227">
        <n x="225"/>
        <n x="579"/>
        <n x="104"/>
      </t>
    </mdx>
    <mdx n="0" f="v">
      <t c="3" si="227">
        <n x="225"/>
        <n x="589"/>
        <n x="104"/>
      </t>
    </mdx>
    <mdx n="0" f="v">
      <t c="3" si="227">
        <n x="225"/>
        <n x="590"/>
        <n x="104"/>
      </t>
    </mdx>
    <mdx n="0" f="v">
      <t c="3" si="227">
        <n x="225"/>
        <n x="593"/>
        <n x="104"/>
      </t>
    </mdx>
    <mdx n="0" f="v">
      <t c="3" si="227">
        <n x="225"/>
        <n x="599"/>
        <n x="104"/>
      </t>
    </mdx>
    <mdx n="0" f="v">
      <t c="3" si="227">
        <n x="225"/>
        <n x="587"/>
        <n x="104"/>
      </t>
    </mdx>
    <mdx n="0" f="v">
      <t c="3" si="227">
        <n x="225"/>
        <n x="624"/>
        <n x="104"/>
      </t>
    </mdx>
    <mdx n="0" f="v">
      <t c="3" si="227">
        <n x="225"/>
        <n x="603"/>
        <n x="104"/>
      </t>
    </mdx>
    <mdx n="0" f="v">
      <t c="3" si="227">
        <n x="225"/>
        <n x="572"/>
        <n x="104"/>
      </t>
    </mdx>
    <mdx n="0" f="v">
      <t c="3" si="227">
        <n x="225"/>
        <n x="580"/>
        <n x="104"/>
      </t>
    </mdx>
    <mdx n="0" f="v">
      <t c="3" si="227">
        <n x="225"/>
        <n x="573"/>
        <n x="104"/>
      </t>
    </mdx>
    <mdx n="0" f="v">
      <t c="3" si="227">
        <n x="225"/>
        <n x="581"/>
        <n x="104"/>
      </t>
    </mdx>
    <mdx n="0" f="v">
      <t c="3" si="227">
        <n x="225"/>
        <n x="574"/>
        <n x="104"/>
      </t>
    </mdx>
    <mdx n="0" f="v">
      <t c="3" si="227">
        <n x="225"/>
        <n x="588"/>
        <n x="104"/>
      </t>
    </mdx>
    <mdx n="0" f="v">
      <t c="3" si="227">
        <n x="225"/>
        <n x="584"/>
        <n x="104"/>
      </t>
    </mdx>
    <mdx n="0" f="v">
      <t c="3" si="227">
        <n x="225"/>
        <n x="612"/>
        <n x="104"/>
      </t>
    </mdx>
    <mdx n="0" f="v">
      <t c="3" si="227">
        <n x="225"/>
        <n x="615"/>
        <n x="104"/>
      </t>
    </mdx>
    <mdx n="0" f="v">
      <t c="3" si="227">
        <n x="225"/>
        <n x="623"/>
        <n x="104"/>
      </t>
    </mdx>
    <mdx n="0" f="v">
      <t c="3" si="227">
        <n x="225"/>
        <n x="632"/>
        <n x="104"/>
      </t>
    </mdx>
    <mdx n="0" f="v">
      <t c="3" si="227">
        <n x="225"/>
        <n x="636"/>
        <n x="104"/>
      </t>
    </mdx>
    <mdx n="0" f="v">
      <t c="3" si="227">
        <n x="225"/>
        <n x="644"/>
        <n x="104"/>
      </t>
    </mdx>
    <mdx n="0" f="v">
      <t c="3" si="227">
        <n x="225"/>
        <n x="645"/>
        <n x="104"/>
      </t>
    </mdx>
    <mdx n="0" f="v">
      <t c="3" si="227">
        <n x="225"/>
        <n x="654"/>
        <n x="104"/>
      </t>
    </mdx>
    <mdx n="0" f="v">
      <t c="3" si="227">
        <n x="225"/>
        <n x="647"/>
        <n x="104"/>
      </t>
    </mdx>
    <mdx n="0" f="v">
      <t c="3" si="227">
        <n x="225"/>
        <n x="648"/>
        <n x="104"/>
      </t>
    </mdx>
    <mdx n="0" f="v">
      <t c="3" si="227">
        <n x="225"/>
        <n x="649"/>
        <n x="104"/>
      </t>
    </mdx>
    <mdx n="0" f="v">
      <t c="3" si="227">
        <n x="225"/>
        <n x="627"/>
        <n x="104"/>
      </t>
    </mdx>
    <mdx n="0" f="v">
      <t c="3" si="227">
        <n x="225"/>
        <n x="630"/>
        <n x="104"/>
      </t>
    </mdx>
    <mdx n="0" f="v">
      <t c="3" si="227">
        <n x="225"/>
        <n x="626"/>
        <n x="104"/>
      </t>
    </mdx>
    <mdx n="0" f="v">
      <t c="3" si="227">
        <n x="225"/>
        <n x="655"/>
        <n x="104"/>
      </t>
    </mdx>
    <mdx n="0" f="v">
      <t c="3" si="227">
        <n x="225"/>
        <n x="321"/>
        <n x="119"/>
      </t>
    </mdx>
    <mdx n="0" f="v">
      <t c="3" si="227">
        <n x="225"/>
        <n x="320"/>
        <n x="119"/>
      </t>
    </mdx>
    <mdx n="0" f="v">
      <t c="3" si="227">
        <n x="225"/>
        <n x="319"/>
        <n x="119"/>
      </t>
    </mdx>
    <mdx n="0" f="v">
      <t c="3" si="227">
        <n x="225"/>
        <n x="336"/>
        <n x="119"/>
      </t>
    </mdx>
    <mdx n="0" f="v">
      <t c="3" si="227">
        <n x="225"/>
        <n x="315"/>
        <n x="119"/>
      </t>
    </mdx>
    <mdx n="0" f="v">
      <t c="3" si="227">
        <n x="225"/>
        <n x="306"/>
        <n x="119"/>
      </t>
    </mdx>
    <mdx n="0" f="v">
      <t c="3" si="227">
        <n x="225"/>
        <n x="274"/>
        <n x="119"/>
      </t>
    </mdx>
    <mdx n="0" f="v">
      <t c="3" si="227">
        <n x="225"/>
        <n x="352"/>
        <n x="119"/>
      </t>
    </mdx>
    <mdx n="0" f="v">
      <t c="3" si="227">
        <n x="225"/>
        <n x="332"/>
        <n x="119"/>
      </t>
    </mdx>
    <mdx n="0" f="v">
      <t c="3" si="227">
        <n x="225"/>
        <n x="351"/>
        <n x="119"/>
      </t>
    </mdx>
    <mdx n="0" f="v">
      <t c="3" si="227">
        <n x="225"/>
        <n x="554"/>
        <n x="119"/>
      </t>
    </mdx>
    <mdx n="0" f="v">
      <t c="3" si="227">
        <n x="225"/>
        <n x="556"/>
        <n x="119"/>
      </t>
    </mdx>
    <mdx n="0" f="v">
      <t c="3" si="227">
        <n x="225"/>
        <n x="344"/>
        <n x="119"/>
      </t>
    </mdx>
    <mdx n="0" f="v">
      <t c="3" si="227">
        <n x="225"/>
        <n x="325"/>
        <n x="119"/>
      </t>
    </mdx>
    <mdx n="0" f="v">
      <t c="3" si="227">
        <n x="225"/>
        <n x="343"/>
        <n x="119"/>
      </t>
    </mdx>
    <mdx n="0" f="v">
      <t c="3" si="227">
        <n x="225"/>
        <n x="557"/>
        <n x="119"/>
      </t>
    </mdx>
    <mdx n="0" f="v">
      <t c="3" si="227">
        <n x="225"/>
        <n x="551"/>
        <n x="119"/>
      </t>
    </mdx>
    <mdx n="0" f="v">
      <t c="3" si="227">
        <n x="225"/>
        <n x="560"/>
        <n x="119"/>
      </t>
    </mdx>
    <mdx n="0" f="v">
      <t c="3" si="227">
        <n x="225"/>
        <n x="562"/>
        <n x="119"/>
      </t>
    </mdx>
    <mdx n="0" f="v">
      <t c="3" si="227">
        <n x="225"/>
        <n x="341"/>
        <n x="119"/>
      </t>
    </mdx>
    <mdx n="0" f="v">
      <t c="3" si="227">
        <n x="225"/>
        <n x="295"/>
        <n x="119"/>
      </t>
    </mdx>
    <mdx n="0" f="v">
      <t c="3" si="227">
        <n x="225"/>
        <n x="566"/>
        <n x="119"/>
      </t>
    </mdx>
    <mdx n="0" f="v">
      <t c="3" si="227">
        <n x="225"/>
        <n x="354"/>
        <n x="119"/>
      </t>
    </mdx>
    <mdx n="0" f="v">
      <t c="3" si="227">
        <n x="225"/>
        <n x="575"/>
        <n x="119"/>
      </t>
    </mdx>
    <mdx n="0" f="v">
      <t c="3" si="227">
        <n x="225"/>
        <n x="577"/>
        <n x="119"/>
      </t>
    </mdx>
    <mdx n="0" f="v">
      <t c="3" si="227">
        <n x="225"/>
        <n x="590"/>
        <n x="119"/>
      </t>
    </mdx>
    <mdx n="0" f="v">
      <t c="3" si="227">
        <n x="225"/>
        <n x="591"/>
        <n x="119"/>
      </t>
    </mdx>
    <mdx n="0" f="v">
      <t c="3" si="227">
        <n x="225"/>
        <n x="593"/>
        <n x="119"/>
      </t>
    </mdx>
    <mdx n="0" f="v">
      <t c="3" si="227">
        <n x="225"/>
        <n x="595"/>
        <n x="119"/>
      </t>
    </mdx>
    <mdx n="0" f="v">
      <t c="3" si="227">
        <n x="225"/>
        <n x="596"/>
        <n x="119"/>
      </t>
    </mdx>
    <mdx n="0" f="v">
      <t c="3" si="227">
        <n x="225"/>
        <n x="599"/>
        <n x="119"/>
      </t>
    </mdx>
    <mdx n="0" f="v">
      <t c="3" si="227">
        <n x="225"/>
        <n x="580"/>
        <n x="119"/>
      </t>
    </mdx>
    <mdx n="0" f="v">
      <t c="3" si="227">
        <n x="225"/>
        <n x="581"/>
        <n x="119"/>
      </t>
    </mdx>
    <mdx n="0" f="v">
      <t c="3" si="227">
        <n x="225"/>
        <n x="583"/>
        <n x="119"/>
      </t>
    </mdx>
    <mdx n="0" f="v">
      <t c="3" si="227">
        <n x="225"/>
        <n x="597"/>
        <n x="119"/>
      </t>
    </mdx>
    <mdx n="0" f="v">
      <t c="3" si="227">
        <n x="225"/>
        <n x="601"/>
        <n x="119"/>
      </t>
    </mdx>
    <mdx n="0" f="v">
      <t c="3" si="227">
        <n x="225"/>
        <n x="598"/>
        <n x="119"/>
      </t>
    </mdx>
    <mdx n="0" f="v">
      <t c="3" si="227">
        <n x="225"/>
        <n x="610"/>
        <n x="119"/>
      </t>
    </mdx>
    <mdx n="0" f="v">
      <t c="3" si="227">
        <n x="225"/>
        <n x="611"/>
        <n x="119"/>
      </t>
    </mdx>
    <mdx n="0" f="v">
      <t c="3" si="227">
        <n x="225"/>
        <n x="612"/>
        <n x="119"/>
      </t>
    </mdx>
    <mdx n="0" f="v">
      <t c="3" si="227">
        <n x="225"/>
        <n x="614"/>
        <n x="119"/>
      </t>
    </mdx>
    <mdx n="0" f="v">
      <t c="3" si="227">
        <n x="225"/>
        <n x="615"/>
        <n x="119"/>
      </t>
    </mdx>
    <mdx n="0" f="v">
      <t c="3" si="227">
        <n x="225"/>
        <n x="616"/>
        <n x="119"/>
      </t>
    </mdx>
    <mdx n="0" f="v">
      <t c="3" si="227">
        <n x="225"/>
        <n x="624"/>
        <n x="119"/>
      </t>
    </mdx>
    <mdx n="0" f="v">
      <t c="3" si="227">
        <n x="225"/>
        <n x="645"/>
        <n x="119"/>
      </t>
    </mdx>
    <mdx n="0" f="v">
      <t c="3" si="227">
        <n x="225"/>
        <n x="635"/>
        <n x="119"/>
      </t>
    </mdx>
    <mdx n="0" f="v">
      <t c="3" si="227">
        <n x="225"/>
        <n x="644"/>
        <n x="119"/>
      </t>
    </mdx>
    <mdx n="0" f="v">
      <t c="3" si="227">
        <n x="225"/>
        <n x="646"/>
        <n x="119"/>
      </t>
    </mdx>
    <mdx n="0" f="v">
      <t c="3" si="227">
        <n x="225"/>
        <n x="649"/>
        <n x="119"/>
      </t>
    </mdx>
    <mdx n="0" f="v">
      <t c="3" si="227">
        <n x="225"/>
        <n x="652"/>
        <n x="119"/>
      </t>
    </mdx>
    <mdx n="0" f="v">
      <t c="3" si="227">
        <n x="225"/>
        <n x="654"/>
        <n x="119"/>
      </t>
    </mdx>
    <mdx n="0" f="v">
      <t c="3" si="227">
        <n x="225"/>
        <n x="627"/>
        <n x="119"/>
      </t>
    </mdx>
    <mdx n="0" f="v">
      <t c="3" si="227">
        <n x="225"/>
        <n x="641"/>
        <n x="119"/>
      </t>
    </mdx>
    <mdx n="0" f="v">
      <t c="3" si="227">
        <n x="225"/>
        <n x="607"/>
        <n x="119"/>
      </t>
    </mdx>
    <mdx n="0" f="v">
      <t c="3" si="227">
        <n x="225"/>
        <n x="629"/>
        <n x="119"/>
      </t>
    </mdx>
    <mdx n="0" f="v">
      <t c="3" si="227">
        <n x="225"/>
        <n x="626"/>
        <n x="119"/>
      </t>
    </mdx>
    <mdx n="0" f="v">
      <t c="3" si="227">
        <n x="225"/>
        <n x="631"/>
        <n x="119"/>
      </t>
    </mdx>
    <mdx n="0" f="v">
      <t c="3" si="227">
        <n x="225"/>
        <n x="321"/>
        <n x="105"/>
      </t>
    </mdx>
    <mdx n="0" f="v">
      <t c="3" si="227">
        <n x="225"/>
        <n x="338"/>
        <n x="105"/>
      </t>
    </mdx>
    <mdx n="0" f="v">
      <t c="3" si="227">
        <n x="225"/>
        <n x="320"/>
        <n x="105"/>
      </t>
    </mdx>
    <mdx n="0" f="v">
      <t c="3" si="227">
        <n x="225"/>
        <n x="319"/>
        <n x="105"/>
      </t>
    </mdx>
    <mdx n="0" f="v">
      <t c="3" si="227">
        <n x="225"/>
        <n x="318"/>
        <n x="105"/>
      </t>
    </mdx>
    <mdx n="0" f="v">
      <t c="3" si="227">
        <n x="225"/>
        <n x="337"/>
        <n x="105"/>
      </t>
    </mdx>
    <mdx n="0" f="v">
      <t c="3" si="227">
        <n x="225"/>
        <n x="345"/>
        <n x="105"/>
      </t>
    </mdx>
    <mdx n="0" f="v">
      <t c="3" si="227">
        <n x="225"/>
        <n x="336"/>
        <n x="105"/>
      </t>
    </mdx>
    <mdx n="0" f="v">
      <t c="3" si="227">
        <n x="225"/>
        <n x="317"/>
        <n x="105"/>
      </t>
    </mdx>
    <mdx n="0" f="v">
      <t c="3" si="227">
        <n x="225"/>
        <n x="282"/>
        <n x="105"/>
      </t>
    </mdx>
    <mdx n="0" f="v">
      <t c="3" si="227">
        <n x="225"/>
        <n x="291"/>
        <n x="105"/>
      </t>
    </mdx>
    <mdx n="0" f="v">
      <t c="3" si="227">
        <n x="225"/>
        <n x="312"/>
        <n x="105"/>
      </t>
    </mdx>
    <mdx n="0" f="v">
      <t c="3" si="227">
        <n x="225"/>
        <n x="352"/>
        <n x="105"/>
      </t>
    </mdx>
    <mdx n="0" f="v">
      <t c="3" si="227">
        <n x="225"/>
        <n x="330"/>
        <n x="105"/>
      </t>
    </mdx>
    <mdx n="0" f="v">
      <t c="3" si="227">
        <n x="225"/>
        <n x="554"/>
        <n x="105"/>
      </t>
    </mdx>
    <mdx n="0" f="v">
      <t c="3" si="227">
        <n x="225"/>
        <n x="295"/>
        <n x="105"/>
      </t>
    </mdx>
    <mdx n="0" f="v">
      <t c="3" si="227">
        <n x="225"/>
        <n x="563"/>
        <n x="105"/>
      </t>
    </mdx>
    <mdx n="0" f="v">
      <t c="3" si="227">
        <n x="225"/>
        <n x="325"/>
        <n x="105"/>
      </t>
    </mdx>
    <mdx n="0" f="v">
      <t c="3" si="227">
        <n x="225"/>
        <n x="313"/>
        <n x="105"/>
      </t>
    </mdx>
    <mdx n="0" f="v">
      <t c="3" si="227">
        <n x="225"/>
        <n x="343"/>
        <n x="105"/>
      </t>
    </mdx>
    <mdx n="0" f="v">
      <t c="3" si="227">
        <n x="225"/>
        <n x="279"/>
        <n x="105"/>
      </t>
    </mdx>
    <mdx n="0" f="v">
      <t c="3" si="227">
        <n x="225"/>
        <n x="550"/>
        <n x="105"/>
      </t>
    </mdx>
    <mdx n="0" f="v">
      <t c="3" si="227">
        <n x="225"/>
        <n x="549"/>
        <n x="105"/>
      </t>
    </mdx>
    <mdx n="0" f="v">
      <t c="3" si="227">
        <n x="225"/>
        <n x="559"/>
        <n x="105"/>
      </t>
    </mdx>
    <mdx n="0" f="v">
      <t c="3" si="227">
        <n x="225"/>
        <n x="560"/>
        <n x="105"/>
      </t>
    </mdx>
    <mdx n="0" f="v">
      <t c="3" si="227">
        <n x="225"/>
        <n x="562"/>
        <n x="105"/>
      </t>
    </mdx>
    <mdx n="0" f="v">
      <t c="3" si="227">
        <n x="225"/>
        <n x="567"/>
        <n x="105"/>
      </t>
    </mdx>
    <mdx n="0" f="v">
      <t c="3" si="227">
        <n x="225"/>
        <n x="300"/>
        <n x="105"/>
      </t>
    </mdx>
    <mdx n="0" f="v">
      <t c="3" si="227">
        <n x="225"/>
        <n x="354"/>
        <n x="105"/>
      </t>
    </mdx>
    <mdx n="0" f="v">
      <t c="3" si="227">
        <n x="225"/>
        <n x="575"/>
        <n x="105"/>
      </t>
    </mdx>
    <mdx n="0" f="v">
      <t c="3" si="227">
        <n x="225"/>
        <n x="577"/>
        <n x="105"/>
      </t>
    </mdx>
    <mdx n="0" f="v">
      <t c="3" si="227">
        <n x="225"/>
        <n x="578"/>
        <n x="105"/>
      </t>
    </mdx>
    <mdx n="0" f="v">
      <t c="3" si="227">
        <n x="225"/>
        <n x="589"/>
        <n x="105"/>
      </t>
    </mdx>
    <mdx n="0" f="v">
      <t c="3" si="227">
        <n x="225"/>
        <n x="594"/>
        <n x="105"/>
      </t>
    </mdx>
    <mdx n="0" f="v">
      <t c="3" si="227">
        <n x="225"/>
        <n x="596"/>
        <n x="105"/>
      </t>
    </mdx>
    <mdx n="0" f="v">
      <t c="3" si="227">
        <n x="225"/>
        <n x="604"/>
        <n x="105"/>
      </t>
    </mdx>
    <mdx n="0" f="v">
      <t c="3" si="227">
        <n x="225"/>
        <n x="599"/>
        <n x="105"/>
      </t>
    </mdx>
    <mdx n="0" f="v">
      <t c="3" si="227">
        <n x="225"/>
        <n x="573"/>
        <n x="105"/>
      </t>
    </mdx>
    <mdx n="0" f="v">
      <t c="3" si="227">
        <n x="225"/>
        <n x="583"/>
        <n x="105"/>
      </t>
    </mdx>
    <mdx n="0" f="v">
      <t c="3" si="227">
        <n x="225"/>
        <n x="555"/>
        <n x="105"/>
      </t>
    </mdx>
    <mdx n="0" f="v">
      <t c="3" si="227">
        <n x="225"/>
        <n x="620"/>
        <n x="105"/>
      </t>
    </mdx>
    <mdx n="0" f="v">
      <t c="3" si="227">
        <n x="225"/>
        <n x="601"/>
        <n x="105"/>
      </t>
    </mdx>
    <mdx n="0" f="v">
      <t c="3" si="227">
        <n x="225"/>
        <n x="609"/>
        <n x="105"/>
      </t>
    </mdx>
    <mdx n="0" f="v">
      <t c="3" si="227">
        <n x="225"/>
        <n x="612"/>
        <n x="105"/>
      </t>
    </mdx>
    <mdx n="0" f="v">
      <t c="3" si="227">
        <n x="225"/>
        <n x="613"/>
        <n x="105"/>
      </t>
    </mdx>
    <mdx n="0" f="v">
      <t c="3" si="227">
        <n x="225"/>
        <n x="623"/>
        <n x="105"/>
      </t>
    </mdx>
    <mdx n="0" f="v">
      <t c="3" si="227">
        <n x="225"/>
        <n x="615"/>
        <n x="105"/>
      </t>
    </mdx>
    <mdx n="0" f="v">
      <t c="3" si="227">
        <n x="225"/>
        <n x="624"/>
        <n x="105"/>
      </t>
    </mdx>
    <mdx n="0" f="v">
      <t c="3" si="227">
        <n x="225"/>
        <n x="616"/>
        <n x="105"/>
      </t>
    </mdx>
    <mdx n="0" f="v">
      <t c="3" si="227">
        <n x="225"/>
        <n x="644"/>
        <n x="105"/>
      </t>
    </mdx>
    <mdx n="0" f="v">
      <t c="3" si="227">
        <n x="225"/>
        <n x="632"/>
        <n x="105"/>
      </t>
    </mdx>
    <mdx n="0" f="v">
      <t c="3" si="227">
        <n x="225"/>
        <n x="646"/>
        <n x="105"/>
      </t>
    </mdx>
    <mdx n="0" f="v">
      <t c="3" si="227">
        <n x="225"/>
        <n x="651"/>
        <n x="105"/>
      </t>
    </mdx>
    <mdx n="0" f="v">
      <t c="3" si="227">
        <n x="225"/>
        <n x="652"/>
        <n x="105"/>
      </t>
    </mdx>
    <mdx n="0" f="v">
      <t c="3" si="227">
        <n x="225"/>
        <n x="625"/>
        <n x="105"/>
      </t>
    </mdx>
    <mdx n="0" f="v">
      <t c="3" si="227">
        <n x="225"/>
        <n x="627"/>
        <n x="105"/>
      </t>
    </mdx>
    <mdx n="0" f="v">
      <t c="3" si="227">
        <n x="225"/>
        <n x="630"/>
        <n x="105"/>
      </t>
    </mdx>
    <mdx n="0" f="v">
      <t c="3" si="227">
        <n x="225"/>
        <n x="607"/>
        <n x="105"/>
      </t>
    </mdx>
    <mdx n="0" f="v">
      <t c="3" si="227">
        <n x="225"/>
        <n x="629"/>
        <n x="105"/>
      </t>
    </mdx>
    <mdx n="0" f="v">
      <t c="3" si="227">
        <n x="225"/>
        <n x="642"/>
        <n x="105"/>
      </t>
    </mdx>
    <mdx n="0" f="v">
      <t c="3" si="227">
        <n x="225"/>
        <n x="322"/>
        <n x="120"/>
      </t>
    </mdx>
    <mdx n="0" f="v">
      <t c="3" si="227">
        <n x="225"/>
        <n x="321"/>
        <n x="120"/>
      </t>
    </mdx>
    <mdx n="0" f="v">
      <t c="3" si="227">
        <n x="225"/>
        <n x="338"/>
        <n x="120"/>
      </t>
    </mdx>
    <mdx n="0" f="v">
      <t c="3" si="227">
        <n x="225"/>
        <n x="320"/>
        <n x="120"/>
      </t>
    </mdx>
    <mdx n="0" f="v">
      <t c="3" si="227">
        <n x="225"/>
        <n x="319"/>
        <n x="120"/>
      </t>
    </mdx>
    <mdx n="0" f="v">
      <t c="3" si="227">
        <n x="225"/>
        <n x="318"/>
        <n x="120"/>
      </t>
    </mdx>
    <mdx n="0" f="v">
      <t c="3" si="227">
        <n x="225"/>
        <n x="337"/>
        <n x="120"/>
      </t>
    </mdx>
    <mdx n="0" f="v">
      <t c="3" si="227">
        <n x="225"/>
        <n x="345"/>
        <n x="120"/>
      </t>
    </mdx>
    <mdx n="0" f="v">
      <t c="3" si="227">
        <n x="225"/>
        <n x="336"/>
        <n x="120"/>
      </t>
    </mdx>
    <mdx n="0" f="v">
      <t c="3" si="227">
        <n x="225"/>
        <n x="317"/>
        <n x="120"/>
      </t>
    </mdx>
    <mdx n="0" f="v">
      <t c="3" si="227">
        <n x="225"/>
        <n x="306"/>
        <n x="120"/>
      </t>
    </mdx>
    <mdx n="0" f="v">
      <t c="3" si="227">
        <n x="225"/>
        <n x="275"/>
        <n x="120"/>
      </t>
    </mdx>
    <mdx n="0" f="v">
      <t c="3" si="227">
        <n x="225"/>
        <n x="290"/>
        <n x="120"/>
      </t>
    </mdx>
    <mdx n="0" f="v">
      <t c="3" si="227">
        <n x="225"/>
        <n x="289"/>
        <n x="120"/>
      </t>
    </mdx>
    <mdx n="0" f="v">
      <t c="3" si="227">
        <n x="225"/>
        <n x="324"/>
        <n x="120"/>
      </t>
    </mdx>
    <mdx n="0" f="v">
      <t c="3" si="227">
        <n x="225"/>
        <n x="352"/>
        <n x="120"/>
      </t>
    </mdx>
    <mdx n="0" f="v">
      <t c="3" si="227">
        <n x="225"/>
        <n x="332"/>
        <n x="120"/>
      </t>
    </mdx>
    <mdx n="0" f="v">
      <t c="3" si="227">
        <n x="225"/>
        <n x="331"/>
        <n x="120"/>
      </t>
    </mdx>
    <mdx n="0" f="v">
      <t c="3" si="227">
        <n x="225"/>
        <n x="349"/>
        <n x="120"/>
      </t>
    </mdx>
    <mdx n="0" f="v">
      <t c="3" si="227">
        <n x="225"/>
        <n x="553"/>
        <n x="120"/>
      </t>
    </mdx>
    <mdx n="0" f="v">
      <t c="3" si="227">
        <n x="225"/>
        <n x="295"/>
        <n x="120"/>
      </t>
    </mdx>
    <mdx n="0" f="v">
      <t c="3" si="227">
        <n x="225"/>
        <n x="325"/>
        <n x="120"/>
      </t>
    </mdx>
    <mdx n="0" f="v">
      <t c="3" si="227">
        <n x="225"/>
        <n x="313"/>
        <n x="120"/>
      </t>
    </mdx>
    <mdx n="0" f="v">
      <t c="3" si="227">
        <n x="225"/>
        <n x="309"/>
        <n x="120"/>
      </t>
    </mdx>
    <mdx n="0" f="v">
      <t c="3" si="227">
        <n x="225"/>
        <n x="343"/>
        <n x="120"/>
      </t>
    </mdx>
    <mdx n="0" f="v">
      <t c="3" si="227">
        <n x="225"/>
        <n x="279"/>
        <n x="120"/>
      </t>
    </mdx>
    <mdx n="0" f="v">
      <t c="3" si="227">
        <n x="225"/>
        <n x="550"/>
        <n x="120"/>
      </t>
    </mdx>
    <mdx n="0" f="v">
      <t c="3" si="227">
        <n x="225"/>
        <n x="549"/>
        <n x="120"/>
      </t>
    </mdx>
    <mdx n="0" f="v">
      <t c="3" si="227">
        <n x="225"/>
        <n x="558"/>
        <n x="120"/>
      </t>
    </mdx>
    <mdx n="0" f="v">
      <t c="3" si="227">
        <n x="225"/>
        <n x="560"/>
        <n x="120"/>
      </t>
    </mdx>
    <mdx n="0" f="v">
      <t c="3" si="227">
        <n x="225"/>
        <n x="567"/>
        <n x="120"/>
      </t>
    </mdx>
    <mdx n="0" f="v">
      <t c="3" si="227">
        <n x="225"/>
        <n x="300"/>
        <n x="120"/>
      </t>
    </mdx>
    <mdx n="0" f="v">
      <t c="3" si="227">
        <n x="225"/>
        <n x="298"/>
        <n x="120"/>
      </t>
    </mdx>
    <mdx n="0" f="v">
      <t c="3" si="227">
        <n x="225"/>
        <n x="552"/>
        <n x="120"/>
      </t>
    </mdx>
    <mdx n="0" f="v">
      <t c="3" si="227">
        <n x="225"/>
        <n x="575"/>
        <n x="120"/>
      </t>
    </mdx>
    <mdx n="0" f="v">
      <t c="3" si="227">
        <n x="225"/>
        <n x="576"/>
        <n x="120"/>
      </t>
    </mdx>
    <mdx n="0" f="v">
      <t c="3" si="227">
        <n x="225"/>
        <n x="577"/>
        <n x="120"/>
      </t>
    </mdx>
    <mdx n="0" f="v">
      <t c="3" si="227">
        <n x="225"/>
        <n x="340"/>
        <n x="120"/>
      </t>
    </mdx>
    <mdx n="0" f="v">
      <t c="3" si="227">
        <n x="225"/>
        <n x="595"/>
        <n x="120"/>
      </t>
    </mdx>
    <mdx n="0" f="v">
      <t c="3" si="227">
        <n x="225"/>
        <n x="582"/>
        <n x="120"/>
      </t>
    </mdx>
    <mdx n="0" f="v">
      <t c="3" si="227">
        <n x="225"/>
        <n x="605"/>
        <n x="120"/>
      </t>
    </mdx>
    <mdx n="0" f="v">
      <t c="3" si="227">
        <n x="225"/>
        <n x="581"/>
        <n x="120"/>
      </t>
    </mdx>
    <mdx n="0" f="v">
      <t c="3" si="227">
        <n x="225"/>
        <n x="583"/>
        <n x="120"/>
      </t>
    </mdx>
    <mdx n="0" f="v">
      <t c="3" si="227">
        <n x="225"/>
        <n x="574"/>
        <n x="120"/>
      </t>
    </mdx>
    <mdx n="0" f="v">
      <t c="3" si="227">
        <n x="225"/>
        <n x="617"/>
        <n x="120"/>
      </t>
    </mdx>
    <mdx n="0" f="v">
      <t c="3" si="227">
        <n x="225"/>
        <n x="601"/>
        <n x="120"/>
      </t>
    </mdx>
    <mdx n="0" f="v">
      <t c="3" si="227">
        <n x="225"/>
        <n x="584"/>
        <n x="120"/>
      </t>
    </mdx>
    <mdx n="0" f="v">
      <t c="3" si="227">
        <n x="225"/>
        <n x="598"/>
        <n x="120"/>
      </t>
    </mdx>
    <mdx n="0" f="v">
      <t c="3" si="227">
        <n x="225"/>
        <n x="609"/>
        <n x="120"/>
      </t>
    </mdx>
    <mdx n="0" f="v">
      <t c="3" si="227">
        <n x="225"/>
        <n x="610"/>
        <n x="120"/>
      </t>
    </mdx>
    <mdx n="0" f="v">
      <t c="3" si="227">
        <n x="225"/>
        <n x="611"/>
        <n x="120"/>
      </t>
    </mdx>
    <mdx n="0" f="v">
      <t c="3" si="227">
        <n x="225"/>
        <n x="612"/>
        <n x="120"/>
      </t>
    </mdx>
    <mdx n="0" f="v">
      <t c="3" si="227">
        <n x="225"/>
        <n x="645"/>
        <n x="120"/>
      </t>
    </mdx>
    <mdx n="0" f="v">
      <t c="3" si="227">
        <n x="225"/>
        <n x="624"/>
        <n x="120"/>
      </t>
    </mdx>
    <mdx n="0" f="v">
      <t c="3" si="227">
        <n x="225"/>
        <n x="613"/>
        <n x="120"/>
      </t>
    </mdx>
    <mdx n="0" f="v">
      <t c="3" si="227">
        <n x="225"/>
        <n x="615"/>
        <n x="120"/>
      </t>
    </mdx>
    <mdx n="0" f="v">
      <t c="3" si="227">
        <n x="225"/>
        <n x="654"/>
        <n x="120"/>
      </t>
    </mdx>
    <mdx n="0" f="v">
      <t c="3" si="227">
        <n x="225"/>
        <n x="632"/>
        <n x="120"/>
      </t>
    </mdx>
    <mdx n="0" f="v">
      <t c="3" si="227">
        <n x="225"/>
        <n x="647"/>
        <n x="120"/>
      </t>
    </mdx>
    <mdx n="0" f="v">
      <t c="3" si="227">
        <n x="225"/>
        <n x="649"/>
        <n x="120"/>
      </t>
    </mdx>
    <mdx n="0" f="v">
      <t c="3" si="227">
        <n x="225"/>
        <n x="653"/>
        <n x="120"/>
      </t>
    </mdx>
    <mdx n="0" f="v">
      <t c="3" si="227">
        <n x="225"/>
        <n x="633"/>
        <n x="120"/>
      </t>
    </mdx>
    <mdx n="0" f="v">
      <t c="3" si="227">
        <n x="225"/>
        <n x="631"/>
        <n x="120"/>
      </t>
    </mdx>
    <mdx n="0" f="v">
      <t c="3" si="227">
        <n x="225"/>
        <n x="655"/>
        <n x="120"/>
      </t>
    </mdx>
    <mdx n="0" f="v">
      <t c="3" si="227">
        <n x="225"/>
        <n x="642"/>
        <n x="120"/>
      </t>
    </mdx>
    <mdx n="0" f="v">
      <t c="3" si="227">
        <n x="225"/>
        <n x="321"/>
        <n x="121"/>
      </t>
    </mdx>
    <mdx n="0" f="v">
      <t c="3" si="227">
        <n x="225"/>
        <n x="338"/>
        <n x="121"/>
      </t>
    </mdx>
    <mdx n="0" f="v">
      <t c="3" si="227">
        <n x="225"/>
        <n x="320"/>
        <n x="121"/>
      </t>
    </mdx>
    <mdx n="0" f="v">
      <t c="3" si="227">
        <n x="225"/>
        <n x="319"/>
        <n x="121"/>
      </t>
    </mdx>
    <mdx n="0" f="v">
      <t c="3" si="227">
        <n x="225"/>
        <n x="337"/>
        <n x="121"/>
      </t>
    </mdx>
    <mdx n="0" f="v">
      <t c="3" si="227">
        <n x="225"/>
        <n x="336"/>
        <n x="121"/>
      </t>
    </mdx>
    <mdx n="0" f="v">
      <t c="3" si="227">
        <n x="225"/>
        <n x="317"/>
        <n x="121"/>
      </t>
    </mdx>
    <mdx n="0" f="v">
      <t c="3" si="227">
        <n x="225"/>
        <n x="310"/>
        <n x="121"/>
      </t>
    </mdx>
    <mdx n="0" f="v">
      <t c="3" si="227">
        <n x="225"/>
        <n x="339"/>
        <n x="121"/>
      </t>
    </mdx>
    <mdx n="0" f="v">
      <t c="3" si="227">
        <n x="225"/>
        <n x="342"/>
        <n x="121"/>
      </t>
    </mdx>
    <mdx n="0" f="v">
      <t c="3" si="227">
        <n x="225"/>
        <n x="332"/>
        <n x="121"/>
      </t>
    </mdx>
    <mdx n="0" f="v">
      <t c="3" si="227">
        <n x="225"/>
        <n x="349"/>
        <n x="121"/>
      </t>
    </mdx>
    <mdx n="0" f="v">
      <t c="3" si="227">
        <n x="225"/>
        <n x="341"/>
        <n x="121"/>
      </t>
    </mdx>
    <mdx n="0" f="v">
      <t c="3" si="227">
        <n x="225"/>
        <n x="564"/>
        <n x="121"/>
      </t>
    </mdx>
    <mdx n="0" f="v">
      <t c="3" si="227">
        <n x="225"/>
        <n x="567"/>
        <n x="121"/>
      </t>
    </mdx>
    <mdx n="0" f="v">
      <t c="3" si="227">
        <n x="225"/>
        <n x="325"/>
        <n x="121"/>
      </t>
    </mdx>
    <mdx n="0" f="v">
      <t c="3" si="227">
        <n x="225"/>
        <n x="334"/>
        <n x="121"/>
      </t>
    </mdx>
    <mdx n="0" f="v">
      <t c="3" si="227">
        <n x="225"/>
        <n x="343"/>
        <n x="121"/>
      </t>
    </mdx>
    <mdx n="0" f="v">
      <t c="3" si="227">
        <n x="225"/>
        <n x="551"/>
        <n x="121"/>
      </t>
    </mdx>
    <mdx n="0" f="v">
      <t c="3" si="227">
        <n x="225"/>
        <n x="550"/>
        <n x="121"/>
      </t>
    </mdx>
    <mdx n="0" f="v">
      <t c="3" si="227">
        <n x="225"/>
        <n x="560"/>
        <n x="121"/>
      </t>
    </mdx>
    <mdx n="0" f="v">
      <t c="3" si="227">
        <n x="225"/>
        <n x="587"/>
        <n x="121"/>
      </t>
    </mdx>
    <mdx n="0" f="v">
      <t c="3" si="227">
        <n x="225"/>
        <n x="300"/>
        <n x="121"/>
      </t>
    </mdx>
    <mdx n="0" f="v">
      <t c="3" si="227">
        <n x="225"/>
        <n x="354"/>
        <n x="121"/>
      </t>
    </mdx>
    <mdx n="0" f="v">
      <t c="3" si="227">
        <n x="225"/>
        <n x="576"/>
        <n x="121"/>
      </t>
    </mdx>
    <mdx n="0" f="v">
      <t c="3" si="227">
        <n x="225"/>
        <n x="353"/>
        <n x="121"/>
      </t>
    </mdx>
    <mdx n="0" f="v">
      <t c="3" si="227">
        <n x="225"/>
        <n x="347"/>
        <n x="121"/>
      </t>
    </mdx>
    <mdx n="0" f="v">
      <t c="3" si="227">
        <n x="225"/>
        <n x="621"/>
        <n x="121"/>
      </t>
    </mdx>
    <mdx n="0" f="v">
      <t c="3" si="227">
        <n x="225"/>
        <n x="340"/>
        <n x="121"/>
      </t>
    </mdx>
    <mdx n="0" f="v">
      <t c="3" si="227">
        <n x="225"/>
        <n x="599"/>
        <n x="121"/>
      </t>
    </mdx>
    <mdx n="0" f="v">
      <t c="3" si="227">
        <n x="225"/>
        <n x="596"/>
        <n x="121"/>
      </t>
    </mdx>
    <mdx n="0" f="v">
      <t c="3" si="227">
        <n x="225"/>
        <n x="600"/>
        <n x="121"/>
      </t>
    </mdx>
    <mdx n="0" f="v">
      <t c="3" si="227">
        <n x="225"/>
        <n x="605"/>
        <n x="121"/>
      </t>
    </mdx>
    <mdx n="0" f="v">
      <t c="3" si="227">
        <n x="225"/>
        <n x="572"/>
        <n x="121"/>
      </t>
    </mdx>
    <mdx n="0" f="v">
      <t c="3" si="227">
        <n x="225"/>
        <n x="581"/>
        <n x="121"/>
      </t>
    </mdx>
    <mdx n="0" f="v">
      <t c="3" si="227">
        <n x="225"/>
        <n x="570"/>
        <n x="121"/>
      </t>
    </mdx>
    <mdx n="0" f="v">
      <t c="3" si="227">
        <n x="225"/>
        <n x="574"/>
        <n x="121"/>
      </t>
    </mdx>
    <mdx n="0" f="v">
      <t c="3" si="227">
        <n x="225"/>
        <n x="623"/>
        <n x="121"/>
      </t>
    </mdx>
    <mdx n="0" f="v">
      <t c="3" si="227">
        <n x="225"/>
        <n x="601"/>
        <n x="121"/>
      </t>
    </mdx>
    <mdx n="0" f="v">
      <t c="3" si="227">
        <n x="225"/>
        <n x="584"/>
        <n x="121"/>
      </t>
    </mdx>
    <mdx n="0" f="v">
      <t c="3" si="227">
        <n x="225"/>
        <n x="612"/>
        <n x="121"/>
      </t>
    </mdx>
    <mdx n="0" f="v">
      <t c="3" si="227">
        <n x="225"/>
        <n x="624"/>
        <n x="121"/>
      </t>
    </mdx>
    <mdx n="0" f="v">
      <t c="3" si="227">
        <n x="225"/>
        <n x="614"/>
        <n x="121"/>
      </t>
    </mdx>
    <mdx n="0" f="v">
      <t c="3" si="227">
        <n x="225"/>
        <n x="643"/>
        <n x="121"/>
      </t>
    </mdx>
    <mdx n="0" f="v">
      <t c="3" si="227">
        <n x="225"/>
        <n x="645"/>
        <n x="121"/>
      </t>
    </mdx>
    <mdx n="0" f="v">
      <t c="3" si="227">
        <n x="225"/>
        <n x="636"/>
        <n x="121"/>
      </t>
    </mdx>
    <mdx n="0" f="v">
      <t c="3" si="227">
        <n x="225"/>
        <n x="644"/>
        <n x="121"/>
      </t>
    </mdx>
    <mdx n="0" f="v">
      <t c="3" si="227">
        <n x="225"/>
        <n x="646"/>
        <n x="121"/>
      </t>
    </mdx>
    <mdx n="0" f="v">
      <t c="3" si="227">
        <n x="225"/>
        <n x="647"/>
        <n x="121"/>
      </t>
    </mdx>
    <mdx n="0" f="v">
      <t c="3" si="227">
        <n x="225"/>
        <n x="650"/>
        <n x="121"/>
      </t>
    </mdx>
    <mdx n="0" f="v">
      <t c="3" si="227">
        <n x="225"/>
        <n x="652"/>
        <n x="121"/>
      </t>
    </mdx>
    <mdx n="0" f="v">
      <t c="3" si="227">
        <n x="225"/>
        <n x="633"/>
        <n x="121"/>
      </t>
    </mdx>
    <mdx n="0" f="v">
      <t c="3" si="227">
        <n x="225"/>
        <n x="607"/>
        <n x="121"/>
      </t>
    </mdx>
    <mdx n="0" f="v">
      <t c="3" si="227">
        <n x="225"/>
        <n x="631"/>
        <n x="121"/>
      </t>
    </mdx>
    <mdx n="0" f="v">
      <t c="3" si="227">
        <n x="225"/>
        <n x="655"/>
        <n x="121"/>
      </t>
    </mdx>
    <mdx n="0" f="v">
      <t c="3" si="227">
        <n x="225"/>
        <n x="642"/>
        <n x="121"/>
      </t>
    </mdx>
    <mdx n="0" f="v">
      <t c="3" si="227">
        <n x="225"/>
        <n x="321"/>
        <n x="106"/>
      </t>
    </mdx>
    <mdx n="0" f="v">
      <t c="3" si="227">
        <n x="225"/>
        <n x="338"/>
        <n x="106"/>
      </t>
    </mdx>
    <mdx n="0" f="v">
      <t c="3" si="227">
        <n x="225"/>
        <n x="320"/>
        <n x="106"/>
      </t>
    </mdx>
    <mdx n="0" f="v">
      <t c="3" si="227">
        <n x="225"/>
        <n x="319"/>
        <n x="106"/>
      </t>
    </mdx>
    <mdx n="0" f="v">
      <t c="3" si="227">
        <n x="225"/>
        <n x="318"/>
        <n x="106"/>
      </t>
    </mdx>
    <mdx n="0" f="v">
      <t c="3" si="227">
        <n x="225"/>
        <n x="337"/>
        <n x="106"/>
      </t>
    </mdx>
    <mdx n="0" f="v">
      <t c="3" si="227">
        <n x="225"/>
        <n x="345"/>
        <n x="106"/>
      </t>
    </mdx>
    <mdx n="0" f="v">
      <t c="3" si="227">
        <n x="225"/>
        <n x="336"/>
        <n x="106"/>
      </t>
    </mdx>
    <mdx n="0" f="v">
      <t c="3" si="227">
        <n x="225"/>
        <n x="317"/>
        <n x="106"/>
      </t>
    </mdx>
    <mdx n="0" f="v">
      <t c="3" si="227">
        <n x="225"/>
        <n x="312"/>
        <n x="106"/>
      </t>
    </mdx>
    <mdx n="0" f="v">
      <t c="3" si="227">
        <n x="225"/>
        <n x="314"/>
        <n x="106"/>
      </t>
    </mdx>
    <mdx n="0" f="v">
      <t c="3" si="227">
        <n x="225"/>
        <n x="305"/>
        <n x="106"/>
      </t>
    </mdx>
    <mdx n="0" f="v">
      <t c="3" si="227">
        <n x="225"/>
        <n x="303"/>
        <n x="106"/>
      </t>
    </mdx>
    <mdx n="0" f="v">
      <t c="3" si="227">
        <n x="225"/>
        <n x="352"/>
        <n x="106"/>
      </t>
    </mdx>
    <mdx n="0" f="v">
      <t c="3" si="227">
        <n x="225"/>
        <n x="342"/>
        <n x="106"/>
      </t>
    </mdx>
    <mdx n="0" f="v">
      <t c="3" si="227">
        <n x="225"/>
        <n x="332"/>
        <n x="106"/>
      </t>
    </mdx>
    <mdx n="0" f="v">
      <t c="3" si="227">
        <n x="225"/>
        <n x="349"/>
        <n x="106"/>
      </t>
    </mdx>
    <mdx n="0" f="v">
      <t c="3" si="227">
        <n x="225"/>
        <n x="351"/>
        <n x="106"/>
      </t>
    </mdx>
    <mdx n="0" f="v">
      <t c="3" si="227">
        <n x="225"/>
        <n x="563"/>
        <n x="106"/>
      </t>
    </mdx>
    <mdx n="0" f="v">
      <t c="3" si="227">
        <n x="225"/>
        <n x="566"/>
        <n x="106"/>
      </t>
    </mdx>
    <mdx n="0" f="v">
      <t c="3" si="227">
        <n x="225"/>
        <n x="325"/>
        <n x="106"/>
      </t>
    </mdx>
    <mdx n="0" f="v">
      <t c="3" si="227">
        <n x="225"/>
        <n x="313"/>
        <n x="106"/>
      </t>
    </mdx>
    <mdx n="0" f="v">
      <t c="3" si="227">
        <n x="225"/>
        <n x="309"/>
        <n x="106"/>
      </t>
    </mdx>
    <mdx n="0" f="v">
      <t c="3" si="227">
        <n x="225"/>
        <n x="343"/>
        <n x="106"/>
      </t>
    </mdx>
    <mdx n="0" f="v">
      <t c="3" si="227">
        <n x="225"/>
        <n x="279"/>
        <n x="106"/>
      </t>
    </mdx>
    <mdx n="0" f="v">
      <t c="3" si="227">
        <n x="225"/>
        <n x="551"/>
        <n x="106"/>
      </t>
    </mdx>
    <mdx n="0" f="v">
      <t c="3" si="227">
        <n x="225"/>
        <n x="333"/>
        <n x="106"/>
      </t>
    </mdx>
    <mdx n="0" f="v">
      <t c="3" si="227">
        <n x="225"/>
        <n x="550"/>
        <n x="106"/>
      </t>
    </mdx>
    <mdx n="0" f="v">
      <t c="3" si="227">
        <n x="225"/>
        <n x="559"/>
        <n x="106"/>
      </t>
    </mdx>
    <mdx n="0" f="v">
      <t c="3" si="227">
        <n x="225"/>
        <n x="571"/>
        <n x="106"/>
      </t>
    </mdx>
    <mdx n="0" f="v">
      <t c="3" si="227">
        <n x="225"/>
        <n x="298"/>
        <n x="106"/>
      </t>
    </mdx>
    <mdx n="0" f="v">
      <t c="3" si="227">
        <n x="225"/>
        <n x="552"/>
        <n x="106"/>
      </t>
    </mdx>
    <mdx n="0" f="v">
      <t c="3" si="227">
        <n x="225"/>
        <n x="354"/>
        <n x="106"/>
      </t>
    </mdx>
    <mdx n="0" f="v">
      <t c="3" si="227">
        <n x="225"/>
        <n x="576"/>
        <n x="106"/>
      </t>
    </mdx>
    <mdx n="0" f="v">
      <t c="3" si="227">
        <n x="225"/>
        <n x="577"/>
        <n x="106"/>
      </t>
    </mdx>
    <mdx n="0" f="v">
      <t c="3" si="227">
        <n x="225"/>
        <n x="579"/>
        <n x="106"/>
      </t>
    </mdx>
    <mdx n="0" f="v">
      <t c="3" si="227">
        <n x="225"/>
        <n x="353"/>
        <n x="106"/>
      </t>
    </mdx>
    <mdx n="0" f="v">
      <t c="3" si="227">
        <n x="225"/>
        <n x="347"/>
        <n x="106"/>
      </t>
    </mdx>
    <mdx n="0" f="v">
      <t c="3" si="227">
        <n x="225"/>
        <n x="569"/>
        <n x="106"/>
      </t>
    </mdx>
    <mdx n="0" f="v">
      <t c="3" si="227">
        <n x="225"/>
        <n x="622"/>
        <n x="106"/>
      </t>
    </mdx>
    <mdx n="0" f="v">
      <t c="3" si="227">
        <n x="225"/>
        <n x="596"/>
        <n x="106"/>
      </t>
    </mdx>
    <mdx n="0" f="v">
      <t c="3" si="227">
        <n x="225"/>
        <n x="600"/>
        <n x="106"/>
      </t>
    </mdx>
    <mdx n="0" f="v">
      <t c="3" si="227">
        <n x="225"/>
        <n x="587"/>
        <n x="106"/>
      </t>
    </mdx>
    <mdx n="0" f="v">
      <t c="3" si="227">
        <n x="225"/>
        <n x="588"/>
        <n x="106"/>
      </t>
    </mdx>
    <mdx n="0" f="v">
      <t c="3" si="227">
        <n x="225"/>
        <n x="572"/>
        <n x="106"/>
      </t>
    </mdx>
    <mdx n="0" f="v">
      <t c="3" si="227">
        <n x="225"/>
        <n x="570"/>
        <n x="106"/>
      </t>
    </mdx>
    <mdx n="0" f="v">
      <t c="3" si="227">
        <n x="225"/>
        <n x="616"/>
        <n x="106"/>
      </t>
    </mdx>
    <mdx n="0" f="v">
      <t c="3" si="227">
        <n x="225"/>
        <n x="624"/>
        <n x="106"/>
      </t>
    </mdx>
    <mdx n="0" f="v">
      <t c="3" si="227">
        <n x="225"/>
        <n x="584"/>
        <n x="106"/>
      </t>
    </mdx>
    <mdx n="0" f="v">
      <t c="3" si="227">
        <n x="225"/>
        <n x="609"/>
        <n x="106"/>
      </t>
    </mdx>
    <mdx n="0" f="v">
      <t c="3" si="227">
        <n x="225"/>
        <n x="610"/>
        <n x="106"/>
      </t>
    </mdx>
    <mdx n="0" f="v">
      <t c="3" si="227">
        <n x="225"/>
        <n x="612"/>
        <n x="106"/>
      </t>
    </mdx>
    <mdx n="0" f="v">
      <t c="3" si="227">
        <n x="225"/>
        <n x="646"/>
        <n x="106"/>
      </t>
    </mdx>
    <mdx n="0" f="v">
      <t c="3" si="227">
        <n x="225"/>
        <n x="648"/>
        <n x="106"/>
      </t>
    </mdx>
    <mdx n="0" f="v">
      <t c="3" si="227">
        <n x="225"/>
        <n x="649"/>
        <n x="106"/>
      </t>
    </mdx>
    <mdx n="0" f="v">
      <t c="3" si="227">
        <n x="225"/>
        <n x="650"/>
        <n x="106"/>
      </t>
    </mdx>
    <mdx n="0" f="v">
      <t c="3" si="227">
        <n x="225"/>
        <n x="651"/>
        <n x="106"/>
      </t>
    </mdx>
    <mdx n="0" f="v">
      <t c="3" si="227">
        <n x="225"/>
        <n x="652"/>
        <n x="106"/>
      </t>
    </mdx>
    <mdx n="0" f="v">
      <t c="3" si="227">
        <n x="225"/>
        <n x="627"/>
        <n x="106"/>
      </t>
    </mdx>
    <mdx n="0" f="v">
      <t c="3" si="227">
        <n x="225"/>
        <n x="628"/>
        <n x="106"/>
      </t>
    </mdx>
    <mdx n="0" f="v">
      <t c="3" si="227">
        <n x="225"/>
        <n x="641"/>
        <n x="106"/>
      </t>
    </mdx>
    <mdx n="0" f="v">
      <t c="3" si="227">
        <n x="225"/>
        <n x="630"/>
        <n x="106"/>
      </t>
    </mdx>
    <mdx n="0" f="v">
      <t c="3" si="227">
        <n x="225"/>
        <n x="607"/>
        <n x="106"/>
      </t>
    </mdx>
    <mdx n="0" f="v">
      <t c="3" si="227">
        <n x="225"/>
        <n x="626"/>
        <n x="106"/>
      </t>
    </mdx>
    <mdx n="0" f="v">
      <t c="3" si="227">
        <n x="225"/>
        <n x="631"/>
        <n x="106"/>
      </t>
    </mdx>
    <mdx n="0" f="v">
      <t c="3" si="227">
        <n x="225"/>
        <n x="321"/>
        <n x="238"/>
      </t>
    </mdx>
    <mdx n="0" f="v">
      <t c="3" si="227">
        <n x="225"/>
        <n x="320"/>
        <n x="238"/>
      </t>
    </mdx>
    <mdx n="0" f="v">
      <t c="3" si="227">
        <n x="225"/>
        <n x="324"/>
        <n x="238"/>
      </t>
    </mdx>
    <mdx n="0" f="v">
      <t c="3" si="227">
        <n x="225"/>
        <n x="274"/>
        <n x="238"/>
      </t>
    </mdx>
    <mdx n="0" f="v">
      <t c="3" si="227">
        <n x="225"/>
        <n x="287"/>
        <n x="238"/>
      </t>
    </mdx>
    <mdx n="0" f="v">
      <t c="3" si="227">
        <n x="225"/>
        <n x="306"/>
        <n x="238"/>
      </t>
    </mdx>
    <mdx n="0" f="v">
      <t c="3" si="227">
        <n x="225"/>
        <n x="556"/>
        <n x="238"/>
      </t>
    </mdx>
    <mdx n="0" f="v">
      <t c="3" si="227">
        <n x="225"/>
        <n x="340"/>
        <n x="238"/>
      </t>
    </mdx>
    <mdx n="0" f="v">
      <t c="3" si="227">
        <n x="225"/>
        <n x="332"/>
        <n x="238"/>
      </t>
    </mdx>
    <mdx n="0" f="v">
      <t c="3" si="227">
        <n x="225"/>
        <n x="331"/>
        <n x="238"/>
      </t>
    </mdx>
    <mdx n="0" f="v">
      <t c="3" si="227">
        <n x="225"/>
        <n x="351"/>
        <n x="238"/>
      </t>
    </mdx>
    <mdx n="0" f="v">
      <t c="3" si="227">
        <n x="225"/>
        <n x="554"/>
        <n x="238"/>
      </t>
    </mdx>
    <mdx n="0" f="v">
      <t c="3" si="227">
        <n x="225"/>
        <n x="567"/>
        <n x="238"/>
      </t>
    </mdx>
    <mdx n="0" f="v">
      <t c="3" si="227">
        <n x="225"/>
        <n x="325"/>
        <n x="238"/>
      </t>
    </mdx>
    <mdx n="0" f="v">
      <t c="3" si="227">
        <n x="225"/>
        <n x="343"/>
        <n x="238"/>
      </t>
    </mdx>
    <mdx n="0" f="v">
      <t c="3" si="227">
        <n x="225"/>
        <n x="279"/>
        <n x="238"/>
      </t>
    </mdx>
    <mdx n="0" f="v">
      <t c="3" si="227">
        <n x="225"/>
        <n x="557"/>
        <n x="238"/>
      </t>
    </mdx>
    <mdx n="0" f="v">
      <t c="3" si="227">
        <n x="225"/>
        <n x="550"/>
        <n x="238"/>
      </t>
    </mdx>
    <mdx n="0" f="v">
      <t c="3" si="227">
        <n x="225"/>
        <n x="559"/>
        <n x="238"/>
      </t>
    </mdx>
    <mdx n="0" f="v">
      <t c="3" si="227">
        <n x="225"/>
        <n x="563"/>
        <n x="238"/>
      </t>
    </mdx>
    <mdx n="0" f="v">
      <t c="3" si="227">
        <n x="225"/>
        <n x="300"/>
        <n x="238"/>
      </t>
    </mdx>
    <mdx n="0" f="v">
      <t c="3" si="227">
        <n x="225"/>
        <n x="298"/>
        <n x="238"/>
      </t>
    </mdx>
    <mdx n="0" f="v">
      <t c="3" si="227">
        <n x="225"/>
        <n x="552"/>
        <n x="238"/>
      </t>
    </mdx>
    <mdx n="0" f="v">
      <t c="3" si="227">
        <n x="225"/>
        <n x="576"/>
        <n x="238"/>
      </t>
    </mdx>
    <mdx n="0" f="v">
      <t c="3" si="227">
        <n x="225"/>
        <n x="577"/>
        <n x="238"/>
      </t>
    </mdx>
    <mdx n="0" f="v">
      <t c="3" si="227">
        <n x="225"/>
        <n x="582"/>
        <n x="238"/>
      </t>
    </mdx>
    <mdx n="0" f="v">
      <t c="3" si="227">
        <n x="225"/>
        <n x="590"/>
        <n x="238"/>
      </t>
    </mdx>
    <mdx n="0" f="v">
      <t c="3" si="227">
        <n x="225"/>
        <n x="595"/>
        <n x="238"/>
      </t>
    </mdx>
    <mdx n="0" f="v">
      <t c="3" si="227">
        <n x="225"/>
        <n x="619"/>
        <n x="238"/>
      </t>
    </mdx>
    <mdx n="0" f="v">
      <t c="3" si="227">
        <n x="225"/>
        <n x="585"/>
        <n x="238"/>
      </t>
    </mdx>
    <mdx n="0" f="v">
      <t c="3" si="227">
        <n x="225"/>
        <n x="572"/>
        <n x="238"/>
      </t>
    </mdx>
    <mdx n="0" f="v">
      <t c="3" si="227">
        <n x="225"/>
        <n x="573"/>
        <n x="238"/>
      </t>
    </mdx>
    <mdx n="0" f="v">
      <t c="3" si="227">
        <n x="225"/>
        <n x="570"/>
        <n x="238"/>
      </t>
    </mdx>
    <mdx n="0" f="v">
      <t c="3" si="227">
        <n x="225"/>
        <n x="574"/>
        <n x="238"/>
      </t>
    </mdx>
    <mdx n="0" f="v">
      <t c="3" si="227">
        <n x="225"/>
        <n x="623"/>
        <n x="238"/>
      </t>
    </mdx>
    <mdx n="0" f="v">
      <t c="3" si="227">
        <n x="225"/>
        <n x="624"/>
        <n x="238"/>
      </t>
    </mdx>
    <mdx n="0" f="v">
      <t c="3" si="227">
        <n x="225"/>
        <n x="601"/>
        <n x="238"/>
      </t>
    </mdx>
    <mdx n="0" f="v">
      <t c="3" si="227">
        <n x="225"/>
        <n x="598"/>
        <n x="238"/>
      </t>
    </mdx>
    <mdx n="0" f="v">
      <t c="3" si="227">
        <n x="225"/>
        <n x="609"/>
        <n x="238"/>
      </t>
    </mdx>
    <mdx n="0" f="v">
      <t c="3" si="227">
        <n x="225"/>
        <n x="610"/>
        <n x="238"/>
      </t>
    </mdx>
    <mdx n="0" f="v">
      <t c="3" si="227">
        <n x="225"/>
        <n x="612"/>
        <n x="238"/>
      </t>
    </mdx>
    <mdx n="0" f="v">
      <t c="3" si="227">
        <n x="225"/>
        <n x="617"/>
        <n x="238"/>
      </t>
    </mdx>
    <mdx n="0" f="v">
      <t c="3" si="227">
        <n x="225"/>
        <n x="622"/>
        <n x="238"/>
      </t>
    </mdx>
    <mdx n="0" f="v">
      <t c="3" si="227">
        <n x="225"/>
        <n x="644"/>
        <n x="238"/>
      </t>
    </mdx>
    <mdx n="0" f="v">
      <t c="3" si="227">
        <n x="225"/>
        <n x="645"/>
        <n x="238"/>
      </t>
    </mdx>
    <mdx n="0" f="v">
      <t c="3" si="227">
        <n x="225"/>
        <n x="637"/>
        <n x="238"/>
      </t>
    </mdx>
    <mdx n="0" f="v">
      <t c="3" si="227">
        <n x="225"/>
        <n x="647"/>
        <n x="238"/>
      </t>
    </mdx>
    <mdx n="0" f="v">
      <t c="3" si="227">
        <n x="225"/>
        <n x="648"/>
        <n x="238"/>
      </t>
    </mdx>
    <mdx n="0" f="v">
      <t c="3" si="227">
        <n x="225"/>
        <n x="649"/>
        <n x="238"/>
      </t>
    </mdx>
    <mdx n="0" f="v">
      <t c="3" si="227">
        <n x="225"/>
        <n x="651"/>
        <n x="238"/>
      </t>
    </mdx>
    <mdx n="0" f="v">
      <t c="3" si="227">
        <n x="225"/>
        <n x="652"/>
        <n x="238"/>
      </t>
    </mdx>
    <mdx n="0" f="v">
      <t c="3" si="227">
        <n x="225"/>
        <n x="654"/>
        <n x="238"/>
      </t>
    </mdx>
    <mdx n="0" f="v">
      <t c="3" si="227">
        <n x="225"/>
        <n x="627"/>
        <n x="238"/>
      </t>
    </mdx>
    <mdx n="0" f="v">
      <t c="3" si="227">
        <n x="225"/>
        <n x="633"/>
        <n x="238"/>
      </t>
    </mdx>
    <mdx n="0" f="v">
      <t c="3" si="227">
        <n x="225"/>
        <n x="321"/>
        <n x="206"/>
      </t>
    </mdx>
    <mdx n="0" f="v">
      <t c="3" si="227">
        <n x="225"/>
        <n x="320"/>
        <n x="206"/>
      </t>
    </mdx>
    <mdx n="0" f="v">
      <t c="3" si="227">
        <n x="225"/>
        <n x="319"/>
        <n x="206"/>
      </t>
    </mdx>
    <mdx n="0" f="v">
      <t c="3" si="227">
        <n x="225"/>
        <n x="318"/>
        <n x="206"/>
      </t>
    </mdx>
    <mdx n="0" f="v">
      <t c="3" si="227">
        <n x="225"/>
        <n x="336"/>
        <n x="206"/>
      </t>
    </mdx>
    <mdx n="0" f="v">
      <t c="3" si="227">
        <n x="225"/>
        <n x="317"/>
        <n x="206"/>
      </t>
    </mdx>
    <mdx n="0" f="v">
      <t c="3" si="227">
        <n x="225"/>
        <n x="339"/>
        <n x="206"/>
      </t>
    </mdx>
    <mdx n="0" f="v">
      <t c="3" si="227">
        <n x="225"/>
        <n x="275"/>
        <n x="206"/>
      </t>
    </mdx>
    <mdx n="0" f="v">
      <t c="3" si="227">
        <n x="225"/>
        <n x="288"/>
        <n x="206"/>
      </t>
    </mdx>
    <mdx n="0" f="v">
      <t c="3" si="227">
        <n x="225"/>
        <n x="282"/>
        <n x="206"/>
      </t>
    </mdx>
    <mdx n="0" f="v">
      <t c="3" si="227">
        <n x="225"/>
        <n x="566"/>
        <n x="206"/>
      </t>
    </mdx>
    <mdx n="0" f="v">
      <t c="3" si="227">
        <n x="225"/>
        <n x="352"/>
        <n x="206"/>
      </t>
    </mdx>
    <mdx n="0" f="v">
      <t c="3" si="227">
        <n x="225"/>
        <n x="349"/>
        <n x="206"/>
      </t>
    </mdx>
    <mdx n="0" f="v">
      <t c="3" si="227">
        <n x="225"/>
        <n x="553"/>
        <n x="206"/>
      </t>
    </mdx>
    <mdx n="0" f="v">
      <t c="3" si="227">
        <n x="225"/>
        <n x="330"/>
        <n x="206"/>
      </t>
    </mdx>
    <mdx n="0" f="v">
      <t c="3" si="227">
        <n x="225"/>
        <n x="556"/>
        <n x="206"/>
      </t>
    </mdx>
    <mdx n="0" f="v">
      <t c="3" si="227">
        <n x="225"/>
        <n x="568"/>
        <n x="206"/>
      </t>
    </mdx>
    <mdx n="0" f="v">
      <t c="3" si="227">
        <n x="225"/>
        <n x="563"/>
        <n x="206"/>
      </t>
    </mdx>
    <mdx n="0" f="v">
      <t c="3" si="227">
        <n x="225"/>
        <n x="325"/>
        <n x="206"/>
      </t>
    </mdx>
    <mdx n="0" f="v">
      <t c="3" si="227">
        <n x="225"/>
        <n x="343"/>
        <n x="206"/>
      </t>
    </mdx>
    <mdx n="0" f="v">
      <t c="3" si="227">
        <n x="225"/>
        <n x="279"/>
        <n x="206"/>
      </t>
    </mdx>
    <mdx n="0" f="v">
      <t c="3" si="227">
        <n x="225"/>
        <n x="551"/>
        <n x="206"/>
      </t>
    </mdx>
    <mdx n="0" f="v">
      <t c="3" si="227">
        <n x="225"/>
        <n x="549"/>
        <n x="206"/>
      </t>
    </mdx>
    <mdx n="0" f="v">
      <t c="3" si="227">
        <n x="225"/>
        <n x="558"/>
        <n x="206"/>
      </t>
    </mdx>
    <mdx n="0" f="v">
      <t c="3" si="227">
        <n x="225"/>
        <n x="560"/>
        <n x="206"/>
      </t>
    </mdx>
    <mdx n="0" f="v">
      <t c="3" si="227">
        <n x="225"/>
        <n x="340"/>
        <n x="206"/>
      </t>
    </mdx>
    <mdx n="0" f="v">
      <t c="3" si="227">
        <n x="225"/>
        <n x="552"/>
        <n x="206"/>
      </t>
    </mdx>
    <mdx n="0" f="v">
      <t c="3" si="227">
        <n x="225"/>
        <n x="577"/>
        <n x="206"/>
      </t>
    </mdx>
    <mdx n="0" f="v">
      <t c="3" si="227">
        <n x="225"/>
        <n x="578"/>
        <n x="206"/>
      </t>
    </mdx>
    <mdx n="0" f="v">
      <t c="3" si="227">
        <n x="225"/>
        <n x="605"/>
        <n x="206"/>
      </t>
    </mdx>
    <mdx n="0" f="v">
      <t c="3" si="227">
        <n x="225"/>
        <n x="600"/>
        <n x="206"/>
      </t>
    </mdx>
    <mdx n="0" f="v">
      <t c="3" si="227">
        <n x="225"/>
        <n x="602"/>
        <n x="206"/>
      </t>
    </mdx>
    <mdx n="0" f="v">
      <t c="3" si="227">
        <n x="225"/>
        <n x="590"/>
        <n x="206"/>
      </t>
    </mdx>
    <mdx n="0" f="v">
      <t c="3" si="227">
        <n x="225"/>
        <n x="591"/>
        <n x="206"/>
      </t>
    </mdx>
    <mdx n="0" f="v">
      <t c="3" si="227">
        <n x="225"/>
        <n x="595"/>
        <n x="206"/>
      </t>
    </mdx>
    <mdx n="0" f="v">
      <t c="3" si="227">
        <n x="225"/>
        <n x="586"/>
        <n x="206"/>
      </t>
    </mdx>
    <mdx n="0" f="v">
      <t c="3" si="227">
        <n x="225"/>
        <n x="572"/>
        <n x="206"/>
      </t>
    </mdx>
    <mdx n="0" f="v">
      <t c="3" si="227">
        <n x="225"/>
        <n x="574"/>
        <n x="206"/>
      </t>
    </mdx>
    <mdx n="0" f="v">
      <t c="3" si="227">
        <n x="225"/>
        <n x="604"/>
        <n x="206"/>
      </t>
    </mdx>
    <mdx n="0" f="v">
      <t c="3" si="227">
        <n x="225"/>
        <n x="619"/>
        <n x="206"/>
      </t>
    </mdx>
    <mdx n="0" f="v">
      <t c="3" si="227">
        <n x="225"/>
        <n x="624"/>
        <n x="206"/>
      </t>
    </mdx>
    <mdx n="0" f="v">
      <t c="3" si="227">
        <n x="225"/>
        <n x="608"/>
        <n x="206"/>
      </t>
    </mdx>
    <mdx n="0" f="v">
      <t c="3" si="227">
        <n x="225"/>
        <n x="597"/>
        <n x="206"/>
      </t>
    </mdx>
    <mdx n="0" f="v">
      <t c="3" si="227">
        <n x="225"/>
        <n x="584"/>
        <n x="206"/>
      </t>
    </mdx>
    <mdx n="0" f="v">
      <t c="3" si="227">
        <n x="225"/>
        <n x="621"/>
        <n x="206"/>
      </t>
    </mdx>
    <mdx n="0" f="v">
      <t c="3" si="227">
        <n x="225"/>
        <n x="622"/>
        <n x="206"/>
      </t>
    </mdx>
    <mdx n="0" f="v">
      <t c="3" si="227">
        <n x="225"/>
        <n x="617"/>
        <n x="206"/>
      </t>
    </mdx>
    <mdx n="0" f="v">
      <t c="3" si="227">
        <n x="225"/>
        <n x="643"/>
        <n x="206"/>
      </t>
    </mdx>
    <mdx n="0" f="v">
      <t c="3" si="227">
        <n x="225"/>
        <n x="637"/>
        <n x="206"/>
      </t>
    </mdx>
    <mdx n="0" f="v">
      <t c="3" si="227">
        <n x="225"/>
        <n x="648"/>
        <n x="206"/>
      </t>
    </mdx>
    <mdx n="0" f="v">
      <t c="3" si="227">
        <n x="225"/>
        <n x="650"/>
        <n x="206"/>
      </t>
    </mdx>
    <mdx n="0" f="v">
      <t c="3" si="227">
        <n x="225"/>
        <n x="652"/>
        <n x="206"/>
      </t>
    </mdx>
    <mdx n="0" f="v">
      <t c="3" si="227">
        <n x="225"/>
        <n x="640"/>
        <n x="206"/>
      </t>
    </mdx>
    <mdx n="0" f="v">
      <t c="3" si="227">
        <n x="225"/>
        <n x="630"/>
        <n x="206"/>
      </t>
    </mdx>
    <mdx n="0" f="v">
      <t c="3" si="227">
        <n x="225"/>
        <n x="642"/>
        <n x="206"/>
      </t>
    </mdx>
    <mdx n="0" f="v">
      <t c="3" si="227">
        <n x="225"/>
        <n x="321"/>
        <n x="207"/>
      </t>
    </mdx>
    <mdx n="0" f="v">
      <t c="3" si="227">
        <n x="225"/>
        <n x="320"/>
        <n x="207"/>
      </t>
    </mdx>
    <mdx n="0" f="v">
      <t c="3" si="227">
        <n x="225"/>
        <n x="319"/>
        <n x="207"/>
      </t>
    </mdx>
    <mdx n="0" f="v">
      <t c="3" si="227">
        <n x="225"/>
        <n x="345"/>
        <n x="207"/>
      </t>
    </mdx>
    <mdx n="0" f="v">
      <t c="3" si="227">
        <n x="225"/>
        <n x="336"/>
        <n x="207"/>
      </t>
    </mdx>
    <mdx n="0" f="v">
      <t c="3" si="227">
        <n x="225"/>
        <n x="563"/>
        <n x="207"/>
      </t>
    </mdx>
    <mdx n="0" f="v">
      <t c="3" si="227">
        <n x="225"/>
        <n x="567"/>
        <n x="207"/>
      </t>
    </mdx>
    <mdx n="0" f="v">
      <t c="3" si="227">
        <n x="225"/>
        <n x="302"/>
        <n x="207"/>
      </t>
    </mdx>
    <mdx n="0" f="v">
      <t c="3" si="227">
        <n x="225"/>
        <n x="331"/>
        <n x="207"/>
      </t>
    </mdx>
    <mdx n="0" f="v">
      <t c="3" si="227">
        <n x="225"/>
        <n x="349"/>
        <n x="207"/>
      </t>
    </mdx>
    <mdx n="0" f="v">
      <t c="3" si="227">
        <n x="225"/>
        <n x="553"/>
        <n x="207"/>
      </t>
    </mdx>
    <mdx n="0" f="v">
      <t c="3" si="227">
        <n x="225"/>
        <n x="351"/>
        <n x="207"/>
      </t>
    </mdx>
    <mdx n="0" f="v">
      <t c="3" si="227">
        <n x="225"/>
        <n x="556"/>
        <n x="207"/>
      </t>
    </mdx>
    <mdx n="0" f="v">
      <t c="3" si="227">
        <n x="225"/>
        <n x="296"/>
        <n x="207"/>
      </t>
    </mdx>
    <mdx n="0" f="v">
      <t c="3" si="227">
        <n x="225"/>
        <n x="325"/>
        <n x="207"/>
      </t>
    </mdx>
    <mdx n="0" f="v">
      <t c="3" si="227">
        <n x="225"/>
        <n x="335"/>
        <n x="207"/>
      </t>
    </mdx>
    <mdx n="0" f="v">
      <t c="3" si="227">
        <n x="225"/>
        <n x="334"/>
        <n x="207"/>
      </t>
    </mdx>
    <mdx n="0" f="v">
      <t c="3" si="227">
        <n x="225"/>
        <n x="561"/>
        <n x="207"/>
      </t>
    </mdx>
    <mdx n="0" f="v">
      <t c="3" si="227">
        <n x="225"/>
        <n x="341"/>
        <n x="207"/>
      </t>
    </mdx>
    <mdx n="0" f="v">
      <t c="3" si="227">
        <n x="225"/>
        <n x="564"/>
        <n x="207"/>
      </t>
    </mdx>
    <mdx n="0" f="v">
      <t c="3" si="227">
        <n x="225"/>
        <n x="578"/>
        <n x="207"/>
      </t>
    </mdx>
    <mdx n="0" f="v">
      <t c="3" si="227">
        <n x="225"/>
        <n x="602"/>
        <n x="207"/>
      </t>
    </mdx>
    <mdx n="0" f="v">
      <t c="3" si="227">
        <n x="225"/>
        <n x="589"/>
        <n x="207"/>
      </t>
    </mdx>
    <mdx n="0" f="v">
      <t c="3" si="227">
        <n x="225"/>
        <n x="590"/>
        <n x="207"/>
      </t>
    </mdx>
    <mdx n="0" f="v">
      <t c="3" si="227">
        <n x="225"/>
        <n x="592"/>
        <n x="207"/>
      </t>
    </mdx>
    <mdx n="0" f="v">
      <t c="3" si="227">
        <n x="225"/>
        <n x="593"/>
        <n x="207"/>
      </t>
    </mdx>
    <mdx n="0" f="v">
      <t c="3" si="227">
        <n x="225"/>
        <n x="595"/>
        <n x="207"/>
      </t>
    </mdx>
    <mdx n="0" f="v">
      <t c="3" si="227">
        <n x="225"/>
        <n x="596"/>
        <n x="207"/>
      </t>
    </mdx>
    <mdx n="0" f="v">
      <t c="3" si="227">
        <n x="225"/>
        <n x="624"/>
        <n x="207"/>
      </t>
    </mdx>
    <mdx n="0" f="v">
      <t c="3" si="227">
        <n x="225"/>
        <n x="582"/>
        <n x="207"/>
      </t>
    </mdx>
    <mdx n="0" f="v">
      <t c="3" si="227">
        <n x="225"/>
        <n x="572"/>
        <n x="207"/>
      </t>
    </mdx>
    <mdx n="0" f="v">
      <t c="3" si="227">
        <n x="225"/>
        <n x="580"/>
        <n x="207"/>
      </t>
    </mdx>
    <mdx n="0" f="v">
      <t c="3" si="227">
        <n x="225"/>
        <n x="570"/>
        <n x="207"/>
      </t>
    </mdx>
    <mdx n="0" f="v">
      <t c="3" si="227">
        <n x="225"/>
        <n x="618"/>
        <n x="207"/>
      </t>
    </mdx>
    <mdx n="0" f="v">
      <t c="3" si="227">
        <n x="225"/>
        <n x="619"/>
        <n x="207"/>
      </t>
    </mdx>
    <mdx n="0" f="v">
      <t c="3" si="227">
        <n x="225"/>
        <n x="597"/>
        <n x="207"/>
      </t>
    </mdx>
    <mdx n="0" f="v">
      <t c="3" si="227">
        <n x="225"/>
        <n x="584"/>
        <n x="207"/>
      </t>
    </mdx>
    <mdx n="0" f="v">
      <t c="3" si="227">
        <n x="225"/>
        <n x="615"/>
        <n x="207"/>
      </t>
    </mdx>
    <mdx n="0" f="v">
      <t c="3" si="227">
        <n x="225"/>
        <n x="643"/>
        <n x="207"/>
      </t>
    </mdx>
    <mdx n="0" f="v">
      <t c="3" si="227">
        <n x="225"/>
        <n x="647"/>
        <n x="207"/>
      </t>
    </mdx>
    <mdx n="0" f="v">
      <t c="3" si="227">
        <n x="225"/>
        <n x="648"/>
        <n x="207"/>
      </t>
    </mdx>
    <mdx n="0" f="v">
      <t c="3" si="227">
        <n x="225"/>
        <n x="650"/>
        <n x="207"/>
      </t>
    </mdx>
    <mdx n="0" f="v">
      <t c="3" si="227">
        <n x="225"/>
        <n x="654"/>
        <n x="207"/>
      </t>
    </mdx>
    <mdx n="0" f="v">
      <t c="3" si="227">
        <n x="225"/>
        <n x="628"/>
        <n x="207"/>
      </t>
    </mdx>
    <mdx n="0" f="v">
      <t c="3" si="227">
        <n x="225"/>
        <n x="641"/>
        <n x="207"/>
      </t>
    </mdx>
    <mdx n="0" f="v">
      <t c="3" si="227">
        <n x="225"/>
        <n x="640"/>
        <n x="207"/>
      </t>
    </mdx>
    <mdx n="0" f="v">
      <t c="3" si="227">
        <n x="225"/>
        <n x="634"/>
        <n x="207"/>
      </t>
    </mdx>
    <mdx n="0" f="v">
      <t c="3" si="227">
        <n x="225"/>
        <n x="638"/>
        <n x="207"/>
      </t>
    </mdx>
    <mdx n="0" f="v">
      <t c="3" si="227">
        <n x="225"/>
        <n x="321"/>
        <n x="208"/>
      </t>
    </mdx>
    <mdx n="0" f="v">
      <t c="3" si="227">
        <n x="225"/>
        <n x="320"/>
        <n x="208"/>
      </t>
    </mdx>
    <mdx n="0" f="v">
      <t c="3" si="227">
        <n x="225"/>
        <n x="319"/>
        <n x="208"/>
      </t>
    </mdx>
    <mdx n="0" f="v">
      <t c="3" si="227">
        <n x="225"/>
        <n x="318"/>
        <n x="208"/>
      </t>
    </mdx>
    <mdx n="0" f="v">
      <t c="3" si="227">
        <n x="225"/>
        <n x="345"/>
        <n x="208"/>
      </t>
    </mdx>
    <mdx n="0" f="v">
      <t c="3" si="227">
        <n x="225"/>
        <n x="336"/>
        <n x="208"/>
      </t>
    </mdx>
    <mdx n="0" f="v">
      <t c="3" si="227">
        <n x="225"/>
        <n x="317"/>
        <n x="208"/>
      </t>
    </mdx>
    <mdx n="0" f="v">
      <t c="3" si="227">
        <n x="225"/>
        <n x="315"/>
        <n x="208"/>
      </t>
    </mdx>
    <mdx n="0" f="v">
      <t c="3" si="227">
        <n x="225"/>
        <n x="306"/>
        <n x="208"/>
      </t>
    </mdx>
    <mdx n="0" f="v">
      <t c="3" si="227">
        <n x="225"/>
        <n x="289"/>
        <n x="208"/>
      </t>
    </mdx>
    <mdx n="0" f="v">
      <t c="3" si="227">
        <n x="225"/>
        <n x="567"/>
        <n x="208"/>
      </t>
    </mdx>
    <mdx n="0" f="v">
      <t c="3" si="227">
        <n x="225"/>
        <n x="352"/>
        <n x="208"/>
      </t>
    </mdx>
    <mdx n="0" f="v">
      <t c="3" si="227">
        <n x="225"/>
        <n x="302"/>
        <n x="208"/>
      </t>
    </mdx>
    <mdx n="0" f="v">
      <t c="3" si="227">
        <n x="225"/>
        <n x="342"/>
        <n x="208"/>
      </t>
    </mdx>
    <mdx n="0" f="v">
      <t c="3" si="227">
        <n x="225"/>
        <n x="553"/>
        <n x="208"/>
      </t>
    </mdx>
    <mdx n="0" f="v">
      <t c="3" si="227">
        <n x="225"/>
        <n x="564"/>
        <n x="208"/>
      </t>
    </mdx>
    <mdx n="0" f="v">
      <t c="3" si="227">
        <n x="225"/>
        <n x="325"/>
        <n x="208"/>
      </t>
    </mdx>
    <mdx n="0" f="v">
      <t c="3" si="227">
        <n x="225"/>
        <n x="335"/>
        <n x="208"/>
      </t>
    </mdx>
    <mdx n="0" f="v">
      <t c="3" si="227">
        <n x="225"/>
        <n x="343"/>
        <n x="208"/>
      </t>
    </mdx>
    <mdx n="0" f="v">
      <t c="3" si="227">
        <n x="225"/>
        <n x="279"/>
        <n x="208"/>
      </t>
    </mdx>
    <mdx n="0" f="v">
      <t c="3" si="227">
        <n x="225"/>
        <n x="559"/>
        <n x="208"/>
      </t>
    </mdx>
    <mdx n="0" f="v">
      <t c="3" si="227">
        <n x="225"/>
        <n x="563"/>
        <n x="208"/>
      </t>
    </mdx>
    <mdx n="0" f="v">
      <t c="3" si="227">
        <n x="225"/>
        <n x="571"/>
        <n x="208"/>
      </t>
    </mdx>
    <mdx n="0" f="v">
      <t c="3" si="227">
        <n x="225"/>
        <n x="576"/>
        <n x="208"/>
      </t>
    </mdx>
    <mdx n="0" f="v">
      <t c="3" si="227">
        <n x="225"/>
        <n x="578"/>
        <n x="208"/>
      </t>
    </mdx>
    <mdx n="0" f="v">
      <t c="3" si="227">
        <n x="225"/>
        <n x="353"/>
        <n x="208"/>
      </t>
    </mdx>
    <mdx n="0" f="v">
      <t c="3" si="227">
        <n x="225"/>
        <n x="586"/>
        <n x="208"/>
      </t>
    </mdx>
    <mdx n="0" f="v">
      <t c="3" si="227">
        <n x="225"/>
        <n x="588"/>
        <n x="208"/>
      </t>
    </mdx>
    <mdx n="0" f="v">
      <t c="3" si="227">
        <n x="225"/>
        <n x="596"/>
        <n x="208"/>
      </t>
    </mdx>
    <mdx n="0" f="v">
      <t c="3" si="227">
        <n x="225"/>
        <n x="603"/>
        <n x="208"/>
      </t>
    </mdx>
    <mdx n="0" f="v">
      <t c="3" si="227">
        <n x="225"/>
        <n x="573"/>
        <n x="208"/>
      </t>
    </mdx>
    <mdx n="0" f="v">
      <t c="3" si="227">
        <n x="225"/>
        <n x="583"/>
        <n x="208"/>
      </t>
    </mdx>
    <mdx n="0" f="v">
      <t c="3" si="227">
        <n x="225"/>
        <n x="555"/>
        <n x="208"/>
      </t>
    </mdx>
    <mdx n="0" f="v">
      <t c="3" si="227">
        <n x="225"/>
        <n x="574"/>
        <n x="208"/>
      </t>
    </mdx>
    <mdx n="0" f="v">
      <t c="3" si="227">
        <n x="225"/>
        <n x="582"/>
        <n x="208"/>
      </t>
    </mdx>
    <mdx n="0" f="v">
      <t c="3" si="227">
        <n x="225"/>
        <n x="608"/>
        <n x="208"/>
      </t>
    </mdx>
    <mdx n="0" f="v">
      <t c="3" si="227">
        <n x="225"/>
        <n x="618"/>
        <n x="208"/>
      </t>
    </mdx>
    <mdx n="0" f="v">
      <t c="3" si="227">
        <n x="225"/>
        <n x="619"/>
        <n x="208"/>
      </t>
    </mdx>
    <mdx n="0" f="v">
      <t c="3" si="227">
        <n x="225"/>
        <n x="597"/>
        <n x="208"/>
      </t>
    </mdx>
    <mdx n="0" f="v">
      <t c="3" si="227">
        <n x="225"/>
        <n x="620"/>
        <n x="208"/>
      </t>
    </mdx>
    <mdx n="0" f="v">
      <t c="3" si="227">
        <n x="225"/>
        <n x="624"/>
        <n x="208"/>
      </t>
    </mdx>
    <mdx n="0" f="v">
      <t c="3" si="227">
        <n x="225"/>
        <n x="632"/>
        <n x="208"/>
      </t>
    </mdx>
    <mdx n="0" f="v">
      <t c="3" si="227">
        <n x="225"/>
        <n x="635"/>
        <n x="208"/>
      </t>
    </mdx>
    <mdx n="0" f="v">
      <t c="3" si="227">
        <n x="225"/>
        <n x="637"/>
        <n x="208"/>
      </t>
    </mdx>
    <mdx n="0" f="v">
      <t c="3" si="227">
        <n x="225"/>
        <n x="643"/>
        <n x="208"/>
      </t>
    </mdx>
    <mdx n="0" f="v">
      <t c="3" si="227">
        <n x="225"/>
        <n x="647"/>
        <n x="208"/>
      </t>
    </mdx>
    <mdx n="0" f="v">
      <t c="3" si="227">
        <n x="225"/>
        <n x="653"/>
        <n x="208"/>
      </t>
    </mdx>
    <mdx n="0" f="v">
      <t c="3" si="227">
        <n x="225"/>
        <n x="606"/>
        <n x="208"/>
      </t>
    </mdx>
    <mdx n="0" f="v">
      <t c="3" si="227">
        <n x="225"/>
        <n x="640"/>
        <n x="208"/>
      </t>
    </mdx>
    <mdx n="0" f="v">
      <t c="3" si="227">
        <n x="225"/>
        <n x="626"/>
        <n x="208"/>
      </t>
    </mdx>
    <mdx n="0" f="v">
      <t c="3" si="227">
        <n x="225"/>
        <n x="638"/>
        <n x="208"/>
      </t>
    </mdx>
    <mdx n="0" f="v">
      <t c="3" si="227">
        <n x="225"/>
        <n x="655"/>
        <n x="208"/>
      </t>
    </mdx>
    <mdx n="0" f="v">
      <t c="3" si="227">
        <n x="225"/>
        <n x="320"/>
        <n x="234"/>
      </t>
    </mdx>
    <mdx n="0" f="v">
      <t c="3" si="227">
        <n x="225"/>
        <n x="319"/>
        <n x="234"/>
      </t>
    </mdx>
    <mdx n="0" f="v">
      <t c="3" si="227">
        <n x="225"/>
        <n x="275"/>
        <n x="234"/>
      </t>
    </mdx>
    <mdx n="0" f="v">
      <t c="3" si="227">
        <n x="225"/>
        <n x="302"/>
        <n x="234"/>
      </t>
    </mdx>
    <mdx n="0" f="v">
      <t c="3" si="227">
        <n x="225"/>
        <n x="349"/>
        <n x="234"/>
      </t>
    </mdx>
    <mdx n="0" f="v">
      <t c="3" si="227">
        <n x="225"/>
        <n x="351"/>
        <n x="234"/>
      </t>
    </mdx>
    <mdx n="0" f="v">
      <t c="3" si="227">
        <n x="225"/>
        <n x="554"/>
        <n x="234"/>
      </t>
    </mdx>
    <mdx n="0" f="v">
      <t c="3" si="227">
        <n x="225"/>
        <n x="295"/>
        <n x="234"/>
      </t>
    </mdx>
    <mdx n="0" f="v">
      <t c="3" si="227">
        <n x="225"/>
        <n x="563"/>
        <n x="234"/>
      </t>
    </mdx>
    <mdx n="0" f="v">
      <t c="3" si="227">
        <n x="225"/>
        <n x="325"/>
        <n x="234"/>
      </t>
    </mdx>
    <mdx n="0" f="v">
      <t c="3" si="227">
        <n x="225"/>
        <n x="335"/>
        <n x="234"/>
      </t>
    </mdx>
    <mdx n="0" f="v">
      <t c="3" si="227">
        <n x="225"/>
        <n x="334"/>
        <n x="234"/>
      </t>
    </mdx>
    <mdx n="0" f="v">
      <t c="3" si="227">
        <n x="225"/>
        <n x="343"/>
        <n x="234"/>
      </t>
    </mdx>
    <mdx n="0" f="v">
      <t c="3" si="227">
        <n x="225"/>
        <n x="558"/>
        <n x="234"/>
      </t>
    </mdx>
    <mdx n="0" f="v">
      <t c="3" si="227">
        <n x="225"/>
        <n x="569"/>
        <n x="234"/>
      </t>
    </mdx>
    <mdx n="0" f="v">
      <t c="3" si="227">
        <n x="225"/>
        <n x="300"/>
        <n x="234"/>
      </t>
    </mdx>
    <mdx n="0" f="v">
      <t c="3" si="227">
        <n x="225"/>
        <n x="576"/>
        <n x="234"/>
      </t>
    </mdx>
    <mdx n="0" f="v">
      <t c="3" si="227">
        <n x="225"/>
        <n x="353"/>
        <n x="234"/>
      </t>
    </mdx>
    <mdx n="0" f="v">
      <t c="3" si="227">
        <n x="225"/>
        <n x="571"/>
        <n x="234"/>
      </t>
    </mdx>
    <mdx n="0" f="v">
      <t c="3" si="227">
        <n x="225"/>
        <n x="590"/>
        <n x="234"/>
      </t>
    </mdx>
    <mdx n="0" f="v">
      <t c="3" si="227">
        <n x="225"/>
        <n x="591"/>
        <n x="234"/>
      </t>
    </mdx>
    <mdx n="0" f="v">
      <t c="3" si="227">
        <n x="225"/>
        <n x="595"/>
        <n x="234"/>
      </t>
    </mdx>
    <mdx n="0" f="v">
      <t c="3" si="227">
        <n x="225"/>
        <n x="596"/>
        <n x="234"/>
      </t>
    </mdx>
    <mdx n="0" f="v">
      <t c="3" si="227">
        <n x="225"/>
        <n x="586"/>
        <n x="234"/>
      </t>
    </mdx>
    <mdx n="0" f="v">
      <t c="3" si="227">
        <n x="225"/>
        <n x="604"/>
        <n x="234"/>
      </t>
    </mdx>
    <mdx n="0" f="v">
      <t c="3" si="227">
        <n x="225"/>
        <n x="599"/>
        <n x="234"/>
      </t>
    </mdx>
    <mdx n="0" f="v">
      <t c="3" si="227">
        <n x="225"/>
        <n x="572"/>
        <n x="234"/>
      </t>
    </mdx>
    <mdx n="0" f="v">
      <t c="3" si="227">
        <n x="225"/>
        <n x="580"/>
        <n x="234"/>
      </t>
    </mdx>
    <mdx n="0" f="v">
      <t c="3" si="227">
        <n x="225"/>
        <n x="570"/>
        <n x="234"/>
      </t>
    </mdx>
    <mdx n="0" f="v">
      <t c="3" si="227">
        <n x="225"/>
        <n x="600"/>
        <n x="234"/>
      </t>
    </mdx>
    <mdx n="0" f="v">
      <t c="3" si="227">
        <n x="225"/>
        <n x="617"/>
        <n x="234"/>
      </t>
    </mdx>
    <mdx n="0" f="v">
      <t c="3" si="227">
        <n x="225"/>
        <n x="598"/>
        <n x="234"/>
      </t>
    </mdx>
    <mdx n="0" f="v">
      <t c="3" si="227">
        <n x="225"/>
        <n x="619"/>
        <n x="234"/>
      </t>
    </mdx>
    <mdx n="0" f="v">
      <t c="3" si="227">
        <n x="225"/>
        <n x="608"/>
        <n x="234"/>
      </t>
    </mdx>
    <mdx n="0" f="v">
      <t c="3" si="227">
        <n x="225"/>
        <n x="623"/>
        <n x="234"/>
      </t>
    </mdx>
    <mdx n="0" f="v">
      <t c="3" si="227">
        <n x="225"/>
        <n x="622"/>
        <n x="234"/>
      </t>
    </mdx>
    <mdx n="0" f="v">
      <t c="3" si="227">
        <n x="225"/>
        <n x="614"/>
        <n x="234"/>
      </t>
    </mdx>
    <mdx n="0" f="v">
      <t c="3" si="227">
        <n x="225"/>
        <n x="644"/>
        <n x="234"/>
      </t>
    </mdx>
    <mdx n="0" f="v">
      <t c="3" si="227">
        <n x="225"/>
        <n x="637"/>
        <n x="234"/>
      </t>
    </mdx>
    <mdx n="0" f="v">
      <t c="3" si="227">
        <n x="225"/>
        <n x="645"/>
        <n x="234"/>
      </t>
    </mdx>
    <mdx n="0" f="v">
      <t c="3" si="227">
        <n x="225"/>
        <n x="648"/>
        <n x="234"/>
      </t>
    </mdx>
    <mdx n="0" f="v">
      <t c="3" si="227">
        <n x="225"/>
        <n x="650"/>
        <n x="234"/>
      </t>
    </mdx>
    <mdx n="0" f="v">
      <t c="3" si="227">
        <n x="225"/>
        <n x="653"/>
        <n x="234"/>
      </t>
    </mdx>
    <mdx n="0" f="v">
      <t c="3" si="227">
        <n x="225"/>
        <n x="627"/>
        <n x="234"/>
      </t>
    </mdx>
    <mdx n="0" f="v">
      <t c="3" si="227">
        <n x="225"/>
        <n x="641"/>
        <n x="234"/>
      </t>
    </mdx>
    <mdx n="0" f="v">
      <t c="3" si="227">
        <n x="225"/>
        <n x="640"/>
        <n x="234"/>
      </t>
    </mdx>
    <mdx n="0" f="v">
      <t c="3" si="227">
        <n x="225"/>
        <n x="626"/>
        <n x="234"/>
      </t>
    </mdx>
    <mdx n="0" f="v">
      <t c="3" si="227">
        <n x="225"/>
        <n x="631"/>
        <n x="234"/>
      </t>
    </mdx>
    <mdx n="0" f="v">
      <t c="3" si="227">
        <n x="225"/>
        <n x="638"/>
        <n x="234"/>
      </t>
    </mdx>
    <mdx n="0" f="v">
      <t c="3" si="227">
        <n x="225"/>
        <n x="322"/>
        <n x="124"/>
      </t>
    </mdx>
    <mdx n="0" f="v">
      <t c="3" si="227">
        <n x="225"/>
        <n x="321"/>
        <n x="124"/>
      </t>
    </mdx>
    <mdx n="0" f="v">
      <t c="3" si="227">
        <n x="225"/>
        <n x="338"/>
        <n x="124"/>
      </t>
    </mdx>
    <mdx n="0" f="v">
      <t c="3" si="227">
        <n x="225"/>
        <n x="320"/>
        <n x="124"/>
      </t>
    </mdx>
    <mdx n="0" f="v">
      <t c="3" si="227">
        <n x="225"/>
        <n x="319"/>
        <n x="124"/>
      </t>
    </mdx>
    <mdx n="0" f="v">
      <t c="3" si="227">
        <n x="225"/>
        <n x="318"/>
        <n x="124"/>
      </t>
    </mdx>
    <mdx n="0" f="v">
      <t c="3" si="227">
        <n x="225"/>
        <n x="337"/>
        <n x="124"/>
      </t>
    </mdx>
    <mdx n="0" f="v">
      <t c="3" si="227">
        <n x="225"/>
        <n x="345"/>
        <n x="124"/>
      </t>
    </mdx>
    <mdx n="0" f="v">
      <t c="3" si="227">
        <n x="225"/>
        <n x="336"/>
        <n x="124"/>
      </t>
    </mdx>
    <mdx n="0" f="v">
      <t c="3" si="227">
        <n x="225"/>
        <n x="317"/>
        <n x="124"/>
      </t>
    </mdx>
    <mdx n="0" f="v">
      <t c="3" si="227">
        <n x="225"/>
        <n x="324"/>
        <n x="124"/>
      </t>
    </mdx>
    <mdx n="0" f="v">
      <t c="3" si="227">
        <n x="225"/>
        <n x="341"/>
        <n x="124"/>
      </t>
    </mdx>
    <mdx n="0" f="v">
      <t c="3" si="227">
        <n x="225"/>
        <n x="352"/>
        <n x="124"/>
      </t>
    </mdx>
    <mdx n="0" f="v">
      <t c="3" si="227">
        <n x="225"/>
        <n x="332"/>
        <n x="124"/>
      </t>
    </mdx>
    <mdx n="0" f="v">
      <t c="3" si="227">
        <n x="225"/>
        <n x="349"/>
        <n x="124"/>
      </t>
    </mdx>
    <mdx n="0" f="v">
      <t c="3" si="227">
        <n x="225"/>
        <n x="296"/>
        <n x="124"/>
      </t>
    </mdx>
    <mdx n="0" f="v">
      <t c="3" si="227">
        <n x="225"/>
        <n x="564"/>
        <n x="124"/>
      </t>
    </mdx>
    <mdx n="0" f="v">
      <t c="3" si="227">
        <n x="225"/>
        <n x="325"/>
        <n x="124"/>
      </t>
    </mdx>
    <mdx n="0" f="v">
      <t c="3" si="227">
        <n x="225"/>
        <n x="313"/>
        <n x="124"/>
      </t>
    </mdx>
    <mdx n="0" f="v">
      <t c="3" si="227">
        <n x="225"/>
        <n x="309"/>
        <n x="124"/>
      </t>
    </mdx>
    <mdx n="0" f="v">
      <t c="3" si="227">
        <n x="225"/>
        <n x="343"/>
        <n x="124"/>
      </t>
    </mdx>
    <mdx n="0" f="v">
      <t c="3" si="227">
        <n x="225"/>
        <n x="279"/>
        <n x="124"/>
      </t>
    </mdx>
    <mdx n="0" f="v">
      <t c="3" si="227">
        <n x="225"/>
        <n x="558"/>
        <n x="124"/>
      </t>
    </mdx>
    <mdx n="0" f="v">
      <t c="3" si="227">
        <n x="225"/>
        <n x="559"/>
        <n x="124"/>
      </t>
    </mdx>
    <mdx n="0" f="v">
      <t c="3" si="227">
        <n x="225"/>
        <n x="561"/>
        <n x="124"/>
      </t>
    </mdx>
    <mdx n="0" f="v">
      <t c="3" si="227">
        <n x="225"/>
        <n x="568"/>
        <n x="124"/>
      </t>
    </mdx>
    <mdx n="0" f="v">
      <t c="3" si="227">
        <n x="225"/>
        <n x="569"/>
        <n x="124"/>
      </t>
    </mdx>
    <mdx n="0" f="v">
      <t c="3" si="227">
        <n x="225"/>
        <n x="298"/>
        <n x="124"/>
      </t>
    </mdx>
    <mdx n="0" f="v">
      <t c="3" si="227">
        <n x="225"/>
        <n x="575"/>
        <n x="124"/>
      </t>
    </mdx>
    <mdx n="0" f="v">
      <t c="3" si="227">
        <n x="225"/>
        <n x="578"/>
        <n x="124"/>
      </t>
    </mdx>
    <mdx n="0" f="v">
      <t c="3" si="227">
        <n x="225"/>
        <n x="353"/>
        <n x="124"/>
      </t>
    </mdx>
    <mdx n="0" f="v">
      <t c="3" si="227">
        <n x="225"/>
        <n x="571"/>
        <n x="124"/>
      </t>
    </mdx>
    <mdx n="0" f="v">
      <t c="3" si="227">
        <n x="225"/>
        <n x="600"/>
        <n x="124"/>
      </t>
    </mdx>
    <mdx n="0" f="v">
      <t c="3" si="227">
        <n x="225"/>
        <n x="602"/>
        <n x="124"/>
      </t>
    </mdx>
    <mdx n="0" f="v">
      <t c="3" si="227">
        <n x="225"/>
        <n x="589"/>
        <n x="124"/>
      </t>
    </mdx>
    <mdx n="0" f="v">
      <t c="3" si="227">
        <n x="225"/>
        <n x="595"/>
        <n x="124"/>
      </t>
    </mdx>
    <mdx n="0" f="v">
      <t c="3" si="227">
        <n x="225"/>
        <n x="585"/>
        <n x="124"/>
      </t>
    </mdx>
    <mdx n="0" f="v">
      <t c="3" si="227">
        <n x="225"/>
        <n x="604"/>
        <n x="124"/>
      </t>
    </mdx>
    <mdx n="0" f="v">
      <t c="3" si="227">
        <n x="225"/>
        <n x="605"/>
        <n x="124"/>
      </t>
    </mdx>
    <mdx n="0" f="v">
      <t c="3" si="227">
        <n x="225"/>
        <n x="586"/>
        <n x="124"/>
      </t>
    </mdx>
    <mdx n="0" f="v">
      <t c="3" si="227">
        <n x="225"/>
        <n x="573"/>
        <n x="124"/>
      </t>
    </mdx>
    <mdx n="0" f="v">
      <t c="3" si="227">
        <n x="225"/>
        <n x="555"/>
        <n x="124"/>
      </t>
    </mdx>
    <mdx n="0" f="v">
      <t c="3" si="227">
        <n x="225"/>
        <n x="570"/>
        <n x="124"/>
      </t>
    </mdx>
    <mdx n="0" f="v">
      <t c="3" si="227">
        <n x="225"/>
        <n x="574"/>
        <n x="124"/>
      </t>
    </mdx>
    <mdx n="0" f="v">
      <t c="3" si="227">
        <n x="225"/>
        <n x="617"/>
        <n x="124"/>
      </t>
    </mdx>
    <mdx n="0" f="v">
      <t c="3" si="227">
        <n x="225"/>
        <n x="584"/>
        <n x="124"/>
      </t>
    </mdx>
    <mdx n="0" f="v">
      <t c="3" si="227">
        <n x="225"/>
        <n x="612"/>
        <n x="124"/>
      </t>
    </mdx>
    <mdx n="0" f="v">
      <t c="3" si="227">
        <n x="225"/>
        <n x="623"/>
        <n x="124"/>
      </t>
    </mdx>
    <mdx n="0" f="v">
      <t c="3" si="227">
        <n x="225"/>
        <n x="619"/>
        <n x="124"/>
      </t>
    </mdx>
    <mdx n="0" f="v">
      <t c="3" si="227">
        <n x="225"/>
        <n x="624"/>
        <n x="124"/>
      </t>
    </mdx>
    <mdx n="0" f="v">
      <t c="3" si="227">
        <n x="225"/>
        <n x="615"/>
        <n x="124"/>
      </t>
    </mdx>
    <mdx n="0" f="v">
      <t c="3" si="227">
        <n x="225"/>
        <n x="636"/>
        <n x="124"/>
      </t>
    </mdx>
    <mdx n="0" f="v">
      <t c="3" si="227">
        <n x="225"/>
        <n x="653"/>
        <n x="124"/>
      </t>
    </mdx>
    <mdx n="0" f="v">
      <t c="3" si="227">
        <n x="225"/>
        <n x="654"/>
        <n x="124"/>
      </t>
    </mdx>
    <mdx n="0" f="v">
      <t c="3" si="227">
        <n x="225"/>
        <n x="633"/>
        <n x="124"/>
      </t>
    </mdx>
    <mdx n="0" f="v">
      <t c="3" si="227">
        <n x="225"/>
        <n x="641"/>
        <n x="124"/>
      </t>
    </mdx>
    <mdx n="0" f="v">
      <t c="3" si="227">
        <n x="225"/>
        <n x="640"/>
        <n x="124"/>
      </t>
    </mdx>
    <mdx n="0" f="v">
      <t c="3" si="227">
        <n x="225"/>
        <n x="629"/>
        <n x="124"/>
      </t>
    </mdx>
    <mdx n="0" f="v">
      <t c="3" si="227">
        <n x="225"/>
        <n x="626"/>
        <n x="124"/>
      </t>
    </mdx>
    <mdx n="0" f="v">
      <t c="3" si="227">
        <n x="225"/>
        <n x="638"/>
        <n x="124"/>
      </t>
    </mdx>
    <mdx n="0" f="v">
      <t c="3" si="227">
        <n x="225"/>
        <n x="321"/>
        <n x="109"/>
      </t>
    </mdx>
    <mdx n="0" f="v">
      <t c="3" si="227">
        <n x="225"/>
        <n x="320"/>
        <n x="109"/>
      </t>
    </mdx>
    <mdx n="0" f="v">
      <t c="3" si="227">
        <n x="225"/>
        <n x="319"/>
        <n x="109"/>
      </t>
    </mdx>
    <mdx n="0" f="v">
      <t c="3" si="227">
        <n x="225"/>
        <n x="318"/>
        <n x="109"/>
      </t>
    </mdx>
    <mdx n="0" f="v">
      <t c="3" si="227">
        <n x="225"/>
        <n x="336"/>
        <n x="109"/>
      </t>
    </mdx>
    <mdx n="0" f="v">
      <t c="3" si="227">
        <n x="225"/>
        <n x="317"/>
        <n x="109"/>
      </t>
    </mdx>
    <mdx n="0" f="v">
      <t c="3" si="227">
        <n x="225"/>
        <n x="344"/>
        <n x="109"/>
      </t>
    </mdx>
    <mdx n="0" f="v">
      <t c="3" si="227">
        <n x="225"/>
        <n x="274"/>
        <n x="109"/>
      </t>
    </mdx>
    <mdx n="0" f="v">
      <t c="3" si="227">
        <n x="225"/>
        <n x="323"/>
        <n x="109"/>
      </t>
    </mdx>
    <mdx n="0" f="v">
      <t c="3" si="227">
        <n x="225"/>
        <n x="302"/>
        <n x="109"/>
      </t>
    </mdx>
    <mdx n="0" f="v">
      <t c="3" si="227">
        <n x="225"/>
        <n x="332"/>
        <n x="109"/>
      </t>
    </mdx>
    <mdx n="0" f="v">
      <t c="3" si="227">
        <n x="225"/>
        <n x="349"/>
        <n x="109"/>
      </t>
    </mdx>
    <mdx n="0" f="v">
      <t c="3" si="227">
        <n x="225"/>
        <n x="296"/>
        <n x="109"/>
      </t>
    </mdx>
    <mdx n="0" f="v">
      <t c="3" si="227">
        <n x="225"/>
        <n x="325"/>
        <n x="109"/>
      </t>
    </mdx>
    <mdx n="0" f="v">
      <t c="3" si="227">
        <n x="225"/>
        <n x="343"/>
        <n x="109"/>
      </t>
    </mdx>
    <mdx n="0" f="v">
      <t c="3" si="227">
        <n x="225"/>
        <n x="279"/>
        <n x="109"/>
      </t>
    </mdx>
    <mdx n="0" f="v">
      <t c="3" si="227">
        <n x="225"/>
        <n x="333"/>
        <n x="109"/>
      </t>
    </mdx>
    <mdx n="0" f="v">
      <t c="3" si="227">
        <n x="225"/>
        <n x="558"/>
        <n x="109"/>
      </t>
    </mdx>
    <mdx n="0" f="v">
      <t c="3" si="227">
        <n x="225"/>
        <n x="559"/>
        <n x="109"/>
      </t>
    </mdx>
    <mdx n="0" f="v">
      <t c="3" si="227">
        <n x="225"/>
        <n x="561"/>
        <n x="109"/>
      </t>
    </mdx>
    <mdx n="0" f="v">
      <t c="3" si="227">
        <n x="225"/>
        <n x="562"/>
        <n x="109"/>
      </t>
    </mdx>
    <mdx n="0" f="v">
      <t c="3" si="227">
        <n x="225"/>
        <n x="300"/>
        <n x="109"/>
      </t>
    </mdx>
    <mdx n="0" f="v">
      <t c="3" si="227">
        <n x="225"/>
        <n x="552"/>
        <n x="109"/>
      </t>
    </mdx>
    <mdx n="0" f="v">
      <t c="3" si="227">
        <n x="225"/>
        <n x="354"/>
        <n x="109"/>
      </t>
    </mdx>
    <mdx n="0" f="v">
      <t c="3" si="227">
        <n x="225"/>
        <n x="576"/>
        <n x="109"/>
      </t>
    </mdx>
    <mdx n="0" f="v">
      <t c="3" si="227">
        <n x="225"/>
        <n x="602"/>
        <n x="109"/>
      </t>
    </mdx>
    <mdx n="0" f="v">
      <t c="3" si="227">
        <n x="225"/>
        <n x="599"/>
        <n x="109"/>
      </t>
    </mdx>
    <mdx n="0" f="v">
      <t c="3" si="227">
        <n x="225"/>
        <n x="603"/>
        <n x="109"/>
      </t>
    </mdx>
    <mdx n="0" f="v">
      <t c="3" si="227">
        <n x="225"/>
        <n x="590"/>
        <n x="109"/>
      </t>
    </mdx>
    <mdx n="0" f="v">
      <t c="3" si="227">
        <n x="225"/>
        <n x="591"/>
        <n x="109"/>
      </t>
    </mdx>
    <mdx n="0" f="v">
      <t c="3" si="227">
        <n x="225"/>
        <n x="592"/>
        <n x="109"/>
      </t>
    </mdx>
    <mdx n="0" f="v">
      <t c="3" si="227">
        <n x="225"/>
        <n x="594"/>
        <n x="109"/>
      </t>
    </mdx>
    <mdx n="0" f="v">
      <t c="3" si="227">
        <n x="225"/>
        <n x="595"/>
        <n x="109"/>
      </t>
    </mdx>
    <mdx n="0" f="v">
      <t c="3" si="227">
        <n x="225"/>
        <n x="616"/>
        <n x="109"/>
      </t>
    </mdx>
    <mdx n="0" f="v">
      <t c="3" si="227">
        <n x="225"/>
        <n x="608"/>
        <n x="109"/>
      </t>
    </mdx>
    <mdx n="0" f="v">
      <t c="3" si="227">
        <n x="225"/>
        <n x="584"/>
        <n x="109"/>
      </t>
    </mdx>
    <mdx n="0" f="v">
      <t c="3" si="227">
        <n x="225"/>
        <n x="598"/>
        <n x="109"/>
      </t>
    </mdx>
    <mdx n="0" f="v">
      <t c="3" si="227">
        <n x="225"/>
        <n x="612"/>
        <n x="109"/>
      </t>
    </mdx>
    <mdx n="0" f="v">
      <t c="3" si="227">
        <n x="225"/>
        <n x="624"/>
        <n x="109"/>
      </t>
    </mdx>
    <mdx n="0" f="v">
      <t c="3" si="227">
        <n x="225"/>
        <n x="618"/>
        <n x="109"/>
      </t>
    </mdx>
    <mdx n="0" f="v">
      <t c="3" si="227">
        <n x="225"/>
        <n x="619"/>
        <n x="109"/>
      </t>
    </mdx>
    <mdx n="0" f="v">
      <t c="3" si="227">
        <n x="225"/>
        <n x="613"/>
        <n x="109"/>
      </t>
    </mdx>
    <mdx n="0" f="v">
      <t c="3" si="227">
        <n x="225"/>
        <n x="643"/>
        <n x="109"/>
      </t>
    </mdx>
    <mdx n="0" f="v">
      <t c="3" si="227">
        <n x="225"/>
        <n x="636"/>
        <n x="109"/>
      </t>
    </mdx>
    <mdx n="0" f="v">
      <t c="3" si="227">
        <n x="225"/>
        <n x="644"/>
        <n x="109"/>
      </t>
    </mdx>
    <mdx n="0" f="v">
      <t c="3" si="227">
        <n x="225"/>
        <n x="650"/>
        <n x="109"/>
      </t>
    </mdx>
    <mdx n="0" f="v">
      <t c="3" si="227">
        <n x="225"/>
        <n x="627"/>
        <n x="109"/>
      </t>
    </mdx>
    <mdx n="0" f="v">
      <t c="3" si="227">
        <n x="225"/>
        <n x="640"/>
        <n x="109"/>
      </t>
    </mdx>
    <mdx n="0" f="v">
      <t c="3" si="227">
        <n x="225"/>
        <n x="607"/>
        <n x="109"/>
      </t>
    </mdx>
    <mdx n="0" f="v">
      <t c="3" si="227">
        <n x="225"/>
        <n x="629"/>
        <n x="109"/>
      </t>
    </mdx>
    <mdx n="0" f="v">
      <t c="3" si="227">
        <n x="225"/>
        <n x="626"/>
        <n x="109"/>
      </t>
    </mdx>
    <mdx n="0" f="v">
      <t c="3" si="227">
        <n x="225"/>
        <n x="631"/>
        <n x="109"/>
      </t>
    </mdx>
    <mdx n="0" f="v">
      <t c="3" si="227">
        <n x="225"/>
        <n x="322"/>
        <n x="125"/>
      </t>
    </mdx>
    <mdx n="0" f="v">
      <t c="3" si="227">
        <n x="225"/>
        <n x="321"/>
        <n x="125"/>
      </t>
    </mdx>
    <mdx n="0" f="v">
      <t c="3" si="227">
        <n x="225"/>
        <n x="338"/>
        <n x="125"/>
      </t>
    </mdx>
    <mdx n="0" f="v">
      <t c="3" si="227">
        <n x="225"/>
        <n x="320"/>
        <n x="125"/>
      </t>
    </mdx>
    <mdx n="0" f="v">
      <t c="3" si="227">
        <n x="225"/>
        <n x="319"/>
        <n x="125"/>
      </t>
    </mdx>
    <mdx n="0" f="v">
      <t c="3" si="227">
        <n x="225"/>
        <n x="318"/>
        <n x="125"/>
      </t>
    </mdx>
    <mdx n="0" f="v">
      <t c="3" si="227">
        <n x="225"/>
        <n x="337"/>
        <n x="125"/>
      </t>
    </mdx>
    <mdx n="0" f="v">
      <t c="3" si="227">
        <n x="225"/>
        <n x="336"/>
        <n x="125"/>
      </t>
    </mdx>
    <mdx n="0" f="v">
      <t c="3" si="227">
        <n x="225"/>
        <n x="317"/>
        <n x="125"/>
      </t>
    </mdx>
    <mdx n="0" f="v">
      <t c="3" si="227">
        <n x="225"/>
        <n x="344"/>
        <n x="125"/>
      </t>
    </mdx>
    <mdx n="0" f="v">
      <t c="3" si="227">
        <n x="225"/>
        <n x="312"/>
        <n x="125"/>
      </t>
    </mdx>
    <mdx n="0" f="v">
      <t c="3" si="227">
        <n x="225"/>
        <n x="314"/>
        <n x="125"/>
      </t>
    </mdx>
    <mdx n="0" f="v">
      <t c="3" si="227">
        <n x="225"/>
        <n x="303"/>
        <n x="125"/>
      </t>
    </mdx>
    <mdx n="0" f="v">
      <t c="3" si="227">
        <n x="225"/>
        <n x="352"/>
        <n x="125"/>
      </t>
    </mdx>
    <mdx n="0" f="v">
      <t c="3" si="227">
        <n x="225"/>
        <n x="302"/>
        <n x="125"/>
      </t>
    </mdx>
    <mdx n="0" f="v">
      <t c="3" si="227">
        <n x="225"/>
        <n x="332"/>
        <n x="125"/>
      </t>
    </mdx>
    <mdx n="0" f="v">
      <t c="3" si="227">
        <n x="225"/>
        <n x="554"/>
        <n x="125"/>
      </t>
    </mdx>
    <mdx n="0" f="v">
      <t c="3" si="227">
        <n x="225"/>
        <n x="565"/>
        <n x="125"/>
      </t>
    </mdx>
    <mdx n="0" f="v">
      <t c="3" si="227">
        <n x="225"/>
        <n x="567"/>
        <n x="125"/>
      </t>
    </mdx>
    <mdx n="0" f="v">
      <t c="3" si="227">
        <n x="225"/>
        <n x="325"/>
        <n x="125"/>
      </t>
    </mdx>
    <mdx n="0" f="v">
      <t c="3" si="227">
        <n x="225"/>
        <n x="309"/>
        <n x="125"/>
      </t>
    </mdx>
    <mdx n="0" f="v">
      <t c="3" si="227">
        <n x="225"/>
        <n x="343"/>
        <n x="125"/>
      </t>
    </mdx>
    <mdx n="0" f="v">
      <t c="3" si="227">
        <n x="225"/>
        <n x="279"/>
        <n x="125"/>
      </t>
    </mdx>
    <mdx n="0" f="v">
      <t c="3" si="227">
        <n x="225"/>
        <n x="549"/>
        <n x="125"/>
      </t>
    </mdx>
    <mdx n="0" f="v">
      <t c="3" si="227">
        <n x="225"/>
        <n x="558"/>
        <n x="125"/>
      </t>
    </mdx>
    <mdx n="0" f="v">
      <t c="3" si="227">
        <n x="225"/>
        <n x="560"/>
        <n x="125"/>
      </t>
    </mdx>
    <mdx n="0" f="v">
      <t c="3" si="227">
        <n x="225"/>
        <n x="561"/>
        <n x="125"/>
      </t>
    </mdx>
    <mdx n="0" f="v">
      <t c="3" si="227">
        <n x="225"/>
        <n x="562"/>
        <n x="125"/>
      </t>
    </mdx>
    <mdx n="0" f="v">
      <t c="3" si="227">
        <n x="225"/>
        <n x="296"/>
        <n x="125"/>
      </t>
    </mdx>
    <mdx n="0" f="v">
      <t c="3" si="227">
        <n x="225"/>
        <n x="564"/>
        <n x="125"/>
      </t>
    </mdx>
    <mdx n="0" f="v">
      <t c="3" si="227">
        <n x="225"/>
        <n x="571"/>
        <n x="125"/>
      </t>
    </mdx>
    <mdx n="0" f="v">
      <t c="3" si="227">
        <n x="225"/>
        <n x="354"/>
        <n x="125"/>
      </t>
    </mdx>
    <mdx n="0" f="v">
      <t c="3" si="227">
        <n x="225"/>
        <n x="575"/>
        <n x="125"/>
      </t>
    </mdx>
    <mdx n="0" f="v">
      <t c="3" si="227">
        <n x="225"/>
        <n x="578"/>
        <n x="125"/>
      </t>
    </mdx>
    <mdx n="0" f="v">
      <t c="3" si="227">
        <n x="225"/>
        <n x="599"/>
        <n x="125"/>
      </t>
    </mdx>
    <mdx n="0" f="v">
      <t c="3" si="227">
        <n x="225"/>
        <n x="605"/>
        <n x="125"/>
      </t>
    </mdx>
    <mdx n="0" f="v">
      <t c="3" si="227">
        <n x="225"/>
        <n x="589"/>
        <n x="125"/>
      </t>
    </mdx>
    <mdx n="0" f="v">
      <t c="3" si="227">
        <n x="225"/>
        <n x="592"/>
        <n x="125"/>
      </t>
    </mdx>
    <mdx n="0" f="v">
      <t c="3" si="227">
        <n x="225"/>
        <n x="585"/>
        <n x="125"/>
      </t>
    </mdx>
    <mdx n="0" f="v">
      <t c="3" si="227">
        <n x="225"/>
        <n x="588"/>
        <n x="125"/>
      </t>
    </mdx>
    <mdx n="0" f="v">
      <t c="3" si="227">
        <n x="225"/>
        <n x="602"/>
        <n x="125"/>
      </t>
    </mdx>
    <mdx n="0" f="v">
      <t c="3" si="227">
        <n x="225"/>
        <n x="572"/>
        <n x="125"/>
      </t>
    </mdx>
    <mdx n="0" f="v">
      <t c="3" si="227">
        <n x="225"/>
        <n x="581"/>
        <n x="125"/>
      </t>
    </mdx>
    <mdx n="0" f="v">
      <t c="3" si="227">
        <n x="225"/>
        <n x="615"/>
        <n x="125"/>
      </t>
    </mdx>
    <mdx n="0" f="v">
      <t c="3" si="227">
        <n x="225"/>
        <n x="620"/>
        <n x="125"/>
      </t>
    </mdx>
    <mdx n="0" f="v">
      <t c="3" si="227">
        <n x="225"/>
        <n x="597"/>
        <n x="125"/>
      </t>
    </mdx>
    <mdx n="0" f="v">
      <t c="3" si="227">
        <n x="225"/>
        <n x="610"/>
        <n x="125"/>
      </t>
    </mdx>
    <mdx n="0" f="v">
      <t c="3" si="227">
        <n x="225"/>
        <n x="612"/>
        <n x="125"/>
      </t>
    </mdx>
    <mdx n="0" f="v">
      <t c="3" si="227">
        <n x="225"/>
        <n x="621"/>
        <n x="125"/>
      </t>
    </mdx>
    <mdx n="0" f="v">
      <t c="3" si="227">
        <n x="225"/>
        <n x="618"/>
        <n x="125"/>
      </t>
    </mdx>
    <mdx n="0" f="v">
      <t c="3" si="227">
        <n x="225"/>
        <n x="644"/>
        <n x="125"/>
      </t>
    </mdx>
    <mdx n="0" f="v">
      <t c="3" si="227">
        <n x="225"/>
        <n x="647"/>
        <n x="125"/>
      </t>
    </mdx>
    <mdx n="0" f="v">
      <t c="3" si="227">
        <n x="225"/>
        <n x="650"/>
        <n x="125"/>
      </t>
    </mdx>
    <mdx n="0" f="v">
      <t c="3" si="227">
        <n x="225"/>
        <n x="651"/>
        <n x="125"/>
      </t>
    </mdx>
    <mdx n="0" f="v">
      <t c="3" si="227">
        <n x="225"/>
        <n x="653"/>
        <n x="125"/>
      </t>
    </mdx>
    <mdx n="0" f="v">
      <t c="3" si="227">
        <n x="225"/>
        <n x="625"/>
        <n x="125"/>
      </t>
    </mdx>
    <mdx n="0" f="v">
      <t c="3" si="227">
        <n x="225"/>
        <n x="627"/>
        <n x="125"/>
      </t>
    </mdx>
    <mdx n="0" f="v">
      <t c="3" si="227">
        <n x="225"/>
        <n x="633"/>
        <n x="125"/>
      </t>
    </mdx>
    <mdx n="0" f="v">
      <t c="3" si="227">
        <n x="225"/>
        <n x="640"/>
        <n x="125"/>
      </t>
    </mdx>
    <mdx n="0" f="v">
      <t c="3" si="227">
        <n x="225"/>
        <n x="629"/>
        <n x="125"/>
      </t>
    </mdx>
    <mdx n="0" f="v">
      <t c="3" si="227">
        <n x="225"/>
        <n x="631"/>
        <n x="125"/>
      </t>
    </mdx>
    <mdx n="0" f="v">
      <t c="3" si="227">
        <n x="225"/>
        <n x="321"/>
        <n x="126"/>
      </t>
    </mdx>
    <mdx n="0" f="v">
      <t c="3" si="227">
        <n x="225"/>
        <n x="320"/>
        <n x="126"/>
      </t>
    </mdx>
    <mdx n="0" f="v">
      <t c="3" si="227">
        <n x="225"/>
        <n x="319"/>
        <n x="126"/>
      </t>
    </mdx>
    <mdx n="0" f="v">
      <t c="3" si="227">
        <n x="225"/>
        <n x="318"/>
        <n x="126"/>
      </t>
    </mdx>
    <mdx n="0" f="v">
      <t c="3" si="227">
        <n x="225"/>
        <n x="345"/>
        <n x="126"/>
      </t>
    </mdx>
    <mdx n="0" f="v">
      <t c="3" si="227">
        <n x="225"/>
        <n x="336"/>
        <n x="126"/>
      </t>
    </mdx>
    <mdx n="0" f="v">
      <t c="3" si="227">
        <n x="225"/>
        <n x="317"/>
        <n x="126"/>
      </t>
    </mdx>
    <mdx n="0" f="v">
      <t c="3" si="227">
        <n x="225"/>
        <n x="344"/>
        <n x="126"/>
      </t>
    </mdx>
    <mdx n="0" f="v">
      <t c="3" si="227">
        <n x="225"/>
        <n x="324"/>
        <n x="126"/>
      </t>
    </mdx>
    <mdx n="0" f="v">
      <t c="3" si="227">
        <n x="225"/>
        <n x="291"/>
        <n x="126"/>
      </t>
    </mdx>
    <mdx n="0" f="v">
      <t c="3" si="227">
        <n x="225"/>
        <n x="289"/>
        <n x="126"/>
      </t>
    </mdx>
    <mdx n="0" f="v">
      <t c="3" si="227">
        <n x="225"/>
        <n x="315"/>
        <n x="126"/>
      </t>
    </mdx>
    <mdx n="0" f="v">
      <t c="3" si="227">
        <n x="225"/>
        <n x="306"/>
        <n x="126"/>
      </t>
    </mdx>
    <mdx n="0" f="v">
      <t c="3" si="227">
        <n x="225"/>
        <n x="352"/>
        <n x="126"/>
      </t>
    </mdx>
    <mdx n="0" f="v">
      <t c="3" si="227">
        <n x="225"/>
        <n x="302"/>
        <n x="126"/>
      </t>
    </mdx>
    <mdx n="0" f="v">
      <t c="3" si="227">
        <n x="225"/>
        <n x="342"/>
        <n x="126"/>
      </t>
    </mdx>
    <mdx n="0" f="v">
      <t c="3" si="227">
        <n x="225"/>
        <n x="332"/>
        <n x="126"/>
      </t>
    </mdx>
    <mdx n="0" f="v">
      <t c="3" si="227">
        <n x="225"/>
        <n x="330"/>
        <n x="126"/>
      </t>
    </mdx>
    <mdx n="0" f="v">
      <t c="3" si="227">
        <n x="225"/>
        <n x="554"/>
        <n x="126"/>
      </t>
    </mdx>
    <mdx n="0" f="v">
      <t c="3" si="227">
        <n x="225"/>
        <n x="340"/>
        <n x="126"/>
      </t>
    </mdx>
    <mdx n="0" f="v">
      <t c="3" si="227">
        <n x="225"/>
        <n x="567"/>
        <n x="126"/>
      </t>
    </mdx>
    <mdx n="0" f="v">
      <t c="3" si="227">
        <n x="225"/>
        <n x="568"/>
        <n x="126"/>
      </t>
    </mdx>
    <mdx n="0" f="v">
      <t c="3" si="227">
        <n x="225"/>
        <n x="325"/>
        <n x="126"/>
      </t>
    </mdx>
    <mdx n="0" f="v">
      <t c="3" si="227">
        <n x="225"/>
        <n x="335"/>
        <n x="126"/>
      </t>
    </mdx>
    <mdx n="0" f="v">
      <t c="3" si="227">
        <n x="225"/>
        <n x="343"/>
        <n x="126"/>
      </t>
    </mdx>
    <mdx n="0" f="v">
      <t c="3" si="227">
        <n x="225"/>
        <n x="279"/>
        <n x="126"/>
      </t>
    </mdx>
    <mdx n="0" f="v">
      <t c="3" si="227">
        <n x="225"/>
        <n x="333"/>
        <n x="126"/>
      </t>
    </mdx>
    <mdx n="0" f="v">
      <t c="3" si="227">
        <n x="225"/>
        <n x="550"/>
        <n x="126"/>
      </t>
    </mdx>
    <mdx n="0" f="v">
      <t c="3" si="227">
        <n x="225"/>
        <n x="559"/>
        <n x="126"/>
      </t>
    </mdx>
    <mdx n="0" f="v">
      <t c="3" si="227">
        <n x="225"/>
        <n x="561"/>
        <n x="126"/>
      </t>
    </mdx>
    <mdx n="0" f="v">
      <t c="3" si="227">
        <n x="225"/>
        <n x="563"/>
        <n x="126"/>
      </t>
    </mdx>
    <mdx n="0" f="v">
      <t c="3" si="227">
        <n x="225"/>
        <n x="604"/>
        <n x="126"/>
      </t>
    </mdx>
    <mdx n="0" f="v">
      <t c="3" si="227">
        <n x="225"/>
        <n x="298"/>
        <n x="126"/>
      </t>
    </mdx>
    <mdx n="0" f="v">
      <t c="3" si="227">
        <n x="225"/>
        <n x="575"/>
        <n x="126"/>
      </t>
    </mdx>
    <mdx n="0" f="v">
      <t c="3" si="227">
        <n x="225"/>
        <n x="579"/>
        <n x="126"/>
      </t>
    </mdx>
    <mdx n="0" f="v">
      <t c="3" si="227">
        <n x="225"/>
        <n x="353"/>
        <n x="126"/>
      </t>
    </mdx>
    <mdx n="0" f="v">
      <t c="3" si="227">
        <n x="225"/>
        <n x="569"/>
        <n x="126"/>
      </t>
    </mdx>
    <mdx n="0" f="v">
      <t c="3" si="227">
        <n x="225"/>
        <n x="605"/>
        <n x="126"/>
      </t>
    </mdx>
    <mdx n="0" f="v">
      <t c="3" si="227">
        <n x="225"/>
        <n x="592"/>
        <n x="126"/>
      </t>
    </mdx>
    <mdx n="0" f="v">
      <t c="3" si="227">
        <n x="225"/>
        <n x="593"/>
        <n x="126"/>
      </t>
    </mdx>
    <mdx n="0" f="v">
      <t c="3" si="227">
        <n x="225"/>
        <n x="586"/>
        <n x="126"/>
      </t>
    </mdx>
    <mdx n="0" f="v">
      <t c="3" si="227">
        <n x="225"/>
        <n x="585"/>
        <n x="126"/>
      </t>
    </mdx>
    <mdx n="0" f="v">
      <t c="3" si="227">
        <n x="225"/>
        <n x="572"/>
        <n x="126"/>
      </t>
    </mdx>
    <mdx n="0" f="v">
      <t c="3" si="227">
        <n x="225"/>
        <n x="555"/>
        <n x="126"/>
      </t>
    </mdx>
    <mdx n="0" f="v">
      <t c="3" si="227">
        <n x="225"/>
        <n x="570"/>
        <n x="126"/>
      </t>
    </mdx>
    <mdx n="0" f="v">
      <t c="3" si="227">
        <n x="225"/>
        <n x="574"/>
        <n x="126"/>
      </t>
    </mdx>
    <mdx n="0" f="v">
      <t c="3" si="227">
        <n x="225"/>
        <n x="603"/>
        <n x="126"/>
      </t>
    </mdx>
    <mdx n="0" f="v">
      <t c="3" si="227">
        <n x="225"/>
        <n x="613"/>
        <n x="126"/>
      </t>
    </mdx>
    <mdx n="0" f="v">
      <t c="3" si="227">
        <n x="225"/>
        <n x="615"/>
        <n x="126"/>
      </t>
    </mdx>
    <mdx n="0" f="v">
      <t c="3" si="227">
        <n x="225"/>
        <n x="616"/>
        <n x="126"/>
      </t>
    </mdx>
    <mdx n="0" f="v">
      <t c="3" si="227">
        <n x="225"/>
        <n x="598"/>
        <n x="126"/>
      </t>
    </mdx>
    <mdx n="0" f="v">
      <t c="3" si="227">
        <n x="225"/>
        <n x="611"/>
        <n x="126"/>
      </t>
    </mdx>
    <mdx n="0" f="v">
      <t c="3" si="227">
        <n x="225"/>
        <n x="612"/>
        <n x="126"/>
      </t>
    </mdx>
    <mdx n="0" f="v">
      <t c="3" si="227">
        <n x="225"/>
        <n x="620"/>
        <n x="126"/>
      </t>
    </mdx>
    <mdx n="0" f="v">
      <t c="3" si="227">
        <n x="225"/>
        <n x="644"/>
        <n x="126"/>
      </t>
    </mdx>
    <mdx n="0" f="v">
      <t c="3" si="227">
        <n x="225"/>
        <n x="645"/>
        <n x="126"/>
      </t>
    </mdx>
    <mdx n="0" f="v">
      <t c="3" si="227">
        <n x="225"/>
        <n x="637"/>
        <n x="126"/>
      </t>
    </mdx>
    <mdx n="0" f="v">
      <t c="3" si="227">
        <n x="225"/>
        <n x="649"/>
        <n x="126"/>
      </t>
    </mdx>
    <mdx n="0" f="v">
      <t c="3" si="227">
        <n x="225"/>
        <n x="653"/>
        <n x="126"/>
      </t>
    </mdx>
    <mdx n="0" f="v">
      <t c="3" si="227">
        <n x="225"/>
        <n x="654"/>
        <n x="126"/>
      </t>
    </mdx>
    <mdx n="0" f="v">
      <t c="3" si="227">
        <n x="225"/>
        <n x="641"/>
        <n x="126"/>
      </t>
    </mdx>
    <mdx n="0" f="v">
      <t c="3" si="227">
        <n x="225"/>
        <n x="640"/>
        <n x="126"/>
      </t>
    </mdx>
    <mdx n="0" f="v">
      <t c="3" si="227">
        <n x="225"/>
        <n x="607"/>
        <n x="126"/>
      </t>
    </mdx>
    <mdx n="0" f="v">
      <t c="3" si="227">
        <n x="225"/>
        <n x="629"/>
        <n x="126"/>
      </t>
    </mdx>
    <mdx n="0" f="v">
      <t c="3" si="227">
        <n x="225"/>
        <n x="634"/>
        <n x="126"/>
      </t>
    </mdx>
    <mdx n="0" f="v">
      <t c="3" si="227">
        <n x="225"/>
        <n x="638"/>
        <n x="126"/>
      </t>
    </mdx>
    <mdx n="0" f="v">
      <t c="3" si="227">
        <n x="225"/>
        <n x="322"/>
        <n x="110"/>
      </t>
    </mdx>
    <mdx n="0" f="v">
      <t c="3" si="227">
        <n x="225"/>
        <n x="321"/>
        <n x="110"/>
      </t>
    </mdx>
    <mdx n="0" f="v">
      <t c="3" si="227">
        <n x="225"/>
        <n x="320"/>
        <n x="110"/>
      </t>
    </mdx>
    <mdx n="0" f="v">
      <t c="3" si="227">
        <n x="225"/>
        <n x="319"/>
        <n x="110"/>
      </t>
    </mdx>
    <mdx n="0" f="v">
      <t c="3" si="227">
        <n x="225"/>
        <n x="318"/>
        <n x="110"/>
      </t>
    </mdx>
    <mdx n="0" f="v">
      <t c="3" si="227">
        <n x="225"/>
        <n x="336"/>
        <n x="110"/>
      </t>
    </mdx>
    <mdx n="0" f="v">
      <t c="3" si="227">
        <n x="225"/>
        <n x="317"/>
        <n x="110"/>
      </t>
    </mdx>
    <mdx n="0" f="v">
      <t c="3" si="227">
        <n x="225"/>
        <n x="344"/>
        <n x="110"/>
      </t>
    </mdx>
    <mdx n="0" f="v">
      <t c="3" si="227">
        <n x="225"/>
        <n x="323"/>
        <n x="110"/>
      </t>
    </mdx>
    <mdx n="0" f="v">
      <t c="3" si="227">
        <n x="225"/>
        <n x="290"/>
        <n x="110"/>
      </t>
    </mdx>
    <mdx n="0" f="v">
      <t c="3" si="227">
        <n x="225"/>
        <n x="282"/>
        <n x="110"/>
      </t>
    </mdx>
    <mdx n="0" f="v">
      <t c="3" si="227">
        <n x="225"/>
        <n x="295"/>
        <n x="110"/>
      </t>
    </mdx>
    <mdx n="0" f="v">
      <t c="3" si="227">
        <n x="225"/>
        <n x="352"/>
        <n x="110"/>
      </t>
    </mdx>
    <mdx n="0" f="v">
      <t c="3" si="227">
        <n x="225"/>
        <n x="342"/>
        <n x="110"/>
      </t>
    </mdx>
    <mdx n="0" f="v">
      <t c="3" si="227">
        <n x="225"/>
        <n x="553"/>
        <n x="110"/>
      </t>
    </mdx>
    <mdx n="0" f="v">
      <t c="3" si="227">
        <n x="225"/>
        <n x="567"/>
        <n x="110"/>
      </t>
    </mdx>
    <mdx n="0" f="v">
      <t c="3" si="227">
        <n x="225"/>
        <n x="568"/>
        <n x="110"/>
      </t>
    </mdx>
    <mdx n="0" f="v">
      <t c="3" si="227">
        <n x="225"/>
        <n x="563"/>
        <n x="110"/>
      </t>
    </mdx>
    <mdx n="0" f="v">
      <t c="3" si="227">
        <n x="225"/>
        <n x="325"/>
        <n x="110"/>
      </t>
    </mdx>
    <mdx n="0" f="v">
      <t c="3" si="227">
        <n x="225"/>
        <n x="343"/>
        <n x="110"/>
      </t>
    </mdx>
    <mdx n="0" f="v">
      <t c="3" si="227">
        <n x="225"/>
        <n x="279"/>
        <n x="110"/>
      </t>
    </mdx>
    <mdx n="0" f="v">
      <t c="3" si="227">
        <n x="225"/>
        <n x="557"/>
        <n x="110"/>
      </t>
    </mdx>
    <mdx n="0" f="v">
      <t c="3" si="227">
        <n x="225"/>
        <n x="550"/>
        <n x="110"/>
      </t>
    </mdx>
    <mdx n="0" f="v">
      <t c="3" si="227">
        <n x="225"/>
        <n x="559"/>
        <n x="110"/>
      </t>
    </mdx>
    <mdx n="0" f="v">
      <t c="3" si="227">
        <n x="225"/>
        <n x="561"/>
        <n x="110"/>
      </t>
    </mdx>
    <mdx n="0" f="v">
      <t c="3" si="227">
        <n x="225"/>
        <n x="562"/>
        <n x="110"/>
      </t>
    </mdx>
    <mdx n="0" f="v">
      <t c="3" si="227">
        <n x="225"/>
        <n x="588"/>
        <n x="110"/>
      </t>
    </mdx>
    <mdx n="0" f="v">
      <t c="3" si="227">
        <n x="225"/>
        <n x="347"/>
        <n x="110"/>
      </t>
    </mdx>
    <mdx n="0" f="v">
      <t c="3" si="227">
        <n x="225"/>
        <n x="600"/>
        <n x="110"/>
      </t>
    </mdx>
    <mdx n="0" f="v">
      <t c="3" si="227">
        <n x="225"/>
        <n x="602"/>
        <n x="110"/>
      </t>
    </mdx>
    <mdx n="0" f="v">
      <t c="3" si="227">
        <n x="225"/>
        <n x="623"/>
        <n x="110"/>
      </t>
    </mdx>
    <mdx n="0" f="v">
      <t c="3" si="227">
        <n x="225"/>
        <n x="590"/>
        <n x="110"/>
      </t>
    </mdx>
    <mdx n="0" f="v">
      <t c="3" si="227">
        <n x="225"/>
        <n x="592"/>
        <n x="110"/>
      </t>
    </mdx>
    <mdx n="0" f="v">
      <t c="3" si="227">
        <n x="225"/>
        <n x="596"/>
        <n x="110"/>
      </t>
    </mdx>
    <mdx n="0" f="v">
      <t c="3" si="227">
        <n x="225"/>
        <n x="582"/>
        <n x="110"/>
      </t>
    </mdx>
    <mdx n="0" f="v">
      <t c="3" si="227">
        <n x="225"/>
        <n x="587"/>
        <n x="110"/>
      </t>
    </mdx>
    <mdx n="0" f="v">
      <t c="3" si="227">
        <n x="225"/>
        <n x="618"/>
        <n x="110"/>
      </t>
    </mdx>
    <mdx n="0" f="v">
      <t c="3" si="227">
        <n x="225"/>
        <n x="580"/>
        <n x="110"/>
      </t>
    </mdx>
    <mdx n="0" f="v">
      <t c="3" si="227">
        <n x="225"/>
        <n x="573"/>
        <n x="110"/>
      </t>
    </mdx>
    <mdx n="0" f="v">
      <t c="3" si="227">
        <n x="225"/>
        <n x="581"/>
        <n x="110"/>
      </t>
    </mdx>
    <mdx n="0" f="v">
      <t c="3" si="227">
        <n x="225"/>
        <n x="604"/>
        <n x="110"/>
      </t>
    </mdx>
    <mdx n="0" f="v">
      <t c="3" si="227">
        <n x="225"/>
        <n x="613"/>
        <n x="110"/>
      </t>
    </mdx>
    <mdx n="0" f="v">
      <t c="3" si="227">
        <n x="225"/>
        <n x="598"/>
        <n x="110"/>
      </t>
    </mdx>
    <mdx n="0" f="v">
      <t c="3" si="227">
        <n x="225"/>
        <n x="610"/>
        <n x="110"/>
      </t>
    </mdx>
    <mdx n="0" f="v">
      <t c="3" si="227">
        <n x="225"/>
        <n x="611"/>
        <n x="110"/>
      </t>
    </mdx>
    <mdx n="0" f="v">
      <t c="3" si="227">
        <n x="225"/>
        <n x="632"/>
        <n x="110"/>
      </t>
    </mdx>
    <mdx n="0" f="v">
      <t c="3" si="227">
        <n x="225"/>
        <n x="646"/>
        <n x="110"/>
      </t>
    </mdx>
    <mdx n="0" f="v">
      <t c="3" si="227">
        <n x="225"/>
        <n x="648"/>
        <n x="110"/>
      </t>
    </mdx>
    <mdx n="0" f="v">
      <t c="3" si="227">
        <n x="225"/>
        <n x="649"/>
        <n x="110"/>
      </t>
    </mdx>
    <mdx n="0" f="v">
      <t c="3" si="227">
        <n x="225"/>
        <n x="651"/>
        <n x="110"/>
      </t>
    </mdx>
    <mdx n="0" f="v">
      <t c="3" si="227">
        <n x="225"/>
        <n x="654"/>
        <n x="110"/>
      </t>
    </mdx>
    <mdx n="0" f="v">
      <t c="3" si="227">
        <n x="225"/>
        <n x="625"/>
        <n x="110"/>
      </t>
    </mdx>
    <mdx n="0" f="v">
      <t c="3" si="227">
        <n x="225"/>
        <n x="640"/>
        <n x="110"/>
      </t>
    </mdx>
    <mdx n="0" f="v">
      <t c="3" si="227">
        <n x="225"/>
        <n x="630"/>
        <n x="110"/>
      </t>
    </mdx>
    <mdx n="0" f="v">
      <t c="3" si="227">
        <n x="225"/>
        <n x="629"/>
        <n x="110"/>
      </t>
    </mdx>
    <mdx n="0" f="v">
      <t c="3" si="227">
        <n x="225"/>
        <n x="631"/>
        <n x="110"/>
      </t>
    </mdx>
    <mdx n="0" f="v">
      <t c="3" si="227">
        <n x="225"/>
        <n x="321"/>
        <n x="127"/>
      </t>
    </mdx>
    <mdx n="0" f="v">
      <t c="3" si="227">
        <n x="225"/>
        <n x="320"/>
        <n x="127"/>
      </t>
    </mdx>
    <mdx n="0" f="v">
      <t c="3" si="227">
        <n x="225"/>
        <n x="319"/>
        <n x="127"/>
      </t>
    </mdx>
    <mdx n="0" f="v">
      <t c="3" si="227">
        <n x="225"/>
        <n x="345"/>
        <n x="127"/>
      </t>
    </mdx>
    <mdx n="0" f="v">
      <t c="3" si="227">
        <n x="225"/>
        <n x="336"/>
        <n x="127"/>
      </t>
    </mdx>
    <mdx n="0" f="v">
      <t c="3" si="227">
        <n x="225"/>
        <n x="344"/>
        <n x="127"/>
      </t>
    </mdx>
    <mdx n="0" f="v">
      <t c="3" si="227">
        <n x="225"/>
        <n x="275"/>
        <n x="127"/>
      </t>
    </mdx>
    <mdx n="0" f="v">
      <t c="3" si="227">
        <n x="225"/>
        <n x="563"/>
        <n x="127"/>
      </t>
    </mdx>
    <mdx n="0" f="v">
      <t c="3" si="227">
        <n x="225"/>
        <n x="567"/>
        <n x="127"/>
      </t>
    </mdx>
    <mdx n="0" f="v">
      <t c="3" si="227">
        <n x="225"/>
        <n x="349"/>
        <n x="127"/>
      </t>
    </mdx>
    <mdx n="0" f="v">
      <t c="3" si="227">
        <n x="225"/>
        <n x="553"/>
        <n x="127"/>
      </t>
    </mdx>
    <mdx n="0" f="v">
      <t c="3" si="227">
        <n x="225"/>
        <n x="330"/>
        <n x="127"/>
      </t>
    </mdx>
    <mdx n="0" f="v">
      <t c="3" si="227">
        <n x="225"/>
        <n x="568"/>
        <n x="127"/>
      </t>
    </mdx>
    <mdx n="0" f="v">
      <t c="3" si="227">
        <n x="225"/>
        <n x="296"/>
        <n x="127"/>
      </t>
    </mdx>
    <mdx n="0" f="v">
      <t c="3" si="227">
        <n x="225"/>
        <n x="325"/>
        <n x="127"/>
      </t>
    </mdx>
    <mdx n="0" f="v">
      <t c="3" si="227">
        <n x="225"/>
        <n x="343"/>
        <n x="127"/>
      </t>
    </mdx>
    <mdx n="0" f="v">
      <t c="3" si="227">
        <n x="225"/>
        <n x="557"/>
        <n x="127"/>
      </t>
    </mdx>
    <mdx n="0" f="v">
      <t c="3" si="227">
        <n x="225"/>
        <n x="333"/>
        <n x="127"/>
      </t>
    </mdx>
    <mdx n="0" f="v">
      <t c="3" si="227">
        <n x="225"/>
        <n x="550"/>
        <n x="127"/>
      </t>
    </mdx>
    <mdx n="0" f="v">
      <t c="3" si="227">
        <n x="225"/>
        <n x="562"/>
        <n x="127"/>
      </t>
    </mdx>
    <mdx n="0" f="v">
      <t c="3" si="227">
        <n x="225"/>
        <n x="341"/>
        <n x="127"/>
      </t>
    </mdx>
    <mdx n="0" f="v">
      <t c="3" si="227">
        <n x="225"/>
        <n x="354"/>
        <n x="127"/>
      </t>
    </mdx>
    <mdx n="0" f="v">
      <t c="3" si="227">
        <n x="225"/>
        <n x="576"/>
        <n x="127"/>
      </t>
    </mdx>
    <mdx n="0" f="v">
      <t c="3" si="227">
        <n x="225"/>
        <n x="578"/>
        <n x="127"/>
      </t>
    </mdx>
    <mdx n="0" f="v">
      <t c="3" si="227">
        <n x="225"/>
        <n x="353"/>
        <n x="127"/>
      </t>
    </mdx>
    <mdx n="0" f="v">
      <t c="3" si="227">
        <n x="225"/>
        <n x="590"/>
        <n x="127"/>
      </t>
    </mdx>
    <mdx n="0" f="v">
      <t c="3" si="227">
        <n x="225"/>
        <n x="594"/>
        <n x="127"/>
      </t>
    </mdx>
    <mdx n="0" f="v">
      <t c="3" si="227">
        <n x="225"/>
        <n x="600"/>
        <n x="127"/>
      </t>
    </mdx>
    <mdx n="0" f="v">
      <t c="3" si="227">
        <n x="225"/>
        <n x="582"/>
        <n x="127"/>
      </t>
    </mdx>
    <mdx n="0" f="v">
      <t c="3" si="227">
        <n x="225"/>
        <n x="573"/>
        <n x="127"/>
      </t>
    </mdx>
    <mdx n="0" f="v">
      <t c="3" si="227">
        <n x="225"/>
        <n x="555"/>
        <n x="127"/>
      </t>
    </mdx>
    <mdx n="0" f="v">
      <t c="3" si="227">
        <n x="225"/>
        <n x="570"/>
        <n x="127"/>
      </t>
    </mdx>
    <mdx n="0" f="v">
      <t c="3" si="227">
        <n x="225"/>
        <n x="574"/>
        <n x="127"/>
      </t>
    </mdx>
    <mdx n="0" f="v">
      <t c="3" si="227">
        <n x="225"/>
        <n x="586"/>
        <n x="127"/>
      </t>
    </mdx>
    <mdx n="0" f="v">
      <t c="3" si="227">
        <n x="225"/>
        <n x="619"/>
        <n x="127"/>
      </t>
    </mdx>
    <mdx n="0" f="v">
      <t c="3" si="227">
        <n x="225"/>
        <n x="612"/>
        <n x="127"/>
      </t>
    </mdx>
    <mdx n="0" f="v">
      <t c="3" si="227">
        <n x="225"/>
        <n x="623"/>
        <n x="127"/>
      </t>
    </mdx>
    <mdx n="0" f="v">
      <t c="3" si="227">
        <n x="225"/>
        <n x="637"/>
        <n x="127"/>
      </t>
    </mdx>
    <mdx n="0" f="v">
      <t c="3" si="227">
        <n x="225"/>
        <n x="639"/>
        <n x="127"/>
      </t>
    </mdx>
    <mdx n="0" f="v">
      <t c="3" si="227">
        <n x="225"/>
        <n x="649"/>
        <n x="127"/>
      </t>
    </mdx>
    <mdx n="0" f="v">
      <t c="3" si="227">
        <n x="225"/>
        <n x="653"/>
        <n x="127"/>
      </t>
    </mdx>
    <mdx n="0" f="v">
      <t c="3" si="227">
        <n x="225"/>
        <n x="654"/>
        <n x="127"/>
      </t>
    </mdx>
    <mdx n="0" f="v">
      <t c="3" si="227">
        <n x="225"/>
        <n x="627"/>
        <n x="127"/>
      </t>
    </mdx>
    <mdx n="0" f="v">
      <t c="3" si="227">
        <n x="225"/>
        <n x="628"/>
        <n x="127"/>
      </t>
    </mdx>
    <mdx n="0" f="v">
      <t c="3" si="227">
        <n x="225"/>
        <n x="641"/>
        <n x="127"/>
      </t>
    </mdx>
    <mdx n="0" f="v">
      <t c="3" si="227">
        <n x="225"/>
        <n x="607"/>
        <n x="127"/>
      </t>
    </mdx>
    <mdx n="0" f="v">
      <t c="3" si="227">
        <n x="225"/>
        <n x="655"/>
        <n x="127"/>
      </t>
    </mdx>
    <mdx n="0" f="v">
      <t c="3" si="227">
        <n x="225"/>
        <n x="321"/>
        <n x="111"/>
      </t>
    </mdx>
    <mdx n="0" f="v">
      <t c="3" si="227">
        <n x="225"/>
        <n x="320"/>
        <n x="111"/>
      </t>
    </mdx>
    <mdx n="0" f="v">
      <t c="3" si="227">
        <n x="225"/>
        <n x="319"/>
        <n x="111"/>
      </t>
    </mdx>
    <mdx n="0" f="v">
      <t c="3" si="227">
        <n x="225"/>
        <n x="318"/>
        <n x="111"/>
      </t>
    </mdx>
    <mdx n="0" f="v">
      <t c="3" si="227">
        <n x="225"/>
        <n x="336"/>
        <n x="111"/>
      </t>
    </mdx>
    <mdx n="0" f="v">
      <t c="3" si="227">
        <n x="225"/>
        <n x="315"/>
        <n x="111"/>
      </t>
    </mdx>
    <mdx n="0" f="v">
      <t c="3" si="227">
        <n x="225"/>
        <n x="306"/>
        <n x="111"/>
      </t>
    </mdx>
    <mdx n="0" f="v">
      <t c="3" si="227">
        <n x="225"/>
        <n x="285"/>
        <n x="111"/>
      </t>
    </mdx>
    <mdx n="0" f="v">
      <t c="3" si="227">
        <n x="225"/>
        <n x="303"/>
        <n x="111"/>
      </t>
    </mdx>
    <mdx n="0" f="v">
      <t c="3" si="227">
        <n x="225"/>
        <n x="568"/>
        <n x="111"/>
      </t>
    </mdx>
    <mdx n="0" f="v">
      <t c="3" si="227">
        <n x="225"/>
        <n x="352"/>
        <n x="111"/>
      </t>
    </mdx>
    <mdx n="0" f="v">
      <t c="3" si="227">
        <n x="225"/>
        <n x="302"/>
        <n x="111"/>
      </t>
    </mdx>
    <mdx n="0" f="v">
      <t c="3" si="227">
        <n x="225"/>
        <n x="556"/>
        <n x="111"/>
      </t>
    </mdx>
    <mdx n="0" f="v">
      <t c="3" si="227">
        <n x="225"/>
        <n x="325"/>
        <n x="111"/>
      </t>
    </mdx>
    <mdx n="0" f="v">
      <t c="3" si="227">
        <n x="225"/>
        <n x="309"/>
        <n x="111"/>
      </t>
    </mdx>
    <mdx n="0" f="v">
      <t c="3" si="227">
        <n x="225"/>
        <n x="343"/>
        <n x="111"/>
      </t>
    </mdx>
    <mdx n="0" f="v">
      <t c="3" si="227">
        <n x="225"/>
        <n x="550"/>
        <n x="111"/>
      </t>
    </mdx>
    <mdx n="0" f="v">
      <t c="3" si="227">
        <n x="225"/>
        <n x="559"/>
        <n x="111"/>
      </t>
    </mdx>
    <mdx n="0" f="v">
      <t c="3" si="227">
        <n x="225"/>
        <n x="560"/>
        <n x="111"/>
      </t>
    </mdx>
    <mdx n="0" f="v">
      <t c="3" si="227">
        <n x="225"/>
        <n x="562"/>
        <n x="111"/>
      </t>
    </mdx>
    <mdx n="0" f="v">
      <t c="3" si="227">
        <n x="225"/>
        <n x="296"/>
        <n x="111"/>
      </t>
    </mdx>
    <mdx n="0" f="v">
      <t c="3" si="227">
        <n x="225"/>
        <n x="565"/>
        <n x="111"/>
      </t>
    </mdx>
    <mdx n="0" f="v">
      <t c="3" si="227">
        <n x="225"/>
        <n x="295"/>
        <n x="111"/>
      </t>
    </mdx>
    <mdx n="0" f="v">
      <t c="3" si="227">
        <n x="225"/>
        <n x="571"/>
        <n x="111"/>
      </t>
    </mdx>
    <mdx n="0" f="v">
      <t c="3" si="227">
        <n x="225"/>
        <n x="340"/>
        <n x="111"/>
      </t>
    </mdx>
    <mdx n="0" f="v">
      <t c="3" si="227">
        <n x="225"/>
        <n x="575"/>
        <n x="111"/>
      </t>
    </mdx>
    <mdx n="0" f="v">
      <t c="3" si="227">
        <n x="225"/>
        <n x="576"/>
        <n x="111"/>
      </t>
    </mdx>
    <mdx n="0" f="v">
      <t c="3" si="227">
        <n x="225"/>
        <n x="577"/>
        <n x="111"/>
      </t>
    </mdx>
    <mdx n="0" f="v">
      <t c="3" si="227">
        <n x="225"/>
        <n x="578"/>
        <n x="111"/>
      </t>
    </mdx>
    <mdx n="0" f="v">
      <t c="3" si="227">
        <n x="225"/>
        <n x="579"/>
        <n x="111"/>
      </t>
    </mdx>
    <mdx n="0" f="v">
      <t c="3" si="227">
        <n x="225"/>
        <n x="586"/>
        <n x="111"/>
      </t>
    </mdx>
    <mdx n="0" f="v">
      <t c="3" si="227">
        <n x="225"/>
        <n x="588"/>
        <n x="111"/>
      </t>
    </mdx>
    <mdx n="0" f="v">
      <t c="3" si="227">
        <n x="225"/>
        <n x="587"/>
        <n x="111"/>
      </t>
    </mdx>
    <mdx n="0" f="v">
      <t c="3" si="227">
        <n x="225"/>
        <n x="589"/>
        <n x="111"/>
      </t>
    </mdx>
    <mdx n="0" f="v">
      <t c="3" si="227">
        <n x="225"/>
        <n x="603"/>
        <n x="111"/>
      </t>
    </mdx>
    <mdx n="0" f="v">
      <t c="3" si="227">
        <n x="225"/>
        <n x="604"/>
        <n x="111"/>
      </t>
    </mdx>
    <mdx n="0" f="v">
      <t c="3" si="227">
        <n x="225"/>
        <n x="602"/>
        <n x="111"/>
      </t>
    </mdx>
    <mdx n="0" f="v">
      <t c="3" si="227">
        <n x="225"/>
        <n x="572"/>
        <n x="111"/>
      </t>
    </mdx>
    <mdx n="0" f="v">
      <t c="3" si="227">
        <n x="225"/>
        <n x="573"/>
        <n x="111"/>
      </t>
    </mdx>
    <mdx n="0" f="v">
      <t c="3" si="227">
        <n x="225"/>
        <n x="581"/>
        <n x="111"/>
      </t>
    </mdx>
    <mdx n="0" f="v">
      <t c="3" si="227">
        <n x="225"/>
        <n x="582"/>
        <n x="111"/>
      </t>
    </mdx>
    <mdx n="0" f="v">
      <t c="3" si="227">
        <n x="225"/>
        <n x="601"/>
        <n x="111"/>
      </t>
    </mdx>
    <mdx n="0" f="v">
      <t c="3" si="227">
        <n x="225"/>
        <n x="584"/>
        <n x="111"/>
      </t>
    </mdx>
    <mdx n="0" f="v">
      <t c="3" si="227">
        <n x="225"/>
        <n x="616"/>
        <n x="111"/>
      </t>
    </mdx>
    <mdx n="0" f="v">
      <t c="3" si="227">
        <n x="225"/>
        <n x="623"/>
        <n x="111"/>
      </t>
    </mdx>
    <mdx n="0" f="v">
      <t c="3" si="227">
        <n x="225"/>
        <n x="620"/>
        <n x="111"/>
      </t>
    </mdx>
    <mdx n="0" f="v">
      <t c="3" si="227">
        <n x="225"/>
        <n x="643"/>
        <n x="111"/>
      </t>
    </mdx>
    <mdx n="0" f="v">
      <t c="3" si="227">
        <n x="225"/>
        <n x="646"/>
        <n x="111"/>
      </t>
    </mdx>
    <mdx n="0" f="v">
      <t c="3" si="227">
        <n x="225"/>
        <n x="648"/>
        <n x="111"/>
      </t>
    </mdx>
    <mdx n="0" f="v">
      <t c="3" si="227">
        <n x="225"/>
        <n x="649"/>
        <n x="111"/>
      </t>
    </mdx>
    <mdx n="0" f="v">
      <t c="3" si="227">
        <n x="225"/>
        <n x="650"/>
        <n x="111"/>
      </t>
    </mdx>
    <mdx n="0" f="v">
      <t c="3" si="227">
        <n x="225"/>
        <n x="653"/>
        <n x="111"/>
      </t>
    </mdx>
    <mdx n="0" f="v">
      <t c="3" si="227">
        <n x="225"/>
        <n x="606"/>
        <n x="111"/>
      </t>
    </mdx>
    <mdx n="0" f="v">
      <t c="3" si="227">
        <n x="225"/>
        <n x="625"/>
        <n x="111"/>
      </t>
    </mdx>
    <mdx n="0" f="v">
      <t c="3" si="227">
        <n x="225"/>
        <n x="627"/>
        <n x="111"/>
      </t>
    </mdx>
    <mdx n="0" f="v">
      <t c="3" si="227">
        <n x="225"/>
        <n x="630"/>
        <n x="111"/>
      </t>
    </mdx>
    <mdx n="0" f="v">
      <t c="3" si="227">
        <n x="225"/>
        <n x="631"/>
        <n x="111"/>
      </t>
    </mdx>
    <mdx n="0" f="v">
      <t c="3" si="227">
        <n x="225"/>
        <n x="321"/>
        <n x="128"/>
      </t>
    </mdx>
    <mdx n="0" f="v">
      <t c="3" si="227">
        <n x="225"/>
        <n x="338"/>
        <n x="128"/>
      </t>
    </mdx>
    <mdx n="0" f="v">
      <t c="3" si="227">
        <n x="225"/>
        <n x="320"/>
        <n x="128"/>
      </t>
    </mdx>
    <mdx n="0" f="v">
      <t c="3" si="227">
        <n x="225"/>
        <n x="319"/>
        <n x="128"/>
      </t>
    </mdx>
    <mdx n="0" f="v">
      <t c="3" si="227">
        <n x="225"/>
        <n x="318"/>
        <n x="128"/>
      </t>
    </mdx>
    <mdx n="0" f="v">
      <t c="3" si="227">
        <n x="225"/>
        <n x="337"/>
        <n x="128"/>
      </t>
    </mdx>
    <mdx n="0" f="v">
      <t c="3" si="227">
        <n x="225"/>
        <n x="345"/>
        <n x="128"/>
      </t>
    </mdx>
    <mdx n="0" f="v">
      <t c="3" si="227">
        <n x="225"/>
        <n x="336"/>
        <n x="128"/>
      </t>
    </mdx>
    <mdx n="0" f="v">
      <t c="3" si="227">
        <n x="225"/>
        <n x="317"/>
        <n x="128"/>
      </t>
    </mdx>
    <mdx n="0" f="v">
      <t c="3" si="227">
        <n x="225"/>
        <n x="282"/>
        <n x="128"/>
      </t>
    </mdx>
    <mdx n="0" f="v">
      <t c="3" si="227">
        <n x="225"/>
        <n x="291"/>
        <n x="128"/>
      </t>
    </mdx>
    <mdx n="0" f="v">
      <t c="3" si="227">
        <n x="225"/>
        <n x="289"/>
        <n x="128"/>
      </t>
    </mdx>
    <mdx n="0" f="v">
      <t c="3" si="227">
        <n x="225"/>
        <n x="312"/>
        <n x="128"/>
      </t>
    </mdx>
    <mdx n="0" f="v">
      <t c="3" si="227">
        <n x="225"/>
        <n x="352"/>
        <n x="128"/>
      </t>
    </mdx>
    <mdx n="0" f="v">
      <t c="3" si="227">
        <n x="225"/>
        <n x="302"/>
        <n x="128"/>
      </t>
    </mdx>
    <mdx n="0" f="v">
      <t c="3" si="227">
        <n x="225"/>
        <n x="342"/>
        <n x="128"/>
      </t>
    </mdx>
    <mdx n="0" f="v">
      <t c="3" si="227">
        <n x="225"/>
        <n x="349"/>
        <n x="128"/>
      </t>
    </mdx>
    <mdx n="0" f="v">
      <t c="3" si="227">
        <n x="225"/>
        <n x="351"/>
        <n x="128"/>
      </t>
    </mdx>
    <mdx n="0" f="v">
      <t c="3" si="227">
        <n x="225"/>
        <n x="554"/>
        <n x="128"/>
      </t>
    </mdx>
    <mdx n="0" f="v">
      <t c="3" si="227">
        <n x="225"/>
        <n x="295"/>
        <n x="128"/>
      </t>
    </mdx>
    <mdx n="0" f="v">
      <t c="3" si="227">
        <n x="225"/>
        <n x="325"/>
        <n x="128"/>
      </t>
    </mdx>
    <mdx n="0" f="v">
      <t c="3" si="227">
        <n x="225"/>
        <n x="313"/>
        <n x="128"/>
      </t>
    </mdx>
    <mdx n="0" f="v">
      <t c="3" si="227">
        <n x="225"/>
        <n x="309"/>
        <n x="128"/>
      </t>
    </mdx>
    <mdx n="0" f="v">
      <t c="3" si="227">
        <n x="225"/>
        <n x="343"/>
        <n x="128"/>
      </t>
    </mdx>
    <mdx n="0" f="v">
      <t c="3" si="227">
        <n x="225"/>
        <n x="279"/>
        <n x="128"/>
      </t>
    </mdx>
    <mdx n="0" f="v">
      <t c="3" si="227">
        <n x="225"/>
        <n x="557"/>
        <n x="128"/>
      </t>
    </mdx>
    <mdx n="0" f="v">
      <t c="3" si="227">
        <n x="225"/>
        <n x="333"/>
        <n x="128"/>
      </t>
    </mdx>
    <mdx n="0" f="v">
      <t c="3" si="227">
        <n x="225"/>
        <n x="561"/>
        <n x="128"/>
      </t>
    </mdx>
    <mdx n="0" f="v">
      <t c="3" si="227">
        <n x="225"/>
        <n x="562"/>
        <n x="128"/>
      </t>
    </mdx>
    <mdx n="0" f="v">
      <t c="3" si="227">
        <n x="225"/>
        <n x="569"/>
        <n x="128"/>
      </t>
    </mdx>
    <mdx n="0" f="v">
      <t c="3" si="227">
        <n x="225"/>
        <n x="300"/>
        <n x="128"/>
      </t>
    </mdx>
    <mdx n="0" f="v">
      <t c="3" si="227">
        <n x="225"/>
        <n x="576"/>
        <n x="128"/>
      </t>
    </mdx>
    <mdx n="0" f="v">
      <t c="3" si="227">
        <n x="225"/>
        <n x="579"/>
        <n x="128"/>
      </t>
    </mdx>
    <mdx n="0" f="v">
      <t c="3" si="227">
        <n x="225"/>
        <n x="571"/>
        <n x="128"/>
      </t>
    </mdx>
    <mdx n="0" f="v">
      <t c="3" si="227">
        <n x="225"/>
        <n x="582"/>
        <n x="128"/>
      </t>
    </mdx>
    <mdx n="0" f="v">
      <t c="3" si="227">
        <n x="225"/>
        <n x="621"/>
        <n x="128"/>
      </t>
    </mdx>
    <mdx n="0" f="v">
      <t c="3" si="227">
        <n x="225"/>
        <n x="593"/>
        <n x="128"/>
      </t>
    </mdx>
    <mdx n="0" f="v">
      <t c="3" si="227">
        <n x="225"/>
        <n x="588"/>
        <n x="128"/>
      </t>
    </mdx>
    <mdx n="0" f="v">
      <t c="3" si="227">
        <n x="225"/>
        <n x="586"/>
        <n x="128"/>
      </t>
    </mdx>
    <mdx n="0" f="v">
      <t c="3" si="227">
        <n x="225"/>
        <n x="603"/>
        <n x="128"/>
      </t>
    </mdx>
    <mdx n="0" f="v">
      <t c="3" si="227">
        <n x="225"/>
        <n x="604"/>
        <n x="128"/>
      </t>
    </mdx>
    <mdx n="0" f="v">
      <t c="3" si="227">
        <n x="225"/>
        <n x="599"/>
        <n x="128"/>
      </t>
    </mdx>
    <mdx n="0" f="v">
      <t c="3" si="227">
        <n x="225"/>
        <n x="580"/>
        <n x="128"/>
      </t>
    </mdx>
    <mdx n="0" f="v">
      <t c="3" si="227">
        <n x="225"/>
        <n x="581"/>
        <n x="128"/>
      </t>
    </mdx>
    <mdx n="0" f="v">
      <t c="3" si="227">
        <n x="225"/>
        <n x="612"/>
        <n x="128"/>
      </t>
    </mdx>
    <mdx n="0" f="v">
      <t c="3" si="227">
        <n x="225"/>
        <n x="623"/>
        <n x="128"/>
      </t>
    </mdx>
    <mdx n="0" f="v">
      <t c="3" si="227">
        <n x="225"/>
        <n x="622"/>
        <n x="128"/>
      </t>
    </mdx>
    <mdx n="0" f="v">
      <t c="3" si="227">
        <n x="225"/>
        <n x="614"/>
        <n x="128"/>
      </t>
    </mdx>
    <mdx n="0" f="v">
      <t c="3" si="227">
        <n x="225"/>
        <n x="635"/>
        <n x="128"/>
      </t>
    </mdx>
    <mdx n="0" f="v">
      <t c="3" si="227">
        <n x="225"/>
        <n x="643"/>
        <n x="128"/>
      </t>
    </mdx>
    <mdx n="0" f="v">
      <t c="3" si="227">
        <n x="225"/>
        <n x="648"/>
        <n x="128"/>
      </t>
    </mdx>
    <mdx n="0" f="v">
      <t c="3" si="227">
        <n x="225"/>
        <n x="650"/>
        <n x="128"/>
      </t>
    </mdx>
    <mdx n="0" f="v">
      <t c="3" si="227">
        <n x="225"/>
        <n x="606"/>
        <n x="128"/>
      </t>
    </mdx>
    <mdx n="0" f="v">
      <t c="3" si="227">
        <n x="225"/>
        <n x="625"/>
        <n x="128"/>
      </t>
    </mdx>
    <mdx n="0" f="v">
      <t c="3" si="227">
        <n x="225"/>
        <n x="641"/>
        <n x="128"/>
      </t>
    </mdx>
    <mdx n="0" f="v">
      <t c="3" si="227">
        <n x="225"/>
        <n x="630"/>
        <n x="128"/>
      </t>
    </mdx>
    <mdx n="0" f="v">
      <t c="3" si="227">
        <n x="225"/>
        <n x="629"/>
        <n x="128"/>
      </t>
    </mdx>
    <mdx n="0" f="v">
      <t c="3" si="227">
        <n x="225"/>
        <n x="631"/>
        <n x="128"/>
      </t>
    </mdx>
    <mdx n="0" f="v">
      <t c="3" si="227">
        <n x="225"/>
        <n x="322"/>
        <n x="112"/>
      </t>
    </mdx>
    <mdx n="0" f="v">
      <t c="3" si="227">
        <n x="225"/>
        <n x="321"/>
        <n x="112"/>
      </t>
    </mdx>
    <mdx n="0" f="v">
      <t c="3" si="227">
        <n x="225"/>
        <n x="338"/>
        <n x="112"/>
      </t>
    </mdx>
    <mdx n="0" f="v">
      <t c="3" si="227">
        <n x="225"/>
        <n x="320"/>
        <n x="112"/>
      </t>
    </mdx>
    <mdx n="0" f="v">
      <t c="3" si="227">
        <n x="225"/>
        <n x="319"/>
        <n x="112"/>
      </t>
    </mdx>
    <mdx n="0" f="v">
      <t c="3" si="227">
        <n x="225"/>
        <n x="318"/>
        <n x="112"/>
      </t>
    </mdx>
    <mdx n="0" f="v">
      <t c="3" si="227">
        <n x="225"/>
        <n x="337"/>
        <n x="112"/>
      </t>
    </mdx>
    <mdx n="0" f="v">
      <t c="3" si="227">
        <n x="225"/>
        <n x="336"/>
        <n x="112"/>
      </t>
    </mdx>
    <mdx n="0" f="v">
      <t c="3" si="227">
        <n x="225"/>
        <n x="317"/>
        <n x="112"/>
      </t>
    </mdx>
    <mdx n="0" f="v">
      <t c="3" si="227">
        <n x="225"/>
        <n x="284"/>
        <n x="112"/>
      </t>
    </mdx>
    <mdx n="0" f="v">
      <t c="3" si="227">
        <n x="225"/>
        <n x="286"/>
        <n x="112"/>
      </t>
    </mdx>
    <mdx n="0" f="v">
      <t c="3" si="227">
        <n x="225"/>
        <n x="324"/>
        <n x="112"/>
      </t>
    </mdx>
    <mdx n="0" f="v">
      <t c="3" si="227">
        <n x="225"/>
        <n x="352"/>
        <n x="112"/>
      </t>
    </mdx>
    <mdx n="0" f="v">
      <t c="3" si="227">
        <n x="225"/>
        <n x="302"/>
        <n x="112"/>
      </t>
    </mdx>
    <mdx n="0" f="v">
      <t c="3" si="227">
        <n x="225"/>
        <n x="332"/>
        <n x="112"/>
      </t>
    </mdx>
    <mdx n="0" f="v">
      <t c="3" si="227">
        <n x="225"/>
        <n x="330"/>
        <n x="112"/>
      </t>
    </mdx>
    <mdx n="0" f="v">
      <t c="3" si="227">
        <n x="225"/>
        <n x="351"/>
        <n x="112"/>
      </t>
    </mdx>
    <mdx n="0" f="v">
      <t c="3" si="227">
        <n x="225"/>
        <n x="554"/>
        <n x="112"/>
      </t>
    </mdx>
    <mdx n="0" f="v">
      <t c="3" si="227">
        <n x="225"/>
        <n x="565"/>
        <n x="112"/>
      </t>
    </mdx>
    <mdx n="0" f="v">
      <t c="3" si="227">
        <n x="225"/>
        <n x="566"/>
        <n x="112"/>
      </t>
    </mdx>
    <mdx n="0" f="v">
      <t c="3" si="227">
        <n x="225"/>
        <n x="325"/>
        <n x="112"/>
      </t>
    </mdx>
    <mdx n="0" f="v">
      <t c="3" si="227">
        <n x="225"/>
        <n x="313"/>
        <n x="112"/>
      </t>
    </mdx>
    <mdx n="0" f="v">
      <t c="3" si="227">
        <n x="225"/>
        <n x="335"/>
        <n x="112"/>
      </t>
    </mdx>
    <mdx n="0" f="v">
      <t c="3" si="227">
        <n x="225"/>
        <n x="309"/>
        <n x="112"/>
      </t>
    </mdx>
    <mdx n="0" f="v">
      <t c="3" si="227">
        <n x="225"/>
        <n x="343"/>
        <n x="112"/>
      </t>
    </mdx>
    <mdx n="0" f="v">
      <t c="3" si="227">
        <n x="225"/>
        <n x="279"/>
        <n x="112"/>
      </t>
    </mdx>
    <mdx n="0" f="v">
      <t c="3" si="227">
        <n x="225"/>
        <n x="561"/>
        <n x="112"/>
      </t>
    </mdx>
    <mdx n="0" f="v">
      <t c="3" si="227">
        <n x="225"/>
        <n x="562"/>
        <n x="112"/>
      </t>
    </mdx>
    <mdx n="0" f="v">
      <t c="3" si="227">
        <n x="225"/>
        <n x="341"/>
        <n x="112"/>
      </t>
    </mdx>
    <mdx n="0" f="v">
      <t c="3" si="227">
        <n x="225"/>
        <n x="569"/>
        <n x="112"/>
      </t>
    </mdx>
    <mdx n="0" f="v">
      <t c="3" si="227">
        <n x="225"/>
        <n x="300"/>
        <n x="112"/>
      </t>
    </mdx>
    <mdx n="0" f="v">
      <t c="3" si="227">
        <n x="225"/>
        <n x="579"/>
        <n x="112"/>
      </t>
    </mdx>
    <mdx n="0" f="v">
      <t c="3" si="227">
        <n x="225"/>
        <n x="590"/>
        <n x="112"/>
      </t>
    </mdx>
    <mdx n="0" f="v">
      <t c="3" si="227">
        <n x="225"/>
        <n x="592"/>
        <n x="112"/>
      </t>
    </mdx>
    <mdx n="0" f="v">
      <t c="3" si="227">
        <n x="225"/>
        <n x="585"/>
        <n x="112"/>
      </t>
    </mdx>
    <mdx n="0" f="v">
      <t c="3" si="227">
        <n x="225"/>
        <n x="605"/>
        <n x="112"/>
      </t>
    </mdx>
    <mdx n="0" f="v">
      <t c="3" si="227">
        <n x="225"/>
        <n x="616"/>
        <n x="112"/>
      </t>
    </mdx>
    <mdx n="0" f="v">
      <t c="3" si="227">
        <n x="225"/>
        <n x="583"/>
        <n x="112"/>
      </t>
    </mdx>
    <mdx n="0" f="v">
      <t c="3" si="227">
        <n x="225"/>
        <n x="617"/>
        <n x="112"/>
      </t>
    </mdx>
    <mdx n="0" f="v">
      <t c="3" si="227">
        <n x="225"/>
        <n x="621"/>
        <n x="112"/>
      </t>
    </mdx>
    <mdx n="0" f="v">
      <t c="3" si="227">
        <n x="225"/>
        <n x="619"/>
        <n x="112"/>
      </t>
    </mdx>
    <mdx n="0" f="v">
      <t c="3" si="227">
        <n x="225"/>
        <n x="620"/>
        <n x="112"/>
      </t>
    </mdx>
    <mdx n="0" f="v">
      <t c="3" si="227">
        <n x="225"/>
        <n x="624"/>
        <n x="112"/>
      </t>
    </mdx>
    <mdx n="0" f="v">
      <t c="3" si="227">
        <n x="225"/>
        <n x="637"/>
        <n x="112"/>
      </t>
    </mdx>
    <mdx n="0" f="v">
      <t c="3" si="227">
        <n x="225"/>
        <n x="632"/>
        <n x="112"/>
      </t>
    </mdx>
    <mdx n="0" f="v">
      <t c="3" si="227">
        <n x="225"/>
        <n x="647"/>
        <n x="112"/>
      </t>
    </mdx>
    <mdx n="0" f="v">
      <t c="3" si="227">
        <n x="225"/>
        <n x="627"/>
        <n x="112"/>
      </t>
    </mdx>
    <mdx n="0" f="v">
      <t c="3" si="227">
        <n x="225"/>
        <n x="629"/>
        <n x="112"/>
      </t>
    </mdx>
    <mdx n="0" f="v">
      <t c="3" si="227">
        <n x="225"/>
        <n x="626"/>
        <n x="112"/>
      </t>
    </mdx>
    <mdx n="0" f="v">
      <t c="3" si="227">
        <n x="225"/>
        <n x="631"/>
        <n x="112"/>
      </t>
    </mdx>
    <mdx n="0" f="v">
      <t c="3" si="227">
        <n x="225"/>
        <n x="634"/>
        <n x="112"/>
      </t>
    </mdx>
    <mdx n="0" f="v">
      <t c="3" si="227">
        <n x="225"/>
        <n x="642"/>
        <n x="112"/>
      </t>
    </mdx>
    <mdx n="0" f="v">
      <t c="3" si="227">
        <n x="225"/>
        <n x="321"/>
        <n x="129"/>
      </t>
    </mdx>
    <mdx n="0" f="v">
      <t c="3" si="227">
        <n x="225"/>
        <n x="338"/>
        <n x="129"/>
      </t>
    </mdx>
    <mdx n="0" f="v">
      <t c="3" si="227">
        <n x="225"/>
        <n x="320"/>
        <n x="129"/>
      </t>
    </mdx>
    <mdx n="0" f="v">
      <t c="3" si="227">
        <n x="225"/>
        <n x="319"/>
        <n x="129"/>
      </t>
    </mdx>
    <mdx n="0" f="v">
      <t c="3" si="227">
        <n x="225"/>
        <n x="318"/>
        <n x="129"/>
      </t>
    </mdx>
    <mdx n="0" f="v">
      <t c="3" si="227">
        <n x="225"/>
        <n x="337"/>
        <n x="129"/>
      </t>
    </mdx>
    <mdx n="0" f="v">
      <t c="3" si="227">
        <n x="225"/>
        <n x="345"/>
        <n x="129"/>
      </t>
    </mdx>
    <mdx n="0" f="v">
      <t c="3" si="227">
        <n x="225"/>
        <n x="336"/>
        <n x="129"/>
      </t>
    </mdx>
    <mdx n="0" f="v">
      <t c="3" si="227">
        <n x="225"/>
        <n x="317"/>
        <n x="129"/>
      </t>
    </mdx>
    <mdx n="0" f="v">
      <t c="3" si="227">
        <n x="225"/>
        <n x="310"/>
        <n x="129"/>
      </t>
    </mdx>
    <mdx n="0" f="v">
      <t c="3" si="227">
        <n x="225"/>
        <n x="274"/>
        <n x="129"/>
      </t>
    </mdx>
    <mdx n="0" f="v">
      <t c="3" si="227">
        <n x="225"/>
        <n x="352"/>
        <n x="129"/>
      </t>
    </mdx>
    <mdx n="0" f="v">
      <t c="3" si="227">
        <n x="225"/>
        <n x="302"/>
        <n x="129"/>
      </t>
    </mdx>
    <mdx n="0" f="v">
      <t c="3" si="227">
        <n x="225"/>
        <n x="342"/>
        <n x="129"/>
      </t>
    </mdx>
    <mdx n="0" f="v">
      <t c="3" si="227">
        <n x="225"/>
        <n x="332"/>
        <n x="129"/>
      </t>
    </mdx>
    <mdx n="0" f="v">
      <t c="3" si="227">
        <n x="225"/>
        <n x="296"/>
        <n x="129"/>
      </t>
    </mdx>
    <mdx n="0" f="v">
      <t c="3" si="227">
        <n x="225"/>
        <n x="563"/>
        <n x="129"/>
      </t>
    </mdx>
    <mdx n="0" f="v">
      <t c="3" si="227">
        <n x="225"/>
        <n x="325"/>
        <n x="129"/>
      </t>
    </mdx>
    <mdx n="0" f="v">
      <t c="3" si="227">
        <n x="225"/>
        <n x="334"/>
        <n x="129"/>
      </t>
    </mdx>
    <mdx n="0" f="v">
      <t c="3" si="227">
        <n x="225"/>
        <n x="343"/>
        <n x="129"/>
      </t>
    </mdx>
    <mdx n="0" f="v">
      <t c="3" si="227">
        <n x="225"/>
        <n x="551"/>
        <n x="129"/>
      </t>
    </mdx>
    <mdx n="0" f="v">
      <t c="3" si="227">
        <n x="225"/>
        <n x="556"/>
        <n x="129"/>
      </t>
    </mdx>
    <mdx n="0" f="v">
      <t c="3" si="227">
        <n x="225"/>
        <n x="602"/>
        <n x="129"/>
      </t>
    </mdx>
    <mdx n="0" f="v">
      <t c="3" si="227">
        <n x="225"/>
        <n x="354"/>
        <n x="129"/>
      </t>
    </mdx>
    <mdx n="0" f="v">
      <t c="3" si="227">
        <n x="225"/>
        <n x="347"/>
        <n x="129"/>
      </t>
    </mdx>
    <mdx n="0" f="v">
      <t c="3" si="227">
        <n x="225"/>
        <n x="621"/>
        <n x="129"/>
      </t>
    </mdx>
    <mdx n="0" f="v">
      <t c="3" si="227">
        <n x="225"/>
        <n x="603"/>
        <n x="129"/>
      </t>
    </mdx>
    <mdx n="0" f="v">
      <t c="3" si="227">
        <n x="225"/>
        <n x="604"/>
        <n x="129"/>
      </t>
    </mdx>
    <mdx n="0" f="v">
      <t c="3" si="227">
        <n x="225"/>
        <n x="589"/>
        <n x="129"/>
      </t>
    </mdx>
    <mdx n="0" f="v">
      <t c="3" si="227">
        <n x="225"/>
        <n x="590"/>
        <n x="129"/>
      </t>
    </mdx>
    <mdx n="0" f="v">
      <t c="3" si="227">
        <n x="225"/>
        <n x="591"/>
        <n x="129"/>
      </t>
    </mdx>
    <mdx n="0" f="v">
      <t c="3" si="227">
        <n x="225"/>
        <n x="588"/>
        <n x="129"/>
      </t>
    </mdx>
    <mdx n="0" f="v">
      <t c="3" si="227">
        <n x="225"/>
        <n x="573"/>
        <n x="129"/>
      </t>
    </mdx>
    <mdx n="0" f="v">
      <t c="3" si="227">
        <n x="225"/>
        <n x="581"/>
        <n x="129"/>
      </t>
    </mdx>
    <mdx n="0" f="v">
      <t c="3" si="227">
        <n x="225"/>
        <n x="570"/>
        <n x="129"/>
      </t>
    </mdx>
    <mdx n="0" f="v">
      <t c="3" si="227">
        <n x="225"/>
        <n x="586"/>
        <n x="129"/>
      </t>
    </mdx>
    <mdx n="0" f="v">
      <t c="3" si="227">
        <n x="225"/>
        <n x="584"/>
        <n x="129"/>
      </t>
    </mdx>
    <mdx n="0" f="v">
      <t c="3" si="227">
        <n x="225"/>
        <n x="624"/>
        <n x="129"/>
      </t>
    </mdx>
    <mdx n="0" f="v">
      <t c="3" si="227">
        <n x="225"/>
        <n x="639"/>
        <n x="129"/>
      </t>
    </mdx>
    <mdx n="0" f="v">
      <t c="3" si="227">
        <n x="225"/>
        <n x="643"/>
        <n x="129"/>
      </t>
    </mdx>
    <mdx n="0" f="v">
      <t c="3" si="227">
        <n x="225"/>
        <n x="648"/>
        <n x="129"/>
      </t>
    </mdx>
    <mdx n="0" f="v">
      <t c="3" si="227">
        <n x="225"/>
        <n x="633"/>
        <n x="129"/>
      </t>
    </mdx>
    <mdx n="0" f="v">
      <t c="3" si="227">
        <n x="225"/>
        <n x="641"/>
        <n x="129"/>
      </t>
    </mdx>
    <mdx n="0" f="v">
      <t c="3" si="227">
        <n x="225"/>
        <n x="607"/>
        <n x="129"/>
      </t>
    </mdx>
    <mdx n="0" f="v">
      <t c="3" si="227">
        <n x="225"/>
        <n x="626"/>
        <n x="129"/>
      </t>
    </mdx>
    <mdx n="0" f="v">
      <t c="3" si="227">
        <n x="225"/>
        <n x="638"/>
        <n x="129"/>
      </t>
    </mdx>
    <mdx n="0" f="v">
      <t c="3" si="227">
        <n x="225"/>
        <n x="318"/>
        <n x="153"/>
      </t>
    </mdx>
    <mdx n="0" f="v">
      <t c="3" si="227">
        <n x="225"/>
        <n x="318"/>
        <n x="154"/>
      </t>
    </mdx>
    <mdx n="0" f="v">
      <t c="3" si="227">
        <n x="225"/>
        <n x="282"/>
        <n x="155"/>
      </t>
    </mdx>
    <mdx n="0" f="v">
      <t c="3" si="227">
        <n x="225"/>
        <n x="315"/>
        <n x="155"/>
      </t>
    </mdx>
    <mdx n="0" f="v">
      <t c="3" si="227">
        <n x="225"/>
        <n x="324"/>
        <n x="155"/>
      </t>
    </mdx>
    <mdx n="0" f="v">
      <t c="3" si="227">
        <n x="225"/>
        <n x="312"/>
        <n x="155"/>
      </t>
    </mdx>
    <mdx n="0" f="v">
      <t c="3" si="227">
        <n x="225"/>
        <n x="291"/>
        <n x="155"/>
      </t>
    </mdx>
    <mdx n="0" f="v">
      <t c="3" si="227">
        <n x="225"/>
        <n x="303"/>
        <n x="155"/>
      </t>
    </mdx>
    <mdx n="0" f="v">
      <t c="3" si="227">
        <n x="225"/>
        <n x="342"/>
        <n x="155"/>
      </t>
    </mdx>
    <mdx n="0" f="v">
      <t c="3" si="227">
        <n x="225"/>
        <n x="330"/>
        <n x="155"/>
      </t>
    </mdx>
    <mdx n="0" f="v">
      <t c="3" si="227">
        <n x="225"/>
        <n x="334"/>
        <n x="155"/>
      </t>
    </mdx>
    <mdx n="0" f="v">
      <t c="3" si="227">
        <n x="225"/>
        <n x="558"/>
        <n x="155"/>
      </t>
    </mdx>
    <mdx n="0" f="v">
      <t c="3" si="227">
        <n x="225"/>
        <n x="562"/>
        <n x="155"/>
      </t>
    </mdx>
    <mdx n="0" f="v">
      <t c="3" si="227">
        <n x="225"/>
        <n x="588"/>
        <n x="155"/>
      </t>
    </mdx>
    <mdx n="0" f="v">
      <t c="3" si="227">
        <n x="225"/>
        <n x="354"/>
        <n x="155"/>
      </t>
    </mdx>
    <mdx n="0" f="v">
      <t c="3" si="227">
        <n x="225"/>
        <n x="575"/>
        <n x="155"/>
      </t>
    </mdx>
    <mdx n="0" f="v">
      <t c="3" si="227">
        <n x="225"/>
        <n x="579"/>
        <n x="155"/>
      </t>
    </mdx>
    <mdx n="0" f="v">
      <t c="3" si="227">
        <n x="225"/>
        <n x="353"/>
        <n x="155"/>
      </t>
    </mdx>
    <mdx n="0" f="v">
      <t c="3" si="227">
        <n x="225"/>
        <n x="590"/>
        <n x="155"/>
      </t>
    </mdx>
    <mdx n="0" f="v">
      <t c="3" si="227">
        <n x="225"/>
        <n x="592"/>
        <n x="155"/>
      </t>
    </mdx>
    <mdx n="0" f="v">
      <t c="3" si="227">
        <n x="225"/>
        <n x="563"/>
        <n x="155"/>
      </t>
    </mdx>
    <mdx n="0" f="v">
      <t c="3" si="227">
        <n x="225"/>
        <n x="564"/>
        <n x="155"/>
      </t>
    </mdx>
    <mdx n="0" f="v">
      <t c="3" si="227">
        <n x="225"/>
        <n x="565"/>
        <n x="155"/>
      </t>
    </mdx>
    <mdx n="0" f="v">
      <t c="3" si="227">
        <n x="225"/>
        <n x="594"/>
        <n x="155"/>
      </t>
    </mdx>
    <mdx n="0" f="v">
      <t c="3" si="227">
        <n x="225"/>
        <n x="595"/>
        <n x="155"/>
      </t>
    </mdx>
    <mdx n="0" f="v">
      <t c="3" si="227">
        <n x="225"/>
        <n x="585"/>
        <n x="155"/>
      </t>
    </mdx>
    <mdx n="0" f="v">
      <t c="3" si="227">
        <n x="225"/>
        <n x="580"/>
        <n x="155"/>
      </t>
    </mdx>
    <mdx n="0" f="v">
      <t c="3" si="227">
        <n x="225"/>
        <n x="583"/>
        <n x="155"/>
      </t>
    </mdx>
    <mdx n="0" f="v">
      <t c="3" si="227">
        <n x="225"/>
        <n x="610"/>
        <n x="155"/>
      </t>
    </mdx>
    <mdx n="0" f="v">
      <t c="3" si="227">
        <n x="225"/>
        <n x="586"/>
        <n x="155"/>
      </t>
    </mdx>
    <mdx n="0" f="v">
      <t c="3" si="227">
        <n x="225"/>
        <n x="603"/>
        <n x="155"/>
      </t>
    </mdx>
    <mdx n="0" f="v">
      <t c="3" si="227">
        <n x="225"/>
        <n x="604"/>
        <n x="155"/>
      </t>
    </mdx>
    <mdx n="0" f="v">
      <t c="3" si="227">
        <n x="225"/>
        <n x="608"/>
        <n x="155"/>
      </t>
    </mdx>
    <mdx n="0" f="v">
      <t c="3" si="227">
        <n x="225"/>
        <n x="635"/>
        <n x="155"/>
      </t>
    </mdx>
    <mdx n="0" f="v">
      <t c="3" si="227">
        <n x="225"/>
        <n x="637"/>
        <n x="155"/>
      </t>
    </mdx>
    <mdx n="0" f="v">
      <t c="3" si="227">
        <n x="225"/>
        <n x="625"/>
        <n x="155"/>
      </t>
    </mdx>
    <mdx n="0" f="v">
      <t c="3" si="227">
        <n x="225"/>
        <n x="644"/>
        <n x="155"/>
      </t>
    </mdx>
    <mdx n="0" f="v">
      <t c="3" si="227">
        <n x="225"/>
        <n x="619"/>
        <n x="155"/>
      </t>
    </mdx>
    <mdx n="0" f="v">
      <t c="3" si="227">
        <n x="225"/>
        <n x="622"/>
        <n x="155"/>
      </t>
    </mdx>
    <mdx n="0" f="v">
      <t c="3" si="227">
        <n x="225"/>
        <n x="648"/>
        <n x="155"/>
      </t>
    </mdx>
    <mdx n="0" f="v">
      <t c="3" si="227">
        <n x="225"/>
        <n x="649"/>
        <n x="155"/>
      </t>
    </mdx>
    <mdx n="0" f="v">
      <t c="3" si="227">
        <n x="225"/>
        <n x="651"/>
        <n x="155"/>
      </t>
    </mdx>
    <mdx n="0" f="v">
      <t c="3" si="227">
        <n x="225"/>
        <n x="630"/>
        <n x="155"/>
      </t>
    </mdx>
    <mdx n="0" f="v">
      <t c="3" si="227">
        <n x="225"/>
        <n x="634"/>
        <n x="155"/>
      </t>
    </mdx>
    <mdx n="0" f="v">
      <t c="3" si="227">
        <n x="225"/>
        <n x="638"/>
        <n x="155"/>
      </t>
    </mdx>
    <mdx n="0" f="v">
      <t c="3" si="227">
        <n x="225"/>
        <n x="655"/>
        <n x="155"/>
      </t>
    </mdx>
    <mdx n="0" f="v">
      <t c="3" si="227">
        <n x="225"/>
        <n x="315"/>
        <n x="183"/>
      </t>
    </mdx>
    <mdx n="0" f="v">
      <t c="3" si="227">
        <n x="225"/>
        <n x="312"/>
        <n x="183"/>
      </t>
    </mdx>
    <mdx n="0" f="v">
      <t c="3" si="227">
        <n x="225"/>
        <n x="310"/>
        <n x="183"/>
      </t>
    </mdx>
    <mdx n="0" f="v">
      <t c="3" si="227">
        <n x="225"/>
        <n x="306"/>
        <n x="183"/>
      </t>
    </mdx>
    <mdx n="0" f="v">
      <t c="3" si="227">
        <n x="225"/>
        <n x="305"/>
        <n x="183"/>
      </t>
    </mdx>
    <mdx n="0" f="v">
      <t c="3" si="227">
        <n x="225"/>
        <n x="279"/>
        <n x="183"/>
      </t>
    </mdx>
    <mdx n="0" f="v">
      <t c="3" si="227">
        <n x="225"/>
        <n x="322"/>
        <n x="240"/>
      </t>
    </mdx>
    <mdx n="0" f="v">
      <t c="3" si="227">
        <n x="225"/>
        <n x="314"/>
        <n x="240"/>
      </t>
    </mdx>
    <mdx n="0" f="v">
      <t c="3" si="227">
        <n x="225"/>
        <n x="305"/>
        <n x="240"/>
      </t>
    </mdx>
    <mdx n="0" f="v">
      <t c="3" si="227">
        <n x="225"/>
        <n x="560"/>
        <n x="240"/>
      </t>
    </mdx>
    <mdx n="0" f="v">
      <t c="3" si="227">
        <n x="225"/>
        <n x="561"/>
        <n x="240"/>
      </t>
    </mdx>
    <mdx n="0" f="v">
      <t c="3" si="227">
        <n x="225"/>
        <n x="562"/>
        <n x="240"/>
      </t>
    </mdx>
    <mdx n="0" f="v">
      <t c="3" si="227">
        <n x="225"/>
        <n x="564"/>
        <n x="240"/>
      </t>
    </mdx>
    <mdx n="0" f="v">
      <t c="3" si="227">
        <n x="225"/>
        <n x="575"/>
        <n x="240"/>
      </t>
    </mdx>
    <mdx n="0" f="v">
      <t c="3" si="227">
        <n x="225"/>
        <n x="579"/>
        <n x="240"/>
      </t>
    </mdx>
    <mdx n="0" f="v">
      <t c="3" si="227">
        <n x="225"/>
        <n x="353"/>
        <n x="240"/>
      </t>
    </mdx>
    <mdx n="0" f="v">
      <t c="3" si="227">
        <n x="225"/>
        <n x="589"/>
        <n x="240"/>
      </t>
    </mdx>
    <mdx n="0" f="v">
      <t c="3" si="227">
        <n x="225"/>
        <n x="599"/>
        <n x="240"/>
      </t>
    </mdx>
    <mdx n="0" f="v">
      <t c="3" si="227">
        <n x="225"/>
        <n x="566"/>
        <n x="240"/>
      </t>
    </mdx>
    <mdx n="0" f="v">
      <t c="3" si="227">
        <n x="225"/>
        <n x="597"/>
        <n x="240"/>
      </t>
    </mdx>
    <mdx n="0" f="v">
      <t c="3" si="227">
        <n x="225"/>
        <n x="555"/>
        <n x="240"/>
      </t>
    </mdx>
    <mdx n="0" f="v">
      <t c="3" si="227">
        <n x="225"/>
        <n x="582"/>
        <n x="240"/>
      </t>
    </mdx>
    <mdx n="0" f="v">
      <t c="3" si="227">
        <n x="225"/>
        <n x="619"/>
        <n x="240"/>
      </t>
    </mdx>
    <mdx n="0" f="v">
      <t c="3" si="227">
        <n x="225"/>
        <n x="598"/>
        <n x="240"/>
      </t>
    </mdx>
    <mdx n="0" f="v">
      <t c="3" si="227">
        <n x="225"/>
        <n x="612"/>
        <n x="240"/>
      </t>
    </mdx>
    <mdx n="0" f="v">
      <t c="3" si="227">
        <n x="225"/>
        <n x="604"/>
        <n x="240"/>
      </t>
    </mdx>
    <mdx n="0" f="v">
      <t c="3" si="227">
        <n x="225"/>
        <n x="605"/>
        <n x="240"/>
      </t>
    </mdx>
    <mdx n="0" f="v">
      <t c="3" si="227">
        <n x="225"/>
        <n x="614"/>
        <n x="240"/>
      </t>
    </mdx>
    <mdx n="0" f="v">
      <t c="3" si="227">
        <n x="225"/>
        <n x="649"/>
        <n x="240"/>
      </t>
    </mdx>
    <mdx n="0" f="v">
      <t c="3" si="227">
        <n x="225"/>
        <n x="625"/>
        <n x="240"/>
      </t>
    </mdx>
    <mdx n="0" f="v">
      <t c="3" si="227">
        <n x="225"/>
        <n x="645"/>
        <n x="240"/>
      </t>
    </mdx>
    <mdx n="0" f="v">
      <t c="3" si="227">
        <n x="225"/>
        <n x="648"/>
        <n x="240"/>
      </t>
    </mdx>
    <mdx n="0" f="v">
      <t c="3" si="227">
        <n x="225"/>
        <n x="626"/>
        <n x="240"/>
      </t>
    </mdx>
    <mdx n="0" f="v">
      <t c="3" si="227">
        <n x="225"/>
        <n x="634"/>
        <n x="240"/>
      </t>
    </mdx>
    <mdx n="0" f="v">
      <t c="3" si="227">
        <n x="225"/>
        <n x="655"/>
        <n x="240"/>
      </t>
    </mdx>
    <mdx n="0" f="v">
      <t c="3" si="227">
        <n x="225"/>
        <n x="282"/>
        <n x="168"/>
      </t>
    </mdx>
    <mdx n="0" f="v">
      <t c="3" si="227">
        <n x="225"/>
        <n x="344"/>
        <n x="168"/>
      </t>
    </mdx>
    <mdx n="0" f="v">
      <t c="3" si="227">
        <n x="225"/>
        <n x="564"/>
        <n x="168"/>
      </t>
    </mdx>
    <mdx n="0" f="v">
      <t c="3" si="227">
        <n x="225"/>
        <n x="563"/>
        <n x="168"/>
      </t>
    </mdx>
    <mdx n="0" f="v">
      <t c="3" si="227">
        <n x="225"/>
        <n x="333"/>
        <n x="168"/>
      </t>
    </mdx>
    <mdx n="0" f="v">
      <t c="3" si="227">
        <n x="225"/>
        <n x="550"/>
        <n x="168"/>
      </t>
    </mdx>
    <mdx n="0" f="v">
      <t c="3" si="227">
        <n x="225"/>
        <n x="549"/>
        <n x="168"/>
      </t>
    </mdx>
    <mdx n="0" f="v">
      <t c="3" si="227">
        <n x="225"/>
        <n x="560"/>
        <n x="168"/>
      </t>
    </mdx>
    <mdx n="0" f="v">
      <t c="3" si="227">
        <n x="225"/>
        <n x="562"/>
        <n x="168"/>
      </t>
    </mdx>
    <mdx n="0" f="v">
      <t c="3" si="227">
        <n x="225"/>
        <n x="572"/>
        <n x="168"/>
      </t>
    </mdx>
    <mdx n="0" f="v">
      <t c="3" si="227">
        <n x="225"/>
        <n x="573"/>
        <n x="168"/>
      </t>
    </mdx>
    <mdx n="0" f="v">
      <t c="3" si="227">
        <n x="225"/>
        <n x="571"/>
        <n x="168"/>
      </t>
    </mdx>
    <mdx n="0" f="v">
      <t c="3" si="227">
        <n x="225"/>
        <n x="600"/>
        <n x="168"/>
      </t>
    </mdx>
    <mdx n="0" f="v">
      <t c="3" si="227">
        <n x="225"/>
        <n x="589"/>
        <n x="168"/>
      </t>
    </mdx>
    <mdx n="0" f="v">
      <t c="3" si="227">
        <n x="225"/>
        <n x="580"/>
        <n x="168"/>
      </t>
    </mdx>
    <mdx n="0" f="v">
      <t c="3" si="227">
        <n x="225"/>
        <n x="566"/>
        <n x="168"/>
      </t>
    </mdx>
    <mdx n="0" f="v">
      <t c="3" si="227">
        <n x="225"/>
        <n x="588"/>
        <n x="168"/>
      </t>
    </mdx>
    <mdx n="0" f="v">
      <t c="3" si="227">
        <n x="225"/>
        <n x="615"/>
        <n x="168"/>
      </t>
    </mdx>
    <mdx n="0" f="v">
      <t c="3" si="227">
        <n x="225"/>
        <n x="616"/>
        <n x="168"/>
      </t>
    </mdx>
    <mdx n="0" f="v">
      <t c="3" si="227">
        <n x="225"/>
        <n x="608"/>
        <n x="168"/>
      </t>
    </mdx>
    <mdx n="0" f="v">
      <t c="3" si="227">
        <n x="225"/>
        <n x="635"/>
        <n x="168"/>
      </t>
    </mdx>
    <mdx n="0" f="v">
      <t c="3" si="227">
        <n x="225"/>
        <n x="605"/>
        <n x="168"/>
      </t>
    </mdx>
    <mdx n="0" f="v">
      <t c="3" si="227">
        <n x="225"/>
        <n x="639"/>
        <n x="168"/>
      </t>
    </mdx>
    <mdx n="0" f="v">
      <t c="3" si="227">
        <n x="225"/>
        <n x="640"/>
        <n x="168"/>
      </t>
    </mdx>
    <mdx n="0" f="v">
      <t c="3" si="227">
        <n x="225"/>
        <n x="650"/>
        <n x="168"/>
      </t>
    </mdx>
    <mdx n="0" f="v">
      <t c="3" si="227">
        <n x="225"/>
        <n x="622"/>
        <n x="168"/>
      </t>
    </mdx>
    <mdx n="0" f="v">
      <t c="3" si="227">
        <n x="225"/>
        <n x="624"/>
        <n x="168"/>
      </t>
    </mdx>
    <mdx n="0" f="v">
      <t c="3" si="227">
        <n x="225"/>
        <n x="627"/>
        <n x="168"/>
      </t>
    </mdx>
    <mdx n="0" f="v">
      <t c="3" si="227">
        <n x="225"/>
        <n x="638"/>
        <n x="168"/>
      </t>
    </mdx>
    <mdx n="0" f="v">
      <t c="3" si="227">
        <n x="225"/>
        <n x="310"/>
        <n x="170"/>
      </t>
    </mdx>
    <mdx n="0" f="v">
      <t c="3" si="227">
        <n x="225"/>
        <n x="550"/>
        <n x="170"/>
      </t>
    </mdx>
    <mdx n="0" f="v">
      <t c="3" si="227">
        <n x="225"/>
        <n x="279"/>
        <n x="172"/>
      </t>
    </mdx>
    <mdx n="0" f="v">
      <t c="3" si="227">
        <n x="225"/>
        <n x="302"/>
        <n x="172"/>
      </t>
    </mdx>
    <mdx n="0" f="v">
      <t c="3" si="227">
        <n x="225"/>
        <n x="315"/>
        <n x="172"/>
      </t>
    </mdx>
    <mdx n="0" f="v">
      <t c="3" si="227">
        <n x="225"/>
        <n x="306"/>
        <n x="172"/>
      </t>
    </mdx>
    <mdx n="0" f="v">
      <t c="3" si="227">
        <n x="225"/>
        <n x="557"/>
        <n x="172"/>
      </t>
    </mdx>
    <mdx n="0" f="v">
      <t c="3" si="227">
        <n x="225"/>
        <n x="322"/>
        <n x="174"/>
      </t>
    </mdx>
    <mdx n="0" f="v">
      <t c="3" si="227">
        <n x="225"/>
        <n x="314"/>
        <n x="174"/>
      </t>
    </mdx>
    <mdx n="0" f="v">
      <t c="3" si="227">
        <n x="225"/>
        <n x="305"/>
        <n x="174"/>
      </t>
    </mdx>
    <mdx n="0" f="v">
      <t c="3" si="227">
        <n x="225"/>
        <n x="291"/>
        <n x="174"/>
      </t>
    </mdx>
    <mdx n="0" f="v">
      <t c="3" si="227">
        <n x="225"/>
        <n x="312"/>
        <n x="66"/>
      </t>
    </mdx>
    <mdx n="0" f="v">
      <t c="3" si="227">
        <n x="225"/>
        <n x="557"/>
        <n x="66"/>
      </t>
    </mdx>
    <mdx n="0" f="v">
      <t c="3" si="227">
        <n x="225"/>
        <n x="550"/>
        <n x="66"/>
      </t>
    </mdx>
    <mdx n="0" f="v">
      <t c="3" si="227">
        <n x="225"/>
        <n x="310"/>
        <n x="68"/>
      </t>
    </mdx>
    <mdx n="0" f="v">
      <t c="3" si="227">
        <n x="225"/>
        <n x="550"/>
        <n x="68"/>
      </t>
    </mdx>
    <mdx n="0" f="v">
      <t c="3" si="227">
        <n x="225"/>
        <n x="292"/>
        <n x="158"/>
      </t>
    </mdx>
    <mdx n="0" f="v">
      <t c="3" si="227">
        <n x="225"/>
        <n x="313"/>
        <n x="179"/>
      </t>
    </mdx>
    <mdx n="0" f="v">
      <t c="3" si="227">
        <n x="225"/>
        <n x="312"/>
        <n x="179"/>
      </t>
    </mdx>
    <mdx n="0" f="v">
      <t c="3" si="227">
        <n x="225"/>
        <n x="550"/>
        <n x="179"/>
      </t>
    </mdx>
    <mdx n="0" f="v">
      <t c="3" si="227">
        <n x="225"/>
        <n x="306"/>
        <n x="160"/>
      </t>
    </mdx>
    <mdx n="0" f="v">
      <t c="3" si="227">
        <n x="225"/>
        <n x="279"/>
        <n x="160"/>
      </t>
    </mdx>
    <mdx n="0" f="v">
      <t c="3" si="227">
        <n x="225"/>
        <n x="313"/>
        <n x="161"/>
      </t>
    </mdx>
    <mdx n="0" f="v">
      <t c="3" si="227">
        <n x="225"/>
        <n x="312"/>
        <n x="161"/>
      </t>
    </mdx>
    <mdx n="0" f="v">
      <t c="3" si="227">
        <n x="225"/>
        <n x="292"/>
        <n x="161"/>
      </t>
    </mdx>
    <mdx n="0" f="v">
      <t c="3" si="227">
        <n x="225"/>
        <n x="314"/>
        <n x="161"/>
      </t>
    </mdx>
    <mdx n="0" f="v">
      <t c="3" si="227">
        <n x="225"/>
        <n x="305"/>
        <n x="161"/>
      </t>
    </mdx>
    <mdx n="0" f="v">
      <t c="3" si="227">
        <n x="225"/>
        <n x="557"/>
        <n x="161"/>
      </t>
    </mdx>
    <mdx n="0" f="v">
      <t c="3" si="227">
        <n x="225"/>
        <n x="274"/>
        <n x="33"/>
      </t>
    </mdx>
    <mdx n="0" f="v">
      <t c="3" si="227">
        <n x="225"/>
        <n x="288"/>
        <n x="33"/>
      </t>
    </mdx>
    <mdx n="0" f="v">
      <t c="3" si="227">
        <n x="225"/>
        <n x="313"/>
        <n x="33"/>
      </t>
    </mdx>
    <mdx n="0" f="v">
      <t c="3" si="227">
        <n x="225"/>
        <n x="309"/>
        <n x="33"/>
      </t>
    </mdx>
    <mdx n="0" f="v">
      <t c="3" si="227">
        <n x="225"/>
        <n x="279"/>
        <n x="33"/>
      </t>
    </mdx>
    <mdx n="0" f="v">
      <t c="3" si="227">
        <n x="225"/>
        <n x="551"/>
        <n x="33"/>
      </t>
    </mdx>
    <mdx n="0" f="v">
      <t c="3" si="227">
        <n x="225"/>
        <n x="549"/>
        <n x="33"/>
      </t>
    </mdx>
    <mdx n="0" f="v">
      <t c="3" si="227">
        <n x="225"/>
        <n x="314"/>
        <n x="33"/>
      </t>
    </mdx>
    <mdx n="0" f="v">
      <t c="3" si="227">
        <n x="225"/>
        <n x="310"/>
        <n x="33"/>
      </t>
    </mdx>
    <mdx n="0" f="v">
      <t c="3" si="227">
        <n x="225"/>
        <n x="305"/>
        <n x="33"/>
      </t>
    </mdx>
    <mdx n="0" f="v">
      <t c="3" si="227">
        <n x="225"/>
        <n x="322"/>
        <n x="27"/>
      </t>
    </mdx>
    <mdx n="0" f="v">
      <t c="3" si="227">
        <n x="225"/>
        <n x="274"/>
        <n x="27"/>
      </t>
    </mdx>
    <mdx n="0" f="v">
      <t c="3" si="227">
        <n x="225"/>
        <n x="289"/>
        <n x="27"/>
      </t>
    </mdx>
    <mdx n="0" f="v">
      <t c="3" si="227">
        <n x="225"/>
        <n x="313"/>
        <n x="27"/>
      </t>
    </mdx>
    <mdx n="0" f="v">
      <t c="3" si="227">
        <n x="225"/>
        <n x="279"/>
        <n x="27"/>
      </t>
    </mdx>
    <mdx n="0" f="v">
      <t c="3" si="227">
        <n x="225"/>
        <n x="551"/>
        <n x="27"/>
      </t>
    </mdx>
    <mdx n="0" f="v">
      <t c="3" si="227">
        <n x="225"/>
        <n x="322"/>
        <n x="24"/>
      </t>
    </mdx>
    <mdx n="0" f="v">
      <t c="3" si="227">
        <n x="225"/>
        <n x="274"/>
        <n x="24"/>
      </t>
    </mdx>
    <mdx n="0" f="v">
      <t c="3" si="227">
        <n x="225"/>
        <n x="289"/>
        <n x="24"/>
      </t>
    </mdx>
    <mdx n="0" f="v">
      <t c="3" si="227">
        <n x="225"/>
        <n x="288"/>
        <n x="24"/>
      </t>
    </mdx>
    <mdx n="0" f="v">
      <t c="3" si="227">
        <n x="225"/>
        <n x="313"/>
        <n x="24"/>
      </t>
    </mdx>
    <mdx n="0" f="v">
      <t c="3" si="227">
        <n x="225"/>
        <n x="309"/>
        <n x="24"/>
      </t>
    </mdx>
    <mdx n="0" f="v">
      <t c="3" si="227">
        <n x="225"/>
        <n x="279"/>
        <n x="24"/>
      </t>
    </mdx>
    <mdx n="0" f="v">
      <t c="3" si="227">
        <n x="225"/>
        <n x="557"/>
        <n x="24"/>
      </t>
    </mdx>
    <mdx n="0" f="v">
      <t c="3" si="227">
        <n x="225"/>
        <n x="551"/>
        <n x="24"/>
      </t>
    </mdx>
    <mdx n="0" f="v">
      <t c="3" si="227">
        <n x="225"/>
        <n x="314"/>
        <n x="24"/>
      </t>
    </mdx>
    <mdx n="0" f="v">
      <t c="3" si="227">
        <n x="225"/>
        <n x="310"/>
        <n x="24"/>
      </t>
    </mdx>
    <mdx n="0" f="v">
      <t c="3" si="227">
        <n x="225"/>
        <n x="305"/>
        <n x="24"/>
      </t>
    </mdx>
    <mdx n="0" f="v">
      <t c="3" si="227">
        <n x="225"/>
        <n x="274"/>
        <n x="20"/>
      </t>
    </mdx>
    <mdx n="0" f="v">
      <t c="3" si="227">
        <n x="225"/>
        <n x="289"/>
        <n x="20"/>
      </t>
    </mdx>
    <mdx n="0" f="v">
      <t c="3" si="227">
        <n x="225"/>
        <n x="288"/>
        <n x="20"/>
      </t>
    </mdx>
    <mdx n="0" f="v">
      <t c="3" si="227">
        <n x="225"/>
        <n x="313"/>
        <n x="20"/>
      </t>
    </mdx>
    <mdx n="0" f="v">
      <t c="3" si="227">
        <n x="225"/>
        <n x="309"/>
        <n x="20"/>
      </t>
    </mdx>
    <mdx n="0" f="v">
      <t c="3" si="227">
        <n x="225"/>
        <n x="279"/>
        <n x="20"/>
      </t>
    </mdx>
    <mdx n="0" f="v">
      <t c="3" si="227">
        <n x="225"/>
        <n x="550"/>
        <n x="20"/>
      </t>
    </mdx>
    <mdx n="0" f="v">
      <t c="3" si="227">
        <n x="225"/>
        <n x="314"/>
        <n x="20"/>
      </t>
    </mdx>
    <mdx n="0" f="v">
      <t c="3" si="227">
        <n x="225"/>
        <n x="310"/>
        <n x="20"/>
      </t>
    </mdx>
    <mdx n="0" f="v">
      <t c="3" si="227">
        <n x="225"/>
        <n x="305"/>
        <n x="20"/>
      </t>
    </mdx>
    <mdx n="0" f="v">
      <t c="3" si="227">
        <n x="225"/>
        <n x="274"/>
        <n x="15"/>
      </t>
    </mdx>
    <mdx n="0" f="v">
      <t c="3" si="227">
        <n x="225"/>
        <n x="289"/>
        <n x="15"/>
      </t>
    </mdx>
    <mdx n="0" f="v">
      <t c="3" si="227">
        <n x="225"/>
        <n x="288"/>
        <n x="15"/>
      </t>
    </mdx>
    <mdx n="0" f="v">
      <t c="3" si="227">
        <n x="225"/>
        <n x="313"/>
        <n x="15"/>
      </t>
    </mdx>
    <mdx n="0" f="v">
      <t c="3" si="227">
        <n x="225"/>
        <n x="309"/>
        <n x="15"/>
      </t>
    </mdx>
    <mdx n="0" f="v">
      <t c="3" si="227">
        <n x="225"/>
        <n x="279"/>
        <n x="15"/>
      </t>
    </mdx>
    <mdx n="0" f="v">
      <t c="3" si="227">
        <n x="225"/>
        <n x="557"/>
        <n x="15"/>
      </t>
    </mdx>
    <mdx n="0" f="v">
      <t c="3" si="227">
        <n x="225"/>
        <n x="551"/>
        <n x="15"/>
      </t>
    </mdx>
    <mdx n="0" f="v">
      <t c="3" si="227">
        <n x="225"/>
        <n x="549"/>
        <n x="15"/>
      </t>
    </mdx>
    <mdx n="0" f="v">
      <t c="3" si="227">
        <n x="225"/>
        <n x="314"/>
        <n x="15"/>
      </t>
    </mdx>
    <mdx n="0" f="v">
      <t c="3" si="227">
        <n x="225"/>
        <n x="310"/>
        <n x="15"/>
      </t>
    </mdx>
    <mdx n="0" f="v">
      <t c="3" si="227">
        <n x="225"/>
        <n x="305"/>
        <n x="15"/>
      </t>
    </mdx>
    <mdx n="0" f="v">
      <t c="3" si="227">
        <n x="225"/>
        <n x="289"/>
        <n x="13"/>
      </t>
    </mdx>
    <mdx n="0" f="v">
      <t c="3" si="227">
        <n x="225"/>
        <n x="291"/>
        <n x="13"/>
      </t>
    </mdx>
    <mdx n="0" f="v">
      <t c="3" si="227">
        <n x="225"/>
        <n x="289"/>
        <n x="244"/>
      </t>
    </mdx>
    <mdx n="0" f="v">
      <t c="3" si="227">
        <n x="225"/>
        <n x="287"/>
        <n x="244"/>
      </t>
    </mdx>
    <mdx n="0" f="v">
      <t c="3" si="227">
        <n x="225"/>
        <n x="354"/>
        <n x="244"/>
      </t>
    </mdx>
    <mdx n="0" f="v">
      <t c="3" si="227">
        <n x="225"/>
        <n x="579"/>
        <n x="244"/>
      </t>
    </mdx>
    <mdx n="0" f="v">
      <t c="3" si="227">
        <n x="225"/>
        <n x="558"/>
        <n x="244"/>
      </t>
    </mdx>
    <mdx n="0" f="v">
      <t c="3" si="227">
        <n x="225"/>
        <n x="559"/>
        <n x="244"/>
      </t>
    </mdx>
    <mdx n="0" f="v">
      <t c="3" si="227">
        <n x="225"/>
        <n x="562"/>
        <n x="244"/>
      </t>
    </mdx>
    <mdx n="0" f="v">
      <t c="3" si="227">
        <n x="225"/>
        <n x="341"/>
        <n x="244"/>
      </t>
    </mdx>
    <mdx n="0" f="v">
      <t c="3" si="227">
        <n x="225"/>
        <n x="323"/>
        <n x="244"/>
      </t>
    </mdx>
    <mdx n="0" f="v">
      <t c="3" si="227">
        <n x="225"/>
        <n x="291"/>
        <n x="244"/>
      </t>
    </mdx>
    <mdx n="0" f="v">
      <t c="3" si="227">
        <n x="225"/>
        <n x="302"/>
        <n x="244"/>
      </t>
    </mdx>
    <mdx n="0" f="v">
      <t c="3" si="227">
        <n x="225"/>
        <n x="332"/>
        <n x="244"/>
      </t>
    </mdx>
    <mdx n="0" f="v">
      <t c="3" si="227">
        <n x="225"/>
        <n x="577"/>
        <n x="244"/>
      </t>
    </mdx>
    <mdx n="0" f="v">
      <t c="3" si="227">
        <n x="225"/>
        <n x="296"/>
        <n x="244"/>
      </t>
    </mdx>
    <mdx n="0" f="v">
      <t c="3" si="227">
        <n x="225"/>
        <n x="566"/>
        <n x="244"/>
      </t>
    </mdx>
    <mdx n="0" f="v">
      <t c="3" si="227">
        <n x="225"/>
        <n x="567"/>
        <n x="244"/>
      </t>
    </mdx>
    <mdx n="0" f="v">
      <t c="3" si="227">
        <n x="225"/>
        <n x="599"/>
        <n x="244"/>
      </t>
    </mdx>
    <mdx n="0" f="v">
      <t c="3" si="227">
        <n x="225"/>
        <n x="580"/>
        <n x="244"/>
      </t>
    </mdx>
    <mdx n="0" f="v">
      <t c="3" si="227">
        <n x="225"/>
        <n x="570"/>
        <n x="244"/>
      </t>
    </mdx>
    <mdx n="0" f="v">
      <t c="3" si="227">
        <n x="225"/>
        <n x="596"/>
        <n x="244"/>
      </t>
    </mdx>
    <mdx n="0" f="v">
      <t c="3" si="227">
        <n x="225"/>
        <n x="589"/>
        <n x="244"/>
      </t>
    </mdx>
    <mdx n="0" f="v">
      <t c="3" si="227">
        <n x="225"/>
        <n x="590"/>
        <n x="244"/>
      </t>
    </mdx>
    <mdx n="0" f="v">
      <t c="3" si="227">
        <n x="225"/>
        <n x="592"/>
        <n x="244"/>
      </t>
    </mdx>
    <mdx n="0" f="v">
      <t c="3" si="227">
        <n x="225"/>
        <n x="593"/>
        <n x="244"/>
      </t>
    </mdx>
    <mdx n="0" f="v">
      <t c="3" si="227">
        <n x="225"/>
        <n x="594"/>
        <n x="244"/>
      </t>
    </mdx>
    <mdx n="0" f="v">
      <t c="3" si="227">
        <n x="225"/>
        <n x="597"/>
        <n x="244"/>
      </t>
    </mdx>
    <mdx n="0" f="v">
      <t c="3" si="227">
        <n x="225"/>
        <n x="598"/>
        <n x="244"/>
      </t>
    </mdx>
    <mdx n="0" f="v">
      <t c="3" si="227">
        <n x="225"/>
        <n x="582"/>
        <n x="244"/>
      </t>
    </mdx>
    <mdx n="0" f="v">
      <t c="3" si="227">
        <n x="225"/>
        <n x="586"/>
        <n x="244"/>
      </t>
    </mdx>
    <mdx n="0" f="v">
      <t c="3" si="227">
        <n x="225"/>
        <n x="600"/>
        <n x="244"/>
      </t>
    </mdx>
    <mdx n="0" f="v">
      <t c="3" si="227">
        <n x="225"/>
        <n x="603"/>
        <n x="244"/>
      </t>
    </mdx>
    <mdx n="0" f="v">
      <t c="3" si="227">
        <n x="225"/>
        <n x="605"/>
        <n x="244"/>
      </t>
    </mdx>
    <mdx n="0" f="v">
      <t c="3" si="227">
        <n x="225"/>
        <n x="608"/>
        <n x="244"/>
      </t>
    </mdx>
    <mdx n="0" f="v">
      <t c="3" si="227">
        <n x="225"/>
        <n x="606"/>
        <n x="244"/>
      </t>
    </mdx>
    <mdx n="0" f="v">
      <t c="3" si="227">
        <n x="225"/>
        <n x="622"/>
        <n x="244"/>
      </t>
    </mdx>
    <mdx n="0" f="v">
      <t c="3" si="227">
        <n x="225"/>
        <n x="623"/>
        <n x="244"/>
      </t>
    </mdx>
    <mdx n="0" f="v">
      <t c="3" si="227">
        <n x="225"/>
        <n x="633"/>
        <n x="244"/>
      </t>
    </mdx>
    <mdx n="0" f="v">
      <t c="3" si="227">
        <n x="225"/>
        <n x="640"/>
        <n x="244"/>
      </t>
    </mdx>
    <mdx n="0" f="v">
      <t c="3" si="227">
        <n x="225"/>
        <n x="630"/>
        <n x="244"/>
      </t>
    </mdx>
    <mdx n="0" f="v">
      <t c="3" si="227">
        <n x="225"/>
        <n x="629"/>
        <n x="244"/>
      </t>
    </mdx>
    <mdx n="0" f="v">
      <t c="3" si="227">
        <n x="225"/>
        <n x="631"/>
        <n x="244"/>
      </t>
    </mdx>
    <mdx n="0" f="v">
      <t c="3" si="227">
        <n x="225"/>
        <n x="638"/>
        <n x="244"/>
      </t>
    </mdx>
    <mdx n="0" f="v">
      <t c="3" si="227">
        <n x="225"/>
        <n x="632"/>
        <n x="244"/>
      </t>
    </mdx>
    <mdx n="0" f="v">
      <t c="3" si="227">
        <n x="225"/>
        <n x="649"/>
        <n x="244"/>
      </t>
    </mdx>
    <mdx n="0" f="v">
      <t c="3" si="227">
        <n x="225"/>
        <n x="651"/>
        <n x="244"/>
      </t>
    </mdx>
    <mdx n="0" f="v">
      <t c="3" si="227">
        <n x="225"/>
        <n x="285"/>
        <n x="215"/>
      </t>
    </mdx>
    <mdx n="0" f="v">
      <t c="3" si="227">
        <n x="225"/>
        <n x="338"/>
        <n x="53"/>
      </t>
    </mdx>
    <mdx n="0" f="v">
      <t c="3" si="227">
        <n x="225"/>
        <n x="345"/>
        <n x="53"/>
      </t>
    </mdx>
    <mdx n="0" f="v">
      <t c="3" si="227">
        <n x="225"/>
        <n x="322"/>
        <n x="251" s="1"/>
      </t>
    </mdx>
    <mdx n="0" f="v">
      <t c="3" si="227">
        <n x="225"/>
        <n x="321"/>
        <n x="251" s="1"/>
      </t>
    </mdx>
    <mdx n="0" f="v">
      <t c="3" si="227">
        <n x="225"/>
        <n x="338"/>
        <n x="251" s="1"/>
      </t>
    </mdx>
    <mdx n="0" f="v">
      <t c="3" si="227">
        <n x="225"/>
        <n x="320"/>
        <n x="251" s="1"/>
      </t>
    </mdx>
    <mdx n="0" f="v">
      <t c="3" si="227">
        <n x="225"/>
        <n x="319"/>
        <n x="251" s="1"/>
      </t>
    </mdx>
    <mdx n="0" f="v">
      <t c="3" si="227">
        <n x="225"/>
        <n x="318"/>
        <n x="251" s="1"/>
      </t>
    </mdx>
    <mdx n="0" f="v">
      <t c="3" si="227">
        <n x="225"/>
        <n x="337"/>
        <n x="251" s="1"/>
      </t>
    </mdx>
    <mdx n="0" f="v">
      <t c="3" si="227">
        <n x="225"/>
        <n x="345"/>
        <n x="251" s="1"/>
      </t>
    </mdx>
    <mdx n="0" f="v">
      <t c="3" si="227">
        <n x="225"/>
        <n x="336"/>
        <n x="251" s="1"/>
      </t>
    </mdx>
    <mdx n="0" f="v">
      <t c="3" si="227">
        <n x="225"/>
        <n x="317"/>
        <n x="251" s="1"/>
      </t>
    </mdx>
    <mdx n="0" f="v">
      <t c="3" si="227">
        <n x="225"/>
        <n x="282"/>
        <n x="251" s="1"/>
      </t>
    </mdx>
    <mdx n="0" f="v">
      <t c="3" si="227">
        <n x="225"/>
        <n x="315"/>
        <n x="251" s="1"/>
      </t>
    </mdx>
    <mdx n="0" f="v">
      <t c="3" si="227">
        <n x="225"/>
        <n x="314"/>
        <n x="251" s="1"/>
      </t>
    </mdx>
    <mdx n="0" f="v">
      <t c="3" si="227">
        <n x="225"/>
        <n x="339"/>
        <n x="251" s="1"/>
      </t>
    </mdx>
    <mdx n="0" f="v">
      <t c="3" si="227">
        <n x="225"/>
        <n x="324"/>
        <n x="251" s="1"/>
      </t>
    </mdx>
    <mdx n="0" f="v">
      <t c="3" si="227">
        <n x="225"/>
        <n x="312"/>
        <n x="251" s="1"/>
      </t>
    </mdx>
    <mdx n="0" f="v">
      <t c="3" si="227">
        <n x="225"/>
        <n x="310"/>
        <n x="251" s="1"/>
      </t>
    </mdx>
    <mdx n="0" f="v">
      <t c="3" si="227">
        <n x="225"/>
        <n x="308"/>
        <n x="251" s="1"/>
      </t>
    </mdx>
    <mdx n="0" f="v">
      <t c="3" si="227">
        <n x="225"/>
        <n x="306"/>
        <n x="251" s="1"/>
      </t>
    </mdx>
    <mdx n="0" f="v">
      <t c="3" si="227">
        <n x="225"/>
        <n x="305"/>
        <n x="251" s="1"/>
      </t>
    </mdx>
    <mdx n="0" f="v">
      <t c="3" si="227">
        <n x="225"/>
        <n x="323"/>
        <n x="251" s="1"/>
      </t>
    </mdx>
    <mdx n="0" f="v">
      <t c="3" si="227">
        <n x="225"/>
        <n x="291"/>
        <n x="251" s="1"/>
      </t>
    </mdx>
    <mdx n="0" f="v">
      <t c="3" si="227">
        <n x="225"/>
        <n x="303"/>
        <n x="251" s="1"/>
      </t>
    </mdx>
    <mdx n="0" f="v">
      <t c="3" si="227">
        <n x="225"/>
        <n x="352"/>
        <n x="251" s="1"/>
      </t>
    </mdx>
    <mdx n="0" f="v">
      <t c="3" si="227">
        <n x="225"/>
        <n x="302"/>
        <n x="251" s="1"/>
      </t>
    </mdx>
    <mdx n="0" f="v">
      <t c="3" si="227">
        <n x="225"/>
        <n x="342"/>
        <n x="251" s="1"/>
      </t>
    </mdx>
    <mdx n="0" f="v">
      <t c="3" si="227">
        <n x="225"/>
        <n x="332"/>
        <n x="251" s="1"/>
      </t>
    </mdx>
    <mdx n="0" f="v">
      <t c="3" si="227">
        <n x="225"/>
        <n x="331"/>
        <n x="251" s="1"/>
      </t>
    </mdx>
    <mdx n="0" f="v">
      <t c="3" si="227">
        <n x="225"/>
        <n x="349"/>
        <n x="251" s="1"/>
      </t>
    </mdx>
    <mdx n="0" f="v">
      <t c="3" si="227">
        <n x="225"/>
        <n x="553"/>
        <n x="251" s="1"/>
      </t>
    </mdx>
    <mdx n="0" f="v">
      <t c="3" si="227">
        <n x="225"/>
        <n x="330"/>
        <n x="251" s="1"/>
      </t>
    </mdx>
    <mdx n="0" f="v">
      <t c="3" si="227">
        <n x="225"/>
        <n x="351"/>
        <n x="251" s="1"/>
      </t>
    </mdx>
    <mdx n="0" f="v">
      <t c="3" si="227">
        <n x="225"/>
        <n x="554"/>
        <n x="251" s="1"/>
      </t>
    </mdx>
    <mdx n="0" f="v">
      <t c="3" si="227">
        <n x="225"/>
        <n x="556"/>
        <n x="251" s="1"/>
      </t>
    </mdx>
    <mdx n="0" f="v">
      <t c="3" si="227">
        <n x="225"/>
        <n x="300"/>
        <n x="251" s="1"/>
      </t>
    </mdx>
    <mdx n="0" f="v">
      <t c="3" si="227">
        <n x="225"/>
        <n x="589"/>
        <n x="251" s="1"/>
      </t>
    </mdx>
    <mdx n="0" f="v">
      <t c="3" si="227">
        <n x="225"/>
        <n x="344"/>
        <n x="251" s="1"/>
      </t>
    </mdx>
    <mdx n="0" f="v">
      <t c="3" si="227">
        <n x="225"/>
        <n x="325"/>
        <n x="251" s="1"/>
      </t>
    </mdx>
    <mdx n="0" f="v">
      <t c="3" si="227">
        <n x="225"/>
        <n x="313"/>
        <n x="251" s="1"/>
      </t>
    </mdx>
    <mdx n="0" f="v">
      <t c="3" si="227">
        <n x="225"/>
        <n x="335"/>
        <n x="251" s="1"/>
      </t>
    </mdx>
    <mdx n="0" f="v">
      <t c="3" si="227">
        <n x="225"/>
        <n x="309"/>
        <n x="251" s="1"/>
      </t>
    </mdx>
    <mdx n="0" f="v">
      <t c="3" si="227">
        <n x="225"/>
        <n x="334"/>
        <n x="251" s="1"/>
      </t>
    </mdx>
    <mdx n="0" f="v">
      <t c="3" si="227">
        <n x="225"/>
        <n x="343"/>
        <n x="251" s="1"/>
      </t>
    </mdx>
    <mdx n="0" f="v">
      <t c="3" si="227">
        <n x="225"/>
        <n x="279"/>
        <n x="251" s="1"/>
      </t>
    </mdx>
    <mdx n="0" f="v">
      <t c="3" si="227">
        <n x="225"/>
        <n x="557"/>
        <n x="251" s="1"/>
      </t>
    </mdx>
    <mdx n="0" f="v">
      <t c="3" si="227">
        <n x="225"/>
        <n x="551"/>
        <n x="251" s="1"/>
      </t>
    </mdx>
    <mdx n="0" f="v">
      <t c="3" si="227">
        <n x="225"/>
        <n x="333"/>
        <n x="251" s="1"/>
      </t>
    </mdx>
    <mdx n="0" f="v">
      <t c="3" si="227">
        <n x="225"/>
        <n x="550"/>
        <n x="251" s="1"/>
      </t>
    </mdx>
    <mdx n="0" f="v">
      <t c="3" si="227">
        <n x="225"/>
        <n x="549"/>
        <n x="251" s="1"/>
      </t>
    </mdx>
    <mdx n="0" f="v">
      <t c="3" si="227">
        <n x="225"/>
        <n x="558"/>
        <n x="251" s="1"/>
      </t>
    </mdx>
    <mdx n="0" f="v">
      <t c="3" si="227">
        <n x="225"/>
        <n x="559"/>
        <n x="251" s="1"/>
      </t>
    </mdx>
    <mdx n="0" f="v">
      <t c="3" si="227">
        <n x="225"/>
        <n x="560"/>
        <n x="251" s="1"/>
      </t>
    </mdx>
    <mdx n="0" f="v">
      <t c="3" si="227">
        <n x="225"/>
        <n x="561"/>
        <n x="251" s="1"/>
      </t>
    </mdx>
    <mdx n="0" f="v">
      <t c="3" si="227">
        <n x="225"/>
        <n x="562"/>
        <n x="251" s="1"/>
      </t>
    </mdx>
    <mdx n="0" f="v">
      <t c="3" si="227">
        <n x="225"/>
        <n x="298"/>
        <n x="251" s="1"/>
      </t>
    </mdx>
    <mdx n="0" f="v">
      <t c="3" si="227">
        <n x="225"/>
        <n x="591"/>
        <n x="251" s="1"/>
      </t>
    </mdx>
    <mdx n="0" f="v">
      <t c="3" si="227">
        <n x="225"/>
        <n x="552"/>
        <n x="251" s="1"/>
      </t>
    </mdx>
    <mdx n="0" f="v">
      <t c="3" si="227">
        <n x="225"/>
        <n x="354"/>
        <n x="251" s="1"/>
      </t>
    </mdx>
    <mdx n="0" f="v">
      <t c="3" si="227">
        <n x="225"/>
        <n x="575"/>
        <n x="251" s="1"/>
      </t>
    </mdx>
    <mdx n="0" f="v">
      <t c="3" si="227">
        <n x="225"/>
        <n x="576"/>
        <n x="251" s="1"/>
      </t>
    </mdx>
    <mdx n="0" f="v">
      <t c="3" si="227">
        <n x="225"/>
        <n x="577"/>
        <n x="251" s="1"/>
      </t>
    </mdx>
    <mdx n="0" f="v">
      <t c="3" si="227">
        <n x="225"/>
        <n x="578"/>
        <n x="251" s="1"/>
      </t>
    </mdx>
    <mdx n="0" f="v">
      <t c="3" si="227">
        <n x="225"/>
        <n x="579"/>
        <n x="251" s="1"/>
      </t>
    </mdx>
    <mdx n="0" f="v">
      <t c="3" si="227">
        <n x="225"/>
        <n x="353"/>
        <n x="251" s="1"/>
      </t>
    </mdx>
    <mdx n="0" f="v">
      <t c="3" si="227">
        <n x="225"/>
        <n x="347"/>
        <n x="251" s="1"/>
      </t>
    </mdx>
    <mdx n="0" f="v">
      <t c="3" si="227">
        <n x="225"/>
        <n x="590"/>
        <n x="251" s="1"/>
      </t>
    </mdx>
    <mdx n="0" f="v">
      <t c="3" si="227">
        <n x="225"/>
        <n x="588"/>
        <n x="251" s="1"/>
      </t>
    </mdx>
    <mdx n="0" f="v">
      <t c="3" si="227">
        <n x="225"/>
        <n x="569"/>
        <n x="251" s="1"/>
      </t>
    </mdx>
    <mdx n="0" f="v">
      <t c="3" si="227">
        <n x="225"/>
        <n x="341"/>
        <n x="251" s="1"/>
      </t>
    </mdx>
    <mdx n="0" f="v">
      <t c="3" si="227">
        <n x="225"/>
        <n x="296"/>
        <n x="251" s="1"/>
      </t>
    </mdx>
    <mdx n="0" f="v">
      <t c="3" si="227">
        <n x="225"/>
        <n x="295"/>
        <n x="251" s="1"/>
      </t>
    </mdx>
    <mdx n="0" f="v">
      <t c="3" si="227">
        <n x="225"/>
        <n x="563"/>
        <n x="251" s="1"/>
      </t>
    </mdx>
    <mdx n="0" f="v">
      <t c="3" si="227">
        <n x="225"/>
        <n x="564"/>
        <n x="251" s="1"/>
      </t>
    </mdx>
    <mdx n="0" f="v">
      <t c="3" si="227">
        <n x="225"/>
        <n x="565"/>
        <n x="251" s="1"/>
      </t>
    </mdx>
    <mdx n="0" f="v">
      <t c="3" si="227">
        <n x="225"/>
        <n x="566"/>
        <n x="251" s="1"/>
      </t>
    </mdx>
    <mdx n="0" f="v">
      <t c="3" si="227">
        <n x="225"/>
        <n x="567"/>
        <n x="251" s="1"/>
      </t>
    </mdx>
    <mdx n="0" f="v">
      <t c="3" si="227">
        <n x="225"/>
        <n x="568"/>
        <n x="251" s="1"/>
      </t>
    </mdx>
    <mdx n="0" f="v">
      <t c="3" si="227">
        <n x="225"/>
        <n x="592"/>
        <n x="251" s="1"/>
      </t>
    </mdx>
    <mdx n="0" f="v">
      <t c="3" si="227">
        <n x="225"/>
        <n x="618"/>
        <n x="251" s="1"/>
      </t>
    </mdx>
    <mdx n="0" f="v">
      <t c="3" si="227">
        <n x="225"/>
        <n x="598"/>
        <n x="251" s="1"/>
      </t>
    </mdx>
    <mdx n="0" f="v">
      <t c="3" si="227">
        <n x="225"/>
        <n x="593"/>
        <n x="251" s="1"/>
      </t>
    </mdx>
    <mdx n="0" f="v">
      <t c="3" si="227">
        <n x="225"/>
        <n x="594"/>
        <n x="251" s="1"/>
      </t>
    </mdx>
    <mdx n="0" f="v">
      <t c="3" si="227">
        <n x="225"/>
        <n x="595"/>
        <n x="251" s="1"/>
      </t>
    </mdx>
    <mdx n="0" f="v">
      <t c="3" si="227">
        <n x="225"/>
        <n x="597"/>
        <n x="251" s="1"/>
      </t>
    </mdx>
    <mdx n="0" f="v">
      <t c="3" si="227">
        <n x="225"/>
        <n x="601"/>
        <n x="251" s="1"/>
      </t>
    </mdx>
    <mdx n="0" f="v">
      <t c="3" si="227">
        <n x="225"/>
        <n x="340"/>
        <n x="251" s="1"/>
      </t>
    </mdx>
    <mdx n="0" f="v">
      <t c="3" si="227">
        <n x="225"/>
        <n x="571"/>
        <n x="251" s="1"/>
      </t>
    </mdx>
    <mdx n="0" f="v">
      <t c="3" si="227">
        <n x="225"/>
        <n x="572"/>
        <n x="251" s="1"/>
      </t>
    </mdx>
    <mdx n="0" f="v">
      <t c="3" si="227">
        <n x="225"/>
        <n x="580"/>
        <n x="251" s="1"/>
      </t>
    </mdx>
    <mdx n="0" f="v">
      <t c="3" si="227">
        <n x="225"/>
        <n x="573"/>
        <n x="251" s="1"/>
      </t>
    </mdx>
    <mdx n="0" f="v">
      <t c="3" si="227">
        <n x="225"/>
        <n x="581"/>
        <n x="251" s="1"/>
      </t>
    </mdx>
    <mdx n="0" f="v">
      <t c="3" si="227">
        <n x="225"/>
        <n x="583"/>
        <n x="251" s="1"/>
      </t>
    </mdx>
    <mdx n="0" f="v">
      <t c="3" si="227">
        <n x="225"/>
        <n x="555"/>
        <n x="251" s="1"/>
      </t>
    </mdx>
    <mdx n="0" f="v">
      <t c="3" si="227">
        <n x="225"/>
        <n x="570"/>
        <n x="251" s="1"/>
      </t>
    </mdx>
    <mdx n="0" f="v">
      <t c="3" si="227">
        <n x="225"/>
        <n x="574"/>
        <n x="251" s="1"/>
      </t>
    </mdx>
    <mdx n="0" f="v">
      <t c="3" si="227">
        <n x="225"/>
        <n x="596"/>
        <n x="251" s="1"/>
      </t>
    </mdx>
    <mdx n="0" f="v">
      <t c="3" si="227">
        <n x="225"/>
        <n x="584"/>
        <n x="251" s="1"/>
      </t>
    </mdx>
    <mdx n="0" f="v">
      <t c="3" si="227">
        <n x="225"/>
        <n x="585"/>
        <n x="251" s="1"/>
      </t>
    </mdx>
    <mdx n="0" f="v">
      <t c="3" si="227">
        <n x="225"/>
        <n x="613"/>
        <n x="251" s="1"/>
      </t>
    </mdx>
    <mdx n="0" f="v">
      <t c="3" si="227">
        <n x="225"/>
        <n x="627"/>
        <n x="251" s="1"/>
      </t>
    </mdx>
    <mdx n="0" f="v">
      <t c="3" si="227">
        <n x="225"/>
        <n x="609"/>
        <n x="251" s="1"/>
      </t>
    </mdx>
    <mdx n="0" f="v">
      <t c="3" si="227">
        <n x="225"/>
        <n x="610"/>
        <n x="251" s="1"/>
      </t>
    </mdx>
    <mdx n="0" f="v">
      <t c="3" si="227">
        <n x="225"/>
        <n x="611"/>
        <n x="251" s="1"/>
      </t>
    </mdx>
    <mdx n="0" f="v">
      <t c="3" si="227">
        <n x="225"/>
        <n x="612"/>
        <n x="251" s="1"/>
      </t>
    </mdx>
    <mdx n="0" f="v">
      <t c="3" si="227">
        <n x="225"/>
        <n x="615"/>
        <n x="251" s="1"/>
      </t>
    </mdx>
    <mdx n="0" f="v">
      <t c="3" si="227">
        <n x="225"/>
        <n x="616"/>
        <n x="251" s="1"/>
      </t>
    </mdx>
    <mdx n="0" f="v">
      <t c="3" si="227">
        <n x="225"/>
        <n x="599"/>
        <n x="251" s="1"/>
      </t>
    </mdx>
    <mdx n="0" f="v">
      <t c="3" si="227">
        <n x="225"/>
        <n x="582"/>
        <n x="251" s="1"/>
      </t>
    </mdx>
    <mdx n="0" f="v">
      <t c="3" si="227">
        <n x="225"/>
        <n x="586"/>
        <n x="251" s="1"/>
      </t>
    </mdx>
    <mdx n="0" f="v">
      <t c="3" si="227">
        <n x="225"/>
        <n x="600"/>
        <n x="251" s="1"/>
      </t>
    </mdx>
    <mdx n="0" f="v">
      <t c="3" si="227">
        <n x="225"/>
        <n x="587"/>
        <n x="251" s="1"/>
      </t>
    </mdx>
    <mdx n="0" f="v">
      <t c="3" si="227">
        <n x="225"/>
        <n x="602"/>
        <n x="251" s="1"/>
      </t>
    </mdx>
    <mdx n="0" f="v">
      <t c="3" si="227">
        <n x="225"/>
        <n x="603"/>
        <n x="251" s="1"/>
      </t>
    </mdx>
    <mdx n="0" f="v">
      <t c="3" si="227">
        <n x="225"/>
        <n x="604"/>
        <n x="251" s="1"/>
      </t>
    </mdx>
    <mdx n="0" f="v">
      <t c="3" si="227">
        <n x="225"/>
        <n x="605"/>
        <n x="251" s="1"/>
      </t>
    </mdx>
    <mdx n="0" f="v">
      <t c="3" si="227">
        <n x="225"/>
        <n x="617"/>
        <n x="251" s="1"/>
      </t>
    </mdx>
    <mdx n="0" f="v">
      <t c="3" si="227">
        <n x="225"/>
        <n x="632"/>
        <n x="251" s="1"/>
      </t>
    </mdx>
    <mdx n="0" f="v">
      <t c="3" si="227">
        <n x="225"/>
        <n x="633"/>
        <n x="251" s="1"/>
      </t>
    </mdx>
    <mdx n="0" f="v">
      <t c="3" si="227">
        <n x="225"/>
        <n x="643"/>
        <n x="251" s="1"/>
      </t>
    </mdx>
    <mdx n="0" f="v">
      <t c="3" si="227">
        <n x="225"/>
        <n x="608"/>
        <n x="251" s="1"/>
      </t>
    </mdx>
    <mdx n="0" f="v">
      <t c="3" si="227">
        <n x="225"/>
        <n x="614"/>
        <n x="251" s="1"/>
      </t>
    </mdx>
    <mdx n="0" f="v">
      <t c="3" si="227">
        <n x="225"/>
        <n x="635"/>
        <n x="251" s="1"/>
      </t>
    </mdx>
    <mdx n="0" f="v">
      <t c="3" si="227">
        <n x="225"/>
        <n x="636"/>
        <n x="251" s="1"/>
      </t>
    </mdx>
    <mdx n="0" f="v">
      <t c="3" si="227">
        <n x="225"/>
        <n x="637"/>
        <n x="251" s="1"/>
      </t>
    </mdx>
    <mdx n="0" f="v">
      <t c="3" si="227">
        <n x="225"/>
        <n x="639"/>
        <n x="251" s="1"/>
      </t>
    </mdx>
    <mdx n="0" f="v">
      <t c="3" si="227">
        <n x="225"/>
        <n x="644"/>
        <n x="251" s="1"/>
      </t>
    </mdx>
    <mdx n="0" f="v">
      <t c="3" si="227">
        <n x="225"/>
        <n x="624"/>
        <n x="251" s="1"/>
      </t>
    </mdx>
    <mdx n="0" f="v">
      <t c="3" si="227">
        <n x="225"/>
        <n x="606"/>
        <n x="251" s="1"/>
      </t>
    </mdx>
    <mdx n="0" f="v">
      <t c="3" si="227">
        <n x="225"/>
        <n x="645"/>
        <n x="251" s="1"/>
      </t>
    </mdx>
    <mdx n="0" f="v">
      <t c="3" si="227">
        <n x="225"/>
        <n x="619"/>
        <n x="251" s="1"/>
      </t>
    </mdx>
    <mdx n="0" f="v">
      <t c="3" si="227">
        <n x="225"/>
        <n x="620"/>
        <n x="251" s="1"/>
      </t>
    </mdx>
    <mdx n="0" f="v">
      <t c="3" si="227">
        <n x="225"/>
        <n x="621"/>
        <n x="251" s="1"/>
      </t>
    </mdx>
    <mdx n="0" f="v">
      <t c="3" si="227">
        <n x="225"/>
        <n x="622"/>
        <n x="251" s="1"/>
      </t>
    </mdx>
    <mdx n="0" f="v">
      <t c="3" si="227">
        <n x="225"/>
        <n x="623"/>
        <n x="251" s="1"/>
      </t>
    </mdx>
    <mdx n="0" f="v">
      <t c="3" si="227">
        <n x="225"/>
        <n x="625"/>
        <n x="251" s="1"/>
      </t>
    </mdx>
    <mdx n="0" f="v">
      <t c="3" si="227">
        <n x="225"/>
        <n x="628"/>
        <n x="251" s="1"/>
      </t>
    </mdx>
    <mdx n="0" f="v">
      <t c="3" si="227">
        <n x="225"/>
        <n x="654"/>
        <n x="251" s="1"/>
      </t>
    </mdx>
    <mdx n="0" f="v">
      <t c="3" si="227">
        <n x="225"/>
        <n x="646"/>
        <n x="251" s="1"/>
      </t>
    </mdx>
    <mdx n="0" f="v">
      <t c="3" si="227">
        <n x="225"/>
        <n x="647"/>
        <n x="251" s="1"/>
      </t>
    </mdx>
    <mdx n="0" f="v">
      <t c="3" si="227">
        <n x="225"/>
        <n x="648"/>
        <n x="251" s="1"/>
      </t>
    </mdx>
    <mdx n="0" f="v">
      <t c="3" si="227">
        <n x="225"/>
        <n x="649"/>
        <n x="251" s="1"/>
      </t>
    </mdx>
    <mdx n="0" f="v">
      <t c="3" si="227">
        <n x="225"/>
        <n x="650"/>
        <n x="251" s="1"/>
      </t>
    </mdx>
    <mdx n="0" f="v">
      <t c="3" si="227">
        <n x="225"/>
        <n x="651"/>
        <n x="251" s="1"/>
      </t>
    </mdx>
    <mdx n="0" f="v">
      <t c="3" si="227">
        <n x="225"/>
        <n x="652"/>
        <n x="251" s="1"/>
      </t>
    </mdx>
    <mdx n="0" f="v">
      <t c="3" si="227">
        <n x="225"/>
        <n x="653"/>
        <n x="251" s="1"/>
      </t>
    </mdx>
    <mdx n="0" f="v">
      <t c="3" si="227">
        <n x="225"/>
        <n x="641"/>
        <n x="251" s="1"/>
      </t>
    </mdx>
    <mdx n="0" f="v">
      <t c="3" si="227">
        <n x="225"/>
        <n x="640"/>
        <n x="251" s="1"/>
      </t>
    </mdx>
    <mdx n="0" f="v">
      <t c="3" si="227">
        <n x="225"/>
        <n x="630"/>
        <n x="251" s="1"/>
      </t>
    </mdx>
    <mdx n="0" f="v">
      <t c="3" si="227">
        <n x="225"/>
        <n x="607"/>
        <n x="251" s="1"/>
      </t>
    </mdx>
    <mdx n="0" f="v">
      <t c="3" si="227">
        <n x="225"/>
        <n x="629"/>
        <n x="251" s="1"/>
      </t>
    </mdx>
    <mdx n="0" f="v">
      <t c="3" si="227">
        <n x="225"/>
        <n x="626"/>
        <n x="251" s="1"/>
      </t>
    </mdx>
    <mdx n="0" f="v">
      <t c="3" si="227">
        <n x="225"/>
        <n x="631"/>
        <n x="251" s="1"/>
      </t>
    </mdx>
    <mdx n="0" f="v">
      <t c="3" si="227">
        <n x="225"/>
        <n x="634"/>
        <n x="251" s="1"/>
      </t>
    </mdx>
    <mdx n="0" f="v">
      <t c="3" si="227">
        <n x="225"/>
        <n x="638"/>
        <n x="251" s="1"/>
      </t>
    </mdx>
    <mdx n="0" f="v">
      <t c="3" si="227">
        <n x="225"/>
        <n x="655"/>
        <n x="251" s="1"/>
      </t>
    </mdx>
    <mdx n="0" f="v">
      <t c="3" si="227">
        <n x="225"/>
        <n x="642"/>
        <n x="251" s="1"/>
      </t>
    </mdx>
    <mdx n="0" f="v">
      <t c="3" si="227">
        <n x="225"/>
        <n x="322"/>
        <n x="83"/>
      </t>
    </mdx>
    <mdx n="0" f="v">
      <t c="3" si="227">
        <n x="225"/>
        <n x="318"/>
        <n x="187"/>
      </t>
    </mdx>
    <mdx n="0" f="v">
      <t c="3" si="227">
        <n x="225"/>
        <n x="318"/>
        <n x="132"/>
      </t>
    </mdx>
    <mdx n="0" f="v">
      <t c="3" si="227">
        <n x="225"/>
        <n x="338"/>
        <n x="182"/>
      </t>
    </mdx>
    <mdx n="0" f="v">
      <t c="3" si="227">
        <n x="225"/>
        <n x="319"/>
        <n x="182"/>
      </t>
    </mdx>
    <mdx n="0" f="v">
      <t c="3" si="227">
        <n x="225"/>
        <n x="315"/>
        <n x="182"/>
      </t>
    </mdx>
    <mdx n="0" f="v">
      <t c="3" si="227">
        <n x="225"/>
        <n x="314"/>
        <n x="182"/>
      </t>
    </mdx>
    <mdx n="0" f="v">
      <t c="3" si="227">
        <n x="225"/>
        <n x="312"/>
        <n x="182"/>
      </t>
    </mdx>
    <mdx n="0" f="v">
      <t c="3" si="227">
        <n x="225"/>
        <n x="305"/>
        <n x="182"/>
      </t>
    </mdx>
    <mdx n="0" f="v">
      <t c="3" si="227">
        <n x="225"/>
        <n x="313"/>
        <n x="182"/>
      </t>
    </mdx>
    <mdx n="0" f="v">
      <t c="3" si="227">
        <n x="225"/>
        <n x="319"/>
        <n x="249"/>
      </t>
    </mdx>
    <mdx n="0" f="v">
      <t c="3" si="227">
        <n x="225"/>
        <n x="318"/>
        <n x="249"/>
      </t>
    </mdx>
    <mdx n="0" f="v">
      <t c="3" si="227">
        <n x="225"/>
        <n x="314"/>
        <n x="249"/>
      </t>
    </mdx>
    <mdx n="0" f="v">
      <t c="3" si="227">
        <n x="225"/>
        <n x="312"/>
        <n x="249"/>
      </t>
    </mdx>
    <mdx n="0" f="v">
      <t c="3" si="227">
        <n x="225"/>
        <n x="310"/>
        <n x="249"/>
      </t>
    </mdx>
    <mdx n="0" f="v">
      <t c="3" si="227">
        <n x="225"/>
        <n x="306"/>
        <n x="249"/>
      </t>
    </mdx>
    <mdx n="0" f="v">
      <t c="3" si="227">
        <n x="225"/>
        <n x="291"/>
        <n x="249"/>
      </t>
    </mdx>
    <mdx n="0" f="v">
      <t c="3" si="227">
        <n x="225"/>
        <n x="302"/>
        <n x="249"/>
      </t>
    </mdx>
    <mdx n="0" f="v">
      <t c="3" si="227">
        <n x="225"/>
        <n x="279"/>
        <n x="249"/>
      </t>
    </mdx>
    <mdx n="0" f="v">
      <t c="3" si="227">
        <n x="225"/>
        <n x="550"/>
        <n x="249"/>
      </t>
    </mdx>
    <mdx n="0" f="v">
      <t c="3" si="227">
        <n x="225"/>
        <n x="322"/>
        <n x="115"/>
      </t>
    </mdx>
    <mdx n="0" f="v">
      <t c="3" si="227">
        <n x="225"/>
        <n x="279"/>
        <n x="167"/>
      </t>
    </mdx>
    <mdx n="0" f="v">
      <t c="3" si="227">
        <n x="225"/>
        <n x="315"/>
        <n x="167"/>
      </t>
    </mdx>
    <mdx n="0" f="v">
      <t c="3" si="227">
        <n x="225"/>
        <n x="306"/>
        <n x="167"/>
      </t>
    </mdx>
    <mdx n="0" f="v">
      <t c="3" si="227">
        <n x="225"/>
        <n x="287"/>
        <n x="167"/>
      </t>
    </mdx>
    <mdx n="0" f="v">
      <t c="3" si="227">
        <n x="225"/>
        <n x="286"/>
        <n x="167"/>
      </t>
    </mdx>
    <mdx n="0" f="v">
      <t c="3" si="227">
        <n x="225"/>
        <n x="321"/>
        <n x="167"/>
      </t>
    </mdx>
    <mdx n="0" f="v">
      <t c="3" si="227">
        <n x="225"/>
        <n x="310"/>
        <n x="167"/>
      </t>
    </mdx>
    <mdx n="0" f="v">
      <t c="3" si="227">
        <n x="225"/>
        <n x="575"/>
        <n x="167"/>
      </t>
    </mdx>
    <mdx n="0" f="v">
      <t c="3" si="227">
        <n x="225"/>
        <n x="341"/>
        <n x="167"/>
      </t>
    </mdx>
    <mdx n="0" f="v">
      <t c="3" si="227">
        <n x="225"/>
        <n x="333"/>
        <n x="167"/>
      </t>
    </mdx>
    <mdx n="0" f="v">
      <t c="3" si="227">
        <n x="225"/>
        <n x="561"/>
        <n x="167"/>
      </t>
    </mdx>
    <mdx n="0" f="v">
      <t c="3" si="227">
        <n x="225"/>
        <n x="562"/>
        <n x="167"/>
      </t>
    </mdx>
    <mdx n="0" f="v">
      <t c="3" si="227">
        <n x="225"/>
        <n x="295"/>
        <n x="167"/>
      </t>
    </mdx>
    <mdx n="0" f="v">
      <t c="3" si="227">
        <n x="225"/>
        <n x="577"/>
        <n x="167"/>
      </t>
    </mdx>
    <mdx n="0" f="v">
      <t c="3" si="227">
        <n x="225"/>
        <n x="579"/>
        <n x="167"/>
      </t>
    </mdx>
    <mdx n="0" f="v">
      <t c="3" si="227">
        <n x="225"/>
        <n x="353"/>
        <n x="167"/>
      </t>
    </mdx>
    <mdx n="0" f="v">
      <t c="3" si="227">
        <n x="225"/>
        <n x="565"/>
        <n x="167"/>
      </t>
    </mdx>
    <mdx n="0" f="v">
      <t c="3" si="227">
        <n x="225"/>
        <n x="592"/>
        <n x="167"/>
      </t>
    </mdx>
    <mdx n="0" f="v">
      <t c="3" si="227">
        <n x="225"/>
        <n x="595"/>
        <n x="167"/>
      </t>
    </mdx>
    <mdx n="0" f="v">
      <t c="3" si="227">
        <n x="225"/>
        <n x="586"/>
        <n x="167"/>
      </t>
    </mdx>
    <mdx n="0" f="v">
      <t c="3" si="227">
        <n x="225"/>
        <n x="583"/>
        <n x="167"/>
      </t>
    </mdx>
    <mdx n="0" f="v">
      <t c="3" si="227">
        <n x="225"/>
        <n x="600"/>
        <n x="167"/>
      </t>
    </mdx>
    <mdx n="0" f="v">
      <t c="3" si="227">
        <n x="225"/>
        <n x="598"/>
        <n x="167"/>
      </t>
    </mdx>
    <mdx n="0" f="v">
      <t c="3" si="227">
        <n x="225"/>
        <n x="617"/>
        <n x="167"/>
      </t>
    </mdx>
    <mdx n="0" f="v">
      <t c="3" si="227">
        <n x="225"/>
        <n x="618"/>
        <n x="167"/>
      </t>
    </mdx>
    <mdx n="0" f="v">
      <t c="3" si="227">
        <n x="225"/>
        <n x="620"/>
        <n x="167"/>
      </t>
    </mdx>
    <mdx n="0" f="v">
      <t c="3" si="227">
        <n x="225"/>
        <n x="647"/>
        <n x="167"/>
      </t>
    </mdx>
    <mdx n="0" f="v">
      <t c="3" si="227">
        <n x="225"/>
        <n x="623"/>
        <n x="167"/>
      </t>
    </mdx>
    <mdx n="0" f="v">
      <t c="3" si="227">
        <n x="225"/>
        <n x="640"/>
        <n x="167"/>
      </t>
    </mdx>
    <mdx n="0" f="v">
      <t c="3" si="227">
        <n x="225"/>
        <n x="650"/>
        <n x="167"/>
      </t>
    </mdx>
    <mdx n="0" f="v">
      <t c="3" si="227">
        <n x="225"/>
        <n x="629"/>
        <n x="167"/>
      </t>
    </mdx>
    <mdx n="0" f="v">
      <t c="3" si="227">
        <n x="225"/>
        <n x="634"/>
        <n x="167"/>
      </t>
    </mdx>
    <mdx n="0" f="v">
      <t c="3" si="227">
        <n x="225"/>
        <n x="655"/>
        <n x="167"/>
      </t>
    </mdx>
    <mdx n="0" f="v">
      <t c="3" si="227">
        <n x="225"/>
        <n x="314"/>
        <n x="169"/>
      </t>
    </mdx>
    <mdx n="0" f="v">
      <t c="3" si="227">
        <n x="225"/>
        <n x="305"/>
        <n x="169"/>
      </t>
    </mdx>
    <mdx n="0" f="v">
      <t c="3" si="227">
        <n x="225"/>
        <n x="303"/>
        <n x="169"/>
      </t>
    </mdx>
    <mdx n="0" f="v">
      <t c="3" si="227">
        <n x="225"/>
        <n x="321"/>
        <n x="169"/>
      </t>
    </mdx>
    <mdx n="0" f="v">
      <t c="3" si="227">
        <n x="225"/>
        <n x="308"/>
        <n x="169"/>
      </t>
    </mdx>
    <mdx n="0" f="v">
      <t c="3" si="227">
        <n x="225"/>
        <n x="292"/>
        <n x="169"/>
      </t>
    </mdx>
    <mdx n="0" f="v">
      <t c="3" si="227">
        <n x="225"/>
        <n x="279"/>
        <n x="169"/>
      </t>
    </mdx>
    <mdx n="0" f="v">
      <t c="3" si="227">
        <n x="225"/>
        <n x="300"/>
        <n x="169"/>
      </t>
    </mdx>
    <mdx n="0" f="v">
      <t c="3" si="227">
        <n x="225"/>
        <n x="354"/>
        <n x="169"/>
      </t>
    </mdx>
    <mdx n="0" f="v">
      <t c="3" si="227">
        <n x="225"/>
        <n x="551"/>
        <n x="169"/>
      </t>
    </mdx>
    <mdx n="0" f="v">
      <t c="3" si="227">
        <n x="225"/>
        <n x="333"/>
        <n x="169"/>
      </t>
    </mdx>
    <mdx n="0" f="v">
      <t c="3" si="227">
        <n x="225"/>
        <n x="558"/>
        <n x="169"/>
      </t>
    </mdx>
    <mdx n="0" f="v">
      <t c="3" si="227">
        <n x="225"/>
        <n x="562"/>
        <n x="169"/>
      </t>
    </mdx>
    <mdx n="0" f="v">
      <t c="3" si="227">
        <n x="225"/>
        <n x="575"/>
        <n x="169"/>
      </t>
    </mdx>
    <mdx n="0" f="v">
      <t c="3" si="227">
        <n x="225"/>
        <n x="564"/>
        <n x="169"/>
      </t>
    </mdx>
    <mdx n="0" f="v">
      <t c="3" si="227">
        <n x="225"/>
        <n x="578"/>
        <n x="169"/>
      </t>
    </mdx>
    <mdx n="0" f="v">
      <t c="3" si="227">
        <n x="225"/>
        <n x="571"/>
        <n x="169"/>
      </t>
    </mdx>
    <mdx n="0" f="v">
      <t c="3" si="227">
        <n x="225"/>
        <n x="291"/>
        <n x="171"/>
      </t>
    </mdx>
    <mdx n="0" f="v">
      <t c="3" si="227">
        <n x="225"/>
        <n x="322"/>
        <n x="171"/>
      </t>
    </mdx>
    <mdx n="0" f="v">
      <t c="3" si="227">
        <n x="225"/>
        <n x="312"/>
        <n x="171"/>
      </t>
    </mdx>
    <mdx n="0" f="v">
      <t c="3" si="227">
        <n x="225"/>
        <n x="314"/>
        <n x="171"/>
      </t>
    </mdx>
    <mdx n="0" f="v">
      <t c="3" si="227">
        <n x="225"/>
        <n x="305"/>
        <n x="171"/>
      </t>
    </mdx>
    <mdx n="0" f="v">
      <t c="3" si="227">
        <n x="225"/>
        <n x="292"/>
        <n x="173"/>
      </t>
    </mdx>
    <mdx n="0" f="v">
      <t c="3" si="227">
        <n x="225"/>
        <n x="315"/>
        <n x="236"/>
      </t>
    </mdx>
    <mdx n="0" f="v">
      <t c="3" si="227">
        <n x="225"/>
        <n x="306"/>
        <n x="236"/>
      </t>
    </mdx>
    <mdx n="0" f="v">
      <t c="3" si="227">
        <n x="225"/>
        <n x="314"/>
        <n x="67"/>
      </t>
    </mdx>
    <mdx n="0" f="v">
      <t c="3" si="227">
        <n x="225"/>
        <n x="279"/>
        <n x="67"/>
      </t>
    </mdx>
    <mdx n="0" f="v">
      <t c="3" si="227">
        <n x="225"/>
        <n x="322"/>
        <n x="232"/>
      </t>
    </mdx>
    <mdx n="0" f="v">
      <t c="3" si="227">
        <n x="225"/>
        <n x="313"/>
        <n x="232"/>
      </t>
    </mdx>
    <mdx n="0" f="v">
      <t c="3" si="227">
        <n x="225"/>
        <n x="312"/>
        <n x="232"/>
      </t>
    </mdx>
    <mdx n="0" f="v">
      <t c="3" si="227">
        <n x="225"/>
        <n x="314"/>
        <n x="232"/>
      </t>
    </mdx>
    <mdx n="0" f="v">
      <t c="3" si="227">
        <n x="225"/>
        <n x="305"/>
        <n x="232"/>
      </t>
    </mdx>
    <mdx n="0" f="v">
      <t c="3" si="227">
        <n x="225"/>
        <n x="302"/>
        <n x="232"/>
      </t>
    </mdx>
    <mdx n="0" f="v">
      <t c="3" si="227">
        <n x="225"/>
        <n x="313"/>
        <n x="178"/>
      </t>
    </mdx>
    <mdx n="0" f="v">
      <t c="3" si="227">
        <n x="225"/>
        <n x="312"/>
        <n x="178"/>
      </t>
    </mdx>
    <mdx n="0" f="v">
      <t c="3" si="227">
        <n x="225"/>
        <n x="322"/>
        <n x="178"/>
      </t>
    </mdx>
    <mdx n="0" f="v">
      <t c="3" si="227">
        <n x="225"/>
        <n x="338"/>
        <n x="178"/>
      </t>
    </mdx>
    <mdx n="0" f="v">
      <t c="3" si="227">
        <n x="225"/>
        <n x="314"/>
        <n x="178"/>
      </t>
    </mdx>
    <mdx n="0" f="v">
      <t c="3" si="227">
        <n x="225"/>
        <n x="315"/>
        <n x="159"/>
      </t>
    </mdx>
    <mdx n="0" f="v">
      <t c="3" si="227">
        <n x="225"/>
        <n x="306"/>
        <n x="159"/>
      </t>
    </mdx>
    <mdx n="0" f="v">
      <t c="3" si="227">
        <n x="225"/>
        <n x="315"/>
        <n x="180"/>
      </t>
    </mdx>
    <mdx n="0" f="v">
      <t c="3" si="227">
        <n x="225"/>
        <n x="306"/>
        <n x="180"/>
      </t>
    </mdx>
    <mdx n="0" f="v">
      <t c="3" si="227">
        <n x="225"/>
        <n x="310"/>
        <n x="180"/>
      </t>
    </mdx>
    <mdx n="0" f="v">
      <t c="3" si="227">
        <n x="225"/>
        <n x="557"/>
        <n x="180"/>
      </t>
    </mdx>
    <mdx n="0" f="v">
      <t c="3" si="227">
        <n x="225"/>
        <n x="550"/>
        <n x="180"/>
      </t>
    </mdx>
    <mdx n="0" f="v">
      <t c="3" si="227">
        <n x="225"/>
        <n x="292"/>
        <n x="181"/>
      </t>
    </mdx>
    <mdx n="0" f="v">
      <t c="3" si="227">
        <n x="225"/>
        <n x="279"/>
        <n x="181"/>
      </t>
    </mdx>
    <mdx n="0" f="v">
      <t c="3" si="227">
        <n x="225"/>
        <n x="315"/>
        <n x="181"/>
      </t>
    </mdx>
    <mdx n="0" f="v">
      <t c="3" si="227">
        <n x="225"/>
        <n x="306"/>
        <n x="181"/>
      </t>
    </mdx>
    <mdx n="0" f="v">
      <t c="3" si="227">
        <n x="225"/>
        <n x="322"/>
        <n x="12"/>
      </t>
    </mdx>
    <mdx n="0" f="v">
      <t c="3" si="227">
        <n x="225"/>
        <n x="313"/>
        <n x="12"/>
      </t>
    </mdx>
    <mdx n="0" f="v">
      <t c="3" si="227">
        <n x="225"/>
        <n x="314"/>
        <n x="12"/>
      </t>
    </mdx>
    <mdx n="0" f="v">
      <t c="3" si="227">
        <n x="225"/>
        <n x="305"/>
        <n x="12"/>
      </t>
    </mdx>
    <mdx n="0" f="v">
      <t c="3" si="227">
        <n x="225"/>
        <n x="279"/>
        <n x="192"/>
      </t>
    </mdx>
    <mdx n="0" f="v">
      <t c="3" si="227">
        <n x="225"/>
        <n x="322"/>
        <n x="192"/>
      </t>
    </mdx>
    <mdx n="0" f="v">
      <t c="3" si="227">
        <n x="225"/>
        <n x="309"/>
        <n x="192"/>
      </t>
    </mdx>
    <mdx n="0" f="v">
      <t c="3" si="227">
        <n x="225"/>
        <n x="310"/>
        <n x="192"/>
      </t>
    </mdx>
    <mdx n="0" f="v">
      <t c="3" si="227">
        <n x="225"/>
        <n x="551"/>
        <n x="192"/>
      </t>
    </mdx>
    <mdx n="0" f="v">
      <t c="3" si="227">
        <n x="225"/>
        <n x="549"/>
        <n x="192"/>
      </t>
    </mdx>
    <mdx n="0" f="v">
      <t c="3" si="227">
        <n x="225"/>
        <n x="322"/>
        <n x="32"/>
      </t>
    </mdx>
    <mdx n="0" f="v">
      <t c="3" si="227">
        <n x="225"/>
        <n x="274"/>
        <n x="32"/>
      </t>
    </mdx>
    <mdx n="0" f="v">
      <t c="3" si="227">
        <n x="225"/>
        <n x="288"/>
        <n x="32"/>
      </t>
    </mdx>
    <mdx n="0" f="v">
      <t c="3" si="227">
        <n x="225"/>
        <n x="313"/>
        <n x="32"/>
      </t>
    </mdx>
    <mdx n="0" f="v">
      <t c="3" si="227">
        <n x="225"/>
        <n x="279"/>
        <n x="32"/>
      </t>
    </mdx>
    <mdx n="0" f="v">
      <t c="3" si="227">
        <n x="225"/>
        <n x="549"/>
        <n x="32"/>
      </t>
    </mdx>
    <mdx n="0" f="v">
      <t c="3" si="227">
        <n x="225"/>
        <n x="314"/>
        <n x="32"/>
      </t>
    </mdx>
    <mdx n="0" f="v">
      <t c="3" si="227">
        <n x="225"/>
        <n x="310"/>
        <n x="32"/>
      </t>
    </mdx>
    <mdx n="0" f="v">
      <t c="3" si="227">
        <n x="225"/>
        <n x="305"/>
        <n x="32"/>
      </t>
    </mdx>
    <mdx n="0" f="v">
      <t c="3" si="227">
        <n x="225"/>
        <n x="291"/>
        <n x="32"/>
      </t>
    </mdx>
    <mdx n="0" f="v">
      <t c="3" si="227">
        <n x="225"/>
        <n x="322"/>
        <n x="28"/>
      </t>
    </mdx>
    <mdx n="0" f="v">
      <t c="3" si="227">
        <n x="225"/>
        <n x="274"/>
        <n x="28"/>
      </t>
    </mdx>
    <mdx n="0" f="v">
      <t c="3" si="227">
        <n x="225"/>
        <n x="289"/>
        <n x="28"/>
      </t>
    </mdx>
    <mdx n="0" f="v">
      <t c="3" si="227">
        <n x="225"/>
        <n x="288"/>
        <n x="28"/>
      </t>
    </mdx>
    <mdx n="0" f="v">
      <t c="3" si="227">
        <n x="225"/>
        <n x="313"/>
        <n x="28"/>
      </t>
    </mdx>
    <mdx n="0" f="v">
      <t c="3" si="227">
        <n x="225"/>
        <n x="279"/>
        <n x="28"/>
      </t>
    </mdx>
    <mdx n="0" f="v">
      <t c="3" si="227">
        <n x="225"/>
        <n x="549"/>
        <n x="28"/>
      </t>
    </mdx>
    <mdx n="0" f="v">
      <t c="3" si="227">
        <n x="225"/>
        <n x="314"/>
        <n x="28"/>
      </t>
    </mdx>
    <mdx n="0" f="v">
      <t c="3" si="227">
        <n x="225"/>
        <n x="310"/>
        <n x="28"/>
      </t>
    </mdx>
    <mdx n="0" f="v">
      <t c="3" si="227">
        <n x="225"/>
        <n x="305"/>
        <n x="28"/>
      </t>
    </mdx>
    <mdx n="0" f="v">
      <t c="3" si="227">
        <n x="225"/>
        <n x="322"/>
        <n x="25"/>
      </t>
    </mdx>
    <mdx n="0" f="v">
      <t c="3" si="227">
        <n x="225"/>
        <n x="274"/>
        <n x="25"/>
      </t>
    </mdx>
    <mdx n="0" f="v">
      <t c="3" si="227">
        <n x="225"/>
        <n x="289"/>
        <n x="25"/>
      </t>
    </mdx>
    <mdx n="0" f="v">
      <t c="3" si="227">
        <n x="225"/>
        <n x="288"/>
        <n x="25"/>
      </t>
    </mdx>
    <mdx n="0" f="v">
      <t c="3" si="227">
        <n x="225"/>
        <n x="313"/>
        <n x="25"/>
      </t>
    </mdx>
    <mdx n="0" f="v">
      <t c="3" si="227">
        <n x="225"/>
        <n x="550"/>
        <n x="25"/>
      </t>
    </mdx>
    <mdx n="0" f="v">
      <t c="3" si="227">
        <n x="225"/>
        <n x="549"/>
        <n x="25"/>
      </t>
    </mdx>
    <mdx n="0" f="v">
      <t c="3" si="227">
        <n x="225"/>
        <n x="314"/>
        <n x="25"/>
      </t>
    </mdx>
    <mdx n="0" f="v">
      <t c="3" si="227">
        <n x="225"/>
        <n x="310"/>
        <n x="25"/>
      </t>
    </mdx>
    <mdx n="0" f="v">
      <t c="3" si="227">
        <n x="225"/>
        <n x="305"/>
        <n x="25"/>
      </t>
    </mdx>
    <mdx n="0" f="v">
      <t c="3" si="227">
        <n x="225"/>
        <n x="274"/>
        <n x="21"/>
      </t>
    </mdx>
    <mdx n="0" f="v">
      <t c="3" si="227">
        <n x="225"/>
        <n x="289"/>
        <n x="21"/>
      </t>
    </mdx>
    <mdx n="0" f="v">
      <t c="3" si="227">
        <n x="225"/>
        <n x="313"/>
        <n x="21"/>
      </t>
    </mdx>
    <mdx n="0" f="v">
      <t c="3" si="227">
        <n x="225"/>
        <n x="557"/>
        <n x="21"/>
      </t>
    </mdx>
    <mdx n="0" f="v">
      <t c="3" si="227">
        <n x="225"/>
        <n x="289"/>
        <n x="16"/>
      </t>
    </mdx>
    <mdx n="0" f="v">
      <t c="3" si="227">
        <n x="225"/>
        <n x="288"/>
        <n x="16"/>
      </t>
    </mdx>
    <mdx n="0" f="v">
      <t c="3" si="227">
        <n x="225"/>
        <n x="314"/>
        <n x="16"/>
      </t>
    </mdx>
    <mdx n="0" f="v">
      <t c="3" si="227">
        <n x="225"/>
        <n x="310"/>
        <n x="16"/>
      </t>
    </mdx>
    <mdx n="0" f="v">
      <t c="3" si="227">
        <n x="225"/>
        <n x="284"/>
        <n x="220"/>
      </t>
    </mdx>
    <mdx n="0" f="v">
      <t c="3" si="227">
        <n x="225"/>
        <n x="321"/>
        <n x="163"/>
      </t>
    </mdx>
    <mdx n="0" f="v">
      <t c="3" si="227">
        <n x="225"/>
        <n x="319"/>
        <n x="163"/>
      </t>
    </mdx>
    <mdx n="0" f="v">
      <t c="3" si="227">
        <n x="225"/>
        <n x="335"/>
        <n x="163"/>
      </t>
    </mdx>
    <mdx n="0" f="v">
      <t c="3" si="227">
        <n x="225"/>
        <n x="320"/>
        <n x="163"/>
      </t>
    </mdx>
    <mdx n="0" f="v">
      <t c="3" si="227">
        <n x="225"/>
        <n x="285"/>
        <n x="163"/>
      </t>
    </mdx>
    <mdx n="0" f="v">
      <t c="3" si="227">
        <n x="225"/>
        <n x="275"/>
        <n x="163"/>
      </t>
    </mdx>
    <mdx n="0" f="v">
      <t c="3" si="227">
        <n x="225"/>
        <n x="274"/>
        <n x="163"/>
      </t>
    </mdx>
    <mdx n="0" f="v">
      <t c="3" si="227">
        <n x="225"/>
        <n x="290"/>
        <n x="163"/>
      </t>
    </mdx>
    <mdx n="0" f="v">
      <t c="3" si="227">
        <n x="225"/>
        <n x="289"/>
        <n x="163"/>
      </t>
    </mdx>
    <mdx n="0" f="v">
      <t c="3" si="227">
        <n x="225"/>
        <n x="333"/>
        <n x="163"/>
      </t>
    </mdx>
    <mdx n="0" f="v">
      <t c="3" si="227">
        <n x="225"/>
        <n x="551"/>
        <n x="163"/>
      </t>
    </mdx>
    <mdx n="0" f="v">
      <t c="3" si="227">
        <n x="225"/>
        <n x="559"/>
        <n x="163"/>
      </t>
    </mdx>
    <mdx n="0" f="v">
      <t c="3" si="227">
        <n x="225"/>
        <n x="561"/>
        <n x="163"/>
      </t>
    </mdx>
    <mdx n="0" f="v">
      <t c="3" si="227">
        <n x="225"/>
        <n x="562"/>
        <n x="163"/>
      </t>
    </mdx>
    <mdx n="0" f="v">
      <t c="3" si="227">
        <n x="225"/>
        <n x="347"/>
        <n x="163"/>
      </t>
    </mdx>
    <mdx n="0" f="v">
      <t c="3" si="227">
        <n x="225"/>
        <n x="298"/>
        <n x="163"/>
      </t>
    </mdx>
    <mdx n="0" f="v">
      <t c="3" si="227">
        <n x="225"/>
        <n x="576"/>
        <n x="163"/>
      </t>
    </mdx>
    <mdx n="0" f="v">
      <t c="3" si="227">
        <n x="225"/>
        <n x="577"/>
        <n x="163"/>
      </t>
    </mdx>
    <mdx n="0" f="v">
      <t c="3" si="227">
        <n x="225"/>
        <n x="324"/>
        <n x="163"/>
      </t>
    </mdx>
    <mdx n="0" f="v">
      <t c="3" si="227">
        <n x="225"/>
        <n x="312"/>
        <n x="163"/>
      </t>
    </mdx>
    <mdx n="0" f="v">
      <t c="3" si="227">
        <n x="225"/>
        <n x="331"/>
        <n x="163"/>
      </t>
    </mdx>
    <mdx n="0" f="v">
      <t c="3" si="227">
        <n x="225"/>
        <n x="330"/>
        <n x="163"/>
      </t>
    </mdx>
    <mdx n="0" f="v">
      <t c="3" si="227">
        <n x="225"/>
        <n x="296"/>
        <n x="163"/>
      </t>
    </mdx>
    <mdx n="0" f="v">
      <t c="3" si="227">
        <n x="225"/>
        <n x="564"/>
        <n x="163"/>
      </t>
    </mdx>
    <mdx n="0" f="v">
      <t c="3" si="227">
        <n x="225"/>
        <n x="567"/>
        <n x="163"/>
      </t>
    </mdx>
    <mdx n="0" f="v">
      <t c="3" si="227">
        <n x="225"/>
        <n x="598"/>
        <n x="163"/>
      </t>
    </mdx>
    <mdx n="0" f="v">
      <t c="3" si="227">
        <n x="225"/>
        <n x="580"/>
        <n x="163"/>
      </t>
    </mdx>
    <mdx n="0" f="v">
      <t c="3" si="227">
        <n x="225"/>
        <n x="583"/>
        <n x="163"/>
      </t>
    </mdx>
    <mdx n="0" f="v">
      <t c="3" si="227">
        <n x="225"/>
        <n x="574"/>
        <n x="163"/>
      </t>
    </mdx>
    <mdx n="0" f="v">
      <t c="3" si="227">
        <n x="225"/>
        <n x="585"/>
        <n x="163"/>
      </t>
    </mdx>
    <mdx n="0" f="v">
      <t c="3" si="227">
        <n x="225"/>
        <n x="584"/>
        <n x="163"/>
      </t>
    </mdx>
    <mdx n="0" f="v">
      <t c="3" si="227">
        <n x="225"/>
        <n x="610"/>
        <n x="163"/>
      </t>
    </mdx>
    <mdx n="0" f="v">
      <t c="3" si="227">
        <n x="225"/>
        <n x="612"/>
        <n x="163"/>
      </t>
    </mdx>
    <mdx n="0" f="v">
      <t c="3" si="227">
        <n x="225"/>
        <n x="589"/>
        <n x="163"/>
      </t>
    </mdx>
    <mdx n="0" f="v">
      <t c="3" si="227">
        <n x="225"/>
        <n x="613"/>
        <n x="163"/>
      </t>
    </mdx>
    <mdx n="0" f="v">
      <t c="3" si="227">
        <n x="225"/>
        <n x="615"/>
        <n x="163"/>
      </t>
    </mdx>
    <mdx n="0" f="v">
      <t c="3" si="227">
        <n x="225"/>
        <n x="586"/>
        <n x="163"/>
      </t>
    </mdx>
    <mdx n="0" f="v">
      <t c="3" si="227">
        <n x="225"/>
        <n x="602"/>
        <n x="163"/>
      </t>
    </mdx>
    <mdx n="0" f="v">
      <t c="3" si="227">
        <n x="225"/>
        <n x="604"/>
        <n x="163"/>
      </t>
    </mdx>
    <mdx n="0" f="v">
      <t c="3" si="227">
        <n x="225"/>
        <n x="617"/>
        <n x="163"/>
      </t>
    </mdx>
    <mdx n="0" f="v">
      <t c="3" si="227">
        <n x="225"/>
        <n x="637"/>
        <n x="163"/>
      </t>
    </mdx>
    <mdx n="0" f="v">
      <t c="3" si="227">
        <n x="225"/>
        <n x="606"/>
        <n x="163"/>
      </t>
    </mdx>
    <mdx n="0" f="v">
      <t c="3" si="227">
        <n x="225"/>
        <n x="642"/>
        <n x="163"/>
      </t>
    </mdx>
    <mdx n="0" f="v">
      <t c="3" si="227">
        <n x="225"/>
        <n x="641"/>
        <n x="163"/>
      </t>
    </mdx>
    <mdx n="0" f="v">
      <t c="3" si="227">
        <n x="225"/>
        <n x="629"/>
        <n x="163"/>
      </t>
    </mdx>
    <mdx n="0" f="v">
      <t c="3" si="227">
        <n x="225"/>
        <n x="631"/>
        <n x="163"/>
      </t>
    </mdx>
    <mdx n="0" f="v">
      <t c="3" si="227">
        <n x="225"/>
        <n x="634"/>
        <n x="163"/>
      </t>
    </mdx>
    <mdx n="0" f="v">
      <t c="3" si="227">
        <n x="225"/>
        <n x="638"/>
        <n x="163"/>
      </t>
    </mdx>
    <mdx n="0" f="v">
      <t c="3" si="227">
        <n x="225"/>
        <n x="632"/>
        <n x="163"/>
      </t>
    </mdx>
    <mdx n="0" f="v">
      <t c="3" si="227">
        <n x="225"/>
        <n x="648"/>
        <n x="163"/>
      </t>
    </mdx>
    <mdx n="0" f="v">
      <t c="3" si="227">
        <n x="225"/>
        <n x="650"/>
        <n x="163"/>
      </t>
    </mdx>
    <mdx n="0" f="v">
      <t c="3" si="227">
        <n x="225"/>
        <n x="653"/>
        <n x="163"/>
      </t>
    </mdx>
    <mdx n="0" f="v">
      <t c="3" si="227">
        <n x="225"/>
        <n x="655"/>
        <n x="163"/>
      </t>
    </mdx>
    <mdx n="0" f="v">
      <t c="3" si="227">
        <n x="225"/>
        <n x="284"/>
        <n x="204"/>
      </t>
    </mdx>
    <mdx n="0" f="v">
      <t c="3" si="227">
        <n x="225"/>
        <n x="287"/>
        <n x="108"/>
      </t>
    </mdx>
    <mdx n="0" f="v">
      <t c="3" si="227">
        <n x="225"/>
        <n x="320"/>
        <n x="226" s="1"/>
      </t>
    </mdx>
    <mdx n="0" f="v">
      <t c="3" si="227">
        <n x="225"/>
        <n x="318"/>
        <n x="226" s="1"/>
      </t>
    </mdx>
    <mdx n="0" f="v">
      <t c="3" si="227">
        <n x="225"/>
        <n x="309"/>
        <n x="226" s="1"/>
      </t>
    </mdx>
    <mdx n="0" f="v">
      <t c="3" si="227">
        <n x="225"/>
        <n x="551"/>
        <n x="226" s="1"/>
      </t>
    </mdx>
    <mdx n="0" f="v">
      <t c="3" si="227">
        <n x="225"/>
        <n x="321"/>
        <n x="226" s="1"/>
      </t>
    </mdx>
    <mdx n="0" f="v">
      <t c="3" si="227">
        <n x="225"/>
        <n x="285"/>
        <n x="226" s="1"/>
      </t>
    </mdx>
    <mdx n="0" f="v">
      <t c="3" si="227">
        <n x="225"/>
        <n x="275"/>
        <n x="226" s="1"/>
      </t>
    </mdx>
    <mdx n="0" f="v">
      <t c="3" si="227">
        <n x="225"/>
        <n x="274"/>
        <n x="226" s="1"/>
      </t>
    </mdx>
    <mdx n="0" f="v">
      <t c="3" si="227">
        <n x="225"/>
        <n x="284"/>
        <n x="226" s="1"/>
      </t>
    </mdx>
    <mdx n="0" f="v">
      <t c="3" si="227">
        <n x="225"/>
        <n x="290"/>
        <n x="226" s="1"/>
      </t>
    </mdx>
    <mdx n="0" f="v">
      <t c="3" si="227">
        <n x="225"/>
        <n x="289"/>
        <n x="226" s="1"/>
      </t>
    </mdx>
    <mdx n="0" f="v">
      <t c="3" si="227">
        <n x="225"/>
        <n x="288"/>
        <n x="226" s="1"/>
      </t>
    </mdx>
    <mdx n="0" f="v">
      <t c="3" si="227">
        <n x="225"/>
        <n x="287"/>
        <n x="226" s="1"/>
      </t>
    </mdx>
    <mdx n="0" f="v">
      <t c="3" si="227">
        <n x="225"/>
        <n x="286"/>
        <n x="226" s="1"/>
      </t>
    </mdx>
    <mdx n="0" f="v">
      <t c="3" si="227">
        <n x="225"/>
        <n x="292"/>
        <n x="226" s="1"/>
      </t>
    </mdx>
    <mdx n="0" f="v">
      <t c="3" si="227">
        <n x="225"/>
        <n x="335"/>
        <n x="226" s="1"/>
      </t>
    </mdx>
    <mdx n="0" f="v">
      <t c="3" si="227">
        <n x="225"/>
        <n x="557"/>
        <n x="226" s="1"/>
      </t>
    </mdx>
    <mdx n="0" f="v">
      <t c="3" si="227">
        <n x="225"/>
        <n x="552"/>
        <n x="226" s="1"/>
      </t>
    </mdx>
    <mdx n="0" f="v">
      <t c="3" si="227">
        <n x="225"/>
        <n x="577"/>
        <n x="226" s="1"/>
      </t>
    </mdx>
    <mdx n="0" f="v">
      <t c="3" si="227">
        <n x="225"/>
        <n x="322"/>
        <n x="226" s="1"/>
      </t>
    </mdx>
    <mdx n="0" f="v">
      <t c="3" si="227">
        <n x="225"/>
        <n x="337"/>
        <n x="226" s="1"/>
      </t>
    </mdx>
    <mdx n="0" f="v">
      <t c="3" si="227">
        <n x="225"/>
        <n x="325"/>
        <n x="226" s="1"/>
      </t>
    </mdx>
    <mdx n="0" f="v">
      <t c="3" si="227">
        <n x="225"/>
        <n x="343"/>
        <n x="226" s="1"/>
      </t>
    </mdx>
    <mdx n="0" f="v">
      <t c="3" si="227">
        <n x="225"/>
        <n x="575"/>
        <n x="226" s="1"/>
      </t>
    </mdx>
    <mdx n="0" f="v">
      <t c="3" si="227">
        <n x="225"/>
        <n x="578"/>
        <n x="226" s="1"/>
      </t>
    </mdx>
    <mdx n="0" f="v">
      <t c="3" si="227">
        <n x="225"/>
        <n x="550"/>
        <n x="226" s="1"/>
      </t>
    </mdx>
    <mdx n="0" f="v">
      <t c="3" si="227">
        <n x="225"/>
        <n x="549"/>
        <n x="226" s="1"/>
      </t>
    </mdx>
    <mdx n="0" f="v">
      <t c="3" si="227">
        <n x="225"/>
        <n x="558"/>
        <n x="226" s="1"/>
      </t>
    </mdx>
    <mdx n="0" f="v">
      <t c="3" si="227">
        <n x="225"/>
        <n x="559"/>
        <n x="226" s="1"/>
      </t>
    </mdx>
    <mdx n="0" f="v">
      <t c="3" si="227">
        <n x="225"/>
        <n x="560"/>
        <n x="226" s="1"/>
      </t>
    </mdx>
    <mdx n="0" f="v">
      <t c="3" si="227">
        <n x="225"/>
        <n x="561"/>
        <n x="226" s="1"/>
      </t>
    </mdx>
    <mdx n="0" f="v">
      <t c="3" si="227">
        <n x="225"/>
        <n x="562"/>
        <n x="226" s="1"/>
      </t>
    </mdx>
    <mdx n="0" f="v">
      <t c="3" si="227">
        <n x="225"/>
        <n x="341"/>
        <n x="226" s="1"/>
      </t>
    </mdx>
    <mdx n="0" f="v">
      <t c="3" si="227">
        <n x="225"/>
        <n x="579"/>
        <n x="226" s="1"/>
      </t>
    </mdx>
    <mdx n="0" f="v">
      <t c="3" si="227">
        <n x="225"/>
        <n x="300"/>
        <n x="226" s="1"/>
      </t>
    </mdx>
    <mdx n="0" f="v">
      <t c="3" si="227">
        <n x="225"/>
        <n x="353"/>
        <n x="226" s="1"/>
      </t>
    </mdx>
    <mdx n="0" f="v">
      <t c="3" si="227">
        <n x="225"/>
        <n x="556"/>
        <n x="226" s="1"/>
      </t>
    </mdx>
    <mdx n="0" f="v">
      <t c="3" si="227">
        <n x="225"/>
        <n x="354"/>
        <n x="226" s="1"/>
      </t>
    </mdx>
    <mdx n="0" f="v">
      <t c="3" si="227">
        <n x="225"/>
        <n x="347"/>
        <n x="226" s="1"/>
      </t>
    </mdx>
    <mdx n="0" f="v">
      <t c="3" si="227">
        <n x="225"/>
        <n x="282"/>
        <n x="226" s="1"/>
      </t>
    </mdx>
    <mdx n="0" f="v">
      <t c="3" si="227">
        <n x="225"/>
        <n x="315"/>
        <n x="226" s="1"/>
      </t>
    </mdx>
    <mdx n="0" f="v">
      <t c="3" si="227">
        <n x="225"/>
        <n x="314"/>
        <n x="226" s="1"/>
      </t>
    </mdx>
    <mdx n="0" f="v">
      <t c="3" si="227">
        <n x="225"/>
        <n x="339"/>
        <n x="226" s="1"/>
      </t>
    </mdx>
    <mdx n="0" f="v">
      <t c="3" si="227">
        <n x="225"/>
        <n x="324"/>
        <n x="226" s="1"/>
      </t>
    </mdx>
    <mdx n="0" f="v">
      <t c="3" si="227">
        <n x="225"/>
        <n x="312"/>
        <n x="226" s="1"/>
      </t>
    </mdx>
    <mdx n="0" f="v">
      <t c="3" si="227">
        <n x="225"/>
        <n x="310"/>
        <n x="226" s="1"/>
      </t>
    </mdx>
    <mdx n="0" f="v">
      <t c="3" si="227">
        <n x="225"/>
        <n x="308"/>
        <n x="226" s="1"/>
      </t>
    </mdx>
    <mdx n="0" f="v">
      <t c="3" si="227">
        <n x="225"/>
        <n x="306"/>
        <n x="226" s="1"/>
      </t>
    </mdx>
    <mdx n="0" f="v">
      <t c="3" si="227">
        <n x="225"/>
        <n x="305"/>
        <n x="226" s="1"/>
      </t>
    </mdx>
    <mdx n="0" f="v">
      <t c="3" si="227">
        <n x="225"/>
        <n x="323"/>
        <n x="226" s="1"/>
      </t>
    </mdx>
    <mdx n="0" f="v">
      <t c="3" si="227">
        <n x="225"/>
        <n x="291"/>
        <n x="226" s="1"/>
      </t>
    </mdx>
    <mdx n="0" f="v">
      <t c="3" si="227">
        <n x="225"/>
        <n x="303"/>
        <n x="226" s="1"/>
      </t>
    </mdx>
    <mdx n="0" f="v">
      <t c="3" si="227">
        <n x="225"/>
        <n x="352"/>
        <n x="226" s="1"/>
      </t>
    </mdx>
    <mdx n="0" f="v">
      <t c="3" si="227">
        <n x="225"/>
        <n x="302"/>
        <n x="226" s="1"/>
      </t>
    </mdx>
    <mdx n="0" f="v">
      <t c="3" si="227">
        <n x="225"/>
        <n x="342"/>
        <n x="226" s="1"/>
      </t>
    </mdx>
    <mdx n="0" f="v">
      <t c="3" si="227">
        <n x="225"/>
        <n x="332"/>
        <n x="226" s="1"/>
      </t>
    </mdx>
    <mdx n="0" f="v">
      <t c="3" si="227">
        <n x="225"/>
        <n x="331"/>
        <n x="226" s="1"/>
      </t>
    </mdx>
    <mdx n="0" f="v">
      <t c="3" si="227">
        <n x="225"/>
        <n x="349"/>
        <n x="226" s="1"/>
      </t>
    </mdx>
    <mdx n="0" f="v">
      <t c="3" si="227">
        <n x="225"/>
        <n x="553"/>
        <n x="226" s="1"/>
      </t>
    </mdx>
    <mdx n="0" f="v">
      <t c="3" si="227">
        <n x="225"/>
        <n x="330"/>
        <n x="226" s="1"/>
      </t>
    </mdx>
    <mdx n="0" f="v">
      <t c="3" si="227">
        <n x="225"/>
        <n x="351"/>
        <n x="226" s="1"/>
      </t>
    </mdx>
    <mdx n="0" f="v">
      <t c="3" si="227">
        <n x="225"/>
        <n x="554"/>
        <n x="226" s="1"/>
      </t>
    </mdx>
    <mdx n="0" f="v">
      <t c="3" si="227">
        <n x="225"/>
        <n x="298"/>
        <n x="226" s="1"/>
      </t>
    </mdx>
    <mdx n="0" f="v">
      <t c="3" si="227">
        <n x="225"/>
        <n x="576"/>
        <n x="226" s="1"/>
      </t>
    </mdx>
    <mdx n="0" f="v">
      <t c="3" si="227">
        <n x="225"/>
        <n x="569"/>
        <n x="226" s="1"/>
      </t>
    </mdx>
    <mdx n="0" f="v">
      <t c="3" si="227">
        <n x="225"/>
        <n x="296"/>
        <n x="226" s="1"/>
      </t>
    </mdx>
    <mdx n="0" f="v">
      <t c="3" si="227">
        <n x="225"/>
        <n x="295"/>
        <n x="226" s="1"/>
      </t>
    </mdx>
    <mdx n="0" f="v">
      <t c="3" si="227">
        <n x="225"/>
        <n x="563"/>
        <n x="226" s="1"/>
      </t>
    </mdx>
    <mdx n="0" f="v">
      <t c="3" si="227">
        <n x="225"/>
        <n x="564"/>
        <n x="226" s="1"/>
      </t>
    </mdx>
    <mdx n="0" f="v">
      <t c="3" si="227">
        <n x="225"/>
        <n x="565"/>
        <n x="226" s="1"/>
      </t>
    </mdx>
    <mdx n="0" f="v">
      <t c="3" si="227">
        <n x="225"/>
        <n x="566"/>
        <n x="226" s="1"/>
      </t>
    </mdx>
    <mdx n="0" f="v">
      <t c="3" si="227">
        <n x="225"/>
        <n x="567"/>
        <n x="226" s="1"/>
      </t>
    </mdx>
    <mdx n="0" f="v">
      <t c="3" si="227">
        <n x="225"/>
        <n x="568"/>
        <n x="226" s="1"/>
      </t>
    </mdx>
    <mdx n="0" f="v">
      <t c="3" si="227">
        <n x="225"/>
        <n x="340"/>
        <n x="226" s="1"/>
      </t>
    </mdx>
    <mdx n="0" f="v">
      <t c="3" si="227">
        <n x="225"/>
        <n x="611"/>
        <n x="226" s="1"/>
      </t>
    </mdx>
    <mdx n="0" f="v">
      <t c="3" si="227">
        <n x="225"/>
        <n x="571"/>
        <n x="226" s="1"/>
      </t>
    </mdx>
    <mdx n="0" f="v">
      <t c="3" si="227">
        <n x="225"/>
        <n x="609"/>
        <n x="226" s="1"/>
      </t>
    </mdx>
    <mdx n="0" f="v">
      <t c="3" si="227">
        <n x="225"/>
        <n x="598"/>
        <n x="226" s="1"/>
      </t>
    </mdx>
    <mdx n="0" f="v">
      <t c="3" si="227">
        <n x="225"/>
        <n x="612"/>
        <n x="226" s="1"/>
      </t>
    </mdx>
    <mdx n="0" f="v">
      <t c="3" si="227">
        <n x="225"/>
        <n x="585"/>
        <n x="226" s="1"/>
      </t>
    </mdx>
    <mdx n="0" f="v">
      <t c="3" si="227">
        <n x="225"/>
        <n x="616"/>
        <n x="226" s="1"/>
      </t>
    </mdx>
    <mdx n="0" f="v">
      <t c="3" si="227">
        <n x="225"/>
        <n x="572"/>
        <n x="226" s="1"/>
      </t>
    </mdx>
    <mdx n="0" f="v">
      <t c="3" si="227">
        <n x="225"/>
        <n x="580"/>
        <n x="226" s="1"/>
      </t>
    </mdx>
    <mdx n="0" f="v">
      <t c="3" si="227">
        <n x="225"/>
        <n x="573"/>
        <n x="226" s="1"/>
      </t>
    </mdx>
    <mdx n="0" f="v">
      <t c="3" si="227">
        <n x="225"/>
        <n x="581"/>
        <n x="226" s="1"/>
      </t>
    </mdx>
    <mdx n="0" f="v">
      <t c="3" si="227">
        <n x="225"/>
        <n x="583"/>
        <n x="226" s="1"/>
      </t>
    </mdx>
    <mdx n="0" f="v">
      <t c="3" si="227">
        <n x="225"/>
        <n x="555"/>
        <n x="226" s="1"/>
      </t>
    </mdx>
    <mdx n="0" f="v">
      <t c="3" si="227">
        <n x="225"/>
        <n x="570"/>
        <n x="226" s="1"/>
      </t>
    </mdx>
    <mdx n="0" f="v">
      <t c="3" si="227">
        <n x="225"/>
        <n x="574"/>
        <n x="226" s="1"/>
      </t>
    </mdx>
    <mdx n="0" f="v">
      <t c="3" si="227">
        <n x="225"/>
        <n x="588"/>
        <n x="226" s="1"/>
      </t>
    </mdx>
    <mdx n="0" f="v">
      <t c="3" si="227">
        <n x="225"/>
        <n x="597"/>
        <n x="226" s="1"/>
      </t>
    </mdx>
    <mdx n="0" f="v">
      <t c="3" si="227">
        <n x="225"/>
        <n x="610"/>
        <n x="226" s="1"/>
      </t>
    </mdx>
    <mdx n="0" f="v">
      <t c="3" si="227">
        <n x="225"/>
        <n x="636"/>
        <n x="226" s="1"/>
      </t>
    </mdx>
    <mdx n="0" f="v">
      <t c="3" si="227">
        <n x="225"/>
        <n x="601"/>
        <n x="226" s="1"/>
      </t>
    </mdx>
    <mdx n="0" f="v">
      <t c="3" si="227">
        <n x="225"/>
        <n x="589"/>
        <n x="226" s="1"/>
      </t>
    </mdx>
    <mdx n="0" f="v">
      <t c="3" si="227">
        <n x="225"/>
        <n x="590"/>
        <n x="226" s="1"/>
      </t>
    </mdx>
    <mdx n="0" f="v">
      <t c="3" si="227">
        <n x="225"/>
        <n x="591"/>
        <n x="226" s="1"/>
      </t>
    </mdx>
    <mdx n="0" f="v">
      <t c="3" si="227">
        <n x="225"/>
        <n x="592"/>
        <n x="226" s="1"/>
      </t>
    </mdx>
    <mdx n="0" f="v">
      <t c="3" si="227">
        <n x="225"/>
        <n x="593"/>
        <n x="226" s="1"/>
      </t>
    </mdx>
    <mdx n="0" f="v">
      <t c="3" si="227">
        <n x="225"/>
        <n x="594"/>
        <n x="226" s="1"/>
      </t>
    </mdx>
    <mdx n="0" f="v">
      <t c="3" si="227">
        <n x="225"/>
        <n x="595"/>
        <n x="226" s="1"/>
      </t>
    </mdx>
    <mdx n="0" f="v">
      <t c="3" si="227">
        <n x="225"/>
        <n x="596"/>
        <n x="226" s="1"/>
      </t>
    </mdx>
    <mdx n="0" f="v">
      <t c="3" si="227">
        <n x="225"/>
        <n x="599"/>
        <n x="226" s="1"/>
      </t>
    </mdx>
    <mdx n="0" f="v">
      <t c="3" si="227">
        <n x="225"/>
        <n x="584"/>
        <n x="226" s="1"/>
      </t>
    </mdx>
    <mdx n="0" f="v">
      <t c="3" si="227">
        <n x="225"/>
        <n x="614"/>
        <n x="226" s="1"/>
      </t>
    </mdx>
    <mdx n="0" f="v">
      <t c="3" si="227">
        <n x="225"/>
        <n x="637"/>
        <n x="226" s="1"/>
      </t>
    </mdx>
    <mdx n="0" f="v">
      <t c="3" si="227">
        <n x="225"/>
        <n x="617"/>
        <n x="226" s="1"/>
      </t>
    </mdx>
    <mdx n="0" f="v">
      <t c="3" si="227">
        <n x="225"/>
        <n x="618"/>
        <n x="226" s="1"/>
      </t>
    </mdx>
    <mdx n="0" f="v">
      <t c="3" si="227">
        <n x="225"/>
        <n x="620"/>
        <n x="226" s="1"/>
      </t>
    </mdx>
    <mdx n="0" f="v">
      <t c="3" si="227">
        <n x="225"/>
        <n x="582"/>
        <n x="226" s="1"/>
      </t>
    </mdx>
    <mdx n="0" f="v">
      <t c="3" si="227">
        <n x="225"/>
        <n x="586"/>
        <n x="226" s="1"/>
      </t>
    </mdx>
    <mdx n="0" f="v">
      <t c="3" si="227">
        <n x="225"/>
        <n x="600"/>
        <n x="226" s="1"/>
      </t>
    </mdx>
    <mdx n="0" f="v">
      <t c="3" si="227">
        <n x="225"/>
        <n x="587"/>
        <n x="226" s="1"/>
      </t>
    </mdx>
    <mdx n="0" f="v">
      <t c="3" si="227">
        <n x="225"/>
        <n x="602"/>
        <n x="226" s="1"/>
      </t>
    </mdx>
    <mdx n="0" f="v">
      <t c="3" si="227">
        <n x="225"/>
        <n x="603"/>
        <n x="226" s="1"/>
      </t>
    </mdx>
    <mdx n="0" f="v">
      <t c="3" si="227">
        <n x="225"/>
        <n x="604"/>
        <n x="226" s="1"/>
      </t>
    </mdx>
    <mdx n="0" f="v">
      <t c="3" si="227">
        <n x="225"/>
        <n x="605"/>
        <n x="226" s="1"/>
      </t>
    </mdx>
    <mdx n="0" f="v">
      <t c="3" si="227">
        <n x="225"/>
        <n x="619"/>
        <n x="226" s="1"/>
      </t>
    </mdx>
    <mdx n="0" f="v">
      <t c="3" si="227">
        <n x="225"/>
        <n x="635"/>
        <n x="226" s="1"/>
      </t>
    </mdx>
    <mdx n="0" f="v">
      <t c="3" si="227">
        <n x="225"/>
        <n x="613"/>
        <n x="226" s="1"/>
      </t>
    </mdx>
    <mdx n="0" f="v">
      <t c="3" si="227">
        <n x="225"/>
        <n x="608"/>
        <n x="226" s="1"/>
      </t>
    </mdx>
    <mdx n="0" f="v">
      <t c="3" si="227">
        <n x="225"/>
        <n x="621"/>
        <n x="226" s="1"/>
      </t>
    </mdx>
    <mdx n="0" f="v">
      <t c="3" si="227">
        <n x="225"/>
        <n x="615"/>
        <n x="226" s="1"/>
      </t>
    </mdx>
    <mdx n="0" f="v">
      <t c="3" si="227">
        <n x="225"/>
        <n x="606"/>
        <n x="226" s="1"/>
      </t>
    </mdx>
    <mdx n="0" f="v">
      <t c="3" si="227">
        <n x="225"/>
        <n x="628"/>
        <n x="226" s="1"/>
      </t>
    </mdx>
    <mdx n="0" f="v">
      <t c="3" si="227">
        <n x="225"/>
        <n x="625"/>
        <n x="226" s="1"/>
      </t>
    </mdx>
    <mdx n="0" f="v">
      <t c="3" si="227">
        <n x="225"/>
        <n x="627"/>
        <n x="226" s="1"/>
      </t>
    </mdx>
    <mdx n="0" f="v">
      <t c="3" si="227">
        <n x="225"/>
        <n x="633"/>
        <n x="226" s="1"/>
      </t>
    </mdx>
    <mdx n="0" f="v">
      <t c="3" si="227">
        <n x="225"/>
        <n x="622"/>
        <n x="226" s="1"/>
      </t>
    </mdx>
    <mdx n="0" f="v">
      <t c="3" si="227">
        <n x="225"/>
        <n x="623"/>
        <n x="226" s="1"/>
      </t>
    </mdx>
    <mdx n="0" f="v">
      <t c="3" si="227">
        <n x="225"/>
        <n x="624"/>
        <n x="226" s="1"/>
      </t>
    </mdx>
    <mdx n="0" f="v">
      <t c="3" si="227">
        <n x="225"/>
        <n x="641"/>
        <n x="226" s="1"/>
      </t>
    </mdx>
    <mdx n="0" f="v">
      <t c="3" si="227">
        <n x="225"/>
        <n x="642"/>
        <n x="226" s="1"/>
      </t>
    </mdx>
    <mdx n="0" f="v">
      <t c="3" si="227">
        <n x="225"/>
        <n x="640"/>
        <n x="226" s="1"/>
      </t>
    </mdx>
    <mdx n="0" f="v">
      <t c="3" si="227">
        <n x="225"/>
        <n x="630"/>
        <n x="226" s="1"/>
      </t>
    </mdx>
    <mdx n="0" f="v">
      <t c="3" si="227">
        <n x="225"/>
        <n x="607"/>
        <n x="226" s="1"/>
      </t>
    </mdx>
    <mdx n="0" f="v">
      <t c="3" si="227">
        <n x="225"/>
        <n x="629"/>
        <n x="226" s="1"/>
      </t>
    </mdx>
    <mdx n="0" f="v">
      <t c="3" si="227">
        <n x="225"/>
        <n x="626"/>
        <n x="226" s="1"/>
      </t>
    </mdx>
    <mdx n="0" f="v">
      <t c="3" si="227">
        <n x="225"/>
        <n x="631"/>
        <n x="226" s="1"/>
      </t>
    </mdx>
    <mdx n="0" f="v">
      <t c="3" si="227">
        <n x="225"/>
        <n x="634"/>
        <n x="226" s="1"/>
      </t>
    </mdx>
    <mdx n="0" f="v">
      <t c="3" si="227">
        <n x="225"/>
        <n x="638"/>
        <n x="226" s="1"/>
      </t>
    </mdx>
    <mdx n="0" f="v">
      <t c="3" si="227">
        <n x="225"/>
        <n x="632"/>
        <n x="226" s="1"/>
      </t>
    </mdx>
    <mdx n="0" f="v">
      <t c="3" si="227">
        <n x="225"/>
        <n x="639"/>
        <n x="226" s="1"/>
      </t>
    </mdx>
    <mdx n="0" f="v">
      <t c="3" si="227">
        <n x="225"/>
        <n x="643"/>
        <n x="226" s="1"/>
      </t>
    </mdx>
    <mdx n="0" f="v">
      <t c="3" si="227">
        <n x="225"/>
        <n x="644"/>
        <n x="226" s="1"/>
      </t>
    </mdx>
    <mdx n="0" f="v">
      <t c="3" si="227">
        <n x="225"/>
        <n x="645"/>
        <n x="226" s="1"/>
      </t>
    </mdx>
    <mdx n="0" f="v">
      <t c="3" si="227">
        <n x="225"/>
        <n x="646"/>
        <n x="226" s="1"/>
      </t>
    </mdx>
    <mdx n="0" f="v">
      <t c="3" si="227">
        <n x="225"/>
        <n x="647"/>
        <n x="226" s="1"/>
      </t>
    </mdx>
    <mdx n="0" f="v">
      <t c="3" si="227">
        <n x="225"/>
        <n x="648"/>
        <n x="226" s="1"/>
      </t>
    </mdx>
    <mdx n="0" f="v">
      <t c="3" si="227">
        <n x="225"/>
        <n x="649"/>
        <n x="226" s="1"/>
      </t>
    </mdx>
    <mdx n="0" f="v">
      <t c="3" si="227">
        <n x="225"/>
        <n x="650"/>
        <n x="226" s="1"/>
      </t>
    </mdx>
    <mdx n="0" f="v">
      <t c="3" si="227">
        <n x="225"/>
        <n x="651"/>
        <n x="226" s="1"/>
      </t>
    </mdx>
    <mdx n="0" f="v">
      <t c="3" si="227">
        <n x="225"/>
        <n x="652"/>
        <n x="226" s="1"/>
      </t>
    </mdx>
    <mdx n="0" f="v">
      <t c="3" si="227">
        <n x="225"/>
        <n x="653"/>
        <n x="226" s="1"/>
      </t>
    </mdx>
    <mdx n="0" f="v">
      <t c="3" si="227">
        <n x="225"/>
        <n x="654"/>
        <n x="226" s="1"/>
      </t>
    </mdx>
    <mdx n="0" f="v">
      <t c="3" si="227">
        <n x="225"/>
        <n x="655"/>
        <n x="226" s="1"/>
      </t>
    </mdx>
    <mdx n="0" f="v">
      <t c="3" si="227">
        <n x="225"/>
        <n x="322"/>
        <n x="198"/>
      </t>
    </mdx>
    <mdx n="0" f="v">
      <t c="3" si="227">
        <n x="225"/>
        <n x="275"/>
        <n x="198"/>
      </t>
    </mdx>
    <mdx n="0" f="v">
      <t c="3" si="227">
        <n x="225"/>
        <n x="274"/>
        <n x="198"/>
      </t>
    </mdx>
    <mdx n="0" f="v">
      <t c="3" si="227">
        <n x="225"/>
        <n x="284"/>
        <n x="198"/>
      </t>
    </mdx>
    <mdx n="0" f="v">
      <t c="3" si="227">
        <n x="225"/>
        <n x="289"/>
        <n x="198"/>
      </t>
    </mdx>
    <mdx n="0" f="v">
      <t c="3" si="227">
        <n x="225"/>
        <n x="288"/>
        <n x="198"/>
      </t>
    </mdx>
    <mdx n="0" f="v">
      <t c="3" si="227">
        <n x="225"/>
        <n x="292"/>
        <n x="198"/>
      </t>
    </mdx>
    <mdx n="0" f="v">
      <t c="3" si="227">
        <n x="225"/>
        <n x="279"/>
        <n x="198"/>
      </t>
    </mdx>
    <mdx n="0" f="v">
      <t c="3" si="227">
        <n x="225"/>
        <n x="551"/>
        <n x="198"/>
      </t>
    </mdx>
    <mdx n="0" f="v">
      <t c="3" si="227">
        <n x="225"/>
        <n x="333"/>
        <n x="198"/>
      </t>
    </mdx>
    <mdx n="0" f="v">
      <t c="3" si="227">
        <n x="225"/>
        <n x="560"/>
        <n x="198"/>
      </t>
    </mdx>
    <mdx n="0" f="v">
      <t c="3" si="227">
        <n x="225"/>
        <n x="562"/>
        <n x="198"/>
      </t>
    </mdx>
    <mdx n="0" f="v">
      <t c="3" si="227">
        <n x="225"/>
        <n x="298"/>
        <n x="198"/>
      </t>
    </mdx>
    <mdx n="0" f="v">
      <t c="3" si="227">
        <n x="225"/>
        <n x="552"/>
        <n x="198"/>
      </t>
    </mdx>
    <mdx n="0" f="v">
      <t c="3" si="227">
        <n x="225"/>
        <n x="315"/>
        <n x="198"/>
      </t>
    </mdx>
    <mdx n="0" f="v">
      <t c="3" si="227">
        <n x="225"/>
        <n x="314"/>
        <n x="198"/>
      </t>
    </mdx>
    <mdx n="0" f="v">
      <t c="3" si="227">
        <n x="225"/>
        <n x="312"/>
        <n x="198"/>
      </t>
    </mdx>
    <mdx n="0" f="v">
      <t c="3" si="227">
        <n x="225"/>
        <n x="310"/>
        <n x="198"/>
      </t>
    </mdx>
    <mdx n="0" f="v">
      <t c="3" si="227">
        <n x="225"/>
        <n x="308"/>
        <n x="198"/>
      </t>
    </mdx>
    <mdx n="0" f="v">
      <t c="3" si="227">
        <n x="225"/>
        <n x="306"/>
        <n x="198"/>
      </t>
    </mdx>
    <mdx n="0" f="v">
      <t c="3" si="227">
        <n x="225"/>
        <n x="323"/>
        <n x="198"/>
      </t>
    </mdx>
    <mdx n="0" f="v">
      <t c="3" si="227">
        <n x="225"/>
        <n x="291"/>
        <n x="198"/>
      </t>
    </mdx>
    <mdx n="0" f="v">
      <t c="3" si="227">
        <n x="225"/>
        <n x="302"/>
        <n x="198"/>
      </t>
    </mdx>
    <mdx n="0" f="v">
      <t c="3" si="227">
        <n x="225"/>
        <n x="331"/>
        <n x="198"/>
      </t>
    </mdx>
    <mdx n="0" f="v">
      <t c="3" si="227">
        <n x="225"/>
        <n x="576"/>
        <n x="198"/>
      </t>
    </mdx>
    <mdx n="0" f="v">
      <t c="3" si="227">
        <n x="225"/>
        <n x="610"/>
        <n x="198"/>
      </t>
    </mdx>
    <mdx n="0" f="v">
      <t c="3" si="227">
        <n x="225"/>
        <n x="567"/>
        <n x="198"/>
      </t>
    </mdx>
    <mdx n="0" f="v">
      <t c="3" si="227">
        <n x="225"/>
        <n x="609"/>
        <n x="198"/>
      </t>
    </mdx>
    <mdx n="0" f="v">
      <t c="3" si="227">
        <n x="225"/>
        <n x="585"/>
        <n x="198"/>
      </t>
    </mdx>
    <mdx n="0" f="v">
      <t c="3" si="227">
        <n x="225"/>
        <n x="582"/>
        <n x="198"/>
      </t>
    </mdx>
    <mdx n="0" f="v">
      <t c="3" si="227">
        <n x="225"/>
        <n x="572"/>
        <n x="198"/>
      </t>
    </mdx>
    <mdx n="0" f="v">
      <t c="3" si="227">
        <n x="225"/>
        <n x="580"/>
        <n x="198"/>
      </t>
    </mdx>
    <mdx n="0" f="v">
      <t c="3" si="227">
        <n x="225"/>
        <n x="581"/>
        <n x="198"/>
      </t>
    </mdx>
    <mdx n="0" f="v">
      <t c="3" si="227">
        <n x="225"/>
        <n x="570"/>
        <n x="198"/>
      </t>
    </mdx>
    <mdx n="0" f="v">
      <t c="3" si="227">
        <n x="225"/>
        <n x="598"/>
        <n x="198"/>
      </t>
    </mdx>
    <mdx n="0" f="v">
      <t c="3" si="227">
        <n x="225"/>
        <n x="588"/>
        <n x="198"/>
      </t>
    </mdx>
    <mdx n="0" f="v">
      <t c="3" si="227">
        <n x="225"/>
        <n x="617"/>
        <n x="198"/>
      </t>
    </mdx>
    <mdx n="0" f="v">
      <t c="3" si="227">
        <n x="225"/>
        <n x="605"/>
        <n x="198"/>
      </t>
    </mdx>
    <mdx n="0" f="v">
      <t c="3" si="227">
        <n x="225"/>
        <n x="614"/>
        <n x="198"/>
      </t>
    </mdx>
    <mdx n="0" f="v">
      <t c="3" si="227">
        <n x="225"/>
        <n x="647"/>
        <n x="198"/>
      </t>
    </mdx>
    <mdx n="0" f="v">
      <t c="3" si="227">
        <n x="225"/>
        <n x="632"/>
        <n x="198"/>
      </t>
    </mdx>
    <mdx n="0" f="v">
      <t c="3" si="227">
        <n x="225"/>
        <n x="623"/>
        <n x="198"/>
      </t>
    </mdx>
    <mdx n="0" f="v">
      <t c="3" si="227">
        <n x="225"/>
        <n x="646"/>
        <n x="198"/>
      </t>
    </mdx>
    <mdx n="0" f="v">
      <t c="3" si="227">
        <n x="225"/>
        <n x="629"/>
        <n x="198"/>
      </t>
    </mdx>
    <mdx n="0" f="v">
      <t c="3" si="227">
        <n x="225"/>
        <n x="631"/>
        <n x="198"/>
      </t>
    </mdx>
    <mdx n="0" f="v">
      <t c="3" si="227">
        <n x="225"/>
        <n x="634"/>
        <n x="198"/>
      </t>
    </mdx>
    <mdx n="0" f="v">
      <t c="3" si="227">
        <n x="225"/>
        <n x="322"/>
        <n x="31"/>
      </t>
    </mdx>
    <mdx n="0" f="v">
      <t c="3" si="227">
        <n x="225"/>
        <n x="274"/>
        <n x="31"/>
      </t>
    </mdx>
    <mdx n="0" f="v">
      <t c="3" si="227">
        <n x="225"/>
        <n x="288"/>
        <n x="31"/>
      </t>
    </mdx>
    <mdx n="0" f="v">
      <t c="3" si="227">
        <n x="225"/>
        <n x="313"/>
        <n x="31"/>
      </t>
    </mdx>
    <mdx n="0" f="v">
      <t c="3" si="227">
        <n x="225"/>
        <n x="309"/>
        <n x="31"/>
      </t>
    </mdx>
    <mdx n="0" f="v">
      <t c="3" si="227">
        <n x="225"/>
        <n x="557"/>
        <n x="31"/>
      </t>
    </mdx>
    <mdx n="0" f="v">
      <t c="3" si="227">
        <n x="225"/>
        <n x="551"/>
        <n x="31"/>
      </t>
    </mdx>
    <mdx n="0" f="v">
      <t c="3" si="227">
        <n x="225"/>
        <n x="314"/>
        <n x="31"/>
      </t>
    </mdx>
    <mdx n="0" f="v">
      <t c="3" si="227">
        <n x="225"/>
        <n x="310"/>
        <n x="31"/>
      </t>
    </mdx>
    <mdx n="0" f="v">
      <t c="3" si="227">
        <n x="225"/>
        <n x="305"/>
        <n x="31"/>
      </t>
    </mdx>
    <mdx n="0" f="v">
      <t c="3" si="227">
        <n x="225"/>
        <n x="322"/>
        <n x="26"/>
      </t>
    </mdx>
    <mdx n="0" f="v">
      <t c="3" si="227">
        <n x="225"/>
        <n x="274"/>
        <n x="26"/>
      </t>
    </mdx>
    <mdx n="0" f="v">
      <t c="3" si="227">
        <n x="225"/>
        <n x="289"/>
        <n x="26"/>
      </t>
    </mdx>
    <mdx n="0" f="v">
      <t c="3" si="227">
        <n x="225"/>
        <n x="288"/>
        <n x="26"/>
      </t>
    </mdx>
    <mdx n="0" f="v">
      <t c="3" si="227">
        <n x="225"/>
        <n x="313"/>
        <n x="26"/>
      </t>
    </mdx>
    <mdx n="0" f="v">
      <t c="3" si="227">
        <n x="225"/>
        <n x="309"/>
        <n x="26"/>
      </t>
    </mdx>
    <mdx n="0" f="v">
      <t c="3" si="227">
        <n x="225"/>
        <n x="279"/>
        <n x="26"/>
      </t>
    </mdx>
    <mdx n="0" f="v">
      <t c="3" si="227">
        <n x="225"/>
        <n x="314"/>
        <n x="26"/>
      </t>
    </mdx>
    <mdx n="0" f="v">
      <t c="3" si="227">
        <n x="225"/>
        <n x="310"/>
        <n x="26"/>
      </t>
    </mdx>
    <mdx n="0" f="v">
      <t c="3" si="227">
        <n x="225"/>
        <n x="291"/>
        <n x="26"/>
      </t>
    </mdx>
    <mdx n="0" f="v">
      <t c="3" si="227">
        <n x="225"/>
        <n x="322"/>
        <n x="231"/>
      </t>
    </mdx>
    <mdx n="0" f="v">
      <t c="3" si="227">
        <n x="225"/>
        <n x="274"/>
        <n x="231"/>
      </t>
    </mdx>
    <mdx n="0" f="v">
      <t c="3" si="227">
        <n x="225"/>
        <n x="289"/>
        <n x="231"/>
      </t>
    </mdx>
    <mdx n="0" f="v">
      <t c="3" si="227">
        <n x="225"/>
        <n x="288"/>
        <n x="231"/>
      </t>
    </mdx>
    <mdx n="0" f="v">
      <t c="3" si="227">
        <n x="225"/>
        <n x="313"/>
        <n x="231"/>
      </t>
    </mdx>
    <mdx n="0" f="v">
      <t c="3" si="227">
        <n x="225"/>
        <n x="309"/>
        <n x="231"/>
      </t>
    </mdx>
    <mdx n="0" f="v">
      <t c="3" si="227">
        <n x="225"/>
        <n x="279"/>
        <n x="231"/>
      </t>
    </mdx>
    <mdx n="0" f="v">
      <t c="3" si="227">
        <n x="225"/>
        <n x="314"/>
        <n x="231"/>
      </t>
    </mdx>
    <mdx n="0" f="v">
      <t c="3" si="227">
        <n x="225"/>
        <n x="310"/>
        <n x="231"/>
      </t>
    </mdx>
    <mdx n="0" f="v">
      <t c="3" si="227">
        <n x="225"/>
        <n x="305"/>
        <n x="231"/>
      </t>
    </mdx>
    <mdx n="0" f="v">
      <t c="3" si="227">
        <n x="225"/>
        <n x="322"/>
        <n x="18"/>
      </t>
    </mdx>
    <mdx n="0" f="v">
      <t c="3" si="227">
        <n x="225"/>
        <n x="274"/>
        <n x="18"/>
      </t>
    </mdx>
    <mdx n="0" f="v">
      <t c="3" si="227">
        <n x="225"/>
        <n x="289"/>
        <n x="18"/>
      </t>
    </mdx>
    <mdx n="0" f="v">
      <t c="3" si="227">
        <n x="225"/>
        <n x="288"/>
        <n x="18"/>
      </t>
    </mdx>
    <mdx n="0" f="v">
      <t c="3" si="227">
        <n x="225"/>
        <n x="313"/>
        <n x="18"/>
      </t>
    </mdx>
    <mdx n="0" f="v">
      <t c="3" si="227">
        <n x="225"/>
        <n x="309"/>
        <n x="18"/>
      </t>
    </mdx>
    <mdx n="0" f="v">
      <t c="3" si="227">
        <n x="225"/>
        <n x="279"/>
        <n x="18"/>
      </t>
    </mdx>
    <mdx n="0" f="v">
      <t c="3" si="227">
        <n x="225"/>
        <n x="549"/>
        <n x="18"/>
      </t>
    </mdx>
    <mdx n="0" f="v">
      <t c="3" si="227">
        <n x="225"/>
        <n x="314"/>
        <n x="18"/>
      </t>
    </mdx>
    <mdx n="0" f="v">
      <t c="3" si="227">
        <n x="225"/>
        <n x="310"/>
        <n x="18"/>
      </t>
    </mdx>
    <mdx n="0" f="v">
      <t c="3" si="227">
        <n x="225"/>
        <n x="305"/>
        <n x="18"/>
      </t>
    </mdx>
    <mdx n="0" f="v">
      <t c="3" si="227">
        <n x="225"/>
        <n x="291"/>
        <n x="18"/>
      </t>
    </mdx>
    <mdx n="0" f="v">
      <t c="3" si="227">
        <n x="225"/>
        <n x="320"/>
        <n x="164"/>
      </t>
    </mdx>
    <mdx n="0" f="v">
      <t c="3" si="227">
        <n x="225"/>
        <n x="319"/>
        <n x="164"/>
      </t>
    </mdx>
    <mdx n="0" f="v">
      <t c="3" si="227">
        <n x="225"/>
        <n x="322"/>
        <n x="164"/>
      </t>
    </mdx>
    <mdx n="0" f="v">
      <t c="3" si="227">
        <n x="225"/>
        <n x="313"/>
        <n x="164"/>
      </t>
    </mdx>
    <mdx n="0" f="v">
      <t c="3" si="227">
        <n x="225"/>
        <n x="275"/>
        <n x="164"/>
      </t>
    </mdx>
    <mdx n="0" f="v">
      <t c="3" si="227">
        <n x="225"/>
        <n x="274"/>
        <n x="164"/>
      </t>
    </mdx>
    <mdx n="0" f="v">
      <t c="3" si="227">
        <n x="225"/>
        <n x="290"/>
        <n x="164"/>
      </t>
    </mdx>
    <mdx n="0" f="v">
      <t c="3" si="227">
        <n x="225"/>
        <n x="289"/>
        <n x="164"/>
      </t>
    </mdx>
    <mdx n="0" f="v">
      <t c="3" si="227">
        <n x="225"/>
        <n x="288"/>
        <n x="164"/>
      </t>
    </mdx>
    <mdx n="0" f="v">
      <t c="3" si="227">
        <n x="225"/>
        <n x="287"/>
        <n x="164"/>
      </t>
    </mdx>
    <mdx n="0" f="v">
      <t c="3" si="227">
        <n x="225"/>
        <n x="286"/>
        <n x="164"/>
      </t>
    </mdx>
    <mdx n="0" f="v">
      <t c="3" si="227">
        <n x="225"/>
        <n x="292"/>
        <n x="164"/>
      </t>
    </mdx>
    <mdx n="0" f="v">
      <t c="3" si="227">
        <n x="225"/>
        <n x="334"/>
        <n x="164"/>
      </t>
    </mdx>
    <mdx n="0" f="v">
      <t c="3" si="227">
        <n x="225"/>
        <n x="321"/>
        <n x="164"/>
      </t>
    </mdx>
    <mdx n="0" f="v">
      <t c="3" si="227">
        <n x="225"/>
        <n x="318"/>
        <n x="164"/>
      </t>
    </mdx>
    <mdx n="0" f="v">
      <t c="3" si="227">
        <n x="225"/>
        <n x="559"/>
        <n x="164"/>
      </t>
    </mdx>
    <mdx n="0" f="v">
      <t c="3" si="227">
        <n x="225"/>
        <n x="354"/>
        <n x="164"/>
      </t>
    </mdx>
    <mdx n="0" f="v">
      <t c="3" si="227">
        <n x="225"/>
        <n x="576"/>
        <n x="164"/>
      </t>
    </mdx>
    <mdx n="0" f="v">
      <t c="3" si="227">
        <n x="225"/>
        <n x="341"/>
        <n x="164"/>
      </t>
    </mdx>
    <mdx n="0" f="v">
      <t c="3" si="227">
        <n x="225"/>
        <n x="282"/>
        <n x="164"/>
      </t>
    </mdx>
    <mdx n="0" f="v">
      <t c="3" si="227">
        <n x="225"/>
        <n x="315"/>
        <n x="164"/>
      </t>
    </mdx>
    <mdx n="0" f="v">
      <t c="3" si="227">
        <n x="225"/>
        <n x="324"/>
        <n x="164"/>
      </t>
    </mdx>
    <mdx n="0" f="v">
      <t c="3" si="227">
        <n x="225"/>
        <n x="312"/>
        <n x="164"/>
      </t>
    </mdx>
    <mdx n="0" f="v">
      <t c="3" si="227">
        <n x="225"/>
        <n x="308"/>
        <n x="164"/>
      </t>
    </mdx>
    <mdx n="0" f="v">
      <t c="3" si="227">
        <n x="225"/>
        <n x="306"/>
        <n x="164"/>
      </t>
    </mdx>
    <mdx n="0" f="v">
      <t c="3" si="227">
        <n x="225"/>
        <n x="303"/>
        <n x="164"/>
      </t>
    </mdx>
    <mdx n="0" f="v">
      <t c="3" si="227">
        <n x="225"/>
        <n x="302"/>
        <n x="164"/>
      </t>
    </mdx>
    <mdx n="0" f="v">
      <t c="3" si="227">
        <n x="225"/>
        <n x="342"/>
        <n x="164"/>
      </t>
    </mdx>
    <mdx n="0" f="v">
      <t c="3" si="227">
        <n x="225"/>
        <n x="349"/>
        <n x="164"/>
      </t>
    </mdx>
    <mdx n="0" f="v">
      <t c="3" si="227">
        <n x="225"/>
        <n x="340"/>
        <n x="164"/>
      </t>
    </mdx>
    <mdx n="0" f="v">
      <t c="3" si="227">
        <n x="225"/>
        <n x="295"/>
        <n x="164"/>
      </t>
    </mdx>
    <mdx n="0" f="v">
      <t c="3" si="227">
        <n x="225"/>
        <n x="563"/>
        <n x="164"/>
      </t>
    </mdx>
    <mdx n="0" f="v">
      <t c="3" si="227">
        <n x="225"/>
        <n x="565"/>
        <n x="164"/>
      </t>
    </mdx>
    <mdx n="0" f="v">
      <t c="3" si="227">
        <n x="225"/>
        <n x="568"/>
        <n x="164"/>
      </t>
    </mdx>
    <mdx n="0" f="v">
      <t c="3" si="227">
        <n x="225"/>
        <n x="588"/>
        <n x="164"/>
      </t>
    </mdx>
    <mdx n="0" f="v">
      <t c="3" si="227">
        <n x="225"/>
        <n x="573"/>
        <n x="164"/>
      </t>
    </mdx>
    <mdx n="0" f="v">
      <t c="3" si="227">
        <n x="225"/>
        <n x="555"/>
        <n x="164"/>
      </t>
    </mdx>
    <mdx n="0" f="v">
      <t c="3" si="227">
        <n x="225"/>
        <n x="596"/>
        <n x="164"/>
      </t>
    </mdx>
    <mdx n="0" f="v">
      <t c="3" si="227">
        <n x="225"/>
        <n x="612"/>
        <n x="164"/>
      </t>
    </mdx>
    <mdx n="0" f="v">
      <t c="3" si="227">
        <n x="225"/>
        <n x="589"/>
        <n x="164"/>
      </t>
    </mdx>
    <mdx n="0" f="v">
      <t c="3" si="227">
        <n x="225"/>
        <n x="595"/>
        <n x="164"/>
      </t>
    </mdx>
    <mdx n="0" f="v">
      <t c="3" si="227">
        <n x="225"/>
        <n x="619"/>
        <n x="164"/>
      </t>
    </mdx>
    <mdx n="0" f="v">
      <t c="3" si="227">
        <n x="225"/>
        <n x="613"/>
        <n x="164"/>
      </t>
    </mdx>
    <mdx n="0" f="v">
      <t c="3" si="227">
        <n x="225"/>
        <n x="615"/>
        <n x="164"/>
      </t>
    </mdx>
    <mdx n="0" f="v">
      <t c="3" si="227">
        <n x="225"/>
        <n x="604"/>
        <n x="164"/>
      </t>
    </mdx>
    <mdx n="0" f="v">
      <t c="3" si="227">
        <n x="225"/>
        <n x="616"/>
        <n x="164"/>
      </t>
    </mdx>
    <mdx n="0" f="v">
      <t c="3" si="227">
        <n x="225"/>
        <n x="614"/>
        <n x="164"/>
      </t>
    </mdx>
    <mdx n="0" f="v">
      <t c="3" si="227">
        <n x="225"/>
        <n x="635"/>
        <n x="164"/>
      </t>
    </mdx>
    <mdx n="0" f="v">
      <t c="3" si="227">
        <n x="225"/>
        <n x="637"/>
        <n x="164"/>
      </t>
    </mdx>
    <mdx n="0" f="v">
      <t c="3" si="227">
        <n x="225"/>
        <n x="620"/>
        <n x="164"/>
      </t>
    </mdx>
    <mdx n="0" f="v">
      <t c="3" si="227">
        <n x="225"/>
        <n x="606"/>
        <n x="164"/>
      </t>
    </mdx>
    <mdx n="0" f="v">
      <t c="3" si="227">
        <n x="225"/>
        <n x="627"/>
        <n x="164"/>
      </t>
    </mdx>
    <mdx n="0" f="v">
      <t c="3" si="227">
        <n x="225"/>
        <n x="640"/>
        <n x="164"/>
      </t>
    </mdx>
    <mdx n="0" f="v">
      <t c="3" si="227">
        <n x="225"/>
        <n x="629"/>
        <n x="164"/>
      </t>
    </mdx>
    <mdx n="0" f="v">
      <t c="3" si="227">
        <n x="225"/>
        <n x="631"/>
        <n x="164"/>
      </t>
    </mdx>
    <mdx n="0" f="v">
      <t c="3" si="227">
        <n x="225"/>
        <n x="634"/>
        <n x="164"/>
      </t>
    </mdx>
    <mdx n="0" f="v">
      <t c="3" si="227">
        <n x="225"/>
        <n x="638"/>
        <n x="164"/>
      </t>
    </mdx>
    <mdx n="0" f="v">
      <t c="3" si="227">
        <n x="225"/>
        <n x="632"/>
        <n x="164"/>
      </t>
    </mdx>
    <mdx n="0" f="v">
      <t c="3" si="227">
        <n x="225"/>
        <n x="645"/>
        <n x="164"/>
      </t>
    </mdx>
    <mdx n="0" f="v">
      <t c="3" si="227">
        <n x="225"/>
        <n x="646"/>
        <n x="164"/>
      </t>
    </mdx>
    <mdx n="0" f="v">
      <t c="3" si="227">
        <n x="225"/>
        <n x="649"/>
        <n x="164"/>
      </t>
    </mdx>
    <mdx n="0" f="v">
      <t c="3" si="227">
        <n x="225"/>
        <n x="653"/>
        <n x="164"/>
      </t>
    </mdx>
    <mdx n="0" f="v">
      <t c="3" si="227">
        <n x="225"/>
        <n x="655"/>
        <n x="164"/>
      </t>
    </mdx>
    <mdx n="0" f="v">
      <t c="3" si="227">
        <n x="225"/>
        <n x="285"/>
        <n x="202"/>
      </t>
    </mdx>
    <mdx n="0" f="v">
      <t c="3" si="227">
        <n x="225"/>
        <n x="284"/>
        <n x="202"/>
      </t>
    </mdx>
    <mdx n="0" f="v">
      <t c="3" si="227">
        <n x="225"/>
        <n x="287"/>
        <n x="202"/>
      </t>
    </mdx>
    <mdx n="0" f="v">
      <t c="3" si="227">
        <n x="225"/>
        <n x="285"/>
        <n x="209"/>
      </t>
    </mdx>
    <mdx n="0" f="v">
      <t c="3" si="227">
        <n x="225"/>
        <n x="319"/>
        <n x="9"/>
      </t>
    </mdx>
    <mdx n="0" f="v">
      <t c="3" si="227">
        <n x="225"/>
        <n x="322"/>
        <n x="30"/>
      </t>
    </mdx>
    <mdx n="0" f="v">
      <t c="3" si="227">
        <n x="225"/>
        <n x="338"/>
        <n x="30"/>
      </t>
    </mdx>
    <mdx n="0" f="v">
      <t c="3" si="227">
        <n x="225"/>
        <n x="318"/>
        <n x="30"/>
      </t>
    </mdx>
    <mdx n="0" f="v">
      <t c="3" si="227">
        <n x="225"/>
        <n x="337"/>
        <n x="30"/>
      </t>
    </mdx>
    <mdx n="0" f="v">
      <t c="3" si="227">
        <n x="225"/>
        <n x="274"/>
        <n x="30"/>
      </t>
    </mdx>
    <mdx n="0" f="v">
      <t c="3" si="227">
        <n x="225"/>
        <n x="288"/>
        <n x="30"/>
      </t>
    </mdx>
    <mdx n="0" f="v">
      <t c="3" si="227">
        <n x="225"/>
        <n x="313"/>
        <n x="30"/>
      </t>
    </mdx>
    <mdx n="0" f="v">
      <t c="3" si="227">
        <n x="225"/>
        <n x="279"/>
        <n x="30"/>
      </t>
    </mdx>
    <mdx n="0" f="v">
      <t c="3" si="227">
        <n x="225"/>
        <n x="314"/>
        <n x="30"/>
      </t>
    </mdx>
    <mdx n="0" f="v">
      <t c="3" si="227">
        <n x="225"/>
        <n x="310"/>
        <n x="30"/>
      </t>
    </mdx>
    <mdx n="0" f="v">
      <t c="3" si="227">
        <n x="225"/>
        <n x="305"/>
        <n x="30"/>
      </t>
    </mdx>
    <mdx n="0" f="v">
      <t c="3" si="227">
        <n x="225"/>
        <n x="322"/>
        <n x="23"/>
      </t>
    </mdx>
    <mdx n="0" f="v">
      <t c="3" si="227">
        <n x="225"/>
        <n x="309"/>
        <n x="23"/>
      </t>
    </mdx>
    <mdx n="0" f="v">
      <t c="3" si="227">
        <n x="225"/>
        <n x="338"/>
        <n x="17"/>
      </t>
    </mdx>
    <mdx n="0" f="v">
      <t c="3" si="227">
        <n x="225"/>
        <n x="318"/>
        <n x="17"/>
      </t>
    </mdx>
    <mdx n="0" f="v">
      <t c="3" si="227">
        <n x="225"/>
        <n x="337"/>
        <n x="17"/>
      </t>
    </mdx>
    <mdx n="0" f="v">
      <t c="3" si="227">
        <n x="225"/>
        <n x="317"/>
        <n x="17"/>
      </t>
    </mdx>
    <mdx n="0" f="v">
      <t c="3" si="227">
        <n x="225"/>
        <n x="322"/>
        <n x="17"/>
      </t>
    </mdx>
    <mdx n="0" f="v">
      <t c="3" si="227">
        <n x="225"/>
        <n x="274"/>
        <n x="17"/>
      </t>
    </mdx>
    <mdx n="0" f="v">
      <t c="3" si="227">
        <n x="225"/>
        <n x="289"/>
        <n x="17"/>
      </t>
    </mdx>
    <mdx n="0" f="v">
      <t c="3" si="227">
        <n x="225"/>
        <n x="288"/>
        <n x="17"/>
      </t>
    </mdx>
    <mdx n="0" f="v">
      <t c="3" si="227">
        <n x="225"/>
        <n x="313"/>
        <n x="17"/>
      </t>
    </mdx>
    <mdx n="0" f="v">
      <t c="3" si="227">
        <n x="225"/>
        <n x="309"/>
        <n x="17"/>
      </t>
    </mdx>
    <mdx n="0" f="v">
      <t c="3" si="227">
        <n x="225"/>
        <n x="279"/>
        <n x="17"/>
      </t>
    </mdx>
    <mdx n="0" f="v">
      <t c="3" si="227">
        <n x="225"/>
        <n x="551"/>
        <n x="17"/>
      </t>
    </mdx>
    <mdx n="0" f="v">
      <t c="3" si="227">
        <n x="225"/>
        <n x="314"/>
        <n x="17"/>
      </t>
    </mdx>
    <mdx n="0" f="v">
      <t c="3" si="227">
        <n x="225"/>
        <n x="310"/>
        <n x="17"/>
      </t>
    </mdx>
    <mdx n="0" f="v">
      <t c="3" si="227">
        <n x="225"/>
        <n x="305"/>
        <n x="17"/>
      </t>
    </mdx>
    <mdx n="0" f="v">
      <t c="3" si="227">
        <n x="225"/>
        <n x="291"/>
        <n x="17"/>
      </t>
    </mdx>
    <mdx n="0" f="v">
      <t c="3" si="227">
        <n x="225"/>
        <n x="318"/>
        <n x="165"/>
      </t>
    </mdx>
    <mdx n="0" f="v">
      <t c="3" si="227">
        <n x="225"/>
        <n x="354"/>
        <n x="165"/>
      </t>
    </mdx>
    <mdx n="0" f="v">
      <t c="3" si="227">
        <n x="225"/>
        <n x="338"/>
        <n x="165"/>
      </t>
    </mdx>
    <mdx n="0" f="v">
      <t c="3" si="227">
        <n x="225"/>
        <n x="343"/>
        <n x="165"/>
      </t>
    </mdx>
    <mdx n="0" f="v">
      <t c="3" si="227">
        <n x="225"/>
        <n x="279"/>
        <n x="165"/>
      </t>
    </mdx>
    <mdx n="0" f="v">
      <t c="3" si="227">
        <n x="225"/>
        <n x="321"/>
        <n x="165"/>
      </t>
    </mdx>
    <mdx n="0" f="v">
      <t c="3" si="227">
        <n x="225"/>
        <n x="285"/>
        <n x="165"/>
      </t>
    </mdx>
    <mdx n="0" f="v">
      <t c="3" si="227">
        <n x="225"/>
        <n x="275"/>
        <n x="165"/>
      </t>
    </mdx>
    <mdx n="0" f="v">
      <t c="3" si="227">
        <n x="225"/>
        <n x="274"/>
        <n x="165"/>
      </t>
    </mdx>
    <mdx n="0" f="v">
      <t c="3" si="227">
        <n x="225"/>
        <n x="290"/>
        <n x="165"/>
      </t>
    </mdx>
    <mdx n="0" f="v">
      <t c="3" si="227">
        <n x="225"/>
        <n x="289"/>
        <n x="165"/>
      </t>
    </mdx>
    <mdx n="0" f="v">
      <t c="3" si="227">
        <n x="225"/>
        <n x="288"/>
        <n x="165"/>
      </t>
    </mdx>
    <mdx n="0" f="v">
      <t c="3" si="227">
        <n x="225"/>
        <n x="287"/>
        <n x="165"/>
      </t>
    </mdx>
    <mdx n="0" f="v">
      <t c="3" si="227">
        <n x="225"/>
        <n x="286"/>
        <n x="165"/>
      </t>
    </mdx>
    <mdx n="0" f="v">
      <t c="3" si="227">
        <n x="225"/>
        <n x="292"/>
        <n x="165"/>
      </t>
    </mdx>
    <mdx n="0" f="v">
      <t c="3" si="227">
        <n x="225"/>
        <n x="322"/>
        <n x="165"/>
      </t>
    </mdx>
    <mdx n="0" f="v">
      <t c="3" si="227">
        <n x="225"/>
        <n x="320"/>
        <n x="165"/>
      </t>
    </mdx>
    <mdx n="0" f="v">
      <t c="3" si="227">
        <n x="225"/>
        <n x="337"/>
        <n x="165"/>
      </t>
    </mdx>
    <mdx n="0" f="v">
      <t c="3" si="227">
        <n x="225"/>
        <n x="549"/>
        <n x="165"/>
      </t>
    </mdx>
    <mdx n="0" f="v">
      <t c="3" si="227">
        <n x="225"/>
        <n x="558"/>
        <n x="165"/>
      </t>
    </mdx>
    <mdx n="0" f="v">
      <t c="3" si="227">
        <n x="225"/>
        <n x="559"/>
        <n x="165"/>
      </t>
    </mdx>
    <mdx n="0" f="v">
      <t c="3" si="227">
        <n x="225"/>
        <n x="561"/>
        <n x="165"/>
      </t>
    </mdx>
    <mdx n="0" f="v">
      <t c="3" si="227">
        <n x="225"/>
        <n x="562"/>
        <n x="165"/>
      </t>
    </mdx>
    <mdx n="0" f="v">
      <t c="3" si="227">
        <n x="225"/>
        <n x="552"/>
        <n x="165"/>
      </t>
    </mdx>
    <mdx n="0" f="v">
      <t c="3" si="227">
        <n x="225"/>
        <n x="576"/>
        <n x="165"/>
      </t>
    </mdx>
    <mdx n="0" f="v">
      <t c="3" si="227">
        <n x="225"/>
        <n x="578"/>
        <n x="165"/>
      </t>
    </mdx>
    <mdx n="0" f="v">
      <t c="3" si="227">
        <n x="225"/>
        <n x="282"/>
        <n x="165"/>
      </t>
    </mdx>
    <mdx n="0" f="v">
      <t c="3" si="227">
        <n x="225"/>
        <n x="315"/>
        <n x="165"/>
      </t>
    </mdx>
    <mdx n="0" f="v">
      <t c="3" si="227">
        <n x="225"/>
        <n x="314"/>
        <n x="165"/>
      </t>
    </mdx>
    <mdx n="0" f="v">
      <t c="3" si="227">
        <n x="225"/>
        <n x="324"/>
        <n x="165"/>
      </t>
    </mdx>
    <mdx n="0" f="v">
      <t c="3" si="227">
        <n x="225"/>
        <n x="312"/>
        <n x="165"/>
      </t>
    </mdx>
    <mdx n="0" f="v">
      <t c="3" si="227">
        <n x="225"/>
        <n x="310"/>
        <n x="165"/>
      </t>
    </mdx>
    <mdx n="0" f="v">
      <t c="3" si="227">
        <n x="225"/>
        <n x="306"/>
        <n x="165"/>
      </t>
    </mdx>
    <mdx n="0" f="v">
      <t c="3" si="227">
        <n x="225"/>
        <n x="305"/>
        <n x="165"/>
      </t>
    </mdx>
    <mdx n="0" f="v">
      <t c="3" si="227">
        <n x="225"/>
        <n x="323"/>
        <n x="165"/>
      </t>
    </mdx>
    <mdx n="0" f="v">
      <t c="3" si="227">
        <n x="225"/>
        <n x="352"/>
        <n x="165"/>
      </t>
    </mdx>
    <mdx n="0" f="v">
      <t c="3" si="227">
        <n x="225"/>
        <n x="342"/>
        <n x="165"/>
      </t>
    </mdx>
    <mdx n="0" f="v">
      <t c="3" si="227">
        <n x="225"/>
        <n x="332"/>
        <n x="165"/>
      </t>
    </mdx>
    <mdx n="0" f="v">
      <t c="3" si="227">
        <n x="225"/>
        <n x="553"/>
        <n x="165"/>
      </t>
    </mdx>
    <mdx n="0" f="v">
      <t c="3" si="227">
        <n x="225"/>
        <n x="341"/>
        <n x="165"/>
      </t>
    </mdx>
    <mdx n="0" f="v">
      <t c="3" si="227">
        <n x="225"/>
        <n x="579"/>
        <n x="165"/>
      </t>
    </mdx>
    <mdx n="0" f="v">
      <t c="3" si="227">
        <n x="225"/>
        <n x="340"/>
        <n x="165"/>
      </t>
    </mdx>
    <mdx n="0" f="v">
      <t c="3" si="227">
        <n x="225"/>
        <n x="565"/>
        <n x="165"/>
      </t>
    </mdx>
    <mdx n="0" f="v">
      <t c="3" si="227">
        <n x="225"/>
        <n x="566"/>
        <n x="165"/>
      </t>
    </mdx>
    <mdx n="0" f="v">
      <t c="3" si="227">
        <n x="225"/>
        <n x="569"/>
        <n x="165"/>
      </t>
    </mdx>
    <mdx n="0" f="v">
      <t c="3" si="227">
        <n x="225"/>
        <n x="609"/>
        <n x="165"/>
      </t>
    </mdx>
    <mdx n="0" f="v">
      <t c="3" si="227">
        <n x="225"/>
        <n x="571"/>
        <n x="165"/>
      </t>
    </mdx>
    <mdx n="0" f="v">
      <t c="3" si="227">
        <n x="225"/>
        <n x="572"/>
        <n x="165"/>
      </t>
    </mdx>
    <mdx n="0" f="v">
      <t c="3" si="227">
        <n x="225"/>
        <n x="581"/>
        <n x="165"/>
      </t>
    </mdx>
    <mdx n="0" f="v">
      <t c="3" si="227">
        <n x="225"/>
        <n x="570"/>
        <n x="165"/>
      </t>
    </mdx>
    <mdx n="0" f="v">
      <t c="3" si="227">
        <n x="225"/>
        <n x="574"/>
        <n x="165"/>
      </t>
    </mdx>
    <mdx n="0" f="v">
      <t c="3" si="227">
        <n x="225"/>
        <n x="612"/>
        <n x="165"/>
      </t>
    </mdx>
    <mdx n="0" f="v">
      <t c="3" si="227">
        <n x="225"/>
        <n x="596"/>
        <n x="165"/>
      </t>
    </mdx>
    <mdx n="0" f="v">
      <t c="3" si="227">
        <n x="225"/>
        <n x="589"/>
        <n x="165"/>
      </t>
    </mdx>
    <mdx n="0" f="v">
      <t c="3" si="227">
        <n x="225"/>
        <n x="619"/>
        <n x="165"/>
      </t>
    </mdx>
    <mdx n="0" f="v">
      <t c="3" si="227">
        <n x="225"/>
        <n x="636"/>
        <n x="165"/>
      </t>
    </mdx>
    <mdx n="0" f="v">
      <t c="3" si="227">
        <n x="225"/>
        <n x="582"/>
        <n x="165"/>
      </t>
    </mdx>
    <mdx n="0" f="v">
      <t c="3" si="227">
        <n x="225"/>
        <n x="603"/>
        <n x="165"/>
      </t>
    </mdx>
    <mdx n="0" f="v">
      <t c="3" si="227">
        <n x="225"/>
        <n x="604"/>
        <n x="165"/>
      </t>
    </mdx>
    <mdx n="0" f="v">
      <t c="3" si="227">
        <n x="225"/>
        <n x="616"/>
        <n x="165"/>
      </t>
    </mdx>
    <mdx n="0" f="v">
      <t c="3" si="227">
        <n x="225"/>
        <n x="623"/>
        <n x="165"/>
      </t>
    </mdx>
    <mdx n="0" f="v">
      <t c="3" si="227">
        <n x="225"/>
        <n x="606"/>
        <n x="165"/>
      </t>
    </mdx>
    <mdx n="0" f="v">
      <t c="3" si="227">
        <n x="225"/>
        <n x="640"/>
        <n x="165"/>
      </t>
    </mdx>
    <mdx n="0" f="v">
      <t c="3" si="227">
        <n x="225"/>
        <n x="630"/>
        <n x="165"/>
      </t>
    </mdx>
    <mdx n="0" f="v">
      <t c="3" si="227">
        <n x="225"/>
        <n x="629"/>
        <n x="165"/>
      </t>
    </mdx>
    <mdx n="0" f="v">
      <t c="3" si="227">
        <n x="225"/>
        <n x="631"/>
        <n x="165"/>
      </t>
    </mdx>
    <mdx n="0" f="v">
      <t c="3" si="227">
        <n x="225"/>
        <n x="632"/>
        <n x="165"/>
      </t>
    </mdx>
    <mdx n="0" f="v">
      <t c="3" si="227">
        <n x="225"/>
        <n x="644"/>
        <n x="165"/>
      </t>
    </mdx>
    <mdx n="0" f="v">
      <t c="3" si="227">
        <n x="225"/>
        <n x="649"/>
        <n x="165"/>
      </t>
    </mdx>
    <mdx n="0" f="v">
      <t c="3" si="227">
        <n x="225"/>
        <n x="651"/>
        <n x="165"/>
      </t>
    </mdx>
    <mdx n="0" f="v">
      <t c="3" si="227">
        <n x="225"/>
        <n x="655"/>
        <n x="165"/>
      </t>
    </mdx>
    <mdx n="0" f="v">
      <t c="3" si="227">
        <n x="225"/>
        <n x="285"/>
        <n x="57"/>
      </t>
    </mdx>
    <mdx n="0" f="v">
      <t c="3" si="227">
        <n x="225"/>
        <n x="284"/>
        <n x="57"/>
      </t>
    </mdx>
    <mdx n="0" f="v">
      <t c="3" si="227">
        <n x="225"/>
        <n x="287"/>
        <n x="57"/>
      </t>
    </mdx>
    <mdx n="0" f="v">
      <t c="3" si="227">
        <n x="225"/>
        <n x="319"/>
        <n x="228" s="1"/>
      </t>
    </mdx>
    <mdx n="0" f="v">
      <t c="3" si="227">
        <n x="225"/>
        <n x="345"/>
        <n x="228" s="1"/>
      </t>
    </mdx>
    <mdx n="0" f="v">
      <t c="3" si="227">
        <n x="225"/>
        <n x="336"/>
        <n x="228" s="1"/>
      </t>
    </mdx>
    <mdx n="0" f="v">
      <t c="3" si="227">
        <n x="225"/>
        <n x="317"/>
        <n x="228" s="1"/>
      </t>
    </mdx>
    <mdx n="0" f="v">
      <t c="3" si="227">
        <n x="225"/>
        <n x="313"/>
        <n x="228" s="1"/>
      </t>
    </mdx>
    <mdx n="0" f="v">
      <t c="3" si="227">
        <n x="225"/>
        <n x="333"/>
        <n x="228" s="1"/>
      </t>
    </mdx>
    <mdx n="0" f="v">
      <t c="3" si="227">
        <n x="225"/>
        <n x="334"/>
        <n x="228" s="1"/>
      </t>
    </mdx>
    <mdx n="0" f="v">
      <t c="3" si="227">
        <n x="225"/>
        <n x="551"/>
        <n x="228" s="1"/>
      </t>
    </mdx>
    <mdx n="0" f="v">
      <t c="3" si="227">
        <n x="225"/>
        <n x="298"/>
        <n x="228" s="1"/>
      </t>
    </mdx>
    <mdx n="0" f="v">
      <t c="3" si="227">
        <n x="225"/>
        <n x="343"/>
        <n x="228" s="1"/>
      </t>
    </mdx>
    <mdx n="0" f="v">
      <t c="3" si="227">
        <n x="225"/>
        <n x="557"/>
        <n x="228" s="1"/>
      </t>
    </mdx>
    <mdx n="0" f="v">
      <t c="3" si="227">
        <n x="225"/>
        <n x="338"/>
        <n x="228" s="1"/>
      </t>
    </mdx>
    <mdx n="0" f="v">
      <t c="3" si="227">
        <n x="225"/>
        <n x="344"/>
        <n x="228" s="1"/>
      </t>
    </mdx>
    <mdx n="0" f="v">
      <t c="3" si="227">
        <n x="225"/>
        <n x="279"/>
        <n x="228" s="1"/>
      </t>
    </mdx>
    <mdx n="0" f="v">
      <t c="3" si="227">
        <n x="225"/>
        <n x="325"/>
        <n x="228" s="1"/>
      </t>
    </mdx>
    <mdx n="0" f="v">
      <t c="3" si="227">
        <n x="225"/>
        <n x="322"/>
        <n x="228" s="1"/>
      </t>
    </mdx>
    <mdx n="0" f="v">
      <t c="3" si="227">
        <n x="225"/>
        <n x="320"/>
        <n x="228" s="1"/>
      </t>
    </mdx>
    <mdx n="0" f="v">
      <t c="3" si="227">
        <n x="225"/>
        <n x="318"/>
        <n x="228" s="1"/>
      </t>
    </mdx>
    <mdx n="0" f="v">
      <t c="3" si="227">
        <n x="225"/>
        <n x="337"/>
        <n x="228" s="1"/>
      </t>
    </mdx>
    <mdx n="0" f="v">
      <t c="3" si="227">
        <n x="225"/>
        <n x="285"/>
        <n x="228" s="1"/>
      </t>
    </mdx>
    <mdx n="0" f="v">
      <t c="3" si="227">
        <n x="225"/>
        <n x="275"/>
        <n x="228" s="1"/>
      </t>
    </mdx>
    <mdx n="0" f="v">
      <t c="3" si="227">
        <n x="225"/>
        <n x="274"/>
        <n x="228" s="1"/>
      </t>
    </mdx>
    <mdx n="0" f="v">
      <t c="3" si="227">
        <n x="225"/>
        <n x="284"/>
        <n x="228" s="1"/>
      </t>
    </mdx>
    <mdx n="0" f="v">
      <t c="3" si="227">
        <n x="225"/>
        <n x="290"/>
        <n x="228" s="1"/>
      </t>
    </mdx>
    <mdx n="0" f="v">
      <t c="3" si="227">
        <n x="225"/>
        <n x="289"/>
        <n x="228" s="1"/>
      </t>
    </mdx>
    <mdx n="0" f="v">
      <t c="3" si="227">
        <n x="225"/>
        <n x="288"/>
        <n x="228" s="1"/>
      </t>
    </mdx>
    <mdx n="0" f="v">
      <t c="3" si="227">
        <n x="225"/>
        <n x="287"/>
        <n x="228" s="1"/>
      </t>
    </mdx>
    <mdx n="0" f="v">
      <t c="3" si="227">
        <n x="225"/>
        <n x="286"/>
        <n x="228" s="1"/>
      </t>
    </mdx>
    <mdx n="0" f="v">
      <t c="3" si="227">
        <n x="225"/>
        <n x="292"/>
        <n x="228" s="1"/>
      </t>
    </mdx>
    <mdx n="0" f="v">
      <t c="3" si="227">
        <n x="225"/>
        <n x="309"/>
        <n x="228" s="1"/>
      </t>
    </mdx>
    <mdx n="0" f="v">
      <t c="3" si="227">
        <n x="225"/>
        <n x="321"/>
        <n x="228" s="1"/>
      </t>
    </mdx>
    <mdx n="0" f="v">
      <t c="3" si="227">
        <n x="225"/>
        <n x="335"/>
        <n x="228" s="1"/>
      </t>
    </mdx>
    <mdx n="0" f="v">
      <t c="3" si="227">
        <n x="225"/>
        <n x="550"/>
        <n x="228" s="1"/>
      </t>
    </mdx>
    <mdx n="0" f="v">
      <t c="3" si="227">
        <n x="225"/>
        <n x="549"/>
        <n x="228" s="1"/>
      </t>
    </mdx>
    <mdx n="0" f="v">
      <t c="3" si="227">
        <n x="225"/>
        <n x="558"/>
        <n x="228" s="1"/>
      </t>
    </mdx>
    <mdx n="0" f="v">
      <t c="3" si="227">
        <n x="225"/>
        <n x="559"/>
        <n x="228" s="1"/>
      </t>
    </mdx>
    <mdx n="0" f="v">
      <t c="3" si="227">
        <n x="225"/>
        <n x="560"/>
        <n x="228" s="1"/>
      </t>
    </mdx>
    <mdx n="0" f="v">
      <t c="3" si="227">
        <n x="225"/>
        <n x="561"/>
        <n x="228" s="1"/>
      </t>
    </mdx>
    <mdx n="0" f="v">
      <t c="3" si="227">
        <n x="225"/>
        <n x="562"/>
        <n x="228" s="1"/>
      </t>
    </mdx>
    <mdx n="0" f="v">
      <t c="3" si="227">
        <n x="225"/>
        <n x="556"/>
        <n x="228" s="1"/>
      </t>
    </mdx>
    <mdx n="0" f="v">
      <t c="3" si="227">
        <n x="225"/>
        <n x="552"/>
        <n x="228" s="1"/>
      </t>
    </mdx>
    <mdx n="0" f="v">
      <t c="3" si="227">
        <n x="225"/>
        <n x="575"/>
        <n x="228" s="1"/>
      </t>
    </mdx>
    <mdx n="0" f="v">
      <t c="3" si="227">
        <n x="225"/>
        <n x="576"/>
        <n x="228" s="1"/>
      </t>
    </mdx>
    <mdx n="0" f="v">
      <t c="3" si="227">
        <n x="225"/>
        <n x="577"/>
        <n x="228" s="1"/>
      </t>
    </mdx>
    <mdx n="0" f="v">
      <t c="3" si="227">
        <n x="225"/>
        <n x="578"/>
        <n x="228" s="1"/>
      </t>
    </mdx>
    <mdx n="0" f="v">
      <t c="3" si="227">
        <n x="225"/>
        <n x="282"/>
        <n x="228" s="1"/>
      </t>
    </mdx>
    <mdx n="0" f="v">
      <t c="3" si="227">
        <n x="225"/>
        <n x="315"/>
        <n x="228" s="1"/>
      </t>
    </mdx>
    <mdx n="0" f="v">
      <t c="3" si="227">
        <n x="225"/>
        <n x="314"/>
        <n x="228" s="1"/>
      </t>
    </mdx>
    <mdx n="0" f="v">
      <t c="3" si="227">
        <n x="225"/>
        <n x="339"/>
        <n x="228" s="1"/>
      </t>
    </mdx>
    <mdx n="0" f="v">
      <t c="3" si="227">
        <n x="225"/>
        <n x="324"/>
        <n x="228" s="1"/>
      </t>
    </mdx>
    <mdx n="0" f="v">
      <t c="3" si="227">
        <n x="225"/>
        <n x="312"/>
        <n x="228" s="1"/>
      </t>
    </mdx>
    <mdx n="0" f="v">
      <t c="3" si="227">
        <n x="225"/>
        <n x="310"/>
        <n x="228" s="1"/>
      </t>
    </mdx>
    <mdx n="0" f="v">
      <t c="3" si="227">
        <n x="225"/>
        <n x="308"/>
        <n x="228" s="1"/>
      </t>
    </mdx>
    <mdx n="0" f="v">
      <t c="3" si="227">
        <n x="225"/>
        <n x="306"/>
        <n x="228" s="1"/>
      </t>
    </mdx>
    <mdx n="0" f="v">
      <t c="3" si="227">
        <n x="225"/>
        <n x="305"/>
        <n x="228" s="1"/>
      </t>
    </mdx>
    <mdx n="0" f="v">
      <t c="3" si="227">
        <n x="225"/>
        <n x="323"/>
        <n x="228" s="1"/>
      </t>
    </mdx>
    <mdx n="0" f="v">
      <t c="3" si="227">
        <n x="225"/>
        <n x="291"/>
        <n x="228" s="1"/>
      </t>
    </mdx>
    <mdx n="0" f="v">
      <t c="3" si="227">
        <n x="225"/>
        <n x="303"/>
        <n x="228" s="1"/>
      </t>
    </mdx>
    <mdx n="0" f="v">
      <t c="3" si="227">
        <n x="225"/>
        <n x="352"/>
        <n x="228" s="1"/>
      </t>
    </mdx>
    <mdx n="0" f="v">
      <t c="3" si="227">
        <n x="225"/>
        <n x="302"/>
        <n x="228" s="1"/>
      </t>
    </mdx>
    <mdx n="0" f="v">
      <t c="3" si="227">
        <n x="225"/>
        <n x="342"/>
        <n x="228" s="1"/>
      </t>
    </mdx>
    <mdx n="0" f="v">
      <t c="3" si="227">
        <n x="225"/>
        <n x="332"/>
        <n x="228" s="1"/>
      </t>
    </mdx>
    <mdx n="0" f="v">
      <t c="3" si="227">
        <n x="225"/>
        <n x="331"/>
        <n x="228" s="1"/>
      </t>
    </mdx>
    <mdx n="0" f="v">
      <t c="3" si="227">
        <n x="225"/>
        <n x="349"/>
        <n x="228" s="1"/>
      </t>
    </mdx>
    <mdx n="0" f="v">
      <t c="3" si="227">
        <n x="225"/>
        <n x="553"/>
        <n x="228" s="1"/>
      </t>
    </mdx>
    <mdx n="0" f="v">
      <t c="3" si="227">
        <n x="225"/>
        <n x="330"/>
        <n x="228" s="1"/>
      </t>
    </mdx>
    <mdx n="0" f="v">
      <t c="3" si="227">
        <n x="225"/>
        <n x="351"/>
        <n x="228" s="1"/>
      </t>
    </mdx>
    <mdx n="0" f="v">
      <t c="3" si="227">
        <n x="225"/>
        <n x="554"/>
        <n x="228" s="1"/>
      </t>
    </mdx>
    <mdx n="0" f="v">
      <t c="3" si="227">
        <n x="225"/>
        <n x="341"/>
        <n x="228" s="1"/>
      </t>
    </mdx>
    <mdx n="0" f="v">
      <t c="3" si="227">
        <n x="225"/>
        <n x="300"/>
        <n x="228" s="1"/>
      </t>
    </mdx>
    <mdx n="0" f="v">
      <t c="3" si="227">
        <n x="225"/>
        <n x="579"/>
        <n x="228" s="1"/>
      </t>
    </mdx>
    <mdx n="0" f="v">
      <t c="3" si="227">
        <n x="225"/>
        <n x="353"/>
        <n x="228" s="1"/>
      </t>
    </mdx>
    <mdx n="0" f="v">
      <t c="3" si="227">
        <n x="225"/>
        <n x="340"/>
        <n x="228" s="1"/>
      </t>
    </mdx>
    <mdx n="0" f="v">
      <t c="3" si="227">
        <n x="225"/>
        <n x="588"/>
        <n x="228" s="1"/>
      </t>
    </mdx>
    <mdx n="0" f="v">
      <t c="3" si="227">
        <n x="225"/>
        <n x="296"/>
        <n x="228" s="1"/>
      </t>
    </mdx>
    <mdx n="0" f="v">
      <t c="3" si="227">
        <n x="225"/>
        <n x="295"/>
        <n x="228" s="1"/>
      </t>
    </mdx>
    <mdx n="0" f="v">
      <t c="3" si="227">
        <n x="225"/>
        <n x="563"/>
        <n x="228" s="1"/>
      </t>
    </mdx>
    <mdx n="0" f="v">
      <t c="3" si="227">
        <n x="225"/>
        <n x="564"/>
        <n x="228" s="1"/>
      </t>
    </mdx>
    <mdx n="0" f="v">
      <t c="3" si="227">
        <n x="225"/>
        <n x="565"/>
        <n x="228" s="1"/>
      </t>
    </mdx>
    <mdx n="0" f="v">
      <t c="3" si="227">
        <n x="225"/>
        <n x="566"/>
        <n x="228" s="1"/>
      </t>
    </mdx>
    <mdx n="0" f="v">
      <t c="3" si="227">
        <n x="225"/>
        <n x="567"/>
        <n x="228" s="1"/>
      </t>
    </mdx>
    <mdx n="0" f="v">
      <t c="3" si="227">
        <n x="225"/>
        <n x="568"/>
        <n x="228" s="1"/>
      </t>
    </mdx>
    <mdx n="0" f="v">
      <t c="3" si="227">
        <n x="225"/>
        <n x="571"/>
        <n x="228" s="1"/>
      </t>
    </mdx>
    <mdx n="0" f="v">
      <t c="3" si="227">
        <n x="225"/>
        <n x="598"/>
        <n x="228" s="1"/>
      </t>
    </mdx>
    <mdx n="0" f="v">
      <t c="3" si="227">
        <n x="225"/>
        <n x="569"/>
        <n x="228" s="1"/>
      </t>
    </mdx>
    <mdx n="0" f="v">
      <t c="3" si="227">
        <n x="225"/>
        <n x="584"/>
        <n x="228" s="1"/>
      </t>
    </mdx>
    <mdx n="0" f="v">
      <t c="3" si="227">
        <n x="225"/>
        <n x="609"/>
        <n x="228" s="1"/>
      </t>
    </mdx>
    <mdx n="0" f="v">
      <t c="3" si="227">
        <n x="225"/>
        <n x="610"/>
        <n x="228" s="1"/>
      </t>
    </mdx>
    <mdx n="0" f="v">
      <t c="3" si="227">
        <n x="225"/>
        <n x="572"/>
        <n x="228" s="1"/>
      </t>
    </mdx>
    <mdx n="0" f="v">
      <t c="3" si="227">
        <n x="225"/>
        <n x="580"/>
        <n x="228" s="1"/>
      </t>
    </mdx>
    <mdx n="0" f="v">
      <t c="3" si="227">
        <n x="225"/>
        <n x="573"/>
        <n x="228" s="1"/>
      </t>
    </mdx>
    <mdx n="0" f="v">
      <t c="3" si="227">
        <n x="225"/>
        <n x="581"/>
        <n x="228" s="1"/>
      </t>
    </mdx>
    <mdx n="0" f="v">
      <t c="3" si="227">
        <n x="225"/>
        <n x="583"/>
        <n x="228" s="1"/>
      </t>
    </mdx>
    <mdx n="0" f="v">
      <t c="3" si="227">
        <n x="225"/>
        <n x="555"/>
        <n x="228" s="1"/>
      </t>
    </mdx>
    <mdx n="0" f="v">
      <t c="3" si="227">
        <n x="225"/>
        <n x="570"/>
        <n x="228" s="1"/>
      </t>
    </mdx>
    <mdx n="0" f="v">
      <t c="3" si="227">
        <n x="225"/>
        <n x="574"/>
        <n x="228" s="1"/>
      </t>
    </mdx>
    <mdx n="0" f="v">
      <t c="3" si="227">
        <n x="225"/>
        <n x="611"/>
        <n x="228" s="1"/>
      </t>
    </mdx>
    <mdx n="0" f="v">
      <t c="3" si="227">
        <n x="225"/>
        <n x="599"/>
        <n x="228" s="1"/>
      </t>
    </mdx>
    <mdx n="0" f="v">
      <t c="3" si="227">
        <n x="225"/>
        <n x="612"/>
        <n x="228" s="1"/>
      </t>
    </mdx>
    <mdx n="0" f="v">
      <t c="3" si="227">
        <n x="225"/>
        <n x="597"/>
        <n x="228" s="1"/>
      </t>
    </mdx>
    <mdx n="0" f="v">
      <t c="3" si="227">
        <n x="225"/>
        <n x="618"/>
        <n x="228" s="1"/>
      </t>
    </mdx>
    <mdx n="0" f="v">
      <t c="3" si="227">
        <n x="225"/>
        <n x="614"/>
        <n x="228" s="1"/>
      </t>
    </mdx>
    <mdx n="0" f="v">
      <t c="3" si="227">
        <n x="225"/>
        <n x="627"/>
        <n x="228" s="1"/>
      </t>
    </mdx>
    <mdx n="0" f="v">
      <t c="3" si="227">
        <n x="225"/>
        <n x="589"/>
        <n x="228" s="1"/>
      </t>
    </mdx>
    <mdx n="0" f="v">
      <t c="3" si="227">
        <n x="225"/>
        <n x="590"/>
        <n x="228" s="1"/>
      </t>
    </mdx>
    <mdx n="0" f="v">
      <t c="3" si="227">
        <n x="225"/>
        <n x="591"/>
        <n x="228" s="1"/>
      </t>
    </mdx>
    <mdx n="0" f="v">
      <t c="3" si="227">
        <n x="225"/>
        <n x="592"/>
        <n x="228" s="1"/>
      </t>
    </mdx>
    <mdx n="0" f="v">
      <t c="3" si="227">
        <n x="225"/>
        <n x="593"/>
        <n x="228" s="1"/>
      </t>
    </mdx>
    <mdx n="0" f="v">
      <t c="3" si="227">
        <n x="225"/>
        <n x="594"/>
        <n x="228" s="1"/>
      </t>
    </mdx>
    <mdx n="0" f="v">
      <t c="3" si="227">
        <n x="225"/>
        <n x="595"/>
        <n x="228" s="1"/>
      </t>
    </mdx>
    <mdx n="0" f="v">
      <t c="3" si="227">
        <n x="225"/>
        <n x="596"/>
        <n x="228" s="1"/>
      </t>
    </mdx>
    <mdx n="0" f="v">
      <t c="3" si="227">
        <n x="225"/>
        <n x="585"/>
        <n x="228" s="1"/>
      </t>
    </mdx>
    <mdx n="0" f="v">
      <t c="3" si="227">
        <n x="225"/>
        <n x="601"/>
        <n x="228" s="1"/>
      </t>
    </mdx>
    <mdx n="0" f="v">
      <t c="3" si="227">
        <n x="225"/>
        <n x="619"/>
        <n x="228" s="1"/>
      </t>
    </mdx>
    <mdx n="0" f="v">
      <t c="3" si="227">
        <n x="225"/>
        <n x="620"/>
        <n x="228" s="1"/>
      </t>
    </mdx>
    <mdx n="0" f="v">
      <t c="3" si="227">
        <n x="225"/>
        <n x="621"/>
        <n x="228" s="1"/>
      </t>
    </mdx>
    <mdx n="0" f="v">
      <t c="3" si="227">
        <n x="225"/>
        <n x="613"/>
        <n x="228" s="1"/>
      </t>
    </mdx>
    <mdx n="0" f="v">
      <t c="3" si="227">
        <n x="225"/>
        <n x="635"/>
        <n x="228" s="1"/>
      </t>
    </mdx>
    <mdx n="0" f="v">
      <t c="3" si="227">
        <n x="225"/>
        <n x="636"/>
        <n x="228" s="1"/>
      </t>
    </mdx>
    <mdx n="0" f="v">
      <t c="3" si="227">
        <n x="225"/>
        <n x="582"/>
        <n x="228" s="1"/>
      </t>
    </mdx>
    <mdx n="0" f="v">
      <t c="3" si="227">
        <n x="225"/>
        <n x="586"/>
        <n x="228" s="1"/>
      </t>
    </mdx>
    <mdx n="0" f="v">
      <t c="3" si="227">
        <n x="225"/>
        <n x="600"/>
        <n x="228" s="1"/>
      </t>
    </mdx>
    <mdx n="0" f="v">
      <t c="3" si="227">
        <n x="225"/>
        <n x="587"/>
        <n x="228" s="1"/>
      </t>
    </mdx>
    <mdx n="0" f="v">
      <t c="3" si="227">
        <n x="225"/>
        <n x="602"/>
        <n x="228" s="1"/>
      </t>
    </mdx>
    <mdx n="0" f="v">
      <t c="3" si="227">
        <n x="225"/>
        <n x="603"/>
        <n x="228" s="1"/>
      </t>
    </mdx>
    <mdx n="0" f="v">
      <t c="3" si="227">
        <n x="225"/>
        <n x="604"/>
        <n x="228" s="1"/>
      </t>
    </mdx>
    <mdx n="0" f="v">
      <t c="3" si="227">
        <n x="225"/>
        <n x="605"/>
        <n x="228" s="1"/>
      </t>
    </mdx>
    <mdx n="0" f="v">
      <t c="3" si="227">
        <n x="225"/>
        <n x="615"/>
        <n x="228" s="1"/>
      </t>
    </mdx>
    <mdx n="0" f="v">
      <t c="3" si="227">
        <n x="225"/>
        <n x="637"/>
        <n x="228" s="1"/>
      </t>
    </mdx>
    <mdx n="0" f="v">
      <t c="3" si="227">
        <n x="225"/>
        <n x="616"/>
        <n x="228" s="1"/>
      </t>
    </mdx>
    <mdx n="0" f="v">
      <t c="3" si="227">
        <n x="225"/>
        <n x="608"/>
        <n x="228" s="1"/>
      </t>
    </mdx>
    <mdx n="0" f="v">
      <t c="3" si="227">
        <n x="225"/>
        <n x="617"/>
        <n x="228" s="1"/>
      </t>
    </mdx>
    <mdx n="0" f="v">
      <t c="3" si="227">
        <n x="225"/>
        <n x="628"/>
        <n x="228" s="1"/>
      </t>
    </mdx>
    <mdx n="0" f="v">
      <t c="3" si="227">
        <n x="225"/>
        <n x="641"/>
        <n x="228" s="1"/>
      </t>
    </mdx>
    <mdx n="0" f="v">
      <t c="3" si="227">
        <n x="225"/>
        <n x="622"/>
        <n x="228" s="1"/>
      </t>
    </mdx>
    <mdx n="0" f="v">
      <t c="3" si="227">
        <n x="225"/>
        <n x="623"/>
        <n x="228" s="1"/>
      </t>
    </mdx>
    <mdx n="0" f="v">
      <t c="3" si="227">
        <n x="225"/>
        <n x="624"/>
        <n x="228" s="1"/>
      </t>
    </mdx>
    <mdx n="0" f="v">
      <t c="3" si="227">
        <n x="225"/>
        <n x="633"/>
        <n x="228" s="1"/>
      </t>
    </mdx>
    <mdx n="0" f="v">
      <t c="3" si="227">
        <n x="225"/>
        <n x="606"/>
        <n x="228" s="1"/>
      </t>
    </mdx>
    <mdx n="0" f="v">
      <t c="3" si="227">
        <n x="225"/>
        <n x="625"/>
        <n x="228" s="1"/>
      </t>
    </mdx>
    <mdx n="0" f="v">
      <t c="3" si="227">
        <n x="225"/>
        <n x="642"/>
        <n x="228" s="1"/>
      </t>
    </mdx>
    <mdx n="0" f="v">
      <t c="3" si="227">
        <n x="225"/>
        <n x="640"/>
        <n x="228" s="1"/>
      </t>
    </mdx>
    <mdx n="0" f="v">
      <t c="3" si="227">
        <n x="225"/>
        <n x="630"/>
        <n x="228" s="1"/>
      </t>
    </mdx>
    <mdx n="0" f="v">
      <t c="3" si="227">
        <n x="225"/>
        <n x="607"/>
        <n x="228" s="1"/>
      </t>
    </mdx>
    <mdx n="0" f="v">
      <t c="3" si="227">
        <n x="225"/>
        <n x="629"/>
        <n x="228" s="1"/>
      </t>
    </mdx>
    <mdx n="0" f="v">
      <t c="3" si="227">
        <n x="225"/>
        <n x="626"/>
        <n x="228" s="1"/>
      </t>
    </mdx>
    <mdx n="0" f="v">
      <t c="3" si="227">
        <n x="225"/>
        <n x="631"/>
        <n x="228" s="1"/>
      </t>
    </mdx>
    <mdx n="0" f="v">
      <t c="3" si="227">
        <n x="225"/>
        <n x="634"/>
        <n x="228" s="1"/>
      </t>
    </mdx>
    <mdx n="0" f="v">
      <t c="3" si="227">
        <n x="225"/>
        <n x="638"/>
        <n x="228" s="1"/>
      </t>
    </mdx>
    <mdx n="0" f="v">
      <t c="3" si="227">
        <n x="225"/>
        <n x="632"/>
        <n x="228" s="1"/>
      </t>
    </mdx>
    <mdx n="0" f="v">
      <t c="3" si="227">
        <n x="225"/>
        <n x="639"/>
        <n x="228" s="1"/>
      </t>
    </mdx>
    <mdx n="0" f="v">
      <t c="3" si="227">
        <n x="225"/>
        <n x="643"/>
        <n x="228" s="1"/>
      </t>
    </mdx>
    <mdx n="0" f="v">
      <t c="3" si="227">
        <n x="225"/>
        <n x="644"/>
        <n x="228" s="1"/>
      </t>
    </mdx>
    <mdx n="0" f="v">
      <t c="3" si="227">
        <n x="225"/>
        <n x="645"/>
        <n x="228" s="1"/>
      </t>
    </mdx>
    <mdx n="0" f="v">
      <t c="3" si="227">
        <n x="225"/>
        <n x="646"/>
        <n x="228" s="1"/>
      </t>
    </mdx>
    <mdx n="0" f="v">
      <t c="3" si="227">
        <n x="225"/>
        <n x="647"/>
        <n x="228" s="1"/>
      </t>
    </mdx>
    <mdx n="0" f="v">
      <t c="3" si="227">
        <n x="225"/>
        <n x="648"/>
        <n x="228" s="1"/>
      </t>
    </mdx>
    <mdx n="0" f="v">
      <t c="3" si="227">
        <n x="225"/>
        <n x="649"/>
        <n x="228" s="1"/>
      </t>
    </mdx>
    <mdx n="0" f="v">
      <t c="3" si="227">
        <n x="225"/>
        <n x="650"/>
        <n x="228" s="1"/>
      </t>
    </mdx>
    <mdx n="0" f="v">
      <t c="3" si="227">
        <n x="225"/>
        <n x="651"/>
        <n x="228" s="1"/>
      </t>
    </mdx>
    <mdx n="0" f="v">
      <t c="3" si="227">
        <n x="225"/>
        <n x="652"/>
        <n x="228" s="1"/>
      </t>
    </mdx>
    <mdx n="0" f="v">
      <t c="3" si="227">
        <n x="225"/>
        <n x="653"/>
        <n x="228" s="1"/>
      </t>
    </mdx>
    <mdx n="0" f="v">
      <t c="3" si="227">
        <n x="225"/>
        <n x="654"/>
        <n x="228" s="1"/>
      </t>
    </mdx>
    <mdx n="0" f="v">
      <t c="3" si="227">
        <n x="225"/>
        <n x="655"/>
        <n x="228" s="1"/>
      </t>
    </mdx>
    <mdx n="0" f="v">
      <t c="3" si="227">
        <n x="225"/>
        <n x="285"/>
        <n x="211"/>
      </t>
    </mdx>
    <mdx n="0" f="v">
      <t c="3" si="227">
        <n x="225"/>
        <n x="287"/>
        <n x="211"/>
      </t>
    </mdx>
    <mdx n="0" f="v">
      <t c="3" si="227">
        <n x="225"/>
        <n x="322"/>
        <n x="35"/>
      </t>
    </mdx>
    <mdx n="0" f="v">
      <t c="3" si="227">
        <n x="225"/>
        <n x="338"/>
        <n x="35"/>
      </t>
    </mdx>
    <mdx n="0" f="v">
      <t c="3" si="227">
        <n x="225"/>
        <n x="318"/>
        <n x="35"/>
      </t>
    </mdx>
    <mdx n="0" f="v">
      <t c="3" si="227">
        <n x="225"/>
        <n x="337"/>
        <n x="35"/>
      </t>
    </mdx>
    <mdx n="0" f="v">
      <t c="3" si="227">
        <n x="225"/>
        <n x="317"/>
        <n x="35"/>
      </t>
    </mdx>
    <mdx n="0" f="v">
      <t c="3" si="227">
        <n x="225"/>
        <n x="274"/>
        <n x="35"/>
      </t>
    </mdx>
    <mdx n="0" f="v">
      <t c="3" si="227">
        <n x="225"/>
        <n x="288"/>
        <n x="35"/>
      </t>
    </mdx>
    <mdx n="0" f="v">
      <t c="3" si="227">
        <n x="225"/>
        <n x="313"/>
        <n x="35"/>
      </t>
    </mdx>
    <mdx n="0" f="v">
      <t c="3" si="227">
        <n x="225"/>
        <n x="279"/>
        <n x="35"/>
      </t>
    </mdx>
    <mdx n="0" f="v">
      <t c="3" si="227">
        <n x="225"/>
        <n x="550"/>
        <n x="35"/>
      </t>
    </mdx>
    <mdx n="0" f="v">
      <t c="3" si="227">
        <n x="225"/>
        <n x="549"/>
        <n x="35"/>
      </t>
    </mdx>
    <mdx n="0" f="v">
      <t c="3" si="227">
        <n x="225"/>
        <n x="314"/>
        <n x="35"/>
      </t>
    </mdx>
    <mdx n="0" f="v">
      <t c="3" si="227">
        <n x="225"/>
        <n x="310"/>
        <n x="35"/>
      </t>
    </mdx>
    <mdx n="0" f="v">
      <t c="3" si="227">
        <n x="225"/>
        <n x="305"/>
        <n x="35"/>
      </t>
    </mdx>
    <mdx n="0" f="v">
      <t c="3" si="227">
        <n x="225"/>
        <n x="322"/>
        <n x="85"/>
      </t>
    </mdx>
    <mdx n="0" f="v">
      <t c="3" si="227">
        <n x="225"/>
        <n x="321"/>
        <n x="85"/>
      </t>
    </mdx>
    <mdx n="0" f="v">
      <t c="3" si="227">
        <n x="225"/>
        <n x="320"/>
        <n x="85"/>
      </t>
    </mdx>
    <mdx n="0" f="v">
      <t c="3" si="227">
        <n x="225"/>
        <n x="337"/>
        <n x="85"/>
      </t>
    </mdx>
    <mdx n="0" f="v">
      <t c="3" si="227">
        <n x="225"/>
        <n x="345"/>
        <n x="85"/>
      </t>
    </mdx>
    <mdx n="0" f="v">
      <t c="3" si="227">
        <n x="225"/>
        <n x="309"/>
        <n x="85"/>
      </t>
    </mdx>
    <mdx n="0" f="v">
      <t c="3" si="227">
        <n x="225"/>
        <n x="322"/>
        <n x="58"/>
      </t>
    </mdx>
    <mdx n="0" f="v">
      <t c="3" si="227">
        <n x="225"/>
        <n x="321"/>
        <n x="58"/>
      </t>
    </mdx>
    <mdx n="0" f="v">
      <t c="3" si="227">
        <n x="225"/>
        <n x="338"/>
        <n x="58"/>
      </t>
    </mdx>
    <mdx n="0" f="v">
      <t c="3" si="227">
        <n x="225"/>
        <n x="320"/>
        <n x="58"/>
      </t>
    </mdx>
    <mdx n="0" f="v">
      <t c="3" si="227">
        <n x="225"/>
        <n x="337"/>
        <n x="58"/>
      </t>
    </mdx>
    <mdx n="0" f="v">
      <t c="3" si="227">
        <n x="225"/>
        <n x="345"/>
        <n x="58"/>
      </t>
    </mdx>
    <mdx n="0" f="v">
      <t c="3" si="227">
        <n x="225"/>
        <n x="313"/>
        <n x="58"/>
      </t>
    </mdx>
    <mdx n="0" f="v">
      <t c="3" si="227">
        <n x="225"/>
        <n x="309"/>
        <n x="58"/>
      </t>
    </mdx>
    <mdx n="0" f="v">
      <t c="3" si="227">
        <n x="225"/>
        <n x="291"/>
        <n x="58"/>
      </t>
    </mdx>
    <mdx n="0" f="v">
      <t c="3" si="227">
        <n x="225"/>
        <n x="322"/>
        <n x="39"/>
      </t>
    </mdx>
    <mdx n="0" f="v">
      <t c="3" si="227">
        <n x="225"/>
        <n x="321"/>
        <n x="39"/>
      </t>
    </mdx>
    <mdx n="0" f="v">
      <t c="3" si="227">
        <n x="225"/>
        <n x="320"/>
        <n x="39"/>
      </t>
    </mdx>
    <mdx n="0" f="v">
      <t c="3" si="227">
        <n x="225"/>
        <n x="345"/>
        <n x="39"/>
      </t>
    </mdx>
    <mdx n="0" f="v">
      <t c="3" si="227">
        <n x="225"/>
        <n x="303"/>
        <n x="39"/>
      </t>
    </mdx>
    <mdx n="0" f="v">
      <t c="3" si="227">
        <n x="225"/>
        <n x="322"/>
        <n x="193"/>
      </t>
    </mdx>
    <mdx n="0" f="v">
      <t c="3" si="227">
        <n x="225"/>
        <n x="321"/>
        <n x="193"/>
      </t>
    </mdx>
    <mdx n="0" f="v">
      <t c="3" si="227">
        <n x="225"/>
        <n x="320"/>
        <n x="193"/>
      </t>
    </mdx>
    <mdx n="0" f="v">
      <t c="3" si="227">
        <n x="225"/>
        <n x="345"/>
        <n x="193"/>
      </t>
    </mdx>
    <mdx n="0" f="v">
      <t c="3" si="227">
        <n x="225"/>
        <n x="322"/>
        <n x="221"/>
      </t>
    </mdx>
    <mdx n="0" f="v">
      <t c="3" si="227">
        <n x="225"/>
        <n x="321"/>
        <n x="221"/>
      </t>
    </mdx>
    <mdx n="0" f="v">
      <t c="3" si="227">
        <n x="225"/>
        <n x="338"/>
        <n x="221"/>
      </t>
    </mdx>
    <mdx n="0" f="v">
      <t c="3" si="227">
        <n x="225"/>
        <n x="320"/>
        <n x="221"/>
      </t>
    </mdx>
    <mdx n="0" f="v">
      <t c="3" si="227">
        <n x="225"/>
        <n x="345"/>
        <n x="221"/>
      </t>
    </mdx>
    <mdx n="0" f="v">
      <t c="3" si="227">
        <n x="225"/>
        <n x="303"/>
        <n x="221"/>
      </t>
    </mdx>
    <mdx n="0" f="v">
      <t c="3" si="227">
        <n x="225"/>
        <n x="321"/>
        <n x="40"/>
      </t>
    </mdx>
    <mdx n="0" f="v">
      <t c="3" si="227">
        <n x="225"/>
        <n x="320"/>
        <n x="40"/>
      </t>
    </mdx>
    <mdx n="0" f="v">
      <t c="3" si="227">
        <n x="225"/>
        <n x="345"/>
        <n x="40"/>
      </t>
    </mdx>
    <mdx n="0" f="v">
      <t c="3" si="227">
        <n x="225"/>
        <n x="322"/>
        <n x="43"/>
      </t>
    </mdx>
    <mdx n="0" f="v">
      <t c="3" si="227">
        <n x="225"/>
        <n x="321"/>
        <n x="43"/>
      </t>
    </mdx>
    <mdx n="0" f="v">
      <t c="3" si="227">
        <n x="225"/>
        <n x="338"/>
        <n x="43"/>
      </t>
    </mdx>
    <mdx n="0" f="v">
      <t c="3" si="227">
        <n x="225"/>
        <n x="320"/>
        <n x="43"/>
      </t>
    </mdx>
    <mdx n="0" f="v">
      <t c="3" si="227">
        <n x="225"/>
        <n x="337"/>
        <n x="43"/>
      </t>
    </mdx>
    <mdx n="0" f="v">
      <t c="3" si="227">
        <n x="225"/>
        <n x="345"/>
        <n x="43"/>
      </t>
    </mdx>
    <mdx n="0" f="v">
      <t c="3" si="227">
        <n x="225"/>
        <n x="313"/>
        <n x="43"/>
      </t>
    </mdx>
    <mdx n="0" f="v">
      <t c="3" si="227">
        <n x="225"/>
        <n x="309"/>
        <n x="43"/>
      </t>
    </mdx>
    <mdx n="0" f="v">
      <t c="3" si="227">
        <n x="225"/>
        <n x="303"/>
        <n x="43"/>
      </t>
    </mdx>
    <mdx n="0" f="v">
      <t c="3" si="227">
        <n x="225"/>
        <n x="322"/>
        <n x="44"/>
      </t>
    </mdx>
    <mdx n="0" f="v">
      <t c="3" si="227">
        <n x="225"/>
        <n x="321"/>
        <n x="44"/>
      </t>
    </mdx>
    <mdx n="0" f="v">
      <t c="3" si="227">
        <n x="225"/>
        <n x="338"/>
        <n x="44"/>
      </t>
    </mdx>
    <mdx n="0" f="v">
      <t c="3" si="227">
        <n x="225"/>
        <n x="320"/>
        <n x="44"/>
      </t>
    </mdx>
    <mdx n="0" f="v">
      <t c="3" si="227">
        <n x="225"/>
        <n x="337"/>
        <n x="44"/>
      </t>
    </mdx>
    <mdx n="0" f="v">
      <t c="3" si="227">
        <n x="225"/>
        <n x="345"/>
        <n x="44"/>
      </t>
    </mdx>
    <mdx n="0" f="v">
      <t c="3" si="227">
        <n x="225"/>
        <n x="313"/>
        <n x="44"/>
      </t>
    </mdx>
    <mdx n="0" f="v">
      <t c="3" si="227">
        <n x="225"/>
        <n x="309"/>
        <n x="44"/>
      </t>
    </mdx>
    <mdx n="0" f="v">
      <t c="3" si="227">
        <n x="225"/>
        <n x="291"/>
        <n x="44"/>
      </t>
    </mdx>
    <mdx n="0" f="v">
      <t c="3" si="227">
        <n x="225"/>
        <n x="321"/>
        <n x="139"/>
      </t>
    </mdx>
    <mdx n="0" f="v">
      <t c="3" si="227">
        <n x="225"/>
        <n x="303"/>
        <n x="139"/>
      </t>
    </mdx>
    <mdx n="0" f="v">
      <t c="3" si="227">
        <n x="225"/>
        <n x="322"/>
        <n x="140"/>
      </t>
    </mdx>
    <mdx n="0" f="v">
      <t c="3" si="227">
        <n x="225"/>
        <n x="321"/>
        <n x="140"/>
      </t>
    </mdx>
    <mdx n="0" f="v">
      <t c="3" si="227">
        <n x="225"/>
        <n x="322"/>
        <n x="141"/>
      </t>
    </mdx>
    <mdx n="0" f="v">
      <t c="3" si="227">
        <n x="225"/>
        <n x="321"/>
        <n x="141"/>
      </t>
    </mdx>
    <mdx n="0" f="v">
      <t c="3" si="227">
        <n x="225"/>
        <n x="338"/>
        <n x="141"/>
      </t>
    </mdx>
    <mdx n="0" f="v">
      <t c="3" si="227">
        <n x="225"/>
        <n x="320"/>
        <n x="141"/>
      </t>
    </mdx>
    <mdx n="0" f="v">
      <t c="3" si="227">
        <n x="225"/>
        <n x="345"/>
        <n x="141"/>
      </t>
    </mdx>
    <mdx n="0" f="v">
      <t c="3" si="227">
        <n x="225"/>
        <n x="321"/>
        <n x="142"/>
      </t>
    </mdx>
    <mdx n="0" f="v">
      <t c="3" si="227">
        <n x="225"/>
        <n x="320"/>
        <n x="142"/>
      </t>
    </mdx>
    <mdx n="0" f="v">
      <t c="3" si="227">
        <n x="225"/>
        <n x="345"/>
        <n x="142"/>
      </t>
    </mdx>
    <mdx n="0" f="v">
      <t c="3" si="227">
        <n x="225"/>
        <n x="321"/>
        <n x="49"/>
      </t>
    </mdx>
    <mdx n="0" f="v">
      <t c="3" si="227">
        <n x="225"/>
        <n x="320"/>
        <n x="49"/>
      </t>
    </mdx>
    <mdx n="0" f="v">
      <t c="3" si="227">
        <n x="225"/>
        <n x="345"/>
        <n x="49"/>
      </t>
    </mdx>
    <mdx n="0" f="v">
      <t c="3" si="227">
        <n x="225"/>
        <n x="322"/>
        <n x="222"/>
      </t>
    </mdx>
    <mdx n="0" f="v">
      <t c="3" si="227">
        <n x="225"/>
        <n x="321"/>
        <n x="222"/>
      </t>
    </mdx>
    <mdx n="0" f="v">
      <t c="3" si="227">
        <n x="225"/>
        <n x="338"/>
        <n x="222"/>
      </t>
    </mdx>
    <mdx n="0" f="v">
      <t c="3" si="227">
        <n x="225"/>
        <n x="320"/>
        <n x="222"/>
      </t>
    </mdx>
    <mdx n="0" f="v">
      <t c="3" si="227">
        <n x="225"/>
        <n x="337"/>
        <n x="222"/>
      </t>
    </mdx>
    <mdx n="0" f="v">
      <t c="3" si="227">
        <n x="225"/>
        <n x="345"/>
        <n x="222"/>
      </t>
    </mdx>
    <mdx n="0" f="v">
      <t c="3" si="227">
        <n x="225"/>
        <n x="313"/>
        <n x="222"/>
      </t>
    </mdx>
    <mdx n="0" f="v">
      <t c="3" si="227">
        <n x="225"/>
        <n x="309"/>
        <n x="222"/>
      </t>
    </mdx>
    <mdx n="0" f="v">
      <t c="3" si="227">
        <n x="225"/>
        <n x="291"/>
        <n x="222"/>
      </t>
    </mdx>
    <mdx n="0" f="v">
      <t c="3" si="227">
        <n x="225"/>
        <n x="303"/>
        <n x="222"/>
      </t>
    </mdx>
    <mdx n="0" f="v">
      <t c="3" si="227">
        <n x="225"/>
        <n x="322"/>
        <n x="50"/>
      </t>
    </mdx>
    <mdx n="0" f="v">
      <t c="3" si="227">
        <n x="225"/>
        <n x="321"/>
        <n x="50"/>
      </t>
    </mdx>
    <mdx n="0" f="v">
      <t c="3" si="227">
        <n x="225"/>
        <n x="338"/>
        <n x="50"/>
      </t>
    </mdx>
    <mdx n="0" f="v">
      <t c="3" si="227">
        <n x="225"/>
        <n x="320"/>
        <n x="50"/>
      </t>
    </mdx>
    <mdx n="0" f="v">
      <t c="3" si="227">
        <n x="225"/>
        <n x="337"/>
        <n x="50"/>
      </t>
    </mdx>
    <mdx n="0" f="v">
      <t c="3" si="227">
        <n x="225"/>
        <n x="345"/>
        <n x="50"/>
      </t>
    </mdx>
    <mdx n="0" f="v">
      <t c="3" si="227">
        <n x="225"/>
        <n x="313"/>
        <n x="50"/>
      </t>
    </mdx>
    <mdx n="0" f="v">
      <t c="3" si="227">
        <n x="225"/>
        <n x="309"/>
        <n x="50"/>
      </t>
    </mdx>
    <mdx n="0" f="v">
      <t c="3" si="227">
        <n x="225"/>
        <n x="322"/>
        <n x="194"/>
      </t>
    </mdx>
    <mdx n="0" f="v">
      <t c="3" si="227">
        <n x="225"/>
        <n x="321"/>
        <n x="194"/>
      </t>
    </mdx>
    <mdx n="0" f="v">
      <t c="3" si="227">
        <n x="225"/>
        <n x="320"/>
        <n x="194"/>
      </t>
    </mdx>
    <mdx n="0" f="v">
      <t c="3" si="227">
        <n x="225"/>
        <n x="345"/>
        <n x="194"/>
      </t>
    </mdx>
    <mdx n="0" f="v">
      <t c="3" si="227">
        <n x="225"/>
        <n x="303"/>
        <n x="194"/>
      </t>
    </mdx>
    <mdx n="0" f="v">
      <t c="3" si="227">
        <n x="225"/>
        <n x="322"/>
        <n x="51"/>
      </t>
    </mdx>
    <mdx n="0" f="v">
      <t c="3" si="227">
        <n x="225"/>
        <n x="322"/>
        <n x="223"/>
      </t>
    </mdx>
    <mdx n="0" f="v">
      <t c="3" si="227">
        <n x="225"/>
        <n x="345"/>
        <n x="223"/>
      </t>
    </mdx>
    <mdx n="0" f="v">
      <t c="3" si="227">
        <n x="225"/>
        <n x="303"/>
        <n x="223"/>
      </t>
    </mdx>
    <mdx n="0" f="v">
      <t c="3" si="227">
        <n x="225"/>
        <n x="320"/>
        <n x="195"/>
      </t>
    </mdx>
    <mdx n="0" f="v">
      <t c="3" si="227">
        <n x="225"/>
        <n x="345"/>
        <n x="195"/>
      </t>
    </mdx>
    <mdx n="0" f="v">
      <t c="3" si="227">
        <n x="225"/>
        <n x="338"/>
        <n x="52"/>
      </t>
    </mdx>
    <mdx n="0" f="v">
      <t c="3" si="227">
        <n x="225"/>
        <n x="320"/>
        <n x="52"/>
      </t>
    </mdx>
    <mdx n="0" f="v">
      <t c="3" si="227">
        <n x="225"/>
        <n x="321"/>
        <n x="224"/>
      </t>
    </mdx>
    <mdx n="0" f="v">
      <t c="3" si="227">
        <n x="225"/>
        <n x="320"/>
        <n x="224"/>
      </t>
    </mdx>
    <mdx n="0" f="v">
      <t c="3" si="227">
        <n x="225"/>
        <n x="345"/>
        <n x="224"/>
      </t>
    </mdx>
    <mdx n="0" f="v">
      <t c="3" si="227">
        <n x="225"/>
        <n x="286"/>
        <n x="175"/>
      </t>
    </mdx>
    <mdx n="0" f="v">
      <t c="3" si="227">
        <n x="225"/>
        <n x="275"/>
        <n x="175"/>
      </t>
    </mdx>
    <mdx n="0" f="v">
      <t c="3" si="227">
        <n x="225"/>
        <n x="314"/>
        <n x="196"/>
      </t>
    </mdx>
    <mdx n="0" f="v">
      <t c="3" si="227">
        <n x="225"/>
        <n x="305"/>
        <n x="196"/>
      </t>
    </mdx>
    <mdx n="0" f="v">
      <t c="3" si="227">
        <n x="225"/>
        <n x="312"/>
        <n x="196"/>
      </t>
    </mdx>
    <mdx n="0" f="v">
      <t c="3" si="227">
        <n x="225"/>
        <n x="279"/>
        <n x="196"/>
      </t>
    </mdx>
    <mdx n="0" f="v">
      <t c="3" si="227">
        <n x="225"/>
        <n x="550"/>
        <n x="196"/>
      </t>
    </mdx>
    <mdx n="0" f="v">
      <t c="3" si="227">
        <n x="225"/>
        <n x="309"/>
        <n x="196"/>
      </t>
    </mdx>
    <mdx n="0" f="v">
      <t c="3" si="227">
        <n x="225"/>
        <n x="559"/>
        <n x="196"/>
      </t>
    </mdx>
    <mdx n="0" f="v">
      <t c="3" si="227">
        <n x="225"/>
        <n x="285"/>
        <n x="196"/>
      </t>
    </mdx>
    <mdx n="0" f="v">
      <t c="3" si="227">
        <n x="225"/>
        <n x="290"/>
        <n x="196"/>
      </t>
    </mdx>
    <mdx n="0" f="v">
      <t c="3" si="227">
        <n x="225"/>
        <n x="289"/>
        <n x="196"/>
      </t>
    </mdx>
    <mdx n="0" f="v">
      <t c="3" si="227">
        <n x="225"/>
        <n x="288"/>
        <n x="196"/>
      </t>
    </mdx>
    <mdx n="0" f="v">
      <t c="3" si="227">
        <n x="225"/>
        <n x="292"/>
        <n x="196"/>
      </t>
    </mdx>
    <mdx n="0" f="v">
      <t c="3" si="227">
        <n x="225"/>
        <n x="344"/>
        <n x="196"/>
      </t>
    </mdx>
    <mdx n="0" f="v">
      <t c="3" si="227">
        <n x="225"/>
        <n x="315"/>
        <n x="196"/>
      </t>
    </mdx>
    <mdx n="0" f="v">
      <t c="3" si="227">
        <n x="225"/>
        <n x="306"/>
        <n x="196"/>
      </t>
    </mdx>
    <mdx n="0" f="v">
      <t c="3" si="227">
        <n x="225"/>
        <n x="317"/>
        <n x="196"/>
      </t>
    </mdx>
    <mdx n="0" f="v">
      <t c="3" si="227">
        <n x="225"/>
        <n x="310"/>
        <n x="196"/>
      </t>
    </mdx>
    <mdx n="0" f="v">
      <t c="3" si="227">
        <n x="225"/>
        <n x="274"/>
        <n x="196"/>
      </t>
    </mdx>
    <mdx n="0" f="v">
      <t c="3" si="227">
        <n x="225"/>
        <n x="549"/>
        <n x="196"/>
      </t>
    </mdx>
    <mdx n="0" f="v">
      <t c="3" si="227">
        <n x="225"/>
        <n x="313"/>
        <n x="196"/>
      </t>
    </mdx>
    <mdx n="0" f="v">
      <t c="3" si="227">
        <n x="225"/>
        <n x="300"/>
        <n x="196"/>
      </t>
    </mdx>
    <mdx n="0" f="v">
      <t c="3" si="227">
        <n x="225"/>
        <n x="298"/>
        <n x="196"/>
      </t>
    </mdx>
    <mdx n="0" f="v">
      <t c="3" si="227">
        <n x="225"/>
        <n x="302"/>
        <n x="196"/>
      </t>
    </mdx>
    <mdx n="0" f="v">
      <t c="3" si="227">
        <n x="225"/>
        <n x="553"/>
        <n x="196"/>
      </t>
    </mdx>
    <mdx n="0" f="v">
      <t c="3" si="227">
        <n x="225"/>
        <n x="330"/>
        <n x="196"/>
      </t>
    </mdx>
    <mdx n="0" f="v">
      <t c="3" si="227">
        <n x="225"/>
        <n x="351"/>
        <n x="196"/>
      </t>
    </mdx>
    <mdx n="0" f="v">
      <t c="3" si="227">
        <n x="225"/>
        <n x="563"/>
        <n x="196"/>
      </t>
    </mdx>
    <mdx n="0" f="v">
      <t c="3" si="227">
        <n x="225"/>
        <n x="589"/>
        <n x="196"/>
      </t>
    </mdx>
    <mdx n="0" f="v">
      <t c="3" si="227">
        <n x="225"/>
        <n x="592"/>
        <n x="196"/>
      </t>
    </mdx>
    <mdx n="0" f="v">
      <t c="3" si="227">
        <n x="225"/>
        <n x="576"/>
        <n x="196"/>
      </t>
    </mdx>
    <mdx n="0" f="v">
      <t c="3" si="227">
        <n x="225"/>
        <n x="340"/>
        <n x="196"/>
      </t>
    </mdx>
    <mdx n="0" f="v">
      <t c="3" si="227">
        <n x="225"/>
        <n x="572"/>
        <n x="196"/>
      </t>
    </mdx>
    <mdx n="0" f="v">
      <t c="3" si="227">
        <n x="225"/>
        <n x="573"/>
        <n x="196"/>
      </t>
    </mdx>
    <mdx n="0" f="v">
      <t c="3" si="227">
        <n x="225"/>
        <n x="615"/>
        <n x="196"/>
      </t>
    </mdx>
    <mdx n="0" f="v">
      <t c="3" si="227">
        <n x="225"/>
        <n x="594"/>
        <n x="196"/>
      </t>
    </mdx>
    <mdx n="0" f="v">
      <t c="3" si="227">
        <n x="225"/>
        <n x="618"/>
        <n x="196"/>
      </t>
    </mdx>
    <mdx n="0" f="v">
      <t c="3" si="227">
        <n x="225"/>
        <n x="611"/>
        <n x="196"/>
      </t>
    </mdx>
    <mdx n="0" f="v">
      <t c="3" si="227">
        <n x="225"/>
        <n x="612"/>
        <n x="196"/>
      </t>
    </mdx>
    <mdx n="0" f="v">
      <t c="3" si="227">
        <n x="225"/>
        <n x="608"/>
        <n x="196"/>
      </t>
    </mdx>
    <mdx n="0" f="v">
      <t c="3" si="227">
        <n x="225"/>
        <n x="630"/>
        <n x="196"/>
      </t>
    </mdx>
    <mdx n="0" f="v">
      <t c="3" si="227">
        <n x="225"/>
        <n x="629"/>
        <n x="196"/>
      </t>
    </mdx>
    <mdx n="0" f="v">
      <t c="3" si="227">
        <n x="225"/>
        <n x="644"/>
        <n x="196"/>
      </t>
    </mdx>
    <mdx n="0" f="v">
      <t c="3" si="227">
        <n x="225"/>
        <n x="647"/>
        <n x="196"/>
      </t>
    </mdx>
    <mdx n="0" f="v">
      <t c="3" si="227">
        <n x="225"/>
        <n x="641"/>
        <n x="196"/>
      </t>
    </mdx>
    <mdx n="0" f="v">
      <t c="3" si="227">
        <n x="225"/>
        <n x="642"/>
        <n x="196"/>
      </t>
    </mdx>
    <mdx n="0" f="v">
      <t c="3" si="227">
        <n x="225"/>
        <n x="607"/>
        <n x="196"/>
      </t>
    </mdx>
    <mdx n="0" f="v">
      <t c="3" si="227">
        <n x="225"/>
        <n x="653"/>
        <n x="196"/>
      </t>
    </mdx>
    <mdx n="0" f="v">
      <t c="3" si="227">
        <n x="225"/>
        <n x="286"/>
        <n x="62"/>
      </t>
    </mdx>
    <mdx n="0" f="v">
      <t c="3" si="227">
        <n x="225"/>
        <n x="315"/>
        <n x="197"/>
      </t>
    </mdx>
    <mdx n="0" f="v">
      <t c="3" si="227">
        <n x="225"/>
        <n x="306"/>
        <n x="197"/>
      </t>
    </mdx>
    <mdx n="0" f="v">
      <t c="3" si="227">
        <n x="225"/>
        <n x="310"/>
        <n x="197"/>
      </t>
    </mdx>
    <mdx n="0" f="v">
      <t c="3" si="227">
        <n x="225"/>
        <n x="323"/>
        <n x="197"/>
      </t>
    </mdx>
    <mdx n="0" f="v">
      <t c="3" si="227">
        <n x="225"/>
        <n x="289"/>
        <n x="197"/>
      </t>
    </mdx>
    <mdx n="0" f="v">
      <t c="3" si="227">
        <n x="225"/>
        <n x="288"/>
        <n x="197"/>
      </t>
    </mdx>
    <mdx n="0" f="v">
      <t c="3" si="227">
        <n x="225"/>
        <n x="292"/>
        <n x="197"/>
      </t>
    </mdx>
    <mdx n="0" f="v">
      <t c="3" si="227">
        <n x="225"/>
        <n x="551"/>
        <n x="197"/>
      </t>
    </mdx>
    <mdx n="0" f="v">
      <t c="3" si="227">
        <n x="225"/>
        <n x="312"/>
        <n x="197"/>
      </t>
    </mdx>
    <mdx n="0" f="v">
      <t c="3" si="227">
        <n x="225"/>
        <n x="557"/>
        <n x="197"/>
      </t>
    </mdx>
    <mdx n="0" f="v">
      <t c="3" si="227">
        <n x="225"/>
        <n x="336"/>
        <n x="197"/>
      </t>
    </mdx>
    <mdx n="0" f="v">
      <t c="3" si="227">
        <n x="225"/>
        <n x="317"/>
        <n x="197"/>
      </t>
    </mdx>
    <mdx n="0" f="v">
      <t c="3" si="227">
        <n x="225"/>
        <n x="274"/>
        <n x="197"/>
      </t>
    </mdx>
    <mdx n="0" f="v">
      <t c="3" si="227">
        <n x="225"/>
        <n x="314"/>
        <n x="197"/>
      </t>
    </mdx>
    <mdx n="0" f="v">
      <t c="3" si="227">
        <n x="225"/>
        <n x="305"/>
        <n x="197"/>
      </t>
    </mdx>
    <mdx n="0" f="v">
      <t c="3" si="227">
        <n x="225"/>
        <n x="308"/>
        <n x="197"/>
      </t>
    </mdx>
    <mdx n="0" f="v">
      <t c="3" si="227">
        <n x="225"/>
        <n x="279"/>
        <n x="197"/>
      </t>
    </mdx>
    <mdx n="0" f="v">
      <t c="3" si="227">
        <n x="225"/>
        <n x="575"/>
        <n x="197"/>
      </t>
    </mdx>
    <mdx n="0" f="v">
      <t c="3" si="227">
        <n x="225"/>
        <n x="341"/>
        <n x="197"/>
      </t>
    </mdx>
    <mdx n="0" f="v">
      <t c="3" si="227">
        <n x="225"/>
        <n x="291"/>
        <n x="197"/>
      </t>
    </mdx>
    <mdx n="0" f="v">
      <t c="3" si="227">
        <n x="225"/>
        <n x="302"/>
        <n x="197"/>
      </t>
    </mdx>
    <mdx n="0" f="v">
      <t c="3" si="227">
        <n x="225"/>
        <n x="331"/>
        <n x="197"/>
      </t>
    </mdx>
    <mdx n="0" f="v">
      <t c="3" si="227">
        <n x="225"/>
        <n x="349"/>
        <n x="197"/>
      </t>
    </mdx>
    <mdx n="0" f="v">
      <t c="3" si="227">
        <n x="225"/>
        <n x="553"/>
        <n x="197"/>
      </t>
    </mdx>
    <mdx n="0" f="v">
      <t c="3" si="227">
        <n x="225"/>
        <n x="571"/>
        <n x="197"/>
      </t>
    </mdx>
    <mdx n="0" f="v">
      <t c="3" si="227">
        <n x="225"/>
        <n x="591"/>
        <n x="197"/>
      </t>
    </mdx>
    <mdx n="0" f="v">
      <t c="3" si="227">
        <n x="225"/>
        <n x="576"/>
        <n x="197"/>
      </t>
    </mdx>
    <mdx n="0" f="v">
      <t c="3" si="227">
        <n x="225"/>
        <n x="578"/>
        <n x="197"/>
      </t>
    </mdx>
    <mdx n="0" f="v">
      <t c="3" si="227">
        <n x="225"/>
        <n x="353"/>
        <n x="197"/>
      </t>
    </mdx>
    <mdx n="0" f="v">
      <t c="3" si="227">
        <n x="225"/>
        <n x="555"/>
        <n x="197"/>
      </t>
    </mdx>
    <mdx n="0" f="v">
      <t c="3" si="227">
        <n x="225"/>
        <n x="599"/>
        <n x="197"/>
      </t>
    </mdx>
    <mdx n="0" f="v">
      <t c="3" si="227">
        <n x="225"/>
        <n x="597"/>
        <n x="197"/>
      </t>
    </mdx>
    <mdx n="0" f="v">
      <t c="3" si="227">
        <n x="225"/>
        <n x="596"/>
        <n x="197"/>
      </t>
    </mdx>
    <mdx n="0" f="v">
      <t c="3" si="227">
        <n x="225"/>
        <n x="601"/>
        <n x="197"/>
      </t>
    </mdx>
    <mdx n="0" f="v">
      <t c="3" si="227">
        <n x="225"/>
        <n x="598"/>
        <n x="197"/>
      </t>
    </mdx>
    <mdx n="0" f="v">
      <t c="3" si="227">
        <n x="225"/>
        <n x="593"/>
        <n x="197"/>
      </t>
    </mdx>
    <mdx n="0" f="v">
      <t c="3" si="227">
        <n x="225"/>
        <n x="595"/>
        <n x="197"/>
      </t>
    </mdx>
    <mdx n="0" f="v">
      <t c="3" si="227">
        <n x="225"/>
        <n x="616"/>
        <n x="197"/>
      </t>
    </mdx>
    <mdx n="0" f="v">
      <t c="3" si="227">
        <n x="225"/>
        <n x="618"/>
        <n x="197"/>
      </t>
    </mdx>
    <mdx n="0" f="v">
      <t c="3" si="227">
        <n x="225"/>
        <n x="609"/>
        <n x="197"/>
      </t>
    </mdx>
    <mdx n="0" f="v">
      <t c="3" si="227">
        <n x="225"/>
        <n x="633"/>
        <n x="197"/>
      </t>
    </mdx>
    <mdx n="0" f="v">
      <t c="3" si="227">
        <n x="225"/>
        <n x="623"/>
        <n x="197"/>
      </t>
    </mdx>
    <mdx n="0" f="v">
      <t c="3" si="227">
        <n x="225"/>
        <n x="624"/>
        <n x="197"/>
      </t>
    </mdx>
    <mdx n="0" f="v">
      <t c="3" si="227">
        <n x="225"/>
        <n x="625"/>
        <n x="197"/>
      </t>
    </mdx>
    <mdx n="0" f="v">
      <t c="3" si="227">
        <n x="225"/>
        <n x="644"/>
        <n x="197"/>
      </t>
    </mdx>
    <mdx n="0" f="v">
      <t c="3" si="227">
        <n x="225"/>
        <n x="636"/>
        <n x="197"/>
      </t>
    </mdx>
    <mdx n="0" f="v">
      <t c="3" si="227">
        <n x="225"/>
        <n x="637"/>
        <n x="197"/>
      </t>
    </mdx>
    <mdx n="0" f="v">
      <t c="3" si="227">
        <n x="225"/>
        <n x="641"/>
        <n x="197"/>
      </t>
    </mdx>
    <mdx n="0" f="v">
      <t c="3" si="227">
        <n x="225"/>
        <n x="634"/>
        <n x="197"/>
      </t>
    </mdx>
    <mdx n="0" f="v">
      <t c="3" si="227">
        <n x="225"/>
        <n x="654"/>
        <n x="197"/>
      </t>
    </mdx>
    <mdx n="0" f="v">
      <t c="3" si="227">
        <n x="225"/>
        <n x="651"/>
        <n x="197"/>
      </t>
    </mdx>
    <mdx n="0" f="v">
      <t c="3" si="227">
        <n x="225"/>
        <n x="336"/>
        <n x="229" s="1"/>
      </t>
    </mdx>
    <mdx n="0" f="v">
      <t c="3" si="227">
        <n x="225"/>
        <n x="309"/>
        <n x="229" s="1"/>
      </t>
    </mdx>
    <mdx n="0" f="v">
      <t c="3" si="227">
        <n x="225"/>
        <n x="315"/>
        <n x="229" s="1"/>
      </t>
    </mdx>
    <mdx n="0" f="v">
      <t c="3" si="227">
        <n x="225"/>
        <n x="335"/>
        <n x="229" s="1"/>
      </t>
    </mdx>
    <mdx n="0" f="v">
      <t c="3" si="227">
        <n x="225"/>
        <n x="306"/>
        <n x="229" s="1"/>
      </t>
    </mdx>
    <mdx n="0" f="v">
      <t c="3" si="227">
        <n x="225"/>
        <n x="556"/>
        <n x="229" s="1"/>
      </t>
    </mdx>
    <mdx n="0" f="v">
      <t c="3" si="227">
        <n x="225"/>
        <n x="324"/>
        <n x="229" s="1"/>
      </t>
    </mdx>
    <mdx n="0" f="v">
      <t c="3" si="227">
        <n x="225"/>
        <n x="325"/>
        <n x="229" s="1"/>
      </t>
    </mdx>
    <mdx n="0" f="v">
      <t c="3" si="227">
        <n x="225"/>
        <n x="310"/>
        <n x="229" s="1"/>
      </t>
    </mdx>
    <mdx n="0" f="v">
      <t c="3" si="227">
        <n x="225"/>
        <n x="343"/>
        <n x="229" s="1"/>
      </t>
    </mdx>
    <mdx n="0" f="v">
      <t c="3" si="227">
        <n x="225"/>
        <n x="339"/>
        <n x="229" s="1"/>
      </t>
    </mdx>
    <mdx n="0" f="v">
      <t c="3" si="227">
        <n x="225"/>
        <n x="323"/>
        <n x="229" s="1"/>
      </t>
    </mdx>
    <mdx n="0" f="v">
      <t c="3" si="227">
        <n x="225"/>
        <n x="333"/>
        <n x="229" s="1"/>
      </t>
    </mdx>
    <mdx n="0" f="v">
      <t c="3" si="227">
        <n x="225"/>
        <n x="284"/>
        <n x="229" s="1"/>
      </t>
    </mdx>
    <mdx n="0" f="v">
      <t c="3" si="227">
        <n x="225"/>
        <n x="290"/>
        <n x="229" s="1"/>
      </t>
    </mdx>
    <mdx n="0" f="v">
      <t c="3" si="227">
        <n x="225"/>
        <n x="289"/>
        <n x="229" s="1"/>
      </t>
    </mdx>
    <mdx n="0" f="v">
      <t c="3" si="227">
        <n x="225"/>
        <n x="288"/>
        <n x="229" s="1"/>
      </t>
    </mdx>
    <mdx n="0" f="v">
      <t c="3" si="227">
        <n x="225"/>
        <n x="287"/>
        <n x="229" s="1"/>
      </t>
    </mdx>
    <mdx n="0" f="v">
      <t c="3" si="227">
        <n x="225"/>
        <n x="286"/>
        <n x="229" s="1"/>
      </t>
    </mdx>
    <mdx n="0" f="v">
      <t c="3" si="227">
        <n x="225"/>
        <n x="292"/>
        <n x="229" s="1"/>
      </t>
    </mdx>
    <mdx n="0" f="v">
      <t c="3" si="227">
        <n x="225"/>
        <n x="282"/>
        <n x="229" s="1"/>
      </t>
    </mdx>
    <mdx n="0" f="v">
      <t c="3" si="227">
        <n x="225"/>
        <n x="313"/>
        <n x="229" s="1"/>
      </t>
    </mdx>
    <mdx n="0" f="v">
      <t c="3" si="227">
        <n x="225"/>
        <n x="551"/>
        <n x="229" s="1"/>
      </t>
    </mdx>
    <mdx n="0" f="v">
      <t c="3" si="227">
        <n x="225"/>
        <n x="345"/>
        <n x="229" s="1"/>
      </t>
    </mdx>
    <mdx n="0" f="v">
      <t c="3" si="227">
        <n x="225"/>
        <n x="317"/>
        <n x="229" s="1"/>
      </t>
    </mdx>
    <mdx n="0" f="v">
      <t c="3" si="227">
        <n x="225"/>
        <n x="344"/>
        <n x="229" s="1"/>
      </t>
    </mdx>
    <mdx n="0" f="v">
      <t c="3" si="227">
        <n x="225"/>
        <n x="285"/>
        <n x="229" s="1"/>
      </t>
    </mdx>
    <mdx n="0" f="v">
      <t c="3" si="227">
        <n x="225"/>
        <n x="275"/>
        <n x="229" s="1"/>
      </t>
    </mdx>
    <mdx n="0" f="v">
      <t c="3" si="227">
        <n x="225"/>
        <n x="312"/>
        <n x="229" s="1"/>
      </t>
    </mdx>
    <mdx n="0" f="v">
      <t c="3" si="227">
        <n x="225"/>
        <n x="334"/>
        <n x="229" s="1"/>
      </t>
    </mdx>
    <mdx n="0" f="v">
      <t c="3" si="227">
        <n x="225"/>
        <n x="557"/>
        <n x="229" s="1"/>
      </t>
    </mdx>
    <mdx n="0" f="v">
      <t c="3" si="227">
        <n x="225"/>
        <n x="314"/>
        <n x="229" s="1"/>
      </t>
    </mdx>
    <mdx n="0" f="v">
      <t c="3" si="227">
        <n x="225"/>
        <n x="305"/>
        <n x="229" s="1"/>
      </t>
    </mdx>
    <mdx n="0" f="v">
      <t c="3" si="227">
        <n x="225"/>
        <n x="274"/>
        <n x="229" s="1"/>
      </t>
    </mdx>
    <mdx n="0" f="v">
      <t c="3" si="227">
        <n x="225"/>
        <n x="308"/>
        <n x="229" s="1"/>
      </t>
    </mdx>
    <mdx n="0" f="v">
      <t c="3" si="227">
        <n x="225"/>
        <n x="279"/>
        <n x="229" s="1"/>
      </t>
    </mdx>
    <mdx n="0" f="v">
      <t c="3" si="227">
        <n x="225"/>
        <n x="550"/>
        <n x="229" s="1"/>
      </t>
    </mdx>
    <mdx n="0" f="v">
      <t c="3" si="227">
        <n x="225"/>
        <n x="549"/>
        <n x="229" s="1"/>
      </t>
    </mdx>
    <mdx n="0" f="v">
      <t c="3" si="227">
        <n x="225"/>
        <n x="558"/>
        <n x="229" s="1"/>
      </t>
    </mdx>
    <mdx n="0" f="v">
      <t c="3" si="227">
        <n x="225"/>
        <n x="559"/>
        <n x="229" s="1"/>
      </t>
    </mdx>
    <mdx n="0" f="v">
      <t c="3" si="227">
        <n x="225"/>
        <n x="560"/>
        <n x="229" s="1"/>
      </t>
    </mdx>
    <mdx n="0" f="v">
      <t c="3" si="227">
        <n x="225"/>
        <n x="561"/>
        <n x="229" s="1"/>
      </t>
    </mdx>
    <mdx n="0" f="v">
      <t c="3" si="227">
        <n x="225"/>
        <n x="562"/>
        <n x="229" s="1"/>
      </t>
    </mdx>
    <mdx n="0" f="v">
      <t c="3" si="227">
        <n x="225"/>
        <n x="563"/>
        <n x="229" s="1"/>
      </t>
    </mdx>
    <mdx n="0" f="v">
      <t c="3" si="227">
        <n x="225"/>
        <n x="592"/>
        <n x="229" s="1"/>
      </t>
    </mdx>
    <mdx n="0" f="v">
      <t c="3" si="227">
        <n x="225"/>
        <n x="354"/>
        <n x="229" s="1"/>
      </t>
    </mdx>
    <mdx n="0" f="v">
      <t c="3" si="227">
        <n x="225"/>
        <n x="341"/>
        <n x="229" s="1"/>
      </t>
    </mdx>
    <mdx n="0" f="v">
      <t c="3" si="227">
        <n x="225"/>
        <n x="300"/>
        <n x="229" s="1"/>
      </t>
    </mdx>
    <mdx n="0" f="v">
      <t c="3" si="227">
        <n x="225"/>
        <n x="571"/>
        <n x="229" s="1"/>
      </t>
    </mdx>
    <mdx n="0" f="v">
      <t c="3" si="227">
        <n x="225"/>
        <n x="291"/>
        <n x="229" s="1"/>
      </t>
    </mdx>
    <mdx n="0" f="v">
      <t c="3" si="227">
        <n x="225"/>
        <n x="303"/>
        <n x="229" s="1"/>
      </t>
    </mdx>
    <mdx n="0" f="v">
      <t c="3" si="227">
        <n x="225"/>
        <n x="352"/>
        <n x="229" s="1"/>
      </t>
    </mdx>
    <mdx n="0" f="v">
      <t c="3" si="227">
        <n x="225"/>
        <n x="302"/>
        <n x="229" s="1"/>
      </t>
    </mdx>
    <mdx n="0" f="v">
      <t c="3" si="227">
        <n x="225"/>
        <n x="342"/>
        <n x="229" s="1"/>
      </t>
    </mdx>
    <mdx n="0" f="v">
      <t c="3" si="227">
        <n x="225"/>
        <n x="332"/>
        <n x="229" s="1"/>
      </t>
    </mdx>
    <mdx n="0" f="v">
      <t c="3" si="227">
        <n x="225"/>
        <n x="331"/>
        <n x="229" s="1"/>
      </t>
    </mdx>
    <mdx n="0" f="v">
      <t c="3" si="227">
        <n x="225"/>
        <n x="349"/>
        <n x="229" s="1"/>
      </t>
    </mdx>
    <mdx n="0" f="v">
      <t c="3" si="227">
        <n x="225"/>
        <n x="553"/>
        <n x="229" s="1"/>
      </t>
    </mdx>
    <mdx n="0" f="v">
      <t c="3" si="227">
        <n x="225"/>
        <n x="330"/>
        <n x="229" s="1"/>
      </t>
    </mdx>
    <mdx n="0" f="v">
      <t c="3" si="227">
        <n x="225"/>
        <n x="351"/>
        <n x="229" s="1"/>
      </t>
    </mdx>
    <mdx n="0" f="v">
      <t c="3" si="227">
        <n x="225"/>
        <n x="554"/>
        <n x="229" s="1"/>
      </t>
    </mdx>
    <mdx n="0" f="v">
      <t c="3" si="227">
        <n x="225"/>
        <n x="296"/>
        <n x="229" s="1"/>
      </t>
    </mdx>
    <mdx n="0" f="v">
      <t c="3" si="227">
        <n x="225"/>
        <n x="575"/>
        <n x="229" s="1"/>
      </t>
    </mdx>
    <mdx n="0" f="v">
      <t c="3" si="227">
        <n x="225"/>
        <n x="298"/>
        <n x="229" s="1"/>
      </t>
    </mdx>
    <mdx n="0" f="v">
      <t c="3" si="227">
        <n x="225"/>
        <n x="564"/>
        <n x="229" s="1"/>
      </t>
    </mdx>
    <mdx n="0" f="v">
      <t c="3" si="227">
        <n x="225"/>
        <n x="552"/>
        <n x="229" s="1"/>
      </t>
    </mdx>
    <mdx n="0" f="v">
      <t c="3" si="227">
        <n x="225"/>
        <n x="295"/>
        <n x="229" s="1"/>
      </t>
    </mdx>
    <mdx n="0" f="v">
      <t c="3" si="227">
        <n x="225"/>
        <n x="590"/>
        <n x="229" s="1"/>
      </t>
    </mdx>
    <mdx n="0" f="v">
      <t c="3" si="227">
        <n x="225"/>
        <n x="565"/>
        <n x="229" s="1"/>
      </t>
    </mdx>
    <mdx n="0" f="v">
      <t c="3" si="227">
        <n x="225"/>
        <n x="566"/>
        <n x="229" s="1"/>
      </t>
    </mdx>
    <mdx n="0" f="v">
      <t c="3" si="227">
        <n x="225"/>
        <n x="567"/>
        <n x="229" s="1"/>
      </t>
    </mdx>
    <mdx n="0" f="v">
      <t c="3" si="227">
        <n x="225"/>
        <n x="568"/>
        <n x="229" s="1"/>
      </t>
    </mdx>
    <mdx n="0" f="v">
      <t c="3" si="227">
        <n x="225"/>
        <n x="572"/>
        <n x="229" s="1"/>
      </t>
    </mdx>
    <mdx n="0" f="v">
      <t c="3" si="227">
        <n x="225"/>
        <n x="573"/>
        <n x="229" s="1"/>
      </t>
    </mdx>
    <mdx n="0" f="v">
      <t c="3" si="227">
        <n x="225"/>
        <n x="569"/>
        <n x="229" s="1"/>
      </t>
    </mdx>
    <mdx n="0" f="v">
      <t c="3" si="227">
        <n x="225"/>
        <n x="589"/>
        <n x="229" s="1"/>
      </t>
    </mdx>
    <mdx n="0" f="v">
      <t c="3" si="227">
        <n x="225"/>
        <n x="591"/>
        <n x="229" s="1"/>
      </t>
    </mdx>
    <mdx n="0" f="v">
      <t c="3" si="227">
        <n x="225"/>
        <n x="576"/>
        <n x="229" s="1"/>
      </t>
    </mdx>
    <mdx n="0" f="v">
      <t c="3" si="227">
        <n x="225"/>
        <n x="577"/>
        <n x="229" s="1"/>
      </t>
    </mdx>
    <mdx n="0" f="v">
      <t c="3" si="227">
        <n x="225"/>
        <n x="578"/>
        <n x="229" s="1"/>
      </t>
    </mdx>
    <mdx n="0" f="v">
      <t c="3" si="227">
        <n x="225"/>
        <n x="579"/>
        <n x="229" s="1"/>
      </t>
    </mdx>
    <mdx n="0" f="v">
      <t c="3" si="227">
        <n x="225"/>
        <n x="353"/>
        <n x="229" s="1"/>
      </t>
    </mdx>
    <mdx n="0" f="v">
      <t c="3" si="227">
        <n x="225"/>
        <n x="347"/>
        <n x="229" s="1"/>
      </t>
    </mdx>
    <mdx n="0" f="v">
      <t c="3" si="227">
        <n x="225"/>
        <n x="340"/>
        <n x="229" s="1"/>
      </t>
    </mdx>
    <mdx n="0" f="v">
      <t c="3" si="227">
        <n x="225"/>
        <n x="580"/>
        <n x="229" s="1"/>
      </t>
    </mdx>
    <mdx n="0" f="v">
      <t c="3" si="227">
        <n x="225"/>
        <n x="581"/>
        <n x="229" s="1"/>
      </t>
    </mdx>
    <mdx n="0" f="v">
      <t c="3" si="227">
        <n x="225"/>
        <n x="583"/>
        <n x="229" s="1"/>
      </t>
    </mdx>
    <mdx n="0" f="v">
      <t c="3" si="227">
        <n x="225"/>
        <n x="555"/>
        <n x="229" s="1"/>
      </t>
    </mdx>
    <mdx n="0" f="v">
      <t c="3" si="227">
        <n x="225"/>
        <n x="570"/>
        <n x="229" s="1"/>
      </t>
    </mdx>
    <mdx n="0" f="v">
      <t c="3" si="227">
        <n x="225"/>
        <n x="574"/>
        <n x="229" s="1"/>
      </t>
    </mdx>
    <mdx n="0" f="v">
      <t c="3" si="227">
        <n x="225"/>
        <n x="599"/>
        <n x="229" s="1"/>
      </t>
    </mdx>
    <mdx n="0" f="v">
      <t c="3" si="227">
        <n x="225"/>
        <n x="613"/>
        <n x="229" s="1"/>
      </t>
    </mdx>
    <mdx n="0" f="v">
      <t c="3" si="227">
        <n x="225"/>
        <n x="597"/>
        <n x="229" s="1"/>
      </t>
    </mdx>
    <mdx n="0" f="v">
      <t c="3" si="227">
        <n x="225"/>
        <n x="600"/>
        <n x="229" s="1"/>
      </t>
    </mdx>
    <mdx n="0" f="v">
      <t c="3" si="227">
        <n x="225"/>
        <n x="601"/>
        <n x="229" s="1"/>
      </t>
    </mdx>
    <mdx n="0" f="v">
      <t c="3" si="227">
        <n x="225"/>
        <n x="598"/>
        <n x="229" s="1"/>
      </t>
    </mdx>
    <mdx n="0" f="v">
      <t c="3" si="227">
        <n x="225"/>
        <n x="593"/>
        <n x="229" s="1"/>
      </t>
    </mdx>
    <mdx n="0" f="v">
      <t c="3" si="227">
        <n x="225"/>
        <n x="594"/>
        <n x="229" s="1"/>
      </t>
    </mdx>
    <mdx n="0" f="v">
      <t c="3" si="227">
        <n x="225"/>
        <n x="595"/>
        <n x="229" s="1"/>
      </t>
    </mdx>
    <mdx n="0" f="v">
      <t c="3" si="227">
        <n x="225"/>
        <n x="596"/>
        <n x="229" s="1"/>
      </t>
    </mdx>
    <mdx n="0" f="v">
      <t c="3" si="227">
        <n x="225"/>
        <n x="585"/>
        <n x="229" s="1"/>
      </t>
    </mdx>
    <mdx n="0" f="v">
      <t c="3" si="227">
        <n x="225"/>
        <n x="582"/>
        <n x="229" s="1"/>
      </t>
    </mdx>
    <mdx n="0" f="v">
      <t c="3" si="227">
        <n x="225"/>
        <n x="588"/>
        <n x="229" s="1"/>
      </t>
    </mdx>
    <mdx n="0" f="v">
      <t c="3" si="227">
        <n x="225"/>
        <n x="584"/>
        <n x="229" s="1"/>
      </t>
    </mdx>
    <mdx n="0" f="v">
      <t c="3" si="227">
        <n x="225"/>
        <n x="586"/>
        <n x="229" s="1"/>
      </t>
    </mdx>
    <mdx n="0" f="v">
      <t c="3" si="227">
        <n x="225"/>
        <n x="615"/>
        <n x="229" s="1"/>
      </t>
    </mdx>
    <mdx n="0" f="v">
      <t c="3" si="227">
        <n x="225"/>
        <n x="608"/>
        <n x="229" s="1"/>
      </t>
    </mdx>
    <mdx n="0" f="v">
      <t c="3" si="227">
        <n x="225"/>
        <n x="587"/>
        <n x="229" s="1"/>
      </t>
    </mdx>
    <mdx n="0" f="v">
      <t c="3" si="227">
        <n x="225"/>
        <n x="602"/>
        <n x="229" s="1"/>
      </t>
    </mdx>
    <mdx n="0" f="v">
      <t c="3" si="227">
        <n x="225"/>
        <n x="603"/>
        <n x="229" s="1"/>
      </t>
    </mdx>
    <mdx n="0" f="v">
      <t c="3" si="227">
        <n x="225"/>
        <n x="604"/>
        <n x="229" s="1"/>
      </t>
    </mdx>
    <mdx n="0" f="v">
      <t c="3" si="227">
        <n x="225"/>
        <n x="605"/>
        <n x="229" s="1"/>
      </t>
    </mdx>
    <mdx n="0" f="v">
      <t c="3" si="227">
        <n x="225"/>
        <n x="616"/>
        <n x="229" s="1"/>
      </t>
    </mdx>
    <mdx n="0" f="v">
      <t c="3" si="227">
        <n x="225"/>
        <n x="617"/>
        <n x="229" s="1"/>
      </t>
    </mdx>
    <mdx n="0" f="v">
      <t c="3" si="227">
        <n x="225"/>
        <n x="614"/>
        <n x="229" s="1"/>
      </t>
    </mdx>
    <mdx n="0" f="v">
      <t c="3" si="227">
        <n x="225"/>
        <n x="618"/>
        <n x="229" s="1"/>
      </t>
    </mdx>
    <mdx n="0" f="v">
      <t c="3" si="227">
        <n x="225"/>
        <n x="621"/>
        <n x="229" s="1"/>
      </t>
    </mdx>
    <mdx n="0" f="v">
      <t c="3" si="227">
        <n x="225"/>
        <n x="609"/>
        <n x="229" s="1"/>
      </t>
    </mdx>
    <mdx n="0" f="v">
      <t c="3" si="227">
        <n x="225"/>
        <n x="610"/>
        <n x="229" s="1"/>
      </t>
    </mdx>
    <mdx n="0" f="v">
      <t c="3" si="227">
        <n x="225"/>
        <n x="611"/>
        <n x="229" s="1"/>
      </t>
    </mdx>
    <mdx n="0" f="v">
      <t c="3" si="227">
        <n x="225"/>
        <n x="612"/>
        <n x="229" s="1"/>
      </t>
    </mdx>
    <mdx n="0" f="v">
      <t c="3" si="227">
        <n x="225"/>
        <n x="619"/>
        <n x="229" s="1"/>
      </t>
    </mdx>
    <mdx n="0" f="v">
      <t c="3" si="227">
        <n x="225"/>
        <n x="620"/>
        <n x="229" s="1"/>
      </t>
    </mdx>
    <mdx n="0" f="v">
      <t c="3" si="227">
        <n x="225"/>
        <n x="639"/>
        <n x="229" s="1"/>
      </t>
    </mdx>
    <mdx n="0" f="v">
      <t c="3" si="227">
        <n x="225"/>
        <n x="633"/>
        <n x="229" s="1"/>
      </t>
    </mdx>
    <mdx n="0" f="v">
      <t c="3" si="227">
        <n x="225"/>
        <n x="645"/>
        <n x="229" s="1"/>
      </t>
    </mdx>
    <mdx n="0" f="v">
      <t c="3" si="227">
        <n x="225"/>
        <n x="640"/>
        <n x="229" s="1"/>
      </t>
    </mdx>
    <mdx n="0" f="v">
      <t c="3" si="227">
        <n x="225"/>
        <n x="622"/>
        <n x="229" s="1"/>
      </t>
    </mdx>
    <mdx n="0" f="v">
      <t c="3" si="227">
        <n x="225"/>
        <n x="623"/>
        <n x="229" s="1"/>
      </t>
    </mdx>
    <mdx n="0" f="v">
      <t c="3" si="227">
        <n x="225"/>
        <n x="624"/>
        <n x="229" s="1"/>
      </t>
    </mdx>
    <mdx n="0" f="v">
      <t c="3" si="227">
        <n x="225"/>
        <n x="643"/>
        <n x="229" s="1"/>
      </t>
    </mdx>
    <mdx n="0" f="v">
      <t c="3" si="227">
        <n x="225"/>
        <n x="646"/>
        <n x="229" s="1"/>
      </t>
    </mdx>
    <mdx n="0" f="v">
      <t c="3" si="227">
        <n x="225"/>
        <n x="606"/>
        <n x="229" s="1"/>
      </t>
    </mdx>
    <mdx n="0" f="v">
      <t c="3" si="227">
        <n x="225"/>
        <n x="607"/>
        <n x="229" s="1"/>
      </t>
    </mdx>
    <mdx n="0" f="v">
      <t c="3" si="227">
        <n x="225"/>
        <n x="625"/>
        <n x="229" s="1"/>
      </t>
    </mdx>
    <mdx n="0" f="v">
      <t c="3" si="227">
        <n x="225"/>
        <n x="644"/>
        <n x="229" s="1"/>
      </t>
    </mdx>
    <mdx n="0" f="v">
      <t c="3" si="227">
        <n x="225"/>
        <n x="648"/>
        <n x="229" s="1"/>
      </t>
    </mdx>
    <mdx n="0" f="v">
      <t c="3" si="227">
        <n x="225"/>
        <n x="627"/>
        <n x="229" s="1"/>
      </t>
    </mdx>
    <mdx n="0" f="v">
      <t c="3" si="227">
        <n x="225"/>
        <n x="635"/>
        <n x="229" s="1"/>
      </t>
    </mdx>
    <mdx n="0" f="v">
      <t c="3" si="227">
        <n x="225"/>
        <n x="636"/>
        <n x="229" s="1"/>
      </t>
    </mdx>
    <mdx n="0" f="v">
      <t c="3" si="227">
        <n x="225"/>
        <n x="637"/>
        <n x="229" s="1"/>
      </t>
    </mdx>
    <mdx n="0" f="v">
      <t c="3" si="227">
        <n x="225"/>
        <n x="641"/>
        <n x="229" s="1"/>
      </t>
    </mdx>
    <mdx n="0" f="v">
      <t c="3" si="227">
        <n x="225"/>
        <n x="630"/>
        <n x="229" s="1"/>
      </t>
    </mdx>
    <mdx n="0" f="v">
      <t c="3" si="227">
        <n x="225"/>
        <n x="626"/>
        <n x="229" s="1"/>
      </t>
    </mdx>
    <mdx n="0" f="v">
      <t c="3" si="227">
        <n x="225"/>
        <n x="632"/>
        <n x="229" s="1"/>
      </t>
    </mdx>
    <mdx n="0" f="v">
      <t c="3" si="227">
        <n x="225"/>
        <n x="628"/>
        <n x="229" s="1"/>
      </t>
    </mdx>
    <mdx n="0" f="v">
      <t c="3" si="227">
        <n x="225"/>
        <n x="647"/>
        <n x="229" s="1"/>
      </t>
    </mdx>
    <mdx n="0" f="v">
      <t c="3" si="227">
        <n x="225"/>
        <n x="629"/>
        <n x="229" s="1"/>
      </t>
    </mdx>
    <mdx n="0" f="v">
      <t c="3" si="227">
        <n x="225"/>
        <n x="631"/>
        <n x="229" s="1"/>
      </t>
    </mdx>
    <mdx n="0" f="v">
      <t c="3" si="227">
        <n x="225"/>
        <n x="634"/>
        <n x="229" s="1"/>
      </t>
    </mdx>
    <mdx n="0" f="v">
      <t c="3" si="227">
        <n x="225"/>
        <n x="638"/>
        <n x="229" s="1"/>
      </t>
    </mdx>
    <mdx n="0" f="v">
      <t c="3" si="227">
        <n x="225"/>
        <n x="654"/>
        <n x="229" s="1"/>
      </t>
    </mdx>
    <mdx n="0" f="v">
      <t c="3" si="227">
        <n x="225"/>
        <n x="642"/>
        <n x="229" s="1"/>
      </t>
    </mdx>
    <mdx n="0" f="v">
      <t c="3" si="227">
        <n x="225"/>
        <n x="649"/>
        <n x="229" s="1"/>
      </t>
    </mdx>
    <mdx n="0" f="v">
      <t c="3" si="227">
        <n x="225"/>
        <n x="650"/>
        <n x="229" s="1"/>
      </t>
    </mdx>
    <mdx n="0" f="v">
      <t c="3" si="227">
        <n x="225"/>
        <n x="651"/>
        <n x="229" s="1"/>
      </t>
    </mdx>
    <mdx n="0" f="v">
      <t c="3" si="227">
        <n x="225"/>
        <n x="652"/>
        <n x="229" s="1"/>
      </t>
    </mdx>
    <mdx n="0" f="v">
      <t c="3" si="227">
        <n x="225"/>
        <n x="653"/>
        <n x="229" s="1"/>
      </t>
    </mdx>
    <mdx n="0" f="v">
      <t c="3" si="227">
        <n x="225"/>
        <n x="655"/>
        <n x="229" s="1"/>
      </t>
    </mdx>
    <mdx n="0" f="v">
      <t c="3" si="227">
        <n x="225"/>
        <n x="275"/>
        <n x="77"/>
      </t>
    </mdx>
    <mdx n="0" f="v">
      <t c="3" si="227">
        <n x="225"/>
        <n x="290"/>
        <n x="70"/>
      </t>
    </mdx>
    <mdx n="0" f="v">
      <t c="3" si="227">
        <n x="225"/>
        <n x="286"/>
        <n x="63"/>
      </t>
    </mdx>
    <mdx n="0" f="v">
      <t c="3" si="227">
        <n x="225"/>
        <n x="275"/>
        <n x="63"/>
      </t>
    </mdx>
    <mdx n="0" f="v">
      <t c="3" si="227">
        <n x="225"/>
        <n x="285"/>
        <n x="98"/>
      </t>
    </mdx>
    <mdx n="0" f="v">
      <t c="3" si="227">
        <n x="225"/>
        <n x="322"/>
        <n x="250" s="1"/>
      </t>
    </mdx>
    <mdx n="0" f="v">
      <t c="3" si="227">
        <n x="225"/>
        <n x="321"/>
        <n x="250" s="1"/>
      </t>
    </mdx>
    <mdx n="0" f="v">
      <t c="3" si="227">
        <n x="225"/>
        <n x="338"/>
        <n x="250" s="1"/>
      </t>
    </mdx>
    <mdx n="0" f="v">
      <t c="3" si="227">
        <n x="225"/>
        <n x="320"/>
        <n x="250" s="1"/>
      </t>
    </mdx>
    <mdx n="0" f="v">
      <t c="3" si="227">
        <n x="225"/>
        <n x="319"/>
        <n x="250" s="1"/>
      </t>
    </mdx>
    <mdx n="0" f="v">
      <t c="3" si="227">
        <n x="225"/>
        <n x="318"/>
        <n x="250" s="1"/>
      </t>
    </mdx>
    <mdx n="0" f="v">
      <t c="3" si="227">
        <n x="225"/>
        <n x="339"/>
        <n x="250" s="1"/>
      </t>
    </mdx>
    <mdx n="0" f="v">
      <t c="3" si="227">
        <n x="225"/>
        <n x="323"/>
        <n x="250" s="1"/>
      </t>
    </mdx>
    <mdx n="0" f="v">
      <t c="3" si="227">
        <n x="225"/>
        <n x="557"/>
        <n x="250" s="1"/>
      </t>
    </mdx>
    <mdx n="0" f="v">
      <t c="3" si="227">
        <n x="225"/>
        <n x="550"/>
        <n x="250" s="1"/>
      </t>
    </mdx>
    <mdx n="0" f="v">
      <t c="3" si="227">
        <n x="225"/>
        <n x="549"/>
        <n x="250" s="1"/>
      </t>
    </mdx>
    <mdx n="0" f="v">
      <t c="3" si="227">
        <n x="225"/>
        <n x="558"/>
        <n x="250" s="1"/>
      </t>
    </mdx>
    <mdx n="0" f="v">
      <t c="3" si="227">
        <n x="225"/>
        <n x="559"/>
        <n x="250" s="1"/>
      </t>
    </mdx>
    <mdx n="0" f="v">
      <t c="3" si="227">
        <n x="225"/>
        <n x="560"/>
        <n x="250" s="1"/>
      </t>
    </mdx>
    <mdx n="0" f="v">
      <t c="3" si="227">
        <n x="225"/>
        <n x="561"/>
        <n x="250" s="1"/>
      </t>
    </mdx>
    <mdx n="0" f="v">
      <t c="3" si="227">
        <n x="225"/>
        <n x="562"/>
        <n x="250" s="1"/>
      </t>
    </mdx>
    <mdx n="0" f="v">
      <t c="3" si="227">
        <n x="225"/>
        <n x="282"/>
        <n x="250" s="1"/>
      </t>
    </mdx>
    <mdx n="0" f="v">
      <t c="3" si="227">
        <n x="225"/>
        <n x="313"/>
        <n x="250" s="1"/>
      </t>
    </mdx>
    <mdx n="0" f="v">
      <t c="3" si="227">
        <n x="225"/>
        <n x="312"/>
        <n x="250" s="1"/>
      </t>
    </mdx>
    <mdx n="0" f="v">
      <t c="3" si="227">
        <n x="225"/>
        <n x="334"/>
        <n x="250" s="1"/>
      </t>
    </mdx>
    <mdx n="0" f="v">
      <t c="3" si="227">
        <n x="225"/>
        <n x="344"/>
        <n x="250" s="1"/>
      </t>
    </mdx>
    <mdx n="0" f="v">
      <t c="3" si="227">
        <n x="225"/>
        <n x="275"/>
        <n x="250" s="1"/>
      </t>
    </mdx>
    <mdx n="0" f="v">
      <t c="3" si="227">
        <n x="225"/>
        <n x="284"/>
        <n x="250" s="1"/>
      </t>
    </mdx>
    <mdx n="0" f="v">
      <t c="3" si="227">
        <n x="225"/>
        <n x="290"/>
        <n x="250" s="1"/>
      </t>
    </mdx>
    <mdx n="0" f="v">
      <t c="3" si="227">
        <n x="225"/>
        <n x="289"/>
        <n x="250" s="1"/>
      </t>
    </mdx>
    <mdx n="0" f="v">
      <t c="3" si="227">
        <n x="225"/>
        <n x="288"/>
        <n x="250" s="1"/>
      </t>
    </mdx>
    <mdx n="0" f="v">
      <t c="3" si="227">
        <n x="225"/>
        <n x="287"/>
        <n x="250" s="1"/>
      </t>
    </mdx>
    <mdx n="0" f="v">
      <t c="3" si="227">
        <n x="225"/>
        <n x="286"/>
        <n x="250" s="1"/>
      </t>
    </mdx>
    <mdx n="0" f="v">
      <t c="3" si="227">
        <n x="225"/>
        <n x="292"/>
        <n x="250" s="1"/>
      </t>
    </mdx>
    <mdx n="0" f="v">
      <t c="3" si="227">
        <n x="225"/>
        <n x="314"/>
        <n x="250" s="1"/>
      </t>
    </mdx>
    <mdx n="0" f="v">
      <t c="3" si="227">
        <n x="225"/>
        <n x="305"/>
        <n x="250" s="1"/>
      </t>
    </mdx>
    <mdx n="0" f="v">
      <t c="3" si="227">
        <n x="225"/>
        <n x="354"/>
        <n x="250" s="1"/>
      </t>
    </mdx>
    <mdx n="0" f="v">
      <t c="3" si="227">
        <n x="225"/>
        <n x="345"/>
        <n x="250" s="1"/>
      </t>
    </mdx>
    <mdx n="0" f="v">
      <t c="3" si="227">
        <n x="225"/>
        <n x="310"/>
        <n x="250" s="1"/>
      </t>
    </mdx>
    <mdx n="0" f="v">
      <t c="3" si="227">
        <n x="225"/>
        <n x="308"/>
        <n x="250" s="1"/>
      </t>
    </mdx>
    <mdx n="0" f="v">
      <t c="3" si="227">
        <n x="225"/>
        <n x="279"/>
        <n x="250" s="1"/>
      </t>
    </mdx>
    <mdx n="0" f="v">
      <t c="3" si="227">
        <n x="225"/>
        <n x="296"/>
        <n x="250" s="1"/>
      </t>
    </mdx>
    <mdx n="0" f="v">
      <t c="3" si="227">
        <n x="225"/>
        <n x="551"/>
        <n x="250" s="1"/>
      </t>
    </mdx>
    <mdx n="0" f="v">
      <t c="3" si="227">
        <n x="225"/>
        <n x="285"/>
        <n x="250" s="1"/>
      </t>
    </mdx>
    <mdx n="0" f="v">
      <t c="3" si="227">
        <n x="225"/>
        <n x="274"/>
        <n x="250" s="1"/>
      </t>
    </mdx>
    <mdx n="0" f="v">
      <t c="3" si="227">
        <n x="225"/>
        <n x="324"/>
        <n x="250" s="1"/>
      </t>
    </mdx>
    <mdx n="0" f="v">
      <t c="3" si="227">
        <n x="225"/>
        <n x="309"/>
        <n x="250" s="1"/>
      </t>
    </mdx>
    <mdx n="0" f="v">
      <t c="3" si="227">
        <n x="225"/>
        <n x="337"/>
        <n x="250" s="1"/>
      </t>
    </mdx>
    <mdx n="0" f="v">
      <t c="3" si="227">
        <n x="225"/>
        <n x="336"/>
        <n x="250" s="1"/>
      </t>
    </mdx>
    <mdx n="0" f="v">
      <t c="3" si="227">
        <n x="225"/>
        <n x="317"/>
        <n x="250" s="1"/>
      </t>
    </mdx>
    <mdx n="0" f="v">
      <t c="3" si="227">
        <n x="225"/>
        <n x="325"/>
        <n x="250" s="1"/>
      </t>
    </mdx>
    <mdx n="0" f="v">
      <t c="3" si="227">
        <n x="225"/>
        <n x="343"/>
        <n x="250" s="1"/>
      </t>
    </mdx>
    <mdx n="0" f="v">
      <t c="3" si="227">
        <n x="225"/>
        <n x="315"/>
        <n x="250" s="1"/>
      </t>
    </mdx>
    <mdx n="0" f="v">
      <t c="3" si="227">
        <n x="225"/>
        <n x="335"/>
        <n x="250" s="1"/>
      </t>
    </mdx>
    <mdx n="0" f="v">
      <t c="3" si="227">
        <n x="225"/>
        <n x="306"/>
        <n x="250" s="1"/>
      </t>
    </mdx>
    <mdx n="0" f="v">
      <t c="3" si="227">
        <n x="225"/>
        <n x="333"/>
        <n x="250" s="1"/>
      </t>
    </mdx>
    <mdx n="0" f="v">
      <t c="3" si="227">
        <n x="225"/>
        <n x="341"/>
        <n x="250" s="1"/>
      </t>
    </mdx>
    <mdx n="0" f="v">
      <t c="3" si="227">
        <n x="225"/>
        <n x="298"/>
        <n x="250" s="1"/>
      </t>
    </mdx>
    <mdx n="0" f="v">
      <t c="3" si="227">
        <n x="225"/>
        <n x="552"/>
        <n x="250" s="1"/>
      </t>
    </mdx>
    <mdx n="0" f="v">
      <t c="3" si="227">
        <n x="225"/>
        <n x="291"/>
        <n x="250" s="1"/>
      </t>
    </mdx>
    <mdx n="0" f="v">
      <t c="3" si="227">
        <n x="225"/>
        <n x="303"/>
        <n x="250" s="1"/>
      </t>
    </mdx>
    <mdx n="0" f="v">
      <t c="3" si="227">
        <n x="225"/>
        <n x="352"/>
        <n x="250" s="1"/>
      </t>
    </mdx>
    <mdx n="0" f="v">
      <t c="3" si="227">
        <n x="225"/>
        <n x="302"/>
        <n x="250" s="1"/>
      </t>
    </mdx>
    <mdx n="0" f="v">
      <t c="3" si="227">
        <n x="225"/>
        <n x="342"/>
        <n x="250" s="1"/>
      </t>
    </mdx>
    <mdx n="0" f="v">
      <t c="3" si="227">
        <n x="225"/>
        <n x="332"/>
        <n x="250" s="1"/>
      </t>
    </mdx>
    <mdx n="0" f="v">
      <t c="3" si="227">
        <n x="225"/>
        <n x="331"/>
        <n x="250" s="1"/>
      </t>
    </mdx>
    <mdx n="0" f="v">
      <t c="3" si="227">
        <n x="225"/>
        <n x="349"/>
        <n x="250" s="1"/>
      </t>
    </mdx>
    <mdx n="0" f="v">
      <t c="3" si="227">
        <n x="225"/>
        <n x="553"/>
        <n x="250" s="1"/>
      </t>
    </mdx>
    <mdx n="0" f="v">
      <t c="3" si="227">
        <n x="225"/>
        <n x="330"/>
        <n x="250" s="1"/>
      </t>
    </mdx>
    <mdx n="0" f="v">
      <t c="3" si="227">
        <n x="225"/>
        <n x="351"/>
        <n x="250" s="1"/>
      </t>
    </mdx>
    <mdx n="0" f="v">
      <t c="3" si="227">
        <n x="225"/>
        <n x="554"/>
        <n x="250" s="1"/>
      </t>
    </mdx>
    <mdx n="0" f="v">
      <t c="3" si="227">
        <n x="225"/>
        <n x="564"/>
        <n x="250" s="1"/>
      </t>
    </mdx>
    <mdx n="0" f="v">
      <t c="3" si="227">
        <n x="225"/>
        <n x="556"/>
        <n x="250" s="1"/>
      </t>
    </mdx>
    <mdx n="0" f="v">
      <t c="3" si="227">
        <n x="225"/>
        <n x="300"/>
        <n x="250" s="1"/>
      </t>
    </mdx>
    <mdx n="0" f="v">
      <t c="3" si="227">
        <n x="225"/>
        <n x="295"/>
        <n x="250" s="1"/>
      </t>
    </mdx>
    <mdx n="0" f="v">
      <t c="3" si="227">
        <n x="225"/>
        <n x="563"/>
        <n x="250" s="1"/>
      </t>
    </mdx>
    <mdx n="0" f="v">
      <t c="3" si="227">
        <n x="225"/>
        <n x="590"/>
        <n x="250" s="1"/>
      </t>
    </mdx>
    <mdx n="0" f="v">
      <t c="3" si="227">
        <n x="225"/>
        <n x="565"/>
        <n x="250" s="1"/>
      </t>
    </mdx>
    <mdx n="0" f="v">
      <t c="3" si="227">
        <n x="225"/>
        <n x="566"/>
        <n x="250" s="1"/>
      </t>
    </mdx>
    <mdx n="0" f="v">
      <t c="3" si="227">
        <n x="225"/>
        <n x="567"/>
        <n x="250" s="1"/>
      </t>
    </mdx>
    <mdx n="0" f="v">
      <t c="3" si="227">
        <n x="225"/>
        <n x="568"/>
        <n x="250" s="1"/>
      </t>
    </mdx>
    <mdx n="0" f="v">
      <t c="3" si="227">
        <n x="225"/>
        <n x="569"/>
        <n x="250" s="1"/>
      </t>
    </mdx>
    <mdx n="0" f="v">
      <t c="3" si="227">
        <n x="225"/>
        <n x="571"/>
        <n x="250" s="1"/>
      </t>
    </mdx>
    <mdx n="0" f="v">
      <t c="3" si="227">
        <n x="225"/>
        <n x="572"/>
        <n x="250" s="1"/>
      </t>
    </mdx>
    <mdx n="0" f="v">
      <t c="3" si="227">
        <n x="225"/>
        <n x="573"/>
        <n x="250" s="1"/>
      </t>
    </mdx>
    <mdx n="0" f="v">
      <t c="3" si="227">
        <n x="225"/>
        <n x="340"/>
        <n x="250" s="1"/>
      </t>
    </mdx>
    <mdx n="0" f="v">
      <t c="3" si="227">
        <n x="225"/>
        <n x="589"/>
        <n x="250" s="1"/>
      </t>
    </mdx>
    <mdx n="0" f="v">
      <t c="3" si="227">
        <n x="225"/>
        <n x="591"/>
        <n x="250" s="1"/>
      </t>
    </mdx>
    <mdx n="0" f="v">
      <t c="3" si="227">
        <n x="225"/>
        <n x="575"/>
        <n x="250" s="1"/>
      </t>
    </mdx>
    <mdx n="0" f="v">
      <t c="3" si="227">
        <n x="225"/>
        <n x="576"/>
        <n x="250" s="1"/>
      </t>
    </mdx>
    <mdx n="0" f="v">
      <t c="3" si="227">
        <n x="225"/>
        <n x="577"/>
        <n x="250" s="1"/>
      </t>
    </mdx>
    <mdx n="0" f="v">
      <t c="3" si="227">
        <n x="225"/>
        <n x="578"/>
        <n x="250" s="1"/>
      </t>
    </mdx>
    <mdx n="0" f="v">
      <t c="3" si="227">
        <n x="225"/>
        <n x="579"/>
        <n x="250" s="1"/>
      </t>
    </mdx>
    <mdx n="0" f="v">
      <t c="3" si="227">
        <n x="225"/>
        <n x="353"/>
        <n x="250" s="1"/>
      </t>
    </mdx>
    <mdx n="0" f="v">
      <t c="3" si="227">
        <n x="225"/>
        <n x="347"/>
        <n x="250" s="1"/>
      </t>
    </mdx>
    <mdx n="0" f="v">
      <t c="3" si="227">
        <n x="225"/>
        <n x="601"/>
        <n x="250" s="1"/>
      </t>
    </mdx>
    <mdx n="0" f="v">
      <t c="3" si="227">
        <n x="225"/>
        <n x="580"/>
        <n x="250" s="1"/>
      </t>
    </mdx>
    <mdx n="0" f="v">
      <t c="3" si="227">
        <n x="225"/>
        <n x="620"/>
        <n x="250" s="1"/>
      </t>
    </mdx>
    <mdx n="0" f="v">
      <t c="3" si="227">
        <n x="225"/>
        <n x="581"/>
        <n x="250" s="1"/>
      </t>
    </mdx>
    <mdx n="0" f="v">
      <t c="3" si="227">
        <n x="225"/>
        <n x="583"/>
        <n x="250" s="1"/>
      </t>
    </mdx>
    <mdx n="0" f="v">
      <t c="3" si="227">
        <n x="225"/>
        <n x="555"/>
        <n x="250" s="1"/>
      </t>
    </mdx>
    <mdx n="0" f="v">
      <t c="3" si="227">
        <n x="225"/>
        <n x="570"/>
        <n x="250" s="1"/>
      </t>
    </mdx>
    <mdx n="0" f="v">
      <t c="3" si="227">
        <n x="225"/>
        <n x="574"/>
        <n x="250" s="1"/>
      </t>
    </mdx>
    <mdx n="0" f="v">
      <t c="3" si="227">
        <n x="225"/>
        <n x="582"/>
        <n x="250" s="1"/>
      </t>
    </mdx>
    <mdx n="0" f="v">
      <t c="3" si="227">
        <n x="225"/>
        <n x="596"/>
        <n x="250" s="1"/>
      </t>
    </mdx>
    <mdx n="0" f="v">
      <t c="3" si="227">
        <n x="225"/>
        <n x="584"/>
        <n x="250" s="1"/>
      </t>
    </mdx>
    <mdx n="0" f="v">
      <t c="3" si="227">
        <n x="225"/>
        <n x="585"/>
        <n x="250" s="1"/>
      </t>
    </mdx>
    <mdx n="0" f="v">
      <t c="3" si="227">
        <n x="225"/>
        <n x="586"/>
        <n x="250" s="1"/>
      </t>
    </mdx>
    <mdx n="0" f="v">
      <t c="3" si="227">
        <n x="225"/>
        <n x="588"/>
        <n x="250" s="1"/>
      </t>
    </mdx>
    <mdx n="0" f="v">
      <t c="3" si="227">
        <n x="225"/>
        <n x="616"/>
        <n x="250" s="1"/>
      </t>
    </mdx>
    <mdx n="0" f="v">
      <t c="3" si="227">
        <n x="225"/>
        <n x="592"/>
        <n x="250" s="1"/>
      </t>
    </mdx>
    <mdx n="0" f="v">
      <t c="3" si="227">
        <n x="225"/>
        <n x="593"/>
        <n x="250" s="1"/>
      </t>
    </mdx>
    <mdx n="0" f="v">
      <t c="3" si="227">
        <n x="225"/>
        <n x="594"/>
        <n x="250" s="1"/>
      </t>
    </mdx>
    <mdx n="0" f="v">
      <t c="3" si="227">
        <n x="225"/>
        <n x="595"/>
        <n x="250" s="1"/>
      </t>
    </mdx>
    <mdx n="0" f="v">
      <t c="3" si="227">
        <n x="225"/>
        <n x="597"/>
        <n x="250" s="1"/>
      </t>
    </mdx>
    <mdx n="0" f="v">
      <t c="3" si="227">
        <n x="225"/>
        <n x="598"/>
        <n x="250" s="1"/>
      </t>
    </mdx>
    <mdx n="0" f="v">
      <t c="3" si="227">
        <n x="225"/>
        <n x="599"/>
        <n x="250" s="1"/>
      </t>
    </mdx>
    <mdx n="0" f="v">
      <t c="3" si="227">
        <n x="225"/>
        <n x="600"/>
        <n x="250" s="1"/>
      </t>
    </mdx>
    <mdx n="0" f="v">
      <t c="3" si="227">
        <n x="225"/>
        <n x="587"/>
        <n x="250" s="1"/>
      </t>
    </mdx>
    <mdx n="0" f="v">
      <t c="3" si="227">
        <n x="225"/>
        <n x="602"/>
        <n x="250" s="1"/>
      </t>
    </mdx>
    <mdx n="0" f="v">
      <t c="3" si="227">
        <n x="225"/>
        <n x="603"/>
        <n x="250" s="1"/>
      </t>
    </mdx>
    <mdx n="0" f="v">
      <t c="3" si="227">
        <n x="225"/>
        <n x="604"/>
        <n x="250" s="1"/>
      </t>
    </mdx>
    <mdx n="0" f="v">
      <t c="3" si="227">
        <n x="225"/>
        <n x="605"/>
        <n x="250" s="1"/>
      </t>
    </mdx>
    <mdx n="0" f="v">
      <t c="3" si="227">
        <n x="225"/>
        <n x="617"/>
        <n x="250" s="1"/>
      </t>
    </mdx>
    <mdx n="0" f="v">
      <t c="3" si="227">
        <n x="225"/>
        <n x="618"/>
        <n x="250" s="1"/>
      </t>
    </mdx>
    <mdx n="0" f="v">
      <t c="3" si="227">
        <n x="225"/>
        <n x="619"/>
        <n x="250" s="1"/>
      </t>
    </mdx>
    <mdx n="0" f="v">
      <t c="3" si="227">
        <n x="225"/>
        <n x="608"/>
        <n x="250" s="1"/>
      </t>
    </mdx>
    <mdx n="0" f="v">
      <t c="3" si="227">
        <n x="225"/>
        <n x="644"/>
        <n x="250" s="1"/>
      </t>
    </mdx>
    <mdx n="0" f="v">
      <t c="3" si="227">
        <n x="225"/>
        <n x="621"/>
        <n x="250" s="1"/>
      </t>
    </mdx>
    <mdx n="0" f="v">
      <t c="3" si="227">
        <n x="225"/>
        <n x="646"/>
        <n x="250" s="1"/>
      </t>
    </mdx>
    <mdx n="0" f="v">
      <t c="3" si="227">
        <n x="225"/>
        <n x="609"/>
        <n x="250" s="1"/>
      </t>
    </mdx>
    <mdx n="0" f="v">
      <t c="3" si="227">
        <n x="225"/>
        <n x="610"/>
        <n x="250" s="1"/>
      </t>
    </mdx>
    <mdx n="0" f="v">
      <t c="3" si="227">
        <n x="225"/>
        <n x="611"/>
        <n x="250" s="1"/>
      </t>
    </mdx>
    <mdx n="0" f="v">
      <t c="3" si="227">
        <n x="225"/>
        <n x="612"/>
        <n x="250" s="1"/>
      </t>
    </mdx>
    <mdx n="0" f="v">
      <t c="3" si="227">
        <n x="225"/>
        <n x="613"/>
        <n x="250" s="1"/>
      </t>
    </mdx>
    <mdx n="0" f="v">
      <t c="3" si="227">
        <n x="225"/>
        <n x="614"/>
        <n x="250" s="1"/>
      </t>
    </mdx>
    <mdx n="0" f="v">
      <t c="3" si="227">
        <n x="225"/>
        <n x="615"/>
        <n x="250" s="1"/>
      </t>
    </mdx>
    <mdx n="0" f="v">
      <t c="3" si="227">
        <n x="225"/>
        <n x="624"/>
        <n x="250" s="1"/>
      </t>
    </mdx>
    <mdx n="0" f="v">
      <t c="3" si="227">
        <n x="225"/>
        <n x="606"/>
        <n x="250" s="1"/>
      </t>
    </mdx>
    <mdx n="0" f="v">
      <t c="3" si="227">
        <n x="225"/>
        <n x="607"/>
        <n x="250" s="1"/>
      </t>
    </mdx>
    <mdx n="0" f="v">
      <t c="3" si="227">
        <n x="225"/>
        <n x="622"/>
        <n x="250" s="1"/>
      </t>
    </mdx>
    <mdx n="0" f="v">
      <t c="3" si="227">
        <n x="225"/>
        <n x="623"/>
        <n x="250" s="1"/>
      </t>
    </mdx>
    <mdx n="0" f="v">
      <t c="3" si="227">
        <n x="225"/>
        <n x="625"/>
        <n x="250" s="1"/>
      </t>
    </mdx>
    <mdx n="0" f="v">
      <t c="3" si="227">
        <n x="225"/>
        <n x="648"/>
        <n x="250" s="1"/>
      </t>
    </mdx>
    <mdx n="0" f="v">
      <t c="3" si="227">
        <n x="225"/>
        <n x="626"/>
        <n x="250" s="1"/>
      </t>
    </mdx>
    <mdx n="0" f="v">
      <t c="3" si="227">
        <n x="225"/>
        <n x="627"/>
        <n x="250" s="1"/>
      </t>
    </mdx>
    <mdx n="0" f="v">
      <t c="3" si="227">
        <n x="225"/>
        <n x="628"/>
        <n x="250" s="1"/>
      </t>
    </mdx>
    <mdx n="0" f="v">
      <t c="3" si="227">
        <n x="225"/>
        <n x="645"/>
        <n x="250" s="1"/>
      </t>
    </mdx>
    <mdx n="0" f="v">
      <t c="3" si="227">
        <n x="225"/>
        <n x="629"/>
        <n x="250" s="1"/>
      </t>
    </mdx>
    <mdx n="0" f="v">
      <t c="3" si="227">
        <n x="225"/>
        <n x="630"/>
        <n x="250" s="1"/>
      </t>
    </mdx>
    <mdx n="0" f="v">
      <t c="3" si="227">
        <n x="225"/>
        <n x="632"/>
        <n x="250" s="1"/>
      </t>
    </mdx>
    <mdx n="0" f="v">
      <t c="3" si="227">
        <n x="225"/>
        <n x="633"/>
        <n x="250" s="1"/>
      </t>
    </mdx>
    <mdx n="0" f="v">
      <t c="3" si="227">
        <n x="225"/>
        <n x="647"/>
        <n x="250" s="1"/>
      </t>
    </mdx>
    <mdx n="0" f="v">
      <t c="3" si="227">
        <n x="225"/>
        <n x="635"/>
        <n x="250" s="1"/>
      </t>
    </mdx>
    <mdx n="0" f="v">
      <t c="3" si="227">
        <n x="225"/>
        <n x="636"/>
        <n x="250" s="1"/>
      </t>
    </mdx>
    <mdx n="0" f="v">
      <t c="3" si="227">
        <n x="225"/>
        <n x="637"/>
        <n x="250" s="1"/>
      </t>
    </mdx>
    <mdx n="0" f="v">
      <t c="3" si="227">
        <n x="225"/>
        <n x="643"/>
        <n x="250" s="1"/>
      </t>
    </mdx>
    <mdx n="0" f="v">
      <t c="3" si="227">
        <n x="225"/>
        <n x="639"/>
        <n x="250" s="1"/>
      </t>
    </mdx>
    <mdx n="0" f="v">
      <t c="3" si="227">
        <n x="225"/>
        <n x="641"/>
        <n x="250" s="1"/>
      </t>
    </mdx>
    <mdx n="0" f="v">
      <t c="3" si="227">
        <n x="225"/>
        <n x="640"/>
        <n x="250" s="1"/>
      </t>
    </mdx>
    <mdx n="0" f="v">
      <t c="3" si="227">
        <n x="225"/>
        <n x="631"/>
        <n x="250" s="1"/>
      </t>
    </mdx>
    <mdx n="0" f="v">
      <t c="3" si="227">
        <n x="225"/>
        <n x="634"/>
        <n x="250" s="1"/>
      </t>
    </mdx>
    <mdx n="0" f="v">
      <t c="3" si="227">
        <n x="225"/>
        <n x="638"/>
        <n x="250" s="1"/>
      </t>
    </mdx>
    <mdx n="0" f="v">
      <t c="3" si="227">
        <n x="225"/>
        <n x="655"/>
        <n x="250" s="1"/>
      </t>
    </mdx>
    <mdx n="0" f="v">
      <t c="3" si="227">
        <n x="225"/>
        <n x="642"/>
        <n x="250" s="1"/>
      </t>
    </mdx>
    <mdx n="0" f="v">
      <t c="3" si="227">
        <n x="225"/>
        <n x="649"/>
        <n x="250" s="1"/>
      </t>
    </mdx>
    <mdx n="0" f="v">
      <t c="3" si="227">
        <n x="225"/>
        <n x="650"/>
        <n x="250" s="1"/>
      </t>
    </mdx>
    <mdx n="0" f="v">
      <t c="3" si="227">
        <n x="225"/>
        <n x="651"/>
        <n x="250" s="1"/>
      </t>
    </mdx>
    <mdx n="0" f="v">
      <t c="3" si="227">
        <n x="225"/>
        <n x="652"/>
        <n x="250" s="1"/>
      </t>
    </mdx>
    <mdx n="0" f="v">
      <t c="3" si="227">
        <n x="225"/>
        <n x="653"/>
        <n x="250" s="1"/>
      </t>
    </mdx>
    <mdx n="0" f="v">
      <t c="3" si="227">
        <n x="225"/>
        <n x="654"/>
        <n x="250" s="1"/>
      </t>
    </mdx>
    <mdx n="0" f="v">
      <t c="3" si="227">
        <n x="225"/>
        <n x="338"/>
        <n x="65"/>
      </t>
    </mdx>
    <mdx n="0" f="v">
      <t c="3" si="227">
        <n x="225"/>
        <n x="322"/>
        <n x="72"/>
      </t>
    </mdx>
    <mdx n="0" f="v">
      <t c="3" si="227">
        <n x="225"/>
        <n x="322"/>
        <n x="59"/>
      </t>
    </mdx>
    <mdx n="0" f="v">
      <t c="3" si="227">
        <n x="225"/>
        <n x="290"/>
        <n x="59"/>
      </t>
    </mdx>
    <mdx n="0" f="v">
      <t c="3" si="227">
        <n x="225"/>
        <n x="275"/>
        <n x="59"/>
      </t>
    </mdx>
    <mdx n="0" f="v">
      <t c="3" si="227">
        <n x="225"/>
        <n x="290"/>
        <n x="73"/>
      </t>
    </mdx>
    <mdx n="0" f="v">
      <t c="3" si="227">
        <n x="225"/>
        <n x="275"/>
        <n x="73"/>
      </t>
    </mdx>
    <mdx n="0" f="v">
      <t c="3" si="227">
        <n x="225"/>
        <n x="290"/>
        <n x="74"/>
      </t>
    </mdx>
    <mdx n="0" f="v">
      <t c="3" si="227">
        <n x="225"/>
        <n x="272"/>
        <n x="252" s="1"/>
      </t>
    </mdx>
    <mdx n="0" f="v">
      <t c="3" si="227">
        <n x="225"/>
        <n x="273"/>
        <n x="252" s="1"/>
      </t>
    </mdx>
    <mdx n="0" f="v">
      <t c="3" si="227">
        <n x="225"/>
        <n x="271"/>
        <n x="252" s="1"/>
      </t>
    </mdx>
    <mdx n="0" f="v">
      <t c="3" si="227">
        <n x="225"/>
        <n x="270"/>
        <n x="252" s="1"/>
      </t>
    </mdx>
    <mdx n="0" f="v">
      <t c="3" si="227">
        <n x="225"/>
        <n x="269"/>
        <n x="252" s="1"/>
      </t>
    </mdx>
    <mdx n="0" f="v">
      <t c="3" si="227">
        <n x="225"/>
        <n x="268"/>
        <n x="252" s="1"/>
      </t>
    </mdx>
    <mdx n="0" f="v">
      <t c="3" si="227">
        <n x="225"/>
        <n x="355"/>
        <n x="252" s="1"/>
      </t>
    </mdx>
    <mdx n="0" f="v">
      <t c="3" si="227">
        <n x="225"/>
        <n x="356"/>
        <n x="252" s="1"/>
      </t>
    </mdx>
    <mdx n="0" f="v">
      <t c="3" si="227">
        <n x="225"/>
        <n x="357"/>
        <n x="252" s="1"/>
      </t>
    </mdx>
    <mdx n="0" f="v">
      <t c="3" si="227">
        <n x="225"/>
        <n x="358"/>
        <n x="252" s="1"/>
      </t>
    </mdx>
    <mdx n="0" f="v">
      <t c="3" si="227">
        <n x="225"/>
        <n x="359"/>
        <n x="252" s="1"/>
      </t>
    </mdx>
    <mdx n="0" f="v">
      <t c="3" si="227">
        <n x="225"/>
        <n x="360"/>
        <n x="252" s="1"/>
      </t>
    </mdx>
    <mdx n="0" f="v">
      <t c="3" si="227">
        <n x="225"/>
        <n x="361"/>
        <n x="252" s="1"/>
      </t>
    </mdx>
    <mdx n="0" f="v">
      <t c="3" si="227">
        <n x="225"/>
        <n x="254"/>
        <n x="252" s="1"/>
      </t>
    </mdx>
    <mdx n="0" f="v">
      <t c="3" si="227">
        <n x="225"/>
        <n x="267"/>
        <n x="252" s="1"/>
      </t>
    </mdx>
    <mdx n="0" f="v">
      <t c="3" si="227">
        <n x="225"/>
        <n x="266"/>
        <n x="252" s="1"/>
      </t>
    </mdx>
    <mdx n="0" f="v">
      <t c="3" si="227">
        <n x="225"/>
        <n x="265"/>
        <n x="252" s="1"/>
      </t>
    </mdx>
    <mdx n="0" f="v">
      <t c="3" si="227">
        <n x="225"/>
        <n x="264"/>
        <n x="252" s="1"/>
      </t>
    </mdx>
    <mdx n="0" f="v">
      <t c="3" si="227">
        <n x="225"/>
        <n x="263"/>
        <n x="252" s="1"/>
      </t>
    </mdx>
    <mdx n="0" f="v">
      <t c="3" si="227">
        <n x="225"/>
        <n x="262"/>
        <n x="252" s="1"/>
      </t>
    </mdx>
    <mdx n="0" f="v">
      <t c="3" si="227">
        <n x="225"/>
        <n x="261"/>
        <n x="252" s="1"/>
      </t>
    </mdx>
    <mdx n="0" f="v">
      <t c="3" si="227">
        <n x="225"/>
        <n x="260"/>
        <n x="252" s="1"/>
      </t>
    </mdx>
    <mdx n="0" f="v">
      <t c="3" si="227">
        <n x="225"/>
        <n x="259"/>
        <n x="252" s="1"/>
      </t>
    </mdx>
    <mdx n="0" f="v">
      <t c="3" si="227">
        <n x="225"/>
        <n x="258"/>
        <n x="252" s="1"/>
      </t>
    </mdx>
    <mdx n="0" f="v">
      <t c="3" si="227">
        <n x="225"/>
        <n x="257"/>
        <n x="252" s="1"/>
      </t>
    </mdx>
    <mdx n="0" f="v">
      <t c="3" si="227">
        <n x="225"/>
        <n x="256"/>
        <n x="252" s="1"/>
      </t>
    </mdx>
    <mdx n="0" f="v">
      <t c="3" si="227">
        <n x="225"/>
        <n x="255"/>
        <n x="252" s="1"/>
      </t>
    </mdx>
    <mdx n="0" f="v">
      <t c="3" si="227">
        <n x="225"/>
        <n x="316"/>
        <n x="252" s="1"/>
      </t>
    </mdx>
    <mdx n="0" f="v">
      <t c="3" si="227">
        <n x="225"/>
        <n x="373"/>
        <n x="252" s="1"/>
      </t>
    </mdx>
    <mdx n="0" f="v">
      <t c="3" si="227">
        <n x="225"/>
        <n x="374"/>
        <n x="252" s="1"/>
      </t>
    </mdx>
    <mdx n="0" f="v">
      <t c="3" si="227">
        <n x="225"/>
        <n x="375"/>
        <n x="252" s="1"/>
      </t>
    </mdx>
    <mdx n="0" f="v">
      <t c="3" si="227">
        <n x="225"/>
        <n x="281"/>
        <n x="252" s="1"/>
      </t>
    </mdx>
    <mdx n="0" f="v">
      <t c="3" si="227">
        <n x="225"/>
        <n x="376"/>
        <n x="252" s="1"/>
      </t>
    </mdx>
    <mdx n="0" f="v">
      <t c="3" si="227">
        <n x="225"/>
        <n x="377"/>
        <n x="252" s="1"/>
      </t>
    </mdx>
    <mdx n="0" f="v">
      <t c="3" si="227">
        <n x="225"/>
        <n x="280"/>
        <n x="252" s="1"/>
      </t>
    </mdx>
    <mdx n="0" f="v">
      <t c="3" si="227">
        <n x="225"/>
        <n x="311"/>
        <n x="252" s="1"/>
      </t>
    </mdx>
    <mdx n="0" f="v">
      <t c="3" si="227">
        <n x="225"/>
        <n x="378"/>
        <n x="252" s="1"/>
      </t>
    </mdx>
    <mdx n="0" f="v">
      <t c="3" si="227">
        <n x="225"/>
        <n x="379"/>
        <n x="252" s="1"/>
      </t>
    </mdx>
    <mdx n="0" f="v">
      <t c="3" si="227">
        <n x="225"/>
        <n x="380"/>
        <n x="252" s="1"/>
      </t>
    </mdx>
    <mdx n="0" f="v">
      <t c="3" si="227">
        <n x="225"/>
        <n x="381"/>
        <n x="252" s="1"/>
      </t>
    </mdx>
    <mdx n="0" f="v">
      <t c="3" si="227">
        <n x="225"/>
        <n x="382"/>
        <n x="252" s="1"/>
      </t>
    </mdx>
    <mdx n="0" f="v">
      <t c="3" si="227">
        <n x="225"/>
        <n x="304"/>
        <n x="252" s="1"/>
      </t>
    </mdx>
    <mdx n="0" f="v">
      <t c="3" si="227">
        <n x="225"/>
        <n x="383"/>
        <n x="252" s="1"/>
      </t>
    </mdx>
    <mdx n="0" f="v">
      <t c="3" si="227">
        <n x="225"/>
        <n x="283"/>
        <n x="252" s="1"/>
      </t>
    </mdx>
    <mdx n="0" f="v">
      <t c="3" si="227">
        <n x="225"/>
        <n x="547"/>
        <n x="252" s="1"/>
      </t>
    </mdx>
    <mdx n="0" f="v">
      <t c="3" si="227">
        <n x="225"/>
        <n x="362"/>
        <n x="252" s="1"/>
      </t>
    </mdx>
    <mdx n="0" f="v">
      <t c="3" si="227">
        <n x="225"/>
        <n x="363"/>
        <n x="252" s="1"/>
      </t>
    </mdx>
    <mdx n="0" f="v">
      <t c="3" si="227">
        <n x="225"/>
        <n x="364"/>
        <n x="252" s="1"/>
      </t>
    </mdx>
    <mdx n="0" f="v">
      <t c="3" si="227">
        <n x="225"/>
        <n x="548"/>
        <n x="252" s="1"/>
      </t>
    </mdx>
    <mdx n="0" f="v">
      <t c="3" si="227">
        <n x="225"/>
        <n x="365"/>
        <n x="252" s="1"/>
      </t>
    </mdx>
    <mdx n="0" f="v">
      <t c="3" si="227">
        <n x="225"/>
        <n x="366"/>
        <n x="252" s="1"/>
      </t>
    </mdx>
    <mdx n="0" f="v">
      <t c="3" si="227">
        <n x="225"/>
        <n x="367"/>
        <n x="252" s="1"/>
      </t>
    </mdx>
    <mdx n="0" f="v">
      <t c="3" si="227">
        <n x="225"/>
        <n x="368"/>
        <n x="252" s="1"/>
      </t>
    </mdx>
    <mdx n="0" f="v">
      <t c="3" si="227">
        <n x="225"/>
        <n x="369"/>
        <n x="252" s="1"/>
      </t>
    </mdx>
    <mdx n="0" f="v">
      <t c="3" si="227">
        <n x="225"/>
        <n x="307"/>
        <n x="252" s="1"/>
      </t>
    </mdx>
    <mdx n="0" f="v">
      <t c="3" si="227">
        <n x="225"/>
        <n x="370"/>
        <n x="252" s="1"/>
      </t>
    </mdx>
    <mdx n="0" f="v">
      <t c="3" si="227">
        <n x="225"/>
        <n x="371"/>
        <n x="252" s="1"/>
      </t>
    </mdx>
    <mdx n="0" f="v">
      <t c="3" si="227">
        <n x="225"/>
        <n x="372"/>
        <n x="252" s="1"/>
      </t>
    </mdx>
    <mdx n="0" f="v">
      <t c="3" si="227">
        <n x="225"/>
        <n x="393"/>
        <n x="252" s="1"/>
      </t>
    </mdx>
    <mdx n="0" f="v">
      <t c="3" si="227">
        <n x="225"/>
        <n x="399"/>
        <n x="252" s="1"/>
      </t>
    </mdx>
    <mdx n="0" f="v">
      <t c="3" si="227">
        <n x="225"/>
        <n x="404"/>
        <n x="252" s="1"/>
      </t>
    </mdx>
    <mdx n="0" f="v">
      <t c="3" si="227">
        <n x="225"/>
        <n x="394"/>
        <n x="252" s="1"/>
      </t>
    </mdx>
    <mdx n="0" f="v">
      <t c="3" si="227">
        <n x="225"/>
        <n x="395"/>
        <n x="252" s="1"/>
      </t>
    </mdx>
    <mdx n="0" f="v">
      <t c="3" si="227">
        <n x="225"/>
        <n x="278"/>
        <n x="252" s="1"/>
      </t>
    </mdx>
    <mdx n="0" f="v">
      <t c="3" si="227">
        <n x="225"/>
        <n x="396"/>
        <n x="252" s="1"/>
      </t>
    </mdx>
    <mdx n="0" f="v">
      <t c="3" si="227">
        <n x="225"/>
        <n x="397"/>
        <n x="252" s="1"/>
      </t>
    </mdx>
    <mdx n="0" f="v">
      <t c="3" si="227">
        <n x="225"/>
        <n x="398"/>
        <n x="252" s="1"/>
      </t>
    </mdx>
    <mdx n="0" f="v">
      <t c="3" si="227">
        <n x="225"/>
        <n x="392"/>
        <n x="252" s="1"/>
      </t>
    </mdx>
    <mdx n="0" f="v">
      <t c="3" si="227">
        <n x="225"/>
        <n x="384"/>
        <n x="252" s="1"/>
      </t>
    </mdx>
    <mdx n="0" f="v">
      <t c="3" si="227">
        <n x="225"/>
        <n x="385"/>
        <n x="252" s="1"/>
      </t>
    </mdx>
    <mdx n="0" f="v">
      <t c="3" si="227">
        <n x="225"/>
        <n x="386"/>
        <n x="252" s="1"/>
      </t>
    </mdx>
    <mdx n="0" f="v">
      <t c="3" si="227">
        <n x="225"/>
        <n x="387"/>
        <n x="252" s="1"/>
      </t>
    </mdx>
    <mdx n="0" f="v">
      <t c="3" si="227">
        <n x="225"/>
        <n x="388"/>
        <n x="252" s="1"/>
      </t>
    </mdx>
    <mdx n="0" f="v">
      <t c="3" si="227">
        <n x="225"/>
        <n x="389"/>
        <n x="252" s="1"/>
      </t>
    </mdx>
    <mdx n="0" f="v">
      <t c="3" si="227">
        <n x="225"/>
        <n x="390"/>
        <n x="252" s="1"/>
      </t>
    </mdx>
    <mdx n="0" f="v">
      <t c="3" si="227">
        <n x="225"/>
        <n x="405"/>
        <n x="252" s="1"/>
      </t>
    </mdx>
    <mdx n="0" f="v">
      <t c="3" si="227">
        <n x="225"/>
        <n x="391"/>
        <n x="252" s="1"/>
      </t>
    </mdx>
    <mdx n="0" f="v">
      <t c="3" si="227">
        <n x="225"/>
        <n x="418"/>
        <n x="252" s="1"/>
      </t>
    </mdx>
    <mdx n="0" f="v">
      <t c="3" si="227">
        <n x="225"/>
        <n x="400"/>
        <n x="252" s="1"/>
      </t>
    </mdx>
    <mdx n="0" f="v">
      <t c="3" si="227">
        <n x="225"/>
        <n x="401"/>
        <n x="252" s="1"/>
      </t>
    </mdx>
    <mdx n="0" f="v">
      <t c="3" si="227">
        <n x="225"/>
        <n x="402"/>
        <n x="252" s="1"/>
      </t>
    </mdx>
    <mdx n="0" f="v">
      <t c="3" si="227">
        <n x="225"/>
        <n x="277"/>
        <n x="252" s="1"/>
      </t>
    </mdx>
    <mdx n="0" f="v">
      <t c="3" si="227">
        <n x="225"/>
        <n x="417"/>
        <n x="252" s="1"/>
      </t>
    </mdx>
    <mdx n="0" f="v">
      <t c="3" si="227">
        <n x="225"/>
        <n x="419"/>
        <n x="252" s="1"/>
      </t>
    </mdx>
    <mdx n="0" f="v">
      <t c="3" si="227">
        <n x="225"/>
        <n x="420"/>
        <n x="252" s="1"/>
      </t>
    </mdx>
    <mdx n="0" f="v">
      <t c="3" si="227">
        <n x="225"/>
        <n x="406"/>
        <n x="252" s="1"/>
      </t>
    </mdx>
    <mdx n="0" f="v">
      <t c="3" si="227">
        <n x="225"/>
        <n x="407"/>
        <n x="252" s="1"/>
      </t>
    </mdx>
    <mdx n="0" f="v">
      <t c="3" si="227">
        <n x="225"/>
        <n x="408"/>
        <n x="252" s="1"/>
      </t>
    </mdx>
    <mdx n="0" f="v">
      <t c="3" si="227">
        <n x="225"/>
        <n x="409"/>
        <n x="252" s="1"/>
      </t>
    </mdx>
    <mdx n="0" f="v">
      <t c="3" si="227">
        <n x="225"/>
        <n x="410"/>
        <n x="252" s="1"/>
      </t>
    </mdx>
    <mdx n="0" f="v">
      <t c="3" si="227">
        <n x="225"/>
        <n x="301"/>
        <n x="252" s="1"/>
      </t>
    </mdx>
    <mdx n="0" f="v">
      <t c="3" si="227">
        <n x="225"/>
        <n x="299"/>
        <n x="252" s="1"/>
      </t>
    </mdx>
    <mdx n="0" f="v">
      <t c="3" si="227">
        <n x="225"/>
        <n x="297"/>
        <n x="252" s="1"/>
      </t>
    </mdx>
    <mdx n="0" f="v">
      <t c="3" si="227">
        <n x="225"/>
        <n x="421"/>
        <n x="252" s="1"/>
      </t>
    </mdx>
    <mdx n="0" f="v">
      <t c="3" si="227">
        <n x="225"/>
        <n x="411"/>
        <n x="252" s="1"/>
      </t>
    </mdx>
    <mdx n="0" f="v">
      <t c="3" si="227">
        <n x="225"/>
        <n x="403"/>
        <n x="252" s="1"/>
      </t>
    </mdx>
    <mdx n="0" f="v">
      <t c="3" si="227">
        <n x="225"/>
        <n x="412"/>
        <n x="252" s="1"/>
      </t>
    </mdx>
    <mdx n="0" f="v">
      <t c="3" si="227">
        <n x="225"/>
        <n x="413"/>
        <n x="252" s="1"/>
      </t>
    </mdx>
    <mdx n="0" f="v">
      <t c="3" si="227">
        <n x="225"/>
        <n x="414"/>
        <n x="252" s="1"/>
      </t>
    </mdx>
    <mdx n="0" f="v">
      <t c="3" si="227">
        <n x="225"/>
        <n x="415"/>
        <n x="252" s="1"/>
      </t>
    </mdx>
    <mdx n="0" f="v">
      <t c="3" si="227">
        <n x="225"/>
        <n x="416"/>
        <n x="252" s="1"/>
      </t>
    </mdx>
    <mdx n="0" f="v">
      <t c="3" si="227">
        <n x="225"/>
        <n x="427"/>
        <n x="252" s="1"/>
      </t>
    </mdx>
    <mdx n="0" f="v">
      <t c="3" si="227">
        <n x="225"/>
        <n x="422"/>
        <n x="252" s="1"/>
      </t>
    </mdx>
    <mdx n="0" f="v">
      <t c="3" si="227">
        <n x="225"/>
        <n x="329"/>
        <n x="252" s="1"/>
      </t>
    </mdx>
    <mdx n="0" f="v">
      <t c="3" si="227">
        <n x="225"/>
        <n x="428"/>
        <n x="252" s="1"/>
      </t>
    </mdx>
    <mdx n="0" f="v">
      <t c="3" si="227">
        <n x="225"/>
        <n x="328"/>
        <n x="252" s="1"/>
      </t>
    </mdx>
    <mdx n="0" f="v">
      <t c="3" si="227">
        <n x="225"/>
        <n x="429"/>
        <n x="252" s="1"/>
      </t>
    </mdx>
    <mdx n="0" f="v">
      <t c="3" si="227">
        <n x="225"/>
        <n x="430"/>
        <n x="252" s="1"/>
      </t>
    </mdx>
    <mdx n="0" f="v">
      <t c="3" si="227">
        <n x="225"/>
        <n x="431"/>
        <n x="252" s="1"/>
      </t>
    </mdx>
    <mdx n="0" f="v">
      <t c="3" si="227">
        <n x="225"/>
        <n x="432"/>
        <n x="252" s="1"/>
      </t>
    </mdx>
    <mdx n="0" f="v">
      <t c="3" si="227">
        <n x="225"/>
        <n x="326"/>
        <n x="252" s="1"/>
      </t>
    </mdx>
    <mdx n="0" f="v">
      <t c="3" si="227">
        <n x="225"/>
        <n x="423"/>
        <n x="252" s="1"/>
      </t>
    </mdx>
    <mdx n="0" f="v">
      <t c="3" si="227">
        <n x="225"/>
        <n x="424"/>
        <n x="252" s="1"/>
      </t>
    </mdx>
    <mdx n="0" f="v">
      <t c="3" si="227">
        <n x="225"/>
        <n x="425"/>
        <n x="252" s="1"/>
      </t>
    </mdx>
    <mdx n="0" f="v">
      <t c="3" si="227">
        <n x="225"/>
        <n x="348"/>
        <n x="252" s="1"/>
      </t>
    </mdx>
    <mdx n="0" f="v">
      <t c="3" si="227">
        <n x="225"/>
        <n x="327"/>
        <n x="252" s="1"/>
      </t>
    </mdx>
    <mdx n="0" f="v">
      <t c="3" si="227">
        <n x="225"/>
        <n x="426"/>
        <n x="252" s="1"/>
      </t>
    </mdx>
    <mdx n="0" f="v">
      <t c="3" si="227">
        <n x="225"/>
        <n x="433"/>
        <n x="252" s="1"/>
      </t>
    </mdx>
    <mdx n="0" f="v">
      <t c="3" si="227">
        <n x="225"/>
        <n x="442"/>
        <n x="252" s="1"/>
      </t>
    </mdx>
    <mdx n="0" f="v">
      <t c="3" si="227">
        <n x="225"/>
        <n x="443"/>
        <n x="252" s="1"/>
      </t>
    </mdx>
    <mdx n="0" f="v">
      <t c="3" si="227">
        <n x="225"/>
        <n x="444"/>
        <n x="252" s="1"/>
      </t>
    </mdx>
    <mdx n="0" f="v">
      <t c="3" si="227">
        <n x="225"/>
        <n x="445"/>
        <n x="252" s="1"/>
      </t>
    </mdx>
    <mdx n="0" f="v">
      <t c="3" si="227">
        <n x="225"/>
        <n x="446"/>
        <n x="252" s="1"/>
      </t>
    </mdx>
    <mdx n="0" f="v">
      <t c="3" si="227">
        <n x="225"/>
        <n x="434"/>
        <n x="252" s="1"/>
      </t>
    </mdx>
    <mdx n="0" f="v">
      <t c="3" si="227">
        <n x="225"/>
        <n x="435"/>
        <n x="252" s="1"/>
      </t>
    </mdx>
    <mdx n="0" f="v">
      <t c="3" si="227">
        <n x="225"/>
        <n x="436"/>
        <n x="252" s="1"/>
      </t>
    </mdx>
    <mdx n="0" f="v">
      <t c="3" si="227">
        <n x="225"/>
        <n x="437"/>
        <n x="252" s="1"/>
      </t>
    </mdx>
    <mdx n="0" f="v">
      <t c="3" si="227">
        <n x="225"/>
        <n x="294"/>
        <n x="252" s="1"/>
      </t>
    </mdx>
    <mdx n="0" f="v">
      <t c="3" si="227">
        <n x="225"/>
        <n x="293"/>
        <n x="252" s="1"/>
      </t>
    </mdx>
    <mdx n="0" f="v">
      <t c="3" si="227">
        <n x="225"/>
        <n x="438"/>
        <n x="252" s="1"/>
      </t>
    </mdx>
    <mdx n="0" f="v">
      <t c="3" si="227">
        <n x="225"/>
        <n x="350"/>
        <n x="252" s="1"/>
      </t>
    </mdx>
    <mdx n="0" f="v">
      <t c="3" si="227">
        <n x="225"/>
        <n x="439"/>
        <n x="252" s="1"/>
      </t>
    </mdx>
    <mdx n="0" f="v">
      <t c="3" si="227">
        <n x="225"/>
        <n x="440"/>
        <n x="252" s="1"/>
      </t>
    </mdx>
    <mdx n="0" f="v">
      <t c="3" si="227">
        <n x="225"/>
        <n x="441"/>
        <n x="252" s="1"/>
      </t>
    </mdx>
    <mdx n="0" f="v">
      <t c="3" si="227">
        <n x="225"/>
        <n x="447"/>
        <n x="252" s="1"/>
      </t>
    </mdx>
    <mdx n="0" f="v">
      <t c="3" si="227">
        <n x="225"/>
        <n x="452"/>
        <n x="252" s="1"/>
      </t>
    </mdx>
    <mdx n="0" f="v">
      <t c="3" si="227">
        <n x="225"/>
        <n x="276"/>
        <n x="252" s="1"/>
      </t>
    </mdx>
    <mdx n="0" f="v">
      <t c="3" si="227">
        <n x="225"/>
        <n x="453"/>
        <n x="252" s="1"/>
      </t>
    </mdx>
    <mdx n="0" f="v">
      <t c="3" si="227">
        <n x="225"/>
        <n x="454"/>
        <n x="252" s="1"/>
      </t>
    </mdx>
    <mdx n="0" f="v">
      <t c="3" si="227">
        <n x="225"/>
        <n x="455"/>
        <n x="252" s="1"/>
      </t>
    </mdx>
    <mdx n="0" f="v">
      <t c="3" si="227">
        <n x="225"/>
        <n x="456"/>
        <n x="252" s="1"/>
      </t>
    </mdx>
    <mdx n="0" f="v">
      <t c="3" si="227">
        <n x="225"/>
        <n x="346"/>
        <n x="252" s="1"/>
      </t>
    </mdx>
    <mdx n="0" f="v">
      <t c="3" si="227">
        <n x="225"/>
        <n x="459"/>
        <n x="252" s="1"/>
      </t>
    </mdx>
    <mdx n="0" f="v">
      <t c="3" si="227">
        <n x="225"/>
        <n x="448"/>
        <n x="252" s="1"/>
      </t>
    </mdx>
    <mdx n="0" f="v">
      <t c="3" si="227">
        <n x="225"/>
        <n x="449"/>
        <n x="252" s="1"/>
      </t>
    </mdx>
    <mdx n="0" f="v">
      <t c="3" si="227">
        <n x="225"/>
        <n x="450"/>
        <n x="252" s="1"/>
      </t>
    </mdx>
    <mdx n="0" f="v">
      <t c="3" si="227">
        <n x="225"/>
        <n x="451"/>
        <n x="252" s="1"/>
      </t>
    </mdx>
    <mdx n="0" f="v">
      <t c="3" si="227">
        <n x="225"/>
        <n x="457"/>
        <n x="252" s="1"/>
      </t>
    </mdx>
    <mdx n="0" f="v">
      <t c="3" si="227">
        <n x="225"/>
        <n x="458"/>
        <n x="252" s="1"/>
      </t>
    </mdx>
    <mdx n="0" f="v">
      <t c="3" si="227">
        <n x="225"/>
        <n x="473"/>
        <n x="252" s="1"/>
      </t>
    </mdx>
    <mdx n="0" f="v">
      <t c="3" si="227">
        <n x="225"/>
        <n x="461"/>
        <n x="252" s="1"/>
      </t>
    </mdx>
    <mdx n="0" f="v">
      <t c="3" si="227">
        <n x="225"/>
        <n x="462"/>
        <n x="252" s="1"/>
      </t>
    </mdx>
    <mdx n="0" f="v">
      <t c="3" si="227">
        <n x="225"/>
        <n x="463"/>
        <n x="252" s="1"/>
      </t>
    </mdx>
    <mdx n="0" f="v">
      <t c="3" si="227">
        <n x="225"/>
        <n x="464"/>
        <n x="252" s="1"/>
      </t>
    </mdx>
    <mdx n="0" f="v">
      <t c="3" si="227">
        <n x="225"/>
        <n x="465"/>
        <n x="252" s="1"/>
      </t>
    </mdx>
    <mdx n="0" f="v">
      <t c="3" si="227">
        <n x="225"/>
        <n x="466"/>
        <n x="252" s="1"/>
      </t>
    </mdx>
    <mdx n="0" f="v">
      <t c="3" si="227">
        <n x="225"/>
        <n x="467"/>
        <n x="252" s="1"/>
      </t>
    </mdx>
    <mdx n="0" f="v">
      <t c="3" si="227">
        <n x="225"/>
        <n x="460"/>
        <n x="252" s="1"/>
      </t>
    </mdx>
    <mdx n="0" f="v">
      <t c="3" si="227">
        <n x="225"/>
        <n x="468"/>
        <n x="252" s="1"/>
      </t>
    </mdx>
    <mdx n="0" f="v">
      <t c="3" si="227">
        <n x="225"/>
        <n x="469"/>
        <n x="252" s="1"/>
      </t>
    </mdx>
    <mdx n="0" f="v">
      <t c="3" si="227">
        <n x="225"/>
        <n x="470"/>
        <n x="252" s="1"/>
      </t>
    </mdx>
    <mdx n="0" f="v">
      <t c="3" si="227">
        <n x="225"/>
        <n x="474"/>
        <n x="252" s="1"/>
      </t>
    </mdx>
    <mdx n="0" f="v">
      <t c="3" si="227">
        <n x="225"/>
        <n x="475"/>
        <n x="252" s="1"/>
      </t>
    </mdx>
    <mdx n="0" f="v">
      <t c="3" si="227">
        <n x="225"/>
        <n x="476"/>
        <n x="252" s="1"/>
      </t>
    </mdx>
    <mdx n="0" f="v">
      <t c="3" si="227">
        <n x="225"/>
        <n x="471"/>
        <n x="252" s="1"/>
      </t>
    </mdx>
    <mdx n="0" f="v">
      <t c="3" si="227">
        <n x="225"/>
        <n x="472"/>
        <n x="252" s="1"/>
      </t>
    </mdx>
    <mdx n="0" f="v">
      <t c="3" si="227">
        <n x="225"/>
        <n x="480"/>
        <n x="252" s="1"/>
      </t>
    </mdx>
    <mdx n="0" f="v">
      <t c="3" si="227">
        <n x="225"/>
        <n x="481"/>
        <n x="252" s="1"/>
      </t>
    </mdx>
    <mdx n="0" f="v">
      <t c="3" si="227">
        <n x="225"/>
        <n x="483"/>
        <n x="252" s="1"/>
      </t>
    </mdx>
    <mdx n="0" f="v">
      <t c="3" si="227">
        <n x="225"/>
        <n x="477"/>
        <n x="252" s="1"/>
      </t>
    </mdx>
    <mdx n="0" f="v">
      <t c="3" si="227">
        <n x="225"/>
        <n x="478"/>
        <n x="252" s="1"/>
      </t>
    </mdx>
    <mdx n="0" f="v">
      <t c="3" si="227">
        <n x="225"/>
        <n x="479"/>
        <n x="252" s="1"/>
      </t>
    </mdx>
    <mdx n="0" f="v">
      <t c="3" si="227">
        <n x="225"/>
        <n x="487"/>
        <n x="252" s="1"/>
      </t>
    </mdx>
    <mdx n="0" f="v">
      <t c="3" si="227">
        <n x="225"/>
        <n x="488"/>
        <n x="252" s="1"/>
      </t>
    </mdx>
    <mdx n="0" f="v">
      <t c="3" si="227">
        <n x="225"/>
        <n x="489"/>
        <n x="252" s="1"/>
      </t>
    </mdx>
    <mdx n="0" f="v">
      <t c="3" si="227">
        <n x="225"/>
        <n x="482"/>
        <n x="252" s="1"/>
      </t>
    </mdx>
    <mdx n="0" f="v">
      <t c="3" si="227">
        <n x="225"/>
        <n x="484"/>
        <n x="252" s="1"/>
      </t>
    </mdx>
    <mdx n="0" f="v">
      <t c="3" si="227">
        <n x="225"/>
        <n x="485"/>
        <n x="252" s="1"/>
      </t>
    </mdx>
    <mdx n="0" f="v">
      <t c="3" si="227">
        <n x="225"/>
        <n x="486"/>
        <n x="252" s="1"/>
      </t>
    </mdx>
    <mdx n="0" f="v">
      <t c="3" si="227">
        <n x="225"/>
        <n x="491"/>
        <n x="252" s="1"/>
      </t>
    </mdx>
    <mdx n="0" f="v">
      <t c="3" si="227">
        <n x="225"/>
        <n x="495"/>
        <n x="252" s="1"/>
      </t>
    </mdx>
    <mdx n="0" f="v">
      <t c="3" si="227">
        <n x="225"/>
        <n x="496"/>
        <n x="252" s="1"/>
      </t>
    </mdx>
    <mdx n="0" f="v">
      <t c="3" si="227">
        <n x="225"/>
        <n x="494"/>
        <n x="252" s="1"/>
      </t>
    </mdx>
    <mdx n="0" f="v">
      <t c="3" si="227">
        <n x="225"/>
        <n x="490"/>
        <n x="252" s="1"/>
      </t>
    </mdx>
    <mdx n="0" f="v">
      <t c="3" si="227">
        <n x="225"/>
        <n x="492"/>
        <n x="252" s="1"/>
      </t>
    </mdx>
    <mdx n="0" f="v">
      <t c="3" si="227">
        <n x="225"/>
        <n x="493"/>
        <n x="252" s="1"/>
      </t>
    </mdx>
    <mdx n="0" f="v">
      <t c="3" si="227">
        <n x="225"/>
        <n x="500"/>
        <n x="252" s="1"/>
      </t>
    </mdx>
    <mdx n="0" f="v">
      <t c="3" si="227">
        <n x="225"/>
        <n x="501"/>
        <n x="252" s="1"/>
      </t>
    </mdx>
    <mdx n="0" f="v">
      <t c="3" si="227">
        <n x="225"/>
        <n x="502"/>
        <n x="252" s="1"/>
      </t>
    </mdx>
    <mdx n="0" f="v">
      <t c="3" si="227">
        <n x="225"/>
        <n x="503"/>
        <n x="252" s="1"/>
      </t>
    </mdx>
    <mdx n="0" f="v">
      <t c="3" si="227">
        <n x="225"/>
        <n x="497"/>
        <n x="252" s="1"/>
      </t>
    </mdx>
    <mdx n="0" f="v">
      <t c="3" si="227">
        <n x="225"/>
        <n x="498"/>
        <n x="252" s="1"/>
      </t>
    </mdx>
    <mdx n="0" f="v">
      <t c="3" si="227">
        <n x="225"/>
        <n x="499"/>
        <n x="252" s="1"/>
      </t>
    </mdx>
    <mdx n="0" f="v">
      <t c="3" si="227">
        <n x="225"/>
        <n x="513"/>
        <n x="252" s="1"/>
      </t>
    </mdx>
    <mdx n="0" f="v">
      <t c="3" si="227">
        <n x="225"/>
        <n x="504"/>
        <n x="252" s="1"/>
      </t>
    </mdx>
    <mdx n="0" f="v">
      <t c="3" si="227">
        <n x="225"/>
        <n x="505"/>
        <n x="252" s="1"/>
      </t>
    </mdx>
    <mdx n="0" f="v">
      <t c="3" si="227">
        <n x="225"/>
        <n x="506"/>
        <n x="252" s="1"/>
      </t>
    </mdx>
    <mdx n="0" f="v">
      <t c="3" si="227">
        <n x="225"/>
        <n x="508"/>
        <n x="252" s="1"/>
      </t>
    </mdx>
    <mdx n="0" f="v">
      <t c="3" si="227">
        <n x="225"/>
        <n x="509"/>
        <n x="252" s="1"/>
      </t>
    </mdx>
    <mdx n="0" f="v">
      <t c="3" si="227">
        <n x="225"/>
        <n x="507"/>
        <n x="252" s="1"/>
      </t>
    </mdx>
    <mdx n="0" f="v">
      <t c="3" si="227">
        <n x="225"/>
        <n x="510"/>
        <n x="252" s="1"/>
      </t>
    </mdx>
    <mdx n="0" f="v">
      <t c="3" si="227">
        <n x="225"/>
        <n x="511"/>
        <n x="252" s="1"/>
      </t>
    </mdx>
    <mdx n="0" f="v">
      <t c="3" si="227">
        <n x="225"/>
        <n x="512"/>
        <n x="252" s="1"/>
      </t>
    </mdx>
    <mdx n="0" f="v">
      <t c="3" si="227">
        <n x="225"/>
        <n x="516"/>
        <n x="252" s="1"/>
      </t>
    </mdx>
    <mdx n="0" f="v">
      <t c="3" si="227">
        <n x="225"/>
        <n x="514"/>
        <n x="252" s="1"/>
      </t>
    </mdx>
    <mdx n="0" f="v">
      <t c="3" si="227">
        <n x="225"/>
        <n x="515"/>
        <n x="252" s="1"/>
      </t>
    </mdx>
    <mdx n="0" f="v">
      <t c="3" si="227">
        <n x="225"/>
        <n x="519"/>
        <n x="252" s="1"/>
      </t>
    </mdx>
    <mdx n="0" f="v">
      <t c="3" si="227">
        <n x="225"/>
        <n x="520"/>
        <n x="252" s="1"/>
      </t>
    </mdx>
    <mdx n="0" f="v">
      <t c="3" si="227">
        <n x="225"/>
        <n x="521"/>
        <n x="252" s="1"/>
      </t>
    </mdx>
    <mdx n="0" f="v">
      <t c="3" si="227">
        <n x="225"/>
        <n x="517"/>
        <n x="252" s="1"/>
      </t>
    </mdx>
    <mdx n="0" f="v">
      <t c="3" si="227">
        <n x="225"/>
        <n x="518"/>
        <n x="252" s="1"/>
      </t>
    </mdx>
    <mdx n="0" f="v">
      <t c="3" si="227">
        <n x="225"/>
        <n x="522"/>
        <n x="252" s="1"/>
      </t>
    </mdx>
    <mdx n="0" f="v">
      <t c="3" si="227">
        <n x="225"/>
        <n x="525"/>
        <n x="252" s="1"/>
      </t>
    </mdx>
    <mdx n="0" f="v">
      <t c="3" si="227">
        <n x="225"/>
        <n x="526"/>
        <n x="252" s="1"/>
      </t>
    </mdx>
    <mdx n="0" f="v">
      <t c="3" si="227">
        <n x="225"/>
        <n x="524"/>
        <n x="252" s="1"/>
      </t>
    </mdx>
    <mdx n="0" f="v">
      <t c="3" si="227">
        <n x="225"/>
        <n x="527"/>
        <n x="252" s="1"/>
      </t>
    </mdx>
    <mdx n="0" f="v">
      <t c="3" si="227">
        <n x="225"/>
        <n x="523"/>
        <n x="252" s="1"/>
      </t>
    </mdx>
    <mdx n="0" f="v">
      <t c="3" si="227">
        <n x="225"/>
        <n x="528"/>
        <n x="252" s="1"/>
      </t>
    </mdx>
    <mdx n="0" f="v">
      <t c="3" si="227">
        <n x="225"/>
        <n x="530"/>
        <n x="252" s="1"/>
      </t>
    </mdx>
    <mdx n="0" f="v">
      <t c="3" si="227">
        <n x="225"/>
        <n x="529"/>
        <n x="252" s="1"/>
      </t>
    </mdx>
    <mdx n="0" f="v">
      <t c="3" si="227">
        <n x="225"/>
        <n x="531"/>
        <n x="252" s="1"/>
      </t>
    </mdx>
    <mdx n="0" f="v">
      <t c="3" si="227">
        <n x="225"/>
        <n x="532"/>
        <n x="252" s="1"/>
      </t>
    </mdx>
    <mdx n="0" f="v">
      <t c="3" si="227">
        <n x="225"/>
        <n x="534"/>
        <n x="252" s="1"/>
      </t>
    </mdx>
    <mdx n="0" f="v">
      <t c="3" si="227">
        <n x="225"/>
        <n x="533"/>
        <n x="252" s="1"/>
      </t>
    </mdx>
    <mdx n="0" f="v">
      <t c="3" si="227">
        <n x="225"/>
        <n x="537"/>
        <n x="252" s="1"/>
      </t>
    </mdx>
    <mdx n="0" f="v">
      <t c="3" si="227">
        <n x="225"/>
        <n x="536"/>
        <n x="252" s="1"/>
      </t>
    </mdx>
    <mdx n="0" f="v">
      <t c="3" si="227">
        <n x="225"/>
        <n x="535"/>
        <n x="252" s="1"/>
      </t>
    </mdx>
    <mdx n="0" f="v">
      <t c="3" si="227">
        <n x="225"/>
        <n x="539"/>
        <n x="252" s="1"/>
      </t>
    </mdx>
    <mdx n="0" f="v">
      <t c="3" si="227">
        <n x="225"/>
        <n x="540"/>
        <n x="252" s="1"/>
      </t>
    </mdx>
    <mdx n="0" f="v">
      <t c="3" si="227">
        <n x="225"/>
        <n x="538"/>
        <n x="252" s="1"/>
      </t>
    </mdx>
    <mdx n="0" f="v">
      <t c="3" si="227">
        <n x="225"/>
        <n x="543"/>
        <n x="252" s="1"/>
      </t>
    </mdx>
    <mdx n="0" f="v">
      <t c="3" si="227">
        <n x="225"/>
        <n x="545"/>
        <n x="252" s="1"/>
      </t>
    </mdx>
    <mdx n="0" f="v">
      <t c="3" si="227">
        <n x="225"/>
        <n x="541"/>
        <n x="252" s="1"/>
      </t>
    </mdx>
    <mdx n="0" f="v">
      <t c="3" si="227">
        <n x="225"/>
        <n x="544"/>
        <n x="252" s="1"/>
      </t>
    </mdx>
    <mdx n="0" f="v">
      <t c="3" si="227">
        <n x="225"/>
        <n x="546"/>
        <n x="252" s="1"/>
      </t>
    </mdx>
    <mdx n="0" f="v">
      <t c="3" si="227">
        <n x="225"/>
        <n x="542"/>
        <n x="252" s="1"/>
      </t>
    </mdx>
    <mdx n="0" f="v">
      <t c="3" si="227">
        <n x="225"/>
        <n x="322"/>
        <n x="252" s="1"/>
      </t>
    </mdx>
    <mdx n="0" f="v">
      <t c="3" si="227">
        <n x="225"/>
        <n x="321"/>
        <n x="252" s="1"/>
      </t>
    </mdx>
    <mdx n="0" f="v">
      <t c="3" si="227">
        <n x="225"/>
        <n x="338"/>
        <n x="252" s="1"/>
      </t>
    </mdx>
    <mdx n="0" f="v">
      <t c="3" si="227">
        <n x="225"/>
        <n x="320"/>
        <n x="252" s="1"/>
      </t>
    </mdx>
    <mdx n="0" f="v">
      <t c="3" si="227">
        <n x="225"/>
        <n x="319"/>
        <n x="252" s="1"/>
      </t>
    </mdx>
    <mdx n="0" f="v">
      <t c="3" si="227">
        <n x="225"/>
        <n x="318"/>
        <n x="252" s="1"/>
      </t>
    </mdx>
    <mdx n="0" f="v">
      <t c="3" si="227">
        <n x="225"/>
        <n x="337"/>
        <n x="252" s="1"/>
      </t>
    </mdx>
    <mdx n="0" f="v">
      <t c="3" si="227">
        <n x="225"/>
        <n x="345"/>
        <n x="252" s="1"/>
      </t>
    </mdx>
    <mdx n="0" f="v">
      <t c="3" si="227">
        <n x="225"/>
        <n x="336"/>
        <n x="252" s="1"/>
      </t>
    </mdx>
    <mdx n="0" f="v">
      <t c="3" si="227">
        <n x="225"/>
        <n x="317"/>
        <n x="252" s="1"/>
      </t>
    </mdx>
    <mdx n="0" f="v">
      <t c="3" si="227">
        <n x="225"/>
        <n x="344"/>
        <n x="252" s="1"/>
      </t>
    </mdx>
    <mdx n="0" f="v">
      <t c="3" si="227">
        <n x="225"/>
        <n x="274"/>
        <n x="252" s="1"/>
      </t>
    </mdx>
    <mdx n="0" f="v">
      <t c="3" si="227">
        <n x="225"/>
        <n x="284"/>
        <n x="252" s="1"/>
      </t>
    </mdx>
    <mdx n="0" f="v">
      <t c="3" si="227">
        <n x="225"/>
        <n x="290"/>
        <n x="252" s="1"/>
      </t>
    </mdx>
    <mdx n="0" f="v">
      <t c="3" si="227">
        <n x="225"/>
        <n x="289"/>
        <n x="252" s="1"/>
      </t>
    </mdx>
    <mdx n="0" f="v">
      <t c="3" si="227">
        <n x="225"/>
        <n x="288"/>
        <n x="252" s="1"/>
      </t>
    </mdx>
    <mdx n="0" f="v">
      <t c="3" si="227">
        <n x="225"/>
        <n x="287"/>
        <n x="252" s="1"/>
      </t>
    </mdx>
    <mdx n="0" f="v">
      <t c="3" si="227">
        <n x="225"/>
        <n x="286"/>
        <n x="252" s="1"/>
      </t>
    </mdx>
    <mdx n="0" f="v">
      <t c="3" si="227">
        <n x="225"/>
        <n x="292"/>
        <n x="252" s="1"/>
      </t>
    </mdx>
    <mdx n="0" f="v">
      <t c="3" si="227">
        <n x="225"/>
        <n x="285"/>
        <n x="252" s="1"/>
      </t>
    </mdx>
    <mdx n="0" f="v">
      <t c="3" si="227">
        <n x="225"/>
        <n x="275"/>
        <n x="252" s="1"/>
      </t>
    </mdx>
    <mdx n="0" f="v">
      <t c="3" si="227">
        <n x="225"/>
        <n x="325"/>
        <n x="252" s="1"/>
      </t>
    </mdx>
    <mdx n="0" f="v">
      <t c="3" si="227">
        <n x="225"/>
        <n x="313"/>
        <n x="252" s="1"/>
      </t>
    </mdx>
    <mdx n="0" f="v">
      <t c="3" si="227">
        <n x="225"/>
        <n x="335"/>
        <n x="252" s="1"/>
      </t>
    </mdx>
    <mdx n="0" f="v">
      <t c="3" si="227">
        <n x="225"/>
        <n x="309"/>
        <n x="252" s="1"/>
      </t>
    </mdx>
    <mdx n="0" f="v">
      <t c="3" si="227">
        <n x="225"/>
        <n x="334"/>
        <n x="252" s="1"/>
      </t>
    </mdx>
    <mdx n="0" f="v">
      <t c="3" si="227">
        <n x="225"/>
        <n x="343"/>
        <n x="252" s="1"/>
      </t>
    </mdx>
    <mdx n="0" f="v">
      <t c="3" si="227">
        <n x="225"/>
        <n x="279"/>
        <n x="252" s="1"/>
      </t>
    </mdx>
    <mdx n="0" f="v">
      <t c="3" si="227">
        <n x="225"/>
        <n x="557"/>
        <n x="252" s="1"/>
      </t>
    </mdx>
    <mdx n="0" f="v">
      <t c="3" si="227">
        <n x="225"/>
        <n x="551"/>
        <n x="252" s="1"/>
      </t>
    </mdx>
    <mdx n="0" f="v">
      <t c="3" si="227">
        <n x="225"/>
        <n x="333"/>
        <n x="252" s="1"/>
      </t>
    </mdx>
    <mdx n="0" f="v">
      <t c="3" si="227">
        <n x="225"/>
        <n x="550"/>
        <n x="252" s="1"/>
      </t>
    </mdx>
    <mdx n="0" f="v">
      <t c="3" si="227">
        <n x="225"/>
        <n x="549"/>
        <n x="252" s="1"/>
      </t>
    </mdx>
    <mdx n="0" f="v">
      <t c="3" si="227">
        <n x="225"/>
        <n x="558"/>
        <n x="252" s="1"/>
      </t>
    </mdx>
    <mdx n="0" f="v">
      <t c="3" si="227">
        <n x="225"/>
        <n x="559"/>
        <n x="252" s="1"/>
      </t>
    </mdx>
    <mdx n="0" f="v">
      <t c="3" si="227">
        <n x="225"/>
        <n x="560"/>
        <n x="252" s="1"/>
      </t>
    </mdx>
    <mdx n="0" f="v">
      <t c="3" si="227">
        <n x="225"/>
        <n x="561"/>
        <n x="252" s="1"/>
      </t>
    </mdx>
    <mdx n="0" f="v">
      <t c="3" si="227">
        <n x="225"/>
        <n x="562"/>
        <n x="252" s="1"/>
      </t>
    </mdx>
    <mdx n="0" f="v">
      <t c="3" si="227">
        <n x="225"/>
        <n x="341"/>
        <n x="252" s="1"/>
      </t>
    </mdx>
    <mdx n="0" f="v">
      <t c="3" si="227">
        <n x="225"/>
        <n x="581"/>
        <n x="252" s="1"/>
      </t>
    </mdx>
    <mdx n="0" f="v">
      <t c="3" si="227">
        <n x="225"/>
        <n x="295"/>
        <n x="252" s="1"/>
      </t>
    </mdx>
    <mdx n="0" f="v">
      <t c="3" si="227">
        <n x="225"/>
        <n x="282"/>
        <n x="252" s="1"/>
      </t>
    </mdx>
    <mdx n="0" f="v">
      <t c="3" si="227">
        <n x="225"/>
        <n x="315"/>
        <n x="252" s="1"/>
      </t>
    </mdx>
    <mdx n="0" f="v">
      <t c="3" si="227">
        <n x="225"/>
        <n x="314"/>
        <n x="252" s="1"/>
      </t>
    </mdx>
    <mdx n="0" f="v">
      <t c="3" si="227">
        <n x="225"/>
        <n x="339"/>
        <n x="252" s="1"/>
      </t>
    </mdx>
    <mdx n="0" f="v">
      <t c="3" si="227">
        <n x="225"/>
        <n x="324"/>
        <n x="252" s="1"/>
      </t>
    </mdx>
    <mdx n="0" f="v">
      <t c="3" si="227">
        <n x="225"/>
        <n x="312"/>
        <n x="252" s="1"/>
      </t>
    </mdx>
    <mdx n="0" f="v">
      <t c="3" si="227">
        <n x="225"/>
        <n x="310"/>
        <n x="252" s="1"/>
      </t>
    </mdx>
    <mdx n="0" f="v">
      <t c="3" si="227">
        <n x="225"/>
        <n x="308"/>
        <n x="252" s="1"/>
      </t>
    </mdx>
    <mdx n="0" f="v">
      <t c="3" si="227">
        <n x="225"/>
        <n x="306"/>
        <n x="252" s="1"/>
      </t>
    </mdx>
    <mdx n="0" f="v">
      <t c="3" si="227">
        <n x="225"/>
        <n x="305"/>
        <n x="252" s="1"/>
      </t>
    </mdx>
    <mdx n="0" f="v">
      <t c="3" si="227">
        <n x="225"/>
        <n x="323"/>
        <n x="252" s="1"/>
      </t>
    </mdx>
    <mdx n="0" f="v">
      <t c="3" si="227">
        <n x="225"/>
        <n x="291"/>
        <n x="252" s="1"/>
      </t>
    </mdx>
    <mdx n="0" f="v">
      <t c="3" si="227">
        <n x="225"/>
        <n x="303"/>
        <n x="252" s="1"/>
      </t>
    </mdx>
    <mdx n="0" f="v">
      <t c="3" si="227">
        <n x="225"/>
        <n x="352"/>
        <n x="252" s="1"/>
      </t>
    </mdx>
    <mdx n="0" f="v">
      <t c="3" si="227">
        <n x="225"/>
        <n x="302"/>
        <n x="252" s="1"/>
      </t>
    </mdx>
    <mdx n="0" f="v">
      <t c="3" si="227">
        <n x="225"/>
        <n x="342"/>
        <n x="252" s="1"/>
      </t>
    </mdx>
    <mdx n="0" f="v">
      <t c="3" si="227">
        <n x="225"/>
        <n x="332"/>
        <n x="252" s="1"/>
      </t>
    </mdx>
    <mdx n="0" f="v">
      <t c="3" si="227">
        <n x="225"/>
        <n x="331"/>
        <n x="252" s="1"/>
      </t>
    </mdx>
    <mdx n="0" f="v">
      <t c="3" si="227">
        <n x="225"/>
        <n x="349"/>
        <n x="252" s="1"/>
      </t>
    </mdx>
    <mdx n="0" f="v">
      <t c="3" si="227">
        <n x="225"/>
        <n x="553"/>
        <n x="252" s="1"/>
      </t>
    </mdx>
    <mdx n="0" f="v">
      <t c="3" si="227">
        <n x="225"/>
        <n x="330"/>
        <n x="252" s="1"/>
      </t>
    </mdx>
    <mdx n="0" f="v">
      <t c="3" si="227">
        <n x="225"/>
        <n x="351"/>
        <n x="252" s="1"/>
      </t>
    </mdx>
    <mdx n="0" f="v">
      <t c="3" si="227">
        <n x="225"/>
        <n x="554"/>
        <n x="252" s="1"/>
      </t>
    </mdx>
    <mdx n="0" f="v">
      <t c="3" si="227">
        <n x="225"/>
        <n x="296"/>
        <n x="252" s="1"/>
      </t>
    </mdx>
    <mdx n="0" f="v">
      <t c="3" si="227">
        <n x="225"/>
        <n x="580"/>
        <n x="252" s="1"/>
      </t>
    </mdx>
    <mdx n="0" f="v">
      <t c="3" si="227">
        <n x="225"/>
        <n x="583"/>
        <n x="252" s="1"/>
      </t>
    </mdx>
    <mdx n="0" f="v">
      <t c="3" si="227">
        <n x="225"/>
        <n x="563"/>
        <n x="252" s="1"/>
      </t>
    </mdx>
    <mdx n="0" f="v">
      <t c="3" si="227">
        <n x="225"/>
        <n x="564"/>
        <n x="252" s="1"/>
      </t>
    </mdx>
    <mdx n="0" f="v">
      <t c="3" si="227">
        <n x="225"/>
        <n x="565"/>
        <n x="252" s="1"/>
      </t>
    </mdx>
    <mdx n="0" f="v">
      <t c="3" si="227">
        <n x="225"/>
        <n x="566"/>
        <n x="252" s="1"/>
      </t>
    </mdx>
    <mdx n="0" f="v">
      <t c="3" si="227">
        <n x="225"/>
        <n x="567"/>
        <n x="252" s="1"/>
      </t>
    </mdx>
    <mdx n="0" f="v">
      <t c="3" si="227">
        <n x="225"/>
        <n x="568"/>
        <n x="252" s="1"/>
      </t>
    </mdx>
    <mdx n="0" f="v">
      <t c="3" si="227">
        <n x="225"/>
        <n x="340"/>
        <n x="252" s="1"/>
      </t>
    </mdx>
    <mdx n="0" f="v">
      <t c="3" si="227">
        <n x="225"/>
        <n x="572"/>
        <n x="252" s="1"/>
      </t>
    </mdx>
    <mdx n="0" f="v">
      <t c="3" si="227">
        <n x="225"/>
        <n x="573"/>
        <n x="252" s="1"/>
      </t>
    </mdx>
    <mdx n="0" f="v">
      <t c="3" si="227">
        <n x="225"/>
        <n x="571"/>
        <n x="252" s="1"/>
      </t>
    </mdx>
    <mdx n="0" f="v">
      <t c="3" si="227">
        <n x="225"/>
        <n x="556"/>
        <n x="252" s="1"/>
      </t>
    </mdx>
    <mdx n="0" f="v">
      <t c="3" si="227">
        <n x="225"/>
        <n x="300"/>
        <n x="252" s="1"/>
      </t>
    </mdx>
    <mdx n="0" f="v">
      <t c="3" si="227">
        <n x="225"/>
        <n x="298"/>
        <n x="252" s="1"/>
      </t>
    </mdx>
    <mdx n="0" f="v">
      <t c="3" si="227">
        <n x="225"/>
        <n x="552"/>
        <n x="252" s="1"/>
      </t>
    </mdx>
    <mdx n="0" f="v">
      <t c="3" si="227">
        <n x="225"/>
        <n x="354"/>
        <n x="252" s="1"/>
      </t>
    </mdx>
    <mdx n="0" f="v">
      <t c="3" si="227">
        <n x="225"/>
        <n x="575"/>
        <n x="252" s="1"/>
      </t>
    </mdx>
    <mdx n="0" f="v">
      <t c="3" si="227">
        <n x="225"/>
        <n x="576"/>
        <n x="252" s="1"/>
      </t>
    </mdx>
    <mdx n="0" f="v">
      <t c="3" si="227">
        <n x="225"/>
        <n x="577"/>
        <n x="252" s="1"/>
      </t>
    </mdx>
    <mdx n="0" f="v">
      <t c="3" si="227">
        <n x="225"/>
        <n x="578"/>
        <n x="252" s="1"/>
      </t>
    </mdx>
    <mdx n="0" f="v">
      <t c="3" si="227">
        <n x="225"/>
        <n x="579"/>
        <n x="252" s="1"/>
      </t>
    </mdx>
    <mdx n="0" f="v">
      <t c="3" si="227">
        <n x="225"/>
        <n x="353"/>
        <n x="252" s="1"/>
      </t>
    </mdx>
    <mdx n="0" f="v">
      <t c="3" si="227">
        <n x="225"/>
        <n x="347"/>
        <n x="252" s="1"/>
      </t>
    </mdx>
    <mdx n="0" f="v">
      <t c="3" si="227">
        <n x="225"/>
        <n x="586"/>
        <n x="252" s="1"/>
      </t>
    </mdx>
    <mdx n="0" f="v">
      <t c="3" si="227">
        <n x="225"/>
        <n x="555"/>
        <n x="252" s="1"/>
      </t>
    </mdx>
    <mdx n="0" f="v">
      <t c="3" si="227">
        <n x="225"/>
        <n x="570"/>
        <n x="252" s="1"/>
      </t>
    </mdx>
    <mdx n="0" f="v">
      <t c="3" si="227">
        <n x="225"/>
        <n x="574"/>
        <n x="252" s="1"/>
      </t>
    </mdx>
    <mdx n="0" f="v">
      <t c="3" si="227">
        <n x="225"/>
        <n x="600"/>
        <n x="252" s="1"/>
      </t>
    </mdx>
    <mdx n="0" f="v">
      <t c="3" si="227">
        <n x="225"/>
        <n x="569"/>
        <n x="252" s="1"/>
      </t>
    </mdx>
    <mdx n="0" f="v">
      <t c="3" si="227">
        <n x="225"/>
        <n x="589"/>
        <n x="252" s="1"/>
      </t>
    </mdx>
    <mdx n="0" f="v">
      <t c="3" si="227">
        <n x="225"/>
        <n x="590"/>
        <n x="252" s="1"/>
      </t>
    </mdx>
    <mdx n="0" f="v">
      <t c="3" si="227">
        <n x="225"/>
        <n x="591"/>
        <n x="252" s="1"/>
      </t>
    </mdx>
    <mdx n="0" f="v">
      <t c="3" si="227">
        <n x="225"/>
        <n x="592"/>
        <n x="252" s="1"/>
      </t>
    </mdx>
    <mdx n="0" f="v">
      <t c="3" si="227">
        <n x="225"/>
        <n x="593"/>
        <n x="252" s="1"/>
      </t>
    </mdx>
    <mdx n="0" f="v">
      <t c="3" si="227">
        <n x="225"/>
        <n x="594"/>
        <n x="252" s="1"/>
      </t>
    </mdx>
    <mdx n="0" f="v">
      <t c="3" si="227">
        <n x="225"/>
        <n x="595"/>
        <n x="252" s="1"/>
      </t>
    </mdx>
    <mdx n="0" f="v">
      <t c="3" si="227">
        <n x="225"/>
        <n x="596"/>
        <n x="252" s="1"/>
      </t>
    </mdx>
    <mdx n="0" f="v">
      <t c="3" si="227">
        <n x="225"/>
        <n x="599"/>
        <n x="252" s="1"/>
      </t>
    </mdx>
    <mdx n="0" f="v">
      <t c="3" si="227">
        <n x="225"/>
        <n x="582"/>
        <n x="252" s="1"/>
      </t>
    </mdx>
    <mdx n="0" f="v">
      <t c="3" si="227">
        <n x="225"/>
        <n x="587"/>
        <n x="252" s="1"/>
      </t>
    </mdx>
    <mdx n="0" f="v">
      <t c="3" si="227">
        <n x="225"/>
        <n x="617"/>
        <n x="252" s="1"/>
      </t>
    </mdx>
    <mdx n="0" f="v">
      <t c="3" si="227">
        <n x="225"/>
        <n x="618"/>
        <n x="252" s="1"/>
      </t>
    </mdx>
    <mdx n="0" f="v">
      <t c="3" si="227">
        <n x="225"/>
        <n x="602"/>
        <n x="252" s="1"/>
      </t>
    </mdx>
    <mdx n="0" f="v">
      <t c="3" si="227">
        <n x="225"/>
        <n x="603"/>
        <n x="252" s="1"/>
      </t>
    </mdx>
    <mdx n="0" f="v">
      <t c="3" si="227">
        <n x="225"/>
        <n x="604"/>
        <n x="252" s="1"/>
      </t>
    </mdx>
    <mdx n="0" f="v">
      <t c="3" si="227">
        <n x="225"/>
        <n x="605"/>
        <n x="252" s="1"/>
      </t>
    </mdx>
    <mdx n="0" f="v">
      <t c="3" si="227">
        <n x="225"/>
        <n x="619"/>
        <n x="252" s="1"/>
      </t>
    </mdx>
    <mdx n="0" f="v">
      <t c="3" si="227">
        <n x="225"/>
        <n x="613"/>
        <n x="252" s="1"/>
      </t>
    </mdx>
    <mdx n="0" f="v">
      <t c="3" si="227">
        <n x="225"/>
        <n x="628"/>
        <n x="252" s="1"/>
      </t>
    </mdx>
    <mdx n="0" f="v">
      <t c="3" si="227">
        <n x="225"/>
        <n x="615"/>
        <n x="252" s="1"/>
      </t>
    </mdx>
    <mdx n="0" f="v">
      <t c="3" si="227">
        <n x="225"/>
        <n x="606"/>
        <n x="252" s="1"/>
      </t>
    </mdx>
    <mdx n="0" f="v">
      <t c="3" si="227">
        <n x="225"/>
        <n x="585"/>
        <n x="252" s="1"/>
      </t>
    </mdx>
    <mdx n="0" f="v">
      <t c="3" si="227">
        <n x="225"/>
        <n x="588"/>
        <n x="252" s="1"/>
      </t>
    </mdx>
    <mdx n="0" f="v">
      <t c="3" si="227">
        <n x="225"/>
        <n x="597"/>
        <n x="252" s="1"/>
      </t>
    </mdx>
    <mdx n="0" f="v">
      <t c="3" si="227">
        <n x="225"/>
        <n x="601"/>
        <n x="252" s="1"/>
      </t>
    </mdx>
    <mdx n="0" f="v">
      <t c="3" si="227">
        <n x="225"/>
        <n x="584"/>
        <n x="252" s="1"/>
      </t>
    </mdx>
    <mdx n="0" f="v">
      <t c="3" si="227">
        <n x="225"/>
        <n x="598"/>
        <n x="252" s="1"/>
      </t>
    </mdx>
    <mdx n="0" f="v">
      <t c="3" si="227">
        <n x="225"/>
        <n x="609"/>
        <n x="252" s="1"/>
      </t>
    </mdx>
    <mdx n="0" f="v">
      <t c="3" si="227">
        <n x="225"/>
        <n x="610"/>
        <n x="252" s="1"/>
      </t>
    </mdx>
    <mdx n="0" f="v">
      <t c="3" si="227">
        <n x="225"/>
        <n x="611"/>
        <n x="252" s="1"/>
      </t>
    </mdx>
    <mdx n="0" f="v">
      <t c="3" si="227">
        <n x="225"/>
        <n x="612"/>
        <n x="252" s="1"/>
      </t>
    </mdx>
    <mdx n="0" f="v">
      <t c="3" si="227">
        <n x="225"/>
        <n x="616"/>
        <n x="252" s="1"/>
      </t>
    </mdx>
    <mdx n="0" f="v">
      <t c="3" si="227">
        <n x="225"/>
        <n x="625"/>
        <n x="252" s="1"/>
      </t>
    </mdx>
    <mdx n="0" f="v">
      <t c="3" si="227">
        <n x="225"/>
        <n x="627"/>
        <n x="252" s="1"/>
      </t>
    </mdx>
    <mdx n="0" f="v">
      <t c="3" si="227">
        <n x="225"/>
        <n x="633"/>
        <n x="252" s="1"/>
      </t>
    </mdx>
    <mdx n="0" f="v">
      <t c="3" si="227">
        <n x="225"/>
        <n x="620"/>
        <n x="252" s="1"/>
      </t>
    </mdx>
    <mdx n="0" f="v">
      <t c="3" si="227">
        <n x="225"/>
        <n x="621"/>
        <n x="252" s="1"/>
      </t>
    </mdx>
    <mdx n="0" f="v">
      <t c="3" si="227">
        <n x="225"/>
        <n x="622"/>
        <n x="252" s="1"/>
      </t>
    </mdx>
    <mdx n="0" f="v">
      <t c="3" si="227">
        <n x="225"/>
        <n x="623"/>
        <n x="252" s="1"/>
      </t>
    </mdx>
    <mdx n="0" f="v">
      <t c="3" si="227">
        <n x="225"/>
        <n x="624"/>
        <n x="252" s="1"/>
      </t>
    </mdx>
    <mdx n="0" f="v">
      <t c="3" si="227">
        <n x="225"/>
        <n x="641"/>
        <n x="252" s="1"/>
      </t>
    </mdx>
    <mdx n="0" f="v">
      <t c="3" si="227">
        <n x="225"/>
        <n x="632"/>
        <n x="252" s="1"/>
      </t>
    </mdx>
    <mdx n="0" f="v">
      <t c="3" si="227">
        <n x="225"/>
        <n x="644"/>
        <n x="252" s="1"/>
      </t>
    </mdx>
    <mdx n="0" f="v">
      <t c="3" si="227">
        <n x="225"/>
        <n x="639"/>
        <n x="252" s="1"/>
      </t>
    </mdx>
    <mdx n="0" f="v">
      <t c="3" si="227">
        <n x="225"/>
        <n x="608"/>
        <n x="252" s="1"/>
      </t>
    </mdx>
    <mdx n="0" f="v">
      <t c="3" si="227">
        <n x="225"/>
        <n x="614"/>
        <n x="252" s="1"/>
      </t>
    </mdx>
    <mdx n="0" f="v">
      <t c="3" si="227">
        <n x="225"/>
        <n x="635"/>
        <n x="252" s="1"/>
      </t>
    </mdx>
    <mdx n="0" f="v">
      <t c="3" si="227">
        <n x="225"/>
        <n x="636"/>
        <n x="252" s="1"/>
      </t>
    </mdx>
    <mdx n="0" f="v">
      <t c="3" si="227">
        <n x="225"/>
        <n x="637"/>
        <n x="252" s="1"/>
      </t>
    </mdx>
    <mdx n="0" f="v">
      <t c="3" si="227">
        <n x="225"/>
        <n x="643"/>
        <n x="252" s="1"/>
      </t>
    </mdx>
    <mdx n="0" f="v">
      <t c="3" si="227">
        <n x="225"/>
        <n x="645"/>
        <n x="252" s="1"/>
      </t>
    </mdx>
    <mdx n="0" f="v">
      <t c="3" si="227">
        <n x="225"/>
        <n x="640"/>
        <n x="252" s="1"/>
      </t>
    </mdx>
    <mdx n="0" f="v">
      <t c="3" si="227">
        <n x="225"/>
        <n x="630"/>
        <n x="252" s="1"/>
      </t>
    </mdx>
    <mdx n="0" f="v">
      <t c="3" si="227">
        <n x="225"/>
        <n x="607"/>
        <n x="252" s="1"/>
      </t>
    </mdx>
    <mdx n="0" f="v">
      <t c="3" si="227">
        <n x="225"/>
        <n x="629"/>
        <n x="252" s="1"/>
      </t>
    </mdx>
    <mdx n="0" f="v">
      <t c="3" si="227">
        <n x="225"/>
        <n x="626"/>
        <n x="252" s="1"/>
      </t>
    </mdx>
    <mdx n="0" f="v">
      <t c="3" si="227">
        <n x="225"/>
        <n x="631"/>
        <n x="252" s="1"/>
      </t>
    </mdx>
    <mdx n="0" f="v">
      <t c="3" si="227">
        <n x="225"/>
        <n x="634"/>
        <n x="252" s="1"/>
      </t>
    </mdx>
    <mdx n="0" f="v">
      <t c="3" si="227">
        <n x="225"/>
        <n x="638"/>
        <n x="252" s="1"/>
      </t>
    </mdx>
    <mdx n="0" f="v">
      <t c="3" si="227">
        <n x="225"/>
        <n x="646"/>
        <n x="252" s="1"/>
      </t>
    </mdx>
    <mdx n="0" f="v">
      <t c="3" si="227">
        <n x="225"/>
        <n x="647"/>
        <n x="252" s="1"/>
      </t>
    </mdx>
    <mdx n="0" f="v">
      <t c="3" si="227">
        <n x="225"/>
        <n x="648"/>
        <n x="252" s="1"/>
      </t>
    </mdx>
    <mdx n="0" f="v">
      <t c="3" si="227">
        <n x="225"/>
        <n x="649"/>
        <n x="252" s="1"/>
      </t>
    </mdx>
    <mdx n="0" f="v">
      <t c="3" si="227">
        <n x="225"/>
        <n x="650"/>
        <n x="252" s="1"/>
      </t>
    </mdx>
    <mdx n="0" f="v">
      <t c="3" si="227">
        <n x="225"/>
        <n x="651"/>
        <n x="252" s="1"/>
      </t>
    </mdx>
    <mdx n="0" f="v">
      <t c="3" si="227">
        <n x="225"/>
        <n x="652"/>
        <n x="252" s="1"/>
      </t>
    </mdx>
    <mdx n="0" f="v">
      <t c="3" si="227">
        <n x="225"/>
        <n x="653"/>
        <n x="252" s="1"/>
      </t>
    </mdx>
    <mdx n="0" f="v">
      <t c="3" si="227">
        <n x="225"/>
        <n x="654"/>
        <n x="252" s="1"/>
      </t>
    </mdx>
    <mdx n="0" f="v">
      <t c="3" si="227">
        <n x="225"/>
        <n x="642"/>
        <n x="252" s="1"/>
      </t>
    </mdx>
    <mdx n="0" f="v">
      <t c="3" si="227">
        <n x="225"/>
        <n x="655"/>
        <n x="252" s="1"/>
      </t>
    </mdx>
    <mdx n="0" f="v">
      <t c="3" si="227">
        <n x="225"/>
        <n x="255"/>
        <n x="45"/>
      </t>
    </mdx>
    <mdx n="0" f="v">
      <t c="3" si="227">
        <n x="225"/>
        <n x="255"/>
        <n x="81"/>
      </t>
    </mdx>
    <mdx n="0" f="v">
      <t c="3" si="227">
        <n x="225"/>
        <n x="255"/>
        <n x="127"/>
      </t>
    </mdx>
    <mdx n="0" f="v">
      <t c="3" si="227">
        <n x="225"/>
        <n x="255"/>
        <n x="112"/>
      </t>
    </mdx>
    <mdx n="0" f="v">
      <t c="3" si="227">
        <n x="225"/>
        <n x="255"/>
        <n x="1"/>
      </t>
    </mdx>
    <mdx n="0" f="v">
      <t c="3" si="227">
        <n x="225"/>
        <n x="256"/>
        <n x="54"/>
      </t>
    </mdx>
    <mdx n="0" f="v">
      <t c="3" si="227">
        <n x="225"/>
        <n x="256"/>
        <n x="112"/>
      </t>
    </mdx>
    <mdx n="0" f="v">
      <t c="3" si="227">
        <n x="225"/>
        <n x="256"/>
        <n x="129"/>
      </t>
    </mdx>
    <mdx n="0" f="v">
      <t c="3" si="227">
        <n x="225"/>
        <n x="257"/>
        <n x="127"/>
      </t>
    </mdx>
    <mdx n="0" f="v">
      <t c="3" si="227">
        <n x="225"/>
        <n x="258"/>
        <n x="247"/>
      </t>
    </mdx>
    <mdx n="0" f="v">
      <t c="3" si="227">
        <n x="225"/>
        <n x="258"/>
        <n x="112"/>
      </t>
    </mdx>
    <mdx n="0" f="v">
      <t c="3" si="227">
        <n x="225"/>
        <n x="259"/>
        <n x="102"/>
      </t>
    </mdx>
    <mdx n="0" f="v">
      <t c="3" si="227">
        <n x="225"/>
        <n x="259"/>
        <n x="206"/>
      </t>
    </mdx>
    <mdx n="0" f="v">
      <t c="3" si="227">
        <n x="225"/>
        <n x="259"/>
        <n x="207"/>
      </t>
    </mdx>
    <mdx n="0" f="v">
      <t c="3" si="227">
        <n x="225"/>
        <n x="259"/>
        <n x="124"/>
      </t>
    </mdx>
    <mdx n="0" f="v">
      <t c="3" si="227">
        <n x="225"/>
        <n x="260"/>
        <n x="54"/>
      </t>
    </mdx>
    <mdx n="0" f="v">
      <t c="3" si="227">
        <n x="225"/>
        <n x="260"/>
        <n x="110"/>
      </t>
    </mdx>
    <mdx n="0" f="v">
      <t c="3" si="227">
        <n x="225"/>
        <n x="261"/>
        <n x="102"/>
      </t>
    </mdx>
    <mdx n="0" f="v">
      <t c="3" si="227">
        <n x="225"/>
        <n x="261"/>
        <n x="119"/>
      </t>
    </mdx>
    <mdx n="0" f="v">
      <t c="3" si="227">
        <n x="225"/>
        <n x="261"/>
        <n x="1"/>
      </t>
    </mdx>
    <mdx n="0" f="v">
      <t c="3" si="227">
        <n x="225"/>
        <n x="262"/>
        <n x="124"/>
      </t>
    </mdx>
    <mdx n="0" f="v">
      <t c="3" si="227">
        <n x="225"/>
        <n x="262"/>
        <n x="110"/>
      </t>
    </mdx>
    <mdx n="0" f="v">
      <t c="3" si="227">
        <n x="225"/>
        <n x="262"/>
        <n x="112"/>
      </t>
    </mdx>
    <mdx n="0" f="v">
      <t c="3" si="227">
        <n x="225"/>
        <n x="263"/>
        <n x="206"/>
      </t>
    </mdx>
    <mdx n="0" f="v">
      <t c="3" si="227">
        <n x="225"/>
        <n x="263"/>
        <n x="124"/>
      </t>
    </mdx>
    <mdx n="0" f="v">
      <t c="3" si="227">
        <n x="225"/>
        <n x="263"/>
        <n x="110"/>
      </t>
    </mdx>
    <mdx n="0" f="v">
      <t c="3" si="227">
        <n x="225"/>
        <n x="264"/>
        <n x="102"/>
      </t>
    </mdx>
    <mdx n="0" f="v">
      <t c="3" si="227">
        <n x="225"/>
        <n x="264"/>
        <n x="119"/>
      </t>
    </mdx>
    <mdx n="0" f="v">
      <t c="3" si="227">
        <n x="225"/>
        <n x="265"/>
        <n x="247"/>
      </t>
    </mdx>
    <mdx n="0" f="v">
      <t c="3" si="227">
        <n x="225"/>
        <n x="265"/>
        <n x="241"/>
      </t>
    </mdx>
    <mdx n="0" f="v">
      <t c="3" si="227">
        <n x="225"/>
        <n x="265"/>
        <n x="153"/>
      </t>
    </mdx>
    <mdx n="0" f="v">
      <t c="3" si="227">
        <n x="225"/>
        <n x="266"/>
        <n x="119"/>
      </t>
    </mdx>
    <mdx n="0" f="v">
      <t c="3" si="227">
        <n x="225"/>
        <n x="267"/>
        <n x="118"/>
      </t>
    </mdx>
    <mdx n="0" f="v">
      <t c="3" si="227">
        <n x="225"/>
        <n x="267"/>
        <n x="238"/>
      </t>
    </mdx>
    <mdx n="0" f="v">
      <t c="3" si="227">
        <n x="225"/>
        <n x="267"/>
        <n x="234"/>
      </t>
    </mdx>
    <mdx n="0" f="v">
      <t c="3" si="227">
        <n x="225"/>
        <n x="267"/>
        <n x="124"/>
      </t>
    </mdx>
    <mdx n="0" f="v">
      <t c="3" si="227">
        <n x="225"/>
        <n x="267"/>
        <n x="126"/>
      </t>
    </mdx>
    <mdx n="0" f="v">
      <t c="3" si="227">
        <n x="225"/>
        <n x="267"/>
        <n x="110"/>
      </t>
    </mdx>
    <mdx n="0" f="v">
      <t c="3" si="227">
        <n x="225"/>
        <n x="267"/>
        <n x="111"/>
      </t>
    </mdx>
    <mdx n="0" f="v">
      <t c="3" si="227">
        <n x="225"/>
        <n x="267"/>
        <n x="112"/>
      </t>
    </mdx>
    <mdx n="0" f="v">
      <t c="3" si="227">
        <n x="225"/>
        <n x="267"/>
        <n x="129"/>
      </t>
    </mdx>
    <mdx n="0" f="v">
      <t c="3" si="227">
        <n x="225"/>
        <n x="267"/>
        <n x="153"/>
      </t>
    </mdx>
    <mdx n="0" f="v">
      <t c="3" si="227">
        <n x="225"/>
        <n x="267"/>
        <n x="154"/>
      </t>
    </mdx>
    <mdx n="0" f="v">
      <t c="3" si="227">
        <n x="225"/>
        <n x="267"/>
        <n x="1"/>
      </t>
    </mdx>
    <mdx n="0" f="v">
      <t c="3" si="227">
        <n x="225"/>
        <n x="255"/>
        <n x="147"/>
      </t>
    </mdx>
    <mdx n="0" f="v">
      <t c="3" si="227">
        <n x="225"/>
        <n x="256"/>
        <n x="144"/>
      </t>
    </mdx>
    <mdx n="0" f="v">
      <t c="3" si="227">
        <n x="225"/>
        <n x="256"/>
        <n x="182"/>
      </t>
    </mdx>
    <mdx n="0" f="v">
      <t c="3" si="227">
        <n x="225"/>
        <n x="257"/>
        <n x="137"/>
      </t>
    </mdx>
    <mdx n="0" f="v">
      <t c="3" si="227">
        <n x="225"/>
        <n x="257"/>
        <n x="46"/>
      </t>
    </mdx>
    <mdx n="0" f="v">
      <t c="3" si="227">
        <n x="225"/>
        <n x="258"/>
        <n x="131"/>
      </t>
    </mdx>
    <mdx n="0" f="v">
      <t c="3" si="227">
        <n x="225"/>
        <n x="258"/>
        <n x="137"/>
      </t>
    </mdx>
    <mdx n="0" f="v">
      <t c="3" si="227">
        <n x="225"/>
        <n x="258"/>
        <n x="146"/>
      </t>
    </mdx>
    <mdx n="0" f="v">
      <t c="3" si="227">
        <n x="225"/>
        <n x="258"/>
        <n x="150"/>
      </t>
    </mdx>
    <mdx n="0" f="v">
      <t c="3" si="227">
        <n x="225"/>
        <n x="259"/>
        <n x="249"/>
      </t>
    </mdx>
    <mdx n="0" f="v">
      <t c="3" si="227">
        <n x="225"/>
        <n x="261"/>
        <n x="81"/>
      </t>
    </mdx>
    <mdx n="0" f="v">
      <t c="3" si="227">
        <n x="225"/>
        <n x="261"/>
        <n x="134"/>
      </t>
    </mdx>
    <mdx n="0" f="v">
      <t c="3" si="227">
        <n x="225"/>
        <n x="261"/>
        <n x="45"/>
      </t>
    </mdx>
    <mdx n="0" f="v">
      <t c="3" si="227">
        <n x="225"/>
        <n x="261"/>
        <n x="144"/>
      </t>
    </mdx>
    <mdx n="0" f="v">
      <t c="3" si="227">
        <n x="225"/>
        <n x="261"/>
        <n x="147"/>
      </t>
    </mdx>
    <mdx n="0" f="v">
      <t c="3" si="227">
        <n x="225"/>
        <n x="261"/>
        <n x="150"/>
      </t>
    </mdx>
    <mdx n="0" f="v">
      <t c="3" si="227">
        <n x="225"/>
        <n x="262"/>
        <n x="132"/>
      </t>
    </mdx>
    <mdx n="0" f="v">
      <t c="3" si="227">
        <n x="225"/>
        <n x="262"/>
        <n x="182"/>
      </t>
    </mdx>
    <mdx n="0" f="v">
      <t c="3" si="227">
        <n x="225"/>
        <n x="263"/>
        <n x="81"/>
      </t>
    </mdx>
    <mdx n="0" f="v">
      <t c="3" si="227">
        <n x="225"/>
        <n x="263"/>
        <n x="83"/>
      </t>
    </mdx>
    <mdx n="0" f="v">
      <t c="3" si="227">
        <n x="225"/>
        <n x="263"/>
        <n x="155"/>
      </t>
    </mdx>
    <mdx n="0" f="v">
      <t c="3" si="227">
        <n x="225"/>
        <n x="264"/>
        <n x="137"/>
      </t>
    </mdx>
    <mdx n="0" f="v">
      <t c="3" si="227">
        <n x="225"/>
        <n x="264"/>
        <n x="145"/>
      </t>
    </mdx>
    <mdx n="0" f="v">
      <t c="3" si="227">
        <n x="225"/>
        <n x="265"/>
        <n x="133"/>
      </t>
    </mdx>
    <mdx n="0" f="v">
      <t c="3" si="227">
        <n x="225"/>
        <n x="265"/>
        <n x="134"/>
      </t>
    </mdx>
    <mdx n="0" f="v">
      <t c="3" si="227">
        <n x="225"/>
        <n x="265"/>
        <n x="137"/>
      </t>
    </mdx>
    <mdx n="0" f="v">
      <t c="3" si="227">
        <n x="225"/>
        <n x="265"/>
        <n x="138"/>
      </t>
    </mdx>
    <mdx n="0" f="v">
      <t c="3" si="227">
        <n x="225"/>
        <n x="265"/>
        <n x="45"/>
      </t>
    </mdx>
    <mdx n="0" f="v">
      <t c="3" si="227">
        <n x="225"/>
        <n x="265"/>
        <n x="47"/>
      </t>
    </mdx>
    <mdx n="0" f="v">
      <t c="3" si="227">
        <n x="225"/>
        <n x="265"/>
        <n x="143"/>
      </t>
    </mdx>
    <mdx n="0" f="v">
      <t c="3" si="227">
        <n x="225"/>
        <n x="265"/>
        <n x="145"/>
      </t>
    </mdx>
    <mdx n="0" f="v">
      <t c="3" si="227">
        <n x="225"/>
        <n x="265"/>
        <n x="147"/>
      </t>
    </mdx>
    <mdx n="0" f="v">
      <t c="3" si="227">
        <n x="225"/>
        <n x="265"/>
        <n x="151"/>
      </t>
    </mdx>
    <mdx n="0" f="v">
      <t c="3" si="227">
        <n x="225"/>
        <n x="265"/>
        <n x="152"/>
      </t>
    </mdx>
    <mdx n="0" f="v">
      <t c="3" si="227">
        <n x="225"/>
        <n x="266"/>
        <n x="46"/>
      </t>
    </mdx>
    <mdx n="0" f="v">
      <t c="3" si="227">
        <n x="225"/>
        <n x="266"/>
        <n x="249"/>
      </t>
    </mdx>
    <mdx n="0" f="v">
      <t c="3" si="227">
        <n x="225"/>
        <n x="267"/>
        <n x="83"/>
      </t>
    </mdx>
    <mdx n="0" f="v">
      <t c="3" si="227">
        <n x="225"/>
        <n x="267"/>
        <n x="137"/>
      </t>
    </mdx>
    <mdx n="0" f="v">
      <t c="3" si="227">
        <n x="225"/>
        <n x="267"/>
        <n x="146"/>
      </t>
    </mdx>
    <mdx n="0" f="v">
      <t c="3" si="227">
        <n x="225"/>
        <n x="267"/>
        <n x="147"/>
      </t>
    </mdx>
    <mdx n="0" f="v">
      <t c="3" si="227">
        <n x="225"/>
        <n x="267"/>
        <n x="149"/>
      </t>
    </mdx>
    <mdx n="0" f="v">
      <t c="3" si="227">
        <n x="225"/>
        <n x="255"/>
        <n x="163"/>
      </t>
    </mdx>
    <mdx n="0" f="v">
      <t c="3" si="227">
        <n x="225"/>
        <n x="255"/>
        <n x="117"/>
      </t>
    </mdx>
    <mdx n="0" f="v">
      <t c="3" si="227">
        <n x="225"/>
        <n x="255"/>
        <n x="64"/>
      </t>
    </mdx>
    <mdx n="0" f="v">
      <t c="3" si="227">
        <n x="225"/>
        <n x="256"/>
        <n x="245"/>
      </t>
    </mdx>
    <mdx n="0" f="v">
      <t c="3" si="227">
        <n x="225"/>
        <n x="256"/>
        <n x="11"/>
      </t>
    </mdx>
    <mdx n="0" f="v">
      <t c="3" si="227">
        <n x="225"/>
        <n x="256"/>
        <n x="9"/>
      </t>
    </mdx>
    <mdx n="0" f="v">
      <t c="3" si="227">
        <n x="225"/>
        <n x="256"/>
        <n x="29"/>
      </t>
    </mdx>
    <mdx n="0" f="v">
      <t c="3" si="227">
        <n x="225"/>
        <n x="256"/>
        <n x="220"/>
      </t>
    </mdx>
    <mdx n="0" f="v">
      <t c="3" si="227">
        <n x="225"/>
        <n x="258"/>
        <n x="29"/>
      </t>
    </mdx>
    <mdx n="0" f="v">
      <t c="3" si="227">
        <n x="225"/>
        <n x="258"/>
        <n x="23"/>
      </t>
    </mdx>
    <mdx n="0" f="v">
      <t c="3" si="227">
        <n x="225"/>
        <n x="258"/>
        <n x="20"/>
      </t>
    </mdx>
    <mdx n="0" f="v">
      <t c="3" si="227">
        <n x="225"/>
        <n x="259"/>
        <n x="245"/>
      </t>
    </mdx>
    <mdx n="0" f="v">
      <t c="3" si="227">
        <n x="225"/>
        <n x="259"/>
        <n x="9"/>
      </t>
    </mdx>
    <mdx n="0" f="v">
      <t c="3" si="227">
        <n x="225"/>
        <n x="259"/>
        <n x="34"/>
      </t>
    </mdx>
    <mdx n="0" f="v">
      <t c="3" si="227">
        <n x="225"/>
        <n x="259"/>
        <n x="20"/>
      </t>
    </mdx>
    <mdx n="0" f="v">
      <t c="3" si="227">
        <n x="225"/>
        <n x="260"/>
        <n x="245"/>
      </t>
    </mdx>
    <mdx n="0" f="v">
      <t c="3" si="227">
        <n x="225"/>
        <n x="260"/>
        <n x="11"/>
      </t>
    </mdx>
    <mdx n="0" f="v">
      <t c="3" si="227">
        <n x="225"/>
        <n x="260"/>
        <n x="9"/>
      </t>
    </mdx>
    <mdx n="0" f="v">
      <t c="3" si="227">
        <n x="225"/>
        <n x="260"/>
        <n x="198"/>
      </t>
    </mdx>
    <mdx n="0" f="v">
      <t c="3" si="227">
        <n x="225"/>
        <n x="260"/>
        <n x="29"/>
      </t>
    </mdx>
    <mdx n="0" f="v">
      <t c="3" si="227">
        <n x="225"/>
        <n x="260"/>
        <n x="22"/>
      </t>
    </mdx>
    <mdx n="0" f="v">
      <t c="3" si="227">
        <n x="225"/>
        <n x="260"/>
        <n x="21"/>
      </t>
    </mdx>
    <mdx n="0" f="v">
      <t c="3" si="227">
        <n x="225"/>
        <n x="260"/>
        <n x="20"/>
      </t>
    </mdx>
    <mdx n="0" f="v">
      <t c="3" si="227">
        <n x="225"/>
        <n x="260"/>
        <n x="16"/>
      </t>
    </mdx>
    <mdx n="0" f="v">
      <t c="3" si="227">
        <n x="225"/>
        <n x="260"/>
        <n x="14"/>
      </t>
    </mdx>
    <mdx n="0" f="v">
      <t c="3" si="227">
        <n x="225"/>
        <n x="261"/>
        <n x="245"/>
      </t>
    </mdx>
    <mdx n="0" f="v">
      <t c="3" si="227">
        <n x="225"/>
        <n x="261"/>
        <n x="10"/>
      </t>
    </mdx>
    <mdx n="0" f="v">
      <t c="3" si="227">
        <n x="225"/>
        <n x="261"/>
        <n x="9"/>
      </t>
    </mdx>
    <mdx n="0" f="v">
      <t c="3" si="227">
        <n x="225"/>
        <n x="261"/>
        <n x="29"/>
      </t>
    </mdx>
    <mdx n="0" f="v">
      <t c="3" si="227">
        <n x="225"/>
        <n x="262"/>
        <n x="245"/>
      </t>
    </mdx>
    <mdx n="0" f="v">
      <t c="3" si="227">
        <n x="225"/>
        <n x="262"/>
        <n x="26"/>
      </t>
    </mdx>
    <mdx n="0" f="v">
      <t c="3" si="227">
        <n x="225"/>
        <n x="266"/>
        <n x="9"/>
      </t>
    </mdx>
    <mdx n="0" f="v">
      <t c="3" si="227">
        <n x="225"/>
        <n x="264"/>
        <n x="245"/>
      </t>
    </mdx>
    <mdx n="0" f="v">
      <t c="3" si="227">
        <n x="225"/>
        <n x="266"/>
        <n x="60"/>
      </t>
    </mdx>
    <mdx n="0" f="v">
      <t c="3" si="227">
        <n x="225"/>
        <n x="266"/>
        <n x="63"/>
      </t>
    </mdx>
    <mdx n="0" f="v">
      <t c="3" si="227">
        <n x="225"/>
        <n x="263"/>
        <n x="29"/>
      </t>
    </mdx>
    <mdx n="0" f="v">
      <t c="3" si="227">
        <n x="225"/>
        <n x="269"/>
        <n x="5"/>
      </t>
    </mdx>
    <mdx n="0" f="v">
      <t c="3" si="227">
        <n x="225"/>
        <n x="269"/>
        <n x="191"/>
      </t>
    </mdx>
    <mdx n="0" f="v">
      <t c="3" si="227">
        <n x="225"/>
        <n x="269"/>
        <n x="95"/>
      </t>
    </mdx>
    <mdx n="0" f="v">
      <t c="3" si="227">
        <n x="225"/>
        <n x="265"/>
        <n x="245"/>
      </t>
    </mdx>
    <mdx n="0" f="v">
      <t c="3" si="227">
        <n x="225"/>
        <n x="266"/>
        <n x="198"/>
      </t>
    </mdx>
    <mdx n="0" f="v">
      <t c="3" si="227">
        <n x="225"/>
        <n x="269"/>
        <n x="96"/>
      </t>
    </mdx>
    <mdx n="0" f="v">
      <t c="3" si="227">
        <n x="225"/>
        <n x="264"/>
        <n x="10"/>
      </t>
    </mdx>
    <mdx n="0" f="v">
      <t c="3" si="227">
        <n x="225"/>
        <n x="270"/>
        <n x="191"/>
      </t>
    </mdx>
    <mdx n="0" f="v">
      <t c="3" si="227">
        <n x="225"/>
        <n x="266"/>
        <n x="245"/>
      </t>
    </mdx>
    <mdx n="0" f="v">
      <t c="3" si="227">
        <n x="225"/>
        <n x="266"/>
        <n x="64"/>
      </t>
    </mdx>
    <mdx n="0" f="v">
      <t c="3" si="227">
        <n x="225"/>
        <n x="267"/>
        <n x="23"/>
      </t>
    </mdx>
    <mdx n="0" f="v">
      <t c="3" si="227">
        <n x="225"/>
        <n x="270"/>
        <n x="88"/>
      </t>
    </mdx>
    <mdx n="0" f="v">
      <t c="3" si="227">
        <n x="225"/>
        <n x="265"/>
        <n x="10"/>
      </t>
    </mdx>
    <mdx n="0" f="v">
      <t c="3" si="227">
        <n x="225"/>
        <n x="265"/>
        <n x="29"/>
      </t>
    </mdx>
    <mdx n="0" f="v">
      <t c="3" si="227">
        <n x="225"/>
        <n x="271"/>
        <n x="191"/>
      </t>
    </mdx>
    <mdx n="0" f="v">
      <t c="3" si="227">
        <n x="225"/>
        <n x="271"/>
        <n x="95"/>
      </t>
    </mdx>
    <mdx n="0" f="v">
      <t c="3" si="227">
        <n x="225"/>
        <n x="272"/>
        <n x="239"/>
      </t>
    </mdx>
    <mdx n="0" f="v">
      <t c="3" si="227">
        <n x="225"/>
        <n x="272"/>
        <n x="5"/>
      </t>
    </mdx>
    <mdx n="0" f="v">
      <t c="3" si="227">
        <n x="225"/>
        <n x="272"/>
        <n x="191"/>
      </t>
    </mdx>
    <mdx n="0" f="v">
      <t c="3" si="227">
        <n x="225"/>
        <n x="272"/>
        <n x="95"/>
      </t>
    </mdx>
    <mdx n="0" f="v">
      <t c="3" si="227">
        <n x="225"/>
        <n x="270"/>
        <n x="3"/>
      </t>
    </mdx>
    <mdx n="0" f="v">
      <t c="3" si="227">
        <n x="225"/>
        <n x="271"/>
        <n x="88"/>
      </t>
    </mdx>
    <mdx n="0" f="v">
      <t c="3" si="227">
        <n x="225"/>
        <n x="271"/>
        <n x="96"/>
      </t>
    </mdx>
    <mdx n="0" f="v">
      <t c="3" si="227">
        <n x="225"/>
        <n x="266"/>
        <n x="62"/>
      </t>
    </mdx>
    <mdx n="0" f="v">
      <t c="3" si="227">
        <n x="225"/>
        <n x="266"/>
        <n x="99"/>
      </t>
    </mdx>
    <mdx n="0" f="v">
      <t c="3" si="227">
        <n x="225"/>
        <n x="272"/>
        <n x="115"/>
      </t>
    </mdx>
    <mdx n="0" f="v">
      <t c="3" si="227">
        <n x="225"/>
        <n x="268"/>
        <n x="114"/>
      </t>
    </mdx>
    <mdx n="0" f="v">
      <t c="3" si="227">
        <n x="225"/>
        <n x="269"/>
        <n x="239"/>
      </t>
    </mdx>
    <mdx n="0" f="v">
      <t c="3" si="227">
        <n x="225"/>
        <n x="269"/>
        <n x="87"/>
      </t>
    </mdx>
    <mdx n="0" f="v">
      <t c="3" si="227">
        <n x="225"/>
        <n x="271"/>
        <n x="97"/>
      </t>
    </mdx>
    <mdx n="0" f="v">
      <t c="3" si="227">
        <n x="225"/>
        <n x="273"/>
        <n x="115"/>
      </t>
    </mdx>
    <mdx n="0" f="v">
      <t c="3" si="227">
        <n x="225"/>
        <n x="272"/>
        <n x="7"/>
      </t>
    </mdx>
    <mdx n="0" f="v">
      <t c="3" si="227">
        <n x="225"/>
        <n x="272"/>
        <n x="114"/>
      </t>
    </mdx>
    <mdx n="0" f="v">
      <t c="3" si="227">
        <n x="225"/>
        <n x="269"/>
        <n x="92"/>
      </t>
    </mdx>
    <mdx n="0" f="v">
      <t c="3" si="227">
        <n x="225"/>
        <n x="270"/>
        <n x="239"/>
      </t>
    </mdx>
    <mdx n="0" f="v">
      <t c="3" si="227">
        <n x="225"/>
        <n x="265"/>
        <n x="220"/>
      </t>
    </mdx>
    <mdx n="0" f="v">
      <t c="3" si="227">
        <n x="225"/>
        <n x="266"/>
        <n x="59"/>
      </t>
    </mdx>
    <mdx n="0" f="v">
      <t c="3" si="227">
        <n x="225"/>
        <n x="270"/>
        <n x="87"/>
      </t>
    </mdx>
    <mdx n="0" f="v">
      <t c="3" si="227">
        <n x="225"/>
        <n x="270"/>
        <n x="91"/>
      </t>
    </mdx>
    <mdx n="0" f="v">
      <t c="3" si="227">
        <n x="225"/>
        <n x="271"/>
        <n x="2"/>
      </t>
    </mdx>
    <mdx n="0" f="v">
      <t c="3" si="227">
        <n x="225"/>
        <n x="271"/>
        <n x="90"/>
      </t>
    </mdx>
    <mdx n="0" f="v">
      <t c="3" si="227">
        <n x="225"/>
        <n x="269"/>
        <n x="7"/>
      </t>
    </mdx>
    <mdx n="0" f="v">
      <t c="3" si="227">
        <n x="225"/>
        <n x="269"/>
        <n x="188"/>
      </t>
    </mdx>
    <mdx n="0" f="v">
      <t c="3" si="227">
        <n x="225"/>
        <n x="274"/>
        <n x="239"/>
      </t>
    </mdx>
    <mdx n="0" f="v">
      <t c="3" si="227">
        <n x="225"/>
        <n x="274"/>
        <n x="3"/>
      </t>
    </mdx>
    <mdx n="0" f="v">
      <t c="3" si="227">
        <n x="225"/>
        <n x="274"/>
        <n x="188"/>
      </t>
    </mdx>
    <mdx n="0" f="v">
      <t c="3" si="227">
        <n x="225"/>
        <n x="274"/>
        <n x="191"/>
      </t>
    </mdx>
    <mdx n="0" f="v">
      <t c="3" si="227">
        <n x="225"/>
        <n x="274"/>
        <n x="90"/>
      </t>
    </mdx>
    <mdx n="0" f="v">
      <t c="3" si="227">
        <n x="225"/>
        <n x="274"/>
        <n x="93"/>
      </t>
    </mdx>
    <mdx n="0" f="v">
      <t c="3" si="227">
        <n x="225"/>
        <n x="274"/>
        <n x="95"/>
      </t>
    </mdx>
    <mdx n="0" f="v">
      <t c="3" si="227">
        <n x="225"/>
        <n x="275"/>
        <n x="242"/>
      </t>
    </mdx>
    <mdx n="0" f="v">
      <t c="3" si="227">
        <n x="225"/>
        <n x="275"/>
        <n x="8"/>
      </t>
    </mdx>
    <mdx n="0" f="v">
      <t c="3" si="227">
        <n x="225"/>
        <n x="275"/>
        <n x="6"/>
      </t>
    </mdx>
    <mdx n="0" f="v">
      <t c="3" si="227">
        <n x="225"/>
        <n x="275"/>
        <n x="3"/>
      </t>
    </mdx>
    <mdx n="0" f="v">
      <t c="3" si="227">
        <n x="225"/>
        <n x="275"/>
        <n x="189"/>
      </t>
    </mdx>
    <mdx n="0" f="v">
      <t c="3" si="227">
        <n x="225"/>
        <n x="275"/>
        <n x="88"/>
      </t>
    </mdx>
    <mdx n="0" f="v">
      <t c="3" si="227">
        <n x="225"/>
        <n x="275"/>
        <n x="92"/>
      </t>
    </mdx>
    <mdx n="0" f="v">
      <t c="3" si="227">
        <n x="225"/>
        <n x="275"/>
        <n x="96"/>
      </t>
    </mdx>
    <mdx n="0" f="v">
      <t c="3" si="227">
        <n x="225"/>
        <n x="285"/>
        <n x="248"/>
      </t>
    </mdx>
    <mdx n="0" f="v">
      <t c="3" si="227">
        <n x="225"/>
        <n x="285"/>
        <n x="8"/>
      </t>
    </mdx>
    <mdx n="0" f="v">
      <t c="3" si="227">
        <n x="225"/>
        <n x="285"/>
        <n x="6"/>
      </t>
    </mdx>
    <mdx n="0" f="v">
      <t c="3" si="227">
        <n x="225"/>
        <n x="285"/>
        <n x="3"/>
      </t>
    </mdx>
    <mdx n="0" f="v">
      <t c="3" si="227">
        <n x="225"/>
        <n x="285"/>
        <n x="189"/>
      </t>
    </mdx>
    <mdx n="0" f="v">
      <t c="3" si="227">
        <n x="225"/>
        <n x="285"/>
        <n x="88"/>
      </t>
    </mdx>
    <mdx n="0" f="v">
      <t c="3" si="227">
        <n x="225"/>
        <n x="285"/>
        <n x="91"/>
      </t>
    </mdx>
    <mdx n="0" f="v">
      <t c="3" si="227">
        <n x="225"/>
        <n x="285"/>
        <n x="95"/>
      </t>
    </mdx>
    <mdx n="0" f="v">
      <t c="3" si="227">
        <n x="225"/>
        <n x="285"/>
        <n x="113"/>
      </t>
    </mdx>
    <mdx n="0" f="v">
      <t c="3" si="227">
        <n x="225"/>
        <n x="552"/>
        <n x="89"/>
      </t>
    </mdx>
    <mdx n="0" f="v">
      <t c="3" si="227">
        <n x="225"/>
        <n x="298"/>
        <n x="113"/>
      </t>
    </mdx>
    <mdx n="0" f="v">
      <t c="3" si="227">
        <n x="225"/>
        <n x="300"/>
        <n x="239"/>
      </t>
    </mdx>
    <mdx n="0" f="v">
      <t c="3" si="227">
        <n x="225"/>
        <n x="300"/>
        <n x="123"/>
      </t>
    </mdx>
    <mdx n="0" f="v">
      <t c="3" si="227">
        <n x="225"/>
        <n x="341"/>
        <n x="242"/>
      </t>
    </mdx>
    <mdx n="0" f="v">
      <t c="3" si="227">
        <n x="225"/>
        <n x="341"/>
        <n x="177"/>
      </t>
    </mdx>
    <mdx n="0" f="v">
      <t c="3" si="227">
        <n x="225"/>
        <n x="554"/>
        <n x="177"/>
      </t>
    </mdx>
    <mdx n="0" f="v">
      <t c="3" si="227">
        <n x="225"/>
        <n x="351"/>
        <n x="177"/>
      </t>
    </mdx>
    <mdx n="0" f="v">
      <t c="3" si="227">
        <n x="225"/>
        <n x="330"/>
        <n x="177"/>
      </t>
    </mdx>
    <mdx n="0" f="v">
      <t c="3" si="227">
        <n x="225"/>
        <n x="553"/>
        <n x="177"/>
      </t>
    </mdx>
    <mdx n="0" f="v">
      <t c="3" si="227">
        <n x="225"/>
        <n x="349"/>
        <n x="177"/>
      </t>
    </mdx>
    <mdx n="0" f="v">
      <t c="3" si="227">
        <n x="225"/>
        <n x="331"/>
        <n x="177"/>
      </t>
    </mdx>
    <mdx n="0" f="v">
      <t c="3" si="227">
        <n x="225"/>
        <n x="332"/>
        <n x="177"/>
      </t>
    </mdx>
    <mdx n="0" f="v">
      <t c="3" si="227">
        <n x="225"/>
        <n x="342"/>
        <n x="177"/>
      </t>
    </mdx>
    <mdx n="0" f="v">
      <t c="3" si="227">
        <n x="225"/>
        <n x="302"/>
        <n x="177"/>
      </t>
    </mdx>
    <mdx n="0" f="v">
      <t c="3" si="227">
        <n x="225"/>
        <n x="352"/>
        <n x="177"/>
      </t>
    </mdx>
    <mdx n="0" f="v">
      <t c="3" si="227">
        <n x="225"/>
        <n x="333"/>
        <n x="38"/>
      </t>
    </mdx>
    <mdx n="0" f="v">
      <t c="3" si="227">
        <n x="225"/>
        <n x="333"/>
        <n x="212"/>
      </t>
    </mdx>
    <mdx n="0" f="v">
      <t c="3" si="227">
        <n x="225"/>
        <n x="557"/>
        <n x="203"/>
      </t>
    </mdx>
    <mdx n="0" f="v">
      <t c="3" si="227">
        <n x="225"/>
        <n x="279"/>
        <n x="123"/>
      </t>
    </mdx>
    <mdx n="0" f="v">
      <t c="3" si="227">
        <n x="225"/>
        <n x="334"/>
        <n x="203"/>
      </t>
    </mdx>
    <mdx n="0" f="v">
      <t c="3" si="227">
        <n x="225"/>
        <n x="309"/>
        <n x="218"/>
      </t>
    </mdx>
    <mdx n="0" f="v">
      <t c="3" si="227">
        <n x="225"/>
        <n x="324"/>
        <n x="177"/>
      </t>
    </mdx>
    <mdx n="0" f="v">
      <t c="3" si="227">
        <n x="225"/>
        <n x="344"/>
        <n x="34"/>
      </t>
    </mdx>
    <mdx n="0" f="v">
      <t c="3" si="227">
        <n x="225"/>
        <n x="292"/>
        <n x="38"/>
      </t>
    </mdx>
    <mdx n="0" f="v">
      <t c="3" si="227">
        <n x="225"/>
        <n x="292"/>
        <n x="203"/>
      </t>
    </mdx>
    <mdx n="0" f="v">
      <t c="3" si="227">
        <n x="225"/>
        <n x="292"/>
        <n x="123"/>
      </t>
    </mdx>
    <mdx n="0" f="v">
      <t c="3" si="227">
        <n x="225"/>
        <n x="292"/>
        <n x="212"/>
      </t>
    </mdx>
    <mdx n="0" f="v">
      <t c="3" si="227">
        <n x="225"/>
        <n x="292"/>
        <n x="218"/>
      </t>
    </mdx>
    <mdx n="0" f="v">
      <t c="3" si="227">
        <n x="225"/>
        <n x="286"/>
        <n x="38"/>
      </t>
    </mdx>
    <mdx n="0" f="v">
      <t c="3" si="227">
        <n x="225"/>
        <n x="286"/>
        <n x="203"/>
      </t>
    </mdx>
    <mdx n="0" f="v">
      <t c="3" si="227">
        <n x="225"/>
        <n x="286"/>
        <n x="123"/>
      </t>
    </mdx>
    <mdx n="0" f="v">
      <t c="3" si="227">
        <n x="225"/>
        <n x="286"/>
        <n x="212"/>
      </t>
    </mdx>
    <mdx n="0" f="v">
      <t c="3" si="227">
        <n x="225"/>
        <n x="286"/>
        <n x="218"/>
      </t>
    </mdx>
    <mdx n="0" f="v">
      <t c="3" si="227">
        <n x="225"/>
        <n x="287"/>
        <n x="38"/>
      </t>
    </mdx>
    <mdx n="0" f="v">
      <t c="3" si="227">
        <n x="225"/>
        <n x="287"/>
        <n x="203"/>
      </t>
    </mdx>
    <mdx n="0" f="v">
      <t c="3" si="227">
        <n x="225"/>
        <n x="287"/>
        <n x="123"/>
      </t>
    </mdx>
    <mdx n="0" f="v">
      <t c="3" si="227">
        <n x="225"/>
        <n x="287"/>
        <n x="212"/>
      </t>
    </mdx>
    <mdx n="0" f="v">
      <t c="3" si="227">
        <n x="225"/>
        <n x="287"/>
        <n x="218"/>
      </t>
    </mdx>
    <mdx n="0" f="v">
      <t c="3" si="227">
        <n x="225"/>
        <n x="288"/>
        <n x="38"/>
      </t>
    </mdx>
    <mdx n="0" f="v">
      <t c="3" si="227">
        <n x="225"/>
        <n x="288"/>
        <n x="203"/>
      </t>
    </mdx>
    <mdx n="0" f="v">
      <t c="3" si="227">
        <n x="225"/>
        <n x="288"/>
        <n x="123"/>
      </t>
    </mdx>
    <mdx n="0" f="v">
      <t c="3" si="227">
        <n x="225"/>
        <n x="288"/>
        <n x="212"/>
      </t>
    </mdx>
    <mdx n="0" f="v">
      <t c="3" si="227">
        <n x="225"/>
        <n x="288"/>
        <n x="218"/>
      </t>
    </mdx>
    <mdx n="0" f="v">
      <t c="3" si="227">
        <n x="225"/>
        <n x="289"/>
        <n x="38"/>
      </t>
    </mdx>
    <mdx n="0" f="v">
      <t c="3" si="227">
        <n x="225"/>
        <n x="289"/>
        <n x="203"/>
      </t>
    </mdx>
    <mdx n="0" f="v">
      <t c="3" si="227">
        <n x="225"/>
        <n x="289"/>
        <n x="123"/>
      </t>
    </mdx>
    <mdx n="0" f="v">
      <t c="3" si="227">
        <n x="225"/>
        <n x="289"/>
        <n x="212"/>
      </t>
    </mdx>
    <mdx n="0" f="v">
      <t c="3" si="227">
        <n x="225"/>
        <n x="289"/>
        <n x="218"/>
      </t>
    </mdx>
    <mdx n="0" f="v">
      <t c="3" si="227">
        <n x="225"/>
        <n x="290"/>
        <n x="38"/>
      </t>
    </mdx>
    <mdx n="0" f="v">
      <t c="3" si="227">
        <n x="225"/>
        <n x="290"/>
        <n x="203"/>
      </t>
    </mdx>
    <mdx n="0" f="v">
      <t c="3" si="227">
        <n x="225"/>
        <n x="290"/>
        <n x="123"/>
      </t>
    </mdx>
    <mdx n="0" f="v">
      <t c="3" si="227">
        <n x="225"/>
        <n x="290"/>
        <n x="212"/>
      </t>
    </mdx>
    <mdx n="0" f="v">
      <t c="3" si="227">
        <n x="225"/>
        <n x="290"/>
        <n x="218"/>
      </t>
    </mdx>
    <mdx n="0" f="v">
      <t c="3" si="227">
        <n x="225"/>
        <n x="284"/>
        <n x="38"/>
      </t>
    </mdx>
    <mdx n="0" f="v">
      <t c="3" si="227">
        <n x="225"/>
        <n x="284"/>
        <n x="123"/>
      </t>
    </mdx>
    <mdx n="0" f="v">
      <t c="3" si="227">
        <n x="225"/>
        <n x="284"/>
        <n x="212"/>
      </t>
    </mdx>
    <mdx n="0" f="v">
      <t c="3" si="227">
        <n x="225"/>
        <n x="284"/>
        <n x="218"/>
      </t>
    </mdx>
    <mdx n="0" f="v">
      <t c="3" si="227">
        <n x="225"/>
        <n x="269"/>
        <n x="203"/>
      </t>
    </mdx>
    <mdx n="0" f="v">
      <t c="3" si="227">
        <n x="225"/>
        <n x="269"/>
        <n x="123"/>
      </t>
    </mdx>
    <mdx n="0" f="v">
      <t c="3" si="227">
        <n x="225"/>
        <n x="269"/>
        <n x="212"/>
      </t>
    </mdx>
    <mdx n="0" f="v">
      <t c="3" si="227">
        <n x="225"/>
        <n x="274"/>
        <n x="38"/>
      </t>
    </mdx>
    <mdx n="0" f="v">
      <t c="3" si="227">
        <n x="225"/>
        <n x="274"/>
        <n x="203"/>
      </t>
    </mdx>
    <mdx n="0" f="v">
      <t c="3" si="227">
        <n x="225"/>
        <n x="274"/>
        <n x="123"/>
      </t>
    </mdx>
    <mdx n="0" f="v">
      <t c="3" si="227">
        <n x="225"/>
        <n x="274"/>
        <n x="212"/>
      </t>
    </mdx>
    <mdx n="0" f="v">
      <t c="3" si="227">
        <n x="225"/>
        <n x="274"/>
        <n x="218"/>
      </t>
    </mdx>
    <mdx n="0" f="v">
      <t c="3" si="227">
        <n x="225"/>
        <n x="275"/>
        <n x="38"/>
      </t>
    </mdx>
    <mdx n="0" f="v">
      <t c="3" si="227">
        <n x="225"/>
        <n x="275"/>
        <n x="203"/>
      </t>
    </mdx>
    <mdx n="0" f="v">
      <t c="3" si="227">
        <n x="225"/>
        <n x="275"/>
        <n x="123"/>
      </t>
    </mdx>
    <mdx n="0" f="v">
      <t c="3" si="227">
        <n x="225"/>
        <n x="275"/>
        <n x="212"/>
      </t>
    </mdx>
    <mdx n="0" f="v">
      <t c="3" si="227">
        <n x="225"/>
        <n x="275"/>
        <n x="218"/>
      </t>
    </mdx>
    <mdx n="0" f="v">
      <t c="3" si="227">
        <n x="225"/>
        <n x="285"/>
        <n x="38"/>
      </t>
    </mdx>
    <mdx n="0" f="v">
      <t c="3" si="227">
        <n x="225"/>
        <n x="285"/>
        <n x="123"/>
      </t>
    </mdx>
    <mdx n="0" f="v">
      <t c="3" si="227">
        <n x="225"/>
        <n x="285"/>
        <n x="212"/>
      </t>
    </mdx>
    <mdx n="0" f="v">
      <t c="3" si="227">
        <n x="225"/>
        <n x="285"/>
        <n x="218"/>
      </t>
    </mdx>
    <mdx n="0" f="v">
      <t c="3" si="227">
        <n x="225"/>
        <n x="345"/>
        <n x="123"/>
      </t>
    </mdx>
    <mdx n="0" f="v">
      <t c="3" si="227">
        <n x="225"/>
        <n x="345"/>
        <n x="212"/>
      </t>
    </mdx>
    <mdx n="0" f="v">
      <t c="3" si="227">
        <n x="225"/>
        <n x="345"/>
        <n x="218"/>
      </t>
    </mdx>
    <mdx n="0" f="v">
      <t c="3" si="227">
        <n x="225"/>
        <n x="287"/>
        <n x="241"/>
      </t>
    </mdx>
    <mdx n="0" f="v">
      <t c="3" si="227">
        <n x="225"/>
        <n x="287"/>
        <n x="126"/>
      </t>
    </mdx>
    <mdx n="0" f="v">
      <t c="3" si="227">
        <n x="225"/>
        <n x="287"/>
        <n x="112"/>
      </t>
    </mdx>
    <mdx n="0" f="v">
      <t c="3" si="227">
        <n x="225"/>
        <n x="337"/>
        <n x="123"/>
      </t>
    </mdx>
    <mdx n="0" f="v">
      <t c="3" si="227">
        <n x="225"/>
        <n x="337"/>
        <n x="218"/>
      </t>
    </mdx>
    <mdx n="0" f="v">
      <t c="3" si="227">
        <n x="225"/>
        <n x="288"/>
        <n x="247"/>
      </t>
    </mdx>
    <mdx n="0" f="v">
      <t c="3" si="227">
        <n x="225"/>
        <n x="288"/>
        <n x="207"/>
      </t>
    </mdx>
    <mdx n="0" f="v">
      <t c="3" si="227">
        <n x="225"/>
        <n x="288"/>
        <n x="129"/>
      </t>
    </mdx>
    <mdx n="0" f="v">
      <t c="3" si="227">
        <n x="225"/>
        <n x="318"/>
        <n x="123"/>
      </t>
    </mdx>
    <mdx n="0" f="v">
      <t c="3" si="227">
        <n x="225"/>
        <n x="289"/>
        <n x="54"/>
      </t>
    </mdx>
    <mdx n="0" f="v">
      <t c="3" si="227">
        <n x="225"/>
        <n x="289"/>
        <n x="234"/>
      </t>
    </mdx>
    <mdx n="0" f="v">
      <t c="3" si="227">
        <n x="225"/>
        <n x="289"/>
        <n x="1"/>
      </t>
    </mdx>
    <mdx n="0" f="v">
      <t c="3" si="227">
        <n x="225"/>
        <n x="319"/>
        <n x="203"/>
      </t>
    </mdx>
    <mdx n="0" f="v">
      <t c="3" si="227">
        <n x="225"/>
        <n x="290"/>
        <n x="247"/>
      </t>
    </mdx>
    <mdx n="0" f="v">
      <t c="3" si="227">
        <n x="225"/>
        <n x="290"/>
        <n x="102"/>
      </t>
    </mdx>
    <mdx n="0" f="v">
      <t c="3" si="227">
        <n x="225"/>
        <n x="290"/>
        <n x="1"/>
      </t>
    </mdx>
    <mdx n="0" f="v">
      <t c="3" si="227">
        <n x="225"/>
        <n x="320"/>
        <n x="123"/>
      </t>
    </mdx>
    <mdx n="0" f="v">
      <t c="3" si="227">
        <n x="225"/>
        <n x="320"/>
        <n x="212"/>
      </t>
    </mdx>
    <mdx n="0" f="v">
      <t c="3" si="227">
        <n x="225"/>
        <n x="284"/>
        <n x="247"/>
      </t>
    </mdx>
    <mdx n="0" f="v">
      <t c="3" si="227">
        <n x="225"/>
        <n x="284"/>
        <n x="103"/>
      </t>
    </mdx>
    <mdx n="0" f="v">
      <t c="3" si="227">
        <n x="225"/>
        <n x="284"/>
        <n x="105"/>
      </t>
    </mdx>
    <mdx n="0" f="v">
      <t c="3" si="227">
        <n x="225"/>
        <n x="284"/>
        <n x="207"/>
      </t>
    </mdx>
    <mdx n="0" f="v">
      <t c="3" si="227">
        <n x="225"/>
        <n x="284"/>
        <n x="111"/>
      </t>
    </mdx>
    <mdx n="0" f="v">
      <t c="3" si="227">
        <n x="225"/>
        <n x="284"/>
        <n x="153"/>
      </t>
    </mdx>
    <mdx n="0" f="v">
      <t c="3" si="227">
        <n x="225"/>
        <n x="269"/>
        <n x="247"/>
      </t>
    </mdx>
    <mdx n="0" f="v">
      <t c="3" si="227">
        <n x="225"/>
        <n x="274"/>
        <n x="241"/>
      </t>
    </mdx>
    <mdx n="0" f="v">
      <t c="3" si="227">
        <n x="225"/>
        <n x="274"/>
        <n x="154"/>
      </t>
    </mdx>
    <mdx n="0" f="v">
      <t c="3" si="227">
        <n x="225"/>
        <n x="275"/>
        <n x="55"/>
      </t>
    </mdx>
    <mdx n="0" f="v">
      <t c="3" si="227">
        <n x="225"/>
        <n x="275"/>
        <n x="154"/>
      </t>
    </mdx>
    <mdx n="0" f="v">
      <t c="3" si="227">
        <n x="225"/>
        <n x="285"/>
        <n x="105"/>
      </t>
    </mdx>
    <mdx n="0" f="v">
      <t c="3" si="227">
        <n x="225"/>
        <n x="285"/>
        <n x="125"/>
      </t>
    </mdx>
    <mdx n="0" f="v">
      <t c="3" si="227">
        <n x="225"/>
        <n x="285"/>
        <n x="128"/>
      </t>
    </mdx>
    <mdx n="0" f="v">
      <t c="3" si="227">
        <n x="225"/>
        <n x="322"/>
        <n x="38"/>
      </t>
    </mdx>
    <mdx n="0" f="v">
      <t c="3" si="227">
        <n x="225"/>
        <n x="322"/>
        <n x="123"/>
      </t>
    </mdx>
    <mdx n="0" f="v">
      <t c="3" si="227">
        <n x="225"/>
        <n x="300"/>
        <n x="87"/>
      </t>
    </mdx>
    <mdx n="0" f="v">
      <t c="3" si="227">
        <n x="225"/>
        <n x="351"/>
        <n x="170"/>
      </t>
    </mdx>
    <mdx n="0" f="v">
      <t c="3" si="227">
        <n x="225"/>
        <n x="342"/>
        <n x="101"/>
      </t>
    </mdx>
    <mdx n="0" f="v">
      <t c="3" si="227">
        <n x="225"/>
        <n x="352"/>
        <n x="170"/>
      </t>
    </mdx>
    <mdx n="0" f="v">
      <t c="3" si="227">
        <n x="225"/>
        <n x="557"/>
        <n x="53"/>
      </t>
    </mdx>
    <mdx n="0" f="v">
      <t c="3" si="227">
        <n x="225"/>
        <n x="323"/>
        <n x="208"/>
      </t>
    </mdx>
    <mdx n="0" f="v">
      <t c="3" si="227">
        <n x="225"/>
        <n x="304"/>
        <n x="162"/>
      </t>
    </mdx>
    <mdx n="0" f="v">
      <t c="3" si="227">
        <n x="225"/>
        <n x="325"/>
        <n x="210"/>
      </t>
    </mdx>
    <mdx n="0" f="v">
      <t c="3" si="227">
        <n x="225"/>
        <n x="282"/>
        <n x="101"/>
      </t>
    </mdx>
    <mdx n="0" f="v">
      <t c="3" si="227">
        <n x="225"/>
        <n x="286"/>
        <n x="240"/>
      </t>
    </mdx>
    <mdx n="0" f="v">
      <t c="3" si="227">
        <n x="225"/>
        <n x="286"/>
        <n x="66"/>
      </t>
    </mdx>
    <mdx n="0" f="v">
      <t c="3" si="227">
        <n x="225"/>
        <n x="286"/>
        <n x="158"/>
      </t>
    </mdx>
    <mdx n="0" f="v">
      <t c="3" si="227">
        <n x="225"/>
        <n x="287"/>
        <n x="101"/>
      </t>
    </mdx>
    <mdx n="0" f="v">
      <t c="3" si="227">
        <n x="225"/>
        <n x="287"/>
        <n x="240"/>
      </t>
    </mdx>
    <mdx n="0" f="v">
      <t c="3" si="227">
        <n x="225"/>
        <n x="287"/>
        <n x="170"/>
      </t>
    </mdx>
    <mdx n="0" f="v">
      <t c="3" si="227">
        <n x="225"/>
        <n x="287"/>
        <n x="177"/>
      </t>
    </mdx>
    <mdx n="0" f="v">
      <t c="3" si="227">
        <n x="225"/>
        <n x="287"/>
        <n x="160"/>
      </t>
    </mdx>
    <mdx n="0" f="v">
      <t c="3" si="227">
        <n x="225"/>
        <n x="287"/>
        <n x="162"/>
      </t>
    </mdx>
    <mdx n="0" f="v">
      <t c="3" si="227">
        <n x="225"/>
        <n x="569"/>
        <n x="53"/>
      </t>
    </mdx>
    <mdx n="0" f="v">
      <t c="3" si="227">
        <n x="225"/>
        <n x="566"/>
        <n x="207"/>
      </t>
    </mdx>
    <mdx n="0" f="v">
      <t c="3" si="227">
        <n x="225"/>
        <n x="565"/>
        <n x="206"/>
      </t>
    </mdx>
    <mdx n="0" f="v">
      <t c="3" si="227">
        <n x="225"/>
        <n x="576"/>
        <n x="212"/>
      </t>
    </mdx>
    <mdx n="0" f="v">
      <t c="3" si="227">
        <n x="225"/>
        <n x="563"/>
        <n x="120"/>
      </t>
    </mdx>
    <mdx n="0" f="v">
      <t c="3" si="227">
        <n x="225"/>
        <n x="354"/>
        <n x="210"/>
      </t>
    </mdx>
    <mdx n="0" f="v">
      <t c="3" si="227">
        <n x="225"/>
        <n x="295"/>
        <n x="66"/>
      </t>
    </mdx>
    <mdx n="0" f="v">
      <t c="3" si="227">
        <n x="225"/>
        <n x="552"/>
        <n x="248"/>
      </t>
    </mdx>
    <mdx n="0" f="v">
      <t c="3" si="227">
        <n x="225"/>
        <n x="552"/>
        <n x="203"/>
      </t>
    </mdx>
    <mdx n="0" f="v">
      <t c="3" si="227">
        <n x="225"/>
        <n x="298"/>
        <n x="210"/>
      </t>
    </mdx>
    <mdx n="0" f="v">
      <t c="3" si="227">
        <n x="225"/>
        <n x="300"/>
        <n x="191"/>
      </t>
    </mdx>
    <mdx n="0" f="v">
      <t c="3" si="227">
        <n x="225"/>
        <n x="556"/>
        <n x="131"/>
      </t>
    </mdx>
    <mdx n="0" f="v">
      <t c="3" si="227">
        <n x="225"/>
        <n x="556"/>
        <n x="66"/>
      </t>
    </mdx>
    <mdx n="0" f="v">
      <t c="3" si="227">
        <n x="225"/>
        <n x="341"/>
        <n x="54"/>
      </t>
    </mdx>
    <mdx n="0" f="v">
      <t c="3" si="227">
        <n x="225"/>
        <n x="341"/>
        <n x="172"/>
      </t>
    </mdx>
    <mdx n="0" f="v">
      <t c="3" si="227">
        <n x="225"/>
        <n x="554"/>
        <n x="158"/>
      </t>
    </mdx>
    <mdx n="0" f="v">
      <t c="3" si="227">
        <n x="225"/>
        <n x="554"/>
        <n x="162"/>
      </t>
    </mdx>
    <mdx n="0" f="v">
      <t c="3" si="227">
        <n x="225"/>
        <n x="351"/>
        <n x="158"/>
      </t>
    </mdx>
    <mdx n="0" f="v">
      <t c="3" si="227">
        <n x="225"/>
        <n x="351"/>
        <n x="162"/>
      </t>
    </mdx>
    <mdx n="0" f="v">
      <t c="3" si="227">
        <n x="225"/>
        <n x="277"/>
        <n x="158"/>
      </t>
    </mdx>
    <mdx n="0" f="v">
      <t c="3" si="227">
        <n x="225"/>
        <n x="330"/>
        <n x="158"/>
      </t>
    </mdx>
    <mdx n="0" f="v">
      <t c="3" si="227">
        <n x="225"/>
        <n x="330"/>
        <n x="162"/>
      </t>
    </mdx>
    <mdx n="0" f="v">
      <t c="3" si="227">
        <n x="225"/>
        <n x="553"/>
        <n x="158"/>
      </t>
    </mdx>
    <mdx n="0" f="v">
      <t c="3" si="227">
        <n x="225"/>
        <n x="553"/>
        <n x="162"/>
      </t>
    </mdx>
    <mdx n="0" f="v">
      <t c="3" si="227">
        <n x="225"/>
        <n x="349"/>
        <n x="158"/>
      </t>
    </mdx>
    <mdx n="0" f="v">
      <t c="3" si="227">
        <n x="225"/>
        <n x="349"/>
        <n x="162"/>
      </t>
    </mdx>
    <mdx n="0" f="v">
      <t c="3" si="227">
        <n x="225"/>
        <n x="331"/>
        <n x="158"/>
      </t>
    </mdx>
    <mdx n="0" f="v">
      <t c="3" si="227">
        <n x="225"/>
        <n x="331"/>
        <n x="162"/>
      </t>
    </mdx>
    <mdx n="0" f="v">
      <t c="3" si="227">
        <n x="225"/>
        <n x="332"/>
        <n x="158"/>
      </t>
    </mdx>
    <mdx n="0" f="v">
      <t c="3" si="227">
        <n x="225"/>
        <n x="332"/>
        <n x="162"/>
      </t>
    </mdx>
    <mdx n="0" f="v">
      <t c="3" si="227">
        <n x="225"/>
        <n x="342"/>
        <n x="158"/>
      </t>
    </mdx>
    <mdx n="0" f="v">
      <t c="3" si="227">
        <n x="225"/>
        <n x="342"/>
        <n x="162"/>
      </t>
    </mdx>
    <mdx n="0" f="v">
      <t c="3" si="227">
        <n x="225"/>
        <n x="302"/>
        <n x="158"/>
      </t>
    </mdx>
    <mdx n="0" f="v">
      <t c="3" si="227">
        <n x="225"/>
        <n x="278"/>
        <n x="162"/>
      </t>
    </mdx>
    <mdx n="0" f="v">
      <t c="3" si="227">
        <n x="225"/>
        <n x="352"/>
        <n x="158"/>
      </t>
    </mdx>
    <mdx n="0" f="v">
      <t c="3" si="227">
        <n x="225"/>
        <n x="352"/>
        <n x="162"/>
      </t>
    </mdx>
    <mdx n="0" f="v">
      <t c="3" si="227">
        <n x="225"/>
        <n x="303"/>
        <n x="54"/>
      </t>
    </mdx>
    <mdx n="0" f="v">
      <t c="3" si="227">
        <n x="225"/>
        <n x="303"/>
        <n x="105"/>
      </t>
    </mdx>
    <mdx n="0" f="v">
      <t c="3" si="227">
        <n x="225"/>
        <n x="303"/>
        <n x="238"/>
      </t>
    </mdx>
    <mdx n="0" f="v">
      <t c="3" si="227">
        <n x="225"/>
        <n x="303"/>
        <n x="234"/>
      </t>
    </mdx>
    <mdx n="0" f="v">
      <t c="3" si="227">
        <n x="225"/>
        <n x="303"/>
        <n x="154"/>
      </t>
    </mdx>
    <mdx n="0" f="v">
      <t c="3" si="227">
        <n x="225"/>
        <n x="551"/>
        <n x="203"/>
      </t>
    </mdx>
    <mdx n="0" f="v">
      <t c="3" si="227">
        <n x="225"/>
        <n x="291"/>
        <n x="161"/>
      </t>
    </mdx>
    <mdx n="0" f="v">
      <t c="3" si="227">
        <n x="225"/>
        <n x="323"/>
        <n x="54"/>
      </t>
    </mdx>
    <mdx n="0" f="v">
      <t c="3" si="227">
        <n x="225"/>
        <n x="323"/>
        <n x="168"/>
      </t>
    </mdx>
    <mdx n="0" f="v">
      <t c="3" si="227">
        <n x="225"/>
        <n x="323"/>
        <n x="105"/>
      </t>
    </mdx>
    <mdx n="0" f="v">
      <t c="3" si="227">
        <n x="225"/>
        <n x="323"/>
        <n x="66"/>
      </t>
    </mdx>
    <mdx n="0" f="v">
      <t c="3" si="227">
        <n x="225"/>
        <n x="323"/>
        <n x="234"/>
      </t>
    </mdx>
    <mdx n="0" f="v">
      <t c="3" si="227">
        <n x="225"/>
        <n x="323"/>
        <n x="179"/>
      </t>
    </mdx>
    <mdx n="0" f="v">
      <t c="3" si="227">
        <n x="225"/>
        <n x="323"/>
        <n x="128"/>
      </t>
    </mdx>
    <mdx n="0" f="v">
      <t c="3" si="227">
        <n x="225"/>
        <n x="305"/>
        <n x="55"/>
      </t>
    </mdx>
    <mdx n="0" f="v">
      <t c="3" si="227">
        <n x="225"/>
        <n x="279"/>
        <n x="210"/>
      </t>
    </mdx>
    <mdx n="0" f="v">
      <t c="3" si="227">
        <n x="225"/>
        <n x="279"/>
        <n x="218"/>
      </t>
    </mdx>
    <mdx n="0" f="v">
      <t c="3" si="227">
        <n x="225"/>
        <n x="306"/>
        <n x="101"/>
      </t>
    </mdx>
    <mdx n="0" f="v">
      <t c="3" si="227">
        <n x="225"/>
        <n x="306"/>
        <n x="102"/>
      </t>
    </mdx>
    <mdx n="0" f="v">
      <t c="3" si="227">
        <n x="225"/>
        <n x="343"/>
        <n x="168"/>
      </t>
    </mdx>
    <mdx n="0" f="v">
      <t c="3" si="227">
        <n x="225"/>
        <n x="343"/>
        <n x="66"/>
      </t>
    </mdx>
    <mdx n="0" f="v">
      <t c="3" si="227">
        <n x="225"/>
        <n x="343"/>
        <n x="179"/>
      </t>
    </mdx>
    <mdx n="0" f="v">
      <t c="3" si="227">
        <n x="225"/>
        <n x="334"/>
        <n x="38"/>
      </t>
    </mdx>
    <mdx n="0" f="v">
      <t c="3" si="227">
        <n x="225"/>
        <n x="334"/>
        <n x="212"/>
      </t>
    </mdx>
    <mdx n="0" f="v">
      <t c="3" si="227">
        <n x="225"/>
        <n x="334"/>
        <n x="160"/>
      </t>
    </mdx>
    <mdx n="0" f="v">
      <t c="3" si="227">
        <n x="225"/>
        <n x="334"/>
        <n x="53"/>
      </t>
    </mdx>
    <mdx n="0" f="v">
      <t c="3" si="227">
        <n x="225"/>
        <n x="308"/>
        <n x="116"/>
      </t>
    </mdx>
    <mdx n="0" f="v">
      <t c="3" si="227">
        <n x="225"/>
        <n x="308"/>
        <n x="103"/>
      </t>
    </mdx>
    <mdx n="0" f="v">
      <t c="3" si="227">
        <n x="225"/>
        <n x="308"/>
        <n x="172"/>
      </t>
    </mdx>
    <mdx n="0" f="v">
      <t c="3" si="227">
        <n x="225"/>
        <n x="308"/>
        <n x="238"/>
      </t>
    </mdx>
    <mdx n="0" f="v">
      <t c="3" si="227">
        <n x="225"/>
        <n x="308"/>
        <n x="177"/>
      </t>
    </mdx>
    <mdx n="0" f="v">
      <t c="3" si="227">
        <n x="225"/>
        <n x="308"/>
        <n x="154"/>
      </t>
    </mdx>
    <mdx n="0" f="v">
      <t c="3" si="227">
        <n x="225"/>
        <n x="309"/>
        <n x="101"/>
      </t>
    </mdx>
    <mdx n="0" f="v">
      <t c="3" si="227">
        <n x="225"/>
        <n x="310"/>
        <n x="158"/>
      </t>
    </mdx>
    <mdx n="0" f="v">
      <t c="3" si="227">
        <n x="225"/>
        <n x="310"/>
        <n x="110"/>
      </t>
    </mdx>
    <mdx n="0" f="v">
      <t c="3" si="227">
        <n x="225"/>
        <n x="310"/>
        <n x="162"/>
      </t>
    </mdx>
    <mdx n="0" f="v">
      <t c="3" si="227">
        <n x="225"/>
        <n x="310"/>
        <n x="1"/>
      </t>
    </mdx>
    <mdx n="0" f="v">
      <t c="3" si="227">
        <n x="225"/>
        <n x="312"/>
        <n x="247"/>
      </t>
    </mdx>
    <mdx n="0" f="v">
      <t c="3" si="227">
        <n x="225"/>
        <n x="312"/>
        <n x="104"/>
      </t>
    </mdx>
    <mdx n="0" f="v">
      <t c="3" si="227">
        <n x="225"/>
        <n x="312"/>
        <n x="207"/>
      </t>
    </mdx>
    <mdx n="0" f="v">
      <t c="3" si="227">
        <n x="225"/>
        <n x="280"/>
        <n x="116"/>
      </t>
    </mdx>
    <mdx n="0" f="v">
      <t c="3" si="227">
        <n x="225"/>
        <n x="324"/>
        <n x="241"/>
      </t>
    </mdx>
    <mdx n="0" f="v">
      <t c="3" si="227">
        <n x="225"/>
        <n x="324"/>
        <n x="119"/>
      </t>
    </mdx>
    <mdx n="0" f="v">
      <t c="3" si="227">
        <n x="225"/>
        <n x="324"/>
        <n x="208"/>
      </t>
    </mdx>
    <mdx n="0" f="v">
      <t c="3" si="227">
        <n x="225"/>
        <n x="324"/>
        <n x="111"/>
      </t>
    </mdx>
    <mdx n="0" f="v">
      <t c="3" si="227">
        <n x="225"/>
        <n x="335"/>
        <n x="158"/>
      </t>
    </mdx>
    <mdx n="0" f="v">
      <t c="3" si="227">
        <n x="225"/>
        <n x="335"/>
        <n x="162"/>
      </t>
    </mdx>
    <mdx n="0" f="v">
      <t c="3" si="227">
        <n x="225"/>
        <n x="339"/>
        <n x="54"/>
      </t>
    </mdx>
    <mdx n="0" f="v">
      <t c="3" si="227">
        <n x="225"/>
        <n x="339"/>
        <n x="168"/>
      </t>
    </mdx>
    <mdx n="0" f="v">
      <t c="3" si="227">
        <n x="225"/>
        <n x="339"/>
        <n x="105"/>
      </t>
    </mdx>
    <mdx n="0" f="v">
      <t c="3" si="227">
        <n x="225"/>
        <n x="339"/>
        <n x="66"/>
      </t>
    </mdx>
    <mdx n="0" f="v">
      <t c="3" si="227">
        <n x="225"/>
        <n x="339"/>
        <n x="234"/>
      </t>
    </mdx>
    <mdx n="0" f="v">
      <t c="3" si="227">
        <n x="225"/>
        <n x="339"/>
        <n x="179"/>
      </t>
    </mdx>
    <mdx n="0" f="v">
      <t c="3" si="227">
        <n x="225"/>
        <n x="339"/>
        <n x="128"/>
      </t>
    </mdx>
    <mdx n="0" f="v">
      <t c="3" si="227">
        <n x="225"/>
        <n x="313"/>
        <n x="240"/>
      </t>
    </mdx>
    <mdx n="0" f="v">
      <t c="3" si="227">
        <n x="225"/>
        <n x="313"/>
        <n x="203"/>
      </t>
    </mdx>
    <mdx n="0" f="v">
      <t c="3" si="227">
        <n x="225"/>
        <n x="314"/>
        <n x="55"/>
      </t>
    </mdx>
    <mdx n="0" f="v">
      <t c="3" si="227">
        <n x="225"/>
        <n x="315"/>
        <n x="101"/>
      </t>
    </mdx>
    <mdx n="0" f="v">
      <t c="3" si="227">
        <n x="225"/>
        <n x="315"/>
        <n x="102"/>
      </t>
    </mdx>
    <mdx n="0" f="v">
      <t c="3" si="227">
        <n x="225"/>
        <n x="325"/>
        <n x="168"/>
      </t>
    </mdx>
    <mdx n="0" f="v">
      <t c="3" si="227">
        <n x="225"/>
        <n x="325"/>
        <n x="66"/>
      </t>
    </mdx>
    <mdx n="0" f="v">
      <t c="3" si="227">
        <n x="225"/>
        <n x="325"/>
        <n x="179"/>
      </t>
    </mdx>
    <mdx n="0" f="v">
      <t c="3" si="227">
        <n x="225"/>
        <n x="282"/>
        <n x="161"/>
      </t>
    </mdx>
    <mdx n="0" f="v">
      <t c="3" si="227">
        <n x="225"/>
        <n x="282"/>
        <n x="153"/>
      </t>
    </mdx>
    <mdx n="0" f="v">
      <t c="3" si="227">
        <n x="225"/>
        <n x="282"/>
        <n x="1"/>
      </t>
    </mdx>
    <mdx n="0" f="v">
      <t c="3" si="227">
        <n x="225"/>
        <n x="344"/>
        <n x="38"/>
      </t>
    </mdx>
    <mdx n="0" f="v">
      <t c="3" si="227">
        <n x="225"/>
        <n x="344"/>
        <n x="123"/>
      </t>
    </mdx>
    <mdx n="0" f="v">
      <t c="3" si="227">
        <n x="225"/>
        <n x="344"/>
        <n x="143"/>
      </t>
    </mdx>
    <mdx n="0" f="v">
      <t c="3" si="227">
        <n x="225"/>
        <n x="344"/>
        <n x="145"/>
      </t>
    </mdx>
    <mdx n="0" f="v">
      <t c="3" si="227">
        <n x="225"/>
        <n x="344"/>
        <n x="147"/>
      </t>
    </mdx>
    <mdx n="0" f="v">
      <t c="3" si="227">
        <n x="225"/>
        <n x="344"/>
        <n x="149"/>
      </t>
    </mdx>
    <mdx n="0" f="v">
      <t c="3" si="227">
        <n x="225"/>
        <n x="344"/>
        <n x="151"/>
      </t>
    </mdx>
    <mdx n="0" f="v">
      <t c="3" si="227">
        <n x="225"/>
        <n x="344"/>
        <n x="152"/>
      </t>
    </mdx>
    <mdx n="0" f="v">
      <t c="3" si="227">
        <n x="225"/>
        <n x="344"/>
        <n x="183"/>
      </t>
    </mdx>
    <mdx n="0" f="v">
      <t c="3" si="227">
        <n x="225"/>
        <n x="316"/>
        <n x="135"/>
      </t>
    </mdx>
    <mdx n="0" f="v">
      <t c="3" si="227">
        <n x="225"/>
        <n x="317"/>
        <n x="81"/>
      </t>
    </mdx>
    <mdx n="0" f="v">
      <t c="3" si="227">
        <n x="225"/>
        <n x="317"/>
        <n x="82"/>
      </t>
    </mdx>
    <mdx n="0" f="v">
      <t c="3" si="227">
        <n x="225"/>
        <n x="317"/>
        <n x="155"/>
      </t>
    </mdx>
    <mdx n="0" f="v">
      <t c="3" si="227">
        <n x="225"/>
        <n x="317"/>
        <n x="131"/>
      </t>
    </mdx>
    <mdx n="0" f="v">
      <t c="3" si="227">
        <n x="225"/>
        <n x="317"/>
        <n x="133"/>
      </t>
    </mdx>
    <mdx n="0" f="v">
      <t c="3" si="227">
        <n x="225"/>
        <n x="317"/>
        <n x="135"/>
      </t>
    </mdx>
    <mdx n="0" f="v">
      <t c="3" si="227">
        <n x="225"/>
        <n x="317"/>
        <n x="136"/>
      </t>
    </mdx>
    <mdx n="0" f="v">
      <t c="3" si="227">
        <n x="225"/>
        <n x="317"/>
        <n x="138"/>
      </t>
    </mdx>
    <mdx n="0" f="v">
      <t c="3" si="227">
        <n x="225"/>
        <n x="317"/>
        <n x="45"/>
      </t>
    </mdx>
    <mdx n="0" f="v">
      <t c="3" si="227">
        <n x="225"/>
        <n x="317"/>
        <n x="47"/>
      </t>
    </mdx>
    <mdx n="0" f="v">
      <t c="3" si="227">
        <n x="225"/>
        <n x="317"/>
        <n x="143"/>
      </t>
    </mdx>
    <mdx n="0" f="v">
      <t c="3" si="227">
        <n x="225"/>
        <n x="317"/>
        <n x="145"/>
      </t>
    </mdx>
    <mdx n="0" f="v">
      <t c="3" si="227">
        <n x="225"/>
        <n x="317"/>
        <n x="147"/>
      </t>
    </mdx>
    <mdx n="0" f="v">
      <t c="3" si="227">
        <n x="225"/>
        <n x="317"/>
        <n x="149"/>
      </t>
    </mdx>
    <mdx n="0" f="v">
      <t c="3" si="227">
        <n x="225"/>
        <n x="317"/>
        <n x="151"/>
      </t>
    </mdx>
    <mdx n="0" f="v">
      <t c="3" si="227">
        <n x="225"/>
        <n x="317"/>
        <n x="152"/>
      </t>
    </mdx>
    <mdx n="0" f="v">
      <t c="3" si="227">
        <n x="225"/>
        <n x="336"/>
        <n x="81"/>
      </t>
    </mdx>
    <mdx n="0" f="v">
      <t c="3" si="227">
        <n x="225"/>
        <n x="336"/>
        <n x="82"/>
      </t>
    </mdx>
    <mdx n="0" f="v">
      <t c="3" si="227">
        <n x="225"/>
        <n x="336"/>
        <n x="155"/>
      </t>
    </mdx>
    <mdx n="0" f="v">
      <t c="3" si="227">
        <n x="225"/>
        <n x="336"/>
        <n x="131"/>
      </t>
    </mdx>
    <mdx n="0" f="v">
      <t c="3" si="227">
        <n x="225"/>
        <n x="336"/>
        <n x="133"/>
      </t>
    </mdx>
    <mdx n="0" f="v">
      <t c="3" si="227">
        <n x="225"/>
        <n x="336"/>
        <n x="135"/>
      </t>
    </mdx>
    <mdx n="0" f="v">
      <t c="3" si="227">
        <n x="225"/>
        <n x="336"/>
        <n x="136"/>
      </t>
    </mdx>
    <mdx n="0" f="v">
      <t c="3" si="227">
        <n x="225"/>
        <n x="336"/>
        <n x="138"/>
      </t>
    </mdx>
    <mdx n="0" f="v">
      <t c="3" si="227">
        <n x="225"/>
        <n x="336"/>
        <n x="45"/>
      </t>
    </mdx>
    <mdx n="0" f="v">
      <t c="3" si="227">
        <n x="225"/>
        <n x="336"/>
        <n x="47"/>
      </t>
    </mdx>
    <mdx n="0" f="v">
      <t c="3" si="227">
        <n x="225"/>
        <n x="336"/>
        <n x="143"/>
      </t>
    </mdx>
    <mdx n="0" f="v">
      <t c="3" si="227">
        <n x="225"/>
        <n x="336"/>
        <n x="145"/>
      </t>
    </mdx>
    <mdx n="0" f="v">
      <t c="3" si="227">
        <n x="225"/>
        <n x="336"/>
        <n x="147"/>
      </t>
    </mdx>
    <mdx n="0" f="v">
      <t c="3" si="227">
        <n x="225"/>
        <n x="336"/>
        <n x="149"/>
      </t>
    </mdx>
    <mdx n="0" f="v">
      <t c="3" si="227">
        <n x="225"/>
        <n x="336"/>
        <n x="151"/>
      </t>
    </mdx>
    <mdx n="0" f="v">
      <t c="3" si="227">
        <n x="225"/>
        <n x="336"/>
        <n x="152"/>
      </t>
    </mdx>
    <mdx n="0" f="v">
      <t c="3" si="227">
        <n x="225"/>
        <n x="336"/>
        <n x="183"/>
      </t>
    </mdx>
    <mdx n="0" f="v">
      <t c="3" si="227">
        <n x="225"/>
        <n x="345"/>
        <n x="81"/>
      </t>
    </mdx>
    <mdx n="0" f="v">
      <t c="3" si="227">
        <n x="225"/>
        <n x="345"/>
        <n x="82"/>
      </t>
    </mdx>
    <mdx n="0" f="v">
      <t c="3" si="227">
        <n x="225"/>
        <n x="345"/>
        <n x="155"/>
      </t>
    </mdx>
    <mdx n="0" f="v">
      <t c="3" si="227">
        <n x="225"/>
        <n x="345"/>
        <n x="131"/>
      </t>
    </mdx>
    <mdx n="0" f="v">
      <t c="3" si="227">
        <n x="225"/>
        <n x="345"/>
        <n x="133"/>
      </t>
    </mdx>
    <mdx n="0" f="v">
      <t c="3" si="227">
        <n x="225"/>
        <n x="345"/>
        <n x="135"/>
      </t>
    </mdx>
    <mdx n="0" f="v">
      <t c="3" si="227">
        <n x="225"/>
        <n x="345"/>
        <n x="136"/>
      </t>
    </mdx>
    <mdx n="0" f="v">
      <t c="3" si="227">
        <n x="225"/>
        <n x="345"/>
        <n x="138"/>
      </t>
    </mdx>
    <mdx n="0" f="v">
      <t c="3" si="227">
        <n x="225"/>
        <n x="345"/>
        <n x="45"/>
      </t>
    </mdx>
    <mdx n="0" f="v">
      <t c="3" si="227">
        <n x="225"/>
        <n x="345"/>
        <n x="47"/>
      </t>
    </mdx>
    <mdx n="0" f="v">
      <t c="3" si="227">
        <n x="225"/>
        <n x="345"/>
        <n x="143"/>
      </t>
    </mdx>
    <mdx n="0" f="v">
      <t c="3" si="227">
        <n x="225"/>
        <n x="345"/>
        <n x="145"/>
      </t>
    </mdx>
    <mdx n="0" f="v">
      <t c="3" si="227">
        <n x="225"/>
        <n x="345"/>
        <n x="147"/>
      </t>
    </mdx>
    <mdx n="0" f="v">
      <t c="3" si="227">
        <n x="225"/>
        <n x="345"/>
        <n x="149"/>
      </t>
    </mdx>
    <mdx n="0" f="v">
      <t c="3" si="227">
        <n x="225"/>
        <n x="345"/>
        <n x="151"/>
      </t>
    </mdx>
    <mdx n="0" f="v">
      <t c="3" si="227">
        <n x="225"/>
        <n x="345"/>
        <n x="152"/>
      </t>
    </mdx>
    <mdx n="0" f="v">
      <t c="3" si="227">
        <n x="225"/>
        <n x="345"/>
        <n x="183"/>
      </t>
    </mdx>
    <mdx n="0" f="v">
      <t c="3" si="227">
        <n x="225"/>
        <n x="337"/>
        <n x="81"/>
      </t>
    </mdx>
    <mdx n="0" f="v">
      <t c="3" si="227">
        <n x="225"/>
        <n x="337"/>
        <n x="82"/>
      </t>
    </mdx>
    <mdx n="0" f="v">
      <t c="3" si="227">
        <n x="225"/>
        <n x="337"/>
        <n x="155"/>
      </t>
    </mdx>
    <mdx n="0" f="v">
      <t c="3" si="227">
        <n x="225"/>
        <n x="337"/>
        <n x="131"/>
      </t>
    </mdx>
    <mdx n="0" f="v">
      <t c="3" si="227">
        <n x="225"/>
        <n x="337"/>
        <n x="133"/>
      </t>
    </mdx>
    <mdx n="0" f="v">
      <t c="3" si="227">
        <n x="225"/>
        <n x="337"/>
        <n x="135"/>
      </t>
    </mdx>
    <mdx n="0" f="v">
      <t c="3" si="227">
        <n x="225"/>
        <n x="337"/>
        <n x="136"/>
      </t>
    </mdx>
    <mdx n="0" f="v">
      <t c="3" si="227">
        <n x="225"/>
        <n x="337"/>
        <n x="138"/>
      </t>
    </mdx>
    <mdx n="0" f="v">
      <t c="3" si="227">
        <n x="225"/>
        <n x="337"/>
        <n x="45"/>
      </t>
    </mdx>
    <mdx n="0" f="v">
      <t c="3" si="227">
        <n x="225"/>
        <n x="337"/>
        <n x="47"/>
      </t>
    </mdx>
    <mdx n="0" f="v">
      <t c="3" si="227">
        <n x="225"/>
        <n x="337"/>
        <n x="143"/>
      </t>
    </mdx>
    <mdx n="0" f="v">
      <t c="3" si="227">
        <n x="225"/>
        <n x="337"/>
        <n x="145"/>
      </t>
    </mdx>
    <mdx n="0" f="v">
      <t c="3" si="227">
        <n x="225"/>
        <n x="337"/>
        <n x="147"/>
      </t>
    </mdx>
    <mdx n="0" f="v">
      <t c="3" si="227">
        <n x="225"/>
        <n x="337"/>
        <n x="149"/>
      </t>
    </mdx>
    <mdx n="0" f="v">
      <t c="3" si="227">
        <n x="225"/>
        <n x="337"/>
        <n x="151"/>
      </t>
    </mdx>
    <mdx n="0" f="v">
      <t c="3" si="227">
        <n x="225"/>
        <n x="337"/>
        <n x="152"/>
      </t>
    </mdx>
    <mdx n="0" f="v">
      <t c="3" si="227">
        <n x="225"/>
        <n x="337"/>
        <n x="183"/>
      </t>
    </mdx>
    <mdx n="0" f="v">
      <t c="3" si="227">
        <n x="225"/>
        <n x="318"/>
        <n x="81"/>
      </t>
    </mdx>
    <mdx n="0" f="v">
      <t c="3" si="227">
        <n x="225"/>
        <n x="318"/>
        <n x="82"/>
      </t>
    </mdx>
    <mdx n="0" f="v">
      <t c="3" si="227">
        <n x="225"/>
        <n x="318"/>
        <n x="155"/>
      </t>
    </mdx>
    <mdx n="0" f="v">
      <t c="3" si="227">
        <n x="225"/>
        <n x="318"/>
        <n x="131"/>
      </t>
    </mdx>
    <mdx n="0" f="v">
      <t c="3" si="227">
        <n x="225"/>
        <n x="318"/>
        <n x="133"/>
      </t>
    </mdx>
    <mdx n="0" f="v">
      <t c="3" si="227">
        <n x="225"/>
        <n x="318"/>
        <n x="135"/>
      </t>
    </mdx>
    <mdx n="0" f="v">
      <t c="3" si="227">
        <n x="225"/>
        <n x="318"/>
        <n x="136"/>
      </t>
    </mdx>
    <mdx n="0" f="v">
      <t c="3" si="227">
        <n x="225"/>
        <n x="318"/>
        <n x="47"/>
      </t>
    </mdx>
    <mdx n="0" f="v">
      <t c="3" si="227">
        <n x="225"/>
        <n x="318"/>
        <n x="143"/>
      </t>
    </mdx>
    <mdx n="0" f="v">
      <t c="3" si="227">
        <n x="225"/>
        <n x="318"/>
        <n x="149"/>
      </t>
    </mdx>
    <mdx n="0" f="v">
      <t c="3" si="227">
        <n x="225"/>
        <n x="318"/>
        <n x="151"/>
      </t>
    </mdx>
    <mdx n="0" f="v">
      <t c="3" si="227">
        <n x="225"/>
        <n x="318"/>
        <n x="152"/>
      </t>
    </mdx>
    <mdx n="0" f="v">
      <t c="3" si="227">
        <n x="225"/>
        <n x="318"/>
        <n x="183"/>
      </t>
    </mdx>
    <mdx n="0" f="v">
      <t c="3" si="227">
        <n x="225"/>
        <n x="319"/>
        <n x="81"/>
      </t>
    </mdx>
    <mdx n="0" f="v">
      <t c="3" si="227">
        <n x="225"/>
        <n x="319"/>
        <n x="82"/>
      </t>
    </mdx>
    <mdx n="0" f="v">
      <t c="3" si="227">
        <n x="225"/>
        <n x="319"/>
        <n x="155"/>
      </t>
    </mdx>
    <mdx n="0" f="v">
      <t c="3" si="227">
        <n x="225"/>
        <n x="319"/>
        <n x="131"/>
      </t>
    </mdx>
    <mdx n="0" f="v">
      <t c="3" si="227">
        <n x="225"/>
        <n x="319"/>
        <n x="133"/>
      </t>
    </mdx>
    <mdx n="0" f="v">
      <t c="3" si="227">
        <n x="225"/>
        <n x="319"/>
        <n x="135"/>
      </t>
    </mdx>
    <mdx n="0" f="v">
      <t c="3" si="227">
        <n x="225"/>
        <n x="319"/>
        <n x="136"/>
      </t>
    </mdx>
    <mdx n="0" f="v">
      <t c="3" si="227">
        <n x="225"/>
        <n x="319"/>
        <n x="138"/>
      </t>
    </mdx>
    <mdx n="0" f="v">
      <t c="3" si="227">
        <n x="225"/>
        <n x="319"/>
        <n x="45"/>
      </t>
    </mdx>
    <mdx n="0" f="v">
      <t c="3" si="227">
        <n x="225"/>
        <n x="319"/>
        <n x="47"/>
      </t>
    </mdx>
    <mdx n="0" f="v">
      <t c="3" si="227">
        <n x="225"/>
        <n x="319"/>
        <n x="143"/>
      </t>
    </mdx>
    <mdx n="0" f="v">
      <t c="3" si="227">
        <n x="225"/>
        <n x="319"/>
        <n x="145"/>
      </t>
    </mdx>
    <mdx n="0" f="v">
      <t c="3" si="227">
        <n x="225"/>
        <n x="319"/>
        <n x="147"/>
      </t>
    </mdx>
    <mdx n="0" f="v">
      <t c="3" si="227">
        <n x="225"/>
        <n x="319"/>
        <n x="149"/>
      </t>
    </mdx>
    <mdx n="0" f="v">
      <t c="3" si="227">
        <n x="225"/>
        <n x="319"/>
        <n x="151"/>
      </t>
    </mdx>
    <mdx n="0" f="v">
      <t c="3" si="227">
        <n x="225"/>
        <n x="319"/>
        <n x="152"/>
      </t>
    </mdx>
    <mdx n="0" f="v">
      <t c="3" si="227">
        <n x="225"/>
        <n x="320"/>
        <n x="82"/>
      </t>
    </mdx>
    <mdx n="0" f="v">
      <t c="3" si="227">
        <n x="225"/>
        <n x="320"/>
        <n x="131"/>
      </t>
    </mdx>
    <mdx n="0" f="v">
      <t c="3" si="227">
        <n x="225"/>
        <n x="320"/>
        <n x="133"/>
      </t>
    </mdx>
    <mdx n="0" f="v">
      <t c="3" si="227">
        <n x="225"/>
        <n x="320"/>
        <n x="135"/>
      </t>
    </mdx>
    <mdx n="0" f="v">
      <t c="3" si="227">
        <n x="225"/>
        <n x="320"/>
        <n x="136"/>
      </t>
    </mdx>
    <mdx n="0" f="v">
      <t c="3" si="227">
        <n x="225"/>
        <n x="320"/>
        <n x="138"/>
      </t>
    </mdx>
    <mdx n="0" f="v">
      <t c="3" si="227">
        <n x="225"/>
        <n x="320"/>
        <n x="45"/>
      </t>
    </mdx>
    <mdx n="0" f="v">
      <t c="3" si="227">
        <n x="225"/>
        <n x="320"/>
        <n x="47"/>
      </t>
    </mdx>
    <mdx n="0" f="v">
      <t c="3" si="227">
        <n x="225"/>
        <n x="320"/>
        <n x="143"/>
      </t>
    </mdx>
    <mdx n="0" f="v">
      <t c="3" si="227">
        <n x="225"/>
        <n x="320"/>
        <n x="145"/>
      </t>
    </mdx>
    <mdx n="0" f="v">
      <t c="3" si="227">
        <n x="225"/>
        <n x="320"/>
        <n x="147"/>
      </t>
    </mdx>
    <mdx n="0" f="v">
      <t c="3" si="227">
        <n x="225"/>
        <n x="320"/>
        <n x="149"/>
      </t>
    </mdx>
    <mdx n="0" f="v">
      <t c="3" si="227">
        <n x="225"/>
        <n x="320"/>
        <n x="151"/>
      </t>
    </mdx>
    <mdx n="0" f="v">
      <t c="3" si="227">
        <n x="225"/>
        <n x="320"/>
        <n x="152"/>
      </t>
    </mdx>
    <mdx n="0" f="v">
      <t c="3" si="227">
        <n x="225"/>
        <n x="320"/>
        <n x="183"/>
      </t>
    </mdx>
    <mdx n="0" f="v">
      <t c="3" si="227">
        <n x="225"/>
        <n x="338"/>
        <n x="81"/>
      </t>
    </mdx>
    <mdx n="0" f="v">
      <t c="3" si="227">
        <n x="225"/>
        <n x="338"/>
        <n x="82"/>
      </t>
    </mdx>
    <mdx n="0" f="v">
      <t c="3" si="227">
        <n x="225"/>
        <n x="338"/>
        <n x="155"/>
      </t>
    </mdx>
    <mdx n="0" f="v">
      <t c="3" si="227">
        <n x="225"/>
        <n x="338"/>
        <n x="131"/>
      </t>
    </mdx>
    <mdx n="0" f="v">
      <t c="3" si="227">
        <n x="225"/>
        <n x="338"/>
        <n x="133"/>
      </t>
    </mdx>
    <mdx n="0" f="v">
      <t c="3" si="227">
        <n x="225"/>
        <n x="338"/>
        <n x="135"/>
      </t>
    </mdx>
    <mdx n="0" f="v">
      <t c="3" si="227">
        <n x="225"/>
        <n x="338"/>
        <n x="136"/>
      </t>
    </mdx>
    <mdx n="0" f="v">
      <t c="3" si="227">
        <n x="225"/>
        <n x="338"/>
        <n x="138"/>
      </t>
    </mdx>
    <mdx n="0" f="v">
      <t c="3" si="227">
        <n x="225"/>
        <n x="338"/>
        <n x="45"/>
      </t>
    </mdx>
    <mdx n="0" f="v">
      <t c="3" si="227">
        <n x="225"/>
        <n x="338"/>
        <n x="47"/>
      </t>
    </mdx>
    <mdx n="0" f="v">
      <t c="3" si="227">
        <n x="225"/>
        <n x="338"/>
        <n x="143"/>
      </t>
    </mdx>
    <mdx n="0" f="v">
      <t c="3" si="227">
        <n x="225"/>
        <n x="338"/>
        <n x="145"/>
      </t>
    </mdx>
    <mdx n="0" f="v">
      <t c="3" si="227">
        <n x="225"/>
        <n x="338"/>
        <n x="147"/>
      </t>
    </mdx>
    <mdx n="0" f="v">
      <t c="3" si="227">
        <n x="225"/>
        <n x="338"/>
        <n x="149"/>
      </t>
    </mdx>
    <mdx n="0" f="v">
      <t c="3" si="227">
        <n x="225"/>
        <n x="338"/>
        <n x="151"/>
      </t>
    </mdx>
    <mdx n="0" f="v">
      <t c="3" si="227">
        <n x="225"/>
        <n x="338"/>
        <n x="152"/>
      </t>
    </mdx>
    <mdx n="0" f="v">
      <t c="3" si="227">
        <n x="225"/>
        <n x="338"/>
        <n x="183"/>
      </t>
    </mdx>
    <mdx n="0" f="v">
      <t c="3" si="227">
        <n x="225"/>
        <n x="321"/>
        <n x="131"/>
      </t>
    </mdx>
    <mdx n="0" f="v">
      <t c="3" si="227">
        <n x="225"/>
        <n x="321"/>
        <n x="133"/>
      </t>
    </mdx>
    <mdx n="0" f="v">
      <t c="3" si="227">
        <n x="225"/>
        <n x="321"/>
        <n x="136"/>
      </t>
    </mdx>
    <mdx n="0" f="v">
      <t c="3" si="227">
        <n x="225"/>
        <n x="321"/>
        <n x="138"/>
      </t>
    </mdx>
    <mdx n="0" f="v">
      <t c="3" si="227">
        <n x="225"/>
        <n x="321"/>
        <n x="45"/>
      </t>
    </mdx>
    <mdx n="0" f="v">
      <t c="3" si="227">
        <n x="225"/>
        <n x="321"/>
        <n x="47"/>
      </t>
    </mdx>
    <mdx n="0" f="v">
      <t c="3" si="227">
        <n x="225"/>
        <n x="321"/>
        <n x="143"/>
      </t>
    </mdx>
    <mdx n="0" f="v">
      <t c="3" si="227">
        <n x="225"/>
        <n x="321"/>
        <n x="145"/>
      </t>
    </mdx>
    <mdx n="0" f="v">
      <t c="3" si="227">
        <n x="225"/>
        <n x="321"/>
        <n x="147"/>
      </t>
    </mdx>
    <mdx n="0" f="v">
      <t c="3" si="227">
        <n x="225"/>
        <n x="321"/>
        <n x="149"/>
      </t>
    </mdx>
    <mdx n="0" f="v">
      <t c="3" si="227">
        <n x="225"/>
        <n x="321"/>
        <n x="151"/>
      </t>
    </mdx>
    <mdx n="0" f="v">
      <t c="3" si="227">
        <n x="225"/>
        <n x="322"/>
        <n x="82"/>
      </t>
    </mdx>
    <mdx n="0" f="v">
      <t c="3" si="227">
        <n x="225"/>
        <n x="322"/>
        <n x="155"/>
      </t>
    </mdx>
    <mdx n="0" f="v">
      <t c="3" si="227">
        <n x="225"/>
        <n x="322"/>
        <n x="131"/>
      </t>
    </mdx>
    <mdx n="0" f="v">
      <t c="3" si="227">
        <n x="225"/>
        <n x="322"/>
        <n x="133"/>
      </t>
    </mdx>
    <mdx n="0" f="v">
      <t c="3" si="227">
        <n x="225"/>
        <n x="322"/>
        <n x="135"/>
      </t>
    </mdx>
    <mdx n="0" f="v">
      <t c="3" si="227">
        <n x="225"/>
        <n x="322"/>
        <n x="145"/>
      </t>
    </mdx>
    <mdx n="0" f="v">
      <t c="3" si="227">
        <n x="225"/>
        <n x="322"/>
        <n x="147"/>
      </t>
    </mdx>
    <mdx n="0" f="v">
      <t c="3" si="227">
        <n x="225"/>
        <n x="322"/>
        <n x="152"/>
      </t>
    </mdx>
    <mdx n="0" f="v">
      <t c="3" si="227">
        <n x="225"/>
        <n x="338"/>
        <n x="158"/>
      </t>
    </mdx>
    <mdx n="0" f="v">
      <t c="3" si="227">
        <n x="225"/>
        <n x="264"/>
        <n x="101"/>
      </t>
    </mdx>
    <mdx n="0" f="v">
      <t c="3" si="227">
        <n x="225"/>
        <n x="264"/>
        <n x="116"/>
      </t>
    </mdx>
    <mdx n="0" f="v">
      <t c="3" si="227">
        <n x="225"/>
        <n x="322"/>
        <n x="101"/>
      </t>
    </mdx>
    <mdx n="0" f="v">
      <t c="3" si="227">
        <n x="225"/>
        <n x="322"/>
        <n x="172"/>
      </t>
    </mdx>
    <mdx n="0" f="v">
      <t c="3" si="227">
        <n x="225"/>
        <n x="322"/>
        <n x="158"/>
      </t>
    </mdx>
    <mdx n="0" f="v">
      <t c="3" si="227">
        <n x="225"/>
        <n x="274"/>
        <n x="7"/>
      </t>
    </mdx>
    <mdx n="0" f="v">
      <t c="3" si="227">
        <n x="225"/>
        <n x="274"/>
        <n x="5"/>
      </t>
    </mdx>
    <mdx n="0" f="v">
      <t c="3" si="227">
        <n x="225"/>
        <n x="274"/>
        <n x="2"/>
      </t>
    </mdx>
    <mdx n="0" f="v">
      <t c="3" si="227">
        <n x="225"/>
        <n x="274"/>
        <n x="87"/>
      </t>
    </mdx>
    <mdx n="0" f="v">
      <t c="3" si="227">
        <n x="225"/>
        <n x="274"/>
        <n x="190"/>
      </t>
    </mdx>
    <mdx n="0" f="v">
      <t c="3" si="227">
        <n x="225"/>
        <n x="274"/>
        <n x="89"/>
      </t>
    </mdx>
    <mdx n="0" f="v">
      <t c="3" si="227">
        <n x="225"/>
        <n x="274"/>
        <n x="92"/>
      </t>
    </mdx>
    <mdx n="0" f="v">
      <t c="3" si="227">
        <n x="225"/>
        <n x="274"/>
        <n x="96"/>
      </t>
    </mdx>
    <mdx n="0" f="v">
      <t c="3" si="227">
        <n x="225"/>
        <n x="274"/>
        <n x="97"/>
      </t>
    </mdx>
    <mdx n="0" f="v">
      <t c="3" si="227">
        <n x="225"/>
        <n x="275"/>
        <n x="248"/>
      </t>
    </mdx>
    <mdx n="0" f="v">
      <t c="3" si="227">
        <n x="225"/>
        <n x="275"/>
        <n x="36"/>
      </t>
    </mdx>
    <mdx n="0" f="v">
      <t c="3" si="227">
        <n x="225"/>
        <n x="275"/>
        <n x="7"/>
      </t>
    </mdx>
    <mdx n="0" f="v">
      <t c="3" si="227">
        <n x="225"/>
        <n x="275"/>
        <n x="5"/>
      </t>
    </mdx>
    <mdx n="0" f="v">
      <t c="3" si="227">
        <n x="225"/>
        <n x="275"/>
        <n x="2"/>
      </t>
    </mdx>
    <mdx n="0" f="v">
      <t c="3" si="227">
        <n x="225"/>
        <n x="275"/>
        <n x="190"/>
      </t>
    </mdx>
    <mdx n="0" f="v">
      <t c="3" si="227">
        <n x="225"/>
        <n x="275"/>
        <n x="89"/>
      </t>
    </mdx>
    <mdx n="0" f="v">
      <t c="3" si="227">
        <n x="225"/>
        <n x="275"/>
        <n x="93"/>
      </t>
    </mdx>
    <mdx n="0" f="v">
      <t c="3" si="227">
        <n x="225"/>
        <n x="275"/>
        <n x="97"/>
      </t>
    </mdx>
    <mdx n="0" f="v">
      <t c="3" si="227">
        <n x="225"/>
        <n x="321"/>
        <n x="34"/>
      </t>
    </mdx>
    <mdx n="0" f="v">
      <t c="3" si="227">
        <n x="225"/>
        <n x="321"/>
        <n x="27"/>
      </t>
    </mdx>
    <mdx n="0" f="v">
      <t c="3" si="227">
        <n x="225"/>
        <n x="321"/>
        <n x="13"/>
      </t>
    </mdx>
    <mdx n="0" f="v">
      <t c="3" si="227">
        <n x="225"/>
        <n x="285"/>
        <n x="242"/>
      </t>
    </mdx>
    <mdx n="0" f="v">
      <t c="3" si="227">
        <n x="225"/>
        <n x="285"/>
        <n x="239"/>
      </t>
    </mdx>
    <mdx n="0" f="v">
      <t c="3" si="227">
        <n x="225"/>
        <n x="285"/>
        <n x="5"/>
      </t>
    </mdx>
    <mdx n="0" f="v">
      <t c="3" si="227">
        <n x="225"/>
        <n x="285"/>
        <n x="89"/>
      </t>
    </mdx>
    <mdx n="0" f="v">
      <t c="3" si="227">
        <n x="225"/>
        <n x="285"/>
        <n x="90"/>
      </t>
    </mdx>
    <mdx n="0" f="v">
      <t c="3" si="227">
        <n x="225"/>
        <n x="285"/>
        <n x="94"/>
      </t>
    </mdx>
    <mdx n="0" f="v">
      <t c="3" si="227">
        <n x="225"/>
        <n x="285"/>
        <n x="114"/>
      </t>
    </mdx>
    <mdx n="0" f="v">
      <t c="3" si="227">
        <n x="225"/>
        <n x="322"/>
        <n x="11"/>
      </t>
    </mdx>
    <mdx n="0" f="v">
      <t c="3" si="227">
        <n x="225"/>
        <n x="287"/>
        <n x="247"/>
      </t>
    </mdx>
    <mdx n="0" f="v">
      <t c="3" si="227">
        <n x="225"/>
        <n x="287"/>
        <n x="105"/>
      </t>
    </mdx>
    <mdx n="0" f="v">
      <t c="3" si="227">
        <n x="225"/>
        <n x="287"/>
        <n x="154"/>
      </t>
    </mdx>
    <mdx n="0" f="v">
      <t c="3" si="227">
        <n x="225"/>
        <n x="337"/>
        <n x="203"/>
      </t>
    </mdx>
    <mdx n="0" f="v">
      <t c="3" si="227">
        <n x="225"/>
        <n x="337"/>
        <n x="210"/>
      </t>
    </mdx>
    <mdx n="0" f="v">
      <t c="3" si="227">
        <n x="225"/>
        <n x="288"/>
        <n x="241"/>
      </t>
    </mdx>
    <mdx n="0" f="v">
      <t c="3" si="227">
        <n x="225"/>
        <n x="288"/>
        <n x="121"/>
      </t>
    </mdx>
    <mdx n="0" f="v">
      <t c="3" si="227">
        <n x="225"/>
        <n x="288"/>
        <n x="208"/>
      </t>
    </mdx>
    <mdx n="0" f="v">
      <t c="3" si="227">
        <n x="225"/>
        <n x="318"/>
        <n x="244"/>
      </t>
    </mdx>
    <mdx n="0" f="v">
      <t c="3" si="227">
        <n x="225"/>
        <n x="318"/>
        <n x="203"/>
      </t>
    </mdx>
    <mdx n="0" f="v">
      <t c="3" si="227">
        <n x="225"/>
        <n x="289"/>
        <n x="55"/>
      </t>
    </mdx>
    <mdx n="0" f="v">
      <t c="3" si="227">
        <n x="225"/>
        <n x="290"/>
        <n x="54"/>
      </t>
    </mdx>
    <mdx n="0" f="v">
      <t c="3" si="227">
        <n x="225"/>
        <n x="290"/>
        <n x="234"/>
      </t>
    </mdx>
    <mdx n="0" f="v">
      <t c="3" si="227">
        <n x="225"/>
        <n x="320"/>
        <n x="38"/>
      </t>
    </mdx>
    <mdx n="0" f="v">
      <t c="3" si="227">
        <n x="225"/>
        <n x="320"/>
        <n x="210"/>
      </t>
    </mdx>
    <mdx n="0" f="v">
      <t c="3" si="227">
        <n x="225"/>
        <n x="320"/>
        <n x="215"/>
      </t>
    </mdx>
    <mdx n="0" f="v">
      <t c="3" si="227">
        <n x="225"/>
        <n x="284"/>
        <n x="55"/>
      </t>
    </mdx>
    <mdx n="0" f="v">
      <t c="3" si="227">
        <n x="225"/>
        <n x="284"/>
        <n x="119"/>
      </t>
    </mdx>
    <mdx n="0" f="v">
      <t c="3" si="227">
        <n x="225"/>
        <n x="284"/>
        <n x="206"/>
      </t>
    </mdx>
    <mdx n="0" f="v">
      <t c="3" si="227">
        <n x="225"/>
        <n x="284"/>
        <n x="109"/>
      </t>
    </mdx>
    <mdx n="0" f="v">
      <t c="3" si="227">
        <n x="225"/>
        <n x="338"/>
        <n x="244"/>
      </t>
    </mdx>
    <mdx n="0" f="v">
      <t c="3" si="227">
        <n x="225"/>
        <n x="269"/>
        <n x="102"/>
      </t>
    </mdx>
    <mdx n="0" f="v">
      <t c="3" si="227">
        <n x="225"/>
        <n x="269"/>
        <n x="119"/>
      </t>
    </mdx>
    <mdx n="0" f="v">
      <t c="3" si="227">
        <n x="225"/>
        <n x="264"/>
        <n x="53"/>
      </t>
    </mdx>
    <mdx n="0" f="v">
      <t c="3" si="227">
        <n x="225"/>
        <n x="275"/>
        <n x="54"/>
      </t>
    </mdx>
    <mdx n="0" f="v">
      <t c="3" si="227">
        <n x="225"/>
        <n x="285"/>
        <n x="55"/>
      </t>
    </mdx>
    <mdx n="0" f="v">
      <t c="3" si="227">
        <n x="225"/>
        <n x="285"/>
        <n x="106"/>
      </t>
    </mdx>
    <mdx n="0" f="v">
      <t c="3" si="227">
        <n x="225"/>
        <n x="285"/>
        <n x="127"/>
      </t>
    </mdx>
    <mdx n="0" f="v">
      <t c="3" si="227">
        <n x="225"/>
        <n x="285"/>
        <n x="153"/>
      </t>
    </mdx>
    <mdx n="0" f="v">
      <t c="3" si="227">
        <n x="225"/>
        <n x="322"/>
        <n x="201"/>
      </t>
    </mdx>
    <mdx n="0" f="v">
      <t c="3" si="227">
        <n x="225"/>
        <n x="322"/>
        <n x="107"/>
      </t>
    </mdx>
    <mdx n="0" f="v">
      <t c="3" si="227">
        <n x="225"/>
        <n x="322"/>
        <n x="212"/>
      </t>
    </mdx>
    <mdx n="0" f="v">
      <t c="3" si="227">
        <n x="225"/>
        <n x="556"/>
        <n x="3"/>
      </t>
    </mdx>
    <mdx n="0" f="v">
      <t c="3" si="227">
        <n x="225"/>
        <n x="341"/>
        <n x="190"/>
      </t>
    </mdx>
    <mdx n="0" f="v">
      <t c="3" si="227">
        <n x="225"/>
        <n x="553"/>
        <n x="180"/>
      </t>
    </mdx>
    <mdx n="0" f="v">
      <t c="3" si="227">
        <n x="225"/>
        <n x="332"/>
        <n x="101"/>
      </t>
    </mdx>
    <mdx n="0" f="v">
      <t c="3" si="227">
        <n x="225"/>
        <n x="303"/>
        <n x="246"/>
      </t>
    </mdx>
    <mdx n="0" f="v">
      <t c="3" si="227">
        <n x="225"/>
        <n x="303"/>
        <n x="158"/>
      </t>
    </mdx>
    <mdx n="0" f="v">
      <t c="3" si="227">
        <n x="225"/>
        <n x="291"/>
        <n x="241"/>
      </t>
    </mdx>
    <mdx n="0" f="v">
      <t c="3" si="227">
        <n x="225"/>
        <n x="291"/>
        <n x="111"/>
      </t>
    </mdx>
    <mdx n="0" f="v">
      <t c="3" si="227">
        <n x="225"/>
        <n x="557"/>
        <n x="212"/>
      </t>
    </mdx>
    <mdx n="0" f="v">
      <t c="3" si="227">
        <n x="225"/>
        <n x="323"/>
        <n x="167"/>
      </t>
    </mdx>
    <mdx n="0" f="v">
      <t c="3" si="227">
        <n x="225"/>
        <n x="305"/>
        <n x="105"/>
      </t>
    </mdx>
    <mdx n="0" f="v">
      <t c="3" si="227">
        <n x="225"/>
        <n x="343"/>
        <n x="210"/>
      </t>
    </mdx>
    <mdx n="0" f="v">
      <t c="3" si="227">
        <n x="225"/>
        <n x="343"/>
        <n x="192"/>
      </t>
    </mdx>
    <mdx n="0" f="v">
      <t c="3" si="227">
        <n x="225"/>
        <n x="334"/>
        <n x="66"/>
      </t>
    </mdx>
    <mdx n="0" f="v">
      <t c="3" si="227">
        <n x="225"/>
        <n x="308"/>
        <n x="171"/>
      </t>
    </mdx>
    <mdx n="0" f="v">
      <t c="3" si="227">
        <n x="225"/>
        <n x="308"/>
        <n x="125"/>
      </t>
    </mdx>
    <mdx n="0" f="v">
      <t c="3" si="227">
        <n x="225"/>
        <n x="309"/>
        <n x="246"/>
      </t>
    </mdx>
    <mdx n="0" f="v">
      <t c="3" si="227">
        <n x="225"/>
        <n x="310"/>
        <n x="154"/>
      </t>
    </mdx>
    <mdx n="0" f="v">
      <t c="3" si="227">
        <n x="225"/>
        <n x="324"/>
        <n x="240"/>
      </t>
    </mdx>
    <mdx n="0" f="v">
      <t c="3" si="227">
        <n x="225"/>
        <n x="324"/>
        <n x="12"/>
      </t>
    </mdx>
    <mdx n="0" f="v">
      <t c="3" si="227">
        <n x="225"/>
        <n x="335"/>
        <n x="172"/>
      </t>
    </mdx>
    <mdx n="0" f="v">
      <t c="3" si="227">
        <n x="225"/>
        <n x="335"/>
        <n x="215"/>
      </t>
    </mdx>
    <mdx n="0" f="v">
      <t c="3" si="227">
        <n x="225"/>
        <n x="339"/>
        <n x="241"/>
      </t>
    </mdx>
    <mdx n="0" f="v">
      <t c="3" si="227">
        <n x="225"/>
        <n x="313"/>
        <n x="158"/>
      </t>
    </mdx>
    <mdx n="0" f="v">
      <t c="3" si="227">
        <n x="225"/>
        <n x="313"/>
        <n x="162"/>
      </t>
    </mdx>
    <mdx n="0" f="v">
      <t c="3" si="227">
        <n x="225"/>
        <n x="315"/>
        <n x="55"/>
      </t>
    </mdx>
    <mdx n="0" f="v">
      <t c="3" si="227">
        <n x="225"/>
        <n x="325"/>
        <n x="218"/>
      </t>
    </mdx>
    <mdx n="0" f="v">
      <t c="3" si="227">
        <n x="225"/>
        <n x="282"/>
        <n x="68"/>
      </t>
    </mdx>
    <mdx n="0" f="v">
      <t c="3" si="227">
        <n x="225"/>
        <n x="282"/>
        <n x="192"/>
      </t>
    </mdx>
    <mdx n="0" f="v">
      <t c="3" si="227">
        <n x="225"/>
        <n x="283"/>
        <n x="181"/>
      </t>
    </mdx>
    <mdx n="0" f="v">
      <t c="3" si="227">
        <n x="225"/>
        <n x="254"/>
        <n x="186"/>
      </t>
    </mdx>
    <mdx n="0" f="v">
      <t c="3" si="227">
        <n x="225"/>
        <n x="292"/>
        <n x="101"/>
      </t>
    </mdx>
    <mdx n="0" f="v">
      <t c="3" si="227">
        <n x="225"/>
        <n x="292"/>
        <n x="192"/>
      </t>
    </mdx>
    <mdx n="0" f="v">
      <t c="3" si="227">
        <n x="225"/>
        <n x="286"/>
        <n x="115"/>
      </t>
    </mdx>
    <mdx n="0" f="v">
      <t c="3" si="227">
        <n x="225"/>
        <n x="286"/>
        <n x="169"/>
      </t>
    </mdx>
    <mdx n="0" f="v">
      <t c="3" si="227">
        <n x="225"/>
        <n x="286"/>
        <n x="173"/>
      </t>
    </mdx>
    <mdx n="0" f="v">
      <t c="3" si="227">
        <n x="225"/>
        <n x="286"/>
        <n x="68"/>
      </t>
    </mdx>
    <mdx n="0" f="v">
      <t c="3" si="227">
        <n x="225"/>
        <n x="286"/>
        <n x="179"/>
      </t>
    </mdx>
    <mdx n="0" f="v">
      <t c="3" si="227">
        <n x="225"/>
        <n x="286"/>
        <n x="181"/>
      </t>
    </mdx>
    <mdx n="0" f="v">
      <t c="3" si="227">
        <n x="225"/>
        <n x="287"/>
        <n x="246"/>
      </t>
    </mdx>
    <mdx n="0" f="v">
      <t c="3" si="227">
        <n x="225"/>
        <n x="287"/>
        <n x="186"/>
      </t>
    </mdx>
    <mdx n="0" f="v">
      <t c="3" si="227">
        <n x="225"/>
        <n x="287"/>
        <n x="172"/>
      </t>
    </mdx>
    <mdx n="0" f="v">
      <t c="3" si="227">
        <n x="225"/>
        <n x="287"/>
        <n x="68"/>
      </t>
    </mdx>
    <mdx n="0" f="v">
      <t c="3" si="227">
        <n x="225"/>
        <n x="287"/>
        <n x="178"/>
      </t>
    </mdx>
    <mdx n="0" f="v">
      <t c="3" si="227">
        <n x="225"/>
        <n x="287"/>
        <n x="161"/>
      </t>
    </mdx>
    <mdx n="0" f="v">
      <t c="3" si="227">
        <n x="225"/>
        <n x="287"/>
        <n x="192"/>
      </t>
    </mdx>
    <mdx n="0" f="v">
      <t c="3" si="227">
        <n x="225"/>
        <n x="590"/>
        <n x="134"/>
      </t>
    </mdx>
    <mdx n="0" f="v">
      <t c="3" si="227">
        <n x="225"/>
        <n x="571"/>
        <n x="36"/>
      </t>
    </mdx>
    <mdx n="0" f="v">
      <t c="3" si="227">
        <n x="225"/>
        <n x="579"/>
        <n x="108"/>
      </t>
    </mdx>
    <mdx n="0" f="v">
      <t c="3" si="227">
        <n x="225"/>
        <n x="566"/>
        <n x="127"/>
      </t>
    </mdx>
    <mdx n="0" f="v">
      <t c="3" si="227">
        <n x="225"/>
        <n x="565"/>
        <n x="110"/>
      </t>
    </mdx>
    <mdx n="0" f="v">
      <t c="3" si="227">
        <n x="225"/>
        <n x="576"/>
        <n x="53"/>
      </t>
    </mdx>
    <mdx n="0" f="v">
      <t c="3" si="227">
        <n x="225"/>
        <n x="575"/>
        <n x="162"/>
      </t>
    </mdx>
    <mdx n="0" f="v">
      <t c="3" si="227">
        <n x="225"/>
        <n x="564"/>
        <n x="66"/>
      </t>
    </mdx>
    <mdx n="0" f="v">
      <t c="3" si="227">
        <n x="225"/>
        <n x="328"/>
        <n x="240"/>
      </t>
    </mdx>
    <mdx n="0" f="v">
      <t c="3" si="227">
        <n x="225"/>
        <n x="295"/>
        <n x="102"/>
      </t>
    </mdx>
    <mdx n="0" f="v">
      <t c="3" si="227">
        <n x="225"/>
        <n x="295"/>
        <n x="190"/>
      </t>
    </mdx>
    <mdx n="0" f="v">
      <t c="3" si="227">
        <n x="225"/>
        <n x="296"/>
        <n x="54"/>
      </t>
    </mdx>
    <mdx n="0" f="v">
      <t c="3" si="227">
        <n x="225"/>
        <n x="552"/>
        <n x="101"/>
      </t>
    </mdx>
    <mdx n="0" f="v">
      <t c="3" si="227">
        <n x="225"/>
        <n x="552"/>
        <n x="3"/>
      </t>
    </mdx>
    <mdx n="0" f="v">
      <t c="3" si="227">
        <n x="225"/>
        <n x="552"/>
        <n x="213"/>
      </t>
    </mdx>
    <mdx n="0" f="v">
      <t c="3" si="227">
        <n x="225"/>
        <n x="298"/>
        <n x="171"/>
      </t>
    </mdx>
    <mdx n="0" f="v">
      <t c="3" si="227">
        <n x="225"/>
        <n x="298"/>
        <n x="90"/>
      </t>
    </mdx>
    <mdx n="0" f="v">
      <t c="3" si="227">
        <n x="225"/>
        <n x="300"/>
        <n x="201"/>
      </t>
    </mdx>
    <mdx n="0" f="v">
      <t c="3" si="227">
        <n x="225"/>
        <n x="300"/>
        <n x="177"/>
      </t>
    </mdx>
    <mdx n="0" f="v">
      <t c="3" si="227">
        <n x="225"/>
        <n x="300"/>
        <n x="130"/>
      </t>
    </mdx>
    <mdx n="0" f="v">
      <t c="3" si="227">
        <n x="225"/>
        <n x="556"/>
        <n x="168"/>
      </t>
    </mdx>
    <mdx n="0" f="v">
      <t c="3" si="227">
        <n x="225"/>
        <n x="556"/>
        <n x="24"/>
      </t>
    </mdx>
    <mdx n="0" f="v">
      <t c="3" si="227">
        <n x="225"/>
        <n x="341"/>
        <n x="116"/>
      </t>
    </mdx>
    <mdx n="0" f="v">
      <t c="3" si="227">
        <n x="225"/>
        <n x="341"/>
        <n x="27"/>
      </t>
    </mdx>
    <mdx n="0" f="v">
      <t c="3" si="227">
        <n x="225"/>
        <n x="341"/>
        <n x="212"/>
      </t>
    </mdx>
    <mdx n="0" f="v">
      <t c="3" si="227">
        <n x="225"/>
        <n x="554"/>
        <n x="240"/>
      </t>
    </mdx>
    <mdx n="0" f="v">
      <t c="3" si="227">
        <n x="225"/>
        <n x="554"/>
        <n x="174"/>
      </t>
    </mdx>
    <mdx n="0" f="v">
      <t c="3" si="227">
        <n x="225"/>
        <n x="554"/>
        <n x="178"/>
      </t>
    </mdx>
    <mdx n="0" f="v">
      <t c="3" si="227">
        <n x="225"/>
        <n x="554"/>
        <n x="12"/>
      </t>
    </mdx>
    <mdx n="0" f="v">
      <t c="3" si="227">
        <n x="225"/>
        <n x="351"/>
        <n x="240"/>
      </t>
    </mdx>
    <mdx n="0" f="v">
      <t c="3" si="227">
        <n x="225"/>
        <n x="351"/>
        <n x="174"/>
      </t>
    </mdx>
    <mdx n="0" f="v">
      <t c="3" si="227">
        <n x="225"/>
        <n x="351"/>
        <n x="178"/>
      </t>
    </mdx>
    <mdx n="0" f="v">
      <t c="3" si="227">
        <n x="225"/>
        <n x="351"/>
        <n x="12"/>
      </t>
    </mdx>
    <mdx n="0" f="v">
      <t c="3" si="227">
        <n x="225"/>
        <n x="330"/>
        <n x="174"/>
      </t>
    </mdx>
    <mdx n="0" f="v">
      <t c="3" si="227">
        <n x="225"/>
        <n x="330"/>
        <n x="178"/>
      </t>
    </mdx>
    <mdx n="0" f="v">
      <t c="3" si="227">
        <n x="225"/>
        <n x="330"/>
        <n x="12"/>
      </t>
    </mdx>
    <mdx n="0" f="v">
      <t c="3" si="227">
        <n x="225"/>
        <n x="553"/>
        <n x="240"/>
      </t>
    </mdx>
    <mdx n="0" f="v">
      <t c="3" si="227">
        <n x="225"/>
        <n x="553"/>
        <n x="174"/>
      </t>
    </mdx>
    <mdx n="0" f="v">
      <t c="3" si="227">
        <n x="225"/>
        <n x="553"/>
        <n x="178"/>
      </t>
    </mdx>
    <mdx n="0" f="v">
      <t c="3" si="227">
        <n x="225"/>
        <n x="553"/>
        <n x="12"/>
      </t>
    </mdx>
    <mdx n="0" f="v">
      <t c="3" si="227">
        <n x="225"/>
        <n x="349"/>
        <n x="240"/>
      </t>
    </mdx>
    <mdx n="0" f="v">
      <t c="3" si="227">
        <n x="225"/>
        <n x="349"/>
        <n x="174"/>
      </t>
    </mdx>
    <mdx n="0" f="v">
      <t c="3" si="227">
        <n x="225"/>
        <n x="349"/>
        <n x="178"/>
      </t>
    </mdx>
    <mdx n="0" f="v">
      <t c="3" si="227">
        <n x="225"/>
        <n x="349"/>
        <n x="12"/>
      </t>
    </mdx>
    <mdx n="0" f="v">
      <t c="3" si="227">
        <n x="225"/>
        <n x="331"/>
        <n x="174"/>
      </t>
    </mdx>
    <mdx n="0" f="v">
      <t c="3" si="227">
        <n x="225"/>
        <n x="331"/>
        <n x="178"/>
      </t>
    </mdx>
    <mdx n="0" f="v">
      <t c="3" si="227">
        <n x="225"/>
        <n x="331"/>
        <n x="12"/>
      </t>
    </mdx>
    <mdx n="0" f="v">
      <t c="3" si="227">
        <n x="225"/>
        <n x="332"/>
        <n x="174"/>
      </t>
    </mdx>
    <mdx n="0" f="v">
      <t c="3" si="227">
        <n x="225"/>
        <n x="332"/>
        <n x="178"/>
      </t>
    </mdx>
    <mdx n="0" f="v">
      <t c="3" si="227">
        <n x="225"/>
        <n x="332"/>
        <n x="12"/>
      </t>
    </mdx>
    <mdx n="0" f="v">
      <t c="3" si="227">
        <n x="225"/>
        <n x="342"/>
        <n x="240"/>
      </t>
    </mdx>
    <mdx n="0" f="v">
      <t c="3" si="227">
        <n x="225"/>
        <n x="342"/>
        <n x="174"/>
      </t>
    </mdx>
    <mdx n="0" f="v">
      <t c="3" si="227">
        <n x="225"/>
        <n x="342"/>
        <n x="178"/>
      </t>
    </mdx>
    <mdx n="0" f="v">
      <t c="3" si="227">
        <n x="225"/>
        <n x="342"/>
        <n x="12"/>
      </t>
    </mdx>
    <mdx n="0" f="v">
      <t c="3" si="227">
        <n x="225"/>
        <n x="302"/>
        <n x="240"/>
      </t>
    </mdx>
    <mdx n="0" f="v">
      <t c="3" si="227">
        <n x="225"/>
        <n x="302"/>
        <n x="174"/>
      </t>
    </mdx>
    <mdx n="0" f="v">
      <t c="3" si="227">
        <n x="225"/>
        <n x="302"/>
        <n x="178"/>
      </t>
    </mdx>
    <mdx n="0" f="v">
      <t c="3" si="227">
        <n x="225"/>
        <n x="302"/>
        <n x="12"/>
      </t>
    </mdx>
    <mdx n="0" f="v">
      <t c="3" si="227">
        <n x="225"/>
        <n x="352"/>
        <n x="240"/>
      </t>
    </mdx>
    <mdx n="0" f="v">
      <t c="3" si="227">
        <n x="225"/>
        <n x="352"/>
        <n x="174"/>
      </t>
    </mdx>
    <mdx n="0" f="v">
      <t c="3" si="227">
        <n x="225"/>
        <n x="352"/>
        <n x="178"/>
      </t>
    </mdx>
    <mdx n="0" f="v">
      <t c="3" si="227">
        <n x="225"/>
        <n x="352"/>
        <n x="12"/>
      </t>
    </mdx>
    <mdx n="0" f="v">
      <t c="3" si="227">
        <n x="225"/>
        <n x="333"/>
        <n x="203"/>
      </t>
    </mdx>
    <mdx n="0" f="v">
      <t c="3" si="227">
        <n x="225"/>
        <n x="333"/>
        <n x="213"/>
      </t>
    </mdx>
    <mdx n="0" f="v">
      <t c="3" si="227">
        <n x="225"/>
        <n x="333"/>
        <n x="217"/>
      </t>
    </mdx>
    <mdx n="0" f="v">
      <t c="3" si="227">
        <n x="225"/>
        <n x="303"/>
        <n x="115"/>
      </t>
    </mdx>
    <mdx n="0" f="v">
      <t c="3" si="227">
        <n x="225"/>
        <n x="303"/>
        <n x="167"/>
      </t>
    </mdx>
    <mdx n="0" f="v">
      <t c="3" si="227">
        <n x="225"/>
        <n x="303"/>
        <n x="171"/>
      </t>
    </mdx>
    <mdx n="0" f="v">
      <t c="3" si="227">
        <n x="225"/>
        <n x="303"/>
        <n x="236"/>
      </t>
    </mdx>
    <mdx n="0" f="v">
      <t c="3" si="227">
        <n x="225"/>
        <n x="303"/>
        <n x="232"/>
      </t>
    </mdx>
    <mdx n="0" f="v">
      <t c="3" si="227">
        <n x="225"/>
        <n x="303"/>
        <n x="159"/>
      </t>
    </mdx>
    <mdx n="0" f="v">
      <t c="3" si="227">
        <n x="225"/>
        <n x="303"/>
        <n x="161"/>
      </t>
    </mdx>
    <mdx n="0" f="v">
      <t c="3" si="227">
        <n x="225"/>
        <n x="303"/>
        <n x="192"/>
      </t>
    </mdx>
    <mdx n="0" f="v">
      <t c="3" si="227">
        <n x="225"/>
        <n x="291"/>
        <n x="55"/>
      </t>
    </mdx>
    <mdx n="0" f="v">
      <t c="3" si="227">
        <n x="225"/>
        <n x="291"/>
        <n x="120"/>
      </t>
    </mdx>
    <mdx n="0" f="v">
      <t c="3" si="227">
        <n x="225"/>
        <n x="291"/>
        <n x="1"/>
      </t>
    </mdx>
    <mdx n="0" f="v">
      <t c="3" si="227">
        <n x="225"/>
        <n x="557"/>
        <n x="200"/>
      </t>
    </mdx>
    <mdx n="0" f="v">
      <t c="3" si="227">
        <n x="225"/>
        <n x="557"/>
        <n x="107"/>
      </t>
    </mdx>
    <mdx n="0" f="v">
      <t c="3" si="227">
        <n x="225"/>
        <n x="557"/>
        <n x="210"/>
      </t>
    </mdx>
    <mdx n="0" f="v">
      <t c="3" si="227">
        <n x="225"/>
        <n x="557"/>
        <n x="218"/>
      </t>
    </mdx>
    <mdx n="0" f="v">
      <t c="3" si="227">
        <n x="225"/>
        <n x="323"/>
        <n x="115"/>
      </t>
    </mdx>
    <mdx n="0" f="v">
      <t c="3" si="227">
        <n x="225"/>
        <n x="323"/>
        <n x="166"/>
      </t>
    </mdx>
    <mdx n="0" f="v">
      <t c="3" si="227">
        <n x="225"/>
        <n x="323"/>
        <n x="171"/>
      </t>
    </mdx>
    <mdx n="0" f="v">
      <t c="3" si="227">
        <n x="225"/>
        <n x="323"/>
        <n x="106"/>
      </t>
    </mdx>
    <mdx n="0" f="v">
      <t c="3" si="227">
        <n x="225"/>
        <n x="323"/>
        <n x="232"/>
      </t>
    </mdx>
    <mdx n="0" f="v">
      <t c="3" si="227">
        <n x="225"/>
        <n x="323"/>
        <n x="125"/>
      </t>
    </mdx>
    <mdx n="0" f="v">
      <t c="3" si="227">
        <n x="225"/>
        <n x="323"/>
        <n x="161"/>
      </t>
    </mdx>
    <mdx n="0" f="v">
      <t c="3" si="227">
        <n x="225"/>
        <n x="323"/>
        <n x="153"/>
      </t>
    </mdx>
    <mdx n="0" f="v">
      <t c="3" si="227">
        <n x="225"/>
        <n x="304"/>
        <n x="67"/>
      </t>
    </mdx>
    <mdx n="0" f="v">
      <t c="3" si="227">
        <n x="225"/>
        <n x="305"/>
        <n x="116"/>
      </t>
    </mdx>
    <mdx n="0" f="v">
      <t c="3" si="227">
        <n x="225"/>
        <n x="305"/>
        <n x="172"/>
      </t>
    </mdx>
    <mdx n="0" f="v">
      <t c="3" si="227">
        <n x="225"/>
        <n x="305"/>
        <n x="154"/>
      </t>
    </mdx>
    <mdx n="0" f="v">
      <t c="3" si="227">
        <n x="225"/>
        <n x="279"/>
        <n x="101"/>
      </t>
    </mdx>
    <mdx n="0" f="v">
      <t c="3" si="227">
        <n x="225"/>
        <n x="279"/>
        <n x="213"/>
      </t>
    </mdx>
    <mdx n="0" f="v">
      <t c="3" si="227">
        <n x="225"/>
        <n x="306"/>
        <n x="186"/>
      </t>
    </mdx>
    <mdx n="0" f="v">
      <t c="3" si="227">
        <n x="225"/>
        <n x="306"/>
        <n x="1"/>
      </t>
    </mdx>
    <mdx n="0" f="v">
      <t c="3" si="227">
        <n x="225"/>
        <n x="343"/>
        <n x="115"/>
      </t>
    </mdx>
    <mdx n="0" f="v">
      <t c="3" si="227">
        <n x="225"/>
        <n x="343"/>
        <n x="200"/>
      </t>
    </mdx>
    <mdx n="0" f="v">
      <t c="3" si="227">
        <n x="225"/>
        <n x="343"/>
        <n x="171"/>
      </t>
    </mdx>
    <mdx n="0" f="v">
      <t c="3" si="227">
        <n x="225"/>
        <n x="343"/>
        <n x="107"/>
      </t>
    </mdx>
    <mdx n="0" f="v">
      <t c="3" si="227">
        <n x="225"/>
        <n x="343"/>
        <n x="232"/>
      </t>
    </mdx>
    <mdx n="0" f="v">
      <t c="3" si="227">
        <n x="225"/>
        <n x="343"/>
        <n x="161"/>
      </t>
    </mdx>
    <mdx n="0" f="v">
      <t c="3" si="227">
        <n x="225"/>
        <n x="334"/>
        <n x="116"/>
      </t>
    </mdx>
    <mdx n="0" f="v">
      <t c="3" si="227">
        <n x="225"/>
        <n x="334"/>
        <n x="201"/>
      </t>
    </mdx>
    <mdx n="0" f="v">
      <t c="3" si="227">
        <n x="225"/>
        <n x="334"/>
        <n x="172"/>
      </t>
    </mdx>
    <mdx n="0" f="v">
      <t c="3" si="227">
        <n x="225"/>
        <n x="334"/>
        <n x="123"/>
      </t>
    </mdx>
    <mdx n="0" f="v">
      <t c="3" si="227">
        <n x="225"/>
        <n x="334"/>
        <n x="177"/>
      </t>
    </mdx>
    <mdx n="0" f="v">
      <t c="3" si="227">
        <n x="225"/>
        <n x="334"/>
        <n x="215"/>
      </t>
    </mdx>
    <mdx n="0" f="v">
      <t c="3" si="227">
        <n x="225"/>
        <n x="334"/>
        <n x="181"/>
      </t>
    </mdx>
    <mdx n="0" f="v">
      <t c="3" si="227">
        <n x="225"/>
        <n x="308"/>
        <n x="241"/>
      </t>
    </mdx>
    <mdx n="0" f="v">
      <t c="3" si="227">
        <n x="225"/>
        <n x="308"/>
        <n x="167"/>
      </t>
    </mdx>
    <mdx n="0" f="v">
      <t c="3" si="227">
        <n x="225"/>
        <n x="308"/>
        <n x="119"/>
      </t>
    </mdx>
    <mdx n="0" f="v">
      <t c="3" si="227">
        <n x="225"/>
        <n x="308"/>
        <n x="236"/>
      </t>
    </mdx>
    <mdx n="0" f="v">
      <t c="3" si="227">
        <n x="225"/>
        <n x="308"/>
        <n x="208"/>
      </t>
    </mdx>
    <mdx n="0" f="v">
      <t c="3" si="227">
        <n x="225"/>
        <n x="308"/>
        <n x="159"/>
      </t>
    </mdx>
    <mdx n="0" f="v">
      <t c="3" si="227">
        <n x="225"/>
        <n x="308"/>
        <n x="111"/>
      </t>
    </mdx>
    <mdx n="0" f="v">
      <t c="3" si="227">
        <n x="225"/>
        <n x="308"/>
        <n x="192"/>
      </t>
    </mdx>
    <mdx n="0" f="v">
      <t c="3" si="227">
        <n x="225"/>
        <n x="309"/>
        <n x="163"/>
      </t>
    </mdx>
    <mdx n="0" f="v">
      <t c="3" si="227">
        <n x="225"/>
        <n x="309"/>
        <n x="186"/>
      </t>
    </mdx>
    <mdx n="0" f="v">
      <t c="3" si="227">
        <n x="225"/>
        <n x="309"/>
        <n x="173"/>
      </t>
    </mdx>
    <mdx n="0" f="v">
      <t c="3" si="227">
        <n x="225"/>
        <n x="309"/>
        <n x="108"/>
      </t>
    </mdx>
    <mdx n="0" f="v">
      <t c="3" si="227">
        <n x="225"/>
        <n x="309"/>
        <n x="158"/>
      </t>
    </mdx>
    <mdx n="0" f="v">
      <t c="3" si="227">
        <n x="225"/>
        <n x="309"/>
        <n x="162"/>
      </t>
    </mdx>
    <mdx n="0" f="v">
      <t c="3" si="227">
        <n x="225"/>
        <n x="310"/>
        <n x="54"/>
      </t>
    </mdx>
    <mdx n="0" f="v">
      <t c="3" si="227">
        <n x="225"/>
        <n x="310"/>
        <n x="105"/>
      </t>
    </mdx>
    <mdx n="0" f="v">
      <t c="3" si="227">
        <n x="225"/>
        <n x="310"/>
        <n x="234"/>
      </t>
    </mdx>
    <mdx n="0" f="v">
      <t c="3" si="227">
        <n x="225"/>
        <n x="310"/>
        <n x="128"/>
      </t>
    </mdx>
    <mdx n="0" f="v">
      <t c="3" si="227">
        <n x="225"/>
        <n x="312"/>
        <n x="246"/>
      </t>
    </mdx>
    <mdx n="0" f="v">
      <t c="3" si="227">
        <n x="225"/>
        <n x="312"/>
        <n x="55"/>
      </t>
    </mdx>
    <mdx n="0" f="v">
      <t c="3" si="227">
        <n x="225"/>
        <n x="312"/>
        <n x="67"/>
      </t>
    </mdx>
    <mdx n="0" f="v">
      <t c="3" si="227">
        <n x="225"/>
        <n x="324"/>
        <n x="101"/>
      </t>
    </mdx>
    <mdx n="0" f="v">
      <t c="3" si="227">
        <n x="225"/>
        <n x="324"/>
        <n x="102"/>
      </t>
    </mdx>
    <mdx n="0" f="v">
      <t c="3" si="227">
        <n x="225"/>
        <n x="324"/>
        <n x="170"/>
      </t>
    </mdx>
    <mdx n="0" f="v">
      <t c="3" si="227">
        <n x="225"/>
        <n x="324"/>
        <n x="68"/>
      </t>
    </mdx>
    <mdx n="0" f="v">
      <t c="3" si="227">
        <n x="225"/>
        <n x="324"/>
        <n x="180"/>
      </t>
    </mdx>
    <mdx n="0" f="v">
      <t c="3" si="227">
        <n x="225"/>
        <n x="335"/>
        <n x="204"/>
      </t>
    </mdx>
    <mdx n="0" f="v">
      <t c="3" si="227">
        <n x="225"/>
        <n x="335"/>
        <n x="66"/>
      </t>
    </mdx>
    <mdx n="0" f="v">
      <t c="3" si="227">
        <n x="225"/>
        <n x="335"/>
        <n x="179"/>
      </t>
    </mdx>
    <mdx n="0" f="v">
      <t c="3" si="227">
        <n x="225"/>
        <n x="339"/>
        <n x="115"/>
      </t>
    </mdx>
    <mdx n="0" f="v">
      <t c="3" si="227">
        <n x="225"/>
        <n x="339"/>
        <n x="166"/>
      </t>
    </mdx>
    <mdx n="0" f="v">
      <t c="3" si="227">
        <n x="225"/>
        <n x="339"/>
        <n x="171"/>
      </t>
    </mdx>
    <mdx n="0" f="v">
      <t c="3" si="227">
        <n x="225"/>
        <n x="339"/>
        <n x="106"/>
      </t>
    </mdx>
    <mdx n="0" f="v">
      <t c="3" si="227">
        <n x="225"/>
        <n x="339"/>
        <n x="232"/>
      </t>
    </mdx>
    <mdx n="0" f="v">
      <t c="3" si="227">
        <n x="225"/>
        <n x="339"/>
        <n x="125"/>
      </t>
    </mdx>
    <mdx n="0" f="v">
      <t c="3" si="227">
        <n x="225"/>
        <n x="339"/>
        <n x="161"/>
      </t>
    </mdx>
    <mdx n="0" f="v">
      <t c="3" si="227">
        <n x="225"/>
        <n x="339"/>
        <n x="153"/>
      </t>
    </mdx>
    <mdx n="0" f="v">
      <t c="3" si="227">
        <n x="225"/>
        <n x="313"/>
        <n x="246"/>
      </t>
    </mdx>
    <mdx n="0" f="v">
      <t c="3" si="227">
        <n x="225"/>
        <n x="313"/>
        <n x="38"/>
      </t>
    </mdx>
    <mdx n="0" f="v">
      <t c="3" si="227">
        <n x="225"/>
        <n x="313"/>
        <n x="67"/>
      </t>
    </mdx>
    <mdx n="0" f="v">
      <t c="3" si="227">
        <n x="225"/>
        <n x="313"/>
        <n x="212"/>
      </t>
    </mdx>
    <mdx n="0" f="v">
      <t c="3" si="227">
        <n x="225"/>
        <n x="313"/>
        <n x="160"/>
      </t>
    </mdx>
    <mdx n="0" f="v">
      <t c="3" si="227">
        <n x="225"/>
        <n x="314"/>
        <n x="116"/>
      </t>
    </mdx>
    <mdx n="0" f="v">
      <t c="3" si="227">
        <n x="225"/>
        <n x="314"/>
        <n x="238"/>
      </t>
    </mdx>
    <mdx n="0" f="v">
      <t c="3" si="227">
        <n x="225"/>
        <n x="314"/>
        <n x="177"/>
      </t>
    </mdx>
    <mdx n="0" f="v">
      <t c="3" si="227">
        <n x="225"/>
        <n x="314"/>
        <n x="154"/>
      </t>
    </mdx>
    <mdx n="0" f="v">
      <t c="3" si="227">
        <n x="225"/>
        <n x="315"/>
        <n x="186"/>
      </t>
    </mdx>
    <mdx n="0" f="v">
      <t c="3" si="227">
        <n x="225"/>
        <n x="315"/>
        <n x="1"/>
      </t>
    </mdx>
    <mdx n="0" f="v">
      <t c="3" si="227">
        <n x="225"/>
        <n x="325"/>
        <n x="115"/>
      </t>
    </mdx>
    <mdx n="0" f="v">
      <t c="3" si="227">
        <n x="225"/>
        <n x="325"/>
        <n x="200"/>
      </t>
    </mdx>
    <mdx n="0" f="v">
      <t c="3" si="227">
        <n x="225"/>
        <n x="325"/>
        <n x="171"/>
      </t>
    </mdx>
    <mdx n="0" f="v">
      <t c="3" si="227">
        <n x="225"/>
        <n x="325"/>
        <n x="107"/>
      </t>
    </mdx>
    <mdx n="0" f="v">
      <t c="3" si="227">
        <n x="225"/>
        <n x="325"/>
        <n x="232"/>
      </t>
    </mdx>
    <mdx n="0" f="v">
      <t c="3" si="227">
        <n x="225"/>
        <n x="325"/>
        <n x="161"/>
      </t>
    </mdx>
    <mdx n="0" f="v">
      <t c="3" si="227">
        <n x="225"/>
        <n x="282"/>
        <n x="247"/>
      </t>
    </mdx>
    <mdx n="0" f="v">
      <t c="3" si="227">
        <n x="225"/>
        <n x="282"/>
        <n x="240"/>
      </t>
    </mdx>
    <mdx n="0" f="v">
      <t c="3" si="227">
        <n x="225"/>
        <n x="282"/>
        <n x="174"/>
      </t>
    </mdx>
    <mdx n="0" f="v">
      <t c="3" si="227">
        <n x="225"/>
        <n x="282"/>
        <n x="207"/>
      </t>
    </mdx>
    <mdx n="0" f="v">
      <t c="3" si="227">
        <n x="225"/>
        <n x="282"/>
        <n x="178"/>
      </t>
    </mdx>
    <mdx n="0" f="v">
      <t c="3" si="227">
        <n x="225"/>
        <n x="282"/>
        <n x="12"/>
      </t>
    </mdx>
    <mdx n="0" f="v">
      <t c="3" si="227">
        <n x="225"/>
        <n x="344"/>
        <n x="66"/>
      </t>
    </mdx>
    <mdx n="0" f="v">
      <t c="3" si="227">
        <n x="225"/>
        <n x="344"/>
        <n x="234"/>
      </t>
    </mdx>
    <mdx n="0" f="v">
      <t c="3" si="227">
        <n x="225"/>
        <n x="344"/>
        <n x="177"/>
      </t>
    </mdx>
    <mdx n="0" f="v">
      <t c="3" si="227">
        <n x="225"/>
        <n x="344"/>
        <n x="158"/>
      </t>
    </mdx>
    <mdx n="0" f="v">
      <t c="3" si="227">
        <n x="225"/>
        <n x="344"/>
        <n x="178"/>
      </t>
    </mdx>
    <mdx n="0" f="v">
      <t c="3" si="227">
        <n x="225"/>
        <n x="344"/>
        <n x="159"/>
      </t>
    </mdx>
    <mdx n="0" f="v">
      <t c="3" si="227">
        <n x="225"/>
        <n x="344"/>
        <n x="179"/>
      </t>
    </mdx>
    <mdx n="0" f="v">
      <t c="3" si="227">
        <n x="225"/>
        <n x="344"/>
        <n x="160"/>
      </t>
    </mdx>
    <mdx n="0" f="v">
      <t c="3" si="227">
        <n x="225"/>
        <n x="344"/>
        <n x="180"/>
      </t>
    </mdx>
    <mdx n="0" f="v">
      <t c="3" si="227">
        <n x="225"/>
        <n x="344"/>
        <n x="161"/>
      </t>
    </mdx>
    <mdx n="0" f="v">
      <t c="3" si="227">
        <n x="225"/>
        <n x="344"/>
        <n x="181"/>
      </t>
    </mdx>
    <mdx n="0" f="v">
      <t c="3" si="227">
        <n x="225"/>
        <n x="344"/>
        <n x="162"/>
      </t>
    </mdx>
    <mdx n="0" f="v">
      <t c="3" si="227">
        <n x="225"/>
        <n x="344"/>
        <n x="12"/>
      </t>
    </mdx>
    <mdx n="0" f="v">
      <t c="3" si="227">
        <n x="225"/>
        <n x="344"/>
        <n x="192"/>
      </t>
    </mdx>
    <mdx n="0" f="v">
      <t c="3" si="227">
        <n x="225"/>
        <n x="316"/>
        <n x="67"/>
      </t>
    </mdx>
    <mdx n="0" f="v">
      <t c="3" si="227">
        <n x="225"/>
        <n x="317"/>
        <n x="246"/>
      </t>
    </mdx>
    <mdx n="0" f="v">
      <t c="3" si="227">
        <n x="225"/>
        <n x="317"/>
        <n x="101"/>
      </t>
    </mdx>
    <mdx n="0" f="v">
      <t c="3" si="227">
        <n x="225"/>
        <n x="317"/>
        <n x="115"/>
      </t>
    </mdx>
    <mdx n="0" f="v">
      <t c="3" si="227">
        <n x="225"/>
        <n x="317"/>
        <n x="116"/>
      </t>
    </mdx>
    <mdx n="0" f="v">
      <t c="3" si="227">
        <n x="225"/>
        <n x="317"/>
        <n x="186"/>
      </t>
    </mdx>
    <mdx n="0" f="v">
      <t c="3" si="227">
        <n x="225"/>
        <n x="317"/>
        <n x="240"/>
      </t>
    </mdx>
    <mdx n="0" f="v">
      <t c="3" si="227">
        <n x="225"/>
        <n x="317"/>
        <n x="168"/>
      </t>
    </mdx>
    <mdx n="0" f="v">
      <t c="3" si="227">
        <n x="225"/>
        <n x="317"/>
        <n x="173"/>
      </t>
    </mdx>
    <mdx n="0" f="v">
      <t c="3" si="227">
        <n x="225"/>
        <n x="317"/>
        <n x="236"/>
      </t>
    </mdx>
    <mdx n="0" f="v">
      <t c="3" si="227">
        <n x="225"/>
        <n x="317"/>
        <n x="177"/>
      </t>
    </mdx>
    <mdx n="0" f="v">
      <t c="3" si="227">
        <n x="225"/>
        <n x="317"/>
        <n x="158"/>
      </t>
    </mdx>
    <mdx n="0" f="v">
      <t c="3" si="227">
        <n x="225"/>
        <n x="317"/>
        <n x="159"/>
      </t>
    </mdx>
    <mdx n="0" f="v">
      <t c="3" si="227">
        <n x="225"/>
        <n x="336"/>
        <n x="246"/>
      </t>
    </mdx>
    <mdx n="0" f="v">
      <t c="3" si="227">
        <n x="225"/>
        <n x="336"/>
        <n x="101"/>
      </t>
    </mdx>
    <mdx n="0" f="v">
      <t c="3" si="227">
        <n x="225"/>
        <n x="336"/>
        <n x="115"/>
      </t>
    </mdx>
    <mdx n="0" f="v">
      <t c="3" si="227">
        <n x="225"/>
        <n x="336"/>
        <n x="116"/>
      </t>
    </mdx>
    <mdx n="0" f="v">
      <t c="3" si="227">
        <n x="225"/>
        <n x="336"/>
        <n x="186"/>
      </t>
    </mdx>
    <mdx n="0" f="v">
      <t c="3" si="227">
        <n x="225"/>
        <n x="336"/>
        <n x="240"/>
      </t>
    </mdx>
    <mdx n="0" f="v">
      <t c="3" si="227">
        <n x="225"/>
        <n x="336"/>
        <n x="167"/>
      </t>
    </mdx>
    <mdx n="0" f="v">
      <t c="3" si="227">
        <n x="225"/>
        <n x="336"/>
        <n x="169"/>
      </t>
    </mdx>
    <mdx n="0" f="v">
      <t c="3" si="227">
        <n x="225"/>
        <n x="336"/>
        <n x="170"/>
      </t>
    </mdx>
    <mdx n="0" f="v">
      <t c="3" si="227">
        <n x="225"/>
        <n x="336"/>
        <n x="171"/>
      </t>
    </mdx>
    <mdx n="0" f="v">
      <t c="3" si="227">
        <n x="225"/>
        <n x="336"/>
        <n x="172"/>
      </t>
    </mdx>
    <mdx n="0" f="v">
      <t c="3" si="227">
        <n x="225"/>
        <n x="336"/>
        <n x="173"/>
      </t>
    </mdx>
    <mdx n="0" f="v">
      <t c="3" si="227">
        <n x="225"/>
        <n x="336"/>
        <n x="174"/>
      </t>
    </mdx>
    <mdx n="0" f="v">
      <t c="3" si="227">
        <n x="225"/>
        <n x="336"/>
        <n x="236"/>
      </t>
    </mdx>
    <mdx n="0" f="v">
      <t c="3" si="227">
        <n x="225"/>
        <n x="336"/>
        <n x="66"/>
      </t>
    </mdx>
    <mdx n="0" f="v">
      <t c="3" si="227">
        <n x="225"/>
        <n x="336"/>
        <n x="67"/>
      </t>
    </mdx>
    <mdx n="0" f="v">
      <t c="3" si="227">
        <n x="225"/>
        <n x="336"/>
        <n x="68"/>
      </t>
    </mdx>
    <mdx n="0" f="v">
      <t c="3" si="227">
        <n x="225"/>
        <n x="336"/>
        <n x="232"/>
      </t>
    </mdx>
    <mdx n="0" f="v">
      <t c="3" si="227">
        <n x="225"/>
        <n x="336"/>
        <n x="177"/>
      </t>
    </mdx>
    <mdx n="0" f="v">
      <t c="3" si="227">
        <n x="225"/>
        <n x="336"/>
        <n x="158"/>
      </t>
    </mdx>
    <mdx n="0" f="v">
      <t c="3" si="227">
        <n x="225"/>
        <n x="336"/>
        <n x="178"/>
      </t>
    </mdx>
    <mdx n="0" f="v">
      <t c="3" si="227">
        <n x="225"/>
        <n x="336"/>
        <n x="159"/>
      </t>
    </mdx>
    <mdx n="0" f="v">
      <t c="3" si="227">
        <n x="225"/>
        <n x="336"/>
        <n x="179"/>
      </t>
    </mdx>
    <mdx n="0" f="v">
      <t c="3" si="227">
        <n x="225"/>
        <n x="336"/>
        <n x="160"/>
      </t>
    </mdx>
    <mdx n="0" f="v">
      <t c="3" si="227">
        <n x="225"/>
        <n x="336"/>
        <n x="180"/>
      </t>
    </mdx>
    <mdx n="0" f="v">
      <t c="3" si="227">
        <n x="225"/>
        <n x="336"/>
        <n x="161"/>
      </t>
    </mdx>
    <mdx n="0" f="v">
      <t c="3" si="227">
        <n x="225"/>
        <n x="336"/>
        <n x="181"/>
      </t>
    </mdx>
    <mdx n="0" f="v">
      <t c="3" si="227">
        <n x="225"/>
        <n x="336"/>
        <n x="162"/>
      </t>
    </mdx>
    <mdx n="0" f="v">
      <t c="3" si="227">
        <n x="225"/>
        <n x="336"/>
        <n x="12"/>
      </t>
    </mdx>
    <mdx n="0" f="v">
      <t c="3" si="227">
        <n x="225"/>
        <n x="336"/>
        <n x="192"/>
      </t>
    </mdx>
    <mdx n="0" f="v">
      <t c="3" si="227">
        <n x="225"/>
        <n x="345"/>
        <n x="246"/>
      </t>
    </mdx>
    <mdx n="0" f="v">
      <t c="3" si="227">
        <n x="225"/>
        <n x="345"/>
        <n x="101"/>
      </t>
    </mdx>
    <mdx n="0" f="v">
      <t c="3" si="227">
        <n x="225"/>
        <n x="345"/>
        <n x="115"/>
      </t>
    </mdx>
    <mdx n="0" f="v">
      <t c="3" si="227">
        <n x="225"/>
        <n x="345"/>
        <n x="116"/>
      </t>
    </mdx>
    <mdx n="0" f="v">
      <t c="3" si="227">
        <n x="225"/>
        <n x="345"/>
        <n x="186"/>
      </t>
    </mdx>
    <mdx n="0" f="v">
      <t c="3" si="227">
        <n x="225"/>
        <n x="345"/>
        <n x="240"/>
      </t>
    </mdx>
    <mdx n="0" f="v">
      <t c="3" si="227">
        <n x="225"/>
        <n x="345"/>
        <n x="167"/>
      </t>
    </mdx>
    <mdx n="0" f="v">
      <t c="3" si="227">
        <n x="225"/>
        <n x="345"/>
        <n x="168"/>
      </t>
    </mdx>
    <mdx n="0" f="v">
      <t c="3" si="227">
        <n x="225"/>
        <n x="345"/>
        <n x="169"/>
      </t>
    </mdx>
    <mdx n="0" f="v">
      <t c="3" si="227">
        <n x="225"/>
        <n x="345"/>
        <n x="170"/>
      </t>
    </mdx>
    <mdx n="0" f="v">
      <t c="3" si="227">
        <n x="225"/>
        <n x="345"/>
        <n x="171"/>
      </t>
    </mdx>
    <mdx n="0" f="v">
      <t c="3" si="227">
        <n x="225"/>
        <n x="345"/>
        <n x="172"/>
      </t>
    </mdx>
    <mdx n="0" f="v">
      <t c="3" si="227">
        <n x="225"/>
        <n x="345"/>
        <n x="173"/>
      </t>
    </mdx>
    <mdx n="0" f="v">
      <t c="3" si="227">
        <n x="225"/>
        <n x="345"/>
        <n x="174"/>
      </t>
    </mdx>
    <mdx n="0" f="v">
      <t c="3" si="227">
        <n x="225"/>
        <n x="345"/>
        <n x="236"/>
      </t>
    </mdx>
    <mdx n="0" f="v">
      <t c="3" si="227">
        <n x="225"/>
        <n x="345"/>
        <n x="66"/>
      </t>
    </mdx>
    <mdx n="0" f="v">
      <t c="3" si="227">
        <n x="225"/>
        <n x="345"/>
        <n x="67"/>
      </t>
    </mdx>
    <mdx n="0" f="v">
      <t c="3" si="227">
        <n x="225"/>
        <n x="345"/>
        <n x="68"/>
      </t>
    </mdx>
    <mdx n="0" f="v">
      <t c="3" si="227">
        <n x="225"/>
        <n x="345"/>
        <n x="232"/>
      </t>
    </mdx>
    <mdx n="0" f="v">
      <t c="3" si="227">
        <n x="225"/>
        <n x="345"/>
        <n x="177"/>
      </t>
    </mdx>
    <mdx n="0" f="v">
      <t c="3" si="227">
        <n x="225"/>
        <n x="345"/>
        <n x="158"/>
      </t>
    </mdx>
    <mdx n="0" f="v">
      <t c="3" si="227">
        <n x="225"/>
        <n x="345"/>
        <n x="178"/>
      </t>
    </mdx>
    <mdx n="0" f="v">
      <t c="3" si="227">
        <n x="225"/>
        <n x="345"/>
        <n x="159"/>
      </t>
    </mdx>
    <mdx n="0" f="v">
      <t c="3" si="227">
        <n x="225"/>
        <n x="345"/>
        <n x="179"/>
      </t>
    </mdx>
    <mdx n="0" f="v">
      <t c="3" si="227">
        <n x="225"/>
        <n x="345"/>
        <n x="160"/>
      </t>
    </mdx>
    <mdx n="0" f="v">
      <t c="3" si="227">
        <n x="225"/>
        <n x="345"/>
        <n x="180"/>
      </t>
    </mdx>
    <mdx n="0" f="v">
      <t c="3" si="227">
        <n x="225"/>
        <n x="345"/>
        <n x="161"/>
      </t>
    </mdx>
    <mdx n="0" f="v">
      <t c="3" si="227">
        <n x="225"/>
        <n x="345"/>
        <n x="181"/>
      </t>
    </mdx>
    <mdx n="0" f="v">
      <t c="3" si="227">
        <n x="225"/>
        <n x="345"/>
        <n x="162"/>
      </t>
    </mdx>
    <mdx n="0" f="v">
      <t c="3" si="227">
        <n x="225"/>
        <n x="345"/>
        <n x="12"/>
      </t>
    </mdx>
    <mdx n="0" f="v">
      <t c="3" si="227">
        <n x="225"/>
        <n x="345"/>
        <n x="192"/>
      </t>
    </mdx>
    <mdx n="0" f="v">
      <t c="3" si="227">
        <n x="225"/>
        <n x="337"/>
        <n x="246"/>
      </t>
    </mdx>
    <mdx n="0" f="v">
      <t c="3" si="227">
        <n x="225"/>
        <n x="337"/>
        <n x="101"/>
      </t>
    </mdx>
    <mdx n="0" f="v">
      <t c="3" si="227">
        <n x="225"/>
        <n x="337"/>
        <n x="115"/>
      </t>
    </mdx>
    <mdx n="0" f="v">
      <t c="3" si="227">
        <n x="225"/>
        <n x="337"/>
        <n x="116"/>
      </t>
    </mdx>
    <mdx n="0" f="v">
      <t c="3" si="227">
        <n x="225"/>
        <n x="337"/>
        <n x="186"/>
      </t>
    </mdx>
    <mdx n="0" f="v">
      <t c="3" si="227">
        <n x="225"/>
        <n x="337"/>
        <n x="240"/>
      </t>
    </mdx>
    <mdx n="0" f="v">
      <t c="3" si="227">
        <n x="225"/>
        <n x="337"/>
        <n x="167"/>
      </t>
    </mdx>
    <mdx n="0" f="v">
      <t c="3" si="227">
        <n x="225"/>
        <n x="337"/>
        <n x="168"/>
      </t>
    </mdx>
    <mdx n="0" f="v">
      <t c="3" si="227">
        <n x="225"/>
        <n x="337"/>
        <n x="169"/>
      </t>
    </mdx>
    <mdx n="0" f="v">
      <t c="3" si="227">
        <n x="225"/>
        <n x="337"/>
        <n x="172"/>
      </t>
    </mdx>
    <mdx n="0" f="v">
      <t c="3" si="227">
        <n x="225"/>
        <n x="337"/>
        <n x="173"/>
      </t>
    </mdx>
    <mdx n="0" f="v">
      <t c="3" si="227">
        <n x="225"/>
        <n x="337"/>
        <n x="236"/>
      </t>
    </mdx>
    <mdx n="0" f="v">
      <t c="3" si="227">
        <n x="225"/>
        <n x="337"/>
        <n x="66"/>
      </t>
    </mdx>
    <mdx n="0" f="v">
      <t c="3" si="227">
        <n x="225"/>
        <n x="337"/>
        <n x="67"/>
      </t>
    </mdx>
    <mdx n="0" f="v">
      <t c="3" si="227">
        <n x="225"/>
        <n x="337"/>
        <n x="177"/>
      </t>
    </mdx>
    <mdx n="0" f="v">
      <t c="3" si="227">
        <n x="225"/>
        <n x="337"/>
        <n x="158"/>
      </t>
    </mdx>
    <mdx n="0" f="v">
      <t c="3" si="227">
        <n x="225"/>
        <n x="337"/>
        <n x="159"/>
      </t>
    </mdx>
    <mdx n="0" f="v">
      <t c="3" si="227">
        <n x="225"/>
        <n x="337"/>
        <n x="179"/>
      </t>
    </mdx>
    <mdx n="0" f="v">
      <t c="3" si="227">
        <n x="225"/>
        <n x="337"/>
        <n x="180"/>
      </t>
    </mdx>
    <mdx n="0" f="v">
      <t c="3" si="227">
        <n x="225"/>
        <n x="318"/>
        <n x="246"/>
      </t>
    </mdx>
    <mdx n="0" f="v">
      <t c="3" si="227">
        <n x="225"/>
        <n x="318"/>
        <n x="101"/>
      </t>
    </mdx>
    <mdx n="0" f="v">
      <t c="3" si="227">
        <n x="225"/>
        <n x="318"/>
        <n x="115"/>
      </t>
    </mdx>
    <mdx n="0" f="v">
      <t c="3" si="227">
        <n x="225"/>
        <n x="318"/>
        <n x="116"/>
      </t>
    </mdx>
    <mdx n="0" f="v">
      <t c="3" si="227">
        <n x="225"/>
        <n x="318"/>
        <n x="240"/>
      </t>
    </mdx>
    <mdx n="0" f="v">
      <t c="3" si="227">
        <n x="225"/>
        <n x="318"/>
        <n x="168"/>
      </t>
    </mdx>
    <mdx n="0" f="v">
      <t c="3" si="227">
        <n x="225"/>
        <n x="318"/>
        <n x="173"/>
      </t>
    </mdx>
    <mdx n="0" f="v">
      <t c="3" si="227">
        <n x="225"/>
        <n x="318"/>
        <n x="236"/>
      </t>
    </mdx>
    <mdx n="0" f="v">
      <t c="3" si="227">
        <n x="225"/>
        <n x="318"/>
        <n x="158"/>
      </t>
    </mdx>
    <mdx n="0" f="v">
      <t c="3" si="227">
        <n x="225"/>
        <n x="318"/>
        <n x="159"/>
      </t>
    </mdx>
    <mdx n="0" f="v">
      <t c="3" si="227">
        <n x="225"/>
        <n x="319"/>
        <n x="246"/>
      </t>
    </mdx>
    <mdx n="0" f="v">
      <t c="3" si="227">
        <n x="225"/>
        <n x="319"/>
        <n x="101"/>
      </t>
    </mdx>
    <mdx n="0" f="v">
      <t c="3" si="227">
        <n x="225"/>
        <n x="319"/>
        <n x="115"/>
      </t>
    </mdx>
    <mdx n="0" f="v">
      <t c="3" si="227">
        <n x="225"/>
        <n x="319"/>
        <n x="116"/>
      </t>
    </mdx>
    <mdx n="0" f="v">
      <t c="3" si="227">
        <n x="225"/>
        <n x="319"/>
        <n x="186"/>
      </t>
    </mdx>
    <mdx n="0" f="v">
      <t c="3" si="227">
        <n x="225"/>
        <n x="319"/>
        <n x="12"/>
      </t>
    </mdx>
    <mdx n="0" f="v">
      <t c="3" si="227">
        <n x="225"/>
        <n x="319"/>
        <n x="192"/>
      </t>
    </mdx>
    <mdx n="0" f="v">
      <t c="3" si="227">
        <n x="225"/>
        <n x="320"/>
        <n x="246"/>
      </t>
    </mdx>
    <mdx n="0" f="v">
      <t c="3" si="227">
        <n x="225"/>
        <n x="320"/>
        <n x="101"/>
      </t>
    </mdx>
    <mdx n="0" f="v">
      <t c="3" si="227">
        <n x="225"/>
        <n x="320"/>
        <n x="115"/>
      </t>
    </mdx>
    <mdx n="0" f="v">
      <t c="3" si="227">
        <n x="225"/>
        <n x="320"/>
        <n x="116"/>
      </t>
    </mdx>
    <mdx n="0" f="v">
      <t c="3" si="227">
        <n x="225"/>
        <n x="320"/>
        <n x="186"/>
      </t>
    </mdx>
    <mdx n="0" f="v">
      <t c="3" si="227">
        <n x="225"/>
        <n x="320"/>
        <n x="240"/>
      </t>
    </mdx>
    <mdx n="0" f="v">
      <t c="3" si="227">
        <n x="225"/>
        <n x="320"/>
        <n x="167"/>
      </t>
    </mdx>
    <mdx n="0" f="v">
      <t c="3" si="227">
        <n x="225"/>
        <n x="320"/>
        <n x="168"/>
      </t>
    </mdx>
    <mdx n="0" f="v">
      <t c="3" si="227">
        <n x="225"/>
        <n x="320"/>
        <n x="169"/>
      </t>
    </mdx>
    <mdx n="0" f="v">
      <t c="3" si="227">
        <n x="225"/>
        <n x="320"/>
        <n x="170"/>
      </t>
    </mdx>
    <mdx n="0" f="v">
      <t c="3" si="227">
        <n x="225"/>
        <n x="320"/>
        <n x="171"/>
      </t>
    </mdx>
    <mdx n="0" f="v">
      <t c="3" si="227">
        <n x="225"/>
        <n x="320"/>
        <n x="172"/>
      </t>
    </mdx>
    <mdx n="0" f="v">
      <t c="3" si="227">
        <n x="225"/>
        <n x="320"/>
        <n x="173"/>
      </t>
    </mdx>
    <mdx n="0" f="v">
      <t c="3" si="227">
        <n x="225"/>
        <n x="320"/>
        <n x="174"/>
      </t>
    </mdx>
    <mdx n="0" f="v">
      <t c="3" si="227">
        <n x="225"/>
        <n x="320"/>
        <n x="236"/>
      </t>
    </mdx>
    <mdx n="0" f="v">
      <t c="3" si="227">
        <n x="225"/>
        <n x="320"/>
        <n x="66"/>
      </t>
    </mdx>
    <mdx n="0" f="v">
      <t c="3" si="227">
        <n x="225"/>
        <n x="320"/>
        <n x="67"/>
      </t>
    </mdx>
    <mdx n="0" f="v">
      <t c="3" si="227">
        <n x="225"/>
        <n x="320"/>
        <n x="68"/>
      </t>
    </mdx>
    <mdx n="0" f="v">
      <t c="3" si="227">
        <n x="225"/>
        <n x="320"/>
        <n x="232"/>
      </t>
    </mdx>
    <mdx n="0" f="v">
      <t c="3" si="227">
        <n x="225"/>
        <n x="320"/>
        <n x="177"/>
      </t>
    </mdx>
    <mdx n="0" f="v">
      <t c="3" si="227">
        <n x="225"/>
        <n x="320"/>
        <n x="158"/>
      </t>
    </mdx>
    <mdx n="0" f="v">
      <t c="3" si="227">
        <n x="225"/>
        <n x="320"/>
        <n x="178"/>
      </t>
    </mdx>
    <mdx n="0" f="v">
      <t c="3" si="227">
        <n x="225"/>
        <n x="320"/>
        <n x="159"/>
      </t>
    </mdx>
    <mdx n="0" f="v">
      <t c="3" si="227">
        <n x="225"/>
        <n x="320"/>
        <n x="179"/>
      </t>
    </mdx>
    <mdx n="0" f="v">
      <t c="3" si="227">
        <n x="225"/>
        <n x="320"/>
        <n x="160"/>
      </t>
    </mdx>
    <mdx n="0" f="v">
      <t c="3" si="227">
        <n x="225"/>
        <n x="320"/>
        <n x="180"/>
      </t>
    </mdx>
    <mdx n="0" f="v">
      <t c="3" si="227">
        <n x="225"/>
        <n x="320"/>
        <n x="161"/>
      </t>
    </mdx>
    <mdx n="0" f="v">
      <t c="3" si="227">
        <n x="225"/>
        <n x="320"/>
        <n x="181"/>
      </t>
    </mdx>
    <mdx n="0" f="v">
      <t c="3" si="227">
        <n x="225"/>
        <n x="320"/>
        <n x="162"/>
      </t>
    </mdx>
    <mdx n="0" f="v">
      <t c="3" si="227">
        <n x="225"/>
        <n x="320"/>
        <n x="12"/>
      </t>
    </mdx>
    <mdx n="0" f="v">
      <t c="3" si="227">
        <n x="225"/>
        <n x="320"/>
        <n x="192"/>
      </t>
    </mdx>
    <mdx n="0" f="v">
      <t c="3" si="227">
        <n x="225"/>
        <n x="338"/>
        <n x="246"/>
      </t>
    </mdx>
    <mdx n="0" f="v">
      <t c="3" si="227">
        <n x="225"/>
        <n x="338"/>
        <n x="101"/>
      </t>
    </mdx>
    <mdx n="0" f="v">
      <t c="3" si="227">
        <n x="225"/>
        <n x="338"/>
        <n x="115"/>
      </t>
    </mdx>
    <mdx n="0" f="v">
      <t c="3" si="227">
        <n x="225"/>
        <n x="338"/>
        <n x="116"/>
      </t>
    </mdx>
    <mdx n="0" f="v">
      <t c="3" si="227">
        <n x="225"/>
        <n x="338"/>
        <n x="186"/>
      </t>
    </mdx>
    <mdx n="0" f="v">
      <t c="3" si="227">
        <n x="225"/>
        <n x="338"/>
        <n x="167"/>
      </t>
    </mdx>
    <mdx n="0" f="v">
      <t c="3" si="227">
        <n x="225"/>
        <n x="338"/>
        <n x="168"/>
      </t>
    </mdx>
    <mdx n="0" f="v">
      <t c="3" si="227">
        <n x="225"/>
        <n x="338"/>
        <n x="169"/>
      </t>
    </mdx>
    <mdx n="0" f="v">
      <t c="3" si="227">
        <n x="225"/>
        <n x="338"/>
        <n x="172"/>
      </t>
    </mdx>
    <mdx n="0" f="v">
      <t c="3" si="227">
        <n x="225"/>
        <n x="338"/>
        <n x="173"/>
      </t>
    </mdx>
    <mdx n="0" f="v">
      <t c="3" si="227">
        <n x="225"/>
        <n x="338"/>
        <n x="236"/>
      </t>
    </mdx>
    <mdx n="0" f="v">
      <t c="3" si="227">
        <n x="225"/>
        <n x="338"/>
        <n x="66"/>
      </t>
    </mdx>
    <mdx n="0" f="v">
      <t c="3" si="227">
        <n x="225"/>
        <n x="338"/>
        <n x="67"/>
      </t>
    </mdx>
    <mdx n="0" f="v">
      <t c="3" si="227">
        <n x="225"/>
        <n x="338"/>
        <n x="177"/>
      </t>
    </mdx>
    <mdx n="0" f="v">
      <t c="3" si="227">
        <n x="225"/>
        <n x="338"/>
        <n x="159"/>
      </t>
    </mdx>
    <mdx n="0" f="v">
      <t c="3" si="227">
        <n x="225"/>
        <n x="321"/>
        <n x="101"/>
      </t>
    </mdx>
    <mdx n="0" f="v">
      <t c="3" si="227">
        <n x="225"/>
        <n x="321"/>
        <n x="240"/>
      </t>
    </mdx>
    <mdx n="0" f="v">
      <t c="3" si="227">
        <n x="225"/>
        <n x="321"/>
        <n x="170"/>
      </t>
    </mdx>
    <mdx n="0" f="v">
      <t c="3" si="227">
        <n x="225"/>
        <n x="321"/>
        <n x="174"/>
      </t>
    </mdx>
    <mdx n="0" f="v">
      <t c="3" si="227">
        <n x="225"/>
        <n x="321"/>
        <n x="68"/>
      </t>
    </mdx>
    <mdx n="0" f="v">
      <t c="3" si="227">
        <n x="225"/>
        <n x="321"/>
        <n x="178"/>
      </t>
    </mdx>
    <mdx n="0" f="v">
      <t c="3" si="227">
        <n x="225"/>
        <n x="321"/>
        <n x="180"/>
      </t>
    </mdx>
    <mdx n="0" f="v">
      <t c="3" si="227">
        <n x="225"/>
        <n x="321"/>
        <n x="12"/>
      </t>
    </mdx>
    <mdx n="0" f="v">
      <t c="3" si="227">
        <n x="225"/>
        <n x="322"/>
        <n x="246"/>
      </t>
    </mdx>
    <mdx n="0" f="v">
      <t c="3" si="227">
        <n x="225"/>
        <n x="322"/>
        <n x="167"/>
      </t>
    </mdx>
    <mdx n="0" f="v">
      <t c="3" si="227">
        <n x="225"/>
        <n x="322"/>
        <n x="173"/>
      </t>
    </mdx>
    <mdx n="0" f="v">
      <t c="3" si="227">
        <n x="225"/>
        <n x="322"/>
        <n x="66"/>
      </t>
    </mdx>
    <mdx n="0" f="v">
      <t c="3" si="227">
        <n x="225"/>
        <n x="322"/>
        <n x="177"/>
      </t>
    </mdx>
    <mdx n="0" f="v">
      <t c="3" si="227">
        <n x="225"/>
        <n x="322"/>
        <n x="159"/>
      </t>
    </mdx>
    <mdx n="0" f="v">
      <t c="3" si="227">
        <n x="225"/>
        <n x="274"/>
        <n x="91"/>
      </t>
    </mdx>
    <mdx n="0" f="v">
      <t c="3" si="227">
        <n x="225"/>
        <n x="275"/>
        <n x="37"/>
      </t>
    </mdx>
    <mdx n="0" f="v">
      <t c="3" si="227">
        <n x="225"/>
        <n x="275"/>
        <n x="239"/>
      </t>
    </mdx>
    <mdx n="0" f="v">
      <t c="3" si="227">
        <n x="225"/>
        <n x="275"/>
        <n x="4"/>
      </t>
    </mdx>
    <mdx n="0" f="v">
      <t c="3" si="227">
        <n x="225"/>
        <n x="275"/>
        <n x="87"/>
      </t>
    </mdx>
    <mdx n="0" f="v">
      <t c="3" si="227">
        <n x="225"/>
        <n x="275"/>
        <n x="191"/>
      </t>
    </mdx>
    <mdx n="0" f="v">
      <t c="3" si="227">
        <n x="225"/>
        <n x="275"/>
        <n x="91"/>
      </t>
    </mdx>
    <mdx n="0" f="v">
      <t c="3" si="227">
        <n x="225"/>
        <n x="275"/>
        <n x="94"/>
      </t>
    </mdx>
    <mdx n="0" f="v">
      <t c="3" si="227">
        <n x="225"/>
        <n x="321"/>
        <n x="245"/>
      </t>
    </mdx>
    <mdx n="0" f="v">
      <t c="3" si="227">
        <n x="225"/>
        <n x="321"/>
        <n x="32"/>
      </t>
    </mdx>
    <mdx n="0" f="v">
      <t c="3" si="227">
        <n x="225"/>
        <n x="321"/>
        <n x="29"/>
      </t>
    </mdx>
    <mdx n="0" f="v">
      <t c="3" si="227">
        <n x="225"/>
        <n x="321"/>
        <n x="24"/>
      </t>
    </mdx>
    <mdx n="0" f="v">
      <t c="3" si="227">
        <n x="225"/>
        <n x="321"/>
        <n x="22"/>
      </t>
    </mdx>
    <mdx n="0" f="v">
      <t c="3" si="227">
        <n x="225"/>
        <n x="321"/>
        <n x="15"/>
      </t>
    </mdx>
    <mdx n="0" f="v">
      <t c="3" si="227">
        <n x="225"/>
        <n x="285"/>
        <n x="37"/>
      </t>
    </mdx>
    <mdx n="0" f="v">
      <t c="3" si="227">
        <n x="225"/>
        <n x="285"/>
        <n x="84"/>
      </t>
    </mdx>
    <mdx n="0" f="v">
      <t c="3" si="227">
        <n x="225"/>
        <n x="285"/>
        <n x="7"/>
      </t>
    </mdx>
    <mdx n="0" f="v">
      <t c="3" si="227">
        <n x="225"/>
        <n x="285"/>
        <n x="87"/>
      </t>
    </mdx>
    <mdx n="0" f="v">
      <t c="3" si="227">
        <n x="225"/>
        <n x="285"/>
        <n x="191"/>
      </t>
    </mdx>
    <mdx n="0" f="v">
      <t c="3" si="227">
        <n x="225"/>
        <n x="285"/>
        <n x="96"/>
      </t>
    </mdx>
    <mdx n="0" f="v">
      <t c="3" si="227">
        <n x="225"/>
        <n x="285"/>
        <n x="130"/>
      </t>
    </mdx>
    <mdx n="0" f="v">
      <t c="3" si="227">
        <n x="225"/>
        <n x="322"/>
        <n x="10"/>
      </t>
    </mdx>
    <mdx n="0" f="v">
      <t c="3" si="227">
        <n x="225"/>
        <n x="322"/>
        <n x="16"/>
      </t>
    </mdx>
    <mdx n="0" f="v">
      <t c="3" si="227">
        <n x="225"/>
        <n x="322"/>
        <n x="220"/>
      </t>
    </mdx>
    <mdx n="0" f="v">
      <t c="3" si="227">
        <n x="225"/>
        <n x="286"/>
        <n x="111"/>
      </t>
    </mdx>
    <mdx n="0" f="v">
      <t c="3" si="227">
        <n x="225"/>
        <n x="345"/>
        <n x="107"/>
      </t>
    </mdx>
    <mdx n="0" f="v">
      <t c="3" si="227">
        <n x="225"/>
        <n x="345"/>
        <n x="213"/>
      </t>
    </mdx>
    <mdx n="0" f="v">
      <t c="3" si="227">
        <n x="225"/>
        <n x="287"/>
        <n x="54"/>
      </t>
    </mdx>
    <mdx n="0" f="v">
      <t c="3" si="227">
        <n x="225"/>
        <n x="287"/>
        <n x="106"/>
      </t>
    </mdx>
    <mdx n="0" f="v">
      <t c="3" si="227">
        <n x="225"/>
        <n x="287"/>
        <n x="153"/>
      </t>
    </mdx>
    <mdx n="0" f="v">
      <t c="3" si="227">
        <n x="225"/>
        <n x="337"/>
        <n x="200"/>
      </t>
    </mdx>
    <mdx n="0" f="v">
      <t c="3" si="227">
        <n x="225"/>
        <n x="337"/>
        <n x="204"/>
      </t>
    </mdx>
    <mdx n="0" f="v">
      <t c="3" si="227">
        <n x="225"/>
        <n x="288"/>
        <n x="55"/>
      </t>
    </mdx>
    <mdx n="0" f="v">
      <t c="3" si="227">
        <n x="225"/>
        <n x="288"/>
        <n x="238"/>
      </t>
    </mdx>
    <mdx n="0" f="v">
      <t c="3" si="227">
        <n x="225"/>
        <n x="288"/>
        <n x="234"/>
      </t>
    </mdx>
    <mdx n="0" f="v">
      <t c="3" si="227">
        <n x="225"/>
        <n x="288"/>
        <n x="127"/>
      </t>
    </mdx>
    <mdx n="0" f="v">
      <t c="3" si="227">
        <n x="225"/>
        <n x="288"/>
        <n x="1"/>
      </t>
    </mdx>
    <mdx n="0" f="v">
      <t c="3" si="227">
        <n x="225"/>
        <n x="318"/>
        <n x="107"/>
      </t>
    </mdx>
    <mdx n="0" f="v">
      <t c="3" si="227">
        <n x="225"/>
        <n x="318"/>
        <n x="210"/>
      </t>
    </mdx>
    <mdx n="0" f="v">
      <t c="3" si="227">
        <n x="225"/>
        <n x="318"/>
        <n x="215"/>
      </t>
    </mdx>
    <mdx n="0" f="v">
      <t c="3" si="227">
        <n x="225"/>
        <n x="289"/>
        <n x="247"/>
      </t>
    </mdx>
    <mdx n="0" f="v">
      <t c="3" si="227">
        <n x="225"/>
        <n x="319"/>
        <n x="201"/>
      </t>
    </mdx>
    <mdx n="0" f="v">
      <t c="3" si="227">
        <n x="225"/>
        <n x="319"/>
        <n x="212"/>
      </t>
    </mdx>
    <mdx n="0" f="v">
      <t c="3" si="227">
        <n x="225"/>
        <n x="290"/>
        <n x="127"/>
      </t>
    </mdx>
    <mdx n="0" f="v">
      <t c="3" si="227">
        <n x="225"/>
        <n x="320"/>
        <n x="201"/>
      </t>
    </mdx>
    <mdx n="0" f="v">
      <t c="3" si="227">
        <n x="225"/>
        <n x="284"/>
        <n x="238"/>
      </t>
    </mdx>
    <mdx n="0" f="v">
      <t c="3" si="227">
        <n x="225"/>
        <n x="284"/>
        <n x="234"/>
      </t>
    </mdx>
    <mdx n="0" f="v">
      <t c="3" si="227">
        <n x="225"/>
        <n x="284"/>
        <n x="154"/>
      </t>
    </mdx>
    <mdx n="0" f="v">
      <t c="3" si="227">
        <n x="225"/>
        <n x="338"/>
        <n x="210"/>
      </t>
    </mdx>
    <mdx n="0" f="v">
      <t c="3" si="227">
        <n x="225"/>
        <n x="338"/>
        <n x="218"/>
      </t>
    </mdx>
    <mdx n="0" f="v">
      <t c="3" si="227">
        <n x="225"/>
        <n x="269"/>
        <n x="241"/>
      </t>
    </mdx>
    <mdx n="0" f="v">
      <t c="3" si="227">
        <n x="225"/>
        <n x="274"/>
        <n x="54"/>
      </t>
    </mdx>
    <mdx n="0" f="v">
      <t c="3" si="227">
        <n x="225"/>
        <n x="274"/>
        <n x="234"/>
      </t>
    </mdx>
    <mdx n="0" f="v">
      <t c="3" si="227">
        <n x="225"/>
        <n x="274"/>
        <n x="1"/>
      </t>
    </mdx>
    <mdx n="0" f="v">
      <t c="3" si="227">
        <n x="225"/>
        <n x="265"/>
        <n x="38"/>
      </t>
    </mdx>
    <mdx n="0" f="v">
      <t c="3" si="227">
        <n x="225"/>
        <n x="265"/>
        <n x="203"/>
      </t>
    </mdx>
    <mdx n="0" f="v">
      <t c="3" si="227">
        <n x="225"/>
        <n x="265"/>
        <n x="107"/>
      </t>
    </mdx>
    <mdx n="0" f="v">
      <t c="3" si="227">
        <n x="225"/>
        <n x="265"/>
        <n x="212"/>
      </t>
    </mdx>
    <mdx n="0" f="v">
      <t c="3" si="227">
        <n x="225"/>
        <n x="265"/>
        <n x="217"/>
      </t>
    </mdx>
    <mdx n="0" f="v">
      <t c="3" si="227">
        <n x="225"/>
        <n x="275"/>
        <n x="247"/>
      </t>
    </mdx>
    <mdx n="0" f="v">
      <t c="3" si="227">
        <n x="225"/>
        <n x="275"/>
        <n x="1"/>
      </t>
    </mdx>
    <mdx n="0" f="v">
      <t c="3" si="227">
        <n x="225"/>
        <n x="321"/>
        <n x="203"/>
      </t>
    </mdx>
    <mdx n="0" f="v">
      <t c="3" si="227">
        <n x="225"/>
        <n x="321"/>
        <n x="123"/>
      </t>
    </mdx>
    <mdx n="0" f="v">
      <t c="3" si="227">
        <n x="225"/>
        <n x="321"/>
        <n x="212"/>
      </t>
    </mdx>
    <mdx n="0" f="v">
      <t c="3" si="227">
        <n x="225"/>
        <n x="321"/>
        <n x="217"/>
      </t>
    </mdx>
    <mdx n="0" f="v">
      <t c="3" si="227">
        <n x="225"/>
        <n x="285"/>
        <n x="241"/>
      </t>
    </mdx>
    <mdx n="0" f="v">
      <t c="3" si="227">
        <n x="225"/>
        <n x="285"/>
        <n x="121"/>
      </t>
    </mdx>
    <mdx n="0" f="v">
      <t c="3" si="227">
        <n x="225"/>
        <n x="285"/>
        <n x="208"/>
      </t>
    </mdx>
    <mdx n="0" f="v">
      <t c="3" si="227">
        <n x="225"/>
        <n x="285"/>
        <n x="126"/>
      </t>
    </mdx>
    <mdx n="0" f="v">
      <t c="3" si="227">
        <n x="225"/>
        <n x="285"/>
        <n x="112"/>
      </t>
    </mdx>
    <mdx n="0" f="v">
      <t c="3" si="227">
        <n x="225"/>
        <n x="285"/>
        <n x="1"/>
      </t>
    </mdx>
    <mdx n="0" f="v">
      <t c="3" si="227">
        <n x="225"/>
        <n x="322"/>
        <n x="200"/>
      </t>
    </mdx>
    <mdx n="0" f="v">
      <t c="3" si="227">
        <n x="225"/>
        <n x="322"/>
        <n x="218"/>
      </t>
    </mdx>
    <mdx n="0" f="v">
      <t c="3" si="227">
        <n x="225"/>
        <n x="300"/>
        <n x="215"/>
      </t>
    </mdx>
    <mdx n="0" f="v">
      <t c="3" si="227">
        <n x="225"/>
        <n x="556"/>
        <n x="183"/>
      </t>
    </mdx>
    <mdx n="0" f="v">
      <t c="3" si="227">
        <n x="225"/>
        <n x="554"/>
        <n x="68"/>
      </t>
    </mdx>
    <mdx n="0" f="v">
      <t c="3" si="227">
        <n x="225"/>
        <n x="351"/>
        <n x="101"/>
      </t>
    </mdx>
    <mdx n="0" f="v">
      <t c="3" si="227">
        <n x="225"/>
        <n x="349"/>
        <n x="68"/>
      </t>
    </mdx>
    <mdx n="0" f="v">
      <t c="3" si="227">
        <n x="225"/>
        <n x="331"/>
        <n x="101"/>
      </t>
    </mdx>
    <mdx n="0" f="v">
      <t c="3" si="227">
        <n x="225"/>
        <n x="342"/>
        <n x="68"/>
      </t>
    </mdx>
    <mdx n="0" f="v">
      <t c="3" si="227">
        <n x="225"/>
        <n x="302"/>
        <n x="101"/>
      </t>
    </mdx>
    <mdx n="0" f="v">
      <t c="3" si="227">
        <n x="225"/>
        <n x="352"/>
        <n x="68"/>
      </t>
    </mdx>
    <mdx n="0" f="v">
      <t c="3" si="227">
        <n x="225"/>
        <n x="333"/>
        <n x="123"/>
      </t>
    </mdx>
    <mdx n="0" f="v">
      <t c="3" si="227">
        <n x="225"/>
        <n x="303"/>
        <n x="186"/>
      </t>
    </mdx>
    <mdx n="0" f="v">
      <t c="3" si="227">
        <n x="225"/>
        <n x="303"/>
        <n x="162"/>
      </t>
    </mdx>
    <mdx n="0" f="v">
      <t c="3" si="227">
        <n x="225"/>
        <n x="291"/>
        <n x="208"/>
      </t>
    </mdx>
    <mdx n="0" f="v">
      <t c="3" si="227">
        <n x="225"/>
        <n x="557"/>
        <n x="38"/>
      </t>
    </mdx>
    <mdx n="0" f="v">
      <t c="3" si="227">
        <n x="225"/>
        <n x="557"/>
        <n x="216"/>
      </t>
    </mdx>
    <mdx n="0" f="v">
      <t c="3" si="227">
        <n x="225"/>
        <n x="323"/>
        <n x="236"/>
      </t>
    </mdx>
    <mdx n="0" f="v">
      <t c="3" si="227">
        <n x="225"/>
        <n x="323"/>
        <n x="192"/>
      </t>
    </mdx>
    <mdx n="0" f="v">
      <t c="3" si="227">
        <n x="225"/>
        <n x="279"/>
        <n x="164"/>
      </t>
    </mdx>
    <mdx n="0" f="v">
      <t c="3" si="227">
        <n x="225"/>
        <n x="343"/>
        <n x="218"/>
      </t>
    </mdx>
    <mdx n="0" f="v">
      <t c="3" si="227">
        <n x="225"/>
        <n x="308"/>
        <n x="166"/>
      </t>
    </mdx>
    <mdx n="0" f="v">
      <t c="3" si="227">
        <n x="225"/>
        <n x="308"/>
        <n x="161"/>
      </t>
    </mdx>
    <mdx n="0" f="v">
      <t c="3" si="227">
        <n x="225"/>
        <n x="309"/>
        <n x="67"/>
      </t>
    </mdx>
    <mdx n="0" f="v">
      <t c="3" si="227">
        <n x="225"/>
        <n x="335"/>
        <n x="201"/>
      </t>
    </mdx>
    <mdx n="0" f="v">
      <t c="3" si="227">
        <n x="225"/>
        <n x="335"/>
        <n x="177"/>
      </t>
    </mdx>
    <mdx n="0" f="v">
      <t c="3" si="227">
        <n x="225"/>
        <n x="335"/>
        <n x="181"/>
      </t>
    </mdx>
    <mdx n="0" f="v">
      <t c="3" si="227">
        <n x="225"/>
        <n x="339"/>
        <n x="111"/>
      </t>
    </mdx>
    <mdx n="0" f="v">
      <t c="3" si="227">
        <n x="225"/>
        <n x="339"/>
        <n x="192"/>
      </t>
    </mdx>
    <mdx n="0" f="v">
      <t c="3" si="227">
        <n x="225"/>
        <n x="313"/>
        <n x="173"/>
      </t>
    </mdx>
    <mdx n="0" f="v">
      <t c="3" si="227">
        <n x="225"/>
        <n x="314"/>
        <n x="168"/>
      </t>
    </mdx>
    <mdx n="0" f="v">
      <t c="3" si="227">
        <n x="225"/>
        <n x="315"/>
        <n x="67"/>
      </t>
    </mdx>
    <mdx n="0" f="v">
      <t c="3" si="227">
        <n x="225"/>
        <n x="325"/>
        <n x="159"/>
      </t>
    </mdx>
    <mdx n="0" f="v">
      <t c="3" si="227">
        <n x="225"/>
        <n x="282"/>
        <n x="102"/>
      </t>
    </mdx>
    <mdx n="0" f="v">
      <t c="3" si="227">
        <n x="225"/>
        <n x="344"/>
        <n x="235"/>
      </t>
    </mdx>
    <mdx n="0" f="v">
      <t c="3" si="227">
        <n x="225"/>
        <n x="283"/>
        <n x="66"/>
      </t>
    </mdx>
    <mdx n="0" f="v">
      <t c="3" si="227">
        <n x="225"/>
        <n x="292"/>
        <n x="12"/>
      </t>
    </mdx>
    <mdx n="0" f="v">
      <t c="3" si="227">
        <n x="225"/>
        <n x="286"/>
        <n x="170"/>
      </t>
    </mdx>
    <mdx n="0" f="v">
      <t c="3" si="227">
        <n x="225"/>
        <n x="286"/>
        <n x="236"/>
      </t>
    </mdx>
    <mdx n="0" f="v">
      <t c="3" si="227">
        <n x="225"/>
        <n x="286"/>
        <n x="177"/>
      </t>
    </mdx>
    <mdx n="0" f="v">
      <t c="3" si="227">
        <n x="225"/>
        <n x="286"/>
        <n x="160"/>
      </t>
    </mdx>
    <mdx n="0" f="v">
      <t c="3" si="227">
        <n x="225"/>
        <n x="286"/>
        <n x="12"/>
      </t>
    </mdx>
    <mdx n="0" f="v">
      <t c="3" si="227">
        <n x="225"/>
        <n x="287"/>
        <n x="115"/>
      </t>
    </mdx>
    <mdx n="0" f="v">
      <t c="3" si="227">
        <n x="225"/>
        <n x="287"/>
        <n x="168"/>
      </t>
    </mdx>
    <mdx n="0" f="v">
      <t c="3" si="227">
        <n x="225"/>
        <n x="287"/>
        <n x="173"/>
      </t>
    </mdx>
    <mdx n="0" f="v">
      <t c="3" si="227">
        <n x="225"/>
        <n x="287"/>
        <n x="66"/>
      </t>
    </mdx>
    <mdx n="0" f="v">
      <t c="3" si="227">
        <n x="225"/>
        <n x="287"/>
        <n x="158"/>
      </t>
    </mdx>
    <mdx n="0" f="v">
      <t c="3" si="227">
        <n x="225"/>
        <n x="287"/>
        <n x="180"/>
      </t>
    </mdx>
    <mdx n="0" f="v">
      <t c="3" si="227">
        <n x="225"/>
        <n x="287"/>
        <n x="12"/>
      </t>
    </mdx>
    <mdx n="0" f="v">
      <t c="3" si="227">
        <n x="225"/>
        <n x="581"/>
        <n x="246"/>
      </t>
    </mdx>
    <mdx n="0" f="v">
      <t c="3" si="227">
        <n x="225"/>
        <n x="590"/>
        <n x="149"/>
      </t>
    </mdx>
    <mdx n="0" f="v">
      <t c="3" si="227">
        <n x="225"/>
        <n x="568"/>
        <n x="54"/>
      </t>
    </mdx>
    <mdx n="0" f="v">
      <t c="3" si="227">
        <n x="225"/>
        <n x="579"/>
        <n x="216"/>
      </t>
    </mdx>
    <mdx n="0" f="v">
      <t c="3" si="227">
        <n x="225"/>
        <n x="565"/>
        <n x="1"/>
      </t>
    </mdx>
    <mdx n="0" f="v">
      <t c="3" si="227">
        <n x="225"/>
        <n x="575"/>
        <n x="202"/>
      </t>
    </mdx>
    <mdx n="0" f="v">
      <t c="3" si="227">
        <n x="225"/>
        <n x="564"/>
        <n x="234"/>
      </t>
    </mdx>
    <mdx n="0" f="v">
      <t c="3" si="227">
        <n x="225"/>
        <n x="563"/>
        <n x="67"/>
      </t>
    </mdx>
    <mdx n="0" f="v">
      <t c="3" si="227">
        <n x="225"/>
        <n x="296"/>
        <n x="238"/>
      </t>
    </mdx>
    <mdx n="0" f="v">
      <t c="3" si="227">
        <n x="225"/>
        <n x="552"/>
        <n x="164"/>
      </t>
    </mdx>
    <mdx n="0" f="v">
      <t c="3" si="227">
        <n x="225"/>
        <n x="552"/>
        <n x="174"/>
      </t>
    </mdx>
    <mdx n="0" f="v">
      <t c="3" si="227">
        <n x="225"/>
        <n x="552"/>
        <n x="93"/>
      </t>
    </mdx>
    <mdx n="0" f="v">
      <t c="3" si="227">
        <n x="225"/>
        <n x="298"/>
        <n x="242"/>
      </t>
    </mdx>
    <mdx n="0" f="v">
      <t c="3" si="227">
        <n x="225"/>
        <n x="298"/>
        <n x="159"/>
      </t>
    </mdx>
    <mdx n="0" f="v">
      <t c="3" si="227">
        <n x="225"/>
        <n x="299"/>
        <n x="20"/>
      </t>
    </mdx>
    <mdx n="0" f="v">
      <t c="3" si="227">
        <n x="225"/>
        <n x="300"/>
        <n x="5"/>
      </t>
    </mdx>
    <mdx n="0" f="v">
      <t c="3" si="227">
        <n x="225"/>
        <n x="301"/>
        <n x="29"/>
      </t>
    </mdx>
    <mdx n="0" f="v">
      <t c="3" si="227">
        <n x="225"/>
        <n x="556"/>
        <n x="31"/>
      </t>
    </mdx>
    <mdx n="0" f="v">
      <t c="3" si="227">
        <n x="225"/>
        <n x="556"/>
        <n x="108"/>
      </t>
    </mdx>
    <mdx n="0" f="v">
      <t c="3" si="227">
        <n x="225"/>
        <n x="554"/>
        <n x="167"/>
      </t>
    </mdx>
    <mdx n="0" f="v">
      <t c="3" si="227">
        <n x="225"/>
        <n x="554"/>
        <n x="236"/>
      </t>
    </mdx>
    <mdx n="0" f="v">
      <t c="3" si="227">
        <n x="225"/>
        <n x="554"/>
        <n x="159"/>
      </t>
    </mdx>
    <mdx n="0" f="v">
      <t c="3" si="227">
        <n x="225"/>
        <n x="554"/>
        <n x="192"/>
      </t>
    </mdx>
    <mdx n="0" f="v">
      <t c="3" si="227">
        <n x="225"/>
        <n x="351"/>
        <n x="167"/>
      </t>
    </mdx>
    <mdx n="0" f="v">
      <t c="3" si="227">
        <n x="225"/>
        <n x="351"/>
        <n x="236"/>
      </t>
    </mdx>
    <mdx n="0" f="v">
      <t c="3" si="227">
        <n x="225"/>
        <n x="351"/>
        <n x="159"/>
      </t>
    </mdx>
    <mdx n="0" f="v">
      <t c="3" si="227">
        <n x="225"/>
        <n x="351"/>
        <n x="192"/>
      </t>
    </mdx>
    <mdx n="0" f="v">
      <t c="3" si="227">
        <n x="225"/>
        <n x="330"/>
        <n x="167"/>
      </t>
    </mdx>
    <mdx n="0" f="v">
      <t c="3" si="227">
        <n x="225"/>
        <n x="330"/>
        <n x="236"/>
      </t>
    </mdx>
    <mdx n="0" f="v">
      <t c="3" si="227">
        <n x="225"/>
        <n x="330"/>
        <n x="159"/>
      </t>
    </mdx>
    <mdx n="0" f="v">
      <t c="3" si="227">
        <n x="225"/>
        <n x="330"/>
        <n x="192"/>
      </t>
    </mdx>
    <mdx n="0" f="v">
      <t c="3" si="227">
        <n x="225"/>
        <n x="553"/>
        <n x="167"/>
      </t>
    </mdx>
    <mdx n="0" f="v">
      <t c="3" si="227">
        <n x="225"/>
        <n x="553"/>
        <n x="236"/>
      </t>
    </mdx>
    <mdx n="0" f="v">
      <t c="3" si="227">
        <n x="225"/>
        <n x="553"/>
        <n x="159"/>
      </t>
    </mdx>
    <mdx n="0" f="v">
      <t c="3" si="227">
        <n x="225"/>
        <n x="553"/>
        <n x="192"/>
      </t>
    </mdx>
    <mdx n="0" f="v">
      <t c="3" si="227">
        <n x="225"/>
        <n x="349"/>
        <n x="167"/>
      </t>
    </mdx>
    <mdx n="0" f="v">
      <t c="3" si="227">
        <n x="225"/>
        <n x="349"/>
        <n x="236"/>
      </t>
    </mdx>
    <mdx n="0" f="v">
      <t c="3" si="227">
        <n x="225"/>
        <n x="349"/>
        <n x="159"/>
      </t>
    </mdx>
    <mdx n="0" f="v">
      <t c="3" si="227">
        <n x="225"/>
        <n x="349"/>
        <n x="192"/>
      </t>
    </mdx>
    <mdx n="0" f="v">
      <t c="3" si="227">
        <n x="225"/>
        <n x="331"/>
        <n x="167"/>
      </t>
    </mdx>
    <mdx n="0" f="v">
      <t c="3" si="227">
        <n x="225"/>
        <n x="331"/>
        <n x="236"/>
      </t>
    </mdx>
    <mdx n="0" f="v">
      <t c="3" si="227">
        <n x="225"/>
        <n x="331"/>
        <n x="159"/>
      </t>
    </mdx>
    <mdx n="0" f="v">
      <t c="3" si="227">
        <n x="225"/>
        <n x="331"/>
        <n x="192"/>
      </t>
    </mdx>
    <mdx n="0" f="v">
      <t c="3" si="227">
        <n x="225"/>
        <n x="332"/>
        <n x="236"/>
      </t>
    </mdx>
    <mdx n="0" f="v">
      <t c="3" si="227">
        <n x="225"/>
        <n x="332"/>
        <n x="159"/>
      </t>
    </mdx>
    <mdx n="0" f="v">
      <t c="3" si="227">
        <n x="225"/>
        <n x="332"/>
        <n x="192"/>
      </t>
    </mdx>
    <mdx n="0" f="v">
      <t c="3" si="227">
        <n x="225"/>
        <n x="342"/>
        <n x="236"/>
      </t>
    </mdx>
    <mdx n="0" f="v">
      <t c="3" si="227">
        <n x="225"/>
        <n x="342"/>
        <n x="159"/>
      </t>
    </mdx>
    <mdx n="0" f="v">
      <t c="3" si="227">
        <n x="225"/>
        <n x="342"/>
        <n x="192"/>
      </t>
    </mdx>
    <mdx n="0" f="v">
      <t c="3" si="227">
        <n x="225"/>
        <n x="302"/>
        <n x="236"/>
      </t>
    </mdx>
    <mdx n="0" f="v">
      <t c="3" si="227">
        <n x="225"/>
        <n x="302"/>
        <n x="159"/>
      </t>
    </mdx>
    <mdx n="0" f="v">
      <t c="3" si="227">
        <n x="225"/>
        <n x="352"/>
        <n x="167"/>
      </t>
    </mdx>
    <mdx n="0" f="v">
      <t c="3" si="227">
        <n x="225"/>
        <n x="352"/>
        <n x="236"/>
      </t>
    </mdx>
    <mdx n="0" f="v">
      <t c="3" si="227">
        <n x="225"/>
        <n x="352"/>
        <n x="159"/>
      </t>
    </mdx>
    <mdx n="0" f="v">
      <t c="3" si="227">
        <n x="225"/>
        <n x="352"/>
        <n x="192"/>
      </t>
    </mdx>
    <mdx n="0" f="v">
      <t c="3" si="227">
        <n x="225"/>
        <n x="303"/>
        <n x="55"/>
      </t>
    </mdx>
    <mdx n="0" f="v">
      <t c="3" si="227">
        <n x="225"/>
        <n x="303"/>
        <n x="118"/>
      </t>
    </mdx>
    <mdx n="0" f="v">
      <t c="3" si="227">
        <n x="225"/>
        <n x="303"/>
        <n x="110"/>
      </t>
    </mdx>
    <mdx n="0" f="v">
      <t c="3" si="227">
        <n x="225"/>
        <n x="303"/>
        <n x="1"/>
      </t>
    </mdx>
    <mdx n="0" f="v">
      <t c="3" si="227">
        <n x="225"/>
        <n x="551"/>
        <n x="200"/>
      </t>
    </mdx>
    <mdx n="0" f="v">
      <t c="3" si="227">
        <n x="225"/>
        <n x="551"/>
        <n x="107"/>
      </t>
    </mdx>
    <mdx n="0" f="v">
      <t c="3" si="227">
        <n x="225"/>
        <n x="551"/>
        <n x="210"/>
      </t>
    </mdx>
    <mdx n="0" f="v">
      <t c="3" si="227">
        <n x="225"/>
        <n x="551"/>
        <n x="218"/>
      </t>
    </mdx>
    <mdx n="0" f="v">
      <t c="3" si="227">
        <n x="225"/>
        <n x="291"/>
        <n x="116"/>
      </t>
    </mdx>
    <mdx n="0" f="v">
      <t c="3" si="227">
        <n x="225"/>
        <n x="291"/>
        <n x="168"/>
      </t>
    </mdx>
    <mdx n="0" f="v">
      <t c="3" si="227">
        <n x="225"/>
        <n x="291"/>
        <n x="172"/>
      </t>
    </mdx>
    <mdx n="0" f="v">
      <t c="3" si="227">
        <n x="225"/>
        <n x="323"/>
        <n x="247"/>
      </t>
    </mdx>
    <mdx n="0" f="v">
      <t c="3" si="227">
        <n x="225"/>
        <n x="323"/>
        <n x="240"/>
      </t>
    </mdx>
    <mdx n="0" f="v">
      <t c="3" si="227">
        <n x="225"/>
        <n x="323"/>
        <n x="174"/>
      </t>
    </mdx>
    <mdx n="0" f="v">
      <t c="3" si="227">
        <n x="225"/>
        <n x="323"/>
        <n x="207"/>
      </t>
    </mdx>
    <mdx n="0" f="v">
      <t c="3" si="227">
        <n x="225"/>
        <n x="323"/>
        <n x="178"/>
      </t>
    </mdx>
    <mdx n="0" f="v">
      <t c="3" si="227">
        <n x="225"/>
        <n x="323"/>
        <n x="127"/>
      </t>
    </mdx>
    <mdx n="0" f="v">
      <t c="3" si="227">
        <n x="225"/>
        <n x="323"/>
        <n x="12"/>
      </t>
    </mdx>
    <mdx n="0" f="v">
      <t c="3" si="227">
        <n x="225"/>
        <n x="305"/>
        <n x="241"/>
      </t>
    </mdx>
    <mdx n="0" f="v">
      <t c="3" si="227">
        <n x="225"/>
        <n x="305"/>
        <n x="119"/>
      </t>
    </mdx>
    <mdx n="0" f="v">
      <t c="3" si="227">
        <n x="225"/>
        <n x="305"/>
        <n x="236"/>
      </t>
    </mdx>
    <mdx n="0" f="v">
      <t c="3" si="227">
        <n x="225"/>
        <n x="305"/>
        <n x="208"/>
      </t>
    </mdx>
    <mdx n="0" f="v">
      <t c="3" si="227">
        <n x="225"/>
        <n x="305"/>
        <n x="159"/>
      </t>
    </mdx>
    <mdx n="0" f="v">
      <t c="3" si="227">
        <n x="225"/>
        <n x="305"/>
        <n x="111"/>
      </t>
    </mdx>
    <mdx n="0" f="v">
      <t c="3" si="227">
        <n x="225"/>
        <n x="279"/>
        <n x="186"/>
      </t>
    </mdx>
    <mdx n="0" f="v">
      <t c="3" si="227">
        <n x="225"/>
        <n x="279"/>
        <n x="202"/>
      </t>
    </mdx>
    <mdx n="0" f="v">
      <t c="3" si="227">
        <n x="225"/>
        <n x="279"/>
        <n x="173"/>
      </t>
    </mdx>
    <mdx n="0" f="v">
      <t c="3" si="227">
        <n x="225"/>
        <n x="279"/>
        <n x="108"/>
      </t>
    </mdx>
    <mdx n="0" f="v">
      <t c="3" si="227">
        <n x="225"/>
        <n x="279"/>
        <n x="158"/>
      </t>
    </mdx>
    <mdx n="0" f="v">
      <t c="3" si="227">
        <n x="225"/>
        <n x="279"/>
        <n x="216"/>
      </t>
    </mdx>
    <mdx n="0" f="v">
      <t c="3" si="227">
        <n x="225"/>
        <n x="306"/>
        <n x="54"/>
      </t>
    </mdx>
    <mdx n="0" f="v">
      <t c="3" si="227">
        <n x="225"/>
        <n x="306"/>
        <n x="168"/>
      </t>
    </mdx>
    <mdx n="0" f="v">
      <t c="3" si="227">
        <n x="225"/>
        <n x="306"/>
        <n x="234"/>
      </t>
    </mdx>
    <mdx n="0" f="v">
      <t c="3" si="227">
        <n x="225"/>
        <n x="343"/>
        <n x="203"/>
      </t>
    </mdx>
    <mdx n="0" f="v">
      <t c="3" si="227">
        <n x="225"/>
        <n x="343"/>
        <n x="174"/>
      </t>
    </mdx>
    <mdx n="0" f="v">
      <t c="3" si="227">
        <n x="225"/>
        <n x="343"/>
        <n x="209"/>
      </t>
    </mdx>
    <mdx n="0" f="v">
      <t c="3" si="227">
        <n x="225"/>
        <n x="343"/>
        <n x="178"/>
      </t>
    </mdx>
    <mdx n="0" f="v">
      <t c="3" si="227">
        <n x="225"/>
        <n x="343"/>
        <n x="217"/>
      </t>
    </mdx>
    <mdx n="0" f="v">
      <t c="3" si="227">
        <n x="225"/>
        <n x="343"/>
        <n x="12"/>
      </t>
    </mdx>
    <mdx n="0" f="v">
      <t c="3" si="227">
        <n x="225"/>
        <n x="307"/>
        <n x="67"/>
      </t>
    </mdx>
    <mdx n="0" f="v">
      <t c="3" si="227">
        <n x="225"/>
        <n x="307"/>
        <n x="160"/>
      </t>
    </mdx>
    <mdx n="0" f="v">
      <t c="3" si="227">
        <n x="225"/>
        <n x="334"/>
        <n x="167"/>
      </t>
    </mdx>
    <mdx n="0" f="v">
      <t c="3" si="227">
        <n x="225"/>
        <n x="334"/>
        <n x="236"/>
      </t>
    </mdx>
    <mdx n="0" f="v">
      <t c="3" si="227">
        <n x="225"/>
        <n x="334"/>
        <n x="210"/>
      </t>
    </mdx>
    <mdx n="0" f="v">
      <t c="3" si="227">
        <n x="225"/>
        <n x="334"/>
        <n x="159"/>
      </t>
    </mdx>
    <mdx n="0" f="v">
      <t c="3" si="227">
        <n x="225"/>
        <n x="334"/>
        <n x="218"/>
      </t>
    </mdx>
    <mdx n="0" f="v">
      <t c="3" si="227">
        <n x="225"/>
        <n x="334"/>
        <n x="192"/>
      </t>
    </mdx>
    <mdx n="0" f="v">
      <t c="3" si="227">
        <n x="225"/>
        <n x="308"/>
        <n x="101"/>
      </t>
    </mdx>
    <mdx n="0" f="v">
      <t c="3" si="227">
        <n x="225"/>
        <n x="308"/>
        <n x="102"/>
      </t>
    </mdx>
    <mdx n="0" f="v">
      <t c="3" si="227">
        <n x="225"/>
        <n x="308"/>
        <n x="170"/>
      </t>
    </mdx>
    <mdx n="0" f="v">
      <t c="3" si="227">
        <n x="225"/>
        <n x="308"/>
        <n x="121"/>
      </t>
    </mdx>
    <mdx n="0" f="v">
      <t c="3" si="227">
        <n x="225"/>
        <n x="308"/>
        <n x="68"/>
      </t>
    </mdx>
    <mdx n="0" f="v">
      <t c="3" si="227">
        <n x="225"/>
        <n x="308"/>
        <n x="109"/>
      </t>
    </mdx>
    <mdx n="0" f="v">
      <t c="3" si="227">
        <n x="225"/>
        <n x="308"/>
        <n x="180"/>
      </t>
    </mdx>
    <mdx n="0" f="v">
      <t c="3" si="227">
        <n x="225"/>
        <n x="308"/>
        <n x="129"/>
      </t>
    </mdx>
    <mdx n="0" f="v">
      <t c="3" si="227">
        <n x="225"/>
        <n x="309"/>
        <n x="168"/>
      </t>
    </mdx>
    <mdx n="0" f="v">
      <t c="3" si="227">
        <n x="225"/>
        <n x="309"/>
        <n x="204"/>
      </t>
    </mdx>
    <mdx n="0" f="v">
      <t c="3" si="227">
        <n x="225"/>
        <n x="309"/>
        <n x="66"/>
      </t>
    </mdx>
    <mdx n="0" f="v">
      <t c="3" si="227">
        <n x="225"/>
        <n x="309"/>
        <n x="219"/>
      </t>
    </mdx>
    <mdx n="0" f="v">
      <t c="3" si="227">
        <n x="225"/>
        <n x="310"/>
        <n x="115"/>
      </t>
    </mdx>
    <mdx n="0" f="v">
      <t c="3" si="227">
        <n x="225"/>
        <n x="310"/>
        <n x="166"/>
      </t>
    </mdx>
    <mdx n="0" f="v">
      <t c="3" si="227">
        <n x="225"/>
        <n x="310"/>
        <n x="153"/>
      </t>
    </mdx>
    <mdx n="0" f="v">
      <t c="3" si="227">
        <n x="225"/>
        <n x="312"/>
        <n x="116"/>
      </t>
    </mdx>
    <mdx n="0" f="v">
      <t c="3" si="227">
        <n x="225"/>
        <n x="312"/>
        <n x="154"/>
      </t>
    </mdx>
    <mdx n="0" f="v">
      <t c="3" si="227">
        <n x="225"/>
        <n x="324"/>
        <n x="186"/>
      </t>
    </mdx>
    <mdx n="0" f="v">
      <t c="3" si="227">
        <n x="225"/>
        <n x="324"/>
        <n x="173"/>
      </t>
    </mdx>
    <mdx n="0" f="v">
      <t c="3" si="227">
        <n x="225"/>
        <n x="324"/>
        <n x="158"/>
      </t>
    </mdx>
    <mdx n="0" f="v">
      <t c="3" si="227">
        <n x="225"/>
        <n x="324"/>
        <n x="162"/>
      </t>
    </mdx>
    <mdx n="0" f="v">
      <t c="3" si="227">
        <n x="225"/>
        <n x="324"/>
        <n x="1"/>
      </t>
    </mdx>
    <mdx n="0" f="v">
      <t c="3" si="227">
        <n x="225"/>
        <n x="335"/>
        <n x="115"/>
      </t>
    </mdx>
    <mdx n="0" f="v">
      <t c="3" si="227">
        <n x="225"/>
        <n x="335"/>
        <n x="200"/>
      </t>
    </mdx>
    <mdx n="0" f="v">
      <t c="3" si="227">
        <n x="225"/>
        <n x="335"/>
        <n x="171"/>
      </t>
    </mdx>
    <mdx n="0" f="v">
      <t c="3" si="227">
        <n x="225"/>
        <n x="335"/>
        <n x="107"/>
      </t>
    </mdx>
    <mdx n="0" f="v">
      <t c="3" si="227">
        <n x="225"/>
        <n x="335"/>
        <n x="232"/>
      </t>
    </mdx>
    <mdx n="0" f="v">
      <t c="3" si="227">
        <n x="225"/>
        <n x="335"/>
        <n x="161"/>
      </t>
    </mdx>
    <mdx n="0" f="v">
      <t c="3" si="227">
        <n x="225"/>
        <n x="339"/>
        <n x="247"/>
      </t>
    </mdx>
    <mdx n="0" f="v">
      <t c="3" si="227">
        <n x="225"/>
        <n x="339"/>
        <n x="240"/>
      </t>
    </mdx>
    <mdx n="0" f="v">
      <t c="3" si="227">
        <n x="225"/>
        <n x="339"/>
        <n x="174"/>
      </t>
    </mdx>
    <mdx n="0" f="v">
      <t c="3" si="227">
        <n x="225"/>
        <n x="339"/>
        <n x="178"/>
      </t>
    </mdx>
    <mdx n="0" f="v">
      <t c="3" si="227">
        <n x="225"/>
        <n x="339"/>
        <n x="127"/>
      </t>
    </mdx>
    <mdx n="0" f="v">
      <t c="3" si="227">
        <n x="225"/>
        <n x="339"/>
        <n x="12"/>
      </t>
    </mdx>
    <mdx n="0" f="v">
      <t c="3" si="227">
        <n x="225"/>
        <n x="313"/>
        <n x="244"/>
      </t>
    </mdx>
    <mdx n="0" f="v">
      <t c="3" si="227">
        <n x="225"/>
        <n x="313"/>
        <n x="116"/>
      </t>
    </mdx>
    <mdx n="0" f="v">
      <t c="3" si="227">
        <n x="225"/>
        <n x="313"/>
        <n x="201"/>
      </t>
    </mdx>
    <mdx n="0" f="v">
      <t c="3" si="227">
        <n x="225"/>
        <n x="313"/>
        <n x="172"/>
      </t>
    </mdx>
    <mdx n="0" f="v">
      <t c="3" si="227">
        <n x="225"/>
        <n x="313"/>
        <n x="123"/>
      </t>
    </mdx>
    <mdx n="0" f="v">
      <t c="3" si="227">
        <n x="225"/>
        <n x="313"/>
        <n x="177"/>
      </t>
    </mdx>
    <mdx n="0" f="v">
      <t c="3" si="227">
        <n x="225"/>
        <n x="313"/>
        <n x="215"/>
      </t>
    </mdx>
    <mdx n="0" f="v">
      <t c="3" si="227">
        <n x="225"/>
        <n x="313"/>
        <n x="181"/>
      </t>
    </mdx>
    <mdx n="0" f="v">
      <t c="3" si="227">
        <n x="225"/>
        <n x="314"/>
        <n x="241"/>
      </t>
    </mdx>
    <mdx n="0" f="v">
      <t c="3" si="227">
        <n x="225"/>
        <n x="314"/>
        <n x="119"/>
      </t>
    </mdx>
    <mdx n="0" f="v">
      <t c="3" si="227">
        <n x="225"/>
        <n x="314"/>
        <n x="236"/>
      </t>
    </mdx>
    <mdx n="0" f="v">
      <t c="3" si="227">
        <n x="225"/>
        <n x="314"/>
        <n x="208"/>
      </t>
    </mdx>
    <mdx n="0" f="v">
      <t c="3" si="227">
        <n x="225"/>
        <n x="314"/>
        <n x="159"/>
      </t>
    </mdx>
    <mdx n="0" f="v">
      <t c="3" si="227">
        <n x="225"/>
        <n x="314"/>
        <n x="111"/>
      </t>
    </mdx>
    <mdx n="0" f="v">
      <t c="3" si="227">
        <n x="225"/>
        <n x="281"/>
        <n x="186"/>
      </t>
    </mdx>
    <mdx n="0" f="v">
      <t c="3" si="227">
        <n x="225"/>
        <n x="315"/>
        <n x="54"/>
      </t>
    </mdx>
    <mdx n="0" f="v">
      <t c="3" si="227">
        <n x="225"/>
        <n x="315"/>
        <n x="168"/>
      </t>
    </mdx>
    <mdx n="0" f="v">
      <t c="3" si="227">
        <n x="225"/>
        <n x="315"/>
        <n x="234"/>
      </t>
    </mdx>
    <mdx n="0" f="v">
      <t c="3" si="227">
        <n x="225"/>
        <n x="325"/>
        <n x="240"/>
      </t>
    </mdx>
    <mdx n="0" f="v">
      <t c="3" si="227">
        <n x="225"/>
        <n x="325"/>
        <n x="203"/>
      </t>
    </mdx>
    <mdx n="0" f="v">
      <t c="3" si="227">
        <n x="225"/>
        <n x="325"/>
        <n x="174"/>
      </t>
    </mdx>
    <mdx n="0" f="v">
      <t c="3" si="227">
        <n x="225"/>
        <n x="325"/>
        <n x="209"/>
      </t>
    </mdx>
    <mdx n="0" f="v">
      <t c="3" si="227">
        <n x="225"/>
        <n x="325"/>
        <n x="178"/>
      </t>
    </mdx>
    <mdx n="0" f="v">
      <t c="3" si="227">
        <n x="225"/>
        <n x="325"/>
        <n x="217"/>
      </t>
    </mdx>
    <mdx n="0" f="v">
      <t c="3" si="227">
        <n x="225"/>
        <n x="325"/>
        <n x="12"/>
      </t>
    </mdx>
    <mdx n="0" f="v">
      <t c="3" si="227">
        <n x="225"/>
        <n x="282"/>
        <n x="246"/>
      </t>
    </mdx>
    <mdx n="0" f="v">
      <t c="3" si="227">
        <n x="225"/>
        <n x="282"/>
        <n x="55"/>
      </t>
    </mdx>
    <mdx n="0" f="v">
      <t c="3" si="227">
        <n x="225"/>
        <n x="282"/>
        <n x="169"/>
      </t>
    </mdx>
    <mdx n="0" f="v">
      <t c="3" si="227">
        <n x="225"/>
        <n x="282"/>
        <n x="67"/>
      </t>
    </mdx>
    <mdx n="0" f="v">
      <t c="3" si="227">
        <n x="225"/>
        <n x="282"/>
        <n x="160"/>
      </t>
    </mdx>
    <mdx n="0" f="v">
      <t c="3" si="227">
        <n x="225"/>
        <n x="344"/>
        <n x="246"/>
      </t>
    </mdx>
    <mdx n="0" f="v">
      <t c="3" si="227">
        <n x="225"/>
        <n x="344"/>
        <n x="115"/>
      </t>
    </mdx>
    <mdx n="0" f="v">
      <t c="3" si="227">
        <n x="225"/>
        <n x="344"/>
        <n x="186"/>
      </t>
    </mdx>
    <mdx n="0" f="v">
      <t c="3" si="227">
        <n x="225"/>
        <n x="344"/>
        <n x="169"/>
      </t>
    </mdx>
    <mdx n="0" f="v">
      <t c="3" si="227">
        <n x="225"/>
        <n x="344"/>
        <n x="171"/>
      </t>
    </mdx>
    <mdx n="0" f="v">
      <t c="3" si="227">
        <n x="225"/>
        <n x="344"/>
        <n x="173"/>
      </t>
    </mdx>
    <mdx n="0" f="v">
      <t c="3" si="227">
        <n x="225"/>
        <n x="344"/>
        <n x="25"/>
      </t>
    </mdx>
    <mdx n="0" f="v">
      <t c="3" si="227">
        <n x="225"/>
        <n x="344"/>
        <n x="232"/>
      </t>
    </mdx>
    <mdx n="0" f="v">
      <t c="3" si="227">
        <n x="225"/>
        <n x="344"/>
        <n x="22"/>
      </t>
    </mdx>
    <mdx n="0" f="v">
      <t c="3" si="227">
        <n x="225"/>
        <n x="344"/>
        <n x="21"/>
      </t>
    </mdx>
    <mdx n="0" f="v">
      <t c="3" si="227">
        <n x="225"/>
        <n x="344"/>
        <n x="20"/>
      </t>
    </mdx>
    <mdx n="0" f="v">
      <t c="3" si="227">
        <n x="225"/>
        <n x="344"/>
        <n x="19"/>
      </t>
    </mdx>
    <mdx n="0" f="v">
      <t c="3" si="227">
        <n x="225"/>
        <n x="344"/>
        <n x="18"/>
      </t>
    </mdx>
    <mdx n="0" f="v">
      <t c="3" si="227">
        <n x="225"/>
        <n x="344"/>
        <n x="16"/>
      </t>
    </mdx>
    <mdx n="0" f="v">
      <t c="3" si="227">
        <n x="225"/>
        <n x="344"/>
        <n x="15"/>
      </t>
    </mdx>
    <mdx n="0" f="v">
      <t c="3" si="227">
        <n x="225"/>
        <n x="344"/>
        <n x="14"/>
      </t>
    </mdx>
    <mdx n="0" f="v">
      <t c="3" si="227">
        <n x="225"/>
        <n x="344"/>
        <n x="13"/>
      </t>
    </mdx>
    <mdx n="0" f="v">
      <t c="3" si="227">
        <n x="225"/>
        <n x="344"/>
        <n x="220"/>
      </t>
    </mdx>
    <mdx n="0" f="v">
      <t c="3" si="227">
        <n x="225"/>
        <n x="283"/>
        <n x="114"/>
      </t>
    </mdx>
    <mdx n="0" f="v">
      <t c="3" si="227">
        <n x="225"/>
        <n x="254"/>
        <n x="6"/>
      </t>
    </mdx>
    <mdx n="0" f="v">
      <t c="3" si="227">
        <n x="225"/>
        <n x="254"/>
        <n x="3"/>
      </t>
    </mdx>
    <mdx n="0" f="v">
      <t c="3" si="227">
        <n x="225"/>
        <n x="254"/>
        <n x="2"/>
      </t>
    </mdx>
    <mdx n="0" f="v">
      <t c="3" si="227">
        <n x="225"/>
        <n x="254"/>
        <n x="87"/>
      </t>
    </mdx>
    <mdx n="0" f="v">
      <t c="3" si="227">
        <n x="225"/>
        <n x="254"/>
        <n x="190"/>
      </t>
    </mdx>
    <mdx n="0" f="v">
      <t c="3" si="227">
        <n x="225"/>
        <n x="254"/>
        <n x="191"/>
      </t>
    </mdx>
    <mdx n="0" f="v">
      <t c="3" si="227">
        <n x="225"/>
        <n x="254"/>
        <n x="89"/>
      </t>
    </mdx>
    <mdx n="0" f="v">
      <t c="3" si="227">
        <n x="225"/>
        <n x="254"/>
        <n x="90"/>
      </t>
    </mdx>
    <mdx n="0" f="v">
      <t c="3" si="227">
        <n x="225"/>
        <n x="254"/>
        <n x="93"/>
      </t>
    </mdx>
    <mdx n="0" f="v">
      <t c="3" si="227">
        <n x="225"/>
        <n x="254"/>
        <n x="94"/>
      </t>
    </mdx>
    <mdx n="0" f="v">
      <t c="3" si="227">
        <n x="225"/>
        <n x="254"/>
        <n x="96"/>
      </t>
    </mdx>
    <mdx n="0" f="v">
      <t c="3" si="227">
        <n x="225"/>
        <n x="254"/>
        <n x="97"/>
      </t>
    </mdx>
    <mdx n="0" f="v">
      <t c="3" si="227">
        <n x="225"/>
        <n x="254"/>
        <n x="114"/>
      </t>
    </mdx>
    <mdx n="0" f="v">
      <t c="3" si="227">
        <n x="225"/>
        <n x="317"/>
        <n x="245"/>
      </t>
    </mdx>
    <mdx n="0" f="v">
      <t c="3" si="227">
        <n x="225"/>
        <n x="317"/>
        <n x="11"/>
      </t>
    </mdx>
    <mdx n="0" f="v">
      <t c="3" si="227">
        <n x="225"/>
        <n x="317"/>
        <n x="10"/>
      </t>
    </mdx>
    <mdx n="0" f="v">
      <t c="3" si="227">
        <n x="225"/>
        <n x="317"/>
        <n x="32"/>
      </t>
    </mdx>
    <mdx n="0" f="v">
      <t c="3" si="227">
        <n x="225"/>
        <n x="317"/>
        <n x="25"/>
      </t>
    </mdx>
    <mdx n="0" f="v">
      <t c="3" si="227">
        <n x="225"/>
        <n x="317"/>
        <n x="19"/>
      </t>
    </mdx>
    <mdx n="0" f="v">
      <t c="3" si="227">
        <n x="225"/>
        <n x="317"/>
        <n x="16"/>
      </t>
    </mdx>
    <mdx n="0" f="v">
      <t c="3" si="227">
        <n x="225"/>
        <n x="317"/>
        <n x="13"/>
      </t>
    </mdx>
    <mdx n="0" f="v">
      <t c="3" si="227">
        <n x="225"/>
        <n x="317"/>
        <n x="220"/>
      </t>
    </mdx>
    <mdx n="0" f="v">
      <t c="3" si="227">
        <n x="225"/>
        <n x="292"/>
        <n x="248"/>
      </t>
    </mdx>
    <mdx n="0" f="v">
      <t c="3" si="227">
        <n x="225"/>
        <n x="292"/>
        <n x="242"/>
      </t>
    </mdx>
    <mdx n="0" f="v">
      <t c="3" si="227">
        <n x="225"/>
        <n x="292"/>
        <n x="37"/>
      </t>
    </mdx>
    <mdx n="0" f="v">
      <t c="3" si="227">
        <n x="225"/>
        <n x="292"/>
        <n x="36"/>
      </t>
    </mdx>
    <mdx n="0" f="v">
      <t c="3" si="227">
        <n x="225"/>
        <n x="292"/>
        <n x="84"/>
      </t>
    </mdx>
    <mdx n="0" f="v">
      <t c="3" si="227">
        <n x="225"/>
        <n x="292"/>
        <n x="8"/>
      </t>
    </mdx>
    <mdx n="0" f="v">
      <t c="3" si="227">
        <n x="225"/>
        <n x="292"/>
        <n x="239"/>
      </t>
    </mdx>
    <mdx n="0" f="v">
      <t c="3" si="227">
        <n x="225"/>
        <n x="292"/>
        <n x="7"/>
      </t>
    </mdx>
    <mdx n="0" f="v">
      <t c="3" si="227">
        <n x="225"/>
        <n x="292"/>
        <n x="6"/>
      </t>
    </mdx>
    <mdx n="0" f="v">
      <t c="3" si="227">
        <n x="225"/>
        <n x="292"/>
        <n x="5"/>
      </t>
    </mdx>
    <mdx n="0" f="v">
      <t c="3" si="227">
        <n x="225"/>
        <n x="292"/>
        <n x="4"/>
      </t>
    </mdx>
    <mdx n="0" f="v">
      <t c="3" si="227">
        <n x="225"/>
        <n x="292"/>
        <n x="3"/>
      </t>
    </mdx>
    <mdx n="0" f="v">
      <t c="3" si="227">
        <n x="225"/>
        <n x="292"/>
        <n x="2"/>
      </t>
    </mdx>
    <mdx n="0" f="v">
      <t c="3" si="227">
        <n x="225"/>
        <n x="292"/>
        <n x="87"/>
      </t>
    </mdx>
    <mdx n="0" f="v">
      <t c="3" si="227">
        <n x="225"/>
        <n x="292"/>
        <n x="188"/>
      </t>
    </mdx>
    <mdx n="0" f="v">
      <t c="3" si="227">
        <n x="225"/>
        <n x="292"/>
        <n x="189"/>
      </t>
    </mdx>
    <mdx n="0" f="v">
      <t c="3" si="227">
        <n x="225"/>
        <n x="292"/>
        <n x="190"/>
      </t>
    </mdx>
    <mdx n="0" f="v">
      <t c="3" si="227">
        <n x="225"/>
        <n x="292"/>
        <n x="191"/>
      </t>
    </mdx>
    <mdx n="0" f="v">
      <t c="3" si="227">
        <n x="225"/>
        <n x="292"/>
        <n x="88"/>
      </t>
    </mdx>
    <mdx n="0" f="v">
      <t c="3" si="227">
        <n x="225"/>
        <n x="292"/>
        <n x="89"/>
      </t>
    </mdx>
    <mdx n="0" f="v">
      <t c="3" si="227">
        <n x="225"/>
        <n x="292"/>
        <n x="90"/>
      </t>
    </mdx>
    <mdx n="0" f="v">
      <t c="3" si="227">
        <n x="225"/>
        <n x="292"/>
        <n x="91"/>
      </t>
    </mdx>
    <mdx n="0" f="v">
      <t c="3" si="227">
        <n x="225"/>
        <n x="292"/>
        <n x="92"/>
      </t>
    </mdx>
    <mdx n="0" f="v">
      <t c="3" si="227">
        <n x="225"/>
        <n x="292"/>
        <n x="93"/>
      </t>
    </mdx>
    <mdx n="0" f="v">
      <t c="3" si="227">
        <n x="225"/>
        <n x="292"/>
        <n x="94"/>
      </t>
    </mdx>
    <mdx n="0" f="v">
      <t c="3" si="227">
        <n x="225"/>
        <n x="292"/>
        <n x="95"/>
      </t>
    </mdx>
    <mdx n="0" f="v">
      <t c="3" si="227">
        <n x="225"/>
        <n x="292"/>
        <n x="96"/>
      </t>
    </mdx>
    <mdx n="0" f="v">
      <t c="3" si="227">
        <n x="225"/>
        <n x="292"/>
        <n x="97"/>
      </t>
    </mdx>
    <mdx n="0" f="v">
      <t c="3" si="227">
        <n x="225"/>
        <n x="292"/>
        <n x="114"/>
      </t>
    </mdx>
    <mdx n="0" f="v">
      <t c="3" si="227">
        <n x="225"/>
        <n x="336"/>
        <n x="245"/>
      </t>
    </mdx>
    <mdx n="0" f="v">
      <t c="3" si="227">
        <n x="225"/>
        <n x="336"/>
        <n x="11"/>
      </t>
    </mdx>
    <mdx n="0" f="v">
      <t c="3" si="227">
        <n x="225"/>
        <n x="336"/>
        <n x="10"/>
      </t>
    </mdx>
    <mdx n="0" f="v">
      <t c="3" si="227">
        <n x="225"/>
        <n x="336"/>
        <n x="34"/>
      </t>
    </mdx>
    <mdx n="0" f="v">
      <t c="3" si="227">
        <n x="225"/>
        <n x="336"/>
        <n x="33"/>
      </t>
    </mdx>
    <mdx n="0" f="v">
      <t c="3" si="227">
        <n x="225"/>
        <n x="336"/>
        <n x="32"/>
      </t>
    </mdx>
    <mdx n="0" f="v">
      <t c="3" si="227">
        <n x="225"/>
        <n x="336"/>
        <n x="31"/>
      </t>
    </mdx>
    <mdx n="0" f="v">
      <t c="3" si="227">
        <n x="225"/>
        <n x="336"/>
        <n x="29"/>
      </t>
    </mdx>
    <mdx n="0" f="v">
      <t c="3" si="227">
        <n x="225"/>
        <n x="336"/>
        <n x="28"/>
      </t>
    </mdx>
    <mdx n="0" f="v">
      <t c="3" si="227">
        <n x="225"/>
        <n x="336"/>
        <n x="27"/>
      </t>
    </mdx>
    <mdx n="0" f="v">
      <t c="3" si="227">
        <n x="225"/>
        <n x="336"/>
        <n x="26"/>
      </t>
    </mdx>
    <mdx n="0" f="v">
      <t c="3" si="227">
        <n x="225"/>
        <n x="336"/>
        <n x="235"/>
      </t>
    </mdx>
    <mdx n="0" f="v">
      <t c="3" si="227">
        <n x="225"/>
        <n x="336"/>
        <n x="25"/>
      </t>
    </mdx>
    <mdx n="0" f="v">
      <t c="3" si="227">
        <n x="225"/>
        <n x="336"/>
        <n x="24"/>
      </t>
    </mdx>
    <mdx n="0" f="v">
      <t c="3" si="227">
        <n x="225"/>
        <n x="336"/>
        <n x="231"/>
      </t>
    </mdx>
    <mdx n="0" f="v">
      <t c="3" si="227">
        <n x="225"/>
        <n x="336"/>
        <n x="22"/>
      </t>
    </mdx>
    <mdx n="0" f="v">
      <t c="3" si="227">
        <n x="225"/>
        <n x="336"/>
        <n x="21"/>
      </t>
    </mdx>
    <mdx n="0" f="v">
      <t c="3" si="227">
        <n x="225"/>
        <n x="336"/>
        <n x="20"/>
      </t>
    </mdx>
    <mdx n="0" f="v">
      <t c="3" si="227">
        <n x="225"/>
        <n x="336"/>
        <n x="19"/>
      </t>
    </mdx>
    <mdx n="0" f="v">
      <t c="3" si="227">
        <n x="225"/>
        <n x="336"/>
        <n x="18"/>
      </t>
    </mdx>
    <mdx n="0" f="v">
      <t c="3" si="227">
        <n x="225"/>
        <n x="336"/>
        <n x="16"/>
      </t>
    </mdx>
    <mdx n="0" f="v">
      <t c="3" si="227">
        <n x="225"/>
        <n x="336"/>
        <n x="15"/>
      </t>
    </mdx>
    <mdx n="0" f="v">
      <t c="3" si="227">
        <n x="225"/>
        <n x="336"/>
        <n x="14"/>
      </t>
    </mdx>
    <mdx n="0" f="v">
      <t c="3" si="227">
        <n x="225"/>
        <n x="336"/>
        <n x="13"/>
      </t>
    </mdx>
    <mdx n="0" f="v">
      <t c="3" si="227">
        <n x="225"/>
        <n x="336"/>
        <n x="220"/>
      </t>
    </mdx>
    <mdx n="0" f="v">
      <t c="3" si="227">
        <n x="225"/>
        <n x="286"/>
        <n x="248"/>
      </t>
    </mdx>
    <mdx n="0" f="v">
      <t c="3" si="227">
        <n x="225"/>
        <n x="286"/>
        <n x="242"/>
      </t>
    </mdx>
    <mdx n="0" f="v">
      <t c="3" si="227">
        <n x="225"/>
        <n x="286"/>
        <n x="37"/>
      </t>
    </mdx>
    <mdx n="0" f="v">
      <t c="3" si="227">
        <n x="225"/>
        <n x="286"/>
        <n x="36"/>
      </t>
    </mdx>
    <mdx n="0" f="v">
      <t c="3" si="227">
        <n x="225"/>
        <n x="286"/>
        <n x="84"/>
      </t>
    </mdx>
    <mdx n="0" f="v">
      <t c="3" si="227">
        <n x="225"/>
        <n x="286"/>
        <n x="8"/>
      </t>
    </mdx>
    <mdx n="0" f="v">
      <t c="3" si="227">
        <n x="225"/>
        <n x="286"/>
        <n x="239"/>
      </t>
    </mdx>
    <mdx n="0" f="v">
      <t c="3" si="227">
        <n x="225"/>
        <n x="286"/>
        <n x="7"/>
      </t>
    </mdx>
    <mdx n="0" f="v">
      <t c="3" si="227">
        <n x="225"/>
        <n x="286"/>
        <n x="6"/>
      </t>
    </mdx>
    <mdx n="0" f="v">
      <t c="3" si="227">
        <n x="225"/>
        <n x="286"/>
        <n x="5"/>
      </t>
    </mdx>
    <mdx n="0" f="v">
      <t c="3" si="227">
        <n x="225"/>
        <n x="286"/>
        <n x="4"/>
      </t>
    </mdx>
    <mdx n="0" f="v">
      <t c="3" si="227">
        <n x="225"/>
        <n x="286"/>
        <n x="3"/>
      </t>
    </mdx>
    <mdx n="0" f="v">
      <t c="3" si="227">
        <n x="225"/>
        <n x="286"/>
        <n x="2"/>
      </t>
    </mdx>
    <mdx n="0" f="v">
      <t c="3" si="227">
        <n x="225"/>
        <n x="286"/>
        <n x="87"/>
      </t>
    </mdx>
    <mdx n="0" f="v">
      <t c="3" si="227">
        <n x="225"/>
        <n x="286"/>
        <n x="188"/>
      </t>
    </mdx>
    <mdx n="0" f="v">
      <t c="3" si="227">
        <n x="225"/>
        <n x="286"/>
        <n x="189"/>
      </t>
    </mdx>
    <mdx n="0" f="v">
      <t c="3" si="227">
        <n x="225"/>
        <n x="286"/>
        <n x="190"/>
      </t>
    </mdx>
    <mdx n="0" f="v">
      <t c="3" si="227">
        <n x="225"/>
        <n x="286"/>
        <n x="191"/>
      </t>
    </mdx>
    <mdx n="0" f="v">
      <t c="3" si="227">
        <n x="225"/>
        <n x="286"/>
        <n x="88"/>
      </t>
    </mdx>
    <mdx n="0" f="v">
      <t c="3" si="227">
        <n x="225"/>
        <n x="286"/>
        <n x="89"/>
      </t>
    </mdx>
    <mdx n="0" f="v">
      <t c="3" si="227">
        <n x="225"/>
        <n x="286"/>
        <n x="90"/>
      </t>
    </mdx>
    <mdx n="0" f="v">
      <t c="3" si="227">
        <n x="225"/>
        <n x="286"/>
        <n x="91"/>
      </t>
    </mdx>
    <mdx n="0" f="v">
      <t c="3" si="227">
        <n x="225"/>
        <n x="286"/>
        <n x="92"/>
      </t>
    </mdx>
    <mdx n="0" f="v">
      <t c="3" si="227">
        <n x="225"/>
        <n x="286"/>
        <n x="93"/>
      </t>
    </mdx>
    <mdx n="0" f="v">
      <t c="3" si="227">
        <n x="225"/>
        <n x="286"/>
        <n x="94"/>
      </t>
    </mdx>
    <mdx n="0" f="v">
      <t c="3" si="227">
        <n x="225"/>
        <n x="286"/>
        <n x="95"/>
      </t>
    </mdx>
    <mdx n="0" f="v">
      <t c="3" si="227">
        <n x="225"/>
        <n x="286"/>
        <n x="96"/>
      </t>
    </mdx>
    <mdx n="0" f="v">
      <t c="3" si="227">
        <n x="225"/>
        <n x="286"/>
        <n x="97"/>
      </t>
    </mdx>
    <mdx n="0" f="v">
      <t c="3" si="227">
        <n x="225"/>
        <n x="286"/>
        <n x="114"/>
      </t>
    </mdx>
    <mdx n="0" f="v">
      <t c="3" si="227">
        <n x="225"/>
        <n x="345"/>
        <n x="245"/>
      </t>
    </mdx>
    <mdx n="0" f="v">
      <t c="3" si="227">
        <n x="225"/>
        <n x="345"/>
        <n x="11"/>
      </t>
    </mdx>
    <mdx n="0" f="v">
      <t c="3" si="227">
        <n x="225"/>
        <n x="345"/>
        <n x="10"/>
      </t>
    </mdx>
    <mdx n="0" f="v">
      <t c="3" si="227">
        <n x="225"/>
        <n x="345"/>
        <n x="198"/>
      </t>
    </mdx>
    <mdx n="0" f="v">
      <t c="3" si="227">
        <n x="225"/>
        <n x="345"/>
        <n x="34"/>
      </t>
    </mdx>
    <mdx n="0" f="v">
      <t c="3" si="227">
        <n x="225"/>
        <n x="345"/>
        <n x="33"/>
      </t>
    </mdx>
    <mdx n="0" f="v">
      <t c="3" si="227">
        <n x="225"/>
        <n x="345"/>
        <n x="32"/>
      </t>
    </mdx>
    <mdx n="0" f="v">
      <t c="3" si="227">
        <n x="225"/>
        <n x="345"/>
        <n x="31"/>
      </t>
    </mdx>
    <mdx n="0" f="v">
      <t c="3" si="227">
        <n x="225"/>
        <n x="345"/>
        <n x="29"/>
      </t>
    </mdx>
    <mdx n="0" f="v">
      <t c="3" si="227">
        <n x="225"/>
        <n x="345"/>
        <n x="28"/>
      </t>
    </mdx>
    <mdx n="0" f="v">
      <t c="3" si="227">
        <n x="225"/>
        <n x="345"/>
        <n x="27"/>
      </t>
    </mdx>
    <mdx n="0" f="v">
      <t c="3" si="227">
        <n x="225"/>
        <n x="345"/>
        <n x="26"/>
      </t>
    </mdx>
    <mdx n="0" f="v">
      <t c="3" si="227">
        <n x="225"/>
        <n x="345"/>
        <n x="235"/>
      </t>
    </mdx>
    <mdx n="0" f="v">
      <t c="3" si="227">
        <n x="225"/>
        <n x="345"/>
        <n x="25"/>
      </t>
    </mdx>
    <mdx n="0" f="v">
      <t c="3" si="227">
        <n x="225"/>
        <n x="345"/>
        <n x="24"/>
      </t>
    </mdx>
    <mdx n="0" f="v">
      <t c="3" si="227">
        <n x="225"/>
        <n x="345"/>
        <n x="231"/>
      </t>
    </mdx>
    <mdx n="0" f="v">
      <t c="3" si="227">
        <n x="225"/>
        <n x="345"/>
        <n x="22"/>
      </t>
    </mdx>
    <mdx n="0" f="v">
      <t c="3" si="227">
        <n x="225"/>
        <n x="345"/>
        <n x="21"/>
      </t>
    </mdx>
    <mdx n="0" f="v">
      <t c="3" si="227">
        <n x="225"/>
        <n x="345"/>
        <n x="20"/>
      </t>
    </mdx>
    <mdx n="0" f="v">
      <t c="3" si="227">
        <n x="225"/>
        <n x="345"/>
        <n x="19"/>
      </t>
    </mdx>
    <mdx n="0" f="v">
      <t c="3" si="227">
        <n x="225"/>
        <n x="345"/>
        <n x="18"/>
      </t>
    </mdx>
    <mdx n="0" f="v">
      <t c="3" si="227">
        <n x="225"/>
        <n x="345"/>
        <n x="16"/>
      </t>
    </mdx>
    <mdx n="0" f="v">
      <t c="3" si="227">
        <n x="225"/>
        <n x="345"/>
        <n x="15"/>
      </t>
    </mdx>
    <mdx n="0" f="v">
      <t c="3" si="227">
        <n x="225"/>
        <n x="345"/>
        <n x="14"/>
      </t>
    </mdx>
    <mdx n="0" f="v">
      <t c="3" si="227">
        <n x="225"/>
        <n x="345"/>
        <n x="13"/>
      </t>
    </mdx>
    <mdx n="0" f="v">
      <t c="3" si="227">
        <n x="225"/>
        <n x="345"/>
        <n x="220"/>
      </t>
    </mdx>
    <mdx n="0" f="v">
      <t c="3" si="227">
        <n x="225"/>
        <n x="287"/>
        <n x="248"/>
      </t>
    </mdx>
    <mdx n="0" f="v">
      <t c="3" si="227">
        <n x="225"/>
        <n x="287"/>
        <n x="242"/>
      </t>
    </mdx>
    <mdx n="0" f="v">
      <t c="3" si="227">
        <n x="225"/>
        <n x="287"/>
        <n x="37"/>
      </t>
    </mdx>
    <mdx n="0" f="v">
      <t c="3" si="227">
        <n x="225"/>
        <n x="287"/>
        <n x="36"/>
      </t>
    </mdx>
    <mdx n="0" f="v">
      <t c="3" si="227">
        <n x="225"/>
        <n x="287"/>
        <n x="84"/>
      </t>
    </mdx>
    <mdx n="0" f="v">
      <t c="3" si="227">
        <n x="225"/>
        <n x="287"/>
        <n x="8"/>
      </t>
    </mdx>
    <mdx n="0" f="v">
      <t c="3" si="227">
        <n x="225"/>
        <n x="287"/>
        <n x="239"/>
      </t>
    </mdx>
    <mdx n="0" f="v">
      <t c="3" si="227">
        <n x="225"/>
        <n x="287"/>
        <n x="7"/>
      </t>
    </mdx>
    <mdx n="0" f="v">
      <t c="3" si="227">
        <n x="225"/>
        <n x="287"/>
        <n x="6"/>
      </t>
    </mdx>
    <mdx n="0" f="v">
      <t c="3" si="227">
        <n x="225"/>
        <n x="287"/>
        <n x="5"/>
      </t>
    </mdx>
    <mdx n="0" f="v">
      <t c="3" si="227">
        <n x="225"/>
        <n x="287"/>
        <n x="4"/>
      </t>
    </mdx>
    <mdx n="0" f="v">
      <t c="3" si="227">
        <n x="225"/>
        <n x="287"/>
        <n x="3"/>
      </t>
    </mdx>
    <mdx n="0" f="v">
      <t c="3" si="227">
        <n x="225"/>
        <n x="287"/>
        <n x="2"/>
      </t>
    </mdx>
    <mdx n="0" f="v">
      <t c="3" si="227">
        <n x="225"/>
        <n x="287"/>
        <n x="87"/>
      </t>
    </mdx>
    <mdx n="0" f="v">
      <t c="3" si="227">
        <n x="225"/>
        <n x="287"/>
        <n x="188"/>
      </t>
    </mdx>
    <mdx n="0" f="v">
      <t c="3" si="227">
        <n x="225"/>
        <n x="287"/>
        <n x="189"/>
      </t>
    </mdx>
    <mdx n="0" f="v">
      <t c="3" si="227">
        <n x="225"/>
        <n x="287"/>
        <n x="190"/>
      </t>
    </mdx>
    <mdx n="0" f="v">
      <t c="3" si="227">
        <n x="225"/>
        <n x="287"/>
        <n x="191"/>
      </t>
    </mdx>
    <mdx n="0" f="v">
      <t c="3" si="227">
        <n x="225"/>
        <n x="287"/>
        <n x="88"/>
      </t>
    </mdx>
    <mdx n="0" f="v">
      <t c="3" si="227">
        <n x="225"/>
        <n x="287"/>
        <n x="89"/>
      </t>
    </mdx>
    <mdx n="0" f="v">
      <t c="3" si="227">
        <n x="225"/>
        <n x="287"/>
        <n x="90"/>
      </t>
    </mdx>
    <mdx n="0" f="v">
      <t c="3" si="227">
        <n x="225"/>
        <n x="287"/>
        <n x="91"/>
      </t>
    </mdx>
    <mdx n="0" f="v">
      <t c="3" si="227">
        <n x="225"/>
        <n x="287"/>
        <n x="92"/>
      </t>
    </mdx>
    <mdx n="0" f="v">
      <t c="3" si="227">
        <n x="225"/>
        <n x="287"/>
        <n x="93"/>
      </t>
    </mdx>
    <mdx n="0" f="v">
      <t c="3" si="227">
        <n x="225"/>
        <n x="287"/>
        <n x="94"/>
      </t>
    </mdx>
    <mdx n="0" f="v">
      <t c="3" si="227">
        <n x="225"/>
        <n x="287"/>
        <n x="95"/>
      </t>
    </mdx>
    <mdx n="0" f="v">
      <t c="3" si="227">
        <n x="225"/>
        <n x="287"/>
        <n x="96"/>
      </t>
    </mdx>
    <mdx n="0" f="v">
      <t c="3" si="227">
        <n x="225"/>
        <n x="287"/>
        <n x="97"/>
      </t>
    </mdx>
    <mdx n="0" f="v">
      <t c="3" si="227">
        <n x="225"/>
        <n x="287"/>
        <n x="113"/>
      </t>
    </mdx>
    <mdx n="0" f="v">
      <t c="3" si="227">
        <n x="225"/>
        <n x="287"/>
        <n x="130"/>
      </t>
    </mdx>
    <mdx n="0" f="v">
      <t c="3" si="227">
        <n x="225"/>
        <n x="287"/>
        <n x="114"/>
      </t>
    </mdx>
    <mdx n="0" f="v">
      <t c="3" si="227">
        <n x="225"/>
        <n x="337"/>
        <n x="245"/>
      </t>
    </mdx>
    <mdx n="0" f="v">
      <t c="3" si="227">
        <n x="225"/>
        <n x="337"/>
        <n x="11"/>
      </t>
    </mdx>
    <mdx n="0" f="v">
      <t c="3" si="227">
        <n x="225"/>
        <n x="337"/>
        <n x="10"/>
      </t>
    </mdx>
    <mdx n="0" f="v">
      <t c="3" si="227">
        <n x="225"/>
        <n x="337"/>
        <n x="13"/>
      </t>
    </mdx>
    <mdx n="0" f="v">
      <t c="3" si="227">
        <n x="225"/>
        <n x="337"/>
        <n x="220"/>
      </t>
    </mdx>
    <mdx n="0" f="v">
      <t c="3" si="227">
        <n x="225"/>
        <n x="288"/>
        <n x="242"/>
      </t>
    </mdx>
    <mdx n="0" f="v">
      <t c="3" si="227">
        <n x="225"/>
        <n x="288"/>
        <n x="84"/>
      </t>
    </mdx>
    <mdx n="0" f="v">
      <t c="3" si="227">
        <n x="225"/>
        <n x="288"/>
        <n x="8"/>
      </t>
    </mdx>
    <mdx n="0" f="v">
      <t c="3" si="227">
        <n x="225"/>
        <n x="288"/>
        <n x="239"/>
      </t>
    </mdx>
    <mdx n="0" f="v">
      <t c="3" si="227">
        <n x="225"/>
        <n x="288"/>
        <n x="7"/>
      </t>
    </mdx>
    <mdx n="0" f="v">
      <t c="3" si="227">
        <n x="225"/>
        <n x="288"/>
        <n x="6"/>
      </t>
    </mdx>
    <mdx n="0" f="v">
      <t c="3" si="227">
        <n x="225"/>
        <n x="288"/>
        <n x="5"/>
      </t>
    </mdx>
    <mdx n="0" f="v">
      <t c="3" si="227">
        <n x="225"/>
        <n x="288"/>
        <n x="4"/>
      </t>
    </mdx>
    <mdx n="0" f="v">
      <t c="3" si="227">
        <n x="225"/>
        <n x="288"/>
        <n x="3"/>
      </t>
    </mdx>
    <mdx n="0" f="v">
      <t c="3" si="227">
        <n x="225"/>
        <n x="288"/>
        <n x="2"/>
      </t>
    </mdx>
    <mdx n="0" f="v">
      <t c="3" si="227">
        <n x="225"/>
        <n x="288"/>
        <n x="87"/>
      </t>
    </mdx>
    <mdx n="0" f="v">
      <t c="3" si="227">
        <n x="225"/>
        <n x="288"/>
        <n x="188"/>
      </t>
    </mdx>
    <mdx n="0" f="v">
      <t c="3" si="227">
        <n x="225"/>
        <n x="288"/>
        <n x="189"/>
      </t>
    </mdx>
    <mdx n="0" f="v">
      <t c="3" si="227">
        <n x="225"/>
        <n x="288"/>
        <n x="190"/>
      </t>
    </mdx>
    <mdx n="0" f="v">
      <t c="3" si="227">
        <n x="225"/>
        <n x="288"/>
        <n x="191"/>
      </t>
    </mdx>
    <mdx n="0" f="v">
      <t c="3" si="227">
        <n x="225"/>
        <n x="288"/>
        <n x="88"/>
      </t>
    </mdx>
    <mdx n="0" f="v">
      <t c="3" si="227">
        <n x="225"/>
        <n x="288"/>
        <n x="89"/>
      </t>
    </mdx>
    <mdx n="0" f="v">
      <t c="3" si="227">
        <n x="225"/>
        <n x="288"/>
        <n x="90"/>
      </t>
    </mdx>
    <mdx n="0" f="v">
      <t c="3" si="227">
        <n x="225"/>
        <n x="288"/>
        <n x="91"/>
      </t>
    </mdx>
    <mdx n="0" f="v">
      <t c="3" si="227">
        <n x="225"/>
        <n x="288"/>
        <n x="92"/>
      </t>
    </mdx>
    <mdx n="0" f="v">
      <t c="3" si="227">
        <n x="225"/>
        <n x="288"/>
        <n x="93"/>
      </t>
    </mdx>
    <mdx n="0" f="v">
      <t c="3" si="227">
        <n x="225"/>
        <n x="288"/>
        <n x="94"/>
      </t>
    </mdx>
    <mdx n="0" f="v">
      <t c="3" si="227">
        <n x="225"/>
        <n x="288"/>
        <n x="95"/>
      </t>
    </mdx>
    <mdx n="0" f="v">
      <t c="3" si="227">
        <n x="225"/>
        <n x="288"/>
        <n x="96"/>
      </t>
    </mdx>
    <mdx n="0" f="v">
      <t c="3" si="227">
        <n x="225"/>
        <n x="288"/>
        <n x="97"/>
      </t>
    </mdx>
    <mdx n="0" f="v">
      <t c="3" si="227">
        <n x="225"/>
        <n x="288"/>
        <n x="130"/>
      </t>
    </mdx>
    <mdx n="0" f="v">
      <t c="3" si="227">
        <n x="225"/>
        <n x="288"/>
        <n x="114"/>
      </t>
    </mdx>
    <mdx n="0" f="v">
      <t c="3" si="227">
        <n x="225"/>
        <n x="318"/>
        <n x="245"/>
      </t>
    </mdx>
    <mdx n="0" f="v">
      <t c="3" si="227">
        <n x="225"/>
        <n x="318"/>
        <n x="11"/>
      </t>
    </mdx>
    <mdx n="0" f="v">
      <t c="3" si="227">
        <n x="225"/>
        <n x="318"/>
        <n x="10"/>
      </t>
    </mdx>
    <mdx n="0" f="v">
      <t c="3" si="227">
        <n x="225"/>
        <n x="318"/>
        <n x="25"/>
      </t>
    </mdx>
    <mdx n="0" f="v">
      <t c="3" si="227">
        <n x="225"/>
        <n x="318"/>
        <n x="16"/>
      </t>
    </mdx>
    <mdx n="0" f="v">
      <t c="3" si="227">
        <n x="225"/>
        <n x="318"/>
        <n x="13"/>
      </t>
    </mdx>
    <mdx n="0" f="v">
      <t c="3" si="227">
        <n x="225"/>
        <n x="318"/>
        <n x="220"/>
      </t>
    </mdx>
    <mdx n="0" f="v">
      <t c="3" si="227">
        <n x="225"/>
        <n x="289"/>
        <n x="248"/>
      </t>
    </mdx>
    <mdx n="0" f="v">
      <t c="3" si="227">
        <n x="225"/>
        <n x="289"/>
        <n x="242"/>
      </t>
    </mdx>
    <mdx n="0" f="v">
      <t c="3" si="227">
        <n x="225"/>
        <n x="289"/>
        <n x="37"/>
      </t>
    </mdx>
    <mdx n="0" f="v">
      <t c="3" si="227">
        <n x="225"/>
        <n x="289"/>
        <n x="36"/>
      </t>
    </mdx>
    <mdx n="0" f="v">
      <t c="3" si="227">
        <n x="225"/>
        <n x="289"/>
        <n x="84"/>
      </t>
    </mdx>
    <mdx n="0" f="v">
      <t c="3" si="227">
        <n x="225"/>
        <n x="289"/>
        <n x="8"/>
      </t>
    </mdx>
    <mdx n="0" f="v">
      <t c="3" si="227">
        <n x="225"/>
        <n x="289"/>
        <n x="239"/>
      </t>
    </mdx>
    <mdx n="0" f="v">
      <t c="3" si="227">
        <n x="225"/>
        <n x="289"/>
        <n x="7"/>
      </t>
    </mdx>
    <mdx n="0" f="v">
      <t c="3" si="227">
        <n x="225"/>
        <n x="289"/>
        <n x="6"/>
      </t>
    </mdx>
    <mdx n="0" f="v">
      <t c="3" si="227">
        <n x="225"/>
        <n x="289"/>
        <n x="5"/>
      </t>
    </mdx>
    <mdx n="0" f="v">
      <t c="3" si="227">
        <n x="225"/>
        <n x="289"/>
        <n x="4"/>
      </t>
    </mdx>
    <mdx n="0" f="v">
      <t c="3" si="227">
        <n x="225"/>
        <n x="289"/>
        <n x="3"/>
      </t>
    </mdx>
    <mdx n="0" f="v">
      <t c="3" si="227">
        <n x="225"/>
        <n x="289"/>
        <n x="2"/>
      </t>
    </mdx>
    <mdx n="0" f="v">
      <t c="3" si="227">
        <n x="225"/>
        <n x="289"/>
        <n x="87"/>
      </t>
    </mdx>
    <mdx n="0" f="v">
      <t c="3" si="227">
        <n x="225"/>
        <n x="289"/>
        <n x="188"/>
      </t>
    </mdx>
    <mdx n="0" f="v">
      <t c="3" si="227">
        <n x="225"/>
        <n x="289"/>
        <n x="189"/>
      </t>
    </mdx>
    <mdx n="0" f="v">
      <t c="3" si="227">
        <n x="225"/>
        <n x="289"/>
        <n x="190"/>
      </t>
    </mdx>
    <mdx n="0" f="v">
      <t c="3" si="227">
        <n x="225"/>
        <n x="289"/>
        <n x="191"/>
      </t>
    </mdx>
    <mdx n="0" f="v">
      <t c="3" si="227">
        <n x="225"/>
        <n x="289"/>
        <n x="88"/>
      </t>
    </mdx>
    <mdx n="0" f="v">
      <t c="3" si="227">
        <n x="225"/>
        <n x="289"/>
        <n x="89"/>
      </t>
    </mdx>
    <mdx n="0" f="v">
      <t c="3" si="227">
        <n x="225"/>
        <n x="289"/>
        <n x="90"/>
      </t>
    </mdx>
    <mdx n="0" f="v">
      <t c="3" si="227">
        <n x="225"/>
        <n x="289"/>
        <n x="91"/>
      </t>
    </mdx>
    <mdx n="0" f="v">
      <t c="3" si="227">
        <n x="225"/>
        <n x="289"/>
        <n x="92"/>
      </t>
    </mdx>
    <mdx n="0" f="v">
      <t c="3" si="227">
        <n x="225"/>
        <n x="289"/>
        <n x="93"/>
      </t>
    </mdx>
    <mdx n="0" f="v">
      <t c="3" si="227">
        <n x="225"/>
        <n x="289"/>
        <n x="94"/>
      </t>
    </mdx>
    <mdx n="0" f="v">
      <t c="3" si="227">
        <n x="225"/>
        <n x="289"/>
        <n x="95"/>
      </t>
    </mdx>
    <mdx n="0" f="v">
      <t c="3" si="227">
        <n x="225"/>
        <n x="289"/>
        <n x="96"/>
      </t>
    </mdx>
    <mdx n="0" f="v">
      <t c="3" si="227">
        <n x="225"/>
        <n x="289"/>
        <n x="97"/>
      </t>
    </mdx>
    <mdx n="0" f="v">
      <t c="3" si="227">
        <n x="225"/>
        <n x="319"/>
        <n x="245"/>
      </t>
    </mdx>
    <mdx n="0" f="v">
      <t c="3" si="227">
        <n x="225"/>
        <n x="319"/>
        <n x="11"/>
      </t>
    </mdx>
    <mdx n="0" f="v">
      <t c="3" si="227">
        <n x="225"/>
        <n x="319"/>
        <n x="10"/>
      </t>
    </mdx>
    <mdx n="0" f="v">
      <t c="3" si="227">
        <n x="225"/>
        <n x="319"/>
        <n x="34"/>
      </t>
    </mdx>
    <mdx n="0" f="v">
      <t c="3" si="227">
        <n x="225"/>
        <n x="319"/>
        <n x="33"/>
      </t>
    </mdx>
    <mdx n="0" f="v">
      <t c="3" si="227">
        <n x="225"/>
        <n x="319"/>
        <n x="32"/>
      </t>
    </mdx>
    <mdx n="0" f="v">
      <t c="3" si="227">
        <n x="225"/>
        <n x="319"/>
        <n x="31"/>
      </t>
    </mdx>
    <mdx n="0" f="v">
      <t c="3" si="227">
        <n x="225"/>
        <n x="319"/>
        <n x="29"/>
      </t>
    </mdx>
    <mdx n="0" f="v">
      <t c="3" si="227">
        <n x="225"/>
        <n x="319"/>
        <n x="28"/>
      </t>
    </mdx>
    <mdx n="0" f="v">
      <t c="3" si="227">
        <n x="225"/>
        <n x="319"/>
        <n x="27"/>
      </t>
    </mdx>
    <mdx n="0" f="v">
      <t c="3" si="227">
        <n x="225"/>
        <n x="319"/>
        <n x="26"/>
      </t>
    </mdx>
    <mdx n="0" f="v">
      <t c="3" si="227">
        <n x="225"/>
        <n x="319"/>
        <n x="235"/>
      </t>
    </mdx>
    <mdx n="0" f="v">
      <t c="3" si="227">
        <n x="225"/>
        <n x="319"/>
        <n x="25"/>
      </t>
    </mdx>
    <mdx n="0" f="v">
      <t c="3" si="227">
        <n x="225"/>
        <n x="319"/>
        <n x="24"/>
      </t>
    </mdx>
    <mdx n="0" f="v">
      <t c="3" si="227">
        <n x="225"/>
        <n x="319"/>
        <n x="231"/>
      </t>
    </mdx>
    <mdx n="0" f="v">
      <t c="3" si="227">
        <n x="225"/>
        <n x="319"/>
        <n x="22"/>
      </t>
    </mdx>
    <mdx n="0" f="v">
      <t c="3" si="227">
        <n x="225"/>
        <n x="319"/>
        <n x="21"/>
      </t>
    </mdx>
    <mdx n="0" f="v">
      <t c="3" si="227">
        <n x="225"/>
        <n x="319"/>
        <n x="20"/>
      </t>
    </mdx>
    <mdx n="0" f="v">
      <t c="3" si="227">
        <n x="225"/>
        <n x="319"/>
        <n x="19"/>
      </t>
    </mdx>
    <mdx n="0" f="v">
      <t c="3" si="227">
        <n x="225"/>
        <n x="319"/>
        <n x="18"/>
      </t>
    </mdx>
    <mdx n="0" f="v">
      <t c="3" si="227">
        <n x="225"/>
        <n x="319"/>
        <n x="16"/>
      </t>
    </mdx>
    <mdx n="0" f="v">
      <t c="3" si="227">
        <n x="225"/>
        <n x="319"/>
        <n x="15"/>
      </t>
    </mdx>
    <mdx n="0" f="v">
      <t c="3" si="227">
        <n x="225"/>
        <n x="319"/>
        <n x="14"/>
      </t>
    </mdx>
    <mdx n="0" f="v">
      <t c="3" si="227">
        <n x="225"/>
        <n x="319"/>
        <n x="13"/>
      </t>
    </mdx>
    <mdx n="0" f="v">
      <t c="3" si="227">
        <n x="225"/>
        <n x="319"/>
        <n x="220"/>
      </t>
    </mdx>
    <mdx n="0" f="v">
      <t c="3" si="227">
        <n x="225"/>
        <n x="290"/>
        <n x="248"/>
      </t>
    </mdx>
    <mdx n="0" f="v">
      <t c="3" si="227">
        <n x="225"/>
        <n x="290"/>
        <n x="242"/>
      </t>
    </mdx>
    <mdx n="0" f="v">
      <t c="3" si="227">
        <n x="225"/>
        <n x="290"/>
        <n x="37"/>
      </t>
    </mdx>
    <mdx n="0" f="v">
      <t c="3" si="227">
        <n x="225"/>
        <n x="290"/>
        <n x="36"/>
      </t>
    </mdx>
    <mdx n="0" f="v">
      <t c="3" si="227">
        <n x="225"/>
        <n x="290"/>
        <n x="84"/>
      </t>
    </mdx>
    <mdx n="0" f="v">
      <t c="3" si="227">
        <n x="225"/>
        <n x="290"/>
        <n x="8"/>
      </t>
    </mdx>
    <mdx n="0" f="v">
      <t c="3" si="227">
        <n x="225"/>
        <n x="290"/>
        <n x="239"/>
      </t>
    </mdx>
    <mdx n="0" f="v">
      <t c="3" si="227">
        <n x="225"/>
        <n x="290"/>
        <n x="7"/>
      </t>
    </mdx>
    <mdx n="0" f="v">
      <t c="3" si="227">
        <n x="225"/>
        <n x="290"/>
        <n x="6"/>
      </t>
    </mdx>
    <mdx n="0" f="v">
      <t c="3" si="227">
        <n x="225"/>
        <n x="290"/>
        <n x="5"/>
      </t>
    </mdx>
    <mdx n="0" f="v">
      <t c="3" si="227">
        <n x="225"/>
        <n x="290"/>
        <n x="4"/>
      </t>
    </mdx>
    <mdx n="0" f="v">
      <t c="3" si="227">
        <n x="225"/>
        <n x="290"/>
        <n x="3"/>
      </t>
    </mdx>
    <mdx n="0" f="v">
      <t c="3" si="227">
        <n x="225"/>
        <n x="290"/>
        <n x="2"/>
      </t>
    </mdx>
    <mdx n="0" f="v">
      <t c="3" si="227">
        <n x="225"/>
        <n x="290"/>
        <n x="87"/>
      </t>
    </mdx>
    <mdx n="0" f="v">
      <t c="3" si="227">
        <n x="225"/>
        <n x="290"/>
        <n x="188"/>
      </t>
    </mdx>
    <mdx n="0" f="v">
      <t c="3" si="227">
        <n x="225"/>
        <n x="290"/>
        <n x="189"/>
      </t>
    </mdx>
    <mdx n="0" f="v">
      <t c="3" si="227">
        <n x="225"/>
        <n x="290"/>
        <n x="190"/>
      </t>
    </mdx>
    <mdx n="0" f="v">
      <t c="3" si="227">
        <n x="225"/>
        <n x="290"/>
        <n x="191"/>
      </t>
    </mdx>
    <mdx n="0" f="v">
      <t c="3" si="227">
        <n x="225"/>
        <n x="290"/>
        <n x="88"/>
      </t>
    </mdx>
    <mdx n="0" f="v">
      <t c="3" si="227">
        <n x="225"/>
        <n x="290"/>
        <n x="89"/>
      </t>
    </mdx>
    <mdx n="0" f="v">
      <t c="3" si="227">
        <n x="225"/>
        <n x="290"/>
        <n x="90"/>
      </t>
    </mdx>
    <mdx n="0" f="v">
      <t c="3" si="227">
        <n x="225"/>
        <n x="290"/>
        <n x="91"/>
      </t>
    </mdx>
    <mdx n="0" f="v">
      <t c="3" si="227">
        <n x="225"/>
        <n x="290"/>
        <n x="92"/>
      </t>
    </mdx>
    <mdx n="0" f="v">
      <t c="3" si="227">
        <n x="225"/>
        <n x="290"/>
        <n x="93"/>
      </t>
    </mdx>
    <mdx n="0" f="v">
      <t c="3" si="227">
        <n x="225"/>
        <n x="290"/>
        <n x="94"/>
      </t>
    </mdx>
    <mdx n="0" f="v">
      <t c="3" si="227">
        <n x="225"/>
        <n x="290"/>
        <n x="95"/>
      </t>
    </mdx>
    <mdx n="0" f="v">
      <t c="3" si="227">
        <n x="225"/>
        <n x="290"/>
        <n x="96"/>
      </t>
    </mdx>
    <mdx n="0" f="v">
      <t c="3" si="227">
        <n x="225"/>
        <n x="290"/>
        <n x="97"/>
      </t>
    </mdx>
    <mdx n="0" f="v">
      <t c="3" si="227">
        <n x="225"/>
        <n x="320"/>
        <n x="245"/>
      </t>
    </mdx>
    <mdx n="0" f="v">
      <t c="3" si="227">
        <n x="225"/>
        <n x="320"/>
        <n x="11"/>
      </t>
    </mdx>
    <mdx n="0" f="v">
      <t c="3" si="227">
        <n x="225"/>
        <n x="320"/>
        <n x="10"/>
      </t>
    </mdx>
    <mdx n="0" f="v">
      <t c="3" si="227">
        <n x="225"/>
        <n x="320"/>
        <n x="198"/>
      </t>
    </mdx>
    <mdx n="0" f="v">
      <t c="3" si="227">
        <n x="225"/>
        <n x="320"/>
        <n x="34"/>
      </t>
    </mdx>
    <mdx n="0" f="v">
      <t c="3" si="227">
        <n x="225"/>
        <n x="320"/>
        <n x="33"/>
      </t>
    </mdx>
    <mdx n="0" f="v">
      <t c="3" si="227">
        <n x="225"/>
        <n x="320"/>
        <n x="32"/>
      </t>
    </mdx>
    <mdx n="0" f="v">
      <t c="3" si="227">
        <n x="225"/>
        <n x="320"/>
        <n x="31"/>
      </t>
    </mdx>
    <mdx n="0" f="v">
      <t c="3" si="227">
        <n x="225"/>
        <n x="320"/>
        <n x="29"/>
      </t>
    </mdx>
    <mdx n="0" f="v">
      <t c="3" si="227">
        <n x="225"/>
        <n x="320"/>
        <n x="28"/>
      </t>
    </mdx>
    <mdx n="0" f="v">
      <t c="3" si="227">
        <n x="225"/>
        <n x="320"/>
        <n x="27"/>
      </t>
    </mdx>
    <mdx n="0" f="v">
      <t c="3" si="227">
        <n x="225"/>
        <n x="320"/>
        <n x="26"/>
      </t>
    </mdx>
    <mdx n="0" f="v">
      <t c="3" si="227">
        <n x="225"/>
        <n x="320"/>
        <n x="235"/>
      </t>
    </mdx>
    <mdx n="0" f="v">
      <t c="3" si="227">
        <n x="225"/>
        <n x="320"/>
        <n x="25"/>
      </t>
    </mdx>
    <mdx n="0" f="v">
      <t c="3" si="227">
        <n x="225"/>
        <n x="320"/>
        <n x="24"/>
      </t>
    </mdx>
    <mdx n="0" f="v">
      <t c="3" si="227">
        <n x="225"/>
        <n x="320"/>
        <n x="231"/>
      </t>
    </mdx>
    <mdx n="0" f="v">
      <t c="3" si="227">
        <n x="225"/>
        <n x="320"/>
        <n x="22"/>
      </t>
    </mdx>
    <mdx n="0" f="v">
      <t c="3" si="227">
        <n x="225"/>
        <n x="320"/>
        <n x="21"/>
      </t>
    </mdx>
    <mdx n="0" f="v">
      <t c="3" si="227">
        <n x="225"/>
        <n x="320"/>
        <n x="20"/>
      </t>
    </mdx>
    <mdx n="0" f="v">
      <t c="3" si="227">
        <n x="225"/>
        <n x="320"/>
        <n x="19"/>
      </t>
    </mdx>
    <mdx n="0" f="v">
      <t c="3" si="227">
        <n x="225"/>
        <n x="320"/>
        <n x="18"/>
      </t>
    </mdx>
    <mdx n="0" f="v">
      <t c="3" si="227">
        <n x="225"/>
        <n x="320"/>
        <n x="16"/>
      </t>
    </mdx>
    <mdx n="0" f="v">
      <t c="3" si="227">
        <n x="225"/>
        <n x="320"/>
        <n x="15"/>
      </t>
    </mdx>
    <mdx n="0" f="v">
      <t c="3" si="227">
        <n x="225"/>
        <n x="320"/>
        <n x="14"/>
      </t>
    </mdx>
    <mdx n="0" f="v">
      <t c="3" si="227">
        <n x="225"/>
        <n x="320"/>
        <n x="13"/>
      </t>
    </mdx>
    <mdx n="0" f="v">
      <t c="3" si="227">
        <n x="225"/>
        <n x="320"/>
        <n x="220"/>
      </t>
    </mdx>
    <mdx n="0" f="v">
      <t c="3" si="227">
        <n x="225"/>
        <n x="284"/>
        <n x="248"/>
      </t>
    </mdx>
    <mdx n="0" f="v">
      <t c="3" si="227">
        <n x="225"/>
        <n x="284"/>
        <n x="242"/>
      </t>
    </mdx>
    <mdx n="0" f="v">
      <t c="3" si="227">
        <n x="225"/>
        <n x="284"/>
        <n x="37"/>
      </t>
    </mdx>
    <mdx n="0" f="v">
      <t c="3" si="227">
        <n x="225"/>
        <n x="284"/>
        <n x="36"/>
      </t>
    </mdx>
    <mdx n="0" f="v">
      <t c="3" si="227">
        <n x="225"/>
        <n x="284"/>
        <n x="84"/>
      </t>
    </mdx>
    <mdx n="0" f="v">
      <t c="3" si="227">
        <n x="225"/>
        <n x="284"/>
        <n x="8"/>
      </t>
    </mdx>
    <mdx n="0" f="v">
      <t c="3" si="227">
        <n x="225"/>
        <n x="284"/>
        <n x="239"/>
      </t>
    </mdx>
    <mdx n="0" f="v">
      <t c="3" si="227">
        <n x="225"/>
        <n x="284"/>
        <n x="7"/>
      </t>
    </mdx>
    <mdx n="0" f="v">
      <t c="3" si="227">
        <n x="225"/>
        <n x="284"/>
        <n x="6"/>
      </t>
    </mdx>
    <mdx n="0" f="v">
      <t c="3" si="227">
        <n x="225"/>
        <n x="284"/>
        <n x="5"/>
      </t>
    </mdx>
    <mdx n="0" f="v">
      <t c="3" si="227">
        <n x="225"/>
        <n x="284"/>
        <n x="4"/>
      </t>
    </mdx>
    <mdx n="0" f="v">
      <t c="3" si="227">
        <n x="225"/>
        <n x="284"/>
        <n x="3"/>
      </t>
    </mdx>
    <mdx n="0" f="v">
      <t c="3" si="227">
        <n x="225"/>
        <n x="284"/>
        <n x="2"/>
      </t>
    </mdx>
    <mdx n="0" f="v">
      <t c="3" si="227">
        <n x="225"/>
        <n x="284"/>
        <n x="87"/>
      </t>
    </mdx>
    <mdx n="0" f="v">
      <t c="3" si="227">
        <n x="225"/>
        <n x="284"/>
        <n x="188"/>
      </t>
    </mdx>
    <mdx n="0" f="v">
      <t c="3" si="227">
        <n x="225"/>
        <n x="284"/>
        <n x="189"/>
      </t>
    </mdx>
    <mdx n="0" f="v">
      <t c="3" si="227">
        <n x="225"/>
        <n x="284"/>
        <n x="191"/>
      </t>
    </mdx>
    <mdx n="0" f="v">
      <t c="3" si="227">
        <n x="225"/>
        <n x="284"/>
        <n x="88"/>
      </t>
    </mdx>
    <mdx n="0" f="v">
      <t c="3" si="227">
        <n x="225"/>
        <n x="284"/>
        <n x="89"/>
      </t>
    </mdx>
    <mdx n="0" f="v">
      <t c="3" si="227">
        <n x="225"/>
        <n x="284"/>
        <n x="91"/>
      </t>
    </mdx>
    <mdx n="0" f="v">
      <t c="3" si="227">
        <n x="225"/>
        <n x="284"/>
        <n x="92"/>
      </t>
    </mdx>
    <mdx n="0" f="v">
      <t c="3" si="227">
        <n x="225"/>
        <n x="284"/>
        <n x="93"/>
      </t>
    </mdx>
    <mdx n="0" f="v">
      <t c="3" si="227">
        <n x="225"/>
        <n x="284"/>
        <n x="94"/>
      </t>
    </mdx>
    <mdx n="0" f="v">
      <t c="3" si="227">
        <n x="225"/>
        <n x="284"/>
        <n x="95"/>
      </t>
    </mdx>
    <mdx n="0" f="v">
      <t c="3" si="227">
        <n x="225"/>
        <n x="284"/>
        <n x="96"/>
      </t>
    </mdx>
    <mdx n="0" f="v">
      <t c="3" si="227">
        <n x="225"/>
        <n x="284"/>
        <n x="97"/>
      </t>
    </mdx>
    <mdx n="0" f="v">
      <t c="3" si="227">
        <n x="225"/>
        <n x="284"/>
        <n x="130"/>
      </t>
    </mdx>
    <mdx n="0" f="v">
      <t c="3" si="227">
        <n x="225"/>
        <n x="338"/>
        <n x="245"/>
      </t>
    </mdx>
    <mdx n="0" f="v">
      <t c="3" si="227">
        <n x="225"/>
        <n x="338"/>
        <n x="11"/>
      </t>
    </mdx>
    <mdx n="0" f="v">
      <t c="3" si="227">
        <n x="225"/>
        <n x="338"/>
        <n x="10"/>
      </t>
    </mdx>
    <mdx n="0" f="v">
      <t c="3" si="227">
        <n x="225"/>
        <n x="338"/>
        <n x="16"/>
      </t>
    </mdx>
    <mdx n="0" f="v">
      <t c="3" si="227">
        <n x="225"/>
        <n x="338"/>
        <n x="13"/>
      </t>
    </mdx>
    <mdx n="0" f="v">
      <t c="3" si="227">
        <n x="225"/>
        <n x="338"/>
        <n x="220"/>
      </t>
    </mdx>
    <mdx n="0" f="v">
      <t c="3" si="227">
        <n x="225"/>
        <n x="269"/>
        <n x="8"/>
      </t>
    </mdx>
    <mdx n="0" f="v">
      <t c="3" si="227">
        <n x="225"/>
        <n x="269"/>
        <n x="6"/>
      </t>
    </mdx>
    <mdx n="0" f="v">
      <t c="3" si="227">
        <n x="225"/>
        <n x="269"/>
        <n x="2"/>
      </t>
    </mdx>
    <mdx n="0" f="v">
      <t c="3" si="227">
        <n x="225"/>
        <n x="269"/>
        <n x="190"/>
      </t>
    </mdx>
    <mdx n="0" f="v">
      <t c="3" si="227">
        <n x="225"/>
        <n x="269"/>
        <n x="89"/>
      </t>
    </mdx>
    <mdx n="0" f="v">
      <t c="3" si="227">
        <n x="225"/>
        <n x="269"/>
        <n x="90"/>
      </t>
    </mdx>
    <mdx n="0" f="v">
      <t c="3" si="227">
        <n x="225"/>
        <n x="269"/>
        <n x="94"/>
      </t>
    </mdx>
    <mdx n="0" f="v">
      <t c="3" si="227">
        <n x="225"/>
        <n x="274"/>
        <n x="84"/>
      </t>
    </mdx>
    <mdx n="0" f="v">
      <t c="3" si="227">
        <n x="225"/>
        <n x="274"/>
        <n x="8"/>
      </t>
    </mdx>
    <mdx n="0" f="v">
      <t c="3" si="227">
        <n x="225"/>
        <n x="274"/>
        <n x="6"/>
      </t>
    </mdx>
    <mdx n="0" f="v">
      <t c="3" si="227">
        <n x="225"/>
        <n x="274"/>
        <n x="4"/>
      </t>
    </mdx>
    <mdx n="0" f="v">
      <t c="3" si="227">
        <n x="225"/>
        <n x="274"/>
        <n x="189"/>
      </t>
    </mdx>
    <mdx n="0" f="v">
      <t c="3" si="227">
        <n x="225"/>
        <n x="274"/>
        <n x="88"/>
      </t>
    </mdx>
    <mdx n="0" f="v">
      <t c="3" si="227">
        <n x="225"/>
        <n x="274"/>
        <n x="94"/>
      </t>
    </mdx>
    <mdx n="0" f="v">
      <t c="3" si="227">
        <n x="225"/>
        <n x="275"/>
        <n x="84"/>
      </t>
    </mdx>
    <mdx n="0" f="v">
      <t c="3" si="227">
        <n x="225"/>
        <n x="275"/>
        <n x="188"/>
      </t>
    </mdx>
    <mdx n="0" f="v">
      <t c="3" si="227">
        <n x="225"/>
        <n x="275"/>
        <n x="90"/>
      </t>
    </mdx>
    <mdx n="0" f="v">
      <t c="3" si="227">
        <n x="225"/>
        <n x="275"/>
        <n x="95"/>
      </t>
    </mdx>
    <mdx n="0" f="v">
      <t c="3" si="227">
        <n x="225"/>
        <n x="321"/>
        <n x="11"/>
      </t>
    </mdx>
    <mdx n="0" f="v">
      <t c="3" si="227">
        <n x="225"/>
        <n x="321"/>
        <n x="31"/>
      </t>
    </mdx>
    <mdx n="0" f="v">
      <t c="3" si="227">
        <n x="225"/>
        <n x="321"/>
        <n x="25"/>
      </t>
    </mdx>
    <mdx n="0" f="v">
      <t c="3" si="227">
        <n x="225"/>
        <n x="321"/>
        <n x="20"/>
      </t>
    </mdx>
    <mdx n="0" f="v">
      <t c="3" si="227">
        <n x="225"/>
        <n x="321"/>
        <n x="14"/>
      </t>
    </mdx>
    <mdx n="0" f="v">
      <t c="3" si="227">
        <n x="225"/>
        <n x="285"/>
        <n x="36"/>
      </t>
    </mdx>
    <mdx n="0" f="v">
      <t c="3" si="227">
        <n x="225"/>
        <n x="285"/>
        <n x="188"/>
      </t>
    </mdx>
    <mdx n="0" f="v">
      <t c="3" si="227">
        <n x="225"/>
        <n x="285"/>
        <n x="93"/>
      </t>
    </mdx>
    <mdx n="0" f="v">
      <t c="3" si="227">
        <n x="225"/>
        <n x="285"/>
        <n x="97"/>
      </t>
    </mdx>
    <mdx n="0" f="v">
      <t c="3" si="227">
        <n x="225"/>
        <n x="322"/>
        <n x="13"/>
      </t>
    </mdx>
    <mdx n="0" f="v">
      <t c="3" si="227">
        <n x="225"/>
        <n x="286"/>
        <n x="153"/>
      </t>
    </mdx>
    <mdx n="0" f="v">
      <t c="3" si="227">
        <n x="225"/>
        <n x="345"/>
        <n x="108"/>
      </t>
    </mdx>
    <mdx n="0" f="v">
      <t c="3" si="227">
        <n x="225"/>
        <n x="287"/>
        <n x="104"/>
      </t>
    </mdx>
    <mdx n="0" f="v">
      <t c="3" si="227">
        <n x="225"/>
        <n x="287"/>
        <n x="127"/>
      </t>
    </mdx>
    <mdx n="0" f="v">
      <t c="3" si="227">
        <n x="225"/>
        <n x="337"/>
        <n x="244"/>
      </t>
    </mdx>
    <mdx n="0" f="v">
      <t c="3" si="227">
        <n x="225"/>
        <n x="337"/>
        <n x="201"/>
      </t>
    </mdx>
    <mdx n="0" f="v">
      <t c="3" si="227">
        <n x="225"/>
        <n x="337"/>
        <n x="108"/>
      </t>
    </mdx>
    <mdx n="0" f="v">
      <t c="3" si="227">
        <n x="225"/>
        <n x="337"/>
        <n x="215"/>
      </t>
    </mdx>
    <mdx n="0" f="v">
      <t c="3" si="227">
        <n x="225"/>
        <n x="288"/>
        <n x="54"/>
      </t>
    </mdx>
    <mdx n="0" f="v">
      <t c="3" si="227">
        <n x="225"/>
        <n x="318"/>
        <n x="212"/>
      </t>
    </mdx>
    <mdx n="0" f="v">
      <t c="3" si="227">
        <n x="225"/>
        <n x="318"/>
        <n x="218"/>
      </t>
    </mdx>
    <mdx n="0" f="v">
      <t c="3" si="227">
        <n x="225"/>
        <n x="289"/>
        <n x="102"/>
      </t>
    </mdx>
    <mdx n="0" f="v">
      <t c="3" si="227">
        <n x="225"/>
        <n x="289"/>
        <n x="153"/>
      </t>
    </mdx>
    <mdx n="0" f="v">
      <t c="3" si="227">
        <n x="225"/>
        <n x="319"/>
        <n x="38"/>
      </t>
    </mdx>
    <mdx n="0" f="v">
      <t c="3" si="227">
        <n x="225"/>
        <n x="319"/>
        <n x="210"/>
      </t>
    </mdx>
    <mdx n="0" f="v">
      <t c="3" si="227">
        <n x="225"/>
        <n x="319"/>
        <n x="53"/>
      </t>
    </mdx>
    <mdx n="0" f="v">
      <t c="3" si="227">
        <n x="225"/>
        <n x="320"/>
        <n x="199"/>
      </t>
    </mdx>
    <mdx n="0" f="v">
      <t c="3" si="227">
        <n x="225"/>
        <n x="320"/>
        <n x="107"/>
      </t>
    </mdx>
    <mdx n="0" f="v">
      <t c="3" si="227">
        <n x="225"/>
        <n x="320"/>
        <n x="213"/>
      </t>
    </mdx>
    <mdx n="0" f="v">
      <t c="3" si="227">
        <n x="225"/>
        <n x="284"/>
        <n x="102"/>
      </t>
    </mdx>
    <mdx n="0" f="v">
      <t c="3" si="227">
        <n x="225"/>
        <n x="284"/>
        <n x="121"/>
      </t>
    </mdx>
    <mdx n="0" f="v">
      <t c="3" si="227">
        <n x="225"/>
        <n x="284"/>
        <n x="126"/>
      </t>
    </mdx>
    <mdx n="0" f="v">
      <t c="3" si="227">
        <n x="225"/>
        <n x="284"/>
        <n x="1"/>
      </t>
    </mdx>
    <mdx n="0" f="v">
      <t c="3" si="227">
        <n x="225"/>
        <n x="338"/>
        <n x="200"/>
      </t>
    </mdx>
    <mdx n="0" f="v">
      <t c="3" si="227">
        <n x="225"/>
        <n x="338"/>
        <n x="107"/>
      </t>
    </mdx>
    <mdx n="0" f="v">
      <t c="3" si="227">
        <n x="225"/>
        <n x="338"/>
        <n x="215"/>
      </t>
    </mdx>
    <mdx n="0" f="v">
      <t c="3" si="227">
        <n x="225"/>
        <n x="274"/>
        <n x="55"/>
      </t>
    </mdx>
    <mdx n="0" f="v">
      <t c="3" si="227">
        <n x="225"/>
        <n x="274"/>
        <n x="153"/>
      </t>
    </mdx>
    <mdx n="0" f="v">
      <t c="3" si="227">
        <n x="225"/>
        <n x="265"/>
        <n x="210"/>
      </t>
    </mdx>
    <mdx n="0" f="v">
      <t c="3" si="227">
        <n x="225"/>
        <n x="321"/>
        <n x="201"/>
      </t>
    </mdx>
    <mdx n="0" f="v">
      <t c="3" si="227">
        <n x="225"/>
        <n x="321"/>
        <n x="107"/>
      </t>
    </mdx>
    <mdx n="0" f="v">
      <t c="3" si="227">
        <n x="225"/>
        <n x="321"/>
        <n x="215"/>
      </t>
    </mdx>
    <mdx n="0" f="v">
      <t c="3" si="227">
        <n x="225"/>
        <n x="285"/>
        <n x="247"/>
      </t>
    </mdx>
    <mdx n="0" f="v">
      <t c="3" si="227">
        <n x="225"/>
        <n x="285"/>
        <n x="206"/>
      </t>
    </mdx>
    <mdx n="0" f="v">
      <t c="3" si="227">
        <n x="225"/>
        <n x="285"/>
        <n x="110"/>
      </t>
    </mdx>
    <mdx n="0" f="v">
      <t c="3" si="227">
        <n x="225"/>
        <n x="322"/>
        <n x="163"/>
      </t>
    </mdx>
    <mdx n="0" f="v">
      <t c="3" si="227">
        <n x="225"/>
        <n x="322"/>
        <n x="203"/>
      </t>
    </mdx>
    <mdx n="0" f="v">
      <t c="3" si="227">
        <n x="225"/>
        <n x="322"/>
        <n x="108"/>
      </t>
    </mdx>
    <mdx n="0" f="v">
      <t c="3" si="227">
        <n x="225"/>
        <n x="322"/>
        <n x="216"/>
      </t>
    </mdx>
    <mdx n="0" f="v">
      <t c="3" si="227">
        <n x="225"/>
        <n x="554"/>
        <n x="170"/>
      </t>
    </mdx>
    <mdx n="0" f="v">
      <t c="3" si="227">
        <n x="225"/>
        <n x="351"/>
        <n x="68"/>
      </t>
    </mdx>
    <mdx n="0" f="v">
      <t c="3" si="227">
        <n x="225"/>
        <n x="330"/>
        <n x="68"/>
      </t>
    </mdx>
    <mdx n="0" f="v">
      <t c="3" si="227">
        <n x="225"/>
        <n x="553"/>
        <n x="170"/>
      </t>
    </mdx>
    <mdx n="0" f="v">
      <t c="3" si="227">
        <n x="225"/>
        <n x="349"/>
        <n x="170"/>
      </t>
    </mdx>
    <mdx n="0" f="v">
      <t c="3" si="227">
        <n x="225"/>
        <n x="331"/>
        <n x="68"/>
      </t>
    </mdx>
    <mdx n="0" f="v">
      <t c="3" si="227">
        <n x="225"/>
        <n x="332"/>
        <n x="180"/>
      </t>
    </mdx>
    <mdx n="0" f="v">
      <t c="3" si="227">
        <n x="225"/>
        <n x="342"/>
        <n x="180"/>
      </t>
    </mdx>
    <mdx n="0" f="v">
      <t c="3" si="227">
        <n x="225"/>
        <n x="352"/>
        <n x="180"/>
      </t>
    </mdx>
    <mdx n="0" f="v">
      <t c="3" si="227">
        <n x="225"/>
        <n x="333"/>
        <n x="219"/>
      </t>
    </mdx>
    <mdx n="0" f="v">
      <t c="3" si="227">
        <n x="225"/>
        <n x="557"/>
        <n x="205"/>
      </t>
    </mdx>
    <mdx n="0" f="v">
      <t c="3" si="227">
        <n x="225"/>
        <n x="305"/>
        <n x="234"/>
      </t>
    </mdx>
    <mdx n="0" f="v">
      <t c="3" si="227">
        <n x="225"/>
        <n x="279"/>
        <n x="203"/>
      </t>
    </mdx>
    <mdx n="0" f="v">
      <t c="3" si="227">
        <n x="225"/>
        <n x="306"/>
        <n x="246"/>
      </t>
    </mdx>
    <mdx n="0" f="v">
      <t c="3" si="227">
        <n x="225"/>
        <n x="334"/>
        <n x="179"/>
      </t>
    </mdx>
    <mdx n="0" f="v">
      <t c="3" si="227">
        <n x="225"/>
        <n x="309"/>
        <n x="38"/>
      </t>
    </mdx>
    <mdx n="0" f="v">
      <t c="3" si="227">
        <n x="225"/>
        <n x="309"/>
        <n x="212"/>
      </t>
    </mdx>
    <mdx n="0" f="v">
      <t c="3" si="227">
        <n x="225"/>
        <n x="310"/>
        <n x="116"/>
      </t>
    </mdx>
    <mdx n="0" f="v">
      <t c="3" si="227">
        <n x="225"/>
        <n x="312"/>
        <n x="186"/>
      </t>
    </mdx>
    <mdx n="0" f="v">
      <t c="3" si="227">
        <n x="225"/>
        <n x="324"/>
        <n x="178"/>
      </t>
    </mdx>
    <mdx n="0" f="v">
      <t c="3" si="227">
        <n x="225"/>
        <n x="335"/>
        <n x="116"/>
      </t>
    </mdx>
    <mdx n="0" f="v">
      <t c="3" si="227">
        <n x="225"/>
        <n x="335"/>
        <n x="123"/>
      </t>
    </mdx>
    <mdx n="0" f="v">
      <t c="3" si="227">
        <n x="225"/>
        <n x="339"/>
        <n x="159"/>
      </t>
    </mdx>
    <mdx n="0" f="v">
      <t c="3" si="227">
        <n x="225"/>
        <n x="313"/>
        <n x="186"/>
      </t>
    </mdx>
    <mdx n="0" f="v">
      <t c="3" si="227">
        <n x="225"/>
        <n x="313"/>
        <n x="108"/>
      </t>
    </mdx>
    <mdx n="0" f="v">
      <t c="3" si="227">
        <n x="225"/>
        <n x="314"/>
        <n x="234"/>
      </t>
    </mdx>
    <mdx n="0" f="v">
      <t c="3" si="227">
        <n x="225"/>
        <n x="315"/>
        <n x="246"/>
      </t>
    </mdx>
    <mdx n="0" f="v">
      <t c="3" si="227">
        <n x="225"/>
        <n x="282"/>
        <n x="170"/>
      </t>
    </mdx>
    <mdx n="0" f="v">
      <t c="3" si="227">
        <n x="225"/>
        <n x="254"/>
        <n x="168"/>
      </t>
    </mdx>
    <mdx n="0" f="v">
      <t c="3" si="227">
        <n x="225"/>
        <n x="286"/>
        <n x="186"/>
      </t>
    </mdx>
    <mdx n="0" f="v">
      <t c="3" si="227">
        <n x="225"/>
        <n x="286"/>
        <n x="174"/>
      </t>
    </mdx>
    <mdx n="0" f="v">
      <t c="3" si="227">
        <n x="225"/>
        <n x="286"/>
        <n x="159"/>
      </t>
    </mdx>
    <mdx n="0" f="v">
      <t c="3" si="227">
        <n x="225"/>
        <n x="591"/>
        <n x="137"/>
      </t>
    </mdx>
    <mdx n="0" f="v">
      <t c="3" si="227">
        <n x="225"/>
        <n x="350"/>
        <n x="67"/>
      </t>
    </mdx>
    <mdx n="0" f="v">
      <t c="3" si="227">
        <n x="225"/>
        <n x="571"/>
        <n x="216"/>
      </t>
    </mdx>
    <mdx n="0" f="v">
      <t c="3" si="227">
        <n x="225"/>
        <n x="340"/>
        <n x="66"/>
      </t>
    </mdx>
    <mdx n="0" f="v">
      <t c="3" si="227">
        <n x="225"/>
        <n x="294"/>
        <n x="112"/>
      </t>
    </mdx>
    <mdx n="0" f="v">
      <t c="3" si="227">
        <n x="225"/>
        <n x="568"/>
        <n x="105"/>
      </t>
    </mdx>
    <mdx n="0" f="v">
      <t c="3" si="227">
        <n x="225"/>
        <n x="578"/>
        <n x="200"/>
      </t>
    </mdx>
    <mdx n="0" f="v">
      <t c="3" si="227">
        <n x="225"/>
        <n x="575"/>
        <n x="173"/>
      </t>
    </mdx>
    <mdx n="0" f="v">
      <t c="3" si="227">
        <n x="225"/>
        <n x="563"/>
        <n x="124"/>
      </t>
    </mdx>
    <mdx n="0" f="v">
      <t c="3" si="227">
        <n x="225"/>
        <n x="354"/>
        <n x="167"/>
      </t>
    </mdx>
    <mdx n="0" f="v">
      <t c="3" si="227">
        <n x="225"/>
        <n x="295"/>
        <n x="168"/>
      </t>
    </mdx>
    <mdx n="0" f="v">
      <t c="3" si="227">
        <n x="225"/>
        <n x="296"/>
        <n x="25"/>
      </t>
    </mdx>
    <mdx n="0" f="v">
      <t c="3" si="227">
        <n x="225"/>
        <n x="296"/>
        <n x="128"/>
      </t>
    </mdx>
    <mdx n="0" f="v">
      <t c="3" si="227">
        <n x="225"/>
        <n x="552"/>
        <n x="84"/>
      </t>
    </mdx>
    <mdx n="0" f="v">
      <t c="3" si="227">
        <n x="225"/>
        <n x="552"/>
        <n x="122"/>
      </t>
    </mdx>
    <mdx n="0" f="v">
      <t c="3" si="227">
        <n x="225"/>
        <n x="552"/>
        <n x="180"/>
      </t>
    </mdx>
    <mdx n="0" f="v">
      <t c="3" si="227">
        <n x="225"/>
        <n x="298"/>
        <n x="115"/>
      </t>
    </mdx>
    <mdx n="0" f="v">
      <t c="3" si="227">
        <n x="225"/>
        <n x="298"/>
        <n x="2"/>
      </t>
    </mdx>
    <mdx n="0" f="v">
      <t c="3" si="227">
        <n x="225"/>
        <n x="298"/>
        <n x="214"/>
      </t>
    </mdx>
    <mdx n="0" f="v">
      <t c="3" si="227">
        <n x="225"/>
        <n x="300"/>
        <n x="244"/>
      </t>
    </mdx>
    <mdx n="0" f="v">
      <t c="3" si="227">
        <n x="225"/>
        <n x="300"/>
        <n x="172"/>
      </t>
    </mdx>
    <mdx n="0" f="v">
      <t c="3" si="227">
        <n x="225"/>
        <n x="300"/>
        <n x="91"/>
      </t>
    </mdx>
    <mdx n="0" f="v">
      <t c="3" si="227">
        <n x="225"/>
        <n x="556"/>
        <n x="246"/>
      </t>
    </mdx>
    <mdx n="0" f="v">
      <t c="3" si="227">
        <n x="225"/>
        <n x="556"/>
        <n x="202"/>
      </t>
    </mdx>
    <mdx n="0" f="v">
      <t c="3" si="227">
        <n x="225"/>
        <n x="556"/>
        <n x="97"/>
      </t>
    </mdx>
    <mdx n="0" f="v">
      <t c="3" si="227">
        <n x="225"/>
        <n x="341"/>
        <n x="38"/>
      </t>
    </mdx>
    <mdx n="0" f="v">
      <t c="3" si="227">
        <n x="225"/>
        <n x="554"/>
        <n x="168"/>
      </t>
    </mdx>
    <mdx n="0" f="v">
      <t c="3" si="227">
        <n x="225"/>
        <n x="554"/>
        <n x="66"/>
      </t>
    </mdx>
    <mdx n="0" f="v">
      <t c="3" si="227">
        <n x="225"/>
        <n x="554"/>
        <n x="179"/>
      </t>
    </mdx>
    <mdx n="0" f="v">
      <t c="3" si="227">
        <n x="225"/>
        <n x="351"/>
        <n x="168"/>
      </t>
    </mdx>
    <mdx n="0" f="v">
      <t c="3" si="227">
        <n x="225"/>
        <n x="351"/>
        <n x="66"/>
      </t>
    </mdx>
    <mdx n="0" f="v">
      <t c="3" si="227">
        <n x="225"/>
        <n x="351"/>
        <n x="179"/>
      </t>
    </mdx>
    <mdx n="0" f="v">
      <t c="3" si="227">
        <n x="225"/>
        <n x="330"/>
        <n x="168"/>
      </t>
    </mdx>
    <mdx n="0" f="v">
      <t c="3" si="227">
        <n x="225"/>
        <n x="330"/>
        <n x="66"/>
      </t>
    </mdx>
    <mdx n="0" f="v">
      <t c="3" si="227">
        <n x="225"/>
        <n x="330"/>
        <n x="179"/>
      </t>
    </mdx>
    <mdx n="0" f="v">
      <t c="3" si="227">
        <n x="225"/>
        <n x="553"/>
        <n x="168"/>
      </t>
    </mdx>
    <mdx n="0" f="v">
      <t c="3" si="227">
        <n x="225"/>
        <n x="553"/>
        <n x="66"/>
      </t>
    </mdx>
    <mdx n="0" f="v">
      <t c="3" si="227">
        <n x="225"/>
        <n x="553"/>
        <n x="179"/>
      </t>
    </mdx>
    <mdx n="0" f="v">
      <t c="3" si="227">
        <n x="225"/>
        <n x="349"/>
        <n x="66"/>
      </t>
    </mdx>
    <mdx n="0" f="v">
      <t c="3" si="227">
        <n x="225"/>
        <n x="349"/>
        <n x="179"/>
      </t>
    </mdx>
    <mdx n="0" f="v">
      <t c="3" si="227">
        <n x="225"/>
        <n x="331"/>
        <n x="168"/>
      </t>
    </mdx>
    <mdx n="0" f="v">
      <t c="3" si="227">
        <n x="225"/>
        <n x="331"/>
        <n x="66"/>
      </t>
    </mdx>
    <mdx n="0" f="v">
      <t c="3" si="227">
        <n x="225"/>
        <n x="331"/>
        <n x="179"/>
      </t>
    </mdx>
    <mdx n="0" f="v">
      <t c="3" si="227">
        <n x="225"/>
        <n x="332"/>
        <n x="168"/>
      </t>
    </mdx>
    <mdx n="0" f="v">
      <t c="3" si="227">
        <n x="225"/>
        <n x="332"/>
        <n x="66"/>
      </t>
    </mdx>
    <mdx n="0" f="v">
      <t c="3" si="227">
        <n x="225"/>
        <n x="332"/>
        <n x="179"/>
      </t>
    </mdx>
    <mdx n="0" f="v">
      <t c="3" si="227">
        <n x="225"/>
        <n x="342"/>
        <n x="168"/>
      </t>
    </mdx>
    <mdx n="0" f="v">
      <t c="3" si="227">
        <n x="225"/>
        <n x="342"/>
        <n x="66"/>
      </t>
    </mdx>
    <mdx n="0" f="v">
      <t c="3" si="227">
        <n x="225"/>
        <n x="342"/>
        <n x="179"/>
      </t>
    </mdx>
    <mdx n="0" f="v">
      <t c="3" si="227">
        <n x="225"/>
        <n x="302"/>
        <n x="168"/>
      </t>
    </mdx>
    <mdx n="0" f="v">
      <t c="3" si="227">
        <n x="225"/>
        <n x="352"/>
        <n x="168"/>
      </t>
    </mdx>
    <mdx n="0" f="v">
      <t c="3" si="227">
        <n x="225"/>
        <n x="352"/>
        <n x="66"/>
      </t>
    </mdx>
    <mdx n="0" f="v">
      <t c="3" si="227">
        <n x="225"/>
        <n x="352"/>
        <n x="179"/>
      </t>
    </mdx>
    <mdx n="0" f="v">
      <t c="3" si="227">
        <n x="225"/>
        <n x="352"/>
        <n x="1"/>
      </t>
    </mdx>
    <mdx n="0" f="v">
      <t c="3" si="227">
        <n x="225"/>
        <n x="333"/>
        <n x="200"/>
      </t>
    </mdx>
    <mdx n="0" f="v">
      <t c="3" si="227">
        <n x="225"/>
        <n x="333"/>
        <n x="107"/>
      </t>
    </mdx>
    <mdx n="0" f="v">
      <t c="3" si="227">
        <n x="225"/>
        <n x="333"/>
        <n x="210"/>
      </t>
    </mdx>
    <mdx n="0" f="v">
      <t c="3" si="227">
        <n x="225"/>
        <n x="333"/>
        <n x="214"/>
      </t>
    </mdx>
    <mdx n="0" f="v">
      <t c="3" si="227">
        <n x="225"/>
        <n x="333"/>
        <n x="218"/>
      </t>
    </mdx>
    <mdx n="0" f="v">
      <t c="3" si="227">
        <n x="225"/>
        <n x="303"/>
        <n x="116"/>
      </t>
    </mdx>
    <mdx n="0" f="v">
      <t c="3" si="227">
        <n x="225"/>
        <n x="303"/>
        <n x="168"/>
      </t>
    </mdx>
    <mdx n="0" f="v">
      <t c="3" si="227">
        <n x="225"/>
        <n x="303"/>
        <n x="172"/>
      </t>
    </mdx>
    <mdx n="0" f="v">
      <t c="3" si="227">
        <n x="225"/>
        <n x="303"/>
        <n x="66"/>
      </t>
    </mdx>
    <mdx n="0" f="v">
      <t c="3" si="227">
        <n x="225"/>
        <n x="303"/>
        <n x="177"/>
      </t>
    </mdx>
    <mdx n="0" f="v">
      <t c="3" si="227">
        <n x="225"/>
        <n x="303"/>
        <n x="179"/>
      </t>
    </mdx>
    <mdx n="0" f="v">
      <t c="3" si="227">
        <n x="225"/>
        <n x="303"/>
        <n x="181"/>
      </t>
    </mdx>
    <mdx n="0" f="v">
      <t c="3" si="227">
        <n x="225"/>
        <n x="291"/>
        <n x="247"/>
      </t>
    </mdx>
    <mdx n="0" f="v">
      <t c="3" si="227">
        <n x="225"/>
        <n x="291"/>
        <n x="102"/>
      </t>
    </mdx>
    <mdx n="0" f="v">
      <t c="3" si="227">
        <n x="225"/>
        <n x="291"/>
        <n x="207"/>
      </t>
    </mdx>
    <mdx n="0" f="v">
      <t c="3" si="227">
        <n x="225"/>
        <n x="291"/>
        <n x="109"/>
      </t>
    </mdx>
    <mdx n="0" f="v">
      <t c="3" si="227">
        <n x="225"/>
        <n x="291"/>
        <n x="127"/>
      </t>
    </mdx>
    <mdx n="0" f="v">
      <t c="3" si="227">
        <n x="225"/>
        <n x="291"/>
        <n x="129"/>
      </t>
    </mdx>
    <mdx n="0" f="v">
      <t c="3" si="227">
        <n x="225"/>
        <n x="557"/>
        <n x="244"/>
      </t>
    </mdx>
    <mdx n="0" f="v">
      <t c="3" si="227">
        <n x="225"/>
        <n x="557"/>
        <n x="201"/>
      </t>
    </mdx>
    <mdx n="0" f="v">
      <t c="3" si="227">
        <n x="225"/>
        <n x="557"/>
        <n x="204"/>
      </t>
    </mdx>
    <mdx n="0" f="v">
      <t c="3" si="227">
        <n x="225"/>
        <n x="557"/>
        <n x="123"/>
      </t>
    </mdx>
    <mdx n="0" f="v">
      <t c="3" si="227">
        <n x="225"/>
        <n x="557"/>
        <n x="215"/>
      </t>
    </mdx>
    <mdx n="0" f="v">
      <t c="3" si="227">
        <n x="225"/>
        <n x="557"/>
        <n x="219"/>
      </t>
    </mdx>
    <mdx n="0" f="v">
      <t c="3" si="227">
        <n x="225"/>
        <n x="323"/>
        <n x="246"/>
      </t>
    </mdx>
    <mdx n="0" f="v">
      <t c="3" si="227">
        <n x="225"/>
        <n x="323"/>
        <n x="55"/>
      </t>
    </mdx>
    <mdx n="0" f="v">
      <t c="3" si="227">
        <n x="225"/>
        <n x="323"/>
        <n x="169"/>
      </t>
    </mdx>
    <mdx n="0" f="v">
      <t c="3" si="227">
        <n x="225"/>
        <n x="323"/>
        <n x="67"/>
      </t>
    </mdx>
    <mdx n="0" f="v">
      <t c="3" si="227">
        <n x="225"/>
        <n x="323"/>
        <n x="124"/>
      </t>
    </mdx>
    <mdx n="0" f="v">
      <t c="3" si="227">
        <n x="225"/>
        <n x="323"/>
        <n x="160"/>
      </t>
    </mdx>
    <mdx n="0" f="v">
      <t c="3" si="227">
        <n x="225"/>
        <n x="323"/>
        <n x="112"/>
      </t>
    </mdx>
    <mdx n="0" f="v">
      <t c="3" si="227">
        <n x="225"/>
        <n x="305"/>
        <n x="101"/>
      </t>
    </mdx>
    <mdx n="0" f="v">
      <t c="3" si="227">
        <n x="225"/>
        <n x="305"/>
        <n x="102"/>
      </t>
    </mdx>
    <mdx n="0" f="v">
      <t c="3" si="227">
        <n x="225"/>
        <n x="305"/>
        <n x="109"/>
      </t>
    </mdx>
    <mdx n="0" f="v">
      <t c="3" si="227">
        <n x="225"/>
        <n x="305"/>
        <n x="129"/>
      </t>
    </mdx>
    <mdx n="0" f="v">
      <t c="3" si="227">
        <n x="225"/>
        <n x="279"/>
        <n x="204"/>
      </t>
    </mdx>
    <mdx n="0" f="v">
      <t c="3" si="227">
        <n x="225"/>
        <n x="279"/>
        <n x="219"/>
      </t>
    </mdx>
    <mdx n="0" f="v">
      <t c="3" si="227">
        <n x="225"/>
        <n x="306"/>
        <n x="115"/>
      </t>
    </mdx>
    <mdx n="0" f="v">
      <t c="3" si="227">
        <n x="225"/>
        <n x="306"/>
        <n x="153"/>
      </t>
    </mdx>
    <mdx n="0" f="v">
      <t c="3" si="227">
        <n x="225"/>
        <n x="343"/>
        <n x="246"/>
      </t>
    </mdx>
    <mdx n="0" f="v">
      <t c="3" si="227">
        <n x="225"/>
        <n x="343"/>
        <n x="38"/>
      </t>
    </mdx>
    <mdx n="0" f="v">
      <t c="3" si="227">
        <n x="225"/>
        <n x="343"/>
        <n x="169"/>
      </t>
    </mdx>
    <mdx n="0" f="v">
      <t c="3" si="227">
        <n x="225"/>
        <n x="343"/>
        <n x="205"/>
      </t>
    </mdx>
    <mdx n="0" f="v">
      <t c="3" si="227">
        <n x="225"/>
        <n x="343"/>
        <n x="67"/>
      </t>
    </mdx>
    <mdx n="0" f="v">
      <t c="3" si="227">
        <n x="225"/>
        <n x="343"/>
        <n x="212"/>
      </t>
    </mdx>
    <mdx n="0" f="v">
      <t c="3" si="227">
        <n x="225"/>
        <n x="343"/>
        <n x="160"/>
      </t>
    </mdx>
    <mdx n="0" f="v">
      <t c="3" si="227">
        <n x="225"/>
        <n x="343"/>
        <n x="53"/>
      </t>
    </mdx>
    <mdx n="0" f="v">
      <t c="3" si="227">
        <n x="225"/>
        <n x="334"/>
        <n x="101"/>
      </t>
    </mdx>
    <mdx n="0" f="v">
      <t c="3" si="227">
        <n x="225"/>
        <n x="334"/>
        <n x="199"/>
      </t>
    </mdx>
    <mdx n="0" f="v">
      <t c="3" si="227">
        <n x="225"/>
        <n x="334"/>
        <n x="170"/>
      </t>
    </mdx>
    <mdx n="0" f="v">
      <t c="3" si="227">
        <n x="225"/>
        <n x="334"/>
        <n x="122"/>
      </t>
    </mdx>
    <mdx n="0" f="v">
      <t c="3" si="227">
        <n x="225"/>
        <n x="334"/>
        <n x="68"/>
      </t>
    </mdx>
    <mdx n="0" f="v">
      <t c="3" si="227">
        <n x="225"/>
        <n x="334"/>
        <n x="213"/>
      </t>
    </mdx>
    <mdx n="0" f="v">
      <t c="3" si="227">
        <n x="225"/>
        <n x="334"/>
        <n x="180"/>
      </t>
    </mdx>
    <mdx n="0" f="v">
      <t c="3" si="227">
        <n x="225"/>
        <n x="308"/>
        <n x="186"/>
      </t>
    </mdx>
    <mdx n="0" f="v">
      <t c="3" si="227">
        <n x="225"/>
        <n x="308"/>
        <n x="118"/>
      </t>
    </mdx>
    <mdx n="0" f="v">
      <t c="3" si="227">
        <n x="225"/>
        <n x="308"/>
        <n x="173"/>
      </t>
    </mdx>
    <mdx n="0" f="v">
      <t c="3" si="227">
        <n x="225"/>
        <n x="308"/>
        <n x="206"/>
      </t>
    </mdx>
    <mdx n="0" f="v">
      <t c="3" si="227">
        <n x="225"/>
        <n x="308"/>
        <n x="158"/>
      </t>
    </mdx>
    <mdx n="0" f="v">
      <t c="3" si="227">
        <n x="225"/>
        <n x="308"/>
        <n x="110"/>
      </t>
    </mdx>
    <mdx n="0" f="v">
      <t c="3" si="227">
        <n x="225"/>
        <n x="308"/>
        <n x="162"/>
      </t>
    </mdx>
    <mdx n="0" f="v">
      <t c="3" si="227">
        <n x="225"/>
        <n x="308"/>
        <n x="1"/>
      </t>
    </mdx>
    <mdx n="0" f="v">
      <t c="3" si="227">
        <n x="225"/>
        <n x="309"/>
        <n x="115"/>
      </t>
    </mdx>
    <mdx n="0" f="v">
      <t c="3" si="227">
        <n x="225"/>
        <n x="309"/>
        <n x="200"/>
      </t>
    </mdx>
    <mdx n="0" f="v">
      <t c="3" si="227">
        <n x="225"/>
        <n x="309"/>
        <n x="171"/>
      </t>
    </mdx>
    <mdx n="0" f="v">
      <t c="3" si="227">
        <n x="225"/>
        <n x="309"/>
        <n x="107"/>
      </t>
    </mdx>
    <mdx n="0" f="v">
      <t c="3" si="227">
        <n x="225"/>
        <n x="309"/>
        <n x="232"/>
      </t>
    </mdx>
    <mdx n="0" f="v">
      <t c="3" si="227">
        <n x="225"/>
        <n x="309"/>
        <n x="214"/>
      </t>
    </mdx>
    <mdx n="0" f="v">
      <t c="3" si="227">
        <n x="225"/>
        <n x="309"/>
        <n x="161"/>
      </t>
    </mdx>
    <mdx n="0" f="v">
      <t c="3" si="227">
        <n x="225"/>
        <n x="310"/>
        <n x="247"/>
      </t>
    </mdx>
    <mdx n="0" f="v">
      <t c="3" si="227">
        <n x="225"/>
        <n x="310"/>
        <n x="104"/>
      </t>
    </mdx>
    <mdx n="0" f="v">
      <t c="3" si="227">
        <n x="225"/>
        <n x="310"/>
        <n x="207"/>
      </t>
    </mdx>
    <mdx n="0" f="v">
      <t c="3" si="227">
        <n x="225"/>
        <n x="310"/>
        <n x="127"/>
      </t>
    </mdx>
    <mdx n="0" f="v">
      <t c="3" si="227">
        <n x="225"/>
        <n x="312"/>
        <n x="241"/>
      </t>
    </mdx>
    <mdx n="0" f="v">
      <t c="3" si="227">
        <n x="225"/>
        <n x="312"/>
        <n x="236"/>
      </t>
    </mdx>
    <mdx n="0" f="v">
      <t c="3" si="227">
        <n x="225"/>
        <n x="312"/>
        <n x="192"/>
      </t>
    </mdx>
    <mdx n="0" f="v">
      <t c="3" si="227">
        <n x="225"/>
        <n x="324"/>
        <n x="54"/>
      </t>
    </mdx>
    <mdx n="0" f="v">
      <t c="3" si="227">
        <n x="225"/>
        <n x="324"/>
        <n x="168"/>
      </t>
    </mdx>
    <mdx n="0" f="v">
      <t c="3" si="227">
        <n x="225"/>
        <n x="324"/>
        <n x="66"/>
      </t>
    </mdx>
    <mdx n="0" f="v">
      <t c="3" si="227">
        <n x="225"/>
        <n x="324"/>
        <n x="234"/>
      </t>
    </mdx>
    <mdx n="0" f="v">
      <t c="3" si="227">
        <n x="225"/>
        <n x="324"/>
        <n x="179"/>
      </t>
    </mdx>
    <mdx n="0" f="v">
      <t c="3" si="227">
        <n x="225"/>
        <n x="335"/>
        <n x="164"/>
      </t>
    </mdx>
    <mdx n="0" f="v">
      <t c="3" si="227">
        <n x="225"/>
        <n x="335"/>
        <n x="203"/>
      </t>
    </mdx>
    <mdx n="0" f="v">
      <t c="3" si="227">
        <n x="225"/>
        <n x="335"/>
        <n x="174"/>
      </t>
    </mdx>
    <mdx n="0" f="v">
      <t c="3" si="227">
        <n x="225"/>
        <n x="335"/>
        <n x="209"/>
      </t>
    </mdx>
    <mdx n="0" f="v">
      <t c="3" si="227">
        <n x="225"/>
        <n x="335"/>
        <n x="178"/>
      </t>
    </mdx>
    <mdx n="0" f="v">
      <t c="3" si="227">
        <n x="225"/>
        <n x="335"/>
        <n x="217"/>
      </t>
    </mdx>
    <mdx n="0" f="v">
      <t c="3" si="227">
        <n x="225"/>
        <n x="335"/>
        <n x="12"/>
      </t>
    </mdx>
    <mdx n="0" f="v">
      <t c="3" si="227">
        <n x="225"/>
        <n x="339"/>
        <n x="246"/>
      </t>
    </mdx>
    <mdx n="0" f="v">
      <t c="3" si="227">
        <n x="225"/>
        <n x="339"/>
        <n x="55"/>
      </t>
    </mdx>
    <mdx n="0" f="v">
      <t c="3" si="227">
        <n x="225"/>
        <n x="339"/>
        <n x="169"/>
      </t>
    </mdx>
    <mdx n="0" f="v">
      <t c="3" si="227">
        <n x="225"/>
        <n x="339"/>
        <n x="67"/>
      </t>
    </mdx>
    <mdx n="0" f="v">
      <t c="3" si="227">
        <n x="225"/>
        <n x="339"/>
        <n x="124"/>
      </t>
    </mdx>
    <mdx n="0" f="v">
      <t c="3" si="227">
        <n x="225"/>
        <n x="339"/>
        <n x="160"/>
      </t>
    </mdx>
    <mdx n="0" f="v">
      <t c="3" si="227">
        <n x="225"/>
        <n x="339"/>
        <n x="112"/>
      </t>
    </mdx>
    <mdx n="0" f="v">
      <t c="3" si="227">
        <n x="225"/>
        <n x="313"/>
        <n x="165"/>
      </t>
    </mdx>
    <mdx n="0" f="v">
      <t c="3" si="227">
        <n x="225"/>
        <n x="313"/>
        <n x="167"/>
      </t>
    </mdx>
    <mdx n="0" f="v">
      <t c="3" si="227">
        <n x="225"/>
        <n x="313"/>
        <n x="236"/>
      </t>
    </mdx>
    <mdx n="0" f="v">
      <t c="3" si="227">
        <n x="225"/>
        <n x="313"/>
        <n x="210"/>
      </t>
    </mdx>
    <mdx n="0" f="v">
      <t c="3" si="227">
        <n x="225"/>
        <n x="313"/>
        <n x="159"/>
      </t>
    </mdx>
    <mdx n="0" f="v">
      <t c="3" si="227">
        <n x="225"/>
        <n x="313"/>
        <n x="218"/>
      </t>
    </mdx>
    <mdx n="0" f="v">
      <t c="3" si="227">
        <n x="225"/>
        <n x="314"/>
        <n x="101"/>
      </t>
    </mdx>
    <mdx n="0" f="v">
      <t c="3" si="227">
        <n x="225"/>
        <n x="314"/>
        <n x="102"/>
      </t>
    </mdx>
    <mdx n="0" f="v">
      <t c="3" si="227">
        <n x="225"/>
        <n x="314"/>
        <n x="109"/>
      </t>
    </mdx>
    <mdx n="0" f="v">
      <t c="3" si="227">
        <n x="225"/>
        <n x="314"/>
        <n x="129"/>
      </t>
    </mdx>
    <mdx n="0" f="v">
      <t c="3" si="227">
        <n x="225"/>
        <n x="315"/>
        <n x="115"/>
      </t>
    </mdx>
    <mdx n="0" f="v">
      <t c="3" si="227">
        <n x="225"/>
        <n x="315"/>
        <n x="153"/>
      </t>
    </mdx>
    <mdx n="0" f="v">
      <t c="3" si="227">
        <n x="225"/>
        <n x="325"/>
        <n x="246"/>
      </t>
    </mdx>
    <mdx n="0" f="v">
      <t c="3" si="227">
        <n x="225"/>
        <n x="325"/>
        <n x="38"/>
      </t>
    </mdx>
    <mdx n="0" f="v">
      <t c="3" si="227">
        <n x="225"/>
        <n x="325"/>
        <n x="169"/>
      </t>
    </mdx>
    <mdx n="0" f="v">
      <t c="3" si="227">
        <n x="225"/>
        <n x="325"/>
        <n x="205"/>
      </t>
    </mdx>
    <mdx n="0" f="v">
      <t c="3" si="227">
        <n x="225"/>
        <n x="325"/>
        <n x="67"/>
      </t>
    </mdx>
    <mdx n="0" f="v">
      <t c="3" si="227">
        <n x="225"/>
        <n x="325"/>
        <n x="212"/>
      </t>
    </mdx>
    <mdx n="0" f="v">
      <t c="3" si="227">
        <n x="225"/>
        <n x="325"/>
        <n x="160"/>
      </t>
    </mdx>
    <mdx n="0" f="v">
      <t c="3" si="227">
        <n x="225"/>
        <n x="325"/>
        <n x="53"/>
      </t>
    </mdx>
    <mdx n="0" f="v">
      <t c="3" si="227">
        <n x="225"/>
        <n x="282"/>
        <n x="116"/>
      </t>
    </mdx>
    <mdx n="0" f="v">
      <t c="3" si="227">
        <n x="225"/>
        <n x="282"/>
        <n x="172"/>
      </t>
    </mdx>
    <mdx n="0" f="v">
      <t c="3" si="227">
        <n x="225"/>
        <n x="282"/>
        <n x="177"/>
      </t>
    </mdx>
    <mdx n="0" f="v">
      <t c="3" si="227">
        <n x="225"/>
        <n x="282"/>
        <n x="181"/>
      </t>
    </mdx>
    <mdx n="0" f="v">
      <t c="3" si="227">
        <n x="225"/>
        <n x="344"/>
        <n x="245"/>
      </t>
    </mdx>
    <mdx n="0" f="v">
      <t c="3" si="227">
        <n x="225"/>
        <n x="344"/>
        <n x="10"/>
      </t>
    </mdx>
    <mdx n="0" f="v">
      <t c="3" si="227">
        <n x="225"/>
        <n x="344"/>
        <n x="33"/>
      </t>
    </mdx>
    <mdx n="0" f="v">
      <t c="3" si="227">
        <n x="225"/>
        <n x="344"/>
        <n x="31"/>
      </t>
    </mdx>
    <mdx n="0" f="v">
      <t c="3" si="227">
        <n x="225"/>
        <n x="344"/>
        <n x="29"/>
      </t>
    </mdx>
    <mdx n="0" f="v">
      <t c="3" si="227">
        <n x="225"/>
        <n x="344"/>
        <n x="27"/>
      </t>
    </mdx>
    <mdx n="0" f="v">
      <t c="3" si="227">
        <n x="225"/>
        <n x="344"/>
        <n x="107"/>
      </t>
    </mdx>
    <mdx n="0" f="v">
      <t c="3" si="227">
        <n x="225"/>
        <n x="344"/>
        <n x="208"/>
      </t>
    </mdx>
    <mdx n="0" f="v">
      <t c="3" si="227">
        <n x="225"/>
        <n x="344"/>
        <n x="231"/>
      </t>
    </mdx>
    <mdx n="0" f="v">
      <t c="3" si="227">
        <n x="225"/>
        <n x="344"/>
        <n x="210"/>
      </t>
    </mdx>
    <mdx n="0" f="v">
      <t c="3" si="227">
        <n x="225"/>
        <n x="344"/>
        <n x="212"/>
      </t>
    </mdx>
    <mdx n="0" f="v">
      <t c="3" si="227">
        <n x="225"/>
        <n x="344"/>
        <n x="213"/>
      </t>
    </mdx>
    <mdx n="0" f="v">
      <t c="3" si="227">
        <n x="225"/>
        <n x="344"/>
        <n x="214"/>
      </t>
    </mdx>
    <mdx n="0" f="v">
      <t c="3" si="227">
        <n x="225"/>
        <n x="344"/>
        <n x="215"/>
      </t>
    </mdx>
    <mdx n="0" f="v">
      <t c="3" si="227">
        <n x="225"/>
        <n x="344"/>
        <n x="216"/>
      </t>
    </mdx>
    <mdx n="0" f="v">
      <t c="3" si="227">
        <n x="225"/>
        <n x="344"/>
        <n x="217"/>
      </t>
    </mdx>
    <mdx n="0" f="v">
      <t c="3" si="227">
        <n x="225"/>
        <n x="344"/>
        <n x="218"/>
      </t>
    </mdx>
    <mdx n="0" f="v">
      <t c="3" si="227">
        <n x="225"/>
        <n x="344"/>
        <n x="219"/>
      </t>
    </mdx>
    <mdx n="0" f="v">
      <t c="3" si="227">
        <n x="225"/>
        <n x="344"/>
        <n x="53"/>
      </t>
    </mdx>
    <mdx n="0" f="v">
      <t c="3" si="227">
        <n x="225"/>
        <n x="254"/>
        <n x="119"/>
      </t>
    </mdx>
    <mdx n="0" f="v">
      <t c="3" si="227">
        <n x="225"/>
        <n x="317"/>
        <n x="244"/>
      </t>
    </mdx>
    <mdx n="0" f="v">
      <t c="3" si="227">
        <n x="225"/>
        <n x="317"/>
        <n x="163"/>
      </t>
    </mdx>
    <mdx n="0" f="v">
      <t c="3" si="227">
        <n x="225"/>
        <n x="317"/>
        <n x="38"/>
      </t>
    </mdx>
    <mdx n="0" f="v">
      <t c="3" si="227">
        <n x="225"/>
        <n x="317"/>
        <n x="199"/>
      </t>
    </mdx>
    <mdx n="0" f="v">
      <t c="3" si="227">
        <n x="225"/>
        <n x="317"/>
        <n x="200"/>
      </t>
    </mdx>
    <mdx n="0" f="v">
      <t c="3" si="227">
        <n x="225"/>
        <n x="317"/>
        <n x="201"/>
      </t>
    </mdx>
    <mdx n="0" f="v">
      <t c="3" si="227">
        <n x="225"/>
        <n x="317"/>
        <n x="202"/>
      </t>
    </mdx>
    <mdx n="0" f="v">
      <t c="3" si="227">
        <n x="225"/>
        <n x="317"/>
        <n x="203"/>
      </t>
    </mdx>
    <mdx n="0" f="v">
      <t c="3" si="227">
        <n x="225"/>
        <n x="317"/>
        <n x="204"/>
      </t>
    </mdx>
    <mdx n="0" f="v">
      <t c="3" si="227">
        <n x="225"/>
        <n x="317"/>
        <n x="205"/>
      </t>
    </mdx>
    <mdx n="0" f="v">
      <t c="3" si="227">
        <n x="225"/>
        <n x="317"/>
        <n x="122"/>
      </t>
    </mdx>
    <mdx n="0" f="v">
      <t c="3" si="227">
        <n x="225"/>
        <n x="317"/>
        <n x="107"/>
      </t>
    </mdx>
    <mdx n="0" f="v">
      <t c="3" si="227">
        <n x="225"/>
        <n x="317"/>
        <n x="123"/>
      </t>
    </mdx>
    <mdx n="0" f="v">
      <t c="3" si="227">
        <n x="225"/>
        <n x="317"/>
        <n x="108"/>
      </t>
    </mdx>
    <mdx n="0" f="v">
      <t c="3" si="227">
        <n x="225"/>
        <n x="317"/>
        <n x="209"/>
      </t>
    </mdx>
    <mdx n="0" f="v">
      <t c="3" si="227">
        <n x="225"/>
        <n x="317"/>
        <n x="210"/>
      </t>
    </mdx>
    <mdx n="0" f="v">
      <t c="3" si="227">
        <n x="225"/>
        <n x="317"/>
        <n x="212"/>
      </t>
    </mdx>
    <mdx n="0" f="v">
      <t c="3" si="227">
        <n x="225"/>
        <n x="317"/>
        <n x="213"/>
      </t>
    </mdx>
    <mdx n="0" f="v">
      <t c="3" si="227">
        <n x="225"/>
        <n x="317"/>
        <n x="214"/>
      </t>
    </mdx>
    <mdx n="0" f="v">
      <t c="3" si="227">
        <n x="225"/>
        <n x="317"/>
        <n x="215"/>
      </t>
    </mdx>
    <mdx n="0" f="v">
      <t c="3" si="227">
        <n x="225"/>
        <n x="317"/>
        <n x="216"/>
      </t>
    </mdx>
    <mdx n="0" f="v">
      <t c="3" si="227">
        <n x="225"/>
        <n x="317"/>
        <n x="217"/>
      </t>
    </mdx>
    <mdx n="0" f="v">
      <t c="3" si="227">
        <n x="225"/>
        <n x="317"/>
        <n x="218"/>
      </t>
    </mdx>
    <mdx n="0" f="v">
      <t c="3" si="227">
        <n x="225"/>
        <n x="317"/>
        <n x="219"/>
      </t>
    </mdx>
    <mdx n="0" f="v">
      <t c="3" si="227">
        <n x="225"/>
        <n x="317"/>
        <n x="53"/>
      </t>
    </mdx>
    <mdx n="0" f="v">
      <t c="3" si="227">
        <n x="225"/>
        <n x="292"/>
        <n x="247"/>
      </t>
    </mdx>
    <mdx n="0" f="v">
      <t c="3" si="227">
        <n x="225"/>
        <n x="292"/>
        <n x="241"/>
      </t>
    </mdx>
    <mdx n="0" f="v">
      <t c="3" si="227">
        <n x="225"/>
        <n x="292"/>
        <n x="54"/>
      </t>
    </mdx>
    <mdx n="0" f="v">
      <t c="3" si="227">
        <n x="225"/>
        <n x="292"/>
        <n x="55"/>
      </t>
    </mdx>
    <mdx n="0" f="v">
      <t c="3" si="227">
        <n x="225"/>
        <n x="292"/>
        <n x="102"/>
      </t>
    </mdx>
    <mdx n="0" f="v">
      <t c="3" si="227">
        <n x="225"/>
        <n x="292"/>
        <n x="119"/>
      </t>
    </mdx>
    <mdx n="0" f="v">
      <t c="3" si="227">
        <n x="225"/>
        <n x="292"/>
        <n x="207"/>
      </t>
    </mdx>
    <mdx n="0" f="v">
      <t c="3" si="227">
        <n x="225"/>
        <n x="292"/>
        <n x="234"/>
      </t>
    </mdx>
    <mdx n="0" f="v">
      <t c="3" si="227">
        <n x="225"/>
        <n x="292"/>
        <n x="153"/>
      </t>
    </mdx>
    <mdx n="0" f="v">
      <t c="3" si="227">
        <n x="225"/>
        <n x="292"/>
        <n x="154"/>
      </t>
    </mdx>
    <mdx n="0" f="v">
      <t c="3" si="227">
        <n x="225"/>
        <n x="292"/>
        <n x="1"/>
      </t>
    </mdx>
    <mdx n="0" f="v">
      <t c="3" si="227">
        <n x="225"/>
        <n x="336"/>
        <n x="244"/>
      </t>
    </mdx>
    <mdx n="0" f="v">
      <t c="3" si="227">
        <n x="225"/>
        <n x="336"/>
        <n x="163"/>
      </t>
    </mdx>
    <mdx n="0" f="v">
      <t c="3" si="227">
        <n x="225"/>
        <n x="336"/>
        <n x="38"/>
      </t>
    </mdx>
    <mdx n="0" f="v">
      <t c="3" si="227">
        <n x="225"/>
        <n x="336"/>
        <n x="199"/>
      </t>
    </mdx>
    <mdx n="0" f="v">
      <t c="3" si="227">
        <n x="225"/>
        <n x="336"/>
        <n x="200"/>
      </t>
    </mdx>
    <mdx n="0" f="v">
      <t c="3" si="227">
        <n x="225"/>
        <n x="336"/>
        <n x="201"/>
      </t>
    </mdx>
    <mdx n="0" f="v">
      <t c="3" si="227">
        <n x="225"/>
        <n x="336"/>
        <n x="202"/>
      </t>
    </mdx>
    <mdx n="0" f="v">
      <t c="3" si="227">
        <n x="225"/>
        <n x="336"/>
        <n x="203"/>
      </t>
    </mdx>
    <mdx n="0" f="v">
      <t c="3" si="227">
        <n x="225"/>
        <n x="336"/>
        <n x="204"/>
      </t>
    </mdx>
    <mdx n="0" f="v">
      <t c="3" si="227">
        <n x="225"/>
        <n x="336"/>
        <n x="205"/>
      </t>
    </mdx>
    <mdx n="0" f="v">
      <t c="3" si="227">
        <n x="225"/>
        <n x="336"/>
        <n x="122"/>
      </t>
    </mdx>
    <mdx n="0" f="v">
      <t c="3" si="227">
        <n x="225"/>
        <n x="336"/>
        <n x="107"/>
      </t>
    </mdx>
    <mdx n="0" f="v">
      <t c="3" si="227">
        <n x="225"/>
        <n x="336"/>
        <n x="123"/>
      </t>
    </mdx>
    <mdx n="0" f="v">
      <t c="3" si="227">
        <n x="225"/>
        <n x="336"/>
        <n x="108"/>
      </t>
    </mdx>
    <mdx n="0" f="v">
      <t c="3" si="227">
        <n x="225"/>
        <n x="336"/>
        <n x="209"/>
      </t>
    </mdx>
    <mdx n="0" f="v">
      <t c="3" si="227">
        <n x="225"/>
        <n x="336"/>
        <n x="210"/>
      </t>
    </mdx>
    <mdx n="0" f="v">
      <t c="3" si="227">
        <n x="225"/>
        <n x="336"/>
        <n x="212"/>
      </t>
    </mdx>
    <mdx n="0" f="v">
      <t c="3" si="227">
        <n x="225"/>
        <n x="336"/>
        <n x="213"/>
      </t>
    </mdx>
    <mdx n="0" f="v">
      <t c="3" si="227">
        <n x="225"/>
        <n x="336"/>
        <n x="214"/>
      </t>
    </mdx>
    <mdx n="0" f="v">
      <t c="3" si="227">
        <n x="225"/>
        <n x="336"/>
        <n x="215"/>
      </t>
    </mdx>
    <mdx n="0" f="v">
      <t c="3" si="227">
        <n x="225"/>
        <n x="336"/>
        <n x="216"/>
      </t>
    </mdx>
    <mdx n="0" f="v">
      <t c="3" si="227">
        <n x="225"/>
        <n x="336"/>
        <n x="217"/>
      </t>
    </mdx>
    <mdx n="0" f="v">
      <t c="3" si="227">
        <n x="225"/>
        <n x="336"/>
        <n x="218"/>
      </t>
    </mdx>
    <mdx n="0" f="v">
      <t c="3" si="227">
        <n x="225"/>
        <n x="336"/>
        <n x="219"/>
      </t>
    </mdx>
    <mdx n="0" f="v">
      <t c="3" si="227">
        <n x="225"/>
        <n x="336"/>
        <n x="53"/>
      </t>
    </mdx>
    <mdx n="0" f="v">
      <t c="3" si="227">
        <n x="225"/>
        <n x="286"/>
        <n x="247"/>
      </t>
    </mdx>
    <mdx n="0" f="v">
      <t c="3" si="227">
        <n x="225"/>
        <n x="286"/>
        <n x="241"/>
      </t>
    </mdx>
    <mdx n="0" f="v">
      <t c="3" si="227">
        <n x="225"/>
        <n x="286"/>
        <n x="54"/>
      </t>
    </mdx>
    <mdx n="0" f="v">
      <t c="3" si="227">
        <n x="225"/>
        <n x="286"/>
        <n x="55"/>
      </t>
    </mdx>
    <mdx n="0" f="v">
      <t c="3" si="227">
        <n x="225"/>
        <n x="286"/>
        <n x="102"/>
      </t>
    </mdx>
    <mdx n="0" f="v">
      <t c="3" si="227">
        <n x="225"/>
        <n x="286"/>
        <n x="207"/>
      </t>
    </mdx>
    <mdx n="0" f="v">
      <t c="3" si="227">
        <n x="225"/>
        <n x="286"/>
        <n x="234"/>
      </t>
    </mdx>
    <mdx n="0" f="v">
      <t c="3" si="227">
        <n x="225"/>
        <n x="286"/>
        <n x="154"/>
      </t>
    </mdx>
    <mdx n="0" f="v">
      <t c="3" si="227">
        <n x="225"/>
        <n x="286"/>
        <n x="1"/>
      </t>
    </mdx>
    <mdx n="0" f="v">
      <t c="3" si="227">
        <n x="225"/>
        <n x="345"/>
        <n x="244"/>
      </t>
    </mdx>
    <mdx n="0" f="v">
      <t c="3" si="227">
        <n x="225"/>
        <n x="345"/>
        <n x="163"/>
      </t>
    </mdx>
    <mdx n="0" f="v">
      <t c="3" si="227">
        <n x="225"/>
        <n x="345"/>
        <n x="164"/>
      </t>
    </mdx>
    <mdx n="0" f="v">
      <t c="3" si="227">
        <n x="225"/>
        <n x="345"/>
        <n x="38"/>
      </t>
    </mdx>
    <mdx n="0" f="v">
      <t c="3" si="227">
        <n x="225"/>
        <n x="345"/>
        <n x="199"/>
      </t>
    </mdx>
    <mdx n="0" f="v">
      <t c="3" si="227">
        <n x="225"/>
        <n x="345"/>
        <n x="200"/>
      </t>
    </mdx>
    <mdx n="0" f="v">
      <t c="3" si="227">
        <n x="225"/>
        <n x="345"/>
        <n x="201"/>
      </t>
    </mdx>
    <mdx n="0" f="v">
      <t c="3" si="227">
        <n x="225"/>
        <n x="345"/>
        <n x="202"/>
      </t>
    </mdx>
    <mdx n="0" f="v">
      <t c="3" si="227">
        <n x="225"/>
        <n x="345"/>
        <n x="203"/>
      </t>
    </mdx>
    <mdx n="0" f="v">
      <t c="3" si="227">
        <n x="225"/>
        <n x="345"/>
        <n x="204"/>
      </t>
    </mdx>
    <mdx n="0" f="v">
      <t c="3" si="227">
        <n x="225"/>
        <n x="345"/>
        <n x="209"/>
      </t>
    </mdx>
    <mdx n="0" f="v">
      <t c="3" si="227">
        <n x="225"/>
        <n x="345"/>
        <n x="217"/>
      </t>
    </mdx>
    <mdx n="0" f="v">
      <t c="3" si="227">
        <n x="225"/>
        <n x="287"/>
        <n x="55"/>
      </t>
    </mdx>
    <mdx n="0" f="v">
      <t c="3" si="227">
        <n x="225"/>
        <n x="287"/>
        <n x="120"/>
      </t>
    </mdx>
    <mdx n="0" f="v">
      <t c="3" si="227">
        <n x="225"/>
        <n x="287"/>
        <n x="124"/>
      </t>
    </mdx>
    <mdx n="0" f="v">
      <t c="3" si="227">
        <n x="225"/>
        <n x="287"/>
        <n x="129"/>
      </t>
    </mdx>
    <mdx n="0" f="v">
      <t c="3" si="227">
        <n x="225"/>
        <n x="337"/>
        <n x="38"/>
      </t>
    </mdx>
    <mdx n="0" f="v">
      <t c="3" si="227">
        <n x="225"/>
        <n x="337"/>
        <n x="205"/>
      </t>
    </mdx>
    <mdx n="0" f="v">
      <t c="3" si="227">
        <n x="225"/>
        <n x="337"/>
        <n x="219"/>
      </t>
    </mdx>
    <mdx n="0" f="v">
      <t c="3" si="227">
        <n x="225"/>
        <n x="288"/>
        <n x="102"/>
      </t>
    </mdx>
    <mdx n="0" f="v">
      <t c="3" si="227">
        <n x="225"/>
        <n x="288"/>
        <n x="125"/>
      </t>
    </mdx>
    <mdx n="0" f="v">
      <t c="3" si="227">
        <n x="225"/>
        <n x="288"/>
        <n x="153"/>
      </t>
    </mdx>
    <mdx n="0" f="v">
      <t c="3" si="227">
        <n x="225"/>
        <n x="318"/>
        <n x="38"/>
      </t>
    </mdx>
    <mdx n="0" f="v">
      <t c="3" si="227">
        <n x="225"/>
        <n x="318"/>
        <n x="122"/>
      </t>
    </mdx>
    <mdx n="0" f="v">
      <t c="3" si="227">
        <n x="225"/>
        <n x="318"/>
        <n x="53"/>
      </t>
    </mdx>
    <mdx n="0" f="v">
      <t c="3" si="227">
        <n x="225"/>
        <n x="289"/>
        <n x="154"/>
      </t>
    </mdx>
    <mdx n="0" f="v">
      <t c="3" si="227">
        <n x="225"/>
        <n x="319"/>
        <n x="209"/>
      </t>
    </mdx>
    <mdx n="0" f="v">
      <t c="3" si="227">
        <n x="225"/>
        <n x="319"/>
        <n x="215"/>
      </t>
    </mdx>
    <mdx n="0" f="v">
      <t c="3" si="227">
        <n x="225"/>
        <n x="290"/>
        <n x="55"/>
      </t>
    </mdx>
    <mdx n="0" f="v">
      <t c="3" si="227">
        <n x="225"/>
        <n x="320"/>
        <n x="203"/>
      </t>
    </mdx>
    <mdx n="0" f="v">
      <t c="3" si="227">
        <n x="225"/>
        <n x="320"/>
        <n x="219"/>
      </t>
    </mdx>
    <mdx n="0" f="v">
      <t c="3" si="227">
        <n x="225"/>
        <n x="284"/>
        <n x="166"/>
      </t>
    </mdx>
    <mdx n="0" f="v">
      <t c="3" si="227">
        <n x="225"/>
        <n x="284"/>
        <n x="106"/>
      </t>
    </mdx>
    <mdx n="0" f="v">
      <t c="3" si="227">
        <n x="225"/>
        <n x="284"/>
        <n x="129"/>
      </t>
    </mdx>
    <mdx n="0" f="v">
      <t c="3" si="227">
        <n x="225"/>
        <n x="338"/>
        <n x="205"/>
      </t>
    </mdx>
    <mdx n="0" f="v">
      <t c="3" si="227">
        <n x="225"/>
        <n x="338"/>
        <n x="216"/>
      </t>
    </mdx>
    <mdx n="0" f="v">
      <t c="3" si="227">
        <n x="225"/>
        <n x="274"/>
        <n x="247"/>
      </t>
    </mdx>
    <mdx n="0" f="v">
      <t c="3" si="227">
        <n x="225"/>
        <n x="265"/>
        <n x="201"/>
      </t>
    </mdx>
    <mdx n="0" f="v">
      <t c="3" si="227">
        <n x="225"/>
        <n x="275"/>
        <n x="102"/>
      </t>
    </mdx>
    <mdx n="0" f="v">
      <t c="3" si="227">
        <n x="225"/>
        <n x="321"/>
        <n x="200"/>
      </t>
    </mdx>
    <mdx n="0" f="v">
      <t c="3" si="227">
        <n x="225"/>
        <n x="321"/>
        <n x="205"/>
      </t>
    </mdx>
    <mdx n="0" f="v">
      <t c="3" si="227">
        <n x="225"/>
        <n x="321"/>
        <n x="210"/>
      </t>
    </mdx>
    <mdx n="0" f="v">
      <t c="3" si="227">
        <n x="225"/>
        <n x="321"/>
        <n x="218"/>
      </t>
    </mdx>
    <mdx n="0" f="v">
      <t c="3" si="227">
        <n x="225"/>
        <n x="285"/>
        <n x="102"/>
      </t>
    </mdx>
    <mdx n="0" f="v">
      <t c="3" si="227">
        <n x="225"/>
        <n x="285"/>
        <n x="120"/>
      </t>
    </mdx>
    <mdx n="0" f="v">
      <t c="3" si="227">
        <n x="225"/>
        <n x="285"/>
        <n x="109"/>
      </t>
    </mdx>
    <mdx n="0" f="v">
      <t c="3" si="227">
        <n x="225"/>
        <n x="285"/>
        <n x="129"/>
      </t>
    </mdx>
    <mdx n="0" f="v">
      <t c="3" si="227">
        <n x="225"/>
        <n x="322"/>
        <n x="199"/>
      </t>
    </mdx>
    <mdx n="0" f="v">
      <t c="3" si="227">
        <n x="225"/>
        <n x="322"/>
        <n x="204"/>
      </t>
    </mdx>
    <mdx n="0" f="v">
      <t c="3" si="227">
        <n x="225"/>
        <n x="322"/>
        <n x="213"/>
      </t>
    </mdx>
    <mdx n="0" f="v">
      <t c="3" si="227">
        <n x="225"/>
        <n x="322"/>
        <n x="219"/>
      </t>
    </mdx>
    <mdx n="0" f="v">
      <t c="3" si="227">
        <n x="225"/>
        <n x="574"/>
        <n x="4"/>
      </t>
    </mdx>
    <mdx n="0" f="v">
      <t c="3" si="227">
        <n x="225"/>
        <n x="554"/>
        <n x="101"/>
      </t>
    </mdx>
    <mdx n="0" f="v">
      <t c="3" si="227">
        <n x="225"/>
        <n x="330"/>
        <n x="170"/>
      </t>
    </mdx>
    <mdx n="0" f="v">
      <t c="3" si="227">
        <n x="225"/>
        <n x="349"/>
        <n x="101"/>
      </t>
    </mdx>
    <mdx n="0" f="v">
      <t c="3" si="227">
        <n x="225"/>
        <n x="331"/>
        <n x="170"/>
      </t>
    </mdx>
    <mdx n="0" f="v">
      <t c="3" si="227">
        <n x="225"/>
        <n x="332"/>
        <n x="68"/>
      </t>
    </mdx>
    <mdx n="0" f="v">
      <t c="3" si="227">
        <n x="225"/>
        <n x="342"/>
        <n x="170"/>
      </t>
    </mdx>
    <mdx n="0" f="v">
      <t c="3" si="227">
        <n x="225"/>
        <n x="302"/>
        <n x="170"/>
      </t>
    </mdx>
    <mdx n="0" f="v">
      <t c="3" si="227">
        <n x="225"/>
        <n x="352"/>
        <n x="101"/>
      </t>
    </mdx>
    <mdx n="0" f="v">
      <t c="3" si="227">
        <n x="225"/>
        <n x="333"/>
        <n x="215"/>
      </t>
    </mdx>
    <mdx n="0" f="v">
      <t c="3" si="227">
        <n x="225"/>
        <n x="303"/>
        <n x="160"/>
      </t>
    </mdx>
    <mdx n="0" f="v">
      <t c="3" si="227">
        <n x="225"/>
        <n x="291"/>
        <n x="153"/>
      </t>
    </mdx>
    <mdx n="0" f="v">
      <t c="3" si="227">
        <n x="225"/>
        <n x="323"/>
        <n x="241"/>
      </t>
    </mdx>
    <mdx n="0" f="v">
      <t c="3" si="227">
        <n x="225"/>
        <n x="305"/>
        <n x="54"/>
      </t>
    </mdx>
    <mdx n="0" f="v">
      <t c="3" si="227">
        <n x="225"/>
        <n x="305"/>
        <n x="128"/>
      </t>
    </mdx>
    <mdx n="0" f="v">
      <t c="3" si="227">
        <n x="225"/>
        <n x="306"/>
        <n x="67"/>
      </t>
    </mdx>
    <mdx n="0" f="v">
      <t c="3" si="227">
        <n x="225"/>
        <n x="343"/>
        <n x="159"/>
      </t>
    </mdx>
    <mdx n="0" f="v">
      <t c="3" si="227">
        <n x="225"/>
        <n x="334"/>
        <n x="211"/>
      </t>
    </mdx>
    <mdx n="0" f="v">
      <t c="3" si="227">
        <n x="225"/>
        <n x="308"/>
        <n x="115"/>
      </t>
    </mdx>
    <mdx n="0" f="v">
      <t c="3" si="227">
        <n x="225"/>
        <n x="308"/>
        <n x="106"/>
      </t>
    </mdx>
    <mdx n="0" f="v">
      <t c="3" si="227">
        <n x="225"/>
        <n x="308"/>
        <n x="153"/>
      </t>
    </mdx>
    <mdx n="0" f="v">
      <t c="3" si="227">
        <n x="225"/>
        <n x="309"/>
        <n x="205"/>
      </t>
    </mdx>
    <mdx n="0" f="v">
      <t c="3" si="227">
        <n x="225"/>
        <n x="309"/>
        <n x="160"/>
      </t>
    </mdx>
    <mdx n="0" f="v">
      <t c="3" si="227">
        <n x="225"/>
        <n x="312"/>
        <n x="1"/>
      </t>
    </mdx>
    <mdx n="0" f="v">
      <t c="3" si="227">
        <n x="225"/>
        <n x="324"/>
        <n x="127"/>
      </t>
    </mdx>
    <mdx n="0" f="v">
      <t c="3" si="227">
        <n x="225"/>
        <n x="339"/>
        <n x="167"/>
      </t>
    </mdx>
    <mdx n="0" f="v">
      <t c="3" si="227">
        <n x="225"/>
        <n x="313"/>
        <n x="163"/>
      </t>
    </mdx>
    <mdx n="0" f="v">
      <t c="3" si="227">
        <n x="225"/>
        <n x="314"/>
        <n x="54"/>
      </t>
    </mdx>
    <mdx n="0" f="v">
      <t c="3" si="227">
        <n x="225"/>
        <n x="615"/>
        <n x="159"/>
      </t>
    </mdx>
    <mdx n="0" f="v">
      <t c="3" si="227">
        <n x="225"/>
        <n x="593"/>
        <n x="245"/>
      </t>
    </mdx>
    <mdx n="0" f="v">
      <t c="3" si="227">
        <n x="225"/>
        <n x="591"/>
        <n x="152"/>
      </t>
    </mdx>
    <mdx n="0" f="v">
      <t c="3" si="227">
        <n x="225"/>
        <n x="340"/>
        <n x="17"/>
      </t>
    </mdx>
    <mdx n="0" f="v">
      <t c="3" si="227">
        <n x="225"/>
        <n x="568"/>
        <n x="234"/>
      </t>
    </mdx>
    <mdx n="0" f="v">
      <t c="3" si="227">
        <n x="225"/>
        <n x="567"/>
        <n x="241"/>
      </t>
    </mdx>
    <mdx n="0" f="v">
      <t c="3" si="227">
        <n x="225"/>
        <n x="578"/>
        <n x="107"/>
      </t>
    </mdx>
    <mdx n="0" f="v">
      <t c="3" si="227">
        <n x="225"/>
        <n x="577"/>
        <n x="199"/>
      </t>
    </mdx>
    <mdx n="0" f="v">
      <t c="3" si="227">
        <n x="225"/>
        <n x="564"/>
        <n x="54"/>
      </t>
    </mdx>
    <mdx n="0" f="v">
      <t c="3" si="227">
        <n x="225"/>
        <n x="564"/>
        <n x="179"/>
      </t>
    </mdx>
    <mdx n="0" f="v">
      <t c="3" si="227">
        <n x="225"/>
        <n x="563"/>
        <n x="246"/>
      </t>
    </mdx>
    <mdx n="0" f="v">
      <t c="3" si="227">
        <n x="225"/>
        <n x="329"/>
        <n x="162"/>
      </t>
    </mdx>
    <mdx n="0" f="v">
      <t c="3" si="227">
        <n x="225"/>
        <n x="296"/>
        <n x="103"/>
      </t>
    </mdx>
    <mdx n="0" f="v">
      <t c="3" si="227">
        <n x="225"/>
        <n x="296"/>
        <n x="14"/>
      </t>
    </mdx>
    <mdx n="0" f="v">
      <t c="3" si="227">
        <n x="225"/>
        <n x="552"/>
        <n x="240"/>
      </t>
    </mdx>
    <mdx n="0" f="v">
      <t c="3" si="227">
        <n x="225"/>
        <n x="552"/>
        <n x="189"/>
      </t>
    </mdx>
    <mdx n="0" f="v">
      <t c="3" si="227">
        <n x="225"/>
        <n x="552"/>
        <n x="217"/>
      </t>
    </mdx>
    <mdx n="0" f="v">
      <t c="3" si="227">
        <n x="225"/>
        <n x="298"/>
        <n x="236"/>
      </t>
    </mdx>
    <mdx n="0" f="v">
      <t c="3" si="227">
        <n x="225"/>
        <n x="298"/>
        <n x="94"/>
      </t>
    </mdx>
    <mdx n="0" f="v">
      <t c="3" si="227">
        <n x="225"/>
        <n x="300"/>
        <n x="37"/>
      </t>
    </mdx>
    <mdx n="0" f="v">
      <t c="3" si="227">
        <n x="225"/>
        <n x="300"/>
        <n x="204"/>
      </t>
    </mdx>
    <mdx n="0" f="v">
      <t c="3" si="227">
        <n x="225"/>
        <n x="300"/>
        <n x="179"/>
      </t>
    </mdx>
    <mdx n="0" f="v">
      <t c="3" si="227">
        <n x="225"/>
        <n x="556"/>
        <n x="163"/>
      </t>
    </mdx>
    <mdx n="0" f="v">
      <t c="3" si="227">
        <n x="225"/>
        <n x="556"/>
        <n x="89"/>
      </t>
    </mdx>
    <mdx n="0" f="v">
      <t c="3" si="227">
        <n x="225"/>
        <n x="556"/>
        <n x="153"/>
      </t>
    </mdx>
    <mdx n="0" f="v">
      <t c="3" si="227">
        <n x="225"/>
        <n x="554"/>
        <n x="246"/>
      </t>
    </mdx>
    <mdx n="0" f="v">
      <t c="3" si="227">
        <n x="225"/>
        <n x="554"/>
        <n x="169"/>
      </t>
    </mdx>
    <mdx n="0" f="v">
      <t c="3" si="227">
        <n x="225"/>
        <n x="554"/>
        <n x="67"/>
      </t>
    </mdx>
    <mdx n="0" f="v">
      <t c="3" si="227">
        <n x="225"/>
        <n x="554"/>
        <n x="160"/>
      </t>
    </mdx>
    <mdx n="0" f="v">
      <t c="3" si="227">
        <n x="225"/>
        <n x="351"/>
        <n x="246"/>
      </t>
    </mdx>
    <mdx n="0" f="v">
      <t c="3" si="227">
        <n x="225"/>
        <n x="351"/>
        <n x="67"/>
      </t>
    </mdx>
    <mdx n="0" f="v">
      <t c="3" si="227">
        <n x="225"/>
        <n x="351"/>
        <n x="160"/>
      </t>
    </mdx>
    <mdx n="0" f="v">
      <t c="3" si="227">
        <n x="225"/>
        <n x="277"/>
        <n x="67"/>
      </t>
    </mdx>
    <mdx n="0" f="v">
      <t c="3" si="227">
        <n x="225"/>
        <n x="330"/>
        <n x="246"/>
      </t>
    </mdx>
    <mdx n="0" f="v">
      <t c="3" si="227">
        <n x="225"/>
        <n x="330"/>
        <n x="169"/>
      </t>
    </mdx>
    <mdx n="0" f="v">
      <t c="3" si="227">
        <n x="225"/>
        <n x="330"/>
        <n x="67"/>
      </t>
    </mdx>
    <mdx n="0" f="v">
      <t c="3" si="227">
        <n x="225"/>
        <n x="330"/>
        <n x="160"/>
      </t>
    </mdx>
    <mdx n="0" f="v">
      <t c="3" si="227">
        <n x="225"/>
        <n x="553"/>
        <n x="246"/>
      </t>
    </mdx>
    <mdx n="0" f="v">
      <t c="3" si="227">
        <n x="225"/>
        <n x="553"/>
        <n x="169"/>
      </t>
    </mdx>
    <mdx n="0" f="v">
      <t c="3" si="227">
        <n x="225"/>
        <n x="553"/>
        <n x="67"/>
      </t>
    </mdx>
    <mdx n="0" f="v">
      <t c="3" si="227">
        <n x="225"/>
        <n x="553"/>
        <n x="160"/>
      </t>
    </mdx>
    <mdx n="0" f="v">
      <t c="3" si="227">
        <n x="225"/>
        <n x="349"/>
        <n x="246"/>
      </t>
    </mdx>
    <mdx n="0" f="v">
      <t c="3" si="227">
        <n x="225"/>
        <n x="349"/>
        <n x="169"/>
      </t>
    </mdx>
    <mdx n="0" f="v">
      <t c="3" si="227">
        <n x="225"/>
        <n x="349"/>
        <n x="67"/>
      </t>
    </mdx>
    <mdx n="0" f="v">
      <t c="3" si="227">
        <n x="225"/>
        <n x="349"/>
        <n x="160"/>
      </t>
    </mdx>
    <mdx n="0" f="v">
      <t c="3" si="227">
        <n x="225"/>
        <n x="331"/>
        <n x="246"/>
      </t>
    </mdx>
    <mdx n="0" f="v">
      <t c="3" si="227">
        <n x="225"/>
        <n x="331"/>
        <n x="169"/>
      </t>
    </mdx>
    <mdx n="0" f="v">
      <t c="3" si="227">
        <n x="225"/>
        <n x="331"/>
        <n x="67"/>
      </t>
    </mdx>
    <mdx n="0" f="v">
      <t c="3" si="227">
        <n x="225"/>
        <n x="331"/>
        <n x="160"/>
      </t>
    </mdx>
    <mdx n="0" f="v">
      <t c="3" si="227">
        <n x="225"/>
        <n x="332"/>
        <n x="246"/>
      </t>
    </mdx>
    <mdx n="0" f="v">
      <t c="3" si="227">
        <n x="225"/>
        <n x="332"/>
        <n x="67"/>
      </t>
    </mdx>
    <mdx n="0" f="v">
      <t c="3" si="227">
        <n x="225"/>
        <n x="332"/>
        <n x="160"/>
      </t>
    </mdx>
    <mdx n="0" f="v">
      <t c="3" si="227">
        <n x="225"/>
        <n x="342"/>
        <n x="246"/>
      </t>
    </mdx>
    <mdx n="0" f="v">
      <t c="3" si="227">
        <n x="225"/>
        <n x="342"/>
        <n x="169"/>
      </t>
    </mdx>
    <mdx n="0" f="v">
      <t c="3" si="227">
        <n x="225"/>
        <n x="342"/>
        <n x="67"/>
      </t>
    </mdx>
    <mdx n="0" f="v">
      <t c="3" si="227">
        <n x="225"/>
        <n x="342"/>
        <n x="160"/>
      </t>
    </mdx>
    <mdx n="0" f="v">
      <t c="3" si="227">
        <n x="225"/>
        <n x="302"/>
        <n x="246"/>
      </t>
    </mdx>
    <mdx n="0" f="v">
      <t c="3" si="227">
        <n x="225"/>
        <n x="302"/>
        <n x="169"/>
      </t>
    </mdx>
    <mdx n="0" f="v">
      <t c="3" si="227">
        <n x="225"/>
        <n x="302"/>
        <n x="67"/>
      </t>
    </mdx>
    <mdx n="0" f="v">
      <t c="3" si="227">
        <n x="225"/>
        <n x="302"/>
        <n x="160"/>
      </t>
    </mdx>
    <mdx n="0" f="v">
      <t c="3" si="227">
        <n x="225"/>
        <n x="352"/>
        <n x="246"/>
      </t>
    </mdx>
    <mdx n="0" f="v">
      <t c="3" si="227">
        <n x="225"/>
        <n x="352"/>
        <n x="67"/>
      </t>
    </mdx>
    <mdx n="0" f="v">
      <t c="3" si="227">
        <n x="225"/>
        <n x="352"/>
        <n x="160"/>
      </t>
    </mdx>
    <mdx n="0" f="v">
      <t c="3" si="227">
        <n x="225"/>
        <n x="303"/>
        <n x="247"/>
      </t>
    </mdx>
    <mdx n="0" f="v">
      <t c="3" si="227">
        <n x="225"/>
        <n x="303"/>
        <n x="102"/>
      </t>
    </mdx>
    <mdx n="0" f="v">
      <t c="3" si="227">
        <n x="225"/>
        <n x="303"/>
        <n x="104"/>
      </t>
    </mdx>
    <mdx n="0" f="v">
      <t c="3" si="227">
        <n x="225"/>
        <n x="303"/>
        <n x="207"/>
      </t>
    </mdx>
    <mdx n="0" f="v">
      <t c="3" si="227">
        <n x="225"/>
        <n x="303"/>
        <n x="109"/>
      </t>
    </mdx>
    <mdx n="0" f="v">
      <t c="3" si="227">
        <n x="225"/>
        <n x="551"/>
        <n x="244"/>
      </t>
    </mdx>
    <mdx n="0" f="v">
      <t c="3" si="227">
        <n x="225"/>
        <n x="551"/>
        <n x="57"/>
      </t>
    </mdx>
    <mdx n="0" f="v">
      <t c="3" si="227">
        <n x="225"/>
        <n x="551"/>
        <n x="201"/>
      </t>
    </mdx>
    <mdx n="0" f="v">
      <t c="3" si="227">
        <n x="225"/>
        <n x="551"/>
        <n x="204"/>
      </t>
    </mdx>
    <mdx n="0" f="v">
      <t c="3" si="227">
        <n x="225"/>
        <n x="551"/>
        <n x="123"/>
      </t>
    </mdx>
    <mdx n="0" f="v">
      <t c="3" si="227">
        <n x="225"/>
        <n x="551"/>
        <n x="211"/>
      </t>
    </mdx>
    <mdx n="0" f="v">
      <t c="3" si="227">
        <n x="225"/>
        <n x="551"/>
        <n x="215"/>
      </t>
    </mdx>
    <mdx n="0" f="v">
      <t c="3" si="227">
        <n x="225"/>
        <n x="551"/>
        <n x="219"/>
      </t>
    </mdx>
    <mdx n="0" f="v">
      <t c="3" si="227">
        <n x="225"/>
        <n x="291"/>
        <n x="246"/>
      </t>
    </mdx>
    <mdx n="0" f="v">
      <t c="3" si="227">
        <n x="225"/>
        <n x="291"/>
        <n x="186"/>
      </t>
    </mdx>
    <mdx n="0" f="v">
      <t c="3" si="227">
        <n x="225"/>
        <n x="291"/>
        <n x="169"/>
      </t>
    </mdx>
    <mdx n="0" f="v">
      <t c="3" si="227">
        <n x="225"/>
        <n x="291"/>
        <n x="67"/>
      </t>
    </mdx>
    <mdx n="0" f="v">
      <t c="3" si="227">
        <n x="225"/>
        <n x="291"/>
        <n x="158"/>
      </t>
    </mdx>
    <mdx n="0" f="v">
      <t c="3" si="227">
        <n x="225"/>
        <n x="291"/>
        <n x="160"/>
      </t>
    </mdx>
    <mdx n="0" f="v">
      <t c="3" si="227">
        <n x="225"/>
        <n x="291"/>
        <n x="162"/>
      </t>
    </mdx>
    <mdx n="0" f="v">
      <t c="3" si="227">
        <n x="225"/>
        <n x="323"/>
        <n x="116"/>
      </t>
    </mdx>
    <mdx n="0" f="v">
      <t c="3" si="227">
        <n x="225"/>
        <n x="323"/>
        <n x="172"/>
      </t>
    </mdx>
    <mdx n="0" f="v">
      <t c="3" si="227">
        <n x="225"/>
        <n x="323"/>
        <n x="177"/>
      </t>
    </mdx>
    <mdx n="0" f="v">
      <t c="3" si="227">
        <n x="225"/>
        <n x="323"/>
        <n x="126"/>
      </t>
    </mdx>
    <mdx n="0" f="v">
      <t c="3" si="227">
        <n x="225"/>
        <n x="323"/>
        <n x="181"/>
      </t>
    </mdx>
    <mdx n="0" f="v">
      <t c="3" si="227">
        <n x="225"/>
        <n x="323"/>
        <n x="154"/>
      </t>
    </mdx>
    <mdx n="0" f="v">
      <t c="3" si="227">
        <n x="225"/>
        <n x="305"/>
        <n x="186"/>
      </t>
    </mdx>
    <mdx n="0" f="v">
      <t c="3" si="227">
        <n x="225"/>
        <n x="305"/>
        <n x="173"/>
      </t>
    </mdx>
    <mdx n="0" f="v">
      <t c="3" si="227">
        <n x="225"/>
        <n x="305"/>
        <n x="158"/>
      </t>
    </mdx>
    <mdx n="0" f="v">
      <t c="3" si="227">
        <n x="225"/>
        <n x="305"/>
        <n x="162"/>
      </t>
    </mdx>
    <mdx n="0" f="v">
      <t c="3" si="227">
        <n x="225"/>
        <n x="305"/>
        <n x="1"/>
      </t>
    </mdx>
    <mdx n="0" f="v">
      <t c="3" si="227">
        <n x="225"/>
        <n x="279"/>
        <n x="115"/>
      </t>
    </mdx>
    <mdx n="0" f="v">
      <t c="3" si="227">
        <n x="225"/>
        <n x="279"/>
        <n x="200"/>
      </t>
    </mdx>
    <mdx n="0" f="v">
      <t c="3" si="227">
        <n x="225"/>
        <n x="279"/>
        <n x="107"/>
      </t>
    </mdx>
    <mdx n="0" f="v">
      <t c="3" si="227">
        <n x="225"/>
        <n x="279"/>
        <n x="214"/>
      </t>
    </mdx>
    <mdx n="0" f="v">
      <t c="3" si="227">
        <n x="225"/>
        <n x="306"/>
        <n x="247"/>
      </t>
    </mdx>
    <mdx n="0" f="v">
      <t c="3" si="227">
        <n x="225"/>
        <n x="306"/>
        <n x="104"/>
      </t>
    </mdx>
    <mdx n="0" f="v">
      <t c="3" si="227">
        <n x="225"/>
        <n x="306"/>
        <n x="207"/>
      </t>
    </mdx>
    <mdx n="0" f="v">
      <t c="3" si="227">
        <n x="225"/>
        <n x="306"/>
        <n x="127"/>
      </t>
    </mdx>
    <mdx n="0" f="v">
      <t c="3" si="227">
        <n x="225"/>
        <n x="306"/>
        <n x="12"/>
      </t>
    </mdx>
    <mdx n="0" f="v">
      <t c="3" si="227">
        <n x="225"/>
        <n x="343"/>
        <n x="244"/>
      </t>
    </mdx>
    <mdx n="0" f="v">
      <t c="3" si="227">
        <n x="225"/>
        <n x="343"/>
        <n x="116"/>
      </t>
    </mdx>
    <mdx n="0" f="v">
      <t c="3" si="227">
        <n x="225"/>
        <n x="343"/>
        <n x="201"/>
      </t>
    </mdx>
    <mdx n="0" f="v">
      <t c="3" si="227">
        <n x="225"/>
        <n x="343"/>
        <n x="172"/>
      </t>
    </mdx>
    <mdx n="0" f="v">
      <t c="3" si="227">
        <n x="225"/>
        <n x="343"/>
        <n x="123"/>
      </t>
    </mdx>
    <mdx n="0" f="v">
      <t c="3" si="227">
        <n x="225"/>
        <n x="343"/>
        <n x="177"/>
      </t>
    </mdx>
    <mdx n="0" f="v">
      <t c="3" si="227">
        <n x="225"/>
        <n x="343"/>
        <n x="215"/>
      </t>
    </mdx>
    <mdx n="0" f="v">
      <t c="3" si="227">
        <n x="225"/>
        <n x="343"/>
        <n x="181"/>
      </t>
    </mdx>
    <mdx n="0" f="v">
      <t c="3" si="227">
        <n x="225"/>
        <n x="334"/>
        <n x="163"/>
      </t>
    </mdx>
    <mdx n="0" f="v">
      <t c="3" si="227">
        <n x="225"/>
        <n x="334"/>
        <n x="186"/>
      </t>
    </mdx>
    <mdx n="0" f="v">
      <t c="3" si="227">
        <n x="225"/>
        <n x="334"/>
        <n x="202"/>
      </t>
    </mdx>
    <mdx n="0" f="v">
      <t c="3" si="227">
        <n x="225"/>
        <n x="334"/>
        <n x="173"/>
      </t>
    </mdx>
    <mdx n="0" f="v">
      <t c="3" si="227">
        <n x="225"/>
        <n x="334"/>
        <n x="108"/>
      </t>
    </mdx>
    <mdx n="0" f="v">
      <t c="3" si="227">
        <n x="225"/>
        <n x="334"/>
        <n x="158"/>
      </t>
    </mdx>
    <mdx n="0" f="v">
      <t c="3" si="227">
        <n x="225"/>
        <n x="334"/>
        <n x="216"/>
      </t>
    </mdx>
    <mdx n="0" f="v">
      <t c="3" si="227">
        <n x="225"/>
        <n x="334"/>
        <n x="162"/>
      </t>
    </mdx>
    <mdx n="0" f="v">
      <t c="3" si="227">
        <n x="225"/>
        <n x="308"/>
        <n x="54"/>
      </t>
    </mdx>
    <mdx n="0" f="v">
      <t c="3" si="227">
        <n x="225"/>
        <n x="308"/>
        <n x="168"/>
      </t>
    </mdx>
    <mdx n="0" f="v">
      <t c="3" si="227">
        <n x="225"/>
        <n x="308"/>
        <n x="66"/>
      </t>
    </mdx>
    <mdx n="0" f="v">
      <t c="3" si="227">
        <n x="225"/>
        <n x="308"/>
        <n x="234"/>
      </t>
    </mdx>
    <mdx n="0" f="v">
      <t c="3" si="227">
        <n x="225"/>
        <n x="308"/>
        <n x="179"/>
      </t>
    </mdx>
    <mdx n="0" f="v">
      <t c="3" si="227">
        <n x="225"/>
        <n x="309"/>
        <n x="240"/>
      </t>
    </mdx>
    <mdx n="0" f="v">
      <t c="3" si="227">
        <n x="225"/>
        <n x="309"/>
        <n x="203"/>
      </t>
    </mdx>
    <mdx n="0" f="v">
      <t c="3" si="227">
        <n x="225"/>
        <n x="309"/>
        <n x="209"/>
      </t>
    </mdx>
    <mdx n="0" f="v">
      <t c="3" si="227">
        <n x="225"/>
        <n x="309"/>
        <n x="178"/>
      </t>
    </mdx>
    <mdx n="0" f="v">
      <t c="3" si="227">
        <n x="225"/>
        <n x="309"/>
        <n x="217"/>
      </t>
    </mdx>
    <mdx n="0" f="v">
      <t c="3" si="227">
        <n x="225"/>
        <n x="310"/>
        <n x="246"/>
      </t>
    </mdx>
    <mdx n="0" f="v">
      <t c="3" si="227">
        <n x="225"/>
        <n x="310"/>
        <n x="55"/>
      </t>
    </mdx>
    <mdx n="0" f="v">
      <t c="3" si="227">
        <n x="225"/>
        <n x="312"/>
        <n x="101"/>
      </t>
    </mdx>
    <mdx n="0" f="v">
      <t c="3" si="227">
        <n x="225"/>
        <n x="312"/>
        <n x="102"/>
      </t>
    </mdx>
    <mdx n="0" f="v">
      <t c="3" si="227">
        <n x="225"/>
        <n x="324"/>
        <n x="115"/>
      </t>
    </mdx>
    <mdx n="0" f="v">
      <t c="3" si="227">
        <n x="225"/>
        <n x="324"/>
        <n x="171"/>
      </t>
    </mdx>
    <mdx n="0" f="v">
      <t c="3" si="227">
        <n x="225"/>
        <n x="324"/>
        <n x="232"/>
      </t>
    </mdx>
    <mdx n="0" f="v">
      <t c="3" si="227">
        <n x="225"/>
        <n x="324"/>
        <n x="161"/>
      </t>
    </mdx>
    <mdx n="0" f="v">
      <t c="3" si="227">
        <n x="225"/>
        <n x="324"/>
        <n x="153"/>
      </t>
    </mdx>
    <mdx n="0" f="v">
      <t c="3" si="227">
        <n x="225"/>
        <n x="335"/>
        <n x="246"/>
      </t>
    </mdx>
    <mdx n="0" f="v">
      <t c="3" si="227">
        <n x="225"/>
        <n x="335"/>
        <n x="38"/>
      </t>
    </mdx>
    <mdx n="0" f="v">
      <t c="3" si="227">
        <n x="225"/>
        <n x="335"/>
        <n x="205"/>
      </t>
    </mdx>
    <mdx n="0" f="v">
      <t c="3" si="227">
        <n x="225"/>
        <n x="335"/>
        <n x="67"/>
      </t>
    </mdx>
    <mdx n="0" f="v">
      <t c="3" si="227">
        <n x="225"/>
        <n x="335"/>
        <n x="212"/>
      </t>
    </mdx>
    <mdx n="0" f="v">
      <t c="3" si="227">
        <n x="225"/>
        <n x="335"/>
        <n x="160"/>
      </t>
    </mdx>
    <mdx n="0" f="v">
      <t c="3" si="227">
        <n x="225"/>
        <n x="335"/>
        <n x="53"/>
      </t>
    </mdx>
    <mdx n="0" f="v">
      <t c="3" si="227">
        <n x="225"/>
        <n x="339"/>
        <n x="116"/>
      </t>
    </mdx>
    <mdx n="0" f="v">
      <t c="3" si="227">
        <n x="225"/>
        <n x="339"/>
        <n x="103"/>
      </t>
    </mdx>
    <mdx n="0" f="v">
      <t c="3" si="227">
        <n x="225"/>
        <n x="339"/>
        <n x="172"/>
      </t>
    </mdx>
    <mdx n="0" f="v">
      <t c="3" si="227">
        <n x="225"/>
        <n x="339"/>
        <n x="238"/>
      </t>
    </mdx>
    <mdx n="0" f="v">
      <t c="3" si="227">
        <n x="225"/>
        <n x="339"/>
        <n x="177"/>
      </t>
    </mdx>
    <mdx n="0" f="v">
      <t c="3" si="227">
        <n x="225"/>
        <n x="339"/>
        <n x="126"/>
      </t>
    </mdx>
    <mdx n="0" f="v">
      <t c="3" si="227">
        <n x="225"/>
        <n x="339"/>
        <n x="181"/>
      </t>
    </mdx>
    <mdx n="0" f="v">
      <t c="3" si="227">
        <n x="225"/>
        <n x="339"/>
        <n x="154"/>
      </t>
    </mdx>
    <mdx n="0" f="v">
      <t c="3" si="227">
        <n x="225"/>
        <n x="313"/>
        <n x="101"/>
      </t>
    </mdx>
    <mdx n="0" f="v">
      <t c="3" si="227">
        <n x="225"/>
        <n x="313"/>
        <n x="199"/>
      </t>
    </mdx>
    <mdx n="0" f="v">
      <t c="3" si="227">
        <n x="225"/>
        <n x="313"/>
        <n x="122"/>
      </t>
    </mdx>
    <mdx n="0" f="v">
      <t c="3" si="227">
        <n x="225"/>
        <n x="313"/>
        <n x="213"/>
      </t>
    </mdx>
    <mdx n="0" f="v">
      <t c="3" si="227">
        <n x="225"/>
        <n x="314"/>
        <n x="186"/>
      </t>
    </mdx>
    <mdx n="0" f="v">
      <t c="3" si="227">
        <n x="225"/>
        <n x="314"/>
        <n x="1"/>
      </t>
    </mdx>
    <mdx n="0" f="v">
      <t c="3" si="227">
        <n x="225"/>
        <n x="315"/>
        <n x="247"/>
      </t>
    </mdx>
    <mdx n="0" f="v">
      <t c="3" si="227">
        <n x="225"/>
        <n x="315"/>
        <n x="12"/>
      </t>
    </mdx>
    <mdx n="0" f="v">
      <t c="3" si="227">
        <n x="225"/>
        <n x="325"/>
        <n x="244"/>
      </t>
    </mdx>
    <mdx n="0" f="v">
      <t c="3" si="227">
        <n x="225"/>
        <n x="325"/>
        <n x="116"/>
      </t>
    </mdx>
    <mdx n="0" f="v">
      <t c="3" si="227">
        <n x="225"/>
        <n x="325"/>
        <n x="201"/>
      </t>
    </mdx>
    <mdx n="0" f="v">
      <t c="3" si="227">
        <n x="225"/>
        <n x="325"/>
        <n x="172"/>
      </t>
    </mdx>
    <mdx n="0" f="v">
      <t c="3" si="227">
        <n x="225"/>
        <n x="325"/>
        <n x="123"/>
      </t>
    </mdx>
    <mdx n="0" f="v">
      <t c="3" si="227">
        <n x="225"/>
        <n x="325"/>
        <n x="177"/>
      </t>
    </mdx>
    <mdx n="0" f="v">
      <t c="3" si="227">
        <n x="225"/>
        <n x="325"/>
        <n x="215"/>
      </t>
    </mdx>
    <mdx n="0" f="v">
      <t c="3" si="227">
        <n x="225"/>
        <n x="325"/>
        <n x="181"/>
      </t>
    </mdx>
    <mdx n="0" f="v">
      <t c="3" si="227">
        <n x="225"/>
        <n x="282"/>
        <n x="241"/>
      </t>
    </mdx>
    <mdx n="0" f="v">
      <t c="3" si="227">
        <n x="225"/>
        <n x="282"/>
        <n x="167"/>
      </t>
    </mdx>
    <mdx n="0" f="v">
      <t c="3" si="227">
        <n x="225"/>
        <n x="282"/>
        <n x="236"/>
      </t>
    </mdx>
    <mdx n="0" f="v">
      <t c="3" si="227">
        <n x="225"/>
        <n x="282"/>
        <n x="159"/>
      </t>
    </mdx>
    <mdx n="0" f="v">
      <t c="3" si="227">
        <n x="225"/>
        <n x="282"/>
        <n x="154"/>
      </t>
    </mdx>
    <mdx n="0" f="v">
      <t c="3" si="227">
        <n x="225"/>
        <n x="344"/>
        <n x="57"/>
      </t>
    </mdx>
    <mdx n="0" f="v">
      <t c="3" si="227">
        <n x="225"/>
        <n x="344"/>
        <n x="199"/>
      </t>
    </mdx>
    <mdx n="0" f="v">
      <t c="3" si="227">
        <n x="225"/>
        <n x="344"/>
        <n x="201"/>
      </t>
    </mdx>
    <mdx n="0" f="v">
      <t c="3" si="227">
        <n x="225"/>
        <n x="344"/>
        <n x="203"/>
      </t>
    </mdx>
    <mdx n="0" f="v">
      <t c="3" si="227">
        <n x="225"/>
        <n x="344"/>
        <n x="204"/>
      </t>
    </mdx>
    <mdx n="0" f="v">
      <t c="3" si="227">
        <n x="225"/>
        <n x="344"/>
        <n x="236"/>
      </t>
    </mdx>
    <mdx n="0" f="v">
      <t c="3" si="227">
        <n x="225"/>
        <n x="344"/>
        <n x="68"/>
      </t>
    </mdx>
    <mdx n="0" f="v">
      <t c="3" si="227">
        <n x="225"/>
        <n x="344"/>
        <n x="209"/>
      </t>
    </mdx>
    <mdx n="0" f="v">
      <t c="3" si="227">
        <n x="225"/>
        <n x="283"/>
        <n x="137"/>
      </t>
    </mdx>
    <mdx n="0" f="v">
      <t c="3" si="227">
        <n x="225"/>
        <n x="283"/>
        <n x="249"/>
      </t>
    </mdx>
    <mdx n="0" f="v">
      <t c="3" si="227">
        <n x="225"/>
        <n x="292"/>
        <n x="81"/>
      </t>
    </mdx>
    <mdx n="0" f="v">
      <t c="3" si="227">
        <n x="225"/>
        <n x="292"/>
        <n x="82"/>
      </t>
    </mdx>
    <mdx n="0" f="v">
      <t c="3" si="227">
        <n x="225"/>
        <n x="292"/>
        <n x="83"/>
      </t>
    </mdx>
    <mdx n="0" f="v">
      <t c="3" si="227">
        <n x="225"/>
        <n x="292"/>
        <n x="187"/>
      </t>
    </mdx>
    <mdx n="0" f="v">
      <t c="3" si="227">
        <n x="225"/>
        <n x="292"/>
        <n x="131"/>
      </t>
    </mdx>
    <mdx n="0" f="v">
      <t c="3" si="227">
        <n x="225"/>
        <n x="292"/>
        <n x="132"/>
      </t>
    </mdx>
    <mdx n="0" f="v">
      <t c="3" si="227">
        <n x="225"/>
        <n x="292"/>
        <n x="133"/>
      </t>
    </mdx>
    <mdx n="0" f="v">
      <t c="3" si="227">
        <n x="225"/>
        <n x="292"/>
        <n x="134"/>
      </t>
    </mdx>
    <mdx n="0" f="v">
      <t c="3" si="227">
        <n x="225"/>
        <n x="292"/>
        <n x="135"/>
      </t>
    </mdx>
    <mdx n="0" f="v">
      <t c="3" si="227">
        <n x="225"/>
        <n x="292"/>
        <n x="136"/>
      </t>
    </mdx>
    <mdx n="0" f="v">
      <t c="3" si="227">
        <n x="225"/>
        <n x="292"/>
        <n x="137"/>
      </t>
    </mdx>
    <mdx n="0" f="v">
      <t c="3" si="227">
        <n x="225"/>
        <n x="292"/>
        <n x="138"/>
      </t>
    </mdx>
    <mdx n="0" f="v">
      <t c="3" si="227">
        <n x="225"/>
        <n x="292"/>
        <n x="237"/>
      </t>
    </mdx>
    <mdx n="0" f="v">
      <t c="3" si="227">
        <n x="225"/>
        <n x="292"/>
        <n x="45"/>
      </t>
    </mdx>
    <mdx n="0" f="v">
      <t c="3" si="227">
        <n x="225"/>
        <n x="292"/>
        <n x="46"/>
      </t>
    </mdx>
    <mdx n="0" f="v">
      <t c="3" si="227">
        <n x="225"/>
        <n x="292"/>
        <n x="47"/>
      </t>
    </mdx>
    <mdx n="0" f="v">
      <t c="3" si="227">
        <n x="225"/>
        <n x="292"/>
        <n x="233"/>
      </t>
    </mdx>
    <mdx n="0" f="v">
      <t c="3" si="227">
        <n x="225"/>
        <n x="292"/>
        <n x="143"/>
      </t>
    </mdx>
    <mdx n="0" f="v">
      <t c="3" si="227">
        <n x="225"/>
        <n x="292"/>
        <n x="144"/>
      </t>
    </mdx>
    <mdx n="0" f="v">
      <t c="3" si="227">
        <n x="225"/>
        <n x="292"/>
        <n x="145"/>
      </t>
    </mdx>
    <mdx n="0" f="v">
      <t c="3" si="227">
        <n x="225"/>
        <n x="292"/>
        <n x="146"/>
      </t>
    </mdx>
    <mdx n="0" f="v">
      <t c="3" si="227">
        <n x="225"/>
        <n x="292"/>
        <n x="147"/>
      </t>
    </mdx>
    <mdx n="0" f="v">
      <t c="3" si="227">
        <n x="225"/>
        <n x="292"/>
        <n x="148"/>
      </t>
    </mdx>
    <mdx n="0" f="v">
      <t c="3" si="227">
        <n x="225"/>
        <n x="292"/>
        <n x="149"/>
      </t>
    </mdx>
    <mdx n="0" f="v">
      <t c="3" si="227">
        <n x="225"/>
        <n x="292"/>
        <n x="150"/>
      </t>
    </mdx>
    <mdx n="0" f="v">
      <t c="3" si="227">
        <n x="225"/>
        <n x="292"/>
        <n x="151"/>
      </t>
    </mdx>
    <mdx n="0" f="v">
      <t c="3" si="227">
        <n x="225"/>
        <n x="292"/>
        <n x="152"/>
      </t>
    </mdx>
    <mdx n="0" f="v">
      <t c="3" si="227">
        <n x="225"/>
        <n x="286"/>
        <n x="81"/>
      </t>
    </mdx>
    <mdx n="0" f="v">
      <t c="3" si="227">
        <n x="225"/>
        <n x="286"/>
        <n x="82"/>
      </t>
    </mdx>
    <mdx n="0" f="v">
      <t c="3" si="227">
        <n x="225"/>
        <n x="286"/>
        <n x="83"/>
      </t>
    </mdx>
    <mdx n="0" f="v">
      <t c="3" si="227">
        <n x="225"/>
        <n x="286"/>
        <n x="187"/>
      </t>
    </mdx>
    <mdx n="0" f="v">
      <t c="3" si="227">
        <n x="225"/>
        <n x="286"/>
        <n x="131"/>
      </t>
    </mdx>
    <mdx n="0" f="v">
      <t c="3" si="227">
        <n x="225"/>
        <n x="286"/>
        <n x="132"/>
      </t>
    </mdx>
    <mdx n="0" f="v">
      <t c="3" si="227">
        <n x="225"/>
        <n x="286"/>
        <n x="133"/>
      </t>
    </mdx>
    <mdx n="0" f="v">
      <t c="3" si="227">
        <n x="225"/>
        <n x="286"/>
        <n x="134"/>
      </t>
    </mdx>
    <mdx n="0" f="v">
      <t c="3" si="227">
        <n x="225"/>
        <n x="286"/>
        <n x="135"/>
      </t>
    </mdx>
    <mdx n="0" f="v">
      <t c="3" si="227">
        <n x="225"/>
        <n x="286"/>
        <n x="136"/>
      </t>
    </mdx>
    <mdx n="0" f="v">
      <t c="3" si="227">
        <n x="225"/>
        <n x="286"/>
        <n x="137"/>
      </t>
    </mdx>
    <mdx n="0" f="v">
      <t c="3" si="227">
        <n x="225"/>
        <n x="286"/>
        <n x="138"/>
      </t>
    </mdx>
    <mdx n="0" f="v">
      <t c="3" si="227">
        <n x="225"/>
        <n x="286"/>
        <n x="237"/>
      </t>
    </mdx>
    <mdx n="0" f="v">
      <t c="3" si="227">
        <n x="225"/>
        <n x="286"/>
        <n x="45"/>
      </t>
    </mdx>
    <mdx n="0" f="v">
      <t c="3" si="227">
        <n x="225"/>
        <n x="286"/>
        <n x="46"/>
      </t>
    </mdx>
    <mdx n="0" f="v">
      <t c="3" si="227">
        <n x="225"/>
        <n x="286"/>
        <n x="47"/>
      </t>
    </mdx>
    <mdx n="0" f="v">
      <t c="3" si="227">
        <n x="225"/>
        <n x="286"/>
        <n x="233"/>
      </t>
    </mdx>
    <mdx n="0" f="v">
      <t c="3" si="227">
        <n x="225"/>
        <n x="286"/>
        <n x="143"/>
      </t>
    </mdx>
    <mdx n="0" f="v">
      <t c="3" si="227">
        <n x="225"/>
        <n x="286"/>
        <n x="144"/>
      </t>
    </mdx>
    <mdx n="0" f="v">
      <t c="3" si="227">
        <n x="225"/>
        <n x="286"/>
        <n x="145"/>
      </t>
    </mdx>
    <mdx n="0" f="v">
      <t c="3" si="227">
        <n x="225"/>
        <n x="286"/>
        <n x="146"/>
      </t>
    </mdx>
    <mdx n="0" f="v">
      <t c="3" si="227">
        <n x="225"/>
        <n x="286"/>
        <n x="147"/>
      </t>
    </mdx>
    <mdx n="0" f="v">
      <t c="3" si="227">
        <n x="225"/>
        <n x="286"/>
        <n x="148"/>
      </t>
    </mdx>
    <mdx n="0" f="v">
      <t c="3" si="227">
        <n x="225"/>
        <n x="286"/>
        <n x="149"/>
      </t>
    </mdx>
    <mdx n="0" f="v">
      <t c="3" si="227">
        <n x="225"/>
        <n x="286"/>
        <n x="150"/>
      </t>
    </mdx>
    <mdx n="0" f="v">
      <t c="3" si="227">
        <n x="225"/>
        <n x="286"/>
        <n x="151"/>
      </t>
    </mdx>
    <mdx n="0" f="v">
      <t c="3" si="227">
        <n x="225"/>
        <n x="286"/>
        <n x="152"/>
      </t>
    </mdx>
    <mdx n="0" f="v">
      <t c="3" si="227">
        <n x="225"/>
        <n x="286"/>
        <n x="182"/>
      </t>
    </mdx>
    <mdx n="0" f="v">
      <t c="3" si="227">
        <n x="225"/>
        <n x="286"/>
        <n x="183"/>
      </t>
    </mdx>
    <mdx n="0" f="v">
      <t c="3" si="227">
        <n x="225"/>
        <n x="286"/>
        <n x="249"/>
      </t>
    </mdx>
    <mdx n="0" f="v">
      <t c="3" si="227">
        <n x="225"/>
        <n x="287"/>
        <n x="81"/>
      </t>
    </mdx>
    <mdx n="0" f="v">
      <t c="3" si="227">
        <n x="225"/>
        <n x="287"/>
        <n x="82"/>
      </t>
    </mdx>
    <mdx n="0" f="v">
      <t c="3" si="227">
        <n x="225"/>
        <n x="287"/>
        <n x="83"/>
      </t>
    </mdx>
    <mdx n="0" f="v">
      <t c="3" si="227">
        <n x="225"/>
        <n x="287"/>
        <n x="187"/>
      </t>
    </mdx>
    <mdx n="0" f="v">
      <t c="3" si="227">
        <n x="225"/>
        <n x="287"/>
        <n x="131"/>
      </t>
    </mdx>
    <mdx n="0" f="v">
      <t c="3" si="227">
        <n x="225"/>
        <n x="287"/>
        <n x="132"/>
      </t>
    </mdx>
    <mdx n="0" f="v">
      <t c="3" si="227">
        <n x="225"/>
        <n x="287"/>
        <n x="133"/>
      </t>
    </mdx>
    <mdx n="0" f="v">
      <t c="3" si="227">
        <n x="225"/>
        <n x="287"/>
        <n x="134"/>
      </t>
    </mdx>
    <mdx n="0" f="v">
      <t c="3" si="227">
        <n x="225"/>
        <n x="287"/>
        <n x="135"/>
      </t>
    </mdx>
    <mdx n="0" f="v">
      <t c="3" si="227">
        <n x="225"/>
        <n x="287"/>
        <n x="136"/>
      </t>
    </mdx>
    <mdx n="0" f="v">
      <t c="3" si="227">
        <n x="225"/>
        <n x="287"/>
        <n x="137"/>
      </t>
    </mdx>
    <mdx n="0" f="v">
      <t c="3" si="227">
        <n x="225"/>
        <n x="287"/>
        <n x="138"/>
      </t>
    </mdx>
    <mdx n="0" f="v">
      <t c="3" si="227">
        <n x="225"/>
        <n x="287"/>
        <n x="237"/>
      </t>
    </mdx>
    <mdx n="0" f="v">
      <t c="3" si="227">
        <n x="225"/>
        <n x="287"/>
        <n x="45"/>
      </t>
    </mdx>
    <mdx n="0" f="v">
      <t c="3" si="227">
        <n x="225"/>
        <n x="287"/>
        <n x="46"/>
      </t>
    </mdx>
    <mdx n="0" f="v">
      <t c="3" si="227">
        <n x="225"/>
        <n x="287"/>
        <n x="47"/>
      </t>
    </mdx>
    <mdx n="0" f="v">
      <t c="3" si="227">
        <n x="225"/>
        <n x="287"/>
        <n x="233"/>
      </t>
    </mdx>
    <mdx n="0" f="v">
      <t c="3" si="227">
        <n x="225"/>
        <n x="287"/>
        <n x="143"/>
      </t>
    </mdx>
    <mdx n="0" f="v">
      <t c="3" si="227">
        <n x="225"/>
        <n x="287"/>
        <n x="144"/>
      </t>
    </mdx>
    <mdx n="0" f="v">
      <t c="3" si="227">
        <n x="225"/>
        <n x="287"/>
        <n x="145"/>
      </t>
    </mdx>
    <mdx n="0" f="v">
      <t c="3" si="227">
        <n x="225"/>
        <n x="287"/>
        <n x="146"/>
      </t>
    </mdx>
    <mdx n="0" f="v">
      <t c="3" si="227">
        <n x="225"/>
        <n x="287"/>
        <n x="147"/>
      </t>
    </mdx>
    <mdx n="0" f="v">
      <t c="3" si="227">
        <n x="225"/>
        <n x="287"/>
        <n x="148"/>
      </t>
    </mdx>
    <mdx n="0" f="v">
      <t c="3" si="227">
        <n x="225"/>
        <n x="287"/>
        <n x="149"/>
      </t>
    </mdx>
    <mdx n="0" f="v">
      <t c="3" si="227">
        <n x="225"/>
        <n x="287"/>
        <n x="150"/>
      </t>
    </mdx>
    <mdx n="0" f="v">
      <t c="3" si="227">
        <n x="225"/>
        <n x="287"/>
        <n x="151"/>
      </t>
    </mdx>
    <mdx n="0" f="v">
      <t c="3" si="227">
        <n x="225"/>
        <n x="287"/>
        <n x="152"/>
      </t>
    </mdx>
    <mdx n="0" f="v">
      <t c="3" si="227">
        <n x="225"/>
        <n x="287"/>
        <n x="182"/>
      </t>
    </mdx>
    <mdx n="0" f="v">
      <t c="3" si="227">
        <n x="225"/>
        <n x="287"/>
        <n x="183"/>
      </t>
    </mdx>
    <mdx n="0" f="v">
      <t c="3" si="227">
        <n x="225"/>
        <n x="287"/>
        <n x="249"/>
      </t>
    </mdx>
    <mdx n="0" f="v">
      <t c="3" si="227">
        <n x="225"/>
        <n x="288"/>
        <n x="81"/>
      </t>
    </mdx>
    <mdx n="0" f="v">
      <t c="3" si="227">
        <n x="225"/>
        <n x="288"/>
        <n x="82"/>
      </t>
    </mdx>
    <mdx n="0" f="v">
      <t c="3" si="227">
        <n x="225"/>
        <n x="288"/>
        <n x="83"/>
      </t>
    </mdx>
    <mdx n="0" f="v">
      <t c="3" si="227">
        <n x="225"/>
        <n x="288"/>
        <n x="155"/>
      </t>
    </mdx>
    <mdx n="0" f="v">
      <t c="3" si="227">
        <n x="225"/>
        <n x="288"/>
        <n x="187"/>
      </t>
    </mdx>
    <mdx n="0" f="v">
      <t c="3" si="227">
        <n x="225"/>
        <n x="288"/>
        <n x="131"/>
      </t>
    </mdx>
    <mdx n="0" f="v">
      <t c="3" si="227">
        <n x="225"/>
        <n x="288"/>
        <n x="132"/>
      </t>
    </mdx>
    <mdx n="0" f="v">
      <t c="3" si="227">
        <n x="225"/>
        <n x="288"/>
        <n x="133"/>
      </t>
    </mdx>
    <mdx n="0" f="v">
      <t c="3" si="227">
        <n x="225"/>
        <n x="288"/>
        <n x="134"/>
      </t>
    </mdx>
    <mdx n="0" f="v">
      <t c="3" si="227">
        <n x="225"/>
        <n x="288"/>
        <n x="135"/>
      </t>
    </mdx>
    <mdx n="0" f="v">
      <t c="3" si="227">
        <n x="225"/>
        <n x="288"/>
        <n x="136"/>
      </t>
    </mdx>
    <mdx n="0" f="v">
      <t c="3" si="227">
        <n x="225"/>
        <n x="288"/>
        <n x="137"/>
      </t>
    </mdx>
    <mdx n="0" f="v">
      <t c="3" si="227">
        <n x="225"/>
        <n x="288"/>
        <n x="138"/>
      </t>
    </mdx>
    <mdx n="0" f="v">
      <t c="3" si="227">
        <n x="225"/>
        <n x="288"/>
        <n x="237"/>
      </t>
    </mdx>
    <mdx n="0" f="v">
      <t c="3" si="227">
        <n x="225"/>
        <n x="288"/>
        <n x="45"/>
      </t>
    </mdx>
    <mdx n="0" f="v">
      <t c="3" si="227">
        <n x="225"/>
        <n x="288"/>
        <n x="46"/>
      </t>
    </mdx>
    <mdx n="0" f="v">
      <t c="3" si="227">
        <n x="225"/>
        <n x="288"/>
        <n x="47"/>
      </t>
    </mdx>
    <mdx n="0" f="v">
      <t c="3" si="227">
        <n x="225"/>
        <n x="288"/>
        <n x="233"/>
      </t>
    </mdx>
    <mdx n="0" f="v">
      <t c="3" si="227">
        <n x="225"/>
        <n x="288"/>
        <n x="143"/>
      </t>
    </mdx>
    <mdx n="0" f="v">
      <t c="3" si="227">
        <n x="225"/>
        <n x="288"/>
        <n x="144"/>
      </t>
    </mdx>
    <mdx n="0" f="v">
      <t c="3" si="227">
        <n x="225"/>
        <n x="288"/>
        <n x="145"/>
      </t>
    </mdx>
    <mdx n="0" f="v">
      <t c="3" si="227">
        <n x="225"/>
        <n x="288"/>
        <n x="146"/>
      </t>
    </mdx>
    <mdx n="0" f="v">
      <t c="3" si="227">
        <n x="225"/>
        <n x="288"/>
        <n x="147"/>
      </t>
    </mdx>
    <mdx n="0" f="v">
      <t c="3" si="227">
        <n x="225"/>
        <n x="288"/>
        <n x="148"/>
      </t>
    </mdx>
    <mdx n="0" f="v">
      <t c="3" si="227">
        <n x="225"/>
        <n x="288"/>
        <n x="149"/>
      </t>
    </mdx>
    <mdx n="0" f="v">
      <t c="3" si="227">
        <n x="225"/>
        <n x="288"/>
        <n x="150"/>
      </t>
    </mdx>
    <mdx n="0" f="v">
      <t c="3" si="227">
        <n x="225"/>
        <n x="288"/>
        <n x="151"/>
      </t>
    </mdx>
    <mdx n="0" f="v">
      <t c="3" si="227">
        <n x="225"/>
        <n x="288"/>
        <n x="152"/>
      </t>
    </mdx>
    <mdx n="0" f="v">
      <t c="3" si="227">
        <n x="225"/>
        <n x="288"/>
        <n x="182"/>
      </t>
    </mdx>
    <mdx n="0" f="v">
      <t c="3" si="227">
        <n x="225"/>
        <n x="289"/>
        <n x="81"/>
      </t>
    </mdx>
    <mdx n="0" f="v">
      <t c="3" si="227">
        <n x="225"/>
        <n x="289"/>
        <n x="82"/>
      </t>
    </mdx>
    <mdx n="0" f="v">
      <t c="3" si="227">
        <n x="225"/>
        <n x="289"/>
        <n x="83"/>
      </t>
    </mdx>
    <mdx n="0" f="v">
      <t c="3" si="227">
        <n x="225"/>
        <n x="289"/>
        <n x="187"/>
      </t>
    </mdx>
    <mdx n="0" f="v">
      <t c="3" si="227">
        <n x="225"/>
        <n x="289"/>
        <n x="131"/>
      </t>
    </mdx>
    <mdx n="0" f="v">
      <t c="3" si="227">
        <n x="225"/>
        <n x="289"/>
        <n x="132"/>
      </t>
    </mdx>
    <mdx n="0" f="v">
      <t c="3" si="227">
        <n x="225"/>
        <n x="289"/>
        <n x="133"/>
      </t>
    </mdx>
    <mdx n="0" f="v">
      <t c="3" si="227">
        <n x="225"/>
        <n x="289"/>
        <n x="134"/>
      </t>
    </mdx>
    <mdx n="0" f="v">
      <t c="3" si="227">
        <n x="225"/>
        <n x="289"/>
        <n x="135"/>
      </t>
    </mdx>
    <mdx n="0" f="v">
      <t c="3" si="227">
        <n x="225"/>
        <n x="289"/>
        <n x="136"/>
      </t>
    </mdx>
    <mdx n="0" f="v">
      <t c="3" si="227">
        <n x="225"/>
        <n x="289"/>
        <n x="137"/>
      </t>
    </mdx>
    <mdx n="0" f="v">
      <t c="3" si="227">
        <n x="225"/>
        <n x="289"/>
        <n x="138"/>
      </t>
    </mdx>
    <mdx n="0" f="v">
      <t c="3" si="227">
        <n x="225"/>
        <n x="289"/>
        <n x="237"/>
      </t>
    </mdx>
    <mdx n="0" f="v">
      <t c="3" si="227">
        <n x="225"/>
        <n x="289"/>
        <n x="45"/>
      </t>
    </mdx>
    <mdx n="0" f="v">
      <t c="3" si="227">
        <n x="225"/>
        <n x="289"/>
        <n x="46"/>
      </t>
    </mdx>
    <mdx n="0" f="v">
      <t c="3" si="227">
        <n x="225"/>
        <n x="289"/>
        <n x="47"/>
      </t>
    </mdx>
    <mdx n="0" f="v">
      <t c="3" si="227">
        <n x="225"/>
        <n x="289"/>
        <n x="233"/>
      </t>
    </mdx>
    <mdx n="0" f="v">
      <t c="3" si="227">
        <n x="225"/>
        <n x="289"/>
        <n x="143"/>
      </t>
    </mdx>
    <mdx n="0" f="v">
      <t c="3" si="227">
        <n x="225"/>
        <n x="289"/>
        <n x="144"/>
      </t>
    </mdx>
    <mdx n="0" f="v">
      <t c="3" si="227">
        <n x="225"/>
        <n x="289"/>
        <n x="145"/>
      </t>
    </mdx>
    <mdx n="0" f="v">
      <t c="3" si="227">
        <n x="225"/>
        <n x="289"/>
        <n x="146"/>
      </t>
    </mdx>
    <mdx n="0" f="v">
      <t c="3" si="227">
        <n x="225"/>
        <n x="289"/>
        <n x="147"/>
      </t>
    </mdx>
    <mdx n="0" f="v">
      <t c="3" si="227">
        <n x="225"/>
        <n x="289"/>
        <n x="148"/>
      </t>
    </mdx>
    <mdx n="0" f="v">
      <t c="3" si="227">
        <n x="225"/>
        <n x="289"/>
        <n x="149"/>
      </t>
    </mdx>
    <mdx n="0" f="v">
      <t c="3" si="227">
        <n x="225"/>
        <n x="289"/>
        <n x="150"/>
      </t>
    </mdx>
    <mdx n="0" f="v">
      <t c="3" si="227">
        <n x="225"/>
        <n x="289"/>
        <n x="151"/>
      </t>
    </mdx>
    <mdx n="0" f="v">
      <t c="3" si="227">
        <n x="225"/>
        <n x="289"/>
        <n x="152"/>
      </t>
    </mdx>
    <mdx n="0" f="v">
      <t c="3" si="227">
        <n x="225"/>
        <n x="290"/>
        <n x="81"/>
      </t>
    </mdx>
    <mdx n="0" f="v">
      <t c="3" si="227">
        <n x="225"/>
        <n x="290"/>
        <n x="82"/>
      </t>
    </mdx>
    <mdx n="0" f="v">
      <t c="3" si="227">
        <n x="225"/>
        <n x="290"/>
        <n x="83"/>
      </t>
    </mdx>
    <mdx n="0" f="v">
      <t c="3" si="227">
        <n x="225"/>
        <n x="290"/>
        <n x="187"/>
      </t>
    </mdx>
    <mdx n="0" f="v">
      <t c="3" si="227">
        <n x="225"/>
        <n x="290"/>
        <n x="131"/>
      </t>
    </mdx>
    <mdx n="0" f="v">
      <t c="3" si="227">
        <n x="225"/>
        <n x="290"/>
        <n x="132"/>
      </t>
    </mdx>
    <mdx n="0" f="v">
      <t c="3" si="227">
        <n x="225"/>
        <n x="290"/>
        <n x="133"/>
      </t>
    </mdx>
    <mdx n="0" f="v">
      <t c="3" si="227">
        <n x="225"/>
        <n x="290"/>
        <n x="134"/>
      </t>
    </mdx>
    <mdx n="0" f="v">
      <t c="3" si="227">
        <n x="225"/>
        <n x="290"/>
        <n x="135"/>
      </t>
    </mdx>
    <mdx n="0" f="v">
      <t c="3" si="227">
        <n x="225"/>
        <n x="290"/>
        <n x="137"/>
      </t>
    </mdx>
    <mdx n="0" f="v">
      <t c="3" si="227">
        <n x="225"/>
        <n x="290"/>
        <n x="138"/>
      </t>
    </mdx>
    <mdx n="0" f="v">
      <t c="3" si="227">
        <n x="225"/>
        <n x="290"/>
        <n x="237"/>
      </t>
    </mdx>
    <mdx n="0" f="v">
      <t c="3" si="227">
        <n x="225"/>
        <n x="290"/>
        <n x="45"/>
      </t>
    </mdx>
    <mdx n="0" f="v">
      <t c="3" si="227">
        <n x="225"/>
        <n x="290"/>
        <n x="46"/>
      </t>
    </mdx>
    <mdx n="0" f="v">
      <t c="3" si="227">
        <n x="225"/>
        <n x="290"/>
        <n x="47"/>
      </t>
    </mdx>
    <mdx n="0" f="v">
      <t c="3" si="227">
        <n x="225"/>
        <n x="290"/>
        <n x="144"/>
      </t>
    </mdx>
    <mdx n="0" f="v">
      <t c="3" si="227">
        <n x="225"/>
        <n x="290"/>
        <n x="145"/>
      </t>
    </mdx>
    <mdx n="0" f="v">
      <t c="3" si="227">
        <n x="225"/>
        <n x="290"/>
        <n x="147"/>
      </t>
    </mdx>
    <mdx n="0" f="v">
      <t c="3" si="227">
        <n x="225"/>
        <n x="290"/>
        <n x="148"/>
      </t>
    </mdx>
    <mdx n="0" f="v">
      <t c="3" si="227">
        <n x="225"/>
        <n x="290"/>
        <n x="149"/>
      </t>
    </mdx>
    <mdx n="0" f="v">
      <t c="3" si="227">
        <n x="225"/>
        <n x="290"/>
        <n x="151"/>
      </t>
    </mdx>
    <mdx n="0" f="v">
      <t c="3" si="227">
        <n x="225"/>
        <n x="290"/>
        <n x="152"/>
      </t>
    </mdx>
    <mdx n="0" f="v">
      <t c="3" si="227">
        <n x="225"/>
        <n x="290"/>
        <n x="182"/>
      </t>
    </mdx>
    <mdx n="0" f="v">
      <t c="3" si="227">
        <n x="225"/>
        <n x="290"/>
        <n x="183"/>
      </t>
    </mdx>
    <mdx n="0" f="v">
      <t c="3" si="227">
        <n x="225"/>
        <n x="290"/>
        <n x="249"/>
      </t>
    </mdx>
    <mdx n="0" f="v">
      <t c="3" si="227">
        <n x="225"/>
        <n x="284"/>
        <n x="81"/>
      </t>
    </mdx>
    <mdx n="0" f="v">
      <t c="3" si="227">
        <n x="225"/>
        <n x="284"/>
        <n x="82"/>
      </t>
    </mdx>
    <mdx n="0" f="v">
      <t c="3" si="227">
        <n x="225"/>
        <n x="284"/>
        <n x="83"/>
      </t>
    </mdx>
    <mdx n="0" f="v">
      <t c="3" si="227">
        <n x="225"/>
        <n x="284"/>
        <n x="187"/>
      </t>
    </mdx>
    <mdx n="0" f="v">
      <t c="3" si="227">
        <n x="225"/>
        <n x="284"/>
        <n x="131"/>
      </t>
    </mdx>
    <mdx n="0" f="v">
      <t c="3" si="227">
        <n x="225"/>
        <n x="284"/>
        <n x="132"/>
      </t>
    </mdx>
    <mdx n="0" f="v">
      <t c="3" si="227">
        <n x="225"/>
        <n x="284"/>
        <n x="133"/>
      </t>
    </mdx>
    <mdx n="0" f="v">
      <t c="3" si="227">
        <n x="225"/>
        <n x="284"/>
        <n x="134"/>
      </t>
    </mdx>
    <mdx n="0" f="v">
      <t c="3" si="227">
        <n x="225"/>
        <n x="284"/>
        <n x="135"/>
      </t>
    </mdx>
    <mdx n="0" f="v">
      <t c="3" si="227">
        <n x="225"/>
        <n x="284"/>
        <n x="136"/>
      </t>
    </mdx>
    <mdx n="0" f="v">
      <t c="3" si="227">
        <n x="225"/>
        <n x="284"/>
        <n x="137"/>
      </t>
    </mdx>
    <mdx n="0" f="v">
      <t c="3" si="227">
        <n x="225"/>
        <n x="284"/>
        <n x="138"/>
      </t>
    </mdx>
    <mdx n="0" f="v">
      <t c="3" si="227">
        <n x="225"/>
        <n x="284"/>
        <n x="237"/>
      </t>
    </mdx>
    <mdx n="0" f="v">
      <t c="3" si="227">
        <n x="225"/>
        <n x="284"/>
        <n x="45"/>
      </t>
    </mdx>
    <mdx n="0" f="v">
      <t c="3" si="227">
        <n x="225"/>
        <n x="284"/>
        <n x="46"/>
      </t>
    </mdx>
    <mdx n="0" f="v">
      <t c="3" si="227">
        <n x="225"/>
        <n x="284"/>
        <n x="47"/>
      </t>
    </mdx>
    <mdx n="0" f="v">
      <t c="3" si="227">
        <n x="225"/>
        <n x="284"/>
        <n x="233"/>
      </t>
    </mdx>
    <mdx n="0" f="v">
      <t c="3" si="227">
        <n x="225"/>
        <n x="284"/>
        <n x="143"/>
      </t>
    </mdx>
    <mdx n="0" f="v">
      <t c="3" si="227">
        <n x="225"/>
        <n x="284"/>
        <n x="144"/>
      </t>
    </mdx>
    <mdx n="0" f="v">
      <t c="3" si="227">
        <n x="225"/>
        <n x="284"/>
        <n x="145"/>
      </t>
    </mdx>
    <mdx n="0" f="v">
      <t c="3" si="227">
        <n x="225"/>
        <n x="284"/>
        <n x="146"/>
      </t>
    </mdx>
    <mdx n="0" f="v">
      <t c="3" si="227">
        <n x="225"/>
        <n x="284"/>
        <n x="147"/>
      </t>
    </mdx>
    <mdx n="0" f="v">
      <t c="3" si="227">
        <n x="225"/>
        <n x="284"/>
        <n x="148"/>
      </t>
    </mdx>
    <mdx n="0" f="v">
      <t c="3" si="227">
        <n x="225"/>
        <n x="284"/>
        <n x="149"/>
      </t>
    </mdx>
    <mdx n="0" f="v">
      <t c="3" si="227">
        <n x="225"/>
        <n x="284"/>
        <n x="150"/>
      </t>
    </mdx>
    <mdx n="0" f="v">
      <t c="3" si="227">
        <n x="225"/>
        <n x="284"/>
        <n x="151"/>
      </t>
    </mdx>
    <mdx n="0" f="v">
      <t c="3" si="227">
        <n x="225"/>
        <n x="284"/>
        <n x="152"/>
      </t>
    </mdx>
    <mdx n="0" f="v">
      <t c="3" si="227">
        <n x="225"/>
        <n x="284"/>
        <n x="182"/>
      </t>
    </mdx>
    <mdx n="0" f="v">
      <t c="3" si="227">
        <n x="225"/>
        <n x="284"/>
        <n x="183"/>
      </t>
    </mdx>
    <mdx n="0" f="v">
      <t c="3" si="227">
        <n x="225"/>
        <n x="284"/>
        <n x="249"/>
      </t>
    </mdx>
    <mdx n="0" f="v">
      <t c="3" si="227">
        <n x="225"/>
        <n x="269"/>
        <n x="137"/>
      </t>
    </mdx>
    <mdx n="0" f="v">
      <t c="3" si="227">
        <n x="225"/>
        <n x="274"/>
        <n x="81"/>
      </t>
    </mdx>
    <mdx n="0" f="v">
      <t c="3" si="227">
        <n x="225"/>
        <n x="274"/>
        <n x="82"/>
      </t>
    </mdx>
    <mdx n="0" f="v">
      <t c="3" si="227">
        <n x="225"/>
        <n x="274"/>
        <n x="83"/>
      </t>
    </mdx>
    <mdx n="0" f="v">
      <t c="3" si="227">
        <n x="225"/>
        <n x="274"/>
        <n x="187"/>
      </t>
    </mdx>
    <mdx n="0" f="v">
      <t c="3" si="227">
        <n x="225"/>
        <n x="274"/>
        <n x="131"/>
      </t>
    </mdx>
    <mdx n="0" f="v">
      <t c="3" si="227">
        <n x="225"/>
        <n x="274"/>
        <n x="132"/>
      </t>
    </mdx>
    <mdx n="0" f="v">
      <t c="3" si="227">
        <n x="225"/>
        <n x="274"/>
        <n x="133"/>
      </t>
    </mdx>
    <mdx n="0" f="v">
      <t c="3" si="227">
        <n x="225"/>
        <n x="274"/>
        <n x="134"/>
      </t>
    </mdx>
    <mdx n="0" f="v">
      <t c="3" si="227">
        <n x="225"/>
        <n x="274"/>
        <n x="135"/>
      </t>
    </mdx>
    <mdx n="0" f="v">
      <t c="3" si="227">
        <n x="225"/>
        <n x="274"/>
        <n x="136"/>
      </t>
    </mdx>
    <mdx n="0" f="v">
      <t c="3" si="227">
        <n x="225"/>
        <n x="274"/>
        <n x="137"/>
      </t>
    </mdx>
    <mdx n="0" f="v">
      <t c="3" si="227">
        <n x="225"/>
        <n x="274"/>
        <n x="138"/>
      </t>
    </mdx>
    <mdx n="0" f="v">
      <t c="3" si="227">
        <n x="225"/>
        <n x="274"/>
        <n x="237"/>
      </t>
    </mdx>
    <mdx n="0" f="v">
      <t c="3" si="227">
        <n x="225"/>
        <n x="274"/>
        <n x="45"/>
      </t>
    </mdx>
    <mdx n="0" f="v">
      <t c="3" si="227">
        <n x="225"/>
        <n x="274"/>
        <n x="46"/>
      </t>
    </mdx>
    <mdx n="0" f="v">
      <t c="3" si="227">
        <n x="225"/>
        <n x="274"/>
        <n x="47"/>
      </t>
    </mdx>
    <mdx n="0" f="v">
      <t c="3" si="227">
        <n x="225"/>
        <n x="274"/>
        <n x="233"/>
      </t>
    </mdx>
    <mdx n="0" f="v">
      <t c="3" si="227">
        <n x="225"/>
        <n x="274"/>
        <n x="143"/>
      </t>
    </mdx>
    <mdx n="0" f="v">
      <t c="3" si="227">
        <n x="225"/>
        <n x="274"/>
        <n x="144"/>
      </t>
    </mdx>
    <mdx n="0" f="v">
      <t c="3" si="227">
        <n x="225"/>
        <n x="274"/>
        <n x="145"/>
      </t>
    </mdx>
    <mdx n="0" f="v">
      <t c="3" si="227">
        <n x="225"/>
        <n x="274"/>
        <n x="146"/>
      </t>
    </mdx>
    <mdx n="0" f="v">
      <t c="3" si="227">
        <n x="225"/>
        <n x="274"/>
        <n x="147"/>
      </t>
    </mdx>
    <mdx n="0" f="v">
      <t c="3" si="227">
        <n x="225"/>
        <n x="274"/>
        <n x="148"/>
      </t>
    </mdx>
    <mdx n="0" f="v">
      <t c="3" si="227">
        <n x="225"/>
        <n x="274"/>
        <n x="149"/>
      </t>
    </mdx>
    <mdx n="0" f="v">
      <t c="3" si="227">
        <n x="225"/>
        <n x="274"/>
        <n x="150"/>
      </t>
    </mdx>
    <mdx n="0" f="v">
      <t c="3" si="227">
        <n x="225"/>
        <n x="274"/>
        <n x="151"/>
      </t>
    </mdx>
    <mdx n="0" f="v">
      <t c="3" si="227">
        <n x="225"/>
        <n x="274"/>
        <n x="152"/>
      </t>
    </mdx>
    <mdx n="0" f="v">
      <t c="3" si="227">
        <n x="225"/>
        <n x="274"/>
        <n x="182"/>
      </t>
    </mdx>
    <mdx n="0" f="v">
      <t c="3" si="227">
        <n x="225"/>
        <n x="275"/>
        <n x="81"/>
      </t>
    </mdx>
    <mdx n="0" f="v">
      <t c="3" si="227">
        <n x="225"/>
        <n x="275"/>
        <n x="82"/>
      </t>
    </mdx>
    <mdx n="0" f="v">
      <t c="3" si="227">
        <n x="225"/>
        <n x="275"/>
        <n x="83"/>
      </t>
    </mdx>
    <mdx n="0" f="v">
      <t c="3" si="227">
        <n x="225"/>
        <n x="275"/>
        <n x="187"/>
      </t>
    </mdx>
    <mdx n="0" f="v">
      <t c="3" si="227">
        <n x="225"/>
        <n x="275"/>
        <n x="131"/>
      </t>
    </mdx>
    <mdx n="0" f="v">
      <t c="3" si="227">
        <n x="225"/>
        <n x="275"/>
        <n x="132"/>
      </t>
    </mdx>
    <mdx n="0" f="v">
      <t c="3" si="227">
        <n x="225"/>
        <n x="275"/>
        <n x="133"/>
      </t>
    </mdx>
    <mdx n="0" f="v">
      <t c="3" si="227">
        <n x="225"/>
        <n x="275"/>
        <n x="134"/>
      </t>
    </mdx>
    <mdx n="0" f="v">
      <t c="3" si="227">
        <n x="225"/>
        <n x="275"/>
        <n x="135"/>
      </t>
    </mdx>
    <mdx n="0" f="v">
      <t c="3" si="227">
        <n x="225"/>
        <n x="275"/>
        <n x="136"/>
      </t>
    </mdx>
    <mdx n="0" f="v">
      <t c="3" si="227">
        <n x="225"/>
        <n x="275"/>
        <n x="137"/>
      </t>
    </mdx>
    <mdx n="0" f="v">
      <t c="3" si="227">
        <n x="225"/>
        <n x="275"/>
        <n x="138"/>
      </t>
    </mdx>
    <mdx n="0" f="v">
      <t c="3" si="227">
        <n x="225"/>
        <n x="275"/>
        <n x="237"/>
      </t>
    </mdx>
    <mdx n="0" f="v">
      <t c="3" si="227">
        <n x="225"/>
        <n x="275"/>
        <n x="45"/>
      </t>
    </mdx>
    <mdx n="0" f="v">
      <t c="3" si="227">
        <n x="225"/>
        <n x="275"/>
        <n x="46"/>
      </t>
    </mdx>
    <mdx n="0" f="v">
      <t c="3" si="227">
        <n x="225"/>
        <n x="275"/>
        <n x="47"/>
      </t>
    </mdx>
    <mdx n="0" f="v">
      <t c="3" si="227">
        <n x="225"/>
        <n x="275"/>
        <n x="233"/>
      </t>
    </mdx>
    <mdx n="0" f="v">
      <t c="3" si="227">
        <n x="225"/>
        <n x="275"/>
        <n x="143"/>
      </t>
    </mdx>
    <mdx n="0" f="v">
      <t c="3" si="227">
        <n x="225"/>
        <n x="275"/>
        <n x="144"/>
      </t>
    </mdx>
    <mdx n="0" f="v">
      <t c="3" si="227">
        <n x="225"/>
        <n x="275"/>
        <n x="145"/>
      </t>
    </mdx>
    <mdx n="0" f="v">
      <t c="3" si="227">
        <n x="225"/>
        <n x="275"/>
        <n x="146"/>
      </t>
    </mdx>
    <mdx n="0" f="v">
      <t c="3" si="227">
        <n x="225"/>
        <n x="275"/>
        <n x="147"/>
      </t>
    </mdx>
    <mdx n="0" f="v">
      <t c="3" si="227">
        <n x="225"/>
        <n x="275"/>
        <n x="148"/>
      </t>
    </mdx>
    <mdx n="0" f="v">
      <t c="3" si="227">
        <n x="225"/>
        <n x="275"/>
        <n x="149"/>
      </t>
    </mdx>
    <mdx n="0" f="v">
      <t c="3" si="227">
        <n x="225"/>
        <n x="275"/>
        <n x="150"/>
      </t>
    </mdx>
    <mdx n="0" f="v">
      <t c="3" si="227">
        <n x="225"/>
        <n x="275"/>
        <n x="151"/>
      </t>
    </mdx>
    <mdx n="0" f="v">
      <t c="3" si="227">
        <n x="225"/>
        <n x="275"/>
        <n x="152"/>
      </t>
    </mdx>
    <mdx n="0" f="v">
      <t c="3" si="227">
        <n x="225"/>
        <n x="275"/>
        <n x="182"/>
      </t>
    </mdx>
    <mdx n="0" f="v">
      <t c="3" si="227">
        <n x="225"/>
        <n x="275"/>
        <n x="183"/>
      </t>
    </mdx>
    <mdx n="0" f="v">
      <t c="3" si="227">
        <n x="225"/>
        <n x="275"/>
        <n x="249"/>
      </t>
    </mdx>
    <mdx n="0" f="v">
      <t c="3" si="227">
        <n x="225"/>
        <n x="285"/>
        <n x="81"/>
      </t>
    </mdx>
    <mdx n="0" f="v">
      <t c="3" si="227">
        <n x="225"/>
        <n x="285"/>
        <n x="82"/>
      </t>
    </mdx>
    <mdx n="0" f="v">
      <t c="3" si="227">
        <n x="225"/>
        <n x="285"/>
        <n x="83"/>
      </t>
    </mdx>
    <mdx n="0" f="v">
      <t c="3" si="227">
        <n x="225"/>
        <n x="285"/>
        <n x="155"/>
      </t>
    </mdx>
    <mdx n="0" f="v">
      <t c="3" si="227">
        <n x="225"/>
        <n x="285"/>
        <n x="187"/>
      </t>
    </mdx>
    <mdx n="0" f="v">
      <t c="3" si="227">
        <n x="225"/>
        <n x="285"/>
        <n x="131"/>
      </t>
    </mdx>
    <mdx n="0" f="v">
      <t c="3" si="227">
        <n x="225"/>
        <n x="285"/>
        <n x="132"/>
      </t>
    </mdx>
    <mdx n="0" f="v">
      <t c="3" si="227">
        <n x="225"/>
        <n x="285"/>
        <n x="133"/>
      </t>
    </mdx>
    <mdx n="0" f="v">
      <t c="3" si="227">
        <n x="225"/>
        <n x="285"/>
        <n x="134"/>
      </t>
    </mdx>
    <mdx n="0" f="v">
      <t c="3" si="227">
        <n x="225"/>
        <n x="285"/>
        <n x="135"/>
      </t>
    </mdx>
    <mdx n="0" f="v">
      <t c="3" si="227">
        <n x="225"/>
        <n x="285"/>
        <n x="136"/>
      </t>
    </mdx>
    <mdx n="0" f="v">
      <t c="3" si="227">
        <n x="225"/>
        <n x="285"/>
        <n x="137"/>
      </t>
    </mdx>
    <mdx n="0" f="v">
      <t c="3" si="227">
        <n x="225"/>
        <n x="285"/>
        <n x="138"/>
      </t>
    </mdx>
    <mdx n="0" f="v">
      <t c="3" si="227">
        <n x="225"/>
        <n x="285"/>
        <n x="237"/>
      </t>
    </mdx>
    <mdx n="0" f="v">
      <t c="3" si="227">
        <n x="225"/>
        <n x="285"/>
        <n x="45"/>
      </t>
    </mdx>
    <mdx n="0" f="v">
      <t c="3" si="227">
        <n x="225"/>
        <n x="285"/>
        <n x="46"/>
      </t>
    </mdx>
    <mdx n="0" f="v">
      <t c="3" si="227">
        <n x="225"/>
        <n x="285"/>
        <n x="47"/>
      </t>
    </mdx>
    <mdx n="0" f="v">
      <t c="3" si="227">
        <n x="225"/>
        <n x="285"/>
        <n x="233"/>
      </t>
    </mdx>
    <mdx n="0" f="v">
      <t c="3" si="227">
        <n x="225"/>
        <n x="285"/>
        <n x="143"/>
      </t>
    </mdx>
    <mdx n="0" f="v">
      <t c="3" si="227">
        <n x="225"/>
        <n x="285"/>
        <n x="144"/>
      </t>
    </mdx>
    <mdx n="0" f="v">
      <t c="3" si="227">
        <n x="225"/>
        <n x="285"/>
        <n x="145"/>
      </t>
    </mdx>
    <mdx n="0" f="v">
      <t c="3" si="227">
        <n x="225"/>
        <n x="285"/>
        <n x="146"/>
      </t>
    </mdx>
    <mdx n="0" f="v">
      <t c="3" si="227">
        <n x="225"/>
        <n x="285"/>
        <n x="147"/>
      </t>
    </mdx>
    <mdx n="0" f="v">
      <t c="3" si="227">
        <n x="225"/>
        <n x="285"/>
        <n x="148"/>
      </t>
    </mdx>
    <mdx n="0" f="v">
      <t c="3" si="227">
        <n x="225"/>
        <n x="285"/>
        <n x="149"/>
      </t>
    </mdx>
    <mdx n="0" f="v">
      <t c="3" si="227">
        <n x="225"/>
        <n x="285"/>
        <n x="150"/>
      </t>
    </mdx>
    <mdx n="0" f="v">
      <t c="3" si="227">
        <n x="225"/>
        <n x="285"/>
        <n x="151"/>
      </t>
    </mdx>
    <mdx n="0" f="v">
      <t c="3" si="227">
        <n x="225"/>
        <n x="285"/>
        <n x="152"/>
      </t>
    </mdx>
    <mdx n="0" f="v">
      <t c="3" si="227">
        <n x="225"/>
        <n x="285"/>
        <n x="182"/>
      </t>
    </mdx>
    <mdx n="0" f="v">
      <t c="3" si="227">
        <n x="225"/>
        <n x="285"/>
        <n x="183"/>
      </t>
    </mdx>
    <mdx n="0" f="v">
      <t c="3" si="227">
        <n x="225"/>
        <n x="285"/>
        <n x="249"/>
      </t>
    </mdx>
    <mdx n="0" f="v">
      <t c="3" si="227">
        <n x="225"/>
        <n x="572"/>
        <n x="51"/>
      </t>
    </mdx>
    <mdx n="0" f="v">
      <t c="3" si="227">
        <n x="225"/>
        <n x="569"/>
        <n x="82"/>
      </t>
    </mdx>
    <mdx n="0" f="v">
      <t c="3" si="227">
        <n x="225"/>
        <n x="347"/>
        <n x="210"/>
      </t>
    </mdx>
    <mdx n="0" f="v">
      <t c="3" si="227">
        <n x="225"/>
        <n x="568"/>
        <n x="128"/>
      </t>
    </mdx>
    <mdx n="0" f="v">
      <t c="3" si="227">
        <n x="225"/>
        <n x="567"/>
        <n x="119"/>
      </t>
    </mdx>
    <mdx n="0" f="v">
      <t c="3" si="227">
        <n x="225"/>
        <n x="578"/>
        <n x="214"/>
      </t>
    </mdx>
    <mdx n="0" f="v">
      <t c="3" si="227">
        <n x="225"/>
        <n x="577"/>
        <n x="122"/>
      </t>
    </mdx>
    <mdx n="0" f="v">
      <t c="3" si="227">
        <n x="225"/>
        <n x="575"/>
        <n x="108"/>
      </t>
    </mdx>
    <mdx n="0" f="v">
      <t c="3" si="227">
        <n x="225"/>
        <n x="564"/>
        <n x="128"/>
      </t>
    </mdx>
    <mdx n="0" f="v">
      <t c="3" si="227">
        <n x="225"/>
        <n x="563"/>
        <n x="55"/>
      </t>
    </mdx>
    <mdx n="0" f="v">
      <t c="3" si="227">
        <n x="225"/>
        <n x="563"/>
        <n x="160"/>
      </t>
    </mdx>
    <mdx n="0" f="v">
      <t c="3" si="227">
        <n x="225"/>
        <n x="295"/>
        <n x="41"/>
      </t>
    </mdx>
    <mdx n="0" f="v">
      <t c="3" si="227">
        <n x="225"/>
        <n x="295"/>
        <n x="179"/>
      </t>
    </mdx>
    <mdx n="0" f="v">
      <t c="3" si="227">
        <n x="225"/>
        <n x="329"/>
        <n x="53"/>
      </t>
    </mdx>
    <mdx n="0" f="v">
      <t c="3" si="227">
        <n x="225"/>
        <n x="296"/>
        <n x="32"/>
      </t>
    </mdx>
    <mdx n="0" f="v">
      <t c="3" si="227">
        <n x="225"/>
        <n x="552"/>
        <n x="199"/>
      </t>
    </mdx>
    <mdx n="0" f="v">
      <t c="3" si="227">
        <n x="225"/>
        <n x="552"/>
        <n x="68"/>
      </t>
    </mdx>
    <mdx n="0" f="v">
      <t c="3" si="227">
        <n x="225"/>
        <n x="552"/>
        <n x="97"/>
      </t>
    </mdx>
    <mdx n="0" f="v">
      <t c="3" si="227">
        <n x="225"/>
        <n x="297"/>
        <n x="112"/>
      </t>
    </mdx>
    <mdx n="0" f="v">
      <t c="3" si="227">
        <n x="225"/>
        <n x="298"/>
        <n x="8"/>
      </t>
    </mdx>
    <mdx n="0" f="v">
      <t c="3" si="227">
        <n x="225"/>
        <n x="298"/>
        <n x="107"/>
      </t>
    </mdx>
    <mdx n="0" f="v">
      <t c="3" si="227">
        <n x="225"/>
        <n x="298"/>
        <n x="161"/>
      </t>
    </mdx>
    <mdx n="0" f="v">
      <t c="3" si="227">
        <n x="225"/>
        <n x="300"/>
        <n x="116"/>
      </t>
    </mdx>
    <mdx n="0" f="v">
      <t c="3" si="227">
        <n x="225"/>
        <n x="556"/>
        <n x="125"/>
      </t>
    </mdx>
    <mdx n="0" f="v">
      <t c="3" si="227">
        <n x="225"/>
        <n x="330"/>
        <n x="101"/>
      </t>
    </mdx>
    <mdx n="0" f="v">
      <t c="3" si="227">
        <n x="225"/>
        <n x="553"/>
        <n x="68"/>
      </t>
    </mdx>
    <mdx n="0" f="v">
      <t c="3" si="227">
        <n x="225"/>
        <n x="332"/>
        <n x="170"/>
      </t>
    </mdx>
    <mdx n="0" f="v">
      <t c="3" si="227">
        <n x="225"/>
        <n x="333"/>
        <n x="201"/>
      </t>
    </mdx>
    <mdx n="0" f="v">
      <t c="3" si="227">
        <n x="225"/>
        <n x="303"/>
        <n x="67"/>
      </t>
    </mdx>
    <mdx n="0" f="v">
      <t c="3" si="227">
        <n x="225"/>
        <n x="557"/>
        <n x="163"/>
      </t>
    </mdx>
    <mdx n="0" f="v">
      <t c="3" si="227">
        <n x="225"/>
        <n x="306"/>
        <n x="55"/>
      </t>
    </mdx>
    <mdx n="0" f="v">
      <t c="3" si="227">
        <n x="225"/>
        <n x="343"/>
        <n x="236"/>
      </t>
    </mdx>
    <mdx n="0" f="v">
      <t c="3" si="227">
        <n x="225"/>
        <n x="334"/>
        <n x="204"/>
      </t>
    </mdx>
    <mdx n="0" f="v">
      <t c="3" si="227">
        <n x="225"/>
        <n x="308"/>
        <n x="232"/>
      </t>
    </mdx>
    <mdx n="0" f="v">
      <t c="3" si="227">
        <n x="225"/>
        <n x="324"/>
        <n x="247"/>
      </t>
    </mdx>
    <mdx n="0" f="v">
      <t c="3" si="227">
        <n x="225"/>
        <n x="324"/>
        <n x="174"/>
      </t>
    </mdx>
    <mdx n="0" f="v">
      <t c="3" si="227">
        <n x="225"/>
        <n x="335"/>
        <n x="244"/>
      </t>
    </mdx>
    <mdx n="0" f="v">
      <t c="3" si="227">
        <n x="225"/>
        <n x="313"/>
        <n x="216"/>
      </t>
    </mdx>
    <mdx n="0" f="v">
      <t c="3" si="227">
        <n x="225"/>
        <n x="314"/>
        <n x="105"/>
      </t>
    </mdx>
    <mdx n="0" f="v">
      <t c="3" si="227">
        <n x="225"/>
        <n x="325"/>
        <n x="236"/>
      </t>
    </mdx>
    <mdx n="0" f="v">
      <t c="3" si="227">
        <n x="225"/>
        <n x="325"/>
        <n x="192"/>
      </t>
    </mdx>
    <mdx n="0" f="v">
      <t c="3" si="227">
        <n x="225"/>
        <n x="344"/>
        <n x="23"/>
      </t>
    </mdx>
    <mdx n="0" f="v">
      <t c="3" si="227">
        <n x="225"/>
        <n x="283"/>
        <n x="160"/>
      </t>
    </mdx>
    <mdx n="0" f="v">
      <t c="3" si="227">
        <n x="225"/>
        <n x="292"/>
        <n x="116"/>
      </t>
    </mdx>
    <mdx n="0" f="v">
      <t c="3" si="227">
        <n x="225"/>
        <n x="286"/>
        <n x="168"/>
      </t>
    </mdx>
    <mdx n="0" f="v">
      <t c="3" si="227">
        <n x="225"/>
        <n x="286"/>
        <n x="232"/>
      </t>
    </mdx>
    <mdx n="0" f="v">
      <t c="3" si="227">
        <n x="225"/>
        <n x="286"/>
        <n x="161"/>
      </t>
    </mdx>
    <mdx n="0" f="v">
      <t c="3" si="227">
        <n x="225"/>
        <n x="287"/>
        <n x="169"/>
      </t>
    </mdx>
    <mdx n="0" f="v">
      <t c="3" si="227">
        <n x="225"/>
        <n x="287"/>
        <n x="174"/>
      </t>
    </mdx>
    <mdx n="0" f="v">
      <t c="3" si="227">
        <n x="225"/>
        <n x="287"/>
        <n x="232"/>
      </t>
    </mdx>
    <mdx n="0" f="v">
      <t c="3" si="227">
        <n x="225"/>
        <n x="287"/>
        <n x="179"/>
      </t>
    </mdx>
    <mdx n="0" f="v">
      <t c="3" si="227">
        <n x="225"/>
        <n x="290"/>
        <n x="174"/>
      </t>
    </mdx>
    <mdx n="0" f="v">
      <t c="3" si="227">
        <n x="225"/>
        <n x="290"/>
        <n x="178"/>
      </t>
    </mdx>
    <mdx n="0" f="v">
      <t c="3" si="227">
        <n x="225"/>
        <n x="290"/>
        <n x="12"/>
      </t>
    </mdx>
    <mdx n="0" f="v">
      <t c="3" si="227">
        <n x="225"/>
        <n x="284"/>
        <n x="240"/>
      </t>
    </mdx>
    <mdx n="0" f="v">
      <t c="3" si="227">
        <n x="225"/>
        <n x="284"/>
        <n x="174"/>
      </t>
    </mdx>
    <mdx n="0" f="v">
      <t c="3" si="227">
        <n x="225"/>
        <n x="284"/>
        <n x="178"/>
      </t>
    </mdx>
    <mdx n="0" f="v">
      <t c="3" si="227">
        <n x="225"/>
        <n x="284"/>
        <n x="12"/>
      </t>
    </mdx>
    <mdx n="0" f="v">
      <t c="3" si="227">
        <n x="225"/>
        <n x="275"/>
        <n x="240"/>
      </t>
    </mdx>
    <mdx n="0" f="v">
      <t c="3" si="227">
        <n x="225"/>
        <n x="275"/>
        <n x="174"/>
      </t>
    </mdx>
    <mdx n="0" f="v">
      <t c="3" si="227">
        <n x="225"/>
        <n x="275"/>
        <n x="178"/>
      </t>
    </mdx>
    <mdx n="0" f="v">
      <t c="3" si="227">
        <n x="225"/>
        <n x="275"/>
        <n x="12"/>
      </t>
    </mdx>
    <mdx n="0" f="v">
      <t c="3" si="227">
        <n x="225"/>
        <n x="285"/>
        <n x="174"/>
      </t>
    </mdx>
    <mdx n="0" f="v">
      <t c="3" si="227">
        <n x="225"/>
        <n x="285"/>
        <n x="178"/>
      </t>
    </mdx>
    <mdx n="0" f="v">
      <t c="3" si="227">
        <n x="225"/>
        <n x="275"/>
        <n x="167"/>
      </t>
    </mdx>
    <mdx n="0" f="v">
      <t c="3" si="227">
        <n x="225"/>
        <n x="285"/>
        <n x="236"/>
      </t>
    </mdx>
    <mdx n="0" f="v">
      <t c="3" si="227">
        <n x="225"/>
        <n x="284"/>
        <n x="66"/>
      </t>
    </mdx>
    <mdx n="0" f="v">
      <t c="3" si="227">
        <n x="225"/>
        <n x="274"/>
        <n x="168"/>
      </t>
    </mdx>
    <mdx n="0" f="v">
      <t c="3" si="227">
        <n x="225"/>
        <n x="275"/>
        <n x="168"/>
      </t>
    </mdx>
    <mdx n="0" f="v">
      <t c="3" si="227">
        <n x="225"/>
        <n x="275"/>
        <n x="179"/>
      </t>
    </mdx>
    <mdx n="0" f="v">
      <t c="3" si="227">
        <n x="225"/>
        <n x="285"/>
        <n x="168"/>
      </t>
    </mdx>
    <mdx n="0" f="v">
      <t c="3" si="227">
        <n x="225"/>
        <n x="285"/>
        <n x="179"/>
      </t>
    </mdx>
    <mdx n="0" f="v">
      <t c="3" si="227">
        <n x="225"/>
        <n x="337"/>
        <n x="175"/>
      </t>
    </mdx>
    <mdx n="0" f="v">
      <t c="3" si="227">
        <n x="225"/>
        <n x="288"/>
        <n x="236"/>
      </t>
    </mdx>
    <mdx n="0" f="v">
      <t c="3" si="227">
        <n x="225"/>
        <n x="318"/>
        <n x="175"/>
      </t>
    </mdx>
    <mdx n="0" f="v">
      <t c="3" si="227">
        <n x="225"/>
        <n x="289"/>
        <n x="236"/>
      </t>
    </mdx>
    <mdx n="0" f="v">
      <t c="3" si="227">
        <n x="225"/>
        <n x="319"/>
        <n x="175"/>
      </t>
    </mdx>
    <mdx n="0" f="v">
      <t c="3" si="227">
        <n x="225"/>
        <n x="290"/>
        <n x="167"/>
      </t>
    </mdx>
    <mdx n="0" f="v">
      <t c="3" si="227">
        <n x="225"/>
        <n x="290"/>
        <n x="236"/>
      </t>
    </mdx>
    <mdx n="0" f="v">
      <t c="3" si="227">
        <n x="225"/>
        <n x="290"/>
        <n x="159"/>
      </t>
    </mdx>
    <mdx n="0" f="v">
      <t c="3" si="227">
        <n x="225"/>
        <n x="290"/>
        <n x="192"/>
      </t>
    </mdx>
    <mdx n="0" f="v">
      <t c="3" si="227">
        <n x="225"/>
        <n x="320"/>
        <n x="175"/>
      </t>
    </mdx>
    <mdx n="0" f="v">
      <t c="3" si="227">
        <n x="225"/>
        <n x="284"/>
        <n x="167"/>
      </t>
    </mdx>
    <mdx n="0" f="v">
      <t c="3" si="227">
        <n x="225"/>
        <n x="284"/>
        <n x="236"/>
      </t>
    </mdx>
    <mdx n="0" f="v">
      <t c="3" si="227">
        <n x="225"/>
        <n x="284"/>
        <n x="159"/>
      </t>
    </mdx>
    <mdx n="0" f="v">
      <t c="3" si="227">
        <n x="225"/>
        <n x="284"/>
        <n x="192"/>
      </t>
    </mdx>
    <mdx n="0" f="v">
      <t c="3" si="227">
        <n x="225"/>
        <n x="275"/>
        <n x="236"/>
      </t>
    </mdx>
    <mdx n="0" f="v">
      <t c="3" si="227">
        <n x="225"/>
        <n x="275"/>
        <n x="192"/>
      </t>
    </mdx>
    <mdx n="0" f="v">
      <t c="3" si="227">
        <n x="225"/>
        <n x="285"/>
        <n x="159"/>
      </t>
    </mdx>
    <mdx n="0" f="v">
      <t c="3" si="227">
        <n x="225"/>
        <n x="290"/>
        <n x="66"/>
      </t>
    </mdx>
    <mdx n="0" f="v">
      <t c="3" si="227">
        <n x="225"/>
        <n x="289"/>
        <n x="168"/>
      </t>
    </mdx>
    <mdx n="0" f="v">
      <t c="3" si="227">
        <n x="225"/>
        <n x="337"/>
        <n x="61"/>
      </t>
    </mdx>
    <mdx n="0" f="v">
      <t c="3" si="227">
        <n x="225"/>
        <n x="337"/>
        <n x="176"/>
      </t>
    </mdx>
    <mdx n="0" f="v">
      <t c="3" si="227">
        <n x="225"/>
        <n x="288"/>
        <n x="246"/>
      </t>
    </mdx>
    <mdx n="0" f="v">
      <t c="3" si="227">
        <n x="225"/>
        <n x="318"/>
        <n x="61"/>
      </t>
    </mdx>
    <mdx n="0" f="v">
      <t c="3" si="227">
        <n x="225"/>
        <n x="318"/>
        <n x="176"/>
      </t>
    </mdx>
    <mdx n="0" f="v">
      <t c="3" si="227">
        <n x="225"/>
        <n x="289"/>
        <n x="246"/>
      </t>
    </mdx>
    <mdx n="0" f="v">
      <t c="3" si="227">
        <n x="225"/>
        <n x="289"/>
        <n x="67"/>
      </t>
    </mdx>
    <mdx n="0" f="v">
      <t c="3" si="227">
        <n x="225"/>
        <n x="319"/>
        <n x="61"/>
      </t>
    </mdx>
    <mdx n="0" f="v">
      <t c="3" si="227">
        <n x="225"/>
        <n x="319"/>
        <n x="176"/>
      </t>
    </mdx>
    <mdx n="0" f="v">
      <t c="3" si="227">
        <n x="225"/>
        <n x="290"/>
        <n x="67"/>
      </t>
    </mdx>
    <mdx n="0" f="v">
      <t c="3" si="227">
        <n x="225"/>
        <n x="290"/>
        <n x="160"/>
      </t>
    </mdx>
    <mdx n="0" f="v">
      <t c="3" si="227">
        <n x="225"/>
        <n x="320"/>
        <n x="61"/>
      </t>
    </mdx>
    <mdx n="0" f="v">
      <t c="3" si="227">
        <n x="225"/>
        <n x="320"/>
        <n x="176"/>
      </t>
    </mdx>
    <mdx n="0" f="v">
      <t c="3" si="227">
        <n x="225"/>
        <n x="284"/>
        <n x="246"/>
      </t>
    </mdx>
    <mdx n="0" f="v">
      <t c="3" si="227">
        <n x="225"/>
        <n x="284"/>
        <n x="169"/>
      </t>
    </mdx>
    <mdx n="0" f="v">
      <t c="3" si="227">
        <n x="225"/>
        <n x="284"/>
        <n x="67"/>
      </t>
    </mdx>
    <mdx n="0" f="v">
      <t c="3" si="227">
        <n x="225"/>
        <n x="284"/>
        <n x="160"/>
      </t>
    </mdx>
    <mdx n="0" f="v">
      <t c="3" si="227">
        <n x="225"/>
        <n x="338"/>
        <n x="61"/>
      </t>
    </mdx>
    <mdx n="0" f="v">
      <t c="3" si="227">
        <n x="225"/>
        <n x="338"/>
        <n x="176"/>
      </t>
    </mdx>
    <mdx n="0" f="v">
      <t c="3" si="227">
        <n x="225"/>
        <n x="269"/>
        <n x="246"/>
      </t>
    </mdx>
    <mdx n="0" f="v">
      <t c="3" si="227">
        <n x="225"/>
        <n x="264"/>
        <n x="61"/>
      </t>
    </mdx>
    <mdx n="0" f="v">
      <t c="3" si="227">
        <n x="225"/>
        <n x="274"/>
        <n x="246"/>
      </t>
    </mdx>
    <mdx n="0" f="v">
      <t c="3" si="227">
        <n x="225"/>
        <n x="265"/>
        <n x="61"/>
      </t>
    </mdx>
    <mdx n="0" f="v">
      <t c="3" si="227">
        <n x="225"/>
        <n x="275"/>
        <n x="246"/>
      </t>
    </mdx>
    <mdx n="0" f="v">
      <t c="3" si="227">
        <n x="225"/>
        <n x="275"/>
        <n x="169"/>
      </t>
    </mdx>
    <mdx n="0" f="v">
      <t c="3" si="227">
        <n x="225"/>
        <n x="275"/>
        <n x="67"/>
      </t>
    </mdx>
    <mdx n="0" f="v">
      <t c="3" si="227">
        <n x="225"/>
        <n x="275"/>
        <n x="160"/>
      </t>
    </mdx>
    <mdx n="0" f="v">
      <t c="3" si="227">
        <n x="225"/>
        <n x="321"/>
        <n x="61"/>
      </t>
    </mdx>
    <mdx n="0" f="v">
      <t c="3" si="227">
        <n x="225"/>
        <n x="321"/>
        <n x="176"/>
      </t>
    </mdx>
    <mdx n="0" f="v">
      <t c="3" si="227">
        <n x="225"/>
        <n x="285"/>
        <n x="246"/>
      </t>
    </mdx>
    <mdx n="0" f="v">
      <t c="3" si="227">
        <n x="225"/>
        <n x="285"/>
        <n x="169"/>
      </t>
    </mdx>
    <mdx n="0" f="v">
      <t c="3" si="227">
        <n x="225"/>
        <n x="285"/>
        <n x="67"/>
      </t>
    </mdx>
    <mdx n="0" f="v">
      <t c="3" si="227">
        <n x="225"/>
        <n x="285"/>
        <n x="160"/>
      </t>
    </mdx>
    <mdx n="0" f="v">
      <t c="3" si="227">
        <n x="225"/>
        <n x="322"/>
        <n x="61"/>
      </t>
    </mdx>
    <mdx n="0" f="v">
      <t c="3" si="227">
        <n x="225"/>
        <n x="322"/>
        <n x="176"/>
      </t>
    </mdx>
    <mdx n="0" f="v">
      <t c="3" si="227">
        <n x="225"/>
        <n x="337"/>
        <n x="62"/>
      </t>
    </mdx>
    <mdx n="0" f="v">
      <t c="3" si="227">
        <n x="225"/>
        <n x="337"/>
        <n x="157"/>
      </t>
    </mdx>
    <mdx n="0" f="v">
      <t c="3" si="227">
        <n x="225"/>
        <n x="337"/>
        <n x="76"/>
      </t>
    </mdx>
    <mdx n="0" f="v">
      <t c="3" si="227">
        <n x="225"/>
        <n x="288"/>
        <n x="101"/>
      </t>
    </mdx>
    <mdx n="0" f="v">
      <t c="3" si="227">
        <n x="225"/>
        <n x="318"/>
        <n x="62"/>
      </t>
    </mdx>
    <mdx n="0" f="v">
      <t c="3" si="227">
        <n x="225"/>
        <n x="318"/>
        <n x="157"/>
      </t>
    </mdx>
    <mdx n="0" f="v">
      <t c="3" si="227">
        <n x="225"/>
        <n x="318"/>
        <n x="76"/>
      </t>
    </mdx>
    <mdx n="0" f="v">
      <t c="3" si="227">
        <n x="225"/>
        <n x="289"/>
        <n x="101"/>
      </t>
    </mdx>
    <mdx n="0" f="v">
      <t c="3" si="227">
        <n x="225"/>
        <n x="319"/>
        <n x="62"/>
      </t>
    </mdx>
    <mdx n="0" f="v">
      <t c="3" si="227">
        <n x="225"/>
        <n x="319"/>
        <n x="157"/>
      </t>
    </mdx>
    <mdx n="0" f="v">
      <t c="3" si="227">
        <n x="225"/>
        <n x="319"/>
        <n x="76"/>
      </t>
    </mdx>
    <mdx n="0" f="v">
      <t c="3" si="227">
        <n x="225"/>
        <n x="290"/>
        <n x="101"/>
      </t>
    </mdx>
    <mdx n="0" f="v">
      <t c="3" si="227">
        <n x="225"/>
        <n x="290"/>
        <n x="170"/>
      </t>
    </mdx>
    <mdx n="0" f="v">
      <t c="3" si="227">
        <n x="225"/>
        <n x="290"/>
        <n x="68"/>
      </t>
    </mdx>
    <mdx n="0" f="v">
      <t c="3" si="227">
        <n x="225"/>
        <n x="290"/>
        <n x="180"/>
      </t>
    </mdx>
    <mdx n="0" f="v">
      <t c="3" si="227">
        <n x="225"/>
        <n x="320"/>
        <n x="196"/>
      </t>
    </mdx>
    <mdx n="0" f="v">
      <t c="3" si="227">
        <n x="225"/>
        <n x="320"/>
        <n x="62"/>
      </t>
    </mdx>
    <mdx n="0" f="v">
      <t c="3" si="227">
        <n x="225"/>
        <n x="320"/>
        <n x="157"/>
      </t>
    </mdx>
    <mdx n="0" f="v">
      <t c="3" si="227">
        <n x="225"/>
        <n x="320"/>
        <n x="76"/>
      </t>
    </mdx>
    <mdx n="0" f="v">
      <t c="3" si="227">
        <n x="225"/>
        <n x="284"/>
        <n x="101"/>
      </t>
    </mdx>
    <mdx n="0" f="v">
      <t c="3" si="227">
        <n x="225"/>
        <n x="284"/>
        <n x="170"/>
      </t>
    </mdx>
    <mdx n="0" f="v">
      <t c="3" si="227">
        <n x="225"/>
        <n x="284"/>
        <n x="68"/>
      </t>
    </mdx>
    <mdx n="0" f="v">
      <t c="3" si="227">
        <n x="225"/>
        <n x="284"/>
        <n x="180"/>
      </t>
    </mdx>
    <mdx n="0" f="v">
      <t c="3" si="227">
        <n x="225"/>
        <n x="338"/>
        <n x="76"/>
      </t>
    </mdx>
    <mdx n="0" f="v">
      <t c="3" si="227">
        <n x="225"/>
        <n x="269"/>
        <n x="101"/>
      </t>
    </mdx>
    <mdx n="0" f="v">
      <t c="3" si="227">
        <n x="225"/>
        <n x="264"/>
        <n x="62"/>
      </t>
    </mdx>
    <mdx n="0" f="v">
      <t c="3" si="227">
        <n x="225"/>
        <n x="274"/>
        <n x="101"/>
      </t>
    </mdx>
    <mdx n="0" f="v">
      <t c="3" si="227">
        <n x="225"/>
        <n x="265"/>
        <n x="62"/>
      </t>
    </mdx>
    <mdx n="0" f="v">
      <t c="3" si="227">
        <n x="225"/>
        <n x="275"/>
        <n x="101"/>
      </t>
    </mdx>
    <mdx n="0" f="v">
      <t c="3" si="227">
        <n x="225"/>
        <n x="275"/>
        <n x="170"/>
      </t>
    </mdx>
    <mdx n="0" f="v">
      <t c="3" si="227">
        <n x="225"/>
        <n x="275"/>
        <n x="68"/>
      </t>
    </mdx>
    <mdx n="0" f="v">
      <t c="3" si="227">
        <n x="225"/>
        <n x="275"/>
        <n x="180"/>
      </t>
    </mdx>
    <mdx n="0" f="v">
      <t c="3" si="227">
        <n x="225"/>
        <n x="321"/>
        <n x="62"/>
      </t>
    </mdx>
    <mdx n="0" f="v">
      <t c="3" si="227">
        <n x="225"/>
        <n x="321"/>
        <n x="157"/>
      </t>
    </mdx>
    <mdx n="0" f="v">
      <t c="3" si="227">
        <n x="225"/>
        <n x="321"/>
        <n x="76"/>
      </t>
    </mdx>
    <mdx n="0" f="v">
      <t c="3" si="227">
        <n x="225"/>
        <n x="285"/>
        <n x="101"/>
      </t>
    </mdx>
    <mdx n="0" f="v">
      <t c="3" si="227">
        <n x="225"/>
        <n x="285"/>
        <n x="170"/>
      </t>
    </mdx>
    <mdx n="0" f="v">
      <t c="3" si="227">
        <n x="225"/>
        <n x="285"/>
        <n x="68"/>
      </t>
    </mdx>
    <mdx n="0" f="v">
      <t c="3" si="227">
        <n x="225"/>
        <n x="285"/>
        <n x="180"/>
      </t>
    </mdx>
    <mdx n="0" f="v">
      <t c="3" si="227">
        <n x="225"/>
        <n x="322"/>
        <n x="62"/>
      </t>
    </mdx>
    <mdx n="0" f="v">
      <t c="3" si="227">
        <n x="225"/>
        <n x="322"/>
        <n x="157"/>
      </t>
    </mdx>
    <mdx n="0" f="v">
      <t c="3" si="227">
        <n x="225"/>
        <n x="285"/>
        <n x="115"/>
      </t>
    </mdx>
    <mdx n="0" f="v">
      <t c="3" si="227">
        <n x="225"/>
        <n x="285"/>
        <n x="161"/>
      </t>
    </mdx>
    <mdx n="0" f="v">
      <t c="3" si="227">
        <n x="225"/>
        <n x="285"/>
        <n x="181"/>
      </t>
    </mdx>
    <mdx n="0" f="v">
      <t c="3" si="227">
        <n x="225"/>
        <n x="322"/>
        <n x="70"/>
      </t>
    </mdx>
    <mdx n="0" f="v">
      <t c="3" si="227">
        <n x="225"/>
        <n x="319"/>
        <n x="156"/>
      </t>
    </mdx>
    <mdx n="0" f="v">
      <t c="3" si="227">
        <n x="225"/>
        <n x="337"/>
        <n x="69"/>
      </t>
    </mdx>
    <mdx n="0" f="v">
      <t c="3" si="227">
        <n x="225"/>
        <n x="337"/>
        <n x="77"/>
      </t>
    </mdx>
    <mdx n="0" f="v">
      <t c="3" si="227">
        <n x="225"/>
        <n x="288"/>
        <n x="115"/>
      </t>
    </mdx>
    <mdx n="0" f="v">
      <t c="3" si="227">
        <n x="225"/>
        <n x="318"/>
        <n x="69"/>
      </t>
    </mdx>
    <mdx n="0" f="v">
      <t c="3" si="227">
        <n x="225"/>
        <n x="318"/>
        <n x="77"/>
      </t>
    </mdx>
    <mdx n="0" f="v">
      <t c="3" si="227">
        <n x="225"/>
        <n x="289"/>
        <n x="115"/>
      </t>
    </mdx>
    <mdx n="0" f="v">
      <t c="3" si="227">
        <n x="225"/>
        <n x="319"/>
        <n x="69"/>
      </t>
    </mdx>
    <mdx n="0" f="v">
      <t c="3" si="227">
        <n x="225"/>
        <n x="319"/>
        <n x="77"/>
      </t>
    </mdx>
    <mdx n="0" f="v">
      <t c="3" si="227">
        <n x="225"/>
        <n x="290"/>
        <n x="115"/>
      </t>
    </mdx>
    <mdx n="0" f="v">
      <t c="3" si="227">
        <n x="225"/>
        <n x="290"/>
        <n x="171"/>
      </t>
    </mdx>
    <mdx n="0" f="v">
      <t c="3" si="227">
        <n x="225"/>
        <n x="290"/>
        <n x="232"/>
      </t>
    </mdx>
    <mdx n="0" f="v">
      <t c="3" si="227">
        <n x="225"/>
        <n x="290"/>
        <n x="161"/>
      </t>
    </mdx>
    <mdx n="0" f="v">
      <t c="3" si="227">
        <n x="225"/>
        <n x="320"/>
        <n x="197"/>
      </t>
    </mdx>
    <mdx n="0" f="v">
      <t c="3" si="227">
        <n x="225"/>
        <n x="320"/>
        <n x="69"/>
      </t>
    </mdx>
    <mdx n="0" f="v">
      <t c="3" si="227">
        <n x="225"/>
        <n x="320"/>
        <n x="77"/>
      </t>
    </mdx>
    <mdx n="0" f="v">
      <t c="3" si="227">
        <n x="225"/>
        <n x="284"/>
        <n x="115"/>
      </t>
    </mdx>
    <mdx n="0" f="v">
      <t c="3" si="227">
        <n x="225"/>
        <n x="284"/>
        <n x="171"/>
      </t>
    </mdx>
    <mdx n="0" f="v">
      <t c="3" si="227">
        <n x="225"/>
        <n x="284"/>
        <n x="232"/>
      </t>
    </mdx>
    <mdx n="0" f="v">
      <t c="3" si="227">
        <n x="225"/>
        <n x="284"/>
        <n x="161"/>
      </t>
    </mdx>
    <mdx n="0" f="v">
      <t c="3" si="227">
        <n x="225"/>
        <n x="338"/>
        <n x="69"/>
      </t>
    </mdx>
    <mdx n="0" f="v">
      <t c="3" si="227">
        <n x="225"/>
        <n x="338"/>
        <n x="77"/>
      </t>
    </mdx>
    <mdx n="0" f="v">
      <t c="3" si="227">
        <n x="225"/>
        <n x="269"/>
        <n x="115"/>
      </t>
    </mdx>
    <mdx n="0" f="v">
      <t c="3" si="227">
        <n x="225"/>
        <n x="274"/>
        <n x="115"/>
      </t>
    </mdx>
    <mdx n="0" f="v">
      <t c="3" si="227">
        <n x="225"/>
        <n x="265"/>
        <n x="69"/>
      </t>
    </mdx>
    <mdx n="0" f="v">
      <t c="3" si="227">
        <n x="225"/>
        <n x="275"/>
        <n x="115"/>
      </t>
    </mdx>
    <mdx n="0" f="v">
      <t c="3" si="227">
        <n x="225"/>
        <n x="275"/>
        <n x="171"/>
      </t>
    </mdx>
    <mdx n="0" f="v">
      <t c="3" si="227">
        <n x="225"/>
        <n x="275"/>
        <n x="232"/>
      </t>
    </mdx>
    <mdx n="0" f="v">
      <t c="3" si="227">
        <n x="225"/>
        <n x="275"/>
        <n x="161"/>
      </t>
    </mdx>
    <mdx n="0" f="v">
      <t c="3" si="227">
        <n x="225"/>
        <n x="321"/>
        <n x="197"/>
      </t>
    </mdx>
    <mdx n="0" f="v">
      <t c="3" si="227">
        <n x="225"/>
        <n x="321"/>
        <n x="69"/>
      </t>
    </mdx>
    <mdx n="0" f="v">
      <t c="3" si="227">
        <n x="225"/>
        <n x="321"/>
        <n x="77"/>
      </t>
    </mdx>
    <mdx n="0" f="v">
      <t c="3" si="227">
        <n x="225"/>
        <n x="285"/>
        <n x="171"/>
      </t>
    </mdx>
    <mdx n="0" f="v">
      <t c="3" si="227">
        <n x="225"/>
        <n x="285"/>
        <n x="232"/>
      </t>
    </mdx>
    <mdx n="0" f="v">
      <t c="3" si="227">
        <n x="225"/>
        <n x="322"/>
        <n x="69"/>
      </t>
    </mdx>
    <mdx n="0" f="v">
      <t c="3" si="227">
        <n x="225"/>
        <n x="290"/>
        <n x="168"/>
      </t>
    </mdx>
    <mdx n="0" f="v">
      <t c="3" si="227">
        <n x="225"/>
        <n x="337"/>
        <n x="56"/>
      </t>
    </mdx>
    <mdx n="0" f="v">
      <t c="3" si="227">
        <n x="225"/>
        <n x="337"/>
        <n x="63"/>
      </t>
    </mdx>
    <mdx n="0" f="v">
      <t c="3" si="227">
        <n x="225"/>
        <n x="337"/>
        <n x="70"/>
      </t>
    </mdx>
    <mdx n="0" f="v">
      <t c="3" si="227">
        <n x="225"/>
        <n x="337"/>
        <n x="78"/>
      </t>
    </mdx>
    <mdx n="0" f="v">
      <t c="3" si="227">
        <n x="225"/>
        <n x="288"/>
        <n x="116"/>
      </t>
    </mdx>
    <mdx n="0" f="v">
      <t c="3" si="227">
        <n x="225"/>
        <n x="318"/>
        <n x="56"/>
      </t>
    </mdx>
    <mdx n="0" f="v">
      <t c="3" si="227">
        <n x="225"/>
        <n x="318"/>
        <n x="63"/>
      </t>
    </mdx>
    <mdx n="0" f="v">
      <t c="3" si="227">
        <n x="225"/>
        <n x="318"/>
        <n x="70"/>
      </t>
    </mdx>
    <mdx n="0" f="v">
      <t c="3" si="227">
        <n x="225"/>
        <n x="318"/>
        <n x="78"/>
      </t>
    </mdx>
    <mdx n="0" f="v">
      <t c="3" si="227">
        <n x="225"/>
        <n x="289"/>
        <n x="116"/>
      </t>
    </mdx>
    <mdx n="0" f="v">
      <t c="3" si="227">
        <n x="225"/>
        <n x="319"/>
        <n x="56"/>
      </t>
    </mdx>
    <mdx n="0" f="v">
      <t c="3" si="227">
        <n x="225"/>
        <n x="319"/>
        <n x="63"/>
      </t>
    </mdx>
    <mdx n="0" f="v">
      <t c="3" si="227">
        <n x="225"/>
        <n x="319"/>
        <n x="70"/>
      </t>
    </mdx>
    <mdx n="0" f="v">
      <t c="3" si="227">
        <n x="225"/>
        <n x="319"/>
        <n x="78"/>
      </t>
    </mdx>
    <mdx n="0" f="v">
      <t c="3" si="227">
        <n x="225"/>
        <n x="290"/>
        <n x="172"/>
      </t>
    </mdx>
    <mdx n="0" f="v">
      <t c="3" si="227">
        <n x="225"/>
        <n x="290"/>
        <n x="177"/>
      </t>
    </mdx>
    <mdx n="0" f="v">
      <t c="3" si="227">
        <n x="225"/>
        <n x="290"/>
        <n x="181"/>
      </t>
    </mdx>
    <mdx n="0" f="v">
      <t c="3" si="227">
        <n x="225"/>
        <n x="320"/>
        <n x="56"/>
      </t>
    </mdx>
    <mdx n="0" f="v">
      <t c="3" si="227">
        <n x="225"/>
        <n x="320"/>
        <n x="63"/>
      </t>
    </mdx>
    <mdx n="0" f="v">
      <t c="3" si="227">
        <n x="225"/>
        <n x="320"/>
        <n x="70"/>
      </t>
    </mdx>
    <mdx n="0" f="v">
      <t c="3" si="227">
        <n x="225"/>
        <n x="320"/>
        <n x="78"/>
      </t>
    </mdx>
    <mdx n="0" f="v">
      <t c="3" si="227">
        <n x="225"/>
        <n x="284"/>
        <n x="116"/>
      </t>
    </mdx>
    <mdx n="0" f="v">
      <t c="3" si="227">
        <n x="225"/>
        <n x="284"/>
        <n x="172"/>
      </t>
    </mdx>
    <mdx n="0" f="v">
      <t c="3" si="227">
        <n x="225"/>
        <n x="284"/>
        <n x="177"/>
      </t>
    </mdx>
    <mdx n="0" f="v">
      <t c="3" si="227">
        <n x="225"/>
        <n x="284"/>
        <n x="181"/>
      </t>
    </mdx>
    <mdx n="0" f="v">
      <t c="3" si="227">
        <n x="225"/>
        <n x="338"/>
        <n x="56"/>
      </t>
    </mdx>
    <mdx n="0" f="v">
      <t c="3" si="227">
        <n x="225"/>
        <n x="338"/>
        <n x="78"/>
      </t>
    </mdx>
    <mdx n="0" f="v">
      <t c="3" si="227">
        <n x="225"/>
        <n x="269"/>
        <n x="116"/>
      </t>
    </mdx>
    <mdx n="0" f="v">
      <t c="3" si="227">
        <n x="225"/>
        <n x="264"/>
        <n x="63"/>
      </t>
    </mdx>
    <mdx n="0" f="v">
      <t c="3" si="227">
        <n x="225"/>
        <n x="274"/>
        <n x="116"/>
      </t>
    </mdx>
    <mdx n="0" f="v">
      <t c="3" si="227">
        <n x="225"/>
        <n x="275"/>
        <n x="172"/>
      </t>
    </mdx>
    <mdx n="0" f="v">
      <t c="3" si="227">
        <n x="225"/>
        <n x="275"/>
        <n x="177"/>
      </t>
    </mdx>
    <mdx n="0" f="v">
      <t c="3" si="227">
        <n x="225"/>
        <n x="275"/>
        <n x="181"/>
      </t>
    </mdx>
    <mdx n="0" f="v">
      <t c="3" si="227">
        <n x="225"/>
        <n x="321"/>
        <n x="56"/>
      </t>
    </mdx>
    <mdx n="0" f="v">
      <t c="3" si="227">
        <n x="225"/>
        <n x="321"/>
        <n x="63"/>
      </t>
    </mdx>
    <mdx n="0" f="v">
      <t c="3" si="227">
        <n x="225"/>
        <n x="321"/>
        <n x="70"/>
      </t>
    </mdx>
    <mdx n="0" f="v">
      <t c="3" si="227">
        <n x="225"/>
        <n x="321"/>
        <n x="78"/>
      </t>
    </mdx>
    <mdx n="0" f="v">
      <t c="3" si="227">
        <n x="225"/>
        <n x="285"/>
        <n x="116"/>
      </t>
    </mdx>
    <mdx n="0" f="v">
      <t c="3" si="227">
        <n x="225"/>
        <n x="285"/>
        <n x="172"/>
      </t>
    </mdx>
    <mdx n="0" f="v">
      <t c="3" si="227">
        <n x="225"/>
        <n x="285"/>
        <n x="177"/>
      </t>
    </mdx>
    <mdx n="0" f="v">
      <t c="3" si="227">
        <n x="225"/>
        <n x="322"/>
        <n x="56"/>
      </t>
    </mdx>
    <mdx n="0" f="v">
      <t c="3" si="227">
        <n x="225"/>
        <n x="322"/>
        <n x="78"/>
      </t>
    </mdx>
    <mdx n="0" f="v">
      <t c="3" si="227">
        <n x="225"/>
        <n x="290"/>
        <n x="179"/>
      </t>
    </mdx>
    <mdx n="0" f="v">
      <t c="3" si="227">
        <n x="225"/>
        <n x="284"/>
        <n x="168"/>
      </t>
    </mdx>
    <mdx n="0" f="v">
      <t c="3" si="227">
        <n x="225"/>
        <n x="264"/>
        <n x="60"/>
      </t>
    </mdx>
    <mdx n="0" f="v">
      <t c="3" si="227">
        <n x="225"/>
        <n x="275"/>
        <n x="66"/>
      </t>
    </mdx>
    <mdx n="0" f="v">
      <t c="3" si="227">
        <n x="225"/>
        <n x="285"/>
        <n x="66"/>
      </t>
    </mdx>
    <mdx n="0" f="v">
      <t c="3" si="227">
        <n x="225"/>
        <n x="322"/>
        <n x="156"/>
      </t>
    </mdx>
    <mdx n="0" f="v">
      <t c="3" si="227">
        <n x="225"/>
        <n x="337"/>
        <n x="117"/>
      </t>
    </mdx>
    <mdx n="0" f="v">
      <t c="3" si="227">
        <n x="225"/>
        <n x="337"/>
        <n x="64"/>
      </t>
    </mdx>
    <mdx n="0" f="v">
      <t c="3" si="227">
        <n x="225"/>
        <n x="337"/>
        <n x="71"/>
      </t>
    </mdx>
    <mdx n="0" f="v">
      <t c="3" si="227">
        <n x="225"/>
        <n x="337"/>
        <n x="98"/>
      </t>
    </mdx>
    <mdx n="0" f="v">
      <t c="3" si="227">
        <n x="225"/>
        <n x="288"/>
        <n x="186"/>
      </t>
    </mdx>
    <mdx n="0" f="v">
      <t c="3" si="227">
        <n x="225"/>
        <n x="318"/>
        <n x="117"/>
      </t>
    </mdx>
    <mdx n="0" f="v">
      <t c="3" si="227">
        <n x="225"/>
        <n x="318"/>
        <n x="64"/>
      </t>
    </mdx>
    <mdx n="0" f="v">
      <t c="3" si="227">
        <n x="225"/>
        <n x="318"/>
        <n x="71"/>
      </t>
    </mdx>
    <mdx n="0" f="v">
      <t c="3" si="227">
        <n x="225"/>
        <n x="318"/>
        <n x="98"/>
      </t>
    </mdx>
    <mdx n="0" f="v">
      <t c="3" si="227">
        <n x="225"/>
        <n x="289"/>
        <n x="186"/>
      </t>
    </mdx>
    <mdx n="0" f="v">
      <t c="3" si="227">
        <n x="225"/>
        <n x="319"/>
        <n x="117"/>
      </t>
    </mdx>
    <mdx n="0" f="v">
      <t c="3" si="227">
        <n x="225"/>
        <n x="319"/>
        <n x="64"/>
      </t>
    </mdx>
    <mdx n="0" f="v">
      <t c="3" si="227">
        <n x="225"/>
        <n x="319"/>
        <n x="71"/>
      </t>
    </mdx>
    <mdx n="0" f="v">
      <t c="3" si="227">
        <n x="225"/>
        <n x="319"/>
        <n x="98"/>
      </t>
    </mdx>
    <mdx n="0" f="v">
      <t c="3" si="227">
        <n x="225"/>
        <n x="290"/>
        <n x="186"/>
      </t>
    </mdx>
    <mdx n="0" f="v">
      <t c="3" si="227">
        <n x="225"/>
        <n x="290"/>
        <n x="173"/>
      </t>
    </mdx>
    <mdx n="0" f="v">
      <t c="3" si="227">
        <n x="225"/>
        <n x="290"/>
        <n x="158"/>
      </t>
    </mdx>
    <mdx n="0" f="v">
      <t c="3" si="227">
        <n x="225"/>
        <n x="290"/>
        <n x="162"/>
      </t>
    </mdx>
    <mdx n="0" f="v">
      <t c="3" si="227">
        <n x="225"/>
        <n x="320"/>
        <n x="117"/>
      </t>
    </mdx>
    <mdx n="0" f="v">
      <t c="3" si="227">
        <n x="225"/>
        <n x="320"/>
        <n x="64"/>
      </t>
    </mdx>
    <mdx n="0" f="v">
      <t c="3" si="227">
        <n x="225"/>
        <n x="320"/>
        <n x="71"/>
      </t>
    </mdx>
    <mdx n="0" f="v">
      <t c="3" si="227">
        <n x="225"/>
        <n x="320"/>
        <n x="98"/>
      </t>
    </mdx>
    <mdx n="0" f="v">
      <t c="3" si="227">
        <n x="225"/>
        <n x="284"/>
        <n x="186"/>
      </t>
    </mdx>
    <mdx n="0" f="v">
      <t c="3" si="227">
        <n x="225"/>
        <n x="284"/>
        <n x="173"/>
      </t>
    </mdx>
    <mdx n="0" f="v">
      <t c="3" si="227">
        <n x="225"/>
        <n x="284"/>
        <n x="158"/>
      </t>
    </mdx>
    <mdx n="0" f="v">
      <t c="3" si="227">
        <n x="225"/>
        <n x="284"/>
        <n x="162"/>
      </t>
    </mdx>
    <mdx n="0" f="v">
      <t c="3" si="227">
        <n x="225"/>
        <n x="338"/>
        <n x="117"/>
      </t>
    </mdx>
    <mdx n="0" f="v">
      <t c="3" si="227">
        <n x="225"/>
        <n x="338"/>
        <n x="64"/>
      </t>
    </mdx>
    <mdx n="0" f="v">
      <t c="3" si="227">
        <n x="225"/>
        <n x="338"/>
        <n x="98"/>
      </t>
    </mdx>
    <mdx n="0" f="v">
      <t c="3" si="227">
        <n x="225"/>
        <n x="274"/>
        <n x="186"/>
      </t>
    </mdx>
    <mdx n="0" f="v">
      <t c="3" si="227">
        <n x="225"/>
        <n x="265"/>
        <n x="98"/>
      </t>
    </mdx>
    <mdx n="0" f="v">
      <t c="3" si="227">
        <n x="225"/>
        <n x="275"/>
        <n x="186"/>
      </t>
    </mdx>
    <mdx n="0" f="v">
      <t c="3" si="227">
        <n x="225"/>
        <n x="275"/>
        <n x="173"/>
      </t>
    </mdx>
    <mdx n="0" f="v">
      <t c="3" si="227">
        <n x="225"/>
        <n x="275"/>
        <n x="158"/>
      </t>
    </mdx>
    <mdx n="0" f="v">
      <t c="3" si="227">
        <n x="225"/>
        <n x="275"/>
        <n x="162"/>
      </t>
    </mdx>
    <mdx n="0" f="v">
      <t c="3" si="227">
        <n x="225"/>
        <n x="321"/>
        <n x="117"/>
      </t>
    </mdx>
    <mdx n="0" f="v">
      <t c="3" si="227">
        <n x="225"/>
        <n x="321"/>
        <n x="64"/>
      </t>
    </mdx>
    <mdx n="0" f="v">
      <t c="3" si="227">
        <n x="225"/>
        <n x="321"/>
        <n x="71"/>
      </t>
    </mdx>
    <mdx n="0" f="v">
      <t c="3" si="227">
        <n x="225"/>
        <n x="321"/>
        <n x="98"/>
      </t>
    </mdx>
    <mdx n="0" f="v">
      <t c="3" si="227">
        <n x="225"/>
        <n x="285"/>
        <n x="186"/>
      </t>
    </mdx>
    <mdx n="0" f="v">
      <t c="3" si="227">
        <n x="225"/>
        <n x="285"/>
        <n x="173"/>
      </t>
    </mdx>
    <mdx n="0" f="v">
      <t c="3" si="227">
        <n x="225"/>
        <n x="285"/>
        <n x="158"/>
      </t>
    </mdx>
    <mdx n="0" f="v">
      <t c="3" si="227">
        <n x="225"/>
        <n x="285"/>
        <n x="162"/>
      </t>
    </mdx>
    <mdx n="0" f="v">
      <t c="3" si="227">
        <n x="225"/>
        <n x="322"/>
        <n x="117"/>
      </t>
    </mdx>
    <mdx n="0" f="v">
      <t c="3" si="227">
        <n x="225"/>
        <n x="322"/>
        <n x="64"/>
      </t>
    </mdx>
    <mdx n="0" f="v">
      <t c="3" si="227">
        <n x="225"/>
        <n x="322"/>
        <n x="71"/>
      </t>
    </mdx>
    <mdx n="0" f="v">
      <t c="3" si="227">
        <n x="225"/>
        <n x="322"/>
        <n x="98"/>
      </t>
    </mdx>
    <mdx n="0" f="v">
      <t c="3" si="227">
        <n x="225"/>
        <n x="285"/>
        <n x="240"/>
      </t>
    </mdx>
    <mdx n="0" f="v">
      <t c="3" si="227">
        <n x="225"/>
        <n x="285"/>
        <n x="12"/>
      </t>
    </mdx>
    <mdx n="0" f="v">
      <t c="3" si="227">
        <n x="225"/>
        <n x="322"/>
        <n x="65"/>
      </t>
    </mdx>
    <mdx n="0" f="v">
      <t c="3" si="227">
        <n x="225"/>
        <n x="322"/>
        <n x="99"/>
      </t>
    </mdx>
    <mdx n="0" f="v">
      <t c="3" si="227">
        <n x="225"/>
        <n x="275"/>
        <n x="159"/>
      </t>
    </mdx>
    <mdx n="0" f="v">
      <t c="3" si="227">
        <n x="225"/>
        <n x="321"/>
        <n x="175"/>
      </t>
    </mdx>
    <mdx n="0" f="v">
      <t c="3" si="227">
        <n x="225"/>
        <n x="285"/>
        <n x="192"/>
      </t>
    </mdx>
    <mdx n="0" f="v">
      <t c="3" si="227">
        <n x="225"/>
        <n x="322"/>
        <n x="73"/>
      </t>
    </mdx>
    <mdx n="0" f="v">
      <t c="3" si="227">
        <n x="225"/>
        <n x="319"/>
        <n x="74"/>
      </t>
    </mdx>
    <mdx n="0" f="v">
      <t c="3" si="227">
        <n x="225"/>
        <n x="320"/>
        <n x="156"/>
      </t>
    </mdx>
    <mdx n="0" f="v">
      <t c="3" si="227">
        <n x="225"/>
        <n x="284"/>
        <n x="179"/>
      </t>
    </mdx>
    <mdx n="0" f="v">
      <t c="3" si="227">
        <n x="225"/>
        <n x="321"/>
        <n x="156"/>
      </t>
    </mdx>
    <mdx n="0" f="v">
      <t c="3" si="227">
        <n x="225"/>
        <n x="272"/>
        <n x="247"/>
      </t>
    </mdx>
    <mdx n="0" f="v">
      <t c="3" si="227">
        <n x="225"/>
        <n x="547"/>
        <n x="247"/>
      </t>
    </mdx>
    <mdx n="0" f="v">
      <t c="3" si="227">
        <n x="225"/>
        <n x="548"/>
        <n x="247"/>
      </t>
    </mdx>
    <mdx n="0" f="v">
      <t c="3" si="227">
        <n x="225"/>
        <n x="272"/>
        <n x="102"/>
      </t>
    </mdx>
    <mdx n="0" f="v">
      <t c="3" si="227">
        <n x="225"/>
        <n x="357"/>
        <n x="102"/>
      </t>
    </mdx>
    <mdx n="0" f="v">
      <t c="3" si="227">
        <n x="225"/>
        <n x="362"/>
        <n x="102"/>
      </t>
    </mdx>
    <mdx n="0" f="v">
      <t c="3" si="227">
        <n x="225"/>
        <n x="370"/>
        <n x="102"/>
      </t>
    </mdx>
    <mdx n="0" f="v">
      <t c="3" si="227">
        <n x="225"/>
        <n x="394"/>
        <n x="102"/>
      </t>
    </mdx>
    <mdx n="0" f="v">
      <t c="3" si="227">
        <n x="225"/>
        <n x="272"/>
        <n x="166"/>
      </t>
    </mdx>
    <mdx n="0" f="v">
      <t c="3" si="227">
        <n x="225"/>
        <n x="271"/>
        <n x="166"/>
      </t>
    </mdx>
    <mdx n="0" f="v">
      <t c="3" si="227">
        <n x="225"/>
        <n x="271"/>
        <n x="103"/>
      </t>
    </mdx>
    <mdx n="0" f="v">
      <t c="3" si="227">
        <n x="225"/>
        <n x="304"/>
        <n x="118"/>
      </t>
    </mdx>
    <mdx n="0" f="v">
      <t c="3" si="227">
        <n x="225"/>
        <n x="401"/>
        <n x="118"/>
      </t>
    </mdx>
    <mdx n="0" f="v">
      <t c="3" si="227">
        <n x="225"/>
        <n x="420"/>
        <n x="118"/>
      </t>
    </mdx>
    <mdx n="0" f="v">
      <t c="3" si="227">
        <n x="225"/>
        <n x="489"/>
        <n x="118"/>
      </t>
    </mdx>
    <mdx n="0" f="v">
      <t c="3" si="227">
        <n x="225"/>
        <n x="272"/>
        <n x="104"/>
      </t>
    </mdx>
    <mdx n="0" f="v">
      <t c="3" si="227">
        <n x="225"/>
        <n x="271"/>
        <n x="104"/>
      </t>
    </mdx>
    <mdx n="0" f="v">
      <t c="3" si="227">
        <n x="225"/>
        <n x="355"/>
        <n x="104"/>
      </t>
    </mdx>
    <mdx n="0" f="v">
      <t c="3" si="227">
        <n x="225"/>
        <n x="271"/>
        <n x="119"/>
      </t>
    </mdx>
    <mdx n="0" f="v">
      <t c="3" si="227">
        <n x="225"/>
        <n x="268"/>
        <n x="119"/>
      </t>
    </mdx>
    <mdx n="0" f="v">
      <t c="3" si="227">
        <n x="225"/>
        <n x="357"/>
        <n x="119"/>
      </t>
    </mdx>
    <mdx n="0" f="v">
      <t c="3" si="227">
        <n x="225"/>
        <n x="547"/>
        <n x="119"/>
      </t>
    </mdx>
    <mdx n="0" f="v">
      <t c="3" si="227">
        <n x="225"/>
        <n x="364"/>
        <n x="119"/>
      </t>
    </mdx>
    <mdx n="0" f="v">
      <t c="3" si="227">
        <n x="225"/>
        <n x="365"/>
        <n x="119"/>
      </t>
    </mdx>
    <mdx n="0" f="v">
      <t c="3" si="227">
        <n x="225"/>
        <n x="373"/>
        <n x="119"/>
      </t>
    </mdx>
    <mdx n="0" f="v">
      <t c="3" si="227">
        <n x="225"/>
        <n x="311"/>
        <n x="119"/>
      </t>
    </mdx>
    <mdx n="0" f="v">
      <t c="3" si="227">
        <n x="225"/>
        <n x="379"/>
        <n x="119"/>
      </t>
    </mdx>
    <mdx n="0" f="v">
      <t c="3" si="227">
        <n x="225"/>
        <n x="304"/>
        <n x="119"/>
      </t>
    </mdx>
    <mdx n="0" f="v">
      <t c="3" si="227">
        <n x="225"/>
        <n x="386"/>
        <n x="119"/>
      </t>
    </mdx>
    <mdx n="0" f="v">
      <t c="3" si="227">
        <n x="225"/>
        <n x="389"/>
        <n x="119"/>
      </t>
    </mdx>
    <mdx n="0" f="v">
      <t c="3" si="227">
        <n x="225"/>
        <n x="392"/>
        <n x="119"/>
      </t>
    </mdx>
    <mdx n="0" f="v">
      <t c="3" si="227">
        <n x="225"/>
        <n x="393"/>
        <n x="119"/>
      </t>
    </mdx>
    <mdx n="0" f="v">
      <t c="3" si="227">
        <n x="225"/>
        <n x="278"/>
        <n x="119"/>
      </t>
    </mdx>
    <mdx n="0" f="v">
      <t c="3" si="227">
        <n x="225"/>
        <n x="396"/>
        <n x="119"/>
      </t>
    </mdx>
    <mdx n="0" f="v">
      <t c="3" si="227">
        <n x="225"/>
        <n x="398"/>
        <n x="119"/>
      </t>
    </mdx>
    <mdx n="0" f="v">
      <t c="3" si="227">
        <n x="225"/>
        <n x="399"/>
        <n x="119"/>
      </t>
    </mdx>
    <mdx n="0" f="v">
      <t c="3" si="227">
        <n x="225"/>
        <n x="406"/>
        <n x="119"/>
      </t>
    </mdx>
    <mdx n="0" f="v">
      <t c="3" si="227">
        <n x="225"/>
        <n x="408"/>
        <n x="119"/>
      </t>
    </mdx>
    <mdx n="0" f="v">
      <t c="3" si="227">
        <n x="225"/>
        <n x="410"/>
        <n x="119"/>
      </t>
    </mdx>
    <mdx n="0" f="v">
      <t c="3" si="227">
        <n x="225"/>
        <n x="412"/>
        <n x="119"/>
      </t>
    </mdx>
    <mdx n="0" f="v">
      <t c="3" si="227">
        <n x="225"/>
        <n x="413"/>
        <n x="119"/>
      </t>
    </mdx>
    <mdx n="0" f="v">
      <t c="3" si="227">
        <n x="225"/>
        <n x="415"/>
        <n x="119"/>
      </t>
    </mdx>
    <mdx n="0" f="v">
      <t c="3" si="227">
        <n x="225"/>
        <n x="422"/>
        <n x="119"/>
      </t>
    </mdx>
    <mdx n="0" f="v">
      <t c="3" si="227">
        <n x="225"/>
        <n x="328"/>
        <n x="119"/>
      </t>
    </mdx>
    <mdx n="0" f="v">
      <t c="3" si="227">
        <n x="225"/>
        <n x="429"/>
        <n x="119"/>
      </t>
    </mdx>
    <mdx n="0" f="v">
      <t c="3" si="227">
        <n x="225"/>
        <n x="435"/>
        <n x="119"/>
      </t>
    </mdx>
    <mdx n="0" f="v">
      <t c="3" si="227">
        <n x="225"/>
        <n x="441"/>
        <n x="119"/>
      </t>
    </mdx>
    <mdx n="0" f="v">
      <t c="3" si="227">
        <n x="225"/>
        <n x="451"/>
        <n x="119"/>
      </t>
    </mdx>
    <mdx n="0" f="v">
      <t c="3" si="227">
        <n x="225"/>
        <n x="459"/>
        <n x="119"/>
      </t>
    </mdx>
    <mdx n="0" f="v">
      <t c="3" si="227">
        <n x="225"/>
        <n x="454"/>
        <n x="119"/>
      </t>
    </mdx>
    <mdx n="0" f="v">
      <t c="3" si="227">
        <n x="225"/>
        <n x="456"/>
        <n x="119"/>
      </t>
    </mdx>
    <mdx n="0" f="v">
      <t c="3" si="227">
        <n x="225"/>
        <n x="462"/>
        <n x="119"/>
      </t>
    </mdx>
    <mdx n="0" f="v">
      <t c="3" si="227">
        <n x="225"/>
        <n x="464"/>
        <n x="119"/>
      </t>
    </mdx>
    <mdx n="0" f="v">
      <t c="3" si="227">
        <n x="225"/>
        <n x="469"/>
        <n x="119"/>
      </t>
    </mdx>
    <mdx n="0" f="v">
      <t c="3" si="227">
        <n x="225"/>
        <n x="473"/>
        <n x="119"/>
      </t>
    </mdx>
    <mdx n="0" f="v">
      <t c="3" si="227">
        <n x="225"/>
        <n x="474"/>
        <n x="119"/>
      </t>
    </mdx>
    <mdx n="0" f="v">
      <t c="3" si="227">
        <n x="225"/>
        <n x="475"/>
        <n x="119"/>
      </t>
    </mdx>
    <mdx n="0" f="v">
      <t c="3" si="227">
        <n x="225"/>
        <n x="472"/>
        <n x="119"/>
      </t>
    </mdx>
    <mdx n="0" f="v">
      <t c="3" si="227">
        <n x="225"/>
        <n x="487"/>
        <n x="119"/>
      </t>
    </mdx>
    <mdx n="0" f="v">
      <t c="3" si="227">
        <n x="225"/>
        <n x="488"/>
        <n x="119"/>
      </t>
    </mdx>
    <mdx n="0" f="v">
      <t c="3" si="227">
        <n x="225"/>
        <n x="489"/>
        <n x="119"/>
      </t>
    </mdx>
    <mdx n="0" f="v">
      <t c="3" si="227">
        <n x="225"/>
        <n x="493"/>
        <n x="119"/>
      </t>
    </mdx>
    <mdx n="0" f="v">
      <t c="3" si="227">
        <n x="225"/>
        <n x="496"/>
        <n x="119"/>
      </t>
    </mdx>
    <mdx n="0" f="v">
      <t c="3" si="227">
        <n x="225"/>
        <n x="504"/>
        <n x="119"/>
      </t>
    </mdx>
    <mdx n="0" f="v">
      <t c="3" si="227">
        <n x="225"/>
        <n x="513"/>
        <n x="119"/>
      </t>
    </mdx>
    <mdx n="0" f="v">
      <t c="3" si="227">
        <n x="225"/>
        <n x="510"/>
        <n x="119"/>
      </t>
    </mdx>
    <mdx n="0" f="v">
      <t c="3" si="227">
        <n x="225"/>
        <n x="511"/>
        <n x="119"/>
      </t>
    </mdx>
    <mdx n="0" f="v">
      <t c="3" si="227">
        <n x="225"/>
        <n x="519"/>
        <n x="119"/>
      </t>
    </mdx>
    <mdx n="0" f="v">
      <t c="3" si="227">
        <n x="225"/>
        <n x="523"/>
        <n x="119"/>
      </t>
    </mdx>
    <mdx n="0" f="v">
      <t c="3" si="227">
        <n x="225"/>
        <n x="528"/>
        <n x="119"/>
      </t>
    </mdx>
    <mdx n="0" f="v">
      <t c="3" si="227">
        <n x="225"/>
        <n x="524"/>
        <n x="119"/>
      </t>
    </mdx>
    <mdx n="0" f="v">
      <t c="3" si="227">
        <n x="225"/>
        <n x="527"/>
        <n x="119"/>
      </t>
    </mdx>
    <mdx n="0" f="v">
      <t c="3" si="227">
        <n x="225"/>
        <n x="533"/>
        <n x="119"/>
      </t>
    </mdx>
    <mdx n="0" f="v">
      <t c="3" si="227">
        <n x="225"/>
        <n x="532"/>
        <n x="119"/>
      </t>
    </mdx>
    <mdx n="0" f="v">
      <t c="3" si="227">
        <n x="225"/>
        <n x="535"/>
        <n x="119"/>
      </t>
    </mdx>
    <mdx n="0" f="v">
      <t c="3" si="227">
        <n x="225"/>
        <n x="541"/>
        <n x="119"/>
      </t>
    </mdx>
    <mdx n="0" f="v">
      <t c="3" si="227">
        <n x="225"/>
        <n x="545"/>
        <n x="119"/>
      </t>
    </mdx>
    <mdx n="0" f="v">
      <t c="3" si="227">
        <n x="225"/>
        <n x="355"/>
        <n x="105"/>
      </t>
    </mdx>
    <mdx n="0" f="v">
      <t c="3" si="227">
        <n x="225"/>
        <n x="358"/>
        <n x="105"/>
      </t>
    </mdx>
    <mdx n="0" f="v">
      <t c="3" si="227">
        <n x="225"/>
        <n x="361"/>
        <n x="105"/>
      </t>
    </mdx>
    <mdx n="0" f="v">
      <t c="3" si="227">
        <n x="225"/>
        <n x="397"/>
        <n x="105"/>
      </t>
    </mdx>
    <mdx n="0" f="v">
      <t c="3" si="227">
        <n x="225"/>
        <n x="523"/>
        <n x="105"/>
      </t>
    </mdx>
    <mdx n="0" f="v">
      <t c="3" si="227">
        <n x="225"/>
        <n x="272"/>
        <n x="120"/>
      </t>
    </mdx>
    <mdx n="0" f="v">
      <t c="3" si="227">
        <n x="225"/>
        <n x="271"/>
        <n x="120"/>
      </t>
    </mdx>
    <mdx n="0" f="v">
      <t c="3" si="227">
        <n x="225"/>
        <n x="271"/>
        <n x="121"/>
      </t>
    </mdx>
    <mdx n="0" f="v">
      <t c="3" si="227">
        <n x="225"/>
        <n x="368"/>
        <n x="121"/>
      </t>
    </mdx>
    <mdx n="0" f="v">
      <t c="3" si="227">
        <n x="225"/>
        <n x="304"/>
        <n x="121"/>
      </t>
    </mdx>
    <mdx n="0" f="v">
      <t c="3" si="227">
        <n x="225"/>
        <n x="398"/>
        <n x="121"/>
      </t>
    </mdx>
    <mdx n="0" f="v">
      <t c="3" si="227">
        <n x="225"/>
        <n x="443"/>
        <n x="121"/>
      </t>
    </mdx>
    <mdx n="0" f="v">
      <t c="3" si="227">
        <n x="225"/>
        <n x="454"/>
        <n x="121"/>
      </t>
    </mdx>
    <mdx n="0" f="v">
      <t c="3" si="227">
        <n x="225"/>
        <n x="462"/>
        <n x="121"/>
      </t>
    </mdx>
    <mdx n="0" f="v">
      <t c="3" si="227">
        <n x="225"/>
        <n x="474"/>
        <n x="121"/>
      </t>
    </mdx>
    <mdx n="0" f="v">
      <t c="3" si="227">
        <n x="225"/>
        <n x="479"/>
        <n x="121"/>
      </t>
    </mdx>
    <mdx n="0" f="v">
      <t c="3" si="227">
        <n x="225"/>
        <n x="516"/>
        <n x="121"/>
      </t>
    </mdx>
    <mdx n="0" f="v">
      <t c="3" si="227">
        <n x="225"/>
        <n x="521"/>
        <n x="121"/>
      </t>
    </mdx>
    <mdx n="0" f="v">
      <t c="3" si="227">
        <n x="225"/>
        <n x="525"/>
        <n x="121"/>
      </t>
    </mdx>
    <mdx n="0" f="v">
      <t c="3" si="227">
        <n x="225"/>
        <n x="532"/>
        <n x="121"/>
      </t>
    </mdx>
    <mdx n="0" f="v">
      <t c="3" si="227">
        <n x="225"/>
        <n x="272"/>
        <n x="238"/>
      </t>
    </mdx>
    <mdx n="0" f="v">
      <t c="3" si="227">
        <n x="225"/>
        <n x="355"/>
        <n x="238"/>
      </t>
    </mdx>
    <mdx n="0" f="v">
      <t c="3" si="227">
        <n x="225"/>
        <n x="358"/>
        <n x="238"/>
      </t>
    </mdx>
    <mdx n="0" f="v">
      <t c="3" si="227">
        <n x="225"/>
        <n x="363"/>
        <n x="238"/>
      </t>
    </mdx>
    <mdx n="0" f="v">
      <t c="3" si="227">
        <n x="225"/>
        <n x="357"/>
        <n x="206"/>
      </t>
    </mdx>
    <mdx n="0" f="v">
      <t c="3" si="227">
        <n x="225"/>
        <n x="358"/>
        <n x="206"/>
      </t>
    </mdx>
    <mdx n="0" f="v">
      <t c="3" si="227">
        <n x="225"/>
        <n x="359"/>
        <n x="206"/>
      </t>
    </mdx>
    <mdx n="0" f="v">
      <t c="3" si="227">
        <n x="225"/>
        <n x="364"/>
        <n x="206"/>
      </t>
    </mdx>
    <mdx n="0" f="v">
      <t c="3" si="227">
        <n x="225"/>
        <n x="367"/>
        <n x="206"/>
      </t>
    </mdx>
    <mdx n="0" f="v">
      <t c="3" si="227">
        <n x="225"/>
        <n x="368"/>
        <n x="206"/>
      </t>
    </mdx>
    <mdx n="0" f="v">
      <t c="3" si="227">
        <n x="225"/>
        <n x="371"/>
        <n x="206"/>
      </t>
    </mdx>
    <mdx n="0" f="v">
      <t c="3" si="227">
        <n x="225"/>
        <n x="372"/>
        <n x="206"/>
      </t>
    </mdx>
    <mdx n="0" f="v">
      <t c="3" si="227">
        <n x="225"/>
        <n x="316"/>
        <n x="206"/>
      </t>
    </mdx>
    <mdx n="0" f="v">
      <t c="3" si="227">
        <n x="225"/>
        <n x="375"/>
        <n x="206"/>
      </t>
    </mdx>
    <mdx n="0" f="v">
      <t c="3" si="227">
        <n x="225"/>
        <n x="379"/>
        <n x="206"/>
      </t>
    </mdx>
    <mdx n="0" f="v">
      <t c="3" si="227">
        <n x="225"/>
        <n x="383"/>
        <n x="206"/>
      </t>
    </mdx>
    <mdx n="0" f="v">
      <t c="3" si="227">
        <n x="225"/>
        <n x="384"/>
        <n x="206"/>
      </t>
    </mdx>
    <mdx n="0" f="v">
      <t c="3" si="227">
        <n x="225"/>
        <n x="387"/>
        <n x="206"/>
      </t>
    </mdx>
    <mdx n="0" f="v">
      <t c="3" si="227">
        <n x="225"/>
        <n x="389"/>
        <n x="206"/>
      </t>
    </mdx>
    <mdx n="0" f="v">
      <t c="3" si="227">
        <n x="225"/>
        <n x="391"/>
        <n x="206"/>
      </t>
    </mdx>
    <mdx n="0" f="v">
      <t c="3" si="227">
        <n x="225"/>
        <n x="393"/>
        <n x="206"/>
      </t>
    </mdx>
    <mdx n="0" f="v">
      <t c="3" si="227">
        <n x="225"/>
        <n x="402"/>
        <n x="206"/>
      </t>
    </mdx>
    <mdx n="0" f="v">
      <t c="3" si="227">
        <n x="225"/>
        <n x="406"/>
        <n x="206"/>
      </t>
    </mdx>
    <mdx n="0" f="v">
      <t c="3" si="227">
        <n x="225"/>
        <n x="403"/>
        <n x="206"/>
      </t>
    </mdx>
    <mdx n="0" f="v">
      <t c="3" si="227">
        <n x="225"/>
        <n x="413"/>
        <n x="206"/>
      </t>
    </mdx>
    <mdx n="0" f="v">
      <t c="3" si="227">
        <n x="225"/>
        <n x="420"/>
        <n x="206"/>
      </t>
    </mdx>
    <mdx n="0" f="v">
      <t c="3" si="227">
        <n x="225"/>
        <n x="433"/>
        <n x="206"/>
      </t>
    </mdx>
    <mdx n="0" f="v">
      <t c="3" si="227">
        <n x="225"/>
        <n x="424"/>
        <n x="206"/>
      </t>
    </mdx>
    <mdx n="0" f="v">
      <t c="3" si="227">
        <n x="225"/>
        <n x="425"/>
        <n x="206"/>
      </t>
    </mdx>
    <mdx n="0" f="v">
      <t c="3" si="227">
        <n x="225"/>
        <n x="428"/>
        <n x="206"/>
      </t>
    </mdx>
    <mdx n="0" f="v">
      <t c="3" si="227">
        <n x="225"/>
        <n x="328"/>
        <n x="206"/>
      </t>
    </mdx>
    <mdx n="0" f="v">
      <t c="3" si="227">
        <n x="225"/>
        <n x="431"/>
        <n x="206"/>
      </t>
    </mdx>
    <mdx n="0" f="v">
      <t c="3" si="227">
        <n x="225"/>
        <n x="435"/>
        <n x="206"/>
      </t>
    </mdx>
    <mdx n="0" f="v">
      <t c="3" si="227">
        <n x="225"/>
        <n x="442"/>
        <n x="206"/>
      </t>
    </mdx>
    <mdx n="0" f="v">
      <t c="3" si="227">
        <n x="225"/>
        <n x="443"/>
        <n x="206"/>
      </t>
    </mdx>
    <mdx n="0" f="v">
      <t c="3" si="227">
        <n x="225"/>
        <n x="446"/>
        <n x="206"/>
      </t>
    </mdx>
    <mdx n="0" f="v">
      <t c="3" si="227">
        <n x="225"/>
        <n x="434"/>
        <n x="206"/>
      </t>
    </mdx>
    <mdx n="0" f="v">
      <t c="3" si="227">
        <n x="225"/>
        <n x="438"/>
        <n x="206"/>
      </t>
    </mdx>
    <mdx n="0" f="v">
      <t c="3" si="227">
        <n x="225"/>
        <n x="276"/>
        <n x="206"/>
      </t>
    </mdx>
    <mdx n="0" f="v">
      <t c="3" si="227">
        <n x="225"/>
        <n x="453"/>
        <n x="206"/>
      </t>
    </mdx>
    <mdx n="0" f="v">
      <t c="3" si="227">
        <n x="225"/>
        <n x="455"/>
        <n x="206"/>
      </t>
    </mdx>
    <mdx n="0" f="v">
      <t c="3" si="227">
        <n x="225"/>
        <n x="451"/>
        <n x="206"/>
      </t>
    </mdx>
    <mdx n="0" f="v">
      <t c="3" si="227">
        <n x="225"/>
        <n x="464"/>
        <n x="206"/>
      </t>
    </mdx>
    <mdx n="0" f="v">
      <t c="3" si="227">
        <n x="225"/>
        <n x="477"/>
        <n x="206"/>
      </t>
    </mdx>
    <mdx n="0" f="v">
      <t c="3" si="227">
        <n x="225"/>
        <n x="482"/>
        <n x="206"/>
      </t>
    </mdx>
    <mdx n="0" f="v">
      <t c="3" si="227">
        <n x="225"/>
        <n x="483"/>
        <n x="206"/>
      </t>
    </mdx>
    <mdx n="0" f="v">
      <t c="3" si="227">
        <n x="225"/>
        <n x="484"/>
        <n x="206"/>
      </t>
    </mdx>
    <mdx n="0" f="v">
      <t c="3" si="227">
        <n x="225"/>
        <n x="486"/>
        <n x="206"/>
      </t>
    </mdx>
    <mdx n="0" f="v">
      <t c="3" si="227">
        <n x="225"/>
        <n x="492"/>
        <n x="206"/>
      </t>
    </mdx>
    <mdx n="0" f="v">
      <t c="3" si="227">
        <n x="225"/>
        <n x="497"/>
        <n x="206"/>
      </t>
    </mdx>
    <mdx n="0" f="v">
      <t c="3" si="227">
        <n x="225"/>
        <n x="494"/>
        <n x="206"/>
      </t>
    </mdx>
    <mdx n="0" f="v">
      <t c="3" si="227">
        <n x="225"/>
        <n x="504"/>
        <n x="206"/>
      </t>
    </mdx>
    <mdx n="0" f="v">
      <t c="3" si="227">
        <n x="225"/>
        <n x="507"/>
        <n x="206"/>
      </t>
    </mdx>
    <mdx n="0" f="v">
      <t c="3" si="227">
        <n x="225"/>
        <n x="509"/>
        <n x="206"/>
      </t>
    </mdx>
    <mdx n="0" f="v">
      <t c="3" si="227">
        <n x="225"/>
        <n x="515"/>
        <n x="206"/>
      </t>
    </mdx>
    <mdx n="0" f="v">
      <t c="3" si="227">
        <n x="225"/>
        <n x="522"/>
        <n x="206"/>
      </t>
    </mdx>
    <mdx n="0" f="v">
      <t c="3" si="227">
        <n x="225"/>
        <n x="523"/>
        <n x="206"/>
      </t>
    </mdx>
    <mdx n="0" f="v">
      <t c="3" si="227">
        <n x="225"/>
        <n x="528"/>
        <n x="206"/>
      </t>
    </mdx>
    <mdx n="0" f="v">
      <t c="3" si="227">
        <n x="225"/>
        <n x="529"/>
        <n x="206"/>
      </t>
    </mdx>
    <mdx n="0" f="v">
      <t c="3" si="227">
        <n x="225"/>
        <n x="531"/>
        <n x="206"/>
      </t>
    </mdx>
    <mdx n="0" f="v">
      <t c="3" si="227">
        <n x="225"/>
        <n x="534"/>
        <n x="206"/>
      </t>
    </mdx>
    <mdx n="0" f="v">
      <t c="3" si="227">
        <n x="225"/>
        <n x="543"/>
        <n x="206"/>
      </t>
    </mdx>
    <mdx n="0" f="v">
      <t c="3" si="227">
        <n x="225"/>
        <n x="541"/>
        <n x="206"/>
      </t>
    </mdx>
    <mdx n="0" f="v">
      <t c="3" si="227">
        <n x="225"/>
        <n x="410"/>
        <n x="207"/>
      </t>
    </mdx>
    <mdx n="0" f="v">
      <t c="3" si="227">
        <n x="225"/>
        <n x="427"/>
        <n x="207"/>
      </t>
    </mdx>
    <mdx n="0" f="v">
      <t c="3" si="227">
        <n x="225"/>
        <n x="525"/>
        <n x="207"/>
      </t>
    </mdx>
    <mdx n="0" f="v">
      <t c="3" si="227">
        <n x="225"/>
        <n x="527"/>
        <n x="207"/>
      </t>
    </mdx>
    <mdx n="0" f="v">
      <t c="3" si="227">
        <n x="225"/>
        <n x="271"/>
        <n x="208"/>
      </t>
    </mdx>
    <mdx n="0" f="v">
      <t c="3" si="227">
        <n x="225"/>
        <n x="355"/>
        <n x="208"/>
      </t>
    </mdx>
    <mdx n="0" f="v">
      <t c="3" si="227">
        <n x="225"/>
        <n x="272"/>
        <n x="234"/>
      </t>
    </mdx>
    <mdx n="0" f="v">
      <t c="3" si="227">
        <n x="225"/>
        <n x="355"/>
        <n x="234"/>
      </t>
    </mdx>
    <mdx n="0" f="v">
      <t c="3" si="227">
        <n x="225"/>
        <n x="361"/>
        <n x="234"/>
      </t>
    </mdx>
    <mdx n="0" f="v">
      <t c="3" si="227">
        <n x="225"/>
        <n x="363"/>
        <n x="234"/>
      </t>
    </mdx>
    <mdx n="0" f="v">
      <t c="3" si="227">
        <n x="225"/>
        <n x="273"/>
        <n x="124"/>
      </t>
    </mdx>
    <mdx n="0" f="v">
      <t c="3" si="227">
        <n x="225"/>
        <n x="356"/>
        <n x="124"/>
      </t>
    </mdx>
    <mdx n="0" f="v">
      <t c="3" si="227">
        <n x="225"/>
        <n x="547"/>
        <n x="124"/>
      </t>
    </mdx>
    <mdx n="0" f="v">
      <t c="3" si="227">
        <n x="225"/>
        <n x="364"/>
        <n x="124"/>
      </t>
    </mdx>
    <mdx n="0" f="v">
      <t c="3" si="227">
        <n x="225"/>
        <n x="367"/>
        <n x="124"/>
      </t>
    </mdx>
    <mdx n="0" f="v">
      <t c="3" si="227">
        <n x="225"/>
        <n x="374"/>
        <n x="124"/>
      </t>
    </mdx>
    <mdx n="0" f="v">
      <t c="3" si="227">
        <n x="225"/>
        <n x="375"/>
        <n x="124"/>
      </t>
    </mdx>
    <mdx n="0" f="v">
      <t c="3" si="227">
        <n x="225"/>
        <n x="382"/>
        <n x="124"/>
      </t>
    </mdx>
    <mdx n="0" f="v">
      <t c="3" si="227">
        <n x="225"/>
        <n x="387"/>
        <n x="124"/>
      </t>
    </mdx>
    <mdx n="0" f="v">
      <t c="3" si="227">
        <n x="225"/>
        <n x="389"/>
        <n x="124"/>
      </t>
    </mdx>
    <mdx n="0" f="v">
      <t c="3" si="227">
        <n x="225"/>
        <n x="393"/>
        <n x="124"/>
      </t>
    </mdx>
    <mdx n="0" f="v">
      <t c="3" si="227">
        <n x="225"/>
        <n x="399"/>
        <n x="124"/>
      </t>
    </mdx>
    <mdx n="0" f="v">
      <t c="3" si="227">
        <n x="225"/>
        <n x="417"/>
        <n x="124"/>
      </t>
    </mdx>
    <mdx n="0" f="v">
      <t c="3" si="227">
        <n x="225"/>
        <n x="410"/>
        <n x="124"/>
      </t>
    </mdx>
    <mdx n="0" f="v">
      <t c="3" si="227">
        <n x="225"/>
        <n x="403"/>
        <n x="124"/>
      </t>
    </mdx>
    <mdx n="0" f="v">
      <t c="3" si="227">
        <n x="225"/>
        <n x="414"/>
        <n x="124"/>
      </t>
    </mdx>
    <mdx n="0" f="v">
      <t c="3" si="227">
        <n x="225"/>
        <n x="416"/>
        <n x="124"/>
      </t>
    </mdx>
    <mdx n="0" f="v">
      <t c="3" si="227">
        <n x="225"/>
        <n x="425"/>
        <n x="124"/>
      </t>
    </mdx>
    <mdx n="0" f="v">
      <t c="3" si="227">
        <n x="225"/>
        <n x="426"/>
        <n x="124"/>
      </t>
    </mdx>
    <mdx n="0" f="v">
      <t c="3" si="227">
        <n x="225"/>
        <n x="428"/>
        <n x="124"/>
      </t>
    </mdx>
    <mdx n="0" f="v">
      <t c="3" si="227">
        <n x="225"/>
        <n x="429"/>
        <n x="124"/>
      </t>
    </mdx>
    <mdx n="0" f="v">
      <t c="3" si="227">
        <n x="225"/>
        <n x="430"/>
        <n x="124"/>
      </t>
    </mdx>
    <mdx n="0" f="v">
      <t c="3" si="227">
        <n x="225"/>
        <n x="437"/>
        <n x="124"/>
      </t>
    </mdx>
    <mdx n="0" f="v">
      <t c="3" si="227">
        <n x="225"/>
        <n x="293"/>
        <n x="124"/>
      </t>
    </mdx>
    <mdx n="0" f="v">
      <t c="3" si="227">
        <n x="225"/>
        <n x="441"/>
        <n x="124"/>
      </t>
    </mdx>
    <mdx n="0" f="v">
      <t c="3" si="227">
        <n x="225"/>
        <n x="447"/>
        <n x="124"/>
      </t>
    </mdx>
    <mdx n="0" f="v">
      <t c="3" si="227">
        <n x="225"/>
        <n x="443"/>
        <n x="124"/>
      </t>
    </mdx>
    <mdx n="0" f="v">
      <t c="3" si="227">
        <n x="225"/>
        <n x="445"/>
        <n x="124"/>
      </t>
    </mdx>
    <mdx n="0" f="v">
      <t c="3" si="227">
        <n x="225"/>
        <n x="457"/>
        <n x="124"/>
      </t>
    </mdx>
    <mdx n="0" f="v">
      <t c="3" si="227">
        <n x="225"/>
        <n x="458"/>
        <n x="124"/>
      </t>
    </mdx>
    <mdx n="0" f="v">
      <t c="3" si="227">
        <n x="225"/>
        <n x="453"/>
        <n x="124"/>
      </t>
    </mdx>
    <mdx n="0" f="v">
      <t c="3" si="227">
        <n x="225"/>
        <n x="449"/>
        <n x="124"/>
      </t>
    </mdx>
    <mdx n="0" f="v">
      <t c="3" si="227">
        <n x="225"/>
        <n x="462"/>
        <n x="124"/>
      </t>
    </mdx>
    <mdx n="0" f="v">
      <t c="3" si="227">
        <n x="225"/>
        <n x="466"/>
        <n x="124"/>
      </t>
    </mdx>
    <mdx n="0" f="v">
      <t c="3" si="227">
        <n x="225"/>
        <n x="473"/>
        <n x="124"/>
      </t>
    </mdx>
    <mdx n="0" f="v">
      <t c="3" si="227">
        <n x="225"/>
        <n x="472"/>
        <n x="124"/>
      </t>
    </mdx>
    <mdx n="0" f="v">
      <t c="3" si="227">
        <n x="225"/>
        <n x="471"/>
        <n x="124"/>
      </t>
    </mdx>
    <mdx n="0" f="v">
      <t c="3" si="227">
        <n x="225"/>
        <n x="483"/>
        <n x="124"/>
      </t>
    </mdx>
    <mdx n="0" f="v">
      <t c="3" si="227">
        <n x="225"/>
        <n x="487"/>
        <n x="124"/>
      </t>
    </mdx>
    <mdx n="0" f="v">
      <t c="3" si="227">
        <n x="225"/>
        <n x="495"/>
        <n x="124"/>
      </t>
    </mdx>
    <mdx n="0" f="v">
      <t c="3" si="227">
        <n x="225"/>
        <n x="496"/>
        <n x="124"/>
      </t>
    </mdx>
    <mdx n="0" f="v">
      <t c="3" si="227">
        <n x="225"/>
        <n x="499"/>
        <n x="124"/>
      </t>
    </mdx>
    <mdx n="0" f="v">
      <t c="3" si="227">
        <n x="225"/>
        <n x="502"/>
        <n x="124"/>
      </t>
    </mdx>
    <mdx n="0" f="v">
      <t c="3" si="227">
        <n x="225"/>
        <n x="516"/>
        <n x="124"/>
      </t>
    </mdx>
    <mdx n="0" f="v">
      <t c="3" si="227">
        <n x="225"/>
        <n x="521"/>
        <n x="124"/>
      </t>
    </mdx>
    <mdx n="0" f="v">
      <t c="3" si="227">
        <n x="225"/>
        <n x="534"/>
        <n x="124"/>
      </t>
    </mdx>
    <mdx n="0" f="v">
      <t c="3" si="227">
        <n x="225"/>
        <n x="536"/>
        <n x="124"/>
      </t>
    </mdx>
    <mdx n="0" f="v">
      <t c="3" si="227">
        <n x="225"/>
        <n x="538"/>
        <n x="124"/>
      </t>
    </mdx>
    <mdx n="0" f="v">
      <t c="3" si="227">
        <n x="225"/>
        <n x="541"/>
        <n x="124"/>
      </t>
    </mdx>
    <mdx n="0" f="v">
      <t c="3" si="227">
        <n x="225"/>
        <n x="546"/>
        <n x="124"/>
      </t>
    </mdx>
    <mdx n="0" f="v">
      <t c="3" si="227">
        <n x="225"/>
        <n x="363"/>
        <n x="109"/>
      </t>
    </mdx>
    <mdx n="0" f="v">
      <t c="3" si="227">
        <n x="225"/>
        <n x="277"/>
        <n x="109"/>
      </t>
    </mdx>
    <mdx n="0" f="v">
      <t c="3" si="227">
        <n x="225"/>
        <n x="449"/>
        <n x="109"/>
      </t>
    </mdx>
    <mdx n="0" f="v">
      <t c="3" si="227">
        <n x="225"/>
        <n x="271"/>
        <n x="125"/>
      </t>
    </mdx>
    <mdx n="0" f="v">
      <t c="3" si="227">
        <n x="225"/>
        <n x="388"/>
        <n x="125"/>
      </t>
    </mdx>
    <mdx n="0" f="v">
      <t c="3" si="227">
        <n x="225"/>
        <n x="489"/>
        <n x="125"/>
      </t>
    </mdx>
    <mdx n="0" f="v">
      <t c="3" si="227">
        <n x="225"/>
        <n x="272"/>
        <n x="126"/>
      </t>
    </mdx>
    <mdx n="0" f="v">
      <t c="3" si="227">
        <n x="225"/>
        <n x="355"/>
        <n x="126"/>
      </t>
    </mdx>
    <mdx n="0" f="v">
      <t c="3" si="227">
        <n x="225"/>
        <n x="358"/>
        <n x="126"/>
      </t>
    </mdx>
    <mdx n="0" f="v">
      <t c="3" si="227">
        <n x="225"/>
        <n x="271"/>
        <n x="110"/>
      </t>
    </mdx>
    <mdx n="0" f="v">
      <t c="3" si="227">
        <n x="225"/>
        <n x="270"/>
        <n x="110"/>
      </t>
    </mdx>
    <mdx n="0" f="v">
      <t c="3" si="227">
        <n x="225"/>
        <n x="357"/>
        <n x="110"/>
      </t>
    </mdx>
    <mdx n="0" f="v">
      <t c="3" si="227">
        <n x="225"/>
        <n x="360"/>
        <n x="110"/>
      </t>
    </mdx>
    <mdx n="0" f="v">
      <t c="3" si="227">
        <n x="225"/>
        <n x="361"/>
        <n x="110"/>
      </t>
    </mdx>
    <mdx n="0" f="v">
      <t c="3" si="227">
        <n x="225"/>
        <n x="548"/>
        <n x="110"/>
      </t>
    </mdx>
    <mdx n="0" f="v">
      <t c="3" si="227">
        <n x="225"/>
        <n x="365"/>
        <n x="110"/>
      </t>
    </mdx>
    <mdx n="0" f="v">
      <t c="3" si="227">
        <n x="225"/>
        <n x="368"/>
        <n x="110"/>
      </t>
    </mdx>
    <mdx n="0" f="v">
      <t c="3" si="227">
        <n x="225"/>
        <n x="371"/>
        <n x="110"/>
      </t>
    </mdx>
    <mdx n="0" f="v">
      <t c="3" si="227">
        <n x="225"/>
        <n x="372"/>
        <n x="110"/>
      </t>
    </mdx>
    <mdx n="0" f="v">
      <t c="3" si="227">
        <n x="225"/>
        <n x="376"/>
        <n x="110"/>
      </t>
    </mdx>
    <mdx n="0" f="v">
      <t c="3" si="227">
        <n x="225"/>
        <n x="378"/>
        <n x="110"/>
      </t>
    </mdx>
    <mdx n="0" f="v">
      <t c="3" si="227">
        <n x="225"/>
        <n x="379"/>
        <n x="110"/>
      </t>
    </mdx>
    <mdx n="0" f="v">
      <t c="3" si="227">
        <n x="225"/>
        <n x="380"/>
        <n x="110"/>
      </t>
    </mdx>
    <mdx n="0" f="v">
      <t c="3" si="227">
        <n x="225"/>
        <n x="304"/>
        <n x="110"/>
      </t>
    </mdx>
    <mdx n="0" f="v">
      <t c="3" si="227">
        <n x="225"/>
        <n x="388"/>
        <n x="110"/>
      </t>
    </mdx>
    <mdx n="0" f="v">
      <t c="3" si="227">
        <n x="225"/>
        <n x="390"/>
        <n x="110"/>
      </t>
    </mdx>
    <mdx n="0" f="v">
      <t c="3" si="227">
        <n x="225"/>
        <n x="393"/>
        <n x="110"/>
      </t>
    </mdx>
    <mdx n="0" f="v">
      <t c="3" si="227">
        <n x="225"/>
        <n x="401"/>
        <n x="110"/>
      </t>
    </mdx>
    <mdx n="0" f="v">
      <t c="3" si="227">
        <n x="225"/>
        <n x="404"/>
        <n x="110"/>
      </t>
    </mdx>
    <mdx n="0" f="v">
      <t c="3" si="227">
        <n x="225"/>
        <n x="410"/>
        <n x="110"/>
      </t>
    </mdx>
    <mdx n="0" f="v">
      <t c="3" si="227">
        <n x="225"/>
        <n x="413"/>
        <n x="110"/>
      </t>
    </mdx>
    <mdx n="0" f="v">
      <t c="3" si="227">
        <n x="225"/>
        <n x="415"/>
        <n x="110"/>
      </t>
    </mdx>
    <mdx n="0" f="v">
      <t c="3" si="227">
        <n x="225"/>
        <n x="299"/>
        <n x="110"/>
      </t>
    </mdx>
    <mdx n="0" f="v">
      <t c="3" si="227">
        <n x="225"/>
        <n x="424"/>
        <n x="110"/>
      </t>
    </mdx>
    <mdx n="0" f="v">
      <t c="3" si="227">
        <n x="225"/>
        <n x="329"/>
        <n x="110"/>
      </t>
    </mdx>
    <mdx n="0" f="v">
      <t c="3" si="227">
        <n x="225"/>
        <n x="430"/>
        <n x="110"/>
      </t>
    </mdx>
    <mdx n="0" f="v">
      <t c="3" si="227">
        <n x="225"/>
        <n x="432"/>
        <n x="110"/>
      </t>
    </mdx>
    <mdx n="0" f="v">
      <t c="3" si="227">
        <n x="225"/>
        <n x="435"/>
        <n x="110"/>
      </t>
    </mdx>
    <mdx n="0" f="v">
      <t c="3" si="227">
        <n x="225"/>
        <n x="436"/>
        <n x="110"/>
      </t>
    </mdx>
    <mdx n="0" f="v">
      <t c="3" si="227">
        <n x="225"/>
        <n x="440"/>
        <n x="110"/>
      </t>
    </mdx>
    <mdx n="0" f="v">
      <t c="3" si="227">
        <n x="225"/>
        <n x="444"/>
        <n x="110"/>
      </t>
    </mdx>
    <mdx n="0" f="v">
      <t c="3" si="227">
        <n x="225"/>
        <n x="445"/>
        <n x="110"/>
      </t>
    </mdx>
    <mdx n="0" f="v">
      <t c="3" si="227">
        <n x="225"/>
        <n x="446"/>
        <n x="110"/>
      </t>
    </mdx>
    <mdx n="0" f="v">
      <t c="3" si="227">
        <n x="225"/>
        <n x="350"/>
        <n x="110"/>
      </t>
    </mdx>
    <mdx n="0" f="v">
      <t c="3" si="227">
        <n x="225"/>
        <n x="439"/>
        <n x="110"/>
      </t>
    </mdx>
    <mdx n="0" f="v">
      <t c="3" si="227">
        <n x="225"/>
        <n x="447"/>
        <n x="110"/>
      </t>
    </mdx>
    <mdx n="0" f="v">
      <t c="3" si="227">
        <n x="225"/>
        <n x="276"/>
        <n x="110"/>
      </t>
    </mdx>
    <mdx n="0" f="v">
      <t c="3" si="227">
        <n x="225"/>
        <n x="453"/>
        <n x="110"/>
      </t>
    </mdx>
    <mdx n="0" f="v">
      <t c="3" si="227">
        <n x="225"/>
        <n x="456"/>
        <n x="110"/>
      </t>
    </mdx>
    <mdx n="0" f="v">
      <t c="3" si="227">
        <n x="225"/>
        <n x="459"/>
        <n x="110"/>
      </t>
    </mdx>
    <mdx n="0" f="v">
      <t c="3" si="227">
        <n x="225"/>
        <n x="450"/>
        <n x="110"/>
      </t>
    </mdx>
    <mdx n="0" f="v">
      <t c="3" si="227">
        <n x="225"/>
        <n x="473"/>
        <n x="110"/>
      </t>
    </mdx>
    <mdx n="0" f="v">
      <t c="3" si="227">
        <n x="225"/>
        <n x="460"/>
        <n x="110"/>
      </t>
    </mdx>
    <mdx n="0" f="v">
      <t c="3" si="227">
        <n x="225"/>
        <n x="463"/>
        <n x="110"/>
      </t>
    </mdx>
    <mdx n="0" f="v">
      <t c="3" si="227">
        <n x="225"/>
        <n x="466"/>
        <n x="110"/>
      </t>
    </mdx>
    <mdx n="0" f="v">
      <t c="3" si="227">
        <n x="225"/>
        <n x="467"/>
        <n x="110"/>
      </t>
    </mdx>
    <mdx n="0" f="v">
      <t c="3" si="227">
        <n x="225"/>
        <n x="471"/>
        <n x="110"/>
      </t>
    </mdx>
    <mdx n="0" f="v">
      <t c="3" si="227">
        <n x="225"/>
        <n x="472"/>
        <n x="110"/>
      </t>
    </mdx>
    <mdx n="0" f="v">
      <t c="3" si="227">
        <n x="225"/>
        <n x="476"/>
        <n x="110"/>
      </t>
    </mdx>
    <mdx n="0" f="v">
      <t c="3" si="227">
        <n x="225"/>
        <n x="483"/>
        <n x="110"/>
      </t>
    </mdx>
    <mdx n="0" f="v">
      <t c="3" si="227">
        <n x="225"/>
        <n x="491"/>
        <n x="110"/>
      </t>
    </mdx>
    <mdx n="0" f="v">
      <t c="3" si="227">
        <n x="225"/>
        <n x="485"/>
        <n x="110"/>
      </t>
    </mdx>
    <mdx n="0" f="v">
      <t c="3" si="227">
        <n x="225"/>
        <n x="482"/>
        <n x="110"/>
      </t>
    </mdx>
    <mdx n="0" f="v">
      <t c="3" si="227">
        <n x="225"/>
        <n x="492"/>
        <n x="110"/>
      </t>
    </mdx>
    <mdx n="0" f="v">
      <t c="3" si="227">
        <n x="225"/>
        <n x="495"/>
        <n x="110"/>
      </t>
    </mdx>
    <mdx n="0" f="v">
      <t c="3" si="227">
        <n x="225"/>
        <n x="496"/>
        <n x="110"/>
      </t>
    </mdx>
    <mdx n="0" f="v">
      <t c="3" si="227">
        <n x="225"/>
        <n x="500"/>
        <n x="110"/>
      </t>
    </mdx>
    <mdx n="0" f="v">
      <t c="3" si="227">
        <n x="225"/>
        <n x="504"/>
        <n x="110"/>
      </t>
    </mdx>
    <mdx n="0" f="v">
      <t c="3" si="227">
        <n x="225"/>
        <n x="507"/>
        <n x="110"/>
      </t>
    </mdx>
    <mdx n="0" f="v">
      <t c="3" si="227">
        <n x="225"/>
        <n x="511"/>
        <n x="110"/>
      </t>
    </mdx>
    <mdx n="0" f="v">
      <t c="3" si="227">
        <n x="225"/>
        <n x="524"/>
        <n x="110"/>
      </t>
    </mdx>
    <mdx n="0" f="v">
      <t c="3" si="227">
        <n x="225"/>
        <n x="535"/>
        <n x="110"/>
      </t>
    </mdx>
    <mdx n="0" f="v">
      <t c="3" si="227">
        <n x="225"/>
        <n x="543"/>
        <n x="110"/>
      </t>
    </mdx>
    <mdx n="0" f="v">
      <t c="3" si="227">
        <n x="225"/>
        <n x="537"/>
        <n x="110"/>
      </t>
    </mdx>
    <mdx n="0" f="v">
      <t c="3" si="227">
        <n x="225"/>
        <n x="539"/>
        <n x="110"/>
      </t>
    </mdx>
    <mdx n="0" f="v">
      <t c="3" si="227">
        <n x="225"/>
        <n x="541"/>
        <n x="110"/>
      </t>
    </mdx>
    <mdx n="0" f="v">
      <t c="3" si="227">
        <n x="225"/>
        <n x="542"/>
        <n x="110"/>
      </t>
    </mdx>
    <mdx n="0" f="v">
      <t c="3" si="227">
        <n x="225"/>
        <n x="372"/>
        <n x="127"/>
      </t>
    </mdx>
    <mdx n="0" f="v">
      <t c="3" si="227">
        <n x="225"/>
        <n x="374"/>
        <n x="127"/>
      </t>
    </mdx>
    <mdx n="0" f="v">
      <t c="3" si="227">
        <n x="225"/>
        <n x="394"/>
        <n x="127"/>
      </t>
    </mdx>
    <mdx n="0" f="v">
      <t c="3" si="227">
        <n x="225"/>
        <n x="392"/>
        <n x="127"/>
      </t>
    </mdx>
    <mdx n="0" f="v">
      <t c="3" si="227">
        <n x="225"/>
        <n x="434"/>
        <n x="127"/>
      </t>
    </mdx>
    <mdx n="0" f="v">
      <t c="3" si="227">
        <n x="225"/>
        <n x="457"/>
        <n x="127"/>
      </t>
    </mdx>
    <mdx n="0" f="v">
      <t c="3" si="227">
        <n x="225"/>
        <n x="461"/>
        <n x="127"/>
      </t>
    </mdx>
    <mdx n="0" f="v">
      <t c="3" si="227">
        <n x="225"/>
        <n x="468"/>
        <n x="127"/>
      </t>
    </mdx>
    <mdx n="0" f="v">
      <t c="3" si="227">
        <n x="225"/>
        <n x="509"/>
        <n x="127"/>
      </t>
    </mdx>
    <mdx n="0" f="v">
      <t c="3" si="227">
        <n x="225"/>
        <n x="518"/>
        <n x="127"/>
      </t>
    </mdx>
    <mdx n="0" f="v">
      <t c="3" si="227">
        <n x="225"/>
        <n x="271"/>
        <n x="111"/>
      </t>
    </mdx>
    <mdx n="0" f="v">
      <t c="3" si="227">
        <n x="225"/>
        <n x="355"/>
        <n x="111"/>
      </t>
    </mdx>
    <mdx n="0" f="v">
      <t c="3" si="227">
        <n x="225"/>
        <n x="376"/>
        <n x="111"/>
      </t>
    </mdx>
    <mdx n="0" f="v">
      <t c="3" si="227">
        <n x="225"/>
        <n x="272"/>
        <n x="112"/>
      </t>
    </mdx>
    <mdx n="0" f="v">
      <t c="3" si="227">
        <n x="225"/>
        <n x="271"/>
        <n x="112"/>
      </t>
    </mdx>
    <mdx n="0" f="v">
      <t c="3" si="227">
        <n x="225"/>
        <n x="270"/>
        <n x="112"/>
      </t>
    </mdx>
    <mdx n="0" f="v">
      <t c="3" si="227">
        <n x="225"/>
        <n x="268"/>
        <n x="112"/>
      </t>
    </mdx>
    <mdx n="0" f="v">
      <t c="3" si="227">
        <n x="225"/>
        <n x="358"/>
        <n x="112"/>
      </t>
    </mdx>
    <mdx n="0" f="v">
      <t c="3" si="227">
        <n x="225"/>
        <n x="360"/>
        <n x="112"/>
      </t>
    </mdx>
    <mdx n="0" f="v">
      <t c="3" si="227">
        <n x="225"/>
        <n x="364"/>
        <n x="112"/>
      </t>
    </mdx>
    <mdx n="0" f="v">
      <t c="3" si="227">
        <n x="225"/>
        <n x="548"/>
        <n x="112"/>
      </t>
    </mdx>
    <mdx n="0" f="v">
      <t c="3" si="227">
        <n x="225"/>
        <n x="365"/>
        <n x="112"/>
      </t>
    </mdx>
    <mdx n="0" f="v">
      <t c="3" si="227">
        <n x="225"/>
        <n x="366"/>
        <n x="112"/>
      </t>
    </mdx>
    <mdx n="0" f="v">
      <t c="3" si="227">
        <n x="225"/>
        <n x="368"/>
        <n x="112"/>
      </t>
    </mdx>
    <mdx n="0" f="v">
      <t c="3" si="227">
        <n x="225"/>
        <n x="371"/>
        <n x="112"/>
      </t>
    </mdx>
    <mdx n="0" f="v">
      <t c="3" si="227">
        <n x="225"/>
        <n x="383"/>
        <n x="112"/>
      </t>
    </mdx>
    <mdx n="0" f="v">
      <t c="3" si="227">
        <n x="225"/>
        <n x="316"/>
        <n x="112"/>
      </t>
    </mdx>
    <mdx n="0" f="v">
      <t c="3" si="227">
        <n x="225"/>
        <n x="373"/>
        <n x="112"/>
      </t>
    </mdx>
    <mdx n="0" f="v">
      <t c="3" si="227">
        <n x="225"/>
        <n x="374"/>
        <n x="112"/>
      </t>
    </mdx>
    <mdx n="0" f="v">
      <t c="3" si="227">
        <n x="225"/>
        <n x="375"/>
        <n x="112"/>
      </t>
    </mdx>
    <mdx n="0" f="v">
      <t c="3" si="227">
        <n x="225"/>
        <n x="376"/>
        <n x="112"/>
      </t>
    </mdx>
    <mdx n="0" f="v">
      <t c="3" si="227">
        <n x="225"/>
        <n x="378"/>
        <n x="112"/>
      </t>
    </mdx>
    <mdx n="0" f="v">
      <t c="3" si="227">
        <n x="225"/>
        <n x="379"/>
        <n x="112"/>
      </t>
    </mdx>
    <mdx n="0" f="v">
      <t c="3" si="227">
        <n x="225"/>
        <n x="380"/>
        <n x="112"/>
      </t>
    </mdx>
    <mdx n="0" f="v">
      <t c="3" si="227">
        <n x="225"/>
        <n x="381"/>
        <n x="112"/>
      </t>
    </mdx>
    <mdx n="0" f="v">
      <t c="3" si="227">
        <n x="225"/>
        <n x="391"/>
        <n x="112"/>
      </t>
    </mdx>
    <mdx n="0" f="v">
      <t c="3" si="227">
        <n x="225"/>
        <n x="385"/>
        <n x="112"/>
      </t>
    </mdx>
    <mdx n="0" f="v">
      <t c="3" si="227">
        <n x="225"/>
        <n x="387"/>
        <n x="112"/>
      </t>
    </mdx>
    <mdx n="0" f="v">
      <t c="3" si="227">
        <n x="225"/>
        <n x="388"/>
        <n x="112"/>
      </t>
    </mdx>
    <mdx n="0" f="v">
      <t c="3" si="227">
        <n x="225"/>
        <n x="389"/>
        <n x="112"/>
      </t>
    </mdx>
    <mdx n="0" f="v">
      <t c="3" si="227">
        <n x="225"/>
        <n x="390"/>
        <n x="112"/>
      </t>
    </mdx>
    <mdx n="0" f="v">
      <t c="3" si="227">
        <n x="225"/>
        <n x="396"/>
        <n x="112"/>
      </t>
    </mdx>
    <mdx n="0" f="v">
      <t c="3" si="227">
        <n x="225"/>
        <n x="397"/>
        <n x="112"/>
      </t>
    </mdx>
    <mdx n="0" f="v">
      <t c="3" si="227">
        <n x="225"/>
        <n x="398"/>
        <n x="112"/>
      </t>
    </mdx>
    <mdx n="0" f="v">
      <t c="3" si="227">
        <n x="225"/>
        <n x="392"/>
        <n x="112"/>
      </t>
    </mdx>
    <mdx n="0" f="v">
      <t c="3" si="227">
        <n x="225"/>
        <n x="399"/>
        <n x="112"/>
      </t>
    </mdx>
    <mdx n="0" f="v">
      <t c="3" si="227">
        <n x="225"/>
        <n x="277"/>
        <n x="112"/>
      </t>
    </mdx>
    <mdx n="0" f="v">
      <t c="3" si="227">
        <n x="225"/>
        <n x="417"/>
        <n x="112"/>
      </t>
    </mdx>
    <mdx n="0" f="v">
      <t c="3" si="227">
        <n x="225"/>
        <n x="406"/>
        <n x="112"/>
      </t>
    </mdx>
    <mdx n="0" f="v">
      <t c="3" si="227">
        <n x="225"/>
        <n x="411"/>
        <n x="112"/>
      </t>
    </mdx>
    <mdx n="0" f="v">
      <t c="3" si="227">
        <n x="225"/>
        <n x="403"/>
        <n x="112"/>
      </t>
    </mdx>
    <mdx n="0" f="v">
      <t c="3" si="227">
        <n x="225"/>
        <n x="415"/>
        <n x="112"/>
      </t>
    </mdx>
    <mdx n="0" f="v">
      <t c="3" si="227">
        <n x="225"/>
        <n x="416"/>
        <n x="112"/>
      </t>
    </mdx>
    <mdx n="0" f="v">
      <t c="3" si="227">
        <n x="225"/>
        <n x="418"/>
        <n x="112"/>
      </t>
    </mdx>
    <mdx n="0" f="v">
      <t c="3" si="227">
        <n x="225"/>
        <n x="421"/>
        <n x="112"/>
      </t>
    </mdx>
    <mdx n="0" f="v">
      <t c="3" si="227">
        <n x="225"/>
        <n x="423"/>
        <n x="112"/>
      </t>
    </mdx>
    <mdx n="0" f="v">
      <t c="3" si="227">
        <n x="225"/>
        <n x="424"/>
        <n x="112"/>
      </t>
    </mdx>
    <mdx n="0" f="v">
      <t c="3" si="227">
        <n x="225"/>
        <n x="433"/>
        <n x="112"/>
      </t>
    </mdx>
    <mdx n="0" f="v">
      <t c="3" si="227">
        <n x="225"/>
        <n x="329"/>
        <n x="112"/>
      </t>
    </mdx>
    <mdx n="0" f="v">
      <t c="3" si="227">
        <n x="225"/>
        <n x="430"/>
        <n x="112"/>
      </t>
    </mdx>
    <mdx n="0" f="v">
      <t c="3" si="227">
        <n x="225"/>
        <n x="432"/>
        <n x="112"/>
      </t>
    </mdx>
    <mdx n="0" f="v">
      <t c="3" si="227">
        <n x="225"/>
        <n x="435"/>
        <n x="112"/>
      </t>
    </mdx>
    <mdx n="0" f="v">
      <t c="3" si="227">
        <n x="225"/>
        <n x="437"/>
        <n x="112"/>
      </t>
    </mdx>
    <mdx n="0" f="v">
      <t c="3" si="227">
        <n x="225"/>
        <n x="441"/>
        <n x="112"/>
      </t>
    </mdx>
    <mdx n="0" f="v">
      <t c="3" si="227">
        <n x="225"/>
        <n x="451"/>
        <n x="112"/>
      </t>
    </mdx>
    <mdx n="0" f="v">
      <t c="3" si="227">
        <n x="225"/>
        <n x="447"/>
        <n x="112"/>
      </t>
    </mdx>
    <mdx n="0" f="v">
      <t c="3" si="227">
        <n x="225"/>
        <n x="442"/>
        <n x="112"/>
      </t>
    </mdx>
    <mdx n="0" f="v">
      <t c="3" si="227">
        <n x="225"/>
        <n x="443"/>
        <n x="112"/>
      </t>
    </mdx>
    <mdx n="0" f="v">
      <t c="3" si="227">
        <n x="225"/>
        <n x="444"/>
        <n x="112"/>
      </t>
    </mdx>
    <mdx n="0" f="v">
      <t c="3" si="227">
        <n x="225"/>
        <n x="445"/>
        <n x="112"/>
      </t>
    </mdx>
    <mdx n="0" f="v">
      <t c="3" si="227">
        <n x="225"/>
        <n x="434"/>
        <n x="112"/>
      </t>
    </mdx>
    <mdx n="0" f="v">
      <t c="3" si="227">
        <n x="225"/>
        <n x="439"/>
        <n x="112"/>
      </t>
    </mdx>
    <mdx n="0" f="v">
      <t c="3" si="227">
        <n x="225"/>
        <n x="440"/>
        <n x="112"/>
      </t>
    </mdx>
    <mdx n="0" f="v">
      <t c="3" si="227">
        <n x="225"/>
        <n x="459"/>
        <n x="112"/>
      </t>
    </mdx>
    <mdx n="0" f="v">
      <t c="3" si="227">
        <n x="225"/>
        <n x="457"/>
        <n x="112"/>
      </t>
    </mdx>
    <mdx n="0" f="v">
      <t c="3" si="227">
        <n x="225"/>
        <n x="473"/>
        <n x="112"/>
      </t>
    </mdx>
    <mdx n="0" f="v">
      <t c="3" si="227">
        <n x="225"/>
        <n x="453"/>
        <n x="112"/>
      </t>
    </mdx>
    <mdx n="0" f="v">
      <t c="3" si="227">
        <n x="225"/>
        <n x="455"/>
        <n x="112"/>
      </t>
    </mdx>
    <mdx n="0" f="v">
      <t c="3" si="227">
        <n x="225"/>
        <n x="346"/>
        <n x="112"/>
      </t>
    </mdx>
    <mdx n="0" f="v">
      <t c="3" si="227">
        <n x="225"/>
        <n x="450"/>
        <n x="112"/>
      </t>
    </mdx>
    <mdx n="0" f="v">
      <t c="3" si="227">
        <n x="225"/>
        <n x="461"/>
        <n x="112"/>
      </t>
    </mdx>
    <mdx n="0" f="v">
      <t c="3" si="227">
        <n x="225"/>
        <n x="462"/>
        <n x="112"/>
      </t>
    </mdx>
    <mdx n="0" f="v">
      <t c="3" si="227">
        <n x="225"/>
        <n x="463"/>
        <n x="112"/>
      </t>
    </mdx>
    <mdx n="0" f="v">
      <t c="3" si="227">
        <n x="225"/>
        <n x="465"/>
        <n x="112"/>
      </t>
    </mdx>
    <mdx n="0" f="v">
      <t c="3" si="227">
        <n x="225"/>
        <n x="467"/>
        <n x="112"/>
      </t>
    </mdx>
    <mdx n="0" f="v">
      <t c="3" si="227">
        <n x="225"/>
        <n x="468"/>
        <n x="112"/>
      </t>
    </mdx>
    <mdx n="0" f="v">
      <t c="3" si="227">
        <n x="225"/>
        <n x="472"/>
        <n x="112"/>
      </t>
    </mdx>
    <mdx n="0" f="v">
      <t c="3" si="227">
        <n x="225"/>
        <n x="477"/>
        <n x="112"/>
      </t>
    </mdx>
    <mdx n="0" f="v">
      <t c="3" si="227">
        <n x="225"/>
        <n x="474"/>
        <n x="112"/>
      </t>
    </mdx>
    <mdx n="0" f="v">
      <t c="3" si="227">
        <n x="225"/>
        <n x="476"/>
        <n x="112"/>
      </t>
    </mdx>
    <mdx n="0" f="v">
      <t c="3" si="227">
        <n x="225"/>
        <n x="471"/>
        <n x="112"/>
      </t>
    </mdx>
    <mdx n="0" f="v">
      <t c="3" si="227">
        <n x="225"/>
        <n x="479"/>
        <n x="112"/>
      </t>
    </mdx>
    <mdx n="0" f="v">
      <t c="3" si="227">
        <n x="225"/>
        <n x="480"/>
        <n x="112"/>
      </t>
    </mdx>
    <mdx n="0" f="v">
      <t c="3" si="227">
        <n x="225"/>
        <n x="485"/>
        <n x="112"/>
      </t>
    </mdx>
    <mdx n="0" f="v">
      <t c="3" si="227">
        <n x="225"/>
        <n x="487"/>
        <n x="112"/>
      </t>
    </mdx>
    <mdx n="0" f="v">
      <t c="3" si="227">
        <n x="225"/>
        <n x="488"/>
        <n x="112"/>
      </t>
    </mdx>
    <mdx n="0" f="v">
      <t c="3" si="227">
        <n x="225"/>
        <n x="489"/>
        <n x="112"/>
      </t>
    </mdx>
    <mdx n="0" f="v">
      <t c="3" si="227">
        <n x="225"/>
        <n x="490"/>
        <n x="112"/>
      </t>
    </mdx>
    <mdx n="0" f="v">
      <t c="3" si="227">
        <n x="225"/>
        <n x="494"/>
        <n x="112"/>
      </t>
    </mdx>
    <mdx n="0" f="v">
      <t c="3" si="227">
        <n x="225"/>
        <n x="493"/>
        <n x="112"/>
      </t>
    </mdx>
    <mdx n="0" f="v">
      <t c="3" si="227">
        <n x="225"/>
        <n x="495"/>
        <n x="112"/>
      </t>
    </mdx>
    <mdx n="0" f="v">
      <t c="3" si="227">
        <n x="225"/>
        <n x="499"/>
        <n x="112"/>
      </t>
    </mdx>
    <mdx n="0" f="v">
      <t c="3" si="227">
        <n x="225"/>
        <n x="508"/>
        <n x="112"/>
      </t>
    </mdx>
    <mdx n="0" f="v">
      <t c="3" si="227">
        <n x="225"/>
        <n x="500"/>
        <n x="112"/>
      </t>
    </mdx>
    <mdx n="0" f="v">
      <t c="3" si="227">
        <n x="225"/>
        <n x="501"/>
        <n x="112"/>
      </t>
    </mdx>
    <mdx n="0" f="v">
      <t c="3" si="227">
        <n x="225"/>
        <n x="502"/>
        <n x="112"/>
      </t>
    </mdx>
    <mdx n="0" f="v">
      <t c="3" si="227">
        <n x="225"/>
        <n x="505"/>
        <n x="112"/>
      </t>
    </mdx>
    <mdx n="0" f="v">
      <t c="3" si="227">
        <n x="225"/>
        <n x="509"/>
        <n x="112"/>
      </t>
    </mdx>
    <mdx n="0" f="v">
      <t c="3" si="227">
        <n x="225"/>
        <n x="507"/>
        <n x="112"/>
      </t>
    </mdx>
    <mdx n="0" f="v">
      <t c="3" si="227">
        <n x="225"/>
        <n x="510"/>
        <n x="112"/>
      </t>
    </mdx>
    <mdx n="0" f="v">
      <t c="3" si="227">
        <n x="225"/>
        <n x="511"/>
        <n x="112"/>
      </t>
    </mdx>
    <mdx n="0" f="v">
      <t c="3" si="227">
        <n x="225"/>
        <n x="512"/>
        <n x="112"/>
      </t>
    </mdx>
    <mdx n="0" f="v">
      <t c="3" si="227">
        <n x="225"/>
        <n x="515"/>
        <n x="112"/>
      </t>
    </mdx>
    <mdx n="0" f="v">
      <t c="3" si="227">
        <n x="225"/>
        <n x="516"/>
        <n x="112"/>
      </t>
    </mdx>
    <mdx n="0" f="v">
      <t c="3" si="227">
        <n x="225"/>
        <n x="517"/>
        <n x="112"/>
      </t>
    </mdx>
    <mdx n="0" f="v">
      <t c="3" si="227">
        <n x="225"/>
        <n x="522"/>
        <n x="112"/>
      </t>
    </mdx>
    <mdx n="0" f="v">
      <t c="3" si="227">
        <n x="225"/>
        <n x="520"/>
        <n x="112"/>
      </t>
    </mdx>
    <mdx n="0" f="v">
      <t c="3" si="227">
        <n x="225"/>
        <n x="521"/>
        <n x="112"/>
      </t>
    </mdx>
    <mdx n="0" f="v">
      <t c="3" si="227">
        <n x="225"/>
        <n x="523"/>
        <n x="112"/>
      </t>
    </mdx>
    <mdx n="0" f="v">
      <t c="3" si="227">
        <n x="225"/>
        <n x="528"/>
        <n x="112"/>
      </t>
    </mdx>
    <mdx n="0" f="v">
      <t c="3" si="227">
        <n x="225"/>
        <n x="525"/>
        <n x="112"/>
      </t>
    </mdx>
    <mdx n="0" f="v">
      <t c="3" si="227">
        <n x="225"/>
        <n x="527"/>
        <n x="112"/>
      </t>
    </mdx>
    <mdx n="0" f="v">
      <t c="3" si="227">
        <n x="225"/>
        <n x="529"/>
        <n x="112"/>
      </t>
    </mdx>
    <mdx n="0" f="v">
      <t c="3" si="227">
        <n x="225"/>
        <n x="531"/>
        <n x="112"/>
      </t>
    </mdx>
    <mdx n="0" f="v">
      <t c="3" si="227">
        <n x="225"/>
        <n x="530"/>
        <n x="112"/>
      </t>
    </mdx>
    <mdx n="0" f="v">
      <t c="3" si="227">
        <n x="225"/>
        <n x="533"/>
        <n x="112"/>
      </t>
    </mdx>
    <mdx n="0" f="v">
      <t c="3" si="227">
        <n x="225"/>
        <n x="532"/>
        <n x="112"/>
      </t>
    </mdx>
    <mdx n="0" f="v">
      <t c="3" si="227">
        <n x="225"/>
        <n x="535"/>
        <n x="112"/>
      </t>
    </mdx>
    <mdx n="0" f="v">
      <t c="3" si="227">
        <n x="225"/>
        <n x="536"/>
        <n x="112"/>
      </t>
    </mdx>
    <mdx n="0" f="v">
      <t c="3" si="227">
        <n x="225"/>
        <n x="538"/>
        <n x="112"/>
      </t>
    </mdx>
    <mdx n="0" f="v">
      <t c="3" si="227">
        <n x="225"/>
        <n x="543"/>
        <n x="112"/>
      </t>
    </mdx>
    <mdx n="0" f="v">
      <t c="3" si="227">
        <n x="225"/>
        <n x="539"/>
        <n x="112"/>
      </t>
    </mdx>
    <mdx n="0" f="v">
      <t c="3" si="227">
        <n x="225"/>
        <n x="540"/>
        <n x="112"/>
      </t>
    </mdx>
    <mdx n="0" f="v">
      <t c="3" si="227">
        <n x="225"/>
        <n x="358"/>
        <n x="129"/>
      </t>
    </mdx>
    <mdx n="0" f="v">
      <t c="3" si="227">
        <n x="225"/>
        <n x="369"/>
        <n x="129"/>
      </t>
    </mdx>
    <mdx n="0" f="v">
      <t c="3" si="227">
        <n x="225"/>
        <n x="371"/>
        <n x="129"/>
      </t>
    </mdx>
    <mdx n="0" f="v">
      <t c="3" si="227">
        <n x="225"/>
        <n x="376"/>
        <n x="129"/>
      </t>
    </mdx>
    <mdx n="0" f="v">
      <t c="3" si="227">
        <n x="225"/>
        <n x="380"/>
        <n x="129"/>
      </t>
    </mdx>
    <mdx n="0" f="v">
      <t c="3" si="227">
        <n x="225"/>
        <n x="402"/>
        <n x="129"/>
      </t>
    </mdx>
    <mdx n="0" f="v">
      <t c="3" si="227">
        <n x="225"/>
        <n x="403"/>
        <n x="129"/>
      </t>
    </mdx>
    <mdx n="0" f="v">
      <t c="3" si="227">
        <n x="225"/>
        <n x="414"/>
        <n x="129"/>
      </t>
    </mdx>
    <mdx n="0" f="v">
      <t c="3" si="227">
        <n x="225"/>
        <n x="297"/>
        <n x="129"/>
      </t>
    </mdx>
    <mdx n="0" f="v">
      <t c="3" si="227">
        <n x="225"/>
        <n x="423"/>
        <n x="129"/>
      </t>
    </mdx>
    <mdx n="0" f="v">
      <t c="3" si="227">
        <n x="225"/>
        <n x="426"/>
        <n x="129"/>
      </t>
    </mdx>
    <mdx n="0" f="v">
      <t c="3" si="227">
        <n x="225"/>
        <n x="433"/>
        <n x="129"/>
      </t>
    </mdx>
    <mdx n="0" f="v">
      <t c="3" si="227">
        <n x="225"/>
        <n x="430"/>
        <n x="129"/>
      </t>
    </mdx>
    <mdx n="0" f="v">
      <t c="3" si="227">
        <n x="225"/>
        <n x="294"/>
        <n x="129"/>
      </t>
    </mdx>
    <mdx n="0" f="v">
      <t c="3" si="227">
        <n x="225"/>
        <n x="443"/>
        <n x="129"/>
      </t>
    </mdx>
    <mdx n="0" f="v">
      <t c="3" si="227">
        <n x="225"/>
        <n x="455"/>
        <n x="129"/>
      </t>
    </mdx>
    <mdx n="0" f="v">
      <t c="3" si="227">
        <n x="225"/>
        <n x="484"/>
        <n x="129"/>
      </t>
    </mdx>
    <mdx n="0" f="v">
      <t c="3" si="227">
        <n x="225"/>
        <n x="494"/>
        <n x="129"/>
      </t>
    </mdx>
    <mdx n="0" f="v">
      <t c="3" si="227">
        <n x="225"/>
        <n x="495"/>
        <n x="129"/>
      </t>
    </mdx>
    <mdx n="0" f="v">
      <t c="3" si="227">
        <n x="225"/>
        <n x="509"/>
        <n x="129"/>
      </t>
    </mdx>
    <mdx n="0" f="v">
      <t c="3" si="227">
        <n x="225"/>
        <n x="515"/>
        <n x="129"/>
      </t>
    </mdx>
    <mdx n="0" f="v">
      <t c="3" si="227">
        <n x="225"/>
        <n x="516"/>
        <n x="129"/>
      </t>
    </mdx>
    <mdx n="0" f="v">
      <t c="3" si="227">
        <n x="225"/>
        <n x="522"/>
        <n x="129"/>
      </t>
    </mdx>
    <mdx n="0" f="v">
      <t c="3" si="227">
        <n x="225"/>
        <n x="521"/>
        <n x="129"/>
      </t>
    </mdx>
    <mdx n="0" f="v">
      <t c="3" si="227">
        <n x="225"/>
        <n x="546"/>
        <n x="129"/>
      </t>
    </mdx>
    <mdx n="0" f="v">
      <t c="3" si="227">
        <n x="225"/>
        <n x="391"/>
        <n x="153"/>
      </t>
    </mdx>
    <mdx n="0" f="v">
      <t c="3" si="227">
        <n x="225"/>
        <n x="423"/>
        <n x="153"/>
      </t>
    </mdx>
    <mdx n="0" f="v">
      <t c="3" si="227">
        <n x="225"/>
        <n x="432"/>
        <n x="153"/>
      </t>
    </mdx>
    <mdx n="0" f="v">
      <t c="3" si="227">
        <n x="225"/>
        <n x="458"/>
        <n x="153"/>
      </t>
    </mdx>
    <mdx n="0" f="v">
      <t c="3" si="227">
        <n x="225"/>
        <n x="518"/>
        <n x="153"/>
      </t>
    </mdx>
    <mdx n="0" f="v">
      <t c="3" si="227">
        <n x="225"/>
        <n x="273"/>
        <n x="154"/>
      </t>
    </mdx>
    <mdx n="0" f="v">
      <t c="3" si="227">
        <n x="225"/>
        <n x="273"/>
        <n x="1"/>
      </t>
    </mdx>
    <mdx n="0" f="v">
      <t c="3" si="227">
        <n x="225"/>
        <n x="360"/>
        <n x="81"/>
      </t>
    </mdx>
    <mdx n="0" f="v">
      <t c="3" si="227">
        <n x="225"/>
        <n x="398"/>
        <n x="81"/>
      </t>
    </mdx>
    <mdx n="0" f="v">
      <t c="3" si="227">
        <n x="225"/>
        <n x="411"/>
        <n x="81"/>
      </t>
    </mdx>
    <mdx n="0" f="v">
      <t c="3" si="227">
        <n x="225"/>
        <n x="412"/>
        <n x="81"/>
      </t>
    </mdx>
    <mdx n="0" f="v">
      <t c="3" si="227">
        <n x="225"/>
        <n x="400"/>
        <n x="81"/>
      </t>
    </mdx>
    <mdx n="0" f="v">
      <t c="3" si="227">
        <n x="225"/>
        <n x="429"/>
        <n x="81"/>
      </t>
    </mdx>
    <mdx n="0" f="v">
      <t c="3" si="227">
        <n x="225"/>
        <n x="326"/>
        <n x="81"/>
      </t>
    </mdx>
    <mdx n="0" f="v">
      <t c="3" si="227">
        <n x="225"/>
        <n x="447"/>
        <n x="81"/>
      </t>
    </mdx>
    <mdx n="0" f="v">
      <t c="3" si="227">
        <n x="225"/>
        <n x="461"/>
        <n x="81"/>
      </t>
    </mdx>
    <mdx n="0" f="v">
      <t c="3" si="227">
        <n x="225"/>
        <n x="463"/>
        <n x="81"/>
      </t>
    </mdx>
    <mdx n="0" f="v">
      <t c="3" si="227">
        <n x="225"/>
        <n x="478"/>
        <n x="81"/>
      </t>
    </mdx>
    <mdx n="0" f="v">
      <t c="3" si="227">
        <n x="225"/>
        <n x="486"/>
        <n x="81"/>
      </t>
    </mdx>
    <mdx n="0" f="v">
      <t c="3" si="227">
        <n x="225"/>
        <n x="501"/>
        <n x="81"/>
      </t>
    </mdx>
    <mdx n="0" f="v">
      <t c="3" si="227">
        <n x="225"/>
        <n x="512"/>
        <n x="81"/>
      </t>
    </mdx>
    <mdx n="0" f="v">
      <t c="3" si="227">
        <n x="225"/>
        <n x="515"/>
        <n x="81"/>
      </t>
    </mdx>
    <mdx n="0" f="v">
      <t c="3" si="227">
        <n x="225"/>
        <n x="533"/>
        <n x="81"/>
      </t>
    </mdx>
    <mdx n="0" f="v">
      <t c="3" si="227">
        <n x="225"/>
        <n x="537"/>
        <n x="81"/>
      </t>
    </mdx>
    <mdx n="0" f="v">
      <t c="3" si="227">
        <n x="225"/>
        <n x="541"/>
        <n x="81"/>
      </t>
    </mdx>
    <mdx n="0" f="v">
      <t c="3" si="227">
        <n x="225"/>
        <n x="356"/>
        <n x="155"/>
      </t>
    </mdx>
    <mdx n="0" f="v">
      <t c="3" si="227">
        <n x="225"/>
        <n x="264"/>
        <n x="253" s="1"/>
      </t>
    </mdx>
    <mdx n="0" f="v">
      <t c="3" si="227">
        <n x="225"/>
        <n x="266"/>
        <n x="253" s="1"/>
      </t>
    </mdx>
    <mdx n="0" f="v">
      <t c="3" si="227">
        <n x="225"/>
        <n x="263"/>
        <n x="253" s="1"/>
      </t>
    </mdx>
    <mdx n="0" f="v">
      <t c="3" si="227">
        <n x="225"/>
        <n x="267"/>
        <n x="253" s="1"/>
      </t>
    </mdx>
    <mdx n="0" f="v">
      <t c="3" si="227">
        <n x="225"/>
        <n x="265"/>
        <n x="253" s="1"/>
      </t>
    </mdx>
    <mdx n="0" f="v">
      <t c="3" si="227">
        <n x="225"/>
        <n x="262"/>
        <n x="253" s="1"/>
      </t>
    </mdx>
    <mdx n="0" f="v">
      <t c="3" si="227">
        <n x="225"/>
        <n x="261"/>
        <n x="253" s="1"/>
      </t>
    </mdx>
    <mdx n="0" f="v">
      <t c="3" si="227">
        <n x="225"/>
        <n x="260"/>
        <n x="253" s="1"/>
      </t>
    </mdx>
    <mdx n="0" f="v">
      <t c="3" si="227">
        <n x="225"/>
        <n x="259"/>
        <n x="253" s="1"/>
      </t>
    </mdx>
    <mdx n="0" f="v">
      <t c="3" si="227">
        <n x="225"/>
        <n x="258"/>
        <n x="253" s="1"/>
      </t>
    </mdx>
    <mdx n="0" f="v">
      <t c="3" si="227">
        <n x="225"/>
        <n x="257"/>
        <n x="253" s="1"/>
      </t>
    </mdx>
    <mdx n="0" f="v">
      <t c="3" si="227">
        <n x="225"/>
        <n x="256"/>
        <n x="253" s="1"/>
      </t>
    </mdx>
    <mdx n="0" f="v">
      <t c="3" si="227">
        <n x="225"/>
        <n x="255"/>
        <n x="253" s="1"/>
      </t>
    </mdx>
    <mdx n="0" f="v">
      <t c="3" si="227">
        <n x="225"/>
        <n x="272"/>
        <n x="253" s="1"/>
      </t>
    </mdx>
    <mdx n="0" f="v">
      <t c="3" si="227">
        <n x="225"/>
        <n x="273"/>
        <n x="253" s="1"/>
      </t>
    </mdx>
    <mdx n="0" f="v">
      <t c="3" si="227">
        <n x="225"/>
        <n x="271"/>
        <n x="253" s="1"/>
      </t>
    </mdx>
    <mdx n="0" f="v">
      <t c="3" si="227">
        <n x="225"/>
        <n x="270"/>
        <n x="253" s="1"/>
      </t>
    </mdx>
    <mdx n="0" f="v">
      <t c="3" si="227">
        <n x="225"/>
        <n x="269"/>
        <n x="253" s="1"/>
      </t>
    </mdx>
    <mdx n="0" f="v">
      <t c="3" si="227">
        <n x="225"/>
        <n x="268"/>
        <n x="253" s="1"/>
      </t>
    </mdx>
    <mdx n="0" f="v">
      <t c="3" si="227">
        <n x="225"/>
        <n x="355"/>
        <n x="253" s="1"/>
      </t>
    </mdx>
    <mdx n="0" f="v">
      <t c="3" si="227">
        <n x="225"/>
        <n x="356"/>
        <n x="253" s="1"/>
      </t>
    </mdx>
    <mdx n="0" f="v">
      <t c="3" si="227">
        <n x="225"/>
        <n x="357"/>
        <n x="253" s="1"/>
      </t>
    </mdx>
    <mdx n="0" f="v">
      <t c="3" si="227">
        <n x="225"/>
        <n x="358"/>
        <n x="253" s="1"/>
      </t>
    </mdx>
    <mdx n="0" f="v">
      <t c="3" si="227">
        <n x="225"/>
        <n x="359"/>
        <n x="253" s="1"/>
      </t>
    </mdx>
    <mdx n="0" f="v">
      <t c="3" si="227">
        <n x="225"/>
        <n x="360"/>
        <n x="253" s="1"/>
      </t>
    </mdx>
    <mdx n="0" f="v">
      <t c="3" si="227">
        <n x="225"/>
        <n x="361"/>
        <n x="253" s="1"/>
      </t>
    </mdx>
    <mdx n="0" f="v">
      <t c="3" si="227">
        <n x="225"/>
        <n x="254"/>
        <n x="253" s="1"/>
      </t>
    </mdx>
    <mdx n="0" f="v">
      <t c="3" si="227">
        <n x="225"/>
        <n x="283"/>
        <n x="253" s="1"/>
      </t>
    </mdx>
    <mdx n="0" f="v">
      <t c="3" si="227">
        <n x="225"/>
        <n x="547"/>
        <n x="253" s="1"/>
      </t>
    </mdx>
    <mdx n="0" f="v">
      <t c="3" si="227">
        <n x="225"/>
        <n x="362"/>
        <n x="253" s="1"/>
      </t>
    </mdx>
    <mdx n="0" f="v">
      <t c="3" si="227">
        <n x="225"/>
        <n x="363"/>
        <n x="253" s="1"/>
      </t>
    </mdx>
    <mdx n="0" f="v">
      <t c="3" si="227">
        <n x="225"/>
        <n x="364"/>
        <n x="253" s="1"/>
      </t>
    </mdx>
    <mdx n="0" f="v">
      <t c="3" si="227">
        <n x="225"/>
        <n x="548"/>
        <n x="253" s="1"/>
      </t>
    </mdx>
    <mdx n="0" f="v">
      <t c="3" si="227">
        <n x="225"/>
        <n x="365"/>
        <n x="253" s="1"/>
      </t>
    </mdx>
    <mdx n="0" f="v">
      <t c="3" si="227">
        <n x="225"/>
        <n x="366"/>
        <n x="253" s="1"/>
      </t>
    </mdx>
    <mdx n="0" f="v">
      <t c="3" si="227">
        <n x="225"/>
        <n x="367"/>
        <n x="253" s="1"/>
      </t>
    </mdx>
    <mdx n="0" f="v">
      <t c="3" si="227">
        <n x="225"/>
        <n x="368"/>
        <n x="253" s="1"/>
      </t>
    </mdx>
    <mdx n="0" f="v">
      <t c="3" si="227">
        <n x="225"/>
        <n x="369"/>
        <n x="253" s="1"/>
      </t>
    </mdx>
    <mdx n="0" f="v">
      <t c="3" si="227">
        <n x="225"/>
        <n x="307"/>
        <n x="253" s="1"/>
      </t>
    </mdx>
    <mdx n="0" f="v">
      <t c="3" si="227">
        <n x="225"/>
        <n x="370"/>
        <n x="253" s="1"/>
      </t>
    </mdx>
    <mdx n="0" f="v">
      <t c="3" si="227">
        <n x="225"/>
        <n x="371"/>
        <n x="253" s="1"/>
      </t>
    </mdx>
    <mdx n="0" f="v">
      <t c="3" si="227">
        <n x="225"/>
        <n x="372"/>
        <n x="253" s="1"/>
      </t>
    </mdx>
    <mdx n="0" f="v">
      <t c="3" si="227">
        <n x="225"/>
        <n x="316"/>
        <n x="253" s="1"/>
      </t>
    </mdx>
    <mdx n="0" f="v">
      <t c="3" si="227">
        <n x="225"/>
        <n x="373"/>
        <n x="253" s="1"/>
      </t>
    </mdx>
    <mdx n="0" f="v">
      <t c="3" si="227">
        <n x="225"/>
        <n x="374"/>
        <n x="253" s="1"/>
      </t>
    </mdx>
    <mdx n="0" f="v">
      <t c="3" si="227">
        <n x="225"/>
        <n x="375"/>
        <n x="253" s="1"/>
      </t>
    </mdx>
    <mdx n="0" f="v">
      <t c="3" si="227">
        <n x="225"/>
        <n x="281"/>
        <n x="253" s="1"/>
      </t>
    </mdx>
    <mdx n="0" f="v">
      <t c="3" si="227">
        <n x="225"/>
        <n x="376"/>
        <n x="253" s="1"/>
      </t>
    </mdx>
    <mdx n="0" f="v">
      <t c="3" si="227">
        <n x="225"/>
        <n x="377"/>
        <n x="253" s="1"/>
      </t>
    </mdx>
    <mdx n="0" f="v">
      <t c="3" si="227">
        <n x="225"/>
        <n x="280"/>
        <n x="253" s="1"/>
      </t>
    </mdx>
    <mdx n="0" f="v">
      <t c="3" si="227">
        <n x="225"/>
        <n x="311"/>
        <n x="253" s="1"/>
      </t>
    </mdx>
    <mdx n="0" f="v">
      <t c="3" si="227">
        <n x="225"/>
        <n x="378"/>
        <n x="253" s="1"/>
      </t>
    </mdx>
    <mdx n="0" f="v">
      <t c="3" si="227">
        <n x="225"/>
        <n x="379"/>
        <n x="253" s="1"/>
      </t>
    </mdx>
    <mdx n="0" f="v">
      <t c="3" si="227">
        <n x="225"/>
        <n x="380"/>
        <n x="253" s="1"/>
      </t>
    </mdx>
    <mdx n="0" f="v">
      <t c="3" si="227">
        <n x="225"/>
        <n x="381"/>
        <n x="253" s="1"/>
      </t>
    </mdx>
    <mdx n="0" f="v">
      <t c="3" si="227">
        <n x="225"/>
        <n x="382"/>
        <n x="253" s="1"/>
      </t>
    </mdx>
    <mdx n="0" f="v">
      <t c="3" si="227">
        <n x="225"/>
        <n x="304"/>
        <n x="253" s="1"/>
      </t>
    </mdx>
    <mdx n="0" f="v">
      <t c="3" si="227">
        <n x="225"/>
        <n x="383"/>
        <n x="253" s="1"/>
      </t>
    </mdx>
    <mdx n="0" f="v">
      <t c="3" si="227">
        <n x="225"/>
        <n x="384"/>
        <n x="253" s="1"/>
      </t>
    </mdx>
    <mdx n="0" f="v">
      <t c="3" si="227">
        <n x="225"/>
        <n x="385"/>
        <n x="253" s="1"/>
      </t>
    </mdx>
    <mdx n="0" f="v">
      <t c="3" si="227">
        <n x="225"/>
        <n x="386"/>
        <n x="253" s="1"/>
      </t>
    </mdx>
    <mdx n="0" f="v">
      <t c="3" si="227">
        <n x="225"/>
        <n x="387"/>
        <n x="253" s="1"/>
      </t>
    </mdx>
    <mdx n="0" f="v">
      <t c="3" si="227">
        <n x="225"/>
        <n x="388"/>
        <n x="253" s="1"/>
      </t>
    </mdx>
    <mdx n="0" f="v">
      <t c="3" si="227">
        <n x="225"/>
        <n x="389"/>
        <n x="253" s="1"/>
      </t>
    </mdx>
    <mdx n="0" f="v">
      <t c="3" si="227">
        <n x="225"/>
        <n x="390"/>
        <n x="253" s="1"/>
      </t>
    </mdx>
    <mdx n="0" f="v">
      <t c="3" si="227">
        <n x="225"/>
        <n x="393"/>
        <n x="253" s="1"/>
      </t>
    </mdx>
    <mdx n="0" f="v">
      <t c="3" si="227">
        <n x="225"/>
        <n x="394"/>
        <n x="253" s="1"/>
      </t>
    </mdx>
    <mdx n="0" f="v">
      <t c="3" si="227">
        <n x="225"/>
        <n x="395"/>
        <n x="253" s="1"/>
      </t>
    </mdx>
    <mdx n="0" f="v">
      <t c="3" si="227">
        <n x="225"/>
        <n x="278"/>
        <n x="253" s="1"/>
      </t>
    </mdx>
    <mdx n="0" f="v">
      <t c="3" si="227">
        <n x="225"/>
        <n x="396"/>
        <n x="253" s="1"/>
      </t>
    </mdx>
    <mdx n="0" f="v">
      <t c="3" si="227">
        <n x="225"/>
        <n x="397"/>
        <n x="253" s="1"/>
      </t>
    </mdx>
    <mdx n="0" f="v">
      <t c="3" si="227">
        <n x="225"/>
        <n x="398"/>
        <n x="253" s="1"/>
      </t>
    </mdx>
    <mdx n="0" f="v">
      <t c="3" si="227">
        <n x="225"/>
        <n x="392"/>
        <n x="253" s="1"/>
      </t>
    </mdx>
    <mdx n="0" f="v">
      <t c="3" si="227">
        <n x="225"/>
        <n x="404"/>
        <n x="253" s="1"/>
      </t>
    </mdx>
    <mdx n="0" f="v">
      <t c="3" si="227">
        <n x="225"/>
        <n x="405"/>
        <n x="253" s="1"/>
      </t>
    </mdx>
    <mdx n="0" f="v">
      <t c="3" si="227">
        <n x="225"/>
        <n x="406"/>
        <n x="253" s="1"/>
      </t>
    </mdx>
    <mdx n="0" f="v">
      <t c="3" si="227">
        <n x="225"/>
        <n x="407"/>
        <n x="253" s="1"/>
      </t>
    </mdx>
    <mdx n="0" f="v">
      <t c="3" si="227">
        <n x="225"/>
        <n x="408"/>
        <n x="253" s="1"/>
      </t>
    </mdx>
    <mdx n="0" f="v">
      <t c="3" si="227">
        <n x="225"/>
        <n x="409"/>
        <n x="253" s="1"/>
      </t>
    </mdx>
    <mdx n="0" f="v">
      <t c="3" si="227">
        <n x="225"/>
        <n x="410"/>
        <n x="253" s="1"/>
      </t>
    </mdx>
    <mdx n="0" f="v">
      <t c="3" si="227">
        <n x="225"/>
        <n x="411"/>
        <n x="253" s="1"/>
      </t>
    </mdx>
    <mdx n="0" f="v">
      <t c="3" si="227">
        <n x="225"/>
        <n x="391"/>
        <n x="253" s="1"/>
      </t>
    </mdx>
    <mdx n="0" f="v">
      <t c="3" si="227">
        <n x="225"/>
        <n x="399"/>
        <n x="253" s="1"/>
      </t>
    </mdx>
    <mdx n="0" f="v">
      <t c="3" si="227">
        <n x="225"/>
        <n x="400"/>
        <n x="253" s="1"/>
      </t>
    </mdx>
    <mdx n="0" f="v">
      <t c="3" si="227">
        <n x="225"/>
        <n x="401"/>
        <n x="253" s="1"/>
      </t>
    </mdx>
    <mdx n="0" f="v">
      <t c="3" si="227">
        <n x="225"/>
        <n x="402"/>
        <n x="253" s="1"/>
      </t>
    </mdx>
    <mdx n="0" f="v">
      <t c="3" si="227">
        <n x="225"/>
        <n x="277"/>
        <n x="253" s="1"/>
      </t>
    </mdx>
    <mdx n="0" f="v">
      <t c="3" si="227">
        <n x="225"/>
        <n x="417"/>
        <n x="253" s="1"/>
      </t>
    </mdx>
    <mdx n="0" f="v">
      <t c="3" si="227">
        <n x="225"/>
        <n x="422"/>
        <n x="253" s="1"/>
      </t>
    </mdx>
    <mdx n="0" f="v">
      <t c="3" si="227">
        <n x="225"/>
        <n x="418"/>
        <n x="253" s="1"/>
      </t>
    </mdx>
    <mdx n="0" f="v">
      <t c="3" si="227">
        <n x="225"/>
        <n x="419"/>
        <n x="253" s="1"/>
      </t>
    </mdx>
    <mdx n="0" f="v">
      <t c="3" si="227">
        <n x="225"/>
        <n x="420"/>
        <n x="253" s="1"/>
      </t>
    </mdx>
    <mdx n="0" f="v">
      <t c="3" si="227">
        <n x="225"/>
        <n x="301"/>
        <n x="253" s="1"/>
      </t>
    </mdx>
    <mdx n="0" f="v">
      <t c="3" si="227">
        <n x="225"/>
        <n x="299"/>
        <n x="253" s="1"/>
      </t>
    </mdx>
    <mdx n="0" f="v">
      <t c="3" si="227">
        <n x="225"/>
        <n x="297"/>
        <n x="253" s="1"/>
      </t>
    </mdx>
    <mdx n="0" f="v">
      <t c="3" si="227">
        <n x="225"/>
        <n x="421"/>
        <n x="253" s="1"/>
      </t>
    </mdx>
    <mdx n="0" f="v">
      <t c="3" si="227">
        <n x="225"/>
        <n x="403"/>
        <n x="253" s="1"/>
      </t>
    </mdx>
    <mdx n="0" f="v">
      <t c="3" si="227">
        <n x="225"/>
        <n x="412"/>
        <n x="253" s="1"/>
      </t>
    </mdx>
    <mdx n="0" f="v">
      <t c="3" si="227">
        <n x="225"/>
        <n x="413"/>
        <n x="253" s="1"/>
      </t>
    </mdx>
    <mdx n="0" f="v">
      <t c="3" si="227">
        <n x="225"/>
        <n x="414"/>
        <n x="253" s="1"/>
      </t>
    </mdx>
    <mdx n="0" f="v">
      <t c="3" si="227">
        <n x="225"/>
        <n x="415"/>
        <n x="253" s="1"/>
      </t>
    </mdx>
    <mdx n="0" f="v">
      <t c="3" si="227">
        <n x="225"/>
        <n x="416"/>
        <n x="253" s="1"/>
      </t>
    </mdx>
    <mdx n="0" f="v">
      <t c="3" si="227">
        <n x="225"/>
        <n x="427"/>
        <n x="253" s="1"/>
      </t>
    </mdx>
    <mdx n="0" f="v">
      <t c="3" si="227">
        <n x="225"/>
        <n x="329"/>
        <n x="253" s="1"/>
      </t>
    </mdx>
    <mdx n="0" f="v">
      <t c="3" si="227">
        <n x="225"/>
        <n x="428"/>
        <n x="253" s="1"/>
      </t>
    </mdx>
    <mdx n="0" f="v">
      <t c="3" si="227">
        <n x="225"/>
        <n x="328"/>
        <n x="253" s="1"/>
      </t>
    </mdx>
    <mdx n="0" f="v">
      <t c="3" si="227">
        <n x="225"/>
        <n x="429"/>
        <n x="253" s="1"/>
      </t>
    </mdx>
    <mdx n="0" f="v">
      <t c="3" si="227">
        <n x="225"/>
        <n x="430"/>
        <n x="253" s="1"/>
      </t>
    </mdx>
    <mdx n="0" f="v">
      <t c="3" si="227">
        <n x="225"/>
        <n x="431"/>
        <n x="253" s="1"/>
      </t>
    </mdx>
    <mdx n="0" f="v">
      <t c="3" si="227">
        <n x="225"/>
        <n x="432"/>
        <n x="253" s="1"/>
      </t>
    </mdx>
    <mdx n="0" f="v">
      <t c="3" si="227">
        <n x="225"/>
        <n x="423"/>
        <n x="253" s="1"/>
      </t>
    </mdx>
    <mdx n="0" f="v">
      <t c="3" si="227">
        <n x="225"/>
        <n x="424"/>
        <n x="253" s="1"/>
      </t>
    </mdx>
    <mdx n="0" f="v">
      <t c="3" si="227">
        <n x="225"/>
        <n x="425"/>
        <n x="253" s="1"/>
      </t>
    </mdx>
    <mdx n="0" f="v">
      <t c="3" si="227">
        <n x="225"/>
        <n x="348"/>
        <n x="253" s="1"/>
      </t>
    </mdx>
    <mdx n="0" f="v">
      <t c="3" si="227">
        <n x="225"/>
        <n x="327"/>
        <n x="253" s="1"/>
      </t>
    </mdx>
    <mdx n="0" f="v">
      <t c="3" si="227">
        <n x="225"/>
        <n x="426"/>
        <n x="253" s="1"/>
      </t>
    </mdx>
    <mdx n="0" f="v">
      <t c="3" si="227">
        <n x="225"/>
        <n x="433"/>
        <n x="253" s="1"/>
      </t>
    </mdx>
    <mdx n="0" f="v">
      <t c="3" si="227">
        <n x="225"/>
        <n x="442"/>
        <n x="253" s="1"/>
      </t>
    </mdx>
    <mdx n="0" f="v">
      <t c="3" si="227">
        <n x="225"/>
        <n x="443"/>
        <n x="253" s="1"/>
      </t>
    </mdx>
    <mdx n="0" f="v">
      <t c="3" si="227">
        <n x="225"/>
        <n x="444"/>
        <n x="253" s="1"/>
      </t>
    </mdx>
    <mdx n="0" f="v">
      <t c="3" si="227">
        <n x="225"/>
        <n x="445"/>
        <n x="253" s="1"/>
      </t>
    </mdx>
    <mdx n="0" f="v">
      <t c="3" si="227">
        <n x="225"/>
        <n x="446"/>
        <n x="253" s="1"/>
      </t>
    </mdx>
    <mdx n="0" f="v">
      <t c="3" si="227">
        <n x="225"/>
        <n x="434"/>
        <n x="253" s="1"/>
      </t>
    </mdx>
    <mdx n="0" f="v">
      <t c="3" si="227">
        <n x="225"/>
        <n x="326"/>
        <n x="253" s="1"/>
      </t>
    </mdx>
    <mdx n="0" f="v">
      <t c="3" si="227">
        <n x="225"/>
        <n x="435"/>
        <n x="253" s="1"/>
      </t>
    </mdx>
    <mdx n="0" f="v">
      <t c="3" si="227">
        <n x="225"/>
        <n x="436"/>
        <n x="253" s="1"/>
      </t>
    </mdx>
    <mdx n="0" f="v">
      <t c="3" si="227">
        <n x="225"/>
        <n x="437"/>
        <n x="253" s="1"/>
      </t>
    </mdx>
    <mdx n="0" f="v">
      <t c="3" si="227">
        <n x="225"/>
        <n x="294"/>
        <n x="253" s="1"/>
      </t>
    </mdx>
    <mdx n="0" f="v">
      <t c="3" si="227">
        <n x="225"/>
        <n x="293"/>
        <n x="253" s="1"/>
      </t>
    </mdx>
    <mdx n="0" f="v">
      <t c="3" si="227">
        <n x="225"/>
        <n x="438"/>
        <n x="253" s="1"/>
      </t>
    </mdx>
    <mdx n="0" f="v">
      <t c="3" si="227">
        <n x="225"/>
        <n x="350"/>
        <n x="253" s="1"/>
      </t>
    </mdx>
    <mdx n="0" f="v">
      <t c="3" si="227">
        <n x="225"/>
        <n x="439"/>
        <n x="253" s="1"/>
      </t>
    </mdx>
    <mdx n="0" f="v">
      <t c="3" si="227">
        <n x="225"/>
        <n x="440"/>
        <n x="253" s="1"/>
      </t>
    </mdx>
    <mdx n="0" f="v">
      <t c="3" si="227">
        <n x="225"/>
        <n x="452"/>
        <n x="253" s="1"/>
      </t>
    </mdx>
    <mdx n="0" f="v">
      <t c="3" si="227">
        <n x="225"/>
        <n x="276"/>
        <n x="253" s="1"/>
      </t>
    </mdx>
    <mdx n="0" f="v">
      <t c="3" si="227">
        <n x="225"/>
        <n x="453"/>
        <n x="253" s="1"/>
      </t>
    </mdx>
    <mdx n="0" f="v">
      <t c="3" si="227">
        <n x="225"/>
        <n x="454"/>
        <n x="253" s="1"/>
      </t>
    </mdx>
    <mdx n="0" f="v">
      <t c="3" si="227">
        <n x="225"/>
        <n x="455"/>
        <n x="253" s="1"/>
      </t>
    </mdx>
    <mdx n="0" f="v">
      <t c="3" si="227">
        <n x="225"/>
        <n x="456"/>
        <n x="253" s="1"/>
      </t>
    </mdx>
    <mdx n="0" f="v">
      <t c="3" si="227">
        <n x="225"/>
        <n x="346"/>
        <n x="253" s="1"/>
      </t>
    </mdx>
    <mdx n="0" f="v">
      <t c="3" si="227">
        <n x="225"/>
        <n x="459"/>
        <n x="253" s="1"/>
      </t>
    </mdx>
    <mdx n="0" f="v">
      <t c="3" si="227">
        <n x="225"/>
        <n x="441"/>
        <n x="253" s="1"/>
      </t>
    </mdx>
    <mdx n="0" f="v">
      <t c="3" si="227">
        <n x="225"/>
        <n x="447"/>
        <n x="253" s="1"/>
      </t>
    </mdx>
    <mdx n="0" f="v">
      <t c="3" si="227">
        <n x="225"/>
        <n x="448"/>
        <n x="253" s="1"/>
      </t>
    </mdx>
    <mdx n="0" f="v">
      <t c="3" si="227">
        <n x="225"/>
        <n x="449"/>
        <n x="253" s="1"/>
      </t>
    </mdx>
    <mdx n="0" f="v">
      <t c="3" si="227">
        <n x="225"/>
        <n x="450"/>
        <n x="253" s="1"/>
      </t>
    </mdx>
    <mdx n="0" f="v">
      <t c="3" si="227">
        <n x="225"/>
        <n x="461"/>
        <n x="253" s="1"/>
      </t>
    </mdx>
    <mdx n="0" f="v">
      <t c="3" si="227">
        <n x="225"/>
        <n x="462"/>
        <n x="253" s="1"/>
      </t>
    </mdx>
    <mdx n="0" f="v">
      <t c="3" si="227">
        <n x="225"/>
        <n x="463"/>
        <n x="253" s="1"/>
      </t>
    </mdx>
    <mdx n="0" f="v">
      <t c="3" si="227">
        <n x="225"/>
        <n x="464"/>
        <n x="253" s="1"/>
      </t>
    </mdx>
    <mdx n="0" f="v">
      <t c="3" si="227">
        <n x="225"/>
        <n x="465"/>
        <n x="253" s="1"/>
      </t>
    </mdx>
    <mdx n="0" f="v">
      <t c="3" si="227">
        <n x="225"/>
        <n x="466"/>
        <n x="253" s="1"/>
      </t>
    </mdx>
    <mdx n="0" f="v">
      <t c="3" si="227">
        <n x="225"/>
        <n x="467"/>
        <n x="253" s="1"/>
      </t>
    </mdx>
    <mdx n="0" f="v">
      <t c="3" si="227">
        <n x="225"/>
        <n x="451"/>
        <n x="253" s="1"/>
      </t>
    </mdx>
    <mdx n="0" f="v">
      <t c="3" si="227">
        <n x="225"/>
        <n x="457"/>
        <n x="253" s="1"/>
      </t>
    </mdx>
    <mdx n="0" f="v">
      <t c="3" si="227">
        <n x="225"/>
        <n x="458"/>
        <n x="253" s="1"/>
      </t>
    </mdx>
    <mdx n="0" f="v">
      <t c="3" si="227">
        <n x="225"/>
        <n x="473"/>
        <n x="253" s="1"/>
      </t>
    </mdx>
    <mdx n="0" f="v">
      <t c="3" si="227">
        <n x="225"/>
        <n x="474"/>
        <n x="253" s="1"/>
      </t>
    </mdx>
    <mdx n="0" f="v">
      <t c="3" si="227">
        <n x="225"/>
        <n x="475"/>
        <n x="253" s="1"/>
      </t>
    </mdx>
    <mdx n="0" f="v">
      <t c="3" si="227">
        <n x="225"/>
        <n x="476"/>
        <n x="253" s="1"/>
      </t>
    </mdx>
    <mdx n="0" f="v">
      <t c="3" si="227">
        <n x="225"/>
        <n x="471"/>
        <n x="253" s="1"/>
      </t>
    </mdx>
    <mdx n="0" f="v">
      <t c="3" si="227">
        <n x="225"/>
        <n x="460"/>
        <n x="253" s="1"/>
      </t>
    </mdx>
    <mdx n="0" f="v">
      <t c="3" si="227">
        <n x="225"/>
        <n x="468"/>
        <n x="253" s="1"/>
      </t>
    </mdx>
    <mdx n="0" f="v">
      <t c="3" si="227">
        <n x="225"/>
        <n x="469"/>
        <n x="253" s="1"/>
      </t>
    </mdx>
    <mdx n="0" f="v">
      <t c="3" si="227">
        <n x="225"/>
        <n x="470"/>
        <n x="253" s="1"/>
      </t>
    </mdx>
    <mdx n="0" f="v">
      <t c="3" si="227">
        <n x="225"/>
        <n x="472"/>
        <n x="253" s="1"/>
      </t>
    </mdx>
    <mdx n="0" f="v">
      <t c="3" si="227">
        <n x="225"/>
        <n x="480"/>
        <n x="253" s="1"/>
      </t>
    </mdx>
    <mdx n="0" f="v">
      <t c="3" si="227">
        <n x="225"/>
        <n x="481"/>
        <n x="253" s="1"/>
      </t>
    </mdx>
    <mdx n="0" f="v">
      <t c="3" si="227">
        <n x="225"/>
        <n x="483"/>
        <n x="253" s="1"/>
      </t>
    </mdx>
    <mdx n="0" f="v">
      <t c="3" si="227">
        <n x="225"/>
        <n x="484"/>
        <n x="253" s="1"/>
      </t>
    </mdx>
    <mdx n="0" f="v">
      <t c="3" si="227">
        <n x="225"/>
        <n x="477"/>
        <n x="253" s="1"/>
      </t>
    </mdx>
    <mdx n="0" f="v">
      <t c="3" si="227">
        <n x="225"/>
        <n x="478"/>
        <n x="253" s="1"/>
      </t>
    </mdx>
    <mdx n="0" f="v">
      <t c="3" si="227">
        <n x="225"/>
        <n x="479"/>
        <n x="253" s="1"/>
      </t>
    </mdx>
    <mdx n="0" f="v">
      <t c="3" si="227">
        <n x="225"/>
        <n x="487"/>
        <n x="253" s="1"/>
      </t>
    </mdx>
    <mdx n="0" f="v">
      <t c="3" si="227">
        <n x="225"/>
        <n x="485"/>
        <n x="253" s="1"/>
      </t>
    </mdx>
    <mdx n="0" f="v">
      <t c="3" si="227">
        <n x="225"/>
        <n x="486"/>
        <n x="253" s="1"/>
      </t>
    </mdx>
    <mdx n="0" f="v">
      <t c="3" si="227">
        <n x="225"/>
        <n x="488"/>
        <n x="253" s="1"/>
      </t>
    </mdx>
    <mdx n="0" f="v">
      <t c="3" si="227">
        <n x="225"/>
        <n x="489"/>
        <n x="253" s="1"/>
      </t>
    </mdx>
    <mdx n="0" f="v">
      <t c="3" si="227">
        <n x="225"/>
        <n x="482"/>
        <n x="253" s="1"/>
      </t>
    </mdx>
    <mdx n="0" f="v">
      <t c="3" si="227">
        <n x="225"/>
        <n x="491"/>
        <n x="253" s="1"/>
      </t>
    </mdx>
    <mdx n="0" f="v">
      <t c="3" si="227">
        <n x="225"/>
        <n x="495"/>
        <n x="253" s="1"/>
      </t>
    </mdx>
    <mdx n="0" f="v">
      <t c="3" si="227">
        <n x="225"/>
        <n x="496"/>
        <n x="253" s="1"/>
      </t>
    </mdx>
    <mdx n="0" f="v">
      <t c="3" si="227">
        <n x="225"/>
        <n x="494"/>
        <n x="253" s="1"/>
      </t>
    </mdx>
    <mdx n="0" f="v">
      <t c="3" si="227">
        <n x="225"/>
        <n x="490"/>
        <n x="253" s="1"/>
      </t>
    </mdx>
    <mdx n="0" f="v">
      <t c="3" si="227">
        <n x="225"/>
        <n x="492"/>
        <n x="253" s="1"/>
      </t>
    </mdx>
    <mdx n="0" f="v">
      <t c="3" si="227">
        <n x="225"/>
        <n x="493"/>
        <n x="253" s="1"/>
      </t>
    </mdx>
    <mdx n="0" f="v">
      <t c="3" si="227">
        <n x="225"/>
        <n x="508"/>
        <n x="253" s="1"/>
      </t>
    </mdx>
    <mdx n="0" f="v">
      <t c="3" si="227">
        <n x="225"/>
        <n x="500"/>
        <n x="253" s="1"/>
      </t>
    </mdx>
    <mdx n="0" f="v">
      <t c="3" si="227">
        <n x="225"/>
        <n x="501"/>
        <n x="253" s="1"/>
      </t>
    </mdx>
    <mdx n="0" f="v">
      <t c="3" si="227">
        <n x="225"/>
        <n x="502"/>
        <n x="253" s="1"/>
      </t>
    </mdx>
    <mdx n="0" f="v">
      <t c="3" si="227">
        <n x="225"/>
        <n x="503"/>
        <n x="253" s="1"/>
      </t>
    </mdx>
    <mdx n="0" f="v">
      <t c="3" si="227">
        <n x="225"/>
        <n x="504"/>
        <n x="253" s="1"/>
      </t>
    </mdx>
    <mdx n="0" f="v">
      <t c="3" si="227">
        <n x="225"/>
        <n x="497"/>
        <n x="253" s="1"/>
      </t>
    </mdx>
    <mdx n="0" f="v">
      <t c="3" si="227">
        <n x="225"/>
        <n x="498"/>
        <n x="253" s="1"/>
      </t>
    </mdx>
    <mdx n="0" f="v">
      <t c="3" si="227">
        <n x="225"/>
        <n x="499"/>
        <n x="253" s="1"/>
      </t>
    </mdx>
    <mdx n="0" f="v">
      <t c="3" si="227">
        <n x="225"/>
        <n x="509"/>
        <n x="253" s="1"/>
      </t>
    </mdx>
    <mdx n="0" f="v">
      <t c="3" si="227">
        <n x="225"/>
        <n x="507"/>
        <n x="253" s="1"/>
      </t>
    </mdx>
    <mdx n="0" f="v">
      <t c="3" si="227">
        <n x="225"/>
        <n x="505"/>
        <n x="253" s="1"/>
      </t>
    </mdx>
    <mdx n="0" f="v">
      <t c="3" si="227">
        <n x="225"/>
        <n x="506"/>
        <n x="253" s="1"/>
      </t>
    </mdx>
    <mdx n="0" f="v">
      <t c="3" si="227">
        <n x="225"/>
        <n x="519"/>
        <n x="253" s="1"/>
      </t>
    </mdx>
    <mdx n="0" f="v">
      <t c="3" si="227">
        <n x="225"/>
        <n x="513"/>
        <n x="253" s="1"/>
      </t>
    </mdx>
    <mdx n="0" f="v">
      <t c="3" si="227">
        <n x="225"/>
        <n x="514"/>
        <n x="253" s="1"/>
      </t>
    </mdx>
    <mdx n="0" f="v">
      <t c="3" si="227">
        <n x="225"/>
        <n x="515"/>
        <n x="253" s="1"/>
      </t>
    </mdx>
    <mdx n="0" f="v">
      <t c="3" si="227">
        <n x="225"/>
        <n x="510"/>
        <n x="253" s="1"/>
      </t>
    </mdx>
    <mdx n="0" f="v">
      <t c="3" si="227">
        <n x="225"/>
        <n x="511"/>
        <n x="253" s="1"/>
      </t>
    </mdx>
    <mdx n="0" f="v">
      <t c="3" si="227">
        <n x="225"/>
        <n x="512"/>
        <n x="253" s="1"/>
      </t>
    </mdx>
    <mdx n="0" f="v">
      <t c="3" si="227">
        <n x="225"/>
        <n x="516"/>
        <n x="253" s="1"/>
      </t>
    </mdx>
    <mdx n="0" f="v">
      <t c="3" si="227">
        <n x="225"/>
        <n x="526"/>
        <n x="253" s="1"/>
      </t>
    </mdx>
    <mdx n="0" f="v">
      <t c="3" si="227">
        <n x="225"/>
        <n x="520"/>
        <n x="253" s="1"/>
      </t>
    </mdx>
    <mdx n="0" f="v">
      <t c="3" si="227">
        <n x="225"/>
        <n x="521"/>
        <n x="253" s="1"/>
      </t>
    </mdx>
    <mdx n="0" f="v">
      <t c="3" si="227">
        <n x="225"/>
        <n x="525"/>
        <n x="253" s="1"/>
      </t>
    </mdx>
    <mdx n="0" f="v">
      <t c="3" si="227">
        <n x="225"/>
        <n x="517"/>
        <n x="253" s="1"/>
      </t>
    </mdx>
    <mdx n="0" f="v">
      <t c="3" si="227">
        <n x="225"/>
        <n x="518"/>
        <n x="253" s="1"/>
      </t>
    </mdx>
    <mdx n="0" f="v">
      <t c="3" si="227">
        <n x="225"/>
        <n x="522"/>
        <n x="253" s="1"/>
      </t>
    </mdx>
    <mdx n="0" f="v">
      <t c="3" si="227">
        <n x="225"/>
        <n x="524"/>
        <n x="253" s="1"/>
      </t>
    </mdx>
    <mdx n="0" f="v">
      <t c="3" si="227">
        <n x="225"/>
        <n x="523"/>
        <n x="253" s="1"/>
      </t>
    </mdx>
    <mdx n="0" f="v">
      <t c="3" si="227">
        <n x="225"/>
        <n x="528"/>
        <n x="253" s="1"/>
      </t>
    </mdx>
    <mdx n="0" f="v">
      <t c="3" si="227">
        <n x="225"/>
        <n x="529"/>
        <n x="253" s="1"/>
      </t>
    </mdx>
    <mdx n="0" f="v">
      <t c="3" si="227">
        <n x="225"/>
        <n x="531"/>
        <n x="253" s="1"/>
      </t>
    </mdx>
    <mdx n="0" f="v">
      <t c="3" si="227">
        <n x="225"/>
        <n x="527"/>
        <n x="253" s="1"/>
      </t>
    </mdx>
    <mdx n="0" f="v">
      <t c="3" si="227">
        <n x="225"/>
        <n x="532"/>
        <n x="253" s="1"/>
      </t>
    </mdx>
    <mdx n="0" f="v">
      <t c="3" si="227">
        <n x="225"/>
        <n x="530"/>
        <n x="253" s="1"/>
      </t>
    </mdx>
    <mdx n="0" f="v">
      <t c="3" si="227">
        <n x="225"/>
        <n x="533"/>
        <n x="253" s="1"/>
      </t>
    </mdx>
    <mdx n="0" f="v">
      <t c="3" si="227">
        <n x="225"/>
        <n x="534"/>
        <n x="253" s="1"/>
      </t>
    </mdx>
    <mdx n="0" f="v">
      <t c="3" si="227">
        <n x="225"/>
        <n x="535"/>
        <n x="253" s="1"/>
      </t>
    </mdx>
    <mdx n="0" f="v">
      <t c="3" si="227">
        <n x="225"/>
        <n x="538"/>
        <n x="253" s="1"/>
      </t>
    </mdx>
    <mdx n="0" f="v">
      <t c="3" si="227">
        <n x="225"/>
        <n x="537"/>
        <n x="253" s="1"/>
      </t>
    </mdx>
    <mdx n="0" f="v">
      <t c="3" si="227">
        <n x="225"/>
        <n x="536"/>
        <n x="253" s="1"/>
      </t>
    </mdx>
    <mdx n="0" f="v">
      <t c="3" si="227">
        <n x="225"/>
        <n x="539"/>
        <n x="253" s="1"/>
      </t>
    </mdx>
    <mdx n="0" f="v">
      <t c="3" si="227">
        <n x="225"/>
        <n x="540"/>
        <n x="253" s="1"/>
      </t>
    </mdx>
    <mdx n="0" f="v">
      <t c="3" si="227">
        <n x="225"/>
        <n x="543"/>
        <n x="253" s="1"/>
      </t>
    </mdx>
    <mdx n="0" f="v">
      <t c="3" si="227">
        <n x="225"/>
        <n x="546"/>
        <n x="253" s="1"/>
      </t>
    </mdx>
    <mdx n="0" f="v">
      <t c="3" si="227">
        <n x="225"/>
        <n x="541"/>
        <n x="253" s="1"/>
      </t>
    </mdx>
    <mdx n="0" f="v">
      <t c="3" si="227">
        <n x="225"/>
        <n x="544"/>
        <n x="253" s="1"/>
      </t>
    </mdx>
    <mdx n="0" f="v">
      <t c="3" si="227">
        <n x="225"/>
        <n x="545"/>
        <n x="253" s="1"/>
      </t>
    </mdx>
    <mdx n="0" f="v">
      <t c="3" si="227">
        <n x="225"/>
        <n x="542"/>
        <n x="253" s="1"/>
      </t>
    </mdx>
    <mdx n="0" f="v">
      <t c="3" si="227">
        <n x="225"/>
        <n x="338"/>
        <n x="253" s="1"/>
      </t>
    </mdx>
    <mdx n="0" f="v">
      <t c="3" si="227">
        <n x="225"/>
        <n x="320"/>
        <n x="253" s="1"/>
      </t>
    </mdx>
    <mdx n="0" f="v">
      <t c="3" si="227">
        <n x="225"/>
        <n x="319"/>
        <n x="253" s="1"/>
      </t>
    </mdx>
    <mdx n="0" f="v">
      <t c="3" si="227">
        <n x="225"/>
        <n x="318"/>
        <n x="253" s="1"/>
      </t>
    </mdx>
    <mdx n="0" f="v">
      <t c="3" si="227">
        <n x="225"/>
        <n x="337"/>
        <n x="253" s="1"/>
      </t>
    </mdx>
    <mdx n="0" f="v">
      <t c="3" si="227">
        <n x="225"/>
        <n x="345"/>
        <n x="253" s="1"/>
      </t>
    </mdx>
    <mdx n="0" f="v">
      <t c="3" si="227">
        <n x="225"/>
        <n x="336"/>
        <n x="253" s="1"/>
      </t>
    </mdx>
    <mdx n="0" f="v">
      <t c="3" si="227">
        <n x="225"/>
        <n x="317"/>
        <n x="253" s="1"/>
      </t>
    </mdx>
    <mdx n="0" f="v">
      <t c="3" si="227">
        <n x="225"/>
        <n x="344"/>
        <n x="253" s="1"/>
      </t>
    </mdx>
    <mdx n="0" f="v">
      <t c="3" si="227">
        <n x="225"/>
        <n x="321"/>
        <n x="253" s="1"/>
      </t>
    </mdx>
    <mdx n="0" f="v">
      <t c="3" si="227">
        <n x="225"/>
        <n x="322"/>
        <n x="253" s="1"/>
      </t>
    </mdx>
    <mdx n="0" f="v">
      <t c="3" si="227">
        <n x="225"/>
        <n x="285"/>
        <n x="253" s="1"/>
      </t>
    </mdx>
    <mdx n="0" f="v">
      <t c="3" si="227">
        <n x="225"/>
        <n x="275"/>
        <n x="253" s="1"/>
      </t>
    </mdx>
    <mdx n="0" f="v">
      <t c="3" si="227">
        <n x="225"/>
        <n x="274"/>
        <n x="253" s="1"/>
      </t>
    </mdx>
    <mdx n="0" f="v">
      <t c="3" si="227">
        <n x="225"/>
        <n x="284"/>
        <n x="253" s="1"/>
      </t>
    </mdx>
    <mdx n="0" f="v">
      <t c="3" si="227">
        <n x="225"/>
        <n x="290"/>
        <n x="253" s="1"/>
      </t>
    </mdx>
    <mdx n="0" f="v">
      <t c="3" si="227">
        <n x="225"/>
        <n x="289"/>
        <n x="253" s="1"/>
      </t>
    </mdx>
    <mdx n="0" f="v">
      <t c="3" si="227">
        <n x="225"/>
        <n x="288"/>
        <n x="253" s="1"/>
      </t>
    </mdx>
    <mdx n="0" f="v">
      <t c="3" si="227">
        <n x="225"/>
        <n x="287"/>
        <n x="253" s="1"/>
      </t>
    </mdx>
    <mdx n="0" f="v">
      <t c="3" si="227">
        <n x="225"/>
        <n x="286"/>
        <n x="253" s="1"/>
      </t>
    </mdx>
    <mdx n="0" f="v">
      <t c="3" si="227">
        <n x="225"/>
        <n x="292"/>
        <n x="253" s="1"/>
      </t>
    </mdx>
    <mdx n="0" f="v">
      <t c="3" si="227">
        <n x="225"/>
        <n x="552"/>
        <n x="253" s="1"/>
      </t>
    </mdx>
    <mdx n="0" f="v">
      <t c="3" si="227">
        <n x="225"/>
        <n x="325"/>
        <n x="253" s="1"/>
      </t>
    </mdx>
    <mdx n="0" f="v">
      <t c="3" si="227">
        <n x="225"/>
        <n x="313"/>
        <n x="253" s="1"/>
      </t>
    </mdx>
    <mdx n="0" f="v">
      <t c="3" si="227">
        <n x="225"/>
        <n x="335"/>
        <n x="253" s="1"/>
      </t>
    </mdx>
    <mdx n="0" f="v">
      <t c="3" si="227">
        <n x="225"/>
        <n x="309"/>
        <n x="253" s="1"/>
      </t>
    </mdx>
    <mdx n="0" f="v">
      <t c="3" si="227">
        <n x="225"/>
        <n x="334"/>
        <n x="253" s="1"/>
      </t>
    </mdx>
    <mdx n="0" f="v">
      <t c="3" si="227">
        <n x="225"/>
        <n x="343"/>
        <n x="253" s="1"/>
      </t>
    </mdx>
    <mdx n="0" f="v">
      <t c="3" si="227">
        <n x="225"/>
        <n x="279"/>
        <n x="253" s="1"/>
      </t>
    </mdx>
    <mdx n="0" f="v">
      <t c="3" si="227">
        <n x="225"/>
        <n x="557"/>
        <n x="253" s="1"/>
      </t>
    </mdx>
    <mdx n="0" f="v">
      <t c="3" si="227">
        <n x="225"/>
        <n x="551"/>
        <n x="253" s="1"/>
      </t>
    </mdx>
    <mdx n="0" f="v">
      <t c="3" si="227">
        <n x="225"/>
        <n x="333"/>
        <n x="253" s="1"/>
      </t>
    </mdx>
    <mdx n="0" f="v">
      <t c="3" si="227">
        <n x="225"/>
        <n x="550"/>
        <n x="253" s="1"/>
      </t>
    </mdx>
    <mdx n="0" f="v">
      <t c="3" si="227">
        <n x="225"/>
        <n x="549"/>
        <n x="253" s="1"/>
      </t>
    </mdx>
    <mdx n="0" f="v">
      <t c="3" si="227">
        <n x="225"/>
        <n x="558"/>
        <n x="253" s="1"/>
      </t>
    </mdx>
    <mdx n="0" f="v">
      <t c="3" si="227">
        <n x="225"/>
        <n x="559"/>
        <n x="253" s="1"/>
      </t>
    </mdx>
    <mdx n="0" f="v">
      <t c="3" si="227">
        <n x="225"/>
        <n x="560"/>
        <n x="253" s="1"/>
      </t>
    </mdx>
    <mdx n="0" f="v">
      <t c="3" si="227">
        <n x="225"/>
        <n x="561"/>
        <n x="253" s="1"/>
      </t>
    </mdx>
    <mdx n="0" f="v">
      <t c="3" si="227">
        <n x="225"/>
        <n x="562"/>
        <n x="253" s="1"/>
      </t>
    </mdx>
    <mdx n="0" f="v">
      <t c="3" si="227">
        <n x="225"/>
        <n x="341"/>
        <n x="253" s="1"/>
      </t>
    </mdx>
    <mdx n="0" f="v">
      <t c="3" si="227">
        <n x="225"/>
        <n x="300"/>
        <n x="253" s="1"/>
      </t>
    </mdx>
    <mdx n="0" f="v">
      <t c="3" si="227">
        <n x="225"/>
        <n x="556"/>
        <n x="253" s="1"/>
      </t>
    </mdx>
    <mdx n="0" f="v">
      <t c="3" si="227">
        <n x="225"/>
        <n x="296"/>
        <n x="253" s="1"/>
      </t>
    </mdx>
    <mdx n="0" f="v">
      <t c="3" si="227">
        <n x="225"/>
        <n x="354"/>
        <n x="253" s="1"/>
      </t>
    </mdx>
    <mdx n="0" f="v">
      <t c="3" si="227">
        <n x="225"/>
        <n x="282"/>
        <n x="253" s="1"/>
      </t>
    </mdx>
    <mdx n="0" f="v">
      <t c="3" si="227">
        <n x="225"/>
        <n x="315"/>
        <n x="253" s="1"/>
      </t>
    </mdx>
    <mdx n="0" f="v">
      <t c="3" si="227">
        <n x="225"/>
        <n x="314"/>
        <n x="253" s="1"/>
      </t>
    </mdx>
    <mdx n="0" f="v">
      <t c="3" si="227">
        <n x="225"/>
        <n x="339"/>
        <n x="253" s="1"/>
      </t>
    </mdx>
    <mdx n="0" f="v">
      <t c="3" si="227">
        <n x="225"/>
        <n x="324"/>
        <n x="253" s="1"/>
      </t>
    </mdx>
    <mdx n="0" f="v">
      <t c="3" si="227">
        <n x="225"/>
        <n x="312"/>
        <n x="253" s="1"/>
      </t>
    </mdx>
    <mdx n="0" f="v">
      <t c="3" si="227">
        <n x="225"/>
        <n x="310"/>
        <n x="253" s="1"/>
      </t>
    </mdx>
    <mdx n="0" f="v">
      <t c="3" si="227">
        <n x="225"/>
        <n x="308"/>
        <n x="253" s="1"/>
      </t>
    </mdx>
    <mdx n="0" f="v">
      <t c="3" si="227">
        <n x="225"/>
        <n x="306"/>
        <n x="253" s="1"/>
      </t>
    </mdx>
    <mdx n="0" f="v">
      <t c="3" si="227">
        <n x="225"/>
        <n x="305"/>
        <n x="253" s="1"/>
      </t>
    </mdx>
    <mdx n="0" f="v">
      <t c="3" si="227">
        <n x="225"/>
        <n x="323"/>
        <n x="253" s="1"/>
      </t>
    </mdx>
    <mdx n="0" f="v">
      <t c="3" si="227">
        <n x="225"/>
        <n x="291"/>
        <n x="253" s="1"/>
      </t>
    </mdx>
    <mdx n="0" f="v">
      <t c="3" si="227">
        <n x="225"/>
        <n x="303"/>
        <n x="253" s="1"/>
      </t>
    </mdx>
    <mdx n="0" f="v">
      <t c="3" si="227">
        <n x="225"/>
        <n x="352"/>
        <n x="253" s="1"/>
      </t>
    </mdx>
    <mdx n="0" f="v">
      <t c="3" si="227">
        <n x="225"/>
        <n x="302"/>
        <n x="253" s="1"/>
      </t>
    </mdx>
    <mdx n="0" f="v">
      <t c="3" si="227">
        <n x="225"/>
        <n x="342"/>
        <n x="253" s="1"/>
      </t>
    </mdx>
    <mdx n="0" f="v">
      <t c="3" si="227">
        <n x="225"/>
        <n x="332"/>
        <n x="253" s="1"/>
      </t>
    </mdx>
    <mdx n="0" f="v">
      <t c="3" si="227">
        <n x="225"/>
        <n x="331"/>
        <n x="253" s="1"/>
      </t>
    </mdx>
    <mdx n="0" f="v">
      <t c="3" si="227">
        <n x="225"/>
        <n x="349"/>
        <n x="253" s="1"/>
      </t>
    </mdx>
    <mdx n="0" f="v">
      <t c="3" si="227">
        <n x="225"/>
        <n x="553"/>
        <n x="253" s="1"/>
      </t>
    </mdx>
    <mdx n="0" f="v">
      <t c="3" si="227">
        <n x="225"/>
        <n x="330"/>
        <n x="253" s="1"/>
      </t>
    </mdx>
    <mdx n="0" f="v">
      <t c="3" si="227">
        <n x="225"/>
        <n x="351"/>
        <n x="253" s="1"/>
      </t>
    </mdx>
    <mdx n="0" f="v">
      <t c="3" si="227">
        <n x="225"/>
        <n x="554"/>
        <n x="253" s="1"/>
      </t>
    </mdx>
    <mdx n="0" f="v">
      <t c="3" si="227">
        <n x="225"/>
        <n x="298"/>
        <n x="253" s="1"/>
      </t>
    </mdx>
    <mdx n="0" f="v">
      <t c="3" si="227">
        <n x="225"/>
        <n x="575"/>
        <n x="253" s="1"/>
      </t>
    </mdx>
    <mdx n="0" f="v">
      <t c="3" si="227">
        <n x="225"/>
        <n x="576"/>
        <n x="253" s="1"/>
      </t>
    </mdx>
    <mdx n="0" f="v">
      <t c="3" si="227">
        <n x="225"/>
        <n x="577"/>
        <n x="253" s="1"/>
      </t>
    </mdx>
    <mdx n="0" f="v">
      <t c="3" si="227">
        <n x="225"/>
        <n x="578"/>
        <n x="253" s="1"/>
      </t>
    </mdx>
    <mdx n="0" f="v">
      <t c="3" si="227">
        <n x="225"/>
        <n x="579"/>
        <n x="253" s="1"/>
      </t>
    </mdx>
    <mdx n="0" f="v">
      <t c="3" si="227">
        <n x="225"/>
        <n x="353"/>
        <n x="253" s="1"/>
      </t>
    </mdx>
    <mdx n="0" f="v">
      <t c="3" si="227">
        <n x="225"/>
        <n x="347"/>
        <n x="253" s="1"/>
      </t>
    </mdx>
    <mdx n="0" f="v">
      <t c="3" si="227">
        <n x="225"/>
        <n x="584"/>
        <n x="253" s="1"/>
      </t>
    </mdx>
    <mdx n="0" f="v">
      <t c="3" si="227">
        <n x="225"/>
        <n x="569"/>
        <n x="253" s="1"/>
      </t>
    </mdx>
    <mdx n="0" f="v">
      <t c="3" si="227">
        <n x="225"/>
        <n x="590"/>
        <n x="253" s="1"/>
      </t>
    </mdx>
    <mdx n="0" f="v">
      <t c="3" si="227">
        <n x="225"/>
        <n x="593"/>
        <n x="253" s="1"/>
      </t>
    </mdx>
    <mdx n="0" f="v">
      <t c="3" si="227">
        <n x="225"/>
        <n x="594"/>
        <n x="253" s="1"/>
      </t>
    </mdx>
    <mdx n="0" f="v">
      <t c="3" si="227">
        <n x="225"/>
        <n x="595"/>
        <n x="253" s="1"/>
      </t>
    </mdx>
    <mdx n="0" f="v">
      <t c="3" si="227">
        <n x="225"/>
        <n x="295"/>
        <n x="253" s="1"/>
      </t>
    </mdx>
    <mdx n="0" f="v">
      <t c="3" si="227">
        <n x="225"/>
        <n x="563"/>
        <n x="253" s="1"/>
      </t>
    </mdx>
    <mdx n="0" f="v">
      <t c="3" si="227">
        <n x="225"/>
        <n x="564"/>
        <n x="253" s="1"/>
      </t>
    </mdx>
    <mdx n="0" f="v">
      <t c="3" si="227">
        <n x="225"/>
        <n x="565"/>
        <n x="253" s="1"/>
      </t>
    </mdx>
    <mdx n="0" f="v">
      <t c="3" si="227">
        <n x="225"/>
        <n x="566"/>
        <n x="253" s="1"/>
      </t>
    </mdx>
    <mdx n="0" f="v">
      <t c="3" si="227">
        <n x="225"/>
        <n x="567"/>
        <n x="253" s="1"/>
      </t>
    </mdx>
    <mdx n="0" f="v">
      <t c="3" si="227">
        <n x="225"/>
        <n x="568"/>
        <n x="253" s="1"/>
      </t>
    </mdx>
    <mdx n="0" f="v">
      <t c="3" si="227">
        <n x="225"/>
        <n x="592"/>
        <n x="253" s="1"/>
      </t>
    </mdx>
    <mdx n="0" f="v">
      <t c="3" si="227">
        <n x="225"/>
        <n x="596"/>
        <n x="253" s="1"/>
      </t>
    </mdx>
    <mdx n="0" f="v">
      <t c="3" si="227">
        <n x="225"/>
        <n x="340"/>
        <n x="253" s="1"/>
      </t>
    </mdx>
    <mdx n="0" f="v">
      <t c="3" si="227">
        <n x="225"/>
        <n x="589"/>
        <n x="253" s="1"/>
      </t>
    </mdx>
    <mdx n="0" f="v">
      <t c="3" si="227">
        <n x="225"/>
        <n x="591"/>
        <n x="253" s="1"/>
      </t>
    </mdx>
    <mdx n="0" f="v">
      <t c="3" si="227">
        <n x="225"/>
        <n x="599"/>
        <n x="253" s="1"/>
      </t>
    </mdx>
    <mdx n="0" f="v">
      <t c="3" si="227">
        <n x="225"/>
        <n x="571"/>
        <n x="253" s="1"/>
      </t>
    </mdx>
    <mdx n="0" f="v">
      <t c="3" si="227">
        <n x="225"/>
        <n x="586"/>
        <n x="253" s="1"/>
      </t>
    </mdx>
    <mdx n="0" f="v">
      <t c="3" si="227">
        <n x="225"/>
        <n x="609"/>
        <n x="253" s="1"/>
      </t>
    </mdx>
    <mdx n="0" f="v">
      <t c="3" si="227">
        <n x="225"/>
        <n x="598"/>
        <n x="253" s="1"/>
      </t>
    </mdx>
    <mdx n="0" f="v">
      <t c="3" si="227">
        <n x="225"/>
        <n x="585"/>
        <n x="253" s="1"/>
      </t>
    </mdx>
    <mdx n="0" f="v">
      <t c="3" si="227">
        <n x="225"/>
        <n x="572"/>
        <n x="253" s="1"/>
      </t>
    </mdx>
    <mdx n="0" f="v">
      <t c="3" si="227">
        <n x="225"/>
        <n x="580"/>
        <n x="253" s="1"/>
      </t>
    </mdx>
    <mdx n="0" f="v">
      <t c="3" si="227">
        <n x="225"/>
        <n x="573"/>
        <n x="253" s="1"/>
      </t>
    </mdx>
    <mdx n="0" f="v">
      <t c="3" si="227">
        <n x="225"/>
        <n x="581"/>
        <n x="253" s="1"/>
      </t>
    </mdx>
    <mdx n="0" f="v">
      <t c="3" si="227">
        <n x="225"/>
        <n x="583"/>
        <n x="253" s="1"/>
      </t>
    </mdx>
    <mdx n="0" f="v">
      <t c="3" si="227">
        <n x="225"/>
        <n x="555"/>
        <n x="253" s="1"/>
      </t>
    </mdx>
    <mdx n="0" f="v">
      <t c="3" si="227">
        <n x="225"/>
        <n x="570"/>
        <n x="253" s="1"/>
      </t>
    </mdx>
    <mdx n="0" f="v">
      <t c="3" si="227">
        <n x="225"/>
        <n x="574"/>
        <n x="253" s="1"/>
      </t>
    </mdx>
    <mdx n="0" f="v">
      <t c="3" si="227">
        <n x="225"/>
        <n x="588"/>
        <n x="253" s="1"/>
      </t>
    </mdx>
    <mdx n="0" f="v">
      <t c="3" si="227">
        <n x="225"/>
        <n x="597"/>
        <n x="253" s="1"/>
      </t>
    </mdx>
    <mdx n="0" f="v">
      <t c="3" si="227">
        <n x="225"/>
        <n x="610"/>
        <n x="253" s="1"/>
      </t>
    </mdx>
    <mdx n="0" f="v">
      <t c="3" si="227">
        <n x="225"/>
        <n x="600"/>
        <n x="253" s="1"/>
      </t>
    </mdx>
    <mdx n="0" f="v">
      <t c="3" si="227">
        <n x="225"/>
        <n x="601"/>
        <n x="253" s="1"/>
      </t>
    </mdx>
    <mdx n="0" f="v">
      <t c="3" si="227">
        <n x="225"/>
        <n x="582"/>
        <n x="253" s="1"/>
      </t>
    </mdx>
    <mdx n="0" f="v">
      <t c="3" si="227">
        <n x="225"/>
        <n x="587"/>
        <n x="253" s="1"/>
      </t>
    </mdx>
    <mdx n="0" f="v">
      <t c="3" si="227">
        <n x="225"/>
        <n x="611"/>
        <n x="253" s="1"/>
      </t>
    </mdx>
    <mdx n="0" f="v">
      <t c="3" si="227">
        <n x="225"/>
        <n x="612"/>
        <n x="253" s="1"/>
      </t>
    </mdx>
    <mdx n="0" f="v">
      <t c="3" si="227">
        <n x="225"/>
        <n x="654"/>
        <n x="253" s="1"/>
      </t>
    </mdx>
    <mdx n="0" f="v">
      <t c="3" si="227">
        <n x="225"/>
        <n x="617"/>
        <n x="253" s="1"/>
      </t>
    </mdx>
    <mdx n="0" f="v">
      <t c="3" si="227">
        <n x="225"/>
        <n x="618"/>
        <n x="253" s="1"/>
      </t>
    </mdx>
    <mdx n="0" f="v">
      <t c="3" si="227">
        <n x="225"/>
        <n x="620"/>
        <n x="253" s="1"/>
      </t>
    </mdx>
    <mdx n="0" f="v">
      <t c="3" si="227">
        <n x="225"/>
        <n x="643"/>
        <n x="253" s="1"/>
      </t>
    </mdx>
    <mdx n="0" f="v">
      <t c="3" si="227">
        <n x="225"/>
        <n x="602"/>
        <n x="253" s="1"/>
      </t>
    </mdx>
    <mdx n="0" f="v">
      <t c="3" si="227">
        <n x="225"/>
        <n x="603"/>
        <n x="253" s="1"/>
      </t>
    </mdx>
    <mdx n="0" f="v">
      <t c="3" si="227">
        <n x="225"/>
        <n x="604"/>
        <n x="253" s="1"/>
      </t>
    </mdx>
    <mdx n="0" f="v">
      <t c="3" si="227">
        <n x="225"/>
        <n x="605"/>
        <n x="253" s="1"/>
      </t>
    </mdx>
    <mdx n="0" f="v">
      <t c="3" si="227">
        <n x="225"/>
        <n x="619"/>
        <n x="253" s="1"/>
      </t>
    </mdx>
    <mdx n="0" f="v">
      <t c="3" si="227">
        <n x="225"/>
        <n x="621"/>
        <n x="253" s="1"/>
      </t>
    </mdx>
    <mdx n="0" f="v">
      <t c="3" si="227">
        <n x="225"/>
        <n x="645"/>
        <n x="253" s="1"/>
      </t>
    </mdx>
    <mdx n="0" f="v">
      <t c="3" si="227">
        <n x="225"/>
        <n x="613"/>
        <n x="253" s="1"/>
      </t>
    </mdx>
    <mdx n="0" f="v">
      <t c="3" si="227">
        <n x="225"/>
        <n x="615"/>
        <n x="253" s="1"/>
      </t>
    </mdx>
    <mdx n="0" f="v">
      <t c="3" si="227">
        <n x="225"/>
        <n x="616"/>
        <n x="253" s="1"/>
      </t>
    </mdx>
    <mdx n="0" f="v">
      <t c="3" si="227">
        <n x="225"/>
        <n x="608"/>
        <n x="253" s="1"/>
      </t>
    </mdx>
    <mdx n="0" f="v">
      <t c="3" si="227">
        <n x="225"/>
        <n x="614"/>
        <n x="253" s="1"/>
      </t>
    </mdx>
    <mdx n="0" f="v">
      <t c="3" si="227">
        <n x="225"/>
        <n x="635"/>
        <n x="253" s="1"/>
      </t>
    </mdx>
    <mdx n="0" f="v">
      <t c="3" si="227">
        <n x="225"/>
        <n x="636"/>
        <n x="253" s="1"/>
      </t>
    </mdx>
    <mdx n="0" f="v">
      <t c="3" si="227">
        <n x="225"/>
        <n x="637"/>
        <n x="253" s="1"/>
      </t>
    </mdx>
    <mdx n="0" f="v">
      <t c="3" si="227">
        <n x="225"/>
        <n x="648"/>
        <n x="253" s="1"/>
      </t>
    </mdx>
    <mdx n="0" f="v">
      <t c="3" si="227">
        <n x="225"/>
        <n x="606"/>
        <n x="253" s="1"/>
      </t>
    </mdx>
    <mdx n="0" f="v">
      <t c="3" si="227">
        <n x="225"/>
        <n x="625"/>
        <n x="253" s="1"/>
      </t>
    </mdx>
    <mdx n="0" f="v">
      <t c="3" si="227">
        <n x="225"/>
        <n x="627"/>
        <n x="253" s="1"/>
      </t>
    </mdx>
    <mdx n="0" f="v">
      <t c="3" si="227">
        <n x="225"/>
        <n x="647"/>
        <n x="253" s="1"/>
      </t>
    </mdx>
    <mdx n="0" f="v">
      <t c="3" si="227">
        <n x="225"/>
        <n x="622"/>
        <n x="253" s="1"/>
      </t>
    </mdx>
    <mdx n="0" f="v">
      <t c="3" si="227">
        <n x="225"/>
        <n x="623"/>
        <n x="253" s="1"/>
      </t>
    </mdx>
    <mdx n="0" f="v">
      <t c="3" si="227">
        <n x="225"/>
        <n x="624"/>
        <n x="253" s="1"/>
      </t>
    </mdx>
    <mdx n="0" f="v">
      <t c="3" si="227">
        <n x="225"/>
        <n x="632"/>
        <n x="253" s="1"/>
      </t>
    </mdx>
    <mdx n="0" f="v">
      <t c="3" si="227">
        <n x="225"/>
        <n x="651"/>
        <n x="253" s="1"/>
      </t>
    </mdx>
    <mdx n="0" f="v">
      <t c="3" si="227">
        <n x="225"/>
        <n x="644"/>
        <n x="253" s="1"/>
      </t>
    </mdx>
    <mdx n="0" f="v">
      <t c="3" si="227">
        <n x="225"/>
        <n x="646"/>
        <n x="253" s="1"/>
      </t>
    </mdx>
    <mdx n="0" f="v">
      <t c="3" si="227">
        <n x="225"/>
        <n x="649"/>
        <n x="253" s="1"/>
      </t>
    </mdx>
    <mdx n="0" f="v">
      <t c="3" si="227">
        <n x="225"/>
        <n x="650"/>
        <n x="253" s="1"/>
      </t>
    </mdx>
    <mdx n="0" f="v">
      <t c="3" si="227">
        <n x="225"/>
        <n x="652"/>
        <n x="253" s="1"/>
      </t>
    </mdx>
    <mdx n="0" f="v">
      <t c="3" si="227">
        <n x="225"/>
        <n x="639"/>
        <n x="253" s="1"/>
      </t>
    </mdx>
    <mdx n="0" f="v">
      <t c="3" si="227">
        <n x="225"/>
        <n x="653"/>
        <n x="253" s="1"/>
      </t>
    </mdx>
    <mdx n="0" f="v">
      <t c="3" si="227">
        <n x="225"/>
        <n x="642"/>
        <n x="253" s="1"/>
      </t>
    </mdx>
    <mdx n="0" f="v">
      <t c="3" si="227">
        <n x="225"/>
        <n x="655"/>
        <n x="253" s="1"/>
      </t>
    </mdx>
    <mdx n="0" f="v">
      <t c="3" si="227">
        <n x="225"/>
        <n x="628"/>
        <n x="253" s="1"/>
      </t>
    </mdx>
    <mdx n="0" f="v">
      <t c="3" si="227">
        <n x="225"/>
        <n x="633"/>
        <n x="253" s="1"/>
      </t>
    </mdx>
    <mdx n="0" f="v">
      <t c="3" si="227">
        <n x="225"/>
        <n x="641"/>
        <n x="253" s="1"/>
      </t>
    </mdx>
    <mdx n="0" f="v">
      <t c="3" si="227">
        <n x="225"/>
        <n x="640"/>
        <n x="253" s="1"/>
      </t>
    </mdx>
    <mdx n="0" f="v">
      <t c="3" si="227">
        <n x="225"/>
        <n x="630"/>
        <n x="253" s="1"/>
      </t>
    </mdx>
    <mdx n="0" f="v">
      <t c="3" si="227">
        <n x="225"/>
        <n x="607"/>
        <n x="253" s="1"/>
      </t>
    </mdx>
    <mdx n="0" f="v">
      <t c="3" si="227">
        <n x="225"/>
        <n x="629"/>
        <n x="253" s="1"/>
      </t>
    </mdx>
    <mdx n="0" f="v">
      <t c="3" si="227">
        <n x="225"/>
        <n x="626"/>
        <n x="253" s="1"/>
      </t>
    </mdx>
    <mdx n="0" f="v">
      <t c="3" si="227">
        <n x="225"/>
        <n x="631"/>
        <n x="253" s="1"/>
      </t>
    </mdx>
    <mdx n="0" f="v">
      <t c="3" si="227">
        <n x="225"/>
        <n x="634"/>
        <n x="253" s="1"/>
      </t>
    </mdx>
    <mdx n="0" f="v">
      <t c="3" si="227">
        <n x="225"/>
        <n x="638"/>
        <n x="253" s="1"/>
      </t>
    </mdx>
    <mdx n="0" f="v">
      <t c="3" si="227">
        <n x="225"/>
        <n x="359"/>
        <n x="155"/>
      </t>
    </mdx>
    <mdx n="0" f="v">
      <t c="3" si="227">
        <n x="225"/>
        <n x="362"/>
        <n x="155"/>
      </t>
    </mdx>
    <mdx n="0" f="v">
      <t c="3" si="227">
        <n x="225"/>
        <n x="388"/>
        <n x="155"/>
      </t>
    </mdx>
    <mdx n="0" f="v">
      <t c="3" si="227">
        <n x="225"/>
        <n x="403"/>
        <n x="155"/>
      </t>
    </mdx>
    <mdx n="0" f="v">
      <t c="3" si="227">
        <n x="225"/>
        <n x="406"/>
        <n x="155"/>
      </t>
    </mdx>
    <mdx n="0" f="v">
      <t c="3" si="227">
        <n x="225"/>
        <n x="411"/>
        <n x="155"/>
      </t>
    </mdx>
    <mdx n="0" f="v">
      <t c="3" si="227">
        <n x="225"/>
        <n x="348"/>
        <n x="155"/>
      </t>
    </mdx>
    <mdx n="0" f="v">
      <t c="3" si="227">
        <n x="225"/>
        <n x="443"/>
        <n x="155"/>
      </t>
    </mdx>
    <mdx n="0" f="v">
      <t c="3" si="227">
        <n x="225"/>
        <n x="459"/>
        <n x="155"/>
      </t>
    </mdx>
    <mdx n="0" f="v">
      <t c="3" si="227">
        <n x="225"/>
        <n x="458"/>
        <n x="155"/>
      </t>
    </mdx>
    <mdx n="0" f="v">
      <t c="3" si="227">
        <n x="225"/>
        <n x="507"/>
        <n x="155"/>
      </t>
    </mdx>
    <mdx n="0" f="v">
      <t c="3" si="227">
        <n x="225"/>
        <n x="505"/>
        <n x="155"/>
      </t>
    </mdx>
    <mdx n="0" f="v">
      <t c="3" si="227">
        <n x="225"/>
        <n x="515"/>
        <n x="155"/>
      </t>
    </mdx>
    <mdx n="0" f="v">
      <t c="3" si="227">
        <n x="225"/>
        <n x="531"/>
        <n x="155"/>
      </t>
    </mdx>
    <mdx n="0" f="v">
      <t c="3" si="227">
        <n x="225"/>
        <n x="527"/>
        <n x="155"/>
      </t>
    </mdx>
    <mdx n="0" f="v">
      <t c="3" si="227">
        <n x="225"/>
        <n x="535"/>
        <n x="155"/>
      </t>
    </mdx>
    <mdx n="0" f="v">
      <t c="3" si="227">
        <n x="225"/>
        <n x="545"/>
        <n x="155"/>
      </t>
    </mdx>
    <mdx n="0" f="v">
      <t c="3" si="227">
        <n x="225"/>
        <n x="546"/>
        <n x="155"/>
      </t>
    </mdx>
    <mdx n="0" f="v">
      <t c="3" si="227">
        <n x="225"/>
        <n x="527"/>
        <n x="187"/>
      </t>
    </mdx>
    <mdx n="0" f="v">
      <t c="3" si="227">
        <n x="225"/>
        <n x="273"/>
        <n x="131"/>
      </t>
    </mdx>
    <mdx n="0" f="v">
      <t c="3" si="227">
        <n x="225"/>
        <n x="368"/>
        <n x="132"/>
      </t>
    </mdx>
    <mdx n="0" f="v">
      <t c="3" si="227">
        <n x="225"/>
        <n x="373"/>
        <n x="132"/>
      </t>
    </mdx>
    <mdx n="0" f="v">
      <t c="3" si="227">
        <n x="225"/>
        <n x="384"/>
        <n x="132"/>
      </t>
    </mdx>
    <mdx n="0" f="v">
      <t c="3" si="227">
        <n x="225"/>
        <n x="397"/>
        <n x="132"/>
      </t>
    </mdx>
    <mdx n="0" f="v">
      <t c="3" si="227">
        <n x="225"/>
        <n x="422"/>
        <n x="132"/>
      </t>
    </mdx>
    <mdx n="0" f="v">
      <t c="3" si="227">
        <n x="225"/>
        <n x="435"/>
        <n x="132"/>
      </t>
    </mdx>
    <mdx n="0" f="v">
      <t c="3" si="227">
        <n x="225"/>
        <n x="453"/>
        <n x="132"/>
      </t>
    </mdx>
    <mdx n="0" f="v">
      <t c="3" si="227">
        <n x="225"/>
        <n x="461"/>
        <n x="132"/>
      </t>
    </mdx>
    <mdx n="0" f="v">
      <t c="3" si="227">
        <n x="225"/>
        <n x="462"/>
        <n x="132"/>
      </t>
    </mdx>
    <mdx n="0" f="v">
      <t c="3" si="227">
        <n x="225"/>
        <n x="473"/>
        <n x="132"/>
      </t>
    </mdx>
    <mdx n="0" f="v">
      <t c="3" si="227">
        <n x="225"/>
        <n x="472"/>
        <n x="132"/>
      </t>
    </mdx>
    <mdx n="0" f="v">
      <t c="3" si="227">
        <n x="225"/>
        <n x="482"/>
        <n x="132"/>
      </t>
    </mdx>
    <mdx n="0" f="v">
      <t c="3" si="227">
        <n x="225"/>
        <n x="493"/>
        <n x="132"/>
      </t>
    </mdx>
    <mdx n="0" f="v">
      <t c="3" si="227">
        <n x="225"/>
        <n x="507"/>
        <n x="132"/>
      </t>
    </mdx>
    <mdx n="0" f="v">
      <t c="3" si="227">
        <n x="225"/>
        <n x="504"/>
        <n x="132"/>
      </t>
    </mdx>
    <mdx n="0" f="v">
      <t c="3" si="227">
        <n x="225"/>
        <n x="546"/>
        <n x="132"/>
      </t>
    </mdx>
    <mdx n="0" f="v">
      <t c="3" si="227">
        <n x="225"/>
        <n x="273"/>
        <n x="133"/>
      </t>
    </mdx>
    <mdx n="0" f="v">
      <t c="3" si="227">
        <n x="225"/>
        <n x="360"/>
        <n x="133"/>
      </t>
    </mdx>
    <mdx n="0" f="v">
      <t c="3" si="227">
        <n x="225"/>
        <n x="273"/>
        <n x="134"/>
      </t>
    </mdx>
    <mdx n="0" f="v">
      <t c="3" si="227">
        <n x="225"/>
        <n x="357"/>
        <n x="135"/>
      </t>
    </mdx>
    <mdx n="0" f="v">
      <t c="3" si="227">
        <n x="225"/>
        <n x="435"/>
        <n x="135"/>
      </t>
    </mdx>
    <mdx n="0" f="v">
      <t c="3" si="227">
        <n x="225"/>
        <n x="443"/>
        <n x="135"/>
      </t>
    </mdx>
    <mdx n="0" f="v">
      <t c="3" si="227">
        <n x="225"/>
        <n x="446"/>
        <n x="135"/>
      </t>
    </mdx>
    <mdx n="0" f="v">
      <t c="3" si="227">
        <n x="225"/>
        <n x="475"/>
        <n x="135"/>
      </t>
    </mdx>
    <mdx n="0" f="v">
      <t c="3" si="227">
        <n x="225"/>
        <n x="506"/>
        <n x="135"/>
      </t>
    </mdx>
    <mdx n="0" f="v">
      <t c="3" si="227">
        <n x="225"/>
        <n x="518"/>
        <n x="135"/>
      </t>
    </mdx>
    <mdx n="0" f="v">
      <t c="3" si="227">
        <n x="225"/>
        <n x="272"/>
        <n x="137"/>
      </t>
    </mdx>
    <mdx n="0" f="v">
      <t c="3" si="227">
        <n x="225"/>
        <n x="273"/>
        <n x="137"/>
      </t>
    </mdx>
    <mdx n="0" f="v">
      <t c="3" si="227">
        <n x="225"/>
        <n x="355"/>
        <n x="137"/>
      </t>
    </mdx>
    <mdx n="0" f="v">
      <t c="3" si="227">
        <n x="225"/>
        <n x="361"/>
        <n x="137"/>
      </t>
    </mdx>
    <mdx n="0" f="v">
      <t c="3" si="227">
        <n x="225"/>
        <n x="383"/>
        <n x="137"/>
      </t>
    </mdx>
    <mdx n="0" f="v">
      <t c="3" si="227">
        <n x="225"/>
        <n x="363"/>
        <n x="137"/>
      </t>
    </mdx>
    <mdx n="0" f="v">
      <t c="3" si="227">
        <n x="225"/>
        <n x="369"/>
        <n x="137"/>
      </t>
    </mdx>
    <mdx n="0" f="v">
      <t c="3" si="227">
        <n x="225"/>
        <n x="316"/>
        <n x="137"/>
      </t>
    </mdx>
    <mdx n="0" f="v">
      <t c="3" si="227">
        <n x="225"/>
        <n x="373"/>
        <n x="137"/>
      </t>
    </mdx>
    <mdx n="0" f="v">
      <t c="3" si="227">
        <n x="225"/>
        <n x="281"/>
        <n x="137"/>
      </t>
    </mdx>
    <mdx n="0" f="v">
      <t c="3" si="227">
        <n x="225"/>
        <n x="379"/>
        <n x="137"/>
      </t>
    </mdx>
    <mdx n="0" f="v">
      <t c="3" si="227">
        <n x="225"/>
        <n x="385"/>
        <n x="137"/>
      </t>
    </mdx>
    <mdx n="0" f="v">
      <t c="3" si="227">
        <n x="225"/>
        <n x="393"/>
        <n x="137"/>
      </t>
    </mdx>
    <mdx n="0" f="v">
      <t c="3" si="227">
        <n x="225"/>
        <n x="395"/>
        <n x="137"/>
      </t>
    </mdx>
    <mdx n="0" f="v">
      <t c="3" si="227">
        <n x="225"/>
        <n x="392"/>
        <n x="137"/>
      </t>
    </mdx>
    <mdx n="0" f="v">
      <t c="3" si="227">
        <n x="225"/>
        <n x="403"/>
        <n x="137"/>
      </t>
    </mdx>
    <mdx n="0" f="v">
      <t c="3" si="227">
        <n x="225"/>
        <n x="406"/>
        <n x="137"/>
      </t>
    </mdx>
    <mdx n="0" f="v">
      <t c="3" si="227">
        <n x="225"/>
        <n x="407"/>
        <n x="137"/>
      </t>
    </mdx>
    <mdx n="0" f="v">
      <t c="3" si="227">
        <n x="225"/>
        <n x="410"/>
        <n x="137"/>
      </t>
    </mdx>
    <mdx n="0" f="v">
      <t c="3" si="227">
        <n x="225"/>
        <n x="427"/>
        <n x="137"/>
      </t>
    </mdx>
    <mdx n="0" f="v">
      <t c="3" si="227">
        <n x="225"/>
        <n x="419"/>
        <n x="137"/>
      </t>
    </mdx>
    <mdx n="0" f="v">
      <t c="3" si="227">
        <n x="225"/>
        <n x="297"/>
        <n x="137"/>
      </t>
    </mdx>
    <mdx n="0" f="v">
      <t c="3" si="227">
        <n x="225"/>
        <n x="421"/>
        <n x="137"/>
      </t>
    </mdx>
    <mdx n="0" f="v">
      <t c="3" si="227">
        <n x="225"/>
        <n x="423"/>
        <n x="137"/>
      </t>
    </mdx>
    <mdx n="0" f="v">
      <t c="3" si="227">
        <n x="225"/>
        <n x="425"/>
        <n x="137"/>
      </t>
    </mdx>
    <mdx n="0" f="v">
      <t c="3" si="227">
        <n x="225"/>
        <n x="426"/>
        <n x="137"/>
      </t>
    </mdx>
    <mdx n="0" f="v">
      <t c="3" si="227">
        <n x="225"/>
        <n x="429"/>
        <n x="137"/>
      </t>
    </mdx>
    <mdx n="0" f="v">
      <t c="3" si="227">
        <n x="225"/>
        <n x="436"/>
        <n x="137"/>
      </t>
    </mdx>
    <mdx n="0" f="v">
      <t c="3" si="227">
        <n x="225"/>
        <n x="437"/>
        <n x="137"/>
      </t>
    </mdx>
    <mdx n="0" f="v">
      <t c="3" si="227">
        <n x="225"/>
        <n x="452"/>
        <n x="137"/>
      </t>
    </mdx>
    <mdx n="0" f="v">
      <t c="3" si="227">
        <n x="225"/>
        <n x="443"/>
        <n x="137"/>
      </t>
    </mdx>
    <mdx n="0" f="v">
      <t c="3" si="227">
        <n x="225"/>
        <n x="434"/>
        <n x="137"/>
      </t>
    </mdx>
    <mdx n="0" f="v">
      <t c="3" si="227">
        <n x="225"/>
        <n x="455"/>
        <n x="137"/>
      </t>
    </mdx>
    <mdx n="0" f="v">
      <t c="3" si="227">
        <n x="225"/>
        <n x="350"/>
        <n x="137"/>
      </t>
    </mdx>
    <mdx n="0" f="v">
      <t c="3" si="227">
        <n x="225"/>
        <n x="439"/>
        <n x="137"/>
      </t>
    </mdx>
    <mdx n="0" f="v">
      <t c="3" si="227">
        <n x="225"/>
        <n x="346"/>
        <n x="137"/>
      </t>
    </mdx>
    <mdx n="0" f="v">
      <t c="3" si="227">
        <n x="225"/>
        <n x="464"/>
        <n x="137"/>
      </t>
    </mdx>
    <mdx n="0" f="v">
      <t c="3" si="227">
        <n x="225"/>
        <n x="470"/>
        <n x="137"/>
      </t>
    </mdx>
    <mdx n="0" f="v">
      <t c="3" si="227">
        <n x="225"/>
        <n x="479"/>
        <n x="137"/>
      </t>
    </mdx>
    <mdx n="0" f="v">
      <t c="3" si="227">
        <n x="225"/>
        <n x="481"/>
        <n x="137"/>
      </t>
    </mdx>
    <mdx n="0" f="v">
      <t c="3" si="227">
        <n x="225"/>
        <n x="489"/>
        <n x="137"/>
      </t>
    </mdx>
    <mdx n="0" f="v">
      <t c="3" si="227">
        <n x="225"/>
        <n x="492"/>
        <n x="137"/>
      </t>
    </mdx>
    <mdx n="0" f="v">
      <t c="3" si="227">
        <n x="225"/>
        <n x="493"/>
        <n x="137"/>
      </t>
    </mdx>
    <mdx n="0" f="v">
      <t c="3" si="227">
        <n x="225"/>
        <n x="491"/>
        <n x="137"/>
      </t>
    </mdx>
    <mdx n="0" f="v">
      <t c="3" si="227">
        <n x="225"/>
        <n x="495"/>
        <n x="137"/>
      </t>
    </mdx>
    <mdx n="0" f="v">
      <t c="3" si="227">
        <n x="225"/>
        <n x="496"/>
        <n x="137"/>
      </t>
    </mdx>
    <mdx n="0" f="v">
      <t c="3" si="227">
        <n x="225"/>
        <n x="502"/>
        <n x="137"/>
      </t>
    </mdx>
    <mdx n="0" f="v">
      <t c="3" si="227">
        <n x="225"/>
        <n x="508"/>
        <n x="137"/>
      </t>
    </mdx>
    <mdx n="0" f="v">
      <t c="3" si="227">
        <n x="225"/>
        <n x="504"/>
        <n x="137"/>
      </t>
    </mdx>
    <mdx n="0" f="v">
      <t c="3" si="227">
        <n x="225"/>
        <n x="512"/>
        <n x="137"/>
      </t>
    </mdx>
    <mdx n="0" f="v">
      <t c="3" si="227">
        <n x="225"/>
        <n x="529"/>
        <n x="137"/>
      </t>
    </mdx>
    <mdx n="0" f="v">
      <t c="3" si="227">
        <n x="225"/>
        <n x="530"/>
        <n x="137"/>
      </t>
    </mdx>
    <mdx n="0" f="v">
      <t c="3" si="227">
        <n x="225"/>
        <n x="534"/>
        <n x="137"/>
      </t>
    </mdx>
    <mdx n="0" f="v">
      <t c="3" si="227">
        <n x="225"/>
        <n x="538"/>
        <n x="137"/>
      </t>
    </mdx>
    <mdx n="0" f="v">
      <t c="3" si="227">
        <n x="225"/>
        <n x="540"/>
        <n x="137"/>
      </t>
    </mdx>
    <mdx n="0" f="v">
      <t c="3" si="227">
        <n x="225"/>
        <n x="544"/>
        <n x="137"/>
      </t>
    </mdx>
    <mdx n="0" f="v">
      <t c="3" si="227">
        <n x="225"/>
        <n x="304"/>
        <n x="138"/>
      </t>
    </mdx>
    <mdx n="0" f="v">
      <t c="3" si="227">
        <n x="225"/>
        <n x="328"/>
        <n x="138"/>
      </t>
    </mdx>
    <mdx n="0" f="v">
      <t c="3" si="227">
        <n x="225"/>
        <n x="273"/>
        <n x="237"/>
      </t>
    </mdx>
    <mdx n="0" f="v">
      <t c="3" si="227">
        <n x="225"/>
        <n x="271"/>
        <n x="46"/>
      </t>
    </mdx>
    <mdx n="0" f="v">
      <t c="3" si="227">
        <n x="225"/>
        <n x="365"/>
        <n x="46"/>
      </t>
    </mdx>
    <mdx n="0" f="v">
      <t c="3" si="227">
        <n x="225"/>
        <n x="373"/>
        <n x="46"/>
      </t>
    </mdx>
    <mdx n="0" f="v">
      <t c="3" si="227">
        <n x="225"/>
        <n x="280"/>
        <n x="46"/>
      </t>
    </mdx>
    <mdx n="0" f="v">
      <t c="3" si="227">
        <n x="225"/>
        <n x="385"/>
        <n x="46"/>
      </t>
    </mdx>
    <mdx n="0" f="v">
      <t c="3" si="227">
        <n x="225"/>
        <n x="386"/>
        <n x="46"/>
      </t>
    </mdx>
    <mdx n="0" f="v">
      <t c="3" si="227">
        <n x="225"/>
        <n x="398"/>
        <n x="46"/>
      </t>
    </mdx>
    <mdx n="0" f="v">
      <t c="3" si="227">
        <n x="225"/>
        <n x="406"/>
        <n x="46"/>
      </t>
    </mdx>
    <mdx n="0" f="v">
      <t c="3" si="227">
        <n x="225"/>
        <n x="420"/>
        <n x="46"/>
      </t>
    </mdx>
    <mdx n="0" f="v">
      <t c="3" si="227">
        <n x="225"/>
        <n x="474"/>
        <n x="46"/>
      </t>
    </mdx>
    <mdx n="0" f="v">
      <t c="3" si="227">
        <n x="225"/>
        <n x="483"/>
        <n x="46"/>
      </t>
    </mdx>
    <mdx n="0" f="v">
      <t c="3" si="227">
        <n x="225"/>
        <n x="481"/>
        <n x="46"/>
      </t>
    </mdx>
    <mdx n="0" f="v">
      <t c="3" si="227">
        <n x="225"/>
        <n x="495"/>
        <n x="46"/>
      </t>
    </mdx>
    <mdx n="0" f="v">
      <t c="3" si="227">
        <n x="225"/>
        <n x="498"/>
        <n x="46"/>
      </t>
    </mdx>
    <mdx n="0" f="v">
      <t c="3" si="227">
        <n x="225"/>
        <n x="502"/>
        <n x="46"/>
      </t>
    </mdx>
    <mdx n="0" f="v">
      <t c="3" si="227">
        <n x="225"/>
        <n x="506"/>
        <n x="46"/>
      </t>
    </mdx>
    <mdx n="0" f="v">
      <t c="3" si="227">
        <n x="225"/>
        <n x="512"/>
        <n x="46"/>
      </t>
    </mdx>
    <mdx n="0" f="v">
      <t c="3" si="227">
        <n x="225"/>
        <n x="520"/>
        <n x="46"/>
      </t>
    </mdx>
    <mdx n="0" f="v">
      <t c="3" si="227">
        <n x="225"/>
        <n x="524"/>
        <n x="46"/>
      </t>
    </mdx>
    <mdx n="0" f="v">
      <t c="3" si="227">
        <n x="225"/>
        <n x="538"/>
        <n x="46"/>
      </t>
    </mdx>
    <mdx n="0" f="v">
      <t c="3" si="227">
        <n x="225"/>
        <n x="355"/>
        <n x="47"/>
      </t>
    </mdx>
    <mdx n="0" f="v">
      <t c="3" si="227">
        <n x="225"/>
        <n x="359"/>
        <n x="47"/>
      </t>
    </mdx>
    <mdx n="0" f="v">
      <t c="3" si="227">
        <n x="225"/>
        <n x="365"/>
        <n x="47"/>
      </t>
    </mdx>
    <mdx n="0" f="v">
      <t c="3" si="227">
        <n x="225"/>
        <n x="385"/>
        <n x="47"/>
      </t>
    </mdx>
    <mdx n="0" f="v">
      <t c="3" si="227">
        <n x="225"/>
        <n x="278"/>
        <n x="47"/>
      </t>
    </mdx>
    <mdx n="0" f="v">
      <t c="3" si="227">
        <n x="225"/>
        <n x="404"/>
        <n x="47"/>
      </t>
    </mdx>
    <mdx n="0" f="v">
      <t c="3" si="227">
        <n x="225"/>
        <n x="484"/>
        <n x="47"/>
      </t>
    </mdx>
    <mdx n="0" f="v">
      <t c="3" si="227">
        <n x="225"/>
        <n x="489"/>
        <n x="47"/>
      </t>
    </mdx>
    <mdx n="0" f="v">
      <t c="3" si="227">
        <n x="225"/>
        <n x="491"/>
        <n x="47"/>
      </t>
    </mdx>
    <mdx n="0" f="v">
      <t c="3" si="227">
        <n x="225"/>
        <n x="273"/>
        <n x="233"/>
      </t>
    </mdx>
    <mdx n="0" f="v">
      <t c="3" si="227">
        <n x="225"/>
        <n x="273"/>
        <n x="144"/>
      </t>
    </mdx>
    <mdx n="0" f="v">
      <t c="3" si="227">
        <n x="225"/>
        <n x="271"/>
        <n x="144"/>
      </t>
    </mdx>
    <mdx n="0" f="v">
      <t c="3" si="227">
        <n x="225"/>
        <n x="547"/>
        <n x="144"/>
      </t>
    </mdx>
    <mdx n="0" f="v">
      <t c="3" si="227">
        <n x="225"/>
        <n x="363"/>
        <n x="144"/>
      </t>
    </mdx>
    <mdx n="0" f="v">
      <t c="3" si="227">
        <n x="225"/>
        <n x="384"/>
        <n x="144"/>
      </t>
    </mdx>
    <mdx n="0" f="v">
      <t c="3" si="227">
        <n x="225"/>
        <n x="398"/>
        <n x="144"/>
      </t>
    </mdx>
    <mdx n="0" f="v">
      <t c="3" si="227">
        <n x="225"/>
        <n x="413"/>
        <n x="144"/>
      </t>
    </mdx>
    <mdx n="0" f="v">
      <t c="3" si="227">
        <n x="225"/>
        <n x="419"/>
        <n x="144"/>
      </t>
    </mdx>
    <mdx n="0" f="v">
      <t c="3" si="227">
        <n x="225"/>
        <n x="297"/>
        <n x="144"/>
      </t>
    </mdx>
    <mdx n="0" f="v">
      <t c="3" si="227">
        <n x="225"/>
        <n x="432"/>
        <n x="144"/>
      </t>
    </mdx>
    <mdx n="0" f="v">
      <t c="3" si="227">
        <n x="225"/>
        <n x="276"/>
        <n x="144"/>
      </t>
    </mdx>
    <mdx n="0" f="v">
      <t c="3" si="227">
        <n x="225"/>
        <n x="466"/>
        <n x="144"/>
      </t>
    </mdx>
    <mdx n="0" f="v">
      <t c="3" si="227">
        <n x="225"/>
        <n x="481"/>
        <n x="144"/>
      </t>
    </mdx>
    <mdx n="0" f="v">
      <t c="3" si="227">
        <n x="225"/>
        <n x="492"/>
        <n x="144"/>
      </t>
    </mdx>
    <mdx n="0" f="v">
      <t c="3" si="227">
        <n x="225"/>
        <n x="501"/>
        <n x="144"/>
      </t>
    </mdx>
    <mdx n="0" f="v">
      <t c="3" si="227">
        <n x="225"/>
        <n x="514"/>
        <n x="144"/>
      </t>
    </mdx>
    <mdx n="0" f="v">
      <t c="3" si="227">
        <n x="225"/>
        <n x="518"/>
        <n x="144"/>
      </t>
    </mdx>
    <mdx n="0" f="v">
      <t c="3" si="227">
        <n x="225"/>
        <n x="536"/>
        <n x="144"/>
      </t>
    </mdx>
    <mdx n="0" f="v">
      <t c="3" si="227">
        <n x="225"/>
        <n x="375"/>
        <n x="145"/>
      </t>
    </mdx>
    <mdx n="0" f="v">
      <t c="3" si="227">
        <n x="225"/>
        <n x="401"/>
        <n x="145"/>
      </t>
    </mdx>
    <mdx n="0" f="v">
      <t c="3" si="227">
        <n x="225"/>
        <n x="415"/>
        <n x="145"/>
      </t>
    </mdx>
    <mdx n="0" f="v">
      <t c="3" si="227">
        <n x="225"/>
        <n x="437"/>
        <n x="145"/>
      </t>
    </mdx>
    <mdx n="0" f="v">
      <t c="3" si="227">
        <n x="225"/>
        <n x="273"/>
        <n x="146"/>
      </t>
    </mdx>
    <mdx n="0" f="v">
      <t c="3" si="227">
        <n x="225"/>
        <n x="273"/>
        <n x="147"/>
      </t>
    </mdx>
    <mdx n="0" f="v">
      <t c="3" si="227">
        <n x="225"/>
        <n x="304"/>
        <n x="147"/>
      </t>
    </mdx>
    <mdx n="0" f="v">
      <t c="3" si="227">
        <n x="225"/>
        <n x="386"/>
        <n x="147"/>
      </t>
    </mdx>
    <mdx n="0" f="v">
      <t c="3" si="227">
        <n x="225"/>
        <n x="273"/>
        <n x="148"/>
      </t>
    </mdx>
    <mdx n="0" f="v">
      <t c="3" si="227">
        <n x="225"/>
        <n x="361"/>
        <n x="148"/>
      </t>
    </mdx>
    <mdx n="0" f="v">
      <t c="3" si="227">
        <n x="225"/>
        <n x="373"/>
        <n x="148"/>
      </t>
    </mdx>
    <mdx n="0" f="v">
      <t c="3" si="227">
        <n x="225"/>
        <n x="374"/>
        <n x="148"/>
      </t>
    </mdx>
    <mdx n="0" f="v">
      <t c="3" si="227">
        <n x="225"/>
        <n x="376"/>
        <n x="148"/>
      </t>
    </mdx>
    <mdx n="0" f="v">
      <t c="3" si="227">
        <n x="225"/>
        <n x="381"/>
        <n x="148"/>
      </t>
    </mdx>
    <mdx n="0" f="v">
      <t c="3" si="227">
        <n x="225"/>
        <n x="385"/>
        <n x="148"/>
      </t>
    </mdx>
    <mdx n="0" f="v">
      <t c="3" si="227">
        <n x="225"/>
        <n x="401"/>
        <n x="148"/>
      </t>
    </mdx>
    <mdx n="0" f="v">
      <t c="3" si="227">
        <n x="225"/>
        <n x="417"/>
        <n x="148"/>
      </t>
    </mdx>
    <mdx n="0" f="v">
      <t c="3" si="227">
        <n x="225"/>
        <n x="414"/>
        <n x="148"/>
      </t>
    </mdx>
    <mdx n="0" f="v">
      <t c="3" si="227">
        <n x="225"/>
        <n x="299"/>
        <n x="148"/>
      </t>
    </mdx>
    <mdx n="0" f="v">
      <t c="3" si="227">
        <n x="225"/>
        <n x="328"/>
        <n x="148"/>
      </t>
    </mdx>
    <mdx n="0" f="v">
      <t c="3" si="227">
        <n x="225"/>
        <n x="446"/>
        <n x="148"/>
      </t>
    </mdx>
    <mdx n="0" f="v">
      <t c="3" si="227">
        <n x="225"/>
        <n x="465"/>
        <n x="148"/>
      </t>
    </mdx>
    <mdx n="0" f="v">
      <t c="3" si="227">
        <n x="225"/>
        <n x="466"/>
        <n x="148"/>
      </t>
    </mdx>
    <mdx n="0" f="v">
      <t c="3" si="227">
        <n x="225"/>
        <n x="459"/>
        <n x="148"/>
      </t>
    </mdx>
    <mdx n="0" f="v">
      <t c="3" si="227">
        <n x="225"/>
        <n x="484"/>
        <n x="148"/>
      </t>
    </mdx>
    <mdx n="0" f="v">
      <t c="3" si="227">
        <n x="225"/>
        <n x="500"/>
        <n x="148"/>
      </t>
    </mdx>
    <mdx n="0" f="v">
      <t c="3" si="227">
        <n x="225"/>
        <n x="509"/>
        <n x="148"/>
      </t>
    </mdx>
    <mdx n="0" f="v">
      <t c="3" si="227">
        <n x="225"/>
        <n x="525"/>
        <n x="148"/>
      </t>
    </mdx>
    <mdx n="0" f="v">
      <t c="3" si="227">
        <n x="225"/>
        <n x="532"/>
        <n x="148"/>
      </t>
    </mdx>
    <mdx n="0" f="v">
      <t c="3" si="227">
        <n x="225"/>
        <n x="543"/>
        <n x="148"/>
      </t>
    </mdx>
    <mdx n="0" f="v">
      <t c="3" si="227">
        <n x="225"/>
        <n x="365"/>
        <n x="149"/>
      </t>
    </mdx>
    <mdx n="0" f="v">
      <t c="3" si="227">
        <n x="225"/>
        <n x="394"/>
        <n x="149"/>
      </t>
    </mdx>
    <mdx n="0" f="v">
      <t c="3" si="227">
        <n x="225"/>
        <n x="452"/>
        <n x="149"/>
      </t>
    </mdx>
    <mdx n="0" f="v">
      <t c="3" si="227">
        <n x="225"/>
        <n x="350"/>
        <n x="149"/>
      </t>
    </mdx>
    <mdx n="0" f="v">
      <t c="3" si="227">
        <n x="225"/>
        <n x="512"/>
        <n x="149"/>
      </t>
    </mdx>
    <mdx n="0" f="v">
      <t c="3" si="227">
        <n x="225"/>
        <n x="273"/>
        <n x="150"/>
      </t>
    </mdx>
    <mdx n="0" f="v">
      <t c="3" si="227">
        <n x="225"/>
        <n x="273"/>
        <n x="152"/>
      </t>
    </mdx>
    <mdx n="0" f="v">
      <t c="3" si="227">
        <n x="225"/>
        <n x="358"/>
        <n x="152"/>
      </t>
    </mdx>
    <mdx n="0" f="v">
      <t c="3" si="227">
        <n x="225"/>
        <n x="368"/>
        <n x="152"/>
      </t>
    </mdx>
    <mdx n="0" f="v">
      <t c="3" si="227">
        <n x="225"/>
        <n x="379"/>
        <n x="152"/>
      </t>
    </mdx>
    <mdx n="0" f="v">
      <t c="3" si="227">
        <n x="225"/>
        <n x="397"/>
        <n x="152"/>
      </t>
    </mdx>
    <mdx n="0" f="v">
      <t c="3" si="227">
        <n x="225"/>
        <n x="391"/>
        <n x="152"/>
      </t>
    </mdx>
    <mdx n="0" f="v">
      <t c="3" si="227">
        <n x="225"/>
        <n x="412"/>
        <n x="152"/>
      </t>
    </mdx>
    <mdx n="0" f="v">
      <t c="3" si="227">
        <n x="225"/>
        <n x="406"/>
        <n x="152"/>
      </t>
    </mdx>
    <mdx n="0" f="v">
      <t c="3" si="227">
        <n x="225"/>
        <n x="410"/>
        <n x="152"/>
      </t>
    </mdx>
    <mdx n="0" f="v">
      <t c="3" si="227">
        <n x="225"/>
        <n x="401"/>
        <n x="152"/>
      </t>
    </mdx>
    <mdx n="0" f="v">
      <t c="3" si="227">
        <n x="225"/>
        <n x="348"/>
        <n x="152"/>
      </t>
    </mdx>
    <mdx n="0" f="v">
      <t c="3" si="227">
        <n x="225"/>
        <n x="350"/>
        <n x="152"/>
      </t>
    </mdx>
    <mdx n="0" f="v">
      <t c="3" si="227">
        <n x="225"/>
        <n x="440"/>
        <n x="152"/>
      </t>
    </mdx>
    <mdx n="0" f="v">
      <t c="3" si="227">
        <n x="225"/>
        <n x="464"/>
        <n x="152"/>
      </t>
    </mdx>
    <mdx n="0" f="v">
      <t c="3" si="227">
        <n x="225"/>
        <n x="476"/>
        <n x="152"/>
      </t>
    </mdx>
    <mdx n="0" f="v">
      <t c="3" si="227">
        <n x="225"/>
        <n x="468"/>
        <n x="152"/>
      </t>
    </mdx>
    <mdx n="0" f="v">
      <t c="3" si="227">
        <n x="225"/>
        <n x="487"/>
        <n x="152"/>
      </t>
    </mdx>
    <mdx n="0" f="v">
      <t c="3" si="227">
        <n x="225"/>
        <n x="484"/>
        <n x="152"/>
      </t>
    </mdx>
    <mdx n="0" f="v">
      <t c="3" si="227">
        <n x="225"/>
        <n x="506"/>
        <n x="152"/>
      </t>
    </mdx>
    <mdx n="0" f="v">
      <t c="3" si="227">
        <n x="225"/>
        <n x="516"/>
        <n x="152"/>
      </t>
    </mdx>
    <mdx n="0" f="v">
      <t c="3" si="227">
        <n x="225"/>
        <n x="524"/>
        <n x="152"/>
      </t>
    </mdx>
    <mdx n="0" f="v">
      <t c="3" si="227">
        <n x="225"/>
        <n x="531"/>
        <n x="152"/>
      </t>
    </mdx>
    <mdx n="0" f="v">
      <t c="3" si="227">
        <n x="225"/>
        <n x="540"/>
        <n x="152"/>
      </t>
    </mdx>
    <mdx n="0" f="v">
      <t c="3" si="227">
        <n x="225"/>
        <n x="541"/>
        <n x="152"/>
      </t>
    </mdx>
    <mdx n="0" f="v">
      <t c="3" si="227">
        <n x="225"/>
        <n x="272"/>
        <n x="182"/>
      </t>
    </mdx>
    <mdx n="0" f="v">
      <t c="3" si="227">
        <n x="225"/>
        <n x="356"/>
        <n x="182"/>
      </t>
    </mdx>
    <mdx n="0" f="v">
      <t c="3" si="227">
        <n x="225"/>
        <n x="357"/>
        <n x="182"/>
      </t>
    </mdx>
    <mdx n="0" f="v">
      <t c="3" si="227">
        <n x="225"/>
        <n x="366"/>
        <n x="182"/>
      </t>
    </mdx>
    <mdx n="0" f="v">
      <t c="3" si="227">
        <n x="225"/>
        <n x="383"/>
        <n x="182"/>
      </t>
    </mdx>
    <mdx n="0" f="v">
      <t c="3" si="227">
        <n x="225"/>
        <n x="381"/>
        <n x="182"/>
      </t>
    </mdx>
    <mdx n="0" f="v">
      <t c="3" si="227">
        <n x="225"/>
        <n x="382"/>
        <n x="182"/>
      </t>
    </mdx>
    <mdx n="0" f="v">
      <t c="3" si="227">
        <n x="225"/>
        <n x="404"/>
        <n x="182"/>
      </t>
    </mdx>
    <mdx n="0" f="v">
      <t c="3" si="227">
        <n x="225"/>
        <n x="405"/>
        <n x="182"/>
      </t>
    </mdx>
    <mdx n="0" f="v">
      <t c="3" si="227">
        <n x="225"/>
        <n x="393"/>
        <n x="182"/>
      </t>
    </mdx>
    <mdx n="0" f="v">
      <t c="3" si="227">
        <n x="225"/>
        <n x="398"/>
        <n x="182"/>
      </t>
    </mdx>
    <mdx n="0" f="v">
      <t c="3" si="227">
        <n x="225"/>
        <n x="408"/>
        <n x="182"/>
      </t>
    </mdx>
    <mdx n="0" f="v">
      <t c="3" si="227">
        <n x="225"/>
        <n x="403"/>
        <n x="182"/>
      </t>
    </mdx>
    <mdx n="0" f="v">
      <t c="3" si="227">
        <n x="225"/>
        <n x="412"/>
        <n x="182"/>
      </t>
    </mdx>
    <mdx n="0" f="v">
      <t c="3" si="227">
        <n x="225"/>
        <n x="419"/>
        <n x="182"/>
      </t>
    </mdx>
    <mdx n="0" f="v">
      <t c="3" si="227">
        <n x="225"/>
        <n x="294"/>
        <n x="182"/>
      </t>
    </mdx>
    <mdx n="0" f="v">
      <t c="3" si="227">
        <n x="225"/>
        <n x="453"/>
        <n x="182"/>
      </t>
    </mdx>
    <mdx n="0" f="v">
      <t c="3" si="227">
        <n x="225"/>
        <n x="455"/>
        <n x="182"/>
      </t>
    </mdx>
    <mdx n="0" f="v">
      <t c="3" si="227">
        <n x="225"/>
        <n x="456"/>
        <n x="182"/>
      </t>
    </mdx>
    <mdx n="0" f="v">
      <t c="3" si="227">
        <n x="225"/>
        <n x="467"/>
        <n x="182"/>
      </t>
    </mdx>
    <mdx n="0" f="v">
      <t c="3" si="227">
        <n x="225"/>
        <n x="496"/>
        <n x="182"/>
      </t>
    </mdx>
    <mdx n="0" f="v">
      <t c="3" si="227">
        <n x="225"/>
        <n x="498"/>
        <n x="182"/>
      </t>
    </mdx>
    <mdx n="0" f="v">
      <t c="3" si="227">
        <n x="225"/>
        <n x="511"/>
        <n x="182"/>
      </t>
    </mdx>
    <mdx n="0" f="v">
      <t c="3" si="227">
        <n x="225"/>
        <n x="544"/>
        <n x="182"/>
      </t>
    </mdx>
    <mdx n="0" f="v">
      <t c="3" si="227">
        <n x="225"/>
        <n x="364"/>
        <n x="183"/>
      </t>
    </mdx>
    <mdx n="0" f="v">
      <t c="3" si="227">
        <n x="225"/>
        <n x="272"/>
        <n x="245"/>
      </t>
    </mdx>
    <mdx n="0" f="v">
      <t c="3" si="227">
        <n x="225"/>
        <n x="271"/>
        <n x="245"/>
      </t>
    </mdx>
    <mdx n="0" f="v">
      <t c="3" si="227">
        <n x="225"/>
        <n x="270"/>
        <n x="245"/>
      </t>
    </mdx>
    <mdx n="0" f="v">
      <t c="3" si="227">
        <n x="225"/>
        <n x="269"/>
        <n x="245"/>
      </t>
    </mdx>
    <mdx n="0" f="v">
      <t c="3" si="227">
        <n x="225"/>
        <n x="355"/>
        <n x="245"/>
      </t>
    </mdx>
    <mdx n="0" f="v">
      <t c="3" si="227">
        <n x="225"/>
        <n x="356"/>
        <n x="245"/>
      </t>
    </mdx>
    <mdx n="0" f="v">
      <t c="3" si="227">
        <n x="225"/>
        <n x="358"/>
        <n x="245"/>
      </t>
    </mdx>
    <mdx n="0" f="v">
      <t c="3" si="227">
        <n x="225"/>
        <n x="359"/>
        <n x="245"/>
      </t>
    </mdx>
    <mdx n="0" f="v">
      <t c="3" si="227">
        <n x="225"/>
        <n x="360"/>
        <n x="245"/>
      </t>
    </mdx>
    <mdx n="0" f="v">
      <t c="3" si="227">
        <n x="225"/>
        <n x="255"/>
        <n x="245"/>
      </t>
    </mdx>
    <mdx n="0" f="v">
      <t c="3" si="227">
        <n x="225"/>
        <n x="254"/>
        <n x="245"/>
      </t>
    </mdx>
    <mdx n="0" f="v">
      <t c="3" si="227">
        <n x="225"/>
        <n x="363"/>
        <n x="245"/>
      </t>
    </mdx>
    <mdx n="0" f="v">
      <t c="3" si="227">
        <n x="225"/>
        <n x="307"/>
        <n x="245"/>
      </t>
    </mdx>
    <mdx n="0" f="v">
      <t c="3" si="227">
        <n x="225"/>
        <n x="375"/>
        <n x="245"/>
      </t>
    </mdx>
    <mdx n="0" f="v">
      <t c="3" si="227">
        <n x="225"/>
        <n x="271"/>
        <n x="11"/>
      </t>
    </mdx>
    <mdx n="0" f="v">
      <t c="3" si="227">
        <n x="225"/>
        <n x="270"/>
        <n x="11"/>
      </t>
    </mdx>
    <mdx n="0" f="v">
      <t c="3" si="227">
        <n x="225"/>
        <n x="359"/>
        <n x="11"/>
      </t>
    </mdx>
    <mdx n="0" f="v">
      <t c="3" si="227">
        <n x="225"/>
        <n x="375"/>
        <n x="11"/>
      </t>
    </mdx>
    <mdx n="0" f="v">
      <t c="3" si="227">
        <n x="225"/>
        <n x="272"/>
        <n x="10"/>
      </t>
    </mdx>
    <mdx n="0" f="v">
      <t c="3" si="227">
        <n x="225"/>
        <n x="270"/>
        <n x="10"/>
      </t>
    </mdx>
    <mdx n="0" f="v">
      <t c="3" si="227">
        <n x="225"/>
        <n x="356"/>
        <n x="10"/>
      </t>
    </mdx>
    <mdx n="0" f="v">
      <t c="3" si="227">
        <n x="225"/>
        <n x="359"/>
        <n x="10"/>
      </t>
    </mdx>
    <mdx n="0" f="v">
      <t c="3" si="227">
        <n x="225"/>
        <n x="360"/>
        <n x="10"/>
      </t>
    </mdx>
    <mdx n="0" f="v">
      <t c="3" si="227">
        <n x="225"/>
        <n x="363"/>
        <n x="10"/>
      </t>
    </mdx>
    <mdx n="0" f="v">
      <t c="3" si="227">
        <n x="225"/>
        <n x="271"/>
        <n x="9"/>
      </t>
    </mdx>
    <mdx n="0" f="v">
      <t c="3" si="227">
        <n x="225"/>
        <n x="270"/>
        <n x="9"/>
      </t>
    </mdx>
    <mdx n="0" f="v">
      <t c="3" si="227">
        <n x="225"/>
        <n x="355"/>
        <n x="9"/>
      </t>
    </mdx>
    <mdx n="0" f="v">
      <t c="3" si="227">
        <n x="225"/>
        <n x="356"/>
        <n x="9"/>
      </t>
    </mdx>
    <mdx n="0" f="v">
      <t c="3" si="227">
        <n x="225"/>
        <n x="358"/>
        <n x="9"/>
      </t>
    </mdx>
    <mdx n="0" f="v">
      <t c="3" si="227">
        <n x="225"/>
        <n x="255"/>
        <n x="9"/>
      </t>
    </mdx>
    <mdx n="0" f="v">
      <t c="3" si="227">
        <n x="225"/>
        <n x="356"/>
        <n x="198"/>
      </t>
    </mdx>
    <mdx n="0" f="v">
      <t c="3" si="227">
        <n x="225"/>
        <n x="271"/>
        <n x="34"/>
      </t>
    </mdx>
    <mdx n="0" f="v">
      <t c="3" si="227">
        <n x="225"/>
        <n x="382"/>
        <n x="34"/>
      </t>
    </mdx>
    <mdx n="0" f="v">
      <t c="3" si="227">
        <n x="225"/>
        <n x="385"/>
        <n x="34"/>
      </t>
    </mdx>
    <mdx n="0" f="v">
      <t c="3" si="227">
        <n x="225"/>
        <n x="390"/>
        <n x="34"/>
      </t>
    </mdx>
    <mdx n="0" f="v">
      <t c="3" si="227">
        <n x="225"/>
        <n x="410"/>
        <n x="34"/>
      </t>
    </mdx>
    <mdx n="0" f="v">
      <t c="3" si="227">
        <n x="225"/>
        <n x="403"/>
        <n x="34"/>
      </t>
    </mdx>
    <mdx n="0" f="v">
      <t c="3" si="227">
        <n x="225"/>
        <n x="327"/>
        <n x="34"/>
      </t>
    </mdx>
    <mdx n="0" f="v">
      <t c="3" si="227">
        <n x="225"/>
        <n x="455"/>
        <n x="34"/>
      </t>
    </mdx>
    <mdx n="0" f="v">
      <t c="3" si="227">
        <n x="225"/>
        <n x="462"/>
        <n x="34"/>
      </t>
    </mdx>
    <mdx n="0" f="v">
      <t c="3" si="227">
        <n x="225"/>
        <n x="465"/>
        <n x="34"/>
      </t>
    </mdx>
    <mdx n="0" f="v">
      <t c="3" si="227">
        <n x="225"/>
        <n x="475"/>
        <n x="34"/>
      </t>
    </mdx>
    <mdx n="0" f="v">
      <t c="3" si="227">
        <n x="225"/>
        <n x="500"/>
        <n x="34"/>
      </t>
    </mdx>
    <mdx n="0" f="v">
      <t c="3" si="227">
        <n x="225"/>
        <n x="517"/>
        <n x="34"/>
      </t>
    </mdx>
    <mdx n="0" f="v">
      <t c="3" si="227">
        <n x="225"/>
        <n x="518"/>
        <n x="34"/>
      </t>
    </mdx>
    <mdx n="0" f="v">
      <t c="3" si="227">
        <n x="225"/>
        <n x="523"/>
        <n x="34"/>
      </t>
    </mdx>
    <mdx n="0" f="v">
      <t c="3" si="227">
        <n x="225"/>
        <n x="543"/>
        <n x="34"/>
      </t>
    </mdx>
    <mdx n="0" f="v">
      <t c="3" si="227">
        <n x="225"/>
        <n x="535"/>
        <n x="33"/>
      </t>
    </mdx>
    <mdx n="0" f="v">
      <t c="3" si="227">
        <n x="225"/>
        <n x="273"/>
        <n x="31"/>
      </t>
    </mdx>
    <mdx n="0" f="v">
      <t c="3" si="227">
        <n x="225"/>
        <n x="420"/>
        <n x="31"/>
      </t>
    </mdx>
    <mdx n="0" f="v">
      <t c="3" si="227">
        <n x="225"/>
        <n x="422"/>
        <n x="31"/>
      </t>
    </mdx>
    <mdx n="0" f="v">
      <t c="3" si="227">
        <n x="225"/>
        <n x="493"/>
        <n x="31"/>
      </t>
    </mdx>
    <mdx n="0" f="v">
      <t c="3" si="227">
        <n x="225"/>
        <n x="524"/>
        <n x="31"/>
      </t>
    </mdx>
    <mdx n="0" f="v">
      <t c="3" si="227">
        <n x="225"/>
        <n x="272"/>
        <n x="29"/>
      </t>
    </mdx>
    <mdx n="0" f="v">
      <t c="3" si="227">
        <n x="225"/>
        <n x="273"/>
        <n x="29"/>
      </t>
    </mdx>
    <mdx n="0" f="v">
      <t c="3" si="227">
        <n x="225"/>
        <n x="271"/>
        <n x="29"/>
      </t>
    </mdx>
    <mdx n="0" f="v">
      <t c="3" si="227">
        <n x="225"/>
        <n x="356"/>
        <n x="29"/>
      </t>
    </mdx>
    <mdx n="0" f="v">
      <t c="3" si="227">
        <n x="225"/>
        <n x="359"/>
        <n x="29"/>
      </t>
    </mdx>
    <mdx n="0" f="v">
      <t c="3" si="227">
        <n x="225"/>
        <n x="283"/>
        <n x="29"/>
      </t>
    </mdx>
    <mdx n="0" f="v">
      <t c="3" si="227">
        <n x="225"/>
        <n x="363"/>
        <n x="29"/>
      </t>
    </mdx>
    <mdx n="0" f="v">
      <t c="3" si="227">
        <n x="225"/>
        <n x="378"/>
        <n x="29"/>
      </t>
    </mdx>
    <mdx n="0" f="v">
      <t c="3" si="227">
        <n x="225"/>
        <n x="384"/>
        <n x="29"/>
      </t>
    </mdx>
    <mdx n="0" f="v">
      <t c="3" si="227">
        <n x="225"/>
        <n x="386"/>
        <n x="29"/>
      </t>
    </mdx>
    <mdx n="0" f="v">
      <t c="3" si="227">
        <n x="225"/>
        <n x="387"/>
        <n x="29"/>
      </t>
    </mdx>
    <mdx n="0" f="v">
      <t c="3" si="227">
        <n x="225"/>
        <n x="404"/>
        <n x="29"/>
      </t>
    </mdx>
    <mdx n="0" f="v">
      <t c="3" si="227">
        <n x="225"/>
        <n x="405"/>
        <n x="29"/>
      </t>
    </mdx>
    <mdx n="0" f="v">
      <t c="3" si="227">
        <n x="225"/>
        <n x="408"/>
        <n x="29"/>
      </t>
    </mdx>
    <mdx n="0" f="v">
      <t c="3" si="227">
        <n x="225"/>
        <n x="277"/>
        <n x="29"/>
      </t>
    </mdx>
    <mdx n="0" f="v">
      <t c="3" si="227">
        <n x="225"/>
        <n x="420"/>
        <n x="29"/>
      </t>
    </mdx>
    <mdx n="0" f="v">
      <t c="3" si="227">
        <n x="225"/>
        <n x="421"/>
        <n x="29"/>
      </t>
    </mdx>
    <mdx n="0" f="v">
      <t c="3" si="227">
        <n x="225"/>
        <n x="403"/>
        <n x="29"/>
      </t>
    </mdx>
    <mdx n="0" f="v">
      <t c="3" si="227">
        <n x="225"/>
        <n x="412"/>
        <n x="29"/>
      </t>
    </mdx>
    <mdx n="0" f="v">
      <t c="3" si="227">
        <n x="225"/>
        <n x="415"/>
        <n x="29"/>
      </t>
    </mdx>
    <mdx n="0" f="v">
      <t c="3" si="227">
        <n x="225"/>
        <n x="427"/>
        <n x="29"/>
      </t>
    </mdx>
    <mdx n="0" f="v">
      <t c="3" si="227">
        <n x="225"/>
        <n x="428"/>
        <n x="29"/>
      </t>
    </mdx>
    <mdx n="0" f="v">
      <t c="3" si="227">
        <n x="225"/>
        <n x="430"/>
        <n x="29"/>
      </t>
    </mdx>
    <mdx n="0" f="v">
      <t c="3" si="227">
        <n x="225"/>
        <n x="423"/>
        <n x="29"/>
      </t>
    </mdx>
    <mdx n="0" f="v">
      <t c="3" si="227">
        <n x="225"/>
        <n x="348"/>
        <n x="29"/>
      </t>
    </mdx>
    <mdx n="0" f="v">
      <t c="3" si="227">
        <n x="225"/>
        <n x="426"/>
        <n x="29"/>
      </t>
    </mdx>
    <mdx n="0" f="v">
      <t c="3" si="227">
        <n x="225"/>
        <n x="442"/>
        <n x="29"/>
      </t>
    </mdx>
    <mdx n="0" f="v">
      <t c="3" si="227">
        <n x="225"/>
        <n x="326"/>
        <n x="29"/>
      </t>
    </mdx>
    <mdx n="0" f="v">
      <t c="3" si="227">
        <n x="225"/>
        <n x="435"/>
        <n x="29"/>
      </t>
    </mdx>
    <mdx n="0" f="v">
      <t c="3" si="227">
        <n x="225"/>
        <n x="436"/>
        <n x="29"/>
      </t>
    </mdx>
    <mdx n="0" f="v">
      <t c="3" si="227">
        <n x="225"/>
        <n x="437"/>
        <n x="29"/>
      </t>
    </mdx>
    <mdx n="0" f="v">
      <t c="3" si="227">
        <n x="225"/>
        <n x="294"/>
        <n x="29"/>
      </t>
    </mdx>
    <mdx n="0" f="v">
      <t c="3" si="227">
        <n x="225"/>
        <n x="448"/>
        <n x="29"/>
      </t>
    </mdx>
    <mdx n="0" f="v">
      <t c="3" si="227">
        <n x="225"/>
        <n x="465"/>
        <n x="29"/>
      </t>
    </mdx>
    <mdx n="0" f="v">
      <t c="3" si="227">
        <n x="225"/>
        <n x="451"/>
        <n x="29"/>
      </t>
    </mdx>
    <mdx n="0" f="v">
      <t c="3" si="227">
        <n x="225"/>
        <n x="474"/>
        <n x="29"/>
      </t>
    </mdx>
    <mdx n="0" f="v">
      <t c="3" si="227">
        <n x="225"/>
        <n x="476"/>
        <n x="29"/>
      </t>
    </mdx>
    <mdx n="0" f="v">
      <t c="3" si="227">
        <n x="225"/>
        <n x="460"/>
        <n x="29"/>
      </t>
    </mdx>
    <mdx n="0" f="v">
      <t c="3" si="227">
        <n x="225"/>
        <n x="470"/>
        <n x="29"/>
      </t>
    </mdx>
    <mdx n="0" f="v">
      <t c="3" si="227">
        <n x="225"/>
        <n x="472"/>
        <n x="29"/>
      </t>
    </mdx>
    <mdx n="0" f="v">
      <t c="3" si="227">
        <n x="225"/>
        <n x="480"/>
        <n x="29"/>
      </t>
    </mdx>
    <mdx n="0" f="v">
      <t c="3" si="227">
        <n x="225"/>
        <n x="478"/>
        <n x="29"/>
      </t>
    </mdx>
    <mdx n="0" f="v">
      <t c="3" si="227">
        <n x="225"/>
        <n x="482"/>
        <n x="29"/>
      </t>
    </mdx>
    <mdx n="0" f="v">
      <t c="3" si="227">
        <n x="225"/>
        <n x="489"/>
        <n x="29"/>
      </t>
    </mdx>
    <mdx n="0" f="v">
      <t c="3" si="227">
        <n x="225"/>
        <n x="494"/>
        <n x="29"/>
      </t>
    </mdx>
    <mdx n="0" f="v">
      <t c="3" si="227">
        <n x="225"/>
        <n x="490"/>
        <n x="29"/>
      </t>
    </mdx>
    <mdx n="0" f="v">
      <t c="3" si="227">
        <n x="225"/>
        <n x="509"/>
        <n x="29"/>
      </t>
    </mdx>
    <mdx n="0" f="v">
      <t c="3" si="227">
        <n x="225"/>
        <n x="514"/>
        <n x="29"/>
      </t>
    </mdx>
    <mdx n="0" f="v">
      <t c="3" si="227">
        <n x="225"/>
        <n x="526"/>
        <n x="29"/>
      </t>
    </mdx>
    <mdx n="0" f="v">
      <t c="3" si="227">
        <n x="225"/>
        <n x="519"/>
        <n x="29"/>
      </t>
    </mdx>
    <mdx n="0" f="v">
      <t c="3" si="227">
        <n x="225"/>
        <n x="520"/>
        <n x="29"/>
      </t>
    </mdx>
    <mdx n="0" f="v">
      <t c="3" si="227">
        <n x="225"/>
        <n x="521"/>
        <n x="29"/>
      </t>
    </mdx>
    <mdx n="0" f="v">
      <t c="3" si="227">
        <n x="225"/>
        <n x="525"/>
        <n x="29"/>
      </t>
    </mdx>
    <mdx n="0" f="v">
      <t c="3" si="227">
        <n x="225"/>
        <n x="527"/>
        <n x="29"/>
      </t>
    </mdx>
    <mdx n="0" f="v">
      <t c="3" si="227">
        <n x="225"/>
        <n x="531"/>
        <n x="29"/>
      </t>
    </mdx>
    <mdx n="0" f="v">
      <t c="3" si="227">
        <n x="225"/>
        <n x="537"/>
        <n x="29"/>
      </t>
    </mdx>
    <mdx n="0" f="v">
      <t c="3" si="227">
        <n x="225"/>
        <n x="541"/>
        <n x="29"/>
      </t>
    </mdx>
    <mdx n="0" f="v">
      <t c="3" si="227">
        <n x="225"/>
        <n x="547"/>
        <n x="28"/>
      </t>
    </mdx>
    <mdx n="0" f="v">
      <t c="3" si="227">
        <n x="225"/>
        <n x="427"/>
        <n x="28"/>
      </t>
    </mdx>
    <mdx n="0" f="v">
      <t c="3" si="227">
        <n x="225"/>
        <n x="460"/>
        <n x="28"/>
      </t>
    </mdx>
    <mdx n="0" f="v">
      <t c="3" si="227">
        <n x="225"/>
        <n x="271"/>
        <n x="26"/>
      </t>
    </mdx>
    <mdx n="0" f="v">
      <t c="3" si="227">
        <n x="225"/>
        <n x="357"/>
        <n x="26"/>
      </t>
    </mdx>
    <mdx n="0" f="v">
      <t c="3" si="227">
        <n x="225"/>
        <n x="368"/>
        <n x="26"/>
      </t>
    </mdx>
    <mdx n="0" f="v">
      <t c="3" si="227">
        <n x="225"/>
        <n x="379"/>
        <n x="26"/>
      </t>
    </mdx>
    <mdx n="0" f="v">
      <t c="3" si="227">
        <n x="225"/>
        <n x="394"/>
        <n x="26"/>
      </t>
    </mdx>
    <mdx n="0" f="v">
      <t c="3" si="227">
        <n x="225"/>
        <n x="277"/>
        <n x="26"/>
      </t>
    </mdx>
    <mdx n="0" f="v">
      <t c="3" si="227">
        <n x="225"/>
        <n x="326"/>
        <n x="26"/>
      </t>
    </mdx>
    <mdx n="0" f="v">
      <t c="3" si="227">
        <n x="225"/>
        <n x="435"/>
        <n x="26"/>
      </t>
    </mdx>
    <mdx n="0" f="v">
      <t c="3" si="227">
        <n x="225"/>
        <n x="440"/>
        <n x="26"/>
      </t>
    </mdx>
    <mdx n="0" f="v">
      <t c="3" si="227">
        <n x="225"/>
        <n x="346"/>
        <n x="26"/>
      </t>
    </mdx>
    <mdx n="0" f="v">
      <t c="3" si="227">
        <n x="225"/>
        <n x="462"/>
        <n x="26"/>
      </t>
    </mdx>
    <mdx n="0" f="v">
      <t c="3" si="227">
        <n x="225"/>
        <n x="463"/>
        <n x="26"/>
      </t>
    </mdx>
    <mdx n="0" f="v">
      <t c="3" si="227">
        <n x="225"/>
        <n x="473"/>
        <n x="26"/>
      </t>
    </mdx>
    <mdx n="0" f="v">
      <t c="3" si="227">
        <n x="225"/>
        <n x="478"/>
        <n x="26"/>
      </t>
    </mdx>
    <mdx n="0" f="v">
      <t c="3" si="227">
        <n x="225"/>
        <n x="487"/>
        <n x="26"/>
      </t>
    </mdx>
    <mdx n="0" f="v">
      <t c="3" si="227">
        <n x="225"/>
        <n x="511"/>
        <n x="26"/>
      </t>
    </mdx>
    <mdx n="0" f="v">
      <t c="3" si="227">
        <n x="225"/>
        <n x="516"/>
        <n x="26"/>
      </t>
    </mdx>
    <mdx n="0" f="v">
      <t c="3" si="227">
        <n x="225"/>
        <n x="525"/>
        <n x="26"/>
      </t>
    </mdx>
    <mdx n="0" f="v">
      <t c="3" si="227">
        <n x="225"/>
        <n x="517"/>
        <n x="26"/>
      </t>
    </mdx>
    <mdx n="0" f="v">
      <t c="3" si="227">
        <n x="225"/>
        <n x="522"/>
        <n x="26"/>
      </t>
    </mdx>
    <mdx n="0" f="v">
      <t c="3" si="227">
        <n x="225"/>
        <n x="534"/>
        <n x="26"/>
      </t>
    </mdx>
    <mdx n="0" f="v">
      <t c="3" si="227">
        <n x="225"/>
        <n x="525"/>
        <n x="235"/>
      </t>
    </mdx>
    <mdx n="0" f="v">
      <t c="3" si="227">
        <n x="225"/>
        <n x="539"/>
        <n x="235"/>
      </t>
    </mdx>
    <mdx n="0" f="v">
      <t c="3" si="227">
        <n x="225"/>
        <n x="271"/>
        <n x="25"/>
      </t>
    </mdx>
    <mdx n="0" f="v">
      <t c="3" si="227">
        <n x="225"/>
        <n x="358"/>
        <n x="25"/>
      </t>
    </mdx>
    <mdx n="0" f="v">
      <t c="3" si="227">
        <n x="225"/>
        <n x="373"/>
        <n x="25"/>
      </t>
    </mdx>
    <mdx n="0" f="v">
      <t c="3" si="227">
        <n x="225"/>
        <n x="376"/>
        <n x="25"/>
      </t>
    </mdx>
    <mdx n="0" f="v">
      <t c="3" si="227">
        <n x="225"/>
        <n x="453"/>
        <n x="25"/>
      </t>
    </mdx>
    <mdx n="0" f="v">
      <t c="3" si="227">
        <n x="225"/>
        <n x="357"/>
        <n x="24"/>
      </t>
    </mdx>
    <mdx n="0" f="v">
      <t c="3" si="227">
        <n x="225"/>
        <n x="273"/>
        <n x="23"/>
      </t>
    </mdx>
    <mdx n="0" f="v">
      <t c="3" si="227">
        <n x="225"/>
        <n x="268"/>
        <n x="23"/>
      </t>
    </mdx>
    <mdx n="0" f="v">
      <t c="3" si="227">
        <n x="225"/>
        <n x="355"/>
        <n x="23"/>
      </t>
    </mdx>
    <mdx n="0" f="v">
      <t c="3" si="227">
        <n x="225"/>
        <n x="364"/>
        <n x="23"/>
      </t>
    </mdx>
    <mdx n="0" f="v">
      <t c="3" si="227">
        <n x="225"/>
        <n x="368"/>
        <n x="23"/>
      </t>
    </mdx>
    <mdx n="0" f="v">
      <t c="3" si="227">
        <n x="225"/>
        <n x="373"/>
        <n x="23"/>
      </t>
    </mdx>
    <mdx n="0" f="v">
      <t c="3" si="227">
        <n x="225"/>
        <n x="382"/>
        <n x="23"/>
      </t>
    </mdx>
    <mdx n="0" f="v">
      <t c="3" si="227">
        <n x="225"/>
        <n x="405"/>
        <n x="23"/>
      </t>
    </mdx>
    <mdx n="0" f="v">
      <t c="3" si="227">
        <n x="225"/>
        <n x="420"/>
        <n x="23"/>
      </t>
    </mdx>
    <mdx n="0" f="v">
      <t c="3" si="227">
        <n x="225"/>
        <n x="446"/>
        <n x="23"/>
      </t>
    </mdx>
    <mdx n="0" f="v">
      <t c="3" si="227">
        <n x="225"/>
        <n x="435"/>
        <n x="23"/>
      </t>
    </mdx>
    <mdx n="0" f="v">
      <t c="3" si="227">
        <n x="225"/>
        <n x="449"/>
        <n x="23"/>
      </t>
    </mdx>
    <mdx n="0" f="v">
      <t c="3" si="227">
        <n x="225"/>
        <n x="451"/>
        <n x="23"/>
      </t>
    </mdx>
    <mdx n="0" f="v">
      <t c="3" si="227">
        <n x="225"/>
        <n x="469"/>
        <n x="23"/>
      </t>
    </mdx>
    <mdx n="0" f="v">
      <t c="3" si="227">
        <n x="225"/>
        <n x="489"/>
        <n x="23"/>
      </t>
    </mdx>
    <mdx n="0" f="v">
      <t c="3" si="227">
        <n x="225"/>
        <n x="392"/>
        <n x="231"/>
      </t>
    </mdx>
    <mdx n="0" f="v">
      <t c="3" si="227">
        <n x="225"/>
        <n x="449"/>
        <n x="231"/>
      </t>
    </mdx>
    <mdx n="0" f="v">
      <t c="3" si="227">
        <n x="225"/>
        <n x="476"/>
        <n x="231"/>
      </t>
    </mdx>
    <mdx n="0" f="v">
      <t c="3" si="227">
        <n x="225"/>
        <n x="513"/>
        <n x="231"/>
      </t>
    </mdx>
    <mdx n="0" f="v">
      <t c="3" si="227">
        <n x="225"/>
        <n x="545"/>
        <n x="231"/>
      </t>
    </mdx>
    <mdx n="0" f="v">
      <t c="3" si="227">
        <n x="225"/>
        <n x="271"/>
        <n x="22"/>
      </t>
    </mdx>
    <mdx n="0" f="v">
      <t c="3" si="227">
        <n x="225"/>
        <n x="373"/>
        <n x="22"/>
      </t>
    </mdx>
    <mdx n="0" f="v">
      <t c="3" si="227">
        <n x="225"/>
        <n x="271"/>
        <n x="21"/>
      </t>
    </mdx>
    <mdx n="0" f="v">
      <t c="3" si="227">
        <n x="225"/>
        <n x="357"/>
        <n x="21"/>
      </t>
    </mdx>
    <mdx n="0" f="v">
      <t c="3" si="227">
        <n x="225"/>
        <n x="268"/>
        <n x="20"/>
      </t>
    </mdx>
    <mdx n="0" f="v">
      <t c="3" si="227">
        <n x="225"/>
        <n x="357"/>
        <n x="20"/>
      </t>
    </mdx>
    <mdx n="0" f="v">
      <t c="3" si="227">
        <n x="225"/>
        <n x="360"/>
        <n x="20"/>
      </t>
    </mdx>
    <mdx n="0" f="v">
      <t c="3" si="227">
        <n x="225"/>
        <n x="361"/>
        <n x="20"/>
      </t>
    </mdx>
    <mdx n="0" f="v">
      <t c="3" si="227">
        <n x="225"/>
        <n x="367"/>
        <n x="20"/>
      </t>
    </mdx>
    <mdx n="0" f="v">
      <t c="3" si="227">
        <n x="225"/>
        <n x="372"/>
        <n x="20"/>
      </t>
    </mdx>
    <mdx n="0" f="v">
      <t c="3" si="227">
        <n x="225"/>
        <n x="409"/>
        <n x="20"/>
      </t>
    </mdx>
    <mdx n="0" f="v">
      <t c="3" si="227">
        <n x="225"/>
        <n x="400"/>
        <n x="20"/>
      </t>
    </mdx>
    <mdx n="0" f="v">
      <t c="3" si="227">
        <n x="225"/>
        <n x="422"/>
        <n x="20"/>
      </t>
    </mdx>
    <mdx n="0" f="v">
      <t c="3" si="227">
        <n x="225"/>
        <n x="348"/>
        <n x="20"/>
      </t>
    </mdx>
    <mdx n="0" f="v">
      <t c="3" si="227">
        <n x="225"/>
        <n x="439"/>
        <n x="20"/>
      </t>
    </mdx>
    <mdx n="0" f="v">
      <t c="3" si="227">
        <n x="225"/>
        <n x="474"/>
        <n x="20"/>
      </t>
    </mdx>
    <mdx n="0" f="v">
      <t c="3" si="227">
        <n x="225"/>
        <n x="456"/>
        <n x="20"/>
      </t>
    </mdx>
    <mdx n="0" f="v">
      <t c="3" si="227">
        <n x="225"/>
        <n x="346"/>
        <n x="20"/>
      </t>
    </mdx>
    <mdx n="0" f="v">
      <t c="3" si="227">
        <n x="225"/>
        <n x="460"/>
        <n x="20"/>
      </t>
    </mdx>
    <mdx n="0" f="v">
      <t c="3" si="227">
        <n x="225"/>
        <n x="469"/>
        <n x="20"/>
      </t>
    </mdx>
    <mdx n="0" f="v">
      <t c="3" si="227">
        <n x="225"/>
        <n x="485"/>
        <n x="20"/>
      </t>
    </mdx>
    <mdx n="0" f="v">
      <t c="3" si="227">
        <n x="225"/>
        <n x="494"/>
        <n x="20"/>
      </t>
    </mdx>
    <mdx n="0" f="v">
      <t c="3" si="227">
        <n x="225"/>
        <n x="500"/>
        <n x="20"/>
      </t>
    </mdx>
    <mdx n="0" f="v">
      <t c="3" si="227">
        <n x="225"/>
        <n x="525"/>
        <n x="20"/>
      </t>
    </mdx>
    <mdx n="0" f="v">
      <t c="3" si="227">
        <n x="225"/>
        <n x="527"/>
        <n x="20"/>
      </t>
    </mdx>
    <mdx n="0" f="v">
      <t c="3" si="227">
        <n x="225"/>
        <n x="272"/>
        <n x="19"/>
      </t>
    </mdx>
    <mdx n="0" f="v">
      <t c="3" si="227">
        <n x="225"/>
        <n x="361"/>
        <n x="19"/>
      </t>
    </mdx>
    <mdx n="0" f="v">
      <t c="3" si="227">
        <n x="225"/>
        <n x="311"/>
        <n x="19"/>
      </t>
    </mdx>
    <mdx n="0" f="v">
      <t c="3" si="227">
        <n x="225"/>
        <n x="407"/>
        <n x="19"/>
      </t>
    </mdx>
    <mdx n="0" f="v">
      <t c="3" si="227">
        <n x="225"/>
        <n x="297"/>
        <n x="19"/>
      </t>
    </mdx>
    <mdx n="0" f="v">
      <t c="3" si="227">
        <n x="225"/>
        <n x="530"/>
        <n x="19"/>
      </t>
    </mdx>
    <mdx n="0" f="v">
      <t c="3" si="227">
        <n x="225"/>
        <n x="358"/>
        <n x="18"/>
      </t>
    </mdx>
    <mdx n="0" f="v">
      <t c="3" si="227">
        <n x="225"/>
        <n x="373"/>
        <n x="18"/>
      </t>
    </mdx>
    <mdx n="0" f="v">
      <t c="3" si="227">
        <n x="225"/>
        <n x="357"/>
        <n x="16"/>
      </t>
    </mdx>
    <mdx n="0" f="v">
      <t c="3" si="227">
        <n x="225"/>
        <n x="373"/>
        <n x="16"/>
      </t>
    </mdx>
    <mdx n="0" f="v">
      <t c="3" si="227">
        <n x="225"/>
        <n x="280"/>
        <n x="16"/>
      </t>
    </mdx>
    <mdx n="0" f="v">
      <t c="3" si="227">
        <n x="225"/>
        <n x="386"/>
        <n x="16"/>
      </t>
    </mdx>
    <mdx n="0" f="v">
      <t c="3" si="227">
        <n x="225"/>
        <n x="410"/>
        <n x="16"/>
      </t>
    </mdx>
    <mdx n="0" f="v">
      <t c="3" si="227">
        <n x="225"/>
        <n x="402"/>
        <n x="16"/>
      </t>
    </mdx>
    <mdx n="0" f="v">
      <t c="3" si="227">
        <n x="225"/>
        <n x="277"/>
        <n x="16"/>
      </t>
    </mdx>
    <mdx n="0" f="v">
      <t c="3" si="227">
        <n x="225"/>
        <n x="403"/>
        <n x="16"/>
      </t>
    </mdx>
    <mdx n="0" f="v">
      <t c="3" si="227">
        <n x="225"/>
        <n x="326"/>
        <n x="16"/>
      </t>
    </mdx>
    <mdx n="0" f="v">
      <t c="3" si="227">
        <n x="225"/>
        <n x="455"/>
        <n x="16"/>
      </t>
    </mdx>
    <mdx n="0" f="v">
      <t c="3" si="227">
        <n x="225"/>
        <n x="457"/>
        <n x="16"/>
      </t>
    </mdx>
    <mdx n="0" f="v">
      <t c="3" si="227">
        <n x="225"/>
        <n x="493"/>
        <n x="16"/>
      </t>
    </mdx>
    <mdx n="0" f="v">
      <t c="3" si="227">
        <n x="225"/>
        <n x="520"/>
        <n x="16"/>
      </t>
    </mdx>
    <mdx n="0" f="v">
      <t c="3" si="227">
        <n x="225"/>
        <n x="525"/>
        <n x="16"/>
      </t>
    </mdx>
    <mdx n="0" f="v">
      <t c="3" si="227">
        <n x="225"/>
        <n x="283"/>
        <n x="15"/>
      </t>
    </mdx>
    <mdx n="0" f="v">
      <t c="3" si="227">
        <n x="225"/>
        <n x="377"/>
        <n x="15"/>
      </t>
    </mdx>
    <mdx n="0" f="v">
      <t c="3" si="227">
        <n x="225"/>
        <n x="390"/>
        <n x="15"/>
      </t>
    </mdx>
    <mdx n="0" f="v">
      <t c="3" si="227">
        <n x="225"/>
        <n x="404"/>
        <n x="15"/>
      </t>
    </mdx>
    <mdx n="0" f="v">
      <t c="3" si="227">
        <n x="225"/>
        <n x="419"/>
        <n x="15"/>
      </t>
    </mdx>
    <mdx n="0" f="v">
      <t c="3" si="227">
        <n x="225"/>
        <n x="420"/>
        <n x="15"/>
      </t>
    </mdx>
    <mdx n="0" f="v">
      <t c="3" si="227">
        <n x="225"/>
        <n x="450"/>
        <n x="15"/>
      </t>
    </mdx>
    <mdx n="0" f="v">
      <t c="3" si="227">
        <n x="225"/>
        <n x="467"/>
        <n x="15"/>
      </t>
    </mdx>
    <mdx n="0" f="v">
      <t c="3" si="227">
        <n x="225"/>
        <n x="495"/>
        <n x="15"/>
      </t>
    </mdx>
    <mdx n="0" f="v">
      <t c="3" si="227">
        <n x="225"/>
        <n x="492"/>
        <n x="15"/>
      </t>
    </mdx>
    <mdx n="0" f="v">
      <t c="3" si="227">
        <n x="225"/>
        <n x="493"/>
        <n x="15"/>
      </t>
    </mdx>
    <mdx n="0" f="v">
      <t c="3" si="227">
        <n x="225"/>
        <n x="373"/>
        <n x="14"/>
      </t>
    </mdx>
    <mdx n="0" f="v">
      <t c="3" si="227">
        <n x="225"/>
        <n x="380"/>
        <n x="14"/>
      </t>
    </mdx>
    <mdx n="0" f="v">
      <t c="3" si="227">
        <n x="225"/>
        <n x="269"/>
        <n x="220"/>
      </t>
    </mdx>
    <mdx n="0" f="v">
      <t c="3" si="227">
        <n x="225"/>
        <n x="268"/>
        <n x="163"/>
      </t>
    </mdx>
    <mdx n="0" f="v">
      <t c="3" si="227">
        <n x="225"/>
        <n x="256"/>
        <n x="163"/>
      </t>
    </mdx>
    <mdx n="0" f="v">
      <t c="3" si="227">
        <n x="225"/>
        <n x="378"/>
        <n x="163"/>
      </t>
    </mdx>
    <mdx n="0" f="v">
      <t c="3" si="227">
        <n x="225"/>
        <n x="254"/>
        <n x="163"/>
      </t>
    </mdx>
    <mdx n="0" f="v">
      <t c="3" si="227">
        <n x="225"/>
        <n x="365"/>
        <n x="163"/>
      </t>
    </mdx>
    <mdx n="0" f="v">
      <t c="3" si="227">
        <n x="225"/>
        <n x="307"/>
        <n x="163"/>
      </t>
    </mdx>
    <mdx n="0" f="v">
      <t c="3" si="227">
        <n x="225"/>
        <n x="395"/>
        <n x="163"/>
      </t>
    </mdx>
    <mdx n="0" f="v">
      <t c="3" si="227">
        <n x="225"/>
        <n x="397"/>
        <n x="163"/>
      </t>
    </mdx>
    <mdx n="0" f="v">
      <t c="3" si="227">
        <n x="225"/>
        <n x="383"/>
        <n x="163"/>
      </t>
    </mdx>
    <mdx n="0" f="v">
      <t c="3" si="227">
        <n x="225"/>
        <n x="406"/>
        <n x="163"/>
      </t>
    </mdx>
    <mdx n="0" f="v">
      <t c="3" si="227">
        <n x="225"/>
        <n x="408"/>
        <n x="163"/>
      </t>
    </mdx>
    <mdx n="0" f="v">
      <t c="3" si="227">
        <n x="225"/>
        <n x="399"/>
        <n x="163"/>
      </t>
    </mdx>
    <mdx n="0" f="v">
      <t c="3" si="227">
        <n x="225"/>
        <n x="400"/>
        <n x="163"/>
      </t>
    </mdx>
    <mdx n="0" f="v">
      <t c="3" si="227">
        <n x="225"/>
        <n x="401"/>
        <n x="163"/>
      </t>
    </mdx>
    <mdx n="0" f="v">
      <t c="3" si="227">
        <n x="225"/>
        <n x="402"/>
        <n x="163"/>
      </t>
    </mdx>
    <mdx n="0" f="v">
      <t c="3" si="227">
        <n x="225"/>
        <n x="413"/>
        <n x="163"/>
      </t>
    </mdx>
    <mdx n="0" f="v">
      <t c="3" si="227">
        <n x="225"/>
        <n x="428"/>
        <n x="163"/>
      </t>
    </mdx>
    <mdx n="0" f="v">
      <t c="3" si="227">
        <n x="225"/>
        <n x="430"/>
        <n x="163"/>
      </t>
    </mdx>
    <mdx n="0" f="v">
      <t c="3" si="227">
        <n x="225"/>
        <n x="423"/>
        <n x="163"/>
      </t>
    </mdx>
    <mdx n="0" f="v">
      <t c="3" si="227">
        <n x="225"/>
        <n x="426"/>
        <n x="163"/>
      </t>
    </mdx>
    <mdx n="0" f="v">
      <t c="3" si="227">
        <n x="225"/>
        <n x="453"/>
        <n x="163"/>
      </t>
    </mdx>
    <mdx n="0" f="v">
      <t c="3" si="227">
        <n x="225"/>
        <n x="442"/>
        <n x="163"/>
      </t>
    </mdx>
    <mdx n="0" f="v">
      <t c="3" si="227">
        <n x="225"/>
        <n x="443"/>
        <n x="163"/>
      </t>
    </mdx>
    <mdx n="0" f="v">
      <t c="3" si="227">
        <n x="225"/>
        <n x="455"/>
        <n x="163"/>
      </t>
    </mdx>
    <mdx n="0" f="v">
      <t c="3" si="227">
        <n x="225"/>
        <n x="452"/>
        <n x="163"/>
      </t>
    </mdx>
    <mdx n="0" f="v">
      <t c="3" si="227">
        <n x="225"/>
        <n x="436"/>
        <n x="163"/>
      </t>
    </mdx>
    <mdx n="0" f="v">
      <t c="3" si="227">
        <n x="225"/>
        <n x="293"/>
        <n x="163"/>
      </t>
    </mdx>
    <mdx n="0" f="v">
      <t c="3" si="227">
        <n x="225"/>
        <n x="438"/>
        <n x="163"/>
      </t>
    </mdx>
    <mdx n="0" f="v">
      <t c="3" si="227">
        <n x="225"/>
        <n x="448"/>
        <n x="163"/>
      </t>
    </mdx>
    <mdx n="0" f="v">
      <t c="3" si="227">
        <n x="225"/>
        <n x="451"/>
        <n x="163"/>
      </t>
    </mdx>
    <mdx n="0" f="v">
      <t c="3" si="227">
        <n x="225"/>
        <n x="470"/>
        <n x="163"/>
      </t>
    </mdx>
    <mdx n="0" f="v">
      <t c="3" si="227">
        <n x="225"/>
        <n x="488"/>
        <n x="163"/>
      </t>
    </mdx>
    <mdx n="0" f="v">
      <t c="3" si="227">
        <n x="225"/>
        <n x="490"/>
        <n x="163"/>
      </t>
    </mdx>
    <mdx n="0" f="v">
      <t c="3" si="227">
        <n x="225"/>
        <n x="486"/>
        <n x="163"/>
      </t>
    </mdx>
    <mdx n="0" f="v">
      <t c="3" si="227">
        <n x="225"/>
        <n x="500"/>
        <n x="163"/>
      </t>
    </mdx>
    <mdx n="0" f="v">
      <t c="3" si="227">
        <n x="225"/>
        <n x="491"/>
        <n x="163"/>
      </t>
    </mdx>
    <mdx n="0" f="v">
      <t c="3" si="227">
        <n x="225"/>
        <n x="495"/>
        <n x="163"/>
      </t>
    </mdx>
    <mdx n="0" f="v">
      <t c="3" si="227">
        <n x="225"/>
        <n x="496"/>
        <n x="163"/>
      </t>
    </mdx>
    <mdx n="0" f="v">
      <t c="3" si="227">
        <n x="225"/>
        <n x="492"/>
        <n x="163"/>
      </t>
    </mdx>
    <mdx n="0" f="v">
      <t c="3" si="227">
        <n x="225"/>
        <n x="497"/>
        <n x="163"/>
      </t>
    </mdx>
    <mdx n="0" f="v">
      <t c="3" si="227">
        <n x="225"/>
        <n x="509"/>
        <n x="163"/>
      </t>
    </mdx>
    <mdx n="0" f="v">
      <t c="3" si="227">
        <n x="225"/>
        <n x="507"/>
        <n x="163"/>
      </t>
    </mdx>
    <mdx n="0" f="v">
      <t c="3" si="227">
        <n x="225"/>
        <n x="513"/>
        <n x="163"/>
      </t>
    </mdx>
    <mdx n="0" f="v">
      <t c="3" si="227">
        <n x="225"/>
        <n x="514"/>
        <n x="163"/>
      </t>
    </mdx>
    <mdx n="0" f="v">
      <t c="3" si="227">
        <n x="225"/>
        <n x="515"/>
        <n x="163"/>
      </t>
    </mdx>
    <mdx n="0" f="v">
      <t c="3" si="227">
        <n x="225"/>
        <n x="510"/>
        <n x="163"/>
      </t>
    </mdx>
    <mdx n="0" f="v">
      <t c="3" si="227">
        <n x="225"/>
        <n x="511"/>
        <n x="163"/>
      </t>
    </mdx>
    <mdx n="0" f="v">
      <t c="3" si="227">
        <n x="225"/>
        <n x="516"/>
        <n x="163"/>
      </t>
    </mdx>
    <mdx n="0" f="v">
      <t c="3" si="227">
        <n x="225"/>
        <n x="523"/>
        <n x="163"/>
      </t>
    </mdx>
    <mdx n="0" f="v">
      <t c="3" si="227">
        <n x="225"/>
        <n x="536"/>
        <n x="163"/>
      </t>
    </mdx>
    <mdx n="0" f="v">
      <t c="3" si="227">
        <n x="225"/>
        <n x="535"/>
        <n x="163"/>
      </t>
    </mdx>
    <mdx n="0" f="v">
      <t c="3" si="227">
        <n x="225"/>
        <n x="546"/>
        <n x="163"/>
      </t>
    </mdx>
    <mdx n="0" f="v">
      <t c="3" si="227">
        <n x="225"/>
        <n x="355"/>
        <n x="164"/>
      </t>
    </mdx>
    <mdx n="0" f="v">
      <t c="3" si="227">
        <n x="225"/>
        <n x="358"/>
        <n x="164"/>
      </t>
    </mdx>
    <mdx n="0" f="v">
      <t c="3" si="227">
        <n x="225"/>
        <n x="366"/>
        <n x="164"/>
      </t>
    </mdx>
    <mdx n="0" f="v">
      <t c="3" si="227">
        <n x="225"/>
        <n x="402"/>
        <n x="164"/>
      </t>
    </mdx>
    <mdx n="0" f="v">
      <t c="3" si="227">
        <n x="225"/>
        <n x="452"/>
        <n x="164"/>
      </t>
    </mdx>
    <mdx n="0" f="v">
      <t c="3" si="227">
        <n x="225"/>
        <n x="272"/>
        <n x="38"/>
      </t>
    </mdx>
    <mdx n="0" f="v">
      <t c="3" si="227">
        <n x="225"/>
        <n x="260"/>
        <n x="38"/>
      </t>
    </mdx>
    <mdx n="0" f="v">
      <t c="3" si="227">
        <n x="225"/>
        <n x="256"/>
        <n x="38"/>
      </t>
    </mdx>
    <mdx n="0" f="v">
      <t c="3" si="227">
        <n x="225"/>
        <n x="272"/>
        <n x="199"/>
      </t>
    </mdx>
    <mdx n="0" f="v">
      <t c="3" si="227">
        <n x="225"/>
        <n x="269"/>
        <n x="199"/>
      </t>
    </mdx>
    <mdx n="0" f="v">
      <t c="3" si="227">
        <n x="225"/>
        <n x="265"/>
        <n x="199"/>
      </t>
    </mdx>
    <mdx n="0" f="v">
      <t c="3" si="227">
        <n x="225"/>
        <n x="272"/>
        <n x="200"/>
      </t>
    </mdx>
    <mdx n="0" f="v">
      <t c="3" si="227">
        <n x="225"/>
        <n x="269"/>
        <n x="200"/>
      </t>
    </mdx>
    <mdx n="0" f="v">
      <t c="3" si="227">
        <n x="225"/>
        <n x="265"/>
        <n x="200"/>
      </t>
    </mdx>
    <mdx n="0" f="v">
      <t c="3" si="227">
        <n x="225"/>
        <n x="258"/>
        <n x="200"/>
      </t>
    </mdx>
    <mdx n="0" f="v">
      <t c="3" si="227">
        <n x="225"/>
        <n x="547"/>
        <n x="200"/>
      </t>
    </mdx>
    <mdx n="0" f="v">
      <t c="3" si="227">
        <n x="225"/>
        <n x="548"/>
        <n x="200"/>
      </t>
    </mdx>
    <mdx n="0" f="v">
      <t c="3" si="227">
        <n x="225"/>
        <n x="272"/>
        <n x="201"/>
      </t>
    </mdx>
    <mdx n="0" f="v">
      <t c="3" si="227">
        <n x="225"/>
        <n x="269"/>
        <n x="201"/>
      </t>
    </mdx>
    <mdx n="0" f="v">
      <t c="3" si="227">
        <n x="225"/>
        <n x="374"/>
        <n x="201"/>
      </t>
    </mdx>
    <mdx n="0" f="v">
      <t c="3" si="227">
        <n x="225"/>
        <n x="269"/>
        <n x="202"/>
      </t>
    </mdx>
    <mdx n="0" f="v">
      <t c="3" si="227">
        <n x="225"/>
        <n x="393"/>
        <n x="202"/>
      </t>
    </mdx>
    <mdx n="0" f="v">
      <t c="3" si="227">
        <n x="225"/>
        <n x="272"/>
        <n x="203"/>
      </t>
    </mdx>
    <mdx n="0" f="v">
      <t c="3" si="227">
        <n x="225"/>
        <n x="359"/>
        <n x="203"/>
      </t>
    </mdx>
    <mdx n="0" f="v">
      <t c="3" si="227">
        <n x="225"/>
        <n x="374"/>
        <n x="204"/>
      </t>
    </mdx>
    <mdx n="0" f="v">
      <t c="3" si="227">
        <n x="225"/>
        <n x="269"/>
        <n x="205"/>
      </t>
    </mdx>
    <mdx n="0" f="v">
      <t c="3" si="227">
        <n x="225"/>
        <n x="265"/>
        <n x="205"/>
      </t>
    </mdx>
    <mdx n="0" f="v">
      <t c="3" si="227">
        <n x="225"/>
        <n x="260"/>
        <n x="205"/>
      </t>
    </mdx>
    <mdx n="0" f="v">
      <t c="3" si="227">
        <n x="225"/>
        <n x="256"/>
        <n x="205"/>
      </t>
    </mdx>
    <mdx n="0" f="v">
      <t c="3" si="227">
        <n x="225"/>
        <n x="359"/>
        <n x="122"/>
      </t>
    </mdx>
    <mdx n="0" f="v">
      <t c="3" si="227">
        <n x="225"/>
        <n x="366"/>
        <n x="122"/>
      </t>
    </mdx>
    <mdx n="0" f="v">
      <t c="3" si="227">
        <n x="225"/>
        <n x="272"/>
        <n x="107"/>
      </t>
    </mdx>
    <mdx n="0" f="v">
      <t c="3" si="227">
        <n x="225"/>
        <n x="547"/>
        <n x="107"/>
      </t>
    </mdx>
    <mdx n="0" f="v">
      <t c="3" si="227">
        <n x="225"/>
        <n x="548"/>
        <n x="107"/>
      </t>
    </mdx>
    <mdx n="0" f="v">
      <t c="3" si="227">
        <n x="225"/>
        <n x="361"/>
        <n x="123"/>
      </t>
    </mdx>
    <mdx n="0" f="v">
      <t c="3" si="227">
        <n x="225"/>
        <n x="374"/>
        <n x="123"/>
      </t>
    </mdx>
    <mdx n="0" f="v">
      <t c="3" si="227">
        <n x="225"/>
        <n x="377"/>
        <n x="123"/>
      </t>
    </mdx>
    <mdx n="0" f="v">
      <t c="3" si="227">
        <n x="225"/>
        <n x="272"/>
        <n x="210"/>
      </t>
    </mdx>
    <mdx n="0" f="v">
      <t c="3" si="227">
        <n x="225"/>
        <n x="269"/>
        <n x="210"/>
      </t>
    </mdx>
    <mdx n="0" f="v">
      <t c="3" si="227">
        <n x="225"/>
        <n x="258"/>
        <n x="210"/>
      </t>
    </mdx>
    <mdx n="0" f="v">
      <t c="3" si="227">
        <n x="225"/>
        <n x="547"/>
        <n x="210"/>
      </t>
    </mdx>
    <mdx n="0" f="v">
      <t c="3" si="227">
        <n x="225"/>
        <n x="548"/>
        <n x="210"/>
      </t>
    </mdx>
    <mdx n="0" f="v">
      <t c="3" si="227">
        <n x="225"/>
        <n x="272"/>
        <n x="212"/>
      </t>
    </mdx>
    <mdx n="0" f="v">
      <t c="3" si="227">
        <n x="225"/>
        <n x="256"/>
        <n x="212"/>
      </t>
    </mdx>
    <mdx n="0" f="v">
      <t c="3" si="227">
        <n x="225"/>
        <n x="272"/>
        <n x="213"/>
      </t>
    </mdx>
    <mdx n="0" f="v">
      <t c="3" si="227">
        <n x="225"/>
        <n x="359"/>
        <n x="213"/>
      </t>
    </mdx>
    <mdx n="0" f="v">
      <t c="3" si="227">
        <n x="225"/>
        <n x="379"/>
        <n x="213"/>
      </t>
    </mdx>
    <mdx n="0" f="v">
      <t c="3" si="227">
        <n x="225"/>
        <n x="272"/>
        <n x="214"/>
      </t>
    </mdx>
    <mdx n="0" f="v">
      <t c="3" si="227">
        <n x="225"/>
        <n x="269"/>
        <n x="214"/>
      </t>
    </mdx>
    <mdx n="0" f="v">
      <t c="3" si="227">
        <n x="225"/>
        <n x="265"/>
        <n x="214"/>
      </t>
    </mdx>
    <mdx n="0" f="v">
      <t c="3" si="227">
        <n x="225"/>
        <n x="258"/>
        <n x="214"/>
      </t>
    </mdx>
    <mdx n="0" f="v">
      <t c="3" si="227">
        <n x="225"/>
        <n x="547"/>
        <n x="214"/>
      </t>
    </mdx>
    <mdx n="0" f="v">
      <t c="3" si="227">
        <n x="225"/>
        <n x="548"/>
        <n x="214"/>
      </t>
    </mdx>
    <mdx n="0" f="v">
      <t c="3" si="227">
        <n x="225"/>
        <n x="256"/>
        <n x="216"/>
      </t>
    </mdx>
    <mdx n="0" f="v">
      <t c="3" si="227">
        <n x="225"/>
        <n x="272"/>
        <n x="217"/>
      </t>
    </mdx>
    <mdx n="0" f="v">
      <t c="3" si="227">
        <n x="225"/>
        <n x="269"/>
        <n x="217"/>
      </t>
    </mdx>
    <mdx n="0" f="v">
      <t c="3" si="227">
        <n x="225"/>
        <n x="359"/>
        <n x="217"/>
      </t>
    </mdx>
    <mdx n="0" f="v">
      <t c="3" si="227">
        <n x="225"/>
        <n x="255"/>
        <n x="217"/>
      </t>
    </mdx>
    <mdx n="0" f="v">
      <t c="3" si="227">
        <n x="225"/>
        <n x="548"/>
        <n x="218"/>
      </t>
    </mdx>
    <mdx n="0" f="v">
      <t c="3" si="227">
        <n x="225"/>
        <n x="272"/>
        <n x="53"/>
      </t>
    </mdx>
    <mdx n="0" f="v">
      <t c="3" si="227">
        <n x="225"/>
        <n x="273"/>
        <n x="53"/>
      </t>
    </mdx>
    <mdx n="0" f="v">
      <t c="3" si="227">
        <n x="225"/>
        <n x="271"/>
        <n x="53"/>
      </t>
    </mdx>
    <mdx n="0" f="v">
      <t c="3" si="227">
        <n x="225"/>
        <n x="270"/>
        <n x="53"/>
      </t>
    </mdx>
    <mdx n="0" f="v">
      <t c="3" si="227">
        <n x="225"/>
        <n x="355"/>
        <n x="53"/>
      </t>
    </mdx>
    <mdx n="0" f="v">
      <t c="3" si="227">
        <n x="225"/>
        <n x="356"/>
        <n x="53"/>
      </t>
    </mdx>
    <mdx n="0" f="v">
      <t c="3" si="227">
        <n x="225"/>
        <n x="357"/>
        <n x="53"/>
      </t>
    </mdx>
    <mdx n="0" f="v">
      <t c="3" si="227">
        <n x="225"/>
        <n x="360"/>
        <n x="53"/>
      </t>
    </mdx>
    <mdx n="0" f="v">
      <t c="3" si="227">
        <n x="225"/>
        <n x="361"/>
        <n x="53"/>
      </t>
    </mdx>
    <mdx n="0" f="v">
      <t c="3" si="227">
        <n x="225"/>
        <n x="263"/>
        <n x="53"/>
      </t>
    </mdx>
    <mdx n="0" f="v">
      <t c="3" si="227">
        <n x="225"/>
        <n x="262"/>
        <n x="53"/>
      </t>
    </mdx>
    <mdx n="0" f="v">
      <t c="3" si="227">
        <n x="225"/>
        <n x="259"/>
        <n x="53"/>
      </t>
    </mdx>
    <mdx n="0" f="v">
      <t c="3" si="227">
        <n x="225"/>
        <n x="258"/>
        <n x="53"/>
      </t>
    </mdx>
    <mdx n="0" f="v">
      <t c="3" si="227">
        <n x="225"/>
        <n x="256"/>
        <n x="53"/>
      </t>
    </mdx>
    <mdx n="0" f="v">
      <t c="3" si="227">
        <n x="225"/>
        <n x="255"/>
        <n x="53"/>
      </t>
    </mdx>
    <mdx n="0" f="v">
      <t c="3" si="227">
        <n x="225"/>
        <n x="373"/>
        <n x="53"/>
      </t>
    </mdx>
    <mdx n="0" f="v">
      <t c="3" si="227">
        <n x="225"/>
        <n x="375"/>
        <n x="53"/>
      </t>
    </mdx>
    <mdx n="0" f="v">
      <t c="3" si="227">
        <n x="225"/>
        <n x="281"/>
        <n x="53"/>
      </t>
    </mdx>
    <mdx n="0" f="v">
      <t c="3" si="227">
        <n x="225"/>
        <n x="376"/>
        <n x="53"/>
      </t>
    </mdx>
    <mdx n="0" f="v">
      <t c="3" si="227">
        <n x="225"/>
        <n x="377"/>
        <n x="53"/>
      </t>
    </mdx>
    <mdx n="0" f="v">
      <t c="3" si="227">
        <n x="225"/>
        <n x="280"/>
        <n x="53"/>
      </t>
    </mdx>
    <mdx n="0" f="v">
      <t c="3" si="227">
        <n x="225"/>
        <n x="378"/>
        <n x="53"/>
      </t>
    </mdx>
    <mdx n="0" f="v">
      <t c="3" si="227">
        <n x="225"/>
        <n x="380"/>
        <n x="53"/>
      </t>
    </mdx>
    <mdx n="0" f="v">
      <t c="3" si="227">
        <n x="225"/>
        <n x="381"/>
        <n x="53"/>
      </t>
    </mdx>
    <mdx n="0" f="v">
      <t c="3" si="227">
        <n x="225"/>
        <n x="382"/>
        <n x="53"/>
      </t>
    </mdx>
    <mdx n="0" f="v">
      <t c="3" si="227">
        <n x="225"/>
        <n x="383"/>
        <n x="53"/>
      </t>
    </mdx>
    <mdx n="0" f="v">
      <t c="3" si="227">
        <n x="225"/>
        <n x="254"/>
        <n x="53"/>
      </t>
    </mdx>
    <mdx n="0" f="v">
      <t c="3" si="227">
        <n x="225"/>
        <n x="283"/>
        <n x="53"/>
      </t>
    </mdx>
    <mdx n="0" f="v">
      <t c="3" si="227">
        <n x="225"/>
        <n x="362"/>
        <n x="53"/>
      </t>
    </mdx>
    <mdx n="0" f="v">
      <t c="3" si="227">
        <n x="225"/>
        <n x="365"/>
        <n x="53"/>
      </t>
    </mdx>
    <mdx n="0" f="v">
      <t c="3" si="227">
        <n x="225"/>
        <n x="366"/>
        <n x="53"/>
      </t>
    </mdx>
    <mdx n="0" f="v">
      <t c="3" si="227">
        <n x="225"/>
        <n x="369"/>
        <n x="53"/>
      </t>
    </mdx>
    <mdx n="0" f="v">
      <t c="3" si="227">
        <n x="225"/>
        <n x="372"/>
        <n x="53"/>
      </t>
    </mdx>
    <mdx n="0" f="v">
      <t c="3" si="227">
        <n x="225"/>
        <n x="393"/>
        <n x="53"/>
      </t>
    </mdx>
    <mdx n="0" f="v">
      <t c="3" si="227">
        <n x="225"/>
        <n x="278"/>
        <n x="53"/>
      </t>
    </mdx>
    <mdx n="0" f="v">
      <t c="3" si="227">
        <n x="225"/>
        <n x="396"/>
        <n x="53"/>
      </t>
    </mdx>
    <mdx n="0" f="v">
      <t c="3" si="227">
        <n x="225"/>
        <n x="397"/>
        <n x="53"/>
      </t>
    </mdx>
    <mdx n="0" f="v">
      <t c="3" si="227">
        <n x="225"/>
        <n x="398"/>
        <n x="53"/>
      </t>
    </mdx>
    <mdx n="0" f="v">
      <t c="3" si="227">
        <n x="225"/>
        <n x="384"/>
        <n x="53"/>
      </t>
    </mdx>
    <mdx n="0" f="v">
      <t c="3" si="227">
        <n x="225"/>
        <n x="386"/>
        <n x="53"/>
      </t>
    </mdx>
    <mdx n="0" f="v">
      <t c="3" si="227">
        <n x="225"/>
        <n x="389"/>
        <n x="53"/>
      </t>
    </mdx>
    <mdx n="0" f="v">
      <t c="3" si="227">
        <n x="225"/>
        <n x="390"/>
        <n x="53"/>
      </t>
    </mdx>
    <mdx n="0" f="v">
      <t c="3" si="227">
        <n x="225"/>
        <n x="404"/>
        <n x="53"/>
      </t>
    </mdx>
    <mdx n="0" f="v">
      <t c="3" si="227">
        <n x="225"/>
        <n x="406"/>
        <n x="53"/>
      </t>
    </mdx>
    <mdx n="0" f="v">
      <t c="3" si="227">
        <n x="225"/>
        <n x="407"/>
        <n x="53"/>
      </t>
    </mdx>
    <mdx n="0" f="v">
      <t c="3" si="227">
        <n x="225"/>
        <n x="409"/>
        <n x="53"/>
      </t>
    </mdx>
    <mdx n="0" f="v">
      <t c="3" si="227">
        <n x="225"/>
        <n x="419"/>
        <n x="53"/>
      </t>
    </mdx>
    <mdx n="0" f="v">
      <t c="3" si="227">
        <n x="225"/>
        <n x="399"/>
        <n x="53"/>
      </t>
    </mdx>
    <mdx n="0" f="v">
      <t c="3" si="227">
        <n x="225"/>
        <n x="402"/>
        <n x="53"/>
      </t>
    </mdx>
    <mdx n="0" f="v">
      <t c="3" si="227">
        <n x="225"/>
        <n x="277"/>
        <n x="53"/>
      </t>
    </mdx>
    <mdx n="0" f="v">
      <t c="3" si="227">
        <n x="225"/>
        <n x="417"/>
        <n x="53"/>
      </t>
    </mdx>
    <mdx n="0" f="v">
      <t c="3" si="227">
        <n x="225"/>
        <n x="420"/>
        <n x="53"/>
      </t>
    </mdx>
    <mdx n="0" f="v">
      <t c="3" si="227">
        <n x="225"/>
        <n x="301"/>
        <n x="53"/>
      </t>
    </mdx>
    <mdx n="0" f="v">
      <t c="3" si="227">
        <n x="225"/>
        <n x="299"/>
        <n x="53"/>
      </t>
    </mdx>
    <mdx n="0" f="v">
      <t c="3" si="227">
        <n x="225"/>
        <n x="421"/>
        <n x="53"/>
      </t>
    </mdx>
    <mdx n="0" f="v">
      <t c="3" si="227">
        <n x="225"/>
        <n x="411"/>
        <n x="53"/>
      </t>
    </mdx>
    <mdx n="0" f="v">
      <t c="3" si="227">
        <n x="225"/>
        <n x="403"/>
        <n x="53"/>
      </t>
    </mdx>
    <mdx n="0" f="v">
      <t c="3" si="227">
        <n x="225"/>
        <n x="413"/>
        <n x="53"/>
      </t>
    </mdx>
    <mdx n="0" f="v">
      <t c="3" si="227">
        <n x="225"/>
        <n x="414"/>
        <n x="53"/>
      </t>
    </mdx>
    <mdx n="0" f="v">
      <t c="3" si="227">
        <n x="225"/>
        <n x="416"/>
        <n x="53"/>
      </t>
    </mdx>
    <mdx n="0" f="v">
      <t c="3" si="227">
        <n x="225"/>
        <n x="428"/>
        <n x="53"/>
      </t>
    </mdx>
    <mdx n="0" f="v">
      <t c="3" si="227">
        <n x="225"/>
        <n x="429"/>
        <n x="53"/>
      </t>
    </mdx>
    <mdx n="0" f="v">
      <t c="3" si="227">
        <n x="225"/>
        <n x="430"/>
        <n x="53"/>
      </t>
    </mdx>
    <mdx n="0" f="v">
      <t c="3" si="227">
        <n x="225"/>
        <n x="432"/>
        <n x="53"/>
      </t>
    </mdx>
    <mdx n="0" f="v">
      <t c="3" si="227">
        <n x="225"/>
        <n x="422"/>
        <n x="53"/>
      </t>
    </mdx>
    <mdx n="0" f="v">
      <t c="3" si="227">
        <n x="225"/>
        <n x="423"/>
        <n x="53"/>
      </t>
    </mdx>
    <mdx n="0" f="v">
      <t c="3" si="227">
        <n x="225"/>
        <n x="424"/>
        <n x="53"/>
      </t>
    </mdx>
    <mdx n="0" f="v">
      <t c="3" si="227">
        <n x="225"/>
        <n x="425"/>
        <n x="53"/>
      </t>
    </mdx>
    <mdx n="0" f="v">
      <t c="3" si="227">
        <n x="225"/>
        <n x="348"/>
        <n x="53"/>
      </t>
    </mdx>
    <mdx n="0" f="v">
      <t c="3" si="227">
        <n x="225"/>
        <n x="327"/>
        <n x="53"/>
      </t>
    </mdx>
    <mdx n="0" f="v">
      <t c="3" si="227">
        <n x="225"/>
        <n x="433"/>
        <n x="53"/>
      </t>
    </mdx>
    <mdx n="0" f="v">
      <t c="3" si="227">
        <n x="225"/>
        <n x="326"/>
        <n x="53"/>
      </t>
    </mdx>
    <mdx n="0" f="v">
      <t c="3" si="227">
        <n x="225"/>
        <n x="456"/>
        <n x="53"/>
      </t>
    </mdx>
    <mdx n="0" f="v">
      <t c="3" si="227">
        <n x="225"/>
        <n x="276"/>
        <n x="53"/>
      </t>
    </mdx>
    <mdx n="0" f="v">
      <t c="3" si="227">
        <n x="225"/>
        <n x="454"/>
        <n x="53"/>
      </t>
    </mdx>
    <mdx n="0" f="v">
      <t c="3" si="227">
        <n x="225"/>
        <n x="346"/>
        <n x="53"/>
      </t>
    </mdx>
    <mdx n="0" f="v">
      <t c="3" si="227">
        <n x="225"/>
        <n x="442"/>
        <n x="53"/>
      </t>
    </mdx>
    <mdx n="0" f="v">
      <t c="3" si="227">
        <n x="225"/>
        <n x="444"/>
        <n x="53"/>
      </t>
    </mdx>
    <mdx n="0" f="v">
      <t c="3" si="227">
        <n x="225"/>
        <n x="434"/>
        <n x="53"/>
      </t>
    </mdx>
    <mdx n="0" f="v">
      <t c="3" si="227">
        <n x="225"/>
        <n x="467"/>
        <n x="53"/>
      </t>
    </mdx>
    <mdx n="0" f="v">
      <t c="3" si="227">
        <n x="225"/>
        <n x="459"/>
        <n x="53"/>
      </t>
    </mdx>
    <mdx n="0" f="v">
      <t c="3" si="227">
        <n x="225"/>
        <n x="436"/>
        <n x="53"/>
      </t>
    </mdx>
    <mdx n="0" f="v">
      <t c="3" si="227">
        <n x="225"/>
        <n x="437"/>
        <n x="53"/>
      </t>
    </mdx>
    <mdx n="0" f="v">
      <t c="3" si="227">
        <n x="225"/>
        <n x="294"/>
        <n x="53"/>
      </t>
    </mdx>
    <mdx n="0" f="v">
      <t c="3" si="227">
        <n x="225"/>
        <n x="455"/>
        <n x="53"/>
      </t>
    </mdx>
    <mdx n="0" f="v">
      <t c="3" si="227">
        <n x="225"/>
        <n x="438"/>
        <n x="53"/>
      </t>
    </mdx>
    <mdx n="0" f="v">
      <t c="3" si="227">
        <n x="225"/>
        <n x="350"/>
        <n x="53"/>
      </t>
    </mdx>
    <mdx n="0" f="v">
      <t c="3" si="227">
        <n x="225"/>
        <n x="439"/>
        <n x="53"/>
      </t>
    </mdx>
    <mdx n="0" f="v">
      <t c="3" si="227">
        <n x="225"/>
        <n x="440"/>
        <n x="53"/>
      </t>
    </mdx>
    <mdx n="0" f="v">
      <t c="3" si="227">
        <n x="225"/>
        <n x="465"/>
        <n x="53"/>
      </t>
    </mdx>
    <mdx n="0" f="v">
      <t c="3" si="227">
        <n x="225"/>
        <n x="461"/>
        <n x="53"/>
      </t>
    </mdx>
    <mdx n="0" f="v">
      <t c="3" si="227">
        <n x="225"/>
        <n x="462"/>
        <n x="53"/>
      </t>
    </mdx>
    <mdx n="0" f="v">
      <t c="3" si="227">
        <n x="225"/>
        <n x="448"/>
        <n x="53"/>
      </t>
    </mdx>
    <mdx n="0" f="v">
      <t c="3" si="227">
        <n x="225"/>
        <n x="449"/>
        <n x="53"/>
      </t>
    </mdx>
    <mdx n="0" f="v">
      <t c="3" si="227">
        <n x="225"/>
        <n x="458"/>
        <n x="53"/>
      </t>
    </mdx>
    <mdx n="0" f="v">
      <t c="3" si="227">
        <n x="225"/>
        <n x="473"/>
        <n x="53"/>
      </t>
    </mdx>
    <mdx n="0" f="v">
      <t c="3" si="227">
        <n x="225"/>
        <n x="475"/>
        <n x="53"/>
      </t>
    </mdx>
    <mdx n="0" f="v">
      <t c="3" si="227">
        <n x="225"/>
        <n x="471"/>
        <n x="53"/>
      </t>
    </mdx>
    <mdx n="0" f="v">
      <t c="3" si="227">
        <n x="225"/>
        <n x="472"/>
        <n x="53"/>
      </t>
    </mdx>
    <mdx n="0" f="v">
      <t c="3" si="227">
        <n x="225"/>
        <n x="460"/>
        <n x="53"/>
      </t>
    </mdx>
    <mdx n="0" f="v">
      <t c="3" si="227">
        <n x="225"/>
        <n x="469"/>
        <n x="53"/>
      </t>
    </mdx>
    <mdx n="0" f="v">
      <t c="3" si="227">
        <n x="225"/>
        <n x="481"/>
        <n x="53"/>
      </t>
    </mdx>
    <mdx n="0" f="v">
      <t c="3" si="227">
        <n x="225"/>
        <n x="483"/>
        <n x="53"/>
      </t>
    </mdx>
    <mdx n="0" f="v">
      <t c="3" si="227">
        <n x="225"/>
        <n x="478"/>
        <n x="53"/>
      </t>
    </mdx>
    <mdx n="0" f="v">
      <t c="3" si="227">
        <n x="225"/>
        <n x="479"/>
        <n x="53"/>
      </t>
    </mdx>
    <mdx n="0" f="v">
      <t c="3" si="227">
        <n x="225"/>
        <n x="492"/>
        <n x="53"/>
      </t>
    </mdx>
    <mdx n="0" f="v">
      <t c="3" si="227">
        <n x="225"/>
        <n x="490"/>
        <n x="53"/>
      </t>
    </mdx>
    <mdx n="0" f="v">
      <t c="3" si="227">
        <n x="225"/>
        <n x="491"/>
        <n x="53"/>
      </t>
    </mdx>
    <mdx n="0" f="v">
      <t c="3" si="227">
        <n x="225"/>
        <n x="484"/>
        <n x="53"/>
      </t>
    </mdx>
    <mdx n="0" f="v">
      <t c="3" si="227">
        <n x="225"/>
        <n x="485"/>
        <n x="53"/>
      </t>
    </mdx>
    <mdx n="0" f="v">
      <t c="3" si="227">
        <n x="225"/>
        <n x="486"/>
        <n x="53"/>
      </t>
    </mdx>
    <mdx n="0" f="v">
      <t c="3" si="227">
        <n x="225"/>
        <n x="495"/>
        <n x="53"/>
      </t>
    </mdx>
    <mdx n="0" f="v">
      <t c="3" si="227">
        <n x="225"/>
        <n x="493"/>
        <n x="53"/>
      </t>
    </mdx>
    <mdx n="0" f="v">
      <t c="3" si="227">
        <n x="225"/>
        <n x="502"/>
        <n x="53"/>
      </t>
    </mdx>
    <mdx n="0" f="v">
      <t c="3" si="227">
        <n x="225"/>
        <n x="497"/>
        <n x="53"/>
      </t>
    </mdx>
    <mdx n="0" f="v">
      <t c="3" si="227">
        <n x="225"/>
        <n x="498"/>
        <n x="53"/>
      </t>
    </mdx>
    <mdx n="0" f="v">
      <t c="3" si="227">
        <n x="225"/>
        <n x="499"/>
        <n x="53"/>
      </t>
    </mdx>
    <mdx n="0" f="v">
      <t c="3" si="227">
        <n x="225"/>
        <n x="508"/>
        <n x="53"/>
      </t>
    </mdx>
    <mdx n="0" f="v">
      <t c="3" si="227">
        <n x="225"/>
        <n x="509"/>
        <n x="53"/>
      </t>
    </mdx>
    <mdx n="0" f="v">
      <t c="3" si="227">
        <n x="225"/>
        <n x="504"/>
        <n x="53"/>
      </t>
    </mdx>
    <mdx n="0" f="v">
      <t c="3" si="227">
        <n x="225"/>
        <n x="505"/>
        <n x="53"/>
      </t>
    </mdx>
    <mdx n="0" f="v">
      <t c="3" si="227">
        <n x="225"/>
        <n x="513"/>
        <n x="53"/>
      </t>
    </mdx>
    <mdx n="0" f="v">
      <t c="3" si="227">
        <n x="225"/>
        <n x="514"/>
        <n x="53"/>
      </t>
    </mdx>
    <mdx n="0" f="v">
      <t c="3" si="227">
        <n x="225"/>
        <n x="510"/>
        <n x="53"/>
      </t>
    </mdx>
    <mdx n="0" f="v">
      <t c="3" si="227">
        <n x="225"/>
        <n x="511"/>
        <n x="53"/>
      </t>
    </mdx>
    <mdx n="0" f="v">
      <t c="3" si="227">
        <n x="225"/>
        <n x="512"/>
        <n x="53"/>
      </t>
    </mdx>
    <mdx n="0" f="v">
      <t c="3" si="227">
        <n x="225"/>
        <n x="520"/>
        <n x="53"/>
      </t>
    </mdx>
    <mdx n="0" f="v">
      <t c="3" si="227">
        <n x="225"/>
        <n x="521"/>
        <n x="53"/>
      </t>
    </mdx>
    <mdx n="0" f="v">
      <t c="3" si="227">
        <n x="225"/>
        <n x="525"/>
        <n x="53"/>
      </t>
    </mdx>
    <mdx n="0" f="v">
      <t c="3" si="227">
        <n x="225"/>
        <n x="517"/>
        <n x="53"/>
      </t>
    </mdx>
    <mdx n="0" f="v">
      <t c="3" si="227">
        <n x="225"/>
        <n x="526"/>
        <n x="53"/>
      </t>
    </mdx>
    <mdx n="0" f="v">
      <t c="3" si="227">
        <n x="225"/>
        <n x="529"/>
        <n x="53"/>
      </t>
    </mdx>
    <mdx n="0" f="v">
      <t c="3" si="227">
        <n x="225"/>
        <n x="531"/>
        <n x="53"/>
      </t>
    </mdx>
    <mdx n="0" f="v">
      <t c="3" si="227">
        <n x="225"/>
        <n x="524"/>
        <n x="53"/>
      </t>
    </mdx>
    <mdx n="0" f="v">
      <t c="3" si="227">
        <n x="225"/>
        <n x="530"/>
        <n x="53"/>
      </t>
    </mdx>
    <mdx n="0" f="v">
      <t c="3" si="227">
        <n x="225"/>
        <n x="533"/>
        <n x="53"/>
      </t>
    </mdx>
    <mdx n="0" f="v">
      <t c="3" si="227">
        <n x="225"/>
        <n x="534"/>
        <n x="53"/>
      </t>
    </mdx>
    <mdx n="0" f="v">
      <t c="3" si="227">
        <n x="225"/>
        <n x="537"/>
        <n x="53"/>
      </t>
    </mdx>
    <mdx n="0" f="v">
      <t c="3" si="227">
        <n x="225"/>
        <n x="536"/>
        <n x="53"/>
      </t>
    </mdx>
    <mdx n="0" f="v">
      <t c="3" si="227">
        <n x="225"/>
        <n x="539"/>
        <n x="53"/>
      </t>
    </mdx>
    <mdx n="0" f="v">
      <t c="3" si="227">
        <n x="225"/>
        <n x="538"/>
        <n x="53"/>
      </t>
    </mdx>
    <mdx n="0" f="v">
      <t c="3" si="227">
        <n x="225"/>
        <n x="545"/>
        <n x="53"/>
      </t>
    </mdx>
    <mdx n="0" f="v">
      <t c="3" si="227">
        <n x="225"/>
        <n x="543"/>
        <n x="53"/>
      </t>
    </mdx>
    <mdx n="0" f="v">
      <t c="3" si="227">
        <n x="225"/>
        <n x="544"/>
        <n x="53"/>
      </t>
    </mdx>
    <mdx n="0" f="v">
      <t c="3" si="227">
        <n x="225"/>
        <n x="273"/>
        <n x="184"/>
      </t>
    </mdx>
    <mdx n="0" f="v">
      <t c="3" si="227">
        <n x="225"/>
        <n x="479"/>
        <n x="185"/>
      </t>
    </mdx>
    <mdx n="0" f="v">
      <t c="3" si="227">
        <n x="225"/>
        <n x="505"/>
        <n x="185"/>
      </t>
    </mdx>
    <mdx n="0" f="v">
      <t c="3" si="227">
        <n x="225"/>
        <n x="358"/>
        <n x="35"/>
      </t>
    </mdx>
    <mdx n="0" f="v">
      <t c="3" si="227">
        <n x="225"/>
        <n x="263"/>
        <n x="85"/>
      </t>
    </mdx>
    <mdx n="0" f="v">
      <t c="3" si="227">
        <n x="225"/>
        <n x="359"/>
        <n x="58"/>
      </t>
    </mdx>
    <mdx n="0" f="v">
      <t c="3" si="227">
        <n x="225"/>
        <n x="266"/>
        <n x="58"/>
      </t>
    </mdx>
    <mdx n="0" f="v">
      <t c="3" si="227">
        <n x="225"/>
        <n x="258"/>
        <n x="58"/>
      </t>
    </mdx>
    <mdx n="0" f="v">
      <t c="3" si="227">
        <n x="225"/>
        <n x="254"/>
        <n x="58"/>
      </t>
    </mdx>
    <mdx n="0" f="v">
      <t c="3" si="227">
        <n x="225"/>
        <n x="255"/>
        <n x="58"/>
      </t>
    </mdx>
    <mdx n="0" f="v">
      <t c="3" si="227">
        <n x="225"/>
        <n x="377"/>
        <n x="58"/>
      </t>
    </mdx>
    <mdx n="0" f="v">
      <t c="3" si="227">
        <n x="225"/>
        <n x="280"/>
        <n x="58"/>
      </t>
    </mdx>
    <mdx n="0" f="v">
      <t c="3" si="227">
        <n x="225"/>
        <n x="380"/>
        <n x="58"/>
      </t>
    </mdx>
    <mdx n="0" f="v">
      <t c="3" si="227">
        <n x="225"/>
        <n x="548"/>
        <n x="58"/>
      </t>
    </mdx>
    <mdx n="0" f="v">
      <t c="3" si="227">
        <n x="225"/>
        <n x="369"/>
        <n x="58"/>
      </t>
    </mdx>
    <mdx n="0" f="v">
      <t c="3" si="227">
        <n x="225"/>
        <n x="307"/>
        <n x="58"/>
      </t>
    </mdx>
    <mdx n="0" f="v">
      <t c="3" si="227">
        <n x="225"/>
        <n x="370"/>
        <n x="58"/>
      </t>
    </mdx>
    <mdx n="0" f="v">
      <t c="3" si="227">
        <n x="225"/>
        <n x="371"/>
        <n x="58"/>
      </t>
    </mdx>
    <mdx n="0" f="v">
      <t c="3" si="227">
        <n x="225"/>
        <n x="372"/>
        <n x="58"/>
      </t>
    </mdx>
    <mdx n="0" f="v">
      <t c="3" si="227">
        <n x="225"/>
        <n x="397"/>
        <n x="58"/>
      </t>
    </mdx>
    <mdx n="0" f="v">
      <t c="3" si="227">
        <n x="225"/>
        <n x="386"/>
        <n x="58"/>
      </t>
    </mdx>
    <mdx n="0" f="v">
      <t c="3" si="227">
        <n x="225"/>
        <n x="401"/>
        <n x="58"/>
      </t>
    </mdx>
    <mdx n="0" f="v">
      <t c="3" si="227">
        <n x="225"/>
        <n x="277"/>
        <n x="58"/>
      </t>
    </mdx>
    <mdx n="0" f="v">
      <t c="3" si="227">
        <n x="225"/>
        <n x="408"/>
        <n x="58"/>
      </t>
    </mdx>
    <mdx n="0" f="v">
      <t c="3" si="227">
        <n x="225"/>
        <n x="409"/>
        <n x="58"/>
      </t>
    </mdx>
    <mdx n="0" f="v">
      <t c="3" si="227">
        <n x="225"/>
        <n x="420"/>
        <n x="58"/>
      </t>
    </mdx>
    <mdx n="0" f="v">
      <t c="3" si="227">
        <n x="225"/>
        <n x="297"/>
        <n x="58"/>
      </t>
    </mdx>
    <mdx n="0" f="v">
      <t c="3" si="227">
        <n x="225"/>
        <n x="421"/>
        <n x="58"/>
      </t>
    </mdx>
    <mdx n="0" f="v">
      <t c="3" si="227">
        <n x="225"/>
        <n x="427"/>
        <n x="58"/>
      </t>
    </mdx>
    <mdx n="0" f="v">
      <t c="3" si="227">
        <n x="225"/>
        <n x="415"/>
        <n x="58"/>
      </t>
    </mdx>
    <mdx n="0" f="v">
      <t c="3" si="227">
        <n x="225"/>
        <n x="329"/>
        <n x="58"/>
      </t>
    </mdx>
    <mdx n="0" f="v">
      <t c="3" si="227">
        <n x="225"/>
        <n x="431"/>
        <n x="58"/>
      </t>
    </mdx>
    <mdx n="0" f="v">
      <t c="3" si="227">
        <n x="225"/>
        <n x="422"/>
        <n x="58"/>
      </t>
    </mdx>
    <mdx n="0" f="v">
      <t c="3" si="227">
        <n x="225"/>
        <n x="424"/>
        <n x="58"/>
      </t>
    </mdx>
    <mdx n="0" f="v">
      <t c="3" si="227">
        <n x="225"/>
        <n x="426"/>
        <n x="58"/>
      </t>
    </mdx>
    <mdx n="0" f="v">
      <t c="3" si="227">
        <n x="225"/>
        <n x="433"/>
        <n x="58"/>
      </t>
    </mdx>
    <mdx n="0" f="v">
      <t c="3" si="227">
        <n x="225"/>
        <n x="443"/>
        <n x="58"/>
      </t>
    </mdx>
    <mdx n="0" f="v">
      <t c="3" si="227">
        <n x="225"/>
        <n x="444"/>
        <n x="58"/>
      </t>
    </mdx>
    <mdx n="0" f="v">
      <t c="3" si="227">
        <n x="225"/>
        <n x="350"/>
        <n x="58"/>
      </t>
    </mdx>
    <mdx n="0" f="v">
      <t c="3" si="227">
        <n x="225"/>
        <n x="452"/>
        <n x="58"/>
      </t>
    </mdx>
    <mdx n="0" f="v">
      <t c="3" si="227">
        <n x="225"/>
        <n x="276"/>
        <n x="58"/>
      </t>
    </mdx>
    <mdx n="0" f="v">
      <t c="3" si="227">
        <n x="225"/>
        <n x="453"/>
        <n x="58"/>
      </t>
    </mdx>
    <mdx n="0" f="v">
      <t c="3" si="227">
        <n x="225"/>
        <n x="448"/>
        <n x="58"/>
      </t>
    </mdx>
    <mdx n="0" f="v">
      <t c="3" si="227">
        <n x="225"/>
        <n x="462"/>
        <n x="58"/>
      </t>
    </mdx>
    <mdx n="0" f="v">
      <t c="3" si="227">
        <n x="225"/>
        <n x="466"/>
        <n x="58"/>
      </t>
    </mdx>
    <mdx n="0" f="v">
      <t c="3" si="227">
        <n x="225"/>
        <n x="470"/>
        <n x="58"/>
      </t>
    </mdx>
    <mdx n="0" f="v">
      <t c="3" si="227">
        <n x="225"/>
        <n x="485"/>
        <n x="58"/>
      </t>
    </mdx>
    <mdx n="0" f="v">
      <t c="3" si="227">
        <n x="225"/>
        <n x="486"/>
        <n x="58"/>
      </t>
    </mdx>
    <mdx n="0" f="v">
      <t c="3" si="227">
        <n x="225"/>
        <n x="492"/>
        <n x="58"/>
      </t>
    </mdx>
    <mdx n="0" f="v">
      <t c="3" si="227">
        <n x="225"/>
        <n x="494"/>
        <n x="58"/>
      </t>
    </mdx>
    <mdx n="0" f="v">
      <t c="3" si="227">
        <n x="225"/>
        <n x="496"/>
        <n x="58"/>
      </t>
    </mdx>
    <mdx n="0" f="v">
      <t c="3" si="227">
        <n x="225"/>
        <n x="500"/>
        <n x="58"/>
      </t>
    </mdx>
    <mdx n="0" f="v">
      <t c="3" si="227">
        <n x="225"/>
        <n x="497"/>
        <n x="58"/>
      </t>
    </mdx>
    <mdx n="0" f="v">
      <t c="3" si="227">
        <n x="225"/>
        <n x="504"/>
        <n x="58"/>
      </t>
    </mdx>
    <mdx n="0" f="v">
      <t c="3" si="227">
        <n x="225"/>
        <n x="506"/>
        <n x="58"/>
      </t>
    </mdx>
    <mdx n="0" f="v">
      <t c="3" si="227">
        <n x="225"/>
        <n x="507"/>
        <n x="58"/>
      </t>
    </mdx>
    <mdx n="0" f="v">
      <t c="3" si="227">
        <n x="225"/>
        <n x="513"/>
        <n x="58"/>
      </t>
    </mdx>
    <mdx n="0" f="v">
      <t c="3" si="227">
        <n x="225"/>
        <n x="515"/>
        <n x="58"/>
      </t>
    </mdx>
    <mdx n="0" f="v">
      <t c="3" si="227">
        <n x="225"/>
        <n x="521"/>
        <n x="58"/>
      </t>
    </mdx>
    <mdx n="0" f="v">
      <t c="3" si="227">
        <n x="225"/>
        <n x="522"/>
        <n x="58"/>
      </t>
    </mdx>
    <mdx n="0" f="v">
      <t c="3" si="227">
        <n x="225"/>
        <n x="524"/>
        <n x="58"/>
      </t>
    </mdx>
    <mdx n="0" f="v">
      <t c="3" si="227">
        <n x="225"/>
        <n x="523"/>
        <n x="58"/>
      </t>
    </mdx>
    <mdx n="0" f="v">
      <t c="3" si="227">
        <n x="225"/>
        <n x="531"/>
        <n x="58"/>
      </t>
    </mdx>
    <mdx n="0" f="v">
      <t c="3" si="227">
        <n x="225"/>
        <n x="536"/>
        <n x="58"/>
      </t>
    </mdx>
    <mdx n="0" f="v">
      <t c="3" si="227">
        <n x="225"/>
        <n x="545"/>
        <n x="58"/>
      </t>
    </mdx>
    <mdx n="0" f="v">
      <t c="3" si="227">
        <n x="225"/>
        <n x="267"/>
        <n x="39"/>
      </t>
    </mdx>
    <mdx n="0" f="v">
      <t c="3" si="227">
        <n x="225"/>
        <n x="263"/>
        <n x="39"/>
      </t>
    </mdx>
    <mdx n="0" f="v">
      <t c="3" si="227">
        <n x="225"/>
        <n x="257"/>
        <n x="39"/>
      </t>
    </mdx>
    <mdx n="0" f="v">
      <t c="3" si="227">
        <n x="225"/>
        <n x="377"/>
        <n x="39"/>
      </t>
    </mdx>
    <mdx n="0" f="v">
      <t c="3" si="227">
        <n x="225"/>
        <n x="392"/>
        <n x="39"/>
      </t>
    </mdx>
    <mdx n="0" f="v">
      <t c="3" si="227">
        <n x="225"/>
        <n x="276"/>
        <n x="39"/>
      </t>
    </mdx>
    <mdx n="0" f="v">
      <t c="3" si="227">
        <n x="225"/>
        <n x="497"/>
        <n x="39"/>
      </t>
    </mdx>
    <mdx n="0" f="v">
      <t c="3" si="227">
        <n x="225"/>
        <n x="514"/>
        <n x="39"/>
      </t>
    </mdx>
    <mdx n="0" f="v">
      <t c="3" si="227">
        <n x="225"/>
        <n x="267"/>
        <n x="193"/>
      </t>
    </mdx>
    <mdx n="0" f="v">
      <t c="3" si="227">
        <n x="225"/>
        <n x="263"/>
        <n x="193"/>
      </t>
    </mdx>
    <mdx n="0" f="v">
      <t c="3" si="227">
        <n x="225"/>
        <n x="272"/>
        <n x="221"/>
      </t>
    </mdx>
    <mdx n="0" f="v">
      <t c="3" si="227">
        <n x="225"/>
        <n x="270"/>
        <n x="221"/>
      </t>
    </mdx>
    <mdx n="0" f="v">
      <t c="3" si="227">
        <n x="225"/>
        <n x="267"/>
        <n x="221"/>
      </t>
    </mdx>
    <mdx n="0" f="v">
      <t c="3" si="227">
        <n x="225"/>
        <n x="262"/>
        <n x="221"/>
      </t>
    </mdx>
    <mdx n="0" f="v">
      <t c="3" si="227">
        <n x="225"/>
        <n x="382"/>
        <n x="221"/>
      </t>
    </mdx>
    <mdx n="0" f="v">
      <t c="3" si="227">
        <n x="225"/>
        <n x="370"/>
        <n x="221"/>
      </t>
    </mdx>
    <mdx n="0" f="v">
      <t c="3" si="227">
        <n x="225"/>
        <n x="397"/>
        <n x="221"/>
      </t>
    </mdx>
    <mdx n="0" f="v">
      <t c="3" si="227">
        <n x="225"/>
        <n x="326"/>
        <n x="221"/>
      </t>
    </mdx>
    <mdx n="0" f="v">
      <t c="3" si="227">
        <n x="225"/>
        <n x="425"/>
        <n x="221"/>
      </t>
    </mdx>
    <mdx n="0" f="v">
      <t c="3" si="227">
        <n x="225"/>
        <n x="276"/>
        <n x="221"/>
      </t>
    </mdx>
    <mdx n="0" f="v">
      <t c="3" si="227">
        <n x="225"/>
        <n x="458"/>
        <n x="221"/>
      </t>
    </mdx>
    <mdx n="0" f="v">
      <t c="3" si="227">
        <n x="225"/>
        <n x="493"/>
        <n x="221"/>
      </t>
    </mdx>
    <mdx n="0" f="v">
      <t c="3" si="227">
        <n x="225"/>
        <n x="499"/>
        <n x="221"/>
      </t>
    </mdx>
    <mdx n="0" f="v">
      <t c="3" si="227">
        <n x="225"/>
        <n x="505"/>
        <n x="221"/>
      </t>
    </mdx>
    <mdx n="0" f="v">
      <t c="3" si="227">
        <n x="225"/>
        <n x="507"/>
        <n x="221"/>
      </t>
    </mdx>
    <mdx n="0" f="v">
      <t c="3" si="227">
        <n x="225"/>
        <n x="519"/>
        <n x="221"/>
      </t>
    </mdx>
    <mdx n="0" f="v">
      <t c="3" si="227">
        <n x="225"/>
        <n x="532"/>
        <n x="221"/>
      </t>
    </mdx>
    <mdx n="0" f="v">
      <t c="3" si="227">
        <n x="225"/>
        <n x="541"/>
        <n x="221"/>
      </t>
    </mdx>
    <mdx n="0" f="v">
      <t c="3" si="227">
        <n x="225"/>
        <n x="357"/>
        <n x="40"/>
      </t>
    </mdx>
    <mdx n="0" f="v">
      <t c="3" si="227">
        <n x="225"/>
        <n x="263"/>
        <n x="41"/>
      </t>
    </mdx>
    <mdx n="0" f="v">
      <t c="3" si="227">
        <n x="225"/>
        <n x="375"/>
        <n x="42"/>
      </t>
    </mdx>
    <mdx n="0" f="v">
      <t c="3" si="227">
        <n x="225"/>
        <n x="311"/>
        <n x="42"/>
      </t>
    </mdx>
    <mdx n="0" f="v">
      <t c="3" si="227">
        <n x="225"/>
        <n x="403"/>
        <n x="42"/>
      </t>
    </mdx>
    <mdx n="0" f="v">
      <t c="3" si="227">
        <n x="225"/>
        <n x="449"/>
        <n x="42"/>
      </t>
    </mdx>
    <mdx n="0" f="v">
      <t c="3" si="227">
        <n x="225"/>
        <n x="504"/>
        <n x="42"/>
      </t>
    </mdx>
    <mdx n="0" f="v">
      <t c="3" si="227">
        <n x="225"/>
        <n x="527"/>
        <n x="42"/>
      </t>
    </mdx>
    <mdx n="0" f="v">
      <t c="3" si="227">
        <n x="225"/>
        <n x="272"/>
        <n x="44"/>
      </t>
    </mdx>
    <mdx n="0" f="v">
      <t c="3" si="227">
        <n x="225"/>
        <n x="273"/>
        <n x="44"/>
      </t>
    </mdx>
    <mdx n="0" f="v">
      <t c="3" si="227">
        <n x="225"/>
        <n x="355"/>
        <n x="44"/>
      </t>
    </mdx>
    <mdx n="0" f="v">
      <t c="3" si="227">
        <n x="225"/>
        <n x="357"/>
        <n x="44"/>
      </t>
    </mdx>
    <mdx n="0" f="v">
      <t c="3" si="227">
        <n x="225"/>
        <n x="360"/>
        <n x="44"/>
      </t>
    </mdx>
    <mdx n="0" f="v">
      <t c="3" si="227">
        <n x="225"/>
        <n x="259"/>
        <n x="44"/>
      </t>
    </mdx>
    <mdx n="0" f="v">
      <t c="3" si="227">
        <n x="225"/>
        <n x="257"/>
        <n x="44"/>
      </t>
    </mdx>
    <mdx n="0" f="v">
      <t c="3" si="227">
        <n x="225"/>
        <n x="373"/>
        <n x="44"/>
      </t>
    </mdx>
    <mdx n="0" f="v">
      <t c="3" si="227">
        <n x="225"/>
        <n x="281"/>
        <n x="44"/>
      </t>
    </mdx>
    <mdx n="0" f="v">
      <t c="3" si="227">
        <n x="225"/>
        <n x="376"/>
        <n x="44"/>
      </t>
    </mdx>
    <mdx n="0" f="v">
      <t c="3" si="227">
        <n x="225"/>
        <n x="311"/>
        <n x="44"/>
      </t>
    </mdx>
    <mdx n="0" f="v">
      <t c="3" si="227">
        <n x="225"/>
        <n x="378"/>
        <n x="44"/>
      </t>
    </mdx>
    <mdx n="0" f="v">
      <t c="3" si="227">
        <n x="225"/>
        <n x="379"/>
        <n x="44"/>
      </t>
    </mdx>
    <mdx n="0" f="v">
      <t c="3" si="227">
        <n x="225"/>
        <n x="380"/>
        <n x="44"/>
      </t>
    </mdx>
    <mdx n="0" f="v">
      <t c="3" si="227">
        <n x="225"/>
        <n x="382"/>
        <n x="44"/>
      </t>
    </mdx>
    <mdx n="0" f="v">
      <t c="3" si="227">
        <n x="225"/>
        <n x="362"/>
        <n x="44"/>
      </t>
    </mdx>
    <mdx n="0" f="v">
      <t c="3" si="227">
        <n x="225"/>
        <n x="363"/>
        <n x="44"/>
      </t>
    </mdx>
    <mdx n="0" f="v">
      <t c="3" si="227">
        <n x="225"/>
        <n x="394"/>
        <n x="44"/>
      </t>
    </mdx>
    <mdx n="0" f="v">
      <t c="3" si="227">
        <n x="225"/>
        <n x="398"/>
        <n x="44"/>
      </t>
    </mdx>
    <mdx n="0" f="v">
      <t c="3" si="227">
        <n x="225"/>
        <n x="383"/>
        <n x="44"/>
      </t>
    </mdx>
    <mdx n="0" f="v">
      <t c="3" si="227">
        <n x="225"/>
        <n x="385"/>
        <n x="44"/>
      </t>
    </mdx>
    <mdx n="0" f="v">
      <t c="3" si="227">
        <n x="225"/>
        <n x="386"/>
        <n x="44"/>
      </t>
    </mdx>
    <mdx n="0" f="v">
      <t c="3" si="227">
        <n x="225"/>
        <n x="387"/>
        <n x="44"/>
      </t>
    </mdx>
    <mdx n="0" f="v">
      <t c="3" si="227">
        <n x="225"/>
        <n x="390"/>
        <n x="44"/>
      </t>
    </mdx>
    <mdx n="0" f="v">
      <t c="3" si="227">
        <n x="225"/>
        <n x="401"/>
        <n x="44"/>
      </t>
    </mdx>
    <mdx n="0" f="v">
      <t c="3" si="227">
        <n x="225"/>
        <n x="402"/>
        <n x="44"/>
      </t>
    </mdx>
    <mdx n="0" f="v">
      <t c="3" si="227">
        <n x="225"/>
        <n x="277"/>
        <n x="44"/>
      </t>
    </mdx>
    <mdx n="0" f="v">
      <t c="3" si="227">
        <n x="225"/>
        <n x="410"/>
        <n x="44"/>
      </t>
    </mdx>
    <mdx n="0" f="v">
      <t c="3" si="227">
        <n x="225"/>
        <n x="301"/>
        <n x="44"/>
      </t>
    </mdx>
    <mdx n="0" f="v">
      <t c="3" si="227">
        <n x="225"/>
        <n x="413"/>
        <n x="44"/>
      </t>
    </mdx>
    <mdx n="0" f="v">
      <t c="3" si="227">
        <n x="225"/>
        <n x="415"/>
        <n x="44"/>
      </t>
    </mdx>
    <mdx n="0" f="v">
      <t c="3" si="227">
        <n x="225"/>
        <n x="416"/>
        <n x="44"/>
      </t>
    </mdx>
    <mdx n="0" f="v">
      <t c="3" si="227">
        <n x="225"/>
        <n x="429"/>
        <n x="44"/>
      </t>
    </mdx>
    <mdx n="0" f="v">
      <t c="3" si="227">
        <n x="225"/>
        <n x="432"/>
        <n x="44"/>
      </t>
    </mdx>
    <mdx n="0" f="v">
      <t c="3" si="227">
        <n x="225"/>
        <n x="423"/>
        <n x="44"/>
      </t>
    </mdx>
    <mdx n="0" f="v">
      <t c="3" si="227">
        <n x="225"/>
        <n x="327"/>
        <n x="44"/>
      </t>
    </mdx>
    <mdx n="0" f="v">
      <t c="3" si="227">
        <n x="225"/>
        <n x="442"/>
        <n x="44"/>
      </t>
    </mdx>
    <mdx n="0" f="v">
      <t c="3" si="227">
        <n x="225"/>
        <n x="444"/>
        <n x="44"/>
      </t>
    </mdx>
    <mdx n="0" f="v">
      <t c="3" si="227">
        <n x="225"/>
        <n x="453"/>
        <n x="44"/>
      </t>
    </mdx>
    <mdx n="0" f="v">
      <t c="3" si="227">
        <n x="225"/>
        <n x="454"/>
        <n x="44"/>
      </t>
    </mdx>
    <mdx n="0" f="v">
      <t c="3" si="227">
        <n x="225"/>
        <n x="457"/>
        <n x="44"/>
      </t>
    </mdx>
    <mdx n="0" f="v">
      <t c="3" si="227">
        <n x="225"/>
        <n x="462"/>
        <n x="44"/>
      </t>
    </mdx>
    <mdx n="0" f="v">
      <t c="3" si="227">
        <n x="225"/>
        <n x="464"/>
        <n x="44"/>
      </t>
    </mdx>
    <mdx n="0" f="v">
      <t c="3" si="227">
        <n x="225"/>
        <n x="465"/>
        <n x="44"/>
      </t>
    </mdx>
    <mdx n="0" f="v">
      <t c="3" si="227">
        <n x="225"/>
        <n x="468"/>
        <n x="44"/>
      </t>
    </mdx>
    <mdx n="0" f="v">
      <t c="3" si="227">
        <n x="225"/>
        <n x="469"/>
        <n x="44"/>
      </t>
    </mdx>
    <mdx n="0" f="v">
      <t c="3" si="227">
        <n x="225"/>
        <n x="470"/>
        <n x="44"/>
      </t>
    </mdx>
    <mdx n="0" f="v">
      <t c="3" si="227">
        <n x="225"/>
        <n x="473"/>
        <n x="44"/>
      </t>
    </mdx>
    <mdx n="0" f="v">
      <t c="3" si="227">
        <n x="225"/>
        <n x="480"/>
        <n x="44"/>
      </t>
    </mdx>
    <mdx n="0" f="v">
      <t c="3" si="227">
        <n x="225"/>
        <n x="478"/>
        <n x="44"/>
      </t>
    </mdx>
    <mdx n="0" f="v">
      <t c="3" si="227">
        <n x="225"/>
        <n x="479"/>
        <n x="44"/>
      </t>
    </mdx>
    <mdx n="0" f="v">
      <t c="3" si="227">
        <n x="225"/>
        <n x="482"/>
        <n x="44"/>
      </t>
    </mdx>
    <mdx n="0" f="v">
      <t c="3" si="227">
        <n x="225"/>
        <n x="496"/>
        <n x="44"/>
      </t>
    </mdx>
    <mdx n="0" f="v">
      <t c="3" si="227">
        <n x="225"/>
        <n x="500"/>
        <n x="44"/>
      </t>
    </mdx>
    <mdx n="0" f="v">
      <t c="3" si="227">
        <n x="225"/>
        <n x="502"/>
        <n x="44"/>
      </t>
    </mdx>
    <mdx n="0" f="v">
      <t c="3" si="227">
        <n x="225"/>
        <n x="497"/>
        <n x="44"/>
      </t>
    </mdx>
    <mdx n="0" f="v">
      <t c="3" si="227">
        <n x="225"/>
        <n x="509"/>
        <n x="44"/>
      </t>
    </mdx>
    <mdx n="0" f="v">
      <t c="3" si="227">
        <n x="225"/>
        <n x="507"/>
        <n x="44"/>
      </t>
    </mdx>
    <mdx n="0" f="v">
      <t c="3" si="227">
        <n x="225"/>
        <n x="511"/>
        <n x="44"/>
      </t>
    </mdx>
    <mdx n="0" f="v">
      <t c="3" si="227">
        <n x="225"/>
        <n x="514"/>
        <n x="44"/>
      </t>
    </mdx>
    <mdx n="0" f="v">
      <t c="3" si="227">
        <n x="225"/>
        <n x="517"/>
        <n x="44"/>
      </t>
    </mdx>
    <mdx n="0" f="v">
      <t c="3" si="227">
        <n x="225"/>
        <n x="522"/>
        <n x="44"/>
      </t>
    </mdx>
    <mdx n="0" f="v">
      <t c="3" si="227">
        <n x="225"/>
        <n x="536"/>
        <n x="44"/>
      </t>
    </mdx>
    <mdx n="0" f="v">
      <t c="3" si="227">
        <n x="225"/>
        <n x="535"/>
        <n x="44"/>
      </t>
    </mdx>
    <mdx n="0" f="v">
      <t c="3" si="227">
        <n x="225"/>
        <n x="539"/>
        <n x="44"/>
      </t>
    </mdx>
    <mdx n="0" f="v">
      <t c="3" si="227">
        <n x="225"/>
        <n x="545"/>
        <n x="44"/>
      </t>
    </mdx>
    <mdx n="0" f="v">
      <t c="3" si="227">
        <n x="225"/>
        <n x="544"/>
        <n x="44"/>
      </t>
    </mdx>
    <mdx n="0" f="v">
      <t c="3" si="227">
        <n x="225"/>
        <n x="380"/>
        <n x="139"/>
      </t>
    </mdx>
    <mdx n="0" f="v">
      <t c="3" si="227">
        <n x="225"/>
        <n x="362"/>
        <n x="139"/>
      </t>
    </mdx>
    <mdx n="0" f="v">
      <t c="3" si="227">
        <n x="225"/>
        <n x="401"/>
        <n x="139"/>
      </t>
    </mdx>
    <mdx n="0" f="v">
      <t c="3" si="227">
        <n x="225"/>
        <n x="417"/>
        <n x="139"/>
      </t>
    </mdx>
    <mdx n="0" f="v">
      <t c="3" si="227">
        <n x="225"/>
        <n x="409"/>
        <n x="139"/>
      </t>
    </mdx>
    <mdx n="0" f="v">
      <t c="3" si="227">
        <n x="225"/>
        <n x="488"/>
        <n x="139"/>
      </t>
    </mdx>
    <mdx n="0" f="v">
      <t c="3" si="227">
        <n x="225"/>
        <n x="496"/>
        <n x="139"/>
      </t>
    </mdx>
    <mdx n="0" f="v">
      <t c="3" si="227">
        <n x="225"/>
        <n x="533"/>
        <n x="139"/>
      </t>
    </mdx>
    <mdx n="0" f="v">
      <t c="3" si="227">
        <n x="225"/>
        <n x="267"/>
        <n x="140"/>
      </t>
    </mdx>
    <mdx n="0" f="v">
      <t c="3" si="227">
        <n x="225"/>
        <n x="263"/>
        <n x="140"/>
      </t>
    </mdx>
    <mdx n="0" f="v">
      <t c="3" si="227">
        <n x="225"/>
        <n x="424"/>
        <n x="140"/>
      </t>
    </mdx>
    <mdx n="0" f="v">
      <t c="3" si="227">
        <n x="225"/>
        <n x="311"/>
        <n x="141"/>
      </t>
    </mdx>
    <mdx n="0" f="v">
      <t c="3" si="227">
        <n x="225"/>
        <n x="273"/>
        <n x="142"/>
      </t>
    </mdx>
    <mdx n="0" f="v">
      <t c="3" si="227">
        <n x="225"/>
        <n x="270"/>
        <n x="142"/>
      </t>
    </mdx>
    <mdx n="0" f="v">
      <t c="3" si="227">
        <n x="225"/>
        <n x="355"/>
        <n x="142"/>
      </t>
    </mdx>
    <mdx n="0" f="v">
      <t c="3" si="227">
        <n x="225"/>
        <n x="356"/>
        <n x="142"/>
      </t>
    </mdx>
    <mdx n="0" f="v">
      <t c="3" si="227">
        <n x="225"/>
        <n x="266"/>
        <n x="142"/>
      </t>
    </mdx>
    <mdx n="0" f="v">
      <t c="3" si="227">
        <n x="225"/>
        <n x="259"/>
        <n x="142"/>
      </t>
    </mdx>
    <mdx n="0" f="v">
      <t c="3" si="227">
        <n x="225"/>
        <n x="257"/>
        <n x="142"/>
      </t>
    </mdx>
    <mdx n="0" f="v">
      <t c="3" si="227">
        <n x="225"/>
        <n x="255"/>
        <n x="142"/>
      </t>
    </mdx>
    <mdx n="0" f="v">
      <t c="3" si="227">
        <n x="225"/>
        <n x="376"/>
        <n x="142"/>
      </t>
    </mdx>
    <mdx n="0" f="v">
      <t c="3" si="227">
        <n x="225"/>
        <n x="381"/>
        <n x="142"/>
      </t>
    </mdx>
    <mdx n="0" f="v">
      <t c="3" si="227">
        <n x="225"/>
        <n x="283"/>
        <n x="142"/>
      </t>
    </mdx>
    <mdx n="0" f="v">
      <t c="3" si="227">
        <n x="225"/>
        <n x="547"/>
        <n x="142"/>
      </t>
    </mdx>
    <mdx n="0" f="v">
      <t c="3" si="227">
        <n x="225"/>
        <n x="363"/>
        <n x="142"/>
      </t>
    </mdx>
    <mdx n="0" f="v">
      <t c="3" si="227">
        <n x="225"/>
        <n x="548"/>
        <n x="142"/>
      </t>
    </mdx>
    <mdx n="0" f="v">
      <t c="3" si="227">
        <n x="225"/>
        <n x="368"/>
        <n x="142"/>
      </t>
    </mdx>
    <mdx n="0" f="v">
      <t c="3" si="227">
        <n x="225"/>
        <n x="371"/>
        <n x="142"/>
      </t>
    </mdx>
    <mdx n="0" f="v">
      <t c="3" si="227">
        <n x="225"/>
        <n x="395"/>
        <n x="142"/>
      </t>
    </mdx>
    <mdx n="0" f="v">
      <t c="3" si="227">
        <n x="225"/>
        <n x="278"/>
        <n x="142"/>
      </t>
    </mdx>
    <mdx n="0" f="v">
      <t c="3" si="227">
        <n x="225"/>
        <n x="404"/>
        <n x="142"/>
      </t>
    </mdx>
    <mdx n="0" f="v">
      <t c="3" si="227">
        <n x="225"/>
        <n x="383"/>
        <n x="142"/>
      </t>
    </mdx>
    <mdx n="0" f="v">
      <t c="3" si="227">
        <n x="225"/>
        <n x="388"/>
        <n x="142"/>
      </t>
    </mdx>
    <mdx n="0" f="v">
      <t c="3" si="227">
        <n x="225"/>
        <n x="400"/>
        <n x="142"/>
      </t>
    </mdx>
    <mdx n="0" f="v">
      <t c="3" si="227">
        <n x="225"/>
        <n x="402"/>
        <n x="142"/>
      </t>
    </mdx>
    <mdx n="0" f="v">
      <t c="3" si="227">
        <n x="225"/>
        <n x="407"/>
        <n x="142"/>
      </t>
    </mdx>
    <mdx n="0" f="v">
      <t c="3" si="227">
        <n x="225"/>
        <n x="299"/>
        <n x="142"/>
      </t>
    </mdx>
    <mdx n="0" f="v">
      <t c="3" si="227">
        <n x="225"/>
        <n x="297"/>
        <n x="142"/>
      </t>
    </mdx>
    <mdx n="0" f="v">
      <t c="3" si="227">
        <n x="225"/>
        <n x="421"/>
        <n x="142"/>
      </t>
    </mdx>
    <mdx n="0" f="v">
      <t c="3" si="227">
        <n x="225"/>
        <n x="403"/>
        <n x="142"/>
      </t>
    </mdx>
    <mdx n="0" f="v">
      <t c="3" si="227">
        <n x="225"/>
        <n x="412"/>
        <n x="142"/>
      </t>
    </mdx>
    <mdx n="0" f="v">
      <t c="3" si="227">
        <n x="225"/>
        <n x="415"/>
        <n x="142"/>
      </t>
    </mdx>
    <mdx n="0" f="v">
      <t c="3" si="227">
        <n x="225"/>
        <n x="422"/>
        <n x="142"/>
      </t>
    </mdx>
    <mdx n="0" f="v">
      <t c="3" si="227">
        <n x="225"/>
        <n x="329"/>
        <n x="142"/>
      </t>
    </mdx>
    <mdx n="0" f="v">
      <t c="3" si="227">
        <n x="225"/>
        <n x="429"/>
        <n x="142"/>
      </t>
    </mdx>
    <mdx n="0" f="v">
      <t c="3" si="227">
        <n x="225"/>
        <n x="431"/>
        <n x="142"/>
      </t>
    </mdx>
    <mdx n="0" f="v">
      <t c="3" si="227">
        <n x="225"/>
        <n x="424"/>
        <n x="142"/>
      </t>
    </mdx>
    <mdx n="0" f="v">
      <t c="3" si="227">
        <n x="225"/>
        <n x="348"/>
        <n x="142"/>
      </t>
    </mdx>
    <mdx n="0" f="v">
      <t c="3" si="227">
        <n x="225"/>
        <n x="426"/>
        <n x="142"/>
      </t>
    </mdx>
    <mdx n="0" f="v">
      <t c="3" si="227">
        <n x="225"/>
        <n x="443"/>
        <n x="142"/>
      </t>
    </mdx>
    <mdx n="0" f="v">
      <t c="3" si="227">
        <n x="225"/>
        <n x="438"/>
        <n x="142"/>
      </t>
    </mdx>
    <mdx n="0" f="v">
      <t c="3" si="227">
        <n x="225"/>
        <n x="439"/>
        <n x="142"/>
      </t>
    </mdx>
    <mdx n="0" f="v">
      <t c="3" si="227">
        <n x="225"/>
        <n x="440"/>
        <n x="142"/>
      </t>
    </mdx>
    <mdx n="0" f="v">
      <t c="3" si="227">
        <n x="225"/>
        <n x="452"/>
        <n x="142"/>
      </t>
    </mdx>
    <mdx n="0" f="v">
      <t c="3" si="227">
        <n x="225"/>
        <n x="454"/>
        <n x="142"/>
      </t>
    </mdx>
    <mdx n="0" f="v">
      <t c="3" si="227">
        <n x="225"/>
        <n x="456"/>
        <n x="142"/>
      </t>
    </mdx>
    <mdx n="0" f="v">
      <t c="3" si="227">
        <n x="225"/>
        <n x="457"/>
        <n x="142"/>
      </t>
    </mdx>
    <mdx n="0" f="v">
      <t c="3" si="227">
        <n x="225"/>
        <n x="461"/>
        <n x="142"/>
      </t>
    </mdx>
    <mdx n="0" f="v">
      <t c="3" si="227">
        <n x="225"/>
        <n x="462"/>
        <n x="142"/>
      </t>
    </mdx>
    <mdx n="0" f="v">
      <t c="3" si="227">
        <n x="225"/>
        <n x="460"/>
        <n x="142"/>
      </t>
    </mdx>
    <mdx n="0" f="v">
      <t c="3" si="227">
        <n x="225"/>
        <n x="470"/>
        <n x="142"/>
      </t>
    </mdx>
    <mdx n="0" f="v">
      <t c="3" si="227">
        <n x="225"/>
        <n x="476"/>
        <n x="142"/>
      </t>
    </mdx>
    <mdx n="0" f="v">
      <t c="3" si="227">
        <n x="225"/>
        <n x="481"/>
        <n x="142"/>
      </t>
    </mdx>
    <mdx n="0" f="v">
      <t c="3" si="227">
        <n x="225"/>
        <n x="478"/>
        <n x="142"/>
      </t>
    </mdx>
    <mdx n="0" f="v">
      <t c="3" si="227">
        <n x="225"/>
        <n x="479"/>
        <n x="142"/>
      </t>
    </mdx>
    <mdx n="0" f="v">
      <t c="3" si="227">
        <n x="225"/>
        <n x="488"/>
        <n x="142"/>
      </t>
    </mdx>
    <mdx n="0" f="v">
      <t c="3" si="227">
        <n x="225"/>
        <n x="485"/>
        <n x="142"/>
      </t>
    </mdx>
    <mdx n="0" f="v">
      <t c="3" si="227">
        <n x="225"/>
        <n x="494"/>
        <n x="142"/>
      </t>
    </mdx>
    <mdx n="0" f="v">
      <t c="3" si="227">
        <n x="225"/>
        <n x="492"/>
        <n x="142"/>
      </t>
    </mdx>
    <mdx n="0" f="v">
      <t c="3" si="227">
        <n x="225"/>
        <n x="493"/>
        <n x="142"/>
      </t>
    </mdx>
    <mdx n="0" f="v">
      <t c="3" si="227">
        <n x="225"/>
        <n x="502"/>
        <n x="142"/>
      </t>
    </mdx>
    <mdx n="0" f="v">
      <t c="3" si="227">
        <n x="225"/>
        <n x="507"/>
        <n x="142"/>
      </t>
    </mdx>
    <mdx n="0" f="v">
      <t c="3" si="227">
        <n x="225"/>
        <n x="516"/>
        <n x="142"/>
      </t>
    </mdx>
    <mdx n="0" f="v">
      <t c="3" si="227">
        <n x="225"/>
        <n x="514"/>
        <n x="142"/>
      </t>
    </mdx>
    <mdx n="0" f="v">
      <t c="3" si="227">
        <n x="225"/>
        <n x="518"/>
        <n x="142"/>
      </t>
    </mdx>
    <mdx n="0" f="v">
      <t c="3" si="227">
        <n x="225"/>
        <n x="522"/>
        <n x="142"/>
      </t>
    </mdx>
    <mdx n="0" f="v">
      <t c="3" si="227">
        <n x="225"/>
        <n x="524"/>
        <n x="142"/>
      </t>
    </mdx>
    <mdx n="0" f="v">
      <t c="3" si="227">
        <n x="225"/>
        <n x="527"/>
        <n x="142"/>
      </t>
    </mdx>
    <mdx n="0" f="v">
      <t c="3" si="227">
        <n x="225"/>
        <n x="523"/>
        <n x="142"/>
      </t>
    </mdx>
    <mdx n="0" f="v">
      <t c="3" si="227">
        <n x="225"/>
        <n x="536"/>
        <n x="142"/>
      </t>
    </mdx>
    <mdx n="0" f="v">
      <t c="3" si="227">
        <n x="225"/>
        <n x="535"/>
        <n x="142"/>
      </t>
    </mdx>
    <mdx n="0" f="v">
      <t c="3" si="227">
        <n x="225"/>
        <n x="538"/>
        <n x="142"/>
      </t>
    </mdx>
    <mdx n="0" f="v">
      <t c="3" si="227">
        <n x="225"/>
        <n x="543"/>
        <n x="142"/>
      </t>
    </mdx>
    <mdx n="0" f="v">
      <t c="3" si="227">
        <n x="225"/>
        <n x="544"/>
        <n x="142"/>
      </t>
    </mdx>
    <mdx n="0" f="v">
      <t c="3" si="227">
        <n x="225"/>
        <n x="541"/>
        <n x="142"/>
      </t>
    </mdx>
    <mdx n="0" f="v">
      <t c="3" si="227">
        <n x="225"/>
        <n x="270"/>
        <n x="48"/>
      </t>
    </mdx>
    <mdx n="0" f="v">
      <t c="3" si="227">
        <n x="225"/>
        <n x="399"/>
        <n x="48"/>
      </t>
    </mdx>
    <mdx n="0" f="v">
      <t c="3" si="227">
        <n x="225"/>
        <n x="434"/>
        <n x="48"/>
      </t>
    </mdx>
    <mdx n="0" f="v">
      <t c="3" si="227">
        <n x="225"/>
        <n x="448"/>
        <n x="48"/>
      </t>
    </mdx>
    <mdx n="0" f="v">
      <t c="3" si="227">
        <n x="225"/>
        <n x="536"/>
        <n x="48"/>
      </t>
    </mdx>
    <mdx n="0" f="v">
      <t c="3" si="227">
        <n x="225"/>
        <n x="267"/>
        <n x="49"/>
      </t>
    </mdx>
    <mdx n="0" f="v">
      <t c="3" si="227">
        <n x="225"/>
        <n x="271"/>
        <n x="50"/>
      </t>
    </mdx>
    <mdx n="0" f="v">
      <t c="3" si="227">
        <n x="225"/>
        <n x="270"/>
        <n x="50"/>
      </t>
    </mdx>
    <mdx n="0" f="v">
      <t c="3" si="227">
        <n x="225"/>
        <n x="357"/>
        <n x="50"/>
      </t>
    </mdx>
    <mdx n="0" f="v">
      <t c="3" si="227">
        <n x="225"/>
        <n x="358"/>
        <n x="50"/>
      </t>
    </mdx>
    <mdx n="0" f="v">
      <t c="3" si="227">
        <n x="225"/>
        <n x="264"/>
        <n x="50"/>
      </t>
    </mdx>
    <mdx n="0" f="v">
      <t c="3" si="227">
        <n x="225"/>
        <n x="261"/>
        <n x="50"/>
      </t>
    </mdx>
    <mdx n="0" f="v">
      <t c="3" si="227">
        <n x="225"/>
        <n x="260"/>
        <n x="50"/>
      </t>
    </mdx>
    <mdx n="0" f="v">
      <t c="3" si="227">
        <n x="225"/>
        <n x="258"/>
        <n x="50"/>
      </t>
    </mdx>
    <mdx n="0" f="v">
      <t c="3" si="227">
        <n x="225"/>
        <n x="255"/>
        <n x="50"/>
      </t>
    </mdx>
    <mdx n="0" f="v">
      <t c="3" si="227">
        <n x="225"/>
        <n x="373"/>
        <n x="50"/>
      </t>
    </mdx>
    <mdx n="0" f="v">
      <t c="3" si="227">
        <n x="225"/>
        <n x="376"/>
        <n x="50"/>
      </t>
    </mdx>
    <mdx n="0" f="v">
      <t c="3" si="227">
        <n x="225"/>
        <n x="280"/>
        <n x="50"/>
      </t>
    </mdx>
    <mdx n="0" f="v">
      <t c="3" si="227">
        <n x="225"/>
        <n x="378"/>
        <n x="50"/>
      </t>
    </mdx>
    <mdx n="0" f="v">
      <t c="3" si="227">
        <n x="225"/>
        <n x="379"/>
        <n x="50"/>
      </t>
    </mdx>
    <mdx n="0" f="v">
      <t c="3" si="227">
        <n x="225"/>
        <n x="382"/>
        <n x="50"/>
      </t>
    </mdx>
    <mdx n="0" f="v">
      <t c="3" si="227">
        <n x="225"/>
        <n x="366"/>
        <n x="50"/>
      </t>
    </mdx>
    <mdx n="0" f="v">
      <t c="3" si="227">
        <n x="225"/>
        <n x="394"/>
        <n x="50"/>
      </t>
    </mdx>
    <mdx n="0" f="v">
      <t c="3" si="227">
        <n x="225"/>
        <n x="399"/>
        <n x="50"/>
      </t>
    </mdx>
    <mdx n="0" f="v">
      <t c="3" si="227">
        <n x="225"/>
        <n x="386"/>
        <n x="50"/>
      </t>
    </mdx>
    <mdx n="0" f="v">
      <t c="3" si="227">
        <n x="225"/>
        <n x="389"/>
        <n x="50"/>
      </t>
    </mdx>
    <mdx n="0" f="v">
      <t c="3" si="227">
        <n x="225"/>
        <n x="419"/>
        <n x="50"/>
      </t>
    </mdx>
    <mdx n="0" f="v">
      <t c="3" si="227">
        <n x="225"/>
        <n x="417"/>
        <n x="50"/>
      </t>
    </mdx>
    <mdx n="0" f="v">
      <t c="3" si="227">
        <n x="225"/>
        <n x="408"/>
        <n x="50"/>
      </t>
    </mdx>
    <mdx n="0" f="v">
      <t c="3" si="227">
        <n x="225"/>
        <n x="410"/>
        <n x="50"/>
      </t>
    </mdx>
    <mdx n="0" f="v">
      <t c="3" si="227">
        <n x="225"/>
        <n x="413"/>
        <n x="50"/>
      </t>
    </mdx>
    <mdx n="0" f="v">
      <t c="3" si="227">
        <n x="225"/>
        <n x="414"/>
        <n x="50"/>
      </t>
    </mdx>
    <mdx n="0" f="v">
      <t c="3" si="227">
        <n x="225"/>
        <n x="416"/>
        <n x="50"/>
      </t>
    </mdx>
    <mdx n="0" f="v">
      <t c="3" si="227">
        <n x="225"/>
        <n x="329"/>
        <n x="50"/>
      </t>
    </mdx>
    <mdx n="0" f="v">
      <t c="3" si="227">
        <n x="225"/>
        <n x="428"/>
        <n x="50"/>
      </t>
    </mdx>
    <mdx n="0" f="v">
      <t c="3" si="227">
        <n x="225"/>
        <n x="326"/>
        <n x="50"/>
      </t>
    </mdx>
    <mdx n="0" f="v">
      <t c="3" si="227">
        <n x="225"/>
        <n x="424"/>
        <n x="50"/>
      </t>
    </mdx>
    <mdx n="0" f="v">
      <t c="3" si="227">
        <n x="225"/>
        <n x="327"/>
        <n x="50"/>
      </t>
    </mdx>
    <mdx n="0" f="v">
      <t c="3" si="227">
        <n x="225"/>
        <n x="433"/>
        <n x="50"/>
      </t>
    </mdx>
    <mdx n="0" f="v">
      <t c="3" si="227">
        <n x="225"/>
        <n x="443"/>
        <n x="50"/>
      </t>
    </mdx>
    <mdx n="0" f="v">
      <t c="3" si="227">
        <n x="225"/>
        <n x="438"/>
        <n x="50"/>
      </t>
    </mdx>
    <mdx n="0" f="v">
      <t c="3" si="227">
        <n x="225"/>
        <n x="350"/>
        <n x="50"/>
      </t>
    </mdx>
    <mdx n="0" f="v">
      <t c="3" si="227">
        <n x="225"/>
        <n x="447"/>
        <n x="50"/>
      </t>
    </mdx>
    <mdx n="0" f="v">
      <t c="3" si="227">
        <n x="225"/>
        <n x="276"/>
        <n x="50"/>
      </t>
    </mdx>
    <mdx n="0" f="v">
      <t c="3" si="227">
        <n x="225"/>
        <n x="453"/>
        <n x="50"/>
      </t>
    </mdx>
    <mdx n="0" f="v">
      <t c="3" si="227">
        <n x="225"/>
        <n x="448"/>
        <n x="50"/>
      </t>
    </mdx>
    <mdx n="0" f="v">
      <t c="3" si="227">
        <n x="225"/>
        <n x="458"/>
        <n x="50"/>
      </t>
    </mdx>
    <mdx n="0" f="v">
      <t c="3" si="227">
        <n x="225"/>
        <n x="462"/>
        <n x="50"/>
      </t>
    </mdx>
    <mdx n="0" f="v">
      <t c="3" si="227">
        <n x="225"/>
        <n x="463"/>
        <n x="50"/>
      </t>
    </mdx>
    <mdx n="0" f="v">
      <t c="3" si="227">
        <n x="225"/>
        <n x="464"/>
        <n x="50"/>
      </t>
    </mdx>
    <mdx n="0" f="v">
      <t c="3" si="227">
        <n x="225"/>
        <n x="467"/>
        <n x="50"/>
      </t>
    </mdx>
    <mdx n="0" f="v">
      <t c="3" si="227">
        <n x="225"/>
        <n x="470"/>
        <n x="50"/>
      </t>
    </mdx>
    <mdx n="0" f="v">
      <t c="3" si="227">
        <n x="225"/>
        <n x="472"/>
        <n x="50"/>
      </t>
    </mdx>
    <mdx n="0" f="v">
      <t c="3" si="227">
        <n x="225"/>
        <n x="480"/>
        <n x="50"/>
      </t>
    </mdx>
    <mdx n="0" f="v">
      <t c="3" si="227">
        <n x="225"/>
        <n x="479"/>
        <n x="50"/>
      </t>
    </mdx>
    <mdx n="0" f="v">
      <t c="3" si="227">
        <n x="225"/>
        <n x="487"/>
        <n x="50"/>
      </t>
    </mdx>
    <mdx n="0" f="v">
      <t c="3" si="227">
        <n x="225"/>
        <n x="484"/>
        <n x="50"/>
      </t>
    </mdx>
    <mdx n="0" f="v">
      <t c="3" si="227">
        <n x="225"/>
        <n x="485"/>
        <n x="50"/>
      </t>
    </mdx>
    <mdx n="0" f="v">
      <t c="3" si="227">
        <n x="225"/>
        <n x="486"/>
        <n x="50"/>
      </t>
    </mdx>
    <mdx n="0" f="v">
      <t c="3" si="227">
        <n x="225"/>
        <n x="495"/>
        <n x="50"/>
      </t>
    </mdx>
    <mdx n="0" f="v">
      <t c="3" si="227">
        <n x="225"/>
        <n x="494"/>
        <n x="50"/>
      </t>
    </mdx>
    <mdx n="0" f="v">
      <t c="3" si="227">
        <n x="225"/>
        <n x="500"/>
        <n x="50"/>
      </t>
    </mdx>
    <mdx n="0" f="v">
      <t c="3" si="227">
        <n x="225"/>
        <n x="501"/>
        <n x="50"/>
      </t>
    </mdx>
    <mdx n="0" f="v">
      <t c="3" si="227">
        <n x="225"/>
        <n x="498"/>
        <n x="50"/>
      </t>
    </mdx>
    <mdx n="0" f="v">
      <t c="3" si="227">
        <n x="225"/>
        <n x="504"/>
        <n x="50"/>
      </t>
    </mdx>
    <mdx n="0" f="v">
      <t c="3" si="227">
        <n x="225"/>
        <n x="505"/>
        <n x="50"/>
      </t>
    </mdx>
    <mdx n="0" f="v">
      <t c="3" si="227">
        <n x="225"/>
        <n x="506"/>
        <n x="50"/>
      </t>
    </mdx>
    <mdx n="0" f="v">
      <t c="3" si="227">
        <n x="225"/>
        <n x="508"/>
        <n x="50"/>
      </t>
    </mdx>
    <mdx n="0" f="v">
      <t c="3" si="227">
        <n x="225"/>
        <n x="507"/>
        <n x="50"/>
      </t>
    </mdx>
    <mdx n="0" f="v">
      <t c="3" si="227">
        <n x="225"/>
        <n x="519"/>
        <n x="50"/>
      </t>
    </mdx>
    <mdx n="0" f="v">
      <t c="3" si="227">
        <n x="225"/>
        <n x="517"/>
        <n x="50"/>
      </t>
    </mdx>
    <mdx n="0" f="v">
      <t c="3" si="227">
        <n x="225"/>
        <n x="522"/>
        <n x="50"/>
      </t>
    </mdx>
    <mdx n="0" f="v">
      <t c="3" si="227">
        <n x="225"/>
        <n x="529"/>
        <n x="50"/>
      </t>
    </mdx>
    <mdx n="0" f="v">
      <t c="3" si="227">
        <n x="225"/>
        <n x="532"/>
        <n x="50"/>
      </t>
    </mdx>
    <mdx n="0" f="v">
      <t c="3" si="227">
        <n x="225"/>
        <n x="537"/>
        <n x="50"/>
      </t>
    </mdx>
    <mdx n="0" f="v">
      <t c="3" si="227">
        <n x="225"/>
        <n x="539"/>
        <n x="50"/>
      </t>
    </mdx>
    <mdx n="0" f="v">
      <t c="3" si="227">
        <n x="225"/>
        <n x="540"/>
        <n x="50"/>
      </t>
    </mdx>
    <mdx n="0" f="v">
      <t c="3" si="227">
        <n x="225"/>
        <n x="543"/>
        <n x="50"/>
      </t>
    </mdx>
    <mdx n="0" f="v">
      <t c="3" si="227">
        <n x="225"/>
        <n x="544"/>
        <n x="50"/>
      </t>
    </mdx>
    <mdx n="0" f="v">
      <t c="3" si="227">
        <n x="225"/>
        <n x="270"/>
        <n x="194"/>
      </t>
    </mdx>
    <mdx n="0" f="v">
      <t c="3" si="227">
        <n x="225"/>
        <n x="356"/>
        <n x="194"/>
      </t>
    </mdx>
    <mdx n="0" f="v">
      <t c="3" si="227">
        <n x="225"/>
        <n x="267"/>
        <n x="194"/>
      </t>
    </mdx>
    <mdx n="0" f="v">
      <t c="3" si="227">
        <n x="225"/>
        <n x="263"/>
        <n x="194"/>
      </t>
    </mdx>
    <mdx n="0" f="v">
      <t c="3" si="227">
        <n x="225"/>
        <n x="381"/>
        <n x="194"/>
      </t>
    </mdx>
    <mdx n="0" f="v">
      <t c="3" si="227">
        <n x="225"/>
        <n x="304"/>
        <n x="194"/>
      </t>
    </mdx>
    <mdx n="0" f="v">
      <t c="3" si="227">
        <n x="225"/>
        <n x="362"/>
        <n x="194"/>
      </t>
    </mdx>
    <mdx n="0" f="v">
      <t c="3" si="227">
        <n x="225"/>
        <n x="371"/>
        <n x="194"/>
      </t>
    </mdx>
    <mdx n="0" f="v">
      <t c="3" si="227">
        <n x="225"/>
        <n x="404"/>
        <n x="194"/>
      </t>
    </mdx>
    <mdx n="0" f="v">
      <t c="3" si="227">
        <n x="225"/>
        <n x="408"/>
        <n x="194"/>
      </t>
    </mdx>
    <mdx n="0" f="v">
      <t c="3" si="227">
        <n x="225"/>
        <n x="430"/>
        <n x="194"/>
      </t>
    </mdx>
    <mdx n="0" f="v">
      <t c="3" si="227">
        <n x="225"/>
        <n x="449"/>
        <n x="194"/>
      </t>
    </mdx>
    <mdx n="0" f="v">
      <t c="3" si="227">
        <n x="225"/>
        <n x="467"/>
        <n x="194"/>
      </t>
    </mdx>
    <mdx n="0" f="v">
      <t c="3" si="227">
        <n x="225"/>
        <n x="478"/>
        <n x="194"/>
      </t>
    </mdx>
    <mdx n="0" f="v">
      <t c="3" si="227">
        <n x="225"/>
        <n x="490"/>
        <n x="194"/>
      </t>
    </mdx>
    <mdx n="0" f="v">
      <t c="3" si="227">
        <n x="225"/>
        <n x="500"/>
        <n x="194"/>
      </t>
    </mdx>
    <mdx n="0" f="v">
      <t c="3" si="227">
        <n x="225"/>
        <n x="528"/>
        <n x="194"/>
      </t>
    </mdx>
    <mdx n="0" f="v">
      <t c="3" si="227">
        <n x="225"/>
        <n x="533"/>
        <n x="194"/>
      </t>
    </mdx>
    <mdx n="0" f="v">
      <t c="3" si="227">
        <n x="225"/>
        <n x="397"/>
        <n x="51"/>
      </t>
    </mdx>
    <mdx n="0" f="v">
      <t c="3" si="227">
        <n x="225"/>
        <n x="350"/>
        <n x="51"/>
      </t>
    </mdx>
    <mdx n="0" f="v">
      <t c="3" si="227">
        <n x="225"/>
        <n x="270"/>
        <n x="223"/>
      </t>
    </mdx>
    <mdx n="0" f="v">
      <t c="3" si="227">
        <n x="225"/>
        <n x="259"/>
        <n x="223"/>
      </t>
    </mdx>
    <mdx n="0" f="v">
      <t c="3" si="227">
        <n x="225"/>
        <n x="273"/>
        <n x="195"/>
      </t>
    </mdx>
    <mdx n="0" f="v">
      <t c="3" si="227">
        <n x="225"/>
        <n x="268"/>
        <n x="195"/>
      </t>
    </mdx>
    <mdx n="0" f="v">
      <t c="3" si="227">
        <n x="225"/>
        <n x="356"/>
        <n x="195"/>
      </t>
    </mdx>
    <mdx n="0" f="v">
      <t c="3" si="227">
        <n x="225"/>
        <n x="358"/>
        <n x="195"/>
      </t>
    </mdx>
    <mdx n="0" f="v">
      <t c="3" si="227">
        <n x="225"/>
        <n x="359"/>
        <n x="195"/>
      </t>
    </mdx>
    <mdx n="0" f="v">
      <t c="3" si="227">
        <n x="225"/>
        <n x="360"/>
        <n x="195"/>
      </t>
    </mdx>
    <mdx n="0" f="v">
      <t c="3" si="227">
        <n x="225"/>
        <n x="254"/>
        <n x="195"/>
      </t>
    </mdx>
    <mdx n="0" f="v">
      <t c="3" si="227">
        <n x="225"/>
        <n x="265"/>
        <n x="195"/>
      </t>
    </mdx>
    <mdx n="0" f="v">
      <t c="3" si="227">
        <n x="225"/>
        <n x="264"/>
        <n x="195"/>
      </t>
    </mdx>
    <mdx n="0" f="v">
      <t c="3" si="227">
        <n x="225"/>
        <n x="263"/>
        <n x="195"/>
      </t>
    </mdx>
    <mdx n="0" f="v">
      <t c="3" si="227">
        <n x="225"/>
        <n x="261"/>
        <n x="195"/>
      </t>
    </mdx>
    <mdx n="0" f="v">
      <t c="3" si="227">
        <n x="225"/>
        <n x="259"/>
        <n x="195"/>
      </t>
    </mdx>
    <mdx n="0" f="v">
      <t c="3" si="227">
        <n x="225"/>
        <n x="258"/>
        <n x="195"/>
      </t>
    </mdx>
    <mdx n="0" f="v">
      <t c="3" si="227">
        <n x="225"/>
        <n x="256"/>
        <n x="195"/>
      </t>
    </mdx>
    <mdx n="0" f="v">
      <t c="3" si="227">
        <n x="225"/>
        <n x="255"/>
        <n x="195"/>
      </t>
    </mdx>
    <mdx n="0" f="v">
      <t c="3" si="227">
        <n x="225"/>
        <n x="373"/>
        <n x="195"/>
      </t>
    </mdx>
    <mdx n="0" f="v">
      <t c="3" si="227">
        <n x="225"/>
        <n x="281"/>
        <n x="195"/>
      </t>
    </mdx>
    <mdx n="0" f="v">
      <t c="3" si="227">
        <n x="225"/>
        <n x="311"/>
        <n x="195"/>
      </t>
    </mdx>
    <mdx n="0" f="v">
      <t c="3" si="227">
        <n x="225"/>
        <n x="378"/>
        <n x="195"/>
      </t>
    </mdx>
    <mdx n="0" f="v">
      <t c="3" si="227">
        <n x="225"/>
        <n x="379"/>
        <n x="195"/>
      </t>
    </mdx>
    <mdx n="0" f="v">
      <t c="3" si="227">
        <n x="225"/>
        <n x="380"/>
        <n x="195"/>
      </t>
    </mdx>
    <mdx n="0" f="v">
      <t c="3" si="227">
        <n x="225"/>
        <n x="382"/>
        <n x="195"/>
      </t>
    </mdx>
    <mdx n="0" f="v">
      <t c="3" si="227">
        <n x="225"/>
        <n x="383"/>
        <n x="195"/>
      </t>
    </mdx>
    <mdx n="0" f="v">
      <t c="3" si="227">
        <n x="225"/>
        <n x="283"/>
        <n x="195"/>
      </t>
    </mdx>
    <mdx n="0" f="v">
      <t c="3" si="227">
        <n x="225"/>
        <n x="362"/>
        <n x="195"/>
      </t>
    </mdx>
    <mdx n="0" f="v">
      <t c="3" si="227">
        <n x="225"/>
        <n x="366"/>
        <n x="195"/>
      </t>
    </mdx>
    <mdx n="0" f="v">
      <t c="3" si="227">
        <n x="225"/>
        <n x="367"/>
        <n x="195"/>
      </t>
    </mdx>
    <mdx n="0" f="v">
      <t c="3" si="227">
        <n x="225"/>
        <n x="368"/>
        <n x="195"/>
      </t>
    </mdx>
    <mdx n="0" f="v">
      <t c="3" si="227">
        <n x="225"/>
        <n x="307"/>
        <n x="195"/>
      </t>
    </mdx>
    <mdx n="0" f="v">
      <t c="3" si="227">
        <n x="225"/>
        <n x="370"/>
        <n x="195"/>
      </t>
    </mdx>
    <mdx n="0" f="v">
      <t c="3" si="227">
        <n x="225"/>
        <n x="394"/>
        <n x="195"/>
      </t>
    </mdx>
    <mdx n="0" f="v">
      <t c="3" si="227">
        <n x="225"/>
        <n x="278"/>
        <n x="195"/>
      </t>
    </mdx>
    <mdx n="0" f="v">
      <t c="3" si="227">
        <n x="225"/>
        <n x="398"/>
        <n x="195"/>
      </t>
    </mdx>
    <mdx n="0" f="v">
      <t c="3" si="227">
        <n x="225"/>
        <n x="392"/>
        <n x="195"/>
      </t>
    </mdx>
    <mdx n="0" f="v">
      <t c="3" si="227">
        <n x="225"/>
        <n x="384"/>
        <n x="195"/>
      </t>
    </mdx>
    <mdx n="0" f="v">
      <t c="3" si="227">
        <n x="225"/>
        <n x="386"/>
        <n x="195"/>
      </t>
    </mdx>
    <mdx n="0" f="v">
      <t c="3" si="227">
        <n x="225"/>
        <n x="387"/>
        <n x="195"/>
      </t>
    </mdx>
    <mdx n="0" f="v">
      <t c="3" si="227">
        <n x="225"/>
        <n x="389"/>
        <n x="195"/>
      </t>
    </mdx>
    <mdx n="0" f="v">
      <t c="3" si="227">
        <n x="225"/>
        <n x="391"/>
        <n x="195"/>
      </t>
    </mdx>
    <mdx n="0" f="v">
      <t c="3" si="227">
        <n x="225"/>
        <n x="419"/>
        <n x="195"/>
      </t>
    </mdx>
    <mdx n="0" f="v">
      <t c="3" si="227">
        <n x="225"/>
        <n x="400"/>
        <n x="195"/>
      </t>
    </mdx>
    <mdx n="0" f="v">
      <t c="3" si="227">
        <n x="225"/>
        <n x="401"/>
        <n x="195"/>
      </t>
    </mdx>
    <mdx n="0" f="v">
      <t c="3" si="227">
        <n x="225"/>
        <n x="417"/>
        <n x="195"/>
      </t>
    </mdx>
    <mdx n="0" f="v">
      <t c="3" si="227">
        <n x="225"/>
        <n x="418"/>
        <n x="195"/>
      </t>
    </mdx>
    <mdx n="0" f="v">
      <t c="3" si="227">
        <n x="225"/>
        <n x="407"/>
        <n x="195"/>
      </t>
    </mdx>
    <mdx n="0" f="v">
      <t c="3" si="227">
        <n x="225"/>
        <n x="408"/>
        <n x="195"/>
      </t>
    </mdx>
    <mdx n="0" f="v">
      <t c="3" si="227">
        <n x="225"/>
        <n x="409"/>
        <n x="195"/>
      </t>
    </mdx>
    <mdx n="0" f="v">
      <t c="3" si="227">
        <n x="225"/>
        <n x="420"/>
        <n x="195"/>
      </t>
    </mdx>
    <mdx n="0" f="v">
      <t c="3" si="227">
        <n x="225"/>
        <n x="301"/>
        <n x="195"/>
      </t>
    </mdx>
    <mdx n="0" f="v">
      <t c="3" si="227">
        <n x="225"/>
        <n x="299"/>
        <n x="195"/>
      </t>
    </mdx>
    <mdx n="0" f="v">
      <t c="3" si="227">
        <n x="225"/>
        <n x="412"/>
        <n x="195"/>
      </t>
    </mdx>
    <mdx n="0" f="v">
      <t c="3" si="227">
        <n x="225"/>
        <n x="415"/>
        <n x="195"/>
      </t>
    </mdx>
    <mdx n="0" f="v">
      <t c="3" si="227">
        <n x="225"/>
        <n x="427"/>
        <n x="195"/>
      </t>
    </mdx>
    <mdx n="0" f="v">
      <t c="3" si="227">
        <n x="225"/>
        <n x="422"/>
        <n x="195"/>
      </t>
    </mdx>
    <mdx n="0" f="v">
      <t c="3" si="227">
        <n x="225"/>
        <n x="428"/>
        <n x="195"/>
      </t>
    </mdx>
    <mdx n="0" f="v">
      <t c="3" si="227">
        <n x="225"/>
        <n x="328"/>
        <n x="195"/>
      </t>
    </mdx>
    <mdx n="0" f="v">
      <t c="3" si="227">
        <n x="225"/>
        <n x="432"/>
        <n x="195"/>
      </t>
    </mdx>
    <mdx n="0" f="v">
      <t c="3" si="227">
        <n x="225"/>
        <n x="423"/>
        <n x="195"/>
      </t>
    </mdx>
    <mdx n="0" f="v">
      <t c="3" si="227">
        <n x="225"/>
        <n x="424"/>
        <n x="195"/>
      </t>
    </mdx>
    <mdx n="0" f="v">
      <t c="3" si="227">
        <n x="225"/>
        <n x="348"/>
        <n x="195"/>
      </t>
    </mdx>
    <mdx n="0" f="v">
      <t c="3" si="227">
        <n x="225"/>
        <n x="426"/>
        <n x="195"/>
      </t>
    </mdx>
    <mdx n="0" f="v">
      <t c="3" si="227">
        <n x="225"/>
        <n x="433"/>
        <n x="195"/>
      </t>
    </mdx>
    <mdx n="0" f="v">
      <t c="3" si="227">
        <n x="225"/>
        <n x="443"/>
        <n x="195"/>
      </t>
    </mdx>
    <mdx n="0" f="v">
      <t c="3" si="227">
        <n x="225"/>
        <n x="444"/>
        <n x="195"/>
      </t>
    </mdx>
    <mdx n="0" f="v">
      <t c="3" si="227">
        <n x="225"/>
        <n x="294"/>
        <n x="195"/>
      </t>
    </mdx>
    <mdx n="0" f="v">
      <t c="3" si="227">
        <n x="225"/>
        <n x="439"/>
        <n x="195"/>
      </t>
    </mdx>
    <mdx n="0" f="v">
      <t c="3" si="227">
        <n x="225"/>
        <n x="441"/>
        <n x="195"/>
      </t>
    </mdx>
    <mdx n="0" f="v">
      <t c="3" si="227">
        <n x="225"/>
        <n x="447"/>
        <n x="195"/>
      </t>
    </mdx>
    <mdx n="0" f="v">
      <t c="3" si="227">
        <n x="225"/>
        <n x="452"/>
        <n x="195"/>
      </t>
    </mdx>
    <mdx n="0" f="v">
      <t c="3" si="227">
        <n x="225"/>
        <n x="276"/>
        <n x="195"/>
      </t>
    </mdx>
    <mdx n="0" f="v">
      <t c="3" si="227">
        <n x="225"/>
        <n x="453"/>
        <n x="195"/>
      </t>
    </mdx>
    <mdx n="0" f="v">
      <t c="3" si="227">
        <n x="225"/>
        <n x="454"/>
        <n x="195"/>
      </t>
    </mdx>
    <mdx n="0" f="v">
      <t c="3" si="227">
        <n x="225"/>
        <n x="455"/>
        <n x="195"/>
      </t>
    </mdx>
    <mdx n="0" f="v">
      <t c="3" si="227">
        <n x="225"/>
        <n x="456"/>
        <n x="195"/>
      </t>
    </mdx>
    <mdx n="0" f="v">
      <t c="3" si="227">
        <n x="225"/>
        <n x="459"/>
        <n x="195"/>
      </t>
    </mdx>
    <mdx n="0" f="v">
      <t c="3" si="227">
        <n x="225"/>
        <n x="449"/>
        <n x="195"/>
      </t>
    </mdx>
    <mdx n="0" f="v">
      <t c="3" si="227">
        <n x="225"/>
        <n x="450"/>
        <n x="195"/>
      </t>
    </mdx>
    <mdx n="0" f="v">
      <t c="3" si="227">
        <n x="225"/>
        <n x="451"/>
        <n x="195"/>
      </t>
    </mdx>
    <mdx n="0" f="v">
      <t c="3" si="227">
        <n x="225"/>
        <n x="461"/>
        <n x="195"/>
      </t>
    </mdx>
    <mdx n="0" f="v">
      <t c="3" si="227">
        <n x="225"/>
        <n x="462"/>
        <n x="195"/>
      </t>
    </mdx>
    <mdx n="0" f="v">
      <t c="3" si="227">
        <n x="225"/>
        <n x="463"/>
        <n x="195"/>
      </t>
    </mdx>
    <mdx n="0" f="v">
      <t c="3" si="227">
        <n x="225"/>
        <n x="464"/>
        <n x="195"/>
      </t>
    </mdx>
    <mdx n="0" f="v">
      <t c="3" si="227">
        <n x="225"/>
        <n x="466"/>
        <n x="195"/>
      </t>
    </mdx>
    <mdx n="0" f="v">
      <t c="3" si="227">
        <n x="225"/>
        <n x="460"/>
        <n x="195"/>
      </t>
    </mdx>
    <mdx n="0" f="v">
      <t c="3" si="227">
        <n x="225"/>
        <n x="470"/>
        <n x="195"/>
      </t>
    </mdx>
    <mdx n="0" f="v">
      <t c="3" si="227">
        <n x="225"/>
        <n x="472"/>
        <n x="195"/>
      </t>
    </mdx>
    <mdx n="0" f="v">
      <t c="3" si="227">
        <n x="225"/>
        <n x="480"/>
        <n x="195"/>
      </t>
    </mdx>
    <mdx n="0" f="v">
      <t c="3" si="227">
        <n x="225"/>
        <n x="481"/>
        <n x="195"/>
      </t>
    </mdx>
    <mdx n="0" f="v">
      <t c="3" si="227">
        <n x="225"/>
        <n x="479"/>
        <n x="195"/>
      </t>
    </mdx>
    <mdx n="0" f="v">
      <t c="3" si="227">
        <n x="225"/>
        <n x="487"/>
        <n x="195"/>
      </t>
    </mdx>
    <mdx n="0" f="v">
      <t c="3" si="227">
        <n x="225"/>
        <n x="488"/>
        <n x="195"/>
      </t>
    </mdx>
    <mdx n="0" f="v">
      <t c="3" si="227">
        <n x="225"/>
        <n x="489"/>
        <n x="195"/>
      </t>
    </mdx>
    <mdx n="0" f="v">
      <t c="3" si="227">
        <n x="225"/>
        <n x="482"/>
        <n x="195"/>
      </t>
    </mdx>
    <mdx n="0" f="v">
      <t c="3" si="227">
        <n x="225"/>
        <n x="484"/>
        <n x="195"/>
      </t>
    </mdx>
    <mdx n="0" f="v">
      <t c="3" si="227">
        <n x="225"/>
        <n x="485"/>
        <n x="195"/>
      </t>
    </mdx>
    <mdx n="0" f="v">
      <t c="3" si="227">
        <n x="225"/>
        <n x="491"/>
        <n x="195"/>
      </t>
    </mdx>
    <mdx n="0" f="v">
      <t c="3" si="227">
        <n x="225"/>
        <n x="495"/>
        <n x="195"/>
      </t>
    </mdx>
    <mdx n="0" f="v">
      <t c="3" si="227">
        <n x="225"/>
        <n x="490"/>
        <n x="195"/>
      </t>
    </mdx>
    <mdx n="0" f="v">
      <t c="3" si="227">
        <n x="225"/>
        <n x="492"/>
        <n x="195"/>
      </t>
    </mdx>
    <mdx n="0" f="v">
      <t c="3" si="227">
        <n x="225"/>
        <n x="497"/>
        <n x="195"/>
      </t>
    </mdx>
    <mdx n="0" f="v">
      <t c="3" si="227">
        <n x="225"/>
        <n x="498"/>
        <n x="195"/>
      </t>
    </mdx>
    <mdx n="0" f="v">
      <t c="3" si="227">
        <n x="225"/>
        <n x="499"/>
        <n x="195"/>
      </t>
    </mdx>
    <mdx n="0" f="v">
      <t c="3" si="227">
        <n x="225"/>
        <n x="504"/>
        <n x="195"/>
      </t>
    </mdx>
    <mdx n="0" f="v">
      <t c="3" si="227">
        <n x="225"/>
        <n x="505"/>
        <n x="195"/>
      </t>
    </mdx>
    <mdx n="0" f="v">
      <t c="3" si="227">
        <n x="225"/>
        <n x="506"/>
        <n x="195"/>
      </t>
    </mdx>
    <mdx n="0" f="v">
      <t c="3" si="227">
        <n x="225"/>
        <n x="513"/>
        <n x="195"/>
      </t>
    </mdx>
    <mdx n="0" f="v">
      <t c="3" si="227">
        <n x="225"/>
        <n x="508"/>
        <n x="195"/>
      </t>
    </mdx>
    <mdx n="0" f="v">
      <t c="3" si="227">
        <n x="225"/>
        <n x="509"/>
        <n x="195"/>
      </t>
    </mdx>
    <mdx n="0" f="v">
      <t c="3" si="227">
        <n x="225"/>
        <n x="515"/>
        <n x="195"/>
      </t>
    </mdx>
    <mdx n="0" f="v">
      <t c="3" si="227">
        <n x="225"/>
        <n x="519"/>
        <n x="195"/>
      </t>
    </mdx>
    <mdx n="0" f="v">
      <t c="3" si="227">
        <n x="225"/>
        <n x="518"/>
        <n x="195"/>
      </t>
    </mdx>
    <mdx n="0" f="v">
      <t c="3" si="227">
        <n x="225"/>
        <n x="522"/>
        <n x="195"/>
      </t>
    </mdx>
    <mdx n="0" f="v">
      <t c="3" si="227">
        <n x="225"/>
        <n x="527"/>
        <n x="195"/>
      </t>
    </mdx>
    <mdx n="0" f="v">
      <t c="3" si="227">
        <n x="225"/>
        <n x="528"/>
        <n x="195"/>
      </t>
    </mdx>
    <mdx n="0" f="v">
      <t c="3" si="227">
        <n x="225"/>
        <n x="530"/>
        <n x="195"/>
      </t>
    </mdx>
    <mdx n="0" f="v">
      <t c="3" si="227">
        <n x="225"/>
        <n x="531"/>
        <n x="195"/>
      </t>
    </mdx>
    <mdx n="0" f="v">
      <t c="3" si="227">
        <n x="225"/>
        <n x="532"/>
        <n x="195"/>
      </t>
    </mdx>
    <mdx n="0" f="v">
      <t c="3" si="227">
        <n x="225"/>
        <n x="534"/>
        <n x="195"/>
      </t>
    </mdx>
    <mdx n="0" f="v">
      <t c="3" si="227">
        <n x="225"/>
        <n x="533"/>
        <n x="195"/>
      </t>
    </mdx>
    <mdx n="0" f="v">
      <t c="3" si="227">
        <n x="225"/>
        <n x="536"/>
        <n x="195"/>
      </t>
    </mdx>
    <mdx n="0" f="v">
      <t c="3" si="227">
        <n x="225"/>
        <n x="535"/>
        <n x="195"/>
      </t>
    </mdx>
    <mdx n="0" f="v">
      <t c="3" si="227">
        <n x="225"/>
        <n x="540"/>
        <n x="195"/>
      </t>
    </mdx>
    <mdx n="0" f="v">
      <t c="3" si="227">
        <n x="225"/>
        <n x="538"/>
        <n x="195"/>
      </t>
    </mdx>
    <mdx n="0" f="v">
      <t c="3" si="227">
        <n x="225"/>
        <n x="543"/>
        <n x="195"/>
      </t>
    </mdx>
    <mdx n="0" f="v">
      <t c="3" si="227">
        <n x="225"/>
        <n x="544"/>
        <n x="195"/>
      </t>
    </mdx>
    <mdx n="0" f="v">
      <t c="3" si="227">
        <n x="225"/>
        <n x="545"/>
        <n x="195"/>
      </t>
    </mdx>
    <mdx n="0" f="v">
      <t c="3" si="227">
        <n x="225"/>
        <n x="541"/>
        <n x="195"/>
      </t>
    </mdx>
    <mdx n="0" f="v">
      <t c="3" si="227">
        <n x="225"/>
        <n x="378"/>
        <n x="52"/>
      </t>
    </mdx>
    <mdx n="0" f="v">
      <t c="3" si="227">
        <n x="225"/>
        <n x="367"/>
        <n x="52"/>
      </t>
    </mdx>
    <mdx n="0" f="v">
      <t c="3" si="227">
        <n x="225"/>
        <n x="420"/>
        <n x="52"/>
      </t>
    </mdx>
    <mdx n="0" f="v">
      <t c="3" si="227">
        <n x="225"/>
        <n x="406"/>
        <n x="52"/>
      </t>
    </mdx>
    <mdx n="0" f="v">
      <t c="3" si="227">
        <n x="225"/>
        <n x="301"/>
        <n x="52"/>
      </t>
    </mdx>
    <mdx n="0" f="v">
      <t c="3" si="227">
        <n x="225"/>
        <n x="329"/>
        <n x="52"/>
      </t>
    </mdx>
    <mdx n="0" f="v">
      <t c="3" si="227">
        <n x="225"/>
        <n x="423"/>
        <n x="52"/>
      </t>
    </mdx>
    <mdx n="0" f="v">
      <t c="3" si="227">
        <n x="225"/>
        <n x="424"/>
        <n x="52"/>
      </t>
    </mdx>
    <mdx n="0" f="v">
      <t c="3" si="227">
        <n x="225"/>
        <n x="445"/>
        <n x="52"/>
      </t>
    </mdx>
    <mdx n="0" f="v">
      <t c="3" si="227">
        <n x="225"/>
        <n x="459"/>
        <n x="52"/>
      </t>
    </mdx>
    <mdx n="0" f="v">
      <t c="3" si="227">
        <n x="225"/>
        <n x="465"/>
        <n x="52"/>
      </t>
    </mdx>
    <mdx n="0" f="v">
      <t c="3" si="227">
        <n x="225"/>
        <n x="469"/>
        <n x="52"/>
      </t>
    </mdx>
    <mdx n="0" f="v">
      <t c="3" si="227">
        <n x="225"/>
        <n x="485"/>
        <n x="52"/>
      </t>
    </mdx>
    <mdx n="0" f="v">
      <t c="3" si="227">
        <n x="225"/>
        <n x="495"/>
        <n x="52"/>
      </t>
    </mdx>
    <mdx n="0" f="v">
      <t c="3" si="227">
        <n x="225"/>
        <n x="499"/>
        <n x="52"/>
      </t>
    </mdx>
    <mdx n="0" f="v">
      <t c="3" si="227">
        <n x="225"/>
        <n x="509"/>
        <n x="52"/>
      </t>
    </mdx>
    <mdx n="0" f="v">
      <t c="3" si="227">
        <n x="225"/>
        <n x="514"/>
        <n x="52"/>
      </t>
    </mdx>
    <mdx n="0" f="v">
      <t c="3" si="227">
        <n x="225"/>
        <n x="524"/>
        <n x="52"/>
      </t>
    </mdx>
    <mdx n="0" f="v">
      <t c="3" si="227">
        <n x="225"/>
        <n x="545"/>
        <n x="52"/>
      </t>
    </mdx>
    <mdx n="0" f="v">
      <t c="3" si="227">
        <n x="225"/>
        <n x="542"/>
        <n x="52"/>
      </t>
    </mdx>
    <mdx n="0" f="v">
      <t c="3" si="227">
        <n x="225"/>
        <n x="267"/>
        <n x="224"/>
      </t>
    </mdx>
    <mdx n="0" f="v">
      <t c="3" si="227">
        <n x="225"/>
        <n x="462"/>
        <n x="224"/>
      </t>
    </mdx>
    <mdx n="0" f="v">
      <t c="3" si="227">
        <n x="225"/>
        <n x="268"/>
        <n x="79"/>
      </t>
    </mdx>
    <mdx n="0" f="v">
      <t c="3" si="227">
        <n x="225"/>
        <n x="270"/>
        <n x="196"/>
      </t>
    </mdx>
    <mdx n="0" f="v">
      <t c="3" si="227">
        <n x="225"/>
        <n x="356"/>
        <n x="196"/>
      </t>
    </mdx>
    <mdx n="0" f="v">
      <t c="3" si="227">
        <n x="225"/>
        <n x="273"/>
        <n x="197"/>
      </t>
    </mdx>
    <mdx n="0" f="v">
      <t c="3" si="227">
        <n x="225"/>
        <n x="260"/>
        <n x="197"/>
      </t>
    </mdx>
    <mdx n="0" f="v">
      <t c="3" si="227">
        <n x="225"/>
        <n x="362"/>
        <n x="197"/>
      </t>
    </mdx>
    <mdx n="0" f="v">
      <t c="3" si="227">
        <n x="225"/>
        <n x="365"/>
        <n x="197"/>
      </t>
    </mdx>
    <mdx n="0" f="v">
      <t c="3" si="227">
        <n x="225"/>
        <n x="393"/>
        <n x="197"/>
      </t>
    </mdx>
    <mdx n="0" f="v">
      <t c="3" si="227">
        <n x="225"/>
        <n x="386"/>
        <n x="197"/>
      </t>
    </mdx>
    <mdx n="0" f="v">
      <t c="3" si="227">
        <n x="225"/>
        <n x="415"/>
        <n x="197"/>
      </t>
    </mdx>
    <mdx n="0" f="v">
      <t c="3" si="227">
        <n x="225"/>
        <n x="328"/>
        <n x="197"/>
      </t>
    </mdx>
    <mdx n="0" f="v">
      <t c="3" si="227">
        <n x="225"/>
        <n x="443"/>
        <n x="197"/>
      </t>
    </mdx>
    <mdx n="0" f="v">
      <t c="3" si="227">
        <n x="225"/>
        <n x="437"/>
        <n x="197"/>
      </t>
    </mdx>
    <mdx n="0" f="v">
      <t c="3" si="227">
        <n x="225"/>
        <n x="498"/>
        <n x="197"/>
      </t>
    </mdx>
    <mdx n="0" f="v">
      <t c="3" si="227">
        <n x="225"/>
        <n x="547"/>
        <n x="56"/>
      </t>
    </mdx>
    <mdx n="0" f="v">
      <t c="3" si="227">
        <n x="225"/>
        <n x="272"/>
        <n x="117"/>
      </t>
    </mdx>
    <mdx n="0" f="v">
      <t c="3" si="227">
        <n x="225"/>
        <n x="273"/>
        <n x="117"/>
      </t>
    </mdx>
    <mdx n="0" f="v">
      <t c="3" si="227">
        <n x="225"/>
        <n x="355"/>
        <n x="117"/>
      </t>
    </mdx>
    <mdx n="0" f="v">
      <t c="3" si="227">
        <n x="225"/>
        <n x="356"/>
        <n x="117"/>
      </t>
    </mdx>
    <mdx n="0" f="v">
      <t c="3" si="227">
        <n x="225"/>
        <n x="357"/>
        <n x="117"/>
      </t>
    </mdx>
    <mdx n="0" f="v">
      <t c="3" si="227">
        <n x="225"/>
        <n x="358"/>
        <n x="117"/>
      </t>
    </mdx>
    <mdx n="0" f="v">
      <t c="3" si="227">
        <n x="225"/>
        <n x="262"/>
        <n x="117"/>
      </t>
    </mdx>
    <mdx n="0" f="v">
      <t c="3" si="227">
        <n x="225"/>
        <n x="258"/>
        <n x="117"/>
      </t>
    </mdx>
    <mdx n="0" f="v">
      <t c="3" si="227">
        <n x="225"/>
        <n x="272"/>
        <n x="86"/>
      </t>
    </mdx>
    <mdx n="0" f="v">
      <t c="3" si="227">
        <n x="225"/>
        <n x="271"/>
        <n x="86"/>
      </t>
    </mdx>
    <mdx n="0" f="v">
      <t c="3" si="227">
        <n x="225"/>
        <n x="270"/>
        <n x="86"/>
      </t>
    </mdx>
    <mdx n="0" f="v">
      <t c="3" si="227">
        <n x="225"/>
        <n x="269"/>
        <n x="86"/>
      </t>
    </mdx>
    <mdx n="0" f="v">
      <t c="3" si="227">
        <n x="225"/>
        <n x="356"/>
        <n x="86"/>
      </t>
    </mdx>
    <mdx n="0" f="v">
      <t c="3" si="227">
        <n x="225"/>
        <n x="358"/>
        <n x="86"/>
      </t>
    </mdx>
    <mdx n="0" f="v">
      <t c="3" si="227">
        <n x="225"/>
        <n x="360"/>
        <n x="86"/>
      </t>
    </mdx>
    <mdx n="0" f="v">
      <t c="3" si="227">
        <n x="225"/>
        <n x="361"/>
        <n x="86"/>
      </t>
    </mdx>
    <mdx n="0" f="v">
      <t c="3" si="227">
        <n x="225"/>
        <n x="262"/>
        <n x="86"/>
      </t>
    </mdx>
    <mdx n="0" f="v">
      <t c="3" si="227">
        <n x="225"/>
        <n x="261"/>
        <n x="86"/>
      </t>
    </mdx>
    <mdx n="0" f="v">
      <t c="3" si="227">
        <n x="225"/>
        <n x="259"/>
        <n x="86"/>
      </t>
    </mdx>
    <mdx n="0" f="v">
      <t c="3" si="227">
        <n x="225"/>
        <n x="258"/>
        <n x="86"/>
      </t>
    </mdx>
    <mdx n="0" f="v">
      <t c="3" si="227">
        <n x="225"/>
        <n x="257"/>
        <n x="86"/>
      </t>
    </mdx>
    <mdx n="0" f="v">
      <t c="3" si="227">
        <n x="225"/>
        <n x="362"/>
        <n x="86"/>
      </t>
    </mdx>
    <mdx n="0" f="v">
      <t c="3" si="227">
        <n x="225"/>
        <n x="272"/>
        <n x="59"/>
      </t>
    </mdx>
    <mdx n="0" f="v">
      <t c="3" si="227">
        <n x="225"/>
        <n x="271"/>
        <n x="59"/>
      </t>
    </mdx>
    <mdx n="0" f="v">
      <t c="3" si="227">
        <n x="225"/>
        <n x="270"/>
        <n x="59"/>
      </t>
    </mdx>
    <mdx n="0" f="v">
      <t c="3" si="227">
        <n x="225"/>
        <n x="269"/>
        <n x="59"/>
      </t>
    </mdx>
    <mdx n="0" f="v">
      <t c="3" si="227">
        <n x="225"/>
        <n x="355"/>
        <n x="59"/>
      </t>
    </mdx>
    <mdx n="0" f="v">
      <t c="3" si="227">
        <n x="225"/>
        <n x="265"/>
        <n x="59"/>
      </t>
    </mdx>
    <mdx n="0" f="v">
      <t c="3" si="227">
        <n x="225"/>
        <n x="262"/>
        <n x="59"/>
      </t>
    </mdx>
    <mdx n="0" f="v">
      <t c="3" si="227">
        <n x="225"/>
        <n x="261"/>
        <n x="59"/>
      </t>
    </mdx>
    <mdx n="0" f="v">
      <t c="3" si="227">
        <n x="225"/>
        <n x="259"/>
        <n x="59"/>
      </t>
    </mdx>
    <mdx n="0" f="v">
      <t c="3" si="227">
        <n x="225"/>
        <n x="258"/>
        <n x="59"/>
      </t>
    </mdx>
    <mdx n="0" f="v">
      <t c="3" si="227">
        <n x="225"/>
        <n x="272"/>
        <n x="60"/>
      </t>
    </mdx>
    <mdx n="0" f="v">
      <t c="3" si="227">
        <n x="225"/>
        <n x="269"/>
        <n x="60"/>
      </t>
    </mdx>
    <mdx n="0" f="v">
      <t c="3" si="227">
        <n x="225"/>
        <n x="268"/>
        <n x="60"/>
      </t>
    </mdx>
    <mdx n="0" f="v">
      <t c="3" si="227">
        <n x="225"/>
        <n x="355"/>
        <n x="60"/>
      </t>
    </mdx>
    <mdx n="0" f="v">
      <t c="3" si="227">
        <n x="225"/>
        <n x="361"/>
        <n x="60"/>
      </t>
    </mdx>
    <mdx n="0" f="v">
      <t c="3" si="227">
        <n x="225"/>
        <n x="265"/>
        <n x="60"/>
      </t>
    </mdx>
    <mdx n="0" f="v">
      <t c="3" si="227">
        <n x="225"/>
        <n x="262"/>
        <n x="60"/>
      </t>
    </mdx>
    <mdx n="0" f="v">
      <t c="3" si="227">
        <n x="225"/>
        <n x="261"/>
        <n x="60"/>
      </t>
    </mdx>
    <mdx n="0" f="v">
      <t c="3" si="227">
        <n x="225"/>
        <n x="257"/>
        <n x="60"/>
      </t>
    </mdx>
    <mdx n="0" f="v">
      <t c="3" si="227">
        <n x="225"/>
        <n x="375"/>
        <n x="60"/>
      </t>
    </mdx>
    <mdx n="0" f="v">
      <t c="3" si="227">
        <n x="225"/>
        <n x="362"/>
        <n x="60"/>
      </t>
    </mdx>
    <mdx n="0" f="v">
      <t c="3" si="227">
        <n x="225"/>
        <n x="271"/>
        <n x="61"/>
      </t>
    </mdx>
    <mdx n="0" f="v">
      <t c="3" si="227">
        <n x="225"/>
        <n x="269"/>
        <n x="61"/>
      </t>
    </mdx>
    <mdx n="0" f="v">
      <t c="3" si="227">
        <n x="225"/>
        <n x="355"/>
        <n x="61"/>
      </t>
    </mdx>
    <mdx n="0" f="v">
      <t c="3" si="227">
        <n x="225"/>
        <n x="357"/>
        <n x="61"/>
      </t>
    </mdx>
    <mdx n="0" f="v">
      <t c="3" si="227">
        <n x="225"/>
        <n x="361"/>
        <n x="61"/>
      </t>
    </mdx>
    <mdx n="0" f="v">
      <t c="3" si="227">
        <n x="225"/>
        <n x="255"/>
        <n x="61"/>
      </t>
    </mdx>
    <mdx n="0" f="v">
      <t c="3" si="227">
        <n x="225"/>
        <n x="262"/>
        <n x="61"/>
      </t>
    </mdx>
    <mdx n="0" f="v">
      <t c="3" si="227">
        <n x="225"/>
        <n x="261"/>
        <n x="61"/>
      </t>
    </mdx>
    <mdx n="0" f="v">
      <t c="3" si="227">
        <n x="225"/>
        <n x="257"/>
        <n x="61"/>
      </t>
    </mdx>
    <mdx n="0" f="v">
      <t c="3" si="227">
        <n x="225"/>
        <n x="375"/>
        <n x="61"/>
      </t>
    </mdx>
    <mdx n="0" f="v">
      <t c="3" si="227">
        <n x="225"/>
        <n x="397"/>
        <n x="61"/>
      </t>
    </mdx>
    <mdx n="0" f="v">
      <t c="3" si="227">
        <n x="225"/>
        <n x="272"/>
        <n x="62"/>
      </t>
    </mdx>
    <mdx n="0" f="v">
      <t c="3" si="227">
        <n x="225"/>
        <n x="273"/>
        <n x="62"/>
      </t>
    </mdx>
    <mdx n="0" f="v">
      <t c="3" si="227">
        <n x="225"/>
        <n x="271"/>
        <n x="62"/>
      </t>
    </mdx>
    <mdx n="0" f="v">
      <t c="3" si="227">
        <n x="225"/>
        <n x="270"/>
        <n x="62"/>
      </t>
    </mdx>
    <mdx n="0" f="v">
      <t c="3" si="227">
        <n x="225"/>
        <n x="269"/>
        <n x="62"/>
      </t>
    </mdx>
    <mdx n="0" f="v">
      <t c="3" si="227">
        <n x="225"/>
        <n x="268"/>
        <n x="62"/>
      </t>
    </mdx>
    <mdx n="0" f="v">
      <t c="3" si="227">
        <n x="225"/>
        <n x="355"/>
        <n x="62"/>
      </t>
    </mdx>
    <mdx n="0" f="v">
      <t c="3" si="227">
        <n x="225"/>
        <n x="356"/>
        <n x="62"/>
      </t>
    </mdx>
    <mdx n="0" f="v">
      <t c="3" si="227">
        <n x="225"/>
        <n x="358"/>
        <n x="62"/>
      </t>
    </mdx>
    <mdx n="0" f="v">
      <t c="3" si="227">
        <n x="225"/>
        <n x="360"/>
        <n x="62"/>
      </t>
    </mdx>
    <mdx n="0" f="v">
      <t c="3" si="227">
        <n x="225"/>
        <n x="361"/>
        <n x="62"/>
      </t>
    </mdx>
    <mdx n="0" f="v">
      <t c="3" si="227">
        <n x="225"/>
        <n x="262"/>
        <n x="62"/>
      </t>
    </mdx>
    <mdx n="0" f="v">
      <t c="3" si="227">
        <n x="225"/>
        <n x="261"/>
        <n x="62"/>
      </t>
    </mdx>
    <mdx n="0" f="v">
      <t c="3" si="227">
        <n x="225"/>
        <n x="258"/>
        <n x="62"/>
      </t>
    </mdx>
    <mdx n="0" f="v">
      <t c="3" si="227">
        <n x="225"/>
        <n x="257"/>
        <n x="62"/>
      </t>
    </mdx>
    <mdx n="0" f="v">
      <t c="3" si="227">
        <n x="225"/>
        <n x="255"/>
        <n x="62"/>
      </t>
    </mdx>
    <mdx n="0" f="v">
      <t c="3" si="227">
        <n x="225"/>
        <n x="375"/>
        <n x="62"/>
      </t>
    </mdx>
    <mdx n="0" f="v">
      <t c="3" si="227">
        <n x="225"/>
        <n x="362"/>
        <n x="62"/>
      </t>
    </mdx>
    <mdx n="0" f="v">
      <t c="3" si="227">
        <n x="225"/>
        <n x="272"/>
        <n x="63"/>
      </t>
    </mdx>
    <mdx n="0" f="v">
      <t c="3" si="227">
        <n x="225"/>
        <n x="273"/>
        <n x="63"/>
      </t>
    </mdx>
    <mdx n="0" f="v">
      <t c="3" si="227">
        <n x="225"/>
        <n x="271"/>
        <n x="63"/>
      </t>
    </mdx>
    <mdx n="0" f="v">
      <t c="3" si="227">
        <n x="225"/>
        <n x="270"/>
        <n x="63"/>
      </t>
    </mdx>
    <mdx n="0" f="v">
      <t c="3" si="227">
        <n x="225"/>
        <n x="269"/>
        <n x="63"/>
      </t>
    </mdx>
    <mdx n="0" f="v">
      <t c="3" si="227">
        <n x="225"/>
        <n x="268"/>
        <n x="63"/>
      </t>
    </mdx>
    <mdx n="0" f="v">
      <t c="3" si="227">
        <n x="225"/>
        <n x="355"/>
        <n x="63"/>
      </t>
    </mdx>
    <mdx n="0" f="v">
      <t c="3" si="227">
        <n x="225"/>
        <n x="356"/>
        <n x="63"/>
      </t>
    </mdx>
    <mdx n="0" f="v">
      <t c="3" si="227">
        <n x="225"/>
        <n x="357"/>
        <n x="63"/>
      </t>
    </mdx>
    <mdx n="0" f="v">
      <t c="3" si="227">
        <n x="225"/>
        <n x="358"/>
        <n x="63"/>
      </t>
    </mdx>
    <mdx n="0" f="v">
      <t c="3" si="227">
        <n x="225"/>
        <n x="360"/>
        <n x="63"/>
      </t>
    </mdx>
    <mdx n="0" f="v">
      <t c="3" si="227">
        <n x="225"/>
        <n x="262"/>
        <n x="63"/>
      </t>
    </mdx>
    <mdx n="0" f="v">
      <t c="3" si="227">
        <n x="225"/>
        <n x="261"/>
        <n x="63"/>
      </t>
    </mdx>
    <mdx n="0" f="v">
      <t c="3" si="227">
        <n x="225"/>
        <n x="259"/>
        <n x="63"/>
      </t>
    </mdx>
    <mdx n="0" f="v">
      <t c="3" si="227">
        <n x="225"/>
        <n x="257"/>
        <n x="63"/>
      </t>
    </mdx>
    <mdx n="0" f="v">
      <t c="3" si="227">
        <n x="225"/>
        <n x="375"/>
        <n x="63"/>
      </t>
    </mdx>
    <mdx n="0" f="v">
      <t c="3" si="227">
        <n x="225"/>
        <n x="362"/>
        <n x="63"/>
      </t>
    </mdx>
    <mdx n="0" f="v">
      <t c="3" si="227">
        <n x="225"/>
        <n x="370"/>
        <n x="63"/>
      </t>
    </mdx>
    <mdx n="0" f="v">
      <t c="3" si="227">
        <n x="225"/>
        <n x="394"/>
        <n x="63"/>
      </t>
    </mdx>
    <mdx n="0" f="v">
      <t c="3" si="227">
        <n x="225"/>
        <n x="271"/>
        <n x="64"/>
      </t>
    </mdx>
    <mdx n="0" f="v">
      <t c="3" si="227">
        <n x="225"/>
        <n x="270"/>
        <n x="64"/>
      </t>
    </mdx>
    <mdx n="0" f="v">
      <t c="3" si="227">
        <n x="225"/>
        <n x="269"/>
        <n x="64"/>
      </t>
    </mdx>
    <mdx n="0" f="v">
      <t c="3" si="227">
        <n x="225"/>
        <n x="356"/>
        <n x="64"/>
      </t>
    </mdx>
    <mdx n="0" f="v">
      <t c="3" si="227">
        <n x="225"/>
        <n x="361"/>
        <n x="64"/>
      </t>
    </mdx>
    <mdx n="0" f="v">
      <t c="3" si="227">
        <n x="225"/>
        <n x="258"/>
        <n x="64"/>
      </t>
    </mdx>
    <mdx n="0" f="v">
      <t c="3" si="227">
        <n x="225"/>
        <n x="362"/>
        <n x="64"/>
      </t>
    </mdx>
    <mdx n="0" f="v">
      <t c="3" si="227">
        <n x="225"/>
        <n x="273"/>
        <n x="65"/>
      </t>
    </mdx>
    <mdx n="0" f="v">
      <t c="3" si="227">
        <n x="225"/>
        <n x="268"/>
        <n x="65"/>
      </t>
    </mdx>
    <mdx n="0" f="v">
      <t c="3" si="227">
        <n x="225"/>
        <n x="375"/>
        <n x="65"/>
      </t>
    </mdx>
    <mdx n="0" f="v">
      <t c="3" si="227">
        <n x="225"/>
        <n x="358"/>
        <n x="175"/>
      </t>
    </mdx>
    <mdx n="0" f="v">
      <t c="3" si="227">
        <n x="225"/>
        <n x="255"/>
        <n x="175"/>
      </t>
    </mdx>
    <mdx n="0" f="v">
      <t c="3" si="227">
        <n x="225"/>
        <n x="548"/>
        <n x="175"/>
      </t>
    </mdx>
    <mdx n="0" f="v">
      <t c="3" si="227">
        <n x="225"/>
        <n x="392"/>
        <n x="175"/>
      </t>
    </mdx>
    <mdx n="0" f="v">
      <t c="3" si="227">
        <n x="225"/>
        <n x="389"/>
        <n x="175"/>
      </t>
    </mdx>
    <mdx n="0" f="v">
      <t c="3" si="227">
        <n x="225"/>
        <n x="399"/>
        <n x="175"/>
      </t>
    </mdx>
    <mdx n="0" f="v">
      <t c="3" si="227">
        <n x="225"/>
        <n x="409"/>
        <n x="175"/>
      </t>
    </mdx>
    <mdx n="0" f="v">
      <t c="3" si="227">
        <n x="225"/>
        <n x="430"/>
        <n x="175"/>
      </t>
    </mdx>
    <mdx n="0" f="v">
      <t c="3" si="227">
        <n x="225"/>
        <n x="326"/>
        <n x="175"/>
      </t>
    </mdx>
    <mdx n="0" f="v">
      <t c="3" si="227">
        <n x="225"/>
        <n x="437"/>
        <n x="175"/>
      </t>
    </mdx>
    <mdx n="0" f="v">
      <t c="3" si="227">
        <n x="225"/>
        <n x="457"/>
        <n x="175"/>
      </t>
    </mdx>
    <mdx n="0" f="v">
      <t c="3" si="227">
        <n x="225"/>
        <n x="465"/>
        <n x="175"/>
      </t>
    </mdx>
    <mdx n="0" f="v">
      <t c="3" si="227">
        <n x="225"/>
        <n x="491"/>
        <n x="175"/>
      </t>
    </mdx>
    <mdx n="0" f="v">
      <t c="3" si="227">
        <n x="225"/>
        <n x="508"/>
        <n x="175"/>
      </t>
    </mdx>
    <mdx n="0" f="v">
      <t c="3" si="227">
        <n x="225"/>
        <n x="516"/>
        <n x="175"/>
      </t>
    </mdx>
    <mdx n="0" f="v">
      <t c="3" si="227">
        <n x="225"/>
        <n x="532"/>
        <n x="175"/>
      </t>
    </mdx>
    <mdx n="0" f="v">
      <t c="3" si="227">
        <n x="225"/>
        <n x="397"/>
        <n x="156"/>
      </t>
    </mdx>
    <mdx n="0" f="v">
      <t c="3" si="227">
        <n x="225"/>
        <n x="400"/>
        <n x="156"/>
      </t>
    </mdx>
    <mdx n="0" f="v">
      <t c="3" si="227">
        <n x="225"/>
        <n x="432"/>
        <n x="156"/>
      </t>
    </mdx>
    <mdx n="0" f="v">
      <t c="3" si="227">
        <n x="225"/>
        <n x="487"/>
        <n x="156"/>
      </t>
    </mdx>
    <mdx n="0" f="v">
      <t c="3" si="227">
        <n x="225"/>
        <n x="488"/>
        <n x="156"/>
      </t>
    </mdx>
    <mdx n="0" f="v">
      <t c="3" si="227">
        <n x="225"/>
        <n x="495"/>
        <n x="156"/>
      </t>
    </mdx>
    <mdx n="0" f="v">
      <t c="3" si="227">
        <n x="225"/>
        <n x="543"/>
        <n x="156"/>
      </t>
    </mdx>
    <mdx n="0" f="v">
      <t c="3" si="227">
        <n x="225"/>
        <n x="255"/>
        <n x="176"/>
      </t>
    </mdx>
    <mdx n="0" f="v">
      <t c="3" si="227">
        <n x="225"/>
        <n x="273"/>
        <n x="157"/>
      </t>
    </mdx>
    <mdx n="0" f="v">
      <t c="3" si="227">
        <n x="225"/>
        <n x="375"/>
        <n x="157"/>
      </t>
    </mdx>
    <mdx n="0" f="v">
      <t c="3" si="227">
        <n x="225"/>
        <n x="260"/>
        <n x="69"/>
      </t>
    </mdx>
    <mdx n="0" f="v">
      <t c="3" si="227">
        <n x="225"/>
        <n x="381"/>
        <n x="69"/>
      </t>
    </mdx>
    <mdx n="0" f="v">
      <t c="3" si="227">
        <n x="225"/>
        <n x="363"/>
        <n x="69"/>
      </t>
    </mdx>
    <mdx n="0" f="v">
      <t c="3" si="227">
        <n x="225"/>
        <n x="371"/>
        <n x="69"/>
      </t>
    </mdx>
    <mdx n="0" f="v">
      <t c="3" si="227">
        <n x="225"/>
        <n x="411"/>
        <n x="69"/>
      </t>
    </mdx>
    <mdx n="0" f="v">
      <t c="3" si="227">
        <n x="225"/>
        <n x="405"/>
        <n x="69"/>
      </t>
    </mdx>
    <mdx n="0" f="v">
      <t c="3" si="227">
        <n x="225"/>
        <n x="412"/>
        <n x="69"/>
      </t>
    </mdx>
    <mdx n="0" f="v">
      <t c="3" si="227">
        <n x="225"/>
        <n x="301"/>
        <n x="69"/>
      </t>
    </mdx>
    <mdx n="0" f="v">
      <t c="3" si="227">
        <n x="225"/>
        <n x="440"/>
        <n x="69"/>
      </t>
    </mdx>
    <mdx n="0" f="v">
      <t c="3" si="227">
        <n x="225"/>
        <n x="454"/>
        <n x="69"/>
      </t>
    </mdx>
    <mdx n="0" f="v">
      <t c="3" si="227">
        <n x="225"/>
        <n x="455"/>
        <n x="69"/>
      </t>
    </mdx>
    <mdx n="0" f="v">
      <t c="3" si="227">
        <n x="225"/>
        <n x="460"/>
        <n x="69"/>
      </t>
    </mdx>
    <mdx n="0" f="v">
      <t c="3" si="227">
        <n x="225"/>
        <n x="471"/>
        <n x="69"/>
      </t>
    </mdx>
    <mdx n="0" f="v">
      <t c="3" si="227">
        <n x="225"/>
        <n x="474"/>
        <n x="69"/>
      </t>
    </mdx>
    <mdx n="0" f="v">
      <t c="3" si="227">
        <n x="225"/>
        <n x="481"/>
        <n x="69"/>
      </t>
    </mdx>
    <mdx n="0" f="v">
      <t c="3" si="227">
        <n x="225"/>
        <n x="498"/>
        <n x="69"/>
      </t>
    </mdx>
    <mdx n="0" f="v">
      <t c="3" si="227">
        <n x="225"/>
        <n x="530"/>
        <n x="69"/>
      </t>
    </mdx>
    <mdx n="0" f="v">
      <t c="3" si="227">
        <n x="225"/>
        <n x="533"/>
        <n x="69"/>
      </t>
    </mdx>
    <mdx n="0" f="v">
      <t c="3" si="227">
        <n x="225"/>
        <n x="543"/>
        <n x="69"/>
      </t>
    </mdx>
    <mdx n="0" f="v">
      <t c="3" si="227">
        <n x="225"/>
        <n x="527"/>
        <n x="70"/>
      </t>
    </mdx>
    <mdx n="0" f="v">
      <t c="3" si="227">
        <n x="225"/>
        <n x="358"/>
        <n x="71"/>
      </t>
    </mdx>
    <mdx n="0" f="v">
      <t c="3" si="227">
        <n x="225"/>
        <n x="357"/>
        <n x="73"/>
      </t>
    </mdx>
    <mdx n="0" f="v">
      <t c="3" si="227">
        <n x="225"/>
        <n x="316"/>
        <n x="73"/>
      </t>
    </mdx>
    <mdx n="0" f="v">
      <t c="3" si="227">
        <n x="225"/>
        <n x="363"/>
        <n x="73"/>
      </t>
    </mdx>
    <mdx n="0" f="v">
      <t c="3" si="227">
        <n x="225"/>
        <n x="366"/>
        <n x="73"/>
      </t>
    </mdx>
    <mdx n="0" f="v">
      <t c="3" si="227">
        <n x="225"/>
        <n x="384"/>
        <n x="73"/>
      </t>
    </mdx>
    <mdx n="0" f="v">
      <t c="3" si="227">
        <n x="225"/>
        <n x="394"/>
        <n x="73"/>
      </t>
    </mdx>
    <mdx n="0" f="v">
      <t c="3" si="227">
        <n x="225"/>
        <n x="397"/>
        <n x="73"/>
      </t>
    </mdx>
    <mdx n="0" f="v">
      <t c="3" si="227">
        <n x="225"/>
        <n x="400"/>
        <n x="73"/>
      </t>
    </mdx>
    <mdx n="0" f="v">
      <t c="3" si="227">
        <n x="225"/>
        <n x="406"/>
        <n x="73"/>
      </t>
    </mdx>
    <mdx n="0" f="v">
      <t c="3" si="227">
        <n x="225"/>
        <n x="407"/>
        <n x="73"/>
      </t>
    </mdx>
    <mdx n="0" f="v">
      <t c="3" si="227">
        <n x="225"/>
        <n x="412"/>
        <n x="73"/>
      </t>
    </mdx>
    <mdx n="0" f="v">
      <t c="3" si="227">
        <n x="225"/>
        <n x="416"/>
        <n x="73"/>
      </t>
    </mdx>
    <mdx n="0" f="v">
      <t c="3" si="227">
        <n x="225"/>
        <n x="301"/>
        <n x="73"/>
      </t>
    </mdx>
    <mdx n="0" f="v">
      <t c="3" si="227">
        <n x="225"/>
        <n x="444"/>
        <n x="73"/>
      </t>
    </mdx>
    <mdx n="0" f="v">
      <t c="3" si="227">
        <n x="225"/>
        <n x="438"/>
        <n x="73"/>
      </t>
    </mdx>
    <mdx n="0" f="v">
      <t c="3" si="227">
        <n x="225"/>
        <n x="350"/>
        <n x="73"/>
      </t>
    </mdx>
    <mdx n="0" f="v">
      <t c="3" si="227">
        <n x="225"/>
        <n x="454"/>
        <n x="73"/>
      </t>
    </mdx>
    <mdx n="0" f="v">
      <t c="3" si="227">
        <n x="225"/>
        <n x="474"/>
        <n x="73"/>
      </t>
    </mdx>
    <mdx n="0" f="v">
      <t c="3" si="227">
        <n x="225"/>
        <n x="475"/>
        <n x="73"/>
      </t>
    </mdx>
    <mdx n="0" f="v">
      <t c="3" si="227">
        <n x="225"/>
        <n x="484"/>
        <n x="73"/>
      </t>
    </mdx>
    <mdx n="0" f="v">
      <t c="3" si="227">
        <n x="225"/>
        <n x="515"/>
        <n x="73"/>
      </t>
    </mdx>
    <mdx n="0" f="v">
      <t c="3" si="227">
        <n x="225"/>
        <n x="518"/>
        <n x="73"/>
      </t>
    </mdx>
    <mdx n="0" f="v">
      <t c="3" si="227">
        <n x="225"/>
        <n x="544"/>
        <n x="73"/>
      </t>
    </mdx>
    <mdx n="0" f="v">
      <t c="3" si="227">
        <n x="225"/>
        <n x="545"/>
        <n x="73"/>
      </t>
    </mdx>
    <mdx n="0" f="v">
      <t c="3" si="227">
        <n x="225"/>
        <n x="268"/>
        <n x="74"/>
      </t>
    </mdx>
    <mdx n="0" f="v">
      <t c="3" si="227">
        <n x="225"/>
        <n x="459"/>
        <n x="74"/>
      </t>
    </mdx>
    <mdx n="0" f="v">
      <t c="3" si="227">
        <n x="225"/>
        <n x="268"/>
        <n x="75"/>
      </t>
    </mdx>
    <mdx n="0" f="v">
      <t c="3" si="227">
        <n x="225"/>
        <n x="273"/>
        <n x="76"/>
      </t>
    </mdx>
    <mdx n="0" f="v">
      <t c="3" si="227">
        <n x="225"/>
        <n x="375"/>
        <n x="76"/>
      </t>
    </mdx>
    <mdx n="0" f="v">
      <t c="3" si="227">
        <n x="225"/>
        <n x="359"/>
        <n x="77"/>
      </t>
    </mdx>
    <mdx n="0" f="v">
      <t c="3" si="227">
        <n x="225"/>
        <n x="261"/>
        <n x="77"/>
      </t>
    </mdx>
    <mdx n="0" f="v">
      <t c="3" si="227">
        <n x="225"/>
        <n x="380"/>
        <n x="77"/>
      </t>
    </mdx>
    <mdx n="0" f="v">
      <t c="3" si="227">
        <n x="225"/>
        <n x="384"/>
        <n x="77"/>
      </t>
    </mdx>
    <mdx n="0" f="v">
      <t c="3" si="227">
        <n x="225"/>
        <n x="365"/>
        <n x="77"/>
      </t>
    </mdx>
    <mdx n="0" f="v">
      <t c="3" si="227">
        <n x="225"/>
        <n x="372"/>
        <n x="77"/>
      </t>
    </mdx>
    <mdx n="0" f="v">
      <t c="3" si="227">
        <n x="225"/>
        <n x="395"/>
        <n x="77"/>
      </t>
    </mdx>
    <mdx n="0" f="v">
      <t c="3" si="227">
        <n x="225"/>
        <n x="419"/>
        <n x="77"/>
      </t>
    </mdx>
    <mdx n="0" f="v">
      <t c="3" si="227">
        <n x="225"/>
        <n x="408"/>
        <n x="77"/>
      </t>
    </mdx>
    <mdx n="0" f="v">
      <t c="3" si="227">
        <n x="225"/>
        <n x="429"/>
        <n x="77"/>
      </t>
    </mdx>
    <mdx n="0" f="v">
      <t c="3" si="227">
        <n x="225"/>
        <n x="424"/>
        <n x="77"/>
      </t>
    </mdx>
    <mdx n="0" f="v">
      <t c="3" si="227">
        <n x="225"/>
        <n x="434"/>
        <n x="77"/>
      </t>
    </mdx>
    <mdx n="0" f="v">
      <t c="3" si="227">
        <n x="225"/>
        <n x="447"/>
        <n x="77"/>
      </t>
    </mdx>
    <mdx n="0" f="v">
      <t c="3" si="227">
        <n x="225"/>
        <n x="473"/>
        <n x="77"/>
      </t>
    </mdx>
    <mdx n="0" f="v">
      <t c="3" si="227">
        <n x="225"/>
        <n x="476"/>
        <n x="77"/>
      </t>
    </mdx>
    <mdx n="0" f="v">
      <t c="3" si="227">
        <n x="225"/>
        <n x="489"/>
        <n x="77"/>
      </t>
    </mdx>
    <mdx n="0" f="v">
      <t c="3" si="227">
        <n x="225"/>
        <n x="493"/>
        <n x="77"/>
      </t>
    </mdx>
    <mdx n="0" f="v">
      <t c="3" si="227">
        <n x="225"/>
        <n x="504"/>
        <n x="77"/>
      </t>
    </mdx>
    <mdx n="0" f="v">
      <t c="3" si="227">
        <n x="225"/>
        <n x="505"/>
        <n x="77"/>
      </t>
    </mdx>
    <mdx n="0" f="v">
      <t c="3" si="227">
        <n x="225"/>
        <n x="513"/>
        <n x="77"/>
      </t>
    </mdx>
    <mdx n="0" f="v">
      <t c="3" si="227">
        <n x="225"/>
        <n x="525"/>
        <n x="77"/>
      </t>
    </mdx>
    <mdx n="0" f="v">
      <t c="3" si="227">
        <n x="225"/>
        <n x="533"/>
        <n x="77"/>
      </t>
    </mdx>
    <mdx n="0" f="v">
      <t c="3" si="227">
        <n x="225"/>
        <n x="537"/>
        <n x="77"/>
      </t>
    </mdx>
    <mdx n="0" f="v">
      <t c="3" si="227">
        <n x="225"/>
        <n x="540"/>
        <n x="77"/>
      </t>
    </mdx>
    <mdx n="0" f="v">
      <t c="3" si="227">
        <n x="225"/>
        <n x="544"/>
        <n x="77"/>
      </t>
    </mdx>
    <mdx n="0" f="v">
      <t c="3" si="227">
        <n x="225"/>
        <n x="546"/>
        <n x="77"/>
      </t>
    </mdx>
    <mdx n="0" f="v">
      <t c="3" si="227">
        <n x="225"/>
        <n x="273"/>
        <n x="78"/>
      </t>
    </mdx>
    <mdx n="0" f="v">
      <t c="3" si="227">
        <n x="225"/>
        <n x="395"/>
        <n x="78"/>
      </t>
    </mdx>
    <mdx n="0" f="v">
      <t c="3" si="227">
        <n x="225"/>
        <n x="405"/>
        <n x="78"/>
      </t>
    </mdx>
    <mdx n="0" f="v">
      <t c="3" si="227">
        <n x="225"/>
        <n x="348"/>
        <n x="78"/>
      </t>
    </mdx>
    <mdx n="0" f="v">
      <t c="3" si="227">
        <n x="225"/>
        <n x="449"/>
        <n x="78"/>
      </t>
    </mdx>
    <mdx n="0" f="v">
      <t c="3" si="227">
        <n x="225"/>
        <n x="504"/>
        <n x="78"/>
      </t>
    </mdx>
    <mdx n="0" f="v">
      <t c="3" si="227">
        <n x="225"/>
        <n x="271"/>
        <n x="98"/>
      </t>
    </mdx>
    <mdx n="0" f="v">
      <t c="3" si="227">
        <n x="225"/>
        <n x="359"/>
        <n x="98"/>
      </t>
    </mdx>
    <mdx n="0" f="v">
      <t c="3" si="227">
        <n x="225"/>
        <n x="262"/>
        <n x="98"/>
      </t>
    </mdx>
    <mdx n="0" f="v">
      <t c="3" si="227">
        <n x="225"/>
        <n x="260"/>
        <n x="98"/>
      </t>
    </mdx>
    <mdx n="0" f="v">
      <t c="3" si="227">
        <n x="225"/>
        <n x="256"/>
        <n x="98"/>
      </t>
    </mdx>
    <mdx n="0" f="v">
      <t c="3" si="227">
        <n x="225"/>
        <n x="255"/>
        <n x="98"/>
      </t>
    </mdx>
    <mdx n="0" f="v">
      <t c="3" si="227">
        <n x="225"/>
        <n x="254"/>
        <n x="98"/>
      </t>
    </mdx>
    <mdx n="0" f="v">
      <t c="3" si="227">
        <n x="225"/>
        <n x="382"/>
        <n x="98"/>
      </t>
    </mdx>
    <mdx n="0" f="v">
      <t c="3" si="227">
        <n x="225"/>
        <n x="363"/>
        <n x="98"/>
      </t>
    </mdx>
    <mdx n="0" f="v">
      <t c="3" si="227">
        <n x="225"/>
        <n x="385"/>
        <n x="98"/>
      </t>
    </mdx>
    <mdx n="0" f="v">
      <t c="3" si="227">
        <n x="225"/>
        <n x="272"/>
        <n x="99"/>
      </t>
    </mdx>
    <mdx n="0" f="v">
      <t c="3" si="227">
        <n x="225"/>
        <n x="271"/>
        <n x="99"/>
      </t>
    </mdx>
    <mdx n="0" f="v">
      <t c="3" si="227">
        <n x="225"/>
        <n x="270"/>
        <n x="99"/>
      </t>
    </mdx>
    <mdx n="0" f="v">
      <t c="3" si="227">
        <n x="225"/>
        <n x="269"/>
        <n x="99"/>
      </t>
    </mdx>
    <mdx n="0" f="v">
      <t c="3" si="227">
        <n x="225"/>
        <n x="355"/>
        <n x="99"/>
      </t>
    </mdx>
    <mdx n="0" f="v">
      <t c="3" si="227">
        <n x="225"/>
        <n x="356"/>
        <n x="99"/>
      </t>
    </mdx>
    <mdx n="0" f="v">
      <t c="3" si="227">
        <n x="225"/>
        <n x="358"/>
        <n x="99"/>
      </t>
    </mdx>
    <mdx n="0" f="v">
      <t c="3" si="227">
        <n x="225"/>
        <n x="359"/>
        <n x="99"/>
      </t>
    </mdx>
    <mdx n="0" f="v">
      <t c="3" si="227">
        <n x="225"/>
        <n x="360"/>
        <n x="99"/>
      </t>
    </mdx>
    <mdx n="0" f="v">
      <t c="3" si="227">
        <n x="225"/>
        <n x="254"/>
        <n x="99"/>
      </t>
    </mdx>
    <mdx n="0" f="v">
      <t c="3" si="227">
        <n x="225"/>
        <n x="264"/>
        <n x="99"/>
      </t>
    </mdx>
    <mdx n="0" f="v">
      <t c="3" si="227">
        <n x="225"/>
        <n x="262"/>
        <n x="99"/>
      </t>
    </mdx>
    <mdx n="0" f="v">
      <t c="3" si="227">
        <n x="225"/>
        <n x="261"/>
        <n x="99"/>
      </t>
    </mdx>
    <mdx n="0" f="v">
      <t c="3" si="227">
        <n x="225"/>
        <n x="260"/>
        <n x="99"/>
      </t>
    </mdx>
    <mdx n="0" f="v">
      <t c="3" si="227">
        <n x="225"/>
        <n x="259"/>
        <n x="99"/>
      </t>
    </mdx>
    <mdx n="0" f="v">
      <t c="3" si="227">
        <n x="225"/>
        <n x="258"/>
        <n x="99"/>
      </t>
    </mdx>
    <mdx n="0" f="v">
      <t c="3" si="227">
        <n x="225"/>
        <n x="363"/>
        <n x="99"/>
      </t>
    </mdx>
    <mdx n="0" f="v">
      <t c="3" si="227">
        <n x="225"/>
        <n x="270"/>
        <n x="100"/>
      </t>
    </mdx>
    <mdx n="0" f="v">
      <t c="3" si="227">
        <n x="225"/>
        <n x="269"/>
        <n x="100"/>
      </t>
    </mdx>
    <mdx n="0" f="v">
      <t c="3" si="227">
        <n x="225"/>
        <n x="356"/>
        <n x="100"/>
      </t>
    </mdx>
    <mdx n="0" f="v">
      <t c="3" si="227">
        <n x="225"/>
        <n x="358"/>
        <n x="100"/>
      </t>
    </mdx>
    <mdx n="0" f="v">
      <t c="3" si="227">
        <n x="225"/>
        <n x="265"/>
        <n x="100"/>
      </t>
    </mdx>
    <mdx n="0" f="v">
      <t c="3" si="227">
        <n x="225"/>
        <n x="264"/>
        <n x="100"/>
      </t>
    </mdx>
    <mdx n="0" f="v">
      <t c="3" si="227">
        <n x="225"/>
        <n x="261"/>
        <n x="100"/>
      </t>
    </mdx>
    <mdx n="0" f="v">
      <t c="3" si="227">
        <n x="225"/>
        <n x="260"/>
        <n x="100"/>
      </t>
    </mdx>
    <mdx n="0" f="v">
      <t c="3" si="227">
        <n x="225"/>
        <n x="259"/>
        <n x="100"/>
      </t>
    </mdx>
    <mdx n="0" f="v">
      <t c="3" si="227">
        <n x="225"/>
        <n x="355"/>
        <n x="239"/>
      </t>
    </mdx>
    <mdx n="0" f="v">
      <t c="3" si="227">
        <n x="225"/>
        <n x="356"/>
        <n x="239"/>
      </t>
    </mdx>
    <mdx n="0" f="v">
      <t c="3" si="227">
        <n x="225"/>
        <n x="359"/>
        <n x="239"/>
      </t>
    </mdx>
    <mdx n="0" f="v">
      <t c="3" si="227">
        <n x="225"/>
        <n x="360"/>
        <n x="239"/>
      </t>
    </mdx>
    <mdx n="0" f="v">
      <t c="3" si="227">
        <n x="225"/>
        <n x="264"/>
        <n x="239"/>
      </t>
    </mdx>
    <mdx n="0" f="v">
      <t c="3" si="227">
        <n x="225"/>
        <n x="261"/>
        <n x="239"/>
      </t>
    </mdx>
    <mdx n="0" f="v">
      <t c="3" si="227">
        <n x="225"/>
        <n x="258"/>
        <n x="239"/>
      </t>
    </mdx>
    <mdx n="0" f="v">
      <t c="3" si="227">
        <n x="225"/>
        <n x="363"/>
        <n x="239"/>
      </t>
    </mdx>
    <mdx n="0" f="v">
      <t c="3" si="227">
        <n x="225"/>
        <n x="355"/>
        <n x="5"/>
      </t>
    </mdx>
    <mdx n="0" f="v">
      <t c="3" si="227">
        <n x="225"/>
        <n x="356"/>
        <n x="5"/>
      </t>
    </mdx>
    <mdx n="0" f="v">
      <t c="3" si="227">
        <n x="225"/>
        <n x="359"/>
        <n x="5"/>
      </t>
    </mdx>
    <mdx n="0" f="v">
      <t c="3" si="227">
        <n x="225"/>
        <n x="360"/>
        <n x="5"/>
      </t>
    </mdx>
    <mdx n="0" f="v">
      <t c="3" si="227">
        <n x="225"/>
        <n x="266"/>
        <n x="5"/>
      </t>
    </mdx>
    <mdx n="0" f="v">
      <t c="3" si="227">
        <n x="225"/>
        <n x="265"/>
        <n x="5"/>
      </t>
    </mdx>
    <mdx n="0" f="v">
      <t c="3" si="227">
        <n x="225"/>
        <n x="264"/>
        <n x="5"/>
      </t>
    </mdx>
    <mdx n="0" f="v">
      <t c="3" si="227">
        <n x="225"/>
        <n x="261"/>
        <n x="5"/>
      </t>
    </mdx>
    <mdx n="0" f="v">
      <t c="3" si="227">
        <n x="225"/>
        <n x="258"/>
        <n x="5"/>
      </t>
    </mdx>
    <mdx n="0" f="v">
      <t c="3" si="227">
        <n x="225"/>
        <n x="255"/>
        <n x="5"/>
      </t>
    </mdx>
    <mdx n="0" f="v">
      <t c="3" si="227">
        <n x="225"/>
        <n x="363"/>
        <n x="5"/>
      </t>
    </mdx>
    <mdx n="0" f="v">
      <t c="3" si="227">
        <n x="225"/>
        <n x="355"/>
        <n x="87"/>
      </t>
    </mdx>
    <mdx n="0" f="v">
      <t c="3" si="227">
        <n x="225"/>
        <n x="356"/>
        <n x="87"/>
      </t>
    </mdx>
    <mdx n="0" f="v">
      <t c="3" si="227">
        <n x="225"/>
        <n x="359"/>
        <n x="87"/>
      </t>
    </mdx>
    <mdx n="0" f="v">
      <t c="3" si="227">
        <n x="225"/>
        <n x="360"/>
        <n x="87"/>
      </t>
    </mdx>
    <mdx n="0" f="v">
      <t c="3" si="227">
        <n x="225"/>
        <n x="266"/>
        <n x="87"/>
      </t>
    </mdx>
    <mdx n="0" f="v">
      <t c="3" si="227">
        <n x="225"/>
        <n x="264"/>
        <n x="87"/>
      </t>
    </mdx>
    <mdx n="0" f="v">
      <t c="3" si="227">
        <n x="225"/>
        <n x="262"/>
        <n x="87"/>
      </t>
    </mdx>
    <mdx n="0" f="v">
      <t c="3" si="227">
        <n x="225"/>
        <n x="261"/>
        <n x="87"/>
      </t>
    </mdx>
    <mdx n="0" f="v">
      <t c="3" si="227">
        <n x="225"/>
        <n x="259"/>
        <n x="87"/>
      </t>
    </mdx>
    <mdx n="0" f="v">
      <t c="3" si="227">
        <n x="225"/>
        <n x="258"/>
        <n x="87"/>
      </t>
    </mdx>
    <mdx n="0" f="v">
      <t c="3" si="227">
        <n x="225"/>
        <n x="355"/>
        <n x="191"/>
      </t>
    </mdx>
    <mdx n="0" f="v">
      <t c="3" si="227">
        <n x="225"/>
        <n x="356"/>
        <n x="191"/>
      </t>
    </mdx>
    <mdx n="0" f="v">
      <t c="3" si="227">
        <n x="225"/>
        <n x="358"/>
        <n x="191"/>
      </t>
    </mdx>
    <mdx n="0" f="v">
      <t c="3" si="227">
        <n x="225"/>
        <n x="359"/>
        <n x="191"/>
      </t>
    </mdx>
    <mdx n="0" f="v">
      <t c="3" si="227">
        <n x="225"/>
        <n x="360"/>
        <n x="191"/>
      </t>
    </mdx>
    <mdx n="0" f="v">
      <t c="3" si="227">
        <n x="225"/>
        <n x="265"/>
        <n x="191"/>
      </t>
    </mdx>
    <mdx n="0" f="v">
      <t c="3" si="227">
        <n x="225"/>
        <n x="264"/>
        <n x="191"/>
      </t>
    </mdx>
    <mdx n="0" f="v">
      <t c="3" si="227">
        <n x="225"/>
        <n x="260"/>
        <n x="191"/>
      </t>
    </mdx>
    <mdx n="0" f="v">
      <t c="3" si="227">
        <n x="225"/>
        <n x="259"/>
        <n x="191"/>
      </t>
    </mdx>
    <mdx n="0" f="v">
      <t c="3" si="227">
        <n x="225"/>
        <n x="258"/>
        <n x="191"/>
      </t>
    </mdx>
    <mdx n="0" f="v">
      <t c="3" si="227">
        <n x="225"/>
        <n x="255"/>
        <n x="191"/>
      </t>
    </mdx>
    <mdx n="0" f="v">
      <t c="3" si="227">
        <n x="225"/>
        <n x="363"/>
        <n x="191"/>
      </t>
    </mdx>
    <mdx n="0" f="v">
      <t c="3" si="227">
        <n x="225"/>
        <n x="271"/>
        <n x="91"/>
      </t>
    </mdx>
    <mdx n="0" f="v">
      <t c="3" si="227">
        <n x="225"/>
        <n x="355"/>
        <n x="91"/>
      </t>
    </mdx>
    <mdx n="0" f="v">
      <t c="3" si="227">
        <n x="225"/>
        <n x="356"/>
        <n x="91"/>
      </t>
    </mdx>
    <mdx n="0" f="v">
      <t c="3" si="227">
        <n x="225"/>
        <n x="358"/>
        <n x="91"/>
      </t>
    </mdx>
    <mdx n="0" f="v">
      <t c="3" si="227">
        <n x="225"/>
        <n x="359"/>
        <n x="91"/>
      </t>
    </mdx>
    <mdx n="0" f="v">
      <t c="3" si="227">
        <n x="225"/>
        <n x="360"/>
        <n x="91"/>
      </t>
    </mdx>
    <mdx n="0" f="v">
      <t c="3" si="227">
        <n x="225"/>
        <n x="266"/>
        <n x="91"/>
      </t>
    </mdx>
    <mdx n="0" f="v">
      <t c="3" si="227">
        <n x="225"/>
        <n x="262"/>
        <n x="91"/>
      </t>
    </mdx>
    <mdx n="0" f="v">
      <t c="3" si="227">
        <n x="225"/>
        <n x="260"/>
        <n x="91"/>
      </t>
    </mdx>
    <mdx n="0" f="v">
      <t c="3" si="227">
        <n x="225"/>
        <n x="356"/>
        <n x="95"/>
      </t>
    </mdx>
    <mdx n="0" f="v">
      <t c="3" si="227">
        <n x="225"/>
        <n x="358"/>
        <n x="95"/>
      </t>
    </mdx>
    <mdx n="0" f="v">
      <t c="3" si="227">
        <n x="225"/>
        <n x="359"/>
        <n x="95"/>
      </t>
    </mdx>
    <mdx n="0" f="v">
      <t c="3" si="227">
        <n x="225"/>
        <n x="360"/>
        <n x="95"/>
      </t>
    </mdx>
    <mdx n="0" f="v">
      <t c="3" si="227">
        <n x="225"/>
        <n x="265"/>
        <n x="95"/>
      </t>
    </mdx>
    <mdx n="0" f="v">
      <t c="3" si="227">
        <n x="225"/>
        <n x="264"/>
        <n x="95"/>
      </t>
    </mdx>
    <mdx n="0" f="v">
      <t c="3" si="227">
        <n x="225"/>
        <n x="260"/>
        <n x="95"/>
      </t>
    </mdx>
    <mdx n="0" f="v">
      <t c="3" si="227">
        <n x="225"/>
        <n x="259"/>
        <n x="95"/>
      </t>
    </mdx>
    <mdx n="0" f="v">
      <t c="3" si="227">
        <n x="225"/>
        <n x="255"/>
        <n x="95"/>
      </t>
    </mdx>
    <mdx n="0" f="v">
      <t c="3" si="227">
        <n x="225"/>
        <n x="363"/>
        <n x="95"/>
      </t>
    </mdx>
    <mdx n="0" f="v">
      <t c="3" si="227">
        <n x="225"/>
        <n x="267"/>
        <n x="130"/>
      </t>
    </mdx>
    <mdx n="0" f="v">
      <t c="3" si="227">
        <n x="225"/>
        <n x="265"/>
        <n x="115"/>
      </t>
    </mdx>
    <mdx n="0" f="v">
      <t c="3" si="227">
        <n x="225"/>
        <n x="264"/>
        <n x="115"/>
      </t>
    </mdx>
    <mdx n="0" f="v">
      <t c="3" si="227">
        <n x="225"/>
        <n x="261"/>
        <n x="115"/>
      </t>
    </mdx>
    <mdx n="0" f="v">
      <t c="3" si="227">
        <n x="225"/>
        <n x="259"/>
        <n x="115"/>
      </t>
    </mdx>
    <mdx n="0" f="v">
      <t c="3" si="227">
        <n x="225"/>
        <n x="257"/>
        <n x="115"/>
      </t>
    </mdx>
    <mdx n="0" f="v">
      <t c="3" si="227">
        <n x="225"/>
        <n x="271"/>
        <n x="115"/>
      </t>
    </mdx>
    <mdx n="0" f="v">
      <t c="3" si="227">
        <n x="225"/>
        <n x="270"/>
        <n x="115"/>
      </t>
    </mdx>
    <mdx n="0" f="v">
      <t c="3" si="227">
        <n x="225"/>
        <n x="268"/>
        <n x="115"/>
      </t>
    </mdx>
    <mdx n="0" f="v">
      <t c="3" si="227">
        <n x="225"/>
        <n x="356"/>
        <n x="115"/>
      </t>
    </mdx>
    <mdx n="0" f="v">
      <t c="3" si="227">
        <n x="225"/>
        <n x="358"/>
        <n x="115"/>
      </t>
    </mdx>
    <mdx n="0" f="v">
      <t c="3" si="227">
        <n x="225"/>
        <n x="360"/>
        <n x="115"/>
      </t>
    </mdx>
    <mdx n="0" f="v">
      <t c="3" si="227">
        <n x="225"/>
        <n x="361"/>
        <n x="115"/>
      </t>
    </mdx>
    <mdx n="0" f="v">
      <t c="3" si="227">
        <n x="225"/>
        <n x="255"/>
        <n x="115"/>
      </t>
    </mdx>
    <mdx n="0" f="v">
      <t c="3" si="227">
        <n x="225"/>
        <n x="362"/>
        <n x="115"/>
      </t>
    </mdx>
    <mdx n="0" f="v">
      <t c="3" si="227">
        <n x="225"/>
        <n x="271"/>
        <n x="171"/>
      </t>
    </mdx>
    <mdx n="0" f="v">
      <t c="3" si="227">
        <n x="225"/>
        <n x="355"/>
        <n x="171"/>
      </t>
    </mdx>
    <mdx n="0" f="v">
      <t c="3" si="227">
        <n x="225"/>
        <n x="360"/>
        <n x="171"/>
      </t>
    </mdx>
    <mdx n="0" f="v">
      <t c="3" si="227">
        <n x="225"/>
        <n x="361"/>
        <n x="171"/>
      </t>
    </mdx>
    <mdx n="0" f="v">
      <t c="3" si="227">
        <n x="225"/>
        <n x="373"/>
        <n x="171"/>
      </t>
    </mdx>
    <mdx n="0" f="v">
      <t c="3" si="227">
        <n x="225"/>
        <n x="388"/>
        <n x="171"/>
      </t>
    </mdx>
    <mdx n="0" f="v">
      <t c="3" si="227">
        <n x="225"/>
        <n x="329"/>
        <n x="171"/>
      </t>
    </mdx>
    <mdx n="0" f="v">
      <t c="3" si="227">
        <n x="225"/>
        <n x="415"/>
        <n x="171"/>
      </t>
    </mdx>
    <mdx n="0" f="v">
      <t c="3" si="227">
        <n x="225"/>
        <n x="348"/>
        <n x="171"/>
      </t>
    </mdx>
    <mdx n="0" f="v">
      <t c="3" si="227">
        <n x="225"/>
        <n x="446"/>
        <n x="171"/>
      </t>
    </mdx>
    <mdx n="0" f="v">
      <t c="3" si="227">
        <n x="225"/>
        <n x="452"/>
        <n x="171"/>
      </t>
    </mdx>
    <mdx n="0" f="v">
      <t c="3" si="227">
        <n x="225"/>
        <n x="456"/>
        <n x="171"/>
      </t>
    </mdx>
    <mdx n="0" f="v">
      <t c="3" si="227">
        <n x="225"/>
        <n x="468"/>
        <n x="171"/>
      </t>
    </mdx>
    <mdx n="0" f="v">
      <t c="3" si="227">
        <n x="225"/>
        <n x="470"/>
        <n x="171"/>
      </t>
    </mdx>
    <mdx n="0" f="v">
      <t c="3" si="227">
        <n x="225"/>
        <n x="477"/>
        <n x="171"/>
      </t>
    </mdx>
    <mdx n="0" f="v">
      <t c="3" si="227">
        <n x="225"/>
        <n x="493"/>
        <n x="171"/>
      </t>
    </mdx>
    <mdx n="0" f="v">
      <t c="3" si="227">
        <n x="225"/>
        <n x="509"/>
        <n x="171"/>
      </t>
    </mdx>
    <mdx n="0" f="v">
      <t c="3" si="227">
        <n x="225"/>
        <n x="515"/>
        <n x="171"/>
      </t>
    </mdx>
    <mdx n="0" f="v">
      <t c="3" si="227">
        <n x="225"/>
        <n x="510"/>
        <n x="171"/>
      </t>
    </mdx>
    <mdx n="0" f="v">
      <t c="3" si="227">
        <n x="225"/>
        <n x="512"/>
        <n x="171"/>
      </t>
    </mdx>
    <mdx n="0" f="v">
      <t c="3" si="227">
        <n x="225"/>
        <n x="518"/>
        <n x="171"/>
      </t>
    </mdx>
    <mdx n="0" f="v">
      <t c="3" si="227">
        <n x="225"/>
        <n x="528"/>
        <n x="171"/>
      </t>
    </mdx>
    <mdx n="0" f="v">
      <t c="3" si="227">
        <n x="225"/>
        <n x="529"/>
        <n x="171"/>
      </t>
    </mdx>
    <mdx n="0" f="v">
      <t c="3" si="227">
        <n x="225"/>
        <n x="535"/>
        <n x="171"/>
      </t>
    </mdx>
    <mdx n="0" f="v">
      <t c="3" si="227">
        <n x="225"/>
        <n x="541"/>
        <n x="171"/>
      </t>
    </mdx>
    <mdx n="0" f="v">
      <t c="3" si="227">
        <n x="225"/>
        <n x="270"/>
        <n x="232"/>
      </t>
    </mdx>
    <mdx n="0" f="v">
      <t c="3" si="227">
        <n x="225"/>
        <n x="356"/>
        <n x="232"/>
      </t>
    </mdx>
    <mdx n="0" f="v">
      <t c="3" si="227">
        <n x="225"/>
        <n x="368"/>
        <n x="232"/>
      </t>
    </mdx>
    <mdx n="0" f="v">
      <t c="3" si="227">
        <n x="225"/>
        <n x="453"/>
        <n x="232"/>
      </t>
    </mdx>
    <mdx n="0" f="v">
      <t c="3" si="227">
        <n x="225"/>
        <n x="497"/>
        <n x="232"/>
      </t>
    </mdx>
    <mdx n="0" f="v">
      <t c="3" si="227">
        <n x="225"/>
        <n x="429"/>
        <n x="159"/>
      </t>
    </mdx>
    <mdx n="0" f="v">
      <t c="3" si="227">
        <n x="225"/>
        <n x="477"/>
        <n x="159"/>
      </t>
    </mdx>
    <mdx n="0" f="v">
      <t c="3" si="227">
        <n x="225"/>
        <n x="454"/>
        <n x="161"/>
      </t>
    </mdx>
    <mdx n="0" f="v">
      <t c="3" si="227">
        <n x="225"/>
        <n x="346"/>
        <n x="192"/>
      </t>
    </mdx>
    <mdx n="0" f="v">
      <t c="3" si="227">
        <n x="225"/>
        <n x="489"/>
        <n x="192"/>
      </t>
    </mdx>
    <mdx n="0" f="v">
      <t c="3" si="227">
        <n x="225"/>
        <n x="268"/>
        <n x="36"/>
      </t>
    </mdx>
    <mdx n="0" f="v">
      <t c="3" si="227">
        <n x="225"/>
        <n x="356"/>
        <n x="36"/>
      </t>
    </mdx>
    <mdx n="0" f="v">
      <t c="3" si="227">
        <n x="225"/>
        <n x="267"/>
        <n x="36"/>
      </t>
    </mdx>
    <mdx n="0" f="v">
      <t c="3" si="227">
        <n x="225"/>
        <n x="266"/>
        <n x="36"/>
      </t>
    </mdx>
    <mdx n="0" f="v">
      <t c="3" si="227">
        <n x="225"/>
        <n x="265"/>
        <n x="36"/>
      </t>
    </mdx>
    <mdx n="0" f="v">
      <t c="3" si="227">
        <n x="225"/>
        <n x="373"/>
        <n x="36"/>
      </t>
    </mdx>
    <mdx n="0" f="v">
      <t c="3" si="227">
        <n x="225"/>
        <n x="374"/>
        <n x="36"/>
      </t>
    </mdx>
    <mdx n="0" f="v">
      <t c="3" si="227">
        <n x="225"/>
        <n x="382"/>
        <n x="36"/>
      </t>
    </mdx>
    <mdx n="0" f="v">
      <t c="3" si="227">
        <n x="225"/>
        <n x="547"/>
        <n x="36"/>
      </t>
    </mdx>
    <mdx n="0" f="v">
      <t c="3" si="227">
        <n x="225"/>
        <n x="362"/>
        <n x="36"/>
      </t>
    </mdx>
    <mdx n="0" f="v">
      <t c="3" si="227">
        <n x="225"/>
        <n x="364"/>
        <n x="36"/>
      </t>
    </mdx>
    <mdx n="0" f="v">
      <t c="3" si="227">
        <n x="225"/>
        <n x="307"/>
        <n x="36"/>
      </t>
    </mdx>
    <mdx n="0" f="v">
      <t c="3" si="227">
        <n x="225"/>
        <n x="370"/>
        <n x="36"/>
      </t>
    </mdx>
    <mdx n="0" f="v">
      <t c="3" si="227">
        <n x="225"/>
        <n x="371"/>
        <n x="36"/>
      </t>
    </mdx>
    <mdx n="0" f="v">
      <t c="3" si="227">
        <n x="225"/>
        <n x="372"/>
        <n x="36"/>
      </t>
    </mdx>
    <mdx n="0" f="v">
      <t c="3" si="227">
        <n x="225"/>
        <n x="278"/>
        <n x="36"/>
      </t>
    </mdx>
    <mdx n="0" f="v">
      <t c="3" si="227">
        <n x="225"/>
        <n x="389"/>
        <n x="36"/>
      </t>
    </mdx>
    <mdx n="0" f="v">
      <t c="3" si="227">
        <n x="225"/>
        <n x="391"/>
        <n x="36"/>
      </t>
    </mdx>
    <mdx n="0" f="v">
      <t c="3" si="227">
        <n x="225"/>
        <n x="399"/>
        <n x="36"/>
      </t>
    </mdx>
    <mdx n="0" f="v">
      <t c="3" si="227">
        <n x="225"/>
        <n x="400"/>
        <n x="36"/>
      </t>
    </mdx>
    <mdx n="0" f="v">
      <t c="3" si="227">
        <n x="225"/>
        <n x="404"/>
        <n x="36"/>
      </t>
    </mdx>
    <mdx n="0" f="v">
      <t c="3" si="227">
        <n x="225"/>
        <n x="406"/>
        <n x="36"/>
      </t>
    </mdx>
    <mdx n="0" f="v">
      <t c="3" si="227">
        <n x="225"/>
        <n x="407"/>
        <n x="36"/>
      </t>
    </mdx>
    <mdx n="0" f="v">
      <t c="3" si="227">
        <n x="225"/>
        <n x="409"/>
        <n x="36"/>
      </t>
    </mdx>
    <mdx n="0" f="v">
      <t c="3" si="227">
        <n x="225"/>
        <n x="411"/>
        <n x="36"/>
      </t>
    </mdx>
    <mdx n="0" f="v">
      <t c="3" si="227">
        <n x="225"/>
        <n x="413"/>
        <n x="36"/>
      </t>
    </mdx>
    <mdx n="0" f="v">
      <t c="3" si="227">
        <n x="225"/>
        <n x="427"/>
        <n x="36"/>
      </t>
    </mdx>
    <mdx n="0" f="v">
      <t c="3" si="227">
        <n x="225"/>
        <n x="422"/>
        <n x="36"/>
      </t>
    </mdx>
    <mdx n="0" f="v">
      <t c="3" si="227">
        <n x="225"/>
        <n x="424"/>
        <n x="36"/>
      </t>
    </mdx>
    <mdx n="0" f="v">
      <t c="3" si="227">
        <n x="225"/>
        <n x="348"/>
        <n x="36"/>
      </t>
    </mdx>
    <mdx n="0" f="v">
      <t c="3" si="227">
        <n x="225"/>
        <n x="426"/>
        <n x="36"/>
      </t>
    </mdx>
    <mdx n="0" f="v">
      <t c="3" si="227">
        <n x="225"/>
        <n x="329"/>
        <n x="36"/>
      </t>
    </mdx>
    <mdx n="0" f="v">
      <t c="3" si="227">
        <n x="225"/>
        <n x="428"/>
        <n x="36"/>
      </t>
    </mdx>
    <mdx n="0" f="v">
      <t c="3" si="227">
        <n x="225"/>
        <n x="431"/>
        <n x="36"/>
      </t>
    </mdx>
    <mdx n="0" f="v">
      <t c="3" si="227">
        <n x="225"/>
        <n x="326"/>
        <n x="36"/>
      </t>
    </mdx>
    <mdx n="0" f="v">
      <t c="3" si="227">
        <n x="225"/>
        <n x="443"/>
        <n x="36"/>
      </t>
    </mdx>
    <mdx n="0" f="v">
      <t c="3" si="227">
        <n x="225"/>
        <n x="438"/>
        <n x="36"/>
      </t>
    </mdx>
    <mdx n="0" f="v">
      <t c="3" si="227">
        <n x="225"/>
        <n x="441"/>
        <n x="36"/>
      </t>
    </mdx>
    <mdx n="0" f="v">
      <t c="3" si="227">
        <n x="225"/>
        <n x="461"/>
        <n x="36"/>
      </t>
    </mdx>
    <mdx n="0" f="v">
      <t c="3" si="227">
        <n x="225"/>
        <n x="448"/>
        <n x="36"/>
      </t>
    </mdx>
    <mdx n="0" f="v">
      <t c="3" si="227">
        <n x="225"/>
        <n x="449"/>
        <n x="36"/>
      </t>
    </mdx>
    <mdx n="0" f="v">
      <t c="3" si="227">
        <n x="225"/>
        <n x="450"/>
        <n x="36"/>
      </t>
    </mdx>
    <mdx n="0" f="v">
      <t c="3" si="227">
        <n x="225"/>
        <n x="473"/>
        <n x="36"/>
      </t>
    </mdx>
    <mdx n="0" f="v">
      <t c="3" si="227">
        <n x="225"/>
        <n x="464"/>
        <n x="36"/>
      </t>
    </mdx>
    <mdx n="0" f="v">
      <t c="3" si="227">
        <n x="225"/>
        <n x="475"/>
        <n x="36"/>
      </t>
    </mdx>
    <mdx n="0" f="v">
      <t c="3" si="227">
        <n x="225"/>
        <n x="476"/>
        <n x="36"/>
      </t>
    </mdx>
    <mdx n="0" f="v">
      <t c="3" si="227">
        <n x="225"/>
        <n x="479"/>
        <n x="36"/>
      </t>
    </mdx>
    <mdx n="0" f="v">
      <t c="3" si="227">
        <n x="225"/>
        <n x="483"/>
        <n x="36"/>
      </t>
    </mdx>
    <mdx n="0" f="v">
      <t c="3" si="227">
        <n x="225"/>
        <n x="481"/>
        <n x="36"/>
      </t>
    </mdx>
    <mdx n="0" f="v">
      <t c="3" si="227">
        <n x="225"/>
        <n x="484"/>
        <n x="36"/>
      </t>
    </mdx>
    <mdx n="0" f="v">
      <t c="3" si="227">
        <n x="225"/>
        <n x="486"/>
        <n x="36"/>
      </t>
    </mdx>
    <mdx n="0" f="v">
      <t c="3" si="227">
        <n x="225"/>
        <n x="490"/>
        <n x="36"/>
      </t>
    </mdx>
    <mdx n="0" f="v">
      <t c="3" si="227">
        <n x="225"/>
        <n x="497"/>
        <n x="36"/>
      </t>
    </mdx>
    <mdx n="0" f="v">
      <t c="3" si="227">
        <n x="225"/>
        <n x="508"/>
        <n x="36"/>
      </t>
    </mdx>
    <mdx n="0" f="v">
      <t c="3" si="227">
        <n x="225"/>
        <n x="504"/>
        <n x="36"/>
      </t>
    </mdx>
    <mdx n="0" f="v">
      <t c="3" si="227">
        <n x="225"/>
        <n x="506"/>
        <n x="36"/>
      </t>
    </mdx>
    <mdx n="0" f="v">
      <t c="3" si="227">
        <n x="225"/>
        <n x="518"/>
        <n x="36"/>
      </t>
    </mdx>
    <mdx n="0" f="v">
      <t c="3" si="227">
        <n x="225"/>
        <n x="526"/>
        <n x="36"/>
      </t>
    </mdx>
    <mdx n="0" f="v">
      <t c="3" si="227">
        <n x="225"/>
        <n x="534"/>
        <n x="36"/>
      </t>
    </mdx>
    <mdx n="0" f="v">
      <t c="3" si="227">
        <n x="225"/>
        <n x="538"/>
        <n x="36"/>
      </t>
    </mdx>
    <mdx n="0" f="v">
      <t c="3" si="227">
        <n x="225"/>
        <n x="545"/>
        <n x="36"/>
      </t>
    </mdx>
    <mdx n="0" f="v">
      <t c="3" si="227">
        <n x="225"/>
        <n x="270"/>
        <n x="7"/>
      </t>
    </mdx>
    <mdx n="0" f="v">
      <t c="3" si="227">
        <n x="225"/>
        <n x="356"/>
        <n x="7"/>
      </t>
    </mdx>
    <mdx n="0" f="v">
      <t c="3" si="227">
        <n x="225"/>
        <n x="358"/>
        <n x="7"/>
      </t>
    </mdx>
    <mdx n="0" f="v">
      <t c="3" si="227">
        <n x="225"/>
        <n x="264"/>
        <n x="7"/>
      </t>
    </mdx>
    <mdx n="0" f="v">
      <t c="3" si="227">
        <n x="225"/>
        <n x="261"/>
        <n x="7"/>
      </t>
    </mdx>
    <mdx n="0" f="v">
      <t c="3" si="227">
        <n x="225"/>
        <n x="258"/>
        <n x="7"/>
      </t>
    </mdx>
    <mdx n="0" f="v">
      <t c="3" si="227">
        <n x="225"/>
        <n x="255"/>
        <n x="7"/>
      </t>
    </mdx>
    <mdx n="0" f="v">
      <t c="3" si="227">
        <n x="225"/>
        <n x="375"/>
        <n x="7"/>
      </t>
    </mdx>
    <mdx n="0" f="v">
      <t c="3" si="227">
        <n x="225"/>
        <n x="266"/>
        <n x="4"/>
      </t>
    </mdx>
    <mdx n="0" f="v">
      <t c="3" si="227">
        <n x="225"/>
        <n x="259"/>
        <n x="4"/>
      </t>
    </mdx>
    <mdx n="0" f="v">
      <t c="3" si="227">
        <n x="225"/>
        <n x="258"/>
        <n x="4"/>
      </t>
    </mdx>
    <mdx n="0" f="v">
      <t c="3" si="227">
        <n x="225"/>
        <n x="355"/>
        <n x="188"/>
      </t>
    </mdx>
    <mdx n="0" f="v">
      <t c="3" si="227">
        <n x="225"/>
        <n x="356"/>
        <n x="188"/>
      </t>
    </mdx>
    <mdx n="0" f="v">
      <t c="3" si="227">
        <n x="225"/>
        <n x="264"/>
        <n x="188"/>
      </t>
    </mdx>
    <mdx n="0" f="v">
      <t c="3" si="227">
        <n x="225"/>
        <n x="261"/>
        <n x="188"/>
      </t>
    </mdx>
    <mdx n="0" f="v">
      <t c="3" si="227">
        <n x="225"/>
        <n x="258"/>
        <n x="188"/>
      </t>
    </mdx>
    <mdx n="0" f="v">
      <t c="3" si="227">
        <n x="225"/>
        <n x="375"/>
        <n x="188"/>
      </t>
    </mdx>
    <mdx n="0" f="v">
      <t c="3" si="227">
        <n x="225"/>
        <n x="355"/>
        <n x="88"/>
      </t>
    </mdx>
    <mdx n="0" f="v">
      <t c="3" si="227">
        <n x="225"/>
        <n x="356"/>
        <n x="88"/>
      </t>
    </mdx>
    <mdx n="0" f="v">
      <t c="3" si="227">
        <n x="225"/>
        <n x="358"/>
        <n x="88"/>
      </t>
    </mdx>
    <mdx n="0" f="v">
      <t c="3" si="227">
        <n x="225"/>
        <n x="266"/>
        <n x="88"/>
      </t>
    </mdx>
    <mdx n="0" f="v">
      <t c="3" si="227">
        <n x="225"/>
        <n x="265"/>
        <n x="88"/>
      </t>
    </mdx>
    <mdx n="0" f="v">
      <t c="3" si="227">
        <n x="225"/>
        <n x="262"/>
        <n x="88"/>
      </t>
    </mdx>
    <mdx n="0" f="v">
      <t c="3" si="227">
        <n x="225"/>
        <n x="259"/>
        <n x="88"/>
      </t>
    </mdx>
    <mdx n="0" f="v">
      <t c="3" si="227">
        <n x="225"/>
        <n x="256"/>
        <n x="88"/>
      </t>
    </mdx>
    <mdx n="0" f="v">
      <t c="3" si="227">
        <n x="225"/>
        <n x="375"/>
        <n x="88"/>
      </t>
    </mdx>
    <mdx n="0" f="v">
      <t c="3" si="227">
        <n x="225"/>
        <n x="270"/>
        <n x="92"/>
      </t>
    </mdx>
    <mdx n="0" f="v">
      <t c="3" si="227">
        <n x="225"/>
        <n x="356"/>
        <n x="92"/>
      </t>
    </mdx>
    <mdx n="0" f="v">
      <t c="3" si="227">
        <n x="225"/>
        <n x="265"/>
        <n x="92"/>
      </t>
    </mdx>
    <mdx n="0" f="v">
      <t c="3" si="227">
        <n x="225"/>
        <n x="264"/>
        <n x="92"/>
      </t>
    </mdx>
    <mdx n="0" f="v">
      <t c="3" si="227">
        <n x="225"/>
        <n x="261"/>
        <n x="92"/>
      </t>
    </mdx>
    <mdx n="0" f="v">
      <t c="3" si="227">
        <n x="225"/>
        <n x="259"/>
        <n x="92"/>
      </t>
    </mdx>
    <mdx n="0" f="v">
      <t c="3" si="227">
        <n x="225"/>
        <n x="258"/>
        <n x="92"/>
      </t>
    </mdx>
    <mdx n="0" f="v">
      <t c="3" si="227">
        <n x="225"/>
        <n x="255"/>
        <n x="92"/>
      </t>
    </mdx>
    <mdx n="0" f="v">
      <t c="3" si="227">
        <n x="225"/>
        <n x="388"/>
        <n x="92"/>
      </t>
    </mdx>
    <mdx n="0" f="v">
      <t c="3" si="227">
        <n x="225"/>
        <n x="355"/>
        <n x="96"/>
      </t>
    </mdx>
    <mdx n="0" f="v">
      <t c="3" si="227">
        <n x="225"/>
        <n x="358"/>
        <n x="96"/>
      </t>
    </mdx>
    <mdx n="0" f="v">
      <t c="3" si="227">
        <n x="225"/>
        <n x="255"/>
        <n x="96"/>
      </t>
    </mdx>
    <mdx n="0" f="v">
      <t c="3" si="227">
        <n x="225"/>
        <n x="375"/>
        <n x="96"/>
      </t>
    </mdx>
    <mdx n="0" f="v">
      <t c="3" si="227">
        <n x="225"/>
        <n x="270"/>
        <n x="114"/>
      </t>
    </mdx>
    <mdx n="0" f="v">
      <t c="3" si="227">
        <n x="225"/>
        <n x="357"/>
        <n x="114"/>
      </t>
    </mdx>
    <mdx n="0" f="v">
      <t c="3" si="227">
        <n x="225"/>
        <n x="358"/>
        <n x="114"/>
      </t>
    </mdx>
    <mdx n="0" f="v">
      <t c="3" si="227">
        <n x="225"/>
        <n x="359"/>
        <n x="114"/>
      </t>
    </mdx>
    <mdx n="0" f="v">
      <t c="3" si="227">
        <n x="225"/>
        <n x="360"/>
        <n x="114"/>
      </t>
    </mdx>
    <mdx n="0" f="v">
      <t c="3" si="227">
        <n x="225"/>
        <n x="361"/>
        <n x="114"/>
      </t>
    </mdx>
    <mdx n="0" f="v">
      <t c="3" si="227">
        <n x="225"/>
        <n x="267"/>
        <n x="114"/>
      </t>
    </mdx>
    <mdx n="0" f="v">
      <t c="3" si="227">
        <n x="225"/>
        <n x="266"/>
        <n x="114"/>
      </t>
    </mdx>
    <mdx n="0" f="v">
      <t c="3" si="227">
        <n x="225"/>
        <n x="263"/>
        <n x="114"/>
      </t>
    </mdx>
    <mdx n="0" f="v">
      <t c="3" si="227">
        <n x="225"/>
        <n x="262"/>
        <n x="114"/>
      </t>
    </mdx>
    <mdx n="0" f="v">
      <t c="3" si="227">
        <n x="225"/>
        <n x="261"/>
        <n x="114"/>
      </t>
    </mdx>
    <mdx n="0" f="v">
      <t c="3" si="227">
        <n x="225"/>
        <n x="260"/>
        <n x="114"/>
      </t>
    </mdx>
    <mdx n="0" f="v">
      <t c="3" si="227">
        <n x="225"/>
        <n x="256"/>
        <n x="114"/>
      </t>
    </mdx>
    <mdx n="0" f="v">
      <t c="3" si="227">
        <n x="225"/>
        <n x="255"/>
        <n x="114"/>
      </t>
    </mdx>
    <mdx n="0" f="v">
      <t c="3" si="227">
        <n x="225"/>
        <n x="281"/>
        <n x="114"/>
      </t>
    </mdx>
    <mdx n="0" f="v">
      <t c="3" si="227">
        <n x="225"/>
        <n x="376"/>
        <n x="114"/>
      </t>
    </mdx>
    <mdx n="0" f="v">
      <t c="3" si="227">
        <n x="225"/>
        <n x="311"/>
        <n x="114"/>
      </t>
    </mdx>
    <mdx n="0" f="v">
      <t c="3" si="227">
        <n x="225"/>
        <n x="380"/>
        <n x="114"/>
      </t>
    </mdx>
    <mdx n="0" f="v">
      <t c="3" si="227">
        <n x="225"/>
        <n x="381"/>
        <n x="114"/>
      </t>
    </mdx>
    <mdx n="0" f="v">
      <t c="3" si="227">
        <n x="225"/>
        <n x="382"/>
        <n x="114"/>
      </t>
    </mdx>
    <mdx n="0" f="v">
      <t c="3" si="227">
        <n x="225"/>
        <n x="304"/>
        <n x="114"/>
      </t>
    </mdx>
    <mdx n="0" f="v">
      <t c="3" si="227">
        <n x="225"/>
        <n x="383"/>
        <n x="114"/>
      </t>
    </mdx>
    <mdx n="0" f="v">
      <t c="3" si="227">
        <n x="225"/>
        <n x="547"/>
        <n x="114"/>
      </t>
    </mdx>
    <mdx n="0" f="v">
      <t c="3" si="227">
        <n x="225"/>
        <n x="363"/>
        <n x="114"/>
      </t>
    </mdx>
    <mdx n="0" f="v">
      <t c="3" si="227">
        <n x="225"/>
        <n x="364"/>
        <n x="114"/>
      </t>
    </mdx>
    <mdx n="0" f="v">
      <t c="3" si="227">
        <n x="225"/>
        <n x="366"/>
        <n x="114"/>
      </t>
    </mdx>
    <mdx n="0" f="v">
      <t c="3" si="227">
        <n x="225"/>
        <n x="368"/>
        <n x="114"/>
      </t>
    </mdx>
    <mdx n="0" f="v">
      <t c="3" si="227">
        <n x="225"/>
        <n x="370"/>
        <n x="114"/>
      </t>
    </mdx>
    <mdx n="0" f="v">
      <t c="3" si="227">
        <n x="225"/>
        <n x="372"/>
        <n x="114"/>
      </t>
    </mdx>
    <mdx n="0" f="v">
      <t c="3" si="227">
        <n x="225"/>
        <n x="393"/>
        <n x="114"/>
      </t>
    </mdx>
    <mdx n="0" f="v">
      <t c="3" si="227">
        <n x="225"/>
        <n x="395"/>
        <n x="114"/>
      </t>
    </mdx>
    <mdx n="0" f="v">
      <t c="3" si="227">
        <n x="225"/>
        <n x="278"/>
        <n x="114"/>
      </t>
    </mdx>
    <mdx n="0" f="v">
      <t c="3" si="227">
        <n x="225"/>
        <n x="397"/>
        <n x="114"/>
      </t>
    </mdx>
    <mdx n="0" f="v">
      <t c="3" si="227">
        <n x="225"/>
        <n x="398"/>
        <n x="114"/>
      </t>
    </mdx>
    <mdx n="0" f="v">
      <t c="3" si="227">
        <n x="225"/>
        <n x="392"/>
        <n x="114"/>
      </t>
    </mdx>
    <mdx n="0" f="v">
      <t c="3" si="227">
        <n x="225"/>
        <n x="404"/>
        <n x="114"/>
      </t>
    </mdx>
    <mdx n="0" f="v">
      <t c="3" si="227">
        <n x="225"/>
        <n x="384"/>
        <n x="114"/>
      </t>
    </mdx>
    <mdx n="0" f="v">
      <t c="3" si="227">
        <n x="225"/>
        <n x="385"/>
        <n x="114"/>
      </t>
    </mdx>
    <mdx n="0" f="v">
      <t c="3" si="227">
        <n x="225"/>
        <n x="387"/>
        <n x="114"/>
      </t>
    </mdx>
    <mdx n="0" f="v">
      <t c="3" si="227">
        <n x="225"/>
        <n x="388"/>
        <n x="114"/>
      </t>
    </mdx>
    <mdx n="0" f="v">
      <t c="3" si="227">
        <n x="225"/>
        <n x="389"/>
        <n x="114"/>
      </t>
    </mdx>
    <mdx n="0" f="v">
      <t c="3" si="227">
        <n x="225"/>
        <n x="390"/>
        <n x="114"/>
      </t>
    </mdx>
    <mdx n="0" f="v">
      <t c="3" si="227">
        <n x="225"/>
        <n x="391"/>
        <n x="114"/>
      </t>
    </mdx>
    <mdx n="0" f="v">
      <t c="3" si="227">
        <n x="225"/>
        <n x="399"/>
        <n x="114"/>
      </t>
    </mdx>
    <mdx n="0" f="v">
      <t c="3" si="227">
        <n x="225"/>
        <n x="401"/>
        <n x="114"/>
      </t>
    </mdx>
    <mdx n="0" f="v">
      <t c="3" si="227">
        <n x="225"/>
        <n x="277"/>
        <n x="114"/>
      </t>
    </mdx>
    <mdx n="0" f="v">
      <t c="3" si="227">
        <n x="225"/>
        <n x="406"/>
        <n x="114"/>
      </t>
    </mdx>
    <mdx n="0" f="v">
      <t c="3" si="227">
        <n x="225"/>
        <n x="408"/>
        <n x="114"/>
      </t>
    </mdx>
    <mdx n="0" f="v">
      <t c="3" si="227">
        <n x="225"/>
        <n x="409"/>
        <n x="114"/>
      </t>
    </mdx>
    <mdx n="0" f="v">
      <t c="3" si="227">
        <n x="225"/>
        <n x="410"/>
        <n x="114"/>
      </t>
    </mdx>
    <mdx n="0" f="v">
      <t c="3" si="227">
        <n x="225"/>
        <n x="411"/>
        <n x="114"/>
      </t>
    </mdx>
    <mdx n="0" f="v">
      <t c="3" si="227">
        <n x="225"/>
        <n x="403"/>
        <n x="114"/>
      </t>
    </mdx>
    <mdx n="0" f="v">
      <t c="3" si="227">
        <n x="225"/>
        <n x="413"/>
        <n x="114"/>
      </t>
    </mdx>
    <mdx n="0" f="v">
      <t c="3" si="227">
        <n x="225"/>
        <n x="415"/>
        <n x="114"/>
      </t>
    </mdx>
    <mdx n="0" f="v">
      <t c="3" si="227">
        <n x="225"/>
        <n x="427"/>
        <n x="114"/>
      </t>
    </mdx>
    <mdx n="0" f="v">
      <t c="3" si="227">
        <n x="225"/>
        <n x="420"/>
        <n x="114"/>
      </t>
    </mdx>
    <mdx n="0" f="v">
      <t c="3" si="227">
        <n x="225"/>
        <n x="301"/>
        <n x="114"/>
      </t>
    </mdx>
    <mdx n="0" f="v">
      <t c="3" si="227">
        <n x="225"/>
        <n x="423"/>
        <n x="114"/>
      </t>
    </mdx>
    <mdx n="0" f="v">
      <t c="3" si="227">
        <n x="225"/>
        <n x="424"/>
        <n x="114"/>
      </t>
    </mdx>
    <mdx n="0" f="v">
      <t c="3" si="227">
        <n x="225"/>
        <n x="433"/>
        <n x="114"/>
      </t>
    </mdx>
    <mdx n="0" f="v">
      <t c="3" si="227">
        <n x="225"/>
        <n x="329"/>
        <n x="114"/>
      </t>
    </mdx>
    <mdx n="0" f="v">
      <t c="3" si="227">
        <n x="225"/>
        <n x="428"/>
        <n x="114"/>
      </t>
    </mdx>
    <mdx n="0" f="v">
      <t c="3" si="227">
        <n x="225"/>
        <n x="429"/>
        <n x="114"/>
      </t>
    </mdx>
    <mdx n="0" f="v">
      <t c="3" si="227">
        <n x="225"/>
        <n x="431"/>
        <n x="114"/>
      </t>
    </mdx>
    <mdx n="0" f="v">
      <t c="3" si="227">
        <n x="225"/>
        <n x="326"/>
        <n x="114"/>
      </t>
    </mdx>
    <mdx n="0" f="v">
      <t c="3" si="227">
        <n x="225"/>
        <n x="435"/>
        <n x="114"/>
      </t>
    </mdx>
    <mdx n="0" f="v">
      <t c="3" si="227">
        <n x="225"/>
        <n x="436"/>
        <n x="114"/>
      </t>
    </mdx>
    <mdx n="0" f="v">
      <t c="3" si="227">
        <n x="225"/>
        <n x="437"/>
        <n x="114"/>
      </t>
    </mdx>
    <mdx n="0" f="v">
      <t c="3" si="227">
        <n x="225"/>
        <n x="294"/>
        <n x="114"/>
      </t>
    </mdx>
    <mdx n="0" f="v">
      <t c="3" si="227">
        <n x="225"/>
        <n x="452"/>
        <n x="114"/>
      </t>
    </mdx>
    <mdx n="0" f="v">
      <t c="3" si="227">
        <n x="225"/>
        <n x="276"/>
        <n x="114"/>
      </t>
    </mdx>
    <mdx n="0" f="v">
      <t c="3" si="227">
        <n x="225"/>
        <n x="454"/>
        <n x="114"/>
      </t>
    </mdx>
    <mdx n="0" f="v">
      <t c="3" si="227">
        <n x="225"/>
        <n x="444"/>
        <n x="114"/>
      </t>
    </mdx>
    <mdx n="0" f="v">
      <t c="3" si="227">
        <n x="225"/>
        <n x="434"/>
        <n x="114"/>
      </t>
    </mdx>
    <mdx n="0" f="v">
      <t c="3" si="227">
        <n x="225"/>
        <n x="438"/>
        <n x="114"/>
      </t>
    </mdx>
    <mdx n="0" f="v">
      <t c="3" si="227">
        <n x="225"/>
        <n x="350"/>
        <n x="114"/>
      </t>
    </mdx>
    <mdx n="0" f="v">
      <t c="3" si="227">
        <n x="225"/>
        <n x="439"/>
        <n x="114"/>
      </t>
    </mdx>
    <mdx n="0" f="v">
      <t c="3" si="227">
        <n x="225"/>
        <n x="440"/>
        <n x="114"/>
      </t>
    </mdx>
    <mdx n="0" f="v">
      <t c="3" si="227">
        <n x="225"/>
        <n x="455"/>
        <n x="114"/>
      </t>
    </mdx>
    <mdx n="0" f="v">
      <t c="3" si="227">
        <n x="225"/>
        <n x="449"/>
        <n x="114"/>
      </t>
    </mdx>
    <mdx n="0" f="v">
      <t c="3" si="227">
        <n x="225"/>
        <n x="450"/>
        <n x="114"/>
      </t>
    </mdx>
    <mdx n="0" f="v">
      <t c="3" si="227">
        <n x="225"/>
        <n x="451"/>
        <n x="114"/>
      </t>
    </mdx>
    <mdx n="0" f="v">
      <t c="3" si="227">
        <n x="225"/>
        <n x="458"/>
        <n x="114"/>
      </t>
    </mdx>
    <mdx n="0" f="v">
      <t c="3" si="227">
        <n x="225"/>
        <n x="473"/>
        <n x="114"/>
      </t>
    </mdx>
    <mdx n="0" f="v">
      <t c="3" si="227">
        <n x="225"/>
        <n x="464"/>
        <n x="114"/>
      </t>
    </mdx>
    <mdx n="0" f="v">
      <t c="3" si="227">
        <n x="225"/>
        <n x="465"/>
        <n x="114"/>
      </t>
    </mdx>
    <mdx n="0" f="v">
      <t c="3" si="227">
        <n x="225"/>
        <n x="466"/>
        <n x="114"/>
      </t>
    </mdx>
    <mdx n="0" f="v">
      <t c="3" si="227">
        <n x="225"/>
        <n x="468"/>
        <n x="114"/>
      </t>
    </mdx>
    <mdx n="0" f="v">
      <t c="3" si="227">
        <n x="225"/>
        <n x="469"/>
        <n x="114"/>
      </t>
    </mdx>
    <mdx n="0" f="v">
      <t c="3" si="227">
        <n x="225"/>
        <n x="470"/>
        <n x="114"/>
      </t>
    </mdx>
    <mdx n="0" f="v">
      <t c="3" si="227">
        <n x="225"/>
        <n x="476"/>
        <n x="114"/>
      </t>
    </mdx>
    <mdx n="0" f="v">
      <t c="3" si="227">
        <n x="225"/>
        <n x="477"/>
        <n x="114"/>
      </t>
    </mdx>
    <mdx n="0" f="v">
      <t c="3" si="227">
        <n x="225"/>
        <n x="478"/>
        <n x="114"/>
      </t>
    </mdx>
    <mdx n="0" f="v">
      <t c="3" si="227">
        <n x="225"/>
        <n x="479"/>
        <n x="114"/>
      </t>
    </mdx>
    <mdx n="0" f="v">
      <t c="3" si="227">
        <n x="225"/>
        <n x="487"/>
        <n x="114"/>
      </t>
    </mdx>
    <mdx n="0" f="v">
      <t c="3" si="227">
        <n x="225"/>
        <n x="472"/>
        <n x="114"/>
      </t>
    </mdx>
    <mdx n="0" f="v">
      <t c="3" si="227">
        <n x="225"/>
        <n x="480"/>
        <n x="114"/>
      </t>
    </mdx>
    <mdx n="0" f="v">
      <t c="3" si="227">
        <n x="225"/>
        <n x="481"/>
        <n x="114"/>
      </t>
    </mdx>
    <mdx n="0" f="v">
      <t c="3" si="227">
        <n x="225"/>
        <n x="483"/>
        <n x="114"/>
      </t>
    </mdx>
    <mdx n="0" f="v">
      <t c="3" si="227">
        <n x="225"/>
        <n x="482"/>
        <n x="114"/>
      </t>
    </mdx>
    <mdx n="0" f="v">
      <t c="3" si="227">
        <n x="225"/>
        <n x="485"/>
        <n x="114"/>
      </t>
    </mdx>
    <mdx n="0" f="v">
      <t c="3" si="227">
        <n x="225"/>
        <n x="492"/>
        <n x="114"/>
      </t>
    </mdx>
    <mdx n="0" f="v">
      <t c="3" si="227">
        <n x="225"/>
        <n x="493"/>
        <n x="114"/>
      </t>
    </mdx>
    <mdx n="0" f="v">
      <t c="3" si="227">
        <n x="225"/>
        <n x="500"/>
        <n x="114"/>
      </t>
    </mdx>
    <mdx n="0" f="v">
      <t c="3" si="227">
        <n x="225"/>
        <n x="495"/>
        <n x="114"/>
      </t>
    </mdx>
    <mdx n="0" f="v">
      <t c="3" si="227">
        <n x="225"/>
        <n x="508"/>
        <n x="114"/>
      </t>
    </mdx>
    <mdx n="0" f="v">
      <t c="3" si="227">
        <n x="225"/>
        <n x="498"/>
        <n x="114"/>
      </t>
    </mdx>
    <mdx n="0" f="v">
      <t c="3" si="227">
        <n x="225"/>
        <n x="504"/>
        <n x="114"/>
      </t>
    </mdx>
    <mdx n="0" f="v">
      <t c="3" si="227">
        <n x="225"/>
        <n x="503"/>
        <n x="114"/>
      </t>
    </mdx>
    <mdx n="0" f="v">
      <t c="3" si="227">
        <n x="225"/>
        <n x="505"/>
        <n x="114"/>
      </t>
    </mdx>
    <mdx n="0" f="v">
      <t c="3" si="227">
        <n x="225"/>
        <n x="506"/>
        <n x="114"/>
      </t>
    </mdx>
    <mdx n="0" f="v">
      <t c="3" si="227">
        <n x="225"/>
        <n x="507"/>
        <n x="114"/>
      </t>
    </mdx>
    <mdx n="0" f="v">
      <t c="3" si="227">
        <n x="225"/>
        <n x="510"/>
        <n x="114"/>
      </t>
    </mdx>
    <mdx n="0" f="v">
      <t c="3" si="227">
        <n x="225"/>
        <n x="511"/>
        <n x="114"/>
      </t>
    </mdx>
    <mdx n="0" f="v">
      <t c="3" si="227">
        <n x="225"/>
        <n x="516"/>
        <n x="114"/>
      </t>
    </mdx>
    <mdx n="0" f="v">
      <t c="3" si="227">
        <n x="225"/>
        <n x="519"/>
        <n x="114"/>
      </t>
    </mdx>
    <mdx n="0" f="v">
      <t c="3" si="227">
        <n x="225"/>
        <n x="523"/>
        <n x="114"/>
      </t>
    </mdx>
    <mdx n="0" f="v">
      <t c="3" si="227">
        <n x="225"/>
        <n x="517"/>
        <n x="114"/>
      </t>
    </mdx>
    <mdx n="0" f="v">
      <t c="3" si="227">
        <n x="225"/>
        <n x="522"/>
        <n x="114"/>
      </t>
    </mdx>
    <mdx n="0" f="v">
      <t c="3" si="227">
        <n x="225"/>
        <n x="528"/>
        <n x="114"/>
      </t>
    </mdx>
    <mdx n="0" f="v">
      <t c="3" si="227">
        <n x="225"/>
        <n x="520"/>
        <n x="114"/>
      </t>
    </mdx>
    <mdx n="0" f="v">
      <t c="3" si="227">
        <n x="225"/>
        <n x="521"/>
        <n x="114"/>
      </t>
    </mdx>
    <mdx n="0" f="v">
      <t c="3" si="227">
        <n x="225"/>
        <n x="524"/>
        <n x="114"/>
      </t>
    </mdx>
    <mdx n="0" f="v">
      <t c="3" si="227">
        <n x="225"/>
        <n x="529"/>
        <n x="114"/>
      </t>
    </mdx>
    <mdx n="0" f="v">
      <t c="3" si="227">
        <n x="225"/>
        <n x="531"/>
        <n x="114"/>
      </t>
    </mdx>
    <mdx n="0" f="v">
      <t c="3" si="227">
        <n x="225"/>
        <n x="533"/>
        <n x="114"/>
      </t>
    </mdx>
    <mdx n="0" f="v">
      <t c="3" si="227">
        <n x="225"/>
        <n x="532"/>
        <n x="114"/>
      </t>
    </mdx>
    <mdx n="0" f="v">
      <t c="3" si="227">
        <n x="225"/>
        <n x="539"/>
        <n x="114"/>
      </t>
    </mdx>
    <mdx n="0" f="v">
      <t c="3" si="227">
        <n x="225"/>
        <n x="534"/>
        <n x="114"/>
      </t>
    </mdx>
    <mdx n="0" f="v">
      <t c="3" si="227">
        <n x="225"/>
        <n x="537"/>
        <n x="114"/>
      </t>
    </mdx>
    <mdx n="0" f="v">
      <t c="3" si="227">
        <n x="225"/>
        <n x="543"/>
        <n x="114"/>
      </t>
    </mdx>
    <mdx n="0" f="v">
      <t c="3" si="227">
        <n x="225"/>
        <n x="542"/>
        <n x="114"/>
      </t>
    </mdx>
    <mdx n="0" f="v">
      <t c="3" si="227">
        <n x="225"/>
        <n x="541"/>
        <n x="114"/>
      </t>
    </mdx>
    <mdx n="0" f="v">
      <t c="3" si="227">
        <n x="225"/>
        <n x="544"/>
        <n x="114"/>
      </t>
    </mdx>
    <mdx n="0" f="v">
      <t c="3" si="227">
        <n x="225"/>
        <n x="255"/>
        <n x="116"/>
      </t>
    </mdx>
    <mdx n="0" f="v">
      <t c="3" si="227">
        <n x="225"/>
        <n x="258"/>
        <n x="116"/>
      </t>
    </mdx>
    <mdx n="0" f="v">
      <t c="3" si="227">
        <n x="225"/>
        <n x="271"/>
        <n x="116"/>
      </t>
    </mdx>
    <mdx n="0" f="v">
      <t c="3" si="227">
        <n x="225"/>
        <n x="270"/>
        <n x="116"/>
      </t>
    </mdx>
    <mdx n="0" f="v">
      <t c="3" si="227">
        <n x="225"/>
        <n x="268"/>
        <n x="116"/>
      </t>
    </mdx>
    <mdx n="0" f="v">
      <t c="3" si="227">
        <n x="225"/>
        <n x="355"/>
        <n x="116"/>
      </t>
    </mdx>
    <mdx n="0" f="v">
      <t c="3" si="227">
        <n x="225"/>
        <n x="356"/>
        <n x="116"/>
      </t>
    </mdx>
    <mdx n="0" f="v">
      <t c="3" si="227">
        <n x="225"/>
        <n x="358"/>
        <n x="116"/>
      </t>
    </mdx>
    <mdx n="0" f="v">
      <t c="3" si="227">
        <n x="225"/>
        <n x="362"/>
        <n x="116"/>
      </t>
    </mdx>
    <mdx n="0" f="v">
      <t c="3" si="227">
        <n x="225"/>
        <n x="375"/>
        <n x="116"/>
      </t>
    </mdx>
    <mdx n="0" f="v">
      <t c="3" si="227">
        <n x="225"/>
        <n x="267"/>
        <n x="168"/>
      </t>
    </mdx>
    <mdx n="0" f="v">
      <t c="3" si="227">
        <n x="225"/>
        <n x="260"/>
        <n x="168"/>
      </t>
    </mdx>
    <mdx n="0" f="v">
      <t c="3" si="227">
        <n x="225"/>
        <n x="258"/>
        <n x="168"/>
      </t>
    </mdx>
    <mdx n="0" f="v">
      <t c="3" si="227">
        <n x="225"/>
        <n x="257"/>
        <n x="168"/>
      </t>
    </mdx>
    <mdx n="0" f="v">
      <t c="3" si="227">
        <n x="225"/>
        <n x="268"/>
        <n x="168"/>
      </t>
    </mdx>
    <mdx n="0" f="v">
      <t c="3" si="227">
        <n x="225"/>
        <n x="361"/>
        <n x="168"/>
      </t>
    </mdx>
    <mdx n="0" f="v">
      <t c="3" si="227">
        <n x="225"/>
        <n x="367"/>
        <n x="168"/>
      </t>
    </mdx>
    <mdx n="0" f="v">
      <t c="3" si="227">
        <n x="225"/>
        <n x="369"/>
        <n x="168"/>
      </t>
    </mdx>
    <mdx n="0" f="v">
      <t c="3" si="227">
        <n x="225"/>
        <n x="307"/>
        <n x="168"/>
      </t>
    </mdx>
    <mdx n="0" f="v">
      <t c="3" si="227">
        <n x="225"/>
        <n x="370"/>
        <n x="168"/>
      </t>
    </mdx>
    <mdx n="0" f="v">
      <t c="3" si="227">
        <n x="225"/>
        <n x="371"/>
        <n x="168"/>
      </t>
    </mdx>
    <mdx n="0" f="v">
      <t c="3" si="227">
        <n x="225"/>
        <n x="372"/>
        <n x="168"/>
      </t>
    </mdx>
    <mdx n="0" f="v">
      <t c="3" si="227">
        <n x="225"/>
        <n x="311"/>
        <n x="168"/>
      </t>
    </mdx>
    <mdx n="0" f="v">
      <t c="3" si="227">
        <n x="225"/>
        <n x="378"/>
        <n x="168"/>
      </t>
    </mdx>
    <mdx n="0" f="v">
      <t c="3" si="227">
        <n x="225"/>
        <n x="379"/>
        <n x="168"/>
      </t>
    </mdx>
    <mdx n="0" f="v">
      <t c="3" si="227">
        <n x="225"/>
        <n x="304"/>
        <n x="168"/>
      </t>
    </mdx>
    <mdx n="0" f="v">
      <t c="3" si="227">
        <n x="225"/>
        <n x="393"/>
        <n x="168"/>
      </t>
    </mdx>
    <mdx n="0" f="v">
      <t c="3" si="227">
        <n x="225"/>
        <n x="386"/>
        <n x="168"/>
      </t>
    </mdx>
    <mdx n="0" f="v">
      <t c="3" si="227">
        <n x="225"/>
        <n x="407"/>
        <n x="168"/>
      </t>
    </mdx>
    <mdx n="0" f="v">
      <t c="3" si="227">
        <n x="225"/>
        <n x="401"/>
        <n x="168"/>
      </t>
    </mdx>
    <mdx n="0" f="v">
      <t c="3" si="227">
        <n x="225"/>
        <n x="402"/>
        <n x="168"/>
      </t>
    </mdx>
    <mdx n="0" f="v">
      <t c="3" si="227">
        <n x="225"/>
        <n x="418"/>
        <n x="168"/>
      </t>
    </mdx>
    <mdx n="0" f="v">
      <t c="3" si="227">
        <n x="225"/>
        <n x="422"/>
        <n x="168"/>
      </t>
    </mdx>
    <mdx n="0" f="v">
      <t c="3" si="227">
        <n x="225"/>
        <n x="415"/>
        <n x="168"/>
      </t>
    </mdx>
    <mdx n="0" f="v">
      <t c="3" si="227">
        <n x="225"/>
        <n x="416"/>
        <n x="168"/>
      </t>
    </mdx>
    <mdx n="0" f="v">
      <t c="3" si="227">
        <n x="225"/>
        <n x="348"/>
        <n x="168"/>
      </t>
    </mdx>
    <mdx n="0" f="v">
      <t c="3" si="227">
        <n x="225"/>
        <n x="327"/>
        <n x="168"/>
      </t>
    </mdx>
    <mdx n="0" f="v">
      <t c="3" si="227">
        <n x="225"/>
        <n x="429"/>
        <n x="168"/>
      </t>
    </mdx>
    <mdx n="0" f="v">
      <t c="3" si="227">
        <n x="225"/>
        <n x="452"/>
        <n x="168"/>
      </t>
    </mdx>
    <mdx n="0" f="v">
      <t c="3" si="227">
        <n x="225"/>
        <n x="446"/>
        <n x="168"/>
      </t>
    </mdx>
    <mdx n="0" f="v">
      <t c="3" si="227">
        <n x="225"/>
        <n x="453"/>
        <n x="168"/>
      </t>
    </mdx>
    <mdx n="0" f="v">
      <t c="3" si="227">
        <n x="225"/>
        <n x="456"/>
        <n x="168"/>
      </t>
    </mdx>
    <mdx n="0" f="v">
      <t c="3" si="227">
        <n x="225"/>
        <n x="441"/>
        <n x="168"/>
      </t>
    </mdx>
    <mdx n="0" f="v">
      <t c="3" si="227">
        <n x="225"/>
        <n x="447"/>
        <n x="168"/>
      </t>
    </mdx>
    <mdx n="0" f="v">
      <t c="3" si="227">
        <n x="225"/>
        <n x="461"/>
        <n x="168"/>
      </t>
    </mdx>
    <mdx n="0" f="v">
      <t c="3" si="227">
        <n x="225"/>
        <n x="467"/>
        <n x="168"/>
      </t>
    </mdx>
    <mdx n="0" f="v">
      <t c="3" si="227">
        <n x="225"/>
        <n x="473"/>
        <n x="168"/>
      </t>
    </mdx>
    <mdx n="0" f="v">
      <t c="3" si="227">
        <n x="225"/>
        <n x="451"/>
        <n x="168"/>
      </t>
    </mdx>
    <mdx n="0" f="v">
      <t c="3" si="227">
        <n x="225"/>
        <n x="458"/>
        <n x="168"/>
      </t>
    </mdx>
    <mdx n="0" f="v">
      <t c="3" si="227">
        <n x="225"/>
        <n x="474"/>
        <n x="168"/>
      </t>
    </mdx>
    <mdx n="0" f="v">
      <t c="3" si="227">
        <n x="225"/>
        <n x="476"/>
        <n x="168"/>
      </t>
    </mdx>
    <mdx n="0" f="v">
      <t c="3" si="227">
        <n x="225"/>
        <n x="468"/>
        <n x="168"/>
      </t>
    </mdx>
    <mdx n="0" f="v">
      <t c="3" si="227">
        <n x="225"/>
        <n x="469"/>
        <n x="168"/>
      </t>
    </mdx>
    <mdx n="0" f="v">
      <t c="3" si="227">
        <n x="225"/>
        <n x="470"/>
        <n x="168"/>
      </t>
    </mdx>
    <mdx n="0" f="v">
      <t c="3" si="227">
        <n x="225"/>
        <n x="472"/>
        <n x="168"/>
      </t>
    </mdx>
    <mdx n="0" f="v">
      <t c="3" si="227">
        <n x="225"/>
        <n x="481"/>
        <n x="168"/>
      </t>
    </mdx>
    <mdx n="0" f="v">
      <t c="3" si="227">
        <n x="225"/>
        <n x="477"/>
        <n x="168"/>
      </t>
    </mdx>
    <mdx n="0" f="v">
      <t c="3" si="227">
        <n x="225"/>
        <n x="478"/>
        <n x="168"/>
      </t>
    </mdx>
    <mdx n="0" f="v">
      <t c="3" si="227">
        <n x="225"/>
        <n x="484"/>
        <n x="168"/>
      </t>
    </mdx>
    <mdx n="0" f="v">
      <t c="3" si="227">
        <n x="225"/>
        <n x="486"/>
        <n x="168"/>
      </t>
    </mdx>
    <mdx n="0" f="v">
      <t c="3" si="227">
        <n x="225"/>
        <n x="493"/>
        <n x="168"/>
      </t>
    </mdx>
    <mdx n="0" f="v">
      <t c="3" si="227">
        <n x="225"/>
        <n x="500"/>
        <n x="168"/>
      </t>
    </mdx>
    <mdx n="0" f="v">
      <t c="3" si="227">
        <n x="225"/>
        <n x="499"/>
        <n x="168"/>
      </t>
    </mdx>
    <mdx n="0" f="v">
      <t c="3" si="227">
        <n x="225"/>
        <n x="501"/>
        <n x="168"/>
      </t>
    </mdx>
    <mdx n="0" f="v">
      <t c="3" si="227">
        <n x="225"/>
        <n x="508"/>
        <n x="168"/>
      </t>
    </mdx>
    <mdx n="0" f="v">
      <t c="3" si="227">
        <n x="225"/>
        <n x="504"/>
        <n x="168"/>
      </t>
    </mdx>
    <mdx n="0" f="v">
      <t c="3" si="227">
        <n x="225"/>
        <n x="507"/>
        <n x="168"/>
      </t>
    </mdx>
    <mdx n="0" f="v">
      <t c="3" si="227">
        <n x="225"/>
        <n x="517"/>
        <n x="168"/>
      </t>
    </mdx>
    <mdx n="0" f="v">
      <t c="3" si="227">
        <n x="225"/>
        <n x="513"/>
        <n x="168"/>
      </t>
    </mdx>
    <mdx n="0" f="v">
      <t c="3" si="227">
        <n x="225"/>
        <n x="510"/>
        <n x="168"/>
      </t>
    </mdx>
    <mdx n="0" f="v">
      <t c="3" si="227">
        <n x="225"/>
        <n x="521"/>
        <n x="168"/>
      </t>
    </mdx>
    <mdx n="0" f="v">
      <t c="3" si="227">
        <n x="225"/>
        <n x="523"/>
        <n x="168"/>
      </t>
    </mdx>
    <mdx n="0" f="v">
      <t c="3" si="227">
        <n x="225"/>
        <n x="530"/>
        <n x="168"/>
      </t>
    </mdx>
    <mdx n="0" f="v">
      <t c="3" si="227">
        <n x="225"/>
        <n x="534"/>
        <n x="168"/>
      </t>
    </mdx>
    <mdx n="0" f="v">
      <t c="3" si="227">
        <n x="225"/>
        <n x="535"/>
        <n x="168"/>
      </t>
    </mdx>
    <mdx n="0" f="v">
      <t c="3" si="227">
        <n x="225"/>
        <n x="266"/>
        <n x="172"/>
      </t>
    </mdx>
    <mdx n="0" f="v">
      <t c="3" si="227">
        <n x="225"/>
        <n x="259"/>
        <n x="172"/>
      </t>
    </mdx>
    <mdx n="0" f="v">
      <t c="3" si="227">
        <n x="225"/>
        <n x="270"/>
        <n x="172"/>
      </t>
    </mdx>
    <mdx n="0" f="v">
      <t c="3" si="227">
        <n x="225"/>
        <n x="356"/>
        <n x="172"/>
      </t>
    </mdx>
    <mdx n="0" f="v">
      <t c="3" si="227">
        <n x="225"/>
        <n x="266"/>
        <n x="66"/>
      </t>
    </mdx>
    <mdx n="0" f="v">
      <t c="3" si="227">
        <n x="225"/>
        <n x="259"/>
        <n x="66"/>
      </t>
    </mdx>
    <mdx n="0" f="v">
      <t c="3" si="227">
        <n x="225"/>
        <n x="364"/>
        <n x="66"/>
      </t>
    </mdx>
    <mdx n="0" f="v">
      <t c="3" si="227">
        <n x="225"/>
        <n x="266"/>
        <n x="181"/>
      </t>
    </mdx>
    <mdx n="0" f="v">
      <t c="3" si="227">
        <n x="225"/>
        <n x="356"/>
        <n x="181"/>
      </t>
    </mdx>
    <mdx n="0" f="v">
      <t c="3" si="227">
        <n x="225"/>
        <n x="364"/>
        <n x="181"/>
      </t>
    </mdx>
    <mdx n="0" f="v">
      <t c="3" si="227">
        <n x="225"/>
        <n x="369"/>
        <n x="181"/>
      </t>
    </mdx>
    <mdx n="0" f="v">
      <t c="3" si="227">
        <n x="225"/>
        <n x="271"/>
        <n x="248"/>
      </t>
    </mdx>
    <mdx n="0" f="v">
      <t c="3" si="227">
        <n x="225"/>
        <n x="373"/>
        <n x="248"/>
      </t>
    </mdx>
    <mdx n="0" f="v">
      <t c="3" si="227">
        <n x="225"/>
        <n x="357"/>
        <n x="84"/>
      </t>
    </mdx>
    <mdx n="0" f="v">
      <t c="3" si="227">
        <n x="225"/>
        <n x="421"/>
        <n x="84"/>
      </t>
    </mdx>
    <mdx n="0" f="v">
      <t c="3" si="227">
        <n x="225"/>
        <n x="426"/>
        <n x="84"/>
      </t>
    </mdx>
    <mdx n="0" f="v">
      <t c="3" si="227">
        <n x="225"/>
        <n x="448"/>
        <n x="84"/>
      </t>
    </mdx>
    <mdx n="0" f="v">
      <t c="3" si="227">
        <n x="225"/>
        <n x="474"/>
        <n x="84"/>
      </t>
    </mdx>
    <mdx n="0" f="v">
      <t c="3" si="227">
        <n x="225"/>
        <n x="503"/>
        <n x="84"/>
      </t>
    </mdx>
    <mdx n="0" f="v">
      <t c="3" si="227">
        <n x="225"/>
        <n x="514"/>
        <n x="84"/>
      </t>
    </mdx>
    <mdx n="0" f="v">
      <t c="3" si="227">
        <n x="225"/>
        <n x="545"/>
        <n x="84"/>
      </t>
    </mdx>
    <mdx n="0" f="v">
      <t c="3" si="227">
        <n x="225"/>
        <n x="271"/>
        <n x="6"/>
      </t>
    </mdx>
    <mdx n="0" f="v">
      <t c="3" si="227">
        <n x="225"/>
        <n x="355"/>
        <n x="6"/>
      </t>
    </mdx>
    <mdx n="0" f="v">
      <t c="3" si="227">
        <n x="225"/>
        <n x="356"/>
        <n x="6"/>
      </t>
    </mdx>
    <mdx n="0" f="v">
      <t c="3" si="227">
        <n x="225"/>
        <n x="358"/>
        <n x="6"/>
      </t>
    </mdx>
    <mdx n="0" f="v">
      <t c="3" si="227">
        <n x="225"/>
        <n x="359"/>
        <n x="6"/>
      </t>
    </mdx>
    <mdx n="0" f="v">
      <t c="3" si="227">
        <n x="225"/>
        <n x="360"/>
        <n x="6"/>
      </t>
    </mdx>
    <mdx n="0" f="v">
      <t c="3" si="227">
        <n x="225"/>
        <n x="264"/>
        <n x="6"/>
      </t>
    </mdx>
    <mdx n="0" f="v">
      <t c="3" si="227">
        <n x="225"/>
        <n x="261"/>
        <n x="6"/>
      </t>
    </mdx>
    <mdx n="0" f="v">
      <t c="3" si="227">
        <n x="225"/>
        <n x="256"/>
        <n x="6"/>
      </t>
    </mdx>
    <mdx n="0" f="v">
      <t c="3" si="227">
        <n x="225"/>
        <n x="255"/>
        <n x="6"/>
      </t>
    </mdx>
    <mdx n="0" f="v">
      <t c="3" si="227">
        <n x="225"/>
        <n x="375"/>
        <n x="6"/>
      </t>
    </mdx>
    <mdx n="0" f="v">
      <t c="3" si="227">
        <n x="225"/>
        <n x="365"/>
        <n x="6"/>
      </t>
    </mdx>
    <mdx n="0" f="v">
      <t c="3" si="227">
        <n x="225"/>
        <n x="272"/>
        <n x="3"/>
      </t>
    </mdx>
    <mdx n="0" f="v">
      <t c="3" si="227">
        <n x="225"/>
        <n x="356"/>
        <n x="3"/>
      </t>
    </mdx>
    <mdx n="0" f="v">
      <t c="3" si="227">
        <n x="225"/>
        <n x="358"/>
        <n x="3"/>
      </t>
    </mdx>
    <mdx n="0" f="v">
      <t c="3" si="227">
        <n x="225"/>
        <n x="359"/>
        <n x="3"/>
      </t>
    </mdx>
    <mdx n="0" f="v">
      <t c="3" si="227">
        <n x="225"/>
        <n x="360"/>
        <n x="3"/>
      </t>
    </mdx>
    <mdx n="0" f="v">
      <t c="3" si="227">
        <n x="225"/>
        <n x="266"/>
        <n x="3"/>
      </t>
    </mdx>
    <mdx n="0" f="v">
      <t c="3" si="227">
        <n x="225"/>
        <n x="264"/>
        <n x="3"/>
      </t>
    </mdx>
    <mdx n="0" f="v">
      <t c="3" si="227">
        <n x="225"/>
        <n x="262"/>
        <n x="3"/>
      </t>
    </mdx>
    <mdx n="0" f="v">
      <t c="3" si="227">
        <n x="225"/>
        <n x="261"/>
        <n x="3"/>
      </t>
    </mdx>
    <mdx n="0" f="v">
      <t c="3" si="227">
        <n x="225"/>
        <n x="260"/>
        <n x="3"/>
      </t>
    </mdx>
    <mdx n="0" f="v">
      <t c="3" si="227">
        <n x="225"/>
        <n x="256"/>
        <n x="3"/>
      </t>
    </mdx>
    <mdx n="0" f="v">
      <t c="3" si="227">
        <n x="225"/>
        <n x="255"/>
        <n x="3"/>
      </t>
    </mdx>
    <mdx n="0" f="v">
      <t c="3" si="227">
        <n x="225"/>
        <n x="375"/>
        <n x="3"/>
      </t>
    </mdx>
    <mdx n="0" f="v">
      <t c="3" si="227">
        <n x="225"/>
        <n x="363"/>
        <n x="3"/>
      </t>
    </mdx>
    <mdx n="0" f="v">
      <t c="3" si="227">
        <n x="225"/>
        <n x="365"/>
        <n x="3"/>
      </t>
    </mdx>
    <mdx n="0" f="v">
      <t c="3" si="227">
        <n x="225"/>
        <n x="307"/>
        <n x="3"/>
      </t>
    </mdx>
    <mdx n="0" f="v">
      <t c="3" si="227">
        <n x="225"/>
        <n x="356"/>
        <n x="189"/>
      </t>
    </mdx>
    <mdx n="0" f="v">
      <t c="3" si="227">
        <n x="225"/>
        <n x="375"/>
        <n x="189"/>
      </t>
    </mdx>
    <mdx n="0" f="v">
      <t c="3" si="227">
        <n x="225"/>
        <n x="363"/>
        <n x="189"/>
      </t>
    </mdx>
    <mdx n="0" f="v">
      <t c="3" si="227">
        <n x="225"/>
        <n x="356"/>
        <n x="89"/>
      </t>
    </mdx>
    <mdx n="0" f="v">
      <t c="3" si="227">
        <n x="225"/>
        <n x="358"/>
        <n x="89"/>
      </t>
    </mdx>
    <mdx n="0" f="v">
      <t c="3" si="227">
        <n x="225"/>
        <n x="359"/>
        <n x="89"/>
      </t>
    </mdx>
    <mdx n="0" f="v">
      <t c="3" si="227">
        <n x="225"/>
        <n x="360"/>
        <n x="89"/>
      </t>
    </mdx>
    <mdx n="0" f="v">
      <t c="3" si="227">
        <n x="225"/>
        <n x="265"/>
        <n x="89"/>
      </t>
    </mdx>
    <mdx n="0" f="v">
      <t c="3" si="227">
        <n x="225"/>
        <n x="264"/>
        <n x="89"/>
      </t>
    </mdx>
    <mdx n="0" f="v">
      <t c="3" si="227">
        <n x="225"/>
        <n x="261"/>
        <n x="89"/>
      </t>
    </mdx>
    <mdx n="0" f="v">
      <t c="3" si="227">
        <n x="225"/>
        <n x="256"/>
        <n x="89"/>
      </t>
    </mdx>
    <mdx n="0" f="v">
      <t c="3" si="227">
        <n x="225"/>
        <n x="363"/>
        <n x="89"/>
      </t>
    </mdx>
    <mdx n="0" f="v">
      <t c="3" si="227">
        <n x="225"/>
        <n x="307"/>
        <n x="89"/>
      </t>
    </mdx>
    <mdx n="0" f="v">
      <t c="3" si="227">
        <n x="225"/>
        <n x="261"/>
        <n x="93"/>
      </t>
    </mdx>
    <mdx n="0" f="v">
      <t c="3" si="227">
        <n x="225"/>
        <n x="256"/>
        <n x="93"/>
      </t>
    </mdx>
    <mdx n="0" f="v">
      <t c="3" si="227">
        <n x="225"/>
        <n x="307"/>
        <n x="93"/>
      </t>
    </mdx>
    <mdx n="0" f="v">
      <t c="3" si="227">
        <n x="225"/>
        <n x="355"/>
        <n x="97"/>
      </t>
    </mdx>
    <mdx n="0" f="v">
      <t c="3" si="227">
        <n x="225"/>
        <n x="356"/>
        <n x="97"/>
      </t>
    </mdx>
    <mdx n="0" f="v">
      <t c="3" si="227">
        <n x="225"/>
        <n x="358"/>
        <n x="97"/>
      </t>
    </mdx>
    <mdx n="0" f="v">
      <t c="3" si="227">
        <n x="225"/>
        <n x="359"/>
        <n x="97"/>
      </t>
    </mdx>
    <mdx n="0" f="v">
      <t c="3" si="227">
        <n x="225"/>
        <n x="360"/>
        <n x="97"/>
      </t>
    </mdx>
    <mdx n="0" f="v">
      <t c="3" si="227">
        <n x="225"/>
        <n x="265"/>
        <n x="97"/>
      </t>
    </mdx>
    <mdx n="0" f="v">
      <t c="3" si="227">
        <n x="225"/>
        <n x="264"/>
        <n x="97"/>
      </t>
    </mdx>
    <mdx n="0" f="v">
      <t c="3" si="227">
        <n x="225"/>
        <n x="262"/>
        <n x="97"/>
      </t>
    </mdx>
    <mdx n="0" f="v">
      <t c="3" si="227">
        <n x="225"/>
        <n x="260"/>
        <n x="97"/>
      </t>
    </mdx>
    <mdx n="0" f="v">
      <t c="3" si="227">
        <n x="225"/>
        <n x="259"/>
        <n x="97"/>
      </t>
    </mdx>
    <mdx n="0" f="v">
      <t c="3" si="227">
        <n x="225"/>
        <n x="256"/>
        <n x="97"/>
      </t>
    </mdx>
    <mdx n="0" f="v">
      <t c="3" si="227">
        <n x="225"/>
        <n x="363"/>
        <n x="97"/>
      </t>
    </mdx>
    <mdx n="0" f="v">
      <t c="3" si="227">
        <n x="225"/>
        <n x="307"/>
        <n x="97"/>
      </t>
    </mdx>
    <mdx n="0" f="v">
      <t c="3" si="227">
        <n x="225"/>
        <n x="265"/>
        <n x="246"/>
      </t>
    </mdx>
    <mdx n="0" f="v">
      <t c="3" si="227">
        <n x="225"/>
        <n x="264"/>
        <n x="246"/>
      </t>
    </mdx>
    <mdx n="0" f="v">
      <t c="3" si="227">
        <n x="225"/>
        <n x="261"/>
        <n x="246"/>
      </t>
    </mdx>
    <mdx n="0" f="v">
      <t c="3" si="227">
        <n x="225"/>
        <n x="259"/>
        <n x="246"/>
      </t>
    </mdx>
    <mdx n="0" f="v">
      <t c="3" si="227">
        <n x="225"/>
        <n x="257"/>
        <n x="246"/>
      </t>
    </mdx>
    <mdx n="0" f="v">
      <t c="3" si="227">
        <n x="225"/>
        <n x="355"/>
        <n x="246"/>
      </t>
    </mdx>
    <mdx n="0" f="v">
      <t c="3" si="227">
        <n x="225"/>
        <n x="356"/>
        <n x="246"/>
      </t>
    </mdx>
    <mdx n="0" f="v">
      <t c="3" si="227">
        <n x="225"/>
        <n x="357"/>
        <n x="246"/>
      </t>
    </mdx>
    <mdx n="0" f="v">
      <t c="3" si="227">
        <n x="225"/>
        <n x="358"/>
        <n x="246"/>
      </t>
    </mdx>
    <mdx n="0" f="v">
      <t c="3" si="227">
        <n x="225"/>
        <n x="360"/>
        <n x="246"/>
      </t>
    </mdx>
    <mdx n="0" f="v">
      <t c="3" si="227">
        <n x="225"/>
        <n x="361"/>
        <n x="246"/>
      </t>
    </mdx>
    <mdx n="0" f="v">
      <t c="3" si="227">
        <n x="225"/>
        <n x="255"/>
        <n x="246"/>
      </t>
    </mdx>
    <mdx n="0" f="v">
      <t c="3" si="227">
        <n x="225"/>
        <n x="362"/>
        <n x="246"/>
      </t>
    </mdx>
    <mdx n="0" f="v">
      <t c="3" si="227">
        <n x="225"/>
        <n x="267"/>
        <n x="186"/>
      </t>
    </mdx>
    <mdx n="0" f="v">
      <t c="3" si="227">
        <n x="225"/>
        <n x="266"/>
        <n x="186"/>
      </t>
    </mdx>
    <mdx n="0" f="v">
      <t c="3" si="227">
        <n x="225"/>
        <n x="260"/>
        <n x="186"/>
      </t>
    </mdx>
    <mdx n="0" f="v">
      <t c="3" si="227">
        <n x="225"/>
        <n x="256"/>
        <n x="186"/>
      </t>
    </mdx>
    <mdx n="0" f="v">
      <t c="3" si="227">
        <n x="225"/>
        <n x="355"/>
        <n x="186"/>
      </t>
    </mdx>
    <mdx n="0" f="v">
      <t c="3" si="227">
        <n x="225"/>
        <n x="356"/>
        <n x="186"/>
      </t>
    </mdx>
    <mdx n="0" f="v">
      <t c="3" si="227">
        <n x="225"/>
        <n x="360"/>
        <n x="186"/>
      </t>
    </mdx>
    <mdx n="0" f="v">
      <t c="3" si="227">
        <n x="225"/>
        <n x="362"/>
        <n x="186"/>
      </t>
    </mdx>
    <mdx n="0" f="v">
      <t c="3" si="227">
        <n x="225"/>
        <n x="368"/>
        <n x="186"/>
      </t>
    </mdx>
    <mdx n="0" f="v">
      <t c="3" si="227">
        <n x="225"/>
        <n x="371"/>
        <n x="186"/>
      </t>
    </mdx>
    <mdx n="0" f="v">
      <t c="3" si="227">
        <n x="225"/>
        <n x="373"/>
        <n x="186"/>
      </t>
    </mdx>
    <mdx n="0" f="v">
      <t c="3" si="227">
        <n x="225"/>
        <n x="374"/>
        <n x="186"/>
      </t>
    </mdx>
    <mdx n="0" f="v">
      <t c="3" si="227">
        <n x="225"/>
        <n x="375"/>
        <n x="186"/>
      </t>
    </mdx>
    <mdx n="0" f="v">
      <t c="3" si="227">
        <n x="225"/>
        <n x="379"/>
        <n x="186"/>
      </t>
    </mdx>
    <mdx n="0" f="v">
      <t c="3" si="227">
        <n x="225"/>
        <n x="381"/>
        <n x="186"/>
      </t>
    </mdx>
    <mdx n="0" f="v">
      <t c="3" si="227">
        <n x="225"/>
        <n x="278"/>
        <n x="186"/>
      </t>
    </mdx>
    <mdx n="0" f="v">
      <t c="3" si="227">
        <n x="225"/>
        <n x="397"/>
        <n x="186"/>
      </t>
    </mdx>
    <mdx n="0" f="v">
      <t c="3" si="227">
        <n x="225"/>
        <n x="405"/>
        <n x="186"/>
      </t>
    </mdx>
    <mdx n="0" f="v">
      <t c="3" si="227">
        <n x="225"/>
        <n x="410"/>
        <n x="186"/>
      </t>
    </mdx>
    <mdx n="0" f="v">
      <t c="3" si="227">
        <n x="225"/>
        <n x="411"/>
        <n x="186"/>
      </t>
    </mdx>
    <mdx n="0" f="v">
      <t c="3" si="227">
        <n x="225"/>
        <n x="392"/>
        <n x="186"/>
      </t>
    </mdx>
    <mdx n="0" f="v">
      <t c="3" si="227">
        <n x="225"/>
        <n x="399"/>
        <n x="186"/>
      </t>
    </mdx>
    <mdx n="0" f="v">
      <t c="3" si="227">
        <n x="225"/>
        <n x="421"/>
        <n x="186"/>
      </t>
    </mdx>
    <mdx n="0" f="v">
      <t c="3" si="227">
        <n x="225"/>
        <n x="412"/>
        <n x="186"/>
      </t>
    </mdx>
    <mdx n="0" f="v">
      <t c="3" si="227">
        <n x="225"/>
        <n x="414"/>
        <n x="186"/>
      </t>
    </mdx>
    <mdx n="0" f="v">
      <t c="3" si="227">
        <n x="225"/>
        <n x="328"/>
        <n x="186"/>
      </t>
    </mdx>
    <mdx n="0" f="v">
      <t c="3" si="227">
        <n x="225"/>
        <n x="430"/>
        <n x="186"/>
      </t>
    </mdx>
    <mdx n="0" f="v">
      <t c="3" si="227">
        <n x="225"/>
        <n x="443"/>
        <n x="186"/>
      </t>
    </mdx>
    <mdx n="0" f="v">
      <t c="3" si="227">
        <n x="225"/>
        <n x="444"/>
        <n x="186"/>
      </t>
    </mdx>
    <mdx n="0" f="v">
      <t c="3" si="227">
        <n x="225"/>
        <n x="445"/>
        <n x="186"/>
      </t>
    </mdx>
    <mdx n="0" f="v">
      <t c="3" si="227">
        <n x="225"/>
        <n x="453"/>
        <n x="186"/>
      </t>
    </mdx>
    <mdx n="0" f="v">
      <t c="3" si="227">
        <n x="225"/>
        <n x="456"/>
        <n x="186"/>
      </t>
    </mdx>
    <mdx n="0" f="v">
      <t c="3" si="227">
        <n x="225"/>
        <n x="350"/>
        <n x="186"/>
      </t>
    </mdx>
    <mdx n="0" f="v">
      <t c="3" si="227">
        <n x="225"/>
        <n x="441"/>
        <n x="186"/>
      </t>
    </mdx>
    <mdx n="0" f="v">
      <t c="3" si="227">
        <n x="225"/>
        <n x="463"/>
        <n x="186"/>
      </t>
    </mdx>
    <mdx n="0" f="v">
      <t c="3" si="227">
        <n x="225"/>
        <n x="466"/>
        <n x="186"/>
      </t>
    </mdx>
    <mdx n="0" f="v">
      <t c="3" si="227">
        <n x="225"/>
        <n x="450"/>
        <n x="186"/>
      </t>
    </mdx>
    <mdx n="0" f="v">
      <t c="3" si="227">
        <n x="225"/>
        <n x="475"/>
        <n x="186"/>
      </t>
    </mdx>
    <mdx n="0" f="v">
      <t c="3" si="227">
        <n x="225"/>
        <n x="469"/>
        <n x="186"/>
      </t>
    </mdx>
    <mdx n="0" f="v">
      <t c="3" si="227">
        <n x="225"/>
        <n x="470"/>
        <n x="186"/>
      </t>
    </mdx>
    <mdx n="0" f="v">
      <t c="3" si="227">
        <n x="225"/>
        <n x="472"/>
        <n x="186"/>
      </t>
    </mdx>
    <mdx n="0" f="v">
      <t c="3" si="227">
        <n x="225"/>
        <n x="483"/>
        <n x="186"/>
      </t>
    </mdx>
    <mdx n="0" f="v">
      <t c="3" si="227">
        <n x="225"/>
        <n x="487"/>
        <n x="186"/>
      </t>
    </mdx>
    <mdx n="0" f="v">
      <t c="3" si="227">
        <n x="225"/>
        <n x="478"/>
        <n x="186"/>
      </t>
    </mdx>
    <mdx n="0" f="v">
      <t c="3" si="227">
        <n x="225"/>
        <n x="489"/>
        <n x="186"/>
      </t>
    </mdx>
    <mdx n="0" f="v">
      <t c="3" si="227">
        <n x="225"/>
        <n x="490"/>
        <n x="186"/>
      </t>
    </mdx>
    <mdx n="0" f="v">
      <t c="3" si="227">
        <n x="225"/>
        <n x="498"/>
        <n x="186"/>
      </t>
    </mdx>
    <mdx n="0" f="v">
      <t c="3" si="227">
        <n x="225"/>
        <n x="514"/>
        <n x="186"/>
      </t>
    </mdx>
    <mdx n="0" f="v">
      <t c="3" si="227">
        <n x="225"/>
        <n x="518"/>
        <n x="186"/>
      </t>
    </mdx>
    <mdx n="0" f="v">
      <t c="3" si="227">
        <n x="225"/>
        <n x="522"/>
        <n x="186"/>
      </t>
    </mdx>
    <mdx n="0" f="v">
      <t c="3" si="227">
        <n x="225"/>
        <n x="530"/>
        <n x="186"/>
      </t>
    </mdx>
    <mdx n="0" f="v">
      <t c="3" si="227">
        <n x="225"/>
        <n x="535"/>
        <n x="186"/>
      </t>
    </mdx>
    <mdx n="0" f="v">
      <t c="3" si="227">
        <n x="225"/>
        <n x="536"/>
        <n x="186"/>
      </t>
    </mdx>
    <mdx n="0" f="v">
      <t c="3" si="227">
        <n x="225"/>
        <n x="537"/>
        <n x="186"/>
      </t>
    </mdx>
    <mdx n="0" f="v">
      <t c="3" si="227">
        <n x="225"/>
        <n x="543"/>
        <n x="186"/>
      </t>
    </mdx>
    <mdx n="0" f="v">
      <t c="3" si="227">
        <n x="225"/>
        <n x="545"/>
        <n x="186"/>
      </t>
    </mdx>
    <mdx n="0" f="v">
      <t c="3" si="227">
        <n x="225"/>
        <n x="546"/>
        <n x="186"/>
      </t>
    </mdx>
    <mdx n="0" f="v">
      <t c="3" si="227">
        <n x="225"/>
        <n x="430"/>
        <n x="169"/>
      </t>
    </mdx>
    <mdx n="0" f="v">
      <t c="3" si="227">
        <n x="225"/>
        <n x="462"/>
        <n x="169"/>
      </t>
    </mdx>
    <mdx n="0" f="v">
      <t c="3" si="227">
        <n x="225"/>
        <n x="260"/>
        <n x="173"/>
      </t>
    </mdx>
    <mdx n="0" f="v">
      <t c="3" si="227">
        <n x="225"/>
        <n x="270"/>
        <n x="173"/>
      </t>
    </mdx>
    <mdx n="0" f="v">
      <t c="3" si="227">
        <n x="225"/>
        <n x="256"/>
        <n x="67"/>
      </t>
    </mdx>
    <mdx n="0" f="v">
      <t c="3" si="227">
        <n x="225"/>
        <n x="270"/>
        <n x="67"/>
      </t>
    </mdx>
    <mdx n="0" f="v">
      <t c="3" si="227">
        <n x="225"/>
        <n x="355"/>
        <n x="67"/>
      </t>
    </mdx>
    <mdx n="0" f="v">
      <t c="3" si="227">
        <n x="225"/>
        <n x="360"/>
        <n x="67"/>
      </t>
    </mdx>
    <mdx n="0" f="v">
      <t c="3" si="227">
        <n x="225"/>
        <n x="547"/>
        <n x="67"/>
      </t>
    </mdx>
    <mdx n="0" f="v">
      <t c="3" si="227">
        <n x="225"/>
        <n x="364"/>
        <n x="67"/>
      </t>
    </mdx>
    <mdx n="0" f="v">
      <t c="3" si="227">
        <n x="225"/>
        <n x="548"/>
        <n x="67"/>
      </t>
    </mdx>
    <mdx n="0" f="v">
      <t c="3" si="227">
        <n x="225"/>
        <n x="365"/>
        <n x="67"/>
      </t>
    </mdx>
    <mdx n="0" f="v">
      <t c="3" si="227">
        <n x="225"/>
        <n x="366"/>
        <n x="67"/>
      </t>
    </mdx>
    <mdx n="0" f="v">
      <t c="3" si="227">
        <n x="225"/>
        <n x="371"/>
        <n x="67"/>
      </t>
    </mdx>
    <mdx n="0" f="v">
      <t c="3" si="227">
        <n x="225"/>
        <n x="373"/>
        <n x="67"/>
      </t>
    </mdx>
    <mdx n="0" f="v">
      <t c="3" si="227">
        <n x="225"/>
        <n x="280"/>
        <n x="67"/>
      </t>
    </mdx>
    <mdx n="0" f="v">
      <t c="3" si="227">
        <n x="225"/>
        <n x="380"/>
        <n x="67"/>
      </t>
    </mdx>
    <mdx n="0" f="v">
      <t c="3" si="227">
        <n x="225"/>
        <n x="386"/>
        <n x="67"/>
      </t>
    </mdx>
    <mdx n="0" f="v">
      <t c="3" si="227">
        <n x="225"/>
        <n x="387"/>
        <n x="67"/>
      </t>
    </mdx>
    <mdx n="0" f="v">
      <t c="3" si="227">
        <n x="225"/>
        <n x="389"/>
        <n x="67"/>
      </t>
    </mdx>
    <mdx n="0" f="v">
      <t c="3" si="227">
        <n x="225"/>
        <n x="394"/>
        <n x="67"/>
      </t>
    </mdx>
    <mdx n="0" f="v">
      <t c="3" si="227">
        <n x="225"/>
        <n x="396"/>
        <n x="67"/>
      </t>
    </mdx>
    <mdx n="0" f="v">
      <t c="3" si="227">
        <n x="225"/>
        <n x="403"/>
        <n x="67"/>
      </t>
    </mdx>
    <mdx n="0" f="v">
      <t c="3" si="227">
        <n x="225"/>
        <n x="406"/>
        <n x="67"/>
      </t>
    </mdx>
    <mdx n="0" f="v">
      <t c="3" si="227">
        <n x="225"/>
        <n x="410"/>
        <n x="67"/>
      </t>
    </mdx>
    <mdx n="0" f="v">
      <t c="3" si="227">
        <n x="225"/>
        <n x="418"/>
        <n x="67"/>
      </t>
    </mdx>
    <mdx n="0" f="v">
      <t c="3" si="227">
        <n x="225"/>
        <n x="419"/>
        <n x="67"/>
      </t>
    </mdx>
    <mdx n="0" f="v">
      <t c="3" si="227">
        <n x="225"/>
        <n x="299"/>
        <n x="67"/>
      </t>
    </mdx>
    <mdx n="0" f="v">
      <t c="3" si="227">
        <n x="225"/>
        <n x="414"/>
        <n x="67"/>
      </t>
    </mdx>
    <mdx n="0" f="v">
      <t c="3" si="227">
        <n x="225"/>
        <n x="415"/>
        <n x="67"/>
      </t>
    </mdx>
    <mdx n="0" f="v">
      <t c="3" si="227">
        <n x="225"/>
        <n x="327"/>
        <n x="67"/>
      </t>
    </mdx>
    <mdx n="0" f="v">
      <t c="3" si="227">
        <n x="225"/>
        <n x="328"/>
        <n x="67"/>
      </t>
    </mdx>
    <mdx n="0" f="v">
      <t c="3" si="227">
        <n x="225"/>
        <n x="429"/>
        <n x="67"/>
      </t>
    </mdx>
    <mdx n="0" f="v">
      <t c="3" si="227">
        <n x="225"/>
        <n x="437"/>
        <n x="67"/>
      </t>
    </mdx>
    <mdx n="0" f="v">
      <t c="3" si="227">
        <n x="225"/>
        <n x="445"/>
        <n x="67"/>
      </t>
    </mdx>
    <mdx n="0" f="v">
      <t c="3" si="227">
        <n x="225"/>
        <n x="453"/>
        <n x="67"/>
      </t>
    </mdx>
    <mdx n="0" f="v">
      <t c="3" si="227">
        <n x="225"/>
        <n x="346"/>
        <n x="67"/>
      </t>
    </mdx>
    <mdx n="0" f="v">
      <t c="3" si="227">
        <n x="225"/>
        <n x="439"/>
        <n x="67"/>
      </t>
    </mdx>
    <mdx n="0" f="v">
      <t c="3" si="227">
        <n x="225"/>
        <n x="441"/>
        <n x="67"/>
      </t>
    </mdx>
    <mdx n="0" f="v">
      <t c="3" si="227">
        <n x="225"/>
        <n x="459"/>
        <n x="67"/>
      </t>
    </mdx>
    <mdx n="0" f="v">
      <t c="3" si="227">
        <n x="225"/>
        <n x="465"/>
        <n x="67"/>
      </t>
    </mdx>
    <mdx n="0" f="v">
      <t c="3" si="227">
        <n x="225"/>
        <n x="473"/>
        <n x="67"/>
      </t>
    </mdx>
    <mdx n="0" f="v">
      <t c="3" si="227">
        <n x="225"/>
        <n x="476"/>
        <n x="67"/>
      </t>
    </mdx>
    <mdx n="0" f="v">
      <t c="3" si="227">
        <n x="225"/>
        <n x="469"/>
        <n x="67"/>
      </t>
    </mdx>
    <mdx n="0" f="v">
      <t c="3" si="227">
        <n x="225"/>
        <n x="488"/>
        <n x="67"/>
      </t>
    </mdx>
    <mdx n="0" f="v">
      <t c="3" si="227">
        <n x="225"/>
        <n x="472"/>
        <n x="67"/>
      </t>
    </mdx>
    <mdx n="0" f="v">
      <t c="3" si="227">
        <n x="225"/>
        <n x="484"/>
        <n x="67"/>
      </t>
    </mdx>
    <mdx n="0" f="v">
      <t c="3" si="227">
        <n x="225"/>
        <n x="482"/>
        <n x="67"/>
      </t>
    </mdx>
    <mdx n="0" f="v">
      <t c="3" si="227">
        <n x="225"/>
        <n x="494"/>
        <n x="67"/>
      </t>
    </mdx>
    <mdx n="0" f="v">
      <t c="3" si="227">
        <n x="225"/>
        <n x="491"/>
        <n x="67"/>
      </t>
    </mdx>
    <mdx n="0" f="v">
      <t c="3" si="227">
        <n x="225"/>
        <n x="495"/>
        <n x="67"/>
      </t>
    </mdx>
    <mdx n="0" f="v">
      <t c="3" si="227">
        <n x="225"/>
        <n x="503"/>
        <n x="67"/>
      </t>
    </mdx>
    <mdx n="0" f="v">
      <t c="3" si="227">
        <n x="225"/>
        <n x="509"/>
        <n x="67"/>
      </t>
    </mdx>
    <mdx n="0" f="v">
      <t c="3" si="227">
        <n x="225"/>
        <n x="505"/>
        <n x="67"/>
      </t>
    </mdx>
    <mdx n="0" f="v">
      <t c="3" si="227">
        <n x="225"/>
        <n x="506"/>
        <n x="67"/>
      </t>
    </mdx>
    <mdx n="0" f="v">
      <t c="3" si="227">
        <n x="225"/>
        <n x="515"/>
        <n x="67"/>
      </t>
    </mdx>
    <mdx n="0" f="v">
      <t c="3" si="227">
        <n x="225"/>
        <n x="516"/>
        <n x="67"/>
      </t>
    </mdx>
    <mdx n="0" f="v">
      <t c="3" si="227">
        <n x="225"/>
        <n x="511"/>
        <n x="67"/>
      </t>
    </mdx>
    <mdx n="0" f="v">
      <t c="3" si="227">
        <n x="225"/>
        <n x="512"/>
        <n x="67"/>
      </t>
    </mdx>
    <mdx n="0" f="v">
      <t c="3" si="227">
        <n x="225"/>
        <n x="522"/>
        <n x="67"/>
      </t>
    </mdx>
    <mdx n="0" f="v">
      <t c="3" si="227">
        <n x="225"/>
        <n x="521"/>
        <n x="67"/>
      </t>
    </mdx>
    <mdx n="0" f="v">
      <t c="3" si="227">
        <n x="225"/>
        <n x="528"/>
        <n x="67"/>
      </t>
    </mdx>
    <mdx n="0" f="v">
      <t c="3" si="227">
        <n x="225"/>
        <n x="525"/>
        <n x="67"/>
      </t>
    </mdx>
    <mdx n="0" f="v">
      <t c="3" si="227">
        <n x="225"/>
        <n x="531"/>
        <n x="67"/>
      </t>
    </mdx>
    <mdx n="0" f="v">
      <t c="3" si="227">
        <n x="225"/>
        <n x="539"/>
        <n x="67"/>
      </t>
    </mdx>
    <mdx n="0" f="v">
      <t c="3" si="227">
        <n x="225"/>
        <n x="544"/>
        <n x="67"/>
      </t>
    </mdx>
    <mdx n="0" f="v">
      <t c="3" si="227">
        <n x="225"/>
        <n x="273"/>
        <n x="158"/>
      </t>
    </mdx>
    <mdx n="0" f="v">
      <t c="3" si="227">
        <n x="225"/>
        <n x="266"/>
        <n x="158"/>
      </t>
    </mdx>
    <mdx n="0" f="v">
      <t c="3" si="227">
        <n x="225"/>
        <n x="261"/>
        <n x="158"/>
      </t>
    </mdx>
    <mdx n="0" f="v">
      <t c="3" si="227">
        <n x="225"/>
        <n x="257"/>
        <n x="158"/>
      </t>
    </mdx>
    <mdx n="0" f="v">
      <t c="3" si="227">
        <n x="225"/>
        <n x="271"/>
        <n x="158"/>
      </t>
    </mdx>
    <mdx n="0" f="v">
      <t c="3" si="227">
        <n x="225"/>
        <n x="268"/>
        <n x="158"/>
      </t>
    </mdx>
    <mdx n="0" f="v">
      <t c="3" si="227">
        <n x="225"/>
        <n x="357"/>
        <n x="158"/>
      </t>
    </mdx>
    <mdx n="0" f="v">
      <t c="3" si="227">
        <n x="225"/>
        <n x="359"/>
        <n x="158"/>
      </t>
    </mdx>
    <mdx n="0" f="v">
      <t c="3" si="227">
        <n x="225"/>
        <n x="360"/>
        <n x="158"/>
      </t>
    </mdx>
    <mdx n="0" f="v">
      <t c="3" si="227">
        <n x="225"/>
        <n x="393"/>
        <n x="158"/>
      </t>
    </mdx>
    <mdx n="0" f="v">
      <t c="3" si="227">
        <n x="225"/>
        <n x="363"/>
        <n x="158"/>
      </t>
    </mdx>
    <mdx n="0" f="v">
      <t c="3" si="227">
        <n x="225"/>
        <n x="307"/>
        <n x="158"/>
      </t>
    </mdx>
    <mdx n="0" f="v">
      <t c="3" si="227">
        <n x="225"/>
        <n x="371"/>
        <n x="158"/>
      </t>
    </mdx>
    <mdx n="0" f="v">
      <t c="3" si="227">
        <n x="225"/>
        <n x="377"/>
        <n x="158"/>
      </t>
    </mdx>
    <mdx n="0" f="v">
      <t c="3" si="227">
        <n x="225"/>
        <n x="382"/>
        <n x="158"/>
      </t>
    </mdx>
    <mdx n="0" f="v">
      <t c="3" si="227">
        <n x="225"/>
        <n x="389"/>
        <n x="158"/>
      </t>
    </mdx>
    <mdx n="0" f="v">
      <t c="3" si="227">
        <n x="225"/>
        <n x="395"/>
        <n x="158"/>
      </t>
    </mdx>
    <mdx n="0" f="v">
      <t c="3" si="227">
        <n x="225"/>
        <n x="403"/>
        <n x="158"/>
      </t>
    </mdx>
    <mdx n="0" f="v">
      <t c="3" si="227">
        <n x="225"/>
        <n x="409"/>
        <n x="158"/>
      </t>
    </mdx>
    <mdx n="0" f="v">
      <t c="3" si="227">
        <n x="225"/>
        <n x="420"/>
        <n x="158"/>
      </t>
    </mdx>
    <mdx n="0" f="v">
      <t c="3" si="227">
        <n x="225"/>
        <n x="399"/>
        <n x="158"/>
      </t>
    </mdx>
    <mdx n="0" f="v">
      <t c="3" si="227">
        <n x="225"/>
        <n x="400"/>
        <n x="158"/>
      </t>
    </mdx>
    <mdx n="0" f="v">
      <t c="3" si="227">
        <n x="225"/>
        <n x="417"/>
        <n x="158"/>
      </t>
    </mdx>
    <mdx n="0" f="v">
      <t c="3" si="227">
        <n x="225"/>
        <n x="329"/>
        <n x="158"/>
      </t>
    </mdx>
    <mdx n="0" f="v">
      <t c="3" si="227">
        <n x="225"/>
        <n x="299"/>
        <n x="158"/>
      </t>
    </mdx>
    <mdx n="0" f="v">
      <t c="3" si="227">
        <n x="225"/>
        <n x="297"/>
        <n x="158"/>
      </t>
    </mdx>
    <mdx n="0" f="v">
      <t c="3" si="227">
        <n x="225"/>
        <n x="422"/>
        <n x="158"/>
      </t>
    </mdx>
    <mdx n="0" f="v">
      <t c="3" si="227">
        <n x="225"/>
        <n x="412"/>
        <n x="158"/>
      </t>
    </mdx>
    <mdx n="0" f="v">
      <t c="3" si="227">
        <n x="225"/>
        <n x="424"/>
        <n x="158"/>
      </t>
    </mdx>
    <mdx n="0" f="v">
      <t c="3" si="227">
        <n x="225"/>
        <n x="436"/>
        <n x="158"/>
      </t>
    </mdx>
    <mdx n="0" f="v">
      <t c="3" si="227">
        <n x="225"/>
        <n x="428"/>
        <n x="158"/>
      </t>
    </mdx>
    <mdx n="0" f="v">
      <t c="3" si="227">
        <n x="225"/>
        <n x="432"/>
        <n x="158"/>
      </t>
    </mdx>
    <mdx n="0" f="v">
      <t c="3" si="227">
        <n x="225"/>
        <n x="326"/>
        <n x="158"/>
      </t>
    </mdx>
    <mdx n="0" f="v">
      <t c="3" si="227">
        <n x="225"/>
        <n x="445"/>
        <n x="158"/>
      </t>
    </mdx>
    <mdx n="0" f="v">
      <t c="3" si="227">
        <n x="225"/>
        <n x="434"/>
        <n x="158"/>
      </t>
    </mdx>
    <mdx n="0" f="v">
      <t c="3" si="227">
        <n x="225"/>
        <n x="276"/>
        <n x="158"/>
      </t>
    </mdx>
    <mdx n="0" f="v">
      <t c="3" si="227">
        <n x="225"/>
        <n x="454"/>
        <n x="158"/>
      </t>
    </mdx>
    <mdx n="0" f="v">
      <t c="3" si="227">
        <n x="225"/>
        <n x="439"/>
        <n x="158"/>
      </t>
    </mdx>
    <mdx n="0" f="v">
      <t c="3" si="227">
        <n x="225"/>
        <n x="441"/>
        <n x="158"/>
      </t>
    </mdx>
    <mdx n="0" f="v">
      <t c="3" si="227">
        <n x="225"/>
        <n x="463"/>
        <n x="158"/>
      </t>
    </mdx>
    <mdx n="0" f="v">
      <t c="3" si="227">
        <n x="225"/>
        <n x="465"/>
        <n x="158"/>
      </t>
    </mdx>
    <mdx n="0" f="v">
      <t c="3" si="227">
        <n x="225"/>
        <n x="448"/>
        <n x="158"/>
      </t>
    </mdx>
    <mdx n="0" f="v">
      <t c="3" si="227">
        <n x="225"/>
        <n x="449"/>
        <n x="158"/>
      </t>
    </mdx>
    <mdx n="0" f="v">
      <t c="3" si="227">
        <n x="225"/>
        <n x="471"/>
        <n x="158"/>
      </t>
    </mdx>
    <mdx n="0" f="v">
      <t c="3" si="227">
        <n x="225"/>
        <n x="468"/>
        <n x="158"/>
      </t>
    </mdx>
    <mdx n="0" f="v">
      <t c="3" si="227">
        <n x="225"/>
        <n x="480"/>
        <n x="158"/>
      </t>
    </mdx>
    <mdx n="0" f="v">
      <t c="3" si="227">
        <n x="225"/>
        <n x="481"/>
        <n x="158"/>
      </t>
    </mdx>
    <mdx n="0" f="v">
      <t c="3" si="227">
        <n x="225"/>
        <n x="487"/>
        <n x="158"/>
      </t>
    </mdx>
    <mdx n="0" f="v">
      <t c="3" si="227">
        <n x="225"/>
        <n x="478"/>
        <n x="158"/>
      </t>
    </mdx>
    <mdx n="0" f="v">
      <t c="3" si="227">
        <n x="225"/>
        <n x="493"/>
        <n x="158"/>
      </t>
    </mdx>
    <mdx n="0" f="v">
      <t c="3" si="227">
        <n x="225"/>
        <n x="497"/>
        <n x="158"/>
      </t>
    </mdx>
    <mdx n="0" f="v">
      <t c="3" si="227">
        <n x="225"/>
        <n x="498"/>
        <n x="158"/>
      </t>
    </mdx>
    <mdx n="0" f="v">
      <t c="3" si="227">
        <n x="225"/>
        <n x="499"/>
        <n x="158"/>
      </t>
    </mdx>
    <mdx n="0" f="v">
      <t c="3" si="227">
        <n x="225"/>
        <n x="501"/>
        <n x="158"/>
      </t>
    </mdx>
    <mdx n="0" f="v">
      <t c="3" si="227">
        <n x="225"/>
        <n x="509"/>
        <n x="158"/>
      </t>
    </mdx>
    <mdx n="0" f="v">
      <t c="3" si="227">
        <n x="225"/>
        <n x="506"/>
        <n x="158"/>
      </t>
    </mdx>
    <mdx n="0" f="v">
      <t c="3" si="227">
        <n x="225"/>
        <n x="519"/>
        <n x="158"/>
      </t>
    </mdx>
    <mdx n="0" f="v">
      <t c="3" si="227">
        <n x="225"/>
        <n x="514"/>
        <n x="158"/>
      </t>
    </mdx>
    <mdx n="0" f="v">
      <t c="3" si="227">
        <n x="225"/>
        <n x="515"/>
        <n x="158"/>
      </t>
    </mdx>
    <mdx n="0" f="v">
      <t c="3" si="227">
        <n x="225"/>
        <n x="517"/>
        <n x="158"/>
      </t>
    </mdx>
    <mdx n="0" f="v">
      <t c="3" si="227">
        <n x="225"/>
        <n x="522"/>
        <n x="158"/>
      </t>
    </mdx>
    <mdx n="0" f="v">
      <t c="3" si="227">
        <n x="225"/>
        <n x="520"/>
        <n x="158"/>
      </t>
    </mdx>
    <mdx n="0" f="v">
      <t c="3" si="227">
        <n x="225"/>
        <n x="526"/>
        <n x="158"/>
      </t>
    </mdx>
    <mdx n="0" f="v">
      <t c="3" si="227">
        <n x="225"/>
        <n x="530"/>
        <n x="158"/>
      </t>
    </mdx>
    <mdx n="0" f="v">
      <t c="3" si="227">
        <n x="225"/>
        <n x="532"/>
        <n x="158"/>
      </t>
    </mdx>
    <mdx n="0" f="v">
      <t c="3" si="227">
        <n x="225"/>
        <n x="536"/>
        <n x="158"/>
      </t>
    </mdx>
    <mdx n="0" f="v">
      <t c="3" si="227">
        <n x="225"/>
        <n x="537"/>
        <n x="158"/>
      </t>
    </mdx>
    <mdx n="0" f="v">
      <t c="3" si="227">
        <n x="225"/>
        <n x="545"/>
        <n x="158"/>
      </t>
    </mdx>
    <mdx n="0" f="v">
      <t c="3" si="227">
        <n x="225"/>
        <n x="541"/>
        <n x="158"/>
      </t>
    </mdx>
    <mdx n="0" f="v">
      <t c="3" si="227">
        <n x="225"/>
        <n x="272"/>
        <n x="160"/>
      </t>
    </mdx>
    <mdx n="0" f="v">
      <t c="3" si="227">
        <n x="225"/>
        <n x="267"/>
        <n x="160"/>
      </t>
    </mdx>
    <mdx n="0" f="v">
      <t c="3" si="227">
        <n x="225"/>
        <n x="266"/>
        <n x="160"/>
      </t>
    </mdx>
    <mdx n="0" f="v">
      <t c="3" si="227">
        <n x="225"/>
        <n x="263"/>
        <n x="160"/>
      </t>
    </mdx>
    <mdx n="0" f="v">
      <t c="3" si="227">
        <n x="225"/>
        <n x="261"/>
        <n x="160"/>
      </t>
    </mdx>
    <mdx n="0" f="v">
      <t c="3" si="227">
        <n x="225"/>
        <n x="259"/>
        <n x="160"/>
      </t>
    </mdx>
    <mdx n="0" f="v">
      <t c="3" si="227">
        <n x="225"/>
        <n x="257"/>
        <n x="160"/>
      </t>
    </mdx>
    <mdx n="0" f="v">
      <t c="3" si="227">
        <n x="225"/>
        <n x="271"/>
        <n x="160"/>
      </t>
    </mdx>
    <mdx n="0" f="v">
      <t c="3" si="227">
        <n x="225"/>
        <n x="357"/>
        <n x="160"/>
      </t>
    </mdx>
    <mdx n="0" f="v">
      <t c="3" si="227">
        <n x="225"/>
        <n x="359"/>
        <n x="160"/>
      </t>
    </mdx>
    <mdx n="0" f="v">
      <t c="3" si="227">
        <n x="225"/>
        <n x="361"/>
        <n x="160"/>
      </t>
    </mdx>
    <mdx n="0" f="v">
      <t c="3" si="227">
        <n x="225"/>
        <n x="393"/>
        <n x="160"/>
      </t>
    </mdx>
    <mdx n="0" f="v">
      <t c="3" si="227">
        <n x="225"/>
        <n x="373"/>
        <n x="160"/>
      </t>
    </mdx>
    <mdx n="0" f="v">
      <t c="3" si="227">
        <n x="225"/>
        <n x="374"/>
        <n x="160"/>
      </t>
    </mdx>
    <mdx n="0" f="v">
      <t c="3" si="227">
        <n x="225"/>
        <n x="379"/>
        <n x="160"/>
      </t>
    </mdx>
    <mdx n="0" f="v">
      <t c="3" si="227">
        <n x="225"/>
        <n x="386"/>
        <n x="160"/>
      </t>
    </mdx>
    <mdx n="0" f="v">
      <t c="3" si="227">
        <n x="225"/>
        <n x="387"/>
        <n x="160"/>
      </t>
    </mdx>
    <mdx n="0" f="v">
      <t c="3" si="227">
        <n x="225"/>
        <n x="394"/>
        <n x="160"/>
      </t>
    </mdx>
    <mdx n="0" f="v">
      <t c="3" si="227">
        <n x="225"/>
        <n x="396"/>
        <n x="160"/>
      </t>
    </mdx>
    <mdx n="0" f="v">
      <t c="3" si="227">
        <n x="225"/>
        <n x="397"/>
        <n x="160"/>
      </t>
    </mdx>
    <mdx n="0" f="v">
      <t c="3" si="227">
        <n x="225"/>
        <n x="405"/>
        <n x="160"/>
      </t>
    </mdx>
    <mdx n="0" f="v">
      <t c="3" si="227">
        <n x="225"/>
        <n x="406"/>
        <n x="160"/>
      </t>
    </mdx>
    <mdx n="0" f="v">
      <t c="3" si="227">
        <n x="225"/>
        <n x="408"/>
        <n x="160"/>
      </t>
    </mdx>
    <mdx n="0" f="v">
      <t c="3" si="227">
        <n x="225"/>
        <n x="420"/>
        <n x="160"/>
      </t>
    </mdx>
    <mdx n="0" f="v">
      <t c="3" si="227">
        <n x="225"/>
        <n x="418"/>
        <n x="160"/>
      </t>
    </mdx>
    <mdx n="0" f="v">
      <t c="3" si="227">
        <n x="225"/>
        <n x="399"/>
        <n x="160"/>
      </t>
    </mdx>
    <mdx n="0" f="v">
      <t c="3" si="227">
        <n x="225"/>
        <n x="400"/>
        <n x="160"/>
      </t>
    </mdx>
    <mdx n="0" f="v">
      <t c="3" si="227">
        <n x="225"/>
        <n x="402"/>
        <n x="160"/>
      </t>
    </mdx>
    <mdx n="0" f="v">
      <t c="3" si="227">
        <n x="225"/>
        <n x="411"/>
        <n x="160"/>
      </t>
    </mdx>
    <mdx n="0" f="v">
      <t c="3" si="227">
        <n x="225"/>
        <n x="419"/>
        <n x="160"/>
      </t>
    </mdx>
    <mdx n="0" f="v">
      <t c="3" si="227">
        <n x="225"/>
        <n x="421"/>
        <n x="160"/>
      </t>
    </mdx>
    <mdx n="0" f="v">
      <t c="3" si="227">
        <n x="225"/>
        <n x="329"/>
        <n x="160"/>
      </t>
    </mdx>
    <mdx n="0" f="v">
      <t c="3" si="227">
        <n x="225"/>
        <n x="423"/>
        <n x="160"/>
      </t>
    </mdx>
    <mdx n="0" f="v">
      <t c="3" si="227">
        <n x="225"/>
        <n x="415"/>
        <n x="160"/>
      </t>
    </mdx>
    <mdx n="0" f="v">
      <t c="3" si="227">
        <n x="225"/>
        <n x="427"/>
        <n x="160"/>
      </t>
    </mdx>
    <mdx n="0" f="v">
      <t c="3" si="227">
        <n x="225"/>
        <n x="424"/>
        <n x="160"/>
      </t>
    </mdx>
    <mdx n="0" f="v">
      <t c="3" si="227">
        <n x="225"/>
        <n x="425"/>
        <n x="160"/>
      </t>
    </mdx>
    <mdx n="0" f="v">
      <t c="3" si="227">
        <n x="225"/>
        <n x="433"/>
        <n x="160"/>
      </t>
    </mdx>
    <mdx n="0" f="v">
      <t c="3" si="227">
        <n x="225"/>
        <n x="328"/>
        <n x="160"/>
      </t>
    </mdx>
    <mdx n="0" f="v">
      <t c="3" si="227">
        <n x="225"/>
        <n x="429"/>
        <n x="160"/>
      </t>
    </mdx>
    <mdx n="0" f="v">
      <t c="3" si="227">
        <n x="225"/>
        <n x="431"/>
        <n x="160"/>
      </t>
    </mdx>
    <mdx n="0" f="v">
      <t c="3" si="227">
        <n x="225"/>
        <n x="437"/>
        <n x="160"/>
      </t>
    </mdx>
    <mdx n="0" f="v">
      <t c="3" si="227">
        <n x="225"/>
        <n x="294"/>
        <n x="160"/>
      </t>
    </mdx>
    <mdx n="0" f="v">
      <t c="3" si="227">
        <n x="225"/>
        <n x="293"/>
        <n x="160"/>
      </t>
    </mdx>
    <mdx n="0" f="v">
      <t c="3" si="227">
        <n x="225"/>
        <n x="276"/>
        <n x="160"/>
      </t>
    </mdx>
    <mdx n="0" f="v">
      <t c="3" si="227">
        <n x="225"/>
        <n x="455"/>
        <n x="160"/>
      </t>
    </mdx>
    <mdx n="0" f="v">
      <t c="3" si="227">
        <n x="225"/>
        <n x="456"/>
        <n x="160"/>
      </t>
    </mdx>
    <mdx n="0" f="v">
      <t c="3" si="227">
        <n x="225"/>
        <n x="346"/>
        <n x="160"/>
      </t>
    </mdx>
    <mdx n="0" f="v">
      <t c="3" si="227">
        <n x="225"/>
        <n x="447"/>
        <n x="160"/>
      </t>
    </mdx>
    <mdx n="0" f="v">
      <t c="3" si="227">
        <n x="225"/>
        <n x="461"/>
        <n x="160"/>
      </t>
    </mdx>
    <mdx n="0" f="v">
      <t c="3" si="227">
        <n x="225"/>
        <n x="465"/>
        <n x="160"/>
      </t>
    </mdx>
    <mdx n="0" f="v">
      <t c="3" si="227">
        <n x="225"/>
        <n x="466"/>
        <n x="160"/>
      </t>
    </mdx>
    <mdx n="0" f="v">
      <t c="3" si="227">
        <n x="225"/>
        <n x="467"/>
        <n x="160"/>
      </t>
    </mdx>
    <mdx n="0" f="v">
      <t c="3" si="227">
        <n x="225"/>
        <n x="448"/>
        <n x="160"/>
      </t>
    </mdx>
    <mdx n="0" f="v">
      <t c="3" si="227">
        <n x="225"/>
        <n x="450"/>
        <n x="160"/>
      </t>
    </mdx>
    <mdx n="0" f="v">
      <t c="3" si="227">
        <n x="225"/>
        <n x="451"/>
        <n x="160"/>
      </t>
    </mdx>
    <mdx n="0" f="v">
      <t c="3" si="227">
        <n x="225"/>
        <n x="458"/>
        <n x="160"/>
      </t>
    </mdx>
    <mdx n="0" f="v">
      <t c="3" si="227">
        <n x="225"/>
        <n x="474"/>
        <n x="160"/>
      </t>
    </mdx>
    <mdx n="0" f="v">
      <t c="3" si="227">
        <n x="225"/>
        <n x="476"/>
        <n x="160"/>
      </t>
    </mdx>
    <mdx n="0" f="v">
      <t c="3" si="227">
        <n x="225"/>
        <n x="471"/>
        <n x="160"/>
      </t>
    </mdx>
    <mdx n="0" f="v">
      <t c="3" si="227">
        <n x="225"/>
        <n x="468"/>
        <n x="160"/>
      </t>
    </mdx>
    <mdx n="0" f="v">
      <t c="3" si="227">
        <n x="225"/>
        <n x="480"/>
        <n x="160"/>
      </t>
    </mdx>
    <mdx n="0" f="v">
      <t c="3" si="227">
        <n x="225"/>
        <n x="487"/>
        <n x="160"/>
      </t>
    </mdx>
    <mdx n="0" f="v">
      <t c="3" si="227">
        <n x="225"/>
        <n x="488"/>
        <n x="160"/>
      </t>
    </mdx>
    <mdx n="0" f="v">
      <t c="3" si="227">
        <n x="225"/>
        <n x="478"/>
        <n x="160"/>
      </t>
    </mdx>
    <mdx n="0" f="v">
      <t c="3" si="227">
        <n x="225"/>
        <n x="484"/>
        <n x="160"/>
      </t>
    </mdx>
    <mdx n="0" f="v">
      <t c="3" si="227">
        <n x="225"/>
        <n x="486"/>
        <n x="160"/>
      </t>
    </mdx>
    <mdx n="0" f="v">
      <t c="3" si="227">
        <n x="225"/>
        <n x="490"/>
        <n x="160"/>
      </t>
    </mdx>
    <mdx n="0" f="v">
      <t c="3" si="227">
        <n x="225"/>
        <n x="494"/>
        <n x="160"/>
      </t>
    </mdx>
    <mdx n="0" f="v">
      <t c="3" si="227">
        <n x="225"/>
        <n x="491"/>
        <n x="160"/>
      </t>
    </mdx>
    <mdx n="0" f="v">
      <t c="3" si="227">
        <n x="225"/>
        <n x="492"/>
        <n x="160"/>
      </t>
    </mdx>
    <mdx n="0" f="v">
      <t c="3" si="227">
        <n x="225"/>
        <n x="498"/>
        <n x="160"/>
      </t>
    </mdx>
    <mdx n="0" f="v">
      <t c="3" si="227">
        <n x="225"/>
        <n x="499"/>
        <n x="160"/>
      </t>
    </mdx>
    <mdx n="0" f="v">
      <t c="3" si="227">
        <n x="225"/>
        <n x="503"/>
        <n x="160"/>
      </t>
    </mdx>
    <mdx n="0" f="v">
      <t c="3" si="227">
        <n x="225"/>
        <n x="501"/>
        <n x="160"/>
      </t>
    </mdx>
    <mdx n="0" f="v">
      <t c="3" si="227">
        <n x="225"/>
        <n x="513"/>
        <n x="160"/>
      </t>
    </mdx>
    <mdx n="0" f="v">
      <t c="3" si="227">
        <n x="225"/>
        <n x="505"/>
        <n x="160"/>
      </t>
    </mdx>
    <mdx n="0" f="v">
      <t c="3" si="227">
        <n x="225"/>
        <n x="506"/>
        <n x="160"/>
      </t>
    </mdx>
    <mdx n="0" f="v">
      <t c="3" si="227">
        <n x="225"/>
        <n x="515"/>
        <n x="160"/>
      </t>
    </mdx>
    <mdx n="0" f="v">
      <t c="3" si="227">
        <n x="225"/>
        <n x="510"/>
        <n x="160"/>
      </t>
    </mdx>
    <mdx n="0" f="v">
      <t c="3" si="227">
        <n x="225"/>
        <n x="511"/>
        <n x="160"/>
      </t>
    </mdx>
    <mdx n="0" f="v">
      <t c="3" si="227">
        <n x="225"/>
        <n x="512"/>
        <n x="160"/>
      </t>
    </mdx>
    <mdx n="0" f="v">
      <t c="3" si="227">
        <n x="225"/>
        <n x="519"/>
        <n x="160"/>
      </t>
    </mdx>
    <mdx n="0" f="v">
      <t c="3" si="227">
        <n x="225"/>
        <n x="518"/>
        <n x="160"/>
      </t>
    </mdx>
    <mdx n="0" f="v">
      <t c="3" si="227">
        <n x="225"/>
        <n x="522"/>
        <n x="160"/>
      </t>
    </mdx>
    <mdx n="0" f="v">
      <t c="3" si="227">
        <n x="225"/>
        <n x="525"/>
        <n x="160"/>
      </t>
    </mdx>
    <mdx n="0" f="v">
      <t c="3" si="227">
        <n x="225"/>
        <n x="521"/>
        <n x="160"/>
      </t>
    </mdx>
    <mdx n="0" f="v">
      <t c="3" si="227">
        <n x="225"/>
        <n x="523"/>
        <n x="160"/>
      </t>
    </mdx>
    <mdx n="0" f="v">
      <t c="3" si="227">
        <n x="225"/>
        <n x="524"/>
        <n x="160"/>
      </t>
    </mdx>
    <mdx n="0" f="v">
      <t c="3" si="227">
        <n x="225"/>
        <n x="529"/>
        <n x="160"/>
      </t>
    </mdx>
    <mdx n="0" f="v">
      <t c="3" si="227">
        <n x="225"/>
        <n x="530"/>
        <n x="160"/>
      </t>
    </mdx>
    <mdx n="0" f="v">
      <t c="3" si="227">
        <n x="225"/>
        <n x="527"/>
        <n x="160"/>
      </t>
    </mdx>
    <mdx n="0" f="v">
      <t c="3" si="227">
        <n x="225"/>
        <n x="536"/>
        <n x="160"/>
      </t>
    </mdx>
    <mdx n="0" f="v">
      <t c="3" si="227">
        <n x="225"/>
        <n x="534"/>
        <n x="160"/>
      </t>
    </mdx>
    <mdx n="0" f="v">
      <t c="3" si="227">
        <n x="225"/>
        <n x="538"/>
        <n x="160"/>
      </t>
    </mdx>
    <mdx n="0" f="v">
      <t c="3" si="227">
        <n x="225"/>
        <n x="546"/>
        <n x="160"/>
      </t>
    </mdx>
    <mdx n="0" f="v">
      <t c="3" si="227">
        <n x="225"/>
        <n x="543"/>
        <n x="160"/>
      </t>
    </mdx>
    <mdx n="0" f="v">
      <t c="3" si="227">
        <n x="225"/>
        <n x="545"/>
        <n x="160"/>
      </t>
    </mdx>
    <mdx n="0" f="v">
      <t c="3" si="227">
        <n x="225"/>
        <n x="544"/>
        <n x="160"/>
      </t>
    </mdx>
    <mdx n="0" f="v">
      <t c="3" si="227">
        <n x="225"/>
        <n x="272"/>
        <n x="162"/>
      </t>
    </mdx>
    <mdx n="0" f="v">
      <t c="3" si="227">
        <n x="225"/>
        <n x="267"/>
        <n x="162"/>
      </t>
    </mdx>
    <mdx n="0" f="v">
      <t c="3" si="227">
        <n x="225"/>
        <n x="266"/>
        <n x="162"/>
      </t>
    </mdx>
    <mdx n="0" f="v">
      <t c="3" si="227">
        <n x="225"/>
        <n x="261"/>
        <n x="162"/>
      </t>
    </mdx>
    <mdx n="0" f="v">
      <t c="3" si="227">
        <n x="225"/>
        <n x="260"/>
        <n x="162"/>
      </t>
    </mdx>
    <mdx n="0" f="v">
      <t c="3" si="227">
        <n x="225"/>
        <n x="259"/>
        <n x="162"/>
      </t>
    </mdx>
    <mdx n="0" f="v">
      <t c="3" si="227">
        <n x="225"/>
        <n x="258"/>
        <n x="162"/>
      </t>
    </mdx>
    <mdx n="0" f="v">
      <t c="3" si="227">
        <n x="225"/>
        <n x="257"/>
        <n x="162"/>
      </t>
    </mdx>
    <mdx n="0" f="v">
      <t c="3" si="227">
        <n x="225"/>
        <n x="256"/>
        <n x="162"/>
      </t>
    </mdx>
    <mdx n="0" f="v">
      <t c="3" si="227">
        <n x="225"/>
        <n x="255"/>
        <n x="162"/>
      </t>
    </mdx>
    <mdx n="0" f="v">
      <t c="3" si="227">
        <n x="225"/>
        <n x="271"/>
        <n x="162"/>
      </t>
    </mdx>
    <mdx n="0" f="v">
      <t c="3" si="227">
        <n x="225"/>
        <n x="268"/>
        <n x="162"/>
      </t>
    </mdx>
    <mdx n="0" f="v">
      <t c="3" si="227">
        <n x="225"/>
        <n x="355"/>
        <n x="162"/>
      </t>
    </mdx>
    <mdx n="0" f="v">
      <t c="3" si="227">
        <n x="225"/>
        <n x="356"/>
        <n x="162"/>
      </t>
    </mdx>
    <mdx n="0" f="v">
      <t c="3" si="227">
        <n x="225"/>
        <n x="357"/>
        <n x="162"/>
      </t>
    </mdx>
    <mdx n="0" f="v">
      <t c="3" si="227">
        <n x="225"/>
        <n x="358"/>
        <n x="162"/>
      </t>
    </mdx>
    <mdx n="0" f="v">
      <t c="3" si="227">
        <n x="225"/>
        <n x="359"/>
        <n x="162"/>
      </t>
    </mdx>
    <mdx n="0" f="v">
      <t c="3" si="227">
        <n x="225"/>
        <n x="360"/>
        <n x="162"/>
      </t>
    </mdx>
    <mdx n="0" f="v">
      <t c="3" si="227">
        <n x="225"/>
        <n x="283"/>
        <n x="162"/>
      </t>
    </mdx>
    <mdx n="0" f="v">
      <t c="3" si="227">
        <n x="225"/>
        <n x="547"/>
        <n x="162"/>
      </t>
    </mdx>
    <mdx n="0" f="v">
      <t c="3" si="227">
        <n x="225"/>
        <n x="362"/>
        <n x="162"/>
      </t>
    </mdx>
    <mdx n="0" f="v">
      <t c="3" si="227">
        <n x="225"/>
        <n x="363"/>
        <n x="162"/>
      </t>
    </mdx>
    <mdx n="0" f="v">
      <t c="3" si="227">
        <n x="225"/>
        <n x="365"/>
        <n x="162"/>
      </t>
    </mdx>
    <mdx n="0" f="v">
      <t c="3" si="227">
        <n x="225"/>
        <n x="366"/>
        <n x="162"/>
      </t>
    </mdx>
    <mdx n="0" f="v">
      <t c="3" si="227">
        <n x="225"/>
        <n x="368"/>
        <n x="162"/>
      </t>
    </mdx>
    <mdx n="0" f="v">
      <t c="3" si="227">
        <n x="225"/>
        <n x="369"/>
        <n x="162"/>
      </t>
    </mdx>
    <mdx n="0" f="v">
      <t c="3" si="227">
        <n x="225"/>
        <n x="307"/>
        <n x="162"/>
      </t>
    </mdx>
    <mdx n="0" f="v">
      <t c="3" si="227">
        <n x="225"/>
        <n x="393"/>
        <n x="162"/>
      </t>
    </mdx>
    <mdx n="0" f="v">
      <t c="3" si="227">
        <n x="225"/>
        <n x="373"/>
        <n x="162"/>
      </t>
    </mdx>
    <mdx n="0" f="v">
      <t c="3" si="227">
        <n x="225"/>
        <n x="377"/>
        <n x="162"/>
      </t>
    </mdx>
    <mdx n="0" f="v">
      <t c="3" si="227">
        <n x="225"/>
        <n x="378"/>
        <n x="162"/>
      </t>
    </mdx>
    <mdx n="0" f="v">
      <t c="3" si="227">
        <n x="225"/>
        <n x="380"/>
        <n x="162"/>
      </t>
    </mdx>
    <mdx n="0" f="v">
      <t c="3" si="227">
        <n x="225"/>
        <n x="382"/>
        <n x="162"/>
      </t>
    </mdx>
    <mdx n="0" f="v">
      <t c="3" si="227">
        <n x="225"/>
        <n x="383"/>
        <n x="162"/>
      </t>
    </mdx>
    <mdx n="0" f="v">
      <t c="3" si="227">
        <n x="225"/>
        <n x="384"/>
        <n x="162"/>
      </t>
    </mdx>
    <mdx n="0" f="v">
      <t c="3" si="227">
        <n x="225"/>
        <n x="385"/>
        <n x="162"/>
      </t>
    </mdx>
    <mdx n="0" f="v">
      <t c="3" si="227">
        <n x="225"/>
        <n x="386"/>
        <n x="162"/>
      </t>
    </mdx>
    <mdx n="0" f="v">
      <t c="3" si="227">
        <n x="225"/>
        <n x="388"/>
        <n x="162"/>
      </t>
    </mdx>
    <mdx n="0" f="v">
      <t c="3" si="227">
        <n x="225"/>
        <n x="389"/>
        <n x="162"/>
      </t>
    </mdx>
    <mdx n="0" f="v">
      <t c="3" si="227">
        <n x="225"/>
        <n x="395"/>
        <n x="162"/>
      </t>
    </mdx>
    <mdx n="0" f="v">
      <t c="3" si="227">
        <n x="225"/>
        <n x="396"/>
        <n x="162"/>
      </t>
    </mdx>
    <mdx n="0" f="v">
      <t c="3" si="227">
        <n x="225"/>
        <n x="397"/>
        <n x="162"/>
      </t>
    </mdx>
    <mdx n="0" f="v">
      <t c="3" si="227">
        <n x="225"/>
        <n x="404"/>
        <n x="162"/>
      </t>
    </mdx>
    <mdx n="0" f="v">
      <t c="3" si="227">
        <n x="225"/>
        <n x="405"/>
        <n x="162"/>
      </t>
    </mdx>
    <mdx n="0" f="v">
      <t c="3" si="227">
        <n x="225"/>
        <n x="406"/>
        <n x="162"/>
      </t>
    </mdx>
    <mdx n="0" f="v">
      <t c="3" si="227">
        <n x="225"/>
        <n x="407"/>
        <n x="162"/>
      </t>
    </mdx>
    <mdx n="0" f="v">
      <t c="3" si="227">
        <n x="225"/>
        <n x="409"/>
        <n x="162"/>
      </t>
    </mdx>
    <mdx n="0" f="v">
      <t c="3" si="227">
        <n x="225"/>
        <n x="418"/>
        <n x="162"/>
      </t>
    </mdx>
    <mdx n="0" f="v">
      <t c="3" si="227">
        <n x="225"/>
        <n x="391"/>
        <n x="162"/>
      </t>
    </mdx>
    <mdx n="0" f="v">
      <t c="3" si="227">
        <n x="225"/>
        <n x="399"/>
        <n x="162"/>
      </t>
    </mdx>
    <mdx n="0" f="v">
      <t c="3" si="227">
        <n x="225"/>
        <n x="400"/>
        <n x="162"/>
      </t>
    </mdx>
    <mdx n="0" f="v">
      <t c="3" si="227">
        <n x="225"/>
        <n x="401"/>
        <n x="162"/>
      </t>
    </mdx>
    <mdx n="0" f="v">
      <t c="3" si="227">
        <n x="225"/>
        <n x="402"/>
        <n x="162"/>
      </t>
    </mdx>
    <mdx n="0" f="v">
      <t c="3" si="227">
        <n x="225"/>
        <n x="417"/>
        <n x="162"/>
      </t>
    </mdx>
    <mdx n="0" f="v">
      <t c="3" si="227">
        <n x="225"/>
        <n x="419"/>
        <n x="162"/>
      </t>
    </mdx>
    <mdx n="0" f="v">
      <t c="3" si="227">
        <n x="225"/>
        <n x="301"/>
        <n x="162"/>
      </t>
    </mdx>
    <mdx n="0" f="v">
      <t c="3" si="227">
        <n x="225"/>
        <n x="297"/>
        <n x="162"/>
      </t>
    </mdx>
    <mdx n="0" f="v">
      <t c="3" si="227">
        <n x="225"/>
        <n x="421"/>
        <n x="162"/>
      </t>
    </mdx>
    <mdx n="0" f="v">
      <t c="3" si="227">
        <n x="225"/>
        <n x="413"/>
        <n x="162"/>
      </t>
    </mdx>
    <mdx n="0" f="v">
      <t c="3" si="227">
        <n x="225"/>
        <n x="415"/>
        <n x="162"/>
      </t>
    </mdx>
    <mdx n="0" f="v">
      <t c="3" si="227">
        <n x="225"/>
        <n x="427"/>
        <n x="162"/>
      </t>
    </mdx>
    <mdx n="0" f="v">
      <t c="3" si="227">
        <n x="225"/>
        <n x="425"/>
        <n x="162"/>
      </t>
    </mdx>
    <mdx n="0" f="v">
      <t c="3" si="227">
        <n x="225"/>
        <n x="348"/>
        <n x="162"/>
      </t>
    </mdx>
    <mdx n="0" f="v">
      <t c="3" si="227">
        <n x="225"/>
        <n x="327"/>
        <n x="162"/>
      </t>
    </mdx>
    <mdx n="0" f="v">
      <t c="3" si="227">
        <n x="225"/>
        <n x="426"/>
        <n x="162"/>
      </t>
    </mdx>
    <mdx n="0" f="v">
      <t c="3" si="227">
        <n x="225"/>
        <n x="433"/>
        <n x="162"/>
      </t>
    </mdx>
    <mdx n="0" f="v">
      <t c="3" si="227">
        <n x="225"/>
        <n x="436"/>
        <n x="162"/>
      </t>
    </mdx>
    <mdx n="0" f="v">
      <t c="3" si="227">
        <n x="225"/>
        <n x="428"/>
        <n x="162"/>
      </t>
    </mdx>
    <mdx n="0" f="v">
      <t c="3" si="227">
        <n x="225"/>
        <n x="328"/>
        <n x="162"/>
      </t>
    </mdx>
    <mdx n="0" f="v">
      <t c="3" si="227">
        <n x="225"/>
        <n x="429"/>
        <n x="162"/>
      </t>
    </mdx>
    <mdx n="0" f="v">
      <t c="3" si="227">
        <n x="225"/>
        <n x="430"/>
        <n x="162"/>
      </t>
    </mdx>
    <mdx n="0" f="v">
      <t c="3" si="227">
        <n x="225"/>
        <n x="431"/>
        <n x="162"/>
      </t>
    </mdx>
    <mdx n="0" f="v">
      <t c="3" si="227">
        <n x="225"/>
        <n x="435"/>
        <n x="162"/>
      </t>
    </mdx>
    <mdx n="0" f="v">
      <t c="3" si="227">
        <n x="225"/>
        <n x="437"/>
        <n x="162"/>
      </t>
    </mdx>
    <mdx n="0" f="v">
      <t c="3" si="227">
        <n x="225"/>
        <n x="438"/>
        <n x="162"/>
      </t>
    </mdx>
    <mdx n="0" f="v">
      <t c="3" si="227">
        <n x="225"/>
        <n x="452"/>
        <n x="162"/>
      </t>
    </mdx>
    <mdx n="0" f="v">
      <t c="3" si="227">
        <n x="225"/>
        <n x="443"/>
        <n x="162"/>
      </t>
    </mdx>
    <mdx n="0" f="v">
      <t c="3" si="227">
        <n x="225"/>
        <n x="444"/>
        <n x="162"/>
      </t>
    </mdx>
    <mdx n="0" f="v">
      <t c="3" si="227">
        <n x="225"/>
        <n x="445"/>
        <n x="162"/>
      </t>
    </mdx>
    <mdx n="0" f="v">
      <t c="3" si="227">
        <n x="225"/>
        <n x="446"/>
        <n x="162"/>
      </t>
    </mdx>
    <mdx n="0" f="v">
      <t c="3" si="227">
        <n x="225"/>
        <n x="434"/>
        <n x="162"/>
      </t>
    </mdx>
    <mdx n="0" f="v">
      <t c="3" si="227">
        <n x="225"/>
        <n x="276"/>
        <n x="162"/>
      </t>
    </mdx>
    <mdx n="0" f="v">
      <t c="3" si="227">
        <n x="225"/>
        <n x="346"/>
        <n x="162"/>
      </t>
    </mdx>
    <mdx n="0" f="v">
      <t c="3" si="227">
        <n x="225"/>
        <n x="461"/>
        <n x="162"/>
      </t>
    </mdx>
    <mdx n="0" f="v">
      <t c="3" si="227">
        <n x="225"/>
        <n x="440"/>
        <n x="162"/>
      </t>
    </mdx>
    <mdx n="0" f="v">
      <t c="3" si="227">
        <n x="225"/>
        <n x="441"/>
        <n x="162"/>
      </t>
    </mdx>
    <mdx n="0" f="v">
      <t c="3" si="227">
        <n x="225"/>
        <n x="462"/>
        <n x="162"/>
      </t>
    </mdx>
    <mdx n="0" f="v">
      <t c="3" si="227">
        <n x="225"/>
        <n x="463"/>
        <n x="162"/>
      </t>
    </mdx>
    <mdx n="0" f="v">
      <t c="3" si="227">
        <n x="225"/>
        <n x="465"/>
        <n x="162"/>
      </t>
    </mdx>
    <mdx n="0" f="v">
      <t c="3" si="227">
        <n x="225"/>
        <n x="467"/>
        <n x="162"/>
      </t>
    </mdx>
    <mdx n="0" f="v">
      <t c="3" si="227">
        <n x="225"/>
        <n x="448"/>
        <n x="162"/>
      </t>
    </mdx>
    <mdx n="0" f="v">
      <t c="3" si="227">
        <n x="225"/>
        <n x="449"/>
        <n x="162"/>
      </t>
    </mdx>
    <mdx n="0" f="v">
      <t c="3" si="227">
        <n x="225"/>
        <n x="450"/>
        <n x="162"/>
      </t>
    </mdx>
    <mdx n="0" f="v">
      <t c="3" si="227">
        <n x="225"/>
        <n x="475"/>
        <n x="162"/>
      </t>
    </mdx>
    <mdx n="0" f="v">
      <t c="3" si="227">
        <n x="225"/>
        <n x="471"/>
        <n x="162"/>
      </t>
    </mdx>
    <mdx n="0" f="v">
      <t c="3" si="227">
        <n x="225"/>
        <n x="468"/>
        <n x="162"/>
      </t>
    </mdx>
    <mdx n="0" f="v">
      <t c="3" si="227">
        <n x="225"/>
        <n x="469"/>
        <n x="162"/>
      </t>
    </mdx>
    <mdx n="0" f="v">
      <t c="3" si="227">
        <n x="225"/>
        <n x="487"/>
        <n x="162"/>
      </t>
    </mdx>
    <mdx n="0" f="v">
      <t c="3" si="227">
        <n x="225"/>
        <n x="480"/>
        <n x="162"/>
      </t>
    </mdx>
    <mdx n="0" f="v">
      <t c="3" si="227">
        <n x="225"/>
        <n x="481"/>
        <n x="162"/>
      </t>
    </mdx>
    <mdx n="0" f="v">
      <t c="3" si="227">
        <n x="225"/>
        <n x="483"/>
        <n x="162"/>
      </t>
    </mdx>
    <mdx n="0" f="v">
      <t c="3" si="227">
        <n x="225"/>
        <n x="488"/>
        <n x="162"/>
      </t>
    </mdx>
    <mdx n="0" f="v">
      <t c="3" si="227">
        <n x="225"/>
        <n x="479"/>
        <n x="162"/>
      </t>
    </mdx>
    <mdx n="0" f="v">
      <t c="3" si="227">
        <n x="225"/>
        <n x="484"/>
        <n x="162"/>
      </t>
    </mdx>
    <mdx n="0" f="v">
      <t c="3" si="227">
        <n x="225"/>
        <n x="486"/>
        <n x="162"/>
      </t>
    </mdx>
    <mdx n="0" f="v">
      <t c="3" si="227">
        <n x="225"/>
        <n x="490"/>
        <n x="162"/>
      </t>
    </mdx>
    <mdx n="0" f="v">
      <t c="3" si="227">
        <n x="225"/>
        <n x="489"/>
        <n x="162"/>
      </t>
    </mdx>
    <mdx n="0" f="v">
      <t c="3" si="227">
        <n x="225"/>
        <n x="500"/>
        <n x="162"/>
      </t>
    </mdx>
    <mdx n="0" f="v">
      <t c="3" si="227">
        <n x="225"/>
        <n x="491"/>
        <n x="162"/>
      </t>
    </mdx>
    <mdx n="0" f="v">
      <t c="3" si="227">
        <n x="225"/>
        <n x="495"/>
        <n x="162"/>
      </t>
    </mdx>
    <mdx n="0" f="v">
      <t c="3" si="227">
        <n x="225"/>
        <n x="496"/>
        <n x="162"/>
      </t>
    </mdx>
    <mdx n="0" f="v">
      <t c="3" si="227">
        <n x="225"/>
        <n x="492"/>
        <n x="162"/>
      </t>
    </mdx>
    <mdx n="0" f="v">
      <t c="3" si="227">
        <n x="225"/>
        <n x="493"/>
        <n x="162"/>
      </t>
    </mdx>
    <mdx n="0" f="v">
      <t c="3" si="227">
        <n x="225"/>
        <n x="499"/>
        <n x="162"/>
      </t>
    </mdx>
    <mdx n="0" f="v">
      <t c="3" si="227">
        <n x="225"/>
        <n x="501"/>
        <n x="162"/>
      </t>
    </mdx>
    <mdx n="0" f="v">
      <t c="3" si="227">
        <n x="225"/>
        <n x="503"/>
        <n x="162"/>
      </t>
    </mdx>
    <mdx n="0" f="v">
      <t c="3" si="227">
        <n x="225"/>
        <n x="504"/>
        <n x="162"/>
      </t>
    </mdx>
    <mdx n="0" f="v">
      <t c="3" si="227">
        <n x="225"/>
        <n x="505"/>
        <n x="162"/>
      </t>
    </mdx>
    <mdx n="0" f="v">
      <t c="3" si="227">
        <n x="225"/>
        <n x="506"/>
        <n x="162"/>
      </t>
    </mdx>
    <mdx n="0" f="v">
      <t c="3" si="227">
        <n x="225"/>
        <n x="515"/>
        <n x="162"/>
      </t>
    </mdx>
    <mdx n="0" f="v">
      <t c="3" si="227">
        <n x="225"/>
        <n x="517"/>
        <n x="162"/>
      </t>
    </mdx>
    <mdx n="0" f="v">
      <t c="3" si="227">
        <n x="225"/>
        <n x="516"/>
        <n x="162"/>
      </t>
    </mdx>
    <mdx n="0" f="v">
      <t c="3" si="227">
        <n x="225"/>
        <n x="510"/>
        <n x="162"/>
      </t>
    </mdx>
    <mdx n="0" f="v">
      <t c="3" si="227">
        <n x="225"/>
        <n x="511"/>
        <n x="162"/>
      </t>
    </mdx>
    <mdx n="0" f="v">
      <t c="3" si="227">
        <n x="225"/>
        <n x="512"/>
        <n x="162"/>
      </t>
    </mdx>
    <mdx n="0" f="v">
      <t c="3" si="227">
        <n x="225"/>
        <n x="522"/>
        <n x="162"/>
      </t>
    </mdx>
    <mdx n="0" f="v">
      <t c="3" si="227">
        <n x="225"/>
        <n x="520"/>
        <n x="162"/>
      </t>
    </mdx>
    <mdx n="0" f="v">
      <t c="3" si="227">
        <n x="225"/>
        <n x="521"/>
        <n x="162"/>
      </t>
    </mdx>
    <mdx n="0" f="v">
      <t c="3" si="227">
        <n x="225"/>
        <n x="528"/>
        <n x="162"/>
      </t>
    </mdx>
    <mdx n="0" f="v">
      <t c="3" si="227">
        <n x="225"/>
        <n x="526"/>
        <n x="162"/>
      </t>
    </mdx>
    <mdx n="0" f="v">
      <t c="3" si="227">
        <n x="225"/>
        <n x="533"/>
        <n x="162"/>
      </t>
    </mdx>
    <mdx n="0" f="v">
      <t c="3" si="227">
        <n x="225"/>
        <n x="529"/>
        <n x="162"/>
      </t>
    </mdx>
    <mdx n="0" f="v">
      <t c="3" si="227">
        <n x="225"/>
        <n x="536"/>
        <n x="162"/>
      </t>
    </mdx>
    <mdx n="0" f="v">
      <t c="3" si="227">
        <n x="225"/>
        <n x="534"/>
        <n x="162"/>
      </t>
    </mdx>
    <mdx n="0" f="v">
      <t c="3" si="227">
        <n x="225"/>
        <n x="537"/>
        <n x="162"/>
      </t>
    </mdx>
    <mdx n="0" f="v">
      <t c="3" si="227">
        <n x="225"/>
        <n x="538"/>
        <n x="162"/>
      </t>
    </mdx>
    <mdx n="0" f="v">
      <t c="3" si="227">
        <n x="225"/>
        <n x="540"/>
        <n x="162"/>
      </t>
    </mdx>
    <mdx n="0" f="v">
      <t c="3" si="227">
        <n x="225"/>
        <n x="543"/>
        <n x="162"/>
      </t>
    </mdx>
    <mdx n="0" f="v">
      <t c="3" si="227">
        <n x="225"/>
        <n x="541"/>
        <n x="162"/>
      </t>
    </mdx>
    <mdx n="0" f="v">
      <t c="3" si="227">
        <n x="225"/>
        <n x="542"/>
        <n x="162"/>
      </t>
    </mdx>
    <mdx n="0" f="v">
      <t c="3" si="227">
        <n x="225"/>
        <n x="544"/>
        <n x="162"/>
      </t>
    </mdx>
    <mdx n="0" f="v">
      <t c="3" si="227">
        <n x="225"/>
        <n x="271"/>
        <n x="242"/>
      </t>
    </mdx>
    <mdx n="0" f="v">
      <t c="3" si="227">
        <n x="225"/>
        <n x="355"/>
        <n x="242"/>
      </t>
    </mdx>
    <mdx n="0" f="v">
      <t c="3" si="227">
        <n x="225"/>
        <n x="259"/>
        <n x="242"/>
      </t>
    </mdx>
    <mdx n="0" f="v">
      <t c="3" si="227">
        <n x="225"/>
        <n x="462"/>
        <n x="242"/>
      </t>
    </mdx>
    <mdx n="0" f="v">
      <t c="3" si="227">
        <n x="225"/>
        <n x="484"/>
        <n x="242"/>
      </t>
    </mdx>
    <mdx n="0" f="v">
      <t c="3" si="227">
        <n x="225"/>
        <n x="508"/>
        <n x="242"/>
      </t>
    </mdx>
    <mdx n="0" f="v">
      <t c="3" si="227">
        <n x="225"/>
        <n x="541"/>
        <n x="242"/>
      </t>
    </mdx>
    <mdx n="0" f="v">
      <t c="3" si="227">
        <n x="225"/>
        <n x="270"/>
        <n x="8"/>
      </t>
    </mdx>
    <mdx n="0" f="v">
      <t c="3" si="227">
        <n x="225"/>
        <n x="272"/>
        <n x="8"/>
      </t>
    </mdx>
    <mdx n="0" f="v">
      <t c="3" si="227">
        <n x="225"/>
        <n x="355"/>
        <n x="8"/>
      </t>
    </mdx>
    <mdx n="0" f="v">
      <t c="3" si="227">
        <n x="225"/>
        <n x="356"/>
        <n x="8"/>
      </t>
    </mdx>
    <mdx n="0" f="v">
      <t c="3" si="227">
        <n x="225"/>
        <n x="359"/>
        <n x="8"/>
      </t>
    </mdx>
    <mdx n="0" f="v">
      <t c="3" si="227">
        <n x="225"/>
        <n x="360"/>
        <n x="8"/>
      </t>
    </mdx>
    <mdx n="0" f="v">
      <t c="3" si="227">
        <n x="225"/>
        <n x="265"/>
        <n x="8"/>
      </t>
    </mdx>
    <mdx n="0" f="v">
      <t c="3" si="227">
        <n x="225"/>
        <n x="264"/>
        <n x="8"/>
      </t>
    </mdx>
    <mdx n="0" f="v">
      <t c="3" si="227">
        <n x="225"/>
        <n x="258"/>
        <n x="8"/>
      </t>
    </mdx>
    <mdx n="0" f="v">
      <t c="3" si="227">
        <n x="225"/>
        <n x="256"/>
        <n x="8"/>
      </t>
    </mdx>
    <mdx n="0" f="v">
      <t c="3" si="227">
        <n x="225"/>
        <n x="375"/>
        <n x="8"/>
      </t>
    </mdx>
    <mdx n="0" f="v">
      <t c="3" si="227">
        <n x="225"/>
        <n x="363"/>
        <n x="8"/>
      </t>
    </mdx>
    <mdx n="0" f="v">
      <t c="3" si="227">
        <n x="225"/>
        <n x="270"/>
        <n x="2"/>
      </t>
    </mdx>
    <mdx n="0" f="v">
      <t c="3" si="227">
        <n x="225"/>
        <n x="355"/>
        <n x="2"/>
      </t>
    </mdx>
    <mdx n="0" f="v">
      <t c="3" si="227">
        <n x="225"/>
        <n x="356"/>
        <n x="2"/>
      </t>
    </mdx>
    <mdx n="0" f="v">
      <t c="3" si="227">
        <n x="225"/>
        <n x="359"/>
        <n x="2"/>
      </t>
    </mdx>
    <mdx n="0" f="v">
      <t c="3" si="227">
        <n x="225"/>
        <n x="360"/>
        <n x="2"/>
      </t>
    </mdx>
    <mdx n="0" f="v">
      <t c="3" si="227">
        <n x="225"/>
        <n x="266"/>
        <n x="2"/>
      </t>
    </mdx>
    <mdx n="0" f="v">
      <t c="3" si="227">
        <n x="225"/>
        <n x="265"/>
        <n x="2"/>
      </t>
    </mdx>
    <mdx n="0" f="v">
      <t c="3" si="227">
        <n x="225"/>
        <n x="264"/>
        <n x="2"/>
      </t>
    </mdx>
    <mdx n="0" f="v">
      <t c="3" si="227">
        <n x="225"/>
        <n x="262"/>
        <n x="2"/>
      </t>
    </mdx>
    <mdx n="0" f="v">
      <t c="3" si="227">
        <n x="225"/>
        <n x="261"/>
        <n x="2"/>
      </t>
    </mdx>
    <mdx n="0" f="v">
      <t c="3" si="227">
        <n x="225"/>
        <n x="260"/>
        <n x="2"/>
      </t>
    </mdx>
    <mdx n="0" f="v">
      <t c="3" si="227">
        <n x="225"/>
        <n x="256"/>
        <n x="2"/>
      </t>
    </mdx>
    <mdx n="0" f="v">
      <t c="3" si="227">
        <n x="225"/>
        <n x="255"/>
        <n x="2"/>
      </t>
    </mdx>
    <mdx n="0" f="v">
      <t c="3" si="227">
        <n x="225"/>
        <n x="375"/>
        <n x="2"/>
      </t>
    </mdx>
    <mdx n="0" f="v">
      <t c="3" si="227">
        <n x="225"/>
        <n x="363"/>
        <n x="2"/>
      </t>
    </mdx>
    <mdx n="0" f="v">
      <t c="3" si="227">
        <n x="225"/>
        <n x="271"/>
        <n x="190"/>
      </t>
    </mdx>
    <mdx n="0" f="v">
      <t c="3" si="227">
        <n x="225"/>
        <n x="272"/>
        <n x="190"/>
      </t>
    </mdx>
    <mdx n="0" f="v">
      <t c="3" si="227">
        <n x="225"/>
        <n x="270"/>
        <n x="190"/>
      </t>
    </mdx>
    <mdx n="0" f="v">
      <t c="3" si="227">
        <n x="225"/>
        <n x="355"/>
        <n x="190"/>
      </t>
    </mdx>
    <mdx n="0" f="v">
      <t c="3" si="227">
        <n x="225"/>
        <n x="356"/>
        <n x="190"/>
      </t>
    </mdx>
    <mdx n="0" f="v">
      <t c="3" si="227">
        <n x="225"/>
        <n x="359"/>
        <n x="190"/>
      </t>
    </mdx>
    <mdx n="0" f="v">
      <t c="3" si="227">
        <n x="225"/>
        <n x="360"/>
        <n x="190"/>
      </t>
    </mdx>
    <mdx n="0" f="v">
      <t c="3" si="227">
        <n x="225"/>
        <n x="266"/>
        <n x="190"/>
      </t>
    </mdx>
    <mdx n="0" f="v">
      <t c="3" si="227">
        <n x="225"/>
        <n x="265"/>
        <n x="190"/>
      </t>
    </mdx>
    <mdx n="0" f="v">
      <t c="3" si="227">
        <n x="225"/>
        <n x="264"/>
        <n x="190"/>
      </t>
    </mdx>
    <mdx n="0" f="v">
      <t c="3" si="227">
        <n x="225"/>
        <n x="262"/>
        <n x="190"/>
      </t>
    </mdx>
    <mdx n="0" f="v">
      <t c="3" si="227">
        <n x="225"/>
        <n x="261"/>
        <n x="190"/>
      </t>
    </mdx>
    <mdx n="0" f="v">
      <t c="3" si="227">
        <n x="225"/>
        <n x="260"/>
        <n x="190"/>
      </t>
    </mdx>
    <mdx n="0" f="v">
      <t c="3" si="227">
        <n x="225"/>
        <n x="258"/>
        <n x="190"/>
      </t>
    </mdx>
    <mdx n="0" f="v">
      <t c="3" si="227">
        <n x="225"/>
        <n x="256"/>
        <n x="190"/>
      </t>
    </mdx>
    <mdx n="0" f="v">
      <t c="3" si="227">
        <n x="225"/>
        <n x="375"/>
        <n x="190"/>
      </t>
    </mdx>
    <mdx n="0" f="v">
      <t c="3" si="227">
        <n x="225"/>
        <n x="363"/>
        <n x="190"/>
      </t>
    </mdx>
    <mdx n="0" f="v">
      <t c="3" si="227">
        <n x="225"/>
        <n x="270"/>
        <n x="90"/>
      </t>
    </mdx>
    <mdx n="0" f="v">
      <t c="3" si="227">
        <n x="225"/>
        <n x="272"/>
        <n x="90"/>
      </t>
    </mdx>
    <mdx n="0" f="v">
      <t c="3" si="227">
        <n x="225"/>
        <n x="355"/>
        <n x="90"/>
      </t>
    </mdx>
    <mdx n="0" f="v">
      <t c="3" si="227">
        <n x="225"/>
        <n x="356"/>
        <n x="90"/>
      </t>
    </mdx>
    <mdx n="0" f="v">
      <t c="3" si="227">
        <n x="225"/>
        <n x="359"/>
        <n x="90"/>
      </t>
    </mdx>
    <mdx n="0" f="v">
      <t c="3" si="227">
        <n x="225"/>
        <n x="360"/>
        <n x="90"/>
      </t>
    </mdx>
    <mdx n="0" f="v">
      <t c="3" si="227">
        <n x="225"/>
        <n x="266"/>
        <n x="90"/>
      </t>
    </mdx>
    <mdx n="0" f="v">
      <t c="3" si="227">
        <n x="225"/>
        <n x="264"/>
        <n x="90"/>
      </t>
    </mdx>
    <mdx n="0" f="v">
      <t c="3" si="227">
        <n x="225"/>
        <n x="260"/>
        <n x="90"/>
      </t>
    </mdx>
    <mdx n="0" f="v">
      <t c="3" si="227">
        <n x="225"/>
        <n x="258"/>
        <n x="90"/>
      </t>
    </mdx>
    <mdx n="0" f="v">
      <t c="3" si="227">
        <n x="225"/>
        <n x="256"/>
        <n x="90"/>
      </t>
    </mdx>
    <mdx n="0" f="v">
      <t c="3" si="227">
        <n x="225"/>
        <n x="255"/>
        <n x="90"/>
      </t>
    </mdx>
    <mdx n="0" f="v">
      <t c="3" si="227">
        <n x="225"/>
        <n x="375"/>
        <n x="90"/>
      </t>
    </mdx>
    <mdx n="0" f="v">
      <t c="3" si="227">
        <n x="225"/>
        <n x="271"/>
        <n x="94"/>
      </t>
    </mdx>
    <mdx n="0" f="v">
      <t c="3" si="227">
        <n x="225"/>
        <n x="272"/>
        <n x="94"/>
      </t>
    </mdx>
    <mdx n="0" f="v">
      <t c="3" si="227">
        <n x="225"/>
        <n x="270"/>
        <n x="94"/>
      </t>
    </mdx>
    <mdx n="0" f="v">
      <t c="3" si="227">
        <n x="225"/>
        <n x="355"/>
        <n x="94"/>
      </t>
    </mdx>
    <mdx n="0" f="v">
      <t c="3" si="227">
        <n x="225"/>
        <n x="356"/>
        <n x="94"/>
      </t>
    </mdx>
    <mdx n="0" f="v">
      <t c="3" si="227">
        <n x="225"/>
        <n x="359"/>
        <n x="94"/>
      </t>
    </mdx>
    <mdx n="0" f="v">
      <t c="3" si="227">
        <n x="225"/>
        <n x="360"/>
        <n x="94"/>
      </t>
    </mdx>
    <mdx n="0" f="v">
      <t c="3" si="227">
        <n x="225"/>
        <n x="265"/>
        <n x="94"/>
      </t>
    </mdx>
    <mdx n="0" f="v">
      <t c="3" si="227">
        <n x="225"/>
        <n x="264"/>
        <n x="94"/>
      </t>
    </mdx>
    <mdx n="0" f="v">
      <t c="3" si="227">
        <n x="225"/>
        <n x="261"/>
        <n x="94"/>
      </t>
    </mdx>
    <mdx n="0" f="v">
      <t c="3" si="227">
        <n x="225"/>
        <n x="260"/>
        <n x="94"/>
      </t>
    </mdx>
    <mdx n="0" f="v">
      <t c="3" si="227">
        <n x="225"/>
        <n x="258"/>
        <n x="94"/>
      </t>
    </mdx>
    <mdx n="0" f="v">
      <t c="3" si="227">
        <n x="225"/>
        <n x="256"/>
        <n x="94"/>
      </t>
    </mdx>
    <mdx n="0" f="v">
      <t c="3" si="227">
        <n x="225"/>
        <n x="375"/>
        <n x="94"/>
      </t>
    </mdx>
    <mdx n="0" f="v">
      <t c="3" si="227">
        <n x="225"/>
        <n x="363"/>
        <n x="94"/>
      </t>
    </mdx>
    <mdx n="0" f="v">
      <t c="3" si="227">
        <n x="225"/>
        <n x="273"/>
        <n x="101"/>
      </t>
    </mdx>
    <mdx n="0" f="v">
      <t c="3" si="227">
        <n x="225"/>
        <n x="272"/>
        <n x="101"/>
      </t>
    </mdx>
    <mdx n="0" f="v">
      <t c="3" si="227">
        <n x="225"/>
        <n x="266"/>
        <n x="101"/>
      </t>
    </mdx>
    <mdx n="0" f="v">
      <t c="3" si="227">
        <n x="225"/>
        <n x="265"/>
        <n x="101"/>
      </t>
    </mdx>
    <mdx n="0" f="v">
      <t c="3" si="227">
        <n x="225"/>
        <n x="261"/>
        <n x="101"/>
      </t>
    </mdx>
    <mdx n="0" f="v">
      <t c="3" si="227">
        <n x="225"/>
        <n x="257"/>
        <n x="101"/>
      </t>
    </mdx>
    <mdx n="0" f="v">
      <t c="3" si="227">
        <n x="225"/>
        <n x="271"/>
        <n x="101"/>
      </t>
    </mdx>
    <mdx n="0" f="v">
      <t c="3" si="227">
        <n x="225"/>
        <n x="270"/>
        <n x="101"/>
      </t>
    </mdx>
    <mdx n="0" f="v">
      <t c="3" si="227">
        <n x="225"/>
        <n x="268"/>
        <n x="101"/>
      </t>
    </mdx>
    <mdx n="0" f="v">
      <t c="3" si="227">
        <n x="225"/>
        <n x="355"/>
        <n x="101"/>
      </t>
    </mdx>
    <mdx n="0" f="v">
      <t c="3" si="227">
        <n x="225"/>
        <n x="356"/>
        <n x="101"/>
      </t>
    </mdx>
    <mdx n="0" f="v">
      <t c="3" si="227">
        <n x="225"/>
        <n x="357"/>
        <n x="101"/>
      </t>
    </mdx>
    <mdx n="0" f="v">
      <t c="3" si="227">
        <n x="225"/>
        <n x="361"/>
        <n x="101"/>
      </t>
    </mdx>
    <mdx n="0" f="v">
      <t c="3" si="227">
        <n x="225"/>
        <n x="375"/>
        <n x="101"/>
      </t>
    </mdx>
    <mdx n="0" f="v">
      <t c="3" si="227">
        <n x="225"/>
        <n x="271"/>
        <n x="240"/>
      </t>
    </mdx>
    <mdx n="0" f="v">
      <t c="3" si="227">
        <n x="225"/>
        <n x="270"/>
        <n x="240"/>
      </t>
    </mdx>
    <mdx n="0" f="v">
      <t c="3" si="227">
        <n x="225"/>
        <n x="356"/>
        <n x="240"/>
      </t>
    </mdx>
    <mdx n="0" f="v">
      <t c="3" si="227">
        <n x="225"/>
        <n x="371"/>
        <n x="240"/>
      </t>
    </mdx>
    <mdx n="0" f="v">
      <t c="3" si="227">
        <n x="225"/>
        <n x="377"/>
        <n x="240"/>
      </t>
    </mdx>
    <mdx n="0" f="v">
      <t c="3" si="227">
        <n x="225"/>
        <n x="280"/>
        <n x="240"/>
      </t>
    </mdx>
    <mdx n="0" f="v">
      <t c="3" si="227">
        <n x="225"/>
        <n x="404"/>
        <n x="240"/>
      </t>
    </mdx>
    <mdx n="0" f="v">
      <t c="3" si="227">
        <n x="225"/>
        <n x="487"/>
        <n x="240"/>
      </t>
    </mdx>
    <mdx n="0" f="v">
      <t c="3" si="227">
        <n x="225"/>
        <n x="518"/>
        <n x="240"/>
      </t>
    </mdx>
    <mdx n="0" f="v">
      <t c="3" si="227">
        <n x="225"/>
        <n x="270"/>
        <n x="174"/>
      </t>
    </mdx>
    <mdx n="0" f="v">
      <t c="3" si="227">
        <n x="225"/>
        <n x="370"/>
        <n x="174"/>
      </t>
    </mdx>
    <mdx n="0" f="v">
      <t c="3" si="227">
        <n x="225"/>
        <n x="381"/>
        <n x="174"/>
      </t>
    </mdx>
    <mdx n="0" f="v">
      <t c="3" si="227">
        <n x="225"/>
        <n x="433"/>
        <n x="174"/>
      </t>
    </mdx>
    <mdx n="0" f="v">
      <t c="3" si="227">
        <n x="225"/>
        <n x="466"/>
        <n x="174"/>
      </t>
    </mdx>
    <mdx n="0" f="v">
      <t c="3" si="227">
        <n x="225"/>
        <n x="494"/>
        <n x="174"/>
      </t>
    </mdx>
    <mdx n="0" f="v">
      <t c="3" si="227">
        <n x="225"/>
        <n x="513"/>
        <n x="174"/>
      </t>
    </mdx>
    <mdx n="0" f="v">
      <t c="3" si="227">
        <n x="225"/>
        <n x="518"/>
        <n x="174"/>
      </t>
    </mdx>
    <mdx n="0" f="v">
      <t c="3" si="227">
        <n x="225"/>
        <n x="365"/>
        <n x="68"/>
      </t>
    </mdx>
    <mdx n="0" f="v">
      <t c="3" si="227">
        <n x="225"/>
        <n x="370"/>
        <n x="68"/>
      </t>
    </mdx>
    <mdx n="0" f="v">
      <t c="3" si="227">
        <n x="225"/>
        <n x="423"/>
        <n x="68"/>
      </t>
    </mdx>
    <mdx n="0" f="v">
      <t c="3" si="227">
        <n x="225"/>
        <n x="422"/>
        <n x="68"/>
      </t>
    </mdx>
    <mdx n="0" f="v">
      <t c="3" si="227">
        <n x="225"/>
        <n x="436"/>
        <n x="68"/>
      </t>
    </mdx>
    <mdx n="0" f="v">
      <t c="3" si="227">
        <n x="225"/>
        <n x="346"/>
        <n x="68"/>
      </t>
    </mdx>
    <mdx n="0" f="v">
      <t c="3" si="227">
        <n x="225"/>
        <n x="486"/>
        <n x="68"/>
      </t>
    </mdx>
    <mdx n="0" f="v">
      <t c="3" si="227">
        <n x="225"/>
        <n x="268"/>
        <n x="178"/>
      </t>
    </mdx>
    <mdx n="0" f="v">
      <t c="3" si="227">
        <n x="225"/>
        <n x="365"/>
        <n x="178"/>
      </t>
    </mdx>
    <mdx n="0" f="v">
      <t c="3" si="227">
        <n x="225"/>
        <n x="390"/>
        <n x="178"/>
      </t>
    </mdx>
    <mdx n="0" f="v">
      <t c="3" si="227">
        <n x="225"/>
        <n x="394"/>
        <n x="178"/>
      </t>
    </mdx>
    <mdx n="0" f="v">
      <t c="3" si="227">
        <n x="225"/>
        <n x="402"/>
        <n x="178"/>
      </t>
    </mdx>
    <mdx n="0" f="v">
      <t c="3" si="227">
        <n x="225"/>
        <n x="267"/>
        <n x="180"/>
      </t>
    </mdx>
    <mdx n="0" f="v">
      <t c="3" si="227">
        <n x="225"/>
        <n x="358"/>
        <n x="180"/>
      </t>
    </mdx>
    <mdx n="0" f="v">
      <t c="3" si="227">
        <n x="225"/>
        <n x="361"/>
        <n x="180"/>
      </t>
    </mdx>
    <mdx n="0" f="v">
      <t c="3" si="227">
        <n x="225"/>
        <n x="378"/>
        <n x="180"/>
      </t>
    </mdx>
    <mdx n="0" f="v">
      <t c="3" si="227">
        <n x="225"/>
        <n x="383"/>
        <n x="180"/>
      </t>
    </mdx>
    <mdx n="0" f="v">
      <t c="3" si="227">
        <n x="225"/>
        <n x="389"/>
        <n x="180"/>
      </t>
    </mdx>
    <mdx n="0" f="v">
      <t c="3" si="227">
        <n x="225"/>
        <n x="396"/>
        <n x="180"/>
      </t>
    </mdx>
    <mdx n="0" f="v">
      <t c="3" si="227">
        <n x="225"/>
        <n x="408"/>
        <n x="180"/>
      </t>
    </mdx>
    <mdx n="0" f="v">
      <t c="3" si="227">
        <n x="225"/>
        <n x="327"/>
        <n x="180"/>
      </t>
    </mdx>
    <mdx n="0" f="v">
      <t c="3" si="227">
        <n x="225"/>
        <n x="453"/>
        <n x="180"/>
      </t>
    </mdx>
    <mdx n="0" f="v">
      <t c="3" si="227">
        <n x="225"/>
        <n x="350"/>
        <n x="180"/>
      </t>
    </mdx>
    <mdx n="0" f="v">
      <t c="3" si="227">
        <n x="225"/>
        <n x="465"/>
        <n x="180"/>
      </t>
    </mdx>
    <mdx n="0" f="v">
      <t c="3" si="227">
        <n x="225"/>
        <n x="457"/>
        <n x="180"/>
      </t>
    </mdx>
    <mdx n="0" f="v">
      <t c="3" si="227">
        <n x="225"/>
        <n x="472"/>
        <n x="180"/>
      </t>
    </mdx>
    <mdx n="0" f="v">
      <t c="3" si="227">
        <n x="225"/>
        <n x="480"/>
        <n x="180"/>
      </t>
    </mdx>
    <mdx n="0" f="v">
      <t c="3" si="227">
        <n x="225"/>
        <n x="483"/>
        <n x="180"/>
      </t>
    </mdx>
    <mdx n="0" f="v">
      <t c="3" si="227">
        <n x="225"/>
        <n x="477"/>
        <n x="180"/>
      </t>
    </mdx>
    <mdx n="0" f="v">
      <t c="3" si="227">
        <n x="225"/>
        <n x="484"/>
        <n x="180"/>
      </t>
    </mdx>
    <mdx n="0" f="v">
      <t c="3" si="227">
        <n x="225"/>
        <n x="494"/>
        <n x="180"/>
      </t>
    </mdx>
    <mdx n="0" f="v">
      <t c="3" si="227">
        <n x="225"/>
        <n x="503"/>
        <n x="180"/>
      </t>
    </mdx>
    <mdx n="0" f="v">
      <t c="3" si="227">
        <n x="225"/>
        <n x="508"/>
        <n x="180"/>
      </t>
    </mdx>
    <mdx n="0" f="v">
      <t c="3" si="227">
        <n x="225"/>
        <n x="513"/>
        <n x="180"/>
      </t>
    </mdx>
    <mdx n="0" f="v">
      <t c="3" si="227">
        <n x="225"/>
        <n x="511"/>
        <n x="180"/>
      </t>
    </mdx>
    <mdx n="0" f="v">
      <t c="3" si="227">
        <n x="225"/>
        <n x="518"/>
        <n x="180"/>
      </t>
    </mdx>
    <mdx n="0" f="v">
      <t c="3" si="227">
        <n x="225"/>
        <n x="524"/>
        <n x="180"/>
      </t>
    </mdx>
    <mdx n="0" f="v">
      <t c="3" si="227">
        <n x="225"/>
        <n x="546"/>
        <n x="180"/>
      </t>
    </mdx>
    <mdx n="0" f="v">
      <t c="3" si="227">
        <n x="225"/>
        <n x="265"/>
        <n x="12"/>
      </t>
    </mdx>
    <mdx n="0" f="v">
      <t c="3" si="227">
        <n x="225"/>
        <n x="260"/>
        <n x="12"/>
      </t>
    </mdx>
    <mdx n="0" f="v">
      <t c="3" si="227">
        <n x="225"/>
        <n x="257"/>
        <n x="12"/>
      </t>
    </mdx>
    <mdx n="0" f="v">
      <t c="3" si="227">
        <n x="225"/>
        <n x="363"/>
        <n x="12"/>
      </t>
    </mdx>
    <mdx n="0" f="v">
      <t c="3" si="227">
        <n x="225"/>
        <n x="370"/>
        <n x="12"/>
      </t>
    </mdx>
    <mdx n="0" f="v">
      <t c="3" si="227">
        <n x="225"/>
        <n x="373"/>
        <n x="12"/>
      </t>
    </mdx>
    <mdx n="0" f="v">
      <t c="3" si="227">
        <n x="225"/>
        <n x="377"/>
        <n x="12"/>
      </t>
    </mdx>
    <mdx n="0" f="v">
      <t c="3" si="227">
        <n x="225"/>
        <n x="386"/>
        <n x="12"/>
      </t>
    </mdx>
    <mdx n="0" f="v">
      <t c="3" si="227">
        <n x="225"/>
        <n x="392"/>
        <n x="12"/>
      </t>
    </mdx>
    <mdx n="0" f="v">
      <t c="3" si="227">
        <n x="225"/>
        <n x="406"/>
        <n x="12"/>
      </t>
    </mdx>
    <mdx n="0" f="v">
      <t c="3" si="227">
        <n x="225"/>
        <n x="403"/>
        <n x="12"/>
      </t>
    </mdx>
    <mdx n="0" f="v">
      <t c="3" si="227">
        <n x="225"/>
        <n x="401"/>
        <n x="12"/>
      </t>
    </mdx>
    <mdx n="0" f="v">
      <t c="3" si="227">
        <n x="225"/>
        <n x="424"/>
        <n x="12"/>
      </t>
    </mdx>
    <mdx n="0" f="v">
      <t c="3" si="227">
        <n x="225"/>
        <n x="348"/>
        <n x="12"/>
      </t>
    </mdx>
    <mdx n="0" f="v">
      <t c="3" si="227">
        <n x="225"/>
        <n x="428"/>
        <n x="12"/>
      </t>
    </mdx>
    <mdx n="0" f="v">
      <t c="3" si="227">
        <n x="225"/>
        <n x="466"/>
        <n x="12"/>
      </t>
    </mdx>
    <mdx n="0" f="v">
      <t c="3" si="227">
        <n x="225"/>
        <n x="449"/>
        <n x="12"/>
      </t>
    </mdx>
    <mdx n="0" f="v">
      <t c="3" si="227">
        <n x="225"/>
        <n x="457"/>
        <n x="12"/>
      </t>
    </mdx>
    <mdx n="0" f="v">
      <t c="3" si="227">
        <n x="225"/>
        <n x="473"/>
        <n x="12"/>
      </t>
    </mdx>
    <mdx n="0" f="v">
      <t c="3" si="227">
        <n x="225"/>
        <n x="497"/>
        <n x="12"/>
      </t>
    </mdx>
    <mdx n="0" f="v">
      <t c="3" si="227">
        <n x="225"/>
        <n x="500"/>
        <n x="12"/>
      </t>
    </mdx>
    <mdx n="0" f="v">
      <t c="3" si="227">
        <n x="225"/>
        <n x="493"/>
        <n x="12"/>
      </t>
    </mdx>
    <mdx n="0" f="v">
      <t c="3" si="227">
        <n x="225"/>
        <n x="520"/>
        <n x="12"/>
      </t>
    </mdx>
    <mdx n="0" f="v">
      <t c="3" si="227">
        <n x="225"/>
        <n x="537"/>
        <n x="12"/>
      </t>
    </mdx>
    <mdx n="0" f="v">
      <t c="3" si="227">
        <n x="225"/>
        <n x="539"/>
        <n x="12"/>
      </t>
    </mdx>
    <mdx n="0" f="v">
      <t c="3" si="227">
        <n x="225"/>
        <n x="540"/>
        <n x="12"/>
      </t>
    </mdx>
    <mdx n="0" f="v">
      <t c="3" si="227">
        <n x="225"/>
        <n x="542"/>
        <n x="12"/>
      </t>
    </mdx>
    <mdx n="0" f="v">
      <t c="3" si="227">
        <n x="225"/>
        <n x="321"/>
        <n x="248"/>
      </t>
    </mdx>
    <mdx n="0" f="v">
      <t c="3" si="227">
        <n x="225"/>
        <n x="320"/>
        <n x="248"/>
      </t>
    </mdx>
    <mdx n="0" f="v">
      <t c="3" si="227">
        <n x="225"/>
        <n x="319"/>
        <n x="248"/>
      </t>
    </mdx>
    <mdx n="0" f="v">
      <t c="3" si="227">
        <n x="225"/>
        <n x="345"/>
        <n x="248"/>
      </t>
    </mdx>
    <mdx n="0" f="v">
      <t c="3" si="227">
        <n x="225"/>
        <n x="336"/>
        <n x="248"/>
      </t>
    </mdx>
    <mdx n="0" f="v">
      <t c="3" si="227">
        <n x="225"/>
        <n x="556"/>
        <n x="248"/>
      </t>
    </mdx>
    <mdx n="0" f="v">
      <t c="3" si="227">
        <n x="225"/>
        <n x="295"/>
        <n x="248"/>
      </t>
    </mdx>
    <mdx n="0" f="v">
      <t c="3" si="227">
        <n x="225"/>
        <n x="569"/>
        <n x="248"/>
      </t>
    </mdx>
    <mdx n="0" f="v">
      <t c="3" si="227">
        <n x="225"/>
        <n x="282"/>
        <n x="248"/>
      </t>
    </mdx>
    <mdx n="0" f="v">
      <t c="3" si="227">
        <n x="225"/>
        <n x="315"/>
        <n x="248"/>
      </t>
    </mdx>
    <mdx n="0" f="v">
      <t c="3" si="227">
        <n x="225"/>
        <n x="339"/>
        <n x="248"/>
      </t>
    </mdx>
    <mdx n="0" f="v">
      <t c="3" si="227">
        <n x="225"/>
        <n x="324"/>
        <n x="248"/>
      </t>
    </mdx>
    <mdx n="0" f="v">
      <t c="3" si="227">
        <n x="225"/>
        <n x="312"/>
        <n x="248"/>
      </t>
    </mdx>
    <mdx n="0" f="v">
      <t c="3" si="227">
        <n x="225"/>
        <n x="308"/>
        <n x="248"/>
      </t>
    </mdx>
    <mdx n="0" f="v">
      <t c="3" si="227">
        <n x="225"/>
        <n x="306"/>
        <n x="248"/>
      </t>
    </mdx>
    <mdx n="0" f="v">
      <t c="3" si="227">
        <n x="225"/>
        <n x="323"/>
        <n x="248"/>
      </t>
    </mdx>
    <mdx n="0" f="v">
      <t c="3" si="227">
        <n x="225"/>
        <n x="291"/>
        <n x="248"/>
      </t>
    </mdx>
    <mdx n="0" f="v">
      <t c="3" si="227">
        <n x="225"/>
        <n x="303"/>
        <n x="248"/>
      </t>
    </mdx>
    <mdx n="0" f="v">
      <t c="3" si="227">
        <n x="225"/>
        <n x="352"/>
        <n x="248"/>
      </t>
    </mdx>
    <mdx n="0" f="v">
      <t c="3" si="227">
        <n x="225"/>
        <n x="302"/>
        <n x="248"/>
      </t>
    </mdx>
    <mdx n="0" f="v">
      <t c="3" si="227">
        <n x="225"/>
        <n x="342"/>
        <n x="248"/>
      </t>
    </mdx>
    <mdx n="0" f="v">
      <t c="3" si="227">
        <n x="225"/>
        <n x="332"/>
        <n x="248"/>
      </t>
    </mdx>
    <mdx n="0" f="v">
      <t c="3" si="227">
        <n x="225"/>
        <n x="331"/>
        <n x="248"/>
      </t>
    </mdx>
    <mdx n="0" f="v">
      <t c="3" si="227">
        <n x="225"/>
        <n x="349"/>
        <n x="248"/>
      </t>
    </mdx>
    <mdx n="0" f="v">
      <t c="3" si="227">
        <n x="225"/>
        <n x="553"/>
        <n x="248"/>
      </t>
    </mdx>
    <mdx n="0" f="v">
      <t c="3" si="227">
        <n x="225"/>
        <n x="330"/>
        <n x="248"/>
      </t>
    </mdx>
    <mdx n="0" f="v">
      <t c="3" si="227">
        <n x="225"/>
        <n x="351"/>
        <n x="248"/>
      </t>
    </mdx>
    <mdx n="0" f="v">
      <t c="3" si="227">
        <n x="225"/>
        <n x="554"/>
        <n x="248"/>
      </t>
    </mdx>
    <mdx n="0" f="v">
      <t c="3" si="227">
        <n x="225"/>
        <n x="583"/>
        <n x="248"/>
      </t>
    </mdx>
    <mdx n="0" f="v">
      <t c="3" si="227">
        <n x="225"/>
        <n x="300"/>
        <n x="248"/>
      </t>
    </mdx>
    <mdx n="0" f="v">
      <t c="3" si="227">
        <n x="225"/>
        <n x="296"/>
        <n x="248"/>
      </t>
    </mdx>
    <mdx n="0" f="v">
      <t c="3" si="227">
        <n x="225"/>
        <n x="298"/>
        <n x="248"/>
      </t>
    </mdx>
    <mdx n="0" f="v">
      <t c="3" si="227">
        <n x="225"/>
        <n x="344"/>
        <n x="248"/>
      </t>
    </mdx>
    <mdx n="0" f="v">
      <t c="3" si="227">
        <n x="225"/>
        <n x="325"/>
        <n x="248"/>
      </t>
    </mdx>
    <mdx n="0" f="v">
      <t c="3" si="227">
        <n x="225"/>
        <n x="335"/>
        <n x="248"/>
      </t>
    </mdx>
    <mdx n="0" f="v">
      <t c="3" si="227">
        <n x="225"/>
        <n x="334"/>
        <n x="248"/>
      </t>
    </mdx>
    <mdx n="0" f="v">
      <t c="3" si="227">
        <n x="225"/>
        <n x="343"/>
        <n x="248"/>
      </t>
    </mdx>
    <mdx n="0" f="v">
      <t c="3" si="227">
        <n x="225"/>
        <n x="557"/>
        <n x="248"/>
      </t>
    </mdx>
    <mdx n="0" f="v">
      <t c="3" si="227">
        <n x="225"/>
        <n x="551"/>
        <n x="248"/>
      </t>
    </mdx>
    <mdx n="0" f="v">
      <t c="3" si="227">
        <n x="225"/>
        <n x="333"/>
        <n x="248"/>
      </t>
    </mdx>
    <mdx n="0" f="v">
      <t c="3" si="227">
        <n x="225"/>
        <n x="550"/>
        <n x="248"/>
      </t>
    </mdx>
    <mdx n="0" f="v">
      <t c="3" si="227">
        <n x="225"/>
        <n x="558"/>
        <n x="248"/>
      </t>
    </mdx>
    <mdx n="0" f="v">
      <t c="3" si="227">
        <n x="225"/>
        <n x="559"/>
        <n x="248"/>
      </t>
    </mdx>
    <mdx n="0" f="v">
      <t c="3" si="227">
        <n x="225"/>
        <n x="560"/>
        <n x="248"/>
      </t>
    </mdx>
    <mdx n="0" f="v">
      <t c="3" si="227">
        <n x="225"/>
        <n x="561"/>
        <n x="248"/>
      </t>
    </mdx>
    <mdx n="0" f="v">
      <t c="3" si="227">
        <n x="225"/>
        <n x="562"/>
        <n x="248"/>
      </t>
    </mdx>
    <mdx n="0" f="v">
      <t c="3" si="227">
        <n x="225"/>
        <n x="341"/>
        <n x="248"/>
      </t>
    </mdx>
    <mdx n="0" f="v">
      <t c="3" si="227">
        <n x="225"/>
        <n x="563"/>
        <n x="248"/>
      </t>
    </mdx>
    <mdx n="0" f="v">
      <t c="3" si="227">
        <n x="225"/>
        <n x="564"/>
        <n x="248"/>
      </t>
    </mdx>
    <mdx n="0" f="v">
      <t c="3" si="227">
        <n x="225"/>
        <n x="565"/>
        <n x="248"/>
      </t>
    </mdx>
    <mdx n="0" f="v">
      <t c="3" si="227">
        <n x="225"/>
        <n x="566"/>
        <n x="248"/>
      </t>
    </mdx>
    <mdx n="0" f="v">
      <t c="3" si="227">
        <n x="225"/>
        <n x="567"/>
        <n x="248"/>
      </t>
    </mdx>
    <mdx n="0" f="v">
      <t c="3" si="227">
        <n x="225"/>
        <n x="568"/>
        <n x="248"/>
      </t>
    </mdx>
    <mdx n="0" f="v">
      <t c="3" si="227">
        <n x="225"/>
        <n x="581"/>
        <n x="248"/>
      </t>
    </mdx>
    <mdx n="0" f="v">
      <t c="3" si="227">
        <n x="225"/>
        <n x="555"/>
        <n x="248"/>
      </t>
    </mdx>
    <mdx n="0" f="v">
      <t c="3" si="227">
        <n x="225"/>
        <n x="580"/>
        <n x="248"/>
      </t>
    </mdx>
    <mdx n="0" f="v">
      <t c="3" si="227">
        <n x="225"/>
        <n x="570"/>
        <n x="248"/>
      </t>
    </mdx>
    <mdx n="0" f="v">
      <t c="3" si="227">
        <n x="225"/>
        <n x="340"/>
        <n x="248"/>
      </t>
    </mdx>
    <mdx n="0" f="v">
      <t c="3" si="227">
        <n x="225"/>
        <n x="574"/>
        <n x="248"/>
      </t>
    </mdx>
    <mdx n="0" f="v">
      <t c="3" si="227">
        <n x="225"/>
        <n x="596"/>
        <n x="248"/>
      </t>
    </mdx>
    <mdx n="0" f="v">
      <t c="3" si="227">
        <n x="225"/>
        <n x="354"/>
        <n x="248"/>
      </t>
    </mdx>
    <mdx n="0" f="v">
      <t c="3" si="227">
        <n x="225"/>
        <n x="575"/>
        <n x="248"/>
      </t>
    </mdx>
    <mdx n="0" f="v">
      <t c="3" si="227">
        <n x="225"/>
        <n x="576"/>
        <n x="248"/>
      </t>
    </mdx>
    <mdx n="0" f="v">
      <t c="3" si="227">
        <n x="225"/>
        <n x="577"/>
        <n x="248"/>
      </t>
    </mdx>
    <mdx n="0" f="v">
      <t c="3" si="227">
        <n x="225"/>
        <n x="578"/>
        <n x="248"/>
      </t>
    </mdx>
    <mdx n="0" f="v">
      <t c="3" si="227">
        <n x="225"/>
        <n x="579"/>
        <n x="248"/>
      </t>
    </mdx>
    <mdx n="0" f="v">
      <t c="3" si="227">
        <n x="225"/>
        <n x="353"/>
        <n x="248"/>
      </t>
    </mdx>
    <mdx n="0" f="v">
      <t c="3" si="227">
        <n x="225"/>
        <n x="347"/>
        <n x="248"/>
      </t>
    </mdx>
    <mdx n="0" f="v">
      <t c="3" si="227">
        <n x="225"/>
        <n x="572"/>
        <n x="248"/>
      </t>
    </mdx>
    <mdx n="0" f="v">
      <t c="3" si="227">
        <n x="225"/>
        <n x="573"/>
        <n x="248"/>
      </t>
    </mdx>
    <mdx n="0" f="v">
      <t c="3" si="227">
        <n x="225"/>
        <n x="586"/>
        <n x="248"/>
      </t>
    </mdx>
    <mdx n="0" f="v">
      <t c="3" si="227">
        <n x="225"/>
        <n x="571"/>
        <n x="248"/>
      </t>
    </mdx>
    <mdx n="0" f="v">
      <t c="3" si="227">
        <n x="225"/>
        <n x="585"/>
        <n x="248"/>
      </t>
    </mdx>
    <mdx n="0" f="v">
      <t c="3" si="227">
        <n x="225"/>
        <n x="588"/>
        <n x="248"/>
      </t>
    </mdx>
    <mdx n="0" f="v">
      <t c="3" si="227">
        <n x="225"/>
        <n x="602"/>
        <n x="248"/>
      </t>
    </mdx>
    <mdx n="0" f="v">
      <t c="3" si="227">
        <n x="225"/>
        <n x="598"/>
        <n x="248"/>
      </t>
    </mdx>
    <mdx n="0" f="v">
      <t c="3" si="227">
        <n x="225"/>
        <n x="597"/>
        <n x="248"/>
      </t>
    </mdx>
    <mdx n="0" f="v">
      <t c="3" si="227">
        <n x="225"/>
        <n x="589"/>
        <n x="248"/>
      </t>
    </mdx>
    <mdx n="0" f="v">
      <t c="3" si="227">
        <n x="225"/>
        <n x="590"/>
        <n x="248"/>
      </t>
    </mdx>
    <mdx n="0" f="v">
      <t c="3" si="227">
        <n x="225"/>
        <n x="591"/>
        <n x="248"/>
      </t>
    </mdx>
    <mdx n="0" f="v">
      <t c="3" si="227">
        <n x="225"/>
        <n x="592"/>
        <n x="248"/>
      </t>
    </mdx>
    <mdx n="0" f="v">
      <t c="3" si="227">
        <n x="225"/>
        <n x="593"/>
        <n x="248"/>
      </t>
    </mdx>
    <mdx n="0" f="v">
      <t c="3" si="227">
        <n x="225"/>
        <n x="594"/>
        <n x="248"/>
      </t>
    </mdx>
    <mdx n="0" f="v">
      <t c="3" si="227">
        <n x="225"/>
        <n x="595"/>
        <n x="248"/>
      </t>
    </mdx>
    <mdx n="0" f="v">
      <t c="3" si="227">
        <n x="225"/>
        <n x="600"/>
        <n x="248"/>
      </t>
    </mdx>
    <mdx n="0" f="v">
      <t c="3" si="227">
        <n x="225"/>
        <n x="599"/>
        <n x="248"/>
      </t>
    </mdx>
    <mdx n="0" f="v">
      <t c="3" si="227">
        <n x="225"/>
        <n x="601"/>
        <n x="248"/>
      </t>
    </mdx>
    <mdx n="0" f="v">
      <t c="3" si="227">
        <n x="225"/>
        <n x="587"/>
        <n x="248"/>
      </t>
    </mdx>
    <mdx n="0" f="v">
      <t c="3" si="227">
        <n x="225"/>
        <n x="582"/>
        <n x="248"/>
      </t>
    </mdx>
    <mdx n="0" f="v">
      <t c="3" si="227">
        <n x="225"/>
        <n x="584"/>
        <n x="248"/>
      </t>
    </mdx>
    <mdx n="0" f="v">
      <t c="3" si="227">
        <n x="225"/>
        <n x="603"/>
        <n x="248"/>
      </t>
    </mdx>
    <mdx n="0" f="v">
      <t c="3" si="227">
        <n x="225"/>
        <n x="604"/>
        <n x="248"/>
      </t>
    </mdx>
    <mdx n="0" f="v">
      <t c="3" si="227">
        <n x="225"/>
        <n x="605"/>
        <n x="248"/>
      </t>
    </mdx>
    <mdx n="0" f="v">
      <t c="3" si="227">
        <n x="225"/>
        <n x="625"/>
        <n x="248"/>
      </t>
    </mdx>
    <mdx n="0" f="v">
      <t c="3" si="227">
        <n x="225"/>
        <n x="614"/>
        <n x="248"/>
      </t>
    </mdx>
    <mdx n="0" f="v">
      <t c="3" si="227">
        <n x="225"/>
        <n x="613"/>
        <n x="248"/>
      </t>
    </mdx>
    <mdx n="0" f="v">
      <t c="3" si="227">
        <n x="225"/>
        <n x="628"/>
        <n x="248"/>
      </t>
    </mdx>
    <mdx n="0" f="v">
      <t c="3" si="227">
        <n x="225"/>
        <n x="609"/>
        <n x="248"/>
      </t>
    </mdx>
    <mdx n="0" f="v">
      <t c="3" si="227">
        <n x="225"/>
        <n x="610"/>
        <n x="248"/>
      </t>
    </mdx>
    <mdx n="0" f="v">
      <t c="3" si="227">
        <n x="225"/>
        <n x="611"/>
        <n x="248"/>
      </t>
    </mdx>
    <mdx n="0" f="v">
      <t c="3" si="227">
        <n x="225"/>
        <n x="612"/>
        <n x="248"/>
      </t>
    </mdx>
    <mdx n="0" f="v">
      <t c="3" si="227">
        <n x="225"/>
        <n x="615"/>
        <n x="248"/>
      </t>
    </mdx>
    <mdx n="0" f="v">
      <t c="3" si="227">
        <n x="225"/>
        <n x="616"/>
        <n x="248"/>
      </t>
    </mdx>
    <mdx n="0" f="v">
      <t c="3" si="227">
        <n x="225"/>
        <n x="608"/>
        <n x="248"/>
      </t>
    </mdx>
    <mdx n="0" f="v">
      <t c="3" si="227">
        <n x="225"/>
        <n x="617"/>
        <n x="248"/>
      </t>
    </mdx>
    <mdx n="0" f="v">
      <t c="3" si="227">
        <n x="225"/>
        <n x="618"/>
        <n x="248"/>
      </t>
    </mdx>
    <mdx n="0" f="v">
      <t c="3" si="227">
        <n x="225"/>
        <n x="619"/>
        <n x="248"/>
      </t>
    </mdx>
    <mdx n="0" f="v">
      <t c="3" si="227">
        <n x="225"/>
        <n x="620"/>
        <n x="248"/>
      </t>
    </mdx>
    <mdx n="0" f="v">
      <t c="3" si="227">
        <n x="225"/>
        <n x="621"/>
        <n x="248"/>
      </t>
    </mdx>
    <mdx n="0" f="v">
      <t c="3" si="227">
        <n x="225"/>
        <n x="622"/>
        <n x="248"/>
      </t>
    </mdx>
    <mdx n="0" f="v">
      <t c="3" si="227">
        <n x="225"/>
        <n x="623"/>
        <n x="248"/>
      </t>
    </mdx>
    <mdx n="0" f="v">
      <t c="3" si="227">
        <n x="225"/>
        <n x="627"/>
        <n x="248"/>
      </t>
    </mdx>
    <mdx n="0" f="v">
      <t c="3" si="227">
        <n x="225"/>
        <n x="640"/>
        <n x="248"/>
      </t>
    </mdx>
    <mdx n="0" f="v">
      <t c="3" si="227">
        <n x="225"/>
        <n x="633"/>
        <n x="248"/>
      </t>
    </mdx>
    <mdx n="0" f="v">
      <t c="3" si="227">
        <n x="225"/>
        <n x="641"/>
        <n x="248"/>
      </t>
    </mdx>
    <mdx n="0" f="v">
      <t c="3" si="227">
        <n x="225"/>
        <n x="632"/>
        <n x="248"/>
      </t>
    </mdx>
    <mdx n="0" f="v">
      <t c="3" si="227">
        <n x="225"/>
        <n x="607"/>
        <n x="248"/>
      </t>
    </mdx>
    <mdx n="0" f="v">
      <t c="3" si="227">
        <n x="225"/>
        <n x="626"/>
        <n x="248"/>
      </t>
    </mdx>
    <mdx n="0" f="v">
      <t c="3" si="227">
        <n x="225"/>
        <n x="629"/>
        <n x="248"/>
      </t>
    </mdx>
    <mdx n="0" f="v">
      <t c="3" si="227">
        <n x="225"/>
        <n x="631"/>
        <n x="248"/>
      </t>
    </mdx>
    <mdx n="0" f="v">
      <t c="3" si="227">
        <n x="225"/>
        <n x="635"/>
        <n x="248"/>
      </t>
    </mdx>
    <mdx n="0" f="v">
      <t c="3" si="227">
        <n x="225"/>
        <n x="636"/>
        <n x="248"/>
      </t>
    </mdx>
    <mdx n="0" f="v">
      <t c="3" si="227">
        <n x="225"/>
        <n x="637"/>
        <n x="248"/>
      </t>
    </mdx>
    <mdx n="0" f="v">
      <t c="3" si="227">
        <n x="225"/>
        <n x="639"/>
        <n x="248"/>
      </t>
    </mdx>
    <mdx n="0" f="v">
      <t c="3" si="227">
        <n x="225"/>
        <n x="634"/>
        <n x="248"/>
      </t>
    </mdx>
    <mdx n="0" f="v">
      <t c="3" si="227">
        <n x="225"/>
        <n x="624"/>
        <n x="248"/>
      </t>
    </mdx>
    <mdx n="0" f="v">
      <t c="3" si="227">
        <n x="225"/>
        <n x="630"/>
        <n x="248"/>
      </t>
    </mdx>
    <mdx n="0" f="v">
      <t c="3" si="227">
        <n x="225"/>
        <n x="638"/>
        <n x="248"/>
      </t>
    </mdx>
    <mdx n="0" f="v">
      <t c="3" si="227">
        <n x="225"/>
        <n x="606"/>
        <n x="248"/>
      </t>
    </mdx>
    <mdx n="0" f="v">
      <t c="3" si="227">
        <n x="225"/>
        <n x="654"/>
        <n x="248"/>
      </t>
    </mdx>
    <mdx n="0" f="v">
      <t c="3" si="227">
        <n x="225"/>
        <n x="643"/>
        <n x="248"/>
      </t>
    </mdx>
    <mdx n="0" f="v">
      <t c="3" si="227">
        <n x="225"/>
        <n x="644"/>
        <n x="248"/>
      </t>
    </mdx>
    <mdx n="0" f="v">
      <t c="3" si="227">
        <n x="225"/>
        <n x="645"/>
        <n x="248"/>
      </t>
    </mdx>
    <mdx n="0" f="v">
      <t c="3" si="227">
        <n x="225"/>
        <n x="646"/>
        <n x="248"/>
      </t>
    </mdx>
    <mdx n="0" f="v">
      <t c="3" si="227">
        <n x="225"/>
        <n x="647"/>
        <n x="248"/>
      </t>
    </mdx>
    <mdx n="0" f="v">
      <t c="3" si="227">
        <n x="225"/>
        <n x="648"/>
        <n x="248"/>
      </t>
    </mdx>
    <mdx n="0" f="v">
      <t c="3" si="227">
        <n x="225"/>
        <n x="649"/>
        <n x="248"/>
      </t>
    </mdx>
    <mdx n="0" f="v">
      <t c="3" si="227">
        <n x="225"/>
        <n x="650"/>
        <n x="248"/>
      </t>
    </mdx>
    <mdx n="0" f="v">
      <t c="3" si="227">
        <n x="225"/>
        <n x="651"/>
        <n x="248"/>
      </t>
    </mdx>
    <mdx n="0" f="v">
      <t c="3" si="227">
        <n x="225"/>
        <n x="652"/>
        <n x="248"/>
      </t>
    </mdx>
    <mdx n="0" f="v">
      <t c="3" si="227">
        <n x="225"/>
        <n x="653"/>
        <n x="248"/>
      </t>
    </mdx>
    <mdx n="0" f="v">
      <t c="3" si="227">
        <n x="225"/>
        <n x="642"/>
        <n x="248"/>
      </t>
    </mdx>
    <mdx n="0" f="v">
      <t c="3" si="227">
        <n x="225"/>
        <n x="655"/>
        <n x="248"/>
      </t>
    </mdx>
    <mdx n="0" f="v">
      <t c="3" si="227">
        <n x="225"/>
        <n x="321"/>
        <n x="242"/>
      </t>
    </mdx>
    <mdx n="0" f="v">
      <t c="3" si="227">
        <n x="225"/>
        <n x="338"/>
        <n x="242"/>
      </t>
    </mdx>
    <mdx n="0" f="v">
      <t c="3" si="227">
        <n x="225"/>
        <n x="320"/>
        <n x="242"/>
      </t>
    </mdx>
    <mdx n="0" f="v">
      <t c="3" si="227">
        <n x="225"/>
        <n x="319"/>
        <n x="242"/>
      </t>
    </mdx>
    <mdx n="0" f="v">
      <t c="3" si="227">
        <n x="225"/>
        <n x="345"/>
        <n x="242"/>
      </t>
    </mdx>
    <mdx n="0" f="v">
      <t c="3" si="227">
        <n x="225"/>
        <n x="336"/>
        <n x="242"/>
      </t>
    </mdx>
    <mdx n="0" f="v">
      <t c="3" si="227">
        <n x="225"/>
        <n x="317"/>
        <n x="242"/>
      </t>
    </mdx>
    <mdx n="0" f="v">
      <t c="3" si="227">
        <n x="225"/>
        <n x="552"/>
        <n x="242"/>
      </t>
    </mdx>
    <mdx n="0" f="v">
      <t c="3" si="227">
        <n x="225"/>
        <n x="282"/>
        <n x="242"/>
      </t>
    </mdx>
    <mdx n="0" f="v">
      <t c="3" si="227">
        <n x="225"/>
        <n x="315"/>
        <n x="242"/>
      </t>
    </mdx>
    <mdx n="0" f="v">
      <t c="3" si="227">
        <n x="225"/>
        <n x="314"/>
        <n x="242"/>
      </t>
    </mdx>
    <mdx n="0" f="v">
      <t c="3" si="227">
        <n x="225"/>
        <n x="339"/>
        <n x="242"/>
      </t>
    </mdx>
    <mdx n="0" f="v">
      <t c="3" si="227">
        <n x="225"/>
        <n x="324"/>
        <n x="242"/>
      </t>
    </mdx>
    <mdx n="0" f="v">
      <t c="3" si="227">
        <n x="225"/>
        <n x="312"/>
        <n x="242"/>
      </t>
    </mdx>
    <mdx n="0" f="v">
      <t c="3" si="227">
        <n x="225"/>
        <n x="310"/>
        <n x="242"/>
      </t>
    </mdx>
    <mdx n="0" f="v">
      <t c="3" si="227">
        <n x="225"/>
        <n x="308"/>
        <n x="242"/>
      </t>
    </mdx>
    <mdx n="0" f="v">
      <t c="3" si="227">
        <n x="225"/>
        <n x="306"/>
        <n x="242"/>
      </t>
    </mdx>
    <mdx n="0" f="v">
      <t c="3" si="227">
        <n x="225"/>
        <n x="305"/>
        <n x="242"/>
      </t>
    </mdx>
    <mdx n="0" f="v">
      <t c="3" si="227">
        <n x="225"/>
        <n x="323"/>
        <n x="242"/>
      </t>
    </mdx>
    <mdx n="0" f="v">
      <t c="3" si="227">
        <n x="225"/>
        <n x="291"/>
        <n x="242"/>
      </t>
    </mdx>
    <mdx n="0" f="v">
      <t c="3" si="227">
        <n x="225"/>
        <n x="303"/>
        <n x="242"/>
      </t>
    </mdx>
    <mdx n="0" f="v">
      <t c="3" si="227">
        <n x="225"/>
        <n x="352"/>
        <n x="242"/>
      </t>
    </mdx>
    <mdx n="0" f="v">
      <t c="3" si="227">
        <n x="225"/>
        <n x="302"/>
        <n x="242"/>
      </t>
    </mdx>
    <mdx n="0" f="v">
      <t c="3" si="227">
        <n x="225"/>
        <n x="342"/>
        <n x="242"/>
      </t>
    </mdx>
    <mdx n="0" f="v">
      <t c="3" si="227">
        <n x="225"/>
        <n x="332"/>
        <n x="242"/>
      </t>
    </mdx>
    <mdx n="0" f="v">
      <t c="3" si="227">
        <n x="225"/>
        <n x="331"/>
        <n x="242"/>
      </t>
    </mdx>
    <mdx n="0" f="v">
      <t c="3" si="227">
        <n x="225"/>
        <n x="349"/>
        <n x="242"/>
      </t>
    </mdx>
    <mdx n="0" f="v">
      <t c="3" si="227">
        <n x="225"/>
        <n x="553"/>
        <n x="242"/>
      </t>
    </mdx>
    <mdx n="0" f="v">
      <t c="3" si="227">
        <n x="225"/>
        <n x="330"/>
        <n x="242"/>
      </t>
    </mdx>
    <mdx n="0" f="v">
      <t c="3" si="227">
        <n x="225"/>
        <n x="351"/>
        <n x="242"/>
      </t>
    </mdx>
    <mdx n="0" f="v">
      <t c="3" si="227">
        <n x="225"/>
        <n x="554"/>
        <n x="242"/>
      </t>
    </mdx>
    <mdx n="0" f="v">
      <t c="3" si="227">
        <n x="225"/>
        <n x="556"/>
        <n x="242"/>
      </t>
    </mdx>
    <mdx n="0" f="v">
      <t c="3" si="227">
        <n x="225"/>
        <n x="555"/>
        <n x="242"/>
      </t>
    </mdx>
    <mdx n="0" f="v">
      <t c="3" si="227">
        <n x="225"/>
        <n x="300"/>
        <n x="242"/>
      </t>
    </mdx>
    <mdx n="0" f="v">
      <t c="3" si="227">
        <n x="225"/>
        <n x="295"/>
        <n x="242"/>
      </t>
    </mdx>
    <mdx n="0" f="v">
      <t c="3" si="227">
        <n x="225"/>
        <n x="344"/>
        <n x="242"/>
      </t>
    </mdx>
    <mdx n="0" f="v">
      <t c="3" si="227">
        <n x="225"/>
        <n x="325"/>
        <n x="242"/>
      </t>
    </mdx>
    <mdx n="0" f="v">
      <t c="3" si="227">
        <n x="225"/>
        <n x="313"/>
        <n x="242"/>
      </t>
    </mdx>
    <mdx n="0" f="v">
      <t c="3" si="227">
        <n x="225"/>
        <n x="335"/>
        <n x="242"/>
      </t>
    </mdx>
    <mdx n="0" f="v">
      <t c="3" si="227">
        <n x="225"/>
        <n x="309"/>
        <n x="242"/>
      </t>
    </mdx>
    <mdx n="0" f="v">
      <t c="3" si="227">
        <n x="225"/>
        <n x="334"/>
        <n x="242"/>
      </t>
    </mdx>
    <mdx n="0" f="v">
      <t c="3" si="227">
        <n x="225"/>
        <n x="343"/>
        <n x="242"/>
      </t>
    </mdx>
    <mdx n="0" f="v">
      <t c="3" si="227">
        <n x="225"/>
        <n x="279"/>
        <n x="242"/>
      </t>
    </mdx>
    <mdx n="0" f="v">
      <t c="3" si="227">
        <n x="225"/>
        <n x="557"/>
        <n x="242"/>
      </t>
    </mdx>
    <mdx n="0" f="v">
      <t c="3" si="227">
        <n x="225"/>
        <n x="551"/>
        <n x="242"/>
      </t>
    </mdx>
    <mdx n="0" f="v">
      <t c="3" si="227">
        <n x="225"/>
        <n x="333"/>
        <n x="242"/>
      </t>
    </mdx>
    <mdx n="0" f="v">
      <t c="3" si="227">
        <n x="225"/>
        <n x="550"/>
        <n x="242"/>
      </t>
    </mdx>
    <mdx n="0" f="v">
      <t c="3" si="227">
        <n x="225"/>
        <n x="549"/>
        <n x="242"/>
      </t>
    </mdx>
    <mdx n="0" f="v">
      <t c="3" si="227">
        <n x="225"/>
        <n x="558"/>
        <n x="242"/>
      </t>
    </mdx>
    <mdx n="0" f="v">
      <t c="3" si="227">
        <n x="225"/>
        <n x="559"/>
        <n x="242"/>
      </t>
    </mdx>
    <mdx n="0" f="v">
      <t c="3" si="227">
        <n x="225"/>
        <n x="560"/>
        <n x="242"/>
      </t>
    </mdx>
    <mdx n="0" f="v">
      <t c="3" si="227">
        <n x="225"/>
        <n x="561"/>
        <n x="242"/>
      </t>
    </mdx>
    <mdx n="0" f="v">
      <t c="3" si="227">
        <n x="225"/>
        <n x="562"/>
        <n x="242"/>
      </t>
    </mdx>
    <mdx n="0" f="v">
      <t c="3" si="227">
        <n x="225"/>
        <n x="296"/>
        <n x="242"/>
      </t>
    </mdx>
    <mdx n="0" f="v">
      <t c="3" si="227">
        <n x="225"/>
        <n x="563"/>
        <n x="242"/>
      </t>
    </mdx>
    <mdx n="0" f="v">
      <t c="3" si="227">
        <n x="225"/>
        <n x="564"/>
        <n x="242"/>
      </t>
    </mdx>
    <mdx n="0" f="v">
      <t c="3" si="227">
        <n x="225"/>
        <n x="565"/>
        <n x="242"/>
      </t>
    </mdx>
    <mdx n="0" f="v">
      <t c="3" si="227">
        <n x="225"/>
        <n x="566"/>
        <n x="242"/>
      </t>
    </mdx>
    <mdx n="0" f="v">
      <t c="3" si="227">
        <n x="225"/>
        <n x="567"/>
        <n x="242"/>
      </t>
    </mdx>
    <mdx n="0" f="v">
      <t c="3" si="227">
        <n x="225"/>
        <n x="568"/>
        <n x="242"/>
      </t>
    </mdx>
    <mdx n="0" f="v">
      <t c="3" si="227">
        <n x="225"/>
        <n x="569"/>
        <n x="242"/>
      </t>
    </mdx>
    <mdx n="0" f="v">
      <t c="3" si="227">
        <n x="225"/>
        <n x="570"/>
        <n x="242"/>
      </t>
    </mdx>
    <mdx n="0" f="v">
      <t c="3" si="227">
        <n x="225"/>
        <n x="571"/>
        <n x="242"/>
      </t>
    </mdx>
    <mdx n="0" f="v">
      <t c="3" si="227">
        <n x="225"/>
        <n x="572"/>
        <n x="242"/>
      </t>
    </mdx>
    <mdx n="0" f="v">
      <t c="3" si="227">
        <n x="225"/>
        <n x="573"/>
        <n x="242"/>
      </t>
    </mdx>
    <mdx n="0" f="v">
      <t c="3" si="227">
        <n x="225"/>
        <n x="574"/>
        <n x="242"/>
      </t>
    </mdx>
    <mdx n="0" f="v">
      <t c="3" si="227">
        <n x="225"/>
        <n x="340"/>
        <n x="242"/>
      </t>
    </mdx>
    <mdx n="0" f="v">
      <t c="3" si="227">
        <n x="225"/>
        <n x="582"/>
        <n x="242"/>
      </t>
    </mdx>
    <mdx n="0" f="v">
      <t c="3" si="227">
        <n x="225"/>
        <n x="354"/>
        <n x="242"/>
      </t>
    </mdx>
    <mdx n="0" f="v">
      <t c="3" si="227">
        <n x="225"/>
        <n x="575"/>
        <n x="242"/>
      </t>
    </mdx>
    <mdx n="0" f="v">
      <t c="3" si="227">
        <n x="225"/>
        <n x="576"/>
        <n x="242"/>
      </t>
    </mdx>
    <mdx n="0" f="v">
      <t c="3" si="227">
        <n x="225"/>
        <n x="577"/>
        <n x="242"/>
      </t>
    </mdx>
    <mdx n="0" f="v">
      <t c="3" si="227">
        <n x="225"/>
        <n x="578"/>
        <n x="242"/>
      </t>
    </mdx>
    <mdx n="0" f="v">
      <t c="3" si="227">
        <n x="225"/>
        <n x="579"/>
        <n x="242"/>
      </t>
    </mdx>
    <mdx n="0" f="v">
      <t c="3" si="227">
        <n x="225"/>
        <n x="353"/>
        <n x="242"/>
      </t>
    </mdx>
    <mdx n="0" f="v">
      <t c="3" si="227">
        <n x="225"/>
        <n x="347"/>
        <n x="242"/>
      </t>
    </mdx>
    <mdx n="0" f="v">
      <t c="3" si="227">
        <n x="225"/>
        <n x="580"/>
        <n x="242"/>
      </t>
    </mdx>
    <mdx n="0" f="v">
      <t c="3" si="227">
        <n x="225"/>
        <n x="581"/>
        <n x="242"/>
      </t>
    </mdx>
    <mdx n="0" f="v">
      <t c="3" si="227">
        <n x="225"/>
        <n x="583"/>
        <n x="242"/>
      </t>
    </mdx>
    <mdx n="0" f="v">
      <t c="3" si="227">
        <n x="225"/>
        <n x="596"/>
        <n x="242"/>
      </t>
    </mdx>
    <mdx n="0" f="v">
      <t c="3" si="227">
        <n x="225"/>
        <n x="584"/>
        <n x="242"/>
      </t>
    </mdx>
    <mdx n="0" f="v">
      <t c="3" si="227">
        <n x="225"/>
        <n x="585"/>
        <n x="242"/>
      </t>
    </mdx>
    <mdx n="0" f="v">
      <t c="3" si="227">
        <n x="225"/>
        <n x="586"/>
        <n x="242"/>
      </t>
    </mdx>
    <mdx n="0" f="v">
      <t c="3" si="227">
        <n x="225"/>
        <n x="587"/>
        <n x="242"/>
      </t>
    </mdx>
    <mdx n="0" f="v">
      <t c="3" si="227">
        <n x="225"/>
        <n x="588"/>
        <n x="242"/>
      </t>
    </mdx>
    <mdx n="0" f="v">
      <t c="3" si="227">
        <n x="225"/>
        <n x="589"/>
        <n x="242"/>
      </t>
    </mdx>
    <mdx n="0" f="v">
      <t c="3" si="227">
        <n x="225"/>
        <n x="590"/>
        <n x="242"/>
      </t>
    </mdx>
    <mdx n="0" f="v">
      <t c="3" si="227">
        <n x="225"/>
        <n x="591"/>
        <n x="242"/>
      </t>
    </mdx>
    <mdx n="0" f="v">
      <t c="3" si="227">
        <n x="225"/>
        <n x="592"/>
        <n x="242"/>
      </t>
    </mdx>
    <mdx n="0" f="v">
      <t c="3" si="227">
        <n x="225"/>
        <n x="593"/>
        <n x="242"/>
      </t>
    </mdx>
    <mdx n="0" f="v">
      <t c="3" si="227">
        <n x="225"/>
        <n x="594"/>
        <n x="242"/>
      </t>
    </mdx>
    <mdx n="0" f="v">
      <t c="3" si="227">
        <n x="225"/>
        <n x="595"/>
        <n x="242"/>
      </t>
    </mdx>
    <mdx n="0" f="v">
      <t c="3" si="227">
        <n x="225"/>
        <n x="597"/>
        <n x="242"/>
      </t>
    </mdx>
    <mdx n="0" f="v">
      <t c="3" si="227">
        <n x="225"/>
        <n x="598"/>
        <n x="242"/>
      </t>
    </mdx>
    <mdx n="0" f="v">
      <t c="3" si="227">
        <n x="225"/>
        <n x="606"/>
        <n x="242"/>
      </t>
    </mdx>
    <mdx n="0" f="v">
      <t c="3" si="227">
        <n x="225"/>
        <n x="599"/>
        <n x="242"/>
      </t>
    </mdx>
    <mdx n="0" f="v">
      <t c="3" si="227">
        <n x="225"/>
        <n x="600"/>
        <n x="242"/>
      </t>
    </mdx>
    <mdx n="0" f="v">
      <t c="3" si="227">
        <n x="225"/>
        <n x="601"/>
        <n x="242"/>
      </t>
    </mdx>
    <mdx n="0" f="v">
      <t c="3" si="227">
        <n x="225"/>
        <n x="602"/>
        <n x="242"/>
      </t>
    </mdx>
    <mdx n="0" f="v">
      <t c="3" si="227">
        <n x="225"/>
        <n x="603"/>
        <n x="242"/>
      </t>
    </mdx>
    <mdx n="0" f="v">
      <t c="3" si="227">
        <n x="225"/>
        <n x="604"/>
        <n x="242"/>
      </t>
    </mdx>
    <mdx n="0" f="v">
      <t c="3" si="227">
        <n x="225"/>
        <n x="605"/>
        <n x="242"/>
      </t>
    </mdx>
    <mdx n="0" f="v">
      <t c="3" si="227">
        <n x="225"/>
        <n x="608"/>
        <n x="242"/>
      </t>
    </mdx>
    <mdx n="0" f="v">
      <t c="3" si="227">
        <n x="225"/>
        <n x="607"/>
        <n x="242"/>
      </t>
    </mdx>
    <mdx n="0" f="v">
      <t c="3" si="227">
        <n x="225"/>
        <n x="609"/>
        <n x="242"/>
      </t>
    </mdx>
    <mdx n="0" f="v">
      <t c="3" si="227">
        <n x="225"/>
        <n x="610"/>
        <n x="242"/>
      </t>
    </mdx>
    <mdx n="0" f="v">
      <t c="3" si="227">
        <n x="225"/>
        <n x="611"/>
        <n x="242"/>
      </t>
    </mdx>
    <mdx n="0" f="v">
      <t c="3" si="227">
        <n x="225"/>
        <n x="612"/>
        <n x="242"/>
      </t>
    </mdx>
    <mdx n="0" f="v">
      <t c="3" si="227">
        <n x="225"/>
        <n x="613"/>
        <n x="242"/>
      </t>
    </mdx>
    <mdx n="0" f="v">
      <t c="3" si="227">
        <n x="225"/>
        <n x="614"/>
        <n x="242"/>
      </t>
    </mdx>
    <mdx n="0" f="v">
      <t c="3" si="227">
        <n x="225"/>
        <n x="615"/>
        <n x="242"/>
      </t>
    </mdx>
    <mdx n="0" f="v">
      <t c="3" si="227">
        <n x="225"/>
        <n x="616"/>
        <n x="242"/>
      </t>
    </mdx>
    <mdx n="0" f="v">
      <t c="3" si="227">
        <n x="225"/>
        <n x="617"/>
        <n x="242"/>
      </t>
    </mdx>
    <mdx n="0" f="v">
      <t c="3" si="227">
        <n x="225"/>
        <n x="618"/>
        <n x="242"/>
      </t>
    </mdx>
    <mdx n="0" f="v">
      <t c="3" si="227">
        <n x="225"/>
        <n x="619"/>
        <n x="242"/>
      </t>
    </mdx>
    <mdx n="0" f="v">
      <t c="3" si="227">
        <n x="225"/>
        <n x="620"/>
        <n x="242"/>
      </t>
    </mdx>
    <mdx n="0" f="v">
      <t c="3" si="227">
        <n x="225"/>
        <n x="621"/>
        <n x="242"/>
      </t>
    </mdx>
    <mdx n="0" f="v">
      <t c="3" si="227">
        <n x="225"/>
        <n x="622"/>
        <n x="242"/>
      </t>
    </mdx>
    <mdx n="0" f="v">
      <t c="3" si="227">
        <n x="225"/>
        <n x="623"/>
        <n x="242"/>
      </t>
    </mdx>
    <mdx n="0" f="v">
      <t c="3" si="227">
        <n x="225"/>
        <n x="625"/>
        <n x="242"/>
      </t>
    </mdx>
    <mdx n="0" f="v">
      <t c="3" si="227">
        <n x="225"/>
        <n x="626"/>
        <n x="242"/>
      </t>
    </mdx>
    <mdx n="0" f="v">
      <t c="3" si="227">
        <n x="225"/>
        <n x="627"/>
        <n x="242"/>
      </t>
    </mdx>
    <mdx n="0" f="v">
      <t c="3" si="227">
        <n x="225"/>
        <n x="628"/>
        <n x="242"/>
      </t>
    </mdx>
    <mdx n="0" f="v">
      <t c="3" si="227">
        <n x="225"/>
        <n x="629"/>
        <n x="242"/>
      </t>
    </mdx>
    <mdx n="0" f="v">
      <t c="3" si="227">
        <n x="225"/>
        <n x="630"/>
        <n x="242"/>
      </t>
    </mdx>
    <mdx n="0" f="v">
      <t c="3" si="227">
        <n x="225"/>
        <n x="631"/>
        <n x="242"/>
      </t>
    </mdx>
    <mdx n="0" f="v">
      <t c="3" si="227">
        <n x="225"/>
        <n x="632"/>
        <n x="242"/>
      </t>
    </mdx>
    <mdx n="0" f="v">
      <t c="3" si="227">
        <n x="225"/>
        <n x="633"/>
        <n x="242"/>
      </t>
    </mdx>
    <mdx n="0" f="v">
      <t c="3" si="227">
        <n x="225"/>
        <n x="634"/>
        <n x="242"/>
      </t>
    </mdx>
    <mdx n="0" f="v">
      <t c="3" si="227">
        <n x="225"/>
        <n x="635"/>
        <n x="242"/>
      </t>
    </mdx>
    <mdx n="0" f="v">
      <t c="3" si="227">
        <n x="225"/>
        <n x="636"/>
        <n x="242"/>
      </t>
    </mdx>
    <mdx n="0" f="v">
      <t c="3" si="227">
        <n x="225"/>
        <n x="637"/>
        <n x="242"/>
      </t>
    </mdx>
    <mdx n="0" f="v">
      <t c="3" si="227">
        <n x="225"/>
        <n x="638"/>
        <n x="242"/>
      </t>
    </mdx>
    <mdx n="0" f="v">
      <t c="3" si="227">
        <n x="225"/>
        <n x="639"/>
        <n x="242"/>
      </t>
    </mdx>
    <mdx n="0" f="v">
      <t c="3" si="227">
        <n x="225"/>
        <n x="641"/>
        <n x="242"/>
      </t>
    </mdx>
    <mdx n="0" f="v">
      <t c="3" si="227">
        <n x="225"/>
        <n x="640"/>
        <n x="242"/>
      </t>
    </mdx>
    <mdx n="0" f="v">
      <t c="3" si="227">
        <n x="225"/>
        <n x="624"/>
        <n x="242"/>
      </t>
    </mdx>
    <mdx n="0" f="v">
      <t c="3" si="227">
        <n x="225"/>
        <n x="642"/>
        <n x="242"/>
      </t>
    </mdx>
    <mdx n="0" f="v">
      <t c="3" si="227">
        <n x="225"/>
        <n x="643"/>
        <n x="242"/>
      </t>
    </mdx>
    <mdx n="0" f="v">
      <t c="3" si="227">
        <n x="225"/>
        <n x="644"/>
        <n x="242"/>
      </t>
    </mdx>
    <mdx n="0" f="v">
      <t c="3" si="227">
        <n x="225"/>
        <n x="645"/>
        <n x="242"/>
      </t>
    </mdx>
    <mdx n="0" f="v">
      <t c="3" si="227">
        <n x="225"/>
        <n x="646"/>
        <n x="242"/>
      </t>
    </mdx>
    <mdx n="0" f="v">
      <t c="3" si="227">
        <n x="225"/>
        <n x="647"/>
        <n x="242"/>
      </t>
    </mdx>
    <mdx n="0" f="v">
      <t c="3" si="227">
        <n x="225"/>
        <n x="648"/>
        <n x="242"/>
      </t>
    </mdx>
    <mdx n="0" f="v">
      <t c="3" si="227">
        <n x="225"/>
        <n x="649"/>
        <n x="242"/>
      </t>
    </mdx>
    <mdx n="0" f="v">
      <t c="3" si="227">
        <n x="225"/>
        <n x="650"/>
        <n x="242"/>
      </t>
    </mdx>
    <mdx n="0" f="v">
      <t c="3" si="227">
        <n x="225"/>
        <n x="651"/>
        <n x="242"/>
      </t>
    </mdx>
    <mdx n="0" f="v">
      <t c="3" si="227">
        <n x="225"/>
        <n x="652"/>
        <n x="242"/>
      </t>
    </mdx>
    <mdx n="0" f="v">
      <t c="3" si="227">
        <n x="225"/>
        <n x="653"/>
        <n x="242"/>
      </t>
    </mdx>
    <mdx n="0" f="v">
      <t c="3" si="227">
        <n x="225"/>
        <n x="654"/>
        <n x="242"/>
      </t>
    </mdx>
    <mdx n="0" f="v">
      <t c="3" si="227">
        <n x="225"/>
        <n x="655"/>
        <n x="242"/>
      </t>
    </mdx>
    <mdx n="0" f="v">
      <t c="3" si="227">
        <n x="225"/>
        <n x="321"/>
        <n x="37"/>
      </t>
    </mdx>
    <mdx n="0" f="v">
      <t c="3" si="227">
        <n x="225"/>
        <n x="320"/>
        <n x="37"/>
      </t>
    </mdx>
    <mdx n="0" f="v">
      <t c="3" si="227">
        <n x="225"/>
        <n x="319"/>
        <n x="37"/>
      </t>
    </mdx>
    <mdx n="0" f="v">
      <t c="3" si="227">
        <n x="225"/>
        <n x="345"/>
        <n x="37"/>
      </t>
    </mdx>
    <mdx n="0" f="v">
      <t c="3" si="227">
        <n x="225"/>
        <n x="336"/>
        <n x="37"/>
      </t>
    </mdx>
    <mdx n="0" f="v">
      <t c="3" si="227">
        <n x="225"/>
        <n x="341"/>
        <n x="37"/>
      </t>
    </mdx>
    <mdx n="0" f="v">
      <t c="3" si="227">
        <n x="225"/>
        <n x="296"/>
        <n x="37"/>
      </t>
    </mdx>
    <mdx n="0" f="v">
      <t c="3" si="227">
        <n x="225"/>
        <n x="298"/>
        <n x="37"/>
      </t>
    </mdx>
    <mdx n="0" f="v">
      <t c="3" si="227">
        <n x="225"/>
        <n x="295"/>
        <n x="37"/>
      </t>
    </mdx>
    <mdx n="0" f="v">
      <t c="3" si="227">
        <n x="225"/>
        <n x="282"/>
        <n x="37"/>
      </t>
    </mdx>
    <mdx n="0" f="v">
      <t c="3" si="227">
        <n x="225"/>
        <n x="315"/>
        <n x="37"/>
      </t>
    </mdx>
    <mdx n="0" f="v">
      <t c="3" si="227">
        <n x="225"/>
        <n x="339"/>
        <n x="37"/>
      </t>
    </mdx>
    <mdx n="0" f="v">
      <t c="3" si="227">
        <n x="225"/>
        <n x="324"/>
        <n x="37"/>
      </t>
    </mdx>
    <mdx n="0" f="v">
      <t c="3" si="227">
        <n x="225"/>
        <n x="312"/>
        <n x="37"/>
      </t>
    </mdx>
    <mdx n="0" f="v">
      <t c="3" si="227">
        <n x="225"/>
        <n x="308"/>
        <n x="37"/>
      </t>
    </mdx>
    <mdx n="0" f="v">
      <t c="3" si="227">
        <n x="225"/>
        <n x="306"/>
        <n x="37"/>
      </t>
    </mdx>
    <mdx n="0" f="v">
      <t c="3" si="227">
        <n x="225"/>
        <n x="323"/>
        <n x="37"/>
      </t>
    </mdx>
    <mdx n="0" f="v">
      <t c="3" si="227">
        <n x="225"/>
        <n x="291"/>
        <n x="37"/>
      </t>
    </mdx>
    <mdx n="0" f="v">
      <t c="3" si="227">
        <n x="225"/>
        <n x="303"/>
        <n x="37"/>
      </t>
    </mdx>
    <mdx n="0" f="v">
      <t c="3" si="227">
        <n x="225"/>
        <n x="352"/>
        <n x="37"/>
      </t>
    </mdx>
    <mdx n="0" f="v">
      <t c="3" si="227">
        <n x="225"/>
        <n x="302"/>
        <n x="37"/>
      </t>
    </mdx>
    <mdx n="0" f="v">
      <t c="3" si="227">
        <n x="225"/>
        <n x="342"/>
        <n x="37"/>
      </t>
    </mdx>
    <mdx n="0" f="v">
      <t c="3" si="227">
        <n x="225"/>
        <n x="332"/>
        <n x="37"/>
      </t>
    </mdx>
    <mdx n="0" f="v">
      <t c="3" si="227">
        <n x="225"/>
        <n x="331"/>
        <n x="37"/>
      </t>
    </mdx>
    <mdx n="0" f="v">
      <t c="3" si="227">
        <n x="225"/>
        <n x="349"/>
        <n x="37"/>
      </t>
    </mdx>
    <mdx n="0" f="v">
      <t c="3" si="227">
        <n x="225"/>
        <n x="553"/>
        <n x="37"/>
      </t>
    </mdx>
    <mdx n="0" f="v">
      <t c="3" si="227">
        <n x="225"/>
        <n x="330"/>
        <n x="37"/>
      </t>
    </mdx>
    <mdx n="0" f="v">
      <t c="3" si="227">
        <n x="225"/>
        <n x="351"/>
        <n x="37"/>
      </t>
    </mdx>
    <mdx n="0" f="v">
      <t c="3" si="227">
        <n x="225"/>
        <n x="554"/>
        <n x="37"/>
      </t>
    </mdx>
    <mdx n="0" f="v">
      <t c="3" si="227">
        <n x="225"/>
        <n x="552"/>
        <n x="37"/>
      </t>
    </mdx>
    <mdx n="0" f="v">
      <t c="3" si="227">
        <n x="225"/>
        <n x="556"/>
        <n x="37"/>
      </t>
    </mdx>
    <mdx n="0" f="v">
      <t c="3" si="227">
        <n x="225"/>
        <n x="344"/>
        <n x="37"/>
      </t>
    </mdx>
    <mdx n="0" f="v">
      <t c="3" si="227">
        <n x="225"/>
        <n x="325"/>
        <n x="37"/>
      </t>
    </mdx>
    <mdx n="0" f="v">
      <t c="3" si="227">
        <n x="225"/>
        <n x="335"/>
        <n x="37"/>
      </t>
    </mdx>
    <mdx n="0" f="v">
      <t c="3" si="227">
        <n x="225"/>
        <n x="334"/>
        <n x="37"/>
      </t>
    </mdx>
    <mdx n="0" f="v">
      <t c="3" si="227">
        <n x="225"/>
        <n x="343"/>
        <n x="37"/>
      </t>
    </mdx>
    <mdx n="0" f="v">
      <t c="3" si="227">
        <n x="225"/>
        <n x="557"/>
        <n x="37"/>
      </t>
    </mdx>
    <mdx n="0" f="v">
      <t c="3" si="227">
        <n x="225"/>
        <n x="551"/>
        <n x="37"/>
      </t>
    </mdx>
    <mdx n="0" f="v">
      <t c="3" si="227">
        <n x="225"/>
        <n x="333"/>
        <n x="37"/>
      </t>
    </mdx>
    <mdx n="0" f="v">
      <t c="3" si="227">
        <n x="225"/>
        <n x="549"/>
        <n x="37"/>
      </t>
    </mdx>
    <mdx n="0" f="v">
      <t c="3" si="227">
        <n x="225"/>
        <n x="558"/>
        <n x="37"/>
      </t>
    </mdx>
    <mdx n="0" f="v">
      <t c="3" si="227">
        <n x="225"/>
        <n x="559"/>
        <n x="37"/>
      </t>
    </mdx>
    <mdx n="0" f="v">
      <t c="3" si="227">
        <n x="225"/>
        <n x="560"/>
        <n x="37"/>
      </t>
    </mdx>
    <mdx n="0" f="v">
      <t c="3" si="227">
        <n x="225"/>
        <n x="561"/>
        <n x="37"/>
      </t>
    </mdx>
    <mdx n="0" f="v">
      <t c="3" si="227">
        <n x="225"/>
        <n x="562"/>
        <n x="37"/>
      </t>
    </mdx>
    <mdx n="0" f="v">
      <t c="3" si="227">
        <n x="225"/>
        <n x="570"/>
        <n x="37"/>
      </t>
    </mdx>
    <mdx n="0" f="v">
      <t c="3" si="227">
        <n x="225"/>
        <n x="563"/>
        <n x="37"/>
      </t>
    </mdx>
    <mdx n="0" f="v">
      <t c="3" si="227">
        <n x="225"/>
        <n x="564"/>
        <n x="37"/>
      </t>
    </mdx>
    <mdx n="0" f="v">
      <t c="3" si="227">
        <n x="225"/>
        <n x="565"/>
        <n x="37"/>
      </t>
    </mdx>
    <mdx n="0" f="v">
      <t c="3" si="227">
        <n x="225"/>
        <n x="566"/>
        <n x="37"/>
      </t>
    </mdx>
    <mdx n="0" f="v">
      <t c="3" si="227">
        <n x="225"/>
        <n x="567"/>
        <n x="37"/>
      </t>
    </mdx>
    <mdx n="0" f="v">
      <t c="3" si="227">
        <n x="225"/>
        <n x="568"/>
        <n x="37"/>
      </t>
    </mdx>
    <mdx n="0" f="v">
      <t c="3" si="227">
        <n x="225"/>
        <n x="574"/>
        <n x="37"/>
      </t>
    </mdx>
    <mdx n="0" f="v">
      <t c="3" si="227">
        <n x="225"/>
        <n x="569"/>
        <n x="37"/>
      </t>
    </mdx>
    <mdx n="0" f="v">
      <t c="3" si="227">
        <n x="225"/>
        <n x="580"/>
        <n x="37"/>
      </t>
    </mdx>
    <mdx n="0" f="v">
      <t c="3" si="227">
        <n x="225"/>
        <n x="581"/>
        <n x="37"/>
      </t>
    </mdx>
    <mdx n="0" f="v">
      <t c="3" si="227">
        <n x="225"/>
        <n x="598"/>
        <n x="37"/>
      </t>
    </mdx>
    <mdx n="0" f="v">
      <t c="3" si="227">
        <n x="225"/>
        <n x="354"/>
        <n x="37"/>
      </t>
    </mdx>
    <mdx n="0" f="v">
      <t c="3" si="227">
        <n x="225"/>
        <n x="575"/>
        <n x="37"/>
      </t>
    </mdx>
    <mdx n="0" f="v">
      <t c="3" si="227">
        <n x="225"/>
        <n x="576"/>
        <n x="37"/>
      </t>
    </mdx>
    <mdx n="0" f="v">
      <t c="3" si="227">
        <n x="225"/>
        <n x="577"/>
        <n x="37"/>
      </t>
    </mdx>
    <mdx n="0" f="v">
      <t c="3" si="227">
        <n x="225"/>
        <n x="578"/>
        <n x="37"/>
      </t>
    </mdx>
    <mdx n="0" f="v">
      <t c="3" si="227">
        <n x="225"/>
        <n x="579"/>
        <n x="37"/>
      </t>
    </mdx>
    <mdx n="0" f="v">
      <t c="3" si="227">
        <n x="225"/>
        <n x="353"/>
        <n x="37"/>
      </t>
    </mdx>
    <mdx n="0" f="v">
      <t c="3" si="227">
        <n x="225"/>
        <n x="347"/>
        <n x="37"/>
      </t>
    </mdx>
    <mdx n="0" f="v">
      <t c="3" si="227">
        <n x="225"/>
        <n x="340"/>
        <n x="37"/>
      </t>
    </mdx>
    <mdx n="0" f="v">
      <t c="3" si="227">
        <n x="225"/>
        <n x="571"/>
        <n x="37"/>
      </t>
    </mdx>
    <mdx n="0" f="v">
      <t c="3" si="227">
        <n x="225"/>
        <n x="572"/>
        <n x="37"/>
      </t>
    </mdx>
    <mdx n="0" f="v">
      <t c="3" si="227">
        <n x="225"/>
        <n x="573"/>
        <n x="37"/>
      </t>
    </mdx>
    <mdx n="0" f="v">
      <t c="3" si="227">
        <n x="225"/>
        <n x="583"/>
        <n x="37"/>
      </t>
    </mdx>
    <mdx n="0" f="v">
      <t c="3" si="227">
        <n x="225"/>
        <n x="600"/>
        <n x="37"/>
      </t>
    </mdx>
    <mdx n="0" f="v">
      <t c="3" si="227">
        <n x="225"/>
        <n x="555"/>
        <n x="37"/>
      </t>
    </mdx>
    <mdx n="0" f="v">
      <t c="3" si="227">
        <n x="225"/>
        <n x="601"/>
        <n x="37"/>
      </t>
    </mdx>
    <mdx n="0" f="v">
      <t c="3" si="227">
        <n x="225"/>
        <n x="596"/>
        <n x="37"/>
      </t>
    </mdx>
    <mdx n="0" f="v">
      <t c="3" si="227">
        <n x="225"/>
        <n x="582"/>
        <n x="37"/>
      </t>
    </mdx>
    <mdx n="0" f="v">
      <t c="3" si="227">
        <n x="225"/>
        <n x="585"/>
        <n x="37"/>
      </t>
    </mdx>
    <mdx n="0" f="v">
      <t c="3" si="227">
        <n x="225"/>
        <n x="584"/>
        <n x="37"/>
      </t>
    </mdx>
    <mdx n="0" f="v">
      <t c="3" si="227">
        <n x="225"/>
        <n x="616"/>
        <n x="37"/>
      </t>
    </mdx>
    <mdx n="0" f="v">
      <t c="3" si="227">
        <n x="225"/>
        <n x="589"/>
        <n x="37"/>
      </t>
    </mdx>
    <mdx n="0" f="v">
      <t c="3" si="227">
        <n x="225"/>
        <n x="590"/>
        <n x="37"/>
      </t>
    </mdx>
    <mdx n="0" f="v">
      <t c="3" si="227">
        <n x="225"/>
        <n x="591"/>
        <n x="37"/>
      </t>
    </mdx>
    <mdx n="0" f="v">
      <t c="3" si="227">
        <n x="225"/>
        <n x="592"/>
        <n x="37"/>
      </t>
    </mdx>
    <mdx n="0" f="v">
      <t c="3" si="227">
        <n x="225"/>
        <n x="593"/>
        <n x="37"/>
      </t>
    </mdx>
    <mdx n="0" f="v">
      <t c="3" si="227">
        <n x="225"/>
        <n x="594"/>
        <n x="37"/>
      </t>
    </mdx>
    <mdx n="0" f="v">
      <t c="3" si="227">
        <n x="225"/>
        <n x="595"/>
        <n x="37"/>
      </t>
    </mdx>
    <mdx n="0" f="v">
      <t c="3" si="227">
        <n x="225"/>
        <n x="586"/>
        <n x="37"/>
      </t>
    </mdx>
    <mdx n="0" f="v">
      <t c="3" si="227">
        <n x="225"/>
        <n x="614"/>
        <n x="37"/>
      </t>
    </mdx>
    <mdx n="0" f="v">
      <t c="3" si="227">
        <n x="225"/>
        <n x="588"/>
        <n x="37"/>
      </t>
    </mdx>
    <mdx n="0" f="v">
      <t c="3" si="227">
        <n x="225"/>
        <n x="602"/>
        <n x="37"/>
      </t>
    </mdx>
    <mdx n="0" f="v">
      <t c="3" si="227">
        <n x="225"/>
        <n x="599"/>
        <n x="37"/>
      </t>
    </mdx>
    <mdx n="0" f="v">
      <t c="3" si="227">
        <n x="225"/>
        <n x="597"/>
        <n x="37"/>
      </t>
    </mdx>
    <mdx n="0" f="v">
      <t c="3" si="227">
        <n x="225"/>
        <n x="587"/>
        <n x="37"/>
      </t>
    </mdx>
    <mdx n="0" f="v">
      <t c="3" si="227">
        <n x="225"/>
        <n x="603"/>
        <n x="37"/>
      </t>
    </mdx>
    <mdx n="0" f="v">
      <t c="3" si="227">
        <n x="225"/>
        <n x="604"/>
        <n x="37"/>
      </t>
    </mdx>
    <mdx n="0" f="v">
      <t c="3" si="227">
        <n x="225"/>
        <n x="605"/>
        <n x="37"/>
      </t>
    </mdx>
    <mdx n="0" f="v">
      <t c="3" si="227">
        <n x="225"/>
        <n x="630"/>
        <n x="37"/>
      </t>
    </mdx>
    <mdx n="0" f="v">
      <t c="3" si="227">
        <n x="225"/>
        <n x="609"/>
        <n x="37"/>
      </t>
    </mdx>
    <mdx n="0" f="v">
      <t c="3" si="227">
        <n x="225"/>
        <n x="610"/>
        <n x="37"/>
      </t>
    </mdx>
    <mdx n="0" f="v">
      <t c="3" si="227">
        <n x="225"/>
        <n x="611"/>
        <n x="37"/>
      </t>
    </mdx>
    <mdx n="0" f="v">
      <t c="3" si="227">
        <n x="225"/>
        <n x="612"/>
        <n x="37"/>
      </t>
    </mdx>
    <mdx n="0" f="v">
      <t c="3" si="227">
        <n x="225"/>
        <n x="608"/>
        <n x="37"/>
      </t>
    </mdx>
    <mdx n="0" f="v">
      <t c="3" si="227">
        <n x="225"/>
        <n x="613"/>
        <n x="37"/>
      </t>
    </mdx>
    <mdx n="0" f="v">
      <t c="3" si="227">
        <n x="225"/>
        <n x="624"/>
        <n x="37"/>
      </t>
    </mdx>
    <mdx n="0" f="v">
      <t c="3" si="227">
        <n x="225"/>
        <n x="615"/>
        <n x="37"/>
      </t>
    </mdx>
    <mdx n="0" f="v">
      <t c="3" si="227">
        <n x="225"/>
        <n x="629"/>
        <n x="37"/>
      </t>
    </mdx>
    <mdx n="0" f="v">
      <t c="3" si="227">
        <n x="225"/>
        <n x="617"/>
        <n x="37"/>
      </t>
    </mdx>
    <mdx n="0" f="v">
      <t c="3" si="227">
        <n x="225"/>
        <n x="618"/>
        <n x="37"/>
      </t>
    </mdx>
    <mdx n="0" f="v">
      <t c="3" si="227">
        <n x="225"/>
        <n x="619"/>
        <n x="37"/>
      </t>
    </mdx>
    <mdx n="0" f="v">
      <t c="3" si="227">
        <n x="225"/>
        <n x="620"/>
        <n x="37"/>
      </t>
    </mdx>
    <mdx n="0" f="v">
      <t c="3" si="227">
        <n x="225"/>
        <n x="621"/>
        <n x="37"/>
      </t>
    </mdx>
    <mdx n="0" f="v">
      <t c="3" si="227">
        <n x="225"/>
        <n x="622"/>
        <n x="37"/>
      </t>
    </mdx>
    <mdx n="0" f="v">
      <t c="3" si="227">
        <n x="225"/>
        <n x="623"/>
        <n x="37"/>
      </t>
    </mdx>
    <mdx n="0" f="v">
      <t c="3" si="227">
        <n x="225"/>
        <n x="606"/>
        <n x="37"/>
      </t>
    </mdx>
    <mdx n="0" f="v">
      <t c="3" si="227">
        <n x="225"/>
        <n x="625"/>
        <n x="37"/>
      </t>
    </mdx>
    <mdx n="0" f="v">
      <t c="3" si="227">
        <n x="225"/>
        <n x="641"/>
        <n x="37"/>
      </t>
    </mdx>
    <mdx n="0" f="v">
      <t c="3" si="227">
        <n x="225"/>
        <n x="631"/>
        <n x="37"/>
      </t>
    </mdx>
    <mdx n="0" f="v">
      <t c="3" si="227">
        <n x="225"/>
        <n x="627"/>
        <n x="37"/>
      </t>
    </mdx>
    <mdx n="0" f="v">
      <t c="3" si="227">
        <n x="225"/>
        <n x="640"/>
        <n x="37"/>
      </t>
    </mdx>
    <mdx n="0" f="v">
      <t c="3" si="227">
        <n x="225"/>
        <n x="634"/>
        <n x="37"/>
      </t>
    </mdx>
    <mdx n="0" f="v">
      <t c="3" si="227">
        <n x="225"/>
        <n x="628"/>
        <n x="37"/>
      </t>
    </mdx>
    <mdx n="0" f="v">
      <t c="3" si="227">
        <n x="225"/>
        <n x="638"/>
        <n x="37"/>
      </t>
    </mdx>
    <mdx n="0" f="v">
      <t c="3" si="227">
        <n x="225"/>
        <n x="635"/>
        <n x="37"/>
      </t>
    </mdx>
    <mdx n="0" f="v">
      <t c="3" si="227">
        <n x="225"/>
        <n x="636"/>
        <n x="37"/>
      </t>
    </mdx>
    <mdx n="0" f="v">
      <t c="3" si="227">
        <n x="225"/>
        <n x="637"/>
        <n x="37"/>
      </t>
    </mdx>
    <mdx n="0" f="v">
      <t c="3" si="227">
        <n x="225"/>
        <n x="632"/>
        <n x="37"/>
      </t>
    </mdx>
    <mdx n="0" f="v">
      <t c="3" si="227">
        <n x="225"/>
        <n x="607"/>
        <n x="37"/>
      </t>
    </mdx>
    <mdx n="0" f="v">
      <t c="3" si="227">
        <n x="225"/>
        <n x="633"/>
        <n x="37"/>
      </t>
    </mdx>
    <mdx n="0" f="v">
      <t c="3" si="227">
        <n x="225"/>
        <n x="639"/>
        <n x="37"/>
      </t>
    </mdx>
    <mdx n="0" f="v">
      <t c="3" si="227">
        <n x="225"/>
        <n x="626"/>
        <n x="37"/>
      </t>
    </mdx>
    <mdx n="0" f="v">
      <t c="3" si="227">
        <n x="225"/>
        <n x="643"/>
        <n x="37"/>
      </t>
    </mdx>
    <mdx n="0" f="v">
      <t c="3" si="227">
        <n x="225"/>
        <n x="644"/>
        <n x="37"/>
      </t>
    </mdx>
    <mdx n="0" f="v">
      <t c="3" si="227">
        <n x="225"/>
        <n x="645"/>
        <n x="37"/>
      </t>
    </mdx>
    <mdx n="0" f="v">
      <t c="3" si="227">
        <n x="225"/>
        <n x="646"/>
        <n x="37"/>
      </t>
    </mdx>
    <mdx n="0" f="v">
      <t c="3" si="227">
        <n x="225"/>
        <n x="647"/>
        <n x="37"/>
      </t>
    </mdx>
    <mdx n="0" f="v">
      <t c="3" si="227">
        <n x="225"/>
        <n x="648"/>
        <n x="37"/>
      </t>
    </mdx>
    <mdx n="0" f="v">
      <t c="3" si="227">
        <n x="225"/>
        <n x="649"/>
        <n x="37"/>
      </t>
    </mdx>
    <mdx n="0" f="v">
      <t c="3" si="227">
        <n x="225"/>
        <n x="650"/>
        <n x="37"/>
      </t>
    </mdx>
    <mdx n="0" f="v">
      <t c="3" si="227">
        <n x="225"/>
        <n x="651"/>
        <n x="37"/>
      </t>
    </mdx>
    <mdx n="0" f="v">
      <t c="3" si="227">
        <n x="225"/>
        <n x="652"/>
        <n x="37"/>
      </t>
    </mdx>
    <mdx n="0" f="v">
      <t c="3" si="227">
        <n x="225"/>
        <n x="653"/>
        <n x="37"/>
      </t>
    </mdx>
    <mdx n="0" f="v">
      <t c="3" si="227">
        <n x="225"/>
        <n x="654"/>
        <n x="37"/>
      </t>
    </mdx>
    <mdx n="0" f="v">
      <t c="3" si="227">
        <n x="225"/>
        <n x="642"/>
        <n x="37"/>
      </t>
    </mdx>
    <mdx n="0" f="v">
      <t c="3" si="227">
        <n x="225"/>
        <n x="655"/>
        <n x="37"/>
      </t>
    </mdx>
    <mdx n="0" f="v">
      <t c="3" si="227">
        <n x="225"/>
        <n x="321"/>
        <n x="36"/>
      </t>
    </mdx>
    <mdx n="0" f="v">
      <t c="3" si="227">
        <n x="225"/>
        <n x="320"/>
        <n x="36"/>
      </t>
    </mdx>
    <mdx n="0" f="v">
      <t c="3" si="227">
        <n x="225"/>
        <n x="319"/>
        <n x="36"/>
      </t>
    </mdx>
    <mdx n="0" f="v">
      <t c="3" si="227">
        <n x="225"/>
        <n x="345"/>
        <n x="36"/>
      </t>
    </mdx>
    <mdx n="0" f="v">
      <t c="3" si="227">
        <n x="225"/>
        <n x="336"/>
        <n x="36"/>
      </t>
    </mdx>
    <mdx n="0" f="v">
      <t c="3" si="227">
        <n x="225"/>
        <n x="574"/>
        <n x="36"/>
      </t>
    </mdx>
    <mdx n="0" f="v">
      <t c="3" si="227">
        <n x="225"/>
        <n x="341"/>
        <n x="36"/>
      </t>
    </mdx>
    <mdx n="0" f="v">
      <t c="3" si="227">
        <n x="225"/>
        <n x="300"/>
        <n x="36"/>
      </t>
    </mdx>
    <mdx n="0" f="v">
      <t c="3" si="227">
        <n x="225"/>
        <n x="282"/>
        <n x="36"/>
      </t>
    </mdx>
    <mdx n="0" f="v">
      <t c="3" si="227">
        <n x="225"/>
        <n x="315"/>
        <n x="36"/>
      </t>
    </mdx>
    <mdx n="0" f="v">
      <t c="3" si="227">
        <n x="225"/>
        <n x="339"/>
        <n x="36"/>
      </t>
    </mdx>
    <mdx n="0" f="v">
      <t c="3" si="227">
        <n x="225"/>
        <n x="324"/>
        <n x="36"/>
      </t>
    </mdx>
    <mdx n="0" f="v">
      <t c="3" si="227">
        <n x="225"/>
        <n x="312"/>
        <n x="36"/>
      </t>
    </mdx>
    <mdx n="0" f="v">
      <t c="3" si="227">
        <n x="225"/>
        <n x="308"/>
        <n x="36"/>
      </t>
    </mdx>
    <mdx n="0" f="v">
      <t c="3" si="227">
        <n x="225"/>
        <n x="306"/>
        <n x="36"/>
      </t>
    </mdx>
    <mdx n="0" f="v">
      <t c="3" si="227">
        <n x="225"/>
        <n x="323"/>
        <n x="36"/>
      </t>
    </mdx>
    <mdx n="0" f="v">
      <t c="3" si="227">
        <n x="225"/>
        <n x="291"/>
        <n x="36"/>
      </t>
    </mdx>
    <mdx n="0" f="v">
      <t c="3" si="227">
        <n x="225"/>
        <n x="303"/>
        <n x="36"/>
      </t>
    </mdx>
    <mdx n="0" f="v">
      <t c="3" si="227">
        <n x="225"/>
        <n x="352"/>
        <n x="36"/>
      </t>
    </mdx>
    <mdx n="0" f="v">
      <t c="3" si="227">
        <n x="225"/>
        <n x="302"/>
        <n x="36"/>
      </t>
    </mdx>
    <mdx n="0" f="v">
      <t c="3" si="227">
        <n x="225"/>
        <n x="342"/>
        <n x="36"/>
      </t>
    </mdx>
    <mdx n="0" f="v">
      <t c="3" si="227">
        <n x="225"/>
        <n x="332"/>
        <n x="36"/>
      </t>
    </mdx>
    <mdx n="0" f="v">
      <t c="3" si="227">
        <n x="225"/>
        <n x="331"/>
        <n x="36"/>
      </t>
    </mdx>
    <mdx n="0" f="v">
      <t c="3" si="227">
        <n x="225"/>
        <n x="349"/>
        <n x="36"/>
      </t>
    </mdx>
    <mdx n="0" f="v">
      <t c="3" si="227">
        <n x="225"/>
        <n x="553"/>
        <n x="36"/>
      </t>
    </mdx>
    <mdx n="0" f="v">
      <t c="3" si="227">
        <n x="225"/>
        <n x="330"/>
        <n x="36"/>
      </t>
    </mdx>
    <mdx n="0" f="v">
      <t c="3" si="227">
        <n x="225"/>
        <n x="351"/>
        <n x="36"/>
      </t>
    </mdx>
    <mdx n="0" f="v">
      <t c="3" si="227">
        <n x="225"/>
        <n x="554"/>
        <n x="36"/>
      </t>
    </mdx>
    <mdx n="0" f="v">
      <t c="3" si="227">
        <n x="225"/>
        <n x="296"/>
        <n x="36"/>
      </t>
    </mdx>
    <mdx n="0" f="v">
      <t c="3" si="227">
        <n x="225"/>
        <n x="298"/>
        <n x="36"/>
      </t>
    </mdx>
    <mdx n="0" f="v">
      <t c="3" si="227">
        <n x="225"/>
        <n x="552"/>
        <n x="36"/>
      </t>
    </mdx>
    <mdx n="0" f="v">
      <t c="3" si="227">
        <n x="225"/>
        <n x="295"/>
        <n x="36"/>
      </t>
    </mdx>
    <mdx n="0" f="v">
      <t c="3" si="227">
        <n x="225"/>
        <n x="344"/>
        <n x="36"/>
      </t>
    </mdx>
    <mdx n="0" f="v">
      <t c="3" si="227">
        <n x="225"/>
        <n x="325"/>
        <n x="36"/>
      </t>
    </mdx>
    <mdx n="0" f="v">
      <t c="3" si="227">
        <n x="225"/>
        <n x="335"/>
        <n x="36"/>
      </t>
    </mdx>
    <mdx n="0" f="v">
      <t c="3" si="227">
        <n x="225"/>
        <n x="334"/>
        <n x="36"/>
      </t>
    </mdx>
    <mdx n="0" f="v">
      <t c="3" si="227">
        <n x="225"/>
        <n x="343"/>
        <n x="36"/>
      </t>
    </mdx>
    <mdx n="0" f="v">
      <t c="3" si="227">
        <n x="225"/>
        <n x="557"/>
        <n x="36"/>
      </t>
    </mdx>
    <mdx n="0" f="v">
      <t c="3" si="227">
        <n x="225"/>
        <n x="333"/>
        <n x="36"/>
      </t>
    </mdx>
    <mdx n="0" f="v">
      <t c="3" si="227">
        <n x="225"/>
        <n x="550"/>
        <n x="36"/>
      </t>
    </mdx>
    <mdx n="0" f="v">
      <t c="3" si="227">
        <n x="225"/>
        <n x="558"/>
        <n x="36"/>
      </t>
    </mdx>
    <mdx n="0" f="v">
      <t c="3" si="227">
        <n x="225"/>
        <n x="559"/>
        <n x="36"/>
      </t>
    </mdx>
    <mdx n="0" f="v">
      <t c="3" si="227">
        <n x="225"/>
        <n x="560"/>
        <n x="36"/>
      </t>
    </mdx>
    <mdx n="0" f="v">
      <t c="3" si="227">
        <n x="225"/>
        <n x="561"/>
        <n x="36"/>
      </t>
    </mdx>
    <mdx n="0" f="v">
      <t c="3" si="227">
        <n x="225"/>
        <n x="562"/>
        <n x="36"/>
      </t>
    </mdx>
    <mdx n="0" f="v">
      <t c="3" si="227">
        <n x="225"/>
        <n x="556"/>
        <n x="36"/>
      </t>
    </mdx>
    <mdx n="0" f="v">
      <t c="3" si="227">
        <n x="225"/>
        <n x="563"/>
        <n x="36"/>
      </t>
    </mdx>
    <mdx n="0" f="v">
      <t c="3" si="227">
        <n x="225"/>
        <n x="564"/>
        <n x="36"/>
      </t>
    </mdx>
    <mdx n="0" f="v">
      <t c="3" si="227">
        <n x="225"/>
        <n x="565"/>
        <n x="36"/>
      </t>
    </mdx>
    <mdx n="0" f="v">
      <t c="3" si="227">
        <n x="225"/>
        <n x="566"/>
        <n x="36"/>
      </t>
    </mdx>
    <mdx n="0" f="v">
      <t c="3" si="227">
        <n x="225"/>
        <n x="567"/>
        <n x="36"/>
      </t>
    </mdx>
    <mdx n="0" f="v">
      <t c="3" si="227">
        <n x="225"/>
        <n x="568"/>
        <n x="36"/>
      </t>
    </mdx>
    <mdx n="0" f="v">
      <t c="3" si="227">
        <n x="225"/>
        <n x="572"/>
        <n x="36"/>
      </t>
    </mdx>
    <mdx n="0" f="v">
      <t c="3" si="227">
        <n x="225"/>
        <n x="573"/>
        <n x="36"/>
      </t>
    </mdx>
    <mdx n="0" f="v">
      <t c="3" si="227">
        <n x="225"/>
        <n x="569"/>
        <n x="36"/>
      </t>
    </mdx>
    <mdx n="0" f="v">
      <t c="3" si="227">
        <n x="225"/>
        <n x="354"/>
        <n x="36"/>
      </t>
    </mdx>
    <mdx n="0" f="v">
      <t c="3" si="227">
        <n x="225"/>
        <n x="575"/>
        <n x="36"/>
      </t>
    </mdx>
    <mdx n="0" f="v">
      <t c="3" si="227">
        <n x="225"/>
        <n x="576"/>
        <n x="36"/>
      </t>
    </mdx>
    <mdx n="0" f="v">
      <t c="3" si="227">
        <n x="225"/>
        <n x="577"/>
        <n x="36"/>
      </t>
    </mdx>
    <mdx n="0" f="v">
      <t c="3" si="227">
        <n x="225"/>
        <n x="578"/>
        <n x="36"/>
      </t>
    </mdx>
    <mdx n="0" f="v">
      <t c="3" si="227">
        <n x="225"/>
        <n x="579"/>
        <n x="36"/>
      </t>
    </mdx>
    <mdx n="0" f="v">
      <t c="3" si="227">
        <n x="225"/>
        <n x="353"/>
        <n x="36"/>
      </t>
    </mdx>
    <mdx n="0" f="v">
      <t c="3" si="227">
        <n x="225"/>
        <n x="347"/>
        <n x="36"/>
      </t>
    </mdx>
    <mdx n="0" f="v">
      <t c="3" si="227">
        <n x="225"/>
        <n x="583"/>
        <n x="36"/>
      </t>
    </mdx>
    <mdx n="0" f="v">
      <t c="3" si="227">
        <n x="225"/>
        <n x="340"/>
        <n x="36"/>
      </t>
    </mdx>
    <mdx n="0" f="v">
      <t c="3" si="227">
        <n x="225"/>
        <n x="580"/>
        <n x="36"/>
      </t>
    </mdx>
    <mdx n="0" f="v">
      <t c="3" si="227">
        <n x="225"/>
        <n x="581"/>
        <n x="36"/>
      </t>
    </mdx>
    <mdx n="0" f="v">
      <t c="3" si="227">
        <n x="225"/>
        <n x="555"/>
        <n x="36"/>
      </t>
    </mdx>
    <mdx n="0" f="v">
      <t c="3" si="227">
        <n x="225"/>
        <n x="599"/>
        <n x="36"/>
      </t>
    </mdx>
    <mdx n="0" f="v">
      <t c="3" si="227">
        <n x="225"/>
        <n x="570"/>
        <n x="36"/>
      </t>
    </mdx>
    <mdx n="0" f="v">
      <t c="3" si="227">
        <n x="225"/>
        <n x="597"/>
        <n x="36"/>
      </t>
    </mdx>
    <mdx n="0" f="v">
      <t c="3" si="227">
        <n x="225"/>
        <n x="615"/>
        <n x="36"/>
      </t>
    </mdx>
    <mdx n="0" f="v">
      <t c="3" si="227">
        <n x="225"/>
        <n x="600"/>
        <n x="36"/>
      </t>
    </mdx>
    <mdx n="0" f="v">
      <t c="3" si="227">
        <n x="225"/>
        <n x="596"/>
        <n x="36"/>
      </t>
    </mdx>
    <mdx n="0" f="v">
      <t c="3" si="227">
        <n x="225"/>
        <n x="601"/>
        <n x="36"/>
      </t>
    </mdx>
    <mdx n="0" f="v">
      <t c="3" si="227">
        <n x="225"/>
        <n x="598"/>
        <n x="36"/>
      </t>
    </mdx>
    <mdx n="0" f="v">
      <t c="3" si="227">
        <n x="225"/>
        <n x="602"/>
        <n x="36"/>
      </t>
    </mdx>
    <mdx n="0" f="v">
      <t c="3" si="227">
        <n x="225"/>
        <n x="608"/>
        <n x="36"/>
      </t>
    </mdx>
    <mdx n="0" f="v">
      <t c="3" si="227">
        <n x="225"/>
        <n x="589"/>
        <n x="36"/>
      </t>
    </mdx>
    <mdx n="0" f="v">
      <t c="3" si="227">
        <n x="225"/>
        <n x="590"/>
        <n x="36"/>
      </t>
    </mdx>
    <mdx n="0" f="v">
      <t c="3" si="227">
        <n x="225"/>
        <n x="591"/>
        <n x="36"/>
      </t>
    </mdx>
    <mdx n="0" f="v">
      <t c="3" si="227">
        <n x="225"/>
        <n x="592"/>
        <n x="36"/>
      </t>
    </mdx>
    <mdx n="0" f="v">
      <t c="3" si="227">
        <n x="225"/>
        <n x="593"/>
        <n x="36"/>
      </t>
    </mdx>
    <mdx n="0" f="v">
      <t c="3" si="227">
        <n x="225"/>
        <n x="594"/>
        <n x="36"/>
      </t>
    </mdx>
    <mdx n="0" f="v">
      <t c="3" si="227">
        <n x="225"/>
        <n x="595"/>
        <n x="36"/>
      </t>
    </mdx>
    <mdx n="0" f="v">
      <t c="3" si="227">
        <n x="225"/>
        <n x="585"/>
        <n x="36"/>
      </t>
    </mdx>
    <mdx n="0" f="v">
      <t c="3" si="227">
        <n x="225"/>
        <n x="582"/>
        <n x="36"/>
      </t>
    </mdx>
    <mdx n="0" f="v">
      <t c="3" si="227">
        <n x="225"/>
        <n x="587"/>
        <n x="36"/>
      </t>
    </mdx>
    <mdx n="0" f="v">
      <t c="3" si="227">
        <n x="225"/>
        <n x="584"/>
        <n x="36"/>
      </t>
    </mdx>
    <mdx n="0" f="v">
      <t c="3" si="227">
        <n x="225"/>
        <n x="586"/>
        <n x="36"/>
      </t>
    </mdx>
    <mdx n="0" f="v">
      <t c="3" si="227">
        <n x="225"/>
        <n x="588"/>
        <n x="36"/>
      </t>
    </mdx>
    <mdx n="0" f="v">
      <t c="3" si="227">
        <n x="225"/>
        <n x="603"/>
        <n x="36"/>
      </t>
    </mdx>
    <mdx n="0" f="v">
      <t c="3" si="227">
        <n x="225"/>
        <n x="604"/>
        <n x="36"/>
      </t>
    </mdx>
    <mdx n="0" f="v">
      <t c="3" si="227">
        <n x="225"/>
        <n x="605"/>
        <n x="36"/>
      </t>
    </mdx>
    <mdx n="0" f="v">
      <t c="3" si="227">
        <n x="225"/>
        <n x="616"/>
        <n x="36"/>
      </t>
    </mdx>
    <mdx n="0" f="v">
      <t c="3" si="227">
        <n x="225"/>
        <n x="640"/>
        <n x="36"/>
      </t>
    </mdx>
    <mdx n="0" f="v">
      <t c="3" si="227">
        <n x="225"/>
        <n x="614"/>
        <n x="36"/>
      </t>
    </mdx>
    <mdx n="0" f="v">
      <t c="3" si="227">
        <n x="225"/>
        <n x="639"/>
        <n x="36"/>
      </t>
    </mdx>
    <mdx n="0" f="v">
      <t c="3" si="227">
        <n x="225"/>
        <n x="633"/>
        <n x="36"/>
      </t>
    </mdx>
    <mdx n="0" f="v">
      <t c="3" si="227">
        <n x="225"/>
        <n x="609"/>
        <n x="36"/>
      </t>
    </mdx>
    <mdx n="0" f="v">
      <t c="3" si="227">
        <n x="225"/>
        <n x="610"/>
        <n x="36"/>
      </t>
    </mdx>
    <mdx n="0" f="v">
      <t c="3" si="227">
        <n x="225"/>
        <n x="611"/>
        <n x="36"/>
      </t>
    </mdx>
    <mdx n="0" f="v">
      <t c="3" si="227">
        <n x="225"/>
        <n x="612"/>
        <n x="36"/>
      </t>
    </mdx>
    <mdx n="0" f="v">
      <t c="3" si="227">
        <n x="225"/>
        <n x="613"/>
        <n x="36"/>
      </t>
    </mdx>
    <mdx n="0" f="v">
      <t c="3" si="227">
        <n x="225"/>
        <n x="617"/>
        <n x="36"/>
      </t>
    </mdx>
    <mdx n="0" f="v">
      <t c="3" si="227">
        <n x="225"/>
        <n x="618"/>
        <n x="36"/>
      </t>
    </mdx>
    <mdx n="0" f="v">
      <t c="3" si="227">
        <n x="225"/>
        <n x="619"/>
        <n x="36"/>
      </t>
    </mdx>
    <mdx n="0" f="v">
      <t c="3" si="227">
        <n x="225"/>
        <n x="620"/>
        <n x="36"/>
      </t>
    </mdx>
    <mdx n="0" f="v">
      <t c="3" si="227">
        <n x="225"/>
        <n x="621"/>
        <n x="36"/>
      </t>
    </mdx>
    <mdx n="0" f="v">
      <t c="3" si="227">
        <n x="225"/>
        <n x="622"/>
        <n x="36"/>
      </t>
    </mdx>
    <mdx n="0" f="v">
      <t c="3" si="227">
        <n x="225"/>
        <n x="623"/>
        <n x="36"/>
      </t>
    </mdx>
    <mdx n="0" f="v">
      <t c="3" si="227">
        <n x="225"/>
        <n x="624"/>
        <n x="36"/>
      </t>
    </mdx>
    <mdx n="0" f="v">
      <t c="3" si="227">
        <n x="225"/>
        <n x="631"/>
        <n x="36"/>
      </t>
    </mdx>
    <mdx n="0" f="v">
      <t c="3" si="227">
        <n x="225"/>
        <n x="606"/>
        <n x="36"/>
      </t>
    </mdx>
    <mdx n="0" f="v">
      <t c="3" si="227">
        <n x="225"/>
        <n x="607"/>
        <n x="36"/>
      </t>
    </mdx>
    <mdx n="0" f="v">
      <t c="3" si="227">
        <n x="225"/>
        <n x="634"/>
        <n x="36"/>
      </t>
    </mdx>
    <mdx n="0" f="v">
      <t c="3" si="227">
        <n x="225"/>
        <n x="625"/>
        <n x="36"/>
      </t>
    </mdx>
    <mdx n="0" f="v">
      <t c="3" si="227">
        <n x="225"/>
        <n x="638"/>
        <n x="36"/>
      </t>
    </mdx>
    <mdx n="0" f="v">
      <t c="3" si="227">
        <n x="225"/>
        <n x="627"/>
        <n x="36"/>
      </t>
    </mdx>
    <mdx n="0" f="v">
      <t c="3" si="227">
        <n x="225"/>
        <n x="635"/>
        <n x="36"/>
      </t>
    </mdx>
    <mdx n="0" f="v">
      <t c="3" si="227">
        <n x="225"/>
        <n x="636"/>
        <n x="36"/>
      </t>
    </mdx>
    <mdx n="0" f="v">
      <t c="3" si="227">
        <n x="225"/>
        <n x="637"/>
        <n x="36"/>
      </t>
    </mdx>
    <mdx n="0" f="v">
      <t c="3" si="227">
        <n x="225"/>
        <n x="641"/>
        <n x="36"/>
      </t>
    </mdx>
    <mdx n="0" f="v">
      <t c="3" si="227">
        <n x="225"/>
        <n x="630"/>
        <n x="36"/>
      </t>
    </mdx>
    <mdx n="0" f="v">
      <t c="3" si="227">
        <n x="225"/>
        <n x="626"/>
        <n x="36"/>
      </t>
    </mdx>
    <mdx n="0" f="v">
      <t c="3" si="227">
        <n x="225"/>
        <n x="632"/>
        <n x="36"/>
      </t>
    </mdx>
    <mdx n="0" f="v">
      <t c="3" si="227">
        <n x="225"/>
        <n x="628"/>
        <n x="36"/>
      </t>
    </mdx>
    <mdx n="0" f="v">
      <t c="3" si="227">
        <n x="225"/>
        <n x="629"/>
        <n x="36"/>
      </t>
    </mdx>
    <mdx n="0" f="v">
      <t c="3" si="227">
        <n x="225"/>
        <n x="654"/>
        <n x="36"/>
      </t>
    </mdx>
    <mdx n="0" f="v">
      <t c="3" si="227">
        <n x="225"/>
        <n x="642"/>
        <n x="36"/>
      </t>
    </mdx>
    <mdx n="0" f="v">
      <t c="3" si="227">
        <n x="225"/>
        <n x="643"/>
        <n x="36"/>
      </t>
    </mdx>
    <mdx n="0" f="v">
      <t c="3" si="227">
        <n x="225"/>
        <n x="644"/>
        <n x="36"/>
      </t>
    </mdx>
    <mdx n="0" f="v">
      <t c="3" si="227">
        <n x="225"/>
        <n x="645"/>
        <n x="36"/>
      </t>
    </mdx>
    <mdx n="0" f="v">
      <t c="3" si="227">
        <n x="225"/>
        <n x="646"/>
        <n x="36"/>
      </t>
    </mdx>
    <mdx n="0" f="v">
      <t c="3" si="227">
        <n x="225"/>
        <n x="647"/>
        <n x="36"/>
      </t>
    </mdx>
    <mdx n="0" f="v">
      <t c="3" si="227">
        <n x="225"/>
        <n x="648"/>
        <n x="36"/>
      </t>
    </mdx>
    <mdx n="0" f="v">
      <t c="3" si="227">
        <n x="225"/>
        <n x="649"/>
        <n x="36"/>
      </t>
    </mdx>
    <mdx n="0" f="v">
      <t c="3" si="227">
        <n x="225"/>
        <n x="650"/>
        <n x="36"/>
      </t>
    </mdx>
    <mdx n="0" f="v">
      <t c="3" si="227">
        <n x="225"/>
        <n x="651"/>
        <n x="36"/>
      </t>
    </mdx>
    <mdx n="0" f="v">
      <t c="3" si="227">
        <n x="225"/>
        <n x="652"/>
        <n x="36"/>
      </t>
    </mdx>
    <mdx n="0" f="v">
      <t c="3" si="227">
        <n x="225"/>
        <n x="653"/>
        <n x="36"/>
      </t>
    </mdx>
    <mdx n="0" f="v">
      <t c="3" si="227">
        <n x="225"/>
        <n x="655"/>
        <n x="36"/>
      </t>
    </mdx>
    <mdx n="0" f="v">
      <t c="3" si="227">
        <n x="225"/>
        <n x="322"/>
        <n x="84"/>
      </t>
    </mdx>
    <mdx n="0" f="v">
      <t c="3" si="227">
        <n x="225"/>
        <n x="321"/>
        <n x="84"/>
      </t>
    </mdx>
    <mdx n="0" f="v">
      <t c="3" si="227">
        <n x="225"/>
        <n x="338"/>
        <n x="84"/>
      </t>
    </mdx>
    <mdx n="0" f="v">
      <t c="3" si="227">
        <n x="225"/>
        <n x="319"/>
        <n x="84"/>
      </t>
    </mdx>
    <mdx n="0" f="v">
      <t c="3" si="227">
        <n x="225"/>
        <n x="318"/>
        <n x="84"/>
      </t>
    </mdx>
    <mdx n="0" f="v">
      <t c="3" si="227">
        <n x="225"/>
        <n x="337"/>
        <n x="84"/>
      </t>
    </mdx>
    <mdx n="0" f="v">
      <t c="3" si="227">
        <n x="225"/>
        <n x="345"/>
        <n x="84"/>
      </t>
    </mdx>
    <mdx n="0" f="v">
      <t c="3" si="227">
        <n x="225"/>
        <n x="336"/>
        <n x="84"/>
      </t>
    </mdx>
    <mdx n="0" f="v">
      <t c="3" si="227">
        <n x="225"/>
        <n x="317"/>
        <n x="84"/>
      </t>
    </mdx>
    <mdx n="0" f="v">
      <t c="3" si="227">
        <n x="225"/>
        <n x="556"/>
        <n x="84"/>
      </t>
    </mdx>
    <mdx n="0" f="v">
      <t c="3" si="227">
        <n x="225"/>
        <n x="295"/>
        <n x="84"/>
      </t>
    </mdx>
    <mdx n="0" f="v">
      <t c="3" si="227">
        <n x="225"/>
        <n x="282"/>
        <n x="84"/>
      </t>
    </mdx>
    <mdx n="0" f="v">
      <t c="3" si="227">
        <n x="225"/>
        <n x="315"/>
        <n x="84"/>
      </t>
    </mdx>
    <mdx n="0" f="v">
      <t c="3" si="227">
        <n x="225"/>
        <n x="314"/>
        <n x="84"/>
      </t>
    </mdx>
    <mdx n="0" f="v">
      <t c="3" si="227">
        <n x="225"/>
        <n x="339"/>
        <n x="84"/>
      </t>
    </mdx>
    <mdx n="0" f="v">
      <t c="3" si="227">
        <n x="225"/>
        <n x="324"/>
        <n x="84"/>
      </t>
    </mdx>
    <mdx n="0" f="v">
      <t c="3" si="227">
        <n x="225"/>
        <n x="312"/>
        <n x="84"/>
      </t>
    </mdx>
    <mdx n="0" f="v">
      <t c="3" si="227">
        <n x="225"/>
        <n x="310"/>
        <n x="84"/>
      </t>
    </mdx>
    <mdx n="0" f="v">
      <t c="3" si="227">
        <n x="225"/>
        <n x="308"/>
        <n x="84"/>
      </t>
    </mdx>
    <mdx n="0" f="v">
      <t c="3" si="227">
        <n x="225"/>
        <n x="306"/>
        <n x="84"/>
      </t>
    </mdx>
    <mdx n="0" f="v">
      <t c="3" si="227">
        <n x="225"/>
        <n x="305"/>
        <n x="84"/>
      </t>
    </mdx>
    <mdx n="0" f="v">
      <t c="3" si="227">
        <n x="225"/>
        <n x="323"/>
        <n x="84"/>
      </t>
    </mdx>
    <mdx n="0" f="v">
      <t c="3" si="227">
        <n x="225"/>
        <n x="291"/>
        <n x="84"/>
      </t>
    </mdx>
    <mdx n="0" f="v">
      <t c="3" si="227">
        <n x="225"/>
        <n x="303"/>
        <n x="84"/>
      </t>
    </mdx>
    <mdx n="0" f="v">
      <t c="3" si="227">
        <n x="225"/>
        <n x="352"/>
        <n x="84"/>
      </t>
    </mdx>
    <mdx n="0" f="v">
      <t c="3" si="227">
        <n x="225"/>
        <n x="302"/>
        <n x="84"/>
      </t>
    </mdx>
    <mdx n="0" f="v">
      <t c="3" si="227">
        <n x="225"/>
        <n x="342"/>
        <n x="84"/>
      </t>
    </mdx>
    <mdx n="0" f="v">
      <t c="3" si="227">
        <n x="225"/>
        <n x="332"/>
        <n x="84"/>
      </t>
    </mdx>
    <mdx n="0" f="v">
      <t c="3" si="227">
        <n x="225"/>
        <n x="331"/>
        <n x="84"/>
      </t>
    </mdx>
    <mdx n="0" f="v">
      <t c="3" si="227">
        <n x="225"/>
        <n x="349"/>
        <n x="84"/>
      </t>
    </mdx>
    <mdx n="0" f="v">
      <t c="3" si="227">
        <n x="225"/>
        <n x="553"/>
        <n x="84"/>
      </t>
    </mdx>
    <mdx n="0" f="v">
      <t c="3" si="227">
        <n x="225"/>
        <n x="330"/>
        <n x="84"/>
      </t>
    </mdx>
    <mdx n="0" f="v">
      <t c="3" si="227">
        <n x="225"/>
        <n x="351"/>
        <n x="84"/>
      </t>
    </mdx>
    <mdx n="0" f="v">
      <t c="3" si="227">
        <n x="225"/>
        <n x="554"/>
        <n x="84"/>
      </t>
    </mdx>
    <mdx n="0" f="v">
      <t c="3" si="227">
        <n x="225"/>
        <n x="341"/>
        <n x="84"/>
      </t>
    </mdx>
    <mdx n="0" f="v">
      <t c="3" si="227">
        <n x="225"/>
        <n x="300"/>
        <n x="84"/>
      </t>
    </mdx>
    <mdx n="0" f="v">
      <t c="3" si="227">
        <n x="225"/>
        <n x="296"/>
        <n x="84"/>
      </t>
    </mdx>
    <mdx n="0" f="v">
      <t c="3" si="227">
        <n x="225"/>
        <n x="298"/>
        <n x="84"/>
      </t>
    </mdx>
    <mdx n="0" f="v">
      <t c="3" si="227">
        <n x="225"/>
        <n x="344"/>
        <n x="84"/>
      </t>
    </mdx>
    <mdx n="0" f="v">
      <t c="3" si="227">
        <n x="225"/>
        <n x="325"/>
        <n x="84"/>
      </t>
    </mdx>
    <mdx n="0" f="v">
      <t c="3" si="227">
        <n x="225"/>
        <n x="313"/>
        <n x="84"/>
      </t>
    </mdx>
    <mdx n="0" f="v">
      <t c="3" si="227">
        <n x="225"/>
        <n x="335"/>
        <n x="84"/>
      </t>
    </mdx>
    <mdx n="0" f="v">
      <t c="3" si="227">
        <n x="225"/>
        <n x="309"/>
        <n x="84"/>
      </t>
    </mdx>
    <mdx n="0" f="v">
      <t c="3" si="227">
        <n x="225"/>
        <n x="334"/>
        <n x="84"/>
      </t>
    </mdx>
    <mdx n="0" f="v">
      <t c="3" si="227">
        <n x="225"/>
        <n x="343"/>
        <n x="84"/>
      </t>
    </mdx>
    <mdx n="0" f="v">
      <t c="3" si="227">
        <n x="225"/>
        <n x="279"/>
        <n x="84"/>
      </t>
    </mdx>
    <mdx n="0" f="v">
      <t c="3" si="227">
        <n x="225"/>
        <n x="557"/>
        <n x="84"/>
      </t>
    </mdx>
    <mdx n="0" f="v">
      <t c="3" si="227">
        <n x="225"/>
        <n x="551"/>
        <n x="84"/>
      </t>
    </mdx>
    <mdx n="0" f="v">
      <t c="3" si="227">
        <n x="225"/>
        <n x="333"/>
        <n x="84"/>
      </t>
    </mdx>
    <mdx n="0" f="v">
      <t c="3" si="227">
        <n x="225"/>
        <n x="550"/>
        <n x="84"/>
      </t>
    </mdx>
    <mdx n="0" f="v">
      <t c="3" si="227">
        <n x="225"/>
        <n x="549"/>
        <n x="84"/>
      </t>
    </mdx>
    <mdx n="0" f="v">
      <t c="3" si="227">
        <n x="225"/>
        <n x="558"/>
        <n x="84"/>
      </t>
    </mdx>
    <mdx n="0" f="v">
      <t c="3" si="227">
        <n x="225"/>
        <n x="559"/>
        <n x="84"/>
      </t>
    </mdx>
    <mdx n="0" f="v">
      <t c="3" si="227">
        <n x="225"/>
        <n x="560"/>
        <n x="84"/>
      </t>
    </mdx>
    <mdx n="0" f="v">
      <t c="3" si="227">
        <n x="225"/>
        <n x="561"/>
        <n x="84"/>
      </t>
    </mdx>
    <mdx n="0" f="v">
      <t c="3" si="227">
        <n x="225"/>
        <n x="562"/>
        <n x="84"/>
      </t>
    </mdx>
    <mdx n="0" f="v">
      <t c="3" si="227">
        <n x="225"/>
        <n x="563"/>
        <n x="84"/>
      </t>
    </mdx>
    <mdx n="0" f="v">
      <t c="3" si="227">
        <n x="225"/>
        <n x="564"/>
        <n x="84"/>
      </t>
    </mdx>
    <mdx n="0" f="v">
      <t c="3" si="227">
        <n x="225"/>
        <n x="565"/>
        <n x="84"/>
      </t>
    </mdx>
    <mdx n="0" f="v">
      <t c="3" si="227">
        <n x="225"/>
        <n x="566"/>
        <n x="84"/>
      </t>
    </mdx>
    <mdx n="0" f="v">
      <t c="3" si="227">
        <n x="225"/>
        <n x="567"/>
        <n x="84"/>
      </t>
    </mdx>
    <mdx n="0" f="v">
      <t c="3" si="227">
        <n x="225"/>
        <n x="568"/>
        <n x="84"/>
      </t>
    </mdx>
    <mdx n="0" f="v">
      <t c="3" si="227">
        <n x="225"/>
        <n x="580"/>
        <n x="84"/>
      </t>
    </mdx>
    <mdx n="0" f="v">
      <t c="3" si="227">
        <n x="225"/>
        <n x="581"/>
        <n x="84"/>
      </t>
    </mdx>
    <mdx n="0" f="v">
      <t c="3" si="227">
        <n x="225"/>
        <n x="571"/>
        <n x="84"/>
      </t>
    </mdx>
    <mdx n="0" f="v">
      <t c="3" si="227">
        <n x="225"/>
        <n x="586"/>
        <n x="84"/>
      </t>
    </mdx>
    <mdx n="0" f="v">
      <t c="3" si="227">
        <n x="225"/>
        <n x="569"/>
        <n x="84"/>
      </t>
    </mdx>
    <mdx n="0" f="v">
      <t c="3" si="227">
        <n x="225"/>
        <n x="583"/>
        <n x="84"/>
      </t>
    </mdx>
    <mdx n="0" f="v">
      <t c="3" si="227">
        <n x="225"/>
        <n x="354"/>
        <n x="84"/>
      </t>
    </mdx>
    <mdx n="0" f="v">
      <t c="3" si="227">
        <n x="225"/>
        <n x="575"/>
        <n x="84"/>
      </t>
    </mdx>
    <mdx n="0" f="v">
      <t c="3" si="227">
        <n x="225"/>
        <n x="576"/>
        <n x="84"/>
      </t>
    </mdx>
    <mdx n="0" f="v">
      <t c="3" si="227">
        <n x="225"/>
        <n x="577"/>
        <n x="84"/>
      </t>
    </mdx>
    <mdx n="0" f="v">
      <t c="3" si="227">
        <n x="225"/>
        <n x="578"/>
        <n x="84"/>
      </t>
    </mdx>
    <mdx n="0" f="v">
      <t c="3" si="227">
        <n x="225"/>
        <n x="579"/>
        <n x="84"/>
      </t>
    </mdx>
    <mdx n="0" f="v">
      <t c="3" si="227">
        <n x="225"/>
        <n x="353"/>
        <n x="84"/>
      </t>
    </mdx>
    <mdx n="0" f="v">
      <t c="3" si="227">
        <n x="225"/>
        <n x="347"/>
        <n x="84"/>
      </t>
    </mdx>
    <mdx n="0" f="v">
      <t c="3" si="227">
        <n x="225"/>
        <n x="555"/>
        <n x="84"/>
      </t>
    </mdx>
    <mdx n="0" f="v">
      <t c="3" si="227">
        <n x="225"/>
        <n x="572"/>
        <n x="84"/>
      </t>
    </mdx>
    <mdx n="0" f="v">
      <t c="3" si="227">
        <n x="225"/>
        <n x="573"/>
        <n x="84"/>
      </t>
    </mdx>
    <mdx n="0" f="v">
      <t c="3" si="227">
        <n x="225"/>
        <n x="570"/>
        <n x="84"/>
      </t>
    </mdx>
    <mdx n="0" f="v">
      <t c="3" si="227">
        <n x="225"/>
        <n x="340"/>
        <n x="84"/>
      </t>
    </mdx>
    <mdx n="0" f="v">
      <t c="3" si="227">
        <n x="225"/>
        <n x="574"/>
        <n x="84"/>
      </t>
    </mdx>
    <mdx n="0" f="v">
      <t c="3" si="227">
        <n x="225"/>
        <n x="599"/>
        <n x="84"/>
      </t>
    </mdx>
    <mdx n="0" f="v">
      <t c="3" si="227">
        <n x="225"/>
        <n x="588"/>
        <n x="84"/>
      </t>
    </mdx>
    <mdx n="0" f="v">
      <t c="3" si="227">
        <n x="225"/>
        <n x="587"/>
        <n x="84"/>
      </t>
    </mdx>
    <mdx n="0" f="v">
      <t c="3" si="227">
        <n x="225"/>
        <n x="602"/>
        <n x="84"/>
      </t>
    </mdx>
    <mdx n="0" f="v">
      <t c="3" si="227">
        <n x="225"/>
        <n x="597"/>
        <n x="84"/>
      </t>
    </mdx>
    <mdx n="0" f="v">
      <t c="3" si="227">
        <n x="225"/>
        <n x="589"/>
        <n x="84"/>
      </t>
    </mdx>
    <mdx n="0" f="v">
      <t c="3" si="227">
        <n x="225"/>
        <n x="590"/>
        <n x="84"/>
      </t>
    </mdx>
    <mdx n="0" f="v">
      <t c="3" si="227">
        <n x="225"/>
        <n x="591"/>
        <n x="84"/>
      </t>
    </mdx>
    <mdx n="0" f="v">
      <t c="3" si="227">
        <n x="225"/>
        <n x="592"/>
        <n x="84"/>
      </t>
    </mdx>
    <mdx n="0" f="v">
      <t c="3" si="227">
        <n x="225"/>
        <n x="593"/>
        <n x="84"/>
      </t>
    </mdx>
    <mdx n="0" f="v">
      <t c="3" si="227">
        <n x="225"/>
        <n x="594"/>
        <n x="84"/>
      </t>
    </mdx>
    <mdx n="0" f="v">
      <t c="3" si="227">
        <n x="225"/>
        <n x="595"/>
        <n x="84"/>
      </t>
    </mdx>
    <mdx n="0" f="v">
      <t c="3" si="227">
        <n x="225"/>
        <n x="596"/>
        <n x="84"/>
      </t>
    </mdx>
    <mdx n="0" f="v">
      <t c="3" si="227">
        <n x="225"/>
        <n x="600"/>
        <n x="84"/>
      </t>
    </mdx>
    <mdx n="0" f="v">
      <t c="3" si="227">
        <n x="225"/>
        <n x="585"/>
        <n x="84"/>
      </t>
    </mdx>
    <mdx n="0" f="v">
      <t c="3" si="227">
        <n x="225"/>
        <n x="601"/>
        <n x="84"/>
      </t>
    </mdx>
    <mdx n="0" f="v">
      <t c="3" si="227">
        <n x="225"/>
        <n x="582"/>
        <n x="84"/>
      </t>
    </mdx>
    <mdx n="0" f="v">
      <t c="3" si="227">
        <n x="225"/>
        <n x="598"/>
        <n x="84"/>
      </t>
    </mdx>
    <mdx n="0" f="v">
      <t c="3" si="227">
        <n x="225"/>
        <n x="584"/>
        <n x="84"/>
      </t>
    </mdx>
    <mdx n="0" f="v">
      <t c="3" si="227">
        <n x="225"/>
        <n x="613"/>
        <n x="84"/>
      </t>
    </mdx>
    <mdx n="0" f="v">
      <t c="3" si="227">
        <n x="225"/>
        <n x="603"/>
        <n x="84"/>
      </t>
    </mdx>
    <mdx n="0" f="v">
      <t c="3" si="227">
        <n x="225"/>
        <n x="604"/>
        <n x="84"/>
      </t>
    </mdx>
    <mdx n="0" f="v">
      <t c="3" si="227">
        <n x="225"/>
        <n x="605"/>
        <n x="84"/>
      </t>
    </mdx>
    <mdx n="0" f="v">
      <t c="3" si="227">
        <n x="225"/>
        <n x="615"/>
        <n x="84"/>
      </t>
    </mdx>
    <mdx n="0" f="v">
      <t c="3" si="227">
        <n x="225"/>
        <n x="628"/>
        <n x="84"/>
      </t>
    </mdx>
    <mdx n="0" f="v">
      <t c="3" si="227">
        <n x="225"/>
        <n x="616"/>
        <n x="84"/>
      </t>
    </mdx>
    <mdx n="0" f="v">
      <t c="3" si="227">
        <n x="225"/>
        <n x="608"/>
        <n x="84"/>
      </t>
    </mdx>
    <mdx n="0" f="v">
      <t c="3" si="227">
        <n x="225"/>
        <n x="631"/>
        <n x="84"/>
      </t>
    </mdx>
    <mdx n="0" f="v">
      <t c="3" si="227">
        <n x="225"/>
        <n x="641"/>
        <n x="84"/>
      </t>
    </mdx>
    <mdx n="0" f="v">
      <t c="3" si="227">
        <n x="225"/>
        <n x="609"/>
        <n x="84"/>
      </t>
    </mdx>
    <mdx n="0" f="v">
      <t c="3" si="227">
        <n x="225"/>
        <n x="610"/>
        <n x="84"/>
      </t>
    </mdx>
    <mdx n="0" f="v">
      <t c="3" si="227">
        <n x="225"/>
        <n x="611"/>
        <n x="84"/>
      </t>
    </mdx>
    <mdx n="0" f="v">
      <t c="3" si="227">
        <n x="225"/>
        <n x="612"/>
        <n x="84"/>
      </t>
    </mdx>
    <mdx n="0" f="v">
      <t c="3" si="227">
        <n x="225"/>
        <n x="614"/>
        <n x="84"/>
      </t>
    </mdx>
    <mdx n="0" f="v">
      <t c="3" si="227">
        <n x="225"/>
        <n x="617"/>
        <n x="84"/>
      </t>
    </mdx>
    <mdx n="0" f="v">
      <t c="3" si="227">
        <n x="225"/>
        <n x="618"/>
        <n x="84"/>
      </t>
    </mdx>
    <mdx n="0" f="v">
      <t c="3" si="227">
        <n x="225"/>
        <n x="619"/>
        <n x="84"/>
      </t>
    </mdx>
    <mdx n="0" f="v">
      <t c="3" si="227">
        <n x="225"/>
        <n x="620"/>
        <n x="84"/>
      </t>
    </mdx>
    <mdx n="0" f="v">
      <t c="3" si="227">
        <n x="225"/>
        <n x="621"/>
        <n x="84"/>
      </t>
    </mdx>
    <mdx n="0" f="v">
      <t c="3" si="227">
        <n x="225"/>
        <n x="622"/>
        <n x="84"/>
      </t>
    </mdx>
    <mdx n="0" f="v">
      <t c="3" si="227">
        <n x="225"/>
        <n x="623"/>
        <n x="84"/>
      </t>
    </mdx>
    <mdx n="0" f="v">
      <t c="3" si="227">
        <n x="225"/>
        <n x="624"/>
        <n x="84"/>
      </t>
    </mdx>
    <mdx n="0" f="v">
      <t c="3" si="227">
        <n x="225"/>
        <n x="639"/>
        <n x="84"/>
      </t>
    </mdx>
    <mdx n="0" f="v">
      <t c="3" si="227">
        <n x="225"/>
        <n x="634"/>
        <n x="84"/>
      </t>
    </mdx>
    <mdx n="0" f="v">
      <t c="3" si="227">
        <n x="225"/>
        <n x="633"/>
        <n x="84"/>
      </t>
    </mdx>
    <mdx n="0" f="v">
      <t c="3" si="227">
        <n x="225"/>
        <n x="630"/>
        <n x="84"/>
      </t>
    </mdx>
    <mdx n="0" f="v">
      <t c="3" si="227">
        <n x="225"/>
        <n x="638"/>
        <n x="84"/>
      </t>
    </mdx>
    <mdx n="0" f="v">
      <t c="3" si="227">
        <n x="225"/>
        <n x="606"/>
        <n x="84"/>
      </t>
    </mdx>
    <mdx n="0" f="v">
      <t c="3" si="227">
        <n x="225"/>
        <n x="626"/>
        <n x="84"/>
      </t>
    </mdx>
    <mdx n="0" f="v">
      <t c="3" si="227">
        <n x="225"/>
        <n x="625"/>
        <n x="84"/>
      </t>
    </mdx>
    <mdx n="0" f="v">
      <t c="3" si="227">
        <n x="225"/>
        <n x="629"/>
        <n x="84"/>
      </t>
    </mdx>
    <mdx n="0" f="v">
      <t c="3" si="227">
        <n x="225"/>
        <n x="635"/>
        <n x="84"/>
      </t>
    </mdx>
    <mdx n="0" f="v">
      <t c="3" si="227">
        <n x="225"/>
        <n x="636"/>
        <n x="84"/>
      </t>
    </mdx>
    <mdx n="0" f="v">
      <t c="3" si="227">
        <n x="225"/>
        <n x="637"/>
        <n x="84"/>
      </t>
    </mdx>
    <mdx n="0" f="v">
      <t c="3" si="227">
        <n x="225"/>
        <n x="627"/>
        <n x="84"/>
      </t>
    </mdx>
    <mdx n="0" f="v">
      <t c="3" si="227">
        <n x="225"/>
        <n x="640"/>
        <n x="84"/>
      </t>
    </mdx>
    <mdx n="0" f="v">
      <t c="3" si="227">
        <n x="225"/>
        <n x="632"/>
        <n x="84"/>
      </t>
    </mdx>
    <mdx n="0" f="v">
      <t c="3" si="227">
        <n x="225"/>
        <n x="607"/>
        <n x="84"/>
      </t>
    </mdx>
    <mdx n="0" f="v">
      <t c="3" si="227">
        <n x="225"/>
        <n x="654"/>
        <n x="84"/>
      </t>
    </mdx>
    <mdx n="0" f="v">
      <t c="3" si="227">
        <n x="225"/>
        <n x="643"/>
        <n x="84"/>
      </t>
    </mdx>
    <mdx n="0" f="v">
      <t c="3" si="227">
        <n x="225"/>
        <n x="644"/>
        <n x="84"/>
      </t>
    </mdx>
    <mdx n="0" f="v">
      <t c="3" si="227">
        <n x="225"/>
        <n x="645"/>
        <n x="84"/>
      </t>
    </mdx>
    <mdx n="0" f="v">
      <t c="3" si="227">
        <n x="225"/>
        <n x="646"/>
        <n x="84"/>
      </t>
    </mdx>
    <mdx n="0" f="v">
      <t c="3" si="227">
        <n x="225"/>
        <n x="647"/>
        <n x="84"/>
      </t>
    </mdx>
    <mdx n="0" f="v">
      <t c="3" si="227">
        <n x="225"/>
        <n x="648"/>
        <n x="84"/>
      </t>
    </mdx>
    <mdx n="0" f="v">
      <t c="3" si="227">
        <n x="225"/>
        <n x="649"/>
        <n x="84"/>
      </t>
    </mdx>
    <mdx n="0" f="v">
      <t c="3" si="227">
        <n x="225"/>
        <n x="650"/>
        <n x="84"/>
      </t>
    </mdx>
    <mdx n="0" f="v">
      <t c="3" si="227">
        <n x="225"/>
        <n x="651"/>
        <n x="84"/>
      </t>
    </mdx>
    <mdx n="0" f="v">
      <t c="3" si="227">
        <n x="225"/>
        <n x="652"/>
        <n x="84"/>
      </t>
    </mdx>
    <mdx n="0" f="v">
      <t c="3" si="227">
        <n x="225"/>
        <n x="653"/>
        <n x="84"/>
      </t>
    </mdx>
    <mdx n="0" f="v">
      <t c="3" si="227">
        <n x="225"/>
        <n x="642"/>
        <n x="84"/>
      </t>
    </mdx>
    <mdx n="0" f="v">
      <t c="3" si="227">
        <n x="225"/>
        <n x="655"/>
        <n x="84"/>
      </t>
    </mdx>
    <mdx n="0" f="v">
      <t c="3" si="227">
        <n x="225"/>
        <n x="322"/>
        <n x="8"/>
      </t>
    </mdx>
    <mdx n="0" f="v">
      <t c="3" si="227">
        <n x="225"/>
        <n x="321"/>
        <n x="8"/>
      </t>
    </mdx>
    <mdx n="0" f="v">
      <t c="3" si="227">
        <n x="225"/>
        <n x="338"/>
        <n x="8"/>
      </t>
    </mdx>
    <mdx n="0" f="v">
      <t c="3" si="227">
        <n x="225"/>
        <n x="320"/>
        <n x="8"/>
      </t>
    </mdx>
    <mdx n="0" f="v">
      <t c="3" si="227">
        <n x="225"/>
        <n x="319"/>
        <n x="8"/>
      </t>
    </mdx>
    <mdx n="0" f="v">
      <t c="3" si="227">
        <n x="225"/>
        <n x="318"/>
        <n x="8"/>
      </t>
    </mdx>
    <mdx n="0" f="v">
      <t c="3" si="227">
        <n x="225"/>
        <n x="337"/>
        <n x="8"/>
      </t>
    </mdx>
    <mdx n="0" f="v">
      <t c="3" si="227">
        <n x="225"/>
        <n x="345"/>
        <n x="8"/>
      </t>
    </mdx>
    <mdx n="0" f="v">
      <t c="3" si="227">
        <n x="225"/>
        <n x="317"/>
        <n x="8"/>
      </t>
    </mdx>
    <mdx n="0" f="v">
      <t c="3" si="227">
        <n x="225"/>
        <n x="556"/>
        <n x="8"/>
      </t>
    </mdx>
    <mdx n="0" f="v">
      <t c="3" si="227">
        <n x="225"/>
        <n x="340"/>
        <n x="8"/>
      </t>
    </mdx>
    <mdx n="0" f="v">
      <t c="3" si="227">
        <n x="225"/>
        <n x="552"/>
        <n x="8"/>
      </t>
    </mdx>
    <mdx n="0" f="v">
      <t c="3" si="227">
        <n x="225"/>
        <n x="282"/>
        <n x="8"/>
      </t>
    </mdx>
    <mdx n="0" f="v">
      <t c="3" si="227">
        <n x="225"/>
        <n x="315"/>
        <n x="8"/>
      </t>
    </mdx>
    <mdx n="0" f="v">
      <t c="3" si="227">
        <n x="225"/>
        <n x="314"/>
        <n x="8"/>
      </t>
    </mdx>
    <mdx n="0" f="v">
      <t c="3" si="227">
        <n x="225"/>
        <n x="339"/>
        <n x="8"/>
      </t>
    </mdx>
    <mdx n="0" f="v">
      <t c="3" si="227">
        <n x="225"/>
        <n x="324"/>
        <n x="8"/>
      </t>
    </mdx>
    <mdx n="0" f="v">
      <t c="3" si="227">
        <n x="225"/>
        <n x="312"/>
        <n x="8"/>
      </t>
    </mdx>
    <mdx n="0" f="v">
      <t c="3" si="227">
        <n x="225"/>
        <n x="310"/>
        <n x="8"/>
      </t>
    </mdx>
    <mdx n="0" f="v">
      <t c="3" si="227">
        <n x="225"/>
        <n x="308"/>
        <n x="8"/>
      </t>
    </mdx>
    <mdx n="0" f="v">
      <t c="3" si="227">
        <n x="225"/>
        <n x="306"/>
        <n x="8"/>
      </t>
    </mdx>
    <mdx n="0" f="v">
      <t c="3" si="227">
        <n x="225"/>
        <n x="305"/>
        <n x="8"/>
      </t>
    </mdx>
    <mdx n="0" f="v">
      <t c="3" si="227">
        <n x="225"/>
        <n x="323"/>
        <n x="8"/>
      </t>
    </mdx>
    <mdx n="0" f="v">
      <t c="3" si="227">
        <n x="225"/>
        <n x="291"/>
        <n x="8"/>
      </t>
    </mdx>
    <mdx n="0" f="v">
      <t c="3" si="227">
        <n x="225"/>
        <n x="303"/>
        <n x="8"/>
      </t>
    </mdx>
    <mdx n="0" f="v">
      <t c="3" si="227">
        <n x="225"/>
        <n x="352"/>
        <n x="8"/>
      </t>
    </mdx>
    <mdx n="0" f="v">
      <t c="3" si="227">
        <n x="225"/>
        <n x="302"/>
        <n x="8"/>
      </t>
    </mdx>
    <mdx n="0" f="v">
      <t c="3" si="227">
        <n x="225"/>
        <n x="342"/>
        <n x="8"/>
      </t>
    </mdx>
    <mdx n="0" f="v">
      <t c="3" si="227">
        <n x="225"/>
        <n x="332"/>
        <n x="8"/>
      </t>
    </mdx>
    <mdx n="0" f="v">
      <t c="3" si="227">
        <n x="225"/>
        <n x="331"/>
        <n x="8"/>
      </t>
    </mdx>
    <mdx n="0" f="v">
      <t c="3" si="227">
        <n x="225"/>
        <n x="349"/>
        <n x="8"/>
      </t>
    </mdx>
    <mdx n="0" f="v">
      <t c="3" si="227">
        <n x="225"/>
        <n x="553"/>
        <n x="8"/>
      </t>
    </mdx>
    <mdx n="0" f="v">
      <t c="3" si="227">
        <n x="225"/>
        <n x="330"/>
        <n x="8"/>
      </t>
    </mdx>
    <mdx n="0" f="v">
      <t c="3" si="227">
        <n x="225"/>
        <n x="351"/>
        <n x="8"/>
      </t>
    </mdx>
    <mdx n="0" f="v">
      <t c="3" si="227">
        <n x="225"/>
        <n x="554"/>
        <n x="8"/>
      </t>
    </mdx>
    <mdx n="0" f="v">
      <t c="3" si="227">
        <n x="225"/>
        <n x="341"/>
        <n x="8"/>
      </t>
    </mdx>
    <mdx n="0" f="v">
      <t c="3" si="227">
        <n x="225"/>
        <n x="295"/>
        <n x="8"/>
      </t>
    </mdx>
    <mdx n="0" f="v">
      <t c="3" si="227">
        <n x="225"/>
        <n x="300"/>
        <n x="8"/>
      </t>
    </mdx>
    <mdx n="0" f="v">
      <t c="3" si="227">
        <n x="225"/>
        <n x="344"/>
        <n x="8"/>
      </t>
    </mdx>
    <mdx n="0" f="v">
      <t c="3" si="227">
        <n x="225"/>
        <n x="325"/>
        <n x="8"/>
      </t>
    </mdx>
    <mdx n="0" f="v">
      <t c="3" si="227">
        <n x="225"/>
        <n x="313"/>
        <n x="8"/>
      </t>
    </mdx>
    <mdx n="0" f="v">
      <t c="3" si="227">
        <n x="225"/>
        <n x="335"/>
        <n x="8"/>
      </t>
    </mdx>
    <mdx n="0" f="v">
      <t c="3" si="227">
        <n x="225"/>
        <n x="309"/>
        <n x="8"/>
      </t>
    </mdx>
    <mdx n="0" f="v">
      <t c="3" si="227">
        <n x="225"/>
        <n x="334"/>
        <n x="8"/>
      </t>
    </mdx>
    <mdx n="0" f="v">
      <t c="3" si="227">
        <n x="225"/>
        <n x="343"/>
        <n x="8"/>
      </t>
    </mdx>
    <mdx n="0" f="v">
      <t c="3" si="227">
        <n x="225"/>
        <n x="279"/>
        <n x="8"/>
      </t>
    </mdx>
    <mdx n="0" f="v">
      <t c="3" si="227">
        <n x="225"/>
        <n x="557"/>
        <n x="8"/>
      </t>
    </mdx>
    <mdx n="0" f="v">
      <t c="3" si="227">
        <n x="225"/>
        <n x="551"/>
        <n x="8"/>
      </t>
    </mdx>
    <mdx n="0" f="v">
      <t c="3" si="227">
        <n x="225"/>
        <n x="333"/>
        <n x="8"/>
      </t>
    </mdx>
    <mdx n="0" f="v">
      <t c="3" si="227">
        <n x="225"/>
        <n x="550"/>
        <n x="8"/>
      </t>
    </mdx>
    <mdx n="0" f="v">
      <t c="3" si="227">
        <n x="225"/>
        <n x="549"/>
        <n x="8"/>
      </t>
    </mdx>
    <mdx n="0" f="v">
      <t c="3" si="227">
        <n x="225"/>
        <n x="558"/>
        <n x="8"/>
      </t>
    </mdx>
    <mdx n="0" f="v">
      <t c="3" si="227">
        <n x="225"/>
        <n x="559"/>
        <n x="8"/>
      </t>
    </mdx>
    <mdx n="0" f="v">
      <t c="3" si="227">
        <n x="225"/>
        <n x="560"/>
        <n x="8"/>
      </t>
    </mdx>
    <mdx n="0" f="v">
      <t c="3" si="227">
        <n x="225"/>
        <n x="561"/>
        <n x="8"/>
      </t>
    </mdx>
    <mdx n="0" f="v">
      <t c="3" si="227">
        <n x="225"/>
        <n x="562"/>
        <n x="8"/>
      </t>
    </mdx>
    <mdx n="0" f="v">
      <t c="3" si="227">
        <n x="225"/>
        <n x="296"/>
        <n x="8"/>
      </t>
    </mdx>
    <mdx n="0" f="v">
      <t c="3" si="227">
        <n x="225"/>
        <n x="563"/>
        <n x="8"/>
      </t>
    </mdx>
    <mdx n="0" f="v">
      <t c="3" si="227">
        <n x="225"/>
        <n x="564"/>
        <n x="8"/>
      </t>
    </mdx>
    <mdx n="0" f="v">
      <t c="3" si="227">
        <n x="225"/>
        <n x="565"/>
        <n x="8"/>
      </t>
    </mdx>
    <mdx n="0" f="v">
      <t c="3" si="227">
        <n x="225"/>
        <n x="566"/>
        <n x="8"/>
      </t>
    </mdx>
    <mdx n="0" f="v">
      <t c="3" si="227">
        <n x="225"/>
        <n x="567"/>
        <n x="8"/>
      </t>
    </mdx>
    <mdx n="0" f="v">
      <t c="3" si="227">
        <n x="225"/>
        <n x="568"/>
        <n x="8"/>
      </t>
    </mdx>
    <mdx n="0" f="v">
      <t c="3" si="227">
        <n x="225"/>
        <n x="582"/>
        <n x="8"/>
      </t>
    </mdx>
    <mdx n="0" f="v">
      <t c="3" si="227">
        <n x="225"/>
        <n x="572"/>
        <n x="8"/>
      </t>
    </mdx>
    <mdx n="0" f="v">
      <t c="3" si="227">
        <n x="225"/>
        <n x="573"/>
        <n x="8"/>
      </t>
    </mdx>
    <mdx n="0" f="v">
      <t c="3" si="227">
        <n x="225"/>
        <n x="583"/>
        <n x="8"/>
      </t>
    </mdx>
    <mdx n="0" f="v">
      <t c="3" si="227">
        <n x="225"/>
        <n x="555"/>
        <n x="8"/>
      </t>
    </mdx>
    <mdx n="0" f="v">
      <t c="3" si="227">
        <n x="225"/>
        <n x="354"/>
        <n x="8"/>
      </t>
    </mdx>
    <mdx n="0" f="v">
      <t c="3" si="227">
        <n x="225"/>
        <n x="575"/>
        <n x="8"/>
      </t>
    </mdx>
    <mdx n="0" f="v">
      <t c="3" si="227">
        <n x="225"/>
        <n x="576"/>
        <n x="8"/>
      </t>
    </mdx>
    <mdx n="0" f="v">
      <t c="3" si="227">
        <n x="225"/>
        <n x="577"/>
        <n x="8"/>
      </t>
    </mdx>
    <mdx n="0" f="v">
      <t c="3" si="227">
        <n x="225"/>
        <n x="578"/>
        <n x="8"/>
      </t>
    </mdx>
    <mdx n="0" f="v">
      <t c="3" si="227">
        <n x="225"/>
        <n x="579"/>
        <n x="8"/>
      </t>
    </mdx>
    <mdx n="0" f="v">
      <t c="3" si="227">
        <n x="225"/>
        <n x="353"/>
        <n x="8"/>
      </t>
    </mdx>
    <mdx n="0" f="v">
      <t c="3" si="227">
        <n x="225"/>
        <n x="347"/>
        <n x="8"/>
      </t>
    </mdx>
    <mdx n="0" f="v">
      <t c="3" si="227">
        <n x="225"/>
        <n x="569"/>
        <n x="8"/>
      </t>
    </mdx>
    <mdx n="0" f="v">
      <t c="3" si="227">
        <n x="225"/>
        <n x="570"/>
        <n x="8"/>
      </t>
    </mdx>
    <mdx n="0" f="v">
      <t c="3" si="227">
        <n x="225"/>
        <n x="571"/>
        <n x="8"/>
      </t>
    </mdx>
    <mdx n="0" f="v">
      <t c="3" si="227">
        <n x="225"/>
        <n x="580"/>
        <n x="8"/>
      </t>
    </mdx>
    <mdx n="0" f="v">
      <t c="3" si="227">
        <n x="225"/>
        <n x="581"/>
        <n x="8"/>
      </t>
    </mdx>
    <mdx n="0" f="v">
      <t c="3" si="227">
        <n x="225"/>
        <n x="574"/>
        <n x="8"/>
      </t>
    </mdx>
    <mdx n="0" f="v">
      <t c="3" si="227">
        <n x="225"/>
        <n x="632"/>
        <n x="8"/>
      </t>
    </mdx>
    <mdx n="0" f="v">
      <t c="3" si="227">
        <n x="225"/>
        <n x="584"/>
        <n x="8"/>
      </t>
    </mdx>
    <mdx n="0" f="v">
      <t c="3" si="227">
        <n x="225"/>
        <n x="598"/>
        <n x="8"/>
      </t>
    </mdx>
    <mdx n="0" f="v">
      <t c="3" si="227">
        <n x="225"/>
        <n x="599"/>
        <n x="8"/>
      </t>
    </mdx>
    <mdx n="0" f="v">
      <t c="3" si="227">
        <n x="225"/>
        <n x="586"/>
        <n x="8"/>
      </t>
    </mdx>
    <mdx n="0" f="v">
      <t c="3" si="227">
        <n x="225"/>
        <n x="588"/>
        <n x="8"/>
      </t>
    </mdx>
    <mdx n="0" f="v">
      <t c="3" si="227">
        <n x="225"/>
        <n x="589"/>
        <n x="8"/>
      </t>
    </mdx>
    <mdx n="0" f="v">
      <t c="3" si="227">
        <n x="225"/>
        <n x="590"/>
        <n x="8"/>
      </t>
    </mdx>
    <mdx n="0" f="v">
      <t c="3" si="227">
        <n x="225"/>
        <n x="591"/>
        <n x="8"/>
      </t>
    </mdx>
    <mdx n="0" f="v">
      <t c="3" si="227">
        <n x="225"/>
        <n x="592"/>
        <n x="8"/>
      </t>
    </mdx>
    <mdx n="0" f="v">
      <t c="3" si="227">
        <n x="225"/>
        <n x="593"/>
        <n x="8"/>
      </t>
    </mdx>
    <mdx n="0" f="v">
      <t c="3" si="227">
        <n x="225"/>
        <n x="594"/>
        <n x="8"/>
      </t>
    </mdx>
    <mdx n="0" f="v">
      <t c="3" si="227">
        <n x="225"/>
        <n x="595"/>
        <n x="8"/>
      </t>
    </mdx>
    <mdx n="0" f="v">
      <t c="3" si="227">
        <n x="225"/>
        <n x="596"/>
        <n x="8"/>
      </t>
    </mdx>
    <mdx n="0" f="v">
      <t c="3" si="227">
        <n x="225"/>
        <n x="597"/>
        <n x="8"/>
      </t>
    </mdx>
    <mdx n="0" f="v">
      <t c="3" si="227">
        <n x="225"/>
        <n x="585"/>
        <n x="8"/>
      </t>
    </mdx>
    <mdx n="0" f="v">
      <t c="3" si="227">
        <n x="225"/>
        <n x="600"/>
        <n x="8"/>
      </t>
    </mdx>
    <mdx n="0" f="v">
      <t c="3" si="227">
        <n x="225"/>
        <n x="587"/>
        <n x="8"/>
      </t>
    </mdx>
    <mdx n="0" f="v">
      <t c="3" si="227">
        <n x="225"/>
        <n x="601"/>
        <n x="8"/>
      </t>
    </mdx>
    <mdx n="0" f="v">
      <t c="3" si="227">
        <n x="225"/>
        <n x="602"/>
        <n x="8"/>
      </t>
    </mdx>
    <mdx n="0" f="v">
      <t c="3" si="227">
        <n x="225"/>
        <n x="603"/>
        <n x="8"/>
      </t>
    </mdx>
    <mdx n="0" f="v">
      <t c="3" si="227">
        <n x="225"/>
        <n x="604"/>
        <n x="8"/>
      </t>
    </mdx>
    <mdx n="0" f="v">
      <t c="3" si="227">
        <n x="225"/>
        <n x="605"/>
        <n x="8"/>
      </t>
    </mdx>
    <mdx n="0" f="v">
      <t c="3" si="227">
        <n x="225"/>
        <n x="613"/>
        <n x="8"/>
      </t>
    </mdx>
    <mdx n="0" f="v">
      <t c="3" si="227">
        <n x="225"/>
        <n x="614"/>
        <n x="8"/>
      </t>
    </mdx>
    <mdx n="0" f="v">
      <t c="3" si="227">
        <n x="225"/>
        <n x="615"/>
        <n x="8"/>
      </t>
    </mdx>
    <mdx n="0" f="v">
      <t c="3" si="227">
        <n x="225"/>
        <n x="616"/>
        <n x="8"/>
      </t>
    </mdx>
    <mdx n="0" f="v">
      <t c="3" si="227">
        <n x="225"/>
        <n x="609"/>
        <n x="8"/>
      </t>
    </mdx>
    <mdx n="0" f="v">
      <t c="3" si="227">
        <n x="225"/>
        <n x="610"/>
        <n x="8"/>
      </t>
    </mdx>
    <mdx n="0" f="v">
      <t c="3" si="227">
        <n x="225"/>
        <n x="611"/>
        <n x="8"/>
      </t>
    </mdx>
    <mdx n="0" f="v">
      <t c="3" si="227">
        <n x="225"/>
        <n x="612"/>
        <n x="8"/>
      </t>
    </mdx>
    <mdx n="0" f="v">
      <t c="3" si="227">
        <n x="225"/>
        <n x="634"/>
        <n x="8"/>
      </t>
    </mdx>
    <mdx n="0" f="v">
      <t c="3" si="227">
        <n x="225"/>
        <n x="608"/>
        <n x="8"/>
      </t>
    </mdx>
    <mdx n="0" f="v">
      <t c="3" si="227">
        <n x="225"/>
        <n x="617"/>
        <n x="8"/>
      </t>
    </mdx>
    <mdx n="0" f="v">
      <t c="3" si="227">
        <n x="225"/>
        <n x="618"/>
        <n x="8"/>
      </t>
    </mdx>
    <mdx n="0" f="v">
      <t c="3" si="227">
        <n x="225"/>
        <n x="619"/>
        <n x="8"/>
      </t>
    </mdx>
    <mdx n="0" f="v">
      <t c="3" si="227">
        <n x="225"/>
        <n x="620"/>
        <n x="8"/>
      </t>
    </mdx>
    <mdx n="0" f="v">
      <t c="3" si="227">
        <n x="225"/>
        <n x="621"/>
        <n x="8"/>
      </t>
    </mdx>
    <mdx n="0" f="v">
      <t c="3" si="227">
        <n x="225"/>
        <n x="622"/>
        <n x="8"/>
      </t>
    </mdx>
    <mdx n="0" f="v">
      <t c="3" si="227">
        <n x="225"/>
        <n x="623"/>
        <n x="8"/>
      </t>
    </mdx>
    <mdx n="0" f="v">
      <t c="3" si="227">
        <n x="225"/>
        <n x="624"/>
        <n x="8"/>
      </t>
    </mdx>
    <mdx n="0" f="v">
      <t c="3" si="227">
        <n x="225"/>
        <n x="626"/>
        <n x="8"/>
      </t>
    </mdx>
    <mdx n="0" f="v">
      <t c="3" si="227">
        <n x="225"/>
        <n x="638"/>
        <n x="8"/>
      </t>
    </mdx>
    <mdx n="0" f="v">
      <t c="3" si="227">
        <n x="225"/>
        <n x="639"/>
        <n x="8"/>
      </t>
    </mdx>
    <mdx n="0" f="v">
      <t c="3" si="227">
        <n x="225"/>
        <n x="628"/>
        <n x="8"/>
      </t>
    </mdx>
    <mdx n="0" f="v">
      <t c="3" si="227">
        <n x="225"/>
        <n x="640"/>
        <n x="8"/>
      </t>
    </mdx>
    <mdx n="0" f="v">
      <t c="3" si="227">
        <n x="225"/>
        <n x="629"/>
        <n x="8"/>
      </t>
    </mdx>
    <mdx n="0" f="v">
      <t c="3" si="227">
        <n x="225"/>
        <n x="641"/>
        <n x="8"/>
      </t>
    </mdx>
    <mdx n="0" f="v">
      <t c="3" si="227">
        <n x="225"/>
        <n x="606"/>
        <n x="8"/>
      </t>
    </mdx>
    <mdx n="0" f="v">
      <t c="3" si="227">
        <n x="225"/>
        <n x="633"/>
        <n x="8"/>
      </t>
    </mdx>
    <mdx n="0" f="v">
      <t c="3" si="227">
        <n x="225"/>
        <n x="607"/>
        <n x="8"/>
      </t>
    </mdx>
    <mdx n="0" f="v">
      <t c="3" si="227">
        <n x="225"/>
        <n x="635"/>
        <n x="8"/>
      </t>
    </mdx>
    <mdx n="0" f="v">
      <t c="3" si="227">
        <n x="225"/>
        <n x="636"/>
        <n x="8"/>
      </t>
    </mdx>
    <mdx n="0" f="v">
      <t c="3" si="227">
        <n x="225"/>
        <n x="637"/>
        <n x="8"/>
      </t>
    </mdx>
    <mdx n="0" f="v">
      <t c="3" si="227">
        <n x="225"/>
        <n x="625"/>
        <n x="8"/>
      </t>
    </mdx>
    <mdx n="0" f="v">
      <t c="3" si="227">
        <n x="225"/>
        <n x="627"/>
        <n x="8"/>
      </t>
    </mdx>
    <mdx n="0" f="v">
      <t c="3" si="227">
        <n x="225"/>
        <n x="630"/>
        <n x="8"/>
      </t>
    </mdx>
    <mdx n="0" f="v">
      <t c="3" si="227">
        <n x="225"/>
        <n x="631"/>
        <n x="8"/>
      </t>
    </mdx>
    <mdx n="0" f="v">
      <t c="3" si="227">
        <n x="225"/>
        <n x="642"/>
        <n x="8"/>
      </t>
    </mdx>
    <mdx n="0" f="v">
      <t c="3" si="227">
        <n x="225"/>
        <n x="643"/>
        <n x="8"/>
      </t>
    </mdx>
    <mdx n="0" f="v">
      <t c="3" si="227">
        <n x="225"/>
        <n x="644"/>
        <n x="8"/>
      </t>
    </mdx>
    <mdx n="0" f="v">
      <t c="3" si="227">
        <n x="225"/>
        <n x="645"/>
        <n x="8"/>
      </t>
    </mdx>
    <mdx n="0" f="v">
      <t c="3" si="227">
        <n x="225"/>
        <n x="646"/>
        <n x="8"/>
      </t>
    </mdx>
    <mdx n="0" f="v">
      <t c="3" si="227">
        <n x="225"/>
        <n x="647"/>
        <n x="8"/>
      </t>
    </mdx>
    <mdx n="0" f="v">
      <t c="3" si="227">
        <n x="225"/>
        <n x="648"/>
        <n x="8"/>
      </t>
    </mdx>
    <mdx n="0" f="v">
      <t c="3" si="227">
        <n x="225"/>
        <n x="649"/>
        <n x="8"/>
      </t>
    </mdx>
    <mdx n="0" f="v">
      <t c="3" si="227">
        <n x="225"/>
        <n x="650"/>
        <n x="8"/>
      </t>
    </mdx>
    <mdx n="0" f="v">
      <t c="3" si="227">
        <n x="225"/>
        <n x="651"/>
        <n x="8"/>
      </t>
    </mdx>
    <mdx n="0" f="v">
      <t c="3" si="227">
        <n x="225"/>
        <n x="652"/>
        <n x="8"/>
      </t>
    </mdx>
    <mdx n="0" f="v">
      <t c="3" si="227">
        <n x="225"/>
        <n x="653"/>
        <n x="8"/>
      </t>
    </mdx>
    <mdx n="0" f="v">
      <t c="3" si="227">
        <n x="225"/>
        <n x="654"/>
        <n x="8"/>
      </t>
    </mdx>
    <mdx n="0" f="v">
      <t c="3" si="227">
        <n x="225"/>
        <n x="655"/>
        <n x="8"/>
      </t>
    </mdx>
    <mdx n="0" f="v">
      <t c="3" si="227">
        <n x="225"/>
        <n x="322"/>
        <n x="239"/>
      </t>
    </mdx>
    <mdx n="0" f="v">
      <t c="3" si="227">
        <n x="225"/>
        <n x="321"/>
        <n x="239"/>
      </t>
    </mdx>
    <mdx n="0" f="v">
      <t c="3" si="227">
        <n x="225"/>
        <n x="338"/>
        <n x="239"/>
      </t>
    </mdx>
    <mdx n="0" f="v">
      <t c="3" si="227">
        <n x="225"/>
        <n x="320"/>
        <n x="239"/>
      </t>
    </mdx>
    <mdx n="0" f="v">
      <t c="3" si="227">
        <n x="225"/>
        <n x="319"/>
        <n x="239"/>
      </t>
    </mdx>
    <mdx n="0" f="v">
      <t c="3" si="227">
        <n x="225"/>
        <n x="318"/>
        <n x="239"/>
      </t>
    </mdx>
    <mdx n="0" f="v">
      <t c="3" si="227">
        <n x="225"/>
        <n x="337"/>
        <n x="239"/>
      </t>
    </mdx>
    <mdx n="0" f="v">
      <t c="3" si="227">
        <n x="225"/>
        <n x="345"/>
        <n x="239"/>
      </t>
    </mdx>
    <mdx n="0" f="v">
      <t c="3" si="227">
        <n x="225"/>
        <n x="336"/>
        <n x="239"/>
      </t>
    </mdx>
    <mdx n="0" f="v">
      <t c="3" si="227">
        <n x="225"/>
        <n x="317"/>
        <n x="239"/>
      </t>
    </mdx>
    <mdx n="0" f="v">
      <t c="3" si="227">
        <n x="225"/>
        <n x="296"/>
        <n x="239"/>
      </t>
    </mdx>
    <mdx n="0" f="v">
      <t c="3" si="227">
        <n x="225"/>
        <n x="556"/>
        <n x="239"/>
      </t>
    </mdx>
    <mdx n="0" f="v">
      <t c="3" si="227">
        <n x="225"/>
        <n x="298"/>
        <n x="239"/>
      </t>
    </mdx>
    <mdx n="0" f="v">
      <t c="3" si="227">
        <n x="225"/>
        <n x="282"/>
        <n x="239"/>
      </t>
    </mdx>
    <mdx n="0" f="v">
      <t c="3" si="227">
        <n x="225"/>
        <n x="315"/>
        <n x="239"/>
      </t>
    </mdx>
    <mdx n="0" f="v">
      <t c="3" si="227">
        <n x="225"/>
        <n x="314"/>
        <n x="239"/>
      </t>
    </mdx>
    <mdx n="0" f="v">
      <t c="3" si="227">
        <n x="225"/>
        <n x="339"/>
        <n x="239"/>
      </t>
    </mdx>
    <mdx n="0" f="v">
      <t c="3" si="227">
        <n x="225"/>
        <n x="324"/>
        <n x="239"/>
      </t>
    </mdx>
    <mdx n="0" f="v">
      <t c="3" si="227">
        <n x="225"/>
        <n x="312"/>
        <n x="239"/>
      </t>
    </mdx>
    <mdx n="0" f="v">
      <t c="3" si="227">
        <n x="225"/>
        <n x="310"/>
        <n x="239"/>
      </t>
    </mdx>
    <mdx n="0" f="v">
      <t c="3" si="227">
        <n x="225"/>
        <n x="308"/>
        <n x="239"/>
      </t>
    </mdx>
    <mdx n="0" f="v">
      <t c="3" si="227">
        <n x="225"/>
        <n x="306"/>
        <n x="239"/>
      </t>
    </mdx>
    <mdx n="0" f="v">
      <t c="3" si="227">
        <n x="225"/>
        <n x="305"/>
        <n x="239"/>
      </t>
    </mdx>
    <mdx n="0" f="v">
      <t c="3" si="227">
        <n x="225"/>
        <n x="323"/>
        <n x="239"/>
      </t>
    </mdx>
    <mdx n="0" f="v">
      <t c="3" si="227">
        <n x="225"/>
        <n x="291"/>
        <n x="239"/>
      </t>
    </mdx>
    <mdx n="0" f="v">
      <t c="3" si="227">
        <n x="225"/>
        <n x="303"/>
        <n x="239"/>
      </t>
    </mdx>
    <mdx n="0" f="v">
      <t c="3" si="227">
        <n x="225"/>
        <n x="352"/>
        <n x="239"/>
      </t>
    </mdx>
    <mdx n="0" f="v">
      <t c="3" si="227">
        <n x="225"/>
        <n x="302"/>
        <n x="239"/>
      </t>
    </mdx>
    <mdx n="0" f="v">
      <t c="3" si="227">
        <n x="225"/>
        <n x="342"/>
        <n x="239"/>
      </t>
    </mdx>
    <mdx n="0" f="v">
      <t c="3" si="227">
        <n x="225"/>
        <n x="332"/>
        <n x="239"/>
      </t>
    </mdx>
    <mdx n="0" f="v">
      <t c="3" si="227">
        <n x="225"/>
        <n x="331"/>
        <n x="239"/>
      </t>
    </mdx>
    <mdx n="0" f="v">
      <t c="3" si="227">
        <n x="225"/>
        <n x="349"/>
        <n x="239"/>
      </t>
    </mdx>
    <mdx n="0" f="v">
      <t c="3" si="227">
        <n x="225"/>
        <n x="553"/>
        <n x="239"/>
      </t>
    </mdx>
    <mdx n="0" f="v">
      <t c="3" si="227">
        <n x="225"/>
        <n x="330"/>
        <n x="239"/>
      </t>
    </mdx>
    <mdx n="0" f="v">
      <t c="3" si="227">
        <n x="225"/>
        <n x="351"/>
        <n x="239"/>
      </t>
    </mdx>
    <mdx n="0" f="v">
      <t c="3" si="227">
        <n x="225"/>
        <n x="554"/>
        <n x="239"/>
      </t>
    </mdx>
    <mdx n="0" f="v">
      <t c="3" si="227">
        <n x="225"/>
        <n x="552"/>
        <n x="239"/>
      </t>
    </mdx>
    <mdx n="0" f="v">
      <t c="3" si="227">
        <n x="225"/>
        <n x="341"/>
        <n x="239"/>
      </t>
    </mdx>
    <mdx n="0" f="v">
      <t c="3" si="227">
        <n x="225"/>
        <n x="344"/>
        <n x="239"/>
      </t>
    </mdx>
    <mdx n="0" f="v">
      <t c="3" si="227">
        <n x="225"/>
        <n x="325"/>
        <n x="239"/>
      </t>
    </mdx>
    <mdx n="0" f="v">
      <t c="3" si="227">
        <n x="225"/>
        <n x="313"/>
        <n x="239"/>
      </t>
    </mdx>
    <mdx n="0" f="v">
      <t c="3" si="227">
        <n x="225"/>
        <n x="335"/>
        <n x="239"/>
      </t>
    </mdx>
    <mdx n="0" f="v">
      <t c="3" si="227">
        <n x="225"/>
        <n x="309"/>
        <n x="239"/>
      </t>
    </mdx>
    <mdx n="0" f="v">
      <t c="3" si="227">
        <n x="225"/>
        <n x="334"/>
        <n x="239"/>
      </t>
    </mdx>
    <mdx n="0" f="v">
      <t c="3" si="227">
        <n x="225"/>
        <n x="343"/>
        <n x="239"/>
      </t>
    </mdx>
    <mdx n="0" f="v">
      <t c="3" si="227">
        <n x="225"/>
        <n x="279"/>
        <n x="239"/>
      </t>
    </mdx>
    <mdx n="0" f="v">
      <t c="3" si="227">
        <n x="225"/>
        <n x="557"/>
        <n x="239"/>
      </t>
    </mdx>
    <mdx n="0" f="v">
      <t c="3" si="227">
        <n x="225"/>
        <n x="551"/>
        <n x="239"/>
      </t>
    </mdx>
    <mdx n="0" f="v">
      <t c="3" si="227">
        <n x="225"/>
        <n x="333"/>
        <n x="239"/>
      </t>
    </mdx>
    <mdx n="0" f="v">
      <t c="3" si="227">
        <n x="225"/>
        <n x="550"/>
        <n x="239"/>
      </t>
    </mdx>
    <mdx n="0" f="v">
      <t c="3" si="227">
        <n x="225"/>
        <n x="549"/>
        <n x="239"/>
      </t>
    </mdx>
    <mdx n="0" f="v">
      <t c="3" si="227">
        <n x="225"/>
        <n x="558"/>
        <n x="239"/>
      </t>
    </mdx>
    <mdx n="0" f="v">
      <t c="3" si="227">
        <n x="225"/>
        <n x="559"/>
        <n x="239"/>
      </t>
    </mdx>
    <mdx n="0" f="v">
      <t c="3" si="227">
        <n x="225"/>
        <n x="560"/>
        <n x="239"/>
      </t>
    </mdx>
    <mdx n="0" f="v">
      <t c="3" si="227">
        <n x="225"/>
        <n x="561"/>
        <n x="239"/>
      </t>
    </mdx>
    <mdx n="0" f="v">
      <t c="3" si="227">
        <n x="225"/>
        <n x="562"/>
        <n x="239"/>
      </t>
    </mdx>
    <mdx n="0" f="v">
      <t c="3" si="227">
        <n x="225"/>
        <n x="295"/>
        <n x="239"/>
      </t>
    </mdx>
    <mdx n="0" f="v">
      <t c="3" si="227">
        <n x="225"/>
        <n x="563"/>
        <n x="239"/>
      </t>
    </mdx>
    <mdx n="0" f="v">
      <t c="3" si="227">
        <n x="225"/>
        <n x="564"/>
        <n x="239"/>
      </t>
    </mdx>
    <mdx n="0" f="v">
      <t c="3" si="227">
        <n x="225"/>
        <n x="565"/>
        <n x="239"/>
      </t>
    </mdx>
    <mdx n="0" f="v">
      <t c="3" si="227">
        <n x="225"/>
        <n x="566"/>
        <n x="239"/>
      </t>
    </mdx>
    <mdx n="0" f="v">
      <t c="3" si="227">
        <n x="225"/>
        <n x="567"/>
        <n x="239"/>
      </t>
    </mdx>
    <mdx n="0" f="v">
      <t c="3" si="227">
        <n x="225"/>
        <n x="568"/>
        <n x="239"/>
      </t>
    </mdx>
    <mdx n="0" f="v">
      <t c="3" si="227">
        <n x="225"/>
        <n x="340"/>
        <n x="239"/>
      </t>
    </mdx>
    <mdx n="0" f="v">
      <t c="3" si="227">
        <n x="225"/>
        <n x="571"/>
        <n x="239"/>
      </t>
    </mdx>
    <mdx n="0" f="v">
      <t c="3" si="227">
        <n x="225"/>
        <n x="580"/>
        <n x="239"/>
      </t>
    </mdx>
    <mdx n="0" f="v">
      <t c="3" si="227">
        <n x="225"/>
        <n x="581"/>
        <n x="239"/>
      </t>
    </mdx>
    <mdx n="0" f="v">
      <t c="3" si="227">
        <n x="225"/>
        <n x="583"/>
        <n x="239"/>
      </t>
    </mdx>
    <mdx n="0" f="v">
      <t c="3" si="227">
        <n x="225"/>
        <n x="555"/>
        <n x="239"/>
      </t>
    </mdx>
    <mdx n="0" f="v">
      <t c="3" si="227">
        <n x="225"/>
        <n x="600"/>
        <n x="239"/>
      </t>
    </mdx>
    <mdx n="0" f="v">
      <t c="3" si="227">
        <n x="225"/>
        <n x="570"/>
        <n x="239"/>
      </t>
    </mdx>
    <mdx n="0" f="v">
      <t c="3" si="227">
        <n x="225"/>
        <n x="354"/>
        <n x="239"/>
      </t>
    </mdx>
    <mdx n="0" f="v">
      <t c="3" si="227">
        <n x="225"/>
        <n x="575"/>
        <n x="239"/>
      </t>
    </mdx>
    <mdx n="0" f="v">
      <t c="3" si="227">
        <n x="225"/>
        <n x="576"/>
        <n x="239"/>
      </t>
    </mdx>
    <mdx n="0" f="v">
      <t c="3" si="227">
        <n x="225"/>
        <n x="577"/>
        <n x="239"/>
      </t>
    </mdx>
    <mdx n="0" f="v">
      <t c="3" si="227">
        <n x="225"/>
        <n x="578"/>
        <n x="239"/>
      </t>
    </mdx>
    <mdx n="0" f="v">
      <t c="3" si="227">
        <n x="225"/>
        <n x="579"/>
        <n x="239"/>
      </t>
    </mdx>
    <mdx n="0" f="v">
      <t c="3" si="227">
        <n x="225"/>
        <n x="353"/>
        <n x="239"/>
      </t>
    </mdx>
    <mdx n="0" f="v">
      <t c="3" si="227">
        <n x="225"/>
        <n x="347"/>
        <n x="239"/>
      </t>
    </mdx>
    <mdx n="0" f="v">
      <t c="3" si="227">
        <n x="225"/>
        <n x="574"/>
        <n x="239"/>
      </t>
    </mdx>
    <mdx n="0" f="v">
      <t c="3" si="227">
        <n x="225"/>
        <n x="569"/>
        <n x="239"/>
      </t>
    </mdx>
    <mdx n="0" f="v">
      <t c="3" si="227">
        <n x="225"/>
        <n x="572"/>
        <n x="239"/>
      </t>
    </mdx>
    <mdx n="0" f="v">
      <t c="3" si="227">
        <n x="225"/>
        <n x="573"/>
        <n x="239"/>
      </t>
    </mdx>
    <mdx n="0" f="v">
      <t c="3" si="227">
        <n x="225"/>
        <n x="601"/>
        <n x="239"/>
      </t>
    </mdx>
    <mdx n="0" f="v">
      <t c="3" si="227">
        <n x="225"/>
        <n x="582"/>
        <n x="239"/>
      </t>
    </mdx>
    <mdx n="0" f="v">
      <t c="3" si="227">
        <n x="225"/>
        <n x="599"/>
        <n x="239"/>
      </t>
    </mdx>
    <mdx n="0" f="v">
      <t c="3" si="227">
        <n x="225"/>
        <n x="584"/>
        <n x="239"/>
      </t>
    </mdx>
    <mdx n="0" f="v">
      <t c="3" si="227">
        <n x="225"/>
        <n x="587"/>
        <n x="239"/>
      </t>
    </mdx>
    <mdx n="0" f="v">
      <t c="3" si="227">
        <n x="225"/>
        <n x="589"/>
        <n x="239"/>
      </t>
    </mdx>
    <mdx n="0" f="v">
      <t c="3" si="227">
        <n x="225"/>
        <n x="590"/>
        <n x="239"/>
      </t>
    </mdx>
    <mdx n="0" f="v">
      <t c="3" si="227">
        <n x="225"/>
        <n x="591"/>
        <n x="239"/>
      </t>
    </mdx>
    <mdx n="0" f="v">
      <t c="3" si="227">
        <n x="225"/>
        <n x="592"/>
        <n x="239"/>
      </t>
    </mdx>
    <mdx n="0" f="v">
      <t c="3" si="227">
        <n x="225"/>
        <n x="593"/>
        <n x="239"/>
      </t>
    </mdx>
    <mdx n="0" f="v">
      <t c="3" si="227">
        <n x="225"/>
        <n x="594"/>
        <n x="239"/>
      </t>
    </mdx>
    <mdx n="0" f="v">
      <t c="3" si="227">
        <n x="225"/>
        <n x="595"/>
        <n x="239"/>
      </t>
    </mdx>
    <mdx n="0" f="v">
      <t c="3" si="227">
        <n x="225"/>
        <n x="596"/>
        <n x="239"/>
      </t>
    </mdx>
    <mdx n="0" f="v">
      <t c="3" si="227">
        <n x="225"/>
        <n x="586"/>
        <n x="239"/>
      </t>
    </mdx>
    <mdx n="0" f="v">
      <t c="3" si="227">
        <n x="225"/>
        <n x="598"/>
        <n x="239"/>
      </t>
    </mdx>
    <mdx n="0" f="v">
      <t c="3" si="227">
        <n x="225"/>
        <n x="588"/>
        <n x="239"/>
      </t>
    </mdx>
    <mdx n="0" f="v">
      <t c="3" si="227">
        <n x="225"/>
        <n x="602"/>
        <n x="239"/>
      </t>
    </mdx>
    <mdx n="0" f="v">
      <t c="3" si="227">
        <n x="225"/>
        <n x="585"/>
        <n x="239"/>
      </t>
    </mdx>
    <mdx n="0" f="v">
      <t c="3" si="227">
        <n x="225"/>
        <n x="597"/>
        <n x="239"/>
      </t>
    </mdx>
    <mdx n="0" f="v">
      <t c="3" si="227">
        <n x="225"/>
        <n x="603"/>
        <n x="239"/>
      </t>
    </mdx>
    <mdx n="0" f="v">
      <t c="3" si="227">
        <n x="225"/>
        <n x="604"/>
        <n x="239"/>
      </t>
    </mdx>
    <mdx n="0" f="v">
      <t c="3" si="227">
        <n x="225"/>
        <n x="605"/>
        <n x="239"/>
      </t>
    </mdx>
    <mdx n="0" f="v">
      <t c="3" si="227">
        <n x="225"/>
        <n x="608"/>
        <n x="239"/>
      </t>
    </mdx>
    <mdx n="0" f="v">
      <t c="3" si="227">
        <n x="225"/>
        <n x="613"/>
        <n x="239"/>
      </t>
    </mdx>
    <mdx n="0" f="v">
      <t c="3" si="227">
        <n x="225"/>
        <n x="615"/>
        <n x="239"/>
      </t>
    </mdx>
    <mdx n="0" f="v">
      <t c="3" si="227">
        <n x="225"/>
        <n x="616"/>
        <n x="239"/>
      </t>
    </mdx>
    <mdx n="0" f="v">
      <t c="3" si="227">
        <n x="225"/>
        <n x="614"/>
        <n x="239"/>
      </t>
    </mdx>
    <mdx n="0" f="v">
      <t c="3" si="227">
        <n x="225"/>
        <n x="609"/>
        <n x="239"/>
      </t>
    </mdx>
    <mdx n="0" f="v">
      <t c="3" si="227">
        <n x="225"/>
        <n x="610"/>
        <n x="239"/>
      </t>
    </mdx>
    <mdx n="0" f="v">
      <t c="3" si="227">
        <n x="225"/>
        <n x="611"/>
        <n x="239"/>
      </t>
    </mdx>
    <mdx n="0" f="v">
      <t c="3" si="227">
        <n x="225"/>
        <n x="612"/>
        <n x="239"/>
      </t>
    </mdx>
    <mdx n="0" f="v">
      <t c="3" si="227">
        <n x="225"/>
        <n x="629"/>
        <n x="239"/>
      </t>
    </mdx>
    <mdx n="0" f="v">
      <t c="3" si="227">
        <n x="225"/>
        <n x="638"/>
        <n x="239"/>
      </t>
    </mdx>
    <mdx n="0" f="v">
      <t c="3" si="227">
        <n x="225"/>
        <n x="617"/>
        <n x="239"/>
      </t>
    </mdx>
    <mdx n="0" f="v">
      <t c="3" si="227">
        <n x="225"/>
        <n x="618"/>
        <n x="239"/>
      </t>
    </mdx>
    <mdx n="0" f="v">
      <t c="3" si="227">
        <n x="225"/>
        <n x="619"/>
        <n x="239"/>
      </t>
    </mdx>
    <mdx n="0" f="v">
      <t c="3" si="227">
        <n x="225"/>
        <n x="620"/>
        <n x="239"/>
      </t>
    </mdx>
    <mdx n="0" f="v">
      <t c="3" si="227">
        <n x="225"/>
        <n x="621"/>
        <n x="239"/>
      </t>
    </mdx>
    <mdx n="0" f="v">
      <t c="3" si="227">
        <n x="225"/>
        <n x="622"/>
        <n x="239"/>
      </t>
    </mdx>
    <mdx n="0" f="v">
      <t c="3" si="227">
        <n x="225"/>
        <n x="623"/>
        <n x="239"/>
      </t>
    </mdx>
    <mdx n="0" f="v">
      <t c="3" si="227">
        <n x="225"/>
        <n x="624"/>
        <n x="239"/>
      </t>
    </mdx>
    <mdx n="0" f="v">
      <t c="3" si="227">
        <n x="225"/>
        <n x="632"/>
        <n x="239"/>
      </t>
    </mdx>
    <mdx n="0" f="v">
      <t c="3" si="227">
        <n x="225"/>
        <n x="607"/>
        <n x="239"/>
      </t>
    </mdx>
    <mdx n="0" f="v">
      <t c="3" si="227">
        <n x="225"/>
        <n x="639"/>
        <n x="239"/>
      </t>
    </mdx>
    <mdx n="0" f="v">
      <t c="3" si="227">
        <n x="225"/>
        <n x="628"/>
        <n x="239"/>
      </t>
    </mdx>
    <mdx n="0" f="v">
      <t c="3" si="227">
        <n x="225"/>
        <n x="630"/>
        <n x="239"/>
      </t>
    </mdx>
    <mdx n="0" f="v">
      <t c="3" si="227">
        <n x="225"/>
        <n x="635"/>
        <n x="239"/>
      </t>
    </mdx>
    <mdx n="0" f="v">
      <t c="3" si="227">
        <n x="225"/>
        <n x="636"/>
        <n x="239"/>
      </t>
    </mdx>
    <mdx n="0" f="v">
      <t c="3" si="227">
        <n x="225"/>
        <n x="637"/>
        <n x="239"/>
      </t>
    </mdx>
    <mdx n="0" f="v">
      <t c="3" si="227">
        <n x="225"/>
        <n x="606"/>
        <n x="239"/>
      </t>
    </mdx>
    <mdx n="0" f="v">
      <t c="3" si="227">
        <n x="225"/>
        <n x="625"/>
        <n x="239"/>
      </t>
    </mdx>
    <mdx n="0" f="v">
      <t c="3" si="227">
        <n x="225"/>
        <n x="633"/>
        <n x="239"/>
      </t>
    </mdx>
    <mdx n="0" f="v">
      <t c="3" si="227">
        <n x="225"/>
        <n x="641"/>
        <n x="239"/>
      </t>
    </mdx>
    <mdx n="0" f="v">
      <t c="3" si="227">
        <n x="225"/>
        <n x="631"/>
        <n x="239"/>
      </t>
    </mdx>
    <mdx n="0" f="v">
      <t c="3" si="227">
        <n x="225"/>
        <n x="627"/>
        <n x="239"/>
      </t>
    </mdx>
    <mdx n="0" f="v">
      <t c="3" si="227">
        <n x="225"/>
        <n x="640"/>
        <n x="239"/>
      </t>
    </mdx>
    <mdx n="0" f="v">
      <t c="3" si="227">
        <n x="225"/>
        <n x="626"/>
        <n x="239"/>
      </t>
    </mdx>
    <mdx n="0" f="v">
      <t c="3" si="227">
        <n x="225"/>
        <n x="634"/>
        <n x="239"/>
      </t>
    </mdx>
    <mdx n="0" f="v">
      <t c="3" si="227">
        <n x="225"/>
        <n x="643"/>
        <n x="239"/>
      </t>
    </mdx>
    <mdx n="0" f="v">
      <t c="3" si="227">
        <n x="225"/>
        <n x="644"/>
        <n x="239"/>
      </t>
    </mdx>
    <mdx n="0" f="v">
      <t c="3" si="227">
        <n x="225"/>
        <n x="645"/>
        <n x="239"/>
      </t>
    </mdx>
    <mdx n="0" f="v">
      <t c="3" si="227">
        <n x="225"/>
        <n x="646"/>
        <n x="239"/>
      </t>
    </mdx>
    <mdx n="0" f="v">
      <t c="3" si="227">
        <n x="225"/>
        <n x="647"/>
        <n x="239"/>
      </t>
    </mdx>
    <mdx n="0" f="v">
      <t c="3" si="227">
        <n x="225"/>
        <n x="648"/>
        <n x="239"/>
      </t>
    </mdx>
    <mdx n="0" f="v">
      <t c="3" si="227">
        <n x="225"/>
        <n x="649"/>
        <n x="239"/>
      </t>
    </mdx>
    <mdx n="0" f="v">
      <t c="3" si="227">
        <n x="225"/>
        <n x="650"/>
        <n x="239"/>
      </t>
    </mdx>
    <mdx n="0" f="v">
      <t c="3" si="227">
        <n x="225"/>
        <n x="651"/>
        <n x="239"/>
      </t>
    </mdx>
    <mdx n="0" f="v">
      <t c="3" si="227">
        <n x="225"/>
        <n x="652"/>
        <n x="239"/>
      </t>
    </mdx>
    <mdx n="0" f="v">
      <t c="3" si="227">
        <n x="225"/>
        <n x="653"/>
        <n x="239"/>
      </t>
    </mdx>
    <mdx n="0" f="v">
      <t c="3" si="227">
        <n x="225"/>
        <n x="654"/>
        <n x="239"/>
      </t>
    </mdx>
    <mdx n="0" f="v">
      <t c="3" si="227">
        <n x="225"/>
        <n x="642"/>
        <n x="239"/>
      </t>
    </mdx>
    <mdx n="0" f="v">
      <t c="3" si="227">
        <n x="225"/>
        <n x="655"/>
        <n x="239"/>
      </t>
    </mdx>
    <mdx n="0" f="v">
      <t c="3" si="227">
        <n x="225"/>
        <n x="322"/>
        <n x="7"/>
      </t>
    </mdx>
    <mdx n="0" f="v">
      <t c="3" si="227">
        <n x="225"/>
        <n x="321"/>
        <n x="7"/>
      </t>
    </mdx>
    <mdx n="0" f="v">
      <t c="3" si="227">
        <n x="225"/>
        <n x="338"/>
        <n x="7"/>
      </t>
    </mdx>
    <mdx n="0" f="v">
      <t c="3" si="227">
        <n x="225"/>
        <n x="320"/>
        <n x="7"/>
      </t>
    </mdx>
    <mdx n="0" f="v">
      <t c="3" si="227">
        <n x="225"/>
        <n x="319"/>
        <n x="7"/>
      </t>
    </mdx>
    <mdx n="0" f="v">
      <t c="3" si="227">
        <n x="225"/>
        <n x="318"/>
        <n x="7"/>
      </t>
    </mdx>
    <mdx n="0" f="v">
      <t c="3" si="227">
        <n x="225"/>
        <n x="337"/>
        <n x="7"/>
      </t>
    </mdx>
    <mdx n="0" f="v">
      <t c="3" si="227">
        <n x="225"/>
        <n x="345"/>
        <n x="7"/>
      </t>
    </mdx>
    <mdx n="0" f="v">
      <t c="3" si="227">
        <n x="225"/>
        <n x="336"/>
        <n x="7"/>
      </t>
    </mdx>
    <mdx n="0" f="v">
      <t c="3" si="227">
        <n x="225"/>
        <n x="317"/>
        <n x="7"/>
      </t>
    </mdx>
    <mdx n="0" f="v">
      <t c="3" si="227">
        <n x="225"/>
        <n x="300"/>
        <n x="7"/>
      </t>
    </mdx>
    <mdx n="0" f="v">
      <t c="3" si="227">
        <n x="225"/>
        <n x="295"/>
        <n x="7"/>
      </t>
    </mdx>
    <mdx n="0" f="v">
      <t c="3" si="227">
        <n x="225"/>
        <n x="282"/>
        <n x="7"/>
      </t>
    </mdx>
    <mdx n="0" f="v">
      <t c="3" si="227">
        <n x="225"/>
        <n x="315"/>
        <n x="7"/>
      </t>
    </mdx>
    <mdx n="0" f="v">
      <t c="3" si="227">
        <n x="225"/>
        <n x="314"/>
        <n x="7"/>
      </t>
    </mdx>
    <mdx n="0" f="v">
      <t c="3" si="227">
        <n x="225"/>
        <n x="339"/>
        <n x="7"/>
      </t>
    </mdx>
    <mdx n="0" f="v">
      <t c="3" si="227">
        <n x="225"/>
        <n x="324"/>
        <n x="7"/>
      </t>
    </mdx>
    <mdx n="0" f="v">
      <t c="3" si="227">
        <n x="225"/>
        <n x="312"/>
        <n x="7"/>
      </t>
    </mdx>
    <mdx n="0" f="v">
      <t c="3" si="227">
        <n x="225"/>
        <n x="310"/>
        <n x="7"/>
      </t>
    </mdx>
    <mdx n="0" f="v">
      <t c="3" si="227">
        <n x="225"/>
        <n x="308"/>
        <n x="7"/>
      </t>
    </mdx>
    <mdx n="0" f="v">
      <t c="3" si="227">
        <n x="225"/>
        <n x="306"/>
        <n x="7"/>
      </t>
    </mdx>
    <mdx n="0" f="v">
      <t c="3" si="227">
        <n x="225"/>
        <n x="305"/>
        <n x="7"/>
      </t>
    </mdx>
    <mdx n="0" f="v">
      <t c="3" si="227">
        <n x="225"/>
        <n x="323"/>
        <n x="7"/>
      </t>
    </mdx>
    <mdx n="0" f="v">
      <t c="3" si="227">
        <n x="225"/>
        <n x="291"/>
        <n x="7"/>
      </t>
    </mdx>
    <mdx n="0" f="v">
      <t c="3" si="227">
        <n x="225"/>
        <n x="303"/>
        <n x="7"/>
      </t>
    </mdx>
    <mdx n="0" f="v">
      <t c="3" si="227">
        <n x="225"/>
        <n x="352"/>
        <n x="7"/>
      </t>
    </mdx>
    <mdx n="0" f="v">
      <t c="3" si="227">
        <n x="225"/>
        <n x="302"/>
        <n x="7"/>
      </t>
    </mdx>
    <mdx n="0" f="v">
      <t c="3" si="227">
        <n x="225"/>
        <n x="342"/>
        <n x="7"/>
      </t>
    </mdx>
    <mdx n="0" f="v">
      <t c="3" si="227">
        <n x="225"/>
        <n x="332"/>
        <n x="7"/>
      </t>
    </mdx>
    <mdx n="0" f="v">
      <t c="3" si="227">
        <n x="225"/>
        <n x="331"/>
        <n x="7"/>
      </t>
    </mdx>
    <mdx n="0" f="v">
      <t c="3" si="227">
        <n x="225"/>
        <n x="349"/>
        <n x="7"/>
      </t>
    </mdx>
    <mdx n="0" f="v">
      <t c="3" si="227">
        <n x="225"/>
        <n x="553"/>
        <n x="7"/>
      </t>
    </mdx>
    <mdx n="0" f="v">
      <t c="3" si="227">
        <n x="225"/>
        <n x="330"/>
        <n x="7"/>
      </t>
    </mdx>
    <mdx n="0" f="v">
      <t c="3" si="227">
        <n x="225"/>
        <n x="351"/>
        <n x="7"/>
      </t>
    </mdx>
    <mdx n="0" f="v">
      <t c="3" si="227">
        <n x="225"/>
        <n x="554"/>
        <n x="7"/>
      </t>
    </mdx>
    <mdx n="0" f="v">
      <t c="3" si="227">
        <n x="225"/>
        <n x="556"/>
        <n x="7"/>
      </t>
    </mdx>
    <mdx n="0" f="v">
      <t c="3" si="227">
        <n x="225"/>
        <n x="296"/>
        <n x="7"/>
      </t>
    </mdx>
    <mdx n="0" f="v">
      <t c="3" si="227">
        <n x="225"/>
        <n x="298"/>
        <n x="7"/>
      </t>
    </mdx>
    <mdx n="0" f="v">
      <t c="3" si="227">
        <n x="225"/>
        <n x="341"/>
        <n x="7"/>
      </t>
    </mdx>
    <mdx n="0" f="v">
      <t c="3" si="227">
        <n x="225"/>
        <n x="552"/>
        <n x="7"/>
      </t>
    </mdx>
    <mdx n="0" f="v">
      <t c="3" si="227">
        <n x="225"/>
        <n x="344"/>
        <n x="7"/>
      </t>
    </mdx>
    <mdx n="0" f="v">
      <t c="3" si="227">
        <n x="225"/>
        <n x="325"/>
        <n x="7"/>
      </t>
    </mdx>
    <mdx n="0" f="v">
      <t c="3" si="227">
        <n x="225"/>
        <n x="313"/>
        <n x="7"/>
      </t>
    </mdx>
    <mdx n="0" f="v">
      <t c="3" si="227">
        <n x="225"/>
        <n x="335"/>
        <n x="7"/>
      </t>
    </mdx>
    <mdx n="0" f="v">
      <t c="3" si="227">
        <n x="225"/>
        <n x="309"/>
        <n x="7"/>
      </t>
    </mdx>
    <mdx n="0" f="v">
      <t c="3" si="227">
        <n x="225"/>
        <n x="334"/>
        <n x="7"/>
      </t>
    </mdx>
    <mdx n="0" f="v">
      <t c="3" si="227">
        <n x="225"/>
        <n x="343"/>
        <n x="7"/>
      </t>
    </mdx>
    <mdx n="0" f="v">
      <t c="3" si="227">
        <n x="225"/>
        <n x="279"/>
        <n x="7"/>
      </t>
    </mdx>
    <mdx n="0" f="v">
      <t c="3" si="227">
        <n x="225"/>
        <n x="557"/>
        <n x="7"/>
      </t>
    </mdx>
    <mdx n="0" f="v">
      <t c="3" si="227">
        <n x="225"/>
        <n x="551"/>
        <n x="7"/>
      </t>
    </mdx>
    <mdx n="0" f="v">
      <t c="3" si="227">
        <n x="225"/>
        <n x="333"/>
        <n x="7"/>
      </t>
    </mdx>
    <mdx n="0" f="v">
      <t c="3" si="227">
        <n x="225"/>
        <n x="550"/>
        <n x="7"/>
      </t>
    </mdx>
    <mdx n="0" f="v">
      <t c="3" si="227">
        <n x="225"/>
        <n x="549"/>
        <n x="7"/>
      </t>
    </mdx>
    <mdx n="0" f="v">
      <t c="3" si="227">
        <n x="225"/>
        <n x="558"/>
        <n x="7"/>
      </t>
    </mdx>
    <mdx n="0" f="v">
      <t c="3" si="227">
        <n x="225"/>
        <n x="559"/>
        <n x="7"/>
      </t>
    </mdx>
    <mdx n="0" f="v">
      <t c="3" si="227">
        <n x="225"/>
        <n x="560"/>
        <n x="7"/>
      </t>
    </mdx>
    <mdx n="0" f="v">
      <t c="3" si="227">
        <n x="225"/>
        <n x="561"/>
        <n x="7"/>
      </t>
    </mdx>
    <mdx n="0" f="v">
      <t c="3" si="227">
        <n x="225"/>
        <n x="562"/>
        <n x="7"/>
      </t>
    </mdx>
    <mdx n="0" f="v">
      <t c="3" si="227">
        <n x="225"/>
        <n x="563"/>
        <n x="7"/>
      </t>
    </mdx>
    <mdx n="0" f="v">
      <t c="3" si="227">
        <n x="225"/>
        <n x="564"/>
        <n x="7"/>
      </t>
    </mdx>
    <mdx n="0" f="v">
      <t c="3" si="227">
        <n x="225"/>
        <n x="565"/>
        <n x="7"/>
      </t>
    </mdx>
    <mdx n="0" f="v">
      <t c="3" si="227">
        <n x="225"/>
        <n x="566"/>
        <n x="7"/>
      </t>
    </mdx>
    <mdx n="0" f="v">
      <t c="3" si="227">
        <n x="225"/>
        <n x="567"/>
        <n x="7"/>
      </t>
    </mdx>
    <mdx n="0" f="v">
      <t c="3" si="227">
        <n x="225"/>
        <n x="568"/>
        <n x="7"/>
      </t>
    </mdx>
    <mdx n="0" f="v">
      <t c="3" si="227">
        <n x="225"/>
        <n x="583"/>
        <n x="7"/>
      </t>
    </mdx>
    <mdx n="0" f="v">
      <t c="3" si="227">
        <n x="225"/>
        <n x="340"/>
        <n x="7"/>
      </t>
    </mdx>
    <mdx n="0" f="v">
      <t c="3" si="227">
        <n x="225"/>
        <n x="572"/>
        <n x="7"/>
      </t>
    </mdx>
    <mdx n="0" f="v">
      <t c="3" si="227">
        <n x="225"/>
        <n x="573"/>
        <n x="7"/>
      </t>
    </mdx>
    <mdx n="0" f="v">
      <t c="3" si="227">
        <n x="225"/>
        <n x="555"/>
        <n x="7"/>
      </t>
    </mdx>
    <mdx n="0" f="v">
      <t c="3" si="227">
        <n x="225"/>
        <n x="587"/>
        <n x="7"/>
      </t>
    </mdx>
    <mdx n="0" f="v">
      <t c="3" si="227">
        <n x="225"/>
        <n x="570"/>
        <n x="7"/>
      </t>
    </mdx>
    <mdx n="0" f="v">
      <t c="3" si="227">
        <n x="225"/>
        <n x="571"/>
        <n x="7"/>
      </t>
    </mdx>
    <mdx n="0" f="v">
      <t c="3" si="227">
        <n x="225"/>
        <n x="574"/>
        <n x="7"/>
      </t>
    </mdx>
    <mdx n="0" f="v">
      <t c="3" si="227">
        <n x="225"/>
        <n x="354"/>
        <n x="7"/>
      </t>
    </mdx>
    <mdx n="0" f="v">
      <t c="3" si="227">
        <n x="225"/>
        <n x="575"/>
        <n x="7"/>
      </t>
    </mdx>
    <mdx n="0" f="v">
      <t c="3" si="227">
        <n x="225"/>
        <n x="576"/>
        <n x="7"/>
      </t>
    </mdx>
    <mdx n="0" f="v">
      <t c="3" si="227">
        <n x="225"/>
        <n x="577"/>
        <n x="7"/>
      </t>
    </mdx>
    <mdx n="0" f="v">
      <t c="3" si="227">
        <n x="225"/>
        <n x="578"/>
        <n x="7"/>
      </t>
    </mdx>
    <mdx n="0" f="v">
      <t c="3" si="227">
        <n x="225"/>
        <n x="579"/>
        <n x="7"/>
      </t>
    </mdx>
    <mdx n="0" f="v">
      <t c="3" si="227">
        <n x="225"/>
        <n x="353"/>
        <n x="7"/>
      </t>
    </mdx>
    <mdx n="0" f="v">
      <t c="3" si="227">
        <n x="225"/>
        <n x="347"/>
        <n x="7"/>
      </t>
    </mdx>
    <mdx n="0" f="v">
      <t c="3" si="227">
        <n x="225"/>
        <n x="580"/>
        <n x="7"/>
      </t>
    </mdx>
    <mdx n="0" f="v">
      <t c="3" si="227">
        <n x="225"/>
        <n x="581"/>
        <n x="7"/>
      </t>
    </mdx>
    <mdx n="0" f="v">
      <t c="3" si="227">
        <n x="225"/>
        <n x="585"/>
        <n x="7"/>
      </t>
    </mdx>
    <mdx n="0" f="v">
      <t c="3" si="227">
        <n x="225"/>
        <n x="569"/>
        <n x="7"/>
      </t>
    </mdx>
    <mdx n="0" f="v">
      <t c="3" si="227">
        <n x="225"/>
        <n x="597"/>
        <n x="7"/>
      </t>
    </mdx>
    <mdx n="0" f="v">
      <t c="3" si="227">
        <n x="225"/>
        <n x="600"/>
        <n x="7"/>
      </t>
    </mdx>
    <mdx n="0" f="v">
      <t c="3" si="227">
        <n x="225"/>
        <n x="601"/>
        <n x="7"/>
      </t>
    </mdx>
    <mdx n="0" f="v">
      <t c="3" si="227">
        <n x="225"/>
        <n x="602"/>
        <n x="7"/>
      </t>
    </mdx>
    <mdx n="0" f="v">
      <t c="3" si="227">
        <n x="225"/>
        <n x="589"/>
        <n x="7"/>
      </t>
    </mdx>
    <mdx n="0" f="v">
      <t c="3" si="227">
        <n x="225"/>
        <n x="590"/>
        <n x="7"/>
      </t>
    </mdx>
    <mdx n="0" f="v">
      <t c="3" si="227">
        <n x="225"/>
        <n x="591"/>
        <n x="7"/>
      </t>
    </mdx>
    <mdx n="0" f="v">
      <t c="3" si="227">
        <n x="225"/>
        <n x="592"/>
        <n x="7"/>
      </t>
    </mdx>
    <mdx n="0" f="v">
      <t c="3" si="227">
        <n x="225"/>
        <n x="593"/>
        <n x="7"/>
      </t>
    </mdx>
    <mdx n="0" f="v">
      <t c="3" si="227">
        <n x="225"/>
        <n x="594"/>
        <n x="7"/>
      </t>
    </mdx>
    <mdx n="0" f="v">
      <t c="3" si="227">
        <n x="225"/>
        <n x="595"/>
        <n x="7"/>
      </t>
    </mdx>
    <mdx n="0" f="v">
      <t c="3" si="227">
        <n x="225"/>
        <n x="596"/>
        <n x="7"/>
      </t>
    </mdx>
    <mdx n="0" f="v">
      <t c="3" si="227">
        <n x="225"/>
        <n x="599"/>
        <n x="7"/>
      </t>
    </mdx>
    <mdx n="0" f="v">
      <t c="3" si="227">
        <n x="225"/>
        <n x="582"/>
        <n x="7"/>
      </t>
    </mdx>
    <mdx n="0" f="v">
      <t c="3" si="227">
        <n x="225"/>
        <n x="584"/>
        <n x="7"/>
      </t>
    </mdx>
    <mdx n="0" f="v">
      <t c="3" si="227">
        <n x="225"/>
        <n x="586"/>
        <n x="7"/>
      </t>
    </mdx>
    <mdx n="0" f="v">
      <t c="3" si="227">
        <n x="225"/>
        <n x="588"/>
        <n x="7"/>
      </t>
    </mdx>
    <mdx n="0" f="v">
      <t c="3" si="227">
        <n x="225"/>
        <n x="598"/>
        <n x="7"/>
      </t>
    </mdx>
    <mdx n="0" f="v">
      <t c="3" si="227">
        <n x="225"/>
        <n x="633"/>
        <n x="7"/>
      </t>
    </mdx>
    <mdx n="0" f="v">
      <t c="3" si="227">
        <n x="225"/>
        <n x="603"/>
        <n x="7"/>
      </t>
    </mdx>
    <mdx n="0" f="v">
      <t c="3" si="227">
        <n x="225"/>
        <n x="604"/>
        <n x="7"/>
      </t>
    </mdx>
    <mdx n="0" f="v">
      <t c="3" si="227">
        <n x="225"/>
        <n x="605"/>
        <n x="7"/>
      </t>
    </mdx>
    <mdx n="0" f="v">
      <t c="3" si="227">
        <n x="225"/>
        <n x="613"/>
        <n x="7"/>
      </t>
    </mdx>
    <mdx n="0" f="v">
      <t c="3" si="227">
        <n x="225"/>
        <n x="615"/>
        <n x="7"/>
      </t>
    </mdx>
    <mdx n="0" f="v">
      <t c="3" si="227">
        <n x="225"/>
        <n x="608"/>
        <n x="7"/>
      </t>
    </mdx>
    <mdx n="0" f="v">
      <t c="3" si="227">
        <n x="225"/>
        <n x="627"/>
        <n x="7"/>
      </t>
    </mdx>
    <mdx n="0" f="v">
      <t c="3" si="227">
        <n x="225"/>
        <n x="609"/>
        <n x="7"/>
      </t>
    </mdx>
    <mdx n="0" f="v">
      <t c="3" si="227">
        <n x="225"/>
        <n x="610"/>
        <n x="7"/>
      </t>
    </mdx>
    <mdx n="0" f="v">
      <t c="3" si="227">
        <n x="225"/>
        <n x="611"/>
        <n x="7"/>
      </t>
    </mdx>
    <mdx n="0" f="v">
      <t c="3" si="227">
        <n x="225"/>
        <n x="612"/>
        <n x="7"/>
      </t>
    </mdx>
    <mdx n="0" f="v">
      <t c="3" si="227">
        <n x="225"/>
        <n x="616"/>
        <n x="7"/>
      </t>
    </mdx>
    <mdx n="0" f="v">
      <t c="3" si="227">
        <n x="225"/>
        <n x="614"/>
        <n x="7"/>
      </t>
    </mdx>
    <mdx n="0" f="v">
      <t c="3" si="227">
        <n x="225"/>
        <n x="617"/>
        <n x="7"/>
      </t>
    </mdx>
    <mdx n="0" f="v">
      <t c="3" si="227">
        <n x="225"/>
        <n x="618"/>
        <n x="7"/>
      </t>
    </mdx>
    <mdx n="0" f="v">
      <t c="3" si="227">
        <n x="225"/>
        <n x="619"/>
        <n x="7"/>
      </t>
    </mdx>
    <mdx n="0" f="v">
      <t c="3" si="227">
        <n x="225"/>
        <n x="620"/>
        <n x="7"/>
      </t>
    </mdx>
    <mdx n="0" f="v">
      <t c="3" si="227">
        <n x="225"/>
        <n x="621"/>
        <n x="7"/>
      </t>
    </mdx>
    <mdx n="0" f="v">
      <t c="3" si="227">
        <n x="225"/>
        <n x="622"/>
        <n x="7"/>
      </t>
    </mdx>
    <mdx n="0" f="v">
      <t c="3" si="227">
        <n x="225"/>
        <n x="623"/>
        <n x="7"/>
      </t>
    </mdx>
    <mdx n="0" f="v">
      <t c="3" si="227">
        <n x="225"/>
        <n x="624"/>
        <n x="7"/>
      </t>
    </mdx>
    <mdx n="0" f="v">
      <t c="3" si="227">
        <n x="225"/>
        <n x="641"/>
        <n x="7"/>
      </t>
    </mdx>
    <mdx n="0" f="v">
      <t c="3" si="227">
        <n x="225"/>
        <n x="630"/>
        <n x="7"/>
      </t>
    </mdx>
    <mdx n="0" f="v">
      <t c="3" si="227">
        <n x="225"/>
        <n x="632"/>
        <n x="7"/>
      </t>
    </mdx>
    <mdx n="0" f="v">
      <t c="3" si="227">
        <n x="225"/>
        <n x="639"/>
        <n x="7"/>
      </t>
    </mdx>
    <mdx n="0" f="v">
      <t c="3" si="227">
        <n x="225"/>
        <n x="640"/>
        <n x="7"/>
      </t>
    </mdx>
    <mdx n="0" f="v">
      <t c="3" si="227">
        <n x="225"/>
        <n x="635"/>
        <n x="7"/>
      </t>
    </mdx>
    <mdx n="0" f="v">
      <t c="3" si="227">
        <n x="225"/>
        <n x="636"/>
        <n x="7"/>
      </t>
    </mdx>
    <mdx n="0" f="v">
      <t c="3" si="227">
        <n x="225"/>
        <n x="637"/>
        <n x="7"/>
      </t>
    </mdx>
    <mdx n="0" f="v">
      <t c="3" si="227">
        <n x="225"/>
        <n x="626"/>
        <n x="7"/>
      </t>
    </mdx>
    <mdx n="0" f="v">
      <t c="3" si="227">
        <n x="225"/>
        <n x="631"/>
        <n x="7"/>
      </t>
    </mdx>
    <mdx n="0" f="v">
      <t c="3" si="227">
        <n x="225"/>
        <n x="606"/>
        <n x="7"/>
      </t>
    </mdx>
    <mdx n="0" f="v">
      <t c="3" si="227">
        <n x="225"/>
        <n x="628"/>
        <n x="7"/>
      </t>
    </mdx>
    <mdx n="0" f="v">
      <t c="3" si="227">
        <n x="225"/>
        <n x="607"/>
        <n x="7"/>
      </t>
    </mdx>
    <mdx n="0" f="v">
      <t c="3" si="227">
        <n x="225"/>
        <n x="629"/>
        <n x="7"/>
      </t>
    </mdx>
    <mdx n="0" f="v">
      <t c="3" si="227">
        <n x="225"/>
        <n x="634"/>
        <n x="7"/>
      </t>
    </mdx>
    <mdx n="0" f="v">
      <t c="3" si="227">
        <n x="225"/>
        <n x="625"/>
        <n x="7"/>
      </t>
    </mdx>
    <mdx n="0" f="v">
      <t c="3" si="227">
        <n x="225"/>
        <n x="638"/>
        <n x="7"/>
      </t>
    </mdx>
    <mdx n="0" f="v">
      <t c="3" si="227">
        <n x="225"/>
        <n x="654"/>
        <n x="7"/>
      </t>
    </mdx>
    <mdx n="0" f="v">
      <t c="3" si="227">
        <n x="225"/>
        <n x="642"/>
        <n x="7"/>
      </t>
    </mdx>
    <mdx n="0" f="v">
      <t c="3" si="227">
        <n x="225"/>
        <n x="643"/>
        <n x="7"/>
      </t>
    </mdx>
    <mdx n="0" f="v">
      <t c="3" si="227">
        <n x="225"/>
        <n x="644"/>
        <n x="7"/>
      </t>
    </mdx>
    <mdx n="0" f="v">
      <t c="3" si="227">
        <n x="225"/>
        <n x="645"/>
        <n x="7"/>
      </t>
    </mdx>
    <mdx n="0" f="v">
      <t c="3" si="227">
        <n x="225"/>
        <n x="646"/>
        <n x="7"/>
      </t>
    </mdx>
    <mdx n="0" f="v">
      <t c="3" si="227">
        <n x="225"/>
        <n x="647"/>
        <n x="7"/>
      </t>
    </mdx>
    <mdx n="0" f="v">
      <t c="3" si="227">
        <n x="225"/>
        <n x="648"/>
        <n x="7"/>
      </t>
    </mdx>
    <mdx n="0" f="v">
      <t c="3" si="227">
        <n x="225"/>
        <n x="649"/>
        <n x="7"/>
      </t>
    </mdx>
    <mdx n="0" f="v">
      <t c="3" si="227">
        <n x="225"/>
        <n x="650"/>
        <n x="7"/>
      </t>
    </mdx>
    <mdx n="0" f="v">
      <t c="3" si="227">
        <n x="225"/>
        <n x="651"/>
        <n x="7"/>
      </t>
    </mdx>
    <mdx n="0" f="v">
      <t c="3" si="227">
        <n x="225"/>
        <n x="652"/>
        <n x="7"/>
      </t>
    </mdx>
    <mdx n="0" f="v">
      <t c="3" si="227">
        <n x="225"/>
        <n x="653"/>
        <n x="7"/>
      </t>
    </mdx>
    <mdx n="0" f="v">
      <t c="3" si="227">
        <n x="225"/>
        <n x="655"/>
        <n x="7"/>
      </t>
    </mdx>
    <mdx n="0" f="v">
      <t c="3" si="227">
        <n x="225"/>
        <n x="322"/>
        <n x="6"/>
      </t>
    </mdx>
    <mdx n="0" f="v">
      <t c="3" si="227">
        <n x="225"/>
        <n x="321"/>
        <n x="6"/>
      </t>
    </mdx>
    <mdx n="0" f="v">
      <t c="3" si="227">
        <n x="225"/>
        <n x="338"/>
        <n x="6"/>
      </t>
    </mdx>
    <mdx n="0" f="v">
      <t c="3" si="227">
        <n x="225"/>
        <n x="320"/>
        <n x="6"/>
      </t>
    </mdx>
    <mdx n="0" f="v">
      <t c="3" si="227">
        <n x="225"/>
        <n x="319"/>
        <n x="6"/>
      </t>
    </mdx>
    <mdx n="0" f="v">
      <t c="3" si="227">
        <n x="225"/>
        <n x="318"/>
        <n x="6"/>
      </t>
    </mdx>
    <mdx n="0" f="v">
      <t c="3" si="227">
        <n x="225"/>
        <n x="337"/>
        <n x="6"/>
      </t>
    </mdx>
    <mdx n="0" f="v">
      <t c="3" si="227">
        <n x="225"/>
        <n x="345"/>
        <n x="6"/>
      </t>
    </mdx>
    <mdx n="0" f="v">
      <t c="3" si="227">
        <n x="225"/>
        <n x="336"/>
        <n x="6"/>
      </t>
    </mdx>
    <mdx n="0" f="v">
      <t c="3" si="227">
        <n x="225"/>
        <n x="317"/>
        <n x="6"/>
      </t>
    </mdx>
    <mdx n="0" f="v">
      <t c="3" si="227">
        <n x="225"/>
        <n x="552"/>
        <n x="6"/>
      </t>
    </mdx>
    <mdx n="0" f="v">
      <t c="3" si="227">
        <n x="225"/>
        <n x="583"/>
        <n x="6"/>
      </t>
    </mdx>
    <mdx n="0" f="v">
      <t c="3" si="227">
        <n x="225"/>
        <n x="282"/>
        <n x="6"/>
      </t>
    </mdx>
    <mdx n="0" f="v">
      <t c="3" si="227">
        <n x="225"/>
        <n x="315"/>
        <n x="6"/>
      </t>
    </mdx>
    <mdx n="0" f="v">
      <t c="3" si="227">
        <n x="225"/>
        <n x="314"/>
        <n x="6"/>
      </t>
    </mdx>
    <mdx n="0" f="v">
      <t c="3" si="227">
        <n x="225"/>
        <n x="339"/>
        <n x="6"/>
      </t>
    </mdx>
    <mdx n="0" f="v">
      <t c="3" si="227">
        <n x="225"/>
        <n x="324"/>
        <n x="6"/>
      </t>
    </mdx>
    <mdx n="0" f="v">
      <t c="3" si="227">
        <n x="225"/>
        <n x="312"/>
        <n x="6"/>
      </t>
    </mdx>
    <mdx n="0" f="v">
      <t c="3" si="227">
        <n x="225"/>
        <n x="310"/>
        <n x="6"/>
      </t>
    </mdx>
    <mdx n="0" f="v">
      <t c="3" si="227">
        <n x="225"/>
        <n x="308"/>
        <n x="6"/>
      </t>
    </mdx>
    <mdx n="0" f="v">
      <t c="3" si="227">
        <n x="225"/>
        <n x="306"/>
        <n x="6"/>
      </t>
    </mdx>
    <mdx n="0" f="v">
      <t c="3" si="227">
        <n x="225"/>
        <n x="305"/>
        <n x="6"/>
      </t>
    </mdx>
    <mdx n="0" f="v">
      <t c="3" si="227">
        <n x="225"/>
        <n x="323"/>
        <n x="6"/>
      </t>
    </mdx>
    <mdx n="0" f="v">
      <t c="3" si="227">
        <n x="225"/>
        <n x="291"/>
        <n x="6"/>
      </t>
    </mdx>
    <mdx n="0" f="v">
      <t c="3" si="227">
        <n x="225"/>
        <n x="303"/>
        <n x="6"/>
      </t>
    </mdx>
    <mdx n="0" f="v">
      <t c="3" si="227">
        <n x="225"/>
        <n x="352"/>
        <n x="6"/>
      </t>
    </mdx>
    <mdx n="0" f="v">
      <t c="3" si="227">
        <n x="225"/>
        <n x="302"/>
        <n x="6"/>
      </t>
    </mdx>
    <mdx n="0" f="v">
      <t c="3" si="227">
        <n x="225"/>
        <n x="342"/>
        <n x="6"/>
      </t>
    </mdx>
    <mdx n="0" f="v">
      <t c="3" si="227">
        <n x="225"/>
        <n x="332"/>
        <n x="6"/>
      </t>
    </mdx>
    <mdx n="0" f="v">
      <t c="3" si="227">
        <n x="225"/>
        <n x="331"/>
        <n x="6"/>
      </t>
    </mdx>
    <mdx n="0" f="v">
      <t c="3" si="227">
        <n x="225"/>
        <n x="349"/>
        <n x="6"/>
      </t>
    </mdx>
    <mdx n="0" f="v">
      <t c="3" si="227">
        <n x="225"/>
        <n x="553"/>
        <n x="6"/>
      </t>
    </mdx>
    <mdx n="0" f="v">
      <t c="3" si="227">
        <n x="225"/>
        <n x="330"/>
        <n x="6"/>
      </t>
    </mdx>
    <mdx n="0" f="v">
      <t c="3" si="227">
        <n x="225"/>
        <n x="351"/>
        <n x="6"/>
      </t>
    </mdx>
    <mdx n="0" f="v">
      <t c="3" si="227">
        <n x="225"/>
        <n x="554"/>
        <n x="6"/>
      </t>
    </mdx>
    <mdx n="0" f="v">
      <t c="3" si="227">
        <n x="225"/>
        <n x="569"/>
        <n x="6"/>
      </t>
    </mdx>
    <mdx n="0" f="v">
      <t c="3" si="227">
        <n x="225"/>
        <n x="586"/>
        <n x="6"/>
      </t>
    </mdx>
    <mdx n="0" f="v">
      <t c="3" si="227">
        <n x="225"/>
        <n x="556"/>
        <n x="6"/>
      </t>
    </mdx>
    <mdx n="0" f="v">
      <t c="3" si="227">
        <n x="225"/>
        <n x="300"/>
        <n x="6"/>
      </t>
    </mdx>
    <mdx n="0" f="v">
      <t c="3" si="227">
        <n x="225"/>
        <n x="296"/>
        <n x="6"/>
      </t>
    </mdx>
    <mdx n="0" f="v">
      <t c="3" si="227">
        <n x="225"/>
        <n x="295"/>
        <n x="6"/>
      </t>
    </mdx>
    <mdx n="0" f="v">
      <t c="3" si="227">
        <n x="225"/>
        <n x="298"/>
        <n x="6"/>
      </t>
    </mdx>
    <mdx n="0" f="v">
      <t c="3" si="227">
        <n x="225"/>
        <n x="344"/>
        <n x="6"/>
      </t>
    </mdx>
    <mdx n="0" f="v">
      <t c="3" si="227">
        <n x="225"/>
        <n x="325"/>
        <n x="6"/>
      </t>
    </mdx>
    <mdx n="0" f="v">
      <t c="3" si="227">
        <n x="225"/>
        <n x="313"/>
        <n x="6"/>
      </t>
    </mdx>
    <mdx n="0" f="v">
      <t c="3" si="227">
        <n x="225"/>
        <n x="335"/>
        <n x="6"/>
      </t>
    </mdx>
    <mdx n="0" f="v">
      <t c="3" si="227">
        <n x="225"/>
        <n x="309"/>
        <n x="6"/>
      </t>
    </mdx>
    <mdx n="0" f="v">
      <t c="3" si="227">
        <n x="225"/>
        <n x="334"/>
        <n x="6"/>
      </t>
    </mdx>
    <mdx n="0" f="v">
      <t c="3" si="227">
        <n x="225"/>
        <n x="343"/>
        <n x="6"/>
      </t>
    </mdx>
    <mdx n="0" f="v">
      <t c="3" si="227">
        <n x="225"/>
        <n x="279"/>
        <n x="6"/>
      </t>
    </mdx>
    <mdx n="0" f="v">
      <t c="3" si="227">
        <n x="225"/>
        <n x="557"/>
        <n x="6"/>
      </t>
    </mdx>
    <mdx n="0" f="v">
      <t c="3" si="227">
        <n x="225"/>
        <n x="551"/>
        <n x="6"/>
      </t>
    </mdx>
    <mdx n="0" f="v">
      <t c="3" si="227">
        <n x="225"/>
        <n x="333"/>
        <n x="6"/>
      </t>
    </mdx>
    <mdx n="0" f="v">
      <t c="3" si="227">
        <n x="225"/>
        <n x="550"/>
        <n x="6"/>
      </t>
    </mdx>
    <mdx n="0" f="v">
      <t c="3" si="227">
        <n x="225"/>
        <n x="549"/>
        <n x="6"/>
      </t>
    </mdx>
    <mdx n="0" f="v">
      <t c="3" si="227">
        <n x="225"/>
        <n x="558"/>
        <n x="6"/>
      </t>
    </mdx>
    <mdx n="0" f="v">
      <t c="3" si="227">
        <n x="225"/>
        <n x="559"/>
        <n x="6"/>
      </t>
    </mdx>
    <mdx n="0" f="v">
      <t c="3" si="227">
        <n x="225"/>
        <n x="560"/>
        <n x="6"/>
      </t>
    </mdx>
    <mdx n="0" f="v">
      <t c="3" si="227">
        <n x="225"/>
        <n x="561"/>
        <n x="6"/>
      </t>
    </mdx>
    <mdx n="0" f="v">
      <t c="3" si="227">
        <n x="225"/>
        <n x="562"/>
        <n x="6"/>
      </t>
    </mdx>
    <mdx n="0" f="v">
      <t c="3" si="227">
        <n x="225"/>
        <n x="341"/>
        <n x="6"/>
      </t>
    </mdx>
    <mdx n="0" f="v">
      <t c="3" si="227">
        <n x="225"/>
        <n x="563"/>
        <n x="6"/>
      </t>
    </mdx>
    <mdx n="0" f="v">
      <t c="3" si="227">
        <n x="225"/>
        <n x="564"/>
        <n x="6"/>
      </t>
    </mdx>
    <mdx n="0" f="v">
      <t c="3" si="227">
        <n x="225"/>
        <n x="565"/>
        <n x="6"/>
      </t>
    </mdx>
    <mdx n="0" f="v">
      <t c="3" si="227">
        <n x="225"/>
        <n x="566"/>
        <n x="6"/>
      </t>
    </mdx>
    <mdx n="0" f="v">
      <t c="3" si="227">
        <n x="225"/>
        <n x="567"/>
        <n x="6"/>
      </t>
    </mdx>
    <mdx n="0" f="v">
      <t c="3" si="227">
        <n x="225"/>
        <n x="568"/>
        <n x="6"/>
      </t>
    </mdx>
    <mdx n="0" f="v">
      <t c="3" si="227">
        <n x="225"/>
        <n x="555"/>
        <n x="6"/>
      </t>
    </mdx>
    <mdx n="0" f="v">
      <t c="3" si="227">
        <n x="225"/>
        <n x="580"/>
        <n x="6"/>
      </t>
    </mdx>
    <mdx n="0" f="v">
      <t c="3" si="227">
        <n x="225"/>
        <n x="581"/>
        <n x="6"/>
      </t>
    </mdx>
    <mdx n="0" f="v">
      <t c="3" si="227">
        <n x="225"/>
        <n x="570"/>
        <n x="6"/>
      </t>
    </mdx>
    <mdx n="0" f="v">
      <t c="3" si="227">
        <n x="225"/>
        <n x="340"/>
        <n x="6"/>
      </t>
    </mdx>
    <mdx n="0" f="v">
      <t c="3" si="227">
        <n x="225"/>
        <n x="574"/>
        <n x="6"/>
      </t>
    </mdx>
    <mdx n="0" f="v">
      <t c="3" si="227">
        <n x="225"/>
        <n x="354"/>
        <n x="6"/>
      </t>
    </mdx>
    <mdx n="0" f="v">
      <t c="3" si="227">
        <n x="225"/>
        <n x="575"/>
        <n x="6"/>
      </t>
    </mdx>
    <mdx n="0" f="v">
      <t c="3" si="227">
        <n x="225"/>
        <n x="576"/>
        <n x="6"/>
      </t>
    </mdx>
    <mdx n="0" f="v">
      <t c="3" si="227">
        <n x="225"/>
        <n x="577"/>
        <n x="6"/>
      </t>
    </mdx>
    <mdx n="0" f="v">
      <t c="3" si="227">
        <n x="225"/>
        <n x="578"/>
        <n x="6"/>
      </t>
    </mdx>
    <mdx n="0" f="v">
      <t c="3" si="227">
        <n x="225"/>
        <n x="579"/>
        <n x="6"/>
      </t>
    </mdx>
    <mdx n="0" f="v">
      <t c="3" si="227">
        <n x="225"/>
        <n x="353"/>
        <n x="6"/>
      </t>
    </mdx>
    <mdx n="0" f="v">
      <t c="3" si="227">
        <n x="225"/>
        <n x="347"/>
        <n x="6"/>
      </t>
    </mdx>
    <mdx n="0" f="v">
      <t c="3" si="227">
        <n x="225"/>
        <n x="572"/>
        <n x="6"/>
      </t>
    </mdx>
    <mdx n="0" f="v">
      <t c="3" si="227">
        <n x="225"/>
        <n x="573"/>
        <n x="6"/>
      </t>
    </mdx>
    <mdx n="0" f="v">
      <t c="3" si="227">
        <n x="225"/>
        <n x="571"/>
        <n x="6"/>
      </t>
    </mdx>
    <mdx n="0" f="v">
      <t c="3" si="227">
        <n x="225"/>
        <n x="585"/>
        <n x="6"/>
      </t>
    </mdx>
    <mdx n="0" f="v">
      <t c="3" si="227">
        <n x="225"/>
        <n x="588"/>
        <n x="6"/>
      </t>
    </mdx>
    <mdx n="0" f="v">
      <t c="3" si="227">
        <n x="225"/>
        <n x="602"/>
        <n x="6"/>
      </t>
    </mdx>
    <mdx n="0" f="v">
      <t c="3" si="227">
        <n x="225"/>
        <n x="598"/>
        <n x="6"/>
      </t>
    </mdx>
    <mdx n="0" f="v">
      <t c="3" si="227">
        <n x="225"/>
        <n x="597"/>
        <n x="6"/>
      </t>
    </mdx>
    <mdx n="0" f="v">
      <t c="3" si="227">
        <n x="225"/>
        <n x="589"/>
        <n x="6"/>
      </t>
    </mdx>
    <mdx n="0" f="v">
      <t c="3" si="227">
        <n x="225"/>
        <n x="590"/>
        <n x="6"/>
      </t>
    </mdx>
    <mdx n="0" f="v">
      <t c="3" si="227">
        <n x="225"/>
        <n x="591"/>
        <n x="6"/>
      </t>
    </mdx>
    <mdx n="0" f="v">
      <t c="3" si="227">
        <n x="225"/>
        <n x="592"/>
        <n x="6"/>
      </t>
    </mdx>
    <mdx n="0" f="v">
      <t c="3" si="227">
        <n x="225"/>
        <n x="593"/>
        <n x="6"/>
      </t>
    </mdx>
    <mdx n="0" f="v">
      <t c="3" si="227">
        <n x="225"/>
        <n x="594"/>
        <n x="6"/>
      </t>
    </mdx>
    <mdx n="0" f="v">
      <t c="3" si="227">
        <n x="225"/>
        <n x="595"/>
        <n x="6"/>
      </t>
    </mdx>
    <mdx n="0" f="v">
      <t c="3" si="227">
        <n x="225"/>
        <n x="596"/>
        <n x="6"/>
      </t>
    </mdx>
    <mdx n="0" f="v">
      <t c="3" si="227">
        <n x="225"/>
        <n x="600"/>
        <n x="6"/>
      </t>
    </mdx>
    <mdx n="0" f="v">
      <t c="3" si="227">
        <n x="225"/>
        <n x="599"/>
        <n x="6"/>
      </t>
    </mdx>
    <mdx n="0" f="v">
      <t c="3" si="227">
        <n x="225"/>
        <n x="601"/>
        <n x="6"/>
      </t>
    </mdx>
    <mdx n="0" f="v">
      <t c="3" si="227">
        <n x="225"/>
        <n x="587"/>
        <n x="6"/>
      </t>
    </mdx>
    <mdx n="0" f="v">
      <t c="3" si="227">
        <n x="225"/>
        <n x="582"/>
        <n x="6"/>
      </t>
    </mdx>
    <mdx n="0" f="v">
      <t c="3" si="227">
        <n x="225"/>
        <n x="584"/>
        <n x="6"/>
      </t>
    </mdx>
    <mdx n="0" f="v">
      <t c="3" si="227">
        <n x="225"/>
        <n x="603"/>
        <n x="6"/>
      </t>
    </mdx>
    <mdx n="0" f="v">
      <t c="3" si="227">
        <n x="225"/>
        <n x="604"/>
        <n x="6"/>
      </t>
    </mdx>
    <mdx n="0" f="v">
      <t c="3" si="227">
        <n x="225"/>
        <n x="605"/>
        <n x="6"/>
      </t>
    </mdx>
    <mdx n="0" f="v">
      <t c="3" si="227">
        <n x="225"/>
        <n x="614"/>
        <n x="6"/>
      </t>
    </mdx>
    <mdx n="0" f="v">
      <t c="3" si="227">
        <n x="225"/>
        <n x="625"/>
        <n x="6"/>
      </t>
    </mdx>
    <mdx n="0" f="v">
      <t c="3" si="227">
        <n x="225"/>
        <n x="613"/>
        <n x="6"/>
      </t>
    </mdx>
    <mdx n="0" f="v">
      <t c="3" si="227">
        <n x="225"/>
        <n x="609"/>
        <n x="6"/>
      </t>
    </mdx>
    <mdx n="0" f="v">
      <t c="3" si="227">
        <n x="225"/>
        <n x="610"/>
        <n x="6"/>
      </t>
    </mdx>
    <mdx n="0" f="v">
      <t c="3" si="227">
        <n x="225"/>
        <n x="611"/>
        <n x="6"/>
      </t>
    </mdx>
    <mdx n="0" f="v">
      <t c="3" si="227">
        <n x="225"/>
        <n x="612"/>
        <n x="6"/>
      </t>
    </mdx>
    <mdx n="0" f="v">
      <t c="3" si="227">
        <n x="225"/>
        <n x="615"/>
        <n x="6"/>
      </t>
    </mdx>
    <mdx n="0" f="v">
      <t c="3" si="227">
        <n x="225"/>
        <n x="616"/>
        <n x="6"/>
      </t>
    </mdx>
    <mdx n="0" f="v">
      <t c="3" si="227">
        <n x="225"/>
        <n x="628"/>
        <n x="6"/>
      </t>
    </mdx>
    <mdx n="0" f="v">
      <t c="3" si="227">
        <n x="225"/>
        <n x="608"/>
        <n x="6"/>
      </t>
    </mdx>
    <mdx n="0" f="v">
      <t c="3" si="227">
        <n x="225"/>
        <n x="617"/>
        <n x="6"/>
      </t>
    </mdx>
    <mdx n="0" f="v">
      <t c="3" si="227">
        <n x="225"/>
        <n x="618"/>
        <n x="6"/>
      </t>
    </mdx>
    <mdx n="0" f="v">
      <t c="3" si="227">
        <n x="225"/>
        <n x="619"/>
        <n x="6"/>
      </t>
    </mdx>
    <mdx n="0" f="v">
      <t c="3" si="227">
        <n x="225"/>
        <n x="620"/>
        <n x="6"/>
      </t>
    </mdx>
    <mdx n="0" f="v">
      <t c="3" si="227">
        <n x="225"/>
        <n x="621"/>
        <n x="6"/>
      </t>
    </mdx>
    <mdx n="0" f="v">
      <t c="3" si="227">
        <n x="225"/>
        <n x="622"/>
        <n x="6"/>
      </t>
    </mdx>
    <mdx n="0" f="v">
      <t c="3" si="227">
        <n x="225"/>
        <n x="623"/>
        <n x="6"/>
      </t>
    </mdx>
    <mdx n="0" f="v">
      <t c="3" si="227">
        <n x="225"/>
        <n x="624"/>
        <n x="6"/>
      </t>
    </mdx>
    <mdx n="0" f="v">
      <t c="3" si="227">
        <n x="225"/>
        <n x="627"/>
        <n x="6"/>
      </t>
    </mdx>
    <mdx n="0" f="v">
      <t c="3" si="227">
        <n x="225"/>
        <n x="640"/>
        <n x="6"/>
      </t>
    </mdx>
    <mdx n="0" f="v">
      <t c="3" si="227">
        <n x="225"/>
        <n x="633"/>
        <n x="6"/>
      </t>
    </mdx>
    <mdx n="0" f="v">
      <t c="3" si="227">
        <n x="225"/>
        <n x="632"/>
        <n x="6"/>
      </t>
    </mdx>
    <mdx n="0" f="v">
      <t c="3" si="227">
        <n x="225"/>
        <n x="607"/>
        <n x="6"/>
      </t>
    </mdx>
    <mdx n="0" f="v">
      <t c="3" si="227">
        <n x="225"/>
        <n x="626"/>
        <n x="6"/>
      </t>
    </mdx>
    <mdx n="0" f="v">
      <t c="3" si="227">
        <n x="225"/>
        <n x="641"/>
        <n x="6"/>
      </t>
    </mdx>
    <mdx n="0" f="v">
      <t c="3" si="227">
        <n x="225"/>
        <n x="629"/>
        <n x="6"/>
      </t>
    </mdx>
    <mdx n="0" f="v">
      <t c="3" si="227">
        <n x="225"/>
        <n x="631"/>
        <n x="6"/>
      </t>
    </mdx>
    <mdx n="0" f="v">
      <t c="3" si="227">
        <n x="225"/>
        <n x="635"/>
        <n x="6"/>
      </t>
    </mdx>
    <mdx n="0" f="v">
      <t c="3" si="227">
        <n x="225"/>
        <n x="636"/>
        <n x="6"/>
      </t>
    </mdx>
    <mdx n="0" f="v">
      <t c="3" si="227">
        <n x="225"/>
        <n x="637"/>
        <n x="6"/>
      </t>
    </mdx>
    <mdx n="0" f="v">
      <t c="3" si="227">
        <n x="225"/>
        <n x="639"/>
        <n x="6"/>
      </t>
    </mdx>
    <mdx n="0" f="v">
      <t c="3" si="227">
        <n x="225"/>
        <n x="634"/>
        <n x="6"/>
      </t>
    </mdx>
    <mdx n="0" f="v">
      <t c="3" si="227">
        <n x="225"/>
        <n x="630"/>
        <n x="6"/>
      </t>
    </mdx>
    <mdx n="0" f="v">
      <t c="3" si="227">
        <n x="225"/>
        <n x="638"/>
        <n x="6"/>
      </t>
    </mdx>
    <mdx n="0" f="v">
      <t c="3" si="227">
        <n x="225"/>
        <n x="606"/>
        <n x="6"/>
      </t>
    </mdx>
    <mdx n="0" f="v">
      <t c="3" si="227">
        <n x="225"/>
        <n x="654"/>
        <n x="6"/>
      </t>
    </mdx>
    <mdx n="0" f="v">
      <t c="3" si="227">
        <n x="225"/>
        <n x="643"/>
        <n x="6"/>
      </t>
    </mdx>
    <mdx n="0" f="v">
      <t c="3" si="227">
        <n x="225"/>
        <n x="644"/>
        <n x="6"/>
      </t>
    </mdx>
    <mdx n="0" f="v">
      <t c="3" si="227">
        <n x="225"/>
        <n x="645"/>
        <n x="6"/>
      </t>
    </mdx>
    <mdx n="0" f="v">
      <t c="3" si="227">
        <n x="225"/>
        <n x="646"/>
        <n x="6"/>
      </t>
    </mdx>
    <mdx n="0" f="v">
      <t c="3" si="227">
        <n x="225"/>
        <n x="647"/>
        <n x="6"/>
      </t>
    </mdx>
    <mdx n="0" f="v">
      <t c="3" si="227">
        <n x="225"/>
        <n x="648"/>
        <n x="6"/>
      </t>
    </mdx>
    <mdx n="0" f="v">
      <t c="3" si="227">
        <n x="225"/>
        <n x="649"/>
        <n x="6"/>
      </t>
    </mdx>
    <mdx n="0" f="v">
      <t c="3" si="227">
        <n x="225"/>
        <n x="650"/>
        <n x="6"/>
      </t>
    </mdx>
    <mdx n="0" f="v">
      <t c="3" si="227">
        <n x="225"/>
        <n x="651"/>
        <n x="6"/>
      </t>
    </mdx>
    <mdx n="0" f="v">
      <t c="3" si="227">
        <n x="225"/>
        <n x="652"/>
        <n x="6"/>
      </t>
    </mdx>
    <mdx n="0" f="v">
      <t c="3" si="227">
        <n x="225"/>
        <n x="653"/>
        <n x="6"/>
      </t>
    </mdx>
    <mdx n="0" f="v">
      <t c="3" si="227">
        <n x="225"/>
        <n x="642"/>
        <n x="6"/>
      </t>
    </mdx>
    <mdx n="0" f="v">
      <t c="3" si="227">
        <n x="225"/>
        <n x="655"/>
        <n x="6"/>
      </t>
    </mdx>
    <mdx n="0" f="v">
      <t c="3" si="227">
        <n x="225"/>
        <n x="322"/>
        <n x="5"/>
      </t>
    </mdx>
    <mdx n="0" f="v">
      <t c="3" si="227">
        <n x="225"/>
        <n x="321"/>
        <n x="5"/>
      </t>
    </mdx>
    <mdx n="0" f="v">
      <t c="3" si="227">
        <n x="225"/>
        <n x="338"/>
        <n x="5"/>
      </t>
    </mdx>
    <mdx n="0" f="v">
      <t c="3" si="227">
        <n x="225"/>
        <n x="320"/>
        <n x="5"/>
      </t>
    </mdx>
    <mdx n="0" f="v">
      <t c="3" si="227">
        <n x="225"/>
        <n x="319"/>
        <n x="5"/>
      </t>
    </mdx>
    <mdx n="0" f="v">
      <t c="3" si="227">
        <n x="225"/>
        <n x="318"/>
        <n x="5"/>
      </t>
    </mdx>
    <mdx n="0" f="v">
      <t c="3" si="227">
        <n x="225"/>
        <n x="337"/>
        <n x="5"/>
      </t>
    </mdx>
    <mdx n="0" f="v">
      <t c="3" si="227">
        <n x="225"/>
        <n x="345"/>
        <n x="5"/>
      </t>
    </mdx>
    <mdx n="0" f="v">
      <t c="3" si="227">
        <n x="225"/>
        <n x="336"/>
        <n x="5"/>
      </t>
    </mdx>
    <mdx n="0" f="v">
      <t c="3" si="227">
        <n x="225"/>
        <n x="317"/>
        <n x="5"/>
      </t>
    </mdx>
    <mdx n="0" f="v">
      <t c="3" si="227">
        <n x="225"/>
        <n x="341"/>
        <n x="5"/>
      </t>
    </mdx>
    <mdx n="0" f="v">
      <t c="3" si="227">
        <n x="225"/>
        <n x="296"/>
        <n x="5"/>
      </t>
    </mdx>
    <mdx n="0" f="v">
      <t c="3" si="227">
        <n x="225"/>
        <n x="600"/>
        <n x="5"/>
      </t>
    </mdx>
    <mdx n="0" f="v">
      <t c="3" si="227">
        <n x="225"/>
        <n x="298"/>
        <n x="5"/>
      </t>
    </mdx>
    <mdx n="0" f="v">
      <t c="3" si="227">
        <n x="225"/>
        <n x="282"/>
        <n x="5"/>
      </t>
    </mdx>
    <mdx n="0" f="v">
      <t c="3" si="227">
        <n x="225"/>
        <n x="315"/>
        <n x="5"/>
      </t>
    </mdx>
    <mdx n="0" f="v">
      <t c="3" si="227">
        <n x="225"/>
        <n x="314"/>
        <n x="5"/>
      </t>
    </mdx>
    <mdx n="0" f="v">
      <t c="3" si="227">
        <n x="225"/>
        <n x="339"/>
        <n x="5"/>
      </t>
    </mdx>
    <mdx n="0" f="v">
      <t c="3" si="227">
        <n x="225"/>
        <n x="324"/>
        <n x="5"/>
      </t>
    </mdx>
    <mdx n="0" f="v">
      <t c="3" si="227">
        <n x="225"/>
        <n x="312"/>
        <n x="5"/>
      </t>
    </mdx>
    <mdx n="0" f="v">
      <t c="3" si="227">
        <n x="225"/>
        <n x="310"/>
        <n x="5"/>
      </t>
    </mdx>
    <mdx n="0" f="v">
      <t c="3" si="227">
        <n x="225"/>
        <n x="308"/>
        <n x="5"/>
      </t>
    </mdx>
    <mdx n="0" f="v">
      <t c="3" si="227">
        <n x="225"/>
        <n x="306"/>
        <n x="5"/>
      </t>
    </mdx>
    <mdx n="0" f="v">
      <t c="3" si="227">
        <n x="225"/>
        <n x="305"/>
        <n x="5"/>
      </t>
    </mdx>
    <mdx n="0" f="v">
      <t c="3" si="227">
        <n x="225"/>
        <n x="323"/>
        <n x="5"/>
      </t>
    </mdx>
    <mdx n="0" f="v">
      <t c="3" si="227">
        <n x="225"/>
        <n x="291"/>
        <n x="5"/>
      </t>
    </mdx>
    <mdx n="0" f="v">
      <t c="3" si="227">
        <n x="225"/>
        <n x="303"/>
        <n x="5"/>
      </t>
    </mdx>
    <mdx n="0" f="v">
      <t c="3" si="227">
        <n x="225"/>
        <n x="352"/>
        <n x="5"/>
      </t>
    </mdx>
    <mdx n="0" f="v">
      <t c="3" si="227">
        <n x="225"/>
        <n x="302"/>
        <n x="5"/>
      </t>
    </mdx>
    <mdx n="0" f="v">
      <t c="3" si="227">
        <n x="225"/>
        <n x="342"/>
        <n x="5"/>
      </t>
    </mdx>
    <mdx n="0" f="v">
      <t c="3" si="227">
        <n x="225"/>
        <n x="332"/>
        <n x="5"/>
      </t>
    </mdx>
    <mdx n="0" f="v">
      <t c="3" si="227">
        <n x="225"/>
        <n x="331"/>
        <n x="5"/>
      </t>
    </mdx>
    <mdx n="0" f="v">
      <t c="3" si="227">
        <n x="225"/>
        <n x="349"/>
        <n x="5"/>
      </t>
    </mdx>
    <mdx n="0" f="v">
      <t c="3" si="227">
        <n x="225"/>
        <n x="553"/>
        <n x="5"/>
      </t>
    </mdx>
    <mdx n="0" f="v">
      <t c="3" si="227">
        <n x="225"/>
        <n x="330"/>
        <n x="5"/>
      </t>
    </mdx>
    <mdx n="0" f="v">
      <t c="3" si="227">
        <n x="225"/>
        <n x="351"/>
        <n x="5"/>
      </t>
    </mdx>
    <mdx n="0" f="v">
      <t c="3" si="227">
        <n x="225"/>
        <n x="554"/>
        <n x="5"/>
      </t>
    </mdx>
    <mdx n="0" f="v">
      <t c="3" si="227">
        <n x="225"/>
        <n x="295"/>
        <n x="5"/>
      </t>
    </mdx>
    <mdx n="0" f="v">
      <t c="3" si="227">
        <n x="225"/>
        <n x="552"/>
        <n x="5"/>
      </t>
    </mdx>
    <mdx n="0" f="v">
      <t c="3" si="227">
        <n x="225"/>
        <n x="556"/>
        <n x="5"/>
      </t>
    </mdx>
    <mdx n="0" f="v">
      <t c="3" si="227">
        <n x="225"/>
        <n x="570"/>
        <n x="5"/>
      </t>
    </mdx>
    <mdx n="0" f="v">
      <t c="3" si="227">
        <n x="225"/>
        <n x="344"/>
        <n x="5"/>
      </t>
    </mdx>
    <mdx n="0" f="v">
      <t c="3" si="227">
        <n x="225"/>
        <n x="325"/>
        <n x="5"/>
      </t>
    </mdx>
    <mdx n="0" f="v">
      <t c="3" si="227">
        <n x="225"/>
        <n x="313"/>
        <n x="5"/>
      </t>
    </mdx>
    <mdx n="0" f="v">
      <t c="3" si="227">
        <n x="225"/>
        <n x="335"/>
        <n x="5"/>
      </t>
    </mdx>
    <mdx n="0" f="v">
      <t c="3" si="227">
        <n x="225"/>
        <n x="309"/>
        <n x="5"/>
      </t>
    </mdx>
    <mdx n="0" f="v">
      <t c="3" si="227">
        <n x="225"/>
        <n x="334"/>
        <n x="5"/>
      </t>
    </mdx>
    <mdx n="0" f="v">
      <t c="3" si="227">
        <n x="225"/>
        <n x="343"/>
        <n x="5"/>
      </t>
    </mdx>
    <mdx n="0" f="v">
      <t c="3" si="227">
        <n x="225"/>
        <n x="279"/>
        <n x="5"/>
      </t>
    </mdx>
    <mdx n="0" f="v">
      <t c="3" si="227">
        <n x="225"/>
        <n x="557"/>
        <n x="5"/>
      </t>
    </mdx>
    <mdx n="0" f="v">
      <t c="3" si="227">
        <n x="225"/>
        <n x="551"/>
        <n x="5"/>
      </t>
    </mdx>
    <mdx n="0" f="v">
      <t c="3" si="227">
        <n x="225"/>
        <n x="333"/>
        <n x="5"/>
      </t>
    </mdx>
    <mdx n="0" f="v">
      <t c="3" si="227">
        <n x="225"/>
        <n x="550"/>
        <n x="5"/>
      </t>
    </mdx>
    <mdx n="0" f="v">
      <t c="3" si="227">
        <n x="225"/>
        <n x="549"/>
        <n x="5"/>
      </t>
    </mdx>
    <mdx n="0" f="v">
      <t c="3" si="227">
        <n x="225"/>
        <n x="558"/>
        <n x="5"/>
      </t>
    </mdx>
    <mdx n="0" f="v">
      <t c="3" si="227">
        <n x="225"/>
        <n x="559"/>
        <n x="5"/>
      </t>
    </mdx>
    <mdx n="0" f="v">
      <t c="3" si="227">
        <n x="225"/>
        <n x="560"/>
        <n x="5"/>
      </t>
    </mdx>
    <mdx n="0" f="v">
      <t c="3" si="227">
        <n x="225"/>
        <n x="561"/>
        <n x="5"/>
      </t>
    </mdx>
    <mdx n="0" f="v">
      <t c="3" si="227">
        <n x="225"/>
        <n x="562"/>
        <n x="5"/>
      </t>
    </mdx>
    <mdx n="0" f="v">
      <t c="3" si="227">
        <n x="225"/>
        <n x="563"/>
        <n x="5"/>
      </t>
    </mdx>
    <mdx n="0" f="v">
      <t c="3" si="227">
        <n x="225"/>
        <n x="564"/>
        <n x="5"/>
      </t>
    </mdx>
    <mdx n="0" f="v">
      <t c="3" si="227">
        <n x="225"/>
        <n x="565"/>
        <n x="5"/>
      </t>
    </mdx>
    <mdx n="0" f="v">
      <t c="3" si="227">
        <n x="225"/>
        <n x="566"/>
        <n x="5"/>
      </t>
    </mdx>
    <mdx n="0" f="v">
      <t c="3" si="227">
        <n x="225"/>
        <n x="567"/>
        <n x="5"/>
      </t>
    </mdx>
    <mdx n="0" f="v">
      <t c="3" si="227">
        <n x="225"/>
        <n x="568"/>
        <n x="5"/>
      </t>
    </mdx>
    <mdx n="0" f="v">
      <t c="3" si="227">
        <n x="225"/>
        <n x="574"/>
        <n x="5"/>
      </t>
    </mdx>
    <mdx n="0" f="v">
      <t c="3" si="227">
        <n x="225"/>
        <n x="569"/>
        <n x="5"/>
      </t>
    </mdx>
    <mdx n="0" f="v">
      <t c="3" si="227">
        <n x="225"/>
        <n x="580"/>
        <n x="5"/>
      </t>
    </mdx>
    <mdx n="0" f="v">
      <t c="3" si="227">
        <n x="225"/>
        <n x="581"/>
        <n x="5"/>
      </t>
    </mdx>
    <mdx n="0" f="v">
      <t c="3" si="227">
        <n x="225"/>
        <n x="354"/>
        <n x="5"/>
      </t>
    </mdx>
    <mdx n="0" f="v">
      <t c="3" si="227">
        <n x="225"/>
        <n x="575"/>
        <n x="5"/>
      </t>
    </mdx>
    <mdx n="0" f="v">
      <t c="3" si="227">
        <n x="225"/>
        <n x="576"/>
        <n x="5"/>
      </t>
    </mdx>
    <mdx n="0" f="v">
      <t c="3" si="227">
        <n x="225"/>
        <n x="577"/>
        <n x="5"/>
      </t>
    </mdx>
    <mdx n="0" f="v">
      <t c="3" si="227">
        <n x="225"/>
        <n x="578"/>
        <n x="5"/>
      </t>
    </mdx>
    <mdx n="0" f="v">
      <t c="3" si="227">
        <n x="225"/>
        <n x="579"/>
        <n x="5"/>
      </t>
    </mdx>
    <mdx n="0" f="v">
      <t c="3" si="227">
        <n x="225"/>
        <n x="353"/>
        <n x="5"/>
      </t>
    </mdx>
    <mdx n="0" f="v">
      <t c="3" si="227">
        <n x="225"/>
        <n x="347"/>
        <n x="5"/>
      </t>
    </mdx>
    <mdx n="0" f="v">
      <t c="3" si="227">
        <n x="225"/>
        <n x="340"/>
        <n x="5"/>
      </t>
    </mdx>
    <mdx n="0" f="v">
      <t c="3" si="227">
        <n x="225"/>
        <n x="571"/>
        <n x="5"/>
      </t>
    </mdx>
    <mdx n="0" f="v">
      <t c="3" si="227">
        <n x="225"/>
        <n x="572"/>
        <n x="5"/>
      </t>
    </mdx>
    <mdx n="0" f="v">
      <t c="3" si="227">
        <n x="225"/>
        <n x="573"/>
        <n x="5"/>
      </t>
    </mdx>
    <mdx n="0" f="v">
      <t c="3" si="227">
        <n x="225"/>
        <n x="583"/>
        <n x="5"/>
      </t>
    </mdx>
    <mdx n="0" f="v">
      <t c="3" si="227">
        <n x="225"/>
        <n x="598"/>
        <n x="5"/>
      </t>
    </mdx>
    <mdx n="0" f="v">
      <t c="3" si="227">
        <n x="225"/>
        <n x="555"/>
        <n x="5"/>
      </t>
    </mdx>
    <mdx n="0" f="v">
      <t c="3" si="227">
        <n x="225"/>
        <n x="601"/>
        <n x="5"/>
      </t>
    </mdx>
    <mdx n="0" f="v">
      <t c="3" si="227">
        <n x="225"/>
        <n x="582"/>
        <n x="5"/>
      </t>
    </mdx>
    <mdx n="0" f="v">
      <t c="3" si="227">
        <n x="225"/>
        <n x="585"/>
        <n x="5"/>
      </t>
    </mdx>
    <mdx n="0" f="v">
      <t c="3" si="227">
        <n x="225"/>
        <n x="584"/>
        <n x="5"/>
      </t>
    </mdx>
    <mdx n="0" f="v">
      <t c="3" si="227">
        <n x="225"/>
        <n x="589"/>
        <n x="5"/>
      </t>
    </mdx>
    <mdx n="0" f="v">
      <t c="3" si="227">
        <n x="225"/>
        <n x="590"/>
        <n x="5"/>
      </t>
    </mdx>
    <mdx n="0" f="v">
      <t c="3" si="227">
        <n x="225"/>
        <n x="591"/>
        <n x="5"/>
      </t>
    </mdx>
    <mdx n="0" f="v">
      <t c="3" si="227">
        <n x="225"/>
        <n x="592"/>
        <n x="5"/>
      </t>
    </mdx>
    <mdx n="0" f="v">
      <t c="3" si="227">
        <n x="225"/>
        <n x="593"/>
        <n x="5"/>
      </t>
    </mdx>
    <mdx n="0" f="v">
      <t c="3" si="227">
        <n x="225"/>
        <n x="594"/>
        <n x="5"/>
      </t>
    </mdx>
    <mdx n="0" f="v">
      <t c="3" si="227">
        <n x="225"/>
        <n x="595"/>
        <n x="5"/>
      </t>
    </mdx>
    <mdx n="0" f="v">
      <t c="3" si="227">
        <n x="225"/>
        <n x="596"/>
        <n x="5"/>
      </t>
    </mdx>
    <mdx n="0" f="v">
      <t c="3" si="227">
        <n x="225"/>
        <n x="588"/>
        <n x="5"/>
      </t>
    </mdx>
    <mdx n="0" f="v">
      <t c="3" si="227">
        <n x="225"/>
        <n x="586"/>
        <n x="5"/>
      </t>
    </mdx>
    <mdx n="0" f="v">
      <t c="3" si="227">
        <n x="225"/>
        <n x="616"/>
        <n x="5"/>
      </t>
    </mdx>
    <mdx n="0" f="v">
      <t c="3" si="227">
        <n x="225"/>
        <n x="602"/>
        <n x="5"/>
      </t>
    </mdx>
    <mdx n="0" f="v">
      <t c="3" si="227">
        <n x="225"/>
        <n x="599"/>
        <n x="5"/>
      </t>
    </mdx>
    <mdx n="0" f="v">
      <t c="3" si="227">
        <n x="225"/>
        <n x="597"/>
        <n x="5"/>
      </t>
    </mdx>
    <mdx n="0" f="v">
      <t c="3" si="227">
        <n x="225"/>
        <n x="587"/>
        <n x="5"/>
      </t>
    </mdx>
    <mdx n="0" f="v">
      <t c="3" si="227">
        <n x="225"/>
        <n x="614"/>
        <n x="5"/>
      </t>
    </mdx>
    <mdx n="0" f="v">
      <t c="3" si="227">
        <n x="225"/>
        <n x="603"/>
        <n x="5"/>
      </t>
    </mdx>
    <mdx n="0" f="v">
      <t c="3" si="227">
        <n x="225"/>
        <n x="604"/>
        <n x="5"/>
      </t>
    </mdx>
    <mdx n="0" f="v">
      <t c="3" si="227">
        <n x="225"/>
        <n x="605"/>
        <n x="5"/>
      </t>
    </mdx>
    <mdx n="0" f="v">
      <t c="3" si="227">
        <n x="225"/>
        <n x="609"/>
        <n x="5"/>
      </t>
    </mdx>
    <mdx n="0" f="v">
      <t c="3" si="227">
        <n x="225"/>
        <n x="610"/>
        <n x="5"/>
      </t>
    </mdx>
    <mdx n="0" f="v">
      <t c="3" si="227">
        <n x="225"/>
        <n x="611"/>
        <n x="5"/>
      </t>
    </mdx>
    <mdx n="0" f="v">
      <t c="3" si="227">
        <n x="225"/>
        <n x="612"/>
        <n x="5"/>
      </t>
    </mdx>
    <mdx n="0" f="v">
      <t c="3" si="227">
        <n x="225"/>
        <n x="608"/>
        <n x="5"/>
      </t>
    </mdx>
    <mdx n="0" f="v">
      <t c="3" si="227">
        <n x="225"/>
        <n x="629"/>
        <n x="5"/>
      </t>
    </mdx>
    <mdx n="0" f="v">
      <t c="3" si="227">
        <n x="225"/>
        <n x="613"/>
        <n x="5"/>
      </t>
    </mdx>
    <mdx n="0" f="v">
      <t c="3" si="227">
        <n x="225"/>
        <n x="615"/>
        <n x="5"/>
      </t>
    </mdx>
    <mdx n="0" f="v">
      <t c="3" si="227">
        <n x="225"/>
        <n x="630"/>
        <n x="5"/>
      </t>
    </mdx>
    <mdx n="0" f="v">
      <t c="3" si="227">
        <n x="225"/>
        <n x="617"/>
        <n x="5"/>
      </t>
    </mdx>
    <mdx n="0" f="v">
      <t c="3" si="227">
        <n x="225"/>
        <n x="618"/>
        <n x="5"/>
      </t>
    </mdx>
    <mdx n="0" f="v">
      <t c="3" si="227">
        <n x="225"/>
        <n x="619"/>
        <n x="5"/>
      </t>
    </mdx>
    <mdx n="0" f="v">
      <t c="3" si="227">
        <n x="225"/>
        <n x="620"/>
        <n x="5"/>
      </t>
    </mdx>
    <mdx n="0" f="v">
      <t c="3" si="227">
        <n x="225"/>
        <n x="621"/>
        <n x="5"/>
      </t>
    </mdx>
    <mdx n="0" f="v">
      <t c="3" si="227">
        <n x="225"/>
        <n x="622"/>
        <n x="5"/>
      </t>
    </mdx>
    <mdx n="0" f="v">
      <t c="3" si="227">
        <n x="225"/>
        <n x="623"/>
        <n x="5"/>
      </t>
    </mdx>
    <mdx n="0" f="v">
      <t c="3" si="227">
        <n x="225"/>
        <n x="624"/>
        <n x="5"/>
      </t>
    </mdx>
    <mdx n="0" f="v">
      <t c="3" si="227">
        <n x="225"/>
        <n x="606"/>
        <n x="5"/>
      </t>
    </mdx>
    <mdx n="0" f="v">
      <t c="3" si="227">
        <n x="225"/>
        <n x="625"/>
        <n x="5"/>
      </t>
    </mdx>
    <mdx n="0" f="v">
      <t c="3" si="227">
        <n x="225"/>
        <n x="641"/>
        <n x="5"/>
      </t>
    </mdx>
    <mdx n="0" f="v">
      <t c="3" si="227">
        <n x="225"/>
        <n x="631"/>
        <n x="5"/>
      </t>
    </mdx>
    <mdx n="0" f="v">
      <t c="3" si="227">
        <n x="225"/>
        <n x="627"/>
        <n x="5"/>
      </t>
    </mdx>
    <mdx n="0" f="v">
      <t c="3" si="227">
        <n x="225"/>
        <n x="640"/>
        <n x="5"/>
      </t>
    </mdx>
    <mdx n="0" f="v">
      <t c="3" si="227">
        <n x="225"/>
        <n x="634"/>
        <n x="5"/>
      </t>
    </mdx>
    <mdx n="0" f="v">
      <t c="3" si="227">
        <n x="225"/>
        <n x="628"/>
        <n x="5"/>
      </t>
    </mdx>
    <mdx n="0" f="v">
      <t c="3" si="227">
        <n x="225"/>
        <n x="638"/>
        <n x="5"/>
      </t>
    </mdx>
    <mdx n="0" f="v">
      <t c="3" si="227">
        <n x="225"/>
        <n x="635"/>
        <n x="5"/>
      </t>
    </mdx>
    <mdx n="0" f="v">
      <t c="3" si="227">
        <n x="225"/>
        <n x="636"/>
        <n x="5"/>
      </t>
    </mdx>
    <mdx n="0" f="v">
      <t c="3" si="227">
        <n x="225"/>
        <n x="637"/>
        <n x="5"/>
      </t>
    </mdx>
    <mdx n="0" f="v">
      <t c="3" si="227">
        <n x="225"/>
        <n x="632"/>
        <n x="5"/>
      </t>
    </mdx>
    <mdx n="0" f="v">
      <t c="3" si="227">
        <n x="225"/>
        <n x="607"/>
        <n x="5"/>
      </t>
    </mdx>
    <mdx n="0" f="v">
      <t c="3" si="227">
        <n x="225"/>
        <n x="633"/>
        <n x="5"/>
      </t>
    </mdx>
    <mdx n="0" f="v">
      <t c="3" si="227">
        <n x="225"/>
        <n x="639"/>
        <n x="5"/>
      </t>
    </mdx>
    <mdx n="0" f="v">
      <t c="3" si="227">
        <n x="225"/>
        <n x="626"/>
        <n x="5"/>
      </t>
    </mdx>
    <mdx n="0" f="v">
      <t c="3" si="227">
        <n x="225"/>
        <n x="643"/>
        <n x="5"/>
      </t>
    </mdx>
    <mdx n="0" f="v">
      <t c="3" si="227">
        <n x="225"/>
        <n x="644"/>
        <n x="5"/>
      </t>
    </mdx>
    <mdx n="0" f="v">
      <t c="3" si="227">
        <n x="225"/>
        <n x="645"/>
        <n x="5"/>
      </t>
    </mdx>
    <mdx n="0" f="v">
      <t c="3" si="227">
        <n x="225"/>
        <n x="646"/>
        <n x="5"/>
      </t>
    </mdx>
    <mdx n="0" f="v">
      <t c="3" si="227">
        <n x="225"/>
        <n x="647"/>
        <n x="5"/>
      </t>
    </mdx>
    <mdx n="0" f="v">
      <t c="3" si="227">
        <n x="225"/>
        <n x="648"/>
        <n x="5"/>
      </t>
    </mdx>
    <mdx n="0" f="v">
      <t c="3" si="227">
        <n x="225"/>
        <n x="649"/>
        <n x="5"/>
      </t>
    </mdx>
    <mdx n="0" f="v">
      <t c="3" si="227">
        <n x="225"/>
        <n x="650"/>
        <n x="5"/>
      </t>
    </mdx>
    <mdx n="0" f="v">
      <t c="3" si="227">
        <n x="225"/>
        <n x="651"/>
        <n x="5"/>
      </t>
    </mdx>
    <mdx n="0" f="v">
      <t c="3" si="227">
        <n x="225"/>
        <n x="652"/>
        <n x="5"/>
      </t>
    </mdx>
    <mdx n="0" f="v">
      <t c="3" si="227">
        <n x="225"/>
        <n x="653"/>
        <n x="5"/>
      </t>
    </mdx>
    <mdx n="0" f="v">
      <t c="3" si="227">
        <n x="225"/>
        <n x="654"/>
        <n x="5"/>
      </t>
    </mdx>
    <mdx n="0" f="v">
      <t c="3" si="227">
        <n x="225"/>
        <n x="642"/>
        <n x="5"/>
      </t>
    </mdx>
    <mdx n="0" f="v">
      <t c="3" si="227">
        <n x="225"/>
        <n x="655"/>
        <n x="5"/>
      </t>
    </mdx>
    <mdx n="0" f="v">
      <t c="3" si="227">
        <n x="225"/>
        <n x="322"/>
        <n x="4"/>
      </t>
    </mdx>
    <mdx n="0" f="v">
      <t c="3" si="227">
        <n x="225"/>
        <n x="321"/>
        <n x="4"/>
      </t>
    </mdx>
    <mdx n="0" f="v">
      <t c="3" si="227">
        <n x="225"/>
        <n x="338"/>
        <n x="4"/>
      </t>
    </mdx>
    <mdx n="0" f="v">
      <t c="3" si="227">
        <n x="225"/>
        <n x="320"/>
        <n x="4"/>
      </t>
    </mdx>
    <mdx n="0" f="v">
      <t c="3" si="227">
        <n x="225"/>
        <n x="318"/>
        <n x="4"/>
      </t>
    </mdx>
    <mdx n="0" f="v">
      <t c="3" si="227">
        <n x="225"/>
        <n x="337"/>
        <n x="4"/>
      </t>
    </mdx>
    <mdx n="0" f="v">
      <t c="3" si="227">
        <n x="225"/>
        <n x="345"/>
        <n x="4"/>
      </t>
    </mdx>
    <mdx n="0" f="v">
      <t c="3" si="227">
        <n x="225"/>
        <n x="317"/>
        <n x="4"/>
      </t>
    </mdx>
    <mdx n="0" f="v">
      <t c="3" si="227">
        <n x="225"/>
        <n x="341"/>
        <n x="4"/>
      </t>
    </mdx>
    <mdx n="0" f="v">
      <t c="3" si="227">
        <n x="225"/>
        <n x="300"/>
        <n x="4"/>
      </t>
    </mdx>
    <mdx n="0" f="v">
      <t c="3" si="227">
        <n x="225"/>
        <n x="282"/>
        <n x="4"/>
      </t>
    </mdx>
    <mdx n="0" f="v">
      <t c="3" si="227">
        <n x="225"/>
        <n x="315"/>
        <n x="4"/>
      </t>
    </mdx>
    <mdx n="0" f="v">
      <t c="3" si="227">
        <n x="225"/>
        <n x="314"/>
        <n x="4"/>
      </t>
    </mdx>
    <mdx n="0" f="v">
      <t c="3" si="227">
        <n x="225"/>
        <n x="339"/>
        <n x="4"/>
      </t>
    </mdx>
    <mdx n="0" f="v">
      <t c="3" si="227">
        <n x="225"/>
        <n x="324"/>
        <n x="4"/>
      </t>
    </mdx>
    <mdx n="0" f="v">
      <t c="3" si="227">
        <n x="225"/>
        <n x="312"/>
        <n x="4"/>
      </t>
    </mdx>
    <mdx n="0" f="v">
      <t c="3" si="227">
        <n x="225"/>
        <n x="310"/>
        <n x="4"/>
      </t>
    </mdx>
    <mdx n="0" f="v">
      <t c="3" si="227">
        <n x="225"/>
        <n x="308"/>
        <n x="4"/>
      </t>
    </mdx>
    <mdx n="0" f="v">
      <t c="3" si="227">
        <n x="225"/>
        <n x="306"/>
        <n x="4"/>
      </t>
    </mdx>
    <mdx n="0" f="v">
      <t c="3" si="227">
        <n x="225"/>
        <n x="305"/>
        <n x="4"/>
      </t>
    </mdx>
    <mdx n="0" f="v">
      <t c="3" si="227">
        <n x="225"/>
        <n x="323"/>
        <n x="4"/>
      </t>
    </mdx>
    <mdx n="0" f="v">
      <t c="3" si="227">
        <n x="225"/>
        <n x="291"/>
        <n x="4"/>
      </t>
    </mdx>
    <mdx n="0" f="v">
      <t c="3" si="227">
        <n x="225"/>
        <n x="303"/>
        <n x="4"/>
      </t>
    </mdx>
    <mdx n="0" f="v">
      <t c="3" si="227">
        <n x="225"/>
        <n x="352"/>
        <n x="4"/>
      </t>
    </mdx>
    <mdx n="0" f="v">
      <t c="3" si="227">
        <n x="225"/>
        <n x="302"/>
        <n x="4"/>
      </t>
    </mdx>
    <mdx n="0" f="v">
      <t c="3" si="227">
        <n x="225"/>
        <n x="342"/>
        <n x="4"/>
      </t>
    </mdx>
    <mdx n="0" f="v">
      <t c="3" si="227">
        <n x="225"/>
        <n x="332"/>
        <n x="4"/>
      </t>
    </mdx>
    <mdx n="0" f="v">
      <t c="3" si="227">
        <n x="225"/>
        <n x="331"/>
        <n x="4"/>
      </t>
    </mdx>
    <mdx n="0" f="v">
      <t c="3" si="227">
        <n x="225"/>
        <n x="349"/>
        <n x="4"/>
      </t>
    </mdx>
    <mdx n="0" f="v">
      <t c="3" si="227">
        <n x="225"/>
        <n x="553"/>
        <n x="4"/>
      </t>
    </mdx>
    <mdx n="0" f="v">
      <t c="3" si="227">
        <n x="225"/>
        <n x="330"/>
        <n x="4"/>
      </t>
    </mdx>
    <mdx n="0" f="v">
      <t c="3" si="227">
        <n x="225"/>
        <n x="351"/>
        <n x="4"/>
      </t>
    </mdx>
    <mdx n="0" f="v">
      <t c="3" si="227">
        <n x="225"/>
        <n x="554"/>
        <n x="4"/>
      </t>
    </mdx>
    <mdx n="0" f="v">
      <t c="3" si="227">
        <n x="225"/>
        <n x="296"/>
        <n x="4"/>
      </t>
    </mdx>
    <mdx n="0" f="v">
      <t c="3" si="227">
        <n x="225"/>
        <n x="298"/>
        <n x="4"/>
      </t>
    </mdx>
    <mdx n="0" f="v">
      <t c="3" si="227">
        <n x="225"/>
        <n x="552"/>
        <n x="4"/>
      </t>
    </mdx>
    <mdx n="0" f="v">
      <t c="3" si="227">
        <n x="225"/>
        <n x="295"/>
        <n x="4"/>
      </t>
    </mdx>
    <mdx n="0" f="v">
      <t c="3" si="227">
        <n x="225"/>
        <n x="344"/>
        <n x="4"/>
      </t>
    </mdx>
    <mdx n="0" f="v">
      <t c="3" si="227">
        <n x="225"/>
        <n x="325"/>
        <n x="4"/>
      </t>
    </mdx>
    <mdx n="0" f="v">
      <t c="3" si="227">
        <n x="225"/>
        <n x="313"/>
        <n x="4"/>
      </t>
    </mdx>
    <mdx n="0" f="v">
      <t c="3" si="227">
        <n x="225"/>
        <n x="335"/>
        <n x="4"/>
      </t>
    </mdx>
    <mdx n="0" f="v">
      <t c="3" si="227">
        <n x="225"/>
        <n x="309"/>
        <n x="4"/>
      </t>
    </mdx>
    <mdx n="0" f="v">
      <t c="3" si="227">
        <n x="225"/>
        <n x="334"/>
        <n x="4"/>
      </t>
    </mdx>
    <mdx n="0" f="v">
      <t c="3" si="227">
        <n x="225"/>
        <n x="343"/>
        <n x="4"/>
      </t>
    </mdx>
    <mdx n="0" f="v">
      <t c="3" si="227">
        <n x="225"/>
        <n x="279"/>
        <n x="4"/>
      </t>
    </mdx>
    <mdx n="0" f="v">
      <t c="3" si="227">
        <n x="225"/>
        <n x="557"/>
        <n x="4"/>
      </t>
    </mdx>
    <mdx n="0" f="v">
      <t c="3" si="227">
        <n x="225"/>
        <n x="551"/>
        <n x="4"/>
      </t>
    </mdx>
    <mdx n="0" f="v">
      <t c="3" si="227">
        <n x="225"/>
        <n x="333"/>
        <n x="4"/>
      </t>
    </mdx>
    <mdx n="0" f="v">
      <t c="3" si="227">
        <n x="225"/>
        <n x="550"/>
        <n x="4"/>
      </t>
    </mdx>
    <mdx n="0" f="v">
      <t c="3" si="227">
        <n x="225"/>
        <n x="549"/>
        <n x="4"/>
      </t>
    </mdx>
    <mdx n="0" f="v">
      <t c="3" si="227">
        <n x="225"/>
        <n x="558"/>
        <n x="4"/>
      </t>
    </mdx>
    <mdx n="0" f="v">
      <t c="3" si="227">
        <n x="225"/>
        <n x="559"/>
        <n x="4"/>
      </t>
    </mdx>
    <mdx n="0" f="v">
      <t c="3" si="227">
        <n x="225"/>
        <n x="560"/>
        <n x="4"/>
      </t>
    </mdx>
    <mdx n="0" f="v">
      <t c="3" si="227">
        <n x="225"/>
        <n x="561"/>
        <n x="4"/>
      </t>
    </mdx>
    <mdx n="0" f="v">
      <t c="3" si="227">
        <n x="225"/>
        <n x="562"/>
        <n x="4"/>
      </t>
    </mdx>
    <mdx n="0" f="v">
      <t c="3" si="227">
        <n x="225"/>
        <n x="556"/>
        <n x="4"/>
      </t>
    </mdx>
    <mdx n="0" f="v">
      <t c="3" si="227">
        <n x="225"/>
        <n x="563"/>
        <n x="4"/>
      </t>
    </mdx>
    <mdx n="0" f="v">
      <t c="3" si="227">
        <n x="225"/>
        <n x="564"/>
        <n x="4"/>
      </t>
    </mdx>
    <mdx n="0" f="v">
      <t c="3" si="227">
        <n x="225"/>
        <n x="565"/>
        <n x="4"/>
      </t>
    </mdx>
    <mdx n="0" f="v">
      <t c="3" si="227">
        <n x="225"/>
        <n x="566"/>
        <n x="4"/>
      </t>
    </mdx>
    <mdx n="0" f="v">
      <t c="3" si="227">
        <n x="225"/>
        <n x="567"/>
        <n x="4"/>
      </t>
    </mdx>
    <mdx n="0" f="v">
      <t c="3" si="227">
        <n x="225"/>
        <n x="568"/>
        <n x="4"/>
      </t>
    </mdx>
    <mdx n="0" f="v">
      <t c="3" si="227">
        <n x="225"/>
        <n x="572"/>
        <n x="4"/>
      </t>
    </mdx>
    <mdx n="0" f="v">
      <t c="3" si="227">
        <n x="225"/>
        <n x="573"/>
        <n x="4"/>
      </t>
    </mdx>
    <mdx n="0" f="v">
      <t c="3" si="227">
        <n x="225"/>
        <n x="569"/>
        <n x="4"/>
      </t>
    </mdx>
    <mdx n="0" f="v">
      <t c="3" si="227">
        <n x="225"/>
        <n x="354"/>
        <n x="4"/>
      </t>
    </mdx>
    <mdx n="0" f="v">
      <t c="3" si="227">
        <n x="225"/>
        <n x="575"/>
        <n x="4"/>
      </t>
    </mdx>
    <mdx n="0" f="v">
      <t c="3" si="227">
        <n x="225"/>
        <n x="576"/>
        <n x="4"/>
      </t>
    </mdx>
    <mdx n="0" f="v">
      <t c="3" si="227">
        <n x="225"/>
        <n x="577"/>
        <n x="4"/>
      </t>
    </mdx>
    <mdx n="0" f="v">
      <t c="3" si="227">
        <n x="225"/>
        <n x="578"/>
        <n x="4"/>
      </t>
    </mdx>
    <mdx n="0" f="v">
      <t c="3" si="227">
        <n x="225"/>
        <n x="579"/>
        <n x="4"/>
      </t>
    </mdx>
    <mdx n="0" f="v">
      <t c="3" si="227">
        <n x="225"/>
        <n x="353"/>
        <n x="4"/>
      </t>
    </mdx>
    <mdx n="0" f="v">
      <t c="3" si="227">
        <n x="225"/>
        <n x="347"/>
        <n x="4"/>
      </t>
    </mdx>
    <mdx n="0" f="v">
      <t c="3" si="227">
        <n x="225"/>
        <n x="583"/>
        <n x="4"/>
      </t>
    </mdx>
    <mdx n="0" f="v">
      <t c="3" si="227">
        <n x="225"/>
        <n x="340"/>
        <n x="4"/>
      </t>
    </mdx>
    <mdx n="0" f="v">
      <t c="3" si="227">
        <n x="225"/>
        <n x="580"/>
        <n x="4"/>
      </t>
    </mdx>
    <mdx n="0" f="v">
      <t c="3" si="227">
        <n x="225"/>
        <n x="581"/>
        <n x="4"/>
      </t>
    </mdx>
    <mdx n="0" f="v">
      <t c="3" si="227">
        <n x="225"/>
        <n x="555"/>
        <n x="4"/>
      </t>
    </mdx>
    <mdx n="0" f="v">
      <t c="3" si="227">
        <n x="225"/>
        <n x="571"/>
        <n x="4"/>
      </t>
    </mdx>
    <mdx n="0" f="v">
      <t c="3" si="227">
        <n x="225"/>
        <n x="570"/>
        <n x="4"/>
      </t>
    </mdx>
    <mdx n="0" f="v">
      <t c="3" si="227">
        <n x="225"/>
        <n x="599"/>
        <n x="4"/>
      </t>
    </mdx>
    <mdx n="0" f="v">
      <t c="3" si="227">
        <n x="225"/>
        <n x="597"/>
        <n x="4"/>
      </t>
    </mdx>
    <mdx n="0" f="v">
      <t c="3" si="227">
        <n x="225"/>
        <n x="600"/>
        <n x="4"/>
      </t>
    </mdx>
    <mdx n="0" f="v">
      <t c="3" si="227">
        <n x="225"/>
        <n x="615"/>
        <n x="4"/>
      </t>
    </mdx>
    <mdx n="0" f="v">
      <t c="3" si="227">
        <n x="225"/>
        <n x="601"/>
        <n x="4"/>
      </t>
    </mdx>
    <mdx n="0" f="v">
      <t c="3" si="227">
        <n x="225"/>
        <n x="598"/>
        <n x="4"/>
      </t>
    </mdx>
    <mdx n="0" f="v">
      <t c="3" si="227">
        <n x="225"/>
        <n x="602"/>
        <n x="4"/>
      </t>
    </mdx>
    <mdx n="0" f="v">
      <t c="3" si="227">
        <n x="225"/>
        <n x="589"/>
        <n x="4"/>
      </t>
    </mdx>
    <mdx n="0" f="v">
      <t c="3" si="227">
        <n x="225"/>
        <n x="590"/>
        <n x="4"/>
      </t>
    </mdx>
    <mdx n="0" f="v">
      <t c="3" si="227">
        <n x="225"/>
        <n x="591"/>
        <n x="4"/>
      </t>
    </mdx>
    <mdx n="0" f="v">
      <t c="3" si="227">
        <n x="225"/>
        <n x="592"/>
        <n x="4"/>
      </t>
    </mdx>
    <mdx n="0" f="v">
      <t c="3" si="227">
        <n x="225"/>
        <n x="593"/>
        <n x="4"/>
      </t>
    </mdx>
    <mdx n="0" f="v">
      <t c="3" si="227">
        <n x="225"/>
        <n x="594"/>
        <n x="4"/>
      </t>
    </mdx>
    <mdx n="0" f="v">
      <t c="3" si="227">
        <n x="225"/>
        <n x="595"/>
        <n x="4"/>
      </t>
    </mdx>
    <mdx n="0" f="v">
      <t c="3" si="227">
        <n x="225"/>
        <n x="596"/>
        <n x="4"/>
      </t>
    </mdx>
    <mdx n="0" f="v">
      <t c="3" si="227">
        <n x="225"/>
        <n x="585"/>
        <n x="4"/>
      </t>
    </mdx>
    <mdx n="0" f="v">
      <t c="3" si="227">
        <n x="225"/>
        <n x="582"/>
        <n x="4"/>
      </t>
    </mdx>
    <mdx n="0" f="v">
      <t c="3" si="227">
        <n x="225"/>
        <n x="587"/>
        <n x="4"/>
      </t>
    </mdx>
    <mdx n="0" f="v">
      <t c="3" si="227">
        <n x="225"/>
        <n x="588"/>
        <n x="4"/>
      </t>
    </mdx>
    <mdx n="0" f="v">
      <t c="3" si="227">
        <n x="225"/>
        <n x="584"/>
        <n x="4"/>
      </t>
    </mdx>
    <mdx n="0" f="v">
      <t c="3" si="227">
        <n x="225"/>
        <n x="586"/>
        <n x="4"/>
      </t>
    </mdx>
    <mdx n="0" f="v">
      <t c="3" si="227">
        <n x="225"/>
        <n x="608"/>
        <n x="4"/>
      </t>
    </mdx>
    <mdx n="0" f="v">
      <t c="3" si="227">
        <n x="225"/>
        <n x="603"/>
        <n x="4"/>
      </t>
    </mdx>
    <mdx n="0" f="v">
      <t c="3" si="227">
        <n x="225"/>
        <n x="604"/>
        <n x="4"/>
      </t>
    </mdx>
    <mdx n="0" f="v">
      <t c="3" si="227">
        <n x="225"/>
        <n x="605"/>
        <n x="4"/>
      </t>
    </mdx>
    <mdx n="0" f="v">
      <t c="3" si="227">
        <n x="225"/>
        <n x="616"/>
        <n x="4"/>
      </t>
    </mdx>
    <mdx n="0" f="v">
      <t c="3" si="227">
        <n x="225"/>
        <n x="614"/>
        <n x="4"/>
      </t>
    </mdx>
    <mdx n="0" f="v">
      <t c="3" si="227">
        <n x="225"/>
        <n x="639"/>
        <n x="4"/>
      </t>
    </mdx>
    <mdx n="0" f="v">
      <t c="3" si="227">
        <n x="225"/>
        <n x="609"/>
        <n x="4"/>
      </t>
    </mdx>
    <mdx n="0" f="v">
      <t c="3" si="227">
        <n x="225"/>
        <n x="610"/>
        <n x="4"/>
      </t>
    </mdx>
    <mdx n="0" f="v">
      <t c="3" si="227">
        <n x="225"/>
        <n x="611"/>
        <n x="4"/>
      </t>
    </mdx>
    <mdx n="0" f="v">
      <t c="3" si="227">
        <n x="225"/>
        <n x="612"/>
        <n x="4"/>
      </t>
    </mdx>
    <mdx n="0" f="v">
      <t c="3" si="227">
        <n x="225"/>
        <n x="633"/>
        <n x="4"/>
      </t>
    </mdx>
    <mdx n="0" f="v">
      <t c="3" si="227">
        <n x="225"/>
        <n x="640"/>
        <n x="4"/>
      </t>
    </mdx>
    <mdx n="0" f="v">
      <t c="3" si="227">
        <n x="225"/>
        <n x="613"/>
        <n x="4"/>
      </t>
    </mdx>
    <mdx n="0" f="v">
      <t c="3" si="227">
        <n x="225"/>
        <n x="617"/>
        <n x="4"/>
      </t>
    </mdx>
    <mdx n="0" f="v">
      <t c="3" si="227">
        <n x="225"/>
        <n x="618"/>
        <n x="4"/>
      </t>
    </mdx>
    <mdx n="0" f="v">
      <t c="3" si="227">
        <n x="225"/>
        <n x="619"/>
        <n x="4"/>
      </t>
    </mdx>
    <mdx n="0" f="v">
      <t c="3" si="227">
        <n x="225"/>
        <n x="620"/>
        <n x="4"/>
      </t>
    </mdx>
    <mdx n="0" f="v">
      <t c="3" si="227">
        <n x="225"/>
        <n x="621"/>
        <n x="4"/>
      </t>
    </mdx>
    <mdx n="0" f="v">
      <t c="3" si="227">
        <n x="225"/>
        <n x="622"/>
        <n x="4"/>
      </t>
    </mdx>
    <mdx n="0" f="v">
      <t c="3" si="227">
        <n x="225"/>
        <n x="623"/>
        <n x="4"/>
      </t>
    </mdx>
    <mdx n="0" f="v">
      <t c="3" si="227">
        <n x="225"/>
        <n x="624"/>
        <n x="4"/>
      </t>
    </mdx>
    <mdx n="0" f="v">
      <t c="3" si="227">
        <n x="225"/>
        <n x="631"/>
        <n x="4"/>
      </t>
    </mdx>
    <mdx n="0" f="v">
      <t c="3" si="227">
        <n x="225"/>
        <n x="606"/>
        <n x="4"/>
      </t>
    </mdx>
    <mdx n="0" f="v">
      <t c="3" si="227">
        <n x="225"/>
        <n x="607"/>
        <n x="4"/>
      </t>
    </mdx>
    <mdx n="0" f="v">
      <t c="3" si="227">
        <n x="225"/>
        <n x="634"/>
        <n x="4"/>
      </t>
    </mdx>
    <mdx n="0" f="v">
      <t c="3" si="227">
        <n x="225"/>
        <n x="625"/>
        <n x="4"/>
      </t>
    </mdx>
    <mdx n="0" f="v">
      <t c="3" si="227">
        <n x="225"/>
        <n x="638"/>
        <n x="4"/>
      </t>
    </mdx>
    <mdx n="0" f="v">
      <t c="3" si="227">
        <n x="225"/>
        <n x="627"/>
        <n x="4"/>
      </t>
    </mdx>
    <mdx n="0" f="v">
      <t c="3" si="227">
        <n x="225"/>
        <n x="635"/>
        <n x="4"/>
      </t>
    </mdx>
    <mdx n="0" f="v">
      <t c="3" si="227">
        <n x="225"/>
        <n x="636"/>
        <n x="4"/>
      </t>
    </mdx>
    <mdx n="0" f="v">
      <t c="3" si="227">
        <n x="225"/>
        <n x="637"/>
        <n x="4"/>
      </t>
    </mdx>
    <mdx n="0" f="v">
      <t c="3" si="227">
        <n x="225"/>
        <n x="641"/>
        <n x="4"/>
      </t>
    </mdx>
    <mdx n="0" f="v">
      <t c="3" si="227">
        <n x="225"/>
        <n x="630"/>
        <n x="4"/>
      </t>
    </mdx>
    <mdx n="0" f="v">
      <t c="3" si="227">
        <n x="225"/>
        <n x="626"/>
        <n x="4"/>
      </t>
    </mdx>
    <mdx n="0" f="v">
      <t c="3" si="227">
        <n x="225"/>
        <n x="632"/>
        <n x="4"/>
      </t>
    </mdx>
    <mdx n="0" f="v">
      <t c="3" si="227">
        <n x="225"/>
        <n x="628"/>
        <n x="4"/>
      </t>
    </mdx>
    <mdx n="0" f="v">
      <t c="3" si="227">
        <n x="225"/>
        <n x="629"/>
        <n x="4"/>
      </t>
    </mdx>
    <mdx n="0" f="v">
      <t c="3" si="227">
        <n x="225"/>
        <n x="654"/>
        <n x="4"/>
      </t>
    </mdx>
    <mdx n="0" f="v">
      <t c="3" si="227">
        <n x="225"/>
        <n x="642"/>
        <n x="4"/>
      </t>
    </mdx>
    <mdx n="0" f="v">
      <t c="3" si="227">
        <n x="225"/>
        <n x="643"/>
        <n x="4"/>
      </t>
    </mdx>
    <mdx n="0" f="v">
      <t c="3" si="227">
        <n x="225"/>
        <n x="644"/>
        <n x="4"/>
      </t>
    </mdx>
    <mdx n="0" f="v">
      <t c="3" si="227">
        <n x="225"/>
        <n x="645"/>
        <n x="4"/>
      </t>
    </mdx>
    <mdx n="0" f="v">
      <t c="3" si="227">
        <n x="225"/>
        <n x="646"/>
        <n x="4"/>
      </t>
    </mdx>
    <mdx n="0" f="v">
      <t c="3" si="227">
        <n x="225"/>
        <n x="647"/>
        <n x="4"/>
      </t>
    </mdx>
    <mdx n="0" f="v">
      <t c="3" si="227">
        <n x="225"/>
        <n x="648"/>
        <n x="4"/>
      </t>
    </mdx>
    <mdx n="0" f="v">
      <t c="3" si="227">
        <n x="225"/>
        <n x="649"/>
        <n x="4"/>
      </t>
    </mdx>
    <mdx n="0" f="v">
      <t c="3" si="227">
        <n x="225"/>
        <n x="650"/>
        <n x="4"/>
      </t>
    </mdx>
    <mdx n="0" f="v">
      <t c="3" si="227">
        <n x="225"/>
        <n x="651"/>
        <n x="4"/>
      </t>
    </mdx>
    <mdx n="0" f="v">
      <t c="3" si="227">
        <n x="225"/>
        <n x="652"/>
        <n x="4"/>
      </t>
    </mdx>
    <mdx n="0" f="v">
      <t c="3" si="227">
        <n x="225"/>
        <n x="653"/>
        <n x="4"/>
      </t>
    </mdx>
    <mdx n="0" f="v">
      <t c="3" si="227">
        <n x="225"/>
        <n x="655"/>
        <n x="4"/>
      </t>
    </mdx>
    <mdx n="0" f="v">
      <t c="3" si="227">
        <n x="225"/>
        <n x="322"/>
        <n x="3"/>
      </t>
    </mdx>
    <mdx n="0" f="v">
      <t c="3" si="227">
        <n x="225"/>
        <n x="321"/>
        <n x="3"/>
      </t>
    </mdx>
    <mdx n="0" f="v">
      <t c="3" si="227">
        <n x="225"/>
        <n x="338"/>
        <n x="3"/>
      </t>
    </mdx>
    <mdx n="0" f="v">
      <t c="3" si="227">
        <n x="225"/>
        <n x="320"/>
        <n x="3"/>
      </t>
    </mdx>
    <mdx n="0" f="v">
      <t c="3" si="227">
        <n x="225"/>
        <n x="319"/>
        <n x="3"/>
      </t>
    </mdx>
    <mdx n="0" f="v">
      <t c="3" si="227">
        <n x="225"/>
        <n x="318"/>
        <n x="3"/>
      </t>
    </mdx>
    <mdx n="0" f="v">
      <t c="3" si="227">
        <n x="225"/>
        <n x="337"/>
        <n x="3"/>
      </t>
    </mdx>
    <mdx n="0" f="v">
      <t c="3" si="227">
        <n x="225"/>
        <n x="345"/>
        <n x="3"/>
      </t>
    </mdx>
    <mdx n="0" f="v">
      <t c="3" si="227">
        <n x="225"/>
        <n x="336"/>
        <n x="3"/>
      </t>
    </mdx>
    <mdx n="0" f="v">
      <t c="3" si="227">
        <n x="225"/>
        <n x="317"/>
        <n x="3"/>
      </t>
    </mdx>
    <mdx n="0" f="v">
      <t c="3" si="227">
        <n x="225"/>
        <n x="295"/>
        <n x="3"/>
      </t>
    </mdx>
    <mdx n="0" f="v">
      <t c="3" si="227">
        <n x="225"/>
        <n x="282"/>
        <n x="3"/>
      </t>
    </mdx>
    <mdx n="0" f="v">
      <t c="3" si="227">
        <n x="225"/>
        <n x="315"/>
        <n x="3"/>
      </t>
    </mdx>
    <mdx n="0" f="v">
      <t c="3" si="227">
        <n x="225"/>
        <n x="314"/>
        <n x="3"/>
      </t>
    </mdx>
    <mdx n="0" f="v">
      <t c="3" si="227">
        <n x="225"/>
        <n x="339"/>
        <n x="3"/>
      </t>
    </mdx>
    <mdx n="0" f="v">
      <t c="3" si="227">
        <n x="225"/>
        <n x="324"/>
        <n x="3"/>
      </t>
    </mdx>
    <mdx n="0" f="v">
      <t c="3" si="227">
        <n x="225"/>
        <n x="312"/>
        <n x="3"/>
      </t>
    </mdx>
    <mdx n="0" f="v">
      <t c="3" si="227">
        <n x="225"/>
        <n x="310"/>
        <n x="3"/>
      </t>
    </mdx>
    <mdx n="0" f="v">
      <t c="3" si="227">
        <n x="225"/>
        <n x="308"/>
        <n x="3"/>
      </t>
    </mdx>
    <mdx n="0" f="v">
      <t c="3" si="227">
        <n x="225"/>
        <n x="306"/>
        <n x="3"/>
      </t>
    </mdx>
    <mdx n="0" f="v">
      <t c="3" si="227">
        <n x="225"/>
        <n x="305"/>
        <n x="3"/>
      </t>
    </mdx>
    <mdx n="0" f="v">
      <t c="3" si="227">
        <n x="225"/>
        <n x="323"/>
        <n x="3"/>
      </t>
    </mdx>
    <mdx n="0" f="v">
      <t c="3" si="227">
        <n x="225"/>
        <n x="291"/>
        <n x="3"/>
      </t>
    </mdx>
    <mdx n="0" f="v">
      <t c="3" si="227">
        <n x="225"/>
        <n x="303"/>
        <n x="3"/>
      </t>
    </mdx>
    <mdx n="0" f="v">
      <t c="3" si="227">
        <n x="225"/>
        <n x="352"/>
        <n x="3"/>
      </t>
    </mdx>
    <mdx n="0" f="v">
      <t c="3" si="227">
        <n x="225"/>
        <n x="302"/>
        <n x="3"/>
      </t>
    </mdx>
    <mdx n="0" f="v">
      <t c="3" si="227">
        <n x="225"/>
        <n x="342"/>
        <n x="3"/>
      </t>
    </mdx>
    <mdx n="0" f="v">
      <t c="3" si="227">
        <n x="225"/>
        <n x="332"/>
        <n x="3"/>
      </t>
    </mdx>
    <mdx n="0" f="v">
      <t c="3" si="227">
        <n x="225"/>
        <n x="331"/>
        <n x="3"/>
      </t>
    </mdx>
    <mdx n="0" f="v">
      <t c="3" si="227">
        <n x="225"/>
        <n x="349"/>
        <n x="3"/>
      </t>
    </mdx>
    <mdx n="0" f="v">
      <t c="3" si="227">
        <n x="225"/>
        <n x="553"/>
        <n x="3"/>
      </t>
    </mdx>
    <mdx n="0" f="v">
      <t c="3" si="227">
        <n x="225"/>
        <n x="330"/>
        <n x="3"/>
      </t>
    </mdx>
    <mdx n="0" f="v">
      <t c="3" si="227">
        <n x="225"/>
        <n x="351"/>
        <n x="3"/>
      </t>
    </mdx>
    <mdx n="0" f="v">
      <t c="3" si="227">
        <n x="225"/>
        <n x="554"/>
        <n x="3"/>
      </t>
    </mdx>
    <mdx n="0" f="v">
      <t c="3" si="227">
        <n x="225"/>
        <n x="341"/>
        <n x="3"/>
      </t>
    </mdx>
    <mdx n="0" f="v">
      <t c="3" si="227">
        <n x="225"/>
        <n x="300"/>
        <n x="3"/>
      </t>
    </mdx>
    <mdx n="0" f="v">
      <t c="3" si="227">
        <n x="225"/>
        <n x="296"/>
        <n x="3"/>
      </t>
    </mdx>
    <mdx n="0" f="v">
      <t c="3" si="227">
        <n x="225"/>
        <n x="298"/>
        <n x="3"/>
      </t>
    </mdx>
    <mdx n="0" f="v">
      <t c="3" si="227">
        <n x="225"/>
        <n x="344"/>
        <n x="3"/>
      </t>
    </mdx>
    <mdx n="0" f="v">
      <t c="3" si="227">
        <n x="225"/>
        <n x="325"/>
        <n x="3"/>
      </t>
    </mdx>
    <mdx n="0" f="v">
      <t c="3" si="227">
        <n x="225"/>
        <n x="313"/>
        <n x="3"/>
      </t>
    </mdx>
    <mdx n="0" f="v">
      <t c="3" si="227">
        <n x="225"/>
        <n x="335"/>
        <n x="3"/>
      </t>
    </mdx>
    <mdx n="0" f="v">
      <t c="3" si="227">
        <n x="225"/>
        <n x="309"/>
        <n x="3"/>
      </t>
    </mdx>
    <mdx n="0" f="v">
      <t c="3" si="227">
        <n x="225"/>
        <n x="334"/>
        <n x="3"/>
      </t>
    </mdx>
    <mdx n="0" f="v">
      <t c="3" si="227">
        <n x="225"/>
        <n x="343"/>
        <n x="3"/>
      </t>
    </mdx>
    <mdx n="0" f="v">
      <t c="3" si="227">
        <n x="225"/>
        <n x="279"/>
        <n x="3"/>
      </t>
    </mdx>
    <mdx n="0" f="v">
      <t c="3" si="227">
        <n x="225"/>
        <n x="557"/>
        <n x="3"/>
      </t>
    </mdx>
    <mdx n="0" f="v">
      <t c="3" si="227">
        <n x="225"/>
        <n x="551"/>
        <n x="3"/>
      </t>
    </mdx>
    <mdx n="0" f="v">
      <t c="3" si="227">
        <n x="225"/>
        <n x="333"/>
        <n x="3"/>
      </t>
    </mdx>
    <mdx n="0" f="v">
      <t c="3" si="227">
        <n x="225"/>
        <n x="550"/>
        <n x="3"/>
      </t>
    </mdx>
    <mdx n="0" f="v">
      <t c="3" si="227">
        <n x="225"/>
        <n x="549"/>
        <n x="3"/>
      </t>
    </mdx>
    <mdx n="0" f="v">
      <t c="3" si="227">
        <n x="225"/>
        <n x="558"/>
        <n x="3"/>
      </t>
    </mdx>
    <mdx n="0" f="v">
      <t c="3" si="227">
        <n x="225"/>
        <n x="559"/>
        <n x="3"/>
      </t>
    </mdx>
    <mdx n="0" f="v">
      <t c="3" si="227">
        <n x="225"/>
        <n x="560"/>
        <n x="3"/>
      </t>
    </mdx>
    <mdx n="0" f="v">
      <t c="3" si="227">
        <n x="225"/>
        <n x="561"/>
        <n x="3"/>
      </t>
    </mdx>
    <mdx n="0" f="v">
      <t c="3" si="227">
        <n x="225"/>
        <n x="562"/>
        <n x="3"/>
      </t>
    </mdx>
    <mdx n="0" f="v">
      <t c="3" si="227">
        <n x="225"/>
        <n x="563"/>
        <n x="3"/>
      </t>
    </mdx>
    <mdx n="0" f="v">
      <t c="3" si="227">
        <n x="225"/>
        <n x="564"/>
        <n x="3"/>
      </t>
    </mdx>
    <mdx n="0" f="v">
      <t c="3" si="227">
        <n x="225"/>
        <n x="565"/>
        <n x="3"/>
      </t>
    </mdx>
    <mdx n="0" f="v">
      <t c="3" si="227">
        <n x="225"/>
        <n x="566"/>
        <n x="3"/>
      </t>
    </mdx>
    <mdx n="0" f="v">
      <t c="3" si="227">
        <n x="225"/>
        <n x="567"/>
        <n x="3"/>
      </t>
    </mdx>
    <mdx n="0" f="v">
      <t c="3" si="227">
        <n x="225"/>
        <n x="568"/>
        <n x="3"/>
      </t>
    </mdx>
    <mdx n="0" f="v">
      <t c="3" si="227">
        <n x="225"/>
        <n x="571"/>
        <n x="3"/>
      </t>
    </mdx>
    <mdx n="0" f="v">
      <t c="3" si="227">
        <n x="225"/>
        <n x="613"/>
        <n x="3"/>
      </t>
    </mdx>
    <mdx n="0" f="v">
      <t c="3" si="227">
        <n x="225"/>
        <n x="580"/>
        <n x="3"/>
      </t>
    </mdx>
    <mdx n="0" f="v">
      <t c="3" si="227">
        <n x="225"/>
        <n x="581"/>
        <n x="3"/>
      </t>
    </mdx>
    <mdx n="0" f="v">
      <t c="3" si="227">
        <n x="225"/>
        <n x="569"/>
        <n x="3"/>
      </t>
    </mdx>
    <mdx n="0" f="v">
      <t c="3" si="227">
        <n x="225"/>
        <n x="583"/>
        <n x="3"/>
      </t>
    </mdx>
    <mdx n="0" f="v">
      <t c="3" si="227">
        <n x="225"/>
        <n x="354"/>
        <n x="3"/>
      </t>
    </mdx>
    <mdx n="0" f="v">
      <t c="3" si="227">
        <n x="225"/>
        <n x="575"/>
        <n x="3"/>
      </t>
    </mdx>
    <mdx n="0" f="v">
      <t c="3" si="227">
        <n x="225"/>
        <n x="576"/>
        <n x="3"/>
      </t>
    </mdx>
    <mdx n="0" f="v">
      <t c="3" si="227">
        <n x="225"/>
        <n x="577"/>
        <n x="3"/>
      </t>
    </mdx>
    <mdx n="0" f="v">
      <t c="3" si="227">
        <n x="225"/>
        <n x="578"/>
        <n x="3"/>
      </t>
    </mdx>
    <mdx n="0" f="v">
      <t c="3" si="227">
        <n x="225"/>
        <n x="579"/>
        <n x="3"/>
      </t>
    </mdx>
    <mdx n="0" f="v">
      <t c="3" si="227">
        <n x="225"/>
        <n x="353"/>
        <n x="3"/>
      </t>
    </mdx>
    <mdx n="0" f="v">
      <t c="3" si="227">
        <n x="225"/>
        <n x="347"/>
        <n x="3"/>
      </t>
    </mdx>
    <mdx n="0" f="v">
      <t c="3" si="227">
        <n x="225"/>
        <n x="555"/>
        <n x="3"/>
      </t>
    </mdx>
    <mdx n="0" f="v">
      <t c="3" si="227">
        <n x="225"/>
        <n x="586"/>
        <n x="3"/>
      </t>
    </mdx>
    <mdx n="0" f="v">
      <t c="3" si="227">
        <n x="225"/>
        <n x="572"/>
        <n x="3"/>
      </t>
    </mdx>
    <mdx n="0" f="v">
      <t c="3" si="227">
        <n x="225"/>
        <n x="573"/>
        <n x="3"/>
      </t>
    </mdx>
    <mdx n="0" f="v">
      <t c="3" si="227">
        <n x="225"/>
        <n x="570"/>
        <n x="3"/>
      </t>
    </mdx>
    <mdx n="0" f="v">
      <t c="3" si="227">
        <n x="225"/>
        <n x="340"/>
        <n x="3"/>
      </t>
    </mdx>
    <mdx n="0" f="v">
      <t c="3" si="227">
        <n x="225"/>
        <n x="574"/>
        <n x="3"/>
      </t>
    </mdx>
    <mdx n="0" f="v">
      <t c="3" si="227">
        <n x="225"/>
        <n x="599"/>
        <n x="3"/>
      </t>
    </mdx>
    <mdx n="0" f="v">
      <t c="3" si="227">
        <n x="225"/>
        <n x="587"/>
        <n x="3"/>
      </t>
    </mdx>
    <mdx n="0" f="v">
      <t c="3" si="227">
        <n x="225"/>
        <n x="602"/>
        <n x="3"/>
      </t>
    </mdx>
    <mdx n="0" f="v">
      <t c="3" si="227">
        <n x="225"/>
        <n x="597"/>
        <n x="3"/>
      </t>
    </mdx>
    <mdx n="0" f="v">
      <t c="3" si="227">
        <n x="225"/>
        <n x="589"/>
        <n x="3"/>
      </t>
    </mdx>
    <mdx n="0" f="v">
      <t c="3" si="227">
        <n x="225"/>
        <n x="590"/>
        <n x="3"/>
      </t>
    </mdx>
    <mdx n="0" f="v">
      <t c="3" si="227">
        <n x="225"/>
        <n x="591"/>
        <n x="3"/>
      </t>
    </mdx>
    <mdx n="0" f="v">
      <t c="3" si="227">
        <n x="225"/>
        <n x="592"/>
        <n x="3"/>
      </t>
    </mdx>
    <mdx n="0" f="v">
      <t c="3" si="227">
        <n x="225"/>
        <n x="593"/>
        <n x="3"/>
      </t>
    </mdx>
    <mdx n="0" f="v">
      <t c="3" si="227">
        <n x="225"/>
        <n x="594"/>
        <n x="3"/>
      </t>
    </mdx>
    <mdx n="0" f="v">
      <t c="3" si="227">
        <n x="225"/>
        <n x="595"/>
        <n x="3"/>
      </t>
    </mdx>
    <mdx n="0" f="v">
      <t c="3" si="227">
        <n x="225"/>
        <n x="596"/>
        <n x="3"/>
      </t>
    </mdx>
    <mdx n="0" f="v">
      <t c="3" si="227">
        <n x="225"/>
        <n x="600"/>
        <n x="3"/>
      </t>
    </mdx>
    <mdx n="0" f="v">
      <t c="3" si="227">
        <n x="225"/>
        <n x="585"/>
        <n x="3"/>
      </t>
    </mdx>
    <mdx n="0" f="v">
      <t c="3" si="227">
        <n x="225"/>
        <n x="601"/>
        <n x="3"/>
      </t>
    </mdx>
    <mdx n="0" f="v">
      <t c="3" si="227">
        <n x="225"/>
        <n x="588"/>
        <n x="3"/>
      </t>
    </mdx>
    <mdx n="0" f="v">
      <t c="3" si="227">
        <n x="225"/>
        <n x="582"/>
        <n x="3"/>
      </t>
    </mdx>
    <mdx n="0" f="v">
      <t c="3" si="227">
        <n x="225"/>
        <n x="598"/>
        <n x="3"/>
      </t>
    </mdx>
    <mdx n="0" f="v">
      <t c="3" si="227">
        <n x="225"/>
        <n x="584"/>
        <n x="3"/>
      </t>
    </mdx>
    <mdx n="0" f="v">
      <t c="3" si="227">
        <n x="225"/>
        <n x="603"/>
        <n x="3"/>
      </t>
    </mdx>
    <mdx n="0" f="v">
      <t c="3" si="227">
        <n x="225"/>
        <n x="604"/>
        <n x="3"/>
      </t>
    </mdx>
    <mdx n="0" f="v">
      <t c="3" si="227">
        <n x="225"/>
        <n x="605"/>
        <n x="3"/>
      </t>
    </mdx>
    <mdx n="0" f="v">
      <t c="3" si="227">
        <n x="225"/>
        <n x="615"/>
        <n x="3"/>
      </t>
    </mdx>
    <mdx n="0" f="v">
      <t c="3" si="227">
        <n x="225"/>
        <n x="616"/>
        <n x="3"/>
      </t>
    </mdx>
    <mdx n="0" f="v">
      <t c="3" si="227">
        <n x="225"/>
        <n x="631"/>
        <n x="3"/>
      </t>
    </mdx>
    <mdx n="0" f="v">
      <t c="3" si="227">
        <n x="225"/>
        <n x="608"/>
        <n x="3"/>
      </t>
    </mdx>
    <mdx n="0" f="v">
      <t c="3" si="227">
        <n x="225"/>
        <n x="628"/>
        <n x="3"/>
      </t>
    </mdx>
    <mdx n="0" f="v">
      <t c="3" si="227">
        <n x="225"/>
        <n x="609"/>
        <n x="3"/>
      </t>
    </mdx>
    <mdx n="0" f="v">
      <t c="3" si="227">
        <n x="225"/>
        <n x="610"/>
        <n x="3"/>
      </t>
    </mdx>
    <mdx n="0" f="v">
      <t c="3" si="227">
        <n x="225"/>
        <n x="611"/>
        <n x="3"/>
      </t>
    </mdx>
    <mdx n="0" f="v">
      <t c="3" si="227">
        <n x="225"/>
        <n x="612"/>
        <n x="3"/>
      </t>
    </mdx>
    <mdx n="0" f="v">
      <t c="3" si="227">
        <n x="225"/>
        <n x="614"/>
        <n x="3"/>
      </t>
    </mdx>
    <mdx n="0" f="v">
      <t c="3" si="227">
        <n x="225"/>
        <n x="641"/>
        <n x="3"/>
      </t>
    </mdx>
    <mdx n="0" f="v">
      <t c="3" si="227">
        <n x="225"/>
        <n x="617"/>
        <n x="3"/>
      </t>
    </mdx>
    <mdx n="0" f="v">
      <t c="3" si="227">
        <n x="225"/>
        <n x="618"/>
        <n x="3"/>
      </t>
    </mdx>
    <mdx n="0" f="v">
      <t c="3" si="227">
        <n x="225"/>
        <n x="619"/>
        <n x="3"/>
      </t>
    </mdx>
    <mdx n="0" f="v">
      <t c="3" si="227">
        <n x="225"/>
        <n x="620"/>
        <n x="3"/>
      </t>
    </mdx>
    <mdx n="0" f="v">
      <t c="3" si="227">
        <n x="225"/>
        <n x="621"/>
        <n x="3"/>
      </t>
    </mdx>
    <mdx n="0" f="v">
      <t c="3" si="227">
        <n x="225"/>
        <n x="622"/>
        <n x="3"/>
      </t>
    </mdx>
    <mdx n="0" f="v">
      <t c="3" si="227">
        <n x="225"/>
        <n x="623"/>
        <n x="3"/>
      </t>
    </mdx>
    <mdx n="0" f="v">
      <t c="3" si="227">
        <n x="225"/>
        <n x="624"/>
        <n x="3"/>
      </t>
    </mdx>
    <mdx n="0" f="v">
      <t c="3" si="227">
        <n x="225"/>
        <n x="639"/>
        <n x="3"/>
      </t>
    </mdx>
    <mdx n="0" f="v">
      <t c="3" si="227">
        <n x="225"/>
        <n x="634"/>
        <n x="3"/>
      </t>
    </mdx>
    <mdx n="0" f="v">
      <t c="3" si="227">
        <n x="225"/>
        <n x="633"/>
        <n x="3"/>
      </t>
    </mdx>
    <mdx n="0" f="v">
      <t c="3" si="227">
        <n x="225"/>
        <n x="630"/>
        <n x="3"/>
      </t>
    </mdx>
    <mdx n="0" f="v">
      <t c="3" si="227">
        <n x="225"/>
        <n x="638"/>
        <n x="3"/>
      </t>
    </mdx>
    <mdx n="0" f="v">
      <t c="3" si="227">
        <n x="225"/>
        <n x="606"/>
        <n x="3"/>
      </t>
    </mdx>
    <mdx n="0" f="v">
      <t c="3" si="227">
        <n x="225"/>
        <n x="626"/>
        <n x="3"/>
      </t>
    </mdx>
    <mdx n="0" f="v">
      <t c="3" si="227">
        <n x="225"/>
        <n x="625"/>
        <n x="3"/>
      </t>
    </mdx>
    <mdx n="0" f="v">
      <t c="3" si="227">
        <n x="225"/>
        <n x="629"/>
        <n x="3"/>
      </t>
    </mdx>
    <mdx n="0" f="v">
      <t c="3" si="227">
        <n x="225"/>
        <n x="635"/>
        <n x="3"/>
      </t>
    </mdx>
    <mdx n="0" f="v">
      <t c="3" si="227">
        <n x="225"/>
        <n x="636"/>
        <n x="3"/>
      </t>
    </mdx>
    <mdx n="0" f="v">
      <t c="3" si="227">
        <n x="225"/>
        <n x="637"/>
        <n x="3"/>
      </t>
    </mdx>
    <mdx n="0" f="v">
      <t c="3" si="227">
        <n x="225"/>
        <n x="627"/>
        <n x="3"/>
      </t>
    </mdx>
    <mdx n="0" f="v">
      <t c="3" si="227">
        <n x="225"/>
        <n x="640"/>
        <n x="3"/>
      </t>
    </mdx>
    <mdx n="0" f="v">
      <t c="3" si="227">
        <n x="225"/>
        <n x="632"/>
        <n x="3"/>
      </t>
    </mdx>
    <mdx n="0" f="v">
      <t c="3" si="227">
        <n x="225"/>
        <n x="607"/>
        <n x="3"/>
      </t>
    </mdx>
    <mdx n="0" f="v">
      <t c="3" si="227">
        <n x="225"/>
        <n x="654"/>
        <n x="3"/>
      </t>
    </mdx>
    <mdx n="0" f="v">
      <t c="3" si="227">
        <n x="225"/>
        <n x="643"/>
        <n x="3"/>
      </t>
    </mdx>
    <mdx n="0" f="v">
      <t c="3" si="227">
        <n x="225"/>
        <n x="644"/>
        <n x="3"/>
      </t>
    </mdx>
    <mdx n="0" f="v">
      <t c="3" si="227">
        <n x="225"/>
        <n x="645"/>
        <n x="3"/>
      </t>
    </mdx>
    <mdx n="0" f="v">
      <t c="3" si="227">
        <n x="225"/>
        <n x="646"/>
        <n x="3"/>
      </t>
    </mdx>
    <mdx n="0" f="v">
      <t c="3" si="227">
        <n x="225"/>
        <n x="647"/>
        <n x="3"/>
      </t>
    </mdx>
    <mdx n="0" f="v">
      <t c="3" si="227">
        <n x="225"/>
        <n x="648"/>
        <n x="3"/>
      </t>
    </mdx>
    <mdx n="0" f="v">
      <t c="3" si="227">
        <n x="225"/>
        <n x="649"/>
        <n x="3"/>
      </t>
    </mdx>
    <mdx n="0" f="v">
      <t c="3" si="227">
        <n x="225"/>
        <n x="650"/>
        <n x="3"/>
      </t>
    </mdx>
    <mdx n="0" f="v">
      <t c="3" si="227">
        <n x="225"/>
        <n x="651"/>
        <n x="3"/>
      </t>
    </mdx>
    <mdx n="0" f="v">
      <t c="3" si="227">
        <n x="225"/>
        <n x="652"/>
        <n x="3"/>
      </t>
    </mdx>
    <mdx n="0" f="v">
      <t c="3" si="227">
        <n x="225"/>
        <n x="653"/>
        <n x="3"/>
      </t>
    </mdx>
    <mdx n="0" f="v">
      <t c="3" si="227">
        <n x="225"/>
        <n x="642"/>
        <n x="3"/>
      </t>
    </mdx>
    <mdx n="0" f="v">
      <t c="3" si="227">
        <n x="225"/>
        <n x="655"/>
        <n x="3"/>
      </t>
    </mdx>
    <mdx n="0" f="v">
      <t c="3" si="227">
        <n x="225"/>
        <n x="322"/>
        <n x="2"/>
      </t>
    </mdx>
    <mdx n="0" f="v">
      <t c="3" si="227">
        <n x="225"/>
        <n x="321"/>
        <n x="2"/>
      </t>
    </mdx>
    <mdx n="0" f="v">
      <t c="3" si="227">
        <n x="225"/>
        <n x="338"/>
        <n x="2"/>
      </t>
    </mdx>
    <mdx n="0" f="v">
      <t c="3" si="227">
        <n x="225"/>
        <n x="320"/>
        <n x="2"/>
      </t>
    </mdx>
    <mdx n="0" f="v">
      <t c="3" si="227">
        <n x="225"/>
        <n x="319"/>
        <n x="2"/>
      </t>
    </mdx>
    <mdx n="0" f="v">
      <t c="3" si="227">
        <n x="225"/>
        <n x="318"/>
        <n x="2"/>
      </t>
    </mdx>
    <mdx n="0" f="v">
      <t c="3" si="227">
        <n x="225"/>
        <n x="337"/>
        <n x="2"/>
      </t>
    </mdx>
    <mdx n="0" f="v">
      <t c="3" si="227">
        <n x="225"/>
        <n x="345"/>
        <n x="2"/>
      </t>
    </mdx>
    <mdx n="0" f="v">
      <t c="3" si="227">
        <n x="225"/>
        <n x="317"/>
        <n x="2"/>
      </t>
    </mdx>
    <mdx n="0" f="v">
      <t c="3" si="227">
        <n x="225"/>
        <n x="556"/>
        <n x="2"/>
      </t>
    </mdx>
    <mdx n="0" f="v">
      <t c="3" si="227">
        <n x="225"/>
        <n x="552"/>
        <n x="2"/>
      </t>
    </mdx>
    <mdx n="0" f="v">
      <t c="3" si="227">
        <n x="225"/>
        <n x="340"/>
        <n x="2"/>
      </t>
    </mdx>
    <mdx n="0" f="v">
      <t c="3" si="227">
        <n x="225"/>
        <n x="282"/>
        <n x="2"/>
      </t>
    </mdx>
    <mdx n="0" f="v">
      <t c="3" si="227">
        <n x="225"/>
        <n x="315"/>
        <n x="2"/>
      </t>
    </mdx>
    <mdx n="0" f="v">
      <t c="3" si="227">
        <n x="225"/>
        <n x="314"/>
        <n x="2"/>
      </t>
    </mdx>
    <mdx n="0" f="v">
      <t c="3" si="227">
        <n x="225"/>
        <n x="339"/>
        <n x="2"/>
      </t>
    </mdx>
    <mdx n="0" f="v">
      <t c="3" si="227">
        <n x="225"/>
        <n x="324"/>
        <n x="2"/>
      </t>
    </mdx>
    <mdx n="0" f="v">
      <t c="3" si="227">
        <n x="225"/>
        <n x="312"/>
        <n x="2"/>
      </t>
    </mdx>
    <mdx n="0" f="v">
      <t c="3" si="227">
        <n x="225"/>
        <n x="310"/>
        <n x="2"/>
      </t>
    </mdx>
    <mdx n="0" f="v">
      <t c="3" si="227">
        <n x="225"/>
        <n x="308"/>
        <n x="2"/>
      </t>
    </mdx>
    <mdx n="0" f="v">
      <t c="3" si="227">
        <n x="225"/>
        <n x="306"/>
        <n x="2"/>
      </t>
    </mdx>
    <mdx n="0" f="v">
      <t c="3" si="227">
        <n x="225"/>
        <n x="305"/>
        <n x="2"/>
      </t>
    </mdx>
    <mdx n="0" f="v">
      <t c="3" si="227">
        <n x="225"/>
        <n x="323"/>
        <n x="2"/>
      </t>
    </mdx>
    <mdx n="0" f="v">
      <t c="3" si="227">
        <n x="225"/>
        <n x="291"/>
        <n x="2"/>
      </t>
    </mdx>
    <mdx n="0" f="v">
      <t c="3" si="227">
        <n x="225"/>
        <n x="303"/>
        <n x="2"/>
      </t>
    </mdx>
    <mdx n="0" f="v">
      <t c="3" si="227">
        <n x="225"/>
        <n x="352"/>
        <n x="2"/>
      </t>
    </mdx>
    <mdx n="0" f="v">
      <t c="3" si="227">
        <n x="225"/>
        <n x="302"/>
        <n x="2"/>
      </t>
    </mdx>
    <mdx n="0" f="v">
      <t c="3" si="227">
        <n x="225"/>
        <n x="342"/>
        <n x="2"/>
      </t>
    </mdx>
    <mdx n="0" f="v">
      <t c="3" si="227">
        <n x="225"/>
        <n x="332"/>
        <n x="2"/>
      </t>
    </mdx>
    <mdx n="0" f="v">
      <t c="3" si="227">
        <n x="225"/>
        <n x="331"/>
        <n x="2"/>
      </t>
    </mdx>
    <mdx n="0" f="v">
      <t c="3" si="227">
        <n x="225"/>
        <n x="349"/>
        <n x="2"/>
      </t>
    </mdx>
    <mdx n="0" f="v">
      <t c="3" si="227">
        <n x="225"/>
        <n x="553"/>
        <n x="2"/>
      </t>
    </mdx>
    <mdx n="0" f="v">
      <t c="3" si="227">
        <n x="225"/>
        <n x="330"/>
        <n x="2"/>
      </t>
    </mdx>
    <mdx n="0" f="v">
      <t c="3" si="227">
        <n x="225"/>
        <n x="351"/>
        <n x="2"/>
      </t>
    </mdx>
    <mdx n="0" f="v">
      <t c="3" si="227">
        <n x="225"/>
        <n x="554"/>
        <n x="2"/>
      </t>
    </mdx>
    <mdx n="0" f="v">
      <t c="3" si="227">
        <n x="225"/>
        <n x="341"/>
        <n x="2"/>
      </t>
    </mdx>
    <mdx n="0" f="v">
      <t c="3" si="227">
        <n x="225"/>
        <n x="295"/>
        <n x="2"/>
      </t>
    </mdx>
    <mdx n="0" f="v">
      <t c="3" si="227">
        <n x="225"/>
        <n x="300"/>
        <n x="2"/>
      </t>
    </mdx>
    <mdx n="0" f="v">
      <t c="3" si="227">
        <n x="225"/>
        <n x="344"/>
        <n x="2"/>
      </t>
    </mdx>
    <mdx n="0" f="v">
      <t c="3" si="227">
        <n x="225"/>
        <n x="325"/>
        <n x="2"/>
      </t>
    </mdx>
    <mdx n="0" f="v">
      <t c="3" si="227">
        <n x="225"/>
        <n x="313"/>
        <n x="2"/>
      </t>
    </mdx>
    <mdx n="0" f="v">
      <t c="3" si="227">
        <n x="225"/>
        <n x="335"/>
        <n x="2"/>
      </t>
    </mdx>
    <mdx n="0" f="v">
      <t c="3" si="227">
        <n x="225"/>
        <n x="309"/>
        <n x="2"/>
      </t>
    </mdx>
    <mdx n="0" f="v">
      <t c="3" si="227">
        <n x="225"/>
        <n x="334"/>
        <n x="2"/>
      </t>
    </mdx>
    <mdx n="0" f="v">
      <t c="3" si="227">
        <n x="225"/>
        <n x="343"/>
        <n x="2"/>
      </t>
    </mdx>
    <mdx n="0" f="v">
      <t c="3" si="227">
        <n x="225"/>
        <n x="279"/>
        <n x="2"/>
      </t>
    </mdx>
    <mdx n="0" f="v">
      <t c="3" si="227">
        <n x="225"/>
        <n x="557"/>
        <n x="2"/>
      </t>
    </mdx>
    <mdx n="0" f="v">
      <t c="3" si="227">
        <n x="225"/>
        <n x="551"/>
        <n x="2"/>
      </t>
    </mdx>
    <mdx n="0" f="v">
      <t c="3" si="227">
        <n x="225"/>
        <n x="333"/>
        <n x="2"/>
      </t>
    </mdx>
    <mdx n="0" f="v">
      <t c="3" si="227">
        <n x="225"/>
        <n x="550"/>
        <n x="2"/>
      </t>
    </mdx>
    <mdx n="0" f="v">
      <t c="3" si="227">
        <n x="225"/>
        <n x="549"/>
        <n x="2"/>
      </t>
    </mdx>
    <mdx n="0" f="v">
      <t c="3" si="227">
        <n x="225"/>
        <n x="558"/>
        <n x="2"/>
      </t>
    </mdx>
    <mdx n="0" f="v">
      <t c="3" si="227">
        <n x="225"/>
        <n x="559"/>
        <n x="2"/>
      </t>
    </mdx>
    <mdx n="0" f="v">
      <t c="3" si="227">
        <n x="225"/>
        <n x="560"/>
        <n x="2"/>
      </t>
    </mdx>
    <mdx n="0" f="v">
      <t c="3" si="227">
        <n x="225"/>
        <n x="561"/>
        <n x="2"/>
      </t>
    </mdx>
    <mdx n="0" f="v">
      <t c="3" si="227">
        <n x="225"/>
        <n x="562"/>
        <n x="2"/>
      </t>
    </mdx>
    <mdx n="0" f="v">
      <t c="3" si="227">
        <n x="225"/>
        <n x="296"/>
        <n x="2"/>
      </t>
    </mdx>
    <mdx n="0" f="v">
      <t c="3" si="227">
        <n x="225"/>
        <n x="563"/>
        <n x="2"/>
      </t>
    </mdx>
    <mdx n="0" f="v">
      <t c="3" si="227">
        <n x="225"/>
        <n x="564"/>
        <n x="2"/>
      </t>
    </mdx>
    <mdx n="0" f="v">
      <t c="3" si="227">
        <n x="225"/>
        <n x="565"/>
        <n x="2"/>
      </t>
    </mdx>
    <mdx n="0" f="v">
      <t c="3" si="227">
        <n x="225"/>
        <n x="566"/>
        <n x="2"/>
      </t>
    </mdx>
    <mdx n="0" f="v">
      <t c="3" si="227">
        <n x="225"/>
        <n x="567"/>
        <n x="2"/>
      </t>
    </mdx>
    <mdx n="0" f="v">
      <t c="3" si="227">
        <n x="225"/>
        <n x="568"/>
        <n x="2"/>
      </t>
    </mdx>
    <mdx n="0" f="v">
      <t c="3" si="227">
        <n x="225"/>
        <n x="572"/>
        <n x="2"/>
      </t>
    </mdx>
    <mdx n="0" f="v">
      <t c="3" si="227">
        <n x="225"/>
        <n x="573"/>
        <n x="2"/>
      </t>
    </mdx>
    <mdx n="0" f="v">
      <t c="3" si="227">
        <n x="225"/>
        <n x="571"/>
        <n x="2"/>
      </t>
    </mdx>
    <mdx n="0" f="v">
      <t c="3" si="227">
        <n x="225"/>
        <n x="583"/>
        <n x="2"/>
      </t>
    </mdx>
    <mdx n="0" f="v">
      <t c="3" si="227">
        <n x="225"/>
        <n x="582"/>
        <n x="2"/>
      </t>
    </mdx>
    <mdx n="0" f="v">
      <t c="3" si="227">
        <n x="225"/>
        <n x="555"/>
        <n x="2"/>
      </t>
    </mdx>
    <mdx n="0" f="v">
      <t c="3" si="227">
        <n x="225"/>
        <n x="354"/>
        <n x="2"/>
      </t>
    </mdx>
    <mdx n="0" f="v">
      <t c="3" si="227">
        <n x="225"/>
        <n x="575"/>
        <n x="2"/>
      </t>
    </mdx>
    <mdx n="0" f="v">
      <t c="3" si="227">
        <n x="225"/>
        <n x="576"/>
        <n x="2"/>
      </t>
    </mdx>
    <mdx n="0" f="v">
      <t c="3" si="227">
        <n x="225"/>
        <n x="577"/>
        <n x="2"/>
      </t>
    </mdx>
    <mdx n="0" f="v">
      <t c="3" si="227">
        <n x="225"/>
        <n x="578"/>
        <n x="2"/>
      </t>
    </mdx>
    <mdx n="0" f="v">
      <t c="3" si="227">
        <n x="225"/>
        <n x="579"/>
        <n x="2"/>
      </t>
    </mdx>
    <mdx n="0" f="v">
      <t c="3" si="227">
        <n x="225"/>
        <n x="353"/>
        <n x="2"/>
      </t>
    </mdx>
    <mdx n="0" f="v">
      <t c="3" si="227">
        <n x="225"/>
        <n x="347"/>
        <n x="2"/>
      </t>
    </mdx>
    <mdx n="0" f="v">
      <t c="3" si="227">
        <n x="225"/>
        <n x="569"/>
        <n x="2"/>
      </t>
    </mdx>
    <mdx n="0" f="v">
      <t c="3" si="227">
        <n x="225"/>
        <n x="570"/>
        <n x="2"/>
      </t>
    </mdx>
    <mdx n="0" f="v">
      <t c="3" si="227">
        <n x="225"/>
        <n x="580"/>
        <n x="2"/>
      </t>
    </mdx>
    <mdx n="0" f="v">
      <t c="3" si="227">
        <n x="225"/>
        <n x="581"/>
        <n x="2"/>
      </t>
    </mdx>
    <mdx n="0" f="v">
      <t c="3" si="227">
        <n x="225"/>
        <n x="574"/>
        <n x="2"/>
      </t>
    </mdx>
    <mdx n="0" f="v">
      <t c="3" si="227">
        <n x="225"/>
        <n x="584"/>
        <n x="2"/>
      </t>
    </mdx>
    <mdx n="0" f="v">
      <t c="3" si="227">
        <n x="225"/>
        <n x="598"/>
        <n x="2"/>
      </t>
    </mdx>
    <mdx n="0" f="v">
      <t c="3" si="227">
        <n x="225"/>
        <n x="599"/>
        <n x="2"/>
      </t>
    </mdx>
    <mdx n="0" f="v">
      <t c="3" si="227">
        <n x="225"/>
        <n x="586"/>
        <n x="2"/>
      </t>
    </mdx>
    <mdx n="0" f="v">
      <t c="3" si="227">
        <n x="225"/>
        <n x="589"/>
        <n x="2"/>
      </t>
    </mdx>
    <mdx n="0" f="v">
      <t c="3" si="227">
        <n x="225"/>
        <n x="590"/>
        <n x="2"/>
      </t>
    </mdx>
    <mdx n="0" f="v">
      <t c="3" si="227">
        <n x="225"/>
        <n x="591"/>
        <n x="2"/>
      </t>
    </mdx>
    <mdx n="0" f="v">
      <t c="3" si="227">
        <n x="225"/>
        <n x="592"/>
        <n x="2"/>
      </t>
    </mdx>
    <mdx n="0" f="v">
      <t c="3" si="227">
        <n x="225"/>
        <n x="593"/>
        <n x="2"/>
      </t>
    </mdx>
    <mdx n="0" f="v">
      <t c="3" si="227">
        <n x="225"/>
        <n x="594"/>
        <n x="2"/>
      </t>
    </mdx>
    <mdx n="0" f="v">
      <t c="3" si="227">
        <n x="225"/>
        <n x="595"/>
        <n x="2"/>
      </t>
    </mdx>
    <mdx n="0" f="v">
      <t c="3" si="227">
        <n x="225"/>
        <n x="596"/>
        <n x="2"/>
      </t>
    </mdx>
    <mdx n="0" f="v">
      <t c="3" si="227">
        <n x="225"/>
        <n x="597"/>
        <n x="2"/>
      </t>
    </mdx>
    <mdx n="0" f="v">
      <t c="3" si="227">
        <n x="225"/>
        <n x="585"/>
        <n x="2"/>
      </t>
    </mdx>
    <mdx n="0" f="v">
      <t c="3" si="227">
        <n x="225"/>
        <n x="600"/>
        <n x="2"/>
      </t>
    </mdx>
    <mdx n="0" f="v">
      <t c="3" si="227">
        <n x="225"/>
        <n x="587"/>
        <n x="2"/>
      </t>
    </mdx>
    <mdx n="0" f="v">
      <t c="3" si="227">
        <n x="225"/>
        <n x="588"/>
        <n x="2"/>
      </t>
    </mdx>
    <mdx n="0" f="v">
      <t c="3" si="227">
        <n x="225"/>
        <n x="601"/>
        <n x="2"/>
      </t>
    </mdx>
    <mdx n="0" f="v">
      <t c="3" si="227">
        <n x="225"/>
        <n x="602"/>
        <n x="2"/>
      </t>
    </mdx>
    <mdx n="0" f="v">
      <t c="3" si="227">
        <n x="225"/>
        <n x="603"/>
        <n x="2"/>
      </t>
    </mdx>
    <mdx n="0" f="v">
      <t c="3" si="227">
        <n x="225"/>
        <n x="604"/>
        <n x="2"/>
      </t>
    </mdx>
    <mdx n="0" f="v">
      <t c="3" si="227">
        <n x="225"/>
        <n x="605"/>
        <n x="2"/>
      </t>
    </mdx>
    <mdx n="0" f="v">
      <t c="3" si="227">
        <n x="225"/>
        <n x="613"/>
        <n x="2"/>
      </t>
    </mdx>
    <mdx n="0" f="v">
      <t c="3" si="227">
        <n x="225"/>
        <n x="614"/>
        <n x="2"/>
      </t>
    </mdx>
    <mdx n="0" f="v">
      <t c="3" si="227">
        <n x="225"/>
        <n x="632"/>
        <n x="2"/>
      </t>
    </mdx>
    <mdx n="0" f="v">
      <t c="3" si="227">
        <n x="225"/>
        <n x="615"/>
        <n x="2"/>
      </t>
    </mdx>
    <mdx n="0" f="v">
      <t c="3" si="227">
        <n x="225"/>
        <n x="616"/>
        <n x="2"/>
      </t>
    </mdx>
    <mdx n="0" f="v">
      <t c="3" si="227">
        <n x="225"/>
        <n x="634"/>
        <n x="2"/>
      </t>
    </mdx>
    <mdx n="0" f="v">
      <t c="3" si="227">
        <n x="225"/>
        <n x="609"/>
        <n x="2"/>
      </t>
    </mdx>
    <mdx n="0" f="v">
      <t c="3" si="227">
        <n x="225"/>
        <n x="610"/>
        <n x="2"/>
      </t>
    </mdx>
    <mdx n="0" f="v">
      <t c="3" si="227">
        <n x="225"/>
        <n x="611"/>
        <n x="2"/>
      </t>
    </mdx>
    <mdx n="0" f="v">
      <t c="3" si="227">
        <n x="225"/>
        <n x="612"/>
        <n x="2"/>
      </t>
    </mdx>
    <mdx n="0" f="v">
      <t c="3" si="227">
        <n x="225"/>
        <n x="608"/>
        <n x="2"/>
      </t>
    </mdx>
    <mdx n="0" f="v">
      <t c="3" si="227">
        <n x="225"/>
        <n x="617"/>
        <n x="2"/>
      </t>
    </mdx>
    <mdx n="0" f="v">
      <t c="3" si="227">
        <n x="225"/>
        <n x="618"/>
        <n x="2"/>
      </t>
    </mdx>
    <mdx n="0" f="v">
      <t c="3" si="227">
        <n x="225"/>
        <n x="619"/>
        <n x="2"/>
      </t>
    </mdx>
    <mdx n="0" f="v">
      <t c="3" si="227">
        <n x="225"/>
        <n x="620"/>
        <n x="2"/>
      </t>
    </mdx>
    <mdx n="0" f="v">
      <t c="3" si="227">
        <n x="225"/>
        <n x="621"/>
        <n x="2"/>
      </t>
    </mdx>
    <mdx n="0" f="v">
      <t c="3" si="227">
        <n x="225"/>
        <n x="622"/>
        <n x="2"/>
      </t>
    </mdx>
    <mdx n="0" f="v">
      <t c="3" si="227">
        <n x="225"/>
        <n x="623"/>
        <n x="2"/>
      </t>
    </mdx>
    <mdx n="0" f="v">
      <t c="3" si="227">
        <n x="225"/>
        <n x="624"/>
        <n x="2"/>
      </t>
    </mdx>
    <mdx n="0" f="v">
      <t c="3" si="227">
        <n x="225"/>
        <n x="626"/>
        <n x="2"/>
      </t>
    </mdx>
    <mdx n="0" f="v">
      <t c="3" si="227">
        <n x="225"/>
        <n x="638"/>
        <n x="2"/>
      </t>
    </mdx>
    <mdx n="0" f="v">
      <t c="3" si="227">
        <n x="225"/>
        <n x="639"/>
        <n x="2"/>
      </t>
    </mdx>
    <mdx n="0" f="v">
      <t c="3" si="227">
        <n x="225"/>
        <n x="628"/>
        <n x="2"/>
      </t>
    </mdx>
    <mdx n="0" f="v">
      <t c="3" si="227">
        <n x="225"/>
        <n x="640"/>
        <n x="2"/>
      </t>
    </mdx>
    <mdx n="0" f="v">
      <t c="3" si="227">
        <n x="225"/>
        <n x="629"/>
        <n x="2"/>
      </t>
    </mdx>
    <mdx n="0" f="v">
      <t c="3" si="227">
        <n x="225"/>
        <n x="641"/>
        <n x="2"/>
      </t>
    </mdx>
    <mdx n="0" f="v">
      <t c="3" si="227">
        <n x="225"/>
        <n x="606"/>
        <n x="2"/>
      </t>
    </mdx>
    <mdx n="0" f="v">
      <t c="3" si="227">
        <n x="225"/>
        <n x="633"/>
        <n x="2"/>
      </t>
    </mdx>
    <mdx n="0" f="v">
      <t c="3" si="227">
        <n x="225"/>
        <n x="607"/>
        <n x="2"/>
      </t>
    </mdx>
    <mdx n="0" f="v">
      <t c="3" si="227">
        <n x="225"/>
        <n x="635"/>
        <n x="2"/>
      </t>
    </mdx>
    <mdx n="0" f="v">
      <t c="3" si="227">
        <n x="225"/>
        <n x="636"/>
        <n x="2"/>
      </t>
    </mdx>
    <mdx n="0" f="v">
      <t c="3" si="227">
        <n x="225"/>
        <n x="637"/>
        <n x="2"/>
      </t>
    </mdx>
    <mdx n="0" f="v">
      <t c="3" si="227">
        <n x="225"/>
        <n x="625"/>
        <n x="2"/>
      </t>
    </mdx>
    <mdx n="0" f="v">
      <t c="3" si="227">
        <n x="225"/>
        <n x="627"/>
        <n x="2"/>
      </t>
    </mdx>
    <mdx n="0" f="v">
      <t c="3" si="227">
        <n x="225"/>
        <n x="630"/>
        <n x="2"/>
      </t>
    </mdx>
    <mdx n="0" f="v">
      <t c="3" si="227">
        <n x="225"/>
        <n x="631"/>
        <n x="2"/>
      </t>
    </mdx>
    <mdx n="0" f="v">
      <t c="3" si="227">
        <n x="225"/>
        <n x="642"/>
        <n x="2"/>
      </t>
    </mdx>
    <mdx n="0" f="v">
      <t c="3" si="227">
        <n x="225"/>
        <n x="643"/>
        <n x="2"/>
      </t>
    </mdx>
    <mdx n="0" f="v">
      <t c="3" si="227">
        <n x="225"/>
        <n x="644"/>
        <n x="2"/>
      </t>
    </mdx>
    <mdx n="0" f="v">
      <t c="3" si="227">
        <n x="225"/>
        <n x="645"/>
        <n x="2"/>
      </t>
    </mdx>
    <mdx n="0" f="v">
      <t c="3" si="227">
        <n x="225"/>
        <n x="646"/>
        <n x="2"/>
      </t>
    </mdx>
    <mdx n="0" f="v">
      <t c="3" si="227">
        <n x="225"/>
        <n x="647"/>
        <n x="2"/>
      </t>
    </mdx>
    <mdx n="0" f="v">
      <t c="3" si="227">
        <n x="225"/>
        <n x="648"/>
        <n x="2"/>
      </t>
    </mdx>
    <mdx n="0" f="v">
      <t c="3" si="227">
        <n x="225"/>
        <n x="649"/>
        <n x="2"/>
      </t>
    </mdx>
    <mdx n="0" f="v">
      <t c="3" si="227">
        <n x="225"/>
        <n x="650"/>
        <n x="2"/>
      </t>
    </mdx>
    <mdx n="0" f="v">
      <t c="3" si="227">
        <n x="225"/>
        <n x="651"/>
        <n x="2"/>
      </t>
    </mdx>
    <mdx n="0" f="v">
      <t c="3" si="227">
        <n x="225"/>
        <n x="652"/>
        <n x="2"/>
      </t>
    </mdx>
    <mdx n="0" f="v">
      <t c="3" si="227">
        <n x="225"/>
        <n x="653"/>
        <n x="2"/>
      </t>
    </mdx>
    <mdx n="0" f="v">
      <t c="3" si="227">
        <n x="225"/>
        <n x="654"/>
        <n x="2"/>
      </t>
    </mdx>
    <mdx n="0" f="v">
      <t c="3" si="227">
        <n x="225"/>
        <n x="655"/>
        <n x="2"/>
      </t>
    </mdx>
    <mdx n="0" f="v">
      <t c="3" si="227">
        <n x="225"/>
        <n x="322"/>
        <n x="87"/>
      </t>
    </mdx>
    <mdx n="0" f="v">
      <t c="3" si="227">
        <n x="225"/>
        <n x="321"/>
        <n x="87"/>
      </t>
    </mdx>
    <mdx n="0" f="v">
      <t c="3" si="227">
        <n x="225"/>
        <n x="338"/>
        <n x="87"/>
      </t>
    </mdx>
    <mdx n="0" f="v">
      <t c="3" si="227">
        <n x="225"/>
        <n x="320"/>
        <n x="87"/>
      </t>
    </mdx>
    <mdx n="0" f="v">
      <t c="3" si="227">
        <n x="225"/>
        <n x="319"/>
        <n x="87"/>
      </t>
    </mdx>
    <mdx n="0" f="v">
      <t c="3" si="227">
        <n x="225"/>
        <n x="318"/>
        <n x="87"/>
      </t>
    </mdx>
    <mdx n="0" f="v">
      <t c="3" si="227">
        <n x="225"/>
        <n x="337"/>
        <n x="87"/>
      </t>
    </mdx>
    <mdx n="0" f="v">
      <t c="3" si="227">
        <n x="225"/>
        <n x="345"/>
        <n x="87"/>
      </t>
    </mdx>
    <mdx n="0" f="v">
      <t c="3" si="227">
        <n x="225"/>
        <n x="336"/>
        <n x="87"/>
      </t>
    </mdx>
    <mdx n="0" f="v">
      <t c="3" si="227">
        <n x="225"/>
        <n x="317"/>
        <n x="87"/>
      </t>
    </mdx>
    <mdx n="0" f="v">
      <t c="3" si="227">
        <n x="225"/>
        <n x="296"/>
        <n x="87"/>
      </t>
    </mdx>
    <mdx n="0" f="v">
      <t c="3" si="227">
        <n x="225"/>
        <n x="556"/>
        <n x="87"/>
      </t>
    </mdx>
    <mdx n="0" f="v">
      <t c="3" si="227">
        <n x="225"/>
        <n x="298"/>
        <n x="87"/>
      </t>
    </mdx>
    <mdx n="0" f="v">
      <t c="3" si="227">
        <n x="225"/>
        <n x="282"/>
        <n x="87"/>
      </t>
    </mdx>
    <mdx n="0" f="v">
      <t c="3" si="227">
        <n x="225"/>
        <n x="315"/>
        <n x="87"/>
      </t>
    </mdx>
    <mdx n="0" f="v">
      <t c="3" si="227">
        <n x="225"/>
        <n x="314"/>
        <n x="87"/>
      </t>
    </mdx>
    <mdx n="0" f="v">
      <t c="3" si="227">
        <n x="225"/>
        <n x="339"/>
        <n x="87"/>
      </t>
    </mdx>
    <mdx n="0" f="v">
      <t c="3" si="227">
        <n x="225"/>
        <n x="324"/>
        <n x="87"/>
      </t>
    </mdx>
    <mdx n="0" f="v">
      <t c="3" si="227">
        <n x="225"/>
        <n x="312"/>
        <n x="87"/>
      </t>
    </mdx>
    <mdx n="0" f="v">
      <t c="3" si="227">
        <n x="225"/>
        <n x="310"/>
        <n x="87"/>
      </t>
    </mdx>
    <mdx n="0" f="v">
      <t c="3" si="227">
        <n x="225"/>
        <n x="308"/>
        <n x="87"/>
      </t>
    </mdx>
    <mdx n="0" f="v">
      <t c="3" si="227">
        <n x="225"/>
        <n x="306"/>
        <n x="87"/>
      </t>
    </mdx>
    <mdx n="0" f="v">
      <t c="3" si="227">
        <n x="225"/>
        <n x="305"/>
        <n x="87"/>
      </t>
    </mdx>
    <mdx n="0" f="v">
      <t c="3" si="227">
        <n x="225"/>
        <n x="323"/>
        <n x="87"/>
      </t>
    </mdx>
    <mdx n="0" f="v">
      <t c="3" si="227">
        <n x="225"/>
        <n x="291"/>
        <n x="87"/>
      </t>
    </mdx>
    <mdx n="0" f="v">
      <t c="3" si="227">
        <n x="225"/>
        <n x="303"/>
        <n x="87"/>
      </t>
    </mdx>
    <mdx n="0" f="v">
      <t c="3" si="227">
        <n x="225"/>
        <n x="352"/>
        <n x="87"/>
      </t>
    </mdx>
    <mdx n="0" f="v">
      <t c="3" si="227">
        <n x="225"/>
        <n x="302"/>
        <n x="87"/>
      </t>
    </mdx>
    <mdx n="0" f="v">
      <t c="3" si="227">
        <n x="225"/>
        <n x="342"/>
        <n x="87"/>
      </t>
    </mdx>
    <mdx n="0" f="v">
      <t c="3" si="227">
        <n x="225"/>
        <n x="332"/>
        <n x="87"/>
      </t>
    </mdx>
    <mdx n="0" f="v">
      <t c="3" si="227">
        <n x="225"/>
        <n x="331"/>
        <n x="87"/>
      </t>
    </mdx>
    <mdx n="0" f="v">
      <t c="3" si="227">
        <n x="225"/>
        <n x="349"/>
        <n x="87"/>
      </t>
    </mdx>
    <mdx n="0" f="v">
      <t c="3" si="227">
        <n x="225"/>
        <n x="553"/>
        <n x="87"/>
      </t>
    </mdx>
    <mdx n="0" f="v">
      <t c="3" si="227">
        <n x="225"/>
        <n x="330"/>
        <n x="87"/>
      </t>
    </mdx>
    <mdx n="0" f="v">
      <t c="3" si="227">
        <n x="225"/>
        <n x="351"/>
        <n x="87"/>
      </t>
    </mdx>
    <mdx n="0" f="v">
      <t c="3" si="227">
        <n x="225"/>
        <n x="554"/>
        <n x="87"/>
      </t>
    </mdx>
    <mdx n="0" f="v">
      <t c="3" si="227">
        <n x="225"/>
        <n x="552"/>
        <n x="87"/>
      </t>
    </mdx>
    <mdx n="0" f="v">
      <t c="3" si="227">
        <n x="225"/>
        <n x="341"/>
        <n x="87"/>
      </t>
    </mdx>
    <mdx n="0" f="v">
      <t c="3" si="227">
        <n x="225"/>
        <n x="344"/>
        <n x="87"/>
      </t>
    </mdx>
    <mdx n="0" f="v">
      <t c="3" si="227">
        <n x="225"/>
        <n x="325"/>
        <n x="87"/>
      </t>
    </mdx>
    <mdx n="0" f="v">
      <t c="3" si="227">
        <n x="225"/>
        <n x="313"/>
        <n x="87"/>
      </t>
    </mdx>
    <mdx n="0" f="v">
      <t c="3" si="227">
        <n x="225"/>
        <n x="335"/>
        <n x="87"/>
      </t>
    </mdx>
    <mdx n="0" f="v">
      <t c="3" si="227">
        <n x="225"/>
        <n x="309"/>
        <n x="87"/>
      </t>
    </mdx>
    <mdx n="0" f="v">
      <t c="3" si="227">
        <n x="225"/>
        <n x="334"/>
        <n x="87"/>
      </t>
    </mdx>
    <mdx n="0" f="v">
      <t c="3" si="227">
        <n x="225"/>
        <n x="343"/>
        <n x="87"/>
      </t>
    </mdx>
    <mdx n="0" f="v">
      <t c="3" si="227">
        <n x="225"/>
        <n x="279"/>
        <n x="87"/>
      </t>
    </mdx>
    <mdx n="0" f="v">
      <t c="3" si="227">
        <n x="225"/>
        <n x="557"/>
        <n x="87"/>
      </t>
    </mdx>
    <mdx n="0" f="v">
      <t c="3" si="227">
        <n x="225"/>
        <n x="551"/>
        <n x="87"/>
      </t>
    </mdx>
    <mdx n="0" f="v">
      <t c="3" si="227">
        <n x="225"/>
        <n x="333"/>
        <n x="87"/>
      </t>
    </mdx>
    <mdx n="0" f="v">
      <t c="3" si="227">
        <n x="225"/>
        <n x="550"/>
        <n x="87"/>
      </t>
    </mdx>
    <mdx n="0" f="v">
      <t c="3" si="227">
        <n x="225"/>
        <n x="549"/>
        <n x="87"/>
      </t>
    </mdx>
    <mdx n="0" f="v">
      <t c="3" si="227">
        <n x="225"/>
        <n x="558"/>
        <n x="87"/>
      </t>
    </mdx>
    <mdx n="0" f="v">
      <t c="3" si="227">
        <n x="225"/>
        <n x="559"/>
        <n x="87"/>
      </t>
    </mdx>
    <mdx n="0" f="v">
      <t c="3" si="227">
        <n x="225"/>
        <n x="560"/>
        <n x="87"/>
      </t>
    </mdx>
    <mdx n="0" f="v">
      <t c="3" si="227">
        <n x="225"/>
        <n x="561"/>
        <n x="87"/>
      </t>
    </mdx>
    <mdx n="0" f="v">
      <t c="3" si="227">
        <n x="225"/>
        <n x="562"/>
        <n x="87"/>
      </t>
    </mdx>
    <mdx n="0" f="v">
      <t c="3" si="227">
        <n x="225"/>
        <n x="295"/>
        <n x="87"/>
      </t>
    </mdx>
    <mdx n="0" f="v">
      <t c="3" si="227">
        <n x="225"/>
        <n x="563"/>
        <n x="87"/>
      </t>
    </mdx>
    <mdx n="0" f="v">
      <t c="3" si="227">
        <n x="225"/>
        <n x="564"/>
        <n x="87"/>
      </t>
    </mdx>
    <mdx n="0" f="v">
      <t c="3" si="227">
        <n x="225"/>
        <n x="565"/>
        <n x="87"/>
      </t>
    </mdx>
    <mdx n="0" f="v">
      <t c="3" si="227">
        <n x="225"/>
        <n x="566"/>
        <n x="87"/>
      </t>
    </mdx>
    <mdx n="0" f="v">
      <t c="3" si="227">
        <n x="225"/>
        <n x="567"/>
        <n x="87"/>
      </t>
    </mdx>
    <mdx n="0" f="v">
      <t c="3" si="227">
        <n x="225"/>
        <n x="568"/>
        <n x="87"/>
      </t>
    </mdx>
    <mdx n="0" f="v">
      <t c="3" si="227">
        <n x="225"/>
        <n x="340"/>
        <n x="87"/>
      </t>
    </mdx>
    <mdx n="0" f="v">
      <t c="3" si="227">
        <n x="225"/>
        <n x="588"/>
        <n x="87"/>
      </t>
    </mdx>
    <mdx n="0" f="v">
      <t c="3" si="227">
        <n x="225"/>
        <n x="580"/>
        <n x="87"/>
      </t>
    </mdx>
    <mdx n="0" f="v">
      <t c="3" si="227">
        <n x="225"/>
        <n x="581"/>
        <n x="87"/>
      </t>
    </mdx>
    <mdx n="0" f="v">
      <t c="3" si="227">
        <n x="225"/>
        <n x="583"/>
        <n x="87"/>
      </t>
    </mdx>
    <mdx n="0" f="v">
      <t c="3" si="227">
        <n x="225"/>
        <n x="555"/>
        <n x="87"/>
      </t>
    </mdx>
    <mdx n="0" f="v">
      <t c="3" si="227">
        <n x="225"/>
        <n x="570"/>
        <n x="87"/>
      </t>
    </mdx>
    <mdx n="0" f="v">
      <t c="3" si="227">
        <n x="225"/>
        <n x="354"/>
        <n x="87"/>
      </t>
    </mdx>
    <mdx n="0" f="v">
      <t c="3" si="227">
        <n x="225"/>
        <n x="575"/>
        <n x="87"/>
      </t>
    </mdx>
    <mdx n="0" f="v">
      <t c="3" si="227">
        <n x="225"/>
        <n x="576"/>
        <n x="87"/>
      </t>
    </mdx>
    <mdx n="0" f="v">
      <t c="3" si="227">
        <n x="225"/>
        <n x="577"/>
        <n x="87"/>
      </t>
    </mdx>
    <mdx n="0" f="v">
      <t c="3" si="227">
        <n x="225"/>
        <n x="578"/>
        <n x="87"/>
      </t>
    </mdx>
    <mdx n="0" f="v">
      <t c="3" si="227">
        <n x="225"/>
        <n x="579"/>
        <n x="87"/>
      </t>
    </mdx>
    <mdx n="0" f="v">
      <t c="3" si="227">
        <n x="225"/>
        <n x="353"/>
        <n x="87"/>
      </t>
    </mdx>
    <mdx n="0" f="v">
      <t c="3" si="227">
        <n x="225"/>
        <n x="347"/>
        <n x="87"/>
      </t>
    </mdx>
    <mdx n="0" f="v">
      <t c="3" si="227">
        <n x="225"/>
        <n x="571"/>
        <n x="87"/>
      </t>
    </mdx>
    <mdx n="0" f="v">
      <t c="3" si="227">
        <n x="225"/>
        <n x="574"/>
        <n x="87"/>
      </t>
    </mdx>
    <mdx n="0" f="v">
      <t c="3" si="227">
        <n x="225"/>
        <n x="600"/>
        <n x="87"/>
      </t>
    </mdx>
    <mdx n="0" f="v">
      <t c="3" si="227">
        <n x="225"/>
        <n x="569"/>
        <n x="87"/>
      </t>
    </mdx>
    <mdx n="0" f="v">
      <t c="3" si="227">
        <n x="225"/>
        <n x="572"/>
        <n x="87"/>
      </t>
    </mdx>
    <mdx n="0" f="v">
      <t c="3" si="227">
        <n x="225"/>
        <n x="573"/>
        <n x="87"/>
      </t>
    </mdx>
    <mdx n="0" f="v">
      <t c="3" si="227">
        <n x="225"/>
        <n x="601"/>
        <n x="87"/>
      </t>
    </mdx>
    <mdx n="0" f="v">
      <t c="3" si="227">
        <n x="225"/>
        <n x="582"/>
        <n x="87"/>
      </t>
    </mdx>
    <mdx n="0" f="v">
      <t c="3" si="227">
        <n x="225"/>
        <n x="599"/>
        <n x="87"/>
      </t>
    </mdx>
    <mdx n="0" f="v">
      <t c="3" si="227">
        <n x="225"/>
        <n x="584"/>
        <n x="87"/>
      </t>
    </mdx>
    <mdx n="0" f="v">
      <t c="3" si="227">
        <n x="225"/>
        <n x="587"/>
        <n x="87"/>
      </t>
    </mdx>
    <mdx n="0" f="v">
      <t c="3" si="227">
        <n x="225"/>
        <n x="589"/>
        <n x="87"/>
      </t>
    </mdx>
    <mdx n="0" f="v">
      <t c="3" si="227">
        <n x="225"/>
        <n x="590"/>
        <n x="87"/>
      </t>
    </mdx>
    <mdx n="0" f="v">
      <t c="3" si="227">
        <n x="225"/>
        <n x="591"/>
        <n x="87"/>
      </t>
    </mdx>
    <mdx n="0" f="v">
      <t c="3" si="227">
        <n x="225"/>
        <n x="592"/>
        <n x="87"/>
      </t>
    </mdx>
    <mdx n="0" f="v">
      <t c="3" si="227">
        <n x="225"/>
        <n x="593"/>
        <n x="87"/>
      </t>
    </mdx>
    <mdx n="0" f="v">
      <t c="3" si="227">
        <n x="225"/>
        <n x="594"/>
        <n x="87"/>
      </t>
    </mdx>
    <mdx n="0" f="v">
      <t c="3" si="227">
        <n x="225"/>
        <n x="595"/>
        <n x="87"/>
      </t>
    </mdx>
    <mdx n="0" f="v">
      <t c="3" si="227">
        <n x="225"/>
        <n x="596"/>
        <n x="87"/>
      </t>
    </mdx>
    <mdx n="0" f="v">
      <t c="3" si="227">
        <n x="225"/>
        <n x="586"/>
        <n x="87"/>
      </t>
    </mdx>
    <mdx n="0" f="v">
      <t c="3" si="227">
        <n x="225"/>
        <n x="598"/>
        <n x="87"/>
      </t>
    </mdx>
    <mdx n="0" f="v">
      <t c="3" si="227">
        <n x="225"/>
        <n x="602"/>
        <n x="87"/>
      </t>
    </mdx>
    <mdx n="0" f="v">
      <t c="3" si="227">
        <n x="225"/>
        <n x="585"/>
        <n x="87"/>
      </t>
    </mdx>
    <mdx n="0" f="v">
      <t c="3" si="227">
        <n x="225"/>
        <n x="597"/>
        <n x="87"/>
      </t>
    </mdx>
    <mdx n="0" f="v">
      <t c="3" si="227">
        <n x="225"/>
        <n x="603"/>
        <n x="87"/>
      </t>
    </mdx>
    <mdx n="0" f="v">
      <t c="3" si="227">
        <n x="225"/>
        <n x="604"/>
        <n x="87"/>
      </t>
    </mdx>
    <mdx n="0" f="v">
      <t c="3" si="227">
        <n x="225"/>
        <n x="605"/>
        <n x="87"/>
      </t>
    </mdx>
    <mdx n="0" f="v">
      <t c="3" si="227">
        <n x="225"/>
        <n x="608"/>
        <n x="87"/>
      </t>
    </mdx>
    <mdx n="0" f="v">
      <t c="3" si="227">
        <n x="225"/>
        <n x="613"/>
        <n x="87"/>
      </t>
    </mdx>
    <mdx n="0" f="v">
      <t c="3" si="227">
        <n x="225"/>
        <n x="615"/>
        <n x="87"/>
      </t>
    </mdx>
    <mdx n="0" f="v">
      <t c="3" si="227">
        <n x="225"/>
        <n x="616"/>
        <n x="87"/>
      </t>
    </mdx>
    <mdx n="0" f="v">
      <t c="3" si="227">
        <n x="225"/>
        <n x="614"/>
        <n x="87"/>
      </t>
    </mdx>
    <mdx n="0" f="v">
      <t c="3" si="227">
        <n x="225"/>
        <n x="629"/>
        <n x="87"/>
      </t>
    </mdx>
    <mdx n="0" f="v">
      <t c="3" si="227">
        <n x="225"/>
        <n x="609"/>
        <n x="87"/>
      </t>
    </mdx>
    <mdx n="0" f="v">
      <t c="3" si="227">
        <n x="225"/>
        <n x="610"/>
        <n x="87"/>
      </t>
    </mdx>
    <mdx n="0" f="v">
      <t c="3" si="227">
        <n x="225"/>
        <n x="611"/>
        <n x="87"/>
      </t>
    </mdx>
    <mdx n="0" f="v">
      <t c="3" si="227">
        <n x="225"/>
        <n x="612"/>
        <n x="87"/>
      </t>
    </mdx>
    <mdx n="0" f="v">
      <t c="3" si="227">
        <n x="225"/>
        <n x="638"/>
        <n x="87"/>
      </t>
    </mdx>
    <mdx n="0" f="v">
      <t c="3" si="227">
        <n x="225"/>
        <n x="617"/>
        <n x="87"/>
      </t>
    </mdx>
    <mdx n="0" f="v">
      <t c="3" si="227">
        <n x="225"/>
        <n x="618"/>
        <n x="87"/>
      </t>
    </mdx>
    <mdx n="0" f="v">
      <t c="3" si="227">
        <n x="225"/>
        <n x="619"/>
        <n x="87"/>
      </t>
    </mdx>
    <mdx n="0" f="v">
      <t c="3" si="227">
        <n x="225"/>
        <n x="620"/>
        <n x="87"/>
      </t>
    </mdx>
    <mdx n="0" f="v">
      <t c="3" si="227">
        <n x="225"/>
        <n x="621"/>
        <n x="87"/>
      </t>
    </mdx>
    <mdx n="0" f="v">
      <t c="3" si="227">
        <n x="225"/>
        <n x="622"/>
        <n x="87"/>
      </t>
    </mdx>
    <mdx n="0" f="v">
      <t c="3" si="227">
        <n x="225"/>
        <n x="623"/>
        <n x="87"/>
      </t>
    </mdx>
    <mdx n="0" f="v">
      <t c="3" si="227">
        <n x="225"/>
        <n x="624"/>
        <n x="87"/>
      </t>
    </mdx>
    <mdx n="0" f="v">
      <t c="3" si="227">
        <n x="225"/>
        <n x="632"/>
        <n x="87"/>
      </t>
    </mdx>
    <mdx n="0" f="v">
      <t c="3" si="227">
        <n x="225"/>
        <n x="607"/>
        <n x="87"/>
      </t>
    </mdx>
    <mdx n="0" f="v">
      <t c="3" si="227">
        <n x="225"/>
        <n x="639"/>
        <n x="87"/>
      </t>
    </mdx>
    <mdx n="0" f="v">
      <t c="3" si="227">
        <n x="225"/>
        <n x="628"/>
        <n x="87"/>
      </t>
    </mdx>
    <mdx n="0" f="v">
      <t c="3" si="227">
        <n x="225"/>
        <n x="630"/>
        <n x="87"/>
      </t>
    </mdx>
    <mdx n="0" f="v">
      <t c="3" si="227">
        <n x="225"/>
        <n x="635"/>
        <n x="87"/>
      </t>
    </mdx>
    <mdx n="0" f="v">
      <t c="3" si="227">
        <n x="225"/>
        <n x="636"/>
        <n x="87"/>
      </t>
    </mdx>
    <mdx n="0" f="v">
      <t c="3" si="227">
        <n x="225"/>
        <n x="637"/>
        <n x="87"/>
      </t>
    </mdx>
    <mdx n="0" f="v">
      <t c="3" si="227">
        <n x="225"/>
        <n x="606"/>
        <n x="87"/>
      </t>
    </mdx>
    <mdx n="0" f="v">
      <t c="3" si="227">
        <n x="225"/>
        <n x="625"/>
        <n x="87"/>
      </t>
    </mdx>
    <mdx n="0" f="v">
      <t c="3" si="227">
        <n x="225"/>
        <n x="633"/>
        <n x="87"/>
      </t>
    </mdx>
    <mdx n="0" f="v">
      <t c="3" si="227">
        <n x="225"/>
        <n x="641"/>
        <n x="87"/>
      </t>
    </mdx>
    <mdx n="0" f="v">
      <t c="3" si="227">
        <n x="225"/>
        <n x="631"/>
        <n x="87"/>
      </t>
    </mdx>
    <mdx n="0" f="v">
      <t c="3" si="227">
        <n x="225"/>
        <n x="627"/>
        <n x="87"/>
      </t>
    </mdx>
    <mdx n="0" f="v">
      <t c="3" si="227">
        <n x="225"/>
        <n x="640"/>
        <n x="87"/>
      </t>
    </mdx>
    <mdx n="0" f="v">
      <t c="3" si="227">
        <n x="225"/>
        <n x="626"/>
        <n x="87"/>
      </t>
    </mdx>
    <mdx n="0" f="v">
      <t c="3" si="227">
        <n x="225"/>
        <n x="634"/>
        <n x="87"/>
      </t>
    </mdx>
    <mdx n="0" f="v">
      <t c="3" si="227">
        <n x="225"/>
        <n x="643"/>
        <n x="87"/>
      </t>
    </mdx>
    <mdx n="0" f="v">
      <t c="3" si="227">
        <n x="225"/>
        <n x="644"/>
        <n x="87"/>
      </t>
    </mdx>
    <mdx n="0" f="v">
      <t c="3" si="227">
        <n x="225"/>
        <n x="645"/>
        <n x="87"/>
      </t>
    </mdx>
    <mdx n="0" f="v">
      <t c="3" si="227">
        <n x="225"/>
        <n x="646"/>
        <n x="87"/>
      </t>
    </mdx>
    <mdx n="0" f="v">
      <t c="3" si="227">
        <n x="225"/>
        <n x="647"/>
        <n x="87"/>
      </t>
    </mdx>
    <mdx n="0" f="v">
      <t c="3" si="227">
        <n x="225"/>
        <n x="648"/>
        <n x="87"/>
      </t>
    </mdx>
    <mdx n="0" f="v">
      <t c="3" si="227">
        <n x="225"/>
        <n x="649"/>
        <n x="87"/>
      </t>
    </mdx>
    <mdx n="0" f="v">
      <t c="3" si="227">
        <n x="225"/>
        <n x="650"/>
        <n x="87"/>
      </t>
    </mdx>
    <mdx n="0" f="v">
      <t c="3" si="227">
        <n x="225"/>
        <n x="651"/>
        <n x="87"/>
      </t>
    </mdx>
    <mdx n="0" f="v">
      <t c="3" si="227">
        <n x="225"/>
        <n x="652"/>
        <n x="87"/>
      </t>
    </mdx>
    <mdx n="0" f="v">
      <t c="3" si="227">
        <n x="225"/>
        <n x="653"/>
        <n x="87"/>
      </t>
    </mdx>
    <mdx n="0" f="v">
      <t c="3" si="227">
        <n x="225"/>
        <n x="654"/>
        <n x="87"/>
      </t>
    </mdx>
    <mdx n="0" f="v">
      <t c="3" si="227">
        <n x="225"/>
        <n x="642"/>
        <n x="87"/>
      </t>
    </mdx>
    <mdx n="0" f="v">
      <t c="3" si="227">
        <n x="225"/>
        <n x="655"/>
        <n x="87"/>
      </t>
    </mdx>
    <mdx n="0" f="v">
      <t c="3" si="227">
        <n x="225"/>
        <n x="322"/>
        <n x="188"/>
      </t>
    </mdx>
    <mdx n="0" f="v">
      <t c="3" si="227">
        <n x="225"/>
        <n x="321"/>
        <n x="188"/>
      </t>
    </mdx>
    <mdx n="0" f="v">
      <t c="3" si="227">
        <n x="225"/>
        <n x="338"/>
        <n x="188"/>
      </t>
    </mdx>
    <mdx n="0" f="v">
      <t c="3" si="227">
        <n x="225"/>
        <n x="320"/>
        <n x="188"/>
      </t>
    </mdx>
    <mdx n="0" f="v">
      <t c="3" si="227">
        <n x="225"/>
        <n x="319"/>
        <n x="188"/>
      </t>
    </mdx>
    <mdx n="0" f="v">
      <t c="3" si="227">
        <n x="225"/>
        <n x="318"/>
        <n x="188"/>
      </t>
    </mdx>
    <mdx n="0" f="v">
      <t c="3" si="227">
        <n x="225"/>
        <n x="337"/>
        <n x="188"/>
      </t>
    </mdx>
    <mdx n="0" f="v">
      <t c="3" si="227">
        <n x="225"/>
        <n x="345"/>
        <n x="188"/>
      </t>
    </mdx>
    <mdx n="0" f="v">
      <t c="3" si="227">
        <n x="225"/>
        <n x="336"/>
        <n x="188"/>
      </t>
    </mdx>
    <mdx n="0" f="v">
      <t c="3" si="227">
        <n x="225"/>
        <n x="317"/>
        <n x="188"/>
      </t>
    </mdx>
    <mdx n="0" f="v">
      <t c="3" si="227">
        <n x="225"/>
        <n x="300"/>
        <n x="188"/>
      </t>
    </mdx>
    <mdx n="0" f="v">
      <t c="3" si="227">
        <n x="225"/>
        <n x="295"/>
        <n x="188"/>
      </t>
    </mdx>
    <mdx n="0" f="v">
      <t c="3" si="227">
        <n x="225"/>
        <n x="282"/>
        <n x="188"/>
      </t>
    </mdx>
    <mdx n="0" f="v">
      <t c="3" si="227">
        <n x="225"/>
        <n x="315"/>
        <n x="188"/>
      </t>
    </mdx>
    <mdx n="0" f="v">
      <t c="3" si="227">
        <n x="225"/>
        <n x="314"/>
        <n x="188"/>
      </t>
    </mdx>
    <mdx n="0" f="v">
      <t c="3" si="227">
        <n x="225"/>
        <n x="339"/>
        <n x="188"/>
      </t>
    </mdx>
    <mdx n="0" f="v">
      <t c="3" si="227">
        <n x="225"/>
        <n x="324"/>
        <n x="188"/>
      </t>
    </mdx>
    <mdx n="0" f="v">
      <t c="3" si="227">
        <n x="225"/>
        <n x="312"/>
        <n x="188"/>
      </t>
    </mdx>
    <mdx n="0" f="v">
      <t c="3" si="227">
        <n x="225"/>
        <n x="310"/>
        <n x="188"/>
      </t>
    </mdx>
    <mdx n="0" f="v">
      <t c="3" si="227">
        <n x="225"/>
        <n x="308"/>
        <n x="188"/>
      </t>
    </mdx>
    <mdx n="0" f="v">
      <t c="3" si="227">
        <n x="225"/>
        <n x="306"/>
        <n x="188"/>
      </t>
    </mdx>
    <mdx n="0" f="v">
      <t c="3" si="227">
        <n x="225"/>
        <n x="305"/>
        <n x="188"/>
      </t>
    </mdx>
    <mdx n="0" f="v">
      <t c="3" si="227">
        <n x="225"/>
        <n x="323"/>
        <n x="188"/>
      </t>
    </mdx>
    <mdx n="0" f="v">
      <t c="3" si="227">
        <n x="225"/>
        <n x="291"/>
        <n x="188"/>
      </t>
    </mdx>
    <mdx n="0" f="v">
      <t c="3" si="227">
        <n x="225"/>
        <n x="303"/>
        <n x="188"/>
      </t>
    </mdx>
    <mdx n="0" f="v">
      <t c="3" si="227">
        <n x="225"/>
        <n x="352"/>
        <n x="188"/>
      </t>
    </mdx>
    <mdx n="0" f="v">
      <t c="3" si="227">
        <n x="225"/>
        <n x="302"/>
        <n x="188"/>
      </t>
    </mdx>
    <mdx n="0" f="v">
      <t c="3" si="227">
        <n x="225"/>
        <n x="342"/>
        <n x="188"/>
      </t>
    </mdx>
    <mdx n="0" f="v">
      <t c="3" si="227">
        <n x="225"/>
        <n x="332"/>
        <n x="188"/>
      </t>
    </mdx>
    <mdx n="0" f="v">
      <t c="3" si="227">
        <n x="225"/>
        <n x="331"/>
        <n x="188"/>
      </t>
    </mdx>
    <mdx n="0" f="v">
      <t c="3" si="227">
        <n x="225"/>
        <n x="349"/>
        <n x="188"/>
      </t>
    </mdx>
    <mdx n="0" f="v">
      <t c="3" si="227">
        <n x="225"/>
        <n x="553"/>
        <n x="188"/>
      </t>
    </mdx>
    <mdx n="0" f="v">
      <t c="3" si="227">
        <n x="225"/>
        <n x="330"/>
        <n x="188"/>
      </t>
    </mdx>
    <mdx n="0" f="v">
      <t c="3" si="227">
        <n x="225"/>
        <n x="351"/>
        <n x="188"/>
      </t>
    </mdx>
    <mdx n="0" f="v">
      <t c="3" si="227">
        <n x="225"/>
        <n x="554"/>
        <n x="188"/>
      </t>
    </mdx>
    <mdx n="0" f="v">
      <t c="3" si="227">
        <n x="225"/>
        <n x="556"/>
        <n x="188"/>
      </t>
    </mdx>
    <mdx n="0" f="v">
      <t c="3" si="227">
        <n x="225"/>
        <n x="296"/>
        <n x="188"/>
      </t>
    </mdx>
    <mdx n="0" f="v">
      <t c="3" si="227">
        <n x="225"/>
        <n x="298"/>
        <n x="188"/>
      </t>
    </mdx>
    <mdx n="0" f="v">
      <t c="3" si="227">
        <n x="225"/>
        <n x="341"/>
        <n x="188"/>
      </t>
    </mdx>
    <mdx n="0" f="v">
      <t c="3" si="227">
        <n x="225"/>
        <n x="552"/>
        <n x="188"/>
      </t>
    </mdx>
    <mdx n="0" f="v">
      <t c="3" si="227">
        <n x="225"/>
        <n x="344"/>
        <n x="188"/>
      </t>
    </mdx>
    <mdx n="0" f="v">
      <t c="3" si="227">
        <n x="225"/>
        <n x="325"/>
        <n x="188"/>
      </t>
    </mdx>
    <mdx n="0" f="v">
      <t c="3" si="227">
        <n x="225"/>
        <n x="313"/>
        <n x="188"/>
      </t>
    </mdx>
    <mdx n="0" f="v">
      <t c="3" si="227">
        <n x="225"/>
        <n x="335"/>
        <n x="188"/>
      </t>
    </mdx>
    <mdx n="0" f="v">
      <t c="3" si="227">
        <n x="225"/>
        <n x="309"/>
        <n x="188"/>
      </t>
    </mdx>
    <mdx n="0" f="v">
      <t c="3" si="227">
        <n x="225"/>
        <n x="334"/>
        <n x="188"/>
      </t>
    </mdx>
    <mdx n="0" f="v">
      <t c="3" si="227">
        <n x="225"/>
        <n x="343"/>
        <n x="188"/>
      </t>
    </mdx>
    <mdx n="0" f="v">
      <t c="3" si="227">
        <n x="225"/>
        <n x="279"/>
        <n x="188"/>
      </t>
    </mdx>
    <mdx n="0" f="v">
      <t c="3" si="227">
        <n x="225"/>
        <n x="557"/>
        <n x="188"/>
      </t>
    </mdx>
    <mdx n="0" f="v">
      <t c="3" si="227">
        <n x="225"/>
        <n x="551"/>
        <n x="188"/>
      </t>
    </mdx>
    <mdx n="0" f="v">
      <t c="3" si="227">
        <n x="225"/>
        <n x="333"/>
        <n x="188"/>
      </t>
    </mdx>
    <mdx n="0" f="v">
      <t c="3" si="227">
        <n x="225"/>
        <n x="550"/>
        <n x="188"/>
      </t>
    </mdx>
    <mdx n="0" f="v">
      <t c="3" si="227">
        <n x="225"/>
        <n x="549"/>
        <n x="188"/>
      </t>
    </mdx>
    <mdx n="0" f="v">
      <t c="3" si="227">
        <n x="225"/>
        <n x="558"/>
        <n x="188"/>
      </t>
    </mdx>
    <mdx n="0" f="v">
      <t c="3" si="227">
        <n x="225"/>
        <n x="559"/>
        <n x="188"/>
      </t>
    </mdx>
    <mdx n="0" f="v">
      <t c="3" si="227">
        <n x="225"/>
        <n x="560"/>
        <n x="188"/>
      </t>
    </mdx>
    <mdx n="0" f="v">
      <t c="3" si="227">
        <n x="225"/>
        <n x="561"/>
        <n x="188"/>
      </t>
    </mdx>
    <mdx n="0" f="v">
      <t c="3" si="227">
        <n x="225"/>
        <n x="562"/>
        <n x="188"/>
      </t>
    </mdx>
    <mdx n="0" f="v">
      <t c="3" si="227">
        <n x="225"/>
        <n x="563"/>
        <n x="188"/>
      </t>
    </mdx>
    <mdx n="0" f="v">
      <t c="3" si="227">
        <n x="225"/>
        <n x="564"/>
        <n x="188"/>
      </t>
    </mdx>
    <mdx n="0" f="v">
      <t c="3" si="227">
        <n x="225"/>
        <n x="565"/>
        <n x="188"/>
      </t>
    </mdx>
    <mdx n="0" f="v">
      <t c="3" si="227">
        <n x="225"/>
        <n x="566"/>
        <n x="188"/>
      </t>
    </mdx>
    <mdx n="0" f="v">
      <t c="3" si="227">
        <n x="225"/>
        <n x="567"/>
        <n x="188"/>
      </t>
    </mdx>
    <mdx n="0" f="v">
      <t c="3" si="227">
        <n x="225"/>
        <n x="568"/>
        <n x="188"/>
      </t>
    </mdx>
    <mdx n="0" f="v">
      <t c="3" si="227">
        <n x="225"/>
        <n x="583"/>
        <n x="188"/>
      </t>
    </mdx>
    <mdx n="0" f="v">
      <t c="3" si="227">
        <n x="225"/>
        <n x="340"/>
        <n x="188"/>
      </t>
    </mdx>
    <mdx n="0" f="v">
      <t c="3" si="227">
        <n x="225"/>
        <n x="572"/>
        <n x="188"/>
      </t>
    </mdx>
    <mdx n="0" f="v">
      <t c="3" si="227">
        <n x="225"/>
        <n x="573"/>
        <n x="188"/>
      </t>
    </mdx>
    <mdx n="0" f="v">
      <t c="3" si="227">
        <n x="225"/>
        <n x="555"/>
        <n x="188"/>
      </t>
    </mdx>
    <mdx n="0" f="v">
      <t c="3" si="227">
        <n x="225"/>
        <n x="570"/>
        <n x="188"/>
      </t>
    </mdx>
    <mdx n="0" f="v">
      <t c="3" si="227">
        <n x="225"/>
        <n x="574"/>
        <n x="188"/>
      </t>
    </mdx>
    <mdx n="0" f="v">
      <t c="3" si="227">
        <n x="225"/>
        <n x="354"/>
        <n x="188"/>
      </t>
    </mdx>
    <mdx n="0" f="v">
      <t c="3" si="227">
        <n x="225"/>
        <n x="575"/>
        <n x="188"/>
      </t>
    </mdx>
    <mdx n="0" f="v">
      <t c="3" si="227">
        <n x="225"/>
        <n x="576"/>
        <n x="188"/>
      </t>
    </mdx>
    <mdx n="0" f="v">
      <t c="3" si="227">
        <n x="225"/>
        <n x="577"/>
        <n x="188"/>
      </t>
    </mdx>
    <mdx n="0" f="v">
      <t c="3" si="227">
        <n x="225"/>
        <n x="578"/>
        <n x="188"/>
      </t>
    </mdx>
    <mdx n="0" f="v">
      <t c="3" si="227">
        <n x="225"/>
        <n x="579"/>
        <n x="188"/>
      </t>
    </mdx>
    <mdx n="0" f="v">
      <t c="3" si="227">
        <n x="225"/>
        <n x="353"/>
        <n x="188"/>
      </t>
    </mdx>
    <mdx n="0" f="v">
      <t c="3" si="227">
        <n x="225"/>
        <n x="347"/>
        <n x="188"/>
      </t>
    </mdx>
    <mdx n="0" f="v">
      <t c="3" si="227">
        <n x="225"/>
        <n x="580"/>
        <n x="188"/>
      </t>
    </mdx>
    <mdx n="0" f="v">
      <t c="3" si="227">
        <n x="225"/>
        <n x="581"/>
        <n x="188"/>
      </t>
    </mdx>
    <mdx n="0" f="v">
      <t c="3" si="227">
        <n x="225"/>
        <n x="569"/>
        <n x="188"/>
      </t>
    </mdx>
    <mdx n="0" f="v">
      <t c="3" si="227">
        <n x="225"/>
        <n x="571"/>
        <n x="188"/>
      </t>
    </mdx>
    <mdx n="0" f="v">
      <t c="3" si="227">
        <n x="225"/>
        <n x="585"/>
        <n x="188"/>
      </t>
    </mdx>
    <mdx n="0" f="v">
      <t c="3" si="227">
        <n x="225"/>
        <n x="587"/>
        <n x="188"/>
      </t>
    </mdx>
    <mdx n="0" f="v">
      <t c="3" si="227">
        <n x="225"/>
        <n x="588"/>
        <n x="188"/>
      </t>
    </mdx>
    <mdx n="0" f="v">
      <t c="3" si="227">
        <n x="225"/>
        <n x="597"/>
        <n x="188"/>
      </t>
    </mdx>
    <mdx n="0" f="v">
      <t c="3" si="227">
        <n x="225"/>
        <n x="600"/>
        <n x="188"/>
      </t>
    </mdx>
    <mdx n="0" f="v">
      <t c="3" si="227">
        <n x="225"/>
        <n x="601"/>
        <n x="188"/>
      </t>
    </mdx>
    <mdx n="0" f="v">
      <t c="3" si="227">
        <n x="225"/>
        <n x="602"/>
        <n x="188"/>
      </t>
    </mdx>
    <mdx n="0" f="v">
      <t c="3" si="227">
        <n x="225"/>
        <n x="589"/>
        <n x="188"/>
      </t>
    </mdx>
    <mdx n="0" f="v">
      <t c="3" si="227">
        <n x="225"/>
        <n x="590"/>
        <n x="188"/>
      </t>
    </mdx>
    <mdx n="0" f="v">
      <t c="3" si="227">
        <n x="225"/>
        <n x="591"/>
        <n x="188"/>
      </t>
    </mdx>
    <mdx n="0" f="v">
      <t c="3" si="227">
        <n x="225"/>
        <n x="592"/>
        <n x="188"/>
      </t>
    </mdx>
    <mdx n="0" f="v">
      <t c="3" si="227">
        <n x="225"/>
        <n x="593"/>
        <n x="188"/>
      </t>
    </mdx>
    <mdx n="0" f="v">
      <t c="3" si="227">
        <n x="225"/>
        <n x="594"/>
        <n x="188"/>
      </t>
    </mdx>
    <mdx n="0" f="v">
      <t c="3" si="227">
        <n x="225"/>
        <n x="595"/>
        <n x="188"/>
      </t>
    </mdx>
    <mdx n="0" f="v">
      <t c="3" si="227">
        <n x="225"/>
        <n x="596"/>
        <n x="188"/>
      </t>
    </mdx>
    <mdx n="0" f="v">
      <t c="3" si="227">
        <n x="225"/>
        <n x="599"/>
        <n x="188"/>
      </t>
    </mdx>
    <mdx n="0" f="v">
      <t c="3" si="227">
        <n x="225"/>
        <n x="582"/>
        <n x="188"/>
      </t>
    </mdx>
    <mdx n="0" f="v">
      <t c="3" si="227">
        <n x="225"/>
        <n x="584"/>
        <n x="188"/>
      </t>
    </mdx>
    <mdx n="0" f="v">
      <t c="3" si="227">
        <n x="225"/>
        <n x="586"/>
        <n x="188"/>
      </t>
    </mdx>
    <mdx n="0" f="v">
      <t c="3" si="227">
        <n x="225"/>
        <n x="598"/>
        <n x="188"/>
      </t>
    </mdx>
    <mdx n="0" f="v">
      <t c="3" si="227">
        <n x="225"/>
        <n x="603"/>
        <n x="188"/>
      </t>
    </mdx>
    <mdx n="0" f="v">
      <t c="3" si="227">
        <n x="225"/>
        <n x="604"/>
        <n x="188"/>
      </t>
    </mdx>
    <mdx n="0" f="v">
      <t c="3" si="227">
        <n x="225"/>
        <n x="605"/>
        <n x="188"/>
      </t>
    </mdx>
    <mdx n="0" f="v">
      <t c="3" si="227">
        <n x="225"/>
        <n x="633"/>
        <n x="188"/>
      </t>
    </mdx>
    <mdx n="0" f="v">
      <t c="3" si="227">
        <n x="225"/>
        <n x="613"/>
        <n x="188"/>
      </t>
    </mdx>
    <mdx n="0" f="v">
      <t c="3" si="227">
        <n x="225"/>
        <n x="615"/>
        <n x="188"/>
      </t>
    </mdx>
    <mdx n="0" f="v">
      <t c="3" si="227">
        <n x="225"/>
        <n x="608"/>
        <n x="188"/>
      </t>
    </mdx>
    <mdx n="0" f="v">
      <t c="3" si="227">
        <n x="225"/>
        <n x="609"/>
        <n x="188"/>
      </t>
    </mdx>
    <mdx n="0" f="v">
      <t c="3" si="227">
        <n x="225"/>
        <n x="610"/>
        <n x="188"/>
      </t>
    </mdx>
    <mdx n="0" f="v">
      <t c="3" si="227">
        <n x="225"/>
        <n x="611"/>
        <n x="188"/>
      </t>
    </mdx>
    <mdx n="0" f="v">
      <t c="3" si="227">
        <n x="225"/>
        <n x="612"/>
        <n x="188"/>
      </t>
    </mdx>
    <mdx n="0" f="v">
      <t c="3" si="227">
        <n x="225"/>
        <n x="616"/>
        <n x="188"/>
      </t>
    </mdx>
    <mdx n="0" f="v">
      <t c="3" si="227">
        <n x="225"/>
        <n x="627"/>
        <n x="188"/>
      </t>
    </mdx>
    <mdx n="0" f="v">
      <t c="3" si="227">
        <n x="225"/>
        <n x="614"/>
        <n x="188"/>
      </t>
    </mdx>
    <mdx n="0" f="v">
      <t c="3" si="227">
        <n x="225"/>
        <n x="617"/>
        <n x="188"/>
      </t>
    </mdx>
    <mdx n="0" f="v">
      <t c="3" si="227">
        <n x="225"/>
        <n x="618"/>
        <n x="188"/>
      </t>
    </mdx>
    <mdx n="0" f="v">
      <t c="3" si="227">
        <n x="225"/>
        <n x="619"/>
        <n x="188"/>
      </t>
    </mdx>
    <mdx n="0" f="v">
      <t c="3" si="227">
        <n x="225"/>
        <n x="620"/>
        <n x="188"/>
      </t>
    </mdx>
    <mdx n="0" f="v">
      <t c="3" si="227">
        <n x="225"/>
        <n x="621"/>
        <n x="188"/>
      </t>
    </mdx>
    <mdx n="0" f="v">
      <t c="3" si="227">
        <n x="225"/>
        <n x="622"/>
        <n x="188"/>
      </t>
    </mdx>
    <mdx n="0" f="v">
      <t c="3" si="227">
        <n x="225"/>
        <n x="623"/>
        <n x="188"/>
      </t>
    </mdx>
    <mdx n="0" f="v">
      <t c="3" si="227">
        <n x="225"/>
        <n x="624"/>
        <n x="188"/>
      </t>
    </mdx>
    <mdx n="0" f="v">
      <t c="3" si="227">
        <n x="225"/>
        <n x="641"/>
        <n x="188"/>
      </t>
    </mdx>
    <mdx n="0" f="v">
      <t c="3" si="227">
        <n x="225"/>
        <n x="630"/>
        <n x="188"/>
      </t>
    </mdx>
    <mdx n="0" f="v">
      <t c="3" si="227">
        <n x="225"/>
        <n x="632"/>
        <n x="188"/>
      </t>
    </mdx>
    <mdx n="0" f="v">
      <t c="3" si="227">
        <n x="225"/>
        <n x="639"/>
        <n x="188"/>
      </t>
    </mdx>
    <mdx n="0" f="v">
      <t c="3" si="227">
        <n x="225"/>
        <n x="640"/>
        <n x="188"/>
      </t>
    </mdx>
    <mdx n="0" f="v">
      <t c="3" si="227">
        <n x="225"/>
        <n x="635"/>
        <n x="188"/>
      </t>
    </mdx>
    <mdx n="0" f="v">
      <t c="3" si="227">
        <n x="225"/>
        <n x="636"/>
        <n x="188"/>
      </t>
    </mdx>
    <mdx n="0" f="v">
      <t c="3" si="227">
        <n x="225"/>
        <n x="637"/>
        <n x="188"/>
      </t>
    </mdx>
    <mdx n="0" f="v">
      <t c="3" si="227">
        <n x="225"/>
        <n x="626"/>
        <n x="188"/>
      </t>
    </mdx>
    <mdx n="0" f="v">
      <t c="3" si="227">
        <n x="225"/>
        <n x="631"/>
        <n x="188"/>
      </t>
    </mdx>
    <mdx n="0" f="v">
      <t c="3" si="227">
        <n x="225"/>
        <n x="606"/>
        <n x="188"/>
      </t>
    </mdx>
    <mdx n="0" f="v">
      <t c="3" si="227">
        <n x="225"/>
        <n x="628"/>
        <n x="188"/>
      </t>
    </mdx>
    <mdx n="0" f="v">
      <t c="3" si="227">
        <n x="225"/>
        <n x="607"/>
        <n x="188"/>
      </t>
    </mdx>
    <mdx n="0" f="v">
      <t c="3" si="227">
        <n x="225"/>
        <n x="629"/>
        <n x="188"/>
      </t>
    </mdx>
    <mdx n="0" f="v">
      <t c="3" si="227">
        <n x="225"/>
        <n x="634"/>
        <n x="188"/>
      </t>
    </mdx>
    <mdx n="0" f="v">
      <t c="3" si="227">
        <n x="225"/>
        <n x="625"/>
        <n x="188"/>
      </t>
    </mdx>
    <mdx n="0" f="v">
      <t c="3" si="227">
        <n x="225"/>
        <n x="638"/>
        <n x="188"/>
      </t>
    </mdx>
    <mdx n="0" f="v">
      <t c="3" si="227">
        <n x="225"/>
        <n x="642"/>
        <n x="188"/>
      </t>
    </mdx>
    <mdx n="0" f="v">
      <t c="3" si="227">
        <n x="225"/>
        <n x="643"/>
        <n x="188"/>
      </t>
    </mdx>
    <mdx n="0" f="v">
      <t c="3" si="227">
        <n x="225"/>
        <n x="644"/>
        <n x="188"/>
      </t>
    </mdx>
    <mdx n="0" f="v">
      <t c="3" si="227">
        <n x="225"/>
        <n x="645"/>
        <n x="188"/>
      </t>
    </mdx>
    <mdx n="0" f="v">
      <t c="3" si="227">
        <n x="225"/>
        <n x="646"/>
        <n x="188"/>
      </t>
    </mdx>
    <mdx n="0" f="v">
      <t c="3" si="227">
        <n x="225"/>
        <n x="647"/>
        <n x="188"/>
      </t>
    </mdx>
    <mdx n="0" f="v">
      <t c="3" si="227">
        <n x="225"/>
        <n x="648"/>
        <n x="188"/>
      </t>
    </mdx>
    <mdx n="0" f="v">
      <t c="3" si="227">
        <n x="225"/>
        <n x="649"/>
        <n x="188"/>
      </t>
    </mdx>
    <mdx n="0" f="v">
      <t c="3" si="227">
        <n x="225"/>
        <n x="650"/>
        <n x="188"/>
      </t>
    </mdx>
    <mdx n="0" f="v">
      <t c="3" si="227">
        <n x="225"/>
        <n x="651"/>
        <n x="188"/>
      </t>
    </mdx>
    <mdx n="0" f="v">
      <t c="3" si="227">
        <n x="225"/>
        <n x="652"/>
        <n x="188"/>
      </t>
    </mdx>
    <mdx n="0" f="v">
      <t c="3" si="227">
        <n x="225"/>
        <n x="653"/>
        <n x="188"/>
      </t>
    </mdx>
    <mdx n="0" f="v">
      <t c="3" si="227">
        <n x="225"/>
        <n x="654"/>
        <n x="188"/>
      </t>
    </mdx>
    <mdx n="0" f="v">
      <t c="3" si="227">
        <n x="225"/>
        <n x="655"/>
        <n x="188"/>
      </t>
    </mdx>
    <mdx n="0" f="v">
      <t c="3" si="227">
        <n x="225"/>
        <n x="322"/>
        <n x="189"/>
      </t>
    </mdx>
    <mdx n="0" f="v">
      <t c="3" si="227">
        <n x="225"/>
        <n x="321"/>
        <n x="189"/>
      </t>
    </mdx>
    <mdx n="0" f="v">
      <t c="3" si="227">
        <n x="225"/>
        <n x="338"/>
        <n x="189"/>
      </t>
    </mdx>
    <mdx n="0" f="v">
      <t c="3" si="227">
        <n x="225"/>
        <n x="320"/>
        <n x="189"/>
      </t>
    </mdx>
    <mdx n="0" f="v">
      <t c="3" si="227">
        <n x="225"/>
        <n x="319"/>
        <n x="189"/>
      </t>
    </mdx>
    <mdx n="0" f="v">
      <t c="3" si="227">
        <n x="225"/>
        <n x="318"/>
        <n x="189"/>
      </t>
    </mdx>
    <mdx n="0" f="v">
      <t c="3" si="227">
        <n x="225"/>
        <n x="337"/>
        <n x="189"/>
      </t>
    </mdx>
    <mdx n="0" f="v">
      <t c="3" si="227">
        <n x="225"/>
        <n x="345"/>
        <n x="189"/>
      </t>
    </mdx>
    <mdx n="0" f="v">
      <t c="3" si="227">
        <n x="225"/>
        <n x="336"/>
        <n x="189"/>
      </t>
    </mdx>
    <mdx n="0" f="v">
      <t c="3" si="227">
        <n x="225"/>
        <n x="317"/>
        <n x="189"/>
      </t>
    </mdx>
    <mdx n="0" f="v">
      <t c="3" si="227">
        <n x="225"/>
        <n x="282"/>
        <n x="189"/>
      </t>
    </mdx>
    <mdx n="0" f="v">
      <t c="3" si="227">
        <n x="225"/>
        <n x="315"/>
        <n x="189"/>
      </t>
    </mdx>
    <mdx n="0" f="v">
      <t c="3" si="227">
        <n x="225"/>
        <n x="314"/>
        <n x="189"/>
      </t>
    </mdx>
    <mdx n="0" f="v">
      <t c="3" si="227">
        <n x="225"/>
        <n x="339"/>
        <n x="189"/>
      </t>
    </mdx>
    <mdx n="0" f="v">
      <t c="3" si="227">
        <n x="225"/>
        <n x="324"/>
        <n x="189"/>
      </t>
    </mdx>
    <mdx n="0" f="v">
      <t c="3" si="227">
        <n x="225"/>
        <n x="312"/>
        <n x="189"/>
      </t>
    </mdx>
    <mdx n="0" f="v">
      <t c="3" si="227">
        <n x="225"/>
        <n x="310"/>
        <n x="189"/>
      </t>
    </mdx>
    <mdx n="0" f="v">
      <t c="3" si="227">
        <n x="225"/>
        <n x="308"/>
        <n x="189"/>
      </t>
    </mdx>
    <mdx n="0" f="v">
      <t c="3" si="227">
        <n x="225"/>
        <n x="306"/>
        <n x="189"/>
      </t>
    </mdx>
    <mdx n="0" f="v">
      <t c="3" si="227">
        <n x="225"/>
        <n x="305"/>
        <n x="189"/>
      </t>
    </mdx>
    <mdx n="0" f="v">
      <t c="3" si="227">
        <n x="225"/>
        <n x="323"/>
        <n x="189"/>
      </t>
    </mdx>
    <mdx n="0" f="v">
      <t c="3" si="227">
        <n x="225"/>
        <n x="291"/>
        <n x="189"/>
      </t>
    </mdx>
    <mdx n="0" f="v">
      <t c="3" si="227">
        <n x="225"/>
        <n x="303"/>
        <n x="189"/>
      </t>
    </mdx>
    <mdx n="0" f="v">
      <t c="3" si="227">
        <n x="225"/>
        <n x="352"/>
        <n x="189"/>
      </t>
    </mdx>
    <mdx n="0" f="v">
      <t c="3" si="227">
        <n x="225"/>
        <n x="302"/>
        <n x="189"/>
      </t>
    </mdx>
    <mdx n="0" f="v">
      <t c="3" si="227">
        <n x="225"/>
        <n x="342"/>
        <n x="189"/>
      </t>
    </mdx>
    <mdx n="0" f="v">
      <t c="3" si="227">
        <n x="225"/>
        <n x="332"/>
        <n x="189"/>
      </t>
    </mdx>
    <mdx n="0" f="v">
      <t c="3" si="227">
        <n x="225"/>
        <n x="331"/>
        <n x="189"/>
      </t>
    </mdx>
    <mdx n="0" f="v">
      <t c="3" si="227">
        <n x="225"/>
        <n x="349"/>
        <n x="189"/>
      </t>
    </mdx>
    <mdx n="0" f="v">
      <t c="3" si="227">
        <n x="225"/>
        <n x="553"/>
        <n x="189"/>
      </t>
    </mdx>
    <mdx n="0" f="v">
      <t c="3" si="227">
        <n x="225"/>
        <n x="330"/>
        <n x="189"/>
      </t>
    </mdx>
    <mdx n="0" f="v">
      <t c="3" si="227">
        <n x="225"/>
        <n x="351"/>
        <n x="189"/>
      </t>
    </mdx>
    <mdx n="0" f="v">
      <t c="3" si="227">
        <n x="225"/>
        <n x="554"/>
        <n x="189"/>
      </t>
    </mdx>
    <mdx n="0" f="v">
      <t c="3" si="227">
        <n x="225"/>
        <n x="556"/>
        <n x="189"/>
      </t>
    </mdx>
    <mdx n="0" f="v">
      <t c="3" si="227">
        <n x="225"/>
        <n x="300"/>
        <n x="189"/>
      </t>
    </mdx>
    <mdx n="0" f="v">
      <t c="3" si="227">
        <n x="225"/>
        <n x="569"/>
        <n x="189"/>
      </t>
    </mdx>
    <mdx n="0" f="v">
      <t c="3" si="227">
        <n x="225"/>
        <n x="296"/>
        <n x="189"/>
      </t>
    </mdx>
    <mdx n="0" f="v">
      <t c="3" si="227">
        <n x="225"/>
        <n x="295"/>
        <n x="189"/>
      </t>
    </mdx>
    <mdx n="0" f="v">
      <t c="3" si="227">
        <n x="225"/>
        <n x="298"/>
        <n x="189"/>
      </t>
    </mdx>
    <mdx n="0" f="v">
      <t c="3" si="227">
        <n x="225"/>
        <n x="344"/>
        <n x="189"/>
      </t>
    </mdx>
    <mdx n="0" f="v">
      <t c="3" si="227">
        <n x="225"/>
        <n x="325"/>
        <n x="189"/>
      </t>
    </mdx>
    <mdx n="0" f="v">
      <t c="3" si="227">
        <n x="225"/>
        <n x="313"/>
        <n x="189"/>
      </t>
    </mdx>
    <mdx n="0" f="v">
      <t c="3" si="227">
        <n x="225"/>
        <n x="335"/>
        <n x="189"/>
      </t>
    </mdx>
    <mdx n="0" f="v">
      <t c="3" si="227">
        <n x="225"/>
        <n x="309"/>
        <n x="189"/>
      </t>
    </mdx>
    <mdx n="0" f="v">
      <t c="3" si="227">
        <n x="225"/>
        <n x="334"/>
        <n x="189"/>
      </t>
    </mdx>
    <mdx n="0" f="v">
      <t c="3" si="227">
        <n x="225"/>
        <n x="343"/>
        <n x="189"/>
      </t>
    </mdx>
    <mdx n="0" f="v">
      <t c="3" si="227">
        <n x="225"/>
        <n x="279"/>
        <n x="189"/>
      </t>
    </mdx>
    <mdx n="0" f="v">
      <t c="3" si="227">
        <n x="225"/>
        <n x="557"/>
        <n x="189"/>
      </t>
    </mdx>
    <mdx n="0" f="v">
      <t c="3" si="227">
        <n x="225"/>
        <n x="551"/>
        <n x="189"/>
      </t>
    </mdx>
    <mdx n="0" f="v">
      <t c="3" si="227">
        <n x="225"/>
        <n x="333"/>
        <n x="189"/>
      </t>
    </mdx>
    <mdx n="0" f="v">
      <t c="3" si="227">
        <n x="225"/>
        <n x="550"/>
        <n x="189"/>
      </t>
    </mdx>
    <mdx n="0" f="v">
      <t c="3" si="227">
        <n x="225"/>
        <n x="549"/>
        <n x="189"/>
      </t>
    </mdx>
    <mdx n="0" f="v">
      <t c="3" si="227">
        <n x="225"/>
        <n x="558"/>
        <n x="189"/>
      </t>
    </mdx>
    <mdx n="0" f="v">
      <t c="3" si="227">
        <n x="225"/>
        <n x="559"/>
        <n x="189"/>
      </t>
    </mdx>
    <mdx n="0" f="v">
      <t c="3" si="227">
        <n x="225"/>
        <n x="560"/>
        <n x="189"/>
      </t>
    </mdx>
    <mdx n="0" f="v">
      <t c="3" si="227">
        <n x="225"/>
        <n x="561"/>
        <n x="189"/>
      </t>
    </mdx>
    <mdx n="0" f="v">
      <t c="3" si="227">
        <n x="225"/>
        <n x="562"/>
        <n x="189"/>
      </t>
    </mdx>
    <mdx n="0" f="v">
      <t c="3" si="227">
        <n x="225"/>
        <n x="341"/>
        <n x="189"/>
      </t>
    </mdx>
    <mdx n="0" f="v">
      <t c="3" si="227">
        <n x="225"/>
        <n x="563"/>
        <n x="189"/>
      </t>
    </mdx>
    <mdx n="0" f="v">
      <t c="3" si="227">
        <n x="225"/>
        <n x="564"/>
        <n x="189"/>
      </t>
    </mdx>
    <mdx n="0" f="v">
      <t c="3" si="227">
        <n x="225"/>
        <n x="565"/>
        <n x="189"/>
      </t>
    </mdx>
    <mdx n="0" f="v">
      <t c="3" si="227">
        <n x="225"/>
        <n x="566"/>
        <n x="189"/>
      </t>
    </mdx>
    <mdx n="0" f="v">
      <t c="3" si="227">
        <n x="225"/>
        <n x="567"/>
        <n x="189"/>
      </t>
    </mdx>
    <mdx n="0" f="v">
      <t c="3" si="227">
        <n x="225"/>
        <n x="568"/>
        <n x="189"/>
      </t>
    </mdx>
    <mdx n="0" f="v">
      <t c="3" si="227">
        <n x="225"/>
        <n x="571"/>
        <n x="189"/>
      </t>
    </mdx>
    <mdx n="0" f="v">
      <t c="3" si="227">
        <n x="225"/>
        <n x="555"/>
        <n x="189"/>
      </t>
    </mdx>
    <mdx n="0" f="v">
      <t c="3" si="227">
        <n x="225"/>
        <n x="580"/>
        <n x="189"/>
      </t>
    </mdx>
    <mdx n="0" f="v">
      <t c="3" si="227">
        <n x="225"/>
        <n x="581"/>
        <n x="189"/>
      </t>
    </mdx>
    <mdx n="0" f="v">
      <t c="3" si="227">
        <n x="225"/>
        <n x="570"/>
        <n x="189"/>
      </t>
    </mdx>
    <mdx n="0" f="v">
      <t c="3" si="227">
        <n x="225"/>
        <n x="586"/>
        <n x="189"/>
      </t>
    </mdx>
    <mdx n="0" f="v">
      <t c="3" si="227">
        <n x="225"/>
        <n x="340"/>
        <n x="189"/>
      </t>
    </mdx>
    <mdx n="0" f="v">
      <t c="3" si="227">
        <n x="225"/>
        <n x="574"/>
        <n x="189"/>
      </t>
    </mdx>
    <mdx n="0" f="v">
      <t c="3" si="227">
        <n x="225"/>
        <n x="354"/>
        <n x="189"/>
      </t>
    </mdx>
    <mdx n="0" f="v">
      <t c="3" si="227">
        <n x="225"/>
        <n x="575"/>
        <n x="189"/>
      </t>
    </mdx>
    <mdx n="0" f="v">
      <t c="3" si="227">
        <n x="225"/>
        <n x="576"/>
        <n x="189"/>
      </t>
    </mdx>
    <mdx n="0" f="v">
      <t c="3" si="227">
        <n x="225"/>
        <n x="577"/>
        <n x="189"/>
      </t>
    </mdx>
    <mdx n="0" f="v">
      <t c="3" si="227">
        <n x="225"/>
        <n x="578"/>
        <n x="189"/>
      </t>
    </mdx>
    <mdx n="0" f="v">
      <t c="3" si="227">
        <n x="225"/>
        <n x="579"/>
        <n x="189"/>
      </t>
    </mdx>
    <mdx n="0" f="v">
      <t c="3" si="227">
        <n x="225"/>
        <n x="353"/>
        <n x="189"/>
      </t>
    </mdx>
    <mdx n="0" f="v">
      <t c="3" si="227">
        <n x="225"/>
        <n x="347"/>
        <n x="189"/>
      </t>
    </mdx>
    <mdx n="0" f="v">
      <t c="3" si="227">
        <n x="225"/>
        <n x="572"/>
        <n x="189"/>
      </t>
    </mdx>
    <mdx n="0" f="v">
      <t c="3" si="227">
        <n x="225"/>
        <n x="573"/>
        <n x="189"/>
      </t>
    </mdx>
    <mdx n="0" f="v">
      <t c="3" si="227">
        <n x="225"/>
        <n x="583"/>
        <n x="189"/>
      </t>
    </mdx>
    <mdx n="0" f="v">
      <t c="3" si="227">
        <n x="225"/>
        <n x="585"/>
        <n x="189"/>
      </t>
    </mdx>
    <mdx n="0" f="v">
      <t c="3" si="227">
        <n x="225"/>
        <n x="602"/>
        <n x="189"/>
      </t>
    </mdx>
    <mdx n="0" f="v">
      <t c="3" si="227">
        <n x="225"/>
        <n x="588"/>
        <n x="189"/>
      </t>
    </mdx>
    <mdx n="0" f="v">
      <t c="3" si="227">
        <n x="225"/>
        <n x="598"/>
        <n x="189"/>
      </t>
    </mdx>
    <mdx n="0" f="v">
      <t c="3" si="227">
        <n x="225"/>
        <n x="597"/>
        <n x="189"/>
      </t>
    </mdx>
    <mdx n="0" f="v">
      <t c="3" si="227">
        <n x="225"/>
        <n x="589"/>
        <n x="189"/>
      </t>
    </mdx>
    <mdx n="0" f="v">
      <t c="3" si="227">
        <n x="225"/>
        <n x="590"/>
        <n x="189"/>
      </t>
    </mdx>
    <mdx n="0" f="v">
      <t c="3" si="227">
        <n x="225"/>
        <n x="591"/>
        <n x="189"/>
      </t>
    </mdx>
    <mdx n="0" f="v">
      <t c="3" si="227">
        <n x="225"/>
        <n x="592"/>
        <n x="189"/>
      </t>
    </mdx>
    <mdx n="0" f="v">
      <t c="3" si="227">
        <n x="225"/>
        <n x="593"/>
        <n x="189"/>
      </t>
    </mdx>
    <mdx n="0" f="v">
      <t c="3" si="227">
        <n x="225"/>
        <n x="594"/>
        <n x="189"/>
      </t>
    </mdx>
    <mdx n="0" f="v">
      <t c="3" si="227">
        <n x="225"/>
        <n x="595"/>
        <n x="189"/>
      </t>
    </mdx>
    <mdx n="0" f="v">
      <t c="3" si="227">
        <n x="225"/>
        <n x="596"/>
        <n x="189"/>
      </t>
    </mdx>
    <mdx n="0" f="v">
      <t c="3" si="227">
        <n x="225"/>
        <n x="600"/>
        <n x="189"/>
      </t>
    </mdx>
    <mdx n="0" f="v">
      <t c="3" si="227">
        <n x="225"/>
        <n x="587"/>
        <n x="189"/>
      </t>
    </mdx>
    <mdx n="0" f="v">
      <t c="3" si="227">
        <n x="225"/>
        <n x="599"/>
        <n x="189"/>
      </t>
    </mdx>
    <mdx n="0" f="v">
      <t c="3" si="227">
        <n x="225"/>
        <n x="601"/>
        <n x="189"/>
      </t>
    </mdx>
    <mdx n="0" f="v">
      <t c="3" si="227">
        <n x="225"/>
        <n x="582"/>
        <n x="189"/>
      </t>
    </mdx>
    <mdx n="0" f="v">
      <t c="3" si="227">
        <n x="225"/>
        <n x="628"/>
        <n x="189"/>
      </t>
    </mdx>
    <mdx n="0" f="v">
      <t c="3" si="227">
        <n x="225"/>
        <n x="584"/>
        <n x="189"/>
      </t>
    </mdx>
    <mdx n="0" f="v">
      <t c="3" si="227">
        <n x="225"/>
        <n x="603"/>
        <n x="189"/>
      </t>
    </mdx>
    <mdx n="0" f="v">
      <t c="3" si="227">
        <n x="225"/>
        <n x="604"/>
        <n x="189"/>
      </t>
    </mdx>
    <mdx n="0" f="v">
      <t c="3" si="227">
        <n x="225"/>
        <n x="605"/>
        <n x="189"/>
      </t>
    </mdx>
    <mdx n="0" f="v">
      <t c="3" si="227">
        <n x="225"/>
        <n x="614"/>
        <n x="189"/>
      </t>
    </mdx>
    <mdx n="0" f="v">
      <t c="3" si="227">
        <n x="225"/>
        <n x="625"/>
        <n x="189"/>
      </t>
    </mdx>
    <mdx n="0" f="v">
      <t c="3" si="227">
        <n x="225"/>
        <n x="613"/>
        <n x="189"/>
      </t>
    </mdx>
    <mdx n="0" f="v">
      <t c="3" si="227">
        <n x="225"/>
        <n x="609"/>
        <n x="189"/>
      </t>
    </mdx>
    <mdx n="0" f="v">
      <t c="3" si="227">
        <n x="225"/>
        <n x="610"/>
        <n x="189"/>
      </t>
    </mdx>
    <mdx n="0" f="v">
      <t c="3" si="227">
        <n x="225"/>
        <n x="611"/>
        <n x="189"/>
      </t>
    </mdx>
    <mdx n="0" f="v">
      <t c="3" si="227">
        <n x="225"/>
        <n x="612"/>
        <n x="189"/>
      </t>
    </mdx>
    <mdx n="0" f="v">
      <t c="3" si="227">
        <n x="225"/>
        <n x="615"/>
        <n x="189"/>
      </t>
    </mdx>
    <mdx n="0" f="v">
      <t c="3" si="227">
        <n x="225"/>
        <n x="616"/>
        <n x="189"/>
      </t>
    </mdx>
    <mdx n="0" f="v">
      <t c="3" si="227">
        <n x="225"/>
        <n x="608"/>
        <n x="189"/>
      </t>
    </mdx>
    <mdx n="0" f="v">
      <t c="3" si="227">
        <n x="225"/>
        <n x="617"/>
        <n x="189"/>
      </t>
    </mdx>
    <mdx n="0" f="v">
      <t c="3" si="227">
        <n x="225"/>
        <n x="618"/>
        <n x="189"/>
      </t>
    </mdx>
    <mdx n="0" f="v">
      <t c="3" si="227">
        <n x="225"/>
        <n x="619"/>
        <n x="189"/>
      </t>
    </mdx>
    <mdx n="0" f="v">
      <t c="3" si="227">
        <n x="225"/>
        <n x="620"/>
        <n x="189"/>
      </t>
    </mdx>
    <mdx n="0" f="v">
      <t c="3" si="227">
        <n x="225"/>
        <n x="621"/>
        <n x="189"/>
      </t>
    </mdx>
    <mdx n="0" f="v">
      <t c="3" si="227">
        <n x="225"/>
        <n x="622"/>
        <n x="189"/>
      </t>
    </mdx>
    <mdx n="0" f="v">
      <t c="3" si="227">
        <n x="225"/>
        <n x="623"/>
        <n x="189"/>
      </t>
    </mdx>
    <mdx n="0" f="v">
      <t c="3" si="227">
        <n x="225"/>
        <n x="624"/>
        <n x="189"/>
      </t>
    </mdx>
    <mdx n="0" f="v">
      <t c="3" si="227">
        <n x="225"/>
        <n x="627"/>
        <n x="189"/>
      </t>
    </mdx>
    <mdx n="0" f="v">
      <t c="3" si="227">
        <n x="225"/>
        <n x="640"/>
        <n x="189"/>
      </t>
    </mdx>
    <mdx n="0" f="v">
      <t c="3" si="227">
        <n x="225"/>
        <n x="633"/>
        <n x="189"/>
      </t>
    </mdx>
    <mdx n="0" f="v">
      <t c="3" si="227">
        <n x="225"/>
        <n x="632"/>
        <n x="189"/>
      </t>
    </mdx>
    <mdx n="0" f="v">
      <t c="3" si="227">
        <n x="225"/>
        <n x="607"/>
        <n x="189"/>
      </t>
    </mdx>
    <mdx n="0" f="v">
      <t c="3" si="227">
        <n x="225"/>
        <n x="626"/>
        <n x="189"/>
      </t>
    </mdx>
    <mdx n="0" f="v">
      <t c="3" si="227">
        <n x="225"/>
        <n x="641"/>
        <n x="189"/>
      </t>
    </mdx>
    <mdx n="0" f="v">
      <t c="3" si="227">
        <n x="225"/>
        <n x="629"/>
        <n x="189"/>
      </t>
    </mdx>
    <mdx n="0" f="v">
      <t c="3" si="227">
        <n x="225"/>
        <n x="631"/>
        <n x="189"/>
      </t>
    </mdx>
    <mdx n="0" f="v">
      <t c="3" si="227">
        <n x="225"/>
        <n x="635"/>
        <n x="189"/>
      </t>
    </mdx>
    <mdx n="0" f="v">
      <t c="3" si="227">
        <n x="225"/>
        <n x="636"/>
        <n x="189"/>
      </t>
    </mdx>
    <mdx n="0" f="v">
      <t c="3" si="227">
        <n x="225"/>
        <n x="637"/>
        <n x="189"/>
      </t>
    </mdx>
    <mdx n="0" f="v">
      <t c="3" si="227">
        <n x="225"/>
        <n x="639"/>
        <n x="189"/>
      </t>
    </mdx>
    <mdx n="0" f="v">
      <t c="3" si="227">
        <n x="225"/>
        <n x="634"/>
        <n x="189"/>
      </t>
    </mdx>
    <mdx n="0" f="v">
      <t c="3" si="227">
        <n x="225"/>
        <n x="630"/>
        <n x="189"/>
      </t>
    </mdx>
    <mdx n="0" f="v">
      <t c="3" si="227">
        <n x="225"/>
        <n x="638"/>
        <n x="189"/>
      </t>
    </mdx>
    <mdx n="0" f="v">
      <t c="3" si="227">
        <n x="225"/>
        <n x="606"/>
        <n x="189"/>
      </t>
    </mdx>
    <mdx n="0" f="v">
      <t c="3" si="227">
        <n x="225"/>
        <n x="643"/>
        <n x="189"/>
      </t>
    </mdx>
    <mdx n="0" f="v">
      <t c="3" si="227">
        <n x="225"/>
        <n x="644"/>
        <n x="189"/>
      </t>
    </mdx>
    <mdx n="0" f="v">
      <t c="3" si="227">
        <n x="225"/>
        <n x="645"/>
        <n x="189"/>
      </t>
    </mdx>
    <mdx n="0" f="v">
      <t c="3" si="227">
        <n x="225"/>
        <n x="646"/>
        <n x="189"/>
      </t>
    </mdx>
    <mdx n="0" f="v">
      <t c="3" si="227">
        <n x="225"/>
        <n x="647"/>
        <n x="189"/>
      </t>
    </mdx>
    <mdx n="0" f="v">
      <t c="3" si="227">
        <n x="225"/>
        <n x="648"/>
        <n x="189"/>
      </t>
    </mdx>
    <mdx n="0" f="v">
      <t c="3" si="227">
        <n x="225"/>
        <n x="649"/>
        <n x="189"/>
      </t>
    </mdx>
    <mdx n="0" f="v">
      <t c="3" si="227">
        <n x="225"/>
        <n x="650"/>
        <n x="189"/>
      </t>
    </mdx>
    <mdx n="0" f="v">
      <t c="3" si="227">
        <n x="225"/>
        <n x="651"/>
        <n x="189"/>
      </t>
    </mdx>
    <mdx n="0" f="v">
      <t c="3" si="227">
        <n x="225"/>
        <n x="652"/>
        <n x="189"/>
      </t>
    </mdx>
    <mdx n="0" f="v">
      <t c="3" si="227">
        <n x="225"/>
        <n x="653"/>
        <n x="189"/>
      </t>
    </mdx>
    <mdx n="0" f="v">
      <t c="3" si="227">
        <n x="225"/>
        <n x="654"/>
        <n x="189"/>
      </t>
    </mdx>
    <mdx n="0" f="v">
      <t c="3" si="227">
        <n x="225"/>
        <n x="642"/>
        <n x="189"/>
      </t>
    </mdx>
    <mdx n="0" f="v">
      <t c="3" si="227">
        <n x="225"/>
        <n x="655"/>
        <n x="189"/>
      </t>
    </mdx>
    <mdx n="0" f="v">
      <t c="3" si="227">
        <n x="225"/>
        <n x="322"/>
        <n x="190"/>
      </t>
    </mdx>
    <mdx n="0" f="v">
      <t c="3" si="227">
        <n x="225"/>
        <n x="321"/>
        <n x="190"/>
      </t>
    </mdx>
    <mdx n="0" f="v">
      <t c="3" si="227">
        <n x="225"/>
        <n x="338"/>
        <n x="190"/>
      </t>
    </mdx>
    <mdx n="0" f="v">
      <t c="3" si="227">
        <n x="225"/>
        <n x="320"/>
        <n x="190"/>
      </t>
    </mdx>
    <mdx n="0" f="v">
      <t c="3" si="227">
        <n x="225"/>
        <n x="319"/>
        <n x="190"/>
      </t>
    </mdx>
    <mdx n="0" f="v">
      <t c="3" si="227">
        <n x="225"/>
        <n x="318"/>
        <n x="190"/>
      </t>
    </mdx>
    <mdx n="0" f="v">
      <t c="3" si="227">
        <n x="225"/>
        <n x="337"/>
        <n x="190"/>
      </t>
    </mdx>
    <mdx n="0" f="v">
      <t c="3" si="227">
        <n x="225"/>
        <n x="345"/>
        <n x="190"/>
      </t>
    </mdx>
    <mdx n="0" f="v">
      <t c="3" si="227">
        <n x="225"/>
        <n x="336"/>
        <n x="190"/>
      </t>
    </mdx>
    <mdx n="0" f="v">
      <t c="3" si="227">
        <n x="225"/>
        <n x="317"/>
        <n x="190"/>
      </t>
    </mdx>
    <mdx n="0" f="v">
      <t c="3" si="227">
        <n x="225"/>
        <n x="298"/>
        <n x="190"/>
      </t>
    </mdx>
    <mdx n="0" f="v">
      <t c="3" si="227">
        <n x="225"/>
        <n x="552"/>
        <n x="190"/>
      </t>
    </mdx>
    <mdx n="0" f="v">
      <t c="3" si="227">
        <n x="225"/>
        <n x="582"/>
        <n x="190"/>
      </t>
    </mdx>
    <mdx n="0" f="v">
      <t c="3" si="227">
        <n x="225"/>
        <n x="282"/>
        <n x="190"/>
      </t>
    </mdx>
    <mdx n="0" f="v">
      <t c="3" si="227">
        <n x="225"/>
        <n x="315"/>
        <n x="190"/>
      </t>
    </mdx>
    <mdx n="0" f="v">
      <t c="3" si="227">
        <n x="225"/>
        <n x="314"/>
        <n x="190"/>
      </t>
    </mdx>
    <mdx n="0" f="v">
      <t c="3" si="227">
        <n x="225"/>
        <n x="339"/>
        <n x="190"/>
      </t>
    </mdx>
    <mdx n="0" f="v">
      <t c="3" si="227">
        <n x="225"/>
        <n x="324"/>
        <n x="190"/>
      </t>
    </mdx>
    <mdx n="0" f="v">
      <t c="3" si="227">
        <n x="225"/>
        <n x="312"/>
        <n x="190"/>
      </t>
    </mdx>
    <mdx n="0" f="v">
      <t c="3" si="227">
        <n x="225"/>
        <n x="310"/>
        <n x="190"/>
      </t>
    </mdx>
    <mdx n="0" f="v">
      <t c="3" si="227">
        <n x="225"/>
        <n x="308"/>
        <n x="190"/>
      </t>
    </mdx>
    <mdx n="0" f="v">
      <t c="3" si="227">
        <n x="225"/>
        <n x="306"/>
        <n x="190"/>
      </t>
    </mdx>
    <mdx n="0" f="v">
      <t c="3" si="227">
        <n x="225"/>
        <n x="305"/>
        <n x="190"/>
      </t>
    </mdx>
    <mdx n="0" f="v">
      <t c="3" si="227">
        <n x="225"/>
        <n x="323"/>
        <n x="190"/>
      </t>
    </mdx>
    <mdx n="0" f="v">
      <t c="3" si="227">
        <n x="225"/>
        <n x="291"/>
        <n x="190"/>
      </t>
    </mdx>
    <mdx n="0" f="v">
      <t c="3" si="227">
        <n x="225"/>
        <n x="303"/>
        <n x="190"/>
      </t>
    </mdx>
    <mdx n="0" f="v">
      <t c="3" si="227">
        <n x="225"/>
        <n x="352"/>
        <n x="190"/>
      </t>
    </mdx>
    <mdx n="0" f="v">
      <t c="3" si="227">
        <n x="225"/>
        <n x="302"/>
        <n x="190"/>
      </t>
    </mdx>
    <mdx n="0" f="v">
      <t c="3" si="227">
        <n x="225"/>
        <n x="342"/>
        <n x="190"/>
      </t>
    </mdx>
    <mdx n="0" f="v">
      <t c="3" si="227">
        <n x="225"/>
        <n x="332"/>
        <n x="190"/>
      </t>
    </mdx>
    <mdx n="0" f="v">
      <t c="3" si="227">
        <n x="225"/>
        <n x="331"/>
        <n x="190"/>
      </t>
    </mdx>
    <mdx n="0" f="v">
      <t c="3" si="227">
        <n x="225"/>
        <n x="349"/>
        <n x="190"/>
      </t>
    </mdx>
    <mdx n="0" f="v">
      <t c="3" si="227">
        <n x="225"/>
        <n x="553"/>
        <n x="190"/>
      </t>
    </mdx>
    <mdx n="0" f="v">
      <t c="3" si="227">
        <n x="225"/>
        <n x="330"/>
        <n x="190"/>
      </t>
    </mdx>
    <mdx n="0" f="v">
      <t c="3" si="227">
        <n x="225"/>
        <n x="351"/>
        <n x="190"/>
      </t>
    </mdx>
    <mdx n="0" f="v">
      <t c="3" si="227">
        <n x="225"/>
        <n x="554"/>
        <n x="190"/>
      </t>
    </mdx>
    <mdx n="0" f="v">
      <t c="3" si="227">
        <n x="225"/>
        <n x="555"/>
        <n x="190"/>
      </t>
    </mdx>
    <mdx n="0" f="v">
      <t c="3" si="227">
        <n x="225"/>
        <n x="556"/>
        <n x="190"/>
      </t>
    </mdx>
    <mdx n="0" f="v">
      <t c="3" si="227">
        <n x="225"/>
        <n x="300"/>
        <n x="190"/>
      </t>
    </mdx>
    <mdx n="0" f="v">
      <t c="3" si="227">
        <n x="225"/>
        <n x="344"/>
        <n x="190"/>
      </t>
    </mdx>
    <mdx n="0" f="v">
      <t c="3" si="227">
        <n x="225"/>
        <n x="325"/>
        <n x="190"/>
      </t>
    </mdx>
    <mdx n="0" f="v">
      <t c="3" si="227">
        <n x="225"/>
        <n x="313"/>
        <n x="190"/>
      </t>
    </mdx>
    <mdx n="0" f="v">
      <t c="3" si="227">
        <n x="225"/>
        <n x="335"/>
        <n x="190"/>
      </t>
    </mdx>
    <mdx n="0" f="v">
      <t c="3" si="227">
        <n x="225"/>
        <n x="309"/>
        <n x="190"/>
      </t>
    </mdx>
    <mdx n="0" f="v">
      <t c="3" si="227">
        <n x="225"/>
        <n x="334"/>
        <n x="190"/>
      </t>
    </mdx>
    <mdx n="0" f="v">
      <t c="3" si="227">
        <n x="225"/>
        <n x="343"/>
        <n x="190"/>
      </t>
    </mdx>
    <mdx n="0" f="v">
      <t c="3" si="227">
        <n x="225"/>
        <n x="279"/>
        <n x="190"/>
      </t>
    </mdx>
    <mdx n="0" f="v">
      <t c="3" si="227">
        <n x="225"/>
        <n x="557"/>
        <n x="190"/>
      </t>
    </mdx>
    <mdx n="0" f="v">
      <t c="3" si="227">
        <n x="225"/>
        <n x="551"/>
        <n x="190"/>
      </t>
    </mdx>
    <mdx n="0" f="v">
      <t c="3" si="227">
        <n x="225"/>
        <n x="333"/>
        <n x="190"/>
      </t>
    </mdx>
    <mdx n="0" f="v">
      <t c="3" si="227">
        <n x="225"/>
        <n x="550"/>
        <n x="190"/>
      </t>
    </mdx>
    <mdx n="0" f="v">
      <t c="3" si="227">
        <n x="225"/>
        <n x="549"/>
        <n x="190"/>
      </t>
    </mdx>
    <mdx n="0" f="v">
      <t c="3" si="227">
        <n x="225"/>
        <n x="558"/>
        <n x="190"/>
      </t>
    </mdx>
    <mdx n="0" f="v">
      <t c="3" si="227">
        <n x="225"/>
        <n x="559"/>
        <n x="190"/>
      </t>
    </mdx>
    <mdx n="0" f="v">
      <t c="3" si="227">
        <n x="225"/>
        <n x="560"/>
        <n x="190"/>
      </t>
    </mdx>
    <mdx n="0" f="v">
      <t c="3" si="227">
        <n x="225"/>
        <n x="561"/>
        <n x="190"/>
      </t>
    </mdx>
    <mdx n="0" f="v">
      <t c="3" si="227">
        <n x="225"/>
        <n x="562"/>
        <n x="190"/>
      </t>
    </mdx>
    <mdx n="0" f="v">
      <t c="3" si="227">
        <n x="225"/>
        <n x="296"/>
        <n x="190"/>
      </t>
    </mdx>
    <mdx n="0" f="v">
      <t c="3" si="227">
        <n x="225"/>
        <n x="563"/>
        <n x="190"/>
      </t>
    </mdx>
    <mdx n="0" f="v">
      <t c="3" si="227">
        <n x="225"/>
        <n x="564"/>
        <n x="190"/>
      </t>
    </mdx>
    <mdx n="0" f="v">
      <t c="3" si="227">
        <n x="225"/>
        <n x="565"/>
        <n x="190"/>
      </t>
    </mdx>
    <mdx n="0" f="v">
      <t c="3" si="227">
        <n x="225"/>
        <n x="566"/>
        <n x="190"/>
      </t>
    </mdx>
    <mdx n="0" f="v">
      <t c="3" si="227">
        <n x="225"/>
        <n x="567"/>
        <n x="190"/>
      </t>
    </mdx>
    <mdx n="0" f="v">
      <t c="3" si="227">
        <n x="225"/>
        <n x="568"/>
        <n x="190"/>
      </t>
    </mdx>
    <mdx n="0" f="v">
      <t c="3" si="227">
        <n x="225"/>
        <n x="569"/>
        <n x="190"/>
      </t>
    </mdx>
    <mdx n="0" f="v">
      <t c="3" si="227">
        <n x="225"/>
        <n x="570"/>
        <n x="190"/>
      </t>
    </mdx>
    <mdx n="0" f="v">
      <t c="3" si="227">
        <n x="225"/>
        <n x="572"/>
        <n x="190"/>
      </t>
    </mdx>
    <mdx n="0" f="v">
      <t c="3" si="227">
        <n x="225"/>
        <n x="573"/>
        <n x="190"/>
      </t>
    </mdx>
    <mdx n="0" f="v">
      <t c="3" si="227">
        <n x="225"/>
        <n x="574"/>
        <n x="190"/>
      </t>
    </mdx>
    <mdx n="0" f="v">
      <t c="3" si="227">
        <n x="225"/>
        <n x="571"/>
        <n x="190"/>
      </t>
    </mdx>
    <mdx n="0" f="v">
      <t c="3" si="227">
        <n x="225"/>
        <n x="340"/>
        <n x="190"/>
      </t>
    </mdx>
    <mdx n="0" f="v">
      <t c="3" si="227">
        <n x="225"/>
        <n x="354"/>
        <n x="190"/>
      </t>
    </mdx>
    <mdx n="0" f="v">
      <t c="3" si="227">
        <n x="225"/>
        <n x="575"/>
        <n x="190"/>
      </t>
    </mdx>
    <mdx n="0" f="v">
      <t c="3" si="227">
        <n x="225"/>
        <n x="576"/>
        <n x="190"/>
      </t>
    </mdx>
    <mdx n="0" f="v">
      <t c="3" si="227">
        <n x="225"/>
        <n x="577"/>
        <n x="190"/>
      </t>
    </mdx>
    <mdx n="0" f="v">
      <t c="3" si="227">
        <n x="225"/>
        <n x="578"/>
        <n x="190"/>
      </t>
    </mdx>
    <mdx n="0" f="v">
      <t c="3" si="227">
        <n x="225"/>
        <n x="579"/>
        <n x="190"/>
      </t>
    </mdx>
    <mdx n="0" f="v">
      <t c="3" si="227">
        <n x="225"/>
        <n x="353"/>
        <n x="190"/>
      </t>
    </mdx>
    <mdx n="0" f="v">
      <t c="3" si="227">
        <n x="225"/>
        <n x="347"/>
        <n x="190"/>
      </t>
    </mdx>
    <mdx n="0" f="v">
      <t c="3" si="227">
        <n x="225"/>
        <n x="583"/>
        <n x="190"/>
      </t>
    </mdx>
    <mdx n="0" f="v">
      <t c="3" si="227">
        <n x="225"/>
        <n x="580"/>
        <n x="190"/>
      </t>
    </mdx>
    <mdx n="0" f="v">
      <t c="3" si="227">
        <n x="225"/>
        <n x="581"/>
        <n x="190"/>
      </t>
    </mdx>
    <mdx n="0" f="v">
      <t c="3" si="227">
        <n x="225"/>
        <n x="587"/>
        <n x="190"/>
      </t>
    </mdx>
    <mdx n="0" f="v">
      <t c="3" si="227">
        <n x="225"/>
        <n x="584"/>
        <n x="190"/>
      </t>
    </mdx>
    <mdx n="0" f="v">
      <t c="3" si="227">
        <n x="225"/>
        <n x="585"/>
        <n x="190"/>
      </t>
    </mdx>
    <mdx n="0" f="v">
      <t c="3" si="227">
        <n x="225"/>
        <n x="586"/>
        <n x="190"/>
      </t>
    </mdx>
    <mdx n="0" f="v">
      <t c="3" si="227">
        <n x="225"/>
        <n x="588"/>
        <n x="190"/>
      </t>
    </mdx>
    <mdx n="0" f="v">
      <t c="3" si="227">
        <n x="225"/>
        <n x="589"/>
        <n x="190"/>
      </t>
    </mdx>
    <mdx n="0" f="v">
      <t c="3" si="227">
        <n x="225"/>
        <n x="590"/>
        <n x="190"/>
      </t>
    </mdx>
    <mdx n="0" f="v">
      <t c="3" si="227">
        <n x="225"/>
        <n x="591"/>
        <n x="190"/>
      </t>
    </mdx>
    <mdx n="0" f="v">
      <t c="3" si="227">
        <n x="225"/>
        <n x="592"/>
        <n x="190"/>
      </t>
    </mdx>
    <mdx n="0" f="v">
      <t c="3" si="227">
        <n x="225"/>
        <n x="593"/>
        <n x="190"/>
      </t>
    </mdx>
    <mdx n="0" f="v">
      <t c="3" si="227">
        <n x="225"/>
        <n x="594"/>
        <n x="190"/>
      </t>
    </mdx>
    <mdx n="0" f="v">
      <t c="3" si="227">
        <n x="225"/>
        <n x="595"/>
        <n x="190"/>
      </t>
    </mdx>
    <mdx n="0" f="v">
      <t c="3" si="227">
        <n x="225"/>
        <n x="596"/>
        <n x="190"/>
      </t>
    </mdx>
    <mdx n="0" f="v">
      <t c="3" si="227">
        <n x="225"/>
        <n x="597"/>
        <n x="190"/>
      </t>
    </mdx>
    <mdx n="0" f="v">
      <t c="3" si="227">
        <n x="225"/>
        <n x="598"/>
        <n x="190"/>
      </t>
    </mdx>
    <mdx n="0" f="v">
      <t c="3" si="227">
        <n x="225"/>
        <n x="599"/>
        <n x="190"/>
      </t>
    </mdx>
    <mdx n="0" f="v">
      <t c="3" si="227">
        <n x="225"/>
        <n x="600"/>
        <n x="190"/>
      </t>
    </mdx>
    <mdx n="0" f="v">
      <t c="3" si="227">
        <n x="225"/>
        <n x="601"/>
        <n x="190"/>
      </t>
    </mdx>
    <mdx n="0" f="v">
      <t c="3" si="227">
        <n x="225"/>
        <n x="602"/>
        <n x="190"/>
      </t>
    </mdx>
    <mdx n="0" f="v">
      <t c="3" si="227">
        <n x="225"/>
        <n x="603"/>
        <n x="190"/>
      </t>
    </mdx>
    <mdx n="0" f="v">
      <t c="3" si="227">
        <n x="225"/>
        <n x="604"/>
        <n x="190"/>
      </t>
    </mdx>
    <mdx n="0" f="v">
      <t c="3" si="227">
        <n x="225"/>
        <n x="605"/>
        <n x="190"/>
      </t>
    </mdx>
    <mdx n="0" f="v">
      <t c="3" si="227">
        <n x="225"/>
        <n x="608"/>
        <n x="190"/>
      </t>
    </mdx>
    <mdx n="0" f="v">
      <t c="3" si="227">
        <n x="225"/>
        <n x="606"/>
        <n x="190"/>
      </t>
    </mdx>
    <mdx n="0" f="v">
      <t c="3" si="227">
        <n x="225"/>
        <n x="609"/>
        <n x="190"/>
      </t>
    </mdx>
    <mdx n="0" f="v">
      <t c="3" si="227">
        <n x="225"/>
        <n x="610"/>
        <n x="190"/>
      </t>
    </mdx>
    <mdx n="0" f="v">
      <t c="3" si="227">
        <n x="225"/>
        <n x="611"/>
        <n x="190"/>
      </t>
    </mdx>
    <mdx n="0" f="v">
      <t c="3" si="227">
        <n x="225"/>
        <n x="612"/>
        <n x="190"/>
      </t>
    </mdx>
    <mdx n="0" f="v">
      <t c="3" si="227">
        <n x="225"/>
        <n x="613"/>
        <n x="190"/>
      </t>
    </mdx>
    <mdx n="0" f="v">
      <t c="3" si="227">
        <n x="225"/>
        <n x="614"/>
        <n x="190"/>
      </t>
    </mdx>
    <mdx n="0" f="v">
      <t c="3" si="227">
        <n x="225"/>
        <n x="615"/>
        <n x="190"/>
      </t>
    </mdx>
    <mdx n="0" f="v">
      <t c="3" si="227">
        <n x="225"/>
        <n x="607"/>
        <n x="190"/>
      </t>
    </mdx>
    <mdx n="0" f="v">
      <t c="3" si="227">
        <n x="225"/>
        <n x="616"/>
        <n x="190"/>
      </t>
    </mdx>
    <mdx n="0" f="v">
      <t c="3" si="227">
        <n x="225"/>
        <n x="617"/>
        <n x="190"/>
      </t>
    </mdx>
    <mdx n="0" f="v">
      <t c="3" si="227">
        <n x="225"/>
        <n x="618"/>
        <n x="190"/>
      </t>
    </mdx>
    <mdx n="0" f="v">
      <t c="3" si="227">
        <n x="225"/>
        <n x="619"/>
        <n x="190"/>
      </t>
    </mdx>
    <mdx n="0" f="v">
      <t c="3" si="227">
        <n x="225"/>
        <n x="620"/>
        <n x="190"/>
      </t>
    </mdx>
    <mdx n="0" f="v">
      <t c="3" si="227">
        <n x="225"/>
        <n x="621"/>
        <n x="190"/>
      </t>
    </mdx>
    <mdx n="0" f="v">
      <t c="3" si="227">
        <n x="225"/>
        <n x="622"/>
        <n x="190"/>
      </t>
    </mdx>
    <mdx n="0" f="v">
      <t c="3" si="227">
        <n x="225"/>
        <n x="623"/>
        <n x="190"/>
      </t>
    </mdx>
    <mdx n="0" f="v">
      <t c="3" si="227">
        <n x="225"/>
        <n x="624"/>
        <n x="190"/>
      </t>
    </mdx>
    <mdx n="0" f="v">
      <t c="3" si="227">
        <n x="225"/>
        <n x="625"/>
        <n x="190"/>
      </t>
    </mdx>
    <mdx n="0" f="v">
      <t c="3" si="227">
        <n x="225"/>
        <n x="626"/>
        <n x="190"/>
      </t>
    </mdx>
    <mdx n="0" f="v">
      <t c="3" si="227">
        <n x="225"/>
        <n x="627"/>
        <n x="190"/>
      </t>
    </mdx>
    <mdx n="0" f="v">
      <t c="3" si="227">
        <n x="225"/>
        <n x="628"/>
        <n x="190"/>
      </t>
    </mdx>
    <mdx n="0" f="v">
      <t c="3" si="227">
        <n x="225"/>
        <n x="629"/>
        <n x="190"/>
      </t>
    </mdx>
    <mdx n="0" f="v">
      <t c="3" si="227">
        <n x="225"/>
        <n x="630"/>
        <n x="190"/>
      </t>
    </mdx>
    <mdx n="0" f="v">
      <t c="3" si="227">
        <n x="225"/>
        <n x="631"/>
        <n x="190"/>
      </t>
    </mdx>
    <mdx n="0" f="v">
      <t c="3" si="227">
        <n x="225"/>
        <n x="632"/>
        <n x="190"/>
      </t>
    </mdx>
    <mdx n="0" f="v">
      <t c="3" si="227">
        <n x="225"/>
        <n x="633"/>
        <n x="190"/>
      </t>
    </mdx>
    <mdx n="0" f="v">
      <t c="3" si="227">
        <n x="225"/>
        <n x="634"/>
        <n x="190"/>
      </t>
    </mdx>
    <mdx n="0" f="v">
      <t c="3" si="227">
        <n x="225"/>
        <n x="635"/>
        <n x="190"/>
      </t>
    </mdx>
    <mdx n="0" f="v">
      <t c="3" si="227">
        <n x="225"/>
        <n x="636"/>
        <n x="190"/>
      </t>
    </mdx>
    <mdx n="0" f="v">
      <t c="3" si="227">
        <n x="225"/>
        <n x="637"/>
        <n x="190"/>
      </t>
    </mdx>
    <mdx n="0" f="v">
      <t c="3" si="227">
        <n x="225"/>
        <n x="638"/>
        <n x="190"/>
      </t>
    </mdx>
    <mdx n="0" f="v">
      <t c="3" si="227">
        <n x="225"/>
        <n x="639"/>
        <n x="190"/>
      </t>
    </mdx>
    <mdx n="0" f="v">
      <t c="3" si="227">
        <n x="225"/>
        <n x="640"/>
        <n x="190"/>
      </t>
    </mdx>
    <mdx n="0" f="v">
      <t c="3" si="227">
        <n x="225"/>
        <n x="641"/>
        <n x="190"/>
      </t>
    </mdx>
    <mdx n="0" f="v">
      <t c="3" si="227">
        <n x="225"/>
        <n x="642"/>
        <n x="190"/>
      </t>
    </mdx>
    <mdx n="0" f="v">
      <t c="3" si="227">
        <n x="225"/>
        <n x="643"/>
        <n x="190"/>
      </t>
    </mdx>
    <mdx n="0" f="v">
      <t c="3" si="227">
        <n x="225"/>
        <n x="644"/>
        <n x="190"/>
      </t>
    </mdx>
    <mdx n="0" f="v">
      <t c="3" si="227">
        <n x="225"/>
        <n x="645"/>
        <n x="190"/>
      </t>
    </mdx>
    <mdx n="0" f="v">
      <t c="3" si="227">
        <n x="225"/>
        <n x="646"/>
        <n x="190"/>
      </t>
    </mdx>
    <mdx n="0" f="v">
      <t c="3" si="227">
        <n x="225"/>
        <n x="647"/>
        <n x="190"/>
      </t>
    </mdx>
    <mdx n="0" f="v">
      <t c="3" si="227">
        <n x="225"/>
        <n x="648"/>
        <n x="190"/>
      </t>
    </mdx>
    <mdx n="0" f="v">
      <t c="3" si="227">
        <n x="225"/>
        <n x="649"/>
        <n x="190"/>
      </t>
    </mdx>
    <mdx n="0" f="v">
      <t c="3" si="227">
        <n x="225"/>
        <n x="650"/>
        <n x="190"/>
      </t>
    </mdx>
    <mdx n="0" f="v">
      <t c="3" si="227">
        <n x="225"/>
        <n x="651"/>
        <n x="190"/>
      </t>
    </mdx>
    <mdx n="0" f="v">
      <t c="3" si="227">
        <n x="225"/>
        <n x="652"/>
        <n x="190"/>
      </t>
    </mdx>
    <mdx n="0" f="v">
      <t c="3" si="227">
        <n x="225"/>
        <n x="653"/>
        <n x="190"/>
      </t>
    </mdx>
    <mdx n="0" f="v">
      <t c="3" si="227">
        <n x="225"/>
        <n x="654"/>
        <n x="190"/>
      </t>
    </mdx>
    <mdx n="0" f="v">
      <t c="3" si="227">
        <n x="225"/>
        <n x="655"/>
        <n x="190"/>
      </t>
    </mdx>
    <mdx n="0" f="v">
      <t c="3" si="227">
        <n x="225"/>
        <n x="322"/>
        <n x="191"/>
      </t>
    </mdx>
    <mdx n="0" f="v">
      <t c="3" si="227">
        <n x="225"/>
        <n x="321"/>
        <n x="191"/>
      </t>
    </mdx>
    <mdx n="0" f="v">
      <t c="3" si="227">
        <n x="225"/>
        <n x="338"/>
        <n x="191"/>
      </t>
    </mdx>
    <mdx n="0" f="v">
      <t c="3" si="227">
        <n x="225"/>
        <n x="320"/>
        <n x="191"/>
      </t>
    </mdx>
    <mdx n="0" f="v">
      <t c="3" si="227">
        <n x="225"/>
        <n x="319"/>
        <n x="191"/>
      </t>
    </mdx>
    <mdx n="0" f="v">
      <t c="3" si="227">
        <n x="225"/>
        <n x="318"/>
        <n x="191"/>
      </t>
    </mdx>
    <mdx n="0" f="v">
      <t c="3" si="227">
        <n x="225"/>
        <n x="337"/>
        <n x="191"/>
      </t>
    </mdx>
    <mdx n="0" f="v">
      <t c="3" si="227">
        <n x="225"/>
        <n x="345"/>
        <n x="191"/>
      </t>
    </mdx>
    <mdx n="0" f="v">
      <t c="3" si="227">
        <n x="225"/>
        <n x="336"/>
        <n x="191"/>
      </t>
    </mdx>
    <mdx n="0" f="v">
      <t c="3" si="227">
        <n x="225"/>
        <n x="317"/>
        <n x="191"/>
      </t>
    </mdx>
    <mdx n="0" f="v">
      <t c="3" si="227">
        <n x="225"/>
        <n x="341"/>
        <n x="191"/>
      </t>
    </mdx>
    <mdx n="0" f="v">
      <t c="3" si="227">
        <n x="225"/>
        <n x="296"/>
        <n x="191"/>
      </t>
    </mdx>
    <mdx n="0" f="v">
      <t c="3" si="227">
        <n x="225"/>
        <n x="298"/>
        <n x="191"/>
      </t>
    </mdx>
    <mdx n="0" f="v">
      <t c="3" si="227">
        <n x="225"/>
        <n x="282"/>
        <n x="191"/>
      </t>
    </mdx>
    <mdx n="0" f="v">
      <t c="3" si="227">
        <n x="225"/>
        <n x="315"/>
        <n x="191"/>
      </t>
    </mdx>
    <mdx n="0" f="v">
      <t c="3" si="227">
        <n x="225"/>
        <n x="314"/>
        <n x="191"/>
      </t>
    </mdx>
    <mdx n="0" f="v">
      <t c="3" si="227">
        <n x="225"/>
        <n x="339"/>
        <n x="191"/>
      </t>
    </mdx>
    <mdx n="0" f="v">
      <t c="3" si="227">
        <n x="225"/>
        <n x="324"/>
        <n x="191"/>
      </t>
    </mdx>
    <mdx n="0" f="v">
      <t c="3" si="227">
        <n x="225"/>
        <n x="312"/>
        <n x="191"/>
      </t>
    </mdx>
    <mdx n="0" f="v">
      <t c="3" si="227">
        <n x="225"/>
        <n x="310"/>
        <n x="191"/>
      </t>
    </mdx>
    <mdx n="0" f="v">
      <t c="3" si="227">
        <n x="225"/>
        <n x="308"/>
        <n x="191"/>
      </t>
    </mdx>
    <mdx n="0" f="v">
      <t c="3" si="227">
        <n x="225"/>
        <n x="306"/>
        <n x="191"/>
      </t>
    </mdx>
    <mdx n="0" f="v">
      <t c="3" si="227">
        <n x="225"/>
        <n x="305"/>
        <n x="191"/>
      </t>
    </mdx>
    <mdx n="0" f="v">
      <t c="3" si="227">
        <n x="225"/>
        <n x="323"/>
        <n x="191"/>
      </t>
    </mdx>
    <mdx n="0" f="v">
      <t c="3" si="227">
        <n x="225"/>
        <n x="291"/>
        <n x="191"/>
      </t>
    </mdx>
    <mdx n="0" f="v">
      <t c="3" si="227">
        <n x="225"/>
        <n x="303"/>
        <n x="191"/>
      </t>
    </mdx>
    <mdx n="0" f="v">
      <t c="3" si="227">
        <n x="225"/>
        <n x="352"/>
        <n x="191"/>
      </t>
    </mdx>
    <mdx n="0" f="v">
      <t c="3" si="227">
        <n x="225"/>
        <n x="302"/>
        <n x="191"/>
      </t>
    </mdx>
    <mdx n="0" f="v">
      <t c="3" si="227">
        <n x="225"/>
        <n x="342"/>
        <n x="191"/>
      </t>
    </mdx>
    <mdx n="0" f="v">
      <t c="3" si="227">
        <n x="225"/>
        <n x="332"/>
        <n x="191"/>
      </t>
    </mdx>
    <mdx n="0" f="v">
      <t c="3" si="227">
        <n x="225"/>
        <n x="331"/>
        <n x="191"/>
      </t>
    </mdx>
    <mdx n="0" f="v">
      <t c="3" si="227">
        <n x="225"/>
        <n x="349"/>
        <n x="191"/>
      </t>
    </mdx>
    <mdx n="0" f="v">
      <t c="3" si="227">
        <n x="225"/>
        <n x="553"/>
        <n x="191"/>
      </t>
    </mdx>
    <mdx n="0" f="v">
      <t c="3" si="227">
        <n x="225"/>
        <n x="330"/>
        <n x="191"/>
      </t>
    </mdx>
    <mdx n="0" f="v">
      <t c="3" si="227">
        <n x="225"/>
        <n x="351"/>
        <n x="191"/>
      </t>
    </mdx>
    <mdx n="0" f="v">
      <t c="3" si="227">
        <n x="225"/>
        <n x="554"/>
        <n x="191"/>
      </t>
    </mdx>
    <mdx n="0" f="v">
      <t c="3" si="227">
        <n x="225"/>
        <n x="295"/>
        <n x="191"/>
      </t>
    </mdx>
    <mdx n="0" f="v">
      <t c="3" si="227">
        <n x="225"/>
        <n x="552"/>
        <n x="191"/>
      </t>
    </mdx>
    <mdx n="0" f="v">
      <t c="3" si="227">
        <n x="225"/>
        <n x="570"/>
        <n x="191"/>
      </t>
    </mdx>
    <mdx n="0" f="v">
      <t c="3" si="227">
        <n x="225"/>
        <n x="556"/>
        <n x="191"/>
      </t>
    </mdx>
    <mdx n="0" f="v">
      <t c="3" si="227">
        <n x="225"/>
        <n x="344"/>
        <n x="191"/>
      </t>
    </mdx>
    <mdx n="0" f="v">
      <t c="3" si="227">
        <n x="225"/>
        <n x="325"/>
        <n x="191"/>
      </t>
    </mdx>
    <mdx n="0" f="v">
      <t c="3" si="227">
        <n x="225"/>
        <n x="313"/>
        <n x="191"/>
      </t>
    </mdx>
    <mdx n="0" f="v">
      <t c="3" si="227">
        <n x="225"/>
        <n x="335"/>
        <n x="191"/>
      </t>
    </mdx>
    <mdx n="0" f="v">
      <t c="3" si="227">
        <n x="225"/>
        <n x="309"/>
        <n x="191"/>
      </t>
    </mdx>
    <mdx n="0" f="v">
      <t c="3" si="227">
        <n x="225"/>
        <n x="334"/>
        <n x="191"/>
      </t>
    </mdx>
    <mdx n="0" f="v">
      <t c="3" si="227">
        <n x="225"/>
        <n x="343"/>
        <n x="191"/>
      </t>
    </mdx>
    <mdx n="0" f="v">
      <t c="3" si="227">
        <n x="225"/>
        <n x="279"/>
        <n x="191"/>
      </t>
    </mdx>
    <mdx n="0" f="v">
      <t c="3" si="227">
        <n x="225"/>
        <n x="557"/>
        <n x="191"/>
      </t>
    </mdx>
    <mdx n="0" f="v">
      <t c="3" si="227">
        <n x="225"/>
        <n x="551"/>
        <n x="191"/>
      </t>
    </mdx>
    <mdx n="0" f="v">
      <t c="3" si="227">
        <n x="225"/>
        <n x="333"/>
        <n x="191"/>
      </t>
    </mdx>
    <mdx n="0" f="v">
      <t c="3" si="227">
        <n x="225"/>
        <n x="550"/>
        <n x="191"/>
      </t>
    </mdx>
    <mdx n="0" f="v">
      <t c="3" si="227">
        <n x="225"/>
        <n x="549"/>
        <n x="191"/>
      </t>
    </mdx>
    <mdx n="0" f="v">
      <t c="3" si="227">
        <n x="225"/>
        <n x="558"/>
        <n x="191"/>
      </t>
    </mdx>
    <mdx n="0" f="v">
      <t c="3" si="227">
        <n x="225"/>
        <n x="559"/>
        <n x="191"/>
      </t>
    </mdx>
    <mdx n="0" f="v">
      <t c="3" si="227">
        <n x="225"/>
        <n x="560"/>
        <n x="191"/>
      </t>
    </mdx>
    <mdx n="0" f="v">
      <t c="3" si="227">
        <n x="225"/>
        <n x="561"/>
        <n x="191"/>
      </t>
    </mdx>
    <mdx n="0" f="v">
      <t c="3" si="227">
        <n x="225"/>
        <n x="562"/>
        <n x="191"/>
      </t>
    </mdx>
    <mdx n="0" f="v">
      <t c="3" si="227">
        <n x="225"/>
        <n x="563"/>
        <n x="191"/>
      </t>
    </mdx>
    <mdx n="0" f="v">
      <t c="3" si="227">
        <n x="225"/>
        <n x="564"/>
        <n x="191"/>
      </t>
    </mdx>
    <mdx n="0" f="v">
      <t c="3" si="227">
        <n x="225"/>
        <n x="565"/>
        <n x="191"/>
      </t>
    </mdx>
    <mdx n="0" f="v">
      <t c="3" si="227">
        <n x="225"/>
        <n x="566"/>
        <n x="191"/>
      </t>
    </mdx>
    <mdx n="0" f="v">
      <t c="3" si="227">
        <n x="225"/>
        <n x="567"/>
        <n x="191"/>
      </t>
    </mdx>
    <mdx n="0" f="v">
      <t c="3" si="227">
        <n x="225"/>
        <n x="568"/>
        <n x="191"/>
      </t>
    </mdx>
    <mdx n="0" f="v">
      <t c="3" si="227">
        <n x="225"/>
        <n x="574"/>
        <n x="191"/>
      </t>
    </mdx>
    <mdx n="0" f="v">
      <t c="3" si="227">
        <n x="225"/>
        <n x="598"/>
        <n x="191"/>
      </t>
    </mdx>
    <mdx n="0" f="v">
      <t c="3" si="227">
        <n x="225"/>
        <n x="569"/>
        <n x="191"/>
      </t>
    </mdx>
    <mdx n="0" f="v">
      <t c="3" si="227">
        <n x="225"/>
        <n x="580"/>
        <n x="191"/>
      </t>
    </mdx>
    <mdx n="0" f="v">
      <t c="3" si="227">
        <n x="225"/>
        <n x="581"/>
        <n x="191"/>
      </t>
    </mdx>
    <mdx n="0" f="v">
      <t c="3" si="227">
        <n x="225"/>
        <n x="600"/>
        <n x="191"/>
      </t>
    </mdx>
    <mdx n="0" f="v">
      <t c="3" si="227">
        <n x="225"/>
        <n x="583"/>
        <n x="191"/>
      </t>
    </mdx>
    <mdx n="0" f="v">
      <t c="3" si="227">
        <n x="225"/>
        <n x="354"/>
        <n x="191"/>
      </t>
    </mdx>
    <mdx n="0" f="v">
      <t c="3" si="227">
        <n x="225"/>
        <n x="575"/>
        <n x="191"/>
      </t>
    </mdx>
    <mdx n="0" f="v">
      <t c="3" si="227">
        <n x="225"/>
        <n x="576"/>
        <n x="191"/>
      </t>
    </mdx>
    <mdx n="0" f="v">
      <t c="3" si="227">
        <n x="225"/>
        <n x="577"/>
        <n x="191"/>
      </t>
    </mdx>
    <mdx n="0" f="v">
      <t c="3" si="227">
        <n x="225"/>
        <n x="578"/>
        <n x="191"/>
      </t>
    </mdx>
    <mdx n="0" f="v">
      <t c="3" si="227">
        <n x="225"/>
        <n x="579"/>
        <n x="191"/>
      </t>
    </mdx>
    <mdx n="0" f="v">
      <t c="3" si="227">
        <n x="225"/>
        <n x="353"/>
        <n x="191"/>
      </t>
    </mdx>
    <mdx n="0" f="v">
      <t c="3" si="227">
        <n x="225"/>
        <n x="347"/>
        <n x="191"/>
      </t>
    </mdx>
    <mdx n="0" f="v">
      <t c="3" si="227">
        <n x="225"/>
        <n x="340"/>
        <n x="191"/>
      </t>
    </mdx>
    <mdx n="0" f="v">
      <t c="3" si="227">
        <n x="225"/>
        <n x="571"/>
        <n x="191"/>
      </t>
    </mdx>
    <mdx n="0" f="v">
      <t c="3" si="227">
        <n x="225"/>
        <n x="572"/>
        <n x="191"/>
      </t>
    </mdx>
    <mdx n="0" f="v">
      <t c="3" si="227">
        <n x="225"/>
        <n x="573"/>
        <n x="191"/>
      </t>
    </mdx>
    <mdx n="0" f="v">
      <t c="3" si="227">
        <n x="225"/>
        <n x="555"/>
        <n x="191"/>
      </t>
    </mdx>
    <mdx n="0" f="v">
      <t c="3" si="227">
        <n x="225"/>
        <n x="601"/>
        <n x="191"/>
      </t>
    </mdx>
    <mdx n="0" f="v">
      <t c="3" si="227">
        <n x="225"/>
        <n x="582"/>
        <n x="191"/>
      </t>
    </mdx>
    <mdx n="0" f="v">
      <t c="3" si="227">
        <n x="225"/>
        <n x="614"/>
        <n x="191"/>
      </t>
    </mdx>
    <mdx n="0" f="v">
      <t c="3" si="227">
        <n x="225"/>
        <n x="585"/>
        <n x="191"/>
      </t>
    </mdx>
    <mdx n="0" f="v">
      <t c="3" si="227">
        <n x="225"/>
        <n x="584"/>
        <n x="191"/>
      </t>
    </mdx>
    <mdx n="0" f="v">
      <t c="3" si="227">
        <n x="225"/>
        <n x="589"/>
        <n x="191"/>
      </t>
    </mdx>
    <mdx n="0" f="v">
      <t c="3" si="227">
        <n x="225"/>
        <n x="590"/>
        <n x="191"/>
      </t>
    </mdx>
    <mdx n="0" f="v">
      <t c="3" si="227">
        <n x="225"/>
        <n x="591"/>
        <n x="191"/>
      </t>
    </mdx>
    <mdx n="0" f="v">
      <t c="3" si="227">
        <n x="225"/>
        <n x="592"/>
        <n x="191"/>
      </t>
    </mdx>
    <mdx n="0" f="v">
      <t c="3" si="227">
        <n x="225"/>
        <n x="593"/>
        <n x="191"/>
      </t>
    </mdx>
    <mdx n="0" f="v">
      <t c="3" si="227">
        <n x="225"/>
        <n x="594"/>
        <n x="191"/>
      </t>
    </mdx>
    <mdx n="0" f="v">
      <t c="3" si="227">
        <n x="225"/>
        <n x="595"/>
        <n x="191"/>
      </t>
    </mdx>
    <mdx n="0" f="v">
      <t c="3" si="227">
        <n x="225"/>
        <n x="596"/>
        <n x="191"/>
      </t>
    </mdx>
    <mdx n="0" f="v">
      <t c="3" si="227">
        <n x="225"/>
        <n x="588"/>
        <n x="191"/>
      </t>
    </mdx>
    <mdx n="0" f="v">
      <t c="3" si="227">
        <n x="225"/>
        <n x="586"/>
        <n x="191"/>
      </t>
    </mdx>
    <mdx n="0" f="v">
      <t c="3" si="227">
        <n x="225"/>
        <n x="587"/>
        <n x="191"/>
      </t>
    </mdx>
    <mdx n="0" f="v">
      <t c="3" si="227">
        <n x="225"/>
        <n x="602"/>
        <n x="191"/>
      </t>
    </mdx>
    <mdx n="0" f="v">
      <t c="3" si="227">
        <n x="225"/>
        <n x="616"/>
        <n x="191"/>
      </t>
    </mdx>
    <mdx n="0" f="v">
      <t c="3" si="227">
        <n x="225"/>
        <n x="599"/>
        <n x="191"/>
      </t>
    </mdx>
    <mdx n="0" f="v">
      <t c="3" si="227">
        <n x="225"/>
        <n x="597"/>
        <n x="191"/>
      </t>
    </mdx>
    <mdx n="0" f="v">
      <t c="3" si="227">
        <n x="225"/>
        <n x="603"/>
        <n x="191"/>
      </t>
    </mdx>
    <mdx n="0" f="v">
      <t c="3" si="227">
        <n x="225"/>
        <n x="604"/>
        <n x="191"/>
      </t>
    </mdx>
    <mdx n="0" f="v">
      <t c="3" si="227">
        <n x="225"/>
        <n x="605"/>
        <n x="191"/>
      </t>
    </mdx>
    <mdx n="0" f="v">
      <t c="3" si="227">
        <n x="225"/>
        <n x="629"/>
        <n x="191"/>
      </t>
    </mdx>
    <mdx n="0" f="v">
      <t c="3" si="227">
        <n x="225"/>
        <n x="630"/>
        <n x="191"/>
      </t>
    </mdx>
    <mdx n="0" f="v">
      <t c="3" si="227">
        <n x="225"/>
        <n x="609"/>
        <n x="191"/>
      </t>
    </mdx>
    <mdx n="0" f="v">
      <t c="3" si="227">
        <n x="225"/>
        <n x="610"/>
        <n x="191"/>
      </t>
    </mdx>
    <mdx n="0" f="v">
      <t c="3" si="227">
        <n x="225"/>
        <n x="611"/>
        <n x="191"/>
      </t>
    </mdx>
    <mdx n="0" f="v">
      <t c="3" si="227">
        <n x="225"/>
        <n x="612"/>
        <n x="191"/>
      </t>
    </mdx>
    <mdx n="0" f="v">
      <t c="3" si="227">
        <n x="225"/>
        <n x="608"/>
        <n x="191"/>
      </t>
    </mdx>
    <mdx n="0" f="v">
      <t c="3" si="227">
        <n x="225"/>
        <n x="613"/>
        <n x="191"/>
      </t>
    </mdx>
    <mdx n="0" f="v">
      <t c="3" si="227">
        <n x="225"/>
        <n x="615"/>
        <n x="191"/>
      </t>
    </mdx>
    <mdx n="0" f="v">
      <t c="3" si="227">
        <n x="225"/>
        <n x="617"/>
        <n x="191"/>
      </t>
    </mdx>
    <mdx n="0" f="v">
      <t c="3" si="227">
        <n x="225"/>
        <n x="618"/>
        <n x="191"/>
      </t>
    </mdx>
    <mdx n="0" f="v">
      <t c="3" si="227">
        <n x="225"/>
        <n x="619"/>
        <n x="191"/>
      </t>
    </mdx>
    <mdx n="0" f="v">
      <t c="3" si="227">
        <n x="225"/>
        <n x="620"/>
        <n x="191"/>
      </t>
    </mdx>
    <mdx n="0" f="v">
      <t c="3" si="227">
        <n x="225"/>
        <n x="621"/>
        <n x="191"/>
      </t>
    </mdx>
    <mdx n="0" f="v">
      <t c="3" si="227">
        <n x="225"/>
        <n x="622"/>
        <n x="191"/>
      </t>
    </mdx>
    <mdx n="0" f="v">
      <t c="3" si="227">
        <n x="225"/>
        <n x="623"/>
        <n x="191"/>
      </t>
    </mdx>
    <mdx n="0" f="v">
      <t c="3" si="227">
        <n x="225"/>
        <n x="624"/>
        <n x="191"/>
      </t>
    </mdx>
    <mdx n="0" f="v">
      <t c="3" si="227">
        <n x="225"/>
        <n x="606"/>
        <n x="191"/>
      </t>
    </mdx>
    <mdx n="0" f="v">
      <t c="3" si="227">
        <n x="225"/>
        <n x="625"/>
        <n x="191"/>
      </t>
    </mdx>
    <mdx n="0" f="v">
      <t c="3" si="227">
        <n x="225"/>
        <n x="641"/>
        <n x="191"/>
      </t>
    </mdx>
    <mdx n="0" f="v">
      <t c="3" si="227">
        <n x="225"/>
        <n x="631"/>
        <n x="191"/>
      </t>
    </mdx>
    <mdx n="0" f="v">
      <t c="3" si="227">
        <n x="225"/>
        <n x="627"/>
        <n x="191"/>
      </t>
    </mdx>
    <mdx n="0" f="v">
      <t c="3" si="227">
        <n x="225"/>
        <n x="640"/>
        <n x="191"/>
      </t>
    </mdx>
    <mdx n="0" f="v">
      <t c="3" si="227">
        <n x="225"/>
        <n x="634"/>
        <n x="191"/>
      </t>
    </mdx>
    <mdx n="0" f="v">
      <t c="3" si="227">
        <n x="225"/>
        <n x="628"/>
        <n x="191"/>
      </t>
    </mdx>
    <mdx n="0" f="v">
      <t c="3" si="227">
        <n x="225"/>
        <n x="638"/>
        <n x="191"/>
      </t>
    </mdx>
    <mdx n="0" f="v">
      <t c="3" si="227">
        <n x="225"/>
        <n x="635"/>
        <n x="191"/>
      </t>
    </mdx>
    <mdx n="0" f="v">
      <t c="3" si="227">
        <n x="225"/>
        <n x="636"/>
        <n x="191"/>
      </t>
    </mdx>
    <mdx n="0" f="v">
      <t c="3" si="227">
        <n x="225"/>
        <n x="637"/>
        <n x="191"/>
      </t>
    </mdx>
    <mdx n="0" f="v">
      <t c="3" si="227">
        <n x="225"/>
        <n x="632"/>
        <n x="191"/>
      </t>
    </mdx>
    <mdx n="0" f="v">
      <t c="3" si="227">
        <n x="225"/>
        <n x="607"/>
        <n x="191"/>
      </t>
    </mdx>
    <mdx n="0" f="v">
      <t c="3" si="227">
        <n x="225"/>
        <n x="633"/>
        <n x="191"/>
      </t>
    </mdx>
    <mdx n="0" f="v">
      <t c="3" si="227">
        <n x="225"/>
        <n x="639"/>
        <n x="191"/>
      </t>
    </mdx>
    <mdx n="0" f="v">
      <t c="3" si="227">
        <n x="225"/>
        <n x="626"/>
        <n x="191"/>
      </t>
    </mdx>
    <mdx n="0" f="v">
      <t c="3" si="227">
        <n x="225"/>
        <n x="643"/>
        <n x="191"/>
      </t>
    </mdx>
    <mdx n="0" f="v">
      <t c="3" si="227">
        <n x="225"/>
        <n x="644"/>
        <n x="191"/>
      </t>
    </mdx>
    <mdx n="0" f="v">
      <t c="3" si="227">
        <n x="225"/>
        <n x="645"/>
        <n x="191"/>
      </t>
    </mdx>
    <mdx n="0" f="v">
      <t c="3" si="227">
        <n x="225"/>
        <n x="646"/>
        <n x="191"/>
      </t>
    </mdx>
    <mdx n="0" f="v">
      <t c="3" si="227">
        <n x="225"/>
        <n x="647"/>
        <n x="191"/>
      </t>
    </mdx>
    <mdx n="0" f="v">
      <t c="3" si="227">
        <n x="225"/>
        <n x="648"/>
        <n x="191"/>
      </t>
    </mdx>
    <mdx n="0" f="v">
      <t c="3" si="227">
        <n x="225"/>
        <n x="649"/>
        <n x="191"/>
      </t>
    </mdx>
    <mdx n="0" f="v">
      <t c="3" si="227">
        <n x="225"/>
        <n x="650"/>
        <n x="191"/>
      </t>
    </mdx>
    <mdx n="0" f="v">
      <t c="3" si="227">
        <n x="225"/>
        <n x="651"/>
        <n x="191"/>
      </t>
    </mdx>
    <mdx n="0" f="v">
      <t c="3" si="227">
        <n x="225"/>
        <n x="652"/>
        <n x="191"/>
      </t>
    </mdx>
    <mdx n="0" f="v">
      <t c="3" si="227">
        <n x="225"/>
        <n x="653"/>
        <n x="191"/>
      </t>
    </mdx>
    <mdx n="0" f="v">
      <t c="3" si="227">
        <n x="225"/>
        <n x="654"/>
        <n x="191"/>
      </t>
    </mdx>
    <mdx n="0" f="v">
      <t c="3" si="227">
        <n x="225"/>
        <n x="642"/>
        <n x="191"/>
      </t>
    </mdx>
    <mdx n="0" f="v">
      <t c="3" si="227">
        <n x="225"/>
        <n x="655"/>
        <n x="191"/>
      </t>
    </mdx>
    <mdx n="0" f="v">
      <t c="3" si="227">
        <n x="225"/>
        <n x="322"/>
        <n x="88"/>
      </t>
    </mdx>
    <mdx n="0" f="v">
      <t c="3" si="227">
        <n x="225"/>
        <n x="321"/>
        <n x="88"/>
      </t>
    </mdx>
    <mdx n="0" f="v">
      <t c="3" si="227">
        <n x="225"/>
        <n x="338"/>
        <n x="88"/>
      </t>
    </mdx>
    <mdx n="0" f="v">
      <t c="3" si="227">
        <n x="225"/>
        <n x="320"/>
        <n x="88"/>
      </t>
    </mdx>
    <mdx n="0" f="v">
      <t c="3" si="227">
        <n x="225"/>
        <n x="319"/>
        <n x="88"/>
      </t>
    </mdx>
    <mdx n="0" f="v">
      <t c="3" si="227">
        <n x="225"/>
        <n x="318"/>
        <n x="88"/>
      </t>
    </mdx>
    <mdx n="0" f="v">
      <t c="3" si="227">
        <n x="225"/>
        <n x="337"/>
        <n x="88"/>
      </t>
    </mdx>
    <mdx n="0" f="v">
      <t c="3" si="227">
        <n x="225"/>
        <n x="345"/>
        <n x="88"/>
      </t>
    </mdx>
    <mdx n="0" f="v">
      <t c="3" si="227">
        <n x="225"/>
        <n x="317"/>
        <n x="88"/>
      </t>
    </mdx>
    <mdx n="0" f="v">
      <t c="3" si="227">
        <n x="225"/>
        <n x="599"/>
        <n x="88"/>
      </t>
    </mdx>
    <mdx n="0" f="v">
      <t c="3" si="227">
        <n x="225"/>
        <n x="341"/>
        <n x="88"/>
      </t>
    </mdx>
    <mdx n="0" f="v">
      <t c="3" si="227">
        <n x="225"/>
        <n x="300"/>
        <n x="88"/>
      </t>
    </mdx>
    <mdx n="0" f="v">
      <t c="3" si="227">
        <n x="225"/>
        <n x="282"/>
        <n x="88"/>
      </t>
    </mdx>
    <mdx n="0" f="v">
      <t c="3" si="227">
        <n x="225"/>
        <n x="315"/>
        <n x="88"/>
      </t>
    </mdx>
    <mdx n="0" f="v">
      <t c="3" si="227">
        <n x="225"/>
        <n x="314"/>
        <n x="88"/>
      </t>
    </mdx>
    <mdx n="0" f="v">
      <t c="3" si="227">
        <n x="225"/>
        <n x="339"/>
        <n x="88"/>
      </t>
    </mdx>
    <mdx n="0" f="v">
      <t c="3" si="227">
        <n x="225"/>
        <n x="324"/>
        <n x="88"/>
      </t>
    </mdx>
    <mdx n="0" f="v">
      <t c="3" si="227">
        <n x="225"/>
        <n x="312"/>
        <n x="88"/>
      </t>
    </mdx>
    <mdx n="0" f="v">
      <t c="3" si="227">
        <n x="225"/>
        <n x="310"/>
        <n x="88"/>
      </t>
    </mdx>
    <mdx n="0" f="v">
      <t c="3" si="227">
        <n x="225"/>
        <n x="308"/>
        <n x="88"/>
      </t>
    </mdx>
    <mdx n="0" f="v">
      <t c="3" si="227">
        <n x="225"/>
        <n x="306"/>
        <n x="88"/>
      </t>
    </mdx>
    <mdx n="0" f="v">
      <t c="3" si="227">
        <n x="225"/>
        <n x="305"/>
        <n x="88"/>
      </t>
    </mdx>
    <mdx n="0" f="v">
      <t c="3" si="227">
        <n x="225"/>
        <n x="323"/>
        <n x="88"/>
      </t>
    </mdx>
    <mdx n="0" f="v">
      <t c="3" si="227">
        <n x="225"/>
        <n x="291"/>
        <n x="88"/>
      </t>
    </mdx>
    <mdx n="0" f="v">
      <t c="3" si="227">
        <n x="225"/>
        <n x="303"/>
        <n x="88"/>
      </t>
    </mdx>
    <mdx n="0" f="v">
      <t c="3" si="227">
        <n x="225"/>
        <n x="352"/>
        <n x="88"/>
      </t>
    </mdx>
    <mdx n="0" f="v">
      <t c="3" si="227">
        <n x="225"/>
        <n x="302"/>
        <n x="88"/>
      </t>
    </mdx>
    <mdx n="0" f="v">
      <t c="3" si="227">
        <n x="225"/>
        <n x="342"/>
        <n x="88"/>
      </t>
    </mdx>
    <mdx n="0" f="v">
      <t c="3" si="227">
        <n x="225"/>
        <n x="332"/>
        <n x="88"/>
      </t>
    </mdx>
    <mdx n="0" f="v">
      <t c="3" si="227">
        <n x="225"/>
        <n x="331"/>
        <n x="88"/>
      </t>
    </mdx>
    <mdx n="0" f="v">
      <t c="3" si="227">
        <n x="225"/>
        <n x="349"/>
        <n x="88"/>
      </t>
    </mdx>
    <mdx n="0" f="v">
      <t c="3" si="227">
        <n x="225"/>
        <n x="553"/>
        <n x="88"/>
      </t>
    </mdx>
    <mdx n="0" f="v">
      <t c="3" si="227">
        <n x="225"/>
        <n x="330"/>
        <n x="88"/>
      </t>
    </mdx>
    <mdx n="0" f="v">
      <t c="3" si="227">
        <n x="225"/>
        <n x="351"/>
        <n x="88"/>
      </t>
    </mdx>
    <mdx n="0" f="v">
      <t c="3" si="227">
        <n x="225"/>
        <n x="554"/>
        <n x="88"/>
      </t>
    </mdx>
    <mdx n="0" f="v">
      <t c="3" si="227">
        <n x="225"/>
        <n x="296"/>
        <n x="88"/>
      </t>
    </mdx>
    <mdx n="0" f="v">
      <t c="3" si="227">
        <n x="225"/>
        <n x="298"/>
        <n x="88"/>
      </t>
    </mdx>
    <mdx n="0" f="v">
      <t c="3" si="227">
        <n x="225"/>
        <n x="552"/>
        <n x="88"/>
      </t>
    </mdx>
    <mdx n="0" f="v">
      <t c="3" si="227">
        <n x="225"/>
        <n x="295"/>
        <n x="88"/>
      </t>
    </mdx>
    <mdx n="0" f="v">
      <t c="3" si="227">
        <n x="225"/>
        <n x="344"/>
        <n x="88"/>
      </t>
    </mdx>
    <mdx n="0" f="v">
      <t c="3" si="227">
        <n x="225"/>
        <n x="325"/>
        <n x="88"/>
      </t>
    </mdx>
    <mdx n="0" f="v">
      <t c="3" si="227">
        <n x="225"/>
        <n x="313"/>
        <n x="88"/>
      </t>
    </mdx>
    <mdx n="0" f="v">
      <t c="3" si="227">
        <n x="225"/>
        <n x="335"/>
        <n x="88"/>
      </t>
    </mdx>
    <mdx n="0" f="v">
      <t c="3" si="227">
        <n x="225"/>
        <n x="309"/>
        <n x="88"/>
      </t>
    </mdx>
    <mdx n="0" f="v">
      <t c="3" si="227">
        <n x="225"/>
        <n x="334"/>
        <n x="88"/>
      </t>
    </mdx>
    <mdx n="0" f="v">
      <t c="3" si="227">
        <n x="225"/>
        <n x="343"/>
        <n x="88"/>
      </t>
    </mdx>
    <mdx n="0" f="v">
      <t c="3" si="227">
        <n x="225"/>
        <n x="279"/>
        <n x="88"/>
      </t>
    </mdx>
    <mdx n="0" f="v">
      <t c="3" si="227">
        <n x="225"/>
        <n x="557"/>
        <n x="88"/>
      </t>
    </mdx>
    <mdx n="0" f="v">
      <t c="3" si="227">
        <n x="225"/>
        <n x="551"/>
        <n x="88"/>
      </t>
    </mdx>
    <mdx n="0" f="v">
      <t c="3" si="227">
        <n x="225"/>
        <n x="333"/>
        <n x="88"/>
      </t>
    </mdx>
    <mdx n="0" f="v">
      <t c="3" si="227">
        <n x="225"/>
        <n x="550"/>
        <n x="88"/>
      </t>
    </mdx>
    <mdx n="0" f="v">
      <t c="3" si="227">
        <n x="225"/>
        <n x="549"/>
        <n x="88"/>
      </t>
    </mdx>
    <mdx n="0" f="v">
      <t c="3" si="227">
        <n x="225"/>
        <n x="558"/>
        <n x="88"/>
      </t>
    </mdx>
    <mdx n="0" f="v">
      <t c="3" si="227">
        <n x="225"/>
        <n x="559"/>
        <n x="88"/>
      </t>
    </mdx>
    <mdx n="0" f="v">
      <t c="3" si="227">
        <n x="225"/>
        <n x="560"/>
        <n x="88"/>
      </t>
    </mdx>
    <mdx n="0" f="v">
      <t c="3" si="227">
        <n x="225"/>
        <n x="561"/>
        <n x="88"/>
      </t>
    </mdx>
    <mdx n="0" f="v">
      <t c="3" si="227">
        <n x="225"/>
        <n x="562"/>
        <n x="88"/>
      </t>
    </mdx>
    <mdx n="0" f="v">
      <t c="3" si="227">
        <n x="225"/>
        <n x="556"/>
        <n x="88"/>
      </t>
    </mdx>
    <mdx n="0" f="v">
      <t c="3" si="227">
        <n x="225"/>
        <n x="574"/>
        <n x="88"/>
      </t>
    </mdx>
    <mdx n="0" f="v">
      <t c="3" si="227">
        <n x="225"/>
        <n x="563"/>
        <n x="88"/>
      </t>
    </mdx>
    <mdx n="0" f="v">
      <t c="3" si="227">
        <n x="225"/>
        <n x="564"/>
        <n x="88"/>
      </t>
    </mdx>
    <mdx n="0" f="v">
      <t c="3" si="227">
        <n x="225"/>
        <n x="565"/>
        <n x="88"/>
      </t>
    </mdx>
    <mdx n="0" f="v">
      <t c="3" si="227">
        <n x="225"/>
        <n x="566"/>
        <n x="88"/>
      </t>
    </mdx>
    <mdx n="0" f="v">
      <t c="3" si="227">
        <n x="225"/>
        <n x="567"/>
        <n x="88"/>
      </t>
    </mdx>
    <mdx n="0" f="v">
      <t c="3" si="227">
        <n x="225"/>
        <n x="568"/>
        <n x="88"/>
      </t>
    </mdx>
    <mdx n="0" f="v">
      <t c="3" si="227">
        <n x="225"/>
        <n x="583"/>
        <n x="88"/>
      </t>
    </mdx>
    <mdx n="0" f="v">
      <t c="3" si="227">
        <n x="225"/>
        <n x="572"/>
        <n x="88"/>
      </t>
    </mdx>
    <mdx n="0" f="v">
      <t c="3" si="227">
        <n x="225"/>
        <n x="573"/>
        <n x="88"/>
      </t>
    </mdx>
    <mdx n="0" f="v">
      <t c="3" si="227">
        <n x="225"/>
        <n x="569"/>
        <n x="88"/>
      </t>
    </mdx>
    <mdx n="0" f="v">
      <t c="3" si="227">
        <n x="225"/>
        <n x="354"/>
        <n x="88"/>
      </t>
    </mdx>
    <mdx n="0" f="v">
      <t c="3" si="227">
        <n x="225"/>
        <n x="575"/>
        <n x="88"/>
      </t>
    </mdx>
    <mdx n="0" f="v">
      <t c="3" si="227">
        <n x="225"/>
        <n x="576"/>
        <n x="88"/>
      </t>
    </mdx>
    <mdx n="0" f="v">
      <t c="3" si="227">
        <n x="225"/>
        <n x="577"/>
        <n x="88"/>
      </t>
    </mdx>
    <mdx n="0" f="v">
      <t c="3" si="227">
        <n x="225"/>
        <n x="578"/>
        <n x="88"/>
      </t>
    </mdx>
    <mdx n="0" f="v">
      <t c="3" si="227">
        <n x="225"/>
        <n x="579"/>
        <n x="88"/>
      </t>
    </mdx>
    <mdx n="0" f="v">
      <t c="3" si="227">
        <n x="225"/>
        <n x="353"/>
        <n x="88"/>
      </t>
    </mdx>
    <mdx n="0" f="v">
      <t c="3" si="227">
        <n x="225"/>
        <n x="347"/>
        <n x="88"/>
      </t>
    </mdx>
    <mdx n="0" f="v">
      <t c="3" si="227">
        <n x="225"/>
        <n x="587"/>
        <n x="88"/>
      </t>
    </mdx>
    <mdx n="0" f="v">
      <t c="3" si="227">
        <n x="225"/>
        <n x="340"/>
        <n x="88"/>
      </t>
    </mdx>
    <mdx n="0" f="v">
      <t c="3" si="227">
        <n x="225"/>
        <n x="580"/>
        <n x="88"/>
      </t>
    </mdx>
    <mdx n="0" f="v">
      <t c="3" si="227">
        <n x="225"/>
        <n x="581"/>
        <n x="88"/>
      </t>
    </mdx>
    <mdx n="0" f="v">
      <t c="3" si="227">
        <n x="225"/>
        <n x="555"/>
        <n x="88"/>
      </t>
    </mdx>
    <mdx n="0" f="v">
      <t c="3" si="227">
        <n x="225"/>
        <n x="571"/>
        <n x="88"/>
      </t>
    </mdx>
    <mdx n="0" f="v">
      <t c="3" si="227">
        <n x="225"/>
        <n x="570"/>
        <n x="88"/>
      </t>
    </mdx>
    <mdx n="0" f="v">
      <t c="3" si="227">
        <n x="225"/>
        <n x="597"/>
        <n x="88"/>
      </t>
    </mdx>
    <mdx n="0" f="v">
      <t c="3" si="227">
        <n x="225"/>
        <n x="608"/>
        <n x="88"/>
      </t>
    </mdx>
    <mdx n="0" f="v">
      <t c="3" si="227">
        <n x="225"/>
        <n x="600"/>
        <n x="88"/>
      </t>
    </mdx>
    <mdx n="0" f="v">
      <t c="3" si="227">
        <n x="225"/>
        <n x="601"/>
        <n x="88"/>
      </t>
    </mdx>
    <mdx n="0" f="v">
      <t c="3" si="227">
        <n x="225"/>
        <n x="598"/>
        <n x="88"/>
      </t>
    </mdx>
    <mdx n="0" f="v">
      <t c="3" si="227">
        <n x="225"/>
        <n x="602"/>
        <n x="88"/>
      </t>
    </mdx>
    <mdx n="0" f="v">
      <t c="3" si="227">
        <n x="225"/>
        <n x="615"/>
        <n x="88"/>
      </t>
    </mdx>
    <mdx n="0" f="v">
      <t c="3" si="227">
        <n x="225"/>
        <n x="589"/>
        <n x="88"/>
      </t>
    </mdx>
    <mdx n="0" f="v">
      <t c="3" si="227">
        <n x="225"/>
        <n x="590"/>
        <n x="88"/>
      </t>
    </mdx>
    <mdx n="0" f="v">
      <t c="3" si="227">
        <n x="225"/>
        <n x="591"/>
        <n x="88"/>
      </t>
    </mdx>
    <mdx n="0" f="v">
      <t c="3" si="227">
        <n x="225"/>
        <n x="592"/>
        <n x="88"/>
      </t>
    </mdx>
    <mdx n="0" f="v">
      <t c="3" si="227">
        <n x="225"/>
        <n x="593"/>
        <n x="88"/>
      </t>
    </mdx>
    <mdx n="0" f="v">
      <t c="3" si="227">
        <n x="225"/>
        <n x="594"/>
        <n x="88"/>
      </t>
    </mdx>
    <mdx n="0" f="v">
      <t c="3" si="227">
        <n x="225"/>
        <n x="595"/>
        <n x="88"/>
      </t>
    </mdx>
    <mdx n="0" f="v">
      <t c="3" si="227">
        <n x="225"/>
        <n x="596"/>
        <n x="88"/>
      </t>
    </mdx>
    <mdx n="0" f="v">
      <t c="3" si="227">
        <n x="225"/>
        <n x="585"/>
        <n x="88"/>
      </t>
    </mdx>
    <mdx n="0" f="v">
      <t c="3" si="227">
        <n x="225"/>
        <n x="582"/>
        <n x="88"/>
      </t>
    </mdx>
    <mdx n="0" f="v">
      <t c="3" si="227">
        <n x="225"/>
        <n x="588"/>
        <n x="88"/>
      </t>
    </mdx>
    <mdx n="0" f="v">
      <t c="3" si="227">
        <n x="225"/>
        <n x="584"/>
        <n x="88"/>
      </t>
    </mdx>
    <mdx n="0" f="v">
      <t c="3" si="227">
        <n x="225"/>
        <n x="586"/>
        <n x="88"/>
      </t>
    </mdx>
    <mdx n="0" f="v">
      <t c="3" si="227">
        <n x="225"/>
        <n x="603"/>
        <n x="88"/>
      </t>
    </mdx>
    <mdx n="0" f="v">
      <t c="3" si="227">
        <n x="225"/>
        <n x="604"/>
        <n x="88"/>
      </t>
    </mdx>
    <mdx n="0" f="v">
      <t c="3" si="227">
        <n x="225"/>
        <n x="605"/>
        <n x="88"/>
      </t>
    </mdx>
    <mdx n="0" f="v">
      <t c="3" si="227">
        <n x="225"/>
        <n x="616"/>
        <n x="88"/>
      </t>
    </mdx>
    <mdx n="0" f="v">
      <t c="3" si="227">
        <n x="225"/>
        <n x="614"/>
        <n x="88"/>
      </t>
    </mdx>
    <mdx n="0" f="v">
      <t c="3" si="227">
        <n x="225"/>
        <n x="640"/>
        <n x="88"/>
      </t>
    </mdx>
    <mdx n="0" f="v">
      <t c="3" si="227">
        <n x="225"/>
        <n x="609"/>
        <n x="88"/>
      </t>
    </mdx>
    <mdx n="0" f="v">
      <t c="3" si="227">
        <n x="225"/>
        <n x="610"/>
        <n x="88"/>
      </t>
    </mdx>
    <mdx n="0" f="v">
      <t c="3" si="227">
        <n x="225"/>
        <n x="611"/>
        <n x="88"/>
      </t>
    </mdx>
    <mdx n="0" f="v">
      <t c="3" si="227">
        <n x="225"/>
        <n x="612"/>
        <n x="88"/>
      </t>
    </mdx>
    <mdx n="0" f="v">
      <t c="3" si="227">
        <n x="225"/>
        <n x="639"/>
        <n x="88"/>
      </t>
    </mdx>
    <mdx n="0" f="v">
      <t c="3" si="227">
        <n x="225"/>
        <n x="613"/>
        <n x="88"/>
      </t>
    </mdx>
    <mdx n="0" f="v">
      <t c="3" si="227">
        <n x="225"/>
        <n x="633"/>
        <n x="88"/>
      </t>
    </mdx>
    <mdx n="0" f="v">
      <t c="3" si="227">
        <n x="225"/>
        <n x="617"/>
        <n x="88"/>
      </t>
    </mdx>
    <mdx n="0" f="v">
      <t c="3" si="227">
        <n x="225"/>
        <n x="618"/>
        <n x="88"/>
      </t>
    </mdx>
    <mdx n="0" f="v">
      <t c="3" si="227">
        <n x="225"/>
        <n x="619"/>
        <n x="88"/>
      </t>
    </mdx>
    <mdx n="0" f="v">
      <t c="3" si="227">
        <n x="225"/>
        <n x="620"/>
        <n x="88"/>
      </t>
    </mdx>
    <mdx n="0" f="v">
      <t c="3" si="227">
        <n x="225"/>
        <n x="621"/>
        <n x="88"/>
      </t>
    </mdx>
    <mdx n="0" f="v">
      <t c="3" si="227">
        <n x="225"/>
        <n x="622"/>
        <n x="88"/>
      </t>
    </mdx>
    <mdx n="0" f="v">
      <t c="3" si="227">
        <n x="225"/>
        <n x="623"/>
        <n x="88"/>
      </t>
    </mdx>
    <mdx n="0" f="v">
      <t c="3" si="227">
        <n x="225"/>
        <n x="624"/>
        <n x="88"/>
      </t>
    </mdx>
    <mdx n="0" f="v">
      <t c="3" si="227">
        <n x="225"/>
        <n x="631"/>
        <n x="88"/>
      </t>
    </mdx>
    <mdx n="0" f="v">
      <t c="3" si="227">
        <n x="225"/>
        <n x="606"/>
        <n x="88"/>
      </t>
    </mdx>
    <mdx n="0" f="v">
      <t c="3" si="227">
        <n x="225"/>
        <n x="607"/>
        <n x="88"/>
      </t>
    </mdx>
    <mdx n="0" f="v">
      <t c="3" si="227">
        <n x="225"/>
        <n x="634"/>
        <n x="88"/>
      </t>
    </mdx>
    <mdx n="0" f="v">
      <t c="3" si="227">
        <n x="225"/>
        <n x="625"/>
        <n x="88"/>
      </t>
    </mdx>
    <mdx n="0" f="v">
      <t c="3" si="227">
        <n x="225"/>
        <n x="638"/>
        <n x="88"/>
      </t>
    </mdx>
    <mdx n="0" f="v">
      <t c="3" si="227">
        <n x="225"/>
        <n x="627"/>
        <n x="88"/>
      </t>
    </mdx>
    <mdx n="0" f="v">
      <t c="3" si="227">
        <n x="225"/>
        <n x="635"/>
        <n x="88"/>
      </t>
    </mdx>
    <mdx n="0" f="v">
      <t c="3" si="227">
        <n x="225"/>
        <n x="636"/>
        <n x="88"/>
      </t>
    </mdx>
    <mdx n="0" f="v">
      <t c="3" si="227">
        <n x="225"/>
        <n x="637"/>
        <n x="88"/>
      </t>
    </mdx>
    <mdx n="0" f="v">
      <t c="3" si="227">
        <n x="225"/>
        <n x="641"/>
        <n x="88"/>
      </t>
    </mdx>
    <mdx n="0" f="v">
      <t c="3" si="227">
        <n x="225"/>
        <n x="630"/>
        <n x="88"/>
      </t>
    </mdx>
    <mdx n="0" f="v">
      <t c="3" si="227">
        <n x="225"/>
        <n x="626"/>
        <n x="88"/>
      </t>
    </mdx>
    <mdx n="0" f="v">
      <t c="3" si="227">
        <n x="225"/>
        <n x="632"/>
        <n x="88"/>
      </t>
    </mdx>
    <mdx n="0" f="v">
      <t c="3" si="227">
        <n x="225"/>
        <n x="628"/>
        <n x="88"/>
      </t>
    </mdx>
    <mdx n="0" f="v">
      <t c="3" si="227">
        <n x="225"/>
        <n x="629"/>
        <n x="88"/>
      </t>
    </mdx>
    <mdx n="0" f="v">
      <t c="3" si="227">
        <n x="225"/>
        <n x="642"/>
        <n x="88"/>
      </t>
    </mdx>
    <mdx n="0" f="v">
      <t c="3" si="227">
        <n x="225"/>
        <n x="643"/>
        <n x="88"/>
      </t>
    </mdx>
    <mdx n="0" f="v">
      <t c="3" si="227">
        <n x="225"/>
        <n x="644"/>
        <n x="88"/>
      </t>
    </mdx>
    <mdx n="0" f="v">
      <t c="3" si="227">
        <n x="225"/>
        <n x="645"/>
        <n x="88"/>
      </t>
    </mdx>
    <mdx n="0" f="v">
      <t c="3" si="227">
        <n x="225"/>
        <n x="646"/>
        <n x="88"/>
      </t>
    </mdx>
    <mdx n="0" f="v">
      <t c="3" si="227">
        <n x="225"/>
        <n x="647"/>
        <n x="88"/>
      </t>
    </mdx>
    <mdx n="0" f="v">
      <t c="3" si="227">
        <n x="225"/>
        <n x="648"/>
        <n x="88"/>
      </t>
    </mdx>
    <mdx n="0" f="v">
      <t c="3" si="227">
        <n x="225"/>
        <n x="649"/>
        <n x="88"/>
      </t>
    </mdx>
    <mdx n="0" f="v">
      <t c="3" si="227">
        <n x="225"/>
        <n x="650"/>
        <n x="88"/>
      </t>
    </mdx>
    <mdx n="0" f="v">
      <t c="3" si="227">
        <n x="225"/>
        <n x="651"/>
        <n x="88"/>
      </t>
    </mdx>
    <mdx n="0" f="v">
      <t c="3" si="227">
        <n x="225"/>
        <n x="652"/>
        <n x="88"/>
      </t>
    </mdx>
    <mdx n="0" f="v">
      <t c="3" si="227">
        <n x="225"/>
        <n x="653"/>
        <n x="88"/>
      </t>
    </mdx>
    <mdx n="0" f="v">
      <t c="3" si="227">
        <n x="225"/>
        <n x="654"/>
        <n x="88"/>
      </t>
    </mdx>
    <mdx n="0" f="v">
      <t c="3" si="227">
        <n x="225"/>
        <n x="655"/>
        <n x="88"/>
      </t>
    </mdx>
    <mdx n="0" f="v">
      <t c="3" si="227">
        <n x="225"/>
        <n x="322"/>
        <n x="89"/>
      </t>
    </mdx>
    <mdx n="0" f="v">
      <t c="3" si="227">
        <n x="225"/>
        <n x="321"/>
        <n x="89"/>
      </t>
    </mdx>
    <mdx n="0" f="v">
      <t c="3" si="227">
        <n x="225"/>
        <n x="338"/>
        <n x="89"/>
      </t>
    </mdx>
    <mdx n="0" f="v">
      <t c="3" si="227">
        <n x="225"/>
        <n x="320"/>
        <n x="89"/>
      </t>
    </mdx>
    <mdx n="0" f="v">
      <t c="3" si="227">
        <n x="225"/>
        <n x="319"/>
        <n x="89"/>
      </t>
    </mdx>
    <mdx n="0" f="v">
      <t c="3" si="227">
        <n x="225"/>
        <n x="318"/>
        <n x="89"/>
      </t>
    </mdx>
    <mdx n="0" f="v">
      <t c="3" si="227">
        <n x="225"/>
        <n x="337"/>
        <n x="89"/>
      </t>
    </mdx>
    <mdx n="0" f="v">
      <t c="3" si="227">
        <n x="225"/>
        <n x="345"/>
        <n x="89"/>
      </t>
    </mdx>
    <mdx n="0" f="v">
      <t c="3" si="227">
        <n x="225"/>
        <n x="336"/>
        <n x="89"/>
      </t>
    </mdx>
    <mdx n="0" f="v">
      <t c="3" si="227">
        <n x="225"/>
        <n x="317"/>
        <n x="89"/>
      </t>
    </mdx>
    <mdx n="0" f="v">
      <t c="3" si="227">
        <n x="225"/>
        <n x="344"/>
        <n x="89"/>
      </t>
    </mdx>
    <mdx n="0" f="v">
      <t c="3" si="227">
        <n x="225"/>
        <n x="295"/>
        <n x="89"/>
      </t>
    </mdx>
    <mdx n="0" f="v">
      <t c="3" si="227">
        <n x="225"/>
        <n x="282"/>
        <n x="89"/>
      </t>
    </mdx>
    <mdx n="0" f="v">
      <t c="3" si="227">
        <n x="225"/>
        <n x="315"/>
        <n x="89"/>
      </t>
    </mdx>
    <mdx n="0" f="v">
      <t c="3" si="227">
        <n x="225"/>
        <n x="314"/>
        <n x="89"/>
      </t>
    </mdx>
    <mdx n="0" f="v">
      <t c="3" si="227">
        <n x="225"/>
        <n x="339"/>
        <n x="89"/>
      </t>
    </mdx>
    <mdx n="0" f="v">
      <t c="3" si="227">
        <n x="225"/>
        <n x="324"/>
        <n x="89"/>
      </t>
    </mdx>
    <mdx n="0" f="v">
      <t c="3" si="227">
        <n x="225"/>
        <n x="312"/>
        <n x="89"/>
      </t>
    </mdx>
    <mdx n="0" f="v">
      <t c="3" si="227">
        <n x="225"/>
        <n x="310"/>
        <n x="89"/>
      </t>
    </mdx>
    <mdx n="0" f="v">
      <t c="3" si="227">
        <n x="225"/>
        <n x="308"/>
        <n x="89"/>
      </t>
    </mdx>
    <mdx n="0" f="v">
      <t c="3" si="227">
        <n x="225"/>
        <n x="306"/>
        <n x="89"/>
      </t>
    </mdx>
    <mdx n="0" f="v">
      <t c="3" si="227">
        <n x="225"/>
        <n x="305"/>
        <n x="89"/>
      </t>
    </mdx>
    <mdx n="0" f="v">
      <t c="3" si="227">
        <n x="225"/>
        <n x="323"/>
        <n x="89"/>
      </t>
    </mdx>
    <mdx n="0" f="v">
      <t c="3" si="227">
        <n x="225"/>
        <n x="291"/>
        <n x="89"/>
      </t>
    </mdx>
    <mdx n="0" f="v">
      <t c="3" si="227">
        <n x="225"/>
        <n x="303"/>
        <n x="89"/>
      </t>
    </mdx>
    <mdx n="0" f="v">
      <t c="3" si="227">
        <n x="225"/>
        <n x="352"/>
        <n x="89"/>
      </t>
    </mdx>
    <mdx n="0" f="v">
      <t c="3" si="227">
        <n x="225"/>
        <n x="302"/>
        <n x="89"/>
      </t>
    </mdx>
    <mdx n="0" f="v">
      <t c="3" si="227">
        <n x="225"/>
        <n x="342"/>
        <n x="89"/>
      </t>
    </mdx>
    <mdx n="0" f="v">
      <t c="3" si="227">
        <n x="225"/>
        <n x="332"/>
        <n x="89"/>
      </t>
    </mdx>
    <mdx n="0" f="v">
      <t c="3" si="227">
        <n x="225"/>
        <n x="331"/>
        <n x="89"/>
      </t>
    </mdx>
    <mdx n="0" f="v">
      <t c="3" si="227">
        <n x="225"/>
        <n x="349"/>
        <n x="89"/>
      </t>
    </mdx>
    <mdx n="0" f="v">
      <t c="3" si="227">
        <n x="225"/>
        <n x="553"/>
        <n x="89"/>
      </t>
    </mdx>
    <mdx n="0" f="v">
      <t c="3" si="227">
        <n x="225"/>
        <n x="330"/>
        <n x="89"/>
      </t>
    </mdx>
    <mdx n="0" f="v">
      <t c="3" si="227">
        <n x="225"/>
        <n x="351"/>
        <n x="89"/>
      </t>
    </mdx>
    <mdx n="0" f="v">
      <t c="3" si="227">
        <n x="225"/>
        <n x="554"/>
        <n x="89"/>
      </t>
    </mdx>
    <mdx n="0" f="v">
      <t c="3" si="227">
        <n x="225"/>
        <n x="341"/>
        <n x="89"/>
      </t>
    </mdx>
    <mdx n="0" f="v">
      <t c="3" si="227">
        <n x="225"/>
        <n x="300"/>
        <n x="89"/>
      </t>
    </mdx>
    <mdx n="0" f="v">
      <t c="3" si="227">
        <n x="225"/>
        <n x="296"/>
        <n x="89"/>
      </t>
    </mdx>
    <mdx n="0" f="v">
      <t c="3" si="227">
        <n x="225"/>
        <n x="298"/>
        <n x="89"/>
      </t>
    </mdx>
    <mdx n="0" f="v">
      <t c="3" si="227">
        <n x="225"/>
        <n x="325"/>
        <n x="89"/>
      </t>
    </mdx>
    <mdx n="0" f="v">
      <t c="3" si="227">
        <n x="225"/>
        <n x="313"/>
        <n x="89"/>
      </t>
    </mdx>
    <mdx n="0" f="v">
      <t c="3" si="227">
        <n x="225"/>
        <n x="335"/>
        <n x="89"/>
      </t>
    </mdx>
    <mdx n="0" f="v">
      <t c="3" si="227">
        <n x="225"/>
        <n x="309"/>
        <n x="89"/>
      </t>
    </mdx>
    <mdx n="0" f="v">
      <t c="3" si="227">
        <n x="225"/>
        <n x="334"/>
        <n x="89"/>
      </t>
    </mdx>
    <mdx n="0" f="v">
      <t c="3" si="227">
        <n x="225"/>
        <n x="343"/>
        <n x="89"/>
      </t>
    </mdx>
    <mdx n="0" f="v">
      <t c="3" si="227">
        <n x="225"/>
        <n x="279"/>
        <n x="89"/>
      </t>
    </mdx>
    <mdx n="0" f="v">
      <t c="3" si="227">
        <n x="225"/>
        <n x="557"/>
        <n x="89"/>
      </t>
    </mdx>
    <mdx n="0" f="v">
      <t c="3" si="227">
        <n x="225"/>
        <n x="551"/>
        <n x="89"/>
      </t>
    </mdx>
    <mdx n="0" f="v">
      <t c="3" si="227">
        <n x="225"/>
        <n x="333"/>
        <n x="89"/>
      </t>
    </mdx>
    <mdx n="0" f="v">
      <t c="3" si="227">
        <n x="225"/>
        <n x="550"/>
        <n x="89"/>
      </t>
    </mdx>
    <mdx n="0" f="v">
      <t c="3" si="227">
        <n x="225"/>
        <n x="549"/>
        <n x="89"/>
      </t>
    </mdx>
    <mdx n="0" f="v">
      <t c="3" si="227">
        <n x="225"/>
        <n x="558"/>
        <n x="89"/>
      </t>
    </mdx>
    <mdx n="0" f="v">
      <t c="3" si="227">
        <n x="225"/>
        <n x="559"/>
        <n x="89"/>
      </t>
    </mdx>
    <mdx n="0" f="v">
      <t c="3" si="227">
        <n x="225"/>
        <n x="560"/>
        <n x="89"/>
      </t>
    </mdx>
    <mdx n="0" f="v">
      <t c="3" si="227">
        <n x="225"/>
        <n x="561"/>
        <n x="89"/>
      </t>
    </mdx>
    <mdx n="0" f="v">
      <t c="3" si="227">
        <n x="225"/>
        <n x="562"/>
        <n x="89"/>
      </t>
    </mdx>
    <mdx n="0" f="v">
      <t c="3" si="227">
        <n x="225"/>
        <n x="563"/>
        <n x="89"/>
      </t>
    </mdx>
    <mdx n="0" f="v">
      <t c="3" si="227">
        <n x="225"/>
        <n x="564"/>
        <n x="89"/>
      </t>
    </mdx>
    <mdx n="0" f="v">
      <t c="3" si="227">
        <n x="225"/>
        <n x="565"/>
        <n x="89"/>
      </t>
    </mdx>
    <mdx n="0" f="v">
      <t c="3" si="227">
        <n x="225"/>
        <n x="566"/>
        <n x="89"/>
      </t>
    </mdx>
    <mdx n="0" f="v">
      <t c="3" si="227">
        <n x="225"/>
        <n x="567"/>
        <n x="89"/>
      </t>
    </mdx>
    <mdx n="0" f="v">
      <t c="3" si="227">
        <n x="225"/>
        <n x="568"/>
        <n x="89"/>
      </t>
    </mdx>
    <mdx n="0" f="v">
      <t c="3" si="227">
        <n x="225"/>
        <n x="571"/>
        <n x="89"/>
      </t>
    </mdx>
    <mdx n="0" f="v">
      <t c="3" si="227">
        <n x="225"/>
        <n x="580"/>
        <n x="89"/>
      </t>
    </mdx>
    <mdx n="0" f="v">
      <t c="3" si="227">
        <n x="225"/>
        <n x="581"/>
        <n x="89"/>
      </t>
    </mdx>
    <mdx n="0" f="v">
      <t c="3" si="227">
        <n x="225"/>
        <n x="569"/>
        <n x="89"/>
      </t>
    </mdx>
    <mdx n="0" f="v">
      <t c="3" si="227">
        <n x="225"/>
        <n x="354"/>
        <n x="89"/>
      </t>
    </mdx>
    <mdx n="0" f="v">
      <t c="3" si="227">
        <n x="225"/>
        <n x="575"/>
        <n x="89"/>
      </t>
    </mdx>
    <mdx n="0" f="v">
      <t c="3" si="227">
        <n x="225"/>
        <n x="576"/>
        <n x="89"/>
      </t>
    </mdx>
    <mdx n="0" f="v">
      <t c="3" si="227">
        <n x="225"/>
        <n x="577"/>
        <n x="89"/>
      </t>
    </mdx>
    <mdx n="0" f="v">
      <t c="3" si="227">
        <n x="225"/>
        <n x="578"/>
        <n x="89"/>
      </t>
    </mdx>
    <mdx n="0" f="v">
      <t c="3" si="227">
        <n x="225"/>
        <n x="579"/>
        <n x="89"/>
      </t>
    </mdx>
    <mdx n="0" f="v">
      <t c="3" si="227">
        <n x="225"/>
        <n x="353"/>
        <n x="89"/>
      </t>
    </mdx>
    <mdx n="0" f="v">
      <t c="3" si="227">
        <n x="225"/>
        <n x="347"/>
        <n x="89"/>
      </t>
    </mdx>
    <mdx n="0" f="v">
      <t c="3" si="227">
        <n x="225"/>
        <n x="555"/>
        <n x="89"/>
      </t>
    </mdx>
    <mdx n="0" f="v">
      <t c="3" si="227">
        <n x="225"/>
        <n x="572"/>
        <n x="89"/>
      </t>
    </mdx>
    <mdx n="0" f="v">
      <t c="3" si="227">
        <n x="225"/>
        <n x="573"/>
        <n x="89"/>
      </t>
    </mdx>
    <mdx n="0" f="v">
      <t c="3" si="227">
        <n x="225"/>
        <n x="570"/>
        <n x="89"/>
      </t>
    </mdx>
    <mdx n="0" f="v">
      <t c="3" si="227">
        <n x="225"/>
        <n x="340"/>
        <n x="89"/>
      </t>
    </mdx>
    <mdx n="0" f="v">
      <t c="3" si="227">
        <n x="225"/>
        <n x="583"/>
        <n x="89"/>
      </t>
    </mdx>
    <mdx n="0" f="v">
      <t c="3" si="227">
        <n x="225"/>
        <n x="574"/>
        <n x="89"/>
      </t>
    </mdx>
    <mdx n="0" f="v">
      <t c="3" si="227">
        <n x="225"/>
        <n x="586"/>
        <n x="89"/>
      </t>
    </mdx>
    <mdx n="0" f="v">
      <t c="3" si="227">
        <n x="225"/>
        <n x="599"/>
        <n x="89"/>
      </t>
    </mdx>
    <mdx n="0" f="v">
      <t c="3" si="227">
        <n x="225"/>
        <n x="602"/>
        <n x="89"/>
      </t>
    </mdx>
    <mdx n="0" f="v">
      <t c="3" si="227">
        <n x="225"/>
        <n x="613"/>
        <n x="89"/>
      </t>
    </mdx>
    <mdx n="0" f="v">
      <t c="3" si="227">
        <n x="225"/>
        <n x="597"/>
        <n x="89"/>
      </t>
    </mdx>
    <mdx n="0" f="v">
      <t c="3" si="227">
        <n x="225"/>
        <n x="589"/>
        <n x="89"/>
      </t>
    </mdx>
    <mdx n="0" f="v">
      <t c="3" si="227">
        <n x="225"/>
        <n x="590"/>
        <n x="89"/>
      </t>
    </mdx>
    <mdx n="0" f="v">
      <t c="3" si="227">
        <n x="225"/>
        <n x="591"/>
        <n x="89"/>
      </t>
    </mdx>
    <mdx n="0" f="v">
      <t c="3" si="227">
        <n x="225"/>
        <n x="592"/>
        <n x="89"/>
      </t>
    </mdx>
    <mdx n="0" f="v">
      <t c="3" si="227">
        <n x="225"/>
        <n x="593"/>
        <n x="89"/>
      </t>
    </mdx>
    <mdx n="0" f="v">
      <t c="3" si="227">
        <n x="225"/>
        <n x="594"/>
        <n x="89"/>
      </t>
    </mdx>
    <mdx n="0" f="v">
      <t c="3" si="227">
        <n x="225"/>
        <n x="595"/>
        <n x="89"/>
      </t>
    </mdx>
    <mdx n="0" f="v">
      <t c="3" si="227">
        <n x="225"/>
        <n x="596"/>
        <n x="89"/>
      </t>
    </mdx>
    <mdx n="0" f="v">
      <t c="3" si="227">
        <n x="225"/>
        <n x="600"/>
        <n x="89"/>
      </t>
    </mdx>
    <mdx n="0" f="v">
      <t c="3" si="227">
        <n x="225"/>
        <n x="587"/>
        <n x="89"/>
      </t>
    </mdx>
    <mdx n="0" f="v">
      <t c="3" si="227">
        <n x="225"/>
        <n x="585"/>
        <n x="89"/>
      </t>
    </mdx>
    <mdx n="0" f="v">
      <t c="3" si="227">
        <n x="225"/>
        <n x="601"/>
        <n x="89"/>
      </t>
    </mdx>
    <mdx n="0" f="v">
      <t c="3" si="227">
        <n x="225"/>
        <n x="588"/>
        <n x="89"/>
      </t>
    </mdx>
    <mdx n="0" f="v">
      <t c="3" si="227">
        <n x="225"/>
        <n x="582"/>
        <n x="89"/>
      </t>
    </mdx>
    <mdx n="0" f="v">
      <t c="3" si="227">
        <n x="225"/>
        <n x="598"/>
        <n x="89"/>
      </t>
    </mdx>
    <mdx n="0" f="v">
      <t c="3" si="227">
        <n x="225"/>
        <n x="584"/>
        <n x="89"/>
      </t>
    </mdx>
    <mdx n="0" f="v">
      <t c="3" si="227">
        <n x="225"/>
        <n x="603"/>
        <n x="89"/>
      </t>
    </mdx>
    <mdx n="0" f="v">
      <t c="3" si="227">
        <n x="225"/>
        <n x="604"/>
        <n x="89"/>
      </t>
    </mdx>
    <mdx n="0" f="v">
      <t c="3" si="227">
        <n x="225"/>
        <n x="605"/>
        <n x="89"/>
      </t>
    </mdx>
    <mdx n="0" f="v">
      <t c="3" si="227">
        <n x="225"/>
        <n x="615"/>
        <n x="89"/>
      </t>
    </mdx>
    <mdx n="0" f="v">
      <t c="3" si="227">
        <n x="225"/>
        <n x="631"/>
        <n x="89"/>
      </t>
    </mdx>
    <mdx n="0" f="v">
      <t c="3" si="227">
        <n x="225"/>
        <n x="616"/>
        <n x="89"/>
      </t>
    </mdx>
    <mdx n="0" f="v">
      <t c="3" si="227">
        <n x="225"/>
        <n x="641"/>
        <n x="89"/>
      </t>
    </mdx>
    <mdx n="0" f="v">
      <t c="3" si="227">
        <n x="225"/>
        <n x="608"/>
        <n x="89"/>
      </t>
    </mdx>
    <mdx n="0" f="v">
      <t c="3" si="227">
        <n x="225"/>
        <n x="609"/>
        <n x="89"/>
      </t>
    </mdx>
    <mdx n="0" f="v">
      <t c="3" si="227">
        <n x="225"/>
        <n x="610"/>
        <n x="89"/>
      </t>
    </mdx>
    <mdx n="0" f="v">
      <t c="3" si="227">
        <n x="225"/>
        <n x="611"/>
        <n x="89"/>
      </t>
    </mdx>
    <mdx n="0" f="v">
      <t c="3" si="227">
        <n x="225"/>
        <n x="612"/>
        <n x="89"/>
      </t>
    </mdx>
    <mdx n="0" f="v">
      <t c="3" si="227">
        <n x="225"/>
        <n x="628"/>
        <n x="89"/>
      </t>
    </mdx>
    <mdx n="0" f="v">
      <t c="3" si="227">
        <n x="225"/>
        <n x="614"/>
        <n x="89"/>
      </t>
    </mdx>
    <mdx n="0" f="v">
      <t c="3" si="227">
        <n x="225"/>
        <n x="617"/>
        <n x="89"/>
      </t>
    </mdx>
    <mdx n="0" f="v">
      <t c="3" si="227">
        <n x="225"/>
        <n x="618"/>
        <n x="89"/>
      </t>
    </mdx>
    <mdx n="0" f="v">
      <t c="3" si="227">
        <n x="225"/>
        <n x="619"/>
        <n x="89"/>
      </t>
    </mdx>
    <mdx n="0" f="v">
      <t c="3" si="227">
        <n x="225"/>
        <n x="620"/>
        <n x="89"/>
      </t>
    </mdx>
    <mdx n="0" f="v">
      <t c="3" si="227">
        <n x="225"/>
        <n x="621"/>
        <n x="89"/>
      </t>
    </mdx>
    <mdx n="0" f="v">
      <t c="3" si="227">
        <n x="225"/>
        <n x="622"/>
        <n x="89"/>
      </t>
    </mdx>
    <mdx n="0" f="v">
      <t c="3" si="227">
        <n x="225"/>
        <n x="623"/>
        <n x="89"/>
      </t>
    </mdx>
    <mdx n="0" f="v">
      <t c="3" si="227">
        <n x="225"/>
        <n x="624"/>
        <n x="89"/>
      </t>
    </mdx>
    <mdx n="0" f="v">
      <t c="3" si="227">
        <n x="225"/>
        <n x="639"/>
        <n x="89"/>
      </t>
    </mdx>
    <mdx n="0" f="v">
      <t c="3" si="227">
        <n x="225"/>
        <n x="634"/>
        <n x="89"/>
      </t>
    </mdx>
    <mdx n="0" f="v">
      <t c="3" si="227">
        <n x="225"/>
        <n x="633"/>
        <n x="89"/>
      </t>
    </mdx>
    <mdx n="0" f="v">
      <t c="3" si="227">
        <n x="225"/>
        <n x="630"/>
        <n x="89"/>
      </t>
    </mdx>
    <mdx n="0" f="v">
      <t c="3" si="227">
        <n x="225"/>
        <n x="638"/>
        <n x="89"/>
      </t>
    </mdx>
    <mdx n="0" f="v">
      <t c="3" si="227">
        <n x="225"/>
        <n x="606"/>
        <n x="89"/>
      </t>
    </mdx>
    <mdx n="0" f="v">
      <t c="3" si="227">
        <n x="225"/>
        <n x="626"/>
        <n x="89"/>
      </t>
    </mdx>
    <mdx n="0" f="v">
      <t c="3" si="227">
        <n x="225"/>
        <n x="625"/>
        <n x="89"/>
      </t>
    </mdx>
    <mdx n="0" f="v">
      <t c="3" si="227">
        <n x="225"/>
        <n x="629"/>
        <n x="89"/>
      </t>
    </mdx>
    <mdx n="0" f="v">
      <t c="3" si="227">
        <n x="225"/>
        <n x="635"/>
        <n x="89"/>
      </t>
    </mdx>
    <mdx n="0" f="v">
      <t c="3" si="227">
        <n x="225"/>
        <n x="636"/>
        <n x="89"/>
      </t>
    </mdx>
    <mdx n="0" f="v">
      <t c="3" si="227">
        <n x="225"/>
        <n x="637"/>
        <n x="89"/>
      </t>
    </mdx>
    <mdx n="0" f="v">
      <t c="3" si="227">
        <n x="225"/>
        <n x="627"/>
        <n x="89"/>
      </t>
    </mdx>
    <mdx n="0" f="v">
      <t c="3" si="227">
        <n x="225"/>
        <n x="640"/>
        <n x="89"/>
      </t>
    </mdx>
    <mdx n="0" f="v">
      <t c="3" si="227">
        <n x="225"/>
        <n x="632"/>
        <n x="89"/>
      </t>
    </mdx>
    <mdx n="0" f="v">
      <t c="3" si="227">
        <n x="225"/>
        <n x="607"/>
        <n x="89"/>
      </t>
    </mdx>
    <mdx n="0" f="v">
      <t c="3" si="227">
        <n x="225"/>
        <n x="643"/>
        <n x="89"/>
      </t>
    </mdx>
    <mdx n="0" f="v">
      <t c="3" si="227">
        <n x="225"/>
        <n x="644"/>
        <n x="89"/>
      </t>
    </mdx>
    <mdx n="0" f="v">
      <t c="3" si="227">
        <n x="225"/>
        <n x="645"/>
        <n x="89"/>
      </t>
    </mdx>
    <mdx n="0" f="v">
      <t c="3" si="227">
        <n x="225"/>
        <n x="646"/>
        <n x="89"/>
      </t>
    </mdx>
    <mdx n="0" f="v">
      <t c="3" si="227">
        <n x="225"/>
        <n x="647"/>
        <n x="89"/>
      </t>
    </mdx>
    <mdx n="0" f="v">
      <t c="3" si="227">
        <n x="225"/>
        <n x="648"/>
        <n x="89"/>
      </t>
    </mdx>
    <mdx n="0" f="v">
      <t c="3" si="227">
        <n x="225"/>
        <n x="649"/>
        <n x="89"/>
      </t>
    </mdx>
    <mdx n="0" f="v">
      <t c="3" si="227">
        <n x="225"/>
        <n x="650"/>
        <n x="89"/>
      </t>
    </mdx>
    <mdx n="0" f="v">
      <t c="3" si="227">
        <n x="225"/>
        <n x="651"/>
        <n x="89"/>
      </t>
    </mdx>
    <mdx n="0" f="v">
      <t c="3" si="227">
        <n x="225"/>
        <n x="652"/>
        <n x="89"/>
      </t>
    </mdx>
    <mdx n="0" f="v">
      <t c="3" si="227">
        <n x="225"/>
        <n x="653"/>
        <n x="89"/>
      </t>
    </mdx>
    <mdx n="0" f="v">
      <t c="3" si="227">
        <n x="225"/>
        <n x="654"/>
        <n x="89"/>
      </t>
    </mdx>
    <mdx n="0" f="v">
      <t c="3" si="227">
        <n x="225"/>
        <n x="642"/>
        <n x="89"/>
      </t>
    </mdx>
    <mdx n="0" f="v">
      <t c="3" si="227">
        <n x="225"/>
        <n x="655"/>
        <n x="89"/>
      </t>
    </mdx>
    <mdx n="0" f="v">
      <t c="3" si="227">
        <n x="225"/>
        <n x="322"/>
        <n x="90"/>
      </t>
    </mdx>
    <mdx n="0" f="v">
      <t c="3" si="227">
        <n x="225"/>
        <n x="321"/>
        <n x="90"/>
      </t>
    </mdx>
    <mdx n="0" f="v">
      <t c="3" si="227">
        <n x="225"/>
        <n x="338"/>
        <n x="90"/>
      </t>
    </mdx>
    <mdx n="0" f="v">
      <t c="3" si="227">
        <n x="225"/>
        <n x="320"/>
        <n x="90"/>
      </t>
    </mdx>
    <mdx n="0" f="v">
      <t c="3" si="227">
        <n x="225"/>
        <n x="319"/>
        <n x="90"/>
      </t>
    </mdx>
    <mdx n="0" f="v">
      <t c="3" si="227">
        <n x="225"/>
        <n x="318"/>
        <n x="90"/>
      </t>
    </mdx>
    <mdx n="0" f="v">
      <t c="3" si="227">
        <n x="225"/>
        <n x="337"/>
        <n x="90"/>
      </t>
    </mdx>
    <mdx n="0" f="v">
      <t c="3" si="227">
        <n x="225"/>
        <n x="345"/>
        <n x="90"/>
      </t>
    </mdx>
    <mdx n="0" f="v">
      <t c="3" si="227">
        <n x="225"/>
        <n x="317"/>
        <n x="90"/>
      </t>
    </mdx>
    <mdx n="0" f="v">
      <t c="3" si="227">
        <n x="225"/>
        <n x="344"/>
        <n x="90"/>
      </t>
    </mdx>
    <mdx n="0" f="v">
      <t c="3" si="227">
        <n x="225"/>
        <n x="556"/>
        <n x="90"/>
      </t>
    </mdx>
    <mdx n="0" f="v">
      <t c="3" si="227">
        <n x="225"/>
        <n x="552"/>
        <n x="90"/>
      </t>
    </mdx>
    <mdx n="0" f="v">
      <t c="3" si="227">
        <n x="225"/>
        <n x="282"/>
        <n x="90"/>
      </t>
    </mdx>
    <mdx n="0" f="v">
      <t c="3" si="227">
        <n x="225"/>
        <n x="315"/>
        <n x="90"/>
      </t>
    </mdx>
    <mdx n="0" f="v">
      <t c="3" si="227">
        <n x="225"/>
        <n x="314"/>
        <n x="90"/>
      </t>
    </mdx>
    <mdx n="0" f="v">
      <t c="3" si="227">
        <n x="225"/>
        <n x="339"/>
        <n x="90"/>
      </t>
    </mdx>
    <mdx n="0" f="v">
      <t c="3" si="227">
        <n x="225"/>
        <n x="324"/>
        <n x="90"/>
      </t>
    </mdx>
    <mdx n="0" f="v">
      <t c="3" si="227">
        <n x="225"/>
        <n x="312"/>
        <n x="90"/>
      </t>
    </mdx>
    <mdx n="0" f="v">
      <t c="3" si="227">
        <n x="225"/>
        <n x="310"/>
        <n x="90"/>
      </t>
    </mdx>
    <mdx n="0" f="v">
      <t c="3" si="227">
        <n x="225"/>
        <n x="308"/>
        <n x="90"/>
      </t>
    </mdx>
    <mdx n="0" f="v">
      <t c="3" si="227">
        <n x="225"/>
        <n x="306"/>
        <n x="90"/>
      </t>
    </mdx>
    <mdx n="0" f="v">
      <t c="3" si="227">
        <n x="225"/>
        <n x="305"/>
        <n x="90"/>
      </t>
    </mdx>
    <mdx n="0" f="v">
      <t c="3" si="227">
        <n x="225"/>
        <n x="323"/>
        <n x="90"/>
      </t>
    </mdx>
    <mdx n="0" f="v">
      <t c="3" si="227">
        <n x="225"/>
        <n x="291"/>
        <n x="90"/>
      </t>
    </mdx>
    <mdx n="0" f="v">
      <t c="3" si="227">
        <n x="225"/>
        <n x="303"/>
        <n x="90"/>
      </t>
    </mdx>
    <mdx n="0" f="v">
      <t c="3" si="227">
        <n x="225"/>
        <n x="352"/>
        <n x="90"/>
      </t>
    </mdx>
    <mdx n="0" f="v">
      <t c="3" si="227">
        <n x="225"/>
        <n x="302"/>
        <n x="90"/>
      </t>
    </mdx>
    <mdx n="0" f="v">
      <t c="3" si="227">
        <n x="225"/>
        <n x="342"/>
        <n x="90"/>
      </t>
    </mdx>
    <mdx n="0" f="v">
      <t c="3" si="227">
        <n x="225"/>
        <n x="332"/>
        <n x="90"/>
      </t>
    </mdx>
    <mdx n="0" f="v">
      <t c="3" si="227">
        <n x="225"/>
        <n x="331"/>
        <n x="90"/>
      </t>
    </mdx>
    <mdx n="0" f="v">
      <t c="3" si="227">
        <n x="225"/>
        <n x="349"/>
        <n x="90"/>
      </t>
    </mdx>
    <mdx n="0" f="v">
      <t c="3" si="227">
        <n x="225"/>
        <n x="553"/>
        <n x="90"/>
      </t>
    </mdx>
    <mdx n="0" f="v">
      <t c="3" si="227">
        <n x="225"/>
        <n x="330"/>
        <n x="90"/>
      </t>
    </mdx>
    <mdx n="0" f="v">
      <t c="3" si="227">
        <n x="225"/>
        <n x="351"/>
        <n x="90"/>
      </t>
    </mdx>
    <mdx n="0" f="v">
      <t c="3" si="227">
        <n x="225"/>
        <n x="554"/>
        <n x="90"/>
      </t>
    </mdx>
    <mdx n="0" f="v">
      <t c="3" si="227">
        <n x="225"/>
        <n x="340"/>
        <n x="90"/>
      </t>
    </mdx>
    <mdx n="0" f="v">
      <t c="3" si="227">
        <n x="225"/>
        <n x="341"/>
        <n x="90"/>
      </t>
    </mdx>
    <mdx n="0" f="v">
      <t c="3" si="227">
        <n x="225"/>
        <n x="295"/>
        <n x="90"/>
      </t>
    </mdx>
    <mdx n="0" f="v">
      <t c="3" si="227">
        <n x="225"/>
        <n x="300"/>
        <n x="90"/>
      </t>
    </mdx>
    <mdx n="0" f="v">
      <t c="3" si="227">
        <n x="225"/>
        <n x="325"/>
        <n x="90"/>
      </t>
    </mdx>
    <mdx n="0" f="v">
      <t c="3" si="227">
        <n x="225"/>
        <n x="313"/>
        <n x="90"/>
      </t>
    </mdx>
    <mdx n="0" f="v">
      <t c="3" si="227">
        <n x="225"/>
        <n x="335"/>
        <n x="90"/>
      </t>
    </mdx>
    <mdx n="0" f="v">
      <t c="3" si="227">
        <n x="225"/>
        <n x="309"/>
        <n x="90"/>
      </t>
    </mdx>
    <mdx n="0" f="v">
      <t c="3" si="227">
        <n x="225"/>
        <n x="334"/>
        <n x="90"/>
      </t>
    </mdx>
    <mdx n="0" f="v">
      <t c="3" si="227">
        <n x="225"/>
        <n x="343"/>
        <n x="90"/>
      </t>
    </mdx>
    <mdx n="0" f="v">
      <t c="3" si="227">
        <n x="225"/>
        <n x="279"/>
        <n x="90"/>
      </t>
    </mdx>
    <mdx n="0" f="v">
      <t c="3" si="227">
        <n x="225"/>
        <n x="557"/>
        <n x="90"/>
      </t>
    </mdx>
    <mdx n="0" f="v">
      <t c="3" si="227">
        <n x="225"/>
        <n x="551"/>
        <n x="90"/>
      </t>
    </mdx>
    <mdx n="0" f="v">
      <t c="3" si="227">
        <n x="225"/>
        <n x="333"/>
        <n x="90"/>
      </t>
    </mdx>
    <mdx n="0" f="v">
      <t c="3" si="227">
        <n x="225"/>
        <n x="550"/>
        <n x="90"/>
      </t>
    </mdx>
    <mdx n="0" f="v">
      <t c="3" si="227">
        <n x="225"/>
        <n x="549"/>
        <n x="90"/>
      </t>
    </mdx>
    <mdx n="0" f="v">
      <t c="3" si="227">
        <n x="225"/>
        <n x="558"/>
        <n x="90"/>
      </t>
    </mdx>
    <mdx n="0" f="v">
      <t c="3" si="227">
        <n x="225"/>
        <n x="559"/>
        <n x="90"/>
      </t>
    </mdx>
    <mdx n="0" f="v">
      <t c="3" si="227">
        <n x="225"/>
        <n x="560"/>
        <n x="90"/>
      </t>
    </mdx>
    <mdx n="0" f="v">
      <t c="3" si="227">
        <n x="225"/>
        <n x="561"/>
        <n x="90"/>
      </t>
    </mdx>
    <mdx n="0" f="v">
      <t c="3" si="227">
        <n x="225"/>
        <n x="562"/>
        <n x="90"/>
      </t>
    </mdx>
    <mdx n="0" f="v">
      <t c="3" si="227">
        <n x="225"/>
        <n x="296"/>
        <n x="90"/>
      </t>
    </mdx>
    <mdx n="0" f="v">
      <t c="3" si="227">
        <n x="225"/>
        <n x="563"/>
        <n x="90"/>
      </t>
    </mdx>
    <mdx n="0" f="v">
      <t c="3" si="227">
        <n x="225"/>
        <n x="564"/>
        <n x="90"/>
      </t>
    </mdx>
    <mdx n="0" f="v">
      <t c="3" si="227">
        <n x="225"/>
        <n x="565"/>
        <n x="90"/>
      </t>
    </mdx>
    <mdx n="0" f="v">
      <t c="3" si="227">
        <n x="225"/>
        <n x="566"/>
        <n x="90"/>
      </t>
    </mdx>
    <mdx n="0" f="v">
      <t c="3" si="227">
        <n x="225"/>
        <n x="567"/>
        <n x="90"/>
      </t>
    </mdx>
    <mdx n="0" f="v">
      <t c="3" si="227">
        <n x="225"/>
        <n x="568"/>
        <n x="90"/>
      </t>
    </mdx>
    <mdx n="0" f="v">
      <t c="3" si="227">
        <n x="225"/>
        <n x="572"/>
        <n x="90"/>
      </t>
    </mdx>
    <mdx n="0" f="v">
      <t c="3" si="227">
        <n x="225"/>
        <n x="573"/>
        <n x="90"/>
      </t>
    </mdx>
    <mdx n="0" f="v">
      <t c="3" si="227">
        <n x="225"/>
        <n x="571"/>
        <n x="90"/>
      </t>
    </mdx>
    <mdx n="0" f="v">
      <t c="3" si="227">
        <n x="225"/>
        <n x="555"/>
        <n x="90"/>
      </t>
    </mdx>
    <mdx n="0" f="v">
      <t c="3" si="227">
        <n x="225"/>
        <n x="354"/>
        <n x="90"/>
      </t>
    </mdx>
    <mdx n="0" f="v">
      <t c="3" si="227">
        <n x="225"/>
        <n x="575"/>
        <n x="90"/>
      </t>
    </mdx>
    <mdx n="0" f="v">
      <t c="3" si="227">
        <n x="225"/>
        <n x="576"/>
        <n x="90"/>
      </t>
    </mdx>
    <mdx n="0" f="v">
      <t c="3" si="227">
        <n x="225"/>
        <n x="577"/>
        <n x="90"/>
      </t>
    </mdx>
    <mdx n="0" f="v">
      <t c="3" si="227">
        <n x="225"/>
        <n x="578"/>
        <n x="90"/>
      </t>
    </mdx>
    <mdx n="0" f="v">
      <t c="3" si="227">
        <n x="225"/>
        <n x="579"/>
        <n x="90"/>
      </t>
    </mdx>
    <mdx n="0" f="v">
      <t c="3" si="227">
        <n x="225"/>
        <n x="353"/>
        <n x="90"/>
      </t>
    </mdx>
    <mdx n="0" f="v">
      <t c="3" si="227">
        <n x="225"/>
        <n x="347"/>
        <n x="90"/>
      </t>
    </mdx>
    <mdx n="0" f="v">
      <t c="3" si="227">
        <n x="225"/>
        <n x="569"/>
        <n x="90"/>
      </t>
    </mdx>
    <mdx n="0" f="v">
      <t c="3" si="227">
        <n x="225"/>
        <n x="583"/>
        <n x="90"/>
      </t>
    </mdx>
    <mdx n="0" f="v">
      <t c="3" si="227">
        <n x="225"/>
        <n x="570"/>
        <n x="90"/>
      </t>
    </mdx>
    <mdx n="0" f="v">
      <t c="3" si="227">
        <n x="225"/>
        <n x="582"/>
        <n x="90"/>
      </t>
    </mdx>
    <mdx n="0" f="v">
      <t c="3" si="227">
        <n x="225"/>
        <n x="580"/>
        <n x="90"/>
      </t>
    </mdx>
    <mdx n="0" f="v">
      <t c="3" si="227">
        <n x="225"/>
        <n x="581"/>
        <n x="90"/>
      </t>
    </mdx>
    <mdx n="0" f="v">
      <t c="3" si="227">
        <n x="225"/>
        <n x="574"/>
        <n x="90"/>
      </t>
    </mdx>
    <mdx n="0" f="v">
      <t c="3" si="227">
        <n x="225"/>
        <n x="584"/>
        <n x="90"/>
      </t>
    </mdx>
    <mdx n="0" f="v">
      <t c="3" si="227">
        <n x="225"/>
        <n x="598"/>
        <n x="90"/>
      </t>
    </mdx>
    <mdx n="0" f="v">
      <t c="3" si="227">
        <n x="225"/>
        <n x="599"/>
        <n x="90"/>
      </t>
    </mdx>
    <mdx n="0" f="v">
      <t c="3" si="227">
        <n x="225"/>
        <n x="586"/>
        <n x="90"/>
      </t>
    </mdx>
    <mdx n="0" f="v">
      <t c="3" si="227">
        <n x="225"/>
        <n x="589"/>
        <n x="90"/>
      </t>
    </mdx>
    <mdx n="0" f="v">
      <t c="3" si="227">
        <n x="225"/>
        <n x="590"/>
        <n x="90"/>
      </t>
    </mdx>
    <mdx n="0" f="v">
      <t c="3" si="227">
        <n x="225"/>
        <n x="591"/>
        <n x="90"/>
      </t>
    </mdx>
    <mdx n="0" f="v">
      <t c="3" si="227">
        <n x="225"/>
        <n x="592"/>
        <n x="90"/>
      </t>
    </mdx>
    <mdx n="0" f="v">
      <t c="3" si="227">
        <n x="225"/>
        <n x="593"/>
        <n x="90"/>
      </t>
    </mdx>
    <mdx n="0" f="v">
      <t c="3" si="227">
        <n x="225"/>
        <n x="594"/>
        <n x="90"/>
      </t>
    </mdx>
    <mdx n="0" f="v">
      <t c="3" si="227">
        <n x="225"/>
        <n x="595"/>
        <n x="90"/>
      </t>
    </mdx>
    <mdx n="0" f="v">
      <t c="3" si="227">
        <n x="225"/>
        <n x="596"/>
        <n x="90"/>
      </t>
    </mdx>
    <mdx n="0" f="v">
      <t c="3" si="227">
        <n x="225"/>
        <n x="597"/>
        <n x="90"/>
      </t>
    </mdx>
    <mdx n="0" f="v">
      <t c="3" si="227">
        <n x="225"/>
        <n x="585"/>
        <n x="90"/>
      </t>
    </mdx>
    <mdx n="0" f="v">
      <t c="3" si="227">
        <n x="225"/>
        <n x="600"/>
        <n x="90"/>
      </t>
    </mdx>
    <mdx n="0" f="v">
      <t c="3" si="227">
        <n x="225"/>
        <n x="588"/>
        <n x="90"/>
      </t>
    </mdx>
    <mdx n="0" f="v">
      <t c="3" si="227">
        <n x="225"/>
        <n x="601"/>
        <n x="90"/>
      </t>
    </mdx>
    <mdx n="0" f="v">
      <t c="3" si="227">
        <n x="225"/>
        <n x="587"/>
        <n x="90"/>
      </t>
    </mdx>
    <mdx n="0" f="v">
      <t c="3" si="227">
        <n x="225"/>
        <n x="602"/>
        <n x="90"/>
      </t>
    </mdx>
    <mdx n="0" f="v">
      <t c="3" si="227">
        <n x="225"/>
        <n x="603"/>
        <n x="90"/>
      </t>
    </mdx>
    <mdx n="0" f="v">
      <t c="3" si="227">
        <n x="225"/>
        <n x="604"/>
        <n x="90"/>
      </t>
    </mdx>
    <mdx n="0" f="v">
      <t c="3" si="227">
        <n x="225"/>
        <n x="605"/>
        <n x="90"/>
      </t>
    </mdx>
    <mdx n="0" f="v">
      <t c="3" si="227">
        <n x="225"/>
        <n x="613"/>
        <n x="90"/>
      </t>
    </mdx>
    <mdx n="0" f="v">
      <t c="3" si="227">
        <n x="225"/>
        <n x="614"/>
        <n x="90"/>
      </t>
    </mdx>
    <mdx n="0" f="v">
      <t c="3" si="227">
        <n x="225"/>
        <n x="615"/>
        <n x="90"/>
      </t>
    </mdx>
    <mdx n="0" f="v">
      <t c="3" si="227">
        <n x="225"/>
        <n x="632"/>
        <n x="90"/>
      </t>
    </mdx>
    <mdx n="0" f="v">
      <t c="3" si="227">
        <n x="225"/>
        <n x="616"/>
        <n x="90"/>
      </t>
    </mdx>
    <mdx n="0" f="v">
      <t c="3" si="227">
        <n x="225"/>
        <n x="634"/>
        <n x="90"/>
      </t>
    </mdx>
    <mdx n="0" f="v">
      <t c="3" si="227">
        <n x="225"/>
        <n x="609"/>
        <n x="90"/>
      </t>
    </mdx>
    <mdx n="0" f="v">
      <t c="3" si="227">
        <n x="225"/>
        <n x="610"/>
        <n x="90"/>
      </t>
    </mdx>
    <mdx n="0" f="v">
      <t c="3" si="227">
        <n x="225"/>
        <n x="611"/>
        <n x="90"/>
      </t>
    </mdx>
    <mdx n="0" f="v">
      <t c="3" si="227">
        <n x="225"/>
        <n x="612"/>
        <n x="90"/>
      </t>
    </mdx>
    <mdx n="0" f="v">
      <t c="3" si="227">
        <n x="225"/>
        <n x="608"/>
        <n x="90"/>
      </t>
    </mdx>
    <mdx n="0" f="v">
      <t c="3" si="227">
        <n x="225"/>
        <n x="617"/>
        <n x="90"/>
      </t>
    </mdx>
    <mdx n="0" f="v">
      <t c="3" si="227">
        <n x="225"/>
        <n x="618"/>
        <n x="90"/>
      </t>
    </mdx>
    <mdx n="0" f="v">
      <t c="3" si="227">
        <n x="225"/>
        <n x="619"/>
        <n x="90"/>
      </t>
    </mdx>
    <mdx n="0" f="v">
      <t c="3" si="227">
        <n x="225"/>
        <n x="620"/>
        <n x="90"/>
      </t>
    </mdx>
    <mdx n="0" f="v">
      <t c="3" si="227">
        <n x="225"/>
        <n x="621"/>
        <n x="90"/>
      </t>
    </mdx>
    <mdx n="0" f="v">
      <t c="3" si="227">
        <n x="225"/>
        <n x="622"/>
        <n x="90"/>
      </t>
    </mdx>
    <mdx n="0" f="v">
      <t c="3" si="227">
        <n x="225"/>
        <n x="623"/>
        <n x="90"/>
      </t>
    </mdx>
    <mdx n="0" f="v">
      <t c="3" si="227">
        <n x="225"/>
        <n x="624"/>
        <n x="90"/>
      </t>
    </mdx>
    <mdx n="0" f="v">
      <t c="3" si="227">
        <n x="225"/>
        <n x="626"/>
        <n x="90"/>
      </t>
    </mdx>
    <mdx n="0" f="v">
      <t c="3" si="227">
        <n x="225"/>
        <n x="638"/>
        <n x="90"/>
      </t>
    </mdx>
    <mdx n="0" f="v">
      <t c="3" si="227">
        <n x="225"/>
        <n x="639"/>
        <n x="90"/>
      </t>
    </mdx>
    <mdx n="0" f="v">
      <t c="3" si="227">
        <n x="225"/>
        <n x="628"/>
        <n x="90"/>
      </t>
    </mdx>
    <mdx n="0" f="v">
      <t c="3" si="227">
        <n x="225"/>
        <n x="640"/>
        <n x="90"/>
      </t>
    </mdx>
    <mdx n="0" f="v">
      <t c="3" si="227">
        <n x="225"/>
        <n x="629"/>
        <n x="90"/>
      </t>
    </mdx>
    <mdx n="0" f="v">
      <t c="3" si="227">
        <n x="225"/>
        <n x="641"/>
        <n x="90"/>
      </t>
    </mdx>
    <mdx n="0" f="v">
      <t c="3" si="227">
        <n x="225"/>
        <n x="606"/>
        <n x="90"/>
      </t>
    </mdx>
    <mdx n="0" f="v">
      <t c="3" si="227">
        <n x="225"/>
        <n x="633"/>
        <n x="90"/>
      </t>
    </mdx>
    <mdx n="0" f="v">
      <t c="3" si="227">
        <n x="225"/>
        <n x="607"/>
        <n x="90"/>
      </t>
    </mdx>
    <mdx n="0" f="v">
      <t c="3" si="227">
        <n x="225"/>
        <n x="635"/>
        <n x="90"/>
      </t>
    </mdx>
    <mdx n="0" f="v">
      <t c="3" si="227">
        <n x="225"/>
        <n x="636"/>
        <n x="90"/>
      </t>
    </mdx>
    <mdx n="0" f="v">
      <t c="3" si="227">
        <n x="225"/>
        <n x="637"/>
        <n x="90"/>
      </t>
    </mdx>
    <mdx n="0" f="v">
      <t c="3" si="227">
        <n x="225"/>
        <n x="625"/>
        <n x="90"/>
      </t>
    </mdx>
    <mdx n="0" f="v">
      <t c="3" si="227">
        <n x="225"/>
        <n x="627"/>
        <n x="90"/>
      </t>
    </mdx>
    <mdx n="0" f="v">
      <t c="3" si="227">
        <n x="225"/>
        <n x="630"/>
        <n x="90"/>
      </t>
    </mdx>
    <mdx n="0" f="v">
      <t c="3" si="227">
        <n x="225"/>
        <n x="631"/>
        <n x="90"/>
      </t>
    </mdx>
    <mdx n="0" f="v">
      <t c="3" si="227">
        <n x="225"/>
        <n x="642"/>
        <n x="90"/>
      </t>
    </mdx>
    <mdx n="0" f="v">
      <t c="3" si="227">
        <n x="225"/>
        <n x="643"/>
        <n x="90"/>
      </t>
    </mdx>
    <mdx n="0" f="v">
      <t c="3" si="227">
        <n x="225"/>
        <n x="644"/>
        <n x="90"/>
      </t>
    </mdx>
    <mdx n="0" f="v">
      <t c="3" si="227">
        <n x="225"/>
        <n x="645"/>
        <n x="90"/>
      </t>
    </mdx>
    <mdx n="0" f="v">
      <t c="3" si="227">
        <n x="225"/>
        <n x="646"/>
        <n x="90"/>
      </t>
    </mdx>
    <mdx n="0" f="v">
      <t c="3" si="227">
        <n x="225"/>
        <n x="647"/>
        <n x="90"/>
      </t>
    </mdx>
    <mdx n="0" f="v">
      <t c="3" si="227">
        <n x="225"/>
        <n x="648"/>
        <n x="90"/>
      </t>
    </mdx>
    <mdx n="0" f="v">
      <t c="3" si="227">
        <n x="225"/>
        <n x="649"/>
        <n x="90"/>
      </t>
    </mdx>
    <mdx n="0" f="v">
      <t c="3" si="227">
        <n x="225"/>
        <n x="650"/>
        <n x="90"/>
      </t>
    </mdx>
    <mdx n="0" f="v">
      <t c="3" si="227">
        <n x="225"/>
        <n x="651"/>
        <n x="90"/>
      </t>
    </mdx>
    <mdx n="0" f="v">
      <t c="3" si="227">
        <n x="225"/>
        <n x="652"/>
        <n x="90"/>
      </t>
    </mdx>
    <mdx n="0" f="v">
      <t c="3" si="227">
        <n x="225"/>
        <n x="653"/>
        <n x="90"/>
      </t>
    </mdx>
    <mdx n="0" f="v">
      <t c="3" si="227">
        <n x="225"/>
        <n x="654"/>
        <n x="90"/>
      </t>
    </mdx>
    <mdx n="0" f="v">
      <t c="3" si="227">
        <n x="225"/>
        <n x="655"/>
        <n x="90"/>
      </t>
    </mdx>
    <mdx n="0" f="v">
      <t c="3" si="227">
        <n x="225"/>
        <n x="322"/>
        <n x="91"/>
      </t>
    </mdx>
    <mdx n="0" f="v">
      <t c="3" si="227">
        <n x="225"/>
        <n x="321"/>
        <n x="91"/>
      </t>
    </mdx>
    <mdx n="0" f="v">
      <t c="3" si="227">
        <n x="225"/>
        <n x="338"/>
        <n x="91"/>
      </t>
    </mdx>
    <mdx n="0" f="v">
      <t c="3" si="227">
        <n x="225"/>
        <n x="320"/>
        <n x="91"/>
      </t>
    </mdx>
    <mdx n="0" f="v">
      <t c="3" si="227">
        <n x="225"/>
        <n x="319"/>
        <n x="91"/>
      </t>
    </mdx>
    <mdx n="0" f="v">
      <t c="3" si="227">
        <n x="225"/>
        <n x="318"/>
        <n x="91"/>
      </t>
    </mdx>
    <mdx n="0" f="v">
      <t c="3" si="227">
        <n x="225"/>
        <n x="337"/>
        <n x="91"/>
      </t>
    </mdx>
    <mdx n="0" f="v">
      <t c="3" si="227">
        <n x="225"/>
        <n x="345"/>
        <n x="91"/>
      </t>
    </mdx>
    <mdx n="0" f="v">
      <t c="3" si="227">
        <n x="225"/>
        <n x="336"/>
        <n x="91"/>
      </t>
    </mdx>
    <mdx n="0" f="v">
      <t c="3" si="227">
        <n x="225"/>
        <n x="317"/>
        <n x="91"/>
      </t>
    </mdx>
    <mdx n="0" f="v">
      <t c="3" si="227">
        <n x="225"/>
        <n x="344"/>
        <n x="91"/>
      </t>
    </mdx>
    <mdx n="0" f="v">
      <t c="3" si="227">
        <n x="225"/>
        <n x="296"/>
        <n x="91"/>
      </t>
    </mdx>
    <mdx n="0" f="v">
      <t c="3" si="227">
        <n x="225"/>
        <n x="556"/>
        <n x="91"/>
      </t>
    </mdx>
    <mdx n="0" f="v">
      <t c="3" si="227">
        <n x="225"/>
        <n x="298"/>
        <n x="91"/>
      </t>
    </mdx>
    <mdx n="0" f="v">
      <t c="3" si="227">
        <n x="225"/>
        <n x="282"/>
        <n x="91"/>
      </t>
    </mdx>
    <mdx n="0" f="v">
      <t c="3" si="227">
        <n x="225"/>
        <n x="315"/>
        <n x="91"/>
      </t>
    </mdx>
    <mdx n="0" f="v">
      <t c="3" si="227">
        <n x="225"/>
        <n x="314"/>
        <n x="91"/>
      </t>
    </mdx>
    <mdx n="0" f="v">
      <t c="3" si="227">
        <n x="225"/>
        <n x="339"/>
        <n x="91"/>
      </t>
    </mdx>
    <mdx n="0" f="v">
      <t c="3" si="227">
        <n x="225"/>
        <n x="324"/>
        <n x="91"/>
      </t>
    </mdx>
    <mdx n="0" f="v">
      <t c="3" si="227">
        <n x="225"/>
        <n x="312"/>
        <n x="91"/>
      </t>
    </mdx>
    <mdx n="0" f="v">
      <t c="3" si="227">
        <n x="225"/>
        <n x="310"/>
        <n x="91"/>
      </t>
    </mdx>
    <mdx n="0" f="v">
      <t c="3" si="227">
        <n x="225"/>
        <n x="308"/>
        <n x="91"/>
      </t>
    </mdx>
    <mdx n="0" f="v">
      <t c="3" si="227">
        <n x="225"/>
        <n x="306"/>
        <n x="91"/>
      </t>
    </mdx>
    <mdx n="0" f="v">
      <t c="3" si="227">
        <n x="225"/>
        <n x="305"/>
        <n x="91"/>
      </t>
    </mdx>
    <mdx n="0" f="v">
      <t c="3" si="227">
        <n x="225"/>
        <n x="323"/>
        <n x="91"/>
      </t>
    </mdx>
    <mdx n="0" f="v">
      <t c="3" si="227">
        <n x="225"/>
        <n x="291"/>
        <n x="91"/>
      </t>
    </mdx>
    <mdx n="0" f="v">
      <t c="3" si="227">
        <n x="225"/>
        <n x="303"/>
        <n x="91"/>
      </t>
    </mdx>
    <mdx n="0" f="v">
      <t c="3" si="227">
        <n x="225"/>
        <n x="352"/>
        <n x="91"/>
      </t>
    </mdx>
    <mdx n="0" f="v">
      <t c="3" si="227">
        <n x="225"/>
        <n x="302"/>
        <n x="91"/>
      </t>
    </mdx>
    <mdx n="0" f="v">
      <t c="3" si="227">
        <n x="225"/>
        <n x="342"/>
        <n x="91"/>
      </t>
    </mdx>
    <mdx n="0" f="v">
      <t c="3" si="227">
        <n x="225"/>
        <n x="332"/>
        <n x="91"/>
      </t>
    </mdx>
    <mdx n="0" f="v">
      <t c="3" si="227">
        <n x="225"/>
        <n x="331"/>
        <n x="91"/>
      </t>
    </mdx>
    <mdx n="0" f="v">
      <t c="3" si="227">
        <n x="225"/>
        <n x="349"/>
        <n x="91"/>
      </t>
    </mdx>
    <mdx n="0" f="v">
      <t c="3" si="227">
        <n x="225"/>
        <n x="553"/>
        <n x="91"/>
      </t>
    </mdx>
    <mdx n="0" f="v">
      <t c="3" si="227">
        <n x="225"/>
        <n x="330"/>
        <n x="91"/>
      </t>
    </mdx>
    <mdx n="0" f="v">
      <t c="3" si="227">
        <n x="225"/>
        <n x="351"/>
        <n x="91"/>
      </t>
    </mdx>
    <mdx n="0" f="v">
      <t c="3" si="227">
        <n x="225"/>
        <n x="554"/>
        <n x="91"/>
      </t>
    </mdx>
    <mdx n="0" f="v">
      <t c="3" si="227">
        <n x="225"/>
        <n x="552"/>
        <n x="91"/>
      </t>
    </mdx>
    <mdx n="0" f="v">
      <t c="3" si="227">
        <n x="225"/>
        <n x="341"/>
        <n x="91"/>
      </t>
    </mdx>
    <mdx n="0" f="v">
      <t c="3" si="227">
        <n x="225"/>
        <n x="325"/>
        <n x="91"/>
      </t>
    </mdx>
    <mdx n="0" f="v">
      <t c="3" si="227">
        <n x="225"/>
        <n x="313"/>
        <n x="91"/>
      </t>
    </mdx>
    <mdx n="0" f="v">
      <t c="3" si="227">
        <n x="225"/>
        <n x="335"/>
        <n x="91"/>
      </t>
    </mdx>
    <mdx n="0" f="v">
      <t c="3" si="227">
        <n x="225"/>
        <n x="309"/>
        <n x="91"/>
      </t>
    </mdx>
    <mdx n="0" f="v">
      <t c="3" si="227">
        <n x="225"/>
        <n x="334"/>
        <n x="91"/>
      </t>
    </mdx>
    <mdx n="0" f="v">
      <t c="3" si="227">
        <n x="225"/>
        <n x="343"/>
        <n x="91"/>
      </t>
    </mdx>
    <mdx n="0" f="v">
      <t c="3" si="227">
        <n x="225"/>
        <n x="279"/>
        <n x="91"/>
      </t>
    </mdx>
    <mdx n="0" f="v">
      <t c="3" si="227">
        <n x="225"/>
        <n x="557"/>
        <n x="91"/>
      </t>
    </mdx>
    <mdx n="0" f="v">
      <t c="3" si="227">
        <n x="225"/>
        <n x="551"/>
        <n x="91"/>
      </t>
    </mdx>
    <mdx n="0" f="v">
      <t c="3" si="227">
        <n x="225"/>
        <n x="333"/>
        <n x="91"/>
      </t>
    </mdx>
    <mdx n="0" f="v">
      <t c="3" si="227">
        <n x="225"/>
        <n x="550"/>
        <n x="91"/>
      </t>
    </mdx>
    <mdx n="0" f="v">
      <t c="3" si="227">
        <n x="225"/>
        <n x="549"/>
        <n x="91"/>
      </t>
    </mdx>
    <mdx n="0" f="v">
      <t c="3" si="227">
        <n x="225"/>
        <n x="558"/>
        <n x="91"/>
      </t>
    </mdx>
    <mdx n="0" f="v">
      <t c="3" si="227">
        <n x="225"/>
        <n x="559"/>
        <n x="91"/>
      </t>
    </mdx>
    <mdx n="0" f="v">
      <t c="3" si="227">
        <n x="225"/>
        <n x="560"/>
        <n x="91"/>
      </t>
    </mdx>
    <mdx n="0" f="v">
      <t c="3" si="227">
        <n x="225"/>
        <n x="561"/>
        <n x="91"/>
      </t>
    </mdx>
    <mdx n="0" f="v">
      <t c="3" si="227">
        <n x="225"/>
        <n x="562"/>
        <n x="91"/>
      </t>
    </mdx>
    <mdx n="0" f="v">
      <t c="3" si="227">
        <n x="225"/>
        <n x="295"/>
        <n x="91"/>
      </t>
    </mdx>
    <mdx n="0" f="v">
      <t c="3" si="227">
        <n x="225"/>
        <n x="563"/>
        <n x="91"/>
      </t>
    </mdx>
    <mdx n="0" f="v">
      <t c="3" si="227">
        <n x="225"/>
        <n x="564"/>
        <n x="91"/>
      </t>
    </mdx>
    <mdx n="0" f="v">
      <t c="3" si="227">
        <n x="225"/>
        <n x="565"/>
        <n x="91"/>
      </t>
    </mdx>
    <mdx n="0" f="v">
      <t c="3" si="227">
        <n x="225"/>
        <n x="566"/>
        <n x="91"/>
      </t>
    </mdx>
    <mdx n="0" f="v">
      <t c="3" si="227">
        <n x="225"/>
        <n x="567"/>
        <n x="91"/>
      </t>
    </mdx>
    <mdx n="0" f="v">
      <t c="3" si="227">
        <n x="225"/>
        <n x="568"/>
        <n x="91"/>
      </t>
    </mdx>
    <mdx n="0" f="v">
      <t c="3" si="227">
        <n x="225"/>
        <n x="340"/>
        <n x="91"/>
      </t>
    </mdx>
    <mdx n="0" f="v">
      <t c="3" si="227">
        <n x="225"/>
        <n x="580"/>
        <n x="91"/>
      </t>
    </mdx>
    <mdx n="0" f="v">
      <t c="3" si="227">
        <n x="225"/>
        <n x="581"/>
        <n x="91"/>
      </t>
    </mdx>
    <mdx n="0" f="v">
      <t c="3" si="227">
        <n x="225"/>
        <n x="588"/>
        <n x="91"/>
      </t>
    </mdx>
    <mdx n="0" f="v">
      <t c="3" si="227">
        <n x="225"/>
        <n x="583"/>
        <n x="91"/>
      </t>
    </mdx>
    <mdx n="0" f="v">
      <t c="3" si="227">
        <n x="225"/>
        <n x="555"/>
        <n x="91"/>
      </t>
    </mdx>
    <mdx n="0" f="v">
      <t c="3" si="227">
        <n x="225"/>
        <n x="570"/>
        <n x="91"/>
      </t>
    </mdx>
    <mdx n="0" f="v">
      <t c="3" si="227">
        <n x="225"/>
        <n x="354"/>
        <n x="91"/>
      </t>
    </mdx>
    <mdx n="0" f="v">
      <t c="3" si="227">
        <n x="225"/>
        <n x="575"/>
        <n x="91"/>
      </t>
    </mdx>
    <mdx n="0" f="v">
      <t c="3" si="227">
        <n x="225"/>
        <n x="576"/>
        <n x="91"/>
      </t>
    </mdx>
    <mdx n="0" f="v">
      <t c="3" si="227">
        <n x="225"/>
        <n x="577"/>
        <n x="91"/>
      </t>
    </mdx>
    <mdx n="0" f="v">
      <t c="3" si="227">
        <n x="225"/>
        <n x="578"/>
        <n x="91"/>
      </t>
    </mdx>
    <mdx n="0" f="v">
      <t c="3" si="227">
        <n x="225"/>
        <n x="579"/>
        <n x="91"/>
      </t>
    </mdx>
    <mdx n="0" f="v">
      <t c="3" si="227">
        <n x="225"/>
        <n x="353"/>
        <n x="91"/>
      </t>
    </mdx>
    <mdx n="0" f="v">
      <t c="3" si="227">
        <n x="225"/>
        <n x="347"/>
        <n x="91"/>
      </t>
    </mdx>
    <mdx n="0" f="v">
      <t c="3" si="227">
        <n x="225"/>
        <n x="571"/>
        <n x="91"/>
      </t>
    </mdx>
    <mdx n="0" f="v">
      <t c="3" si="227">
        <n x="225"/>
        <n x="574"/>
        <n x="91"/>
      </t>
    </mdx>
    <mdx n="0" f="v">
      <t c="3" si="227">
        <n x="225"/>
        <n x="569"/>
        <n x="91"/>
      </t>
    </mdx>
    <mdx n="0" f="v">
      <t c="3" si="227">
        <n x="225"/>
        <n x="572"/>
        <n x="91"/>
      </t>
    </mdx>
    <mdx n="0" f="v">
      <t c="3" si="227">
        <n x="225"/>
        <n x="573"/>
        <n x="91"/>
      </t>
    </mdx>
    <mdx n="0" f="v">
      <t c="3" si="227">
        <n x="225"/>
        <n x="600"/>
        <n x="91"/>
      </t>
    </mdx>
    <mdx n="0" f="v">
      <t c="3" si="227">
        <n x="225"/>
        <n x="601"/>
        <n x="91"/>
      </t>
    </mdx>
    <mdx n="0" f="v">
      <t c="3" si="227">
        <n x="225"/>
        <n x="582"/>
        <n x="91"/>
      </t>
    </mdx>
    <mdx n="0" f="v">
      <t c="3" si="227">
        <n x="225"/>
        <n x="587"/>
        <n x="91"/>
      </t>
    </mdx>
    <mdx n="0" f="v">
      <t c="3" si="227">
        <n x="225"/>
        <n x="599"/>
        <n x="91"/>
      </t>
    </mdx>
    <mdx n="0" f="v">
      <t c="3" si="227">
        <n x="225"/>
        <n x="584"/>
        <n x="91"/>
      </t>
    </mdx>
    <mdx n="0" f="v">
      <t c="3" si="227">
        <n x="225"/>
        <n x="589"/>
        <n x="91"/>
      </t>
    </mdx>
    <mdx n="0" f="v">
      <t c="3" si="227">
        <n x="225"/>
        <n x="590"/>
        <n x="91"/>
      </t>
    </mdx>
    <mdx n="0" f="v">
      <t c="3" si="227">
        <n x="225"/>
        <n x="591"/>
        <n x="91"/>
      </t>
    </mdx>
    <mdx n="0" f="v">
      <t c="3" si="227">
        <n x="225"/>
        <n x="592"/>
        <n x="91"/>
      </t>
    </mdx>
    <mdx n="0" f="v">
      <t c="3" si="227">
        <n x="225"/>
        <n x="593"/>
        <n x="91"/>
      </t>
    </mdx>
    <mdx n="0" f="v">
      <t c="3" si="227">
        <n x="225"/>
        <n x="594"/>
        <n x="91"/>
      </t>
    </mdx>
    <mdx n="0" f="v">
      <t c="3" si="227">
        <n x="225"/>
        <n x="595"/>
        <n x="91"/>
      </t>
    </mdx>
    <mdx n="0" f="v">
      <t c="3" si="227">
        <n x="225"/>
        <n x="596"/>
        <n x="91"/>
      </t>
    </mdx>
    <mdx n="0" f="v">
      <t c="3" si="227">
        <n x="225"/>
        <n x="586"/>
        <n x="91"/>
      </t>
    </mdx>
    <mdx n="0" f="v">
      <t c="3" si="227">
        <n x="225"/>
        <n x="598"/>
        <n x="91"/>
      </t>
    </mdx>
    <mdx n="0" f="v">
      <t c="3" si="227">
        <n x="225"/>
        <n x="602"/>
        <n x="91"/>
      </t>
    </mdx>
    <mdx n="0" f="v">
      <t c="3" si="227">
        <n x="225"/>
        <n x="585"/>
        <n x="91"/>
      </t>
    </mdx>
    <mdx n="0" f="v">
      <t c="3" si="227">
        <n x="225"/>
        <n x="597"/>
        <n x="91"/>
      </t>
    </mdx>
    <mdx n="0" f="v">
      <t c="3" si="227">
        <n x="225"/>
        <n x="603"/>
        <n x="91"/>
      </t>
    </mdx>
    <mdx n="0" f="v">
      <t c="3" si="227">
        <n x="225"/>
        <n x="604"/>
        <n x="91"/>
      </t>
    </mdx>
    <mdx n="0" f="v">
      <t c="3" si="227">
        <n x="225"/>
        <n x="605"/>
        <n x="91"/>
      </t>
    </mdx>
    <mdx n="0" f="v">
      <t c="3" si="227">
        <n x="225"/>
        <n x="608"/>
        <n x="91"/>
      </t>
    </mdx>
    <mdx n="0" f="v">
      <t c="3" si="227">
        <n x="225"/>
        <n x="613"/>
        <n x="91"/>
      </t>
    </mdx>
    <mdx n="0" f="v">
      <t c="3" si="227">
        <n x="225"/>
        <n x="629"/>
        <n x="91"/>
      </t>
    </mdx>
    <mdx n="0" f="v">
      <t c="3" si="227">
        <n x="225"/>
        <n x="615"/>
        <n x="91"/>
      </t>
    </mdx>
    <mdx n="0" f="v">
      <t c="3" si="227">
        <n x="225"/>
        <n x="616"/>
        <n x="91"/>
      </t>
    </mdx>
    <mdx n="0" f="v">
      <t c="3" si="227">
        <n x="225"/>
        <n x="614"/>
        <n x="91"/>
      </t>
    </mdx>
    <mdx n="0" f="v">
      <t c="3" si="227">
        <n x="225"/>
        <n x="609"/>
        <n x="91"/>
      </t>
    </mdx>
    <mdx n="0" f="v">
      <t c="3" si="227">
        <n x="225"/>
        <n x="610"/>
        <n x="91"/>
      </t>
    </mdx>
    <mdx n="0" f="v">
      <t c="3" si="227">
        <n x="225"/>
        <n x="611"/>
        <n x="91"/>
      </t>
    </mdx>
    <mdx n="0" f="v">
      <t c="3" si="227">
        <n x="225"/>
        <n x="612"/>
        <n x="91"/>
      </t>
    </mdx>
    <mdx n="0" f="v">
      <t c="3" si="227">
        <n x="225"/>
        <n x="638"/>
        <n x="91"/>
      </t>
    </mdx>
    <mdx n="0" f="v">
      <t c="3" si="227">
        <n x="225"/>
        <n x="617"/>
        <n x="91"/>
      </t>
    </mdx>
    <mdx n="0" f="v">
      <t c="3" si="227">
        <n x="225"/>
        <n x="618"/>
        <n x="91"/>
      </t>
    </mdx>
    <mdx n="0" f="v">
      <t c="3" si="227">
        <n x="225"/>
        <n x="619"/>
        <n x="91"/>
      </t>
    </mdx>
    <mdx n="0" f="v">
      <t c="3" si="227">
        <n x="225"/>
        <n x="620"/>
        <n x="91"/>
      </t>
    </mdx>
    <mdx n="0" f="v">
      <t c="3" si="227">
        <n x="225"/>
        <n x="621"/>
        <n x="91"/>
      </t>
    </mdx>
    <mdx n="0" f="v">
      <t c="3" si="227">
        <n x="225"/>
        <n x="622"/>
        <n x="91"/>
      </t>
    </mdx>
    <mdx n="0" f="v">
      <t c="3" si="227">
        <n x="225"/>
        <n x="623"/>
        <n x="91"/>
      </t>
    </mdx>
    <mdx n="0" f="v">
      <t c="3" si="227">
        <n x="225"/>
        <n x="624"/>
        <n x="91"/>
      </t>
    </mdx>
    <mdx n="0" f="v">
      <t c="3" si="227">
        <n x="225"/>
        <n x="632"/>
        <n x="91"/>
      </t>
    </mdx>
    <mdx n="0" f="v">
      <t c="3" si="227">
        <n x="225"/>
        <n x="607"/>
        <n x="91"/>
      </t>
    </mdx>
    <mdx n="0" f="v">
      <t c="3" si="227">
        <n x="225"/>
        <n x="639"/>
        <n x="91"/>
      </t>
    </mdx>
    <mdx n="0" f="v">
      <t c="3" si="227">
        <n x="225"/>
        <n x="628"/>
        <n x="91"/>
      </t>
    </mdx>
    <mdx n="0" f="v">
      <t c="3" si="227">
        <n x="225"/>
        <n x="630"/>
        <n x="91"/>
      </t>
    </mdx>
    <mdx n="0" f="v">
      <t c="3" si="227">
        <n x="225"/>
        <n x="635"/>
        <n x="91"/>
      </t>
    </mdx>
    <mdx n="0" f="v">
      <t c="3" si="227">
        <n x="225"/>
        <n x="636"/>
        <n x="91"/>
      </t>
    </mdx>
    <mdx n="0" f="v">
      <t c="3" si="227">
        <n x="225"/>
        <n x="637"/>
        <n x="91"/>
      </t>
    </mdx>
    <mdx n="0" f="v">
      <t c="3" si="227">
        <n x="225"/>
        <n x="606"/>
        <n x="91"/>
      </t>
    </mdx>
    <mdx n="0" f="v">
      <t c="3" si="227">
        <n x="225"/>
        <n x="625"/>
        <n x="91"/>
      </t>
    </mdx>
    <mdx n="0" f="v">
      <t c="3" si="227">
        <n x="225"/>
        <n x="633"/>
        <n x="91"/>
      </t>
    </mdx>
    <mdx n="0" f="v">
      <t c="3" si="227">
        <n x="225"/>
        <n x="641"/>
        <n x="91"/>
      </t>
    </mdx>
    <mdx n="0" f="v">
      <t c="3" si="227">
        <n x="225"/>
        <n x="631"/>
        <n x="91"/>
      </t>
    </mdx>
    <mdx n="0" f="v">
      <t c="3" si="227">
        <n x="225"/>
        <n x="627"/>
        <n x="91"/>
      </t>
    </mdx>
    <mdx n="0" f="v">
      <t c="3" si="227">
        <n x="225"/>
        <n x="640"/>
        <n x="91"/>
      </t>
    </mdx>
    <mdx n="0" f="v">
      <t c="3" si="227">
        <n x="225"/>
        <n x="626"/>
        <n x="91"/>
      </t>
    </mdx>
    <mdx n="0" f="v">
      <t c="3" si="227">
        <n x="225"/>
        <n x="634"/>
        <n x="91"/>
      </t>
    </mdx>
    <mdx n="0" f="v">
      <t c="3" si="227">
        <n x="225"/>
        <n x="643"/>
        <n x="91"/>
      </t>
    </mdx>
    <mdx n="0" f="v">
      <t c="3" si="227">
        <n x="225"/>
        <n x="644"/>
        <n x="91"/>
      </t>
    </mdx>
    <mdx n="0" f="v">
      <t c="3" si="227">
        <n x="225"/>
        <n x="645"/>
        <n x="91"/>
      </t>
    </mdx>
    <mdx n="0" f="v">
      <t c="3" si="227">
        <n x="225"/>
        <n x="646"/>
        <n x="91"/>
      </t>
    </mdx>
    <mdx n="0" f="v">
      <t c="3" si="227">
        <n x="225"/>
        <n x="647"/>
        <n x="91"/>
      </t>
    </mdx>
    <mdx n="0" f="v">
      <t c="3" si="227">
        <n x="225"/>
        <n x="648"/>
        <n x="91"/>
      </t>
    </mdx>
    <mdx n="0" f="v">
      <t c="3" si="227">
        <n x="225"/>
        <n x="649"/>
        <n x="91"/>
      </t>
    </mdx>
    <mdx n="0" f="v">
      <t c="3" si="227">
        <n x="225"/>
        <n x="650"/>
        <n x="91"/>
      </t>
    </mdx>
    <mdx n="0" f="v">
      <t c="3" si="227">
        <n x="225"/>
        <n x="651"/>
        <n x="91"/>
      </t>
    </mdx>
    <mdx n="0" f="v">
      <t c="3" si="227">
        <n x="225"/>
        <n x="652"/>
        <n x="91"/>
      </t>
    </mdx>
    <mdx n="0" f="v">
      <t c="3" si="227">
        <n x="225"/>
        <n x="653"/>
        <n x="91"/>
      </t>
    </mdx>
    <mdx n="0" f="v">
      <t c="3" si="227">
        <n x="225"/>
        <n x="654"/>
        <n x="91"/>
      </t>
    </mdx>
    <mdx n="0" f="v">
      <t c="3" si="227">
        <n x="225"/>
        <n x="642"/>
        <n x="91"/>
      </t>
    </mdx>
    <mdx n="0" f="v">
      <t c="3" si="227">
        <n x="225"/>
        <n x="655"/>
        <n x="91"/>
      </t>
    </mdx>
    <mdx n="0" f="v">
      <t c="3" si="227">
        <n x="225"/>
        <n x="322"/>
        <n x="92"/>
      </t>
    </mdx>
    <mdx n="0" f="v">
      <t c="3" si="227">
        <n x="225"/>
        <n x="321"/>
        <n x="92"/>
      </t>
    </mdx>
    <mdx n="0" f="v">
      <t c="3" si="227">
        <n x="225"/>
        <n x="338"/>
        <n x="92"/>
      </t>
    </mdx>
    <mdx n="0" f="v">
      <t c="3" si="227">
        <n x="225"/>
        <n x="320"/>
        <n x="92"/>
      </t>
    </mdx>
    <mdx n="0" f="v">
      <t c="3" si="227">
        <n x="225"/>
        <n x="319"/>
        <n x="92"/>
      </t>
    </mdx>
    <mdx n="0" f="v">
      <t c="3" si="227">
        <n x="225"/>
        <n x="318"/>
        <n x="92"/>
      </t>
    </mdx>
    <mdx n="0" f="v">
      <t c="3" si="227">
        <n x="225"/>
        <n x="337"/>
        <n x="92"/>
      </t>
    </mdx>
    <mdx n="0" f="v">
      <t c="3" si="227">
        <n x="225"/>
        <n x="345"/>
        <n x="92"/>
      </t>
    </mdx>
    <mdx n="0" f="v">
      <t c="3" si="227">
        <n x="225"/>
        <n x="336"/>
        <n x="92"/>
      </t>
    </mdx>
    <mdx n="0" f="v">
      <t c="3" si="227">
        <n x="225"/>
        <n x="317"/>
        <n x="92"/>
      </t>
    </mdx>
    <mdx n="0" f="v">
      <t c="3" si="227">
        <n x="225"/>
        <n x="344"/>
        <n x="92"/>
      </t>
    </mdx>
    <mdx n="0" f="v">
      <t c="3" si="227">
        <n x="225"/>
        <n x="300"/>
        <n x="92"/>
      </t>
    </mdx>
    <mdx n="0" f="v">
      <t c="3" si="227">
        <n x="225"/>
        <n x="295"/>
        <n x="92"/>
      </t>
    </mdx>
    <mdx n="0" f="v">
      <t c="3" si="227">
        <n x="225"/>
        <n x="282"/>
        <n x="92"/>
      </t>
    </mdx>
    <mdx n="0" f="v">
      <t c="3" si="227">
        <n x="225"/>
        <n x="315"/>
        <n x="92"/>
      </t>
    </mdx>
    <mdx n="0" f="v">
      <t c="3" si="227">
        <n x="225"/>
        <n x="314"/>
        <n x="92"/>
      </t>
    </mdx>
    <mdx n="0" f="v">
      <t c="3" si="227">
        <n x="225"/>
        <n x="339"/>
        <n x="92"/>
      </t>
    </mdx>
    <mdx n="0" f="v">
      <t c="3" si="227">
        <n x="225"/>
        <n x="324"/>
        <n x="92"/>
      </t>
    </mdx>
    <mdx n="0" f="v">
      <t c="3" si="227">
        <n x="225"/>
        <n x="312"/>
        <n x="92"/>
      </t>
    </mdx>
    <mdx n="0" f="v">
      <t c="3" si="227">
        <n x="225"/>
        <n x="310"/>
        <n x="92"/>
      </t>
    </mdx>
    <mdx n="0" f="v">
      <t c="3" si="227">
        <n x="225"/>
        <n x="308"/>
        <n x="92"/>
      </t>
    </mdx>
    <mdx n="0" f="v">
      <t c="3" si="227">
        <n x="225"/>
        <n x="306"/>
        <n x="92"/>
      </t>
    </mdx>
    <mdx n="0" f="v">
      <t c="3" si="227">
        <n x="225"/>
        <n x="305"/>
        <n x="92"/>
      </t>
    </mdx>
    <mdx n="0" f="v">
      <t c="3" si="227">
        <n x="225"/>
        <n x="323"/>
        <n x="92"/>
      </t>
    </mdx>
    <mdx n="0" f="v">
      <t c="3" si="227">
        <n x="225"/>
        <n x="291"/>
        <n x="92"/>
      </t>
    </mdx>
    <mdx n="0" f="v">
      <t c="3" si="227">
        <n x="225"/>
        <n x="303"/>
        <n x="92"/>
      </t>
    </mdx>
    <mdx n="0" f="v">
      <t c="3" si="227">
        <n x="225"/>
        <n x="352"/>
        <n x="92"/>
      </t>
    </mdx>
    <mdx n="0" f="v">
      <t c="3" si="227">
        <n x="225"/>
        <n x="302"/>
        <n x="92"/>
      </t>
    </mdx>
    <mdx n="0" f="v">
      <t c="3" si="227">
        <n x="225"/>
        <n x="342"/>
        <n x="92"/>
      </t>
    </mdx>
    <mdx n="0" f="v">
      <t c="3" si="227">
        <n x="225"/>
        <n x="332"/>
        <n x="92"/>
      </t>
    </mdx>
    <mdx n="0" f="v">
      <t c="3" si="227">
        <n x="225"/>
        <n x="331"/>
        <n x="92"/>
      </t>
    </mdx>
    <mdx n="0" f="v">
      <t c="3" si="227">
        <n x="225"/>
        <n x="349"/>
        <n x="92"/>
      </t>
    </mdx>
    <mdx n="0" f="v">
      <t c="3" si="227">
        <n x="225"/>
        <n x="553"/>
        <n x="92"/>
      </t>
    </mdx>
    <mdx n="0" f="v">
      <t c="3" si="227">
        <n x="225"/>
        <n x="330"/>
        <n x="92"/>
      </t>
    </mdx>
    <mdx n="0" f="v">
      <t c="3" si="227">
        <n x="225"/>
        <n x="351"/>
        <n x="92"/>
      </t>
    </mdx>
    <mdx n="0" f="v">
      <t c="3" si="227">
        <n x="225"/>
        <n x="554"/>
        <n x="92"/>
      </t>
    </mdx>
    <mdx n="0" f="v">
      <t c="3" si="227">
        <n x="225"/>
        <n x="556"/>
        <n x="92"/>
      </t>
    </mdx>
    <mdx n="0" f="v">
      <t c="3" si="227">
        <n x="225"/>
        <n x="296"/>
        <n x="92"/>
      </t>
    </mdx>
    <mdx n="0" f="v">
      <t c="3" si="227">
        <n x="225"/>
        <n x="298"/>
        <n x="92"/>
      </t>
    </mdx>
    <mdx n="0" f="v">
      <t c="3" si="227">
        <n x="225"/>
        <n x="585"/>
        <n x="92"/>
      </t>
    </mdx>
    <mdx n="0" f="v">
      <t c="3" si="227">
        <n x="225"/>
        <n x="341"/>
        <n x="92"/>
      </t>
    </mdx>
    <mdx n="0" f="v">
      <t c="3" si="227">
        <n x="225"/>
        <n x="552"/>
        <n x="92"/>
      </t>
    </mdx>
    <mdx n="0" f="v">
      <t c="3" si="227">
        <n x="225"/>
        <n x="325"/>
        <n x="92"/>
      </t>
    </mdx>
    <mdx n="0" f="v">
      <t c="3" si="227">
        <n x="225"/>
        <n x="313"/>
        <n x="92"/>
      </t>
    </mdx>
    <mdx n="0" f="v">
      <t c="3" si="227">
        <n x="225"/>
        <n x="335"/>
        <n x="92"/>
      </t>
    </mdx>
    <mdx n="0" f="v">
      <t c="3" si="227">
        <n x="225"/>
        <n x="309"/>
        <n x="92"/>
      </t>
    </mdx>
    <mdx n="0" f="v">
      <t c="3" si="227">
        <n x="225"/>
        <n x="334"/>
        <n x="92"/>
      </t>
    </mdx>
    <mdx n="0" f="v">
      <t c="3" si="227">
        <n x="225"/>
        <n x="343"/>
        <n x="92"/>
      </t>
    </mdx>
    <mdx n="0" f="v">
      <t c="3" si="227">
        <n x="225"/>
        <n x="279"/>
        <n x="92"/>
      </t>
    </mdx>
    <mdx n="0" f="v">
      <t c="3" si="227">
        <n x="225"/>
        <n x="557"/>
        <n x="92"/>
      </t>
    </mdx>
    <mdx n="0" f="v">
      <t c="3" si="227">
        <n x="225"/>
        <n x="551"/>
        <n x="92"/>
      </t>
    </mdx>
    <mdx n="0" f="v">
      <t c="3" si="227">
        <n x="225"/>
        <n x="333"/>
        <n x="92"/>
      </t>
    </mdx>
    <mdx n="0" f="v">
      <t c="3" si="227">
        <n x="225"/>
        <n x="550"/>
        <n x="92"/>
      </t>
    </mdx>
    <mdx n="0" f="v">
      <t c="3" si="227">
        <n x="225"/>
        <n x="549"/>
        <n x="92"/>
      </t>
    </mdx>
    <mdx n="0" f="v">
      <t c="3" si="227">
        <n x="225"/>
        <n x="558"/>
        <n x="92"/>
      </t>
    </mdx>
    <mdx n="0" f="v">
      <t c="3" si="227">
        <n x="225"/>
        <n x="559"/>
        <n x="92"/>
      </t>
    </mdx>
    <mdx n="0" f="v">
      <t c="3" si="227">
        <n x="225"/>
        <n x="560"/>
        <n x="92"/>
      </t>
    </mdx>
    <mdx n="0" f="v">
      <t c="3" si="227">
        <n x="225"/>
        <n x="561"/>
        <n x="92"/>
      </t>
    </mdx>
    <mdx n="0" f="v">
      <t c="3" si="227">
        <n x="225"/>
        <n x="562"/>
        <n x="92"/>
      </t>
    </mdx>
    <mdx n="0" f="v">
      <t c="3" si="227">
        <n x="225"/>
        <n x="563"/>
        <n x="92"/>
      </t>
    </mdx>
    <mdx n="0" f="v">
      <t c="3" si="227">
        <n x="225"/>
        <n x="564"/>
        <n x="92"/>
      </t>
    </mdx>
    <mdx n="0" f="v">
      <t c="3" si="227">
        <n x="225"/>
        <n x="565"/>
        <n x="92"/>
      </t>
    </mdx>
    <mdx n="0" f="v">
      <t c="3" si="227">
        <n x="225"/>
        <n x="566"/>
        <n x="92"/>
      </t>
    </mdx>
    <mdx n="0" f="v">
      <t c="3" si="227">
        <n x="225"/>
        <n x="567"/>
        <n x="92"/>
      </t>
    </mdx>
    <mdx n="0" f="v">
      <t c="3" si="227">
        <n x="225"/>
        <n x="568"/>
        <n x="92"/>
      </t>
    </mdx>
    <mdx n="0" f="v">
      <t c="3" si="227">
        <n x="225"/>
        <n x="583"/>
        <n x="92"/>
      </t>
    </mdx>
    <mdx n="0" f="v">
      <t c="3" si="227">
        <n x="225"/>
        <n x="340"/>
        <n x="92"/>
      </t>
    </mdx>
    <mdx n="0" f="v">
      <t c="3" si="227">
        <n x="225"/>
        <n x="572"/>
        <n x="92"/>
      </t>
    </mdx>
    <mdx n="0" f="v">
      <t c="3" si="227">
        <n x="225"/>
        <n x="573"/>
        <n x="92"/>
      </t>
    </mdx>
    <mdx n="0" f="v">
      <t c="3" si="227">
        <n x="225"/>
        <n x="555"/>
        <n x="92"/>
      </t>
    </mdx>
    <mdx n="0" f="v">
      <t c="3" si="227">
        <n x="225"/>
        <n x="570"/>
        <n x="92"/>
      </t>
    </mdx>
    <mdx n="0" f="v">
      <t c="3" si="227">
        <n x="225"/>
        <n x="574"/>
        <n x="92"/>
      </t>
    </mdx>
    <mdx n="0" f="v">
      <t c="3" si="227">
        <n x="225"/>
        <n x="354"/>
        <n x="92"/>
      </t>
    </mdx>
    <mdx n="0" f="v">
      <t c="3" si="227">
        <n x="225"/>
        <n x="575"/>
        <n x="92"/>
      </t>
    </mdx>
    <mdx n="0" f="v">
      <t c="3" si="227">
        <n x="225"/>
        <n x="576"/>
        <n x="92"/>
      </t>
    </mdx>
    <mdx n="0" f="v">
      <t c="3" si="227">
        <n x="225"/>
        <n x="577"/>
        <n x="92"/>
      </t>
    </mdx>
    <mdx n="0" f="v">
      <t c="3" si="227">
        <n x="225"/>
        <n x="578"/>
        <n x="92"/>
      </t>
    </mdx>
    <mdx n="0" f="v">
      <t c="3" si="227">
        <n x="225"/>
        <n x="579"/>
        <n x="92"/>
      </t>
    </mdx>
    <mdx n="0" f="v">
      <t c="3" si="227">
        <n x="225"/>
        <n x="353"/>
        <n x="92"/>
      </t>
    </mdx>
    <mdx n="0" f="v">
      <t c="3" si="227">
        <n x="225"/>
        <n x="347"/>
        <n x="92"/>
      </t>
    </mdx>
    <mdx n="0" f="v">
      <t c="3" si="227">
        <n x="225"/>
        <n x="580"/>
        <n x="92"/>
      </t>
    </mdx>
    <mdx n="0" f="v">
      <t c="3" si="227">
        <n x="225"/>
        <n x="581"/>
        <n x="92"/>
      </t>
    </mdx>
    <mdx n="0" f="v">
      <t c="3" si="227">
        <n x="225"/>
        <n x="569"/>
        <n x="92"/>
      </t>
    </mdx>
    <mdx n="0" f="v">
      <t c="3" si="227">
        <n x="225"/>
        <n x="571"/>
        <n x="92"/>
      </t>
    </mdx>
    <mdx n="0" f="v">
      <t c="3" si="227">
        <n x="225"/>
        <n x="588"/>
        <n x="92"/>
      </t>
    </mdx>
    <mdx n="0" f="v">
      <t c="3" si="227">
        <n x="225"/>
        <n x="597"/>
        <n x="92"/>
      </t>
    </mdx>
    <mdx n="0" f="v">
      <t c="3" si="227">
        <n x="225"/>
        <n x="600"/>
        <n x="92"/>
      </t>
    </mdx>
    <mdx n="0" f="v">
      <t c="3" si="227">
        <n x="225"/>
        <n x="601"/>
        <n x="92"/>
      </t>
    </mdx>
    <mdx n="0" f="v">
      <t c="3" si="227">
        <n x="225"/>
        <n x="602"/>
        <n x="92"/>
      </t>
    </mdx>
    <mdx n="0" f="v">
      <t c="3" si="227">
        <n x="225"/>
        <n x="589"/>
        <n x="92"/>
      </t>
    </mdx>
    <mdx n="0" f="v">
      <t c="3" si="227">
        <n x="225"/>
        <n x="590"/>
        <n x="92"/>
      </t>
    </mdx>
    <mdx n="0" f="v">
      <t c="3" si="227">
        <n x="225"/>
        <n x="591"/>
        <n x="92"/>
      </t>
    </mdx>
    <mdx n="0" f="v">
      <t c="3" si="227">
        <n x="225"/>
        <n x="592"/>
        <n x="92"/>
      </t>
    </mdx>
    <mdx n="0" f="v">
      <t c="3" si="227">
        <n x="225"/>
        <n x="593"/>
        <n x="92"/>
      </t>
    </mdx>
    <mdx n="0" f="v">
      <t c="3" si="227">
        <n x="225"/>
        <n x="594"/>
        <n x="92"/>
      </t>
    </mdx>
    <mdx n="0" f="v">
      <t c="3" si="227">
        <n x="225"/>
        <n x="595"/>
        <n x="92"/>
      </t>
    </mdx>
    <mdx n="0" f="v">
      <t c="3" si="227">
        <n x="225"/>
        <n x="596"/>
        <n x="92"/>
      </t>
    </mdx>
    <mdx n="0" f="v">
      <t c="3" si="227">
        <n x="225"/>
        <n x="599"/>
        <n x="92"/>
      </t>
    </mdx>
    <mdx n="0" f="v">
      <t c="3" si="227">
        <n x="225"/>
        <n x="582"/>
        <n x="92"/>
      </t>
    </mdx>
    <mdx n="0" f="v">
      <t c="3" si="227">
        <n x="225"/>
        <n x="584"/>
        <n x="92"/>
      </t>
    </mdx>
    <mdx n="0" f="v">
      <t c="3" si="227">
        <n x="225"/>
        <n x="587"/>
        <n x="92"/>
      </t>
    </mdx>
    <mdx n="0" f="v">
      <t c="3" si="227">
        <n x="225"/>
        <n x="586"/>
        <n x="92"/>
      </t>
    </mdx>
    <mdx n="0" f="v">
      <t c="3" si="227">
        <n x="225"/>
        <n x="598"/>
        <n x="92"/>
      </t>
    </mdx>
    <mdx n="0" f="v">
      <t c="3" si="227">
        <n x="225"/>
        <n x="603"/>
        <n x="92"/>
      </t>
    </mdx>
    <mdx n="0" f="v">
      <t c="3" si="227">
        <n x="225"/>
        <n x="604"/>
        <n x="92"/>
      </t>
    </mdx>
    <mdx n="0" f="v">
      <t c="3" si="227">
        <n x="225"/>
        <n x="605"/>
        <n x="92"/>
      </t>
    </mdx>
    <mdx n="0" f="v">
      <t c="3" si="227">
        <n x="225"/>
        <n x="613"/>
        <n x="92"/>
      </t>
    </mdx>
    <mdx n="0" f="v">
      <t c="3" si="227">
        <n x="225"/>
        <n x="615"/>
        <n x="92"/>
      </t>
    </mdx>
    <mdx n="0" f="v">
      <t c="3" si="227">
        <n x="225"/>
        <n x="608"/>
        <n x="92"/>
      </t>
    </mdx>
    <mdx n="0" f="v">
      <t c="3" si="227">
        <n x="225"/>
        <n x="633"/>
        <n x="92"/>
      </t>
    </mdx>
    <mdx n="0" f="v">
      <t c="3" si="227">
        <n x="225"/>
        <n x="609"/>
        <n x="92"/>
      </t>
    </mdx>
    <mdx n="0" f="v">
      <t c="3" si="227">
        <n x="225"/>
        <n x="610"/>
        <n x="92"/>
      </t>
    </mdx>
    <mdx n="0" f="v">
      <t c="3" si="227">
        <n x="225"/>
        <n x="611"/>
        <n x="92"/>
      </t>
    </mdx>
    <mdx n="0" f="v">
      <t c="3" si="227">
        <n x="225"/>
        <n x="612"/>
        <n x="92"/>
      </t>
    </mdx>
    <mdx n="0" f="v">
      <t c="3" si="227">
        <n x="225"/>
        <n x="616"/>
        <n x="92"/>
      </t>
    </mdx>
    <mdx n="0" f="v">
      <t c="3" si="227">
        <n x="225"/>
        <n x="627"/>
        <n x="92"/>
      </t>
    </mdx>
    <mdx n="0" f="v">
      <t c="3" si="227">
        <n x="225"/>
        <n x="614"/>
        <n x="92"/>
      </t>
    </mdx>
    <mdx n="0" f="v">
      <t c="3" si="227">
        <n x="225"/>
        <n x="617"/>
        <n x="92"/>
      </t>
    </mdx>
    <mdx n="0" f="v">
      <t c="3" si="227">
        <n x="225"/>
        <n x="618"/>
        <n x="92"/>
      </t>
    </mdx>
    <mdx n="0" f="v">
      <t c="3" si="227">
        <n x="225"/>
        <n x="619"/>
        <n x="92"/>
      </t>
    </mdx>
    <mdx n="0" f="v">
      <t c="3" si="227">
        <n x="225"/>
        <n x="620"/>
        <n x="92"/>
      </t>
    </mdx>
    <mdx n="0" f="v">
      <t c="3" si="227">
        <n x="225"/>
        <n x="621"/>
        <n x="92"/>
      </t>
    </mdx>
    <mdx n="0" f="v">
      <t c="3" si="227">
        <n x="225"/>
        <n x="622"/>
        <n x="92"/>
      </t>
    </mdx>
    <mdx n="0" f="v">
      <t c="3" si="227">
        <n x="225"/>
        <n x="623"/>
        <n x="92"/>
      </t>
    </mdx>
    <mdx n="0" f="v">
      <t c="3" si="227">
        <n x="225"/>
        <n x="624"/>
        <n x="92"/>
      </t>
    </mdx>
    <mdx n="0" f="v">
      <t c="3" si="227">
        <n x="225"/>
        <n x="641"/>
        <n x="92"/>
      </t>
    </mdx>
    <mdx n="0" f="v">
      <t c="3" si="227">
        <n x="225"/>
        <n x="630"/>
        <n x="92"/>
      </t>
    </mdx>
    <mdx n="0" f="v">
      <t c="3" si="227">
        <n x="225"/>
        <n x="632"/>
        <n x="92"/>
      </t>
    </mdx>
    <mdx n="0" f="v">
      <t c="3" si="227">
        <n x="225"/>
        <n x="639"/>
        <n x="92"/>
      </t>
    </mdx>
    <mdx n="0" f="v">
      <t c="3" si="227">
        <n x="225"/>
        <n x="640"/>
        <n x="92"/>
      </t>
    </mdx>
    <mdx n="0" f="v">
      <t c="3" si="227">
        <n x="225"/>
        <n x="635"/>
        <n x="92"/>
      </t>
    </mdx>
    <mdx n="0" f="v">
      <t c="3" si="227">
        <n x="225"/>
        <n x="636"/>
        <n x="92"/>
      </t>
    </mdx>
    <mdx n="0" f="v">
      <t c="3" si="227">
        <n x="225"/>
        <n x="637"/>
        <n x="92"/>
      </t>
    </mdx>
    <mdx n="0" f="v">
      <t c="3" si="227">
        <n x="225"/>
        <n x="626"/>
        <n x="92"/>
      </t>
    </mdx>
    <mdx n="0" f="v">
      <t c="3" si="227">
        <n x="225"/>
        <n x="631"/>
        <n x="92"/>
      </t>
    </mdx>
    <mdx n="0" f="v">
      <t c="3" si="227">
        <n x="225"/>
        <n x="606"/>
        <n x="92"/>
      </t>
    </mdx>
    <mdx n="0" f="v">
      <t c="3" si="227">
        <n x="225"/>
        <n x="628"/>
        <n x="92"/>
      </t>
    </mdx>
    <mdx n="0" f="v">
      <t c="3" si="227">
        <n x="225"/>
        <n x="607"/>
        <n x="92"/>
      </t>
    </mdx>
    <mdx n="0" f="v">
      <t c="3" si="227">
        <n x="225"/>
        <n x="629"/>
        <n x="92"/>
      </t>
    </mdx>
    <mdx n="0" f="v">
      <t c="3" si="227">
        <n x="225"/>
        <n x="634"/>
        <n x="92"/>
      </t>
    </mdx>
    <mdx n="0" f="v">
      <t c="3" si="227">
        <n x="225"/>
        <n x="625"/>
        <n x="92"/>
      </t>
    </mdx>
    <mdx n="0" f="v">
      <t c="3" si="227">
        <n x="225"/>
        <n x="638"/>
        <n x="92"/>
      </t>
    </mdx>
    <mdx n="0" f="v">
      <t c="3" si="227">
        <n x="225"/>
        <n x="642"/>
        <n x="92"/>
      </t>
    </mdx>
    <mdx n="0" f="v">
      <t c="3" si="227">
        <n x="225"/>
        <n x="643"/>
        <n x="92"/>
      </t>
    </mdx>
    <mdx n="0" f="v">
      <t c="3" si="227">
        <n x="225"/>
        <n x="644"/>
        <n x="92"/>
      </t>
    </mdx>
    <mdx n="0" f="v">
      <t c="3" si="227">
        <n x="225"/>
        <n x="645"/>
        <n x="92"/>
      </t>
    </mdx>
    <mdx n="0" f="v">
      <t c="3" si="227">
        <n x="225"/>
        <n x="646"/>
        <n x="92"/>
      </t>
    </mdx>
    <mdx n="0" f="v">
      <t c="3" si="227">
        <n x="225"/>
        <n x="647"/>
        <n x="92"/>
      </t>
    </mdx>
    <mdx n="0" f="v">
      <t c="3" si="227">
        <n x="225"/>
        <n x="648"/>
        <n x="92"/>
      </t>
    </mdx>
    <mdx n="0" f="v">
      <t c="3" si="227">
        <n x="225"/>
        <n x="649"/>
        <n x="92"/>
      </t>
    </mdx>
    <mdx n="0" f="v">
      <t c="3" si="227">
        <n x="225"/>
        <n x="650"/>
        <n x="92"/>
      </t>
    </mdx>
    <mdx n="0" f="v">
      <t c="3" si="227">
        <n x="225"/>
        <n x="651"/>
        <n x="92"/>
      </t>
    </mdx>
    <mdx n="0" f="v">
      <t c="3" si="227">
        <n x="225"/>
        <n x="652"/>
        <n x="92"/>
      </t>
    </mdx>
    <mdx n="0" f="v">
      <t c="3" si="227">
        <n x="225"/>
        <n x="653"/>
        <n x="92"/>
      </t>
    </mdx>
    <mdx n="0" f="v">
      <t c="3" si="227">
        <n x="225"/>
        <n x="654"/>
        <n x="92"/>
      </t>
    </mdx>
    <mdx n="0" f="v">
      <t c="3" si="227">
        <n x="225"/>
        <n x="655"/>
        <n x="92"/>
      </t>
    </mdx>
    <mdx n="0" f="v">
      <t c="3" si="227">
        <n x="225"/>
        <n x="322"/>
        <n x="93"/>
      </t>
    </mdx>
    <mdx n="0" f="v">
      <t c="3" si="227">
        <n x="225"/>
        <n x="321"/>
        <n x="93"/>
      </t>
    </mdx>
    <mdx n="0" f="v">
      <t c="3" si="227">
        <n x="225"/>
        <n x="338"/>
        <n x="93"/>
      </t>
    </mdx>
    <mdx n="0" f="v">
      <t c="3" si="227">
        <n x="225"/>
        <n x="320"/>
        <n x="93"/>
      </t>
    </mdx>
    <mdx n="0" f="v">
      <t c="3" si="227">
        <n x="225"/>
        <n x="319"/>
        <n x="93"/>
      </t>
    </mdx>
    <mdx n="0" f="v">
      <t c="3" si="227">
        <n x="225"/>
        <n x="318"/>
        <n x="93"/>
      </t>
    </mdx>
    <mdx n="0" f="v">
      <t c="3" si="227">
        <n x="225"/>
        <n x="337"/>
        <n x="93"/>
      </t>
    </mdx>
    <mdx n="0" f="v">
      <t c="3" si="227">
        <n x="225"/>
        <n x="345"/>
        <n x="93"/>
      </t>
    </mdx>
    <mdx n="0" f="v">
      <t c="3" si="227">
        <n x="225"/>
        <n x="336"/>
        <n x="93"/>
      </t>
    </mdx>
    <mdx n="0" f="v">
      <t c="3" si="227">
        <n x="225"/>
        <n x="317"/>
        <n x="93"/>
      </t>
    </mdx>
    <mdx n="0" f="v">
      <t c="3" si="227">
        <n x="225"/>
        <n x="344"/>
        <n x="93"/>
      </t>
    </mdx>
    <mdx n="0" f="v">
      <t c="3" si="227">
        <n x="225"/>
        <n x="282"/>
        <n x="93"/>
      </t>
    </mdx>
    <mdx n="0" f="v">
      <t c="3" si="227">
        <n x="225"/>
        <n x="315"/>
        <n x="93"/>
      </t>
    </mdx>
    <mdx n="0" f="v">
      <t c="3" si="227">
        <n x="225"/>
        <n x="314"/>
        <n x="93"/>
      </t>
    </mdx>
    <mdx n="0" f="v">
      <t c="3" si="227">
        <n x="225"/>
        <n x="339"/>
        <n x="93"/>
      </t>
    </mdx>
    <mdx n="0" f="v">
      <t c="3" si="227">
        <n x="225"/>
        <n x="324"/>
        <n x="93"/>
      </t>
    </mdx>
    <mdx n="0" f="v">
      <t c="3" si="227">
        <n x="225"/>
        <n x="312"/>
        <n x="93"/>
      </t>
    </mdx>
    <mdx n="0" f="v">
      <t c="3" si="227">
        <n x="225"/>
        <n x="310"/>
        <n x="93"/>
      </t>
    </mdx>
    <mdx n="0" f="v">
      <t c="3" si="227">
        <n x="225"/>
        <n x="308"/>
        <n x="93"/>
      </t>
    </mdx>
    <mdx n="0" f="v">
      <t c="3" si="227">
        <n x="225"/>
        <n x="306"/>
        <n x="93"/>
      </t>
    </mdx>
    <mdx n="0" f="v">
      <t c="3" si="227">
        <n x="225"/>
        <n x="305"/>
        <n x="93"/>
      </t>
    </mdx>
    <mdx n="0" f="v">
      <t c="3" si="227">
        <n x="225"/>
        <n x="323"/>
        <n x="93"/>
      </t>
    </mdx>
    <mdx n="0" f="v">
      <t c="3" si="227">
        <n x="225"/>
        <n x="291"/>
        <n x="93"/>
      </t>
    </mdx>
    <mdx n="0" f="v">
      <t c="3" si="227">
        <n x="225"/>
        <n x="303"/>
        <n x="93"/>
      </t>
    </mdx>
    <mdx n="0" f="v">
      <t c="3" si="227">
        <n x="225"/>
        <n x="352"/>
        <n x="93"/>
      </t>
    </mdx>
    <mdx n="0" f="v">
      <t c="3" si="227">
        <n x="225"/>
        <n x="302"/>
        <n x="93"/>
      </t>
    </mdx>
    <mdx n="0" f="v">
      <t c="3" si="227">
        <n x="225"/>
        <n x="342"/>
        <n x="93"/>
      </t>
    </mdx>
    <mdx n="0" f="v">
      <t c="3" si="227">
        <n x="225"/>
        <n x="332"/>
        <n x="93"/>
      </t>
    </mdx>
    <mdx n="0" f="v">
      <t c="3" si="227">
        <n x="225"/>
        <n x="331"/>
        <n x="93"/>
      </t>
    </mdx>
    <mdx n="0" f="v">
      <t c="3" si="227">
        <n x="225"/>
        <n x="349"/>
        <n x="93"/>
      </t>
    </mdx>
    <mdx n="0" f="v">
      <t c="3" si="227">
        <n x="225"/>
        <n x="553"/>
        <n x="93"/>
      </t>
    </mdx>
    <mdx n="0" f="v">
      <t c="3" si="227">
        <n x="225"/>
        <n x="330"/>
        <n x="93"/>
      </t>
    </mdx>
    <mdx n="0" f="v">
      <t c="3" si="227">
        <n x="225"/>
        <n x="351"/>
        <n x="93"/>
      </t>
    </mdx>
    <mdx n="0" f="v">
      <t c="3" si="227">
        <n x="225"/>
        <n x="554"/>
        <n x="93"/>
      </t>
    </mdx>
    <mdx n="0" f="v">
      <t c="3" si="227">
        <n x="225"/>
        <n x="556"/>
        <n x="93"/>
      </t>
    </mdx>
    <mdx n="0" f="v">
      <t c="3" si="227">
        <n x="225"/>
        <n x="300"/>
        <n x="93"/>
      </t>
    </mdx>
    <mdx n="0" f="v">
      <t c="3" si="227">
        <n x="225"/>
        <n x="296"/>
        <n x="93"/>
      </t>
    </mdx>
    <mdx n="0" f="v">
      <t c="3" si="227">
        <n x="225"/>
        <n x="295"/>
        <n x="93"/>
      </t>
    </mdx>
    <mdx n="0" f="v">
      <t c="3" si="227">
        <n x="225"/>
        <n x="569"/>
        <n x="93"/>
      </t>
    </mdx>
    <mdx n="0" f="v">
      <t c="3" si="227">
        <n x="225"/>
        <n x="298"/>
        <n x="93"/>
      </t>
    </mdx>
    <mdx n="0" f="v">
      <t c="3" si="227">
        <n x="225"/>
        <n x="325"/>
        <n x="93"/>
      </t>
    </mdx>
    <mdx n="0" f="v">
      <t c="3" si="227">
        <n x="225"/>
        <n x="313"/>
        <n x="93"/>
      </t>
    </mdx>
    <mdx n="0" f="v">
      <t c="3" si="227">
        <n x="225"/>
        <n x="335"/>
        <n x="93"/>
      </t>
    </mdx>
    <mdx n="0" f="v">
      <t c="3" si="227">
        <n x="225"/>
        <n x="309"/>
        <n x="93"/>
      </t>
    </mdx>
    <mdx n="0" f="v">
      <t c="3" si="227">
        <n x="225"/>
        <n x="334"/>
        <n x="93"/>
      </t>
    </mdx>
    <mdx n="0" f="v">
      <t c="3" si="227">
        <n x="225"/>
        <n x="343"/>
        <n x="93"/>
      </t>
    </mdx>
    <mdx n="0" f="v">
      <t c="3" si="227">
        <n x="225"/>
        <n x="279"/>
        <n x="93"/>
      </t>
    </mdx>
    <mdx n="0" f="v">
      <t c="3" si="227">
        <n x="225"/>
        <n x="557"/>
        <n x="93"/>
      </t>
    </mdx>
    <mdx n="0" f="v">
      <t c="3" si="227">
        <n x="225"/>
        <n x="551"/>
        <n x="93"/>
      </t>
    </mdx>
    <mdx n="0" f="v">
      <t c="3" si="227">
        <n x="225"/>
        <n x="333"/>
        <n x="93"/>
      </t>
    </mdx>
    <mdx n="0" f="v">
      <t c="3" si="227">
        <n x="225"/>
        <n x="550"/>
        <n x="93"/>
      </t>
    </mdx>
    <mdx n="0" f="v">
      <t c="3" si="227">
        <n x="225"/>
        <n x="549"/>
        <n x="93"/>
      </t>
    </mdx>
    <mdx n="0" f="v">
      <t c="3" si="227">
        <n x="225"/>
        <n x="558"/>
        <n x="93"/>
      </t>
    </mdx>
    <mdx n="0" f="v">
      <t c="3" si="227">
        <n x="225"/>
        <n x="559"/>
        <n x="93"/>
      </t>
    </mdx>
    <mdx n="0" f="v">
      <t c="3" si="227">
        <n x="225"/>
        <n x="560"/>
        <n x="93"/>
      </t>
    </mdx>
    <mdx n="0" f="v">
      <t c="3" si="227">
        <n x="225"/>
        <n x="561"/>
        <n x="93"/>
      </t>
    </mdx>
    <mdx n="0" f="v">
      <t c="3" si="227">
        <n x="225"/>
        <n x="562"/>
        <n x="93"/>
      </t>
    </mdx>
    <mdx n="0" f="v">
      <t c="3" si="227">
        <n x="225"/>
        <n x="341"/>
        <n x="93"/>
      </t>
    </mdx>
    <mdx n="0" f="v">
      <t c="3" si="227">
        <n x="225"/>
        <n x="563"/>
        <n x="93"/>
      </t>
    </mdx>
    <mdx n="0" f="v">
      <t c="3" si="227">
        <n x="225"/>
        <n x="564"/>
        <n x="93"/>
      </t>
    </mdx>
    <mdx n="0" f="v">
      <t c="3" si="227">
        <n x="225"/>
        <n x="565"/>
        <n x="93"/>
      </t>
    </mdx>
    <mdx n="0" f="v">
      <t c="3" si="227">
        <n x="225"/>
        <n x="566"/>
        <n x="93"/>
      </t>
    </mdx>
    <mdx n="0" f="v">
      <t c="3" si="227">
        <n x="225"/>
        <n x="567"/>
        <n x="93"/>
      </t>
    </mdx>
    <mdx n="0" f="v">
      <t c="3" si="227">
        <n x="225"/>
        <n x="568"/>
        <n x="93"/>
      </t>
    </mdx>
    <mdx n="0" f="v">
      <t c="3" si="227">
        <n x="225"/>
        <n x="571"/>
        <n x="93"/>
      </t>
    </mdx>
    <mdx n="0" f="v">
      <t c="3" si="227">
        <n x="225"/>
        <n x="555"/>
        <n x="93"/>
      </t>
    </mdx>
    <mdx n="0" f="v">
      <t c="3" si="227">
        <n x="225"/>
        <n x="580"/>
        <n x="93"/>
      </t>
    </mdx>
    <mdx n="0" f="v">
      <t c="3" si="227">
        <n x="225"/>
        <n x="581"/>
        <n x="93"/>
      </t>
    </mdx>
    <mdx n="0" f="v">
      <t c="3" si="227">
        <n x="225"/>
        <n x="570"/>
        <n x="93"/>
      </t>
    </mdx>
    <mdx n="0" f="v">
      <t c="3" si="227">
        <n x="225"/>
        <n x="587"/>
        <n x="93"/>
      </t>
    </mdx>
    <mdx n="0" f="v">
      <t c="3" si="227">
        <n x="225"/>
        <n x="340"/>
        <n x="93"/>
      </t>
    </mdx>
    <mdx n="0" f="v">
      <t c="3" si="227">
        <n x="225"/>
        <n x="574"/>
        <n x="93"/>
      </t>
    </mdx>
    <mdx n="0" f="v">
      <t c="3" si="227">
        <n x="225"/>
        <n x="586"/>
        <n x="93"/>
      </t>
    </mdx>
    <mdx n="0" f="v">
      <t c="3" si="227">
        <n x="225"/>
        <n x="354"/>
        <n x="93"/>
      </t>
    </mdx>
    <mdx n="0" f="v">
      <t c="3" si="227">
        <n x="225"/>
        <n x="575"/>
        <n x="93"/>
      </t>
    </mdx>
    <mdx n="0" f="v">
      <t c="3" si="227">
        <n x="225"/>
        <n x="576"/>
        <n x="93"/>
      </t>
    </mdx>
    <mdx n="0" f="v">
      <t c="3" si="227">
        <n x="225"/>
        <n x="577"/>
        <n x="93"/>
      </t>
    </mdx>
    <mdx n="0" f="v">
      <t c="3" si="227">
        <n x="225"/>
        <n x="578"/>
        <n x="93"/>
      </t>
    </mdx>
    <mdx n="0" f="v">
      <t c="3" si="227">
        <n x="225"/>
        <n x="579"/>
        <n x="93"/>
      </t>
    </mdx>
    <mdx n="0" f="v">
      <t c="3" si="227">
        <n x="225"/>
        <n x="353"/>
        <n x="93"/>
      </t>
    </mdx>
    <mdx n="0" f="v">
      <t c="3" si="227">
        <n x="225"/>
        <n x="347"/>
        <n x="93"/>
      </t>
    </mdx>
    <mdx n="0" f="v">
      <t c="3" si="227">
        <n x="225"/>
        <n x="572"/>
        <n x="93"/>
      </t>
    </mdx>
    <mdx n="0" f="v">
      <t c="3" si="227">
        <n x="225"/>
        <n x="573"/>
        <n x="93"/>
      </t>
    </mdx>
    <mdx n="0" f="v">
      <t c="3" si="227">
        <n x="225"/>
        <n x="583"/>
        <n x="93"/>
      </t>
    </mdx>
    <mdx n="0" f="v">
      <t c="3" si="227">
        <n x="225"/>
        <n x="585"/>
        <n x="93"/>
      </t>
    </mdx>
    <mdx n="0" f="v">
      <t c="3" si="227">
        <n x="225"/>
        <n x="602"/>
        <n x="93"/>
      </t>
    </mdx>
    <mdx n="0" f="v">
      <t c="3" si="227">
        <n x="225"/>
        <n x="588"/>
        <n x="93"/>
      </t>
    </mdx>
    <mdx n="0" f="v">
      <t c="3" si="227">
        <n x="225"/>
        <n x="598"/>
        <n x="93"/>
      </t>
    </mdx>
    <mdx n="0" f="v">
      <t c="3" si="227">
        <n x="225"/>
        <n x="597"/>
        <n x="93"/>
      </t>
    </mdx>
    <mdx n="0" f="v">
      <t c="3" si="227">
        <n x="225"/>
        <n x="589"/>
        <n x="93"/>
      </t>
    </mdx>
    <mdx n="0" f="v">
      <t c="3" si="227">
        <n x="225"/>
        <n x="590"/>
        <n x="93"/>
      </t>
    </mdx>
    <mdx n="0" f="v">
      <t c="3" si="227">
        <n x="225"/>
        <n x="591"/>
        <n x="93"/>
      </t>
    </mdx>
    <mdx n="0" f="v">
      <t c="3" si="227">
        <n x="225"/>
        <n x="592"/>
        <n x="93"/>
      </t>
    </mdx>
    <mdx n="0" f="v">
      <t c="3" si="227">
        <n x="225"/>
        <n x="593"/>
        <n x="93"/>
      </t>
    </mdx>
    <mdx n="0" f="v">
      <t c="3" si="227">
        <n x="225"/>
        <n x="594"/>
        <n x="93"/>
      </t>
    </mdx>
    <mdx n="0" f="v">
      <t c="3" si="227">
        <n x="225"/>
        <n x="595"/>
        <n x="93"/>
      </t>
    </mdx>
    <mdx n="0" f="v">
      <t c="3" si="227">
        <n x="225"/>
        <n x="596"/>
        <n x="93"/>
      </t>
    </mdx>
    <mdx n="0" f="v">
      <t c="3" si="227">
        <n x="225"/>
        <n x="600"/>
        <n x="93"/>
      </t>
    </mdx>
    <mdx n="0" f="v">
      <t c="3" si="227">
        <n x="225"/>
        <n x="599"/>
        <n x="93"/>
      </t>
    </mdx>
    <mdx n="0" f="v">
      <t c="3" si="227">
        <n x="225"/>
        <n x="601"/>
        <n x="93"/>
      </t>
    </mdx>
    <mdx n="0" f="v">
      <t c="3" si="227">
        <n x="225"/>
        <n x="582"/>
        <n x="93"/>
      </t>
    </mdx>
    <mdx n="0" f="v">
      <t c="3" si="227">
        <n x="225"/>
        <n x="584"/>
        <n x="93"/>
      </t>
    </mdx>
    <mdx n="0" f="v">
      <t c="3" si="227">
        <n x="225"/>
        <n x="603"/>
        <n x="93"/>
      </t>
    </mdx>
    <mdx n="0" f="v">
      <t c="3" si="227">
        <n x="225"/>
        <n x="604"/>
        <n x="93"/>
      </t>
    </mdx>
    <mdx n="0" f="v">
      <t c="3" si="227">
        <n x="225"/>
        <n x="605"/>
        <n x="93"/>
      </t>
    </mdx>
    <mdx n="0" f="v">
      <t c="3" si="227">
        <n x="225"/>
        <n x="614"/>
        <n x="93"/>
      </t>
    </mdx>
    <mdx n="0" f="v">
      <t c="3" si="227">
        <n x="225"/>
        <n x="628"/>
        <n x="93"/>
      </t>
    </mdx>
    <mdx n="0" f="v">
      <t c="3" si="227">
        <n x="225"/>
        <n x="613"/>
        <n x="93"/>
      </t>
    </mdx>
    <mdx n="0" f="v">
      <t c="3" si="227">
        <n x="225"/>
        <n x="625"/>
        <n x="93"/>
      </t>
    </mdx>
    <mdx n="0" f="v">
      <t c="3" si="227">
        <n x="225"/>
        <n x="609"/>
        <n x="93"/>
      </t>
    </mdx>
    <mdx n="0" f="v">
      <t c="3" si="227">
        <n x="225"/>
        <n x="610"/>
        <n x="93"/>
      </t>
    </mdx>
    <mdx n="0" f="v">
      <t c="3" si="227">
        <n x="225"/>
        <n x="611"/>
        <n x="93"/>
      </t>
    </mdx>
    <mdx n="0" f="v">
      <t c="3" si="227">
        <n x="225"/>
        <n x="612"/>
        <n x="93"/>
      </t>
    </mdx>
    <mdx n="0" f="v">
      <t c="3" si="227">
        <n x="225"/>
        <n x="615"/>
        <n x="93"/>
      </t>
    </mdx>
    <mdx n="0" f="v">
      <t c="3" si="227">
        <n x="225"/>
        <n x="616"/>
        <n x="93"/>
      </t>
    </mdx>
    <mdx n="0" f="v">
      <t c="3" si="227">
        <n x="225"/>
        <n x="608"/>
        <n x="93"/>
      </t>
    </mdx>
    <mdx n="0" f="v">
      <t c="3" si="227">
        <n x="225"/>
        <n x="617"/>
        <n x="93"/>
      </t>
    </mdx>
    <mdx n="0" f="v">
      <t c="3" si="227">
        <n x="225"/>
        <n x="618"/>
        <n x="93"/>
      </t>
    </mdx>
    <mdx n="0" f="v">
      <t c="3" si="227">
        <n x="225"/>
        <n x="619"/>
        <n x="93"/>
      </t>
    </mdx>
    <mdx n="0" f="v">
      <t c="3" si="227">
        <n x="225"/>
        <n x="620"/>
        <n x="93"/>
      </t>
    </mdx>
    <mdx n="0" f="v">
      <t c="3" si="227">
        <n x="225"/>
        <n x="621"/>
        <n x="93"/>
      </t>
    </mdx>
    <mdx n="0" f="v">
      <t c="3" si="227">
        <n x="225"/>
        <n x="622"/>
        <n x="93"/>
      </t>
    </mdx>
    <mdx n="0" f="v">
      <t c="3" si="227">
        <n x="225"/>
        <n x="623"/>
        <n x="93"/>
      </t>
    </mdx>
    <mdx n="0" f="v">
      <t c="3" si="227">
        <n x="225"/>
        <n x="624"/>
        <n x="93"/>
      </t>
    </mdx>
    <mdx n="0" f="v">
      <t c="3" si="227">
        <n x="225"/>
        <n x="627"/>
        <n x="93"/>
      </t>
    </mdx>
    <mdx n="0" f="v">
      <t c="3" si="227">
        <n x="225"/>
        <n x="640"/>
        <n x="93"/>
      </t>
    </mdx>
    <mdx n="0" f="v">
      <t c="3" si="227">
        <n x="225"/>
        <n x="633"/>
        <n x="93"/>
      </t>
    </mdx>
    <mdx n="0" f="v">
      <t c="3" si="227">
        <n x="225"/>
        <n x="632"/>
        <n x="93"/>
      </t>
    </mdx>
    <mdx n="0" f="v">
      <t c="3" si="227">
        <n x="225"/>
        <n x="607"/>
        <n x="93"/>
      </t>
    </mdx>
    <mdx n="0" f="v">
      <t c="3" si="227">
        <n x="225"/>
        <n x="626"/>
        <n x="93"/>
      </t>
    </mdx>
    <mdx n="0" f="v">
      <t c="3" si="227">
        <n x="225"/>
        <n x="641"/>
        <n x="93"/>
      </t>
    </mdx>
    <mdx n="0" f="v">
      <t c="3" si="227">
        <n x="225"/>
        <n x="629"/>
        <n x="93"/>
      </t>
    </mdx>
    <mdx n="0" f="v">
      <t c="3" si="227">
        <n x="225"/>
        <n x="631"/>
        <n x="93"/>
      </t>
    </mdx>
    <mdx n="0" f="v">
      <t c="3" si="227">
        <n x="225"/>
        <n x="635"/>
        <n x="93"/>
      </t>
    </mdx>
    <mdx n="0" f="v">
      <t c="3" si="227">
        <n x="225"/>
        <n x="636"/>
        <n x="93"/>
      </t>
    </mdx>
    <mdx n="0" f="v">
      <t c="3" si="227">
        <n x="225"/>
        <n x="637"/>
        <n x="93"/>
      </t>
    </mdx>
    <mdx n="0" f="v">
      <t c="3" si="227">
        <n x="225"/>
        <n x="639"/>
        <n x="93"/>
      </t>
    </mdx>
    <mdx n="0" f="v">
      <t c="3" si="227">
        <n x="225"/>
        <n x="634"/>
        <n x="93"/>
      </t>
    </mdx>
    <mdx n="0" f="v">
      <t c="3" si="227">
        <n x="225"/>
        <n x="630"/>
        <n x="93"/>
      </t>
    </mdx>
    <mdx n="0" f="v">
      <t c="3" si="227">
        <n x="225"/>
        <n x="638"/>
        <n x="93"/>
      </t>
    </mdx>
    <mdx n="0" f="v">
      <t c="3" si="227">
        <n x="225"/>
        <n x="606"/>
        <n x="93"/>
      </t>
    </mdx>
    <mdx n="0" f="v">
      <t c="3" si="227">
        <n x="225"/>
        <n x="643"/>
        <n x="93"/>
      </t>
    </mdx>
    <mdx n="0" f="v">
      <t c="3" si="227">
        <n x="225"/>
        <n x="644"/>
        <n x="93"/>
      </t>
    </mdx>
    <mdx n="0" f="v">
      <t c="3" si="227">
        <n x="225"/>
        <n x="645"/>
        <n x="93"/>
      </t>
    </mdx>
    <mdx n="0" f="v">
      <t c="3" si="227">
        <n x="225"/>
        <n x="646"/>
        <n x="93"/>
      </t>
    </mdx>
    <mdx n="0" f="v">
      <t c="3" si="227">
        <n x="225"/>
        <n x="647"/>
        <n x="93"/>
      </t>
    </mdx>
    <mdx n="0" f="v">
      <t c="3" si="227">
        <n x="225"/>
        <n x="648"/>
        <n x="93"/>
      </t>
    </mdx>
    <mdx n="0" f="v">
      <t c="3" si="227">
        <n x="225"/>
        <n x="649"/>
        <n x="93"/>
      </t>
    </mdx>
    <mdx n="0" f="v">
      <t c="3" si="227">
        <n x="225"/>
        <n x="650"/>
        <n x="93"/>
      </t>
    </mdx>
    <mdx n="0" f="v">
      <t c="3" si="227">
        <n x="225"/>
        <n x="651"/>
        <n x="93"/>
      </t>
    </mdx>
    <mdx n="0" f="v">
      <t c="3" si="227">
        <n x="225"/>
        <n x="652"/>
        <n x="93"/>
      </t>
    </mdx>
    <mdx n="0" f="v">
      <t c="3" si="227">
        <n x="225"/>
        <n x="653"/>
        <n x="93"/>
      </t>
    </mdx>
    <mdx n="0" f="v">
      <t c="3" si="227">
        <n x="225"/>
        <n x="654"/>
        <n x="93"/>
      </t>
    </mdx>
    <mdx n="0" f="v">
      <t c="3" si="227">
        <n x="225"/>
        <n x="642"/>
        <n x="93"/>
      </t>
    </mdx>
    <mdx n="0" f="v">
      <t c="3" si="227">
        <n x="225"/>
        <n x="655"/>
        <n x="93"/>
      </t>
    </mdx>
    <mdx n="0" f="v">
      <t c="3" si="227">
        <n x="225"/>
        <n x="322"/>
        <n x="94"/>
      </t>
    </mdx>
    <mdx n="0" f="v">
      <t c="3" si="227">
        <n x="225"/>
        <n x="321"/>
        <n x="94"/>
      </t>
    </mdx>
    <mdx n="0" f="v">
      <t c="3" si="227">
        <n x="225"/>
        <n x="338"/>
        <n x="94"/>
      </t>
    </mdx>
    <mdx n="0" f="v">
      <t c="3" si="227">
        <n x="225"/>
        <n x="320"/>
        <n x="94"/>
      </t>
    </mdx>
    <mdx n="0" f="v">
      <t c="3" si="227">
        <n x="225"/>
        <n x="319"/>
        <n x="94"/>
      </t>
    </mdx>
    <mdx n="0" f="v">
      <t c="3" si="227">
        <n x="225"/>
        <n x="318"/>
        <n x="94"/>
      </t>
    </mdx>
    <mdx n="0" f="v">
      <t c="3" si="227">
        <n x="225"/>
        <n x="337"/>
        <n x="94"/>
      </t>
    </mdx>
    <mdx n="0" f="v">
      <t c="3" si="227">
        <n x="225"/>
        <n x="345"/>
        <n x="94"/>
      </t>
    </mdx>
    <mdx n="0" f="v">
      <t c="3" si="227">
        <n x="225"/>
        <n x="336"/>
        <n x="94"/>
      </t>
    </mdx>
    <mdx n="0" f="v">
      <t c="3" si="227">
        <n x="225"/>
        <n x="317"/>
        <n x="94"/>
      </t>
    </mdx>
    <mdx n="0" f="v">
      <t c="3" si="227">
        <n x="225"/>
        <n x="344"/>
        <n x="94"/>
      </t>
    </mdx>
    <mdx n="0" f="v">
      <t c="3" si="227">
        <n x="225"/>
        <n x="295"/>
        <n x="94"/>
      </t>
    </mdx>
    <mdx n="0" f="v">
      <t c="3" si="227">
        <n x="225"/>
        <n x="552"/>
        <n x="94"/>
      </t>
    </mdx>
    <mdx n="0" f="v">
      <t c="3" si="227">
        <n x="225"/>
        <n x="555"/>
        <n x="94"/>
      </t>
    </mdx>
    <mdx n="0" f="v">
      <t c="3" si="227">
        <n x="225"/>
        <n x="282"/>
        <n x="94"/>
      </t>
    </mdx>
    <mdx n="0" f="v">
      <t c="3" si="227">
        <n x="225"/>
        <n x="315"/>
        <n x="94"/>
      </t>
    </mdx>
    <mdx n="0" f="v">
      <t c="3" si="227">
        <n x="225"/>
        <n x="314"/>
        <n x="94"/>
      </t>
    </mdx>
    <mdx n="0" f="v">
      <t c="3" si="227">
        <n x="225"/>
        <n x="339"/>
        <n x="94"/>
      </t>
    </mdx>
    <mdx n="0" f="v">
      <t c="3" si="227">
        <n x="225"/>
        <n x="324"/>
        <n x="94"/>
      </t>
    </mdx>
    <mdx n="0" f="v">
      <t c="3" si="227">
        <n x="225"/>
        <n x="312"/>
        <n x="94"/>
      </t>
    </mdx>
    <mdx n="0" f="v">
      <t c="3" si="227">
        <n x="225"/>
        <n x="310"/>
        <n x="94"/>
      </t>
    </mdx>
    <mdx n="0" f="v">
      <t c="3" si="227">
        <n x="225"/>
        <n x="308"/>
        <n x="94"/>
      </t>
    </mdx>
    <mdx n="0" f="v">
      <t c="3" si="227">
        <n x="225"/>
        <n x="306"/>
        <n x="94"/>
      </t>
    </mdx>
    <mdx n="0" f="v">
      <t c="3" si="227">
        <n x="225"/>
        <n x="305"/>
        <n x="94"/>
      </t>
    </mdx>
    <mdx n="0" f="v">
      <t c="3" si="227">
        <n x="225"/>
        <n x="323"/>
        <n x="94"/>
      </t>
    </mdx>
    <mdx n="0" f="v">
      <t c="3" si="227">
        <n x="225"/>
        <n x="291"/>
        <n x="94"/>
      </t>
    </mdx>
    <mdx n="0" f="v">
      <t c="3" si="227">
        <n x="225"/>
        <n x="303"/>
        <n x="94"/>
      </t>
    </mdx>
    <mdx n="0" f="v">
      <t c="3" si="227">
        <n x="225"/>
        <n x="352"/>
        <n x="94"/>
      </t>
    </mdx>
    <mdx n="0" f="v">
      <t c="3" si="227">
        <n x="225"/>
        <n x="302"/>
        <n x="94"/>
      </t>
    </mdx>
    <mdx n="0" f="v">
      <t c="3" si="227">
        <n x="225"/>
        <n x="342"/>
        <n x="94"/>
      </t>
    </mdx>
    <mdx n="0" f="v">
      <t c="3" si="227">
        <n x="225"/>
        <n x="332"/>
        <n x="94"/>
      </t>
    </mdx>
    <mdx n="0" f="v">
      <t c="3" si="227">
        <n x="225"/>
        <n x="331"/>
        <n x="94"/>
      </t>
    </mdx>
    <mdx n="0" f="v">
      <t c="3" si="227">
        <n x="225"/>
        <n x="349"/>
        <n x="94"/>
      </t>
    </mdx>
    <mdx n="0" f="v">
      <t c="3" si="227">
        <n x="225"/>
        <n x="553"/>
        <n x="94"/>
      </t>
    </mdx>
    <mdx n="0" f="v">
      <t c="3" si="227">
        <n x="225"/>
        <n x="330"/>
        <n x="94"/>
      </t>
    </mdx>
    <mdx n="0" f="v">
      <t c="3" si="227">
        <n x="225"/>
        <n x="351"/>
        <n x="94"/>
      </t>
    </mdx>
    <mdx n="0" f="v">
      <t c="3" si="227">
        <n x="225"/>
        <n x="554"/>
        <n x="94"/>
      </t>
    </mdx>
    <mdx n="0" f="v">
      <t c="3" si="227">
        <n x="225"/>
        <n x="556"/>
        <n x="94"/>
      </t>
    </mdx>
    <mdx n="0" f="v">
      <t c="3" si="227">
        <n x="225"/>
        <n x="300"/>
        <n x="94"/>
      </t>
    </mdx>
    <mdx n="0" f="v">
      <t c="3" si="227">
        <n x="225"/>
        <n x="325"/>
        <n x="94"/>
      </t>
    </mdx>
    <mdx n="0" f="v">
      <t c="3" si="227">
        <n x="225"/>
        <n x="313"/>
        <n x="94"/>
      </t>
    </mdx>
    <mdx n="0" f="v">
      <t c="3" si="227">
        <n x="225"/>
        <n x="335"/>
        <n x="94"/>
      </t>
    </mdx>
    <mdx n="0" f="v">
      <t c="3" si="227">
        <n x="225"/>
        <n x="309"/>
        <n x="94"/>
      </t>
    </mdx>
    <mdx n="0" f="v">
      <t c="3" si="227">
        <n x="225"/>
        <n x="334"/>
        <n x="94"/>
      </t>
    </mdx>
    <mdx n="0" f="v">
      <t c="3" si="227">
        <n x="225"/>
        <n x="343"/>
        <n x="94"/>
      </t>
    </mdx>
    <mdx n="0" f="v">
      <t c="3" si="227">
        <n x="225"/>
        <n x="279"/>
        <n x="94"/>
      </t>
    </mdx>
    <mdx n="0" f="v">
      <t c="3" si="227">
        <n x="225"/>
        <n x="557"/>
        <n x="94"/>
      </t>
    </mdx>
    <mdx n="0" f="v">
      <t c="3" si="227">
        <n x="225"/>
        <n x="551"/>
        <n x="94"/>
      </t>
    </mdx>
    <mdx n="0" f="v">
      <t c="3" si="227">
        <n x="225"/>
        <n x="333"/>
        <n x="94"/>
      </t>
    </mdx>
    <mdx n="0" f="v">
      <t c="3" si="227">
        <n x="225"/>
        <n x="550"/>
        <n x="94"/>
      </t>
    </mdx>
    <mdx n="0" f="v">
      <t c="3" si="227">
        <n x="225"/>
        <n x="549"/>
        <n x="94"/>
      </t>
    </mdx>
    <mdx n="0" f="v">
      <t c="3" si="227">
        <n x="225"/>
        <n x="558"/>
        <n x="94"/>
      </t>
    </mdx>
    <mdx n="0" f="v">
      <t c="3" si="227">
        <n x="225"/>
        <n x="559"/>
        <n x="94"/>
      </t>
    </mdx>
    <mdx n="0" f="v">
      <t c="3" si="227">
        <n x="225"/>
        <n x="560"/>
        <n x="94"/>
      </t>
    </mdx>
    <mdx n="0" f="v">
      <t c="3" si="227">
        <n x="225"/>
        <n x="561"/>
        <n x="94"/>
      </t>
    </mdx>
    <mdx n="0" f="v">
      <t c="3" si="227">
        <n x="225"/>
        <n x="562"/>
        <n x="94"/>
      </t>
    </mdx>
    <mdx n="0" f="v">
      <t c="3" si="227">
        <n x="225"/>
        <n x="341"/>
        <n x="94"/>
      </t>
    </mdx>
    <mdx n="0" f="v">
      <t c="3" si="227">
        <n x="225"/>
        <n x="296"/>
        <n x="94"/>
      </t>
    </mdx>
    <mdx n="0" f="v">
      <t c="3" si="227">
        <n x="225"/>
        <n x="563"/>
        <n x="94"/>
      </t>
    </mdx>
    <mdx n="0" f="v">
      <t c="3" si="227">
        <n x="225"/>
        <n x="564"/>
        <n x="94"/>
      </t>
    </mdx>
    <mdx n="0" f="v">
      <t c="3" si="227">
        <n x="225"/>
        <n x="565"/>
        <n x="94"/>
      </t>
    </mdx>
    <mdx n="0" f="v">
      <t c="3" si="227">
        <n x="225"/>
        <n x="566"/>
        <n x="94"/>
      </t>
    </mdx>
    <mdx n="0" f="v">
      <t c="3" si="227">
        <n x="225"/>
        <n x="567"/>
        <n x="94"/>
      </t>
    </mdx>
    <mdx n="0" f="v">
      <t c="3" si="227">
        <n x="225"/>
        <n x="568"/>
        <n x="94"/>
      </t>
    </mdx>
    <mdx n="0" f="v">
      <t c="3" si="227">
        <n x="225"/>
        <n x="569"/>
        <n x="94"/>
      </t>
    </mdx>
    <mdx n="0" f="v">
      <t c="3" si="227">
        <n x="225"/>
        <n x="570"/>
        <n x="94"/>
      </t>
    </mdx>
    <mdx n="0" f="v">
      <t c="3" si="227">
        <n x="225"/>
        <n x="572"/>
        <n x="94"/>
      </t>
    </mdx>
    <mdx n="0" f="v">
      <t c="3" si="227">
        <n x="225"/>
        <n x="573"/>
        <n x="94"/>
      </t>
    </mdx>
    <mdx n="0" f="v">
      <t c="3" si="227">
        <n x="225"/>
        <n x="574"/>
        <n x="94"/>
      </t>
    </mdx>
    <mdx n="0" f="v">
      <t c="3" si="227">
        <n x="225"/>
        <n x="582"/>
        <n x="94"/>
      </t>
    </mdx>
    <mdx n="0" f="v">
      <t c="3" si="227">
        <n x="225"/>
        <n x="571"/>
        <n x="94"/>
      </t>
    </mdx>
    <mdx n="0" f="v">
      <t c="3" si="227">
        <n x="225"/>
        <n x="340"/>
        <n x="94"/>
      </t>
    </mdx>
    <mdx n="0" f="v">
      <t c="3" si="227">
        <n x="225"/>
        <n x="354"/>
        <n x="94"/>
      </t>
    </mdx>
    <mdx n="0" f="v">
      <t c="3" si="227">
        <n x="225"/>
        <n x="575"/>
        <n x="94"/>
      </t>
    </mdx>
    <mdx n="0" f="v">
      <t c="3" si="227">
        <n x="225"/>
        <n x="576"/>
        <n x="94"/>
      </t>
    </mdx>
    <mdx n="0" f="v">
      <t c="3" si="227">
        <n x="225"/>
        <n x="577"/>
        <n x="94"/>
      </t>
    </mdx>
    <mdx n="0" f="v">
      <t c="3" si="227">
        <n x="225"/>
        <n x="578"/>
        <n x="94"/>
      </t>
    </mdx>
    <mdx n="0" f="v">
      <t c="3" si="227">
        <n x="225"/>
        <n x="579"/>
        <n x="94"/>
      </t>
    </mdx>
    <mdx n="0" f="v">
      <t c="3" si="227">
        <n x="225"/>
        <n x="353"/>
        <n x="94"/>
      </t>
    </mdx>
    <mdx n="0" f="v">
      <t c="3" si="227">
        <n x="225"/>
        <n x="347"/>
        <n x="94"/>
      </t>
    </mdx>
    <mdx n="0" f="v">
      <t c="3" si="227">
        <n x="225"/>
        <n x="583"/>
        <n x="94"/>
      </t>
    </mdx>
    <mdx n="0" f="v">
      <t c="3" si="227">
        <n x="225"/>
        <n x="580"/>
        <n x="94"/>
      </t>
    </mdx>
    <mdx n="0" f="v">
      <t c="3" si="227">
        <n x="225"/>
        <n x="581"/>
        <n x="94"/>
      </t>
    </mdx>
    <mdx n="0" f="v">
      <t c="3" si="227">
        <n x="225"/>
        <n x="584"/>
        <n x="94"/>
      </t>
    </mdx>
    <mdx n="0" f="v">
      <t c="3" si="227">
        <n x="225"/>
        <n x="585"/>
        <n x="94"/>
      </t>
    </mdx>
    <mdx n="0" f="v">
      <t c="3" si="227">
        <n x="225"/>
        <n x="586"/>
        <n x="94"/>
      </t>
    </mdx>
    <mdx n="0" f="v">
      <t c="3" si="227">
        <n x="225"/>
        <n x="588"/>
        <n x="94"/>
      </t>
    </mdx>
    <mdx n="0" f="v">
      <t c="3" si="227">
        <n x="225"/>
        <n x="587"/>
        <n x="94"/>
      </t>
    </mdx>
    <mdx n="0" f="v">
      <t c="3" si="227">
        <n x="225"/>
        <n x="589"/>
        <n x="94"/>
      </t>
    </mdx>
    <mdx n="0" f="v">
      <t c="3" si="227">
        <n x="225"/>
        <n x="590"/>
        <n x="94"/>
      </t>
    </mdx>
    <mdx n="0" f="v">
      <t c="3" si="227">
        <n x="225"/>
        <n x="591"/>
        <n x="94"/>
      </t>
    </mdx>
    <mdx n="0" f="v">
      <t c="3" si="227">
        <n x="225"/>
        <n x="592"/>
        <n x="94"/>
      </t>
    </mdx>
    <mdx n="0" f="v">
      <t c="3" si="227">
        <n x="225"/>
        <n x="593"/>
        <n x="94"/>
      </t>
    </mdx>
    <mdx n="0" f="v">
      <t c="3" si="227">
        <n x="225"/>
        <n x="594"/>
        <n x="94"/>
      </t>
    </mdx>
    <mdx n="0" f="v">
      <t c="3" si="227">
        <n x="225"/>
        <n x="595"/>
        <n x="94"/>
      </t>
    </mdx>
    <mdx n="0" f="v">
      <t c="3" si="227">
        <n x="225"/>
        <n x="596"/>
        <n x="94"/>
      </t>
    </mdx>
    <mdx n="0" f="v">
      <t c="3" si="227">
        <n x="225"/>
        <n x="597"/>
        <n x="94"/>
      </t>
    </mdx>
    <mdx n="0" f="v">
      <t c="3" si="227">
        <n x="225"/>
        <n x="598"/>
        <n x="94"/>
      </t>
    </mdx>
    <mdx n="0" f="v">
      <t c="3" si="227">
        <n x="225"/>
        <n x="599"/>
        <n x="94"/>
      </t>
    </mdx>
    <mdx n="0" f="v">
      <t c="3" si="227">
        <n x="225"/>
        <n x="600"/>
        <n x="94"/>
      </t>
    </mdx>
    <mdx n="0" f="v">
      <t c="3" si="227">
        <n x="225"/>
        <n x="601"/>
        <n x="94"/>
      </t>
    </mdx>
    <mdx n="0" f="v">
      <t c="3" si="227">
        <n x="225"/>
        <n x="602"/>
        <n x="94"/>
      </t>
    </mdx>
    <mdx n="0" f="v">
      <t c="3" si="227">
        <n x="225"/>
        <n x="603"/>
        <n x="94"/>
      </t>
    </mdx>
    <mdx n="0" f="v">
      <t c="3" si="227">
        <n x="225"/>
        <n x="604"/>
        <n x="94"/>
      </t>
    </mdx>
    <mdx n="0" f="v">
      <t c="3" si="227">
        <n x="225"/>
        <n x="605"/>
        <n x="94"/>
      </t>
    </mdx>
    <mdx n="0" f="v">
      <t c="3" si="227">
        <n x="225"/>
        <n x="608"/>
        <n x="94"/>
      </t>
    </mdx>
    <mdx n="0" f="v">
      <t c="3" si="227">
        <n x="225"/>
        <n x="606"/>
        <n x="94"/>
      </t>
    </mdx>
    <mdx n="0" f="v">
      <t c="3" si="227">
        <n x="225"/>
        <n x="607"/>
        <n x="94"/>
      </t>
    </mdx>
    <mdx n="0" f="v">
      <t c="3" si="227">
        <n x="225"/>
        <n x="609"/>
        <n x="94"/>
      </t>
    </mdx>
    <mdx n="0" f="v">
      <t c="3" si="227">
        <n x="225"/>
        <n x="610"/>
        <n x="94"/>
      </t>
    </mdx>
    <mdx n="0" f="v">
      <t c="3" si="227">
        <n x="225"/>
        <n x="611"/>
        <n x="94"/>
      </t>
    </mdx>
    <mdx n="0" f="v">
      <t c="3" si="227">
        <n x="225"/>
        <n x="612"/>
        <n x="94"/>
      </t>
    </mdx>
    <mdx n="0" f="v">
      <t c="3" si="227">
        <n x="225"/>
        <n x="613"/>
        <n x="94"/>
      </t>
    </mdx>
    <mdx n="0" f="v">
      <t c="3" si="227">
        <n x="225"/>
        <n x="614"/>
        <n x="94"/>
      </t>
    </mdx>
    <mdx n="0" f="v">
      <t c="3" si="227">
        <n x="225"/>
        <n x="615"/>
        <n x="94"/>
      </t>
    </mdx>
    <mdx n="0" f="v">
      <t c="3" si="227">
        <n x="225"/>
        <n x="616"/>
        <n x="94"/>
      </t>
    </mdx>
    <mdx n="0" f="v">
      <t c="3" si="227">
        <n x="225"/>
        <n x="617"/>
        <n x="94"/>
      </t>
    </mdx>
    <mdx n="0" f="v">
      <t c="3" si="227">
        <n x="225"/>
        <n x="618"/>
        <n x="94"/>
      </t>
    </mdx>
    <mdx n="0" f="v">
      <t c="3" si="227">
        <n x="225"/>
        <n x="619"/>
        <n x="94"/>
      </t>
    </mdx>
    <mdx n="0" f="v">
      <t c="3" si="227">
        <n x="225"/>
        <n x="620"/>
        <n x="94"/>
      </t>
    </mdx>
    <mdx n="0" f="v">
      <t c="3" si="227">
        <n x="225"/>
        <n x="621"/>
        <n x="94"/>
      </t>
    </mdx>
    <mdx n="0" f="v">
      <t c="3" si="227">
        <n x="225"/>
        <n x="622"/>
        <n x="94"/>
      </t>
    </mdx>
    <mdx n="0" f="v">
      <t c="3" si="227">
        <n x="225"/>
        <n x="623"/>
        <n x="94"/>
      </t>
    </mdx>
    <mdx n="0" f="v">
      <t c="3" si="227">
        <n x="225"/>
        <n x="624"/>
        <n x="94"/>
      </t>
    </mdx>
    <mdx n="0" f="v">
      <t c="3" si="227">
        <n x="225"/>
        <n x="625"/>
        <n x="94"/>
      </t>
    </mdx>
    <mdx n="0" f="v">
      <t c="3" si="227">
        <n x="225"/>
        <n x="626"/>
        <n x="94"/>
      </t>
    </mdx>
    <mdx n="0" f="v">
      <t c="3" si="227">
        <n x="225"/>
        <n x="642"/>
        <n x="94"/>
      </t>
    </mdx>
    <mdx n="0" f="v">
      <t c="3" si="227">
        <n x="225"/>
        <n x="627"/>
        <n x="94"/>
      </t>
    </mdx>
    <mdx n="0" f="v">
      <t c="3" si="227">
        <n x="225"/>
        <n x="628"/>
        <n x="94"/>
      </t>
    </mdx>
    <mdx n="0" f="v">
      <t c="3" si="227">
        <n x="225"/>
        <n x="629"/>
        <n x="94"/>
      </t>
    </mdx>
    <mdx n="0" f="v">
      <t c="3" si="227">
        <n x="225"/>
        <n x="630"/>
        <n x="94"/>
      </t>
    </mdx>
    <mdx n="0" f="v">
      <t c="3" si="227">
        <n x="225"/>
        <n x="631"/>
        <n x="94"/>
      </t>
    </mdx>
    <mdx n="0" f="v">
      <t c="3" si="227">
        <n x="225"/>
        <n x="632"/>
        <n x="94"/>
      </t>
    </mdx>
    <mdx n="0" f="v">
      <t c="3" si="227">
        <n x="225"/>
        <n x="633"/>
        <n x="94"/>
      </t>
    </mdx>
    <mdx n="0" f="v">
      <t c="3" si="227">
        <n x="225"/>
        <n x="634"/>
        <n x="94"/>
      </t>
    </mdx>
    <mdx n="0" f="v">
      <t c="3" si="227">
        <n x="225"/>
        <n x="635"/>
        <n x="94"/>
      </t>
    </mdx>
    <mdx n="0" f="v">
      <t c="3" si="227">
        <n x="225"/>
        <n x="636"/>
        <n x="94"/>
      </t>
    </mdx>
    <mdx n="0" f="v">
      <t c="3" si="227">
        <n x="225"/>
        <n x="637"/>
        <n x="94"/>
      </t>
    </mdx>
    <mdx n="0" f="v">
      <t c="3" si="227">
        <n x="225"/>
        <n x="638"/>
        <n x="94"/>
      </t>
    </mdx>
    <mdx n="0" f="v">
      <t c="3" si="227">
        <n x="225"/>
        <n x="639"/>
        <n x="94"/>
      </t>
    </mdx>
    <mdx n="0" f="v">
      <t c="3" si="227">
        <n x="225"/>
        <n x="640"/>
        <n x="94"/>
      </t>
    </mdx>
    <mdx n="0" f="v">
      <t c="3" si="227">
        <n x="225"/>
        <n x="641"/>
        <n x="94"/>
      </t>
    </mdx>
    <mdx n="0" f="v">
      <t c="3" si="227">
        <n x="225"/>
        <n x="643"/>
        <n x="94"/>
      </t>
    </mdx>
    <mdx n="0" f="v">
      <t c="3" si="227">
        <n x="225"/>
        <n x="644"/>
        <n x="94"/>
      </t>
    </mdx>
    <mdx n="0" f="v">
      <t c="3" si="227">
        <n x="225"/>
        <n x="645"/>
        <n x="94"/>
      </t>
    </mdx>
    <mdx n="0" f="v">
      <t c="3" si="227">
        <n x="225"/>
        <n x="646"/>
        <n x="94"/>
      </t>
    </mdx>
    <mdx n="0" f="v">
      <t c="3" si="227">
        <n x="225"/>
        <n x="647"/>
        <n x="94"/>
      </t>
    </mdx>
    <mdx n="0" f="v">
      <t c="3" si="227">
        <n x="225"/>
        <n x="648"/>
        <n x="94"/>
      </t>
    </mdx>
    <mdx n="0" f="v">
      <t c="3" si="227">
        <n x="225"/>
        <n x="649"/>
        <n x="94"/>
      </t>
    </mdx>
    <mdx n="0" f="v">
      <t c="3" si="227">
        <n x="225"/>
        <n x="650"/>
        <n x="94"/>
      </t>
    </mdx>
    <mdx n="0" f="v">
      <t c="3" si="227">
        <n x="225"/>
        <n x="651"/>
        <n x="94"/>
      </t>
    </mdx>
    <mdx n="0" f="v">
      <t c="3" si="227">
        <n x="225"/>
        <n x="652"/>
        <n x="94"/>
      </t>
    </mdx>
    <mdx n="0" f="v">
      <t c="3" si="227">
        <n x="225"/>
        <n x="653"/>
        <n x="94"/>
      </t>
    </mdx>
    <mdx n="0" f="v">
      <t c="3" si="227">
        <n x="225"/>
        <n x="654"/>
        <n x="94"/>
      </t>
    </mdx>
    <mdx n="0" f="v">
      <t c="3" si="227">
        <n x="225"/>
        <n x="655"/>
        <n x="94"/>
      </t>
    </mdx>
    <mdx n="0" f="v">
      <t c="3" si="227">
        <n x="225"/>
        <n x="322"/>
        <n x="95"/>
      </t>
    </mdx>
    <mdx n="0" f="v">
      <t c="3" si="227">
        <n x="225"/>
        <n x="321"/>
        <n x="95"/>
      </t>
    </mdx>
    <mdx n="0" f="v">
      <t c="3" si="227">
        <n x="225"/>
        <n x="338"/>
        <n x="95"/>
      </t>
    </mdx>
    <mdx n="0" f="v">
      <t c="3" si="227">
        <n x="225"/>
        <n x="320"/>
        <n x="95"/>
      </t>
    </mdx>
    <mdx n="0" f="v">
      <t c="3" si="227">
        <n x="225"/>
        <n x="319"/>
        <n x="95"/>
      </t>
    </mdx>
    <mdx n="0" f="v">
      <t c="3" si="227">
        <n x="225"/>
        <n x="318"/>
        <n x="95"/>
      </t>
    </mdx>
    <mdx n="0" f="v">
      <t c="3" si="227">
        <n x="225"/>
        <n x="337"/>
        <n x="95"/>
      </t>
    </mdx>
    <mdx n="0" f="v">
      <t c="3" si="227">
        <n x="225"/>
        <n x="345"/>
        <n x="95"/>
      </t>
    </mdx>
    <mdx n="0" f="v">
      <t c="3" si="227">
        <n x="225"/>
        <n x="336"/>
        <n x="95"/>
      </t>
    </mdx>
    <mdx n="0" f="v">
      <t c="3" si="227">
        <n x="225"/>
        <n x="317"/>
        <n x="95"/>
      </t>
    </mdx>
    <mdx n="0" f="v">
      <t c="3" si="227">
        <n x="225"/>
        <n x="344"/>
        <n x="95"/>
      </t>
    </mdx>
    <mdx n="0" f="v">
      <t c="3" si="227">
        <n x="225"/>
        <n x="300"/>
        <n x="95"/>
      </t>
    </mdx>
    <mdx n="0" f="v">
      <t c="3" si="227">
        <n x="225"/>
        <n x="296"/>
        <n x="95"/>
      </t>
    </mdx>
    <mdx n="0" f="v">
      <t c="3" si="227">
        <n x="225"/>
        <n x="298"/>
        <n x="95"/>
      </t>
    </mdx>
    <mdx n="0" f="v">
      <t c="3" si="227">
        <n x="225"/>
        <n x="282"/>
        <n x="95"/>
      </t>
    </mdx>
    <mdx n="0" f="v">
      <t c="3" si="227">
        <n x="225"/>
        <n x="315"/>
        <n x="95"/>
      </t>
    </mdx>
    <mdx n="0" f="v">
      <t c="3" si="227">
        <n x="225"/>
        <n x="314"/>
        <n x="95"/>
      </t>
    </mdx>
    <mdx n="0" f="v">
      <t c="3" si="227">
        <n x="225"/>
        <n x="339"/>
        <n x="95"/>
      </t>
    </mdx>
    <mdx n="0" f="v">
      <t c="3" si="227">
        <n x="225"/>
        <n x="324"/>
        <n x="95"/>
      </t>
    </mdx>
    <mdx n="0" f="v">
      <t c="3" si="227">
        <n x="225"/>
        <n x="312"/>
        <n x="95"/>
      </t>
    </mdx>
    <mdx n="0" f="v">
      <t c="3" si="227">
        <n x="225"/>
        <n x="310"/>
        <n x="95"/>
      </t>
    </mdx>
    <mdx n="0" f="v">
      <t c="3" si="227">
        <n x="225"/>
        <n x="308"/>
        <n x="95"/>
      </t>
    </mdx>
    <mdx n="0" f="v">
      <t c="3" si="227">
        <n x="225"/>
        <n x="306"/>
        <n x="95"/>
      </t>
    </mdx>
    <mdx n="0" f="v">
      <t c="3" si="227">
        <n x="225"/>
        <n x="305"/>
        <n x="95"/>
      </t>
    </mdx>
    <mdx n="0" f="v">
      <t c="3" si="227">
        <n x="225"/>
        <n x="323"/>
        <n x="95"/>
      </t>
    </mdx>
    <mdx n="0" f="v">
      <t c="3" si="227">
        <n x="225"/>
        <n x="291"/>
        <n x="95"/>
      </t>
    </mdx>
    <mdx n="0" f="v">
      <t c="3" si="227">
        <n x="225"/>
        <n x="303"/>
        <n x="95"/>
      </t>
    </mdx>
    <mdx n="0" f="v">
      <t c="3" si="227">
        <n x="225"/>
        <n x="352"/>
        <n x="95"/>
      </t>
    </mdx>
    <mdx n="0" f="v">
      <t c="3" si="227">
        <n x="225"/>
        <n x="302"/>
        <n x="95"/>
      </t>
    </mdx>
    <mdx n="0" f="v">
      <t c="3" si="227">
        <n x="225"/>
        <n x="342"/>
        <n x="95"/>
      </t>
    </mdx>
    <mdx n="0" f="v">
      <t c="3" si="227">
        <n x="225"/>
        <n x="332"/>
        <n x="95"/>
      </t>
    </mdx>
    <mdx n="0" f="v">
      <t c="3" si="227">
        <n x="225"/>
        <n x="331"/>
        <n x="95"/>
      </t>
    </mdx>
    <mdx n="0" f="v">
      <t c="3" si="227">
        <n x="225"/>
        <n x="349"/>
        <n x="95"/>
      </t>
    </mdx>
    <mdx n="0" f="v">
      <t c="3" si="227">
        <n x="225"/>
        <n x="553"/>
        <n x="95"/>
      </t>
    </mdx>
    <mdx n="0" f="v">
      <t c="3" si="227">
        <n x="225"/>
        <n x="330"/>
        <n x="95"/>
      </t>
    </mdx>
    <mdx n="0" f="v">
      <t c="3" si="227">
        <n x="225"/>
        <n x="351"/>
        <n x="95"/>
      </t>
    </mdx>
    <mdx n="0" f="v">
      <t c="3" si="227">
        <n x="225"/>
        <n x="554"/>
        <n x="95"/>
      </t>
    </mdx>
    <mdx n="0" f="v">
      <t c="3" si="227">
        <n x="225"/>
        <n x="295"/>
        <n x="95"/>
      </t>
    </mdx>
    <mdx n="0" f="v">
      <t c="3" si="227">
        <n x="225"/>
        <n x="552"/>
        <n x="95"/>
      </t>
    </mdx>
    <mdx n="0" f="v">
      <t c="3" si="227">
        <n x="225"/>
        <n x="570"/>
        <n x="95"/>
      </t>
    </mdx>
    <mdx n="0" f="v">
      <t c="3" si="227">
        <n x="225"/>
        <n x="556"/>
        <n x="95"/>
      </t>
    </mdx>
    <mdx n="0" f="v">
      <t c="3" si="227">
        <n x="225"/>
        <n x="325"/>
        <n x="95"/>
      </t>
    </mdx>
    <mdx n="0" f="v">
      <t c="3" si="227">
        <n x="225"/>
        <n x="313"/>
        <n x="95"/>
      </t>
    </mdx>
    <mdx n="0" f="v">
      <t c="3" si="227">
        <n x="225"/>
        <n x="335"/>
        <n x="95"/>
      </t>
    </mdx>
    <mdx n="0" f="v">
      <t c="3" si="227">
        <n x="225"/>
        <n x="309"/>
        <n x="95"/>
      </t>
    </mdx>
    <mdx n="0" f="v">
      <t c="3" si="227">
        <n x="225"/>
        <n x="334"/>
        <n x="95"/>
      </t>
    </mdx>
    <mdx n="0" f="v">
      <t c="3" si="227">
        <n x="225"/>
        <n x="343"/>
        <n x="95"/>
      </t>
    </mdx>
    <mdx n="0" f="v">
      <t c="3" si="227">
        <n x="225"/>
        <n x="279"/>
        <n x="95"/>
      </t>
    </mdx>
    <mdx n="0" f="v">
      <t c="3" si="227">
        <n x="225"/>
        <n x="557"/>
        <n x="95"/>
      </t>
    </mdx>
    <mdx n="0" f="v">
      <t c="3" si="227">
        <n x="225"/>
        <n x="551"/>
        <n x="95"/>
      </t>
    </mdx>
    <mdx n="0" f="v">
      <t c="3" si="227">
        <n x="225"/>
        <n x="333"/>
        <n x="95"/>
      </t>
    </mdx>
    <mdx n="0" f="v">
      <t c="3" si="227">
        <n x="225"/>
        <n x="550"/>
        <n x="95"/>
      </t>
    </mdx>
    <mdx n="0" f="v">
      <t c="3" si="227">
        <n x="225"/>
        <n x="549"/>
        <n x="95"/>
      </t>
    </mdx>
    <mdx n="0" f="v">
      <t c="3" si="227">
        <n x="225"/>
        <n x="558"/>
        <n x="95"/>
      </t>
    </mdx>
    <mdx n="0" f="v">
      <t c="3" si="227">
        <n x="225"/>
        <n x="559"/>
        <n x="95"/>
      </t>
    </mdx>
    <mdx n="0" f="v">
      <t c="3" si="227">
        <n x="225"/>
        <n x="560"/>
        <n x="95"/>
      </t>
    </mdx>
    <mdx n="0" f="v">
      <t c="3" si="227">
        <n x="225"/>
        <n x="561"/>
        <n x="95"/>
      </t>
    </mdx>
    <mdx n="0" f="v">
      <t c="3" si="227">
        <n x="225"/>
        <n x="562"/>
        <n x="95"/>
      </t>
    </mdx>
    <mdx n="0" f="v">
      <t c="3" si="227">
        <n x="225"/>
        <n x="341"/>
        <n x="95"/>
      </t>
    </mdx>
    <mdx n="0" f="v">
      <t c="3" si="227">
        <n x="225"/>
        <n x="563"/>
        <n x="95"/>
      </t>
    </mdx>
    <mdx n="0" f="v">
      <t c="3" si="227">
        <n x="225"/>
        <n x="564"/>
        <n x="95"/>
      </t>
    </mdx>
    <mdx n="0" f="v">
      <t c="3" si="227">
        <n x="225"/>
        <n x="565"/>
        <n x="95"/>
      </t>
    </mdx>
    <mdx n="0" f="v">
      <t c="3" si="227">
        <n x="225"/>
        <n x="566"/>
        <n x="95"/>
      </t>
    </mdx>
    <mdx n="0" f="v">
      <t c="3" si="227">
        <n x="225"/>
        <n x="567"/>
        <n x="95"/>
      </t>
    </mdx>
    <mdx n="0" f="v">
      <t c="3" si="227">
        <n x="225"/>
        <n x="568"/>
        <n x="95"/>
      </t>
    </mdx>
    <mdx n="0" f="v">
      <t c="3" si="227">
        <n x="225"/>
        <n x="574"/>
        <n x="95"/>
      </t>
    </mdx>
    <mdx n="0" f="v">
      <t c="3" si="227">
        <n x="225"/>
        <n x="569"/>
        <n x="95"/>
      </t>
    </mdx>
    <mdx n="0" f="v">
      <t c="3" si="227">
        <n x="225"/>
        <n x="580"/>
        <n x="95"/>
      </t>
    </mdx>
    <mdx n="0" f="v">
      <t c="3" si="227">
        <n x="225"/>
        <n x="581"/>
        <n x="95"/>
      </t>
    </mdx>
    <mdx n="0" f="v">
      <t c="3" si="227">
        <n x="225"/>
        <n x="583"/>
        <n x="95"/>
      </t>
    </mdx>
    <mdx n="0" f="v">
      <t c="3" si="227">
        <n x="225"/>
        <n x="600"/>
        <n x="95"/>
      </t>
    </mdx>
    <mdx n="0" f="v">
      <t c="3" si="227">
        <n x="225"/>
        <n x="598"/>
        <n x="95"/>
      </t>
    </mdx>
    <mdx n="0" f="v">
      <t c="3" si="227">
        <n x="225"/>
        <n x="354"/>
        <n x="95"/>
      </t>
    </mdx>
    <mdx n="0" f="v">
      <t c="3" si="227">
        <n x="225"/>
        <n x="575"/>
        <n x="95"/>
      </t>
    </mdx>
    <mdx n="0" f="v">
      <t c="3" si="227">
        <n x="225"/>
        <n x="576"/>
        <n x="95"/>
      </t>
    </mdx>
    <mdx n="0" f="v">
      <t c="3" si="227">
        <n x="225"/>
        <n x="577"/>
        <n x="95"/>
      </t>
    </mdx>
    <mdx n="0" f="v">
      <t c="3" si="227">
        <n x="225"/>
        <n x="578"/>
        <n x="95"/>
      </t>
    </mdx>
    <mdx n="0" f="v">
      <t c="3" si="227">
        <n x="225"/>
        <n x="579"/>
        <n x="95"/>
      </t>
    </mdx>
    <mdx n="0" f="v">
      <t c="3" si="227">
        <n x="225"/>
        <n x="353"/>
        <n x="95"/>
      </t>
    </mdx>
    <mdx n="0" f="v">
      <t c="3" si="227">
        <n x="225"/>
        <n x="347"/>
        <n x="95"/>
      </t>
    </mdx>
    <mdx n="0" f="v">
      <t c="3" si="227">
        <n x="225"/>
        <n x="340"/>
        <n x="95"/>
      </t>
    </mdx>
    <mdx n="0" f="v">
      <t c="3" si="227">
        <n x="225"/>
        <n x="571"/>
        <n x="95"/>
      </t>
    </mdx>
    <mdx n="0" f="v">
      <t c="3" si="227">
        <n x="225"/>
        <n x="572"/>
        <n x="95"/>
      </t>
    </mdx>
    <mdx n="0" f="v">
      <t c="3" si="227">
        <n x="225"/>
        <n x="573"/>
        <n x="95"/>
      </t>
    </mdx>
    <mdx n="0" f="v">
      <t c="3" si="227">
        <n x="225"/>
        <n x="555"/>
        <n x="95"/>
      </t>
    </mdx>
    <mdx n="0" f="v">
      <t c="3" si="227">
        <n x="225"/>
        <n x="601"/>
        <n x="95"/>
      </t>
    </mdx>
    <mdx n="0" f="v">
      <t c="3" si="227">
        <n x="225"/>
        <n x="582"/>
        <n x="95"/>
      </t>
    </mdx>
    <mdx n="0" f="v">
      <t c="3" si="227">
        <n x="225"/>
        <n x="585"/>
        <n x="95"/>
      </t>
    </mdx>
    <mdx n="0" f="v">
      <t c="3" si="227">
        <n x="225"/>
        <n x="584"/>
        <n x="95"/>
      </t>
    </mdx>
    <mdx n="0" f="v">
      <t c="3" si="227">
        <n x="225"/>
        <n x="589"/>
        <n x="95"/>
      </t>
    </mdx>
    <mdx n="0" f="v">
      <t c="3" si="227">
        <n x="225"/>
        <n x="590"/>
        <n x="95"/>
      </t>
    </mdx>
    <mdx n="0" f="v">
      <t c="3" si="227">
        <n x="225"/>
        <n x="591"/>
        <n x="95"/>
      </t>
    </mdx>
    <mdx n="0" f="v">
      <t c="3" si="227">
        <n x="225"/>
        <n x="592"/>
        <n x="95"/>
      </t>
    </mdx>
    <mdx n="0" f="v">
      <t c="3" si="227">
        <n x="225"/>
        <n x="593"/>
        <n x="95"/>
      </t>
    </mdx>
    <mdx n="0" f="v">
      <t c="3" si="227">
        <n x="225"/>
        <n x="594"/>
        <n x="95"/>
      </t>
    </mdx>
    <mdx n="0" f="v">
      <t c="3" si="227">
        <n x="225"/>
        <n x="595"/>
        <n x="95"/>
      </t>
    </mdx>
    <mdx n="0" f="v">
      <t c="3" si="227">
        <n x="225"/>
        <n x="596"/>
        <n x="95"/>
      </t>
    </mdx>
    <mdx n="0" f="v">
      <t c="3" si="227">
        <n x="225"/>
        <n x="588"/>
        <n x="95"/>
      </t>
    </mdx>
    <mdx n="0" f="v">
      <t c="3" si="227">
        <n x="225"/>
        <n x="586"/>
        <n x="95"/>
      </t>
    </mdx>
    <mdx n="0" f="v">
      <t c="3" si="227">
        <n x="225"/>
        <n x="602"/>
        <n x="95"/>
      </t>
    </mdx>
    <mdx n="0" f="v">
      <t c="3" si="227">
        <n x="225"/>
        <n x="614"/>
        <n x="95"/>
      </t>
    </mdx>
    <mdx n="0" f="v">
      <t c="3" si="227">
        <n x="225"/>
        <n x="587"/>
        <n x="95"/>
      </t>
    </mdx>
    <mdx n="0" f="v">
      <t c="3" si="227">
        <n x="225"/>
        <n x="616"/>
        <n x="95"/>
      </t>
    </mdx>
    <mdx n="0" f="v">
      <t c="3" si="227">
        <n x="225"/>
        <n x="599"/>
        <n x="95"/>
      </t>
    </mdx>
    <mdx n="0" f="v">
      <t c="3" si="227">
        <n x="225"/>
        <n x="597"/>
        <n x="95"/>
      </t>
    </mdx>
    <mdx n="0" f="v">
      <t c="3" si="227">
        <n x="225"/>
        <n x="603"/>
        <n x="95"/>
      </t>
    </mdx>
    <mdx n="0" f="v">
      <t c="3" si="227">
        <n x="225"/>
        <n x="604"/>
        <n x="95"/>
      </t>
    </mdx>
    <mdx n="0" f="v">
      <t c="3" si="227">
        <n x="225"/>
        <n x="605"/>
        <n x="95"/>
      </t>
    </mdx>
    <mdx n="0" f="v">
      <t c="3" si="227">
        <n x="225"/>
        <n x="630"/>
        <n x="95"/>
      </t>
    </mdx>
    <mdx n="0" f="v">
      <t c="3" si="227">
        <n x="225"/>
        <n x="629"/>
        <n x="95"/>
      </t>
    </mdx>
    <mdx n="0" f="v">
      <t c="3" si="227">
        <n x="225"/>
        <n x="609"/>
        <n x="95"/>
      </t>
    </mdx>
    <mdx n="0" f="v">
      <t c="3" si="227">
        <n x="225"/>
        <n x="610"/>
        <n x="95"/>
      </t>
    </mdx>
    <mdx n="0" f="v">
      <t c="3" si="227">
        <n x="225"/>
        <n x="611"/>
        <n x="95"/>
      </t>
    </mdx>
    <mdx n="0" f="v">
      <t c="3" si="227">
        <n x="225"/>
        <n x="612"/>
        <n x="95"/>
      </t>
    </mdx>
    <mdx n="0" f="v">
      <t c="3" si="227">
        <n x="225"/>
        <n x="608"/>
        <n x="95"/>
      </t>
    </mdx>
    <mdx n="0" f="v">
      <t c="3" si="227">
        <n x="225"/>
        <n x="613"/>
        <n x="95"/>
      </t>
    </mdx>
    <mdx n="0" f="v">
      <t c="3" si="227">
        <n x="225"/>
        <n x="615"/>
        <n x="95"/>
      </t>
    </mdx>
    <mdx n="0" f="v">
      <t c="3" si="227">
        <n x="225"/>
        <n x="617"/>
        <n x="95"/>
      </t>
    </mdx>
    <mdx n="0" f="v">
      <t c="3" si="227">
        <n x="225"/>
        <n x="618"/>
        <n x="95"/>
      </t>
    </mdx>
    <mdx n="0" f="v">
      <t c="3" si="227">
        <n x="225"/>
        <n x="619"/>
        <n x="95"/>
      </t>
    </mdx>
    <mdx n="0" f="v">
      <t c="3" si="227">
        <n x="225"/>
        <n x="620"/>
        <n x="95"/>
      </t>
    </mdx>
    <mdx n="0" f="v">
      <t c="3" si="227">
        <n x="225"/>
        <n x="621"/>
        <n x="95"/>
      </t>
    </mdx>
    <mdx n="0" f="v">
      <t c="3" si="227">
        <n x="225"/>
        <n x="622"/>
        <n x="95"/>
      </t>
    </mdx>
    <mdx n="0" f="v">
      <t c="3" si="227">
        <n x="225"/>
        <n x="623"/>
        <n x="95"/>
      </t>
    </mdx>
    <mdx n="0" f="v">
      <t c="3" si="227">
        <n x="225"/>
        <n x="624"/>
        <n x="95"/>
      </t>
    </mdx>
    <mdx n="0" f="v">
      <t c="3" si="227">
        <n x="225"/>
        <n x="606"/>
        <n x="95"/>
      </t>
    </mdx>
    <mdx n="0" f="v">
      <t c="3" si="227">
        <n x="225"/>
        <n x="625"/>
        <n x="95"/>
      </t>
    </mdx>
    <mdx n="0" f="v">
      <t c="3" si="227">
        <n x="225"/>
        <n x="641"/>
        <n x="95"/>
      </t>
    </mdx>
    <mdx n="0" f="v">
      <t c="3" si="227">
        <n x="225"/>
        <n x="631"/>
        <n x="95"/>
      </t>
    </mdx>
    <mdx n="0" f="v">
      <t c="3" si="227">
        <n x="225"/>
        <n x="627"/>
        <n x="95"/>
      </t>
    </mdx>
    <mdx n="0" f="v">
      <t c="3" si="227">
        <n x="225"/>
        <n x="640"/>
        <n x="95"/>
      </t>
    </mdx>
    <mdx n="0" f="v">
      <t c="3" si="227">
        <n x="225"/>
        <n x="634"/>
        <n x="95"/>
      </t>
    </mdx>
    <mdx n="0" f="v">
      <t c="3" si="227">
        <n x="225"/>
        <n x="628"/>
        <n x="95"/>
      </t>
    </mdx>
    <mdx n="0" f="v">
      <t c="3" si="227">
        <n x="225"/>
        <n x="638"/>
        <n x="95"/>
      </t>
    </mdx>
    <mdx n="0" f="v">
      <t c="3" si="227">
        <n x="225"/>
        <n x="635"/>
        <n x="95"/>
      </t>
    </mdx>
    <mdx n="0" f="v">
      <t c="3" si="227">
        <n x="225"/>
        <n x="636"/>
        <n x="95"/>
      </t>
    </mdx>
    <mdx n="0" f="v">
      <t c="3" si="227">
        <n x="225"/>
        <n x="637"/>
        <n x="95"/>
      </t>
    </mdx>
    <mdx n="0" f="v">
      <t c="3" si="227">
        <n x="225"/>
        <n x="632"/>
        <n x="95"/>
      </t>
    </mdx>
    <mdx n="0" f="v">
      <t c="3" si="227">
        <n x="225"/>
        <n x="607"/>
        <n x="95"/>
      </t>
    </mdx>
    <mdx n="0" f="v">
      <t c="3" si="227">
        <n x="225"/>
        <n x="633"/>
        <n x="95"/>
      </t>
    </mdx>
    <mdx n="0" f="v">
      <t c="3" si="227">
        <n x="225"/>
        <n x="639"/>
        <n x="95"/>
      </t>
    </mdx>
    <mdx n="0" f="v">
      <t c="3" si="227">
        <n x="225"/>
        <n x="626"/>
        <n x="95"/>
      </t>
    </mdx>
    <mdx n="0" f="v">
      <t c="3" si="227">
        <n x="225"/>
        <n x="642"/>
        <n x="95"/>
      </t>
    </mdx>
    <mdx n="0" f="v">
      <t c="3" si="227">
        <n x="225"/>
        <n x="643"/>
        <n x="95"/>
      </t>
    </mdx>
    <mdx n="0" f="v">
      <t c="3" si="227">
        <n x="225"/>
        <n x="644"/>
        <n x="95"/>
      </t>
    </mdx>
    <mdx n="0" f="v">
      <t c="3" si="227">
        <n x="225"/>
        <n x="645"/>
        <n x="95"/>
      </t>
    </mdx>
    <mdx n="0" f="v">
      <t c="3" si="227">
        <n x="225"/>
        <n x="646"/>
        <n x="95"/>
      </t>
    </mdx>
    <mdx n="0" f="v">
      <t c="3" si="227">
        <n x="225"/>
        <n x="647"/>
        <n x="95"/>
      </t>
    </mdx>
    <mdx n="0" f="v">
      <t c="3" si="227">
        <n x="225"/>
        <n x="648"/>
        <n x="95"/>
      </t>
    </mdx>
    <mdx n="0" f="v">
      <t c="3" si="227">
        <n x="225"/>
        <n x="649"/>
        <n x="95"/>
      </t>
    </mdx>
    <mdx n="0" f="v">
      <t c="3" si="227">
        <n x="225"/>
        <n x="650"/>
        <n x="95"/>
      </t>
    </mdx>
    <mdx n="0" f="v">
      <t c="3" si="227">
        <n x="225"/>
        <n x="651"/>
        <n x="95"/>
      </t>
    </mdx>
    <mdx n="0" f="v">
      <t c="3" si="227">
        <n x="225"/>
        <n x="652"/>
        <n x="95"/>
      </t>
    </mdx>
    <mdx n="0" f="v">
      <t c="3" si="227">
        <n x="225"/>
        <n x="653"/>
        <n x="95"/>
      </t>
    </mdx>
    <mdx n="0" f="v">
      <t c="3" si="227">
        <n x="225"/>
        <n x="654"/>
        <n x="95"/>
      </t>
    </mdx>
    <mdx n="0" f="v">
      <t c="3" si="227">
        <n x="225"/>
        <n x="655"/>
        <n x="95"/>
      </t>
    </mdx>
    <mdx n="0" f="v">
      <t c="3" si="227">
        <n x="225"/>
        <n x="322"/>
        <n x="96"/>
      </t>
    </mdx>
    <mdx n="0" f="v">
      <t c="3" si="227">
        <n x="225"/>
        <n x="321"/>
        <n x="96"/>
      </t>
    </mdx>
    <mdx n="0" f="v">
      <t c="3" si="227">
        <n x="225"/>
        <n x="338"/>
        <n x="96"/>
      </t>
    </mdx>
    <mdx n="0" f="v">
      <t c="3" si="227">
        <n x="225"/>
        <n x="320"/>
        <n x="96"/>
      </t>
    </mdx>
    <mdx n="0" f="v">
      <t c="3" si="227">
        <n x="225"/>
        <n x="318"/>
        <n x="96"/>
      </t>
    </mdx>
    <mdx n="0" f="v">
      <t c="3" si="227">
        <n x="225"/>
        <n x="337"/>
        <n x="96"/>
      </t>
    </mdx>
    <mdx n="0" f="v">
      <t c="3" si="227">
        <n x="225"/>
        <n x="345"/>
        <n x="96"/>
      </t>
    </mdx>
    <mdx n="0" f="v">
      <t c="3" si="227">
        <n x="225"/>
        <n x="317"/>
        <n x="96"/>
      </t>
    </mdx>
    <mdx n="0" f="v">
      <t c="3" si="227">
        <n x="225"/>
        <n x="344"/>
        <n x="96"/>
      </t>
    </mdx>
    <mdx n="0" f="v">
      <t c="3" si="227">
        <n x="225"/>
        <n x="300"/>
        <n x="96"/>
      </t>
    </mdx>
    <mdx n="0" f="v">
      <t c="3" si="227">
        <n x="225"/>
        <n x="282"/>
        <n x="96"/>
      </t>
    </mdx>
    <mdx n="0" f="v">
      <t c="3" si="227">
        <n x="225"/>
        <n x="315"/>
        <n x="96"/>
      </t>
    </mdx>
    <mdx n="0" f="v">
      <t c="3" si="227">
        <n x="225"/>
        <n x="314"/>
        <n x="96"/>
      </t>
    </mdx>
    <mdx n="0" f="v">
      <t c="3" si="227">
        <n x="225"/>
        <n x="339"/>
        <n x="96"/>
      </t>
    </mdx>
    <mdx n="0" f="v">
      <t c="3" si="227">
        <n x="225"/>
        <n x="324"/>
        <n x="96"/>
      </t>
    </mdx>
    <mdx n="0" f="v">
      <t c="3" si="227">
        <n x="225"/>
        <n x="312"/>
        <n x="96"/>
      </t>
    </mdx>
    <mdx n="0" f="v">
      <t c="3" si="227">
        <n x="225"/>
        <n x="310"/>
        <n x="96"/>
      </t>
    </mdx>
    <mdx n="0" f="v">
      <t c="3" si="227">
        <n x="225"/>
        <n x="308"/>
        <n x="96"/>
      </t>
    </mdx>
    <mdx n="0" f="v">
      <t c="3" si="227">
        <n x="225"/>
        <n x="306"/>
        <n x="96"/>
      </t>
    </mdx>
    <mdx n="0" f="v">
      <t c="3" si="227">
        <n x="225"/>
        <n x="305"/>
        <n x="96"/>
      </t>
    </mdx>
    <mdx n="0" f="v">
      <t c="3" si="227">
        <n x="225"/>
        <n x="323"/>
        <n x="96"/>
      </t>
    </mdx>
    <mdx n="0" f="v">
      <t c="3" si="227">
        <n x="225"/>
        <n x="291"/>
        <n x="96"/>
      </t>
    </mdx>
    <mdx n="0" f="v">
      <t c="3" si="227">
        <n x="225"/>
        <n x="303"/>
        <n x="96"/>
      </t>
    </mdx>
    <mdx n="0" f="v">
      <t c="3" si="227">
        <n x="225"/>
        <n x="352"/>
        <n x="96"/>
      </t>
    </mdx>
    <mdx n="0" f="v">
      <t c="3" si="227">
        <n x="225"/>
        <n x="302"/>
        <n x="96"/>
      </t>
    </mdx>
    <mdx n="0" f="v">
      <t c="3" si="227">
        <n x="225"/>
        <n x="342"/>
        <n x="96"/>
      </t>
    </mdx>
    <mdx n="0" f="v">
      <t c="3" si="227">
        <n x="225"/>
        <n x="332"/>
        <n x="96"/>
      </t>
    </mdx>
    <mdx n="0" f="v">
      <t c="3" si="227">
        <n x="225"/>
        <n x="331"/>
        <n x="96"/>
      </t>
    </mdx>
    <mdx n="0" f="v">
      <t c="3" si="227">
        <n x="225"/>
        <n x="349"/>
        <n x="96"/>
      </t>
    </mdx>
    <mdx n="0" f="v">
      <t c="3" si="227">
        <n x="225"/>
        <n x="553"/>
        <n x="96"/>
      </t>
    </mdx>
    <mdx n="0" f="v">
      <t c="3" si="227">
        <n x="225"/>
        <n x="330"/>
        <n x="96"/>
      </t>
    </mdx>
    <mdx n="0" f="v">
      <t c="3" si="227">
        <n x="225"/>
        <n x="351"/>
        <n x="96"/>
      </t>
    </mdx>
    <mdx n="0" f="v">
      <t c="3" si="227">
        <n x="225"/>
        <n x="554"/>
        <n x="96"/>
      </t>
    </mdx>
    <mdx n="0" f="v">
      <t c="3" si="227">
        <n x="225"/>
        <n x="296"/>
        <n x="96"/>
      </t>
    </mdx>
    <mdx n="0" f="v">
      <t c="3" si="227">
        <n x="225"/>
        <n x="298"/>
        <n x="96"/>
      </t>
    </mdx>
    <mdx n="0" f="v">
      <t c="3" si="227">
        <n x="225"/>
        <n x="552"/>
        <n x="96"/>
      </t>
    </mdx>
    <mdx n="0" f="v">
      <t c="3" si="227">
        <n x="225"/>
        <n x="295"/>
        <n x="96"/>
      </t>
    </mdx>
    <mdx n="0" f="v">
      <t c="3" si="227">
        <n x="225"/>
        <n x="574"/>
        <n x="96"/>
      </t>
    </mdx>
    <mdx n="0" f="v">
      <t c="3" si="227">
        <n x="225"/>
        <n x="325"/>
        <n x="96"/>
      </t>
    </mdx>
    <mdx n="0" f="v">
      <t c="3" si="227">
        <n x="225"/>
        <n x="313"/>
        <n x="96"/>
      </t>
    </mdx>
    <mdx n="0" f="v">
      <t c="3" si="227">
        <n x="225"/>
        <n x="335"/>
        <n x="96"/>
      </t>
    </mdx>
    <mdx n="0" f="v">
      <t c="3" si="227">
        <n x="225"/>
        <n x="309"/>
        <n x="96"/>
      </t>
    </mdx>
    <mdx n="0" f="v">
      <t c="3" si="227">
        <n x="225"/>
        <n x="334"/>
        <n x="96"/>
      </t>
    </mdx>
    <mdx n="0" f="v">
      <t c="3" si="227">
        <n x="225"/>
        <n x="343"/>
        <n x="96"/>
      </t>
    </mdx>
    <mdx n="0" f="v">
      <t c="3" si="227">
        <n x="225"/>
        <n x="279"/>
        <n x="96"/>
      </t>
    </mdx>
    <mdx n="0" f="v">
      <t c="3" si="227">
        <n x="225"/>
        <n x="557"/>
        <n x="96"/>
      </t>
    </mdx>
    <mdx n="0" f="v">
      <t c="3" si="227">
        <n x="225"/>
        <n x="551"/>
        <n x="96"/>
      </t>
    </mdx>
    <mdx n="0" f="v">
      <t c="3" si="227">
        <n x="225"/>
        <n x="333"/>
        <n x="96"/>
      </t>
    </mdx>
    <mdx n="0" f="v">
      <t c="3" si="227">
        <n x="225"/>
        <n x="550"/>
        <n x="96"/>
      </t>
    </mdx>
    <mdx n="0" f="v">
      <t c="3" si="227">
        <n x="225"/>
        <n x="549"/>
        <n x="96"/>
      </t>
    </mdx>
    <mdx n="0" f="v">
      <t c="3" si="227">
        <n x="225"/>
        <n x="558"/>
        <n x="96"/>
      </t>
    </mdx>
    <mdx n="0" f="v">
      <t c="3" si="227">
        <n x="225"/>
        <n x="559"/>
        <n x="96"/>
      </t>
    </mdx>
    <mdx n="0" f="v">
      <t c="3" si="227">
        <n x="225"/>
        <n x="560"/>
        <n x="96"/>
      </t>
    </mdx>
    <mdx n="0" f="v">
      <t c="3" si="227">
        <n x="225"/>
        <n x="561"/>
        <n x="96"/>
      </t>
    </mdx>
    <mdx n="0" f="v">
      <t c="3" si="227">
        <n x="225"/>
        <n x="562"/>
        <n x="96"/>
      </t>
    </mdx>
    <mdx n="0" f="v">
      <t c="3" si="227">
        <n x="225"/>
        <n x="341"/>
        <n x="96"/>
      </t>
    </mdx>
    <mdx n="0" f="v">
      <t c="3" si="227">
        <n x="225"/>
        <n x="556"/>
        <n x="96"/>
      </t>
    </mdx>
    <mdx n="0" f="v">
      <t c="3" si="227">
        <n x="225"/>
        <n x="563"/>
        <n x="96"/>
      </t>
    </mdx>
    <mdx n="0" f="v">
      <t c="3" si="227">
        <n x="225"/>
        <n x="564"/>
        <n x="96"/>
      </t>
    </mdx>
    <mdx n="0" f="v">
      <t c="3" si="227">
        <n x="225"/>
        <n x="565"/>
        <n x="96"/>
      </t>
    </mdx>
    <mdx n="0" f="v">
      <t c="3" si="227">
        <n x="225"/>
        <n x="566"/>
        <n x="96"/>
      </t>
    </mdx>
    <mdx n="0" f="v">
      <t c="3" si="227">
        <n x="225"/>
        <n x="567"/>
        <n x="96"/>
      </t>
    </mdx>
    <mdx n="0" f="v">
      <t c="3" si="227">
        <n x="225"/>
        <n x="568"/>
        <n x="96"/>
      </t>
    </mdx>
    <mdx n="0" f="v">
      <t c="3" si="227">
        <n x="225"/>
        <n x="583"/>
        <n x="96"/>
      </t>
    </mdx>
    <mdx n="0" f="v">
      <t c="3" si="227">
        <n x="225"/>
        <n x="599"/>
        <n x="96"/>
      </t>
    </mdx>
    <mdx n="0" f="v">
      <t c="3" si="227">
        <n x="225"/>
        <n x="572"/>
        <n x="96"/>
      </t>
    </mdx>
    <mdx n="0" f="v">
      <t c="3" si="227">
        <n x="225"/>
        <n x="573"/>
        <n x="96"/>
      </t>
    </mdx>
    <mdx n="0" f="v">
      <t c="3" si="227">
        <n x="225"/>
        <n x="569"/>
        <n x="96"/>
      </t>
    </mdx>
    <mdx n="0" f="v">
      <t c="3" si="227">
        <n x="225"/>
        <n x="354"/>
        <n x="96"/>
      </t>
    </mdx>
    <mdx n="0" f="v">
      <t c="3" si="227">
        <n x="225"/>
        <n x="575"/>
        <n x="96"/>
      </t>
    </mdx>
    <mdx n="0" f="v">
      <t c="3" si="227">
        <n x="225"/>
        <n x="576"/>
        <n x="96"/>
      </t>
    </mdx>
    <mdx n="0" f="v">
      <t c="3" si="227">
        <n x="225"/>
        <n x="577"/>
        <n x="96"/>
      </t>
    </mdx>
    <mdx n="0" f="v">
      <t c="3" si="227">
        <n x="225"/>
        <n x="578"/>
        <n x="96"/>
      </t>
    </mdx>
    <mdx n="0" f="v">
      <t c="3" si="227">
        <n x="225"/>
        <n x="579"/>
        <n x="96"/>
      </t>
    </mdx>
    <mdx n="0" f="v">
      <t c="3" si="227">
        <n x="225"/>
        <n x="353"/>
        <n x="96"/>
      </t>
    </mdx>
    <mdx n="0" f="v">
      <t c="3" si="227">
        <n x="225"/>
        <n x="347"/>
        <n x="96"/>
      </t>
    </mdx>
    <mdx n="0" f="v">
      <t c="3" si="227">
        <n x="225"/>
        <n x="340"/>
        <n x="96"/>
      </t>
    </mdx>
    <mdx n="0" f="v">
      <t c="3" si="227">
        <n x="225"/>
        <n x="580"/>
        <n x="96"/>
      </t>
    </mdx>
    <mdx n="0" f="v">
      <t c="3" si="227">
        <n x="225"/>
        <n x="581"/>
        <n x="96"/>
      </t>
    </mdx>
    <mdx n="0" f="v">
      <t c="3" si="227">
        <n x="225"/>
        <n x="555"/>
        <n x="96"/>
      </t>
    </mdx>
    <mdx n="0" f="v">
      <t c="3" si="227">
        <n x="225"/>
        <n x="571"/>
        <n x="96"/>
      </t>
    </mdx>
    <mdx n="0" f="v">
      <t c="3" si="227">
        <n x="225"/>
        <n x="570"/>
        <n x="96"/>
      </t>
    </mdx>
    <mdx n="0" f="v">
      <t c="3" si="227">
        <n x="225"/>
        <n x="597"/>
        <n x="96"/>
      </t>
    </mdx>
    <mdx n="0" f="v">
      <t c="3" si="227">
        <n x="225"/>
        <n x="587"/>
        <n x="96"/>
      </t>
    </mdx>
    <mdx n="0" f="v">
      <t c="3" si="227">
        <n x="225"/>
        <n x="600"/>
        <n x="96"/>
      </t>
    </mdx>
    <mdx n="0" f="v">
      <t c="3" si="227">
        <n x="225"/>
        <n x="601"/>
        <n x="96"/>
      </t>
    </mdx>
    <mdx n="0" f="v">
      <t c="3" si="227">
        <n x="225"/>
        <n x="598"/>
        <n x="96"/>
      </t>
    </mdx>
    <mdx n="0" f="v">
      <t c="3" si="227">
        <n x="225"/>
        <n x="602"/>
        <n x="96"/>
      </t>
    </mdx>
    <mdx n="0" f="v">
      <t c="3" si="227">
        <n x="225"/>
        <n x="640"/>
        <n x="96"/>
      </t>
    </mdx>
    <mdx n="0" f="v">
      <t c="3" si="227">
        <n x="225"/>
        <n x="589"/>
        <n x="96"/>
      </t>
    </mdx>
    <mdx n="0" f="v">
      <t c="3" si="227">
        <n x="225"/>
        <n x="590"/>
        <n x="96"/>
      </t>
    </mdx>
    <mdx n="0" f="v">
      <t c="3" si="227">
        <n x="225"/>
        <n x="591"/>
        <n x="96"/>
      </t>
    </mdx>
    <mdx n="0" f="v">
      <t c="3" si="227">
        <n x="225"/>
        <n x="592"/>
        <n x="96"/>
      </t>
    </mdx>
    <mdx n="0" f="v">
      <t c="3" si="227">
        <n x="225"/>
        <n x="593"/>
        <n x="96"/>
      </t>
    </mdx>
    <mdx n="0" f="v">
      <t c="3" si="227">
        <n x="225"/>
        <n x="594"/>
        <n x="96"/>
      </t>
    </mdx>
    <mdx n="0" f="v">
      <t c="3" si="227">
        <n x="225"/>
        <n x="595"/>
        <n x="96"/>
      </t>
    </mdx>
    <mdx n="0" f="v">
      <t c="3" si="227">
        <n x="225"/>
        <n x="596"/>
        <n x="96"/>
      </t>
    </mdx>
    <mdx n="0" f="v">
      <t c="3" si="227">
        <n x="225"/>
        <n x="585"/>
        <n x="96"/>
      </t>
    </mdx>
    <mdx n="0" f="v">
      <t c="3" si="227">
        <n x="225"/>
        <n x="582"/>
        <n x="96"/>
      </t>
    </mdx>
    <mdx n="0" f="v">
      <t c="3" si="227">
        <n x="225"/>
        <n x="615"/>
        <n x="96"/>
      </t>
    </mdx>
    <mdx n="0" f="v">
      <t c="3" si="227">
        <n x="225"/>
        <n x="608"/>
        <n x="96"/>
      </t>
    </mdx>
    <mdx n="0" f="v">
      <t c="3" si="227">
        <n x="225"/>
        <n x="588"/>
        <n x="96"/>
      </t>
    </mdx>
    <mdx n="0" f="v">
      <t c="3" si="227">
        <n x="225"/>
        <n x="584"/>
        <n x="96"/>
      </t>
    </mdx>
    <mdx n="0" f="v">
      <t c="3" si="227">
        <n x="225"/>
        <n x="586"/>
        <n x="96"/>
      </t>
    </mdx>
    <mdx n="0" f="v">
      <t c="3" si="227">
        <n x="225"/>
        <n x="603"/>
        <n x="96"/>
      </t>
    </mdx>
    <mdx n="0" f="v">
      <t c="3" si="227">
        <n x="225"/>
        <n x="604"/>
        <n x="96"/>
      </t>
    </mdx>
    <mdx n="0" f="v">
      <t c="3" si="227">
        <n x="225"/>
        <n x="605"/>
        <n x="96"/>
      </t>
    </mdx>
    <mdx n="0" f="v">
      <t c="3" si="227">
        <n x="225"/>
        <n x="616"/>
        <n x="96"/>
      </t>
    </mdx>
    <mdx n="0" f="v">
      <t c="3" si="227">
        <n x="225"/>
        <n x="633"/>
        <n x="96"/>
      </t>
    </mdx>
    <mdx n="0" f="v">
      <t c="3" si="227">
        <n x="225"/>
        <n x="614"/>
        <n x="96"/>
      </t>
    </mdx>
    <mdx n="0" f="v">
      <t c="3" si="227">
        <n x="225"/>
        <n x="609"/>
        <n x="96"/>
      </t>
    </mdx>
    <mdx n="0" f="v">
      <t c="3" si="227">
        <n x="225"/>
        <n x="610"/>
        <n x="96"/>
      </t>
    </mdx>
    <mdx n="0" f="v">
      <t c="3" si="227">
        <n x="225"/>
        <n x="611"/>
        <n x="96"/>
      </t>
    </mdx>
    <mdx n="0" f="v">
      <t c="3" si="227">
        <n x="225"/>
        <n x="612"/>
        <n x="96"/>
      </t>
    </mdx>
    <mdx n="0" f="v">
      <t c="3" si="227">
        <n x="225"/>
        <n x="639"/>
        <n x="96"/>
      </t>
    </mdx>
    <mdx n="0" f="v">
      <t c="3" si="227">
        <n x="225"/>
        <n x="613"/>
        <n x="96"/>
      </t>
    </mdx>
    <mdx n="0" f="v">
      <t c="3" si="227">
        <n x="225"/>
        <n x="617"/>
        <n x="96"/>
      </t>
    </mdx>
    <mdx n="0" f="v">
      <t c="3" si="227">
        <n x="225"/>
        <n x="618"/>
        <n x="96"/>
      </t>
    </mdx>
    <mdx n="0" f="v">
      <t c="3" si="227">
        <n x="225"/>
        <n x="619"/>
        <n x="96"/>
      </t>
    </mdx>
    <mdx n="0" f="v">
      <t c="3" si="227">
        <n x="225"/>
        <n x="620"/>
        <n x="96"/>
      </t>
    </mdx>
    <mdx n="0" f="v">
      <t c="3" si="227">
        <n x="225"/>
        <n x="621"/>
        <n x="96"/>
      </t>
    </mdx>
    <mdx n="0" f="v">
      <t c="3" si="227">
        <n x="225"/>
        <n x="622"/>
        <n x="96"/>
      </t>
    </mdx>
    <mdx n="0" f="v">
      <t c="3" si="227">
        <n x="225"/>
        <n x="623"/>
        <n x="96"/>
      </t>
    </mdx>
    <mdx n="0" f="v">
      <t c="3" si="227">
        <n x="225"/>
        <n x="624"/>
        <n x="96"/>
      </t>
    </mdx>
    <mdx n="0" f="v">
      <t c="3" si="227">
        <n x="225"/>
        <n x="643"/>
        <n x="96"/>
      </t>
    </mdx>
    <mdx n="0" f="v">
      <t c="3" si="227">
        <n x="225"/>
        <n x="631"/>
        <n x="96"/>
      </t>
    </mdx>
    <mdx n="0" f="v">
      <t c="3" si="227">
        <n x="225"/>
        <n x="606"/>
        <n x="96"/>
      </t>
    </mdx>
    <mdx n="0" f="v">
      <t c="3" si="227">
        <n x="225"/>
        <n x="607"/>
        <n x="96"/>
      </t>
    </mdx>
    <mdx n="0" f="v">
      <t c="3" si="227">
        <n x="225"/>
        <n x="634"/>
        <n x="96"/>
      </t>
    </mdx>
    <mdx n="0" f="v">
      <t c="3" si="227">
        <n x="225"/>
        <n x="625"/>
        <n x="96"/>
      </t>
    </mdx>
    <mdx n="0" f="v">
      <t c="3" si="227">
        <n x="225"/>
        <n x="638"/>
        <n x="96"/>
      </t>
    </mdx>
    <mdx n="0" f="v">
      <t c="3" si="227">
        <n x="225"/>
        <n x="627"/>
        <n x="96"/>
      </t>
    </mdx>
    <mdx n="0" f="v">
      <t c="3" si="227">
        <n x="225"/>
        <n x="635"/>
        <n x="96"/>
      </t>
    </mdx>
    <mdx n="0" f="v">
      <t c="3" si="227">
        <n x="225"/>
        <n x="636"/>
        <n x="96"/>
      </t>
    </mdx>
    <mdx n="0" f="v">
      <t c="3" si="227">
        <n x="225"/>
        <n x="637"/>
        <n x="96"/>
      </t>
    </mdx>
    <mdx n="0" f="v">
      <t c="3" si="227">
        <n x="225"/>
        <n x="641"/>
        <n x="96"/>
      </t>
    </mdx>
    <mdx n="0" f="v">
      <t c="3" si="227">
        <n x="225"/>
        <n x="630"/>
        <n x="96"/>
      </t>
    </mdx>
    <mdx n="0" f="v">
      <t c="3" si="227">
        <n x="225"/>
        <n x="626"/>
        <n x="96"/>
      </t>
    </mdx>
    <mdx n="0" f="v">
      <t c="3" si="227">
        <n x="225"/>
        <n x="632"/>
        <n x="96"/>
      </t>
    </mdx>
    <mdx n="0" f="v">
      <t c="3" si="227">
        <n x="225"/>
        <n x="628"/>
        <n x="96"/>
      </t>
    </mdx>
    <mdx n="0" f="v">
      <t c="3" si="227">
        <n x="225"/>
        <n x="629"/>
        <n x="96"/>
      </t>
    </mdx>
    <mdx n="0" f="v">
      <t c="3" si="227">
        <n x="225"/>
        <n x="644"/>
        <n x="96"/>
      </t>
    </mdx>
    <mdx n="0" f="v">
      <t c="3" si="227">
        <n x="225"/>
        <n x="645"/>
        <n x="96"/>
      </t>
    </mdx>
    <mdx n="0" f="v">
      <t c="3" si="227">
        <n x="225"/>
        <n x="646"/>
        <n x="96"/>
      </t>
    </mdx>
    <mdx n="0" f="v">
      <t c="3" si="227">
        <n x="225"/>
        <n x="647"/>
        <n x="96"/>
      </t>
    </mdx>
    <mdx n="0" f="v">
      <t c="3" si="227">
        <n x="225"/>
        <n x="648"/>
        <n x="96"/>
      </t>
    </mdx>
    <mdx n="0" f="v">
      <t c="3" si="227">
        <n x="225"/>
        <n x="649"/>
        <n x="96"/>
      </t>
    </mdx>
    <mdx n="0" f="v">
      <t c="3" si="227">
        <n x="225"/>
        <n x="650"/>
        <n x="96"/>
      </t>
    </mdx>
    <mdx n="0" f="v">
      <t c="3" si="227">
        <n x="225"/>
        <n x="651"/>
        <n x="96"/>
      </t>
    </mdx>
    <mdx n="0" f="v">
      <t c="3" si="227">
        <n x="225"/>
        <n x="652"/>
        <n x="96"/>
      </t>
    </mdx>
    <mdx n="0" f="v">
      <t c="3" si="227">
        <n x="225"/>
        <n x="653"/>
        <n x="96"/>
      </t>
    </mdx>
    <mdx n="0" f="v">
      <t c="3" si="227">
        <n x="225"/>
        <n x="654"/>
        <n x="96"/>
      </t>
    </mdx>
    <mdx n="0" f="v">
      <t c="3" si="227">
        <n x="225"/>
        <n x="642"/>
        <n x="96"/>
      </t>
    </mdx>
    <mdx n="0" f="v">
      <t c="3" si="227">
        <n x="225"/>
        <n x="655"/>
        <n x="96"/>
      </t>
    </mdx>
    <mdx n="0" f="v">
      <t c="3" si="227">
        <n x="225"/>
        <n x="322"/>
        <n x="97"/>
      </t>
    </mdx>
    <mdx n="0" f="v">
      <t c="3" si="227">
        <n x="225"/>
        <n x="321"/>
        <n x="97"/>
      </t>
    </mdx>
    <mdx n="0" f="v">
      <t c="3" si="227">
        <n x="225"/>
        <n x="338"/>
        <n x="97"/>
      </t>
    </mdx>
    <mdx n="0" f="v">
      <t c="3" si="227">
        <n x="225"/>
        <n x="320"/>
        <n x="97"/>
      </t>
    </mdx>
    <mdx n="0" f="v">
      <t c="3" si="227">
        <n x="225"/>
        <n x="319"/>
        <n x="97"/>
      </t>
    </mdx>
    <mdx n="0" f="v">
      <t c="3" si="227">
        <n x="225"/>
        <n x="318"/>
        <n x="97"/>
      </t>
    </mdx>
    <mdx n="0" f="v">
      <t c="3" si="227">
        <n x="225"/>
        <n x="337"/>
        <n x="97"/>
      </t>
    </mdx>
    <mdx n="0" f="v">
      <t c="3" si="227">
        <n x="225"/>
        <n x="345"/>
        <n x="97"/>
      </t>
    </mdx>
    <mdx n="0" f="v">
      <t c="3" si="227">
        <n x="225"/>
        <n x="336"/>
        <n x="97"/>
      </t>
    </mdx>
    <mdx n="0" f="v">
      <t c="3" si="227">
        <n x="225"/>
        <n x="317"/>
        <n x="97"/>
      </t>
    </mdx>
    <mdx n="0" f="v">
      <t c="3" si="227">
        <n x="225"/>
        <n x="344"/>
        <n x="97"/>
      </t>
    </mdx>
    <mdx n="0" f="v">
      <t c="3" si="227">
        <n x="225"/>
        <n x="295"/>
        <n x="97"/>
      </t>
    </mdx>
    <mdx n="0" f="v">
      <t c="3" si="227">
        <n x="225"/>
        <n x="282"/>
        <n x="97"/>
      </t>
    </mdx>
    <mdx n="0" f="v">
      <t c="3" si="227">
        <n x="225"/>
        <n x="315"/>
        <n x="97"/>
      </t>
    </mdx>
    <mdx n="0" f="v">
      <t c="3" si="227">
        <n x="225"/>
        <n x="314"/>
        <n x="97"/>
      </t>
    </mdx>
    <mdx n="0" f="v">
      <t c="3" si="227">
        <n x="225"/>
        <n x="339"/>
        <n x="97"/>
      </t>
    </mdx>
    <mdx n="0" f="v">
      <t c="3" si="227">
        <n x="225"/>
        <n x="324"/>
        <n x="97"/>
      </t>
    </mdx>
    <mdx n="0" f="v">
      <t c="3" si="227">
        <n x="225"/>
        <n x="312"/>
        <n x="97"/>
      </t>
    </mdx>
    <mdx n="0" f="v">
      <t c="3" si="227">
        <n x="225"/>
        <n x="310"/>
        <n x="97"/>
      </t>
    </mdx>
    <mdx n="0" f="v">
      <t c="3" si="227">
        <n x="225"/>
        <n x="308"/>
        <n x="97"/>
      </t>
    </mdx>
    <mdx n="0" f="v">
      <t c="3" si="227">
        <n x="225"/>
        <n x="306"/>
        <n x="97"/>
      </t>
    </mdx>
    <mdx n="0" f="v">
      <t c="3" si="227">
        <n x="225"/>
        <n x="305"/>
        <n x="97"/>
      </t>
    </mdx>
    <mdx n="0" f="v">
      <t c="3" si="227">
        <n x="225"/>
        <n x="323"/>
        <n x="97"/>
      </t>
    </mdx>
    <mdx n="0" f="v">
      <t c="3" si="227">
        <n x="225"/>
        <n x="291"/>
        <n x="97"/>
      </t>
    </mdx>
    <mdx n="0" f="v">
      <t c="3" si="227">
        <n x="225"/>
        <n x="303"/>
        <n x="97"/>
      </t>
    </mdx>
    <mdx n="0" f="v">
      <t c="3" si="227">
        <n x="225"/>
        <n x="352"/>
        <n x="97"/>
      </t>
    </mdx>
    <mdx n="0" f="v">
      <t c="3" si="227">
        <n x="225"/>
        <n x="302"/>
        <n x="97"/>
      </t>
    </mdx>
    <mdx n="0" f="v">
      <t c="3" si="227">
        <n x="225"/>
        <n x="342"/>
        <n x="97"/>
      </t>
    </mdx>
    <mdx n="0" f="v">
      <t c="3" si="227">
        <n x="225"/>
        <n x="332"/>
        <n x="97"/>
      </t>
    </mdx>
    <mdx n="0" f="v">
      <t c="3" si="227">
        <n x="225"/>
        <n x="331"/>
        <n x="97"/>
      </t>
    </mdx>
    <mdx n="0" f="v">
      <t c="3" si="227">
        <n x="225"/>
        <n x="349"/>
        <n x="97"/>
      </t>
    </mdx>
    <mdx n="0" f="v">
      <t c="3" si="227">
        <n x="225"/>
        <n x="553"/>
        <n x="97"/>
      </t>
    </mdx>
    <mdx n="0" f="v">
      <t c="3" si="227">
        <n x="225"/>
        <n x="330"/>
        <n x="97"/>
      </t>
    </mdx>
    <mdx n="0" f="v">
      <t c="3" si="227">
        <n x="225"/>
        <n x="351"/>
        <n x="97"/>
      </t>
    </mdx>
    <mdx n="0" f="v">
      <t c="3" si="227">
        <n x="225"/>
        <n x="554"/>
        <n x="97"/>
      </t>
    </mdx>
    <mdx n="0" f="v">
      <t c="3" si="227">
        <n x="225"/>
        <n x="300"/>
        <n x="97"/>
      </t>
    </mdx>
    <mdx n="0" f="v">
      <t c="3" si="227">
        <n x="225"/>
        <n x="296"/>
        <n x="97"/>
      </t>
    </mdx>
    <mdx n="0" f="v">
      <t c="3" si="227">
        <n x="225"/>
        <n x="298"/>
        <n x="97"/>
      </t>
    </mdx>
    <mdx n="0" f="v">
      <t c="3" si="227">
        <n x="225"/>
        <n x="571"/>
        <n x="97"/>
      </t>
    </mdx>
    <mdx n="0" f="v">
      <t c="3" si="227">
        <n x="225"/>
        <n x="325"/>
        <n x="97"/>
      </t>
    </mdx>
    <mdx n="0" f="v">
      <t c="3" si="227">
        <n x="225"/>
        <n x="313"/>
        <n x="97"/>
      </t>
    </mdx>
    <mdx n="0" f="v">
      <t c="3" si="227">
        <n x="225"/>
        <n x="335"/>
        <n x="97"/>
      </t>
    </mdx>
    <mdx n="0" f="v">
      <t c="3" si="227">
        <n x="225"/>
        <n x="309"/>
        <n x="97"/>
      </t>
    </mdx>
    <mdx n="0" f="v">
      <t c="3" si="227">
        <n x="225"/>
        <n x="334"/>
        <n x="97"/>
      </t>
    </mdx>
    <mdx n="0" f="v">
      <t c="3" si="227">
        <n x="225"/>
        <n x="343"/>
        <n x="97"/>
      </t>
    </mdx>
    <mdx n="0" f="v">
      <t c="3" si="227">
        <n x="225"/>
        <n x="279"/>
        <n x="97"/>
      </t>
    </mdx>
    <mdx n="0" f="v">
      <t c="3" si="227">
        <n x="225"/>
        <n x="557"/>
        <n x="97"/>
      </t>
    </mdx>
    <mdx n="0" f="v">
      <t c="3" si="227">
        <n x="225"/>
        <n x="551"/>
        <n x="97"/>
      </t>
    </mdx>
    <mdx n="0" f="v">
      <t c="3" si="227">
        <n x="225"/>
        <n x="333"/>
        <n x="97"/>
      </t>
    </mdx>
    <mdx n="0" f="v">
      <t c="3" si="227">
        <n x="225"/>
        <n x="550"/>
        <n x="97"/>
      </t>
    </mdx>
    <mdx n="0" f="v">
      <t c="3" si="227">
        <n x="225"/>
        <n x="549"/>
        <n x="97"/>
      </t>
    </mdx>
    <mdx n="0" f="v">
      <t c="3" si="227">
        <n x="225"/>
        <n x="558"/>
        <n x="97"/>
      </t>
    </mdx>
    <mdx n="0" f="v">
      <t c="3" si="227">
        <n x="225"/>
        <n x="559"/>
        <n x="97"/>
      </t>
    </mdx>
    <mdx n="0" f="v">
      <t c="3" si="227">
        <n x="225"/>
        <n x="560"/>
        <n x="97"/>
      </t>
    </mdx>
    <mdx n="0" f="v">
      <t c="3" si="227">
        <n x="225"/>
        <n x="561"/>
        <n x="97"/>
      </t>
    </mdx>
    <mdx n="0" f="v">
      <t c="3" si="227">
        <n x="225"/>
        <n x="562"/>
        <n x="97"/>
      </t>
    </mdx>
    <mdx n="0" f="v">
      <t c="3" si="227">
        <n x="225"/>
        <n x="341"/>
        <n x="97"/>
      </t>
    </mdx>
    <mdx n="0" f="v">
      <t c="3" si="227">
        <n x="225"/>
        <n x="563"/>
        <n x="97"/>
      </t>
    </mdx>
    <mdx n="0" f="v">
      <t c="3" si="227">
        <n x="225"/>
        <n x="564"/>
        <n x="97"/>
      </t>
    </mdx>
    <mdx n="0" f="v">
      <t c="3" si="227">
        <n x="225"/>
        <n x="565"/>
        <n x="97"/>
      </t>
    </mdx>
    <mdx n="0" f="v">
      <t c="3" si="227">
        <n x="225"/>
        <n x="566"/>
        <n x="97"/>
      </t>
    </mdx>
    <mdx n="0" f="v">
      <t c="3" si="227">
        <n x="225"/>
        <n x="567"/>
        <n x="97"/>
      </t>
    </mdx>
    <mdx n="0" f="v">
      <t c="3" si="227">
        <n x="225"/>
        <n x="568"/>
        <n x="97"/>
      </t>
    </mdx>
    <mdx n="0" f="v">
      <t c="3" si="227">
        <n x="225"/>
        <n x="586"/>
        <n x="97"/>
      </t>
    </mdx>
    <mdx n="0" f="v">
      <t c="3" si="227">
        <n x="225"/>
        <n x="580"/>
        <n x="97"/>
      </t>
    </mdx>
    <mdx n="0" f="v">
      <t c="3" si="227">
        <n x="225"/>
        <n x="581"/>
        <n x="97"/>
      </t>
    </mdx>
    <mdx n="0" f="v">
      <t c="3" si="227">
        <n x="225"/>
        <n x="631"/>
        <n x="97"/>
      </t>
    </mdx>
    <mdx n="0" f="v">
      <t c="3" si="227">
        <n x="225"/>
        <n x="569"/>
        <n x="97"/>
      </t>
    </mdx>
    <mdx n="0" f="v">
      <t c="3" si="227">
        <n x="225"/>
        <n x="354"/>
        <n x="97"/>
      </t>
    </mdx>
    <mdx n="0" f="v">
      <t c="3" si="227">
        <n x="225"/>
        <n x="575"/>
        <n x="97"/>
      </t>
    </mdx>
    <mdx n="0" f="v">
      <t c="3" si="227">
        <n x="225"/>
        <n x="576"/>
        <n x="97"/>
      </t>
    </mdx>
    <mdx n="0" f="v">
      <t c="3" si="227">
        <n x="225"/>
        <n x="577"/>
        <n x="97"/>
      </t>
    </mdx>
    <mdx n="0" f="v">
      <t c="3" si="227">
        <n x="225"/>
        <n x="578"/>
        <n x="97"/>
      </t>
    </mdx>
    <mdx n="0" f="v">
      <t c="3" si="227">
        <n x="225"/>
        <n x="579"/>
        <n x="97"/>
      </t>
    </mdx>
    <mdx n="0" f="v">
      <t c="3" si="227">
        <n x="225"/>
        <n x="353"/>
        <n x="97"/>
      </t>
    </mdx>
    <mdx n="0" f="v">
      <t c="3" si="227">
        <n x="225"/>
        <n x="347"/>
        <n x="97"/>
      </t>
    </mdx>
    <mdx n="0" f="v">
      <t c="3" si="227">
        <n x="225"/>
        <n x="555"/>
        <n x="97"/>
      </t>
    </mdx>
    <mdx n="0" f="v">
      <t c="3" si="227">
        <n x="225"/>
        <n x="572"/>
        <n x="97"/>
      </t>
    </mdx>
    <mdx n="0" f="v">
      <t c="3" si="227">
        <n x="225"/>
        <n x="573"/>
        <n x="97"/>
      </t>
    </mdx>
    <mdx n="0" f="v">
      <t c="3" si="227">
        <n x="225"/>
        <n x="570"/>
        <n x="97"/>
      </t>
    </mdx>
    <mdx n="0" f="v">
      <t c="3" si="227">
        <n x="225"/>
        <n x="340"/>
        <n x="97"/>
      </t>
    </mdx>
    <mdx n="0" f="v">
      <t c="3" si="227">
        <n x="225"/>
        <n x="583"/>
        <n x="97"/>
      </t>
    </mdx>
    <mdx n="0" f="v">
      <t c="3" si="227">
        <n x="225"/>
        <n x="574"/>
        <n x="97"/>
      </t>
    </mdx>
    <mdx n="0" f="v">
      <t c="3" si="227">
        <n x="225"/>
        <n x="599"/>
        <n x="97"/>
      </t>
    </mdx>
    <mdx n="0" f="v">
      <t c="3" si="227">
        <n x="225"/>
        <n x="602"/>
        <n x="97"/>
      </t>
    </mdx>
    <mdx n="0" f="v">
      <t c="3" si="227">
        <n x="225"/>
        <n x="613"/>
        <n x="97"/>
      </t>
    </mdx>
    <mdx n="0" f="v">
      <t c="3" si="227">
        <n x="225"/>
        <n x="597"/>
        <n x="97"/>
      </t>
    </mdx>
    <mdx n="0" f="v">
      <t c="3" si="227">
        <n x="225"/>
        <n x="589"/>
        <n x="97"/>
      </t>
    </mdx>
    <mdx n="0" f="v">
      <t c="3" si="227">
        <n x="225"/>
        <n x="590"/>
        <n x="97"/>
      </t>
    </mdx>
    <mdx n="0" f="v">
      <t c="3" si="227">
        <n x="225"/>
        <n x="591"/>
        <n x="97"/>
      </t>
    </mdx>
    <mdx n="0" f="v">
      <t c="3" si="227">
        <n x="225"/>
        <n x="592"/>
        <n x="97"/>
      </t>
    </mdx>
    <mdx n="0" f="v">
      <t c="3" si="227">
        <n x="225"/>
        <n x="593"/>
        <n x="97"/>
      </t>
    </mdx>
    <mdx n="0" f="v">
      <t c="3" si="227">
        <n x="225"/>
        <n x="594"/>
        <n x="97"/>
      </t>
    </mdx>
    <mdx n="0" f="v">
      <t c="3" si="227">
        <n x="225"/>
        <n x="595"/>
        <n x="97"/>
      </t>
    </mdx>
    <mdx n="0" f="v">
      <t c="3" si="227">
        <n x="225"/>
        <n x="596"/>
        <n x="97"/>
      </t>
    </mdx>
    <mdx n="0" f="v">
      <t c="3" si="227">
        <n x="225"/>
        <n x="600"/>
        <n x="97"/>
      </t>
    </mdx>
    <mdx n="0" f="v">
      <t c="3" si="227">
        <n x="225"/>
        <n x="587"/>
        <n x="97"/>
      </t>
    </mdx>
    <mdx n="0" f="v">
      <t c="3" si="227">
        <n x="225"/>
        <n x="585"/>
        <n x="97"/>
      </t>
    </mdx>
    <mdx n="0" f="v">
      <t c="3" si="227">
        <n x="225"/>
        <n x="601"/>
        <n x="97"/>
      </t>
    </mdx>
    <mdx n="0" f="v">
      <t c="3" si="227">
        <n x="225"/>
        <n x="588"/>
        <n x="97"/>
      </t>
    </mdx>
    <mdx n="0" f="v">
      <t c="3" si="227">
        <n x="225"/>
        <n x="582"/>
        <n x="97"/>
      </t>
    </mdx>
    <mdx n="0" f="v">
      <t c="3" si="227">
        <n x="225"/>
        <n x="598"/>
        <n x="97"/>
      </t>
    </mdx>
    <mdx n="0" f="v">
      <t c="3" si="227">
        <n x="225"/>
        <n x="584"/>
        <n x="97"/>
      </t>
    </mdx>
    <mdx n="0" f="v">
      <t c="3" si="227">
        <n x="225"/>
        <n x="603"/>
        <n x="97"/>
      </t>
    </mdx>
    <mdx n="0" f="v">
      <t c="3" si="227">
        <n x="225"/>
        <n x="604"/>
        <n x="97"/>
      </t>
    </mdx>
    <mdx n="0" f="v">
      <t c="3" si="227">
        <n x="225"/>
        <n x="605"/>
        <n x="97"/>
      </t>
    </mdx>
    <mdx n="0" f="v">
      <t c="3" si="227">
        <n x="225"/>
        <n x="615"/>
        <n x="97"/>
      </t>
    </mdx>
    <mdx n="0" f="v">
      <t c="3" si="227">
        <n x="225"/>
        <n x="616"/>
        <n x="97"/>
      </t>
    </mdx>
    <mdx n="0" f="v">
      <t c="3" si="227">
        <n x="225"/>
        <n x="608"/>
        <n x="97"/>
      </t>
    </mdx>
    <mdx n="0" f="v">
      <t c="3" si="227">
        <n x="225"/>
        <n x="609"/>
        <n x="97"/>
      </t>
    </mdx>
    <mdx n="0" f="v">
      <t c="3" si="227">
        <n x="225"/>
        <n x="610"/>
        <n x="97"/>
      </t>
    </mdx>
    <mdx n="0" f="v">
      <t c="3" si="227">
        <n x="225"/>
        <n x="611"/>
        <n x="97"/>
      </t>
    </mdx>
    <mdx n="0" f="v">
      <t c="3" si="227">
        <n x="225"/>
        <n x="612"/>
        <n x="97"/>
      </t>
    </mdx>
    <mdx n="0" f="v">
      <t c="3" si="227">
        <n x="225"/>
        <n x="641"/>
        <n x="97"/>
      </t>
    </mdx>
    <mdx n="0" f="v">
      <t c="3" si="227">
        <n x="225"/>
        <n x="614"/>
        <n x="97"/>
      </t>
    </mdx>
    <mdx n="0" f="v">
      <t c="3" si="227">
        <n x="225"/>
        <n x="628"/>
        <n x="97"/>
      </t>
    </mdx>
    <mdx n="0" f="v">
      <t c="3" si="227">
        <n x="225"/>
        <n x="617"/>
        <n x="97"/>
      </t>
    </mdx>
    <mdx n="0" f="v">
      <t c="3" si="227">
        <n x="225"/>
        <n x="618"/>
        <n x="97"/>
      </t>
    </mdx>
    <mdx n="0" f="v">
      <t c="3" si="227">
        <n x="225"/>
        <n x="619"/>
        <n x="97"/>
      </t>
    </mdx>
    <mdx n="0" f="v">
      <t c="3" si="227">
        <n x="225"/>
        <n x="620"/>
        <n x="97"/>
      </t>
    </mdx>
    <mdx n="0" f="v">
      <t c="3" si="227">
        <n x="225"/>
        <n x="621"/>
        <n x="97"/>
      </t>
    </mdx>
    <mdx n="0" f="v">
      <t c="3" si="227">
        <n x="225"/>
        <n x="622"/>
        <n x="97"/>
      </t>
    </mdx>
    <mdx n="0" f="v">
      <t c="3" si="227">
        <n x="225"/>
        <n x="623"/>
        <n x="97"/>
      </t>
    </mdx>
    <mdx n="0" f="v">
      <t c="3" si="227">
        <n x="225"/>
        <n x="624"/>
        <n x="97"/>
      </t>
    </mdx>
    <mdx n="0" f="v">
      <t c="3" si="227">
        <n x="225"/>
        <n x="639"/>
        <n x="97"/>
      </t>
    </mdx>
    <mdx n="0" f="v">
      <t c="3" si="227">
        <n x="225"/>
        <n x="634"/>
        <n x="97"/>
      </t>
    </mdx>
    <mdx n="0" f="v">
      <t c="3" si="227">
        <n x="225"/>
        <n x="643"/>
        <n x="97"/>
      </t>
    </mdx>
    <mdx n="0" f="v">
      <t c="3" si="227">
        <n x="225"/>
        <n x="633"/>
        <n x="97"/>
      </t>
    </mdx>
    <mdx n="0" f="v">
      <t c="3" si="227">
        <n x="225"/>
        <n x="630"/>
        <n x="97"/>
      </t>
    </mdx>
    <mdx n="0" f="v">
      <t c="3" si="227">
        <n x="225"/>
        <n x="638"/>
        <n x="97"/>
      </t>
    </mdx>
    <mdx n="0" f="v">
      <t c="3" si="227">
        <n x="225"/>
        <n x="606"/>
        <n x="97"/>
      </t>
    </mdx>
    <mdx n="0" f="v">
      <t c="3" si="227">
        <n x="225"/>
        <n x="626"/>
        <n x="97"/>
      </t>
    </mdx>
    <mdx n="0" f="v">
      <t c="3" si="227">
        <n x="225"/>
        <n x="625"/>
        <n x="97"/>
      </t>
    </mdx>
    <mdx n="0" f="v">
      <t c="3" si="227">
        <n x="225"/>
        <n x="629"/>
        <n x="97"/>
      </t>
    </mdx>
    <mdx n="0" f="v">
      <t c="3" si="227">
        <n x="225"/>
        <n x="635"/>
        <n x="97"/>
      </t>
    </mdx>
    <mdx n="0" f="v">
      <t c="3" si="227">
        <n x="225"/>
        <n x="636"/>
        <n x="97"/>
      </t>
    </mdx>
    <mdx n="0" f="v">
      <t c="3" si="227">
        <n x="225"/>
        <n x="637"/>
        <n x="97"/>
      </t>
    </mdx>
    <mdx n="0" f="v">
      <t c="3" si="227">
        <n x="225"/>
        <n x="627"/>
        <n x="97"/>
      </t>
    </mdx>
    <mdx n="0" f="v">
      <t c="3" si="227">
        <n x="225"/>
        <n x="640"/>
        <n x="97"/>
      </t>
    </mdx>
    <mdx n="0" f="v">
      <t c="3" si="227">
        <n x="225"/>
        <n x="632"/>
        <n x="97"/>
      </t>
    </mdx>
    <mdx n="0" f="v">
      <t c="3" si="227">
        <n x="225"/>
        <n x="607"/>
        <n x="97"/>
      </t>
    </mdx>
    <mdx n="0" f="v">
      <t c="3" si="227">
        <n x="225"/>
        <n x="644"/>
        <n x="97"/>
      </t>
    </mdx>
    <mdx n="0" f="v">
      <t c="3" si="227">
        <n x="225"/>
        <n x="645"/>
        <n x="97"/>
      </t>
    </mdx>
    <mdx n="0" f="v">
      <t c="3" si="227">
        <n x="225"/>
        <n x="646"/>
        <n x="97"/>
      </t>
    </mdx>
    <mdx n="0" f="v">
      <t c="3" si="227">
        <n x="225"/>
        <n x="647"/>
        <n x="97"/>
      </t>
    </mdx>
    <mdx n="0" f="v">
      <t c="3" si="227">
        <n x="225"/>
        <n x="648"/>
        <n x="97"/>
      </t>
    </mdx>
    <mdx n="0" f="v">
      <t c="3" si="227">
        <n x="225"/>
        <n x="649"/>
        <n x="97"/>
      </t>
    </mdx>
    <mdx n="0" f="v">
      <t c="3" si="227">
        <n x="225"/>
        <n x="650"/>
        <n x="97"/>
      </t>
    </mdx>
    <mdx n="0" f="v">
      <t c="3" si="227">
        <n x="225"/>
        <n x="651"/>
        <n x="97"/>
      </t>
    </mdx>
    <mdx n="0" f="v">
      <t c="3" si="227">
        <n x="225"/>
        <n x="652"/>
        <n x="97"/>
      </t>
    </mdx>
    <mdx n="0" f="v">
      <t c="3" si="227">
        <n x="225"/>
        <n x="653"/>
        <n x="97"/>
      </t>
    </mdx>
    <mdx n="0" f="v">
      <t c="3" si="227">
        <n x="225"/>
        <n x="654"/>
        <n x="97"/>
      </t>
    </mdx>
    <mdx n="0" f="v">
      <t c="3" si="227">
        <n x="225"/>
        <n x="642"/>
        <n x="97"/>
      </t>
    </mdx>
    <mdx n="0" f="v">
      <t c="3" si="227">
        <n x="225"/>
        <n x="655"/>
        <n x="97"/>
      </t>
    </mdx>
    <mdx n="0" f="v">
      <t c="3" si="227">
        <n x="225"/>
        <n x="322"/>
        <n x="113"/>
      </t>
    </mdx>
    <mdx n="0" f="v">
      <t c="3" si="227">
        <n x="225"/>
        <n x="338"/>
        <n x="113"/>
      </t>
    </mdx>
    <mdx n="0" f="v">
      <t c="3" si="227">
        <n x="225"/>
        <n x="344"/>
        <n x="113"/>
      </t>
    </mdx>
    <mdx n="0" f="v">
      <t c="3" si="227">
        <n x="225"/>
        <n x="556"/>
        <n x="113"/>
      </t>
    </mdx>
    <mdx n="0" f="v">
      <t c="3" si="227">
        <n x="225"/>
        <n x="552"/>
        <n x="113"/>
      </t>
    </mdx>
    <mdx n="0" f="v">
      <t c="3" si="227">
        <n x="225"/>
        <n x="339"/>
        <n x="113"/>
      </t>
    </mdx>
    <mdx n="0" f="v">
      <t c="3" si="227">
        <n x="225"/>
        <n x="308"/>
        <n x="113"/>
      </t>
    </mdx>
    <mdx n="0" f="v">
      <t c="3" si="227">
        <n x="225"/>
        <n x="323"/>
        <n x="113"/>
      </t>
    </mdx>
    <mdx n="0" f="v">
      <t c="3" si="227">
        <n x="225"/>
        <n x="291"/>
        <n x="113"/>
      </t>
    </mdx>
    <mdx n="0" f="v">
      <t c="3" si="227">
        <n x="225"/>
        <n x="303"/>
        <n x="113"/>
      </t>
    </mdx>
    <mdx n="0" f="v">
      <t c="3" si="227">
        <n x="225"/>
        <n x="302"/>
        <n x="113"/>
      </t>
    </mdx>
    <mdx n="0" f="v">
      <t c="3" si="227">
        <n x="225"/>
        <n x="342"/>
        <n x="113"/>
      </t>
    </mdx>
    <mdx n="0" f="v">
      <t c="3" si="227">
        <n x="225"/>
        <n x="331"/>
        <n x="113"/>
      </t>
    </mdx>
    <mdx n="0" f="v">
      <t c="3" si="227">
        <n x="225"/>
        <n x="349"/>
        <n x="113"/>
      </t>
    </mdx>
    <mdx n="0" f="v">
      <t c="3" si="227">
        <n x="225"/>
        <n x="330"/>
        <n x="113"/>
      </t>
    </mdx>
    <mdx n="0" f="v">
      <t c="3" si="227">
        <n x="225"/>
        <n x="554"/>
        <n x="113"/>
      </t>
    </mdx>
    <mdx n="0" f="v">
      <t c="3" si="227">
        <n x="225"/>
        <n x="295"/>
        <n x="113"/>
      </t>
    </mdx>
    <mdx n="0" f="v">
      <t c="3" si="227">
        <n x="225"/>
        <n x="340"/>
        <n x="113"/>
      </t>
    </mdx>
    <mdx n="0" f="v">
      <t c="3" si="227">
        <n x="225"/>
        <n x="313"/>
        <n x="113"/>
      </t>
    </mdx>
    <mdx n="0" f="v">
      <t c="3" si="227">
        <n x="225"/>
        <n x="334"/>
        <n x="113"/>
      </t>
    </mdx>
    <mdx n="0" f="v">
      <t c="3" si="227">
        <n x="225"/>
        <n x="557"/>
        <n x="113"/>
      </t>
    </mdx>
    <mdx n="0" f="v">
      <t c="3" si="227">
        <n x="225"/>
        <n x="551"/>
        <n x="113"/>
      </t>
    </mdx>
    <mdx n="0" f="v">
      <t c="3" si="227">
        <n x="225"/>
        <n x="333"/>
        <n x="113"/>
      </t>
    </mdx>
    <mdx n="0" f="v">
      <t c="3" si="227">
        <n x="225"/>
        <n x="550"/>
        <n x="113"/>
      </t>
    </mdx>
    <mdx n="0" f="v">
      <t c="3" si="227">
        <n x="225"/>
        <n x="549"/>
        <n x="113"/>
      </t>
    </mdx>
    <mdx n="0" f="v">
      <t c="3" si="227">
        <n x="225"/>
        <n x="558"/>
        <n x="113"/>
      </t>
    </mdx>
    <mdx n="0" f="v">
      <t c="3" si="227">
        <n x="225"/>
        <n x="560"/>
        <n x="113"/>
      </t>
    </mdx>
    <mdx n="0" f="v">
      <t c="3" si="227">
        <n x="225"/>
        <n x="341"/>
        <n x="113"/>
      </t>
    </mdx>
    <mdx n="0" f="v">
      <t c="3" si="227">
        <n x="225"/>
        <n x="296"/>
        <n x="113"/>
      </t>
    </mdx>
    <mdx n="0" f="v">
      <t c="3" si="227">
        <n x="225"/>
        <n x="563"/>
        <n x="113"/>
      </t>
    </mdx>
    <mdx n="0" f="v">
      <t c="3" si="227">
        <n x="225"/>
        <n x="564"/>
        <n x="113"/>
      </t>
    </mdx>
    <mdx n="0" f="v">
      <t c="3" si="227">
        <n x="225"/>
        <n x="565"/>
        <n x="113"/>
      </t>
    </mdx>
    <mdx n="0" f="v">
      <t c="3" si="227">
        <n x="225"/>
        <n x="566"/>
        <n x="113"/>
      </t>
    </mdx>
    <mdx n="0" f="v">
      <t c="3" si="227">
        <n x="225"/>
        <n x="571"/>
        <n x="113"/>
      </t>
    </mdx>
    <mdx n="0" f="v">
      <t c="3" si="227">
        <n x="225"/>
        <n x="572"/>
        <n x="113"/>
      </t>
    </mdx>
    <mdx n="0" f="v">
      <t c="3" si="227">
        <n x="225"/>
        <n x="573"/>
        <n x="113"/>
      </t>
    </mdx>
    <mdx n="0" f="v">
      <t c="3" si="227">
        <n x="225"/>
        <n x="555"/>
        <n x="113"/>
      </t>
    </mdx>
    <mdx n="0" f="v">
      <t c="3" si="227">
        <n x="225"/>
        <n x="354"/>
        <n x="113"/>
      </t>
    </mdx>
    <mdx n="0" f="v">
      <t c="3" si="227">
        <n x="225"/>
        <n x="575"/>
        <n x="113"/>
      </t>
    </mdx>
    <mdx n="0" f="v">
      <t c="3" si="227">
        <n x="225"/>
        <n x="578"/>
        <n x="113"/>
      </t>
    </mdx>
    <mdx n="0" f="v">
      <t c="3" si="227">
        <n x="225"/>
        <n x="579"/>
        <n x="113"/>
      </t>
    </mdx>
    <mdx n="0" f="v">
      <t c="3" si="227">
        <n x="225"/>
        <n x="353"/>
        <n x="113"/>
      </t>
    </mdx>
    <mdx n="0" f="v">
      <t c="3" si="227">
        <n x="225"/>
        <n x="583"/>
        <n x="113"/>
      </t>
    </mdx>
    <mdx n="0" f="v">
      <t c="3" si="227">
        <n x="225"/>
        <n x="570"/>
        <n x="113"/>
      </t>
    </mdx>
    <mdx n="0" f="v">
      <t c="3" si="227">
        <n x="225"/>
        <n x="580"/>
        <n x="113"/>
      </t>
    </mdx>
    <mdx n="0" f="v">
      <t c="3" si="227">
        <n x="225"/>
        <n x="581"/>
        <n x="113"/>
      </t>
    </mdx>
    <mdx n="0" f="v">
      <t c="3" si="227">
        <n x="225"/>
        <n x="574"/>
        <n x="113"/>
      </t>
    </mdx>
    <mdx n="0" f="v">
      <t c="3" si="227">
        <n x="225"/>
        <n x="582"/>
        <n x="113"/>
      </t>
    </mdx>
    <mdx n="0" f="v">
      <t c="3" si="227">
        <n x="225"/>
        <n x="584"/>
        <n x="113"/>
      </t>
    </mdx>
    <mdx n="0" f="v">
      <t c="3" si="227">
        <n x="225"/>
        <n x="590"/>
        <n x="113"/>
      </t>
    </mdx>
    <mdx n="0" f="v">
      <t c="3" si="227">
        <n x="225"/>
        <n x="591"/>
        <n x="113"/>
      </t>
    </mdx>
    <mdx n="0" f="v">
      <t c="3" si="227">
        <n x="225"/>
        <n x="592"/>
        <n x="113"/>
      </t>
    </mdx>
    <mdx n="0" f="v">
      <t c="3" si="227">
        <n x="225"/>
        <n x="593"/>
        <n x="113"/>
      </t>
    </mdx>
    <mdx n="0" f="v">
      <t c="3" si="227">
        <n x="225"/>
        <n x="596"/>
        <n x="113"/>
      </t>
    </mdx>
    <mdx n="0" f="v">
      <t c="3" si="227">
        <n x="225"/>
        <n x="597"/>
        <n x="113"/>
      </t>
    </mdx>
    <mdx n="0" f="v">
      <t c="3" si="227">
        <n x="225"/>
        <n x="585"/>
        <n x="113"/>
      </t>
    </mdx>
    <mdx n="0" f="v">
      <t c="3" si="227">
        <n x="225"/>
        <n x="600"/>
        <n x="113"/>
      </t>
    </mdx>
    <mdx n="0" f="v">
      <t c="3" si="227">
        <n x="225"/>
        <n x="588"/>
        <n x="113"/>
      </t>
    </mdx>
    <mdx n="0" f="v">
      <t c="3" si="227">
        <n x="225"/>
        <n x="601"/>
        <n x="113"/>
      </t>
    </mdx>
    <mdx n="0" f="v">
      <t c="3" si="227">
        <n x="225"/>
        <n x="602"/>
        <n x="113"/>
      </t>
    </mdx>
    <mdx n="0" f="v">
      <t c="3" si="227">
        <n x="225"/>
        <n x="603"/>
        <n x="113"/>
      </t>
    </mdx>
    <mdx n="0" f="v">
      <t c="3" si="227">
        <n x="225"/>
        <n x="604"/>
        <n x="113"/>
      </t>
    </mdx>
    <mdx n="0" f="v">
      <t c="3" si="227">
        <n x="225"/>
        <n x="613"/>
        <n x="113"/>
      </t>
    </mdx>
    <mdx n="0" f="v">
      <t c="3" si="227">
        <n x="225"/>
        <n x="614"/>
        <n x="113"/>
      </t>
    </mdx>
    <mdx n="0" f="v">
      <t c="3" si="227">
        <n x="225"/>
        <n x="615"/>
        <n x="113"/>
      </t>
    </mdx>
    <mdx n="0" f="v">
      <t c="3" si="227">
        <n x="225"/>
        <n x="634"/>
        <n x="113"/>
      </t>
    </mdx>
    <mdx n="0" f="v">
      <t c="3" si="227">
        <n x="225"/>
        <n x="616"/>
        <n x="113"/>
      </t>
    </mdx>
    <mdx n="0" f="v">
      <t c="3" si="227">
        <n x="225"/>
        <n x="632"/>
        <n x="113"/>
      </t>
    </mdx>
    <mdx n="0" f="v">
      <t c="3" si="227">
        <n x="225"/>
        <n x="609"/>
        <n x="113"/>
      </t>
    </mdx>
    <mdx n="0" f="v">
      <t c="3" si="227">
        <n x="225"/>
        <n x="610"/>
        <n x="113"/>
      </t>
    </mdx>
    <mdx n="0" f="v">
      <t c="3" si="227">
        <n x="225"/>
        <n x="611"/>
        <n x="113"/>
      </t>
    </mdx>
    <mdx n="0" f="v">
      <t c="3" si="227">
        <n x="225"/>
        <n x="608"/>
        <n x="113"/>
      </t>
    </mdx>
    <mdx n="0" f="v">
      <t c="3" si="227">
        <n x="225"/>
        <n x="617"/>
        <n x="113"/>
      </t>
    </mdx>
    <mdx n="0" f="v">
      <t c="3" si="227">
        <n x="225"/>
        <n x="618"/>
        <n x="113"/>
      </t>
    </mdx>
    <mdx n="0" f="v">
      <t c="3" si="227">
        <n x="225"/>
        <n x="620"/>
        <n x="113"/>
      </t>
    </mdx>
    <mdx n="0" f="v">
      <t c="3" si="227">
        <n x="225"/>
        <n x="621"/>
        <n x="113"/>
      </t>
    </mdx>
    <mdx n="0" f="v">
      <t c="3" si="227">
        <n x="225"/>
        <n x="622"/>
        <n x="113"/>
      </t>
    </mdx>
    <mdx n="0" f="v">
      <t c="3" si="227">
        <n x="225"/>
        <n x="623"/>
        <n x="113"/>
      </t>
    </mdx>
    <mdx n="0" f="v">
      <t c="3" si="227">
        <n x="225"/>
        <n x="624"/>
        <n x="113"/>
      </t>
    </mdx>
    <mdx n="0" f="v">
      <t c="3" si="227">
        <n x="225"/>
        <n x="639"/>
        <n x="113"/>
      </t>
    </mdx>
    <mdx n="0" f="v">
      <t c="3" si="227">
        <n x="225"/>
        <n x="628"/>
        <n x="113"/>
      </t>
    </mdx>
    <mdx n="0" f="v">
      <t c="3" si="227">
        <n x="225"/>
        <n x="643"/>
        <n x="113"/>
      </t>
    </mdx>
    <mdx n="0" f="v">
      <t c="3" si="227">
        <n x="225"/>
        <n x="606"/>
        <n x="113"/>
      </t>
    </mdx>
    <mdx n="0" f="v">
      <t c="3" si="227">
        <n x="225"/>
        <n x="633"/>
        <n x="113"/>
      </t>
    </mdx>
    <mdx n="0" f="v">
      <t c="3" si="227">
        <n x="225"/>
        <n x="637"/>
        <n x="113"/>
      </t>
    </mdx>
    <mdx n="0" f="v">
      <t c="3" si="227">
        <n x="225"/>
        <n x="625"/>
        <n x="113"/>
      </t>
    </mdx>
    <mdx n="0" f="v">
      <t c="3" si="227">
        <n x="225"/>
        <n x="627"/>
        <n x="113"/>
      </t>
    </mdx>
    <mdx n="0" f="v">
      <t c="3" si="227">
        <n x="225"/>
        <n x="630"/>
        <n x="113"/>
      </t>
    </mdx>
    <mdx n="0" f="v">
      <t c="3" si="227">
        <n x="225"/>
        <n x="642"/>
        <n x="113"/>
      </t>
    </mdx>
    <mdx n="0" f="v">
      <t c="3" si="227">
        <n x="225"/>
        <n x="644"/>
        <n x="113"/>
      </t>
    </mdx>
    <mdx n="0" f="v">
      <t c="3" si="227">
        <n x="225"/>
        <n x="645"/>
        <n x="113"/>
      </t>
    </mdx>
    <mdx n="0" f="v">
      <t c="3" si="227">
        <n x="225"/>
        <n x="646"/>
        <n x="113"/>
      </t>
    </mdx>
    <mdx n="0" f="v">
      <t c="3" si="227">
        <n x="225"/>
        <n x="647"/>
        <n x="113"/>
      </t>
    </mdx>
    <mdx n="0" f="v">
      <t c="3" si="227">
        <n x="225"/>
        <n x="648"/>
        <n x="113"/>
      </t>
    </mdx>
    <mdx n="0" f="v">
      <t c="3" si="227">
        <n x="225"/>
        <n x="649"/>
        <n x="113"/>
      </t>
    </mdx>
    <mdx n="0" f="v">
      <t c="3" si="227">
        <n x="225"/>
        <n x="650"/>
        <n x="113"/>
      </t>
    </mdx>
    <mdx n="0" f="v">
      <t c="3" si="227">
        <n x="225"/>
        <n x="651"/>
        <n x="113"/>
      </t>
    </mdx>
    <mdx n="0" f="v">
      <t c="3" si="227">
        <n x="225"/>
        <n x="652"/>
        <n x="113"/>
      </t>
    </mdx>
    <mdx n="0" f="v">
      <t c="3" si="227">
        <n x="225"/>
        <n x="653"/>
        <n x="113"/>
      </t>
    </mdx>
    <mdx n="0" f="v">
      <t c="3" si="227">
        <n x="225"/>
        <n x="654"/>
        <n x="113"/>
      </t>
    </mdx>
    <mdx n="0" f="v">
      <t c="3" si="227">
        <n x="225"/>
        <n x="655"/>
        <n x="113"/>
      </t>
    </mdx>
    <mdx n="0" f="v">
      <t c="3" si="227">
        <n x="225"/>
        <n x="322"/>
        <n x="130"/>
      </t>
    </mdx>
    <mdx n="0" f="v">
      <t c="3" si="227">
        <n x="225"/>
        <n x="338"/>
        <n x="130"/>
      </t>
    </mdx>
    <mdx n="0" f="v">
      <t c="3" si="227">
        <n x="225"/>
        <n x="318"/>
        <n x="130"/>
      </t>
    </mdx>
    <mdx n="0" f="v">
      <t c="3" si="227">
        <n x="225"/>
        <n x="337"/>
        <n x="130"/>
      </t>
    </mdx>
    <mdx n="0" f="v">
      <t c="3" si="227">
        <n x="225"/>
        <n x="345"/>
        <n x="130"/>
      </t>
    </mdx>
    <mdx n="0" f="v">
      <t c="3" si="227">
        <n x="225"/>
        <n x="317"/>
        <n x="130"/>
      </t>
    </mdx>
    <mdx n="0" f="v">
      <t c="3" si="227">
        <n x="225"/>
        <n x="344"/>
        <n x="130"/>
      </t>
    </mdx>
    <mdx n="0" f="v">
      <t c="3" si="227">
        <n x="225"/>
        <n x="296"/>
        <n x="130"/>
      </t>
    </mdx>
    <mdx n="0" f="v">
      <t c="3" si="227">
        <n x="225"/>
        <n x="556"/>
        <n x="130"/>
      </t>
    </mdx>
    <mdx n="0" f="v">
      <t c="3" si="227">
        <n x="225"/>
        <n x="298"/>
        <n x="130"/>
      </t>
    </mdx>
    <mdx n="0" f="v">
      <t c="3" si="227">
        <n x="225"/>
        <n x="339"/>
        <n x="130"/>
      </t>
    </mdx>
    <mdx n="0" f="v">
      <t c="3" si="227">
        <n x="225"/>
        <n x="310"/>
        <n x="130"/>
      </t>
    </mdx>
    <mdx n="0" f="v">
      <t c="3" si="227">
        <n x="225"/>
        <n x="308"/>
        <n x="130"/>
      </t>
    </mdx>
    <mdx n="0" f="v">
      <t c="3" si="227">
        <n x="225"/>
        <n x="305"/>
        <n x="130"/>
      </t>
    </mdx>
    <mdx n="0" f="v">
      <t c="3" si="227">
        <n x="225"/>
        <n x="323"/>
        <n x="130"/>
      </t>
    </mdx>
    <mdx n="0" f="v">
      <t c="3" si="227">
        <n x="225"/>
        <n x="303"/>
        <n x="130"/>
      </t>
    </mdx>
    <mdx n="0" f="v">
      <t c="3" si="227">
        <n x="225"/>
        <n x="352"/>
        <n x="130"/>
      </t>
    </mdx>
    <mdx n="0" f="v">
      <t c="3" si="227">
        <n x="225"/>
        <n x="302"/>
        <n x="130"/>
      </t>
    </mdx>
    <mdx n="0" f="v">
      <t c="3" si="227">
        <n x="225"/>
        <n x="331"/>
        <n x="130"/>
      </t>
    </mdx>
    <mdx n="0" f="v">
      <t c="3" si="227">
        <n x="225"/>
        <n x="349"/>
        <n x="130"/>
      </t>
    </mdx>
    <mdx n="0" f="v">
      <t c="3" si="227">
        <n x="225"/>
        <n x="553"/>
        <n x="130"/>
      </t>
    </mdx>
    <mdx n="0" f="v">
      <t c="3" si="227">
        <n x="225"/>
        <n x="330"/>
        <n x="130"/>
      </t>
    </mdx>
    <mdx n="0" f="v">
      <t c="3" si="227">
        <n x="225"/>
        <n x="554"/>
        <n x="130"/>
      </t>
    </mdx>
    <mdx n="0" f="v">
      <t c="3" si="227">
        <n x="225"/>
        <n x="552"/>
        <n x="130"/>
      </t>
    </mdx>
    <mdx n="0" f="v">
      <t c="3" si="227">
        <n x="225"/>
        <n x="313"/>
        <n x="130"/>
      </t>
    </mdx>
    <mdx n="0" f="v">
      <t c="3" si="227">
        <n x="225"/>
        <n x="309"/>
        <n x="130"/>
      </t>
    </mdx>
    <mdx n="0" f="v">
      <t c="3" si="227">
        <n x="225"/>
        <n x="557"/>
        <n x="130"/>
      </t>
    </mdx>
    <mdx n="0" f="v">
      <t c="3" si="227">
        <n x="225"/>
        <n x="551"/>
        <n x="130"/>
      </t>
    </mdx>
    <mdx n="0" f="v">
      <t c="3" si="227">
        <n x="225"/>
        <n x="550"/>
        <n x="130"/>
      </t>
    </mdx>
    <mdx n="0" f="v">
      <t c="3" si="227">
        <n x="225"/>
        <n x="549"/>
        <n x="130"/>
      </t>
    </mdx>
    <mdx n="0" f="v">
      <t c="3" si="227">
        <n x="225"/>
        <n x="559"/>
        <n x="130"/>
      </t>
    </mdx>
    <mdx n="0" f="v">
      <t c="3" si="227">
        <n x="225"/>
        <n x="560"/>
        <n x="130"/>
      </t>
    </mdx>
    <mdx n="0" f="v">
      <t c="3" si="227">
        <n x="225"/>
        <n x="562"/>
        <n x="130"/>
      </t>
    </mdx>
    <mdx n="0" f="v">
      <t c="3" si="227">
        <n x="225"/>
        <n x="341"/>
        <n x="130"/>
      </t>
    </mdx>
    <mdx n="0" f="v">
      <t c="3" si="227">
        <n x="225"/>
        <n x="563"/>
        <n x="130"/>
      </t>
    </mdx>
    <mdx n="0" f="v">
      <t c="3" si="227">
        <n x="225"/>
        <n x="564"/>
        <n x="130"/>
      </t>
    </mdx>
    <mdx n="0" f="v">
      <t c="3" si="227">
        <n x="225"/>
        <n x="566"/>
        <n x="130"/>
      </t>
    </mdx>
    <mdx n="0" f="v">
      <t c="3" si="227">
        <n x="225"/>
        <n x="568"/>
        <n x="130"/>
      </t>
    </mdx>
    <mdx n="0" f="v">
      <t c="3" si="227">
        <n x="225"/>
        <n x="340"/>
        <n x="130"/>
      </t>
    </mdx>
    <mdx n="0" f="v">
      <t c="3" si="227">
        <n x="225"/>
        <n x="571"/>
        <n x="130"/>
      </t>
    </mdx>
    <mdx n="0" f="v">
      <t c="3" si="227">
        <n x="225"/>
        <n x="580"/>
        <n x="130"/>
      </t>
    </mdx>
    <mdx n="0" f="v">
      <t c="3" si="227">
        <n x="225"/>
        <n x="581"/>
        <n x="130"/>
      </t>
    </mdx>
    <mdx n="0" f="v">
      <t c="3" si="227">
        <n x="225"/>
        <n x="583"/>
        <n x="130"/>
      </t>
    </mdx>
    <mdx n="0" f="v">
      <t c="3" si="227">
        <n x="225"/>
        <n x="555"/>
        <n x="130"/>
      </t>
    </mdx>
    <mdx n="0" f="v">
      <t c="3" si="227">
        <n x="225"/>
        <n x="588"/>
        <n x="130"/>
      </t>
    </mdx>
    <mdx n="0" f="v">
      <t c="3" si="227">
        <n x="225"/>
        <n x="570"/>
        <n x="130"/>
      </t>
    </mdx>
    <mdx n="0" f="v">
      <t c="3" si="227">
        <n x="225"/>
        <n x="354"/>
        <n x="130"/>
      </t>
    </mdx>
    <mdx n="0" f="v">
      <t c="3" si="227">
        <n x="225"/>
        <n x="577"/>
        <n x="130"/>
      </t>
    </mdx>
    <mdx n="0" f="v">
      <t c="3" si="227">
        <n x="225"/>
        <n x="578"/>
        <n x="130"/>
      </t>
    </mdx>
    <mdx n="0" f="v">
      <t c="3" si="227">
        <n x="225"/>
        <n x="579"/>
        <n x="130"/>
      </t>
    </mdx>
    <mdx n="0" f="v">
      <t c="3" si="227">
        <n x="225"/>
        <n x="353"/>
        <n x="130"/>
      </t>
    </mdx>
    <mdx n="0" f="v">
      <t c="3" si="227">
        <n x="225"/>
        <n x="347"/>
        <n x="130"/>
      </t>
    </mdx>
    <mdx n="0" f="v">
      <t c="3" si="227">
        <n x="225"/>
        <n x="574"/>
        <n x="130"/>
      </t>
    </mdx>
    <mdx n="0" f="v">
      <t c="3" si="227">
        <n x="225"/>
        <n x="569"/>
        <n x="130"/>
      </t>
    </mdx>
    <mdx n="0" f="v">
      <t c="3" si="227">
        <n x="225"/>
        <n x="572"/>
        <n x="130"/>
      </t>
    </mdx>
    <mdx n="0" f="v">
      <t c="3" si="227">
        <n x="225"/>
        <n x="573"/>
        <n x="130"/>
      </t>
    </mdx>
    <mdx n="0" f="v">
      <t c="3" si="227">
        <n x="225"/>
        <n x="601"/>
        <n x="130"/>
      </t>
    </mdx>
    <mdx n="0" f="v">
      <t c="3" si="227">
        <n x="225"/>
        <n x="587"/>
        <n x="130"/>
      </t>
    </mdx>
    <mdx n="0" f="v">
      <t c="3" si="227">
        <n x="225"/>
        <n x="599"/>
        <n x="130"/>
      </t>
    </mdx>
    <mdx n="0" f="v">
      <t c="3" si="227">
        <n x="225"/>
        <n x="584"/>
        <n x="130"/>
      </t>
    </mdx>
    <mdx n="0" f="v">
      <t c="3" si="227">
        <n x="225"/>
        <n x="592"/>
        <n x="130"/>
      </t>
    </mdx>
    <mdx n="0" f="v">
      <t c="3" si="227">
        <n x="225"/>
        <n x="593"/>
        <n x="130"/>
      </t>
    </mdx>
    <mdx n="0" f="v">
      <t c="3" si="227">
        <n x="225"/>
        <n x="595"/>
        <n x="130"/>
      </t>
    </mdx>
    <mdx n="0" f="v">
      <t c="3" si="227">
        <n x="225"/>
        <n x="602"/>
        <n x="130"/>
      </t>
    </mdx>
    <mdx n="0" f="v">
      <t c="3" si="227">
        <n x="225"/>
        <n x="585"/>
        <n x="130"/>
      </t>
    </mdx>
    <mdx n="0" f="v">
      <t c="3" si="227">
        <n x="225"/>
        <n x="597"/>
        <n x="130"/>
      </t>
    </mdx>
    <mdx n="0" f="v">
      <t c="3" si="227">
        <n x="225"/>
        <n x="603"/>
        <n x="130"/>
      </t>
    </mdx>
    <mdx n="0" f="v">
      <t c="3" si="227">
        <n x="225"/>
        <n x="604"/>
        <n x="130"/>
      </t>
    </mdx>
    <mdx n="0" f="v">
      <t c="3" si="227">
        <n x="225"/>
        <n x="605"/>
        <n x="130"/>
      </t>
    </mdx>
    <mdx n="0" f="v">
      <t c="3" si="227">
        <n x="225"/>
        <n x="613"/>
        <n x="130"/>
      </t>
    </mdx>
    <mdx n="0" f="v">
      <t c="3" si="227">
        <n x="225"/>
        <n x="615"/>
        <n x="130"/>
      </t>
    </mdx>
    <mdx n="0" f="v">
      <t c="3" si="227">
        <n x="225"/>
        <n x="616"/>
        <n x="130"/>
      </t>
    </mdx>
    <mdx n="0" f="v">
      <t c="3" si="227">
        <n x="225"/>
        <n x="614"/>
        <n x="130"/>
      </t>
    </mdx>
    <mdx n="0" f="v">
      <t c="3" si="227">
        <n x="225"/>
        <n x="638"/>
        <n x="130"/>
      </t>
    </mdx>
    <mdx n="0" f="v">
      <t c="3" si="227">
        <n x="225"/>
        <n x="609"/>
        <n x="130"/>
      </t>
    </mdx>
    <mdx n="0" f="v">
      <t c="3" si="227">
        <n x="225"/>
        <n x="610"/>
        <n x="130"/>
      </t>
    </mdx>
    <mdx n="0" f="v">
      <t c="3" si="227">
        <n x="225"/>
        <n x="611"/>
        <n x="130"/>
      </t>
    </mdx>
    <mdx n="0" f="v">
      <t c="3" si="227">
        <n x="225"/>
        <n x="617"/>
        <n x="130"/>
      </t>
    </mdx>
    <mdx n="0" f="v">
      <t c="3" si="227">
        <n x="225"/>
        <n x="620"/>
        <n x="130"/>
      </t>
    </mdx>
    <mdx n="0" f="v">
      <t c="3" si="227">
        <n x="225"/>
        <n x="621"/>
        <n x="130"/>
      </t>
    </mdx>
    <mdx n="0" f="v">
      <t c="3" si="227">
        <n x="225"/>
        <n x="622"/>
        <n x="130"/>
      </t>
    </mdx>
    <mdx n="0" f="v">
      <t c="3" si="227">
        <n x="225"/>
        <n x="624"/>
        <n x="130"/>
      </t>
    </mdx>
    <mdx n="0" f="v">
      <t c="3" si="227">
        <n x="225"/>
        <n x="632"/>
        <n x="130"/>
      </t>
    </mdx>
    <mdx n="0" f="v">
      <t c="3" si="227">
        <n x="225"/>
        <n x="607"/>
        <n x="130"/>
      </t>
    </mdx>
    <mdx n="0" f="v">
      <t c="3" si="227">
        <n x="225"/>
        <n x="639"/>
        <n x="130"/>
      </t>
    </mdx>
    <mdx n="0" f="v">
      <t c="3" si="227">
        <n x="225"/>
        <n x="628"/>
        <n x="130"/>
      </t>
    </mdx>
    <mdx n="0" f="v">
      <t c="3" si="227">
        <n x="225"/>
        <n x="635"/>
        <n x="130"/>
      </t>
    </mdx>
    <mdx n="0" f="v">
      <t c="3" si="227">
        <n x="225"/>
        <n x="636"/>
        <n x="130"/>
      </t>
    </mdx>
    <mdx n="0" f="v">
      <t c="3" si="227">
        <n x="225"/>
        <n x="637"/>
        <n x="130"/>
      </t>
    </mdx>
    <mdx n="0" f="v">
      <t c="3" si="227">
        <n x="225"/>
        <n x="606"/>
        <n x="130"/>
      </t>
    </mdx>
    <mdx n="0" f="v">
      <t c="3" si="227">
        <n x="225"/>
        <n x="625"/>
        <n x="130"/>
      </t>
    </mdx>
    <mdx n="0" f="v">
      <t c="3" si="227">
        <n x="225"/>
        <n x="633"/>
        <n x="130"/>
      </t>
    </mdx>
    <mdx n="0" f="v">
      <t c="3" si="227">
        <n x="225"/>
        <n x="627"/>
        <n x="130"/>
      </t>
    </mdx>
    <mdx n="0" f="v">
      <t c="3" si="227">
        <n x="225"/>
        <n x="640"/>
        <n x="130"/>
      </t>
    </mdx>
    <mdx n="0" f="v">
      <t c="3" si="227">
        <n x="225"/>
        <n x="626"/>
        <n x="130"/>
      </t>
    </mdx>
    <mdx n="0" f="v">
      <t c="3" si="227">
        <n x="225"/>
        <n x="642"/>
        <n x="130"/>
      </t>
    </mdx>
    <mdx n="0" f="v">
      <t c="3" si="227">
        <n x="225"/>
        <n x="645"/>
        <n x="130"/>
      </t>
    </mdx>
    <mdx n="0" f="v">
      <t c="3" si="227">
        <n x="225"/>
        <n x="646"/>
        <n x="130"/>
      </t>
    </mdx>
    <mdx n="0" f="v">
      <t c="3" si="227">
        <n x="225"/>
        <n x="647"/>
        <n x="130"/>
      </t>
    </mdx>
    <mdx n="0" f="v">
      <t c="3" si="227">
        <n x="225"/>
        <n x="648"/>
        <n x="130"/>
      </t>
    </mdx>
    <mdx n="0" f="v">
      <t c="3" si="227">
        <n x="225"/>
        <n x="649"/>
        <n x="130"/>
      </t>
    </mdx>
    <mdx n="0" f="v">
      <t c="3" si="227">
        <n x="225"/>
        <n x="650"/>
        <n x="130"/>
      </t>
    </mdx>
    <mdx n="0" f="v">
      <t c="3" si="227">
        <n x="225"/>
        <n x="651"/>
        <n x="130"/>
      </t>
    </mdx>
    <mdx n="0" f="v">
      <t c="3" si="227">
        <n x="225"/>
        <n x="652"/>
        <n x="130"/>
      </t>
    </mdx>
    <mdx n="0" f="v">
      <t c="3" si="227">
        <n x="225"/>
        <n x="653"/>
        <n x="130"/>
      </t>
    </mdx>
    <mdx n="0" f="v">
      <t c="3" si="227">
        <n x="225"/>
        <n x="654"/>
        <n x="130"/>
      </t>
    </mdx>
    <mdx n="0" f="v">
      <t c="3" si="227">
        <n x="225"/>
        <n x="655"/>
        <n x="130"/>
      </t>
    </mdx>
    <mdx n="0" f="v">
      <t c="3" si="227">
        <n x="225"/>
        <n x="322"/>
        <n x="114"/>
      </t>
    </mdx>
    <mdx n="0" f="v">
      <t c="3" si="227">
        <n x="225"/>
        <n x="338"/>
        <n x="114"/>
      </t>
    </mdx>
    <mdx n="0" f="v">
      <t c="3" si="227">
        <n x="225"/>
        <n x="318"/>
        <n x="114"/>
      </t>
    </mdx>
    <mdx n="0" f="v">
      <t c="3" si="227">
        <n x="225"/>
        <n x="337"/>
        <n x="114"/>
      </t>
    </mdx>
    <mdx n="0" f="v">
      <t c="3" si="227">
        <n x="225"/>
        <n x="345"/>
        <n x="114"/>
      </t>
    </mdx>
    <mdx n="0" f="v">
      <t c="3" si="227">
        <n x="225"/>
        <n x="317"/>
        <n x="114"/>
      </t>
    </mdx>
    <mdx n="0" f="v">
      <t c="3" si="227">
        <n x="225"/>
        <n x="344"/>
        <n x="114"/>
      </t>
    </mdx>
    <mdx n="0" f="v">
      <t c="3" si="227">
        <n x="225"/>
        <n x="300"/>
        <n x="114"/>
      </t>
    </mdx>
    <mdx n="0" f="v">
      <t c="3" si="227">
        <n x="225"/>
        <n x="315"/>
        <n x="114"/>
      </t>
    </mdx>
    <mdx n="0" f="v">
      <t c="3" si="227">
        <n x="225"/>
        <n x="314"/>
        <n x="114"/>
      </t>
    </mdx>
    <mdx n="0" f="v">
      <t c="3" si="227">
        <n x="225"/>
        <n x="339"/>
        <n x="114"/>
      </t>
    </mdx>
    <mdx n="0" f="v">
      <t c="3" si="227">
        <n x="225"/>
        <n x="324"/>
        <n x="114"/>
      </t>
    </mdx>
    <mdx n="0" f="v">
      <t c="3" si="227">
        <n x="225"/>
        <n x="312"/>
        <n x="114"/>
      </t>
    </mdx>
    <mdx n="0" f="v">
      <t c="3" si="227">
        <n x="225"/>
        <n x="310"/>
        <n x="114"/>
      </t>
    </mdx>
    <mdx n="0" f="v">
      <t c="3" si="227">
        <n x="225"/>
        <n x="308"/>
        <n x="114"/>
      </t>
    </mdx>
    <mdx n="0" f="v">
      <t c="3" si="227">
        <n x="225"/>
        <n x="306"/>
        <n x="114"/>
      </t>
    </mdx>
    <mdx n="0" f="v">
      <t c="3" si="227">
        <n x="225"/>
        <n x="305"/>
        <n x="114"/>
      </t>
    </mdx>
    <mdx n="0" f="v">
      <t c="3" si="227">
        <n x="225"/>
        <n x="323"/>
        <n x="114"/>
      </t>
    </mdx>
    <mdx n="0" f="v">
      <t c="3" si="227">
        <n x="225"/>
        <n x="291"/>
        <n x="114"/>
      </t>
    </mdx>
    <mdx n="0" f="v">
      <t c="3" si="227">
        <n x="225"/>
        <n x="303"/>
        <n x="114"/>
      </t>
    </mdx>
    <mdx n="0" f="v">
      <t c="3" si="227">
        <n x="225"/>
        <n x="302"/>
        <n x="114"/>
      </t>
    </mdx>
    <mdx n="0" f="v">
      <t c="3" si="227">
        <n x="225"/>
        <n x="342"/>
        <n x="114"/>
      </t>
    </mdx>
    <mdx n="0" f="v">
      <t c="3" si="227">
        <n x="225"/>
        <n x="332"/>
        <n x="114"/>
      </t>
    </mdx>
    <mdx n="0" f="v">
      <t c="3" si="227">
        <n x="225"/>
        <n x="331"/>
        <n x="114"/>
      </t>
    </mdx>
    <mdx n="0" f="v">
      <t c="3" si="227">
        <n x="225"/>
        <n x="349"/>
        <n x="114"/>
      </t>
    </mdx>
    <mdx n="0" f="v">
      <t c="3" si="227">
        <n x="225"/>
        <n x="553"/>
        <n x="114"/>
      </t>
    </mdx>
    <mdx n="0" f="v">
      <t c="3" si="227">
        <n x="225"/>
        <n x="330"/>
        <n x="114"/>
      </t>
    </mdx>
    <mdx n="0" f="v">
      <t c="3" si="227">
        <n x="225"/>
        <n x="296"/>
        <n x="114"/>
      </t>
    </mdx>
    <mdx n="0" f="v">
      <t c="3" si="227">
        <n x="225"/>
        <n x="298"/>
        <n x="114"/>
      </t>
    </mdx>
    <mdx n="0" f="v">
      <t c="3" si="227">
        <n x="225"/>
        <n x="552"/>
        <n x="114"/>
      </t>
    </mdx>
    <mdx n="0" f="v">
      <t c="3" si="227">
        <n x="225"/>
        <n x="313"/>
        <n x="114"/>
      </t>
    </mdx>
    <mdx n="0" f="v">
      <t c="3" si="227">
        <n x="225"/>
        <n x="309"/>
        <n x="114"/>
      </t>
    </mdx>
    <mdx n="0" f="v">
      <t c="3" si="227">
        <n x="225"/>
        <n x="334"/>
        <n x="114"/>
      </t>
    </mdx>
    <mdx n="0" f="v">
      <t c="3" si="227">
        <n x="225"/>
        <n x="551"/>
        <n x="114"/>
      </t>
    </mdx>
    <mdx n="0" f="v">
      <t c="3" si="227">
        <n x="225"/>
        <n x="333"/>
        <n x="114"/>
      </t>
    </mdx>
    <mdx n="0" f="v">
      <t c="3" si="227">
        <n x="225"/>
        <n x="550"/>
        <n x="114"/>
      </t>
    </mdx>
    <mdx n="0" f="v">
      <t c="3" si="227">
        <n x="225"/>
        <n x="549"/>
        <n x="114"/>
      </t>
    </mdx>
    <mdx n="0" f="v">
      <t c="3" si="227">
        <n x="225"/>
        <n x="558"/>
        <n x="114"/>
      </t>
    </mdx>
    <mdx n="0" f="v">
      <t c="3" si="227">
        <n x="225"/>
        <n x="559"/>
        <n x="114"/>
      </t>
    </mdx>
    <mdx n="0" f="v">
      <t c="3" si="227">
        <n x="225"/>
        <n x="560"/>
        <n x="114"/>
      </t>
    </mdx>
    <mdx n="0" f="v">
      <t c="3" si="227">
        <n x="225"/>
        <n x="561"/>
        <n x="114"/>
      </t>
    </mdx>
    <mdx n="0" f="v">
      <t c="3" si="227">
        <n x="225"/>
        <n x="341"/>
        <n x="114"/>
      </t>
    </mdx>
    <mdx n="0" f="v">
      <t c="3" si="227">
        <n x="225"/>
        <n x="563"/>
        <n x="114"/>
      </t>
    </mdx>
    <mdx n="0" f="v">
      <t c="3" si="227">
        <n x="225"/>
        <n x="583"/>
        <n x="114"/>
      </t>
    </mdx>
    <mdx n="0" f="v">
      <t c="3" si="227">
        <n x="225"/>
        <n x="340"/>
        <n x="114"/>
      </t>
    </mdx>
    <mdx n="0" f="v">
      <t c="3" si="227">
        <n x="225"/>
        <n x="572"/>
        <n x="114"/>
      </t>
    </mdx>
    <mdx n="0" f="v">
      <t c="3" si="227">
        <n x="225"/>
        <n x="573"/>
        <n x="114"/>
      </t>
    </mdx>
    <mdx n="0" f="v">
      <t c="3" si="227">
        <n x="225"/>
        <n x="555"/>
        <n x="114"/>
      </t>
    </mdx>
    <mdx n="0" f="v">
      <t c="3" si="227">
        <n x="225"/>
        <n x="571"/>
        <n x="114"/>
      </t>
    </mdx>
    <mdx n="0" f="v">
      <t c="3" si="227">
        <n x="225"/>
        <n x="574"/>
        <n x="114"/>
      </t>
    </mdx>
    <mdx n="0" f="v">
      <t c="3" si="227">
        <n x="225"/>
        <n x="354"/>
        <n x="114"/>
      </t>
    </mdx>
    <mdx n="0" f="v">
      <t c="3" si="227">
        <n x="225"/>
        <n x="575"/>
        <n x="114"/>
      </t>
    </mdx>
    <mdx n="0" f="v">
      <t c="3" si="227">
        <n x="225"/>
        <n x="576"/>
        <n x="114"/>
      </t>
    </mdx>
    <mdx n="0" f="v">
      <t c="3" si="227">
        <n x="225"/>
        <n x="577"/>
        <n x="114"/>
      </t>
    </mdx>
    <mdx n="0" f="v">
      <t c="3" si="227">
        <n x="225"/>
        <n x="578"/>
        <n x="114"/>
      </t>
    </mdx>
    <mdx n="0" f="v">
      <t c="3" si="227">
        <n x="225"/>
        <n x="579"/>
        <n x="114"/>
      </t>
    </mdx>
    <mdx n="0" f="v">
      <t c="3" si="227">
        <n x="225"/>
        <n x="353"/>
        <n x="114"/>
      </t>
    </mdx>
    <mdx n="0" f="v">
      <t c="3" si="227">
        <n x="225"/>
        <n x="580"/>
        <n x="114"/>
      </t>
    </mdx>
    <mdx n="0" f="v">
      <t c="3" si="227">
        <n x="225"/>
        <n x="569"/>
        <n x="114"/>
      </t>
    </mdx>
    <mdx n="0" f="v">
      <t c="3" si="227">
        <n x="225"/>
        <n x="588"/>
        <n x="114"/>
      </t>
    </mdx>
    <mdx n="0" f="v">
      <t c="3" si="227">
        <n x="225"/>
        <n x="600"/>
        <n x="114"/>
      </t>
    </mdx>
    <mdx n="0" f="v">
      <t c="3" si="227">
        <n x="225"/>
        <n x="601"/>
        <n x="114"/>
      </t>
    </mdx>
    <mdx n="0" f="v">
      <t c="3" si="227">
        <n x="225"/>
        <n x="589"/>
        <n x="114"/>
      </t>
    </mdx>
    <mdx n="0" f="v">
      <t c="3" si="227">
        <n x="225"/>
        <n x="590"/>
        <n x="114"/>
      </t>
    </mdx>
    <mdx n="0" f="v">
      <t c="3" si="227">
        <n x="225"/>
        <n x="591"/>
        <n x="114"/>
      </t>
    </mdx>
    <mdx n="0" f="v">
      <t c="3" si="227">
        <n x="225"/>
        <n x="592"/>
        <n x="114"/>
      </t>
    </mdx>
    <mdx n="0" f="v">
      <t c="3" si="227">
        <n x="225"/>
        <n x="593"/>
        <n x="114"/>
      </t>
    </mdx>
    <mdx n="0" f="v">
      <t c="3" si="227">
        <n x="225"/>
        <n x="594"/>
        <n x="114"/>
      </t>
    </mdx>
    <mdx n="0" f="v">
      <t c="3" si="227">
        <n x="225"/>
        <n x="595"/>
        <n x="114"/>
      </t>
    </mdx>
    <mdx n="0" f="v">
      <t c="3" si="227">
        <n x="225"/>
        <n x="599"/>
        <n x="114"/>
      </t>
    </mdx>
    <mdx n="0" f="v">
      <t c="3" si="227">
        <n x="225"/>
        <n x="582"/>
        <n x="114"/>
      </t>
    </mdx>
    <mdx n="0" f="v">
      <t c="3" si="227">
        <n x="225"/>
        <n x="584"/>
        <n x="114"/>
      </t>
    </mdx>
    <mdx n="0" f="v">
      <t c="3" si="227">
        <n x="225"/>
        <n x="587"/>
        <n x="114"/>
      </t>
    </mdx>
    <mdx n="0" f="v">
      <t c="3" si="227">
        <n x="225"/>
        <n x="586"/>
        <n x="114"/>
      </t>
    </mdx>
    <mdx n="0" f="v">
      <t c="3" si="227">
        <n x="225"/>
        <n x="603"/>
        <n x="114"/>
      </t>
    </mdx>
    <mdx n="0" f="v">
      <t c="3" si="227">
        <n x="225"/>
        <n x="613"/>
        <n x="114"/>
      </t>
    </mdx>
    <mdx n="0" f="v">
      <t c="3" si="227">
        <n x="225"/>
        <n x="615"/>
        <n x="114"/>
      </t>
    </mdx>
    <mdx n="0" f="v">
      <t c="3" si="227">
        <n x="225"/>
        <n x="608"/>
        <n x="114"/>
      </t>
    </mdx>
    <mdx n="0" f="v">
      <t c="3" si="227">
        <n x="225"/>
        <n x="610"/>
        <n x="114"/>
      </t>
    </mdx>
    <mdx n="0" f="v">
      <t c="3" si="227">
        <n x="225"/>
        <n x="611"/>
        <n x="114"/>
      </t>
    </mdx>
    <mdx n="0" f="v">
      <t c="3" si="227">
        <n x="225"/>
        <n x="612"/>
        <n x="114"/>
      </t>
    </mdx>
    <mdx n="0" f="v">
      <t c="3" si="227">
        <n x="225"/>
        <n x="616"/>
        <n x="114"/>
      </t>
    </mdx>
    <mdx n="0" f="v">
      <t c="3" si="227">
        <n x="225"/>
        <n x="633"/>
        <n x="114"/>
      </t>
    </mdx>
    <mdx n="0" f="v">
      <t c="3" si="227">
        <n x="225"/>
        <n x="614"/>
        <n x="114"/>
      </t>
    </mdx>
    <mdx n="0" f="v">
      <t c="3" si="227">
        <n x="225"/>
        <n x="617"/>
        <n x="114"/>
      </t>
    </mdx>
    <mdx n="0" f="v">
      <t c="3" si="227">
        <n x="225"/>
        <n x="618"/>
        <n x="114"/>
      </t>
    </mdx>
    <mdx n="0" f="v">
      <t c="3" si="227">
        <n x="225"/>
        <n x="619"/>
        <n x="114"/>
      </t>
    </mdx>
    <mdx n="0" f="v">
      <t c="3" si="227">
        <n x="225"/>
        <n x="620"/>
        <n x="114"/>
      </t>
    </mdx>
    <mdx n="0" f="v">
      <t c="3" si="227">
        <n x="225"/>
        <n x="621"/>
        <n x="114"/>
      </t>
    </mdx>
    <mdx n="0" f="v">
      <t c="3" si="227">
        <n x="225"/>
        <n x="624"/>
        <n x="114"/>
      </t>
    </mdx>
    <mdx n="0" f="v">
      <t c="3" si="227">
        <n x="225"/>
        <n x="630"/>
        <n x="114"/>
      </t>
    </mdx>
    <mdx n="0" f="v">
      <t c="3" si="227">
        <n x="225"/>
        <n x="639"/>
        <n x="114"/>
      </t>
    </mdx>
    <mdx n="0" f="v">
      <t c="3" si="227">
        <n x="225"/>
        <n x="640"/>
        <n x="114"/>
      </t>
    </mdx>
    <mdx n="0" f="v">
      <t c="3" si="227">
        <n x="225"/>
        <n x="636"/>
        <n x="114"/>
      </t>
    </mdx>
    <mdx n="0" f="v">
      <t c="3" si="227">
        <n x="225"/>
        <n x="637"/>
        <n x="114"/>
      </t>
    </mdx>
    <mdx n="0" f="v">
      <t c="3" si="227">
        <n x="225"/>
        <n x="643"/>
        <n x="114"/>
      </t>
    </mdx>
    <mdx n="0" f="v">
      <t c="3" si="227">
        <n x="225"/>
        <n x="606"/>
        <n x="114"/>
      </t>
    </mdx>
    <mdx n="0" f="v">
      <t c="3" si="227">
        <n x="225"/>
        <n x="628"/>
        <n x="114"/>
      </t>
    </mdx>
    <mdx n="0" f="v">
      <t c="3" si="227">
        <n x="225"/>
        <n x="607"/>
        <n x="114"/>
      </t>
    </mdx>
    <mdx n="0" f="v">
      <t c="3" si="227">
        <n x="225"/>
        <n x="629"/>
        <n x="114"/>
      </t>
    </mdx>
    <mdx n="0" f="v">
      <t c="3" si="227">
        <n x="225"/>
        <n x="634"/>
        <n x="114"/>
      </t>
    </mdx>
    <mdx n="0" f="v">
      <t c="3" si="227">
        <n x="225"/>
        <n x="625"/>
        <n x="114"/>
      </t>
    </mdx>
    <mdx n="0" f="v">
      <t c="3" si="227">
        <n x="225"/>
        <n x="644"/>
        <n x="114"/>
      </t>
    </mdx>
    <mdx n="0" f="v">
      <t c="3" si="227">
        <n x="225"/>
        <n x="645"/>
        <n x="114"/>
      </t>
    </mdx>
    <mdx n="0" f="v">
      <t c="3" si="227">
        <n x="225"/>
        <n x="646"/>
        <n x="114"/>
      </t>
    </mdx>
    <mdx n="0" f="v">
      <t c="3" si="227">
        <n x="225"/>
        <n x="649"/>
        <n x="114"/>
      </t>
    </mdx>
    <mdx n="0" f="v">
      <t c="3" si="227">
        <n x="225"/>
        <n x="650"/>
        <n x="114"/>
      </t>
    </mdx>
    <mdx n="0" f="v">
      <t c="3" si="227">
        <n x="225"/>
        <n x="651"/>
        <n x="114"/>
      </t>
    </mdx>
    <mdx n="0" f="v">
      <t c="3" si="227">
        <n x="225"/>
        <n x="652"/>
        <n x="114"/>
      </t>
    </mdx>
    <mdx n="0" f="v">
      <t c="3" si="227">
        <n x="225"/>
        <n x="653"/>
        <n x="114"/>
      </t>
    </mdx>
    <mdx n="0" f="v">
      <t c="3" si="227">
        <n x="225"/>
        <n x="654"/>
        <n x="114"/>
      </t>
    </mdx>
    <mdx n="0" f="v">
      <t c="3" si="227">
        <n x="225"/>
        <n x="642"/>
        <n x="114"/>
      </t>
    </mdx>
    <mdx n="0" f="v">
      <t c="3" si="227">
        <n x="225"/>
        <n x="655"/>
        <n x="114"/>
      </t>
    </mdx>
    <mdx n="0" f="v">
      <t c="3" si="227">
        <n x="225"/>
        <n x="321"/>
        <n x="177"/>
      </t>
    </mdx>
    <mdx n="0" f="v">
      <t c="3" si="227">
        <n x="225"/>
        <n x="309"/>
        <n x="177"/>
      </t>
    </mdx>
    <mdx n="0" f="v">
      <t c="3" si="227">
        <n x="225"/>
        <n x="306"/>
        <n x="177"/>
      </t>
    </mdx>
    <mdx n="0" f="v">
      <t c="3" si="227">
        <n x="225"/>
        <n x="296"/>
        <n x="177"/>
      </t>
    </mdx>
    <mdx n="0" f="v">
      <t c="3" si="227">
        <n x="225"/>
        <n x="354"/>
        <n x="177"/>
      </t>
    </mdx>
    <mdx n="0" f="v">
      <t c="3" si="227">
        <n x="225"/>
        <n x="569"/>
        <n x="177"/>
      </t>
    </mdx>
    <mdx n="0" f="v">
      <t c="3" si="227">
        <n x="225"/>
        <n x="298"/>
        <n x="177"/>
      </t>
    </mdx>
    <mdx n="0" f="v">
      <t c="3" si="227">
        <n x="225"/>
        <n x="575"/>
        <n x="177"/>
      </t>
    </mdx>
    <mdx n="0" f="v">
      <t c="3" si="227">
        <n x="225"/>
        <n x="557"/>
        <n x="177"/>
      </t>
    </mdx>
    <mdx n="0" f="v">
      <t c="3" si="227">
        <n x="225"/>
        <n x="551"/>
        <n x="177"/>
      </t>
    </mdx>
    <mdx n="0" f="v">
      <t c="3" si="227">
        <n x="225"/>
        <n x="333"/>
        <n x="177"/>
      </t>
    </mdx>
    <mdx n="0" f="v">
      <t c="3" si="227">
        <n x="225"/>
        <n x="550"/>
        <n x="177"/>
      </t>
    </mdx>
    <mdx n="0" f="v">
      <t c="3" si="227">
        <n x="225"/>
        <n x="549"/>
        <n x="177"/>
      </t>
    </mdx>
    <mdx n="0" f="v">
      <t c="3" si="227">
        <n x="225"/>
        <n x="558"/>
        <n x="177"/>
      </t>
    </mdx>
    <mdx n="0" f="v">
      <t c="3" si="227">
        <n x="225"/>
        <n x="559"/>
        <n x="177"/>
      </t>
    </mdx>
    <mdx n="0" f="v">
      <t c="3" si="227">
        <n x="225"/>
        <n x="560"/>
        <n x="177"/>
      </t>
    </mdx>
    <mdx n="0" f="v">
      <t c="3" si="227">
        <n x="225"/>
        <n x="561"/>
        <n x="177"/>
      </t>
    </mdx>
    <mdx n="0" f="v">
      <t c="3" si="227">
        <n x="225"/>
        <n x="562"/>
        <n x="177"/>
      </t>
    </mdx>
    <mdx n="0" f="v">
      <t c="3" si="227">
        <n x="225"/>
        <n x="556"/>
        <n x="177"/>
      </t>
    </mdx>
    <mdx n="0" f="v">
      <t c="3" si="227">
        <n x="225"/>
        <n x="552"/>
        <n x="177"/>
      </t>
    </mdx>
    <mdx n="0" f="v">
      <t c="3" si="227">
        <n x="225"/>
        <n x="295"/>
        <n x="177"/>
      </t>
    </mdx>
    <mdx n="0" f="v">
      <t c="3" si="227">
        <n x="225"/>
        <n x="564"/>
        <n x="177"/>
      </t>
    </mdx>
    <mdx n="0" f="v">
      <t c="3" si="227">
        <n x="225"/>
        <n x="563"/>
        <n x="177"/>
      </t>
    </mdx>
    <mdx n="0" f="v">
      <t c="3" si="227">
        <n x="225"/>
        <n x="572"/>
        <n x="177"/>
      </t>
    </mdx>
    <mdx n="0" f="v">
      <t c="3" si="227">
        <n x="225"/>
        <n x="573"/>
        <n x="177"/>
      </t>
    </mdx>
    <mdx n="0" f="v">
      <t c="3" si="227">
        <n x="225"/>
        <n x="600"/>
        <n x="177"/>
      </t>
    </mdx>
    <mdx n="0" f="v">
      <t c="3" si="227">
        <n x="225"/>
        <n x="576"/>
        <n x="177"/>
      </t>
    </mdx>
    <mdx n="0" f="v">
      <t c="3" si="227">
        <n x="225"/>
        <n x="577"/>
        <n x="177"/>
      </t>
    </mdx>
    <mdx n="0" f="v">
      <t c="3" si="227">
        <n x="225"/>
        <n x="578"/>
        <n x="177"/>
      </t>
    </mdx>
    <mdx n="0" f="v">
      <t c="3" si="227">
        <n x="225"/>
        <n x="579"/>
        <n x="177"/>
      </t>
    </mdx>
    <mdx n="0" f="v">
      <t c="3" si="227">
        <n x="225"/>
        <n x="353"/>
        <n x="177"/>
      </t>
    </mdx>
    <mdx n="0" f="v">
      <t c="3" si="227">
        <n x="225"/>
        <n x="347"/>
        <n x="177"/>
      </t>
    </mdx>
    <mdx n="0" f="v">
      <t c="3" si="227">
        <n x="225"/>
        <n x="589"/>
        <n x="177"/>
      </t>
    </mdx>
    <mdx n="0" f="v">
      <t c="3" si="227">
        <n x="225"/>
        <n x="591"/>
        <n x="177"/>
      </t>
    </mdx>
    <mdx n="0" f="v">
      <t c="3" si="227">
        <n x="225"/>
        <n x="340"/>
        <n x="177"/>
      </t>
    </mdx>
    <mdx n="0" f="v">
      <t c="3" si="227">
        <n x="225"/>
        <n x="571"/>
        <n x="177"/>
      </t>
    </mdx>
    <mdx n="0" f="v">
      <t c="3" si="227">
        <n x="225"/>
        <n x="580"/>
        <n x="177"/>
      </t>
    </mdx>
    <mdx n="0" f="v">
      <t c="3" si="227">
        <n x="225"/>
        <n x="581"/>
        <n x="177"/>
      </t>
    </mdx>
    <mdx n="0" f="v">
      <t c="3" si="227">
        <n x="225"/>
        <n x="565"/>
        <n x="177"/>
      </t>
    </mdx>
    <mdx n="0" f="v">
      <t c="3" si="227">
        <n x="225"/>
        <n x="566"/>
        <n x="177"/>
      </t>
    </mdx>
    <mdx n="0" f="v">
      <t c="3" si="227">
        <n x="225"/>
        <n x="567"/>
        <n x="177"/>
      </t>
    </mdx>
    <mdx n="0" f="v">
      <t c="3" si="227">
        <n x="225"/>
        <n x="568"/>
        <n x="177"/>
      </t>
    </mdx>
    <mdx n="0" f="v">
      <t c="3" si="227">
        <n x="225"/>
        <n x="590"/>
        <n x="177"/>
      </t>
    </mdx>
    <mdx n="0" f="v">
      <t c="3" si="227">
        <n x="225"/>
        <n x="592"/>
        <n x="177"/>
      </t>
    </mdx>
    <mdx n="0" f="v">
      <t c="3" si="227">
        <n x="225"/>
        <n x="593"/>
        <n x="177"/>
      </t>
    </mdx>
    <mdx n="0" f="v">
      <t c="3" si="227">
        <n x="225"/>
        <n x="594"/>
        <n x="177"/>
      </t>
    </mdx>
    <mdx n="0" f="v">
      <t c="3" si="227">
        <n x="225"/>
        <n x="595"/>
        <n x="177"/>
      </t>
    </mdx>
    <mdx n="0" f="v">
      <t c="3" si="227">
        <n x="225"/>
        <n x="596"/>
        <n x="177"/>
      </t>
    </mdx>
    <mdx n="0" f="v">
      <t c="3" si="227">
        <n x="225"/>
        <n x="585"/>
        <n x="177"/>
      </t>
    </mdx>
    <mdx n="0" f="v">
      <t c="3" si="227">
        <n x="225"/>
        <n x="601"/>
        <n x="177"/>
      </t>
    </mdx>
    <mdx n="0" f="v">
      <t c="3" si="227">
        <n x="225"/>
        <n x="588"/>
        <n x="177"/>
      </t>
    </mdx>
    <mdx n="0" f="v">
      <t c="3" si="227">
        <n x="225"/>
        <n x="582"/>
        <n x="177"/>
      </t>
    </mdx>
    <mdx n="0" f="v">
      <t c="3" si="227">
        <n x="225"/>
        <n x="584"/>
        <n x="177"/>
      </t>
    </mdx>
    <mdx n="0" f="v">
      <t c="3" si="227">
        <n x="225"/>
        <n x="606"/>
        <n x="177"/>
      </t>
    </mdx>
    <mdx n="0" f="v">
      <t c="3" si="227">
        <n x="225"/>
        <n x="586"/>
        <n x="177"/>
      </t>
    </mdx>
    <mdx n="0" f="v">
      <t c="3" si="227">
        <n x="225"/>
        <n x="583"/>
        <n x="177"/>
      </t>
    </mdx>
    <mdx n="0" f="v">
      <t c="3" si="227">
        <n x="225"/>
        <n x="555"/>
        <n x="177"/>
      </t>
    </mdx>
    <mdx n="0" f="v">
      <t c="3" si="227">
        <n x="225"/>
        <n x="570"/>
        <n x="177"/>
      </t>
    </mdx>
    <mdx n="0" f="v">
      <t c="3" si="227">
        <n x="225"/>
        <n x="574"/>
        <n x="177"/>
      </t>
    </mdx>
    <mdx n="0" f="v">
      <t c="3" si="227">
        <n x="225"/>
        <n x="599"/>
        <n x="177"/>
      </t>
    </mdx>
    <mdx n="0" f="v">
      <t c="3" si="227">
        <n x="225"/>
        <n x="597"/>
        <n x="177"/>
      </t>
    </mdx>
    <mdx n="0" f="v">
      <t c="3" si="227">
        <n x="225"/>
        <n x="617"/>
        <n x="177"/>
      </t>
    </mdx>
    <mdx n="0" f="v">
      <t c="3" si="227">
        <n x="225"/>
        <n x="614"/>
        <n x="177"/>
      </t>
    </mdx>
    <mdx n="0" f="v">
      <t c="3" si="227">
        <n x="225"/>
        <n x="598"/>
        <n x="177"/>
      </t>
    </mdx>
    <mdx n="0" f="v">
      <t c="3" si="227">
        <n x="225"/>
        <n x="609"/>
        <n x="177"/>
      </t>
    </mdx>
    <mdx n="0" f="v">
      <t c="3" si="227">
        <n x="225"/>
        <n x="610"/>
        <n x="177"/>
      </t>
    </mdx>
    <mdx n="0" f="v">
      <t c="3" si="227">
        <n x="225"/>
        <n x="611"/>
        <n x="177"/>
      </t>
    </mdx>
    <mdx n="0" f="v">
      <t c="3" si="227">
        <n x="225"/>
        <n x="612"/>
        <n x="177"/>
      </t>
    </mdx>
    <mdx n="0" f="v">
      <t c="3" si="227">
        <n x="225"/>
        <n x="618"/>
        <n x="177"/>
      </t>
    </mdx>
    <mdx n="0" f="v">
      <t c="3" si="227">
        <n x="225"/>
        <n x="619"/>
        <n x="177"/>
      </t>
    </mdx>
    <mdx n="0" f="v">
      <t c="3" si="227">
        <n x="225"/>
        <n x="613"/>
        <n x="177"/>
      </t>
    </mdx>
    <mdx n="0" f="v">
      <t c="3" si="227">
        <n x="225"/>
        <n x="620"/>
        <n x="177"/>
      </t>
    </mdx>
    <mdx n="0" f="v">
      <t c="3" si="227">
        <n x="225"/>
        <n x="635"/>
        <n x="177"/>
      </t>
    </mdx>
    <mdx n="0" f="v">
      <t c="3" si="227">
        <n x="225"/>
        <n x="615"/>
        <n x="177"/>
      </t>
    </mdx>
    <mdx n="0" f="v">
      <t c="3" si="227">
        <n x="225"/>
        <n x="587"/>
        <n x="177"/>
      </t>
    </mdx>
    <mdx n="0" f="v">
      <t c="3" si="227">
        <n x="225"/>
        <n x="602"/>
        <n x="177"/>
      </t>
    </mdx>
    <mdx n="0" f="v">
      <t c="3" si="227">
        <n x="225"/>
        <n x="603"/>
        <n x="177"/>
      </t>
    </mdx>
    <mdx n="0" f="v">
      <t c="3" si="227">
        <n x="225"/>
        <n x="604"/>
        <n x="177"/>
      </t>
    </mdx>
    <mdx n="0" f="v">
      <t c="3" si="227">
        <n x="225"/>
        <n x="605"/>
        <n x="177"/>
      </t>
    </mdx>
    <mdx n="0" f="v">
      <t c="3" si="227">
        <n x="225"/>
        <n x="616"/>
        <n x="177"/>
      </t>
    </mdx>
    <mdx n="0" f="v">
      <t c="3" si="227">
        <n x="225"/>
        <n x="608"/>
        <n x="177"/>
      </t>
    </mdx>
    <mdx n="0" f="v">
      <t c="3" si="227">
        <n x="225"/>
        <n x="625"/>
        <n x="177"/>
      </t>
    </mdx>
    <mdx n="0" f="v">
      <t c="3" si="227">
        <n x="225"/>
        <n x="644"/>
        <n x="177"/>
      </t>
    </mdx>
    <mdx n="0" f="v">
      <t c="3" si="227">
        <n x="225"/>
        <n x="607"/>
        <n x="177"/>
      </t>
    </mdx>
    <mdx n="0" f="v">
      <t c="3" si="227">
        <n x="225"/>
        <n x="636"/>
        <n x="177"/>
      </t>
    </mdx>
    <mdx n="0" f="v">
      <t c="3" si="227">
        <n x="225"/>
        <n x="637"/>
        <n x="177"/>
      </t>
    </mdx>
    <mdx n="0" f="v">
      <t c="3" si="227">
        <n x="225"/>
        <n x="627"/>
        <n x="177"/>
      </t>
    </mdx>
    <mdx n="0" f="v">
      <t c="3" si="227">
        <n x="225"/>
        <n x="632"/>
        <n x="177"/>
      </t>
    </mdx>
    <mdx n="0" f="v">
      <t c="3" si="227">
        <n x="225"/>
        <n x="646"/>
        <n x="177"/>
      </t>
    </mdx>
    <mdx n="0" f="v">
      <t c="3" si="227">
        <n x="225"/>
        <n x="648"/>
        <n x="177"/>
      </t>
    </mdx>
    <mdx n="0" f="v">
      <t c="3" si="227">
        <n x="225"/>
        <n x="628"/>
        <n x="177"/>
      </t>
    </mdx>
    <mdx n="0" f="v">
      <t c="3" si="227">
        <n x="225"/>
        <n x="641"/>
        <n x="177"/>
      </t>
    </mdx>
    <mdx n="0" f="v">
      <t c="3" si="227">
        <n x="225"/>
        <n x="630"/>
        <n x="177"/>
      </t>
    </mdx>
    <mdx n="0" f="v">
      <t c="3" si="227">
        <n x="225"/>
        <n x="639"/>
        <n x="177"/>
      </t>
    </mdx>
    <mdx n="0" f="v">
      <t c="3" si="227">
        <n x="225"/>
        <n x="650"/>
        <n x="177"/>
      </t>
    </mdx>
    <mdx n="0" f="v">
      <t c="3" si="227">
        <n x="225"/>
        <n x="621"/>
        <n x="177"/>
      </t>
    </mdx>
    <mdx n="0" f="v">
      <t c="3" si="227">
        <n x="225"/>
        <n x="622"/>
        <n x="177"/>
      </t>
    </mdx>
    <mdx n="0" f="v">
      <t c="3" si="227">
        <n x="225"/>
        <n x="623"/>
        <n x="177"/>
      </t>
    </mdx>
    <mdx n="0" f="v">
      <t c="3" si="227">
        <n x="225"/>
        <n x="624"/>
        <n x="177"/>
      </t>
    </mdx>
    <mdx n="0" f="v">
      <t c="3" si="227">
        <n x="225"/>
        <n x="633"/>
        <n x="177"/>
      </t>
    </mdx>
    <mdx n="0" f="v">
      <t c="3" si="227">
        <n x="225"/>
        <n x="645"/>
        <n x="177"/>
      </t>
    </mdx>
    <mdx n="0" f="v">
      <t c="3" si="227">
        <n x="225"/>
        <n x="647"/>
        <n x="177"/>
      </t>
    </mdx>
    <mdx n="0" f="v">
      <t c="3" si="227">
        <n x="225"/>
        <n x="649"/>
        <n x="177"/>
      </t>
    </mdx>
    <mdx n="0" f="v">
      <t c="3" si="227">
        <n x="225"/>
        <n x="643"/>
        <n x="177"/>
      </t>
    </mdx>
    <mdx n="0" f="v">
      <t c="3" si="227">
        <n x="225"/>
        <n x="640"/>
        <n x="177"/>
      </t>
    </mdx>
    <mdx n="0" f="v">
      <t c="3" si="227">
        <n x="225"/>
        <n x="651"/>
        <n x="177"/>
      </t>
    </mdx>
    <mdx n="0" f="v">
      <t c="3" si="227">
        <n x="225"/>
        <n x="652"/>
        <n x="177"/>
      </t>
    </mdx>
    <mdx n="0" f="v">
      <t c="3" si="227">
        <n x="225"/>
        <n x="653"/>
        <n x="177"/>
      </t>
    </mdx>
    <mdx n="0" f="v">
      <t c="3" si="227">
        <n x="225"/>
        <n x="654"/>
        <n x="177"/>
      </t>
    </mdx>
    <mdx n="0" f="v">
      <t c="3" si="227">
        <n x="225"/>
        <n x="642"/>
        <n x="177"/>
      </t>
    </mdx>
    <mdx n="0" f="v">
      <t c="3" si="227">
        <n x="225"/>
        <n x="629"/>
        <n x="177"/>
      </t>
    </mdx>
    <mdx n="0" f="v">
      <t c="3" si="227">
        <n x="225"/>
        <n x="626"/>
        <n x="177"/>
      </t>
    </mdx>
    <mdx n="0" f="v">
      <t c="3" si="227">
        <n x="225"/>
        <n x="631"/>
        <n x="177"/>
      </t>
    </mdx>
    <mdx n="0" f="v">
      <t c="3" si="227">
        <n x="225"/>
        <n x="634"/>
        <n x="177"/>
      </t>
    </mdx>
    <mdx n="0" f="v">
      <t c="3" si="227">
        <n x="225"/>
        <n x="638"/>
        <n x="177"/>
      </t>
    </mdx>
    <mdx n="0" f="v">
      <t c="3" si="227">
        <n x="225"/>
        <n x="655"/>
        <n x="177"/>
      </t>
    </mdx>
    <mdx n="0" f="v">
      <t c="3" si="227">
        <n x="225"/>
        <n x="322"/>
        <n x="245"/>
      </t>
    </mdx>
    <mdx n="0" f="v">
      <t c="3" si="227">
        <n x="225"/>
        <n x="285"/>
        <n x="245"/>
      </t>
    </mdx>
    <mdx n="0" f="v">
      <t c="3" si="227">
        <n x="225"/>
        <n x="275"/>
        <n x="245"/>
      </t>
    </mdx>
    <mdx n="0" f="v">
      <t c="3" si="227">
        <n x="225"/>
        <n x="274"/>
        <n x="245"/>
      </t>
    </mdx>
    <mdx n="0" f="v">
      <t c="3" si="227">
        <n x="225"/>
        <n x="284"/>
        <n x="245"/>
      </t>
    </mdx>
    <mdx n="0" f="v">
      <t c="3" si="227">
        <n x="225"/>
        <n x="290"/>
        <n x="245"/>
      </t>
    </mdx>
    <mdx n="0" f="v">
      <t c="3" si="227">
        <n x="225"/>
        <n x="289"/>
        <n x="245"/>
      </t>
    </mdx>
    <mdx n="0" f="v">
      <t c="3" si="227">
        <n x="225"/>
        <n x="288"/>
        <n x="245"/>
      </t>
    </mdx>
    <mdx n="0" f="v">
      <t c="3" si="227">
        <n x="225"/>
        <n x="287"/>
        <n x="245"/>
      </t>
    </mdx>
    <mdx n="0" f="v">
      <t c="3" si="227">
        <n x="225"/>
        <n x="286"/>
        <n x="245"/>
      </t>
    </mdx>
    <mdx n="0" f="v">
      <t c="3" si="227">
        <n x="225"/>
        <n x="292"/>
        <n x="245"/>
      </t>
    </mdx>
    <mdx n="0" f="v">
      <t c="3" si="227">
        <n x="225"/>
        <n x="300"/>
        <n x="245"/>
      </t>
    </mdx>
    <mdx n="0" f="v">
      <t c="3" si="227">
        <n x="225"/>
        <n x="296"/>
        <n x="245"/>
      </t>
    </mdx>
    <mdx n="0" f="v">
      <t c="3" si="227">
        <n x="225"/>
        <n x="609"/>
        <n x="245"/>
      </t>
    </mdx>
    <mdx n="0" f="v">
      <t c="3" si="227">
        <n x="225"/>
        <n x="325"/>
        <n x="245"/>
      </t>
    </mdx>
    <mdx n="0" f="v">
      <t c="3" si="227">
        <n x="225"/>
        <n x="313"/>
        <n x="245"/>
      </t>
    </mdx>
    <mdx n="0" f="v">
      <t c="3" si="227">
        <n x="225"/>
        <n x="335"/>
        <n x="245"/>
      </t>
    </mdx>
    <mdx n="0" f="v">
      <t c="3" si="227">
        <n x="225"/>
        <n x="309"/>
        <n x="245"/>
      </t>
    </mdx>
    <mdx n="0" f="v">
      <t c="3" si="227">
        <n x="225"/>
        <n x="334"/>
        <n x="245"/>
      </t>
    </mdx>
    <mdx n="0" f="v">
      <t c="3" si="227">
        <n x="225"/>
        <n x="343"/>
        <n x="245"/>
      </t>
    </mdx>
    <mdx n="0" f="v">
      <t c="3" si="227">
        <n x="225"/>
        <n x="279"/>
        <n x="245"/>
      </t>
    </mdx>
    <mdx n="0" f="v">
      <t c="3" si="227">
        <n x="225"/>
        <n x="557"/>
        <n x="245"/>
      </t>
    </mdx>
    <mdx n="0" f="v">
      <t c="3" si="227">
        <n x="225"/>
        <n x="551"/>
        <n x="245"/>
      </t>
    </mdx>
    <mdx n="0" f="v">
      <t c="3" si="227">
        <n x="225"/>
        <n x="333"/>
        <n x="245"/>
      </t>
    </mdx>
    <mdx n="0" f="v">
      <t c="3" si="227">
        <n x="225"/>
        <n x="550"/>
        <n x="245"/>
      </t>
    </mdx>
    <mdx n="0" f="v">
      <t c="3" si="227">
        <n x="225"/>
        <n x="549"/>
        <n x="245"/>
      </t>
    </mdx>
    <mdx n="0" f="v">
      <t c="3" si="227">
        <n x="225"/>
        <n x="558"/>
        <n x="245"/>
      </t>
    </mdx>
    <mdx n="0" f="v">
      <t c="3" si="227">
        <n x="225"/>
        <n x="559"/>
        <n x="245"/>
      </t>
    </mdx>
    <mdx n="0" f="v">
      <t c="3" si="227">
        <n x="225"/>
        <n x="560"/>
        <n x="245"/>
      </t>
    </mdx>
    <mdx n="0" f="v">
      <t c="3" si="227">
        <n x="225"/>
        <n x="561"/>
        <n x="245"/>
      </t>
    </mdx>
    <mdx n="0" f="v">
      <t c="3" si="227">
        <n x="225"/>
        <n x="562"/>
        <n x="245"/>
      </t>
    </mdx>
    <mdx n="0" f="v">
      <t c="3" si="227">
        <n x="225"/>
        <n x="298"/>
        <n x="245"/>
      </t>
    </mdx>
    <mdx n="0" f="v">
      <t c="3" si="227">
        <n x="225"/>
        <n x="341"/>
        <n x="245"/>
      </t>
    </mdx>
    <mdx n="0" f="v">
      <t c="3" si="227">
        <n x="225"/>
        <n x="552"/>
        <n x="245"/>
      </t>
    </mdx>
    <mdx n="0" f="v">
      <t c="3" si="227">
        <n x="225"/>
        <n x="340"/>
        <n x="245"/>
      </t>
    </mdx>
    <mdx n="0" f="v">
      <t c="3" si="227">
        <n x="225"/>
        <n x="282"/>
        <n x="245"/>
      </t>
    </mdx>
    <mdx n="0" f="v">
      <t c="3" si="227">
        <n x="225"/>
        <n x="315"/>
        <n x="245"/>
      </t>
    </mdx>
    <mdx n="0" f="v">
      <t c="3" si="227">
        <n x="225"/>
        <n x="314"/>
        <n x="245"/>
      </t>
    </mdx>
    <mdx n="0" f="v">
      <t c="3" si="227">
        <n x="225"/>
        <n x="339"/>
        <n x="245"/>
      </t>
    </mdx>
    <mdx n="0" f="v">
      <t c="3" si="227">
        <n x="225"/>
        <n x="324"/>
        <n x="245"/>
      </t>
    </mdx>
    <mdx n="0" f="v">
      <t c="3" si="227">
        <n x="225"/>
        <n x="312"/>
        <n x="245"/>
      </t>
    </mdx>
    <mdx n="0" f="v">
      <t c="3" si="227">
        <n x="225"/>
        <n x="310"/>
        <n x="245"/>
      </t>
    </mdx>
    <mdx n="0" f="v">
      <t c="3" si="227">
        <n x="225"/>
        <n x="308"/>
        <n x="245"/>
      </t>
    </mdx>
    <mdx n="0" f="v">
      <t c="3" si="227">
        <n x="225"/>
        <n x="306"/>
        <n x="245"/>
      </t>
    </mdx>
    <mdx n="0" f="v">
      <t c="3" si="227">
        <n x="225"/>
        <n x="305"/>
        <n x="245"/>
      </t>
    </mdx>
    <mdx n="0" f="v">
      <t c="3" si="227">
        <n x="225"/>
        <n x="323"/>
        <n x="245"/>
      </t>
    </mdx>
    <mdx n="0" f="v">
      <t c="3" si="227">
        <n x="225"/>
        <n x="291"/>
        <n x="245"/>
      </t>
    </mdx>
    <mdx n="0" f="v">
      <t c="3" si="227">
        <n x="225"/>
        <n x="303"/>
        <n x="245"/>
      </t>
    </mdx>
    <mdx n="0" f="v">
      <t c="3" si="227">
        <n x="225"/>
        <n x="352"/>
        <n x="245"/>
      </t>
    </mdx>
    <mdx n="0" f="v">
      <t c="3" si="227">
        <n x="225"/>
        <n x="302"/>
        <n x="245"/>
      </t>
    </mdx>
    <mdx n="0" f="v">
      <t c="3" si="227">
        <n x="225"/>
        <n x="342"/>
        <n x="245"/>
      </t>
    </mdx>
    <mdx n="0" f="v">
      <t c="3" si="227">
        <n x="225"/>
        <n x="332"/>
        <n x="245"/>
      </t>
    </mdx>
    <mdx n="0" f="v">
      <t c="3" si="227">
        <n x="225"/>
        <n x="331"/>
        <n x="245"/>
      </t>
    </mdx>
    <mdx n="0" f="v">
      <t c="3" si="227">
        <n x="225"/>
        <n x="349"/>
        <n x="245"/>
      </t>
    </mdx>
    <mdx n="0" f="v">
      <t c="3" si="227">
        <n x="225"/>
        <n x="553"/>
        <n x="245"/>
      </t>
    </mdx>
    <mdx n="0" f="v">
      <t c="3" si="227">
        <n x="225"/>
        <n x="330"/>
        <n x="245"/>
      </t>
    </mdx>
    <mdx n="0" f="v">
      <t c="3" si="227">
        <n x="225"/>
        <n x="351"/>
        <n x="245"/>
      </t>
    </mdx>
    <mdx n="0" f="v">
      <t c="3" si="227">
        <n x="225"/>
        <n x="554"/>
        <n x="245"/>
      </t>
    </mdx>
    <mdx n="0" f="v">
      <t c="3" si="227">
        <n x="225"/>
        <n x="556"/>
        <n x="245"/>
      </t>
    </mdx>
    <mdx n="0" f="v">
      <t c="3" si="227">
        <n x="225"/>
        <n x="354"/>
        <n x="245"/>
      </t>
    </mdx>
    <mdx n="0" f="v">
      <t c="3" si="227">
        <n x="225"/>
        <n x="575"/>
        <n x="245"/>
      </t>
    </mdx>
    <mdx n="0" f="v">
      <t c="3" si="227">
        <n x="225"/>
        <n x="576"/>
        <n x="245"/>
      </t>
    </mdx>
    <mdx n="0" f="v">
      <t c="3" si="227">
        <n x="225"/>
        <n x="577"/>
        <n x="245"/>
      </t>
    </mdx>
    <mdx n="0" f="v">
      <t c="3" si="227">
        <n x="225"/>
        <n x="578"/>
        <n x="245"/>
      </t>
    </mdx>
    <mdx n="0" f="v">
      <t c="3" si="227">
        <n x="225"/>
        <n x="579"/>
        <n x="245"/>
      </t>
    </mdx>
    <mdx n="0" f="v">
      <t c="3" si="227">
        <n x="225"/>
        <n x="353"/>
        <n x="245"/>
      </t>
    </mdx>
    <mdx n="0" f="v">
      <t c="3" si="227">
        <n x="225"/>
        <n x="347"/>
        <n x="245"/>
      </t>
    </mdx>
    <mdx n="0" f="v">
      <t c="3" si="227">
        <n x="225"/>
        <n x="594"/>
        <n x="245"/>
      </t>
    </mdx>
    <mdx n="0" f="v">
      <t c="3" si="227">
        <n x="225"/>
        <n x="590"/>
        <n x="245"/>
      </t>
    </mdx>
    <mdx n="0" f="v">
      <t c="3" si="227">
        <n x="225"/>
        <n x="595"/>
        <n x="245"/>
      </t>
    </mdx>
    <mdx n="0" f="v">
      <t c="3" si="227">
        <n x="225"/>
        <n x="610"/>
        <n x="245"/>
      </t>
    </mdx>
    <mdx n="0" f="v">
      <t c="3" si="227">
        <n x="225"/>
        <n x="569"/>
        <n x="245"/>
      </t>
    </mdx>
    <mdx n="0" f="v">
      <t c="3" si="227">
        <n x="225"/>
        <n x="598"/>
        <n x="245"/>
      </t>
    </mdx>
    <mdx n="0" f="v">
      <t c="3" si="227">
        <n x="225"/>
        <n x="295"/>
        <n x="245"/>
      </t>
    </mdx>
    <mdx n="0" f="v">
      <t c="3" si="227">
        <n x="225"/>
        <n x="563"/>
        <n x="245"/>
      </t>
    </mdx>
    <mdx n="0" f="v">
      <t c="3" si="227">
        <n x="225"/>
        <n x="564"/>
        <n x="245"/>
      </t>
    </mdx>
    <mdx n="0" f="v">
      <t c="3" si="227">
        <n x="225"/>
        <n x="565"/>
        <n x="245"/>
      </t>
    </mdx>
    <mdx n="0" f="v">
      <t c="3" si="227">
        <n x="225"/>
        <n x="566"/>
        <n x="245"/>
      </t>
    </mdx>
    <mdx n="0" f="v">
      <t c="3" si="227">
        <n x="225"/>
        <n x="567"/>
        <n x="245"/>
      </t>
    </mdx>
    <mdx n="0" f="v">
      <t c="3" si="227">
        <n x="225"/>
        <n x="568"/>
        <n x="245"/>
      </t>
    </mdx>
    <mdx n="0" f="v">
      <t c="3" si="227">
        <n x="225"/>
        <n x="597"/>
        <n x="245"/>
      </t>
    </mdx>
    <mdx n="0" f="v">
      <t c="3" si="227">
        <n x="225"/>
        <n x="589"/>
        <n x="245"/>
      </t>
    </mdx>
    <mdx n="0" f="v">
      <t c="3" si="227">
        <n x="225"/>
        <n x="591"/>
        <n x="245"/>
      </t>
    </mdx>
    <mdx n="0" f="v">
      <t c="3" si="227">
        <n x="225"/>
        <n x="592"/>
        <n x="245"/>
      </t>
    </mdx>
    <mdx n="0" f="v">
      <t c="3" si="227">
        <n x="225"/>
        <n x="600"/>
        <n x="245"/>
      </t>
    </mdx>
    <mdx n="0" f="v">
      <t c="3" si="227">
        <n x="225"/>
        <n x="599"/>
        <n x="245"/>
      </t>
    </mdx>
    <mdx n="0" f="v">
      <t c="3" si="227">
        <n x="225"/>
        <n x="601"/>
        <n x="245"/>
      </t>
    </mdx>
    <mdx n="0" f="v">
      <t c="3" si="227">
        <n x="225"/>
        <n x="582"/>
        <n x="245"/>
      </t>
    </mdx>
    <mdx n="0" f="v">
      <t c="3" si="227">
        <n x="225"/>
        <n x="571"/>
        <n x="245"/>
      </t>
    </mdx>
    <mdx n="0" f="v">
      <t c="3" si="227">
        <n x="225"/>
        <n x="572"/>
        <n x="245"/>
      </t>
    </mdx>
    <mdx n="0" f="v">
      <t c="3" si="227">
        <n x="225"/>
        <n x="580"/>
        <n x="245"/>
      </t>
    </mdx>
    <mdx n="0" f="v">
      <t c="3" si="227">
        <n x="225"/>
        <n x="573"/>
        <n x="245"/>
      </t>
    </mdx>
    <mdx n="0" f="v">
      <t c="3" si="227">
        <n x="225"/>
        <n x="581"/>
        <n x="245"/>
      </t>
    </mdx>
    <mdx n="0" f="v">
      <t c="3" si="227">
        <n x="225"/>
        <n x="583"/>
        <n x="245"/>
      </t>
    </mdx>
    <mdx n="0" f="v">
      <t c="3" si="227">
        <n x="225"/>
        <n x="555"/>
        <n x="245"/>
      </t>
    </mdx>
    <mdx n="0" f="v">
      <t c="3" si="227">
        <n x="225"/>
        <n x="570"/>
        <n x="245"/>
      </t>
    </mdx>
    <mdx n="0" f="v">
      <t c="3" si="227">
        <n x="225"/>
        <n x="574"/>
        <n x="245"/>
      </t>
    </mdx>
    <mdx n="0" f="v">
      <t c="3" si="227">
        <n x="225"/>
        <n x="596"/>
        <n x="245"/>
      </t>
    </mdx>
    <mdx n="0" f="v">
      <t c="3" si="227">
        <n x="225"/>
        <n x="584"/>
        <n x="245"/>
      </t>
    </mdx>
    <mdx n="0" f="v">
      <t c="3" si="227">
        <n x="225"/>
        <n x="585"/>
        <n x="245"/>
      </t>
    </mdx>
    <mdx n="0" f="v">
      <t c="3" si="227">
        <n x="225"/>
        <n x="586"/>
        <n x="245"/>
      </t>
    </mdx>
    <mdx n="0" f="v">
      <t c="3" si="227">
        <n x="225"/>
        <n x="588"/>
        <n x="245"/>
      </t>
    </mdx>
    <mdx n="0" f="v">
      <t c="3" si="227">
        <n x="225"/>
        <n x="611"/>
        <n x="245"/>
      </t>
    </mdx>
    <mdx n="0" f="v">
      <t c="3" si="227">
        <n x="225"/>
        <n x="612"/>
        <n x="245"/>
      </t>
    </mdx>
    <mdx n="0" f="v">
      <t c="3" si="227">
        <n x="225"/>
        <n x="620"/>
        <n x="245"/>
      </t>
    </mdx>
    <mdx n="0" f="v">
      <t c="3" si="227">
        <n x="225"/>
        <n x="643"/>
        <n x="245"/>
      </t>
    </mdx>
    <mdx n="0" f="v">
      <t c="3" si="227">
        <n x="225"/>
        <n x="587"/>
        <n x="245"/>
      </t>
    </mdx>
    <mdx n="0" f="v">
      <t c="3" si="227">
        <n x="225"/>
        <n x="602"/>
        <n x="245"/>
      </t>
    </mdx>
    <mdx n="0" f="v">
      <t c="3" si="227">
        <n x="225"/>
        <n x="603"/>
        <n x="245"/>
      </t>
    </mdx>
    <mdx n="0" f="v">
      <t c="3" si="227">
        <n x="225"/>
        <n x="604"/>
        <n x="245"/>
      </t>
    </mdx>
    <mdx n="0" f="v">
      <t c="3" si="227">
        <n x="225"/>
        <n x="605"/>
        <n x="245"/>
      </t>
    </mdx>
    <mdx n="0" f="v">
      <t c="3" si="227">
        <n x="225"/>
        <n x="617"/>
        <n x="245"/>
      </t>
    </mdx>
    <mdx n="0" f="v">
      <t c="3" si="227">
        <n x="225"/>
        <n x="618"/>
        <n x="245"/>
      </t>
    </mdx>
    <mdx n="0" f="v">
      <t c="3" si="227">
        <n x="225"/>
        <n x="619"/>
        <n x="245"/>
      </t>
    </mdx>
    <mdx n="0" f="v">
      <t c="3" si="227">
        <n x="225"/>
        <n x="621"/>
        <n x="245"/>
      </t>
    </mdx>
    <mdx n="0" f="v">
      <t c="3" si="227">
        <n x="225"/>
        <n x="613"/>
        <n x="245"/>
      </t>
    </mdx>
    <mdx n="0" f="v">
      <t c="3" si="227">
        <n x="225"/>
        <n x="615"/>
        <n x="245"/>
      </t>
    </mdx>
    <mdx n="0" f="v">
      <t c="3" si="227">
        <n x="225"/>
        <n x="616"/>
        <n x="245"/>
      </t>
    </mdx>
    <mdx n="0" f="v">
      <t c="3" si="227">
        <n x="225"/>
        <n x="608"/>
        <n x="245"/>
      </t>
    </mdx>
    <mdx n="0" f="v">
      <t c="3" si="227">
        <n x="225"/>
        <n x="614"/>
        <n x="245"/>
      </t>
    </mdx>
    <mdx n="0" f="v">
      <t c="3" si="227">
        <n x="225"/>
        <n x="635"/>
        <n x="245"/>
      </t>
    </mdx>
    <mdx n="0" f="v">
      <t c="3" si="227">
        <n x="225"/>
        <n x="636"/>
        <n x="245"/>
      </t>
    </mdx>
    <mdx n="0" f="v">
      <t c="3" si="227">
        <n x="225"/>
        <n x="637"/>
        <n x="245"/>
      </t>
    </mdx>
    <mdx n="0" f="v">
      <t c="3" si="227">
        <n x="225"/>
        <n x="639"/>
        <n x="245"/>
      </t>
    </mdx>
    <mdx n="0" f="v">
      <t c="3" si="227">
        <n x="225"/>
        <n x="646"/>
        <n x="245"/>
      </t>
    </mdx>
    <mdx n="0" f="v">
      <t c="3" si="227">
        <n x="225"/>
        <n x="644"/>
        <n x="245"/>
      </t>
    </mdx>
    <mdx n="0" f="v">
      <t c="3" si="227">
        <n x="225"/>
        <n x="650"/>
        <n x="245"/>
      </t>
    </mdx>
    <mdx n="0" f="v">
      <t c="3" si="227">
        <n x="225"/>
        <n x="624"/>
        <n x="245"/>
      </t>
    </mdx>
    <mdx n="0" f="v">
      <t c="3" si="227">
        <n x="225"/>
        <n x="648"/>
        <n x="245"/>
      </t>
    </mdx>
    <mdx n="0" f="v">
      <t c="3" si="227">
        <n x="225"/>
        <n x="649"/>
        <n x="245"/>
      </t>
    </mdx>
    <mdx n="0" f="v">
      <t c="3" si="227">
        <n x="225"/>
        <n x="651"/>
        <n x="245"/>
      </t>
    </mdx>
    <mdx n="0" f="v">
      <t c="3" si="227">
        <n x="225"/>
        <n x="606"/>
        <n x="245"/>
      </t>
    </mdx>
    <mdx n="0" f="v">
      <t c="3" si="227">
        <n x="225"/>
        <n x="645"/>
        <n x="245"/>
      </t>
    </mdx>
    <mdx n="0" f="v">
      <t c="3" si="227">
        <n x="225"/>
        <n x="652"/>
        <n x="245"/>
      </t>
    </mdx>
    <mdx n="0" f="v">
      <t c="3" si="227">
        <n x="225"/>
        <n x="622"/>
        <n x="245"/>
      </t>
    </mdx>
    <mdx n="0" f="v">
      <t c="3" si="227">
        <n x="225"/>
        <n x="623"/>
        <n x="245"/>
      </t>
    </mdx>
    <mdx n="0" f="v">
      <t c="3" si="227">
        <n x="225"/>
        <n x="625"/>
        <n x="245"/>
      </t>
    </mdx>
    <mdx n="0" f="v">
      <t c="3" si="227">
        <n x="225"/>
        <n x="653"/>
        <n x="245"/>
      </t>
    </mdx>
    <mdx n="0" f="v">
      <t c="3" si="227">
        <n x="225"/>
        <n x="627"/>
        <n x="245"/>
      </t>
    </mdx>
    <mdx n="0" f="v">
      <t c="3" si="227">
        <n x="225"/>
        <n x="647"/>
        <n x="245"/>
      </t>
    </mdx>
    <mdx n="0" f="v">
      <t c="3" si="227">
        <n x="225"/>
        <n x="632"/>
        <n x="245"/>
      </t>
    </mdx>
    <mdx n="0" f="v">
      <t c="3" si="227">
        <n x="225"/>
        <n x="655"/>
        <n x="245"/>
      </t>
    </mdx>
    <mdx n="0" f="v">
      <t c="3" si="227">
        <n x="225"/>
        <n x="628"/>
        <n x="245"/>
      </t>
    </mdx>
    <mdx n="0" f="v">
      <t c="3" si="227">
        <n x="225"/>
        <n x="633"/>
        <n x="245"/>
      </t>
    </mdx>
    <mdx n="0" f="v">
      <t c="3" si="227">
        <n x="225"/>
        <n x="641"/>
        <n x="245"/>
      </t>
    </mdx>
    <mdx n="0" f="v">
      <t c="3" si="227">
        <n x="225"/>
        <n x="640"/>
        <n x="245"/>
      </t>
    </mdx>
    <mdx n="0" f="v">
      <t c="3" si="227">
        <n x="225"/>
        <n x="630"/>
        <n x="245"/>
      </t>
    </mdx>
    <mdx n="0" f="v">
      <t c="3" si="227">
        <n x="225"/>
        <n x="607"/>
        <n x="245"/>
      </t>
    </mdx>
    <mdx n="0" f="v">
      <t c="3" si="227">
        <n x="225"/>
        <n x="629"/>
        <n x="245"/>
      </t>
    </mdx>
    <mdx n="0" f="v">
      <t c="3" si="227">
        <n x="225"/>
        <n x="626"/>
        <n x="245"/>
      </t>
    </mdx>
    <mdx n="0" f="v">
      <t c="3" si="227">
        <n x="225"/>
        <n x="631"/>
        <n x="245"/>
      </t>
    </mdx>
    <mdx n="0" f="v">
      <t c="3" si="227">
        <n x="225"/>
        <n x="634"/>
        <n x="245"/>
      </t>
    </mdx>
    <mdx n="0" f="v">
      <t c="3" si="227">
        <n x="225"/>
        <n x="638"/>
        <n x="245"/>
      </t>
    </mdx>
    <mdx n="0" f="v">
      <t c="3" si="227">
        <n x="225"/>
        <n x="654"/>
        <n x="245"/>
      </t>
    </mdx>
    <mdx n="0" f="v">
      <t c="3" si="227">
        <n x="225"/>
        <n x="642"/>
        <n x="245"/>
      </t>
    </mdx>
    <mdx n="0" f="v">
      <t c="3" si="227">
        <n x="225"/>
        <n x="285"/>
        <n x="34"/>
      </t>
    </mdx>
    <mdx n="0" f="v">
      <t c="3" si="227">
        <n x="225"/>
        <n x="275"/>
        <n x="34"/>
      </t>
    </mdx>
    <mdx n="0" f="v">
      <t c="3" si="227">
        <n x="225"/>
        <n x="284"/>
        <n x="34"/>
      </t>
    </mdx>
    <mdx n="0" f="v">
      <t c="3" si="227">
        <n x="225"/>
        <n x="290"/>
        <n x="34"/>
      </t>
    </mdx>
    <mdx n="0" f="v">
      <t c="3" si="227">
        <n x="225"/>
        <n x="289"/>
        <n x="34"/>
      </t>
    </mdx>
    <mdx n="0" f="v">
      <t c="3" si="227">
        <n x="225"/>
        <n x="287"/>
        <n x="34"/>
      </t>
    </mdx>
    <mdx n="0" f="v">
      <t c="3" si="227">
        <n x="225"/>
        <n x="286"/>
        <n x="34"/>
      </t>
    </mdx>
    <mdx n="0" f="v">
      <t c="3" si="227">
        <n x="225"/>
        <n x="292"/>
        <n x="34"/>
      </t>
    </mdx>
    <mdx n="0" f="v">
      <t c="3" si="227">
        <n x="225"/>
        <n x="341"/>
        <n x="34"/>
      </t>
    </mdx>
    <mdx n="0" f="v">
      <t c="3" si="227">
        <n x="225"/>
        <n x="325"/>
        <n x="34"/>
      </t>
    </mdx>
    <mdx n="0" f="v">
      <t c="3" si="227">
        <n x="225"/>
        <n x="335"/>
        <n x="34"/>
      </t>
    </mdx>
    <mdx n="0" f="v">
      <t c="3" si="227">
        <n x="225"/>
        <n x="334"/>
        <n x="34"/>
      </t>
    </mdx>
    <mdx n="0" f="v">
      <t c="3" si="227">
        <n x="225"/>
        <n x="343"/>
        <n x="34"/>
      </t>
    </mdx>
    <mdx n="0" f="v">
      <t c="3" si="227">
        <n x="225"/>
        <n x="557"/>
        <n x="34"/>
      </t>
    </mdx>
    <mdx n="0" f="v">
      <t c="3" si="227">
        <n x="225"/>
        <n x="551"/>
        <n x="34"/>
      </t>
    </mdx>
    <mdx n="0" f="v">
      <t c="3" si="227">
        <n x="225"/>
        <n x="333"/>
        <n x="34"/>
      </t>
    </mdx>
    <mdx n="0" f="v">
      <t c="3" si="227">
        <n x="225"/>
        <n x="549"/>
        <n x="34"/>
      </t>
    </mdx>
    <mdx n="0" f="v">
      <t c="3" si="227">
        <n x="225"/>
        <n x="558"/>
        <n x="34"/>
      </t>
    </mdx>
    <mdx n="0" f="v">
      <t c="3" si="227">
        <n x="225"/>
        <n x="559"/>
        <n x="34"/>
      </t>
    </mdx>
    <mdx n="0" f="v">
      <t c="3" si="227">
        <n x="225"/>
        <n x="560"/>
        <n x="34"/>
      </t>
    </mdx>
    <mdx n="0" f="v">
      <t c="3" si="227">
        <n x="225"/>
        <n x="561"/>
        <n x="34"/>
      </t>
    </mdx>
    <mdx n="0" f="v">
      <t c="3" si="227">
        <n x="225"/>
        <n x="562"/>
        <n x="34"/>
      </t>
    </mdx>
    <mdx n="0" f="v">
      <t c="3" si="227">
        <n x="225"/>
        <n x="300"/>
        <n x="34"/>
      </t>
    </mdx>
    <mdx n="0" f="v">
      <t c="3" si="227">
        <n x="225"/>
        <n x="592"/>
        <n x="34"/>
      </t>
    </mdx>
    <mdx n="0" f="v">
      <t c="3" si="227">
        <n x="225"/>
        <n x="296"/>
        <n x="34"/>
      </t>
    </mdx>
    <mdx n="0" f="v">
      <t c="3" si="227">
        <n x="225"/>
        <n x="556"/>
        <n x="34"/>
      </t>
    </mdx>
    <mdx n="0" f="v">
      <t c="3" si="227">
        <n x="225"/>
        <n x="298"/>
        <n x="34"/>
      </t>
    </mdx>
    <mdx n="0" f="v">
      <t c="3" si="227">
        <n x="225"/>
        <n x="282"/>
        <n x="34"/>
      </t>
    </mdx>
    <mdx n="0" f="v">
      <t c="3" si="227">
        <n x="225"/>
        <n x="315"/>
        <n x="34"/>
      </t>
    </mdx>
    <mdx n="0" f="v">
      <t c="3" si="227">
        <n x="225"/>
        <n x="339"/>
        <n x="34"/>
      </t>
    </mdx>
    <mdx n="0" f="v">
      <t c="3" si="227">
        <n x="225"/>
        <n x="324"/>
        <n x="34"/>
      </t>
    </mdx>
    <mdx n="0" f="v">
      <t c="3" si="227">
        <n x="225"/>
        <n x="312"/>
        <n x="34"/>
      </t>
    </mdx>
    <mdx n="0" f="v">
      <t c="3" si="227">
        <n x="225"/>
        <n x="308"/>
        <n x="34"/>
      </t>
    </mdx>
    <mdx n="0" f="v">
      <t c="3" si="227">
        <n x="225"/>
        <n x="306"/>
        <n x="34"/>
      </t>
    </mdx>
    <mdx n="0" f="v">
      <t c="3" si="227">
        <n x="225"/>
        <n x="303"/>
        <n x="34"/>
      </t>
    </mdx>
    <mdx n="0" f="v">
      <t c="3" si="227">
        <n x="225"/>
        <n x="352"/>
        <n x="34"/>
      </t>
    </mdx>
    <mdx n="0" f="v">
      <t c="3" si="227">
        <n x="225"/>
        <n x="302"/>
        <n x="34"/>
      </t>
    </mdx>
    <mdx n="0" f="v">
      <t c="3" si="227">
        <n x="225"/>
        <n x="342"/>
        <n x="34"/>
      </t>
    </mdx>
    <mdx n="0" f="v">
      <t c="3" si="227">
        <n x="225"/>
        <n x="332"/>
        <n x="34"/>
      </t>
    </mdx>
    <mdx n="0" f="v">
      <t c="3" si="227">
        <n x="225"/>
        <n x="331"/>
        <n x="34"/>
      </t>
    </mdx>
    <mdx n="0" f="v">
      <t c="3" si="227">
        <n x="225"/>
        <n x="349"/>
        <n x="34"/>
      </t>
    </mdx>
    <mdx n="0" f="v">
      <t c="3" si="227">
        <n x="225"/>
        <n x="553"/>
        <n x="34"/>
      </t>
    </mdx>
    <mdx n="0" f="v">
      <t c="3" si="227">
        <n x="225"/>
        <n x="330"/>
        <n x="34"/>
      </t>
    </mdx>
    <mdx n="0" f="v">
      <t c="3" si="227">
        <n x="225"/>
        <n x="351"/>
        <n x="34"/>
      </t>
    </mdx>
    <mdx n="0" f="v">
      <t c="3" si="227">
        <n x="225"/>
        <n x="554"/>
        <n x="34"/>
      </t>
    </mdx>
    <mdx n="0" f="v">
      <t c="3" si="227">
        <n x="225"/>
        <n x="552"/>
        <n x="34"/>
      </t>
    </mdx>
    <mdx n="0" f="v">
      <t c="3" si="227">
        <n x="225"/>
        <n x="588"/>
        <n x="34"/>
      </t>
    </mdx>
    <mdx n="0" f="v">
      <t c="3" si="227">
        <n x="225"/>
        <n x="354"/>
        <n x="34"/>
      </t>
    </mdx>
    <mdx n="0" f="v">
      <t c="3" si="227">
        <n x="225"/>
        <n x="575"/>
        <n x="34"/>
      </t>
    </mdx>
    <mdx n="0" f="v">
      <t c="3" si="227">
        <n x="225"/>
        <n x="576"/>
        <n x="34"/>
      </t>
    </mdx>
    <mdx n="0" f="v">
      <t c="3" si="227">
        <n x="225"/>
        <n x="577"/>
        <n x="34"/>
      </t>
    </mdx>
    <mdx n="0" f="v">
      <t c="3" si="227">
        <n x="225"/>
        <n x="578"/>
        <n x="34"/>
      </t>
    </mdx>
    <mdx n="0" f="v">
      <t c="3" si="227">
        <n x="225"/>
        <n x="579"/>
        <n x="34"/>
      </t>
    </mdx>
    <mdx n="0" f="v">
      <t c="3" si="227">
        <n x="225"/>
        <n x="353"/>
        <n x="34"/>
      </t>
    </mdx>
    <mdx n="0" f="v">
      <t c="3" si="227">
        <n x="225"/>
        <n x="347"/>
        <n x="34"/>
      </t>
    </mdx>
    <mdx n="0" f="v">
      <t c="3" si="227">
        <n x="225"/>
        <n x="569"/>
        <n x="34"/>
      </t>
    </mdx>
    <mdx n="0" f="v">
      <t c="3" si="227">
        <n x="225"/>
        <n x="589"/>
        <n x="34"/>
      </t>
    </mdx>
    <mdx n="0" f="v">
      <t c="3" si="227">
        <n x="225"/>
        <n x="591"/>
        <n x="34"/>
      </t>
    </mdx>
    <mdx n="0" f="v">
      <t c="3" si="227">
        <n x="225"/>
        <n x="593"/>
        <n x="34"/>
      </t>
    </mdx>
    <mdx n="0" f="v">
      <t c="3" si="227">
        <n x="225"/>
        <n x="594"/>
        <n x="34"/>
      </t>
    </mdx>
    <mdx n="0" f="v">
      <t c="3" si="227">
        <n x="225"/>
        <n x="295"/>
        <n x="34"/>
      </t>
    </mdx>
    <mdx n="0" f="v">
      <t c="3" si="227">
        <n x="225"/>
        <n x="563"/>
        <n x="34"/>
      </t>
    </mdx>
    <mdx n="0" f="v">
      <t c="3" si="227">
        <n x="225"/>
        <n x="564"/>
        <n x="34"/>
      </t>
    </mdx>
    <mdx n="0" f="v">
      <t c="3" si="227">
        <n x="225"/>
        <n x="565"/>
        <n x="34"/>
      </t>
    </mdx>
    <mdx n="0" f="v">
      <t c="3" si="227">
        <n x="225"/>
        <n x="566"/>
        <n x="34"/>
      </t>
    </mdx>
    <mdx n="0" f="v">
      <t c="3" si="227">
        <n x="225"/>
        <n x="567"/>
        <n x="34"/>
      </t>
    </mdx>
    <mdx n="0" f="v">
      <t c="3" si="227">
        <n x="225"/>
        <n x="568"/>
        <n x="34"/>
      </t>
    </mdx>
    <mdx n="0" f="v">
      <t c="3" si="227">
        <n x="225"/>
        <n x="340"/>
        <n x="34"/>
      </t>
    </mdx>
    <mdx n="0" f="v">
      <t c="3" si="227">
        <n x="225"/>
        <n x="595"/>
        <n x="34"/>
      </t>
    </mdx>
    <mdx n="0" f="v">
      <t c="3" si="227">
        <n x="225"/>
        <n x="590"/>
        <n x="34"/>
      </t>
    </mdx>
    <mdx n="0" f="v">
      <t c="3" si="227">
        <n x="225"/>
        <n x="596"/>
        <n x="34"/>
      </t>
    </mdx>
    <mdx n="0" f="v">
      <t c="3" si="227">
        <n x="225"/>
        <n x="585"/>
        <n x="34"/>
      </t>
    </mdx>
    <mdx n="0" f="v">
      <t c="3" si="227">
        <n x="225"/>
        <n x="597"/>
        <n x="34"/>
      </t>
    </mdx>
    <mdx n="0" f="v">
      <t c="3" si="227">
        <n x="225"/>
        <n x="600"/>
        <n x="34"/>
      </t>
    </mdx>
    <mdx n="0" f="v">
      <t c="3" si="227">
        <n x="225"/>
        <n x="571"/>
        <n x="34"/>
      </t>
    </mdx>
    <mdx n="0" f="v">
      <t c="3" si="227">
        <n x="225"/>
        <n x="572"/>
        <n x="34"/>
      </t>
    </mdx>
    <mdx n="0" f="v">
      <t c="3" si="227">
        <n x="225"/>
        <n x="580"/>
        <n x="34"/>
      </t>
    </mdx>
    <mdx n="0" f="v">
      <t c="3" si="227">
        <n x="225"/>
        <n x="573"/>
        <n x="34"/>
      </t>
    </mdx>
    <mdx n="0" f="v">
      <t c="3" si="227">
        <n x="225"/>
        <n x="581"/>
        <n x="34"/>
      </t>
    </mdx>
    <mdx n="0" f="v">
      <t c="3" si="227">
        <n x="225"/>
        <n x="583"/>
        <n x="34"/>
      </t>
    </mdx>
    <mdx n="0" f="v">
      <t c="3" si="227">
        <n x="225"/>
        <n x="555"/>
        <n x="34"/>
      </t>
    </mdx>
    <mdx n="0" f="v">
      <t c="3" si="227">
        <n x="225"/>
        <n x="570"/>
        <n x="34"/>
      </t>
    </mdx>
    <mdx n="0" f="v">
      <t c="3" si="227">
        <n x="225"/>
        <n x="574"/>
        <n x="34"/>
      </t>
    </mdx>
    <mdx n="0" f="v">
      <t c="3" si="227">
        <n x="225"/>
        <n x="601"/>
        <n x="34"/>
      </t>
    </mdx>
    <mdx n="0" f="v">
      <t c="3" si="227">
        <n x="225"/>
        <n x="619"/>
        <n x="34"/>
      </t>
    </mdx>
    <mdx n="0" f="v">
      <t c="3" si="227">
        <n x="225"/>
        <n x="582"/>
        <n x="34"/>
      </t>
    </mdx>
    <mdx n="0" f="v">
      <t c="3" si="227">
        <n x="225"/>
        <n x="584"/>
        <n x="34"/>
      </t>
    </mdx>
    <mdx n="0" f="v">
      <t c="3" si="227">
        <n x="225"/>
        <n x="609"/>
        <n x="34"/>
      </t>
    </mdx>
    <mdx n="0" f="v">
      <t c="3" si="227">
        <n x="225"/>
        <n x="610"/>
        <n x="34"/>
      </t>
    </mdx>
    <mdx n="0" f="v">
      <t c="3" si="227">
        <n x="225"/>
        <n x="599"/>
        <n x="34"/>
      </t>
    </mdx>
    <mdx n="0" f="v">
      <t c="3" si="227">
        <n x="225"/>
        <n x="586"/>
        <n x="34"/>
      </t>
    </mdx>
    <mdx n="0" f="v">
      <t c="3" si="227">
        <n x="225"/>
        <n x="598"/>
        <n x="34"/>
      </t>
    </mdx>
    <mdx n="0" f="v">
      <t c="3" si="227">
        <n x="225"/>
        <n x="611"/>
        <n x="34"/>
      </t>
    </mdx>
    <mdx n="0" f="v">
      <t c="3" si="227">
        <n x="225"/>
        <n x="612"/>
        <n x="34"/>
      </t>
    </mdx>
    <mdx n="0" f="v">
      <t c="3" si="227">
        <n x="225"/>
        <n x="620"/>
        <n x="34"/>
      </t>
    </mdx>
    <mdx n="0" f="v">
      <t c="3" si="227">
        <n x="225"/>
        <n x="617"/>
        <n x="34"/>
      </t>
    </mdx>
    <mdx n="0" f="v">
      <t c="3" si="227">
        <n x="225"/>
        <n x="653"/>
        <n x="34"/>
      </t>
    </mdx>
    <mdx n="0" f="v">
      <t c="3" si="227">
        <n x="225"/>
        <n x="618"/>
        <n x="34"/>
      </t>
    </mdx>
    <mdx n="0" f="v">
      <t c="3" si="227">
        <n x="225"/>
        <n x="621"/>
        <n x="34"/>
      </t>
    </mdx>
    <mdx n="0" f="v">
      <t c="3" si="227">
        <n x="225"/>
        <n x="587"/>
        <n x="34"/>
      </t>
    </mdx>
    <mdx n="0" f="v">
      <t c="3" si="227">
        <n x="225"/>
        <n x="602"/>
        <n x="34"/>
      </t>
    </mdx>
    <mdx n="0" f="v">
      <t c="3" si="227">
        <n x="225"/>
        <n x="603"/>
        <n x="34"/>
      </t>
    </mdx>
    <mdx n="0" f="v">
      <t c="3" si="227">
        <n x="225"/>
        <n x="604"/>
        <n x="34"/>
      </t>
    </mdx>
    <mdx n="0" f="v">
      <t c="3" si="227">
        <n x="225"/>
        <n x="605"/>
        <n x="34"/>
      </t>
    </mdx>
    <mdx n="0" f="v">
      <t c="3" si="227">
        <n x="225"/>
        <n x="650"/>
        <n x="34"/>
      </t>
    </mdx>
    <mdx n="0" f="v">
      <t c="3" si="227">
        <n x="225"/>
        <n x="613"/>
        <n x="34"/>
      </t>
    </mdx>
    <mdx n="0" f="v">
      <t c="3" si="227">
        <n x="225"/>
        <n x="615"/>
        <n x="34"/>
      </t>
    </mdx>
    <mdx n="0" f="v">
      <t c="3" si="227">
        <n x="225"/>
        <n x="616"/>
        <n x="34"/>
      </t>
    </mdx>
    <mdx n="0" f="v">
      <t c="3" si="227">
        <n x="225"/>
        <n x="608"/>
        <n x="34"/>
      </t>
    </mdx>
    <mdx n="0" f="v">
      <t c="3" si="227">
        <n x="225"/>
        <n x="614"/>
        <n x="34"/>
      </t>
    </mdx>
    <mdx n="0" f="v">
      <t c="3" si="227">
        <n x="225"/>
        <n x="635"/>
        <n x="34"/>
      </t>
    </mdx>
    <mdx n="0" f="v">
      <t c="3" si="227">
        <n x="225"/>
        <n x="636"/>
        <n x="34"/>
      </t>
    </mdx>
    <mdx n="0" f="v">
      <t c="3" si="227">
        <n x="225"/>
        <n x="637"/>
        <n x="34"/>
      </t>
    </mdx>
    <mdx n="0" f="v">
      <t c="3" si="227">
        <n x="225"/>
        <n x="606"/>
        <n x="34"/>
      </t>
    </mdx>
    <mdx n="0" f="v">
      <t c="3" si="227">
        <n x="225"/>
        <n x="649"/>
        <n x="34"/>
      </t>
    </mdx>
    <mdx n="0" f="v">
      <t c="3" si="227">
        <n x="225"/>
        <n x="625"/>
        <n x="34"/>
      </t>
    </mdx>
    <mdx n="0" f="v">
      <t c="3" si="227">
        <n x="225"/>
        <n x="643"/>
        <n x="34"/>
      </t>
    </mdx>
    <mdx n="0" f="v">
      <t c="3" si="227">
        <n x="225"/>
        <n x="646"/>
        <n x="34"/>
      </t>
    </mdx>
    <mdx n="0" f="v">
      <t c="3" si="227">
        <n x="225"/>
        <n x="627"/>
        <n x="34"/>
      </t>
    </mdx>
    <mdx n="0" f="v">
      <t c="3" si="227">
        <n x="225"/>
        <n x="645"/>
        <n x="34"/>
      </t>
    </mdx>
    <mdx n="0" f="v">
      <t c="3" si="227">
        <n x="225"/>
        <n x="632"/>
        <n x="34"/>
      </t>
    </mdx>
    <mdx n="0" f="v">
      <t c="3" si="227">
        <n x="225"/>
        <n x="644"/>
        <n x="34"/>
      </t>
    </mdx>
    <mdx n="0" f="v">
      <t c="3" si="227">
        <n x="225"/>
        <n x="648"/>
        <n x="34"/>
      </t>
    </mdx>
    <mdx n="0" f="v">
      <t c="3" si="227">
        <n x="225"/>
        <n x="622"/>
        <n x="34"/>
      </t>
    </mdx>
    <mdx n="0" f="v">
      <t c="3" si="227">
        <n x="225"/>
        <n x="623"/>
        <n x="34"/>
      </t>
    </mdx>
    <mdx n="0" f="v">
      <t c="3" si="227">
        <n x="225"/>
        <n x="624"/>
        <n x="34"/>
      </t>
    </mdx>
    <mdx n="0" f="v">
      <t c="3" si="227">
        <n x="225"/>
        <n x="639"/>
        <n x="34"/>
      </t>
    </mdx>
    <mdx n="0" f="v">
      <t c="3" si="227">
        <n x="225"/>
        <n x="651"/>
        <n x="34"/>
      </t>
    </mdx>
    <mdx n="0" f="v">
      <t c="3" si="227">
        <n x="225"/>
        <n x="647"/>
        <n x="34"/>
      </t>
    </mdx>
    <mdx n="0" f="v">
      <t c="3" si="227">
        <n x="225"/>
        <n x="652"/>
        <n x="34"/>
      </t>
    </mdx>
    <mdx n="0" f="v">
      <t c="3" si="227">
        <n x="225"/>
        <n x="654"/>
        <n x="34"/>
      </t>
    </mdx>
    <mdx n="0" f="v">
      <t c="3" si="227">
        <n x="225"/>
        <n x="655"/>
        <n x="34"/>
      </t>
    </mdx>
    <mdx n="0" f="v">
      <t c="3" si="227">
        <n x="225"/>
        <n x="628"/>
        <n x="34"/>
      </t>
    </mdx>
    <mdx n="0" f="v">
      <t c="3" si="227">
        <n x="225"/>
        <n x="633"/>
        <n x="34"/>
      </t>
    </mdx>
    <mdx n="0" f="v">
      <t c="3" si="227">
        <n x="225"/>
        <n x="641"/>
        <n x="34"/>
      </t>
    </mdx>
    <mdx n="0" f="v">
      <t c="3" si="227">
        <n x="225"/>
        <n x="640"/>
        <n x="34"/>
      </t>
    </mdx>
    <mdx n="0" f="v">
      <t c="3" si="227">
        <n x="225"/>
        <n x="630"/>
        <n x="34"/>
      </t>
    </mdx>
    <mdx n="0" f="v">
      <t c="3" si="227">
        <n x="225"/>
        <n x="607"/>
        <n x="34"/>
      </t>
    </mdx>
    <mdx n="0" f="v">
      <t c="3" si="227">
        <n x="225"/>
        <n x="629"/>
        <n x="34"/>
      </t>
    </mdx>
    <mdx n="0" f="v">
      <t c="3" si="227">
        <n x="225"/>
        <n x="626"/>
        <n x="34"/>
      </t>
    </mdx>
    <mdx n="0" f="v">
      <t c="3" si="227">
        <n x="225"/>
        <n x="631"/>
        <n x="34"/>
      </t>
    </mdx>
    <mdx n="0" f="v">
      <t c="3" si="227">
        <n x="225"/>
        <n x="634"/>
        <n x="34"/>
      </t>
    </mdx>
    <mdx n="0" f="v">
      <t c="3" si="227">
        <n x="225"/>
        <n x="638"/>
        <n x="34"/>
      </t>
    </mdx>
    <mdx n="0" f="v">
      <t c="3" si="227">
        <n x="225"/>
        <n x="642"/>
        <n x="34"/>
      </t>
    </mdx>
    <mdx n="0" f="v">
      <t c="3" si="227">
        <n x="225"/>
        <n x="285"/>
        <n x="29"/>
      </t>
    </mdx>
    <mdx n="0" f="v">
      <t c="3" si="227">
        <n x="225"/>
        <n x="275"/>
        <n x="29"/>
      </t>
    </mdx>
    <mdx n="0" f="v">
      <t c="3" si="227">
        <n x="225"/>
        <n x="284"/>
        <n x="29"/>
      </t>
    </mdx>
    <mdx n="0" f="v">
      <t c="3" si="227">
        <n x="225"/>
        <n x="290"/>
        <n x="29"/>
      </t>
    </mdx>
    <mdx n="0" f="v">
      <t c="3" si="227">
        <n x="225"/>
        <n x="289"/>
        <n x="29"/>
      </t>
    </mdx>
    <mdx n="0" f="v">
      <t c="3" si="227">
        <n x="225"/>
        <n x="287"/>
        <n x="29"/>
      </t>
    </mdx>
    <mdx n="0" f="v">
      <t c="3" si="227">
        <n x="225"/>
        <n x="286"/>
        <n x="29"/>
      </t>
    </mdx>
    <mdx n="0" f="v">
      <t c="3" si="227">
        <n x="225"/>
        <n x="292"/>
        <n x="29"/>
      </t>
    </mdx>
    <mdx n="0" f="v">
      <t c="3" si="227">
        <n x="225"/>
        <n x="552"/>
        <n x="29"/>
      </t>
    </mdx>
    <mdx n="0" f="v">
      <t c="3" si="227">
        <n x="225"/>
        <n x="556"/>
        <n x="29"/>
      </t>
    </mdx>
    <mdx n="0" f="v">
      <t c="3" si="227">
        <n x="225"/>
        <n x="325"/>
        <n x="29"/>
      </t>
    </mdx>
    <mdx n="0" f="v">
      <t c="3" si="227">
        <n x="225"/>
        <n x="335"/>
        <n x="29"/>
      </t>
    </mdx>
    <mdx n="0" f="v">
      <t c="3" si="227">
        <n x="225"/>
        <n x="309"/>
        <n x="29"/>
      </t>
    </mdx>
    <mdx n="0" f="v">
      <t c="3" si="227">
        <n x="225"/>
        <n x="334"/>
        <n x="29"/>
      </t>
    </mdx>
    <mdx n="0" f="v">
      <t c="3" si="227">
        <n x="225"/>
        <n x="343"/>
        <n x="29"/>
      </t>
    </mdx>
    <mdx n="0" f="v">
      <t c="3" si="227">
        <n x="225"/>
        <n x="557"/>
        <n x="29"/>
      </t>
    </mdx>
    <mdx n="0" f="v">
      <t c="3" si="227">
        <n x="225"/>
        <n x="333"/>
        <n x="29"/>
      </t>
    </mdx>
    <mdx n="0" f="v">
      <t c="3" si="227">
        <n x="225"/>
        <n x="550"/>
        <n x="29"/>
      </t>
    </mdx>
    <mdx n="0" f="v">
      <t c="3" si="227">
        <n x="225"/>
        <n x="549"/>
        <n x="29"/>
      </t>
    </mdx>
    <mdx n="0" f="v">
      <t c="3" si="227">
        <n x="225"/>
        <n x="558"/>
        <n x="29"/>
      </t>
    </mdx>
    <mdx n="0" f="v">
      <t c="3" si="227">
        <n x="225"/>
        <n x="559"/>
        <n x="29"/>
      </t>
    </mdx>
    <mdx n="0" f="v">
      <t c="3" si="227">
        <n x="225"/>
        <n x="560"/>
        <n x="29"/>
      </t>
    </mdx>
    <mdx n="0" f="v">
      <t c="3" si="227">
        <n x="225"/>
        <n x="561"/>
        <n x="29"/>
      </t>
    </mdx>
    <mdx n="0" f="v">
      <t c="3" si="227">
        <n x="225"/>
        <n x="562"/>
        <n x="29"/>
      </t>
    </mdx>
    <mdx n="0" f="v">
      <t c="3" si="227">
        <n x="225"/>
        <n x="595"/>
        <n x="29"/>
      </t>
    </mdx>
    <mdx n="0" f="v">
      <t c="3" si="227">
        <n x="225"/>
        <n x="300"/>
        <n x="29"/>
      </t>
    </mdx>
    <mdx n="0" f="v">
      <t c="3" si="227">
        <n x="225"/>
        <n x="341"/>
        <n x="29"/>
      </t>
    </mdx>
    <mdx n="0" f="v">
      <t c="3" si="227">
        <n x="225"/>
        <n x="296"/>
        <n x="29"/>
      </t>
    </mdx>
    <mdx n="0" f="v">
      <t c="3" si="227">
        <n x="225"/>
        <n x="584"/>
        <n x="29"/>
      </t>
    </mdx>
    <mdx n="0" f="v">
      <t c="3" si="227">
        <n x="225"/>
        <n x="282"/>
        <n x="29"/>
      </t>
    </mdx>
    <mdx n="0" f="v">
      <t c="3" si="227">
        <n x="225"/>
        <n x="315"/>
        <n x="29"/>
      </t>
    </mdx>
    <mdx n="0" f="v">
      <t c="3" si="227">
        <n x="225"/>
        <n x="339"/>
        <n x="29"/>
      </t>
    </mdx>
    <mdx n="0" f="v">
      <t c="3" si="227">
        <n x="225"/>
        <n x="324"/>
        <n x="29"/>
      </t>
    </mdx>
    <mdx n="0" f="v">
      <t c="3" si="227">
        <n x="225"/>
        <n x="312"/>
        <n x="29"/>
      </t>
    </mdx>
    <mdx n="0" f="v">
      <t c="3" si="227">
        <n x="225"/>
        <n x="308"/>
        <n x="29"/>
      </t>
    </mdx>
    <mdx n="0" f="v">
      <t c="3" si="227">
        <n x="225"/>
        <n x="306"/>
        <n x="29"/>
      </t>
    </mdx>
    <mdx n="0" f="v">
      <t c="3" si="227">
        <n x="225"/>
        <n x="323"/>
        <n x="29"/>
      </t>
    </mdx>
    <mdx n="0" f="v">
      <t c="3" si="227">
        <n x="225"/>
        <n x="291"/>
        <n x="29"/>
      </t>
    </mdx>
    <mdx n="0" f="v">
      <t c="3" si="227">
        <n x="225"/>
        <n x="303"/>
        <n x="29"/>
      </t>
    </mdx>
    <mdx n="0" f="v">
      <t c="3" si="227">
        <n x="225"/>
        <n x="352"/>
        <n x="29"/>
      </t>
    </mdx>
    <mdx n="0" f="v">
      <t c="3" si="227">
        <n x="225"/>
        <n x="302"/>
        <n x="29"/>
      </t>
    </mdx>
    <mdx n="0" f="v">
      <t c="3" si="227">
        <n x="225"/>
        <n x="342"/>
        <n x="29"/>
      </t>
    </mdx>
    <mdx n="0" f="v">
      <t c="3" si="227">
        <n x="225"/>
        <n x="332"/>
        <n x="29"/>
      </t>
    </mdx>
    <mdx n="0" f="v">
      <t c="3" si="227">
        <n x="225"/>
        <n x="331"/>
        <n x="29"/>
      </t>
    </mdx>
    <mdx n="0" f="v">
      <t c="3" si="227">
        <n x="225"/>
        <n x="349"/>
        <n x="29"/>
      </t>
    </mdx>
    <mdx n="0" f="v">
      <t c="3" si="227">
        <n x="225"/>
        <n x="553"/>
        <n x="29"/>
      </t>
    </mdx>
    <mdx n="0" f="v">
      <t c="3" si="227">
        <n x="225"/>
        <n x="330"/>
        <n x="29"/>
      </t>
    </mdx>
    <mdx n="0" f="v">
      <t c="3" si="227">
        <n x="225"/>
        <n x="351"/>
        <n x="29"/>
      </t>
    </mdx>
    <mdx n="0" f="v">
      <t c="3" si="227">
        <n x="225"/>
        <n x="554"/>
        <n x="29"/>
      </t>
    </mdx>
    <mdx n="0" f="v">
      <t c="3" si="227">
        <n x="225"/>
        <n x="298"/>
        <n x="29"/>
      </t>
    </mdx>
    <mdx n="0" f="v">
      <t c="3" si="227">
        <n x="225"/>
        <n x="354"/>
        <n x="29"/>
      </t>
    </mdx>
    <mdx n="0" f="v">
      <t c="3" si="227">
        <n x="225"/>
        <n x="575"/>
        <n x="29"/>
      </t>
    </mdx>
    <mdx n="0" f="v">
      <t c="3" si="227">
        <n x="225"/>
        <n x="576"/>
        <n x="29"/>
      </t>
    </mdx>
    <mdx n="0" f="v">
      <t c="3" si="227">
        <n x="225"/>
        <n x="577"/>
        <n x="29"/>
      </t>
    </mdx>
    <mdx n="0" f="v">
      <t c="3" si="227">
        <n x="225"/>
        <n x="578"/>
        <n x="29"/>
      </t>
    </mdx>
    <mdx n="0" f="v">
      <t c="3" si="227">
        <n x="225"/>
        <n x="579"/>
        <n x="29"/>
      </t>
    </mdx>
    <mdx n="0" f="v">
      <t c="3" si="227">
        <n x="225"/>
        <n x="353"/>
        <n x="29"/>
      </t>
    </mdx>
    <mdx n="0" f="v">
      <t c="3" si="227">
        <n x="225"/>
        <n x="347"/>
        <n x="29"/>
      </t>
    </mdx>
    <mdx n="0" f="v">
      <t c="3" si="227">
        <n x="225"/>
        <n x="592"/>
        <n x="29"/>
      </t>
    </mdx>
    <mdx n="0" f="v">
      <t c="3" si="227">
        <n x="225"/>
        <n x="596"/>
        <n x="29"/>
      </t>
    </mdx>
    <mdx n="0" f="v">
      <t c="3" si="227">
        <n x="225"/>
        <n x="340"/>
        <n x="29"/>
      </t>
    </mdx>
    <mdx n="0" f="v">
      <t c="3" si="227">
        <n x="225"/>
        <n x="590"/>
        <n x="29"/>
      </t>
    </mdx>
    <mdx n="0" f="v">
      <t c="3" si="227">
        <n x="225"/>
        <n x="588"/>
        <n x="29"/>
      </t>
    </mdx>
    <mdx n="0" f="v">
      <t c="3" si="227">
        <n x="225"/>
        <n x="295"/>
        <n x="29"/>
      </t>
    </mdx>
    <mdx n="0" f="v">
      <t c="3" si="227">
        <n x="225"/>
        <n x="563"/>
        <n x="29"/>
      </t>
    </mdx>
    <mdx n="0" f="v">
      <t c="3" si="227">
        <n x="225"/>
        <n x="564"/>
        <n x="29"/>
      </t>
    </mdx>
    <mdx n="0" f="v">
      <t c="3" si="227">
        <n x="225"/>
        <n x="565"/>
        <n x="29"/>
      </t>
    </mdx>
    <mdx n="0" f="v">
      <t c="3" si="227">
        <n x="225"/>
        <n x="566"/>
        <n x="29"/>
      </t>
    </mdx>
    <mdx n="0" f="v">
      <t c="3" si="227">
        <n x="225"/>
        <n x="567"/>
        <n x="29"/>
      </t>
    </mdx>
    <mdx n="0" f="v">
      <t c="3" si="227">
        <n x="225"/>
        <n x="568"/>
        <n x="29"/>
      </t>
    </mdx>
    <mdx n="0" f="v">
      <t c="3" si="227">
        <n x="225"/>
        <n x="569"/>
        <n x="29"/>
      </t>
    </mdx>
    <mdx n="0" f="v">
      <t c="3" si="227">
        <n x="225"/>
        <n x="589"/>
        <n x="29"/>
      </t>
    </mdx>
    <mdx n="0" f="v">
      <t c="3" si="227">
        <n x="225"/>
        <n x="591"/>
        <n x="29"/>
      </t>
    </mdx>
    <mdx n="0" f="v">
      <t c="3" si="227">
        <n x="225"/>
        <n x="593"/>
        <n x="29"/>
      </t>
    </mdx>
    <mdx n="0" f="v">
      <t c="3" si="227">
        <n x="225"/>
        <n x="594"/>
        <n x="29"/>
      </t>
    </mdx>
    <mdx n="0" f="v">
      <t c="3" si="227">
        <n x="225"/>
        <n x="586"/>
        <n x="29"/>
      </t>
    </mdx>
    <mdx n="0" f="v">
      <t c="3" si="227">
        <n x="225"/>
        <n x="620"/>
        <n x="29"/>
      </t>
    </mdx>
    <mdx n="0" f="v">
      <t c="3" si="227">
        <n x="225"/>
        <n x="571"/>
        <n x="29"/>
      </t>
    </mdx>
    <mdx n="0" f="v">
      <t c="3" si="227">
        <n x="225"/>
        <n x="572"/>
        <n x="29"/>
      </t>
    </mdx>
    <mdx n="0" f="v">
      <t c="3" si="227">
        <n x="225"/>
        <n x="580"/>
        <n x="29"/>
      </t>
    </mdx>
    <mdx n="0" f="v">
      <t c="3" si="227">
        <n x="225"/>
        <n x="573"/>
        <n x="29"/>
      </t>
    </mdx>
    <mdx n="0" f="v">
      <t c="3" si="227">
        <n x="225"/>
        <n x="581"/>
        <n x="29"/>
      </t>
    </mdx>
    <mdx n="0" f="v">
      <t c="3" si="227">
        <n x="225"/>
        <n x="583"/>
        <n x="29"/>
      </t>
    </mdx>
    <mdx n="0" f="v">
      <t c="3" si="227">
        <n x="225"/>
        <n x="555"/>
        <n x="29"/>
      </t>
    </mdx>
    <mdx n="0" f="v">
      <t c="3" si="227">
        <n x="225"/>
        <n x="570"/>
        <n x="29"/>
      </t>
    </mdx>
    <mdx n="0" f="v">
      <t c="3" si="227">
        <n x="225"/>
        <n x="574"/>
        <n x="29"/>
      </t>
    </mdx>
    <mdx n="0" f="v">
      <t c="3" si="227">
        <n x="225"/>
        <n x="599"/>
        <n x="29"/>
      </t>
    </mdx>
    <mdx n="0" f="v">
      <t c="3" si="227">
        <n x="225"/>
        <n x="597"/>
        <n x="29"/>
      </t>
    </mdx>
    <mdx n="0" f="v">
      <t c="3" si="227">
        <n x="225"/>
        <n x="609"/>
        <n x="29"/>
      </t>
    </mdx>
    <mdx n="0" f="v">
      <t c="3" si="227">
        <n x="225"/>
        <n x="610"/>
        <n x="29"/>
      </t>
    </mdx>
    <mdx n="0" f="v">
      <t c="3" si="227">
        <n x="225"/>
        <n x="600"/>
        <n x="29"/>
      </t>
    </mdx>
    <mdx n="0" f="v">
      <t c="3" si="227">
        <n x="225"/>
        <n x="601"/>
        <n x="29"/>
      </t>
    </mdx>
    <mdx n="0" f="v">
      <t c="3" si="227">
        <n x="225"/>
        <n x="598"/>
        <n x="29"/>
      </t>
    </mdx>
    <mdx n="0" f="v">
      <t c="3" si="227">
        <n x="225"/>
        <n x="585"/>
        <n x="29"/>
      </t>
    </mdx>
    <mdx n="0" f="v">
      <t c="3" si="227">
        <n x="225"/>
        <n x="582"/>
        <n x="29"/>
      </t>
    </mdx>
    <mdx n="0" f="v">
      <t c="3" si="227">
        <n x="225"/>
        <n x="618"/>
        <n x="29"/>
      </t>
    </mdx>
    <mdx n="0" f="v">
      <t c="3" si="227">
        <n x="225"/>
        <n x="611"/>
        <n x="29"/>
      </t>
    </mdx>
    <mdx n="0" f="v">
      <t c="3" si="227">
        <n x="225"/>
        <n x="612"/>
        <n x="29"/>
      </t>
    </mdx>
    <mdx n="0" f="v">
      <t c="3" si="227">
        <n x="225"/>
        <n x="619"/>
        <n x="29"/>
      </t>
    </mdx>
    <mdx n="0" f="v">
      <t c="3" si="227">
        <n x="225"/>
        <n x="627"/>
        <n x="29"/>
      </t>
    </mdx>
    <mdx n="0" f="v">
      <t c="3" si="227">
        <n x="225"/>
        <n x="647"/>
        <n x="29"/>
      </t>
    </mdx>
    <mdx n="0" f="v">
      <t c="3" si="227">
        <n x="225"/>
        <n x="587"/>
        <n x="29"/>
      </t>
    </mdx>
    <mdx n="0" f="v">
      <t c="3" si="227">
        <n x="225"/>
        <n x="602"/>
        <n x="29"/>
      </t>
    </mdx>
    <mdx n="0" f="v">
      <t c="3" si="227">
        <n x="225"/>
        <n x="603"/>
        <n x="29"/>
      </t>
    </mdx>
    <mdx n="0" f="v">
      <t c="3" si="227">
        <n x="225"/>
        <n x="604"/>
        <n x="29"/>
      </t>
    </mdx>
    <mdx n="0" f="v">
      <t c="3" si="227">
        <n x="225"/>
        <n x="605"/>
        <n x="29"/>
      </t>
    </mdx>
    <mdx n="0" f="v">
      <t c="3" si="227">
        <n x="225"/>
        <n x="617"/>
        <n x="29"/>
      </t>
    </mdx>
    <mdx n="0" f="v">
      <t c="3" si="227">
        <n x="225"/>
        <n x="621"/>
        <n x="29"/>
      </t>
    </mdx>
    <mdx n="0" f="v">
      <t c="3" si="227">
        <n x="225"/>
        <n x="613"/>
        <n x="29"/>
      </t>
    </mdx>
    <mdx n="0" f="v">
      <t c="3" si="227">
        <n x="225"/>
        <n x="615"/>
        <n x="29"/>
      </t>
    </mdx>
    <mdx n="0" f="v">
      <t c="3" si="227">
        <n x="225"/>
        <n x="616"/>
        <n x="29"/>
      </t>
    </mdx>
    <mdx n="0" f="v">
      <t c="3" si="227">
        <n x="225"/>
        <n x="608"/>
        <n x="29"/>
      </t>
    </mdx>
    <mdx n="0" f="v">
      <t c="3" si="227">
        <n x="225"/>
        <n x="614"/>
        <n x="29"/>
      </t>
    </mdx>
    <mdx n="0" f="v">
      <t c="3" si="227">
        <n x="225"/>
        <n x="635"/>
        <n x="29"/>
      </t>
    </mdx>
    <mdx n="0" f="v">
      <t c="3" si="227">
        <n x="225"/>
        <n x="636"/>
        <n x="29"/>
      </t>
    </mdx>
    <mdx n="0" f="v">
      <t c="3" si="227">
        <n x="225"/>
        <n x="637"/>
        <n x="29"/>
      </t>
    </mdx>
    <mdx n="0" f="v">
      <t c="3" si="227">
        <n x="225"/>
        <n x="632"/>
        <n x="29"/>
      </t>
    </mdx>
    <mdx n="0" f="v">
      <t c="3" si="227">
        <n x="225"/>
        <n x="651"/>
        <n x="29"/>
      </t>
    </mdx>
    <mdx n="0" f="v">
      <t c="3" si="227">
        <n x="225"/>
        <n x="645"/>
        <n x="29"/>
      </t>
    </mdx>
    <mdx n="0" f="v">
      <t c="3" si="227">
        <n x="225"/>
        <n x="652"/>
        <n x="29"/>
      </t>
    </mdx>
    <mdx n="0" f="v">
      <t c="3" si="227">
        <n x="225"/>
        <n x="639"/>
        <n x="29"/>
      </t>
    </mdx>
    <mdx n="0" f="v">
      <t c="3" si="227">
        <n x="225"/>
        <n x="646"/>
        <n x="29"/>
      </t>
    </mdx>
    <mdx n="0" f="v">
      <t c="3" si="227">
        <n x="225"/>
        <n x="653"/>
        <n x="29"/>
      </t>
    </mdx>
    <mdx n="0" f="v">
      <t c="3" si="227">
        <n x="225"/>
        <n x="643"/>
        <n x="29"/>
      </t>
    </mdx>
    <mdx n="0" f="v">
      <t c="3" si="227">
        <n x="225"/>
        <n x="622"/>
        <n x="29"/>
      </t>
    </mdx>
    <mdx n="0" f="v">
      <t c="3" si="227">
        <n x="225"/>
        <n x="623"/>
        <n x="29"/>
      </t>
    </mdx>
    <mdx n="0" f="v">
      <t c="3" si="227">
        <n x="225"/>
        <n x="624"/>
        <n x="29"/>
      </t>
    </mdx>
    <mdx n="0" f="v">
      <t c="3" si="227">
        <n x="225"/>
        <n x="648"/>
        <n x="29"/>
      </t>
    </mdx>
    <mdx n="0" f="v">
      <t c="3" si="227">
        <n x="225"/>
        <n x="606"/>
        <n x="29"/>
      </t>
    </mdx>
    <mdx n="0" f="v">
      <t c="3" si="227">
        <n x="225"/>
        <n x="644"/>
        <n x="29"/>
      </t>
    </mdx>
    <mdx n="0" f="v">
      <t c="3" si="227">
        <n x="225"/>
        <n x="650"/>
        <n x="29"/>
      </t>
    </mdx>
    <mdx n="0" f="v">
      <t c="3" si="227">
        <n x="225"/>
        <n x="625"/>
        <n x="29"/>
      </t>
    </mdx>
    <mdx n="0" f="v">
      <t c="3" si="227">
        <n x="225"/>
        <n x="649"/>
        <n x="29"/>
      </t>
    </mdx>
    <mdx n="0" f="v">
      <t c="3" si="227">
        <n x="225"/>
        <n x="654"/>
        <n x="29"/>
      </t>
    </mdx>
    <mdx n="0" f="v">
      <t c="3" si="227">
        <n x="225"/>
        <n x="628"/>
        <n x="29"/>
      </t>
    </mdx>
    <mdx n="0" f="v">
      <t c="3" si="227">
        <n x="225"/>
        <n x="633"/>
        <n x="29"/>
      </t>
    </mdx>
    <mdx n="0" f="v">
      <t c="3" si="227">
        <n x="225"/>
        <n x="641"/>
        <n x="29"/>
      </t>
    </mdx>
    <mdx n="0" f="v">
      <t c="3" si="227">
        <n x="225"/>
        <n x="640"/>
        <n x="29"/>
      </t>
    </mdx>
    <mdx n="0" f="v">
      <t c="3" si="227">
        <n x="225"/>
        <n x="630"/>
        <n x="29"/>
      </t>
    </mdx>
    <mdx n="0" f="v">
      <t c="3" si="227">
        <n x="225"/>
        <n x="607"/>
        <n x="29"/>
      </t>
    </mdx>
    <mdx n="0" f="v">
      <t c="3" si="227">
        <n x="225"/>
        <n x="629"/>
        <n x="29"/>
      </t>
    </mdx>
    <mdx n="0" f="v">
      <t c="3" si="227">
        <n x="225"/>
        <n x="626"/>
        <n x="29"/>
      </t>
    </mdx>
    <mdx n="0" f="v">
      <t c="3" si="227">
        <n x="225"/>
        <n x="631"/>
        <n x="29"/>
      </t>
    </mdx>
    <mdx n="0" f="v">
      <t c="3" si="227">
        <n x="225"/>
        <n x="634"/>
        <n x="29"/>
      </t>
    </mdx>
    <mdx n="0" f="v">
      <t c="3" si="227">
        <n x="225"/>
        <n x="638"/>
        <n x="29"/>
      </t>
    </mdx>
    <mdx n="0" f="v">
      <t c="3" si="227">
        <n x="225"/>
        <n x="655"/>
        <n x="29"/>
      </t>
    </mdx>
    <mdx n="0" f="v">
      <t c="3" si="227">
        <n x="225"/>
        <n x="642"/>
        <n x="29"/>
      </t>
    </mdx>
    <mdx n="0" f="v">
      <t c="3" si="227">
        <n x="225"/>
        <n x="321"/>
        <n x="235"/>
      </t>
    </mdx>
    <mdx n="0" f="v">
      <t c="3" si="227">
        <n x="225"/>
        <n x="285"/>
        <n x="235"/>
      </t>
    </mdx>
    <mdx n="0" f="v">
      <t c="3" si="227">
        <n x="225"/>
        <n x="275"/>
        <n x="235"/>
      </t>
    </mdx>
    <mdx n="0" f="v">
      <t c="3" si="227">
        <n x="225"/>
        <n x="284"/>
        <n x="235"/>
      </t>
    </mdx>
    <mdx n="0" f="v">
      <t c="3" si="227">
        <n x="225"/>
        <n x="290"/>
        <n x="235"/>
      </t>
    </mdx>
    <mdx n="0" f="v">
      <t c="3" si="227">
        <n x="225"/>
        <n x="287"/>
        <n x="235"/>
      </t>
    </mdx>
    <mdx n="0" f="v">
      <t c="3" si="227">
        <n x="225"/>
        <n x="286"/>
        <n x="235"/>
      </t>
    </mdx>
    <mdx n="0" f="v">
      <t c="3" si="227">
        <n x="225"/>
        <n x="292"/>
        <n x="235"/>
      </t>
    </mdx>
    <mdx n="0" f="v">
      <t c="3" si="227">
        <n x="225"/>
        <n x="552"/>
        <n x="235"/>
      </t>
    </mdx>
    <mdx n="0" f="v">
      <t c="3" si="227">
        <n x="225"/>
        <n x="341"/>
        <n x="235"/>
      </t>
    </mdx>
    <mdx n="0" f="v">
      <t c="3" si="227">
        <n x="225"/>
        <n x="325"/>
        <n x="235"/>
      </t>
    </mdx>
    <mdx n="0" f="v">
      <t c="3" si="227">
        <n x="225"/>
        <n x="335"/>
        <n x="235"/>
      </t>
    </mdx>
    <mdx n="0" f="v">
      <t c="3" si="227">
        <n x="225"/>
        <n x="334"/>
        <n x="235"/>
      </t>
    </mdx>
    <mdx n="0" f="v">
      <t c="3" si="227">
        <n x="225"/>
        <n x="343"/>
        <n x="235"/>
      </t>
    </mdx>
    <mdx n="0" f="v">
      <t c="3" si="227">
        <n x="225"/>
        <n x="557"/>
        <n x="235"/>
      </t>
    </mdx>
    <mdx n="0" f="v">
      <t c="3" si="227">
        <n x="225"/>
        <n x="333"/>
        <n x="235"/>
      </t>
    </mdx>
    <mdx n="0" f="v">
      <t c="3" si="227">
        <n x="225"/>
        <n x="550"/>
        <n x="235"/>
      </t>
    </mdx>
    <mdx n="0" f="v">
      <t c="3" si="227">
        <n x="225"/>
        <n x="558"/>
        <n x="235"/>
      </t>
    </mdx>
    <mdx n="0" f="v">
      <t c="3" si="227">
        <n x="225"/>
        <n x="559"/>
        <n x="235"/>
      </t>
    </mdx>
    <mdx n="0" f="v">
      <t c="3" si="227">
        <n x="225"/>
        <n x="560"/>
        <n x="235"/>
      </t>
    </mdx>
    <mdx n="0" f="v">
      <t c="3" si="227">
        <n x="225"/>
        <n x="561"/>
        <n x="235"/>
      </t>
    </mdx>
    <mdx n="0" f="v">
      <t c="3" si="227">
        <n x="225"/>
        <n x="562"/>
        <n x="235"/>
      </t>
    </mdx>
    <mdx n="0" f="v">
      <t c="3" si="227">
        <n x="225"/>
        <n x="300"/>
        <n x="235"/>
      </t>
    </mdx>
    <mdx n="0" f="v">
      <t c="3" si="227">
        <n x="225"/>
        <n x="556"/>
        <n x="235"/>
      </t>
    </mdx>
    <mdx n="0" f="v">
      <t c="3" si="227">
        <n x="225"/>
        <n x="296"/>
        <n x="235"/>
      </t>
    </mdx>
    <mdx n="0" f="v">
      <t c="3" si="227">
        <n x="225"/>
        <n x="282"/>
        <n x="235"/>
      </t>
    </mdx>
    <mdx n="0" f="v">
      <t c="3" si="227">
        <n x="225"/>
        <n x="315"/>
        <n x="235"/>
      </t>
    </mdx>
    <mdx n="0" f="v">
      <t c="3" si="227">
        <n x="225"/>
        <n x="339"/>
        <n x="235"/>
      </t>
    </mdx>
    <mdx n="0" f="v">
      <t c="3" si="227">
        <n x="225"/>
        <n x="324"/>
        <n x="235"/>
      </t>
    </mdx>
    <mdx n="0" f="v">
      <t c="3" si="227">
        <n x="225"/>
        <n x="312"/>
        <n x="235"/>
      </t>
    </mdx>
    <mdx n="0" f="v">
      <t c="3" si="227">
        <n x="225"/>
        <n x="308"/>
        <n x="235"/>
      </t>
    </mdx>
    <mdx n="0" f="v">
      <t c="3" si="227">
        <n x="225"/>
        <n x="306"/>
        <n x="235"/>
      </t>
    </mdx>
    <mdx n="0" f="v">
      <t c="3" si="227">
        <n x="225"/>
        <n x="323"/>
        <n x="235"/>
      </t>
    </mdx>
    <mdx n="0" f="v">
      <t c="3" si="227">
        <n x="225"/>
        <n x="291"/>
        <n x="235"/>
      </t>
    </mdx>
    <mdx n="0" f="v">
      <t c="3" si="227">
        <n x="225"/>
        <n x="303"/>
        <n x="235"/>
      </t>
    </mdx>
    <mdx n="0" f="v">
      <t c="3" si="227">
        <n x="225"/>
        <n x="352"/>
        <n x="235"/>
      </t>
    </mdx>
    <mdx n="0" f="v">
      <t c="3" si="227">
        <n x="225"/>
        <n x="302"/>
        <n x="235"/>
      </t>
    </mdx>
    <mdx n="0" f="v">
      <t c="3" si="227">
        <n x="225"/>
        <n x="342"/>
        <n x="235"/>
      </t>
    </mdx>
    <mdx n="0" f="v">
      <t c="3" si="227">
        <n x="225"/>
        <n x="332"/>
        <n x="235"/>
      </t>
    </mdx>
    <mdx n="0" f="v">
      <t c="3" si="227">
        <n x="225"/>
        <n x="331"/>
        <n x="235"/>
      </t>
    </mdx>
    <mdx n="0" f="v">
      <t c="3" si="227">
        <n x="225"/>
        <n x="349"/>
        <n x="235"/>
      </t>
    </mdx>
    <mdx n="0" f="v">
      <t c="3" si="227">
        <n x="225"/>
        <n x="553"/>
        <n x="235"/>
      </t>
    </mdx>
    <mdx n="0" f="v">
      <t c="3" si="227">
        <n x="225"/>
        <n x="330"/>
        <n x="235"/>
      </t>
    </mdx>
    <mdx n="0" f="v">
      <t c="3" si="227">
        <n x="225"/>
        <n x="351"/>
        <n x="235"/>
      </t>
    </mdx>
    <mdx n="0" f="v">
      <t c="3" si="227">
        <n x="225"/>
        <n x="554"/>
        <n x="235"/>
      </t>
    </mdx>
    <mdx n="0" f="v">
      <t c="3" si="227">
        <n x="225"/>
        <n x="298"/>
        <n x="235"/>
      </t>
    </mdx>
    <mdx n="0" f="v">
      <t c="3" si="227">
        <n x="225"/>
        <n x="354"/>
        <n x="235"/>
      </t>
    </mdx>
    <mdx n="0" f="v">
      <t c="3" si="227">
        <n x="225"/>
        <n x="575"/>
        <n x="235"/>
      </t>
    </mdx>
    <mdx n="0" f="v">
      <t c="3" si="227">
        <n x="225"/>
        <n x="576"/>
        <n x="235"/>
      </t>
    </mdx>
    <mdx n="0" f="v">
      <t c="3" si="227">
        <n x="225"/>
        <n x="577"/>
        <n x="235"/>
      </t>
    </mdx>
    <mdx n="0" f="v">
      <t c="3" si="227">
        <n x="225"/>
        <n x="578"/>
        <n x="235"/>
      </t>
    </mdx>
    <mdx n="0" f="v">
      <t c="3" si="227">
        <n x="225"/>
        <n x="579"/>
        <n x="235"/>
      </t>
    </mdx>
    <mdx n="0" f="v">
      <t c="3" si="227">
        <n x="225"/>
        <n x="353"/>
        <n x="235"/>
      </t>
    </mdx>
    <mdx n="0" f="v">
      <t c="3" si="227">
        <n x="225"/>
        <n x="347"/>
        <n x="235"/>
      </t>
    </mdx>
    <mdx n="0" f="v">
      <t c="3" si="227">
        <n x="225"/>
        <n x="569"/>
        <n x="235"/>
      </t>
    </mdx>
    <mdx n="0" f="v">
      <t c="3" si="227">
        <n x="225"/>
        <n x="590"/>
        <n x="235"/>
      </t>
    </mdx>
    <mdx n="0" f="v">
      <t c="3" si="227">
        <n x="225"/>
        <n x="593"/>
        <n x="235"/>
      </t>
    </mdx>
    <mdx n="0" f="v">
      <t c="3" si="227">
        <n x="225"/>
        <n x="594"/>
        <n x="235"/>
      </t>
    </mdx>
    <mdx n="0" f="v">
      <t c="3" si="227">
        <n x="225"/>
        <n x="595"/>
        <n x="235"/>
      </t>
    </mdx>
    <mdx n="0" f="v">
      <t c="3" si="227">
        <n x="225"/>
        <n x="599"/>
        <n x="235"/>
      </t>
    </mdx>
    <mdx n="0" f="v">
      <t c="3" si="227">
        <n x="225"/>
        <n x="295"/>
        <n x="235"/>
      </t>
    </mdx>
    <mdx n="0" f="v">
      <t c="3" si="227">
        <n x="225"/>
        <n x="563"/>
        <n x="235"/>
      </t>
    </mdx>
    <mdx n="0" f="v">
      <t c="3" si="227">
        <n x="225"/>
        <n x="564"/>
        <n x="235"/>
      </t>
    </mdx>
    <mdx n="0" f="v">
      <t c="3" si="227">
        <n x="225"/>
        <n x="565"/>
        <n x="235"/>
      </t>
    </mdx>
    <mdx n="0" f="v">
      <t c="3" si="227">
        <n x="225"/>
        <n x="566"/>
        <n x="235"/>
      </t>
    </mdx>
    <mdx n="0" f="v">
      <t c="3" si="227">
        <n x="225"/>
        <n x="567"/>
        <n x="235"/>
      </t>
    </mdx>
    <mdx n="0" f="v">
      <t c="3" si="227">
        <n x="225"/>
        <n x="568"/>
        <n x="235"/>
      </t>
    </mdx>
    <mdx n="0" f="v">
      <t c="3" si="227">
        <n x="225"/>
        <n x="592"/>
        <n x="235"/>
      </t>
    </mdx>
    <mdx n="0" f="v">
      <t c="3" si="227">
        <n x="225"/>
        <n x="596"/>
        <n x="235"/>
      </t>
    </mdx>
    <mdx n="0" f="v">
      <t c="3" si="227">
        <n x="225"/>
        <n x="584"/>
        <n x="235"/>
      </t>
    </mdx>
    <mdx n="0" f="v">
      <t c="3" si="227">
        <n x="225"/>
        <n x="340"/>
        <n x="235"/>
      </t>
    </mdx>
    <mdx n="0" f="v">
      <t c="3" si="227">
        <n x="225"/>
        <n x="589"/>
        <n x="235"/>
      </t>
    </mdx>
    <mdx n="0" f="v">
      <t c="3" si="227">
        <n x="225"/>
        <n x="591"/>
        <n x="235"/>
      </t>
    </mdx>
    <mdx n="0" f="v">
      <t c="3" si="227">
        <n x="225"/>
        <n x="586"/>
        <n x="235"/>
      </t>
    </mdx>
    <mdx n="0" f="v">
      <t c="3" si="227">
        <n x="225"/>
        <n x="609"/>
        <n x="235"/>
      </t>
    </mdx>
    <mdx n="0" f="v">
      <t c="3" si="227">
        <n x="225"/>
        <n x="598"/>
        <n x="235"/>
      </t>
    </mdx>
    <mdx n="0" f="v">
      <t c="3" si="227">
        <n x="225"/>
        <n x="585"/>
        <n x="235"/>
      </t>
    </mdx>
    <mdx n="0" f="v">
      <t c="3" si="227">
        <n x="225"/>
        <n x="571"/>
        <n x="235"/>
      </t>
    </mdx>
    <mdx n="0" f="v">
      <t c="3" si="227">
        <n x="225"/>
        <n x="572"/>
        <n x="235"/>
      </t>
    </mdx>
    <mdx n="0" f="v">
      <t c="3" si="227">
        <n x="225"/>
        <n x="580"/>
        <n x="235"/>
      </t>
    </mdx>
    <mdx n="0" f="v">
      <t c="3" si="227">
        <n x="225"/>
        <n x="573"/>
        <n x="235"/>
      </t>
    </mdx>
    <mdx n="0" f="v">
      <t c="3" si="227">
        <n x="225"/>
        <n x="581"/>
        <n x="235"/>
      </t>
    </mdx>
    <mdx n="0" f="v">
      <t c="3" si="227">
        <n x="225"/>
        <n x="583"/>
        <n x="235"/>
      </t>
    </mdx>
    <mdx n="0" f="v">
      <t c="3" si="227">
        <n x="225"/>
        <n x="555"/>
        <n x="235"/>
      </t>
    </mdx>
    <mdx n="0" f="v">
      <t c="3" si="227">
        <n x="225"/>
        <n x="570"/>
        <n x="235"/>
      </t>
    </mdx>
    <mdx n="0" f="v">
      <t c="3" si="227">
        <n x="225"/>
        <n x="574"/>
        <n x="235"/>
      </t>
    </mdx>
    <mdx n="0" f="v">
      <t c="3" si="227">
        <n x="225"/>
        <n x="588"/>
        <n x="235"/>
      </t>
    </mdx>
    <mdx n="0" f="v">
      <t c="3" si="227">
        <n x="225"/>
        <n x="597"/>
        <n x="235"/>
      </t>
    </mdx>
    <mdx n="0" f="v">
      <t c="3" si="227">
        <n x="225"/>
        <n x="610"/>
        <n x="235"/>
      </t>
    </mdx>
    <mdx n="0" f="v">
      <t c="3" si="227">
        <n x="225"/>
        <n x="600"/>
        <n x="235"/>
      </t>
    </mdx>
    <mdx n="0" f="v">
      <t c="3" si="227">
        <n x="225"/>
        <n x="601"/>
        <n x="235"/>
      </t>
    </mdx>
    <mdx n="0" f="v">
      <t c="3" si="227">
        <n x="225"/>
        <n x="582"/>
        <n x="235"/>
      </t>
    </mdx>
    <mdx n="0" f="v">
      <t c="3" si="227">
        <n x="225"/>
        <n x="611"/>
        <n x="235"/>
      </t>
    </mdx>
    <mdx n="0" f="v">
      <t c="3" si="227">
        <n x="225"/>
        <n x="612"/>
        <n x="235"/>
      </t>
    </mdx>
    <mdx n="0" f="v">
      <t c="3" si="227">
        <n x="225"/>
        <n x="617"/>
        <n x="235"/>
      </t>
    </mdx>
    <mdx n="0" f="v">
      <t c="3" si="227">
        <n x="225"/>
        <n x="654"/>
        <n x="235"/>
      </t>
    </mdx>
    <mdx n="0" f="v">
      <t c="3" si="227">
        <n x="225"/>
        <n x="618"/>
        <n x="235"/>
      </t>
    </mdx>
    <mdx n="0" f="v">
      <t c="3" si="227">
        <n x="225"/>
        <n x="620"/>
        <n x="235"/>
      </t>
    </mdx>
    <mdx n="0" f="v">
      <t c="3" si="227">
        <n x="225"/>
        <n x="587"/>
        <n x="235"/>
      </t>
    </mdx>
    <mdx n="0" f="v">
      <t c="3" si="227">
        <n x="225"/>
        <n x="602"/>
        <n x="235"/>
      </t>
    </mdx>
    <mdx n="0" f="v">
      <t c="3" si="227">
        <n x="225"/>
        <n x="603"/>
        <n x="235"/>
      </t>
    </mdx>
    <mdx n="0" f="v">
      <t c="3" si="227">
        <n x="225"/>
        <n x="604"/>
        <n x="235"/>
      </t>
    </mdx>
    <mdx n="0" f="v">
      <t c="3" si="227">
        <n x="225"/>
        <n x="605"/>
        <n x="235"/>
      </t>
    </mdx>
    <mdx n="0" f="v">
      <t c="3" si="227">
        <n x="225"/>
        <n x="619"/>
        <n x="235"/>
      </t>
    </mdx>
    <mdx n="0" f="v">
      <t c="3" si="227">
        <n x="225"/>
        <n x="621"/>
        <n x="235"/>
      </t>
    </mdx>
    <mdx n="0" f="v">
      <t c="3" si="227">
        <n x="225"/>
        <n x="613"/>
        <n x="235"/>
      </t>
    </mdx>
    <mdx n="0" f="v">
      <t c="3" si="227">
        <n x="225"/>
        <n x="615"/>
        <n x="235"/>
      </t>
    </mdx>
    <mdx n="0" f="v">
      <t c="3" si="227">
        <n x="225"/>
        <n x="616"/>
        <n x="235"/>
      </t>
    </mdx>
    <mdx n="0" f="v">
      <t c="3" si="227">
        <n x="225"/>
        <n x="608"/>
        <n x="235"/>
      </t>
    </mdx>
    <mdx n="0" f="v">
      <t c="3" si="227">
        <n x="225"/>
        <n x="614"/>
        <n x="235"/>
      </t>
    </mdx>
    <mdx n="0" f="v">
      <t c="3" si="227">
        <n x="225"/>
        <n x="635"/>
        <n x="235"/>
      </t>
    </mdx>
    <mdx n="0" f="v">
      <t c="3" si="227">
        <n x="225"/>
        <n x="636"/>
        <n x="235"/>
      </t>
    </mdx>
    <mdx n="0" f="v">
      <t c="3" si="227">
        <n x="225"/>
        <n x="637"/>
        <n x="235"/>
      </t>
    </mdx>
    <mdx n="0" f="v">
      <t c="3" si="227">
        <n x="225"/>
        <n x="648"/>
        <n x="235"/>
      </t>
    </mdx>
    <mdx n="0" f="v">
      <t c="3" si="227">
        <n x="225"/>
        <n x="606"/>
        <n x="235"/>
      </t>
    </mdx>
    <mdx n="0" f="v">
      <t c="3" si="227">
        <n x="225"/>
        <n x="625"/>
        <n x="235"/>
      </t>
    </mdx>
    <mdx n="0" f="v">
      <t c="3" si="227">
        <n x="225"/>
        <n x="627"/>
        <n x="235"/>
      </t>
    </mdx>
    <mdx n="0" f="v">
      <t c="3" si="227">
        <n x="225"/>
        <n x="643"/>
        <n x="235"/>
      </t>
    </mdx>
    <mdx n="0" f="v">
      <t c="3" si="227">
        <n x="225"/>
        <n x="647"/>
        <n x="235"/>
      </t>
    </mdx>
    <mdx n="0" f="v">
      <t c="3" si="227">
        <n x="225"/>
        <n x="622"/>
        <n x="235"/>
      </t>
    </mdx>
    <mdx n="0" f="v">
      <t c="3" si="227">
        <n x="225"/>
        <n x="623"/>
        <n x="235"/>
      </t>
    </mdx>
    <mdx n="0" f="v">
      <t c="3" si="227">
        <n x="225"/>
        <n x="624"/>
        <n x="235"/>
      </t>
    </mdx>
    <mdx n="0" f="v">
      <t c="3" si="227">
        <n x="225"/>
        <n x="632"/>
        <n x="235"/>
      </t>
    </mdx>
    <mdx n="0" f="v">
      <t c="3" si="227">
        <n x="225"/>
        <n x="651"/>
        <n x="235"/>
      </t>
    </mdx>
    <mdx n="0" f="v">
      <t c="3" si="227">
        <n x="225"/>
        <n x="644"/>
        <n x="235"/>
      </t>
    </mdx>
    <mdx n="0" f="v">
      <t c="3" si="227">
        <n x="225"/>
        <n x="645"/>
        <n x="235"/>
      </t>
    </mdx>
    <mdx n="0" f="v">
      <t c="3" si="227">
        <n x="225"/>
        <n x="646"/>
        <n x="235"/>
      </t>
    </mdx>
    <mdx n="0" f="v">
      <t c="3" si="227">
        <n x="225"/>
        <n x="650"/>
        <n x="235"/>
      </t>
    </mdx>
    <mdx n="0" f="v">
      <t c="3" si="227">
        <n x="225"/>
        <n x="652"/>
        <n x="235"/>
      </t>
    </mdx>
    <mdx n="0" f="v">
      <t c="3" si="227">
        <n x="225"/>
        <n x="639"/>
        <n x="235"/>
      </t>
    </mdx>
    <mdx n="0" f="v">
      <t c="3" si="227">
        <n x="225"/>
        <n x="649"/>
        <n x="235"/>
      </t>
    </mdx>
    <mdx n="0" f="v">
      <t c="3" si="227">
        <n x="225"/>
        <n x="653"/>
        <n x="235"/>
      </t>
    </mdx>
    <mdx n="0" f="v">
      <t c="3" si="227">
        <n x="225"/>
        <n x="628"/>
        <n x="235"/>
      </t>
    </mdx>
    <mdx n="0" f="v">
      <t c="3" si="227">
        <n x="225"/>
        <n x="633"/>
        <n x="235"/>
      </t>
    </mdx>
    <mdx n="0" f="v">
      <t c="3" si="227">
        <n x="225"/>
        <n x="641"/>
        <n x="235"/>
      </t>
    </mdx>
    <mdx n="0" f="v">
      <t c="3" si="227">
        <n x="225"/>
        <n x="640"/>
        <n x="235"/>
      </t>
    </mdx>
    <mdx n="0" f="v">
      <t c="3" si="227">
        <n x="225"/>
        <n x="630"/>
        <n x="235"/>
      </t>
    </mdx>
    <mdx n="0" f="v">
      <t c="3" si="227">
        <n x="225"/>
        <n x="607"/>
        <n x="235"/>
      </t>
    </mdx>
    <mdx n="0" f="v">
      <t c="3" si="227">
        <n x="225"/>
        <n x="629"/>
        <n x="235"/>
      </t>
    </mdx>
    <mdx n="0" f="v">
      <t c="3" si="227">
        <n x="225"/>
        <n x="626"/>
        <n x="235"/>
      </t>
    </mdx>
    <mdx n="0" f="v">
      <t c="3" si="227">
        <n x="225"/>
        <n x="631"/>
        <n x="235"/>
      </t>
    </mdx>
    <mdx n="0" f="v">
      <t c="3" si="227">
        <n x="225"/>
        <n x="634"/>
        <n x="235"/>
      </t>
    </mdx>
    <mdx n="0" f="v">
      <t c="3" si="227">
        <n x="225"/>
        <n x="638"/>
        <n x="235"/>
      </t>
    </mdx>
    <mdx n="0" f="v">
      <t c="3" si="227">
        <n x="225"/>
        <n x="655"/>
        <n x="235"/>
      </t>
    </mdx>
    <mdx n="0" f="v">
      <t c="3" si="227">
        <n x="225"/>
        <n x="642"/>
        <n x="235"/>
      </t>
    </mdx>
    <mdx n="0" f="v">
      <t c="3" si="227">
        <n x="225"/>
        <n x="285"/>
        <n x="22"/>
      </t>
    </mdx>
    <mdx n="0" f="v">
      <t c="3" si="227">
        <n x="225"/>
        <n x="275"/>
        <n x="22"/>
      </t>
    </mdx>
    <mdx n="0" f="v">
      <t c="3" si="227">
        <n x="225"/>
        <n x="284"/>
        <n x="22"/>
      </t>
    </mdx>
    <mdx n="0" f="v">
      <t c="3" si="227">
        <n x="225"/>
        <n x="290"/>
        <n x="22"/>
      </t>
    </mdx>
    <mdx n="0" f="v">
      <t c="3" si="227">
        <n x="225"/>
        <n x="287"/>
        <n x="22"/>
      </t>
    </mdx>
    <mdx n="0" f="v">
      <t c="3" si="227">
        <n x="225"/>
        <n x="286"/>
        <n x="22"/>
      </t>
    </mdx>
    <mdx n="0" f="v">
      <t c="3" si="227">
        <n x="225"/>
        <n x="292"/>
        <n x="22"/>
      </t>
    </mdx>
    <mdx n="0" f="v">
      <t c="3" si="227">
        <n x="225"/>
        <n x="296"/>
        <n x="22"/>
      </t>
    </mdx>
    <mdx n="0" f="v">
      <t c="3" si="227">
        <n x="225"/>
        <n x="298"/>
        <n x="22"/>
      </t>
    </mdx>
    <mdx n="0" f="v">
      <t c="3" si="227">
        <n x="225"/>
        <n x="325"/>
        <n x="22"/>
      </t>
    </mdx>
    <mdx n="0" f="v">
      <t c="3" si="227">
        <n x="225"/>
        <n x="335"/>
        <n x="22"/>
      </t>
    </mdx>
    <mdx n="0" f="v">
      <t c="3" si="227">
        <n x="225"/>
        <n x="309"/>
        <n x="22"/>
      </t>
    </mdx>
    <mdx n="0" f="v">
      <t c="3" si="227">
        <n x="225"/>
        <n x="334"/>
        <n x="22"/>
      </t>
    </mdx>
    <mdx n="0" f="v">
      <t c="3" si="227">
        <n x="225"/>
        <n x="343"/>
        <n x="22"/>
      </t>
    </mdx>
    <mdx n="0" f="v">
      <t c="3" si="227">
        <n x="225"/>
        <n x="557"/>
        <n x="22"/>
      </t>
    </mdx>
    <mdx n="0" f="v">
      <t c="3" si="227">
        <n x="225"/>
        <n x="551"/>
        <n x="22"/>
      </t>
    </mdx>
    <mdx n="0" f="v">
      <t c="3" si="227">
        <n x="225"/>
        <n x="333"/>
        <n x="22"/>
      </t>
    </mdx>
    <mdx n="0" f="v">
      <t c="3" si="227">
        <n x="225"/>
        <n x="558"/>
        <n x="22"/>
      </t>
    </mdx>
    <mdx n="0" f="v">
      <t c="3" si="227">
        <n x="225"/>
        <n x="559"/>
        <n x="22"/>
      </t>
    </mdx>
    <mdx n="0" f="v">
      <t c="3" si="227">
        <n x="225"/>
        <n x="560"/>
        <n x="22"/>
      </t>
    </mdx>
    <mdx n="0" f="v">
      <t c="3" si="227">
        <n x="225"/>
        <n x="561"/>
        <n x="22"/>
      </t>
    </mdx>
    <mdx n="0" f="v">
      <t c="3" si="227">
        <n x="225"/>
        <n x="562"/>
        <n x="22"/>
      </t>
    </mdx>
    <mdx n="0" f="v">
      <t c="3" si="227">
        <n x="225"/>
        <n x="556"/>
        <n x="22"/>
      </t>
    </mdx>
    <mdx n="0" f="v">
      <t c="3" si="227">
        <n x="225"/>
        <n x="552"/>
        <n x="22"/>
      </t>
    </mdx>
    <mdx n="0" f="v">
      <t c="3" si="227">
        <n x="225"/>
        <n x="596"/>
        <n x="22"/>
      </t>
    </mdx>
    <mdx n="0" f="v">
      <t c="3" si="227">
        <n x="225"/>
        <n x="601"/>
        <n x="22"/>
      </t>
    </mdx>
    <mdx n="0" f="v">
      <t c="3" si="227">
        <n x="225"/>
        <n x="282"/>
        <n x="22"/>
      </t>
    </mdx>
    <mdx n="0" f="v">
      <t c="3" si="227">
        <n x="225"/>
        <n x="315"/>
        <n x="22"/>
      </t>
    </mdx>
    <mdx n="0" f="v">
      <t c="3" si="227">
        <n x="225"/>
        <n x="339"/>
        <n x="22"/>
      </t>
    </mdx>
    <mdx n="0" f="v">
      <t c="3" si="227">
        <n x="225"/>
        <n x="324"/>
        <n x="22"/>
      </t>
    </mdx>
    <mdx n="0" f="v">
      <t c="3" si="227">
        <n x="225"/>
        <n x="312"/>
        <n x="22"/>
      </t>
    </mdx>
    <mdx n="0" f="v">
      <t c="3" si="227">
        <n x="225"/>
        <n x="310"/>
        <n x="22"/>
      </t>
    </mdx>
    <mdx n="0" f="v">
      <t c="3" si="227">
        <n x="225"/>
        <n x="308"/>
        <n x="22"/>
      </t>
    </mdx>
    <mdx n="0" f="v">
      <t c="3" si="227">
        <n x="225"/>
        <n x="306"/>
        <n x="22"/>
      </t>
    </mdx>
    <mdx n="0" f="v">
      <t c="3" si="227">
        <n x="225"/>
        <n x="323"/>
        <n x="22"/>
      </t>
    </mdx>
    <mdx n="0" f="v">
      <t c="3" si="227">
        <n x="225"/>
        <n x="303"/>
        <n x="22"/>
      </t>
    </mdx>
    <mdx n="0" f="v">
      <t c="3" si="227">
        <n x="225"/>
        <n x="352"/>
        <n x="22"/>
      </t>
    </mdx>
    <mdx n="0" f="v">
      <t c="3" si="227">
        <n x="225"/>
        <n x="302"/>
        <n x="22"/>
      </t>
    </mdx>
    <mdx n="0" f="v">
      <t c="3" si="227">
        <n x="225"/>
        <n x="342"/>
        <n x="22"/>
      </t>
    </mdx>
    <mdx n="0" f="v">
      <t c="3" si="227">
        <n x="225"/>
        <n x="332"/>
        <n x="22"/>
      </t>
    </mdx>
    <mdx n="0" f="v">
      <t c="3" si="227">
        <n x="225"/>
        <n x="331"/>
        <n x="22"/>
      </t>
    </mdx>
    <mdx n="0" f="v">
      <t c="3" si="227">
        <n x="225"/>
        <n x="349"/>
        <n x="22"/>
      </t>
    </mdx>
    <mdx n="0" f="v">
      <t c="3" si="227">
        <n x="225"/>
        <n x="553"/>
        <n x="22"/>
      </t>
    </mdx>
    <mdx n="0" f="v">
      <t c="3" si="227">
        <n x="225"/>
        <n x="330"/>
        <n x="22"/>
      </t>
    </mdx>
    <mdx n="0" f="v">
      <t c="3" si="227">
        <n x="225"/>
        <n x="351"/>
        <n x="22"/>
      </t>
    </mdx>
    <mdx n="0" f="v">
      <t c="3" si="227">
        <n x="225"/>
        <n x="554"/>
        <n x="22"/>
      </t>
    </mdx>
    <mdx n="0" f="v">
      <t c="3" si="227">
        <n x="225"/>
        <n x="341"/>
        <n x="22"/>
      </t>
    </mdx>
    <mdx n="0" f="v">
      <t c="3" si="227">
        <n x="225"/>
        <n x="300"/>
        <n x="22"/>
      </t>
    </mdx>
    <mdx n="0" f="v">
      <t c="3" si="227">
        <n x="225"/>
        <n x="354"/>
        <n x="22"/>
      </t>
    </mdx>
    <mdx n="0" f="v">
      <t c="3" si="227">
        <n x="225"/>
        <n x="575"/>
        <n x="22"/>
      </t>
    </mdx>
    <mdx n="0" f="v">
      <t c="3" si="227">
        <n x="225"/>
        <n x="576"/>
        <n x="22"/>
      </t>
    </mdx>
    <mdx n="0" f="v">
      <t c="3" si="227">
        <n x="225"/>
        <n x="577"/>
        <n x="22"/>
      </t>
    </mdx>
    <mdx n="0" f="v">
      <t c="3" si="227">
        <n x="225"/>
        <n x="578"/>
        <n x="22"/>
      </t>
    </mdx>
    <mdx n="0" f="v">
      <t c="3" si="227">
        <n x="225"/>
        <n x="579"/>
        <n x="22"/>
      </t>
    </mdx>
    <mdx n="0" f="v">
      <t c="3" si="227">
        <n x="225"/>
        <n x="353"/>
        <n x="22"/>
      </t>
    </mdx>
    <mdx n="0" f="v">
      <t c="3" si="227">
        <n x="225"/>
        <n x="347"/>
        <n x="22"/>
      </t>
    </mdx>
    <mdx n="0" f="v">
      <t c="3" si="227">
        <n x="225"/>
        <n x="589"/>
        <n x="22"/>
      </t>
    </mdx>
    <mdx n="0" f="v">
      <t c="3" si="227">
        <n x="225"/>
        <n x="591"/>
        <n x="22"/>
      </t>
    </mdx>
    <mdx n="0" f="v">
      <t c="3" si="227">
        <n x="225"/>
        <n x="340"/>
        <n x="22"/>
      </t>
    </mdx>
    <mdx n="0" f="v">
      <t c="3" si="227">
        <n x="225"/>
        <n x="585"/>
        <n x="22"/>
      </t>
    </mdx>
    <mdx n="0" f="v">
      <t c="3" si="227">
        <n x="225"/>
        <n x="295"/>
        <n x="22"/>
      </t>
    </mdx>
    <mdx n="0" f="v">
      <t c="3" si="227">
        <n x="225"/>
        <n x="563"/>
        <n x="22"/>
      </t>
    </mdx>
    <mdx n="0" f="v">
      <t c="3" si="227">
        <n x="225"/>
        <n x="564"/>
        <n x="22"/>
      </t>
    </mdx>
    <mdx n="0" f="v">
      <t c="3" si="227">
        <n x="225"/>
        <n x="565"/>
        <n x="22"/>
      </t>
    </mdx>
    <mdx n="0" f="v">
      <t c="3" si="227">
        <n x="225"/>
        <n x="566"/>
        <n x="22"/>
      </t>
    </mdx>
    <mdx n="0" f="v">
      <t c="3" si="227">
        <n x="225"/>
        <n x="567"/>
        <n x="22"/>
      </t>
    </mdx>
    <mdx n="0" f="v">
      <t c="3" si="227">
        <n x="225"/>
        <n x="568"/>
        <n x="22"/>
      </t>
    </mdx>
    <mdx n="0" f="v">
      <t c="3" si="227">
        <n x="225"/>
        <n x="593"/>
        <n x="22"/>
      </t>
    </mdx>
    <mdx n="0" f="v">
      <t c="3" si="227">
        <n x="225"/>
        <n x="590"/>
        <n x="22"/>
      </t>
    </mdx>
    <mdx n="0" f="v">
      <t c="3" si="227">
        <n x="225"/>
        <n x="592"/>
        <n x="22"/>
      </t>
    </mdx>
    <mdx n="0" f="v">
      <t c="3" si="227">
        <n x="225"/>
        <n x="594"/>
        <n x="22"/>
      </t>
    </mdx>
    <mdx n="0" f="v">
      <t c="3" si="227">
        <n x="225"/>
        <n x="569"/>
        <n x="22"/>
      </t>
    </mdx>
    <mdx n="0" f="v">
      <t c="3" si="227">
        <n x="225"/>
        <n x="595"/>
        <n x="22"/>
      </t>
    </mdx>
    <mdx n="0" f="v">
      <t c="3" si="227">
        <n x="225"/>
        <n x="588"/>
        <n x="22"/>
      </t>
    </mdx>
    <mdx n="0" f="v">
      <t c="3" si="227">
        <n x="225"/>
        <n x="582"/>
        <n x="22"/>
      </t>
    </mdx>
    <mdx n="0" f="v">
      <t c="3" si="227">
        <n x="225"/>
        <n x="598"/>
        <n x="22"/>
      </t>
    </mdx>
    <mdx n="0" f="v">
      <t c="3" si="227">
        <n x="225"/>
        <n x="584"/>
        <n x="22"/>
      </t>
    </mdx>
    <mdx n="0" f="v">
      <t c="3" si="227">
        <n x="225"/>
        <n x="609"/>
        <n x="22"/>
      </t>
    </mdx>
    <mdx n="0" f="v">
      <t c="3" si="227">
        <n x="225"/>
        <n x="610"/>
        <n x="22"/>
      </t>
    </mdx>
    <mdx n="0" f="v">
      <t c="3" si="227">
        <n x="225"/>
        <n x="586"/>
        <n x="22"/>
      </t>
    </mdx>
    <mdx n="0" f="v">
      <t c="3" si="227">
        <n x="225"/>
        <n x="571"/>
        <n x="22"/>
      </t>
    </mdx>
    <mdx n="0" f="v">
      <t c="3" si="227">
        <n x="225"/>
        <n x="572"/>
        <n x="22"/>
      </t>
    </mdx>
    <mdx n="0" f="v">
      <t c="3" si="227">
        <n x="225"/>
        <n x="580"/>
        <n x="22"/>
      </t>
    </mdx>
    <mdx n="0" f="v">
      <t c="3" si="227">
        <n x="225"/>
        <n x="573"/>
        <n x="22"/>
      </t>
    </mdx>
    <mdx n="0" f="v">
      <t c="3" si="227">
        <n x="225"/>
        <n x="581"/>
        <n x="22"/>
      </t>
    </mdx>
    <mdx n="0" f="v">
      <t c="3" si="227">
        <n x="225"/>
        <n x="583"/>
        <n x="22"/>
      </t>
    </mdx>
    <mdx n="0" f="v">
      <t c="3" si="227">
        <n x="225"/>
        <n x="555"/>
        <n x="22"/>
      </t>
    </mdx>
    <mdx n="0" f="v">
      <t c="3" si="227">
        <n x="225"/>
        <n x="570"/>
        <n x="22"/>
      </t>
    </mdx>
    <mdx n="0" f="v">
      <t c="3" si="227">
        <n x="225"/>
        <n x="574"/>
        <n x="22"/>
      </t>
    </mdx>
    <mdx n="0" f="v">
      <t c="3" si="227">
        <n x="225"/>
        <n x="625"/>
        <n x="22"/>
      </t>
    </mdx>
    <mdx n="0" f="v">
      <t c="3" si="227">
        <n x="225"/>
        <n x="599"/>
        <n x="22"/>
      </t>
    </mdx>
    <mdx n="0" f="v">
      <t c="3" si="227">
        <n x="225"/>
        <n x="597"/>
        <n x="22"/>
      </t>
    </mdx>
    <mdx n="0" f="v">
      <t c="3" si="227">
        <n x="225"/>
        <n x="587"/>
        <n x="22"/>
      </t>
    </mdx>
    <mdx n="0" f="v">
      <t c="3" si="227">
        <n x="225"/>
        <n x="617"/>
        <n x="22"/>
      </t>
    </mdx>
    <mdx n="0" f="v">
      <t c="3" si="227">
        <n x="225"/>
        <n x="600"/>
        <n x="22"/>
      </t>
    </mdx>
    <mdx n="0" f="v">
      <t c="3" si="227">
        <n x="225"/>
        <n x="611"/>
        <n x="22"/>
      </t>
    </mdx>
    <mdx n="0" f="v">
      <t c="3" si="227">
        <n x="225"/>
        <n x="612"/>
        <n x="22"/>
      </t>
    </mdx>
    <mdx n="0" f="v">
      <t c="3" si="227">
        <n x="225"/>
        <n x="618"/>
        <n x="22"/>
      </t>
    </mdx>
    <mdx n="0" f="v">
      <t c="3" si="227">
        <n x="225"/>
        <n x="619"/>
        <n x="22"/>
      </t>
    </mdx>
    <mdx n="0" f="v">
      <t c="3" si="227">
        <n x="225"/>
        <n x="620"/>
        <n x="22"/>
      </t>
    </mdx>
    <mdx n="0" f="v">
      <t c="3" si="227">
        <n x="225"/>
        <n x="621"/>
        <n x="22"/>
      </t>
    </mdx>
    <mdx n="0" f="v">
      <t c="3" si="227">
        <n x="225"/>
        <n x="651"/>
        <n x="22"/>
      </t>
    </mdx>
    <mdx n="0" f="v">
      <t c="3" si="227">
        <n x="225"/>
        <n x="602"/>
        <n x="22"/>
      </t>
    </mdx>
    <mdx n="0" f="v">
      <t c="3" si="227">
        <n x="225"/>
        <n x="603"/>
        <n x="22"/>
      </t>
    </mdx>
    <mdx n="0" f="v">
      <t c="3" si="227">
        <n x="225"/>
        <n x="604"/>
        <n x="22"/>
      </t>
    </mdx>
    <mdx n="0" f="v">
      <t c="3" si="227">
        <n x="225"/>
        <n x="605"/>
        <n x="22"/>
      </t>
    </mdx>
    <mdx n="0" f="v">
      <t c="3" si="227">
        <n x="225"/>
        <n x="644"/>
        <n x="22"/>
      </t>
    </mdx>
    <mdx n="0" f="v">
      <t c="3" si="227">
        <n x="225"/>
        <n x="613"/>
        <n x="22"/>
      </t>
    </mdx>
    <mdx n="0" f="v">
      <t c="3" si="227">
        <n x="225"/>
        <n x="615"/>
        <n x="22"/>
      </t>
    </mdx>
    <mdx n="0" f="v">
      <t c="3" si="227">
        <n x="225"/>
        <n x="616"/>
        <n x="22"/>
      </t>
    </mdx>
    <mdx n="0" f="v">
      <t c="3" si="227">
        <n x="225"/>
        <n x="608"/>
        <n x="22"/>
      </t>
    </mdx>
    <mdx n="0" f="v">
      <t c="3" si="227">
        <n x="225"/>
        <n x="614"/>
        <n x="22"/>
      </t>
    </mdx>
    <mdx n="0" f="v">
      <t c="3" si="227">
        <n x="225"/>
        <n x="635"/>
        <n x="22"/>
      </t>
    </mdx>
    <mdx n="0" f="v">
      <t c="3" si="227">
        <n x="225"/>
        <n x="636"/>
        <n x="22"/>
      </t>
    </mdx>
    <mdx n="0" f="v">
      <t c="3" si="227">
        <n x="225"/>
        <n x="637"/>
        <n x="22"/>
      </t>
    </mdx>
    <mdx n="0" f="v">
      <t c="3" si="227">
        <n x="225"/>
        <n x="627"/>
        <n x="22"/>
      </t>
    </mdx>
    <mdx n="0" f="v">
      <t c="3" si="227">
        <n x="225"/>
        <n x="652"/>
        <n x="22"/>
      </t>
    </mdx>
    <mdx n="0" f="v">
      <t c="3" si="227">
        <n x="225"/>
        <n x="632"/>
        <n x="22"/>
      </t>
    </mdx>
    <mdx n="0" f="v">
      <t c="3" si="227">
        <n x="225"/>
        <n x="646"/>
        <n x="22"/>
      </t>
    </mdx>
    <mdx n="0" f="v">
      <t c="3" si="227">
        <n x="225"/>
        <n x="648"/>
        <n x="22"/>
      </t>
    </mdx>
    <mdx n="0" f="v">
      <t c="3" si="227">
        <n x="225"/>
        <n x="653"/>
        <n x="22"/>
      </t>
    </mdx>
    <mdx n="0" f="v">
      <t c="3" si="227">
        <n x="225"/>
        <n x="654"/>
        <n x="22"/>
      </t>
    </mdx>
    <mdx n="0" f="v">
      <t c="3" si="227">
        <n x="225"/>
        <n x="639"/>
        <n x="22"/>
      </t>
    </mdx>
    <mdx n="0" f="v">
      <t c="3" si="227">
        <n x="225"/>
        <n x="650"/>
        <n x="22"/>
      </t>
    </mdx>
    <mdx n="0" f="v">
      <t c="3" si="227">
        <n x="225"/>
        <n x="622"/>
        <n x="22"/>
      </t>
    </mdx>
    <mdx n="0" f="v">
      <t c="3" si="227">
        <n x="225"/>
        <n x="623"/>
        <n x="22"/>
      </t>
    </mdx>
    <mdx n="0" f="v">
      <t c="3" si="227">
        <n x="225"/>
        <n x="624"/>
        <n x="22"/>
      </t>
    </mdx>
    <mdx n="0" f="v">
      <t c="3" si="227">
        <n x="225"/>
        <n x="645"/>
        <n x="22"/>
      </t>
    </mdx>
    <mdx n="0" f="v">
      <t c="3" si="227">
        <n x="225"/>
        <n x="647"/>
        <n x="22"/>
      </t>
    </mdx>
    <mdx n="0" f="v">
      <t c="3" si="227">
        <n x="225"/>
        <n x="649"/>
        <n x="22"/>
      </t>
    </mdx>
    <mdx n="0" f="v">
      <t c="3" si="227">
        <n x="225"/>
        <n x="643"/>
        <n x="22"/>
      </t>
    </mdx>
    <mdx n="0" f="v">
      <t c="3" si="227">
        <n x="225"/>
        <n x="606"/>
        <n x="22"/>
      </t>
    </mdx>
    <mdx n="0" f="v">
      <t c="3" si="227">
        <n x="225"/>
        <n x="628"/>
        <n x="22"/>
      </t>
    </mdx>
    <mdx n="0" f="v">
      <t c="3" si="227">
        <n x="225"/>
        <n x="633"/>
        <n x="22"/>
      </t>
    </mdx>
    <mdx n="0" f="v">
      <t c="3" si="227">
        <n x="225"/>
        <n x="641"/>
        <n x="22"/>
      </t>
    </mdx>
    <mdx n="0" f="v">
      <t c="3" si="227">
        <n x="225"/>
        <n x="640"/>
        <n x="22"/>
      </t>
    </mdx>
    <mdx n="0" f="v">
      <t c="3" si="227">
        <n x="225"/>
        <n x="630"/>
        <n x="22"/>
      </t>
    </mdx>
    <mdx n="0" f="v">
      <t c="3" si="227">
        <n x="225"/>
        <n x="607"/>
        <n x="22"/>
      </t>
    </mdx>
    <mdx n="0" f="v">
      <t c="3" si="227">
        <n x="225"/>
        <n x="629"/>
        <n x="22"/>
      </t>
    </mdx>
    <mdx n="0" f="v">
      <t c="3" si="227">
        <n x="225"/>
        <n x="626"/>
        <n x="22"/>
      </t>
    </mdx>
    <mdx n="0" f="v">
      <t c="3" si="227">
        <n x="225"/>
        <n x="631"/>
        <n x="22"/>
      </t>
    </mdx>
    <mdx n="0" f="v">
      <t c="3" si="227">
        <n x="225"/>
        <n x="634"/>
        <n x="22"/>
      </t>
    </mdx>
    <mdx n="0" f="v">
      <t c="3" si="227">
        <n x="225"/>
        <n x="638"/>
        <n x="22"/>
      </t>
    </mdx>
    <mdx n="0" f="v">
      <t c="3" si="227">
        <n x="225"/>
        <n x="655"/>
        <n x="22"/>
      </t>
    </mdx>
    <mdx n="0" f="v">
      <t c="3" si="227">
        <n x="225"/>
        <n x="642"/>
        <n x="22"/>
      </t>
    </mdx>
    <mdx n="0" f="v">
      <t c="3" si="227">
        <n x="225"/>
        <n x="321"/>
        <n x="19"/>
      </t>
    </mdx>
    <mdx n="0" f="v">
      <t c="3" si="227">
        <n x="225"/>
        <n x="285"/>
        <n x="19"/>
      </t>
    </mdx>
    <mdx n="0" f="v">
      <t c="3" si="227">
        <n x="225"/>
        <n x="275"/>
        <n x="19"/>
      </t>
    </mdx>
    <mdx n="0" f="v">
      <t c="3" si="227">
        <n x="225"/>
        <n x="284"/>
        <n x="19"/>
      </t>
    </mdx>
    <mdx n="0" f="v">
      <t c="3" si="227">
        <n x="225"/>
        <n x="290"/>
        <n x="19"/>
      </t>
    </mdx>
    <mdx n="0" f="v">
      <t c="3" si="227">
        <n x="225"/>
        <n x="287"/>
        <n x="19"/>
      </t>
    </mdx>
    <mdx n="0" f="v">
      <t c="3" si="227">
        <n x="225"/>
        <n x="286"/>
        <n x="19"/>
      </t>
    </mdx>
    <mdx n="0" f="v">
      <t c="3" si="227">
        <n x="225"/>
        <n x="292"/>
        <n x="19"/>
      </t>
    </mdx>
    <mdx n="0" f="v">
      <t c="3" si="227">
        <n x="225"/>
        <n x="552"/>
        <n x="19"/>
      </t>
    </mdx>
    <mdx n="0" f="v">
      <t c="3" si="227">
        <n x="225"/>
        <n x="341"/>
        <n x="19"/>
      </t>
    </mdx>
    <mdx n="0" f="v">
      <t c="3" si="227">
        <n x="225"/>
        <n x="325"/>
        <n x="19"/>
      </t>
    </mdx>
    <mdx n="0" f="v">
      <t c="3" si="227">
        <n x="225"/>
        <n x="335"/>
        <n x="19"/>
      </t>
    </mdx>
    <mdx n="0" f="v">
      <t c="3" si="227">
        <n x="225"/>
        <n x="334"/>
        <n x="19"/>
      </t>
    </mdx>
    <mdx n="0" f="v">
      <t c="3" si="227">
        <n x="225"/>
        <n x="343"/>
        <n x="19"/>
      </t>
    </mdx>
    <mdx n="0" f="v">
      <t c="3" si="227">
        <n x="225"/>
        <n x="557"/>
        <n x="19"/>
      </t>
    </mdx>
    <mdx n="0" f="v">
      <t c="3" si="227">
        <n x="225"/>
        <n x="333"/>
        <n x="19"/>
      </t>
    </mdx>
    <mdx n="0" f="v">
      <t c="3" si="227">
        <n x="225"/>
        <n x="550"/>
        <n x="19"/>
      </t>
    </mdx>
    <mdx n="0" f="v">
      <t c="3" si="227">
        <n x="225"/>
        <n x="558"/>
        <n x="19"/>
      </t>
    </mdx>
    <mdx n="0" f="v">
      <t c="3" si="227">
        <n x="225"/>
        <n x="559"/>
        <n x="19"/>
      </t>
    </mdx>
    <mdx n="0" f="v">
      <t c="3" si="227">
        <n x="225"/>
        <n x="560"/>
        <n x="19"/>
      </t>
    </mdx>
    <mdx n="0" f="v">
      <t c="3" si="227">
        <n x="225"/>
        <n x="561"/>
        <n x="19"/>
      </t>
    </mdx>
    <mdx n="0" f="v">
      <t c="3" si="227">
        <n x="225"/>
        <n x="562"/>
        <n x="19"/>
      </t>
    </mdx>
    <mdx n="0" f="v">
      <t c="3" si="227">
        <n x="225"/>
        <n x="300"/>
        <n x="19"/>
      </t>
    </mdx>
    <mdx n="0" f="v">
      <t c="3" si="227">
        <n x="225"/>
        <n x="556"/>
        <n x="19"/>
      </t>
    </mdx>
    <mdx n="0" f="v">
      <t c="3" si="227">
        <n x="225"/>
        <n x="296"/>
        <n x="19"/>
      </t>
    </mdx>
    <mdx n="0" f="v">
      <t c="3" si="227">
        <n x="225"/>
        <n x="354"/>
        <n x="19"/>
      </t>
    </mdx>
    <mdx n="0" f="v">
      <t c="3" si="227">
        <n x="225"/>
        <n x="282"/>
        <n x="19"/>
      </t>
    </mdx>
    <mdx n="0" f="v">
      <t c="3" si="227">
        <n x="225"/>
        <n x="315"/>
        <n x="19"/>
      </t>
    </mdx>
    <mdx n="0" f="v">
      <t c="3" si="227">
        <n x="225"/>
        <n x="339"/>
        <n x="19"/>
      </t>
    </mdx>
    <mdx n="0" f="v">
      <t c="3" si="227">
        <n x="225"/>
        <n x="324"/>
        <n x="19"/>
      </t>
    </mdx>
    <mdx n="0" f="v">
      <t c="3" si="227">
        <n x="225"/>
        <n x="312"/>
        <n x="19"/>
      </t>
    </mdx>
    <mdx n="0" f="v">
      <t c="3" si="227">
        <n x="225"/>
        <n x="310"/>
        <n x="19"/>
      </t>
    </mdx>
    <mdx n="0" f="v">
      <t c="3" si="227">
        <n x="225"/>
        <n x="308"/>
        <n x="19"/>
      </t>
    </mdx>
    <mdx n="0" f="v">
      <t c="3" si="227">
        <n x="225"/>
        <n x="306"/>
        <n x="19"/>
      </t>
    </mdx>
    <mdx n="0" f="v">
      <t c="3" si="227">
        <n x="225"/>
        <n x="323"/>
        <n x="19"/>
      </t>
    </mdx>
    <mdx n="0" f="v">
      <t c="3" si="227">
        <n x="225"/>
        <n x="291"/>
        <n x="19"/>
      </t>
    </mdx>
    <mdx n="0" f="v">
      <t c="3" si="227">
        <n x="225"/>
        <n x="303"/>
        <n x="19"/>
      </t>
    </mdx>
    <mdx n="0" f="v">
      <t c="3" si="227">
        <n x="225"/>
        <n x="352"/>
        <n x="19"/>
      </t>
    </mdx>
    <mdx n="0" f="v">
      <t c="3" si="227">
        <n x="225"/>
        <n x="302"/>
        <n x="19"/>
      </t>
    </mdx>
    <mdx n="0" f="v">
      <t c="3" si="227">
        <n x="225"/>
        <n x="342"/>
        <n x="19"/>
      </t>
    </mdx>
    <mdx n="0" f="v">
      <t c="3" si="227">
        <n x="225"/>
        <n x="332"/>
        <n x="19"/>
      </t>
    </mdx>
    <mdx n="0" f="v">
      <t c="3" si="227">
        <n x="225"/>
        <n x="331"/>
        <n x="19"/>
      </t>
    </mdx>
    <mdx n="0" f="v">
      <t c="3" si="227">
        <n x="225"/>
        <n x="349"/>
        <n x="19"/>
      </t>
    </mdx>
    <mdx n="0" f="v">
      <t c="3" si="227">
        <n x="225"/>
        <n x="553"/>
        <n x="19"/>
      </t>
    </mdx>
    <mdx n="0" f="v">
      <t c="3" si="227">
        <n x="225"/>
        <n x="330"/>
        <n x="19"/>
      </t>
    </mdx>
    <mdx n="0" f="v">
      <t c="3" si="227">
        <n x="225"/>
        <n x="351"/>
        <n x="19"/>
      </t>
    </mdx>
    <mdx n="0" f="v">
      <t c="3" si="227">
        <n x="225"/>
        <n x="554"/>
        <n x="19"/>
      </t>
    </mdx>
    <mdx n="0" f="v">
      <t c="3" si="227">
        <n x="225"/>
        <n x="298"/>
        <n x="19"/>
      </t>
    </mdx>
    <mdx n="0" f="v">
      <t c="3" si="227">
        <n x="225"/>
        <n x="575"/>
        <n x="19"/>
      </t>
    </mdx>
    <mdx n="0" f="v">
      <t c="3" si="227">
        <n x="225"/>
        <n x="576"/>
        <n x="19"/>
      </t>
    </mdx>
    <mdx n="0" f="v">
      <t c="3" si="227">
        <n x="225"/>
        <n x="577"/>
        <n x="19"/>
      </t>
    </mdx>
    <mdx n="0" f="v">
      <t c="3" si="227">
        <n x="225"/>
        <n x="578"/>
        <n x="19"/>
      </t>
    </mdx>
    <mdx n="0" f="v">
      <t c="3" si="227">
        <n x="225"/>
        <n x="579"/>
        <n x="19"/>
      </t>
    </mdx>
    <mdx n="0" f="v">
      <t c="3" si="227">
        <n x="225"/>
        <n x="353"/>
        <n x="19"/>
      </t>
    </mdx>
    <mdx n="0" f="v">
      <t c="3" si="227">
        <n x="225"/>
        <n x="347"/>
        <n x="19"/>
      </t>
    </mdx>
    <mdx n="0" f="v">
      <t c="3" si="227">
        <n x="225"/>
        <n x="569"/>
        <n x="19"/>
      </t>
    </mdx>
    <mdx n="0" f="v">
      <t c="3" si="227">
        <n x="225"/>
        <n x="590"/>
        <n x="19"/>
      </t>
    </mdx>
    <mdx n="0" f="v">
      <t c="3" si="227">
        <n x="225"/>
        <n x="593"/>
        <n x="19"/>
      </t>
    </mdx>
    <mdx n="0" f="v">
      <t c="3" si="227">
        <n x="225"/>
        <n x="594"/>
        <n x="19"/>
      </t>
    </mdx>
    <mdx n="0" f="v">
      <t c="3" si="227">
        <n x="225"/>
        <n x="595"/>
        <n x="19"/>
      </t>
    </mdx>
    <mdx n="0" f="v">
      <t c="3" si="227">
        <n x="225"/>
        <n x="295"/>
        <n x="19"/>
      </t>
    </mdx>
    <mdx n="0" f="v">
      <t c="3" si="227">
        <n x="225"/>
        <n x="563"/>
        <n x="19"/>
      </t>
    </mdx>
    <mdx n="0" f="v">
      <t c="3" si="227">
        <n x="225"/>
        <n x="564"/>
        <n x="19"/>
      </t>
    </mdx>
    <mdx n="0" f="v">
      <t c="3" si="227">
        <n x="225"/>
        <n x="565"/>
        <n x="19"/>
      </t>
    </mdx>
    <mdx n="0" f="v">
      <t c="3" si="227">
        <n x="225"/>
        <n x="566"/>
        <n x="19"/>
      </t>
    </mdx>
    <mdx n="0" f="v">
      <t c="3" si="227">
        <n x="225"/>
        <n x="567"/>
        <n x="19"/>
      </t>
    </mdx>
    <mdx n="0" f="v">
      <t c="3" si="227">
        <n x="225"/>
        <n x="568"/>
        <n x="19"/>
      </t>
    </mdx>
    <mdx n="0" f="v">
      <t c="3" si="227">
        <n x="225"/>
        <n x="592"/>
        <n x="19"/>
      </t>
    </mdx>
    <mdx n="0" f="v">
      <t c="3" si="227">
        <n x="225"/>
        <n x="596"/>
        <n x="19"/>
      </t>
    </mdx>
    <mdx n="0" f="v">
      <t c="3" si="227">
        <n x="225"/>
        <n x="599"/>
        <n x="19"/>
      </t>
    </mdx>
    <mdx n="0" f="v">
      <t c="3" si="227">
        <n x="225"/>
        <n x="340"/>
        <n x="19"/>
      </t>
    </mdx>
    <mdx n="0" f="v">
      <t c="3" si="227">
        <n x="225"/>
        <n x="589"/>
        <n x="19"/>
      </t>
    </mdx>
    <mdx n="0" f="v">
      <t c="3" si="227">
        <n x="225"/>
        <n x="591"/>
        <n x="19"/>
      </t>
    </mdx>
    <mdx n="0" f="v">
      <t c="3" si="227">
        <n x="225"/>
        <n x="584"/>
        <n x="19"/>
      </t>
    </mdx>
    <mdx n="0" f="v">
      <t c="3" si="227">
        <n x="225"/>
        <n x="586"/>
        <n x="19"/>
      </t>
    </mdx>
    <mdx n="0" f="v">
      <t c="3" si="227">
        <n x="225"/>
        <n x="609"/>
        <n x="19"/>
      </t>
    </mdx>
    <mdx n="0" f="v">
      <t c="3" si="227">
        <n x="225"/>
        <n x="598"/>
        <n x="19"/>
      </t>
    </mdx>
    <mdx n="0" f="v">
      <t c="3" si="227">
        <n x="225"/>
        <n x="585"/>
        <n x="19"/>
      </t>
    </mdx>
    <mdx n="0" f="v">
      <t c="3" si="227">
        <n x="225"/>
        <n x="571"/>
        <n x="19"/>
      </t>
    </mdx>
    <mdx n="0" f="v">
      <t c="3" si="227">
        <n x="225"/>
        <n x="572"/>
        <n x="19"/>
      </t>
    </mdx>
    <mdx n="0" f="v">
      <t c="3" si="227">
        <n x="225"/>
        <n x="580"/>
        <n x="19"/>
      </t>
    </mdx>
    <mdx n="0" f="v">
      <t c="3" si="227">
        <n x="225"/>
        <n x="573"/>
        <n x="19"/>
      </t>
    </mdx>
    <mdx n="0" f="v">
      <t c="3" si="227">
        <n x="225"/>
        <n x="581"/>
        <n x="19"/>
      </t>
    </mdx>
    <mdx n="0" f="v">
      <t c="3" si="227">
        <n x="225"/>
        <n x="583"/>
        <n x="19"/>
      </t>
    </mdx>
    <mdx n="0" f="v">
      <t c="3" si="227">
        <n x="225"/>
        <n x="555"/>
        <n x="19"/>
      </t>
    </mdx>
    <mdx n="0" f="v">
      <t c="3" si="227">
        <n x="225"/>
        <n x="570"/>
        <n x="19"/>
      </t>
    </mdx>
    <mdx n="0" f="v">
      <t c="3" si="227">
        <n x="225"/>
        <n x="574"/>
        <n x="19"/>
      </t>
    </mdx>
    <mdx n="0" f="v">
      <t c="3" si="227">
        <n x="225"/>
        <n x="588"/>
        <n x="19"/>
      </t>
    </mdx>
    <mdx n="0" f="v">
      <t c="3" si="227">
        <n x="225"/>
        <n x="597"/>
        <n x="19"/>
      </t>
    </mdx>
    <mdx n="0" f="v">
      <t c="3" si="227">
        <n x="225"/>
        <n x="610"/>
        <n x="19"/>
      </t>
    </mdx>
    <mdx n="0" f="v">
      <t c="3" si="227">
        <n x="225"/>
        <n x="600"/>
        <n x="19"/>
      </t>
    </mdx>
    <mdx n="0" f="v">
      <t c="3" si="227">
        <n x="225"/>
        <n x="601"/>
        <n x="19"/>
      </t>
    </mdx>
    <mdx n="0" f="v">
      <t c="3" si="227">
        <n x="225"/>
        <n x="582"/>
        <n x="19"/>
      </t>
    </mdx>
    <mdx n="0" f="v">
      <t c="3" si="227">
        <n x="225"/>
        <n x="587"/>
        <n x="19"/>
      </t>
    </mdx>
    <mdx n="0" f="v">
      <t c="3" si="227">
        <n x="225"/>
        <n x="611"/>
        <n x="19"/>
      </t>
    </mdx>
    <mdx n="0" f="v">
      <t c="3" si="227">
        <n x="225"/>
        <n x="612"/>
        <n x="19"/>
      </t>
    </mdx>
    <mdx n="0" f="v">
      <t c="3" si="227">
        <n x="225"/>
        <n x="654"/>
        <n x="19"/>
      </t>
    </mdx>
    <mdx n="0" f="v">
      <t c="3" si="227">
        <n x="225"/>
        <n x="617"/>
        <n x="19"/>
      </t>
    </mdx>
    <mdx n="0" f="v">
      <t c="3" si="227">
        <n x="225"/>
        <n x="618"/>
        <n x="19"/>
      </t>
    </mdx>
    <mdx n="0" f="v">
      <t c="3" si="227">
        <n x="225"/>
        <n x="620"/>
        <n x="19"/>
      </t>
    </mdx>
    <mdx n="0" f="v">
      <t c="3" si="227">
        <n x="225"/>
        <n x="602"/>
        <n x="19"/>
      </t>
    </mdx>
    <mdx n="0" f="v">
      <t c="3" si="227">
        <n x="225"/>
        <n x="603"/>
        <n x="19"/>
      </t>
    </mdx>
    <mdx n="0" f="v">
      <t c="3" si="227">
        <n x="225"/>
        <n x="604"/>
        <n x="19"/>
      </t>
    </mdx>
    <mdx n="0" f="v">
      <t c="3" si="227">
        <n x="225"/>
        <n x="605"/>
        <n x="19"/>
      </t>
    </mdx>
    <mdx n="0" f="v">
      <t c="3" si="227">
        <n x="225"/>
        <n x="619"/>
        <n x="19"/>
      </t>
    </mdx>
    <mdx n="0" f="v">
      <t c="3" si="227">
        <n x="225"/>
        <n x="621"/>
        <n x="19"/>
      </t>
    </mdx>
    <mdx n="0" f="v">
      <t c="3" si="227">
        <n x="225"/>
        <n x="613"/>
        <n x="19"/>
      </t>
    </mdx>
    <mdx n="0" f="v">
      <t c="3" si="227">
        <n x="225"/>
        <n x="615"/>
        <n x="19"/>
      </t>
    </mdx>
    <mdx n="0" f="v">
      <t c="3" si="227">
        <n x="225"/>
        <n x="616"/>
        <n x="19"/>
      </t>
    </mdx>
    <mdx n="0" f="v">
      <t c="3" si="227">
        <n x="225"/>
        <n x="608"/>
        <n x="19"/>
      </t>
    </mdx>
    <mdx n="0" f="v">
      <t c="3" si="227">
        <n x="225"/>
        <n x="614"/>
        <n x="19"/>
      </t>
    </mdx>
    <mdx n="0" f="v">
      <t c="3" si="227">
        <n x="225"/>
        <n x="635"/>
        <n x="19"/>
      </t>
    </mdx>
    <mdx n="0" f="v">
      <t c="3" si="227">
        <n x="225"/>
        <n x="636"/>
        <n x="19"/>
      </t>
    </mdx>
    <mdx n="0" f="v">
      <t c="3" si="227">
        <n x="225"/>
        <n x="637"/>
        <n x="19"/>
      </t>
    </mdx>
    <mdx n="0" f="v">
      <t c="3" si="227">
        <n x="225"/>
        <n x="648"/>
        <n x="19"/>
      </t>
    </mdx>
    <mdx n="0" f="v">
      <t c="3" si="227">
        <n x="225"/>
        <n x="606"/>
        <n x="19"/>
      </t>
    </mdx>
    <mdx n="0" f="v">
      <t c="3" si="227">
        <n x="225"/>
        <n x="625"/>
        <n x="19"/>
      </t>
    </mdx>
    <mdx n="0" f="v">
      <t c="3" si="227">
        <n x="225"/>
        <n x="627"/>
        <n x="19"/>
      </t>
    </mdx>
    <mdx n="0" f="v">
      <t c="3" si="227">
        <n x="225"/>
        <n x="643"/>
        <n x="19"/>
      </t>
    </mdx>
    <mdx n="0" f="v">
      <t c="3" si="227">
        <n x="225"/>
        <n x="647"/>
        <n x="19"/>
      </t>
    </mdx>
    <mdx n="0" f="v">
      <t c="3" si="227">
        <n x="225"/>
        <n x="622"/>
        <n x="19"/>
      </t>
    </mdx>
    <mdx n="0" f="v">
      <t c="3" si="227">
        <n x="225"/>
        <n x="623"/>
        <n x="19"/>
      </t>
    </mdx>
    <mdx n="0" f="v">
      <t c="3" si="227">
        <n x="225"/>
        <n x="624"/>
        <n x="19"/>
      </t>
    </mdx>
    <mdx n="0" f="v">
      <t c="3" si="227">
        <n x="225"/>
        <n x="632"/>
        <n x="19"/>
      </t>
    </mdx>
    <mdx n="0" f="v">
      <t c="3" si="227">
        <n x="225"/>
        <n x="651"/>
        <n x="19"/>
      </t>
    </mdx>
    <mdx n="0" f="v">
      <t c="3" si="227">
        <n x="225"/>
        <n x="644"/>
        <n x="19"/>
      </t>
    </mdx>
    <mdx n="0" f="v">
      <t c="3" si="227">
        <n x="225"/>
        <n x="645"/>
        <n x="19"/>
      </t>
    </mdx>
    <mdx n="0" f="v">
      <t c="3" si="227">
        <n x="225"/>
        <n x="646"/>
        <n x="19"/>
      </t>
    </mdx>
    <mdx n="0" f="v">
      <t c="3" si="227">
        <n x="225"/>
        <n x="649"/>
        <n x="19"/>
      </t>
    </mdx>
    <mdx n="0" f="v">
      <t c="3" si="227">
        <n x="225"/>
        <n x="650"/>
        <n x="19"/>
      </t>
    </mdx>
    <mdx n="0" f="v">
      <t c="3" si="227">
        <n x="225"/>
        <n x="652"/>
        <n x="19"/>
      </t>
    </mdx>
    <mdx n="0" f="v">
      <t c="3" si="227">
        <n x="225"/>
        <n x="639"/>
        <n x="19"/>
      </t>
    </mdx>
    <mdx n="0" f="v">
      <t c="3" si="227">
        <n x="225"/>
        <n x="653"/>
        <n x="19"/>
      </t>
    </mdx>
    <mdx n="0" f="v">
      <t c="3" si="227">
        <n x="225"/>
        <n x="628"/>
        <n x="19"/>
      </t>
    </mdx>
    <mdx n="0" f="v">
      <t c="3" si="227">
        <n x="225"/>
        <n x="633"/>
        <n x="19"/>
      </t>
    </mdx>
    <mdx n="0" f="v">
      <t c="3" si="227">
        <n x="225"/>
        <n x="641"/>
        <n x="19"/>
      </t>
    </mdx>
    <mdx n="0" f="v">
      <t c="3" si="227">
        <n x="225"/>
        <n x="640"/>
        <n x="19"/>
      </t>
    </mdx>
    <mdx n="0" f="v">
      <t c="3" si="227">
        <n x="225"/>
        <n x="630"/>
        <n x="19"/>
      </t>
    </mdx>
    <mdx n="0" f="v">
      <t c="3" si="227">
        <n x="225"/>
        <n x="607"/>
        <n x="19"/>
      </t>
    </mdx>
    <mdx n="0" f="v">
      <t c="3" si="227">
        <n x="225"/>
        <n x="629"/>
        <n x="19"/>
      </t>
    </mdx>
    <mdx n="0" f="v">
      <t c="3" si="227">
        <n x="225"/>
        <n x="626"/>
        <n x="19"/>
      </t>
    </mdx>
    <mdx n="0" f="v">
      <t c="3" si="227">
        <n x="225"/>
        <n x="631"/>
        <n x="19"/>
      </t>
    </mdx>
    <mdx n="0" f="v">
      <t c="3" si="227">
        <n x="225"/>
        <n x="634"/>
        <n x="19"/>
      </t>
    </mdx>
    <mdx n="0" f="v">
      <t c="3" si="227">
        <n x="225"/>
        <n x="638"/>
        <n x="19"/>
      </t>
    </mdx>
    <mdx n="0" f="v">
      <t c="3" si="227">
        <n x="225"/>
        <n x="642"/>
        <n x="19"/>
      </t>
    </mdx>
    <mdx n="0" f="v">
      <t c="3" si="227">
        <n x="225"/>
        <n x="655"/>
        <n x="19"/>
      </t>
    </mdx>
    <mdx n="0" f="v">
      <t c="3" si="227">
        <n x="225"/>
        <n x="322"/>
        <n x="14"/>
      </t>
    </mdx>
    <mdx n="0" f="v">
      <t c="3" si="227">
        <n x="225"/>
        <n x="285"/>
        <n x="14"/>
      </t>
    </mdx>
    <mdx n="0" f="v">
      <t c="3" si="227">
        <n x="225"/>
        <n x="275"/>
        <n x="14"/>
      </t>
    </mdx>
    <mdx n="0" f="v">
      <t c="3" si="227">
        <n x="225"/>
        <n x="284"/>
        <n x="14"/>
      </t>
    </mdx>
    <mdx n="0" f="v">
      <t c="3" si="227">
        <n x="225"/>
        <n x="290"/>
        <n x="14"/>
      </t>
    </mdx>
    <mdx n="0" f="v">
      <t c="3" si="227">
        <n x="225"/>
        <n x="288"/>
        <n x="14"/>
      </t>
    </mdx>
    <mdx n="0" f="v">
      <t c="3" si="227">
        <n x="225"/>
        <n x="287"/>
        <n x="14"/>
      </t>
    </mdx>
    <mdx n="0" f="v">
      <t c="3" si="227">
        <n x="225"/>
        <n x="286"/>
        <n x="14"/>
      </t>
    </mdx>
    <mdx n="0" f="v">
      <t c="3" si="227">
        <n x="225"/>
        <n x="292"/>
        <n x="14"/>
      </t>
    </mdx>
    <mdx n="0" f="v">
      <t c="3" si="227">
        <n x="225"/>
        <n x="298"/>
        <n x="14"/>
      </t>
    </mdx>
    <mdx n="0" f="v">
      <t c="3" si="227">
        <n x="225"/>
        <n x="354"/>
        <n x="14"/>
      </t>
    </mdx>
    <mdx n="0" f="v">
      <t c="3" si="227">
        <n x="225"/>
        <n x="325"/>
        <n x="14"/>
      </t>
    </mdx>
    <mdx n="0" f="v">
      <t c="3" si="227">
        <n x="225"/>
        <n x="335"/>
        <n x="14"/>
      </t>
    </mdx>
    <mdx n="0" f="v">
      <t c="3" si="227">
        <n x="225"/>
        <n x="309"/>
        <n x="14"/>
      </t>
    </mdx>
    <mdx n="0" f="v">
      <t c="3" si="227">
        <n x="225"/>
        <n x="334"/>
        <n x="14"/>
      </t>
    </mdx>
    <mdx n="0" f="v">
      <t c="3" si="227">
        <n x="225"/>
        <n x="343"/>
        <n x="14"/>
      </t>
    </mdx>
    <mdx n="0" f="v">
      <t c="3" si="227">
        <n x="225"/>
        <n x="551"/>
        <n x="14"/>
      </t>
    </mdx>
    <mdx n="0" f="v">
      <t c="3" si="227">
        <n x="225"/>
        <n x="333"/>
        <n x="14"/>
      </t>
    </mdx>
    <mdx n="0" f="v">
      <t c="3" si="227">
        <n x="225"/>
        <n x="550"/>
        <n x="14"/>
      </t>
    </mdx>
    <mdx n="0" f="v">
      <t c="3" si="227">
        <n x="225"/>
        <n x="558"/>
        <n x="14"/>
      </t>
    </mdx>
    <mdx n="0" f="v">
      <t c="3" si="227">
        <n x="225"/>
        <n x="559"/>
        <n x="14"/>
      </t>
    </mdx>
    <mdx n="0" f="v">
      <t c="3" si="227">
        <n x="225"/>
        <n x="560"/>
        <n x="14"/>
      </t>
    </mdx>
    <mdx n="0" f="v">
      <t c="3" si="227">
        <n x="225"/>
        <n x="561"/>
        <n x="14"/>
      </t>
    </mdx>
    <mdx n="0" f="v">
      <t c="3" si="227">
        <n x="225"/>
        <n x="562"/>
        <n x="14"/>
      </t>
    </mdx>
    <mdx n="0" f="v">
      <t c="3" si="227">
        <n x="225"/>
        <n x="341"/>
        <n x="14"/>
      </t>
    </mdx>
    <mdx n="0" f="v">
      <t c="3" si="227">
        <n x="225"/>
        <n x="556"/>
        <n x="14"/>
      </t>
    </mdx>
    <mdx n="0" f="v">
      <t c="3" si="227">
        <n x="225"/>
        <n x="552"/>
        <n x="14"/>
      </t>
    </mdx>
    <mdx n="0" f="v">
      <t c="3" si="227">
        <n x="225"/>
        <n x="596"/>
        <n x="14"/>
      </t>
    </mdx>
    <mdx n="0" f="v">
      <t c="3" si="227">
        <n x="225"/>
        <n x="282"/>
        <n x="14"/>
      </t>
    </mdx>
    <mdx n="0" f="v">
      <t c="3" si="227">
        <n x="225"/>
        <n x="315"/>
        <n x="14"/>
      </t>
    </mdx>
    <mdx n="0" f="v">
      <t c="3" si="227">
        <n x="225"/>
        <n x="314"/>
        <n x="14"/>
      </t>
    </mdx>
    <mdx n="0" f="v">
      <t c="3" si="227">
        <n x="225"/>
        <n x="339"/>
        <n x="14"/>
      </t>
    </mdx>
    <mdx n="0" f="v">
      <t c="3" si="227">
        <n x="225"/>
        <n x="324"/>
        <n x="14"/>
      </t>
    </mdx>
    <mdx n="0" f="v">
      <t c="3" si="227">
        <n x="225"/>
        <n x="312"/>
        <n x="14"/>
      </t>
    </mdx>
    <mdx n="0" f="v">
      <t c="3" si="227">
        <n x="225"/>
        <n x="310"/>
        <n x="14"/>
      </t>
    </mdx>
    <mdx n="0" f="v">
      <t c="3" si="227">
        <n x="225"/>
        <n x="308"/>
        <n x="14"/>
      </t>
    </mdx>
    <mdx n="0" f="v">
      <t c="3" si="227">
        <n x="225"/>
        <n x="306"/>
        <n x="14"/>
      </t>
    </mdx>
    <mdx n="0" f="v">
      <t c="3" si="227">
        <n x="225"/>
        <n x="305"/>
        <n x="14"/>
      </t>
    </mdx>
    <mdx n="0" f="v">
      <t c="3" si="227">
        <n x="225"/>
        <n x="323"/>
        <n x="14"/>
      </t>
    </mdx>
    <mdx n="0" f="v">
      <t c="3" si="227">
        <n x="225"/>
        <n x="303"/>
        <n x="14"/>
      </t>
    </mdx>
    <mdx n="0" f="v">
      <t c="3" si="227">
        <n x="225"/>
        <n x="352"/>
        <n x="14"/>
      </t>
    </mdx>
    <mdx n="0" f="v">
      <t c="3" si="227">
        <n x="225"/>
        <n x="302"/>
        <n x="14"/>
      </t>
    </mdx>
    <mdx n="0" f="v">
      <t c="3" si="227">
        <n x="225"/>
        <n x="342"/>
        <n x="14"/>
      </t>
    </mdx>
    <mdx n="0" f="v">
      <t c="3" si="227">
        <n x="225"/>
        <n x="332"/>
        <n x="14"/>
      </t>
    </mdx>
    <mdx n="0" f="v">
      <t c="3" si="227">
        <n x="225"/>
        <n x="331"/>
        <n x="14"/>
      </t>
    </mdx>
    <mdx n="0" f="v">
      <t c="3" si="227">
        <n x="225"/>
        <n x="349"/>
        <n x="14"/>
      </t>
    </mdx>
    <mdx n="0" f="v">
      <t c="3" si="227">
        <n x="225"/>
        <n x="553"/>
        <n x="14"/>
      </t>
    </mdx>
    <mdx n="0" f="v">
      <t c="3" si="227">
        <n x="225"/>
        <n x="330"/>
        <n x="14"/>
      </t>
    </mdx>
    <mdx n="0" f="v">
      <t c="3" si="227">
        <n x="225"/>
        <n x="351"/>
        <n x="14"/>
      </t>
    </mdx>
    <mdx n="0" f="v">
      <t c="3" si="227">
        <n x="225"/>
        <n x="554"/>
        <n x="14"/>
      </t>
    </mdx>
    <mdx n="0" f="v">
      <t c="3" si="227">
        <n x="225"/>
        <n x="300"/>
        <n x="14"/>
      </t>
    </mdx>
    <mdx n="0" f="v">
      <t c="3" si="227">
        <n x="225"/>
        <n x="575"/>
        <n x="14"/>
      </t>
    </mdx>
    <mdx n="0" f="v">
      <t c="3" si="227">
        <n x="225"/>
        <n x="576"/>
        <n x="14"/>
      </t>
    </mdx>
    <mdx n="0" f="v">
      <t c="3" si="227">
        <n x="225"/>
        <n x="577"/>
        <n x="14"/>
      </t>
    </mdx>
    <mdx n="0" f="v">
      <t c="3" si="227">
        <n x="225"/>
        <n x="578"/>
        <n x="14"/>
      </t>
    </mdx>
    <mdx n="0" f="v">
      <t c="3" si="227">
        <n x="225"/>
        <n x="579"/>
        <n x="14"/>
      </t>
    </mdx>
    <mdx n="0" f="v">
      <t c="3" si="227">
        <n x="225"/>
        <n x="353"/>
        <n x="14"/>
      </t>
    </mdx>
    <mdx n="0" f="v">
      <t c="3" si="227">
        <n x="225"/>
        <n x="347"/>
        <n x="14"/>
      </t>
    </mdx>
    <mdx n="0" f="v">
      <t c="3" si="227">
        <n x="225"/>
        <n x="589"/>
        <n x="14"/>
      </t>
    </mdx>
    <mdx n="0" f="v">
      <t c="3" si="227">
        <n x="225"/>
        <n x="591"/>
        <n x="14"/>
      </t>
    </mdx>
    <mdx n="0" f="v">
      <t c="3" si="227">
        <n x="225"/>
        <n x="601"/>
        <n x="14"/>
      </t>
    </mdx>
    <mdx n="0" f="v">
      <t c="3" si="227">
        <n x="225"/>
        <n x="340"/>
        <n x="14"/>
      </t>
    </mdx>
    <mdx n="0" f="v">
      <t c="3" si="227">
        <n x="225"/>
        <n x="571"/>
        <n x="14"/>
      </t>
    </mdx>
    <mdx n="0" f="v">
      <t c="3" si="227">
        <n x="225"/>
        <n x="585"/>
        <n x="14"/>
      </t>
    </mdx>
    <mdx n="0" f="v">
      <t c="3" si="227">
        <n x="225"/>
        <n x="295"/>
        <n x="14"/>
      </t>
    </mdx>
    <mdx n="0" f="v">
      <t c="3" si="227">
        <n x="225"/>
        <n x="563"/>
        <n x="14"/>
      </t>
    </mdx>
    <mdx n="0" f="v">
      <t c="3" si="227">
        <n x="225"/>
        <n x="564"/>
        <n x="14"/>
      </t>
    </mdx>
    <mdx n="0" f="v">
      <t c="3" si="227">
        <n x="225"/>
        <n x="565"/>
        <n x="14"/>
      </t>
    </mdx>
    <mdx n="0" f="v">
      <t c="3" si="227">
        <n x="225"/>
        <n x="566"/>
        <n x="14"/>
      </t>
    </mdx>
    <mdx n="0" f="v">
      <t c="3" si="227">
        <n x="225"/>
        <n x="567"/>
        <n x="14"/>
      </t>
    </mdx>
    <mdx n="0" f="v">
      <t c="3" si="227">
        <n x="225"/>
        <n x="568"/>
        <n x="14"/>
      </t>
    </mdx>
    <mdx n="0" f="v">
      <t c="3" si="227">
        <n x="225"/>
        <n x="593"/>
        <n x="14"/>
      </t>
    </mdx>
    <mdx n="0" f="v">
      <t c="3" si="227">
        <n x="225"/>
        <n x="590"/>
        <n x="14"/>
      </t>
    </mdx>
    <mdx n="0" f="v">
      <t c="3" si="227">
        <n x="225"/>
        <n x="592"/>
        <n x="14"/>
      </t>
    </mdx>
    <mdx n="0" f="v">
      <t c="3" si="227">
        <n x="225"/>
        <n x="594"/>
        <n x="14"/>
      </t>
    </mdx>
    <mdx n="0" f="v">
      <t c="3" si="227">
        <n x="225"/>
        <n x="569"/>
        <n x="14"/>
      </t>
    </mdx>
    <mdx n="0" f="v">
      <t c="3" si="227">
        <n x="225"/>
        <n x="595"/>
        <n x="14"/>
      </t>
    </mdx>
    <mdx n="0" f="v">
      <t c="3" si="227">
        <n x="225"/>
        <n x="588"/>
        <n x="14"/>
      </t>
    </mdx>
    <mdx n="0" f="v">
      <t c="3" si="227">
        <n x="225"/>
        <n x="582"/>
        <n x="14"/>
      </t>
    </mdx>
    <mdx n="0" f="v">
      <t c="3" si="227">
        <n x="225"/>
        <n x="598"/>
        <n x="14"/>
      </t>
    </mdx>
    <mdx n="0" f="v">
      <t c="3" si="227">
        <n x="225"/>
        <n x="644"/>
        <n x="14"/>
      </t>
    </mdx>
    <mdx n="0" f="v">
      <t c="3" si="227">
        <n x="225"/>
        <n x="584"/>
        <n x="14"/>
      </t>
    </mdx>
    <mdx n="0" f="v">
      <t c="3" si="227">
        <n x="225"/>
        <n x="609"/>
        <n x="14"/>
      </t>
    </mdx>
    <mdx n="0" f="v">
      <t c="3" si="227">
        <n x="225"/>
        <n x="610"/>
        <n x="14"/>
      </t>
    </mdx>
    <mdx n="0" f="v">
      <t c="3" si="227">
        <n x="225"/>
        <n x="586"/>
        <n x="14"/>
      </t>
    </mdx>
    <mdx n="0" f="v">
      <t c="3" si="227">
        <n x="225"/>
        <n x="572"/>
        <n x="14"/>
      </t>
    </mdx>
    <mdx n="0" f="v">
      <t c="3" si="227">
        <n x="225"/>
        <n x="580"/>
        <n x="14"/>
      </t>
    </mdx>
    <mdx n="0" f="v">
      <t c="3" si="227">
        <n x="225"/>
        <n x="573"/>
        <n x="14"/>
      </t>
    </mdx>
    <mdx n="0" f="v">
      <t c="3" si="227">
        <n x="225"/>
        <n x="581"/>
        <n x="14"/>
      </t>
    </mdx>
    <mdx n="0" f="v">
      <t c="3" si="227">
        <n x="225"/>
        <n x="583"/>
        <n x="14"/>
      </t>
    </mdx>
    <mdx n="0" f="v">
      <t c="3" si="227">
        <n x="225"/>
        <n x="555"/>
        <n x="14"/>
      </t>
    </mdx>
    <mdx n="0" f="v">
      <t c="3" si="227">
        <n x="225"/>
        <n x="570"/>
        <n x="14"/>
      </t>
    </mdx>
    <mdx n="0" f="v">
      <t c="3" si="227">
        <n x="225"/>
        <n x="574"/>
        <n x="14"/>
      </t>
    </mdx>
    <mdx n="0" f="v">
      <t c="3" si="227">
        <n x="225"/>
        <n x="599"/>
        <n x="14"/>
      </t>
    </mdx>
    <mdx n="0" f="v">
      <t c="3" si="227">
        <n x="225"/>
        <n x="597"/>
        <n x="14"/>
      </t>
    </mdx>
    <mdx n="0" f="v">
      <t c="3" si="227">
        <n x="225"/>
        <n x="587"/>
        <n x="14"/>
      </t>
    </mdx>
    <mdx n="0" f="v">
      <t c="3" si="227">
        <n x="225"/>
        <n x="600"/>
        <n x="14"/>
      </t>
    </mdx>
    <mdx n="0" f="v">
      <t c="3" si="227">
        <n x="225"/>
        <n x="617"/>
        <n x="14"/>
      </t>
    </mdx>
    <mdx n="0" f="v">
      <t c="3" si="227">
        <n x="225"/>
        <n x="611"/>
        <n x="14"/>
      </t>
    </mdx>
    <mdx n="0" f="v">
      <t c="3" si="227">
        <n x="225"/>
        <n x="612"/>
        <n x="14"/>
      </t>
    </mdx>
    <mdx n="0" f="v">
      <t c="3" si="227">
        <n x="225"/>
        <n x="618"/>
        <n x="14"/>
      </t>
    </mdx>
    <mdx n="0" f="v">
      <t c="3" si="227">
        <n x="225"/>
        <n x="625"/>
        <n x="14"/>
      </t>
    </mdx>
    <mdx n="0" f="v">
      <t c="3" si="227">
        <n x="225"/>
        <n x="619"/>
        <n x="14"/>
      </t>
    </mdx>
    <mdx n="0" f="v">
      <t c="3" si="227">
        <n x="225"/>
        <n x="620"/>
        <n x="14"/>
      </t>
    </mdx>
    <mdx n="0" f="v">
      <t c="3" si="227">
        <n x="225"/>
        <n x="621"/>
        <n x="14"/>
      </t>
    </mdx>
    <mdx n="0" f="v">
      <t c="3" si="227">
        <n x="225"/>
        <n x="651"/>
        <n x="14"/>
      </t>
    </mdx>
    <mdx n="0" f="v">
      <t c="3" si="227">
        <n x="225"/>
        <n x="602"/>
        <n x="14"/>
      </t>
    </mdx>
    <mdx n="0" f="v">
      <t c="3" si="227">
        <n x="225"/>
        <n x="603"/>
        <n x="14"/>
      </t>
    </mdx>
    <mdx n="0" f="v">
      <t c="3" si="227">
        <n x="225"/>
        <n x="604"/>
        <n x="14"/>
      </t>
    </mdx>
    <mdx n="0" f="v">
      <t c="3" si="227">
        <n x="225"/>
        <n x="605"/>
        <n x="14"/>
      </t>
    </mdx>
    <mdx n="0" f="v">
      <t c="3" si="227">
        <n x="225"/>
        <n x="613"/>
        <n x="14"/>
      </t>
    </mdx>
    <mdx n="0" f="v">
      <t c="3" si="227">
        <n x="225"/>
        <n x="615"/>
        <n x="14"/>
      </t>
    </mdx>
    <mdx n="0" f="v">
      <t c="3" si="227">
        <n x="225"/>
        <n x="616"/>
        <n x="14"/>
      </t>
    </mdx>
    <mdx n="0" f="v">
      <t c="3" si="227">
        <n x="225"/>
        <n x="608"/>
        <n x="14"/>
      </t>
    </mdx>
    <mdx n="0" f="v">
      <t c="3" si="227">
        <n x="225"/>
        <n x="614"/>
        <n x="14"/>
      </t>
    </mdx>
    <mdx n="0" f="v">
      <t c="3" si="227">
        <n x="225"/>
        <n x="635"/>
        <n x="14"/>
      </t>
    </mdx>
    <mdx n="0" f="v">
      <t c="3" si="227">
        <n x="225"/>
        <n x="636"/>
        <n x="14"/>
      </t>
    </mdx>
    <mdx n="0" f="v">
      <t c="3" si="227">
        <n x="225"/>
        <n x="637"/>
        <n x="14"/>
      </t>
    </mdx>
    <mdx n="0" f="v">
      <t c="3" si="227">
        <n x="225"/>
        <n x="627"/>
        <n x="14"/>
      </t>
    </mdx>
    <mdx n="0" f="v">
      <t c="3" si="227">
        <n x="225"/>
        <n x="652"/>
        <n x="14"/>
      </t>
    </mdx>
    <mdx n="0" f="v">
      <t c="3" si="227">
        <n x="225"/>
        <n x="632"/>
        <n x="14"/>
      </t>
    </mdx>
    <mdx n="0" f="v">
      <t c="3" si="227">
        <n x="225"/>
        <n x="645"/>
        <n x="14"/>
      </t>
    </mdx>
    <mdx n="0" f="v">
      <t c="3" si="227">
        <n x="225"/>
        <n x="646"/>
        <n x="14"/>
      </t>
    </mdx>
    <mdx n="0" f="v">
      <t c="3" si="227">
        <n x="225"/>
        <n x="648"/>
        <n x="14"/>
      </t>
    </mdx>
    <mdx n="0" f="v">
      <t c="3" si="227">
        <n x="225"/>
        <n x="653"/>
        <n x="14"/>
      </t>
    </mdx>
    <mdx n="0" f="v">
      <t c="3" si="227">
        <n x="225"/>
        <n x="654"/>
        <n x="14"/>
      </t>
    </mdx>
    <mdx n="0" f="v">
      <t c="3" si="227">
        <n x="225"/>
        <n x="639"/>
        <n x="14"/>
      </t>
    </mdx>
    <mdx n="0" f="v">
      <t c="3" si="227">
        <n x="225"/>
        <n x="650"/>
        <n x="14"/>
      </t>
    </mdx>
    <mdx n="0" f="v">
      <t c="3" si="227">
        <n x="225"/>
        <n x="622"/>
        <n x="14"/>
      </t>
    </mdx>
    <mdx n="0" f="v">
      <t c="3" si="227">
        <n x="225"/>
        <n x="623"/>
        <n x="14"/>
      </t>
    </mdx>
    <mdx n="0" f="v">
      <t c="3" si="227">
        <n x="225"/>
        <n x="624"/>
        <n x="14"/>
      </t>
    </mdx>
    <mdx n="0" f="v">
      <t c="3" si="227">
        <n x="225"/>
        <n x="643"/>
        <n x="14"/>
      </t>
    </mdx>
    <mdx n="0" f="v">
      <t c="3" si="227">
        <n x="225"/>
        <n x="647"/>
        <n x="14"/>
      </t>
    </mdx>
    <mdx n="0" f="v">
      <t c="3" si="227">
        <n x="225"/>
        <n x="606"/>
        <n x="14"/>
      </t>
    </mdx>
    <mdx n="0" f="v">
      <t c="3" si="227">
        <n x="225"/>
        <n x="649"/>
        <n x="14"/>
      </t>
    </mdx>
    <mdx n="0" f="v">
      <t c="3" si="227">
        <n x="225"/>
        <n x="642"/>
        <n x="14"/>
      </t>
    </mdx>
    <mdx n="0" f="v">
      <t c="3" si="227">
        <n x="225"/>
        <n x="628"/>
        <n x="14"/>
      </t>
    </mdx>
    <mdx n="0" f="v">
      <t c="3" si="227">
        <n x="225"/>
        <n x="633"/>
        <n x="14"/>
      </t>
    </mdx>
    <mdx n="0" f="v">
      <t c="3" si="227">
        <n x="225"/>
        <n x="641"/>
        <n x="14"/>
      </t>
    </mdx>
    <mdx n="0" f="v">
      <t c="3" si="227">
        <n x="225"/>
        <n x="640"/>
        <n x="14"/>
      </t>
    </mdx>
    <mdx n="0" f="v">
      <t c="3" si="227">
        <n x="225"/>
        <n x="630"/>
        <n x="14"/>
      </t>
    </mdx>
    <mdx n="0" f="v">
      <t c="3" si="227">
        <n x="225"/>
        <n x="607"/>
        <n x="14"/>
      </t>
    </mdx>
    <mdx n="0" f="v">
      <t c="3" si="227">
        <n x="225"/>
        <n x="629"/>
        <n x="14"/>
      </t>
    </mdx>
    <mdx n="0" f="v">
      <t c="3" si="227">
        <n x="225"/>
        <n x="626"/>
        <n x="14"/>
      </t>
    </mdx>
    <mdx n="0" f="v">
      <t c="3" si="227">
        <n x="225"/>
        <n x="631"/>
        <n x="14"/>
      </t>
    </mdx>
    <mdx n="0" f="v">
      <t c="3" si="227">
        <n x="225"/>
        <n x="634"/>
        <n x="14"/>
      </t>
    </mdx>
    <mdx n="0" f="v">
      <t c="3" si="227">
        <n x="225"/>
        <n x="638"/>
        <n x="14"/>
      </t>
    </mdx>
    <mdx n="0" f="v">
      <t c="3" si="227">
        <n x="225"/>
        <n x="655"/>
        <n x="14"/>
      </t>
    </mdx>
    <mdx n="0" f="v">
      <t c="3" si="227">
        <n x="225"/>
        <n x="321"/>
        <n x="38"/>
      </t>
    </mdx>
    <mdx n="0" f="v">
      <t c="3" si="227">
        <n x="225"/>
        <n x="338"/>
        <n x="38"/>
      </t>
    </mdx>
    <mdx n="0" f="v">
      <t c="3" si="227">
        <n x="225"/>
        <n x="279"/>
        <n x="38"/>
      </t>
    </mdx>
    <mdx n="0" f="v">
      <t c="3" si="227">
        <n x="225"/>
        <n x="551"/>
        <n x="38"/>
      </t>
    </mdx>
    <mdx n="0" f="v">
      <t c="3" si="227">
        <n x="225"/>
        <n x="576"/>
        <n x="38"/>
      </t>
    </mdx>
    <mdx n="0" f="v">
      <t c="3" si="227">
        <n x="225"/>
        <n x="577"/>
        <n x="38"/>
      </t>
    </mdx>
    <mdx n="0" f="v">
      <t c="3" si="227">
        <n x="225"/>
        <n x="550"/>
        <n x="38"/>
      </t>
    </mdx>
    <mdx n="0" f="v">
      <t c="3" si="227">
        <n x="225"/>
        <n x="549"/>
        <n x="38"/>
      </t>
    </mdx>
    <mdx n="0" f="v">
      <t c="3" si="227">
        <n x="225"/>
        <n x="558"/>
        <n x="38"/>
      </t>
    </mdx>
    <mdx n="0" f="v">
      <t c="3" si="227">
        <n x="225"/>
        <n x="559"/>
        <n x="38"/>
      </t>
    </mdx>
    <mdx n="0" f="v">
      <t c="3" si="227">
        <n x="225"/>
        <n x="560"/>
        <n x="38"/>
      </t>
    </mdx>
    <mdx n="0" f="v">
      <t c="3" si="227">
        <n x="225"/>
        <n x="561"/>
        <n x="38"/>
      </t>
    </mdx>
    <mdx n="0" f="v">
      <t c="3" si="227">
        <n x="225"/>
        <n x="562"/>
        <n x="38"/>
      </t>
    </mdx>
    <mdx n="0" f="v">
      <t c="3" si="227">
        <n x="225"/>
        <n x="300"/>
        <n x="38"/>
      </t>
    </mdx>
    <mdx n="0" f="v">
      <t c="3" si="227">
        <n x="225"/>
        <n x="354"/>
        <n x="38"/>
      </t>
    </mdx>
    <mdx n="0" f="v">
      <t c="3" si="227">
        <n x="225"/>
        <n x="578"/>
        <n x="38"/>
      </t>
    </mdx>
    <mdx n="0" f="v">
      <t c="3" si="227">
        <n x="225"/>
        <n x="556"/>
        <n x="38"/>
      </t>
    </mdx>
    <mdx n="0" f="v">
      <t c="3" si="227">
        <n x="225"/>
        <n x="298"/>
        <n x="38"/>
      </t>
    </mdx>
    <mdx n="0" f="v">
      <t c="3" si="227">
        <n x="225"/>
        <n x="575"/>
        <n x="38"/>
      </t>
    </mdx>
    <mdx n="0" f="v">
      <t c="3" si="227">
        <n x="225"/>
        <n x="579"/>
        <n x="38"/>
      </t>
    </mdx>
    <mdx n="0" f="v">
      <t c="3" si="227">
        <n x="225"/>
        <n x="353"/>
        <n x="38"/>
      </t>
    </mdx>
    <mdx n="0" f="v">
      <t c="3" si="227">
        <n x="225"/>
        <n x="569"/>
        <n x="38"/>
      </t>
    </mdx>
    <mdx n="0" f="v">
      <t c="3" si="227">
        <n x="225"/>
        <n x="282"/>
        <n x="38"/>
      </t>
    </mdx>
    <mdx n="0" f="v">
      <t c="3" si="227">
        <n x="225"/>
        <n x="315"/>
        <n x="38"/>
      </t>
    </mdx>
    <mdx n="0" f="v">
      <t c="3" si="227">
        <n x="225"/>
        <n x="314"/>
        <n x="38"/>
      </t>
    </mdx>
    <mdx n="0" f="v">
      <t c="3" si="227">
        <n x="225"/>
        <n x="339"/>
        <n x="38"/>
      </t>
    </mdx>
    <mdx n="0" f="v">
      <t c="3" si="227">
        <n x="225"/>
        <n x="324"/>
        <n x="38"/>
      </t>
    </mdx>
    <mdx n="0" f="v">
      <t c="3" si="227">
        <n x="225"/>
        <n x="312"/>
        <n x="38"/>
      </t>
    </mdx>
    <mdx n="0" f="v">
      <t c="3" si="227">
        <n x="225"/>
        <n x="310"/>
        <n x="38"/>
      </t>
    </mdx>
    <mdx n="0" f="v">
      <t c="3" si="227">
        <n x="225"/>
        <n x="308"/>
        <n x="38"/>
      </t>
    </mdx>
    <mdx n="0" f="v">
      <t c="3" si="227">
        <n x="225"/>
        <n x="306"/>
        <n x="38"/>
      </t>
    </mdx>
    <mdx n="0" f="v">
      <t c="3" si="227">
        <n x="225"/>
        <n x="305"/>
        <n x="38"/>
      </t>
    </mdx>
    <mdx n="0" f="v">
      <t c="3" si="227">
        <n x="225"/>
        <n x="323"/>
        <n x="38"/>
      </t>
    </mdx>
    <mdx n="0" f="v">
      <t c="3" si="227">
        <n x="225"/>
        <n x="291"/>
        <n x="38"/>
      </t>
    </mdx>
    <mdx n="0" f="v">
      <t c="3" si="227">
        <n x="225"/>
        <n x="303"/>
        <n x="38"/>
      </t>
    </mdx>
    <mdx n="0" f="v">
      <t c="3" si="227">
        <n x="225"/>
        <n x="352"/>
        <n x="38"/>
      </t>
    </mdx>
    <mdx n="0" f="v">
      <t c="3" si="227">
        <n x="225"/>
        <n x="302"/>
        <n x="38"/>
      </t>
    </mdx>
    <mdx n="0" f="v">
      <t c="3" si="227">
        <n x="225"/>
        <n x="342"/>
        <n x="38"/>
      </t>
    </mdx>
    <mdx n="0" f="v">
      <t c="3" si="227">
        <n x="225"/>
        <n x="332"/>
        <n x="38"/>
      </t>
    </mdx>
    <mdx n="0" f="v">
      <t c="3" si="227">
        <n x="225"/>
        <n x="331"/>
        <n x="38"/>
      </t>
    </mdx>
    <mdx n="0" f="v">
      <t c="3" si="227">
        <n x="225"/>
        <n x="349"/>
        <n x="38"/>
      </t>
    </mdx>
    <mdx n="0" f="v">
      <t c="3" si="227">
        <n x="225"/>
        <n x="553"/>
        <n x="38"/>
      </t>
    </mdx>
    <mdx n="0" f="v">
      <t c="3" si="227">
        <n x="225"/>
        <n x="330"/>
        <n x="38"/>
      </t>
    </mdx>
    <mdx n="0" f="v">
      <t c="3" si="227">
        <n x="225"/>
        <n x="351"/>
        <n x="38"/>
      </t>
    </mdx>
    <mdx n="0" f="v">
      <t c="3" si="227">
        <n x="225"/>
        <n x="554"/>
        <n x="38"/>
      </t>
    </mdx>
    <mdx n="0" f="v">
      <t c="3" si="227">
        <n x="225"/>
        <n x="552"/>
        <n x="38"/>
      </t>
    </mdx>
    <mdx n="0" f="v">
      <t c="3" si="227">
        <n x="225"/>
        <n x="347"/>
        <n x="38"/>
      </t>
    </mdx>
    <mdx n="0" f="v">
      <t c="3" si="227">
        <n x="225"/>
        <n x="296"/>
        <n x="38"/>
      </t>
    </mdx>
    <mdx n="0" f="v">
      <t c="3" si="227">
        <n x="225"/>
        <n x="295"/>
        <n x="38"/>
      </t>
    </mdx>
    <mdx n="0" f="v">
      <t c="3" si="227">
        <n x="225"/>
        <n x="563"/>
        <n x="38"/>
      </t>
    </mdx>
    <mdx n="0" f="v">
      <t c="3" si="227">
        <n x="225"/>
        <n x="564"/>
        <n x="38"/>
      </t>
    </mdx>
    <mdx n="0" f="v">
      <t c="3" si="227">
        <n x="225"/>
        <n x="565"/>
        <n x="38"/>
      </t>
    </mdx>
    <mdx n="0" f="v">
      <t c="3" si="227">
        <n x="225"/>
        <n x="566"/>
        <n x="38"/>
      </t>
    </mdx>
    <mdx n="0" f="v">
      <t c="3" si="227">
        <n x="225"/>
        <n x="567"/>
        <n x="38"/>
      </t>
    </mdx>
    <mdx n="0" f="v">
      <t c="3" si="227">
        <n x="225"/>
        <n x="568"/>
        <n x="38"/>
      </t>
    </mdx>
    <mdx n="0" f="v">
      <t c="3" si="227">
        <n x="225"/>
        <n x="340"/>
        <n x="38"/>
      </t>
    </mdx>
    <mdx n="0" f="v">
      <t c="3" si="227">
        <n x="225"/>
        <n x="585"/>
        <n x="38"/>
      </t>
    </mdx>
    <mdx n="0" f="v">
      <t c="3" si="227">
        <n x="225"/>
        <n x="597"/>
        <n x="38"/>
      </t>
    </mdx>
    <mdx n="0" f="v">
      <t c="3" si="227">
        <n x="225"/>
        <n x="611"/>
        <n x="38"/>
      </t>
    </mdx>
    <mdx n="0" f="v">
      <t c="3" si="227">
        <n x="225"/>
        <n x="612"/>
        <n x="38"/>
      </t>
    </mdx>
    <mdx n="0" f="v">
      <t c="3" si="227">
        <n x="225"/>
        <n x="571"/>
        <n x="38"/>
      </t>
    </mdx>
    <mdx n="0" f="v">
      <t c="3" si="227">
        <n x="225"/>
        <n x="572"/>
        <n x="38"/>
      </t>
    </mdx>
    <mdx n="0" f="v">
      <t c="3" si="227">
        <n x="225"/>
        <n x="580"/>
        <n x="38"/>
      </t>
    </mdx>
    <mdx n="0" f="v">
      <t c="3" si="227">
        <n x="225"/>
        <n x="573"/>
        <n x="38"/>
      </t>
    </mdx>
    <mdx n="0" f="v">
      <t c="3" si="227">
        <n x="225"/>
        <n x="581"/>
        <n x="38"/>
      </t>
    </mdx>
    <mdx n="0" f="v">
      <t c="3" si="227">
        <n x="225"/>
        <n x="583"/>
        <n x="38"/>
      </t>
    </mdx>
    <mdx n="0" f="v">
      <t c="3" si="227">
        <n x="225"/>
        <n x="555"/>
        <n x="38"/>
      </t>
    </mdx>
    <mdx n="0" f="v">
      <t c="3" si="227">
        <n x="225"/>
        <n x="570"/>
        <n x="38"/>
      </t>
    </mdx>
    <mdx n="0" f="v">
      <t c="3" si="227">
        <n x="225"/>
        <n x="574"/>
        <n x="38"/>
      </t>
    </mdx>
    <mdx n="0" f="v">
      <t c="3" si="227">
        <n x="225"/>
        <n x="601"/>
        <n x="38"/>
      </t>
    </mdx>
    <mdx n="0" f="v">
      <t c="3" si="227">
        <n x="225"/>
        <n x="584"/>
        <n x="38"/>
      </t>
    </mdx>
    <mdx n="0" f="v">
      <t c="3" si="227">
        <n x="225"/>
        <n x="609"/>
        <n x="38"/>
      </t>
    </mdx>
    <mdx n="0" f="v">
      <t c="3" si="227">
        <n x="225"/>
        <n x="610"/>
        <n x="38"/>
      </t>
    </mdx>
    <mdx n="0" f="v">
      <t c="3" si="227">
        <n x="225"/>
        <n x="620"/>
        <n x="38"/>
      </t>
    </mdx>
    <mdx n="0" f="v">
      <t c="3" si="227">
        <n x="225"/>
        <n x="599"/>
        <n x="38"/>
      </t>
    </mdx>
    <mdx n="0" f="v">
      <t c="3" si="227">
        <n x="225"/>
        <n x="598"/>
        <n x="38"/>
      </t>
    </mdx>
    <mdx n="0" f="v">
      <t c="3" si="227">
        <n x="225"/>
        <n x="589"/>
        <n x="38"/>
      </t>
    </mdx>
    <mdx n="0" f="v">
      <t c="3" si="227">
        <n x="225"/>
        <n x="590"/>
        <n x="38"/>
      </t>
    </mdx>
    <mdx n="0" f="v">
      <t c="3" si="227">
        <n x="225"/>
        <n x="591"/>
        <n x="38"/>
      </t>
    </mdx>
    <mdx n="0" f="v">
      <t c="3" si="227">
        <n x="225"/>
        <n x="592"/>
        <n x="38"/>
      </t>
    </mdx>
    <mdx n="0" f="v">
      <t c="3" si="227">
        <n x="225"/>
        <n x="593"/>
        <n x="38"/>
      </t>
    </mdx>
    <mdx n="0" f="v">
      <t c="3" si="227">
        <n x="225"/>
        <n x="594"/>
        <n x="38"/>
      </t>
    </mdx>
    <mdx n="0" f="v">
      <t c="3" si="227">
        <n x="225"/>
        <n x="595"/>
        <n x="38"/>
      </t>
    </mdx>
    <mdx n="0" f="v">
      <t c="3" si="227">
        <n x="225"/>
        <n x="596"/>
        <n x="38"/>
      </t>
    </mdx>
    <mdx n="0" f="v">
      <t c="3" si="227">
        <n x="225"/>
        <n x="588"/>
        <n x="38"/>
      </t>
    </mdx>
    <mdx n="0" f="v">
      <t c="3" si="227">
        <n x="225"/>
        <n x="617"/>
        <n x="38"/>
      </t>
    </mdx>
    <mdx n="0" f="v">
      <t c="3" si="227">
        <n x="225"/>
        <n x="636"/>
        <n x="38"/>
      </t>
    </mdx>
    <mdx n="0" f="v">
      <t c="3" si="227">
        <n x="225"/>
        <n x="618"/>
        <n x="38"/>
      </t>
    </mdx>
    <mdx n="0" f="v">
      <t c="3" si="227">
        <n x="225"/>
        <n x="621"/>
        <n x="38"/>
      </t>
    </mdx>
    <mdx n="0" f="v">
      <t c="3" si="227">
        <n x="225"/>
        <n x="637"/>
        <n x="38"/>
      </t>
    </mdx>
    <mdx n="0" f="v">
      <t c="3" si="227">
        <n x="225"/>
        <n x="608"/>
        <n x="38"/>
      </t>
    </mdx>
    <mdx n="0" f="v">
      <t c="3" si="227">
        <n x="225"/>
        <n x="582"/>
        <n x="38"/>
      </t>
    </mdx>
    <mdx n="0" f="v">
      <t c="3" si="227">
        <n x="225"/>
        <n x="586"/>
        <n x="38"/>
      </t>
    </mdx>
    <mdx n="0" f="v">
      <t c="3" si="227">
        <n x="225"/>
        <n x="600"/>
        <n x="38"/>
      </t>
    </mdx>
    <mdx n="0" f="v">
      <t c="3" si="227">
        <n x="225"/>
        <n x="587"/>
        <n x="38"/>
      </t>
    </mdx>
    <mdx n="0" f="v">
      <t c="3" si="227">
        <n x="225"/>
        <n x="602"/>
        <n x="38"/>
      </t>
    </mdx>
    <mdx n="0" f="v">
      <t c="3" si="227">
        <n x="225"/>
        <n x="603"/>
        <n x="38"/>
      </t>
    </mdx>
    <mdx n="0" f="v">
      <t c="3" si="227">
        <n x="225"/>
        <n x="604"/>
        <n x="38"/>
      </t>
    </mdx>
    <mdx n="0" f="v">
      <t c="3" si="227">
        <n x="225"/>
        <n x="605"/>
        <n x="38"/>
      </t>
    </mdx>
    <mdx n="0" f="v">
      <t c="3" si="227">
        <n x="225"/>
        <n x="606"/>
        <n x="38"/>
      </t>
    </mdx>
    <mdx n="0" f="v">
      <t c="3" si="227">
        <n x="225"/>
        <n x="613"/>
        <n x="38"/>
      </t>
    </mdx>
    <mdx n="0" f="v">
      <t c="3" si="227">
        <n x="225"/>
        <n x="615"/>
        <n x="38"/>
      </t>
    </mdx>
    <mdx n="0" f="v">
      <t c="3" si="227">
        <n x="225"/>
        <n x="614"/>
        <n x="38"/>
      </t>
    </mdx>
    <mdx n="0" f="v">
      <t c="3" si="227">
        <n x="225"/>
        <n x="616"/>
        <n x="38"/>
      </t>
    </mdx>
    <mdx n="0" f="v">
      <t c="3" si="227">
        <n x="225"/>
        <n x="619"/>
        <n x="38"/>
      </t>
    </mdx>
    <mdx n="0" f="v">
      <t c="3" si="227">
        <n x="225"/>
        <n x="635"/>
        <n x="38"/>
      </t>
    </mdx>
    <mdx n="0" f="v">
      <t c="3" si="227">
        <n x="225"/>
        <n x="625"/>
        <n x="38"/>
      </t>
    </mdx>
    <mdx n="0" f="v">
      <t c="3" si="227">
        <n x="225"/>
        <n x="633"/>
        <n x="38"/>
      </t>
    </mdx>
    <mdx n="0" f="v">
      <t c="3" si="227">
        <n x="225"/>
        <n x="641"/>
        <n x="38"/>
      </t>
    </mdx>
    <mdx n="0" f="v">
      <t c="3" si="227">
        <n x="225"/>
        <n x="627"/>
        <n x="38"/>
      </t>
    </mdx>
    <mdx n="0" f="v">
      <t c="3" si="227">
        <n x="225"/>
        <n x="622"/>
        <n x="38"/>
      </t>
    </mdx>
    <mdx n="0" f="v">
      <t c="3" si="227">
        <n x="225"/>
        <n x="623"/>
        <n x="38"/>
      </t>
    </mdx>
    <mdx n="0" f="v">
      <t c="3" si="227">
        <n x="225"/>
        <n x="624"/>
        <n x="38"/>
      </t>
    </mdx>
    <mdx n="0" f="v">
      <t c="3" si="227">
        <n x="225"/>
        <n x="628"/>
        <n x="38"/>
      </t>
    </mdx>
    <mdx n="0" f="v">
      <t c="3" si="227">
        <n x="225"/>
        <n x="642"/>
        <n x="38"/>
      </t>
    </mdx>
    <mdx n="0" f="v">
      <t c="3" si="227">
        <n x="225"/>
        <n x="640"/>
        <n x="38"/>
      </t>
    </mdx>
    <mdx n="0" f="v">
      <t c="3" si="227">
        <n x="225"/>
        <n x="630"/>
        <n x="38"/>
      </t>
    </mdx>
    <mdx n="0" f="v">
      <t c="3" si="227">
        <n x="225"/>
        <n x="607"/>
        <n x="38"/>
      </t>
    </mdx>
    <mdx n="0" f="v">
      <t c="3" si="227">
        <n x="225"/>
        <n x="629"/>
        <n x="38"/>
      </t>
    </mdx>
    <mdx n="0" f="v">
      <t c="3" si="227">
        <n x="225"/>
        <n x="626"/>
        <n x="38"/>
      </t>
    </mdx>
    <mdx n="0" f="v">
      <t c="3" si="227">
        <n x="225"/>
        <n x="631"/>
        <n x="38"/>
      </t>
    </mdx>
    <mdx n="0" f="v">
      <t c="3" si="227">
        <n x="225"/>
        <n x="634"/>
        <n x="38"/>
      </t>
    </mdx>
    <mdx n="0" f="v">
      <t c="3" si="227">
        <n x="225"/>
        <n x="638"/>
        <n x="38"/>
      </t>
    </mdx>
    <mdx n="0" f="v">
      <t c="3" si="227">
        <n x="225"/>
        <n x="632"/>
        <n x="38"/>
      </t>
    </mdx>
    <mdx n="0" f="v">
      <t c="3" si="227">
        <n x="225"/>
        <n x="639"/>
        <n x="38"/>
      </t>
    </mdx>
    <mdx n="0" f="v">
      <t c="3" si="227">
        <n x="225"/>
        <n x="643"/>
        <n x="38"/>
      </t>
    </mdx>
    <mdx n="0" f="v">
      <t c="3" si="227">
        <n x="225"/>
        <n x="644"/>
        <n x="38"/>
      </t>
    </mdx>
    <mdx n="0" f="v">
      <t c="3" si="227">
        <n x="225"/>
        <n x="645"/>
        <n x="38"/>
      </t>
    </mdx>
    <mdx n="0" f="v">
      <t c="3" si="227">
        <n x="225"/>
        <n x="646"/>
        <n x="38"/>
      </t>
    </mdx>
    <mdx n="0" f="v">
      <t c="3" si="227">
        <n x="225"/>
        <n x="647"/>
        <n x="38"/>
      </t>
    </mdx>
    <mdx n="0" f="v">
      <t c="3" si="227">
        <n x="225"/>
        <n x="648"/>
        <n x="38"/>
      </t>
    </mdx>
    <mdx n="0" f="v">
      <t c="3" si="227">
        <n x="225"/>
        <n x="649"/>
        <n x="38"/>
      </t>
    </mdx>
    <mdx n="0" f="v">
      <t c="3" si="227">
        <n x="225"/>
        <n x="650"/>
        <n x="38"/>
      </t>
    </mdx>
    <mdx n="0" f="v">
      <t c="3" si="227">
        <n x="225"/>
        <n x="651"/>
        <n x="38"/>
      </t>
    </mdx>
    <mdx n="0" f="v">
      <t c="3" si="227">
        <n x="225"/>
        <n x="652"/>
        <n x="38"/>
      </t>
    </mdx>
    <mdx n="0" f="v">
      <t c="3" si="227">
        <n x="225"/>
        <n x="653"/>
        <n x="38"/>
      </t>
    </mdx>
    <mdx n="0" f="v">
      <t c="3" si="227">
        <n x="225"/>
        <n x="654"/>
        <n x="38"/>
      </t>
    </mdx>
    <mdx n="0" f="v">
      <t c="3" si="227">
        <n x="225"/>
        <n x="655"/>
        <n x="38"/>
      </t>
    </mdx>
    <mdx n="0" f="v">
      <t c="3" si="227">
        <n x="225"/>
        <n x="338"/>
        <n x="203"/>
      </t>
    </mdx>
    <mdx n="0" f="v">
      <t c="3" si="227">
        <n x="225"/>
        <n x="353"/>
        <n x="203"/>
      </t>
    </mdx>
    <mdx n="0" f="v">
      <t c="3" si="227">
        <n x="225"/>
        <n x="556"/>
        <n x="203"/>
      </t>
    </mdx>
    <mdx n="0" f="v">
      <t c="3" si="227">
        <n x="225"/>
        <n x="347"/>
        <n x="203"/>
      </t>
    </mdx>
    <mdx n="0" f="v">
      <t c="3" si="227">
        <n x="225"/>
        <n x="550"/>
        <n x="203"/>
      </t>
    </mdx>
    <mdx n="0" f="v">
      <t c="3" si="227">
        <n x="225"/>
        <n x="549"/>
        <n x="203"/>
      </t>
    </mdx>
    <mdx n="0" f="v">
      <t c="3" si="227">
        <n x="225"/>
        <n x="558"/>
        <n x="203"/>
      </t>
    </mdx>
    <mdx n="0" f="v">
      <t c="3" si="227">
        <n x="225"/>
        <n x="559"/>
        <n x="203"/>
      </t>
    </mdx>
    <mdx n="0" f="v">
      <t c="3" si="227">
        <n x="225"/>
        <n x="560"/>
        <n x="203"/>
      </t>
    </mdx>
    <mdx n="0" f="v">
      <t c="3" si="227">
        <n x="225"/>
        <n x="561"/>
        <n x="203"/>
      </t>
    </mdx>
    <mdx n="0" f="v">
      <t c="3" si="227">
        <n x="225"/>
        <n x="562"/>
        <n x="203"/>
      </t>
    </mdx>
    <mdx n="0" f="v">
      <t c="3" si="227">
        <n x="225"/>
        <n x="354"/>
        <n x="203"/>
      </t>
    </mdx>
    <mdx n="0" f="v">
      <t c="3" si="227">
        <n x="225"/>
        <n x="576"/>
        <n x="203"/>
      </t>
    </mdx>
    <mdx n="0" f="v">
      <t c="3" si="227">
        <n x="225"/>
        <n x="300"/>
        <n x="203"/>
      </t>
    </mdx>
    <mdx n="0" f="v">
      <t c="3" si="227">
        <n x="225"/>
        <n x="577"/>
        <n x="203"/>
      </t>
    </mdx>
    <mdx n="0" f="v">
      <t c="3" si="227">
        <n x="225"/>
        <n x="341"/>
        <n x="203"/>
      </t>
    </mdx>
    <mdx n="0" f="v">
      <t c="3" si="227">
        <n x="225"/>
        <n x="575"/>
        <n x="203"/>
      </t>
    </mdx>
    <mdx n="0" f="v">
      <t c="3" si="227">
        <n x="225"/>
        <n x="578"/>
        <n x="203"/>
      </t>
    </mdx>
    <mdx n="0" f="v">
      <t c="3" si="227">
        <n x="225"/>
        <n x="282"/>
        <n x="203"/>
      </t>
    </mdx>
    <mdx n="0" f="v">
      <t c="3" si="227">
        <n x="225"/>
        <n x="315"/>
        <n x="203"/>
      </t>
    </mdx>
    <mdx n="0" f="v">
      <t c="3" si="227">
        <n x="225"/>
        <n x="314"/>
        <n x="203"/>
      </t>
    </mdx>
    <mdx n="0" f="v">
      <t c="3" si="227">
        <n x="225"/>
        <n x="339"/>
        <n x="203"/>
      </t>
    </mdx>
    <mdx n="0" f="v">
      <t c="3" si="227">
        <n x="225"/>
        <n x="324"/>
        <n x="203"/>
      </t>
    </mdx>
    <mdx n="0" f="v">
      <t c="3" si="227">
        <n x="225"/>
        <n x="312"/>
        <n x="203"/>
      </t>
    </mdx>
    <mdx n="0" f="v">
      <t c="3" si="227">
        <n x="225"/>
        <n x="310"/>
        <n x="203"/>
      </t>
    </mdx>
    <mdx n="0" f="v">
      <t c="3" si="227">
        <n x="225"/>
        <n x="308"/>
        <n x="203"/>
      </t>
    </mdx>
    <mdx n="0" f="v">
      <t c="3" si="227">
        <n x="225"/>
        <n x="306"/>
        <n x="203"/>
      </t>
    </mdx>
    <mdx n="0" f="v">
      <t c="3" si="227">
        <n x="225"/>
        <n x="305"/>
        <n x="203"/>
      </t>
    </mdx>
    <mdx n="0" f="v">
      <t c="3" si="227">
        <n x="225"/>
        <n x="323"/>
        <n x="203"/>
      </t>
    </mdx>
    <mdx n="0" f="v">
      <t c="3" si="227">
        <n x="225"/>
        <n x="291"/>
        <n x="203"/>
      </t>
    </mdx>
    <mdx n="0" f="v">
      <t c="3" si="227">
        <n x="225"/>
        <n x="303"/>
        <n x="203"/>
      </t>
    </mdx>
    <mdx n="0" f="v">
      <t c="3" si="227">
        <n x="225"/>
        <n x="352"/>
        <n x="203"/>
      </t>
    </mdx>
    <mdx n="0" f="v">
      <t c="3" si="227">
        <n x="225"/>
        <n x="302"/>
        <n x="203"/>
      </t>
    </mdx>
    <mdx n="0" f="v">
      <t c="3" si="227">
        <n x="225"/>
        <n x="342"/>
        <n x="203"/>
      </t>
    </mdx>
    <mdx n="0" f="v">
      <t c="3" si="227">
        <n x="225"/>
        <n x="332"/>
        <n x="203"/>
      </t>
    </mdx>
    <mdx n="0" f="v">
      <t c="3" si="227">
        <n x="225"/>
        <n x="331"/>
        <n x="203"/>
      </t>
    </mdx>
    <mdx n="0" f="v">
      <t c="3" si="227">
        <n x="225"/>
        <n x="349"/>
        <n x="203"/>
      </t>
    </mdx>
    <mdx n="0" f="v">
      <t c="3" si="227">
        <n x="225"/>
        <n x="553"/>
        <n x="203"/>
      </t>
    </mdx>
    <mdx n="0" f="v">
      <t c="3" si="227">
        <n x="225"/>
        <n x="330"/>
        <n x="203"/>
      </t>
    </mdx>
    <mdx n="0" f="v">
      <t c="3" si="227">
        <n x="225"/>
        <n x="351"/>
        <n x="203"/>
      </t>
    </mdx>
    <mdx n="0" f="v">
      <t c="3" si="227">
        <n x="225"/>
        <n x="554"/>
        <n x="203"/>
      </t>
    </mdx>
    <mdx n="0" f="v">
      <t c="3" si="227">
        <n x="225"/>
        <n x="298"/>
        <n x="203"/>
      </t>
    </mdx>
    <mdx n="0" f="v">
      <t c="3" si="227">
        <n x="225"/>
        <n x="579"/>
        <n x="203"/>
      </t>
    </mdx>
    <mdx n="0" f="v">
      <t c="3" si="227">
        <n x="225"/>
        <n x="340"/>
        <n x="203"/>
      </t>
    </mdx>
    <mdx n="0" f="v">
      <t c="3" si="227">
        <n x="225"/>
        <n x="571"/>
        <n x="203"/>
      </t>
    </mdx>
    <mdx n="0" f="v">
      <t c="3" si="227">
        <n x="225"/>
        <n x="296"/>
        <n x="203"/>
      </t>
    </mdx>
    <mdx n="0" f="v">
      <t c="3" si="227">
        <n x="225"/>
        <n x="295"/>
        <n x="203"/>
      </t>
    </mdx>
    <mdx n="0" f="v">
      <t c="3" si="227">
        <n x="225"/>
        <n x="563"/>
        <n x="203"/>
      </t>
    </mdx>
    <mdx n="0" f="v">
      <t c="3" si="227">
        <n x="225"/>
        <n x="564"/>
        <n x="203"/>
      </t>
    </mdx>
    <mdx n="0" f="v">
      <t c="3" si="227">
        <n x="225"/>
        <n x="565"/>
        <n x="203"/>
      </t>
    </mdx>
    <mdx n="0" f="v">
      <t c="3" si="227">
        <n x="225"/>
        <n x="566"/>
        <n x="203"/>
      </t>
    </mdx>
    <mdx n="0" f="v">
      <t c="3" si="227">
        <n x="225"/>
        <n x="567"/>
        <n x="203"/>
      </t>
    </mdx>
    <mdx n="0" f="v">
      <t c="3" si="227">
        <n x="225"/>
        <n x="568"/>
        <n x="203"/>
      </t>
    </mdx>
    <mdx n="0" f="v">
      <t c="3" si="227">
        <n x="225"/>
        <n x="569"/>
        <n x="203"/>
      </t>
    </mdx>
    <mdx n="0" f="v">
      <t c="3" si="227">
        <n x="225"/>
        <n x="619"/>
        <n x="203"/>
      </t>
    </mdx>
    <mdx n="0" f="v">
      <t c="3" si="227">
        <n x="225"/>
        <n x="572"/>
        <n x="203"/>
      </t>
    </mdx>
    <mdx n="0" f="v">
      <t c="3" si="227">
        <n x="225"/>
        <n x="580"/>
        <n x="203"/>
      </t>
    </mdx>
    <mdx n="0" f="v">
      <t c="3" si="227">
        <n x="225"/>
        <n x="573"/>
        <n x="203"/>
      </t>
    </mdx>
    <mdx n="0" f="v">
      <t c="3" si="227">
        <n x="225"/>
        <n x="581"/>
        <n x="203"/>
      </t>
    </mdx>
    <mdx n="0" f="v">
      <t c="3" si="227">
        <n x="225"/>
        <n x="583"/>
        <n x="203"/>
      </t>
    </mdx>
    <mdx n="0" f="v">
      <t c="3" si="227">
        <n x="225"/>
        <n x="555"/>
        <n x="203"/>
      </t>
    </mdx>
    <mdx n="0" f="v">
      <t c="3" si="227">
        <n x="225"/>
        <n x="570"/>
        <n x="203"/>
      </t>
    </mdx>
    <mdx n="0" f="v">
      <t c="3" si="227">
        <n x="225"/>
        <n x="574"/>
        <n x="203"/>
      </t>
    </mdx>
    <mdx n="0" f="v">
      <t c="3" si="227">
        <n x="225"/>
        <n x="599"/>
        <n x="203"/>
      </t>
    </mdx>
    <mdx n="0" f="v">
      <t c="3" si="227">
        <n x="225"/>
        <n x="597"/>
        <n x="203"/>
      </t>
    </mdx>
    <mdx n="0" f="v">
      <t c="3" si="227">
        <n x="225"/>
        <n x="609"/>
        <n x="203"/>
      </t>
    </mdx>
    <mdx n="0" f="v">
      <t c="3" si="227">
        <n x="225"/>
        <n x="610"/>
        <n x="203"/>
      </t>
    </mdx>
    <mdx n="0" f="v">
      <t c="3" si="227">
        <n x="225"/>
        <n x="611"/>
        <n x="203"/>
      </t>
    </mdx>
    <mdx n="0" f="v">
      <t c="3" si="227">
        <n x="225"/>
        <n x="601"/>
        <n x="203"/>
      </t>
    </mdx>
    <mdx n="0" f="v">
      <t c="3" si="227">
        <n x="225"/>
        <n x="598"/>
        <n x="203"/>
      </t>
    </mdx>
    <mdx n="0" f="v">
      <t c="3" si="227">
        <n x="225"/>
        <n x="612"/>
        <n x="203"/>
      </t>
    </mdx>
    <mdx n="0" f="v">
      <t c="3" si="227">
        <n x="225"/>
        <n x="585"/>
        <n x="203"/>
      </t>
    </mdx>
    <mdx n="0" f="v">
      <t c="3" si="227">
        <n x="225"/>
        <n x="641"/>
        <n x="203"/>
      </t>
    </mdx>
    <mdx n="0" f="v">
      <t c="3" si="227">
        <n x="225"/>
        <n x="589"/>
        <n x="203"/>
      </t>
    </mdx>
    <mdx n="0" f="v">
      <t c="3" si="227">
        <n x="225"/>
        <n x="590"/>
        <n x="203"/>
      </t>
    </mdx>
    <mdx n="0" f="v">
      <t c="3" si="227">
        <n x="225"/>
        <n x="591"/>
        <n x="203"/>
      </t>
    </mdx>
    <mdx n="0" f="v">
      <t c="3" si="227">
        <n x="225"/>
        <n x="592"/>
        <n x="203"/>
      </t>
    </mdx>
    <mdx n="0" f="v">
      <t c="3" si="227">
        <n x="225"/>
        <n x="593"/>
        <n x="203"/>
      </t>
    </mdx>
    <mdx n="0" f="v">
      <t c="3" si="227">
        <n x="225"/>
        <n x="594"/>
        <n x="203"/>
      </t>
    </mdx>
    <mdx n="0" f="v">
      <t c="3" si="227">
        <n x="225"/>
        <n x="595"/>
        <n x="203"/>
      </t>
    </mdx>
    <mdx n="0" f="v">
      <t c="3" si="227">
        <n x="225"/>
        <n x="596"/>
        <n x="203"/>
      </t>
    </mdx>
    <mdx n="0" f="v">
      <t c="3" si="227">
        <n x="225"/>
        <n x="588"/>
        <n x="203"/>
      </t>
    </mdx>
    <mdx n="0" f="v">
      <t c="3" si="227">
        <n x="225"/>
        <n x="584"/>
        <n x="203"/>
      </t>
    </mdx>
    <mdx n="0" f="v">
      <t c="3" si="227">
        <n x="225"/>
        <n x="613"/>
        <n x="203"/>
      </t>
    </mdx>
    <mdx n="0" f="v">
      <t c="3" si="227">
        <n x="225"/>
        <n x="608"/>
        <n x="203"/>
      </t>
    </mdx>
    <mdx n="0" f="v">
      <t c="3" si="227">
        <n x="225"/>
        <n x="615"/>
        <n x="203"/>
      </t>
    </mdx>
    <mdx n="0" f="v">
      <t c="3" si="227">
        <n x="225"/>
        <n x="582"/>
        <n x="203"/>
      </t>
    </mdx>
    <mdx n="0" f="v">
      <t c="3" si="227">
        <n x="225"/>
        <n x="586"/>
        <n x="203"/>
      </t>
    </mdx>
    <mdx n="0" f="v">
      <t c="3" si="227">
        <n x="225"/>
        <n x="600"/>
        <n x="203"/>
      </t>
    </mdx>
    <mdx n="0" f="v">
      <t c="3" si="227">
        <n x="225"/>
        <n x="587"/>
        <n x="203"/>
      </t>
    </mdx>
    <mdx n="0" f="v">
      <t c="3" si="227">
        <n x="225"/>
        <n x="602"/>
        <n x="203"/>
      </t>
    </mdx>
    <mdx n="0" f="v">
      <t c="3" si="227">
        <n x="225"/>
        <n x="603"/>
        <n x="203"/>
      </t>
    </mdx>
    <mdx n="0" f="v">
      <t c="3" si="227">
        <n x="225"/>
        <n x="604"/>
        <n x="203"/>
      </t>
    </mdx>
    <mdx n="0" f="v">
      <t c="3" si="227">
        <n x="225"/>
        <n x="605"/>
        <n x="203"/>
      </t>
    </mdx>
    <mdx n="0" f="v">
      <t c="3" si="227">
        <n x="225"/>
        <n x="616"/>
        <n x="203"/>
      </t>
    </mdx>
    <mdx n="0" f="v">
      <t c="3" si="227">
        <n x="225"/>
        <n x="636"/>
        <n x="203"/>
      </t>
    </mdx>
    <mdx n="0" f="v">
      <t c="3" si="227">
        <n x="225"/>
        <n x="614"/>
        <n x="203"/>
      </t>
    </mdx>
    <mdx n="0" f="v">
      <t c="3" si="227">
        <n x="225"/>
        <n x="635"/>
        <n x="203"/>
      </t>
    </mdx>
    <mdx n="0" f="v">
      <t c="3" si="227">
        <n x="225"/>
        <n x="637"/>
        <n x="203"/>
      </t>
    </mdx>
    <mdx n="0" f="v">
      <t c="3" si="227">
        <n x="225"/>
        <n x="617"/>
        <n x="203"/>
      </t>
    </mdx>
    <mdx n="0" f="v">
      <t c="3" si="227">
        <n x="225"/>
        <n x="621"/>
        <n x="203"/>
      </t>
    </mdx>
    <mdx n="0" f="v">
      <t c="3" si="227">
        <n x="225"/>
        <n x="618"/>
        <n x="203"/>
      </t>
    </mdx>
    <mdx n="0" f="v">
      <t c="3" si="227">
        <n x="225"/>
        <n x="620"/>
        <n x="203"/>
      </t>
    </mdx>
    <mdx n="0" f="v">
      <t c="3" si="227">
        <n x="225"/>
        <n x="628"/>
        <n x="203"/>
      </t>
    </mdx>
    <mdx n="0" f="v">
      <t c="3" si="227">
        <n x="225"/>
        <n x="633"/>
        <n x="203"/>
      </t>
    </mdx>
    <mdx n="0" f="v">
      <t c="3" si="227">
        <n x="225"/>
        <n x="622"/>
        <n x="203"/>
      </t>
    </mdx>
    <mdx n="0" f="v">
      <t c="3" si="227">
        <n x="225"/>
        <n x="623"/>
        <n x="203"/>
      </t>
    </mdx>
    <mdx n="0" f="v">
      <t c="3" si="227">
        <n x="225"/>
        <n x="624"/>
        <n x="203"/>
      </t>
    </mdx>
    <mdx n="0" f="v">
      <t c="3" si="227">
        <n x="225"/>
        <n x="606"/>
        <n x="203"/>
      </t>
    </mdx>
    <mdx n="0" f="v">
      <t c="3" si="227">
        <n x="225"/>
        <n x="625"/>
        <n x="203"/>
      </t>
    </mdx>
    <mdx n="0" f="v">
      <t c="3" si="227">
        <n x="225"/>
        <n x="627"/>
        <n x="203"/>
      </t>
    </mdx>
    <mdx n="0" f="v">
      <t c="3" si="227">
        <n x="225"/>
        <n x="640"/>
        <n x="203"/>
      </t>
    </mdx>
    <mdx n="0" f="v">
      <t c="3" si="227">
        <n x="225"/>
        <n x="630"/>
        <n x="203"/>
      </t>
    </mdx>
    <mdx n="0" f="v">
      <t c="3" si="227">
        <n x="225"/>
        <n x="607"/>
        <n x="203"/>
      </t>
    </mdx>
    <mdx n="0" f="v">
      <t c="3" si="227">
        <n x="225"/>
        <n x="629"/>
        <n x="203"/>
      </t>
    </mdx>
    <mdx n="0" f="v">
      <t c="3" si="227">
        <n x="225"/>
        <n x="626"/>
        <n x="203"/>
      </t>
    </mdx>
    <mdx n="0" f="v">
      <t c="3" si="227">
        <n x="225"/>
        <n x="631"/>
        <n x="203"/>
      </t>
    </mdx>
    <mdx n="0" f="v">
      <t c="3" si="227">
        <n x="225"/>
        <n x="634"/>
        <n x="203"/>
      </t>
    </mdx>
    <mdx n="0" f="v">
      <t c="3" si="227">
        <n x="225"/>
        <n x="638"/>
        <n x="203"/>
      </t>
    </mdx>
    <mdx n="0" f="v">
      <t c="3" si="227">
        <n x="225"/>
        <n x="642"/>
        <n x="203"/>
      </t>
    </mdx>
    <mdx n="0" f="v">
      <t c="3" si="227">
        <n x="225"/>
        <n x="632"/>
        <n x="203"/>
      </t>
    </mdx>
    <mdx n="0" f="v">
      <t c="3" si="227">
        <n x="225"/>
        <n x="639"/>
        <n x="203"/>
      </t>
    </mdx>
    <mdx n="0" f="v">
      <t c="3" si="227">
        <n x="225"/>
        <n x="643"/>
        <n x="203"/>
      </t>
    </mdx>
    <mdx n="0" f="v">
      <t c="3" si="227">
        <n x="225"/>
        <n x="644"/>
        <n x="203"/>
      </t>
    </mdx>
    <mdx n="0" f="v">
      <t c="3" si="227">
        <n x="225"/>
        <n x="645"/>
        <n x="203"/>
      </t>
    </mdx>
    <mdx n="0" f="v">
      <t c="3" si="227">
        <n x="225"/>
        <n x="646"/>
        <n x="203"/>
      </t>
    </mdx>
    <mdx n="0" f="v">
      <t c="3" si="227">
        <n x="225"/>
        <n x="647"/>
        <n x="203"/>
      </t>
    </mdx>
    <mdx n="0" f="v">
      <t c="3" si="227">
        <n x="225"/>
        <n x="648"/>
        <n x="203"/>
      </t>
    </mdx>
    <mdx n="0" f="v">
      <t c="3" si="227">
        <n x="225"/>
        <n x="649"/>
        <n x="203"/>
      </t>
    </mdx>
    <mdx n="0" f="v">
      <t c="3" si="227">
        <n x="225"/>
        <n x="650"/>
        <n x="203"/>
      </t>
    </mdx>
    <mdx n="0" f="v">
      <t c="3" si="227">
        <n x="225"/>
        <n x="651"/>
        <n x="203"/>
      </t>
    </mdx>
    <mdx n="0" f="v">
      <t c="3" si="227">
        <n x="225"/>
        <n x="652"/>
        <n x="203"/>
      </t>
    </mdx>
    <mdx n="0" f="v">
      <t c="3" si="227">
        <n x="225"/>
        <n x="653"/>
        <n x="203"/>
      </t>
    </mdx>
    <mdx n="0" f="v">
      <t c="3" si="227">
        <n x="225"/>
        <n x="654"/>
        <n x="203"/>
      </t>
    </mdx>
    <mdx n="0" f="v">
      <t c="3" si="227">
        <n x="225"/>
        <n x="655"/>
        <n x="203"/>
      </t>
    </mdx>
    <mdx n="0" f="v">
      <t c="3" si="227">
        <n x="225"/>
        <n x="338"/>
        <n x="123"/>
      </t>
    </mdx>
    <mdx n="0" f="v">
      <t c="3" si="227">
        <n x="225"/>
        <n x="319"/>
        <n x="123"/>
      </t>
    </mdx>
    <mdx n="0" f="v">
      <t c="3" si="227">
        <n x="225"/>
        <n x="309"/>
        <n x="123"/>
      </t>
    </mdx>
    <mdx n="0" f="v">
      <t c="3" si="227">
        <n x="225"/>
        <n x="354"/>
        <n x="123"/>
      </t>
    </mdx>
    <mdx n="0" f="v">
      <t c="3" si="227">
        <n x="225"/>
        <n x="579"/>
        <n x="123"/>
      </t>
    </mdx>
    <mdx n="0" f="v">
      <t c="3" si="227">
        <n x="225"/>
        <n x="550"/>
        <n x="123"/>
      </t>
    </mdx>
    <mdx n="0" f="v">
      <t c="3" si="227">
        <n x="225"/>
        <n x="549"/>
        <n x="123"/>
      </t>
    </mdx>
    <mdx n="0" f="v">
      <t c="3" si="227">
        <n x="225"/>
        <n x="558"/>
        <n x="123"/>
      </t>
    </mdx>
    <mdx n="0" f="v">
      <t c="3" si="227">
        <n x="225"/>
        <n x="559"/>
        <n x="123"/>
      </t>
    </mdx>
    <mdx n="0" f="v">
      <t c="3" si="227">
        <n x="225"/>
        <n x="560"/>
        <n x="123"/>
      </t>
    </mdx>
    <mdx n="0" f="v">
      <t c="3" si="227">
        <n x="225"/>
        <n x="561"/>
        <n x="123"/>
      </t>
    </mdx>
    <mdx n="0" f="v">
      <t c="3" si="227">
        <n x="225"/>
        <n x="562"/>
        <n x="123"/>
      </t>
    </mdx>
    <mdx n="0" f="v">
      <t c="3" si="227">
        <n x="225"/>
        <n x="298"/>
        <n x="123"/>
      </t>
    </mdx>
    <mdx n="0" f="v">
      <t c="3" si="227">
        <n x="225"/>
        <n x="353"/>
        <n x="123"/>
      </t>
    </mdx>
    <mdx n="0" f="v">
      <t c="3" si="227">
        <n x="225"/>
        <n x="341"/>
        <n x="123"/>
      </t>
    </mdx>
    <mdx n="0" f="v">
      <t c="3" si="227">
        <n x="225"/>
        <n x="575"/>
        <n x="123"/>
      </t>
    </mdx>
    <mdx n="0" f="v">
      <t c="3" si="227">
        <n x="225"/>
        <n x="347"/>
        <n x="123"/>
      </t>
    </mdx>
    <mdx n="0" f="v">
      <t c="3" si="227">
        <n x="225"/>
        <n x="552"/>
        <n x="123"/>
      </t>
    </mdx>
    <mdx n="0" f="v">
      <t c="3" si="227">
        <n x="225"/>
        <n x="576"/>
        <n x="123"/>
      </t>
    </mdx>
    <mdx n="0" f="v">
      <t c="3" si="227">
        <n x="225"/>
        <n x="282"/>
        <n x="123"/>
      </t>
    </mdx>
    <mdx n="0" f="v">
      <t c="3" si="227">
        <n x="225"/>
        <n x="315"/>
        <n x="123"/>
      </t>
    </mdx>
    <mdx n="0" f="v">
      <t c="3" si="227">
        <n x="225"/>
        <n x="314"/>
        <n x="123"/>
      </t>
    </mdx>
    <mdx n="0" f="v">
      <t c="3" si="227">
        <n x="225"/>
        <n x="339"/>
        <n x="123"/>
      </t>
    </mdx>
    <mdx n="0" f="v">
      <t c="3" si="227">
        <n x="225"/>
        <n x="324"/>
        <n x="123"/>
      </t>
    </mdx>
    <mdx n="0" f="v">
      <t c="3" si="227">
        <n x="225"/>
        <n x="312"/>
        <n x="123"/>
      </t>
    </mdx>
    <mdx n="0" f="v">
      <t c="3" si="227">
        <n x="225"/>
        <n x="310"/>
        <n x="123"/>
      </t>
    </mdx>
    <mdx n="0" f="v">
      <t c="3" si="227">
        <n x="225"/>
        <n x="308"/>
        <n x="123"/>
      </t>
    </mdx>
    <mdx n="0" f="v">
      <t c="3" si="227">
        <n x="225"/>
        <n x="306"/>
        <n x="123"/>
      </t>
    </mdx>
    <mdx n="0" f="v">
      <t c="3" si="227">
        <n x="225"/>
        <n x="305"/>
        <n x="123"/>
      </t>
    </mdx>
    <mdx n="0" f="v">
      <t c="3" si="227">
        <n x="225"/>
        <n x="323"/>
        <n x="123"/>
      </t>
    </mdx>
    <mdx n="0" f="v">
      <t c="3" si="227">
        <n x="225"/>
        <n x="291"/>
        <n x="123"/>
      </t>
    </mdx>
    <mdx n="0" f="v">
      <t c="3" si="227">
        <n x="225"/>
        <n x="303"/>
        <n x="123"/>
      </t>
    </mdx>
    <mdx n="0" f="v">
      <t c="3" si="227">
        <n x="225"/>
        <n x="352"/>
        <n x="123"/>
      </t>
    </mdx>
    <mdx n="0" f="v">
      <t c="3" si="227">
        <n x="225"/>
        <n x="302"/>
        <n x="123"/>
      </t>
    </mdx>
    <mdx n="0" f="v">
      <t c="3" si="227">
        <n x="225"/>
        <n x="342"/>
        <n x="123"/>
      </t>
    </mdx>
    <mdx n="0" f="v">
      <t c="3" si="227">
        <n x="225"/>
        <n x="332"/>
        <n x="123"/>
      </t>
    </mdx>
    <mdx n="0" f="v">
      <t c="3" si="227">
        <n x="225"/>
        <n x="331"/>
        <n x="123"/>
      </t>
    </mdx>
    <mdx n="0" f="v">
      <t c="3" si="227">
        <n x="225"/>
        <n x="349"/>
        <n x="123"/>
      </t>
    </mdx>
    <mdx n="0" f="v">
      <t c="3" si="227">
        <n x="225"/>
        <n x="553"/>
        <n x="123"/>
      </t>
    </mdx>
    <mdx n="0" f="v">
      <t c="3" si="227">
        <n x="225"/>
        <n x="330"/>
        <n x="123"/>
      </t>
    </mdx>
    <mdx n="0" f="v">
      <t c="3" si="227">
        <n x="225"/>
        <n x="351"/>
        <n x="123"/>
      </t>
    </mdx>
    <mdx n="0" f="v">
      <t c="3" si="227">
        <n x="225"/>
        <n x="554"/>
        <n x="123"/>
      </t>
    </mdx>
    <mdx n="0" f="v">
      <t c="3" si="227">
        <n x="225"/>
        <n x="577"/>
        <n x="123"/>
      </t>
    </mdx>
    <mdx n="0" f="v">
      <t c="3" si="227">
        <n x="225"/>
        <n x="556"/>
        <n x="123"/>
      </t>
    </mdx>
    <mdx n="0" f="v">
      <t c="3" si="227">
        <n x="225"/>
        <n x="578"/>
        <n x="123"/>
      </t>
    </mdx>
    <mdx n="0" f="v">
      <t c="3" si="227">
        <n x="225"/>
        <n x="569"/>
        <n x="123"/>
      </t>
    </mdx>
    <mdx n="0" f="v">
      <t c="3" si="227">
        <n x="225"/>
        <n x="296"/>
        <n x="123"/>
      </t>
    </mdx>
    <mdx n="0" f="v">
      <t c="3" si="227">
        <n x="225"/>
        <n x="295"/>
        <n x="123"/>
      </t>
    </mdx>
    <mdx n="0" f="v">
      <t c="3" si="227">
        <n x="225"/>
        <n x="563"/>
        <n x="123"/>
      </t>
    </mdx>
    <mdx n="0" f="v">
      <t c="3" si="227">
        <n x="225"/>
        <n x="564"/>
        <n x="123"/>
      </t>
    </mdx>
    <mdx n="0" f="v">
      <t c="3" si="227">
        <n x="225"/>
        <n x="565"/>
        <n x="123"/>
      </t>
    </mdx>
    <mdx n="0" f="v">
      <t c="3" si="227">
        <n x="225"/>
        <n x="566"/>
        <n x="123"/>
      </t>
    </mdx>
    <mdx n="0" f="v">
      <t c="3" si="227">
        <n x="225"/>
        <n x="567"/>
        <n x="123"/>
      </t>
    </mdx>
    <mdx n="0" f="v">
      <t c="3" si="227">
        <n x="225"/>
        <n x="568"/>
        <n x="123"/>
      </t>
    </mdx>
    <mdx n="0" f="v">
      <t c="3" si="227">
        <n x="225"/>
        <n x="571"/>
        <n x="123"/>
      </t>
    </mdx>
    <mdx n="0" f="v">
      <t c="3" si="227">
        <n x="225"/>
        <n x="340"/>
        <n x="123"/>
      </t>
    </mdx>
    <mdx n="0" f="v">
      <t c="3" si="227">
        <n x="225"/>
        <n x="599"/>
        <n x="123"/>
      </t>
    </mdx>
    <mdx n="0" f="v">
      <t c="3" si="227">
        <n x="225"/>
        <n x="601"/>
        <n x="123"/>
      </t>
    </mdx>
    <mdx n="0" f="v">
      <t c="3" si="227">
        <n x="225"/>
        <n x="609"/>
        <n x="123"/>
      </t>
    </mdx>
    <mdx n="0" f="v">
      <t c="3" si="227">
        <n x="225"/>
        <n x="572"/>
        <n x="123"/>
      </t>
    </mdx>
    <mdx n="0" f="v">
      <t c="3" si="227">
        <n x="225"/>
        <n x="580"/>
        <n x="123"/>
      </t>
    </mdx>
    <mdx n="0" f="v">
      <t c="3" si="227">
        <n x="225"/>
        <n x="573"/>
        <n x="123"/>
      </t>
    </mdx>
    <mdx n="0" f="v">
      <t c="3" si="227">
        <n x="225"/>
        <n x="581"/>
        <n x="123"/>
      </t>
    </mdx>
    <mdx n="0" f="v">
      <t c="3" si="227">
        <n x="225"/>
        <n x="583"/>
        <n x="123"/>
      </t>
    </mdx>
    <mdx n="0" f="v">
      <t c="3" si="227">
        <n x="225"/>
        <n x="555"/>
        <n x="123"/>
      </t>
    </mdx>
    <mdx n="0" f="v">
      <t c="3" si="227">
        <n x="225"/>
        <n x="570"/>
        <n x="123"/>
      </t>
    </mdx>
    <mdx n="0" f="v">
      <t c="3" si="227">
        <n x="225"/>
        <n x="574"/>
        <n x="123"/>
      </t>
    </mdx>
    <mdx n="0" f="v">
      <t c="3" si="227">
        <n x="225"/>
        <n x="584"/>
        <n x="123"/>
      </t>
    </mdx>
    <mdx n="0" f="v">
      <t c="3" si="227">
        <n x="225"/>
        <n x="585"/>
        <n x="123"/>
      </t>
    </mdx>
    <mdx n="0" f="v">
      <t c="3" si="227">
        <n x="225"/>
        <n x="613"/>
        <n x="123"/>
      </t>
    </mdx>
    <mdx n="0" f="v">
      <t c="3" si="227">
        <n x="225"/>
        <n x="588"/>
        <n x="123"/>
      </t>
    </mdx>
    <mdx n="0" f="v">
      <t c="3" si="227">
        <n x="225"/>
        <n x="611"/>
        <n x="123"/>
      </t>
    </mdx>
    <mdx n="0" f="v">
      <t c="3" si="227">
        <n x="225"/>
        <n x="589"/>
        <n x="123"/>
      </t>
    </mdx>
    <mdx n="0" f="v">
      <t c="3" si="227">
        <n x="225"/>
        <n x="590"/>
        <n x="123"/>
      </t>
    </mdx>
    <mdx n="0" f="v">
      <t c="3" si="227">
        <n x="225"/>
        <n x="591"/>
        <n x="123"/>
      </t>
    </mdx>
    <mdx n="0" f="v">
      <t c="3" si="227">
        <n x="225"/>
        <n x="592"/>
        <n x="123"/>
      </t>
    </mdx>
    <mdx n="0" f="v">
      <t c="3" si="227">
        <n x="225"/>
        <n x="593"/>
        <n x="123"/>
      </t>
    </mdx>
    <mdx n="0" f="v">
      <t c="3" si="227">
        <n x="225"/>
        <n x="594"/>
        <n x="123"/>
      </t>
    </mdx>
    <mdx n="0" f="v">
      <t c="3" si="227">
        <n x="225"/>
        <n x="595"/>
        <n x="123"/>
      </t>
    </mdx>
    <mdx n="0" f="v">
      <t c="3" si="227">
        <n x="225"/>
        <n x="596"/>
        <n x="123"/>
      </t>
    </mdx>
    <mdx n="0" f="v">
      <t c="3" si="227">
        <n x="225"/>
        <n x="597"/>
        <n x="123"/>
      </t>
    </mdx>
    <mdx n="0" f="v">
      <t c="3" si="227">
        <n x="225"/>
        <n x="598"/>
        <n x="123"/>
      </t>
    </mdx>
    <mdx n="0" f="v">
      <t c="3" si="227">
        <n x="225"/>
        <n x="610"/>
        <n x="123"/>
      </t>
    </mdx>
    <mdx n="0" f="v">
      <t c="3" si="227">
        <n x="225"/>
        <n x="612"/>
        <n x="123"/>
      </t>
    </mdx>
    <mdx n="0" f="v">
      <t c="3" si="227">
        <n x="225"/>
        <n x="615"/>
        <n x="123"/>
      </t>
    </mdx>
    <mdx n="0" f="v">
      <t c="3" si="227">
        <n x="225"/>
        <n x="620"/>
        <n x="123"/>
      </t>
    </mdx>
    <mdx n="0" f="v">
      <t c="3" si="227">
        <n x="225"/>
        <n x="635"/>
        <n x="123"/>
      </t>
    </mdx>
    <mdx n="0" f="v">
      <t c="3" si="227">
        <n x="225"/>
        <n x="616"/>
        <n x="123"/>
      </t>
    </mdx>
    <mdx n="0" f="v">
      <t c="3" si="227">
        <n x="225"/>
        <n x="582"/>
        <n x="123"/>
      </t>
    </mdx>
    <mdx n="0" f="v">
      <t c="3" si="227">
        <n x="225"/>
        <n x="586"/>
        <n x="123"/>
      </t>
    </mdx>
    <mdx n="0" f="v">
      <t c="3" si="227">
        <n x="225"/>
        <n x="600"/>
        <n x="123"/>
      </t>
    </mdx>
    <mdx n="0" f="v">
      <t c="3" si="227">
        <n x="225"/>
        <n x="587"/>
        <n x="123"/>
      </t>
    </mdx>
    <mdx n="0" f="v">
      <t c="3" si="227">
        <n x="225"/>
        <n x="602"/>
        <n x="123"/>
      </t>
    </mdx>
    <mdx n="0" f="v">
      <t c="3" si="227">
        <n x="225"/>
        <n x="603"/>
        <n x="123"/>
      </t>
    </mdx>
    <mdx n="0" f="v">
      <t c="3" si="227">
        <n x="225"/>
        <n x="604"/>
        <n x="123"/>
      </t>
    </mdx>
    <mdx n="0" f="v">
      <t c="3" si="227">
        <n x="225"/>
        <n x="605"/>
        <n x="123"/>
      </t>
    </mdx>
    <mdx n="0" f="v">
      <t c="3" si="227">
        <n x="225"/>
        <n x="617"/>
        <n x="123"/>
      </t>
    </mdx>
    <mdx n="0" f="v">
      <t c="3" si="227">
        <n x="225"/>
        <n x="608"/>
        <n x="123"/>
      </t>
    </mdx>
    <mdx n="0" f="v">
      <t c="3" si="227">
        <n x="225"/>
        <n x="618"/>
        <n x="123"/>
      </t>
    </mdx>
    <mdx n="0" f="v">
      <t c="3" si="227">
        <n x="225"/>
        <n x="619"/>
        <n x="123"/>
      </t>
    </mdx>
    <mdx n="0" f="v">
      <t c="3" si="227">
        <n x="225"/>
        <n x="621"/>
        <n x="123"/>
      </t>
    </mdx>
    <mdx n="0" f="v">
      <t c="3" si="227">
        <n x="225"/>
        <n x="636"/>
        <n x="123"/>
      </t>
    </mdx>
    <mdx n="0" f="v">
      <t c="3" si="227">
        <n x="225"/>
        <n x="614"/>
        <n x="123"/>
      </t>
    </mdx>
    <mdx n="0" f="v">
      <t c="3" si="227">
        <n x="225"/>
        <n x="637"/>
        <n x="123"/>
      </t>
    </mdx>
    <mdx n="0" f="v">
      <t c="3" si="227">
        <n x="225"/>
        <n x="641"/>
        <n x="123"/>
      </t>
    </mdx>
    <mdx n="0" f="v">
      <t c="3" si="227">
        <n x="225"/>
        <n x="606"/>
        <n x="123"/>
      </t>
    </mdx>
    <mdx n="0" f="v">
      <t c="3" si="227">
        <n x="225"/>
        <n x="622"/>
        <n x="123"/>
      </t>
    </mdx>
    <mdx n="0" f="v">
      <t c="3" si="227">
        <n x="225"/>
        <n x="623"/>
        <n x="123"/>
      </t>
    </mdx>
    <mdx n="0" f="v">
      <t c="3" si="227">
        <n x="225"/>
        <n x="624"/>
        <n x="123"/>
      </t>
    </mdx>
    <mdx n="0" f="v">
      <t c="3" si="227">
        <n x="225"/>
        <n x="625"/>
        <n x="123"/>
      </t>
    </mdx>
    <mdx n="0" f="v">
      <t c="3" si="227">
        <n x="225"/>
        <n x="627"/>
        <n x="123"/>
      </t>
    </mdx>
    <mdx n="0" f="v">
      <t c="3" si="227">
        <n x="225"/>
        <n x="628"/>
        <n x="123"/>
      </t>
    </mdx>
    <mdx n="0" f="v">
      <t c="3" si="227">
        <n x="225"/>
        <n x="633"/>
        <n x="123"/>
      </t>
    </mdx>
    <mdx n="0" f="v">
      <t c="3" si="227">
        <n x="225"/>
        <n x="640"/>
        <n x="123"/>
      </t>
    </mdx>
    <mdx n="0" f="v">
      <t c="3" si="227">
        <n x="225"/>
        <n x="630"/>
        <n x="123"/>
      </t>
    </mdx>
    <mdx n="0" f="v">
      <t c="3" si="227">
        <n x="225"/>
        <n x="607"/>
        <n x="123"/>
      </t>
    </mdx>
    <mdx n="0" f="v">
      <t c="3" si="227">
        <n x="225"/>
        <n x="629"/>
        <n x="123"/>
      </t>
    </mdx>
    <mdx n="0" f="v">
      <t c="3" si="227">
        <n x="225"/>
        <n x="626"/>
        <n x="123"/>
      </t>
    </mdx>
    <mdx n="0" f="v">
      <t c="3" si="227">
        <n x="225"/>
        <n x="631"/>
        <n x="123"/>
      </t>
    </mdx>
    <mdx n="0" f="v">
      <t c="3" si="227">
        <n x="225"/>
        <n x="634"/>
        <n x="123"/>
      </t>
    </mdx>
    <mdx n="0" f="v">
      <t c="3" si="227">
        <n x="225"/>
        <n x="638"/>
        <n x="123"/>
      </t>
    </mdx>
    <mdx n="0" f="v">
      <t c="3" si="227">
        <n x="225"/>
        <n x="642"/>
        <n x="123"/>
      </t>
    </mdx>
    <mdx n="0" f="v">
      <t c="3" si="227">
        <n x="225"/>
        <n x="632"/>
        <n x="123"/>
      </t>
    </mdx>
    <mdx n="0" f="v">
      <t c="3" si="227">
        <n x="225"/>
        <n x="639"/>
        <n x="123"/>
      </t>
    </mdx>
    <mdx n="0" f="v">
      <t c="3" si="227">
        <n x="225"/>
        <n x="643"/>
        <n x="123"/>
      </t>
    </mdx>
    <mdx n="0" f="v">
      <t c="3" si="227">
        <n x="225"/>
        <n x="644"/>
        <n x="123"/>
      </t>
    </mdx>
    <mdx n="0" f="v">
      <t c="3" si="227">
        <n x="225"/>
        <n x="645"/>
        <n x="123"/>
      </t>
    </mdx>
    <mdx n="0" f="v">
      <t c="3" si="227">
        <n x="225"/>
        <n x="646"/>
        <n x="123"/>
      </t>
    </mdx>
    <mdx n="0" f="v">
      <t c="3" si="227">
        <n x="225"/>
        <n x="647"/>
        <n x="123"/>
      </t>
    </mdx>
    <mdx n="0" f="v">
      <t c="3" si="227">
        <n x="225"/>
        <n x="648"/>
        <n x="123"/>
      </t>
    </mdx>
    <mdx n="0" f="v">
      <t c="3" si="227">
        <n x="225"/>
        <n x="649"/>
        <n x="123"/>
      </t>
    </mdx>
    <mdx n="0" f="v">
      <t c="3" si="227">
        <n x="225"/>
        <n x="650"/>
        <n x="123"/>
      </t>
    </mdx>
    <mdx n="0" f="v">
      <t c="3" si="227">
        <n x="225"/>
        <n x="651"/>
        <n x="123"/>
      </t>
    </mdx>
    <mdx n="0" f="v">
      <t c="3" si="227">
        <n x="225"/>
        <n x="652"/>
        <n x="123"/>
      </t>
    </mdx>
    <mdx n="0" f="v">
      <t c="3" si="227">
        <n x="225"/>
        <n x="653"/>
        <n x="123"/>
      </t>
    </mdx>
    <mdx n="0" f="v">
      <t c="3" si="227">
        <n x="225"/>
        <n x="654"/>
        <n x="123"/>
      </t>
    </mdx>
    <mdx n="0" f="v">
      <t c="3" si="227">
        <n x="225"/>
        <n x="655"/>
        <n x="123"/>
      </t>
    </mdx>
    <mdx n="0" f="v">
      <t c="3" si="227">
        <n x="225"/>
        <n x="338"/>
        <n x="212"/>
      </t>
    </mdx>
    <mdx n="0" f="v">
      <t c="3" si="227">
        <n x="225"/>
        <n x="337"/>
        <n x="212"/>
      </t>
    </mdx>
    <mdx n="0" f="v">
      <t c="3" si="227">
        <n x="225"/>
        <n x="279"/>
        <n x="212"/>
      </t>
    </mdx>
    <mdx n="0" f="v">
      <t c="3" si="227">
        <n x="225"/>
        <n x="551"/>
        <n x="212"/>
      </t>
    </mdx>
    <mdx n="0" f="v">
      <t c="3" si="227">
        <n x="225"/>
        <n x="354"/>
        <n x="212"/>
      </t>
    </mdx>
    <mdx n="0" f="v">
      <t c="3" si="227">
        <n x="225"/>
        <n x="577"/>
        <n x="212"/>
      </t>
    </mdx>
    <mdx n="0" f="v">
      <t c="3" si="227">
        <n x="225"/>
        <n x="550"/>
        <n x="212"/>
      </t>
    </mdx>
    <mdx n="0" f="v">
      <t c="3" si="227">
        <n x="225"/>
        <n x="549"/>
        <n x="212"/>
      </t>
    </mdx>
    <mdx n="0" f="v">
      <t c="3" si="227">
        <n x="225"/>
        <n x="558"/>
        <n x="212"/>
      </t>
    </mdx>
    <mdx n="0" f="v">
      <t c="3" si="227">
        <n x="225"/>
        <n x="559"/>
        <n x="212"/>
      </t>
    </mdx>
    <mdx n="0" f="v">
      <t c="3" si="227">
        <n x="225"/>
        <n x="560"/>
        <n x="212"/>
      </t>
    </mdx>
    <mdx n="0" f="v">
      <t c="3" si="227">
        <n x="225"/>
        <n x="561"/>
        <n x="212"/>
      </t>
    </mdx>
    <mdx n="0" f="v">
      <t c="3" si="227">
        <n x="225"/>
        <n x="562"/>
        <n x="212"/>
      </t>
    </mdx>
    <mdx n="0" f="v">
      <t c="3" si="227">
        <n x="225"/>
        <n x="300"/>
        <n x="212"/>
      </t>
    </mdx>
    <mdx n="0" f="v">
      <t c="3" si="227">
        <n x="225"/>
        <n x="578"/>
        <n x="212"/>
      </t>
    </mdx>
    <mdx n="0" f="v">
      <t c="3" si="227">
        <n x="225"/>
        <n x="571"/>
        <n x="212"/>
      </t>
    </mdx>
    <mdx n="0" f="v">
      <t c="3" si="227">
        <n x="225"/>
        <n x="556"/>
        <n x="212"/>
      </t>
    </mdx>
    <mdx n="0" f="v">
      <t c="3" si="227">
        <n x="225"/>
        <n x="298"/>
        <n x="212"/>
      </t>
    </mdx>
    <mdx n="0" f="v">
      <t c="3" si="227">
        <n x="225"/>
        <n x="575"/>
        <n x="212"/>
      </t>
    </mdx>
    <mdx n="0" f="v">
      <t c="3" si="227">
        <n x="225"/>
        <n x="579"/>
        <n x="212"/>
      </t>
    </mdx>
    <mdx n="0" f="v">
      <t c="3" si="227">
        <n x="225"/>
        <n x="353"/>
        <n x="212"/>
      </t>
    </mdx>
    <mdx n="0" f="v">
      <t c="3" si="227">
        <n x="225"/>
        <n x="282"/>
        <n x="212"/>
      </t>
    </mdx>
    <mdx n="0" f="v">
      <t c="3" si="227">
        <n x="225"/>
        <n x="315"/>
        <n x="212"/>
      </t>
    </mdx>
    <mdx n="0" f="v">
      <t c="3" si="227">
        <n x="225"/>
        <n x="314"/>
        <n x="212"/>
      </t>
    </mdx>
    <mdx n="0" f="v">
      <t c="3" si="227">
        <n x="225"/>
        <n x="339"/>
        <n x="212"/>
      </t>
    </mdx>
    <mdx n="0" f="v">
      <t c="3" si="227">
        <n x="225"/>
        <n x="324"/>
        <n x="212"/>
      </t>
    </mdx>
    <mdx n="0" f="v">
      <t c="3" si="227">
        <n x="225"/>
        <n x="312"/>
        <n x="212"/>
      </t>
    </mdx>
    <mdx n="0" f="v">
      <t c="3" si="227">
        <n x="225"/>
        <n x="310"/>
        <n x="212"/>
      </t>
    </mdx>
    <mdx n="0" f="v">
      <t c="3" si="227">
        <n x="225"/>
        <n x="308"/>
        <n x="212"/>
      </t>
    </mdx>
    <mdx n="0" f="v">
      <t c="3" si="227">
        <n x="225"/>
        <n x="306"/>
        <n x="212"/>
      </t>
    </mdx>
    <mdx n="0" f="v">
      <t c="3" si="227">
        <n x="225"/>
        <n x="305"/>
        <n x="212"/>
      </t>
    </mdx>
    <mdx n="0" f="v">
      <t c="3" si="227">
        <n x="225"/>
        <n x="323"/>
        <n x="212"/>
      </t>
    </mdx>
    <mdx n="0" f="v">
      <t c="3" si="227">
        <n x="225"/>
        <n x="291"/>
        <n x="212"/>
      </t>
    </mdx>
    <mdx n="0" f="v">
      <t c="3" si="227">
        <n x="225"/>
        <n x="303"/>
        <n x="212"/>
      </t>
    </mdx>
    <mdx n="0" f="v">
      <t c="3" si="227">
        <n x="225"/>
        <n x="352"/>
        <n x="212"/>
      </t>
    </mdx>
    <mdx n="0" f="v">
      <t c="3" si="227">
        <n x="225"/>
        <n x="302"/>
        <n x="212"/>
      </t>
    </mdx>
    <mdx n="0" f="v">
      <t c="3" si="227">
        <n x="225"/>
        <n x="342"/>
        <n x="212"/>
      </t>
    </mdx>
    <mdx n="0" f="v">
      <t c="3" si="227">
        <n x="225"/>
        <n x="332"/>
        <n x="212"/>
      </t>
    </mdx>
    <mdx n="0" f="v">
      <t c="3" si="227">
        <n x="225"/>
        <n x="331"/>
        <n x="212"/>
      </t>
    </mdx>
    <mdx n="0" f="v">
      <t c="3" si="227">
        <n x="225"/>
        <n x="349"/>
        <n x="212"/>
      </t>
    </mdx>
    <mdx n="0" f="v">
      <t c="3" si="227">
        <n x="225"/>
        <n x="553"/>
        <n x="212"/>
      </t>
    </mdx>
    <mdx n="0" f="v">
      <t c="3" si="227">
        <n x="225"/>
        <n x="330"/>
        <n x="212"/>
      </t>
    </mdx>
    <mdx n="0" f="v">
      <t c="3" si="227">
        <n x="225"/>
        <n x="351"/>
        <n x="212"/>
      </t>
    </mdx>
    <mdx n="0" f="v">
      <t c="3" si="227">
        <n x="225"/>
        <n x="554"/>
        <n x="212"/>
      </t>
    </mdx>
    <mdx n="0" f="v">
      <t c="3" si="227">
        <n x="225"/>
        <n x="552"/>
        <n x="212"/>
      </t>
    </mdx>
    <mdx n="0" f="v">
      <t c="3" si="227">
        <n x="225"/>
        <n x="347"/>
        <n x="212"/>
      </t>
    </mdx>
    <mdx n="0" f="v">
      <t c="3" si="227">
        <n x="225"/>
        <n x="569"/>
        <n x="212"/>
      </t>
    </mdx>
    <mdx n="0" f="v">
      <t c="3" si="227">
        <n x="225"/>
        <n x="296"/>
        <n x="212"/>
      </t>
    </mdx>
    <mdx n="0" f="v">
      <t c="3" si="227">
        <n x="225"/>
        <n x="295"/>
        <n x="212"/>
      </t>
    </mdx>
    <mdx n="0" f="v">
      <t c="3" si="227">
        <n x="225"/>
        <n x="563"/>
        <n x="212"/>
      </t>
    </mdx>
    <mdx n="0" f="v">
      <t c="3" si="227">
        <n x="225"/>
        <n x="564"/>
        <n x="212"/>
      </t>
    </mdx>
    <mdx n="0" f="v">
      <t c="3" si="227">
        <n x="225"/>
        <n x="565"/>
        <n x="212"/>
      </t>
    </mdx>
    <mdx n="0" f="v">
      <t c="3" si="227">
        <n x="225"/>
        <n x="566"/>
        <n x="212"/>
      </t>
    </mdx>
    <mdx n="0" f="v">
      <t c="3" si="227">
        <n x="225"/>
        <n x="567"/>
        <n x="212"/>
      </t>
    </mdx>
    <mdx n="0" f="v">
      <t c="3" si="227">
        <n x="225"/>
        <n x="568"/>
        <n x="212"/>
      </t>
    </mdx>
    <mdx n="0" f="v">
      <t c="3" si="227">
        <n x="225"/>
        <n x="340"/>
        <n x="212"/>
      </t>
    </mdx>
    <mdx n="0" f="v">
      <t c="3" si="227">
        <n x="225"/>
        <n x="585"/>
        <n x="212"/>
      </t>
    </mdx>
    <mdx n="0" f="v">
      <t c="3" si="227">
        <n x="225"/>
        <n x="597"/>
        <n x="212"/>
      </t>
    </mdx>
    <mdx n="0" f="v">
      <t c="3" si="227">
        <n x="225"/>
        <n x="611"/>
        <n x="212"/>
      </t>
    </mdx>
    <mdx n="0" f="v">
      <t c="3" si="227">
        <n x="225"/>
        <n x="588"/>
        <n x="212"/>
      </t>
    </mdx>
    <mdx n="0" f="v">
      <t c="3" si="227">
        <n x="225"/>
        <n x="612"/>
        <n x="212"/>
      </t>
    </mdx>
    <mdx n="0" f="v">
      <t c="3" si="227">
        <n x="225"/>
        <n x="572"/>
        <n x="212"/>
      </t>
    </mdx>
    <mdx n="0" f="v">
      <t c="3" si="227">
        <n x="225"/>
        <n x="580"/>
        <n x="212"/>
      </t>
    </mdx>
    <mdx n="0" f="v">
      <t c="3" si="227">
        <n x="225"/>
        <n x="573"/>
        <n x="212"/>
      </t>
    </mdx>
    <mdx n="0" f="v">
      <t c="3" si="227">
        <n x="225"/>
        <n x="581"/>
        <n x="212"/>
      </t>
    </mdx>
    <mdx n="0" f="v">
      <t c="3" si="227">
        <n x="225"/>
        <n x="583"/>
        <n x="212"/>
      </t>
    </mdx>
    <mdx n="0" f="v">
      <t c="3" si="227">
        <n x="225"/>
        <n x="555"/>
        <n x="212"/>
      </t>
    </mdx>
    <mdx n="0" f="v">
      <t c="3" si="227">
        <n x="225"/>
        <n x="570"/>
        <n x="212"/>
      </t>
    </mdx>
    <mdx n="0" f="v">
      <t c="3" si="227">
        <n x="225"/>
        <n x="574"/>
        <n x="212"/>
      </t>
    </mdx>
    <mdx n="0" f="v">
      <t c="3" si="227">
        <n x="225"/>
        <n x="601"/>
        <n x="212"/>
      </t>
    </mdx>
    <mdx n="0" f="v">
      <t c="3" si="227">
        <n x="225"/>
        <n x="609"/>
        <n x="212"/>
      </t>
    </mdx>
    <mdx n="0" f="v">
      <t c="3" si="227">
        <n x="225"/>
        <n x="620"/>
        <n x="212"/>
      </t>
    </mdx>
    <mdx n="0" f="v">
      <t c="3" si="227">
        <n x="225"/>
        <n x="584"/>
        <n x="212"/>
      </t>
    </mdx>
    <mdx n="0" f="v">
      <t c="3" si="227">
        <n x="225"/>
        <n x="610"/>
        <n x="212"/>
      </t>
    </mdx>
    <mdx n="0" f="v">
      <t c="3" si="227">
        <n x="225"/>
        <n x="599"/>
        <n x="212"/>
      </t>
    </mdx>
    <mdx n="0" f="v">
      <t c="3" si="227">
        <n x="225"/>
        <n x="598"/>
        <n x="212"/>
      </t>
    </mdx>
    <mdx n="0" f="v">
      <t c="3" si="227">
        <n x="225"/>
        <n x="589"/>
        <n x="212"/>
      </t>
    </mdx>
    <mdx n="0" f="v">
      <t c="3" si="227">
        <n x="225"/>
        <n x="590"/>
        <n x="212"/>
      </t>
    </mdx>
    <mdx n="0" f="v">
      <t c="3" si="227">
        <n x="225"/>
        <n x="591"/>
        <n x="212"/>
      </t>
    </mdx>
    <mdx n="0" f="v">
      <t c="3" si="227">
        <n x="225"/>
        <n x="592"/>
        <n x="212"/>
      </t>
    </mdx>
    <mdx n="0" f="v">
      <t c="3" si="227">
        <n x="225"/>
        <n x="593"/>
        <n x="212"/>
      </t>
    </mdx>
    <mdx n="0" f="v">
      <t c="3" si="227">
        <n x="225"/>
        <n x="594"/>
        <n x="212"/>
      </t>
    </mdx>
    <mdx n="0" f="v">
      <t c="3" si="227">
        <n x="225"/>
        <n x="595"/>
        <n x="212"/>
      </t>
    </mdx>
    <mdx n="0" f="v">
      <t c="3" si="227">
        <n x="225"/>
        <n x="596"/>
        <n x="212"/>
      </t>
    </mdx>
    <mdx n="0" f="v">
      <t c="3" si="227">
        <n x="225"/>
        <n x="617"/>
        <n x="212"/>
      </t>
    </mdx>
    <mdx n="0" f="v">
      <t c="3" si="227">
        <n x="225"/>
        <n x="636"/>
        <n x="212"/>
      </t>
    </mdx>
    <mdx n="0" f="v">
      <t c="3" si="227">
        <n x="225"/>
        <n x="618"/>
        <n x="212"/>
      </t>
    </mdx>
    <mdx n="0" f="v">
      <t c="3" si="227">
        <n x="225"/>
        <n x="621"/>
        <n x="212"/>
      </t>
    </mdx>
    <mdx n="0" f="v">
      <t c="3" si="227">
        <n x="225"/>
        <n x="637"/>
        <n x="212"/>
      </t>
    </mdx>
    <mdx n="0" f="v">
      <t c="3" si="227">
        <n x="225"/>
        <n x="619"/>
        <n x="212"/>
      </t>
    </mdx>
    <mdx n="0" f="v">
      <t c="3" si="227">
        <n x="225"/>
        <n x="608"/>
        <n x="212"/>
      </t>
    </mdx>
    <mdx n="0" f="v">
      <t c="3" si="227">
        <n x="225"/>
        <n x="582"/>
        <n x="212"/>
      </t>
    </mdx>
    <mdx n="0" f="v">
      <t c="3" si="227">
        <n x="225"/>
        <n x="586"/>
        <n x="212"/>
      </t>
    </mdx>
    <mdx n="0" f="v">
      <t c="3" si="227">
        <n x="225"/>
        <n x="600"/>
        <n x="212"/>
      </t>
    </mdx>
    <mdx n="0" f="v">
      <t c="3" si="227">
        <n x="225"/>
        <n x="587"/>
        <n x="212"/>
      </t>
    </mdx>
    <mdx n="0" f="v">
      <t c="3" si="227">
        <n x="225"/>
        <n x="602"/>
        <n x="212"/>
      </t>
    </mdx>
    <mdx n="0" f="v">
      <t c="3" si="227">
        <n x="225"/>
        <n x="603"/>
        <n x="212"/>
      </t>
    </mdx>
    <mdx n="0" f="v">
      <t c="3" si="227">
        <n x="225"/>
        <n x="604"/>
        <n x="212"/>
      </t>
    </mdx>
    <mdx n="0" f="v">
      <t c="3" si="227">
        <n x="225"/>
        <n x="605"/>
        <n x="212"/>
      </t>
    </mdx>
    <mdx n="0" f="v">
      <t c="3" si="227">
        <n x="225"/>
        <n x="613"/>
        <n x="212"/>
      </t>
    </mdx>
    <mdx n="0" f="v">
      <t c="3" si="227">
        <n x="225"/>
        <n x="615"/>
        <n x="212"/>
      </t>
    </mdx>
    <mdx n="0" f="v">
      <t c="3" si="227">
        <n x="225"/>
        <n x="614"/>
        <n x="212"/>
      </t>
    </mdx>
    <mdx n="0" f="v">
      <t c="3" si="227">
        <n x="225"/>
        <n x="606"/>
        <n x="212"/>
      </t>
    </mdx>
    <mdx n="0" f="v">
      <t c="3" si="227">
        <n x="225"/>
        <n x="616"/>
        <n x="212"/>
      </t>
    </mdx>
    <mdx n="0" f="v">
      <t c="3" si="227">
        <n x="225"/>
        <n x="635"/>
        <n x="212"/>
      </t>
    </mdx>
    <mdx n="0" f="v">
      <t c="3" si="227">
        <n x="225"/>
        <n x="625"/>
        <n x="212"/>
      </t>
    </mdx>
    <mdx n="0" f="v">
      <t c="3" si="227">
        <n x="225"/>
        <n x="633"/>
        <n x="212"/>
      </t>
    </mdx>
    <mdx n="0" f="v">
      <t c="3" si="227">
        <n x="225"/>
        <n x="641"/>
        <n x="212"/>
      </t>
    </mdx>
    <mdx n="0" f="v">
      <t c="3" si="227">
        <n x="225"/>
        <n x="627"/>
        <n x="212"/>
      </t>
    </mdx>
    <mdx n="0" f="v">
      <t c="3" si="227">
        <n x="225"/>
        <n x="622"/>
        <n x="212"/>
      </t>
    </mdx>
    <mdx n="0" f="v">
      <t c="3" si="227">
        <n x="225"/>
        <n x="623"/>
        <n x="212"/>
      </t>
    </mdx>
    <mdx n="0" f="v">
      <t c="3" si="227">
        <n x="225"/>
        <n x="624"/>
        <n x="212"/>
      </t>
    </mdx>
    <mdx n="0" f="v">
      <t c="3" si="227">
        <n x="225"/>
        <n x="628"/>
        <n x="212"/>
      </t>
    </mdx>
    <mdx n="0" f="v">
      <t c="3" si="227">
        <n x="225"/>
        <n x="642"/>
        <n x="212"/>
      </t>
    </mdx>
    <mdx n="0" f="v">
      <t c="3" si="227">
        <n x="225"/>
        <n x="640"/>
        <n x="212"/>
      </t>
    </mdx>
    <mdx n="0" f="v">
      <t c="3" si="227">
        <n x="225"/>
        <n x="630"/>
        <n x="212"/>
      </t>
    </mdx>
    <mdx n="0" f="v">
      <t c="3" si="227">
        <n x="225"/>
        <n x="607"/>
        <n x="212"/>
      </t>
    </mdx>
    <mdx n="0" f="v">
      <t c="3" si="227">
        <n x="225"/>
        <n x="629"/>
        <n x="212"/>
      </t>
    </mdx>
    <mdx n="0" f="v">
      <t c="3" si="227">
        <n x="225"/>
        <n x="626"/>
        <n x="212"/>
      </t>
    </mdx>
    <mdx n="0" f="v">
      <t c="3" si="227">
        <n x="225"/>
        <n x="631"/>
        <n x="212"/>
      </t>
    </mdx>
    <mdx n="0" f="v">
      <t c="3" si="227">
        <n x="225"/>
        <n x="634"/>
        <n x="212"/>
      </t>
    </mdx>
    <mdx n="0" f="v">
      <t c="3" si="227">
        <n x="225"/>
        <n x="638"/>
        <n x="212"/>
      </t>
    </mdx>
    <mdx n="0" f="v">
      <t c="3" si="227">
        <n x="225"/>
        <n x="632"/>
        <n x="212"/>
      </t>
    </mdx>
    <mdx n="0" f="v">
      <t c="3" si="227">
        <n x="225"/>
        <n x="639"/>
        <n x="212"/>
      </t>
    </mdx>
    <mdx n="0" f="v">
      <t c="3" si="227">
        <n x="225"/>
        <n x="643"/>
        <n x="212"/>
      </t>
    </mdx>
    <mdx n="0" f="v">
      <t c="3" si="227">
        <n x="225"/>
        <n x="644"/>
        <n x="212"/>
      </t>
    </mdx>
    <mdx n="0" f="v">
      <t c="3" si="227">
        <n x="225"/>
        <n x="645"/>
        <n x="212"/>
      </t>
    </mdx>
    <mdx n="0" f="v">
      <t c="3" si="227">
        <n x="225"/>
        <n x="646"/>
        <n x="212"/>
      </t>
    </mdx>
    <mdx n="0" f="v">
      <t c="3" si="227">
        <n x="225"/>
        <n x="647"/>
        <n x="212"/>
      </t>
    </mdx>
    <mdx n="0" f="v">
      <t c="3" si="227">
        <n x="225"/>
        <n x="648"/>
        <n x="212"/>
      </t>
    </mdx>
    <mdx n="0" f="v">
      <t c="3" si="227">
        <n x="225"/>
        <n x="649"/>
        <n x="212"/>
      </t>
    </mdx>
    <mdx n="0" f="v">
      <t c="3" si="227">
        <n x="225"/>
        <n x="650"/>
        <n x="212"/>
      </t>
    </mdx>
    <mdx n="0" f="v">
      <t c="3" si="227">
        <n x="225"/>
        <n x="651"/>
        <n x="212"/>
      </t>
    </mdx>
    <mdx n="0" f="v">
      <t c="3" si="227">
        <n x="225"/>
        <n x="652"/>
        <n x="212"/>
      </t>
    </mdx>
    <mdx n="0" f="v">
      <t c="3" si="227">
        <n x="225"/>
        <n x="653"/>
        <n x="212"/>
      </t>
    </mdx>
    <mdx n="0" f="v">
      <t c="3" si="227">
        <n x="225"/>
        <n x="654"/>
        <n x="212"/>
      </t>
    </mdx>
    <mdx n="0" f="v">
      <t c="3" si="227">
        <n x="225"/>
        <n x="655"/>
        <n x="212"/>
      </t>
    </mdx>
    <mdx n="0" f="v">
      <t c="3" si="227">
        <n x="225"/>
        <n x="320"/>
        <n x="218"/>
      </t>
    </mdx>
    <mdx n="0" f="v">
      <t c="3" si="227">
        <n x="225"/>
        <n x="319"/>
        <n x="218"/>
      </t>
    </mdx>
    <mdx n="0" f="v">
      <t c="3" si="227">
        <n x="225"/>
        <n x="335"/>
        <n x="218"/>
      </t>
    </mdx>
    <mdx n="0" f="v">
      <t c="3" si="227">
        <n x="225"/>
        <n x="298"/>
        <n x="218"/>
      </t>
    </mdx>
    <mdx n="0" f="v">
      <t c="3" si="227">
        <n x="225"/>
        <n x="347"/>
        <n x="218"/>
      </t>
    </mdx>
    <mdx n="0" f="v">
      <t c="3" si="227">
        <n x="225"/>
        <n x="354"/>
        <n x="218"/>
      </t>
    </mdx>
    <mdx n="0" f="v">
      <t c="3" si="227">
        <n x="225"/>
        <n x="550"/>
        <n x="218"/>
      </t>
    </mdx>
    <mdx n="0" f="v">
      <t c="3" si="227">
        <n x="225"/>
        <n x="549"/>
        <n x="218"/>
      </t>
    </mdx>
    <mdx n="0" f="v">
      <t c="3" si="227">
        <n x="225"/>
        <n x="558"/>
        <n x="218"/>
      </t>
    </mdx>
    <mdx n="0" f="v">
      <t c="3" si="227">
        <n x="225"/>
        <n x="559"/>
        <n x="218"/>
      </t>
    </mdx>
    <mdx n="0" f="v">
      <t c="3" si="227">
        <n x="225"/>
        <n x="560"/>
        <n x="218"/>
      </t>
    </mdx>
    <mdx n="0" f="v">
      <t c="3" si="227">
        <n x="225"/>
        <n x="561"/>
        <n x="218"/>
      </t>
    </mdx>
    <mdx n="0" f="v">
      <t c="3" si="227">
        <n x="225"/>
        <n x="562"/>
        <n x="218"/>
      </t>
    </mdx>
    <mdx n="0" f="v">
      <t c="3" si="227">
        <n x="225"/>
        <n x="341"/>
        <n x="218"/>
      </t>
    </mdx>
    <mdx n="0" f="v">
      <t c="3" si="227">
        <n x="225"/>
        <n x="556"/>
        <n x="218"/>
      </t>
    </mdx>
    <mdx n="0" f="v">
      <t c="3" si="227">
        <n x="225"/>
        <n x="552"/>
        <n x="218"/>
      </t>
    </mdx>
    <mdx n="0" f="v">
      <t c="3" si="227">
        <n x="225"/>
        <n x="575"/>
        <n x="218"/>
      </t>
    </mdx>
    <mdx n="0" f="v">
      <t c="3" si="227">
        <n x="225"/>
        <n x="576"/>
        <n x="218"/>
      </t>
    </mdx>
    <mdx n="0" f="v">
      <t c="3" si="227">
        <n x="225"/>
        <n x="577"/>
        <n x="218"/>
      </t>
    </mdx>
    <mdx n="0" f="v">
      <t c="3" si="227">
        <n x="225"/>
        <n x="578"/>
        <n x="218"/>
      </t>
    </mdx>
    <mdx n="0" f="v">
      <t c="3" si="227">
        <n x="225"/>
        <n x="282"/>
        <n x="218"/>
      </t>
    </mdx>
    <mdx n="0" f="v">
      <t c="3" si="227">
        <n x="225"/>
        <n x="315"/>
        <n x="218"/>
      </t>
    </mdx>
    <mdx n="0" f="v">
      <t c="3" si="227">
        <n x="225"/>
        <n x="314"/>
        <n x="218"/>
      </t>
    </mdx>
    <mdx n="0" f="v">
      <t c="3" si="227">
        <n x="225"/>
        <n x="339"/>
        <n x="218"/>
      </t>
    </mdx>
    <mdx n="0" f="v">
      <t c="3" si="227">
        <n x="225"/>
        <n x="324"/>
        <n x="218"/>
      </t>
    </mdx>
    <mdx n="0" f="v">
      <t c="3" si="227">
        <n x="225"/>
        <n x="312"/>
        <n x="218"/>
      </t>
    </mdx>
    <mdx n="0" f="v">
      <t c="3" si="227">
        <n x="225"/>
        <n x="310"/>
        <n x="218"/>
      </t>
    </mdx>
    <mdx n="0" f="v">
      <t c="3" si="227">
        <n x="225"/>
        <n x="308"/>
        <n x="218"/>
      </t>
    </mdx>
    <mdx n="0" f="v">
      <t c="3" si="227">
        <n x="225"/>
        <n x="306"/>
        <n x="218"/>
      </t>
    </mdx>
    <mdx n="0" f="v">
      <t c="3" si="227">
        <n x="225"/>
        <n x="305"/>
        <n x="218"/>
      </t>
    </mdx>
    <mdx n="0" f="v">
      <t c="3" si="227">
        <n x="225"/>
        <n x="323"/>
        <n x="218"/>
      </t>
    </mdx>
    <mdx n="0" f="v">
      <t c="3" si="227">
        <n x="225"/>
        <n x="291"/>
        <n x="218"/>
      </t>
    </mdx>
    <mdx n="0" f="v">
      <t c="3" si="227">
        <n x="225"/>
        <n x="303"/>
        <n x="218"/>
      </t>
    </mdx>
    <mdx n="0" f="v">
      <t c="3" si="227">
        <n x="225"/>
        <n x="352"/>
        <n x="218"/>
      </t>
    </mdx>
    <mdx n="0" f="v">
      <t c="3" si="227">
        <n x="225"/>
        <n x="302"/>
        <n x="218"/>
      </t>
    </mdx>
    <mdx n="0" f="v">
      <t c="3" si="227">
        <n x="225"/>
        <n x="342"/>
        <n x="218"/>
      </t>
    </mdx>
    <mdx n="0" f="v">
      <t c="3" si="227">
        <n x="225"/>
        <n x="332"/>
        <n x="218"/>
      </t>
    </mdx>
    <mdx n="0" f="v">
      <t c="3" si="227">
        <n x="225"/>
        <n x="331"/>
        <n x="218"/>
      </t>
    </mdx>
    <mdx n="0" f="v">
      <t c="3" si="227">
        <n x="225"/>
        <n x="349"/>
        <n x="218"/>
      </t>
    </mdx>
    <mdx n="0" f="v">
      <t c="3" si="227">
        <n x="225"/>
        <n x="553"/>
        <n x="218"/>
      </t>
    </mdx>
    <mdx n="0" f="v">
      <t c="3" si="227">
        <n x="225"/>
        <n x="330"/>
        <n x="218"/>
      </t>
    </mdx>
    <mdx n="0" f="v">
      <t c="3" si="227">
        <n x="225"/>
        <n x="351"/>
        <n x="218"/>
      </t>
    </mdx>
    <mdx n="0" f="v">
      <t c="3" si="227">
        <n x="225"/>
        <n x="554"/>
        <n x="218"/>
      </t>
    </mdx>
    <mdx n="0" f="v">
      <t c="3" si="227">
        <n x="225"/>
        <n x="300"/>
        <n x="218"/>
      </t>
    </mdx>
    <mdx n="0" f="v">
      <t c="3" si="227">
        <n x="225"/>
        <n x="579"/>
        <n x="218"/>
      </t>
    </mdx>
    <mdx n="0" f="v">
      <t c="3" si="227">
        <n x="225"/>
        <n x="353"/>
        <n x="218"/>
      </t>
    </mdx>
    <mdx n="0" f="v">
      <t c="3" si="227">
        <n x="225"/>
        <n x="340"/>
        <n x="218"/>
      </t>
    </mdx>
    <mdx n="0" f="v">
      <t c="3" si="227">
        <n x="225"/>
        <n x="571"/>
        <n x="218"/>
      </t>
    </mdx>
    <mdx n="0" f="v">
      <t c="3" si="227">
        <n x="225"/>
        <n x="598"/>
        <n x="218"/>
      </t>
    </mdx>
    <mdx n="0" f="v">
      <t c="3" si="227">
        <n x="225"/>
        <n x="296"/>
        <n x="218"/>
      </t>
    </mdx>
    <mdx n="0" f="v">
      <t c="3" si="227">
        <n x="225"/>
        <n x="295"/>
        <n x="218"/>
      </t>
    </mdx>
    <mdx n="0" f="v">
      <t c="3" si="227">
        <n x="225"/>
        <n x="563"/>
        <n x="218"/>
      </t>
    </mdx>
    <mdx n="0" f="v">
      <t c="3" si="227">
        <n x="225"/>
        <n x="564"/>
        <n x="218"/>
      </t>
    </mdx>
    <mdx n="0" f="v">
      <t c="3" si="227">
        <n x="225"/>
        <n x="565"/>
        <n x="218"/>
      </t>
    </mdx>
    <mdx n="0" f="v">
      <t c="3" si="227">
        <n x="225"/>
        <n x="566"/>
        <n x="218"/>
      </t>
    </mdx>
    <mdx n="0" f="v">
      <t c="3" si="227">
        <n x="225"/>
        <n x="567"/>
        <n x="218"/>
      </t>
    </mdx>
    <mdx n="0" f="v">
      <t c="3" si="227">
        <n x="225"/>
        <n x="568"/>
        <n x="218"/>
      </t>
    </mdx>
    <mdx n="0" f="v">
      <t c="3" si="227">
        <n x="225"/>
        <n x="618"/>
        <n x="218"/>
      </t>
    </mdx>
    <mdx n="0" f="v">
      <t c="3" si="227">
        <n x="225"/>
        <n x="588"/>
        <n x="218"/>
      </t>
    </mdx>
    <mdx n="0" f="v">
      <t c="3" si="227">
        <n x="225"/>
        <n x="569"/>
        <n x="218"/>
      </t>
    </mdx>
    <mdx n="0" f="v">
      <t c="3" si="227">
        <n x="225"/>
        <n x="584"/>
        <n x="218"/>
      </t>
    </mdx>
    <mdx n="0" f="v">
      <t c="3" si="227">
        <n x="225"/>
        <n x="609"/>
        <n x="218"/>
      </t>
    </mdx>
    <mdx n="0" f="v">
      <t c="3" si="227">
        <n x="225"/>
        <n x="610"/>
        <n x="218"/>
      </t>
    </mdx>
    <mdx n="0" f="v">
      <t c="3" si="227">
        <n x="225"/>
        <n x="572"/>
        <n x="218"/>
      </t>
    </mdx>
    <mdx n="0" f="v">
      <t c="3" si="227">
        <n x="225"/>
        <n x="580"/>
        <n x="218"/>
      </t>
    </mdx>
    <mdx n="0" f="v">
      <t c="3" si="227">
        <n x="225"/>
        <n x="573"/>
        <n x="218"/>
      </t>
    </mdx>
    <mdx n="0" f="v">
      <t c="3" si="227">
        <n x="225"/>
        <n x="581"/>
        <n x="218"/>
      </t>
    </mdx>
    <mdx n="0" f="v">
      <t c="3" si="227">
        <n x="225"/>
        <n x="583"/>
        <n x="218"/>
      </t>
    </mdx>
    <mdx n="0" f="v">
      <t c="3" si="227">
        <n x="225"/>
        <n x="555"/>
        <n x="218"/>
      </t>
    </mdx>
    <mdx n="0" f="v">
      <t c="3" si="227">
        <n x="225"/>
        <n x="570"/>
        <n x="218"/>
      </t>
    </mdx>
    <mdx n="0" f="v">
      <t c="3" si="227">
        <n x="225"/>
        <n x="574"/>
        <n x="218"/>
      </t>
    </mdx>
    <mdx n="0" f="v">
      <t c="3" si="227">
        <n x="225"/>
        <n x="611"/>
        <n x="218"/>
      </t>
    </mdx>
    <mdx n="0" f="v">
      <t c="3" si="227">
        <n x="225"/>
        <n x="599"/>
        <n x="218"/>
      </t>
    </mdx>
    <mdx n="0" f="v">
      <t c="3" si="227">
        <n x="225"/>
        <n x="612"/>
        <n x="218"/>
      </t>
    </mdx>
    <mdx n="0" f="v">
      <t c="3" si="227">
        <n x="225"/>
        <n x="614"/>
        <n x="218"/>
      </t>
    </mdx>
    <mdx n="0" f="v">
      <t c="3" si="227">
        <n x="225"/>
        <n x="597"/>
        <n x="218"/>
      </t>
    </mdx>
    <mdx n="0" f="v">
      <t c="3" si="227">
        <n x="225"/>
        <n x="589"/>
        <n x="218"/>
      </t>
    </mdx>
    <mdx n="0" f="v">
      <t c="3" si="227">
        <n x="225"/>
        <n x="590"/>
        <n x="218"/>
      </t>
    </mdx>
    <mdx n="0" f="v">
      <t c="3" si="227">
        <n x="225"/>
        <n x="591"/>
        <n x="218"/>
      </t>
    </mdx>
    <mdx n="0" f="v">
      <t c="3" si="227">
        <n x="225"/>
        <n x="592"/>
        <n x="218"/>
      </t>
    </mdx>
    <mdx n="0" f="v">
      <t c="3" si="227">
        <n x="225"/>
        <n x="593"/>
        <n x="218"/>
      </t>
    </mdx>
    <mdx n="0" f="v">
      <t c="3" si="227">
        <n x="225"/>
        <n x="594"/>
        <n x="218"/>
      </t>
    </mdx>
    <mdx n="0" f="v">
      <t c="3" si="227">
        <n x="225"/>
        <n x="595"/>
        <n x="218"/>
      </t>
    </mdx>
    <mdx n="0" f="v">
      <t c="3" si="227">
        <n x="225"/>
        <n x="596"/>
        <n x="218"/>
      </t>
    </mdx>
    <mdx n="0" f="v">
      <t c="3" si="227">
        <n x="225"/>
        <n x="585"/>
        <n x="218"/>
      </t>
    </mdx>
    <mdx n="0" f="v">
      <t c="3" si="227">
        <n x="225"/>
        <n x="601"/>
        <n x="218"/>
      </t>
    </mdx>
    <mdx n="0" f="v">
      <t c="3" si="227">
        <n x="225"/>
        <n x="619"/>
        <n x="218"/>
      </t>
    </mdx>
    <mdx n="0" f="v">
      <t c="3" si="227">
        <n x="225"/>
        <n x="620"/>
        <n x="218"/>
      </t>
    </mdx>
    <mdx n="0" f="v">
      <t c="3" si="227">
        <n x="225"/>
        <n x="621"/>
        <n x="218"/>
      </t>
    </mdx>
    <mdx n="0" f="v">
      <t c="3" si="227">
        <n x="225"/>
        <n x="627"/>
        <n x="218"/>
      </t>
    </mdx>
    <mdx n="0" f="v">
      <t c="3" si="227">
        <n x="225"/>
        <n x="613"/>
        <n x="218"/>
      </t>
    </mdx>
    <mdx n="0" f="v">
      <t c="3" si="227">
        <n x="225"/>
        <n x="635"/>
        <n x="218"/>
      </t>
    </mdx>
    <mdx n="0" f="v">
      <t c="3" si="227">
        <n x="225"/>
        <n x="636"/>
        <n x="218"/>
      </t>
    </mdx>
    <mdx n="0" f="v">
      <t c="3" si="227">
        <n x="225"/>
        <n x="582"/>
        <n x="218"/>
      </t>
    </mdx>
    <mdx n="0" f="v">
      <t c="3" si="227">
        <n x="225"/>
        <n x="586"/>
        <n x="218"/>
      </t>
    </mdx>
    <mdx n="0" f="v">
      <t c="3" si="227">
        <n x="225"/>
        <n x="600"/>
        <n x="218"/>
      </t>
    </mdx>
    <mdx n="0" f="v">
      <t c="3" si="227">
        <n x="225"/>
        <n x="587"/>
        <n x="218"/>
      </t>
    </mdx>
    <mdx n="0" f="v">
      <t c="3" si="227">
        <n x="225"/>
        <n x="602"/>
        <n x="218"/>
      </t>
    </mdx>
    <mdx n="0" f="v">
      <t c="3" si="227">
        <n x="225"/>
        <n x="603"/>
        <n x="218"/>
      </t>
    </mdx>
    <mdx n="0" f="v">
      <t c="3" si="227">
        <n x="225"/>
        <n x="604"/>
        <n x="218"/>
      </t>
    </mdx>
    <mdx n="0" f="v">
      <t c="3" si="227">
        <n x="225"/>
        <n x="605"/>
        <n x="218"/>
      </t>
    </mdx>
    <mdx n="0" f="v">
      <t c="3" si="227">
        <n x="225"/>
        <n x="615"/>
        <n x="218"/>
      </t>
    </mdx>
    <mdx n="0" f="v">
      <t c="3" si="227">
        <n x="225"/>
        <n x="637"/>
        <n x="218"/>
      </t>
    </mdx>
    <mdx n="0" f="v">
      <t c="3" si="227">
        <n x="225"/>
        <n x="616"/>
        <n x="218"/>
      </t>
    </mdx>
    <mdx n="0" f="v">
      <t c="3" si="227">
        <n x="225"/>
        <n x="608"/>
        <n x="218"/>
      </t>
    </mdx>
    <mdx n="0" f="v">
      <t c="3" si="227">
        <n x="225"/>
        <n x="617"/>
        <n x="218"/>
      </t>
    </mdx>
    <mdx n="0" f="v">
      <t c="3" si="227">
        <n x="225"/>
        <n x="628"/>
        <n x="218"/>
      </t>
    </mdx>
    <mdx n="0" f="v">
      <t c="3" si="227">
        <n x="225"/>
        <n x="641"/>
        <n x="218"/>
      </t>
    </mdx>
    <mdx n="0" f="v">
      <t c="3" si="227">
        <n x="225"/>
        <n x="622"/>
        <n x="218"/>
      </t>
    </mdx>
    <mdx n="0" f="v">
      <t c="3" si="227">
        <n x="225"/>
        <n x="623"/>
        <n x="218"/>
      </t>
    </mdx>
    <mdx n="0" f="v">
      <t c="3" si="227">
        <n x="225"/>
        <n x="624"/>
        <n x="218"/>
      </t>
    </mdx>
    <mdx n="0" f="v">
      <t c="3" si="227">
        <n x="225"/>
        <n x="633"/>
        <n x="218"/>
      </t>
    </mdx>
    <mdx n="0" f="v">
      <t c="3" si="227">
        <n x="225"/>
        <n x="606"/>
        <n x="218"/>
      </t>
    </mdx>
    <mdx n="0" f="v">
      <t c="3" si="227">
        <n x="225"/>
        <n x="625"/>
        <n x="218"/>
      </t>
    </mdx>
    <mdx n="0" f="v">
      <t c="3" si="227">
        <n x="225"/>
        <n x="642"/>
        <n x="218"/>
      </t>
    </mdx>
    <mdx n="0" f="v">
      <t c="3" si="227">
        <n x="225"/>
        <n x="640"/>
        <n x="218"/>
      </t>
    </mdx>
    <mdx n="0" f="v">
      <t c="3" si="227">
        <n x="225"/>
        <n x="630"/>
        <n x="218"/>
      </t>
    </mdx>
    <mdx n="0" f="v">
      <t c="3" si="227">
        <n x="225"/>
        <n x="607"/>
        <n x="218"/>
      </t>
    </mdx>
    <mdx n="0" f="v">
      <t c="3" si="227">
        <n x="225"/>
        <n x="629"/>
        <n x="218"/>
      </t>
    </mdx>
    <mdx n="0" f="v">
      <t c="3" si="227">
        <n x="225"/>
        <n x="626"/>
        <n x="218"/>
      </t>
    </mdx>
    <mdx n="0" f="v">
      <t c="3" si="227">
        <n x="225"/>
        <n x="631"/>
        <n x="218"/>
      </t>
    </mdx>
    <mdx n="0" f="v">
      <t c="3" si="227">
        <n x="225"/>
        <n x="634"/>
        <n x="218"/>
      </t>
    </mdx>
    <mdx n="0" f="v">
      <t c="3" si="227">
        <n x="225"/>
        <n x="638"/>
        <n x="218"/>
      </t>
    </mdx>
    <mdx n="0" f="v">
      <t c="3" si="227">
        <n x="225"/>
        <n x="632"/>
        <n x="218"/>
      </t>
    </mdx>
    <mdx n="0" f="v">
      <t c="3" si="227">
        <n x="225"/>
        <n x="639"/>
        <n x="218"/>
      </t>
    </mdx>
    <mdx n="0" f="v">
      <t c="3" si="227">
        <n x="225"/>
        <n x="643"/>
        <n x="218"/>
      </t>
    </mdx>
    <mdx n="0" f="v">
      <t c="3" si="227">
        <n x="225"/>
        <n x="644"/>
        <n x="218"/>
      </t>
    </mdx>
    <mdx n="0" f="v">
      <t c="3" si="227">
        <n x="225"/>
        <n x="645"/>
        <n x="218"/>
      </t>
    </mdx>
    <mdx n="0" f="v">
      <t c="3" si="227">
        <n x="225"/>
        <n x="646"/>
        <n x="218"/>
      </t>
    </mdx>
    <mdx n="0" f="v">
      <t c="3" si="227">
        <n x="225"/>
        <n x="647"/>
        <n x="218"/>
      </t>
    </mdx>
    <mdx n="0" f="v">
      <t c="3" si="227">
        <n x="225"/>
        <n x="648"/>
        <n x="218"/>
      </t>
    </mdx>
    <mdx n="0" f="v">
      <t c="3" si="227">
        <n x="225"/>
        <n x="649"/>
        <n x="218"/>
      </t>
    </mdx>
    <mdx n="0" f="v">
      <t c="3" si="227">
        <n x="225"/>
        <n x="650"/>
        <n x="218"/>
      </t>
    </mdx>
    <mdx n="0" f="v">
      <t c="3" si="227">
        <n x="225"/>
        <n x="651"/>
        <n x="218"/>
      </t>
    </mdx>
    <mdx n="0" f="v">
      <t c="3" si="227">
        <n x="225"/>
        <n x="652"/>
        <n x="218"/>
      </t>
    </mdx>
    <mdx n="0" f="v">
      <t c="3" si="227">
        <n x="225"/>
        <n x="653"/>
        <n x="218"/>
      </t>
    </mdx>
    <mdx n="0" f="v">
      <t c="3" si="227">
        <n x="225"/>
        <n x="654"/>
        <n x="218"/>
      </t>
    </mdx>
    <mdx n="0" f="v">
      <t c="3" si="227">
        <n x="225"/>
        <n x="655"/>
        <n x="218"/>
      </t>
    </mdx>
    <mdx n="0" f="v">
      <t c="3" si="227">
        <n x="225"/>
        <n x="322"/>
        <n x="247"/>
      </t>
    </mdx>
    <mdx n="0" f="v">
      <t c="3" si="227">
        <n x="225"/>
        <n x="321"/>
        <n x="247"/>
      </t>
    </mdx>
    <mdx n="0" f="v">
      <t c="3" si="227">
        <n x="225"/>
        <n x="338"/>
        <n x="247"/>
      </t>
    </mdx>
    <mdx n="0" f="v">
      <t c="3" si="227">
        <n x="225"/>
        <n x="320"/>
        <n x="247"/>
      </t>
    </mdx>
    <mdx n="0" f="v">
      <t c="3" si="227">
        <n x="225"/>
        <n x="319"/>
        <n x="247"/>
      </t>
    </mdx>
    <mdx n="0" f="v">
      <t c="3" si="227">
        <n x="225"/>
        <n x="318"/>
        <n x="247"/>
      </t>
    </mdx>
    <mdx n="0" f="v">
      <t c="3" si="227">
        <n x="225"/>
        <n x="337"/>
        <n x="247"/>
      </t>
    </mdx>
    <mdx n="0" f="v">
      <t c="3" si="227">
        <n x="225"/>
        <n x="345"/>
        <n x="247"/>
      </t>
    </mdx>
    <mdx n="0" f="v">
      <t c="3" si="227">
        <n x="225"/>
        <n x="336"/>
        <n x="247"/>
      </t>
    </mdx>
    <mdx n="0" f="v">
      <t c="3" si="227">
        <n x="225"/>
        <n x="317"/>
        <n x="247"/>
      </t>
    </mdx>
    <mdx n="0" f="v">
      <t c="3" si="227">
        <n x="225"/>
        <n x="314"/>
        <n x="247"/>
      </t>
    </mdx>
    <mdx n="0" f="v">
      <t c="3" si="227">
        <n x="225"/>
        <n x="305"/>
        <n x="247"/>
      </t>
    </mdx>
    <mdx n="0" f="v">
      <t c="3" si="227">
        <n x="225"/>
        <n x="308"/>
        <n x="247"/>
      </t>
    </mdx>
    <mdx n="0" f="v">
      <t c="3" si="227">
        <n x="225"/>
        <n x="566"/>
        <n x="247"/>
      </t>
    </mdx>
    <mdx n="0" f="v">
      <t c="3" si="227">
        <n x="225"/>
        <n x="295"/>
        <n x="247"/>
      </t>
    </mdx>
    <mdx n="0" f="v">
      <t c="3" si="227">
        <n x="225"/>
        <n x="563"/>
        <n x="247"/>
      </t>
    </mdx>
    <mdx n="0" f="v">
      <t c="3" si="227">
        <n x="225"/>
        <n x="567"/>
        <n x="247"/>
      </t>
    </mdx>
    <mdx n="0" f="v">
      <t c="3" si="227">
        <n x="225"/>
        <n x="352"/>
        <n x="247"/>
      </t>
    </mdx>
    <mdx n="0" f="v">
      <t c="3" si="227">
        <n x="225"/>
        <n x="302"/>
        <n x="247"/>
      </t>
    </mdx>
    <mdx n="0" f="v">
      <t c="3" si="227">
        <n x="225"/>
        <n x="342"/>
        <n x="247"/>
      </t>
    </mdx>
    <mdx n="0" f="v">
      <t c="3" si="227">
        <n x="225"/>
        <n x="332"/>
        <n x="247"/>
      </t>
    </mdx>
    <mdx n="0" f="v">
      <t c="3" si="227">
        <n x="225"/>
        <n x="331"/>
        <n x="247"/>
      </t>
    </mdx>
    <mdx n="0" f="v">
      <t c="3" si="227">
        <n x="225"/>
        <n x="349"/>
        <n x="247"/>
      </t>
    </mdx>
    <mdx n="0" f="v">
      <t c="3" si="227">
        <n x="225"/>
        <n x="553"/>
        <n x="247"/>
      </t>
    </mdx>
    <mdx n="0" f="v">
      <t c="3" si="227">
        <n x="225"/>
        <n x="330"/>
        <n x="247"/>
      </t>
    </mdx>
    <mdx n="0" f="v">
      <t c="3" si="227">
        <n x="225"/>
        <n x="351"/>
        <n x="247"/>
      </t>
    </mdx>
    <mdx n="0" f="v">
      <t c="3" si="227">
        <n x="225"/>
        <n x="554"/>
        <n x="247"/>
      </t>
    </mdx>
    <mdx n="0" f="v">
      <t c="3" si="227">
        <n x="225"/>
        <n x="568"/>
        <n x="247"/>
      </t>
    </mdx>
    <mdx n="0" f="v">
      <t c="3" si="227">
        <n x="225"/>
        <n x="296"/>
        <n x="247"/>
      </t>
    </mdx>
    <mdx n="0" f="v">
      <t c="3" si="227">
        <n x="225"/>
        <n x="619"/>
        <n x="247"/>
      </t>
    </mdx>
    <mdx n="0" f="v">
      <t c="3" si="227">
        <n x="225"/>
        <n x="344"/>
        <n x="247"/>
      </t>
    </mdx>
    <mdx n="0" f="v">
      <t c="3" si="227">
        <n x="225"/>
        <n x="325"/>
        <n x="247"/>
      </t>
    </mdx>
    <mdx n="0" f="v">
      <t c="3" si="227">
        <n x="225"/>
        <n x="313"/>
        <n x="247"/>
      </t>
    </mdx>
    <mdx n="0" f="v">
      <t c="3" si="227">
        <n x="225"/>
        <n x="335"/>
        <n x="247"/>
      </t>
    </mdx>
    <mdx n="0" f="v">
      <t c="3" si="227">
        <n x="225"/>
        <n x="309"/>
        <n x="247"/>
      </t>
    </mdx>
    <mdx n="0" f="v">
      <t c="3" si="227">
        <n x="225"/>
        <n x="334"/>
        <n x="247"/>
      </t>
    </mdx>
    <mdx n="0" f="v">
      <t c="3" si="227">
        <n x="225"/>
        <n x="343"/>
        <n x="247"/>
      </t>
    </mdx>
    <mdx n="0" f="v">
      <t c="3" si="227">
        <n x="225"/>
        <n x="279"/>
        <n x="247"/>
      </t>
    </mdx>
    <mdx n="0" f="v">
      <t c="3" si="227">
        <n x="225"/>
        <n x="557"/>
        <n x="247"/>
      </t>
    </mdx>
    <mdx n="0" f="v">
      <t c="3" si="227">
        <n x="225"/>
        <n x="551"/>
        <n x="247"/>
      </t>
    </mdx>
    <mdx n="0" f="v">
      <t c="3" si="227">
        <n x="225"/>
        <n x="333"/>
        <n x="247"/>
      </t>
    </mdx>
    <mdx n="0" f="v">
      <t c="3" si="227">
        <n x="225"/>
        <n x="550"/>
        <n x="247"/>
      </t>
    </mdx>
    <mdx n="0" f="v">
      <t c="3" si="227">
        <n x="225"/>
        <n x="549"/>
        <n x="247"/>
      </t>
    </mdx>
    <mdx n="0" f="v">
      <t c="3" si="227">
        <n x="225"/>
        <n x="558"/>
        <n x="247"/>
      </t>
    </mdx>
    <mdx n="0" f="v">
      <t c="3" si="227">
        <n x="225"/>
        <n x="559"/>
        <n x="247"/>
      </t>
    </mdx>
    <mdx n="0" f="v">
      <t c="3" si="227">
        <n x="225"/>
        <n x="560"/>
        <n x="247"/>
      </t>
    </mdx>
    <mdx n="0" f="v">
      <t c="3" si="227">
        <n x="225"/>
        <n x="561"/>
        <n x="247"/>
      </t>
    </mdx>
    <mdx n="0" f="v">
      <t c="3" si="227">
        <n x="225"/>
        <n x="562"/>
        <n x="247"/>
      </t>
    </mdx>
    <mdx n="0" f="v">
      <t c="3" si="227">
        <n x="225"/>
        <n x="341"/>
        <n x="247"/>
      </t>
    </mdx>
    <mdx n="0" f="v">
      <t c="3" si="227">
        <n x="225"/>
        <n x="564"/>
        <n x="247"/>
      </t>
    </mdx>
    <mdx n="0" f="v">
      <t c="3" si="227">
        <n x="225"/>
        <n x="565"/>
        <n x="247"/>
      </t>
    </mdx>
    <mdx n="0" f="v">
      <t c="3" si="227">
        <n x="225"/>
        <n x="602"/>
        <n x="247"/>
      </t>
    </mdx>
    <mdx n="0" f="v">
      <t c="3" si="227">
        <n x="225"/>
        <n x="340"/>
        <n x="247"/>
      </t>
    </mdx>
    <mdx n="0" f="v">
      <t c="3" si="227">
        <n x="225"/>
        <n x="556"/>
        <n x="247"/>
      </t>
    </mdx>
    <mdx n="0" f="v">
      <t c="3" si="227">
        <n x="225"/>
        <n x="300"/>
        <n x="247"/>
      </t>
    </mdx>
    <mdx n="0" f="v">
      <t c="3" si="227">
        <n x="225"/>
        <n x="298"/>
        <n x="247"/>
      </t>
    </mdx>
    <mdx n="0" f="v">
      <t c="3" si="227">
        <n x="225"/>
        <n x="552"/>
        <n x="247"/>
      </t>
    </mdx>
    <mdx n="0" f="v">
      <t c="3" si="227">
        <n x="225"/>
        <n x="354"/>
        <n x="247"/>
      </t>
    </mdx>
    <mdx n="0" f="v">
      <t c="3" si="227">
        <n x="225"/>
        <n x="575"/>
        <n x="247"/>
      </t>
    </mdx>
    <mdx n="0" f="v">
      <t c="3" si="227">
        <n x="225"/>
        <n x="576"/>
        <n x="247"/>
      </t>
    </mdx>
    <mdx n="0" f="v">
      <t c="3" si="227">
        <n x="225"/>
        <n x="577"/>
        <n x="247"/>
      </t>
    </mdx>
    <mdx n="0" f="v">
      <t c="3" si="227">
        <n x="225"/>
        <n x="578"/>
        <n x="247"/>
      </t>
    </mdx>
    <mdx n="0" f="v">
      <t c="3" si="227">
        <n x="225"/>
        <n x="579"/>
        <n x="247"/>
      </t>
    </mdx>
    <mdx n="0" f="v">
      <t c="3" si="227">
        <n x="225"/>
        <n x="353"/>
        <n x="247"/>
      </t>
    </mdx>
    <mdx n="0" f="v">
      <t c="3" si="227">
        <n x="225"/>
        <n x="347"/>
        <n x="247"/>
      </t>
    </mdx>
    <mdx n="0" f="v">
      <t c="3" si="227">
        <n x="225"/>
        <n x="585"/>
        <n x="247"/>
      </t>
    </mdx>
    <mdx n="0" f="v">
      <t c="3" si="227">
        <n x="225"/>
        <n x="571"/>
        <n x="247"/>
      </t>
    </mdx>
    <mdx n="0" f="v">
      <t c="3" si="227">
        <n x="225"/>
        <n x="569"/>
        <n x="247"/>
      </t>
    </mdx>
    <mdx n="0" f="v">
      <t c="3" si="227">
        <n x="225"/>
        <n x="589"/>
        <n x="247"/>
      </t>
    </mdx>
    <mdx n="0" f="v">
      <t c="3" si="227">
        <n x="225"/>
        <n x="590"/>
        <n x="247"/>
      </t>
    </mdx>
    <mdx n="0" f="v">
      <t c="3" si="227">
        <n x="225"/>
        <n x="591"/>
        <n x="247"/>
      </t>
    </mdx>
    <mdx n="0" f="v">
      <t c="3" si="227">
        <n x="225"/>
        <n x="592"/>
        <n x="247"/>
      </t>
    </mdx>
    <mdx n="0" f="v">
      <t c="3" si="227">
        <n x="225"/>
        <n x="593"/>
        <n x="247"/>
      </t>
    </mdx>
    <mdx n="0" f="v">
      <t c="3" si="227">
        <n x="225"/>
        <n x="594"/>
        <n x="247"/>
      </t>
    </mdx>
    <mdx n="0" f="v">
      <t c="3" si="227">
        <n x="225"/>
        <n x="595"/>
        <n x="247"/>
      </t>
    </mdx>
    <mdx n="0" f="v">
      <t c="3" si="227">
        <n x="225"/>
        <n x="600"/>
        <n x="247"/>
      </t>
    </mdx>
    <mdx n="0" f="v">
      <t c="3" si="227">
        <n x="225"/>
        <n x="599"/>
        <n x="247"/>
      </t>
    </mdx>
    <mdx n="0" f="v">
      <t c="3" si="227">
        <n x="225"/>
        <n x="587"/>
        <n x="247"/>
      </t>
    </mdx>
    <mdx n="0" f="v">
      <t c="3" si="227">
        <n x="225"/>
        <n x="582"/>
        <n x="247"/>
      </t>
    </mdx>
    <mdx n="0" f="v">
      <t c="3" si="227">
        <n x="225"/>
        <n x="603"/>
        <n x="247"/>
      </t>
    </mdx>
    <mdx n="0" f="v">
      <t c="3" si="227">
        <n x="225"/>
        <n x="604"/>
        <n x="247"/>
      </t>
    </mdx>
    <mdx n="0" f="v">
      <t c="3" si="227">
        <n x="225"/>
        <n x="621"/>
        <n x="247"/>
      </t>
    </mdx>
    <mdx n="0" f="v">
      <t c="3" si="227">
        <n x="225"/>
        <n x="572"/>
        <n x="247"/>
      </t>
    </mdx>
    <mdx n="0" f="v">
      <t c="3" si="227">
        <n x="225"/>
        <n x="580"/>
        <n x="247"/>
      </t>
    </mdx>
    <mdx n="0" f="v">
      <t c="3" si="227">
        <n x="225"/>
        <n x="573"/>
        <n x="247"/>
      </t>
    </mdx>
    <mdx n="0" f="v">
      <t c="3" si="227">
        <n x="225"/>
        <n x="581"/>
        <n x="247"/>
      </t>
    </mdx>
    <mdx n="0" f="v">
      <t c="3" si="227">
        <n x="225"/>
        <n x="583"/>
        <n x="247"/>
      </t>
    </mdx>
    <mdx n="0" f="v">
      <t c="3" si="227">
        <n x="225"/>
        <n x="555"/>
        <n x="247"/>
      </t>
    </mdx>
    <mdx n="0" f="v">
      <t c="3" si="227">
        <n x="225"/>
        <n x="570"/>
        <n x="247"/>
      </t>
    </mdx>
    <mdx n="0" f="v">
      <t c="3" si="227">
        <n x="225"/>
        <n x="574"/>
        <n x="247"/>
      </t>
    </mdx>
    <mdx n="0" f="v">
      <t c="3" si="227">
        <n x="225"/>
        <n x="596"/>
        <n x="247"/>
      </t>
    </mdx>
    <mdx n="0" f="v">
      <t c="3" si="227">
        <n x="225"/>
        <n x="586"/>
        <n x="247"/>
      </t>
    </mdx>
    <mdx n="0" f="v">
      <t c="3" si="227">
        <n x="225"/>
        <n x="605"/>
        <n x="247"/>
      </t>
    </mdx>
    <mdx n="0" f="v">
      <t c="3" si="227">
        <n x="225"/>
        <n x="617"/>
        <n x="247"/>
      </t>
    </mdx>
    <mdx n="0" f="v">
      <t c="3" si="227">
        <n x="225"/>
        <n x="618"/>
        <n x="247"/>
      </t>
    </mdx>
    <mdx n="0" f="v">
      <t c="3" si="227">
        <n x="225"/>
        <n x="614"/>
        <n x="247"/>
      </t>
    </mdx>
    <mdx n="0" f="v">
      <t c="3" si="227">
        <n x="225"/>
        <n x="613"/>
        <n x="247"/>
      </t>
    </mdx>
    <mdx n="0" f="v">
      <t c="3" si="227">
        <n x="225"/>
        <n x="588"/>
        <n x="247"/>
      </t>
    </mdx>
    <mdx n="0" f="v">
      <t c="3" si="227">
        <n x="225"/>
        <n x="597"/>
        <n x="247"/>
      </t>
    </mdx>
    <mdx n="0" f="v">
      <t c="3" si="227">
        <n x="225"/>
        <n x="601"/>
        <n x="247"/>
      </t>
    </mdx>
    <mdx n="0" f="v">
      <t c="3" si="227">
        <n x="225"/>
        <n x="584"/>
        <n x="247"/>
      </t>
    </mdx>
    <mdx n="0" f="v">
      <t c="3" si="227">
        <n x="225"/>
        <n x="598"/>
        <n x="247"/>
      </t>
    </mdx>
    <mdx n="0" f="v">
      <t c="3" si="227">
        <n x="225"/>
        <n x="609"/>
        <n x="247"/>
      </t>
    </mdx>
    <mdx n="0" f="v">
      <t c="3" si="227">
        <n x="225"/>
        <n x="610"/>
        <n x="247"/>
      </t>
    </mdx>
    <mdx n="0" f="v">
      <t c="3" si="227">
        <n x="225"/>
        <n x="611"/>
        <n x="247"/>
      </t>
    </mdx>
    <mdx n="0" f="v">
      <t c="3" si="227">
        <n x="225"/>
        <n x="612"/>
        <n x="247"/>
      </t>
    </mdx>
    <mdx n="0" f="v">
      <t c="3" si="227">
        <n x="225"/>
        <n x="615"/>
        <n x="247"/>
      </t>
    </mdx>
    <mdx n="0" f="v">
      <t c="3" si="227">
        <n x="225"/>
        <n x="620"/>
        <n x="247"/>
      </t>
    </mdx>
    <mdx n="0" f="v">
      <t c="3" si="227">
        <n x="225"/>
        <n x="616"/>
        <n x="247"/>
      </t>
    </mdx>
    <mdx n="0" f="v">
      <t c="3" si="227">
        <n x="225"/>
        <n x="608"/>
        <n x="247"/>
      </t>
    </mdx>
    <mdx n="0" f="v">
      <t c="3" si="227">
        <n x="225"/>
        <n x="622"/>
        <n x="247"/>
      </t>
    </mdx>
    <mdx n="0" f="v">
      <t c="3" si="227">
        <n x="225"/>
        <n x="623"/>
        <n x="247"/>
      </t>
    </mdx>
    <mdx n="0" f="v">
      <t c="3" si="227">
        <n x="225"/>
        <n x="632"/>
        <n x="247"/>
      </t>
    </mdx>
    <mdx n="0" f="v">
      <t c="3" si="227">
        <n x="225"/>
        <n x="643"/>
        <n x="247"/>
      </t>
    </mdx>
    <mdx n="0" f="v">
      <t c="3" si="227">
        <n x="225"/>
        <n x="635"/>
        <n x="247"/>
      </t>
    </mdx>
    <mdx n="0" f="v">
      <t c="3" si="227">
        <n x="225"/>
        <n x="636"/>
        <n x="247"/>
      </t>
    </mdx>
    <mdx n="0" f="v">
      <t c="3" si="227">
        <n x="225"/>
        <n x="637"/>
        <n x="247"/>
      </t>
    </mdx>
    <mdx n="0" f="v">
      <t c="3" si="227">
        <n x="225"/>
        <n x="639"/>
        <n x="247"/>
      </t>
    </mdx>
    <mdx n="0" f="v">
      <t c="3" si="227">
        <n x="225"/>
        <n x="644"/>
        <n x="247"/>
      </t>
    </mdx>
    <mdx n="0" f="v">
      <t c="3" si="227">
        <n x="225"/>
        <n x="645"/>
        <n x="247"/>
      </t>
    </mdx>
    <mdx n="0" f="v">
      <t c="3" si="227">
        <n x="225"/>
        <n x="654"/>
        <n x="247"/>
      </t>
    </mdx>
    <mdx n="0" f="v">
      <t c="3" si="227">
        <n x="225"/>
        <n x="646"/>
        <n x="247"/>
      </t>
    </mdx>
    <mdx n="0" f="v">
      <t c="3" si="227">
        <n x="225"/>
        <n x="647"/>
        <n x="247"/>
      </t>
    </mdx>
    <mdx n="0" f="v">
      <t c="3" si="227">
        <n x="225"/>
        <n x="648"/>
        <n x="247"/>
      </t>
    </mdx>
    <mdx n="0" f="v">
      <t c="3" si="227">
        <n x="225"/>
        <n x="649"/>
        <n x="247"/>
      </t>
    </mdx>
    <mdx n="0" f="v">
      <t c="3" si="227">
        <n x="225"/>
        <n x="650"/>
        <n x="247"/>
      </t>
    </mdx>
    <mdx n="0" f="v">
      <t c="3" si="227">
        <n x="225"/>
        <n x="651"/>
        <n x="247"/>
      </t>
    </mdx>
    <mdx n="0" f="v">
      <t c="3" si="227">
        <n x="225"/>
        <n x="652"/>
        <n x="247"/>
      </t>
    </mdx>
    <mdx n="0" f="v">
      <t c="3" si="227">
        <n x="225"/>
        <n x="653"/>
        <n x="247"/>
      </t>
    </mdx>
    <mdx n="0" f="v">
      <t c="3" si="227">
        <n x="225"/>
        <n x="624"/>
        <n x="247"/>
      </t>
    </mdx>
    <mdx n="0" f="v">
      <t c="3" si="227">
        <n x="225"/>
        <n x="606"/>
        <n x="247"/>
      </t>
    </mdx>
    <mdx n="0" f="v">
      <t c="3" si="227">
        <n x="225"/>
        <n x="625"/>
        <n x="247"/>
      </t>
    </mdx>
    <mdx n="0" f="v">
      <t c="3" si="227">
        <n x="225"/>
        <n x="627"/>
        <n x="247"/>
      </t>
    </mdx>
    <mdx n="0" f="v">
      <t c="3" si="227">
        <n x="225"/>
        <n x="628"/>
        <n x="247"/>
      </t>
    </mdx>
    <mdx n="0" f="v">
      <t c="3" si="227">
        <n x="225"/>
        <n x="633"/>
        <n x="247"/>
      </t>
    </mdx>
    <mdx n="0" f="v">
      <t c="3" si="227">
        <n x="225"/>
        <n x="641"/>
        <n x="247"/>
      </t>
    </mdx>
    <mdx n="0" f="v">
      <t c="3" si="227">
        <n x="225"/>
        <n x="640"/>
        <n x="247"/>
      </t>
    </mdx>
    <mdx n="0" f="v">
      <t c="3" si="227">
        <n x="225"/>
        <n x="630"/>
        <n x="247"/>
      </t>
    </mdx>
    <mdx n="0" f="v">
      <t c="3" si="227">
        <n x="225"/>
        <n x="607"/>
        <n x="247"/>
      </t>
    </mdx>
    <mdx n="0" f="v">
      <t c="3" si="227">
        <n x="225"/>
        <n x="629"/>
        <n x="247"/>
      </t>
    </mdx>
    <mdx n="0" f="v">
      <t c="3" si="227">
        <n x="225"/>
        <n x="626"/>
        <n x="247"/>
      </t>
    </mdx>
    <mdx n="0" f="v">
      <t c="3" si="227">
        <n x="225"/>
        <n x="631"/>
        <n x="247"/>
      </t>
    </mdx>
    <mdx n="0" f="v">
      <t c="3" si="227">
        <n x="225"/>
        <n x="634"/>
        <n x="247"/>
      </t>
    </mdx>
    <mdx n="0" f="v">
      <t c="3" si="227">
        <n x="225"/>
        <n x="638"/>
        <n x="247"/>
      </t>
    </mdx>
    <mdx n="0" f="v">
      <t c="3" si="227">
        <n x="225"/>
        <n x="655"/>
        <n x="247"/>
      </t>
    </mdx>
    <mdx n="0" f="v">
      <t c="3" si="227">
        <n x="225"/>
        <n x="642"/>
        <n x="247"/>
      </t>
    </mdx>
    <mdx n="0" f="v">
      <t c="3" si="227">
        <n x="225"/>
        <n x="322"/>
        <n x="241"/>
      </t>
    </mdx>
    <mdx n="0" f="v">
      <t c="3" si="227">
        <n x="225"/>
        <n x="321"/>
        <n x="241"/>
      </t>
    </mdx>
    <mdx n="0" f="v">
      <t c="3" si="227">
        <n x="225"/>
        <n x="338"/>
        <n x="241"/>
      </t>
    </mdx>
    <mdx n="0" f="v">
      <t c="3" si="227">
        <n x="225"/>
        <n x="320"/>
        <n x="241"/>
      </t>
    </mdx>
    <mdx n="0" f="v">
      <t c="3" si="227">
        <n x="225"/>
        <n x="319"/>
        <n x="241"/>
      </t>
    </mdx>
    <mdx n="0" f="v">
      <t c="3" si="227">
        <n x="225"/>
        <n x="318"/>
        <n x="241"/>
      </t>
    </mdx>
    <mdx n="0" f="v">
      <t c="3" si="227">
        <n x="225"/>
        <n x="337"/>
        <n x="241"/>
      </t>
    </mdx>
    <mdx n="0" f="v">
      <t c="3" si="227">
        <n x="225"/>
        <n x="345"/>
        <n x="241"/>
      </t>
    </mdx>
    <mdx n="0" f="v">
      <t c="3" si="227">
        <n x="225"/>
        <n x="336"/>
        <n x="241"/>
      </t>
    </mdx>
    <mdx n="0" f="v">
      <t c="3" si="227">
        <n x="225"/>
        <n x="317"/>
        <n x="241"/>
      </t>
    </mdx>
    <mdx n="0" f="v">
      <t c="3" si="227">
        <n x="225"/>
        <n x="315"/>
        <n x="241"/>
      </t>
    </mdx>
    <mdx n="0" f="v">
      <t c="3" si="227">
        <n x="225"/>
        <n x="306"/>
        <n x="241"/>
      </t>
    </mdx>
    <mdx n="0" f="v">
      <t c="3" si="227">
        <n x="225"/>
        <n x="275"/>
        <n x="241"/>
      </t>
    </mdx>
    <mdx n="0" f="v">
      <t c="3" si="227">
        <n x="225"/>
        <n x="284"/>
        <n x="241"/>
      </t>
    </mdx>
    <mdx n="0" f="v">
      <t c="3" si="227">
        <n x="225"/>
        <n x="290"/>
        <n x="241"/>
      </t>
    </mdx>
    <mdx n="0" f="v">
      <t c="3" si="227">
        <n x="225"/>
        <n x="289"/>
        <n x="241"/>
      </t>
    </mdx>
    <mdx n="0" f="v">
      <t c="3" si="227">
        <n x="225"/>
        <n x="310"/>
        <n x="241"/>
      </t>
    </mdx>
    <mdx n="0" f="v">
      <t c="3" si="227">
        <n x="225"/>
        <n x="303"/>
        <n x="241"/>
      </t>
    </mdx>
    <mdx n="0" f="v">
      <t c="3" si="227">
        <n x="225"/>
        <n x="568"/>
        <n x="241"/>
      </t>
    </mdx>
    <mdx n="0" f="v">
      <t c="3" si="227">
        <n x="225"/>
        <n x="569"/>
        <n x="241"/>
      </t>
    </mdx>
    <mdx n="0" f="v">
      <t c="3" si="227">
        <n x="225"/>
        <n x="352"/>
        <n x="241"/>
      </t>
    </mdx>
    <mdx n="0" f="v">
      <t c="3" si="227">
        <n x="225"/>
        <n x="302"/>
        <n x="241"/>
      </t>
    </mdx>
    <mdx n="0" f="v">
      <t c="3" si="227">
        <n x="225"/>
        <n x="342"/>
        <n x="241"/>
      </t>
    </mdx>
    <mdx n="0" f="v">
      <t c="3" si="227">
        <n x="225"/>
        <n x="332"/>
        <n x="241"/>
      </t>
    </mdx>
    <mdx n="0" f="v">
      <t c="3" si="227">
        <n x="225"/>
        <n x="331"/>
        <n x="241"/>
      </t>
    </mdx>
    <mdx n="0" f="v">
      <t c="3" si="227">
        <n x="225"/>
        <n x="349"/>
        <n x="241"/>
      </t>
    </mdx>
    <mdx n="0" f="v">
      <t c="3" si="227">
        <n x="225"/>
        <n x="553"/>
        <n x="241"/>
      </t>
    </mdx>
    <mdx n="0" f="v">
      <t c="3" si="227">
        <n x="225"/>
        <n x="330"/>
        <n x="241"/>
      </t>
    </mdx>
    <mdx n="0" f="v">
      <t c="3" si="227">
        <n x="225"/>
        <n x="351"/>
        <n x="241"/>
      </t>
    </mdx>
    <mdx n="0" f="v">
      <t c="3" si="227">
        <n x="225"/>
        <n x="554"/>
        <n x="241"/>
      </t>
    </mdx>
    <mdx n="0" f="v">
      <t c="3" si="227">
        <n x="225"/>
        <n x="564"/>
        <n x="241"/>
      </t>
    </mdx>
    <mdx n="0" f="v">
      <t c="3" si="227">
        <n x="225"/>
        <n x="295"/>
        <n x="241"/>
      </t>
    </mdx>
    <mdx n="0" f="v">
      <t c="3" si="227">
        <n x="225"/>
        <n x="344"/>
        <n x="241"/>
      </t>
    </mdx>
    <mdx n="0" f="v">
      <t c="3" si="227">
        <n x="225"/>
        <n x="325"/>
        <n x="241"/>
      </t>
    </mdx>
    <mdx n="0" f="v">
      <t c="3" si="227">
        <n x="225"/>
        <n x="313"/>
        <n x="241"/>
      </t>
    </mdx>
    <mdx n="0" f="v">
      <t c="3" si="227">
        <n x="225"/>
        <n x="335"/>
        <n x="241"/>
      </t>
    </mdx>
    <mdx n="0" f="v">
      <t c="3" si="227">
        <n x="225"/>
        <n x="309"/>
        <n x="241"/>
      </t>
    </mdx>
    <mdx n="0" f="v">
      <t c="3" si="227">
        <n x="225"/>
        <n x="334"/>
        <n x="241"/>
      </t>
    </mdx>
    <mdx n="0" f="v">
      <t c="3" si="227">
        <n x="225"/>
        <n x="343"/>
        <n x="241"/>
      </t>
    </mdx>
    <mdx n="0" f="v">
      <t c="3" si="227">
        <n x="225"/>
        <n x="279"/>
        <n x="241"/>
      </t>
    </mdx>
    <mdx n="0" f="v">
      <t c="3" si="227">
        <n x="225"/>
        <n x="557"/>
        <n x="241"/>
      </t>
    </mdx>
    <mdx n="0" f="v">
      <t c="3" si="227">
        <n x="225"/>
        <n x="551"/>
        <n x="241"/>
      </t>
    </mdx>
    <mdx n="0" f="v">
      <t c="3" si="227">
        <n x="225"/>
        <n x="333"/>
        <n x="241"/>
      </t>
    </mdx>
    <mdx n="0" f="v">
      <t c="3" si="227">
        <n x="225"/>
        <n x="550"/>
        <n x="241"/>
      </t>
    </mdx>
    <mdx n="0" f="v">
      <t c="3" si="227">
        <n x="225"/>
        <n x="549"/>
        <n x="241"/>
      </t>
    </mdx>
    <mdx n="0" f="v">
      <t c="3" si="227">
        <n x="225"/>
        <n x="558"/>
        <n x="241"/>
      </t>
    </mdx>
    <mdx n="0" f="v">
      <t c="3" si="227">
        <n x="225"/>
        <n x="559"/>
        <n x="241"/>
      </t>
    </mdx>
    <mdx n="0" f="v">
      <t c="3" si="227">
        <n x="225"/>
        <n x="560"/>
        <n x="241"/>
      </t>
    </mdx>
    <mdx n="0" f="v">
      <t c="3" si="227">
        <n x="225"/>
        <n x="561"/>
        <n x="241"/>
      </t>
    </mdx>
    <mdx n="0" f="v">
      <t c="3" si="227">
        <n x="225"/>
        <n x="562"/>
        <n x="241"/>
      </t>
    </mdx>
    <mdx n="0" f="v">
      <t c="3" si="227">
        <n x="225"/>
        <n x="296"/>
        <n x="241"/>
      </t>
    </mdx>
    <mdx n="0" f="v">
      <t c="3" si="227">
        <n x="225"/>
        <n x="563"/>
        <n x="241"/>
      </t>
    </mdx>
    <mdx n="0" f="v">
      <t c="3" si="227">
        <n x="225"/>
        <n x="565"/>
        <n x="241"/>
      </t>
    </mdx>
    <mdx n="0" f="v">
      <t c="3" si="227">
        <n x="225"/>
        <n x="341"/>
        <n x="241"/>
      </t>
    </mdx>
    <mdx n="0" f="v">
      <t c="3" si="227">
        <n x="225"/>
        <n x="566"/>
        <n x="241"/>
      </t>
    </mdx>
    <mdx n="0" f="v">
      <t c="3" si="227">
        <n x="225"/>
        <n x="571"/>
        <n x="241"/>
      </t>
    </mdx>
    <mdx n="0" f="v">
      <t c="3" si="227">
        <n x="225"/>
        <n x="596"/>
        <n x="241"/>
      </t>
    </mdx>
    <mdx n="0" f="v">
      <t c="3" si="227">
        <n x="225"/>
        <n x="340"/>
        <n x="241"/>
      </t>
    </mdx>
    <mdx n="0" f="v">
      <t c="3" si="227">
        <n x="225"/>
        <n x="556"/>
        <n x="241"/>
      </t>
    </mdx>
    <mdx n="0" f="v">
      <t c="3" si="227">
        <n x="225"/>
        <n x="300"/>
        <n x="241"/>
      </t>
    </mdx>
    <mdx n="0" f="v">
      <t c="3" si="227">
        <n x="225"/>
        <n x="298"/>
        <n x="241"/>
      </t>
    </mdx>
    <mdx n="0" f="v">
      <t c="3" si="227">
        <n x="225"/>
        <n x="552"/>
        <n x="241"/>
      </t>
    </mdx>
    <mdx n="0" f="v">
      <t c="3" si="227">
        <n x="225"/>
        <n x="354"/>
        <n x="241"/>
      </t>
    </mdx>
    <mdx n="0" f="v">
      <t c="3" si="227">
        <n x="225"/>
        <n x="575"/>
        <n x="241"/>
      </t>
    </mdx>
    <mdx n="0" f="v">
      <t c="3" si="227">
        <n x="225"/>
        <n x="576"/>
        <n x="241"/>
      </t>
    </mdx>
    <mdx n="0" f="v">
      <t c="3" si="227">
        <n x="225"/>
        <n x="577"/>
        <n x="241"/>
      </t>
    </mdx>
    <mdx n="0" f="v">
      <t c="3" si="227">
        <n x="225"/>
        <n x="578"/>
        <n x="241"/>
      </t>
    </mdx>
    <mdx n="0" f="v">
      <t c="3" si="227">
        <n x="225"/>
        <n x="579"/>
        <n x="241"/>
      </t>
    </mdx>
    <mdx n="0" f="v">
      <t c="3" si="227">
        <n x="225"/>
        <n x="353"/>
        <n x="241"/>
      </t>
    </mdx>
    <mdx n="0" f="v">
      <t c="3" si="227">
        <n x="225"/>
        <n x="347"/>
        <n x="241"/>
      </t>
    </mdx>
    <mdx n="0" f="v">
      <t c="3" si="227">
        <n x="225"/>
        <n x="585"/>
        <n x="241"/>
      </t>
    </mdx>
    <mdx n="0" f="v">
      <t c="3" si="227">
        <n x="225"/>
        <n x="586"/>
        <n x="241"/>
      </t>
    </mdx>
    <mdx n="0" f="v">
      <t c="3" si="227">
        <n x="225"/>
        <n x="587"/>
        <n x="241"/>
      </t>
    </mdx>
    <mdx n="0" f="v">
      <t c="3" si="227">
        <n x="225"/>
        <n x="589"/>
        <n x="241"/>
      </t>
    </mdx>
    <mdx n="0" f="v">
      <t c="3" si="227">
        <n x="225"/>
        <n x="590"/>
        <n x="241"/>
      </t>
    </mdx>
    <mdx n="0" f="v">
      <t c="3" si="227">
        <n x="225"/>
        <n x="591"/>
        <n x="241"/>
      </t>
    </mdx>
    <mdx n="0" f="v">
      <t c="3" si="227">
        <n x="225"/>
        <n x="592"/>
        <n x="241"/>
      </t>
    </mdx>
    <mdx n="0" f="v">
      <t c="3" si="227">
        <n x="225"/>
        <n x="593"/>
        <n x="241"/>
      </t>
    </mdx>
    <mdx n="0" f="v">
      <t c="3" si="227">
        <n x="225"/>
        <n x="594"/>
        <n x="241"/>
      </t>
    </mdx>
    <mdx n="0" f="v">
      <t c="3" si="227">
        <n x="225"/>
        <n x="595"/>
        <n x="241"/>
      </t>
    </mdx>
    <mdx n="0" f="v">
      <t c="3" si="227">
        <n x="225"/>
        <n x="603"/>
        <n x="241"/>
      </t>
    </mdx>
    <mdx n="0" f="v">
      <t c="3" si="227">
        <n x="225"/>
        <n x="599"/>
        <n x="241"/>
      </t>
    </mdx>
    <mdx n="0" f="v">
      <t c="3" si="227">
        <n x="225"/>
        <n x="600"/>
        <n x="241"/>
      </t>
    </mdx>
    <mdx n="0" f="v">
      <t c="3" si="227">
        <n x="225"/>
        <n x="604"/>
        <n x="241"/>
      </t>
    </mdx>
    <mdx n="0" f="v">
      <t c="3" si="227">
        <n x="225"/>
        <n x="602"/>
        <n x="241"/>
      </t>
    </mdx>
    <mdx n="0" f="v">
      <t c="3" si="227">
        <n x="225"/>
        <n x="605"/>
        <n x="241"/>
      </t>
    </mdx>
    <mdx n="0" f="v">
      <t c="3" si="227">
        <n x="225"/>
        <n x="572"/>
        <n x="241"/>
      </t>
    </mdx>
    <mdx n="0" f="v">
      <t c="3" si="227">
        <n x="225"/>
        <n x="580"/>
        <n x="241"/>
      </t>
    </mdx>
    <mdx n="0" f="v">
      <t c="3" si="227">
        <n x="225"/>
        <n x="573"/>
        <n x="241"/>
      </t>
    </mdx>
    <mdx n="0" f="v">
      <t c="3" si="227">
        <n x="225"/>
        <n x="581"/>
        <n x="241"/>
      </t>
    </mdx>
    <mdx n="0" f="v">
      <t c="3" si="227">
        <n x="225"/>
        <n x="583"/>
        <n x="241"/>
      </t>
    </mdx>
    <mdx n="0" f="v">
      <t c="3" si="227">
        <n x="225"/>
        <n x="555"/>
        <n x="241"/>
      </t>
    </mdx>
    <mdx n="0" f="v">
      <t c="3" si="227">
        <n x="225"/>
        <n x="570"/>
        <n x="241"/>
      </t>
    </mdx>
    <mdx n="0" f="v">
      <t c="3" si="227">
        <n x="225"/>
        <n x="574"/>
        <n x="241"/>
      </t>
    </mdx>
    <mdx n="0" f="v">
      <t c="3" si="227">
        <n x="225"/>
        <n x="582"/>
        <n x="241"/>
      </t>
    </mdx>
    <mdx n="0" f="v">
      <t c="3" si="227">
        <n x="225"/>
        <n x="617"/>
        <n x="241"/>
      </t>
    </mdx>
    <mdx n="0" f="v">
      <t c="3" si="227">
        <n x="225"/>
        <n x="608"/>
        <n x="241"/>
      </t>
    </mdx>
    <mdx n="0" f="v">
      <t c="3" si="227">
        <n x="225"/>
        <n x="618"/>
        <n x="241"/>
      </t>
    </mdx>
    <mdx n="0" f="v">
      <t c="3" si="227">
        <n x="225"/>
        <n x="619"/>
        <n x="241"/>
      </t>
    </mdx>
    <mdx n="0" f="v">
      <t c="3" si="227">
        <n x="225"/>
        <n x="588"/>
        <n x="241"/>
      </t>
    </mdx>
    <mdx n="0" f="v">
      <t c="3" si="227">
        <n x="225"/>
        <n x="597"/>
        <n x="241"/>
      </t>
    </mdx>
    <mdx n="0" f="v">
      <t c="3" si="227">
        <n x="225"/>
        <n x="601"/>
        <n x="241"/>
      </t>
    </mdx>
    <mdx n="0" f="v">
      <t c="3" si="227">
        <n x="225"/>
        <n x="584"/>
        <n x="241"/>
      </t>
    </mdx>
    <mdx n="0" f="v">
      <t c="3" si="227">
        <n x="225"/>
        <n x="598"/>
        <n x="241"/>
      </t>
    </mdx>
    <mdx n="0" f="v">
      <t c="3" si="227">
        <n x="225"/>
        <n x="609"/>
        <n x="241"/>
      </t>
    </mdx>
    <mdx n="0" f="v">
      <t c="3" si="227">
        <n x="225"/>
        <n x="610"/>
        <n x="241"/>
      </t>
    </mdx>
    <mdx n="0" f="v">
      <t c="3" si="227">
        <n x="225"/>
        <n x="611"/>
        <n x="241"/>
      </t>
    </mdx>
    <mdx n="0" f="v">
      <t c="3" si="227">
        <n x="225"/>
        <n x="612"/>
        <n x="241"/>
      </t>
    </mdx>
    <mdx n="0" f="v">
      <t c="3" si="227">
        <n x="225"/>
        <n x="613"/>
        <n x="241"/>
      </t>
    </mdx>
    <mdx n="0" f="v">
      <t c="3" si="227">
        <n x="225"/>
        <n x="614"/>
        <n x="241"/>
      </t>
    </mdx>
    <mdx n="0" f="v">
      <t c="3" si="227">
        <n x="225"/>
        <n x="621"/>
        <n x="241"/>
      </t>
    </mdx>
    <mdx n="0" f="v">
      <t c="3" si="227">
        <n x="225"/>
        <n x="615"/>
        <n x="241"/>
      </t>
    </mdx>
    <mdx n="0" f="v">
      <t c="3" si="227">
        <n x="225"/>
        <n x="622"/>
        <n x="241"/>
      </t>
    </mdx>
    <mdx n="0" f="v">
      <t c="3" si="227">
        <n x="225"/>
        <n x="616"/>
        <n x="241"/>
      </t>
    </mdx>
    <mdx n="0" f="v">
      <t c="3" si="227">
        <n x="225"/>
        <n x="623"/>
        <n x="241"/>
      </t>
    </mdx>
    <mdx n="0" f="v">
      <t c="3" si="227">
        <n x="225"/>
        <n x="620"/>
        <n x="241"/>
      </t>
    </mdx>
    <mdx n="0" f="v">
      <t c="3" si="227">
        <n x="225"/>
        <n x="645"/>
        <n x="241"/>
      </t>
    </mdx>
    <mdx n="0" f="v">
      <t c="3" si="227">
        <n x="225"/>
        <n x="632"/>
        <n x="241"/>
      </t>
    </mdx>
    <mdx n="0" f="v">
      <t c="3" si="227">
        <n x="225"/>
        <n x="635"/>
        <n x="241"/>
      </t>
    </mdx>
    <mdx n="0" f="v">
      <t c="3" si="227">
        <n x="225"/>
        <n x="636"/>
        <n x="241"/>
      </t>
    </mdx>
    <mdx n="0" f="v">
      <t c="3" si="227">
        <n x="225"/>
        <n x="637"/>
        <n x="241"/>
      </t>
    </mdx>
    <mdx n="0" f="v">
      <t c="3" si="227">
        <n x="225"/>
        <n x="639"/>
        <n x="241"/>
      </t>
    </mdx>
    <mdx n="0" f="v">
      <t c="3" si="227">
        <n x="225"/>
        <n x="643"/>
        <n x="241"/>
      </t>
    </mdx>
    <mdx n="0" f="v">
      <t c="3" si="227">
        <n x="225"/>
        <n x="644"/>
        <n x="241"/>
      </t>
    </mdx>
    <mdx n="0" f="v">
      <t c="3" si="227">
        <n x="225"/>
        <n x="646"/>
        <n x="241"/>
      </t>
    </mdx>
    <mdx n="0" f="v">
      <t c="3" si="227">
        <n x="225"/>
        <n x="647"/>
        <n x="241"/>
      </t>
    </mdx>
    <mdx n="0" f="v">
      <t c="3" si="227">
        <n x="225"/>
        <n x="648"/>
        <n x="241"/>
      </t>
    </mdx>
    <mdx n="0" f="v">
      <t c="3" si="227">
        <n x="225"/>
        <n x="649"/>
        <n x="241"/>
      </t>
    </mdx>
    <mdx n="0" f="v">
      <t c="3" si="227">
        <n x="225"/>
        <n x="650"/>
        <n x="241"/>
      </t>
    </mdx>
    <mdx n="0" f="v">
      <t c="3" si="227">
        <n x="225"/>
        <n x="651"/>
        <n x="241"/>
      </t>
    </mdx>
    <mdx n="0" f="v">
      <t c="3" si="227">
        <n x="225"/>
        <n x="652"/>
        <n x="241"/>
      </t>
    </mdx>
    <mdx n="0" f="v">
      <t c="3" si="227">
        <n x="225"/>
        <n x="653"/>
        <n x="241"/>
      </t>
    </mdx>
    <mdx n="0" f="v">
      <t c="3" si="227">
        <n x="225"/>
        <n x="654"/>
        <n x="241"/>
      </t>
    </mdx>
    <mdx n="0" f="v">
      <t c="3" si="227">
        <n x="225"/>
        <n x="624"/>
        <n x="241"/>
      </t>
    </mdx>
    <mdx n="0" f="v">
      <t c="3" si="227">
        <n x="225"/>
        <n x="606"/>
        <n x="241"/>
      </t>
    </mdx>
    <mdx n="0" f="v">
      <t c="3" si="227">
        <n x="225"/>
        <n x="625"/>
        <n x="241"/>
      </t>
    </mdx>
    <mdx n="0" f="v">
      <t c="3" si="227">
        <n x="225"/>
        <n x="627"/>
        <n x="241"/>
      </t>
    </mdx>
    <mdx n="0" f="v">
      <t c="3" si="227">
        <n x="225"/>
        <n x="628"/>
        <n x="241"/>
      </t>
    </mdx>
    <mdx n="0" f="v">
      <t c="3" si="227">
        <n x="225"/>
        <n x="633"/>
        <n x="241"/>
      </t>
    </mdx>
    <mdx n="0" f="v">
      <t c="3" si="227">
        <n x="225"/>
        <n x="641"/>
        <n x="241"/>
      </t>
    </mdx>
    <mdx n="0" f="v">
      <t c="3" si="227">
        <n x="225"/>
        <n x="640"/>
        <n x="241"/>
      </t>
    </mdx>
    <mdx n="0" f="v">
      <t c="3" si="227">
        <n x="225"/>
        <n x="630"/>
        <n x="241"/>
      </t>
    </mdx>
    <mdx n="0" f="v">
      <t c="3" si="227">
        <n x="225"/>
        <n x="607"/>
        <n x="241"/>
      </t>
    </mdx>
    <mdx n="0" f="v">
      <t c="3" si="227">
        <n x="225"/>
        <n x="629"/>
        <n x="241"/>
      </t>
    </mdx>
    <mdx n="0" f="v">
      <t c="3" si="227">
        <n x="225"/>
        <n x="626"/>
        <n x="241"/>
      </t>
    </mdx>
    <mdx n="0" f="v">
      <t c="3" si="227">
        <n x="225"/>
        <n x="631"/>
        <n x="241"/>
      </t>
    </mdx>
    <mdx n="0" f="v">
      <t c="3" si="227">
        <n x="225"/>
        <n x="634"/>
        <n x="241"/>
      </t>
    </mdx>
    <mdx n="0" f="v">
      <t c="3" si="227">
        <n x="225"/>
        <n x="638"/>
        <n x="241"/>
      </t>
    </mdx>
    <mdx n="0" f="v">
      <t c="3" si="227">
        <n x="225"/>
        <n x="655"/>
        <n x="241"/>
      </t>
    </mdx>
    <mdx n="0" f="v">
      <t c="3" si="227">
        <n x="225"/>
        <n x="642"/>
        <n x="241"/>
      </t>
    </mdx>
    <mdx n="0" f="v">
      <t c="3" si="227">
        <n x="225"/>
        <n x="322"/>
        <n x="54"/>
      </t>
    </mdx>
    <mdx n="0" f="v">
      <t c="3" si="227">
        <n x="225"/>
        <n x="321"/>
        <n x="54"/>
      </t>
    </mdx>
    <mdx n="0" f="v">
      <t c="3" si="227">
        <n x="225"/>
        <n x="338"/>
        <n x="54"/>
      </t>
    </mdx>
    <mdx n="0" f="v">
      <t c="3" si="227">
        <n x="225"/>
        <n x="320"/>
        <n x="54"/>
      </t>
    </mdx>
    <mdx n="0" f="v">
      <t c="3" si="227">
        <n x="225"/>
        <n x="319"/>
        <n x="54"/>
      </t>
    </mdx>
    <mdx n="0" f="v">
      <t c="3" si="227">
        <n x="225"/>
        <n x="318"/>
        <n x="54"/>
      </t>
    </mdx>
    <mdx n="0" f="v">
      <t c="3" si="227">
        <n x="225"/>
        <n x="337"/>
        <n x="54"/>
      </t>
    </mdx>
    <mdx n="0" f="v">
      <t c="3" si="227">
        <n x="225"/>
        <n x="345"/>
        <n x="54"/>
      </t>
    </mdx>
    <mdx n="0" f="v">
      <t c="3" si="227">
        <n x="225"/>
        <n x="336"/>
        <n x="54"/>
      </t>
    </mdx>
    <mdx n="0" f="v">
      <t c="3" si="227">
        <n x="225"/>
        <n x="317"/>
        <n x="54"/>
      </t>
    </mdx>
    <mdx n="0" f="v">
      <t c="3" si="227">
        <n x="225"/>
        <n x="282"/>
        <n x="54"/>
      </t>
    </mdx>
    <mdx n="0" f="v">
      <t c="3" si="227">
        <n x="225"/>
        <n x="291"/>
        <n x="54"/>
      </t>
    </mdx>
    <mdx n="0" f="v">
      <t c="3" si="227">
        <n x="225"/>
        <n x="285"/>
        <n x="54"/>
      </t>
    </mdx>
    <mdx n="0" f="v">
      <t c="3" si="227">
        <n x="225"/>
        <n x="312"/>
        <n x="54"/>
      </t>
    </mdx>
    <mdx n="0" f="v">
      <t c="3" si="227">
        <n x="225"/>
        <n x="295"/>
        <n x="54"/>
      </t>
    </mdx>
    <mdx n="0" f="v">
      <t c="3" si="227">
        <n x="225"/>
        <n x="352"/>
        <n x="54"/>
      </t>
    </mdx>
    <mdx n="0" f="v">
      <t c="3" si="227">
        <n x="225"/>
        <n x="302"/>
        <n x="54"/>
      </t>
    </mdx>
    <mdx n="0" f="v">
      <t c="3" si="227">
        <n x="225"/>
        <n x="342"/>
        <n x="54"/>
      </t>
    </mdx>
    <mdx n="0" f="v">
      <t c="3" si="227">
        <n x="225"/>
        <n x="332"/>
        <n x="54"/>
      </t>
    </mdx>
    <mdx n="0" f="v">
      <t c="3" si="227">
        <n x="225"/>
        <n x="331"/>
        <n x="54"/>
      </t>
    </mdx>
    <mdx n="0" f="v">
      <t c="3" si="227">
        <n x="225"/>
        <n x="349"/>
        <n x="54"/>
      </t>
    </mdx>
    <mdx n="0" f="v">
      <t c="3" si="227">
        <n x="225"/>
        <n x="553"/>
        <n x="54"/>
      </t>
    </mdx>
    <mdx n="0" f="v">
      <t c="3" si="227">
        <n x="225"/>
        <n x="330"/>
        <n x="54"/>
      </t>
    </mdx>
    <mdx n="0" f="v">
      <t c="3" si="227">
        <n x="225"/>
        <n x="351"/>
        <n x="54"/>
      </t>
    </mdx>
    <mdx n="0" f="v">
      <t c="3" si="227">
        <n x="225"/>
        <n x="554"/>
        <n x="54"/>
      </t>
    </mdx>
    <mdx n="0" f="v">
      <t c="3" si="227">
        <n x="225"/>
        <n x="563"/>
        <n x="54"/>
      </t>
    </mdx>
    <mdx n="0" f="v">
      <t c="3" si="227">
        <n x="225"/>
        <n x="556"/>
        <n x="54"/>
      </t>
    </mdx>
    <mdx n="0" f="v">
      <t c="3" si="227">
        <n x="225"/>
        <n x="565"/>
        <n x="54"/>
      </t>
    </mdx>
    <mdx n="0" f="v">
      <t c="3" si="227">
        <n x="225"/>
        <n x="344"/>
        <n x="54"/>
      </t>
    </mdx>
    <mdx n="0" f="v">
      <t c="3" si="227">
        <n x="225"/>
        <n x="325"/>
        <n x="54"/>
      </t>
    </mdx>
    <mdx n="0" f="v">
      <t c="3" si="227">
        <n x="225"/>
        <n x="313"/>
        <n x="54"/>
      </t>
    </mdx>
    <mdx n="0" f="v">
      <t c="3" si="227">
        <n x="225"/>
        <n x="335"/>
        <n x="54"/>
      </t>
    </mdx>
    <mdx n="0" f="v">
      <t c="3" si="227">
        <n x="225"/>
        <n x="309"/>
        <n x="54"/>
      </t>
    </mdx>
    <mdx n="0" f="v">
      <t c="3" si="227">
        <n x="225"/>
        <n x="334"/>
        <n x="54"/>
      </t>
    </mdx>
    <mdx n="0" f="v">
      <t c="3" si="227">
        <n x="225"/>
        <n x="343"/>
        <n x="54"/>
      </t>
    </mdx>
    <mdx n="0" f="v">
      <t c="3" si="227">
        <n x="225"/>
        <n x="279"/>
        <n x="54"/>
      </t>
    </mdx>
    <mdx n="0" f="v">
      <t c="3" si="227">
        <n x="225"/>
        <n x="557"/>
        <n x="54"/>
      </t>
    </mdx>
    <mdx n="0" f="v">
      <t c="3" si="227">
        <n x="225"/>
        <n x="551"/>
        <n x="54"/>
      </t>
    </mdx>
    <mdx n="0" f="v">
      <t c="3" si="227">
        <n x="225"/>
        <n x="333"/>
        <n x="54"/>
      </t>
    </mdx>
    <mdx n="0" f="v">
      <t c="3" si="227">
        <n x="225"/>
        <n x="550"/>
        <n x="54"/>
      </t>
    </mdx>
    <mdx n="0" f="v">
      <t c="3" si="227">
        <n x="225"/>
        <n x="549"/>
        <n x="54"/>
      </t>
    </mdx>
    <mdx n="0" f="v">
      <t c="3" si="227">
        <n x="225"/>
        <n x="558"/>
        <n x="54"/>
      </t>
    </mdx>
    <mdx n="0" f="v">
      <t c="3" si="227">
        <n x="225"/>
        <n x="559"/>
        <n x="54"/>
      </t>
    </mdx>
    <mdx n="0" f="v">
      <t c="3" si="227">
        <n x="225"/>
        <n x="560"/>
        <n x="54"/>
      </t>
    </mdx>
    <mdx n="0" f="v">
      <t c="3" si="227">
        <n x="225"/>
        <n x="561"/>
        <n x="54"/>
      </t>
    </mdx>
    <mdx n="0" f="v">
      <t c="3" si="227">
        <n x="225"/>
        <n x="562"/>
        <n x="54"/>
      </t>
    </mdx>
    <mdx n="0" f="v">
      <t c="3" si="227">
        <n x="225"/>
        <n x="566"/>
        <n x="54"/>
      </t>
    </mdx>
    <mdx n="0" f="v">
      <t c="3" si="227">
        <n x="225"/>
        <n x="567"/>
        <n x="54"/>
      </t>
    </mdx>
    <mdx n="0" f="v">
      <t c="3" si="227">
        <n x="225"/>
        <n x="569"/>
        <n x="54"/>
      </t>
    </mdx>
    <mdx n="0" f="v">
      <t c="3" si="227">
        <n x="225"/>
        <n x="300"/>
        <n x="54"/>
      </t>
    </mdx>
    <mdx n="0" f="v">
      <t c="3" si="227">
        <n x="225"/>
        <n x="298"/>
        <n x="54"/>
      </t>
    </mdx>
    <mdx n="0" f="v">
      <t c="3" si="227">
        <n x="225"/>
        <n x="552"/>
        <n x="54"/>
      </t>
    </mdx>
    <mdx n="0" f="v">
      <t c="3" si="227">
        <n x="225"/>
        <n x="354"/>
        <n x="54"/>
      </t>
    </mdx>
    <mdx n="0" f="v">
      <t c="3" si="227">
        <n x="225"/>
        <n x="575"/>
        <n x="54"/>
      </t>
    </mdx>
    <mdx n="0" f="v">
      <t c="3" si="227">
        <n x="225"/>
        <n x="576"/>
        <n x="54"/>
      </t>
    </mdx>
    <mdx n="0" f="v">
      <t c="3" si="227">
        <n x="225"/>
        <n x="577"/>
        <n x="54"/>
      </t>
    </mdx>
    <mdx n="0" f="v">
      <t c="3" si="227">
        <n x="225"/>
        <n x="578"/>
        <n x="54"/>
      </t>
    </mdx>
    <mdx n="0" f="v">
      <t c="3" si="227">
        <n x="225"/>
        <n x="579"/>
        <n x="54"/>
      </t>
    </mdx>
    <mdx n="0" f="v">
      <t c="3" si="227">
        <n x="225"/>
        <n x="353"/>
        <n x="54"/>
      </t>
    </mdx>
    <mdx n="0" f="v">
      <t c="3" si="227">
        <n x="225"/>
        <n x="347"/>
        <n x="54"/>
      </t>
    </mdx>
    <mdx n="0" f="v">
      <t c="3" si="227">
        <n x="225"/>
        <n x="340"/>
        <n x="54"/>
      </t>
    </mdx>
    <mdx n="0" f="v">
      <t c="3" si="227">
        <n x="225"/>
        <n x="571"/>
        <n x="54"/>
      </t>
    </mdx>
    <mdx n="0" f="v">
      <t c="3" si="227">
        <n x="225"/>
        <n x="596"/>
        <n x="54"/>
      </t>
    </mdx>
    <mdx n="0" f="v">
      <t c="3" si="227">
        <n x="225"/>
        <n x="582"/>
        <n x="54"/>
      </t>
    </mdx>
    <mdx n="0" f="v">
      <t c="3" si="227">
        <n x="225"/>
        <n x="585"/>
        <n x="54"/>
      </t>
    </mdx>
    <mdx n="0" f="v">
      <t c="3" si="227">
        <n x="225"/>
        <n x="589"/>
        <n x="54"/>
      </t>
    </mdx>
    <mdx n="0" f="v">
      <t c="3" si="227">
        <n x="225"/>
        <n x="590"/>
        <n x="54"/>
      </t>
    </mdx>
    <mdx n="0" f="v">
      <t c="3" si="227">
        <n x="225"/>
        <n x="591"/>
        <n x="54"/>
      </t>
    </mdx>
    <mdx n="0" f="v">
      <t c="3" si="227">
        <n x="225"/>
        <n x="592"/>
        <n x="54"/>
      </t>
    </mdx>
    <mdx n="0" f="v">
      <t c="3" si="227">
        <n x="225"/>
        <n x="593"/>
        <n x="54"/>
      </t>
    </mdx>
    <mdx n="0" f="v">
      <t c="3" si="227">
        <n x="225"/>
        <n x="594"/>
        <n x="54"/>
      </t>
    </mdx>
    <mdx n="0" f="v">
      <t c="3" si="227">
        <n x="225"/>
        <n x="595"/>
        <n x="54"/>
      </t>
    </mdx>
    <mdx n="0" f="v">
      <t c="3" si="227">
        <n x="225"/>
        <n x="586"/>
        <n x="54"/>
      </t>
    </mdx>
    <mdx n="0" f="v">
      <t c="3" si="227">
        <n x="225"/>
        <n x="603"/>
        <n x="54"/>
      </t>
    </mdx>
    <mdx n="0" f="v">
      <t c="3" si="227">
        <n x="225"/>
        <n x="602"/>
        <n x="54"/>
      </t>
    </mdx>
    <mdx n="0" f="v">
      <t c="3" si="227">
        <n x="225"/>
        <n x="604"/>
        <n x="54"/>
      </t>
    </mdx>
    <mdx n="0" f="v">
      <t c="3" si="227">
        <n x="225"/>
        <n x="605"/>
        <n x="54"/>
      </t>
    </mdx>
    <mdx n="0" f="v">
      <t c="3" si="227">
        <n x="225"/>
        <n x="621"/>
        <n x="54"/>
      </t>
    </mdx>
    <mdx n="0" f="v">
      <t c="3" si="227">
        <n x="225"/>
        <n x="599"/>
        <n x="54"/>
      </t>
    </mdx>
    <mdx n="0" f="v">
      <t c="3" si="227">
        <n x="225"/>
        <n x="587"/>
        <n x="54"/>
      </t>
    </mdx>
    <mdx n="0" f="v">
      <t c="3" si="227">
        <n x="225"/>
        <n x="572"/>
        <n x="54"/>
      </t>
    </mdx>
    <mdx n="0" f="v">
      <t c="3" si="227">
        <n x="225"/>
        <n x="580"/>
        <n x="54"/>
      </t>
    </mdx>
    <mdx n="0" f="v">
      <t c="3" si="227">
        <n x="225"/>
        <n x="573"/>
        <n x="54"/>
      </t>
    </mdx>
    <mdx n="0" f="v">
      <t c="3" si="227">
        <n x="225"/>
        <n x="581"/>
        <n x="54"/>
      </t>
    </mdx>
    <mdx n="0" f="v">
      <t c="3" si="227">
        <n x="225"/>
        <n x="583"/>
        <n x="54"/>
      </t>
    </mdx>
    <mdx n="0" f="v">
      <t c="3" si="227">
        <n x="225"/>
        <n x="555"/>
        <n x="54"/>
      </t>
    </mdx>
    <mdx n="0" f="v">
      <t c="3" si="227">
        <n x="225"/>
        <n x="570"/>
        <n x="54"/>
      </t>
    </mdx>
    <mdx n="0" f="v">
      <t c="3" si="227">
        <n x="225"/>
        <n x="574"/>
        <n x="54"/>
      </t>
    </mdx>
    <mdx n="0" f="v">
      <t c="3" si="227">
        <n x="225"/>
        <n x="600"/>
        <n x="54"/>
      </t>
    </mdx>
    <mdx n="0" f="v">
      <t c="3" si="227">
        <n x="225"/>
        <n x="617"/>
        <n x="54"/>
      </t>
    </mdx>
    <mdx n="0" f="v">
      <t c="3" si="227">
        <n x="225"/>
        <n x="620"/>
        <n x="54"/>
      </t>
    </mdx>
    <mdx n="0" f="v">
      <t c="3" si="227">
        <n x="225"/>
        <n x="618"/>
        <n x="54"/>
      </t>
    </mdx>
    <mdx n="0" f="v">
      <t c="3" si="227">
        <n x="225"/>
        <n x="588"/>
        <n x="54"/>
      </t>
    </mdx>
    <mdx n="0" f="v">
      <t c="3" si="227">
        <n x="225"/>
        <n x="597"/>
        <n x="54"/>
      </t>
    </mdx>
    <mdx n="0" f="v">
      <t c="3" si="227">
        <n x="225"/>
        <n x="601"/>
        <n x="54"/>
      </t>
    </mdx>
    <mdx n="0" f="v">
      <t c="3" si="227">
        <n x="225"/>
        <n x="584"/>
        <n x="54"/>
      </t>
    </mdx>
    <mdx n="0" f="v">
      <t c="3" si="227">
        <n x="225"/>
        <n x="598"/>
        <n x="54"/>
      </t>
    </mdx>
    <mdx n="0" f="v">
      <t c="3" si="227">
        <n x="225"/>
        <n x="609"/>
        <n x="54"/>
      </t>
    </mdx>
    <mdx n="0" f="v">
      <t c="3" si="227">
        <n x="225"/>
        <n x="610"/>
        <n x="54"/>
      </t>
    </mdx>
    <mdx n="0" f="v">
      <t c="3" si="227">
        <n x="225"/>
        <n x="611"/>
        <n x="54"/>
      </t>
    </mdx>
    <mdx n="0" f="v">
      <t c="3" si="227">
        <n x="225"/>
        <n x="612"/>
        <n x="54"/>
      </t>
    </mdx>
    <mdx n="0" f="v">
      <t c="3" si="227">
        <n x="225"/>
        <n x="619"/>
        <n x="54"/>
      </t>
    </mdx>
    <mdx n="0" f="v">
      <t c="3" si="227">
        <n x="225"/>
        <n x="608"/>
        <n x="54"/>
      </t>
    </mdx>
    <mdx n="0" f="v">
      <t c="3" si="227">
        <n x="225"/>
        <n x="622"/>
        <n x="54"/>
      </t>
    </mdx>
    <mdx n="0" f="v">
      <t c="3" si="227">
        <n x="225"/>
        <n x="613"/>
        <n x="54"/>
      </t>
    </mdx>
    <mdx n="0" f="v">
      <t c="3" si="227">
        <n x="225"/>
        <n x="623"/>
        <n x="54"/>
      </t>
    </mdx>
    <mdx n="0" f="v">
      <t c="3" si="227">
        <n x="225"/>
        <n x="615"/>
        <n x="54"/>
      </t>
    </mdx>
    <mdx n="0" f="v">
      <t c="3" si="227">
        <n x="225"/>
        <n x="616"/>
        <n x="54"/>
      </t>
    </mdx>
    <mdx n="0" f="v">
      <t c="3" si="227">
        <n x="225"/>
        <n x="614"/>
        <n x="54"/>
      </t>
    </mdx>
    <mdx n="0" f="v">
      <t c="3" si="227">
        <n x="225"/>
        <n x="644"/>
        <n x="54"/>
      </t>
    </mdx>
    <mdx n="0" f="v">
      <t c="3" si="227">
        <n x="225"/>
        <n x="635"/>
        <n x="54"/>
      </t>
    </mdx>
    <mdx n="0" f="v">
      <t c="3" si="227">
        <n x="225"/>
        <n x="636"/>
        <n x="54"/>
      </t>
    </mdx>
    <mdx n="0" f="v">
      <t c="3" si="227">
        <n x="225"/>
        <n x="637"/>
        <n x="54"/>
      </t>
    </mdx>
    <mdx n="0" f="v">
      <t c="3" si="227">
        <n x="225"/>
        <n x="632"/>
        <n x="54"/>
      </t>
    </mdx>
    <mdx n="0" f="v">
      <t c="3" si="227">
        <n x="225"/>
        <n x="645"/>
        <n x="54"/>
      </t>
    </mdx>
    <mdx n="0" f="v">
      <t c="3" si="227">
        <n x="225"/>
        <n x="639"/>
        <n x="54"/>
      </t>
    </mdx>
    <mdx n="0" f="v">
      <t c="3" si="227">
        <n x="225"/>
        <n x="643"/>
        <n x="54"/>
      </t>
    </mdx>
    <mdx n="0" f="v">
      <t c="3" si="227">
        <n x="225"/>
        <n x="646"/>
        <n x="54"/>
      </t>
    </mdx>
    <mdx n="0" f="v">
      <t c="3" si="227">
        <n x="225"/>
        <n x="647"/>
        <n x="54"/>
      </t>
    </mdx>
    <mdx n="0" f="v">
      <t c="3" si="227">
        <n x="225"/>
        <n x="648"/>
        <n x="54"/>
      </t>
    </mdx>
    <mdx n="0" f="v">
      <t c="3" si="227">
        <n x="225"/>
        <n x="649"/>
        <n x="54"/>
      </t>
    </mdx>
    <mdx n="0" f="v">
      <t c="3" si="227">
        <n x="225"/>
        <n x="650"/>
        <n x="54"/>
      </t>
    </mdx>
    <mdx n="0" f="v">
      <t c="3" si="227">
        <n x="225"/>
        <n x="651"/>
        <n x="54"/>
      </t>
    </mdx>
    <mdx n="0" f="v">
      <t c="3" si="227">
        <n x="225"/>
        <n x="652"/>
        <n x="54"/>
      </t>
    </mdx>
    <mdx n="0" f="v">
      <t c="3" si="227">
        <n x="225"/>
        <n x="653"/>
        <n x="54"/>
      </t>
    </mdx>
    <mdx n="0" f="v">
      <t c="3" si="227">
        <n x="225"/>
        <n x="654"/>
        <n x="54"/>
      </t>
    </mdx>
    <mdx n="0" f="v">
      <t c="3" si="227">
        <n x="225"/>
        <n x="624"/>
        <n x="54"/>
      </t>
    </mdx>
    <mdx n="0" f="v">
      <t c="3" si="227">
        <n x="225"/>
        <n x="606"/>
        <n x="54"/>
      </t>
    </mdx>
    <mdx n="0" f="v">
      <t c="3" si="227">
        <n x="225"/>
        <n x="625"/>
        <n x="54"/>
      </t>
    </mdx>
    <mdx n="0" f="v">
      <t c="3" si="227">
        <n x="225"/>
        <n x="627"/>
        <n x="54"/>
      </t>
    </mdx>
    <mdx n="0" f="v">
      <t c="3" si="227">
        <n x="225"/>
        <n x="628"/>
        <n x="54"/>
      </t>
    </mdx>
    <mdx n="0" f="v">
      <t c="3" si="227">
        <n x="225"/>
        <n x="633"/>
        <n x="54"/>
      </t>
    </mdx>
    <mdx n="0" f="v">
      <t c="3" si="227">
        <n x="225"/>
        <n x="641"/>
        <n x="54"/>
      </t>
    </mdx>
    <mdx n="0" f="v">
      <t c="3" si="227">
        <n x="225"/>
        <n x="640"/>
        <n x="54"/>
      </t>
    </mdx>
    <mdx n="0" f="v">
      <t c="3" si="227">
        <n x="225"/>
        <n x="630"/>
        <n x="54"/>
      </t>
    </mdx>
    <mdx n="0" f="v">
      <t c="3" si="227">
        <n x="225"/>
        <n x="607"/>
        <n x="54"/>
      </t>
    </mdx>
    <mdx n="0" f="v">
      <t c="3" si="227">
        <n x="225"/>
        <n x="629"/>
        <n x="54"/>
      </t>
    </mdx>
    <mdx n="0" f="v">
      <t c="3" si="227">
        <n x="225"/>
        <n x="626"/>
        <n x="54"/>
      </t>
    </mdx>
    <mdx n="0" f="v">
      <t c="3" si="227">
        <n x="225"/>
        <n x="631"/>
        <n x="54"/>
      </t>
    </mdx>
    <mdx n="0" f="v">
      <t c="3" si="227">
        <n x="225"/>
        <n x="634"/>
        <n x="54"/>
      </t>
    </mdx>
    <mdx n="0" f="v">
      <t c="3" si="227">
        <n x="225"/>
        <n x="638"/>
        <n x="54"/>
      </t>
    </mdx>
    <mdx n="0" f="v">
      <t c="3" si="227">
        <n x="225"/>
        <n x="655"/>
        <n x="54"/>
      </t>
    </mdx>
    <mdx n="0" f="v">
      <t c="3" si="227">
        <n x="225"/>
        <n x="642"/>
        <n x="54"/>
      </t>
    </mdx>
    <mdx n="0" f="v">
      <t c="3" si="227">
        <n x="225"/>
        <n x="322"/>
        <n x="55"/>
      </t>
    </mdx>
    <mdx n="0" f="v">
      <t c="3" si="227">
        <n x="225"/>
        <n x="321"/>
        <n x="55"/>
      </t>
    </mdx>
    <mdx n="0" f="v">
      <t c="3" si="227">
        <n x="225"/>
        <n x="338"/>
        <n x="55"/>
      </t>
    </mdx>
    <mdx n="0" f="v">
      <t c="3" si="227">
        <n x="225"/>
        <n x="320"/>
        <n x="55"/>
      </t>
    </mdx>
    <mdx n="0" f="v">
      <t c="3" si="227">
        <n x="225"/>
        <n x="319"/>
        <n x="55"/>
      </t>
    </mdx>
    <mdx n="0" f="v">
      <t c="3" si="227">
        <n x="225"/>
        <n x="318"/>
        <n x="55"/>
      </t>
    </mdx>
    <mdx n="0" f="v">
      <t c="3" si="227">
        <n x="225"/>
        <n x="337"/>
        <n x="55"/>
      </t>
    </mdx>
    <mdx n="0" f="v">
      <t c="3" si="227">
        <n x="225"/>
        <n x="345"/>
        <n x="55"/>
      </t>
    </mdx>
    <mdx n="0" f="v">
      <t c="3" si="227">
        <n x="225"/>
        <n x="336"/>
        <n x="55"/>
      </t>
    </mdx>
    <mdx n="0" f="v">
      <t c="3" si="227">
        <n x="225"/>
        <n x="317"/>
        <n x="55"/>
      </t>
    </mdx>
    <mdx n="0" f="v">
      <t c="3" si="227">
        <n x="225"/>
        <n x="308"/>
        <n x="55"/>
      </t>
    </mdx>
    <mdx n="0" f="v">
      <t c="3" si="227">
        <n x="225"/>
        <n x="324"/>
        <n x="55"/>
      </t>
    </mdx>
    <mdx n="0" f="v">
      <t c="3" si="227">
        <n x="225"/>
        <n x="341"/>
        <n x="55"/>
      </t>
    </mdx>
    <mdx n="0" f="v">
      <t c="3" si="227">
        <n x="225"/>
        <n x="352"/>
        <n x="55"/>
      </t>
    </mdx>
    <mdx n="0" f="v">
      <t c="3" si="227">
        <n x="225"/>
        <n x="302"/>
        <n x="55"/>
      </t>
    </mdx>
    <mdx n="0" f="v">
      <t c="3" si="227">
        <n x="225"/>
        <n x="342"/>
        <n x="55"/>
      </t>
    </mdx>
    <mdx n="0" f="v">
      <t c="3" si="227">
        <n x="225"/>
        <n x="332"/>
        <n x="55"/>
      </t>
    </mdx>
    <mdx n="0" f="v">
      <t c="3" si="227">
        <n x="225"/>
        <n x="331"/>
        <n x="55"/>
      </t>
    </mdx>
    <mdx n="0" f="v">
      <t c="3" si="227">
        <n x="225"/>
        <n x="349"/>
        <n x="55"/>
      </t>
    </mdx>
    <mdx n="0" f="v">
      <t c="3" si="227">
        <n x="225"/>
        <n x="553"/>
        <n x="55"/>
      </t>
    </mdx>
    <mdx n="0" f="v">
      <t c="3" si="227">
        <n x="225"/>
        <n x="330"/>
        <n x="55"/>
      </t>
    </mdx>
    <mdx n="0" f="v">
      <t c="3" si="227">
        <n x="225"/>
        <n x="351"/>
        <n x="55"/>
      </t>
    </mdx>
    <mdx n="0" f="v">
      <t c="3" si="227">
        <n x="225"/>
        <n x="554"/>
        <n x="55"/>
      </t>
    </mdx>
    <mdx n="0" f="v">
      <t c="3" si="227">
        <n x="225"/>
        <n x="296"/>
        <n x="55"/>
      </t>
    </mdx>
    <mdx n="0" f="v">
      <t c="3" si="227">
        <n x="225"/>
        <n x="565"/>
        <n x="55"/>
      </t>
    </mdx>
    <mdx n="0" f="v">
      <t c="3" si="227">
        <n x="225"/>
        <n x="295"/>
        <n x="55"/>
      </t>
    </mdx>
    <mdx n="0" f="v">
      <t c="3" si="227">
        <n x="225"/>
        <n x="564"/>
        <n x="55"/>
      </t>
    </mdx>
    <mdx n="0" f="v">
      <t c="3" si="227">
        <n x="225"/>
        <n x="566"/>
        <n x="55"/>
      </t>
    </mdx>
    <mdx n="0" f="v">
      <t c="3" si="227">
        <n x="225"/>
        <n x="344"/>
        <n x="55"/>
      </t>
    </mdx>
    <mdx n="0" f="v">
      <t c="3" si="227">
        <n x="225"/>
        <n x="325"/>
        <n x="55"/>
      </t>
    </mdx>
    <mdx n="0" f="v">
      <t c="3" si="227">
        <n x="225"/>
        <n x="313"/>
        <n x="55"/>
      </t>
    </mdx>
    <mdx n="0" f="v">
      <t c="3" si="227">
        <n x="225"/>
        <n x="335"/>
        <n x="55"/>
      </t>
    </mdx>
    <mdx n="0" f="v">
      <t c="3" si="227">
        <n x="225"/>
        <n x="309"/>
        <n x="55"/>
      </t>
    </mdx>
    <mdx n="0" f="v">
      <t c="3" si="227">
        <n x="225"/>
        <n x="334"/>
        <n x="55"/>
      </t>
    </mdx>
    <mdx n="0" f="v">
      <t c="3" si="227">
        <n x="225"/>
        <n x="343"/>
        <n x="55"/>
      </t>
    </mdx>
    <mdx n="0" f="v">
      <t c="3" si="227">
        <n x="225"/>
        <n x="279"/>
        <n x="55"/>
      </t>
    </mdx>
    <mdx n="0" f="v">
      <t c="3" si="227">
        <n x="225"/>
        <n x="557"/>
        <n x="55"/>
      </t>
    </mdx>
    <mdx n="0" f="v">
      <t c="3" si="227">
        <n x="225"/>
        <n x="551"/>
        <n x="55"/>
      </t>
    </mdx>
    <mdx n="0" f="v">
      <t c="3" si="227">
        <n x="225"/>
        <n x="333"/>
        <n x="55"/>
      </t>
    </mdx>
    <mdx n="0" f="v">
      <t c="3" si="227">
        <n x="225"/>
        <n x="550"/>
        <n x="55"/>
      </t>
    </mdx>
    <mdx n="0" f="v">
      <t c="3" si="227">
        <n x="225"/>
        <n x="549"/>
        <n x="55"/>
      </t>
    </mdx>
    <mdx n="0" f="v">
      <t c="3" si="227">
        <n x="225"/>
        <n x="558"/>
        <n x="55"/>
      </t>
    </mdx>
    <mdx n="0" f="v">
      <t c="3" si="227">
        <n x="225"/>
        <n x="559"/>
        <n x="55"/>
      </t>
    </mdx>
    <mdx n="0" f="v">
      <t c="3" si="227">
        <n x="225"/>
        <n x="560"/>
        <n x="55"/>
      </t>
    </mdx>
    <mdx n="0" f="v">
      <t c="3" si="227">
        <n x="225"/>
        <n x="561"/>
        <n x="55"/>
      </t>
    </mdx>
    <mdx n="0" f="v">
      <t c="3" si="227">
        <n x="225"/>
        <n x="562"/>
        <n x="55"/>
      </t>
    </mdx>
    <mdx n="0" f="v">
      <t c="3" si="227">
        <n x="225"/>
        <n x="556"/>
        <n x="55"/>
      </t>
    </mdx>
    <mdx n="0" f="v">
      <t c="3" si="227">
        <n x="225"/>
        <n x="567"/>
        <n x="55"/>
      </t>
    </mdx>
    <mdx n="0" f="v">
      <t c="3" si="227">
        <n x="225"/>
        <n x="568"/>
        <n x="55"/>
      </t>
    </mdx>
    <mdx n="0" f="v">
      <t c="3" si="227">
        <n x="225"/>
        <n x="569"/>
        <n x="55"/>
      </t>
    </mdx>
    <mdx n="0" f="v">
      <t c="3" si="227">
        <n x="225"/>
        <n x="300"/>
        <n x="55"/>
      </t>
    </mdx>
    <mdx n="0" f="v">
      <t c="3" si="227">
        <n x="225"/>
        <n x="298"/>
        <n x="55"/>
      </t>
    </mdx>
    <mdx n="0" f="v">
      <t c="3" si="227">
        <n x="225"/>
        <n x="552"/>
        <n x="55"/>
      </t>
    </mdx>
    <mdx n="0" f="v">
      <t c="3" si="227">
        <n x="225"/>
        <n x="354"/>
        <n x="55"/>
      </t>
    </mdx>
    <mdx n="0" f="v">
      <t c="3" si="227">
        <n x="225"/>
        <n x="575"/>
        <n x="55"/>
      </t>
    </mdx>
    <mdx n="0" f="v">
      <t c="3" si="227">
        <n x="225"/>
        <n x="576"/>
        <n x="55"/>
      </t>
    </mdx>
    <mdx n="0" f="v">
      <t c="3" si="227">
        <n x="225"/>
        <n x="577"/>
        <n x="55"/>
      </t>
    </mdx>
    <mdx n="0" f="v">
      <t c="3" si="227">
        <n x="225"/>
        <n x="578"/>
        <n x="55"/>
      </t>
    </mdx>
    <mdx n="0" f="v">
      <t c="3" si="227">
        <n x="225"/>
        <n x="579"/>
        <n x="55"/>
      </t>
    </mdx>
    <mdx n="0" f="v">
      <t c="3" si="227">
        <n x="225"/>
        <n x="353"/>
        <n x="55"/>
      </t>
    </mdx>
    <mdx n="0" f="v">
      <t c="3" si="227">
        <n x="225"/>
        <n x="347"/>
        <n x="55"/>
      </t>
    </mdx>
    <mdx n="0" f="v">
      <t c="3" si="227">
        <n x="225"/>
        <n x="340"/>
        <n x="55"/>
      </t>
    </mdx>
    <mdx n="0" f="v">
      <t c="3" si="227">
        <n x="225"/>
        <n x="571"/>
        <n x="55"/>
      </t>
    </mdx>
    <mdx n="0" f="v">
      <t c="3" si="227">
        <n x="225"/>
        <n x="600"/>
        <n x="55"/>
      </t>
    </mdx>
    <mdx n="0" f="v">
      <t c="3" si="227">
        <n x="225"/>
        <n x="596"/>
        <n x="55"/>
      </t>
    </mdx>
    <mdx n="0" f="v">
      <t c="3" si="227">
        <n x="225"/>
        <n x="602"/>
        <n x="55"/>
      </t>
    </mdx>
    <mdx n="0" f="v">
      <t c="3" si="227">
        <n x="225"/>
        <n x="603"/>
        <n x="55"/>
      </t>
    </mdx>
    <mdx n="0" f="v">
      <t c="3" si="227">
        <n x="225"/>
        <n x="616"/>
        <n x="55"/>
      </t>
    </mdx>
    <mdx n="0" f="v">
      <t c="3" si="227">
        <n x="225"/>
        <n x="589"/>
        <n x="55"/>
      </t>
    </mdx>
    <mdx n="0" f="v">
      <t c="3" si="227">
        <n x="225"/>
        <n x="590"/>
        <n x="55"/>
      </t>
    </mdx>
    <mdx n="0" f="v">
      <t c="3" si="227">
        <n x="225"/>
        <n x="591"/>
        <n x="55"/>
      </t>
    </mdx>
    <mdx n="0" f="v">
      <t c="3" si="227">
        <n x="225"/>
        <n x="592"/>
        <n x="55"/>
      </t>
    </mdx>
    <mdx n="0" f="v">
      <t c="3" si="227">
        <n x="225"/>
        <n x="593"/>
        <n x="55"/>
      </t>
    </mdx>
    <mdx n="0" f="v">
      <t c="3" si="227">
        <n x="225"/>
        <n x="594"/>
        <n x="55"/>
      </t>
    </mdx>
    <mdx n="0" f="v">
      <t c="3" si="227">
        <n x="225"/>
        <n x="595"/>
        <n x="55"/>
      </t>
    </mdx>
    <mdx n="0" f="v">
      <t c="3" si="227">
        <n x="225"/>
        <n x="585"/>
        <n x="55"/>
      </t>
    </mdx>
    <mdx n="0" f="v">
      <t c="3" si="227">
        <n x="225"/>
        <n x="582"/>
        <n x="55"/>
      </t>
    </mdx>
    <mdx n="0" f="v">
      <t c="3" si="227">
        <n x="225"/>
        <n x="587"/>
        <n x="55"/>
      </t>
    </mdx>
    <mdx n="0" f="v">
      <t c="3" si="227">
        <n x="225"/>
        <n x="604"/>
        <n x="55"/>
      </t>
    </mdx>
    <mdx n="0" f="v">
      <t c="3" si="227">
        <n x="225"/>
        <n x="605"/>
        <n x="55"/>
      </t>
    </mdx>
    <mdx n="0" f="v">
      <t c="3" si="227">
        <n x="225"/>
        <n x="586"/>
        <n x="55"/>
      </t>
    </mdx>
    <mdx n="0" f="v">
      <t c="3" si="227">
        <n x="225"/>
        <n x="572"/>
        <n x="55"/>
      </t>
    </mdx>
    <mdx n="0" f="v">
      <t c="3" si="227">
        <n x="225"/>
        <n x="580"/>
        <n x="55"/>
      </t>
    </mdx>
    <mdx n="0" f="v">
      <t c="3" si="227">
        <n x="225"/>
        <n x="573"/>
        <n x="55"/>
      </t>
    </mdx>
    <mdx n="0" f="v">
      <t c="3" si="227">
        <n x="225"/>
        <n x="581"/>
        <n x="55"/>
      </t>
    </mdx>
    <mdx n="0" f="v">
      <t c="3" si="227">
        <n x="225"/>
        <n x="583"/>
        <n x="55"/>
      </t>
    </mdx>
    <mdx n="0" f="v">
      <t c="3" si="227">
        <n x="225"/>
        <n x="555"/>
        <n x="55"/>
      </t>
    </mdx>
    <mdx n="0" f="v">
      <t c="3" si="227">
        <n x="225"/>
        <n x="570"/>
        <n x="55"/>
      </t>
    </mdx>
    <mdx n="0" f="v">
      <t c="3" si="227">
        <n x="225"/>
        <n x="574"/>
        <n x="55"/>
      </t>
    </mdx>
    <mdx n="0" f="v">
      <t c="3" si="227">
        <n x="225"/>
        <n x="599"/>
        <n x="55"/>
      </t>
    </mdx>
    <mdx n="0" f="v">
      <t c="3" si="227">
        <n x="225"/>
        <n x="645"/>
        <n x="55"/>
      </t>
    </mdx>
    <mdx n="0" f="v">
      <t c="3" si="227">
        <n x="225"/>
        <n x="614"/>
        <n x="55"/>
      </t>
    </mdx>
    <mdx n="0" f="v">
      <t c="3" si="227">
        <n x="225"/>
        <n x="617"/>
        <n x="55"/>
      </t>
    </mdx>
    <mdx n="0" f="v">
      <t c="3" si="227">
        <n x="225"/>
        <n x="622"/>
        <n x="55"/>
      </t>
    </mdx>
    <mdx n="0" f="v">
      <t c="3" si="227">
        <n x="225"/>
        <n x="588"/>
        <n x="55"/>
      </t>
    </mdx>
    <mdx n="0" f="v">
      <t c="3" si="227">
        <n x="225"/>
        <n x="597"/>
        <n x="55"/>
      </t>
    </mdx>
    <mdx n="0" f="v">
      <t c="3" si="227">
        <n x="225"/>
        <n x="601"/>
        <n x="55"/>
      </t>
    </mdx>
    <mdx n="0" f="v">
      <t c="3" si="227">
        <n x="225"/>
        <n x="584"/>
        <n x="55"/>
      </t>
    </mdx>
    <mdx n="0" f="v">
      <t c="3" si="227">
        <n x="225"/>
        <n x="598"/>
        <n x="55"/>
      </t>
    </mdx>
    <mdx n="0" f="v">
      <t c="3" si="227">
        <n x="225"/>
        <n x="609"/>
        <n x="55"/>
      </t>
    </mdx>
    <mdx n="0" f="v">
      <t c="3" si="227">
        <n x="225"/>
        <n x="610"/>
        <n x="55"/>
      </t>
    </mdx>
    <mdx n="0" f="v">
      <t c="3" si="227">
        <n x="225"/>
        <n x="611"/>
        <n x="55"/>
      </t>
    </mdx>
    <mdx n="0" f="v">
      <t c="3" si="227">
        <n x="225"/>
        <n x="612"/>
        <n x="55"/>
      </t>
    </mdx>
    <mdx n="0" f="v">
      <t c="3" si="227">
        <n x="225"/>
        <n x="618"/>
        <n x="55"/>
      </t>
    </mdx>
    <mdx n="0" f="v">
      <t c="3" si="227">
        <n x="225"/>
        <n x="621"/>
        <n x="55"/>
      </t>
    </mdx>
    <mdx n="0" f="v">
      <t c="3" si="227">
        <n x="225"/>
        <n x="623"/>
        <n x="55"/>
      </t>
    </mdx>
    <mdx n="0" f="v">
      <t c="3" si="227">
        <n x="225"/>
        <n x="620"/>
        <n x="55"/>
      </t>
    </mdx>
    <mdx n="0" f="v">
      <t c="3" si="227">
        <n x="225"/>
        <n x="624"/>
        <n x="55"/>
      </t>
    </mdx>
    <mdx n="0" f="v">
      <t c="3" si="227">
        <n x="225"/>
        <n x="613"/>
        <n x="55"/>
      </t>
    </mdx>
    <mdx n="0" f="v">
      <t c="3" si="227">
        <n x="225"/>
        <n x="619"/>
        <n x="55"/>
      </t>
    </mdx>
    <mdx n="0" f="v">
      <t c="3" si="227">
        <n x="225"/>
        <n x="615"/>
        <n x="55"/>
      </t>
    </mdx>
    <mdx n="0" f="v">
      <t c="3" si="227">
        <n x="225"/>
        <n x="608"/>
        <n x="55"/>
      </t>
    </mdx>
    <mdx n="0" f="v">
      <t c="3" si="227">
        <n x="225"/>
        <n x="643"/>
        <n x="55"/>
      </t>
    </mdx>
    <mdx n="0" f="v">
      <t c="3" si="227">
        <n x="225"/>
        <n x="654"/>
        <n x="55"/>
      </t>
    </mdx>
    <mdx n="0" f="v">
      <t c="3" si="227">
        <n x="225"/>
        <n x="644"/>
        <n x="55"/>
      </t>
    </mdx>
    <mdx n="0" f="v">
      <t c="3" si="227">
        <n x="225"/>
        <n x="635"/>
        <n x="55"/>
      </t>
    </mdx>
    <mdx n="0" f="v">
      <t c="3" si="227">
        <n x="225"/>
        <n x="636"/>
        <n x="55"/>
      </t>
    </mdx>
    <mdx n="0" f="v">
      <t c="3" si="227">
        <n x="225"/>
        <n x="637"/>
        <n x="55"/>
      </t>
    </mdx>
    <mdx n="0" f="v">
      <t c="3" si="227">
        <n x="225"/>
        <n x="632"/>
        <n x="55"/>
      </t>
    </mdx>
    <mdx n="0" f="v">
      <t c="3" si="227">
        <n x="225"/>
        <n x="639"/>
        <n x="55"/>
      </t>
    </mdx>
    <mdx n="0" f="v">
      <t c="3" si="227">
        <n x="225"/>
        <n x="646"/>
        <n x="55"/>
      </t>
    </mdx>
    <mdx n="0" f="v">
      <t c="3" si="227">
        <n x="225"/>
        <n x="647"/>
        <n x="55"/>
      </t>
    </mdx>
    <mdx n="0" f="v">
      <t c="3" si="227">
        <n x="225"/>
        <n x="648"/>
        <n x="55"/>
      </t>
    </mdx>
    <mdx n="0" f="v">
      <t c="3" si="227">
        <n x="225"/>
        <n x="649"/>
        <n x="55"/>
      </t>
    </mdx>
    <mdx n="0" f="v">
      <t c="3" si="227">
        <n x="225"/>
        <n x="650"/>
        <n x="55"/>
      </t>
    </mdx>
    <mdx n="0" f="v">
      <t c="3" si="227">
        <n x="225"/>
        <n x="651"/>
        <n x="55"/>
      </t>
    </mdx>
    <mdx n="0" f="v">
      <t c="3" si="227">
        <n x="225"/>
        <n x="652"/>
        <n x="55"/>
      </t>
    </mdx>
    <mdx n="0" f="v">
      <t c="3" si="227">
        <n x="225"/>
        <n x="653"/>
        <n x="55"/>
      </t>
    </mdx>
    <mdx n="0" f="v">
      <t c="3" si="227">
        <n x="225"/>
        <n x="606"/>
        <n x="55"/>
      </t>
    </mdx>
    <mdx n="0" f="v">
      <t c="3" si="227">
        <n x="225"/>
        <n x="625"/>
        <n x="55"/>
      </t>
    </mdx>
    <mdx n="0" f="v">
      <t c="3" si="227">
        <n x="225"/>
        <n x="627"/>
        <n x="55"/>
      </t>
    </mdx>
    <mdx n="0" f="v">
      <t c="3" si="227">
        <n x="225"/>
        <n x="628"/>
        <n x="55"/>
      </t>
    </mdx>
    <mdx n="0" f="v">
      <t c="3" si="227">
        <n x="225"/>
        <n x="633"/>
        <n x="55"/>
      </t>
    </mdx>
    <mdx n="0" f="v">
      <t c="3" si="227">
        <n x="225"/>
        <n x="641"/>
        <n x="55"/>
      </t>
    </mdx>
    <mdx n="0" f="v">
      <t c="3" si="227">
        <n x="225"/>
        <n x="640"/>
        <n x="55"/>
      </t>
    </mdx>
    <mdx n="0" f="v">
      <t c="3" si="227">
        <n x="225"/>
        <n x="630"/>
        <n x="55"/>
      </t>
    </mdx>
    <mdx n="0" f="v">
      <t c="3" si="227">
        <n x="225"/>
        <n x="607"/>
        <n x="55"/>
      </t>
    </mdx>
    <mdx n="0" f="v">
      <t c="3" si="227">
        <n x="225"/>
        <n x="629"/>
        <n x="55"/>
      </t>
    </mdx>
    <mdx n="0" f="v">
      <t c="3" si="227">
        <n x="225"/>
        <n x="626"/>
        <n x="55"/>
      </t>
    </mdx>
    <mdx n="0" f="v">
      <t c="3" si="227">
        <n x="225"/>
        <n x="631"/>
        <n x="55"/>
      </t>
    </mdx>
    <mdx n="0" f="v">
      <t c="3" si="227">
        <n x="225"/>
        <n x="634"/>
        <n x="55"/>
      </t>
    </mdx>
    <mdx n="0" f="v">
      <t c="3" si="227">
        <n x="225"/>
        <n x="638"/>
        <n x="55"/>
      </t>
    </mdx>
    <mdx n="0" f="v">
      <t c="3" si="227">
        <n x="225"/>
        <n x="655"/>
        <n x="55"/>
      </t>
    </mdx>
    <mdx n="0" f="v">
      <t c="3" si="227">
        <n x="225"/>
        <n x="642"/>
        <n x="55"/>
      </t>
    </mdx>
    <mdx n="0" f="v">
      <t c="3" si="227">
        <n x="225"/>
        <n x="321"/>
        <n x="102"/>
      </t>
    </mdx>
    <mdx n="0" f="v">
      <t c="3" si="227">
        <n x="225"/>
        <n x="320"/>
        <n x="102"/>
      </t>
    </mdx>
    <mdx n="0" f="v">
      <t c="3" si="227">
        <n x="225"/>
        <n x="319"/>
        <n x="102"/>
      </t>
    </mdx>
    <mdx n="0" f="v">
      <t c="3" si="227">
        <n x="225"/>
        <n x="318"/>
        <n x="102"/>
      </t>
    </mdx>
    <mdx n="0" f="v">
      <t c="3" si="227">
        <n x="225"/>
        <n x="337"/>
        <n x="102"/>
      </t>
    </mdx>
    <mdx n="0" f="v">
      <t c="3" si="227">
        <n x="225"/>
        <n x="345"/>
        <n x="102"/>
      </t>
    </mdx>
    <mdx n="0" f="v">
      <t c="3" si="227">
        <n x="225"/>
        <n x="336"/>
        <n x="102"/>
      </t>
    </mdx>
    <mdx n="0" f="v">
      <t c="3" si="227">
        <n x="225"/>
        <n x="317"/>
        <n x="102"/>
      </t>
    </mdx>
    <mdx n="0" f="v">
      <t c="3" si="227">
        <n x="225"/>
        <n x="310"/>
        <n x="102"/>
      </t>
    </mdx>
    <mdx n="0" f="v">
      <t c="3" si="227">
        <n x="225"/>
        <n x="274"/>
        <n x="102"/>
      </t>
    </mdx>
    <mdx n="0" f="v">
      <t c="3" si="227">
        <n x="225"/>
        <n x="287"/>
        <n x="102"/>
      </t>
    </mdx>
    <mdx n="0" f="v">
      <t c="3" si="227">
        <n x="225"/>
        <n x="339"/>
        <n x="102"/>
      </t>
    </mdx>
    <mdx n="0" f="v">
      <t c="3" si="227">
        <n x="225"/>
        <n x="323"/>
        <n x="102"/>
      </t>
    </mdx>
    <mdx n="0" f="v">
      <t c="3" si="227">
        <n x="225"/>
        <n x="352"/>
        <n x="102"/>
      </t>
    </mdx>
    <mdx n="0" f="v">
      <t c="3" si="227">
        <n x="225"/>
        <n x="302"/>
        <n x="102"/>
      </t>
    </mdx>
    <mdx n="0" f="v">
      <t c="3" si="227">
        <n x="225"/>
        <n x="342"/>
        <n x="102"/>
      </t>
    </mdx>
    <mdx n="0" f="v">
      <t c="3" si="227">
        <n x="225"/>
        <n x="332"/>
        <n x="102"/>
      </t>
    </mdx>
    <mdx n="0" f="v">
      <t c="3" si="227">
        <n x="225"/>
        <n x="331"/>
        <n x="102"/>
      </t>
    </mdx>
    <mdx n="0" f="v">
      <t c="3" si="227">
        <n x="225"/>
        <n x="349"/>
        <n x="102"/>
      </t>
    </mdx>
    <mdx n="0" f="v">
      <t c="3" si="227">
        <n x="225"/>
        <n x="553"/>
        <n x="102"/>
      </t>
    </mdx>
    <mdx n="0" f="v">
      <t c="3" si="227">
        <n x="225"/>
        <n x="330"/>
        <n x="102"/>
      </t>
    </mdx>
    <mdx n="0" f="v">
      <t c="3" si="227">
        <n x="225"/>
        <n x="351"/>
        <n x="102"/>
      </t>
    </mdx>
    <mdx n="0" f="v">
      <t c="3" si="227">
        <n x="225"/>
        <n x="554"/>
        <n x="102"/>
      </t>
    </mdx>
    <mdx n="0" f="v">
      <t c="3" si="227">
        <n x="225"/>
        <n x="341"/>
        <n x="102"/>
      </t>
    </mdx>
    <mdx n="0" f="v">
      <t c="3" si="227">
        <n x="225"/>
        <n x="564"/>
        <n x="102"/>
      </t>
    </mdx>
    <mdx n="0" f="v">
      <t c="3" si="227">
        <n x="225"/>
        <n x="565"/>
        <n x="102"/>
      </t>
    </mdx>
    <mdx n="0" f="v">
      <t c="3" si="227">
        <n x="225"/>
        <n x="296"/>
        <n x="102"/>
      </t>
    </mdx>
    <mdx n="0" f="v">
      <t c="3" si="227">
        <n x="225"/>
        <n x="566"/>
        <n x="102"/>
      </t>
    </mdx>
    <mdx n="0" f="v">
      <t c="3" si="227">
        <n x="225"/>
        <n x="602"/>
        <n x="102"/>
      </t>
    </mdx>
    <mdx n="0" f="v">
      <t c="3" si="227">
        <n x="225"/>
        <n x="563"/>
        <n x="102"/>
      </t>
    </mdx>
    <mdx n="0" f="v">
      <t c="3" si="227">
        <n x="225"/>
        <n x="567"/>
        <n x="102"/>
      </t>
    </mdx>
    <mdx n="0" f="v">
      <t c="3" si="227">
        <n x="225"/>
        <n x="344"/>
        <n x="102"/>
      </t>
    </mdx>
    <mdx n="0" f="v">
      <t c="3" si="227">
        <n x="225"/>
        <n x="325"/>
        <n x="102"/>
      </t>
    </mdx>
    <mdx n="0" f="v">
      <t c="3" si="227">
        <n x="225"/>
        <n x="313"/>
        <n x="102"/>
      </t>
    </mdx>
    <mdx n="0" f="v">
      <t c="3" si="227">
        <n x="225"/>
        <n x="335"/>
        <n x="102"/>
      </t>
    </mdx>
    <mdx n="0" f="v">
      <t c="3" si="227">
        <n x="225"/>
        <n x="309"/>
        <n x="102"/>
      </t>
    </mdx>
    <mdx n="0" f="v">
      <t c="3" si="227">
        <n x="225"/>
        <n x="334"/>
        <n x="102"/>
      </t>
    </mdx>
    <mdx n="0" f="v">
      <t c="3" si="227">
        <n x="225"/>
        <n x="343"/>
        <n x="102"/>
      </t>
    </mdx>
    <mdx n="0" f="v">
      <t c="3" si="227">
        <n x="225"/>
        <n x="279"/>
        <n x="102"/>
      </t>
    </mdx>
    <mdx n="0" f="v">
      <t c="3" si="227">
        <n x="225"/>
        <n x="557"/>
        <n x="102"/>
      </t>
    </mdx>
    <mdx n="0" f="v">
      <t c="3" si="227">
        <n x="225"/>
        <n x="551"/>
        <n x="102"/>
      </t>
    </mdx>
    <mdx n="0" f="v">
      <t c="3" si="227">
        <n x="225"/>
        <n x="333"/>
        <n x="102"/>
      </t>
    </mdx>
    <mdx n="0" f="v">
      <t c="3" si="227">
        <n x="225"/>
        <n x="550"/>
        <n x="102"/>
      </t>
    </mdx>
    <mdx n="0" f="v">
      <t c="3" si="227">
        <n x="225"/>
        <n x="549"/>
        <n x="102"/>
      </t>
    </mdx>
    <mdx n="0" f="v">
      <t c="3" si="227">
        <n x="225"/>
        <n x="558"/>
        <n x="102"/>
      </t>
    </mdx>
    <mdx n="0" f="v">
      <t c="3" si="227">
        <n x="225"/>
        <n x="559"/>
        <n x="102"/>
      </t>
    </mdx>
    <mdx n="0" f="v">
      <t c="3" si="227">
        <n x="225"/>
        <n x="560"/>
        <n x="102"/>
      </t>
    </mdx>
    <mdx n="0" f="v">
      <t c="3" si="227">
        <n x="225"/>
        <n x="561"/>
        <n x="102"/>
      </t>
    </mdx>
    <mdx n="0" f="v">
      <t c="3" si="227">
        <n x="225"/>
        <n x="562"/>
        <n x="102"/>
      </t>
    </mdx>
    <mdx n="0" f="v">
      <t c="3" si="227">
        <n x="225"/>
        <n x="568"/>
        <n x="102"/>
      </t>
    </mdx>
    <mdx n="0" f="v">
      <t c="3" si="227">
        <n x="225"/>
        <n x="556"/>
        <n x="102"/>
      </t>
    </mdx>
    <mdx n="0" f="v">
      <t c="3" si="227">
        <n x="225"/>
        <n x="571"/>
        <n x="102"/>
      </t>
    </mdx>
    <mdx n="0" f="v">
      <t c="3" si="227">
        <n x="225"/>
        <n x="615"/>
        <n x="102"/>
      </t>
    </mdx>
    <mdx n="0" f="v">
      <t c="3" si="227">
        <n x="225"/>
        <n x="569"/>
        <n x="102"/>
      </t>
    </mdx>
    <mdx n="0" f="v">
      <t c="3" si="227">
        <n x="225"/>
        <n x="587"/>
        <n x="102"/>
      </t>
    </mdx>
    <mdx n="0" f="v">
      <t c="3" si="227">
        <n x="225"/>
        <n x="300"/>
        <n x="102"/>
      </t>
    </mdx>
    <mdx n="0" f="v">
      <t c="3" si="227">
        <n x="225"/>
        <n x="298"/>
        <n x="102"/>
      </t>
    </mdx>
    <mdx n="0" f="v">
      <t c="3" si="227">
        <n x="225"/>
        <n x="552"/>
        <n x="102"/>
      </t>
    </mdx>
    <mdx n="0" f="v">
      <t c="3" si="227">
        <n x="225"/>
        <n x="354"/>
        <n x="102"/>
      </t>
    </mdx>
    <mdx n="0" f="v">
      <t c="3" si="227">
        <n x="225"/>
        <n x="575"/>
        <n x="102"/>
      </t>
    </mdx>
    <mdx n="0" f="v">
      <t c="3" si="227">
        <n x="225"/>
        <n x="576"/>
        <n x="102"/>
      </t>
    </mdx>
    <mdx n="0" f="v">
      <t c="3" si="227">
        <n x="225"/>
        <n x="577"/>
        <n x="102"/>
      </t>
    </mdx>
    <mdx n="0" f="v">
      <t c="3" si="227">
        <n x="225"/>
        <n x="578"/>
        <n x="102"/>
      </t>
    </mdx>
    <mdx n="0" f="v">
      <t c="3" si="227">
        <n x="225"/>
        <n x="579"/>
        <n x="102"/>
      </t>
    </mdx>
    <mdx n="0" f="v">
      <t c="3" si="227">
        <n x="225"/>
        <n x="353"/>
        <n x="102"/>
      </t>
    </mdx>
    <mdx n="0" f="v">
      <t c="3" si="227">
        <n x="225"/>
        <n x="347"/>
        <n x="102"/>
      </t>
    </mdx>
    <mdx n="0" f="v">
      <t c="3" si="227">
        <n x="225"/>
        <n x="599"/>
        <n x="102"/>
      </t>
    </mdx>
    <mdx n="0" f="v">
      <t c="3" si="227">
        <n x="225"/>
        <n x="340"/>
        <n x="102"/>
      </t>
    </mdx>
    <mdx n="0" f="v">
      <t c="3" si="227">
        <n x="225"/>
        <n x="603"/>
        <n x="102"/>
      </t>
    </mdx>
    <mdx n="0" f="v">
      <t c="3" si="227">
        <n x="225"/>
        <n x="604"/>
        <n x="102"/>
      </t>
    </mdx>
    <mdx n="0" f="v">
      <t c="3" si="227">
        <n x="225"/>
        <n x="589"/>
        <n x="102"/>
      </t>
    </mdx>
    <mdx n="0" f="v">
      <t c="3" si="227">
        <n x="225"/>
        <n x="590"/>
        <n x="102"/>
      </t>
    </mdx>
    <mdx n="0" f="v">
      <t c="3" si="227">
        <n x="225"/>
        <n x="591"/>
        <n x="102"/>
      </t>
    </mdx>
    <mdx n="0" f="v">
      <t c="3" si="227">
        <n x="225"/>
        <n x="592"/>
        <n x="102"/>
      </t>
    </mdx>
    <mdx n="0" f="v">
      <t c="3" si="227">
        <n x="225"/>
        <n x="593"/>
        <n x="102"/>
      </t>
    </mdx>
    <mdx n="0" f="v">
      <t c="3" si="227">
        <n x="225"/>
        <n x="594"/>
        <n x="102"/>
      </t>
    </mdx>
    <mdx n="0" f="v">
      <t c="3" si="227">
        <n x="225"/>
        <n x="595"/>
        <n x="102"/>
      </t>
    </mdx>
    <mdx n="0" f="v">
      <t c="3" si="227">
        <n x="225"/>
        <n x="596"/>
        <n x="102"/>
      </t>
    </mdx>
    <mdx n="0" f="v">
      <t c="3" si="227">
        <n x="225"/>
        <n x="600"/>
        <n x="102"/>
      </t>
    </mdx>
    <mdx n="0" f="v">
      <t c="3" si="227">
        <n x="225"/>
        <n x="605"/>
        <n x="102"/>
      </t>
    </mdx>
    <mdx n="0" f="v">
      <t c="3" si="227">
        <n x="225"/>
        <n x="585"/>
        <n x="102"/>
      </t>
    </mdx>
    <mdx n="0" f="v">
      <t c="3" si="227">
        <n x="225"/>
        <n x="621"/>
        <n x="102"/>
      </t>
    </mdx>
    <mdx n="0" f="v">
      <t c="3" si="227">
        <n x="225"/>
        <n x="582"/>
        <n x="102"/>
      </t>
    </mdx>
    <mdx n="0" f="v">
      <t c="3" si="227">
        <n x="225"/>
        <n x="619"/>
        <n x="102"/>
      </t>
    </mdx>
    <mdx n="0" f="v">
      <t c="3" si="227">
        <n x="225"/>
        <n x="620"/>
        <n x="102"/>
      </t>
    </mdx>
    <mdx n="0" f="v">
      <t c="3" si="227">
        <n x="225"/>
        <n x="572"/>
        <n x="102"/>
      </t>
    </mdx>
    <mdx n="0" f="v">
      <t c="3" si="227">
        <n x="225"/>
        <n x="580"/>
        <n x="102"/>
      </t>
    </mdx>
    <mdx n="0" f="v">
      <t c="3" si="227">
        <n x="225"/>
        <n x="573"/>
        <n x="102"/>
      </t>
    </mdx>
    <mdx n="0" f="v">
      <t c="3" si="227">
        <n x="225"/>
        <n x="581"/>
        <n x="102"/>
      </t>
    </mdx>
    <mdx n="0" f="v">
      <t c="3" si="227">
        <n x="225"/>
        <n x="583"/>
        <n x="102"/>
      </t>
    </mdx>
    <mdx n="0" f="v">
      <t c="3" si="227">
        <n x="225"/>
        <n x="555"/>
        <n x="102"/>
      </t>
    </mdx>
    <mdx n="0" f="v">
      <t c="3" si="227">
        <n x="225"/>
        <n x="570"/>
        <n x="102"/>
      </t>
    </mdx>
    <mdx n="0" f="v">
      <t c="3" si="227">
        <n x="225"/>
        <n x="574"/>
        <n x="102"/>
      </t>
    </mdx>
    <mdx n="0" f="v">
      <t c="3" si="227">
        <n x="225"/>
        <n x="586"/>
        <n x="102"/>
      </t>
    </mdx>
    <mdx n="0" f="v">
      <t c="3" si="227">
        <n x="225"/>
        <n x="616"/>
        <n x="102"/>
      </t>
    </mdx>
    <mdx n="0" f="v">
      <t c="3" si="227">
        <n x="225"/>
        <n x="608"/>
        <n x="102"/>
      </t>
    </mdx>
    <mdx n="0" f="v">
      <t c="3" si="227">
        <n x="225"/>
        <n x="622"/>
        <n x="102"/>
      </t>
    </mdx>
    <mdx n="0" f="v">
      <t c="3" si="227">
        <n x="225"/>
        <n x="639"/>
        <n x="102"/>
      </t>
    </mdx>
    <mdx n="0" f="v">
      <t c="3" si="227">
        <n x="225"/>
        <n x="623"/>
        <n x="102"/>
      </t>
    </mdx>
    <mdx n="0" f="v">
      <t c="3" si="227">
        <n x="225"/>
        <n x="588"/>
        <n x="102"/>
      </t>
    </mdx>
    <mdx n="0" f="v">
      <t c="3" si="227">
        <n x="225"/>
        <n x="597"/>
        <n x="102"/>
      </t>
    </mdx>
    <mdx n="0" f="v">
      <t c="3" si="227">
        <n x="225"/>
        <n x="601"/>
        <n x="102"/>
      </t>
    </mdx>
    <mdx n="0" f="v">
      <t c="3" si="227">
        <n x="225"/>
        <n x="584"/>
        <n x="102"/>
      </t>
    </mdx>
    <mdx n="0" f="v">
      <t c="3" si="227">
        <n x="225"/>
        <n x="598"/>
        <n x="102"/>
      </t>
    </mdx>
    <mdx n="0" f="v">
      <t c="3" si="227">
        <n x="225"/>
        <n x="609"/>
        <n x="102"/>
      </t>
    </mdx>
    <mdx n="0" f="v">
      <t c="3" si="227">
        <n x="225"/>
        <n x="610"/>
        <n x="102"/>
      </t>
    </mdx>
    <mdx n="0" f="v">
      <t c="3" si="227">
        <n x="225"/>
        <n x="611"/>
        <n x="102"/>
      </t>
    </mdx>
    <mdx n="0" f="v">
      <t c="3" si="227">
        <n x="225"/>
        <n x="612"/>
        <n x="102"/>
      </t>
    </mdx>
    <mdx n="0" f="v">
      <t c="3" si="227">
        <n x="225"/>
        <n x="617"/>
        <n x="102"/>
      </t>
    </mdx>
    <mdx n="0" f="v">
      <t c="3" si="227">
        <n x="225"/>
        <n x="624"/>
        <n x="102"/>
      </t>
    </mdx>
    <mdx n="0" f="v">
      <t c="3" si="227">
        <n x="225"/>
        <n x="618"/>
        <n x="102"/>
      </t>
    </mdx>
    <mdx n="0" f="v">
      <t c="3" si="227">
        <n x="225"/>
        <n x="614"/>
        <n x="102"/>
      </t>
    </mdx>
    <mdx n="0" f="v">
      <t c="3" si="227">
        <n x="225"/>
        <n x="613"/>
        <n x="102"/>
      </t>
    </mdx>
    <mdx n="0" f="v">
      <t c="3" si="227">
        <n x="225"/>
        <n x="643"/>
        <n x="102"/>
      </t>
    </mdx>
    <mdx n="0" f="v">
      <t c="3" si="227">
        <n x="225"/>
        <n x="645"/>
        <n x="102"/>
      </t>
    </mdx>
    <mdx n="0" f="v">
      <t c="3" si="227">
        <n x="225"/>
        <n x="635"/>
        <n x="102"/>
      </t>
    </mdx>
    <mdx n="0" f="v">
      <t c="3" si="227">
        <n x="225"/>
        <n x="636"/>
        <n x="102"/>
      </t>
    </mdx>
    <mdx n="0" f="v">
      <t c="3" si="227">
        <n x="225"/>
        <n x="637"/>
        <n x="102"/>
      </t>
    </mdx>
    <mdx n="0" f="v">
      <t c="3" si="227">
        <n x="225"/>
        <n x="644"/>
        <n x="102"/>
      </t>
    </mdx>
    <mdx n="0" f="v">
      <t c="3" si="227">
        <n x="225"/>
        <n x="632"/>
        <n x="102"/>
      </t>
    </mdx>
    <mdx n="0" f="v">
      <t c="3" si="227">
        <n x="225"/>
        <n x="654"/>
        <n x="102"/>
      </t>
    </mdx>
    <mdx n="0" f="v">
      <t c="3" si="227">
        <n x="225"/>
        <n x="646"/>
        <n x="102"/>
      </t>
    </mdx>
    <mdx n="0" f="v">
      <t c="3" si="227">
        <n x="225"/>
        <n x="647"/>
        <n x="102"/>
      </t>
    </mdx>
    <mdx n="0" f="v">
      <t c="3" si="227">
        <n x="225"/>
        <n x="648"/>
        <n x="102"/>
      </t>
    </mdx>
    <mdx n="0" f="v">
      <t c="3" si="227">
        <n x="225"/>
        <n x="649"/>
        <n x="102"/>
      </t>
    </mdx>
    <mdx n="0" f="v">
      <t c="3" si="227">
        <n x="225"/>
        <n x="650"/>
        <n x="102"/>
      </t>
    </mdx>
    <mdx n="0" f="v">
      <t c="3" si="227">
        <n x="225"/>
        <n x="651"/>
        <n x="102"/>
      </t>
    </mdx>
    <mdx n="0" f="v">
      <t c="3" si="227">
        <n x="225"/>
        <n x="652"/>
        <n x="102"/>
      </t>
    </mdx>
    <mdx n="0" f="v">
      <t c="3" si="227">
        <n x="225"/>
        <n x="653"/>
        <n x="102"/>
      </t>
    </mdx>
    <mdx n="0" f="v">
      <t c="3" si="227">
        <n x="225"/>
        <n x="606"/>
        <n x="102"/>
      </t>
    </mdx>
    <mdx n="0" f="v">
      <t c="3" si="227">
        <n x="225"/>
        <n x="625"/>
        <n x="102"/>
      </t>
    </mdx>
    <mdx n="0" f="v">
      <t c="3" si="227">
        <n x="225"/>
        <n x="627"/>
        <n x="102"/>
      </t>
    </mdx>
    <mdx n="0" f="v">
      <t c="3" si="227">
        <n x="225"/>
        <n x="628"/>
        <n x="102"/>
      </t>
    </mdx>
    <mdx n="0" f="v">
      <t c="3" si="227">
        <n x="225"/>
        <n x="633"/>
        <n x="102"/>
      </t>
    </mdx>
    <mdx n="0" f="v">
      <t c="3" si="227">
        <n x="225"/>
        <n x="641"/>
        <n x="102"/>
      </t>
    </mdx>
    <mdx n="0" f="v">
      <t c="3" si="227">
        <n x="225"/>
        <n x="640"/>
        <n x="102"/>
      </t>
    </mdx>
    <mdx n="0" f="v">
      <t c="3" si="227">
        <n x="225"/>
        <n x="630"/>
        <n x="102"/>
      </t>
    </mdx>
    <mdx n="0" f="v">
      <t c="3" si="227">
        <n x="225"/>
        <n x="607"/>
        <n x="102"/>
      </t>
    </mdx>
    <mdx n="0" f="v">
      <t c="3" si="227">
        <n x="225"/>
        <n x="629"/>
        <n x="102"/>
      </t>
    </mdx>
    <mdx n="0" f="v">
      <t c="3" si="227">
        <n x="225"/>
        <n x="626"/>
        <n x="102"/>
      </t>
    </mdx>
    <mdx n="0" f="v">
      <t c="3" si="227">
        <n x="225"/>
        <n x="631"/>
        <n x="102"/>
      </t>
    </mdx>
    <mdx n="0" f="v">
      <t c="3" si="227">
        <n x="225"/>
        <n x="634"/>
        <n x="102"/>
      </t>
    </mdx>
    <mdx n="0" f="v">
      <t c="3" si="227">
        <n x="225"/>
        <n x="638"/>
        <n x="102"/>
      </t>
    </mdx>
    <mdx n="0" f="v">
      <t c="3" si="227">
        <n x="225"/>
        <n x="655"/>
        <n x="102"/>
      </t>
    </mdx>
    <mdx n="0" f="v">
      <t c="3" si="227">
        <n x="225"/>
        <n x="642"/>
        <n x="102"/>
      </t>
    </mdx>
    <mdx n="0" f="v">
      <t c="3" si="227">
        <n x="225"/>
        <n x="322"/>
        <n x="166"/>
      </t>
    </mdx>
    <mdx n="0" f="v">
      <t c="3" si="227">
        <n x="225"/>
        <n x="338"/>
        <n x="166"/>
      </t>
    </mdx>
    <mdx n="0" f="v">
      <t c="3" si="227">
        <n x="225"/>
        <n x="337"/>
        <n x="166"/>
      </t>
    </mdx>
    <mdx n="0" f="v">
      <t c="3" si="227">
        <n x="225"/>
        <n x="556"/>
        <n x="166"/>
      </t>
    </mdx>
    <mdx n="0" f="v">
      <t c="3" si="227">
        <n x="225"/>
        <n x="291"/>
        <n x="166"/>
      </t>
    </mdx>
    <mdx n="0" f="v">
      <t c="3" si="227">
        <n x="225"/>
        <n x="288"/>
        <n x="166"/>
      </t>
    </mdx>
    <mdx n="0" f="v">
      <t c="3" si="227">
        <n x="225"/>
        <n x="314"/>
        <n x="166"/>
      </t>
    </mdx>
    <mdx n="0" f="v">
      <t c="3" si="227">
        <n x="225"/>
        <n x="305"/>
        <n x="166"/>
      </t>
    </mdx>
    <mdx n="0" f="v">
      <t c="3" si="227">
        <n x="225"/>
        <n x="302"/>
        <n x="166"/>
      </t>
    </mdx>
    <mdx n="0" f="v">
      <t c="3" si="227">
        <n x="225"/>
        <n x="349"/>
        <n x="166"/>
      </t>
    </mdx>
    <mdx n="0" f="v">
      <t c="3" si="227">
        <n x="225"/>
        <n x="553"/>
        <n x="166"/>
      </t>
    </mdx>
    <mdx n="0" f="v">
      <t c="3" si="227">
        <n x="225"/>
        <n x="351"/>
        <n x="166"/>
      </t>
    </mdx>
    <mdx n="0" f="v">
      <t c="3" si="227">
        <n x="225"/>
        <n x="554"/>
        <n x="166"/>
      </t>
    </mdx>
    <mdx n="0" f="v">
      <t c="3" si="227">
        <n x="225"/>
        <n x="563"/>
        <n x="166"/>
      </t>
    </mdx>
    <mdx n="0" f="v">
      <t c="3" si="227">
        <n x="225"/>
        <n x="565"/>
        <n x="166"/>
      </t>
    </mdx>
    <mdx n="0" f="v">
      <t c="3" si="227">
        <n x="225"/>
        <n x="341"/>
        <n x="166"/>
      </t>
    </mdx>
    <mdx n="0" f="v">
      <t c="3" si="227">
        <n x="225"/>
        <n x="295"/>
        <n x="166"/>
      </t>
    </mdx>
    <mdx n="0" f="v">
      <t c="3" si="227">
        <n x="225"/>
        <n x="344"/>
        <n x="166"/>
      </t>
    </mdx>
    <mdx n="0" f="v">
      <t c="3" si="227">
        <n x="225"/>
        <n x="313"/>
        <n x="166"/>
      </t>
    </mdx>
    <mdx n="0" f="v">
      <t c="3" si="227">
        <n x="225"/>
        <n x="309"/>
        <n x="166"/>
      </t>
    </mdx>
    <mdx n="0" f="v">
      <t c="3" si="227">
        <n x="225"/>
        <n x="334"/>
        <n x="166"/>
      </t>
    </mdx>
    <mdx n="0" f="v">
      <t c="3" si="227">
        <n x="225"/>
        <n x="279"/>
        <n x="166"/>
      </t>
    </mdx>
    <mdx n="0" f="v">
      <t c="3" si="227">
        <n x="225"/>
        <n x="557"/>
        <n x="166"/>
      </t>
    </mdx>
    <mdx n="0" f="v">
      <t c="3" si="227">
        <n x="225"/>
        <n x="551"/>
        <n x="166"/>
      </t>
    </mdx>
    <mdx n="0" f="v">
      <t c="3" si="227">
        <n x="225"/>
        <n x="333"/>
        <n x="166"/>
      </t>
    </mdx>
    <mdx n="0" f="v">
      <t c="3" si="227">
        <n x="225"/>
        <n x="550"/>
        <n x="166"/>
      </t>
    </mdx>
    <mdx n="0" f="v">
      <t c="3" si="227">
        <n x="225"/>
        <n x="549"/>
        <n x="166"/>
      </t>
    </mdx>
    <mdx n="0" f="v">
      <t c="3" si="227">
        <n x="225"/>
        <n x="558"/>
        <n x="166"/>
      </t>
    </mdx>
    <mdx n="0" f="v">
      <t c="3" si="227">
        <n x="225"/>
        <n x="560"/>
        <n x="166"/>
      </t>
    </mdx>
    <mdx n="0" f="v">
      <t c="3" si="227">
        <n x="225"/>
        <n x="561"/>
        <n x="166"/>
      </t>
    </mdx>
    <mdx n="0" f="v">
      <t c="3" si="227">
        <n x="225"/>
        <n x="296"/>
        <n x="166"/>
      </t>
    </mdx>
    <mdx n="0" f="v">
      <t c="3" si="227">
        <n x="225"/>
        <n x="564"/>
        <n x="166"/>
      </t>
    </mdx>
    <mdx n="0" f="v">
      <t c="3" si="227">
        <n x="225"/>
        <n x="552"/>
        <n x="166"/>
      </t>
    </mdx>
    <mdx n="0" f="v">
      <t c="3" si="227">
        <n x="225"/>
        <n x="354"/>
        <n x="166"/>
      </t>
    </mdx>
    <mdx n="0" f="v">
      <t c="3" si="227">
        <n x="225"/>
        <n x="575"/>
        <n x="166"/>
      </t>
    </mdx>
    <mdx n="0" f="v">
      <t c="3" si="227">
        <n x="225"/>
        <n x="576"/>
        <n x="166"/>
      </t>
    </mdx>
    <mdx n="0" f="v">
      <t c="3" si="227">
        <n x="225"/>
        <n x="577"/>
        <n x="166"/>
      </t>
    </mdx>
    <mdx n="0" f="v">
      <t c="3" si="227">
        <n x="225"/>
        <n x="353"/>
        <n x="166"/>
      </t>
    </mdx>
    <mdx n="0" f="v">
      <t c="3" si="227">
        <n x="225"/>
        <n x="571"/>
        <n x="166"/>
      </t>
    </mdx>
    <mdx n="0" f="v">
      <t c="3" si="227">
        <n x="225"/>
        <n x="340"/>
        <n x="166"/>
      </t>
    </mdx>
    <mdx n="0" f="v">
      <t c="3" si="227">
        <n x="225"/>
        <n x="586"/>
        <n x="166"/>
      </t>
    </mdx>
    <mdx n="0" f="v">
      <t c="3" si="227">
        <n x="225"/>
        <n x="604"/>
        <n x="166"/>
      </t>
    </mdx>
    <mdx n="0" f="v">
      <t c="3" si="227">
        <n x="225"/>
        <n x="589"/>
        <n x="166"/>
      </t>
    </mdx>
    <mdx n="0" f="v">
      <t c="3" si="227">
        <n x="225"/>
        <n x="590"/>
        <n x="166"/>
      </t>
    </mdx>
    <mdx n="0" f="v">
      <t c="3" si="227">
        <n x="225"/>
        <n x="591"/>
        <n x="166"/>
      </t>
    </mdx>
    <mdx n="0" f="v">
      <t c="3" si="227">
        <n x="225"/>
        <n x="595"/>
        <n x="166"/>
      </t>
    </mdx>
    <mdx n="0" f="v">
      <t c="3" si="227">
        <n x="225"/>
        <n x="600"/>
        <n x="166"/>
      </t>
    </mdx>
    <mdx n="0" f="v">
      <t c="3" si="227">
        <n x="225"/>
        <n x="602"/>
        <n x="166"/>
      </t>
    </mdx>
    <mdx n="0" f="v">
      <t c="3" si="227">
        <n x="225"/>
        <n x="613"/>
        <n x="166"/>
      </t>
    </mdx>
    <mdx n="0" f="v">
      <t c="3" si="227">
        <n x="225"/>
        <n x="572"/>
        <n x="166"/>
      </t>
    </mdx>
    <mdx n="0" f="v">
      <t c="3" si="227">
        <n x="225"/>
        <n x="580"/>
        <n x="166"/>
      </t>
    </mdx>
    <mdx n="0" f="v">
      <t c="3" si="227">
        <n x="225"/>
        <n x="573"/>
        <n x="166"/>
      </t>
    </mdx>
    <mdx n="0" f="v">
      <t c="3" si="227">
        <n x="225"/>
        <n x="581"/>
        <n x="166"/>
      </t>
    </mdx>
    <mdx n="0" f="v">
      <t c="3" si="227">
        <n x="225"/>
        <n x="583"/>
        <n x="166"/>
      </t>
    </mdx>
    <mdx n="0" f="v">
      <t c="3" si="227">
        <n x="225"/>
        <n x="555"/>
        <n x="166"/>
      </t>
    </mdx>
    <mdx n="0" f="v">
      <t c="3" si="227">
        <n x="225"/>
        <n x="570"/>
        <n x="166"/>
      </t>
    </mdx>
    <mdx n="0" f="v">
      <t c="3" si="227">
        <n x="225"/>
        <n x="574"/>
        <n x="166"/>
      </t>
    </mdx>
    <mdx n="0" f="v">
      <t c="3" si="227">
        <n x="225"/>
        <n x="582"/>
        <n x="166"/>
      </t>
    </mdx>
    <mdx n="0" f="v">
      <t c="3" si="227">
        <n x="225"/>
        <n x="615"/>
        <n x="166"/>
      </t>
    </mdx>
    <mdx n="0" f="v">
      <t c="3" si="227">
        <n x="225"/>
        <n x="622"/>
        <n x="166"/>
      </t>
    </mdx>
    <mdx n="0" f="v">
      <t c="3" si="227">
        <n x="225"/>
        <n x="616"/>
        <n x="166"/>
      </t>
    </mdx>
    <mdx n="0" f="v">
      <t c="3" si="227">
        <n x="225"/>
        <n x="619"/>
        <n x="166"/>
      </t>
    </mdx>
    <mdx n="0" f="v">
      <t c="3" si="227">
        <n x="225"/>
        <n x="623"/>
        <n x="166"/>
      </t>
    </mdx>
    <mdx n="0" f="v">
      <t c="3" si="227">
        <n x="225"/>
        <n x="624"/>
        <n x="166"/>
      </t>
    </mdx>
    <mdx n="0" f="v">
      <t c="3" si="227">
        <n x="225"/>
        <n x="597"/>
        <n x="166"/>
      </t>
    </mdx>
    <mdx n="0" f="v">
      <t c="3" si="227">
        <n x="225"/>
        <n x="601"/>
        <n x="166"/>
      </t>
    </mdx>
    <mdx n="0" f="v">
      <t c="3" si="227">
        <n x="225"/>
        <n x="584"/>
        <n x="166"/>
      </t>
    </mdx>
    <mdx n="0" f="v">
      <t c="3" si="227">
        <n x="225"/>
        <n x="609"/>
        <n x="166"/>
      </t>
    </mdx>
    <mdx n="0" f="v">
      <t c="3" si="227">
        <n x="225"/>
        <n x="610"/>
        <n x="166"/>
      </t>
    </mdx>
    <mdx n="0" f="v">
      <t c="3" si="227">
        <n x="225"/>
        <n x="611"/>
        <n x="166"/>
      </t>
    </mdx>
    <mdx n="0" f="v">
      <t c="3" si="227">
        <n x="225"/>
        <n x="617"/>
        <n x="166"/>
      </t>
    </mdx>
    <mdx n="0" f="v">
      <t c="3" si="227">
        <n x="225"/>
        <n x="608"/>
        <n x="166"/>
      </t>
    </mdx>
    <mdx n="0" f="v">
      <t c="3" si="227">
        <n x="225"/>
        <n x="639"/>
        <n x="166"/>
      </t>
    </mdx>
    <mdx n="0" f="v">
      <t c="3" si="227">
        <n x="225"/>
        <n x="643"/>
        <n x="166"/>
      </t>
    </mdx>
    <mdx n="0" f="v">
      <t c="3" si="227">
        <n x="225"/>
        <n x="645"/>
        <n x="166"/>
      </t>
    </mdx>
    <mdx n="0" f="v">
      <t c="3" si="227">
        <n x="225"/>
        <n x="644"/>
        <n x="166"/>
      </t>
    </mdx>
    <mdx n="0" f="v">
      <t c="3" si="227">
        <n x="225"/>
        <n x="647"/>
        <n x="166"/>
      </t>
    </mdx>
    <mdx n="0" f="v">
      <t c="3" si="227">
        <n x="225"/>
        <n x="648"/>
        <n x="166"/>
      </t>
    </mdx>
    <mdx n="0" f="v">
      <t c="3" si="227">
        <n x="225"/>
        <n x="649"/>
        <n x="166"/>
      </t>
    </mdx>
    <mdx n="0" f="v">
      <t c="3" si="227">
        <n x="225"/>
        <n x="651"/>
        <n x="166"/>
      </t>
    </mdx>
    <mdx n="0" f="v">
      <t c="3" si="227">
        <n x="225"/>
        <n x="652"/>
        <n x="166"/>
      </t>
    </mdx>
    <mdx n="0" f="v">
      <t c="3" si="227">
        <n x="225"/>
        <n x="606"/>
        <n x="166"/>
      </t>
    </mdx>
    <mdx n="0" f="v">
      <t c="3" si="227">
        <n x="225"/>
        <n x="625"/>
        <n x="166"/>
      </t>
    </mdx>
    <mdx n="0" f="v">
      <t c="3" si="227">
        <n x="225"/>
        <n x="627"/>
        <n x="166"/>
      </t>
    </mdx>
    <mdx n="0" f="v">
      <t c="3" si="227">
        <n x="225"/>
        <n x="628"/>
        <n x="166"/>
      </t>
    </mdx>
    <mdx n="0" f="v">
      <t c="3" si="227">
        <n x="225"/>
        <n x="633"/>
        <n x="166"/>
      </t>
    </mdx>
    <mdx n="0" f="v">
      <t c="3" si="227">
        <n x="225"/>
        <n x="640"/>
        <n x="166"/>
      </t>
    </mdx>
    <mdx n="0" f="v">
      <t c="3" si="227">
        <n x="225"/>
        <n x="630"/>
        <n x="166"/>
      </t>
    </mdx>
    <mdx n="0" f="v">
      <t c="3" si="227">
        <n x="225"/>
        <n x="607"/>
        <n x="166"/>
      </t>
    </mdx>
    <mdx n="0" f="v">
      <t c="3" si="227">
        <n x="225"/>
        <n x="626"/>
        <n x="166"/>
      </t>
    </mdx>
    <mdx n="0" f="v">
      <t c="3" si="227">
        <n x="225"/>
        <n x="634"/>
        <n x="166"/>
      </t>
    </mdx>
    <mdx n="0" f="v">
      <t c="3" si="227">
        <n x="225"/>
        <n x="638"/>
        <n x="166"/>
      </t>
    </mdx>
    <mdx n="0" f="v">
      <t c="3" si="227">
        <n x="225"/>
        <n x="655"/>
        <n x="166"/>
      </t>
    </mdx>
    <mdx n="0" f="v">
      <t c="3" si="227">
        <n x="225"/>
        <n x="642"/>
        <n x="166"/>
      </t>
    </mdx>
    <mdx n="0" f="v">
      <t c="3" si="227">
        <n x="225"/>
        <n x="322"/>
        <n x="103"/>
      </t>
    </mdx>
    <mdx n="0" f="v">
      <t c="3" si="227">
        <n x="225"/>
        <n x="338"/>
        <n x="103"/>
      </t>
    </mdx>
    <mdx n="0" f="v">
      <t c="3" si="227">
        <n x="225"/>
        <n x="337"/>
        <n x="103"/>
      </t>
    </mdx>
    <mdx n="0" f="v">
      <t c="3" si="227">
        <n x="225"/>
        <n x="345"/>
        <n x="103"/>
      </t>
    </mdx>
    <mdx n="0" f="v">
      <t c="3" si="227">
        <n x="225"/>
        <n x="291"/>
        <n x="103"/>
      </t>
    </mdx>
    <mdx n="0" f="v">
      <t c="3" si="227">
        <n x="225"/>
        <n x="556"/>
        <n x="103"/>
      </t>
    </mdx>
    <mdx n="0" f="v">
      <t c="3" si="227">
        <n x="225"/>
        <n x="565"/>
        <n x="103"/>
      </t>
    </mdx>
    <mdx n="0" f="v">
      <t c="3" si="227">
        <n x="225"/>
        <n x="352"/>
        <n x="103"/>
      </t>
    </mdx>
    <mdx n="0" f="v">
      <t c="3" si="227">
        <n x="225"/>
        <n x="342"/>
        <n x="103"/>
      </t>
    </mdx>
    <mdx n="0" f="v">
      <t c="3" si="227">
        <n x="225"/>
        <n x="331"/>
        <n x="103"/>
      </t>
    </mdx>
    <mdx n="0" f="v">
      <t c="3" si="227">
        <n x="225"/>
        <n x="553"/>
        <n x="103"/>
      </t>
    </mdx>
    <mdx n="0" f="v">
      <t c="3" si="227">
        <n x="225"/>
        <n x="330"/>
        <n x="103"/>
      </t>
    </mdx>
    <mdx n="0" f="v">
      <t c="3" si="227">
        <n x="225"/>
        <n x="351"/>
        <n x="103"/>
      </t>
    </mdx>
    <mdx n="0" f="v">
      <t c="3" si="227">
        <n x="225"/>
        <n x="554"/>
        <n x="103"/>
      </t>
    </mdx>
    <mdx n="0" f="v">
      <t c="3" si="227">
        <n x="225"/>
        <n x="567"/>
        <n x="103"/>
      </t>
    </mdx>
    <mdx n="0" f="v">
      <t c="3" si="227">
        <n x="225"/>
        <n x="564"/>
        <n x="103"/>
      </t>
    </mdx>
    <mdx n="0" f="v">
      <t c="3" si="227">
        <n x="225"/>
        <n x="313"/>
        <n x="103"/>
      </t>
    </mdx>
    <mdx n="0" f="v">
      <t c="3" si="227">
        <n x="225"/>
        <n x="335"/>
        <n x="103"/>
      </t>
    </mdx>
    <mdx n="0" f="v">
      <t c="3" si="227">
        <n x="225"/>
        <n x="309"/>
        <n x="103"/>
      </t>
    </mdx>
    <mdx n="0" f="v">
      <t c="3" si="227">
        <n x="225"/>
        <n x="334"/>
        <n x="103"/>
      </t>
    </mdx>
    <mdx n="0" f="v">
      <t c="3" si="227">
        <n x="225"/>
        <n x="557"/>
        <n x="103"/>
      </t>
    </mdx>
    <mdx n="0" f="v">
      <t c="3" si="227">
        <n x="225"/>
        <n x="551"/>
        <n x="103"/>
      </t>
    </mdx>
    <mdx n="0" f="v">
      <t c="3" si="227">
        <n x="225"/>
        <n x="549"/>
        <n x="103"/>
      </t>
    </mdx>
    <mdx n="0" f="v">
      <t c="3" si="227">
        <n x="225"/>
        <n x="295"/>
        <n x="103"/>
      </t>
    </mdx>
    <mdx n="0" f="v">
      <t c="3" si="227">
        <n x="225"/>
        <n x="571"/>
        <n x="103"/>
      </t>
    </mdx>
    <mdx n="0" f="v">
      <t c="3" si="227">
        <n x="225"/>
        <n x="563"/>
        <n x="103"/>
      </t>
    </mdx>
    <mdx n="0" f="v">
      <t c="3" si="227">
        <n x="225"/>
        <n x="604"/>
        <n x="103"/>
      </t>
    </mdx>
    <mdx n="0" f="v">
      <t c="3" si="227">
        <n x="225"/>
        <n x="552"/>
        <n x="103"/>
      </t>
    </mdx>
    <mdx n="0" f="v">
      <t c="3" si="227">
        <n x="225"/>
        <n x="354"/>
        <n x="103"/>
      </t>
    </mdx>
    <mdx n="0" f="v">
      <t c="3" si="227">
        <n x="225"/>
        <n x="575"/>
        <n x="103"/>
      </t>
    </mdx>
    <mdx n="0" f="v">
      <t c="3" si="227">
        <n x="225"/>
        <n x="577"/>
        <n x="103"/>
      </t>
    </mdx>
    <mdx n="0" f="v">
      <t c="3" si="227">
        <n x="225"/>
        <n x="353"/>
        <n x="103"/>
      </t>
    </mdx>
    <mdx n="0" f="v">
      <t c="3" si="227">
        <n x="225"/>
        <n x="582"/>
        <n x="103"/>
      </t>
    </mdx>
    <mdx n="0" f="v">
      <t c="3" si="227">
        <n x="225"/>
        <n x="605"/>
        <n x="103"/>
      </t>
    </mdx>
    <mdx n="0" f="v">
      <t c="3" si="227">
        <n x="225"/>
        <n x="608"/>
        <n x="103"/>
      </t>
    </mdx>
    <mdx n="0" f="v">
      <t c="3" si="227">
        <n x="225"/>
        <n x="599"/>
        <n x="103"/>
      </t>
    </mdx>
    <mdx n="0" f="v">
      <t c="3" si="227">
        <n x="225"/>
        <n x="587"/>
        <n x="103"/>
      </t>
    </mdx>
    <mdx n="0" f="v">
      <t c="3" si="227">
        <n x="225"/>
        <n x="622"/>
        <n x="103"/>
      </t>
    </mdx>
    <mdx n="0" f="v">
      <t c="3" si="227">
        <n x="225"/>
        <n x="590"/>
        <n x="103"/>
      </t>
    </mdx>
    <mdx n="0" f="v">
      <t c="3" si="227">
        <n x="225"/>
        <n x="591"/>
        <n x="103"/>
      </t>
    </mdx>
    <mdx n="0" f="v">
      <t c="3" si="227">
        <n x="225"/>
        <n x="593"/>
        <n x="103"/>
      </t>
    </mdx>
    <mdx n="0" f="v">
      <t c="3" si="227">
        <n x="225"/>
        <n x="594"/>
        <n x="103"/>
      </t>
    </mdx>
    <mdx n="0" f="v">
      <t c="3" si="227">
        <n x="225"/>
        <n x="595"/>
        <n x="103"/>
      </t>
    </mdx>
    <mdx n="0" f="v">
      <t c="3" si="227">
        <n x="225"/>
        <n x="596"/>
        <n x="103"/>
      </t>
    </mdx>
    <mdx n="0" f="v">
      <t c="3" si="227">
        <n x="225"/>
        <n x="586"/>
        <n x="103"/>
      </t>
    </mdx>
    <mdx n="0" f="v">
      <t c="3" si="227">
        <n x="225"/>
        <n x="621"/>
        <n x="103"/>
      </t>
    </mdx>
    <mdx n="0" f="v">
      <t c="3" si="227">
        <n x="225"/>
        <n x="585"/>
        <n x="103"/>
      </t>
    </mdx>
    <mdx n="0" f="v">
      <t c="3" si="227">
        <n x="225"/>
        <n x="572"/>
        <n x="103"/>
      </t>
    </mdx>
    <mdx n="0" f="v">
      <t c="3" si="227">
        <n x="225"/>
        <n x="580"/>
        <n x="103"/>
      </t>
    </mdx>
    <mdx n="0" f="v">
      <t c="3" si="227">
        <n x="225"/>
        <n x="581"/>
        <n x="103"/>
      </t>
    </mdx>
    <mdx n="0" f="v">
      <t c="3" si="227">
        <n x="225"/>
        <n x="583"/>
        <n x="103"/>
      </t>
    </mdx>
    <mdx n="0" f="v">
      <t c="3" si="227">
        <n x="225"/>
        <n x="570"/>
        <n x="103"/>
      </t>
    </mdx>
    <mdx n="0" f="v">
      <t c="3" si="227">
        <n x="225"/>
        <n x="603"/>
        <n x="103"/>
      </t>
    </mdx>
    <mdx n="0" f="v">
      <t c="3" si="227">
        <n x="225"/>
        <n x="623"/>
        <n x="103"/>
      </t>
    </mdx>
    <mdx n="0" f="v">
      <t c="3" si="227">
        <n x="225"/>
        <n x="624"/>
        <n x="103"/>
      </t>
    </mdx>
    <mdx n="0" f="v">
      <t c="3" si="227">
        <n x="225"/>
        <n x="588"/>
        <n x="103"/>
      </t>
    </mdx>
    <mdx n="0" f="v">
      <t c="3" si="227">
        <n x="225"/>
        <n x="597"/>
        <n x="103"/>
      </t>
    </mdx>
    <mdx n="0" f="v">
      <t c="3" si="227">
        <n x="225"/>
        <n x="601"/>
        <n x="103"/>
      </t>
    </mdx>
    <mdx n="0" f="v">
      <t c="3" si="227">
        <n x="225"/>
        <n x="584"/>
        <n x="103"/>
      </t>
    </mdx>
    <mdx n="0" f="v">
      <t c="3" si="227">
        <n x="225"/>
        <n x="598"/>
        <n x="103"/>
      </t>
    </mdx>
    <mdx n="0" f="v">
      <t c="3" si="227">
        <n x="225"/>
        <n x="609"/>
        <n x="103"/>
      </t>
    </mdx>
    <mdx n="0" f="v">
      <t c="3" si="227">
        <n x="225"/>
        <n x="610"/>
        <n x="103"/>
      </t>
    </mdx>
    <mdx n="0" f="v">
      <t c="3" si="227">
        <n x="225"/>
        <n x="611"/>
        <n x="103"/>
      </t>
    </mdx>
    <mdx n="0" f="v">
      <t c="3" si="227">
        <n x="225"/>
        <n x="619"/>
        <n x="103"/>
      </t>
    </mdx>
    <mdx n="0" f="v">
      <t c="3" si="227">
        <n x="225"/>
        <n x="618"/>
        <n x="103"/>
      </t>
    </mdx>
    <mdx n="0" f="v">
      <t c="3" si="227">
        <n x="225"/>
        <n x="632"/>
        <n x="103"/>
      </t>
    </mdx>
    <mdx n="0" f="v">
      <t c="3" si="227">
        <n x="225"/>
        <n x="645"/>
        <n x="103"/>
      </t>
    </mdx>
    <mdx n="0" f="v">
      <t c="3" si="227">
        <n x="225"/>
        <n x="639"/>
        <n x="103"/>
      </t>
    </mdx>
    <mdx n="0" f="v">
      <t c="3" si="227">
        <n x="225"/>
        <n x="637"/>
        <n x="103"/>
      </t>
    </mdx>
    <mdx n="0" f="v">
      <t c="3" si="227">
        <n x="225"/>
        <n x="643"/>
        <n x="103"/>
      </t>
    </mdx>
    <mdx n="0" f="v">
      <t c="3" si="227">
        <n x="225"/>
        <n x="646"/>
        <n x="103"/>
      </t>
    </mdx>
    <mdx n="0" f="v">
      <t c="3" si="227">
        <n x="225"/>
        <n x="647"/>
        <n x="103"/>
      </t>
    </mdx>
    <mdx n="0" f="v">
      <t c="3" si="227">
        <n x="225"/>
        <n x="652"/>
        <n x="103"/>
      </t>
    </mdx>
    <mdx n="0" f="v">
      <t c="3" si="227">
        <n x="225"/>
        <n x="654"/>
        <n x="103"/>
      </t>
    </mdx>
    <mdx n="0" f="v">
      <t c="3" si="227">
        <n x="225"/>
        <n x="606"/>
        <n x="103"/>
      </t>
    </mdx>
    <mdx n="0" f="v">
      <t c="3" si="227">
        <n x="225"/>
        <n x="625"/>
        <n x="103"/>
      </t>
    </mdx>
    <mdx n="0" f="v">
      <t c="3" si="227">
        <n x="225"/>
        <n x="628"/>
        <n x="103"/>
      </t>
    </mdx>
    <mdx n="0" f="v">
      <t c="3" si="227">
        <n x="225"/>
        <n x="633"/>
        <n x="103"/>
      </t>
    </mdx>
    <mdx n="0" f="v">
      <t c="3" si="227">
        <n x="225"/>
        <n x="640"/>
        <n x="103"/>
      </t>
    </mdx>
    <mdx n="0" f="v">
      <t c="3" si="227">
        <n x="225"/>
        <n x="626"/>
        <n x="103"/>
      </t>
    </mdx>
    <mdx n="0" f="v">
      <t c="3" si="227">
        <n x="225"/>
        <n x="634"/>
        <n x="103"/>
      </t>
    </mdx>
    <mdx n="0" f="v">
      <t c="3" si="227">
        <n x="225"/>
        <n x="642"/>
        <n x="103"/>
      </t>
    </mdx>
    <mdx n="0" f="v">
      <t c="3" si="227">
        <n x="225"/>
        <n x="338"/>
        <n x="118"/>
      </t>
    </mdx>
    <mdx n="0" f="v">
      <t c="3" si="227">
        <n x="225"/>
        <n x="337"/>
        <n x="118"/>
      </t>
    </mdx>
    <mdx n="0" f="v">
      <t c="3" si="227">
        <n x="225"/>
        <n x="345"/>
        <n x="118"/>
      </t>
    </mdx>
    <mdx n="0" f="v">
      <t c="3" si="227">
        <n x="225"/>
        <n x="339"/>
        <n x="118"/>
      </t>
    </mdx>
    <mdx n="0" f="v">
      <t c="3" si="227">
        <n x="225"/>
        <n x="323"/>
        <n x="118"/>
      </t>
    </mdx>
    <mdx n="0" f="v">
      <t c="3" si="227">
        <n x="225"/>
        <n x="565"/>
        <n x="118"/>
      </t>
    </mdx>
    <mdx n="0" f="v">
      <t c="3" si="227">
        <n x="225"/>
        <n x="284"/>
        <n x="118"/>
      </t>
    </mdx>
    <mdx n="0" f="v">
      <t c="3" si="227">
        <n x="225"/>
        <n x="564"/>
        <n x="118"/>
      </t>
    </mdx>
    <mdx n="0" f="v">
      <t c="3" si="227">
        <n x="225"/>
        <n x="566"/>
        <n x="118"/>
      </t>
    </mdx>
    <mdx n="0" f="v">
      <t c="3" si="227">
        <n x="225"/>
        <n x="302"/>
        <n x="118"/>
      </t>
    </mdx>
    <mdx n="0" f="v">
      <t c="3" si="227">
        <n x="225"/>
        <n x="342"/>
        <n x="118"/>
      </t>
    </mdx>
    <mdx n="0" f="v">
      <t c="3" si="227">
        <n x="225"/>
        <n x="332"/>
        <n x="118"/>
      </t>
    </mdx>
    <mdx n="0" f="v">
      <t c="3" si="227">
        <n x="225"/>
        <n x="331"/>
        <n x="118"/>
      </t>
    </mdx>
    <mdx n="0" f="v">
      <t c="3" si="227">
        <n x="225"/>
        <n x="349"/>
        <n x="118"/>
      </t>
    </mdx>
    <mdx n="0" f="v">
      <t c="3" si="227">
        <n x="225"/>
        <n x="553"/>
        <n x="118"/>
      </t>
    </mdx>
    <mdx n="0" f="v">
      <t c="3" si="227">
        <n x="225"/>
        <n x="351"/>
        <n x="118"/>
      </t>
    </mdx>
    <mdx n="0" f="v">
      <t c="3" si="227">
        <n x="225"/>
        <n x="554"/>
        <n x="118"/>
      </t>
    </mdx>
    <mdx n="0" f="v">
      <t c="3" si="227">
        <n x="225"/>
        <n x="556"/>
        <n x="118"/>
      </t>
    </mdx>
    <mdx n="0" f="v">
      <t c="3" si="227">
        <n x="225"/>
        <n x="296"/>
        <n x="118"/>
      </t>
    </mdx>
    <mdx n="0" f="v">
      <t c="3" si="227">
        <n x="225"/>
        <n x="567"/>
        <n x="118"/>
      </t>
    </mdx>
    <mdx n="0" f="v">
      <t c="3" si="227">
        <n x="225"/>
        <n x="563"/>
        <n x="118"/>
      </t>
    </mdx>
    <mdx n="0" f="v">
      <t c="3" si="227">
        <n x="225"/>
        <n x="344"/>
        <n x="118"/>
      </t>
    </mdx>
    <mdx n="0" f="v">
      <t c="3" si="227">
        <n x="225"/>
        <n x="313"/>
        <n x="118"/>
      </t>
    </mdx>
    <mdx n="0" f="v">
      <t c="3" si="227">
        <n x="225"/>
        <n x="335"/>
        <n x="118"/>
      </t>
    </mdx>
    <mdx n="0" f="v">
      <t c="3" si="227">
        <n x="225"/>
        <n x="309"/>
        <n x="118"/>
      </t>
    </mdx>
    <mdx n="0" f="v">
      <t c="3" si="227">
        <n x="225"/>
        <n x="557"/>
        <n x="118"/>
      </t>
    </mdx>
    <mdx n="0" f="v">
      <t c="3" si="227">
        <n x="225"/>
        <n x="551"/>
        <n x="118"/>
      </t>
    </mdx>
    <mdx n="0" f="v">
      <t c="3" si="227">
        <n x="225"/>
        <n x="333"/>
        <n x="118"/>
      </t>
    </mdx>
    <mdx n="0" f="v">
      <t c="3" si="227">
        <n x="225"/>
        <n x="558"/>
        <n x="118"/>
      </t>
    </mdx>
    <mdx n="0" f="v">
      <t c="3" si="227">
        <n x="225"/>
        <n x="340"/>
        <n x="118"/>
      </t>
    </mdx>
    <mdx n="0" f="v">
      <t c="3" si="227">
        <n x="225"/>
        <n x="571"/>
        <n x="118"/>
      </t>
    </mdx>
    <mdx n="0" f="v">
      <t c="3" si="227">
        <n x="225"/>
        <n x="298"/>
        <n x="118"/>
      </t>
    </mdx>
    <mdx n="0" f="v">
      <t c="3" si="227">
        <n x="225"/>
        <n x="575"/>
        <n x="118"/>
      </t>
    </mdx>
    <mdx n="0" f="v">
      <t c="3" si="227">
        <n x="225"/>
        <n x="605"/>
        <n x="118"/>
      </t>
    </mdx>
    <mdx n="0" f="v">
      <t c="3" si="227">
        <n x="225"/>
        <n x="569"/>
        <n x="118"/>
      </t>
    </mdx>
    <mdx n="0" f="v">
      <t c="3" si="227">
        <n x="225"/>
        <n x="602"/>
        <n x="118"/>
      </t>
    </mdx>
    <mdx n="0" f="v">
      <t c="3" si="227">
        <n x="225"/>
        <n x="618"/>
        <n x="118"/>
      </t>
    </mdx>
    <mdx n="0" f="v">
      <t c="3" si="227">
        <n x="225"/>
        <n x="590"/>
        <n x="118"/>
      </t>
    </mdx>
    <mdx n="0" f="v">
      <t c="3" si="227">
        <n x="225"/>
        <n x="592"/>
        <n x="118"/>
      </t>
    </mdx>
    <mdx n="0" f="v">
      <t c="3" si="227">
        <n x="225"/>
        <n x="593"/>
        <n x="118"/>
      </t>
    </mdx>
    <mdx n="0" f="v">
      <t c="3" si="227">
        <n x="225"/>
        <n x="594"/>
        <n x="118"/>
      </t>
    </mdx>
    <mdx n="0" f="v">
      <t c="3" si="227">
        <n x="225"/>
        <n x="595"/>
        <n x="118"/>
      </t>
    </mdx>
    <mdx n="0" f="v">
      <t c="3" si="227">
        <n x="225"/>
        <n x="596"/>
        <n x="118"/>
      </t>
    </mdx>
    <mdx n="0" f="v">
      <t c="3" si="227">
        <n x="225"/>
        <n x="599"/>
        <n x="118"/>
      </t>
    </mdx>
    <mdx n="0" f="v">
      <t c="3" si="227">
        <n x="225"/>
        <n x="582"/>
        <n x="118"/>
      </t>
    </mdx>
    <mdx n="0" f="v">
      <t c="3" si="227">
        <n x="225"/>
        <n x="623"/>
        <n x="118"/>
      </t>
    </mdx>
    <mdx n="0" f="v">
      <t c="3" si="227">
        <n x="225"/>
        <n x="580"/>
        <n x="118"/>
      </t>
    </mdx>
    <mdx n="0" f="v">
      <t c="3" si="227">
        <n x="225"/>
        <n x="573"/>
        <n x="118"/>
      </t>
    </mdx>
    <mdx n="0" f="v">
      <t c="3" si="227">
        <n x="225"/>
        <n x="581"/>
        <n x="118"/>
      </t>
    </mdx>
    <mdx n="0" f="v">
      <t c="3" si="227">
        <n x="225"/>
        <n x="585"/>
        <n x="118"/>
      </t>
    </mdx>
    <mdx n="0" f="v">
      <t c="3" si="227">
        <n x="225"/>
        <n x="587"/>
        <n x="118"/>
      </t>
    </mdx>
    <mdx n="0" f="v">
      <t c="3" si="227">
        <n x="225"/>
        <n x="624"/>
        <n x="118"/>
      </t>
    </mdx>
    <mdx n="0" f="v">
      <t c="3" si="227">
        <n x="225"/>
        <n x="615"/>
        <n x="118"/>
      </t>
    </mdx>
    <mdx n="0" f="v">
      <t c="3" si="227">
        <n x="225"/>
        <n x="588"/>
        <n x="118"/>
      </t>
    </mdx>
    <mdx n="0" f="v">
      <t c="3" si="227">
        <n x="225"/>
        <n x="601"/>
        <n x="118"/>
      </t>
    </mdx>
    <mdx n="0" f="v">
      <t c="3" si="227">
        <n x="225"/>
        <n x="584"/>
        <n x="118"/>
      </t>
    </mdx>
    <mdx n="0" f="v">
      <t c="3" si="227">
        <n x="225"/>
        <n x="609"/>
        <n x="118"/>
      </t>
    </mdx>
    <mdx n="0" f="v">
      <t c="3" si="227">
        <n x="225"/>
        <n x="612"/>
        <n x="118"/>
      </t>
    </mdx>
    <mdx n="0" f="v">
      <t c="3" si="227">
        <n x="225"/>
        <n x="621"/>
        <n x="118"/>
      </t>
    </mdx>
    <mdx n="0" f="v">
      <t c="3" si="227">
        <n x="225"/>
        <n x="619"/>
        <n x="118"/>
      </t>
    </mdx>
    <mdx n="0" f="v">
      <t c="3" si="227">
        <n x="225"/>
        <n x="614"/>
        <n x="118"/>
      </t>
    </mdx>
    <mdx n="0" f="v">
      <t c="3" si="227">
        <n x="225"/>
        <n x="617"/>
        <n x="118"/>
      </t>
    </mdx>
    <mdx n="0" f="v">
      <t c="3" si="227">
        <n x="225"/>
        <n x="622"/>
        <n x="118"/>
      </t>
    </mdx>
    <mdx n="0" f="v">
      <t c="3" si="227">
        <n x="225"/>
        <n x="643"/>
        <n x="118"/>
      </t>
    </mdx>
    <mdx n="0" f="v">
      <t c="3" si="227">
        <n x="225"/>
        <n x="639"/>
        <n x="118"/>
      </t>
    </mdx>
    <mdx n="0" f="v">
      <t c="3" si="227">
        <n x="225"/>
        <n x="644"/>
        <n x="118"/>
      </t>
    </mdx>
    <mdx n="0" f="v">
      <t c="3" si="227">
        <n x="225"/>
        <n x="635"/>
        <n x="118"/>
      </t>
    </mdx>
    <mdx n="0" f="v">
      <t c="3" si="227">
        <n x="225"/>
        <n x="636"/>
        <n x="118"/>
      </t>
    </mdx>
    <mdx n="0" f="v">
      <t c="3" si="227">
        <n x="225"/>
        <n x="637"/>
        <n x="118"/>
      </t>
    </mdx>
    <mdx n="0" f="v">
      <t c="3" si="227">
        <n x="225"/>
        <n x="645"/>
        <n x="118"/>
      </t>
    </mdx>
    <mdx n="0" f="v">
      <t c="3" si="227">
        <n x="225"/>
        <n x="654"/>
        <n x="118"/>
      </t>
    </mdx>
    <mdx n="0" f="v">
      <t c="3" si="227">
        <n x="225"/>
        <n x="646"/>
        <n x="118"/>
      </t>
    </mdx>
    <mdx n="0" f="v">
      <t c="3" si="227">
        <n x="225"/>
        <n x="647"/>
        <n x="118"/>
      </t>
    </mdx>
    <mdx n="0" f="v">
      <t c="3" si="227">
        <n x="225"/>
        <n x="648"/>
        <n x="118"/>
      </t>
    </mdx>
    <mdx n="0" f="v">
      <t c="3" si="227">
        <n x="225"/>
        <n x="649"/>
        <n x="118"/>
      </t>
    </mdx>
    <mdx n="0" f="v">
      <t c="3" si="227">
        <n x="225"/>
        <n x="651"/>
        <n x="118"/>
      </t>
    </mdx>
    <mdx n="0" f="v">
      <t c="3" si="227">
        <n x="225"/>
        <n x="606"/>
        <n x="118"/>
      </t>
    </mdx>
    <mdx n="0" f="v">
      <t c="3" si="227">
        <n x="225"/>
        <n x="628"/>
        <n x="118"/>
      </t>
    </mdx>
    <mdx n="0" f="v">
      <t c="3" si="227">
        <n x="225"/>
        <n x="633"/>
        <n x="118"/>
      </t>
    </mdx>
    <mdx n="0" f="v">
      <t c="3" si="227">
        <n x="225"/>
        <n x="641"/>
        <n x="118"/>
      </t>
    </mdx>
    <mdx n="0" f="v">
      <t c="3" si="227">
        <n x="225"/>
        <n x="640"/>
        <n x="118"/>
      </t>
    </mdx>
    <mdx n="0" f="v">
      <t c="3" si="227">
        <n x="225"/>
        <n x="607"/>
        <n x="118"/>
      </t>
    </mdx>
    <mdx n="0" f="v">
      <t c="3" si="227">
        <n x="225"/>
        <n x="629"/>
        <n x="118"/>
      </t>
    </mdx>
    <mdx n="0" f="v">
      <t c="3" si="227">
        <n x="225"/>
        <n x="626"/>
        <n x="118"/>
      </t>
    </mdx>
    <mdx n="0" f="v">
      <t c="3" si="227">
        <n x="225"/>
        <n x="655"/>
        <n x="118"/>
      </t>
    </mdx>
    <mdx n="0" f="v">
      <t c="3" si="227">
        <n x="225"/>
        <n x="337"/>
        <n x="104"/>
      </t>
    </mdx>
    <mdx n="0" f="v">
      <t c="3" si="227">
        <n x="225"/>
        <n x="317"/>
        <n x="104"/>
      </t>
    </mdx>
    <mdx n="0" f="v">
      <t c="3" si="227">
        <n x="225"/>
        <n x="566"/>
        <n x="104"/>
      </t>
    </mdx>
    <mdx n="0" f="v">
      <t c="3" si="227">
        <n x="225"/>
        <n x="285"/>
        <n x="104"/>
      </t>
    </mdx>
    <mdx n="0" f="v">
      <t c="3" si="227">
        <n x="225"/>
        <n x="308"/>
        <n x="104"/>
      </t>
    </mdx>
    <mdx n="0" f="v">
      <t c="3" si="227">
        <n x="225"/>
        <n x="563"/>
        <n x="104"/>
      </t>
    </mdx>
    <mdx n="0" f="v">
      <t c="3" si="227">
        <n x="225"/>
        <n x="567"/>
        <n x="104"/>
      </t>
    </mdx>
    <mdx n="0" f="v">
      <t c="3" si="227">
        <n x="225"/>
        <n x="352"/>
        <n x="104"/>
      </t>
    </mdx>
    <mdx n="0" f="v">
      <t c="3" si="227">
        <n x="225"/>
        <n x="302"/>
        <n x="104"/>
      </t>
    </mdx>
    <mdx n="0" f="v">
      <t c="3" si="227">
        <n x="225"/>
        <n x="342"/>
        <n x="104"/>
      </t>
    </mdx>
    <mdx n="0" f="v">
      <t c="3" si="227">
        <n x="225"/>
        <n x="332"/>
        <n x="104"/>
      </t>
    </mdx>
    <mdx n="0" f="v">
      <t c="3" si="227">
        <n x="225"/>
        <n x="349"/>
        <n x="104"/>
      </t>
    </mdx>
    <mdx n="0" f="v">
      <t c="3" si="227">
        <n x="225"/>
        <n x="553"/>
        <n x="104"/>
      </t>
    </mdx>
    <mdx n="0" f="v">
      <t c="3" si="227">
        <n x="225"/>
        <n x="330"/>
        <n x="104"/>
      </t>
    </mdx>
    <mdx n="0" f="v">
      <t c="3" si="227">
        <n x="225"/>
        <n x="351"/>
        <n x="104"/>
      </t>
    </mdx>
    <mdx n="0" f="v">
      <t c="3" si="227">
        <n x="225"/>
        <n x="554"/>
        <n x="104"/>
      </t>
    </mdx>
    <mdx n="0" f="v">
      <t c="3" si="227">
        <n x="225"/>
        <n x="568"/>
        <n x="104"/>
      </t>
    </mdx>
    <mdx n="0" f="v">
      <t c="3" si="227">
        <n x="225"/>
        <n x="556"/>
        <n x="104"/>
      </t>
    </mdx>
    <mdx n="0" f="v">
      <t c="3" si="227">
        <n x="225"/>
        <n x="296"/>
        <n x="104"/>
      </t>
    </mdx>
    <mdx n="0" f="v">
      <t c="3" si="227">
        <n x="225"/>
        <n x="344"/>
        <n x="104"/>
      </t>
    </mdx>
    <mdx n="0" f="v">
      <t c="3" si="227">
        <n x="225"/>
        <n x="313"/>
        <n x="104"/>
      </t>
    </mdx>
    <mdx n="0" f="v">
      <t c="3" si="227">
        <n x="225"/>
        <n x="335"/>
        <n x="104"/>
      </t>
    </mdx>
    <mdx n="0" f="v">
      <t c="3" si="227">
        <n x="225"/>
        <n x="309"/>
        <n x="104"/>
      </t>
    </mdx>
    <mdx n="0" f="v">
      <t c="3" si="227">
        <n x="225"/>
        <n x="334"/>
        <n x="104"/>
      </t>
    </mdx>
    <mdx n="0" f="v">
      <t c="3" si="227">
        <n x="225"/>
        <n x="557"/>
        <n x="104"/>
      </t>
    </mdx>
    <mdx n="0" f="v">
      <t c="3" si="227">
        <n x="225"/>
        <n x="558"/>
        <n x="104"/>
      </t>
    </mdx>
    <mdx n="0" f="v">
      <t c="3" si="227">
        <n x="225"/>
        <n x="559"/>
        <n x="104"/>
      </t>
    </mdx>
    <mdx n="0" f="v">
      <t c="3" si="227">
        <n x="225"/>
        <n x="560"/>
        <n x="104"/>
      </t>
    </mdx>
    <mdx n="0" f="v">
      <t c="3" si="227">
        <n x="225"/>
        <n x="562"/>
        <n x="104"/>
      </t>
    </mdx>
    <mdx n="0" f="v">
      <t c="3" si="227">
        <n x="225"/>
        <n x="564"/>
        <n x="104"/>
      </t>
    </mdx>
    <mdx n="0" f="v">
      <t c="3" si="227">
        <n x="225"/>
        <n x="340"/>
        <n x="104"/>
      </t>
    </mdx>
    <mdx n="0" f="v">
      <t c="3" si="227">
        <n x="225"/>
        <n x="300"/>
        <n x="104"/>
      </t>
    </mdx>
    <mdx n="0" f="v">
      <t c="3" si="227">
        <n x="225"/>
        <n x="552"/>
        <n x="104"/>
      </t>
    </mdx>
    <mdx n="0" f="v">
      <t c="3" si="227">
        <n x="225"/>
        <n x="575"/>
        <n x="104"/>
      </t>
    </mdx>
    <mdx n="0" f="v">
      <t c="3" si="227">
        <n x="225"/>
        <n x="577"/>
        <n x="104"/>
      </t>
    </mdx>
    <mdx n="0" f="v">
      <t c="3" si="227">
        <n x="225"/>
        <n x="578"/>
        <n x="104"/>
      </t>
    </mdx>
    <mdx n="0" f="v">
      <t c="3" si="227">
        <n x="225"/>
        <n x="353"/>
        <n x="104"/>
      </t>
    </mdx>
    <mdx n="0" f="v">
      <t c="3" si="227">
        <n x="225"/>
        <n x="347"/>
        <n x="104"/>
      </t>
    </mdx>
    <mdx n="0" f="v">
      <t c="3" si="227">
        <n x="225"/>
        <n x="585"/>
        <n x="104"/>
      </t>
    </mdx>
    <mdx n="0" f="v">
      <t c="3" si="227">
        <n x="225"/>
        <n x="571"/>
        <n x="104"/>
      </t>
    </mdx>
    <mdx n="0" f="v">
      <t c="3" si="227">
        <n x="225"/>
        <n x="617"/>
        <n x="104"/>
      </t>
    </mdx>
    <mdx n="0" f="v">
      <t c="3" si="227">
        <n x="225"/>
        <n x="569"/>
        <n x="104"/>
      </t>
    </mdx>
    <mdx n="0" f="v">
      <t c="3" si="227">
        <n x="225"/>
        <n x="602"/>
        <n x="104"/>
      </t>
    </mdx>
    <mdx n="0" f="v">
      <t c="3" si="227">
        <n x="225"/>
        <n x="619"/>
        <n x="104"/>
      </t>
    </mdx>
    <mdx n="0" f="v">
      <t c="3" si="227">
        <n x="225"/>
        <n x="621"/>
        <n x="104"/>
      </t>
    </mdx>
    <mdx n="0" f="v">
      <t c="3" si="227">
        <n x="225"/>
        <n x="591"/>
        <n x="104"/>
      </t>
    </mdx>
    <mdx n="0" f="v">
      <t c="3" si="227">
        <n x="225"/>
        <n x="592"/>
        <n x="104"/>
      </t>
    </mdx>
    <mdx n="0" f="v">
      <t c="3" si="227">
        <n x="225"/>
        <n x="594"/>
        <n x="104"/>
      </t>
    </mdx>
    <mdx n="0" f="v">
      <t c="3" si="227">
        <n x="225"/>
        <n x="595"/>
        <n x="104"/>
      </t>
    </mdx>
    <mdx n="0" f="v">
      <t c="3" si="227">
        <n x="225"/>
        <n x="596"/>
        <n x="104"/>
      </t>
    </mdx>
    <mdx n="0" f="v">
      <t c="3" si="227">
        <n x="225"/>
        <n x="600"/>
        <n x="104"/>
      </t>
    </mdx>
    <mdx n="0" f="v">
      <t c="3" si="227">
        <n x="225"/>
        <n x="582"/>
        <n x="104"/>
      </t>
    </mdx>
    <mdx n="0" f="v">
      <t c="3" si="227">
        <n x="225"/>
        <n x="604"/>
        <n x="104"/>
      </t>
    </mdx>
    <mdx n="0" f="v">
      <t c="3" si="227">
        <n x="225"/>
        <n x="583"/>
        <n x="104"/>
      </t>
    </mdx>
    <mdx n="0" f="v">
      <t c="3" si="227">
        <n x="225"/>
        <n x="555"/>
        <n x="104"/>
      </t>
    </mdx>
    <mdx n="0" f="v">
      <t c="3" si="227">
        <n x="225"/>
        <n x="570"/>
        <n x="104"/>
      </t>
    </mdx>
    <mdx n="0" f="v">
      <t c="3" si="227">
        <n x="225"/>
        <n x="605"/>
        <n x="104"/>
      </t>
    </mdx>
    <mdx n="0" f="v">
      <t c="3" si="227">
        <n x="225"/>
        <n x="618"/>
        <n x="104"/>
      </t>
    </mdx>
    <mdx n="0" f="v">
      <t c="3" si="227">
        <n x="225"/>
        <n x="614"/>
        <n x="104"/>
      </t>
    </mdx>
    <mdx n="0" f="v">
      <t c="3" si="227">
        <n x="225"/>
        <n x="613"/>
        <n x="104"/>
      </t>
    </mdx>
    <mdx n="0" f="v">
      <t c="3" si="227">
        <n x="225"/>
        <n x="597"/>
        <n x="104"/>
      </t>
    </mdx>
    <mdx n="0" f="v">
      <t c="3" si="227">
        <n x="225"/>
        <n x="601"/>
        <n x="104"/>
      </t>
    </mdx>
    <mdx n="0" f="v">
      <t c="3" si="227">
        <n x="225"/>
        <n x="598"/>
        <n x="104"/>
      </t>
    </mdx>
    <mdx n="0" f="v">
      <t c="3" si="227">
        <n x="225"/>
        <n x="609"/>
        <n x="104"/>
      </t>
    </mdx>
    <mdx n="0" f="v">
      <t c="3" si="227">
        <n x="225"/>
        <n x="610"/>
        <n x="104"/>
      </t>
    </mdx>
    <mdx n="0" f="v">
      <t c="3" si="227">
        <n x="225"/>
        <n x="611"/>
        <n x="104"/>
      </t>
    </mdx>
    <mdx n="0" f="v">
      <t c="3" si="227">
        <n x="225"/>
        <n x="620"/>
        <n x="104"/>
      </t>
    </mdx>
    <mdx n="0" f="v">
      <t c="3" si="227">
        <n x="225"/>
        <n x="616"/>
        <n x="104"/>
      </t>
    </mdx>
    <mdx n="0" f="v">
      <t c="3" si="227">
        <n x="225"/>
        <n x="608"/>
        <n x="104"/>
      </t>
    </mdx>
    <mdx n="0" f="v">
      <t c="3" si="227">
        <n x="225"/>
        <n x="622"/>
        <n x="104"/>
      </t>
    </mdx>
    <mdx n="0" f="v">
      <t c="3" si="227">
        <n x="225"/>
        <n x="643"/>
        <n x="104"/>
      </t>
    </mdx>
    <mdx n="0" f="v">
      <t c="3" si="227">
        <n x="225"/>
        <n x="635"/>
        <n x="104"/>
      </t>
    </mdx>
    <mdx n="0" f="v">
      <t c="3" si="227">
        <n x="225"/>
        <n x="637"/>
        <n x="104"/>
      </t>
    </mdx>
    <mdx n="0" f="v">
      <t c="3" si="227">
        <n x="225"/>
        <n x="639"/>
        <n x="104"/>
      </t>
    </mdx>
    <mdx n="0" f="v">
      <t c="3" si="227">
        <n x="225"/>
        <n x="646"/>
        <n x="104"/>
      </t>
    </mdx>
    <mdx n="0" f="v">
      <t c="3" si="227">
        <n x="225"/>
        <n x="650"/>
        <n x="104"/>
      </t>
    </mdx>
    <mdx n="0" f="v">
      <t c="3" si="227">
        <n x="225"/>
        <n x="651"/>
        <n x="104"/>
      </t>
    </mdx>
    <mdx n="0" f="v">
      <t c="3" si="227">
        <n x="225"/>
        <n x="652"/>
        <n x="104"/>
      </t>
    </mdx>
    <mdx n="0" f="v">
      <t c="3" si="227">
        <n x="225"/>
        <n x="606"/>
        <n x="104"/>
      </t>
    </mdx>
    <mdx n="0" f="v">
      <t c="3" si="227">
        <n x="225"/>
        <n x="625"/>
        <n x="104"/>
      </t>
    </mdx>
    <mdx n="0" f="v">
      <t c="3" si="227">
        <n x="225"/>
        <n x="628"/>
        <n x="104"/>
      </t>
    </mdx>
    <mdx n="0" f="v">
      <t c="3" si="227">
        <n x="225"/>
        <n x="633"/>
        <n x="104"/>
      </t>
    </mdx>
    <mdx n="0" f="v">
      <t c="3" si="227">
        <n x="225"/>
        <n x="641"/>
        <n x="104"/>
      </t>
    </mdx>
    <mdx n="0" f="v">
      <t c="3" si="227">
        <n x="225"/>
        <n x="640"/>
        <n x="104"/>
      </t>
    </mdx>
    <mdx n="0" f="v">
      <t c="3" si="227">
        <n x="225"/>
        <n x="607"/>
        <n x="104"/>
      </t>
    </mdx>
    <mdx n="0" f="v">
      <t c="3" si="227">
        <n x="225"/>
        <n x="629"/>
        <n x="104"/>
      </t>
    </mdx>
    <mdx n="0" f="v">
      <t c="3" si="227">
        <n x="225"/>
        <n x="631"/>
        <n x="104"/>
      </t>
    </mdx>
    <mdx n="0" f="v">
      <t c="3" si="227">
        <n x="225"/>
        <n x="634"/>
        <n x="104"/>
      </t>
    </mdx>
    <mdx n="0" f="v">
      <t c="3" si="227">
        <n x="225"/>
        <n x="638"/>
        <n x="104"/>
      </t>
    </mdx>
    <mdx n="0" f="v">
      <t c="3" si="227">
        <n x="225"/>
        <n x="642"/>
        <n x="104"/>
      </t>
    </mdx>
    <mdx n="0" f="v">
      <t c="3" si="227">
        <n x="225"/>
        <n x="322"/>
        <n x="119"/>
      </t>
    </mdx>
    <mdx n="0" f="v">
      <t c="3" si="227">
        <n x="225"/>
        <n x="338"/>
        <n x="119"/>
      </t>
    </mdx>
    <mdx n="0" f="v">
      <t c="3" si="227">
        <n x="225"/>
        <n x="318"/>
        <n x="119"/>
      </t>
    </mdx>
    <mdx n="0" f="v">
      <t c="3" si="227">
        <n x="225"/>
        <n x="337"/>
        <n x="119"/>
      </t>
    </mdx>
    <mdx n="0" f="v">
      <t c="3" si="227">
        <n x="225"/>
        <n x="345"/>
        <n x="119"/>
      </t>
    </mdx>
    <mdx n="0" f="v">
      <t c="3" si="227">
        <n x="225"/>
        <n x="317"/>
        <n x="119"/>
      </t>
    </mdx>
    <mdx n="0" f="v">
      <t c="3" si="227">
        <n x="225"/>
        <n x="288"/>
        <n x="119"/>
      </t>
    </mdx>
    <mdx n="0" f="v">
      <t c="3" si="227">
        <n x="225"/>
        <n x="287"/>
        <n x="119"/>
      </t>
    </mdx>
    <mdx n="0" f="v">
      <t c="3" si="227">
        <n x="225"/>
        <n x="310"/>
        <n x="119"/>
      </t>
    </mdx>
    <mdx n="0" f="v">
      <t c="3" si="227">
        <n x="225"/>
        <n x="303"/>
        <n x="119"/>
      </t>
    </mdx>
    <mdx n="0" f="v">
      <t c="3" si="227">
        <n x="225"/>
        <n x="568"/>
        <n x="119"/>
      </t>
    </mdx>
    <mdx n="0" f="v">
      <t c="3" si="227">
        <n x="225"/>
        <n x="302"/>
        <n x="119"/>
      </t>
    </mdx>
    <mdx n="0" f="v">
      <t c="3" si="227">
        <n x="225"/>
        <n x="342"/>
        <n x="119"/>
      </t>
    </mdx>
    <mdx n="0" f="v">
      <t c="3" si="227">
        <n x="225"/>
        <n x="331"/>
        <n x="119"/>
      </t>
    </mdx>
    <mdx n="0" f="v">
      <t c="3" si="227">
        <n x="225"/>
        <n x="349"/>
        <n x="119"/>
      </t>
    </mdx>
    <mdx n="0" f="v">
      <t c="3" si="227">
        <n x="225"/>
        <n x="553"/>
        <n x="119"/>
      </t>
    </mdx>
    <mdx n="0" f="v">
      <t c="3" si="227">
        <n x="225"/>
        <n x="569"/>
        <n x="119"/>
      </t>
    </mdx>
    <mdx n="0" f="v">
      <t c="3" si="227">
        <n x="225"/>
        <n x="564"/>
        <n x="119"/>
      </t>
    </mdx>
    <mdx n="0" f="v">
      <t c="3" si="227">
        <n x="225"/>
        <n x="313"/>
        <n x="119"/>
      </t>
    </mdx>
    <mdx n="0" f="v">
      <t c="3" si="227">
        <n x="225"/>
        <n x="335"/>
        <n x="119"/>
      </t>
    </mdx>
    <mdx n="0" f="v">
      <t c="3" si="227">
        <n x="225"/>
        <n x="309"/>
        <n x="119"/>
      </t>
    </mdx>
    <mdx n="0" f="v">
      <t c="3" si="227">
        <n x="225"/>
        <n x="334"/>
        <n x="119"/>
      </t>
    </mdx>
    <mdx n="0" f="v">
      <t c="3" si="227">
        <n x="225"/>
        <n x="279"/>
        <n x="119"/>
      </t>
    </mdx>
    <mdx n="0" f="v">
      <t c="3" si="227">
        <n x="225"/>
        <n x="333"/>
        <n x="119"/>
      </t>
    </mdx>
    <mdx n="0" f="v">
      <t c="3" si="227">
        <n x="225"/>
        <n x="550"/>
        <n x="119"/>
      </t>
    </mdx>
    <mdx n="0" f="v">
      <t c="3" si="227">
        <n x="225"/>
        <n x="549"/>
        <n x="119"/>
      </t>
    </mdx>
    <mdx n="0" f="v">
      <t c="3" si="227">
        <n x="225"/>
        <n x="558"/>
        <n x="119"/>
      </t>
    </mdx>
    <mdx n="0" f="v">
      <t c="3" si="227">
        <n x="225"/>
        <n x="559"/>
        <n x="119"/>
      </t>
    </mdx>
    <mdx n="0" f="v">
      <t c="3" si="227">
        <n x="225"/>
        <n x="561"/>
        <n x="119"/>
      </t>
    </mdx>
    <mdx n="0" f="v">
      <t c="3" si="227">
        <n x="225"/>
        <n x="296"/>
        <n x="119"/>
      </t>
    </mdx>
    <mdx n="0" f="v">
      <t c="3" si="227">
        <n x="225"/>
        <n x="563"/>
        <n x="119"/>
      </t>
    </mdx>
    <mdx n="0" f="v">
      <t c="3" si="227">
        <n x="225"/>
        <n x="565"/>
        <n x="119"/>
      </t>
    </mdx>
    <mdx n="0" f="v">
      <t c="3" si="227">
        <n x="225"/>
        <n x="571"/>
        <n x="119"/>
      </t>
    </mdx>
    <mdx n="0" f="v">
      <t c="3" si="227">
        <n x="225"/>
        <n x="340"/>
        <n x="119"/>
      </t>
    </mdx>
    <mdx n="0" f="v">
      <t c="3" si="227">
        <n x="225"/>
        <n x="300"/>
        <n x="119"/>
      </t>
    </mdx>
    <mdx n="0" f="v">
      <t c="3" si="227">
        <n x="225"/>
        <n x="298"/>
        <n x="119"/>
      </t>
    </mdx>
    <mdx n="0" f="v">
      <t c="3" si="227">
        <n x="225"/>
        <n x="552"/>
        <n x="119"/>
      </t>
    </mdx>
    <mdx n="0" f="v">
      <t c="3" si="227">
        <n x="225"/>
        <n x="576"/>
        <n x="119"/>
      </t>
    </mdx>
    <mdx n="0" f="v">
      <t c="3" si="227">
        <n x="225"/>
        <n x="578"/>
        <n x="119"/>
      </t>
    </mdx>
    <mdx n="0" f="v">
      <t c="3" si="227">
        <n x="225"/>
        <n x="579"/>
        <n x="119"/>
      </t>
    </mdx>
    <mdx n="0" f="v">
      <t c="3" si="227">
        <n x="225"/>
        <n x="353"/>
        <n x="119"/>
      </t>
    </mdx>
    <mdx n="0" f="v">
      <t c="3" si="227">
        <n x="225"/>
        <n x="347"/>
        <n x="119"/>
      </t>
    </mdx>
    <mdx n="0" f="v">
      <t c="3" si="227">
        <n x="225"/>
        <n x="585"/>
        <n x="119"/>
      </t>
    </mdx>
    <mdx n="0" f="v">
      <t c="3" si="227">
        <n x="225"/>
        <n x="586"/>
        <n x="119"/>
      </t>
    </mdx>
    <mdx n="0" f="v">
      <t c="3" si="227">
        <n x="225"/>
        <n x="587"/>
        <n x="119"/>
      </t>
    </mdx>
    <mdx n="0" f="v">
      <t c="3" si="227">
        <n x="225"/>
        <n x="588"/>
        <n x="119"/>
      </t>
    </mdx>
    <mdx n="0" f="v">
      <t c="3" si="227">
        <n x="225"/>
        <n x="589"/>
        <n x="119"/>
      </t>
    </mdx>
    <mdx n="0" f="v">
      <t c="3" si="227">
        <n x="225"/>
        <n x="592"/>
        <n x="119"/>
      </t>
    </mdx>
    <mdx n="0" f="v">
      <t c="3" si="227">
        <n x="225"/>
        <n x="594"/>
        <n x="119"/>
      </t>
    </mdx>
    <mdx n="0" f="v">
      <t c="3" si="227">
        <n x="225"/>
        <n x="603"/>
        <n x="119"/>
      </t>
    </mdx>
    <mdx n="0" f="v">
      <t c="3" si="227">
        <n x="225"/>
        <n x="600"/>
        <n x="119"/>
      </t>
    </mdx>
    <mdx n="0" f="v">
      <t c="3" si="227">
        <n x="225"/>
        <n x="604"/>
        <n x="119"/>
      </t>
    </mdx>
    <mdx n="0" f="v">
      <t c="3" si="227">
        <n x="225"/>
        <n x="602"/>
        <n x="119"/>
      </t>
    </mdx>
    <mdx n="0" f="v">
      <t c="3" si="227">
        <n x="225"/>
        <n x="605"/>
        <n x="119"/>
      </t>
    </mdx>
    <mdx n="0" f="v">
      <t c="3" si="227">
        <n x="225"/>
        <n x="572"/>
        <n x="119"/>
      </t>
    </mdx>
    <mdx n="0" f="v">
      <t c="3" si="227">
        <n x="225"/>
        <n x="573"/>
        <n x="119"/>
      </t>
    </mdx>
    <mdx n="0" f="v">
      <t c="3" si="227">
        <n x="225"/>
        <n x="555"/>
        <n x="119"/>
      </t>
    </mdx>
    <mdx n="0" f="v">
      <t c="3" si="227">
        <n x="225"/>
        <n x="570"/>
        <n x="119"/>
      </t>
    </mdx>
    <mdx n="0" f="v">
      <t c="3" si="227">
        <n x="225"/>
        <n x="574"/>
        <n x="119"/>
      </t>
    </mdx>
    <mdx n="0" f="v">
      <t c="3" si="227">
        <n x="225"/>
        <n x="582"/>
        <n x="119"/>
      </t>
    </mdx>
    <mdx n="0" f="v">
      <t c="3" si="227">
        <n x="225"/>
        <n x="617"/>
        <n x="119"/>
      </t>
    </mdx>
    <mdx n="0" f="v">
      <t c="3" si="227">
        <n x="225"/>
        <n x="608"/>
        <n x="119"/>
      </t>
    </mdx>
    <mdx n="0" f="v">
      <t c="3" si="227">
        <n x="225"/>
        <n x="618"/>
        <n x="119"/>
      </t>
    </mdx>
    <mdx n="0" f="v">
      <t c="3" si="227">
        <n x="225"/>
        <n x="619"/>
        <n x="119"/>
      </t>
    </mdx>
    <mdx n="0" f="v">
      <t c="3" si="227">
        <n x="225"/>
        <n x="584"/>
        <n x="119"/>
      </t>
    </mdx>
    <mdx n="0" f="v">
      <t c="3" si="227">
        <n x="225"/>
        <n x="609"/>
        <n x="119"/>
      </t>
    </mdx>
    <mdx n="0" f="v">
      <t c="3" si="227">
        <n x="225"/>
        <n x="621"/>
        <n x="119"/>
      </t>
    </mdx>
    <mdx n="0" f="v">
      <t c="3" si="227">
        <n x="225"/>
        <n x="622"/>
        <n x="119"/>
      </t>
    </mdx>
    <mdx n="0" f="v">
      <t c="3" si="227">
        <n x="225"/>
        <n x="623"/>
        <n x="119"/>
      </t>
    </mdx>
    <mdx n="0" f="v">
      <t c="3" si="227">
        <n x="225"/>
        <n x="632"/>
        <n x="119"/>
      </t>
    </mdx>
    <mdx n="0" f="v">
      <t c="3" si="227">
        <n x="225"/>
        <n x="636"/>
        <n x="119"/>
      </t>
    </mdx>
    <mdx n="0" f="v">
      <t c="3" si="227">
        <n x="225"/>
        <n x="637"/>
        <n x="119"/>
      </t>
    </mdx>
    <mdx n="0" f="v">
      <t c="3" si="227">
        <n x="225"/>
        <n x="639"/>
        <n x="119"/>
      </t>
    </mdx>
    <mdx n="0" f="v">
      <t c="3" si="227">
        <n x="225"/>
        <n x="643"/>
        <n x="119"/>
      </t>
    </mdx>
    <mdx n="0" f="v">
      <t c="3" si="227">
        <n x="225"/>
        <n x="647"/>
        <n x="119"/>
      </t>
    </mdx>
    <mdx n="0" f="v">
      <t c="3" si="227">
        <n x="225"/>
        <n x="648"/>
        <n x="119"/>
      </t>
    </mdx>
    <mdx n="0" f="v">
      <t c="3" si="227">
        <n x="225"/>
        <n x="650"/>
        <n x="119"/>
      </t>
    </mdx>
    <mdx n="0" f="v">
      <t c="3" si="227">
        <n x="225"/>
        <n x="651"/>
        <n x="119"/>
      </t>
    </mdx>
    <mdx n="0" f="v">
      <t c="3" si="227">
        <n x="225"/>
        <n x="653"/>
        <n x="119"/>
      </t>
    </mdx>
    <mdx n="0" f="v">
      <t c="3" si="227">
        <n x="225"/>
        <n x="606"/>
        <n x="119"/>
      </t>
    </mdx>
    <mdx n="0" f="v">
      <t c="3" si="227">
        <n x="225"/>
        <n x="625"/>
        <n x="119"/>
      </t>
    </mdx>
    <mdx n="0" f="v">
      <t c="3" si="227">
        <n x="225"/>
        <n x="628"/>
        <n x="119"/>
      </t>
    </mdx>
    <mdx n="0" f="v">
      <t c="3" si="227">
        <n x="225"/>
        <n x="633"/>
        <n x="119"/>
      </t>
    </mdx>
    <mdx n="0" f="v">
      <t c="3" si="227">
        <n x="225"/>
        <n x="640"/>
        <n x="119"/>
      </t>
    </mdx>
    <mdx n="0" f="v">
      <t c="3" si="227">
        <n x="225"/>
        <n x="630"/>
        <n x="119"/>
      </t>
    </mdx>
    <mdx n="0" f="v">
      <t c="3" si="227">
        <n x="225"/>
        <n x="634"/>
        <n x="119"/>
      </t>
    </mdx>
    <mdx n="0" f="v">
      <t c="3" si="227">
        <n x="225"/>
        <n x="655"/>
        <n x="119"/>
      </t>
    </mdx>
    <mdx n="0" f="v">
      <t c="3" si="227">
        <n x="225"/>
        <n x="642"/>
        <n x="119"/>
      </t>
    </mdx>
    <mdx n="0" f="v">
      <t c="3" si="227">
        <n x="225"/>
        <n x="322"/>
        <n x="105"/>
      </t>
    </mdx>
    <mdx n="0" f="v">
      <t c="3" si="227">
        <n x="225"/>
        <n x="341"/>
        <n x="105"/>
      </t>
    </mdx>
    <mdx n="0" f="v">
      <t c="3" si="227">
        <n x="225"/>
        <n x="296"/>
        <n x="105"/>
      </t>
    </mdx>
    <mdx n="0" f="v">
      <t c="3" si="227">
        <n x="225"/>
        <n x="564"/>
        <n x="105"/>
      </t>
    </mdx>
    <mdx n="0" f="v">
      <t c="3" si="227">
        <n x="225"/>
        <n x="302"/>
        <n x="105"/>
      </t>
    </mdx>
    <mdx n="0" f="v">
      <t c="3" si="227">
        <n x="225"/>
        <n x="342"/>
        <n x="105"/>
      </t>
    </mdx>
    <mdx n="0" f="v">
      <t c="3" si="227">
        <n x="225"/>
        <n x="332"/>
        <n x="105"/>
      </t>
    </mdx>
    <mdx n="0" f="v">
      <t c="3" si="227">
        <n x="225"/>
        <n x="331"/>
        <n x="105"/>
      </t>
    </mdx>
    <mdx n="0" f="v">
      <t c="3" si="227">
        <n x="225"/>
        <n x="349"/>
        <n x="105"/>
      </t>
    </mdx>
    <mdx n="0" f="v">
      <t c="3" si="227">
        <n x="225"/>
        <n x="553"/>
        <n x="105"/>
      </t>
    </mdx>
    <mdx n="0" f="v">
      <t c="3" si="227">
        <n x="225"/>
        <n x="351"/>
        <n x="105"/>
      </t>
    </mdx>
    <mdx n="0" f="v">
      <t c="3" si="227">
        <n x="225"/>
        <n x="565"/>
        <n x="105"/>
      </t>
    </mdx>
    <mdx n="0" f="v">
      <t c="3" si="227">
        <n x="225"/>
        <n x="344"/>
        <n x="105"/>
      </t>
    </mdx>
    <mdx n="0" f="v">
      <t c="3" si="227">
        <n x="225"/>
        <n x="335"/>
        <n x="105"/>
      </t>
    </mdx>
    <mdx n="0" f="v">
      <t c="3" si="227">
        <n x="225"/>
        <n x="309"/>
        <n x="105"/>
      </t>
    </mdx>
    <mdx n="0" f="v">
      <t c="3" si="227">
        <n x="225"/>
        <n x="334"/>
        <n x="105"/>
      </t>
    </mdx>
    <mdx n="0" f="v">
      <t c="3" si="227">
        <n x="225"/>
        <n x="557"/>
        <n x="105"/>
      </t>
    </mdx>
    <mdx n="0" f="v">
      <t c="3" si="227">
        <n x="225"/>
        <n x="333"/>
        <n x="105"/>
      </t>
    </mdx>
    <mdx n="0" f="v">
      <t c="3" si="227">
        <n x="225"/>
        <n x="558"/>
        <n x="105"/>
      </t>
    </mdx>
    <mdx n="0" f="v">
      <t c="3" si="227">
        <n x="225"/>
        <n x="561"/>
        <n x="105"/>
      </t>
    </mdx>
    <mdx n="0" f="v">
      <t c="3" si="227">
        <n x="225"/>
        <n x="566"/>
        <n x="105"/>
      </t>
    </mdx>
    <mdx n="0" f="v">
      <t c="3" si="227">
        <n x="225"/>
        <n x="569"/>
        <n x="105"/>
      </t>
    </mdx>
    <mdx n="0" f="v">
      <t c="3" si="227">
        <n x="225"/>
        <n x="298"/>
        <n x="105"/>
      </t>
    </mdx>
    <mdx n="0" f="v">
      <t c="3" si="227">
        <n x="225"/>
        <n x="552"/>
        <n x="105"/>
      </t>
    </mdx>
    <mdx n="0" f="v">
      <t c="3" si="227">
        <n x="225"/>
        <n x="576"/>
        <n x="105"/>
      </t>
    </mdx>
    <mdx n="0" f="v">
      <t c="3" si="227">
        <n x="225"/>
        <n x="579"/>
        <n x="105"/>
      </t>
    </mdx>
    <mdx n="0" f="v">
      <t c="3" si="227">
        <n x="225"/>
        <n x="353"/>
        <n x="105"/>
      </t>
    </mdx>
    <mdx n="0" f="v">
      <t c="3" si="227">
        <n x="225"/>
        <n x="347"/>
        <n x="105"/>
      </t>
    </mdx>
    <mdx n="0" f="v">
      <t c="3" si="227">
        <n x="225"/>
        <n x="340"/>
        <n x="105"/>
      </t>
    </mdx>
    <mdx n="0" f="v">
      <t c="3" si="227">
        <n x="225"/>
        <n x="571"/>
        <n x="105"/>
      </t>
    </mdx>
    <mdx n="0" f="v">
      <t c="3" si="227">
        <n x="225"/>
        <n x="582"/>
        <n x="105"/>
      </t>
    </mdx>
    <mdx n="0" f="v">
      <t c="3" si="227">
        <n x="225"/>
        <n x="621"/>
        <n x="105"/>
      </t>
    </mdx>
    <mdx n="0" f="v">
      <t c="3" si="227">
        <n x="225"/>
        <n x="585"/>
        <n x="105"/>
      </t>
    </mdx>
    <mdx n="0" f="v">
      <t c="3" si="227">
        <n x="225"/>
        <n x="590"/>
        <n x="105"/>
      </t>
    </mdx>
    <mdx n="0" f="v">
      <t c="3" si="227">
        <n x="225"/>
        <n x="591"/>
        <n x="105"/>
      </t>
    </mdx>
    <mdx n="0" f="v">
      <t c="3" si="227">
        <n x="225"/>
        <n x="593"/>
        <n x="105"/>
      </t>
    </mdx>
    <mdx n="0" f="v">
      <t c="3" si="227">
        <n x="225"/>
        <n x="595"/>
        <n x="105"/>
      </t>
    </mdx>
    <mdx n="0" f="v">
      <t c="3" si="227">
        <n x="225"/>
        <n x="588"/>
        <n x="105"/>
      </t>
    </mdx>
    <mdx n="0" f="v">
      <t c="3" si="227">
        <n x="225"/>
        <n x="586"/>
        <n x="105"/>
      </t>
    </mdx>
    <mdx n="0" f="v">
      <t c="3" si="227">
        <n x="225"/>
        <n x="603"/>
        <n x="105"/>
      </t>
    </mdx>
    <mdx n="0" f="v">
      <t c="3" si="227">
        <n x="225"/>
        <n x="602"/>
        <n x="105"/>
      </t>
    </mdx>
    <mdx n="0" f="v">
      <t c="3" si="227">
        <n x="225"/>
        <n x="605"/>
        <n x="105"/>
      </t>
    </mdx>
    <mdx n="0" f="v">
      <t c="3" si="227">
        <n x="225"/>
        <n x="587"/>
        <n x="105"/>
      </t>
    </mdx>
    <mdx n="0" f="v">
      <t c="3" si="227">
        <n x="225"/>
        <n x="580"/>
        <n x="105"/>
      </t>
    </mdx>
    <mdx n="0" f="v">
      <t c="3" si="227">
        <n x="225"/>
        <n x="581"/>
        <n x="105"/>
      </t>
    </mdx>
    <mdx n="0" f="v">
      <t c="3" si="227">
        <n x="225"/>
        <n x="570"/>
        <n x="105"/>
      </t>
    </mdx>
    <mdx n="0" f="v">
      <t c="3" si="227">
        <n x="225"/>
        <n x="574"/>
        <n x="105"/>
      </t>
    </mdx>
    <mdx n="0" f="v">
      <t c="3" si="227">
        <n x="225"/>
        <n x="600"/>
        <n x="105"/>
      </t>
    </mdx>
    <mdx n="0" f="v">
      <t c="3" si="227">
        <n x="225"/>
        <n x="617"/>
        <n x="105"/>
      </t>
    </mdx>
    <mdx n="0" f="v">
      <t c="3" si="227">
        <n x="225"/>
        <n x="618"/>
        <n x="105"/>
      </t>
    </mdx>
    <mdx n="0" f="v">
      <t c="3" si="227">
        <n x="225"/>
        <n x="597"/>
        <n x="105"/>
      </t>
    </mdx>
    <mdx n="0" f="v">
      <t c="3" si="227">
        <n x="225"/>
        <n x="584"/>
        <n x="105"/>
      </t>
    </mdx>
    <mdx n="0" f="v">
      <t c="3" si="227">
        <n x="225"/>
        <n x="598"/>
        <n x="105"/>
      </t>
    </mdx>
    <mdx n="0" f="v">
      <t c="3" si="227">
        <n x="225"/>
        <n x="610"/>
        <n x="105"/>
      </t>
    </mdx>
    <mdx n="0" f="v">
      <t c="3" si="227">
        <n x="225"/>
        <n x="611"/>
        <n x="105"/>
      </t>
    </mdx>
    <mdx n="0" f="v">
      <t c="3" si="227">
        <n x="225"/>
        <n x="619"/>
        <n x="105"/>
      </t>
    </mdx>
    <mdx n="0" f="v">
      <t c="3" si="227">
        <n x="225"/>
        <n x="608"/>
        <n x="105"/>
      </t>
    </mdx>
    <mdx n="0" f="v">
      <t c="3" si="227">
        <n x="225"/>
        <n x="622"/>
        <n x="105"/>
      </t>
    </mdx>
    <mdx n="0" f="v">
      <t c="3" si="227">
        <n x="225"/>
        <n x="614"/>
        <n x="105"/>
      </t>
    </mdx>
    <mdx n="0" f="v">
      <t c="3" si="227">
        <n x="225"/>
        <n x="635"/>
        <n x="105"/>
      </t>
    </mdx>
    <mdx n="0" f="v">
      <t c="3" si="227">
        <n x="225"/>
        <n x="637"/>
        <n x="105"/>
      </t>
    </mdx>
    <mdx n="0" f="v">
      <t c="3" si="227">
        <n x="225"/>
        <n x="645"/>
        <n x="105"/>
      </t>
    </mdx>
    <mdx n="0" f="v">
      <t c="3" si="227">
        <n x="225"/>
        <n x="639"/>
        <n x="105"/>
      </t>
    </mdx>
    <mdx n="0" f="v">
      <t c="3" si="227">
        <n x="225"/>
        <n x="643"/>
        <n x="105"/>
      </t>
    </mdx>
    <mdx n="0" f="v">
      <t c="3" si="227">
        <n x="225"/>
        <n x="647"/>
        <n x="105"/>
      </t>
    </mdx>
    <mdx n="0" f="v">
      <t c="3" si="227">
        <n x="225"/>
        <n x="648"/>
        <n x="105"/>
      </t>
    </mdx>
    <mdx n="0" f="v">
      <t c="3" si="227">
        <n x="225"/>
        <n x="649"/>
        <n x="105"/>
      </t>
    </mdx>
    <mdx n="0" f="v">
      <t c="3" si="227">
        <n x="225"/>
        <n x="650"/>
        <n x="105"/>
      </t>
    </mdx>
    <mdx n="0" f="v">
      <t c="3" si="227">
        <n x="225"/>
        <n x="653"/>
        <n x="105"/>
      </t>
    </mdx>
    <mdx n="0" f="v">
      <t c="3" si="227">
        <n x="225"/>
        <n x="654"/>
        <n x="105"/>
      </t>
    </mdx>
    <mdx n="0" f="v">
      <t c="3" si="227">
        <n x="225"/>
        <n x="606"/>
        <n x="105"/>
      </t>
    </mdx>
    <mdx n="0" f="v">
      <t c="3" si="227">
        <n x="225"/>
        <n x="633"/>
        <n x="105"/>
      </t>
    </mdx>
    <mdx n="0" f="v">
      <t c="3" si="227">
        <n x="225"/>
        <n x="641"/>
        <n x="105"/>
      </t>
    </mdx>
    <mdx n="0" f="v">
      <t c="3" si="227">
        <n x="225"/>
        <n x="640"/>
        <n x="105"/>
      </t>
    </mdx>
    <mdx n="0" f="v">
      <t c="3" si="227">
        <n x="225"/>
        <n x="626"/>
        <n x="105"/>
      </t>
    </mdx>
    <mdx n="0" f="v">
      <t c="3" si="227">
        <n x="225"/>
        <n x="631"/>
        <n x="105"/>
      </t>
    </mdx>
    <mdx n="0" f="v">
      <t c="3" si="227">
        <n x="225"/>
        <n x="634"/>
        <n x="105"/>
      </t>
    </mdx>
    <mdx n="0" f="v">
      <t c="3" si="227">
        <n x="225"/>
        <n x="638"/>
        <n x="105"/>
      </t>
    </mdx>
    <mdx n="0" f="v">
      <t c="3" si="227">
        <n x="225"/>
        <n x="308"/>
        <n x="120"/>
      </t>
    </mdx>
    <mdx n="0" f="v">
      <t c="3" si="227">
        <n x="225"/>
        <n x="284"/>
        <n x="120"/>
      </t>
    </mdx>
    <mdx n="0" f="v">
      <t c="3" si="227">
        <n x="225"/>
        <n x="341"/>
        <n x="120"/>
      </t>
    </mdx>
    <mdx n="0" f="v">
      <t c="3" si="227">
        <n x="225"/>
        <n x="302"/>
        <n x="120"/>
      </t>
    </mdx>
    <mdx n="0" f="v">
      <t c="3" si="227">
        <n x="225"/>
        <n x="342"/>
        <n x="120"/>
      </t>
    </mdx>
    <mdx n="0" f="v">
      <t c="3" si="227">
        <n x="225"/>
        <n x="330"/>
        <n x="120"/>
      </t>
    </mdx>
    <mdx n="0" f="v">
      <t c="3" si="227">
        <n x="225"/>
        <n x="351"/>
        <n x="120"/>
      </t>
    </mdx>
    <mdx n="0" f="v">
      <t c="3" si="227">
        <n x="225"/>
        <n x="554"/>
        <n x="120"/>
      </t>
    </mdx>
    <mdx n="0" f="v">
      <t c="3" si="227">
        <n x="225"/>
        <n x="296"/>
        <n x="120"/>
      </t>
    </mdx>
    <mdx n="0" f="v">
      <t c="3" si="227">
        <n x="225"/>
        <n x="565"/>
        <n x="120"/>
      </t>
    </mdx>
    <mdx n="0" f="v">
      <t c="3" si="227">
        <n x="225"/>
        <n x="564"/>
        <n x="120"/>
      </t>
    </mdx>
    <mdx n="0" f="v">
      <t c="3" si="227">
        <n x="225"/>
        <n x="566"/>
        <n x="120"/>
      </t>
    </mdx>
    <mdx n="0" f="v">
      <t c="3" si="227">
        <n x="225"/>
        <n x="344"/>
        <n x="120"/>
      </t>
    </mdx>
    <mdx n="0" f="v">
      <t c="3" si="227">
        <n x="225"/>
        <n x="335"/>
        <n x="120"/>
      </t>
    </mdx>
    <mdx n="0" f="v">
      <t c="3" si="227">
        <n x="225"/>
        <n x="334"/>
        <n x="120"/>
      </t>
    </mdx>
    <mdx n="0" f="v">
      <t c="3" si="227">
        <n x="225"/>
        <n x="557"/>
        <n x="120"/>
      </t>
    </mdx>
    <mdx n="0" f="v">
      <t c="3" si="227">
        <n x="225"/>
        <n x="551"/>
        <n x="120"/>
      </t>
    </mdx>
    <mdx n="0" f="v">
      <t c="3" si="227">
        <n x="225"/>
        <n x="559"/>
        <n x="120"/>
      </t>
    </mdx>
    <mdx n="0" f="v">
      <t c="3" si="227">
        <n x="225"/>
        <n x="561"/>
        <n x="120"/>
      </t>
    </mdx>
    <mdx n="0" f="v">
      <t c="3" si="227">
        <n x="225"/>
        <n x="562"/>
        <n x="120"/>
      </t>
    </mdx>
    <mdx n="0" f="v">
      <t c="3" si="227">
        <n x="225"/>
        <n x="556"/>
        <n x="120"/>
      </t>
    </mdx>
    <mdx n="0" f="v">
      <t c="3" si="227">
        <n x="225"/>
        <n x="568"/>
        <n x="120"/>
      </t>
    </mdx>
    <mdx n="0" f="v">
      <t c="3" si="227">
        <n x="225"/>
        <n x="569"/>
        <n x="120"/>
      </t>
    </mdx>
    <mdx n="0" f="v">
      <t c="3" si="227">
        <n x="225"/>
        <n x="354"/>
        <n x="120"/>
      </t>
    </mdx>
    <mdx n="0" f="v">
      <t c="3" si="227">
        <n x="225"/>
        <n x="578"/>
        <n x="120"/>
      </t>
    </mdx>
    <mdx n="0" f="v">
      <t c="3" si="227">
        <n x="225"/>
        <n x="579"/>
        <n x="120"/>
      </t>
    </mdx>
    <mdx n="0" f="v">
      <t c="3" si="227">
        <n x="225"/>
        <n x="353"/>
        <n x="120"/>
      </t>
    </mdx>
    <mdx n="0" f="v">
      <t c="3" si="227">
        <n x="225"/>
        <n x="347"/>
        <n x="120"/>
      </t>
    </mdx>
    <mdx n="0" f="v">
      <t c="3" si="227">
        <n x="225"/>
        <n x="571"/>
        <n x="120"/>
      </t>
    </mdx>
    <mdx n="0" f="v">
      <t c="3" si="227">
        <n x="225"/>
        <n x="600"/>
        <n x="120"/>
      </t>
    </mdx>
    <mdx n="0" f="v">
      <t c="3" si="227">
        <n x="225"/>
        <n x="602"/>
        <n x="120"/>
      </t>
    </mdx>
    <mdx n="0" f="v">
      <t c="3" si="227">
        <n x="225"/>
        <n x="603"/>
        <n x="120"/>
      </t>
    </mdx>
    <mdx n="0" f="v">
      <t c="3" si="227">
        <n x="225"/>
        <n x="589"/>
        <n x="120"/>
      </t>
    </mdx>
    <mdx n="0" f="v">
      <t c="3" si="227">
        <n x="225"/>
        <n x="590"/>
        <n x="120"/>
      </t>
    </mdx>
    <mdx n="0" f="v">
      <t c="3" si="227">
        <n x="225"/>
        <n x="591"/>
        <n x="120"/>
      </t>
    </mdx>
    <mdx n="0" f="v">
      <t c="3" si="227">
        <n x="225"/>
        <n x="592"/>
        <n x="120"/>
      </t>
    </mdx>
    <mdx n="0" f="v">
      <t c="3" si="227">
        <n x="225"/>
        <n x="594"/>
        <n x="120"/>
      </t>
    </mdx>
    <mdx n="0" f="v">
      <t c="3" si="227">
        <n x="225"/>
        <n x="596"/>
        <n x="120"/>
      </t>
    </mdx>
    <mdx n="0" f="v">
      <t c="3" si="227">
        <n x="225"/>
        <n x="585"/>
        <n x="120"/>
      </t>
    </mdx>
    <mdx n="0" f="v">
      <t c="3" si="227">
        <n x="225"/>
        <n x="587"/>
        <n x="120"/>
      </t>
    </mdx>
    <mdx n="0" f="v">
      <t c="3" si="227">
        <n x="225"/>
        <n x="604"/>
        <n x="120"/>
      </t>
    </mdx>
    <mdx n="0" f="v">
      <t c="3" si="227">
        <n x="225"/>
        <n x="616"/>
        <n x="120"/>
      </t>
    </mdx>
    <mdx n="0" f="v">
      <t c="3" si="227">
        <n x="225"/>
        <n x="588"/>
        <n x="120"/>
      </t>
    </mdx>
    <mdx n="0" f="v">
      <t c="3" si="227">
        <n x="225"/>
        <n x="586"/>
        <n x="120"/>
      </t>
    </mdx>
    <mdx n="0" f="v">
      <t c="3" si="227">
        <n x="225"/>
        <n x="572"/>
        <n x="120"/>
      </t>
    </mdx>
    <mdx n="0" f="v">
      <t c="3" si="227">
        <n x="225"/>
        <n x="580"/>
        <n x="120"/>
      </t>
    </mdx>
    <mdx n="0" f="v">
      <t c="3" si="227">
        <n x="225"/>
        <n x="573"/>
        <n x="120"/>
      </t>
    </mdx>
    <mdx n="0" f="v">
      <t c="3" si="227">
        <n x="225"/>
        <n x="555"/>
        <n x="120"/>
      </t>
    </mdx>
    <mdx n="0" f="v">
      <t c="3" si="227">
        <n x="225"/>
        <n x="570"/>
        <n x="120"/>
      </t>
    </mdx>
    <mdx n="0" f="v">
      <t c="3" si="227">
        <n x="225"/>
        <n x="599"/>
        <n x="120"/>
      </t>
    </mdx>
    <mdx n="0" f="v">
      <t c="3" si="227">
        <n x="225"/>
        <n x="614"/>
        <n x="120"/>
      </t>
    </mdx>
    <mdx n="0" f="v">
      <t c="3" si="227">
        <n x="225"/>
        <n x="622"/>
        <n x="120"/>
      </t>
    </mdx>
    <mdx n="0" f="v">
      <t c="3" si="227">
        <n x="225"/>
        <n x="597"/>
        <n x="120"/>
      </t>
    </mdx>
    <mdx n="0" f="v">
      <t c="3" si="227">
        <n x="225"/>
        <n x="618"/>
        <n x="120"/>
      </t>
    </mdx>
    <mdx n="0" f="v">
      <t c="3" si="227">
        <n x="225"/>
        <n x="621"/>
        <n x="120"/>
      </t>
    </mdx>
    <mdx n="0" f="v">
      <t c="3" si="227">
        <n x="225"/>
        <n x="623"/>
        <n x="120"/>
      </t>
    </mdx>
    <mdx n="0" f="v">
      <t c="3" si="227">
        <n x="225"/>
        <n x="619"/>
        <n x="120"/>
      </t>
    </mdx>
    <mdx n="0" f="v">
      <t c="3" si="227">
        <n x="225"/>
        <n x="620"/>
        <n x="120"/>
      </t>
    </mdx>
    <mdx n="0" f="v">
      <t c="3" si="227">
        <n x="225"/>
        <n x="608"/>
        <n x="120"/>
      </t>
    </mdx>
    <mdx n="0" f="v">
      <t c="3" si="227">
        <n x="225"/>
        <n x="643"/>
        <n x="120"/>
      </t>
    </mdx>
    <mdx n="0" f="v">
      <t c="3" si="227">
        <n x="225"/>
        <n x="644"/>
        <n x="120"/>
      </t>
    </mdx>
    <mdx n="0" f="v">
      <t c="3" si="227">
        <n x="225"/>
        <n x="635"/>
        <n x="120"/>
      </t>
    </mdx>
    <mdx n="0" f="v">
      <t c="3" si="227">
        <n x="225"/>
        <n x="636"/>
        <n x="120"/>
      </t>
    </mdx>
    <mdx n="0" f="v">
      <t c="3" si="227">
        <n x="225"/>
        <n x="637"/>
        <n x="120"/>
      </t>
    </mdx>
    <mdx n="0" f="v">
      <t c="3" si="227">
        <n x="225"/>
        <n x="639"/>
        <n x="120"/>
      </t>
    </mdx>
    <mdx n="0" f="v">
      <t c="3" si="227">
        <n x="225"/>
        <n x="646"/>
        <n x="120"/>
      </t>
    </mdx>
    <mdx n="0" f="v">
      <t c="3" si="227">
        <n x="225"/>
        <n x="648"/>
        <n x="120"/>
      </t>
    </mdx>
    <mdx n="0" f="v">
      <t c="3" si="227">
        <n x="225"/>
        <n x="650"/>
        <n x="120"/>
      </t>
    </mdx>
    <mdx n="0" f="v">
      <t c="3" si="227">
        <n x="225"/>
        <n x="651"/>
        <n x="120"/>
      </t>
    </mdx>
    <mdx n="0" f="v">
      <t c="3" si="227">
        <n x="225"/>
        <n x="652"/>
        <n x="120"/>
      </t>
    </mdx>
    <mdx n="0" f="v">
      <t c="3" si="227">
        <n x="225"/>
        <n x="606"/>
        <n x="120"/>
      </t>
    </mdx>
    <mdx n="0" f="v">
      <t c="3" si="227">
        <n x="225"/>
        <n x="625"/>
        <n x="120"/>
      </t>
    </mdx>
    <mdx n="0" f="v">
      <t c="3" si="227">
        <n x="225"/>
        <n x="627"/>
        <n x="120"/>
      </t>
    </mdx>
    <mdx n="0" f="v">
      <t c="3" si="227">
        <n x="225"/>
        <n x="628"/>
        <n x="120"/>
      </t>
    </mdx>
    <mdx n="0" f="v">
      <t c="3" si="227">
        <n x="225"/>
        <n x="641"/>
        <n x="120"/>
      </t>
    </mdx>
    <mdx n="0" f="v">
      <t c="3" si="227">
        <n x="225"/>
        <n x="640"/>
        <n x="120"/>
      </t>
    </mdx>
    <mdx n="0" f="v">
      <t c="3" si="227">
        <n x="225"/>
        <n x="630"/>
        <n x="120"/>
      </t>
    </mdx>
    <mdx n="0" f="v">
      <t c="3" si="227">
        <n x="225"/>
        <n x="629"/>
        <n x="120"/>
      </t>
    </mdx>
    <mdx n="0" f="v">
      <t c="3" si="227">
        <n x="225"/>
        <n x="626"/>
        <n x="120"/>
      </t>
    </mdx>
    <mdx n="0" f="v">
      <t c="3" si="227">
        <n x="225"/>
        <n x="634"/>
        <n x="120"/>
      </t>
    </mdx>
    <mdx n="0" f="v">
      <t c="3" si="227">
        <n x="225"/>
        <n x="638"/>
        <n x="120"/>
      </t>
    </mdx>
    <mdx n="0" f="v">
      <t c="3" si="227">
        <n x="225"/>
        <n x="322"/>
        <n x="121"/>
      </t>
    </mdx>
    <mdx n="0" f="v">
      <t c="3" si="227">
        <n x="225"/>
        <n x="318"/>
        <n x="121"/>
      </t>
    </mdx>
    <mdx n="0" f="v">
      <t c="3" si="227">
        <n x="225"/>
        <n x="345"/>
        <n x="121"/>
      </t>
    </mdx>
    <mdx n="0" f="v">
      <t c="3" si="227">
        <n x="225"/>
        <n x="323"/>
        <n x="121"/>
      </t>
    </mdx>
    <mdx n="0" f="v">
      <t c="3" si="227">
        <n x="225"/>
        <n x="295"/>
        <n x="121"/>
      </t>
    </mdx>
    <mdx n="0" f="v">
      <t c="3" si="227">
        <n x="225"/>
        <n x="352"/>
        <n x="121"/>
      </t>
    </mdx>
    <mdx n="0" f="v">
      <t c="3" si="227">
        <n x="225"/>
        <n x="302"/>
        <n x="121"/>
      </t>
    </mdx>
    <mdx n="0" f="v">
      <t c="3" si="227">
        <n x="225"/>
        <n x="331"/>
        <n x="121"/>
      </t>
    </mdx>
    <mdx n="0" f="v">
      <t c="3" si="227">
        <n x="225"/>
        <n x="553"/>
        <n x="121"/>
      </t>
    </mdx>
    <mdx n="0" f="v">
      <t c="3" si="227">
        <n x="225"/>
        <n x="330"/>
        <n x="121"/>
      </t>
    </mdx>
    <mdx n="0" f="v">
      <t c="3" si="227">
        <n x="225"/>
        <n x="351"/>
        <n x="121"/>
      </t>
    </mdx>
    <mdx n="0" f="v">
      <t c="3" si="227">
        <n x="225"/>
        <n x="554"/>
        <n x="121"/>
      </t>
    </mdx>
    <mdx n="0" f="v">
      <t c="3" si="227">
        <n x="225"/>
        <n x="571"/>
        <n x="121"/>
      </t>
    </mdx>
    <mdx n="0" f="v">
      <t c="3" si="227">
        <n x="225"/>
        <n x="565"/>
        <n x="121"/>
      </t>
    </mdx>
    <mdx n="0" f="v">
      <t c="3" si="227">
        <n x="225"/>
        <n x="296"/>
        <n x="121"/>
      </t>
    </mdx>
    <mdx n="0" f="v">
      <t c="3" si="227">
        <n x="225"/>
        <n x="566"/>
        <n x="121"/>
      </t>
    </mdx>
    <mdx n="0" f="v">
      <t c="3" si="227">
        <n x="225"/>
        <n x="563"/>
        <n x="121"/>
      </t>
    </mdx>
    <mdx n="0" f="v">
      <t c="3" si="227">
        <n x="225"/>
        <n x="344"/>
        <n x="121"/>
      </t>
    </mdx>
    <mdx n="0" f="v">
      <t c="3" si="227">
        <n x="225"/>
        <n x="313"/>
        <n x="121"/>
      </t>
    </mdx>
    <mdx n="0" f="v">
      <t c="3" si="227">
        <n x="225"/>
        <n x="335"/>
        <n x="121"/>
      </t>
    </mdx>
    <mdx n="0" f="v">
      <t c="3" si="227">
        <n x="225"/>
        <n x="309"/>
        <n x="121"/>
      </t>
    </mdx>
    <mdx n="0" f="v">
      <t c="3" si="227">
        <n x="225"/>
        <n x="279"/>
        <n x="121"/>
      </t>
    </mdx>
    <mdx n="0" f="v">
      <t c="3" si="227">
        <n x="225"/>
        <n x="557"/>
        <n x="121"/>
      </t>
    </mdx>
    <mdx n="0" f="v">
      <t c="3" si="227">
        <n x="225"/>
        <n x="333"/>
        <n x="121"/>
      </t>
    </mdx>
    <mdx n="0" f="v">
      <t c="3" si="227">
        <n x="225"/>
        <n x="558"/>
        <n x="121"/>
      </t>
    </mdx>
    <mdx n="0" f="v">
      <t c="3" si="227">
        <n x="225"/>
        <n x="559"/>
        <n x="121"/>
      </t>
    </mdx>
    <mdx n="0" f="v">
      <t c="3" si="227">
        <n x="225"/>
        <n x="561"/>
        <n x="121"/>
      </t>
    </mdx>
    <mdx n="0" f="v">
      <t c="3" si="227">
        <n x="225"/>
        <n x="562"/>
        <n x="121"/>
      </t>
    </mdx>
    <mdx n="0" f="v">
      <t c="3" si="227">
        <n x="225"/>
        <n x="568"/>
        <n x="121"/>
      </t>
    </mdx>
    <mdx n="0" f="v">
      <t c="3" si="227">
        <n x="225"/>
        <n x="556"/>
        <n x="121"/>
      </t>
    </mdx>
    <mdx n="0" f="v">
      <t c="3" si="227">
        <n x="225"/>
        <n x="569"/>
        <n x="121"/>
      </t>
    </mdx>
    <mdx n="0" f="v">
      <t c="3" si="227">
        <n x="225"/>
        <n x="298"/>
        <n x="121"/>
      </t>
    </mdx>
    <mdx n="0" f="v">
      <t c="3" si="227">
        <n x="225"/>
        <n x="552"/>
        <n x="121"/>
      </t>
    </mdx>
    <mdx n="0" f="v">
      <t c="3" si="227">
        <n x="225"/>
        <n x="575"/>
        <n x="121"/>
      </t>
    </mdx>
    <mdx n="0" f="v">
      <t c="3" si="227">
        <n x="225"/>
        <n x="577"/>
        <n x="121"/>
      </t>
    </mdx>
    <mdx n="0" f="v">
      <t c="3" si="227">
        <n x="225"/>
        <n x="578"/>
        <n x="121"/>
      </t>
    </mdx>
    <mdx n="0" f="v">
      <t c="3" si="227">
        <n x="225"/>
        <n x="579"/>
        <n x="121"/>
      </t>
    </mdx>
    <mdx n="0" f="v">
      <t c="3" si="227">
        <n x="225"/>
        <n x="602"/>
        <n x="121"/>
      </t>
    </mdx>
    <mdx n="0" f="v">
      <t c="3" si="227">
        <n x="225"/>
        <n x="603"/>
        <n x="121"/>
      </t>
    </mdx>
    <mdx n="0" f="v">
      <t c="3" si="227">
        <n x="225"/>
        <n x="615"/>
        <n x="121"/>
      </t>
    </mdx>
    <mdx n="0" f="v">
      <t c="3" si="227">
        <n x="225"/>
        <n x="604"/>
        <n x="121"/>
      </t>
    </mdx>
    <mdx n="0" f="v">
      <t c="3" si="227">
        <n x="225"/>
        <n x="589"/>
        <n x="121"/>
      </t>
    </mdx>
    <mdx n="0" f="v">
      <t c="3" si="227">
        <n x="225"/>
        <n x="590"/>
        <n x="121"/>
      </t>
    </mdx>
    <mdx n="0" f="v">
      <t c="3" si="227">
        <n x="225"/>
        <n x="591"/>
        <n x="121"/>
      </t>
    </mdx>
    <mdx n="0" f="v">
      <t c="3" si="227">
        <n x="225"/>
        <n x="592"/>
        <n x="121"/>
      </t>
    </mdx>
    <mdx n="0" f="v">
      <t c="3" si="227">
        <n x="225"/>
        <n x="593"/>
        <n x="121"/>
      </t>
    </mdx>
    <mdx n="0" f="v">
      <t c="3" si="227">
        <n x="225"/>
        <n x="594"/>
        <n x="121"/>
      </t>
    </mdx>
    <mdx n="0" f="v">
      <t c="3" si="227">
        <n x="225"/>
        <n x="595"/>
        <n x="121"/>
      </t>
    </mdx>
    <mdx n="0" f="v">
      <t c="3" si="227">
        <n x="225"/>
        <n x="585"/>
        <n x="121"/>
      </t>
    </mdx>
    <mdx n="0" f="v">
      <t c="3" si="227">
        <n x="225"/>
        <n x="588"/>
        <n x="121"/>
      </t>
    </mdx>
    <mdx n="0" f="v">
      <t c="3" si="227">
        <n x="225"/>
        <n x="582"/>
        <n x="121"/>
      </t>
    </mdx>
    <mdx n="0" f="v">
      <t c="3" si="227">
        <n x="225"/>
        <n x="580"/>
        <n x="121"/>
      </t>
    </mdx>
    <mdx n="0" f="v">
      <t c="3" si="227">
        <n x="225"/>
        <n x="573"/>
        <n x="121"/>
      </t>
    </mdx>
    <mdx n="0" f="v">
      <t c="3" si="227">
        <n x="225"/>
        <n x="583"/>
        <n x="121"/>
      </t>
    </mdx>
    <mdx n="0" f="v">
      <t c="3" si="227">
        <n x="225"/>
        <n x="555"/>
        <n x="121"/>
      </t>
    </mdx>
    <mdx n="0" f="v">
      <t c="3" si="227">
        <n x="225"/>
        <n x="586"/>
        <n x="121"/>
      </t>
    </mdx>
    <mdx n="0" f="v">
      <t c="3" si="227">
        <n x="225"/>
        <n x="616"/>
        <n x="121"/>
      </t>
    </mdx>
    <mdx n="0" f="v">
      <t c="3" si="227">
        <n x="225"/>
        <n x="608"/>
        <n x="121"/>
      </t>
    </mdx>
    <mdx n="0" f="v">
      <t c="3" si="227">
        <n x="225"/>
        <n x="622"/>
        <n x="121"/>
      </t>
    </mdx>
    <mdx n="0" f="v">
      <t c="3" si="227">
        <n x="225"/>
        <n x="639"/>
        <n x="121"/>
      </t>
    </mdx>
    <mdx n="0" f="v">
      <t c="3" si="227">
        <n x="225"/>
        <n x="597"/>
        <n x="121"/>
      </t>
    </mdx>
    <mdx n="0" f="v">
      <t c="3" si="227">
        <n x="225"/>
        <n x="598"/>
        <n x="121"/>
      </t>
    </mdx>
    <mdx n="0" f="v">
      <t c="3" si="227">
        <n x="225"/>
        <n x="609"/>
        <n x="121"/>
      </t>
    </mdx>
    <mdx n="0" f="v">
      <t c="3" si="227">
        <n x="225"/>
        <n x="610"/>
        <n x="121"/>
      </t>
    </mdx>
    <mdx n="0" f="v">
      <t c="3" si="227">
        <n x="225"/>
        <n x="611"/>
        <n x="121"/>
      </t>
    </mdx>
    <mdx n="0" f="v">
      <t c="3" si="227">
        <n x="225"/>
        <n x="617"/>
        <n x="121"/>
      </t>
    </mdx>
    <mdx n="0" f="v">
      <t c="3" si="227">
        <n x="225"/>
        <n x="618"/>
        <n x="121"/>
      </t>
    </mdx>
    <mdx n="0" f="v">
      <t c="3" si="227">
        <n x="225"/>
        <n x="619"/>
        <n x="121"/>
      </t>
    </mdx>
    <mdx n="0" f="v">
      <t c="3" si="227">
        <n x="225"/>
        <n x="613"/>
        <n x="121"/>
      </t>
    </mdx>
    <mdx n="0" f="v">
      <t c="3" si="227">
        <n x="225"/>
        <n x="635"/>
        <n x="121"/>
      </t>
    </mdx>
    <mdx n="0" f="v">
      <t c="3" si="227">
        <n x="225"/>
        <n x="637"/>
        <n x="121"/>
      </t>
    </mdx>
    <mdx n="0" f="v">
      <t c="3" si="227">
        <n x="225"/>
        <n x="632"/>
        <n x="121"/>
      </t>
    </mdx>
    <mdx n="0" f="v">
      <t c="3" si="227">
        <n x="225"/>
        <n x="654"/>
        <n x="121"/>
      </t>
    </mdx>
    <mdx n="0" f="v">
      <t c="3" si="227">
        <n x="225"/>
        <n x="648"/>
        <n x="121"/>
      </t>
    </mdx>
    <mdx n="0" f="v">
      <t c="3" si="227">
        <n x="225"/>
        <n x="649"/>
        <n x="121"/>
      </t>
    </mdx>
    <mdx n="0" f="v">
      <t c="3" si="227">
        <n x="225"/>
        <n x="651"/>
        <n x="121"/>
      </t>
    </mdx>
    <mdx n="0" f="v">
      <t c="3" si="227">
        <n x="225"/>
        <n x="653"/>
        <n x="121"/>
      </t>
    </mdx>
    <mdx n="0" f="v">
      <t c="3" si="227">
        <n x="225"/>
        <n x="606"/>
        <n x="121"/>
      </t>
    </mdx>
    <mdx n="0" f="v">
      <t c="3" si="227">
        <n x="225"/>
        <n x="625"/>
        <n x="121"/>
      </t>
    </mdx>
    <mdx n="0" f="v">
      <t c="3" si="227">
        <n x="225"/>
        <n x="628"/>
        <n x="121"/>
      </t>
    </mdx>
    <mdx n="0" f="v">
      <t c="3" si="227">
        <n x="225"/>
        <n x="641"/>
        <n x="121"/>
      </t>
    </mdx>
    <mdx n="0" f="v">
      <t c="3" si="227">
        <n x="225"/>
        <n x="640"/>
        <n x="121"/>
      </t>
    </mdx>
    <mdx n="0" f="v">
      <t c="3" si="227">
        <n x="225"/>
        <n x="630"/>
        <n x="121"/>
      </t>
    </mdx>
    <mdx n="0" f="v">
      <t c="3" si="227">
        <n x="225"/>
        <n x="629"/>
        <n x="121"/>
      </t>
    </mdx>
    <mdx n="0" f="v">
      <t c="3" si="227">
        <n x="225"/>
        <n x="626"/>
        <n x="121"/>
      </t>
    </mdx>
    <mdx n="0" f="v">
      <t c="3" si="227">
        <n x="225"/>
        <n x="634"/>
        <n x="121"/>
      </t>
    </mdx>
    <mdx n="0" f="v">
      <t c="3" si="227">
        <n x="225"/>
        <n x="638"/>
        <n x="121"/>
      </t>
    </mdx>
    <mdx n="0" f="v">
      <t c="3" si="227">
        <n x="225"/>
        <n x="322"/>
        <n x="106"/>
      </t>
    </mdx>
    <mdx n="0" f="v">
      <t c="3" si="227">
        <n x="225"/>
        <n x="302"/>
        <n x="106"/>
      </t>
    </mdx>
    <mdx n="0" f="v">
      <t c="3" si="227">
        <n x="225"/>
        <n x="331"/>
        <n x="106"/>
      </t>
    </mdx>
    <mdx n="0" f="v">
      <t c="3" si="227">
        <n x="225"/>
        <n x="553"/>
        <n x="106"/>
      </t>
    </mdx>
    <mdx n="0" f="v">
      <t c="3" si="227">
        <n x="225"/>
        <n x="330"/>
        <n x="106"/>
      </t>
    </mdx>
    <mdx n="0" f="v">
      <t c="3" si="227">
        <n x="225"/>
        <n x="554"/>
        <n x="106"/>
      </t>
    </mdx>
    <mdx n="0" f="v">
      <t c="3" si="227">
        <n x="225"/>
        <n x="565"/>
        <n x="106"/>
      </t>
    </mdx>
    <mdx n="0" f="v">
      <t c="3" si="227">
        <n x="225"/>
        <n x="603"/>
        <n x="106"/>
      </t>
    </mdx>
    <mdx n="0" f="v">
      <t c="3" si="227">
        <n x="225"/>
        <n x="341"/>
        <n x="106"/>
      </t>
    </mdx>
    <mdx n="0" f="v">
      <t c="3" si="227">
        <n x="225"/>
        <n x="295"/>
        <n x="106"/>
      </t>
    </mdx>
    <mdx n="0" f="v">
      <t c="3" si="227">
        <n x="225"/>
        <n x="567"/>
        <n x="106"/>
      </t>
    </mdx>
    <mdx n="0" f="v">
      <t c="3" si="227">
        <n x="225"/>
        <n x="568"/>
        <n x="106"/>
      </t>
    </mdx>
    <mdx n="0" f="v">
      <t c="3" si="227">
        <n x="225"/>
        <n x="344"/>
        <n x="106"/>
      </t>
    </mdx>
    <mdx n="0" f="v">
      <t c="3" si="227">
        <n x="225"/>
        <n x="335"/>
        <n x="106"/>
      </t>
    </mdx>
    <mdx n="0" f="v">
      <t c="3" si="227">
        <n x="225"/>
        <n x="334"/>
        <n x="106"/>
      </t>
    </mdx>
    <mdx n="0" f="v">
      <t c="3" si="227">
        <n x="225"/>
        <n x="557"/>
        <n x="106"/>
      </t>
    </mdx>
    <mdx n="0" f="v">
      <t c="3" si="227">
        <n x="225"/>
        <n x="549"/>
        <n x="106"/>
      </t>
    </mdx>
    <mdx n="0" f="v">
      <t c="3" si="227">
        <n x="225"/>
        <n x="558"/>
        <n x="106"/>
      </t>
    </mdx>
    <mdx n="0" f="v">
      <t c="3" si="227">
        <n x="225"/>
        <n x="560"/>
        <n x="106"/>
      </t>
    </mdx>
    <mdx n="0" f="v">
      <t c="3" si="227">
        <n x="225"/>
        <n x="561"/>
        <n x="106"/>
      </t>
    </mdx>
    <mdx n="0" f="v">
      <t c="3" si="227">
        <n x="225"/>
        <n x="562"/>
        <n x="106"/>
      </t>
    </mdx>
    <mdx n="0" f="v">
      <t c="3" si="227">
        <n x="225"/>
        <n x="296"/>
        <n x="106"/>
      </t>
    </mdx>
    <mdx n="0" f="v">
      <t c="3" si="227">
        <n x="225"/>
        <n x="564"/>
        <n x="106"/>
      </t>
    </mdx>
    <mdx n="0" f="v">
      <t c="3" si="227">
        <n x="225"/>
        <n x="300"/>
        <n x="106"/>
      </t>
    </mdx>
    <mdx n="0" f="v">
      <t c="3" si="227">
        <n x="225"/>
        <n x="575"/>
        <n x="106"/>
      </t>
    </mdx>
    <mdx n="0" f="v">
      <t c="3" si="227">
        <n x="225"/>
        <n x="578"/>
        <n x="106"/>
      </t>
    </mdx>
    <mdx n="0" f="v">
      <t c="3" si="227">
        <n x="225"/>
        <n x="340"/>
        <n x="106"/>
      </t>
    </mdx>
    <mdx n="0" f="v">
      <t c="3" si="227">
        <n x="225"/>
        <n x="599"/>
        <n x="106"/>
      </t>
    </mdx>
    <mdx n="0" f="v">
      <t c="3" si="227">
        <n x="225"/>
        <n x="586"/>
        <n x="106"/>
      </t>
    </mdx>
    <mdx n="0" f="v">
      <t c="3" si="227">
        <n x="225"/>
        <n x="604"/>
        <n x="106"/>
      </t>
    </mdx>
    <mdx n="0" f="v">
      <t c="3" si="227">
        <n x="225"/>
        <n x="605"/>
        <n x="106"/>
      </t>
    </mdx>
    <mdx n="0" f="v">
      <t c="3" si="227">
        <n x="225"/>
        <n x="589"/>
        <n x="106"/>
      </t>
    </mdx>
    <mdx n="0" f="v">
      <t c="3" si="227">
        <n x="225"/>
        <n x="590"/>
        <n x="106"/>
      </t>
    </mdx>
    <mdx n="0" f="v">
      <t c="3" si="227">
        <n x="225"/>
        <n x="591"/>
        <n x="106"/>
      </t>
    </mdx>
    <mdx n="0" f="v">
      <t c="3" si="227">
        <n x="225"/>
        <n x="592"/>
        <n x="106"/>
      </t>
    </mdx>
    <mdx n="0" f="v">
      <t c="3" si="227">
        <n x="225"/>
        <n x="593"/>
        <n x="106"/>
      </t>
    </mdx>
    <mdx n="0" f="v">
      <t c="3" si="227">
        <n x="225"/>
        <n x="594"/>
        <n x="106"/>
      </t>
    </mdx>
    <mdx n="0" f="v">
      <t c="3" si="227">
        <n x="225"/>
        <n x="595"/>
        <n x="106"/>
      </t>
    </mdx>
    <mdx n="0" f="v">
      <t c="3" si="227">
        <n x="225"/>
        <n x="585"/>
        <n x="106"/>
      </t>
    </mdx>
    <mdx n="0" f="v">
      <t c="3" si="227">
        <n x="225"/>
        <n x="614"/>
        <n x="106"/>
      </t>
    </mdx>
    <mdx n="0" f="v">
      <t c="3" si="227">
        <n x="225"/>
        <n x="602"/>
        <n x="106"/>
      </t>
    </mdx>
    <mdx n="0" f="v">
      <t c="3" si="227">
        <n x="225"/>
        <n x="580"/>
        <n x="106"/>
      </t>
    </mdx>
    <mdx n="0" f="v">
      <t c="3" si="227">
        <n x="225"/>
        <n x="573"/>
        <n x="106"/>
      </t>
    </mdx>
    <mdx n="0" f="v">
      <t c="3" si="227">
        <n x="225"/>
        <n x="581"/>
        <n x="106"/>
      </t>
    </mdx>
    <mdx n="0" f="v">
      <t c="3" si="227">
        <n x="225"/>
        <n x="583"/>
        <n x="106"/>
      </t>
    </mdx>
    <mdx n="0" f="v">
      <t c="3" si="227">
        <n x="225"/>
        <n x="555"/>
        <n x="106"/>
      </t>
    </mdx>
    <mdx n="0" f="v">
      <t c="3" si="227">
        <n x="225"/>
        <n x="574"/>
        <n x="106"/>
      </t>
    </mdx>
    <mdx n="0" f="v">
      <t c="3" si="227">
        <n x="225"/>
        <n x="582"/>
        <n x="106"/>
      </t>
    </mdx>
    <mdx n="0" f="v">
      <t c="3" si="227">
        <n x="225"/>
        <n x="615"/>
        <n x="106"/>
      </t>
    </mdx>
    <mdx n="0" f="v">
      <t c="3" si="227">
        <n x="225"/>
        <n x="623"/>
        <n x="106"/>
      </t>
    </mdx>
    <mdx n="0" f="v">
      <t c="3" si="227">
        <n x="225"/>
        <n x="620"/>
        <n x="106"/>
      </t>
    </mdx>
    <mdx n="0" f="v">
      <t c="3" si="227">
        <n x="225"/>
        <n x="597"/>
        <n x="106"/>
      </t>
    </mdx>
    <mdx n="0" f="v">
      <t c="3" si="227">
        <n x="225"/>
        <n x="598"/>
        <n x="106"/>
      </t>
    </mdx>
    <mdx n="0" f="v">
      <t c="3" si="227">
        <n x="225"/>
        <n x="611"/>
        <n x="106"/>
      </t>
    </mdx>
    <mdx n="0" f="v">
      <t c="3" si="227">
        <n x="225"/>
        <n x="617"/>
        <n x="106"/>
      </t>
    </mdx>
    <mdx n="0" f="v">
      <t c="3" si="227">
        <n x="225"/>
        <n x="608"/>
        <n x="106"/>
      </t>
    </mdx>
    <mdx n="0" f="v">
      <t c="3" si="227">
        <n x="225"/>
        <n x="618"/>
        <n x="106"/>
      </t>
    </mdx>
    <mdx n="0" f="v">
      <t c="3" si="227">
        <n x="225"/>
        <n x="619"/>
        <n x="106"/>
      </t>
    </mdx>
    <mdx n="0" f="v">
      <t c="3" si="227">
        <n x="225"/>
        <n x="639"/>
        <n x="106"/>
      </t>
    </mdx>
    <mdx n="0" f="v">
      <t c="3" si="227">
        <n x="225"/>
        <n x="635"/>
        <n x="106"/>
      </t>
    </mdx>
    <mdx n="0" f="v">
      <t c="3" si="227">
        <n x="225"/>
        <n x="636"/>
        <n x="106"/>
      </t>
    </mdx>
    <mdx n="0" f="v">
      <t c="3" si="227">
        <n x="225"/>
        <n x="637"/>
        <n x="106"/>
      </t>
    </mdx>
    <mdx n="0" f="v">
      <t c="3" si="227">
        <n x="225"/>
        <n x="643"/>
        <n x="106"/>
      </t>
    </mdx>
    <mdx n="0" f="v">
      <t c="3" si="227">
        <n x="225"/>
        <n x="645"/>
        <n x="106"/>
      </t>
    </mdx>
    <mdx n="0" f="v">
      <t c="3" si="227">
        <n x="225"/>
        <n x="632"/>
        <n x="106"/>
      </t>
    </mdx>
    <mdx n="0" f="v">
      <t c="3" si="227">
        <n x="225"/>
        <n x="644"/>
        <n x="106"/>
      </t>
    </mdx>
    <mdx n="0" f="v">
      <t c="3" si="227">
        <n x="225"/>
        <n x="647"/>
        <n x="106"/>
      </t>
    </mdx>
    <mdx n="0" f="v">
      <t c="3" si="227">
        <n x="225"/>
        <n x="653"/>
        <n x="106"/>
      </t>
    </mdx>
    <mdx n="0" f="v">
      <t c="3" si="227">
        <n x="225"/>
        <n x="606"/>
        <n x="106"/>
      </t>
    </mdx>
    <mdx n="0" f="v">
      <t c="3" si="227">
        <n x="225"/>
        <n x="625"/>
        <n x="106"/>
      </t>
    </mdx>
    <mdx n="0" f="v">
      <t c="3" si="227">
        <n x="225"/>
        <n x="633"/>
        <n x="106"/>
      </t>
    </mdx>
    <mdx n="0" f="v">
      <t c="3" si="227">
        <n x="225"/>
        <n x="640"/>
        <n x="106"/>
      </t>
    </mdx>
    <mdx n="0" f="v">
      <t c="3" si="227">
        <n x="225"/>
        <n x="629"/>
        <n x="106"/>
      </t>
    </mdx>
    <mdx n="0" f="v">
      <t c="3" si="227">
        <n x="225"/>
        <n x="634"/>
        <n x="106"/>
      </t>
    </mdx>
    <mdx n="0" f="v">
      <t c="3" si="227">
        <n x="225"/>
        <n x="638"/>
        <n x="106"/>
      </t>
    </mdx>
    <mdx n="0" f="v">
      <t c="3" si="227">
        <n x="225"/>
        <n x="655"/>
        <n x="106"/>
      </t>
    </mdx>
    <mdx n="0" f="v">
      <t c="3" si="227">
        <n x="225"/>
        <n x="642"/>
        <n x="106"/>
      </t>
    </mdx>
    <mdx n="0" f="v">
      <t c="3" si="227">
        <n x="225"/>
        <n x="322"/>
        <n x="238"/>
      </t>
    </mdx>
    <mdx n="0" f="v">
      <t c="3" si="227">
        <n x="225"/>
        <n x="338"/>
        <n x="238"/>
      </t>
    </mdx>
    <mdx n="0" f="v">
      <t c="3" si="227">
        <n x="225"/>
        <n x="319"/>
        <n x="238"/>
      </t>
    </mdx>
    <mdx n="0" f="v">
      <t c="3" si="227">
        <n x="225"/>
        <n x="318"/>
        <n x="238"/>
      </t>
    </mdx>
    <mdx n="0" f="v">
      <t c="3" si="227">
        <n x="225"/>
        <n x="337"/>
        <n x="238"/>
      </t>
    </mdx>
    <mdx n="0" f="v">
      <t c="3" si="227">
        <n x="225"/>
        <n x="345"/>
        <n x="238"/>
      </t>
    </mdx>
    <mdx n="0" f="v">
      <t c="3" si="227">
        <n x="225"/>
        <n x="336"/>
        <n x="238"/>
      </t>
    </mdx>
    <mdx n="0" f="v">
      <t c="3" si="227">
        <n x="225"/>
        <n x="317"/>
        <n x="238"/>
      </t>
    </mdx>
    <mdx n="0" f="v">
      <t c="3" si="227">
        <n x="225"/>
        <n x="291"/>
        <n x="238"/>
      </t>
    </mdx>
    <mdx n="0" f="v">
      <t c="3" si="227">
        <n x="225"/>
        <n x="285"/>
        <n x="238"/>
      </t>
    </mdx>
    <mdx n="0" f="v">
      <t c="3" si="227">
        <n x="225"/>
        <n x="315"/>
        <n x="238"/>
      </t>
    </mdx>
    <mdx n="0" f="v">
      <t c="3" si="227">
        <n x="225"/>
        <n x="565"/>
        <n x="238"/>
      </t>
    </mdx>
    <mdx n="0" f="v">
      <t c="3" si="227">
        <n x="225"/>
        <n x="352"/>
        <n x="238"/>
      </t>
    </mdx>
    <mdx n="0" f="v">
      <t c="3" si="227">
        <n x="225"/>
        <n x="302"/>
        <n x="238"/>
      </t>
    </mdx>
    <mdx n="0" f="v">
      <t c="3" si="227">
        <n x="225"/>
        <n x="342"/>
        <n x="238"/>
      </t>
    </mdx>
    <mdx n="0" f="v">
      <t c="3" si="227">
        <n x="225"/>
        <n x="349"/>
        <n x="238"/>
      </t>
    </mdx>
    <mdx n="0" f="v">
      <t c="3" si="227">
        <n x="225"/>
        <n x="553"/>
        <n x="238"/>
      </t>
    </mdx>
    <mdx n="0" f="v">
      <t c="3" si="227">
        <n x="225"/>
        <n x="330"/>
        <n x="238"/>
      </t>
    </mdx>
    <mdx n="0" f="v">
      <t c="3" si="227">
        <n x="225"/>
        <n x="341"/>
        <n x="238"/>
      </t>
    </mdx>
    <mdx n="0" f="v">
      <t c="3" si="227">
        <n x="225"/>
        <n x="564"/>
        <n x="238"/>
      </t>
    </mdx>
    <mdx n="0" f="v">
      <t c="3" si="227">
        <n x="225"/>
        <n x="568"/>
        <n x="238"/>
      </t>
    </mdx>
    <mdx n="0" f="v">
      <t c="3" si="227">
        <n x="225"/>
        <n x="344"/>
        <n x="238"/>
      </t>
    </mdx>
    <mdx n="0" f="v">
      <t c="3" si="227">
        <n x="225"/>
        <n x="313"/>
        <n x="238"/>
      </t>
    </mdx>
    <mdx n="0" f="v">
      <t c="3" si="227">
        <n x="225"/>
        <n x="335"/>
        <n x="238"/>
      </t>
    </mdx>
    <mdx n="0" f="v">
      <t c="3" si="227">
        <n x="225"/>
        <n x="309"/>
        <n x="238"/>
      </t>
    </mdx>
    <mdx n="0" f="v">
      <t c="3" si="227">
        <n x="225"/>
        <n x="551"/>
        <n x="238"/>
      </t>
    </mdx>
    <mdx n="0" f="v">
      <t c="3" si="227">
        <n x="225"/>
        <n x="333"/>
        <n x="238"/>
      </t>
    </mdx>
    <mdx n="0" f="v">
      <t c="3" si="227">
        <n x="225"/>
        <n x="549"/>
        <n x="238"/>
      </t>
    </mdx>
    <mdx n="0" f="v">
      <t c="3" si="227">
        <n x="225"/>
        <n x="558"/>
        <n x="238"/>
      </t>
    </mdx>
    <mdx n="0" f="v">
      <t c="3" si="227">
        <n x="225"/>
        <n x="560"/>
        <n x="238"/>
      </t>
    </mdx>
    <mdx n="0" f="v">
      <t c="3" si="227">
        <n x="225"/>
        <n x="561"/>
        <n x="238"/>
      </t>
    </mdx>
    <mdx n="0" f="v">
      <t c="3" si="227">
        <n x="225"/>
        <n x="562"/>
        <n x="238"/>
      </t>
    </mdx>
    <mdx n="0" f="v">
      <t c="3" si="227">
        <n x="225"/>
        <n x="295"/>
        <n x="238"/>
      </t>
    </mdx>
    <mdx n="0" f="v">
      <t c="3" si="227">
        <n x="225"/>
        <n x="604"/>
        <n x="238"/>
      </t>
    </mdx>
    <mdx n="0" f="v">
      <t c="3" si="227">
        <n x="225"/>
        <n x="354"/>
        <n x="238"/>
      </t>
    </mdx>
    <mdx n="0" f="v">
      <t c="3" si="227">
        <n x="225"/>
        <n x="575"/>
        <n x="238"/>
      </t>
    </mdx>
    <mdx n="0" f="v">
      <t c="3" si="227">
        <n x="225"/>
        <n x="578"/>
        <n x="238"/>
      </t>
    </mdx>
    <mdx n="0" f="v">
      <t c="3" si="227">
        <n x="225"/>
        <n x="579"/>
        <n x="238"/>
      </t>
    </mdx>
    <mdx n="0" f="v">
      <t c="3" si="227">
        <n x="225"/>
        <n x="353"/>
        <n x="238"/>
      </t>
    </mdx>
    <mdx n="0" f="v">
      <t c="3" si="227">
        <n x="225"/>
        <n x="347"/>
        <n x="238"/>
      </t>
    </mdx>
    <mdx n="0" f="v">
      <t c="3" si="227">
        <n x="225"/>
        <n x="571"/>
        <n x="238"/>
      </t>
    </mdx>
    <mdx n="0" f="v">
      <t c="3" si="227">
        <n x="225"/>
        <n x="569"/>
        <n x="238"/>
      </t>
    </mdx>
    <mdx n="0" f="v">
      <t c="3" si="227">
        <n x="225"/>
        <n x="605"/>
        <n x="238"/>
      </t>
    </mdx>
    <mdx n="0" f="v">
      <t c="3" si="227">
        <n x="225"/>
        <n x="599"/>
        <n x="238"/>
      </t>
    </mdx>
    <mdx n="0" f="v">
      <t c="3" si="227">
        <n x="225"/>
        <n x="587"/>
        <n x="238"/>
      </t>
    </mdx>
    <mdx n="0" f="v">
      <t c="3" si="227">
        <n x="225"/>
        <n x="589"/>
        <n x="238"/>
      </t>
    </mdx>
    <mdx n="0" f="v">
      <t c="3" si="227">
        <n x="225"/>
        <n x="591"/>
        <n x="238"/>
      </t>
    </mdx>
    <mdx n="0" f="v">
      <t c="3" si="227">
        <n x="225"/>
        <n x="592"/>
        <n x="238"/>
      </t>
    </mdx>
    <mdx n="0" f="v">
      <t c="3" si="227">
        <n x="225"/>
        <n x="593"/>
        <n x="238"/>
      </t>
    </mdx>
    <mdx n="0" f="v">
      <t c="3" si="227">
        <n x="225"/>
        <n x="594"/>
        <n x="238"/>
      </t>
    </mdx>
    <mdx n="0" f="v">
      <t c="3" si="227">
        <n x="225"/>
        <n x="596"/>
        <n x="238"/>
      </t>
    </mdx>
    <mdx n="0" f="v">
      <t c="3" si="227">
        <n x="225"/>
        <n x="586"/>
        <n x="238"/>
      </t>
    </mdx>
    <mdx n="0" f="v">
      <t c="3" si="227">
        <n x="225"/>
        <n x="602"/>
        <n x="238"/>
      </t>
    </mdx>
    <mdx n="0" f="v">
      <t c="3" si="227">
        <n x="225"/>
        <n x="608"/>
        <n x="238"/>
      </t>
    </mdx>
    <mdx n="0" f="v">
      <t c="3" si="227">
        <n x="225"/>
        <n x="580"/>
        <n x="238"/>
      </t>
    </mdx>
    <mdx n="0" f="v">
      <t c="3" si="227">
        <n x="225"/>
        <n x="581"/>
        <n x="238"/>
      </t>
    </mdx>
    <mdx n="0" f="v">
      <t c="3" si="227">
        <n x="225"/>
        <n x="583"/>
        <n x="238"/>
      </t>
    </mdx>
    <mdx n="0" f="v">
      <t c="3" si="227">
        <n x="225"/>
        <n x="555"/>
        <n x="238"/>
      </t>
    </mdx>
    <mdx n="0" f="v">
      <t c="3" si="227">
        <n x="225"/>
        <n x="600"/>
        <n x="238"/>
      </t>
    </mdx>
    <mdx n="0" f="v">
      <t c="3" si="227">
        <n x="225"/>
        <n x="603"/>
        <n x="238"/>
      </t>
    </mdx>
    <mdx n="0" f="v">
      <t c="3" si="227">
        <n x="225"/>
        <n x="621"/>
        <n x="238"/>
      </t>
    </mdx>
    <mdx n="0" f="v">
      <t c="3" si="227">
        <n x="225"/>
        <n x="632"/>
        <n x="238"/>
      </t>
    </mdx>
    <mdx n="0" f="v">
      <t c="3" si="227">
        <n x="225"/>
        <n x="613"/>
        <n x="238"/>
      </t>
    </mdx>
    <mdx n="0" f="v">
      <t c="3" si="227">
        <n x="225"/>
        <n x="615"/>
        <n x="238"/>
      </t>
    </mdx>
    <mdx n="0" f="v">
      <t c="3" si="227">
        <n x="225"/>
        <n x="616"/>
        <n x="238"/>
      </t>
    </mdx>
    <mdx n="0" f="v">
      <t c="3" si="227">
        <n x="225"/>
        <n x="614"/>
        <n x="238"/>
      </t>
    </mdx>
    <mdx n="0" f="v">
      <t c="3" si="227">
        <n x="225"/>
        <n x="597"/>
        <n x="238"/>
      </t>
    </mdx>
    <mdx n="0" f="v">
      <t c="3" si="227">
        <n x="225"/>
        <n x="584"/>
        <n x="238"/>
      </t>
    </mdx>
    <mdx n="0" f="v">
      <t c="3" si="227">
        <n x="225"/>
        <n x="611"/>
        <n x="238"/>
      </t>
    </mdx>
    <mdx n="0" f="v">
      <t c="3" si="227">
        <n x="225"/>
        <n x="620"/>
        <n x="238"/>
      </t>
    </mdx>
    <mdx n="0" f="v">
      <t c="3" si="227">
        <n x="225"/>
        <n x="618"/>
        <n x="238"/>
      </t>
    </mdx>
    <mdx n="0" f="v">
      <t c="3" si="227">
        <n x="225"/>
        <n x="639"/>
        <n x="238"/>
      </t>
    </mdx>
    <mdx n="0" f="v">
      <t c="3" si="227">
        <n x="225"/>
        <n x="635"/>
        <n x="238"/>
      </t>
    </mdx>
    <mdx n="0" f="v">
      <t c="3" si="227">
        <n x="225"/>
        <n x="636"/>
        <n x="238"/>
      </t>
    </mdx>
    <mdx n="0" f="v">
      <t c="3" si="227">
        <n x="225"/>
        <n x="643"/>
        <n x="238"/>
      </t>
    </mdx>
    <mdx n="0" f="v">
      <t c="3" si="227">
        <n x="225"/>
        <n x="646"/>
        <n x="238"/>
      </t>
    </mdx>
    <mdx n="0" f="v">
      <t c="3" si="227">
        <n x="225"/>
        <n x="650"/>
        <n x="238"/>
      </t>
    </mdx>
    <mdx n="0" f="v">
      <t c="3" si="227">
        <n x="225"/>
        <n x="653"/>
        <n x="238"/>
      </t>
    </mdx>
    <mdx n="0" f="v">
      <t c="3" si="227">
        <n x="225"/>
        <n x="606"/>
        <n x="238"/>
      </t>
    </mdx>
    <mdx n="0" f="v">
      <t c="3" si="227">
        <n x="225"/>
        <n x="625"/>
        <n x="238"/>
      </t>
    </mdx>
    <mdx n="0" f="v">
      <t c="3" si="227">
        <n x="225"/>
        <n x="628"/>
        <n x="238"/>
      </t>
    </mdx>
    <mdx n="0" f="v">
      <t c="3" si="227">
        <n x="225"/>
        <n x="641"/>
        <n x="238"/>
      </t>
    </mdx>
    <mdx n="0" f="v">
      <t c="3" si="227">
        <n x="225"/>
        <n x="640"/>
        <n x="238"/>
      </t>
    </mdx>
    <mdx n="0" f="v">
      <t c="3" si="227">
        <n x="225"/>
        <n x="630"/>
        <n x="238"/>
      </t>
    </mdx>
    <mdx n="0" f="v">
      <t c="3" si="227">
        <n x="225"/>
        <n x="607"/>
        <n x="238"/>
      </t>
    </mdx>
    <mdx n="0" f="v">
      <t c="3" si="227">
        <n x="225"/>
        <n x="629"/>
        <n x="238"/>
      </t>
    </mdx>
    <mdx n="0" f="v">
      <t c="3" si="227">
        <n x="225"/>
        <n x="626"/>
        <n x="238"/>
      </t>
    </mdx>
    <mdx n="0" f="v">
      <t c="3" si="227">
        <n x="225"/>
        <n x="631"/>
        <n x="238"/>
      </t>
    </mdx>
    <mdx n="0" f="v">
      <t c="3" si="227">
        <n x="225"/>
        <n x="634"/>
        <n x="238"/>
      </t>
    </mdx>
    <mdx n="0" f="v">
      <t c="3" si="227">
        <n x="225"/>
        <n x="638"/>
        <n x="238"/>
      </t>
    </mdx>
    <mdx n="0" f="v">
      <t c="3" si="227">
        <n x="225"/>
        <n x="655"/>
        <n x="238"/>
      </t>
    </mdx>
    <mdx n="0" f="v">
      <t c="3" si="227">
        <n x="225"/>
        <n x="642"/>
        <n x="238"/>
      </t>
    </mdx>
    <mdx n="0" f="v">
      <t c="3" si="227">
        <n x="225"/>
        <n x="322"/>
        <n x="206"/>
      </t>
    </mdx>
    <mdx n="0" f="v">
      <t c="3" si="227">
        <n x="225"/>
        <n x="338"/>
        <n x="206"/>
      </t>
    </mdx>
    <mdx n="0" f="v">
      <t c="3" si="227">
        <n x="225"/>
        <n x="337"/>
        <n x="206"/>
      </t>
    </mdx>
    <mdx n="0" f="v">
      <t c="3" si="227">
        <n x="225"/>
        <n x="345"/>
        <n x="206"/>
      </t>
    </mdx>
    <mdx n="0" f="v">
      <t c="3" si="227">
        <n x="225"/>
        <n x="323"/>
        <n x="206"/>
      </t>
    </mdx>
    <mdx n="0" f="v">
      <t c="3" si="227">
        <n x="225"/>
        <n x="295"/>
        <n x="206"/>
      </t>
    </mdx>
    <mdx n="0" f="v">
      <t c="3" si="227">
        <n x="225"/>
        <n x="564"/>
        <n x="206"/>
      </t>
    </mdx>
    <mdx n="0" f="v">
      <t c="3" si="227">
        <n x="225"/>
        <n x="302"/>
        <n x="206"/>
      </t>
    </mdx>
    <mdx n="0" f="v">
      <t c="3" si="227">
        <n x="225"/>
        <n x="342"/>
        <n x="206"/>
      </t>
    </mdx>
    <mdx n="0" f="v">
      <t c="3" si="227">
        <n x="225"/>
        <n x="331"/>
        <n x="206"/>
      </t>
    </mdx>
    <mdx n="0" f="v">
      <t c="3" si="227">
        <n x="225"/>
        <n x="351"/>
        <n x="206"/>
      </t>
    </mdx>
    <mdx n="0" f="v">
      <t c="3" si="227">
        <n x="225"/>
        <n x="554"/>
        <n x="206"/>
      </t>
    </mdx>
    <mdx n="0" f="v">
      <t c="3" si="227">
        <n x="225"/>
        <n x="296"/>
        <n x="206"/>
      </t>
    </mdx>
    <mdx n="0" f="v">
      <t c="3" si="227">
        <n x="225"/>
        <n x="567"/>
        <n x="206"/>
      </t>
    </mdx>
    <mdx n="0" f="v">
      <t c="3" si="227">
        <n x="225"/>
        <n x="341"/>
        <n x="206"/>
      </t>
    </mdx>
    <mdx n="0" f="v">
      <t c="3" si="227">
        <n x="225"/>
        <n x="344"/>
        <n x="206"/>
      </t>
    </mdx>
    <mdx n="0" f="v">
      <t c="3" si="227">
        <n x="225"/>
        <n x="313"/>
        <n x="206"/>
      </t>
    </mdx>
    <mdx n="0" f="v">
      <t c="3" si="227">
        <n x="225"/>
        <n x="335"/>
        <n x="206"/>
      </t>
    </mdx>
    <mdx n="0" f="v">
      <t c="3" si="227">
        <n x="225"/>
        <n x="309"/>
        <n x="206"/>
      </t>
    </mdx>
    <mdx n="0" f="v">
      <t c="3" si="227">
        <n x="225"/>
        <n x="334"/>
        <n x="206"/>
      </t>
    </mdx>
    <mdx n="0" f="v">
      <t c="3" si="227">
        <n x="225"/>
        <n x="557"/>
        <n x="206"/>
      </t>
    </mdx>
    <mdx n="0" f="v">
      <t c="3" si="227">
        <n x="225"/>
        <n x="333"/>
        <n x="206"/>
      </t>
    </mdx>
    <mdx n="0" f="v">
      <t c="3" si="227">
        <n x="225"/>
        <n x="550"/>
        <n x="206"/>
      </t>
    </mdx>
    <mdx n="0" f="v">
      <t c="3" si="227">
        <n x="225"/>
        <n x="559"/>
        <n x="206"/>
      </t>
    </mdx>
    <mdx n="0" f="v">
      <t c="3" si="227">
        <n x="225"/>
        <n x="561"/>
        <n x="206"/>
      </t>
    </mdx>
    <mdx n="0" f="v">
      <t c="3" si="227">
        <n x="225"/>
        <n x="562"/>
        <n x="206"/>
      </t>
    </mdx>
    <mdx n="0" f="v">
      <t c="3" si="227">
        <n x="225"/>
        <n x="588"/>
        <n x="206"/>
      </t>
    </mdx>
    <mdx n="0" f="v">
      <t c="3" si="227">
        <n x="225"/>
        <n x="300"/>
        <n x="206"/>
      </t>
    </mdx>
    <mdx n="0" f="v">
      <t c="3" si="227">
        <n x="225"/>
        <n x="298"/>
        <n x="206"/>
      </t>
    </mdx>
    <mdx n="0" f="v">
      <t c="3" si="227">
        <n x="225"/>
        <n x="354"/>
        <n x="206"/>
      </t>
    </mdx>
    <mdx n="0" f="v">
      <t c="3" si="227">
        <n x="225"/>
        <n x="575"/>
        <n x="206"/>
      </t>
    </mdx>
    <mdx n="0" f="v">
      <t c="3" si="227">
        <n x="225"/>
        <n x="576"/>
        <n x="206"/>
      </t>
    </mdx>
    <mdx n="0" f="v">
      <t c="3" si="227">
        <n x="225"/>
        <n x="579"/>
        <n x="206"/>
      </t>
    </mdx>
    <mdx n="0" f="v">
      <t c="3" si="227">
        <n x="225"/>
        <n x="353"/>
        <n x="206"/>
      </t>
    </mdx>
    <mdx n="0" f="v">
      <t c="3" si="227">
        <n x="225"/>
        <n x="347"/>
        <n x="206"/>
      </t>
    </mdx>
    <mdx n="0" f="v">
      <t c="3" si="227">
        <n x="225"/>
        <n x="569"/>
        <n x="206"/>
      </t>
    </mdx>
    <mdx n="0" f="v">
      <t c="3" si="227">
        <n x="225"/>
        <n x="571"/>
        <n x="206"/>
      </t>
    </mdx>
    <mdx n="0" f="v">
      <t c="3" si="227">
        <n x="225"/>
        <n x="589"/>
        <n x="206"/>
      </t>
    </mdx>
    <mdx n="0" f="v">
      <t c="3" si="227">
        <n x="225"/>
        <n x="592"/>
        <n x="206"/>
      </t>
    </mdx>
    <mdx n="0" f="v">
      <t c="3" si="227">
        <n x="225"/>
        <n x="593"/>
        <n x="206"/>
      </t>
    </mdx>
    <mdx n="0" f="v">
      <t c="3" si="227">
        <n x="225"/>
        <n x="594"/>
        <n x="206"/>
      </t>
    </mdx>
    <mdx n="0" f="v">
      <t c="3" si="227">
        <n x="225"/>
        <n x="596"/>
        <n x="206"/>
      </t>
    </mdx>
    <mdx n="0" f="v">
      <t c="3" si="227">
        <n x="225"/>
        <n x="599"/>
        <n x="206"/>
      </t>
    </mdx>
    <mdx n="0" f="v">
      <t c="3" si="227">
        <n x="225"/>
        <n x="582"/>
        <n x="206"/>
      </t>
    </mdx>
    <mdx n="0" f="v">
      <t c="3" si="227">
        <n x="225"/>
        <n x="618"/>
        <n x="206"/>
      </t>
    </mdx>
    <mdx n="0" f="v">
      <t c="3" si="227">
        <n x="225"/>
        <n x="623"/>
        <n x="206"/>
      </t>
    </mdx>
    <mdx n="0" f="v">
      <t c="3" si="227">
        <n x="225"/>
        <n x="603"/>
        <n x="206"/>
      </t>
    </mdx>
    <mdx n="0" f="v">
      <t c="3" si="227">
        <n x="225"/>
        <n x="580"/>
        <n x="206"/>
      </t>
    </mdx>
    <mdx n="0" f="v">
      <t c="3" si="227">
        <n x="225"/>
        <n x="573"/>
        <n x="206"/>
      </t>
    </mdx>
    <mdx n="0" f="v">
      <t c="3" si="227">
        <n x="225"/>
        <n x="581"/>
        <n x="206"/>
      </t>
    </mdx>
    <mdx n="0" f="v">
      <t c="3" si="227">
        <n x="225"/>
        <n x="555"/>
        <n x="206"/>
      </t>
    </mdx>
    <mdx n="0" f="v">
      <t c="3" si="227">
        <n x="225"/>
        <n x="570"/>
        <n x="206"/>
      </t>
    </mdx>
    <mdx n="0" f="v">
      <t c="3" si="227">
        <n x="225"/>
        <n x="585"/>
        <n x="206"/>
      </t>
    </mdx>
    <mdx n="0" f="v">
      <t c="3" si="227">
        <n x="225"/>
        <n x="587"/>
        <n x="206"/>
      </t>
    </mdx>
    <mdx n="0" f="v">
      <t c="3" si="227">
        <n x="225"/>
        <n x="620"/>
        <n x="206"/>
      </t>
    </mdx>
    <mdx n="0" f="v">
      <t c="3" si="227">
        <n x="225"/>
        <n x="613"/>
        <n x="206"/>
      </t>
    </mdx>
    <mdx n="0" f="v">
      <t c="3" si="227">
        <n x="225"/>
        <n x="615"/>
        <n x="206"/>
      </t>
    </mdx>
    <mdx n="0" f="v">
      <t c="3" si="227">
        <n x="225"/>
        <n x="601"/>
        <n x="206"/>
      </t>
    </mdx>
    <mdx n="0" f="v">
      <t c="3" si="227">
        <n x="225"/>
        <n x="598"/>
        <n x="206"/>
      </t>
    </mdx>
    <mdx n="0" f="v">
      <t c="3" si="227">
        <n x="225"/>
        <n x="609"/>
        <n x="206"/>
      </t>
    </mdx>
    <mdx n="0" f="v">
      <t c="3" si="227">
        <n x="225"/>
        <n x="610"/>
        <n x="206"/>
      </t>
    </mdx>
    <mdx n="0" f="v">
      <t c="3" si="227">
        <n x="225"/>
        <n x="611"/>
        <n x="206"/>
      </t>
    </mdx>
    <mdx n="0" f="v">
      <t c="3" si="227">
        <n x="225"/>
        <n x="612"/>
        <n x="206"/>
      </t>
    </mdx>
    <mdx n="0" f="v">
      <t c="3" si="227">
        <n x="225"/>
        <n x="616"/>
        <n x="206"/>
      </t>
    </mdx>
    <mdx n="0" f="v">
      <t c="3" si="227">
        <n x="225"/>
        <n x="614"/>
        <n x="206"/>
      </t>
    </mdx>
    <mdx n="0" f="v">
      <t c="3" si="227">
        <n x="225"/>
        <n x="632"/>
        <n x="206"/>
      </t>
    </mdx>
    <mdx n="0" f="v">
      <t c="3" si="227">
        <n x="225"/>
        <n x="639"/>
        <n x="206"/>
      </t>
    </mdx>
    <mdx n="0" f="v">
      <t c="3" si="227">
        <n x="225"/>
        <n x="644"/>
        <n x="206"/>
      </t>
    </mdx>
    <mdx n="0" f="v">
      <t c="3" si="227">
        <n x="225"/>
        <n x="635"/>
        <n x="206"/>
      </t>
    </mdx>
    <mdx n="0" f="v">
      <t c="3" si="227">
        <n x="225"/>
        <n x="636"/>
        <n x="206"/>
      </t>
    </mdx>
    <mdx n="0" f="v">
      <t c="3" si="227">
        <n x="225"/>
        <n x="645"/>
        <n x="206"/>
      </t>
    </mdx>
    <mdx n="0" f="v">
      <t c="3" si="227">
        <n x="225"/>
        <n x="646"/>
        <n x="206"/>
      </t>
    </mdx>
    <mdx n="0" f="v">
      <t c="3" si="227">
        <n x="225"/>
        <n x="647"/>
        <n x="206"/>
      </t>
    </mdx>
    <mdx n="0" f="v">
      <t c="3" si="227">
        <n x="225"/>
        <n x="649"/>
        <n x="206"/>
      </t>
    </mdx>
    <mdx n="0" f="v">
      <t c="3" si="227">
        <n x="225"/>
        <n x="651"/>
        <n x="206"/>
      </t>
    </mdx>
    <mdx n="0" f="v">
      <t c="3" si="227">
        <n x="225"/>
        <n x="653"/>
        <n x="206"/>
      </t>
    </mdx>
    <mdx n="0" f="v">
      <t c="3" si="227">
        <n x="225"/>
        <n x="654"/>
        <n x="206"/>
      </t>
    </mdx>
    <mdx n="0" f="v">
      <t c="3" si="227">
        <n x="225"/>
        <n x="625"/>
        <n x="206"/>
      </t>
    </mdx>
    <mdx n="0" f="v">
      <t c="3" si="227">
        <n x="225"/>
        <n x="627"/>
        <n x="206"/>
      </t>
    </mdx>
    <mdx n="0" f="v">
      <t c="3" si="227">
        <n x="225"/>
        <n x="628"/>
        <n x="206"/>
      </t>
    </mdx>
    <mdx n="0" f="v">
      <t c="3" si="227">
        <n x="225"/>
        <n x="633"/>
        <n x="206"/>
      </t>
    </mdx>
    <mdx n="0" f="v">
      <t c="3" si="227">
        <n x="225"/>
        <n x="641"/>
        <n x="206"/>
      </t>
    </mdx>
    <mdx n="0" f="v">
      <t c="3" si="227">
        <n x="225"/>
        <n x="607"/>
        <n x="206"/>
      </t>
    </mdx>
    <mdx n="0" f="v">
      <t c="3" si="227">
        <n x="225"/>
        <n x="629"/>
        <n x="206"/>
      </t>
    </mdx>
    <mdx n="0" f="v">
      <t c="3" si="227">
        <n x="225"/>
        <n x="626"/>
        <n x="206"/>
      </t>
    </mdx>
    <mdx n="0" f="v">
      <t c="3" si="227">
        <n x="225"/>
        <n x="631"/>
        <n x="206"/>
      </t>
    </mdx>
    <mdx n="0" f="v">
      <t c="3" si="227">
        <n x="225"/>
        <n x="634"/>
        <n x="206"/>
      </t>
    </mdx>
    <mdx n="0" f="v">
      <t c="3" si="227">
        <n x="225"/>
        <n x="638"/>
        <n x="206"/>
      </t>
    </mdx>
    <mdx n="0" f="v">
      <t c="3" si="227">
        <n x="225"/>
        <n x="655"/>
        <n x="206"/>
      </t>
    </mdx>
    <mdx n="0" f="v">
      <t c="3" si="227">
        <n x="225"/>
        <n x="322"/>
        <n x="207"/>
      </t>
    </mdx>
    <mdx n="0" f="v">
      <t c="3" si="227">
        <n x="225"/>
        <n x="338"/>
        <n x="207"/>
      </t>
    </mdx>
    <mdx n="0" f="v">
      <t c="3" si="227">
        <n x="225"/>
        <n x="318"/>
        <n x="207"/>
      </t>
    </mdx>
    <mdx n="0" f="v">
      <t c="3" si="227">
        <n x="225"/>
        <n x="337"/>
        <n x="207"/>
      </t>
    </mdx>
    <mdx n="0" f="v">
      <t c="3" si="227">
        <n x="225"/>
        <n x="317"/>
        <n x="207"/>
      </t>
    </mdx>
    <mdx n="0" f="v">
      <t c="3" si="227">
        <n x="225"/>
        <n x="314"/>
        <n x="207"/>
      </t>
    </mdx>
    <mdx n="0" f="v">
      <t c="3" si="227">
        <n x="225"/>
        <n x="305"/>
        <n x="207"/>
      </t>
    </mdx>
    <mdx n="0" f="v">
      <t c="3" si="227">
        <n x="225"/>
        <n x="290"/>
        <n x="207"/>
      </t>
    </mdx>
    <mdx n="0" f="v">
      <t c="3" si="227">
        <n x="225"/>
        <n x="308"/>
        <n x="207"/>
      </t>
    </mdx>
    <mdx n="0" f="v">
      <t c="3" si="227">
        <n x="225"/>
        <n x="352"/>
        <n x="207"/>
      </t>
    </mdx>
    <mdx n="0" f="v">
      <t c="3" si="227">
        <n x="225"/>
        <n x="342"/>
        <n x="207"/>
      </t>
    </mdx>
    <mdx n="0" f="v">
      <t c="3" si="227">
        <n x="225"/>
        <n x="332"/>
        <n x="207"/>
      </t>
    </mdx>
    <mdx n="0" f="v">
      <t c="3" si="227">
        <n x="225"/>
        <n x="330"/>
        <n x="207"/>
      </t>
    </mdx>
    <mdx n="0" f="v">
      <t c="3" si="227">
        <n x="225"/>
        <n x="554"/>
        <n x="207"/>
      </t>
    </mdx>
    <mdx n="0" f="v">
      <t c="3" si="227">
        <n x="225"/>
        <n x="568"/>
        <n x="207"/>
      </t>
    </mdx>
    <mdx n="0" f="v">
      <t c="3" si="227">
        <n x="225"/>
        <n x="295"/>
        <n x="207"/>
      </t>
    </mdx>
    <mdx n="0" f="v">
      <t c="3" si="227">
        <n x="225"/>
        <n x="344"/>
        <n x="207"/>
      </t>
    </mdx>
    <mdx n="0" f="v">
      <t c="3" si="227">
        <n x="225"/>
        <n x="313"/>
        <n x="207"/>
      </t>
    </mdx>
    <mdx n="0" f="v">
      <t c="3" si="227">
        <n x="225"/>
        <n x="309"/>
        <n x="207"/>
      </t>
    </mdx>
    <mdx n="0" f="v">
      <t c="3" si="227">
        <n x="225"/>
        <n x="343"/>
        <n x="207"/>
      </t>
    </mdx>
    <mdx n="0" f="v">
      <t c="3" si="227">
        <n x="225"/>
        <n x="279"/>
        <n x="207"/>
      </t>
    </mdx>
    <mdx n="0" f="v">
      <t c="3" si="227">
        <n x="225"/>
        <n x="557"/>
        <n x="207"/>
      </t>
    </mdx>
    <mdx n="0" f="v">
      <t c="3" si="227">
        <n x="225"/>
        <n x="551"/>
        <n x="207"/>
      </t>
    </mdx>
    <mdx n="0" f="v">
      <t c="3" si="227">
        <n x="225"/>
        <n x="333"/>
        <n x="207"/>
      </t>
    </mdx>
    <mdx n="0" f="v">
      <t c="3" si="227">
        <n x="225"/>
        <n x="550"/>
        <n x="207"/>
      </t>
    </mdx>
    <mdx n="0" f="v">
      <t c="3" si="227">
        <n x="225"/>
        <n x="549"/>
        <n x="207"/>
      </t>
    </mdx>
    <mdx n="0" f="v">
      <t c="3" si="227">
        <n x="225"/>
        <n x="558"/>
        <n x="207"/>
      </t>
    </mdx>
    <mdx n="0" f="v">
      <t c="3" si="227">
        <n x="225"/>
        <n x="559"/>
        <n x="207"/>
      </t>
    </mdx>
    <mdx n="0" f="v">
      <t c="3" si="227">
        <n x="225"/>
        <n x="560"/>
        <n x="207"/>
      </t>
    </mdx>
    <mdx n="0" f="v">
      <t c="3" si="227">
        <n x="225"/>
        <n x="562"/>
        <n x="207"/>
      </t>
    </mdx>
    <mdx n="0" f="v">
      <t c="3" si="227">
        <n x="225"/>
        <n x="565"/>
        <n x="207"/>
      </t>
    </mdx>
    <mdx n="0" f="v">
      <t c="3" si="227">
        <n x="225"/>
        <n x="571"/>
        <n x="207"/>
      </t>
    </mdx>
    <mdx n="0" f="v">
      <t c="3" si="227">
        <n x="225"/>
        <n x="340"/>
        <n x="207"/>
      </t>
    </mdx>
    <mdx n="0" f="v">
      <t c="3" si="227">
        <n x="225"/>
        <n x="300"/>
        <n x="207"/>
      </t>
    </mdx>
    <mdx n="0" f="v">
      <t c="3" si="227">
        <n x="225"/>
        <n x="298"/>
        <n x="207"/>
      </t>
    </mdx>
    <mdx n="0" f="v">
      <t c="3" si="227">
        <n x="225"/>
        <n x="552"/>
        <n x="207"/>
      </t>
    </mdx>
    <mdx n="0" f="v">
      <t c="3" si="227">
        <n x="225"/>
        <n x="354"/>
        <n x="207"/>
      </t>
    </mdx>
    <mdx n="0" f="v">
      <t c="3" si="227">
        <n x="225"/>
        <n x="575"/>
        <n x="207"/>
      </t>
    </mdx>
    <mdx n="0" f="v">
      <t c="3" si="227">
        <n x="225"/>
        <n x="576"/>
        <n x="207"/>
      </t>
    </mdx>
    <mdx n="0" f="v">
      <t c="3" si="227">
        <n x="225"/>
        <n x="577"/>
        <n x="207"/>
      </t>
    </mdx>
    <mdx n="0" f="v">
      <t c="3" si="227">
        <n x="225"/>
        <n x="579"/>
        <n x="207"/>
      </t>
    </mdx>
    <mdx n="0" f="v">
      <t c="3" si="227">
        <n x="225"/>
        <n x="353"/>
        <n x="207"/>
      </t>
    </mdx>
    <mdx n="0" f="v">
      <t c="3" si="227">
        <n x="225"/>
        <n x="347"/>
        <n x="207"/>
      </t>
    </mdx>
    <mdx n="0" f="v">
      <t c="3" si="227">
        <n x="225"/>
        <n x="585"/>
        <n x="207"/>
      </t>
    </mdx>
    <mdx n="0" f="v">
      <t c="3" si="227">
        <n x="225"/>
        <n x="569"/>
        <n x="207"/>
      </t>
    </mdx>
    <mdx n="0" f="v">
      <t c="3" si="227">
        <n x="225"/>
        <n x="588"/>
        <n x="207"/>
      </t>
    </mdx>
    <mdx n="0" f="v">
      <t c="3" si="227">
        <n x="225"/>
        <n x="617"/>
        <n x="207"/>
      </t>
    </mdx>
    <mdx n="0" f="v">
      <t c="3" si="227">
        <n x="225"/>
        <n x="591"/>
        <n x="207"/>
      </t>
    </mdx>
    <mdx n="0" f="v">
      <t c="3" si="227">
        <n x="225"/>
        <n x="594"/>
        <n x="207"/>
      </t>
    </mdx>
    <mdx n="0" f="v">
      <t c="3" si="227">
        <n x="225"/>
        <n x="600"/>
        <n x="207"/>
      </t>
    </mdx>
    <mdx n="0" f="v">
      <t c="3" si="227">
        <n x="225"/>
        <n x="587"/>
        <n x="207"/>
      </t>
    </mdx>
    <mdx n="0" f="v">
      <t c="3" si="227">
        <n x="225"/>
        <n x="599"/>
        <n x="207"/>
      </t>
    </mdx>
    <mdx n="0" f="v">
      <t c="3" si="227">
        <n x="225"/>
        <n x="603"/>
        <n x="207"/>
      </t>
    </mdx>
    <mdx n="0" f="v">
      <t c="3" si="227">
        <n x="225"/>
        <n x="604"/>
        <n x="207"/>
      </t>
    </mdx>
    <mdx n="0" f="v">
      <t c="3" si="227">
        <n x="225"/>
        <n x="621"/>
        <n x="207"/>
      </t>
    </mdx>
    <mdx n="0" f="v">
      <t c="3" si="227">
        <n x="225"/>
        <n x="581"/>
        <n x="207"/>
      </t>
    </mdx>
    <mdx n="0" f="v">
      <t c="3" si="227">
        <n x="225"/>
        <n x="583"/>
        <n x="207"/>
      </t>
    </mdx>
    <mdx n="0" f="v">
      <t c="3" si="227">
        <n x="225"/>
        <n x="555"/>
        <n x="207"/>
      </t>
    </mdx>
    <mdx n="0" f="v">
      <t c="3" si="227">
        <n x="225"/>
        <n x="574"/>
        <n x="207"/>
      </t>
    </mdx>
    <mdx n="0" f="v">
      <t c="3" si="227">
        <n x="225"/>
        <n x="586"/>
        <n x="207"/>
      </t>
    </mdx>
    <mdx n="0" f="v">
      <t c="3" si="227">
        <n x="225"/>
        <n x="614"/>
        <n x="207"/>
      </t>
    </mdx>
    <mdx n="0" f="v">
      <t c="3" si="227">
        <n x="225"/>
        <n x="622"/>
        <n x="207"/>
      </t>
    </mdx>
    <mdx n="0" f="v">
      <t c="3" si="227">
        <n x="225"/>
        <n x="613"/>
        <n x="207"/>
      </t>
    </mdx>
    <mdx n="0" f="v">
      <t c="3" si="227">
        <n x="225"/>
        <n x="601"/>
        <n x="207"/>
      </t>
    </mdx>
    <mdx n="0" f="v">
      <t c="3" si="227">
        <n x="225"/>
        <n x="598"/>
        <n x="207"/>
      </t>
    </mdx>
    <mdx n="0" f="v">
      <t c="3" si="227">
        <n x="225"/>
        <n x="609"/>
        <n x="207"/>
      </t>
    </mdx>
    <mdx n="0" f="v">
      <t c="3" si="227">
        <n x="225"/>
        <n x="610"/>
        <n x="207"/>
      </t>
    </mdx>
    <mdx n="0" f="v">
      <t c="3" si="227">
        <n x="225"/>
        <n x="611"/>
        <n x="207"/>
      </t>
    </mdx>
    <mdx n="0" f="v">
      <t c="3" si="227">
        <n x="225"/>
        <n x="612"/>
        <n x="207"/>
      </t>
    </mdx>
    <mdx n="0" f="v">
      <t c="3" si="227">
        <n x="225"/>
        <n x="620"/>
        <n x="207"/>
      </t>
    </mdx>
    <mdx n="0" f="v">
      <t c="3" si="227">
        <n x="225"/>
        <n x="616"/>
        <n x="207"/>
      </t>
    </mdx>
    <mdx n="0" f="v">
      <t c="3" si="227">
        <n x="225"/>
        <n x="608"/>
        <n x="207"/>
      </t>
    </mdx>
    <mdx n="0" f="v">
      <t c="3" si="227">
        <n x="225"/>
        <n x="623"/>
        <n x="207"/>
      </t>
    </mdx>
    <mdx n="0" f="v">
      <t c="3" si="227">
        <n x="225"/>
        <n x="632"/>
        <n x="207"/>
      </t>
    </mdx>
    <mdx n="0" f="v">
      <t c="3" si="227">
        <n x="225"/>
        <n x="635"/>
        <n x="207"/>
      </t>
    </mdx>
    <mdx n="0" f="v">
      <t c="3" si="227">
        <n x="225"/>
        <n x="636"/>
        <n x="207"/>
      </t>
    </mdx>
    <mdx n="0" f="v">
      <t c="3" si="227">
        <n x="225"/>
        <n x="639"/>
        <n x="207"/>
      </t>
    </mdx>
    <mdx n="0" f="v">
      <t c="3" si="227">
        <n x="225"/>
        <n x="644"/>
        <n x="207"/>
      </t>
    </mdx>
    <mdx n="0" f="v">
      <t c="3" si="227">
        <n x="225"/>
        <n x="645"/>
        <n x="207"/>
      </t>
    </mdx>
    <mdx n="0" f="v">
      <t c="3" si="227">
        <n x="225"/>
        <n x="646"/>
        <n x="207"/>
      </t>
    </mdx>
    <mdx n="0" f="v">
      <t c="3" si="227">
        <n x="225"/>
        <n x="649"/>
        <n x="207"/>
      </t>
    </mdx>
    <mdx n="0" f="v">
      <t c="3" si="227">
        <n x="225"/>
        <n x="651"/>
        <n x="207"/>
      </t>
    </mdx>
    <mdx n="0" f="v">
      <t c="3" si="227">
        <n x="225"/>
        <n x="652"/>
        <n x="207"/>
      </t>
    </mdx>
    <mdx n="0" f="v">
      <t c="3" si="227">
        <n x="225"/>
        <n x="653"/>
        <n x="207"/>
      </t>
    </mdx>
    <mdx n="0" f="v">
      <t c="3" si="227">
        <n x="225"/>
        <n x="606"/>
        <n x="207"/>
      </t>
    </mdx>
    <mdx n="0" f="v">
      <t c="3" si="227">
        <n x="225"/>
        <n x="625"/>
        <n x="207"/>
      </t>
    </mdx>
    <mdx n="0" f="v">
      <t c="3" si="227">
        <n x="225"/>
        <n x="627"/>
        <n x="207"/>
      </t>
    </mdx>
    <mdx n="0" f="v">
      <t c="3" si="227">
        <n x="225"/>
        <n x="633"/>
        <n x="207"/>
      </t>
    </mdx>
    <mdx n="0" f="v">
      <t c="3" si="227">
        <n x="225"/>
        <n x="630"/>
        <n x="207"/>
      </t>
    </mdx>
    <mdx n="0" f="v">
      <t c="3" si="227">
        <n x="225"/>
        <n x="607"/>
        <n x="207"/>
      </t>
    </mdx>
    <mdx n="0" f="v">
      <t c="3" si="227">
        <n x="225"/>
        <n x="626"/>
        <n x="207"/>
      </t>
    </mdx>
    <mdx n="0" f="v">
      <t c="3" si="227">
        <n x="225"/>
        <n x="631"/>
        <n x="207"/>
      </t>
    </mdx>
    <mdx n="0" f="v">
      <t c="3" si="227">
        <n x="225"/>
        <n x="655"/>
        <n x="207"/>
      </t>
    </mdx>
    <mdx n="0" f="v">
      <t c="3" si="227">
        <n x="225"/>
        <n x="642"/>
        <n x="207"/>
      </t>
    </mdx>
    <mdx n="0" f="v">
      <t c="3" si="227">
        <n x="225"/>
        <n x="322"/>
        <n x="208"/>
      </t>
    </mdx>
    <mdx n="0" f="v">
      <t c="3" si="227">
        <n x="225"/>
        <n x="338"/>
        <n x="208"/>
      </t>
    </mdx>
    <mdx n="0" f="v">
      <t c="3" si="227">
        <n x="225"/>
        <n x="337"/>
        <n x="208"/>
      </t>
    </mdx>
    <mdx n="0" f="v">
      <t c="3" si="227">
        <n x="225"/>
        <n x="284"/>
        <n x="208"/>
      </t>
    </mdx>
    <mdx n="0" f="v">
      <t c="3" si="227">
        <n x="225"/>
        <n x="310"/>
        <n x="208"/>
      </t>
    </mdx>
    <mdx n="0" f="v">
      <t c="3" si="227">
        <n x="225"/>
        <n x="303"/>
        <n x="208"/>
      </t>
    </mdx>
    <mdx n="0" f="v">
      <t c="3" si="227">
        <n x="225"/>
        <n x="568"/>
        <n x="208"/>
      </t>
    </mdx>
    <mdx n="0" f="v">
      <t c="3" si="227">
        <n x="225"/>
        <n x="332"/>
        <n x="208"/>
      </t>
    </mdx>
    <mdx n="0" f="v">
      <t c="3" si="227">
        <n x="225"/>
        <n x="331"/>
        <n x="208"/>
      </t>
    </mdx>
    <mdx n="0" f="v">
      <t c="3" si="227">
        <n x="225"/>
        <n x="349"/>
        <n x="208"/>
      </t>
    </mdx>
    <mdx n="0" f="v">
      <t c="3" si="227">
        <n x="225"/>
        <n x="330"/>
        <n x="208"/>
      </t>
    </mdx>
    <mdx n="0" f="v">
      <t c="3" si="227">
        <n x="225"/>
        <n x="351"/>
        <n x="208"/>
      </t>
    </mdx>
    <mdx n="0" f="v">
      <t c="3" si="227">
        <n x="225"/>
        <n x="554"/>
        <n x="208"/>
      </t>
    </mdx>
    <mdx n="0" f="v">
      <t c="3" si="227">
        <n x="225"/>
        <n x="569"/>
        <n x="208"/>
      </t>
    </mdx>
    <mdx n="0" f="v">
      <t c="3" si="227">
        <n x="225"/>
        <n x="556"/>
        <n x="208"/>
      </t>
    </mdx>
    <mdx n="0" f="v">
      <t c="3" si="227">
        <n x="225"/>
        <n x="313"/>
        <n x="208"/>
      </t>
    </mdx>
    <mdx n="0" f="v">
      <t c="3" si="227">
        <n x="225"/>
        <n x="309"/>
        <n x="208"/>
      </t>
    </mdx>
    <mdx n="0" f="v">
      <t c="3" si="227">
        <n x="225"/>
        <n x="334"/>
        <n x="208"/>
      </t>
    </mdx>
    <mdx n="0" f="v">
      <t c="3" si="227">
        <n x="225"/>
        <n x="557"/>
        <n x="208"/>
      </t>
    </mdx>
    <mdx n="0" f="v">
      <t c="3" si="227">
        <n x="225"/>
        <n x="551"/>
        <n x="208"/>
      </t>
    </mdx>
    <mdx n="0" f="v">
      <t c="3" si="227">
        <n x="225"/>
        <n x="333"/>
        <n x="208"/>
      </t>
    </mdx>
    <mdx n="0" f="v">
      <t c="3" si="227">
        <n x="225"/>
        <n x="550"/>
        <n x="208"/>
      </t>
    </mdx>
    <mdx n="0" f="v">
      <t c="3" si="227">
        <n x="225"/>
        <n x="549"/>
        <n x="208"/>
      </t>
    </mdx>
    <mdx n="0" f="v">
      <t c="3" si="227">
        <n x="225"/>
        <n x="558"/>
        <n x="208"/>
      </t>
    </mdx>
    <mdx n="0" f="v">
      <t c="3" si="227">
        <n x="225"/>
        <n x="560"/>
        <n x="208"/>
      </t>
    </mdx>
    <mdx n="0" f="v">
      <t c="3" si="227">
        <n x="225"/>
        <n x="561"/>
        <n x="208"/>
      </t>
    </mdx>
    <mdx n="0" f="v">
      <t c="3" si="227">
        <n x="225"/>
        <n x="296"/>
        <n x="208"/>
      </t>
    </mdx>
    <mdx n="0" f="v">
      <t c="3" si="227">
        <n x="225"/>
        <n x="565"/>
        <n x="208"/>
      </t>
    </mdx>
    <mdx n="0" f="v">
      <t c="3" si="227">
        <n x="225"/>
        <n x="341"/>
        <n x="208"/>
      </t>
    </mdx>
    <mdx n="0" f="v">
      <t c="3" si="227">
        <n x="225"/>
        <n x="295"/>
        <n x="208"/>
      </t>
    </mdx>
    <mdx n="0" f="v">
      <t c="3" si="227">
        <n x="225"/>
        <n x="566"/>
        <n x="208"/>
      </t>
    </mdx>
    <mdx n="0" f="v">
      <t c="3" si="227">
        <n x="225"/>
        <n x="300"/>
        <n x="208"/>
      </t>
    </mdx>
    <mdx n="0" f="v">
      <t c="3" si="227">
        <n x="225"/>
        <n x="552"/>
        <n x="208"/>
      </t>
    </mdx>
    <mdx n="0" f="v">
      <t c="3" si="227">
        <n x="225"/>
        <n x="354"/>
        <n x="208"/>
      </t>
    </mdx>
    <mdx n="0" f="v">
      <t c="3" si="227">
        <n x="225"/>
        <n x="575"/>
        <n x="208"/>
      </t>
    </mdx>
    <mdx n="0" f="v">
      <t c="3" si="227">
        <n x="225"/>
        <n x="577"/>
        <n x="208"/>
      </t>
    </mdx>
    <mdx n="0" f="v">
      <t c="3" si="227">
        <n x="225"/>
        <n x="579"/>
        <n x="208"/>
      </t>
    </mdx>
    <mdx n="0" f="v">
      <t c="3" si="227">
        <n x="225"/>
        <n x="347"/>
        <n x="208"/>
      </t>
    </mdx>
    <mdx n="0" f="v">
      <t c="3" si="227">
        <n x="225"/>
        <n x="622"/>
        <n x="208"/>
      </t>
    </mdx>
    <mdx n="0" f="v">
      <t c="3" si="227">
        <n x="225"/>
        <n x="585"/>
        <n x="208"/>
      </t>
    </mdx>
    <mdx n="0" f="v">
      <t c="3" si="227">
        <n x="225"/>
        <n x="589"/>
        <n x="208"/>
      </t>
    </mdx>
    <mdx n="0" f="v">
      <t c="3" si="227">
        <n x="225"/>
        <n x="590"/>
        <n x="208"/>
      </t>
    </mdx>
    <mdx n="0" f="v">
      <t c="3" si="227">
        <n x="225"/>
        <n x="591"/>
        <n x="208"/>
      </t>
    </mdx>
    <mdx n="0" f="v">
      <t c="3" si="227">
        <n x="225"/>
        <n x="592"/>
        <n x="208"/>
      </t>
    </mdx>
    <mdx n="0" f="v">
      <t c="3" si="227">
        <n x="225"/>
        <n x="593"/>
        <n x="208"/>
      </t>
    </mdx>
    <mdx n="0" f="v">
      <t c="3" si="227">
        <n x="225"/>
        <n x="594"/>
        <n x="208"/>
      </t>
    </mdx>
    <mdx n="0" f="v">
      <t c="3" si="227">
        <n x="225"/>
        <n x="595"/>
        <n x="208"/>
      </t>
    </mdx>
    <mdx n="0" f="v">
      <t c="3" si="227">
        <n x="225"/>
        <n x="599"/>
        <n x="208"/>
      </t>
    </mdx>
    <mdx n="0" f="v">
      <t c="3" si="227">
        <n x="225"/>
        <n x="600"/>
        <n x="208"/>
      </t>
    </mdx>
    <mdx n="0" f="v">
      <t c="3" si="227">
        <n x="225"/>
        <n x="602"/>
        <n x="208"/>
      </t>
    </mdx>
    <mdx n="0" f="v">
      <t c="3" si="227">
        <n x="225"/>
        <n x="605"/>
        <n x="208"/>
      </t>
    </mdx>
    <mdx n="0" f="v">
      <t c="3" si="227">
        <n x="225"/>
        <n x="572"/>
        <n x="208"/>
      </t>
    </mdx>
    <mdx n="0" f="v">
      <t c="3" si="227">
        <n x="225"/>
        <n x="580"/>
        <n x="208"/>
      </t>
    </mdx>
    <mdx n="0" f="v">
      <t c="3" si="227">
        <n x="225"/>
        <n x="581"/>
        <n x="208"/>
      </t>
    </mdx>
    <mdx n="0" f="v">
      <t c="3" si="227">
        <n x="225"/>
        <n x="570"/>
        <n x="208"/>
      </t>
    </mdx>
    <mdx n="0" f="v">
      <t c="3" si="227">
        <n x="225"/>
        <n x="587"/>
        <n x="208"/>
      </t>
    </mdx>
    <mdx n="0" f="v">
      <t c="3" si="227">
        <n x="225"/>
        <n x="617"/>
        <n x="208"/>
      </t>
    </mdx>
    <mdx n="0" f="v">
      <t c="3" si="227">
        <n x="225"/>
        <n x="601"/>
        <n x="208"/>
      </t>
    </mdx>
    <mdx n="0" f="v">
      <t c="3" si="227">
        <n x="225"/>
        <n x="584"/>
        <n x="208"/>
      </t>
    </mdx>
    <mdx n="0" f="v">
      <t c="3" si="227">
        <n x="225"/>
        <n x="598"/>
        <n x="208"/>
      </t>
    </mdx>
    <mdx n="0" f="v">
      <t c="3" si="227">
        <n x="225"/>
        <n x="609"/>
        <n x="208"/>
      </t>
    </mdx>
    <mdx n="0" f="v">
      <t c="3" si="227">
        <n x="225"/>
        <n x="610"/>
        <n x="208"/>
      </t>
    </mdx>
    <mdx n="0" f="v">
      <t c="3" si="227">
        <n x="225"/>
        <n x="611"/>
        <n x="208"/>
      </t>
    </mdx>
    <mdx n="0" f="v">
      <t c="3" si="227">
        <n x="225"/>
        <n x="612"/>
        <n x="208"/>
      </t>
    </mdx>
    <mdx n="0" f="v">
      <t c="3" si="227">
        <n x="225"/>
        <n x="613"/>
        <n x="208"/>
      </t>
    </mdx>
    <mdx n="0" f="v">
      <t c="3" si="227">
        <n x="225"/>
        <n x="614"/>
        <n x="208"/>
      </t>
    </mdx>
    <mdx n="0" f="v">
      <t c="3" si="227">
        <n x="225"/>
        <n x="621"/>
        <n x="208"/>
      </t>
    </mdx>
    <mdx n="0" f="v">
      <t c="3" si="227">
        <n x="225"/>
        <n x="615"/>
        <n x="208"/>
      </t>
    </mdx>
    <mdx n="0" f="v">
      <t c="3" si="227">
        <n x="225"/>
        <n x="616"/>
        <n x="208"/>
      </t>
    </mdx>
    <mdx n="0" f="v">
      <t c="3" si="227">
        <n x="225"/>
        <n x="623"/>
        <n x="208"/>
      </t>
    </mdx>
    <mdx n="0" f="v">
      <t c="3" si="227">
        <n x="225"/>
        <n x="645"/>
        <n x="208"/>
      </t>
    </mdx>
    <mdx n="0" f="v">
      <t c="3" si="227">
        <n x="225"/>
        <n x="636"/>
        <n x="208"/>
      </t>
    </mdx>
    <mdx n="0" f="v">
      <t c="3" si="227">
        <n x="225"/>
        <n x="639"/>
        <n x="208"/>
      </t>
    </mdx>
    <mdx n="0" f="v">
      <t c="3" si="227">
        <n x="225"/>
        <n x="644"/>
        <n x="208"/>
      </t>
    </mdx>
    <mdx n="0" f="v">
      <t c="3" si="227">
        <n x="225"/>
        <n x="646"/>
        <n x="208"/>
      </t>
    </mdx>
    <mdx n="0" f="v">
      <t c="3" si="227">
        <n x="225"/>
        <n x="648"/>
        <n x="208"/>
      </t>
    </mdx>
    <mdx n="0" f="v">
      <t c="3" si="227">
        <n x="225"/>
        <n x="649"/>
        <n x="208"/>
      </t>
    </mdx>
    <mdx n="0" f="v">
      <t c="3" si="227">
        <n x="225"/>
        <n x="650"/>
        <n x="208"/>
      </t>
    </mdx>
    <mdx n="0" f="v">
      <t c="3" si="227">
        <n x="225"/>
        <n x="651"/>
        <n x="208"/>
      </t>
    </mdx>
    <mdx n="0" f="v">
      <t c="3" si="227">
        <n x="225"/>
        <n x="652"/>
        <n x="208"/>
      </t>
    </mdx>
    <mdx n="0" f="v">
      <t c="3" si="227">
        <n x="225"/>
        <n x="654"/>
        <n x="208"/>
      </t>
    </mdx>
    <mdx n="0" f="v">
      <t c="3" si="227">
        <n x="225"/>
        <n x="625"/>
        <n x="208"/>
      </t>
    </mdx>
    <mdx n="0" f="v">
      <t c="3" si="227">
        <n x="225"/>
        <n x="627"/>
        <n x="208"/>
      </t>
    </mdx>
    <mdx n="0" f="v">
      <t c="3" si="227">
        <n x="225"/>
        <n x="628"/>
        <n x="208"/>
      </t>
    </mdx>
    <mdx n="0" f="v">
      <t c="3" si="227">
        <n x="225"/>
        <n x="633"/>
        <n x="208"/>
      </t>
    </mdx>
    <mdx n="0" f="v">
      <t c="3" si="227">
        <n x="225"/>
        <n x="641"/>
        <n x="208"/>
      </t>
    </mdx>
    <mdx n="0" f="v">
      <t c="3" si="227">
        <n x="225"/>
        <n x="630"/>
        <n x="208"/>
      </t>
    </mdx>
    <mdx n="0" f="v">
      <t c="3" si="227">
        <n x="225"/>
        <n x="607"/>
        <n x="208"/>
      </t>
    </mdx>
    <mdx n="0" f="v">
      <t c="3" si="227">
        <n x="225"/>
        <n x="629"/>
        <n x="208"/>
      </t>
    </mdx>
    <mdx n="0" f="v">
      <t c="3" si="227">
        <n x="225"/>
        <n x="631"/>
        <n x="208"/>
      </t>
    </mdx>
    <mdx n="0" f="v">
      <t c="3" si="227">
        <n x="225"/>
        <n x="634"/>
        <n x="208"/>
      </t>
    </mdx>
    <mdx n="0" f="v">
      <t c="3" si="227">
        <n x="225"/>
        <n x="642"/>
        <n x="208"/>
      </t>
    </mdx>
    <mdx n="0" f="v">
      <t c="3" si="227">
        <n x="225"/>
        <n x="322"/>
        <n x="234"/>
      </t>
    </mdx>
    <mdx n="0" f="v">
      <t c="3" si="227">
        <n x="225"/>
        <n x="321"/>
        <n x="234"/>
      </t>
    </mdx>
    <mdx n="0" f="v">
      <t c="3" si="227">
        <n x="225"/>
        <n x="338"/>
        <n x="234"/>
      </t>
    </mdx>
    <mdx n="0" f="v">
      <t c="3" si="227">
        <n x="225"/>
        <n x="318"/>
        <n x="234"/>
      </t>
    </mdx>
    <mdx n="0" f="v">
      <t c="3" si="227">
        <n x="225"/>
        <n x="337"/>
        <n x="234"/>
      </t>
    </mdx>
    <mdx n="0" f="v">
      <t c="3" si="227">
        <n x="225"/>
        <n x="345"/>
        <n x="234"/>
      </t>
    </mdx>
    <mdx n="0" f="v">
      <t c="3" si="227">
        <n x="225"/>
        <n x="336"/>
        <n x="234"/>
      </t>
    </mdx>
    <mdx n="0" f="v">
      <t c="3" si="227">
        <n x="225"/>
        <n x="317"/>
        <n x="234"/>
      </t>
    </mdx>
    <mdx n="0" f="v">
      <t c="3" si="227">
        <n x="225"/>
        <n x="282"/>
        <n x="234"/>
      </t>
    </mdx>
    <mdx n="0" f="v">
      <t c="3" si="227">
        <n x="225"/>
        <n x="291"/>
        <n x="234"/>
      </t>
    </mdx>
    <mdx n="0" f="v">
      <t c="3" si="227">
        <n x="225"/>
        <n x="312"/>
        <n x="234"/>
      </t>
    </mdx>
    <mdx n="0" f="v">
      <t c="3" si="227">
        <n x="225"/>
        <n x="341"/>
        <n x="234"/>
      </t>
    </mdx>
    <mdx n="0" f="v">
      <t c="3" si="227">
        <n x="225"/>
        <n x="352"/>
        <n x="234"/>
      </t>
    </mdx>
    <mdx n="0" f="v">
      <t c="3" si="227">
        <n x="225"/>
        <n x="342"/>
        <n x="234"/>
      </t>
    </mdx>
    <mdx n="0" f="v">
      <t c="3" si="227">
        <n x="225"/>
        <n x="332"/>
        <n x="234"/>
      </t>
    </mdx>
    <mdx n="0" f="v">
      <t c="3" si="227">
        <n x="225"/>
        <n x="331"/>
        <n x="234"/>
      </t>
    </mdx>
    <mdx n="0" f="v">
      <t c="3" si="227">
        <n x="225"/>
        <n x="553"/>
        <n x="234"/>
      </t>
    </mdx>
    <mdx n="0" f="v">
      <t c="3" si="227">
        <n x="225"/>
        <n x="330"/>
        <n x="234"/>
      </t>
    </mdx>
    <mdx n="0" f="v">
      <t c="3" si="227">
        <n x="225"/>
        <n x="556"/>
        <n x="234"/>
      </t>
    </mdx>
    <mdx n="0" f="v">
      <t c="3" si="227">
        <n x="225"/>
        <n x="565"/>
        <n x="234"/>
      </t>
    </mdx>
    <mdx n="0" f="v">
      <t c="3" si="227">
        <n x="225"/>
        <n x="313"/>
        <n x="234"/>
      </t>
    </mdx>
    <mdx n="0" f="v">
      <t c="3" si="227">
        <n x="225"/>
        <n x="309"/>
        <n x="234"/>
      </t>
    </mdx>
    <mdx n="0" f="v">
      <t c="3" si="227">
        <n x="225"/>
        <n x="279"/>
        <n x="234"/>
      </t>
    </mdx>
    <mdx n="0" f="v">
      <t c="3" si="227">
        <n x="225"/>
        <n x="557"/>
        <n x="234"/>
      </t>
    </mdx>
    <mdx n="0" f="v">
      <t c="3" si="227">
        <n x="225"/>
        <n x="551"/>
        <n x="234"/>
      </t>
    </mdx>
    <mdx n="0" f="v">
      <t c="3" si="227">
        <n x="225"/>
        <n x="333"/>
        <n x="234"/>
      </t>
    </mdx>
    <mdx n="0" f="v">
      <t c="3" si="227">
        <n x="225"/>
        <n x="550"/>
        <n x="234"/>
      </t>
    </mdx>
    <mdx n="0" f="v">
      <t c="3" si="227">
        <n x="225"/>
        <n x="549"/>
        <n x="234"/>
      </t>
    </mdx>
    <mdx n="0" f="v">
      <t c="3" si="227">
        <n x="225"/>
        <n x="559"/>
        <n x="234"/>
      </t>
    </mdx>
    <mdx n="0" f="v">
      <t c="3" si="227">
        <n x="225"/>
        <n x="560"/>
        <n x="234"/>
      </t>
    </mdx>
    <mdx n="0" f="v">
      <t c="3" si="227">
        <n x="225"/>
        <n x="561"/>
        <n x="234"/>
      </t>
    </mdx>
    <mdx n="0" f="v">
      <t c="3" si="227">
        <n x="225"/>
        <n x="562"/>
        <n x="234"/>
      </t>
    </mdx>
    <mdx n="0" f="v">
      <t c="3" si="227">
        <n x="225"/>
        <n x="566"/>
        <n x="234"/>
      </t>
    </mdx>
    <mdx n="0" f="v">
      <t c="3" si="227">
        <n x="225"/>
        <n x="567"/>
        <n x="234"/>
      </t>
    </mdx>
    <mdx n="0" f="v">
      <t c="3" si="227">
        <n x="225"/>
        <n x="298"/>
        <n x="234"/>
      </t>
    </mdx>
    <mdx n="0" f="v">
      <t c="3" si="227">
        <n x="225"/>
        <n x="552"/>
        <n x="234"/>
      </t>
    </mdx>
    <mdx n="0" f="v">
      <t c="3" si="227">
        <n x="225"/>
        <n x="354"/>
        <n x="234"/>
      </t>
    </mdx>
    <mdx n="0" f="v">
      <t c="3" si="227">
        <n x="225"/>
        <n x="575"/>
        <n x="234"/>
      </t>
    </mdx>
    <mdx n="0" f="v">
      <t c="3" si="227">
        <n x="225"/>
        <n x="577"/>
        <n x="234"/>
      </t>
    </mdx>
    <mdx n="0" f="v">
      <t c="3" si="227">
        <n x="225"/>
        <n x="578"/>
        <n x="234"/>
      </t>
    </mdx>
    <mdx n="0" f="v">
      <t c="3" si="227">
        <n x="225"/>
        <n x="579"/>
        <n x="234"/>
      </t>
    </mdx>
    <mdx n="0" f="v">
      <t c="3" si="227">
        <n x="225"/>
        <n x="347"/>
        <n x="234"/>
      </t>
    </mdx>
    <mdx n="0" f="v">
      <t c="3" si="227">
        <n x="225"/>
        <n x="340"/>
        <n x="234"/>
      </t>
    </mdx>
    <mdx n="0" f="v">
      <t c="3" si="227">
        <n x="225"/>
        <n x="582"/>
        <n x="234"/>
      </t>
    </mdx>
    <mdx n="0" f="v">
      <t c="3" si="227">
        <n x="225"/>
        <n x="585"/>
        <n x="234"/>
      </t>
    </mdx>
    <mdx n="0" f="v">
      <t c="3" si="227">
        <n x="225"/>
        <n x="589"/>
        <n x="234"/>
      </t>
    </mdx>
    <mdx n="0" f="v">
      <t c="3" si="227">
        <n x="225"/>
        <n x="592"/>
        <n x="234"/>
      </t>
    </mdx>
    <mdx n="0" f="v">
      <t c="3" si="227">
        <n x="225"/>
        <n x="593"/>
        <n x="234"/>
      </t>
    </mdx>
    <mdx n="0" f="v">
      <t c="3" si="227">
        <n x="225"/>
        <n x="594"/>
        <n x="234"/>
      </t>
    </mdx>
    <mdx n="0" f="v">
      <t c="3" si="227">
        <n x="225"/>
        <n x="588"/>
        <n x="234"/>
      </t>
    </mdx>
    <mdx n="0" f="v">
      <t c="3" si="227">
        <n x="225"/>
        <n x="587"/>
        <n x="234"/>
      </t>
    </mdx>
    <mdx n="0" f="v">
      <t c="3" si="227">
        <n x="225"/>
        <n x="603"/>
        <n x="234"/>
      </t>
    </mdx>
    <mdx n="0" f="v">
      <t c="3" si="227">
        <n x="225"/>
        <n x="602"/>
        <n x="234"/>
      </t>
    </mdx>
    <mdx n="0" f="v">
      <t c="3" si="227">
        <n x="225"/>
        <n x="605"/>
        <n x="234"/>
      </t>
    </mdx>
    <mdx n="0" f="v">
      <t c="3" si="227">
        <n x="225"/>
        <n x="621"/>
        <n x="234"/>
      </t>
    </mdx>
    <mdx n="0" f="v">
      <t c="3" si="227">
        <n x="225"/>
        <n x="573"/>
        <n x="234"/>
      </t>
    </mdx>
    <mdx n="0" f="v">
      <t c="3" si="227">
        <n x="225"/>
        <n x="583"/>
        <n x="234"/>
      </t>
    </mdx>
    <mdx n="0" f="v">
      <t c="3" si="227">
        <n x="225"/>
        <n x="555"/>
        <n x="234"/>
      </t>
    </mdx>
    <mdx n="0" f="v">
      <t c="3" si="227">
        <n x="225"/>
        <n x="574"/>
        <n x="234"/>
      </t>
    </mdx>
    <mdx n="0" f="v">
      <t c="3" si="227">
        <n x="225"/>
        <n x="620"/>
        <n x="234"/>
      </t>
    </mdx>
    <mdx n="0" f="v">
      <t c="3" si="227">
        <n x="225"/>
        <n x="618"/>
        <n x="234"/>
      </t>
    </mdx>
    <mdx n="0" f="v">
      <t c="3" si="227">
        <n x="225"/>
        <n x="597"/>
        <n x="234"/>
      </t>
    </mdx>
    <mdx n="0" f="v">
      <t c="3" si="227">
        <n x="225"/>
        <n x="601"/>
        <n x="234"/>
      </t>
    </mdx>
    <mdx n="0" f="v">
      <t c="3" si="227">
        <n x="225"/>
        <n x="584"/>
        <n x="234"/>
      </t>
    </mdx>
    <mdx n="0" f="v">
      <t c="3" si="227">
        <n x="225"/>
        <n x="609"/>
        <n x="234"/>
      </t>
    </mdx>
    <mdx n="0" f="v">
      <t c="3" si="227">
        <n x="225"/>
        <n x="610"/>
        <n x="234"/>
      </t>
    </mdx>
    <mdx n="0" f="v">
      <t c="3" si="227">
        <n x="225"/>
        <n x="611"/>
        <n x="234"/>
      </t>
    </mdx>
    <mdx n="0" f="v">
      <t c="3" si="227">
        <n x="225"/>
        <n x="612"/>
        <n x="234"/>
      </t>
    </mdx>
    <mdx n="0" f="v">
      <t c="3" si="227">
        <n x="225"/>
        <n x="613"/>
        <n x="234"/>
      </t>
    </mdx>
    <mdx n="0" f="v">
      <t c="3" si="227">
        <n x="225"/>
        <n x="615"/>
        <n x="234"/>
      </t>
    </mdx>
    <mdx n="0" f="v">
      <t c="3" si="227">
        <n x="225"/>
        <n x="616"/>
        <n x="234"/>
      </t>
    </mdx>
    <mdx n="0" f="v">
      <t c="3" si="227">
        <n x="225"/>
        <n x="635"/>
        <n x="234"/>
      </t>
    </mdx>
    <mdx n="0" f="v">
      <t c="3" si="227">
        <n x="225"/>
        <n x="636"/>
        <n x="234"/>
      </t>
    </mdx>
    <mdx n="0" f="v">
      <t c="3" si="227">
        <n x="225"/>
        <n x="632"/>
        <n x="234"/>
      </t>
    </mdx>
    <mdx n="0" f="v">
      <t c="3" si="227">
        <n x="225"/>
        <n x="639"/>
        <n x="234"/>
      </t>
    </mdx>
    <mdx n="0" f="v">
      <t c="3" si="227">
        <n x="225"/>
        <n x="643"/>
        <n x="234"/>
      </t>
    </mdx>
    <mdx n="0" f="v">
      <t c="3" si="227">
        <n x="225"/>
        <n x="646"/>
        <n x="234"/>
      </t>
    </mdx>
    <mdx n="0" f="v">
      <t c="3" si="227">
        <n x="225"/>
        <n x="647"/>
        <n x="234"/>
      </t>
    </mdx>
    <mdx n="0" f="v">
      <t c="3" si="227">
        <n x="225"/>
        <n x="649"/>
        <n x="234"/>
      </t>
    </mdx>
    <mdx n="0" f="v">
      <t c="3" si="227">
        <n x="225"/>
        <n x="651"/>
        <n x="234"/>
      </t>
    </mdx>
    <mdx n="0" f="v">
      <t c="3" si="227">
        <n x="225"/>
        <n x="652"/>
        <n x="234"/>
      </t>
    </mdx>
    <mdx n="0" f="v">
      <t c="3" si="227">
        <n x="225"/>
        <n x="654"/>
        <n x="234"/>
      </t>
    </mdx>
    <mdx n="0" f="v">
      <t c="3" si="227">
        <n x="225"/>
        <n x="606"/>
        <n x="234"/>
      </t>
    </mdx>
    <mdx n="0" f="v">
      <t c="3" si="227">
        <n x="225"/>
        <n x="625"/>
        <n x="234"/>
      </t>
    </mdx>
    <mdx n="0" f="v">
      <t c="3" si="227">
        <n x="225"/>
        <n x="628"/>
        <n x="234"/>
      </t>
    </mdx>
    <mdx n="0" f="v">
      <t c="3" si="227">
        <n x="225"/>
        <n x="633"/>
        <n x="234"/>
      </t>
    </mdx>
    <mdx n="0" f="v">
      <t c="3" si="227">
        <n x="225"/>
        <n x="630"/>
        <n x="234"/>
      </t>
    </mdx>
    <mdx n="0" f="v">
      <t c="3" si="227">
        <n x="225"/>
        <n x="607"/>
        <n x="234"/>
      </t>
    </mdx>
    <mdx n="0" f="v">
      <t c="3" si="227">
        <n x="225"/>
        <n x="629"/>
        <n x="234"/>
      </t>
    </mdx>
    <mdx n="0" f="v">
      <t c="3" si="227">
        <n x="225"/>
        <n x="634"/>
        <n x="234"/>
      </t>
    </mdx>
    <mdx n="0" f="v">
      <t c="3" si="227">
        <n x="225"/>
        <n x="655"/>
        <n x="234"/>
      </t>
    </mdx>
    <mdx n="0" f="v">
      <t c="3" si="227">
        <n x="225"/>
        <n x="642"/>
        <n x="234"/>
      </t>
    </mdx>
    <mdx n="0" f="v">
      <t c="3" si="227">
        <n x="225"/>
        <n x="344"/>
        <n x="124"/>
      </t>
    </mdx>
    <mdx n="0" f="v">
      <t c="3" si="227">
        <n x="225"/>
        <n x="308"/>
        <n x="124"/>
      </t>
    </mdx>
    <mdx n="0" f="v">
      <t c="3" si="227">
        <n x="225"/>
        <n x="285"/>
        <n x="124"/>
      </t>
    </mdx>
    <mdx n="0" f="v">
      <t c="3" si="227">
        <n x="225"/>
        <n x="302"/>
        <n x="124"/>
      </t>
    </mdx>
    <mdx n="0" f="v">
      <t c="3" si="227">
        <n x="225"/>
        <n x="342"/>
        <n x="124"/>
      </t>
    </mdx>
    <mdx n="0" f="v">
      <t c="3" si="227">
        <n x="225"/>
        <n x="331"/>
        <n x="124"/>
      </t>
    </mdx>
    <mdx n="0" f="v">
      <t c="3" si="227">
        <n x="225"/>
        <n x="553"/>
        <n x="124"/>
      </t>
    </mdx>
    <mdx n="0" f="v">
      <t c="3" si="227">
        <n x="225"/>
        <n x="330"/>
        <n x="124"/>
      </t>
    </mdx>
    <mdx n="0" f="v">
      <t c="3" si="227">
        <n x="225"/>
        <n x="351"/>
        <n x="124"/>
      </t>
    </mdx>
    <mdx n="0" f="v">
      <t c="3" si="227">
        <n x="225"/>
        <n x="554"/>
        <n x="124"/>
      </t>
    </mdx>
    <mdx n="0" f="v">
      <t c="3" si="227">
        <n x="225"/>
        <n x="565"/>
        <n x="124"/>
      </t>
    </mdx>
    <mdx n="0" f="v">
      <t c="3" si="227">
        <n x="225"/>
        <n x="295"/>
        <n x="124"/>
      </t>
    </mdx>
    <mdx n="0" f="v">
      <t c="3" si="227">
        <n x="225"/>
        <n x="335"/>
        <n x="124"/>
      </t>
    </mdx>
    <mdx n="0" f="v">
      <t c="3" si="227">
        <n x="225"/>
        <n x="334"/>
        <n x="124"/>
      </t>
    </mdx>
    <mdx n="0" f="v">
      <t c="3" si="227">
        <n x="225"/>
        <n x="557"/>
        <n x="124"/>
      </t>
    </mdx>
    <mdx n="0" f="v">
      <t c="3" si="227">
        <n x="225"/>
        <n x="551"/>
        <n x="124"/>
      </t>
    </mdx>
    <mdx n="0" f="v">
      <t c="3" si="227">
        <n x="225"/>
        <n x="333"/>
        <n x="124"/>
      </t>
    </mdx>
    <mdx n="0" f="v">
      <t c="3" si="227">
        <n x="225"/>
        <n x="550"/>
        <n x="124"/>
      </t>
    </mdx>
    <mdx n="0" f="v">
      <t c="3" si="227">
        <n x="225"/>
        <n x="549"/>
        <n x="124"/>
      </t>
    </mdx>
    <mdx n="0" f="v">
      <t c="3" si="227">
        <n x="225"/>
        <n x="560"/>
        <n x="124"/>
      </t>
    </mdx>
    <mdx n="0" f="v">
      <t c="3" si="227">
        <n x="225"/>
        <n x="562"/>
        <n x="124"/>
      </t>
    </mdx>
    <mdx n="0" f="v">
      <t c="3" si="227">
        <n x="225"/>
        <n x="556"/>
        <n x="124"/>
      </t>
    </mdx>
    <mdx n="0" f="v">
      <t c="3" si="227">
        <n x="225"/>
        <n x="567"/>
        <n x="124"/>
      </t>
    </mdx>
    <mdx n="0" f="v">
      <t c="3" si="227">
        <n x="225"/>
        <n x="300"/>
        <n x="124"/>
      </t>
    </mdx>
    <mdx n="0" f="v">
      <t c="3" si="227">
        <n x="225"/>
        <n x="552"/>
        <n x="124"/>
      </t>
    </mdx>
    <mdx n="0" f="v">
      <t c="3" si="227">
        <n x="225"/>
        <n x="354"/>
        <n x="124"/>
      </t>
    </mdx>
    <mdx n="0" f="v">
      <t c="3" si="227">
        <n x="225"/>
        <n x="576"/>
        <n x="124"/>
      </t>
    </mdx>
    <mdx n="0" f="v">
      <t c="3" si="227">
        <n x="225"/>
        <n x="577"/>
        <n x="124"/>
      </t>
    </mdx>
    <mdx n="0" f="v">
      <t c="3" si="227">
        <n x="225"/>
        <n x="579"/>
        <n x="124"/>
      </t>
    </mdx>
    <mdx n="0" f="v">
      <t c="3" si="227">
        <n x="225"/>
        <n x="347"/>
        <n x="124"/>
      </t>
    </mdx>
    <mdx n="0" f="v">
      <t c="3" si="227">
        <n x="225"/>
        <n x="340"/>
        <n x="124"/>
      </t>
    </mdx>
    <mdx n="0" f="v">
      <t c="3" si="227">
        <n x="225"/>
        <n x="603"/>
        <n x="124"/>
      </t>
    </mdx>
    <mdx n="0" f="v">
      <t c="3" si="227">
        <n x="225"/>
        <n x="590"/>
        <n x="124"/>
      </t>
    </mdx>
    <mdx n="0" f="v">
      <t c="3" si="227">
        <n x="225"/>
        <n x="591"/>
        <n x="124"/>
      </t>
    </mdx>
    <mdx n="0" f="v">
      <t c="3" si="227">
        <n x="225"/>
        <n x="592"/>
        <n x="124"/>
      </t>
    </mdx>
    <mdx n="0" f="v">
      <t c="3" si="227">
        <n x="225"/>
        <n x="593"/>
        <n x="124"/>
      </t>
    </mdx>
    <mdx n="0" f="v">
      <t c="3" si="227">
        <n x="225"/>
        <n x="594"/>
        <n x="124"/>
      </t>
    </mdx>
    <mdx n="0" f="v">
      <t c="3" si="227">
        <n x="225"/>
        <n x="596"/>
        <n x="124"/>
      </t>
    </mdx>
    <mdx n="0" f="v">
      <t c="3" si="227">
        <n x="225"/>
        <n x="582"/>
        <n x="124"/>
      </t>
    </mdx>
    <mdx n="0" f="v">
      <t c="3" si="227">
        <n x="225"/>
        <n x="588"/>
        <n x="124"/>
      </t>
    </mdx>
    <mdx n="0" f="v">
      <t c="3" si="227">
        <n x="225"/>
        <n x="572"/>
        <n x="124"/>
      </t>
    </mdx>
    <mdx n="0" f="v">
      <t c="3" si="227">
        <n x="225"/>
        <n x="580"/>
        <n x="124"/>
      </t>
    </mdx>
    <mdx n="0" f="v">
      <t c="3" si="227">
        <n x="225"/>
        <n x="581"/>
        <n x="124"/>
      </t>
    </mdx>
    <mdx n="0" f="v">
      <t c="3" si="227">
        <n x="225"/>
        <n x="583"/>
        <n x="124"/>
      </t>
    </mdx>
    <mdx n="0" f="v">
      <t c="3" si="227">
        <n x="225"/>
        <n x="599"/>
        <n x="124"/>
      </t>
    </mdx>
    <mdx n="0" f="v">
      <t c="3" si="227">
        <n x="225"/>
        <n x="587"/>
        <n x="124"/>
      </t>
    </mdx>
    <mdx n="0" f="v">
      <t c="3" si="227">
        <n x="225"/>
        <n x="614"/>
        <n x="124"/>
      </t>
    </mdx>
    <mdx n="0" f="v">
      <t c="3" si="227">
        <n x="225"/>
        <n x="597"/>
        <n x="124"/>
      </t>
    </mdx>
    <mdx n="0" f="v">
      <t c="3" si="227">
        <n x="225"/>
        <n x="601"/>
        <n x="124"/>
      </t>
    </mdx>
    <mdx n="0" f="v">
      <t c="3" si="227">
        <n x="225"/>
        <n x="598"/>
        <n x="124"/>
      </t>
    </mdx>
    <mdx n="0" f="v">
      <t c="3" si="227">
        <n x="225"/>
        <n x="609"/>
        <n x="124"/>
      </t>
    </mdx>
    <mdx n="0" f="v">
      <t c="3" si="227">
        <n x="225"/>
        <n x="610"/>
        <n x="124"/>
      </t>
    </mdx>
    <mdx n="0" f="v">
      <t c="3" si="227">
        <n x="225"/>
        <n x="611"/>
        <n x="124"/>
      </t>
    </mdx>
    <mdx n="0" f="v">
      <t c="3" si="227">
        <n x="225"/>
        <n x="618"/>
        <n x="124"/>
      </t>
    </mdx>
    <mdx n="0" f="v">
      <t c="3" si="227">
        <n x="225"/>
        <n x="621"/>
        <n x="124"/>
      </t>
    </mdx>
    <mdx n="0" f="v">
      <t c="3" si="227">
        <n x="225"/>
        <n x="622"/>
        <n x="124"/>
      </t>
    </mdx>
    <mdx n="0" f="v">
      <t c="3" si="227">
        <n x="225"/>
        <n x="620"/>
        <n x="124"/>
      </t>
    </mdx>
    <mdx n="0" f="v">
      <t c="3" si="227">
        <n x="225"/>
        <n x="613"/>
        <n x="124"/>
      </t>
    </mdx>
    <mdx n="0" f="v">
      <t c="3" si="227">
        <n x="225"/>
        <n x="608"/>
        <n x="124"/>
      </t>
    </mdx>
    <mdx n="0" f="v">
      <t c="3" si="227">
        <n x="225"/>
        <n x="645"/>
        <n x="124"/>
      </t>
    </mdx>
    <mdx n="0" f="v">
      <t c="3" si="227">
        <n x="225"/>
        <n x="643"/>
        <n x="124"/>
      </t>
    </mdx>
    <mdx n="0" f="v">
      <t c="3" si="227">
        <n x="225"/>
        <n x="644"/>
        <n x="124"/>
      </t>
    </mdx>
    <mdx n="0" f="v">
      <t c="3" si="227">
        <n x="225"/>
        <n x="635"/>
        <n x="124"/>
      </t>
    </mdx>
    <mdx n="0" f="v">
      <t c="3" si="227">
        <n x="225"/>
        <n x="637"/>
        <n x="124"/>
      </t>
    </mdx>
    <mdx n="0" f="v">
      <t c="3" si="227">
        <n x="225"/>
        <n x="632"/>
        <n x="124"/>
      </t>
    </mdx>
    <mdx n="0" f="v">
      <t c="3" si="227">
        <n x="225"/>
        <n x="639"/>
        <n x="124"/>
      </t>
    </mdx>
    <mdx n="0" f="v">
      <t c="3" si="227">
        <n x="225"/>
        <n x="646"/>
        <n x="124"/>
      </t>
    </mdx>
    <mdx n="0" f="v">
      <t c="3" si="227">
        <n x="225"/>
        <n x="647"/>
        <n x="124"/>
      </t>
    </mdx>
    <mdx n="0" f="v">
      <t c="3" si="227">
        <n x="225"/>
        <n x="648"/>
        <n x="124"/>
      </t>
    </mdx>
    <mdx n="0" f="v">
      <t c="3" si="227">
        <n x="225"/>
        <n x="649"/>
        <n x="124"/>
      </t>
    </mdx>
    <mdx n="0" f="v">
      <t c="3" si="227">
        <n x="225"/>
        <n x="650"/>
        <n x="124"/>
      </t>
    </mdx>
    <mdx n="0" f="v">
      <t c="3" si="227">
        <n x="225"/>
        <n x="651"/>
        <n x="124"/>
      </t>
    </mdx>
    <mdx n="0" f="v">
      <t c="3" si="227">
        <n x="225"/>
        <n x="652"/>
        <n x="124"/>
      </t>
    </mdx>
    <mdx n="0" f="v">
      <t c="3" si="227">
        <n x="225"/>
        <n x="606"/>
        <n x="124"/>
      </t>
    </mdx>
    <mdx n="0" f="v">
      <t c="3" si="227">
        <n x="225"/>
        <n x="625"/>
        <n x="124"/>
      </t>
    </mdx>
    <mdx n="0" f="v">
      <t c="3" si="227">
        <n x="225"/>
        <n x="628"/>
        <n x="124"/>
      </t>
    </mdx>
    <mdx n="0" f="v">
      <t c="3" si="227">
        <n x="225"/>
        <n x="630"/>
        <n x="124"/>
      </t>
    </mdx>
    <mdx n="0" f="v">
      <t c="3" si="227">
        <n x="225"/>
        <n x="607"/>
        <n x="124"/>
      </t>
    </mdx>
    <mdx n="0" f="v">
      <t c="3" si="227">
        <n x="225"/>
        <n x="631"/>
        <n x="124"/>
      </t>
    </mdx>
    <mdx n="0" f="v">
      <t c="3" si="227">
        <n x="225"/>
        <n x="634"/>
        <n x="124"/>
      </t>
    </mdx>
    <mdx n="0" f="v">
      <t c="3" si="227">
        <n x="225"/>
        <n x="655"/>
        <n x="124"/>
      </t>
    </mdx>
    <mdx n="0" f="v">
      <t c="3" si="227">
        <n x="225"/>
        <n x="642"/>
        <n x="124"/>
      </t>
    </mdx>
    <mdx n="0" f="v">
      <t c="3" si="227">
        <n x="225"/>
        <n x="322"/>
        <n x="109"/>
      </t>
    </mdx>
    <mdx n="0" f="v">
      <t c="3" si="227">
        <n x="225"/>
        <n x="338"/>
        <n x="109"/>
      </t>
    </mdx>
    <mdx n="0" f="v">
      <t c="3" si="227">
        <n x="225"/>
        <n x="337"/>
        <n x="109"/>
      </t>
    </mdx>
    <mdx n="0" f="v">
      <t c="3" si="227">
        <n x="225"/>
        <n x="345"/>
        <n x="109"/>
      </t>
    </mdx>
    <mdx n="0" f="v">
      <t c="3" si="227">
        <n x="225"/>
        <n x="310"/>
        <n x="109"/>
      </t>
    </mdx>
    <mdx n="0" f="v">
      <t c="3" si="227">
        <n x="225"/>
        <n x="288"/>
        <n x="109"/>
      </t>
    </mdx>
    <mdx n="0" f="v">
      <t c="3" si="227">
        <n x="225"/>
        <n x="339"/>
        <n x="109"/>
      </t>
    </mdx>
    <mdx n="0" f="v">
      <t c="3" si="227">
        <n x="225"/>
        <n x="352"/>
        <n x="109"/>
      </t>
    </mdx>
    <mdx n="0" f="v">
      <t c="3" si="227">
        <n x="225"/>
        <n x="342"/>
        <n x="109"/>
      </t>
    </mdx>
    <mdx n="0" f="v">
      <t c="3" si="227">
        <n x="225"/>
        <n x="331"/>
        <n x="109"/>
      </t>
    </mdx>
    <mdx n="0" f="v">
      <t c="3" si="227">
        <n x="225"/>
        <n x="553"/>
        <n x="109"/>
      </t>
    </mdx>
    <mdx n="0" f="v">
      <t c="3" si="227">
        <n x="225"/>
        <n x="330"/>
        <n x="109"/>
      </t>
    </mdx>
    <mdx n="0" f="v">
      <t c="3" si="227">
        <n x="225"/>
        <n x="351"/>
        <n x="109"/>
      </t>
    </mdx>
    <mdx n="0" f="v">
      <t c="3" si="227">
        <n x="225"/>
        <n x="554"/>
        <n x="109"/>
      </t>
    </mdx>
    <mdx n="0" f="v">
      <t c="3" si="227">
        <n x="225"/>
        <n x="341"/>
        <n x="109"/>
      </t>
    </mdx>
    <mdx n="0" f="v">
      <t c="3" si="227">
        <n x="225"/>
        <n x="564"/>
        <n x="109"/>
      </t>
    </mdx>
    <mdx n="0" f="v">
      <t c="3" si="227">
        <n x="225"/>
        <n x="565"/>
        <n x="109"/>
      </t>
    </mdx>
    <mdx n="0" f="v">
      <t c="3" si="227">
        <n x="225"/>
        <n x="566"/>
        <n x="109"/>
      </t>
    </mdx>
    <mdx n="0" f="v">
      <t c="3" si="227">
        <n x="225"/>
        <n x="571"/>
        <n x="109"/>
      </t>
    </mdx>
    <mdx n="0" f="v">
      <t c="3" si="227">
        <n x="225"/>
        <n x="563"/>
        <n x="109"/>
      </t>
    </mdx>
    <mdx n="0" f="v">
      <t c="3" si="227">
        <n x="225"/>
        <n x="567"/>
        <n x="109"/>
      </t>
    </mdx>
    <mdx n="0" f="v">
      <t c="3" si="227">
        <n x="225"/>
        <n x="313"/>
        <n x="109"/>
      </t>
    </mdx>
    <mdx n="0" f="v">
      <t c="3" si="227">
        <n x="225"/>
        <n x="335"/>
        <n x="109"/>
      </t>
    </mdx>
    <mdx n="0" f="v">
      <t c="3" si="227">
        <n x="225"/>
        <n x="309"/>
        <n x="109"/>
      </t>
    </mdx>
    <mdx n="0" f="v">
      <t c="3" si="227">
        <n x="225"/>
        <n x="334"/>
        <n x="109"/>
      </t>
    </mdx>
    <mdx n="0" f="v">
      <t c="3" si="227">
        <n x="225"/>
        <n x="557"/>
        <n x="109"/>
      </t>
    </mdx>
    <mdx n="0" f="v">
      <t c="3" si="227">
        <n x="225"/>
        <n x="551"/>
        <n x="109"/>
      </t>
    </mdx>
    <mdx n="0" f="v">
      <t c="3" si="227">
        <n x="225"/>
        <n x="550"/>
        <n x="109"/>
      </t>
    </mdx>
    <mdx n="0" f="v">
      <t c="3" si="227">
        <n x="225"/>
        <n x="560"/>
        <n x="109"/>
      </t>
    </mdx>
    <mdx n="0" f="v">
      <t c="3" si="227">
        <n x="225"/>
        <n x="568"/>
        <n x="109"/>
      </t>
    </mdx>
    <mdx n="0" f="v">
      <t c="3" si="227">
        <n x="225"/>
        <n x="556"/>
        <n x="109"/>
      </t>
    </mdx>
    <mdx n="0" f="v">
      <t c="3" si="227">
        <n x="225"/>
        <n x="569"/>
        <n x="109"/>
      </t>
    </mdx>
    <mdx n="0" f="v">
      <t c="3" si="227">
        <n x="225"/>
        <n x="298"/>
        <n x="109"/>
      </t>
    </mdx>
    <mdx n="0" f="v">
      <t c="3" si="227">
        <n x="225"/>
        <n x="575"/>
        <n x="109"/>
      </t>
    </mdx>
    <mdx n="0" f="v">
      <t c="3" si="227">
        <n x="225"/>
        <n x="577"/>
        <n x="109"/>
      </t>
    </mdx>
    <mdx n="0" f="v">
      <t c="3" si="227">
        <n x="225"/>
        <n x="578"/>
        <n x="109"/>
      </t>
    </mdx>
    <mdx n="0" f="v">
      <t c="3" si="227">
        <n x="225"/>
        <n x="353"/>
        <n x="109"/>
      </t>
    </mdx>
    <mdx n="0" f="v">
      <t c="3" si="227">
        <n x="225"/>
        <n x="347"/>
        <n x="109"/>
      </t>
    </mdx>
    <mdx n="0" f="v">
      <t c="3" si="227">
        <n x="225"/>
        <n x="340"/>
        <n x="109"/>
      </t>
    </mdx>
    <mdx n="0" f="v">
      <t c="3" si="227">
        <n x="225"/>
        <n x="604"/>
        <n x="109"/>
      </t>
    </mdx>
    <mdx n="0" f="v">
      <t c="3" si="227">
        <n x="225"/>
        <n x="615"/>
        <n x="109"/>
      </t>
    </mdx>
    <mdx n="0" f="v">
      <t c="3" si="227">
        <n x="225"/>
        <n x="589"/>
        <n x="109"/>
      </t>
    </mdx>
    <mdx n="0" f="v">
      <t c="3" si="227">
        <n x="225"/>
        <n x="593"/>
        <n x="109"/>
      </t>
    </mdx>
    <mdx n="0" f="v">
      <t c="3" si="227">
        <n x="225"/>
        <n x="596"/>
        <n x="109"/>
      </t>
    </mdx>
    <mdx n="0" f="v">
      <t c="3" si="227">
        <n x="225"/>
        <n x="600"/>
        <n x="109"/>
      </t>
    </mdx>
    <mdx n="0" f="v">
      <t c="3" si="227">
        <n x="225"/>
        <n x="605"/>
        <n x="109"/>
      </t>
    </mdx>
    <mdx n="0" f="v">
      <t c="3" si="227">
        <n x="225"/>
        <n x="585"/>
        <n x="109"/>
      </t>
    </mdx>
    <mdx n="0" f="v">
      <t c="3" si="227">
        <n x="225"/>
        <n x="620"/>
        <n x="109"/>
      </t>
    </mdx>
    <mdx n="0" f="v">
      <t c="3" si="227">
        <n x="225"/>
        <n x="621"/>
        <n x="109"/>
      </t>
    </mdx>
    <mdx n="0" f="v">
      <t c="3" si="227">
        <n x="225"/>
        <n x="588"/>
        <n x="109"/>
      </t>
    </mdx>
    <mdx n="0" f="v">
      <t c="3" si="227">
        <n x="225"/>
        <n x="582"/>
        <n x="109"/>
      </t>
    </mdx>
    <mdx n="0" f="v">
      <t c="3" si="227">
        <n x="225"/>
        <n x="572"/>
        <n x="109"/>
      </t>
    </mdx>
    <mdx n="0" f="v">
      <t c="3" si="227">
        <n x="225"/>
        <n x="580"/>
        <n x="109"/>
      </t>
    </mdx>
    <mdx n="0" f="v">
      <t c="3" si="227">
        <n x="225"/>
        <n x="573"/>
        <n x="109"/>
      </t>
    </mdx>
    <mdx n="0" f="v">
      <t c="3" si="227">
        <n x="225"/>
        <n x="581"/>
        <n x="109"/>
      </t>
    </mdx>
    <mdx n="0" f="v">
      <t c="3" si="227">
        <n x="225"/>
        <n x="583"/>
        <n x="109"/>
      </t>
    </mdx>
    <mdx n="0" f="v">
      <t c="3" si="227">
        <n x="225"/>
        <n x="570"/>
        <n x="109"/>
      </t>
    </mdx>
    <mdx n="0" f="v">
      <t c="3" si="227">
        <n x="225"/>
        <n x="574"/>
        <n x="109"/>
      </t>
    </mdx>
    <mdx n="0" f="v">
      <t c="3" si="227">
        <n x="225"/>
        <n x="586"/>
        <n x="109"/>
      </t>
    </mdx>
    <mdx n="0" f="v">
      <t c="3" si="227">
        <n x="225"/>
        <n x="622"/>
        <n x="109"/>
      </t>
    </mdx>
    <mdx n="0" f="v">
      <t c="3" si="227">
        <n x="225"/>
        <n x="623"/>
        <n x="109"/>
      </t>
    </mdx>
    <mdx n="0" f="v">
      <t c="3" si="227">
        <n x="225"/>
        <n x="597"/>
        <n x="109"/>
      </t>
    </mdx>
    <mdx n="0" f="v">
      <t c="3" si="227">
        <n x="225"/>
        <n x="601"/>
        <n x="109"/>
      </t>
    </mdx>
    <mdx n="0" f="v">
      <t c="3" si="227">
        <n x="225"/>
        <n x="609"/>
        <n x="109"/>
      </t>
    </mdx>
    <mdx n="0" f="v">
      <t c="3" si="227">
        <n x="225"/>
        <n x="610"/>
        <n x="109"/>
      </t>
    </mdx>
    <mdx n="0" f="v">
      <t c="3" si="227">
        <n x="225"/>
        <n x="611"/>
        <n x="109"/>
      </t>
    </mdx>
    <mdx n="0" f="v">
      <t c="3" si="227">
        <n x="225"/>
        <n x="617"/>
        <n x="109"/>
      </t>
    </mdx>
    <mdx n="0" f="v">
      <t c="3" si="227">
        <n x="225"/>
        <n x="639"/>
        <n x="109"/>
      </t>
    </mdx>
    <mdx n="0" f="v">
      <t c="3" si="227">
        <n x="225"/>
        <n x="614"/>
        <n x="109"/>
      </t>
    </mdx>
    <mdx n="0" f="v">
      <t c="3" si="227">
        <n x="225"/>
        <n x="645"/>
        <n x="109"/>
      </t>
    </mdx>
    <mdx n="0" f="v">
      <t c="3" si="227">
        <n x="225"/>
        <n x="635"/>
        <n x="109"/>
      </t>
    </mdx>
    <mdx n="0" f="v">
      <t c="3" si="227">
        <n x="225"/>
        <n x="637"/>
        <n x="109"/>
      </t>
    </mdx>
    <mdx n="0" f="v">
      <t c="3" si="227">
        <n x="225"/>
        <n x="632"/>
        <n x="109"/>
      </t>
    </mdx>
    <mdx n="0" f="v">
      <t c="3" si="227">
        <n x="225"/>
        <n x="646"/>
        <n x="109"/>
      </t>
    </mdx>
    <mdx n="0" f="v">
      <t c="3" si="227">
        <n x="225"/>
        <n x="647"/>
        <n x="109"/>
      </t>
    </mdx>
    <mdx n="0" f="v">
      <t c="3" si="227">
        <n x="225"/>
        <n x="648"/>
        <n x="109"/>
      </t>
    </mdx>
    <mdx n="0" f="v">
      <t c="3" si="227">
        <n x="225"/>
        <n x="649"/>
        <n x="109"/>
      </t>
    </mdx>
    <mdx n="0" f="v">
      <t c="3" si="227">
        <n x="225"/>
        <n x="651"/>
        <n x="109"/>
      </t>
    </mdx>
    <mdx n="0" f="v">
      <t c="3" si="227">
        <n x="225"/>
        <n x="652"/>
        <n x="109"/>
      </t>
    </mdx>
    <mdx n="0" f="v">
      <t c="3" si="227">
        <n x="225"/>
        <n x="653"/>
        <n x="109"/>
      </t>
    </mdx>
    <mdx n="0" f="v">
      <t c="3" si="227">
        <n x="225"/>
        <n x="654"/>
        <n x="109"/>
      </t>
    </mdx>
    <mdx n="0" f="v">
      <t c="3" si="227">
        <n x="225"/>
        <n x="606"/>
        <n x="109"/>
      </t>
    </mdx>
    <mdx n="0" f="v">
      <t c="3" si="227">
        <n x="225"/>
        <n x="625"/>
        <n x="109"/>
      </t>
    </mdx>
    <mdx n="0" f="v">
      <t c="3" si="227">
        <n x="225"/>
        <n x="628"/>
        <n x="109"/>
      </t>
    </mdx>
    <mdx n="0" f="v">
      <t c="3" si="227">
        <n x="225"/>
        <n x="633"/>
        <n x="109"/>
      </t>
    </mdx>
    <mdx n="0" f="v">
      <t c="3" si="227">
        <n x="225"/>
        <n x="630"/>
        <n x="109"/>
      </t>
    </mdx>
    <mdx n="0" f="v">
      <t c="3" si="227">
        <n x="225"/>
        <n x="634"/>
        <n x="109"/>
      </t>
    </mdx>
    <mdx n="0" f="v">
      <t c="3" si="227">
        <n x="225"/>
        <n x="638"/>
        <n x="109"/>
      </t>
    </mdx>
    <mdx n="0" f="v">
      <t c="3" si="227">
        <n x="225"/>
        <n x="655"/>
        <n x="109"/>
      </t>
    </mdx>
    <mdx n="0" f="v">
      <t c="3" si="227">
        <n x="225"/>
        <n x="642"/>
        <n x="109"/>
      </t>
    </mdx>
    <mdx n="0" f="v">
      <t c="3" si="227">
        <n x="225"/>
        <n x="345"/>
        <n x="125"/>
      </t>
    </mdx>
    <mdx n="0" f="v">
      <t c="3" si="227">
        <n x="225"/>
        <n x="291"/>
        <n x="125"/>
      </t>
    </mdx>
    <mdx n="0" f="v">
      <t c="3" si="227">
        <n x="225"/>
        <n x="287"/>
        <n x="125"/>
      </t>
    </mdx>
    <mdx n="0" f="v">
      <t c="3" si="227">
        <n x="225"/>
        <n x="305"/>
        <n x="125"/>
      </t>
    </mdx>
    <mdx n="0" f="v">
      <t c="3" si="227">
        <n x="225"/>
        <n x="342"/>
        <n x="125"/>
      </t>
    </mdx>
    <mdx n="0" f="v">
      <t c="3" si="227">
        <n x="225"/>
        <n x="331"/>
        <n x="125"/>
      </t>
    </mdx>
    <mdx n="0" f="v">
      <t c="3" si="227">
        <n x="225"/>
        <n x="349"/>
        <n x="125"/>
      </t>
    </mdx>
    <mdx n="0" f="v">
      <t c="3" si="227">
        <n x="225"/>
        <n x="553"/>
        <n x="125"/>
      </t>
    </mdx>
    <mdx n="0" f="v">
      <t c="3" si="227">
        <n x="225"/>
        <n x="330"/>
        <n x="125"/>
      </t>
    </mdx>
    <mdx n="0" f="v">
      <t c="3" si="227">
        <n x="225"/>
        <n x="351"/>
        <n x="125"/>
      </t>
    </mdx>
    <mdx n="0" f="v">
      <t c="3" si="227">
        <n x="225"/>
        <n x="563"/>
        <n x="125"/>
      </t>
    </mdx>
    <mdx n="0" f="v">
      <t c="3" si="227">
        <n x="225"/>
        <n x="341"/>
        <n x="125"/>
      </t>
    </mdx>
    <mdx n="0" f="v">
      <t c="3" si="227">
        <n x="225"/>
        <n x="295"/>
        <n x="125"/>
      </t>
    </mdx>
    <mdx n="0" f="v">
      <t c="3" si="227">
        <n x="225"/>
        <n x="566"/>
        <n x="125"/>
      </t>
    </mdx>
    <mdx n="0" f="v">
      <t c="3" si="227">
        <n x="225"/>
        <n x="568"/>
        <n x="125"/>
      </t>
    </mdx>
    <mdx n="0" f="v">
      <t c="3" si="227">
        <n x="225"/>
        <n x="613"/>
        <n x="125"/>
      </t>
    </mdx>
    <mdx n="0" f="v">
      <t c="3" si="227">
        <n x="225"/>
        <n x="313"/>
        <n x="125"/>
      </t>
    </mdx>
    <mdx n="0" f="v">
      <t c="3" si="227">
        <n x="225"/>
        <n x="335"/>
        <n x="125"/>
      </t>
    </mdx>
    <mdx n="0" f="v">
      <t c="3" si="227">
        <n x="225"/>
        <n x="334"/>
        <n x="125"/>
      </t>
    </mdx>
    <mdx n="0" f="v">
      <t c="3" si="227">
        <n x="225"/>
        <n x="557"/>
        <n x="125"/>
      </t>
    </mdx>
    <mdx n="0" f="v">
      <t c="3" si="227">
        <n x="225"/>
        <n x="551"/>
        <n x="125"/>
      </t>
    </mdx>
    <mdx n="0" f="v">
      <t c="3" si="227">
        <n x="225"/>
        <n x="333"/>
        <n x="125"/>
      </t>
    </mdx>
    <mdx n="0" f="v">
      <t c="3" si="227">
        <n x="225"/>
        <n x="550"/>
        <n x="125"/>
      </t>
    </mdx>
    <mdx n="0" f="v">
      <t c="3" si="227">
        <n x="225"/>
        <n x="559"/>
        <n x="125"/>
      </t>
    </mdx>
    <mdx n="0" f="v">
      <t c="3" si="227">
        <n x="225"/>
        <n x="614"/>
        <n x="125"/>
      </t>
    </mdx>
    <mdx n="0" f="v">
      <t c="3" si="227">
        <n x="225"/>
        <n x="300"/>
        <n x="125"/>
      </t>
    </mdx>
    <mdx n="0" f="v">
      <t c="3" si="227">
        <n x="225"/>
        <n x="298"/>
        <n x="125"/>
      </t>
    </mdx>
    <mdx n="0" f="v">
      <t c="3" si="227">
        <n x="225"/>
        <n x="552"/>
        <n x="125"/>
      </t>
    </mdx>
    <mdx n="0" f="v">
      <t c="3" si="227">
        <n x="225"/>
        <n x="576"/>
        <n x="125"/>
      </t>
    </mdx>
    <mdx n="0" f="v">
      <t c="3" si="227">
        <n x="225"/>
        <n x="577"/>
        <n x="125"/>
      </t>
    </mdx>
    <mdx n="0" f="v">
      <t c="3" si="227">
        <n x="225"/>
        <n x="579"/>
        <n x="125"/>
      </t>
    </mdx>
    <mdx n="0" f="v">
      <t c="3" si="227">
        <n x="225"/>
        <n x="353"/>
        <n x="125"/>
      </t>
    </mdx>
    <mdx n="0" f="v">
      <t c="3" si="227">
        <n x="225"/>
        <n x="347"/>
        <n x="125"/>
      </t>
    </mdx>
    <mdx n="0" f="v">
      <t c="3" si="227">
        <n x="225"/>
        <n x="569"/>
        <n x="125"/>
      </t>
    </mdx>
    <mdx n="0" f="v">
      <t c="3" si="227">
        <n x="225"/>
        <n x="340"/>
        <n x="125"/>
      </t>
    </mdx>
    <mdx n="0" f="v">
      <t c="3" si="227">
        <n x="225"/>
        <n x="603"/>
        <n x="125"/>
      </t>
    </mdx>
    <mdx n="0" f="v">
      <t c="3" si="227">
        <n x="225"/>
        <n x="586"/>
        <n x="125"/>
      </t>
    </mdx>
    <mdx n="0" f="v">
      <t c="3" si="227">
        <n x="225"/>
        <n x="604"/>
        <n x="125"/>
      </t>
    </mdx>
    <mdx n="0" f="v">
      <t c="3" si="227">
        <n x="225"/>
        <n x="590"/>
        <n x="125"/>
      </t>
    </mdx>
    <mdx n="0" f="v">
      <t c="3" si="227">
        <n x="225"/>
        <n x="593"/>
        <n x="125"/>
      </t>
    </mdx>
    <mdx n="0" f="v">
      <t c="3" si="227">
        <n x="225"/>
        <n x="594"/>
        <n x="125"/>
      </t>
    </mdx>
    <mdx n="0" f="v">
      <t c="3" si="227">
        <n x="225"/>
        <n x="595"/>
        <n x="125"/>
      </t>
    </mdx>
    <mdx n="0" f="v">
      <t c="3" si="227">
        <n x="225"/>
        <n x="596"/>
        <n x="125"/>
      </t>
    </mdx>
    <mdx n="0" f="v">
      <t c="3" si="227">
        <n x="225"/>
        <n x="600"/>
        <n x="125"/>
      </t>
    </mdx>
    <mdx n="0" f="v">
      <t c="3" si="227">
        <n x="225"/>
        <n x="587"/>
        <n x="125"/>
      </t>
    </mdx>
    <mdx n="0" f="v">
      <t c="3" si="227">
        <n x="225"/>
        <n x="580"/>
        <n x="125"/>
      </t>
    </mdx>
    <mdx n="0" f="v">
      <t c="3" si="227">
        <n x="225"/>
        <n x="573"/>
        <n x="125"/>
      </t>
    </mdx>
    <mdx n="0" f="v">
      <t c="3" si="227">
        <n x="225"/>
        <n x="583"/>
        <n x="125"/>
      </t>
    </mdx>
    <mdx n="0" f="v">
      <t c="3" si="227">
        <n x="225"/>
        <n x="555"/>
        <n x="125"/>
      </t>
    </mdx>
    <mdx n="0" f="v">
      <t c="3" si="227">
        <n x="225"/>
        <n x="570"/>
        <n x="125"/>
      </t>
    </mdx>
    <mdx n="0" f="v">
      <t c="3" si="227">
        <n x="225"/>
        <n x="574"/>
        <n x="125"/>
      </t>
    </mdx>
    <mdx n="0" f="v">
      <t c="3" si="227">
        <n x="225"/>
        <n x="582"/>
        <n x="125"/>
      </t>
    </mdx>
    <mdx n="0" f="v">
      <t c="3" si="227">
        <n x="225"/>
        <n x="622"/>
        <n x="125"/>
      </t>
    </mdx>
    <mdx n="0" f="v">
      <t c="3" si="227">
        <n x="225"/>
        <n x="616"/>
        <n x="125"/>
      </t>
    </mdx>
    <mdx n="0" f="v">
      <t c="3" si="227">
        <n x="225"/>
        <n x="623"/>
        <n x="125"/>
      </t>
    </mdx>
    <mdx n="0" f="v">
      <t c="3" si="227">
        <n x="225"/>
        <n x="624"/>
        <n x="125"/>
      </t>
    </mdx>
    <mdx n="0" f="v">
      <t c="3" si="227">
        <n x="225"/>
        <n x="601"/>
        <n x="125"/>
      </t>
    </mdx>
    <mdx n="0" f="v">
      <t c="3" si="227">
        <n x="225"/>
        <n x="584"/>
        <n x="125"/>
      </t>
    </mdx>
    <mdx n="0" f="v">
      <t c="3" si="227">
        <n x="225"/>
        <n x="598"/>
        <n x="125"/>
      </t>
    </mdx>
    <mdx n="0" f="v">
      <t c="3" si="227">
        <n x="225"/>
        <n x="609"/>
        <n x="125"/>
      </t>
    </mdx>
    <mdx n="0" f="v">
      <t c="3" si="227">
        <n x="225"/>
        <n x="611"/>
        <n x="125"/>
      </t>
    </mdx>
    <mdx n="0" f="v">
      <t c="3" si="227">
        <n x="225"/>
        <n x="617"/>
        <n x="125"/>
      </t>
    </mdx>
    <mdx n="0" f="v">
      <t c="3" si="227">
        <n x="225"/>
        <n x="608"/>
        <n x="125"/>
      </t>
    </mdx>
    <mdx n="0" f="v">
      <t c="3" si="227">
        <n x="225"/>
        <n x="639"/>
        <n x="125"/>
      </t>
    </mdx>
    <mdx n="0" f="v">
      <t c="3" si="227">
        <n x="225"/>
        <n x="635"/>
        <n x="125"/>
      </t>
    </mdx>
    <mdx n="0" f="v">
      <t c="3" si="227">
        <n x="225"/>
        <n x="636"/>
        <n x="125"/>
      </t>
    </mdx>
    <mdx n="0" f="v">
      <t c="3" si="227">
        <n x="225"/>
        <n x="637"/>
        <n x="125"/>
      </t>
    </mdx>
    <mdx n="0" f="v">
      <t c="3" si="227">
        <n x="225"/>
        <n x="643"/>
        <n x="125"/>
      </t>
    </mdx>
    <mdx n="0" f="v">
      <t c="3" si="227">
        <n x="225"/>
        <n x="645"/>
        <n x="125"/>
      </t>
    </mdx>
    <mdx n="0" f="v">
      <t c="3" si="227">
        <n x="225"/>
        <n x="632"/>
        <n x="125"/>
      </t>
    </mdx>
    <mdx n="0" f="v">
      <t c="3" si="227">
        <n x="225"/>
        <n x="646"/>
        <n x="125"/>
      </t>
    </mdx>
    <mdx n="0" f="v">
      <t c="3" si="227">
        <n x="225"/>
        <n x="648"/>
        <n x="125"/>
      </t>
    </mdx>
    <mdx n="0" f="v">
      <t c="3" si="227">
        <n x="225"/>
        <n x="649"/>
        <n x="125"/>
      </t>
    </mdx>
    <mdx n="0" f="v">
      <t c="3" si="227">
        <n x="225"/>
        <n x="652"/>
        <n x="125"/>
      </t>
    </mdx>
    <mdx n="0" f="v">
      <t c="3" si="227">
        <n x="225"/>
        <n x="606"/>
        <n x="125"/>
      </t>
    </mdx>
    <mdx n="0" f="v">
      <t c="3" si="227">
        <n x="225"/>
        <n x="628"/>
        <n x="125"/>
      </t>
    </mdx>
    <mdx n="0" f="v">
      <t c="3" si="227">
        <n x="225"/>
        <n x="641"/>
        <n x="125"/>
      </t>
    </mdx>
    <mdx n="0" f="v">
      <t c="3" si="227">
        <n x="225"/>
        <n x="630"/>
        <n x="125"/>
      </t>
    </mdx>
    <mdx n="0" f="v">
      <t c="3" si="227">
        <n x="225"/>
        <n x="607"/>
        <n x="125"/>
      </t>
    </mdx>
    <mdx n="0" f="v">
      <t c="3" si="227">
        <n x="225"/>
        <n x="626"/>
        <n x="125"/>
      </t>
    </mdx>
    <mdx n="0" f="v">
      <t c="3" si="227">
        <n x="225"/>
        <n x="634"/>
        <n x="125"/>
      </t>
    </mdx>
    <mdx n="0" f="v">
      <t c="3" si="227">
        <n x="225"/>
        <n x="638"/>
        <n x="125"/>
      </t>
    </mdx>
    <mdx n="0" f="v">
      <t c="3" si="227">
        <n x="225"/>
        <n x="655"/>
        <n x="125"/>
      </t>
    </mdx>
    <mdx n="0" f="v">
      <t c="3" si="227">
        <n x="225"/>
        <n x="642"/>
        <n x="125"/>
      </t>
    </mdx>
    <mdx n="0" f="v">
      <t c="3" si="227">
        <n x="225"/>
        <n x="322"/>
        <n x="126"/>
      </t>
    </mdx>
    <mdx n="0" f="v">
      <t c="3" si="227">
        <n x="225"/>
        <n x="338"/>
        <n x="126"/>
      </t>
    </mdx>
    <mdx n="0" f="v">
      <t c="3" si="227">
        <n x="225"/>
        <n x="337"/>
        <n x="126"/>
      </t>
    </mdx>
    <mdx n="0" f="v">
      <t c="3" si="227">
        <n x="225"/>
        <n x="556"/>
        <n x="126"/>
      </t>
    </mdx>
    <mdx n="0" f="v">
      <t c="3" si="227">
        <n x="225"/>
        <n x="565"/>
        <n x="126"/>
      </t>
    </mdx>
    <mdx n="0" f="v">
      <t c="3" si="227">
        <n x="225"/>
        <n x="331"/>
        <n x="126"/>
      </t>
    </mdx>
    <mdx n="0" f="v">
      <t c="3" si="227">
        <n x="225"/>
        <n x="349"/>
        <n x="126"/>
      </t>
    </mdx>
    <mdx n="0" f="v">
      <t c="3" si="227">
        <n x="225"/>
        <n x="553"/>
        <n x="126"/>
      </t>
    </mdx>
    <mdx n="0" f="v">
      <t c="3" si="227">
        <n x="225"/>
        <n x="351"/>
        <n x="126"/>
      </t>
    </mdx>
    <mdx n="0" f="v">
      <t c="3" si="227">
        <n x="225"/>
        <n x="566"/>
        <n x="126"/>
      </t>
    </mdx>
    <mdx n="0" f="v">
      <t c="3" si="227">
        <n x="225"/>
        <n x="341"/>
        <n x="126"/>
      </t>
    </mdx>
    <mdx n="0" f="v">
      <t c="3" si="227">
        <n x="225"/>
        <n x="564"/>
        <n x="126"/>
      </t>
    </mdx>
    <mdx n="0" f="v">
      <t c="3" si="227">
        <n x="225"/>
        <n x="313"/>
        <n x="126"/>
      </t>
    </mdx>
    <mdx n="0" f="v">
      <t c="3" si="227">
        <n x="225"/>
        <n x="309"/>
        <n x="126"/>
      </t>
    </mdx>
    <mdx n="0" f="v">
      <t c="3" si="227">
        <n x="225"/>
        <n x="334"/>
        <n x="126"/>
      </t>
    </mdx>
    <mdx n="0" f="v">
      <t c="3" si="227">
        <n x="225"/>
        <n x="557"/>
        <n x="126"/>
      </t>
    </mdx>
    <mdx n="0" f="v">
      <t c="3" si="227">
        <n x="225"/>
        <n x="551"/>
        <n x="126"/>
      </t>
    </mdx>
    <mdx n="0" f="v">
      <t c="3" si="227">
        <n x="225"/>
        <n x="549"/>
        <n x="126"/>
      </t>
    </mdx>
    <mdx n="0" f="v">
      <t c="3" si="227">
        <n x="225"/>
        <n x="558"/>
        <n x="126"/>
      </t>
    </mdx>
    <mdx n="0" f="v">
      <t c="3" si="227">
        <n x="225"/>
        <n x="560"/>
        <n x="126"/>
      </t>
    </mdx>
    <mdx n="0" f="v">
      <t c="3" si="227">
        <n x="225"/>
        <n x="562"/>
        <n x="126"/>
      </t>
    </mdx>
    <mdx n="0" f="v">
      <t c="3" si="227">
        <n x="225"/>
        <n x="295"/>
        <n x="126"/>
      </t>
    </mdx>
    <mdx n="0" f="v">
      <t c="3" si="227">
        <n x="225"/>
        <n x="300"/>
        <n x="126"/>
      </t>
    </mdx>
    <mdx n="0" f="v">
      <t c="3" si="227">
        <n x="225"/>
        <n x="552"/>
        <n x="126"/>
      </t>
    </mdx>
    <mdx n="0" f="v">
      <t c="3" si="227">
        <n x="225"/>
        <n x="354"/>
        <n x="126"/>
      </t>
    </mdx>
    <mdx n="0" f="v">
      <t c="3" si="227">
        <n x="225"/>
        <n x="576"/>
        <n x="126"/>
      </t>
    </mdx>
    <mdx n="0" f="v">
      <t c="3" si="227">
        <n x="225"/>
        <n x="577"/>
        <n x="126"/>
      </t>
    </mdx>
    <mdx n="0" f="v">
      <t c="3" si="227">
        <n x="225"/>
        <n x="578"/>
        <n x="126"/>
      </t>
    </mdx>
    <mdx n="0" f="v">
      <t c="3" si="227">
        <n x="225"/>
        <n x="347"/>
        <n x="126"/>
      </t>
    </mdx>
    <mdx n="0" f="v">
      <t c="3" si="227">
        <n x="225"/>
        <n x="571"/>
        <n x="126"/>
      </t>
    </mdx>
    <mdx n="0" f="v">
      <t c="3" si="227">
        <n x="225"/>
        <n x="582"/>
        <n x="126"/>
      </t>
    </mdx>
    <mdx n="0" f="v">
      <t c="3" si="227">
        <n x="225"/>
        <n x="587"/>
        <n x="126"/>
      </t>
    </mdx>
    <mdx n="0" f="v">
      <t c="3" si="227">
        <n x="225"/>
        <n x="599"/>
        <n x="126"/>
      </t>
    </mdx>
    <mdx n="0" f="v">
      <t c="3" si="227">
        <n x="225"/>
        <n x="589"/>
        <n x="126"/>
      </t>
    </mdx>
    <mdx n="0" f="v">
      <t c="3" si="227">
        <n x="225"/>
        <n x="590"/>
        <n x="126"/>
      </t>
    </mdx>
    <mdx n="0" f="v">
      <t c="3" si="227">
        <n x="225"/>
        <n x="594"/>
        <n x="126"/>
      </t>
    </mdx>
    <mdx n="0" f="v">
      <t c="3" si="227">
        <n x="225"/>
        <n x="595"/>
        <n x="126"/>
      </t>
    </mdx>
    <mdx n="0" f="v">
      <t c="3" si="227">
        <n x="225"/>
        <n x="596"/>
        <n x="126"/>
      </t>
    </mdx>
    <mdx n="0" f="v">
      <t c="3" si="227">
        <n x="225"/>
        <n x="621"/>
        <n x="126"/>
      </t>
    </mdx>
    <mdx n="0" f="v">
      <t c="3" si="227">
        <n x="225"/>
        <n x="602"/>
        <n x="126"/>
      </t>
    </mdx>
    <mdx n="0" f="v">
      <t c="3" si="227">
        <n x="225"/>
        <n x="619"/>
        <n x="126"/>
      </t>
    </mdx>
    <mdx n="0" f="v">
      <t c="3" si="227">
        <n x="225"/>
        <n x="580"/>
        <n x="126"/>
      </t>
    </mdx>
    <mdx n="0" f="v">
      <t c="3" si="227">
        <n x="225"/>
        <n x="573"/>
        <n x="126"/>
      </t>
    </mdx>
    <mdx n="0" f="v">
      <t c="3" si="227">
        <n x="225"/>
        <n x="581"/>
        <n x="126"/>
      </t>
    </mdx>
    <mdx n="0" f="v">
      <t c="3" si="227">
        <n x="225"/>
        <n x="583"/>
        <n x="126"/>
      </t>
    </mdx>
    <mdx n="0" f="v">
      <t c="3" si="227">
        <n x="225"/>
        <n x="588"/>
        <n x="126"/>
      </t>
    </mdx>
    <mdx n="0" f="v">
      <t c="3" si="227">
        <n x="225"/>
        <n x="600"/>
        <n x="126"/>
      </t>
    </mdx>
    <mdx n="0" f="v">
      <t c="3" si="227">
        <n x="225"/>
        <n x="608"/>
        <n x="126"/>
      </t>
    </mdx>
    <mdx n="0" f="v">
      <t c="3" si="227">
        <n x="225"/>
        <n x="623"/>
        <n x="126"/>
      </t>
    </mdx>
    <mdx n="0" f="v">
      <t c="3" si="227">
        <n x="225"/>
        <n x="632"/>
        <n x="126"/>
      </t>
    </mdx>
    <mdx n="0" f="v">
      <t c="3" si="227">
        <n x="225"/>
        <n x="624"/>
        <n x="126"/>
      </t>
    </mdx>
    <mdx n="0" f="v">
      <t c="3" si="227">
        <n x="225"/>
        <n x="614"/>
        <n x="126"/>
      </t>
    </mdx>
    <mdx n="0" f="v">
      <t c="3" si="227">
        <n x="225"/>
        <n x="597"/>
        <n x="126"/>
      </t>
    </mdx>
    <mdx n="0" f="v">
      <t c="3" si="227">
        <n x="225"/>
        <n x="601"/>
        <n x="126"/>
      </t>
    </mdx>
    <mdx n="0" f="v">
      <t c="3" si="227">
        <n x="225"/>
        <n x="584"/>
        <n x="126"/>
      </t>
    </mdx>
    <mdx n="0" f="v">
      <t c="3" si="227">
        <n x="225"/>
        <n x="609"/>
        <n x="126"/>
      </t>
    </mdx>
    <mdx n="0" f="v">
      <t c="3" si="227">
        <n x="225"/>
        <n x="610"/>
        <n x="126"/>
      </t>
    </mdx>
    <mdx n="0" f="v">
      <t c="3" si="227">
        <n x="225"/>
        <n x="617"/>
        <n x="126"/>
      </t>
    </mdx>
    <mdx n="0" f="v">
      <t c="3" si="227">
        <n x="225"/>
        <n x="622"/>
        <n x="126"/>
      </t>
    </mdx>
    <mdx n="0" f="v">
      <t c="3" si="227">
        <n x="225"/>
        <n x="618"/>
        <n x="126"/>
      </t>
    </mdx>
    <mdx n="0" f="v">
      <t c="3" si="227">
        <n x="225"/>
        <n x="639"/>
        <n x="126"/>
      </t>
    </mdx>
    <mdx n="0" f="v">
      <t c="3" si="227">
        <n x="225"/>
        <n x="635"/>
        <n x="126"/>
      </t>
    </mdx>
    <mdx n="0" f="v">
      <t c="3" si="227">
        <n x="225"/>
        <n x="636"/>
        <n x="126"/>
      </t>
    </mdx>
    <mdx n="0" f="v">
      <t c="3" si="227">
        <n x="225"/>
        <n x="643"/>
        <n x="126"/>
      </t>
    </mdx>
    <mdx n="0" f="v">
      <t c="3" si="227">
        <n x="225"/>
        <n x="646"/>
        <n x="126"/>
      </t>
    </mdx>
    <mdx n="0" f="v">
      <t c="3" si="227">
        <n x="225"/>
        <n x="647"/>
        <n x="126"/>
      </t>
    </mdx>
    <mdx n="0" f="v">
      <t c="3" si="227">
        <n x="225"/>
        <n x="648"/>
        <n x="126"/>
      </t>
    </mdx>
    <mdx n="0" f="v">
      <t c="3" si="227">
        <n x="225"/>
        <n x="650"/>
        <n x="126"/>
      </t>
    </mdx>
    <mdx n="0" f="v">
      <t c="3" si="227">
        <n x="225"/>
        <n x="651"/>
        <n x="126"/>
      </t>
    </mdx>
    <mdx n="0" f="v">
      <t c="3" si="227">
        <n x="225"/>
        <n x="652"/>
        <n x="126"/>
      </t>
    </mdx>
    <mdx n="0" f="v">
      <t c="3" si="227">
        <n x="225"/>
        <n x="606"/>
        <n x="126"/>
      </t>
    </mdx>
    <mdx n="0" f="v">
      <t c="3" si="227">
        <n x="225"/>
        <n x="625"/>
        <n x="126"/>
      </t>
    </mdx>
    <mdx n="0" f="v">
      <t c="3" si="227">
        <n x="225"/>
        <n x="628"/>
        <n x="126"/>
      </t>
    </mdx>
    <mdx n="0" f="v">
      <t c="3" si="227">
        <n x="225"/>
        <n x="633"/>
        <n x="126"/>
      </t>
    </mdx>
    <mdx n="0" f="v">
      <t c="3" si="227">
        <n x="225"/>
        <n x="630"/>
        <n x="126"/>
      </t>
    </mdx>
    <mdx n="0" f="v">
      <t c="3" si="227">
        <n x="225"/>
        <n x="626"/>
        <n x="126"/>
      </t>
    </mdx>
    <mdx n="0" f="v">
      <t c="3" si="227">
        <n x="225"/>
        <n x="631"/>
        <n x="126"/>
      </t>
    </mdx>
    <mdx n="0" f="v">
      <t c="3" si="227">
        <n x="225"/>
        <n x="655"/>
        <n x="126"/>
      </t>
    </mdx>
    <mdx n="0" f="v">
      <t c="3" si="227">
        <n x="225"/>
        <n x="642"/>
        <n x="126"/>
      </t>
    </mdx>
    <mdx n="0" f="v">
      <t c="3" si="227">
        <n x="225"/>
        <n x="338"/>
        <n x="110"/>
      </t>
    </mdx>
    <mdx n="0" f="v">
      <t c="3" si="227">
        <n x="225"/>
        <n x="337"/>
        <n x="110"/>
      </t>
    </mdx>
    <mdx n="0" f="v">
      <t c="3" si="227">
        <n x="225"/>
        <n x="345"/>
        <n x="110"/>
      </t>
    </mdx>
    <mdx n="0" f="v">
      <t c="3" si="227">
        <n x="225"/>
        <n x="339"/>
        <n x="110"/>
      </t>
    </mdx>
    <mdx n="0" f="v">
      <t c="3" si="227">
        <n x="225"/>
        <n x="284"/>
        <n x="110"/>
      </t>
    </mdx>
    <mdx n="0" f="v">
      <t c="3" si="227">
        <n x="225"/>
        <n x="564"/>
        <n x="110"/>
      </t>
    </mdx>
    <mdx n="0" f="v">
      <t c="3" si="227">
        <n x="225"/>
        <n x="566"/>
        <n x="110"/>
      </t>
    </mdx>
    <mdx n="0" f="v">
      <t c="3" si="227">
        <n x="225"/>
        <n x="302"/>
        <n x="110"/>
      </t>
    </mdx>
    <mdx n="0" f="v">
      <t c="3" si="227">
        <n x="225"/>
        <n x="332"/>
        <n x="110"/>
      </t>
    </mdx>
    <mdx n="0" f="v">
      <t c="3" si="227">
        <n x="225"/>
        <n x="331"/>
        <n x="110"/>
      </t>
    </mdx>
    <mdx n="0" f="v">
      <t c="3" si="227">
        <n x="225"/>
        <n x="349"/>
        <n x="110"/>
      </t>
    </mdx>
    <mdx n="0" f="v">
      <t c="3" si="227">
        <n x="225"/>
        <n x="330"/>
        <n x="110"/>
      </t>
    </mdx>
    <mdx n="0" f="v">
      <t c="3" si="227">
        <n x="225"/>
        <n x="351"/>
        <n x="110"/>
      </t>
    </mdx>
    <mdx n="0" f="v">
      <t c="3" si="227">
        <n x="225"/>
        <n x="554"/>
        <n x="110"/>
      </t>
    </mdx>
    <mdx n="0" f="v">
      <t c="3" si="227">
        <n x="225"/>
        <n x="556"/>
        <n x="110"/>
      </t>
    </mdx>
    <mdx n="0" f="v">
      <t c="3" si="227">
        <n x="225"/>
        <n x="341"/>
        <n x="110"/>
      </t>
    </mdx>
    <mdx n="0" f="v">
      <t c="3" si="227">
        <n x="225"/>
        <n x="313"/>
        <n x="110"/>
      </t>
    </mdx>
    <mdx n="0" f="v">
      <t c="3" si="227">
        <n x="225"/>
        <n x="335"/>
        <n x="110"/>
      </t>
    </mdx>
    <mdx n="0" f="v">
      <t c="3" si="227">
        <n x="225"/>
        <n x="309"/>
        <n x="110"/>
      </t>
    </mdx>
    <mdx n="0" f="v">
      <t c="3" si="227">
        <n x="225"/>
        <n x="334"/>
        <n x="110"/>
      </t>
    </mdx>
    <mdx n="0" f="v">
      <t c="3" si="227">
        <n x="225"/>
        <n x="551"/>
        <n x="110"/>
      </t>
    </mdx>
    <mdx n="0" f="v">
      <t c="3" si="227">
        <n x="225"/>
        <n x="333"/>
        <n x="110"/>
      </t>
    </mdx>
    <mdx n="0" f="v">
      <t c="3" si="227">
        <n x="225"/>
        <n x="549"/>
        <n x="110"/>
      </t>
    </mdx>
    <mdx n="0" f="v">
      <t c="3" si="227">
        <n x="225"/>
        <n x="558"/>
        <n x="110"/>
      </t>
    </mdx>
    <mdx n="0" f="v">
      <t c="3" si="227">
        <n x="225"/>
        <n x="560"/>
        <n x="110"/>
      </t>
    </mdx>
    <mdx n="0" f="v">
      <t c="3" si="227">
        <n x="225"/>
        <n x="340"/>
        <n x="110"/>
      </t>
    </mdx>
    <mdx n="0" f="v">
      <t c="3" si="227">
        <n x="225"/>
        <n x="605"/>
        <n x="110"/>
      </t>
    </mdx>
    <mdx n="0" f="v">
      <t c="3" si="227">
        <n x="225"/>
        <n x="300"/>
        <n x="110"/>
      </t>
    </mdx>
    <mdx n="0" f="v">
      <t c="3" si="227">
        <n x="225"/>
        <n x="298"/>
        <n x="110"/>
      </t>
    </mdx>
    <mdx n="0" f="v">
      <t c="3" si="227">
        <n x="225"/>
        <n x="552"/>
        <n x="110"/>
      </t>
    </mdx>
    <mdx n="0" f="v">
      <t c="3" si="227">
        <n x="225"/>
        <n x="354"/>
        <n x="110"/>
      </t>
    </mdx>
    <mdx n="0" f="v">
      <t c="3" si="227">
        <n x="225"/>
        <n x="575"/>
        <n x="110"/>
      </t>
    </mdx>
    <mdx n="0" f="v">
      <t c="3" si="227">
        <n x="225"/>
        <n x="576"/>
        <n x="110"/>
      </t>
    </mdx>
    <mdx n="0" f="v">
      <t c="3" si="227">
        <n x="225"/>
        <n x="577"/>
        <n x="110"/>
      </t>
    </mdx>
    <mdx n="0" f="v">
      <t c="3" si="227">
        <n x="225"/>
        <n x="578"/>
        <n x="110"/>
      </t>
    </mdx>
    <mdx n="0" f="v">
      <t c="3" si="227">
        <n x="225"/>
        <n x="353"/>
        <n x="110"/>
      </t>
    </mdx>
    <mdx n="0" f="v">
      <t c="3" si="227">
        <n x="225"/>
        <n x="569"/>
        <n x="110"/>
      </t>
    </mdx>
    <mdx n="0" f="v">
      <t c="3" si="227">
        <n x="225"/>
        <n x="571"/>
        <n x="110"/>
      </t>
    </mdx>
    <mdx n="0" f="v">
      <t c="3" si="227">
        <n x="225"/>
        <n x="589"/>
        <n x="110"/>
      </t>
    </mdx>
    <mdx n="0" f="v">
      <t c="3" si="227">
        <n x="225"/>
        <n x="591"/>
        <n x="110"/>
      </t>
    </mdx>
    <mdx n="0" f="v">
      <t c="3" si="227">
        <n x="225"/>
        <n x="593"/>
        <n x="110"/>
      </t>
    </mdx>
    <mdx n="0" f="v">
      <t c="3" si="227">
        <n x="225"/>
        <n x="594"/>
        <n x="110"/>
      </t>
    </mdx>
    <mdx n="0" f="v">
      <t c="3" si="227">
        <n x="225"/>
        <n x="595"/>
        <n x="110"/>
      </t>
    </mdx>
    <mdx n="0" f="v">
      <t c="3" si="227">
        <n x="225"/>
        <n x="599"/>
        <n x="110"/>
      </t>
    </mdx>
    <mdx n="0" f="v">
      <t c="3" si="227">
        <n x="225"/>
        <n x="586"/>
        <n x="110"/>
      </t>
    </mdx>
    <mdx n="0" f="v">
      <t c="3" si="227">
        <n x="225"/>
        <n x="603"/>
        <n x="110"/>
      </t>
    </mdx>
    <mdx n="0" f="v">
      <t c="3" si="227">
        <n x="225"/>
        <n x="572"/>
        <n x="110"/>
      </t>
    </mdx>
    <mdx n="0" f="v">
      <t c="3" si="227">
        <n x="225"/>
        <n x="583"/>
        <n x="110"/>
      </t>
    </mdx>
    <mdx n="0" f="v">
      <t c="3" si="227">
        <n x="225"/>
        <n x="555"/>
        <n x="110"/>
      </t>
    </mdx>
    <mdx n="0" f="v">
      <t c="3" si="227">
        <n x="225"/>
        <n x="570"/>
        <n x="110"/>
      </t>
    </mdx>
    <mdx n="0" f="v">
      <t c="3" si="227">
        <n x="225"/>
        <n x="585"/>
        <n x="110"/>
      </t>
    </mdx>
    <mdx n="0" f="v">
      <t c="3" si="227">
        <n x="225"/>
        <n x="619"/>
        <n x="110"/>
      </t>
    </mdx>
    <mdx n="0" f="v">
      <t c="3" si="227">
        <n x="225"/>
        <n x="620"/>
        <n x="110"/>
      </t>
    </mdx>
    <mdx n="0" f="v">
      <t c="3" si="227">
        <n x="225"/>
        <n x="624"/>
        <n x="110"/>
      </t>
    </mdx>
    <mdx n="0" f="v">
      <t c="3" si="227">
        <n x="225"/>
        <n x="615"/>
        <n x="110"/>
      </t>
    </mdx>
    <mdx n="0" f="v">
      <t c="3" si="227">
        <n x="225"/>
        <n x="608"/>
        <n x="110"/>
      </t>
    </mdx>
    <mdx n="0" f="v">
      <t c="3" si="227">
        <n x="225"/>
        <n x="597"/>
        <n x="110"/>
      </t>
    </mdx>
    <mdx n="0" f="v">
      <t c="3" si="227">
        <n x="225"/>
        <n x="601"/>
        <n x="110"/>
      </t>
    </mdx>
    <mdx n="0" f="v">
      <t c="3" si="227">
        <n x="225"/>
        <n x="584"/>
        <n x="110"/>
      </t>
    </mdx>
    <mdx n="0" f="v">
      <t c="3" si="227">
        <n x="225"/>
        <n x="609"/>
        <n x="110"/>
      </t>
    </mdx>
    <mdx n="0" f="v">
      <t c="3" si="227">
        <n x="225"/>
        <n x="612"/>
        <n x="110"/>
      </t>
    </mdx>
    <mdx n="0" f="v">
      <t c="3" si="227">
        <n x="225"/>
        <n x="616"/>
        <n x="110"/>
      </t>
    </mdx>
    <mdx n="0" f="v">
      <t c="3" si="227">
        <n x="225"/>
        <n x="621"/>
        <n x="110"/>
      </t>
    </mdx>
    <mdx n="0" f="v">
      <t c="3" si="227">
        <n x="225"/>
        <n x="622"/>
        <n x="110"/>
      </t>
    </mdx>
    <mdx n="0" f="v">
      <t c="3" si="227">
        <n x="225"/>
        <n x="614"/>
        <n x="110"/>
      </t>
    </mdx>
    <mdx n="0" f="v">
      <t c="3" si="227">
        <n x="225"/>
        <n x="617"/>
        <n x="110"/>
      </t>
    </mdx>
    <mdx n="0" f="v">
      <t c="3" si="227">
        <n x="225"/>
        <n x="643"/>
        <n x="110"/>
      </t>
    </mdx>
    <mdx n="0" f="v">
      <t c="3" si="227">
        <n x="225"/>
        <n x="639"/>
        <n x="110"/>
      </t>
    </mdx>
    <mdx n="0" f="v">
      <t c="3" si="227">
        <n x="225"/>
        <n x="644"/>
        <n x="110"/>
      </t>
    </mdx>
    <mdx n="0" f="v">
      <t c="3" si="227">
        <n x="225"/>
        <n x="635"/>
        <n x="110"/>
      </t>
    </mdx>
    <mdx n="0" f="v">
      <t c="3" si="227">
        <n x="225"/>
        <n x="636"/>
        <n x="110"/>
      </t>
    </mdx>
    <mdx n="0" f="v">
      <t c="3" si="227">
        <n x="225"/>
        <n x="637"/>
        <n x="110"/>
      </t>
    </mdx>
    <mdx n="0" f="v">
      <t c="3" si="227">
        <n x="225"/>
        <n x="645"/>
        <n x="110"/>
      </t>
    </mdx>
    <mdx n="0" f="v">
      <t c="3" si="227">
        <n x="225"/>
        <n x="647"/>
        <n x="110"/>
      </t>
    </mdx>
    <mdx n="0" f="v">
      <t c="3" si="227">
        <n x="225"/>
        <n x="650"/>
        <n x="110"/>
      </t>
    </mdx>
    <mdx n="0" f="v">
      <t c="3" si="227">
        <n x="225"/>
        <n x="652"/>
        <n x="110"/>
      </t>
    </mdx>
    <mdx n="0" f="v">
      <t c="3" si="227">
        <n x="225"/>
        <n x="653"/>
        <n x="110"/>
      </t>
    </mdx>
    <mdx n="0" f="v">
      <t c="3" si="227">
        <n x="225"/>
        <n x="606"/>
        <n x="110"/>
      </t>
    </mdx>
    <mdx n="0" f="v">
      <t c="3" si="227">
        <n x="225"/>
        <n x="627"/>
        <n x="110"/>
      </t>
    </mdx>
    <mdx n="0" f="v">
      <t c="3" si="227">
        <n x="225"/>
        <n x="628"/>
        <n x="110"/>
      </t>
    </mdx>
    <mdx n="0" f="v">
      <t c="3" si="227">
        <n x="225"/>
        <n x="633"/>
        <n x="110"/>
      </t>
    </mdx>
    <mdx n="0" f="v">
      <t c="3" si="227">
        <n x="225"/>
        <n x="641"/>
        <n x="110"/>
      </t>
    </mdx>
    <mdx n="0" f="v">
      <t c="3" si="227">
        <n x="225"/>
        <n x="607"/>
        <n x="110"/>
      </t>
    </mdx>
    <mdx n="0" f="v">
      <t c="3" si="227">
        <n x="225"/>
        <n x="626"/>
        <n x="110"/>
      </t>
    </mdx>
    <mdx n="0" f="v">
      <t c="3" si="227">
        <n x="225"/>
        <n x="634"/>
        <n x="110"/>
      </t>
    </mdx>
    <mdx n="0" f="v">
      <t c="3" si="227">
        <n x="225"/>
        <n x="638"/>
        <n x="110"/>
      </t>
    </mdx>
    <mdx n="0" f="v">
      <t c="3" si="227">
        <n x="225"/>
        <n x="655"/>
        <n x="110"/>
      </t>
    </mdx>
    <mdx n="0" f="v">
      <t c="3" si="227">
        <n x="225"/>
        <n x="642"/>
        <n x="110"/>
      </t>
    </mdx>
    <mdx n="0" f="v">
      <t c="3" si="227">
        <n x="225"/>
        <n x="322"/>
        <n x="127"/>
      </t>
    </mdx>
    <mdx n="0" f="v">
      <t c="3" si="227">
        <n x="225"/>
        <n x="338"/>
        <n x="127"/>
      </t>
    </mdx>
    <mdx n="0" f="v">
      <t c="3" si="227">
        <n x="225"/>
        <n x="318"/>
        <n x="127"/>
      </t>
    </mdx>
    <mdx n="0" f="v">
      <t c="3" si="227">
        <n x="225"/>
        <n x="337"/>
        <n x="127"/>
      </t>
    </mdx>
    <mdx n="0" f="v">
      <t c="3" si="227">
        <n x="225"/>
        <n x="317"/>
        <n x="127"/>
      </t>
    </mdx>
    <mdx n="0" f="v">
      <t c="3" si="227">
        <n x="225"/>
        <n x="314"/>
        <n x="127"/>
      </t>
    </mdx>
    <mdx n="0" f="v">
      <t c="3" si="227">
        <n x="225"/>
        <n x="305"/>
        <n x="127"/>
      </t>
    </mdx>
    <mdx n="0" f="v">
      <t c="3" si="227">
        <n x="225"/>
        <n x="308"/>
        <n x="127"/>
      </t>
    </mdx>
    <mdx n="0" f="v">
      <t c="3" si="227">
        <n x="225"/>
        <n x="571"/>
        <n x="127"/>
      </t>
    </mdx>
    <mdx n="0" f="v">
      <t c="3" si="227">
        <n x="225"/>
        <n x="352"/>
        <n x="127"/>
      </t>
    </mdx>
    <mdx n="0" f="v">
      <t c="3" si="227">
        <n x="225"/>
        <n x="302"/>
        <n x="127"/>
      </t>
    </mdx>
    <mdx n="0" f="v">
      <t c="3" si="227">
        <n x="225"/>
        <n x="342"/>
        <n x="127"/>
      </t>
    </mdx>
    <mdx n="0" f="v">
      <t c="3" si="227">
        <n x="225"/>
        <n x="331"/>
        <n x="127"/>
      </t>
    </mdx>
    <mdx n="0" f="v">
      <t c="3" si="227">
        <n x="225"/>
        <n x="351"/>
        <n x="127"/>
      </t>
    </mdx>
    <mdx n="0" f="v">
      <t c="3" si="227">
        <n x="225"/>
        <n x="554"/>
        <n x="127"/>
      </t>
    </mdx>
    <mdx n="0" f="v">
      <t c="3" si="227">
        <n x="225"/>
        <n x="556"/>
        <n x="127"/>
      </t>
    </mdx>
    <mdx n="0" f="v">
      <t c="3" si="227">
        <n x="225"/>
        <n x="295"/>
        <n x="127"/>
      </t>
    </mdx>
    <mdx n="0" f="v">
      <t c="3" si="227">
        <n x="225"/>
        <n x="313"/>
        <n x="127"/>
      </t>
    </mdx>
    <mdx n="0" f="v">
      <t c="3" si="227">
        <n x="225"/>
        <n x="335"/>
        <n x="127"/>
      </t>
    </mdx>
    <mdx n="0" f="v">
      <t c="3" si="227">
        <n x="225"/>
        <n x="309"/>
        <n x="127"/>
      </t>
    </mdx>
    <mdx n="0" f="v">
      <t c="3" si="227">
        <n x="225"/>
        <n x="334"/>
        <n x="127"/>
      </t>
    </mdx>
    <mdx n="0" f="v">
      <t c="3" si="227">
        <n x="225"/>
        <n x="279"/>
        <n x="127"/>
      </t>
    </mdx>
    <mdx n="0" f="v">
      <t c="3" si="227">
        <n x="225"/>
        <n x="551"/>
        <n x="127"/>
      </t>
    </mdx>
    <mdx n="0" f="v">
      <t c="3" si="227">
        <n x="225"/>
        <n x="549"/>
        <n x="127"/>
      </t>
    </mdx>
    <mdx n="0" f="v">
      <t c="3" si="227">
        <n x="225"/>
        <n x="558"/>
        <n x="127"/>
      </t>
    </mdx>
    <mdx n="0" f="v">
      <t c="3" si="227">
        <n x="225"/>
        <n x="559"/>
        <n x="127"/>
      </t>
    </mdx>
    <mdx n="0" f="v">
      <t c="3" si="227">
        <n x="225"/>
        <n x="560"/>
        <n x="127"/>
      </t>
    </mdx>
    <mdx n="0" f="v">
      <t c="3" si="227">
        <n x="225"/>
        <n x="561"/>
        <n x="127"/>
      </t>
    </mdx>
    <mdx n="0" f="v">
      <t c="3" si="227">
        <n x="225"/>
        <n x="564"/>
        <n x="127"/>
      </t>
    </mdx>
    <mdx n="0" f="v">
      <t c="3" si="227">
        <n x="225"/>
        <n x="565"/>
        <n x="127"/>
      </t>
    </mdx>
    <mdx n="0" f="v">
      <t c="3" si="227">
        <n x="225"/>
        <n x="340"/>
        <n x="127"/>
      </t>
    </mdx>
    <mdx n="0" f="v">
      <t c="3" si="227">
        <n x="225"/>
        <n x="602"/>
        <n x="127"/>
      </t>
    </mdx>
    <mdx n="0" f="v">
      <t c="3" si="227">
        <n x="225"/>
        <n x="300"/>
        <n x="127"/>
      </t>
    </mdx>
    <mdx n="0" f="v">
      <t c="3" si="227">
        <n x="225"/>
        <n x="298"/>
        <n x="127"/>
      </t>
    </mdx>
    <mdx n="0" f="v">
      <t c="3" si="227">
        <n x="225"/>
        <n x="552"/>
        <n x="127"/>
      </t>
    </mdx>
    <mdx n="0" f="v">
      <t c="3" si="227">
        <n x="225"/>
        <n x="575"/>
        <n x="127"/>
      </t>
    </mdx>
    <mdx n="0" f="v">
      <t c="3" si="227">
        <n x="225"/>
        <n x="577"/>
        <n x="127"/>
      </t>
    </mdx>
    <mdx n="0" f="v">
      <t c="3" si="227">
        <n x="225"/>
        <n x="579"/>
        <n x="127"/>
      </t>
    </mdx>
    <mdx n="0" f="v">
      <t c="3" si="227">
        <n x="225"/>
        <n x="347"/>
        <n x="127"/>
      </t>
    </mdx>
    <mdx n="0" f="v">
      <t c="3" si="227">
        <n x="225"/>
        <n x="569"/>
        <n x="127"/>
      </t>
    </mdx>
    <mdx n="0" f="v">
      <t c="3" si="227">
        <n x="225"/>
        <n x="585"/>
        <n x="127"/>
      </t>
    </mdx>
    <mdx n="0" f="v">
      <t c="3" si="227">
        <n x="225"/>
        <n x="588"/>
        <n x="127"/>
      </t>
    </mdx>
    <mdx n="0" f="v">
      <t c="3" si="227">
        <n x="225"/>
        <n x="617"/>
        <n x="127"/>
      </t>
    </mdx>
    <mdx n="0" f="v">
      <t c="3" si="227">
        <n x="225"/>
        <n x="621"/>
        <n x="127"/>
      </t>
    </mdx>
    <mdx n="0" f="v">
      <t c="3" si="227">
        <n x="225"/>
        <n x="624"/>
        <n x="127"/>
      </t>
    </mdx>
    <mdx n="0" f="v">
      <t c="3" si="227">
        <n x="225"/>
        <n x="589"/>
        <n x="127"/>
      </t>
    </mdx>
    <mdx n="0" f="v">
      <t c="3" si="227">
        <n x="225"/>
        <n x="591"/>
        <n x="127"/>
      </t>
    </mdx>
    <mdx n="0" f="v">
      <t c="3" si="227">
        <n x="225"/>
        <n x="592"/>
        <n x="127"/>
      </t>
    </mdx>
    <mdx n="0" f="v">
      <t c="3" si="227">
        <n x="225"/>
        <n x="593"/>
        <n x="127"/>
      </t>
    </mdx>
    <mdx n="0" f="v">
      <t c="3" si="227">
        <n x="225"/>
        <n x="595"/>
        <n x="127"/>
      </t>
    </mdx>
    <mdx n="0" f="v">
      <t c="3" si="227">
        <n x="225"/>
        <n x="596"/>
        <n x="127"/>
      </t>
    </mdx>
    <mdx n="0" f="v">
      <t c="3" si="227">
        <n x="225"/>
        <n x="599"/>
        <n x="127"/>
      </t>
    </mdx>
    <mdx n="0" f="v">
      <t c="3" si="227">
        <n x="225"/>
        <n x="603"/>
        <n x="127"/>
      </t>
    </mdx>
    <mdx n="0" f="v">
      <t c="3" si="227">
        <n x="225"/>
        <n x="604"/>
        <n x="127"/>
      </t>
    </mdx>
    <mdx n="0" f="v">
      <t c="3" si="227">
        <n x="225"/>
        <n x="572"/>
        <n x="127"/>
      </t>
    </mdx>
    <mdx n="0" f="v">
      <t c="3" si="227">
        <n x="225"/>
        <n x="580"/>
        <n x="127"/>
      </t>
    </mdx>
    <mdx n="0" f="v">
      <t c="3" si="227">
        <n x="225"/>
        <n x="581"/>
        <n x="127"/>
      </t>
    </mdx>
    <mdx n="0" f="v">
      <t c="3" si="227">
        <n x="225"/>
        <n x="583"/>
        <n x="127"/>
      </t>
    </mdx>
    <mdx n="0" f="v">
      <t c="3" si="227">
        <n x="225"/>
        <n x="587"/>
        <n x="127"/>
      </t>
    </mdx>
    <mdx n="0" f="v">
      <t c="3" si="227">
        <n x="225"/>
        <n x="605"/>
        <n x="127"/>
      </t>
    </mdx>
    <mdx n="0" f="v">
      <t c="3" si="227">
        <n x="225"/>
        <n x="614"/>
        <n x="127"/>
      </t>
    </mdx>
    <mdx n="0" f="v">
      <t c="3" si="227">
        <n x="225"/>
        <n x="622"/>
        <n x="127"/>
      </t>
    </mdx>
    <mdx n="0" f="v">
      <t c="3" si="227">
        <n x="225"/>
        <n x="613"/>
        <n x="127"/>
      </t>
    </mdx>
    <mdx n="0" f="v">
      <t c="3" si="227">
        <n x="225"/>
        <n x="597"/>
        <n x="127"/>
      </t>
    </mdx>
    <mdx n="0" f="v">
      <t c="3" si="227">
        <n x="225"/>
        <n x="601"/>
        <n x="127"/>
      </t>
    </mdx>
    <mdx n="0" f="v">
      <t c="3" si="227">
        <n x="225"/>
        <n x="584"/>
        <n x="127"/>
      </t>
    </mdx>
    <mdx n="0" f="v">
      <t c="3" si="227">
        <n x="225"/>
        <n x="598"/>
        <n x="127"/>
      </t>
    </mdx>
    <mdx n="0" f="v">
      <t c="3" si="227">
        <n x="225"/>
        <n x="609"/>
        <n x="127"/>
      </t>
    </mdx>
    <mdx n="0" f="v">
      <t c="3" si="227">
        <n x="225"/>
        <n x="610"/>
        <n x="127"/>
      </t>
    </mdx>
    <mdx n="0" f="v">
      <t c="3" si="227">
        <n x="225"/>
        <n x="611"/>
        <n x="127"/>
      </t>
    </mdx>
    <mdx n="0" f="v">
      <t c="3" si="227">
        <n x="225"/>
        <n x="615"/>
        <n x="127"/>
      </t>
    </mdx>
    <mdx n="0" f="v">
      <t c="3" si="227">
        <n x="225"/>
        <n x="620"/>
        <n x="127"/>
      </t>
    </mdx>
    <mdx n="0" f="v">
      <t c="3" si="227">
        <n x="225"/>
        <n x="616"/>
        <n x="127"/>
      </t>
    </mdx>
    <mdx n="0" f="v">
      <t c="3" si="227">
        <n x="225"/>
        <n x="608"/>
        <n x="127"/>
      </t>
    </mdx>
    <mdx n="0" f="v">
      <t c="3" si="227">
        <n x="225"/>
        <n x="632"/>
        <n x="127"/>
      </t>
    </mdx>
    <mdx n="0" f="v">
      <t c="3" si="227">
        <n x="225"/>
        <n x="643"/>
        <n x="127"/>
      </t>
    </mdx>
    <mdx n="0" f="v">
      <t c="3" si="227">
        <n x="225"/>
        <n x="635"/>
        <n x="127"/>
      </t>
    </mdx>
    <mdx n="0" f="v">
      <t c="3" si="227">
        <n x="225"/>
        <n x="636"/>
        <n x="127"/>
      </t>
    </mdx>
    <mdx n="0" f="v">
      <t c="3" si="227">
        <n x="225"/>
        <n x="644"/>
        <n x="127"/>
      </t>
    </mdx>
    <mdx n="0" f="v">
      <t c="3" si="227">
        <n x="225"/>
        <n x="645"/>
        <n x="127"/>
      </t>
    </mdx>
    <mdx n="0" f="v">
      <t c="3" si="227">
        <n x="225"/>
        <n x="646"/>
        <n x="127"/>
      </t>
    </mdx>
    <mdx n="0" f="v">
      <t c="3" si="227">
        <n x="225"/>
        <n x="647"/>
        <n x="127"/>
      </t>
    </mdx>
    <mdx n="0" f="v">
      <t c="3" si="227">
        <n x="225"/>
        <n x="648"/>
        <n x="127"/>
      </t>
    </mdx>
    <mdx n="0" f="v">
      <t c="3" si="227">
        <n x="225"/>
        <n x="650"/>
        <n x="127"/>
      </t>
    </mdx>
    <mdx n="0" f="v">
      <t c="3" si="227">
        <n x="225"/>
        <n x="651"/>
        <n x="127"/>
      </t>
    </mdx>
    <mdx n="0" f="v">
      <t c="3" si="227">
        <n x="225"/>
        <n x="652"/>
        <n x="127"/>
      </t>
    </mdx>
    <mdx n="0" f="v">
      <t c="3" si="227">
        <n x="225"/>
        <n x="606"/>
        <n x="127"/>
      </t>
    </mdx>
    <mdx n="0" f="v">
      <t c="3" si="227">
        <n x="225"/>
        <n x="625"/>
        <n x="127"/>
      </t>
    </mdx>
    <mdx n="0" f="v">
      <t c="3" si="227">
        <n x="225"/>
        <n x="633"/>
        <n x="127"/>
      </t>
    </mdx>
    <mdx n="0" f="v">
      <t c="3" si="227">
        <n x="225"/>
        <n x="630"/>
        <n x="127"/>
      </t>
    </mdx>
    <mdx n="0" f="v">
      <t c="3" si="227">
        <n x="225"/>
        <n x="629"/>
        <n x="127"/>
      </t>
    </mdx>
    <mdx n="0" f="v">
      <t c="3" si="227">
        <n x="225"/>
        <n x="626"/>
        <n x="127"/>
      </t>
    </mdx>
    <mdx n="0" f="v">
      <t c="3" si="227">
        <n x="225"/>
        <n x="631"/>
        <n x="127"/>
      </t>
    </mdx>
    <mdx n="0" f="v">
      <t c="3" si="227">
        <n x="225"/>
        <n x="634"/>
        <n x="127"/>
      </t>
    </mdx>
    <mdx n="0" f="v">
      <t c="3" si="227">
        <n x="225"/>
        <n x="638"/>
        <n x="127"/>
      </t>
    </mdx>
    <mdx n="0" f="v">
      <t c="3" si="227">
        <n x="225"/>
        <n x="642"/>
        <n x="127"/>
      </t>
    </mdx>
    <mdx n="0" f="v">
      <t c="3" si="227">
        <n x="225"/>
        <n x="322"/>
        <n x="111"/>
      </t>
    </mdx>
    <mdx n="0" f="v">
      <t c="3" si="227">
        <n x="225"/>
        <n x="338"/>
        <n x="111"/>
      </t>
    </mdx>
    <mdx n="0" f="v">
      <t c="3" si="227">
        <n x="225"/>
        <n x="337"/>
        <n x="111"/>
      </t>
    </mdx>
    <mdx n="0" f="v">
      <t c="3" si="227">
        <n x="225"/>
        <n x="345"/>
        <n x="111"/>
      </t>
    </mdx>
    <mdx n="0" f="v">
      <t c="3" si="227">
        <n x="225"/>
        <n x="317"/>
        <n x="111"/>
      </t>
    </mdx>
    <mdx n="0" f="v">
      <t c="3" si="227">
        <n x="225"/>
        <n x="344"/>
        <n x="111"/>
      </t>
    </mdx>
    <mdx n="0" f="v">
      <t c="3" si="227">
        <n x="225"/>
        <n x="567"/>
        <n x="111"/>
      </t>
    </mdx>
    <mdx n="0" f="v">
      <t c="3" si="227">
        <n x="225"/>
        <n x="288"/>
        <n x="111"/>
      </t>
    </mdx>
    <mdx n="0" f="v">
      <t c="3" si="227">
        <n x="225"/>
        <n x="310"/>
        <n x="111"/>
      </t>
    </mdx>
    <mdx n="0" f="v">
      <t c="3" si="227">
        <n x="225"/>
        <n x="332"/>
        <n x="111"/>
      </t>
    </mdx>
    <mdx n="0" f="v">
      <t c="3" si="227">
        <n x="225"/>
        <n x="331"/>
        <n x="111"/>
      </t>
    </mdx>
    <mdx n="0" f="v">
      <t c="3" si="227">
        <n x="225"/>
        <n x="349"/>
        <n x="111"/>
      </t>
    </mdx>
    <mdx n="0" f="v">
      <t c="3" si="227">
        <n x="225"/>
        <n x="553"/>
        <n x="111"/>
      </t>
    </mdx>
    <mdx n="0" f="v">
      <t c="3" si="227">
        <n x="225"/>
        <n x="330"/>
        <n x="111"/>
      </t>
    </mdx>
    <mdx n="0" f="v">
      <t c="3" si="227">
        <n x="225"/>
        <n x="351"/>
        <n x="111"/>
      </t>
    </mdx>
    <mdx n="0" f="v">
      <t c="3" si="227">
        <n x="225"/>
        <n x="554"/>
        <n x="111"/>
      </t>
    </mdx>
    <mdx n="0" f="v">
      <t c="3" si="227">
        <n x="225"/>
        <n x="564"/>
        <n x="111"/>
      </t>
    </mdx>
    <mdx n="0" f="v">
      <t c="3" si="227">
        <n x="225"/>
        <n x="569"/>
        <n x="111"/>
      </t>
    </mdx>
    <mdx n="0" f="v">
      <t c="3" si="227">
        <n x="225"/>
        <n x="313"/>
        <n x="111"/>
      </t>
    </mdx>
    <mdx n="0" f="v">
      <t c="3" si="227">
        <n x="225"/>
        <n x="335"/>
        <n x="111"/>
      </t>
    </mdx>
    <mdx n="0" f="v">
      <t c="3" si="227">
        <n x="225"/>
        <n x="334"/>
        <n x="111"/>
      </t>
    </mdx>
    <mdx n="0" f="v">
      <t c="3" si="227">
        <n x="225"/>
        <n x="279"/>
        <n x="111"/>
      </t>
    </mdx>
    <mdx n="0" f="v">
      <t c="3" si="227">
        <n x="225"/>
        <n x="557"/>
        <n x="111"/>
      </t>
    </mdx>
    <mdx n="0" f="v">
      <t c="3" si="227">
        <n x="225"/>
        <n x="551"/>
        <n x="111"/>
      </t>
    </mdx>
    <mdx n="0" f="v">
      <t c="3" si="227">
        <n x="225"/>
        <n x="333"/>
        <n x="111"/>
      </t>
    </mdx>
    <mdx n="0" f="v">
      <t c="3" si="227">
        <n x="225"/>
        <n x="549"/>
        <n x="111"/>
      </t>
    </mdx>
    <mdx n="0" f="v">
      <t c="3" si="227">
        <n x="225"/>
        <n x="558"/>
        <n x="111"/>
      </t>
    </mdx>
    <mdx n="0" f="v">
      <t c="3" si="227">
        <n x="225"/>
        <n x="561"/>
        <n x="111"/>
      </t>
    </mdx>
    <mdx n="0" f="v">
      <t c="3" si="227">
        <n x="225"/>
        <n x="341"/>
        <n x="111"/>
      </t>
    </mdx>
    <mdx n="0" f="v">
      <t c="3" si="227">
        <n x="225"/>
        <n x="563"/>
        <n x="111"/>
      </t>
    </mdx>
    <mdx n="0" f="v">
      <t c="3" si="227">
        <n x="225"/>
        <n x="566"/>
        <n x="111"/>
      </t>
    </mdx>
    <mdx n="0" f="v">
      <t c="3" si="227">
        <n x="225"/>
        <n x="300"/>
        <n x="111"/>
      </t>
    </mdx>
    <mdx n="0" f="v">
      <t c="3" si="227">
        <n x="225"/>
        <n x="298"/>
        <n x="111"/>
      </t>
    </mdx>
    <mdx n="0" f="v">
      <t c="3" si="227">
        <n x="225"/>
        <n x="552"/>
        <n x="111"/>
      </t>
    </mdx>
    <mdx n="0" f="v">
      <t c="3" si="227">
        <n x="225"/>
        <n x="354"/>
        <n x="111"/>
      </t>
    </mdx>
    <mdx n="0" f="v">
      <t c="3" si="227">
        <n x="225"/>
        <n x="353"/>
        <n x="111"/>
      </t>
    </mdx>
    <mdx n="0" f="v">
      <t c="3" si="227">
        <n x="225"/>
        <n x="347"/>
        <n x="111"/>
      </t>
    </mdx>
    <mdx n="0" f="v">
      <t c="3" si="227">
        <n x="225"/>
        <n x="585"/>
        <n x="111"/>
      </t>
    </mdx>
    <mdx n="0" f="v">
      <t c="3" si="227">
        <n x="225"/>
        <n x="590"/>
        <n x="111"/>
      </t>
    </mdx>
    <mdx n="0" f="v">
      <t c="3" si="227">
        <n x="225"/>
        <n x="591"/>
        <n x="111"/>
      </t>
    </mdx>
    <mdx n="0" f="v">
      <t c="3" si="227">
        <n x="225"/>
        <n x="592"/>
        <n x="111"/>
      </t>
    </mdx>
    <mdx n="0" f="v">
      <t c="3" si="227">
        <n x="225"/>
        <n x="593"/>
        <n x="111"/>
      </t>
    </mdx>
    <mdx n="0" f="v">
      <t c="3" si="227">
        <n x="225"/>
        <n x="594"/>
        <n x="111"/>
      </t>
    </mdx>
    <mdx n="0" f="v">
      <t c="3" si="227">
        <n x="225"/>
        <n x="595"/>
        <n x="111"/>
      </t>
    </mdx>
    <mdx n="0" f="v">
      <t c="3" si="227">
        <n x="225"/>
        <n x="596"/>
        <n x="111"/>
      </t>
    </mdx>
    <mdx n="0" f="v">
      <t c="3" si="227">
        <n x="225"/>
        <n x="599"/>
        <n x="111"/>
      </t>
    </mdx>
    <mdx n="0" f="v">
      <t c="3" si="227">
        <n x="225"/>
        <n x="600"/>
        <n x="111"/>
      </t>
    </mdx>
    <mdx n="0" f="v">
      <t c="3" si="227">
        <n x="225"/>
        <n x="605"/>
        <n x="111"/>
      </t>
    </mdx>
    <mdx n="0" f="v">
      <t c="3" si="227">
        <n x="225"/>
        <n x="622"/>
        <n x="111"/>
      </t>
    </mdx>
    <mdx n="0" f="v">
      <t c="3" si="227">
        <n x="225"/>
        <n x="580"/>
        <n x="111"/>
      </t>
    </mdx>
    <mdx n="0" f="v">
      <t c="3" si="227">
        <n x="225"/>
        <n x="583"/>
        <n x="111"/>
      </t>
    </mdx>
    <mdx n="0" f="v">
      <t c="3" si="227">
        <n x="225"/>
        <n x="555"/>
        <n x="111"/>
      </t>
    </mdx>
    <mdx n="0" f="v">
      <t c="3" si="227">
        <n x="225"/>
        <n x="570"/>
        <n x="111"/>
      </t>
    </mdx>
    <mdx n="0" f="v">
      <t c="3" si="227">
        <n x="225"/>
        <n x="574"/>
        <n x="111"/>
      </t>
    </mdx>
    <mdx n="0" f="v">
      <t c="3" si="227">
        <n x="225"/>
        <n x="617"/>
        <n x="111"/>
      </t>
    </mdx>
    <mdx n="0" f="v">
      <t c="3" si="227">
        <n x="225"/>
        <n x="608"/>
        <n x="111"/>
      </t>
    </mdx>
    <mdx n="0" f="v">
      <t c="3" si="227">
        <n x="225"/>
        <n x="619"/>
        <n x="111"/>
      </t>
    </mdx>
    <mdx n="0" f="v">
      <t c="3" si="227">
        <n x="225"/>
        <n x="597"/>
        <n x="111"/>
      </t>
    </mdx>
    <mdx n="0" f="v">
      <t c="3" si="227">
        <n x="225"/>
        <n x="598"/>
        <n x="111"/>
      </t>
    </mdx>
    <mdx n="0" f="v">
      <t c="3" si="227">
        <n x="225"/>
        <n x="609"/>
        <n x="111"/>
      </t>
    </mdx>
    <mdx n="0" f="v">
      <t c="3" si="227">
        <n x="225"/>
        <n x="610"/>
        <n x="111"/>
      </t>
    </mdx>
    <mdx n="0" f="v">
      <t c="3" si="227">
        <n x="225"/>
        <n x="611"/>
        <n x="111"/>
      </t>
    </mdx>
    <mdx n="0" f="v">
      <t c="3" si="227">
        <n x="225"/>
        <n x="612"/>
        <n x="111"/>
      </t>
    </mdx>
    <mdx n="0" f="v">
      <t c="3" si="227">
        <n x="225"/>
        <n x="613"/>
        <n x="111"/>
      </t>
    </mdx>
    <mdx n="0" f="v">
      <t c="3" si="227">
        <n x="225"/>
        <n x="614"/>
        <n x="111"/>
      </t>
    </mdx>
    <mdx n="0" f="v">
      <t c="3" si="227">
        <n x="225"/>
        <n x="621"/>
        <n x="111"/>
      </t>
    </mdx>
    <mdx n="0" f="v">
      <t c="3" si="227">
        <n x="225"/>
        <n x="615"/>
        <n x="111"/>
      </t>
    </mdx>
    <mdx n="0" f="v">
      <t c="3" si="227">
        <n x="225"/>
        <n x="624"/>
        <n x="111"/>
      </t>
    </mdx>
    <mdx n="0" f="v">
      <t c="3" si="227">
        <n x="225"/>
        <n x="645"/>
        <n x="111"/>
      </t>
    </mdx>
    <mdx n="0" f="v">
      <t c="3" si="227">
        <n x="225"/>
        <n x="632"/>
        <n x="111"/>
      </t>
    </mdx>
    <mdx n="0" f="v">
      <t c="3" si="227">
        <n x="225"/>
        <n x="635"/>
        <n x="111"/>
      </t>
    </mdx>
    <mdx n="0" f="v">
      <t c="3" si="227">
        <n x="225"/>
        <n x="636"/>
        <n x="111"/>
      </t>
    </mdx>
    <mdx n="0" f="v">
      <t c="3" si="227">
        <n x="225"/>
        <n x="637"/>
        <n x="111"/>
      </t>
    </mdx>
    <mdx n="0" f="v">
      <t c="3" si="227">
        <n x="225"/>
        <n x="639"/>
        <n x="111"/>
      </t>
    </mdx>
    <mdx n="0" f="v">
      <t c="3" si="227">
        <n x="225"/>
        <n x="644"/>
        <n x="111"/>
      </t>
    </mdx>
    <mdx n="0" f="v">
      <t c="3" si="227">
        <n x="225"/>
        <n x="647"/>
        <n x="111"/>
      </t>
    </mdx>
    <mdx n="0" f="v">
      <t c="3" si="227">
        <n x="225"/>
        <n x="651"/>
        <n x="111"/>
      </t>
    </mdx>
    <mdx n="0" f="v">
      <t c="3" si="227">
        <n x="225"/>
        <n x="652"/>
        <n x="111"/>
      </t>
    </mdx>
    <mdx n="0" f="v">
      <t c="3" si="227">
        <n x="225"/>
        <n x="654"/>
        <n x="111"/>
      </t>
    </mdx>
    <mdx n="0" f="v">
      <t c="3" si="227">
        <n x="225"/>
        <n x="628"/>
        <n x="111"/>
      </t>
    </mdx>
    <mdx n="0" f="v">
      <t c="3" si="227">
        <n x="225"/>
        <n x="633"/>
        <n x="111"/>
      </t>
    </mdx>
    <mdx n="0" f="v">
      <t c="3" si="227">
        <n x="225"/>
        <n x="641"/>
        <n x="111"/>
      </t>
    </mdx>
    <mdx n="0" f="v">
      <t c="3" si="227">
        <n x="225"/>
        <n x="640"/>
        <n x="111"/>
      </t>
    </mdx>
    <mdx n="0" f="v">
      <t c="3" si="227">
        <n x="225"/>
        <n x="607"/>
        <n x="111"/>
      </t>
    </mdx>
    <mdx n="0" f="v">
      <t c="3" si="227">
        <n x="225"/>
        <n x="629"/>
        <n x="111"/>
      </t>
    </mdx>
    <mdx n="0" f="v">
      <t c="3" si="227">
        <n x="225"/>
        <n x="626"/>
        <n x="111"/>
      </t>
    </mdx>
    <mdx n="0" f="v">
      <t c="3" si="227">
        <n x="225"/>
        <n x="634"/>
        <n x="111"/>
      </t>
    </mdx>
    <mdx n="0" f="v">
      <t c="3" si="227">
        <n x="225"/>
        <n x="638"/>
        <n x="111"/>
      </t>
    </mdx>
    <mdx n="0" f="v">
      <t c="3" si="227">
        <n x="225"/>
        <n x="655"/>
        <n x="111"/>
      </t>
    </mdx>
    <mdx n="0" f="v">
      <t c="3" si="227">
        <n x="225"/>
        <n x="642"/>
        <n x="111"/>
      </t>
    </mdx>
    <mdx n="0" f="v">
      <t c="3" si="227">
        <n x="225"/>
        <n x="322"/>
        <n x="128"/>
      </t>
    </mdx>
    <mdx n="0" f="v">
      <t c="3" si="227">
        <n x="225"/>
        <n x="344"/>
        <n x="128"/>
      </t>
    </mdx>
    <mdx n="0" f="v">
      <t c="3" si="227">
        <n x="225"/>
        <n x="287"/>
        <n x="128"/>
      </t>
    </mdx>
    <mdx n="0" f="v">
      <t c="3" si="227">
        <n x="225"/>
        <n x="332"/>
        <n x="128"/>
      </t>
    </mdx>
    <mdx n="0" f="v">
      <t c="3" si="227">
        <n x="225"/>
        <n x="331"/>
        <n x="128"/>
      </t>
    </mdx>
    <mdx n="0" f="v">
      <t c="3" si="227">
        <n x="225"/>
        <n x="553"/>
        <n x="128"/>
      </t>
    </mdx>
    <mdx n="0" f="v">
      <t c="3" si="227">
        <n x="225"/>
        <n x="330"/>
        <n x="128"/>
      </t>
    </mdx>
    <mdx n="0" f="v">
      <t c="3" si="227">
        <n x="225"/>
        <n x="563"/>
        <n x="128"/>
      </t>
    </mdx>
    <mdx n="0" f="v">
      <t c="3" si="227">
        <n x="225"/>
        <n x="556"/>
        <n x="128"/>
      </t>
    </mdx>
    <mdx n="0" f="v">
      <t c="3" si="227">
        <n x="225"/>
        <n x="565"/>
        <n x="128"/>
      </t>
    </mdx>
    <mdx n="0" f="v">
      <t c="3" si="227">
        <n x="225"/>
        <n x="335"/>
        <n x="128"/>
      </t>
    </mdx>
    <mdx n="0" f="v">
      <t c="3" si="227">
        <n x="225"/>
        <n x="334"/>
        <n x="128"/>
      </t>
    </mdx>
    <mdx n="0" f="v">
      <t c="3" si="227">
        <n x="225"/>
        <n x="551"/>
        <n x="128"/>
      </t>
    </mdx>
    <mdx n="0" f="v">
      <t c="3" si="227">
        <n x="225"/>
        <n x="550"/>
        <n x="128"/>
      </t>
    </mdx>
    <mdx n="0" f="v">
      <t c="3" si="227">
        <n x="225"/>
        <n x="549"/>
        <n x="128"/>
      </t>
    </mdx>
    <mdx n="0" f="v">
      <t c="3" si="227">
        <n x="225"/>
        <n x="558"/>
        <n x="128"/>
      </t>
    </mdx>
    <mdx n="0" f="v">
      <t c="3" si="227">
        <n x="225"/>
        <n x="559"/>
        <n x="128"/>
      </t>
    </mdx>
    <mdx n="0" f="v">
      <t c="3" si="227">
        <n x="225"/>
        <n x="560"/>
        <n x="128"/>
      </t>
    </mdx>
    <mdx n="0" f="v">
      <t c="3" si="227">
        <n x="225"/>
        <n x="341"/>
        <n x="128"/>
      </t>
    </mdx>
    <mdx n="0" f="v">
      <t c="3" si="227">
        <n x="225"/>
        <n x="566"/>
        <n x="128"/>
      </t>
    </mdx>
    <mdx n="0" f="v">
      <t c="3" si="227">
        <n x="225"/>
        <n x="567"/>
        <n x="128"/>
      </t>
    </mdx>
    <mdx n="0" f="v">
      <t c="3" si="227">
        <n x="225"/>
        <n x="298"/>
        <n x="128"/>
      </t>
    </mdx>
    <mdx n="0" f="v">
      <t c="3" si="227">
        <n x="225"/>
        <n x="552"/>
        <n x="128"/>
      </t>
    </mdx>
    <mdx n="0" f="v">
      <t c="3" si="227">
        <n x="225"/>
        <n x="354"/>
        <n x="128"/>
      </t>
    </mdx>
    <mdx n="0" f="v">
      <t c="3" si="227">
        <n x="225"/>
        <n x="575"/>
        <n x="128"/>
      </t>
    </mdx>
    <mdx n="0" f="v">
      <t c="3" si="227">
        <n x="225"/>
        <n x="577"/>
        <n x="128"/>
      </t>
    </mdx>
    <mdx n="0" f="v">
      <t c="3" si="227">
        <n x="225"/>
        <n x="578"/>
        <n x="128"/>
      </t>
    </mdx>
    <mdx n="0" f="v">
      <t c="3" si="227">
        <n x="225"/>
        <n x="353"/>
        <n x="128"/>
      </t>
    </mdx>
    <mdx n="0" f="v">
      <t c="3" si="227">
        <n x="225"/>
        <n x="347"/>
        <n x="128"/>
      </t>
    </mdx>
    <mdx n="0" f="v">
      <t c="3" si="227">
        <n x="225"/>
        <n x="340"/>
        <n x="128"/>
      </t>
    </mdx>
    <mdx n="0" f="v">
      <t c="3" si="227">
        <n x="225"/>
        <n x="585"/>
        <n x="128"/>
      </t>
    </mdx>
    <mdx n="0" f="v">
      <t c="3" si="227">
        <n x="225"/>
        <n x="589"/>
        <n x="128"/>
      </t>
    </mdx>
    <mdx n="0" f="v">
      <t c="3" si="227">
        <n x="225"/>
        <n x="591"/>
        <n x="128"/>
      </t>
    </mdx>
    <mdx n="0" f="v">
      <t c="3" si="227">
        <n x="225"/>
        <n x="592"/>
        <n x="128"/>
      </t>
    </mdx>
    <mdx n="0" f="v">
      <t c="3" si="227">
        <n x="225"/>
        <n x="594"/>
        <n x="128"/>
      </t>
    </mdx>
    <mdx n="0" f="v">
      <t c="3" si="227">
        <n x="225"/>
        <n x="602"/>
        <n x="128"/>
      </t>
    </mdx>
    <mdx n="0" f="v">
      <t c="3" si="227">
        <n x="225"/>
        <n x="587"/>
        <n x="128"/>
      </t>
    </mdx>
    <mdx n="0" f="v">
      <t c="3" si="227">
        <n x="225"/>
        <n x="605"/>
        <n x="128"/>
      </t>
    </mdx>
    <mdx n="0" f="v">
      <t c="3" si="227">
        <n x="225"/>
        <n x="572"/>
        <n x="128"/>
      </t>
    </mdx>
    <mdx n="0" f="v">
      <t c="3" si="227">
        <n x="225"/>
        <n x="573"/>
        <n x="128"/>
      </t>
    </mdx>
    <mdx n="0" f="v">
      <t c="3" si="227">
        <n x="225"/>
        <n x="583"/>
        <n x="128"/>
      </t>
    </mdx>
    <mdx n="0" f="v">
      <t c="3" si="227">
        <n x="225"/>
        <n x="555"/>
        <n x="128"/>
      </t>
    </mdx>
    <mdx n="0" f="v">
      <t c="3" si="227">
        <n x="225"/>
        <n x="570"/>
        <n x="128"/>
      </t>
    </mdx>
    <mdx n="0" f="v">
      <t c="3" si="227">
        <n x="225"/>
        <n x="574"/>
        <n x="128"/>
      </t>
    </mdx>
    <mdx n="0" f="v">
      <t c="3" si="227">
        <n x="225"/>
        <n x="600"/>
        <n x="128"/>
      </t>
    </mdx>
    <mdx n="0" f="v">
      <t c="3" si="227">
        <n x="225"/>
        <n x="617"/>
        <n x="128"/>
      </t>
    </mdx>
    <mdx n="0" f="v">
      <t c="3" si="227">
        <n x="225"/>
        <n x="618"/>
        <n x="128"/>
      </t>
    </mdx>
    <mdx n="0" f="v">
      <t c="3" si="227">
        <n x="225"/>
        <n x="597"/>
        <n x="128"/>
      </t>
    </mdx>
    <mdx n="0" f="v">
      <t c="3" si="227">
        <n x="225"/>
        <n x="601"/>
        <n x="128"/>
      </t>
    </mdx>
    <mdx n="0" f="v">
      <t c="3" si="227">
        <n x="225"/>
        <n x="584"/>
        <n x="128"/>
      </t>
    </mdx>
    <mdx n="0" f="v">
      <t c="3" si="227">
        <n x="225"/>
        <n x="598"/>
        <n x="128"/>
      </t>
    </mdx>
    <mdx n="0" f="v">
      <t c="3" si="227">
        <n x="225"/>
        <n x="609"/>
        <n x="128"/>
      </t>
    </mdx>
    <mdx n="0" f="v">
      <t c="3" si="227">
        <n x="225"/>
        <n x="610"/>
        <n x="128"/>
      </t>
    </mdx>
    <mdx n="0" f="v">
      <t c="3" si="227">
        <n x="225"/>
        <n x="611"/>
        <n x="128"/>
      </t>
    </mdx>
    <mdx n="0" f="v">
      <t c="3" si="227">
        <n x="225"/>
        <n x="619"/>
        <n x="128"/>
      </t>
    </mdx>
    <mdx n="0" f="v">
      <t c="3" si="227">
        <n x="225"/>
        <n x="608"/>
        <n x="128"/>
      </t>
    </mdx>
    <mdx n="0" f="v">
      <t c="3" si="227">
        <n x="225"/>
        <n x="613"/>
        <n x="128"/>
      </t>
    </mdx>
    <mdx n="0" f="v">
      <t c="3" si="227">
        <n x="225"/>
        <n x="615"/>
        <n x="128"/>
      </t>
    </mdx>
    <mdx n="0" f="v">
      <t c="3" si="227">
        <n x="225"/>
        <n x="624"/>
        <n x="128"/>
      </t>
    </mdx>
    <mdx n="0" f="v">
      <t c="3" si="227">
        <n x="225"/>
        <n x="616"/>
        <n x="128"/>
      </t>
    </mdx>
    <mdx n="0" f="v">
      <t c="3" si="227">
        <n x="225"/>
        <n x="644"/>
        <n x="128"/>
      </t>
    </mdx>
    <mdx n="0" f="v">
      <t c="3" si="227">
        <n x="225"/>
        <n x="645"/>
        <n x="128"/>
      </t>
    </mdx>
    <mdx n="0" f="v">
      <t c="3" si="227">
        <n x="225"/>
        <n x="636"/>
        <n x="128"/>
      </t>
    </mdx>
    <mdx n="0" f="v">
      <t c="3" si="227">
        <n x="225"/>
        <n x="637"/>
        <n x="128"/>
      </t>
    </mdx>
    <mdx n="0" f="v">
      <t c="3" si="227">
        <n x="225"/>
        <n x="632"/>
        <n x="128"/>
      </t>
    </mdx>
    <mdx n="0" f="v">
      <t c="3" si="227">
        <n x="225"/>
        <n x="639"/>
        <n x="128"/>
      </t>
    </mdx>
    <mdx n="0" f="v">
      <t c="3" si="227">
        <n x="225"/>
        <n x="646"/>
        <n x="128"/>
      </t>
    </mdx>
    <mdx n="0" f="v">
      <t c="3" si="227">
        <n x="225"/>
        <n x="647"/>
        <n x="128"/>
      </t>
    </mdx>
    <mdx n="0" f="v">
      <t c="3" si="227">
        <n x="225"/>
        <n x="649"/>
        <n x="128"/>
      </t>
    </mdx>
    <mdx n="0" f="v">
      <t c="3" si="227">
        <n x="225"/>
        <n x="651"/>
        <n x="128"/>
      </t>
    </mdx>
    <mdx n="0" f="v">
      <t c="3" si="227">
        <n x="225"/>
        <n x="652"/>
        <n x="128"/>
      </t>
    </mdx>
    <mdx n="0" f="v">
      <t c="3" si="227">
        <n x="225"/>
        <n x="653"/>
        <n x="128"/>
      </t>
    </mdx>
    <mdx n="0" f="v">
      <t c="3" si="227">
        <n x="225"/>
        <n x="654"/>
        <n x="128"/>
      </t>
    </mdx>
    <mdx n="0" f="v">
      <t c="3" si="227">
        <n x="225"/>
        <n x="627"/>
        <n x="128"/>
      </t>
    </mdx>
    <mdx n="0" f="v">
      <t c="3" si="227">
        <n x="225"/>
        <n x="628"/>
        <n x="128"/>
      </t>
    </mdx>
    <mdx n="0" f="v">
      <t c="3" si="227">
        <n x="225"/>
        <n x="633"/>
        <n x="128"/>
      </t>
    </mdx>
    <mdx n="0" f="v">
      <t c="3" si="227">
        <n x="225"/>
        <n x="640"/>
        <n x="128"/>
      </t>
    </mdx>
    <mdx n="0" f="v">
      <t c="3" si="227">
        <n x="225"/>
        <n x="607"/>
        <n x="128"/>
      </t>
    </mdx>
    <mdx n="0" f="v">
      <t c="3" si="227">
        <n x="225"/>
        <n x="626"/>
        <n x="128"/>
      </t>
    </mdx>
    <mdx n="0" f="v">
      <t c="3" si="227">
        <n x="225"/>
        <n x="634"/>
        <n x="128"/>
      </t>
    </mdx>
    <mdx n="0" f="v">
      <t c="3" si="227">
        <n x="225"/>
        <n x="638"/>
        <n x="128"/>
      </t>
    </mdx>
    <mdx n="0" f="v">
      <t c="3" si="227">
        <n x="225"/>
        <n x="655"/>
        <n x="128"/>
      </t>
    </mdx>
    <mdx n="0" f="v">
      <t c="3" si="227">
        <n x="225"/>
        <n x="642"/>
        <n x="128"/>
      </t>
    </mdx>
    <mdx n="0" f="v">
      <t c="3" si="227">
        <n x="225"/>
        <n x="344"/>
        <n x="112"/>
      </t>
    </mdx>
    <mdx n="0" f="v">
      <t c="3" si="227">
        <n x="225"/>
        <n x="308"/>
        <n x="112"/>
      </t>
    </mdx>
    <mdx n="0" f="v">
      <t c="3" si="227">
        <n x="225"/>
        <n x="563"/>
        <n x="112"/>
      </t>
    </mdx>
    <mdx n="0" f="v">
      <t c="3" si="227">
        <n x="225"/>
        <n x="342"/>
        <n x="112"/>
      </t>
    </mdx>
    <mdx n="0" f="v">
      <t c="3" si="227">
        <n x="225"/>
        <n x="331"/>
        <n x="112"/>
      </t>
    </mdx>
    <mdx n="0" f="v">
      <t c="3" si="227">
        <n x="225"/>
        <n x="349"/>
        <n x="112"/>
      </t>
    </mdx>
    <mdx n="0" f="v">
      <t c="3" si="227">
        <n x="225"/>
        <n x="553"/>
        <n x="112"/>
      </t>
    </mdx>
    <mdx n="0" f="v">
      <t c="3" si="227">
        <n x="225"/>
        <n x="296"/>
        <n x="112"/>
      </t>
    </mdx>
    <mdx n="0" f="v">
      <t c="3" si="227">
        <n x="225"/>
        <n x="295"/>
        <n x="112"/>
      </t>
    </mdx>
    <mdx n="0" f="v">
      <t c="3" si="227">
        <n x="225"/>
        <n x="334"/>
        <n x="112"/>
      </t>
    </mdx>
    <mdx n="0" f="v">
      <t c="3" si="227">
        <n x="225"/>
        <n x="557"/>
        <n x="112"/>
      </t>
    </mdx>
    <mdx n="0" f="v">
      <t c="3" si="227">
        <n x="225"/>
        <n x="551"/>
        <n x="112"/>
      </t>
    </mdx>
    <mdx n="0" f="v">
      <t c="3" si="227">
        <n x="225"/>
        <n x="333"/>
        <n x="112"/>
      </t>
    </mdx>
    <mdx n="0" f="v">
      <t c="3" si="227">
        <n x="225"/>
        <n x="550"/>
        <n x="112"/>
      </t>
    </mdx>
    <mdx n="0" f="v">
      <t c="3" si="227">
        <n x="225"/>
        <n x="549"/>
        <n x="112"/>
      </t>
    </mdx>
    <mdx n="0" f="v">
      <t c="3" si="227">
        <n x="225"/>
        <n x="558"/>
        <n x="112"/>
      </t>
    </mdx>
    <mdx n="0" f="v">
      <t c="3" si="227">
        <n x="225"/>
        <n x="559"/>
        <n x="112"/>
      </t>
    </mdx>
    <mdx n="0" f="v">
      <t c="3" si="227">
        <n x="225"/>
        <n x="560"/>
        <n x="112"/>
      </t>
    </mdx>
    <mdx n="0" f="v">
      <t c="3" si="227">
        <n x="225"/>
        <n x="556"/>
        <n x="112"/>
      </t>
    </mdx>
    <mdx n="0" f="v">
      <t c="3" si="227">
        <n x="225"/>
        <n x="567"/>
        <n x="112"/>
      </t>
    </mdx>
    <mdx n="0" f="v">
      <t c="3" si="227">
        <n x="225"/>
        <n x="587"/>
        <n x="112"/>
      </t>
    </mdx>
    <mdx n="0" f="v">
      <t c="3" si="227">
        <n x="225"/>
        <n x="568"/>
        <n x="112"/>
      </t>
    </mdx>
    <mdx n="0" f="v">
      <t c="3" si="227">
        <n x="225"/>
        <n x="298"/>
        <n x="112"/>
      </t>
    </mdx>
    <mdx n="0" f="v">
      <t c="3" si="227">
        <n x="225"/>
        <n x="552"/>
        <n x="112"/>
      </t>
    </mdx>
    <mdx n="0" f="v">
      <t c="3" si="227">
        <n x="225"/>
        <n x="354"/>
        <n x="112"/>
      </t>
    </mdx>
    <mdx n="0" f="v">
      <t c="3" si="227">
        <n x="225"/>
        <n x="575"/>
        <n x="112"/>
      </t>
    </mdx>
    <mdx n="0" f="v">
      <t c="3" si="227">
        <n x="225"/>
        <n x="576"/>
        <n x="112"/>
      </t>
    </mdx>
    <mdx n="0" f="v">
      <t c="3" si="227">
        <n x="225"/>
        <n x="577"/>
        <n x="112"/>
      </t>
    </mdx>
    <mdx n="0" f="v">
      <t c="3" si="227">
        <n x="225"/>
        <n x="578"/>
        <n x="112"/>
      </t>
    </mdx>
    <mdx n="0" f="v">
      <t c="3" si="227">
        <n x="225"/>
        <n x="353"/>
        <n x="112"/>
      </t>
    </mdx>
    <mdx n="0" f="v">
      <t c="3" si="227">
        <n x="225"/>
        <n x="347"/>
        <n x="112"/>
      </t>
    </mdx>
    <mdx n="0" f="v">
      <t c="3" si="227">
        <n x="225"/>
        <n x="340"/>
        <n x="112"/>
      </t>
    </mdx>
    <mdx n="0" f="v">
      <t c="3" si="227">
        <n x="225"/>
        <n x="571"/>
        <n x="112"/>
      </t>
    </mdx>
    <mdx n="0" f="v">
      <t c="3" si="227">
        <n x="225"/>
        <n x="600"/>
        <n x="112"/>
      </t>
    </mdx>
    <mdx n="0" f="v">
      <t c="3" si="227">
        <n x="225"/>
        <n x="602"/>
        <n x="112"/>
      </t>
    </mdx>
    <mdx n="0" f="v">
      <t c="3" si="227">
        <n x="225"/>
        <n x="603"/>
        <n x="112"/>
      </t>
    </mdx>
    <mdx n="0" f="v">
      <t c="3" si="227">
        <n x="225"/>
        <n x="589"/>
        <n x="112"/>
      </t>
    </mdx>
    <mdx n="0" f="v">
      <t c="3" si="227">
        <n x="225"/>
        <n x="591"/>
        <n x="112"/>
      </t>
    </mdx>
    <mdx n="0" f="v">
      <t c="3" si="227">
        <n x="225"/>
        <n x="593"/>
        <n x="112"/>
      </t>
    </mdx>
    <mdx n="0" f="v">
      <t c="3" si="227">
        <n x="225"/>
        <n x="594"/>
        <n x="112"/>
      </t>
    </mdx>
    <mdx n="0" f="v">
      <t c="3" si="227">
        <n x="225"/>
        <n x="595"/>
        <n x="112"/>
      </t>
    </mdx>
    <mdx n="0" f="v">
      <t c="3" si="227">
        <n x="225"/>
        <n x="596"/>
        <n x="112"/>
      </t>
    </mdx>
    <mdx n="0" f="v">
      <t c="3" si="227">
        <n x="225"/>
        <n x="582"/>
        <n x="112"/>
      </t>
    </mdx>
    <mdx n="0" f="v">
      <t c="3" si="227">
        <n x="225"/>
        <n x="604"/>
        <n x="112"/>
      </t>
    </mdx>
    <mdx n="0" f="v">
      <t c="3" si="227">
        <n x="225"/>
        <n x="588"/>
        <n x="112"/>
      </t>
    </mdx>
    <mdx n="0" f="v">
      <t c="3" si="227">
        <n x="225"/>
        <n x="586"/>
        <n x="112"/>
      </t>
    </mdx>
    <mdx n="0" f="v">
      <t c="3" si="227">
        <n x="225"/>
        <n x="572"/>
        <n x="112"/>
      </t>
    </mdx>
    <mdx n="0" f="v">
      <t c="3" si="227">
        <n x="225"/>
        <n x="580"/>
        <n x="112"/>
      </t>
    </mdx>
    <mdx n="0" f="v">
      <t c="3" si="227">
        <n x="225"/>
        <n x="573"/>
        <n x="112"/>
      </t>
    </mdx>
    <mdx n="0" f="v">
      <t c="3" si="227">
        <n x="225"/>
        <n x="581"/>
        <n x="112"/>
      </t>
    </mdx>
    <mdx n="0" f="v">
      <t c="3" si="227">
        <n x="225"/>
        <n x="555"/>
        <n x="112"/>
      </t>
    </mdx>
    <mdx n="0" f="v">
      <t c="3" si="227">
        <n x="225"/>
        <n x="570"/>
        <n x="112"/>
      </t>
    </mdx>
    <mdx n="0" f="v">
      <t c="3" si="227">
        <n x="225"/>
        <n x="574"/>
        <n x="112"/>
      </t>
    </mdx>
    <mdx n="0" f="v">
      <t c="3" si="227">
        <n x="225"/>
        <n x="599"/>
        <n x="112"/>
      </t>
    </mdx>
    <mdx n="0" f="v">
      <t c="3" si="227">
        <n x="225"/>
        <n x="614"/>
        <n x="112"/>
      </t>
    </mdx>
    <mdx n="0" f="v">
      <t c="3" si="227">
        <n x="225"/>
        <n x="597"/>
        <n x="112"/>
      </t>
    </mdx>
    <mdx n="0" f="v">
      <t c="3" si="227">
        <n x="225"/>
        <n x="601"/>
        <n x="112"/>
      </t>
    </mdx>
    <mdx n="0" f="v">
      <t c="3" si="227">
        <n x="225"/>
        <n x="584"/>
        <n x="112"/>
      </t>
    </mdx>
    <mdx n="0" f="v">
      <t c="3" si="227">
        <n x="225"/>
        <n x="598"/>
        <n x="112"/>
      </t>
    </mdx>
    <mdx n="0" f="v">
      <t c="3" si="227">
        <n x="225"/>
        <n x="609"/>
        <n x="112"/>
      </t>
    </mdx>
    <mdx n="0" f="v">
      <t c="3" si="227">
        <n x="225"/>
        <n x="610"/>
        <n x="112"/>
      </t>
    </mdx>
    <mdx n="0" f="v">
      <t c="3" si="227">
        <n x="225"/>
        <n x="611"/>
        <n x="112"/>
      </t>
    </mdx>
    <mdx n="0" f="v">
      <t c="3" si="227">
        <n x="225"/>
        <n x="612"/>
        <n x="112"/>
      </t>
    </mdx>
    <mdx n="0" f="v">
      <t c="3" si="227">
        <n x="225"/>
        <n x="618"/>
        <n x="112"/>
      </t>
    </mdx>
    <mdx n="0" f="v">
      <t c="3" si="227">
        <n x="225"/>
        <n x="622"/>
        <n x="112"/>
      </t>
    </mdx>
    <mdx n="0" f="v">
      <t c="3" si="227">
        <n x="225"/>
        <n x="623"/>
        <n x="112"/>
      </t>
    </mdx>
    <mdx n="0" f="v">
      <t c="3" si="227">
        <n x="225"/>
        <n x="613"/>
        <n x="112"/>
      </t>
    </mdx>
    <mdx n="0" f="v">
      <t c="3" si="227">
        <n x="225"/>
        <n x="615"/>
        <n x="112"/>
      </t>
    </mdx>
    <mdx n="0" f="v">
      <t c="3" si="227">
        <n x="225"/>
        <n x="608"/>
        <n x="112"/>
      </t>
    </mdx>
    <mdx n="0" f="v">
      <t c="3" si="227">
        <n x="225"/>
        <n x="643"/>
        <n x="112"/>
      </t>
    </mdx>
    <mdx n="0" f="v">
      <t c="3" si="227">
        <n x="225"/>
        <n x="644"/>
        <n x="112"/>
      </t>
    </mdx>
    <mdx n="0" f="v">
      <t c="3" si="227">
        <n x="225"/>
        <n x="635"/>
        <n x="112"/>
      </t>
    </mdx>
    <mdx n="0" f="v">
      <t c="3" si="227">
        <n x="225"/>
        <n x="645"/>
        <n x="112"/>
      </t>
    </mdx>
    <mdx n="0" f="v">
      <t c="3" si="227">
        <n x="225"/>
        <n x="639"/>
        <n x="112"/>
      </t>
    </mdx>
    <mdx n="0" f="v">
      <t c="3" si="227">
        <n x="225"/>
        <n x="646"/>
        <n x="112"/>
      </t>
    </mdx>
    <mdx n="0" f="v">
      <t c="3" si="227">
        <n x="225"/>
        <n x="648"/>
        <n x="112"/>
      </t>
    </mdx>
    <mdx n="0" f="v">
      <t c="3" si="227">
        <n x="225"/>
        <n x="649"/>
        <n x="112"/>
      </t>
    </mdx>
    <mdx n="0" f="v">
      <t c="3" si="227">
        <n x="225"/>
        <n x="650"/>
        <n x="112"/>
      </t>
    </mdx>
    <mdx n="0" f="v">
      <t c="3" si="227">
        <n x="225"/>
        <n x="651"/>
        <n x="112"/>
      </t>
    </mdx>
    <mdx n="0" f="v">
      <t c="3" si="227">
        <n x="225"/>
        <n x="652"/>
        <n x="112"/>
      </t>
    </mdx>
    <mdx n="0" f="v">
      <t c="3" si="227">
        <n x="225"/>
        <n x="653"/>
        <n x="112"/>
      </t>
    </mdx>
    <mdx n="0" f="v">
      <t c="3" si="227">
        <n x="225"/>
        <n x="654"/>
        <n x="112"/>
      </t>
    </mdx>
    <mdx n="0" f="v">
      <t c="3" si="227">
        <n x="225"/>
        <n x="655"/>
        <n x="112"/>
      </t>
    </mdx>
    <mdx n="0" f="v">
      <t c="3" si="227">
        <n x="225"/>
        <n x="606"/>
        <n x="112"/>
      </t>
    </mdx>
    <mdx n="0" f="v">
      <t c="3" si="227">
        <n x="225"/>
        <n x="625"/>
        <n x="112"/>
      </t>
    </mdx>
    <mdx n="0" f="v">
      <t c="3" si="227">
        <n x="225"/>
        <n x="628"/>
        <n x="112"/>
      </t>
    </mdx>
    <mdx n="0" f="v">
      <t c="3" si="227">
        <n x="225"/>
        <n x="633"/>
        <n x="112"/>
      </t>
    </mdx>
    <mdx n="0" f="v">
      <t c="3" si="227">
        <n x="225"/>
        <n x="641"/>
        <n x="112"/>
      </t>
    </mdx>
    <mdx n="0" f="v">
      <t c="3" si="227">
        <n x="225"/>
        <n x="640"/>
        <n x="112"/>
      </t>
    </mdx>
    <mdx n="0" f="v">
      <t c="3" si="227">
        <n x="225"/>
        <n x="630"/>
        <n x="112"/>
      </t>
    </mdx>
    <mdx n="0" f="v">
      <t c="3" si="227">
        <n x="225"/>
        <n x="607"/>
        <n x="112"/>
      </t>
    </mdx>
    <mdx n="0" f="v">
      <t c="3" si="227">
        <n x="225"/>
        <n x="638"/>
        <n x="112"/>
      </t>
    </mdx>
    <mdx n="0" f="v">
      <t c="3" si="227">
        <n x="225"/>
        <n x="322"/>
        <n x="129"/>
      </t>
    </mdx>
    <mdx n="0" f="v">
      <t c="3" si="227">
        <n x="225"/>
        <n x="344"/>
        <n x="129"/>
      </t>
    </mdx>
    <mdx n="0" f="v">
      <t c="3" si="227">
        <n x="225"/>
        <n x="599"/>
        <n x="129"/>
      </t>
    </mdx>
    <mdx n="0" f="v">
      <t c="3" si="227">
        <n x="225"/>
        <n x="339"/>
        <n x="129"/>
      </t>
    </mdx>
    <mdx n="0" f="v">
      <t c="3" si="227">
        <n x="225"/>
        <n x="323"/>
        <n x="129"/>
      </t>
    </mdx>
    <mdx n="0" f="v">
      <t c="3" si="227">
        <n x="225"/>
        <n x="331"/>
        <n x="129"/>
      </t>
    </mdx>
    <mdx n="0" f="v">
      <t c="3" si="227">
        <n x="225"/>
        <n x="349"/>
        <n x="129"/>
      </t>
    </mdx>
    <mdx n="0" f="v">
      <t c="3" si="227">
        <n x="225"/>
        <n x="553"/>
        <n x="129"/>
      </t>
    </mdx>
    <mdx n="0" f="v">
      <t c="3" si="227">
        <n x="225"/>
        <n x="330"/>
        <n x="129"/>
      </t>
    </mdx>
    <mdx n="0" f="v">
      <t c="3" si="227">
        <n x="225"/>
        <n x="351"/>
        <n x="129"/>
      </t>
    </mdx>
    <mdx n="0" f="v">
      <t c="3" si="227">
        <n x="225"/>
        <n x="554"/>
        <n x="129"/>
      </t>
    </mdx>
    <mdx n="0" f="v">
      <t c="3" si="227">
        <n x="225"/>
        <n x="564"/>
        <n x="129"/>
      </t>
    </mdx>
    <mdx n="0" f="v">
      <t c="3" si="227">
        <n x="225"/>
        <n x="565"/>
        <n x="129"/>
      </t>
    </mdx>
    <mdx n="0" f="v">
      <t c="3" si="227">
        <n x="225"/>
        <n x="566"/>
        <n x="129"/>
      </t>
    </mdx>
    <mdx n="0" f="v">
      <t c="3" si="227">
        <n x="225"/>
        <n x="567"/>
        <n x="129"/>
      </t>
    </mdx>
    <mdx n="0" f="v">
      <t c="3" si="227">
        <n x="225"/>
        <n x="313"/>
        <n x="129"/>
      </t>
    </mdx>
    <mdx n="0" f="v">
      <t c="3" si="227">
        <n x="225"/>
        <n x="335"/>
        <n x="129"/>
      </t>
    </mdx>
    <mdx n="0" f="v">
      <t c="3" si="227">
        <n x="225"/>
        <n x="309"/>
        <n x="129"/>
      </t>
    </mdx>
    <mdx n="0" f="v">
      <t c="3" si="227">
        <n x="225"/>
        <n x="279"/>
        <n x="129"/>
      </t>
    </mdx>
    <mdx n="0" f="v">
      <t c="3" si="227">
        <n x="225"/>
        <n x="557"/>
        <n x="129"/>
      </t>
    </mdx>
    <mdx n="0" f="v">
      <t c="3" si="227">
        <n x="225"/>
        <n x="333"/>
        <n x="129"/>
      </t>
    </mdx>
    <mdx n="0" f="v">
      <t c="3" si="227">
        <n x="225"/>
        <n x="550"/>
        <n x="129"/>
      </t>
    </mdx>
    <mdx n="0" f="v">
      <t c="3" si="227">
        <n x="225"/>
        <n x="558"/>
        <n x="129"/>
      </t>
    </mdx>
    <mdx n="0" f="v">
      <t c="3" si="227">
        <n x="225"/>
        <n x="559"/>
        <n x="129"/>
      </t>
    </mdx>
    <mdx n="0" f="v">
      <t c="3" si="227">
        <n x="225"/>
        <n x="560"/>
        <n x="129"/>
      </t>
    </mdx>
    <mdx n="0" f="v">
      <t c="3" si="227">
        <n x="225"/>
        <n x="561"/>
        <n x="129"/>
      </t>
    </mdx>
    <mdx n="0" f="v">
      <t c="3" si="227">
        <n x="225"/>
        <n x="562"/>
        <n x="129"/>
      </t>
    </mdx>
    <mdx n="0" f="v">
      <t c="3" si="227">
        <n x="225"/>
        <n x="341"/>
        <n x="129"/>
      </t>
    </mdx>
    <mdx n="0" f="v">
      <t c="3" si="227">
        <n x="225"/>
        <n x="568"/>
        <n x="129"/>
      </t>
    </mdx>
    <mdx n="0" f="v">
      <t c="3" si="227">
        <n x="225"/>
        <n x="569"/>
        <n x="129"/>
      </t>
    </mdx>
    <mdx n="0" f="v">
      <t c="3" si="227">
        <n x="225"/>
        <n x="300"/>
        <n x="129"/>
      </t>
    </mdx>
    <mdx n="0" f="v">
      <t c="3" si="227">
        <n x="225"/>
        <n x="298"/>
        <n x="129"/>
      </t>
    </mdx>
    <mdx n="0" f="v">
      <t c="3" si="227">
        <n x="225"/>
        <n x="552"/>
        <n x="129"/>
      </t>
    </mdx>
    <mdx n="0" f="v">
      <t c="3" si="227">
        <n x="225"/>
        <n x="575"/>
        <n x="129"/>
      </t>
    </mdx>
    <mdx n="0" f="v">
      <t c="3" si="227">
        <n x="225"/>
        <n x="576"/>
        <n x="129"/>
      </t>
    </mdx>
    <mdx n="0" f="v">
      <t c="3" si="227">
        <n x="225"/>
        <n x="577"/>
        <n x="129"/>
      </t>
    </mdx>
    <mdx n="0" f="v">
      <t c="3" si="227">
        <n x="225"/>
        <n x="578"/>
        <n x="129"/>
      </t>
    </mdx>
    <mdx n="0" f="v">
      <t c="3" si="227">
        <n x="225"/>
        <n x="579"/>
        <n x="129"/>
      </t>
    </mdx>
    <mdx n="0" f="v">
      <t c="3" si="227">
        <n x="225"/>
        <n x="353"/>
        <n x="129"/>
      </t>
    </mdx>
    <mdx n="0" f="v">
      <t c="3" si="227">
        <n x="225"/>
        <n x="340"/>
        <n x="129"/>
      </t>
    </mdx>
    <mdx n="0" f="v">
      <t c="3" si="227">
        <n x="225"/>
        <n x="571"/>
        <n x="129"/>
      </t>
    </mdx>
    <mdx n="0" f="v">
      <t c="3" si="227">
        <n x="225"/>
        <n x="592"/>
        <n x="129"/>
      </t>
    </mdx>
    <mdx n="0" f="v">
      <t c="3" si="227">
        <n x="225"/>
        <n x="593"/>
        <n x="129"/>
      </t>
    </mdx>
    <mdx n="0" f="v">
      <t c="3" si="227">
        <n x="225"/>
        <n x="594"/>
        <n x="129"/>
      </t>
    </mdx>
    <mdx n="0" f="v">
      <t c="3" si="227">
        <n x="225"/>
        <n x="595"/>
        <n x="129"/>
      </t>
    </mdx>
    <mdx n="0" f="v">
      <t c="3" si="227">
        <n x="225"/>
        <n x="596"/>
        <n x="129"/>
      </t>
    </mdx>
    <mdx n="0" f="v">
      <t c="3" si="227">
        <n x="225"/>
        <n x="600"/>
        <n x="129"/>
      </t>
    </mdx>
    <mdx n="0" f="v">
      <t c="3" si="227">
        <n x="225"/>
        <n x="587"/>
        <n x="129"/>
      </t>
    </mdx>
    <mdx n="0" f="v">
      <t c="3" si="227">
        <n x="225"/>
        <n x="605"/>
        <n x="129"/>
      </t>
    </mdx>
    <mdx n="0" f="v">
      <t c="3" si="227">
        <n x="225"/>
        <n x="615"/>
        <n x="129"/>
      </t>
    </mdx>
    <mdx n="0" f="v">
      <t c="3" si="227">
        <n x="225"/>
        <n x="585"/>
        <n x="129"/>
      </t>
    </mdx>
    <mdx n="0" f="v">
      <t c="3" si="227">
        <n x="225"/>
        <n x="582"/>
        <n x="129"/>
      </t>
    </mdx>
    <mdx n="0" f="v">
      <t c="3" si="227">
        <n x="225"/>
        <n x="572"/>
        <n x="129"/>
      </t>
    </mdx>
    <mdx n="0" f="v">
      <t c="3" si="227">
        <n x="225"/>
        <n x="580"/>
        <n x="129"/>
      </t>
    </mdx>
    <mdx n="0" f="v">
      <t c="3" si="227">
        <n x="225"/>
        <n x="583"/>
        <n x="129"/>
      </t>
    </mdx>
    <mdx n="0" f="v">
      <t c="3" si="227">
        <n x="225"/>
        <n x="555"/>
        <n x="129"/>
      </t>
    </mdx>
    <mdx n="0" f="v">
      <t c="3" si="227">
        <n x="225"/>
        <n x="574"/>
        <n x="129"/>
      </t>
    </mdx>
    <mdx n="0" f="v">
      <t c="3" si="227">
        <n x="225"/>
        <n x="620"/>
        <n x="129"/>
      </t>
    </mdx>
    <mdx n="0" f="v">
      <t c="3" si="227">
        <n x="225"/>
        <n x="616"/>
        <n x="129"/>
      </t>
    </mdx>
    <mdx n="0" f="v">
      <t c="3" si="227">
        <n x="225"/>
        <n x="608"/>
        <n x="129"/>
      </t>
    </mdx>
    <mdx n="0" f="v">
      <t c="3" si="227">
        <n x="225"/>
        <n x="623"/>
        <n x="129"/>
      </t>
    </mdx>
    <mdx n="0" f="v">
      <t c="3" si="227">
        <n x="225"/>
        <n x="597"/>
        <n x="129"/>
      </t>
    </mdx>
    <mdx n="0" f="v">
      <t c="3" si="227">
        <n x="225"/>
        <n x="601"/>
        <n x="129"/>
      </t>
    </mdx>
    <mdx n="0" f="v">
      <t c="3" si="227">
        <n x="225"/>
        <n x="598"/>
        <n x="129"/>
      </t>
    </mdx>
    <mdx n="0" f="v">
      <t c="3" si="227">
        <n x="225"/>
        <n x="609"/>
        <n x="129"/>
      </t>
    </mdx>
    <mdx n="0" f="v">
      <t c="3" si="227">
        <n x="225"/>
        <n x="610"/>
        <n x="129"/>
      </t>
    </mdx>
    <mdx n="0" f="v">
      <t c="3" si="227">
        <n x="225"/>
        <n x="611"/>
        <n x="129"/>
      </t>
    </mdx>
    <mdx n="0" f="v">
      <t c="3" si="227">
        <n x="225"/>
        <n x="612"/>
        <n x="129"/>
      </t>
    </mdx>
    <mdx n="0" f="v">
      <t c="3" si="227">
        <n x="225"/>
        <n x="617"/>
        <n x="129"/>
      </t>
    </mdx>
    <mdx n="0" f="v">
      <t c="3" si="227">
        <n x="225"/>
        <n x="618"/>
        <n x="129"/>
      </t>
    </mdx>
    <mdx n="0" f="v">
      <t c="3" si="227">
        <n x="225"/>
        <n x="614"/>
        <n x="129"/>
      </t>
    </mdx>
    <mdx n="0" f="v">
      <t c="3" si="227">
        <n x="225"/>
        <n x="619"/>
        <n x="129"/>
      </t>
    </mdx>
    <mdx n="0" f="v">
      <t c="3" si="227">
        <n x="225"/>
        <n x="613"/>
        <n x="129"/>
      </t>
    </mdx>
    <mdx n="0" f="v">
      <t c="3" si="227">
        <n x="225"/>
        <n x="635"/>
        <n x="129"/>
      </t>
    </mdx>
    <mdx n="0" f="v">
      <t c="3" si="227">
        <n x="225"/>
        <n x="636"/>
        <n x="129"/>
      </t>
    </mdx>
    <mdx n="0" f="v">
      <t c="3" si="227">
        <n x="225"/>
        <n x="637"/>
        <n x="129"/>
      </t>
    </mdx>
    <mdx n="0" f="v">
      <t c="3" si="227">
        <n x="225"/>
        <n x="644"/>
        <n x="129"/>
      </t>
    </mdx>
    <mdx n="0" f="v">
      <t c="3" si="227">
        <n x="225"/>
        <n x="632"/>
        <n x="129"/>
      </t>
    </mdx>
    <mdx n="0" f="v">
      <t c="3" si="227">
        <n x="225"/>
        <n x="645"/>
        <n x="129"/>
      </t>
    </mdx>
    <mdx n="0" f="v">
      <t c="3" si="227">
        <n x="225"/>
        <n x="655"/>
        <n x="129"/>
      </t>
    </mdx>
    <mdx n="0" f="v">
      <t c="3" si="227">
        <n x="225"/>
        <n x="647"/>
        <n x="129"/>
      </t>
    </mdx>
    <mdx n="0" f="v">
      <t c="3" si="227">
        <n x="225"/>
        <n x="649"/>
        <n x="129"/>
      </t>
    </mdx>
    <mdx n="0" f="v">
      <t c="3" si="227">
        <n x="225"/>
        <n x="650"/>
        <n x="129"/>
      </t>
    </mdx>
    <mdx n="0" f="v">
      <t c="3" si="227">
        <n x="225"/>
        <n x="651"/>
        <n x="129"/>
      </t>
    </mdx>
    <mdx n="0" f="v">
      <t c="3" si="227">
        <n x="225"/>
        <n x="652"/>
        <n x="129"/>
      </t>
    </mdx>
    <mdx n="0" f="v">
      <t c="3" si="227">
        <n x="225"/>
        <n x="653"/>
        <n x="129"/>
      </t>
    </mdx>
    <mdx n="0" f="v">
      <t c="3" si="227">
        <n x="225"/>
        <n x="654"/>
        <n x="129"/>
      </t>
    </mdx>
    <mdx n="0" f="v">
      <t c="3" si="227">
        <n x="225"/>
        <n x="606"/>
        <n x="129"/>
      </t>
    </mdx>
    <mdx n="0" f="v">
      <t c="3" si="227">
        <n x="225"/>
        <n x="625"/>
        <n x="129"/>
      </t>
    </mdx>
    <mdx n="0" f="v">
      <t c="3" si="227">
        <n x="225"/>
        <n x="627"/>
        <n x="129"/>
      </t>
    </mdx>
    <mdx n="0" f="v">
      <t c="3" si="227">
        <n x="225"/>
        <n x="628"/>
        <n x="129"/>
      </t>
    </mdx>
    <mdx n="0" f="v">
      <t c="3" si="227">
        <n x="225"/>
        <n x="640"/>
        <n x="129"/>
      </t>
    </mdx>
    <mdx n="0" f="v">
      <t c="3" si="227">
        <n x="225"/>
        <n x="630"/>
        <n x="129"/>
      </t>
    </mdx>
    <mdx n="0" f="v">
      <t c="3" si="227">
        <n x="225"/>
        <n x="629"/>
        <n x="129"/>
      </t>
    </mdx>
    <mdx n="0" f="v">
      <t c="3" si="227">
        <n x="225"/>
        <n x="631"/>
        <n x="129"/>
      </t>
    </mdx>
    <mdx n="0" f="v">
      <t c="3" si="227">
        <n x="225"/>
        <n x="634"/>
        <n x="129"/>
      </t>
    </mdx>
    <mdx n="0" f="v">
      <t c="3" si="227">
        <n x="225"/>
        <n x="642"/>
        <n x="129"/>
      </t>
    </mdx>
    <mdx n="0" f="v">
      <t c="3" si="227">
        <n x="225"/>
        <n x="322"/>
        <n x="153"/>
      </t>
    </mdx>
    <mdx n="0" f="v">
      <t c="3" si="227">
        <n x="225"/>
        <n x="321"/>
        <n x="153"/>
      </t>
    </mdx>
    <mdx n="0" f="v">
      <t c="3" si="227">
        <n x="225"/>
        <n x="338"/>
        <n x="153"/>
      </t>
    </mdx>
    <mdx n="0" f="v">
      <t c="3" si="227">
        <n x="225"/>
        <n x="320"/>
        <n x="153"/>
      </t>
    </mdx>
    <mdx n="0" f="v">
      <t c="3" si="227">
        <n x="225"/>
        <n x="319"/>
        <n x="153"/>
      </t>
    </mdx>
    <mdx n="0" f="v">
      <t c="3" si="227">
        <n x="225"/>
        <n x="337"/>
        <n x="153"/>
      </t>
    </mdx>
    <mdx n="0" f="v">
      <t c="3" si="227">
        <n x="225"/>
        <n x="345"/>
        <n x="153"/>
      </t>
    </mdx>
    <mdx n="0" f="v">
      <t c="3" si="227">
        <n x="225"/>
        <n x="336"/>
        <n x="153"/>
      </t>
    </mdx>
    <mdx n="0" f="v">
      <t c="3" si="227">
        <n x="225"/>
        <n x="317"/>
        <n x="153"/>
      </t>
    </mdx>
    <mdx n="0" f="v">
      <t c="3" si="227">
        <n x="225"/>
        <n x="344"/>
        <n x="153"/>
      </t>
    </mdx>
    <mdx n="0" f="v">
      <t c="3" si="227">
        <n x="225"/>
        <n x="312"/>
        <n x="153"/>
      </t>
    </mdx>
    <mdx n="0" f="v">
      <t c="3" si="227">
        <n x="225"/>
        <n x="275"/>
        <n x="153"/>
      </t>
    </mdx>
    <mdx n="0" f="v">
      <t c="3" si="227">
        <n x="225"/>
        <n x="290"/>
        <n x="153"/>
      </t>
    </mdx>
    <mdx n="0" f="v">
      <t c="3" si="227">
        <n x="225"/>
        <n x="314"/>
        <n x="153"/>
      </t>
    </mdx>
    <mdx n="0" f="v">
      <t c="3" si="227">
        <n x="225"/>
        <n x="305"/>
        <n x="153"/>
      </t>
    </mdx>
    <mdx n="0" f="v">
      <t c="3" si="227">
        <n x="225"/>
        <n x="303"/>
        <n x="153"/>
      </t>
    </mdx>
    <mdx n="0" f="v">
      <t c="3" si="227">
        <n x="225"/>
        <n x="352"/>
        <n x="153"/>
      </t>
    </mdx>
    <mdx n="0" f="v">
      <t c="3" si="227">
        <n x="225"/>
        <n x="302"/>
        <n x="153"/>
      </t>
    </mdx>
    <mdx n="0" f="v">
      <t c="3" si="227">
        <n x="225"/>
        <n x="342"/>
        <n x="153"/>
      </t>
    </mdx>
    <mdx n="0" f="v">
      <t c="3" si="227">
        <n x="225"/>
        <n x="332"/>
        <n x="153"/>
      </t>
    </mdx>
    <mdx n="0" f="v">
      <t c="3" si="227">
        <n x="225"/>
        <n x="331"/>
        <n x="153"/>
      </t>
    </mdx>
    <mdx n="0" f="v">
      <t c="3" si="227">
        <n x="225"/>
        <n x="349"/>
        <n x="153"/>
      </t>
    </mdx>
    <mdx n="0" f="v">
      <t c="3" si="227">
        <n x="225"/>
        <n x="553"/>
        <n x="153"/>
      </t>
    </mdx>
    <mdx n="0" f="v">
      <t c="3" si="227">
        <n x="225"/>
        <n x="330"/>
        <n x="153"/>
      </t>
    </mdx>
    <mdx n="0" f="v">
      <t c="3" si="227">
        <n x="225"/>
        <n x="351"/>
        <n x="153"/>
      </t>
    </mdx>
    <mdx n="0" f="v">
      <t c="3" si="227">
        <n x="225"/>
        <n x="554"/>
        <n x="153"/>
      </t>
    </mdx>
    <mdx n="0" f="v">
      <t c="3" si="227">
        <n x="225"/>
        <n x="563"/>
        <n x="153"/>
      </t>
    </mdx>
    <mdx n="0" f="v">
      <t c="3" si="227">
        <n x="225"/>
        <n x="565"/>
        <n x="153"/>
      </t>
    </mdx>
    <mdx n="0" f="v">
      <t c="3" si="227">
        <n x="225"/>
        <n x="295"/>
        <n x="153"/>
      </t>
    </mdx>
    <mdx n="0" f="v">
      <t c="3" si="227">
        <n x="225"/>
        <n x="566"/>
        <n x="153"/>
      </t>
    </mdx>
    <mdx n="0" f="v">
      <t c="3" si="227">
        <n x="225"/>
        <n x="567"/>
        <n x="153"/>
      </t>
    </mdx>
    <mdx n="0" f="v">
      <t c="3" si="227">
        <n x="225"/>
        <n x="568"/>
        <n x="153"/>
      </t>
    </mdx>
    <mdx n="0" f="v">
      <t c="3" si="227">
        <n x="225"/>
        <n x="571"/>
        <n x="153"/>
      </t>
    </mdx>
    <mdx n="0" f="v">
      <t c="3" si="227">
        <n x="225"/>
        <n x="325"/>
        <n x="153"/>
      </t>
    </mdx>
    <mdx n="0" f="v">
      <t c="3" si="227">
        <n x="225"/>
        <n x="313"/>
        <n x="153"/>
      </t>
    </mdx>
    <mdx n="0" f="v">
      <t c="3" si="227">
        <n x="225"/>
        <n x="335"/>
        <n x="153"/>
      </t>
    </mdx>
    <mdx n="0" f="v">
      <t c="3" si="227">
        <n x="225"/>
        <n x="309"/>
        <n x="153"/>
      </t>
    </mdx>
    <mdx n="0" f="v">
      <t c="3" si="227">
        <n x="225"/>
        <n x="334"/>
        <n x="153"/>
      </t>
    </mdx>
    <mdx n="0" f="v">
      <t c="3" si="227">
        <n x="225"/>
        <n x="343"/>
        <n x="153"/>
      </t>
    </mdx>
    <mdx n="0" f="v">
      <t c="3" si="227">
        <n x="225"/>
        <n x="279"/>
        <n x="153"/>
      </t>
    </mdx>
    <mdx n="0" f="v">
      <t c="3" si="227">
        <n x="225"/>
        <n x="557"/>
        <n x="153"/>
      </t>
    </mdx>
    <mdx n="0" f="v">
      <t c="3" si="227">
        <n x="225"/>
        <n x="551"/>
        <n x="153"/>
      </t>
    </mdx>
    <mdx n="0" f="v">
      <t c="3" si="227">
        <n x="225"/>
        <n x="333"/>
        <n x="153"/>
      </t>
    </mdx>
    <mdx n="0" f="v">
      <t c="3" si="227">
        <n x="225"/>
        <n x="550"/>
        <n x="153"/>
      </t>
    </mdx>
    <mdx n="0" f="v">
      <t c="3" si="227">
        <n x="225"/>
        <n x="549"/>
        <n x="153"/>
      </t>
    </mdx>
    <mdx n="0" f="v">
      <t c="3" si="227">
        <n x="225"/>
        <n x="558"/>
        <n x="153"/>
      </t>
    </mdx>
    <mdx n="0" f="v">
      <t c="3" si="227">
        <n x="225"/>
        <n x="559"/>
        <n x="153"/>
      </t>
    </mdx>
    <mdx n="0" f="v">
      <t c="3" si="227">
        <n x="225"/>
        <n x="560"/>
        <n x="153"/>
      </t>
    </mdx>
    <mdx n="0" f="v">
      <t c="3" si="227">
        <n x="225"/>
        <n x="561"/>
        <n x="153"/>
      </t>
    </mdx>
    <mdx n="0" f="v">
      <t c="3" si="227">
        <n x="225"/>
        <n x="562"/>
        <n x="153"/>
      </t>
    </mdx>
    <mdx n="0" f="v">
      <t c="3" si="227">
        <n x="225"/>
        <n x="341"/>
        <n x="153"/>
      </t>
    </mdx>
    <mdx n="0" f="v">
      <t c="3" si="227">
        <n x="225"/>
        <n x="296"/>
        <n x="153"/>
      </t>
    </mdx>
    <mdx n="0" f="v">
      <t c="3" si="227">
        <n x="225"/>
        <n x="564"/>
        <n x="153"/>
      </t>
    </mdx>
    <mdx n="0" f="v">
      <t c="3" si="227">
        <n x="225"/>
        <n x="300"/>
        <n x="153"/>
      </t>
    </mdx>
    <mdx n="0" f="v">
      <t c="3" si="227">
        <n x="225"/>
        <n x="298"/>
        <n x="153"/>
      </t>
    </mdx>
    <mdx n="0" f="v">
      <t c="3" si="227">
        <n x="225"/>
        <n x="552"/>
        <n x="153"/>
      </t>
    </mdx>
    <mdx n="0" f="v">
      <t c="3" si="227">
        <n x="225"/>
        <n x="354"/>
        <n x="153"/>
      </t>
    </mdx>
    <mdx n="0" f="v">
      <t c="3" si="227">
        <n x="225"/>
        <n x="575"/>
        <n x="153"/>
      </t>
    </mdx>
    <mdx n="0" f="v">
      <t c="3" si="227">
        <n x="225"/>
        <n x="576"/>
        <n x="153"/>
      </t>
    </mdx>
    <mdx n="0" f="v">
      <t c="3" si="227">
        <n x="225"/>
        <n x="577"/>
        <n x="153"/>
      </t>
    </mdx>
    <mdx n="0" f="v">
      <t c="3" si="227">
        <n x="225"/>
        <n x="578"/>
        <n x="153"/>
      </t>
    </mdx>
    <mdx n="0" f="v">
      <t c="3" si="227">
        <n x="225"/>
        <n x="579"/>
        <n x="153"/>
      </t>
    </mdx>
    <mdx n="0" f="v">
      <t c="3" si="227">
        <n x="225"/>
        <n x="353"/>
        <n x="153"/>
      </t>
    </mdx>
    <mdx n="0" f="v">
      <t c="3" si="227">
        <n x="225"/>
        <n x="347"/>
        <n x="153"/>
      </t>
    </mdx>
    <mdx n="0" f="v">
      <t c="3" si="227">
        <n x="225"/>
        <n x="569"/>
        <n x="153"/>
      </t>
    </mdx>
    <mdx n="0" f="v">
      <t c="3" si="227">
        <n x="225"/>
        <n x="603"/>
        <n x="153"/>
      </t>
    </mdx>
    <mdx n="0" f="v">
      <t c="3" si="227">
        <n x="225"/>
        <n x="340"/>
        <n x="153"/>
      </t>
    </mdx>
    <mdx n="0" f="v">
      <t c="3" si="227">
        <n x="225"/>
        <n x="599"/>
        <n x="153"/>
      </t>
    </mdx>
    <mdx n="0" f="v">
      <t c="3" si="227">
        <n x="225"/>
        <n x="586"/>
        <n x="153"/>
      </t>
    </mdx>
    <mdx n="0" f="v">
      <t c="3" si="227">
        <n x="225"/>
        <n x="604"/>
        <n x="153"/>
      </t>
    </mdx>
    <mdx n="0" f="v">
      <t c="3" si="227">
        <n x="225"/>
        <n x="613"/>
        <n x="153"/>
      </t>
    </mdx>
    <mdx n="0" f="v">
      <t c="3" si="227">
        <n x="225"/>
        <n x="605"/>
        <n x="153"/>
      </t>
    </mdx>
    <mdx n="0" f="v">
      <t c="3" si="227">
        <n x="225"/>
        <n x="589"/>
        <n x="153"/>
      </t>
    </mdx>
    <mdx n="0" f="v">
      <t c="3" si="227">
        <n x="225"/>
        <n x="590"/>
        <n x="153"/>
      </t>
    </mdx>
    <mdx n="0" f="v">
      <t c="3" si="227">
        <n x="225"/>
        <n x="591"/>
        <n x="153"/>
      </t>
    </mdx>
    <mdx n="0" f="v">
      <t c="3" si="227">
        <n x="225"/>
        <n x="592"/>
        <n x="153"/>
      </t>
    </mdx>
    <mdx n="0" f="v">
      <t c="3" si="227">
        <n x="225"/>
        <n x="593"/>
        <n x="153"/>
      </t>
    </mdx>
    <mdx n="0" f="v">
      <t c="3" si="227">
        <n x="225"/>
        <n x="594"/>
        <n x="153"/>
      </t>
    </mdx>
    <mdx n="0" f="v">
      <t c="3" si="227">
        <n x="225"/>
        <n x="595"/>
        <n x="153"/>
      </t>
    </mdx>
    <mdx n="0" f="v">
      <t c="3" si="227">
        <n x="225"/>
        <n x="596"/>
        <n x="153"/>
      </t>
    </mdx>
    <mdx n="0" f="v">
      <t c="3" si="227">
        <n x="225"/>
        <n x="614"/>
        <n x="153"/>
      </t>
    </mdx>
    <mdx n="0" f="v">
      <t c="3" si="227">
        <n x="225"/>
        <n x="585"/>
        <n x="153"/>
      </t>
    </mdx>
    <mdx n="0" f="v">
      <t c="3" si="227">
        <n x="225"/>
        <n x="600"/>
        <n x="153"/>
      </t>
    </mdx>
    <mdx n="0" f="v">
      <t c="3" si="227">
        <n x="225"/>
        <n x="622"/>
        <n x="153"/>
      </t>
    </mdx>
    <mdx n="0" f="v">
      <t c="3" si="227">
        <n x="225"/>
        <n x="588"/>
        <n x="153"/>
      </t>
    </mdx>
    <mdx n="0" f="v">
      <t c="3" si="227">
        <n x="225"/>
        <n x="587"/>
        <n x="153"/>
      </t>
    </mdx>
    <mdx n="0" f="v">
      <t c="3" si="227">
        <n x="225"/>
        <n x="602"/>
        <n x="153"/>
      </t>
    </mdx>
    <mdx n="0" f="v">
      <t c="3" si="227">
        <n x="225"/>
        <n x="572"/>
        <n x="153"/>
      </t>
    </mdx>
    <mdx n="0" f="v">
      <t c="3" si="227">
        <n x="225"/>
        <n x="580"/>
        <n x="153"/>
      </t>
    </mdx>
    <mdx n="0" f="v">
      <t c="3" si="227">
        <n x="225"/>
        <n x="573"/>
        <n x="153"/>
      </t>
    </mdx>
    <mdx n="0" f="v">
      <t c="3" si="227">
        <n x="225"/>
        <n x="581"/>
        <n x="153"/>
      </t>
    </mdx>
    <mdx n="0" f="v">
      <t c="3" si="227">
        <n x="225"/>
        <n x="583"/>
        <n x="153"/>
      </t>
    </mdx>
    <mdx n="0" f="v">
      <t c="3" si="227">
        <n x="225"/>
        <n x="555"/>
        <n x="153"/>
      </t>
    </mdx>
    <mdx n="0" f="v">
      <t c="3" si="227">
        <n x="225"/>
        <n x="570"/>
        <n x="153"/>
      </t>
    </mdx>
    <mdx n="0" f="v">
      <t c="3" si="227">
        <n x="225"/>
        <n x="574"/>
        <n x="153"/>
      </t>
    </mdx>
    <mdx n="0" f="v">
      <t c="3" si="227">
        <n x="225"/>
        <n x="582"/>
        <n x="153"/>
      </t>
    </mdx>
    <mdx n="0" f="v">
      <t c="3" si="227">
        <n x="225"/>
        <n x="615"/>
        <n x="153"/>
      </t>
    </mdx>
    <mdx n="0" f="v">
      <t c="3" si="227">
        <n x="225"/>
        <n x="616"/>
        <n x="153"/>
      </t>
    </mdx>
    <mdx n="0" f="v">
      <t c="3" si="227">
        <n x="225"/>
        <n x="623"/>
        <n x="153"/>
      </t>
    </mdx>
    <mdx n="0" f="v">
      <t c="3" si="227">
        <n x="225"/>
        <n x="620"/>
        <n x="153"/>
      </t>
    </mdx>
    <mdx n="0" f="v">
      <t c="3" si="227">
        <n x="225"/>
        <n x="624"/>
        <n x="153"/>
      </t>
    </mdx>
    <mdx n="0" f="v">
      <t c="3" si="227">
        <n x="225"/>
        <n x="597"/>
        <n x="153"/>
      </t>
    </mdx>
    <mdx n="0" f="v">
      <t c="3" si="227">
        <n x="225"/>
        <n x="601"/>
        <n x="153"/>
      </t>
    </mdx>
    <mdx n="0" f="v">
      <t c="3" si="227">
        <n x="225"/>
        <n x="584"/>
        <n x="153"/>
      </t>
    </mdx>
    <mdx n="0" f="v">
      <t c="3" si="227">
        <n x="225"/>
        <n x="598"/>
        <n x="153"/>
      </t>
    </mdx>
    <mdx n="0" f="v">
      <t c="3" si="227">
        <n x="225"/>
        <n x="609"/>
        <n x="153"/>
      </t>
    </mdx>
    <mdx n="0" f="v">
      <t c="3" si="227">
        <n x="225"/>
        <n x="610"/>
        <n x="153"/>
      </t>
    </mdx>
    <mdx n="0" f="v">
      <t c="3" si="227">
        <n x="225"/>
        <n x="611"/>
        <n x="153"/>
      </t>
    </mdx>
    <mdx n="0" f="v">
      <t c="3" si="227">
        <n x="225"/>
        <n x="612"/>
        <n x="153"/>
      </t>
    </mdx>
    <mdx n="0" f="v">
      <t c="3" si="227">
        <n x="225"/>
        <n x="621"/>
        <n x="153"/>
      </t>
    </mdx>
    <mdx n="0" f="v">
      <t c="3" si="227">
        <n x="225"/>
        <n x="617"/>
        <n x="153"/>
      </t>
    </mdx>
    <mdx n="0" f="v">
      <t c="3" si="227">
        <n x="225"/>
        <n x="608"/>
        <n x="153"/>
      </t>
    </mdx>
    <mdx n="0" f="v">
      <t c="3" si="227">
        <n x="225"/>
        <n x="618"/>
        <n x="153"/>
      </t>
    </mdx>
    <mdx n="0" f="v">
      <t c="3" si="227">
        <n x="225"/>
        <n x="619"/>
        <n x="153"/>
      </t>
    </mdx>
    <mdx n="0" f="v">
      <t c="3" si="227">
        <n x="225"/>
        <n x="639"/>
        <n x="153"/>
      </t>
    </mdx>
    <mdx n="0" f="v">
      <t c="3" si="227">
        <n x="225"/>
        <n x="645"/>
        <n x="153"/>
      </t>
    </mdx>
    <mdx n="0" f="v">
      <t c="3" si="227">
        <n x="225"/>
        <n x="643"/>
        <n x="153"/>
      </t>
    </mdx>
    <mdx n="0" f="v">
      <t c="3" si="227">
        <n x="225"/>
        <n x="635"/>
        <n x="153"/>
      </t>
    </mdx>
    <mdx n="0" f="v">
      <t c="3" si="227">
        <n x="225"/>
        <n x="636"/>
        <n x="153"/>
      </t>
    </mdx>
    <mdx n="0" f="v">
      <t c="3" si="227">
        <n x="225"/>
        <n x="637"/>
        <n x="153"/>
      </t>
    </mdx>
    <mdx n="0" f="v">
      <t c="3" si="227">
        <n x="225"/>
        <n x="632"/>
        <n x="153"/>
      </t>
    </mdx>
    <mdx n="0" f="v">
      <t c="3" si="227">
        <n x="225"/>
        <n x="644"/>
        <n x="153"/>
      </t>
    </mdx>
    <mdx n="0" f="v">
      <t c="3" si="227">
        <n x="225"/>
        <n x="646"/>
        <n x="153"/>
      </t>
    </mdx>
    <mdx n="0" f="v">
      <t c="3" si="227">
        <n x="225"/>
        <n x="647"/>
        <n x="153"/>
      </t>
    </mdx>
    <mdx n="0" f="v">
      <t c="3" si="227">
        <n x="225"/>
        <n x="648"/>
        <n x="153"/>
      </t>
    </mdx>
    <mdx n="0" f="v">
      <t c="3" si="227">
        <n x="225"/>
        <n x="649"/>
        <n x="153"/>
      </t>
    </mdx>
    <mdx n="0" f="v">
      <t c="3" si="227">
        <n x="225"/>
        <n x="650"/>
        <n x="153"/>
      </t>
    </mdx>
    <mdx n="0" f="v">
      <t c="3" si="227">
        <n x="225"/>
        <n x="651"/>
        <n x="153"/>
      </t>
    </mdx>
    <mdx n="0" f="v">
      <t c="3" si="227">
        <n x="225"/>
        <n x="652"/>
        <n x="153"/>
      </t>
    </mdx>
    <mdx n="0" f="v">
      <t c="3" si="227">
        <n x="225"/>
        <n x="653"/>
        <n x="153"/>
      </t>
    </mdx>
    <mdx n="0" f="v">
      <t c="3" si="227">
        <n x="225"/>
        <n x="654"/>
        <n x="153"/>
      </t>
    </mdx>
    <mdx n="0" f="v">
      <t c="3" si="227">
        <n x="225"/>
        <n x="606"/>
        <n x="153"/>
      </t>
    </mdx>
    <mdx n="0" f="v">
      <t c="3" si="227">
        <n x="225"/>
        <n x="625"/>
        <n x="153"/>
      </t>
    </mdx>
    <mdx n="0" f="v">
      <t c="3" si="227">
        <n x="225"/>
        <n x="627"/>
        <n x="153"/>
      </t>
    </mdx>
    <mdx n="0" f="v">
      <t c="3" si="227">
        <n x="225"/>
        <n x="628"/>
        <n x="153"/>
      </t>
    </mdx>
    <mdx n="0" f="v">
      <t c="3" si="227">
        <n x="225"/>
        <n x="633"/>
        <n x="153"/>
      </t>
    </mdx>
    <mdx n="0" f="v">
      <t c="3" si="227">
        <n x="225"/>
        <n x="641"/>
        <n x="153"/>
      </t>
    </mdx>
    <mdx n="0" f="v">
      <t c="3" si="227">
        <n x="225"/>
        <n x="640"/>
        <n x="153"/>
      </t>
    </mdx>
    <mdx n="0" f="v">
      <t c="3" si="227">
        <n x="225"/>
        <n x="630"/>
        <n x="153"/>
      </t>
    </mdx>
    <mdx n="0" f="v">
      <t c="3" si="227">
        <n x="225"/>
        <n x="607"/>
        <n x="153"/>
      </t>
    </mdx>
    <mdx n="0" f="v">
      <t c="3" si="227">
        <n x="225"/>
        <n x="629"/>
        <n x="153"/>
      </t>
    </mdx>
    <mdx n="0" f="v">
      <t c="3" si="227">
        <n x="225"/>
        <n x="626"/>
        <n x="153"/>
      </t>
    </mdx>
    <mdx n="0" f="v">
      <t c="3" si="227">
        <n x="225"/>
        <n x="631"/>
        <n x="153"/>
      </t>
    </mdx>
    <mdx n="0" f="v">
      <t c="3" si="227">
        <n x="225"/>
        <n x="634"/>
        <n x="153"/>
      </t>
    </mdx>
    <mdx n="0" f="v">
      <t c="3" si="227">
        <n x="225"/>
        <n x="638"/>
        <n x="153"/>
      </t>
    </mdx>
    <mdx n="0" f="v">
      <t c="3" si="227">
        <n x="225"/>
        <n x="655"/>
        <n x="153"/>
      </t>
    </mdx>
    <mdx n="0" f="v">
      <t c="3" si="227">
        <n x="225"/>
        <n x="642"/>
        <n x="153"/>
      </t>
    </mdx>
    <mdx n="0" f="v">
      <t c="3" si="227">
        <n x="225"/>
        <n x="322"/>
        <n x="154"/>
      </t>
    </mdx>
    <mdx n="0" f="v">
      <t c="3" si="227">
        <n x="225"/>
        <n x="321"/>
        <n x="154"/>
      </t>
    </mdx>
    <mdx n="0" f="v">
      <t c="3" si="227">
        <n x="225"/>
        <n x="338"/>
        <n x="154"/>
      </t>
    </mdx>
    <mdx n="0" f="v">
      <t c="3" si="227">
        <n x="225"/>
        <n x="320"/>
        <n x="154"/>
      </t>
    </mdx>
    <mdx n="0" f="v">
      <t c="3" si="227">
        <n x="225"/>
        <n x="319"/>
        <n x="154"/>
      </t>
    </mdx>
    <mdx n="0" f="v">
      <t c="3" si="227">
        <n x="225"/>
        <n x="337"/>
        <n x="154"/>
      </t>
    </mdx>
    <mdx n="0" f="v">
      <t c="3" si="227">
        <n x="225"/>
        <n x="345"/>
        <n x="154"/>
      </t>
    </mdx>
    <mdx n="0" f="v">
      <t c="3" si="227">
        <n x="225"/>
        <n x="336"/>
        <n x="154"/>
      </t>
    </mdx>
    <mdx n="0" f="v">
      <t c="3" si="227">
        <n x="225"/>
        <n x="317"/>
        <n x="154"/>
      </t>
    </mdx>
    <mdx n="0" f="v">
      <t c="3" si="227">
        <n x="225"/>
        <n x="344"/>
        <n x="154"/>
      </t>
    </mdx>
    <mdx n="0" f="v">
      <t c="3" si="227">
        <n x="225"/>
        <n x="324"/>
        <n x="154"/>
      </t>
    </mdx>
    <mdx n="0" f="v">
      <t c="3" si="227">
        <n x="225"/>
        <n x="291"/>
        <n x="154"/>
      </t>
    </mdx>
    <mdx n="0" f="v">
      <t c="3" si="227">
        <n x="225"/>
        <n x="285"/>
        <n x="154"/>
      </t>
    </mdx>
    <mdx n="0" f="v">
      <t c="3" si="227">
        <n x="225"/>
        <n x="288"/>
        <n x="154"/>
      </t>
    </mdx>
    <mdx n="0" f="v">
      <t c="3" si="227">
        <n x="225"/>
        <n x="315"/>
        <n x="154"/>
      </t>
    </mdx>
    <mdx n="0" f="v">
      <t c="3" si="227">
        <n x="225"/>
        <n x="306"/>
        <n x="154"/>
      </t>
    </mdx>
    <mdx n="0" f="v">
      <t c="3" si="227">
        <n x="225"/>
        <n x="296"/>
        <n x="154"/>
      </t>
    </mdx>
    <mdx n="0" f="v">
      <t c="3" si="227">
        <n x="225"/>
        <n x="556"/>
        <n x="154"/>
      </t>
    </mdx>
    <mdx n="0" f="v">
      <t c="3" si="227">
        <n x="225"/>
        <n x="565"/>
        <n x="154"/>
      </t>
    </mdx>
    <mdx n="0" f="v">
      <t c="3" si="227">
        <n x="225"/>
        <n x="352"/>
        <n x="154"/>
      </t>
    </mdx>
    <mdx n="0" f="v">
      <t c="3" si="227">
        <n x="225"/>
        <n x="302"/>
        <n x="154"/>
      </t>
    </mdx>
    <mdx n="0" f="v">
      <t c="3" si="227">
        <n x="225"/>
        <n x="342"/>
        <n x="154"/>
      </t>
    </mdx>
    <mdx n="0" f="v">
      <t c="3" si="227">
        <n x="225"/>
        <n x="332"/>
        <n x="154"/>
      </t>
    </mdx>
    <mdx n="0" f="v">
      <t c="3" si="227">
        <n x="225"/>
        <n x="331"/>
        <n x="154"/>
      </t>
    </mdx>
    <mdx n="0" f="v">
      <t c="3" si="227">
        <n x="225"/>
        <n x="349"/>
        <n x="154"/>
      </t>
    </mdx>
    <mdx n="0" f="v">
      <t c="3" si="227">
        <n x="225"/>
        <n x="553"/>
        <n x="154"/>
      </t>
    </mdx>
    <mdx n="0" f="v">
      <t c="3" si="227">
        <n x="225"/>
        <n x="330"/>
        <n x="154"/>
      </t>
    </mdx>
    <mdx n="0" f="v">
      <t c="3" si="227">
        <n x="225"/>
        <n x="351"/>
        <n x="154"/>
      </t>
    </mdx>
    <mdx n="0" f="v">
      <t c="3" si="227">
        <n x="225"/>
        <n x="554"/>
        <n x="154"/>
      </t>
    </mdx>
    <mdx n="0" f="v">
      <t c="3" si="227">
        <n x="225"/>
        <n x="566"/>
        <n x="154"/>
      </t>
    </mdx>
    <mdx n="0" f="v">
      <t c="3" si="227">
        <n x="225"/>
        <n x="567"/>
        <n x="154"/>
      </t>
    </mdx>
    <mdx n="0" f="v">
      <t c="3" si="227">
        <n x="225"/>
        <n x="340"/>
        <n x="154"/>
      </t>
    </mdx>
    <mdx n="0" f="v">
      <t c="3" si="227">
        <n x="225"/>
        <n x="564"/>
        <n x="154"/>
      </t>
    </mdx>
    <mdx n="0" f="v">
      <t c="3" si="227">
        <n x="225"/>
        <n x="568"/>
        <n x="154"/>
      </t>
    </mdx>
    <mdx n="0" f="v">
      <t c="3" si="227">
        <n x="225"/>
        <n x="604"/>
        <n x="154"/>
      </t>
    </mdx>
    <mdx n="0" f="v">
      <t c="3" si="227">
        <n x="225"/>
        <n x="325"/>
        <n x="154"/>
      </t>
    </mdx>
    <mdx n="0" f="v">
      <t c="3" si="227">
        <n x="225"/>
        <n x="313"/>
        <n x="154"/>
      </t>
    </mdx>
    <mdx n="0" f="v">
      <t c="3" si="227">
        <n x="225"/>
        <n x="335"/>
        <n x="154"/>
      </t>
    </mdx>
    <mdx n="0" f="v">
      <t c="3" si="227">
        <n x="225"/>
        <n x="309"/>
        <n x="154"/>
      </t>
    </mdx>
    <mdx n="0" f="v">
      <t c="3" si="227">
        <n x="225"/>
        <n x="334"/>
        <n x="154"/>
      </t>
    </mdx>
    <mdx n="0" f="v">
      <t c="3" si="227">
        <n x="225"/>
        <n x="343"/>
        <n x="154"/>
      </t>
    </mdx>
    <mdx n="0" f="v">
      <t c="3" si="227">
        <n x="225"/>
        <n x="279"/>
        <n x="154"/>
      </t>
    </mdx>
    <mdx n="0" f="v">
      <t c="3" si="227">
        <n x="225"/>
        <n x="557"/>
        <n x="154"/>
      </t>
    </mdx>
    <mdx n="0" f="v">
      <t c="3" si="227">
        <n x="225"/>
        <n x="551"/>
        <n x="154"/>
      </t>
    </mdx>
    <mdx n="0" f="v">
      <t c="3" si="227">
        <n x="225"/>
        <n x="333"/>
        <n x="154"/>
      </t>
    </mdx>
    <mdx n="0" f="v">
      <t c="3" si="227">
        <n x="225"/>
        <n x="550"/>
        <n x="154"/>
      </t>
    </mdx>
    <mdx n="0" f="v">
      <t c="3" si="227">
        <n x="225"/>
        <n x="549"/>
        <n x="154"/>
      </t>
    </mdx>
    <mdx n="0" f="v">
      <t c="3" si="227">
        <n x="225"/>
        <n x="558"/>
        <n x="154"/>
      </t>
    </mdx>
    <mdx n="0" f="v">
      <t c="3" si="227">
        <n x="225"/>
        <n x="559"/>
        <n x="154"/>
      </t>
    </mdx>
    <mdx n="0" f="v">
      <t c="3" si="227">
        <n x="225"/>
        <n x="560"/>
        <n x="154"/>
      </t>
    </mdx>
    <mdx n="0" f="v">
      <t c="3" si="227">
        <n x="225"/>
        <n x="561"/>
        <n x="154"/>
      </t>
    </mdx>
    <mdx n="0" f="v">
      <t c="3" si="227">
        <n x="225"/>
        <n x="562"/>
        <n x="154"/>
      </t>
    </mdx>
    <mdx n="0" f="v">
      <t c="3" si="227">
        <n x="225"/>
        <n x="341"/>
        <n x="154"/>
      </t>
    </mdx>
    <mdx n="0" f="v">
      <t c="3" si="227">
        <n x="225"/>
        <n x="295"/>
        <n x="154"/>
      </t>
    </mdx>
    <mdx n="0" f="v">
      <t c="3" si="227">
        <n x="225"/>
        <n x="563"/>
        <n x="154"/>
      </t>
    </mdx>
    <mdx n="0" f="v">
      <t c="3" si="227">
        <n x="225"/>
        <n x="571"/>
        <n x="154"/>
      </t>
    </mdx>
    <mdx n="0" f="v">
      <t c="3" si="227">
        <n x="225"/>
        <n x="300"/>
        <n x="154"/>
      </t>
    </mdx>
    <mdx n="0" f="v">
      <t c="3" si="227">
        <n x="225"/>
        <n x="298"/>
        <n x="154"/>
      </t>
    </mdx>
    <mdx n="0" f="v">
      <t c="3" si="227">
        <n x="225"/>
        <n x="552"/>
        <n x="154"/>
      </t>
    </mdx>
    <mdx n="0" f="v">
      <t c="3" si="227">
        <n x="225"/>
        <n x="354"/>
        <n x="154"/>
      </t>
    </mdx>
    <mdx n="0" f="v">
      <t c="3" si="227">
        <n x="225"/>
        <n x="575"/>
        <n x="154"/>
      </t>
    </mdx>
    <mdx n="0" f="v">
      <t c="3" si="227">
        <n x="225"/>
        <n x="576"/>
        <n x="154"/>
      </t>
    </mdx>
    <mdx n="0" f="v">
      <t c="3" si="227">
        <n x="225"/>
        <n x="577"/>
        <n x="154"/>
      </t>
    </mdx>
    <mdx n="0" f="v">
      <t c="3" si="227">
        <n x="225"/>
        <n x="578"/>
        <n x="154"/>
      </t>
    </mdx>
    <mdx n="0" f="v">
      <t c="3" si="227">
        <n x="225"/>
        <n x="579"/>
        <n x="154"/>
      </t>
    </mdx>
    <mdx n="0" f="v">
      <t c="3" si="227">
        <n x="225"/>
        <n x="353"/>
        <n x="154"/>
      </t>
    </mdx>
    <mdx n="0" f="v">
      <t c="3" si="227">
        <n x="225"/>
        <n x="347"/>
        <n x="154"/>
      </t>
    </mdx>
    <mdx n="0" f="v">
      <t c="3" si="227">
        <n x="225"/>
        <n x="569"/>
        <n x="154"/>
      </t>
    </mdx>
    <mdx n="0" f="v">
      <t c="3" si="227">
        <n x="225"/>
        <n x="582"/>
        <n x="154"/>
      </t>
    </mdx>
    <mdx n="0" f="v">
      <t c="3" si="227">
        <n x="225"/>
        <n x="587"/>
        <n x="154"/>
      </t>
    </mdx>
    <mdx n="0" f="v">
      <t c="3" si="227">
        <n x="225"/>
        <n x="605"/>
        <n x="154"/>
      </t>
    </mdx>
    <mdx n="0" f="v">
      <t c="3" si="227">
        <n x="225"/>
        <n x="599"/>
        <n x="154"/>
      </t>
    </mdx>
    <mdx n="0" f="v">
      <t c="3" si="227">
        <n x="225"/>
        <n x="608"/>
        <n x="154"/>
      </t>
    </mdx>
    <mdx n="0" f="v">
      <t c="3" si="227">
        <n x="225"/>
        <n x="589"/>
        <n x="154"/>
      </t>
    </mdx>
    <mdx n="0" f="v">
      <t c="3" si="227">
        <n x="225"/>
        <n x="590"/>
        <n x="154"/>
      </t>
    </mdx>
    <mdx n="0" f="v">
      <t c="3" si="227">
        <n x="225"/>
        <n x="591"/>
        <n x="154"/>
      </t>
    </mdx>
    <mdx n="0" f="v">
      <t c="3" si="227">
        <n x="225"/>
        <n x="592"/>
        <n x="154"/>
      </t>
    </mdx>
    <mdx n="0" f="v">
      <t c="3" si="227">
        <n x="225"/>
        <n x="593"/>
        <n x="154"/>
      </t>
    </mdx>
    <mdx n="0" f="v">
      <t c="3" si="227">
        <n x="225"/>
        <n x="594"/>
        <n x="154"/>
      </t>
    </mdx>
    <mdx n="0" f="v">
      <t c="3" si="227">
        <n x="225"/>
        <n x="595"/>
        <n x="154"/>
      </t>
    </mdx>
    <mdx n="0" f="v">
      <t c="3" si="227">
        <n x="225"/>
        <n x="596"/>
        <n x="154"/>
      </t>
    </mdx>
    <mdx n="0" f="v">
      <t c="3" si="227">
        <n x="225"/>
        <n x="586"/>
        <n x="154"/>
      </t>
    </mdx>
    <mdx n="0" f="v">
      <t c="3" si="227">
        <n x="225"/>
        <n x="602"/>
        <n x="154"/>
      </t>
    </mdx>
    <mdx n="0" f="v">
      <t c="3" si="227">
        <n x="225"/>
        <n x="585"/>
        <n x="154"/>
      </t>
    </mdx>
    <mdx n="0" f="v">
      <t c="3" si="227">
        <n x="225"/>
        <n x="572"/>
        <n x="154"/>
      </t>
    </mdx>
    <mdx n="0" f="v">
      <t c="3" si="227">
        <n x="225"/>
        <n x="580"/>
        <n x="154"/>
      </t>
    </mdx>
    <mdx n="0" f="v">
      <t c="3" si="227">
        <n x="225"/>
        <n x="573"/>
        <n x="154"/>
      </t>
    </mdx>
    <mdx n="0" f="v">
      <t c="3" si="227">
        <n x="225"/>
        <n x="581"/>
        <n x="154"/>
      </t>
    </mdx>
    <mdx n="0" f="v">
      <t c="3" si="227">
        <n x="225"/>
        <n x="583"/>
        <n x="154"/>
      </t>
    </mdx>
    <mdx n="0" f="v">
      <t c="3" si="227">
        <n x="225"/>
        <n x="555"/>
        <n x="154"/>
      </t>
    </mdx>
    <mdx n="0" f="v">
      <t c="3" si="227">
        <n x="225"/>
        <n x="570"/>
        <n x="154"/>
      </t>
    </mdx>
    <mdx n="0" f="v">
      <t c="3" si="227">
        <n x="225"/>
        <n x="574"/>
        <n x="154"/>
      </t>
    </mdx>
    <mdx n="0" f="v">
      <t c="3" si="227">
        <n x="225"/>
        <n x="588"/>
        <n x="154"/>
      </t>
    </mdx>
    <mdx n="0" f="v">
      <t c="3" si="227">
        <n x="225"/>
        <n x="600"/>
        <n x="154"/>
      </t>
    </mdx>
    <mdx n="0" f="v">
      <t c="3" si="227">
        <n x="225"/>
        <n x="603"/>
        <n x="154"/>
      </t>
    </mdx>
    <mdx n="0" f="v">
      <t c="3" si="227">
        <n x="225"/>
        <n x="619"/>
        <n x="154"/>
      </t>
    </mdx>
    <mdx n="0" f="v">
      <t c="3" si="227">
        <n x="225"/>
        <n x="621"/>
        <n x="154"/>
      </t>
    </mdx>
    <mdx n="0" f="v">
      <t c="3" si="227">
        <n x="225"/>
        <n x="613"/>
        <n x="154"/>
      </t>
    </mdx>
    <mdx n="0" f="v">
      <t c="3" si="227">
        <n x="225"/>
        <n x="623"/>
        <n x="154"/>
      </t>
    </mdx>
    <mdx n="0" f="v">
      <t c="3" si="227">
        <n x="225"/>
        <n x="615"/>
        <n x="154"/>
      </t>
    </mdx>
    <mdx n="0" f="v">
      <t c="3" si="227">
        <n x="225"/>
        <n x="624"/>
        <n x="154"/>
      </t>
    </mdx>
    <mdx n="0" f="v">
      <t c="3" si="227">
        <n x="225"/>
        <n x="632"/>
        <n x="154"/>
      </t>
    </mdx>
    <mdx n="0" f="v">
      <t c="3" si="227">
        <n x="225"/>
        <n x="616"/>
        <n x="154"/>
      </t>
    </mdx>
    <mdx n="0" f="v">
      <t c="3" si="227">
        <n x="225"/>
        <n x="614"/>
        <n x="154"/>
      </t>
    </mdx>
    <mdx n="0" f="v">
      <t c="3" si="227">
        <n x="225"/>
        <n x="597"/>
        <n x="154"/>
      </t>
    </mdx>
    <mdx n="0" f="v">
      <t c="3" si="227">
        <n x="225"/>
        <n x="601"/>
        <n x="154"/>
      </t>
    </mdx>
    <mdx n="0" f="v">
      <t c="3" si="227">
        <n x="225"/>
        <n x="584"/>
        <n x="154"/>
      </t>
    </mdx>
    <mdx n="0" f="v">
      <t c="3" si="227">
        <n x="225"/>
        <n x="598"/>
        <n x="154"/>
      </t>
    </mdx>
    <mdx n="0" f="v">
      <t c="3" si="227">
        <n x="225"/>
        <n x="609"/>
        <n x="154"/>
      </t>
    </mdx>
    <mdx n="0" f="v">
      <t c="3" si="227">
        <n x="225"/>
        <n x="610"/>
        <n x="154"/>
      </t>
    </mdx>
    <mdx n="0" f="v">
      <t c="3" si="227">
        <n x="225"/>
        <n x="611"/>
        <n x="154"/>
      </t>
    </mdx>
    <mdx n="0" f="v">
      <t c="3" si="227">
        <n x="225"/>
        <n x="612"/>
        <n x="154"/>
      </t>
    </mdx>
    <mdx n="0" f="v">
      <t c="3" si="227">
        <n x="225"/>
        <n x="617"/>
        <n x="154"/>
      </t>
    </mdx>
    <mdx n="0" f="v">
      <t c="3" si="227">
        <n x="225"/>
        <n x="620"/>
        <n x="154"/>
      </t>
    </mdx>
    <mdx n="0" f="v">
      <t c="3" si="227">
        <n x="225"/>
        <n x="622"/>
        <n x="154"/>
      </t>
    </mdx>
    <mdx n="0" f="v">
      <t c="3" si="227">
        <n x="225"/>
        <n x="618"/>
        <n x="154"/>
      </t>
    </mdx>
    <mdx n="0" f="v">
      <t c="3" si="227">
        <n x="225"/>
        <n x="644"/>
        <n x="154"/>
      </t>
    </mdx>
    <mdx n="0" f="v">
      <t c="3" si="227">
        <n x="225"/>
        <n x="639"/>
        <n x="154"/>
      </t>
    </mdx>
    <mdx n="0" f="v">
      <t c="3" si="227">
        <n x="225"/>
        <n x="643"/>
        <n x="154"/>
      </t>
    </mdx>
    <mdx n="0" f="v">
      <t c="3" si="227">
        <n x="225"/>
        <n x="645"/>
        <n x="154"/>
      </t>
    </mdx>
    <mdx n="0" f="v">
      <t c="3" si="227">
        <n x="225"/>
        <n x="635"/>
        <n x="154"/>
      </t>
    </mdx>
    <mdx n="0" f="v">
      <t c="3" si="227">
        <n x="225"/>
        <n x="636"/>
        <n x="154"/>
      </t>
    </mdx>
    <mdx n="0" f="v">
      <t c="3" si="227">
        <n x="225"/>
        <n x="637"/>
        <n x="154"/>
      </t>
    </mdx>
    <mdx n="0" f="v">
      <t c="3" si="227">
        <n x="225"/>
        <n x="646"/>
        <n x="154"/>
      </t>
    </mdx>
    <mdx n="0" f="v">
      <t c="3" si="227">
        <n x="225"/>
        <n x="647"/>
        <n x="154"/>
      </t>
    </mdx>
    <mdx n="0" f="v">
      <t c="3" si="227">
        <n x="225"/>
        <n x="648"/>
        <n x="154"/>
      </t>
    </mdx>
    <mdx n="0" f="v">
      <t c="3" si="227">
        <n x="225"/>
        <n x="649"/>
        <n x="154"/>
      </t>
    </mdx>
    <mdx n="0" f="v">
      <t c="3" si="227">
        <n x="225"/>
        <n x="650"/>
        <n x="154"/>
      </t>
    </mdx>
    <mdx n="0" f="v">
      <t c="3" si="227">
        <n x="225"/>
        <n x="651"/>
        <n x="154"/>
      </t>
    </mdx>
    <mdx n="0" f="v">
      <t c="3" si="227">
        <n x="225"/>
        <n x="652"/>
        <n x="154"/>
      </t>
    </mdx>
    <mdx n="0" f="v">
      <t c="3" si="227">
        <n x="225"/>
        <n x="653"/>
        <n x="154"/>
      </t>
    </mdx>
    <mdx n="0" f="v">
      <t c="3" si="227">
        <n x="225"/>
        <n x="654"/>
        <n x="154"/>
      </t>
    </mdx>
    <mdx n="0" f="v">
      <t c="3" si="227">
        <n x="225"/>
        <n x="655"/>
        <n x="154"/>
      </t>
    </mdx>
    <mdx n="0" f="v">
      <t c="3" si="227">
        <n x="225"/>
        <n x="606"/>
        <n x="154"/>
      </t>
    </mdx>
    <mdx n="0" f="v">
      <t c="3" si="227">
        <n x="225"/>
        <n x="625"/>
        <n x="154"/>
      </t>
    </mdx>
    <mdx n="0" f="v">
      <t c="3" si="227">
        <n x="225"/>
        <n x="627"/>
        <n x="154"/>
      </t>
    </mdx>
    <mdx n="0" f="v">
      <t c="3" si="227">
        <n x="225"/>
        <n x="628"/>
        <n x="154"/>
      </t>
    </mdx>
    <mdx n="0" f="v">
      <t c="3" si="227">
        <n x="225"/>
        <n x="633"/>
        <n x="154"/>
      </t>
    </mdx>
    <mdx n="0" f="v">
      <t c="3" si="227">
        <n x="225"/>
        <n x="641"/>
        <n x="154"/>
      </t>
    </mdx>
    <mdx n="0" f="v">
      <t c="3" si="227">
        <n x="225"/>
        <n x="640"/>
        <n x="154"/>
      </t>
    </mdx>
    <mdx n="0" f="v">
      <t c="3" si="227">
        <n x="225"/>
        <n x="630"/>
        <n x="154"/>
      </t>
    </mdx>
    <mdx n="0" f="v">
      <t c="3" si="227">
        <n x="225"/>
        <n x="607"/>
        <n x="154"/>
      </t>
    </mdx>
    <mdx n="0" f="v">
      <t c="3" si="227">
        <n x="225"/>
        <n x="629"/>
        <n x="154"/>
      </t>
    </mdx>
    <mdx n="0" f="v">
      <t c="3" si="227">
        <n x="225"/>
        <n x="626"/>
        <n x="154"/>
      </t>
    </mdx>
    <mdx n="0" f="v">
      <t c="3" si="227">
        <n x="225"/>
        <n x="631"/>
        <n x="154"/>
      </t>
    </mdx>
    <mdx n="0" f="v">
      <t c="3" si="227">
        <n x="225"/>
        <n x="634"/>
        <n x="154"/>
      </t>
    </mdx>
    <mdx n="0" f="v">
      <t c="3" si="227">
        <n x="225"/>
        <n x="638"/>
        <n x="154"/>
      </t>
    </mdx>
    <mdx n="0" f="v">
      <t c="3" si="227">
        <n x="225"/>
        <n x="642"/>
        <n x="154"/>
      </t>
    </mdx>
    <mdx n="0" f="v">
      <t c="3" si="227">
        <n x="225"/>
        <n x="322"/>
        <n x="1"/>
      </t>
    </mdx>
    <mdx n="0" f="v">
      <t c="3" si="227">
        <n x="225"/>
        <n x="321"/>
        <n x="1"/>
      </t>
    </mdx>
    <mdx n="0" f="v">
      <t c="3" si="227">
        <n x="225"/>
        <n x="338"/>
        <n x="1"/>
      </t>
    </mdx>
    <mdx n="0" f="v">
      <t c="3" si="227">
        <n x="225"/>
        <n x="320"/>
        <n x="1"/>
      </t>
    </mdx>
    <mdx n="0" f="v">
      <t c="3" si="227">
        <n x="225"/>
        <n x="319"/>
        <n x="1"/>
      </t>
    </mdx>
    <mdx n="0" f="v">
      <t c="3" si="227">
        <n x="225"/>
        <n x="318"/>
        <n x="1"/>
      </t>
    </mdx>
    <mdx n="0" f="v">
      <t c="3" si="227">
        <n x="225"/>
        <n x="337"/>
        <n x="1"/>
      </t>
    </mdx>
    <mdx n="0" f="v">
      <t c="3" si="227">
        <n x="225"/>
        <n x="345"/>
        <n x="1"/>
      </t>
    </mdx>
    <mdx n="0" f="v">
      <t c="3" si="227">
        <n x="225"/>
        <n x="336"/>
        <n x="1"/>
      </t>
    </mdx>
    <mdx n="0" f="v">
      <t c="3" si="227">
        <n x="225"/>
        <n x="317"/>
        <n x="1"/>
      </t>
    </mdx>
    <mdx n="0" f="v">
      <t c="3" si="227">
        <n x="225"/>
        <n x="344"/>
        <n x="1"/>
      </t>
    </mdx>
    <mdx n="0" f="v">
      <t c="3" si="227">
        <n x="225"/>
        <n x="339"/>
        <n x="1"/>
      </t>
    </mdx>
    <mdx n="0" f="v">
      <t c="3" si="227">
        <n x="225"/>
        <n x="323"/>
        <n x="1"/>
      </t>
    </mdx>
    <mdx n="0" f="v">
      <t c="3" si="227">
        <n x="225"/>
        <n x="287"/>
        <n x="1"/>
      </t>
    </mdx>
    <mdx n="0" f="v">
      <t c="3" si="227">
        <n x="225"/>
        <n x="295"/>
        <n x="1"/>
      </t>
    </mdx>
    <mdx n="0" f="v">
      <t c="3" si="227">
        <n x="225"/>
        <n x="564"/>
        <n x="1"/>
      </t>
    </mdx>
    <mdx n="0" f="v">
      <t c="3" si="227">
        <n x="225"/>
        <n x="566"/>
        <n x="1"/>
      </t>
    </mdx>
    <mdx n="0" f="v">
      <t c="3" si="227">
        <n x="225"/>
        <n x="302"/>
        <n x="1"/>
      </t>
    </mdx>
    <mdx n="0" f="v">
      <t c="3" si="227">
        <n x="225"/>
        <n x="342"/>
        <n x="1"/>
      </t>
    </mdx>
    <mdx n="0" f="v">
      <t c="3" si="227">
        <n x="225"/>
        <n x="332"/>
        <n x="1"/>
      </t>
    </mdx>
    <mdx n="0" f="v">
      <t c="3" si="227">
        <n x="225"/>
        <n x="331"/>
        <n x="1"/>
      </t>
    </mdx>
    <mdx n="0" f="v">
      <t c="3" si="227">
        <n x="225"/>
        <n x="349"/>
        <n x="1"/>
      </t>
    </mdx>
    <mdx n="0" f="v">
      <t c="3" si="227">
        <n x="225"/>
        <n x="553"/>
        <n x="1"/>
      </t>
    </mdx>
    <mdx n="0" f="v">
      <t c="3" si="227">
        <n x="225"/>
        <n x="330"/>
        <n x="1"/>
      </t>
    </mdx>
    <mdx n="0" f="v">
      <t c="3" si="227">
        <n x="225"/>
        <n x="351"/>
        <n x="1"/>
      </t>
    </mdx>
    <mdx n="0" f="v">
      <t c="3" si="227">
        <n x="225"/>
        <n x="554"/>
        <n x="1"/>
      </t>
    </mdx>
    <mdx n="0" f="v">
      <t c="3" si="227">
        <n x="225"/>
        <n x="556"/>
        <n x="1"/>
      </t>
    </mdx>
    <mdx n="0" f="v">
      <t c="3" si="227">
        <n x="225"/>
        <n x="296"/>
        <n x="1"/>
      </t>
    </mdx>
    <mdx n="0" f="v">
      <t c="3" si="227">
        <n x="225"/>
        <n x="567"/>
        <n x="1"/>
      </t>
    </mdx>
    <mdx n="0" f="v">
      <t c="3" si="227">
        <n x="225"/>
        <n x="568"/>
        <n x="1"/>
      </t>
    </mdx>
    <mdx n="0" f="v">
      <t c="3" si="227">
        <n x="225"/>
        <n x="563"/>
        <n x="1"/>
      </t>
    </mdx>
    <mdx n="0" f="v">
      <t c="3" si="227">
        <n x="225"/>
        <n x="325"/>
        <n x="1"/>
      </t>
    </mdx>
    <mdx n="0" f="v">
      <t c="3" si="227">
        <n x="225"/>
        <n x="313"/>
        <n x="1"/>
      </t>
    </mdx>
    <mdx n="0" f="v">
      <t c="3" si="227">
        <n x="225"/>
        <n x="335"/>
        <n x="1"/>
      </t>
    </mdx>
    <mdx n="0" f="v">
      <t c="3" si="227">
        <n x="225"/>
        <n x="309"/>
        <n x="1"/>
      </t>
    </mdx>
    <mdx n="0" f="v">
      <t c="3" si="227">
        <n x="225"/>
        <n x="334"/>
        <n x="1"/>
      </t>
    </mdx>
    <mdx n="0" f="v">
      <t c="3" si="227">
        <n x="225"/>
        <n x="343"/>
        <n x="1"/>
      </t>
    </mdx>
    <mdx n="0" f="v">
      <t c="3" si="227">
        <n x="225"/>
        <n x="279"/>
        <n x="1"/>
      </t>
    </mdx>
    <mdx n="0" f="v">
      <t c="3" si="227">
        <n x="225"/>
        <n x="557"/>
        <n x="1"/>
      </t>
    </mdx>
    <mdx n="0" f="v">
      <t c="3" si="227">
        <n x="225"/>
        <n x="551"/>
        <n x="1"/>
      </t>
    </mdx>
    <mdx n="0" f="v">
      <t c="3" si="227">
        <n x="225"/>
        <n x="333"/>
        <n x="1"/>
      </t>
    </mdx>
    <mdx n="0" f="v">
      <t c="3" si="227">
        <n x="225"/>
        <n x="550"/>
        <n x="1"/>
      </t>
    </mdx>
    <mdx n="0" f="v">
      <t c="3" si="227">
        <n x="225"/>
        <n x="549"/>
        <n x="1"/>
      </t>
    </mdx>
    <mdx n="0" f="v">
      <t c="3" si="227">
        <n x="225"/>
        <n x="558"/>
        <n x="1"/>
      </t>
    </mdx>
    <mdx n="0" f="v">
      <t c="3" si="227">
        <n x="225"/>
        <n x="559"/>
        <n x="1"/>
      </t>
    </mdx>
    <mdx n="0" f="v">
      <t c="3" si="227">
        <n x="225"/>
        <n x="560"/>
        <n x="1"/>
      </t>
    </mdx>
    <mdx n="0" f="v">
      <t c="3" si="227">
        <n x="225"/>
        <n x="561"/>
        <n x="1"/>
      </t>
    </mdx>
    <mdx n="0" f="v">
      <t c="3" si="227">
        <n x="225"/>
        <n x="562"/>
        <n x="1"/>
      </t>
    </mdx>
    <mdx n="0" f="v">
      <t c="3" si="227">
        <n x="225"/>
        <n x="341"/>
        <n x="1"/>
      </t>
    </mdx>
    <mdx n="0" f="v">
      <t c="3" si="227">
        <n x="225"/>
        <n x="340"/>
        <n x="1"/>
      </t>
    </mdx>
    <mdx n="0" f="v">
      <t c="3" si="227">
        <n x="225"/>
        <n x="571"/>
        <n x="1"/>
      </t>
    </mdx>
    <mdx n="0" f="v">
      <t c="3" si="227">
        <n x="225"/>
        <n x="588"/>
        <n x="1"/>
      </t>
    </mdx>
    <mdx n="0" f="v">
      <t c="3" si="227">
        <n x="225"/>
        <n x="605"/>
        <n x="1"/>
      </t>
    </mdx>
    <mdx n="0" f="v">
      <t c="3" si="227">
        <n x="225"/>
        <n x="300"/>
        <n x="1"/>
      </t>
    </mdx>
    <mdx n="0" f="v">
      <t c="3" si="227">
        <n x="225"/>
        <n x="298"/>
        <n x="1"/>
      </t>
    </mdx>
    <mdx n="0" f="v">
      <t c="3" si="227">
        <n x="225"/>
        <n x="552"/>
        <n x="1"/>
      </t>
    </mdx>
    <mdx n="0" f="v">
      <t c="3" si="227">
        <n x="225"/>
        <n x="354"/>
        <n x="1"/>
      </t>
    </mdx>
    <mdx n="0" f="v">
      <t c="3" si="227">
        <n x="225"/>
        <n x="575"/>
        <n x="1"/>
      </t>
    </mdx>
    <mdx n="0" f="v">
      <t c="3" si="227">
        <n x="225"/>
        <n x="576"/>
        <n x="1"/>
      </t>
    </mdx>
    <mdx n="0" f="v">
      <t c="3" si="227">
        <n x="225"/>
        <n x="577"/>
        <n x="1"/>
      </t>
    </mdx>
    <mdx n="0" f="v">
      <t c="3" si="227">
        <n x="225"/>
        <n x="578"/>
        <n x="1"/>
      </t>
    </mdx>
    <mdx n="0" f="v">
      <t c="3" si="227">
        <n x="225"/>
        <n x="579"/>
        <n x="1"/>
      </t>
    </mdx>
    <mdx n="0" f="v">
      <t c="3" si="227">
        <n x="225"/>
        <n x="353"/>
        <n x="1"/>
      </t>
    </mdx>
    <mdx n="0" f="v">
      <t c="3" si="227">
        <n x="225"/>
        <n x="347"/>
        <n x="1"/>
      </t>
    </mdx>
    <mdx n="0" f="v">
      <t c="3" si="227">
        <n x="225"/>
        <n x="569"/>
        <n x="1"/>
      </t>
    </mdx>
    <mdx n="0" f="v">
      <t c="3" si="227">
        <n x="225"/>
        <n x="600"/>
        <n x="1"/>
      </t>
    </mdx>
    <mdx n="0" f="v">
      <t c="3" si="227">
        <n x="225"/>
        <n x="623"/>
        <n x="1"/>
      </t>
    </mdx>
    <mdx n="0" f="v">
      <t c="3" si="227">
        <n x="225"/>
        <n x="602"/>
        <n x="1"/>
      </t>
    </mdx>
    <mdx n="0" f="v">
      <t c="3" si="227">
        <n x="225"/>
        <n x="589"/>
        <n x="1"/>
      </t>
    </mdx>
    <mdx n="0" f="v">
      <t c="3" si="227">
        <n x="225"/>
        <n x="590"/>
        <n x="1"/>
      </t>
    </mdx>
    <mdx n="0" f="v">
      <t c="3" si="227">
        <n x="225"/>
        <n x="591"/>
        <n x="1"/>
      </t>
    </mdx>
    <mdx n="0" f="v">
      <t c="3" si="227">
        <n x="225"/>
        <n x="592"/>
        <n x="1"/>
      </t>
    </mdx>
    <mdx n="0" f="v">
      <t c="3" si="227">
        <n x="225"/>
        <n x="593"/>
        <n x="1"/>
      </t>
    </mdx>
    <mdx n="0" f="v">
      <t c="3" si="227">
        <n x="225"/>
        <n x="594"/>
        <n x="1"/>
      </t>
    </mdx>
    <mdx n="0" f="v">
      <t c="3" si="227">
        <n x="225"/>
        <n x="595"/>
        <n x="1"/>
      </t>
    </mdx>
    <mdx n="0" f="v">
      <t c="3" si="227">
        <n x="225"/>
        <n x="596"/>
        <n x="1"/>
      </t>
    </mdx>
    <mdx n="0" f="v">
      <t c="3" si="227">
        <n x="225"/>
        <n x="599"/>
        <n x="1"/>
      </t>
    </mdx>
    <mdx n="0" f="v">
      <t c="3" si="227">
        <n x="225"/>
        <n x="582"/>
        <n x="1"/>
      </t>
    </mdx>
    <mdx n="0" f="v">
      <t c="3" si="227">
        <n x="225"/>
        <n x="587"/>
        <n x="1"/>
      </t>
    </mdx>
    <mdx n="0" f="v">
      <t c="3" si="227">
        <n x="225"/>
        <n x="586"/>
        <n x="1"/>
      </t>
    </mdx>
    <mdx n="0" f="v">
      <t c="3" si="227">
        <n x="225"/>
        <n x="618"/>
        <n x="1"/>
      </t>
    </mdx>
    <mdx n="0" f="v">
      <t c="3" si="227">
        <n x="225"/>
        <n x="603"/>
        <n x="1"/>
      </t>
    </mdx>
    <mdx n="0" f="v">
      <t c="3" si="227">
        <n x="225"/>
        <n x="572"/>
        <n x="1"/>
      </t>
    </mdx>
    <mdx n="0" f="v">
      <t c="3" si="227">
        <n x="225"/>
        <n x="580"/>
        <n x="1"/>
      </t>
    </mdx>
    <mdx n="0" f="v">
      <t c="3" si="227">
        <n x="225"/>
        <n x="573"/>
        <n x="1"/>
      </t>
    </mdx>
    <mdx n="0" f="v">
      <t c="3" si="227">
        <n x="225"/>
        <n x="581"/>
        <n x="1"/>
      </t>
    </mdx>
    <mdx n="0" f="v">
      <t c="3" si="227">
        <n x="225"/>
        <n x="583"/>
        <n x="1"/>
      </t>
    </mdx>
    <mdx n="0" f="v">
      <t c="3" si="227">
        <n x="225"/>
        <n x="555"/>
        <n x="1"/>
      </t>
    </mdx>
    <mdx n="0" f="v">
      <t c="3" si="227">
        <n x="225"/>
        <n x="570"/>
        <n x="1"/>
      </t>
    </mdx>
    <mdx n="0" f="v">
      <t c="3" si="227">
        <n x="225"/>
        <n x="574"/>
        <n x="1"/>
      </t>
    </mdx>
    <mdx n="0" f="v">
      <t c="3" si="227">
        <n x="225"/>
        <n x="585"/>
        <n x="1"/>
      </t>
    </mdx>
    <mdx n="0" f="v">
      <t c="3" si="227">
        <n x="225"/>
        <n x="604"/>
        <n x="1"/>
      </t>
    </mdx>
    <mdx n="0" f="v">
      <t c="3" si="227">
        <n x="225"/>
        <n x="619"/>
        <n x="1"/>
      </t>
    </mdx>
    <mdx n="0" f="v">
      <t c="3" si="227">
        <n x="225"/>
        <n x="620"/>
        <n x="1"/>
      </t>
    </mdx>
    <mdx n="0" f="v">
      <t c="3" si="227">
        <n x="225"/>
        <n x="624"/>
        <n x="1"/>
      </t>
    </mdx>
    <mdx n="0" f="v">
      <t c="3" si="227">
        <n x="225"/>
        <n x="613"/>
        <n x="1"/>
      </t>
    </mdx>
    <mdx n="0" f="v">
      <t c="3" si="227">
        <n x="225"/>
        <n x="615"/>
        <n x="1"/>
      </t>
    </mdx>
    <mdx n="0" f="v">
      <t c="3" si="227">
        <n x="225"/>
        <n x="608"/>
        <n x="1"/>
      </t>
    </mdx>
    <mdx n="0" f="v">
      <t c="3" si="227">
        <n x="225"/>
        <n x="597"/>
        <n x="1"/>
      </t>
    </mdx>
    <mdx n="0" f="v">
      <t c="3" si="227">
        <n x="225"/>
        <n x="601"/>
        <n x="1"/>
      </t>
    </mdx>
    <mdx n="0" f="v">
      <t c="3" si="227">
        <n x="225"/>
        <n x="584"/>
        <n x="1"/>
      </t>
    </mdx>
    <mdx n="0" f="v">
      <t c="3" si="227">
        <n x="225"/>
        <n x="598"/>
        <n x="1"/>
      </t>
    </mdx>
    <mdx n="0" f="v">
      <t c="3" si="227">
        <n x="225"/>
        <n x="609"/>
        <n x="1"/>
      </t>
    </mdx>
    <mdx n="0" f="v">
      <t c="3" si="227">
        <n x="225"/>
        <n x="610"/>
        <n x="1"/>
      </t>
    </mdx>
    <mdx n="0" f="v">
      <t c="3" si="227">
        <n x="225"/>
        <n x="611"/>
        <n x="1"/>
      </t>
    </mdx>
    <mdx n="0" f="v">
      <t c="3" si="227">
        <n x="225"/>
        <n x="612"/>
        <n x="1"/>
      </t>
    </mdx>
    <mdx n="0" f="v">
      <t c="3" si="227">
        <n x="225"/>
        <n x="616"/>
        <n x="1"/>
      </t>
    </mdx>
    <mdx n="0" f="v">
      <t c="3" si="227">
        <n x="225"/>
        <n x="621"/>
        <n x="1"/>
      </t>
    </mdx>
    <mdx n="0" f="v">
      <t c="3" si="227">
        <n x="225"/>
        <n x="622"/>
        <n x="1"/>
      </t>
    </mdx>
    <mdx n="0" f="v">
      <t c="3" si="227">
        <n x="225"/>
        <n x="614"/>
        <n x="1"/>
      </t>
    </mdx>
    <mdx n="0" f="v">
      <t c="3" si="227">
        <n x="225"/>
        <n x="617"/>
        <n x="1"/>
      </t>
    </mdx>
    <mdx n="0" f="v">
      <t c="3" si="227">
        <n x="225"/>
        <n x="632"/>
        <n x="1"/>
      </t>
    </mdx>
    <mdx n="0" f="v">
      <t c="3" si="227">
        <n x="225"/>
        <n x="639"/>
        <n x="1"/>
      </t>
    </mdx>
    <mdx n="0" f="v">
      <t c="3" si="227">
        <n x="225"/>
        <n x="644"/>
        <n x="1"/>
      </t>
    </mdx>
    <mdx n="0" f="v">
      <t c="3" si="227">
        <n x="225"/>
        <n x="635"/>
        <n x="1"/>
      </t>
    </mdx>
    <mdx n="0" f="v">
      <t c="3" si="227">
        <n x="225"/>
        <n x="636"/>
        <n x="1"/>
      </t>
    </mdx>
    <mdx n="0" f="v">
      <t c="3" si="227">
        <n x="225"/>
        <n x="637"/>
        <n x="1"/>
      </t>
    </mdx>
    <mdx n="0" f="v">
      <t c="3" si="227">
        <n x="225"/>
        <n x="643"/>
        <n x="1"/>
      </t>
    </mdx>
    <mdx n="0" f="v">
      <t c="3" si="227">
        <n x="225"/>
        <n x="645"/>
        <n x="1"/>
      </t>
    </mdx>
    <mdx n="0" f="v">
      <t c="3" si="227">
        <n x="225"/>
        <n x="655"/>
        <n x="1"/>
      </t>
    </mdx>
    <mdx n="0" f="v">
      <t c="3" si="227">
        <n x="225"/>
        <n x="646"/>
        <n x="1"/>
      </t>
    </mdx>
    <mdx n="0" f="v">
      <t c="3" si="227">
        <n x="225"/>
        <n x="647"/>
        <n x="1"/>
      </t>
    </mdx>
    <mdx n="0" f="v">
      <t c="3" si="227">
        <n x="225"/>
        <n x="648"/>
        <n x="1"/>
      </t>
    </mdx>
    <mdx n="0" f="v">
      <t c="3" si="227">
        <n x="225"/>
        <n x="649"/>
        <n x="1"/>
      </t>
    </mdx>
    <mdx n="0" f="v">
      <t c="3" si="227">
        <n x="225"/>
        <n x="650"/>
        <n x="1"/>
      </t>
    </mdx>
    <mdx n="0" f="v">
      <t c="3" si="227">
        <n x="225"/>
        <n x="651"/>
        <n x="1"/>
      </t>
    </mdx>
    <mdx n="0" f="v">
      <t c="3" si="227">
        <n x="225"/>
        <n x="652"/>
        <n x="1"/>
      </t>
    </mdx>
    <mdx n="0" f="v">
      <t c="3" si="227">
        <n x="225"/>
        <n x="653"/>
        <n x="1"/>
      </t>
    </mdx>
    <mdx n="0" f="v">
      <t c="3" si="227">
        <n x="225"/>
        <n x="654"/>
        <n x="1"/>
      </t>
    </mdx>
    <mdx n="0" f="v">
      <t c="3" si="227">
        <n x="225"/>
        <n x="606"/>
        <n x="1"/>
      </t>
    </mdx>
    <mdx n="0" f="v">
      <t c="3" si="227">
        <n x="225"/>
        <n x="625"/>
        <n x="1"/>
      </t>
    </mdx>
    <mdx n="0" f="v">
      <t c="3" si="227">
        <n x="225"/>
        <n x="627"/>
        <n x="1"/>
      </t>
    </mdx>
    <mdx n="0" f="v">
      <t c="3" si="227">
        <n x="225"/>
        <n x="628"/>
        <n x="1"/>
      </t>
    </mdx>
    <mdx n="0" f="v">
      <t c="3" si="227">
        <n x="225"/>
        <n x="633"/>
        <n x="1"/>
      </t>
    </mdx>
    <mdx n="0" f="v">
      <t c="3" si="227">
        <n x="225"/>
        <n x="641"/>
        <n x="1"/>
      </t>
    </mdx>
    <mdx n="0" f="v">
      <t c="3" si="227">
        <n x="225"/>
        <n x="640"/>
        <n x="1"/>
      </t>
    </mdx>
    <mdx n="0" f="v">
      <t c="3" si="227">
        <n x="225"/>
        <n x="630"/>
        <n x="1"/>
      </t>
    </mdx>
    <mdx n="0" f="v">
      <t c="3" si="227">
        <n x="225"/>
        <n x="607"/>
        <n x="1"/>
      </t>
    </mdx>
    <mdx n="0" f="v">
      <t c="3" si="227">
        <n x="225"/>
        <n x="629"/>
        <n x="1"/>
      </t>
    </mdx>
    <mdx n="0" f="v">
      <t c="3" si="227">
        <n x="225"/>
        <n x="626"/>
        <n x="1"/>
      </t>
    </mdx>
    <mdx n="0" f="v">
      <t c="3" si="227">
        <n x="225"/>
        <n x="631"/>
        <n x="1"/>
      </t>
    </mdx>
    <mdx n="0" f="v">
      <t c="3" si="227">
        <n x="225"/>
        <n x="634"/>
        <n x="1"/>
      </t>
    </mdx>
    <mdx n="0" f="v">
      <t c="3" si="227">
        <n x="225"/>
        <n x="638"/>
        <n x="1"/>
      </t>
    </mdx>
    <mdx n="0" f="v">
      <t c="3" si="227">
        <n x="225"/>
        <n x="642"/>
        <n x="1"/>
      </t>
    </mdx>
    <mdx n="0" f="v">
      <t c="3" si="227">
        <n x="225"/>
        <n x="322"/>
        <n x="81"/>
      </t>
    </mdx>
    <mdx n="0" f="v">
      <t c="3" si="227">
        <n x="225"/>
        <n x="321"/>
        <n x="81"/>
      </t>
    </mdx>
    <mdx n="0" f="v">
      <t c="3" si="227">
        <n x="225"/>
        <n x="282"/>
        <n x="81"/>
      </t>
    </mdx>
    <mdx n="0" f="v">
      <t c="3" si="227">
        <n x="225"/>
        <n x="315"/>
        <n x="81"/>
      </t>
    </mdx>
    <mdx n="0" f="v">
      <t c="3" si="227">
        <n x="225"/>
        <n x="314"/>
        <n x="81"/>
      </t>
    </mdx>
    <mdx n="0" f="v">
      <t c="3" si="227">
        <n x="225"/>
        <n x="339"/>
        <n x="81"/>
      </t>
    </mdx>
    <mdx n="0" f="v">
      <t c="3" si="227">
        <n x="225"/>
        <n x="324"/>
        <n x="81"/>
      </t>
    </mdx>
    <mdx n="0" f="v">
      <t c="3" si="227">
        <n x="225"/>
        <n x="312"/>
        <n x="81"/>
      </t>
    </mdx>
    <mdx n="0" f="v">
      <t c="3" si="227">
        <n x="225"/>
        <n x="310"/>
        <n x="81"/>
      </t>
    </mdx>
    <mdx n="0" f="v">
      <t c="3" si="227">
        <n x="225"/>
        <n x="308"/>
        <n x="81"/>
      </t>
    </mdx>
    <mdx n="0" f="v">
      <t c="3" si="227">
        <n x="225"/>
        <n x="306"/>
        <n x="81"/>
      </t>
    </mdx>
    <mdx n="0" f="v">
      <t c="3" si="227">
        <n x="225"/>
        <n x="305"/>
        <n x="81"/>
      </t>
    </mdx>
    <mdx n="0" f="v">
      <t c="3" si="227">
        <n x="225"/>
        <n x="323"/>
        <n x="81"/>
      </t>
    </mdx>
    <mdx n="0" f="v">
      <t c="3" si="227">
        <n x="225"/>
        <n x="291"/>
        <n x="81"/>
      </t>
    </mdx>
    <mdx n="0" f="v">
      <t c="3" si="227">
        <n x="225"/>
        <n x="303"/>
        <n x="81"/>
      </t>
    </mdx>
    <mdx n="0" f="v">
      <t c="3" si="227">
        <n x="225"/>
        <n x="352"/>
        <n x="81"/>
      </t>
    </mdx>
    <mdx n="0" f="v">
      <t c="3" si="227">
        <n x="225"/>
        <n x="302"/>
        <n x="81"/>
      </t>
    </mdx>
    <mdx n="0" f="v">
      <t c="3" si="227">
        <n x="225"/>
        <n x="342"/>
        <n x="81"/>
      </t>
    </mdx>
    <mdx n="0" f="v">
      <t c="3" si="227">
        <n x="225"/>
        <n x="332"/>
        <n x="81"/>
      </t>
    </mdx>
    <mdx n="0" f="v">
      <t c="3" si="227">
        <n x="225"/>
        <n x="331"/>
        <n x="81"/>
      </t>
    </mdx>
    <mdx n="0" f="v">
      <t c="3" si="227">
        <n x="225"/>
        <n x="349"/>
        <n x="81"/>
      </t>
    </mdx>
    <mdx n="0" f="v">
      <t c="3" si="227">
        <n x="225"/>
        <n x="553"/>
        <n x="81"/>
      </t>
    </mdx>
    <mdx n="0" f="v">
      <t c="3" si="227">
        <n x="225"/>
        <n x="330"/>
        <n x="81"/>
      </t>
    </mdx>
    <mdx n="0" f="v">
      <t c="3" si="227">
        <n x="225"/>
        <n x="351"/>
        <n x="81"/>
      </t>
    </mdx>
    <mdx n="0" f="v">
      <t c="3" si="227">
        <n x="225"/>
        <n x="554"/>
        <n x="81"/>
      </t>
    </mdx>
    <mdx n="0" f="v">
      <t c="3" si="227">
        <n x="225"/>
        <n x="552"/>
        <n x="81"/>
      </t>
    </mdx>
    <mdx n="0" f="v">
      <t c="3" si="227">
        <n x="225"/>
        <n x="556"/>
        <n x="81"/>
      </t>
    </mdx>
    <mdx n="0" f="v">
      <t c="3" si="227">
        <n x="225"/>
        <n x="590"/>
        <n x="81"/>
      </t>
    </mdx>
    <mdx n="0" f="v">
      <t c="3" si="227">
        <n x="225"/>
        <n x="344"/>
        <n x="81"/>
      </t>
    </mdx>
    <mdx n="0" f="v">
      <t c="3" si="227">
        <n x="225"/>
        <n x="325"/>
        <n x="81"/>
      </t>
    </mdx>
    <mdx n="0" f="v">
      <t c="3" si="227">
        <n x="225"/>
        <n x="313"/>
        <n x="81"/>
      </t>
    </mdx>
    <mdx n="0" f="v">
      <t c="3" si="227">
        <n x="225"/>
        <n x="335"/>
        <n x="81"/>
      </t>
    </mdx>
    <mdx n="0" f="v">
      <t c="3" si="227">
        <n x="225"/>
        <n x="309"/>
        <n x="81"/>
      </t>
    </mdx>
    <mdx n="0" f="v">
      <t c="3" si="227">
        <n x="225"/>
        <n x="334"/>
        <n x="81"/>
      </t>
    </mdx>
    <mdx n="0" f="v">
      <t c="3" si="227">
        <n x="225"/>
        <n x="343"/>
        <n x="81"/>
      </t>
    </mdx>
    <mdx n="0" f="v">
      <t c="3" si="227">
        <n x="225"/>
        <n x="279"/>
        <n x="81"/>
      </t>
    </mdx>
    <mdx n="0" f="v">
      <t c="3" si="227">
        <n x="225"/>
        <n x="557"/>
        <n x="81"/>
      </t>
    </mdx>
    <mdx n="0" f="v">
      <t c="3" si="227">
        <n x="225"/>
        <n x="551"/>
        <n x="81"/>
      </t>
    </mdx>
    <mdx n="0" f="v">
      <t c="3" si="227">
        <n x="225"/>
        <n x="333"/>
        <n x="81"/>
      </t>
    </mdx>
    <mdx n="0" f="v">
      <t c="3" si="227">
        <n x="225"/>
        <n x="550"/>
        <n x="81"/>
      </t>
    </mdx>
    <mdx n="0" f="v">
      <t c="3" si="227">
        <n x="225"/>
        <n x="549"/>
        <n x="81"/>
      </t>
    </mdx>
    <mdx n="0" f="v">
      <t c="3" si="227">
        <n x="225"/>
        <n x="558"/>
        <n x="81"/>
      </t>
    </mdx>
    <mdx n="0" f="v">
      <t c="3" si="227">
        <n x="225"/>
        <n x="559"/>
        <n x="81"/>
      </t>
    </mdx>
    <mdx n="0" f="v">
      <t c="3" si="227">
        <n x="225"/>
        <n x="560"/>
        <n x="81"/>
      </t>
    </mdx>
    <mdx n="0" f="v">
      <t c="3" si="227">
        <n x="225"/>
        <n x="561"/>
        <n x="81"/>
      </t>
    </mdx>
    <mdx n="0" f="v">
      <t c="3" si="227">
        <n x="225"/>
        <n x="562"/>
        <n x="81"/>
      </t>
    </mdx>
    <mdx n="0" f="v">
      <t c="3" si="227">
        <n x="225"/>
        <n x="300"/>
        <n x="81"/>
      </t>
    </mdx>
    <mdx n="0" f="v">
      <t c="3" si="227">
        <n x="225"/>
        <n x="298"/>
        <n x="81"/>
      </t>
    </mdx>
    <mdx n="0" f="v">
      <t c="3" si="227">
        <n x="225"/>
        <n x="354"/>
        <n x="81"/>
      </t>
    </mdx>
    <mdx n="0" f="v">
      <t c="3" si="227">
        <n x="225"/>
        <n x="575"/>
        <n x="81"/>
      </t>
    </mdx>
    <mdx n="0" f="v">
      <t c="3" si="227">
        <n x="225"/>
        <n x="576"/>
        <n x="81"/>
      </t>
    </mdx>
    <mdx n="0" f="v">
      <t c="3" si="227">
        <n x="225"/>
        <n x="577"/>
        <n x="81"/>
      </t>
    </mdx>
    <mdx n="0" f="v">
      <t c="3" si="227">
        <n x="225"/>
        <n x="578"/>
        <n x="81"/>
      </t>
    </mdx>
    <mdx n="0" f="v">
      <t c="3" si="227">
        <n x="225"/>
        <n x="579"/>
        <n x="81"/>
      </t>
    </mdx>
    <mdx n="0" f="v">
      <t c="3" si="227">
        <n x="225"/>
        <n x="353"/>
        <n x="81"/>
      </t>
    </mdx>
    <mdx n="0" f="v">
      <t c="3" si="227">
        <n x="225"/>
        <n x="347"/>
        <n x="81"/>
      </t>
    </mdx>
    <mdx n="0" f="v">
      <t c="3" si="227">
        <n x="225"/>
        <n x="585"/>
        <n x="81"/>
      </t>
    </mdx>
    <mdx n="0" f="v">
      <t c="3" si="227">
        <n x="225"/>
        <n x="589"/>
        <n x="81"/>
      </t>
    </mdx>
    <mdx n="0" f="v">
      <t c="3" si="227">
        <n x="225"/>
        <n x="591"/>
        <n x="81"/>
      </t>
    </mdx>
    <mdx n="0" f="v">
      <t c="3" si="227">
        <n x="225"/>
        <n x="592"/>
        <n x="81"/>
      </t>
    </mdx>
    <mdx n="0" f="v">
      <t c="3" si="227">
        <n x="225"/>
        <n x="341"/>
        <n x="81"/>
      </t>
    </mdx>
    <mdx n="0" f="v">
      <t c="3" si="227">
        <n x="225"/>
        <n x="296"/>
        <n x="81"/>
      </t>
    </mdx>
    <mdx n="0" f="v">
      <t c="3" si="227">
        <n x="225"/>
        <n x="295"/>
        <n x="81"/>
      </t>
    </mdx>
    <mdx n="0" f="v">
      <t c="3" si="227">
        <n x="225"/>
        <n x="563"/>
        <n x="81"/>
      </t>
    </mdx>
    <mdx n="0" f="v">
      <t c="3" si="227">
        <n x="225"/>
        <n x="564"/>
        <n x="81"/>
      </t>
    </mdx>
    <mdx n="0" f="v">
      <t c="3" si="227">
        <n x="225"/>
        <n x="565"/>
        <n x="81"/>
      </t>
    </mdx>
    <mdx n="0" f="v">
      <t c="3" si="227">
        <n x="225"/>
        <n x="566"/>
        <n x="81"/>
      </t>
    </mdx>
    <mdx n="0" f="v">
      <t c="3" si="227">
        <n x="225"/>
        <n x="567"/>
        <n x="81"/>
      </t>
    </mdx>
    <mdx n="0" f="v">
      <t c="3" si="227">
        <n x="225"/>
        <n x="568"/>
        <n x="81"/>
      </t>
    </mdx>
    <mdx n="0" f="v">
      <t c="3" si="227">
        <n x="225"/>
        <n x="569"/>
        <n x="81"/>
      </t>
    </mdx>
    <mdx n="0" f="v">
      <t c="3" si="227">
        <n x="225"/>
        <n x="584"/>
        <n x="81"/>
      </t>
    </mdx>
    <mdx n="0" f="v">
      <t c="3" si="227">
        <n x="225"/>
        <n x="593"/>
        <n x="81"/>
      </t>
    </mdx>
    <mdx n="0" f="v">
      <t c="3" si="227">
        <n x="225"/>
        <n x="594"/>
        <n x="81"/>
      </t>
    </mdx>
    <mdx n="0" f="v">
      <t c="3" si="227">
        <n x="225"/>
        <n x="595"/>
        <n x="81"/>
      </t>
    </mdx>
    <mdx n="0" f="v">
      <t c="3" si="227">
        <n x="225"/>
        <n x="588"/>
        <n x="81"/>
      </t>
    </mdx>
    <mdx n="0" f="v">
      <t c="3" si="227">
        <n x="225"/>
        <n x="597"/>
        <n x="81"/>
      </t>
    </mdx>
    <mdx n="0" f="v">
      <t c="3" si="227">
        <n x="225"/>
        <n x="598"/>
        <n x="81"/>
      </t>
    </mdx>
    <mdx n="0" f="v">
      <t c="3" si="227">
        <n x="225"/>
        <n x="340"/>
        <n x="81"/>
      </t>
    </mdx>
    <mdx n="0" f="v">
      <t c="3" si="227">
        <n x="225"/>
        <n x="571"/>
        <n x="81"/>
      </t>
    </mdx>
    <mdx n="0" f="v">
      <t c="3" si="227">
        <n x="225"/>
        <n x="572"/>
        <n x="81"/>
      </t>
    </mdx>
    <mdx n="0" f="v">
      <t c="3" si="227">
        <n x="225"/>
        <n x="580"/>
        <n x="81"/>
      </t>
    </mdx>
    <mdx n="0" f="v">
      <t c="3" si="227">
        <n x="225"/>
        <n x="573"/>
        <n x="81"/>
      </t>
    </mdx>
    <mdx n="0" f="v">
      <t c="3" si="227">
        <n x="225"/>
        <n x="581"/>
        <n x="81"/>
      </t>
    </mdx>
    <mdx n="0" f="v">
      <t c="3" si="227">
        <n x="225"/>
        <n x="583"/>
        <n x="81"/>
      </t>
    </mdx>
    <mdx n="0" f="v">
      <t c="3" si="227">
        <n x="225"/>
        <n x="555"/>
        <n x="81"/>
      </t>
    </mdx>
    <mdx n="0" f="v">
      <t c="3" si="227">
        <n x="225"/>
        <n x="570"/>
        <n x="81"/>
      </t>
    </mdx>
    <mdx n="0" f="v">
      <t c="3" si="227">
        <n x="225"/>
        <n x="574"/>
        <n x="81"/>
      </t>
    </mdx>
    <mdx n="0" f="v">
      <t c="3" si="227">
        <n x="225"/>
        <n x="601"/>
        <n x="81"/>
      </t>
    </mdx>
    <mdx n="0" f="v">
      <t c="3" si="227">
        <n x="225"/>
        <n x="617"/>
        <n x="81"/>
      </t>
    </mdx>
    <mdx n="0" f="v">
      <t c="3" si="227">
        <n x="225"/>
        <n x="625"/>
        <n x="81"/>
      </t>
    </mdx>
    <mdx n="0" f="v">
      <t c="3" si="227">
        <n x="225"/>
        <n x="596"/>
        <n x="81"/>
      </t>
    </mdx>
    <mdx n="0" f="v">
      <t c="3" si="227">
        <n x="225"/>
        <n x="618"/>
        <n x="81"/>
      </t>
    </mdx>
    <mdx n="0" f="v">
      <t c="3" si="227">
        <n x="225"/>
        <n x="609"/>
        <n x="81"/>
      </t>
    </mdx>
    <mdx n="0" f="v">
      <t c="3" si="227">
        <n x="225"/>
        <n x="610"/>
        <n x="81"/>
      </t>
    </mdx>
    <mdx n="0" f="v">
      <t c="3" si="227">
        <n x="225"/>
        <n x="611"/>
        <n x="81"/>
      </t>
    </mdx>
    <mdx n="0" f="v">
      <t c="3" si="227">
        <n x="225"/>
        <n x="612"/>
        <n x="81"/>
      </t>
    </mdx>
    <mdx n="0" f="v">
      <t c="3" si="227">
        <n x="225"/>
        <n x="613"/>
        <n x="81"/>
      </t>
    </mdx>
    <mdx n="0" f="v">
      <t c="3" si="227">
        <n x="225"/>
        <n x="615"/>
        <n x="81"/>
      </t>
    </mdx>
    <mdx n="0" f="v">
      <t c="3" si="227">
        <n x="225"/>
        <n x="616"/>
        <n x="81"/>
      </t>
    </mdx>
    <mdx n="0" f="v">
      <t c="3" si="227">
        <n x="225"/>
        <n x="599"/>
        <n x="81"/>
      </t>
    </mdx>
    <mdx n="0" f="v">
      <t c="3" si="227">
        <n x="225"/>
        <n x="582"/>
        <n x="81"/>
      </t>
    </mdx>
    <mdx n="0" f="v">
      <t c="3" si="227">
        <n x="225"/>
        <n x="586"/>
        <n x="81"/>
      </t>
    </mdx>
    <mdx n="0" f="v">
      <t c="3" si="227">
        <n x="225"/>
        <n x="600"/>
        <n x="81"/>
      </t>
    </mdx>
    <mdx n="0" f="v">
      <t c="3" si="227">
        <n x="225"/>
        <n x="587"/>
        <n x="81"/>
      </t>
    </mdx>
    <mdx n="0" f="v">
      <t c="3" si="227">
        <n x="225"/>
        <n x="602"/>
        <n x="81"/>
      </t>
    </mdx>
    <mdx n="0" f="v">
      <t c="3" si="227">
        <n x="225"/>
        <n x="603"/>
        <n x="81"/>
      </t>
    </mdx>
    <mdx n="0" f="v">
      <t c="3" si="227">
        <n x="225"/>
        <n x="604"/>
        <n x="81"/>
      </t>
    </mdx>
    <mdx n="0" f="v">
      <t c="3" si="227">
        <n x="225"/>
        <n x="605"/>
        <n x="81"/>
      </t>
    </mdx>
    <mdx n="0" f="v">
      <t c="3" si="227">
        <n x="225"/>
        <n x="627"/>
        <n x="81"/>
      </t>
    </mdx>
    <mdx n="0" f="v">
      <t c="3" si="227">
        <n x="225"/>
        <n x="628"/>
        <n x="81"/>
      </t>
    </mdx>
    <mdx n="0" f="v">
      <t c="3" si="227">
        <n x="225"/>
        <n x="645"/>
        <n x="81"/>
      </t>
    </mdx>
    <mdx n="0" f="v">
      <t c="3" si="227">
        <n x="225"/>
        <n x="632"/>
        <n x="81"/>
      </t>
    </mdx>
    <mdx n="0" f="v">
      <t c="3" si="227">
        <n x="225"/>
        <n x="608"/>
        <n x="81"/>
      </t>
    </mdx>
    <mdx n="0" f="v">
      <t c="3" si="227">
        <n x="225"/>
        <n x="614"/>
        <n x="81"/>
      </t>
    </mdx>
    <mdx n="0" f="v">
      <t c="3" si="227">
        <n x="225"/>
        <n x="635"/>
        <n x="81"/>
      </t>
    </mdx>
    <mdx n="0" f="v">
      <t c="3" si="227">
        <n x="225"/>
        <n x="636"/>
        <n x="81"/>
      </t>
    </mdx>
    <mdx n="0" f="v">
      <t c="3" si="227">
        <n x="225"/>
        <n x="637"/>
        <n x="81"/>
      </t>
    </mdx>
    <mdx n="0" f="v">
      <t c="3" si="227">
        <n x="225"/>
        <n x="633"/>
        <n x="81"/>
      </t>
    </mdx>
    <mdx n="0" f="v">
      <t c="3" si="227">
        <n x="225"/>
        <n x="639"/>
        <n x="81"/>
      </t>
    </mdx>
    <mdx n="0" f="v">
      <t c="3" si="227">
        <n x="225"/>
        <n x="643"/>
        <n x="81"/>
      </t>
    </mdx>
    <mdx n="0" f="v">
      <t c="3" si="227">
        <n x="225"/>
        <n x="624"/>
        <n x="81"/>
      </t>
    </mdx>
    <mdx n="0" f="v">
      <t c="3" si="227">
        <n x="225"/>
        <n x="644"/>
        <n x="81"/>
      </t>
    </mdx>
    <mdx n="0" f="v">
      <t c="3" si="227">
        <n x="225"/>
        <n x="619"/>
        <n x="81"/>
      </t>
    </mdx>
    <mdx n="0" f="v">
      <t c="3" si="227">
        <n x="225"/>
        <n x="620"/>
        <n x="81"/>
      </t>
    </mdx>
    <mdx n="0" f="v">
      <t c="3" si="227">
        <n x="225"/>
        <n x="621"/>
        <n x="81"/>
      </t>
    </mdx>
    <mdx n="0" f="v">
      <t c="3" si="227">
        <n x="225"/>
        <n x="622"/>
        <n x="81"/>
      </t>
    </mdx>
    <mdx n="0" f="v">
      <t c="3" si="227">
        <n x="225"/>
        <n x="623"/>
        <n x="81"/>
      </t>
    </mdx>
    <mdx n="0" f="v">
      <t c="3" si="227">
        <n x="225"/>
        <n x="606"/>
        <n x="81"/>
      </t>
    </mdx>
    <mdx n="0" f="v">
      <t c="3" si="227">
        <n x="225"/>
        <n x="646"/>
        <n x="81"/>
      </t>
    </mdx>
    <mdx n="0" f="v">
      <t c="3" si="227">
        <n x="225"/>
        <n x="647"/>
        <n x="81"/>
      </t>
    </mdx>
    <mdx n="0" f="v">
      <t c="3" si="227">
        <n x="225"/>
        <n x="648"/>
        <n x="81"/>
      </t>
    </mdx>
    <mdx n="0" f="v">
      <t c="3" si="227">
        <n x="225"/>
        <n x="649"/>
        <n x="81"/>
      </t>
    </mdx>
    <mdx n="0" f="v">
      <t c="3" si="227">
        <n x="225"/>
        <n x="650"/>
        <n x="81"/>
      </t>
    </mdx>
    <mdx n="0" f="v">
      <t c="3" si="227">
        <n x="225"/>
        <n x="651"/>
        <n x="81"/>
      </t>
    </mdx>
    <mdx n="0" f="v">
      <t c="3" si="227">
        <n x="225"/>
        <n x="652"/>
        <n x="81"/>
      </t>
    </mdx>
    <mdx n="0" f="v">
      <t c="3" si="227">
        <n x="225"/>
        <n x="653"/>
        <n x="81"/>
      </t>
    </mdx>
    <mdx n="0" f="v">
      <t c="3" si="227">
        <n x="225"/>
        <n x="654"/>
        <n x="81"/>
      </t>
    </mdx>
    <mdx n="0" f="v">
      <t c="3" si="227">
        <n x="225"/>
        <n x="641"/>
        <n x="81"/>
      </t>
    </mdx>
    <mdx n="0" f="v">
      <t c="3" si="227">
        <n x="225"/>
        <n x="640"/>
        <n x="81"/>
      </t>
    </mdx>
    <mdx n="0" f="v">
      <t c="3" si="227">
        <n x="225"/>
        <n x="630"/>
        <n x="81"/>
      </t>
    </mdx>
    <mdx n="0" f="v">
      <t c="3" si="227">
        <n x="225"/>
        <n x="607"/>
        <n x="81"/>
      </t>
    </mdx>
    <mdx n="0" f="v">
      <t c="3" si="227">
        <n x="225"/>
        <n x="629"/>
        <n x="81"/>
      </t>
    </mdx>
    <mdx n="0" f="v">
      <t c="3" si="227">
        <n x="225"/>
        <n x="626"/>
        <n x="81"/>
      </t>
    </mdx>
    <mdx n="0" f="v">
      <t c="3" si="227">
        <n x="225"/>
        <n x="631"/>
        <n x="81"/>
      </t>
    </mdx>
    <mdx n="0" f="v">
      <t c="3" si="227">
        <n x="225"/>
        <n x="634"/>
        <n x="81"/>
      </t>
    </mdx>
    <mdx n="0" f="v">
      <t c="3" si="227">
        <n x="225"/>
        <n x="638"/>
        <n x="81"/>
      </t>
    </mdx>
    <mdx n="0" f="v">
      <t c="3" si="227">
        <n x="225"/>
        <n x="655"/>
        <n x="81"/>
      </t>
    </mdx>
    <mdx n="0" f="v">
      <t c="3" si="227">
        <n x="225"/>
        <n x="642"/>
        <n x="81"/>
      </t>
    </mdx>
    <mdx n="0" f="v">
      <t c="3" si="227">
        <n x="225"/>
        <n x="282"/>
        <n x="82"/>
      </t>
    </mdx>
    <mdx n="0" f="v">
      <t c="3" si="227">
        <n x="225"/>
        <n x="315"/>
        <n x="82"/>
      </t>
    </mdx>
    <mdx n="0" f="v">
      <t c="3" si="227">
        <n x="225"/>
        <n x="314"/>
        <n x="82"/>
      </t>
    </mdx>
    <mdx n="0" f="v">
      <t c="3" si="227">
        <n x="225"/>
        <n x="339"/>
        <n x="82"/>
      </t>
    </mdx>
    <mdx n="0" f="v">
      <t c="3" si="227">
        <n x="225"/>
        <n x="324"/>
        <n x="82"/>
      </t>
    </mdx>
    <mdx n="0" f="v">
      <t c="3" si="227">
        <n x="225"/>
        <n x="312"/>
        <n x="82"/>
      </t>
    </mdx>
    <mdx n="0" f="v">
      <t c="3" si="227">
        <n x="225"/>
        <n x="310"/>
        <n x="82"/>
      </t>
    </mdx>
    <mdx n="0" f="v">
      <t c="3" si="227">
        <n x="225"/>
        <n x="308"/>
        <n x="82"/>
      </t>
    </mdx>
    <mdx n="0" f="v">
      <t c="3" si="227">
        <n x="225"/>
        <n x="306"/>
        <n x="82"/>
      </t>
    </mdx>
    <mdx n="0" f="v">
      <t c="3" si="227">
        <n x="225"/>
        <n x="305"/>
        <n x="82"/>
      </t>
    </mdx>
    <mdx n="0" f="v">
      <t c="3" si="227">
        <n x="225"/>
        <n x="323"/>
        <n x="82"/>
      </t>
    </mdx>
    <mdx n="0" f="v">
      <t c="3" si="227">
        <n x="225"/>
        <n x="291"/>
        <n x="82"/>
      </t>
    </mdx>
    <mdx n="0" f="v">
      <t c="3" si="227">
        <n x="225"/>
        <n x="303"/>
        <n x="82"/>
      </t>
    </mdx>
    <mdx n="0" f="v">
      <t c="3" si="227">
        <n x="225"/>
        <n x="352"/>
        <n x="82"/>
      </t>
    </mdx>
    <mdx n="0" f="v">
      <t c="3" si="227">
        <n x="225"/>
        <n x="302"/>
        <n x="82"/>
      </t>
    </mdx>
    <mdx n="0" f="v">
      <t c="3" si="227">
        <n x="225"/>
        <n x="342"/>
        <n x="82"/>
      </t>
    </mdx>
    <mdx n="0" f="v">
      <t c="3" si="227">
        <n x="225"/>
        <n x="332"/>
        <n x="82"/>
      </t>
    </mdx>
    <mdx n="0" f="v">
      <t c="3" si="227">
        <n x="225"/>
        <n x="331"/>
        <n x="82"/>
      </t>
    </mdx>
    <mdx n="0" f="v">
      <t c="3" si="227">
        <n x="225"/>
        <n x="349"/>
        <n x="82"/>
      </t>
    </mdx>
    <mdx n="0" f="v">
      <t c="3" si="227">
        <n x="225"/>
        <n x="553"/>
        <n x="82"/>
      </t>
    </mdx>
    <mdx n="0" f="v">
      <t c="3" si="227">
        <n x="225"/>
        <n x="330"/>
        <n x="82"/>
      </t>
    </mdx>
    <mdx n="0" f="v">
      <t c="3" si="227">
        <n x="225"/>
        <n x="351"/>
        <n x="82"/>
      </t>
    </mdx>
    <mdx n="0" f="v">
      <t c="3" si="227">
        <n x="225"/>
        <n x="554"/>
        <n x="82"/>
      </t>
    </mdx>
    <mdx n="0" f="v">
      <t c="3" si="227">
        <n x="225"/>
        <n x="298"/>
        <n x="82"/>
      </t>
    </mdx>
    <mdx n="0" f="v">
      <t c="3" si="227">
        <n x="225"/>
        <n x="589"/>
        <n x="82"/>
      </t>
    </mdx>
    <mdx n="0" f="v">
      <t c="3" si="227">
        <n x="225"/>
        <n x="552"/>
        <n x="82"/>
      </t>
    </mdx>
    <mdx n="0" f="v">
      <t c="3" si="227">
        <n x="225"/>
        <n x="556"/>
        <n x="82"/>
      </t>
    </mdx>
    <mdx n="0" f="v">
      <t c="3" si="227">
        <n x="225"/>
        <n x="344"/>
        <n x="82"/>
      </t>
    </mdx>
    <mdx n="0" f="v">
      <t c="3" si="227">
        <n x="225"/>
        <n x="325"/>
        <n x="82"/>
      </t>
    </mdx>
    <mdx n="0" f="v">
      <t c="3" si="227">
        <n x="225"/>
        <n x="313"/>
        <n x="82"/>
      </t>
    </mdx>
    <mdx n="0" f="v">
      <t c="3" si="227">
        <n x="225"/>
        <n x="335"/>
        <n x="82"/>
      </t>
    </mdx>
    <mdx n="0" f="v">
      <t c="3" si="227">
        <n x="225"/>
        <n x="309"/>
        <n x="82"/>
      </t>
    </mdx>
    <mdx n="0" f="v">
      <t c="3" si="227">
        <n x="225"/>
        <n x="334"/>
        <n x="82"/>
      </t>
    </mdx>
    <mdx n="0" f="v">
      <t c="3" si="227">
        <n x="225"/>
        <n x="343"/>
        <n x="82"/>
      </t>
    </mdx>
    <mdx n="0" f="v">
      <t c="3" si="227">
        <n x="225"/>
        <n x="279"/>
        <n x="82"/>
      </t>
    </mdx>
    <mdx n="0" f="v">
      <t c="3" si="227">
        <n x="225"/>
        <n x="557"/>
        <n x="82"/>
      </t>
    </mdx>
    <mdx n="0" f="v">
      <t c="3" si="227">
        <n x="225"/>
        <n x="551"/>
        <n x="82"/>
      </t>
    </mdx>
    <mdx n="0" f="v">
      <t c="3" si="227">
        <n x="225"/>
        <n x="333"/>
        <n x="82"/>
      </t>
    </mdx>
    <mdx n="0" f="v">
      <t c="3" si="227">
        <n x="225"/>
        <n x="550"/>
        <n x="82"/>
      </t>
    </mdx>
    <mdx n="0" f="v">
      <t c="3" si="227">
        <n x="225"/>
        <n x="549"/>
        <n x="82"/>
      </t>
    </mdx>
    <mdx n="0" f="v">
      <t c="3" si="227">
        <n x="225"/>
        <n x="558"/>
        <n x="82"/>
      </t>
    </mdx>
    <mdx n="0" f="v">
      <t c="3" si="227">
        <n x="225"/>
        <n x="559"/>
        <n x="82"/>
      </t>
    </mdx>
    <mdx n="0" f="v">
      <t c="3" si="227">
        <n x="225"/>
        <n x="560"/>
        <n x="82"/>
      </t>
    </mdx>
    <mdx n="0" f="v">
      <t c="3" si="227">
        <n x="225"/>
        <n x="561"/>
        <n x="82"/>
      </t>
    </mdx>
    <mdx n="0" f="v">
      <t c="3" si="227">
        <n x="225"/>
        <n x="562"/>
        <n x="82"/>
      </t>
    </mdx>
    <mdx n="0" f="v">
      <t c="3" si="227">
        <n x="225"/>
        <n x="591"/>
        <n x="82"/>
      </t>
    </mdx>
    <mdx n="0" f="v">
      <t c="3" si="227">
        <n x="225"/>
        <n x="300"/>
        <n x="82"/>
      </t>
    </mdx>
    <mdx n="0" f="v">
      <t c="3" si="227">
        <n x="225"/>
        <n x="596"/>
        <n x="82"/>
      </t>
    </mdx>
    <mdx n="0" f="v">
      <t c="3" si="227">
        <n x="225"/>
        <n x="592"/>
        <n x="82"/>
      </t>
    </mdx>
    <mdx n="0" f="v">
      <t c="3" si="227">
        <n x="225"/>
        <n x="354"/>
        <n x="82"/>
      </t>
    </mdx>
    <mdx n="0" f="v">
      <t c="3" si="227">
        <n x="225"/>
        <n x="575"/>
        <n x="82"/>
      </t>
    </mdx>
    <mdx n="0" f="v">
      <t c="3" si="227">
        <n x="225"/>
        <n x="576"/>
        <n x="82"/>
      </t>
    </mdx>
    <mdx n="0" f="v">
      <t c="3" si="227">
        <n x="225"/>
        <n x="577"/>
        <n x="82"/>
      </t>
    </mdx>
    <mdx n="0" f="v">
      <t c="3" si="227">
        <n x="225"/>
        <n x="578"/>
        <n x="82"/>
      </t>
    </mdx>
    <mdx n="0" f="v">
      <t c="3" si="227">
        <n x="225"/>
        <n x="579"/>
        <n x="82"/>
      </t>
    </mdx>
    <mdx n="0" f="v">
      <t c="3" si="227">
        <n x="225"/>
        <n x="353"/>
        <n x="82"/>
      </t>
    </mdx>
    <mdx n="0" f="v">
      <t c="3" si="227">
        <n x="225"/>
        <n x="347"/>
        <n x="82"/>
      </t>
    </mdx>
    <mdx n="0" f="v">
      <t c="3" si="227">
        <n x="225"/>
        <n x="590"/>
        <n x="82"/>
      </t>
    </mdx>
    <mdx n="0" f="v">
      <t c="3" si="227">
        <n x="225"/>
        <n x="601"/>
        <n x="82"/>
      </t>
    </mdx>
    <mdx n="0" f="v">
      <t c="3" si="227">
        <n x="225"/>
        <n x="341"/>
        <n x="82"/>
      </t>
    </mdx>
    <mdx n="0" f="v">
      <t c="3" si="227">
        <n x="225"/>
        <n x="296"/>
        <n x="82"/>
      </t>
    </mdx>
    <mdx n="0" f="v">
      <t c="3" si="227">
        <n x="225"/>
        <n x="295"/>
        <n x="82"/>
      </t>
    </mdx>
    <mdx n="0" f="v">
      <t c="3" si="227">
        <n x="225"/>
        <n x="563"/>
        <n x="82"/>
      </t>
    </mdx>
    <mdx n="0" f="v">
      <t c="3" si="227">
        <n x="225"/>
        <n x="564"/>
        <n x="82"/>
      </t>
    </mdx>
    <mdx n="0" f="v">
      <t c="3" si="227">
        <n x="225"/>
        <n x="565"/>
        <n x="82"/>
      </t>
    </mdx>
    <mdx n="0" f="v">
      <t c="3" si="227">
        <n x="225"/>
        <n x="566"/>
        <n x="82"/>
      </t>
    </mdx>
    <mdx n="0" f="v">
      <t c="3" si="227">
        <n x="225"/>
        <n x="567"/>
        <n x="82"/>
      </t>
    </mdx>
    <mdx n="0" f="v">
      <t c="3" si="227">
        <n x="225"/>
        <n x="568"/>
        <n x="82"/>
      </t>
    </mdx>
    <mdx n="0" f="v">
      <t c="3" si="227">
        <n x="225"/>
        <n x="585"/>
        <n x="82"/>
      </t>
    </mdx>
    <mdx n="0" f="v">
      <t c="3" si="227">
        <n x="225"/>
        <n x="593"/>
        <n x="82"/>
      </t>
    </mdx>
    <mdx n="0" f="v">
      <t c="3" si="227">
        <n x="225"/>
        <n x="594"/>
        <n x="82"/>
      </t>
    </mdx>
    <mdx n="0" f="v">
      <t c="3" si="227">
        <n x="225"/>
        <n x="595"/>
        <n x="82"/>
      </t>
    </mdx>
    <mdx n="0" f="v">
      <t c="3" si="227">
        <n x="225"/>
        <n x="584"/>
        <n x="82"/>
      </t>
    </mdx>
    <mdx n="0" f="v">
      <t c="3" si="227">
        <n x="225"/>
        <n x="588"/>
        <n x="82"/>
      </t>
    </mdx>
    <mdx n="0" f="v">
      <t c="3" si="227">
        <n x="225"/>
        <n x="340"/>
        <n x="82"/>
      </t>
    </mdx>
    <mdx n="0" f="v">
      <t c="3" si="227">
        <n x="225"/>
        <n x="571"/>
        <n x="82"/>
      </t>
    </mdx>
    <mdx n="0" f="v">
      <t c="3" si="227">
        <n x="225"/>
        <n x="572"/>
        <n x="82"/>
      </t>
    </mdx>
    <mdx n="0" f="v">
      <t c="3" si="227">
        <n x="225"/>
        <n x="580"/>
        <n x="82"/>
      </t>
    </mdx>
    <mdx n="0" f="v">
      <t c="3" si="227">
        <n x="225"/>
        <n x="573"/>
        <n x="82"/>
      </t>
    </mdx>
    <mdx n="0" f="v">
      <t c="3" si="227">
        <n x="225"/>
        <n x="581"/>
        <n x="82"/>
      </t>
    </mdx>
    <mdx n="0" f="v">
      <t c="3" si="227">
        <n x="225"/>
        <n x="583"/>
        <n x="82"/>
      </t>
    </mdx>
    <mdx n="0" f="v">
      <t c="3" si="227">
        <n x="225"/>
        <n x="555"/>
        <n x="82"/>
      </t>
    </mdx>
    <mdx n="0" f="v">
      <t c="3" si="227">
        <n x="225"/>
        <n x="570"/>
        <n x="82"/>
      </t>
    </mdx>
    <mdx n="0" f="v">
      <t c="3" si="227">
        <n x="225"/>
        <n x="574"/>
        <n x="82"/>
      </t>
    </mdx>
    <mdx n="0" f="v">
      <t c="3" si="227">
        <n x="225"/>
        <n x="597"/>
        <n x="82"/>
      </t>
    </mdx>
    <mdx n="0" f="v">
      <t c="3" si="227">
        <n x="225"/>
        <n x="598"/>
        <n x="82"/>
      </t>
    </mdx>
    <mdx n="0" f="v">
      <t c="3" si="227">
        <n x="225"/>
        <n x="617"/>
        <n x="82"/>
      </t>
    </mdx>
    <mdx n="0" f="v">
      <t c="3" si="227">
        <n x="225"/>
        <n x="618"/>
        <n x="82"/>
      </t>
    </mdx>
    <mdx n="0" f="v">
      <t c="3" si="227">
        <n x="225"/>
        <n x="609"/>
        <n x="82"/>
      </t>
    </mdx>
    <mdx n="0" f="v">
      <t c="3" si="227">
        <n x="225"/>
        <n x="610"/>
        <n x="82"/>
      </t>
    </mdx>
    <mdx n="0" f="v">
      <t c="3" si="227">
        <n x="225"/>
        <n x="611"/>
        <n x="82"/>
      </t>
    </mdx>
    <mdx n="0" f="v">
      <t c="3" si="227">
        <n x="225"/>
        <n x="612"/>
        <n x="82"/>
      </t>
    </mdx>
    <mdx n="0" f="v">
      <t c="3" si="227">
        <n x="225"/>
        <n x="644"/>
        <n x="82"/>
      </t>
    </mdx>
    <mdx n="0" f="v">
      <t c="3" si="227">
        <n x="225"/>
        <n x="613"/>
        <n x="82"/>
      </t>
    </mdx>
    <mdx n="0" f="v">
      <t c="3" si="227">
        <n x="225"/>
        <n x="615"/>
        <n x="82"/>
      </t>
    </mdx>
    <mdx n="0" f="v">
      <t c="3" si="227">
        <n x="225"/>
        <n x="616"/>
        <n x="82"/>
      </t>
    </mdx>
    <mdx n="0" f="v">
      <t c="3" si="227">
        <n x="225"/>
        <n x="599"/>
        <n x="82"/>
      </t>
    </mdx>
    <mdx n="0" f="v">
      <t c="3" si="227">
        <n x="225"/>
        <n x="582"/>
        <n x="82"/>
      </t>
    </mdx>
    <mdx n="0" f="v">
      <t c="3" si="227">
        <n x="225"/>
        <n x="586"/>
        <n x="82"/>
      </t>
    </mdx>
    <mdx n="0" f="v">
      <t c="3" si="227">
        <n x="225"/>
        <n x="600"/>
        <n x="82"/>
      </t>
    </mdx>
    <mdx n="0" f="v">
      <t c="3" si="227">
        <n x="225"/>
        <n x="587"/>
        <n x="82"/>
      </t>
    </mdx>
    <mdx n="0" f="v">
      <t c="3" si="227">
        <n x="225"/>
        <n x="602"/>
        <n x="82"/>
      </t>
    </mdx>
    <mdx n="0" f="v">
      <t c="3" si="227">
        <n x="225"/>
        <n x="603"/>
        <n x="82"/>
      </t>
    </mdx>
    <mdx n="0" f="v">
      <t c="3" si="227">
        <n x="225"/>
        <n x="604"/>
        <n x="82"/>
      </t>
    </mdx>
    <mdx n="0" f="v">
      <t c="3" si="227">
        <n x="225"/>
        <n x="605"/>
        <n x="82"/>
      </t>
    </mdx>
    <mdx n="0" f="v">
      <t c="3" si="227">
        <n x="225"/>
        <n x="606"/>
        <n x="82"/>
      </t>
    </mdx>
    <mdx n="0" f="v">
      <t c="3" si="227">
        <n x="225"/>
        <n x="625"/>
        <n x="82"/>
      </t>
    </mdx>
    <mdx n="0" f="v">
      <t c="3" si="227">
        <n x="225"/>
        <n x="627"/>
        <n x="82"/>
      </t>
    </mdx>
    <mdx n="0" f="v">
      <t c="3" si="227">
        <n x="225"/>
        <n x="608"/>
        <n x="82"/>
      </t>
    </mdx>
    <mdx n="0" f="v">
      <t c="3" si="227">
        <n x="225"/>
        <n x="614"/>
        <n x="82"/>
      </t>
    </mdx>
    <mdx n="0" f="v">
      <t c="3" si="227">
        <n x="225"/>
        <n x="635"/>
        <n x="82"/>
      </t>
    </mdx>
    <mdx n="0" f="v">
      <t c="3" si="227">
        <n x="225"/>
        <n x="636"/>
        <n x="82"/>
      </t>
    </mdx>
    <mdx n="0" f="v">
      <t c="3" si="227">
        <n x="225"/>
        <n x="637"/>
        <n x="82"/>
      </t>
    </mdx>
    <mdx n="0" f="v">
      <t c="3" si="227">
        <n x="225"/>
        <n x="632"/>
        <n x="82"/>
      </t>
    </mdx>
    <mdx n="0" f="v">
      <t c="3" si="227">
        <n x="225"/>
        <n x="628"/>
        <n x="82"/>
      </t>
    </mdx>
    <mdx n="0" f="v">
      <t c="3" si="227">
        <n x="225"/>
        <n x="645"/>
        <n x="82"/>
      </t>
    </mdx>
    <mdx n="0" f="v">
      <t c="3" si="227">
        <n x="225"/>
        <n x="639"/>
        <n x="82"/>
      </t>
    </mdx>
    <mdx n="0" f="v">
      <t c="3" si="227">
        <n x="225"/>
        <n x="633"/>
        <n x="82"/>
      </t>
    </mdx>
    <mdx n="0" f="v">
      <t c="3" si="227">
        <n x="225"/>
        <n x="643"/>
        <n x="82"/>
      </t>
    </mdx>
    <mdx n="0" f="v">
      <t c="3" si="227">
        <n x="225"/>
        <n x="619"/>
        <n x="82"/>
      </t>
    </mdx>
    <mdx n="0" f="v">
      <t c="3" si="227">
        <n x="225"/>
        <n x="620"/>
        <n x="82"/>
      </t>
    </mdx>
    <mdx n="0" f="v">
      <t c="3" si="227">
        <n x="225"/>
        <n x="621"/>
        <n x="82"/>
      </t>
    </mdx>
    <mdx n="0" f="v">
      <t c="3" si="227">
        <n x="225"/>
        <n x="622"/>
        <n x="82"/>
      </t>
    </mdx>
    <mdx n="0" f="v">
      <t c="3" si="227">
        <n x="225"/>
        <n x="623"/>
        <n x="82"/>
      </t>
    </mdx>
    <mdx n="0" f="v">
      <t c="3" si="227">
        <n x="225"/>
        <n x="624"/>
        <n x="82"/>
      </t>
    </mdx>
    <mdx n="0" f="v">
      <t c="3" si="227">
        <n x="225"/>
        <n x="646"/>
        <n x="82"/>
      </t>
    </mdx>
    <mdx n="0" f="v">
      <t c="3" si="227">
        <n x="225"/>
        <n x="647"/>
        <n x="82"/>
      </t>
    </mdx>
    <mdx n="0" f="v">
      <t c="3" si="227">
        <n x="225"/>
        <n x="648"/>
        <n x="82"/>
      </t>
    </mdx>
    <mdx n="0" f="v">
      <t c="3" si="227">
        <n x="225"/>
        <n x="649"/>
        <n x="82"/>
      </t>
    </mdx>
    <mdx n="0" f="v">
      <t c="3" si="227">
        <n x="225"/>
        <n x="650"/>
        <n x="82"/>
      </t>
    </mdx>
    <mdx n="0" f="v">
      <t c="3" si="227">
        <n x="225"/>
        <n x="651"/>
        <n x="82"/>
      </t>
    </mdx>
    <mdx n="0" f="v">
      <t c="3" si="227">
        <n x="225"/>
        <n x="652"/>
        <n x="82"/>
      </t>
    </mdx>
    <mdx n="0" f="v">
      <t c="3" si="227">
        <n x="225"/>
        <n x="653"/>
        <n x="82"/>
      </t>
    </mdx>
    <mdx n="0" f="v">
      <t c="3" si="227">
        <n x="225"/>
        <n x="654"/>
        <n x="82"/>
      </t>
    </mdx>
    <mdx n="0" f="v">
      <t c="3" si="227">
        <n x="225"/>
        <n x="641"/>
        <n x="82"/>
      </t>
    </mdx>
    <mdx n="0" f="v">
      <t c="3" si="227">
        <n x="225"/>
        <n x="640"/>
        <n x="82"/>
      </t>
    </mdx>
    <mdx n="0" f="v">
      <t c="3" si="227">
        <n x="225"/>
        <n x="630"/>
        <n x="82"/>
      </t>
    </mdx>
    <mdx n="0" f="v">
      <t c="3" si="227">
        <n x="225"/>
        <n x="607"/>
        <n x="82"/>
      </t>
    </mdx>
    <mdx n="0" f="v">
      <t c="3" si="227">
        <n x="225"/>
        <n x="629"/>
        <n x="82"/>
      </t>
    </mdx>
    <mdx n="0" f="v">
      <t c="3" si="227">
        <n x="225"/>
        <n x="626"/>
        <n x="82"/>
      </t>
    </mdx>
    <mdx n="0" f="v">
      <t c="3" si="227">
        <n x="225"/>
        <n x="631"/>
        <n x="82"/>
      </t>
    </mdx>
    <mdx n="0" f="v">
      <t c="3" si="227">
        <n x="225"/>
        <n x="634"/>
        <n x="82"/>
      </t>
    </mdx>
    <mdx n="0" f="v">
      <t c="3" si="227">
        <n x="225"/>
        <n x="638"/>
        <n x="82"/>
      </t>
    </mdx>
    <mdx n="0" f="v">
      <t c="3" si="227">
        <n x="225"/>
        <n x="655"/>
        <n x="82"/>
      </t>
    </mdx>
    <mdx n="0" f="v">
      <t c="3" si="227">
        <n x="225"/>
        <n x="642"/>
        <n x="82"/>
      </t>
    </mdx>
    <mdx n="0" f="v">
      <t c="3" si="227">
        <n x="225"/>
        <n x="314"/>
        <n x="155"/>
      </t>
    </mdx>
    <mdx n="0" f="v">
      <t c="3" si="227">
        <n x="225"/>
        <n x="339"/>
        <n x="155"/>
      </t>
    </mdx>
    <mdx n="0" f="v">
      <t c="3" si="227">
        <n x="225"/>
        <n x="310"/>
        <n x="155"/>
      </t>
    </mdx>
    <mdx n="0" f="v">
      <t c="3" si="227">
        <n x="225"/>
        <n x="308"/>
        <n x="155"/>
      </t>
    </mdx>
    <mdx n="0" f="v">
      <t c="3" si="227">
        <n x="225"/>
        <n x="306"/>
        <n x="155"/>
      </t>
    </mdx>
    <mdx n="0" f="v">
      <t c="3" si="227">
        <n x="225"/>
        <n x="305"/>
        <n x="155"/>
      </t>
    </mdx>
    <mdx n="0" f="v">
      <t c="3" si="227">
        <n x="225"/>
        <n x="323"/>
        <n x="155"/>
      </t>
    </mdx>
    <mdx n="0" f="v">
      <t c="3" si="227">
        <n x="225"/>
        <n x="352"/>
        <n x="155"/>
      </t>
    </mdx>
    <mdx n="0" f="v">
      <t c="3" si="227">
        <n x="225"/>
        <n x="302"/>
        <n x="155"/>
      </t>
    </mdx>
    <mdx n="0" f="v">
      <t c="3" si="227">
        <n x="225"/>
        <n x="332"/>
        <n x="155"/>
      </t>
    </mdx>
    <mdx n="0" f="v">
      <t c="3" si="227">
        <n x="225"/>
        <n x="331"/>
        <n x="155"/>
      </t>
    </mdx>
    <mdx n="0" f="v">
      <t c="3" si="227">
        <n x="225"/>
        <n x="349"/>
        <n x="155"/>
      </t>
    </mdx>
    <mdx n="0" f="v">
      <t c="3" si="227">
        <n x="225"/>
        <n x="553"/>
        <n x="155"/>
      </t>
    </mdx>
    <mdx n="0" f="v">
      <t c="3" si="227">
        <n x="225"/>
        <n x="351"/>
        <n x="155"/>
      </t>
    </mdx>
    <mdx n="0" f="v">
      <t c="3" si="227">
        <n x="225"/>
        <n x="554"/>
        <n x="155"/>
      </t>
    </mdx>
    <mdx n="0" f="v">
      <t c="3" si="227">
        <n x="225"/>
        <n x="589"/>
        <n x="155"/>
      </t>
    </mdx>
    <mdx n="0" f="v">
      <t c="3" si="227">
        <n x="225"/>
        <n x="300"/>
        <n x="155"/>
      </t>
    </mdx>
    <mdx n="0" f="v">
      <t c="3" si="227">
        <n x="225"/>
        <n x="591"/>
        <n x="155"/>
      </t>
    </mdx>
    <mdx n="0" f="v">
      <t c="3" si="227">
        <n x="225"/>
        <n x="344"/>
        <n x="155"/>
      </t>
    </mdx>
    <mdx n="0" f="v">
      <t c="3" si="227">
        <n x="225"/>
        <n x="325"/>
        <n x="155"/>
      </t>
    </mdx>
    <mdx n="0" f="v">
      <t c="3" si="227">
        <n x="225"/>
        <n x="313"/>
        <n x="155"/>
      </t>
    </mdx>
    <mdx n="0" f="v">
      <t c="3" si="227">
        <n x="225"/>
        <n x="335"/>
        <n x="155"/>
      </t>
    </mdx>
    <mdx n="0" f="v">
      <t c="3" si="227">
        <n x="225"/>
        <n x="309"/>
        <n x="155"/>
      </t>
    </mdx>
    <mdx n="0" f="v">
      <t c="3" si="227">
        <n x="225"/>
        <n x="343"/>
        <n x="155"/>
      </t>
    </mdx>
    <mdx n="0" f="v">
      <t c="3" si="227">
        <n x="225"/>
        <n x="279"/>
        <n x="155"/>
      </t>
    </mdx>
    <mdx n="0" f="v">
      <t c="3" si="227">
        <n x="225"/>
        <n x="557"/>
        <n x="155"/>
      </t>
    </mdx>
    <mdx n="0" f="v">
      <t c="3" si="227">
        <n x="225"/>
        <n x="551"/>
        <n x="155"/>
      </t>
    </mdx>
    <mdx n="0" f="v">
      <t c="3" si="227">
        <n x="225"/>
        <n x="333"/>
        <n x="155"/>
      </t>
    </mdx>
    <mdx n="0" f="v">
      <t c="3" si="227">
        <n x="225"/>
        <n x="550"/>
        <n x="155"/>
      </t>
    </mdx>
    <mdx n="0" f="v">
      <t c="3" si="227">
        <n x="225"/>
        <n x="549"/>
        <n x="155"/>
      </t>
    </mdx>
    <mdx n="0" f="v">
      <t c="3" si="227">
        <n x="225"/>
        <n x="559"/>
        <n x="155"/>
      </t>
    </mdx>
    <mdx n="0" f="v">
      <t c="3" si="227">
        <n x="225"/>
        <n x="561"/>
        <n x="155"/>
      </t>
    </mdx>
    <mdx n="0" f="v">
      <t c="3" si="227">
        <n x="225"/>
        <n x="298"/>
        <n x="155"/>
      </t>
    </mdx>
    <mdx n="0" f="v">
      <t c="3" si="227">
        <n x="225"/>
        <n x="556"/>
        <n x="155"/>
      </t>
    </mdx>
    <mdx n="0" f="v">
      <t c="3" si="227">
        <n x="225"/>
        <n x="552"/>
        <n x="155"/>
      </t>
    </mdx>
    <mdx n="0" f="v">
      <t c="3" si="227">
        <n x="225"/>
        <n x="569"/>
        <n x="155"/>
      </t>
    </mdx>
    <mdx n="0" f="v">
      <t c="3" si="227">
        <n x="225"/>
        <n x="576"/>
        <n x="155"/>
      </t>
    </mdx>
    <mdx n="0" f="v">
      <t c="3" si="227">
        <n x="225"/>
        <n x="578"/>
        <n x="155"/>
      </t>
    </mdx>
    <mdx n="0" f="v">
      <t c="3" si="227">
        <n x="225"/>
        <n x="347"/>
        <n x="155"/>
      </t>
    </mdx>
    <mdx n="0" f="v">
      <t c="3" si="227">
        <n x="225"/>
        <n x="341"/>
        <n x="155"/>
      </t>
    </mdx>
    <mdx n="0" f="v">
      <t c="3" si="227">
        <n x="225"/>
        <n x="296"/>
        <n x="155"/>
      </t>
    </mdx>
    <mdx n="0" f="v">
      <t c="3" si="227">
        <n x="225"/>
        <n x="295"/>
        <n x="155"/>
      </t>
    </mdx>
    <mdx n="0" f="v">
      <t c="3" si="227">
        <n x="225"/>
        <n x="566"/>
        <n x="155"/>
      </t>
    </mdx>
    <mdx n="0" f="v">
      <t c="3" si="227">
        <n x="225"/>
        <n x="567"/>
        <n x="155"/>
      </t>
    </mdx>
    <mdx n="0" f="v">
      <t c="3" si="227">
        <n x="225"/>
        <n x="568"/>
        <n x="155"/>
      </t>
    </mdx>
    <mdx n="0" f="v">
      <t c="3" si="227">
        <n x="225"/>
        <n x="616"/>
        <n x="155"/>
      </t>
    </mdx>
    <mdx n="0" f="v">
      <t c="3" si="227">
        <n x="225"/>
        <n x="593"/>
        <n x="155"/>
      </t>
    </mdx>
    <mdx n="0" f="v">
      <t c="3" si="227">
        <n x="225"/>
        <n x="596"/>
        <n x="155"/>
      </t>
    </mdx>
    <mdx n="0" f="v">
      <t c="3" si="227">
        <n x="225"/>
        <n x="597"/>
        <n x="155"/>
      </t>
    </mdx>
    <mdx n="0" f="v">
      <t c="3" si="227">
        <n x="225"/>
        <n x="601"/>
        <n x="155"/>
      </t>
    </mdx>
    <mdx n="0" f="v">
      <t c="3" si="227">
        <n x="225"/>
        <n x="598"/>
        <n x="155"/>
      </t>
    </mdx>
    <mdx n="0" f="v">
      <t c="3" si="227">
        <n x="225"/>
        <n x="340"/>
        <n x="155"/>
      </t>
    </mdx>
    <mdx n="0" f="v">
      <t c="3" si="227">
        <n x="225"/>
        <n x="571"/>
        <n x="155"/>
      </t>
    </mdx>
    <mdx n="0" f="v">
      <t c="3" si="227">
        <n x="225"/>
        <n x="572"/>
        <n x="155"/>
      </t>
    </mdx>
    <mdx n="0" f="v">
      <t c="3" si="227">
        <n x="225"/>
        <n x="573"/>
        <n x="155"/>
      </t>
    </mdx>
    <mdx n="0" f="v">
      <t c="3" si="227">
        <n x="225"/>
        <n x="581"/>
        <n x="155"/>
      </t>
    </mdx>
    <mdx n="0" f="v">
      <t c="3" si="227">
        <n x="225"/>
        <n x="555"/>
        <n x="155"/>
      </t>
    </mdx>
    <mdx n="0" f="v">
      <t c="3" si="227">
        <n x="225"/>
        <n x="570"/>
        <n x="155"/>
      </t>
    </mdx>
    <mdx n="0" f="v">
      <t c="3" si="227">
        <n x="225"/>
        <n x="574"/>
        <n x="155"/>
      </t>
    </mdx>
    <mdx n="0" f="v">
      <t c="3" si="227">
        <n x="225"/>
        <n x="584"/>
        <n x="155"/>
      </t>
    </mdx>
    <mdx n="0" f="v">
      <t c="3" si="227">
        <n x="225"/>
        <n x="609"/>
        <n x="155"/>
      </t>
    </mdx>
    <mdx n="0" f="v">
      <t c="3" si="227">
        <n x="225"/>
        <n x="612"/>
        <n x="155"/>
      </t>
    </mdx>
    <mdx n="0" f="v">
      <t c="3" si="227">
        <n x="225"/>
        <n x="617"/>
        <n x="155"/>
      </t>
    </mdx>
    <mdx n="0" f="v">
      <t c="3" si="227">
        <n x="225"/>
        <n x="618"/>
        <n x="155"/>
      </t>
    </mdx>
    <mdx n="0" f="v">
      <t c="3" si="227">
        <n x="225"/>
        <n x="613"/>
        <n x="155"/>
      </t>
    </mdx>
    <mdx n="0" f="v">
      <t c="3" si="227">
        <n x="225"/>
        <n x="599"/>
        <n x="155"/>
      </t>
    </mdx>
    <mdx n="0" f="v">
      <t c="3" si="227">
        <n x="225"/>
        <n x="582"/>
        <n x="155"/>
      </t>
    </mdx>
    <mdx n="0" f="v">
      <t c="3" si="227">
        <n x="225"/>
        <n x="587"/>
        <n x="155"/>
      </t>
    </mdx>
    <mdx n="0" f="v">
      <t c="3" si="227">
        <n x="225"/>
        <n x="602"/>
        <n x="155"/>
      </t>
    </mdx>
    <mdx n="0" f="v">
      <t c="3" si="227">
        <n x="225"/>
        <n x="605"/>
        <n x="155"/>
      </t>
    </mdx>
    <mdx n="0" f="v">
      <t c="3" si="227">
        <n x="225"/>
        <n x="615"/>
        <n x="155"/>
      </t>
    </mdx>
    <mdx n="0" f="v">
      <t c="3" si="227">
        <n x="225"/>
        <n x="633"/>
        <n x="155"/>
      </t>
    </mdx>
    <mdx n="0" f="v">
      <t c="3" si="227">
        <n x="225"/>
        <n x="606"/>
        <n x="155"/>
      </t>
    </mdx>
    <mdx n="0" f="v">
      <t c="3" si="227">
        <n x="225"/>
        <n x="643"/>
        <n x="155"/>
      </t>
    </mdx>
    <mdx n="0" f="v">
      <t c="3" si="227">
        <n x="225"/>
        <n x="645"/>
        <n x="155"/>
      </t>
    </mdx>
    <mdx n="0" f="v">
      <t c="3" si="227">
        <n x="225"/>
        <n x="614"/>
        <n x="155"/>
      </t>
    </mdx>
    <mdx n="0" f="v">
      <t c="3" si="227">
        <n x="225"/>
        <n x="636"/>
        <n x="155"/>
      </t>
    </mdx>
    <mdx n="0" f="v">
      <t c="3" si="227">
        <n x="225"/>
        <n x="627"/>
        <n x="155"/>
      </t>
    </mdx>
    <mdx n="0" f="v">
      <t c="3" si="227">
        <n x="225"/>
        <n x="632"/>
        <n x="155"/>
      </t>
    </mdx>
    <mdx n="0" f="v">
      <t c="3" si="227">
        <n x="225"/>
        <n x="620"/>
        <n x="155"/>
      </t>
    </mdx>
    <mdx n="0" f="v">
      <t c="3" si="227">
        <n x="225"/>
        <n x="621"/>
        <n x="155"/>
      </t>
    </mdx>
    <mdx n="0" f="v">
      <t c="3" si="227">
        <n x="225"/>
        <n x="623"/>
        <n x="155"/>
      </t>
    </mdx>
    <mdx n="0" f="v">
      <t c="3" si="227">
        <n x="225"/>
        <n x="624"/>
        <n x="155"/>
      </t>
    </mdx>
    <mdx n="0" f="v">
      <t c="3" si="227">
        <n x="225"/>
        <n x="639"/>
        <n x="155"/>
      </t>
    </mdx>
    <mdx n="0" f="v">
      <t c="3" si="227">
        <n x="225"/>
        <n x="628"/>
        <n x="155"/>
      </t>
    </mdx>
    <mdx n="0" f="v">
      <t c="3" si="227">
        <n x="225"/>
        <n x="654"/>
        <n x="155"/>
      </t>
    </mdx>
    <mdx n="0" f="v">
      <t c="3" si="227">
        <n x="225"/>
        <n x="646"/>
        <n x="155"/>
      </t>
    </mdx>
    <mdx n="0" f="v">
      <t c="3" si="227">
        <n x="225"/>
        <n x="647"/>
        <n x="155"/>
      </t>
    </mdx>
    <mdx n="0" f="v">
      <t c="3" si="227">
        <n x="225"/>
        <n x="650"/>
        <n x="155"/>
      </t>
    </mdx>
    <mdx n="0" f="v">
      <t c="3" si="227">
        <n x="225"/>
        <n x="652"/>
        <n x="155"/>
      </t>
    </mdx>
    <mdx n="0" f="v">
      <t c="3" si="227">
        <n x="225"/>
        <n x="653"/>
        <n x="155"/>
      </t>
    </mdx>
    <mdx n="0" f="v">
      <t c="3" si="227">
        <n x="225"/>
        <n x="641"/>
        <n x="155"/>
      </t>
    </mdx>
    <mdx n="0" f="v">
      <t c="3" si="227">
        <n x="225"/>
        <n x="607"/>
        <n x="155"/>
      </t>
    </mdx>
    <mdx n="0" f="v">
      <t c="3" si="227">
        <n x="225"/>
        <n x="629"/>
        <n x="155"/>
      </t>
    </mdx>
    <mdx n="0" f="v">
      <t c="3" si="227">
        <n x="225"/>
        <n x="626"/>
        <n x="155"/>
      </t>
    </mdx>
    <mdx n="0" f="v">
      <t c="3" si="227">
        <n x="225"/>
        <n x="631"/>
        <n x="155"/>
      </t>
    </mdx>
    <mdx n="0" f="v">
      <t c="3" si="227">
        <n x="225"/>
        <n x="642"/>
        <n x="155"/>
      </t>
    </mdx>
    <mdx n="0" f="v">
      <t c="3" si="227">
        <n x="225"/>
        <n x="589"/>
        <n x="131"/>
      </t>
    </mdx>
    <mdx n="0" f="v">
      <t c="3" si="227">
        <n x="225"/>
        <n x="282"/>
        <n x="131"/>
      </t>
    </mdx>
    <mdx n="0" f="v">
      <t c="3" si="227">
        <n x="225"/>
        <n x="315"/>
        <n x="131"/>
      </t>
    </mdx>
    <mdx n="0" f="v">
      <t c="3" si="227">
        <n x="225"/>
        <n x="314"/>
        <n x="131"/>
      </t>
    </mdx>
    <mdx n="0" f="v">
      <t c="3" si="227">
        <n x="225"/>
        <n x="339"/>
        <n x="131"/>
      </t>
    </mdx>
    <mdx n="0" f="v">
      <t c="3" si="227">
        <n x="225"/>
        <n x="324"/>
        <n x="131"/>
      </t>
    </mdx>
    <mdx n="0" f="v">
      <t c="3" si="227">
        <n x="225"/>
        <n x="312"/>
        <n x="131"/>
      </t>
    </mdx>
    <mdx n="0" f="v">
      <t c="3" si="227">
        <n x="225"/>
        <n x="310"/>
        <n x="131"/>
      </t>
    </mdx>
    <mdx n="0" f="v">
      <t c="3" si="227">
        <n x="225"/>
        <n x="308"/>
        <n x="131"/>
      </t>
    </mdx>
    <mdx n="0" f="v">
      <t c="3" si="227">
        <n x="225"/>
        <n x="306"/>
        <n x="131"/>
      </t>
    </mdx>
    <mdx n="0" f="v">
      <t c="3" si="227">
        <n x="225"/>
        <n x="305"/>
        <n x="131"/>
      </t>
    </mdx>
    <mdx n="0" f="v">
      <t c="3" si="227">
        <n x="225"/>
        <n x="323"/>
        <n x="131"/>
      </t>
    </mdx>
    <mdx n="0" f="v">
      <t c="3" si="227">
        <n x="225"/>
        <n x="291"/>
        <n x="131"/>
      </t>
    </mdx>
    <mdx n="0" f="v">
      <t c="3" si="227">
        <n x="225"/>
        <n x="303"/>
        <n x="131"/>
      </t>
    </mdx>
    <mdx n="0" f="v">
      <t c="3" si="227">
        <n x="225"/>
        <n x="352"/>
        <n x="131"/>
      </t>
    </mdx>
    <mdx n="0" f="v">
      <t c="3" si="227">
        <n x="225"/>
        <n x="302"/>
        <n x="131"/>
      </t>
    </mdx>
    <mdx n="0" f="v">
      <t c="3" si="227">
        <n x="225"/>
        <n x="342"/>
        <n x="131"/>
      </t>
    </mdx>
    <mdx n="0" f="v">
      <t c="3" si="227">
        <n x="225"/>
        <n x="332"/>
        <n x="131"/>
      </t>
    </mdx>
    <mdx n="0" f="v">
      <t c="3" si="227">
        <n x="225"/>
        <n x="331"/>
        <n x="131"/>
      </t>
    </mdx>
    <mdx n="0" f="v">
      <t c="3" si="227">
        <n x="225"/>
        <n x="349"/>
        <n x="131"/>
      </t>
    </mdx>
    <mdx n="0" f="v">
      <t c="3" si="227">
        <n x="225"/>
        <n x="553"/>
        <n x="131"/>
      </t>
    </mdx>
    <mdx n="0" f="v">
      <t c="3" si="227">
        <n x="225"/>
        <n x="330"/>
        <n x="131"/>
      </t>
    </mdx>
    <mdx n="0" f="v">
      <t c="3" si="227">
        <n x="225"/>
        <n x="351"/>
        <n x="131"/>
      </t>
    </mdx>
    <mdx n="0" f="v">
      <t c="3" si="227">
        <n x="225"/>
        <n x="554"/>
        <n x="131"/>
      </t>
    </mdx>
    <mdx n="0" f="v">
      <t c="3" si="227">
        <n x="225"/>
        <n x="298"/>
        <n x="131"/>
      </t>
    </mdx>
    <mdx n="0" f="v">
      <t c="3" si="227">
        <n x="225"/>
        <n x="552"/>
        <n x="131"/>
      </t>
    </mdx>
    <mdx n="0" f="v">
      <t c="3" si="227">
        <n x="225"/>
        <n x="591"/>
        <n x="131"/>
      </t>
    </mdx>
    <mdx n="0" f="v">
      <t c="3" si="227">
        <n x="225"/>
        <n x="344"/>
        <n x="131"/>
      </t>
    </mdx>
    <mdx n="0" f="v">
      <t c="3" si="227">
        <n x="225"/>
        <n x="325"/>
        <n x="131"/>
      </t>
    </mdx>
    <mdx n="0" f="v">
      <t c="3" si="227">
        <n x="225"/>
        <n x="313"/>
        <n x="131"/>
      </t>
    </mdx>
    <mdx n="0" f="v">
      <t c="3" si="227">
        <n x="225"/>
        <n x="335"/>
        <n x="131"/>
      </t>
    </mdx>
    <mdx n="0" f="v">
      <t c="3" si="227">
        <n x="225"/>
        <n x="309"/>
        <n x="131"/>
      </t>
    </mdx>
    <mdx n="0" f="v">
      <t c="3" si="227">
        <n x="225"/>
        <n x="334"/>
        <n x="131"/>
      </t>
    </mdx>
    <mdx n="0" f="v">
      <t c="3" si="227">
        <n x="225"/>
        <n x="343"/>
        <n x="131"/>
      </t>
    </mdx>
    <mdx n="0" f="v">
      <t c="3" si="227">
        <n x="225"/>
        <n x="279"/>
        <n x="131"/>
      </t>
    </mdx>
    <mdx n="0" f="v">
      <t c="3" si="227">
        <n x="225"/>
        <n x="557"/>
        <n x="131"/>
      </t>
    </mdx>
    <mdx n="0" f="v">
      <t c="3" si="227">
        <n x="225"/>
        <n x="551"/>
        <n x="131"/>
      </t>
    </mdx>
    <mdx n="0" f="v">
      <t c="3" si="227">
        <n x="225"/>
        <n x="333"/>
        <n x="131"/>
      </t>
    </mdx>
    <mdx n="0" f="v">
      <t c="3" si="227">
        <n x="225"/>
        <n x="550"/>
        <n x="131"/>
      </t>
    </mdx>
    <mdx n="0" f="v">
      <t c="3" si="227">
        <n x="225"/>
        <n x="549"/>
        <n x="131"/>
      </t>
    </mdx>
    <mdx n="0" f="v">
      <t c="3" si="227">
        <n x="225"/>
        <n x="558"/>
        <n x="131"/>
      </t>
    </mdx>
    <mdx n="0" f="v">
      <t c="3" si="227">
        <n x="225"/>
        <n x="559"/>
        <n x="131"/>
      </t>
    </mdx>
    <mdx n="0" f="v">
      <t c="3" si="227">
        <n x="225"/>
        <n x="560"/>
        <n x="131"/>
      </t>
    </mdx>
    <mdx n="0" f="v">
      <t c="3" si="227">
        <n x="225"/>
        <n x="561"/>
        <n x="131"/>
      </t>
    </mdx>
    <mdx n="0" f="v">
      <t c="3" si="227">
        <n x="225"/>
        <n x="562"/>
        <n x="131"/>
      </t>
    </mdx>
    <mdx n="0" f="v">
      <t c="3" si="227">
        <n x="225"/>
        <n x="300"/>
        <n x="131"/>
      </t>
    </mdx>
    <mdx n="0" f="v">
      <t c="3" si="227">
        <n x="225"/>
        <n x="601"/>
        <n x="131"/>
      </t>
    </mdx>
    <mdx n="0" f="v">
      <t c="3" si="227">
        <n x="225"/>
        <n x="354"/>
        <n x="131"/>
      </t>
    </mdx>
    <mdx n="0" f="v">
      <t c="3" si="227">
        <n x="225"/>
        <n x="575"/>
        <n x="131"/>
      </t>
    </mdx>
    <mdx n="0" f="v">
      <t c="3" si="227">
        <n x="225"/>
        <n x="576"/>
        <n x="131"/>
      </t>
    </mdx>
    <mdx n="0" f="v">
      <t c="3" si="227">
        <n x="225"/>
        <n x="577"/>
        <n x="131"/>
      </t>
    </mdx>
    <mdx n="0" f="v">
      <t c="3" si="227">
        <n x="225"/>
        <n x="578"/>
        <n x="131"/>
      </t>
    </mdx>
    <mdx n="0" f="v">
      <t c="3" si="227">
        <n x="225"/>
        <n x="579"/>
        <n x="131"/>
      </t>
    </mdx>
    <mdx n="0" f="v">
      <t c="3" si="227">
        <n x="225"/>
        <n x="353"/>
        <n x="131"/>
      </t>
    </mdx>
    <mdx n="0" f="v">
      <t c="3" si="227">
        <n x="225"/>
        <n x="347"/>
        <n x="131"/>
      </t>
    </mdx>
    <mdx n="0" f="v">
      <t c="3" si="227">
        <n x="225"/>
        <n x="569"/>
        <n x="131"/>
      </t>
    </mdx>
    <mdx n="0" f="v">
      <t c="3" si="227">
        <n x="225"/>
        <n x="590"/>
        <n x="131"/>
      </t>
    </mdx>
    <mdx n="0" f="v">
      <t c="3" si="227">
        <n x="225"/>
        <n x="592"/>
        <n x="131"/>
      </t>
    </mdx>
    <mdx n="0" f="v">
      <t c="3" si="227">
        <n x="225"/>
        <n x="341"/>
        <n x="131"/>
      </t>
    </mdx>
    <mdx n="0" f="v">
      <t c="3" si="227">
        <n x="225"/>
        <n x="296"/>
        <n x="131"/>
      </t>
    </mdx>
    <mdx n="0" f="v">
      <t c="3" si="227">
        <n x="225"/>
        <n x="295"/>
        <n x="131"/>
      </t>
    </mdx>
    <mdx n="0" f="v">
      <t c="3" si="227">
        <n x="225"/>
        <n x="563"/>
        <n x="131"/>
      </t>
    </mdx>
    <mdx n="0" f="v">
      <t c="3" si="227">
        <n x="225"/>
        <n x="564"/>
        <n x="131"/>
      </t>
    </mdx>
    <mdx n="0" f="v">
      <t c="3" si="227">
        <n x="225"/>
        <n x="565"/>
        <n x="131"/>
      </t>
    </mdx>
    <mdx n="0" f="v">
      <t c="3" si="227">
        <n x="225"/>
        <n x="566"/>
        <n x="131"/>
      </t>
    </mdx>
    <mdx n="0" f="v">
      <t c="3" si="227">
        <n x="225"/>
        <n x="567"/>
        <n x="131"/>
      </t>
    </mdx>
    <mdx n="0" f="v">
      <t c="3" si="227">
        <n x="225"/>
        <n x="568"/>
        <n x="131"/>
      </t>
    </mdx>
    <mdx n="0" f="v">
      <t c="3" si="227">
        <n x="225"/>
        <n x="593"/>
        <n x="131"/>
      </t>
    </mdx>
    <mdx n="0" f="v">
      <t c="3" si="227">
        <n x="225"/>
        <n x="594"/>
        <n x="131"/>
      </t>
    </mdx>
    <mdx n="0" f="v">
      <t c="3" si="227">
        <n x="225"/>
        <n x="595"/>
        <n x="131"/>
      </t>
    </mdx>
    <mdx n="0" f="v">
      <t c="3" si="227">
        <n x="225"/>
        <n x="596"/>
        <n x="131"/>
      </t>
    </mdx>
    <mdx n="0" f="v">
      <t c="3" si="227">
        <n x="225"/>
        <n x="584"/>
        <n x="131"/>
      </t>
    </mdx>
    <mdx n="0" f="v">
      <t c="3" si="227">
        <n x="225"/>
        <n x="598"/>
        <n x="131"/>
      </t>
    </mdx>
    <mdx n="0" f="v">
      <t c="3" si="227">
        <n x="225"/>
        <n x="644"/>
        <n x="131"/>
      </t>
    </mdx>
    <mdx n="0" f="v">
      <t c="3" si="227">
        <n x="225"/>
        <n x="588"/>
        <n x="131"/>
      </t>
    </mdx>
    <mdx n="0" f="v">
      <t c="3" si="227">
        <n x="225"/>
        <n x="585"/>
        <n x="131"/>
      </t>
    </mdx>
    <mdx n="0" f="v">
      <t c="3" si="227">
        <n x="225"/>
        <n x="613"/>
        <n x="131"/>
      </t>
    </mdx>
    <mdx n="0" f="v">
      <t c="3" si="227">
        <n x="225"/>
        <n x="340"/>
        <n x="131"/>
      </t>
    </mdx>
    <mdx n="0" f="v">
      <t c="3" si="227">
        <n x="225"/>
        <n x="571"/>
        <n x="131"/>
      </t>
    </mdx>
    <mdx n="0" f="v">
      <t c="3" si="227">
        <n x="225"/>
        <n x="572"/>
        <n x="131"/>
      </t>
    </mdx>
    <mdx n="0" f="v">
      <t c="3" si="227">
        <n x="225"/>
        <n x="580"/>
        <n x="131"/>
      </t>
    </mdx>
    <mdx n="0" f="v">
      <t c="3" si="227">
        <n x="225"/>
        <n x="573"/>
        <n x="131"/>
      </t>
    </mdx>
    <mdx n="0" f="v">
      <t c="3" si="227">
        <n x="225"/>
        <n x="581"/>
        <n x="131"/>
      </t>
    </mdx>
    <mdx n="0" f="v">
      <t c="3" si="227">
        <n x="225"/>
        <n x="583"/>
        <n x="131"/>
      </t>
    </mdx>
    <mdx n="0" f="v">
      <t c="3" si="227">
        <n x="225"/>
        <n x="555"/>
        <n x="131"/>
      </t>
    </mdx>
    <mdx n="0" f="v">
      <t c="3" si="227">
        <n x="225"/>
        <n x="570"/>
        <n x="131"/>
      </t>
    </mdx>
    <mdx n="0" f="v">
      <t c="3" si="227">
        <n x="225"/>
        <n x="574"/>
        <n x="131"/>
      </t>
    </mdx>
    <mdx n="0" f="v">
      <t c="3" si="227">
        <n x="225"/>
        <n x="597"/>
        <n x="131"/>
      </t>
    </mdx>
    <mdx n="0" f="v">
      <t c="3" si="227">
        <n x="225"/>
        <n x="615"/>
        <n x="131"/>
      </t>
    </mdx>
    <mdx n="0" f="v">
      <t c="3" si="227">
        <n x="225"/>
        <n x="616"/>
        <n x="131"/>
      </t>
    </mdx>
    <mdx n="0" f="v">
      <t c="3" si="227">
        <n x="225"/>
        <n x="609"/>
        <n x="131"/>
      </t>
    </mdx>
    <mdx n="0" f="v">
      <t c="3" si="227">
        <n x="225"/>
        <n x="610"/>
        <n x="131"/>
      </t>
    </mdx>
    <mdx n="0" f="v">
      <t c="3" si="227">
        <n x="225"/>
        <n x="611"/>
        <n x="131"/>
      </t>
    </mdx>
    <mdx n="0" f="v">
      <t c="3" si="227">
        <n x="225"/>
        <n x="612"/>
        <n x="131"/>
      </t>
    </mdx>
    <mdx n="0" f="v">
      <t c="3" si="227">
        <n x="225"/>
        <n x="617"/>
        <n x="131"/>
      </t>
    </mdx>
    <mdx n="0" f="v">
      <t c="3" si="227">
        <n x="225"/>
        <n x="618"/>
        <n x="131"/>
      </t>
    </mdx>
    <mdx n="0" f="v">
      <t c="3" si="227">
        <n x="225"/>
        <n x="599"/>
        <n x="131"/>
      </t>
    </mdx>
    <mdx n="0" f="v">
      <t c="3" si="227">
        <n x="225"/>
        <n x="582"/>
        <n x="131"/>
      </t>
    </mdx>
    <mdx n="0" f="v">
      <t c="3" si="227">
        <n x="225"/>
        <n x="586"/>
        <n x="131"/>
      </t>
    </mdx>
    <mdx n="0" f="v">
      <t c="3" si="227">
        <n x="225"/>
        <n x="600"/>
        <n x="131"/>
      </t>
    </mdx>
    <mdx n="0" f="v">
      <t c="3" si="227">
        <n x="225"/>
        <n x="587"/>
        <n x="131"/>
      </t>
    </mdx>
    <mdx n="0" f="v">
      <t c="3" si="227">
        <n x="225"/>
        <n x="602"/>
        <n x="131"/>
      </t>
    </mdx>
    <mdx n="0" f="v">
      <t c="3" si="227">
        <n x="225"/>
        <n x="603"/>
        <n x="131"/>
      </t>
    </mdx>
    <mdx n="0" f="v">
      <t c="3" si="227">
        <n x="225"/>
        <n x="604"/>
        <n x="131"/>
      </t>
    </mdx>
    <mdx n="0" f="v">
      <t c="3" si="227">
        <n x="225"/>
        <n x="605"/>
        <n x="131"/>
      </t>
    </mdx>
    <mdx n="0" f="v">
      <t c="3" si="227">
        <n x="225"/>
        <n x="645"/>
        <n x="131"/>
      </t>
    </mdx>
    <mdx n="0" f="v">
      <t c="3" si="227">
        <n x="225"/>
        <n x="639"/>
        <n x="131"/>
      </t>
    </mdx>
    <mdx n="0" f="v">
      <t c="3" si="227">
        <n x="225"/>
        <n x="608"/>
        <n x="131"/>
      </t>
    </mdx>
    <mdx n="0" f="v">
      <t c="3" si="227">
        <n x="225"/>
        <n x="614"/>
        <n x="131"/>
      </t>
    </mdx>
    <mdx n="0" f="v">
      <t c="3" si="227">
        <n x="225"/>
        <n x="635"/>
        <n x="131"/>
      </t>
    </mdx>
    <mdx n="0" f="v">
      <t c="3" si="227">
        <n x="225"/>
        <n x="636"/>
        <n x="131"/>
      </t>
    </mdx>
    <mdx n="0" f="v">
      <t c="3" si="227">
        <n x="225"/>
        <n x="637"/>
        <n x="131"/>
      </t>
    </mdx>
    <mdx n="0" f="v">
      <t c="3" si="227">
        <n x="225"/>
        <n x="628"/>
        <n x="131"/>
      </t>
    </mdx>
    <mdx n="0" f="v">
      <t c="3" si="227">
        <n x="225"/>
        <n x="606"/>
        <n x="131"/>
      </t>
    </mdx>
    <mdx n="0" f="v">
      <t c="3" si="227">
        <n x="225"/>
        <n x="625"/>
        <n x="131"/>
      </t>
    </mdx>
    <mdx n="0" f="v">
      <t c="3" si="227">
        <n x="225"/>
        <n x="633"/>
        <n x="131"/>
      </t>
    </mdx>
    <mdx n="0" f="v">
      <t c="3" si="227">
        <n x="225"/>
        <n x="627"/>
        <n x="131"/>
      </t>
    </mdx>
    <mdx n="0" f="v">
      <t c="3" si="227">
        <n x="225"/>
        <n x="643"/>
        <n x="131"/>
      </t>
    </mdx>
    <mdx n="0" f="v">
      <t c="3" si="227">
        <n x="225"/>
        <n x="619"/>
        <n x="131"/>
      </t>
    </mdx>
    <mdx n="0" f="v">
      <t c="3" si="227">
        <n x="225"/>
        <n x="620"/>
        <n x="131"/>
      </t>
    </mdx>
    <mdx n="0" f="v">
      <t c="3" si="227">
        <n x="225"/>
        <n x="621"/>
        <n x="131"/>
      </t>
    </mdx>
    <mdx n="0" f="v">
      <t c="3" si="227">
        <n x="225"/>
        <n x="622"/>
        <n x="131"/>
      </t>
    </mdx>
    <mdx n="0" f="v">
      <t c="3" si="227">
        <n x="225"/>
        <n x="623"/>
        <n x="131"/>
      </t>
    </mdx>
    <mdx n="0" f="v">
      <t c="3" si="227">
        <n x="225"/>
        <n x="624"/>
        <n x="131"/>
      </t>
    </mdx>
    <mdx n="0" f="v">
      <t c="3" si="227">
        <n x="225"/>
        <n x="632"/>
        <n x="131"/>
      </t>
    </mdx>
    <mdx n="0" f="v">
      <t c="3" si="227">
        <n x="225"/>
        <n x="646"/>
        <n x="131"/>
      </t>
    </mdx>
    <mdx n="0" f="v">
      <t c="3" si="227">
        <n x="225"/>
        <n x="647"/>
        <n x="131"/>
      </t>
    </mdx>
    <mdx n="0" f="v">
      <t c="3" si="227">
        <n x="225"/>
        <n x="648"/>
        <n x="131"/>
      </t>
    </mdx>
    <mdx n="0" f="v">
      <t c="3" si="227">
        <n x="225"/>
        <n x="649"/>
        <n x="131"/>
      </t>
    </mdx>
    <mdx n="0" f="v">
      <t c="3" si="227">
        <n x="225"/>
        <n x="650"/>
        <n x="131"/>
      </t>
    </mdx>
    <mdx n="0" f="v">
      <t c="3" si="227">
        <n x="225"/>
        <n x="651"/>
        <n x="131"/>
      </t>
    </mdx>
    <mdx n="0" f="v">
      <t c="3" si="227">
        <n x="225"/>
        <n x="652"/>
        <n x="131"/>
      </t>
    </mdx>
    <mdx n="0" f="v">
      <t c="3" si="227">
        <n x="225"/>
        <n x="653"/>
        <n x="131"/>
      </t>
    </mdx>
    <mdx n="0" f="v">
      <t c="3" si="227">
        <n x="225"/>
        <n x="654"/>
        <n x="131"/>
      </t>
    </mdx>
    <mdx n="0" f="v">
      <t c="3" si="227">
        <n x="225"/>
        <n x="641"/>
        <n x="131"/>
      </t>
    </mdx>
    <mdx n="0" f="v">
      <t c="3" si="227">
        <n x="225"/>
        <n x="640"/>
        <n x="131"/>
      </t>
    </mdx>
    <mdx n="0" f="v">
      <t c="3" si="227">
        <n x="225"/>
        <n x="630"/>
        <n x="131"/>
      </t>
    </mdx>
    <mdx n="0" f="v">
      <t c="3" si="227">
        <n x="225"/>
        <n x="607"/>
        <n x="131"/>
      </t>
    </mdx>
    <mdx n="0" f="v">
      <t c="3" si="227">
        <n x="225"/>
        <n x="629"/>
        <n x="131"/>
      </t>
    </mdx>
    <mdx n="0" f="v">
      <t c="3" si="227">
        <n x="225"/>
        <n x="626"/>
        <n x="131"/>
      </t>
    </mdx>
    <mdx n="0" f="v">
      <t c="3" si="227">
        <n x="225"/>
        <n x="631"/>
        <n x="131"/>
      </t>
    </mdx>
    <mdx n="0" f="v">
      <t c="3" si="227">
        <n x="225"/>
        <n x="634"/>
        <n x="131"/>
      </t>
    </mdx>
    <mdx n="0" f="v">
      <t c="3" si="227">
        <n x="225"/>
        <n x="638"/>
        <n x="131"/>
      </t>
    </mdx>
    <mdx n="0" f="v">
      <t c="3" si="227">
        <n x="225"/>
        <n x="655"/>
        <n x="131"/>
      </t>
    </mdx>
    <mdx n="0" f="v">
      <t c="3" si="227">
        <n x="225"/>
        <n x="642"/>
        <n x="131"/>
      </t>
    </mdx>
    <mdx n="0" f="v">
      <t c="3" si="227">
        <n x="225"/>
        <n x="282"/>
        <n x="133"/>
      </t>
    </mdx>
    <mdx n="0" f="v">
      <t c="3" si="227">
        <n x="225"/>
        <n x="315"/>
        <n x="133"/>
      </t>
    </mdx>
    <mdx n="0" f="v">
      <t c="3" si="227">
        <n x="225"/>
        <n x="314"/>
        <n x="133"/>
      </t>
    </mdx>
    <mdx n="0" f="v">
      <t c="3" si="227">
        <n x="225"/>
        <n x="339"/>
        <n x="133"/>
      </t>
    </mdx>
    <mdx n="0" f="v">
      <t c="3" si="227">
        <n x="225"/>
        <n x="324"/>
        <n x="133"/>
      </t>
    </mdx>
    <mdx n="0" f="v">
      <t c="3" si="227">
        <n x="225"/>
        <n x="312"/>
        <n x="133"/>
      </t>
    </mdx>
    <mdx n="0" f="v">
      <t c="3" si="227">
        <n x="225"/>
        <n x="310"/>
        <n x="133"/>
      </t>
    </mdx>
    <mdx n="0" f="v">
      <t c="3" si="227">
        <n x="225"/>
        <n x="308"/>
        <n x="133"/>
      </t>
    </mdx>
    <mdx n="0" f="v">
      <t c="3" si="227">
        <n x="225"/>
        <n x="306"/>
        <n x="133"/>
      </t>
    </mdx>
    <mdx n="0" f="v">
      <t c="3" si="227">
        <n x="225"/>
        <n x="305"/>
        <n x="133"/>
      </t>
    </mdx>
    <mdx n="0" f="v">
      <t c="3" si="227">
        <n x="225"/>
        <n x="323"/>
        <n x="133"/>
      </t>
    </mdx>
    <mdx n="0" f="v">
      <t c="3" si="227">
        <n x="225"/>
        <n x="291"/>
        <n x="133"/>
      </t>
    </mdx>
    <mdx n="0" f="v">
      <t c="3" si="227">
        <n x="225"/>
        <n x="303"/>
        <n x="133"/>
      </t>
    </mdx>
    <mdx n="0" f="v">
      <t c="3" si="227">
        <n x="225"/>
        <n x="352"/>
        <n x="133"/>
      </t>
    </mdx>
    <mdx n="0" f="v">
      <t c="3" si="227">
        <n x="225"/>
        <n x="302"/>
        <n x="133"/>
      </t>
    </mdx>
    <mdx n="0" f="v">
      <t c="3" si="227">
        <n x="225"/>
        <n x="342"/>
        <n x="133"/>
      </t>
    </mdx>
    <mdx n="0" f="v">
      <t c="3" si="227">
        <n x="225"/>
        <n x="332"/>
        <n x="133"/>
      </t>
    </mdx>
    <mdx n="0" f="v">
      <t c="3" si="227">
        <n x="225"/>
        <n x="331"/>
        <n x="133"/>
      </t>
    </mdx>
    <mdx n="0" f="v">
      <t c="3" si="227">
        <n x="225"/>
        <n x="349"/>
        <n x="133"/>
      </t>
    </mdx>
    <mdx n="0" f="v">
      <t c="3" si="227">
        <n x="225"/>
        <n x="553"/>
        <n x="133"/>
      </t>
    </mdx>
    <mdx n="0" f="v">
      <t c="3" si="227">
        <n x="225"/>
        <n x="330"/>
        <n x="133"/>
      </t>
    </mdx>
    <mdx n="0" f="v">
      <t c="3" si="227">
        <n x="225"/>
        <n x="351"/>
        <n x="133"/>
      </t>
    </mdx>
    <mdx n="0" f="v">
      <t c="3" si="227">
        <n x="225"/>
        <n x="554"/>
        <n x="133"/>
      </t>
    </mdx>
    <mdx n="0" f="v">
      <t c="3" si="227">
        <n x="225"/>
        <n x="556"/>
        <n x="133"/>
      </t>
    </mdx>
    <mdx n="0" f="v">
      <t c="3" si="227">
        <n x="225"/>
        <n x="591"/>
        <n x="133"/>
      </t>
    </mdx>
    <mdx n="0" f="v">
      <t c="3" si="227">
        <n x="225"/>
        <n x="592"/>
        <n x="133"/>
      </t>
    </mdx>
    <mdx n="0" f="v">
      <t c="3" si="227">
        <n x="225"/>
        <n x="300"/>
        <n x="133"/>
      </t>
    </mdx>
    <mdx n="0" f="v">
      <t c="3" si="227">
        <n x="225"/>
        <n x="344"/>
        <n x="133"/>
      </t>
    </mdx>
    <mdx n="0" f="v">
      <t c="3" si="227">
        <n x="225"/>
        <n x="325"/>
        <n x="133"/>
      </t>
    </mdx>
    <mdx n="0" f="v">
      <t c="3" si="227">
        <n x="225"/>
        <n x="313"/>
        <n x="133"/>
      </t>
    </mdx>
    <mdx n="0" f="v">
      <t c="3" si="227">
        <n x="225"/>
        <n x="335"/>
        <n x="133"/>
      </t>
    </mdx>
    <mdx n="0" f="v">
      <t c="3" si="227">
        <n x="225"/>
        <n x="309"/>
        <n x="133"/>
      </t>
    </mdx>
    <mdx n="0" f="v">
      <t c="3" si="227">
        <n x="225"/>
        <n x="334"/>
        <n x="133"/>
      </t>
    </mdx>
    <mdx n="0" f="v">
      <t c="3" si="227">
        <n x="225"/>
        <n x="343"/>
        <n x="133"/>
      </t>
    </mdx>
    <mdx n="0" f="v">
      <t c="3" si="227">
        <n x="225"/>
        <n x="279"/>
        <n x="133"/>
      </t>
    </mdx>
    <mdx n="0" f="v">
      <t c="3" si="227">
        <n x="225"/>
        <n x="557"/>
        <n x="133"/>
      </t>
    </mdx>
    <mdx n="0" f="v">
      <t c="3" si="227">
        <n x="225"/>
        <n x="551"/>
        <n x="133"/>
      </t>
    </mdx>
    <mdx n="0" f="v">
      <t c="3" si="227">
        <n x="225"/>
        <n x="333"/>
        <n x="133"/>
      </t>
    </mdx>
    <mdx n="0" f="v">
      <t c="3" si="227">
        <n x="225"/>
        <n x="550"/>
        <n x="133"/>
      </t>
    </mdx>
    <mdx n="0" f="v">
      <t c="3" si="227">
        <n x="225"/>
        <n x="549"/>
        <n x="133"/>
      </t>
    </mdx>
    <mdx n="0" f="v">
      <t c="3" si="227">
        <n x="225"/>
        <n x="558"/>
        <n x="133"/>
      </t>
    </mdx>
    <mdx n="0" f="v">
      <t c="3" si="227">
        <n x="225"/>
        <n x="559"/>
        <n x="133"/>
      </t>
    </mdx>
    <mdx n="0" f="v">
      <t c="3" si="227">
        <n x="225"/>
        <n x="560"/>
        <n x="133"/>
      </t>
    </mdx>
    <mdx n="0" f="v">
      <t c="3" si="227">
        <n x="225"/>
        <n x="561"/>
        <n x="133"/>
      </t>
    </mdx>
    <mdx n="0" f="v">
      <t c="3" si="227">
        <n x="225"/>
        <n x="562"/>
        <n x="133"/>
      </t>
    </mdx>
    <mdx n="0" f="v">
      <t c="3" si="227">
        <n x="225"/>
        <n x="298"/>
        <n x="133"/>
      </t>
    </mdx>
    <mdx n="0" f="v">
      <t c="3" si="227">
        <n x="225"/>
        <n x="552"/>
        <n x="133"/>
      </t>
    </mdx>
    <mdx n="0" f="v">
      <t c="3" si="227">
        <n x="225"/>
        <n x="589"/>
        <n x="133"/>
      </t>
    </mdx>
    <mdx n="0" f="v">
      <t c="3" si="227">
        <n x="225"/>
        <n x="354"/>
        <n x="133"/>
      </t>
    </mdx>
    <mdx n="0" f="v">
      <t c="3" si="227">
        <n x="225"/>
        <n x="575"/>
        <n x="133"/>
      </t>
    </mdx>
    <mdx n="0" f="v">
      <t c="3" si="227">
        <n x="225"/>
        <n x="576"/>
        <n x="133"/>
      </t>
    </mdx>
    <mdx n="0" f="v">
      <t c="3" si="227">
        <n x="225"/>
        <n x="577"/>
        <n x="133"/>
      </t>
    </mdx>
    <mdx n="0" f="v">
      <t c="3" si="227">
        <n x="225"/>
        <n x="578"/>
        <n x="133"/>
      </t>
    </mdx>
    <mdx n="0" f="v">
      <t c="3" si="227">
        <n x="225"/>
        <n x="579"/>
        <n x="133"/>
      </t>
    </mdx>
    <mdx n="0" f="v">
      <t c="3" si="227">
        <n x="225"/>
        <n x="353"/>
        <n x="133"/>
      </t>
    </mdx>
    <mdx n="0" f="v">
      <t c="3" si="227">
        <n x="225"/>
        <n x="347"/>
        <n x="133"/>
      </t>
    </mdx>
    <mdx n="0" f="v">
      <t c="3" si="227">
        <n x="225"/>
        <n x="590"/>
        <n x="133"/>
      </t>
    </mdx>
    <mdx n="0" f="v">
      <t c="3" si="227">
        <n x="225"/>
        <n x="569"/>
        <n x="133"/>
      </t>
    </mdx>
    <mdx n="0" f="v">
      <t c="3" si="227">
        <n x="225"/>
        <n x="588"/>
        <n x="133"/>
      </t>
    </mdx>
    <mdx n="0" f="v">
      <t c="3" si="227">
        <n x="225"/>
        <n x="341"/>
        <n x="133"/>
      </t>
    </mdx>
    <mdx n="0" f="v">
      <t c="3" si="227">
        <n x="225"/>
        <n x="296"/>
        <n x="133"/>
      </t>
    </mdx>
    <mdx n="0" f="v">
      <t c="3" si="227">
        <n x="225"/>
        <n x="295"/>
        <n x="133"/>
      </t>
    </mdx>
    <mdx n="0" f="v">
      <t c="3" si="227">
        <n x="225"/>
        <n x="563"/>
        <n x="133"/>
      </t>
    </mdx>
    <mdx n="0" f="v">
      <t c="3" si="227">
        <n x="225"/>
        <n x="564"/>
        <n x="133"/>
      </t>
    </mdx>
    <mdx n="0" f="v">
      <t c="3" si="227">
        <n x="225"/>
        <n x="565"/>
        <n x="133"/>
      </t>
    </mdx>
    <mdx n="0" f="v">
      <t c="3" si="227">
        <n x="225"/>
        <n x="566"/>
        <n x="133"/>
      </t>
    </mdx>
    <mdx n="0" f="v">
      <t c="3" si="227">
        <n x="225"/>
        <n x="567"/>
        <n x="133"/>
      </t>
    </mdx>
    <mdx n="0" f="v">
      <t c="3" si="227">
        <n x="225"/>
        <n x="568"/>
        <n x="133"/>
      </t>
    </mdx>
    <mdx n="0" f="v">
      <t c="3" si="227">
        <n x="225"/>
        <n x="598"/>
        <n x="133"/>
      </t>
    </mdx>
    <mdx n="0" f="v">
      <t c="3" si="227">
        <n x="225"/>
        <n x="618"/>
        <n x="133"/>
      </t>
    </mdx>
    <mdx n="0" f="v">
      <t c="3" si="227">
        <n x="225"/>
        <n x="593"/>
        <n x="133"/>
      </t>
    </mdx>
    <mdx n="0" f="v">
      <t c="3" si="227">
        <n x="225"/>
        <n x="594"/>
        <n x="133"/>
      </t>
    </mdx>
    <mdx n="0" f="v">
      <t c="3" si="227">
        <n x="225"/>
        <n x="595"/>
        <n x="133"/>
      </t>
    </mdx>
    <mdx n="0" f="v">
      <t c="3" si="227">
        <n x="225"/>
        <n x="596"/>
        <n x="133"/>
      </t>
    </mdx>
    <mdx n="0" f="v">
      <t c="3" si="227">
        <n x="225"/>
        <n x="597"/>
        <n x="133"/>
      </t>
    </mdx>
    <mdx n="0" f="v">
      <t c="3" si="227">
        <n x="225"/>
        <n x="601"/>
        <n x="133"/>
      </t>
    </mdx>
    <mdx n="0" f="v">
      <t c="3" si="227">
        <n x="225"/>
        <n x="340"/>
        <n x="133"/>
      </t>
    </mdx>
    <mdx n="0" f="v">
      <t c="3" si="227">
        <n x="225"/>
        <n x="571"/>
        <n x="133"/>
      </t>
    </mdx>
    <mdx n="0" f="v">
      <t c="3" si="227">
        <n x="225"/>
        <n x="572"/>
        <n x="133"/>
      </t>
    </mdx>
    <mdx n="0" f="v">
      <t c="3" si="227">
        <n x="225"/>
        <n x="580"/>
        <n x="133"/>
      </t>
    </mdx>
    <mdx n="0" f="v">
      <t c="3" si="227">
        <n x="225"/>
        <n x="573"/>
        <n x="133"/>
      </t>
    </mdx>
    <mdx n="0" f="v">
      <t c="3" si="227">
        <n x="225"/>
        <n x="581"/>
        <n x="133"/>
      </t>
    </mdx>
    <mdx n="0" f="v">
      <t c="3" si="227">
        <n x="225"/>
        <n x="583"/>
        <n x="133"/>
      </t>
    </mdx>
    <mdx n="0" f="v">
      <t c="3" si="227">
        <n x="225"/>
        <n x="555"/>
        <n x="133"/>
      </t>
    </mdx>
    <mdx n="0" f="v">
      <t c="3" si="227">
        <n x="225"/>
        <n x="570"/>
        <n x="133"/>
      </t>
    </mdx>
    <mdx n="0" f="v">
      <t c="3" si="227">
        <n x="225"/>
        <n x="574"/>
        <n x="133"/>
      </t>
    </mdx>
    <mdx n="0" f="v">
      <t c="3" si="227">
        <n x="225"/>
        <n x="584"/>
        <n x="133"/>
      </t>
    </mdx>
    <mdx n="0" f="v">
      <t c="3" si="227">
        <n x="225"/>
        <n x="585"/>
        <n x="133"/>
      </t>
    </mdx>
    <mdx n="0" f="v">
      <t c="3" si="227">
        <n x="225"/>
        <n x="613"/>
        <n x="133"/>
      </t>
    </mdx>
    <mdx n="0" f="v">
      <t c="3" si="227">
        <n x="225"/>
        <n x="609"/>
        <n x="133"/>
      </t>
    </mdx>
    <mdx n="0" f="v">
      <t c="3" si="227">
        <n x="225"/>
        <n x="610"/>
        <n x="133"/>
      </t>
    </mdx>
    <mdx n="0" f="v">
      <t c="3" si="227">
        <n x="225"/>
        <n x="611"/>
        <n x="133"/>
      </t>
    </mdx>
    <mdx n="0" f="v">
      <t c="3" si="227">
        <n x="225"/>
        <n x="612"/>
        <n x="133"/>
      </t>
    </mdx>
    <mdx n="0" f="v">
      <t c="3" si="227">
        <n x="225"/>
        <n x="615"/>
        <n x="133"/>
      </t>
    </mdx>
    <mdx n="0" f="v">
      <t c="3" si="227">
        <n x="225"/>
        <n x="627"/>
        <n x="133"/>
      </t>
    </mdx>
    <mdx n="0" f="v">
      <t c="3" si="227">
        <n x="225"/>
        <n x="616"/>
        <n x="133"/>
      </t>
    </mdx>
    <mdx n="0" f="v">
      <t c="3" si="227">
        <n x="225"/>
        <n x="599"/>
        <n x="133"/>
      </t>
    </mdx>
    <mdx n="0" f="v">
      <t c="3" si="227">
        <n x="225"/>
        <n x="582"/>
        <n x="133"/>
      </t>
    </mdx>
    <mdx n="0" f="v">
      <t c="3" si="227">
        <n x="225"/>
        <n x="586"/>
        <n x="133"/>
      </t>
    </mdx>
    <mdx n="0" f="v">
      <t c="3" si="227">
        <n x="225"/>
        <n x="600"/>
        <n x="133"/>
      </t>
    </mdx>
    <mdx n="0" f="v">
      <t c="3" si="227">
        <n x="225"/>
        <n x="587"/>
        <n x="133"/>
      </t>
    </mdx>
    <mdx n="0" f="v">
      <t c="3" si="227">
        <n x="225"/>
        <n x="602"/>
        <n x="133"/>
      </t>
    </mdx>
    <mdx n="0" f="v">
      <t c="3" si="227">
        <n x="225"/>
        <n x="603"/>
        <n x="133"/>
      </t>
    </mdx>
    <mdx n="0" f="v">
      <t c="3" si="227">
        <n x="225"/>
        <n x="604"/>
        <n x="133"/>
      </t>
    </mdx>
    <mdx n="0" f="v">
      <t c="3" si="227">
        <n x="225"/>
        <n x="605"/>
        <n x="133"/>
      </t>
    </mdx>
    <mdx n="0" f="v">
      <t c="3" si="227">
        <n x="225"/>
        <n x="617"/>
        <n x="133"/>
      </t>
    </mdx>
    <mdx n="0" f="v">
      <t c="3" si="227">
        <n x="225"/>
        <n x="632"/>
        <n x="133"/>
      </t>
    </mdx>
    <mdx n="0" f="v">
      <t c="3" si="227">
        <n x="225"/>
        <n x="633"/>
        <n x="133"/>
      </t>
    </mdx>
    <mdx n="0" f="v">
      <t c="3" si="227">
        <n x="225"/>
        <n x="643"/>
        <n x="133"/>
      </t>
    </mdx>
    <mdx n="0" f="v">
      <t c="3" si="227">
        <n x="225"/>
        <n x="608"/>
        <n x="133"/>
      </t>
    </mdx>
    <mdx n="0" f="v">
      <t c="3" si="227">
        <n x="225"/>
        <n x="614"/>
        <n x="133"/>
      </t>
    </mdx>
    <mdx n="0" f="v">
      <t c="3" si="227">
        <n x="225"/>
        <n x="635"/>
        <n x="133"/>
      </t>
    </mdx>
    <mdx n="0" f="v">
      <t c="3" si="227">
        <n x="225"/>
        <n x="636"/>
        <n x="133"/>
      </t>
    </mdx>
    <mdx n="0" f="v">
      <t c="3" si="227">
        <n x="225"/>
        <n x="637"/>
        <n x="133"/>
      </t>
    </mdx>
    <mdx n="0" f="v">
      <t c="3" si="227">
        <n x="225"/>
        <n x="639"/>
        <n x="133"/>
      </t>
    </mdx>
    <mdx n="0" f="v">
      <t c="3" si="227">
        <n x="225"/>
        <n x="644"/>
        <n x="133"/>
      </t>
    </mdx>
    <mdx n="0" f="v">
      <t c="3" si="227">
        <n x="225"/>
        <n x="606"/>
        <n x="133"/>
      </t>
    </mdx>
    <mdx n="0" f="v">
      <t c="3" si="227">
        <n x="225"/>
        <n x="645"/>
        <n x="133"/>
      </t>
    </mdx>
    <mdx n="0" f="v">
      <t c="3" si="227">
        <n x="225"/>
        <n x="619"/>
        <n x="133"/>
      </t>
    </mdx>
    <mdx n="0" f="v">
      <t c="3" si="227">
        <n x="225"/>
        <n x="620"/>
        <n x="133"/>
      </t>
    </mdx>
    <mdx n="0" f="v">
      <t c="3" si="227">
        <n x="225"/>
        <n x="621"/>
        <n x="133"/>
      </t>
    </mdx>
    <mdx n="0" f="v">
      <t c="3" si="227">
        <n x="225"/>
        <n x="622"/>
        <n x="133"/>
      </t>
    </mdx>
    <mdx n="0" f="v">
      <t c="3" si="227">
        <n x="225"/>
        <n x="623"/>
        <n x="133"/>
      </t>
    </mdx>
    <mdx n="0" f="v">
      <t c="3" si="227">
        <n x="225"/>
        <n x="624"/>
        <n x="133"/>
      </t>
    </mdx>
    <mdx n="0" f="v">
      <t c="3" si="227">
        <n x="225"/>
        <n x="625"/>
        <n x="133"/>
      </t>
    </mdx>
    <mdx n="0" f="v">
      <t c="3" si="227">
        <n x="225"/>
        <n x="628"/>
        <n x="133"/>
      </t>
    </mdx>
    <mdx n="0" f="v">
      <t c="3" si="227">
        <n x="225"/>
        <n x="654"/>
        <n x="133"/>
      </t>
    </mdx>
    <mdx n="0" f="v">
      <t c="3" si="227">
        <n x="225"/>
        <n x="646"/>
        <n x="133"/>
      </t>
    </mdx>
    <mdx n="0" f="v">
      <t c="3" si="227">
        <n x="225"/>
        <n x="647"/>
        <n x="133"/>
      </t>
    </mdx>
    <mdx n="0" f="v">
      <t c="3" si="227">
        <n x="225"/>
        <n x="648"/>
        <n x="133"/>
      </t>
    </mdx>
    <mdx n="0" f="v">
      <t c="3" si="227">
        <n x="225"/>
        <n x="649"/>
        <n x="133"/>
      </t>
    </mdx>
    <mdx n="0" f="v">
      <t c="3" si="227">
        <n x="225"/>
        <n x="650"/>
        <n x="133"/>
      </t>
    </mdx>
    <mdx n="0" f="v">
      <t c="3" si="227">
        <n x="225"/>
        <n x="651"/>
        <n x="133"/>
      </t>
    </mdx>
    <mdx n="0" f="v">
      <t c="3" si="227">
        <n x="225"/>
        <n x="652"/>
        <n x="133"/>
      </t>
    </mdx>
    <mdx n="0" f="v">
      <t c="3" si="227">
        <n x="225"/>
        <n x="653"/>
        <n x="133"/>
      </t>
    </mdx>
    <mdx n="0" f="v">
      <t c="3" si="227">
        <n x="225"/>
        <n x="641"/>
        <n x="133"/>
      </t>
    </mdx>
    <mdx n="0" f="v">
      <t c="3" si="227">
        <n x="225"/>
        <n x="640"/>
        <n x="133"/>
      </t>
    </mdx>
    <mdx n="0" f="v">
      <t c="3" si="227">
        <n x="225"/>
        <n x="630"/>
        <n x="133"/>
      </t>
    </mdx>
    <mdx n="0" f="v">
      <t c="3" si="227">
        <n x="225"/>
        <n x="607"/>
        <n x="133"/>
      </t>
    </mdx>
    <mdx n="0" f="v">
      <t c="3" si="227">
        <n x="225"/>
        <n x="629"/>
        <n x="133"/>
      </t>
    </mdx>
    <mdx n="0" f="v">
      <t c="3" si="227">
        <n x="225"/>
        <n x="626"/>
        <n x="133"/>
      </t>
    </mdx>
    <mdx n="0" f="v">
      <t c="3" si="227">
        <n x="225"/>
        <n x="631"/>
        <n x="133"/>
      </t>
    </mdx>
    <mdx n="0" f="v">
      <t c="3" si="227">
        <n x="225"/>
        <n x="634"/>
        <n x="133"/>
      </t>
    </mdx>
    <mdx n="0" f="v">
      <t c="3" si="227">
        <n x="225"/>
        <n x="638"/>
        <n x="133"/>
      </t>
    </mdx>
    <mdx n="0" f="v">
      <t c="3" si="227">
        <n x="225"/>
        <n x="655"/>
        <n x="133"/>
      </t>
    </mdx>
    <mdx n="0" f="v">
      <t c="3" si="227">
        <n x="225"/>
        <n x="642"/>
        <n x="133"/>
      </t>
    </mdx>
    <mdx n="0" f="v">
      <t c="3" si="227">
        <n x="225"/>
        <n x="321"/>
        <n x="135"/>
      </t>
    </mdx>
    <mdx n="0" f="v">
      <t c="3" si="227">
        <n x="225"/>
        <n x="282"/>
        <n x="135"/>
      </t>
    </mdx>
    <mdx n="0" f="v">
      <t c="3" si="227">
        <n x="225"/>
        <n x="315"/>
        <n x="135"/>
      </t>
    </mdx>
    <mdx n="0" f="v">
      <t c="3" si="227">
        <n x="225"/>
        <n x="314"/>
        <n x="135"/>
      </t>
    </mdx>
    <mdx n="0" f="v">
      <t c="3" si="227">
        <n x="225"/>
        <n x="339"/>
        <n x="135"/>
      </t>
    </mdx>
    <mdx n="0" f="v">
      <t c="3" si="227">
        <n x="225"/>
        <n x="324"/>
        <n x="135"/>
      </t>
    </mdx>
    <mdx n="0" f="v">
      <t c="3" si="227">
        <n x="225"/>
        <n x="312"/>
        <n x="135"/>
      </t>
    </mdx>
    <mdx n="0" f="v">
      <t c="3" si="227">
        <n x="225"/>
        <n x="310"/>
        <n x="135"/>
      </t>
    </mdx>
    <mdx n="0" f="v">
      <t c="3" si="227">
        <n x="225"/>
        <n x="308"/>
        <n x="135"/>
      </t>
    </mdx>
    <mdx n="0" f="v">
      <t c="3" si="227">
        <n x="225"/>
        <n x="306"/>
        <n x="135"/>
      </t>
    </mdx>
    <mdx n="0" f="v">
      <t c="3" si="227">
        <n x="225"/>
        <n x="305"/>
        <n x="135"/>
      </t>
    </mdx>
    <mdx n="0" f="v">
      <t c="3" si="227">
        <n x="225"/>
        <n x="323"/>
        <n x="135"/>
      </t>
    </mdx>
    <mdx n="0" f="v">
      <t c="3" si="227">
        <n x="225"/>
        <n x="291"/>
        <n x="135"/>
      </t>
    </mdx>
    <mdx n="0" f="v">
      <t c="3" si="227">
        <n x="225"/>
        <n x="303"/>
        <n x="135"/>
      </t>
    </mdx>
    <mdx n="0" f="v">
      <t c="3" si="227">
        <n x="225"/>
        <n x="352"/>
        <n x="135"/>
      </t>
    </mdx>
    <mdx n="0" f="v">
      <t c="3" si="227">
        <n x="225"/>
        <n x="302"/>
        <n x="135"/>
      </t>
    </mdx>
    <mdx n="0" f="v">
      <t c="3" si="227">
        <n x="225"/>
        <n x="342"/>
        <n x="135"/>
      </t>
    </mdx>
    <mdx n="0" f="v">
      <t c="3" si="227">
        <n x="225"/>
        <n x="332"/>
        <n x="135"/>
      </t>
    </mdx>
    <mdx n="0" f="v">
      <t c="3" si="227">
        <n x="225"/>
        <n x="331"/>
        <n x="135"/>
      </t>
    </mdx>
    <mdx n="0" f="v">
      <t c="3" si="227">
        <n x="225"/>
        <n x="349"/>
        <n x="135"/>
      </t>
    </mdx>
    <mdx n="0" f="v">
      <t c="3" si="227">
        <n x="225"/>
        <n x="553"/>
        <n x="135"/>
      </t>
    </mdx>
    <mdx n="0" f="v">
      <t c="3" si="227">
        <n x="225"/>
        <n x="330"/>
        <n x="135"/>
      </t>
    </mdx>
    <mdx n="0" f="v">
      <t c="3" si="227">
        <n x="225"/>
        <n x="351"/>
        <n x="135"/>
      </t>
    </mdx>
    <mdx n="0" f="v">
      <t c="3" si="227">
        <n x="225"/>
        <n x="554"/>
        <n x="135"/>
      </t>
    </mdx>
    <mdx n="0" f="v">
      <t c="3" si="227">
        <n x="225"/>
        <n x="298"/>
        <n x="135"/>
      </t>
    </mdx>
    <mdx n="0" f="v">
      <t c="3" si="227">
        <n x="225"/>
        <n x="569"/>
        <n x="135"/>
      </t>
    </mdx>
    <mdx n="0" f="v">
      <t c="3" si="227">
        <n x="225"/>
        <n x="591"/>
        <n x="135"/>
      </t>
    </mdx>
    <mdx n="0" f="v">
      <t c="3" si="227">
        <n x="225"/>
        <n x="552"/>
        <n x="135"/>
      </t>
    </mdx>
    <mdx n="0" f="v">
      <t c="3" si="227">
        <n x="225"/>
        <n x="556"/>
        <n x="135"/>
      </t>
    </mdx>
    <mdx n="0" f="v">
      <t c="3" si="227">
        <n x="225"/>
        <n x="344"/>
        <n x="135"/>
      </t>
    </mdx>
    <mdx n="0" f="v">
      <t c="3" si="227">
        <n x="225"/>
        <n x="325"/>
        <n x="135"/>
      </t>
    </mdx>
    <mdx n="0" f="v">
      <t c="3" si="227">
        <n x="225"/>
        <n x="313"/>
        <n x="135"/>
      </t>
    </mdx>
    <mdx n="0" f="v">
      <t c="3" si="227">
        <n x="225"/>
        <n x="335"/>
        <n x="135"/>
      </t>
    </mdx>
    <mdx n="0" f="v">
      <t c="3" si="227">
        <n x="225"/>
        <n x="309"/>
        <n x="135"/>
      </t>
    </mdx>
    <mdx n="0" f="v">
      <t c="3" si="227">
        <n x="225"/>
        <n x="334"/>
        <n x="135"/>
      </t>
    </mdx>
    <mdx n="0" f="v">
      <t c="3" si="227">
        <n x="225"/>
        <n x="343"/>
        <n x="135"/>
      </t>
    </mdx>
    <mdx n="0" f="v">
      <t c="3" si="227">
        <n x="225"/>
        <n x="279"/>
        <n x="135"/>
      </t>
    </mdx>
    <mdx n="0" f="v">
      <t c="3" si="227">
        <n x="225"/>
        <n x="557"/>
        <n x="135"/>
      </t>
    </mdx>
    <mdx n="0" f="v">
      <t c="3" si="227">
        <n x="225"/>
        <n x="551"/>
        <n x="135"/>
      </t>
    </mdx>
    <mdx n="0" f="v">
      <t c="3" si="227">
        <n x="225"/>
        <n x="333"/>
        <n x="135"/>
      </t>
    </mdx>
    <mdx n="0" f="v">
      <t c="3" si="227">
        <n x="225"/>
        <n x="550"/>
        <n x="135"/>
      </t>
    </mdx>
    <mdx n="0" f="v">
      <t c="3" si="227">
        <n x="225"/>
        <n x="549"/>
        <n x="135"/>
      </t>
    </mdx>
    <mdx n="0" f="v">
      <t c="3" si="227">
        <n x="225"/>
        <n x="558"/>
        <n x="135"/>
      </t>
    </mdx>
    <mdx n="0" f="v">
      <t c="3" si="227">
        <n x="225"/>
        <n x="559"/>
        <n x="135"/>
      </t>
    </mdx>
    <mdx n="0" f="v">
      <t c="3" si="227">
        <n x="225"/>
        <n x="560"/>
        <n x="135"/>
      </t>
    </mdx>
    <mdx n="0" f="v">
      <t c="3" si="227">
        <n x="225"/>
        <n x="561"/>
        <n x="135"/>
      </t>
    </mdx>
    <mdx n="0" f="v">
      <t c="3" si="227">
        <n x="225"/>
        <n x="562"/>
        <n x="135"/>
      </t>
    </mdx>
    <mdx n="0" f="v">
      <t c="3" si="227">
        <n x="225"/>
        <n x="589"/>
        <n x="135"/>
      </t>
    </mdx>
    <mdx n="0" f="v">
      <t c="3" si="227">
        <n x="225"/>
        <n x="300"/>
        <n x="135"/>
      </t>
    </mdx>
    <mdx n="0" f="v">
      <t c="3" si="227">
        <n x="225"/>
        <n x="592"/>
        <n x="135"/>
      </t>
    </mdx>
    <mdx n="0" f="v">
      <t c="3" si="227">
        <n x="225"/>
        <n x="354"/>
        <n x="135"/>
      </t>
    </mdx>
    <mdx n="0" f="v">
      <t c="3" si="227">
        <n x="225"/>
        <n x="575"/>
        <n x="135"/>
      </t>
    </mdx>
    <mdx n="0" f="v">
      <t c="3" si="227">
        <n x="225"/>
        <n x="576"/>
        <n x="135"/>
      </t>
    </mdx>
    <mdx n="0" f="v">
      <t c="3" si="227">
        <n x="225"/>
        <n x="577"/>
        <n x="135"/>
      </t>
    </mdx>
    <mdx n="0" f="v">
      <t c="3" si="227">
        <n x="225"/>
        <n x="578"/>
        <n x="135"/>
      </t>
    </mdx>
    <mdx n="0" f="v">
      <t c="3" si="227">
        <n x="225"/>
        <n x="579"/>
        <n x="135"/>
      </t>
    </mdx>
    <mdx n="0" f="v">
      <t c="3" si="227">
        <n x="225"/>
        <n x="353"/>
        <n x="135"/>
      </t>
    </mdx>
    <mdx n="0" f="v">
      <t c="3" si="227">
        <n x="225"/>
        <n x="347"/>
        <n x="135"/>
      </t>
    </mdx>
    <mdx n="0" f="v">
      <t c="3" si="227">
        <n x="225"/>
        <n x="590"/>
        <n x="135"/>
      </t>
    </mdx>
    <mdx n="0" f="v">
      <t c="3" si="227">
        <n x="225"/>
        <n x="341"/>
        <n x="135"/>
      </t>
    </mdx>
    <mdx n="0" f="v">
      <t c="3" si="227">
        <n x="225"/>
        <n x="296"/>
        <n x="135"/>
      </t>
    </mdx>
    <mdx n="0" f="v">
      <t c="3" si="227">
        <n x="225"/>
        <n x="295"/>
        <n x="135"/>
      </t>
    </mdx>
    <mdx n="0" f="v">
      <t c="3" si="227">
        <n x="225"/>
        <n x="563"/>
        <n x="135"/>
      </t>
    </mdx>
    <mdx n="0" f="v">
      <t c="3" si="227">
        <n x="225"/>
        <n x="564"/>
        <n x="135"/>
      </t>
    </mdx>
    <mdx n="0" f="v">
      <t c="3" si="227">
        <n x="225"/>
        <n x="565"/>
        <n x="135"/>
      </t>
    </mdx>
    <mdx n="0" f="v">
      <t c="3" si="227">
        <n x="225"/>
        <n x="566"/>
        <n x="135"/>
      </t>
    </mdx>
    <mdx n="0" f="v">
      <t c="3" si="227">
        <n x="225"/>
        <n x="567"/>
        <n x="135"/>
      </t>
    </mdx>
    <mdx n="0" f="v">
      <t c="3" si="227">
        <n x="225"/>
        <n x="568"/>
        <n x="135"/>
      </t>
    </mdx>
    <mdx n="0" f="v">
      <t c="3" si="227">
        <n x="225"/>
        <n x="601"/>
        <n x="135"/>
      </t>
    </mdx>
    <mdx n="0" f="v">
      <t c="3" si="227">
        <n x="225"/>
        <n x="585"/>
        <n x="135"/>
      </t>
    </mdx>
    <mdx n="0" f="v">
      <t c="3" si="227">
        <n x="225"/>
        <n x="593"/>
        <n x="135"/>
      </t>
    </mdx>
    <mdx n="0" f="v">
      <t c="3" si="227">
        <n x="225"/>
        <n x="594"/>
        <n x="135"/>
      </t>
    </mdx>
    <mdx n="0" f="v">
      <t c="3" si="227">
        <n x="225"/>
        <n x="595"/>
        <n x="135"/>
      </t>
    </mdx>
    <mdx n="0" f="v">
      <t c="3" si="227">
        <n x="225"/>
        <n x="596"/>
        <n x="135"/>
      </t>
    </mdx>
    <mdx n="0" f="v">
      <t c="3" si="227">
        <n x="225"/>
        <n x="588"/>
        <n x="135"/>
      </t>
    </mdx>
    <mdx n="0" f="v">
      <t c="3" si="227">
        <n x="225"/>
        <n x="584"/>
        <n x="135"/>
      </t>
    </mdx>
    <mdx n="0" f="v">
      <t c="3" si="227">
        <n x="225"/>
        <n x="606"/>
        <n x="135"/>
      </t>
    </mdx>
    <mdx n="0" f="v">
      <t c="3" si="227">
        <n x="225"/>
        <n x="340"/>
        <n x="135"/>
      </t>
    </mdx>
    <mdx n="0" f="v">
      <t c="3" si="227">
        <n x="225"/>
        <n x="571"/>
        <n x="135"/>
      </t>
    </mdx>
    <mdx n="0" f="v">
      <t c="3" si="227">
        <n x="225"/>
        <n x="572"/>
        <n x="135"/>
      </t>
    </mdx>
    <mdx n="0" f="v">
      <t c="3" si="227">
        <n x="225"/>
        <n x="580"/>
        <n x="135"/>
      </t>
    </mdx>
    <mdx n="0" f="v">
      <t c="3" si="227">
        <n x="225"/>
        <n x="573"/>
        <n x="135"/>
      </t>
    </mdx>
    <mdx n="0" f="v">
      <t c="3" si="227">
        <n x="225"/>
        <n x="581"/>
        <n x="135"/>
      </t>
    </mdx>
    <mdx n="0" f="v">
      <t c="3" si="227">
        <n x="225"/>
        <n x="583"/>
        <n x="135"/>
      </t>
    </mdx>
    <mdx n="0" f="v">
      <t c="3" si="227">
        <n x="225"/>
        <n x="555"/>
        <n x="135"/>
      </t>
    </mdx>
    <mdx n="0" f="v">
      <t c="3" si="227">
        <n x="225"/>
        <n x="570"/>
        <n x="135"/>
      </t>
    </mdx>
    <mdx n="0" f="v">
      <t c="3" si="227">
        <n x="225"/>
        <n x="574"/>
        <n x="135"/>
      </t>
    </mdx>
    <mdx n="0" f="v">
      <t c="3" si="227">
        <n x="225"/>
        <n x="597"/>
        <n x="135"/>
      </t>
    </mdx>
    <mdx n="0" f="v">
      <t c="3" si="227">
        <n x="225"/>
        <n x="598"/>
        <n x="135"/>
      </t>
    </mdx>
    <mdx n="0" f="v">
      <t c="3" si="227">
        <n x="225"/>
        <n x="617"/>
        <n x="135"/>
      </t>
    </mdx>
    <mdx n="0" f="v">
      <t c="3" si="227">
        <n x="225"/>
        <n x="618"/>
        <n x="135"/>
      </t>
    </mdx>
    <mdx n="0" f="v">
      <t c="3" si="227">
        <n x="225"/>
        <n x="609"/>
        <n x="135"/>
      </t>
    </mdx>
    <mdx n="0" f="v">
      <t c="3" si="227">
        <n x="225"/>
        <n x="610"/>
        <n x="135"/>
      </t>
    </mdx>
    <mdx n="0" f="v">
      <t c="3" si="227">
        <n x="225"/>
        <n x="611"/>
        <n x="135"/>
      </t>
    </mdx>
    <mdx n="0" f="v">
      <t c="3" si="227">
        <n x="225"/>
        <n x="612"/>
        <n x="135"/>
      </t>
    </mdx>
    <mdx n="0" f="v">
      <t c="3" si="227">
        <n x="225"/>
        <n x="619"/>
        <n x="135"/>
      </t>
    </mdx>
    <mdx n="0" f="v">
      <t c="3" si="227">
        <n x="225"/>
        <n x="613"/>
        <n x="135"/>
      </t>
    </mdx>
    <mdx n="0" f="v">
      <t c="3" si="227">
        <n x="225"/>
        <n x="615"/>
        <n x="135"/>
      </t>
    </mdx>
    <mdx n="0" f="v">
      <t c="3" si="227">
        <n x="225"/>
        <n x="644"/>
        <n x="135"/>
      </t>
    </mdx>
    <mdx n="0" f="v">
      <t c="3" si="227">
        <n x="225"/>
        <n x="616"/>
        <n x="135"/>
      </t>
    </mdx>
    <mdx n="0" f="v">
      <t c="3" si="227">
        <n x="225"/>
        <n x="599"/>
        <n x="135"/>
      </t>
    </mdx>
    <mdx n="0" f="v">
      <t c="3" si="227">
        <n x="225"/>
        <n x="582"/>
        <n x="135"/>
      </t>
    </mdx>
    <mdx n="0" f="v">
      <t c="3" si="227">
        <n x="225"/>
        <n x="586"/>
        <n x="135"/>
      </t>
    </mdx>
    <mdx n="0" f="v">
      <t c="3" si="227">
        <n x="225"/>
        <n x="600"/>
        <n x="135"/>
      </t>
    </mdx>
    <mdx n="0" f="v">
      <t c="3" si="227">
        <n x="225"/>
        <n x="587"/>
        <n x="135"/>
      </t>
    </mdx>
    <mdx n="0" f="v">
      <t c="3" si="227">
        <n x="225"/>
        <n x="602"/>
        <n x="135"/>
      </t>
    </mdx>
    <mdx n="0" f="v">
      <t c="3" si="227">
        <n x="225"/>
        <n x="603"/>
        <n x="135"/>
      </t>
    </mdx>
    <mdx n="0" f="v">
      <t c="3" si="227">
        <n x="225"/>
        <n x="604"/>
        <n x="135"/>
      </t>
    </mdx>
    <mdx n="0" f="v">
      <t c="3" si="227">
        <n x="225"/>
        <n x="605"/>
        <n x="135"/>
      </t>
    </mdx>
    <mdx n="0" f="v">
      <t c="3" si="227">
        <n x="225"/>
        <n x="625"/>
        <n x="135"/>
      </t>
    </mdx>
    <mdx n="0" f="v">
      <t c="3" si="227">
        <n x="225"/>
        <n x="627"/>
        <n x="135"/>
      </t>
    </mdx>
    <mdx n="0" f="v">
      <t c="3" si="227">
        <n x="225"/>
        <n x="608"/>
        <n x="135"/>
      </t>
    </mdx>
    <mdx n="0" f="v">
      <t c="3" si="227">
        <n x="225"/>
        <n x="614"/>
        <n x="135"/>
      </t>
    </mdx>
    <mdx n="0" f="v">
      <t c="3" si="227">
        <n x="225"/>
        <n x="635"/>
        <n x="135"/>
      </t>
    </mdx>
    <mdx n="0" f="v">
      <t c="3" si="227">
        <n x="225"/>
        <n x="636"/>
        <n x="135"/>
      </t>
    </mdx>
    <mdx n="0" f="v">
      <t c="3" si="227">
        <n x="225"/>
        <n x="637"/>
        <n x="135"/>
      </t>
    </mdx>
    <mdx n="0" f="v">
      <t c="3" si="227">
        <n x="225"/>
        <n x="632"/>
        <n x="135"/>
      </t>
    </mdx>
    <mdx n="0" f="v">
      <t c="3" si="227">
        <n x="225"/>
        <n x="628"/>
        <n x="135"/>
      </t>
    </mdx>
    <mdx n="0" f="v">
      <t c="3" si="227">
        <n x="225"/>
        <n x="645"/>
        <n x="135"/>
      </t>
    </mdx>
    <mdx n="0" f="v">
      <t c="3" si="227">
        <n x="225"/>
        <n x="639"/>
        <n x="135"/>
      </t>
    </mdx>
    <mdx n="0" f="v">
      <t c="3" si="227">
        <n x="225"/>
        <n x="633"/>
        <n x="135"/>
      </t>
    </mdx>
    <mdx n="0" f="v">
      <t c="3" si="227">
        <n x="225"/>
        <n x="643"/>
        <n x="135"/>
      </t>
    </mdx>
    <mdx n="0" f="v">
      <t c="3" si="227">
        <n x="225"/>
        <n x="620"/>
        <n x="135"/>
      </t>
    </mdx>
    <mdx n="0" f="v">
      <t c="3" si="227">
        <n x="225"/>
        <n x="621"/>
        <n x="135"/>
      </t>
    </mdx>
    <mdx n="0" f="v">
      <t c="3" si="227">
        <n x="225"/>
        <n x="622"/>
        <n x="135"/>
      </t>
    </mdx>
    <mdx n="0" f="v">
      <t c="3" si="227">
        <n x="225"/>
        <n x="623"/>
        <n x="135"/>
      </t>
    </mdx>
    <mdx n="0" f="v">
      <t c="3" si="227">
        <n x="225"/>
        <n x="624"/>
        <n x="135"/>
      </t>
    </mdx>
    <mdx n="0" f="v">
      <t c="3" si="227">
        <n x="225"/>
        <n x="646"/>
        <n x="135"/>
      </t>
    </mdx>
    <mdx n="0" f="v">
      <t c="3" si="227">
        <n x="225"/>
        <n x="647"/>
        <n x="135"/>
      </t>
    </mdx>
    <mdx n="0" f="v">
      <t c="3" si="227">
        <n x="225"/>
        <n x="648"/>
        <n x="135"/>
      </t>
    </mdx>
    <mdx n="0" f="v">
      <t c="3" si="227">
        <n x="225"/>
        <n x="649"/>
        <n x="135"/>
      </t>
    </mdx>
    <mdx n="0" f="v">
      <t c="3" si="227">
        <n x="225"/>
        <n x="650"/>
        <n x="135"/>
      </t>
    </mdx>
    <mdx n="0" f="v">
      <t c="3" si="227">
        <n x="225"/>
        <n x="651"/>
        <n x="135"/>
      </t>
    </mdx>
    <mdx n="0" f="v">
      <t c="3" si="227">
        <n x="225"/>
        <n x="652"/>
        <n x="135"/>
      </t>
    </mdx>
    <mdx n="0" f="v">
      <t c="3" si="227">
        <n x="225"/>
        <n x="653"/>
        <n x="135"/>
      </t>
    </mdx>
    <mdx n="0" f="v">
      <t c="3" si="227">
        <n x="225"/>
        <n x="654"/>
        <n x="135"/>
      </t>
    </mdx>
    <mdx n="0" f="v">
      <t c="3" si="227">
        <n x="225"/>
        <n x="641"/>
        <n x="135"/>
      </t>
    </mdx>
    <mdx n="0" f="v">
      <t c="3" si="227">
        <n x="225"/>
        <n x="640"/>
        <n x="135"/>
      </t>
    </mdx>
    <mdx n="0" f="v">
      <t c="3" si="227">
        <n x="225"/>
        <n x="630"/>
        <n x="135"/>
      </t>
    </mdx>
    <mdx n="0" f="v">
      <t c="3" si="227">
        <n x="225"/>
        <n x="607"/>
        <n x="135"/>
      </t>
    </mdx>
    <mdx n="0" f="v">
      <t c="3" si="227">
        <n x="225"/>
        <n x="629"/>
        <n x="135"/>
      </t>
    </mdx>
    <mdx n="0" f="v">
      <t c="3" si="227">
        <n x="225"/>
        <n x="626"/>
        <n x="135"/>
      </t>
    </mdx>
    <mdx n="0" f="v">
      <t c="3" si="227">
        <n x="225"/>
        <n x="631"/>
        <n x="135"/>
      </t>
    </mdx>
    <mdx n="0" f="v">
      <t c="3" si="227">
        <n x="225"/>
        <n x="634"/>
        <n x="135"/>
      </t>
    </mdx>
    <mdx n="0" f="v">
      <t c="3" si="227">
        <n x="225"/>
        <n x="638"/>
        <n x="135"/>
      </t>
    </mdx>
    <mdx n="0" f="v">
      <t c="3" si="227">
        <n x="225"/>
        <n x="655"/>
        <n x="135"/>
      </t>
    </mdx>
    <mdx n="0" f="v">
      <t c="3" si="227">
        <n x="225"/>
        <n x="642"/>
        <n x="135"/>
      </t>
    </mdx>
    <mdx n="0" f="v">
      <t c="3" si="227">
        <n x="225"/>
        <n x="322"/>
        <n x="136"/>
      </t>
    </mdx>
    <mdx n="0" f="v">
      <t c="3" si="227">
        <n x="225"/>
        <n x="282"/>
        <n x="136"/>
      </t>
    </mdx>
    <mdx n="0" f="v">
      <t c="3" si="227">
        <n x="225"/>
        <n x="315"/>
        <n x="136"/>
      </t>
    </mdx>
    <mdx n="0" f="v">
      <t c="3" si="227">
        <n x="225"/>
        <n x="314"/>
        <n x="136"/>
      </t>
    </mdx>
    <mdx n="0" f="v">
      <t c="3" si="227">
        <n x="225"/>
        <n x="339"/>
        <n x="136"/>
      </t>
    </mdx>
    <mdx n="0" f="v">
      <t c="3" si="227">
        <n x="225"/>
        <n x="324"/>
        <n x="136"/>
      </t>
    </mdx>
    <mdx n="0" f="v">
      <t c="3" si="227">
        <n x="225"/>
        <n x="312"/>
        <n x="136"/>
      </t>
    </mdx>
    <mdx n="0" f="v">
      <t c="3" si="227">
        <n x="225"/>
        <n x="310"/>
        <n x="136"/>
      </t>
    </mdx>
    <mdx n="0" f="v">
      <t c="3" si="227">
        <n x="225"/>
        <n x="308"/>
        <n x="136"/>
      </t>
    </mdx>
    <mdx n="0" f="v">
      <t c="3" si="227">
        <n x="225"/>
        <n x="306"/>
        <n x="136"/>
      </t>
    </mdx>
    <mdx n="0" f="v">
      <t c="3" si="227">
        <n x="225"/>
        <n x="305"/>
        <n x="136"/>
      </t>
    </mdx>
    <mdx n="0" f="v">
      <t c="3" si="227">
        <n x="225"/>
        <n x="323"/>
        <n x="136"/>
      </t>
    </mdx>
    <mdx n="0" f="v">
      <t c="3" si="227">
        <n x="225"/>
        <n x="291"/>
        <n x="136"/>
      </t>
    </mdx>
    <mdx n="0" f="v">
      <t c="3" si="227">
        <n x="225"/>
        <n x="303"/>
        <n x="136"/>
      </t>
    </mdx>
    <mdx n="0" f="v">
      <t c="3" si="227">
        <n x="225"/>
        <n x="352"/>
        <n x="136"/>
      </t>
    </mdx>
    <mdx n="0" f="v">
      <t c="3" si="227">
        <n x="225"/>
        <n x="302"/>
        <n x="136"/>
      </t>
    </mdx>
    <mdx n="0" f="v">
      <t c="3" si="227">
        <n x="225"/>
        <n x="342"/>
        <n x="136"/>
      </t>
    </mdx>
    <mdx n="0" f="v">
      <t c="3" si="227">
        <n x="225"/>
        <n x="332"/>
        <n x="136"/>
      </t>
    </mdx>
    <mdx n="0" f="v">
      <t c="3" si="227">
        <n x="225"/>
        <n x="331"/>
        <n x="136"/>
      </t>
    </mdx>
    <mdx n="0" f="v">
      <t c="3" si="227">
        <n x="225"/>
        <n x="349"/>
        <n x="136"/>
      </t>
    </mdx>
    <mdx n="0" f="v">
      <t c="3" si="227">
        <n x="225"/>
        <n x="553"/>
        <n x="136"/>
      </t>
    </mdx>
    <mdx n="0" f="v">
      <t c="3" si="227">
        <n x="225"/>
        <n x="330"/>
        <n x="136"/>
      </t>
    </mdx>
    <mdx n="0" f="v">
      <t c="3" si="227">
        <n x="225"/>
        <n x="351"/>
        <n x="136"/>
      </t>
    </mdx>
    <mdx n="0" f="v">
      <t c="3" si="227">
        <n x="225"/>
        <n x="554"/>
        <n x="136"/>
      </t>
    </mdx>
    <mdx n="0" f="v">
      <t c="3" si="227">
        <n x="225"/>
        <n x="300"/>
        <n x="136"/>
      </t>
    </mdx>
    <mdx n="0" f="v">
      <t c="3" si="227">
        <n x="225"/>
        <n x="298"/>
        <n x="136"/>
      </t>
    </mdx>
    <mdx n="0" f="v">
      <t c="3" si="227">
        <n x="225"/>
        <n x="344"/>
        <n x="136"/>
      </t>
    </mdx>
    <mdx n="0" f="v">
      <t c="3" si="227">
        <n x="225"/>
        <n x="325"/>
        <n x="136"/>
      </t>
    </mdx>
    <mdx n="0" f="v">
      <t c="3" si="227">
        <n x="225"/>
        <n x="313"/>
        <n x="136"/>
      </t>
    </mdx>
    <mdx n="0" f="v">
      <t c="3" si="227">
        <n x="225"/>
        <n x="335"/>
        <n x="136"/>
      </t>
    </mdx>
    <mdx n="0" f="v">
      <t c="3" si="227">
        <n x="225"/>
        <n x="309"/>
        <n x="136"/>
      </t>
    </mdx>
    <mdx n="0" f="v">
      <t c="3" si="227">
        <n x="225"/>
        <n x="334"/>
        <n x="136"/>
      </t>
    </mdx>
    <mdx n="0" f="v">
      <t c="3" si="227">
        <n x="225"/>
        <n x="343"/>
        <n x="136"/>
      </t>
    </mdx>
    <mdx n="0" f="v">
      <t c="3" si="227">
        <n x="225"/>
        <n x="279"/>
        <n x="136"/>
      </t>
    </mdx>
    <mdx n="0" f="v">
      <t c="3" si="227">
        <n x="225"/>
        <n x="557"/>
        <n x="136"/>
      </t>
    </mdx>
    <mdx n="0" f="v">
      <t c="3" si="227">
        <n x="225"/>
        <n x="551"/>
        <n x="136"/>
      </t>
    </mdx>
    <mdx n="0" f="v">
      <t c="3" si="227">
        <n x="225"/>
        <n x="333"/>
        <n x="136"/>
      </t>
    </mdx>
    <mdx n="0" f="v">
      <t c="3" si="227">
        <n x="225"/>
        <n x="550"/>
        <n x="136"/>
      </t>
    </mdx>
    <mdx n="0" f="v">
      <t c="3" si="227">
        <n x="225"/>
        <n x="549"/>
        <n x="136"/>
      </t>
    </mdx>
    <mdx n="0" f="v">
      <t c="3" si="227">
        <n x="225"/>
        <n x="558"/>
        <n x="136"/>
      </t>
    </mdx>
    <mdx n="0" f="v">
      <t c="3" si="227">
        <n x="225"/>
        <n x="559"/>
        <n x="136"/>
      </t>
    </mdx>
    <mdx n="0" f="v">
      <t c="3" si="227">
        <n x="225"/>
        <n x="560"/>
        <n x="136"/>
      </t>
    </mdx>
    <mdx n="0" f="v">
      <t c="3" si="227">
        <n x="225"/>
        <n x="561"/>
        <n x="136"/>
      </t>
    </mdx>
    <mdx n="0" f="v">
      <t c="3" si="227">
        <n x="225"/>
        <n x="562"/>
        <n x="136"/>
      </t>
    </mdx>
    <mdx n="0" f="v">
      <t c="3" si="227">
        <n x="225"/>
        <n x="556"/>
        <n x="136"/>
      </t>
    </mdx>
    <mdx n="0" f="v">
      <t c="3" si="227">
        <n x="225"/>
        <n x="552"/>
        <n x="136"/>
      </t>
    </mdx>
    <mdx n="0" f="v">
      <t c="3" si="227">
        <n x="225"/>
        <n x="590"/>
        <n x="136"/>
      </t>
    </mdx>
    <mdx n="0" f="v">
      <t c="3" si="227">
        <n x="225"/>
        <n x="569"/>
        <n x="136"/>
      </t>
    </mdx>
    <mdx n="0" f="v">
      <t c="3" si="227">
        <n x="225"/>
        <n x="354"/>
        <n x="136"/>
      </t>
    </mdx>
    <mdx n="0" f="v">
      <t c="3" si="227">
        <n x="225"/>
        <n x="575"/>
        <n x="136"/>
      </t>
    </mdx>
    <mdx n="0" f="v">
      <t c="3" si="227">
        <n x="225"/>
        <n x="576"/>
        <n x="136"/>
      </t>
    </mdx>
    <mdx n="0" f="v">
      <t c="3" si="227">
        <n x="225"/>
        <n x="577"/>
        <n x="136"/>
      </t>
    </mdx>
    <mdx n="0" f="v">
      <t c="3" si="227">
        <n x="225"/>
        <n x="578"/>
        <n x="136"/>
      </t>
    </mdx>
    <mdx n="0" f="v">
      <t c="3" si="227">
        <n x="225"/>
        <n x="579"/>
        <n x="136"/>
      </t>
    </mdx>
    <mdx n="0" f="v">
      <t c="3" si="227">
        <n x="225"/>
        <n x="353"/>
        <n x="136"/>
      </t>
    </mdx>
    <mdx n="0" f="v">
      <t c="3" si="227">
        <n x="225"/>
        <n x="347"/>
        <n x="136"/>
      </t>
    </mdx>
    <mdx n="0" f="v">
      <t c="3" si="227">
        <n x="225"/>
        <n x="589"/>
        <n x="136"/>
      </t>
    </mdx>
    <mdx n="0" f="v">
      <t c="3" si="227">
        <n x="225"/>
        <n x="591"/>
        <n x="136"/>
      </t>
    </mdx>
    <mdx n="0" f="v">
      <t c="3" si="227">
        <n x="225"/>
        <n x="597"/>
        <n x="136"/>
      </t>
    </mdx>
    <mdx n="0" f="v">
      <t c="3" si="227">
        <n x="225"/>
        <n x="341"/>
        <n x="136"/>
      </t>
    </mdx>
    <mdx n="0" f="v">
      <t c="3" si="227">
        <n x="225"/>
        <n x="296"/>
        <n x="136"/>
      </t>
    </mdx>
    <mdx n="0" f="v">
      <t c="3" si="227">
        <n x="225"/>
        <n x="295"/>
        <n x="136"/>
      </t>
    </mdx>
    <mdx n="0" f="v">
      <t c="3" si="227">
        <n x="225"/>
        <n x="563"/>
        <n x="136"/>
      </t>
    </mdx>
    <mdx n="0" f="v">
      <t c="3" si="227">
        <n x="225"/>
        <n x="564"/>
        <n x="136"/>
      </t>
    </mdx>
    <mdx n="0" f="v">
      <t c="3" si="227">
        <n x="225"/>
        <n x="565"/>
        <n x="136"/>
      </t>
    </mdx>
    <mdx n="0" f="v">
      <t c="3" si="227">
        <n x="225"/>
        <n x="566"/>
        <n x="136"/>
      </t>
    </mdx>
    <mdx n="0" f="v">
      <t c="3" si="227">
        <n x="225"/>
        <n x="567"/>
        <n x="136"/>
      </t>
    </mdx>
    <mdx n="0" f="v">
      <t c="3" si="227">
        <n x="225"/>
        <n x="568"/>
        <n x="136"/>
      </t>
    </mdx>
    <mdx n="0" f="v">
      <t c="3" si="227">
        <n x="225"/>
        <n x="592"/>
        <n x="136"/>
      </t>
    </mdx>
    <mdx n="0" f="v">
      <t c="3" si="227">
        <n x="225"/>
        <n x="593"/>
        <n x="136"/>
      </t>
    </mdx>
    <mdx n="0" f="v">
      <t c="3" si="227">
        <n x="225"/>
        <n x="594"/>
        <n x="136"/>
      </t>
    </mdx>
    <mdx n="0" f="v">
      <t c="3" si="227">
        <n x="225"/>
        <n x="595"/>
        <n x="136"/>
      </t>
    </mdx>
    <mdx n="0" f="v">
      <t c="3" si="227">
        <n x="225"/>
        <n x="596"/>
        <n x="136"/>
      </t>
    </mdx>
    <mdx n="0" f="v">
      <t c="3" si="227">
        <n x="225"/>
        <n x="585"/>
        <n x="136"/>
      </t>
    </mdx>
    <mdx n="0" f="v">
      <t c="3" si="227">
        <n x="225"/>
        <n x="601"/>
        <n x="136"/>
      </t>
    </mdx>
    <mdx n="0" f="v">
      <t c="3" si="227">
        <n x="225"/>
        <n x="598"/>
        <n x="136"/>
      </t>
    </mdx>
    <mdx n="0" f="v">
      <t c="3" si="227">
        <n x="225"/>
        <n x="588"/>
        <n x="136"/>
      </t>
    </mdx>
    <mdx n="0" f="v">
      <t c="3" si="227">
        <n x="225"/>
        <n x="584"/>
        <n x="136"/>
      </t>
    </mdx>
    <mdx n="0" f="v">
      <t c="3" si="227">
        <n x="225"/>
        <n x="340"/>
        <n x="136"/>
      </t>
    </mdx>
    <mdx n="0" f="v">
      <t c="3" si="227">
        <n x="225"/>
        <n x="571"/>
        <n x="136"/>
      </t>
    </mdx>
    <mdx n="0" f="v">
      <t c="3" si="227">
        <n x="225"/>
        <n x="572"/>
        <n x="136"/>
      </t>
    </mdx>
    <mdx n="0" f="v">
      <t c="3" si="227">
        <n x="225"/>
        <n x="580"/>
        <n x="136"/>
      </t>
    </mdx>
    <mdx n="0" f="v">
      <t c="3" si="227">
        <n x="225"/>
        <n x="573"/>
        <n x="136"/>
      </t>
    </mdx>
    <mdx n="0" f="v">
      <t c="3" si="227">
        <n x="225"/>
        <n x="581"/>
        <n x="136"/>
      </t>
    </mdx>
    <mdx n="0" f="v">
      <t c="3" si="227">
        <n x="225"/>
        <n x="583"/>
        <n x="136"/>
      </t>
    </mdx>
    <mdx n="0" f="v">
      <t c="3" si="227">
        <n x="225"/>
        <n x="555"/>
        <n x="136"/>
      </t>
    </mdx>
    <mdx n="0" f="v">
      <t c="3" si="227">
        <n x="225"/>
        <n x="570"/>
        <n x="136"/>
      </t>
    </mdx>
    <mdx n="0" f="v">
      <t c="3" si="227">
        <n x="225"/>
        <n x="574"/>
        <n x="136"/>
      </t>
    </mdx>
    <mdx n="0" f="v">
      <t c="3" si="227">
        <n x="225"/>
        <n x="617"/>
        <n x="136"/>
      </t>
    </mdx>
    <mdx n="0" f="v">
      <t c="3" si="227">
        <n x="225"/>
        <n x="609"/>
        <n x="136"/>
      </t>
    </mdx>
    <mdx n="0" f="v">
      <t c="3" si="227">
        <n x="225"/>
        <n x="610"/>
        <n x="136"/>
      </t>
    </mdx>
    <mdx n="0" f="v">
      <t c="3" si="227">
        <n x="225"/>
        <n x="611"/>
        <n x="136"/>
      </t>
    </mdx>
    <mdx n="0" f="v">
      <t c="3" si="227">
        <n x="225"/>
        <n x="612"/>
        <n x="136"/>
      </t>
    </mdx>
    <mdx n="0" f="v">
      <t c="3" si="227">
        <n x="225"/>
        <n x="618"/>
        <n x="136"/>
      </t>
    </mdx>
    <mdx n="0" f="v">
      <t c="3" si="227">
        <n x="225"/>
        <n x="643"/>
        <n x="136"/>
      </t>
    </mdx>
    <mdx n="0" f="v">
      <t c="3" si="227">
        <n x="225"/>
        <n x="619"/>
        <n x="136"/>
      </t>
    </mdx>
    <mdx n="0" f="v">
      <t c="3" si="227">
        <n x="225"/>
        <n x="613"/>
        <n x="136"/>
      </t>
    </mdx>
    <mdx n="0" f="v">
      <t c="3" si="227">
        <n x="225"/>
        <n x="615"/>
        <n x="136"/>
      </t>
    </mdx>
    <mdx n="0" f="v">
      <t c="3" si="227">
        <n x="225"/>
        <n x="599"/>
        <n x="136"/>
      </t>
    </mdx>
    <mdx n="0" f="v">
      <t c="3" si="227">
        <n x="225"/>
        <n x="582"/>
        <n x="136"/>
      </t>
    </mdx>
    <mdx n="0" f="v">
      <t c="3" si="227">
        <n x="225"/>
        <n x="586"/>
        <n x="136"/>
      </t>
    </mdx>
    <mdx n="0" f="v">
      <t c="3" si="227">
        <n x="225"/>
        <n x="600"/>
        <n x="136"/>
      </t>
    </mdx>
    <mdx n="0" f="v">
      <t c="3" si="227">
        <n x="225"/>
        <n x="587"/>
        <n x="136"/>
      </t>
    </mdx>
    <mdx n="0" f="v">
      <t c="3" si="227">
        <n x="225"/>
        <n x="602"/>
        <n x="136"/>
      </t>
    </mdx>
    <mdx n="0" f="v">
      <t c="3" si="227">
        <n x="225"/>
        <n x="603"/>
        <n x="136"/>
      </t>
    </mdx>
    <mdx n="0" f="v">
      <t c="3" si="227">
        <n x="225"/>
        <n x="604"/>
        <n x="136"/>
      </t>
    </mdx>
    <mdx n="0" f="v">
      <t c="3" si="227">
        <n x="225"/>
        <n x="605"/>
        <n x="136"/>
      </t>
    </mdx>
    <mdx n="0" f="v">
      <t c="3" si="227">
        <n x="225"/>
        <n x="616"/>
        <n x="136"/>
      </t>
    </mdx>
    <mdx n="0" f="v">
      <t c="3" si="227">
        <n x="225"/>
        <n x="606"/>
        <n x="136"/>
      </t>
    </mdx>
    <mdx n="0" f="v">
      <t c="3" si="227">
        <n x="225"/>
        <n x="625"/>
        <n x="136"/>
      </t>
    </mdx>
    <mdx n="0" f="v">
      <t c="3" si="227">
        <n x="225"/>
        <n x="644"/>
        <n x="136"/>
      </t>
    </mdx>
    <mdx n="0" f="v">
      <t c="3" si="227">
        <n x="225"/>
        <n x="608"/>
        <n x="136"/>
      </t>
    </mdx>
    <mdx n="0" f="v">
      <t c="3" si="227">
        <n x="225"/>
        <n x="614"/>
        <n x="136"/>
      </t>
    </mdx>
    <mdx n="0" f="v">
      <t c="3" si="227">
        <n x="225"/>
        <n x="635"/>
        <n x="136"/>
      </t>
    </mdx>
    <mdx n="0" f="v">
      <t c="3" si="227">
        <n x="225"/>
        <n x="636"/>
        <n x="136"/>
      </t>
    </mdx>
    <mdx n="0" f="v">
      <t c="3" si="227">
        <n x="225"/>
        <n x="637"/>
        <n x="136"/>
      </t>
    </mdx>
    <mdx n="0" f="v">
      <t c="3" si="227">
        <n x="225"/>
        <n x="627"/>
        <n x="136"/>
      </t>
    </mdx>
    <mdx n="0" f="v">
      <t c="3" si="227">
        <n x="225"/>
        <n x="632"/>
        <n x="136"/>
      </t>
    </mdx>
    <mdx n="0" f="v">
      <t c="3" si="227">
        <n x="225"/>
        <n x="628"/>
        <n x="136"/>
      </t>
    </mdx>
    <mdx n="0" f="v">
      <t c="3" si="227">
        <n x="225"/>
        <n x="639"/>
        <n x="136"/>
      </t>
    </mdx>
    <mdx n="0" f="v">
      <t c="3" si="227">
        <n x="225"/>
        <n x="620"/>
        <n x="136"/>
      </t>
    </mdx>
    <mdx n="0" f="v">
      <t c="3" si="227">
        <n x="225"/>
        <n x="621"/>
        <n x="136"/>
      </t>
    </mdx>
    <mdx n="0" f="v">
      <t c="3" si="227">
        <n x="225"/>
        <n x="622"/>
        <n x="136"/>
      </t>
    </mdx>
    <mdx n="0" f="v">
      <t c="3" si="227">
        <n x="225"/>
        <n x="623"/>
        <n x="136"/>
      </t>
    </mdx>
    <mdx n="0" f="v">
      <t c="3" si="227">
        <n x="225"/>
        <n x="624"/>
        <n x="136"/>
      </t>
    </mdx>
    <mdx n="0" f="v">
      <t c="3" si="227">
        <n x="225"/>
        <n x="633"/>
        <n x="136"/>
      </t>
    </mdx>
    <mdx n="0" f="v">
      <t c="3" si="227">
        <n x="225"/>
        <n x="645"/>
        <n x="136"/>
      </t>
    </mdx>
    <mdx n="0" f="v">
      <t c="3" si="227">
        <n x="225"/>
        <n x="646"/>
        <n x="136"/>
      </t>
    </mdx>
    <mdx n="0" f="v">
      <t c="3" si="227">
        <n x="225"/>
        <n x="647"/>
        <n x="136"/>
      </t>
    </mdx>
    <mdx n="0" f="v">
      <t c="3" si="227">
        <n x="225"/>
        <n x="648"/>
        <n x="136"/>
      </t>
    </mdx>
    <mdx n="0" f="v">
      <t c="3" si="227">
        <n x="225"/>
        <n x="649"/>
        <n x="136"/>
      </t>
    </mdx>
    <mdx n="0" f="v">
      <t c="3" si="227">
        <n x="225"/>
        <n x="650"/>
        <n x="136"/>
      </t>
    </mdx>
    <mdx n="0" f="v">
      <t c="3" si="227">
        <n x="225"/>
        <n x="651"/>
        <n x="136"/>
      </t>
    </mdx>
    <mdx n="0" f="v">
      <t c="3" si="227">
        <n x="225"/>
        <n x="652"/>
        <n x="136"/>
      </t>
    </mdx>
    <mdx n="0" f="v">
      <t c="3" si="227">
        <n x="225"/>
        <n x="653"/>
        <n x="136"/>
      </t>
    </mdx>
    <mdx n="0" f="v">
      <t c="3" si="227">
        <n x="225"/>
        <n x="641"/>
        <n x="136"/>
      </t>
    </mdx>
    <mdx n="0" f="v">
      <t c="3" si="227">
        <n x="225"/>
        <n x="640"/>
        <n x="136"/>
      </t>
    </mdx>
    <mdx n="0" f="v">
      <t c="3" si="227">
        <n x="225"/>
        <n x="630"/>
        <n x="136"/>
      </t>
    </mdx>
    <mdx n="0" f="v">
      <t c="3" si="227">
        <n x="225"/>
        <n x="607"/>
        <n x="136"/>
      </t>
    </mdx>
    <mdx n="0" f="v">
      <t c="3" si="227">
        <n x="225"/>
        <n x="629"/>
        <n x="136"/>
      </t>
    </mdx>
    <mdx n="0" f="v">
      <t c="3" si="227">
        <n x="225"/>
        <n x="626"/>
        <n x="136"/>
      </t>
    </mdx>
    <mdx n="0" f="v">
      <t c="3" si="227">
        <n x="225"/>
        <n x="631"/>
        <n x="136"/>
      </t>
    </mdx>
    <mdx n="0" f="v">
      <t c="3" si="227">
        <n x="225"/>
        <n x="634"/>
        <n x="136"/>
      </t>
    </mdx>
    <mdx n="0" f="v">
      <t c="3" si="227">
        <n x="225"/>
        <n x="638"/>
        <n x="136"/>
      </t>
    </mdx>
    <mdx n="0" f="v">
      <t c="3" si="227">
        <n x="225"/>
        <n x="654"/>
        <n x="136"/>
      </t>
    </mdx>
    <mdx n="0" f="v">
      <t c="3" si="227">
        <n x="225"/>
        <n x="655"/>
        <n x="136"/>
      </t>
    </mdx>
    <mdx n="0" f="v">
      <t c="3" si="227">
        <n x="225"/>
        <n x="642"/>
        <n x="136"/>
      </t>
    </mdx>
    <mdx n="0" f="v">
      <t c="3" si="227">
        <n x="225"/>
        <n x="322"/>
        <n x="138"/>
      </t>
    </mdx>
    <mdx n="0" f="v">
      <t c="3" si="227">
        <n x="225"/>
        <n x="282"/>
        <n x="138"/>
      </t>
    </mdx>
    <mdx n="0" f="v">
      <t c="3" si="227">
        <n x="225"/>
        <n x="315"/>
        <n x="138"/>
      </t>
    </mdx>
    <mdx n="0" f="v">
      <t c="3" si="227">
        <n x="225"/>
        <n x="314"/>
        <n x="138"/>
      </t>
    </mdx>
    <mdx n="0" f="v">
      <t c="3" si="227">
        <n x="225"/>
        <n x="339"/>
        <n x="138"/>
      </t>
    </mdx>
    <mdx n="0" f="v">
      <t c="3" si="227">
        <n x="225"/>
        <n x="324"/>
        <n x="138"/>
      </t>
    </mdx>
    <mdx n="0" f="v">
      <t c="3" si="227">
        <n x="225"/>
        <n x="312"/>
        <n x="138"/>
      </t>
    </mdx>
    <mdx n="0" f="v">
      <t c="3" si="227">
        <n x="225"/>
        <n x="310"/>
        <n x="138"/>
      </t>
    </mdx>
    <mdx n="0" f="v">
      <t c="3" si="227">
        <n x="225"/>
        <n x="308"/>
        <n x="138"/>
      </t>
    </mdx>
    <mdx n="0" f="v">
      <t c="3" si="227">
        <n x="225"/>
        <n x="306"/>
        <n x="138"/>
      </t>
    </mdx>
    <mdx n="0" f="v">
      <t c="3" si="227">
        <n x="225"/>
        <n x="305"/>
        <n x="138"/>
      </t>
    </mdx>
    <mdx n="0" f="v">
      <t c="3" si="227">
        <n x="225"/>
        <n x="323"/>
        <n x="138"/>
      </t>
    </mdx>
    <mdx n="0" f="v">
      <t c="3" si="227">
        <n x="225"/>
        <n x="291"/>
        <n x="138"/>
      </t>
    </mdx>
    <mdx n="0" f="v">
      <t c="3" si="227">
        <n x="225"/>
        <n x="303"/>
        <n x="138"/>
      </t>
    </mdx>
    <mdx n="0" f="v">
      <t c="3" si="227">
        <n x="225"/>
        <n x="352"/>
        <n x="138"/>
      </t>
    </mdx>
    <mdx n="0" f="v">
      <t c="3" si="227">
        <n x="225"/>
        <n x="302"/>
        <n x="138"/>
      </t>
    </mdx>
    <mdx n="0" f="v">
      <t c="3" si="227">
        <n x="225"/>
        <n x="342"/>
        <n x="138"/>
      </t>
    </mdx>
    <mdx n="0" f="v">
      <t c="3" si="227">
        <n x="225"/>
        <n x="332"/>
        <n x="138"/>
      </t>
    </mdx>
    <mdx n="0" f="v">
      <t c="3" si="227">
        <n x="225"/>
        <n x="331"/>
        <n x="138"/>
      </t>
    </mdx>
    <mdx n="0" f="v">
      <t c="3" si="227">
        <n x="225"/>
        <n x="349"/>
        <n x="138"/>
      </t>
    </mdx>
    <mdx n="0" f="v">
      <t c="3" si="227">
        <n x="225"/>
        <n x="553"/>
        <n x="138"/>
      </t>
    </mdx>
    <mdx n="0" f="v">
      <t c="3" si="227">
        <n x="225"/>
        <n x="330"/>
        <n x="138"/>
      </t>
    </mdx>
    <mdx n="0" f="v">
      <t c="3" si="227">
        <n x="225"/>
        <n x="351"/>
        <n x="138"/>
      </t>
    </mdx>
    <mdx n="0" f="v">
      <t c="3" si="227">
        <n x="225"/>
        <n x="554"/>
        <n x="138"/>
      </t>
    </mdx>
    <mdx n="0" f="v">
      <t c="3" si="227">
        <n x="225"/>
        <n x="552"/>
        <n x="138"/>
      </t>
    </mdx>
    <mdx n="0" f="v">
      <t c="3" si="227">
        <n x="225"/>
        <n x="344"/>
        <n x="138"/>
      </t>
    </mdx>
    <mdx n="0" f="v">
      <t c="3" si="227">
        <n x="225"/>
        <n x="325"/>
        <n x="138"/>
      </t>
    </mdx>
    <mdx n="0" f="v">
      <t c="3" si="227">
        <n x="225"/>
        <n x="313"/>
        <n x="138"/>
      </t>
    </mdx>
    <mdx n="0" f="v">
      <t c="3" si="227">
        <n x="225"/>
        <n x="335"/>
        <n x="138"/>
      </t>
    </mdx>
    <mdx n="0" f="v">
      <t c="3" si="227">
        <n x="225"/>
        <n x="309"/>
        <n x="138"/>
      </t>
    </mdx>
    <mdx n="0" f="v">
      <t c="3" si="227">
        <n x="225"/>
        <n x="334"/>
        <n x="138"/>
      </t>
    </mdx>
    <mdx n="0" f="v">
      <t c="3" si="227">
        <n x="225"/>
        <n x="343"/>
        <n x="138"/>
      </t>
    </mdx>
    <mdx n="0" f="v">
      <t c="3" si="227">
        <n x="225"/>
        <n x="279"/>
        <n x="138"/>
      </t>
    </mdx>
    <mdx n="0" f="v">
      <t c="3" si="227">
        <n x="225"/>
        <n x="557"/>
        <n x="138"/>
      </t>
    </mdx>
    <mdx n="0" f="v">
      <t c="3" si="227">
        <n x="225"/>
        <n x="551"/>
        <n x="138"/>
      </t>
    </mdx>
    <mdx n="0" f="v">
      <t c="3" si="227">
        <n x="225"/>
        <n x="333"/>
        <n x="138"/>
      </t>
    </mdx>
    <mdx n="0" f="v">
      <t c="3" si="227">
        <n x="225"/>
        <n x="550"/>
        <n x="138"/>
      </t>
    </mdx>
    <mdx n="0" f="v">
      <t c="3" si="227">
        <n x="225"/>
        <n x="549"/>
        <n x="138"/>
      </t>
    </mdx>
    <mdx n="0" f="v">
      <t c="3" si="227">
        <n x="225"/>
        <n x="558"/>
        <n x="138"/>
      </t>
    </mdx>
    <mdx n="0" f="v">
      <t c="3" si="227">
        <n x="225"/>
        <n x="559"/>
        <n x="138"/>
      </t>
    </mdx>
    <mdx n="0" f="v">
      <t c="3" si="227">
        <n x="225"/>
        <n x="560"/>
        <n x="138"/>
      </t>
    </mdx>
    <mdx n="0" f="v">
      <t c="3" si="227">
        <n x="225"/>
        <n x="561"/>
        <n x="138"/>
      </t>
    </mdx>
    <mdx n="0" f="v">
      <t c="3" si="227">
        <n x="225"/>
        <n x="562"/>
        <n x="138"/>
      </t>
    </mdx>
    <mdx n="0" f="v">
      <t c="3" si="227">
        <n x="225"/>
        <n x="300"/>
        <n x="138"/>
      </t>
    </mdx>
    <mdx n="0" f="v">
      <t c="3" si="227">
        <n x="225"/>
        <n x="590"/>
        <n x="138"/>
      </t>
    </mdx>
    <mdx n="0" f="v">
      <t c="3" si="227">
        <n x="225"/>
        <n x="556"/>
        <n x="138"/>
      </t>
    </mdx>
    <mdx n="0" f="v">
      <t c="3" si="227">
        <n x="225"/>
        <n x="298"/>
        <n x="138"/>
      </t>
    </mdx>
    <mdx n="0" f="v">
      <t c="3" si="227">
        <n x="225"/>
        <n x="592"/>
        <n x="138"/>
      </t>
    </mdx>
    <mdx n="0" f="v">
      <t c="3" si="227">
        <n x="225"/>
        <n x="615"/>
        <n x="138"/>
      </t>
    </mdx>
    <mdx n="0" f="v">
      <t c="3" si="227">
        <n x="225"/>
        <n x="354"/>
        <n x="138"/>
      </t>
    </mdx>
    <mdx n="0" f="v">
      <t c="3" si="227">
        <n x="225"/>
        <n x="575"/>
        <n x="138"/>
      </t>
    </mdx>
    <mdx n="0" f="v">
      <t c="3" si="227">
        <n x="225"/>
        <n x="576"/>
        <n x="138"/>
      </t>
    </mdx>
    <mdx n="0" f="v">
      <t c="3" si="227">
        <n x="225"/>
        <n x="577"/>
        <n x="138"/>
      </t>
    </mdx>
    <mdx n="0" f="v">
      <t c="3" si="227">
        <n x="225"/>
        <n x="578"/>
        <n x="138"/>
      </t>
    </mdx>
    <mdx n="0" f="v">
      <t c="3" si="227">
        <n x="225"/>
        <n x="579"/>
        <n x="138"/>
      </t>
    </mdx>
    <mdx n="0" f="v">
      <t c="3" si="227">
        <n x="225"/>
        <n x="353"/>
        <n x="138"/>
      </t>
    </mdx>
    <mdx n="0" f="v">
      <t c="3" si="227">
        <n x="225"/>
        <n x="347"/>
        <n x="138"/>
      </t>
    </mdx>
    <mdx n="0" f="v">
      <t c="3" si="227">
        <n x="225"/>
        <n x="569"/>
        <n x="138"/>
      </t>
    </mdx>
    <mdx n="0" f="v">
      <t c="3" si="227">
        <n x="225"/>
        <n x="589"/>
        <n x="138"/>
      </t>
    </mdx>
    <mdx n="0" f="v">
      <t c="3" si="227">
        <n x="225"/>
        <n x="591"/>
        <n x="138"/>
      </t>
    </mdx>
    <mdx n="0" f="v">
      <t c="3" si="227">
        <n x="225"/>
        <n x="598"/>
        <n x="138"/>
      </t>
    </mdx>
    <mdx n="0" f="v">
      <t c="3" si="227">
        <n x="225"/>
        <n x="584"/>
        <n x="138"/>
      </t>
    </mdx>
    <mdx n="0" f="v">
      <t c="3" si="227">
        <n x="225"/>
        <n x="341"/>
        <n x="138"/>
      </t>
    </mdx>
    <mdx n="0" f="v">
      <t c="3" si="227">
        <n x="225"/>
        <n x="296"/>
        <n x="138"/>
      </t>
    </mdx>
    <mdx n="0" f="v">
      <t c="3" si="227">
        <n x="225"/>
        <n x="295"/>
        <n x="138"/>
      </t>
    </mdx>
    <mdx n="0" f="v">
      <t c="3" si="227">
        <n x="225"/>
        <n x="563"/>
        <n x="138"/>
      </t>
    </mdx>
    <mdx n="0" f="v">
      <t c="3" si="227">
        <n x="225"/>
        <n x="564"/>
        <n x="138"/>
      </t>
    </mdx>
    <mdx n="0" f="v">
      <t c="3" si="227">
        <n x="225"/>
        <n x="565"/>
        <n x="138"/>
      </t>
    </mdx>
    <mdx n="0" f="v">
      <t c="3" si="227">
        <n x="225"/>
        <n x="566"/>
        <n x="138"/>
      </t>
    </mdx>
    <mdx n="0" f="v">
      <t c="3" si="227">
        <n x="225"/>
        <n x="567"/>
        <n x="138"/>
      </t>
    </mdx>
    <mdx n="0" f="v">
      <t c="3" si="227">
        <n x="225"/>
        <n x="568"/>
        <n x="138"/>
      </t>
    </mdx>
    <mdx n="0" f="v">
      <t c="3" si="227">
        <n x="225"/>
        <n x="593"/>
        <n x="138"/>
      </t>
    </mdx>
    <mdx n="0" f="v">
      <t c="3" si="227">
        <n x="225"/>
        <n x="594"/>
        <n x="138"/>
      </t>
    </mdx>
    <mdx n="0" f="v">
      <t c="3" si="227">
        <n x="225"/>
        <n x="595"/>
        <n x="138"/>
      </t>
    </mdx>
    <mdx n="0" f="v">
      <t c="3" si="227">
        <n x="225"/>
        <n x="596"/>
        <n x="138"/>
      </t>
    </mdx>
    <mdx n="0" f="v">
      <t c="3" si="227">
        <n x="225"/>
        <n x="585"/>
        <n x="138"/>
      </t>
    </mdx>
    <mdx n="0" f="v">
      <t c="3" si="227">
        <n x="225"/>
        <n x="597"/>
        <n x="138"/>
      </t>
    </mdx>
    <mdx n="0" f="v">
      <t c="3" si="227">
        <n x="225"/>
        <n x="588"/>
        <n x="138"/>
      </t>
    </mdx>
    <mdx n="0" f="v">
      <t c="3" si="227">
        <n x="225"/>
        <n x="609"/>
        <n x="138"/>
      </t>
    </mdx>
    <mdx n="0" f="v">
      <t c="3" si="227">
        <n x="225"/>
        <n x="340"/>
        <n x="138"/>
      </t>
    </mdx>
    <mdx n="0" f="v">
      <t c="3" si="227">
        <n x="225"/>
        <n x="571"/>
        <n x="138"/>
      </t>
    </mdx>
    <mdx n="0" f="v">
      <t c="3" si="227">
        <n x="225"/>
        <n x="572"/>
        <n x="138"/>
      </t>
    </mdx>
    <mdx n="0" f="v">
      <t c="3" si="227">
        <n x="225"/>
        <n x="580"/>
        <n x="138"/>
      </t>
    </mdx>
    <mdx n="0" f="v">
      <t c="3" si="227">
        <n x="225"/>
        <n x="573"/>
        <n x="138"/>
      </t>
    </mdx>
    <mdx n="0" f="v">
      <t c="3" si="227">
        <n x="225"/>
        <n x="581"/>
        <n x="138"/>
      </t>
    </mdx>
    <mdx n="0" f="v">
      <t c="3" si="227">
        <n x="225"/>
        <n x="583"/>
        <n x="138"/>
      </t>
    </mdx>
    <mdx n="0" f="v">
      <t c="3" si="227">
        <n x="225"/>
        <n x="555"/>
        <n x="138"/>
      </t>
    </mdx>
    <mdx n="0" f="v">
      <t c="3" si="227">
        <n x="225"/>
        <n x="570"/>
        <n x="138"/>
      </t>
    </mdx>
    <mdx n="0" f="v">
      <t c="3" si="227">
        <n x="225"/>
        <n x="574"/>
        <n x="138"/>
      </t>
    </mdx>
    <mdx n="0" f="v">
      <t c="3" si="227">
        <n x="225"/>
        <n x="601"/>
        <n x="138"/>
      </t>
    </mdx>
    <mdx n="0" f="v">
      <t c="3" si="227">
        <n x="225"/>
        <n x="616"/>
        <n x="138"/>
      </t>
    </mdx>
    <mdx n="0" f="v">
      <t c="3" si="227">
        <n x="225"/>
        <n x="639"/>
        <n x="138"/>
      </t>
    </mdx>
    <mdx n="0" f="v">
      <t c="3" si="227">
        <n x="225"/>
        <n x="610"/>
        <n x="138"/>
      </t>
    </mdx>
    <mdx n="0" f="v">
      <t c="3" si="227">
        <n x="225"/>
        <n x="611"/>
        <n x="138"/>
      </t>
    </mdx>
    <mdx n="0" f="v">
      <t c="3" si="227">
        <n x="225"/>
        <n x="612"/>
        <n x="138"/>
      </t>
    </mdx>
    <mdx n="0" f="v">
      <t c="3" si="227">
        <n x="225"/>
        <n x="617"/>
        <n x="138"/>
      </t>
    </mdx>
    <mdx n="0" f="v">
      <t c="3" si="227">
        <n x="225"/>
        <n x="618"/>
        <n x="138"/>
      </t>
    </mdx>
    <mdx n="0" f="v">
      <t c="3" si="227">
        <n x="225"/>
        <n x="619"/>
        <n x="138"/>
      </t>
    </mdx>
    <mdx n="0" f="v">
      <t c="3" si="227">
        <n x="225"/>
        <n x="599"/>
        <n x="138"/>
      </t>
    </mdx>
    <mdx n="0" f="v">
      <t c="3" si="227">
        <n x="225"/>
        <n x="582"/>
        <n x="138"/>
      </t>
    </mdx>
    <mdx n="0" f="v">
      <t c="3" si="227">
        <n x="225"/>
        <n x="586"/>
        <n x="138"/>
      </t>
    </mdx>
    <mdx n="0" f="v">
      <t c="3" si="227">
        <n x="225"/>
        <n x="600"/>
        <n x="138"/>
      </t>
    </mdx>
    <mdx n="0" f="v">
      <t c="3" si="227">
        <n x="225"/>
        <n x="587"/>
        <n x="138"/>
      </t>
    </mdx>
    <mdx n="0" f="v">
      <t c="3" si="227">
        <n x="225"/>
        <n x="602"/>
        <n x="138"/>
      </t>
    </mdx>
    <mdx n="0" f="v">
      <t c="3" si="227">
        <n x="225"/>
        <n x="603"/>
        <n x="138"/>
      </t>
    </mdx>
    <mdx n="0" f="v">
      <t c="3" si="227">
        <n x="225"/>
        <n x="604"/>
        <n x="138"/>
      </t>
    </mdx>
    <mdx n="0" f="v">
      <t c="3" si="227">
        <n x="225"/>
        <n x="605"/>
        <n x="138"/>
      </t>
    </mdx>
    <mdx n="0" f="v">
      <t c="3" si="227">
        <n x="225"/>
        <n x="613"/>
        <n x="138"/>
      </t>
    </mdx>
    <mdx n="0" f="v">
      <t c="3" si="227">
        <n x="225"/>
        <n x="628"/>
        <n x="138"/>
      </t>
    </mdx>
    <mdx n="0" f="v">
      <t c="3" si="227">
        <n x="225"/>
        <n x="608"/>
        <n x="138"/>
      </t>
    </mdx>
    <mdx n="0" f="v">
      <t c="3" si="227">
        <n x="225"/>
        <n x="614"/>
        <n x="138"/>
      </t>
    </mdx>
    <mdx n="0" f="v">
      <t c="3" si="227">
        <n x="225"/>
        <n x="635"/>
        <n x="138"/>
      </t>
    </mdx>
    <mdx n="0" f="v">
      <t c="3" si="227">
        <n x="225"/>
        <n x="636"/>
        <n x="138"/>
      </t>
    </mdx>
    <mdx n="0" f="v">
      <t c="3" si="227">
        <n x="225"/>
        <n x="637"/>
        <n x="138"/>
      </t>
    </mdx>
    <mdx n="0" f="v">
      <t c="3" si="227">
        <n x="225"/>
        <n x="606"/>
        <n x="138"/>
      </t>
    </mdx>
    <mdx n="0" f="v">
      <t c="3" si="227">
        <n x="225"/>
        <n x="633"/>
        <n x="138"/>
      </t>
    </mdx>
    <mdx n="0" f="v">
      <t c="3" si="227">
        <n x="225"/>
        <n x="625"/>
        <n x="138"/>
      </t>
    </mdx>
    <mdx n="0" f="v">
      <t c="3" si="227">
        <n x="225"/>
        <n x="643"/>
        <n x="138"/>
      </t>
    </mdx>
    <mdx n="0" f="v">
      <t c="3" si="227">
        <n x="225"/>
        <n x="627"/>
        <n x="138"/>
      </t>
    </mdx>
    <mdx n="0" f="v">
      <t c="3" si="227">
        <n x="225"/>
        <n x="645"/>
        <n x="138"/>
      </t>
    </mdx>
    <mdx n="0" f="v">
      <t c="3" si="227">
        <n x="225"/>
        <n x="632"/>
        <n x="138"/>
      </t>
    </mdx>
    <mdx n="0" f="v">
      <t c="3" si="227">
        <n x="225"/>
        <n x="644"/>
        <n x="138"/>
      </t>
    </mdx>
    <mdx n="0" f="v">
      <t c="3" si="227">
        <n x="225"/>
        <n x="620"/>
        <n x="138"/>
      </t>
    </mdx>
    <mdx n="0" f="v">
      <t c="3" si="227">
        <n x="225"/>
        <n x="621"/>
        <n x="138"/>
      </t>
    </mdx>
    <mdx n="0" f="v">
      <t c="3" si="227">
        <n x="225"/>
        <n x="622"/>
        <n x="138"/>
      </t>
    </mdx>
    <mdx n="0" f="v">
      <t c="3" si="227">
        <n x="225"/>
        <n x="623"/>
        <n x="138"/>
      </t>
    </mdx>
    <mdx n="0" f="v">
      <t c="3" si="227">
        <n x="225"/>
        <n x="624"/>
        <n x="138"/>
      </t>
    </mdx>
    <mdx n="0" f="v">
      <t c="3" si="227">
        <n x="225"/>
        <n x="646"/>
        <n x="138"/>
      </t>
    </mdx>
    <mdx n="0" f="v">
      <t c="3" si="227">
        <n x="225"/>
        <n x="647"/>
        <n x="138"/>
      </t>
    </mdx>
    <mdx n="0" f="v">
      <t c="3" si="227">
        <n x="225"/>
        <n x="648"/>
        <n x="138"/>
      </t>
    </mdx>
    <mdx n="0" f="v">
      <t c="3" si="227">
        <n x="225"/>
        <n x="649"/>
        <n x="138"/>
      </t>
    </mdx>
    <mdx n="0" f="v">
      <t c="3" si="227">
        <n x="225"/>
        <n x="650"/>
        <n x="138"/>
      </t>
    </mdx>
    <mdx n="0" f="v">
      <t c="3" si="227">
        <n x="225"/>
        <n x="651"/>
        <n x="138"/>
      </t>
    </mdx>
    <mdx n="0" f="v">
      <t c="3" si="227">
        <n x="225"/>
        <n x="652"/>
        <n x="138"/>
      </t>
    </mdx>
    <mdx n="0" f="v">
      <t c="3" si="227">
        <n x="225"/>
        <n x="653"/>
        <n x="138"/>
      </t>
    </mdx>
    <mdx n="0" f="v">
      <t c="3" si="227">
        <n x="225"/>
        <n x="654"/>
        <n x="138"/>
      </t>
    </mdx>
    <mdx n="0" f="v">
      <t c="3" si="227">
        <n x="225"/>
        <n x="641"/>
        <n x="138"/>
      </t>
    </mdx>
    <mdx n="0" f="v">
      <t c="3" si="227">
        <n x="225"/>
        <n x="640"/>
        <n x="138"/>
      </t>
    </mdx>
    <mdx n="0" f="v">
      <t c="3" si="227">
        <n x="225"/>
        <n x="630"/>
        <n x="138"/>
      </t>
    </mdx>
    <mdx n="0" f="v">
      <t c="3" si="227">
        <n x="225"/>
        <n x="607"/>
        <n x="138"/>
      </t>
    </mdx>
    <mdx n="0" f="v">
      <t c="3" si="227">
        <n x="225"/>
        <n x="629"/>
        <n x="138"/>
      </t>
    </mdx>
    <mdx n="0" f="v">
      <t c="3" si="227">
        <n x="225"/>
        <n x="626"/>
        <n x="138"/>
      </t>
    </mdx>
    <mdx n="0" f="v">
      <t c="3" si="227">
        <n x="225"/>
        <n x="631"/>
        <n x="138"/>
      </t>
    </mdx>
    <mdx n="0" f="v">
      <t c="3" si="227">
        <n x="225"/>
        <n x="634"/>
        <n x="138"/>
      </t>
    </mdx>
    <mdx n="0" f="v">
      <t c="3" si="227">
        <n x="225"/>
        <n x="638"/>
        <n x="138"/>
      </t>
    </mdx>
    <mdx n="0" f="v">
      <t c="3" si="227">
        <n x="225"/>
        <n x="655"/>
        <n x="138"/>
      </t>
    </mdx>
    <mdx n="0" f="v">
      <t c="3" si="227">
        <n x="225"/>
        <n x="642"/>
        <n x="138"/>
      </t>
    </mdx>
    <mdx n="0" f="v">
      <t c="3" si="227">
        <n x="225"/>
        <n x="322"/>
        <n x="45"/>
      </t>
    </mdx>
    <mdx n="0" f="v">
      <t c="3" si="227">
        <n x="225"/>
        <n x="282"/>
        <n x="45"/>
      </t>
    </mdx>
    <mdx n="0" f="v">
      <t c="3" si="227">
        <n x="225"/>
        <n x="315"/>
        <n x="45"/>
      </t>
    </mdx>
    <mdx n="0" f="v">
      <t c="3" si="227">
        <n x="225"/>
        <n x="314"/>
        <n x="45"/>
      </t>
    </mdx>
    <mdx n="0" f="v">
      <t c="3" si="227">
        <n x="225"/>
        <n x="339"/>
        <n x="45"/>
      </t>
    </mdx>
    <mdx n="0" f="v">
      <t c="3" si="227">
        <n x="225"/>
        <n x="324"/>
        <n x="45"/>
      </t>
    </mdx>
    <mdx n="0" f="v">
      <t c="3" si="227">
        <n x="225"/>
        <n x="312"/>
        <n x="45"/>
      </t>
    </mdx>
    <mdx n="0" f="v">
      <t c="3" si="227">
        <n x="225"/>
        <n x="310"/>
        <n x="45"/>
      </t>
    </mdx>
    <mdx n="0" f="v">
      <t c="3" si="227">
        <n x="225"/>
        <n x="308"/>
        <n x="45"/>
      </t>
    </mdx>
    <mdx n="0" f="v">
      <t c="3" si="227">
        <n x="225"/>
        <n x="306"/>
        <n x="45"/>
      </t>
    </mdx>
    <mdx n="0" f="v">
      <t c="3" si="227">
        <n x="225"/>
        <n x="305"/>
        <n x="45"/>
      </t>
    </mdx>
    <mdx n="0" f="v">
      <t c="3" si="227">
        <n x="225"/>
        <n x="323"/>
        <n x="45"/>
      </t>
    </mdx>
    <mdx n="0" f="v">
      <t c="3" si="227">
        <n x="225"/>
        <n x="291"/>
        <n x="45"/>
      </t>
    </mdx>
    <mdx n="0" f="v">
      <t c="3" si="227">
        <n x="225"/>
        <n x="303"/>
        <n x="45"/>
      </t>
    </mdx>
    <mdx n="0" f="v">
      <t c="3" si="227">
        <n x="225"/>
        <n x="352"/>
        <n x="45"/>
      </t>
    </mdx>
    <mdx n="0" f="v">
      <t c="3" si="227">
        <n x="225"/>
        <n x="302"/>
        <n x="45"/>
      </t>
    </mdx>
    <mdx n="0" f="v">
      <t c="3" si="227">
        <n x="225"/>
        <n x="342"/>
        <n x="45"/>
      </t>
    </mdx>
    <mdx n="0" f="v">
      <t c="3" si="227">
        <n x="225"/>
        <n x="332"/>
        <n x="45"/>
      </t>
    </mdx>
    <mdx n="0" f="v">
      <t c="3" si="227">
        <n x="225"/>
        <n x="331"/>
        <n x="45"/>
      </t>
    </mdx>
    <mdx n="0" f="v">
      <t c="3" si="227">
        <n x="225"/>
        <n x="349"/>
        <n x="45"/>
      </t>
    </mdx>
    <mdx n="0" f="v">
      <t c="3" si="227">
        <n x="225"/>
        <n x="553"/>
        <n x="45"/>
      </t>
    </mdx>
    <mdx n="0" f="v">
      <t c="3" si="227">
        <n x="225"/>
        <n x="330"/>
        <n x="45"/>
      </t>
    </mdx>
    <mdx n="0" f="v">
      <t c="3" si="227">
        <n x="225"/>
        <n x="351"/>
        <n x="45"/>
      </t>
    </mdx>
    <mdx n="0" f="v">
      <t c="3" si="227">
        <n x="225"/>
        <n x="554"/>
        <n x="45"/>
      </t>
    </mdx>
    <mdx n="0" f="v">
      <t c="3" si="227">
        <n x="225"/>
        <n x="556"/>
        <n x="45"/>
      </t>
    </mdx>
    <mdx n="0" f="v">
      <t c="3" si="227">
        <n x="225"/>
        <n x="300"/>
        <n x="45"/>
      </t>
    </mdx>
    <mdx n="0" f="v">
      <t c="3" si="227">
        <n x="225"/>
        <n x="298"/>
        <n x="45"/>
      </t>
    </mdx>
    <mdx n="0" f="v">
      <t c="3" si="227">
        <n x="225"/>
        <n x="344"/>
        <n x="45"/>
      </t>
    </mdx>
    <mdx n="0" f="v">
      <t c="3" si="227">
        <n x="225"/>
        <n x="325"/>
        <n x="45"/>
      </t>
    </mdx>
    <mdx n="0" f="v">
      <t c="3" si="227">
        <n x="225"/>
        <n x="313"/>
        <n x="45"/>
      </t>
    </mdx>
    <mdx n="0" f="v">
      <t c="3" si="227">
        <n x="225"/>
        <n x="335"/>
        <n x="45"/>
      </t>
    </mdx>
    <mdx n="0" f="v">
      <t c="3" si="227">
        <n x="225"/>
        <n x="309"/>
        <n x="45"/>
      </t>
    </mdx>
    <mdx n="0" f="v">
      <t c="3" si="227">
        <n x="225"/>
        <n x="334"/>
        <n x="45"/>
      </t>
    </mdx>
    <mdx n="0" f="v">
      <t c="3" si="227">
        <n x="225"/>
        <n x="343"/>
        <n x="45"/>
      </t>
    </mdx>
    <mdx n="0" f="v">
      <t c="3" si="227">
        <n x="225"/>
        <n x="279"/>
        <n x="45"/>
      </t>
    </mdx>
    <mdx n="0" f="v">
      <t c="3" si="227">
        <n x="225"/>
        <n x="557"/>
        <n x="45"/>
      </t>
    </mdx>
    <mdx n="0" f="v">
      <t c="3" si="227">
        <n x="225"/>
        <n x="551"/>
        <n x="45"/>
      </t>
    </mdx>
    <mdx n="0" f="v">
      <t c="3" si="227">
        <n x="225"/>
        <n x="333"/>
        <n x="45"/>
      </t>
    </mdx>
    <mdx n="0" f="v">
      <t c="3" si="227">
        <n x="225"/>
        <n x="550"/>
        <n x="45"/>
      </t>
    </mdx>
    <mdx n="0" f="v">
      <t c="3" si="227">
        <n x="225"/>
        <n x="549"/>
        <n x="45"/>
      </t>
    </mdx>
    <mdx n="0" f="v">
      <t c="3" si="227">
        <n x="225"/>
        <n x="558"/>
        <n x="45"/>
      </t>
    </mdx>
    <mdx n="0" f="v">
      <t c="3" si="227">
        <n x="225"/>
        <n x="559"/>
        <n x="45"/>
      </t>
    </mdx>
    <mdx n="0" f="v">
      <t c="3" si="227">
        <n x="225"/>
        <n x="560"/>
        <n x="45"/>
      </t>
    </mdx>
    <mdx n="0" f="v">
      <t c="3" si="227">
        <n x="225"/>
        <n x="561"/>
        <n x="45"/>
      </t>
    </mdx>
    <mdx n="0" f="v">
      <t c="3" si="227">
        <n x="225"/>
        <n x="562"/>
        <n x="45"/>
      </t>
    </mdx>
    <mdx n="0" f="v">
      <t c="3" si="227">
        <n x="225"/>
        <n x="552"/>
        <n x="45"/>
      </t>
    </mdx>
    <mdx n="0" f="v">
      <t c="3" si="227">
        <n x="225"/>
        <n x="590"/>
        <n x="45"/>
      </t>
    </mdx>
    <mdx n="0" f="v">
      <t c="3" si="227">
        <n x="225"/>
        <n x="597"/>
        <n x="45"/>
      </t>
    </mdx>
    <mdx n="0" f="v">
      <t c="3" si="227">
        <n x="225"/>
        <n x="354"/>
        <n x="45"/>
      </t>
    </mdx>
    <mdx n="0" f="v">
      <t c="3" si="227">
        <n x="225"/>
        <n x="575"/>
        <n x="45"/>
      </t>
    </mdx>
    <mdx n="0" f="v">
      <t c="3" si="227">
        <n x="225"/>
        <n x="576"/>
        <n x="45"/>
      </t>
    </mdx>
    <mdx n="0" f="v">
      <t c="3" si="227">
        <n x="225"/>
        <n x="577"/>
        <n x="45"/>
      </t>
    </mdx>
    <mdx n="0" f="v">
      <t c="3" si="227">
        <n x="225"/>
        <n x="578"/>
        <n x="45"/>
      </t>
    </mdx>
    <mdx n="0" f="v">
      <t c="3" si="227">
        <n x="225"/>
        <n x="579"/>
        <n x="45"/>
      </t>
    </mdx>
    <mdx n="0" f="v">
      <t c="3" si="227">
        <n x="225"/>
        <n x="353"/>
        <n x="45"/>
      </t>
    </mdx>
    <mdx n="0" f="v">
      <t c="3" si="227">
        <n x="225"/>
        <n x="347"/>
        <n x="45"/>
      </t>
    </mdx>
    <mdx n="0" f="v">
      <t c="3" si="227">
        <n x="225"/>
        <n x="592"/>
        <n x="45"/>
      </t>
    </mdx>
    <mdx n="0" f="v">
      <t c="3" si="227">
        <n x="225"/>
        <n x="589"/>
        <n x="45"/>
      </t>
    </mdx>
    <mdx n="0" f="v">
      <t c="3" si="227">
        <n x="225"/>
        <n x="591"/>
        <n x="45"/>
      </t>
    </mdx>
    <mdx n="0" f="v">
      <t c="3" si="227">
        <n x="225"/>
        <n x="569"/>
        <n x="45"/>
      </t>
    </mdx>
    <mdx n="0" f="v">
      <t c="3" si="227">
        <n x="225"/>
        <n x="341"/>
        <n x="45"/>
      </t>
    </mdx>
    <mdx n="0" f="v">
      <t c="3" si="227">
        <n x="225"/>
        <n x="296"/>
        <n x="45"/>
      </t>
    </mdx>
    <mdx n="0" f="v">
      <t c="3" si="227">
        <n x="225"/>
        <n x="295"/>
        <n x="45"/>
      </t>
    </mdx>
    <mdx n="0" f="v">
      <t c="3" si="227">
        <n x="225"/>
        <n x="563"/>
        <n x="45"/>
      </t>
    </mdx>
    <mdx n="0" f="v">
      <t c="3" si="227">
        <n x="225"/>
        <n x="564"/>
        <n x="45"/>
      </t>
    </mdx>
    <mdx n="0" f="v">
      <t c="3" si="227">
        <n x="225"/>
        <n x="565"/>
        <n x="45"/>
      </t>
    </mdx>
    <mdx n="0" f="v">
      <t c="3" si="227">
        <n x="225"/>
        <n x="566"/>
        <n x="45"/>
      </t>
    </mdx>
    <mdx n="0" f="v">
      <t c="3" si="227">
        <n x="225"/>
        <n x="567"/>
        <n x="45"/>
      </t>
    </mdx>
    <mdx n="0" f="v">
      <t c="3" si="227">
        <n x="225"/>
        <n x="568"/>
        <n x="45"/>
      </t>
    </mdx>
    <mdx n="0" f="v">
      <t c="3" si="227">
        <n x="225"/>
        <n x="593"/>
        <n x="45"/>
      </t>
    </mdx>
    <mdx n="0" f="v">
      <t c="3" si="227">
        <n x="225"/>
        <n x="594"/>
        <n x="45"/>
      </t>
    </mdx>
    <mdx n="0" f="v">
      <t c="3" si="227">
        <n x="225"/>
        <n x="595"/>
        <n x="45"/>
      </t>
    </mdx>
    <mdx n="0" f="v">
      <t c="3" si="227">
        <n x="225"/>
        <n x="596"/>
        <n x="45"/>
      </t>
    </mdx>
    <mdx n="0" f="v">
      <t c="3" si="227">
        <n x="225"/>
        <n x="601"/>
        <n x="45"/>
      </t>
    </mdx>
    <mdx n="0" f="v">
      <t c="3" si="227">
        <n x="225"/>
        <n x="643"/>
        <n x="45"/>
      </t>
    </mdx>
    <mdx n="0" f="v">
      <t c="3" si="227">
        <n x="225"/>
        <n x="584"/>
        <n x="45"/>
      </t>
    </mdx>
    <mdx n="0" f="v">
      <t c="3" si="227">
        <n x="225"/>
        <n x="619"/>
        <n x="45"/>
      </t>
    </mdx>
    <mdx n="0" f="v">
      <t c="3" si="227">
        <n x="225"/>
        <n x="340"/>
        <n x="45"/>
      </t>
    </mdx>
    <mdx n="0" f="v">
      <t c="3" si="227">
        <n x="225"/>
        <n x="571"/>
        <n x="45"/>
      </t>
    </mdx>
    <mdx n="0" f="v">
      <t c="3" si="227">
        <n x="225"/>
        <n x="572"/>
        <n x="45"/>
      </t>
    </mdx>
    <mdx n="0" f="v">
      <t c="3" si="227">
        <n x="225"/>
        <n x="580"/>
        <n x="45"/>
      </t>
    </mdx>
    <mdx n="0" f="v">
      <t c="3" si="227">
        <n x="225"/>
        <n x="573"/>
        <n x="45"/>
      </t>
    </mdx>
    <mdx n="0" f="v">
      <t c="3" si="227">
        <n x="225"/>
        <n x="581"/>
        <n x="45"/>
      </t>
    </mdx>
    <mdx n="0" f="v">
      <t c="3" si="227">
        <n x="225"/>
        <n x="583"/>
        <n x="45"/>
      </t>
    </mdx>
    <mdx n="0" f="v">
      <t c="3" si="227">
        <n x="225"/>
        <n x="555"/>
        <n x="45"/>
      </t>
    </mdx>
    <mdx n="0" f="v">
      <t c="3" si="227">
        <n x="225"/>
        <n x="570"/>
        <n x="45"/>
      </t>
    </mdx>
    <mdx n="0" f="v">
      <t c="3" si="227">
        <n x="225"/>
        <n x="574"/>
        <n x="45"/>
      </t>
    </mdx>
    <mdx n="0" f="v">
      <t c="3" si="227">
        <n x="225"/>
        <n x="585"/>
        <n x="45"/>
      </t>
    </mdx>
    <mdx n="0" f="v">
      <t c="3" si="227">
        <n x="225"/>
        <n x="598"/>
        <n x="45"/>
      </t>
    </mdx>
    <mdx n="0" f="v">
      <t c="3" si="227">
        <n x="225"/>
        <n x="588"/>
        <n x="45"/>
      </t>
    </mdx>
    <mdx n="0" f="v">
      <t c="3" si="227">
        <n x="225"/>
        <n x="609"/>
        <n x="45"/>
      </t>
    </mdx>
    <mdx n="0" f="v">
      <t c="3" si="227">
        <n x="225"/>
        <n x="613"/>
        <n x="45"/>
      </t>
    </mdx>
    <mdx n="0" f="v">
      <t c="3" si="227">
        <n x="225"/>
        <n x="615"/>
        <n x="45"/>
      </t>
    </mdx>
    <mdx n="0" f="v">
      <t c="3" si="227">
        <n x="225"/>
        <n x="610"/>
        <n x="45"/>
      </t>
    </mdx>
    <mdx n="0" f="v">
      <t c="3" si="227">
        <n x="225"/>
        <n x="611"/>
        <n x="45"/>
      </t>
    </mdx>
    <mdx n="0" f="v">
      <t c="3" si="227">
        <n x="225"/>
        <n x="612"/>
        <n x="45"/>
      </t>
    </mdx>
    <mdx n="0" f="v">
      <t c="3" si="227">
        <n x="225"/>
        <n x="616"/>
        <n x="45"/>
      </t>
    </mdx>
    <mdx n="0" f="v">
      <t c="3" si="227">
        <n x="225"/>
        <n x="617"/>
        <n x="45"/>
      </t>
    </mdx>
    <mdx n="0" f="v">
      <t c="3" si="227">
        <n x="225"/>
        <n x="599"/>
        <n x="45"/>
      </t>
    </mdx>
    <mdx n="0" f="v">
      <t c="3" si="227">
        <n x="225"/>
        <n x="582"/>
        <n x="45"/>
      </t>
    </mdx>
    <mdx n="0" f="v">
      <t c="3" si="227">
        <n x="225"/>
        <n x="586"/>
        <n x="45"/>
      </t>
    </mdx>
    <mdx n="0" f="v">
      <t c="3" si="227">
        <n x="225"/>
        <n x="600"/>
        <n x="45"/>
      </t>
    </mdx>
    <mdx n="0" f="v">
      <t c="3" si="227">
        <n x="225"/>
        <n x="587"/>
        <n x="45"/>
      </t>
    </mdx>
    <mdx n="0" f="v">
      <t c="3" si="227">
        <n x="225"/>
        <n x="602"/>
        <n x="45"/>
      </t>
    </mdx>
    <mdx n="0" f="v">
      <t c="3" si="227">
        <n x="225"/>
        <n x="603"/>
        <n x="45"/>
      </t>
    </mdx>
    <mdx n="0" f="v">
      <t c="3" si="227">
        <n x="225"/>
        <n x="604"/>
        <n x="45"/>
      </t>
    </mdx>
    <mdx n="0" f="v">
      <t c="3" si="227">
        <n x="225"/>
        <n x="605"/>
        <n x="45"/>
      </t>
    </mdx>
    <mdx n="0" f="v">
      <t c="3" si="227">
        <n x="225"/>
        <n x="618"/>
        <n x="45"/>
      </t>
    </mdx>
    <mdx n="0" f="v">
      <t c="3" si="227">
        <n x="225"/>
        <n x="632"/>
        <n x="45"/>
      </t>
    </mdx>
    <mdx n="0" f="v">
      <t c="3" si="227">
        <n x="225"/>
        <n x="639"/>
        <n x="45"/>
      </t>
    </mdx>
    <mdx n="0" f="v">
      <t c="3" si="227">
        <n x="225"/>
        <n x="644"/>
        <n x="45"/>
      </t>
    </mdx>
    <mdx n="0" f="v">
      <t c="3" si="227">
        <n x="225"/>
        <n x="608"/>
        <n x="45"/>
      </t>
    </mdx>
    <mdx n="0" f="v">
      <t c="3" si="227">
        <n x="225"/>
        <n x="614"/>
        <n x="45"/>
      </t>
    </mdx>
    <mdx n="0" f="v">
      <t c="3" si="227">
        <n x="225"/>
        <n x="635"/>
        <n x="45"/>
      </t>
    </mdx>
    <mdx n="0" f="v">
      <t c="3" si="227">
        <n x="225"/>
        <n x="636"/>
        <n x="45"/>
      </t>
    </mdx>
    <mdx n="0" f="v">
      <t c="3" si="227">
        <n x="225"/>
        <n x="637"/>
        <n x="45"/>
      </t>
    </mdx>
    <mdx n="0" f="v">
      <t c="3" si="227">
        <n x="225"/>
        <n x="645"/>
        <n x="45"/>
      </t>
    </mdx>
    <mdx n="0" f="v">
      <t c="3" si="227">
        <n x="225"/>
        <n x="646"/>
        <n x="45"/>
      </t>
    </mdx>
    <mdx n="0" f="v">
      <t c="3" si="227">
        <n x="225"/>
        <n x="606"/>
        <n x="45"/>
      </t>
    </mdx>
    <mdx n="0" f="v">
      <t c="3" si="227">
        <n x="225"/>
        <n x="628"/>
        <n x="45"/>
      </t>
    </mdx>
    <mdx n="0" f="v">
      <t c="3" si="227">
        <n x="225"/>
        <n x="625"/>
        <n x="45"/>
      </t>
    </mdx>
    <mdx n="0" f="v">
      <t c="3" si="227">
        <n x="225"/>
        <n x="620"/>
        <n x="45"/>
      </t>
    </mdx>
    <mdx n="0" f="v">
      <t c="3" si="227">
        <n x="225"/>
        <n x="621"/>
        <n x="45"/>
      </t>
    </mdx>
    <mdx n="0" f="v">
      <t c="3" si="227">
        <n x="225"/>
        <n x="622"/>
        <n x="45"/>
      </t>
    </mdx>
    <mdx n="0" f="v">
      <t c="3" si="227">
        <n x="225"/>
        <n x="623"/>
        <n x="45"/>
      </t>
    </mdx>
    <mdx n="0" f="v">
      <t c="3" si="227">
        <n x="225"/>
        <n x="624"/>
        <n x="45"/>
      </t>
    </mdx>
    <mdx n="0" f="v">
      <t c="3" si="227">
        <n x="225"/>
        <n x="627"/>
        <n x="45"/>
      </t>
    </mdx>
    <mdx n="0" f="v">
      <t c="3" si="227">
        <n x="225"/>
        <n x="633"/>
        <n x="45"/>
      </t>
    </mdx>
    <mdx n="0" f="v">
      <t c="3" si="227">
        <n x="225"/>
        <n x="647"/>
        <n x="45"/>
      </t>
    </mdx>
    <mdx n="0" f="v">
      <t c="3" si="227">
        <n x="225"/>
        <n x="648"/>
        <n x="45"/>
      </t>
    </mdx>
    <mdx n="0" f="v">
      <t c="3" si="227">
        <n x="225"/>
        <n x="649"/>
        <n x="45"/>
      </t>
    </mdx>
    <mdx n="0" f="v">
      <t c="3" si="227">
        <n x="225"/>
        <n x="650"/>
        <n x="45"/>
      </t>
    </mdx>
    <mdx n="0" f="v">
      <t c="3" si="227">
        <n x="225"/>
        <n x="651"/>
        <n x="45"/>
      </t>
    </mdx>
    <mdx n="0" f="v">
      <t c="3" si="227">
        <n x="225"/>
        <n x="652"/>
        <n x="45"/>
      </t>
    </mdx>
    <mdx n="0" f="v">
      <t c="3" si="227">
        <n x="225"/>
        <n x="653"/>
        <n x="45"/>
      </t>
    </mdx>
    <mdx n="0" f="v">
      <t c="3" si="227">
        <n x="225"/>
        <n x="654"/>
        <n x="45"/>
      </t>
    </mdx>
    <mdx n="0" f="v">
      <t c="3" si="227">
        <n x="225"/>
        <n x="641"/>
        <n x="45"/>
      </t>
    </mdx>
    <mdx n="0" f="v">
      <t c="3" si="227">
        <n x="225"/>
        <n x="640"/>
        <n x="45"/>
      </t>
    </mdx>
    <mdx n="0" f="v">
      <t c="3" si="227">
        <n x="225"/>
        <n x="630"/>
        <n x="45"/>
      </t>
    </mdx>
    <mdx n="0" f="v">
      <t c="3" si="227">
        <n x="225"/>
        <n x="607"/>
        <n x="45"/>
      </t>
    </mdx>
    <mdx n="0" f="v">
      <t c="3" si="227">
        <n x="225"/>
        <n x="629"/>
        <n x="45"/>
      </t>
    </mdx>
    <mdx n="0" f="v">
      <t c="3" si="227">
        <n x="225"/>
        <n x="626"/>
        <n x="45"/>
      </t>
    </mdx>
    <mdx n="0" f="v">
      <t c="3" si="227">
        <n x="225"/>
        <n x="631"/>
        <n x="45"/>
      </t>
    </mdx>
    <mdx n="0" f="v">
      <t c="3" si="227">
        <n x="225"/>
        <n x="634"/>
        <n x="45"/>
      </t>
    </mdx>
    <mdx n="0" f="v">
      <t c="3" si="227">
        <n x="225"/>
        <n x="638"/>
        <n x="45"/>
      </t>
    </mdx>
    <mdx n="0" f="v">
      <t c="3" si="227">
        <n x="225"/>
        <n x="655"/>
        <n x="45"/>
      </t>
    </mdx>
    <mdx n="0" f="v">
      <t c="3" si="227">
        <n x="225"/>
        <n x="642"/>
        <n x="45"/>
      </t>
    </mdx>
    <mdx n="0" f="v">
      <t c="3" si="227">
        <n x="225"/>
        <n x="322"/>
        <n x="47"/>
      </t>
    </mdx>
    <mdx n="0" f="v">
      <t c="3" si="227">
        <n x="225"/>
        <n x="282"/>
        <n x="47"/>
      </t>
    </mdx>
    <mdx n="0" f="v">
      <t c="3" si="227">
        <n x="225"/>
        <n x="315"/>
        <n x="47"/>
      </t>
    </mdx>
    <mdx n="0" f="v">
      <t c="3" si="227">
        <n x="225"/>
        <n x="314"/>
        <n x="47"/>
      </t>
    </mdx>
    <mdx n="0" f="v">
      <t c="3" si="227">
        <n x="225"/>
        <n x="339"/>
        <n x="47"/>
      </t>
    </mdx>
    <mdx n="0" f="v">
      <t c="3" si="227">
        <n x="225"/>
        <n x="324"/>
        <n x="47"/>
      </t>
    </mdx>
    <mdx n="0" f="v">
      <t c="3" si="227">
        <n x="225"/>
        <n x="312"/>
        <n x="47"/>
      </t>
    </mdx>
    <mdx n="0" f="v">
      <t c="3" si="227">
        <n x="225"/>
        <n x="310"/>
        <n x="47"/>
      </t>
    </mdx>
    <mdx n="0" f="v">
      <t c="3" si="227">
        <n x="225"/>
        <n x="308"/>
        <n x="47"/>
      </t>
    </mdx>
    <mdx n="0" f="v">
      <t c="3" si="227">
        <n x="225"/>
        <n x="306"/>
        <n x="47"/>
      </t>
    </mdx>
    <mdx n="0" f="v">
      <t c="3" si="227">
        <n x="225"/>
        <n x="305"/>
        <n x="47"/>
      </t>
    </mdx>
    <mdx n="0" f="v">
      <t c="3" si="227">
        <n x="225"/>
        <n x="323"/>
        <n x="47"/>
      </t>
    </mdx>
    <mdx n="0" f="v">
      <t c="3" si="227">
        <n x="225"/>
        <n x="291"/>
        <n x="47"/>
      </t>
    </mdx>
    <mdx n="0" f="v">
      <t c="3" si="227">
        <n x="225"/>
        <n x="303"/>
        <n x="47"/>
      </t>
    </mdx>
    <mdx n="0" f="v">
      <t c="3" si="227">
        <n x="225"/>
        <n x="352"/>
        <n x="47"/>
      </t>
    </mdx>
    <mdx n="0" f="v">
      <t c="3" si="227">
        <n x="225"/>
        <n x="302"/>
        <n x="47"/>
      </t>
    </mdx>
    <mdx n="0" f="v">
      <t c="3" si="227">
        <n x="225"/>
        <n x="342"/>
        <n x="47"/>
      </t>
    </mdx>
    <mdx n="0" f="v">
      <t c="3" si="227">
        <n x="225"/>
        <n x="332"/>
        <n x="47"/>
      </t>
    </mdx>
    <mdx n="0" f="v">
      <t c="3" si="227">
        <n x="225"/>
        <n x="331"/>
        <n x="47"/>
      </t>
    </mdx>
    <mdx n="0" f="v">
      <t c="3" si="227">
        <n x="225"/>
        <n x="349"/>
        <n x="47"/>
      </t>
    </mdx>
    <mdx n="0" f="v">
      <t c="3" si="227">
        <n x="225"/>
        <n x="553"/>
        <n x="47"/>
      </t>
    </mdx>
    <mdx n="0" f="v">
      <t c="3" si="227">
        <n x="225"/>
        <n x="330"/>
        <n x="47"/>
      </t>
    </mdx>
    <mdx n="0" f="v">
      <t c="3" si="227">
        <n x="225"/>
        <n x="351"/>
        <n x="47"/>
      </t>
    </mdx>
    <mdx n="0" f="v">
      <t c="3" si="227">
        <n x="225"/>
        <n x="554"/>
        <n x="47"/>
      </t>
    </mdx>
    <mdx n="0" f="v">
      <t c="3" si="227">
        <n x="225"/>
        <n x="552"/>
        <n x="47"/>
      </t>
    </mdx>
    <mdx n="0" f="v">
      <t c="3" si="227">
        <n x="225"/>
        <n x="556"/>
        <n x="47"/>
      </t>
    </mdx>
    <mdx n="0" f="v">
      <t c="3" si="227">
        <n x="225"/>
        <n x="590"/>
        <n x="47"/>
      </t>
    </mdx>
    <mdx n="0" f="v">
      <t c="3" si="227">
        <n x="225"/>
        <n x="344"/>
        <n x="47"/>
      </t>
    </mdx>
    <mdx n="0" f="v">
      <t c="3" si="227">
        <n x="225"/>
        <n x="325"/>
        <n x="47"/>
      </t>
    </mdx>
    <mdx n="0" f="v">
      <t c="3" si="227">
        <n x="225"/>
        <n x="313"/>
        <n x="47"/>
      </t>
    </mdx>
    <mdx n="0" f="v">
      <t c="3" si="227">
        <n x="225"/>
        <n x="335"/>
        <n x="47"/>
      </t>
    </mdx>
    <mdx n="0" f="v">
      <t c="3" si="227">
        <n x="225"/>
        <n x="309"/>
        <n x="47"/>
      </t>
    </mdx>
    <mdx n="0" f="v">
      <t c="3" si="227">
        <n x="225"/>
        <n x="334"/>
        <n x="47"/>
      </t>
    </mdx>
    <mdx n="0" f="v">
      <t c="3" si="227">
        <n x="225"/>
        <n x="343"/>
        <n x="47"/>
      </t>
    </mdx>
    <mdx n="0" f="v">
      <t c="3" si="227">
        <n x="225"/>
        <n x="279"/>
        <n x="47"/>
      </t>
    </mdx>
    <mdx n="0" f="v">
      <t c="3" si="227">
        <n x="225"/>
        <n x="557"/>
        <n x="47"/>
      </t>
    </mdx>
    <mdx n="0" f="v">
      <t c="3" si="227">
        <n x="225"/>
        <n x="551"/>
        <n x="47"/>
      </t>
    </mdx>
    <mdx n="0" f="v">
      <t c="3" si="227">
        <n x="225"/>
        <n x="333"/>
        <n x="47"/>
      </t>
    </mdx>
    <mdx n="0" f="v">
      <t c="3" si="227">
        <n x="225"/>
        <n x="550"/>
        <n x="47"/>
      </t>
    </mdx>
    <mdx n="0" f="v">
      <t c="3" si="227">
        <n x="225"/>
        <n x="549"/>
        <n x="47"/>
      </t>
    </mdx>
    <mdx n="0" f="v">
      <t c="3" si="227">
        <n x="225"/>
        <n x="558"/>
        <n x="47"/>
      </t>
    </mdx>
    <mdx n="0" f="v">
      <t c="3" si="227">
        <n x="225"/>
        <n x="559"/>
        <n x="47"/>
      </t>
    </mdx>
    <mdx n="0" f="v">
      <t c="3" si="227">
        <n x="225"/>
        <n x="560"/>
        <n x="47"/>
      </t>
    </mdx>
    <mdx n="0" f="v">
      <t c="3" si="227">
        <n x="225"/>
        <n x="561"/>
        <n x="47"/>
      </t>
    </mdx>
    <mdx n="0" f="v">
      <t c="3" si="227">
        <n x="225"/>
        <n x="562"/>
        <n x="47"/>
      </t>
    </mdx>
    <mdx n="0" f="v">
      <t c="3" si="227">
        <n x="225"/>
        <n x="300"/>
        <n x="47"/>
      </t>
    </mdx>
    <mdx n="0" f="v">
      <t c="3" si="227">
        <n x="225"/>
        <n x="298"/>
        <n x="47"/>
      </t>
    </mdx>
    <mdx n="0" f="v">
      <t c="3" si="227">
        <n x="225"/>
        <n x="354"/>
        <n x="47"/>
      </t>
    </mdx>
    <mdx n="0" f="v">
      <t c="3" si="227">
        <n x="225"/>
        <n x="575"/>
        <n x="47"/>
      </t>
    </mdx>
    <mdx n="0" f="v">
      <t c="3" si="227">
        <n x="225"/>
        <n x="576"/>
        <n x="47"/>
      </t>
    </mdx>
    <mdx n="0" f="v">
      <t c="3" si="227">
        <n x="225"/>
        <n x="577"/>
        <n x="47"/>
      </t>
    </mdx>
    <mdx n="0" f="v">
      <t c="3" si="227">
        <n x="225"/>
        <n x="578"/>
        <n x="47"/>
      </t>
    </mdx>
    <mdx n="0" f="v">
      <t c="3" si="227">
        <n x="225"/>
        <n x="579"/>
        <n x="47"/>
      </t>
    </mdx>
    <mdx n="0" f="v">
      <t c="3" si="227">
        <n x="225"/>
        <n x="353"/>
        <n x="47"/>
      </t>
    </mdx>
    <mdx n="0" f="v">
      <t c="3" si="227">
        <n x="225"/>
        <n x="347"/>
        <n x="47"/>
      </t>
    </mdx>
    <mdx n="0" f="v">
      <t c="3" si="227">
        <n x="225"/>
        <n x="584"/>
        <n x="47"/>
      </t>
    </mdx>
    <mdx n="0" f="v">
      <t c="3" si="227">
        <n x="225"/>
        <n x="589"/>
        <n x="47"/>
      </t>
    </mdx>
    <mdx n="0" f="v">
      <t c="3" si="227">
        <n x="225"/>
        <n x="591"/>
        <n x="47"/>
      </t>
    </mdx>
    <mdx n="0" f="v">
      <t c="3" si="227">
        <n x="225"/>
        <n x="592"/>
        <n x="47"/>
      </t>
    </mdx>
    <mdx n="0" f="v">
      <t c="3" si="227">
        <n x="225"/>
        <n x="585"/>
        <n x="47"/>
      </t>
    </mdx>
    <mdx n="0" f="v">
      <t c="3" si="227">
        <n x="225"/>
        <n x="617"/>
        <n x="47"/>
      </t>
    </mdx>
    <mdx n="0" f="v">
      <t c="3" si="227">
        <n x="225"/>
        <n x="341"/>
        <n x="47"/>
      </t>
    </mdx>
    <mdx n="0" f="v">
      <t c="3" si="227">
        <n x="225"/>
        <n x="296"/>
        <n x="47"/>
      </t>
    </mdx>
    <mdx n="0" f="v">
      <t c="3" si="227">
        <n x="225"/>
        <n x="295"/>
        <n x="47"/>
      </t>
    </mdx>
    <mdx n="0" f="v">
      <t c="3" si="227">
        <n x="225"/>
        <n x="563"/>
        <n x="47"/>
      </t>
    </mdx>
    <mdx n="0" f="v">
      <t c="3" si="227">
        <n x="225"/>
        <n x="564"/>
        <n x="47"/>
      </t>
    </mdx>
    <mdx n="0" f="v">
      <t c="3" si="227">
        <n x="225"/>
        <n x="565"/>
        <n x="47"/>
      </t>
    </mdx>
    <mdx n="0" f="v">
      <t c="3" si="227">
        <n x="225"/>
        <n x="566"/>
        <n x="47"/>
      </t>
    </mdx>
    <mdx n="0" f="v">
      <t c="3" si="227">
        <n x="225"/>
        <n x="567"/>
        <n x="47"/>
      </t>
    </mdx>
    <mdx n="0" f="v">
      <t c="3" si="227">
        <n x="225"/>
        <n x="568"/>
        <n x="47"/>
      </t>
    </mdx>
    <mdx n="0" f="v">
      <t c="3" si="227">
        <n x="225"/>
        <n x="569"/>
        <n x="47"/>
      </t>
    </mdx>
    <mdx n="0" f="v">
      <t c="3" si="227">
        <n x="225"/>
        <n x="588"/>
        <n x="47"/>
      </t>
    </mdx>
    <mdx n="0" f="v">
      <t c="3" si="227">
        <n x="225"/>
        <n x="609"/>
        <n x="47"/>
      </t>
    </mdx>
    <mdx n="0" f="v">
      <t c="3" si="227">
        <n x="225"/>
        <n x="593"/>
        <n x="47"/>
      </t>
    </mdx>
    <mdx n="0" f="v">
      <t c="3" si="227">
        <n x="225"/>
        <n x="594"/>
        <n x="47"/>
      </t>
    </mdx>
    <mdx n="0" f="v">
      <t c="3" si="227">
        <n x="225"/>
        <n x="595"/>
        <n x="47"/>
      </t>
    </mdx>
    <mdx n="0" f="v">
      <t c="3" si="227">
        <n x="225"/>
        <n x="596"/>
        <n x="47"/>
      </t>
    </mdx>
    <mdx n="0" f="v">
      <t c="3" si="227">
        <n x="225"/>
        <n x="597"/>
        <n x="47"/>
      </t>
    </mdx>
    <mdx n="0" f="v">
      <t c="3" si="227">
        <n x="225"/>
        <n x="598"/>
        <n x="47"/>
      </t>
    </mdx>
    <mdx n="0" f="v">
      <t c="3" si="227">
        <n x="225"/>
        <n x="340"/>
        <n x="47"/>
      </t>
    </mdx>
    <mdx n="0" f="v">
      <t c="3" si="227">
        <n x="225"/>
        <n x="571"/>
        <n x="47"/>
      </t>
    </mdx>
    <mdx n="0" f="v">
      <t c="3" si="227">
        <n x="225"/>
        <n x="572"/>
        <n x="47"/>
      </t>
    </mdx>
    <mdx n="0" f="v">
      <t c="3" si="227">
        <n x="225"/>
        <n x="580"/>
        <n x="47"/>
      </t>
    </mdx>
    <mdx n="0" f="v">
      <t c="3" si="227">
        <n x="225"/>
        <n x="573"/>
        <n x="47"/>
      </t>
    </mdx>
    <mdx n="0" f="v">
      <t c="3" si="227">
        <n x="225"/>
        <n x="581"/>
        <n x="47"/>
      </t>
    </mdx>
    <mdx n="0" f="v">
      <t c="3" si="227">
        <n x="225"/>
        <n x="583"/>
        <n x="47"/>
      </t>
    </mdx>
    <mdx n="0" f="v">
      <t c="3" si="227">
        <n x="225"/>
        <n x="555"/>
        <n x="47"/>
      </t>
    </mdx>
    <mdx n="0" f="v">
      <t c="3" si="227">
        <n x="225"/>
        <n x="570"/>
        <n x="47"/>
      </t>
    </mdx>
    <mdx n="0" f="v">
      <t c="3" si="227">
        <n x="225"/>
        <n x="574"/>
        <n x="47"/>
      </t>
    </mdx>
    <mdx n="0" f="v">
      <t c="3" si="227">
        <n x="225"/>
        <n x="601"/>
        <n x="47"/>
      </t>
    </mdx>
    <mdx n="0" f="v">
      <t c="3" si="227">
        <n x="225"/>
        <n x="618"/>
        <n x="47"/>
      </t>
    </mdx>
    <mdx n="0" f="v">
      <t c="3" si="227">
        <n x="225"/>
        <n x="619"/>
        <n x="47"/>
      </t>
    </mdx>
    <mdx n="0" f="v">
      <t c="3" si="227">
        <n x="225"/>
        <n x="625"/>
        <n x="47"/>
      </t>
    </mdx>
    <mdx n="0" f="v">
      <t c="3" si="227">
        <n x="225"/>
        <n x="610"/>
        <n x="47"/>
      </t>
    </mdx>
    <mdx n="0" f="v">
      <t c="3" si="227">
        <n x="225"/>
        <n x="611"/>
        <n x="47"/>
      </t>
    </mdx>
    <mdx n="0" f="v">
      <t c="3" si="227">
        <n x="225"/>
        <n x="612"/>
        <n x="47"/>
      </t>
    </mdx>
    <mdx n="0" f="v">
      <t c="3" si="227">
        <n x="225"/>
        <n x="613"/>
        <n x="47"/>
      </t>
    </mdx>
    <mdx n="0" f="v">
      <t c="3" si="227">
        <n x="225"/>
        <n x="615"/>
        <n x="47"/>
      </t>
    </mdx>
    <mdx n="0" f="v">
      <t c="3" si="227">
        <n x="225"/>
        <n x="616"/>
        <n x="47"/>
      </t>
    </mdx>
    <mdx n="0" f="v">
      <t c="3" si="227">
        <n x="225"/>
        <n x="599"/>
        <n x="47"/>
      </t>
    </mdx>
    <mdx n="0" f="v">
      <t c="3" si="227">
        <n x="225"/>
        <n x="582"/>
        <n x="47"/>
      </t>
    </mdx>
    <mdx n="0" f="v">
      <t c="3" si="227">
        <n x="225"/>
        <n x="586"/>
        <n x="47"/>
      </t>
    </mdx>
    <mdx n="0" f="v">
      <t c="3" si="227">
        <n x="225"/>
        <n x="600"/>
        <n x="47"/>
      </t>
    </mdx>
    <mdx n="0" f="v">
      <t c="3" si="227">
        <n x="225"/>
        <n x="587"/>
        <n x="47"/>
      </t>
    </mdx>
    <mdx n="0" f="v">
      <t c="3" si="227">
        <n x="225"/>
        <n x="602"/>
        <n x="47"/>
      </t>
    </mdx>
    <mdx n="0" f="v">
      <t c="3" si="227">
        <n x="225"/>
        <n x="603"/>
        <n x="47"/>
      </t>
    </mdx>
    <mdx n="0" f="v">
      <t c="3" si="227">
        <n x="225"/>
        <n x="604"/>
        <n x="47"/>
      </t>
    </mdx>
    <mdx n="0" f="v">
      <t c="3" si="227">
        <n x="225"/>
        <n x="605"/>
        <n x="47"/>
      </t>
    </mdx>
    <mdx n="0" f="v">
      <t c="3" si="227">
        <n x="225"/>
        <n x="627"/>
        <n x="47"/>
      </t>
    </mdx>
    <mdx n="0" f="v">
      <t c="3" si="227">
        <n x="225"/>
        <n x="628"/>
        <n x="47"/>
      </t>
    </mdx>
    <mdx n="0" f="v">
      <t c="3" si="227">
        <n x="225"/>
        <n x="645"/>
        <n x="47"/>
      </t>
    </mdx>
    <mdx n="0" f="v">
      <t c="3" si="227">
        <n x="225"/>
        <n x="632"/>
        <n x="47"/>
      </t>
    </mdx>
    <mdx n="0" f="v">
      <t c="3" si="227">
        <n x="225"/>
        <n x="608"/>
        <n x="47"/>
      </t>
    </mdx>
    <mdx n="0" f="v">
      <t c="3" si="227">
        <n x="225"/>
        <n x="614"/>
        <n x="47"/>
      </t>
    </mdx>
    <mdx n="0" f="v">
      <t c="3" si="227">
        <n x="225"/>
        <n x="635"/>
        <n x="47"/>
      </t>
    </mdx>
    <mdx n="0" f="v">
      <t c="3" si="227">
        <n x="225"/>
        <n x="636"/>
        <n x="47"/>
      </t>
    </mdx>
    <mdx n="0" f="v">
      <t c="3" si="227">
        <n x="225"/>
        <n x="637"/>
        <n x="47"/>
      </t>
    </mdx>
    <mdx n="0" f="v">
      <t c="3" si="227">
        <n x="225"/>
        <n x="633"/>
        <n x="47"/>
      </t>
    </mdx>
    <mdx n="0" f="v">
      <t c="3" si="227">
        <n x="225"/>
        <n x="639"/>
        <n x="47"/>
      </t>
    </mdx>
    <mdx n="0" f="v">
      <t c="3" si="227">
        <n x="225"/>
        <n x="643"/>
        <n x="47"/>
      </t>
    </mdx>
    <mdx n="0" f="v">
      <t c="3" si="227">
        <n x="225"/>
        <n x="646"/>
        <n x="47"/>
      </t>
    </mdx>
    <mdx n="0" f="v">
      <t c="3" si="227">
        <n x="225"/>
        <n x="644"/>
        <n x="47"/>
      </t>
    </mdx>
    <mdx n="0" f="v">
      <t c="3" si="227">
        <n x="225"/>
        <n x="620"/>
        <n x="47"/>
      </t>
    </mdx>
    <mdx n="0" f="v">
      <t c="3" si="227">
        <n x="225"/>
        <n x="621"/>
        <n x="47"/>
      </t>
    </mdx>
    <mdx n="0" f="v">
      <t c="3" si="227">
        <n x="225"/>
        <n x="622"/>
        <n x="47"/>
      </t>
    </mdx>
    <mdx n="0" f="v">
      <t c="3" si="227">
        <n x="225"/>
        <n x="623"/>
        <n x="47"/>
      </t>
    </mdx>
    <mdx n="0" f="v">
      <t c="3" si="227">
        <n x="225"/>
        <n x="624"/>
        <n x="47"/>
      </t>
    </mdx>
    <mdx n="0" f="v">
      <t c="3" si="227">
        <n x="225"/>
        <n x="606"/>
        <n x="47"/>
      </t>
    </mdx>
    <mdx n="0" f="v">
      <t c="3" si="227">
        <n x="225"/>
        <n x="647"/>
        <n x="47"/>
      </t>
    </mdx>
    <mdx n="0" f="v">
      <t c="3" si="227">
        <n x="225"/>
        <n x="648"/>
        <n x="47"/>
      </t>
    </mdx>
    <mdx n="0" f="v">
      <t c="3" si="227">
        <n x="225"/>
        <n x="649"/>
        <n x="47"/>
      </t>
    </mdx>
    <mdx n="0" f="v">
      <t c="3" si="227">
        <n x="225"/>
        <n x="650"/>
        <n x="47"/>
      </t>
    </mdx>
    <mdx n="0" f="v">
      <t c="3" si="227">
        <n x="225"/>
        <n x="651"/>
        <n x="47"/>
      </t>
    </mdx>
    <mdx n="0" f="v">
      <t c="3" si="227">
        <n x="225"/>
        <n x="652"/>
        <n x="47"/>
      </t>
    </mdx>
    <mdx n="0" f="v">
      <t c="3" si="227">
        <n x="225"/>
        <n x="653"/>
        <n x="47"/>
      </t>
    </mdx>
    <mdx n="0" f="v">
      <t c="3" si="227">
        <n x="225"/>
        <n x="654"/>
        <n x="47"/>
      </t>
    </mdx>
    <mdx n="0" f="v">
      <t c="3" si="227">
        <n x="225"/>
        <n x="641"/>
        <n x="47"/>
      </t>
    </mdx>
    <mdx n="0" f="v">
      <t c="3" si="227">
        <n x="225"/>
        <n x="640"/>
        <n x="47"/>
      </t>
    </mdx>
    <mdx n="0" f="v">
      <t c="3" si="227">
        <n x="225"/>
        <n x="630"/>
        <n x="47"/>
      </t>
    </mdx>
    <mdx n="0" f="v">
      <t c="3" si="227">
        <n x="225"/>
        <n x="607"/>
        <n x="47"/>
      </t>
    </mdx>
    <mdx n="0" f="v">
      <t c="3" si="227">
        <n x="225"/>
        <n x="629"/>
        <n x="47"/>
      </t>
    </mdx>
    <mdx n="0" f="v">
      <t c="3" si="227">
        <n x="225"/>
        <n x="626"/>
        <n x="47"/>
      </t>
    </mdx>
    <mdx n="0" f="v">
      <t c="3" si="227">
        <n x="225"/>
        <n x="631"/>
        <n x="47"/>
      </t>
    </mdx>
    <mdx n="0" f="v">
      <t c="3" si="227">
        <n x="225"/>
        <n x="634"/>
        <n x="47"/>
      </t>
    </mdx>
    <mdx n="0" f="v">
      <t c="3" si="227">
        <n x="225"/>
        <n x="638"/>
        <n x="47"/>
      </t>
    </mdx>
    <mdx n="0" f="v">
      <t c="3" si="227">
        <n x="225"/>
        <n x="655"/>
        <n x="47"/>
      </t>
    </mdx>
    <mdx n="0" f="v">
      <t c="3" si="227">
        <n x="225"/>
        <n x="642"/>
        <n x="47"/>
      </t>
    </mdx>
    <mdx n="0" f="v">
      <t c="3" si="227">
        <n x="225"/>
        <n x="322"/>
        <n x="143"/>
      </t>
    </mdx>
    <mdx n="0" f="v">
      <t c="3" si="227">
        <n x="225"/>
        <n x="282"/>
        <n x="143"/>
      </t>
    </mdx>
    <mdx n="0" f="v">
      <t c="3" si="227">
        <n x="225"/>
        <n x="315"/>
        <n x="143"/>
      </t>
    </mdx>
    <mdx n="0" f="v">
      <t c="3" si="227">
        <n x="225"/>
        <n x="314"/>
        <n x="143"/>
      </t>
    </mdx>
    <mdx n="0" f="v">
      <t c="3" si="227">
        <n x="225"/>
        <n x="339"/>
        <n x="143"/>
      </t>
    </mdx>
    <mdx n="0" f="v">
      <t c="3" si="227">
        <n x="225"/>
        <n x="324"/>
        <n x="143"/>
      </t>
    </mdx>
    <mdx n="0" f="v">
      <t c="3" si="227">
        <n x="225"/>
        <n x="312"/>
        <n x="143"/>
      </t>
    </mdx>
    <mdx n="0" f="v">
      <t c="3" si="227">
        <n x="225"/>
        <n x="310"/>
        <n x="143"/>
      </t>
    </mdx>
    <mdx n="0" f="v">
      <t c="3" si="227">
        <n x="225"/>
        <n x="308"/>
        <n x="143"/>
      </t>
    </mdx>
    <mdx n="0" f="v">
      <t c="3" si="227">
        <n x="225"/>
        <n x="306"/>
        <n x="143"/>
      </t>
    </mdx>
    <mdx n="0" f="v">
      <t c="3" si="227">
        <n x="225"/>
        <n x="305"/>
        <n x="143"/>
      </t>
    </mdx>
    <mdx n="0" f="v">
      <t c="3" si="227">
        <n x="225"/>
        <n x="323"/>
        <n x="143"/>
      </t>
    </mdx>
    <mdx n="0" f="v">
      <t c="3" si="227">
        <n x="225"/>
        <n x="291"/>
        <n x="143"/>
      </t>
    </mdx>
    <mdx n="0" f="v">
      <t c="3" si="227">
        <n x="225"/>
        <n x="303"/>
        <n x="143"/>
      </t>
    </mdx>
    <mdx n="0" f="v">
      <t c="3" si="227">
        <n x="225"/>
        <n x="352"/>
        <n x="143"/>
      </t>
    </mdx>
    <mdx n="0" f="v">
      <t c="3" si="227">
        <n x="225"/>
        <n x="302"/>
        <n x="143"/>
      </t>
    </mdx>
    <mdx n="0" f="v">
      <t c="3" si="227">
        <n x="225"/>
        <n x="342"/>
        <n x="143"/>
      </t>
    </mdx>
    <mdx n="0" f="v">
      <t c="3" si="227">
        <n x="225"/>
        <n x="332"/>
        <n x="143"/>
      </t>
    </mdx>
    <mdx n="0" f="v">
      <t c="3" si="227">
        <n x="225"/>
        <n x="331"/>
        <n x="143"/>
      </t>
    </mdx>
    <mdx n="0" f="v">
      <t c="3" si="227">
        <n x="225"/>
        <n x="349"/>
        <n x="143"/>
      </t>
    </mdx>
    <mdx n="0" f="v">
      <t c="3" si="227">
        <n x="225"/>
        <n x="553"/>
        <n x="143"/>
      </t>
    </mdx>
    <mdx n="0" f="v">
      <t c="3" si="227">
        <n x="225"/>
        <n x="330"/>
        <n x="143"/>
      </t>
    </mdx>
    <mdx n="0" f="v">
      <t c="3" si="227">
        <n x="225"/>
        <n x="351"/>
        <n x="143"/>
      </t>
    </mdx>
    <mdx n="0" f="v">
      <t c="3" si="227">
        <n x="225"/>
        <n x="554"/>
        <n x="143"/>
      </t>
    </mdx>
    <mdx n="0" f="v">
      <t c="3" si="227">
        <n x="225"/>
        <n x="300"/>
        <n x="143"/>
      </t>
    </mdx>
    <mdx n="0" f="v">
      <t c="3" si="227">
        <n x="225"/>
        <n x="298"/>
        <n x="143"/>
      </t>
    </mdx>
    <mdx n="0" f="v">
      <t c="3" si="227">
        <n x="225"/>
        <n x="590"/>
        <n x="143"/>
      </t>
    </mdx>
    <mdx n="0" f="v">
      <t c="3" si="227">
        <n x="225"/>
        <n x="325"/>
        <n x="143"/>
      </t>
    </mdx>
    <mdx n="0" f="v">
      <t c="3" si="227">
        <n x="225"/>
        <n x="313"/>
        <n x="143"/>
      </t>
    </mdx>
    <mdx n="0" f="v">
      <t c="3" si="227">
        <n x="225"/>
        <n x="335"/>
        <n x="143"/>
      </t>
    </mdx>
    <mdx n="0" f="v">
      <t c="3" si="227">
        <n x="225"/>
        <n x="309"/>
        <n x="143"/>
      </t>
    </mdx>
    <mdx n="0" f="v">
      <t c="3" si="227">
        <n x="225"/>
        <n x="334"/>
        <n x="143"/>
      </t>
    </mdx>
    <mdx n="0" f="v">
      <t c="3" si="227">
        <n x="225"/>
        <n x="343"/>
        <n x="143"/>
      </t>
    </mdx>
    <mdx n="0" f="v">
      <t c="3" si="227">
        <n x="225"/>
        <n x="279"/>
        <n x="143"/>
      </t>
    </mdx>
    <mdx n="0" f="v">
      <t c="3" si="227">
        <n x="225"/>
        <n x="557"/>
        <n x="143"/>
      </t>
    </mdx>
    <mdx n="0" f="v">
      <t c="3" si="227">
        <n x="225"/>
        <n x="551"/>
        <n x="143"/>
      </t>
    </mdx>
    <mdx n="0" f="v">
      <t c="3" si="227">
        <n x="225"/>
        <n x="333"/>
        <n x="143"/>
      </t>
    </mdx>
    <mdx n="0" f="v">
      <t c="3" si="227">
        <n x="225"/>
        <n x="550"/>
        <n x="143"/>
      </t>
    </mdx>
    <mdx n="0" f="v">
      <t c="3" si="227">
        <n x="225"/>
        <n x="549"/>
        <n x="143"/>
      </t>
    </mdx>
    <mdx n="0" f="v">
      <t c="3" si="227">
        <n x="225"/>
        <n x="558"/>
        <n x="143"/>
      </t>
    </mdx>
    <mdx n="0" f="v">
      <t c="3" si="227">
        <n x="225"/>
        <n x="559"/>
        <n x="143"/>
      </t>
    </mdx>
    <mdx n="0" f="v">
      <t c="3" si="227">
        <n x="225"/>
        <n x="560"/>
        <n x="143"/>
      </t>
    </mdx>
    <mdx n="0" f="v">
      <t c="3" si="227">
        <n x="225"/>
        <n x="561"/>
        <n x="143"/>
      </t>
    </mdx>
    <mdx n="0" f="v">
      <t c="3" si="227">
        <n x="225"/>
        <n x="562"/>
        <n x="143"/>
      </t>
    </mdx>
    <mdx n="0" f="v">
      <t c="3" si="227">
        <n x="225"/>
        <n x="556"/>
        <n x="143"/>
      </t>
    </mdx>
    <mdx n="0" f="v">
      <t c="3" si="227">
        <n x="225"/>
        <n x="552"/>
        <n x="143"/>
      </t>
    </mdx>
    <mdx n="0" f="v">
      <t c="3" si="227">
        <n x="225"/>
        <n x="569"/>
        <n x="143"/>
      </t>
    </mdx>
    <mdx n="0" f="v">
      <t c="3" si="227">
        <n x="225"/>
        <n x="354"/>
        <n x="143"/>
      </t>
    </mdx>
    <mdx n="0" f="v">
      <t c="3" si="227">
        <n x="225"/>
        <n x="575"/>
        <n x="143"/>
      </t>
    </mdx>
    <mdx n="0" f="v">
      <t c="3" si="227">
        <n x="225"/>
        <n x="576"/>
        <n x="143"/>
      </t>
    </mdx>
    <mdx n="0" f="v">
      <t c="3" si="227">
        <n x="225"/>
        <n x="577"/>
        <n x="143"/>
      </t>
    </mdx>
    <mdx n="0" f="v">
      <t c="3" si="227">
        <n x="225"/>
        <n x="578"/>
        <n x="143"/>
      </t>
    </mdx>
    <mdx n="0" f="v">
      <t c="3" si="227">
        <n x="225"/>
        <n x="579"/>
        <n x="143"/>
      </t>
    </mdx>
    <mdx n="0" f="v">
      <t c="3" si="227">
        <n x="225"/>
        <n x="353"/>
        <n x="143"/>
      </t>
    </mdx>
    <mdx n="0" f="v">
      <t c="3" si="227">
        <n x="225"/>
        <n x="347"/>
        <n x="143"/>
      </t>
    </mdx>
    <mdx n="0" f="v">
      <t c="3" si="227">
        <n x="225"/>
        <n x="589"/>
        <n x="143"/>
      </t>
    </mdx>
    <mdx n="0" f="v">
      <t c="3" si="227">
        <n x="225"/>
        <n x="591"/>
        <n x="143"/>
      </t>
    </mdx>
    <mdx n="0" f="v">
      <t c="3" si="227">
        <n x="225"/>
        <n x="341"/>
        <n x="143"/>
      </t>
    </mdx>
    <mdx n="0" f="v">
      <t c="3" si="227">
        <n x="225"/>
        <n x="296"/>
        <n x="143"/>
      </t>
    </mdx>
    <mdx n="0" f="v">
      <t c="3" si="227">
        <n x="225"/>
        <n x="295"/>
        <n x="143"/>
      </t>
    </mdx>
    <mdx n="0" f="v">
      <t c="3" si="227">
        <n x="225"/>
        <n x="563"/>
        <n x="143"/>
      </t>
    </mdx>
    <mdx n="0" f="v">
      <t c="3" si="227">
        <n x="225"/>
        <n x="564"/>
        <n x="143"/>
      </t>
    </mdx>
    <mdx n="0" f="v">
      <t c="3" si="227">
        <n x="225"/>
        <n x="565"/>
        <n x="143"/>
      </t>
    </mdx>
    <mdx n="0" f="v">
      <t c="3" si="227">
        <n x="225"/>
        <n x="566"/>
        <n x="143"/>
      </t>
    </mdx>
    <mdx n="0" f="v">
      <t c="3" si="227">
        <n x="225"/>
        <n x="567"/>
        <n x="143"/>
      </t>
    </mdx>
    <mdx n="0" f="v">
      <t c="3" si="227">
        <n x="225"/>
        <n x="568"/>
        <n x="143"/>
      </t>
    </mdx>
    <mdx n="0" f="v">
      <t c="3" si="227">
        <n x="225"/>
        <n x="592"/>
        <n x="143"/>
      </t>
    </mdx>
    <mdx n="0" f="v">
      <t c="3" si="227">
        <n x="225"/>
        <n x="597"/>
        <n x="143"/>
      </t>
    </mdx>
    <mdx n="0" f="v">
      <t c="3" si="227">
        <n x="225"/>
        <n x="593"/>
        <n x="143"/>
      </t>
    </mdx>
    <mdx n="0" f="v">
      <t c="3" si="227">
        <n x="225"/>
        <n x="594"/>
        <n x="143"/>
      </t>
    </mdx>
    <mdx n="0" f="v">
      <t c="3" si="227">
        <n x="225"/>
        <n x="595"/>
        <n x="143"/>
      </t>
    </mdx>
    <mdx n="0" f="v">
      <t c="3" si="227">
        <n x="225"/>
        <n x="596"/>
        <n x="143"/>
      </t>
    </mdx>
    <mdx n="0" f="v">
      <t c="3" si="227">
        <n x="225"/>
        <n x="585"/>
        <n x="143"/>
      </t>
    </mdx>
    <mdx n="0" f="v">
      <t c="3" si="227">
        <n x="225"/>
        <n x="601"/>
        <n x="143"/>
      </t>
    </mdx>
    <mdx n="0" f="v">
      <t c="3" si="227">
        <n x="225"/>
        <n x="598"/>
        <n x="143"/>
      </t>
    </mdx>
    <mdx n="0" f="v">
      <t c="3" si="227">
        <n x="225"/>
        <n x="588"/>
        <n x="143"/>
      </t>
    </mdx>
    <mdx n="0" f="v">
      <t c="3" si="227">
        <n x="225"/>
        <n x="609"/>
        <n x="143"/>
      </t>
    </mdx>
    <mdx n="0" f="v">
      <t c="3" si="227">
        <n x="225"/>
        <n x="584"/>
        <n x="143"/>
      </t>
    </mdx>
    <mdx n="0" f="v">
      <t c="3" si="227">
        <n x="225"/>
        <n x="340"/>
        <n x="143"/>
      </t>
    </mdx>
    <mdx n="0" f="v">
      <t c="3" si="227">
        <n x="225"/>
        <n x="571"/>
        <n x="143"/>
      </t>
    </mdx>
    <mdx n="0" f="v">
      <t c="3" si="227">
        <n x="225"/>
        <n x="572"/>
        <n x="143"/>
      </t>
    </mdx>
    <mdx n="0" f="v">
      <t c="3" si="227">
        <n x="225"/>
        <n x="580"/>
        <n x="143"/>
      </t>
    </mdx>
    <mdx n="0" f="v">
      <t c="3" si="227">
        <n x="225"/>
        <n x="573"/>
        <n x="143"/>
      </t>
    </mdx>
    <mdx n="0" f="v">
      <t c="3" si="227">
        <n x="225"/>
        <n x="581"/>
        <n x="143"/>
      </t>
    </mdx>
    <mdx n="0" f="v">
      <t c="3" si="227">
        <n x="225"/>
        <n x="583"/>
        <n x="143"/>
      </t>
    </mdx>
    <mdx n="0" f="v">
      <t c="3" si="227">
        <n x="225"/>
        <n x="555"/>
        <n x="143"/>
      </t>
    </mdx>
    <mdx n="0" f="v">
      <t c="3" si="227">
        <n x="225"/>
        <n x="570"/>
        <n x="143"/>
      </t>
    </mdx>
    <mdx n="0" f="v">
      <t c="3" si="227">
        <n x="225"/>
        <n x="574"/>
        <n x="143"/>
      </t>
    </mdx>
    <mdx n="0" f="v">
      <t c="3" si="227">
        <n x="225"/>
        <n x="617"/>
        <n x="143"/>
      </t>
    </mdx>
    <mdx n="0" f="v">
      <t c="3" si="227">
        <n x="225"/>
        <n x="610"/>
        <n x="143"/>
      </t>
    </mdx>
    <mdx n="0" f="v">
      <t c="3" si="227">
        <n x="225"/>
        <n x="611"/>
        <n x="143"/>
      </t>
    </mdx>
    <mdx n="0" f="v">
      <t c="3" si="227">
        <n x="225"/>
        <n x="612"/>
        <n x="143"/>
      </t>
    </mdx>
    <mdx n="0" f="v">
      <t c="3" si="227">
        <n x="225"/>
        <n x="618"/>
        <n x="143"/>
      </t>
    </mdx>
    <mdx n="0" f="v">
      <t c="3" si="227">
        <n x="225"/>
        <n x="619"/>
        <n x="143"/>
      </t>
    </mdx>
    <mdx n="0" f="v">
      <t c="3" si="227">
        <n x="225"/>
        <n x="613"/>
        <n x="143"/>
      </t>
    </mdx>
    <mdx n="0" f="v">
      <t c="3" si="227">
        <n x="225"/>
        <n x="643"/>
        <n x="143"/>
      </t>
    </mdx>
    <mdx n="0" f="v">
      <t c="3" si="227">
        <n x="225"/>
        <n x="615"/>
        <n x="143"/>
      </t>
    </mdx>
    <mdx n="0" f="v">
      <t c="3" si="227">
        <n x="225"/>
        <n x="599"/>
        <n x="143"/>
      </t>
    </mdx>
    <mdx n="0" f="v">
      <t c="3" si="227">
        <n x="225"/>
        <n x="582"/>
        <n x="143"/>
      </t>
    </mdx>
    <mdx n="0" f="v">
      <t c="3" si="227">
        <n x="225"/>
        <n x="586"/>
        <n x="143"/>
      </t>
    </mdx>
    <mdx n="0" f="v">
      <t c="3" si="227">
        <n x="225"/>
        <n x="600"/>
        <n x="143"/>
      </t>
    </mdx>
    <mdx n="0" f="v">
      <t c="3" si="227">
        <n x="225"/>
        <n x="587"/>
        <n x="143"/>
      </t>
    </mdx>
    <mdx n="0" f="v">
      <t c="3" si="227">
        <n x="225"/>
        <n x="602"/>
        <n x="143"/>
      </t>
    </mdx>
    <mdx n="0" f="v">
      <t c="3" si="227">
        <n x="225"/>
        <n x="603"/>
        <n x="143"/>
      </t>
    </mdx>
    <mdx n="0" f="v">
      <t c="3" si="227">
        <n x="225"/>
        <n x="604"/>
        <n x="143"/>
      </t>
    </mdx>
    <mdx n="0" f="v">
      <t c="3" si="227">
        <n x="225"/>
        <n x="605"/>
        <n x="143"/>
      </t>
    </mdx>
    <mdx n="0" f="v">
      <t c="3" si="227">
        <n x="225"/>
        <n x="616"/>
        <n x="143"/>
      </t>
    </mdx>
    <mdx n="0" f="v">
      <t c="3" si="227">
        <n x="225"/>
        <n x="606"/>
        <n x="143"/>
      </t>
    </mdx>
    <mdx n="0" f="v">
      <t c="3" si="227">
        <n x="225"/>
        <n x="625"/>
        <n x="143"/>
      </t>
    </mdx>
    <mdx n="0" f="v">
      <t c="3" si="227">
        <n x="225"/>
        <n x="644"/>
        <n x="143"/>
      </t>
    </mdx>
    <mdx n="0" f="v">
      <t c="3" si="227">
        <n x="225"/>
        <n x="608"/>
        <n x="143"/>
      </t>
    </mdx>
    <mdx n="0" f="v">
      <t c="3" si="227">
        <n x="225"/>
        <n x="614"/>
        <n x="143"/>
      </t>
    </mdx>
    <mdx n="0" f="v">
      <t c="3" si="227">
        <n x="225"/>
        <n x="635"/>
        <n x="143"/>
      </t>
    </mdx>
    <mdx n="0" f="v">
      <t c="3" si="227">
        <n x="225"/>
        <n x="636"/>
        <n x="143"/>
      </t>
    </mdx>
    <mdx n="0" f="v">
      <t c="3" si="227">
        <n x="225"/>
        <n x="637"/>
        <n x="143"/>
      </t>
    </mdx>
    <mdx n="0" f="v">
      <t c="3" si="227">
        <n x="225"/>
        <n x="627"/>
        <n x="143"/>
      </t>
    </mdx>
    <mdx n="0" f="v">
      <t c="3" si="227">
        <n x="225"/>
        <n x="632"/>
        <n x="143"/>
      </t>
    </mdx>
    <mdx n="0" f="v">
      <t c="3" si="227">
        <n x="225"/>
        <n x="646"/>
        <n x="143"/>
      </t>
    </mdx>
    <mdx n="0" f="v">
      <t c="3" si="227">
        <n x="225"/>
        <n x="628"/>
        <n x="143"/>
      </t>
    </mdx>
    <mdx n="0" f="v">
      <t c="3" si="227">
        <n x="225"/>
        <n x="639"/>
        <n x="143"/>
      </t>
    </mdx>
    <mdx n="0" f="v">
      <t c="3" si="227">
        <n x="225"/>
        <n x="620"/>
        <n x="143"/>
      </t>
    </mdx>
    <mdx n="0" f="v">
      <t c="3" si="227">
        <n x="225"/>
        <n x="621"/>
        <n x="143"/>
      </t>
    </mdx>
    <mdx n="0" f="v">
      <t c="3" si="227">
        <n x="225"/>
        <n x="622"/>
        <n x="143"/>
      </t>
    </mdx>
    <mdx n="0" f="v">
      <t c="3" si="227">
        <n x="225"/>
        <n x="623"/>
        <n x="143"/>
      </t>
    </mdx>
    <mdx n="0" f="v">
      <t c="3" si="227">
        <n x="225"/>
        <n x="624"/>
        <n x="143"/>
      </t>
    </mdx>
    <mdx n="0" f="v">
      <t c="3" si="227">
        <n x="225"/>
        <n x="633"/>
        <n x="143"/>
      </t>
    </mdx>
    <mdx n="0" f="v">
      <t c="3" si="227">
        <n x="225"/>
        <n x="645"/>
        <n x="143"/>
      </t>
    </mdx>
    <mdx n="0" f="v">
      <t c="3" si="227">
        <n x="225"/>
        <n x="647"/>
        <n x="143"/>
      </t>
    </mdx>
    <mdx n="0" f="v">
      <t c="3" si="227">
        <n x="225"/>
        <n x="648"/>
        <n x="143"/>
      </t>
    </mdx>
    <mdx n="0" f="v">
      <t c="3" si="227">
        <n x="225"/>
        <n x="649"/>
        <n x="143"/>
      </t>
    </mdx>
    <mdx n="0" f="v">
      <t c="3" si="227">
        <n x="225"/>
        <n x="650"/>
        <n x="143"/>
      </t>
    </mdx>
    <mdx n="0" f="v">
      <t c="3" si="227">
        <n x="225"/>
        <n x="651"/>
        <n x="143"/>
      </t>
    </mdx>
    <mdx n="0" f="v">
      <t c="3" si="227">
        <n x="225"/>
        <n x="652"/>
        <n x="143"/>
      </t>
    </mdx>
    <mdx n="0" f="v">
      <t c="3" si="227">
        <n x="225"/>
        <n x="653"/>
        <n x="143"/>
      </t>
    </mdx>
    <mdx n="0" f="v">
      <t c="3" si="227">
        <n x="225"/>
        <n x="654"/>
        <n x="143"/>
      </t>
    </mdx>
    <mdx n="0" f="v">
      <t c="3" si="227">
        <n x="225"/>
        <n x="641"/>
        <n x="143"/>
      </t>
    </mdx>
    <mdx n="0" f="v">
      <t c="3" si="227">
        <n x="225"/>
        <n x="640"/>
        <n x="143"/>
      </t>
    </mdx>
    <mdx n="0" f="v">
      <t c="3" si="227">
        <n x="225"/>
        <n x="630"/>
        <n x="143"/>
      </t>
    </mdx>
    <mdx n="0" f="v">
      <t c="3" si="227">
        <n x="225"/>
        <n x="607"/>
        <n x="143"/>
      </t>
    </mdx>
    <mdx n="0" f="v">
      <t c="3" si="227">
        <n x="225"/>
        <n x="629"/>
        <n x="143"/>
      </t>
    </mdx>
    <mdx n="0" f="v">
      <t c="3" si="227">
        <n x="225"/>
        <n x="626"/>
        <n x="143"/>
      </t>
    </mdx>
    <mdx n="0" f="v">
      <t c="3" si="227">
        <n x="225"/>
        <n x="631"/>
        <n x="143"/>
      </t>
    </mdx>
    <mdx n="0" f="v">
      <t c="3" si="227">
        <n x="225"/>
        <n x="634"/>
        <n x="143"/>
      </t>
    </mdx>
    <mdx n="0" f="v">
      <t c="3" si="227">
        <n x="225"/>
        <n x="638"/>
        <n x="143"/>
      </t>
    </mdx>
    <mdx n="0" f="v">
      <t c="3" si="227">
        <n x="225"/>
        <n x="655"/>
        <n x="143"/>
      </t>
    </mdx>
    <mdx n="0" f="v">
      <t c="3" si="227">
        <n x="225"/>
        <n x="642"/>
        <n x="143"/>
      </t>
    </mdx>
    <mdx n="0" f="v">
      <t c="3" si="227">
        <n x="225"/>
        <n x="282"/>
        <n x="145"/>
      </t>
    </mdx>
    <mdx n="0" f="v">
      <t c="3" si="227">
        <n x="225"/>
        <n x="315"/>
        <n x="145"/>
      </t>
    </mdx>
    <mdx n="0" f="v">
      <t c="3" si="227">
        <n x="225"/>
        <n x="314"/>
        <n x="145"/>
      </t>
    </mdx>
    <mdx n="0" f="v">
      <t c="3" si="227">
        <n x="225"/>
        <n x="339"/>
        <n x="145"/>
      </t>
    </mdx>
    <mdx n="0" f="v">
      <t c="3" si="227">
        <n x="225"/>
        <n x="324"/>
        <n x="145"/>
      </t>
    </mdx>
    <mdx n="0" f="v">
      <t c="3" si="227">
        <n x="225"/>
        <n x="312"/>
        <n x="145"/>
      </t>
    </mdx>
    <mdx n="0" f="v">
      <t c="3" si="227">
        <n x="225"/>
        <n x="310"/>
        <n x="145"/>
      </t>
    </mdx>
    <mdx n="0" f="v">
      <t c="3" si="227">
        <n x="225"/>
        <n x="308"/>
        <n x="145"/>
      </t>
    </mdx>
    <mdx n="0" f="v">
      <t c="3" si="227">
        <n x="225"/>
        <n x="306"/>
        <n x="145"/>
      </t>
    </mdx>
    <mdx n="0" f="v">
      <t c="3" si="227">
        <n x="225"/>
        <n x="305"/>
        <n x="145"/>
      </t>
    </mdx>
    <mdx n="0" f="v">
      <t c="3" si="227">
        <n x="225"/>
        <n x="323"/>
        <n x="145"/>
      </t>
    </mdx>
    <mdx n="0" f="v">
      <t c="3" si="227">
        <n x="225"/>
        <n x="291"/>
        <n x="145"/>
      </t>
    </mdx>
    <mdx n="0" f="v">
      <t c="3" si="227">
        <n x="225"/>
        <n x="303"/>
        <n x="145"/>
      </t>
    </mdx>
    <mdx n="0" f="v">
      <t c="3" si="227">
        <n x="225"/>
        <n x="352"/>
        <n x="145"/>
      </t>
    </mdx>
    <mdx n="0" f="v">
      <t c="3" si="227">
        <n x="225"/>
        <n x="302"/>
        <n x="145"/>
      </t>
    </mdx>
    <mdx n="0" f="v">
      <t c="3" si="227">
        <n x="225"/>
        <n x="342"/>
        <n x="145"/>
      </t>
    </mdx>
    <mdx n="0" f="v">
      <t c="3" si="227">
        <n x="225"/>
        <n x="332"/>
        <n x="145"/>
      </t>
    </mdx>
    <mdx n="0" f="v">
      <t c="3" si="227">
        <n x="225"/>
        <n x="331"/>
        <n x="145"/>
      </t>
    </mdx>
    <mdx n="0" f="v">
      <t c="3" si="227">
        <n x="225"/>
        <n x="349"/>
        <n x="145"/>
      </t>
    </mdx>
    <mdx n="0" f="v">
      <t c="3" si="227">
        <n x="225"/>
        <n x="553"/>
        <n x="145"/>
      </t>
    </mdx>
    <mdx n="0" f="v">
      <t c="3" si="227">
        <n x="225"/>
        <n x="330"/>
        <n x="145"/>
      </t>
    </mdx>
    <mdx n="0" f="v">
      <t c="3" si="227">
        <n x="225"/>
        <n x="351"/>
        <n x="145"/>
      </t>
    </mdx>
    <mdx n="0" f="v">
      <t c="3" si="227">
        <n x="225"/>
        <n x="554"/>
        <n x="145"/>
      </t>
    </mdx>
    <mdx n="0" f="v">
      <t c="3" si="227">
        <n x="225"/>
        <n x="552"/>
        <n x="145"/>
      </t>
    </mdx>
    <mdx n="0" f="v">
      <t c="3" si="227">
        <n x="225"/>
        <n x="590"/>
        <n x="145"/>
      </t>
    </mdx>
    <mdx n="0" f="v">
      <t c="3" si="227">
        <n x="225"/>
        <n x="325"/>
        <n x="145"/>
      </t>
    </mdx>
    <mdx n="0" f="v">
      <t c="3" si="227">
        <n x="225"/>
        <n x="313"/>
        <n x="145"/>
      </t>
    </mdx>
    <mdx n="0" f="v">
      <t c="3" si="227">
        <n x="225"/>
        <n x="335"/>
        <n x="145"/>
      </t>
    </mdx>
    <mdx n="0" f="v">
      <t c="3" si="227">
        <n x="225"/>
        <n x="309"/>
        <n x="145"/>
      </t>
    </mdx>
    <mdx n="0" f="v">
      <t c="3" si="227">
        <n x="225"/>
        <n x="334"/>
        <n x="145"/>
      </t>
    </mdx>
    <mdx n="0" f="v">
      <t c="3" si="227">
        <n x="225"/>
        <n x="343"/>
        <n x="145"/>
      </t>
    </mdx>
    <mdx n="0" f="v">
      <t c="3" si="227">
        <n x="225"/>
        <n x="279"/>
        <n x="145"/>
      </t>
    </mdx>
    <mdx n="0" f="v">
      <t c="3" si="227">
        <n x="225"/>
        <n x="557"/>
        <n x="145"/>
      </t>
    </mdx>
    <mdx n="0" f="v">
      <t c="3" si="227">
        <n x="225"/>
        <n x="551"/>
        <n x="145"/>
      </t>
    </mdx>
    <mdx n="0" f="v">
      <t c="3" si="227">
        <n x="225"/>
        <n x="333"/>
        <n x="145"/>
      </t>
    </mdx>
    <mdx n="0" f="v">
      <t c="3" si="227">
        <n x="225"/>
        <n x="550"/>
        <n x="145"/>
      </t>
    </mdx>
    <mdx n="0" f="v">
      <t c="3" si="227">
        <n x="225"/>
        <n x="549"/>
        <n x="145"/>
      </t>
    </mdx>
    <mdx n="0" f="v">
      <t c="3" si="227">
        <n x="225"/>
        <n x="558"/>
        <n x="145"/>
      </t>
    </mdx>
    <mdx n="0" f="v">
      <t c="3" si="227">
        <n x="225"/>
        <n x="559"/>
        <n x="145"/>
      </t>
    </mdx>
    <mdx n="0" f="v">
      <t c="3" si="227">
        <n x="225"/>
        <n x="560"/>
        <n x="145"/>
      </t>
    </mdx>
    <mdx n="0" f="v">
      <t c="3" si="227">
        <n x="225"/>
        <n x="561"/>
        <n x="145"/>
      </t>
    </mdx>
    <mdx n="0" f="v">
      <t c="3" si="227">
        <n x="225"/>
        <n x="562"/>
        <n x="145"/>
      </t>
    </mdx>
    <mdx n="0" f="v">
      <t c="3" si="227">
        <n x="225"/>
        <n x="300"/>
        <n x="145"/>
      </t>
    </mdx>
    <mdx n="0" f="v">
      <t c="3" si="227">
        <n x="225"/>
        <n x="584"/>
        <n x="145"/>
      </t>
    </mdx>
    <mdx n="0" f="v">
      <t c="3" si="227">
        <n x="225"/>
        <n x="556"/>
        <n x="145"/>
      </t>
    </mdx>
    <mdx n="0" f="v">
      <t c="3" si="227">
        <n x="225"/>
        <n x="298"/>
        <n x="145"/>
      </t>
    </mdx>
    <mdx n="0" f="v">
      <t c="3" si="227">
        <n x="225"/>
        <n x="592"/>
        <n x="145"/>
      </t>
    </mdx>
    <mdx n="0" f="v">
      <t c="3" si="227">
        <n x="225"/>
        <n x="354"/>
        <n x="145"/>
      </t>
    </mdx>
    <mdx n="0" f="v">
      <t c="3" si="227">
        <n x="225"/>
        <n x="575"/>
        <n x="145"/>
      </t>
    </mdx>
    <mdx n="0" f="v">
      <t c="3" si="227">
        <n x="225"/>
        <n x="576"/>
        <n x="145"/>
      </t>
    </mdx>
    <mdx n="0" f="v">
      <t c="3" si="227">
        <n x="225"/>
        <n x="577"/>
        <n x="145"/>
      </t>
    </mdx>
    <mdx n="0" f="v">
      <t c="3" si="227">
        <n x="225"/>
        <n x="578"/>
        <n x="145"/>
      </t>
    </mdx>
    <mdx n="0" f="v">
      <t c="3" si="227">
        <n x="225"/>
        <n x="579"/>
        <n x="145"/>
      </t>
    </mdx>
    <mdx n="0" f="v">
      <t c="3" si="227">
        <n x="225"/>
        <n x="353"/>
        <n x="145"/>
      </t>
    </mdx>
    <mdx n="0" f="v">
      <t c="3" si="227">
        <n x="225"/>
        <n x="347"/>
        <n x="145"/>
      </t>
    </mdx>
    <mdx n="0" f="v">
      <t c="3" si="227">
        <n x="225"/>
        <n x="569"/>
        <n x="145"/>
      </t>
    </mdx>
    <mdx n="0" f="v">
      <t c="3" si="227">
        <n x="225"/>
        <n x="589"/>
        <n x="145"/>
      </t>
    </mdx>
    <mdx n="0" f="v">
      <t c="3" si="227">
        <n x="225"/>
        <n x="591"/>
        <n x="145"/>
      </t>
    </mdx>
    <mdx n="0" f="v">
      <t c="3" si="227">
        <n x="225"/>
        <n x="341"/>
        <n x="145"/>
      </t>
    </mdx>
    <mdx n="0" f="v">
      <t c="3" si="227">
        <n x="225"/>
        <n x="296"/>
        <n x="145"/>
      </t>
    </mdx>
    <mdx n="0" f="v">
      <t c="3" si="227">
        <n x="225"/>
        <n x="295"/>
        <n x="145"/>
      </t>
    </mdx>
    <mdx n="0" f="v">
      <t c="3" si="227">
        <n x="225"/>
        <n x="563"/>
        <n x="145"/>
      </t>
    </mdx>
    <mdx n="0" f="v">
      <t c="3" si="227">
        <n x="225"/>
        <n x="564"/>
        <n x="145"/>
      </t>
    </mdx>
    <mdx n="0" f="v">
      <t c="3" si="227">
        <n x="225"/>
        <n x="565"/>
        <n x="145"/>
      </t>
    </mdx>
    <mdx n="0" f="v">
      <t c="3" si="227">
        <n x="225"/>
        <n x="566"/>
        <n x="145"/>
      </t>
    </mdx>
    <mdx n="0" f="v">
      <t c="3" si="227">
        <n x="225"/>
        <n x="567"/>
        <n x="145"/>
      </t>
    </mdx>
    <mdx n="0" f="v">
      <t c="3" si="227">
        <n x="225"/>
        <n x="568"/>
        <n x="145"/>
      </t>
    </mdx>
    <mdx n="0" f="v">
      <t c="3" si="227">
        <n x="225"/>
        <n x="598"/>
        <n x="145"/>
      </t>
    </mdx>
    <mdx n="0" f="v">
      <t c="3" si="227">
        <n x="225"/>
        <n x="615"/>
        <n x="145"/>
      </t>
    </mdx>
    <mdx n="0" f="v">
      <t c="3" si="227">
        <n x="225"/>
        <n x="593"/>
        <n x="145"/>
      </t>
    </mdx>
    <mdx n="0" f="v">
      <t c="3" si="227">
        <n x="225"/>
        <n x="594"/>
        <n x="145"/>
      </t>
    </mdx>
    <mdx n="0" f="v">
      <t c="3" si="227">
        <n x="225"/>
        <n x="595"/>
        <n x="145"/>
      </t>
    </mdx>
    <mdx n="0" f="v">
      <t c="3" si="227">
        <n x="225"/>
        <n x="596"/>
        <n x="145"/>
      </t>
    </mdx>
    <mdx n="0" f="v">
      <t c="3" si="227">
        <n x="225"/>
        <n x="585"/>
        <n x="145"/>
      </t>
    </mdx>
    <mdx n="0" f="v">
      <t c="3" si="227">
        <n x="225"/>
        <n x="597"/>
        <n x="145"/>
      </t>
    </mdx>
    <mdx n="0" f="v">
      <t c="3" si="227">
        <n x="225"/>
        <n x="588"/>
        <n x="145"/>
      </t>
    </mdx>
    <mdx n="0" f="v">
      <t c="3" si="227">
        <n x="225"/>
        <n x="609"/>
        <n x="145"/>
      </t>
    </mdx>
    <mdx n="0" f="v">
      <t c="3" si="227">
        <n x="225"/>
        <n x="340"/>
        <n x="145"/>
      </t>
    </mdx>
    <mdx n="0" f="v">
      <t c="3" si="227">
        <n x="225"/>
        <n x="571"/>
        <n x="145"/>
      </t>
    </mdx>
    <mdx n="0" f="v">
      <t c="3" si="227">
        <n x="225"/>
        <n x="572"/>
        <n x="145"/>
      </t>
    </mdx>
    <mdx n="0" f="v">
      <t c="3" si="227">
        <n x="225"/>
        <n x="580"/>
        <n x="145"/>
      </t>
    </mdx>
    <mdx n="0" f="v">
      <t c="3" si="227">
        <n x="225"/>
        <n x="573"/>
        <n x="145"/>
      </t>
    </mdx>
    <mdx n="0" f="v">
      <t c="3" si="227">
        <n x="225"/>
        <n x="581"/>
        <n x="145"/>
      </t>
    </mdx>
    <mdx n="0" f="v">
      <t c="3" si="227">
        <n x="225"/>
        <n x="583"/>
        <n x="145"/>
      </t>
    </mdx>
    <mdx n="0" f="v">
      <t c="3" si="227">
        <n x="225"/>
        <n x="555"/>
        <n x="145"/>
      </t>
    </mdx>
    <mdx n="0" f="v">
      <t c="3" si="227">
        <n x="225"/>
        <n x="570"/>
        <n x="145"/>
      </t>
    </mdx>
    <mdx n="0" f="v">
      <t c="3" si="227">
        <n x="225"/>
        <n x="574"/>
        <n x="145"/>
      </t>
    </mdx>
    <mdx n="0" f="v">
      <t c="3" si="227">
        <n x="225"/>
        <n x="601"/>
        <n x="145"/>
      </t>
    </mdx>
    <mdx n="0" f="v">
      <t c="3" si="227">
        <n x="225"/>
        <n x="616"/>
        <n x="145"/>
      </t>
    </mdx>
    <mdx n="0" f="v">
      <t c="3" si="227">
        <n x="225"/>
        <n x="610"/>
        <n x="145"/>
      </t>
    </mdx>
    <mdx n="0" f="v">
      <t c="3" si="227">
        <n x="225"/>
        <n x="611"/>
        <n x="145"/>
      </t>
    </mdx>
    <mdx n="0" f="v">
      <t c="3" si="227">
        <n x="225"/>
        <n x="612"/>
        <n x="145"/>
      </t>
    </mdx>
    <mdx n="0" f="v">
      <t c="3" si="227">
        <n x="225"/>
        <n x="639"/>
        <n x="145"/>
      </t>
    </mdx>
    <mdx n="0" f="v">
      <t c="3" si="227">
        <n x="225"/>
        <n x="617"/>
        <n x="145"/>
      </t>
    </mdx>
    <mdx n="0" f="v">
      <t c="3" si="227">
        <n x="225"/>
        <n x="618"/>
        <n x="145"/>
      </t>
    </mdx>
    <mdx n="0" f="v">
      <t c="3" si="227">
        <n x="225"/>
        <n x="619"/>
        <n x="145"/>
      </t>
    </mdx>
    <mdx n="0" f="v">
      <t c="3" si="227">
        <n x="225"/>
        <n x="599"/>
        <n x="145"/>
      </t>
    </mdx>
    <mdx n="0" f="v">
      <t c="3" si="227">
        <n x="225"/>
        <n x="582"/>
        <n x="145"/>
      </t>
    </mdx>
    <mdx n="0" f="v">
      <t c="3" si="227">
        <n x="225"/>
        <n x="586"/>
        <n x="145"/>
      </t>
    </mdx>
    <mdx n="0" f="v">
      <t c="3" si="227">
        <n x="225"/>
        <n x="600"/>
        <n x="145"/>
      </t>
    </mdx>
    <mdx n="0" f="v">
      <t c="3" si="227">
        <n x="225"/>
        <n x="587"/>
        <n x="145"/>
      </t>
    </mdx>
    <mdx n="0" f="v">
      <t c="3" si="227">
        <n x="225"/>
        <n x="602"/>
        <n x="145"/>
      </t>
    </mdx>
    <mdx n="0" f="v">
      <t c="3" si="227">
        <n x="225"/>
        <n x="603"/>
        <n x="145"/>
      </t>
    </mdx>
    <mdx n="0" f="v">
      <t c="3" si="227">
        <n x="225"/>
        <n x="604"/>
        <n x="145"/>
      </t>
    </mdx>
    <mdx n="0" f="v">
      <t c="3" si="227">
        <n x="225"/>
        <n x="605"/>
        <n x="145"/>
      </t>
    </mdx>
    <mdx n="0" f="v">
      <t c="3" si="227">
        <n x="225"/>
        <n x="613"/>
        <n x="145"/>
      </t>
    </mdx>
    <mdx n="0" f="v">
      <t c="3" si="227">
        <n x="225"/>
        <n x="628"/>
        <n x="145"/>
      </t>
    </mdx>
    <mdx n="0" f="v">
      <t c="3" si="227">
        <n x="225"/>
        <n x="608"/>
        <n x="145"/>
      </t>
    </mdx>
    <mdx n="0" f="v">
      <t c="3" si="227">
        <n x="225"/>
        <n x="614"/>
        <n x="145"/>
      </t>
    </mdx>
    <mdx n="0" f="v">
      <t c="3" si="227">
        <n x="225"/>
        <n x="635"/>
        <n x="145"/>
      </t>
    </mdx>
    <mdx n="0" f="v">
      <t c="3" si="227">
        <n x="225"/>
        <n x="636"/>
        <n x="145"/>
      </t>
    </mdx>
    <mdx n="0" f="v">
      <t c="3" si="227">
        <n x="225"/>
        <n x="637"/>
        <n x="145"/>
      </t>
    </mdx>
    <mdx n="0" f="v">
      <t c="3" si="227">
        <n x="225"/>
        <n x="606"/>
        <n x="145"/>
      </t>
    </mdx>
    <mdx n="0" f="v">
      <t c="3" si="227">
        <n x="225"/>
        <n x="633"/>
        <n x="145"/>
      </t>
    </mdx>
    <mdx n="0" f="v">
      <t c="3" si="227">
        <n x="225"/>
        <n x="625"/>
        <n x="145"/>
      </t>
    </mdx>
    <mdx n="0" f="v">
      <t c="3" si="227">
        <n x="225"/>
        <n x="643"/>
        <n x="145"/>
      </t>
    </mdx>
    <mdx n="0" f="v">
      <t c="3" si="227">
        <n x="225"/>
        <n x="646"/>
        <n x="145"/>
      </t>
    </mdx>
    <mdx n="0" f="v">
      <t c="3" si="227">
        <n x="225"/>
        <n x="627"/>
        <n x="145"/>
      </t>
    </mdx>
    <mdx n="0" f="v">
      <t c="3" si="227">
        <n x="225"/>
        <n x="645"/>
        <n x="145"/>
      </t>
    </mdx>
    <mdx n="0" f="v">
      <t c="3" si="227">
        <n x="225"/>
        <n x="632"/>
        <n x="145"/>
      </t>
    </mdx>
    <mdx n="0" f="v">
      <t c="3" si="227">
        <n x="225"/>
        <n x="644"/>
        <n x="145"/>
      </t>
    </mdx>
    <mdx n="0" f="v">
      <t c="3" si="227">
        <n x="225"/>
        <n x="620"/>
        <n x="145"/>
      </t>
    </mdx>
    <mdx n="0" f="v">
      <t c="3" si="227">
        <n x="225"/>
        <n x="621"/>
        <n x="145"/>
      </t>
    </mdx>
    <mdx n="0" f="v">
      <t c="3" si="227">
        <n x="225"/>
        <n x="622"/>
        <n x="145"/>
      </t>
    </mdx>
    <mdx n="0" f="v">
      <t c="3" si="227">
        <n x="225"/>
        <n x="623"/>
        <n x="145"/>
      </t>
    </mdx>
    <mdx n="0" f="v">
      <t c="3" si="227">
        <n x="225"/>
        <n x="624"/>
        <n x="145"/>
      </t>
    </mdx>
    <mdx n="0" f="v">
      <t c="3" si="227">
        <n x="225"/>
        <n x="647"/>
        <n x="145"/>
      </t>
    </mdx>
    <mdx n="0" f="v">
      <t c="3" si="227">
        <n x="225"/>
        <n x="648"/>
        <n x="145"/>
      </t>
    </mdx>
    <mdx n="0" f="v">
      <t c="3" si="227">
        <n x="225"/>
        <n x="649"/>
        <n x="145"/>
      </t>
    </mdx>
    <mdx n="0" f="v">
      <t c="3" si="227">
        <n x="225"/>
        <n x="650"/>
        <n x="145"/>
      </t>
    </mdx>
    <mdx n="0" f="v">
      <t c="3" si="227">
        <n x="225"/>
        <n x="651"/>
        <n x="145"/>
      </t>
    </mdx>
    <mdx n="0" f="v">
      <t c="3" si="227">
        <n x="225"/>
        <n x="652"/>
        <n x="145"/>
      </t>
    </mdx>
    <mdx n="0" f="v">
      <t c="3" si="227">
        <n x="225"/>
        <n x="653"/>
        <n x="145"/>
      </t>
    </mdx>
    <mdx n="0" f="v">
      <t c="3" si="227">
        <n x="225"/>
        <n x="654"/>
        <n x="145"/>
      </t>
    </mdx>
    <mdx n="0" f="v">
      <t c="3" si="227">
        <n x="225"/>
        <n x="641"/>
        <n x="145"/>
      </t>
    </mdx>
    <mdx n="0" f="v">
      <t c="3" si="227">
        <n x="225"/>
        <n x="640"/>
        <n x="145"/>
      </t>
    </mdx>
    <mdx n="0" f="v">
      <t c="3" si="227">
        <n x="225"/>
        <n x="630"/>
        <n x="145"/>
      </t>
    </mdx>
    <mdx n="0" f="v">
      <t c="3" si="227">
        <n x="225"/>
        <n x="607"/>
        <n x="145"/>
      </t>
    </mdx>
    <mdx n="0" f="v">
      <t c="3" si="227">
        <n x="225"/>
        <n x="629"/>
        <n x="145"/>
      </t>
    </mdx>
    <mdx n="0" f="v">
      <t c="3" si="227">
        <n x="225"/>
        <n x="626"/>
        <n x="145"/>
      </t>
    </mdx>
    <mdx n="0" f="v">
      <t c="3" si="227">
        <n x="225"/>
        <n x="631"/>
        <n x="145"/>
      </t>
    </mdx>
    <mdx n="0" f="v">
      <t c="3" si="227">
        <n x="225"/>
        <n x="634"/>
        <n x="145"/>
      </t>
    </mdx>
    <mdx n="0" f="v">
      <t c="3" si="227">
        <n x="225"/>
        <n x="638"/>
        <n x="145"/>
      </t>
    </mdx>
    <mdx n="0" f="v">
      <t c="3" si="227">
        <n x="225"/>
        <n x="655"/>
        <n x="145"/>
      </t>
    </mdx>
    <mdx n="0" f="v">
      <t c="3" si="227">
        <n x="225"/>
        <n x="642"/>
        <n x="145"/>
      </t>
    </mdx>
    <mdx n="0" f="v">
      <t c="3" si="227">
        <n x="225"/>
        <n x="282"/>
        <n x="147"/>
      </t>
    </mdx>
    <mdx n="0" f="v">
      <t c="3" si="227">
        <n x="225"/>
        <n x="315"/>
        <n x="147"/>
      </t>
    </mdx>
    <mdx n="0" f="v">
      <t c="3" si="227">
        <n x="225"/>
        <n x="314"/>
        <n x="147"/>
      </t>
    </mdx>
    <mdx n="0" f="v">
      <t c="3" si="227">
        <n x="225"/>
        <n x="339"/>
        <n x="147"/>
      </t>
    </mdx>
    <mdx n="0" f="v">
      <t c="3" si="227">
        <n x="225"/>
        <n x="324"/>
        <n x="147"/>
      </t>
    </mdx>
    <mdx n="0" f="v">
      <t c="3" si="227">
        <n x="225"/>
        <n x="312"/>
        <n x="147"/>
      </t>
    </mdx>
    <mdx n="0" f="v">
      <t c="3" si="227">
        <n x="225"/>
        <n x="310"/>
        <n x="147"/>
      </t>
    </mdx>
    <mdx n="0" f="v">
      <t c="3" si="227">
        <n x="225"/>
        <n x="308"/>
        <n x="147"/>
      </t>
    </mdx>
    <mdx n="0" f="v">
      <t c="3" si="227">
        <n x="225"/>
        <n x="306"/>
        <n x="147"/>
      </t>
    </mdx>
    <mdx n="0" f="v">
      <t c="3" si="227">
        <n x="225"/>
        <n x="305"/>
        <n x="147"/>
      </t>
    </mdx>
    <mdx n="0" f="v">
      <t c="3" si="227">
        <n x="225"/>
        <n x="323"/>
        <n x="147"/>
      </t>
    </mdx>
    <mdx n="0" f="v">
      <t c="3" si="227">
        <n x="225"/>
        <n x="291"/>
        <n x="147"/>
      </t>
    </mdx>
    <mdx n="0" f="v">
      <t c="3" si="227">
        <n x="225"/>
        <n x="303"/>
        <n x="147"/>
      </t>
    </mdx>
    <mdx n="0" f="v">
      <t c="3" si="227">
        <n x="225"/>
        <n x="352"/>
        <n x="147"/>
      </t>
    </mdx>
    <mdx n="0" f="v">
      <t c="3" si="227">
        <n x="225"/>
        <n x="302"/>
        <n x="147"/>
      </t>
    </mdx>
    <mdx n="0" f="v">
      <t c="3" si="227">
        <n x="225"/>
        <n x="342"/>
        <n x="147"/>
      </t>
    </mdx>
    <mdx n="0" f="v">
      <t c="3" si="227">
        <n x="225"/>
        <n x="332"/>
        <n x="147"/>
      </t>
    </mdx>
    <mdx n="0" f="v">
      <t c="3" si="227">
        <n x="225"/>
        <n x="331"/>
        <n x="147"/>
      </t>
    </mdx>
    <mdx n="0" f="v">
      <t c="3" si="227">
        <n x="225"/>
        <n x="349"/>
        <n x="147"/>
      </t>
    </mdx>
    <mdx n="0" f="v">
      <t c="3" si="227">
        <n x="225"/>
        <n x="553"/>
        <n x="147"/>
      </t>
    </mdx>
    <mdx n="0" f="v">
      <t c="3" si="227">
        <n x="225"/>
        <n x="330"/>
        <n x="147"/>
      </t>
    </mdx>
    <mdx n="0" f="v">
      <t c="3" si="227">
        <n x="225"/>
        <n x="351"/>
        <n x="147"/>
      </t>
    </mdx>
    <mdx n="0" f="v">
      <t c="3" si="227">
        <n x="225"/>
        <n x="554"/>
        <n x="147"/>
      </t>
    </mdx>
    <mdx n="0" f="v">
      <t c="3" si="227">
        <n x="225"/>
        <n x="556"/>
        <n x="147"/>
      </t>
    </mdx>
    <mdx n="0" f="v">
      <t c="3" si="227">
        <n x="225"/>
        <n x="300"/>
        <n x="147"/>
      </t>
    </mdx>
    <mdx n="0" f="v">
      <t c="3" si="227">
        <n x="225"/>
        <n x="590"/>
        <n x="147"/>
      </t>
    </mdx>
    <mdx n="0" f="v">
      <t c="3" si="227">
        <n x="225"/>
        <n x="298"/>
        <n x="147"/>
      </t>
    </mdx>
    <mdx n="0" f="v">
      <t c="3" si="227">
        <n x="225"/>
        <n x="325"/>
        <n x="147"/>
      </t>
    </mdx>
    <mdx n="0" f="v">
      <t c="3" si="227">
        <n x="225"/>
        <n x="313"/>
        <n x="147"/>
      </t>
    </mdx>
    <mdx n="0" f="v">
      <t c="3" si="227">
        <n x="225"/>
        <n x="335"/>
        <n x="147"/>
      </t>
    </mdx>
    <mdx n="0" f="v">
      <t c="3" si="227">
        <n x="225"/>
        <n x="309"/>
        <n x="147"/>
      </t>
    </mdx>
    <mdx n="0" f="v">
      <t c="3" si="227">
        <n x="225"/>
        <n x="334"/>
        <n x="147"/>
      </t>
    </mdx>
    <mdx n="0" f="v">
      <t c="3" si="227">
        <n x="225"/>
        <n x="343"/>
        <n x="147"/>
      </t>
    </mdx>
    <mdx n="0" f="v">
      <t c="3" si="227">
        <n x="225"/>
        <n x="279"/>
        <n x="147"/>
      </t>
    </mdx>
    <mdx n="0" f="v">
      <t c="3" si="227">
        <n x="225"/>
        <n x="557"/>
        <n x="147"/>
      </t>
    </mdx>
    <mdx n="0" f="v">
      <t c="3" si="227">
        <n x="225"/>
        <n x="551"/>
        <n x="147"/>
      </t>
    </mdx>
    <mdx n="0" f="v">
      <t c="3" si="227">
        <n x="225"/>
        <n x="333"/>
        <n x="147"/>
      </t>
    </mdx>
    <mdx n="0" f="v">
      <t c="3" si="227">
        <n x="225"/>
        <n x="550"/>
        <n x="147"/>
      </t>
    </mdx>
    <mdx n="0" f="v">
      <t c="3" si="227">
        <n x="225"/>
        <n x="549"/>
        <n x="147"/>
      </t>
    </mdx>
    <mdx n="0" f="v">
      <t c="3" si="227">
        <n x="225"/>
        <n x="558"/>
        <n x="147"/>
      </t>
    </mdx>
    <mdx n="0" f="v">
      <t c="3" si="227">
        <n x="225"/>
        <n x="559"/>
        <n x="147"/>
      </t>
    </mdx>
    <mdx n="0" f="v">
      <t c="3" si="227">
        <n x="225"/>
        <n x="560"/>
        <n x="147"/>
      </t>
    </mdx>
    <mdx n="0" f="v">
      <t c="3" si="227">
        <n x="225"/>
        <n x="561"/>
        <n x="147"/>
      </t>
    </mdx>
    <mdx n="0" f="v">
      <t c="3" si="227">
        <n x="225"/>
        <n x="562"/>
        <n x="147"/>
      </t>
    </mdx>
    <mdx n="0" f="v">
      <t c="3" si="227">
        <n x="225"/>
        <n x="552"/>
        <n x="147"/>
      </t>
    </mdx>
    <mdx n="0" f="v">
      <t c="3" si="227">
        <n x="225"/>
        <n x="354"/>
        <n x="147"/>
      </t>
    </mdx>
    <mdx n="0" f="v">
      <t c="3" si="227">
        <n x="225"/>
        <n x="575"/>
        <n x="147"/>
      </t>
    </mdx>
    <mdx n="0" f="v">
      <t c="3" si="227">
        <n x="225"/>
        <n x="576"/>
        <n x="147"/>
      </t>
    </mdx>
    <mdx n="0" f="v">
      <t c="3" si="227">
        <n x="225"/>
        <n x="577"/>
        <n x="147"/>
      </t>
    </mdx>
    <mdx n="0" f="v">
      <t c="3" si="227">
        <n x="225"/>
        <n x="578"/>
        <n x="147"/>
      </t>
    </mdx>
    <mdx n="0" f="v">
      <t c="3" si="227">
        <n x="225"/>
        <n x="579"/>
        <n x="147"/>
      </t>
    </mdx>
    <mdx n="0" f="v">
      <t c="3" si="227">
        <n x="225"/>
        <n x="353"/>
        <n x="147"/>
      </t>
    </mdx>
    <mdx n="0" f="v">
      <t c="3" si="227">
        <n x="225"/>
        <n x="347"/>
        <n x="147"/>
      </t>
    </mdx>
    <mdx n="0" f="v">
      <t c="3" si="227">
        <n x="225"/>
        <n x="592"/>
        <n x="147"/>
      </t>
    </mdx>
    <mdx n="0" f="v">
      <t c="3" si="227">
        <n x="225"/>
        <n x="589"/>
        <n x="147"/>
      </t>
    </mdx>
    <mdx n="0" f="v">
      <t c="3" si="227">
        <n x="225"/>
        <n x="591"/>
        <n x="147"/>
      </t>
    </mdx>
    <mdx n="0" f="v">
      <t c="3" si="227">
        <n x="225"/>
        <n x="597"/>
        <n x="147"/>
      </t>
    </mdx>
    <mdx n="0" f="v">
      <t c="3" si="227">
        <n x="225"/>
        <n x="569"/>
        <n x="147"/>
      </t>
    </mdx>
    <mdx n="0" f="v">
      <t c="3" si="227">
        <n x="225"/>
        <n x="341"/>
        <n x="147"/>
      </t>
    </mdx>
    <mdx n="0" f="v">
      <t c="3" si="227">
        <n x="225"/>
        <n x="296"/>
        <n x="147"/>
      </t>
    </mdx>
    <mdx n="0" f="v">
      <t c="3" si="227">
        <n x="225"/>
        <n x="295"/>
        <n x="147"/>
      </t>
    </mdx>
    <mdx n="0" f="v">
      <t c="3" si="227">
        <n x="225"/>
        <n x="563"/>
        <n x="147"/>
      </t>
    </mdx>
    <mdx n="0" f="v">
      <t c="3" si="227">
        <n x="225"/>
        <n x="564"/>
        <n x="147"/>
      </t>
    </mdx>
    <mdx n="0" f="v">
      <t c="3" si="227">
        <n x="225"/>
        <n x="565"/>
        <n x="147"/>
      </t>
    </mdx>
    <mdx n="0" f="v">
      <t c="3" si="227">
        <n x="225"/>
        <n x="566"/>
        <n x="147"/>
      </t>
    </mdx>
    <mdx n="0" f="v">
      <t c="3" si="227">
        <n x="225"/>
        <n x="567"/>
        <n x="147"/>
      </t>
    </mdx>
    <mdx n="0" f="v">
      <t c="3" si="227">
        <n x="225"/>
        <n x="568"/>
        <n x="147"/>
      </t>
    </mdx>
    <mdx n="0" f="v">
      <t c="3" si="227">
        <n x="225"/>
        <n x="593"/>
        <n x="147"/>
      </t>
    </mdx>
    <mdx n="0" f="v">
      <t c="3" si="227">
        <n x="225"/>
        <n x="594"/>
        <n x="147"/>
      </t>
    </mdx>
    <mdx n="0" f="v">
      <t c="3" si="227">
        <n x="225"/>
        <n x="595"/>
        <n x="147"/>
      </t>
    </mdx>
    <mdx n="0" f="v">
      <t c="3" si="227">
        <n x="225"/>
        <n x="596"/>
        <n x="147"/>
      </t>
    </mdx>
    <mdx n="0" f="v">
      <t c="3" si="227">
        <n x="225"/>
        <n x="601"/>
        <n x="147"/>
      </t>
    </mdx>
    <mdx n="0" f="v">
      <t c="3" si="227">
        <n x="225"/>
        <n x="584"/>
        <n x="147"/>
      </t>
    </mdx>
    <mdx n="0" f="v">
      <t c="3" si="227">
        <n x="225"/>
        <n x="619"/>
        <n x="147"/>
      </t>
    </mdx>
    <mdx n="0" f="v">
      <t c="3" si="227">
        <n x="225"/>
        <n x="340"/>
        <n x="147"/>
      </t>
    </mdx>
    <mdx n="0" f="v">
      <t c="3" si="227">
        <n x="225"/>
        <n x="571"/>
        <n x="147"/>
      </t>
    </mdx>
    <mdx n="0" f="v">
      <t c="3" si="227">
        <n x="225"/>
        <n x="572"/>
        <n x="147"/>
      </t>
    </mdx>
    <mdx n="0" f="v">
      <t c="3" si="227">
        <n x="225"/>
        <n x="580"/>
        <n x="147"/>
      </t>
    </mdx>
    <mdx n="0" f="v">
      <t c="3" si="227">
        <n x="225"/>
        <n x="573"/>
        <n x="147"/>
      </t>
    </mdx>
    <mdx n="0" f="v">
      <t c="3" si="227">
        <n x="225"/>
        <n x="581"/>
        <n x="147"/>
      </t>
    </mdx>
    <mdx n="0" f="v">
      <t c="3" si="227">
        <n x="225"/>
        <n x="583"/>
        <n x="147"/>
      </t>
    </mdx>
    <mdx n="0" f="v">
      <t c="3" si="227">
        <n x="225"/>
        <n x="555"/>
        <n x="147"/>
      </t>
    </mdx>
    <mdx n="0" f="v">
      <t c="3" si="227">
        <n x="225"/>
        <n x="570"/>
        <n x="147"/>
      </t>
    </mdx>
    <mdx n="0" f="v">
      <t c="3" si="227">
        <n x="225"/>
        <n x="574"/>
        <n x="147"/>
      </t>
    </mdx>
    <mdx n="0" f="v">
      <t c="3" si="227">
        <n x="225"/>
        <n x="585"/>
        <n x="147"/>
      </t>
    </mdx>
    <mdx n="0" f="v">
      <t c="3" si="227">
        <n x="225"/>
        <n x="598"/>
        <n x="147"/>
      </t>
    </mdx>
    <mdx n="0" f="v">
      <t c="3" si="227">
        <n x="225"/>
        <n x="632"/>
        <n x="147"/>
      </t>
    </mdx>
    <mdx n="0" f="v">
      <t c="3" si="227">
        <n x="225"/>
        <n x="588"/>
        <n x="147"/>
      </t>
    </mdx>
    <mdx n="0" f="v">
      <t c="3" si="227">
        <n x="225"/>
        <n x="609"/>
        <n x="147"/>
      </t>
    </mdx>
    <mdx n="0" f="v">
      <t c="3" si="227">
        <n x="225"/>
        <n x="613"/>
        <n x="147"/>
      </t>
    </mdx>
    <mdx n="0" f="v">
      <t c="3" si="227">
        <n x="225"/>
        <n x="615"/>
        <n x="147"/>
      </t>
    </mdx>
    <mdx n="0" f="v">
      <t c="3" si="227">
        <n x="225"/>
        <n x="643"/>
        <n x="147"/>
      </t>
    </mdx>
    <mdx n="0" f="v">
      <t c="3" si="227">
        <n x="225"/>
        <n x="610"/>
        <n x="147"/>
      </t>
    </mdx>
    <mdx n="0" f="v">
      <t c="3" si="227">
        <n x="225"/>
        <n x="611"/>
        <n x="147"/>
      </t>
    </mdx>
    <mdx n="0" f="v">
      <t c="3" si="227">
        <n x="225"/>
        <n x="612"/>
        <n x="147"/>
      </t>
    </mdx>
    <mdx n="0" f="v">
      <t c="3" si="227">
        <n x="225"/>
        <n x="616"/>
        <n x="147"/>
      </t>
    </mdx>
    <mdx n="0" f="v">
      <t c="3" si="227">
        <n x="225"/>
        <n x="617"/>
        <n x="147"/>
      </t>
    </mdx>
    <mdx n="0" f="v">
      <t c="3" si="227">
        <n x="225"/>
        <n x="599"/>
        <n x="147"/>
      </t>
    </mdx>
    <mdx n="0" f="v">
      <t c="3" si="227">
        <n x="225"/>
        <n x="582"/>
        <n x="147"/>
      </t>
    </mdx>
    <mdx n="0" f="v">
      <t c="3" si="227">
        <n x="225"/>
        <n x="586"/>
        <n x="147"/>
      </t>
    </mdx>
    <mdx n="0" f="v">
      <t c="3" si="227">
        <n x="225"/>
        <n x="600"/>
        <n x="147"/>
      </t>
    </mdx>
    <mdx n="0" f="v">
      <t c="3" si="227">
        <n x="225"/>
        <n x="587"/>
        <n x="147"/>
      </t>
    </mdx>
    <mdx n="0" f="v">
      <t c="3" si="227">
        <n x="225"/>
        <n x="602"/>
        <n x="147"/>
      </t>
    </mdx>
    <mdx n="0" f="v">
      <t c="3" si="227">
        <n x="225"/>
        <n x="603"/>
        <n x="147"/>
      </t>
    </mdx>
    <mdx n="0" f="v">
      <t c="3" si="227">
        <n x="225"/>
        <n x="604"/>
        <n x="147"/>
      </t>
    </mdx>
    <mdx n="0" f="v">
      <t c="3" si="227">
        <n x="225"/>
        <n x="605"/>
        <n x="147"/>
      </t>
    </mdx>
    <mdx n="0" f="v">
      <t c="3" si="227">
        <n x="225"/>
        <n x="618"/>
        <n x="147"/>
      </t>
    </mdx>
    <mdx n="0" f="v">
      <t c="3" si="227">
        <n x="225"/>
        <n x="639"/>
        <n x="147"/>
      </t>
    </mdx>
    <mdx n="0" f="v">
      <t c="3" si="227">
        <n x="225"/>
        <n x="644"/>
        <n x="147"/>
      </t>
    </mdx>
    <mdx n="0" f="v">
      <t c="3" si="227">
        <n x="225"/>
        <n x="608"/>
        <n x="147"/>
      </t>
    </mdx>
    <mdx n="0" f="v">
      <t c="3" si="227">
        <n x="225"/>
        <n x="614"/>
        <n x="147"/>
      </t>
    </mdx>
    <mdx n="0" f="v">
      <t c="3" si="227">
        <n x="225"/>
        <n x="635"/>
        <n x="147"/>
      </t>
    </mdx>
    <mdx n="0" f="v">
      <t c="3" si="227">
        <n x="225"/>
        <n x="636"/>
        <n x="147"/>
      </t>
    </mdx>
    <mdx n="0" f="v">
      <t c="3" si="227">
        <n x="225"/>
        <n x="637"/>
        <n x="147"/>
      </t>
    </mdx>
    <mdx n="0" f="v">
      <t c="3" si="227">
        <n x="225"/>
        <n x="645"/>
        <n x="147"/>
      </t>
    </mdx>
    <mdx n="0" f="v">
      <t c="3" si="227">
        <n x="225"/>
        <n x="646"/>
        <n x="147"/>
      </t>
    </mdx>
    <mdx n="0" f="v">
      <t c="3" si="227">
        <n x="225"/>
        <n x="606"/>
        <n x="147"/>
      </t>
    </mdx>
    <mdx n="0" f="v">
      <t c="3" si="227">
        <n x="225"/>
        <n x="628"/>
        <n x="147"/>
      </t>
    </mdx>
    <mdx n="0" f="v">
      <t c="3" si="227">
        <n x="225"/>
        <n x="625"/>
        <n x="147"/>
      </t>
    </mdx>
    <mdx n="0" f="v">
      <t c="3" si="227">
        <n x="225"/>
        <n x="620"/>
        <n x="147"/>
      </t>
    </mdx>
    <mdx n="0" f="v">
      <t c="3" si="227">
        <n x="225"/>
        <n x="621"/>
        <n x="147"/>
      </t>
    </mdx>
    <mdx n="0" f="v">
      <t c="3" si="227">
        <n x="225"/>
        <n x="622"/>
        <n x="147"/>
      </t>
    </mdx>
    <mdx n="0" f="v">
      <t c="3" si="227">
        <n x="225"/>
        <n x="623"/>
        <n x="147"/>
      </t>
    </mdx>
    <mdx n="0" f="v">
      <t c="3" si="227">
        <n x="225"/>
        <n x="624"/>
        <n x="147"/>
      </t>
    </mdx>
    <mdx n="0" f="v">
      <t c="3" si="227">
        <n x="225"/>
        <n x="627"/>
        <n x="147"/>
      </t>
    </mdx>
    <mdx n="0" f="v">
      <t c="3" si="227">
        <n x="225"/>
        <n x="633"/>
        <n x="147"/>
      </t>
    </mdx>
    <mdx n="0" f="v">
      <t c="3" si="227">
        <n x="225"/>
        <n x="647"/>
        <n x="147"/>
      </t>
    </mdx>
    <mdx n="0" f="v">
      <t c="3" si="227">
        <n x="225"/>
        <n x="648"/>
        <n x="147"/>
      </t>
    </mdx>
    <mdx n="0" f="v">
      <t c="3" si="227">
        <n x="225"/>
        <n x="649"/>
        <n x="147"/>
      </t>
    </mdx>
    <mdx n="0" f="v">
      <t c="3" si="227">
        <n x="225"/>
        <n x="650"/>
        <n x="147"/>
      </t>
    </mdx>
    <mdx n="0" f="v">
      <t c="3" si="227">
        <n x="225"/>
        <n x="651"/>
        <n x="147"/>
      </t>
    </mdx>
    <mdx n="0" f="v">
      <t c="3" si="227">
        <n x="225"/>
        <n x="652"/>
        <n x="147"/>
      </t>
    </mdx>
    <mdx n="0" f="v">
      <t c="3" si="227">
        <n x="225"/>
        <n x="653"/>
        <n x="147"/>
      </t>
    </mdx>
    <mdx n="0" f="v">
      <t c="3" si="227">
        <n x="225"/>
        <n x="654"/>
        <n x="147"/>
      </t>
    </mdx>
    <mdx n="0" f="v">
      <t c="3" si="227">
        <n x="225"/>
        <n x="641"/>
        <n x="147"/>
      </t>
    </mdx>
    <mdx n="0" f="v">
      <t c="3" si="227">
        <n x="225"/>
        <n x="640"/>
        <n x="147"/>
      </t>
    </mdx>
    <mdx n="0" f="v">
      <t c="3" si="227">
        <n x="225"/>
        <n x="630"/>
        <n x="147"/>
      </t>
    </mdx>
    <mdx n="0" f="v">
      <t c="3" si="227">
        <n x="225"/>
        <n x="607"/>
        <n x="147"/>
      </t>
    </mdx>
    <mdx n="0" f="v">
      <t c="3" si="227">
        <n x="225"/>
        <n x="629"/>
        <n x="147"/>
      </t>
    </mdx>
    <mdx n="0" f="v">
      <t c="3" si="227">
        <n x="225"/>
        <n x="626"/>
        <n x="147"/>
      </t>
    </mdx>
    <mdx n="0" f="v">
      <t c="3" si="227">
        <n x="225"/>
        <n x="631"/>
        <n x="147"/>
      </t>
    </mdx>
    <mdx n="0" f="v">
      <t c="3" si="227">
        <n x="225"/>
        <n x="634"/>
        <n x="147"/>
      </t>
    </mdx>
    <mdx n="0" f="v">
      <t c="3" si="227">
        <n x="225"/>
        <n x="638"/>
        <n x="147"/>
      </t>
    </mdx>
    <mdx n="0" f="v">
      <t c="3" si="227">
        <n x="225"/>
        <n x="655"/>
        <n x="147"/>
      </t>
    </mdx>
    <mdx n="0" f="v">
      <t c="3" si="227">
        <n x="225"/>
        <n x="642"/>
        <n x="147"/>
      </t>
    </mdx>
    <mdx n="0" f="v">
      <t c="3" si="227">
        <n x="225"/>
        <n x="322"/>
        <n x="149"/>
      </t>
    </mdx>
    <mdx n="0" f="v">
      <t c="3" si="227">
        <n x="225"/>
        <n x="282"/>
        <n x="149"/>
      </t>
    </mdx>
    <mdx n="0" f="v">
      <t c="3" si="227">
        <n x="225"/>
        <n x="315"/>
        <n x="149"/>
      </t>
    </mdx>
    <mdx n="0" f="v">
      <t c="3" si="227">
        <n x="225"/>
        <n x="314"/>
        <n x="149"/>
      </t>
    </mdx>
    <mdx n="0" f="v">
      <t c="3" si="227">
        <n x="225"/>
        <n x="339"/>
        <n x="149"/>
      </t>
    </mdx>
    <mdx n="0" f="v">
      <t c="3" si="227">
        <n x="225"/>
        <n x="324"/>
        <n x="149"/>
      </t>
    </mdx>
    <mdx n="0" f="v">
      <t c="3" si="227">
        <n x="225"/>
        <n x="312"/>
        <n x="149"/>
      </t>
    </mdx>
    <mdx n="0" f="v">
      <t c="3" si="227">
        <n x="225"/>
        <n x="310"/>
        <n x="149"/>
      </t>
    </mdx>
    <mdx n="0" f="v">
      <t c="3" si="227">
        <n x="225"/>
        <n x="308"/>
        <n x="149"/>
      </t>
    </mdx>
    <mdx n="0" f="v">
      <t c="3" si="227">
        <n x="225"/>
        <n x="306"/>
        <n x="149"/>
      </t>
    </mdx>
    <mdx n="0" f="v">
      <t c="3" si="227">
        <n x="225"/>
        <n x="305"/>
        <n x="149"/>
      </t>
    </mdx>
    <mdx n="0" f="v">
      <t c="3" si="227">
        <n x="225"/>
        <n x="323"/>
        <n x="149"/>
      </t>
    </mdx>
    <mdx n="0" f="v">
      <t c="3" si="227">
        <n x="225"/>
        <n x="291"/>
        <n x="149"/>
      </t>
    </mdx>
    <mdx n="0" f="v">
      <t c="3" si="227">
        <n x="225"/>
        <n x="303"/>
        <n x="149"/>
      </t>
    </mdx>
    <mdx n="0" f="v">
      <t c="3" si="227">
        <n x="225"/>
        <n x="352"/>
        <n x="149"/>
      </t>
    </mdx>
    <mdx n="0" f="v">
      <t c="3" si="227">
        <n x="225"/>
        <n x="302"/>
        <n x="149"/>
      </t>
    </mdx>
    <mdx n="0" f="v">
      <t c="3" si="227">
        <n x="225"/>
        <n x="342"/>
        <n x="149"/>
      </t>
    </mdx>
    <mdx n="0" f="v">
      <t c="3" si="227">
        <n x="225"/>
        <n x="332"/>
        <n x="149"/>
      </t>
    </mdx>
    <mdx n="0" f="v">
      <t c="3" si="227">
        <n x="225"/>
        <n x="331"/>
        <n x="149"/>
      </t>
    </mdx>
    <mdx n="0" f="v">
      <t c="3" si="227">
        <n x="225"/>
        <n x="349"/>
        <n x="149"/>
      </t>
    </mdx>
    <mdx n="0" f="v">
      <t c="3" si="227">
        <n x="225"/>
        <n x="553"/>
        <n x="149"/>
      </t>
    </mdx>
    <mdx n="0" f="v">
      <t c="3" si="227">
        <n x="225"/>
        <n x="330"/>
        <n x="149"/>
      </t>
    </mdx>
    <mdx n="0" f="v">
      <t c="3" si="227">
        <n x="225"/>
        <n x="351"/>
        <n x="149"/>
      </t>
    </mdx>
    <mdx n="0" f="v">
      <t c="3" si="227">
        <n x="225"/>
        <n x="554"/>
        <n x="149"/>
      </t>
    </mdx>
    <mdx n="0" f="v">
      <t c="3" si="227">
        <n x="225"/>
        <n x="552"/>
        <n x="149"/>
      </t>
    </mdx>
    <mdx n="0" f="v">
      <t c="3" si="227">
        <n x="225"/>
        <n x="556"/>
        <n x="149"/>
      </t>
    </mdx>
    <mdx n="0" f="v">
      <t c="3" si="227">
        <n x="225"/>
        <n x="325"/>
        <n x="149"/>
      </t>
    </mdx>
    <mdx n="0" f="v">
      <t c="3" si="227">
        <n x="225"/>
        <n x="313"/>
        <n x="149"/>
      </t>
    </mdx>
    <mdx n="0" f="v">
      <t c="3" si="227">
        <n x="225"/>
        <n x="335"/>
        <n x="149"/>
      </t>
    </mdx>
    <mdx n="0" f="v">
      <t c="3" si="227">
        <n x="225"/>
        <n x="309"/>
        <n x="149"/>
      </t>
    </mdx>
    <mdx n="0" f="v">
      <t c="3" si="227">
        <n x="225"/>
        <n x="334"/>
        <n x="149"/>
      </t>
    </mdx>
    <mdx n="0" f="v">
      <t c="3" si="227">
        <n x="225"/>
        <n x="343"/>
        <n x="149"/>
      </t>
    </mdx>
    <mdx n="0" f="v">
      <t c="3" si="227">
        <n x="225"/>
        <n x="279"/>
        <n x="149"/>
      </t>
    </mdx>
    <mdx n="0" f="v">
      <t c="3" si="227">
        <n x="225"/>
        <n x="557"/>
        <n x="149"/>
      </t>
    </mdx>
    <mdx n="0" f="v">
      <t c="3" si="227">
        <n x="225"/>
        <n x="551"/>
        <n x="149"/>
      </t>
    </mdx>
    <mdx n="0" f="v">
      <t c="3" si="227">
        <n x="225"/>
        <n x="333"/>
        <n x="149"/>
      </t>
    </mdx>
    <mdx n="0" f="v">
      <t c="3" si="227">
        <n x="225"/>
        <n x="550"/>
        <n x="149"/>
      </t>
    </mdx>
    <mdx n="0" f="v">
      <t c="3" si="227">
        <n x="225"/>
        <n x="549"/>
        <n x="149"/>
      </t>
    </mdx>
    <mdx n="0" f="v">
      <t c="3" si="227">
        <n x="225"/>
        <n x="558"/>
        <n x="149"/>
      </t>
    </mdx>
    <mdx n="0" f="v">
      <t c="3" si="227">
        <n x="225"/>
        <n x="559"/>
        <n x="149"/>
      </t>
    </mdx>
    <mdx n="0" f="v">
      <t c="3" si="227">
        <n x="225"/>
        <n x="560"/>
        <n x="149"/>
      </t>
    </mdx>
    <mdx n="0" f="v">
      <t c="3" si="227">
        <n x="225"/>
        <n x="561"/>
        <n x="149"/>
      </t>
    </mdx>
    <mdx n="0" f="v">
      <t c="3" si="227">
        <n x="225"/>
        <n x="562"/>
        <n x="149"/>
      </t>
    </mdx>
    <mdx n="0" f="v">
      <t c="3" si="227">
        <n x="225"/>
        <n x="341"/>
        <n x="149"/>
      </t>
    </mdx>
    <mdx n="0" f="v">
      <t c="3" si="227">
        <n x="225"/>
        <n x="300"/>
        <n x="149"/>
      </t>
    </mdx>
    <mdx n="0" f="v">
      <t c="3" si="227">
        <n x="225"/>
        <n x="298"/>
        <n x="149"/>
      </t>
    </mdx>
    <mdx n="0" f="v">
      <t c="3" si="227">
        <n x="225"/>
        <n x="354"/>
        <n x="149"/>
      </t>
    </mdx>
    <mdx n="0" f="v">
      <t c="3" si="227">
        <n x="225"/>
        <n x="575"/>
        <n x="149"/>
      </t>
    </mdx>
    <mdx n="0" f="v">
      <t c="3" si="227">
        <n x="225"/>
        <n x="576"/>
        <n x="149"/>
      </t>
    </mdx>
    <mdx n="0" f="v">
      <t c="3" si="227">
        <n x="225"/>
        <n x="577"/>
        <n x="149"/>
      </t>
    </mdx>
    <mdx n="0" f="v">
      <t c="3" si="227">
        <n x="225"/>
        <n x="578"/>
        <n x="149"/>
      </t>
    </mdx>
    <mdx n="0" f="v">
      <t c="3" si="227">
        <n x="225"/>
        <n x="579"/>
        <n x="149"/>
      </t>
    </mdx>
    <mdx n="0" f="v">
      <t c="3" si="227">
        <n x="225"/>
        <n x="353"/>
        <n x="149"/>
      </t>
    </mdx>
    <mdx n="0" f="v">
      <t c="3" si="227">
        <n x="225"/>
        <n x="347"/>
        <n x="149"/>
      </t>
    </mdx>
    <mdx n="0" f="v">
      <t c="3" si="227">
        <n x="225"/>
        <n x="589"/>
        <n x="149"/>
      </t>
    </mdx>
    <mdx n="0" f="v">
      <t c="3" si="227">
        <n x="225"/>
        <n x="591"/>
        <n x="149"/>
      </t>
    </mdx>
    <mdx n="0" f="v">
      <t c="3" si="227">
        <n x="225"/>
        <n x="592"/>
        <n x="149"/>
      </t>
    </mdx>
    <mdx n="0" f="v">
      <t c="3" si="227">
        <n x="225"/>
        <n x="584"/>
        <n x="149"/>
      </t>
    </mdx>
    <mdx n="0" f="v">
      <t c="3" si="227">
        <n x="225"/>
        <n x="585"/>
        <n x="149"/>
      </t>
    </mdx>
    <mdx n="0" f="v">
      <t c="3" si="227">
        <n x="225"/>
        <n x="296"/>
        <n x="149"/>
      </t>
    </mdx>
    <mdx n="0" f="v">
      <t c="3" si="227">
        <n x="225"/>
        <n x="295"/>
        <n x="149"/>
      </t>
    </mdx>
    <mdx n="0" f="v">
      <t c="3" si="227">
        <n x="225"/>
        <n x="563"/>
        <n x="149"/>
      </t>
    </mdx>
    <mdx n="0" f="v">
      <t c="3" si="227">
        <n x="225"/>
        <n x="564"/>
        <n x="149"/>
      </t>
    </mdx>
    <mdx n="0" f="v">
      <t c="3" si="227">
        <n x="225"/>
        <n x="565"/>
        <n x="149"/>
      </t>
    </mdx>
    <mdx n="0" f="v">
      <t c="3" si="227">
        <n x="225"/>
        <n x="566"/>
        <n x="149"/>
      </t>
    </mdx>
    <mdx n="0" f="v">
      <t c="3" si="227">
        <n x="225"/>
        <n x="567"/>
        <n x="149"/>
      </t>
    </mdx>
    <mdx n="0" f="v">
      <t c="3" si="227">
        <n x="225"/>
        <n x="568"/>
        <n x="149"/>
      </t>
    </mdx>
    <mdx n="0" f="v">
      <t c="3" si="227">
        <n x="225"/>
        <n x="569"/>
        <n x="149"/>
      </t>
    </mdx>
    <mdx n="0" f="v">
      <t c="3" si="227">
        <n x="225"/>
        <n x="588"/>
        <n x="149"/>
      </t>
    </mdx>
    <mdx n="0" f="v">
      <t c="3" si="227">
        <n x="225"/>
        <n x="609"/>
        <n x="149"/>
      </t>
    </mdx>
    <mdx n="0" f="v">
      <t c="3" si="227">
        <n x="225"/>
        <n x="617"/>
        <n x="149"/>
      </t>
    </mdx>
    <mdx n="0" f="v">
      <t c="3" si="227">
        <n x="225"/>
        <n x="593"/>
        <n x="149"/>
      </t>
    </mdx>
    <mdx n="0" f="v">
      <t c="3" si="227">
        <n x="225"/>
        <n x="594"/>
        <n x="149"/>
      </t>
    </mdx>
    <mdx n="0" f="v">
      <t c="3" si="227">
        <n x="225"/>
        <n x="595"/>
        <n x="149"/>
      </t>
    </mdx>
    <mdx n="0" f="v">
      <t c="3" si="227">
        <n x="225"/>
        <n x="596"/>
        <n x="149"/>
      </t>
    </mdx>
    <mdx n="0" f="v">
      <t c="3" si="227">
        <n x="225"/>
        <n x="597"/>
        <n x="149"/>
      </t>
    </mdx>
    <mdx n="0" f="v">
      <t c="3" si="227">
        <n x="225"/>
        <n x="598"/>
        <n x="149"/>
      </t>
    </mdx>
    <mdx n="0" f="v">
      <t c="3" si="227">
        <n x="225"/>
        <n x="340"/>
        <n x="149"/>
      </t>
    </mdx>
    <mdx n="0" f="v">
      <t c="3" si="227">
        <n x="225"/>
        <n x="571"/>
        <n x="149"/>
      </t>
    </mdx>
    <mdx n="0" f="v">
      <t c="3" si="227">
        <n x="225"/>
        <n x="572"/>
        <n x="149"/>
      </t>
    </mdx>
    <mdx n="0" f="v">
      <t c="3" si="227">
        <n x="225"/>
        <n x="580"/>
        <n x="149"/>
      </t>
    </mdx>
    <mdx n="0" f="v">
      <t c="3" si="227">
        <n x="225"/>
        <n x="573"/>
        <n x="149"/>
      </t>
    </mdx>
    <mdx n="0" f="v">
      <t c="3" si="227">
        <n x="225"/>
        <n x="581"/>
        <n x="149"/>
      </t>
    </mdx>
    <mdx n="0" f="v">
      <t c="3" si="227">
        <n x="225"/>
        <n x="583"/>
        <n x="149"/>
      </t>
    </mdx>
    <mdx n="0" f="v">
      <t c="3" si="227">
        <n x="225"/>
        <n x="555"/>
        <n x="149"/>
      </t>
    </mdx>
    <mdx n="0" f="v">
      <t c="3" si="227">
        <n x="225"/>
        <n x="570"/>
        <n x="149"/>
      </t>
    </mdx>
    <mdx n="0" f="v">
      <t c="3" si="227">
        <n x="225"/>
        <n x="574"/>
        <n x="149"/>
      </t>
    </mdx>
    <mdx n="0" f="v">
      <t c="3" si="227">
        <n x="225"/>
        <n x="601"/>
        <n x="149"/>
      </t>
    </mdx>
    <mdx n="0" f="v">
      <t c="3" si="227">
        <n x="225"/>
        <n x="618"/>
        <n x="149"/>
      </t>
    </mdx>
    <mdx n="0" f="v">
      <t c="3" si="227">
        <n x="225"/>
        <n x="619"/>
        <n x="149"/>
      </t>
    </mdx>
    <mdx n="0" f="v">
      <t c="3" si="227">
        <n x="225"/>
        <n x="610"/>
        <n x="149"/>
      </t>
    </mdx>
    <mdx n="0" f="v">
      <t c="3" si="227">
        <n x="225"/>
        <n x="611"/>
        <n x="149"/>
      </t>
    </mdx>
    <mdx n="0" f="v">
      <t c="3" si="227">
        <n x="225"/>
        <n x="612"/>
        <n x="149"/>
      </t>
    </mdx>
    <mdx n="0" f="v">
      <t c="3" si="227">
        <n x="225"/>
        <n x="613"/>
        <n x="149"/>
      </t>
    </mdx>
    <mdx n="0" f="v">
      <t c="3" si="227">
        <n x="225"/>
        <n x="625"/>
        <n x="149"/>
      </t>
    </mdx>
    <mdx n="0" f="v">
      <t c="3" si="227">
        <n x="225"/>
        <n x="645"/>
        <n x="149"/>
      </t>
    </mdx>
    <mdx n="0" f="v">
      <t c="3" si="227">
        <n x="225"/>
        <n x="615"/>
        <n x="149"/>
      </t>
    </mdx>
    <mdx n="0" f="v">
      <t c="3" si="227">
        <n x="225"/>
        <n x="616"/>
        <n x="149"/>
      </t>
    </mdx>
    <mdx n="0" f="v">
      <t c="3" si="227">
        <n x="225"/>
        <n x="599"/>
        <n x="149"/>
      </t>
    </mdx>
    <mdx n="0" f="v">
      <t c="3" si="227">
        <n x="225"/>
        <n x="582"/>
        <n x="149"/>
      </t>
    </mdx>
    <mdx n="0" f="v">
      <t c="3" si="227">
        <n x="225"/>
        <n x="586"/>
        <n x="149"/>
      </t>
    </mdx>
    <mdx n="0" f="v">
      <t c="3" si="227">
        <n x="225"/>
        <n x="600"/>
        <n x="149"/>
      </t>
    </mdx>
    <mdx n="0" f="v">
      <t c="3" si="227">
        <n x="225"/>
        <n x="587"/>
        <n x="149"/>
      </t>
    </mdx>
    <mdx n="0" f="v">
      <t c="3" si="227">
        <n x="225"/>
        <n x="602"/>
        <n x="149"/>
      </t>
    </mdx>
    <mdx n="0" f="v">
      <t c="3" si="227">
        <n x="225"/>
        <n x="603"/>
        <n x="149"/>
      </t>
    </mdx>
    <mdx n="0" f="v">
      <t c="3" si="227">
        <n x="225"/>
        <n x="604"/>
        <n x="149"/>
      </t>
    </mdx>
    <mdx n="0" f="v">
      <t c="3" si="227">
        <n x="225"/>
        <n x="605"/>
        <n x="149"/>
      </t>
    </mdx>
    <mdx n="0" f="v">
      <t c="3" si="227">
        <n x="225"/>
        <n x="627"/>
        <n x="149"/>
      </t>
    </mdx>
    <mdx n="0" f="v">
      <t c="3" si="227">
        <n x="225"/>
        <n x="628"/>
        <n x="149"/>
      </t>
    </mdx>
    <mdx n="0" f="v">
      <t c="3" si="227">
        <n x="225"/>
        <n x="632"/>
        <n x="149"/>
      </t>
    </mdx>
    <mdx n="0" f="v">
      <t c="3" si="227">
        <n x="225"/>
        <n x="608"/>
        <n x="149"/>
      </t>
    </mdx>
    <mdx n="0" f="v">
      <t c="3" si="227">
        <n x="225"/>
        <n x="614"/>
        <n x="149"/>
      </t>
    </mdx>
    <mdx n="0" f="v">
      <t c="3" si="227">
        <n x="225"/>
        <n x="635"/>
        <n x="149"/>
      </t>
    </mdx>
    <mdx n="0" f="v">
      <t c="3" si="227">
        <n x="225"/>
        <n x="636"/>
        <n x="149"/>
      </t>
    </mdx>
    <mdx n="0" f="v">
      <t c="3" si="227">
        <n x="225"/>
        <n x="637"/>
        <n x="149"/>
      </t>
    </mdx>
    <mdx n="0" f="v">
      <t c="3" si="227">
        <n x="225"/>
        <n x="633"/>
        <n x="149"/>
      </t>
    </mdx>
    <mdx n="0" f="v">
      <t c="3" si="227">
        <n x="225"/>
        <n x="639"/>
        <n x="149"/>
      </t>
    </mdx>
    <mdx n="0" f="v">
      <t c="3" si="227">
        <n x="225"/>
        <n x="643"/>
        <n x="149"/>
      </t>
    </mdx>
    <mdx n="0" f="v">
      <t c="3" si="227">
        <n x="225"/>
        <n x="646"/>
        <n x="149"/>
      </t>
    </mdx>
    <mdx n="0" f="v">
      <t c="3" si="227">
        <n x="225"/>
        <n x="644"/>
        <n x="149"/>
      </t>
    </mdx>
    <mdx n="0" f="v">
      <t c="3" si="227">
        <n x="225"/>
        <n x="620"/>
        <n x="149"/>
      </t>
    </mdx>
    <mdx n="0" f="v">
      <t c="3" si="227">
        <n x="225"/>
        <n x="621"/>
        <n x="149"/>
      </t>
    </mdx>
    <mdx n="0" f="v">
      <t c="3" si="227">
        <n x="225"/>
        <n x="622"/>
        <n x="149"/>
      </t>
    </mdx>
    <mdx n="0" f="v">
      <t c="3" si="227">
        <n x="225"/>
        <n x="623"/>
        <n x="149"/>
      </t>
    </mdx>
    <mdx n="0" f="v">
      <t c="3" si="227">
        <n x="225"/>
        <n x="624"/>
        <n x="149"/>
      </t>
    </mdx>
    <mdx n="0" f="v">
      <t c="3" si="227">
        <n x="225"/>
        <n x="606"/>
        <n x="149"/>
      </t>
    </mdx>
    <mdx n="0" f="v">
      <t c="3" si="227">
        <n x="225"/>
        <n x="647"/>
        <n x="149"/>
      </t>
    </mdx>
    <mdx n="0" f="v">
      <t c="3" si="227">
        <n x="225"/>
        <n x="648"/>
        <n x="149"/>
      </t>
    </mdx>
    <mdx n="0" f="v">
      <t c="3" si="227">
        <n x="225"/>
        <n x="649"/>
        <n x="149"/>
      </t>
    </mdx>
    <mdx n="0" f="v">
      <t c="3" si="227">
        <n x="225"/>
        <n x="650"/>
        <n x="149"/>
      </t>
    </mdx>
    <mdx n="0" f="v">
      <t c="3" si="227">
        <n x="225"/>
        <n x="651"/>
        <n x="149"/>
      </t>
    </mdx>
    <mdx n="0" f="v">
      <t c="3" si="227">
        <n x="225"/>
        <n x="652"/>
        <n x="149"/>
      </t>
    </mdx>
    <mdx n="0" f="v">
      <t c="3" si="227">
        <n x="225"/>
        <n x="653"/>
        <n x="149"/>
      </t>
    </mdx>
    <mdx n="0" f="v">
      <t c="3" si="227">
        <n x="225"/>
        <n x="654"/>
        <n x="149"/>
      </t>
    </mdx>
    <mdx n="0" f="v">
      <t c="3" si="227">
        <n x="225"/>
        <n x="641"/>
        <n x="149"/>
      </t>
    </mdx>
    <mdx n="0" f="v">
      <t c="3" si="227">
        <n x="225"/>
        <n x="640"/>
        <n x="149"/>
      </t>
    </mdx>
    <mdx n="0" f="v">
      <t c="3" si="227">
        <n x="225"/>
        <n x="630"/>
        <n x="149"/>
      </t>
    </mdx>
    <mdx n="0" f="v">
      <t c="3" si="227">
        <n x="225"/>
        <n x="607"/>
        <n x="149"/>
      </t>
    </mdx>
    <mdx n="0" f="v">
      <t c="3" si="227">
        <n x="225"/>
        <n x="629"/>
        <n x="149"/>
      </t>
    </mdx>
    <mdx n="0" f="v">
      <t c="3" si="227">
        <n x="225"/>
        <n x="626"/>
        <n x="149"/>
      </t>
    </mdx>
    <mdx n="0" f="v">
      <t c="3" si="227">
        <n x="225"/>
        <n x="631"/>
        <n x="149"/>
      </t>
    </mdx>
    <mdx n="0" f="v">
      <t c="3" si="227">
        <n x="225"/>
        <n x="634"/>
        <n x="149"/>
      </t>
    </mdx>
    <mdx n="0" f="v">
      <t c="3" si="227">
        <n x="225"/>
        <n x="638"/>
        <n x="149"/>
      </t>
    </mdx>
    <mdx n="0" f="v">
      <t c="3" si="227">
        <n x="225"/>
        <n x="655"/>
        <n x="149"/>
      </t>
    </mdx>
    <mdx n="0" f="v">
      <t c="3" si="227">
        <n x="225"/>
        <n x="642"/>
        <n x="149"/>
      </t>
    </mdx>
    <mdx n="0" f="v">
      <t c="3" si="227">
        <n x="225"/>
        <n x="322"/>
        <n x="151"/>
      </t>
    </mdx>
    <mdx n="0" f="v">
      <t c="3" si="227">
        <n x="225"/>
        <n x="282"/>
        <n x="151"/>
      </t>
    </mdx>
    <mdx n="0" f="v">
      <t c="3" si="227">
        <n x="225"/>
        <n x="315"/>
        <n x="151"/>
      </t>
    </mdx>
    <mdx n="0" f="v">
      <t c="3" si="227">
        <n x="225"/>
        <n x="314"/>
        <n x="151"/>
      </t>
    </mdx>
    <mdx n="0" f="v">
      <t c="3" si="227">
        <n x="225"/>
        <n x="339"/>
        <n x="151"/>
      </t>
    </mdx>
    <mdx n="0" f="v">
      <t c="3" si="227">
        <n x="225"/>
        <n x="324"/>
        <n x="151"/>
      </t>
    </mdx>
    <mdx n="0" f="v">
      <t c="3" si="227">
        <n x="225"/>
        <n x="312"/>
        <n x="151"/>
      </t>
    </mdx>
    <mdx n="0" f="v">
      <t c="3" si="227">
        <n x="225"/>
        <n x="310"/>
        <n x="151"/>
      </t>
    </mdx>
    <mdx n="0" f="v">
      <t c="3" si="227">
        <n x="225"/>
        <n x="308"/>
        <n x="151"/>
      </t>
    </mdx>
    <mdx n="0" f="v">
      <t c="3" si="227">
        <n x="225"/>
        <n x="306"/>
        <n x="151"/>
      </t>
    </mdx>
    <mdx n="0" f="v">
      <t c="3" si="227">
        <n x="225"/>
        <n x="305"/>
        <n x="151"/>
      </t>
    </mdx>
    <mdx n="0" f="v">
      <t c="3" si="227">
        <n x="225"/>
        <n x="323"/>
        <n x="151"/>
      </t>
    </mdx>
    <mdx n="0" f="v">
      <t c="3" si="227">
        <n x="225"/>
        <n x="291"/>
        <n x="151"/>
      </t>
    </mdx>
    <mdx n="0" f="v">
      <t c="3" si="227">
        <n x="225"/>
        <n x="303"/>
        <n x="151"/>
      </t>
    </mdx>
    <mdx n="0" f="v">
      <t c="3" si="227">
        <n x="225"/>
        <n x="352"/>
        <n x="151"/>
      </t>
    </mdx>
    <mdx n="0" f="v">
      <t c="3" si="227">
        <n x="225"/>
        <n x="302"/>
        <n x="151"/>
      </t>
    </mdx>
    <mdx n="0" f="v">
      <t c="3" si="227">
        <n x="225"/>
        <n x="342"/>
        <n x="151"/>
      </t>
    </mdx>
    <mdx n="0" f="v">
      <t c="3" si="227">
        <n x="225"/>
        <n x="332"/>
        <n x="151"/>
      </t>
    </mdx>
    <mdx n="0" f="v">
      <t c="3" si="227">
        <n x="225"/>
        <n x="331"/>
        <n x="151"/>
      </t>
    </mdx>
    <mdx n="0" f="v">
      <t c="3" si="227">
        <n x="225"/>
        <n x="349"/>
        <n x="151"/>
      </t>
    </mdx>
    <mdx n="0" f="v">
      <t c="3" si="227">
        <n x="225"/>
        <n x="553"/>
        <n x="151"/>
      </t>
    </mdx>
    <mdx n="0" f="v">
      <t c="3" si="227">
        <n x="225"/>
        <n x="330"/>
        <n x="151"/>
      </t>
    </mdx>
    <mdx n="0" f="v">
      <t c="3" si="227">
        <n x="225"/>
        <n x="351"/>
        <n x="151"/>
      </t>
    </mdx>
    <mdx n="0" f="v">
      <t c="3" si="227">
        <n x="225"/>
        <n x="554"/>
        <n x="151"/>
      </t>
    </mdx>
    <mdx n="0" f="v">
      <t c="3" si="227">
        <n x="225"/>
        <n x="300"/>
        <n x="151"/>
      </t>
    </mdx>
    <mdx n="0" f="v">
      <t c="3" si="227">
        <n x="225"/>
        <n x="298"/>
        <n x="151"/>
      </t>
    </mdx>
    <mdx n="0" f="v">
      <t c="3" si="227">
        <n x="225"/>
        <n x="325"/>
        <n x="151"/>
      </t>
    </mdx>
    <mdx n="0" f="v">
      <t c="3" si="227">
        <n x="225"/>
        <n x="313"/>
        <n x="151"/>
      </t>
    </mdx>
    <mdx n="0" f="v">
      <t c="3" si="227">
        <n x="225"/>
        <n x="335"/>
        <n x="151"/>
      </t>
    </mdx>
    <mdx n="0" f="v">
      <t c="3" si="227">
        <n x="225"/>
        <n x="309"/>
        <n x="151"/>
      </t>
    </mdx>
    <mdx n="0" f="v">
      <t c="3" si="227">
        <n x="225"/>
        <n x="334"/>
        <n x="151"/>
      </t>
    </mdx>
    <mdx n="0" f="v">
      <t c="3" si="227">
        <n x="225"/>
        <n x="343"/>
        <n x="151"/>
      </t>
    </mdx>
    <mdx n="0" f="v">
      <t c="3" si="227">
        <n x="225"/>
        <n x="279"/>
        <n x="151"/>
      </t>
    </mdx>
    <mdx n="0" f="v">
      <t c="3" si="227">
        <n x="225"/>
        <n x="557"/>
        <n x="151"/>
      </t>
    </mdx>
    <mdx n="0" f="v">
      <t c="3" si="227">
        <n x="225"/>
        <n x="551"/>
        <n x="151"/>
      </t>
    </mdx>
    <mdx n="0" f="v">
      <t c="3" si="227">
        <n x="225"/>
        <n x="333"/>
        <n x="151"/>
      </t>
    </mdx>
    <mdx n="0" f="v">
      <t c="3" si="227">
        <n x="225"/>
        <n x="550"/>
        <n x="151"/>
      </t>
    </mdx>
    <mdx n="0" f="v">
      <t c="3" si="227">
        <n x="225"/>
        <n x="549"/>
        <n x="151"/>
      </t>
    </mdx>
    <mdx n="0" f="v">
      <t c="3" si="227">
        <n x="225"/>
        <n x="558"/>
        <n x="151"/>
      </t>
    </mdx>
    <mdx n="0" f="v">
      <t c="3" si="227">
        <n x="225"/>
        <n x="559"/>
        <n x="151"/>
      </t>
    </mdx>
    <mdx n="0" f="v">
      <t c="3" si="227">
        <n x="225"/>
        <n x="560"/>
        <n x="151"/>
      </t>
    </mdx>
    <mdx n="0" f="v">
      <t c="3" si="227">
        <n x="225"/>
        <n x="561"/>
        <n x="151"/>
      </t>
    </mdx>
    <mdx n="0" f="v">
      <t c="3" si="227">
        <n x="225"/>
        <n x="562"/>
        <n x="151"/>
      </t>
    </mdx>
    <mdx n="0" f="v">
      <t c="3" si="227">
        <n x="225"/>
        <n x="341"/>
        <n x="151"/>
      </t>
    </mdx>
    <mdx n="0" f="v">
      <t c="3" si="227">
        <n x="225"/>
        <n x="556"/>
        <n x="151"/>
      </t>
    </mdx>
    <mdx n="0" f="v">
      <t c="3" si="227">
        <n x="225"/>
        <n x="552"/>
        <n x="151"/>
      </t>
    </mdx>
    <mdx n="0" f="v">
      <t c="3" si="227">
        <n x="225"/>
        <n x="590"/>
        <n x="151"/>
      </t>
    </mdx>
    <mdx n="0" f="v">
      <t c="3" si="227">
        <n x="225"/>
        <n x="569"/>
        <n x="151"/>
      </t>
    </mdx>
    <mdx n="0" f="v">
      <t c="3" si="227">
        <n x="225"/>
        <n x="597"/>
        <n x="151"/>
      </t>
    </mdx>
    <mdx n="0" f="v">
      <t c="3" si="227">
        <n x="225"/>
        <n x="354"/>
        <n x="151"/>
      </t>
    </mdx>
    <mdx n="0" f="v">
      <t c="3" si="227">
        <n x="225"/>
        <n x="575"/>
        <n x="151"/>
      </t>
    </mdx>
    <mdx n="0" f="v">
      <t c="3" si="227">
        <n x="225"/>
        <n x="576"/>
        <n x="151"/>
      </t>
    </mdx>
    <mdx n="0" f="v">
      <t c="3" si="227">
        <n x="225"/>
        <n x="577"/>
        <n x="151"/>
      </t>
    </mdx>
    <mdx n="0" f="v">
      <t c="3" si="227">
        <n x="225"/>
        <n x="578"/>
        <n x="151"/>
      </t>
    </mdx>
    <mdx n="0" f="v">
      <t c="3" si="227">
        <n x="225"/>
        <n x="579"/>
        <n x="151"/>
      </t>
    </mdx>
    <mdx n="0" f="v">
      <t c="3" si="227">
        <n x="225"/>
        <n x="353"/>
        <n x="151"/>
      </t>
    </mdx>
    <mdx n="0" f="v">
      <t c="3" si="227">
        <n x="225"/>
        <n x="347"/>
        <n x="151"/>
      </t>
    </mdx>
    <mdx n="0" f="v">
      <t c="3" si="227">
        <n x="225"/>
        <n x="589"/>
        <n x="151"/>
      </t>
    </mdx>
    <mdx n="0" f="v">
      <t c="3" si="227">
        <n x="225"/>
        <n x="591"/>
        <n x="151"/>
      </t>
    </mdx>
    <mdx n="0" f="v">
      <t c="3" si="227">
        <n x="225"/>
        <n x="296"/>
        <n x="151"/>
      </t>
    </mdx>
    <mdx n="0" f="v">
      <t c="3" si="227">
        <n x="225"/>
        <n x="295"/>
        <n x="151"/>
      </t>
    </mdx>
    <mdx n="0" f="v">
      <t c="3" si="227">
        <n x="225"/>
        <n x="563"/>
        <n x="151"/>
      </t>
    </mdx>
    <mdx n="0" f="v">
      <t c="3" si="227">
        <n x="225"/>
        <n x="564"/>
        <n x="151"/>
      </t>
    </mdx>
    <mdx n="0" f="v">
      <t c="3" si="227">
        <n x="225"/>
        <n x="565"/>
        <n x="151"/>
      </t>
    </mdx>
    <mdx n="0" f="v">
      <t c="3" si="227">
        <n x="225"/>
        <n x="566"/>
        <n x="151"/>
      </t>
    </mdx>
    <mdx n="0" f="v">
      <t c="3" si="227">
        <n x="225"/>
        <n x="567"/>
        <n x="151"/>
      </t>
    </mdx>
    <mdx n="0" f="v">
      <t c="3" si="227">
        <n x="225"/>
        <n x="568"/>
        <n x="151"/>
      </t>
    </mdx>
    <mdx n="0" f="v">
      <t c="3" si="227">
        <n x="225"/>
        <n x="592"/>
        <n x="151"/>
      </t>
    </mdx>
    <mdx n="0" f="v">
      <t c="3" si="227">
        <n x="225"/>
        <n x="593"/>
        <n x="151"/>
      </t>
    </mdx>
    <mdx n="0" f="v">
      <t c="3" si="227">
        <n x="225"/>
        <n x="594"/>
        <n x="151"/>
      </t>
    </mdx>
    <mdx n="0" f="v">
      <t c="3" si="227">
        <n x="225"/>
        <n x="595"/>
        <n x="151"/>
      </t>
    </mdx>
    <mdx n="0" f="v">
      <t c="3" si="227">
        <n x="225"/>
        <n x="596"/>
        <n x="151"/>
      </t>
    </mdx>
    <mdx n="0" f="v">
      <t c="3" si="227">
        <n x="225"/>
        <n x="585"/>
        <n x="151"/>
      </t>
    </mdx>
    <mdx n="0" f="v">
      <t c="3" si="227">
        <n x="225"/>
        <n x="601"/>
        <n x="151"/>
      </t>
    </mdx>
    <mdx n="0" f="v">
      <t c="3" si="227">
        <n x="225"/>
        <n x="598"/>
        <n x="151"/>
      </t>
    </mdx>
    <mdx n="0" f="v">
      <t c="3" si="227">
        <n x="225"/>
        <n x="588"/>
        <n x="151"/>
      </t>
    </mdx>
    <mdx n="0" f="v">
      <t c="3" si="227">
        <n x="225"/>
        <n x="609"/>
        <n x="151"/>
      </t>
    </mdx>
    <mdx n="0" f="v">
      <t c="3" si="227">
        <n x="225"/>
        <n x="584"/>
        <n x="151"/>
      </t>
    </mdx>
    <mdx n="0" f="v">
      <t c="3" si="227">
        <n x="225"/>
        <n x="340"/>
        <n x="151"/>
      </t>
    </mdx>
    <mdx n="0" f="v">
      <t c="3" si="227">
        <n x="225"/>
        <n x="571"/>
        <n x="151"/>
      </t>
    </mdx>
    <mdx n="0" f="v">
      <t c="3" si="227">
        <n x="225"/>
        <n x="572"/>
        <n x="151"/>
      </t>
    </mdx>
    <mdx n="0" f="v">
      <t c="3" si="227">
        <n x="225"/>
        <n x="580"/>
        <n x="151"/>
      </t>
    </mdx>
    <mdx n="0" f="v">
      <t c="3" si="227">
        <n x="225"/>
        <n x="573"/>
        <n x="151"/>
      </t>
    </mdx>
    <mdx n="0" f="v">
      <t c="3" si="227">
        <n x="225"/>
        <n x="581"/>
        <n x="151"/>
      </t>
    </mdx>
    <mdx n="0" f="v">
      <t c="3" si="227">
        <n x="225"/>
        <n x="583"/>
        <n x="151"/>
      </t>
    </mdx>
    <mdx n="0" f="v">
      <t c="3" si="227">
        <n x="225"/>
        <n x="555"/>
        <n x="151"/>
      </t>
    </mdx>
    <mdx n="0" f="v">
      <t c="3" si="227">
        <n x="225"/>
        <n x="570"/>
        <n x="151"/>
      </t>
    </mdx>
    <mdx n="0" f="v">
      <t c="3" si="227">
        <n x="225"/>
        <n x="574"/>
        <n x="151"/>
      </t>
    </mdx>
    <mdx n="0" f="v">
      <t c="3" si="227">
        <n x="225"/>
        <n x="617"/>
        <n x="151"/>
      </t>
    </mdx>
    <mdx n="0" f="v">
      <t c="3" si="227">
        <n x="225"/>
        <n x="610"/>
        <n x="151"/>
      </t>
    </mdx>
    <mdx n="0" f="v">
      <t c="3" si="227">
        <n x="225"/>
        <n x="611"/>
        <n x="151"/>
      </t>
    </mdx>
    <mdx n="0" f="v">
      <t c="3" si="227">
        <n x="225"/>
        <n x="612"/>
        <n x="151"/>
      </t>
    </mdx>
    <mdx n="0" f="v">
      <t c="3" si="227">
        <n x="225"/>
        <n x="618"/>
        <n x="151"/>
      </t>
    </mdx>
    <mdx n="0" f="v">
      <t c="3" si="227">
        <n x="225"/>
        <n x="619"/>
        <n x="151"/>
      </t>
    </mdx>
    <mdx n="0" f="v">
      <t c="3" si="227">
        <n x="225"/>
        <n x="613"/>
        <n x="151"/>
      </t>
    </mdx>
    <mdx n="0" f="v">
      <t c="3" si="227">
        <n x="225"/>
        <n x="615"/>
        <n x="151"/>
      </t>
    </mdx>
    <mdx n="0" f="v">
      <t c="3" si="227">
        <n x="225"/>
        <n x="599"/>
        <n x="151"/>
      </t>
    </mdx>
    <mdx n="0" f="v">
      <t c="3" si="227">
        <n x="225"/>
        <n x="582"/>
        <n x="151"/>
      </t>
    </mdx>
    <mdx n="0" f="v">
      <t c="3" si="227">
        <n x="225"/>
        <n x="586"/>
        <n x="151"/>
      </t>
    </mdx>
    <mdx n="0" f="v">
      <t c="3" si="227">
        <n x="225"/>
        <n x="600"/>
        <n x="151"/>
      </t>
    </mdx>
    <mdx n="0" f="v">
      <t c="3" si="227">
        <n x="225"/>
        <n x="587"/>
        <n x="151"/>
      </t>
    </mdx>
    <mdx n="0" f="v">
      <t c="3" si="227">
        <n x="225"/>
        <n x="602"/>
        <n x="151"/>
      </t>
    </mdx>
    <mdx n="0" f="v">
      <t c="3" si="227">
        <n x="225"/>
        <n x="603"/>
        <n x="151"/>
      </t>
    </mdx>
    <mdx n="0" f="v">
      <t c="3" si="227">
        <n x="225"/>
        <n x="604"/>
        <n x="151"/>
      </t>
    </mdx>
    <mdx n="0" f="v">
      <t c="3" si="227">
        <n x="225"/>
        <n x="605"/>
        <n x="151"/>
      </t>
    </mdx>
    <mdx n="0" f="v">
      <t c="3" si="227">
        <n x="225"/>
        <n x="616"/>
        <n x="151"/>
      </t>
    </mdx>
    <mdx n="0" f="v">
      <t c="3" si="227">
        <n x="225"/>
        <n x="606"/>
        <n x="151"/>
      </t>
    </mdx>
    <mdx n="0" f="v">
      <t c="3" si="227">
        <n x="225"/>
        <n x="625"/>
        <n x="151"/>
      </t>
    </mdx>
    <mdx n="0" f="v">
      <t c="3" si="227">
        <n x="225"/>
        <n x="644"/>
        <n x="151"/>
      </t>
    </mdx>
    <mdx n="0" f="v">
      <t c="3" si="227">
        <n x="225"/>
        <n x="608"/>
        <n x="151"/>
      </t>
    </mdx>
    <mdx n="0" f="v">
      <t c="3" si="227">
        <n x="225"/>
        <n x="614"/>
        <n x="151"/>
      </t>
    </mdx>
    <mdx n="0" f="v">
      <t c="3" si="227">
        <n x="225"/>
        <n x="635"/>
        <n x="151"/>
      </t>
    </mdx>
    <mdx n="0" f="v">
      <t c="3" si="227">
        <n x="225"/>
        <n x="636"/>
        <n x="151"/>
      </t>
    </mdx>
    <mdx n="0" f="v">
      <t c="3" si="227">
        <n x="225"/>
        <n x="637"/>
        <n x="151"/>
      </t>
    </mdx>
    <mdx n="0" f="v">
      <t c="3" si="227">
        <n x="225"/>
        <n x="627"/>
        <n x="151"/>
      </t>
    </mdx>
    <mdx n="0" f="v">
      <t c="3" si="227">
        <n x="225"/>
        <n x="632"/>
        <n x="151"/>
      </t>
    </mdx>
    <mdx n="0" f="v">
      <t c="3" si="227">
        <n x="225"/>
        <n x="645"/>
        <n x="151"/>
      </t>
    </mdx>
    <mdx n="0" f="v">
      <t c="3" si="227">
        <n x="225"/>
        <n x="646"/>
        <n x="151"/>
      </t>
    </mdx>
    <mdx n="0" f="v">
      <t c="3" si="227">
        <n x="225"/>
        <n x="628"/>
        <n x="151"/>
      </t>
    </mdx>
    <mdx n="0" f="v">
      <t c="3" si="227">
        <n x="225"/>
        <n x="639"/>
        <n x="151"/>
      </t>
    </mdx>
    <mdx n="0" f="v">
      <t c="3" si="227">
        <n x="225"/>
        <n x="620"/>
        <n x="151"/>
      </t>
    </mdx>
    <mdx n="0" f="v">
      <t c="3" si="227">
        <n x="225"/>
        <n x="621"/>
        <n x="151"/>
      </t>
    </mdx>
    <mdx n="0" f="v">
      <t c="3" si="227">
        <n x="225"/>
        <n x="622"/>
        <n x="151"/>
      </t>
    </mdx>
    <mdx n="0" f="v">
      <t c="3" si="227">
        <n x="225"/>
        <n x="623"/>
        <n x="151"/>
      </t>
    </mdx>
    <mdx n="0" f="v">
      <t c="3" si="227">
        <n x="225"/>
        <n x="624"/>
        <n x="151"/>
      </t>
    </mdx>
    <mdx n="0" f="v">
      <t c="3" si="227">
        <n x="225"/>
        <n x="643"/>
        <n x="151"/>
      </t>
    </mdx>
    <mdx n="0" f="v">
      <t c="3" si="227">
        <n x="225"/>
        <n x="633"/>
        <n x="151"/>
      </t>
    </mdx>
    <mdx n="0" f="v">
      <t c="3" si="227">
        <n x="225"/>
        <n x="647"/>
        <n x="151"/>
      </t>
    </mdx>
    <mdx n="0" f="v">
      <t c="3" si="227">
        <n x="225"/>
        <n x="648"/>
        <n x="151"/>
      </t>
    </mdx>
    <mdx n="0" f="v">
      <t c="3" si="227">
        <n x="225"/>
        <n x="649"/>
        <n x="151"/>
      </t>
    </mdx>
    <mdx n="0" f="v">
      <t c="3" si="227">
        <n x="225"/>
        <n x="650"/>
        <n x="151"/>
      </t>
    </mdx>
    <mdx n="0" f="v">
      <t c="3" si="227">
        <n x="225"/>
        <n x="651"/>
        <n x="151"/>
      </t>
    </mdx>
    <mdx n="0" f="v">
      <t c="3" si="227">
        <n x="225"/>
        <n x="652"/>
        <n x="151"/>
      </t>
    </mdx>
    <mdx n="0" f="v">
      <t c="3" si="227">
        <n x="225"/>
        <n x="653"/>
        <n x="151"/>
      </t>
    </mdx>
    <mdx n="0" f="v">
      <t c="3" si="227">
        <n x="225"/>
        <n x="654"/>
        <n x="151"/>
      </t>
    </mdx>
    <mdx n="0" f="v">
      <t c="3" si="227">
        <n x="225"/>
        <n x="641"/>
        <n x="151"/>
      </t>
    </mdx>
    <mdx n="0" f="v">
      <t c="3" si="227">
        <n x="225"/>
        <n x="640"/>
        <n x="151"/>
      </t>
    </mdx>
    <mdx n="0" f="v">
      <t c="3" si="227">
        <n x="225"/>
        <n x="630"/>
        <n x="151"/>
      </t>
    </mdx>
    <mdx n="0" f="v">
      <t c="3" si="227">
        <n x="225"/>
        <n x="607"/>
        <n x="151"/>
      </t>
    </mdx>
    <mdx n="0" f="v">
      <t c="3" si="227">
        <n x="225"/>
        <n x="629"/>
        <n x="151"/>
      </t>
    </mdx>
    <mdx n="0" f="v">
      <t c="3" si="227">
        <n x="225"/>
        <n x="626"/>
        <n x="151"/>
      </t>
    </mdx>
    <mdx n="0" f="v">
      <t c="3" si="227">
        <n x="225"/>
        <n x="631"/>
        <n x="151"/>
      </t>
    </mdx>
    <mdx n="0" f="v">
      <t c="3" si="227">
        <n x="225"/>
        <n x="634"/>
        <n x="151"/>
      </t>
    </mdx>
    <mdx n="0" f="v">
      <t c="3" si="227">
        <n x="225"/>
        <n x="638"/>
        <n x="151"/>
      </t>
    </mdx>
    <mdx n="0" f="v">
      <t c="3" si="227">
        <n x="225"/>
        <n x="655"/>
        <n x="151"/>
      </t>
    </mdx>
    <mdx n="0" f="v">
      <t c="3" si="227">
        <n x="225"/>
        <n x="642"/>
        <n x="151"/>
      </t>
    </mdx>
    <mdx n="0" f="v">
      <t c="3" si="227">
        <n x="225"/>
        <n x="321"/>
        <n x="152"/>
      </t>
    </mdx>
    <mdx n="0" f="v">
      <t c="3" si="227">
        <n x="225"/>
        <n x="282"/>
        <n x="152"/>
      </t>
    </mdx>
    <mdx n="0" f="v">
      <t c="3" si="227">
        <n x="225"/>
        <n x="315"/>
        <n x="152"/>
      </t>
    </mdx>
    <mdx n="0" f="v">
      <t c="3" si="227">
        <n x="225"/>
        <n x="314"/>
        <n x="152"/>
      </t>
    </mdx>
    <mdx n="0" f="v">
      <t c="3" si="227">
        <n x="225"/>
        <n x="339"/>
        <n x="152"/>
      </t>
    </mdx>
    <mdx n="0" f="v">
      <t c="3" si="227">
        <n x="225"/>
        <n x="324"/>
        <n x="152"/>
      </t>
    </mdx>
    <mdx n="0" f="v">
      <t c="3" si="227">
        <n x="225"/>
        <n x="312"/>
        <n x="152"/>
      </t>
    </mdx>
    <mdx n="0" f="v">
      <t c="3" si="227">
        <n x="225"/>
        <n x="310"/>
        <n x="152"/>
      </t>
    </mdx>
    <mdx n="0" f="v">
      <t c="3" si="227">
        <n x="225"/>
        <n x="308"/>
        <n x="152"/>
      </t>
    </mdx>
    <mdx n="0" f="v">
      <t c="3" si="227">
        <n x="225"/>
        <n x="306"/>
        <n x="152"/>
      </t>
    </mdx>
    <mdx n="0" f="v">
      <t c="3" si="227">
        <n x="225"/>
        <n x="305"/>
        <n x="152"/>
      </t>
    </mdx>
    <mdx n="0" f="v">
      <t c="3" si="227">
        <n x="225"/>
        <n x="323"/>
        <n x="152"/>
      </t>
    </mdx>
    <mdx n="0" f="v">
      <t c="3" si="227">
        <n x="225"/>
        <n x="291"/>
        <n x="152"/>
      </t>
    </mdx>
    <mdx n="0" f="v">
      <t c="3" si="227">
        <n x="225"/>
        <n x="303"/>
        <n x="152"/>
      </t>
    </mdx>
    <mdx n="0" f="v">
      <t c="3" si="227">
        <n x="225"/>
        <n x="352"/>
        <n x="152"/>
      </t>
    </mdx>
    <mdx n="0" f="v">
      <t c="3" si="227">
        <n x="225"/>
        <n x="302"/>
        <n x="152"/>
      </t>
    </mdx>
    <mdx n="0" f="v">
      <t c="3" si="227">
        <n x="225"/>
        <n x="342"/>
        <n x="152"/>
      </t>
    </mdx>
    <mdx n="0" f="v">
      <t c="3" si="227">
        <n x="225"/>
        <n x="332"/>
        <n x="152"/>
      </t>
    </mdx>
    <mdx n="0" f="v">
      <t c="3" si="227">
        <n x="225"/>
        <n x="331"/>
        <n x="152"/>
      </t>
    </mdx>
    <mdx n="0" f="v">
      <t c="3" si="227">
        <n x="225"/>
        <n x="349"/>
        <n x="152"/>
      </t>
    </mdx>
    <mdx n="0" f="v">
      <t c="3" si="227">
        <n x="225"/>
        <n x="553"/>
        <n x="152"/>
      </t>
    </mdx>
    <mdx n="0" f="v">
      <t c="3" si="227">
        <n x="225"/>
        <n x="330"/>
        <n x="152"/>
      </t>
    </mdx>
    <mdx n="0" f="v">
      <t c="3" si="227">
        <n x="225"/>
        <n x="351"/>
        <n x="152"/>
      </t>
    </mdx>
    <mdx n="0" f="v">
      <t c="3" si="227">
        <n x="225"/>
        <n x="554"/>
        <n x="152"/>
      </t>
    </mdx>
    <mdx n="0" f="v">
      <t c="3" si="227">
        <n x="225"/>
        <n x="300"/>
        <n x="152"/>
      </t>
    </mdx>
    <mdx n="0" f="v">
      <t c="3" si="227">
        <n x="225"/>
        <n x="325"/>
        <n x="152"/>
      </t>
    </mdx>
    <mdx n="0" f="v">
      <t c="3" si="227">
        <n x="225"/>
        <n x="313"/>
        <n x="152"/>
      </t>
    </mdx>
    <mdx n="0" f="v">
      <t c="3" si="227">
        <n x="225"/>
        <n x="335"/>
        <n x="152"/>
      </t>
    </mdx>
    <mdx n="0" f="v">
      <t c="3" si="227">
        <n x="225"/>
        <n x="309"/>
        <n x="152"/>
      </t>
    </mdx>
    <mdx n="0" f="v">
      <t c="3" si="227">
        <n x="225"/>
        <n x="334"/>
        <n x="152"/>
      </t>
    </mdx>
    <mdx n="0" f="v">
      <t c="3" si="227">
        <n x="225"/>
        <n x="343"/>
        <n x="152"/>
      </t>
    </mdx>
    <mdx n="0" f="v">
      <t c="3" si="227">
        <n x="225"/>
        <n x="279"/>
        <n x="152"/>
      </t>
    </mdx>
    <mdx n="0" f="v">
      <t c="3" si="227">
        <n x="225"/>
        <n x="557"/>
        <n x="152"/>
      </t>
    </mdx>
    <mdx n="0" f="v">
      <t c="3" si="227">
        <n x="225"/>
        <n x="551"/>
        <n x="152"/>
      </t>
    </mdx>
    <mdx n="0" f="v">
      <t c="3" si="227">
        <n x="225"/>
        <n x="333"/>
        <n x="152"/>
      </t>
    </mdx>
    <mdx n="0" f="v">
      <t c="3" si="227">
        <n x="225"/>
        <n x="550"/>
        <n x="152"/>
      </t>
    </mdx>
    <mdx n="0" f="v">
      <t c="3" si="227">
        <n x="225"/>
        <n x="549"/>
        <n x="152"/>
      </t>
    </mdx>
    <mdx n="0" f="v">
      <t c="3" si="227">
        <n x="225"/>
        <n x="558"/>
        <n x="152"/>
      </t>
    </mdx>
    <mdx n="0" f="v">
      <t c="3" si="227">
        <n x="225"/>
        <n x="559"/>
        <n x="152"/>
      </t>
    </mdx>
    <mdx n="0" f="v">
      <t c="3" si="227">
        <n x="225"/>
        <n x="560"/>
        <n x="152"/>
      </t>
    </mdx>
    <mdx n="0" f="v">
      <t c="3" si="227">
        <n x="225"/>
        <n x="561"/>
        <n x="152"/>
      </t>
    </mdx>
    <mdx n="0" f="v">
      <t c="3" si="227">
        <n x="225"/>
        <n x="562"/>
        <n x="152"/>
      </t>
    </mdx>
    <mdx n="0" f="v">
      <t c="3" si="227">
        <n x="225"/>
        <n x="341"/>
        <n x="152"/>
      </t>
    </mdx>
    <mdx n="0" f="v">
      <t c="3" si="227">
        <n x="225"/>
        <n x="298"/>
        <n x="152"/>
      </t>
    </mdx>
    <mdx n="0" f="v">
      <t c="3" si="227">
        <n x="225"/>
        <n x="589"/>
        <n x="152"/>
      </t>
    </mdx>
    <mdx n="0" f="v">
      <t c="3" si="227">
        <n x="225"/>
        <n x="556"/>
        <n x="152"/>
      </t>
    </mdx>
    <mdx n="0" f="v">
      <t c="3" si="227">
        <n x="225"/>
        <n x="552"/>
        <n x="152"/>
      </t>
    </mdx>
    <mdx n="0" f="v">
      <t c="3" si="227">
        <n x="225"/>
        <n x="569"/>
        <n x="152"/>
      </t>
    </mdx>
    <mdx n="0" f="v">
      <t c="3" si="227">
        <n x="225"/>
        <n x="354"/>
        <n x="152"/>
      </t>
    </mdx>
    <mdx n="0" f="v">
      <t c="3" si="227">
        <n x="225"/>
        <n x="575"/>
        <n x="152"/>
      </t>
    </mdx>
    <mdx n="0" f="v">
      <t c="3" si="227">
        <n x="225"/>
        <n x="576"/>
        <n x="152"/>
      </t>
    </mdx>
    <mdx n="0" f="v">
      <t c="3" si="227">
        <n x="225"/>
        <n x="577"/>
        <n x="152"/>
      </t>
    </mdx>
    <mdx n="0" f="v">
      <t c="3" si="227">
        <n x="225"/>
        <n x="578"/>
        <n x="152"/>
      </t>
    </mdx>
    <mdx n="0" f="v">
      <t c="3" si="227">
        <n x="225"/>
        <n x="579"/>
        <n x="152"/>
      </t>
    </mdx>
    <mdx n="0" f="v">
      <t c="3" si="227">
        <n x="225"/>
        <n x="353"/>
        <n x="152"/>
      </t>
    </mdx>
    <mdx n="0" f="v">
      <t c="3" si="227">
        <n x="225"/>
        <n x="347"/>
        <n x="152"/>
      </t>
    </mdx>
    <mdx n="0" f="v">
      <t c="3" si="227">
        <n x="225"/>
        <n x="590"/>
        <n x="152"/>
      </t>
    </mdx>
    <mdx n="0" f="v">
      <t c="3" si="227">
        <n x="225"/>
        <n x="592"/>
        <n x="152"/>
      </t>
    </mdx>
    <mdx n="0" f="v">
      <t c="3" si="227">
        <n x="225"/>
        <n x="296"/>
        <n x="152"/>
      </t>
    </mdx>
    <mdx n="0" f="v">
      <t c="3" si="227">
        <n x="225"/>
        <n x="295"/>
        <n x="152"/>
      </t>
    </mdx>
    <mdx n="0" f="v">
      <t c="3" si="227">
        <n x="225"/>
        <n x="563"/>
        <n x="152"/>
      </t>
    </mdx>
    <mdx n="0" f="v">
      <t c="3" si="227">
        <n x="225"/>
        <n x="564"/>
        <n x="152"/>
      </t>
    </mdx>
    <mdx n="0" f="v">
      <t c="3" si="227">
        <n x="225"/>
        <n x="565"/>
        <n x="152"/>
      </t>
    </mdx>
    <mdx n="0" f="v">
      <t c="3" si="227">
        <n x="225"/>
        <n x="566"/>
        <n x="152"/>
      </t>
    </mdx>
    <mdx n="0" f="v">
      <t c="3" si="227">
        <n x="225"/>
        <n x="567"/>
        <n x="152"/>
      </t>
    </mdx>
    <mdx n="0" f="v">
      <t c="3" si="227">
        <n x="225"/>
        <n x="568"/>
        <n x="152"/>
      </t>
    </mdx>
    <mdx n="0" f="v">
      <t c="3" si="227">
        <n x="225"/>
        <n x="609"/>
        <n x="152"/>
      </t>
    </mdx>
    <mdx n="0" f="v">
      <t c="3" si="227">
        <n x="225"/>
        <n x="593"/>
        <n x="152"/>
      </t>
    </mdx>
    <mdx n="0" f="v">
      <t c="3" si="227">
        <n x="225"/>
        <n x="594"/>
        <n x="152"/>
      </t>
    </mdx>
    <mdx n="0" f="v">
      <t c="3" si="227">
        <n x="225"/>
        <n x="595"/>
        <n x="152"/>
      </t>
    </mdx>
    <mdx n="0" f="v">
      <t c="3" si="227">
        <n x="225"/>
        <n x="596"/>
        <n x="152"/>
      </t>
    </mdx>
    <mdx n="0" f="v">
      <t c="3" si="227">
        <n x="225"/>
        <n x="597"/>
        <n x="152"/>
      </t>
    </mdx>
    <mdx n="0" f="v">
      <t c="3" si="227">
        <n x="225"/>
        <n x="585"/>
        <n x="152"/>
      </t>
    </mdx>
    <mdx n="0" f="v">
      <t c="3" si="227">
        <n x="225"/>
        <n x="588"/>
        <n x="152"/>
      </t>
    </mdx>
    <mdx n="0" f="v">
      <t c="3" si="227">
        <n x="225"/>
        <n x="601"/>
        <n x="152"/>
      </t>
    </mdx>
    <mdx n="0" f="v">
      <t c="3" si="227">
        <n x="225"/>
        <n x="616"/>
        <n x="152"/>
      </t>
    </mdx>
    <mdx n="0" f="v">
      <t c="3" si="227">
        <n x="225"/>
        <n x="598"/>
        <n x="152"/>
      </t>
    </mdx>
    <mdx n="0" f="v">
      <t c="3" si="227">
        <n x="225"/>
        <n x="340"/>
        <n x="152"/>
      </t>
    </mdx>
    <mdx n="0" f="v">
      <t c="3" si="227">
        <n x="225"/>
        <n x="571"/>
        <n x="152"/>
      </t>
    </mdx>
    <mdx n="0" f="v">
      <t c="3" si="227">
        <n x="225"/>
        <n x="572"/>
        <n x="152"/>
      </t>
    </mdx>
    <mdx n="0" f="v">
      <t c="3" si="227">
        <n x="225"/>
        <n x="580"/>
        <n x="152"/>
      </t>
    </mdx>
    <mdx n="0" f="v">
      <t c="3" si="227">
        <n x="225"/>
        <n x="573"/>
        <n x="152"/>
      </t>
    </mdx>
    <mdx n="0" f="v">
      <t c="3" si="227">
        <n x="225"/>
        <n x="581"/>
        <n x="152"/>
      </t>
    </mdx>
    <mdx n="0" f="v">
      <t c="3" si="227">
        <n x="225"/>
        <n x="583"/>
        <n x="152"/>
      </t>
    </mdx>
    <mdx n="0" f="v">
      <t c="3" si="227">
        <n x="225"/>
        <n x="555"/>
        <n x="152"/>
      </t>
    </mdx>
    <mdx n="0" f="v">
      <t c="3" si="227">
        <n x="225"/>
        <n x="570"/>
        <n x="152"/>
      </t>
    </mdx>
    <mdx n="0" f="v">
      <t c="3" si="227">
        <n x="225"/>
        <n x="574"/>
        <n x="152"/>
      </t>
    </mdx>
    <mdx n="0" f="v">
      <t c="3" si="227">
        <n x="225"/>
        <n x="584"/>
        <n x="152"/>
      </t>
    </mdx>
    <mdx n="0" f="v">
      <t c="3" si="227">
        <n x="225"/>
        <n x="646"/>
        <n x="152"/>
      </t>
    </mdx>
    <mdx n="0" f="v">
      <t c="3" si="227">
        <n x="225"/>
        <n x="610"/>
        <n x="152"/>
      </t>
    </mdx>
    <mdx n="0" f="v">
      <t c="3" si="227">
        <n x="225"/>
        <n x="611"/>
        <n x="152"/>
      </t>
    </mdx>
    <mdx n="0" f="v">
      <t c="3" si="227">
        <n x="225"/>
        <n x="612"/>
        <n x="152"/>
      </t>
    </mdx>
    <mdx n="0" f="v">
      <t c="3" si="227">
        <n x="225"/>
        <n x="617"/>
        <n x="152"/>
      </t>
    </mdx>
    <mdx n="0" f="v">
      <t c="3" si="227">
        <n x="225"/>
        <n x="618"/>
        <n x="152"/>
      </t>
    </mdx>
    <mdx n="0" f="v">
      <t c="3" si="227">
        <n x="225"/>
        <n x="619"/>
        <n x="152"/>
      </t>
    </mdx>
    <mdx n="0" f="v">
      <t c="3" si="227">
        <n x="225"/>
        <n x="613"/>
        <n x="152"/>
      </t>
    </mdx>
    <mdx n="0" f="v">
      <t c="3" si="227">
        <n x="225"/>
        <n x="643"/>
        <n x="152"/>
      </t>
    </mdx>
    <mdx n="0" f="v">
      <t c="3" si="227">
        <n x="225"/>
        <n x="599"/>
        <n x="152"/>
      </t>
    </mdx>
    <mdx n="0" f="v">
      <t c="3" si="227">
        <n x="225"/>
        <n x="582"/>
        <n x="152"/>
      </t>
    </mdx>
    <mdx n="0" f="v">
      <t c="3" si="227">
        <n x="225"/>
        <n x="586"/>
        <n x="152"/>
      </t>
    </mdx>
    <mdx n="0" f="v">
      <t c="3" si="227">
        <n x="225"/>
        <n x="600"/>
        <n x="152"/>
      </t>
    </mdx>
    <mdx n="0" f="v">
      <t c="3" si="227">
        <n x="225"/>
        <n x="587"/>
        <n x="152"/>
      </t>
    </mdx>
    <mdx n="0" f="v">
      <t c="3" si="227">
        <n x="225"/>
        <n x="602"/>
        <n x="152"/>
      </t>
    </mdx>
    <mdx n="0" f="v">
      <t c="3" si="227">
        <n x="225"/>
        <n x="603"/>
        <n x="152"/>
      </t>
    </mdx>
    <mdx n="0" f="v">
      <t c="3" si="227">
        <n x="225"/>
        <n x="604"/>
        <n x="152"/>
      </t>
    </mdx>
    <mdx n="0" f="v">
      <t c="3" si="227">
        <n x="225"/>
        <n x="605"/>
        <n x="152"/>
      </t>
    </mdx>
    <mdx n="0" f="v">
      <t c="3" si="227">
        <n x="225"/>
        <n x="615"/>
        <n x="152"/>
      </t>
    </mdx>
    <mdx n="0" f="v">
      <t c="3" si="227">
        <n x="225"/>
        <n x="633"/>
        <n x="152"/>
      </t>
    </mdx>
    <mdx n="0" f="v">
      <t c="3" si="227">
        <n x="225"/>
        <n x="606"/>
        <n x="152"/>
      </t>
    </mdx>
    <mdx n="0" f="v">
      <t c="3" si="227">
        <n x="225"/>
        <n x="608"/>
        <n x="152"/>
      </t>
    </mdx>
    <mdx n="0" f="v">
      <t c="3" si="227">
        <n x="225"/>
        <n x="614"/>
        <n x="152"/>
      </t>
    </mdx>
    <mdx n="0" f="v">
      <t c="3" si="227">
        <n x="225"/>
        <n x="635"/>
        <n x="152"/>
      </t>
    </mdx>
    <mdx n="0" f="v">
      <t c="3" si="227">
        <n x="225"/>
        <n x="636"/>
        <n x="152"/>
      </t>
    </mdx>
    <mdx n="0" f="v">
      <t c="3" si="227">
        <n x="225"/>
        <n x="637"/>
        <n x="152"/>
      </t>
    </mdx>
    <mdx n="0" f="v">
      <t c="3" si="227">
        <n x="225"/>
        <n x="625"/>
        <n x="152"/>
      </t>
    </mdx>
    <mdx n="0" f="v">
      <t c="3" si="227">
        <n x="225"/>
        <n x="627"/>
        <n x="152"/>
      </t>
    </mdx>
    <mdx n="0" f="v">
      <t c="3" si="227">
        <n x="225"/>
        <n x="644"/>
        <n x="152"/>
      </t>
    </mdx>
    <mdx n="0" f="v">
      <t c="3" si="227">
        <n x="225"/>
        <n x="632"/>
        <n x="152"/>
      </t>
    </mdx>
    <mdx n="0" f="v">
      <t c="3" si="227">
        <n x="225"/>
        <n x="645"/>
        <n x="152"/>
      </t>
    </mdx>
    <mdx n="0" f="v">
      <t c="3" si="227">
        <n x="225"/>
        <n x="620"/>
        <n x="152"/>
      </t>
    </mdx>
    <mdx n="0" f="v">
      <t c="3" si="227">
        <n x="225"/>
        <n x="621"/>
        <n x="152"/>
      </t>
    </mdx>
    <mdx n="0" f="v">
      <t c="3" si="227">
        <n x="225"/>
        <n x="622"/>
        <n x="152"/>
      </t>
    </mdx>
    <mdx n="0" f="v">
      <t c="3" si="227">
        <n x="225"/>
        <n x="623"/>
        <n x="152"/>
      </t>
    </mdx>
    <mdx n="0" f="v">
      <t c="3" si="227">
        <n x="225"/>
        <n x="624"/>
        <n x="152"/>
      </t>
    </mdx>
    <mdx n="0" f="v">
      <t c="3" si="227">
        <n x="225"/>
        <n x="639"/>
        <n x="152"/>
      </t>
    </mdx>
    <mdx n="0" f="v">
      <t c="3" si="227">
        <n x="225"/>
        <n x="628"/>
        <n x="152"/>
      </t>
    </mdx>
    <mdx n="0" f="v">
      <t c="3" si="227">
        <n x="225"/>
        <n x="647"/>
        <n x="152"/>
      </t>
    </mdx>
    <mdx n="0" f="v">
      <t c="3" si="227">
        <n x="225"/>
        <n x="648"/>
        <n x="152"/>
      </t>
    </mdx>
    <mdx n="0" f="v">
      <t c="3" si="227">
        <n x="225"/>
        <n x="649"/>
        <n x="152"/>
      </t>
    </mdx>
    <mdx n="0" f="v">
      <t c="3" si="227">
        <n x="225"/>
        <n x="650"/>
        <n x="152"/>
      </t>
    </mdx>
    <mdx n="0" f="v">
      <t c="3" si="227">
        <n x="225"/>
        <n x="651"/>
        <n x="152"/>
      </t>
    </mdx>
    <mdx n="0" f="v">
      <t c="3" si="227">
        <n x="225"/>
        <n x="652"/>
        <n x="152"/>
      </t>
    </mdx>
    <mdx n="0" f="v">
      <t c="3" si="227">
        <n x="225"/>
        <n x="653"/>
        <n x="152"/>
      </t>
    </mdx>
    <mdx n="0" f="v">
      <t c="3" si="227">
        <n x="225"/>
        <n x="654"/>
        <n x="152"/>
      </t>
    </mdx>
    <mdx n="0" f="v">
      <t c="3" si="227">
        <n x="225"/>
        <n x="641"/>
        <n x="152"/>
      </t>
    </mdx>
    <mdx n="0" f="v">
      <t c="3" si="227">
        <n x="225"/>
        <n x="640"/>
        <n x="152"/>
      </t>
    </mdx>
    <mdx n="0" f="v">
      <t c="3" si="227">
        <n x="225"/>
        <n x="630"/>
        <n x="152"/>
      </t>
    </mdx>
    <mdx n="0" f="v">
      <t c="3" si="227">
        <n x="225"/>
        <n x="607"/>
        <n x="152"/>
      </t>
    </mdx>
    <mdx n="0" f="v">
      <t c="3" si="227">
        <n x="225"/>
        <n x="629"/>
        <n x="152"/>
      </t>
    </mdx>
    <mdx n="0" f="v">
      <t c="3" si="227">
        <n x="225"/>
        <n x="626"/>
        <n x="152"/>
      </t>
    </mdx>
    <mdx n="0" f="v">
      <t c="3" si="227">
        <n x="225"/>
        <n x="631"/>
        <n x="152"/>
      </t>
    </mdx>
    <mdx n="0" f="v">
      <t c="3" si="227">
        <n x="225"/>
        <n x="634"/>
        <n x="152"/>
      </t>
    </mdx>
    <mdx n="0" f="v">
      <t c="3" si="227">
        <n x="225"/>
        <n x="638"/>
        <n x="152"/>
      </t>
    </mdx>
    <mdx n="0" f="v">
      <t c="3" si="227">
        <n x="225"/>
        <n x="655"/>
        <n x="152"/>
      </t>
    </mdx>
    <mdx n="0" f="v">
      <t c="3" si="227">
        <n x="225"/>
        <n x="642"/>
        <n x="152"/>
      </t>
    </mdx>
    <mdx n="0" f="v">
      <t c="3" si="227">
        <n x="225"/>
        <n x="322"/>
        <n x="183"/>
      </t>
    </mdx>
    <mdx n="0" f="v">
      <t c="3" si="227">
        <n x="225"/>
        <n x="321"/>
        <n x="183"/>
      </t>
    </mdx>
    <mdx n="0" f="v">
      <t c="3" si="227">
        <n x="225"/>
        <n x="282"/>
        <n x="183"/>
      </t>
    </mdx>
    <mdx n="0" f="v">
      <t c="3" si="227">
        <n x="225"/>
        <n x="314"/>
        <n x="183"/>
      </t>
    </mdx>
    <mdx n="0" f="v">
      <t c="3" si="227">
        <n x="225"/>
        <n x="339"/>
        <n x="183"/>
      </t>
    </mdx>
    <mdx n="0" f="v">
      <t c="3" si="227">
        <n x="225"/>
        <n x="324"/>
        <n x="183"/>
      </t>
    </mdx>
    <mdx n="0" f="v">
      <t c="3" si="227">
        <n x="225"/>
        <n x="308"/>
        <n x="183"/>
      </t>
    </mdx>
    <mdx n="0" f="v">
      <t c="3" si="227">
        <n x="225"/>
        <n x="323"/>
        <n x="183"/>
      </t>
    </mdx>
    <mdx n="0" f="v">
      <t c="3" si="227">
        <n x="225"/>
        <n x="291"/>
        <n x="183"/>
      </t>
    </mdx>
    <mdx n="0" f="v">
      <t c="3" si="227">
        <n x="225"/>
        <n x="303"/>
        <n x="183"/>
      </t>
    </mdx>
    <mdx n="0" f="v">
      <t c="3" si="227">
        <n x="225"/>
        <n x="352"/>
        <n x="183"/>
      </t>
    </mdx>
    <mdx n="0" f="v">
      <t c="3" si="227">
        <n x="225"/>
        <n x="302"/>
        <n x="183"/>
      </t>
    </mdx>
    <mdx n="0" f="v">
      <t c="3" si="227">
        <n x="225"/>
        <n x="342"/>
        <n x="183"/>
      </t>
    </mdx>
    <mdx n="0" f="v">
      <t c="3" si="227">
        <n x="225"/>
        <n x="332"/>
        <n x="183"/>
      </t>
    </mdx>
    <mdx n="0" f="v">
      <t c="3" si="227">
        <n x="225"/>
        <n x="331"/>
        <n x="183"/>
      </t>
    </mdx>
    <mdx n="0" f="v">
      <t c="3" si="227">
        <n x="225"/>
        <n x="349"/>
        <n x="183"/>
      </t>
    </mdx>
    <mdx n="0" f="v">
      <t c="3" si="227">
        <n x="225"/>
        <n x="553"/>
        <n x="183"/>
      </t>
    </mdx>
    <mdx n="0" f="v">
      <t c="3" si="227">
        <n x="225"/>
        <n x="330"/>
        <n x="183"/>
      </t>
    </mdx>
    <mdx n="0" f="v">
      <t c="3" si="227">
        <n x="225"/>
        <n x="351"/>
        <n x="183"/>
      </t>
    </mdx>
    <mdx n="0" f="v">
      <t c="3" si="227">
        <n x="225"/>
        <n x="554"/>
        <n x="183"/>
      </t>
    </mdx>
    <mdx n="0" f="v">
      <t c="3" si="227">
        <n x="225"/>
        <n x="298"/>
        <n x="183"/>
      </t>
    </mdx>
    <mdx n="0" f="v">
      <t c="3" si="227">
        <n x="225"/>
        <n x="552"/>
        <n x="183"/>
      </t>
    </mdx>
    <mdx n="0" f="v">
      <t c="3" si="227">
        <n x="225"/>
        <n x="589"/>
        <n x="183"/>
      </t>
    </mdx>
    <mdx n="0" f="v">
      <t c="3" si="227">
        <n x="225"/>
        <n x="325"/>
        <n x="183"/>
      </t>
    </mdx>
    <mdx n="0" f="v">
      <t c="3" si="227">
        <n x="225"/>
        <n x="313"/>
        <n x="183"/>
      </t>
    </mdx>
    <mdx n="0" f="v">
      <t c="3" si="227">
        <n x="225"/>
        <n x="335"/>
        <n x="183"/>
      </t>
    </mdx>
    <mdx n="0" f="v">
      <t c="3" si="227">
        <n x="225"/>
        <n x="309"/>
        <n x="183"/>
      </t>
    </mdx>
    <mdx n="0" f="v">
      <t c="3" si="227">
        <n x="225"/>
        <n x="334"/>
        <n x="183"/>
      </t>
    </mdx>
    <mdx n="0" f="v">
      <t c="3" si="227">
        <n x="225"/>
        <n x="343"/>
        <n x="183"/>
      </t>
    </mdx>
    <mdx n="0" f="v">
      <t c="3" si="227">
        <n x="225"/>
        <n x="557"/>
        <n x="183"/>
      </t>
    </mdx>
    <mdx n="0" f="v">
      <t c="3" si="227">
        <n x="225"/>
        <n x="551"/>
        <n x="183"/>
      </t>
    </mdx>
    <mdx n="0" f="v">
      <t c="3" si="227">
        <n x="225"/>
        <n x="333"/>
        <n x="183"/>
      </t>
    </mdx>
    <mdx n="0" f="v">
      <t c="3" si="227">
        <n x="225"/>
        <n x="550"/>
        <n x="183"/>
      </t>
    </mdx>
    <mdx n="0" f="v">
      <t c="3" si="227">
        <n x="225"/>
        <n x="549"/>
        <n x="183"/>
      </t>
    </mdx>
    <mdx n="0" f="v">
      <t c="3" si="227">
        <n x="225"/>
        <n x="558"/>
        <n x="183"/>
      </t>
    </mdx>
    <mdx n="0" f="v">
      <t c="3" si="227">
        <n x="225"/>
        <n x="559"/>
        <n x="183"/>
      </t>
    </mdx>
    <mdx n="0" f="v">
      <t c="3" si="227">
        <n x="225"/>
        <n x="560"/>
        <n x="183"/>
      </t>
    </mdx>
    <mdx n="0" f="v">
      <t c="3" si="227">
        <n x="225"/>
        <n x="561"/>
        <n x="183"/>
      </t>
    </mdx>
    <mdx n="0" f="v">
      <t c="3" si="227">
        <n x="225"/>
        <n x="562"/>
        <n x="183"/>
      </t>
    </mdx>
    <mdx n="0" f="v">
      <t c="3" si="227">
        <n x="225"/>
        <n x="341"/>
        <n x="183"/>
      </t>
    </mdx>
    <mdx n="0" f="v">
      <t c="3" si="227">
        <n x="225"/>
        <n x="601"/>
        <n x="183"/>
      </t>
    </mdx>
    <mdx n="0" f="v">
      <t c="3" si="227">
        <n x="225"/>
        <n x="300"/>
        <n x="183"/>
      </t>
    </mdx>
    <mdx n="0" f="v">
      <t c="3" si="227">
        <n x="225"/>
        <n x="591"/>
        <n x="183"/>
      </t>
    </mdx>
    <mdx n="0" f="v">
      <t c="3" si="227">
        <n x="225"/>
        <n x="354"/>
        <n x="183"/>
      </t>
    </mdx>
    <mdx n="0" f="v">
      <t c="3" si="227">
        <n x="225"/>
        <n x="575"/>
        <n x="183"/>
      </t>
    </mdx>
    <mdx n="0" f="v">
      <t c="3" si="227">
        <n x="225"/>
        <n x="576"/>
        <n x="183"/>
      </t>
    </mdx>
    <mdx n="0" f="v">
      <t c="3" si="227">
        <n x="225"/>
        <n x="577"/>
        <n x="183"/>
      </t>
    </mdx>
    <mdx n="0" f="v">
      <t c="3" si="227">
        <n x="225"/>
        <n x="578"/>
        <n x="183"/>
      </t>
    </mdx>
    <mdx n="0" f="v">
      <t c="3" si="227">
        <n x="225"/>
        <n x="579"/>
        <n x="183"/>
      </t>
    </mdx>
    <mdx n="0" f="v">
      <t c="3" si="227">
        <n x="225"/>
        <n x="353"/>
        <n x="183"/>
      </t>
    </mdx>
    <mdx n="0" f="v">
      <t c="3" si="227">
        <n x="225"/>
        <n x="347"/>
        <n x="183"/>
      </t>
    </mdx>
    <mdx n="0" f="v">
      <t c="3" si="227">
        <n x="225"/>
        <n x="569"/>
        <n x="183"/>
      </t>
    </mdx>
    <mdx n="0" f="v">
      <t c="3" si="227">
        <n x="225"/>
        <n x="590"/>
        <n x="183"/>
      </t>
    </mdx>
    <mdx n="0" f="v">
      <t c="3" si="227">
        <n x="225"/>
        <n x="646"/>
        <n x="183"/>
      </t>
    </mdx>
    <mdx n="0" f="v">
      <t c="3" si="227">
        <n x="225"/>
        <n x="592"/>
        <n x="183"/>
      </t>
    </mdx>
    <mdx n="0" f="v">
      <t c="3" si="227">
        <n x="225"/>
        <n x="296"/>
        <n x="183"/>
      </t>
    </mdx>
    <mdx n="0" f="v">
      <t c="3" si="227">
        <n x="225"/>
        <n x="295"/>
        <n x="183"/>
      </t>
    </mdx>
    <mdx n="0" f="v">
      <t c="3" si="227">
        <n x="225"/>
        <n x="563"/>
        <n x="183"/>
      </t>
    </mdx>
    <mdx n="0" f="v">
      <t c="3" si="227">
        <n x="225"/>
        <n x="564"/>
        <n x="183"/>
      </t>
    </mdx>
    <mdx n="0" f="v">
      <t c="3" si="227">
        <n x="225"/>
        <n x="565"/>
        <n x="183"/>
      </t>
    </mdx>
    <mdx n="0" f="v">
      <t c="3" si="227">
        <n x="225"/>
        <n x="566"/>
        <n x="183"/>
      </t>
    </mdx>
    <mdx n="0" f="v">
      <t c="3" si="227">
        <n x="225"/>
        <n x="567"/>
        <n x="183"/>
      </t>
    </mdx>
    <mdx n="0" f="v">
      <t c="3" si="227">
        <n x="225"/>
        <n x="568"/>
        <n x="183"/>
      </t>
    </mdx>
    <mdx n="0" f="v">
      <t c="3" si="227">
        <n x="225"/>
        <n x="613"/>
        <n x="183"/>
      </t>
    </mdx>
    <mdx n="0" f="v">
      <t c="3" si="227">
        <n x="225"/>
        <n x="593"/>
        <n x="183"/>
      </t>
    </mdx>
    <mdx n="0" f="v">
      <t c="3" si="227">
        <n x="225"/>
        <n x="594"/>
        <n x="183"/>
      </t>
    </mdx>
    <mdx n="0" f="v">
      <t c="3" si="227">
        <n x="225"/>
        <n x="595"/>
        <n x="183"/>
      </t>
    </mdx>
    <mdx n="0" f="v">
      <t c="3" si="227">
        <n x="225"/>
        <n x="596"/>
        <n x="183"/>
      </t>
    </mdx>
    <mdx n="0" f="v">
      <t c="3" si="227">
        <n x="225"/>
        <n x="584"/>
        <n x="183"/>
      </t>
    </mdx>
    <mdx n="0" f="v">
      <t c="3" si="227">
        <n x="225"/>
        <n x="609"/>
        <n x="183"/>
      </t>
    </mdx>
    <mdx n="0" f="v">
      <t c="3" si="227">
        <n x="225"/>
        <n x="598"/>
        <n x="183"/>
      </t>
    </mdx>
    <mdx n="0" f="v">
      <t c="3" si="227">
        <n x="225"/>
        <n x="585"/>
        <n x="183"/>
      </t>
    </mdx>
    <mdx n="0" f="v">
      <t c="3" si="227">
        <n x="225"/>
        <n x="340"/>
        <n x="183"/>
      </t>
    </mdx>
    <mdx n="0" f="v">
      <t c="3" si="227">
        <n x="225"/>
        <n x="571"/>
        <n x="183"/>
      </t>
    </mdx>
    <mdx n="0" f="v">
      <t c="3" si="227">
        <n x="225"/>
        <n x="572"/>
        <n x="183"/>
      </t>
    </mdx>
    <mdx n="0" f="v">
      <t c="3" si="227">
        <n x="225"/>
        <n x="580"/>
        <n x="183"/>
      </t>
    </mdx>
    <mdx n="0" f="v">
      <t c="3" si="227">
        <n x="225"/>
        <n x="573"/>
        <n x="183"/>
      </t>
    </mdx>
    <mdx n="0" f="v">
      <t c="3" si="227">
        <n x="225"/>
        <n x="581"/>
        <n x="183"/>
      </t>
    </mdx>
    <mdx n="0" f="v">
      <t c="3" si="227">
        <n x="225"/>
        <n x="583"/>
        <n x="183"/>
      </t>
    </mdx>
    <mdx n="0" f="v">
      <t c="3" si="227">
        <n x="225"/>
        <n x="555"/>
        <n x="183"/>
      </t>
    </mdx>
    <mdx n="0" f="v">
      <t c="3" si="227">
        <n x="225"/>
        <n x="570"/>
        <n x="183"/>
      </t>
    </mdx>
    <mdx n="0" f="v">
      <t c="3" si="227">
        <n x="225"/>
        <n x="574"/>
        <n x="183"/>
      </t>
    </mdx>
    <mdx n="0" f="v">
      <t c="3" si="227">
        <n x="225"/>
        <n x="588"/>
        <n x="183"/>
      </t>
    </mdx>
    <mdx n="0" f="v">
      <t c="3" si="227">
        <n x="225"/>
        <n x="597"/>
        <n x="183"/>
      </t>
    </mdx>
    <mdx n="0" f="v">
      <t c="3" si="227">
        <n x="225"/>
        <n x="615"/>
        <n x="183"/>
      </t>
    </mdx>
    <mdx n="0" f="v">
      <t c="3" si="227">
        <n x="225"/>
        <n x="616"/>
        <n x="183"/>
      </t>
    </mdx>
    <mdx n="0" f="v">
      <t c="3" si="227">
        <n x="225"/>
        <n x="610"/>
        <n x="183"/>
      </t>
    </mdx>
    <mdx n="0" f="v">
      <t c="3" si="227">
        <n x="225"/>
        <n x="611"/>
        <n x="183"/>
      </t>
    </mdx>
    <mdx n="0" f="v">
      <t c="3" si="227">
        <n x="225"/>
        <n x="612"/>
        <n x="183"/>
      </t>
    </mdx>
    <mdx n="0" f="v">
      <t c="3" si="227">
        <n x="225"/>
        <n x="617"/>
        <n x="183"/>
      </t>
    </mdx>
    <mdx n="0" f="v">
      <t c="3" si="227">
        <n x="225"/>
        <n x="618"/>
        <n x="183"/>
      </t>
    </mdx>
    <mdx n="0" f="v">
      <t c="3" si="227">
        <n x="225"/>
        <n x="644"/>
        <n x="183"/>
      </t>
    </mdx>
    <mdx n="0" f="v">
      <t c="3" si="227">
        <n x="225"/>
        <n x="599"/>
        <n x="183"/>
      </t>
    </mdx>
    <mdx n="0" f="v">
      <t c="3" si="227">
        <n x="225"/>
        <n x="582"/>
        <n x="183"/>
      </t>
    </mdx>
    <mdx n="0" f="v">
      <t c="3" si="227">
        <n x="225"/>
        <n x="586"/>
        <n x="183"/>
      </t>
    </mdx>
    <mdx n="0" f="v">
      <t c="3" si="227">
        <n x="225"/>
        <n x="600"/>
        <n x="183"/>
      </t>
    </mdx>
    <mdx n="0" f="v">
      <t c="3" si="227">
        <n x="225"/>
        <n x="587"/>
        <n x="183"/>
      </t>
    </mdx>
    <mdx n="0" f="v">
      <t c="3" si="227">
        <n x="225"/>
        <n x="602"/>
        <n x="183"/>
      </t>
    </mdx>
    <mdx n="0" f="v">
      <t c="3" si="227">
        <n x="225"/>
        <n x="603"/>
        <n x="183"/>
      </t>
    </mdx>
    <mdx n="0" f="v">
      <t c="3" si="227">
        <n x="225"/>
        <n x="604"/>
        <n x="183"/>
      </t>
    </mdx>
    <mdx n="0" f="v">
      <t c="3" si="227">
        <n x="225"/>
        <n x="605"/>
        <n x="183"/>
      </t>
    </mdx>
    <mdx n="0" f="v">
      <t c="3" si="227">
        <n x="225"/>
        <n x="619"/>
        <n x="183"/>
      </t>
    </mdx>
    <mdx n="0" f="v">
      <t c="3" si="227">
        <n x="225"/>
        <n x="639"/>
        <n x="183"/>
      </t>
    </mdx>
    <mdx n="0" f="v">
      <t c="3" si="227">
        <n x="225"/>
        <n x="643"/>
        <n x="183"/>
      </t>
    </mdx>
    <mdx n="0" f="v">
      <t c="3" si="227">
        <n x="225"/>
        <n x="645"/>
        <n x="183"/>
      </t>
    </mdx>
    <mdx n="0" f="v">
      <t c="3" si="227">
        <n x="225"/>
        <n x="608"/>
        <n x="183"/>
      </t>
    </mdx>
    <mdx n="0" f="v">
      <t c="3" si="227">
        <n x="225"/>
        <n x="614"/>
        <n x="183"/>
      </t>
    </mdx>
    <mdx n="0" f="v">
      <t c="3" si="227">
        <n x="225"/>
        <n x="635"/>
        <n x="183"/>
      </t>
    </mdx>
    <mdx n="0" f="v">
      <t c="3" si="227">
        <n x="225"/>
        <n x="636"/>
        <n x="183"/>
      </t>
    </mdx>
    <mdx n="0" f="v">
      <t c="3" si="227">
        <n x="225"/>
        <n x="637"/>
        <n x="183"/>
      </t>
    </mdx>
    <mdx n="0" f="v">
      <t c="3" si="227">
        <n x="225"/>
        <n x="628"/>
        <n x="183"/>
      </t>
    </mdx>
    <mdx n="0" f="v">
      <t c="3" si="227">
        <n x="225"/>
        <n x="606"/>
        <n x="183"/>
      </t>
    </mdx>
    <mdx n="0" f="v">
      <t c="3" si="227">
        <n x="225"/>
        <n x="625"/>
        <n x="183"/>
      </t>
    </mdx>
    <mdx n="0" f="v">
      <t c="3" si="227">
        <n x="225"/>
        <n x="633"/>
        <n x="183"/>
      </t>
    </mdx>
    <mdx n="0" f="v">
      <t c="3" si="227">
        <n x="225"/>
        <n x="627"/>
        <n x="183"/>
      </t>
    </mdx>
    <mdx n="0" f="v">
      <t c="3" si="227">
        <n x="225"/>
        <n x="620"/>
        <n x="183"/>
      </t>
    </mdx>
    <mdx n="0" f="v">
      <t c="3" si="227">
        <n x="225"/>
        <n x="621"/>
        <n x="183"/>
      </t>
    </mdx>
    <mdx n="0" f="v">
      <t c="3" si="227">
        <n x="225"/>
        <n x="622"/>
        <n x="183"/>
      </t>
    </mdx>
    <mdx n="0" f="v">
      <t c="3" si="227">
        <n x="225"/>
        <n x="623"/>
        <n x="183"/>
      </t>
    </mdx>
    <mdx n="0" f="v">
      <t c="3" si="227">
        <n x="225"/>
        <n x="624"/>
        <n x="183"/>
      </t>
    </mdx>
    <mdx n="0" f="v">
      <t c="3" si="227">
        <n x="225"/>
        <n x="632"/>
        <n x="183"/>
      </t>
    </mdx>
    <mdx n="0" f="v">
      <t c="3" si="227">
        <n x="225"/>
        <n x="647"/>
        <n x="183"/>
      </t>
    </mdx>
    <mdx n="0" f="v">
      <t c="3" si="227">
        <n x="225"/>
        <n x="648"/>
        <n x="183"/>
      </t>
    </mdx>
    <mdx n="0" f="v">
      <t c="3" si="227">
        <n x="225"/>
        <n x="649"/>
        <n x="183"/>
      </t>
    </mdx>
    <mdx n="0" f="v">
      <t c="3" si="227">
        <n x="225"/>
        <n x="650"/>
        <n x="183"/>
      </t>
    </mdx>
    <mdx n="0" f="v">
      <t c="3" si="227">
        <n x="225"/>
        <n x="651"/>
        <n x="183"/>
      </t>
    </mdx>
    <mdx n="0" f="v">
      <t c="3" si="227">
        <n x="225"/>
        <n x="652"/>
        <n x="183"/>
      </t>
    </mdx>
    <mdx n="0" f="v">
      <t c="3" si="227">
        <n x="225"/>
        <n x="653"/>
        <n x="183"/>
      </t>
    </mdx>
    <mdx n="0" f="v">
      <t c="3" si="227">
        <n x="225"/>
        <n x="654"/>
        <n x="183"/>
      </t>
    </mdx>
    <mdx n="0" f="v">
      <t c="3" si="227">
        <n x="225"/>
        <n x="641"/>
        <n x="183"/>
      </t>
    </mdx>
    <mdx n="0" f="v">
      <t c="3" si="227">
        <n x="225"/>
        <n x="640"/>
        <n x="183"/>
      </t>
    </mdx>
    <mdx n="0" f="v">
      <t c="3" si="227">
        <n x="225"/>
        <n x="630"/>
        <n x="183"/>
      </t>
    </mdx>
    <mdx n="0" f="v">
      <t c="3" si="227">
        <n x="225"/>
        <n x="607"/>
        <n x="183"/>
      </t>
    </mdx>
    <mdx n="0" f="v">
      <t c="3" si="227">
        <n x="225"/>
        <n x="629"/>
        <n x="183"/>
      </t>
    </mdx>
    <mdx n="0" f="v">
      <t c="3" si="227">
        <n x="225"/>
        <n x="626"/>
        <n x="183"/>
      </t>
    </mdx>
    <mdx n="0" f="v">
      <t c="3" si="227">
        <n x="225"/>
        <n x="631"/>
        <n x="183"/>
      </t>
    </mdx>
    <mdx n="0" f="v">
      <t c="3" si="227">
        <n x="225"/>
        <n x="634"/>
        <n x="183"/>
      </t>
    </mdx>
    <mdx n="0" f="v">
      <t c="3" si="227">
        <n x="225"/>
        <n x="638"/>
        <n x="183"/>
      </t>
    </mdx>
    <mdx n="0" f="v">
      <t c="3" si="227">
        <n x="225"/>
        <n x="655"/>
        <n x="183"/>
      </t>
    </mdx>
    <mdx n="0" f="v">
      <t c="3" si="227">
        <n x="225"/>
        <n x="642"/>
        <n x="183"/>
      </t>
    </mdx>
    <mdx n="0" f="v">
      <t c="3" si="227">
        <n x="225"/>
        <n x="335"/>
        <n x="101"/>
      </t>
    </mdx>
    <mdx n="0" f="v">
      <t c="3" si="227">
        <n x="225"/>
        <n x="310"/>
        <n x="101"/>
      </t>
    </mdx>
    <mdx n="0" f="v">
      <t c="3" si="227">
        <n x="225"/>
        <n x="303"/>
        <n x="101"/>
      </t>
    </mdx>
    <mdx n="0" f="v">
      <t c="3" si="227">
        <n x="225"/>
        <n x="286"/>
        <n x="101"/>
      </t>
    </mdx>
    <mdx n="0" f="v">
      <t c="3" si="227">
        <n x="225"/>
        <n x="553"/>
        <n x="101"/>
      </t>
    </mdx>
    <mdx n="0" f="v">
      <t c="3" si="227">
        <n x="225"/>
        <n x="344"/>
        <n x="101"/>
      </t>
    </mdx>
    <mdx n="0" f="v">
      <t c="3" si="227">
        <n x="225"/>
        <n x="325"/>
        <n x="101"/>
      </t>
    </mdx>
    <mdx n="0" f="v">
      <t c="3" si="227">
        <n x="225"/>
        <n x="339"/>
        <n x="101"/>
      </t>
    </mdx>
    <mdx n="0" f="v">
      <t c="3" si="227">
        <n x="225"/>
        <n x="343"/>
        <n x="101"/>
      </t>
    </mdx>
    <mdx n="0" f="v">
      <t c="3" si="227">
        <n x="225"/>
        <n x="323"/>
        <n x="101"/>
      </t>
    </mdx>
    <mdx n="0" f="v">
      <t c="3" si="227">
        <n x="225"/>
        <n x="291"/>
        <n x="101"/>
      </t>
    </mdx>
    <mdx n="0" f="v">
      <t c="3" si="227">
        <n x="225"/>
        <n x="571"/>
        <n x="101"/>
      </t>
    </mdx>
    <mdx n="0" f="v">
      <t c="3" si="227">
        <n x="225"/>
        <n x="556"/>
        <n x="101"/>
      </t>
    </mdx>
    <mdx n="0" f="v">
      <t c="3" si="227">
        <n x="225"/>
        <n x="564"/>
        <n x="101"/>
      </t>
    </mdx>
    <mdx n="0" f="v">
      <t c="3" si="227">
        <n x="225"/>
        <n x="557"/>
        <n x="101"/>
      </t>
    </mdx>
    <mdx n="0" f="v">
      <t c="3" si="227">
        <n x="225"/>
        <n x="551"/>
        <n x="101"/>
      </t>
    </mdx>
    <mdx n="0" f="v">
      <t c="3" si="227">
        <n x="225"/>
        <n x="333"/>
        <n x="101"/>
      </t>
    </mdx>
    <mdx n="0" f="v">
      <t c="3" si="227">
        <n x="225"/>
        <n x="550"/>
        <n x="101"/>
      </t>
    </mdx>
    <mdx n="0" f="v">
      <t c="3" si="227">
        <n x="225"/>
        <n x="549"/>
        <n x="101"/>
      </t>
    </mdx>
    <mdx n="0" f="v">
      <t c="3" si="227">
        <n x="225"/>
        <n x="558"/>
        <n x="101"/>
      </t>
    </mdx>
    <mdx n="0" f="v">
      <t c="3" si="227">
        <n x="225"/>
        <n x="559"/>
        <n x="101"/>
      </t>
    </mdx>
    <mdx n="0" f="v">
      <t c="3" si="227">
        <n x="225"/>
        <n x="560"/>
        <n x="101"/>
      </t>
    </mdx>
    <mdx n="0" f="v">
      <t c="3" si="227">
        <n x="225"/>
        <n x="561"/>
        <n x="101"/>
      </t>
    </mdx>
    <mdx n="0" f="v">
      <t c="3" si="227">
        <n x="225"/>
        <n x="562"/>
        <n x="101"/>
      </t>
    </mdx>
    <mdx n="0" f="v">
      <t c="3" si="227">
        <n x="225"/>
        <n x="300"/>
        <n x="101"/>
      </t>
    </mdx>
    <mdx n="0" f="v">
      <t c="3" si="227">
        <n x="225"/>
        <n x="295"/>
        <n x="101"/>
      </t>
    </mdx>
    <mdx n="0" f="v">
      <t c="3" si="227">
        <n x="225"/>
        <n x="296"/>
        <n x="101"/>
      </t>
    </mdx>
    <mdx n="0" f="v">
      <t c="3" si="227">
        <n x="225"/>
        <n x="563"/>
        <n x="101"/>
      </t>
    </mdx>
    <mdx n="0" f="v">
      <t c="3" si="227">
        <n x="225"/>
        <n x="341"/>
        <n x="101"/>
      </t>
    </mdx>
    <mdx n="0" f="v">
      <t c="3" si="227">
        <n x="225"/>
        <n x="298"/>
        <n x="101"/>
      </t>
    </mdx>
    <mdx n="0" f="v">
      <t c="3" si="227">
        <n x="225"/>
        <n x="354"/>
        <n x="101"/>
      </t>
    </mdx>
    <mdx n="0" f="v">
      <t c="3" si="227">
        <n x="225"/>
        <n x="572"/>
        <n x="101"/>
      </t>
    </mdx>
    <mdx n="0" f="v">
      <t c="3" si="227">
        <n x="225"/>
        <n x="573"/>
        <n x="101"/>
      </t>
    </mdx>
    <mdx n="0" f="v">
      <t c="3" si="227">
        <n x="225"/>
        <n x="575"/>
        <n x="101"/>
      </t>
    </mdx>
    <mdx n="0" f="v">
      <t c="3" si="227">
        <n x="225"/>
        <n x="576"/>
        <n x="101"/>
      </t>
    </mdx>
    <mdx n="0" f="v">
      <t c="3" si="227">
        <n x="225"/>
        <n x="577"/>
        <n x="101"/>
      </t>
    </mdx>
    <mdx n="0" f="v">
      <t c="3" si="227">
        <n x="225"/>
        <n x="578"/>
        <n x="101"/>
      </t>
    </mdx>
    <mdx n="0" f="v">
      <t c="3" si="227">
        <n x="225"/>
        <n x="579"/>
        <n x="101"/>
      </t>
    </mdx>
    <mdx n="0" f="v">
      <t c="3" si="227">
        <n x="225"/>
        <n x="353"/>
        <n x="101"/>
      </t>
    </mdx>
    <mdx n="0" f="v">
      <t c="3" si="227">
        <n x="225"/>
        <n x="347"/>
        <n x="101"/>
      </t>
    </mdx>
    <mdx n="0" f="v">
      <t c="3" si="227">
        <n x="225"/>
        <n x="340"/>
        <n x="101"/>
      </t>
    </mdx>
    <mdx n="0" f="v">
      <t c="3" si="227">
        <n x="225"/>
        <n x="589"/>
        <n x="101"/>
      </t>
    </mdx>
    <mdx n="0" f="v">
      <t c="3" si="227">
        <n x="225"/>
        <n x="591"/>
        <n x="101"/>
      </t>
    </mdx>
    <mdx n="0" f="v">
      <t c="3" si="227">
        <n x="225"/>
        <n x="580"/>
        <n x="101"/>
      </t>
    </mdx>
    <mdx n="0" f="v">
      <t c="3" si="227">
        <n x="225"/>
        <n x="581"/>
        <n x="101"/>
      </t>
    </mdx>
    <mdx n="0" f="v">
      <t c="3" si="227">
        <n x="225"/>
        <n x="586"/>
        <n x="101"/>
      </t>
    </mdx>
    <mdx n="0" f="v">
      <t c="3" si="227">
        <n x="225"/>
        <n x="565"/>
        <n x="101"/>
      </t>
    </mdx>
    <mdx n="0" f="v">
      <t c="3" si="227">
        <n x="225"/>
        <n x="566"/>
        <n x="101"/>
      </t>
    </mdx>
    <mdx n="0" f="v">
      <t c="3" si="227">
        <n x="225"/>
        <n x="567"/>
        <n x="101"/>
      </t>
    </mdx>
    <mdx n="0" f="v">
      <t c="3" si="227">
        <n x="225"/>
        <n x="568"/>
        <n x="101"/>
      </t>
    </mdx>
    <mdx n="0" f="v">
      <t c="3" si="227">
        <n x="225"/>
        <n x="569"/>
        <n x="101"/>
      </t>
    </mdx>
    <mdx n="0" f="v">
      <t c="3" si="227">
        <n x="225"/>
        <n x="590"/>
        <n x="101"/>
      </t>
    </mdx>
    <mdx n="0" f="v">
      <t c="3" si="227">
        <n x="225"/>
        <n x="592"/>
        <n x="101"/>
      </t>
    </mdx>
    <mdx n="0" f="v">
      <t c="3" si="227">
        <n x="225"/>
        <n x="593"/>
        <n x="101"/>
      </t>
    </mdx>
    <mdx n="0" f="v">
      <t c="3" si="227">
        <n x="225"/>
        <n x="594"/>
        <n x="101"/>
      </t>
    </mdx>
    <mdx n="0" f="v">
      <t c="3" si="227">
        <n x="225"/>
        <n x="595"/>
        <n x="101"/>
      </t>
    </mdx>
    <mdx n="0" f="v">
      <t c="3" si="227">
        <n x="225"/>
        <n x="588"/>
        <n x="101"/>
      </t>
    </mdx>
    <mdx n="0" f="v">
      <t c="3" si="227">
        <n x="225"/>
        <n x="597"/>
        <n x="101"/>
      </t>
    </mdx>
    <mdx n="0" f="v">
      <t c="3" si="227">
        <n x="225"/>
        <n x="635"/>
        <n x="101"/>
      </t>
    </mdx>
    <mdx n="0" f="v">
      <t c="3" si="227">
        <n x="225"/>
        <n x="599"/>
        <n x="101"/>
      </t>
    </mdx>
    <mdx n="0" f="v">
      <t c="3" si="227">
        <n x="225"/>
        <n x="600"/>
        <n x="101"/>
      </t>
    </mdx>
    <mdx n="0" f="v">
      <t c="3" si="227">
        <n x="225"/>
        <n x="608"/>
        <n x="101"/>
      </t>
    </mdx>
    <mdx n="0" f="v">
      <t c="3" si="227">
        <n x="225"/>
        <n x="583"/>
        <n x="101"/>
      </t>
    </mdx>
    <mdx n="0" f="v">
      <t c="3" si="227">
        <n x="225"/>
        <n x="555"/>
        <n x="101"/>
      </t>
    </mdx>
    <mdx n="0" f="v">
      <t c="3" si="227">
        <n x="225"/>
        <n x="570"/>
        <n x="101"/>
      </t>
    </mdx>
    <mdx n="0" f="v">
      <t c="3" si="227">
        <n x="225"/>
        <n x="574"/>
        <n x="101"/>
      </t>
    </mdx>
    <mdx n="0" f="v">
      <t c="3" si="227">
        <n x="225"/>
        <n x="601"/>
        <n x="101"/>
      </t>
    </mdx>
    <mdx n="0" f="v">
      <t c="3" si="227">
        <n x="225"/>
        <n x="596"/>
        <n x="101"/>
      </t>
    </mdx>
    <mdx n="0" f="v">
      <t c="3" si="227">
        <n x="225"/>
        <n x="582"/>
        <n x="101"/>
      </t>
    </mdx>
    <mdx n="0" f="v">
      <t c="3" si="227">
        <n x="225"/>
        <n x="585"/>
        <n x="101"/>
      </t>
    </mdx>
    <mdx n="0" f="v">
      <t c="3" si="227">
        <n x="225"/>
        <n x="584"/>
        <n x="101"/>
      </t>
    </mdx>
    <mdx n="0" f="v">
      <t c="3" si="227">
        <n x="225"/>
        <n x="618"/>
        <n x="101"/>
      </t>
    </mdx>
    <mdx n="0" f="v">
      <t c="3" si="227">
        <n x="225"/>
        <n x="619"/>
        <n x="101"/>
      </t>
    </mdx>
    <mdx n="0" f="v">
      <t c="3" si="227">
        <n x="225"/>
        <n x="627"/>
        <n x="101"/>
      </t>
    </mdx>
    <mdx n="0" f="v">
      <t c="3" si="227">
        <n x="225"/>
        <n x="598"/>
        <n x="101"/>
      </t>
    </mdx>
    <mdx n="0" f="v">
      <t c="3" si="227">
        <n x="225"/>
        <n x="609"/>
        <n x="101"/>
      </t>
    </mdx>
    <mdx n="0" f="v">
      <t c="3" si="227">
        <n x="225"/>
        <n x="610"/>
        <n x="101"/>
      </t>
    </mdx>
    <mdx n="0" f="v">
      <t c="3" si="227">
        <n x="225"/>
        <n x="611"/>
        <n x="101"/>
      </t>
    </mdx>
    <mdx n="0" f="v">
      <t c="3" si="227">
        <n x="225"/>
        <n x="612"/>
        <n x="101"/>
      </t>
    </mdx>
    <mdx n="0" f="v">
      <t c="3" si="227">
        <n x="225"/>
        <n x="613"/>
        <n x="101"/>
      </t>
    </mdx>
    <mdx n="0" f="v">
      <t c="3" si="227">
        <n x="225"/>
        <n x="645"/>
        <n x="101"/>
      </t>
    </mdx>
    <mdx n="0" f="v">
      <t c="3" si="227">
        <n x="225"/>
        <n x="615"/>
        <n x="101"/>
      </t>
    </mdx>
    <mdx n="0" f="v">
      <t c="3" si="227">
        <n x="225"/>
        <n x="614"/>
        <n x="101"/>
      </t>
    </mdx>
    <mdx n="0" f="v">
      <t c="3" si="227">
        <n x="225"/>
        <n x="628"/>
        <n x="101"/>
      </t>
    </mdx>
    <mdx n="0" f="v">
      <t c="3" si="227">
        <n x="225"/>
        <n x="616"/>
        <n x="101"/>
      </t>
    </mdx>
    <mdx n="0" f="v">
      <t c="3" si="227">
        <n x="225"/>
        <n x="587"/>
        <n x="101"/>
      </t>
    </mdx>
    <mdx n="0" f="v">
      <t c="3" si="227">
        <n x="225"/>
        <n x="602"/>
        <n x="101"/>
      </t>
    </mdx>
    <mdx n="0" f="v">
      <t c="3" si="227">
        <n x="225"/>
        <n x="603"/>
        <n x="101"/>
      </t>
    </mdx>
    <mdx n="0" f="v">
      <t c="3" si="227">
        <n x="225"/>
        <n x="604"/>
        <n x="101"/>
      </t>
    </mdx>
    <mdx n="0" f="v">
      <t c="3" si="227">
        <n x="225"/>
        <n x="605"/>
        <n x="101"/>
      </t>
    </mdx>
    <mdx n="0" f="v">
      <t c="3" si="227">
        <n x="225"/>
        <n x="620"/>
        <n x="101"/>
      </t>
    </mdx>
    <mdx n="0" f="v">
      <t c="3" si="227">
        <n x="225"/>
        <n x="617"/>
        <n x="101"/>
      </t>
    </mdx>
    <mdx n="0" f="v">
      <t c="3" si="227">
        <n x="225"/>
        <n x="632"/>
        <n x="101"/>
      </t>
    </mdx>
    <mdx n="0" f="v">
      <t c="3" si="227">
        <n x="225"/>
        <n x="648"/>
        <n x="101"/>
      </t>
    </mdx>
    <mdx n="0" f="v">
      <t c="3" si="227">
        <n x="225"/>
        <n x="650"/>
        <n x="101"/>
      </t>
    </mdx>
    <mdx n="0" f="v">
      <t c="3" si="227">
        <n x="225"/>
        <n x="636"/>
        <n x="101"/>
      </t>
    </mdx>
    <mdx n="0" f="v">
      <t c="3" si="227">
        <n x="225"/>
        <n x="637"/>
        <n x="101"/>
      </t>
    </mdx>
    <mdx n="0" f="v">
      <t c="3" si="227">
        <n x="225"/>
        <n x="633"/>
        <n x="101"/>
      </t>
    </mdx>
    <mdx n="0" f="v">
      <t c="3" si="227">
        <n x="225"/>
        <n x="630"/>
        <n x="101"/>
      </t>
    </mdx>
    <mdx n="0" f="v">
      <t c="3" si="227">
        <n x="225"/>
        <n x="649"/>
        <n x="101"/>
      </t>
    </mdx>
    <mdx n="0" f="v">
      <t c="3" si="227">
        <n x="225"/>
        <n x="639"/>
        <n x="101"/>
      </t>
    </mdx>
    <mdx n="0" f="v">
      <t c="3" si="227">
        <n x="225"/>
        <n x="643"/>
        <n x="101"/>
      </t>
    </mdx>
    <mdx n="0" f="v">
      <t c="3" si="227">
        <n x="225"/>
        <n x="647"/>
        <n x="101"/>
      </t>
    </mdx>
    <mdx n="0" f="v">
      <t c="3" si="227">
        <n x="225"/>
        <n x="624"/>
        <n x="101"/>
      </t>
    </mdx>
    <mdx n="0" f="v">
      <t c="3" si="227">
        <n x="225"/>
        <n x="644"/>
        <n x="101"/>
      </t>
    </mdx>
    <mdx n="0" f="v">
      <t c="3" si="227">
        <n x="225"/>
        <n x="641"/>
        <n x="101"/>
      </t>
    </mdx>
    <mdx n="0" f="v">
      <t c="3" si="227">
        <n x="225"/>
        <n x="640"/>
        <n x="101"/>
      </t>
    </mdx>
    <mdx n="0" f="v">
      <t c="3" si="227">
        <n x="225"/>
        <n x="621"/>
        <n x="101"/>
      </t>
    </mdx>
    <mdx n="0" f="v">
      <t c="3" si="227">
        <n x="225"/>
        <n x="622"/>
        <n x="101"/>
      </t>
    </mdx>
    <mdx n="0" f="v">
      <t c="3" si="227">
        <n x="225"/>
        <n x="623"/>
        <n x="101"/>
      </t>
    </mdx>
    <mdx n="0" f="v">
      <t c="3" si="227">
        <n x="225"/>
        <n x="606"/>
        <n x="101"/>
      </t>
    </mdx>
    <mdx n="0" f="v">
      <t c="3" si="227">
        <n x="225"/>
        <n x="625"/>
        <n x="101"/>
      </t>
    </mdx>
    <mdx n="0" f="v">
      <t c="3" si="227">
        <n x="225"/>
        <n x="646"/>
        <n x="101"/>
      </t>
    </mdx>
    <mdx n="0" f="v">
      <t c="3" si="227">
        <n x="225"/>
        <n x="607"/>
        <n x="101"/>
      </t>
    </mdx>
    <mdx n="0" f="v">
      <t c="3" si="227">
        <n x="225"/>
        <n x="651"/>
        <n x="101"/>
      </t>
    </mdx>
    <mdx n="0" f="v">
      <t c="3" si="227">
        <n x="225"/>
        <n x="652"/>
        <n x="101"/>
      </t>
    </mdx>
    <mdx n="0" f="v">
      <t c="3" si="227">
        <n x="225"/>
        <n x="653"/>
        <n x="101"/>
      </t>
    </mdx>
    <mdx n="0" f="v">
      <t c="3" si="227">
        <n x="225"/>
        <n x="654"/>
        <n x="101"/>
      </t>
    </mdx>
    <mdx n="0" f="v">
      <t c="3" si="227">
        <n x="225"/>
        <n x="642"/>
        <n x="101"/>
      </t>
    </mdx>
    <mdx n="0" f="v">
      <t c="3" si="227">
        <n x="225"/>
        <n x="629"/>
        <n x="101"/>
      </t>
    </mdx>
    <mdx n="0" f="v">
      <t c="3" si="227">
        <n x="225"/>
        <n x="626"/>
        <n x="101"/>
      </t>
    </mdx>
    <mdx n="0" f="v">
      <t c="3" si="227">
        <n x="225"/>
        <n x="631"/>
        <n x="101"/>
      </t>
    </mdx>
    <mdx n="0" f="v">
      <t c="3" si="227">
        <n x="225"/>
        <n x="634"/>
        <n x="101"/>
      </t>
    </mdx>
    <mdx n="0" f="v">
      <t c="3" si="227">
        <n x="225"/>
        <n x="638"/>
        <n x="101"/>
      </t>
    </mdx>
    <mdx n="0" f="v">
      <t c="3" si="227">
        <n x="225"/>
        <n x="655"/>
        <n x="101"/>
      </t>
    </mdx>
    <mdx n="0" f="v">
      <t c="3" si="227">
        <n x="225"/>
        <n x="324"/>
        <n x="116"/>
      </t>
    </mdx>
    <mdx n="0" f="v">
      <t c="3" si="227">
        <n x="225"/>
        <n x="279"/>
        <n x="116"/>
      </t>
    </mdx>
    <mdx n="0" f="v">
      <t c="3" si="227">
        <n x="225"/>
        <n x="352"/>
        <n x="116"/>
      </t>
    </mdx>
    <mdx n="0" f="v">
      <t c="3" si="227">
        <n x="225"/>
        <n x="302"/>
        <n x="116"/>
      </t>
    </mdx>
    <mdx n="0" f="v">
      <t c="3" si="227">
        <n x="225"/>
        <n x="342"/>
        <n x="116"/>
      </t>
    </mdx>
    <mdx n="0" f="v">
      <t c="3" si="227">
        <n x="225"/>
        <n x="332"/>
        <n x="116"/>
      </t>
    </mdx>
    <mdx n="0" f="v">
      <t c="3" si="227">
        <n x="225"/>
        <n x="331"/>
        <n x="116"/>
      </t>
    </mdx>
    <mdx n="0" f="v">
      <t c="3" si="227">
        <n x="225"/>
        <n x="349"/>
        <n x="116"/>
      </t>
    </mdx>
    <mdx n="0" f="v">
      <t c="3" si="227">
        <n x="225"/>
        <n x="553"/>
        <n x="116"/>
      </t>
    </mdx>
    <mdx n="0" f="v">
      <t c="3" si="227">
        <n x="225"/>
        <n x="330"/>
        <n x="116"/>
      </t>
    </mdx>
    <mdx n="0" f="v">
      <t c="3" si="227">
        <n x="225"/>
        <n x="351"/>
        <n x="116"/>
      </t>
    </mdx>
    <mdx n="0" f="v">
      <t c="3" si="227">
        <n x="225"/>
        <n x="554"/>
        <n x="116"/>
      </t>
    </mdx>
    <mdx n="0" f="v">
      <t c="3" si="227">
        <n x="225"/>
        <n x="287"/>
        <n x="116"/>
      </t>
    </mdx>
    <mdx n="0" f="v">
      <t c="3" si="227">
        <n x="225"/>
        <n x="321"/>
        <n x="116"/>
      </t>
    </mdx>
    <mdx n="0" f="v">
      <t c="3" si="227">
        <n x="225"/>
        <n x="344"/>
        <n x="116"/>
      </t>
    </mdx>
    <mdx n="0" f="v">
      <t c="3" si="227">
        <n x="225"/>
        <n x="315"/>
        <n x="116"/>
      </t>
    </mdx>
    <mdx n="0" f="v">
      <t c="3" si="227">
        <n x="225"/>
        <n x="309"/>
        <n x="116"/>
      </t>
    </mdx>
    <mdx n="0" f="v">
      <t c="3" si="227">
        <n x="225"/>
        <n x="306"/>
        <n x="116"/>
      </t>
    </mdx>
    <mdx n="0" f="v">
      <t c="3" si="227">
        <n x="225"/>
        <n x="296"/>
        <n x="116"/>
      </t>
    </mdx>
    <mdx n="0" f="v">
      <t c="3" si="227">
        <n x="225"/>
        <n x="354"/>
        <n x="116"/>
      </t>
    </mdx>
    <mdx n="0" f="v">
      <t c="3" si="227">
        <n x="225"/>
        <n x="298"/>
        <n x="116"/>
      </t>
    </mdx>
    <mdx n="0" f="v">
      <t c="3" si="227">
        <n x="225"/>
        <n x="557"/>
        <n x="116"/>
      </t>
    </mdx>
    <mdx n="0" f="v">
      <t c="3" si="227">
        <n x="225"/>
        <n x="551"/>
        <n x="116"/>
      </t>
    </mdx>
    <mdx n="0" f="v">
      <t c="3" si="227">
        <n x="225"/>
        <n x="333"/>
        <n x="116"/>
      </t>
    </mdx>
    <mdx n="0" f="v">
      <t c="3" si="227">
        <n x="225"/>
        <n x="550"/>
        <n x="116"/>
      </t>
    </mdx>
    <mdx n="0" f="v">
      <t c="3" si="227">
        <n x="225"/>
        <n x="549"/>
        <n x="116"/>
      </t>
    </mdx>
    <mdx n="0" f="v">
      <t c="3" si="227">
        <n x="225"/>
        <n x="558"/>
        <n x="116"/>
      </t>
    </mdx>
    <mdx n="0" f="v">
      <t c="3" si="227">
        <n x="225"/>
        <n x="559"/>
        <n x="116"/>
      </t>
    </mdx>
    <mdx n="0" f="v">
      <t c="3" si="227">
        <n x="225"/>
        <n x="560"/>
        <n x="116"/>
      </t>
    </mdx>
    <mdx n="0" f="v">
      <t c="3" si="227">
        <n x="225"/>
        <n x="561"/>
        <n x="116"/>
      </t>
    </mdx>
    <mdx n="0" f="v">
      <t c="3" si="227">
        <n x="225"/>
        <n x="562"/>
        <n x="116"/>
      </t>
    </mdx>
    <mdx n="0" f="v">
      <t c="3" si="227">
        <n x="225"/>
        <n x="556"/>
        <n x="116"/>
      </t>
    </mdx>
    <mdx n="0" f="v">
      <t c="3" si="227">
        <n x="225"/>
        <n x="552"/>
        <n x="116"/>
      </t>
    </mdx>
    <mdx n="0" f="v">
      <t c="3" si="227">
        <n x="225"/>
        <n x="295"/>
        <n x="116"/>
      </t>
    </mdx>
    <mdx n="0" f="v">
      <t c="3" si="227">
        <n x="225"/>
        <n x="564"/>
        <n x="116"/>
      </t>
    </mdx>
    <mdx n="0" f="v">
      <t c="3" si="227">
        <n x="225"/>
        <n x="596"/>
        <n x="116"/>
      </t>
    </mdx>
    <mdx n="0" f="v">
      <t c="3" si="227">
        <n x="225"/>
        <n x="563"/>
        <n x="116"/>
      </t>
    </mdx>
    <mdx n="0" f="v">
      <t c="3" si="227">
        <n x="225"/>
        <n x="569"/>
        <n x="116"/>
      </t>
    </mdx>
    <mdx n="0" f="v">
      <t c="3" si="227">
        <n x="225"/>
        <n x="572"/>
        <n x="116"/>
      </t>
    </mdx>
    <mdx n="0" f="v">
      <t c="3" si="227">
        <n x="225"/>
        <n x="573"/>
        <n x="116"/>
      </t>
    </mdx>
    <mdx n="0" f="v">
      <t c="3" si="227">
        <n x="225"/>
        <n x="575"/>
        <n x="116"/>
      </t>
    </mdx>
    <mdx n="0" f="v">
      <t c="3" si="227">
        <n x="225"/>
        <n x="576"/>
        <n x="116"/>
      </t>
    </mdx>
    <mdx n="0" f="v">
      <t c="3" si="227">
        <n x="225"/>
        <n x="577"/>
        <n x="116"/>
      </t>
    </mdx>
    <mdx n="0" f="v">
      <t c="3" si="227">
        <n x="225"/>
        <n x="578"/>
        <n x="116"/>
      </t>
    </mdx>
    <mdx n="0" f="v">
      <t c="3" si="227">
        <n x="225"/>
        <n x="579"/>
        <n x="116"/>
      </t>
    </mdx>
    <mdx n="0" f="v">
      <t c="3" si="227">
        <n x="225"/>
        <n x="353"/>
        <n x="116"/>
      </t>
    </mdx>
    <mdx n="0" f="v">
      <t c="3" si="227">
        <n x="225"/>
        <n x="347"/>
        <n x="116"/>
      </t>
    </mdx>
    <mdx n="0" f="v">
      <t c="3" si="227">
        <n x="225"/>
        <n x="589"/>
        <n x="116"/>
      </t>
    </mdx>
    <mdx n="0" f="v">
      <t c="3" si="227">
        <n x="225"/>
        <n x="591"/>
        <n x="116"/>
      </t>
    </mdx>
    <mdx n="0" f="v">
      <t c="3" si="227">
        <n x="225"/>
        <n x="340"/>
        <n x="116"/>
      </t>
    </mdx>
    <mdx n="0" f="v">
      <t c="3" si="227">
        <n x="225"/>
        <n x="580"/>
        <n x="116"/>
      </t>
    </mdx>
    <mdx n="0" f="v">
      <t c="3" si="227">
        <n x="225"/>
        <n x="581"/>
        <n x="116"/>
      </t>
    </mdx>
    <mdx n="0" f="v">
      <t c="3" si="227">
        <n x="225"/>
        <n x="600"/>
        <n x="116"/>
      </t>
    </mdx>
    <mdx n="0" f="v">
      <t c="3" si="227">
        <n x="225"/>
        <n x="565"/>
        <n x="116"/>
      </t>
    </mdx>
    <mdx n="0" f="v">
      <t c="3" si="227">
        <n x="225"/>
        <n x="566"/>
        <n x="116"/>
      </t>
    </mdx>
    <mdx n="0" f="v">
      <t c="3" si="227">
        <n x="225"/>
        <n x="567"/>
        <n x="116"/>
      </t>
    </mdx>
    <mdx n="0" f="v">
      <t c="3" si="227">
        <n x="225"/>
        <n x="568"/>
        <n x="116"/>
      </t>
    </mdx>
    <mdx n="0" f="v">
      <t c="3" si="227">
        <n x="225"/>
        <n x="571"/>
        <n x="116"/>
      </t>
    </mdx>
    <mdx n="0" f="v">
      <t c="3" si="227">
        <n x="225"/>
        <n x="590"/>
        <n x="116"/>
      </t>
    </mdx>
    <mdx n="0" f="v">
      <t c="3" si="227">
        <n x="225"/>
        <n x="592"/>
        <n x="116"/>
      </t>
    </mdx>
    <mdx n="0" f="v">
      <t c="3" si="227">
        <n x="225"/>
        <n x="593"/>
        <n x="116"/>
      </t>
    </mdx>
    <mdx n="0" f="v">
      <t c="3" si="227">
        <n x="225"/>
        <n x="594"/>
        <n x="116"/>
      </t>
    </mdx>
    <mdx n="0" f="v">
      <t c="3" si="227">
        <n x="225"/>
        <n x="595"/>
        <n x="116"/>
      </t>
    </mdx>
    <mdx n="0" f="v">
      <t c="3" si="227">
        <n x="225"/>
        <n x="585"/>
        <n x="116"/>
      </t>
    </mdx>
    <mdx n="0" f="v">
      <t c="3" si="227">
        <n x="225"/>
        <n x="601"/>
        <n x="116"/>
      </t>
    </mdx>
    <mdx n="0" f="v">
      <t c="3" si="227">
        <n x="225"/>
        <n x="582"/>
        <n x="116"/>
      </t>
    </mdx>
    <mdx n="0" f="v">
      <t c="3" si="227">
        <n x="225"/>
        <n x="584"/>
        <n x="116"/>
      </t>
    </mdx>
    <mdx n="0" f="v">
      <t c="3" si="227">
        <n x="225"/>
        <n x="586"/>
        <n x="116"/>
      </t>
    </mdx>
    <mdx n="0" f="v">
      <t c="3" si="227">
        <n x="225"/>
        <n x="583"/>
        <n x="116"/>
      </t>
    </mdx>
    <mdx n="0" f="v">
      <t c="3" si="227">
        <n x="225"/>
        <n x="555"/>
        <n x="116"/>
      </t>
    </mdx>
    <mdx n="0" f="v">
      <t c="3" si="227">
        <n x="225"/>
        <n x="570"/>
        <n x="116"/>
      </t>
    </mdx>
    <mdx n="0" f="v">
      <t c="3" si="227">
        <n x="225"/>
        <n x="574"/>
        <n x="116"/>
      </t>
    </mdx>
    <mdx n="0" f="v">
      <t c="3" si="227">
        <n x="225"/>
        <n x="588"/>
        <n x="116"/>
      </t>
    </mdx>
    <mdx n="0" f="v">
      <t c="3" si="227">
        <n x="225"/>
        <n x="599"/>
        <n x="116"/>
      </t>
    </mdx>
    <mdx n="0" f="v">
      <t c="3" si="227">
        <n x="225"/>
        <n x="597"/>
        <n x="116"/>
      </t>
    </mdx>
    <mdx n="0" f="v">
      <t c="3" si="227">
        <n x="225"/>
        <n x="617"/>
        <n x="116"/>
      </t>
    </mdx>
    <mdx n="0" f="v">
      <t c="3" si="227">
        <n x="225"/>
        <n x="614"/>
        <n x="116"/>
      </t>
    </mdx>
    <mdx n="0" f="v">
      <t c="3" si="227">
        <n x="225"/>
        <n x="598"/>
        <n x="116"/>
      </t>
    </mdx>
    <mdx n="0" f="v">
      <t c="3" si="227">
        <n x="225"/>
        <n x="609"/>
        <n x="116"/>
      </t>
    </mdx>
    <mdx n="0" f="v">
      <t c="3" si="227">
        <n x="225"/>
        <n x="610"/>
        <n x="116"/>
      </t>
    </mdx>
    <mdx n="0" f="v">
      <t c="3" si="227">
        <n x="225"/>
        <n x="611"/>
        <n x="116"/>
      </t>
    </mdx>
    <mdx n="0" f="v">
      <t c="3" si="227">
        <n x="225"/>
        <n x="612"/>
        <n x="116"/>
      </t>
    </mdx>
    <mdx n="0" f="v">
      <t c="3" si="227">
        <n x="225"/>
        <n x="618"/>
        <n x="116"/>
      </t>
    </mdx>
    <mdx n="0" f="v">
      <t c="3" si="227">
        <n x="225"/>
        <n x="613"/>
        <n x="116"/>
      </t>
    </mdx>
    <mdx n="0" f="v">
      <t c="3" si="227">
        <n x="225"/>
        <n x="620"/>
        <n x="116"/>
      </t>
    </mdx>
    <mdx n="0" f="v">
      <t c="3" si="227">
        <n x="225"/>
        <n x="635"/>
        <n x="116"/>
      </t>
    </mdx>
    <mdx n="0" f="v">
      <t c="3" si="227">
        <n x="225"/>
        <n x="615"/>
        <n x="116"/>
      </t>
    </mdx>
    <mdx n="0" f="v">
      <t c="3" si="227">
        <n x="225"/>
        <n x="619"/>
        <n x="116"/>
      </t>
    </mdx>
    <mdx n="0" f="v">
      <t c="3" si="227">
        <n x="225"/>
        <n x="587"/>
        <n x="116"/>
      </t>
    </mdx>
    <mdx n="0" f="v">
      <t c="3" si="227">
        <n x="225"/>
        <n x="602"/>
        <n x="116"/>
      </t>
    </mdx>
    <mdx n="0" f="v">
      <t c="3" si="227">
        <n x="225"/>
        <n x="603"/>
        <n x="116"/>
      </t>
    </mdx>
    <mdx n="0" f="v">
      <t c="3" si="227">
        <n x="225"/>
        <n x="604"/>
        <n x="116"/>
      </t>
    </mdx>
    <mdx n="0" f="v">
      <t c="3" si="227">
        <n x="225"/>
        <n x="605"/>
        <n x="116"/>
      </t>
    </mdx>
    <mdx n="0" f="v">
      <t c="3" si="227">
        <n x="225"/>
        <n x="616"/>
        <n x="116"/>
      </t>
    </mdx>
    <mdx n="0" f="v">
      <t c="3" si="227">
        <n x="225"/>
        <n x="608"/>
        <n x="116"/>
      </t>
    </mdx>
    <mdx n="0" f="v">
      <t c="3" si="227">
        <n x="225"/>
        <n x="606"/>
        <n x="116"/>
      </t>
    </mdx>
    <mdx n="0" f="v">
      <t c="3" si="227">
        <n x="225"/>
        <n x="625"/>
        <n x="116"/>
      </t>
    </mdx>
    <mdx n="0" f="v">
      <t c="3" si="227">
        <n x="225"/>
        <n x="644"/>
        <n x="116"/>
      </t>
    </mdx>
    <mdx n="0" f="v">
      <t c="3" si="227">
        <n x="225"/>
        <n x="646"/>
        <n x="116"/>
      </t>
    </mdx>
    <mdx n="0" f="v">
      <t c="3" si="227">
        <n x="225"/>
        <n x="607"/>
        <n x="116"/>
      </t>
    </mdx>
    <mdx n="0" f="v">
      <t c="3" si="227">
        <n x="225"/>
        <n x="636"/>
        <n x="116"/>
      </t>
    </mdx>
    <mdx n="0" f="v">
      <t c="3" si="227">
        <n x="225"/>
        <n x="637"/>
        <n x="116"/>
      </t>
    </mdx>
    <mdx n="0" f="v">
      <t c="3" si="227">
        <n x="225"/>
        <n x="627"/>
        <n x="116"/>
      </t>
    </mdx>
    <mdx n="0" f="v">
      <t c="3" si="227">
        <n x="225"/>
        <n x="632"/>
        <n x="116"/>
      </t>
    </mdx>
    <mdx n="0" f="v">
      <t c="3" si="227">
        <n x="225"/>
        <n x="648"/>
        <n x="116"/>
      </t>
    </mdx>
    <mdx n="0" f="v">
      <t c="3" si="227">
        <n x="225"/>
        <n x="628"/>
        <n x="116"/>
      </t>
    </mdx>
    <mdx n="0" f="v">
      <t c="3" si="227">
        <n x="225"/>
        <n x="641"/>
        <n x="116"/>
      </t>
    </mdx>
    <mdx n="0" f="v">
      <t c="3" si="227">
        <n x="225"/>
        <n x="630"/>
        <n x="116"/>
      </t>
    </mdx>
    <mdx n="0" f="v">
      <t c="3" si="227">
        <n x="225"/>
        <n x="639"/>
        <n x="116"/>
      </t>
    </mdx>
    <mdx n="0" f="v">
      <t c="3" si="227">
        <n x="225"/>
        <n x="650"/>
        <n x="116"/>
      </t>
    </mdx>
    <mdx n="0" f="v">
      <t c="3" si="227">
        <n x="225"/>
        <n x="621"/>
        <n x="116"/>
      </t>
    </mdx>
    <mdx n="0" f="v">
      <t c="3" si="227">
        <n x="225"/>
        <n x="622"/>
        <n x="116"/>
      </t>
    </mdx>
    <mdx n="0" f="v">
      <t c="3" si="227">
        <n x="225"/>
        <n x="623"/>
        <n x="116"/>
      </t>
    </mdx>
    <mdx n="0" f="v">
      <t c="3" si="227">
        <n x="225"/>
        <n x="624"/>
        <n x="116"/>
      </t>
    </mdx>
    <mdx n="0" f="v">
      <t c="3" si="227">
        <n x="225"/>
        <n x="633"/>
        <n x="116"/>
      </t>
    </mdx>
    <mdx n="0" f="v">
      <t c="3" si="227">
        <n x="225"/>
        <n x="645"/>
        <n x="116"/>
      </t>
    </mdx>
    <mdx n="0" f="v">
      <t c="3" si="227">
        <n x="225"/>
        <n x="647"/>
        <n x="116"/>
      </t>
    </mdx>
    <mdx n="0" f="v">
      <t c="3" si="227">
        <n x="225"/>
        <n x="649"/>
        <n x="116"/>
      </t>
    </mdx>
    <mdx n="0" f="v">
      <t c="3" si="227">
        <n x="225"/>
        <n x="643"/>
        <n x="116"/>
      </t>
    </mdx>
    <mdx n="0" f="v">
      <t c="3" si="227">
        <n x="225"/>
        <n x="640"/>
        <n x="116"/>
      </t>
    </mdx>
    <mdx n="0" f="v">
      <t c="3" si="227">
        <n x="225"/>
        <n x="651"/>
        <n x="116"/>
      </t>
    </mdx>
    <mdx n="0" f="v">
      <t c="3" si="227">
        <n x="225"/>
        <n x="652"/>
        <n x="116"/>
      </t>
    </mdx>
    <mdx n="0" f="v">
      <t c="3" si="227">
        <n x="225"/>
        <n x="653"/>
        <n x="116"/>
      </t>
    </mdx>
    <mdx n="0" f="v">
      <t c="3" si="227">
        <n x="225"/>
        <n x="642"/>
        <n x="116"/>
      </t>
    </mdx>
    <mdx n="0" f="v">
      <t c="3" si="227">
        <n x="225"/>
        <n x="629"/>
        <n x="116"/>
      </t>
    </mdx>
    <mdx n="0" f="v">
      <t c="3" si="227">
        <n x="225"/>
        <n x="626"/>
        <n x="116"/>
      </t>
    </mdx>
    <mdx n="0" f="v">
      <t c="3" si="227">
        <n x="225"/>
        <n x="631"/>
        <n x="116"/>
      </t>
    </mdx>
    <mdx n="0" f="v">
      <t c="3" si="227">
        <n x="225"/>
        <n x="634"/>
        <n x="116"/>
      </t>
    </mdx>
    <mdx n="0" f="v">
      <t c="3" si="227">
        <n x="225"/>
        <n x="638"/>
        <n x="116"/>
      </t>
    </mdx>
    <mdx n="0" f="v">
      <t c="3" si="227">
        <n x="225"/>
        <n x="654"/>
        <n x="116"/>
      </t>
    </mdx>
    <mdx n="0" f="v">
      <t c="3" si="227">
        <n x="225"/>
        <n x="655"/>
        <n x="116"/>
      </t>
    </mdx>
    <mdx n="0" f="v">
      <t c="3" si="227">
        <n x="225"/>
        <n x="334"/>
        <n x="240"/>
      </t>
    </mdx>
    <mdx n="0" f="v">
      <t c="3" si="227">
        <n x="225"/>
        <n x="303"/>
        <n x="240"/>
      </t>
    </mdx>
    <mdx n="0" f="v">
      <t c="3" si="227">
        <n x="225"/>
        <n x="344"/>
        <n x="240"/>
      </t>
    </mdx>
    <mdx n="0" f="v">
      <t c="3" si="227">
        <n x="225"/>
        <n x="308"/>
        <n x="240"/>
      </t>
    </mdx>
    <mdx n="0" f="v">
      <t c="3" si="227">
        <n x="225"/>
        <n x="291"/>
        <n x="240"/>
      </t>
    </mdx>
    <mdx n="0" f="v">
      <t c="3" si="227">
        <n x="225"/>
        <n x="563"/>
        <n x="240"/>
      </t>
    </mdx>
    <mdx n="0" f="v">
      <t c="3" si="227">
        <n x="225"/>
        <n x="295"/>
        <n x="240"/>
      </t>
    </mdx>
    <mdx n="0" f="v">
      <t c="3" si="227">
        <n x="225"/>
        <n x="354"/>
        <n x="240"/>
      </t>
    </mdx>
    <mdx n="0" f="v">
      <t c="3" si="227">
        <n x="225"/>
        <n x="551"/>
        <n x="240"/>
      </t>
    </mdx>
    <mdx n="0" f="v">
      <t c="3" si="227">
        <n x="225"/>
        <n x="333"/>
        <n x="240"/>
      </t>
    </mdx>
    <mdx n="0" f="v">
      <t c="3" si="227">
        <n x="225"/>
        <n x="550"/>
        <n x="240"/>
      </t>
    </mdx>
    <mdx n="0" f="v">
      <t c="3" si="227">
        <n x="225"/>
        <n x="549"/>
        <n x="240"/>
      </t>
    </mdx>
    <mdx n="0" f="v">
      <t c="3" si="227">
        <n x="225"/>
        <n x="558"/>
        <n x="240"/>
      </t>
    </mdx>
    <mdx n="0" f="v">
      <t c="3" si="227">
        <n x="225"/>
        <n x="559"/>
        <n x="240"/>
      </t>
    </mdx>
    <mdx n="0" f="v">
      <t c="3" si="227">
        <n x="225"/>
        <n x="300"/>
        <n x="240"/>
      </t>
    </mdx>
    <mdx n="0" f="v">
      <t c="3" si="227">
        <n x="225"/>
        <n x="296"/>
        <n x="240"/>
      </t>
    </mdx>
    <mdx n="0" f="v">
      <t c="3" si="227">
        <n x="225"/>
        <n x="556"/>
        <n x="240"/>
      </t>
    </mdx>
    <mdx n="0" f="v">
      <t c="3" si="227">
        <n x="225"/>
        <n x="298"/>
        <n x="240"/>
      </t>
    </mdx>
    <mdx n="0" f="v">
      <t c="3" si="227">
        <n x="225"/>
        <n x="572"/>
        <n x="240"/>
      </t>
    </mdx>
    <mdx n="0" f="v">
      <t c="3" si="227">
        <n x="225"/>
        <n x="573"/>
        <n x="240"/>
      </t>
    </mdx>
    <mdx n="0" f="v">
      <t c="3" si="227">
        <n x="225"/>
        <n x="576"/>
        <n x="240"/>
      </t>
    </mdx>
    <mdx n="0" f="v">
      <t c="3" si="227">
        <n x="225"/>
        <n x="577"/>
        <n x="240"/>
      </t>
    </mdx>
    <mdx n="0" f="v">
      <t c="3" si="227">
        <n x="225"/>
        <n x="578"/>
        <n x="240"/>
      </t>
    </mdx>
    <mdx n="0" f="v">
      <t c="3" si="227">
        <n x="225"/>
        <n x="347"/>
        <n x="240"/>
      </t>
    </mdx>
    <mdx n="0" f="v">
      <t c="3" si="227">
        <n x="225"/>
        <n x="569"/>
        <n x="240"/>
      </t>
    </mdx>
    <mdx n="0" f="v">
      <t c="3" si="227">
        <n x="225"/>
        <n x="586"/>
        <n x="240"/>
      </t>
    </mdx>
    <mdx n="0" f="v">
      <t c="3" si="227">
        <n x="225"/>
        <n x="591"/>
        <n x="240"/>
      </t>
    </mdx>
    <mdx n="0" f="v">
      <t c="3" si="227">
        <n x="225"/>
        <n x="616"/>
        <n x="240"/>
      </t>
    </mdx>
    <mdx n="0" f="v">
      <t c="3" si="227">
        <n x="225"/>
        <n x="571"/>
        <n x="240"/>
      </t>
    </mdx>
    <mdx n="0" f="v">
      <t c="3" si="227">
        <n x="225"/>
        <n x="580"/>
        <n x="240"/>
      </t>
    </mdx>
    <mdx n="0" f="v">
      <t c="3" si="227">
        <n x="225"/>
        <n x="581"/>
        <n x="240"/>
      </t>
    </mdx>
    <mdx n="0" f="v">
      <t c="3" si="227">
        <n x="225"/>
        <n x="565"/>
        <n x="240"/>
      </t>
    </mdx>
    <mdx n="0" f="v">
      <t c="3" si="227">
        <n x="225"/>
        <n x="567"/>
        <n x="240"/>
      </t>
    </mdx>
    <mdx n="0" f="v">
      <t c="3" si="227">
        <n x="225"/>
        <n x="568"/>
        <n x="240"/>
      </t>
    </mdx>
    <mdx n="0" f="v">
      <t c="3" si="227">
        <n x="225"/>
        <n x="340"/>
        <n x="240"/>
      </t>
    </mdx>
    <mdx n="0" f="v">
      <t c="3" si="227">
        <n x="225"/>
        <n x="590"/>
        <n x="240"/>
      </t>
    </mdx>
    <mdx n="0" f="v">
      <t c="3" si="227">
        <n x="225"/>
        <n x="592"/>
        <n x="240"/>
      </t>
    </mdx>
    <mdx n="0" f="v">
      <t c="3" si="227">
        <n x="225"/>
        <n x="593"/>
        <n x="240"/>
      </t>
    </mdx>
    <mdx n="0" f="v">
      <t c="3" si="227">
        <n x="225"/>
        <n x="594"/>
        <n x="240"/>
      </t>
    </mdx>
    <mdx n="0" f="v">
      <t c="3" si="227">
        <n x="225"/>
        <n x="595"/>
        <n x="240"/>
      </t>
    </mdx>
    <mdx n="0" f="v">
      <t c="3" si="227">
        <n x="225"/>
        <n x="596"/>
        <n x="240"/>
      </t>
    </mdx>
    <mdx n="0" f="v">
      <t c="3" si="227">
        <n x="225"/>
        <n x="588"/>
        <n x="240"/>
      </t>
    </mdx>
    <mdx n="0" f="v">
      <t c="3" si="227">
        <n x="225"/>
        <n x="635"/>
        <n x="240"/>
      </t>
    </mdx>
    <mdx n="0" f="v">
      <t c="3" si="227">
        <n x="225"/>
        <n x="585"/>
        <n x="240"/>
      </t>
    </mdx>
    <mdx n="0" f="v">
      <t c="3" si="227">
        <n x="225"/>
        <n x="600"/>
        <n x="240"/>
      </t>
    </mdx>
    <mdx n="0" f="v">
      <t c="3" si="227">
        <n x="225"/>
        <n x="583"/>
        <n x="240"/>
      </t>
    </mdx>
    <mdx n="0" f="v">
      <t c="3" si="227">
        <n x="225"/>
        <n x="570"/>
        <n x="240"/>
      </t>
    </mdx>
    <mdx n="0" f="v">
      <t c="3" si="227">
        <n x="225"/>
        <n x="574"/>
        <n x="240"/>
      </t>
    </mdx>
    <mdx n="0" f="v">
      <t c="3" si="227">
        <n x="225"/>
        <n x="601"/>
        <n x="240"/>
      </t>
    </mdx>
    <mdx n="0" f="v">
      <t c="3" si="227">
        <n x="225"/>
        <n x="584"/>
        <n x="240"/>
      </t>
    </mdx>
    <mdx n="0" f="v">
      <t c="3" si="227">
        <n x="225"/>
        <n x="628"/>
        <n x="240"/>
      </t>
    </mdx>
    <mdx n="0" f="v">
      <t c="3" si="227">
        <n x="225"/>
        <n x="609"/>
        <n x="240"/>
      </t>
    </mdx>
    <mdx n="0" f="v">
      <t c="3" si="227">
        <n x="225"/>
        <n x="610"/>
        <n x="240"/>
      </t>
    </mdx>
    <mdx n="0" f="v">
      <t c="3" si="227">
        <n x="225"/>
        <n x="611"/>
        <n x="240"/>
      </t>
    </mdx>
    <mdx n="0" f="v">
      <t c="3" si="227">
        <n x="225"/>
        <n x="620"/>
        <n x="240"/>
      </t>
    </mdx>
    <mdx n="0" f="v">
      <t c="3" si="227">
        <n x="225"/>
        <n x="617"/>
        <n x="240"/>
      </t>
    </mdx>
    <mdx n="0" f="v">
      <t c="3" si="227">
        <n x="225"/>
        <n x="618"/>
        <n x="240"/>
      </t>
    </mdx>
    <mdx n="0" f="v">
      <t c="3" si="227">
        <n x="225"/>
        <n x="608"/>
        <n x="240"/>
      </t>
    </mdx>
    <mdx n="0" f="v">
      <t c="3" si="227">
        <n x="225"/>
        <n x="647"/>
        <n x="240"/>
      </t>
    </mdx>
    <mdx n="0" f="v">
      <t c="3" si="227">
        <n x="225"/>
        <n x="587"/>
        <n x="240"/>
      </t>
    </mdx>
    <mdx n="0" f="v">
      <t c="3" si="227">
        <n x="225"/>
        <n x="602"/>
        <n x="240"/>
      </t>
    </mdx>
    <mdx n="0" f="v">
      <t c="3" si="227">
        <n x="225"/>
        <n x="603"/>
        <n x="240"/>
      </t>
    </mdx>
    <mdx n="0" f="v">
      <t c="3" si="227">
        <n x="225"/>
        <n x="613"/>
        <n x="240"/>
      </t>
    </mdx>
    <mdx n="0" f="v">
      <t c="3" si="227">
        <n x="225"/>
        <n x="615"/>
        <n x="240"/>
      </t>
    </mdx>
    <mdx n="0" f="v">
      <t c="3" si="227">
        <n x="225"/>
        <n x="640"/>
        <n x="240"/>
      </t>
    </mdx>
    <mdx n="0" f="v">
      <t c="3" si="227">
        <n x="225"/>
        <n x="650"/>
        <n x="240"/>
      </t>
    </mdx>
    <mdx n="0" f="v">
      <t c="3" si="227">
        <n x="225"/>
        <n x="636"/>
        <n x="240"/>
      </t>
    </mdx>
    <mdx n="0" f="v">
      <t c="3" si="227">
        <n x="225"/>
        <n x="637"/>
        <n x="240"/>
      </t>
    </mdx>
    <mdx n="0" f="v">
      <t c="3" si="227">
        <n x="225"/>
        <n x="606"/>
        <n x="240"/>
      </t>
    </mdx>
    <mdx n="0" f="v">
      <t c="3" si="227">
        <n x="225"/>
        <n x="633"/>
        <n x="240"/>
      </t>
    </mdx>
    <mdx n="0" f="v">
      <t c="3" si="227">
        <n x="225"/>
        <n x="641"/>
        <n x="240"/>
      </t>
    </mdx>
    <mdx n="0" f="v">
      <t c="3" si="227">
        <n x="225"/>
        <n x="643"/>
        <n x="240"/>
      </t>
    </mdx>
    <mdx n="0" f="v">
      <t c="3" si="227">
        <n x="225"/>
        <n x="646"/>
        <n x="240"/>
      </t>
    </mdx>
    <mdx n="0" f="v">
      <t c="3" si="227">
        <n x="225"/>
        <n x="607"/>
        <n x="240"/>
      </t>
    </mdx>
    <mdx n="0" f="v">
      <t c="3" si="227">
        <n x="225"/>
        <n x="627"/>
        <n x="240"/>
      </t>
    </mdx>
    <mdx n="0" f="v">
      <t c="3" si="227">
        <n x="225"/>
        <n x="632"/>
        <n x="240"/>
      </t>
    </mdx>
    <mdx n="0" f="v">
      <t c="3" si="227">
        <n x="225"/>
        <n x="644"/>
        <n x="240"/>
      </t>
    </mdx>
    <mdx n="0" f="v">
      <t c="3" si="227">
        <n x="225"/>
        <n x="621"/>
        <n x="240"/>
      </t>
    </mdx>
    <mdx n="0" f="v">
      <t c="3" si="227">
        <n x="225"/>
        <n x="622"/>
        <n x="240"/>
      </t>
    </mdx>
    <mdx n="0" f="v">
      <t c="3" si="227">
        <n x="225"/>
        <n x="623"/>
        <n x="240"/>
      </t>
    </mdx>
    <mdx n="0" f="v">
      <t c="3" si="227">
        <n x="225"/>
        <n x="624"/>
        <n x="240"/>
      </t>
    </mdx>
    <mdx n="0" f="v">
      <t c="3" si="227">
        <n x="225"/>
        <n x="630"/>
        <n x="240"/>
      </t>
    </mdx>
    <mdx n="0" f="v">
      <t c="3" si="227">
        <n x="225"/>
        <n x="639"/>
        <n x="240"/>
      </t>
    </mdx>
    <mdx n="0" f="v">
      <t c="3" si="227">
        <n x="225"/>
        <n x="651"/>
        <n x="240"/>
      </t>
    </mdx>
    <mdx n="0" f="v">
      <t c="3" si="227">
        <n x="225"/>
        <n x="652"/>
        <n x="240"/>
      </t>
    </mdx>
    <mdx n="0" f="v">
      <t c="3" si="227">
        <n x="225"/>
        <n x="653"/>
        <n x="240"/>
      </t>
    </mdx>
    <mdx n="0" f="v">
      <t c="3" si="227">
        <n x="225"/>
        <n x="654"/>
        <n x="240"/>
      </t>
    </mdx>
    <mdx n="0" f="v">
      <t c="3" si="227">
        <n x="225"/>
        <n x="629"/>
        <n x="240"/>
      </t>
    </mdx>
    <mdx n="0" f="v">
      <t c="3" si="227">
        <n x="225"/>
        <n x="631"/>
        <n x="240"/>
      </t>
    </mdx>
    <mdx n="0" f="v">
      <t c="3" si="227">
        <n x="225"/>
        <n x="638"/>
        <n x="240"/>
      </t>
    </mdx>
    <mdx n="0" f="v">
      <t c="3" si="227">
        <n x="225"/>
        <n x="322"/>
        <n x="168"/>
      </t>
    </mdx>
    <mdx n="0" f="v">
      <t c="3" si="227">
        <n x="225"/>
        <n x="334"/>
        <n x="168"/>
      </t>
    </mdx>
    <mdx n="0" f="v">
      <t c="3" si="227">
        <n x="225"/>
        <n x="305"/>
        <n x="168"/>
      </t>
    </mdx>
    <mdx n="0" f="v">
      <t c="3" si="227">
        <n x="225"/>
        <n x="313"/>
        <n x="168"/>
      </t>
    </mdx>
    <mdx n="0" f="v">
      <t c="3" si="227">
        <n x="225"/>
        <n x="312"/>
        <n x="168"/>
      </t>
    </mdx>
    <mdx n="0" f="v">
      <t c="3" si="227">
        <n x="225"/>
        <n x="296"/>
        <n x="168"/>
      </t>
    </mdx>
    <mdx n="0" f="v">
      <t c="3" si="227">
        <n x="225"/>
        <n x="298"/>
        <n x="168"/>
      </t>
    </mdx>
    <mdx n="0" f="v">
      <t c="3" si="227">
        <n x="225"/>
        <n x="557"/>
        <n x="168"/>
      </t>
    </mdx>
    <mdx n="0" f="v">
      <t c="3" si="227">
        <n x="225"/>
        <n x="551"/>
        <n x="168"/>
      </t>
    </mdx>
    <mdx n="0" f="v">
      <t c="3" si="227">
        <n x="225"/>
        <n x="558"/>
        <n x="168"/>
      </t>
    </mdx>
    <mdx n="0" f="v">
      <t c="3" si="227">
        <n x="225"/>
        <n x="559"/>
        <n x="168"/>
      </t>
    </mdx>
    <mdx n="0" f="v">
      <t c="3" si="227">
        <n x="225"/>
        <n x="561"/>
        <n x="168"/>
      </t>
    </mdx>
    <mdx n="0" f="v">
      <t c="3" si="227">
        <n x="225"/>
        <n x="341"/>
        <n x="168"/>
      </t>
    </mdx>
    <mdx n="0" f="v">
      <t c="3" si="227">
        <n x="225"/>
        <n x="552"/>
        <n x="168"/>
      </t>
    </mdx>
    <mdx n="0" f="v">
      <t c="3" si="227">
        <n x="225"/>
        <n x="354"/>
        <n x="168"/>
      </t>
    </mdx>
    <mdx n="0" f="v">
      <t c="3" si="227">
        <n x="225"/>
        <n x="575"/>
        <n x="168"/>
      </t>
    </mdx>
    <mdx n="0" f="v">
      <t c="3" si="227">
        <n x="225"/>
        <n x="340"/>
        <n x="168"/>
      </t>
    </mdx>
    <mdx n="0" f="v">
      <t c="3" si="227">
        <n x="225"/>
        <n x="576"/>
        <n x="168"/>
      </t>
    </mdx>
    <mdx n="0" f="v">
      <t c="3" si="227">
        <n x="225"/>
        <n x="577"/>
        <n x="168"/>
      </t>
    </mdx>
    <mdx n="0" f="v">
      <t c="3" si="227">
        <n x="225"/>
        <n x="578"/>
        <n x="168"/>
      </t>
    </mdx>
    <mdx n="0" f="v">
      <t c="3" si="227">
        <n x="225"/>
        <n x="579"/>
        <n x="168"/>
      </t>
    </mdx>
    <mdx n="0" f="v">
      <t c="3" si="227">
        <n x="225"/>
        <n x="353"/>
        <n x="168"/>
      </t>
    </mdx>
    <mdx n="0" f="v">
      <t c="3" si="227">
        <n x="225"/>
        <n x="347"/>
        <n x="168"/>
      </t>
    </mdx>
    <mdx n="0" f="v">
      <t c="3" si="227">
        <n x="225"/>
        <n x="591"/>
        <n x="168"/>
      </t>
    </mdx>
    <mdx n="0" f="v">
      <t c="3" si="227">
        <n x="225"/>
        <n x="569"/>
        <n x="168"/>
      </t>
    </mdx>
    <mdx n="0" f="v">
      <t c="3" si="227">
        <n x="225"/>
        <n x="581"/>
        <n x="168"/>
      </t>
    </mdx>
    <mdx n="0" f="v">
      <t c="3" si="227">
        <n x="225"/>
        <n x="565"/>
        <n x="168"/>
      </t>
    </mdx>
    <mdx n="0" f="v">
      <t c="3" si="227">
        <n x="225"/>
        <n x="567"/>
        <n x="168"/>
      </t>
    </mdx>
    <mdx n="0" f="v">
      <t c="3" si="227">
        <n x="225"/>
        <n x="568"/>
        <n x="168"/>
      </t>
    </mdx>
    <mdx n="0" f="v">
      <t c="3" si="227">
        <n x="225"/>
        <n x="590"/>
        <n x="168"/>
      </t>
    </mdx>
    <mdx n="0" f="v">
      <t c="3" si="227">
        <n x="225"/>
        <n x="592"/>
        <n x="168"/>
      </t>
    </mdx>
    <mdx n="0" f="v">
      <t c="3" si="227">
        <n x="225"/>
        <n x="593"/>
        <n x="168"/>
      </t>
    </mdx>
    <mdx n="0" f="v">
      <t c="3" si="227">
        <n x="225"/>
        <n x="594"/>
        <n x="168"/>
      </t>
    </mdx>
    <mdx n="0" f="v">
      <t c="3" si="227">
        <n x="225"/>
        <n x="595"/>
        <n x="168"/>
      </t>
    </mdx>
    <mdx n="0" f="v">
      <t c="3" si="227">
        <n x="225"/>
        <n x="596"/>
        <n x="168"/>
      </t>
    </mdx>
    <mdx n="0" f="v">
      <t c="3" si="227">
        <n x="225"/>
        <n x="601"/>
        <n x="168"/>
      </t>
    </mdx>
    <mdx n="0" f="v">
      <t c="3" si="227">
        <n x="225"/>
        <n x="630"/>
        <n x="168"/>
      </t>
    </mdx>
    <mdx n="0" f="v">
      <t c="3" si="227">
        <n x="225"/>
        <n x="599"/>
        <n x="168"/>
      </t>
    </mdx>
    <mdx n="0" f="v">
      <t c="3" si="227">
        <n x="225"/>
        <n x="582"/>
        <n x="168"/>
      </t>
    </mdx>
    <mdx n="0" f="v">
      <t c="3" si="227">
        <n x="225"/>
        <n x="584"/>
        <n x="168"/>
      </t>
    </mdx>
    <mdx n="0" f="v">
      <t c="3" si="227">
        <n x="225"/>
        <n x="586"/>
        <n x="168"/>
      </t>
    </mdx>
    <mdx n="0" f="v">
      <t c="3" si="227">
        <n x="225"/>
        <n x="613"/>
        <n x="168"/>
      </t>
    </mdx>
    <mdx n="0" f="v">
      <t c="3" si="227">
        <n x="225"/>
        <n x="620"/>
        <n x="168"/>
      </t>
    </mdx>
    <mdx n="0" f="v">
      <t c="3" si="227">
        <n x="225"/>
        <n x="583"/>
        <n x="168"/>
      </t>
    </mdx>
    <mdx n="0" f="v">
      <t c="3" si="227">
        <n x="225"/>
        <n x="555"/>
        <n x="168"/>
      </t>
    </mdx>
    <mdx n="0" f="v">
      <t c="3" si="227">
        <n x="225"/>
        <n x="570"/>
        <n x="168"/>
      </t>
    </mdx>
    <mdx n="0" f="v">
      <t c="3" si="227">
        <n x="225"/>
        <n x="574"/>
        <n x="168"/>
      </t>
    </mdx>
    <mdx n="0" f="v">
      <t c="3" si="227">
        <n x="225"/>
        <n x="585"/>
        <n x="168"/>
      </t>
    </mdx>
    <mdx n="0" f="v">
      <t c="3" si="227">
        <n x="225"/>
        <n x="597"/>
        <n x="168"/>
      </t>
    </mdx>
    <mdx n="0" f="v">
      <t c="3" si="227">
        <n x="225"/>
        <n x="598"/>
        <n x="168"/>
      </t>
    </mdx>
    <mdx n="0" f="v">
      <t c="3" si="227">
        <n x="225"/>
        <n x="609"/>
        <n x="168"/>
      </t>
    </mdx>
    <mdx n="0" f="v">
      <t c="3" si="227">
        <n x="225"/>
        <n x="610"/>
        <n x="168"/>
      </t>
    </mdx>
    <mdx n="0" f="v">
      <t c="3" si="227">
        <n x="225"/>
        <n x="611"/>
        <n x="168"/>
      </t>
    </mdx>
    <mdx n="0" f="v">
      <t c="3" si="227">
        <n x="225"/>
        <n x="612"/>
        <n x="168"/>
      </t>
    </mdx>
    <mdx n="0" f="v">
      <t c="3" si="227">
        <n x="225"/>
        <n x="641"/>
        <n x="168"/>
      </t>
    </mdx>
    <mdx n="0" f="v">
      <t c="3" si="227">
        <n x="225"/>
        <n x="617"/>
        <n x="168"/>
      </t>
    </mdx>
    <mdx n="0" f="v">
      <t c="3" si="227">
        <n x="225"/>
        <n x="619"/>
        <n x="168"/>
      </t>
    </mdx>
    <mdx n="0" f="v">
      <t c="3" si="227">
        <n x="225"/>
        <n x="614"/>
        <n x="168"/>
      </t>
    </mdx>
    <mdx n="0" f="v">
      <t c="3" si="227">
        <n x="225"/>
        <n x="587"/>
        <n x="168"/>
      </t>
    </mdx>
    <mdx n="0" f="v">
      <t c="3" si="227">
        <n x="225"/>
        <n x="602"/>
        <n x="168"/>
      </t>
    </mdx>
    <mdx n="0" f="v">
      <t c="3" si="227">
        <n x="225"/>
        <n x="603"/>
        <n x="168"/>
      </t>
    </mdx>
    <mdx n="0" f="v">
      <t c="3" si="227">
        <n x="225"/>
        <n x="604"/>
        <n x="168"/>
      </t>
    </mdx>
    <mdx n="0" f="v">
      <t c="3" si="227">
        <n x="225"/>
        <n x="618"/>
        <n x="168"/>
      </t>
    </mdx>
    <mdx n="0" f="v">
      <t c="3" si="227">
        <n x="225"/>
        <n x="644"/>
        <n x="168"/>
      </t>
    </mdx>
    <mdx n="0" f="v">
      <t c="3" si="227">
        <n x="225"/>
        <n x="636"/>
        <n x="168"/>
      </t>
    </mdx>
    <mdx n="0" f="v">
      <t c="3" si="227">
        <n x="225"/>
        <n x="637"/>
        <n x="168"/>
      </t>
    </mdx>
    <mdx n="0" f="v">
      <t c="3" si="227">
        <n x="225"/>
        <n x="645"/>
        <n x="168"/>
      </t>
    </mdx>
    <mdx n="0" f="v">
      <t c="3" si="227">
        <n x="225"/>
        <n x="647"/>
        <n x="168"/>
      </t>
    </mdx>
    <mdx n="0" f="v">
      <t c="3" si="227">
        <n x="225"/>
        <n x="606"/>
        <n x="168"/>
      </t>
    </mdx>
    <mdx n="0" f="v">
      <t c="3" si="227">
        <n x="225"/>
        <n x="628"/>
        <n x="168"/>
      </t>
    </mdx>
    <mdx n="0" f="v">
      <t c="3" si="227">
        <n x="225"/>
        <n x="625"/>
        <n x="168"/>
      </t>
    </mdx>
    <mdx n="0" f="v">
      <t c="3" si="227">
        <n x="225"/>
        <n x="646"/>
        <n x="168"/>
      </t>
    </mdx>
    <mdx n="0" f="v">
      <t c="3" si="227">
        <n x="225"/>
        <n x="607"/>
        <n x="168"/>
      </t>
    </mdx>
    <mdx n="0" f="v">
      <t c="3" si="227">
        <n x="225"/>
        <n x="621"/>
        <n x="168"/>
      </t>
    </mdx>
    <mdx n="0" f="v">
      <t c="3" si="227">
        <n x="225"/>
        <n x="623"/>
        <n x="168"/>
      </t>
    </mdx>
    <mdx n="0" f="v">
      <t c="3" si="227">
        <n x="225"/>
        <n x="633"/>
        <n x="168"/>
      </t>
    </mdx>
    <mdx n="0" f="v">
      <t c="3" si="227">
        <n x="225"/>
        <n x="649"/>
        <n x="168"/>
      </t>
    </mdx>
    <mdx n="0" f="v">
      <t c="3" si="227">
        <n x="225"/>
        <n x="632"/>
        <n x="168"/>
      </t>
    </mdx>
    <mdx n="0" f="v">
      <t c="3" si="227">
        <n x="225"/>
        <n x="643"/>
        <n x="168"/>
      </t>
    </mdx>
    <mdx n="0" f="v">
      <t c="3" si="227">
        <n x="225"/>
        <n x="648"/>
        <n x="168"/>
      </t>
    </mdx>
    <mdx n="0" f="v">
      <t c="3" si="227">
        <n x="225"/>
        <n x="651"/>
        <n x="168"/>
      </t>
    </mdx>
    <mdx n="0" f="v">
      <t c="3" si="227">
        <n x="225"/>
        <n x="652"/>
        <n x="168"/>
      </t>
    </mdx>
    <mdx n="0" f="v">
      <t c="3" si="227">
        <n x="225"/>
        <n x="653"/>
        <n x="168"/>
      </t>
    </mdx>
    <mdx n="0" f="v">
      <t c="3" si="227">
        <n x="225"/>
        <n x="642"/>
        <n x="168"/>
      </t>
    </mdx>
    <mdx n="0" f="v">
      <t c="3" si="227">
        <n x="225"/>
        <n x="629"/>
        <n x="168"/>
      </t>
    </mdx>
    <mdx n="0" f="v">
      <t c="3" si="227">
        <n x="225"/>
        <n x="626"/>
        <n x="168"/>
      </t>
    </mdx>
    <mdx n="0" f="v">
      <t c="3" si="227">
        <n x="225"/>
        <n x="631"/>
        <n x="168"/>
      </t>
    </mdx>
    <mdx n="0" f="v">
      <t c="3" si="227">
        <n x="225"/>
        <n x="654"/>
        <n x="168"/>
      </t>
    </mdx>
    <mdx n="0" f="v">
      <t c="3" si="227">
        <n x="225"/>
        <n x="655"/>
        <n x="168"/>
      </t>
    </mdx>
    <mdx n="0" f="v">
      <t c="3" si="227">
        <n x="225"/>
        <n x="335"/>
        <n x="170"/>
      </t>
    </mdx>
    <mdx n="0" f="v">
      <t c="3" si="227">
        <n x="225"/>
        <n x="303"/>
        <n x="170"/>
      </t>
    </mdx>
    <mdx n="0" f="v">
      <t c="3" si="227">
        <n x="225"/>
        <n x="552"/>
        <n x="170"/>
      </t>
    </mdx>
    <mdx n="0" f="v">
      <t c="3" si="227">
        <n x="225"/>
        <n x="344"/>
        <n x="170"/>
      </t>
    </mdx>
    <mdx n="0" f="v">
      <t c="3" si="227">
        <n x="225"/>
        <n x="325"/>
        <n x="170"/>
      </t>
    </mdx>
    <mdx n="0" f="v">
      <t c="3" si="227">
        <n x="225"/>
        <n x="339"/>
        <n x="170"/>
      </t>
    </mdx>
    <mdx n="0" f="v">
      <t c="3" si="227">
        <n x="225"/>
        <n x="343"/>
        <n x="170"/>
      </t>
    </mdx>
    <mdx n="0" f="v">
      <t c="3" si="227">
        <n x="225"/>
        <n x="323"/>
        <n x="170"/>
      </t>
    </mdx>
    <mdx n="0" f="v">
      <t c="3" si="227">
        <n x="225"/>
        <n x="291"/>
        <n x="170"/>
      </t>
    </mdx>
    <mdx n="0" f="v">
      <t c="3" si="227">
        <n x="225"/>
        <n x="575"/>
        <n x="170"/>
      </t>
    </mdx>
    <mdx n="0" f="v">
      <t c="3" si="227">
        <n x="225"/>
        <n x="556"/>
        <n x="170"/>
      </t>
    </mdx>
    <mdx n="0" f="v">
      <t c="3" si="227">
        <n x="225"/>
        <n x="564"/>
        <n x="170"/>
      </t>
    </mdx>
    <mdx n="0" f="v">
      <t c="3" si="227">
        <n x="225"/>
        <n x="557"/>
        <n x="170"/>
      </t>
    </mdx>
    <mdx n="0" f="v">
      <t c="3" si="227">
        <n x="225"/>
        <n x="551"/>
        <n x="170"/>
      </t>
    </mdx>
    <mdx n="0" f="v">
      <t c="3" si="227">
        <n x="225"/>
        <n x="333"/>
        <n x="170"/>
      </t>
    </mdx>
    <mdx n="0" f="v">
      <t c="3" si="227">
        <n x="225"/>
        <n x="549"/>
        <n x="170"/>
      </t>
    </mdx>
    <mdx n="0" f="v">
      <t c="3" si="227">
        <n x="225"/>
        <n x="558"/>
        <n x="170"/>
      </t>
    </mdx>
    <mdx n="0" f="v">
      <t c="3" si="227">
        <n x="225"/>
        <n x="559"/>
        <n x="170"/>
      </t>
    </mdx>
    <mdx n="0" f="v">
      <t c="3" si="227">
        <n x="225"/>
        <n x="560"/>
        <n x="170"/>
      </t>
    </mdx>
    <mdx n="0" f="v">
      <t c="3" si="227">
        <n x="225"/>
        <n x="561"/>
        <n x="170"/>
      </t>
    </mdx>
    <mdx n="0" f="v">
      <t c="3" si="227">
        <n x="225"/>
        <n x="562"/>
        <n x="170"/>
      </t>
    </mdx>
    <mdx n="0" f="v">
      <t c="3" si="227">
        <n x="225"/>
        <n x="300"/>
        <n x="170"/>
      </t>
    </mdx>
    <mdx n="0" f="v">
      <t c="3" si="227">
        <n x="225"/>
        <n x="571"/>
        <n x="170"/>
      </t>
    </mdx>
    <mdx n="0" f="v">
      <t c="3" si="227">
        <n x="225"/>
        <n x="296"/>
        <n x="170"/>
      </t>
    </mdx>
    <mdx n="0" f="v">
      <t c="3" si="227">
        <n x="225"/>
        <n x="563"/>
        <n x="170"/>
      </t>
    </mdx>
    <mdx n="0" f="v">
      <t c="3" si="227">
        <n x="225"/>
        <n x="341"/>
        <n x="170"/>
      </t>
    </mdx>
    <mdx n="0" f="v">
      <t c="3" si="227">
        <n x="225"/>
        <n x="298"/>
        <n x="170"/>
      </t>
    </mdx>
    <mdx n="0" f="v">
      <t c="3" si="227">
        <n x="225"/>
        <n x="295"/>
        <n x="170"/>
      </t>
    </mdx>
    <mdx n="0" f="v">
      <t c="3" si="227">
        <n x="225"/>
        <n x="354"/>
        <n x="170"/>
      </t>
    </mdx>
    <mdx n="0" f="v">
      <t c="3" si="227">
        <n x="225"/>
        <n x="572"/>
        <n x="170"/>
      </t>
    </mdx>
    <mdx n="0" f="v">
      <t c="3" si="227">
        <n x="225"/>
        <n x="573"/>
        <n x="170"/>
      </t>
    </mdx>
    <mdx n="0" f="v">
      <t c="3" si="227">
        <n x="225"/>
        <n x="576"/>
        <n x="170"/>
      </t>
    </mdx>
    <mdx n="0" f="v">
      <t c="3" si="227">
        <n x="225"/>
        <n x="577"/>
        <n x="170"/>
      </t>
    </mdx>
    <mdx n="0" f="v">
      <t c="3" si="227">
        <n x="225"/>
        <n x="578"/>
        <n x="170"/>
      </t>
    </mdx>
    <mdx n="0" f="v">
      <t c="3" si="227">
        <n x="225"/>
        <n x="579"/>
        <n x="170"/>
      </t>
    </mdx>
    <mdx n="0" f="v">
      <t c="3" si="227">
        <n x="225"/>
        <n x="353"/>
        <n x="170"/>
      </t>
    </mdx>
    <mdx n="0" f="v">
      <t c="3" si="227">
        <n x="225"/>
        <n x="347"/>
        <n x="170"/>
      </t>
    </mdx>
    <mdx n="0" f="v">
      <t c="3" si="227">
        <n x="225"/>
        <n x="340"/>
        <n x="170"/>
      </t>
    </mdx>
    <mdx n="0" f="v">
      <t c="3" si="227">
        <n x="225"/>
        <n x="589"/>
        <n x="170"/>
      </t>
    </mdx>
    <mdx n="0" f="v">
      <t c="3" si="227">
        <n x="225"/>
        <n x="591"/>
        <n x="170"/>
      </t>
    </mdx>
    <mdx n="0" f="v">
      <t c="3" si="227">
        <n x="225"/>
        <n x="580"/>
        <n x="170"/>
      </t>
    </mdx>
    <mdx n="0" f="v">
      <t c="3" si="227">
        <n x="225"/>
        <n x="581"/>
        <n x="170"/>
      </t>
    </mdx>
    <mdx n="0" f="v">
      <t c="3" si="227">
        <n x="225"/>
        <n x="588"/>
        <n x="170"/>
      </t>
    </mdx>
    <mdx n="0" f="v">
      <t c="3" si="227">
        <n x="225"/>
        <n x="565"/>
        <n x="170"/>
      </t>
    </mdx>
    <mdx n="0" f="v">
      <t c="3" si="227">
        <n x="225"/>
        <n x="566"/>
        <n x="170"/>
      </t>
    </mdx>
    <mdx n="0" f="v">
      <t c="3" si="227">
        <n x="225"/>
        <n x="567"/>
        <n x="170"/>
      </t>
    </mdx>
    <mdx n="0" f="v">
      <t c="3" si="227">
        <n x="225"/>
        <n x="568"/>
        <n x="170"/>
      </t>
    </mdx>
    <mdx n="0" f="v">
      <t c="3" si="227">
        <n x="225"/>
        <n x="569"/>
        <n x="170"/>
      </t>
    </mdx>
    <mdx n="0" f="v">
      <t c="3" si="227">
        <n x="225"/>
        <n x="618"/>
        <n x="170"/>
      </t>
    </mdx>
    <mdx n="0" f="v">
      <t c="3" si="227">
        <n x="225"/>
        <n x="590"/>
        <n x="170"/>
      </t>
    </mdx>
    <mdx n="0" f="v">
      <t c="3" si="227">
        <n x="225"/>
        <n x="586"/>
        <n x="170"/>
      </t>
    </mdx>
    <mdx n="0" f="v">
      <t c="3" si="227">
        <n x="225"/>
        <n x="592"/>
        <n x="170"/>
      </t>
    </mdx>
    <mdx n="0" f="v">
      <t c="3" si="227">
        <n x="225"/>
        <n x="593"/>
        <n x="170"/>
      </t>
    </mdx>
    <mdx n="0" f="v">
      <t c="3" si="227">
        <n x="225"/>
        <n x="594"/>
        <n x="170"/>
      </t>
    </mdx>
    <mdx n="0" f="v">
      <t c="3" si="227">
        <n x="225"/>
        <n x="595"/>
        <n x="170"/>
      </t>
    </mdx>
    <mdx n="0" f="v">
      <t c="3" si="227">
        <n x="225"/>
        <n x="596"/>
        <n x="170"/>
      </t>
    </mdx>
    <mdx n="0" f="v">
      <t c="3" si="227">
        <n x="225"/>
        <n x="635"/>
        <n x="170"/>
      </t>
    </mdx>
    <mdx n="0" f="v">
      <t c="3" si="227">
        <n x="225"/>
        <n x="597"/>
        <n x="170"/>
      </t>
    </mdx>
    <mdx n="0" f="v">
      <t c="3" si="227">
        <n x="225"/>
        <n x="599"/>
        <n x="170"/>
      </t>
    </mdx>
    <mdx n="0" f="v">
      <t c="3" si="227">
        <n x="225"/>
        <n x="600"/>
        <n x="170"/>
      </t>
    </mdx>
    <mdx n="0" f="v">
      <t c="3" si="227">
        <n x="225"/>
        <n x="583"/>
        <n x="170"/>
      </t>
    </mdx>
    <mdx n="0" f="v">
      <t c="3" si="227">
        <n x="225"/>
        <n x="555"/>
        <n x="170"/>
      </t>
    </mdx>
    <mdx n="0" f="v">
      <t c="3" si="227">
        <n x="225"/>
        <n x="570"/>
        <n x="170"/>
      </t>
    </mdx>
    <mdx n="0" f="v">
      <t c="3" si="227">
        <n x="225"/>
        <n x="574"/>
        <n x="170"/>
      </t>
    </mdx>
    <mdx n="0" f="v">
      <t c="3" si="227">
        <n x="225"/>
        <n x="601"/>
        <n x="170"/>
      </t>
    </mdx>
    <mdx n="0" f="v">
      <t c="3" si="227">
        <n x="225"/>
        <n x="582"/>
        <n x="170"/>
      </t>
    </mdx>
    <mdx n="0" f="v">
      <t c="3" si="227">
        <n x="225"/>
        <n x="585"/>
        <n x="170"/>
      </t>
    </mdx>
    <mdx n="0" f="v">
      <t c="3" si="227">
        <n x="225"/>
        <n x="584"/>
        <n x="170"/>
      </t>
    </mdx>
    <mdx n="0" f="v">
      <t c="3" si="227">
        <n x="225"/>
        <n x="608"/>
        <n x="170"/>
      </t>
    </mdx>
    <mdx n="0" f="v">
      <t c="3" si="227">
        <n x="225"/>
        <n x="619"/>
        <n x="170"/>
      </t>
    </mdx>
    <mdx n="0" f="v">
      <t c="3" si="227">
        <n x="225"/>
        <n x="598"/>
        <n x="170"/>
      </t>
    </mdx>
    <mdx n="0" f="v">
      <t c="3" si="227">
        <n x="225"/>
        <n x="609"/>
        <n x="170"/>
      </t>
    </mdx>
    <mdx n="0" f="v">
      <t c="3" si="227">
        <n x="225"/>
        <n x="610"/>
        <n x="170"/>
      </t>
    </mdx>
    <mdx n="0" f="v">
      <t c="3" si="227">
        <n x="225"/>
        <n x="611"/>
        <n x="170"/>
      </t>
    </mdx>
    <mdx n="0" f="v">
      <t c="3" si="227">
        <n x="225"/>
        <n x="612"/>
        <n x="170"/>
      </t>
    </mdx>
    <mdx n="0" f="v">
      <t c="3" si="227">
        <n x="225"/>
        <n x="613"/>
        <n x="170"/>
      </t>
    </mdx>
    <mdx n="0" f="v">
      <t c="3" si="227">
        <n x="225"/>
        <n x="627"/>
        <n x="170"/>
      </t>
    </mdx>
    <mdx n="0" f="v">
      <t c="3" si="227">
        <n x="225"/>
        <n x="615"/>
        <n x="170"/>
      </t>
    </mdx>
    <mdx n="0" f="v">
      <t c="3" si="227">
        <n x="225"/>
        <n x="614"/>
        <n x="170"/>
      </t>
    </mdx>
    <mdx n="0" f="v">
      <t c="3" si="227">
        <n x="225"/>
        <n x="616"/>
        <n x="170"/>
      </t>
    </mdx>
    <mdx n="0" f="v">
      <t c="3" si="227">
        <n x="225"/>
        <n x="628"/>
        <n x="170"/>
      </t>
    </mdx>
    <mdx n="0" f="v">
      <t c="3" si="227">
        <n x="225"/>
        <n x="645"/>
        <n x="170"/>
      </t>
    </mdx>
    <mdx n="0" f="v">
      <t c="3" si="227">
        <n x="225"/>
        <n x="587"/>
        <n x="170"/>
      </t>
    </mdx>
    <mdx n="0" f="v">
      <t c="3" si="227">
        <n x="225"/>
        <n x="602"/>
        <n x="170"/>
      </t>
    </mdx>
    <mdx n="0" f="v">
      <t c="3" si="227">
        <n x="225"/>
        <n x="603"/>
        <n x="170"/>
      </t>
    </mdx>
    <mdx n="0" f="v">
      <t c="3" si="227">
        <n x="225"/>
        <n x="604"/>
        <n x="170"/>
      </t>
    </mdx>
    <mdx n="0" f="v">
      <t c="3" si="227">
        <n x="225"/>
        <n x="605"/>
        <n x="170"/>
      </t>
    </mdx>
    <mdx n="0" f="v">
      <t c="3" si="227">
        <n x="225"/>
        <n x="620"/>
        <n x="170"/>
      </t>
    </mdx>
    <mdx n="0" f="v">
      <t c="3" si="227">
        <n x="225"/>
        <n x="617"/>
        <n x="170"/>
      </t>
    </mdx>
    <mdx n="0" f="v">
      <t c="3" si="227">
        <n x="225"/>
        <n x="632"/>
        <n x="170"/>
      </t>
    </mdx>
    <mdx n="0" f="v">
      <t c="3" si="227">
        <n x="225"/>
        <n x="648"/>
        <n x="170"/>
      </t>
    </mdx>
    <mdx n="0" f="v">
      <t c="3" si="227">
        <n x="225"/>
        <n x="650"/>
        <n x="170"/>
      </t>
    </mdx>
    <mdx n="0" f="v">
      <t c="3" si="227">
        <n x="225"/>
        <n x="636"/>
        <n x="170"/>
      </t>
    </mdx>
    <mdx n="0" f="v">
      <t c="3" si="227">
        <n x="225"/>
        <n x="637"/>
        <n x="170"/>
      </t>
    </mdx>
    <mdx n="0" f="v">
      <t c="3" si="227">
        <n x="225"/>
        <n x="633"/>
        <n x="170"/>
      </t>
    </mdx>
    <mdx n="0" f="v">
      <t c="3" si="227">
        <n x="225"/>
        <n x="630"/>
        <n x="170"/>
      </t>
    </mdx>
    <mdx n="0" f="v">
      <t c="3" si="227">
        <n x="225"/>
        <n x="649"/>
        <n x="170"/>
      </t>
    </mdx>
    <mdx n="0" f="v">
      <t c="3" si="227">
        <n x="225"/>
        <n x="639"/>
        <n x="170"/>
      </t>
    </mdx>
    <mdx n="0" f="v">
      <t c="3" si="227">
        <n x="225"/>
        <n x="643"/>
        <n x="170"/>
      </t>
    </mdx>
    <mdx n="0" f="v">
      <t c="3" si="227">
        <n x="225"/>
        <n x="647"/>
        <n x="170"/>
      </t>
    </mdx>
    <mdx n="0" f="v">
      <t c="3" si="227">
        <n x="225"/>
        <n x="644"/>
        <n x="170"/>
      </t>
    </mdx>
    <mdx n="0" f="v">
      <t c="3" si="227">
        <n x="225"/>
        <n x="640"/>
        <n x="170"/>
      </t>
    </mdx>
    <mdx n="0" f="v">
      <t c="3" si="227">
        <n x="225"/>
        <n x="621"/>
        <n x="170"/>
      </t>
    </mdx>
    <mdx n="0" f="v">
      <t c="3" si="227">
        <n x="225"/>
        <n x="622"/>
        <n x="170"/>
      </t>
    </mdx>
    <mdx n="0" f="v">
      <t c="3" si="227">
        <n x="225"/>
        <n x="623"/>
        <n x="170"/>
      </t>
    </mdx>
    <mdx n="0" f="v">
      <t c="3" si="227">
        <n x="225"/>
        <n x="624"/>
        <n x="170"/>
      </t>
    </mdx>
    <mdx n="0" f="v">
      <t c="3" si="227">
        <n x="225"/>
        <n x="606"/>
        <n x="170"/>
      </t>
    </mdx>
    <mdx n="0" f="v">
      <t c="3" si="227">
        <n x="225"/>
        <n x="641"/>
        <n x="170"/>
      </t>
    </mdx>
    <mdx n="0" f="v">
      <t c="3" si="227">
        <n x="225"/>
        <n x="625"/>
        <n x="170"/>
      </t>
    </mdx>
    <mdx n="0" f="v">
      <t c="3" si="227">
        <n x="225"/>
        <n x="646"/>
        <n x="170"/>
      </t>
    </mdx>
    <mdx n="0" f="v">
      <t c="3" si="227">
        <n x="225"/>
        <n x="607"/>
        <n x="170"/>
      </t>
    </mdx>
    <mdx n="0" f="v">
      <t c="3" si="227">
        <n x="225"/>
        <n x="651"/>
        <n x="170"/>
      </t>
    </mdx>
    <mdx n="0" f="v">
      <t c="3" si="227">
        <n x="225"/>
        <n x="652"/>
        <n x="170"/>
      </t>
    </mdx>
    <mdx n="0" f="v">
      <t c="3" si="227">
        <n x="225"/>
        <n x="653"/>
        <n x="170"/>
      </t>
    </mdx>
    <mdx n="0" f="v">
      <t c="3" si="227">
        <n x="225"/>
        <n x="654"/>
        <n x="170"/>
      </t>
    </mdx>
    <mdx n="0" f="v">
      <t c="3" si="227">
        <n x="225"/>
        <n x="642"/>
        <n x="170"/>
      </t>
    </mdx>
    <mdx n="0" f="v">
      <t c="3" si="227">
        <n x="225"/>
        <n x="629"/>
        <n x="170"/>
      </t>
    </mdx>
    <mdx n="0" f="v">
      <t c="3" si="227">
        <n x="225"/>
        <n x="626"/>
        <n x="170"/>
      </t>
    </mdx>
    <mdx n="0" f="v">
      <t c="3" si="227">
        <n x="225"/>
        <n x="631"/>
        <n x="170"/>
      </t>
    </mdx>
    <mdx n="0" f="v">
      <t c="3" si="227">
        <n x="225"/>
        <n x="634"/>
        <n x="170"/>
      </t>
    </mdx>
    <mdx n="0" f="v">
      <t c="3" si="227">
        <n x="225"/>
        <n x="638"/>
        <n x="170"/>
      </t>
    </mdx>
    <mdx n="0" f="v">
      <t c="3" si="227">
        <n x="225"/>
        <n x="655"/>
        <n x="170"/>
      </t>
    </mdx>
    <mdx n="0" f="v">
      <t c="3" si="227">
        <n x="225"/>
        <n x="324"/>
        <n x="172"/>
      </t>
    </mdx>
    <mdx n="0" f="v">
      <t c="3" si="227">
        <n x="225"/>
        <n x="352"/>
        <n x="172"/>
      </t>
    </mdx>
    <mdx n="0" f="v">
      <t c="3" si="227">
        <n x="225"/>
        <n x="342"/>
        <n x="172"/>
      </t>
    </mdx>
    <mdx n="0" f="v">
      <t c="3" si="227">
        <n x="225"/>
        <n x="332"/>
        <n x="172"/>
      </t>
    </mdx>
    <mdx n="0" f="v">
      <t c="3" si="227">
        <n x="225"/>
        <n x="331"/>
        <n x="172"/>
      </t>
    </mdx>
    <mdx n="0" f="v">
      <t c="3" si="227">
        <n x="225"/>
        <n x="349"/>
        <n x="172"/>
      </t>
    </mdx>
    <mdx n="0" f="v">
      <t c="3" si="227">
        <n x="225"/>
        <n x="553"/>
        <n x="172"/>
      </t>
    </mdx>
    <mdx n="0" f="v">
      <t c="3" si="227">
        <n x="225"/>
        <n x="330"/>
        <n x="172"/>
      </t>
    </mdx>
    <mdx n="0" f="v">
      <t c="3" si="227">
        <n x="225"/>
        <n x="351"/>
        <n x="172"/>
      </t>
    </mdx>
    <mdx n="0" f="v">
      <t c="3" si="227">
        <n x="225"/>
        <n x="554"/>
        <n x="172"/>
      </t>
    </mdx>
    <mdx n="0" f="v">
      <t c="3" si="227">
        <n x="225"/>
        <n x="286"/>
        <n x="172"/>
      </t>
    </mdx>
    <mdx n="0" f="v">
      <t c="3" si="227">
        <n x="225"/>
        <n x="321"/>
        <n x="172"/>
      </t>
    </mdx>
    <mdx n="0" f="v">
      <t c="3" si="227">
        <n x="225"/>
        <n x="344"/>
        <n x="172"/>
      </t>
    </mdx>
    <mdx n="0" f="v">
      <t c="3" si="227">
        <n x="225"/>
        <n x="309"/>
        <n x="172"/>
      </t>
    </mdx>
    <mdx n="0" f="v">
      <t c="3" si="227">
        <n x="225"/>
        <n x="569"/>
        <n x="172"/>
      </t>
    </mdx>
    <mdx n="0" f="v">
      <t c="3" si="227">
        <n x="225"/>
        <n x="296"/>
        <n x="172"/>
      </t>
    </mdx>
    <mdx n="0" f="v">
      <t c="3" si="227">
        <n x="225"/>
        <n x="354"/>
        <n x="172"/>
      </t>
    </mdx>
    <mdx n="0" f="v">
      <t c="3" si="227">
        <n x="225"/>
        <n x="298"/>
        <n x="172"/>
      </t>
    </mdx>
    <mdx n="0" f="v">
      <t c="3" si="227">
        <n x="225"/>
        <n x="575"/>
        <n x="172"/>
      </t>
    </mdx>
    <mdx n="0" f="v">
      <t c="3" si="227">
        <n x="225"/>
        <n x="551"/>
        <n x="172"/>
      </t>
    </mdx>
    <mdx n="0" f="v">
      <t c="3" si="227">
        <n x="225"/>
        <n x="333"/>
        <n x="172"/>
      </t>
    </mdx>
    <mdx n="0" f="v">
      <t c="3" si="227">
        <n x="225"/>
        <n x="550"/>
        <n x="172"/>
      </t>
    </mdx>
    <mdx n="0" f="v">
      <t c="3" si="227">
        <n x="225"/>
        <n x="549"/>
        <n x="172"/>
      </t>
    </mdx>
    <mdx n="0" f="v">
      <t c="3" si="227">
        <n x="225"/>
        <n x="558"/>
        <n x="172"/>
      </t>
    </mdx>
    <mdx n="0" f="v">
      <t c="3" si="227">
        <n x="225"/>
        <n x="559"/>
        <n x="172"/>
      </t>
    </mdx>
    <mdx n="0" f="v">
      <t c="3" si="227">
        <n x="225"/>
        <n x="560"/>
        <n x="172"/>
      </t>
    </mdx>
    <mdx n="0" f="v">
      <t c="3" si="227">
        <n x="225"/>
        <n x="561"/>
        <n x="172"/>
      </t>
    </mdx>
    <mdx n="0" f="v">
      <t c="3" si="227">
        <n x="225"/>
        <n x="562"/>
        <n x="172"/>
      </t>
    </mdx>
    <mdx n="0" f="v">
      <t c="3" si="227">
        <n x="225"/>
        <n x="556"/>
        <n x="172"/>
      </t>
    </mdx>
    <mdx n="0" f="v">
      <t c="3" si="227">
        <n x="225"/>
        <n x="552"/>
        <n x="172"/>
      </t>
    </mdx>
    <mdx n="0" f="v">
      <t c="3" si="227">
        <n x="225"/>
        <n x="295"/>
        <n x="172"/>
      </t>
    </mdx>
    <mdx n="0" f="v">
      <t c="3" si="227">
        <n x="225"/>
        <n x="564"/>
        <n x="172"/>
      </t>
    </mdx>
    <mdx n="0" f="v">
      <t c="3" si="227">
        <n x="225"/>
        <n x="563"/>
        <n x="172"/>
      </t>
    </mdx>
    <mdx n="0" f="v">
      <t c="3" si="227">
        <n x="225"/>
        <n x="572"/>
        <n x="172"/>
      </t>
    </mdx>
    <mdx n="0" f="v">
      <t c="3" si="227">
        <n x="225"/>
        <n x="573"/>
        <n x="172"/>
      </t>
    </mdx>
    <mdx n="0" f="v">
      <t c="3" si="227">
        <n x="225"/>
        <n x="576"/>
        <n x="172"/>
      </t>
    </mdx>
    <mdx n="0" f="v">
      <t c="3" si="227">
        <n x="225"/>
        <n x="577"/>
        <n x="172"/>
      </t>
    </mdx>
    <mdx n="0" f="v">
      <t c="3" si="227">
        <n x="225"/>
        <n x="578"/>
        <n x="172"/>
      </t>
    </mdx>
    <mdx n="0" f="v">
      <t c="3" si="227">
        <n x="225"/>
        <n x="579"/>
        <n x="172"/>
      </t>
    </mdx>
    <mdx n="0" f="v">
      <t c="3" si="227">
        <n x="225"/>
        <n x="353"/>
        <n x="172"/>
      </t>
    </mdx>
    <mdx n="0" f="v">
      <t c="3" si="227">
        <n x="225"/>
        <n x="347"/>
        <n x="172"/>
      </t>
    </mdx>
    <mdx n="0" f="v">
      <t c="3" si="227">
        <n x="225"/>
        <n x="589"/>
        <n x="172"/>
      </t>
    </mdx>
    <mdx n="0" f="v">
      <t c="3" si="227">
        <n x="225"/>
        <n x="591"/>
        <n x="172"/>
      </t>
    </mdx>
    <mdx n="0" f="v">
      <t c="3" si="227">
        <n x="225"/>
        <n x="340"/>
        <n x="172"/>
      </t>
    </mdx>
    <mdx n="0" f="v">
      <t c="3" si="227">
        <n x="225"/>
        <n x="571"/>
        <n x="172"/>
      </t>
    </mdx>
    <mdx n="0" f="v">
      <t c="3" si="227">
        <n x="225"/>
        <n x="580"/>
        <n x="172"/>
      </t>
    </mdx>
    <mdx n="0" f="v">
      <t c="3" si="227">
        <n x="225"/>
        <n x="581"/>
        <n x="172"/>
      </t>
    </mdx>
    <mdx n="0" f="v">
      <t c="3" si="227">
        <n x="225"/>
        <n x="565"/>
        <n x="172"/>
      </t>
    </mdx>
    <mdx n="0" f="v">
      <t c="3" si="227">
        <n x="225"/>
        <n x="566"/>
        <n x="172"/>
      </t>
    </mdx>
    <mdx n="0" f="v">
      <t c="3" si="227">
        <n x="225"/>
        <n x="567"/>
        <n x="172"/>
      </t>
    </mdx>
    <mdx n="0" f="v">
      <t c="3" si="227">
        <n x="225"/>
        <n x="568"/>
        <n x="172"/>
      </t>
    </mdx>
    <mdx n="0" f="v">
      <t c="3" si="227">
        <n x="225"/>
        <n x="590"/>
        <n x="172"/>
      </t>
    </mdx>
    <mdx n="0" f="v">
      <t c="3" si="227">
        <n x="225"/>
        <n x="600"/>
        <n x="172"/>
      </t>
    </mdx>
    <mdx n="0" f="v">
      <t c="3" si="227">
        <n x="225"/>
        <n x="592"/>
        <n x="172"/>
      </t>
    </mdx>
    <mdx n="0" f="v">
      <t c="3" si="227">
        <n x="225"/>
        <n x="593"/>
        <n x="172"/>
      </t>
    </mdx>
    <mdx n="0" f="v">
      <t c="3" si="227">
        <n x="225"/>
        <n x="594"/>
        <n x="172"/>
      </t>
    </mdx>
    <mdx n="0" f="v">
      <t c="3" si="227">
        <n x="225"/>
        <n x="595"/>
        <n x="172"/>
      </t>
    </mdx>
    <mdx n="0" f="v">
      <t c="3" si="227">
        <n x="225"/>
        <n x="596"/>
        <n x="172"/>
      </t>
    </mdx>
    <mdx n="0" f="v">
      <t c="3" si="227">
        <n x="225"/>
        <n x="585"/>
        <n x="172"/>
      </t>
    </mdx>
    <mdx n="0" f="v">
      <t c="3" si="227">
        <n x="225"/>
        <n x="601"/>
        <n x="172"/>
      </t>
    </mdx>
    <mdx n="0" f="v">
      <t c="3" si="227">
        <n x="225"/>
        <n x="588"/>
        <n x="172"/>
      </t>
    </mdx>
    <mdx n="0" f="v">
      <t c="3" si="227">
        <n x="225"/>
        <n x="582"/>
        <n x="172"/>
      </t>
    </mdx>
    <mdx n="0" f="v">
      <t c="3" si="227">
        <n x="225"/>
        <n x="584"/>
        <n x="172"/>
      </t>
    </mdx>
    <mdx n="0" f="v">
      <t c="3" si="227">
        <n x="225"/>
        <n x="586"/>
        <n x="172"/>
      </t>
    </mdx>
    <mdx n="0" f="v">
      <t c="3" si="227">
        <n x="225"/>
        <n x="583"/>
        <n x="172"/>
      </t>
    </mdx>
    <mdx n="0" f="v">
      <t c="3" si="227">
        <n x="225"/>
        <n x="555"/>
        <n x="172"/>
      </t>
    </mdx>
    <mdx n="0" f="v">
      <t c="3" si="227">
        <n x="225"/>
        <n x="570"/>
        <n x="172"/>
      </t>
    </mdx>
    <mdx n="0" f="v">
      <t c="3" si="227">
        <n x="225"/>
        <n x="574"/>
        <n x="172"/>
      </t>
    </mdx>
    <mdx n="0" f="v">
      <t c="3" si="227">
        <n x="225"/>
        <n x="599"/>
        <n x="172"/>
      </t>
    </mdx>
    <mdx n="0" f="v">
      <t c="3" si="227">
        <n x="225"/>
        <n x="597"/>
        <n x="172"/>
      </t>
    </mdx>
    <mdx n="0" f="v">
      <t c="3" si="227">
        <n x="225"/>
        <n x="617"/>
        <n x="172"/>
      </t>
    </mdx>
    <mdx n="0" f="v">
      <t c="3" si="227">
        <n x="225"/>
        <n x="614"/>
        <n x="172"/>
      </t>
    </mdx>
    <mdx n="0" f="v">
      <t c="3" si="227">
        <n x="225"/>
        <n x="598"/>
        <n x="172"/>
      </t>
    </mdx>
    <mdx n="0" f="v">
      <t c="3" si="227">
        <n x="225"/>
        <n x="609"/>
        <n x="172"/>
      </t>
    </mdx>
    <mdx n="0" f="v">
      <t c="3" si="227">
        <n x="225"/>
        <n x="610"/>
        <n x="172"/>
      </t>
    </mdx>
    <mdx n="0" f="v">
      <t c="3" si="227">
        <n x="225"/>
        <n x="611"/>
        <n x="172"/>
      </t>
    </mdx>
    <mdx n="0" f="v">
      <t c="3" si="227">
        <n x="225"/>
        <n x="612"/>
        <n x="172"/>
      </t>
    </mdx>
    <mdx n="0" f="v">
      <t c="3" si="227">
        <n x="225"/>
        <n x="618"/>
        <n x="172"/>
      </t>
    </mdx>
    <mdx n="0" f="v">
      <t c="3" si="227">
        <n x="225"/>
        <n x="619"/>
        <n x="172"/>
      </t>
    </mdx>
    <mdx n="0" f="v">
      <t c="3" si="227">
        <n x="225"/>
        <n x="613"/>
        <n x="172"/>
      </t>
    </mdx>
    <mdx n="0" f="v">
      <t c="3" si="227">
        <n x="225"/>
        <n x="620"/>
        <n x="172"/>
      </t>
    </mdx>
    <mdx n="0" f="v">
      <t c="3" si="227">
        <n x="225"/>
        <n x="635"/>
        <n x="172"/>
      </t>
    </mdx>
    <mdx n="0" f="v">
      <t c="3" si="227">
        <n x="225"/>
        <n x="615"/>
        <n x="172"/>
      </t>
    </mdx>
    <mdx n="0" f="v">
      <t c="3" si="227">
        <n x="225"/>
        <n x="587"/>
        <n x="172"/>
      </t>
    </mdx>
    <mdx n="0" f="v">
      <t c="3" si="227">
        <n x="225"/>
        <n x="602"/>
        <n x="172"/>
      </t>
    </mdx>
    <mdx n="0" f="v">
      <t c="3" si="227">
        <n x="225"/>
        <n x="603"/>
        <n x="172"/>
      </t>
    </mdx>
    <mdx n="0" f="v">
      <t c="3" si="227">
        <n x="225"/>
        <n x="604"/>
        <n x="172"/>
      </t>
    </mdx>
    <mdx n="0" f="v">
      <t c="3" si="227">
        <n x="225"/>
        <n x="605"/>
        <n x="172"/>
      </t>
    </mdx>
    <mdx n="0" f="v">
      <t c="3" si="227">
        <n x="225"/>
        <n x="616"/>
        <n x="172"/>
      </t>
    </mdx>
    <mdx n="0" f="v">
      <t c="3" si="227">
        <n x="225"/>
        <n x="608"/>
        <n x="172"/>
      </t>
    </mdx>
    <mdx n="0" f="v">
      <t c="3" si="227">
        <n x="225"/>
        <n x="606"/>
        <n x="172"/>
      </t>
    </mdx>
    <mdx n="0" f="v">
      <t c="3" si="227">
        <n x="225"/>
        <n x="625"/>
        <n x="172"/>
      </t>
    </mdx>
    <mdx n="0" f="v">
      <t c="3" si="227">
        <n x="225"/>
        <n x="644"/>
        <n x="172"/>
      </t>
    </mdx>
    <mdx n="0" f="v">
      <t c="3" si="227">
        <n x="225"/>
        <n x="646"/>
        <n x="172"/>
      </t>
    </mdx>
    <mdx n="0" f="v">
      <t c="3" si="227">
        <n x="225"/>
        <n x="607"/>
        <n x="172"/>
      </t>
    </mdx>
    <mdx n="0" f="v">
      <t c="3" si="227">
        <n x="225"/>
        <n x="636"/>
        <n x="172"/>
      </t>
    </mdx>
    <mdx n="0" f="v">
      <t c="3" si="227">
        <n x="225"/>
        <n x="637"/>
        <n x="172"/>
      </t>
    </mdx>
    <mdx n="0" f="v">
      <t c="3" si="227">
        <n x="225"/>
        <n x="627"/>
        <n x="172"/>
      </t>
    </mdx>
    <mdx n="0" f="v">
      <t c="3" si="227">
        <n x="225"/>
        <n x="632"/>
        <n x="172"/>
      </t>
    </mdx>
    <mdx n="0" f="v">
      <t c="3" si="227">
        <n x="225"/>
        <n x="648"/>
        <n x="172"/>
      </t>
    </mdx>
    <mdx n="0" f="v">
      <t c="3" si="227">
        <n x="225"/>
        <n x="628"/>
        <n x="172"/>
      </t>
    </mdx>
    <mdx n="0" f="v">
      <t c="3" si="227">
        <n x="225"/>
        <n x="641"/>
        <n x="172"/>
      </t>
    </mdx>
    <mdx n="0" f="v">
      <t c="3" si="227">
        <n x="225"/>
        <n x="630"/>
        <n x="172"/>
      </t>
    </mdx>
    <mdx n="0" f="v">
      <t c="3" si="227">
        <n x="225"/>
        <n x="639"/>
        <n x="172"/>
      </t>
    </mdx>
    <mdx n="0" f="v">
      <t c="3" si="227">
        <n x="225"/>
        <n x="650"/>
        <n x="172"/>
      </t>
    </mdx>
    <mdx n="0" f="v">
      <t c="3" si="227">
        <n x="225"/>
        <n x="621"/>
        <n x="172"/>
      </t>
    </mdx>
    <mdx n="0" f="v">
      <t c="3" si="227">
        <n x="225"/>
        <n x="622"/>
        <n x="172"/>
      </t>
    </mdx>
    <mdx n="0" f="v">
      <t c="3" si="227">
        <n x="225"/>
        <n x="623"/>
        <n x="172"/>
      </t>
    </mdx>
    <mdx n="0" f="v">
      <t c="3" si="227">
        <n x="225"/>
        <n x="624"/>
        <n x="172"/>
      </t>
    </mdx>
    <mdx n="0" f="v">
      <t c="3" si="227">
        <n x="225"/>
        <n x="633"/>
        <n x="172"/>
      </t>
    </mdx>
    <mdx n="0" f="v">
      <t c="3" si="227">
        <n x="225"/>
        <n x="645"/>
        <n x="172"/>
      </t>
    </mdx>
    <mdx n="0" f="v">
      <t c="3" si="227">
        <n x="225"/>
        <n x="647"/>
        <n x="172"/>
      </t>
    </mdx>
    <mdx n="0" f="v">
      <t c="3" si="227">
        <n x="225"/>
        <n x="649"/>
        <n x="172"/>
      </t>
    </mdx>
    <mdx n="0" f="v">
      <t c="3" si="227">
        <n x="225"/>
        <n x="643"/>
        <n x="172"/>
      </t>
    </mdx>
    <mdx n="0" f="v">
      <t c="3" si="227">
        <n x="225"/>
        <n x="640"/>
        <n x="172"/>
      </t>
    </mdx>
    <mdx n="0" f="v">
      <t c="3" si="227">
        <n x="225"/>
        <n x="651"/>
        <n x="172"/>
      </t>
    </mdx>
    <mdx n="0" f="v">
      <t c="3" si="227">
        <n x="225"/>
        <n x="652"/>
        <n x="172"/>
      </t>
    </mdx>
    <mdx n="0" f="v">
      <t c="3" si="227">
        <n x="225"/>
        <n x="653"/>
        <n x="172"/>
      </t>
    </mdx>
    <mdx n="0" f="v">
      <t c="3" si="227">
        <n x="225"/>
        <n x="642"/>
        <n x="172"/>
      </t>
    </mdx>
    <mdx n="0" f="v">
      <t c="3" si="227">
        <n x="225"/>
        <n x="629"/>
        <n x="172"/>
      </t>
    </mdx>
    <mdx n="0" f="v">
      <t c="3" si="227">
        <n x="225"/>
        <n x="626"/>
        <n x="172"/>
      </t>
    </mdx>
    <mdx n="0" f="v">
      <t c="3" si="227">
        <n x="225"/>
        <n x="631"/>
        <n x="172"/>
      </t>
    </mdx>
    <mdx n="0" f="v">
      <t c="3" si="227">
        <n x="225"/>
        <n x="634"/>
        <n x="172"/>
      </t>
    </mdx>
    <mdx n="0" f="v">
      <t c="3" si="227">
        <n x="225"/>
        <n x="638"/>
        <n x="172"/>
      </t>
    </mdx>
    <mdx n="0" f="v">
      <t c="3" si="227">
        <n x="225"/>
        <n x="654"/>
        <n x="172"/>
      </t>
    </mdx>
    <mdx n="0" f="v">
      <t c="3" si="227">
        <n x="225"/>
        <n x="655"/>
        <n x="172"/>
      </t>
    </mdx>
    <mdx n="0" f="v">
      <t c="3" si="227">
        <n x="225"/>
        <n x="344"/>
        <n x="174"/>
      </t>
    </mdx>
    <mdx n="0" f="v">
      <t c="3" si="227">
        <n x="225"/>
        <n x="334"/>
        <n x="174"/>
      </t>
    </mdx>
    <mdx n="0" f="v">
      <t c="3" si="227">
        <n x="225"/>
        <n x="303"/>
        <n x="174"/>
      </t>
    </mdx>
    <mdx n="0" f="v">
      <t c="3" si="227">
        <n x="225"/>
        <n x="308"/>
        <n x="174"/>
      </t>
    </mdx>
    <mdx n="0" f="v">
      <t c="3" si="227">
        <n x="225"/>
        <n x="563"/>
        <n x="174"/>
      </t>
    </mdx>
    <mdx n="0" f="v">
      <t c="3" si="227">
        <n x="225"/>
        <n x="341"/>
        <n x="174"/>
      </t>
    </mdx>
    <mdx n="0" f="v">
      <t c="3" si="227">
        <n x="225"/>
        <n x="295"/>
        <n x="174"/>
      </t>
    </mdx>
    <mdx n="0" f="v">
      <t c="3" si="227">
        <n x="225"/>
        <n x="354"/>
        <n x="174"/>
      </t>
    </mdx>
    <mdx n="0" f="v">
      <t c="3" si="227">
        <n x="225"/>
        <n x="557"/>
        <n x="174"/>
      </t>
    </mdx>
    <mdx n="0" f="v">
      <t c="3" si="227">
        <n x="225"/>
        <n x="551"/>
        <n x="174"/>
      </t>
    </mdx>
    <mdx n="0" f="v">
      <t c="3" si="227">
        <n x="225"/>
        <n x="333"/>
        <n x="174"/>
      </t>
    </mdx>
    <mdx n="0" f="v">
      <t c="3" si="227">
        <n x="225"/>
        <n x="550"/>
        <n x="174"/>
      </t>
    </mdx>
    <mdx n="0" f="v">
      <t c="3" si="227">
        <n x="225"/>
        <n x="549"/>
        <n x="174"/>
      </t>
    </mdx>
    <mdx n="0" f="v">
      <t c="3" si="227">
        <n x="225"/>
        <n x="558"/>
        <n x="174"/>
      </t>
    </mdx>
    <mdx n="0" f="v">
      <t c="3" si="227">
        <n x="225"/>
        <n x="559"/>
        <n x="174"/>
      </t>
    </mdx>
    <mdx n="0" f="v">
      <t c="3" si="227">
        <n x="225"/>
        <n x="560"/>
        <n x="174"/>
      </t>
    </mdx>
    <mdx n="0" f="v">
      <t c="3" si="227">
        <n x="225"/>
        <n x="561"/>
        <n x="174"/>
      </t>
    </mdx>
    <mdx n="0" f="v">
      <t c="3" si="227">
        <n x="225"/>
        <n x="562"/>
        <n x="174"/>
      </t>
    </mdx>
    <mdx n="0" f="v">
      <t c="3" si="227">
        <n x="225"/>
        <n x="300"/>
        <n x="174"/>
      </t>
    </mdx>
    <mdx n="0" f="v">
      <t c="3" si="227">
        <n x="225"/>
        <n x="296"/>
        <n x="174"/>
      </t>
    </mdx>
    <mdx n="0" f="v">
      <t c="3" si="227">
        <n x="225"/>
        <n x="575"/>
        <n x="174"/>
      </t>
    </mdx>
    <mdx n="0" f="v">
      <t c="3" si="227">
        <n x="225"/>
        <n x="556"/>
        <n x="174"/>
      </t>
    </mdx>
    <mdx n="0" f="v">
      <t c="3" si="227">
        <n x="225"/>
        <n x="298"/>
        <n x="174"/>
      </t>
    </mdx>
    <mdx n="0" f="v">
      <t c="3" si="227">
        <n x="225"/>
        <n x="564"/>
        <n x="174"/>
      </t>
    </mdx>
    <mdx n="0" f="v">
      <t c="3" si="227">
        <n x="225"/>
        <n x="571"/>
        <n x="174"/>
      </t>
    </mdx>
    <mdx n="0" f="v">
      <t c="3" si="227">
        <n x="225"/>
        <n x="572"/>
        <n x="174"/>
      </t>
    </mdx>
    <mdx n="0" f="v">
      <t c="3" si="227">
        <n x="225"/>
        <n x="573"/>
        <n x="174"/>
      </t>
    </mdx>
    <mdx n="0" f="v">
      <t c="3" si="227">
        <n x="225"/>
        <n x="576"/>
        <n x="174"/>
      </t>
    </mdx>
    <mdx n="0" f="v">
      <t c="3" si="227">
        <n x="225"/>
        <n x="577"/>
        <n x="174"/>
      </t>
    </mdx>
    <mdx n="0" f="v">
      <t c="3" si="227">
        <n x="225"/>
        <n x="578"/>
        <n x="174"/>
      </t>
    </mdx>
    <mdx n="0" f="v">
      <t c="3" si="227">
        <n x="225"/>
        <n x="579"/>
        <n x="174"/>
      </t>
    </mdx>
    <mdx n="0" f="v">
      <t c="3" si="227">
        <n x="225"/>
        <n x="353"/>
        <n x="174"/>
      </t>
    </mdx>
    <mdx n="0" f="v">
      <t c="3" si="227">
        <n x="225"/>
        <n x="347"/>
        <n x="174"/>
      </t>
    </mdx>
    <mdx n="0" f="v">
      <t c="3" si="227">
        <n x="225"/>
        <n x="569"/>
        <n x="174"/>
      </t>
    </mdx>
    <mdx n="0" f="v">
      <t c="3" si="227">
        <n x="225"/>
        <n x="589"/>
        <n x="174"/>
      </t>
    </mdx>
    <mdx n="0" f="v">
      <t c="3" si="227">
        <n x="225"/>
        <n x="591"/>
        <n x="174"/>
      </t>
    </mdx>
    <mdx n="0" f="v">
      <t c="3" si="227">
        <n x="225"/>
        <n x="586"/>
        <n x="174"/>
      </t>
    </mdx>
    <mdx n="0" f="v">
      <t c="3" si="227">
        <n x="225"/>
        <n x="580"/>
        <n x="174"/>
      </t>
    </mdx>
    <mdx n="0" f="v">
      <t c="3" si="227">
        <n x="225"/>
        <n x="581"/>
        <n x="174"/>
      </t>
    </mdx>
    <mdx n="0" f="v">
      <t c="3" si="227">
        <n x="225"/>
        <n x="599"/>
        <n x="174"/>
      </t>
    </mdx>
    <mdx n="0" f="v">
      <t c="3" si="227">
        <n x="225"/>
        <n x="635"/>
        <n x="174"/>
      </t>
    </mdx>
    <mdx n="0" f="v">
      <t c="3" si="227">
        <n x="225"/>
        <n x="565"/>
        <n x="174"/>
      </t>
    </mdx>
    <mdx n="0" f="v">
      <t c="3" si="227">
        <n x="225"/>
        <n x="566"/>
        <n x="174"/>
      </t>
    </mdx>
    <mdx n="0" f="v">
      <t c="3" si="227">
        <n x="225"/>
        <n x="567"/>
        <n x="174"/>
      </t>
    </mdx>
    <mdx n="0" f="v">
      <t c="3" si="227">
        <n x="225"/>
        <n x="568"/>
        <n x="174"/>
      </t>
    </mdx>
    <mdx n="0" f="v">
      <t c="3" si="227">
        <n x="225"/>
        <n x="340"/>
        <n x="174"/>
      </t>
    </mdx>
    <mdx n="0" f="v">
      <t c="3" si="227">
        <n x="225"/>
        <n x="590"/>
        <n x="174"/>
      </t>
    </mdx>
    <mdx n="0" f="v">
      <t c="3" si="227">
        <n x="225"/>
        <n x="592"/>
        <n x="174"/>
      </t>
    </mdx>
    <mdx n="0" f="v">
      <t c="3" si="227">
        <n x="225"/>
        <n x="593"/>
        <n x="174"/>
      </t>
    </mdx>
    <mdx n="0" f="v">
      <t c="3" si="227">
        <n x="225"/>
        <n x="594"/>
        <n x="174"/>
      </t>
    </mdx>
    <mdx n="0" f="v">
      <t c="3" si="227">
        <n x="225"/>
        <n x="595"/>
        <n x="174"/>
      </t>
    </mdx>
    <mdx n="0" f="v">
      <t c="3" si="227">
        <n x="225"/>
        <n x="596"/>
        <n x="174"/>
      </t>
    </mdx>
    <mdx n="0" f="v">
      <t c="3" si="227">
        <n x="225"/>
        <n x="616"/>
        <n x="174"/>
      </t>
    </mdx>
    <mdx n="0" f="v">
      <t c="3" si="227">
        <n x="225"/>
        <n x="585"/>
        <n x="174"/>
      </t>
    </mdx>
    <mdx n="0" f="v">
      <t c="3" si="227">
        <n x="225"/>
        <n x="597"/>
        <n x="174"/>
      </t>
    </mdx>
    <mdx n="0" f="v">
      <t c="3" si="227">
        <n x="225"/>
        <n x="588"/>
        <n x="174"/>
      </t>
    </mdx>
    <mdx n="0" f="v">
      <t c="3" si="227">
        <n x="225"/>
        <n x="600"/>
        <n x="174"/>
      </t>
    </mdx>
    <mdx n="0" f="v">
      <t c="3" si="227">
        <n x="225"/>
        <n x="583"/>
        <n x="174"/>
      </t>
    </mdx>
    <mdx n="0" f="v">
      <t c="3" si="227">
        <n x="225"/>
        <n x="555"/>
        <n x="174"/>
      </t>
    </mdx>
    <mdx n="0" f="v">
      <t c="3" si="227">
        <n x="225"/>
        <n x="570"/>
        <n x="174"/>
      </t>
    </mdx>
    <mdx n="0" f="v">
      <t c="3" si="227">
        <n x="225"/>
        <n x="574"/>
        <n x="174"/>
      </t>
    </mdx>
    <mdx n="0" f="v">
      <t c="3" si="227">
        <n x="225"/>
        <n x="601"/>
        <n x="174"/>
      </t>
    </mdx>
    <mdx n="0" f="v">
      <t c="3" si="227">
        <n x="225"/>
        <n x="582"/>
        <n x="174"/>
      </t>
    </mdx>
    <mdx n="0" f="v">
      <t c="3" si="227">
        <n x="225"/>
        <n x="584"/>
        <n x="174"/>
      </t>
    </mdx>
    <mdx n="0" f="v">
      <t c="3" si="227">
        <n x="225"/>
        <n x="598"/>
        <n x="174"/>
      </t>
    </mdx>
    <mdx n="0" f="v">
      <t c="3" si="227">
        <n x="225"/>
        <n x="609"/>
        <n x="174"/>
      </t>
    </mdx>
    <mdx n="0" f="v">
      <t c="3" si="227">
        <n x="225"/>
        <n x="610"/>
        <n x="174"/>
      </t>
    </mdx>
    <mdx n="0" f="v">
      <t c="3" si="227">
        <n x="225"/>
        <n x="611"/>
        <n x="174"/>
      </t>
    </mdx>
    <mdx n="0" f="v">
      <t c="3" si="227">
        <n x="225"/>
        <n x="612"/>
        <n x="174"/>
      </t>
    </mdx>
    <mdx n="0" f="v">
      <t c="3" si="227">
        <n x="225"/>
        <n x="620"/>
        <n x="174"/>
      </t>
    </mdx>
    <mdx n="0" f="v">
      <t c="3" si="227">
        <n x="225"/>
        <n x="628"/>
        <n x="174"/>
      </t>
    </mdx>
    <mdx n="0" f="v">
      <t c="3" si="227">
        <n x="225"/>
        <n x="647"/>
        <n x="174"/>
      </t>
    </mdx>
    <mdx n="0" f="v">
      <t c="3" si="227">
        <n x="225"/>
        <n x="617"/>
        <n x="174"/>
      </t>
    </mdx>
    <mdx n="0" f="v">
      <t c="3" si="227">
        <n x="225"/>
        <n x="618"/>
        <n x="174"/>
      </t>
    </mdx>
    <mdx n="0" f="v">
      <t c="3" si="227">
        <n x="225"/>
        <n x="608"/>
        <n x="174"/>
      </t>
    </mdx>
    <mdx n="0" f="v">
      <t c="3" si="227">
        <n x="225"/>
        <n x="619"/>
        <n x="174"/>
      </t>
    </mdx>
    <mdx n="0" f="v">
      <t c="3" si="227">
        <n x="225"/>
        <n x="587"/>
        <n x="174"/>
      </t>
    </mdx>
    <mdx n="0" f="v">
      <t c="3" si="227">
        <n x="225"/>
        <n x="602"/>
        <n x="174"/>
      </t>
    </mdx>
    <mdx n="0" f="v">
      <t c="3" si="227">
        <n x="225"/>
        <n x="603"/>
        <n x="174"/>
      </t>
    </mdx>
    <mdx n="0" f="v">
      <t c="3" si="227">
        <n x="225"/>
        <n x="604"/>
        <n x="174"/>
      </t>
    </mdx>
    <mdx n="0" f="v">
      <t c="3" si="227">
        <n x="225"/>
        <n x="605"/>
        <n x="174"/>
      </t>
    </mdx>
    <mdx n="0" f="v">
      <t c="3" si="227">
        <n x="225"/>
        <n x="613"/>
        <n x="174"/>
      </t>
    </mdx>
    <mdx n="0" f="v">
      <t c="3" si="227">
        <n x="225"/>
        <n x="615"/>
        <n x="174"/>
      </t>
    </mdx>
    <mdx n="0" f="v">
      <t c="3" si="227">
        <n x="225"/>
        <n x="614"/>
        <n x="174"/>
      </t>
    </mdx>
    <mdx n="0" f="v">
      <t c="3" si="227">
        <n x="225"/>
        <n x="640"/>
        <n x="174"/>
      </t>
    </mdx>
    <mdx n="0" f="v">
      <t c="3" si="227">
        <n x="225"/>
        <n x="650"/>
        <n x="174"/>
      </t>
    </mdx>
    <mdx n="0" f="v">
      <t c="3" si="227">
        <n x="225"/>
        <n x="636"/>
        <n x="174"/>
      </t>
    </mdx>
    <mdx n="0" f="v">
      <t c="3" si="227">
        <n x="225"/>
        <n x="637"/>
        <n x="174"/>
      </t>
    </mdx>
    <mdx n="0" f="v">
      <t c="3" si="227">
        <n x="225"/>
        <n x="606"/>
        <n x="174"/>
      </t>
    </mdx>
    <mdx n="0" f="v">
      <t c="3" si="227">
        <n x="225"/>
        <n x="633"/>
        <n x="174"/>
      </t>
    </mdx>
    <mdx n="0" f="v">
      <t c="3" si="227">
        <n x="225"/>
        <n x="641"/>
        <n x="174"/>
      </t>
    </mdx>
    <mdx n="0" f="v">
      <t c="3" si="227">
        <n x="225"/>
        <n x="649"/>
        <n x="174"/>
      </t>
    </mdx>
    <mdx n="0" f="v">
      <t c="3" si="227">
        <n x="225"/>
        <n x="625"/>
        <n x="174"/>
      </t>
    </mdx>
    <mdx n="0" f="v">
      <t c="3" si="227">
        <n x="225"/>
        <n x="643"/>
        <n x="174"/>
      </t>
    </mdx>
    <mdx n="0" f="v">
      <t c="3" si="227">
        <n x="225"/>
        <n x="646"/>
        <n x="174"/>
      </t>
    </mdx>
    <mdx n="0" f="v">
      <t c="3" si="227">
        <n x="225"/>
        <n x="607"/>
        <n x="174"/>
      </t>
    </mdx>
    <mdx n="0" f="v">
      <t c="3" si="227">
        <n x="225"/>
        <n x="627"/>
        <n x="174"/>
      </t>
    </mdx>
    <mdx n="0" f="v">
      <t c="3" si="227">
        <n x="225"/>
        <n x="645"/>
        <n x="174"/>
      </t>
    </mdx>
    <mdx n="0" f="v">
      <t c="3" si="227">
        <n x="225"/>
        <n x="632"/>
        <n x="174"/>
      </t>
    </mdx>
    <mdx n="0" f="v">
      <t c="3" si="227">
        <n x="225"/>
        <n x="644"/>
        <n x="174"/>
      </t>
    </mdx>
    <mdx n="0" f="v">
      <t c="3" si="227">
        <n x="225"/>
        <n x="648"/>
        <n x="174"/>
      </t>
    </mdx>
    <mdx n="0" f="v">
      <t c="3" si="227">
        <n x="225"/>
        <n x="621"/>
        <n x="174"/>
      </t>
    </mdx>
    <mdx n="0" f="v">
      <t c="3" si="227">
        <n x="225"/>
        <n x="622"/>
        <n x="174"/>
      </t>
    </mdx>
    <mdx n="0" f="v">
      <t c="3" si="227">
        <n x="225"/>
        <n x="623"/>
        <n x="174"/>
      </t>
    </mdx>
    <mdx n="0" f="v">
      <t c="3" si="227">
        <n x="225"/>
        <n x="624"/>
        <n x="174"/>
      </t>
    </mdx>
    <mdx n="0" f="v">
      <t c="3" si="227">
        <n x="225"/>
        <n x="630"/>
        <n x="174"/>
      </t>
    </mdx>
    <mdx n="0" f="v">
      <t c="3" si="227">
        <n x="225"/>
        <n x="639"/>
        <n x="174"/>
      </t>
    </mdx>
    <mdx n="0" f="v">
      <t c="3" si="227">
        <n x="225"/>
        <n x="651"/>
        <n x="174"/>
      </t>
    </mdx>
    <mdx n="0" f="v">
      <t c="3" si="227">
        <n x="225"/>
        <n x="652"/>
        <n x="174"/>
      </t>
    </mdx>
    <mdx n="0" f="v">
      <t c="3" si="227">
        <n x="225"/>
        <n x="653"/>
        <n x="174"/>
      </t>
    </mdx>
    <mdx n="0" f="v">
      <t c="3" si="227">
        <n x="225"/>
        <n x="654"/>
        <n x="174"/>
      </t>
    </mdx>
    <mdx n="0" f="v">
      <t c="3" si="227">
        <n x="225"/>
        <n x="642"/>
        <n x="174"/>
      </t>
    </mdx>
    <mdx n="0" f="v">
      <t c="3" si="227">
        <n x="225"/>
        <n x="629"/>
        <n x="174"/>
      </t>
    </mdx>
    <mdx n="0" f="v">
      <t c="3" si="227">
        <n x="225"/>
        <n x="626"/>
        <n x="174"/>
      </t>
    </mdx>
    <mdx n="0" f="v">
      <t c="3" si="227">
        <n x="225"/>
        <n x="631"/>
        <n x="174"/>
      </t>
    </mdx>
    <mdx n="0" f="v">
      <t c="3" si="227">
        <n x="225"/>
        <n x="634"/>
        <n x="174"/>
      </t>
    </mdx>
    <mdx n="0" f="v">
      <t c="3" si="227">
        <n x="225"/>
        <n x="638"/>
        <n x="174"/>
      </t>
    </mdx>
    <mdx n="0" f="v">
      <t c="3" si="227">
        <n x="225"/>
        <n x="655"/>
        <n x="174"/>
      </t>
    </mdx>
    <mdx n="0" f="v">
      <t c="3" si="227">
        <n x="225"/>
        <n x="282"/>
        <n x="66"/>
      </t>
    </mdx>
    <mdx n="0" f="v">
      <t c="3" si="227">
        <n x="225"/>
        <n x="321"/>
        <n x="66"/>
      </t>
    </mdx>
    <mdx n="0" f="v">
      <t c="3" si="227">
        <n x="225"/>
        <n x="313"/>
        <n x="66"/>
      </t>
    </mdx>
    <mdx n="0" f="v">
      <t c="3" si="227">
        <n x="225"/>
        <n x="300"/>
        <n x="66"/>
      </t>
    </mdx>
    <mdx n="0" f="v">
      <t c="3" si="227">
        <n x="225"/>
        <n x="296"/>
        <n x="66"/>
      </t>
    </mdx>
    <mdx n="0" f="v">
      <t c="3" si="227">
        <n x="225"/>
        <n x="298"/>
        <n x="66"/>
      </t>
    </mdx>
    <mdx n="0" f="v">
      <t c="3" si="227">
        <n x="225"/>
        <n x="563"/>
        <n x="66"/>
      </t>
    </mdx>
    <mdx n="0" f="v">
      <t c="3" si="227">
        <n x="225"/>
        <n x="551"/>
        <n x="66"/>
      </t>
    </mdx>
    <mdx n="0" f="v">
      <t c="3" si="227">
        <n x="225"/>
        <n x="333"/>
        <n x="66"/>
      </t>
    </mdx>
    <mdx n="0" f="v">
      <t c="3" si="227">
        <n x="225"/>
        <n x="549"/>
        <n x="66"/>
      </t>
    </mdx>
    <mdx n="0" f="v">
      <t c="3" si="227">
        <n x="225"/>
        <n x="558"/>
        <n x="66"/>
      </t>
    </mdx>
    <mdx n="0" f="v">
      <t c="3" si="227">
        <n x="225"/>
        <n x="559"/>
        <n x="66"/>
      </t>
    </mdx>
    <mdx n="0" f="v">
      <t c="3" si="227">
        <n x="225"/>
        <n x="560"/>
        <n x="66"/>
      </t>
    </mdx>
    <mdx n="0" f="v">
      <t c="3" si="227">
        <n x="225"/>
        <n x="561"/>
        <n x="66"/>
      </t>
    </mdx>
    <mdx n="0" f="v">
      <t c="3" si="227">
        <n x="225"/>
        <n x="562"/>
        <n x="66"/>
      </t>
    </mdx>
    <mdx n="0" f="v">
      <t c="3" si="227">
        <n x="225"/>
        <n x="341"/>
        <n x="66"/>
      </t>
    </mdx>
    <mdx n="0" f="v">
      <t c="3" si="227">
        <n x="225"/>
        <n x="552"/>
        <n x="66"/>
      </t>
    </mdx>
    <mdx n="0" f="v">
      <t c="3" si="227">
        <n x="225"/>
        <n x="354"/>
        <n x="66"/>
      </t>
    </mdx>
    <mdx n="0" f="v">
      <t c="3" si="227">
        <n x="225"/>
        <n x="575"/>
        <n x="66"/>
      </t>
    </mdx>
    <mdx n="0" f="v">
      <t c="3" si="227">
        <n x="225"/>
        <n x="572"/>
        <n x="66"/>
      </t>
    </mdx>
    <mdx n="0" f="v">
      <t c="3" si="227">
        <n x="225"/>
        <n x="573"/>
        <n x="66"/>
      </t>
    </mdx>
    <mdx n="0" f="v">
      <t c="3" si="227">
        <n x="225"/>
        <n x="576"/>
        <n x="66"/>
      </t>
    </mdx>
    <mdx n="0" f="v">
      <t c="3" si="227">
        <n x="225"/>
        <n x="577"/>
        <n x="66"/>
      </t>
    </mdx>
    <mdx n="0" f="v">
      <t c="3" si="227">
        <n x="225"/>
        <n x="578"/>
        <n x="66"/>
      </t>
    </mdx>
    <mdx n="0" f="v">
      <t c="3" si="227">
        <n x="225"/>
        <n x="579"/>
        <n x="66"/>
      </t>
    </mdx>
    <mdx n="0" f="v">
      <t c="3" si="227">
        <n x="225"/>
        <n x="353"/>
        <n x="66"/>
      </t>
    </mdx>
    <mdx n="0" f="v">
      <t c="3" si="227">
        <n x="225"/>
        <n x="347"/>
        <n x="66"/>
      </t>
    </mdx>
    <mdx n="0" f="v">
      <t c="3" si="227">
        <n x="225"/>
        <n x="589"/>
        <n x="66"/>
      </t>
    </mdx>
    <mdx n="0" f="v">
      <t c="3" si="227">
        <n x="225"/>
        <n x="591"/>
        <n x="66"/>
      </t>
    </mdx>
    <mdx n="0" f="v">
      <t c="3" si="227">
        <n x="225"/>
        <n x="569"/>
        <n x="66"/>
      </t>
    </mdx>
    <mdx n="0" f="v">
      <t c="3" si="227">
        <n x="225"/>
        <n x="600"/>
        <n x="66"/>
      </t>
    </mdx>
    <mdx n="0" f="v">
      <t c="3" si="227">
        <n x="225"/>
        <n x="571"/>
        <n x="66"/>
      </t>
    </mdx>
    <mdx n="0" f="v">
      <t c="3" si="227">
        <n x="225"/>
        <n x="580"/>
        <n x="66"/>
      </t>
    </mdx>
    <mdx n="0" f="v">
      <t c="3" si="227">
        <n x="225"/>
        <n x="581"/>
        <n x="66"/>
      </t>
    </mdx>
    <mdx n="0" f="v">
      <t c="3" si="227">
        <n x="225"/>
        <n x="565"/>
        <n x="66"/>
      </t>
    </mdx>
    <mdx n="0" f="v">
      <t c="3" si="227">
        <n x="225"/>
        <n x="566"/>
        <n x="66"/>
      </t>
    </mdx>
    <mdx n="0" f="v">
      <t c="3" si="227">
        <n x="225"/>
        <n x="567"/>
        <n x="66"/>
      </t>
    </mdx>
    <mdx n="0" f="v">
      <t c="3" si="227">
        <n x="225"/>
        <n x="568"/>
        <n x="66"/>
      </t>
    </mdx>
    <mdx n="0" f="v">
      <t c="3" si="227">
        <n x="225"/>
        <n x="590"/>
        <n x="66"/>
      </t>
    </mdx>
    <mdx n="0" f="v">
      <t c="3" si="227">
        <n x="225"/>
        <n x="592"/>
        <n x="66"/>
      </t>
    </mdx>
    <mdx n="0" f="v">
      <t c="3" si="227">
        <n x="225"/>
        <n x="593"/>
        <n x="66"/>
      </t>
    </mdx>
    <mdx n="0" f="v">
      <t c="3" si="227">
        <n x="225"/>
        <n x="594"/>
        <n x="66"/>
      </t>
    </mdx>
    <mdx n="0" f="v">
      <t c="3" si="227">
        <n x="225"/>
        <n x="595"/>
        <n x="66"/>
      </t>
    </mdx>
    <mdx n="0" f="v">
      <t c="3" si="227">
        <n x="225"/>
        <n x="596"/>
        <n x="66"/>
      </t>
    </mdx>
    <mdx n="0" f="v">
      <t c="3" si="227">
        <n x="225"/>
        <n x="601"/>
        <n x="66"/>
      </t>
    </mdx>
    <mdx n="0" f="v">
      <t c="3" si="227">
        <n x="225"/>
        <n x="599"/>
        <n x="66"/>
      </t>
    </mdx>
    <mdx n="0" f="v">
      <t c="3" si="227">
        <n x="225"/>
        <n x="582"/>
        <n x="66"/>
      </t>
    </mdx>
    <mdx n="0" f="v">
      <t c="3" si="227">
        <n x="225"/>
        <n x="584"/>
        <n x="66"/>
      </t>
    </mdx>
    <mdx n="0" f="v">
      <t c="3" si="227">
        <n x="225"/>
        <n x="586"/>
        <n x="66"/>
      </t>
    </mdx>
    <mdx n="0" f="v">
      <t c="3" si="227">
        <n x="225"/>
        <n x="583"/>
        <n x="66"/>
      </t>
    </mdx>
    <mdx n="0" f="v">
      <t c="3" si="227">
        <n x="225"/>
        <n x="555"/>
        <n x="66"/>
      </t>
    </mdx>
    <mdx n="0" f="v">
      <t c="3" si="227">
        <n x="225"/>
        <n x="570"/>
        <n x="66"/>
      </t>
    </mdx>
    <mdx n="0" f="v">
      <t c="3" si="227">
        <n x="225"/>
        <n x="574"/>
        <n x="66"/>
      </t>
    </mdx>
    <mdx n="0" f="v">
      <t c="3" si="227">
        <n x="225"/>
        <n x="585"/>
        <n x="66"/>
      </t>
    </mdx>
    <mdx n="0" f="v">
      <t c="3" si="227">
        <n x="225"/>
        <n x="613"/>
        <n x="66"/>
      </t>
    </mdx>
    <mdx n="0" f="v">
      <t c="3" si="227">
        <n x="225"/>
        <n x="588"/>
        <n x="66"/>
      </t>
    </mdx>
    <mdx n="0" f="v">
      <t c="3" si="227">
        <n x="225"/>
        <n x="597"/>
        <n x="66"/>
      </t>
    </mdx>
    <mdx n="0" f="v">
      <t c="3" si="227">
        <n x="225"/>
        <n x="620"/>
        <n x="66"/>
      </t>
    </mdx>
    <mdx n="0" f="v">
      <t c="3" si="227">
        <n x="225"/>
        <n x="615"/>
        <n x="66"/>
      </t>
    </mdx>
    <mdx n="0" f="v">
      <t c="3" si="227">
        <n x="225"/>
        <n x="598"/>
        <n x="66"/>
      </t>
    </mdx>
    <mdx n="0" f="v">
      <t c="3" si="227">
        <n x="225"/>
        <n x="609"/>
        <n x="66"/>
      </t>
    </mdx>
    <mdx n="0" f="v">
      <t c="3" si="227">
        <n x="225"/>
        <n x="610"/>
        <n x="66"/>
      </t>
    </mdx>
    <mdx n="0" f="v">
      <t c="3" si="227">
        <n x="225"/>
        <n x="611"/>
        <n x="66"/>
      </t>
    </mdx>
    <mdx n="0" f="v">
      <t c="3" si="227">
        <n x="225"/>
        <n x="612"/>
        <n x="66"/>
      </t>
    </mdx>
    <mdx n="0" f="v">
      <t c="3" si="227">
        <n x="225"/>
        <n x="616"/>
        <n x="66"/>
      </t>
    </mdx>
    <mdx n="0" f="v">
      <t c="3" si="227">
        <n x="225"/>
        <n x="608"/>
        <n x="66"/>
      </t>
    </mdx>
    <mdx n="0" f="v">
      <t c="3" si="227">
        <n x="225"/>
        <n x="635"/>
        <n x="66"/>
      </t>
    </mdx>
    <mdx n="0" f="v">
      <t c="3" si="227">
        <n x="225"/>
        <n x="617"/>
        <n x="66"/>
      </t>
    </mdx>
    <mdx n="0" f="v">
      <t c="3" si="227">
        <n x="225"/>
        <n x="614"/>
        <n x="66"/>
      </t>
    </mdx>
    <mdx n="0" f="v">
      <t c="3" si="227">
        <n x="225"/>
        <n x="641"/>
        <n x="66"/>
      </t>
    </mdx>
    <mdx n="0" f="v">
      <t c="3" si="227">
        <n x="225"/>
        <n x="630"/>
        <n x="66"/>
      </t>
    </mdx>
    <mdx n="0" f="v">
      <t c="3" si="227">
        <n x="225"/>
        <n x="587"/>
        <n x="66"/>
      </t>
    </mdx>
    <mdx n="0" f="v">
      <t c="3" si="227">
        <n x="225"/>
        <n x="602"/>
        <n x="66"/>
      </t>
    </mdx>
    <mdx n="0" f="v">
      <t c="3" si="227">
        <n x="225"/>
        <n x="603"/>
        <n x="66"/>
      </t>
    </mdx>
    <mdx n="0" f="v">
      <t c="3" si="227">
        <n x="225"/>
        <n x="604"/>
        <n x="66"/>
      </t>
    </mdx>
    <mdx n="0" f="v">
      <t c="3" si="227">
        <n x="225"/>
        <n x="605"/>
        <n x="66"/>
      </t>
    </mdx>
    <mdx n="0" f="v">
      <t c="3" si="227">
        <n x="225"/>
        <n x="618"/>
        <n x="66"/>
      </t>
    </mdx>
    <mdx n="0" f="v">
      <t c="3" si="227">
        <n x="225"/>
        <n x="619"/>
        <n x="66"/>
      </t>
    </mdx>
    <mdx n="0" f="v">
      <t c="3" si="227">
        <n x="225"/>
        <n x="639"/>
        <n x="66"/>
      </t>
    </mdx>
    <mdx n="0" f="v">
      <t c="3" si="227">
        <n x="225"/>
        <n x="644"/>
        <n x="66"/>
      </t>
    </mdx>
    <mdx n="0" f="v">
      <t c="3" si="227">
        <n x="225"/>
        <n x="636"/>
        <n x="66"/>
      </t>
    </mdx>
    <mdx n="0" f="v">
      <t c="3" si="227">
        <n x="225"/>
        <n x="637"/>
        <n x="66"/>
      </t>
    </mdx>
    <mdx n="0" f="v">
      <t c="3" si="227">
        <n x="225"/>
        <n x="645"/>
        <n x="66"/>
      </t>
    </mdx>
    <mdx n="0" f="v">
      <t c="3" si="227">
        <n x="225"/>
        <n x="647"/>
        <n x="66"/>
      </t>
    </mdx>
    <mdx n="0" f="v">
      <t c="3" si="227">
        <n x="225"/>
        <n x="646"/>
        <n x="66"/>
      </t>
    </mdx>
    <mdx n="0" f="v">
      <t c="3" si="227">
        <n x="225"/>
        <n x="640"/>
        <n x="66"/>
      </t>
    </mdx>
    <mdx n="0" f="v">
      <t c="3" si="227">
        <n x="225"/>
        <n x="606"/>
        <n x="66"/>
      </t>
    </mdx>
    <mdx n="0" f="v">
      <t c="3" si="227">
        <n x="225"/>
        <n x="628"/>
        <n x="66"/>
      </t>
    </mdx>
    <mdx n="0" f="v">
      <t c="3" si="227">
        <n x="225"/>
        <n x="625"/>
        <n x="66"/>
      </t>
    </mdx>
    <mdx n="0" f="v">
      <t c="3" si="227">
        <n x="225"/>
        <n x="607"/>
        <n x="66"/>
      </t>
    </mdx>
    <mdx n="0" f="v">
      <t c="3" si="227">
        <n x="225"/>
        <n x="650"/>
        <n x="66"/>
      </t>
    </mdx>
    <mdx n="0" f="v">
      <t c="3" si="227">
        <n x="225"/>
        <n x="621"/>
        <n x="66"/>
      </t>
    </mdx>
    <mdx n="0" f="v">
      <t c="3" si="227">
        <n x="225"/>
        <n x="622"/>
        <n x="66"/>
      </t>
    </mdx>
    <mdx n="0" f="v">
      <t c="3" si="227">
        <n x="225"/>
        <n x="623"/>
        <n x="66"/>
      </t>
    </mdx>
    <mdx n="0" f="v">
      <t c="3" si="227">
        <n x="225"/>
        <n x="624"/>
        <n x="66"/>
      </t>
    </mdx>
    <mdx n="0" f="v">
      <t c="3" si="227">
        <n x="225"/>
        <n x="627"/>
        <n x="66"/>
      </t>
    </mdx>
    <mdx n="0" f="v">
      <t c="3" si="227">
        <n x="225"/>
        <n x="633"/>
        <n x="66"/>
      </t>
    </mdx>
    <mdx n="0" f="v">
      <t c="3" si="227">
        <n x="225"/>
        <n x="649"/>
        <n x="66"/>
      </t>
    </mdx>
    <mdx n="0" f="v">
      <t c="3" si="227">
        <n x="225"/>
        <n x="632"/>
        <n x="66"/>
      </t>
    </mdx>
    <mdx n="0" f="v">
      <t c="3" si="227">
        <n x="225"/>
        <n x="643"/>
        <n x="66"/>
      </t>
    </mdx>
    <mdx n="0" f="v">
      <t c="3" si="227">
        <n x="225"/>
        <n x="648"/>
        <n x="66"/>
      </t>
    </mdx>
    <mdx n="0" f="v">
      <t c="3" si="227">
        <n x="225"/>
        <n x="651"/>
        <n x="66"/>
      </t>
    </mdx>
    <mdx n="0" f="v">
      <t c="3" si="227">
        <n x="225"/>
        <n x="652"/>
        <n x="66"/>
      </t>
    </mdx>
    <mdx n="0" f="v">
      <t c="3" si="227">
        <n x="225"/>
        <n x="653"/>
        <n x="66"/>
      </t>
    </mdx>
    <mdx n="0" f="v">
      <t c="3" si="227">
        <n x="225"/>
        <n x="654"/>
        <n x="66"/>
      </t>
    </mdx>
    <mdx n="0" f="v">
      <t c="3" si="227">
        <n x="225"/>
        <n x="642"/>
        <n x="66"/>
      </t>
    </mdx>
    <mdx n="0" f="v">
      <t c="3" si="227">
        <n x="225"/>
        <n x="629"/>
        <n x="66"/>
      </t>
    </mdx>
    <mdx n="0" f="v">
      <t c="3" si="227">
        <n x="225"/>
        <n x="626"/>
        <n x="66"/>
      </t>
    </mdx>
    <mdx n="0" f="v">
      <t c="3" si="227">
        <n x="225"/>
        <n x="631"/>
        <n x="66"/>
      </t>
    </mdx>
    <mdx n="0" f="v">
      <t c="3" si="227">
        <n x="225"/>
        <n x="634"/>
        <n x="66"/>
      </t>
    </mdx>
    <mdx n="0" f="v">
      <t c="3" si="227">
        <n x="225"/>
        <n x="638"/>
        <n x="66"/>
      </t>
    </mdx>
    <mdx n="0" f="v">
      <t c="3" si="227">
        <n x="225"/>
        <n x="655"/>
        <n x="66"/>
      </t>
    </mdx>
    <mdx n="0" f="v">
      <t c="3" si="227">
        <n x="225"/>
        <n x="335"/>
        <n x="68"/>
      </t>
    </mdx>
    <mdx n="0" f="v">
      <t c="3" si="227">
        <n x="225"/>
        <n x="303"/>
        <n x="68"/>
      </t>
    </mdx>
    <mdx n="0" f="v">
      <t c="3" si="227">
        <n x="225"/>
        <n x="302"/>
        <n x="68"/>
      </t>
    </mdx>
    <mdx n="0" f="v">
      <t c="3" si="227">
        <n x="225"/>
        <n x="325"/>
        <n x="68"/>
      </t>
    </mdx>
    <mdx n="0" f="v">
      <t c="3" si="227">
        <n x="225"/>
        <n x="339"/>
        <n x="68"/>
      </t>
    </mdx>
    <mdx n="0" f="v">
      <t c="3" si="227">
        <n x="225"/>
        <n x="343"/>
        <n x="68"/>
      </t>
    </mdx>
    <mdx n="0" f="v">
      <t c="3" si="227">
        <n x="225"/>
        <n x="323"/>
        <n x="68"/>
      </t>
    </mdx>
    <mdx n="0" f="v">
      <t c="3" si="227">
        <n x="225"/>
        <n x="291"/>
        <n x="68"/>
      </t>
    </mdx>
    <mdx n="0" f="v">
      <t c="3" si="227">
        <n x="225"/>
        <n x="575"/>
        <n x="68"/>
      </t>
    </mdx>
    <mdx n="0" f="v">
      <t c="3" si="227">
        <n x="225"/>
        <n x="556"/>
        <n x="68"/>
      </t>
    </mdx>
    <mdx n="0" f="v">
      <t c="3" si="227">
        <n x="225"/>
        <n x="564"/>
        <n x="68"/>
      </t>
    </mdx>
    <mdx n="0" f="v">
      <t c="3" si="227">
        <n x="225"/>
        <n x="557"/>
        <n x="68"/>
      </t>
    </mdx>
    <mdx n="0" f="v">
      <t c="3" si="227">
        <n x="225"/>
        <n x="551"/>
        <n x="68"/>
      </t>
    </mdx>
    <mdx n="0" f="v">
      <t c="3" si="227">
        <n x="225"/>
        <n x="333"/>
        <n x="68"/>
      </t>
    </mdx>
    <mdx n="0" f="v">
      <t c="3" si="227">
        <n x="225"/>
        <n x="549"/>
        <n x="68"/>
      </t>
    </mdx>
    <mdx n="0" f="v">
      <t c="3" si="227">
        <n x="225"/>
        <n x="558"/>
        <n x="68"/>
      </t>
    </mdx>
    <mdx n="0" f="v">
      <t c="3" si="227">
        <n x="225"/>
        <n x="559"/>
        <n x="68"/>
      </t>
    </mdx>
    <mdx n="0" f="v">
      <t c="3" si="227">
        <n x="225"/>
        <n x="560"/>
        <n x="68"/>
      </t>
    </mdx>
    <mdx n="0" f="v">
      <t c="3" si="227">
        <n x="225"/>
        <n x="561"/>
        <n x="68"/>
      </t>
    </mdx>
    <mdx n="0" f="v">
      <t c="3" si="227">
        <n x="225"/>
        <n x="562"/>
        <n x="68"/>
      </t>
    </mdx>
    <mdx n="0" f="v">
      <t c="3" si="227">
        <n x="225"/>
        <n x="300"/>
        <n x="68"/>
      </t>
    </mdx>
    <mdx n="0" f="v">
      <t c="3" si="227">
        <n x="225"/>
        <n x="296"/>
        <n x="68"/>
      </t>
    </mdx>
    <mdx n="0" f="v">
      <t c="3" si="227">
        <n x="225"/>
        <n x="563"/>
        <n x="68"/>
      </t>
    </mdx>
    <mdx n="0" f="v">
      <t c="3" si="227">
        <n x="225"/>
        <n x="341"/>
        <n x="68"/>
      </t>
    </mdx>
    <mdx n="0" f="v">
      <t c="3" si="227">
        <n x="225"/>
        <n x="298"/>
        <n x="68"/>
      </t>
    </mdx>
    <mdx n="0" f="v">
      <t c="3" si="227">
        <n x="225"/>
        <n x="295"/>
        <n x="68"/>
      </t>
    </mdx>
    <mdx n="0" f="v">
      <t c="3" si="227">
        <n x="225"/>
        <n x="354"/>
        <n x="68"/>
      </t>
    </mdx>
    <mdx n="0" f="v">
      <t c="3" si="227">
        <n x="225"/>
        <n x="571"/>
        <n x="68"/>
      </t>
    </mdx>
    <mdx n="0" f="v">
      <t c="3" si="227">
        <n x="225"/>
        <n x="572"/>
        <n x="68"/>
      </t>
    </mdx>
    <mdx n="0" f="v">
      <t c="3" si="227">
        <n x="225"/>
        <n x="573"/>
        <n x="68"/>
      </t>
    </mdx>
    <mdx n="0" f="v">
      <t c="3" si="227">
        <n x="225"/>
        <n x="586"/>
        <n x="68"/>
      </t>
    </mdx>
    <mdx n="0" f="v">
      <t c="3" si="227">
        <n x="225"/>
        <n x="576"/>
        <n x="68"/>
      </t>
    </mdx>
    <mdx n="0" f="v">
      <t c="3" si="227">
        <n x="225"/>
        <n x="577"/>
        <n x="68"/>
      </t>
    </mdx>
    <mdx n="0" f="v">
      <t c="3" si="227">
        <n x="225"/>
        <n x="578"/>
        <n x="68"/>
      </t>
    </mdx>
    <mdx n="0" f="v">
      <t c="3" si="227">
        <n x="225"/>
        <n x="579"/>
        <n x="68"/>
      </t>
    </mdx>
    <mdx n="0" f="v">
      <t c="3" si="227">
        <n x="225"/>
        <n x="353"/>
        <n x="68"/>
      </t>
    </mdx>
    <mdx n="0" f="v">
      <t c="3" si="227">
        <n x="225"/>
        <n x="347"/>
        <n x="68"/>
      </t>
    </mdx>
    <mdx n="0" f="v">
      <t c="3" si="227">
        <n x="225"/>
        <n x="340"/>
        <n x="68"/>
      </t>
    </mdx>
    <mdx n="0" f="v">
      <t c="3" si="227">
        <n x="225"/>
        <n x="589"/>
        <n x="68"/>
      </t>
    </mdx>
    <mdx n="0" f="v">
      <t c="3" si="227">
        <n x="225"/>
        <n x="591"/>
        <n x="68"/>
      </t>
    </mdx>
    <mdx n="0" f="v">
      <t c="3" si="227">
        <n x="225"/>
        <n x="580"/>
        <n x="68"/>
      </t>
    </mdx>
    <mdx n="0" f="v">
      <t c="3" si="227">
        <n x="225"/>
        <n x="581"/>
        <n x="68"/>
      </t>
    </mdx>
    <mdx n="0" f="v">
      <t c="3" si="227">
        <n x="225"/>
        <n x="565"/>
        <n x="68"/>
      </t>
    </mdx>
    <mdx n="0" f="v">
      <t c="3" si="227">
        <n x="225"/>
        <n x="566"/>
        <n x="68"/>
      </t>
    </mdx>
    <mdx n="0" f="v">
      <t c="3" si="227">
        <n x="225"/>
        <n x="567"/>
        <n x="68"/>
      </t>
    </mdx>
    <mdx n="0" f="v">
      <t c="3" si="227">
        <n x="225"/>
        <n x="568"/>
        <n x="68"/>
      </t>
    </mdx>
    <mdx n="0" f="v">
      <t c="3" si="227">
        <n x="225"/>
        <n x="569"/>
        <n x="68"/>
      </t>
    </mdx>
    <mdx n="0" f="v">
      <t c="3" si="227">
        <n x="225"/>
        <n x="588"/>
        <n x="68"/>
      </t>
    </mdx>
    <mdx n="0" f="v">
      <t c="3" si="227">
        <n x="225"/>
        <n x="590"/>
        <n x="68"/>
      </t>
    </mdx>
    <mdx n="0" f="v">
      <t c="3" si="227">
        <n x="225"/>
        <n x="592"/>
        <n x="68"/>
      </t>
    </mdx>
    <mdx n="0" f="v">
      <t c="3" si="227">
        <n x="225"/>
        <n x="593"/>
        <n x="68"/>
      </t>
    </mdx>
    <mdx n="0" f="v">
      <t c="3" si="227">
        <n x="225"/>
        <n x="594"/>
        <n x="68"/>
      </t>
    </mdx>
    <mdx n="0" f="v">
      <t c="3" si="227">
        <n x="225"/>
        <n x="595"/>
        <n x="68"/>
      </t>
    </mdx>
    <mdx n="0" f="v">
      <t c="3" si="227">
        <n x="225"/>
        <n x="596"/>
        <n x="68"/>
      </t>
    </mdx>
    <mdx n="0" f="v">
      <t c="3" si="227">
        <n x="225"/>
        <n x="618"/>
        <n x="68"/>
      </t>
    </mdx>
    <mdx n="0" f="v">
      <t c="3" si="227">
        <n x="225"/>
        <n x="608"/>
        <n x="68"/>
      </t>
    </mdx>
    <mdx n="0" f="v">
      <t c="3" si="227">
        <n x="225"/>
        <n x="645"/>
        <n x="68"/>
      </t>
    </mdx>
    <mdx n="0" f="v">
      <t c="3" si="227">
        <n x="225"/>
        <n x="597"/>
        <n x="68"/>
      </t>
    </mdx>
    <mdx n="0" f="v">
      <t c="3" si="227">
        <n x="225"/>
        <n x="599"/>
        <n x="68"/>
      </t>
    </mdx>
    <mdx n="0" f="v">
      <t c="3" si="227">
        <n x="225"/>
        <n x="600"/>
        <n x="68"/>
      </t>
    </mdx>
    <mdx n="0" f="v">
      <t c="3" si="227">
        <n x="225"/>
        <n x="583"/>
        <n x="68"/>
      </t>
    </mdx>
    <mdx n="0" f="v">
      <t c="3" si="227">
        <n x="225"/>
        <n x="555"/>
        <n x="68"/>
      </t>
    </mdx>
    <mdx n="0" f="v">
      <t c="3" si="227">
        <n x="225"/>
        <n x="570"/>
        <n x="68"/>
      </t>
    </mdx>
    <mdx n="0" f="v">
      <t c="3" si="227">
        <n x="225"/>
        <n x="574"/>
        <n x="68"/>
      </t>
    </mdx>
    <mdx n="0" f="v">
      <t c="3" si="227">
        <n x="225"/>
        <n x="601"/>
        <n x="68"/>
      </t>
    </mdx>
    <mdx n="0" f="v">
      <t c="3" si="227">
        <n x="225"/>
        <n x="582"/>
        <n x="68"/>
      </t>
    </mdx>
    <mdx n="0" f="v">
      <t c="3" si="227">
        <n x="225"/>
        <n x="585"/>
        <n x="68"/>
      </t>
    </mdx>
    <mdx n="0" f="v">
      <t c="3" si="227">
        <n x="225"/>
        <n x="584"/>
        <n x="68"/>
      </t>
    </mdx>
    <mdx n="0" f="v">
      <t c="3" si="227">
        <n x="225"/>
        <n x="635"/>
        <n x="68"/>
      </t>
    </mdx>
    <mdx n="0" f="v">
      <t c="3" si="227">
        <n x="225"/>
        <n x="619"/>
        <n x="68"/>
      </t>
    </mdx>
    <mdx n="0" f="v">
      <t c="3" si="227">
        <n x="225"/>
        <n x="598"/>
        <n x="68"/>
      </t>
    </mdx>
    <mdx n="0" f="v">
      <t c="3" si="227">
        <n x="225"/>
        <n x="609"/>
        <n x="68"/>
      </t>
    </mdx>
    <mdx n="0" f="v">
      <t c="3" si="227">
        <n x="225"/>
        <n x="610"/>
        <n x="68"/>
      </t>
    </mdx>
    <mdx n="0" f="v">
      <t c="3" si="227">
        <n x="225"/>
        <n x="611"/>
        <n x="68"/>
      </t>
    </mdx>
    <mdx n="0" f="v">
      <t c="3" si="227">
        <n x="225"/>
        <n x="612"/>
        <n x="68"/>
      </t>
    </mdx>
    <mdx n="0" f="v">
      <t c="3" si="227">
        <n x="225"/>
        <n x="613"/>
        <n x="68"/>
      </t>
    </mdx>
    <mdx n="0" f="v">
      <t c="3" si="227">
        <n x="225"/>
        <n x="615"/>
        <n x="68"/>
      </t>
    </mdx>
    <mdx n="0" f="v">
      <t c="3" si="227">
        <n x="225"/>
        <n x="614"/>
        <n x="68"/>
      </t>
    </mdx>
    <mdx n="0" f="v">
      <t c="3" si="227">
        <n x="225"/>
        <n x="627"/>
        <n x="68"/>
      </t>
    </mdx>
    <mdx n="0" f="v">
      <t c="3" si="227">
        <n x="225"/>
        <n x="616"/>
        <n x="68"/>
      </t>
    </mdx>
    <mdx n="0" f="v">
      <t c="3" si="227">
        <n x="225"/>
        <n x="587"/>
        <n x="68"/>
      </t>
    </mdx>
    <mdx n="0" f="v">
      <t c="3" si="227">
        <n x="225"/>
        <n x="602"/>
        <n x="68"/>
      </t>
    </mdx>
    <mdx n="0" f="v">
      <t c="3" si="227">
        <n x="225"/>
        <n x="603"/>
        <n x="68"/>
      </t>
    </mdx>
    <mdx n="0" f="v">
      <t c="3" si="227">
        <n x="225"/>
        <n x="604"/>
        <n x="68"/>
      </t>
    </mdx>
    <mdx n="0" f="v">
      <t c="3" si="227">
        <n x="225"/>
        <n x="605"/>
        <n x="68"/>
      </t>
    </mdx>
    <mdx n="0" f="v">
      <t c="3" si="227">
        <n x="225"/>
        <n x="620"/>
        <n x="68"/>
      </t>
    </mdx>
    <mdx n="0" f="v">
      <t c="3" si="227">
        <n x="225"/>
        <n x="617"/>
        <n x="68"/>
      </t>
    </mdx>
    <mdx n="0" f="v">
      <t c="3" si="227">
        <n x="225"/>
        <n x="628"/>
        <n x="68"/>
      </t>
    </mdx>
    <mdx n="0" f="v">
      <t c="3" si="227">
        <n x="225"/>
        <n x="632"/>
        <n x="68"/>
      </t>
    </mdx>
    <mdx n="0" f="v">
      <t c="3" si="227">
        <n x="225"/>
        <n x="648"/>
        <n x="68"/>
      </t>
    </mdx>
    <mdx n="0" f="v">
      <t c="3" si="227">
        <n x="225"/>
        <n x="650"/>
        <n x="68"/>
      </t>
    </mdx>
    <mdx n="0" f="v">
      <t c="3" si="227">
        <n x="225"/>
        <n x="636"/>
        <n x="68"/>
      </t>
    </mdx>
    <mdx n="0" f="v">
      <t c="3" si="227">
        <n x="225"/>
        <n x="637"/>
        <n x="68"/>
      </t>
    </mdx>
    <mdx n="0" f="v">
      <t c="3" si="227">
        <n x="225"/>
        <n x="633"/>
        <n x="68"/>
      </t>
    </mdx>
    <mdx n="0" f="v">
      <t c="3" si="227">
        <n x="225"/>
        <n x="630"/>
        <n x="68"/>
      </t>
    </mdx>
    <mdx n="0" f="v">
      <t c="3" si="227">
        <n x="225"/>
        <n x="649"/>
        <n x="68"/>
      </t>
    </mdx>
    <mdx n="0" f="v">
      <t c="3" si="227">
        <n x="225"/>
        <n x="639"/>
        <n x="68"/>
      </t>
    </mdx>
    <mdx n="0" f="v">
      <t c="3" si="227">
        <n x="225"/>
        <n x="643"/>
        <n x="68"/>
      </t>
    </mdx>
    <mdx n="0" f="v">
      <t c="3" si="227">
        <n x="225"/>
        <n x="646"/>
        <n x="68"/>
      </t>
    </mdx>
    <mdx n="0" f="v">
      <t c="3" si="227">
        <n x="225"/>
        <n x="647"/>
        <n x="68"/>
      </t>
    </mdx>
    <mdx n="0" f="v">
      <t c="3" si="227">
        <n x="225"/>
        <n x="644"/>
        <n x="68"/>
      </t>
    </mdx>
    <mdx n="0" f="v">
      <t c="3" si="227">
        <n x="225"/>
        <n x="640"/>
        <n x="68"/>
      </t>
    </mdx>
    <mdx n="0" f="v">
      <t c="3" si="227">
        <n x="225"/>
        <n x="621"/>
        <n x="68"/>
      </t>
    </mdx>
    <mdx n="0" f="v">
      <t c="3" si="227">
        <n x="225"/>
        <n x="622"/>
        <n x="68"/>
      </t>
    </mdx>
    <mdx n="0" f="v">
      <t c="3" si="227">
        <n x="225"/>
        <n x="623"/>
        <n x="68"/>
      </t>
    </mdx>
    <mdx n="0" f="v">
      <t c="3" si="227">
        <n x="225"/>
        <n x="624"/>
        <n x="68"/>
      </t>
    </mdx>
    <mdx n="0" f="v">
      <t c="3" si="227">
        <n x="225"/>
        <n x="606"/>
        <n x="68"/>
      </t>
    </mdx>
    <mdx n="0" f="v">
      <t c="3" si="227">
        <n x="225"/>
        <n x="641"/>
        <n x="68"/>
      </t>
    </mdx>
    <mdx n="0" f="v">
      <t c="3" si="227">
        <n x="225"/>
        <n x="625"/>
        <n x="68"/>
      </t>
    </mdx>
    <mdx n="0" f="v">
      <t c="3" si="227">
        <n x="225"/>
        <n x="607"/>
        <n x="68"/>
      </t>
    </mdx>
    <mdx n="0" f="v">
      <t c="3" si="227">
        <n x="225"/>
        <n x="651"/>
        <n x="68"/>
      </t>
    </mdx>
    <mdx n="0" f="v">
      <t c="3" si="227">
        <n x="225"/>
        <n x="652"/>
        <n x="68"/>
      </t>
    </mdx>
    <mdx n="0" f="v">
      <t c="3" si="227">
        <n x="225"/>
        <n x="653"/>
        <n x="68"/>
      </t>
    </mdx>
    <mdx n="0" f="v">
      <t c="3" si="227">
        <n x="225"/>
        <n x="654"/>
        <n x="68"/>
      </t>
    </mdx>
    <mdx n="0" f="v">
      <t c="3" si="227">
        <n x="225"/>
        <n x="642"/>
        <n x="68"/>
      </t>
    </mdx>
    <mdx n="0" f="v">
      <t c="3" si="227">
        <n x="225"/>
        <n x="629"/>
        <n x="68"/>
      </t>
    </mdx>
    <mdx n="0" f="v">
      <t c="3" si="227">
        <n x="225"/>
        <n x="626"/>
        <n x="68"/>
      </t>
    </mdx>
    <mdx n="0" f="v">
      <t c="3" si="227">
        <n x="225"/>
        <n x="631"/>
        <n x="68"/>
      </t>
    </mdx>
    <mdx n="0" f="v">
      <t c="3" si="227">
        <n x="225"/>
        <n x="634"/>
        <n x="68"/>
      </t>
    </mdx>
    <mdx n="0" f="v">
      <t c="3" si="227">
        <n x="225"/>
        <n x="638"/>
        <n x="68"/>
      </t>
    </mdx>
    <mdx n="0" f="v">
      <t c="3" si="227">
        <n x="225"/>
        <n x="655"/>
        <n x="68"/>
      </t>
    </mdx>
    <mdx n="0" f="v">
      <t c="3" si="227">
        <n x="225"/>
        <n x="321"/>
        <n x="158"/>
      </t>
    </mdx>
    <mdx n="0" f="v">
      <t c="3" si="227">
        <n x="225"/>
        <n x="325"/>
        <n x="158"/>
      </t>
    </mdx>
    <mdx n="0" f="v">
      <t c="3" si="227">
        <n x="225"/>
        <n x="339"/>
        <n x="158"/>
      </t>
    </mdx>
    <mdx n="0" f="v">
      <t c="3" si="227">
        <n x="225"/>
        <n x="343"/>
        <n x="158"/>
      </t>
    </mdx>
    <mdx n="0" f="v">
      <t c="3" si="227">
        <n x="225"/>
        <n x="323"/>
        <n x="158"/>
      </t>
    </mdx>
    <mdx n="0" f="v">
      <t c="3" si="227">
        <n x="225"/>
        <n x="282"/>
        <n x="158"/>
      </t>
    </mdx>
    <mdx n="0" f="v">
      <t c="3" si="227">
        <n x="225"/>
        <n x="575"/>
        <n x="158"/>
      </t>
    </mdx>
    <mdx n="0" f="v">
      <t c="3" si="227">
        <n x="225"/>
        <n x="341"/>
        <n x="158"/>
      </t>
    </mdx>
    <mdx n="0" f="v">
      <t c="3" si="227">
        <n x="225"/>
        <n x="564"/>
        <n x="158"/>
      </t>
    </mdx>
    <mdx n="0" f="v">
      <t c="3" si="227">
        <n x="225"/>
        <n x="300"/>
        <n x="158"/>
      </t>
    </mdx>
    <mdx n="0" f="v">
      <t c="3" si="227">
        <n x="225"/>
        <n x="296"/>
        <n x="158"/>
      </t>
    </mdx>
    <mdx n="0" f="v">
      <t c="3" si="227">
        <n x="225"/>
        <n x="557"/>
        <n x="158"/>
      </t>
    </mdx>
    <mdx n="0" f="v">
      <t c="3" si="227">
        <n x="225"/>
        <n x="551"/>
        <n x="158"/>
      </t>
    </mdx>
    <mdx n="0" f="v">
      <t c="3" si="227">
        <n x="225"/>
        <n x="333"/>
        <n x="158"/>
      </t>
    </mdx>
    <mdx n="0" f="v">
      <t c="3" si="227">
        <n x="225"/>
        <n x="550"/>
        <n x="158"/>
      </t>
    </mdx>
    <mdx n="0" f="v">
      <t c="3" si="227">
        <n x="225"/>
        <n x="549"/>
        <n x="158"/>
      </t>
    </mdx>
    <mdx n="0" f="v">
      <t c="3" si="227">
        <n x="225"/>
        <n x="558"/>
        <n x="158"/>
      </t>
    </mdx>
    <mdx n="0" f="v">
      <t c="3" si="227">
        <n x="225"/>
        <n x="559"/>
        <n x="158"/>
      </t>
    </mdx>
    <mdx n="0" f="v">
      <t c="3" si="227">
        <n x="225"/>
        <n x="560"/>
        <n x="158"/>
      </t>
    </mdx>
    <mdx n="0" f="v">
      <t c="3" si="227">
        <n x="225"/>
        <n x="561"/>
        <n x="158"/>
      </t>
    </mdx>
    <mdx n="0" f="v">
      <t c="3" si="227">
        <n x="225"/>
        <n x="562"/>
        <n x="158"/>
      </t>
    </mdx>
    <mdx n="0" f="v">
      <t c="3" si="227">
        <n x="225"/>
        <n x="298"/>
        <n x="158"/>
      </t>
    </mdx>
    <mdx n="0" f="v">
      <t c="3" si="227">
        <n x="225"/>
        <n x="563"/>
        <n x="158"/>
      </t>
    </mdx>
    <mdx n="0" f="v">
      <t c="3" si="227">
        <n x="225"/>
        <n x="556"/>
        <n x="158"/>
      </t>
    </mdx>
    <mdx n="0" f="v">
      <t c="3" si="227">
        <n x="225"/>
        <n x="552"/>
        <n x="158"/>
      </t>
    </mdx>
    <mdx n="0" f="v">
      <t c="3" si="227">
        <n x="225"/>
        <n x="354"/>
        <n x="158"/>
      </t>
    </mdx>
    <mdx n="0" f="v">
      <t c="3" si="227">
        <n x="225"/>
        <n x="295"/>
        <n x="158"/>
      </t>
    </mdx>
    <mdx n="0" f="v">
      <t c="3" si="227">
        <n x="225"/>
        <n x="569"/>
        <n x="158"/>
      </t>
    </mdx>
    <mdx n="0" f="v">
      <t c="3" si="227">
        <n x="225"/>
        <n x="580"/>
        <n x="158"/>
      </t>
    </mdx>
    <mdx n="0" f="v">
      <t c="3" si="227">
        <n x="225"/>
        <n x="581"/>
        <n x="158"/>
      </t>
    </mdx>
    <mdx n="0" f="v">
      <t c="3" si="227">
        <n x="225"/>
        <n x="576"/>
        <n x="158"/>
      </t>
    </mdx>
    <mdx n="0" f="v">
      <t c="3" si="227">
        <n x="225"/>
        <n x="577"/>
        <n x="158"/>
      </t>
    </mdx>
    <mdx n="0" f="v">
      <t c="3" si="227">
        <n x="225"/>
        <n x="578"/>
        <n x="158"/>
      </t>
    </mdx>
    <mdx n="0" f="v">
      <t c="3" si="227">
        <n x="225"/>
        <n x="579"/>
        <n x="158"/>
      </t>
    </mdx>
    <mdx n="0" f="v">
      <t c="3" si="227">
        <n x="225"/>
        <n x="353"/>
        <n x="158"/>
      </t>
    </mdx>
    <mdx n="0" f="v">
      <t c="3" si="227">
        <n x="225"/>
        <n x="347"/>
        <n x="158"/>
      </t>
    </mdx>
    <mdx n="0" f="v">
      <t c="3" si="227">
        <n x="225"/>
        <n x="590"/>
        <n x="158"/>
      </t>
    </mdx>
    <mdx n="0" f="v">
      <t c="3" si="227">
        <n x="225"/>
        <n x="340"/>
        <n x="158"/>
      </t>
    </mdx>
    <mdx n="0" f="v">
      <t c="3" si="227">
        <n x="225"/>
        <n x="572"/>
        <n x="158"/>
      </t>
    </mdx>
    <mdx n="0" f="v">
      <t c="3" si="227">
        <n x="225"/>
        <n x="573"/>
        <n x="158"/>
      </t>
    </mdx>
    <mdx n="0" f="v">
      <t c="3" si="227">
        <n x="225"/>
        <n x="565"/>
        <n x="158"/>
      </t>
    </mdx>
    <mdx n="0" f="v">
      <t c="3" si="227">
        <n x="225"/>
        <n x="566"/>
        <n x="158"/>
      </t>
    </mdx>
    <mdx n="0" f="v">
      <t c="3" si="227">
        <n x="225"/>
        <n x="567"/>
        <n x="158"/>
      </t>
    </mdx>
    <mdx n="0" f="v">
      <t c="3" si="227">
        <n x="225"/>
        <n x="568"/>
        <n x="158"/>
      </t>
    </mdx>
    <mdx n="0" f="v">
      <t c="3" si="227">
        <n x="225"/>
        <n x="571"/>
        <n x="158"/>
      </t>
    </mdx>
    <mdx n="0" f="v">
      <t c="3" si="227">
        <n x="225"/>
        <n x="589"/>
        <n x="158"/>
      </t>
    </mdx>
    <mdx n="0" f="v">
      <t c="3" si="227">
        <n x="225"/>
        <n x="591"/>
        <n x="158"/>
      </t>
    </mdx>
    <mdx n="0" f="v">
      <t c="3" si="227">
        <n x="225"/>
        <n x="592"/>
        <n x="158"/>
      </t>
    </mdx>
    <mdx n="0" f="v">
      <t c="3" si="227">
        <n x="225"/>
        <n x="593"/>
        <n x="158"/>
      </t>
    </mdx>
    <mdx n="0" f="v">
      <t c="3" si="227">
        <n x="225"/>
        <n x="594"/>
        <n x="158"/>
      </t>
    </mdx>
    <mdx n="0" f="v">
      <t c="3" si="227">
        <n x="225"/>
        <n x="595"/>
        <n x="158"/>
      </t>
    </mdx>
    <mdx n="0" f="v">
      <t c="3" si="227">
        <n x="225"/>
        <n x="596"/>
        <n x="158"/>
      </t>
    </mdx>
    <mdx n="0" f="v">
      <t c="3" si="227">
        <n x="225"/>
        <n x="597"/>
        <n x="158"/>
      </t>
    </mdx>
    <mdx n="0" f="v">
      <t c="3" si="227">
        <n x="225"/>
        <n x="585"/>
        <n x="158"/>
      </t>
    </mdx>
    <mdx n="0" f="v">
      <t c="3" si="227">
        <n x="225"/>
        <n x="600"/>
        <n x="158"/>
      </t>
    </mdx>
    <mdx n="0" f="v">
      <t c="3" si="227">
        <n x="225"/>
        <n x="587"/>
        <n x="158"/>
      </t>
    </mdx>
    <mdx n="0" f="v">
      <t c="3" si="227">
        <n x="225"/>
        <n x="588"/>
        <n x="158"/>
      </t>
    </mdx>
    <mdx n="0" f="v">
      <t c="3" si="227">
        <n x="225"/>
        <n x="601"/>
        <n x="158"/>
      </t>
    </mdx>
    <mdx n="0" f="v">
      <t c="3" si="227">
        <n x="225"/>
        <n x="648"/>
        <n x="158"/>
      </t>
    </mdx>
    <mdx n="0" f="v">
      <t c="3" si="227">
        <n x="225"/>
        <n x="582"/>
        <n x="158"/>
      </t>
    </mdx>
    <mdx n="0" f="v">
      <t c="3" si="227">
        <n x="225"/>
        <n x="583"/>
        <n x="158"/>
      </t>
    </mdx>
    <mdx n="0" f="v">
      <t c="3" si="227">
        <n x="225"/>
        <n x="555"/>
        <n x="158"/>
      </t>
    </mdx>
    <mdx n="0" f="v">
      <t c="3" si="227">
        <n x="225"/>
        <n x="570"/>
        <n x="158"/>
      </t>
    </mdx>
    <mdx n="0" f="v">
      <t c="3" si="227">
        <n x="225"/>
        <n x="574"/>
        <n x="158"/>
      </t>
    </mdx>
    <mdx n="0" f="v">
      <t c="3" si="227">
        <n x="225"/>
        <n x="584"/>
        <n x="158"/>
      </t>
    </mdx>
    <mdx n="0" f="v">
      <t c="3" si="227">
        <n x="225"/>
        <n x="586"/>
        <n x="158"/>
      </t>
    </mdx>
    <mdx n="0" f="v">
      <t c="3" si="227">
        <n x="225"/>
        <n x="599"/>
        <n x="158"/>
      </t>
    </mdx>
    <mdx n="0" f="v">
      <t c="3" si="227">
        <n x="225"/>
        <n x="608"/>
        <n x="158"/>
      </t>
    </mdx>
    <mdx n="0" f="v">
      <t c="3" si="227">
        <n x="225"/>
        <n x="598"/>
        <n x="158"/>
      </t>
    </mdx>
    <mdx n="0" f="v">
      <t c="3" si="227">
        <n x="225"/>
        <n x="609"/>
        <n x="158"/>
      </t>
    </mdx>
    <mdx n="0" f="v">
      <t c="3" si="227">
        <n x="225"/>
        <n x="610"/>
        <n x="158"/>
      </t>
    </mdx>
    <mdx n="0" f="v">
      <t c="3" si="227">
        <n x="225"/>
        <n x="611"/>
        <n x="158"/>
      </t>
    </mdx>
    <mdx n="0" f="v">
      <t c="3" si="227">
        <n x="225"/>
        <n x="612"/>
        <n x="158"/>
      </t>
    </mdx>
    <mdx n="0" f="v">
      <t c="3" si="227">
        <n x="225"/>
        <n x="617"/>
        <n x="158"/>
      </t>
    </mdx>
    <mdx n="0" f="v">
      <t c="3" si="227">
        <n x="225"/>
        <n x="635"/>
        <n x="158"/>
      </t>
    </mdx>
    <mdx n="0" f="v">
      <t c="3" si="227">
        <n x="225"/>
        <n x="618"/>
        <n x="158"/>
      </t>
    </mdx>
    <mdx n="0" f="v">
      <t c="3" si="227">
        <n x="225"/>
        <n x="619"/>
        <n x="158"/>
      </t>
    </mdx>
    <mdx n="0" f="v">
      <t c="3" si="227">
        <n x="225"/>
        <n x="614"/>
        <n x="158"/>
      </t>
    </mdx>
    <mdx n="0" f="v">
      <t c="3" si="227">
        <n x="225"/>
        <n x="613"/>
        <n x="158"/>
      </t>
    </mdx>
    <mdx n="0" f="v">
      <t c="3" si="227">
        <n x="225"/>
        <n x="602"/>
        <n x="158"/>
      </t>
    </mdx>
    <mdx n="0" f="v">
      <t c="3" si="227">
        <n x="225"/>
        <n x="603"/>
        <n x="158"/>
      </t>
    </mdx>
    <mdx n="0" f="v">
      <t c="3" si="227">
        <n x="225"/>
        <n x="604"/>
        <n x="158"/>
      </t>
    </mdx>
    <mdx n="0" f="v">
      <t c="3" si="227">
        <n x="225"/>
        <n x="605"/>
        <n x="158"/>
      </t>
    </mdx>
    <mdx n="0" f="v">
      <t c="3" si="227">
        <n x="225"/>
        <n x="615"/>
        <n x="158"/>
      </t>
    </mdx>
    <mdx n="0" f="v">
      <t c="3" si="227">
        <n x="225"/>
        <n x="633"/>
        <n x="158"/>
      </t>
    </mdx>
    <mdx n="0" f="v">
      <t c="3" si="227">
        <n x="225"/>
        <n x="616"/>
        <n x="158"/>
      </t>
    </mdx>
    <mdx n="0" f="v">
      <t c="3" si="227">
        <n x="225"/>
        <n x="620"/>
        <n x="158"/>
      </t>
    </mdx>
    <mdx n="0" f="v">
      <t c="3" si="227">
        <n x="225"/>
        <n x="606"/>
        <n x="158"/>
      </t>
    </mdx>
    <mdx n="0" f="v">
      <t c="3" si="227">
        <n x="225"/>
        <n x="643"/>
        <n x="158"/>
      </t>
    </mdx>
    <mdx n="0" f="v">
      <t c="3" si="227">
        <n x="225"/>
        <n x="645"/>
        <n x="158"/>
      </t>
    </mdx>
    <mdx n="0" f="v">
      <t c="3" si="227">
        <n x="225"/>
        <n x="630"/>
        <n x="158"/>
      </t>
    </mdx>
    <mdx n="0" f="v">
      <t c="3" si="227">
        <n x="225"/>
        <n x="636"/>
        <n x="158"/>
      </t>
    </mdx>
    <mdx n="0" f="v">
      <t c="3" si="227">
        <n x="225"/>
        <n x="637"/>
        <n x="158"/>
      </t>
    </mdx>
    <mdx n="0" f="v">
      <t c="3" si="227">
        <n x="225"/>
        <n x="625"/>
        <n x="158"/>
      </t>
    </mdx>
    <mdx n="0" f="v">
      <t c="3" si="227">
        <n x="225"/>
        <n x="627"/>
        <n x="158"/>
      </t>
    </mdx>
    <mdx n="0" f="v">
      <t c="3" si="227">
        <n x="225"/>
        <n x="644"/>
        <n x="158"/>
      </t>
    </mdx>
    <mdx n="0" f="v">
      <t c="3" si="227">
        <n x="225"/>
        <n x="647"/>
        <n x="158"/>
      </t>
    </mdx>
    <mdx n="0" f="v">
      <t c="3" si="227">
        <n x="225"/>
        <n x="650"/>
        <n x="158"/>
      </t>
    </mdx>
    <mdx n="0" f="v">
      <t c="3" si="227">
        <n x="225"/>
        <n x="632"/>
        <n x="158"/>
      </t>
    </mdx>
    <mdx n="0" f="v">
      <t c="3" si="227">
        <n x="225"/>
        <n x="640"/>
        <n x="158"/>
      </t>
    </mdx>
    <mdx n="0" f="v">
      <t c="3" si="227">
        <n x="225"/>
        <n x="649"/>
        <n x="158"/>
      </t>
    </mdx>
    <mdx n="0" f="v">
      <t c="3" si="227">
        <n x="225"/>
        <n x="621"/>
        <n x="158"/>
      </t>
    </mdx>
    <mdx n="0" f="v">
      <t c="3" si="227">
        <n x="225"/>
        <n x="622"/>
        <n x="158"/>
      </t>
    </mdx>
    <mdx n="0" f="v">
      <t c="3" si="227">
        <n x="225"/>
        <n x="623"/>
        <n x="158"/>
      </t>
    </mdx>
    <mdx n="0" f="v">
      <t c="3" si="227">
        <n x="225"/>
        <n x="624"/>
        <n x="158"/>
      </t>
    </mdx>
    <mdx n="0" f="v">
      <t c="3" si="227">
        <n x="225"/>
        <n x="639"/>
        <n x="158"/>
      </t>
    </mdx>
    <mdx n="0" f="v">
      <t c="3" si="227">
        <n x="225"/>
        <n x="628"/>
        <n x="158"/>
      </t>
    </mdx>
    <mdx n="0" f="v">
      <t c="3" si="227">
        <n x="225"/>
        <n x="607"/>
        <n x="158"/>
      </t>
    </mdx>
    <mdx n="0" f="v">
      <t c="3" si="227">
        <n x="225"/>
        <n x="641"/>
        <n x="158"/>
      </t>
    </mdx>
    <mdx n="0" f="v">
      <t c="3" si="227">
        <n x="225"/>
        <n x="646"/>
        <n x="158"/>
      </t>
    </mdx>
    <mdx n="0" f="v">
      <t c="3" si="227">
        <n x="225"/>
        <n x="651"/>
        <n x="158"/>
      </t>
    </mdx>
    <mdx n="0" f="v">
      <t c="3" si="227">
        <n x="225"/>
        <n x="652"/>
        <n x="158"/>
      </t>
    </mdx>
    <mdx n="0" f="v">
      <t c="3" si="227">
        <n x="225"/>
        <n x="653"/>
        <n x="158"/>
      </t>
    </mdx>
    <mdx n="0" f="v">
      <t c="3" si="227">
        <n x="225"/>
        <n x="654"/>
        <n x="158"/>
      </t>
    </mdx>
    <mdx n="0" f="v">
      <t c="3" si="227">
        <n x="225"/>
        <n x="629"/>
        <n x="158"/>
      </t>
    </mdx>
    <mdx n="0" f="v">
      <t c="3" si="227">
        <n x="225"/>
        <n x="626"/>
        <n x="158"/>
      </t>
    </mdx>
    <mdx n="0" f="v">
      <t c="3" si="227">
        <n x="225"/>
        <n x="631"/>
        <n x="158"/>
      </t>
    </mdx>
    <mdx n="0" f="v">
      <t c="3" si="227">
        <n x="225"/>
        <n x="634"/>
        <n x="158"/>
      </t>
    </mdx>
    <mdx n="0" f="v">
      <t c="3" si="227">
        <n x="225"/>
        <n x="638"/>
        <n x="158"/>
      </t>
    </mdx>
    <mdx n="0" f="v">
      <t c="3" si="227">
        <n x="225"/>
        <n x="642"/>
        <n x="158"/>
      </t>
    </mdx>
    <mdx n="0" f="v">
      <t c="3" si="227">
        <n x="225"/>
        <n x="655"/>
        <n x="158"/>
      </t>
    </mdx>
    <mdx n="0" f="v">
      <t c="3" si="227">
        <n x="225"/>
        <n x="282"/>
        <n x="179"/>
      </t>
    </mdx>
    <mdx n="0" f="v">
      <t c="3" si="227">
        <n x="225"/>
        <n x="556"/>
        <n x="179"/>
      </t>
    </mdx>
    <mdx n="0" f="v">
      <t c="3" si="227">
        <n x="225"/>
        <n x="321"/>
        <n x="179"/>
      </t>
    </mdx>
    <mdx n="0" f="v">
      <t c="3" si="227">
        <n x="225"/>
        <n x="296"/>
        <n x="179"/>
      </t>
    </mdx>
    <mdx n="0" f="v">
      <t c="3" si="227">
        <n x="225"/>
        <n x="340"/>
        <n x="179"/>
      </t>
    </mdx>
    <mdx n="0" f="v">
      <t c="3" si="227">
        <n x="225"/>
        <n x="298"/>
        <n x="179"/>
      </t>
    </mdx>
    <mdx n="0" f="v">
      <t c="3" si="227">
        <n x="225"/>
        <n x="354"/>
        <n x="179"/>
      </t>
    </mdx>
    <mdx n="0" f="v">
      <t c="3" si="227">
        <n x="225"/>
        <n x="563"/>
        <n x="179"/>
      </t>
    </mdx>
    <mdx n="0" f="v">
      <t c="3" si="227">
        <n x="225"/>
        <n x="557"/>
        <n x="179"/>
      </t>
    </mdx>
    <mdx n="0" f="v">
      <t c="3" si="227">
        <n x="225"/>
        <n x="551"/>
        <n x="179"/>
      </t>
    </mdx>
    <mdx n="0" f="v">
      <t c="3" si="227">
        <n x="225"/>
        <n x="333"/>
        <n x="179"/>
      </t>
    </mdx>
    <mdx n="0" f="v">
      <t c="3" si="227">
        <n x="225"/>
        <n x="549"/>
        <n x="179"/>
      </t>
    </mdx>
    <mdx n="0" f="v">
      <t c="3" si="227">
        <n x="225"/>
        <n x="558"/>
        <n x="179"/>
      </t>
    </mdx>
    <mdx n="0" f="v">
      <t c="3" si="227">
        <n x="225"/>
        <n x="559"/>
        <n x="179"/>
      </t>
    </mdx>
    <mdx n="0" f="v">
      <t c="3" si="227">
        <n x="225"/>
        <n x="560"/>
        <n x="179"/>
      </t>
    </mdx>
    <mdx n="0" f="v">
      <t c="3" si="227">
        <n x="225"/>
        <n x="561"/>
        <n x="179"/>
      </t>
    </mdx>
    <mdx n="0" f="v">
      <t c="3" si="227">
        <n x="225"/>
        <n x="562"/>
        <n x="179"/>
      </t>
    </mdx>
    <mdx n="0" f="v">
      <t c="3" si="227">
        <n x="225"/>
        <n x="341"/>
        <n x="179"/>
      </t>
    </mdx>
    <mdx n="0" f="v">
      <t c="3" si="227">
        <n x="225"/>
        <n x="552"/>
        <n x="179"/>
      </t>
    </mdx>
    <mdx n="0" f="v">
      <t c="3" si="227">
        <n x="225"/>
        <n x="575"/>
        <n x="179"/>
      </t>
    </mdx>
    <mdx n="0" f="v">
      <t c="3" si="227">
        <n x="225"/>
        <n x="572"/>
        <n x="179"/>
      </t>
    </mdx>
    <mdx n="0" f="v">
      <t c="3" si="227">
        <n x="225"/>
        <n x="573"/>
        <n x="179"/>
      </t>
    </mdx>
    <mdx n="0" f="v">
      <t c="3" si="227">
        <n x="225"/>
        <n x="576"/>
        <n x="179"/>
      </t>
    </mdx>
    <mdx n="0" f="v">
      <t c="3" si="227">
        <n x="225"/>
        <n x="577"/>
        <n x="179"/>
      </t>
    </mdx>
    <mdx n="0" f="v">
      <t c="3" si="227">
        <n x="225"/>
        <n x="578"/>
        <n x="179"/>
      </t>
    </mdx>
    <mdx n="0" f="v">
      <t c="3" si="227">
        <n x="225"/>
        <n x="579"/>
        <n x="179"/>
      </t>
    </mdx>
    <mdx n="0" f="v">
      <t c="3" si="227">
        <n x="225"/>
        <n x="353"/>
        <n x="179"/>
      </t>
    </mdx>
    <mdx n="0" f="v">
      <t c="3" si="227">
        <n x="225"/>
        <n x="347"/>
        <n x="179"/>
      </t>
    </mdx>
    <mdx n="0" f="v">
      <t c="3" si="227">
        <n x="225"/>
        <n x="589"/>
        <n x="179"/>
      </t>
    </mdx>
    <mdx n="0" f="v">
      <t c="3" si="227">
        <n x="225"/>
        <n x="591"/>
        <n x="179"/>
      </t>
    </mdx>
    <mdx n="0" f="v">
      <t c="3" si="227">
        <n x="225"/>
        <n x="569"/>
        <n x="179"/>
      </t>
    </mdx>
    <mdx n="0" f="v">
      <t c="3" si="227">
        <n x="225"/>
        <n x="571"/>
        <n x="179"/>
      </t>
    </mdx>
    <mdx n="0" f="v">
      <t c="3" si="227">
        <n x="225"/>
        <n x="580"/>
        <n x="179"/>
      </t>
    </mdx>
    <mdx n="0" f="v">
      <t c="3" si="227">
        <n x="225"/>
        <n x="581"/>
        <n x="179"/>
      </t>
    </mdx>
    <mdx n="0" f="v">
      <t c="3" si="227">
        <n x="225"/>
        <n x="565"/>
        <n x="179"/>
      </t>
    </mdx>
    <mdx n="0" f="v">
      <t c="3" si="227">
        <n x="225"/>
        <n x="566"/>
        <n x="179"/>
      </t>
    </mdx>
    <mdx n="0" f="v">
      <t c="3" si="227">
        <n x="225"/>
        <n x="567"/>
        <n x="179"/>
      </t>
    </mdx>
    <mdx n="0" f="v">
      <t c="3" si="227">
        <n x="225"/>
        <n x="568"/>
        <n x="179"/>
      </t>
    </mdx>
    <mdx n="0" f="v">
      <t c="3" si="227">
        <n x="225"/>
        <n x="600"/>
        <n x="179"/>
      </t>
    </mdx>
    <mdx n="0" f="v">
      <t c="3" si="227">
        <n x="225"/>
        <n x="590"/>
        <n x="179"/>
      </t>
    </mdx>
    <mdx n="0" f="v">
      <t c="3" si="227">
        <n x="225"/>
        <n x="592"/>
        <n x="179"/>
      </t>
    </mdx>
    <mdx n="0" f="v">
      <t c="3" si="227">
        <n x="225"/>
        <n x="593"/>
        <n x="179"/>
      </t>
    </mdx>
    <mdx n="0" f="v">
      <t c="3" si="227">
        <n x="225"/>
        <n x="594"/>
        <n x="179"/>
      </t>
    </mdx>
    <mdx n="0" f="v">
      <t c="3" si="227">
        <n x="225"/>
        <n x="595"/>
        <n x="179"/>
      </t>
    </mdx>
    <mdx n="0" f="v">
      <t c="3" si="227">
        <n x="225"/>
        <n x="596"/>
        <n x="179"/>
      </t>
    </mdx>
    <mdx n="0" f="v">
      <t c="3" si="227">
        <n x="225"/>
        <n x="601"/>
        <n x="179"/>
      </t>
    </mdx>
    <mdx n="0" f="v">
      <t c="3" si="227">
        <n x="225"/>
        <n x="599"/>
        <n x="179"/>
      </t>
    </mdx>
    <mdx n="0" f="v">
      <t c="3" si="227">
        <n x="225"/>
        <n x="582"/>
        <n x="179"/>
      </t>
    </mdx>
    <mdx n="0" f="v">
      <t c="3" si="227">
        <n x="225"/>
        <n x="620"/>
        <n x="179"/>
      </t>
    </mdx>
    <mdx n="0" f="v">
      <t c="3" si="227">
        <n x="225"/>
        <n x="584"/>
        <n x="179"/>
      </t>
    </mdx>
    <mdx n="0" f="v">
      <t c="3" si="227">
        <n x="225"/>
        <n x="587"/>
        <n x="179"/>
      </t>
    </mdx>
    <mdx n="0" f="v">
      <t c="3" si="227">
        <n x="225"/>
        <n x="586"/>
        <n x="179"/>
      </t>
    </mdx>
    <mdx n="0" f="v">
      <t c="3" si="227">
        <n x="225"/>
        <n x="583"/>
        <n x="179"/>
      </t>
    </mdx>
    <mdx n="0" f="v">
      <t c="3" si="227">
        <n x="225"/>
        <n x="555"/>
        <n x="179"/>
      </t>
    </mdx>
    <mdx n="0" f="v">
      <t c="3" si="227">
        <n x="225"/>
        <n x="570"/>
        <n x="179"/>
      </t>
    </mdx>
    <mdx n="0" f="v">
      <t c="3" si="227">
        <n x="225"/>
        <n x="574"/>
        <n x="179"/>
      </t>
    </mdx>
    <mdx n="0" f="v">
      <t c="3" si="227">
        <n x="225"/>
        <n x="585"/>
        <n x="179"/>
      </t>
    </mdx>
    <mdx n="0" f="v">
      <t c="3" si="227">
        <n x="225"/>
        <n x="641"/>
        <n x="179"/>
      </t>
    </mdx>
    <mdx n="0" f="v">
      <t c="3" si="227">
        <n x="225"/>
        <n x="588"/>
        <n x="179"/>
      </t>
    </mdx>
    <mdx n="0" f="v">
      <t c="3" si="227">
        <n x="225"/>
        <n x="613"/>
        <n x="179"/>
      </t>
    </mdx>
    <mdx n="0" f="v">
      <t c="3" si="227">
        <n x="225"/>
        <n x="597"/>
        <n x="179"/>
      </t>
    </mdx>
    <mdx n="0" f="v">
      <t c="3" si="227">
        <n x="225"/>
        <n x="615"/>
        <n x="179"/>
      </t>
    </mdx>
    <mdx n="0" f="v">
      <t c="3" si="227">
        <n x="225"/>
        <n x="598"/>
        <n x="179"/>
      </t>
    </mdx>
    <mdx n="0" f="v">
      <t c="3" si="227">
        <n x="225"/>
        <n x="609"/>
        <n x="179"/>
      </t>
    </mdx>
    <mdx n="0" f="v">
      <t c="3" si="227">
        <n x="225"/>
        <n x="610"/>
        <n x="179"/>
      </t>
    </mdx>
    <mdx n="0" f="v">
      <t c="3" si="227">
        <n x="225"/>
        <n x="611"/>
        <n x="179"/>
      </t>
    </mdx>
    <mdx n="0" f="v">
      <t c="3" si="227">
        <n x="225"/>
        <n x="612"/>
        <n x="179"/>
      </t>
    </mdx>
    <mdx n="0" f="v">
      <t c="3" si="227">
        <n x="225"/>
        <n x="616"/>
        <n x="179"/>
      </t>
    </mdx>
    <mdx n="0" f="v">
      <t c="3" si="227">
        <n x="225"/>
        <n x="608"/>
        <n x="179"/>
      </t>
    </mdx>
    <mdx n="0" f="v">
      <t c="3" si="227">
        <n x="225"/>
        <n x="630"/>
        <n x="179"/>
      </t>
    </mdx>
    <mdx n="0" f="v">
      <t c="3" si="227">
        <n x="225"/>
        <n x="635"/>
        <n x="179"/>
      </t>
    </mdx>
    <mdx n="0" f="v">
      <t c="3" si="227">
        <n x="225"/>
        <n x="617"/>
        <n x="179"/>
      </t>
    </mdx>
    <mdx n="0" f="v">
      <t c="3" si="227">
        <n x="225"/>
        <n x="614"/>
        <n x="179"/>
      </t>
    </mdx>
    <mdx n="0" f="v">
      <t c="3" si="227">
        <n x="225"/>
        <n x="602"/>
        <n x="179"/>
      </t>
    </mdx>
    <mdx n="0" f="v">
      <t c="3" si="227">
        <n x="225"/>
        <n x="603"/>
        <n x="179"/>
      </t>
    </mdx>
    <mdx n="0" f="v">
      <t c="3" si="227">
        <n x="225"/>
        <n x="604"/>
        <n x="179"/>
      </t>
    </mdx>
    <mdx n="0" f="v">
      <t c="3" si="227">
        <n x="225"/>
        <n x="605"/>
        <n x="179"/>
      </t>
    </mdx>
    <mdx n="0" f="v">
      <t c="3" si="227">
        <n x="225"/>
        <n x="618"/>
        <n x="179"/>
      </t>
    </mdx>
    <mdx n="0" f="v">
      <t c="3" si="227">
        <n x="225"/>
        <n x="619"/>
        <n x="179"/>
      </t>
    </mdx>
    <mdx n="0" f="v">
      <t c="3" si="227">
        <n x="225"/>
        <n x="639"/>
        <n x="179"/>
      </t>
    </mdx>
    <mdx n="0" f="v">
      <t c="3" si="227">
        <n x="225"/>
        <n x="644"/>
        <n x="179"/>
      </t>
    </mdx>
    <mdx n="0" f="v">
      <t c="3" si="227">
        <n x="225"/>
        <n x="636"/>
        <n x="179"/>
      </t>
    </mdx>
    <mdx n="0" f="v">
      <t c="3" si="227">
        <n x="225"/>
        <n x="637"/>
        <n x="179"/>
      </t>
    </mdx>
    <mdx n="0" f="v">
      <t c="3" si="227">
        <n x="225"/>
        <n x="645"/>
        <n x="179"/>
      </t>
    </mdx>
    <mdx n="0" f="v">
      <t c="3" si="227">
        <n x="225"/>
        <n x="647"/>
        <n x="179"/>
      </t>
    </mdx>
    <mdx n="0" f="v">
      <t c="3" si="227">
        <n x="225"/>
        <n x="646"/>
        <n x="179"/>
      </t>
    </mdx>
    <mdx n="0" f="v">
      <t c="3" si="227">
        <n x="225"/>
        <n x="640"/>
        <n x="179"/>
      </t>
    </mdx>
    <mdx n="0" f="v">
      <t c="3" si="227">
        <n x="225"/>
        <n x="606"/>
        <n x="179"/>
      </t>
    </mdx>
    <mdx n="0" f="v">
      <t c="3" si="227">
        <n x="225"/>
        <n x="628"/>
        <n x="179"/>
      </t>
    </mdx>
    <mdx n="0" f="v">
      <t c="3" si="227">
        <n x="225"/>
        <n x="649"/>
        <n x="179"/>
      </t>
    </mdx>
    <mdx n="0" f="v">
      <t c="3" si="227">
        <n x="225"/>
        <n x="625"/>
        <n x="179"/>
      </t>
    </mdx>
    <mdx n="0" f="v">
      <t c="3" si="227">
        <n x="225"/>
        <n x="607"/>
        <n x="179"/>
      </t>
    </mdx>
    <mdx n="0" f="v">
      <t c="3" si="227">
        <n x="225"/>
        <n x="650"/>
        <n x="179"/>
      </t>
    </mdx>
    <mdx n="0" f="v">
      <t c="3" si="227">
        <n x="225"/>
        <n x="621"/>
        <n x="179"/>
      </t>
    </mdx>
    <mdx n="0" f="v">
      <t c="3" si="227">
        <n x="225"/>
        <n x="622"/>
        <n x="179"/>
      </t>
    </mdx>
    <mdx n="0" f="v">
      <t c="3" si="227">
        <n x="225"/>
        <n x="623"/>
        <n x="179"/>
      </t>
    </mdx>
    <mdx n="0" f="v">
      <t c="3" si="227">
        <n x="225"/>
        <n x="624"/>
        <n x="179"/>
      </t>
    </mdx>
    <mdx n="0" f="v">
      <t c="3" si="227">
        <n x="225"/>
        <n x="627"/>
        <n x="179"/>
      </t>
    </mdx>
    <mdx n="0" f="v">
      <t c="3" si="227">
        <n x="225"/>
        <n x="633"/>
        <n x="179"/>
      </t>
    </mdx>
    <mdx n="0" f="v">
      <t c="3" si="227">
        <n x="225"/>
        <n x="632"/>
        <n x="179"/>
      </t>
    </mdx>
    <mdx n="0" f="v">
      <t c="3" si="227">
        <n x="225"/>
        <n x="643"/>
        <n x="179"/>
      </t>
    </mdx>
    <mdx n="0" f="v">
      <t c="3" si="227">
        <n x="225"/>
        <n x="648"/>
        <n x="179"/>
      </t>
    </mdx>
    <mdx n="0" f="v">
      <t c="3" si="227">
        <n x="225"/>
        <n x="651"/>
        <n x="179"/>
      </t>
    </mdx>
    <mdx n="0" f="v">
      <t c="3" si="227">
        <n x="225"/>
        <n x="652"/>
        <n x="179"/>
      </t>
    </mdx>
    <mdx n="0" f="v">
      <t c="3" si="227">
        <n x="225"/>
        <n x="653"/>
        <n x="179"/>
      </t>
    </mdx>
    <mdx n="0" f="v">
      <t c="3" si="227">
        <n x="225"/>
        <n x="654"/>
        <n x="179"/>
      </t>
    </mdx>
    <mdx n="0" f="v">
      <t c="3" si="227">
        <n x="225"/>
        <n x="642"/>
        <n x="179"/>
      </t>
    </mdx>
    <mdx n="0" f="v">
      <t c="3" si="227">
        <n x="225"/>
        <n x="629"/>
        <n x="179"/>
      </t>
    </mdx>
    <mdx n="0" f="v">
      <t c="3" si="227">
        <n x="225"/>
        <n x="626"/>
        <n x="179"/>
      </t>
    </mdx>
    <mdx n="0" f="v">
      <t c="3" si="227">
        <n x="225"/>
        <n x="631"/>
        <n x="179"/>
      </t>
    </mdx>
    <mdx n="0" f="v">
      <t c="3" si="227">
        <n x="225"/>
        <n x="634"/>
        <n x="179"/>
      </t>
    </mdx>
    <mdx n="0" f="v">
      <t c="3" si="227">
        <n x="225"/>
        <n x="638"/>
        <n x="179"/>
      </t>
    </mdx>
    <mdx n="0" f="v">
      <t c="3" si="227">
        <n x="225"/>
        <n x="655"/>
        <n x="179"/>
      </t>
    </mdx>
    <mdx n="0" f="v">
      <t c="3" si="227">
        <n x="225"/>
        <n x="322"/>
        <n x="160"/>
      </t>
    </mdx>
    <mdx n="0" f="v">
      <t c="3" si="227">
        <n x="225"/>
        <n x="321"/>
        <n x="160"/>
      </t>
    </mdx>
    <mdx n="0" f="v">
      <t c="3" si="227">
        <n x="225"/>
        <n x="308"/>
        <n x="160"/>
      </t>
    </mdx>
    <mdx n="0" f="v">
      <t c="3" si="227">
        <n x="225"/>
        <n x="324"/>
        <n x="160"/>
      </t>
    </mdx>
    <mdx n="0" f="v">
      <t c="3" si="227">
        <n x="225"/>
        <n x="556"/>
        <n x="160"/>
      </t>
    </mdx>
    <mdx n="0" f="v">
      <t c="3" si="227">
        <n x="225"/>
        <n x="300"/>
        <n x="160"/>
      </t>
    </mdx>
    <mdx n="0" f="v">
      <t c="3" si="227">
        <n x="225"/>
        <n x="296"/>
        <n x="160"/>
      </t>
    </mdx>
    <mdx n="0" f="v">
      <t c="3" si="227">
        <n x="225"/>
        <n x="295"/>
        <n x="160"/>
      </t>
    </mdx>
    <mdx n="0" f="v">
      <t c="3" si="227">
        <n x="225"/>
        <n x="557"/>
        <n x="160"/>
      </t>
    </mdx>
    <mdx n="0" f="v">
      <t c="3" si="227">
        <n x="225"/>
        <n x="551"/>
        <n x="160"/>
      </t>
    </mdx>
    <mdx n="0" f="v">
      <t c="3" si="227">
        <n x="225"/>
        <n x="333"/>
        <n x="160"/>
      </t>
    </mdx>
    <mdx n="0" f="v">
      <t c="3" si="227">
        <n x="225"/>
        <n x="550"/>
        <n x="160"/>
      </t>
    </mdx>
    <mdx n="0" f="v">
      <t c="3" si="227">
        <n x="225"/>
        <n x="549"/>
        <n x="160"/>
      </t>
    </mdx>
    <mdx n="0" f="v">
      <t c="3" si="227">
        <n x="225"/>
        <n x="558"/>
        <n x="160"/>
      </t>
    </mdx>
    <mdx n="0" f="v">
      <t c="3" si="227">
        <n x="225"/>
        <n x="559"/>
        <n x="160"/>
      </t>
    </mdx>
    <mdx n="0" f="v">
      <t c="3" si="227">
        <n x="225"/>
        <n x="560"/>
        <n x="160"/>
      </t>
    </mdx>
    <mdx n="0" f="v">
      <t c="3" si="227">
        <n x="225"/>
        <n x="561"/>
        <n x="160"/>
      </t>
    </mdx>
    <mdx n="0" f="v">
      <t c="3" si="227">
        <n x="225"/>
        <n x="562"/>
        <n x="160"/>
      </t>
    </mdx>
    <mdx n="0" f="v">
      <t c="3" si="227">
        <n x="225"/>
        <n x="341"/>
        <n x="160"/>
      </t>
    </mdx>
    <mdx n="0" f="v">
      <t c="3" si="227">
        <n x="225"/>
        <n x="298"/>
        <n x="160"/>
      </t>
    </mdx>
    <mdx n="0" f="v">
      <t c="3" si="227">
        <n x="225"/>
        <n x="575"/>
        <n x="160"/>
      </t>
    </mdx>
    <mdx n="0" f="v">
      <t c="3" si="227">
        <n x="225"/>
        <n x="564"/>
        <n x="160"/>
      </t>
    </mdx>
    <mdx n="0" f="v">
      <t c="3" si="227">
        <n x="225"/>
        <n x="552"/>
        <n x="160"/>
      </t>
    </mdx>
    <mdx n="0" f="v">
      <t c="3" si="227">
        <n x="225"/>
        <n x="354"/>
        <n x="160"/>
      </t>
    </mdx>
    <mdx n="0" f="v">
      <t c="3" si="227">
        <n x="225"/>
        <n x="340"/>
        <n x="160"/>
      </t>
    </mdx>
    <mdx n="0" f="v">
      <t c="3" si="227">
        <n x="225"/>
        <n x="580"/>
        <n x="160"/>
      </t>
    </mdx>
    <mdx n="0" f="v">
      <t c="3" si="227">
        <n x="225"/>
        <n x="581"/>
        <n x="160"/>
      </t>
    </mdx>
    <mdx n="0" f="v">
      <t c="3" si="227">
        <n x="225"/>
        <n x="576"/>
        <n x="160"/>
      </t>
    </mdx>
    <mdx n="0" f="v">
      <t c="3" si="227">
        <n x="225"/>
        <n x="577"/>
        <n x="160"/>
      </t>
    </mdx>
    <mdx n="0" f="v">
      <t c="3" si="227">
        <n x="225"/>
        <n x="578"/>
        <n x="160"/>
      </t>
    </mdx>
    <mdx n="0" f="v">
      <t c="3" si="227">
        <n x="225"/>
        <n x="579"/>
        <n x="160"/>
      </t>
    </mdx>
    <mdx n="0" f="v">
      <t c="3" si="227">
        <n x="225"/>
        <n x="353"/>
        <n x="160"/>
      </t>
    </mdx>
    <mdx n="0" f="v">
      <t c="3" si="227">
        <n x="225"/>
        <n x="347"/>
        <n x="160"/>
      </t>
    </mdx>
    <mdx n="0" f="v">
      <t c="3" si="227">
        <n x="225"/>
        <n x="590"/>
        <n x="160"/>
      </t>
    </mdx>
    <mdx n="0" f="v">
      <t c="3" si="227">
        <n x="225"/>
        <n x="569"/>
        <n x="160"/>
      </t>
    </mdx>
    <mdx n="0" f="v">
      <t c="3" si="227">
        <n x="225"/>
        <n x="572"/>
        <n x="160"/>
      </t>
    </mdx>
    <mdx n="0" f="v">
      <t c="3" si="227">
        <n x="225"/>
        <n x="573"/>
        <n x="160"/>
      </t>
    </mdx>
    <mdx n="0" f="v">
      <t c="3" si="227">
        <n x="225"/>
        <n x="565"/>
        <n x="160"/>
      </t>
    </mdx>
    <mdx n="0" f="v">
      <t c="3" si="227">
        <n x="225"/>
        <n x="566"/>
        <n x="160"/>
      </t>
    </mdx>
    <mdx n="0" f="v">
      <t c="3" si="227">
        <n x="225"/>
        <n x="567"/>
        <n x="160"/>
      </t>
    </mdx>
    <mdx n="0" f="v">
      <t c="3" si="227">
        <n x="225"/>
        <n x="568"/>
        <n x="160"/>
      </t>
    </mdx>
    <mdx n="0" f="v">
      <t c="3" si="227">
        <n x="225"/>
        <n x="571"/>
        <n x="160"/>
      </t>
    </mdx>
    <mdx n="0" f="v">
      <t c="3" si="227">
        <n x="225"/>
        <n x="589"/>
        <n x="160"/>
      </t>
    </mdx>
    <mdx n="0" f="v">
      <t c="3" si="227">
        <n x="225"/>
        <n x="591"/>
        <n x="160"/>
      </t>
    </mdx>
    <mdx n="0" f="v">
      <t c="3" si="227">
        <n x="225"/>
        <n x="592"/>
        <n x="160"/>
      </t>
    </mdx>
    <mdx n="0" f="v">
      <t c="3" si="227">
        <n x="225"/>
        <n x="593"/>
        <n x="160"/>
      </t>
    </mdx>
    <mdx n="0" f="v">
      <t c="3" si="227">
        <n x="225"/>
        <n x="594"/>
        <n x="160"/>
      </t>
    </mdx>
    <mdx n="0" f="v">
      <t c="3" si="227">
        <n x="225"/>
        <n x="595"/>
        <n x="160"/>
      </t>
    </mdx>
    <mdx n="0" f="v">
      <t c="3" si="227">
        <n x="225"/>
        <n x="596"/>
        <n x="160"/>
      </t>
    </mdx>
    <mdx n="0" f="v">
      <t c="3" si="227">
        <n x="225"/>
        <n x="597"/>
        <n x="160"/>
      </t>
    </mdx>
    <mdx n="0" f="v">
      <t c="3" si="227">
        <n x="225"/>
        <n x="600"/>
        <n x="160"/>
      </t>
    </mdx>
    <mdx n="0" f="v">
      <t c="3" si="227">
        <n x="225"/>
        <n x="599"/>
        <n x="160"/>
      </t>
    </mdx>
    <mdx n="0" f="v">
      <t c="3" si="227">
        <n x="225"/>
        <n x="601"/>
        <n x="160"/>
      </t>
    </mdx>
    <mdx n="0" f="v">
      <t c="3" si="227">
        <n x="225"/>
        <n x="582"/>
        <n x="160"/>
      </t>
    </mdx>
    <mdx n="0" f="v">
      <t c="3" si="227">
        <n x="225"/>
        <n x="619"/>
        <n x="160"/>
      </t>
    </mdx>
    <mdx n="0" f="v">
      <t c="3" si="227">
        <n x="225"/>
        <n x="583"/>
        <n x="160"/>
      </t>
    </mdx>
    <mdx n="0" f="v">
      <t c="3" si="227">
        <n x="225"/>
        <n x="555"/>
        <n x="160"/>
      </t>
    </mdx>
    <mdx n="0" f="v">
      <t c="3" si="227">
        <n x="225"/>
        <n x="570"/>
        <n x="160"/>
      </t>
    </mdx>
    <mdx n="0" f="v">
      <t c="3" si="227">
        <n x="225"/>
        <n x="574"/>
        <n x="160"/>
      </t>
    </mdx>
    <mdx n="0" f="v">
      <t c="3" si="227">
        <n x="225"/>
        <n x="584"/>
        <n x="160"/>
      </t>
    </mdx>
    <mdx n="0" f="v">
      <t c="3" si="227">
        <n x="225"/>
        <n x="585"/>
        <n x="160"/>
      </t>
    </mdx>
    <mdx n="0" f="v">
      <t c="3" si="227">
        <n x="225"/>
        <n x="586"/>
        <n x="160"/>
      </t>
    </mdx>
    <mdx n="0" f="v">
      <t c="3" si="227">
        <n x="225"/>
        <n x="587"/>
        <n x="160"/>
      </t>
    </mdx>
    <mdx n="0" f="v">
      <t c="3" si="227">
        <n x="225"/>
        <n x="614"/>
        <n x="160"/>
      </t>
    </mdx>
    <mdx n="0" f="v">
      <t c="3" si="227">
        <n x="225"/>
        <n x="588"/>
        <n x="160"/>
      </t>
    </mdx>
    <mdx n="0" f="v">
      <t c="3" si="227">
        <n x="225"/>
        <n x="613"/>
        <n x="160"/>
      </t>
    </mdx>
    <mdx n="0" f="v">
      <t c="3" si="227">
        <n x="225"/>
        <n x="640"/>
        <n x="160"/>
      </t>
    </mdx>
    <mdx n="0" f="v">
      <t c="3" si="227">
        <n x="225"/>
        <n x="598"/>
        <n x="160"/>
      </t>
    </mdx>
    <mdx n="0" f="v">
      <t c="3" si="227">
        <n x="225"/>
        <n x="609"/>
        <n x="160"/>
      </t>
    </mdx>
    <mdx n="0" f="v">
      <t c="3" si="227">
        <n x="225"/>
        <n x="610"/>
        <n x="160"/>
      </t>
    </mdx>
    <mdx n="0" f="v">
      <t c="3" si="227">
        <n x="225"/>
        <n x="611"/>
        <n x="160"/>
      </t>
    </mdx>
    <mdx n="0" f="v">
      <t c="3" si="227">
        <n x="225"/>
        <n x="612"/>
        <n x="160"/>
      </t>
    </mdx>
    <mdx n="0" f="v">
      <t c="3" si="227">
        <n x="225"/>
        <n x="615"/>
        <n x="160"/>
      </t>
    </mdx>
    <mdx n="0" f="v">
      <t c="3" si="227">
        <n x="225"/>
        <n x="635"/>
        <n x="160"/>
      </t>
    </mdx>
    <mdx n="0" f="v">
      <t c="3" si="227">
        <n x="225"/>
        <n x="616"/>
        <n x="160"/>
      </t>
    </mdx>
    <mdx n="0" f="v">
      <t c="3" si="227">
        <n x="225"/>
        <n x="620"/>
        <n x="160"/>
      </t>
    </mdx>
    <mdx n="0" f="v">
      <t c="3" si="227">
        <n x="225"/>
        <n x="633"/>
        <n x="160"/>
      </t>
    </mdx>
    <mdx n="0" f="v">
      <t c="3" si="227">
        <n x="225"/>
        <n x="608"/>
        <n x="160"/>
      </t>
    </mdx>
    <mdx n="0" f="v">
      <t c="3" si="227">
        <n x="225"/>
        <n x="602"/>
        <n x="160"/>
      </t>
    </mdx>
    <mdx n="0" f="v">
      <t c="3" si="227">
        <n x="225"/>
        <n x="603"/>
        <n x="160"/>
      </t>
    </mdx>
    <mdx n="0" f="v">
      <t c="3" si="227">
        <n x="225"/>
        <n x="604"/>
        <n x="160"/>
      </t>
    </mdx>
    <mdx n="0" f="v">
      <t c="3" si="227">
        <n x="225"/>
        <n x="605"/>
        <n x="160"/>
      </t>
    </mdx>
    <mdx n="0" f="v">
      <t c="3" si="227">
        <n x="225"/>
        <n x="617"/>
        <n x="160"/>
      </t>
    </mdx>
    <mdx n="0" f="v">
      <t c="3" si="227">
        <n x="225"/>
        <n x="618"/>
        <n x="160"/>
      </t>
    </mdx>
    <mdx n="0" f="v">
      <t c="3" si="227">
        <n x="225"/>
        <n x="632"/>
        <n x="160"/>
      </t>
    </mdx>
    <mdx n="0" f="v">
      <t c="3" si="227">
        <n x="225"/>
        <n x="643"/>
        <n x="160"/>
      </t>
    </mdx>
    <mdx n="0" f="v">
      <t c="3" si="227">
        <n x="225"/>
        <n x="649"/>
        <n x="160"/>
      </t>
    </mdx>
    <mdx n="0" f="v">
      <t c="3" si="227">
        <n x="225"/>
        <n x="636"/>
        <n x="160"/>
      </t>
    </mdx>
    <mdx n="0" f="v">
      <t c="3" si="227">
        <n x="225"/>
        <n x="637"/>
        <n x="160"/>
      </t>
    </mdx>
    <mdx n="0" f="v">
      <t c="3" si="227">
        <n x="225"/>
        <n x="639"/>
        <n x="160"/>
      </t>
    </mdx>
    <mdx n="0" f="v">
      <t c="3" si="227">
        <n x="225"/>
        <n x="607"/>
        <n x="160"/>
      </t>
    </mdx>
    <mdx n="0" f="v">
      <t c="3" si="227">
        <n x="225"/>
        <n x="644"/>
        <n x="160"/>
      </t>
    </mdx>
    <mdx n="0" f="v">
      <t c="3" si="227">
        <n x="225"/>
        <n x="641"/>
        <n x="160"/>
      </t>
    </mdx>
    <mdx n="0" f="v">
      <t c="3" si="227">
        <n x="225"/>
        <n x="650"/>
        <n x="160"/>
      </t>
    </mdx>
    <mdx n="0" f="v">
      <t c="3" si="227">
        <n x="225"/>
        <n x="648"/>
        <n x="160"/>
      </t>
    </mdx>
    <mdx n="0" f="v">
      <t c="3" si="227">
        <n x="225"/>
        <n x="606"/>
        <n x="160"/>
      </t>
    </mdx>
    <mdx n="0" f="v">
      <t c="3" si="227">
        <n x="225"/>
        <n x="645"/>
        <n x="160"/>
      </t>
    </mdx>
    <mdx n="0" f="v">
      <t c="3" si="227">
        <n x="225"/>
        <n x="630"/>
        <n x="160"/>
      </t>
    </mdx>
    <mdx n="0" f="v">
      <t c="3" si="227">
        <n x="225"/>
        <n x="621"/>
        <n x="160"/>
      </t>
    </mdx>
    <mdx n="0" f="v">
      <t c="3" si="227">
        <n x="225"/>
        <n x="622"/>
        <n x="160"/>
      </t>
    </mdx>
    <mdx n="0" f="v">
      <t c="3" si="227">
        <n x="225"/>
        <n x="623"/>
        <n x="160"/>
      </t>
    </mdx>
    <mdx n="0" f="v">
      <t c="3" si="227">
        <n x="225"/>
        <n x="624"/>
        <n x="160"/>
      </t>
    </mdx>
    <mdx n="0" f="v">
      <t c="3" si="227">
        <n x="225"/>
        <n x="625"/>
        <n x="160"/>
      </t>
    </mdx>
    <mdx n="0" f="v">
      <t c="3" si="227">
        <n x="225"/>
        <n x="628"/>
        <n x="160"/>
      </t>
    </mdx>
    <mdx n="0" f="v">
      <t c="3" si="227">
        <n x="225"/>
        <n x="627"/>
        <n x="160"/>
      </t>
    </mdx>
    <mdx n="0" f="v">
      <t c="3" si="227">
        <n x="225"/>
        <n x="646"/>
        <n x="160"/>
      </t>
    </mdx>
    <mdx n="0" f="v">
      <t c="3" si="227">
        <n x="225"/>
        <n x="647"/>
        <n x="160"/>
      </t>
    </mdx>
    <mdx n="0" f="v">
      <t c="3" si="227">
        <n x="225"/>
        <n x="651"/>
        <n x="160"/>
      </t>
    </mdx>
    <mdx n="0" f="v">
      <t c="3" si="227">
        <n x="225"/>
        <n x="652"/>
        <n x="160"/>
      </t>
    </mdx>
    <mdx n="0" f="v">
      <t c="3" si="227">
        <n x="225"/>
        <n x="653"/>
        <n x="160"/>
      </t>
    </mdx>
    <mdx n="0" f="v">
      <t c="3" si="227">
        <n x="225"/>
        <n x="654"/>
        <n x="160"/>
      </t>
    </mdx>
    <mdx n="0" f="v">
      <t c="3" si="227">
        <n x="225"/>
        <n x="642"/>
        <n x="160"/>
      </t>
    </mdx>
    <mdx n="0" f="v">
      <t c="3" si="227">
        <n x="225"/>
        <n x="629"/>
        <n x="160"/>
      </t>
    </mdx>
    <mdx n="0" f="v">
      <t c="3" si="227">
        <n x="225"/>
        <n x="626"/>
        <n x="160"/>
      </t>
    </mdx>
    <mdx n="0" f="v">
      <t c="3" si="227">
        <n x="225"/>
        <n x="631"/>
        <n x="160"/>
      </t>
    </mdx>
    <mdx n="0" f="v">
      <t c="3" si="227">
        <n x="225"/>
        <n x="634"/>
        <n x="160"/>
      </t>
    </mdx>
    <mdx n="0" f="v">
      <t c="3" si="227">
        <n x="225"/>
        <n x="638"/>
        <n x="160"/>
      </t>
    </mdx>
    <mdx n="0" f="v">
      <t c="3" si="227">
        <n x="225"/>
        <n x="655"/>
        <n x="160"/>
      </t>
    </mdx>
    <mdx n="0" f="v">
      <t c="3" si="227">
        <n x="225"/>
        <n x="321"/>
        <n x="161"/>
      </t>
    </mdx>
    <mdx n="0" f="v">
      <t c="3" si="227">
        <n x="225"/>
        <n x="334"/>
        <n x="161"/>
      </t>
    </mdx>
    <mdx n="0" f="v">
      <t c="3" si="227">
        <n x="225"/>
        <n x="352"/>
        <n x="161"/>
      </t>
    </mdx>
    <mdx n="0" f="v">
      <t c="3" si="227">
        <n x="225"/>
        <n x="302"/>
        <n x="161"/>
      </t>
    </mdx>
    <mdx n="0" f="v">
      <t c="3" si="227">
        <n x="225"/>
        <n x="342"/>
        <n x="161"/>
      </t>
    </mdx>
    <mdx n="0" f="v">
      <t c="3" si="227">
        <n x="225"/>
        <n x="332"/>
        <n x="161"/>
      </t>
    </mdx>
    <mdx n="0" f="v">
      <t c="3" si="227">
        <n x="225"/>
        <n x="331"/>
        <n x="161"/>
      </t>
    </mdx>
    <mdx n="0" f="v">
      <t c="3" si="227">
        <n x="225"/>
        <n x="349"/>
        <n x="161"/>
      </t>
    </mdx>
    <mdx n="0" f="v">
      <t c="3" si="227">
        <n x="225"/>
        <n x="553"/>
        <n x="161"/>
      </t>
    </mdx>
    <mdx n="0" f="v">
      <t c="3" si="227">
        <n x="225"/>
        <n x="330"/>
        <n x="161"/>
      </t>
    </mdx>
    <mdx n="0" f="v">
      <t c="3" si="227">
        <n x="225"/>
        <n x="351"/>
        <n x="161"/>
      </t>
    </mdx>
    <mdx n="0" f="v">
      <t c="3" si="227">
        <n x="225"/>
        <n x="554"/>
        <n x="161"/>
      </t>
    </mdx>
    <mdx n="0" f="v">
      <t c="3" si="227">
        <n x="225"/>
        <n x="295"/>
        <n x="161"/>
      </t>
    </mdx>
    <mdx n="0" f="v">
      <t c="3" si="227">
        <n x="225"/>
        <n x="552"/>
        <n x="161"/>
      </t>
    </mdx>
    <mdx n="0" f="v">
      <t c="3" si="227">
        <n x="225"/>
        <n x="563"/>
        <n x="161"/>
      </t>
    </mdx>
    <mdx n="0" f="v">
      <t c="3" si="227">
        <n x="225"/>
        <n x="556"/>
        <n x="161"/>
      </t>
    </mdx>
    <mdx n="0" f="v">
      <t c="3" si="227">
        <n x="225"/>
        <n x="551"/>
        <n x="161"/>
      </t>
    </mdx>
    <mdx n="0" f="v">
      <t c="3" si="227">
        <n x="225"/>
        <n x="333"/>
        <n x="161"/>
      </t>
    </mdx>
    <mdx n="0" f="v">
      <t c="3" si="227">
        <n x="225"/>
        <n x="550"/>
        <n x="161"/>
      </t>
    </mdx>
    <mdx n="0" f="v">
      <t c="3" si="227">
        <n x="225"/>
        <n x="549"/>
        <n x="161"/>
      </t>
    </mdx>
    <mdx n="0" f="v">
      <t c="3" si="227">
        <n x="225"/>
        <n x="558"/>
        <n x="161"/>
      </t>
    </mdx>
    <mdx n="0" f="v">
      <t c="3" si="227">
        <n x="225"/>
        <n x="559"/>
        <n x="161"/>
      </t>
    </mdx>
    <mdx n="0" f="v">
      <t c="3" si="227">
        <n x="225"/>
        <n x="560"/>
        <n x="161"/>
      </t>
    </mdx>
    <mdx n="0" f="v">
      <t c="3" si="227">
        <n x="225"/>
        <n x="561"/>
        <n x="161"/>
      </t>
    </mdx>
    <mdx n="0" f="v">
      <t c="3" si="227">
        <n x="225"/>
        <n x="562"/>
        <n x="161"/>
      </t>
    </mdx>
    <mdx n="0" f="v">
      <t c="3" si="227">
        <n x="225"/>
        <n x="341"/>
        <n x="161"/>
      </t>
    </mdx>
    <mdx n="0" f="v">
      <t c="3" si="227">
        <n x="225"/>
        <n x="300"/>
        <n x="161"/>
      </t>
    </mdx>
    <mdx n="0" f="v">
      <t c="3" si="227">
        <n x="225"/>
        <n x="575"/>
        <n x="161"/>
      </t>
    </mdx>
    <mdx n="0" f="v">
      <t c="3" si="227">
        <n x="225"/>
        <n x="296"/>
        <n x="161"/>
      </t>
    </mdx>
    <mdx n="0" f="v">
      <t c="3" si="227">
        <n x="225"/>
        <n x="354"/>
        <n x="161"/>
      </t>
    </mdx>
    <mdx n="0" f="v">
      <t c="3" si="227">
        <n x="225"/>
        <n x="564"/>
        <n x="161"/>
      </t>
    </mdx>
    <mdx n="0" f="v">
      <t c="3" si="227">
        <n x="225"/>
        <n x="580"/>
        <n x="161"/>
      </t>
    </mdx>
    <mdx n="0" f="v">
      <t c="3" si="227">
        <n x="225"/>
        <n x="581"/>
        <n x="161"/>
      </t>
    </mdx>
    <mdx n="0" f="v">
      <t c="3" si="227">
        <n x="225"/>
        <n x="582"/>
        <n x="161"/>
      </t>
    </mdx>
    <mdx n="0" f="v">
      <t c="3" si="227">
        <n x="225"/>
        <n x="576"/>
        <n x="161"/>
      </t>
    </mdx>
    <mdx n="0" f="v">
      <t c="3" si="227">
        <n x="225"/>
        <n x="577"/>
        <n x="161"/>
      </t>
    </mdx>
    <mdx n="0" f="v">
      <t c="3" si="227">
        <n x="225"/>
        <n x="578"/>
        <n x="161"/>
      </t>
    </mdx>
    <mdx n="0" f="v">
      <t c="3" si="227">
        <n x="225"/>
        <n x="579"/>
        <n x="161"/>
      </t>
    </mdx>
    <mdx n="0" f="v">
      <t c="3" si="227">
        <n x="225"/>
        <n x="353"/>
        <n x="161"/>
      </t>
    </mdx>
    <mdx n="0" f="v">
      <t c="3" si="227">
        <n x="225"/>
        <n x="347"/>
        <n x="161"/>
      </t>
    </mdx>
    <mdx n="0" f="v">
      <t c="3" si="227">
        <n x="225"/>
        <n x="340"/>
        <n x="161"/>
      </t>
    </mdx>
    <mdx n="0" f="v">
      <t c="3" si="227">
        <n x="225"/>
        <n x="571"/>
        <n x="161"/>
      </t>
    </mdx>
    <mdx n="0" f="v">
      <t c="3" si="227">
        <n x="225"/>
        <n x="590"/>
        <n x="161"/>
      </t>
    </mdx>
    <mdx n="0" f="v">
      <t c="3" si="227">
        <n x="225"/>
        <n x="617"/>
        <n x="161"/>
      </t>
    </mdx>
    <mdx n="0" f="v">
      <t c="3" si="227">
        <n x="225"/>
        <n x="572"/>
        <n x="161"/>
      </t>
    </mdx>
    <mdx n="0" f="v">
      <t c="3" si="227">
        <n x="225"/>
        <n x="573"/>
        <n x="161"/>
      </t>
    </mdx>
    <mdx n="0" f="v">
      <t c="3" si="227">
        <n x="225"/>
        <n x="585"/>
        <n x="161"/>
      </t>
    </mdx>
    <mdx n="0" f="v">
      <t c="3" si="227">
        <n x="225"/>
        <n x="565"/>
        <n x="161"/>
      </t>
    </mdx>
    <mdx n="0" f="v">
      <t c="3" si="227">
        <n x="225"/>
        <n x="566"/>
        <n x="161"/>
      </t>
    </mdx>
    <mdx n="0" f="v">
      <t c="3" si="227">
        <n x="225"/>
        <n x="567"/>
        <n x="161"/>
      </t>
    </mdx>
    <mdx n="0" f="v">
      <t c="3" si="227">
        <n x="225"/>
        <n x="568"/>
        <n x="161"/>
      </t>
    </mdx>
    <mdx n="0" f="v">
      <t c="3" si="227">
        <n x="225"/>
        <n x="569"/>
        <n x="161"/>
      </t>
    </mdx>
    <mdx n="0" f="v">
      <t c="3" si="227">
        <n x="225"/>
        <n x="589"/>
        <n x="161"/>
      </t>
    </mdx>
    <mdx n="0" f="v">
      <t c="3" si="227">
        <n x="225"/>
        <n x="591"/>
        <n x="161"/>
      </t>
    </mdx>
    <mdx n="0" f="v">
      <t c="3" si="227">
        <n x="225"/>
        <n x="592"/>
        <n x="161"/>
      </t>
    </mdx>
    <mdx n="0" f="v">
      <t c="3" si="227">
        <n x="225"/>
        <n x="593"/>
        <n x="161"/>
      </t>
    </mdx>
    <mdx n="0" f="v">
      <t c="3" si="227">
        <n x="225"/>
        <n x="594"/>
        <n x="161"/>
      </t>
    </mdx>
    <mdx n="0" f="v">
      <t c="3" si="227">
        <n x="225"/>
        <n x="595"/>
        <n x="161"/>
      </t>
    </mdx>
    <mdx n="0" f="v">
      <t c="3" si="227">
        <n x="225"/>
        <n x="596"/>
        <n x="161"/>
      </t>
    </mdx>
    <mdx n="0" f="v">
      <t c="3" si="227">
        <n x="225"/>
        <n x="588"/>
        <n x="161"/>
      </t>
    </mdx>
    <mdx n="0" f="v">
      <t c="3" si="227">
        <n x="225"/>
        <n x="584"/>
        <n x="161"/>
      </t>
    </mdx>
    <mdx n="0" f="v">
      <t c="3" si="227">
        <n x="225"/>
        <n x="586"/>
        <n x="161"/>
      </t>
    </mdx>
    <mdx n="0" f="v">
      <t c="3" si="227">
        <n x="225"/>
        <n x="587"/>
        <n x="161"/>
      </t>
    </mdx>
    <mdx n="0" f="v">
      <t c="3" si="227">
        <n x="225"/>
        <n x="583"/>
        <n x="161"/>
      </t>
    </mdx>
    <mdx n="0" f="v">
      <t c="3" si="227">
        <n x="225"/>
        <n x="555"/>
        <n x="161"/>
      </t>
    </mdx>
    <mdx n="0" f="v">
      <t c="3" si="227">
        <n x="225"/>
        <n x="570"/>
        <n x="161"/>
      </t>
    </mdx>
    <mdx n="0" f="v">
      <t c="3" si="227">
        <n x="225"/>
        <n x="574"/>
        <n x="161"/>
      </t>
    </mdx>
    <mdx n="0" f="v">
      <t c="3" si="227">
        <n x="225"/>
        <n x="599"/>
        <n x="161"/>
      </t>
    </mdx>
    <mdx n="0" f="v">
      <t c="3" si="227">
        <n x="225"/>
        <n x="597"/>
        <n x="161"/>
      </t>
    </mdx>
    <mdx n="0" f="v">
      <t c="3" si="227">
        <n x="225"/>
        <n x="600"/>
        <n x="161"/>
      </t>
    </mdx>
    <mdx n="0" f="v">
      <t c="3" si="227">
        <n x="225"/>
        <n x="601"/>
        <n x="161"/>
      </t>
    </mdx>
    <mdx n="0" f="v">
      <t c="3" si="227">
        <n x="225"/>
        <n x="618"/>
        <n x="161"/>
      </t>
    </mdx>
    <mdx n="0" f="v">
      <t c="3" si="227">
        <n x="225"/>
        <n x="620"/>
        <n x="161"/>
      </t>
    </mdx>
    <mdx n="0" f="v">
      <t c="3" si="227">
        <n x="225"/>
        <n x="598"/>
        <n x="161"/>
      </t>
    </mdx>
    <mdx n="0" f="v">
      <t c="3" si="227">
        <n x="225"/>
        <n x="609"/>
        <n x="161"/>
      </t>
    </mdx>
    <mdx n="0" f="v">
      <t c="3" si="227">
        <n x="225"/>
        <n x="610"/>
        <n x="161"/>
      </t>
    </mdx>
    <mdx n="0" f="v">
      <t c="3" si="227">
        <n x="225"/>
        <n x="611"/>
        <n x="161"/>
      </t>
    </mdx>
    <mdx n="0" f="v">
      <t c="3" si="227">
        <n x="225"/>
        <n x="612"/>
        <n x="161"/>
      </t>
    </mdx>
    <mdx n="0" f="v">
      <t c="3" si="227">
        <n x="225"/>
        <n x="619"/>
        <n x="161"/>
      </t>
    </mdx>
    <mdx n="0" f="v">
      <t c="3" si="227">
        <n x="225"/>
        <n x="625"/>
        <n x="161"/>
      </t>
    </mdx>
    <mdx n="0" f="v">
      <t c="3" si="227">
        <n x="225"/>
        <n x="613"/>
        <n x="161"/>
      </t>
    </mdx>
    <mdx n="0" f="v">
      <t c="3" si="227">
        <n x="225"/>
        <n x="608"/>
        <n x="161"/>
      </t>
    </mdx>
    <mdx n="0" f="v">
      <t c="3" si="227">
        <n x="225"/>
        <n x="615"/>
        <n x="161"/>
      </t>
    </mdx>
    <mdx n="0" f="v">
      <t c="3" si="227">
        <n x="225"/>
        <n x="616"/>
        <n x="161"/>
      </t>
    </mdx>
    <mdx n="0" f="v">
      <t c="3" si="227">
        <n x="225"/>
        <n x="602"/>
        <n x="161"/>
      </t>
    </mdx>
    <mdx n="0" f="v">
      <t c="3" si="227">
        <n x="225"/>
        <n x="603"/>
        <n x="161"/>
      </t>
    </mdx>
    <mdx n="0" f="v">
      <t c="3" si="227">
        <n x="225"/>
        <n x="604"/>
        <n x="161"/>
      </t>
    </mdx>
    <mdx n="0" f="v">
      <t c="3" si="227">
        <n x="225"/>
        <n x="605"/>
        <n x="161"/>
      </t>
    </mdx>
    <mdx n="0" f="v">
      <t c="3" si="227">
        <n x="225"/>
        <n x="614"/>
        <n x="161"/>
      </t>
    </mdx>
    <mdx n="0" f="v">
      <t c="3" si="227">
        <n x="225"/>
        <n x="635"/>
        <n x="161"/>
      </t>
    </mdx>
    <mdx n="0" f="v">
      <t c="3" si="227">
        <n x="225"/>
        <n x="627"/>
        <n x="161"/>
      </t>
    </mdx>
    <mdx n="0" f="v">
      <t c="3" si="227">
        <n x="225"/>
        <n x="645"/>
        <n x="161"/>
      </t>
    </mdx>
    <mdx n="0" f="v">
      <t c="3" si="227">
        <n x="225"/>
        <n x="641"/>
        <n x="161"/>
      </t>
    </mdx>
    <mdx n="0" f="v">
      <t c="3" si="227">
        <n x="225"/>
        <n x="647"/>
        <n x="161"/>
      </t>
    </mdx>
    <mdx n="0" f="v">
      <t c="3" si="227">
        <n x="225"/>
        <n x="636"/>
        <n x="161"/>
      </t>
    </mdx>
    <mdx n="0" f="v">
      <t c="3" si="227">
        <n x="225"/>
        <n x="637"/>
        <n x="161"/>
      </t>
    </mdx>
    <mdx n="0" f="v">
      <t c="3" si="227">
        <n x="225"/>
        <n x="632"/>
        <n x="161"/>
      </t>
    </mdx>
    <mdx n="0" f="v">
      <t c="3" si="227">
        <n x="225"/>
        <n x="628"/>
        <n x="161"/>
      </t>
    </mdx>
    <mdx n="0" f="v">
      <t c="3" si="227">
        <n x="225"/>
        <n x="640"/>
        <n x="161"/>
      </t>
    </mdx>
    <mdx n="0" f="v">
      <t c="3" si="227">
        <n x="225"/>
        <n x="649"/>
        <n x="161"/>
      </t>
    </mdx>
    <mdx n="0" f="v">
      <t c="3" si="227">
        <n x="225"/>
        <n x="639"/>
        <n x="161"/>
      </t>
    </mdx>
    <mdx n="0" f="v">
      <t c="3" si="227">
        <n x="225"/>
        <n x="633"/>
        <n x="161"/>
      </t>
    </mdx>
    <mdx n="0" f="v">
      <t c="3" si="227">
        <n x="225"/>
        <n x="607"/>
        <n x="161"/>
      </t>
    </mdx>
    <mdx n="0" f="v">
      <t c="3" si="227">
        <n x="225"/>
        <n x="643"/>
        <n x="161"/>
      </t>
    </mdx>
    <mdx n="0" f="v">
      <t c="3" si="227">
        <n x="225"/>
        <n x="621"/>
        <n x="161"/>
      </t>
    </mdx>
    <mdx n="0" f="v">
      <t c="3" si="227">
        <n x="225"/>
        <n x="622"/>
        <n x="161"/>
      </t>
    </mdx>
    <mdx n="0" f="v">
      <t c="3" si="227">
        <n x="225"/>
        <n x="623"/>
        <n x="161"/>
      </t>
    </mdx>
    <mdx n="0" f="v">
      <t c="3" si="227">
        <n x="225"/>
        <n x="624"/>
        <n x="161"/>
      </t>
    </mdx>
    <mdx n="0" f="v">
      <t c="3" si="227">
        <n x="225"/>
        <n x="648"/>
        <n x="161"/>
      </t>
    </mdx>
    <mdx n="0" f="v">
      <t c="3" si="227">
        <n x="225"/>
        <n x="606"/>
        <n x="161"/>
      </t>
    </mdx>
    <mdx n="0" f="v">
      <t c="3" si="227">
        <n x="225"/>
        <n x="644"/>
        <n x="161"/>
      </t>
    </mdx>
    <mdx n="0" f="v">
      <t c="3" si="227">
        <n x="225"/>
        <n x="646"/>
        <n x="161"/>
      </t>
    </mdx>
    <mdx n="0" f="v">
      <t c="3" si="227">
        <n x="225"/>
        <n x="630"/>
        <n x="161"/>
      </t>
    </mdx>
    <mdx n="0" f="v">
      <t c="3" si="227">
        <n x="225"/>
        <n x="650"/>
        <n x="161"/>
      </t>
    </mdx>
    <mdx n="0" f="v">
      <t c="3" si="227">
        <n x="225"/>
        <n x="651"/>
        <n x="161"/>
      </t>
    </mdx>
    <mdx n="0" f="v">
      <t c="3" si="227">
        <n x="225"/>
        <n x="652"/>
        <n x="161"/>
      </t>
    </mdx>
    <mdx n="0" f="v">
      <t c="3" si="227">
        <n x="225"/>
        <n x="653"/>
        <n x="161"/>
      </t>
    </mdx>
    <mdx n="0" f="v">
      <t c="3" si="227">
        <n x="225"/>
        <n x="654"/>
        <n x="161"/>
      </t>
    </mdx>
    <mdx n="0" f="v">
      <t c="3" si="227">
        <n x="225"/>
        <n x="642"/>
        <n x="161"/>
      </t>
    </mdx>
    <mdx n="0" f="v">
      <t c="3" si="227">
        <n x="225"/>
        <n x="629"/>
        <n x="161"/>
      </t>
    </mdx>
    <mdx n="0" f="v">
      <t c="3" si="227">
        <n x="225"/>
        <n x="626"/>
        <n x="161"/>
      </t>
    </mdx>
    <mdx n="0" f="v">
      <t c="3" si="227">
        <n x="225"/>
        <n x="631"/>
        <n x="161"/>
      </t>
    </mdx>
    <mdx n="0" f="v">
      <t c="3" si="227">
        <n x="225"/>
        <n x="634"/>
        <n x="161"/>
      </t>
    </mdx>
    <mdx n="0" f="v">
      <t c="3" si="227">
        <n x="225"/>
        <n x="638"/>
        <n x="161"/>
      </t>
    </mdx>
    <mdx n="0" f="v">
      <t c="3" si="227">
        <n x="225"/>
        <n x="655"/>
        <n x="161"/>
      </t>
    </mdx>
    <mdx n="0" f="v">
      <t c="3" si="227">
        <n x="225"/>
        <n x="321"/>
        <n x="162"/>
      </t>
    </mdx>
    <mdx n="0" f="v">
      <t c="3" si="227">
        <n x="225"/>
        <n x="325"/>
        <n x="162"/>
      </t>
    </mdx>
    <mdx n="0" f="v">
      <t c="3" si="227">
        <n x="225"/>
        <n x="339"/>
        <n x="162"/>
      </t>
    </mdx>
    <mdx n="0" f="v">
      <t c="3" si="227">
        <n x="225"/>
        <n x="343"/>
        <n x="162"/>
      </t>
    </mdx>
    <mdx n="0" f="v">
      <t c="3" si="227">
        <n x="225"/>
        <n x="323"/>
        <n x="162"/>
      </t>
    </mdx>
    <mdx n="0" f="v">
      <t c="3" si="227">
        <n x="225"/>
        <n x="286"/>
        <n x="162"/>
      </t>
    </mdx>
    <mdx n="0" f="v">
      <t c="3" si="227">
        <n x="225"/>
        <n x="282"/>
        <n x="162"/>
      </t>
    </mdx>
    <mdx n="0" f="v">
      <t c="3" si="227">
        <n x="225"/>
        <n x="564"/>
        <n x="162"/>
      </t>
    </mdx>
    <mdx n="0" f="v">
      <t c="3" si="227">
        <n x="225"/>
        <n x="300"/>
        <n x="162"/>
      </t>
    </mdx>
    <mdx n="0" f="v">
      <t c="3" si="227">
        <n x="225"/>
        <n x="296"/>
        <n x="162"/>
      </t>
    </mdx>
    <mdx n="0" f="v">
      <t c="3" si="227">
        <n x="225"/>
        <n x="557"/>
        <n x="162"/>
      </t>
    </mdx>
    <mdx n="0" f="v">
      <t c="3" si="227">
        <n x="225"/>
        <n x="551"/>
        <n x="162"/>
      </t>
    </mdx>
    <mdx n="0" f="v">
      <t c="3" si="227">
        <n x="225"/>
        <n x="333"/>
        <n x="162"/>
      </t>
    </mdx>
    <mdx n="0" f="v">
      <t c="3" si="227">
        <n x="225"/>
        <n x="550"/>
        <n x="162"/>
      </t>
    </mdx>
    <mdx n="0" f="v">
      <t c="3" si="227">
        <n x="225"/>
        <n x="549"/>
        <n x="162"/>
      </t>
    </mdx>
    <mdx n="0" f="v">
      <t c="3" si="227">
        <n x="225"/>
        <n x="558"/>
        <n x="162"/>
      </t>
    </mdx>
    <mdx n="0" f="v">
      <t c="3" si="227">
        <n x="225"/>
        <n x="559"/>
        <n x="162"/>
      </t>
    </mdx>
    <mdx n="0" f="v">
      <t c="3" si="227">
        <n x="225"/>
        <n x="560"/>
        <n x="162"/>
      </t>
    </mdx>
    <mdx n="0" f="v">
      <t c="3" si="227">
        <n x="225"/>
        <n x="561"/>
        <n x="162"/>
      </t>
    </mdx>
    <mdx n="0" f="v">
      <t c="3" si="227">
        <n x="225"/>
        <n x="562"/>
        <n x="162"/>
      </t>
    </mdx>
    <mdx n="0" f="v">
      <t c="3" si="227">
        <n x="225"/>
        <n x="341"/>
        <n x="162"/>
      </t>
    </mdx>
    <mdx n="0" f="v">
      <t c="3" si="227">
        <n x="225"/>
        <n x="298"/>
        <n x="162"/>
      </t>
    </mdx>
    <mdx n="0" f="v">
      <t c="3" si="227">
        <n x="225"/>
        <n x="563"/>
        <n x="162"/>
      </t>
    </mdx>
    <mdx n="0" f="v">
      <t c="3" si="227">
        <n x="225"/>
        <n x="556"/>
        <n x="162"/>
      </t>
    </mdx>
    <mdx n="0" f="v">
      <t c="3" si="227">
        <n x="225"/>
        <n x="552"/>
        <n x="162"/>
      </t>
    </mdx>
    <mdx n="0" f="v">
      <t c="3" si="227">
        <n x="225"/>
        <n x="295"/>
        <n x="162"/>
      </t>
    </mdx>
    <mdx n="0" f="v">
      <t c="3" si="227">
        <n x="225"/>
        <n x="354"/>
        <n x="162"/>
      </t>
    </mdx>
    <mdx n="0" f="v">
      <t c="3" si="227">
        <n x="225"/>
        <n x="569"/>
        <n x="162"/>
      </t>
    </mdx>
    <mdx n="0" f="v">
      <t c="3" si="227">
        <n x="225"/>
        <n x="580"/>
        <n x="162"/>
      </t>
    </mdx>
    <mdx n="0" f="v">
      <t c="3" si="227">
        <n x="225"/>
        <n x="581"/>
        <n x="162"/>
      </t>
    </mdx>
    <mdx n="0" f="v">
      <t c="3" si="227">
        <n x="225"/>
        <n x="576"/>
        <n x="162"/>
      </t>
    </mdx>
    <mdx n="0" f="v">
      <t c="3" si="227">
        <n x="225"/>
        <n x="577"/>
        <n x="162"/>
      </t>
    </mdx>
    <mdx n="0" f="v">
      <t c="3" si="227">
        <n x="225"/>
        <n x="578"/>
        <n x="162"/>
      </t>
    </mdx>
    <mdx n="0" f="v">
      <t c="3" si="227">
        <n x="225"/>
        <n x="579"/>
        <n x="162"/>
      </t>
    </mdx>
    <mdx n="0" f="v">
      <t c="3" si="227">
        <n x="225"/>
        <n x="353"/>
        <n x="162"/>
      </t>
    </mdx>
    <mdx n="0" f="v">
      <t c="3" si="227">
        <n x="225"/>
        <n x="347"/>
        <n x="162"/>
      </t>
    </mdx>
    <mdx n="0" f="v">
      <t c="3" si="227">
        <n x="225"/>
        <n x="590"/>
        <n x="162"/>
      </t>
    </mdx>
    <mdx n="0" f="v">
      <t c="3" si="227">
        <n x="225"/>
        <n x="340"/>
        <n x="162"/>
      </t>
    </mdx>
    <mdx n="0" f="v">
      <t c="3" si="227">
        <n x="225"/>
        <n x="572"/>
        <n x="162"/>
      </t>
    </mdx>
    <mdx n="0" f="v">
      <t c="3" si="227">
        <n x="225"/>
        <n x="573"/>
        <n x="162"/>
      </t>
    </mdx>
    <mdx n="0" f="v">
      <t c="3" si="227">
        <n x="225"/>
        <n x="565"/>
        <n x="162"/>
      </t>
    </mdx>
    <mdx n="0" f="v">
      <t c="3" si="227">
        <n x="225"/>
        <n x="566"/>
        <n x="162"/>
      </t>
    </mdx>
    <mdx n="0" f="v">
      <t c="3" si="227">
        <n x="225"/>
        <n x="567"/>
        <n x="162"/>
      </t>
    </mdx>
    <mdx n="0" f="v">
      <t c="3" si="227">
        <n x="225"/>
        <n x="568"/>
        <n x="162"/>
      </t>
    </mdx>
    <mdx n="0" f="v">
      <t c="3" si="227">
        <n x="225"/>
        <n x="571"/>
        <n x="162"/>
      </t>
    </mdx>
    <mdx n="0" f="v">
      <t c="3" si="227">
        <n x="225"/>
        <n x="589"/>
        <n x="162"/>
      </t>
    </mdx>
    <mdx n="0" f="v">
      <t c="3" si="227">
        <n x="225"/>
        <n x="591"/>
        <n x="162"/>
      </t>
    </mdx>
    <mdx n="0" f="v">
      <t c="3" si="227">
        <n x="225"/>
        <n x="592"/>
        <n x="162"/>
      </t>
    </mdx>
    <mdx n="0" f="v">
      <t c="3" si="227">
        <n x="225"/>
        <n x="593"/>
        <n x="162"/>
      </t>
    </mdx>
    <mdx n="0" f="v">
      <t c="3" si="227">
        <n x="225"/>
        <n x="594"/>
        <n x="162"/>
      </t>
    </mdx>
    <mdx n="0" f="v">
      <t c="3" si="227">
        <n x="225"/>
        <n x="595"/>
        <n x="162"/>
      </t>
    </mdx>
    <mdx n="0" f="v">
      <t c="3" si="227">
        <n x="225"/>
        <n x="596"/>
        <n x="162"/>
      </t>
    </mdx>
    <mdx n="0" f="v">
      <t c="3" si="227">
        <n x="225"/>
        <n x="597"/>
        <n x="162"/>
      </t>
    </mdx>
    <mdx n="0" f="v">
      <t c="3" si="227">
        <n x="225"/>
        <n x="585"/>
        <n x="162"/>
      </t>
    </mdx>
    <mdx n="0" f="v">
      <t c="3" si="227">
        <n x="225"/>
        <n x="600"/>
        <n x="162"/>
      </t>
    </mdx>
    <mdx n="0" f="v">
      <t c="3" si="227">
        <n x="225"/>
        <n x="587"/>
        <n x="162"/>
      </t>
    </mdx>
    <mdx n="0" f="v">
      <t c="3" si="227">
        <n x="225"/>
        <n x="588"/>
        <n x="162"/>
      </t>
    </mdx>
    <mdx n="0" f="v">
      <t c="3" si="227">
        <n x="225"/>
        <n x="601"/>
        <n x="162"/>
      </t>
    </mdx>
    <mdx n="0" f="v">
      <t c="3" si="227">
        <n x="225"/>
        <n x="582"/>
        <n x="162"/>
      </t>
    </mdx>
    <mdx n="0" f="v">
      <t c="3" si="227">
        <n x="225"/>
        <n x="583"/>
        <n x="162"/>
      </t>
    </mdx>
    <mdx n="0" f="v">
      <t c="3" si="227">
        <n x="225"/>
        <n x="555"/>
        <n x="162"/>
      </t>
    </mdx>
    <mdx n="0" f="v">
      <t c="3" si="227">
        <n x="225"/>
        <n x="570"/>
        <n x="162"/>
      </t>
    </mdx>
    <mdx n="0" f="v">
      <t c="3" si="227">
        <n x="225"/>
        <n x="574"/>
        <n x="162"/>
      </t>
    </mdx>
    <mdx n="0" f="v">
      <t c="3" si="227">
        <n x="225"/>
        <n x="584"/>
        <n x="162"/>
      </t>
    </mdx>
    <mdx n="0" f="v">
      <t c="3" si="227">
        <n x="225"/>
        <n x="633"/>
        <n x="162"/>
      </t>
    </mdx>
    <mdx n="0" f="v">
      <t c="3" si="227">
        <n x="225"/>
        <n x="586"/>
        <n x="162"/>
      </t>
    </mdx>
    <mdx n="0" f="v">
      <t c="3" si="227">
        <n x="225"/>
        <n x="599"/>
        <n x="162"/>
      </t>
    </mdx>
    <mdx n="0" f="v">
      <t c="3" si="227">
        <n x="225"/>
        <n x="608"/>
        <n x="162"/>
      </t>
    </mdx>
    <mdx n="0" f="v">
      <t c="3" si="227">
        <n x="225"/>
        <n x="598"/>
        <n x="162"/>
      </t>
    </mdx>
    <mdx n="0" f="v">
      <t c="3" si="227">
        <n x="225"/>
        <n x="609"/>
        <n x="162"/>
      </t>
    </mdx>
    <mdx n="0" f="v">
      <t c="3" si="227">
        <n x="225"/>
        <n x="610"/>
        <n x="162"/>
      </t>
    </mdx>
    <mdx n="0" f="v">
      <t c="3" si="227">
        <n x="225"/>
        <n x="611"/>
        <n x="162"/>
      </t>
    </mdx>
    <mdx n="0" f="v">
      <t c="3" si="227">
        <n x="225"/>
        <n x="612"/>
        <n x="162"/>
      </t>
    </mdx>
    <mdx n="0" f="v">
      <t c="3" si="227">
        <n x="225"/>
        <n x="617"/>
        <n x="162"/>
      </t>
    </mdx>
    <mdx n="0" f="v">
      <t c="3" si="227">
        <n x="225"/>
        <n x="635"/>
        <n x="162"/>
      </t>
    </mdx>
    <mdx n="0" f="v">
      <t c="3" si="227">
        <n x="225"/>
        <n x="618"/>
        <n x="162"/>
      </t>
    </mdx>
    <mdx n="0" f="v">
      <t c="3" si="227">
        <n x="225"/>
        <n x="619"/>
        <n x="162"/>
      </t>
    </mdx>
    <mdx n="0" f="v">
      <t c="3" si="227">
        <n x="225"/>
        <n x="614"/>
        <n x="162"/>
      </t>
    </mdx>
    <mdx n="0" f="v">
      <t c="3" si="227">
        <n x="225"/>
        <n x="613"/>
        <n x="162"/>
      </t>
    </mdx>
    <mdx n="0" f="v">
      <t c="3" si="227">
        <n x="225"/>
        <n x="648"/>
        <n x="162"/>
      </t>
    </mdx>
    <mdx n="0" f="v">
      <t c="3" si="227">
        <n x="225"/>
        <n x="602"/>
        <n x="162"/>
      </t>
    </mdx>
    <mdx n="0" f="v">
      <t c="3" si="227">
        <n x="225"/>
        <n x="603"/>
        <n x="162"/>
      </t>
    </mdx>
    <mdx n="0" f="v">
      <t c="3" si="227">
        <n x="225"/>
        <n x="604"/>
        <n x="162"/>
      </t>
    </mdx>
    <mdx n="0" f="v">
      <t c="3" si="227">
        <n x="225"/>
        <n x="605"/>
        <n x="162"/>
      </t>
    </mdx>
    <mdx n="0" f="v">
      <t c="3" si="227">
        <n x="225"/>
        <n x="615"/>
        <n x="162"/>
      </t>
    </mdx>
    <mdx n="0" f="v">
      <t c="3" si="227">
        <n x="225"/>
        <n x="616"/>
        <n x="162"/>
      </t>
    </mdx>
    <mdx n="0" f="v">
      <t c="3" si="227">
        <n x="225"/>
        <n x="620"/>
        <n x="162"/>
      </t>
    </mdx>
    <mdx n="0" f="v">
      <t c="3" si="227">
        <n x="225"/>
        <n x="606"/>
        <n x="162"/>
      </t>
    </mdx>
    <mdx n="0" f="v">
      <t c="3" si="227">
        <n x="225"/>
        <n x="630"/>
        <n x="162"/>
      </t>
    </mdx>
    <mdx n="0" f="v">
      <t c="3" si="227">
        <n x="225"/>
        <n x="636"/>
        <n x="162"/>
      </t>
    </mdx>
    <mdx n="0" f="v">
      <t c="3" si="227">
        <n x="225"/>
        <n x="637"/>
        <n x="162"/>
      </t>
    </mdx>
    <mdx n="0" f="v">
      <t c="3" si="227">
        <n x="225"/>
        <n x="625"/>
        <n x="162"/>
      </t>
    </mdx>
    <mdx n="0" f="v">
      <t c="3" si="227">
        <n x="225"/>
        <n x="627"/>
        <n x="162"/>
      </t>
    </mdx>
    <mdx n="0" f="v">
      <t c="3" si="227">
        <n x="225"/>
        <n x="644"/>
        <n x="162"/>
      </t>
    </mdx>
    <mdx n="0" f="v">
      <t c="3" si="227">
        <n x="225"/>
        <n x="647"/>
        <n x="162"/>
      </t>
    </mdx>
    <mdx n="0" f="v">
      <t c="3" si="227">
        <n x="225"/>
        <n x="650"/>
        <n x="162"/>
      </t>
    </mdx>
    <mdx n="0" f="v">
      <t c="3" si="227">
        <n x="225"/>
        <n x="632"/>
        <n x="162"/>
      </t>
    </mdx>
    <mdx n="0" f="v">
      <t c="3" si="227">
        <n x="225"/>
        <n x="640"/>
        <n x="162"/>
      </t>
    </mdx>
    <mdx n="0" f="v">
      <t c="3" si="227">
        <n x="225"/>
        <n x="645"/>
        <n x="162"/>
      </t>
    </mdx>
    <mdx n="0" f="v">
      <t c="3" si="227">
        <n x="225"/>
        <n x="649"/>
        <n x="162"/>
      </t>
    </mdx>
    <mdx n="0" f="v">
      <t c="3" si="227">
        <n x="225"/>
        <n x="621"/>
        <n x="162"/>
      </t>
    </mdx>
    <mdx n="0" f="v">
      <t c="3" si="227">
        <n x="225"/>
        <n x="622"/>
        <n x="162"/>
      </t>
    </mdx>
    <mdx n="0" f="v">
      <t c="3" si="227">
        <n x="225"/>
        <n x="623"/>
        <n x="162"/>
      </t>
    </mdx>
    <mdx n="0" f="v">
      <t c="3" si="227">
        <n x="225"/>
        <n x="624"/>
        <n x="162"/>
      </t>
    </mdx>
    <mdx n="0" f="v">
      <t c="3" si="227">
        <n x="225"/>
        <n x="639"/>
        <n x="162"/>
      </t>
    </mdx>
    <mdx n="0" f="v">
      <t c="3" si="227">
        <n x="225"/>
        <n x="628"/>
        <n x="162"/>
      </t>
    </mdx>
    <mdx n="0" f="v">
      <t c="3" si="227">
        <n x="225"/>
        <n x="607"/>
        <n x="162"/>
      </t>
    </mdx>
    <mdx n="0" f="v">
      <t c="3" si="227">
        <n x="225"/>
        <n x="643"/>
        <n x="162"/>
      </t>
    </mdx>
    <mdx n="0" f="v">
      <t c="3" si="227">
        <n x="225"/>
        <n x="641"/>
        <n x="162"/>
      </t>
    </mdx>
    <mdx n="0" f="v">
      <t c="3" si="227">
        <n x="225"/>
        <n x="646"/>
        <n x="162"/>
      </t>
    </mdx>
    <mdx n="0" f="v">
      <t c="3" si="227">
        <n x="225"/>
        <n x="651"/>
        <n x="162"/>
      </t>
    </mdx>
    <mdx n="0" f="v">
      <t c="3" si="227">
        <n x="225"/>
        <n x="652"/>
        <n x="162"/>
      </t>
    </mdx>
    <mdx n="0" f="v">
      <t c="3" si="227">
        <n x="225"/>
        <n x="653"/>
        <n x="162"/>
      </t>
    </mdx>
    <mdx n="0" f="v">
      <t c="3" si="227">
        <n x="225"/>
        <n x="654"/>
        <n x="162"/>
      </t>
    </mdx>
    <mdx n="0" f="v">
      <t c="3" si="227">
        <n x="225"/>
        <n x="629"/>
        <n x="162"/>
      </t>
    </mdx>
    <mdx n="0" f="v">
      <t c="3" si="227">
        <n x="225"/>
        <n x="626"/>
        <n x="162"/>
      </t>
    </mdx>
    <mdx n="0" f="v">
      <t c="3" si="227">
        <n x="225"/>
        <n x="631"/>
        <n x="162"/>
      </t>
    </mdx>
    <mdx n="0" f="v">
      <t c="3" si="227">
        <n x="225"/>
        <n x="634"/>
        <n x="162"/>
      </t>
    </mdx>
    <mdx n="0" f="v">
      <t c="3" si="227">
        <n x="225"/>
        <n x="638"/>
        <n x="162"/>
      </t>
    </mdx>
    <mdx n="0" f="v">
      <t c="3" si="227">
        <n x="225"/>
        <n x="642"/>
        <n x="162"/>
      </t>
    </mdx>
    <mdx n="0" f="v">
      <t c="3" si="227">
        <n x="225"/>
        <n x="655"/>
        <n x="162"/>
      </t>
    </mdx>
    <mdx n="0" f="v">
      <t c="3" si="227">
        <n x="225"/>
        <n x="344"/>
        <n x="11"/>
      </t>
    </mdx>
    <mdx n="0" f="v">
      <t c="3" si="227">
        <n x="225"/>
        <n x="285"/>
        <n x="11"/>
      </t>
    </mdx>
    <mdx n="0" f="v">
      <t c="3" si="227">
        <n x="225"/>
        <n x="275"/>
        <n x="11"/>
      </t>
    </mdx>
    <mdx n="0" f="v">
      <t c="3" si="227">
        <n x="225"/>
        <n x="274"/>
        <n x="11"/>
      </t>
    </mdx>
    <mdx n="0" f="v">
      <t c="3" si="227">
        <n x="225"/>
        <n x="284"/>
        <n x="11"/>
      </t>
    </mdx>
    <mdx n="0" f="v">
      <t c="3" si="227">
        <n x="225"/>
        <n x="290"/>
        <n x="11"/>
      </t>
    </mdx>
    <mdx n="0" f="v">
      <t c="3" si="227">
        <n x="225"/>
        <n x="289"/>
        <n x="11"/>
      </t>
    </mdx>
    <mdx n="0" f="v">
      <t c="3" si="227">
        <n x="225"/>
        <n x="288"/>
        <n x="11"/>
      </t>
    </mdx>
    <mdx n="0" f="v">
      <t c="3" si="227">
        <n x="225"/>
        <n x="287"/>
        <n x="11"/>
      </t>
    </mdx>
    <mdx n="0" f="v">
      <t c="3" si="227">
        <n x="225"/>
        <n x="286"/>
        <n x="11"/>
      </t>
    </mdx>
    <mdx n="0" f="v">
      <t c="3" si="227">
        <n x="225"/>
        <n x="292"/>
        <n x="11"/>
      </t>
    </mdx>
    <mdx n="0" f="v">
      <t c="3" si="227">
        <n x="225"/>
        <n x="556"/>
        <n x="11"/>
      </t>
    </mdx>
    <mdx n="0" f="v">
      <t c="3" si="227">
        <n x="225"/>
        <n x="594"/>
        <n x="11"/>
      </t>
    </mdx>
    <mdx n="0" f="v">
      <t c="3" si="227">
        <n x="225"/>
        <n x="325"/>
        <n x="11"/>
      </t>
    </mdx>
    <mdx n="0" f="v">
      <t c="3" si="227">
        <n x="225"/>
        <n x="313"/>
        <n x="11"/>
      </t>
    </mdx>
    <mdx n="0" f="v">
      <t c="3" si="227">
        <n x="225"/>
        <n x="335"/>
        <n x="11"/>
      </t>
    </mdx>
    <mdx n="0" f="v">
      <t c="3" si="227">
        <n x="225"/>
        <n x="309"/>
        <n x="11"/>
      </t>
    </mdx>
    <mdx n="0" f="v">
      <t c="3" si="227">
        <n x="225"/>
        <n x="334"/>
        <n x="11"/>
      </t>
    </mdx>
    <mdx n="0" f="v">
      <t c="3" si="227">
        <n x="225"/>
        <n x="343"/>
        <n x="11"/>
      </t>
    </mdx>
    <mdx n="0" f="v">
      <t c="3" si="227">
        <n x="225"/>
        <n x="279"/>
        <n x="11"/>
      </t>
    </mdx>
    <mdx n="0" f="v">
      <t c="3" si="227">
        <n x="225"/>
        <n x="557"/>
        <n x="11"/>
      </t>
    </mdx>
    <mdx n="0" f="v">
      <t c="3" si="227">
        <n x="225"/>
        <n x="551"/>
        <n x="11"/>
      </t>
    </mdx>
    <mdx n="0" f="v">
      <t c="3" si="227">
        <n x="225"/>
        <n x="333"/>
        <n x="11"/>
      </t>
    </mdx>
    <mdx n="0" f="v">
      <t c="3" si="227">
        <n x="225"/>
        <n x="550"/>
        <n x="11"/>
      </t>
    </mdx>
    <mdx n="0" f="v">
      <t c="3" si="227">
        <n x="225"/>
        <n x="549"/>
        <n x="11"/>
      </t>
    </mdx>
    <mdx n="0" f="v">
      <t c="3" si="227">
        <n x="225"/>
        <n x="558"/>
        <n x="11"/>
      </t>
    </mdx>
    <mdx n="0" f="v">
      <t c="3" si="227">
        <n x="225"/>
        <n x="559"/>
        <n x="11"/>
      </t>
    </mdx>
    <mdx n="0" f="v">
      <t c="3" si="227">
        <n x="225"/>
        <n x="560"/>
        <n x="11"/>
      </t>
    </mdx>
    <mdx n="0" f="v">
      <t c="3" si="227">
        <n x="225"/>
        <n x="561"/>
        <n x="11"/>
      </t>
    </mdx>
    <mdx n="0" f="v">
      <t c="3" si="227">
        <n x="225"/>
        <n x="562"/>
        <n x="11"/>
      </t>
    </mdx>
    <mdx n="0" f="v">
      <t c="3" si="227">
        <n x="225"/>
        <n x="300"/>
        <n x="11"/>
      </t>
    </mdx>
    <mdx n="0" f="v">
      <t c="3" si="227">
        <n x="225"/>
        <n x="296"/>
        <n x="11"/>
      </t>
    </mdx>
    <mdx n="0" f="v">
      <t c="3" si="227">
        <n x="225"/>
        <n x="341"/>
        <n x="11"/>
      </t>
    </mdx>
    <mdx n="0" f="v">
      <t c="3" si="227">
        <n x="225"/>
        <n x="298"/>
        <n x="11"/>
      </t>
    </mdx>
    <mdx n="0" f="v">
      <t c="3" si="227">
        <n x="225"/>
        <n x="282"/>
        <n x="11"/>
      </t>
    </mdx>
    <mdx n="0" f="v">
      <t c="3" si="227">
        <n x="225"/>
        <n x="315"/>
        <n x="11"/>
      </t>
    </mdx>
    <mdx n="0" f="v">
      <t c="3" si="227">
        <n x="225"/>
        <n x="314"/>
        <n x="11"/>
      </t>
    </mdx>
    <mdx n="0" f="v">
      <t c="3" si="227">
        <n x="225"/>
        <n x="339"/>
        <n x="11"/>
      </t>
    </mdx>
    <mdx n="0" f="v">
      <t c="3" si="227">
        <n x="225"/>
        <n x="324"/>
        <n x="11"/>
      </t>
    </mdx>
    <mdx n="0" f="v">
      <t c="3" si="227">
        <n x="225"/>
        <n x="312"/>
        <n x="11"/>
      </t>
    </mdx>
    <mdx n="0" f="v">
      <t c="3" si="227">
        <n x="225"/>
        <n x="310"/>
        <n x="11"/>
      </t>
    </mdx>
    <mdx n="0" f="v">
      <t c="3" si="227">
        <n x="225"/>
        <n x="308"/>
        <n x="11"/>
      </t>
    </mdx>
    <mdx n="0" f="v">
      <t c="3" si="227">
        <n x="225"/>
        <n x="306"/>
        <n x="11"/>
      </t>
    </mdx>
    <mdx n="0" f="v">
      <t c="3" si="227">
        <n x="225"/>
        <n x="305"/>
        <n x="11"/>
      </t>
    </mdx>
    <mdx n="0" f="v">
      <t c="3" si="227">
        <n x="225"/>
        <n x="323"/>
        <n x="11"/>
      </t>
    </mdx>
    <mdx n="0" f="v">
      <t c="3" si="227">
        <n x="225"/>
        <n x="291"/>
        <n x="11"/>
      </t>
    </mdx>
    <mdx n="0" f="v">
      <t c="3" si="227">
        <n x="225"/>
        <n x="303"/>
        <n x="11"/>
      </t>
    </mdx>
    <mdx n="0" f="v">
      <t c="3" si="227">
        <n x="225"/>
        <n x="352"/>
        <n x="11"/>
      </t>
    </mdx>
    <mdx n="0" f="v">
      <t c="3" si="227">
        <n x="225"/>
        <n x="302"/>
        <n x="11"/>
      </t>
    </mdx>
    <mdx n="0" f="v">
      <t c="3" si="227">
        <n x="225"/>
        <n x="342"/>
        <n x="11"/>
      </t>
    </mdx>
    <mdx n="0" f="v">
      <t c="3" si="227">
        <n x="225"/>
        <n x="332"/>
        <n x="11"/>
      </t>
    </mdx>
    <mdx n="0" f="v">
      <t c="3" si="227">
        <n x="225"/>
        <n x="331"/>
        <n x="11"/>
      </t>
    </mdx>
    <mdx n="0" f="v">
      <t c="3" si="227">
        <n x="225"/>
        <n x="349"/>
        <n x="11"/>
      </t>
    </mdx>
    <mdx n="0" f="v">
      <t c="3" si="227">
        <n x="225"/>
        <n x="553"/>
        <n x="11"/>
      </t>
    </mdx>
    <mdx n="0" f="v">
      <t c="3" si="227">
        <n x="225"/>
        <n x="330"/>
        <n x="11"/>
      </t>
    </mdx>
    <mdx n="0" f="v">
      <t c="3" si="227">
        <n x="225"/>
        <n x="351"/>
        <n x="11"/>
      </t>
    </mdx>
    <mdx n="0" f="v">
      <t c="3" si="227">
        <n x="225"/>
        <n x="554"/>
        <n x="11"/>
      </t>
    </mdx>
    <mdx n="0" f="v">
      <t c="3" si="227">
        <n x="225"/>
        <n x="552"/>
        <n x="11"/>
      </t>
    </mdx>
    <mdx n="0" f="v">
      <t c="3" si="227">
        <n x="225"/>
        <n x="354"/>
        <n x="11"/>
      </t>
    </mdx>
    <mdx n="0" f="v">
      <t c="3" si="227">
        <n x="225"/>
        <n x="575"/>
        <n x="11"/>
      </t>
    </mdx>
    <mdx n="0" f="v">
      <t c="3" si="227">
        <n x="225"/>
        <n x="576"/>
        <n x="11"/>
      </t>
    </mdx>
    <mdx n="0" f="v">
      <t c="3" si="227">
        <n x="225"/>
        <n x="577"/>
        <n x="11"/>
      </t>
    </mdx>
    <mdx n="0" f="v">
      <t c="3" si="227">
        <n x="225"/>
        <n x="578"/>
        <n x="11"/>
      </t>
    </mdx>
    <mdx n="0" f="v">
      <t c="3" si="227">
        <n x="225"/>
        <n x="579"/>
        <n x="11"/>
      </t>
    </mdx>
    <mdx n="0" f="v">
      <t c="3" si="227">
        <n x="225"/>
        <n x="353"/>
        <n x="11"/>
      </t>
    </mdx>
    <mdx n="0" f="v">
      <t c="3" si="227">
        <n x="225"/>
        <n x="347"/>
        <n x="11"/>
      </t>
    </mdx>
    <mdx n="0" f="v">
      <t c="3" si="227">
        <n x="225"/>
        <n x="340"/>
        <n x="11"/>
      </t>
    </mdx>
    <mdx n="0" f="v">
      <t c="3" si="227">
        <n x="225"/>
        <n x="595"/>
        <n x="11"/>
      </t>
    </mdx>
    <mdx n="0" f="v">
      <t c="3" si="227">
        <n x="225"/>
        <n x="589"/>
        <n x="11"/>
      </t>
    </mdx>
    <mdx n="0" f="v">
      <t c="3" si="227">
        <n x="225"/>
        <n x="591"/>
        <n x="11"/>
      </t>
    </mdx>
    <mdx n="0" f="v">
      <t c="3" si="227">
        <n x="225"/>
        <n x="588"/>
        <n x="11"/>
      </t>
    </mdx>
    <mdx n="0" f="v">
      <t c="3" si="227">
        <n x="225"/>
        <n x="592"/>
        <n x="11"/>
      </t>
    </mdx>
    <mdx n="0" f="v">
      <t c="3" si="227">
        <n x="225"/>
        <n x="295"/>
        <n x="11"/>
      </t>
    </mdx>
    <mdx n="0" f="v">
      <t c="3" si="227">
        <n x="225"/>
        <n x="563"/>
        <n x="11"/>
      </t>
    </mdx>
    <mdx n="0" f="v">
      <t c="3" si="227">
        <n x="225"/>
        <n x="564"/>
        <n x="11"/>
      </t>
    </mdx>
    <mdx n="0" f="v">
      <t c="3" si="227">
        <n x="225"/>
        <n x="565"/>
        <n x="11"/>
      </t>
    </mdx>
    <mdx n="0" f="v">
      <t c="3" si="227">
        <n x="225"/>
        <n x="566"/>
        <n x="11"/>
      </t>
    </mdx>
    <mdx n="0" f="v">
      <t c="3" si="227">
        <n x="225"/>
        <n x="567"/>
        <n x="11"/>
      </t>
    </mdx>
    <mdx n="0" f="v">
      <t c="3" si="227">
        <n x="225"/>
        <n x="568"/>
        <n x="11"/>
      </t>
    </mdx>
    <mdx n="0" f="v">
      <t c="3" si="227">
        <n x="225"/>
        <n x="569"/>
        <n x="11"/>
      </t>
    </mdx>
    <mdx n="0" f="v">
      <t c="3" si="227">
        <n x="225"/>
        <n x="590"/>
        <n x="11"/>
      </t>
    </mdx>
    <mdx n="0" f="v">
      <t c="3" si="227">
        <n x="225"/>
        <n x="593"/>
        <n x="11"/>
      </t>
    </mdx>
    <mdx n="0" f="v">
      <t c="3" si="227">
        <n x="225"/>
        <n x="597"/>
        <n x="11"/>
      </t>
    </mdx>
    <mdx n="0" f="v">
      <t c="3" si="227">
        <n x="225"/>
        <n x="599"/>
        <n x="11"/>
      </t>
    </mdx>
    <mdx n="0" f="v">
      <t c="3" si="227">
        <n x="225"/>
        <n x="600"/>
        <n x="11"/>
      </t>
    </mdx>
    <mdx n="0" f="v">
      <t c="3" si="227">
        <n x="225"/>
        <n x="598"/>
        <n x="11"/>
      </t>
    </mdx>
    <mdx n="0" f="v">
      <t c="3" si="227">
        <n x="225"/>
        <n x="650"/>
        <n x="11"/>
      </t>
    </mdx>
    <mdx n="0" f="v">
      <t c="3" si="227">
        <n x="225"/>
        <n x="571"/>
        <n x="11"/>
      </t>
    </mdx>
    <mdx n="0" f="v">
      <t c="3" si="227">
        <n x="225"/>
        <n x="572"/>
        <n x="11"/>
      </t>
    </mdx>
    <mdx n="0" f="v">
      <t c="3" si="227">
        <n x="225"/>
        <n x="580"/>
        <n x="11"/>
      </t>
    </mdx>
    <mdx n="0" f="v">
      <t c="3" si="227">
        <n x="225"/>
        <n x="573"/>
        <n x="11"/>
      </t>
    </mdx>
    <mdx n="0" f="v">
      <t c="3" si="227">
        <n x="225"/>
        <n x="581"/>
        <n x="11"/>
      </t>
    </mdx>
    <mdx n="0" f="v">
      <t c="3" si="227">
        <n x="225"/>
        <n x="583"/>
        <n x="11"/>
      </t>
    </mdx>
    <mdx n="0" f="v">
      <t c="3" si="227">
        <n x="225"/>
        <n x="555"/>
        <n x="11"/>
      </t>
    </mdx>
    <mdx n="0" f="v">
      <t c="3" si="227">
        <n x="225"/>
        <n x="570"/>
        <n x="11"/>
      </t>
    </mdx>
    <mdx n="0" f="v">
      <t c="3" si="227">
        <n x="225"/>
        <n x="574"/>
        <n x="11"/>
      </t>
    </mdx>
    <mdx n="0" f="v">
      <t c="3" si="227">
        <n x="225"/>
        <n x="601"/>
        <n x="11"/>
      </t>
    </mdx>
    <mdx n="0" f="v">
      <t c="3" si="227">
        <n x="225"/>
        <n x="596"/>
        <n x="11"/>
      </t>
    </mdx>
    <mdx n="0" f="v">
      <t c="3" si="227">
        <n x="225"/>
        <n x="582"/>
        <n x="11"/>
      </t>
    </mdx>
    <mdx n="0" f="v">
      <t c="3" si="227">
        <n x="225"/>
        <n x="585"/>
        <n x="11"/>
      </t>
    </mdx>
    <mdx n="0" f="v">
      <t c="3" si="227">
        <n x="225"/>
        <n x="584"/>
        <n x="11"/>
      </t>
    </mdx>
    <mdx n="0" f="v">
      <t c="3" si="227">
        <n x="225"/>
        <n x="609"/>
        <n x="11"/>
      </t>
    </mdx>
    <mdx n="0" f="v">
      <t c="3" si="227">
        <n x="225"/>
        <n x="610"/>
        <n x="11"/>
      </t>
    </mdx>
    <mdx n="0" f="v">
      <t c="3" si="227">
        <n x="225"/>
        <n x="586"/>
        <n x="11"/>
      </t>
    </mdx>
    <mdx n="0" f="v">
      <t c="3" si="227">
        <n x="225"/>
        <n x="619"/>
        <n x="11"/>
      </t>
    </mdx>
    <mdx n="0" f="v">
      <t c="3" si="227">
        <n x="225"/>
        <n x="611"/>
        <n x="11"/>
      </t>
    </mdx>
    <mdx n="0" f="v">
      <t c="3" si="227">
        <n x="225"/>
        <n x="612"/>
        <n x="11"/>
      </t>
    </mdx>
    <mdx n="0" f="v">
      <t c="3" si="227">
        <n x="225"/>
        <n x="621"/>
        <n x="11"/>
      </t>
    </mdx>
    <mdx n="0" f="v">
      <t c="3" si="227">
        <n x="225"/>
        <n x="632"/>
        <n x="11"/>
      </t>
    </mdx>
    <mdx n="0" f="v">
      <t c="3" si="227">
        <n x="225"/>
        <n x="587"/>
        <n x="11"/>
      </t>
    </mdx>
    <mdx n="0" f="v">
      <t c="3" si="227">
        <n x="225"/>
        <n x="602"/>
        <n x="11"/>
      </t>
    </mdx>
    <mdx n="0" f="v">
      <t c="3" si="227">
        <n x="225"/>
        <n x="603"/>
        <n x="11"/>
      </t>
    </mdx>
    <mdx n="0" f="v">
      <t c="3" si="227">
        <n x="225"/>
        <n x="604"/>
        <n x="11"/>
      </t>
    </mdx>
    <mdx n="0" f="v">
      <t c="3" si="227">
        <n x="225"/>
        <n x="605"/>
        <n x="11"/>
      </t>
    </mdx>
    <mdx n="0" f="v">
      <t c="3" si="227">
        <n x="225"/>
        <n x="620"/>
        <n x="11"/>
      </t>
    </mdx>
    <mdx n="0" f="v">
      <t c="3" si="227">
        <n x="225"/>
        <n x="617"/>
        <n x="11"/>
      </t>
    </mdx>
    <mdx n="0" f="v">
      <t c="3" si="227">
        <n x="225"/>
        <n x="618"/>
        <n x="11"/>
      </t>
    </mdx>
    <mdx n="0" f="v">
      <t c="3" si="227">
        <n x="225"/>
        <n x="648"/>
        <n x="11"/>
      </t>
    </mdx>
    <mdx n="0" f="v">
      <t c="3" si="227">
        <n x="225"/>
        <n x="613"/>
        <n x="11"/>
      </t>
    </mdx>
    <mdx n="0" f="v">
      <t c="3" si="227">
        <n x="225"/>
        <n x="615"/>
        <n x="11"/>
      </t>
    </mdx>
    <mdx n="0" f="v">
      <t c="3" si="227">
        <n x="225"/>
        <n x="616"/>
        <n x="11"/>
      </t>
    </mdx>
    <mdx n="0" f="v">
      <t c="3" si="227">
        <n x="225"/>
        <n x="608"/>
        <n x="11"/>
      </t>
    </mdx>
    <mdx n="0" f="v">
      <t c="3" si="227">
        <n x="225"/>
        <n x="614"/>
        <n x="11"/>
      </t>
    </mdx>
    <mdx n="0" f="v">
      <t c="3" si="227">
        <n x="225"/>
        <n x="635"/>
        <n x="11"/>
      </t>
    </mdx>
    <mdx n="0" f="v">
      <t c="3" si="227">
        <n x="225"/>
        <n x="636"/>
        <n x="11"/>
      </t>
    </mdx>
    <mdx n="0" f="v">
      <t c="3" si="227">
        <n x="225"/>
        <n x="637"/>
        <n x="11"/>
      </t>
    </mdx>
    <mdx n="0" f="v">
      <t c="3" si="227">
        <n x="225"/>
        <n x="649"/>
        <n x="11"/>
      </t>
    </mdx>
    <mdx n="0" f="v">
      <t c="3" si="227">
        <n x="225"/>
        <n x="639"/>
        <n x="11"/>
      </t>
    </mdx>
    <mdx n="0" f="v">
      <t c="3" si="227">
        <n x="225"/>
        <n x="643"/>
        <n x="11"/>
      </t>
    </mdx>
    <mdx n="0" f="v">
      <t c="3" si="227">
        <n x="225"/>
        <n x="651"/>
        <n x="11"/>
      </t>
    </mdx>
    <mdx n="0" f="v">
      <t c="3" si="227">
        <n x="225"/>
        <n x="647"/>
        <n x="11"/>
      </t>
    </mdx>
    <mdx n="0" f="v">
      <t c="3" si="227">
        <n x="225"/>
        <n x="652"/>
        <n x="11"/>
      </t>
    </mdx>
    <mdx n="0" f="v">
      <t c="3" si="227">
        <n x="225"/>
        <n x="624"/>
        <n x="11"/>
      </t>
    </mdx>
    <mdx n="0" f="v">
      <t c="3" si="227">
        <n x="225"/>
        <n x="644"/>
        <n x="11"/>
      </t>
    </mdx>
    <mdx n="0" f="v">
      <t c="3" si="227">
        <n x="225"/>
        <n x="653"/>
        <n x="11"/>
      </t>
    </mdx>
    <mdx n="0" f="v">
      <t c="3" si="227">
        <n x="225"/>
        <n x="622"/>
        <n x="11"/>
      </t>
    </mdx>
    <mdx n="0" f="v">
      <t c="3" si="227">
        <n x="225"/>
        <n x="623"/>
        <n x="11"/>
      </t>
    </mdx>
    <mdx n="0" f="v">
      <t c="3" si="227">
        <n x="225"/>
        <n x="606"/>
        <n x="11"/>
      </t>
    </mdx>
    <mdx n="0" f="v">
      <t c="3" si="227">
        <n x="225"/>
        <n x="625"/>
        <n x="11"/>
      </t>
    </mdx>
    <mdx n="0" f="v">
      <t c="3" si="227">
        <n x="225"/>
        <n x="646"/>
        <n x="11"/>
      </t>
    </mdx>
    <mdx n="0" f="v">
      <t c="3" si="227">
        <n x="225"/>
        <n x="627"/>
        <n x="11"/>
      </t>
    </mdx>
    <mdx n="0" f="v">
      <t c="3" si="227">
        <n x="225"/>
        <n x="645"/>
        <n x="11"/>
      </t>
    </mdx>
    <mdx n="0" f="v">
      <t c="3" si="227">
        <n x="225"/>
        <n x="654"/>
        <n x="11"/>
      </t>
    </mdx>
    <mdx n="0" f="v">
      <t c="3" si="227">
        <n x="225"/>
        <n x="655"/>
        <n x="11"/>
      </t>
    </mdx>
    <mdx n="0" f="v">
      <t c="3" si="227">
        <n x="225"/>
        <n x="628"/>
        <n x="11"/>
      </t>
    </mdx>
    <mdx n="0" f="v">
      <t c="3" si="227">
        <n x="225"/>
        <n x="633"/>
        <n x="11"/>
      </t>
    </mdx>
    <mdx n="0" f="v">
      <t c="3" si="227">
        <n x="225"/>
        <n x="641"/>
        <n x="11"/>
      </t>
    </mdx>
    <mdx n="0" f="v">
      <t c="3" si="227">
        <n x="225"/>
        <n x="640"/>
        <n x="11"/>
      </t>
    </mdx>
    <mdx n="0" f="v">
      <t c="3" si="227">
        <n x="225"/>
        <n x="630"/>
        <n x="11"/>
      </t>
    </mdx>
    <mdx n="0" f="v">
      <t c="3" si="227">
        <n x="225"/>
        <n x="607"/>
        <n x="11"/>
      </t>
    </mdx>
    <mdx n="0" f="v">
      <t c="3" si="227">
        <n x="225"/>
        <n x="629"/>
        <n x="11"/>
      </t>
    </mdx>
    <mdx n="0" f="v">
      <t c="3" si="227">
        <n x="225"/>
        <n x="626"/>
        <n x="11"/>
      </t>
    </mdx>
    <mdx n="0" f="v">
      <t c="3" si="227">
        <n x="225"/>
        <n x="631"/>
        <n x="11"/>
      </t>
    </mdx>
    <mdx n="0" f="v">
      <t c="3" si="227">
        <n x="225"/>
        <n x="634"/>
        <n x="11"/>
      </t>
    </mdx>
    <mdx n="0" f="v">
      <t c="3" si="227">
        <n x="225"/>
        <n x="638"/>
        <n x="11"/>
      </t>
    </mdx>
    <mdx n="0" f="v">
      <t c="3" si="227">
        <n x="225"/>
        <n x="642"/>
        <n x="11"/>
      </t>
    </mdx>
    <mdx n="0" f="v">
      <t c="3" si="227">
        <n x="225"/>
        <n x="321"/>
        <n x="33"/>
      </t>
    </mdx>
    <mdx n="0" f="v">
      <t c="3" si="227">
        <n x="225"/>
        <n x="285"/>
        <n x="33"/>
      </t>
    </mdx>
    <mdx n="0" f="v">
      <t c="3" si="227">
        <n x="225"/>
        <n x="275"/>
        <n x="33"/>
      </t>
    </mdx>
    <mdx n="0" f="v">
      <t c="3" si="227">
        <n x="225"/>
        <n x="284"/>
        <n x="33"/>
      </t>
    </mdx>
    <mdx n="0" f="v">
      <t c="3" si="227">
        <n x="225"/>
        <n x="290"/>
        <n x="33"/>
      </t>
    </mdx>
    <mdx n="0" f="v">
      <t c="3" si="227">
        <n x="225"/>
        <n x="289"/>
        <n x="33"/>
      </t>
    </mdx>
    <mdx n="0" f="v">
      <t c="3" si="227">
        <n x="225"/>
        <n x="287"/>
        <n x="33"/>
      </t>
    </mdx>
    <mdx n="0" f="v">
      <t c="3" si="227">
        <n x="225"/>
        <n x="286"/>
        <n x="33"/>
      </t>
    </mdx>
    <mdx n="0" f="v">
      <t c="3" si="227">
        <n x="225"/>
        <n x="292"/>
        <n x="33"/>
      </t>
    </mdx>
    <mdx n="0" f="v">
      <t c="3" si="227">
        <n x="225"/>
        <n x="552"/>
        <n x="33"/>
      </t>
    </mdx>
    <mdx n="0" f="v">
      <t c="3" si="227">
        <n x="225"/>
        <n x="341"/>
        <n x="33"/>
      </t>
    </mdx>
    <mdx n="0" f="v">
      <t c="3" si="227">
        <n x="225"/>
        <n x="325"/>
        <n x="33"/>
      </t>
    </mdx>
    <mdx n="0" f="v">
      <t c="3" si="227">
        <n x="225"/>
        <n x="335"/>
        <n x="33"/>
      </t>
    </mdx>
    <mdx n="0" f="v">
      <t c="3" si="227">
        <n x="225"/>
        <n x="334"/>
        <n x="33"/>
      </t>
    </mdx>
    <mdx n="0" f="v">
      <t c="3" si="227">
        <n x="225"/>
        <n x="343"/>
        <n x="33"/>
      </t>
    </mdx>
    <mdx n="0" f="v">
      <t c="3" si="227">
        <n x="225"/>
        <n x="557"/>
        <n x="33"/>
      </t>
    </mdx>
    <mdx n="0" f="v">
      <t c="3" si="227">
        <n x="225"/>
        <n x="333"/>
        <n x="33"/>
      </t>
    </mdx>
    <mdx n="0" f="v">
      <t c="3" si="227">
        <n x="225"/>
        <n x="550"/>
        <n x="33"/>
      </t>
    </mdx>
    <mdx n="0" f="v">
      <t c="3" si="227">
        <n x="225"/>
        <n x="558"/>
        <n x="33"/>
      </t>
    </mdx>
    <mdx n="0" f="v">
      <t c="3" si="227">
        <n x="225"/>
        <n x="559"/>
        <n x="33"/>
      </t>
    </mdx>
    <mdx n="0" f="v">
      <t c="3" si="227">
        <n x="225"/>
        <n x="560"/>
        <n x="33"/>
      </t>
    </mdx>
    <mdx n="0" f="v">
      <t c="3" si="227">
        <n x="225"/>
        <n x="561"/>
        <n x="33"/>
      </t>
    </mdx>
    <mdx n="0" f="v">
      <t c="3" si="227">
        <n x="225"/>
        <n x="562"/>
        <n x="33"/>
      </t>
    </mdx>
    <mdx n="0" f="v">
      <t c="3" si="227">
        <n x="225"/>
        <n x="300"/>
        <n x="33"/>
      </t>
    </mdx>
    <mdx n="0" f="v">
      <t c="3" si="227">
        <n x="225"/>
        <n x="556"/>
        <n x="33"/>
      </t>
    </mdx>
    <mdx n="0" f="v">
      <t c="3" si="227">
        <n x="225"/>
        <n x="296"/>
        <n x="33"/>
      </t>
    </mdx>
    <mdx n="0" f="v">
      <t c="3" si="227">
        <n x="225"/>
        <n x="282"/>
        <n x="33"/>
      </t>
    </mdx>
    <mdx n="0" f="v">
      <t c="3" si="227">
        <n x="225"/>
        <n x="315"/>
        <n x="33"/>
      </t>
    </mdx>
    <mdx n="0" f="v">
      <t c="3" si="227">
        <n x="225"/>
        <n x="339"/>
        <n x="33"/>
      </t>
    </mdx>
    <mdx n="0" f="v">
      <t c="3" si="227">
        <n x="225"/>
        <n x="324"/>
        <n x="33"/>
      </t>
    </mdx>
    <mdx n="0" f="v">
      <t c="3" si="227">
        <n x="225"/>
        <n x="312"/>
        <n x="33"/>
      </t>
    </mdx>
    <mdx n="0" f="v">
      <t c="3" si="227">
        <n x="225"/>
        <n x="308"/>
        <n x="33"/>
      </t>
    </mdx>
    <mdx n="0" f="v">
      <t c="3" si="227">
        <n x="225"/>
        <n x="306"/>
        <n x="33"/>
      </t>
    </mdx>
    <mdx n="0" f="v">
      <t c="3" si="227">
        <n x="225"/>
        <n x="323"/>
        <n x="33"/>
      </t>
    </mdx>
    <mdx n="0" f="v">
      <t c="3" si="227">
        <n x="225"/>
        <n x="291"/>
        <n x="33"/>
      </t>
    </mdx>
    <mdx n="0" f="v">
      <t c="3" si="227">
        <n x="225"/>
        <n x="303"/>
        <n x="33"/>
      </t>
    </mdx>
    <mdx n="0" f="v">
      <t c="3" si="227">
        <n x="225"/>
        <n x="352"/>
        <n x="33"/>
      </t>
    </mdx>
    <mdx n="0" f="v">
      <t c="3" si="227">
        <n x="225"/>
        <n x="302"/>
        <n x="33"/>
      </t>
    </mdx>
    <mdx n="0" f="v">
      <t c="3" si="227">
        <n x="225"/>
        <n x="342"/>
        <n x="33"/>
      </t>
    </mdx>
    <mdx n="0" f="v">
      <t c="3" si="227">
        <n x="225"/>
        <n x="332"/>
        <n x="33"/>
      </t>
    </mdx>
    <mdx n="0" f="v">
      <t c="3" si="227">
        <n x="225"/>
        <n x="331"/>
        <n x="33"/>
      </t>
    </mdx>
    <mdx n="0" f="v">
      <t c="3" si="227">
        <n x="225"/>
        <n x="349"/>
        <n x="33"/>
      </t>
    </mdx>
    <mdx n="0" f="v">
      <t c="3" si="227">
        <n x="225"/>
        <n x="553"/>
        <n x="33"/>
      </t>
    </mdx>
    <mdx n="0" f="v">
      <t c="3" si="227">
        <n x="225"/>
        <n x="330"/>
        <n x="33"/>
      </t>
    </mdx>
    <mdx n="0" f="v">
      <t c="3" si="227">
        <n x="225"/>
        <n x="351"/>
        <n x="33"/>
      </t>
    </mdx>
    <mdx n="0" f="v">
      <t c="3" si="227">
        <n x="225"/>
        <n x="554"/>
        <n x="33"/>
      </t>
    </mdx>
    <mdx n="0" f="v">
      <t c="3" si="227">
        <n x="225"/>
        <n x="298"/>
        <n x="33"/>
      </t>
    </mdx>
    <mdx n="0" f="v">
      <t c="3" si="227">
        <n x="225"/>
        <n x="354"/>
        <n x="33"/>
      </t>
    </mdx>
    <mdx n="0" f="v">
      <t c="3" si="227">
        <n x="225"/>
        <n x="575"/>
        <n x="33"/>
      </t>
    </mdx>
    <mdx n="0" f="v">
      <t c="3" si="227">
        <n x="225"/>
        <n x="576"/>
        <n x="33"/>
      </t>
    </mdx>
    <mdx n="0" f="v">
      <t c="3" si="227">
        <n x="225"/>
        <n x="577"/>
        <n x="33"/>
      </t>
    </mdx>
    <mdx n="0" f="v">
      <t c="3" si="227">
        <n x="225"/>
        <n x="578"/>
        <n x="33"/>
      </t>
    </mdx>
    <mdx n="0" f="v">
      <t c="3" si="227">
        <n x="225"/>
        <n x="579"/>
        <n x="33"/>
      </t>
    </mdx>
    <mdx n="0" f="v">
      <t c="3" si="227">
        <n x="225"/>
        <n x="353"/>
        <n x="33"/>
      </t>
    </mdx>
    <mdx n="0" f="v">
      <t c="3" si="227">
        <n x="225"/>
        <n x="347"/>
        <n x="33"/>
      </t>
    </mdx>
    <mdx n="0" f="v">
      <t c="3" si="227">
        <n x="225"/>
        <n x="569"/>
        <n x="33"/>
      </t>
    </mdx>
    <mdx n="0" f="v">
      <t c="3" si="227">
        <n x="225"/>
        <n x="590"/>
        <n x="33"/>
      </t>
    </mdx>
    <mdx n="0" f="v">
      <t c="3" si="227">
        <n x="225"/>
        <n x="593"/>
        <n x="33"/>
      </t>
    </mdx>
    <mdx n="0" f="v">
      <t c="3" si="227">
        <n x="225"/>
        <n x="594"/>
        <n x="33"/>
      </t>
    </mdx>
    <mdx n="0" f="v">
      <t c="3" si="227">
        <n x="225"/>
        <n x="599"/>
        <n x="33"/>
      </t>
    </mdx>
    <mdx n="0" f="v">
      <t c="3" si="227">
        <n x="225"/>
        <n x="584"/>
        <n x="33"/>
      </t>
    </mdx>
    <mdx n="0" f="v">
      <t c="3" si="227">
        <n x="225"/>
        <n x="595"/>
        <n x="33"/>
      </t>
    </mdx>
    <mdx n="0" f="v">
      <t c="3" si="227">
        <n x="225"/>
        <n x="295"/>
        <n x="33"/>
      </t>
    </mdx>
    <mdx n="0" f="v">
      <t c="3" si="227">
        <n x="225"/>
        <n x="563"/>
        <n x="33"/>
      </t>
    </mdx>
    <mdx n="0" f="v">
      <t c="3" si="227">
        <n x="225"/>
        <n x="564"/>
        <n x="33"/>
      </t>
    </mdx>
    <mdx n="0" f="v">
      <t c="3" si="227">
        <n x="225"/>
        <n x="565"/>
        <n x="33"/>
      </t>
    </mdx>
    <mdx n="0" f="v">
      <t c="3" si="227">
        <n x="225"/>
        <n x="566"/>
        <n x="33"/>
      </t>
    </mdx>
    <mdx n="0" f="v">
      <t c="3" si="227">
        <n x="225"/>
        <n x="567"/>
        <n x="33"/>
      </t>
    </mdx>
    <mdx n="0" f="v">
      <t c="3" si="227">
        <n x="225"/>
        <n x="568"/>
        <n x="33"/>
      </t>
    </mdx>
    <mdx n="0" f="v">
      <t c="3" si="227">
        <n x="225"/>
        <n x="592"/>
        <n x="33"/>
      </t>
    </mdx>
    <mdx n="0" f="v">
      <t c="3" si="227">
        <n x="225"/>
        <n x="596"/>
        <n x="33"/>
      </t>
    </mdx>
    <mdx n="0" f="v">
      <t c="3" si="227">
        <n x="225"/>
        <n x="340"/>
        <n x="33"/>
      </t>
    </mdx>
    <mdx n="0" f="v">
      <t c="3" si="227">
        <n x="225"/>
        <n x="589"/>
        <n x="33"/>
      </t>
    </mdx>
    <mdx n="0" f="v">
      <t c="3" si="227">
        <n x="225"/>
        <n x="591"/>
        <n x="33"/>
      </t>
    </mdx>
    <mdx n="0" f="v">
      <t c="3" si="227">
        <n x="225"/>
        <n x="586"/>
        <n x="33"/>
      </t>
    </mdx>
    <mdx n="0" f="v">
      <t c="3" si="227">
        <n x="225"/>
        <n x="588"/>
        <n x="33"/>
      </t>
    </mdx>
    <mdx n="0" f="v">
      <t c="3" si="227">
        <n x="225"/>
        <n x="598"/>
        <n x="33"/>
      </t>
    </mdx>
    <mdx n="0" f="v">
      <t c="3" si="227">
        <n x="225"/>
        <n x="585"/>
        <n x="33"/>
      </t>
    </mdx>
    <mdx n="0" f="v">
      <t c="3" si="227">
        <n x="225"/>
        <n x="571"/>
        <n x="33"/>
      </t>
    </mdx>
    <mdx n="0" f="v">
      <t c="3" si="227">
        <n x="225"/>
        <n x="572"/>
        <n x="33"/>
      </t>
    </mdx>
    <mdx n="0" f="v">
      <t c="3" si="227">
        <n x="225"/>
        <n x="580"/>
        <n x="33"/>
      </t>
    </mdx>
    <mdx n="0" f="v">
      <t c="3" si="227">
        <n x="225"/>
        <n x="573"/>
        <n x="33"/>
      </t>
    </mdx>
    <mdx n="0" f="v">
      <t c="3" si="227">
        <n x="225"/>
        <n x="581"/>
        <n x="33"/>
      </t>
    </mdx>
    <mdx n="0" f="v">
      <t c="3" si="227">
        <n x="225"/>
        <n x="583"/>
        <n x="33"/>
      </t>
    </mdx>
    <mdx n="0" f="v">
      <t c="3" si="227">
        <n x="225"/>
        <n x="555"/>
        <n x="33"/>
      </t>
    </mdx>
    <mdx n="0" f="v">
      <t c="3" si="227">
        <n x="225"/>
        <n x="570"/>
        <n x="33"/>
      </t>
    </mdx>
    <mdx n="0" f="v">
      <t c="3" si="227">
        <n x="225"/>
        <n x="574"/>
        <n x="33"/>
      </t>
    </mdx>
    <mdx n="0" f="v">
      <t c="3" si="227">
        <n x="225"/>
        <n x="597"/>
        <n x="33"/>
      </t>
    </mdx>
    <mdx n="0" f="v">
      <t c="3" si="227">
        <n x="225"/>
        <n x="609"/>
        <n x="33"/>
      </t>
    </mdx>
    <mdx n="0" f="v">
      <t c="3" si="227">
        <n x="225"/>
        <n x="610"/>
        <n x="33"/>
      </t>
    </mdx>
    <mdx n="0" f="v">
      <t c="3" si="227">
        <n x="225"/>
        <n x="600"/>
        <n x="33"/>
      </t>
    </mdx>
    <mdx n="0" f="v">
      <t c="3" si="227">
        <n x="225"/>
        <n x="601"/>
        <n x="33"/>
      </t>
    </mdx>
    <mdx n="0" f="v">
      <t c="3" si="227">
        <n x="225"/>
        <n x="582"/>
        <n x="33"/>
      </t>
    </mdx>
    <mdx n="0" f="v">
      <t c="3" si="227">
        <n x="225"/>
        <n x="611"/>
        <n x="33"/>
      </t>
    </mdx>
    <mdx n="0" f="v">
      <t c="3" si="227">
        <n x="225"/>
        <n x="612"/>
        <n x="33"/>
      </t>
    </mdx>
    <mdx n="0" f="v">
      <t c="3" si="227">
        <n x="225"/>
        <n x="619"/>
        <n x="33"/>
      </t>
    </mdx>
    <mdx n="0" f="v">
      <t c="3" si="227">
        <n x="225"/>
        <n x="617"/>
        <n x="33"/>
      </t>
    </mdx>
    <mdx n="0" f="v">
      <t c="3" si="227">
        <n x="225"/>
        <n x="618"/>
        <n x="33"/>
      </t>
    </mdx>
    <mdx n="0" f="v">
      <t c="3" si="227">
        <n x="225"/>
        <n x="620"/>
        <n x="33"/>
      </t>
    </mdx>
    <mdx n="0" f="v">
      <t c="3" si="227">
        <n x="225"/>
        <n x="587"/>
        <n x="33"/>
      </t>
    </mdx>
    <mdx n="0" f="v">
      <t c="3" si="227">
        <n x="225"/>
        <n x="602"/>
        <n x="33"/>
      </t>
    </mdx>
    <mdx n="0" f="v">
      <t c="3" si="227">
        <n x="225"/>
        <n x="603"/>
        <n x="33"/>
      </t>
    </mdx>
    <mdx n="0" f="v">
      <t c="3" si="227">
        <n x="225"/>
        <n x="604"/>
        <n x="33"/>
      </t>
    </mdx>
    <mdx n="0" f="v">
      <t c="3" si="227">
        <n x="225"/>
        <n x="605"/>
        <n x="33"/>
      </t>
    </mdx>
    <mdx n="0" f="v">
      <t c="3" si="227">
        <n x="225"/>
        <n x="621"/>
        <n x="33"/>
      </t>
    </mdx>
    <mdx n="0" f="v">
      <t c="3" si="227">
        <n x="225"/>
        <n x="613"/>
        <n x="33"/>
      </t>
    </mdx>
    <mdx n="0" f="v">
      <t c="3" si="227">
        <n x="225"/>
        <n x="615"/>
        <n x="33"/>
      </t>
    </mdx>
    <mdx n="0" f="v">
      <t c="3" si="227">
        <n x="225"/>
        <n x="616"/>
        <n x="33"/>
      </t>
    </mdx>
    <mdx n="0" f="v">
      <t c="3" si="227">
        <n x="225"/>
        <n x="608"/>
        <n x="33"/>
      </t>
    </mdx>
    <mdx n="0" f="v">
      <t c="3" si="227">
        <n x="225"/>
        <n x="614"/>
        <n x="33"/>
      </t>
    </mdx>
    <mdx n="0" f="v">
      <t c="3" si="227">
        <n x="225"/>
        <n x="635"/>
        <n x="33"/>
      </t>
    </mdx>
    <mdx n="0" f="v">
      <t c="3" si="227">
        <n x="225"/>
        <n x="636"/>
        <n x="33"/>
      </t>
    </mdx>
    <mdx n="0" f="v">
      <t c="3" si="227">
        <n x="225"/>
        <n x="637"/>
        <n x="33"/>
      </t>
    </mdx>
    <mdx n="0" f="v">
      <t c="3" si="227">
        <n x="225"/>
        <n x="648"/>
        <n x="33"/>
      </t>
    </mdx>
    <mdx n="0" f="v">
      <t c="3" si="227">
        <n x="225"/>
        <n x="606"/>
        <n x="33"/>
      </t>
    </mdx>
    <mdx n="0" f="v">
      <t c="3" si="227">
        <n x="225"/>
        <n x="625"/>
        <n x="33"/>
      </t>
    </mdx>
    <mdx n="0" f="v">
      <t c="3" si="227">
        <n x="225"/>
        <n x="627"/>
        <n x="33"/>
      </t>
    </mdx>
    <mdx n="0" f="v">
      <t c="3" si="227">
        <n x="225"/>
        <n x="643"/>
        <n x="33"/>
      </t>
    </mdx>
    <mdx n="0" f="v">
      <t c="3" si="227">
        <n x="225"/>
        <n x="647"/>
        <n x="33"/>
      </t>
    </mdx>
    <mdx n="0" f="v">
      <t c="3" si="227">
        <n x="225"/>
        <n x="622"/>
        <n x="33"/>
      </t>
    </mdx>
    <mdx n="0" f="v">
      <t c="3" si="227">
        <n x="225"/>
        <n x="623"/>
        <n x="33"/>
      </t>
    </mdx>
    <mdx n="0" f="v">
      <t c="3" si="227">
        <n x="225"/>
        <n x="624"/>
        <n x="33"/>
      </t>
    </mdx>
    <mdx n="0" f="v">
      <t c="3" si="227">
        <n x="225"/>
        <n x="632"/>
        <n x="33"/>
      </t>
    </mdx>
    <mdx n="0" f="v">
      <t c="3" si="227">
        <n x="225"/>
        <n x="651"/>
        <n x="33"/>
      </t>
    </mdx>
    <mdx n="0" f="v">
      <t c="3" si="227">
        <n x="225"/>
        <n x="644"/>
        <n x="33"/>
      </t>
    </mdx>
    <mdx n="0" f="v">
      <t c="3" si="227">
        <n x="225"/>
        <n x="645"/>
        <n x="33"/>
      </t>
    </mdx>
    <mdx n="0" f="v">
      <t c="3" si="227">
        <n x="225"/>
        <n x="650"/>
        <n x="33"/>
      </t>
    </mdx>
    <mdx n="0" f="v">
      <t c="3" si="227">
        <n x="225"/>
        <n x="652"/>
        <n x="33"/>
      </t>
    </mdx>
    <mdx n="0" f="v">
      <t c="3" si="227">
        <n x="225"/>
        <n x="639"/>
        <n x="33"/>
      </t>
    </mdx>
    <mdx n="0" f="v">
      <t c="3" si="227">
        <n x="225"/>
        <n x="646"/>
        <n x="33"/>
      </t>
    </mdx>
    <mdx n="0" f="v">
      <t c="3" si="227">
        <n x="225"/>
        <n x="649"/>
        <n x="33"/>
      </t>
    </mdx>
    <mdx n="0" f="v">
      <t c="3" si="227">
        <n x="225"/>
        <n x="653"/>
        <n x="33"/>
      </t>
    </mdx>
    <mdx n="0" f="v">
      <t c="3" si="227">
        <n x="225"/>
        <n x="654"/>
        <n x="33"/>
      </t>
    </mdx>
    <mdx n="0" f="v">
      <t c="3" si="227">
        <n x="225"/>
        <n x="628"/>
        <n x="33"/>
      </t>
    </mdx>
    <mdx n="0" f="v">
      <t c="3" si="227">
        <n x="225"/>
        <n x="633"/>
        <n x="33"/>
      </t>
    </mdx>
    <mdx n="0" f="v">
      <t c="3" si="227">
        <n x="225"/>
        <n x="641"/>
        <n x="33"/>
      </t>
    </mdx>
    <mdx n="0" f="v">
      <t c="3" si="227">
        <n x="225"/>
        <n x="640"/>
        <n x="33"/>
      </t>
    </mdx>
    <mdx n="0" f="v">
      <t c="3" si="227">
        <n x="225"/>
        <n x="630"/>
        <n x="33"/>
      </t>
    </mdx>
    <mdx n="0" f="v">
      <t c="3" si="227">
        <n x="225"/>
        <n x="607"/>
        <n x="33"/>
      </t>
    </mdx>
    <mdx n="0" f="v">
      <t c="3" si="227">
        <n x="225"/>
        <n x="629"/>
        <n x="33"/>
      </t>
    </mdx>
    <mdx n="0" f="v">
      <t c="3" si="227">
        <n x="225"/>
        <n x="626"/>
        <n x="33"/>
      </t>
    </mdx>
    <mdx n="0" f="v">
      <t c="3" si="227">
        <n x="225"/>
        <n x="631"/>
        <n x="33"/>
      </t>
    </mdx>
    <mdx n="0" f="v">
      <t c="3" si="227">
        <n x="225"/>
        <n x="634"/>
        <n x="33"/>
      </t>
    </mdx>
    <mdx n="0" f="v">
      <t c="3" si="227">
        <n x="225"/>
        <n x="638"/>
        <n x="33"/>
      </t>
    </mdx>
    <mdx n="0" f="v">
      <t c="3" si="227">
        <n x="225"/>
        <n x="655"/>
        <n x="33"/>
      </t>
    </mdx>
    <mdx n="0" f="v">
      <t c="3" si="227">
        <n x="225"/>
        <n x="642"/>
        <n x="33"/>
      </t>
    </mdx>
    <mdx n="0" f="v">
      <t c="3" si="227">
        <n x="225"/>
        <n x="285"/>
        <n x="27"/>
      </t>
    </mdx>
    <mdx n="0" f="v">
      <t c="3" si="227">
        <n x="225"/>
        <n x="275"/>
        <n x="27"/>
      </t>
    </mdx>
    <mdx n="0" f="v">
      <t c="3" si="227">
        <n x="225"/>
        <n x="284"/>
        <n x="27"/>
      </t>
    </mdx>
    <mdx n="0" f="v">
      <t c="3" si="227">
        <n x="225"/>
        <n x="290"/>
        <n x="27"/>
      </t>
    </mdx>
    <mdx n="0" f="v">
      <t c="3" si="227">
        <n x="225"/>
        <n x="288"/>
        <n x="27"/>
      </t>
    </mdx>
    <mdx n="0" f="v">
      <t c="3" si="227">
        <n x="225"/>
        <n x="287"/>
        <n x="27"/>
      </t>
    </mdx>
    <mdx n="0" f="v">
      <t c="3" si="227">
        <n x="225"/>
        <n x="286"/>
        <n x="27"/>
      </t>
    </mdx>
    <mdx n="0" f="v">
      <t c="3" si="227">
        <n x="225"/>
        <n x="292"/>
        <n x="27"/>
      </t>
    </mdx>
    <mdx n="0" f="v">
      <t c="3" si="227">
        <n x="225"/>
        <n x="300"/>
        <n x="27"/>
      </t>
    </mdx>
    <mdx n="0" f="v">
      <t c="3" si="227">
        <n x="225"/>
        <n x="296"/>
        <n x="27"/>
      </t>
    </mdx>
    <mdx n="0" f="v">
      <t c="3" si="227">
        <n x="225"/>
        <n x="325"/>
        <n x="27"/>
      </t>
    </mdx>
    <mdx n="0" f="v">
      <t c="3" si="227">
        <n x="225"/>
        <n x="335"/>
        <n x="27"/>
      </t>
    </mdx>
    <mdx n="0" f="v">
      <t c="3" si="227">
        <n x="225"/>
        <n x="309"/>
        <n x="27"/>
      </t>
    </mdx>
    <mdx n="0" f="v">
      <t c="3" si="227">
        <n x="225"/>
        <n x="334"/>
        <n x="27"/>
      </t>
    </mdx>
    <mdx n="0" f="v">
      <t c="3" si="227">
        <n x="225"/>
        <n x="343"/>
        <n x="27"/>
      </t>
    </mdx>
    <mdx n="0" f="v">
      <t c="3" si="227">
        <n x="225"/>
        <n x="557"/>
        <n x="27"/>
      </t>
    </mdx>
    <mdx n="0" f="v">
      <t c="3" si="227">
        <n x="225"/>
        <n x="333"/>
        <n x="27"/>
      </t>
    </mdx>
    <mdx n="0" f="v">
      <t c="3" si="227">
        <n x="225"/>
        <n x="550"/>
        <n x="27"/>
      </t>
    </mdx>
    <mdx n="0" f="v">
      <t c="3" si="227">
        <n x="225"/>
        <n x="549"/>
        <n x="27"/>
      </t>
    </mdx>
    <mdx n="0" f="v">
      <t c="3" si="227">
        <n x="225"/>
        <n x="558"/>
        <n x="27"/>
      </t>
    </mdx>
    <mdx n="0" f="v">
      <t c="3" si="227">
        <n x="225"/>
        <n x="559"/>
        <n x="27"/>
      </t>
    </mdx>
    <mdx n="0" f="v">
      <t c="3" si="227">
        <n x="225"/>
        <n x="560"/>
        <n x="27"/>
      </t>
    </mdx>
    <mdx n="0" f="v">
      <t c="3" si="227">
        <n x="225"/>
        <n x="561"/>
        <n x="27"/>
      </t>
    </mdx>
    <mdx n="0" f="v">
      <t c="3" si="227">
        <n x="225"/>
        <n x="562"/>
        <n x="27"/>
      </t>
    </mdx>
    <mdx n="0" f="v">
      <t c="3" si="227">
        <n x="225"/>
        <n x="298"/>
        <n x="27"/>
      </t>
    </mdx>
    <mdx n="0" f="v">
      <t c="3" si="227">
        <n x="225"/>
        <n x="556"/>
        <n x="27"/>
      </t>
    </mdx>
    <mdx n="0" f="v">
      <t c="3" si="227">
        <n x="225"/>
        <n x="552"/>
        <n x="27"/>
      </t>
    </mdx>
    <mdx n="0" f="v">
      <t c="3" si="227">
        <n x="225"/>
        <n x="282"/>
        <n x="27"/>
      </t>
    </mdx>
    <mdx n="0" f="v">
      <t c="3" si="227">
        <n x="225"/>
        <n x="315"/>
        <n x="27"/>
      </t>
    </mdx>
    <mdx n="0" f="v">
      <t c="3" si="227">
        <n x="225"/>
        <n x="314"/>
        <n x="27"/>
      </t>
    </mdx>
    <mdx n="0" f="v">
      <t c="3" si="227">
        <n x="225"/>
        <n x="339"/>
        <n x="27"/>
      </t>
    </mdx>
    <mdx n="0" f="v">
      <t c="3" si="227">
        <n x="225"/>
        <n x="324"/>
        <n x="27"/>
      </t>
    </mdx>
    <mdx n="0" f="v">
      <t c="3" si="227">
        <n x="225"/>
        <n x="312"/>
        <n x="27"/>
      </t>
    </mdx>
    <mdx n="0" f="v">
      <t c="3" si="227">
        <n x="225"/>
        <n x="310"/>
        <n x="27"/>
      </t>
    </mdx>
    <mdx n="0" f="v">
      <t c="3" si="227">
        <n x="225"/>
        <n x="308"/>
        <n x="27"/>
      </t>
    </mdx>
    <mdx n="0" f="v">
      <t c="3" si="227">
        <n x="225"/>
        <n x="306"/>
        <n x="27"/>
      </t>
    </mdx>
    <mdx n="0" f="v">
      <t c="3" si="227">
        <n x="225"/>
        <n x="305"/>
        <n x="27"/>
      </t>
    </mdx>
    <mdx n="0" f="v">
      <t c="3" si="227">
        <n x="225"/>
        <n x="323"/>
        <n x="27"/>
      </t>
    </mdx>
    <mdx n="0" f="v">
      <t c="3" si="227">
        <n x="225"/>
        <n x="291"/>
        <n x="27"/>
      </t>
    </mdx>
    <mdx n="0" f="v">
      <t c="3" si="227">
        <n x="225"/>
        <n x="303"/>
        <n x="27"/>
      </t>
    </mdx>
    <mdx n="0" f="v">
      <t c="3" si="227">
        <n x="225"/>
        <n x="352"/>
        <n x="27"/>
      </t>
    </mdx>
    <mdx n="0" f="v">
      <t c="3" si="227">
        <n x="225"/>
        <n x="302"/>
        <n x="27"/>
      </t>
    </mdx>
    <mdx n="0" f="v">
      <t c="3" si="227">
        <n x="225"/>
        <n x="342"/>
        <n x="27"/>
      </t>
    </mdx>
    <mdx n="0" f="v">
      <t c="3" si="227">
        <n x="225"/>
        <n x="332"/>
        <n x="27"/>
      </t>
    </mdx>
    <mdx n="0" f="v">
      <t c="3" si="227">
        <n x="225"/>
        <n x="331"/>
        <n x="27"/>
      </t>
    </mdx>
    <mdx n="0" f="v">
      <t c="3" si="227">
        <n x="225"/>
        <n x="349"/>
        <n x="27"/>
      </t>
    </mdx>
    <mdx n="0" f="v">
      <t c="3" si="227">
        <n x="225"/>
        <n x="553"/>
        <n x="27"/>
      </t>
    </mdx>
    <mdx n="0" f="v">
      <t c="3" si="227">
        <n x="225"/>
        <n x="330"/>
        <n x="27"/>
      </t>
    </mdx>
    <mdx n="0" f="v">
      <t c="3" si="227">
        <n x="225"/>
        <n x="351"/>
        <n x="27"/>
      </t>
    </mdx>
    <mdx n="0" f="v">
      <t c="3" si="227">
        <n x="225"/>
        <n x="554"/>
        <n x="27"/>
      </t>
    </mdx>
    <mdx n="0" f="v">
      <t c="3" si="227">
        <n x="225"/>
        <n x="569"/>
        <n x="27"/>
      </t>
    </mdx>
    <mdx n="0" f="v">
      <t c="3" si="227">
        <n x="225"/>
        <n x="354"/>
        <n x="27"/>
      </t>
    </mdx>
    <mdx n="0" f="v">
      <t c="3" si="227">
        <n x="225"/>
        <n x="575"/>
        <n x="27"/>
      </t>
    </mdx>
    <mdx n="0" f="v">
      <t c="3" si="227">
        <n x="225"/>
        <n x="576"/>
        <n x="27"/>
      </t>
    </mdx>
    <mdx n="0" f="v">
      <t c="3" si="227">
        <n x="225"/>
        <n x="577"/>
        <n x="27"/>
      </t>
    </mdx>
    <mdx n="0" f="v">
      <t c="3" si="227">
        <n x="225"/>
        <n x="578"/>
        <n x="27"/>
      </t>
    </mdx>
    <mdx n="0" f="v">
      <t c="3" si="227">
        <n x="225"/>
        <n x="579"/>
        <n x="27"/>
      </t>
    </mdx>
    <mdx n="0" f="v">
      <t c="3" si="227">
        <n x="225"/>
        <n x="353"/>
        <n x="27"/>
      </t>
    </mdx>
    <mdx n="0" f="v">
      <t c="3" si="227">
        <n x="225"/>
        <n x="347"/>
        <n x="27"/>
      </t>
    </mdx>
    <mdx n="0" f="v">
      <t c="3" si="227">
        <n x="225"/>
        <n x="590"/>
        <n x="27"/>
      </t>
    </mdx>
    <mdx n="0" f="v">
      <t c="3" si="227">
        <n x="225"/>
        <n x="592"/>
        <n x="27"/>
      </t>
    </mdx>
    <mdx n="0" f="v">
      <t c="3" si="227">
        <n x="225"/>
        <n x="340"/>
        <n x="27"/>
      </t>
    </mdx>
    <mdx n="0" f="v">
      <t c="3" si="227">
        <n x="225"/>
        <n x="593"/>
        <n x="27"/>
      </t>
    </mdx>
    <mdx n="0" f="v">
      <t c="3" si="227">
        <n x="225"/>
        <n x="597"/>
        <n x="27"/>
      </t>
    </mdx>
    <mdx n="0" f="v">
      <t c="3" si="227">
        <n x="225"/>
        <n x="295"/>
        <n x="27"/>
      </t>
    </mdx>
    <mdx n="0" f="v">
      <t c="3" si="227">
        <n x="225"/>
        <n x="563"/>
        <n x="27"/>
      </t>
    </mdx>
    <mdx n="0" f="v">
      <t c="3" si="227">
        <n x="225"/>
        <n x="564"/>
        <n x="27"/>
      </t>
    </mdx>
    <mdx n="0" f="v">
      <t c="3" si="227">
        <n x="225"/>
        <n x="565"/>
        <n x="27"/>
      </t>
    </mdx>
    <mdx n="0" f="v">
      <t c="3" si="227">
        <n x="225"/>
        <n x="566"/>
        <n x="27"/>
      </t>
    </mdx>
    <mdx n="0" f="v">
      <t c="3" si="227">
        <n x="225"/>
        <n x="567"/>
        <n x="27"/>
      </t>
    </mdx>
    <mdx n="0" f="v">
      <t c="3" si="227">
        <n x="225"/>
        <n x="568"/>
        <n x="27"/>
      </t>
    </mdx>
    <mdx n="0" f="v">
      <t c="3" si="227">
        <n x="225"/>
        <n x="594"/>
        <n x="27"/>
      </t>
    </mdx>
    <mdx n="0" f="v">
      <t c="3" si="227">
        <n x="225"/>
        <n x="589"/>
        <n x="27"/>
      </t>
    </mdx>
    <mdx n="0" f="v">
      <t c="3" si="227">
        <n x="225"/>
        <n x="591"/>
        <n x="27"/>
      </t>
    </mdx>
    <mdx n="0" f="v">
      <t c="3" si="227">
        <n x="225"/>
        <n x="595"/>
        <n x="27"/>
      </t>
    </mdx>
    <mdx n="0" f="v">
      <t c="3" si="227">
        <n x="225"/>
        <n x="596"/>
        <n x="27"/>
      </t>
    </mdx>
    <mdx n="0" f="v">
      <t c="3" si="227">
        <n x="225"/>
        <n x="610"/>
        <n x="27"/>
      </t>
    </mdx>
    <mdx n="0" f="v">
      <t c="3" si="227">
        <n x="225"/>
        <n x="585"/>
        <n x="27"/>
      </t>
    </mdx>
    <mdx n="0" f="v">
      <t c="3" si="227">
        <n x="225"/>
        <n x="600"/>
        <n x="27"/>
      </t>
    </mdx>
    <mdx n="0" f="v">
      <t c="3" si="227">
        <n x="225"/>
        <n x="588"/>
        <n x="27"/>
      </t>
    </mdx>
    <mdx n="0" f="v">
      <t c="3" si="227">
        <n x="225"/>
        <n x="601"/>
        <n x="27"/>
      </t>
    </mdx>
    <mdx n="0" f="v">
      <t c="3" si="227">
        <n x="225"/>
        <n x="582"/>
        <n x="27"/>
      </t>
    </mdx>
    <mdx n="0" f="v">
      <t c="3" si="227">
        <n x="225"/>
        <n x="571"/>
        <n x="27"/>
      </t>
    </mdx>
    <mdx n="0" f="v">
      <t c="3" si="227">
        <n x="225"/>
        <n x="572"/>
        <n x="27"/>
      </t>
    </mdx>
    <mdx n="0" f="v">
      <t c="3" si="227">
        <n x="225"/>
        <n x="580"/>
        <n x="27"/>
      </t>
    </mdx>
    <mdx n="0" f="v">
      <t c="3" si="227">
        <n x="225"/>
        <n x="573"/>
        <n x="27"/>
      </t>
    </mdx>
    <mdx n="0" f="v">
      <t c="3" si="227">
        <n x="225"/>
        <n x="581"/>
        <n x="27"/>
      </t>
    </mdx>
    <mdx n="0" f="v">
      <t c="3" si="227">
        <n x="225"/>
        <n x="583"/>
        <n x="27"/>
      </t>
    </mdx>
    <mdx n="0" f="v">
      <t c="3" si="227">
        <n x="225"/>
        <n x="555"/>
        <n x="27"/>
      </t>
    </mdx>
    <mdx n="0" f="v">
      <t c="3" si="227">
        <n x="225"/>
        <n x="570"/>
        <n x="27"/>
      </t>
    </mdx>
    <mdx n="0" f="v">
      <t c="3" si="227">
        <n x="225"/>
        <n x="574"/>
        <n x="27"/>
      </t>
    </mdx>
    <mdx n="0" f="v">
      <t c="3" si="227">
        <n x="225"/>
        <n x="584"/>
        <n x="27"/>
      </t>
    </mdx>
    <mdx n="0" f="v">
      <t c="3" si="227">
        <n x="225"/>
        <n x="598"/>
        <n x="27"/>
      </t>
    </mdx>
    <mdx n="0" f="v">
      <t c="3" si="227">
        <n x="225"/>
        <n x="586"/>
        <n x="27"/>
      </t>
    </mdx>
    <mdx n="0" f="v">
      <t c="3" si="227">
        <n x="225"/>
        <n x="599"/>
        <n x="27"/>
      </t>
    </mdx>
    <mdx n="0" f="v">
      <t c="3" si="227">
        <n x="225"/>
        <n x="609"/>
        <n x="27"/>
      </t>
    </mdx>
    <mdx n="0" f="v">
      <t c="3" si="227">
        <n x="225"/>
        <n x="611"/>
        <n x="27"/>
      </t>
    </mdx>
    <mdx n="0" f="v">
      <t c="3" si="227">
        <n x="225"/>
        <n x="612"/>
        <n x="27"/>
      </t>
    </mdx>
    <mdx n="0" f="v">
      <t c="3" si="227">
        <n x="225"/>
        <n x="617"/>
        <n x="27"/>
      </t>
    </mdx>
    <mdx n="0" f="v">
      <t c="3" si="227">
        <n x="225"/>
        <n x="618"/>
        <n x="27"/>
      </t>
    </mdx>
    <mdx n="0" f="v">
      <t c="3" si="227">
        <n x="225"/>
        <n x="643"/>
        <n x="27"/>
      </t>
    </mdx>
    <mdx n="0" f="v">
      <t c="3" si="227">
        <n x="225"/>
        <n x="619"/>
        <n x="27"/>
      </t>
    </mdx>
    <mdx n="0" f="v">
      <t c="3" si="227">
        <n x="225"/>
        <n x="645"/>
        <n x="27"/>
      </t>
    </mdx>
    <mdx n="0" f="v">
      <t c="3" si="227">
        <n x="225"/>
        <n x="587"/>
        <n x="27"/>
      </t>
    </mdx>
    <mdx n="0" f="v">
      <t c="3" si="227">
        <n x="225"/>
        <n x="602"/>
        <n x="27"/>
      </t>
    </mdx>
    <mdx n="0" f="v">
      <t c="3" si="227">
        <n x="225"/>
        <n x="603"/>
        <n x="27"/>
      </t>
    </mdx>
    <mdx n="0" f="v">
      <t c="3" si="227">
        <n x="225"/>
        <n x="604"/>
        <n x="27"/>
      </t>
    </mdx>
    <mdx n="0" f="v">
      <t c="3" si="227">
        <n x="225"/>
        <n x="605"/>
        <n x="27"/>
      </t>
    </mdx>
    <mdx n="0" f="v">
      <t c="3" si="227">
        <n x="225"/>
        <n x="620"/>
        <n x="27"/>
      </t>
    </mdx>
    <mdx n="0" f="v">
      <t c="3" si="227">
        <n x="225"/>
        <n x="606"/>
        <n x="27"/>
      </t>
    </mdx>
    <mdx n="0" f="v">
      <t c="3" si="227">
        <n x="225"/>
        <n x="621"/>
        <n x="27"/>
      </t>
    </mdx>
    <mdx n="0" f="v">
      <t c="3" si="227">
        <n x="225"/>
        <n x="652"/>
        <n x="27"/>
      </t>
    </mdx>
    <mdx n="0" f="v">
      <t c="3" si="227">
        <n x="225"/>
        <n x="613"/>
        <n x="27"/>
      </t>
    </mdx>
    <mdx n="0" f="v">
      <t c="3" si="227">
        <n x="225"/>
        <n x="615"/>
        <n x="27"/>
      </t>
    </mdx>
    <mdx n="0" f="v">
      <t c="3" si="227">
        <n x="225"/>
        <n x="616"/>
        <n x="27"/>
      </t>
    </mdx>
    <mdx n="0" f="v">
      <t c="3" si="227">
        <n x="225"/>
        <n x="608"/>
        <n x="27"/>
      </t>
    </mdx>
    <mdx n="0" f="v">
      <t c="3" si="227">
        <n x="225"/>
        <n x="614"/>
        <n x="27"/>
      </t>
    </mdx>
    <mdx n="0" f="v">
      <t c="3" si="227">
        <n x="225"/>
        <n x="635"/>
        <n x="27"/>
      </t>
    </mdx>
    <mdx n="0" f="v">
      <t c="3" si="227">
        <n x="225"/>
        <n x="636"/>
        <n x="27"/>
      </t>
    </mdx>
    <mdx n="0" f="v">
      <t c="3" si="227">
        <n x="225"/>
        <n x="637"/>
        <n x="27"/>
      </t>
    </mdx>
    <mdx n="0" f="v">
      <t c="3" si="227">
        <n x="225"/>
        <n x="625"/>
        <n x="27"/>
      </t>
    </mdx>
    <mdx n="0" f="v">
      <t c="3" si="227">
        <n x="225"/>
        <n x="653"/>
        <n x="27"/>
      </t>
    </mdx>
    <mdx n="0" f="v">
      <t c="3" si="227">
        <n x="225"/>
        <n x="627"/>
        <n x="27"/>
      </t>
    </mdx>
    <mdx n="0" f="v">
      <t c="3" si="227">
        <n x="225"/>
        <n x="644"/>
        <n x="27"/>
      </t>
    </mdx>
    <mdx n="0" f="v">
      <t c="3" si="227">
        <n x="225"/>
        <n x="647"/>
        <n x="27"/>
      </t>
    </mdx>
    <mdx n="0" f="v">
      <t c="3" si="227">
        <n x="225"/>
        <n x="650"/>
        <n x="27"/>
      </t>
    </mdx>
    <mdx n="0" f="v">
      <t c="3" si="227">
        <n x="225"/>
        <n x="632"/>
        <n x="27"/>
      </t>
    </mdx>
    <mdx n="0" f="v">
      <t c="3" si="227">
        <n x="225"/>
        <n x="649"/>
        <n x="27"/>
      </t>
    </mdx>
    <mdx n="0" f="v">
      <t c="3" si="227">
        <n x="225"/>
        <n x="622"/>
        <n x="27"/>
      </t>
    </mdx>
    <mdx n="0" f="v">
      <t c="3" si="227">
        <n x="225"/>
        <n x="623"/>
        <n x="27"/>
      </t>
    </mdx>
    <mdx n="0" f="v">
      <t c="3" si="227">
        <n x="225"/>
        <n x="624"/>
        <n x="27"/>
      </t>
    </mdx>
    <mdx n="0" f="v">
      <t c="3" si="227">
        <n x="225"/>
        <n x="639"/>
        <n x="27"/>
      </t>
    </mdx>
    <mdx n="0" f="v">
      <t c="3" si="227">
        <n x="225"/>
        <n x="646"/>
        <n x="27"/>
      </t>
    </mdx>
    <mdx n="0" f="v">
      <t c="3" si="227">
        <n x="225"/>
        <n x="648"/>
        <n x="27"/>
      </t>
    </mdx>
    <mdx n="0" f="v">
      <t c="3" si="227">
        <n x="225"/>
        <n x="651"/>
        <n x="27"/>
      </t>
    </mdx>
    <mdx n="0" f="v">
      <t c="3" si="227">
        <n x="225"/>
        <n x="655"/>
        <n x="27"/>
      </t>
    </mdx>
    <mdx n="0" f="v">
      <t c="3" si="227">
        <n x="225"/>
        <n x="628"/>
        <n x="27"/>
      </t>
    </mdx>
    <mdx n="0" f="v">
      <t c="3" si="227">
        <n x="225"/>
        <n x="633"/>
        <n x="27"/>
      </t>
    </mdx>
    <mdx n="0" f="v">
      <t c="3" si="227">
        <n x="225"/>
        <n x="641"/>
        <n x="27"/>
      </t>
    </mdx>
    <mdx n="0" f="v">
      <t c="3" si="227">
        <n x="225"/>
        <n x="640"/>
        <n x="27"/>
      </t>
    </mdx>
    <mdx n="0" f="v">
      <t c="3" si="227">
        <n x="225"/>
        <n x="630"/>
        <n x="27"/>
      </t>
    </mdx>
    <mdx n="0" f="v">
      <t c="3" si="227">
        <n x="225"/>
        <n x="607"/>
        <n x="27"/>
      </t>
    </mdx>
    <mdx n="0" f="v">
      <t c="3" si="227">
        <n x="225"/>
        <n x="629"/>
        <n x="27"/>
      </t>
    </mdx>
    <mdx n="0" f="v">
      <t c="3" si="227">
        <n x="225"/>
        <n x="626"/>
        <n x="27"/>
      </t>
    </mdx>
    <mdx n="0" f="v">
      <t c="3" si="227">
        <n x="225"/>
        <n x="631"/>
        <n x="27"/>
      </t>
    </mdx>
    <mdx n="0" f="v">
      <t c="3" si="227">
        <n x="225"/>
        <n x="634"/>
        <n x="27"/>
      </t>
    </mdx>
    <mdx n="0" f="v">
      <t c="3" si="227">
        <n x="225"/>
        <n x="638"/>
        <n x="27"/>
      </t>
    </mdx>
    <mdx n="0" f="v">
      <t c="3" si="227">
        <n x="225"/>
        <n x="654"/>
        <n x="27"/>
      </t>
    </mdx>
    <mdx n="0" f="v">
      <t c="3" si="227">
        <n x="225"/>
        <n x="642"/>
        <n x="27"/>
      </t>
    </mdx>
    <mdx n="0" f="v">
      <t c="3" si="227">
        <n x="225"/>
        <n x="344"/>
        <n x="24"/>
      </t>
    </mdx>
    <mdx n="0" f="v">
      <t c="3" si="227">
        <n x="225"/>
        <n x="285"/>
        <n x="24"/>
      </t>
    </mdx>
    <mdx n="0" f="v">
      <t c="3" si="227">
        <n x="225"/>
        <n x="275"/>
        <n x="24"/>
      </t>
    </mdx>
    <mdx n="0" f="v">
      <t c="3" si="227">
        <n x="225"/>
        <n x="284"/>
        <n x="24"/>
      </t>
    </mdx>
    <mdx n="0" f="v">
      <t c="3" si="227">
        <n x="225"/>
        <n x="290"/>
        <n x="24"/>
      </t>
    </mdx>
    <mdx n="0" f="v">
      <t c="3" si="227">
        <n x="225"/>
        <n x="287"/>
        <n x="24"/>
      </t>
    </mdx>
    <mdx n="0" f="v">
      <t c="3" si="227">
        <n x="225"/>
        <n x="286"/>
        <n x="24"/>
      </t>
    </mdx>
    <mdx n="0" f="v">
      <t c="3" si="227">
        <n x="225"/>
        <n x="292"/>
        <n x="24"/>
      </t>
    </mdx>
    <mdx n="0" f="v">
      <t c="3" si="227">
        <n x="225"/>
        <n x="300"/>
        <n x="24"/>
      </t>
    </mdx>
    <mdx n="0" f="v">
      <t c="3" si="227">
        <n x="225"/>
        <n x="296"/>
        <n x="24"/>
      </t>
    </mdx>
    <mdx n="0" f="v">
      <t c="3" si="227">
        <n x="225"/>
        <n x="325"/>
        <n x="24"/>
      </t>
    </mdx>
    <mdx n="0" f="v">
      <t c="3" si="227">
        <n x="225"/>
        <n x="335"/>
        <n x="24"/>
      </t>
    </mdx>
    <mdx n="0" f="v">
      <t c="3" si="227">
        <n x="225"/>
        <n x="334"/>
        <n x="24"/>
      </t>
    </mdx>
    <mdx n="0" f="v">
      <t c="3" si="227">
        <n x="225"/>
        <n x="343"/>
        <n x="24"/>
      </t>
    </mdx>
    <mdx n="0" f="v">
      <t c="3" si="227">
        <n x="225"/>
        <n x="333"/>
        <n x="24"/>
      </t>
    </mdx>
    <mdx n="0" f="v">
      <t c="3" si="227">
        <n x="225"/>
        <n x="550"/>
        <n x="24"/>
      </t>
    </mdx>
    <mdx n="0" f="v">
      <t c="3" si="227">
        <n x="225"/>
        <n x="549"/>
        <n x="24"/>
      </t>
    </mdx>
    <mdx n="0" f="v">
      <t c="3" si="227">
        <n x="225"/>
        <n x="558"/>
        <n x="24"/>
      </t>
    </mdx>
    <mdx n="0" f="v">
      <t c="3" si="227">
        <n x="225"/>
        <n x="559"/>
        <n x="24"/>
      </t>
    </mdx>
    <mdx n="0" f="v">
      <t c="3" si="227">
        <n x="225"/>
        <n x="560"/>
        <n x="24"/>
      </t>
    </mdx>
    <mdx n="0" f="v">
      <t c="3" si="227">
        <n x="225"/>
        <n x="561"/>
        <n x="24"/>
      </t>
    </mdx>
    <mdx n="0" f="v">
      <t c="3" si="227">
        <n x="225"/>
        <n x="562"/>
        <n x="24"/>
      </t>
    </mdx>
    <mdx n="0" f="v">
      <t c="3" si="227">
        <n x="225"/>
        <n x="298"/>
        <n x="24"/>
      </t>
    </mdx>
    <mdx n="0" f="v">
      <t c="3" si="227">
        <n x="225"/>
        <n x="341"/>
        <n x="24"/>
      </t>
    </mdx>
    <mdx n="0" f="v">
      <t c="3" si="227">
        <n x="225"/>
        <n x="552"/>
        <n x="24"/>
      </t>
    </mdx>
    <mdx n="0" f="v">
      <t c="3" si="227">
        <n x="225"/>
        <n x="593"/>
        <n x="24"/>
      </t>
    </mdx>
    <mdx n="0" f="v">
      <t c="3" si="227">
        <n x="225"/>
        <n x="282"/>
        <n x="24"/>
      </t>
    </mdx>
    <mdx n="0" f="v">
      <t c="3" si="227">
        <n x="225"/>
        <n x="315"/>
        <n x="24"/>
      </t>
    </mdx>
    <mdx n="0" f="v">
      <t c="3" si="227">
        <n x="225"/>
        <n x="339"/>
        <n x="24"/>
      </t>
    </mdx>
    <mdx n="0" f="v">
      <t c="3" si="227">
        <n x="225"/>
        <n x="324"/>
        <n x="24"/>
      </t>
    </mdx>
    <mdx n="0" f="v">
      <t c="3" si="227">
        <n x="225"/>
        <n x="312"/>
        <n x="24"/>
      </t>
    </mdx>
    <mdx n="0" f="v">
      <t c="3" si="227">
        <n x="225"/>
        <n x="308"/>
        <n x="24"/>
      </t>
    </mdx>
    <mdx n="0" f="v">
      <t c="3" si="227">
        <n x="225"/>
        <n x="306"/>
        <n x="24"/>
      </t>
    </mdx>
    <mdx n="0" f="v">
      <t c="3" si="227">
        <n x="225"/>
        <n x="323"/>
        <n x="24"/>
      </t>
    </mdx>
    <mdx n="0" f="v">
      <t c="3" si="227">
        <n x="225"/>
        <n x="291"/>
        <n x="24"/>
      </t>
    </mdx>
    <mdx n="0" f="v">
      <t c="3" si="227">
        <n x="225"/>
        <n x="303"/>
        <n x="24"/>
      </t>
    </mdx>
    <mdx n="0" f="v">
      <t c="3" si="227">
        <n x="225"/>
        <n x="352"/>
        <n x="24"/>
      </t>
    </mdx>
    <mdx n="0" f="v">
      <t c="3" si="227">
        <n x="225"/>
        <n x="302"/>
        <n x="24"/>
      </t>
    </mdx>
    <mdx n="0" f="v">
      <t c="3" si="227">
        <n x="225"/>
        <n x="342"/>
        <n x="24"/>
      </t>
    </mdx>
    <mdx n="0" f="v">
      <t c="3" si="227">
        <n x="225"/>
        <n x="332"/>
        <n x="24"/>
      </t>
    </mdx>
    <mdx n="0" f="v">
      <t c="3" si="227">
        <n x="225"/>
        <n x="331"/>
        <n x="24"/>
      </t>
    </mdx>
    <mdx n="0" f="v">
      <t c="3" si="227">
        <n x="225"/>
        <n x="349"/>
        <n x="24"/>
      </t>
    </mdx>
    <mdx n="0" f="v">
      <t c="3" si="227">
        <n x="225"/>
        <n x="553"/>
        <n x="24"/>
      </t>
    </mdx>
    <mdx n="0" f="v">
      <t c="3" si="227">
        <n x="225"/>
        <n x="330"/>
        <n x="24"/>
      </t>
    </mdx>
    <mdx n="0" f="v">
      <t c="3" si="227">
        <n x="225"/>
        <n x="351"/>
        <n x="24"/>
      </t>
    </mdx>
    <mdx n="0" f="v">
      <t c="3" si="227">
        <n x="225"/>
        <n x="554"/>
        <n x="24"/>
      </t>
    </mdx>
    <mdx n="0" f="v">
      <t c="3" si="227">
        <n x="225"/>
        <n x="340"/>
        <n x="24"/>
      </t>
    </mdx>
    <mdx n="0" f="v">
      <t c="3" si="227">
        <n x="225"/>
        <n x="354"/>
        <n x="24"/>
      </t>
    </mdx>
    <mdx n="0" f="v">
      <t c="3" si="227">
        <n x="225"/>
        <n x="575"/>
        <n x="24"/>
      </t>
    </mdx>
    <mdx n="0" f="v">
      <t c="3" si="227">
        <n x="225"/>
        <n x="576"/>
        <n x="24"/>
      </t>
    </mdx>
    <mdx n="0" f="v">
      <t c="3" si="227">
        <n x="225"/>
        <n x="577"/>
        <n x="24"/>
      </t>
    </mdx>
    <mdx n="0" f="v">
      <t c="3" si="227">
        <n x="225"/>
        <n x="578"/>
        <n x="24"/>
      </t>
    </mdx>
    <mdx n="0" f="v">
      <t c="3" si="227">
        <n x="225"/>
        <n x="579"/>
        <n x="24"/>
      </t>
    </mdx>
    <mdx n="0" f="v">
      <t c="3" si="227">
        <n x="225"/>
        <n x="353"/>
        <n x="24"/>
      </t>
    </mdx>
    <mdx n="0" f="v">
      <t c="3" si="227">
        <n x="225"/>
        <n x="347"/>
        <n x="24"/>
      </t>
    </mdx>
    <mdx n="0" f="v">
      <t c="3" si="227">
        <n x="225"/>
        <n x="594"/>
        <n x="24"/>
      </t>
    </mdx>
    <mdx n="0" f="v">
      <t c="3" si="227">
        <n x="225"/>
        <n x="597"/>
        <n x="24"/>
      </t>
    </mdx>
    <mdx n="0" f="v">
      <t c="3" si="227">
        <n x="225"/>
        <n x="590"/>
        <n x="24"/>
      </t>
    </mdx>
    <mdx n="0" f="v">
      <t c="3" si="227">
        <n x="225"/>
        <n x="595"/>
        <n x="24"/>
      </t>
    </mdx>
    <mdx n="0" f="v">
      <t c="3" si="227">
        <n x="225"/>
        <n x="598"/>
        <n x="24"/>
      </t>
    </mdx>
    <mdx n="0" f="v">
      <t c="3" si="227">
        <n x="225"/>
        <n x="596"/>
        <n x="24"/>
      </t>
    </mdx>
    <mdx n="0" f="v">
      <t c="3" si="227">
        <n x="225"/>
        <n x="569"/>
        <n x="24"/>
      </t>
    </mdx>
    <mdx n="0" f="v">
      <t c="3" si="227">
        <n x="225"/>
        <n x="295"/>
        <n x="24"/>
      </t>
    </mdx>
    <mdx n="0" f="v">
      <t c="3" si="227">
        <n x="225"/>
        <n x="563"/>
        <n x="24"/>
      </t>
    </mdx>
    <mdx n="0" f="v">
      <t c="3" si="227">
        <n x="225"/>
        <n x="564"/>
        <n x="24"/>
      </t>
    </mdx>
    <mdx n="0" f="v">
      <t c="3" si="227">
        <n x="225"/>
        <n x="565"/>
        <n x="24"/>
      </t>
    </mdx>
    <mdx n="0" f="v">
      <t c="3" si="227">
        <n x="225"/>
        <n x="566"/>
        <n x="24"/>
      </t>
    </mdx>
    <mdx n="0" f="v">
      <t c="3" si="227">
        <n x="225"/>
        <n x="567"/>
        <n x="24"/>
      </t>
    </mdx>
    <mdx n="0" f="v">
      <t c="3" si="227">
        <n x="225"/>
        <n x="568"/>
        <n x="24"/>
      </t>
    </mdx>
    <mdx n="0" f="v">
      <t c="3" si="227">
        <n x="225"/>
        <n x="589"/>
        <n x="24"/>
      </t>
    </mdx>
    <mdx n="0" f="v">
      <t c="3" si="227">
        <n x="225"/>
        <n x="591"/>
        <n x="24"/>
      </t>
    </mdx>
    <mdx n="0" f="v">
      <t c="3" si="227">
        <n x="225"/>
        <n x="610"/>
        <n x="24"/>
      </t>
    </mdx>
    <mdx n="0" f="v">
      <t c="3" si="227">
        <n x="225"/>
        <n x="592"/>
        <n x="24"/>
      </t>
    </mdx>
    <mdx n="0" f="v">
      <t c="3" si="227">
        <n x="225"/>
        <n x="600"/>
        <n x="24"/>
      </t>
    </mdx>
    <mdx n="0" f="v">
      <t c="3" si="227">
        <n x="225"/>
        <n x="599"/>
        <n x="24"/>
      </t>
    </mdx>
    <mdx n="0" f="v">
      <t c="3" si="227">
        <n x="225"/>
        <n x="601"/>
        <n x="24"/>
      </t>
    </mdx>
    <mdx n="0" f="v">
      <t c="3" si="227">
        <n x="225"/>
        <n x="587"/>
        <n x="24"/>
      </t>
    </mdx>
    <mdx n="0" f="v">
      <t c="3" si="227">
        <n x="225"/>
        <n x="582"/>
        <n x="24"/>
      </t>
    </mdx>
    <mdx n="0" f="v">
      <t c="3" si="227">
        <n x="225"/>
        <n x="609"/>
        <n x="24"/>
      </t>
    </mdx>
    <mdx n="0" f="v">
      <t c="3" si="227">
        <n x="225"/>
        <n x="571"/>
        <n x="24"/>
      </t>
    </mdx>
    <mdx n="0" f="v">
      <t c="3" si="227">
        <n x="225"/>
        <n x="572"/>
        <n x="24"/>
      </t>
    </mdx>
    <mdx n="0" f="v">
      <t c="3" si="227">
        <n x="225"/>
        <n x="580"/>
        <n x="24"/>
      </t>
    </mdx>
    <mdx n="0" f="v">
      <t c="3" si="227">
        <n x="225"/>
        <n x="573"/>
        <n x="24"/>
      </t>
    </mdx>
    <mdx n="0" f="v">
      <t c="3" si="227">
        <n x="225"/>
        <n x="581"/>
        <n x="24"/>
      </t>
    </mdx>
    <mdx n="0" f="v">
      <t c="3" si="227">
        <n x="225"/>
        <n x="583"/>
        <n x="24"/>
      </t>
    </mdx>
    <mdx n="0" f="v">
      <t c="3" si="227">
        <n x="225"/>
        <n x="555"/>
        <n x="24"/>
      </t>
    </mdx>
    <mdx n="0" f="v">
      <t c="3" si="227">
        <n x="225"/>
        <n x="570"/>
        <n x="24"/>
      </t>
    </mdx>
    <mdx n="0" f="v">
      <t c="3" si="227">
        <n x="225"/>
        <n x="574"/>
        <n x="24"/>
      </t>
    </mdx>
    <mdx n="0" f="v">
      <t c="3" si="227">
        <n x="225"/>
        <n x="584"/>
        <n x="24"/>
      </t>
    </mdx>
    <mdx n="0" f="v">
      <t c="3" si="227">
        <n x="225"/>
        <n x="585"/>
        <n x="24"/>
      </t>
    </mdx>
    <mdx n="0" f="v">
      <t c="3" si="227">
        <n x="225"/>
        <n x="586"/>
        <n x="24"/>
      </t>
    </mdx>
    <mdx n="0" f="v">
      <t c="3" si="227">
        <n x="225"/>
        <n x="588"/>
        <n x="24"/>
      </t>
    </mdx>
    <mdx n="0" f="v">
      <t c="3" si="227">
        <n x="225"/>
        <n x="611"/>
        <n x="24"/>
      </t>
    </mdx>
    <mdx n="0" f="v">
      <t c="3" si="227">
        <n x="225"/>
        <n x="612"/>
        <n x="24"/>
      </t>
    </mdx>
    <mdx n="0" f="v">
      <t c="3" si="227">
        <n x="225"/>
        <n x="620"/>
        <n x="24"/>
      </t>
    </mdx>
    <mdx n="0" f="v">
      <t c="3" si="227">
        <n x="225"/>
        <n x="602"/>
        <n x="24"/>
      </t>
    </mdx>
    <mdx n="0" f="v">
      <t c="3" si="227">
        <n x="225"/>
        <n x="603"/>
        <n x="24"/>
      </t>
    </mdx>
    <mdx n="0" f="v">
      <t c="3" si="227">
        <n x="225"/>
        <n x="604"/>
        <n x="24"/>
      </t>
    </mdx>
    <mdx n="0" f="v">
      <t c="3" si="227">
        <n x="225"/>
        <n x="605"/>
        <n x="24"/>
      </t>
    </mdx>
    <mdx n="0" f="v">
      <t c="3" si="227">
        <n x="225"/>
        <n x="617"/>
        <n x="24"/>
      </t>
    </mdx>
    <mdx n="0" f="v">
      <t c="3" si="227">
        <n x="225"/>
        <n x="618"/>
        <n x="24"/>
      </t>
    </mdx>
    <mdx n="0" f="v">
      <t c="3" si="227">
        <n x="225"/>
        <n x="619"/>
        <n x="24"/>
      </t>
    </mdx>
    <mdx n="0" f="v">
      <t c="3" si="227">
        <n x="225"/>
        <n x="621"/>
        <n x="24"/>
      </t>
    </mdx>
    <mdx n="0" f="v">
      <t c="3" si="227">
        <n x="225"/>
        <n x="643"/>
        <n x="24"/>
      </t>
    </mdx>
    <mdx n="0" f="v">
      <t c="3" si="227">
        <n x="225"/>
        <n x="613"/>
        <n x="24"/>
      </t>
    </mdx>
    <mdx n="0" f="v">
      <t c="3" si="227">
        <n x="225"/>
        <n x="615"/>
        <n x="24"/>
      </t>
    </mdx>
    <mdx n="0" f="v">
      <t c="3" si="227">
        <n x="225"/>
        <n x="616"/>
        <n x="24"/>
      </t>
    </mdx>
    <mdx n="0" f="v">
      <t c="3" si="227">
        <n x="225"/>
        <n x="608"/>
        <n x="24"/>
      </t>
    </mdx>
    <mdx n="0" f="v">
      <t c="3" si="227">
        <n x="225"/>
        <n x="614"/>
        <n x="24"/>
      </t>
    </mdx>
    <mdx n="0" f="v">
      <t c="3" si="227">
        <n x="225"/>
        <n x="635"/>
        <n x="24"/>
      </t>
    </mdx>
    <mdx n="0" f="v">
      <t c="3" si="227">
        <n x="225"/>
        <n x="636"/>
        <n x="24"/>
      </t>
    </mdx>
    <mdx n="0" f="v">
      <t c="3" si="227">
        <n x="225"/>
        <n x="637"/>
        <n x="24"/>
      </t>
    </mdx>
    <mdx n="0" f="v">
      <t c="3" si="227">
        <n x="225"/>
        <n x="639"/>
        <n x="24"/>
      </t>
    </mdx>
    <mdx n="0" f="v">
      <t c="3" si="227">
        <n x="225"/>
        <n x="644"/>
        <n x="24"/>
      </t>
    </mdx>
    <mdx n="0" f="v">
      <t c="3" si="227">
        <n x="225"/>
        <n x="650"/>
        <n x="24"/>
      </t>
    </mdx>
    <mdx n="0" f="v">
      <t c="3" si="227">
        <n x="225"/>
        <n x="648"/>
        <n x="24"/>
      </t>
    </mdx>
    <mdx n="0" f="v">
      <t c="3" si="227">
        <n x="225"/>
        <n x="649"/>
        <n x="24"/>
      </t>
    </mdx>
    <mdx n="0" f="v">
      <t c="3" si="227">
        <n x="225"/>
        <n x="651"/>
        <n x="24"/>
      </t>
    </mdx>
    <mdx n="0" f="v">
      <t c="3" si="227">
        <n x="225"/>
        <n x="606"/>
        <n x="24"/>
      </t>
    </mdx>
    <mdx n="0" f="v">
      <t c="3" si="227">
        <n x="225"/>
        <n x="645"/>
        <n x="24"/>
      </t>
    </mdx>
    <mdx n="0" f="v">
      <t c="3" si="227">
        <n x="225"/>
        <n x="652"/>
        <n x="24"/>
      </t>
    </mdx>
    <mdx n="0" f="v">
      <t c="3" si="227">
        <n x="225"/>
        <n x="622"/>
        <n x="24"/>
      </t>
    </mdx>
    <mdx n="0" f="v">
      <t c="3" si="227">
        <n x="225"/>
        <n x="623"/>
        <n x="24"/>
      </t>
    </mdx>
    <mdx n="0" f="v">
      <t c="3" si="227">
        <n x="225"/>
        <n x="624"/>
        <n x="24"/>
      </t>
    </mdx>
    <mdx n="0" f="v">
      <t c="3" si="227">
        <n x="225"/>
        <n x="625"/>
        <n x="24"/>
      </t>
    </mdx>
    <mdx n="0" f="v">
      <t c="3" si="227">
        <n x="225"/>
        <n x="653"/>
        <n x="24"/>
      </t>
    </mdx>
    <mdx n="0" f="v">
      <t c="3" si="227">
        <n x="225"/>
        <n x="627"/>
        <n x="24"/>
      </t>
    </mdx>
    <mdx n="0" f="v">
      <t c="3" si="227">
        <n x="225"/>
        <n x="646"/>
        <n x="24"/>
      </t>
    </mdx>
    <mdx n="0" f="v">
      <t c="3" si="227">
        <n x="225"/>
        <n x="647"/>
        <n x="24"/>
      </t>
    </mdx>
    <mdx n="0" f="v">
      <t c="3" si="227">
        <n x="225"/>
        <n x="654"/>
        <n x="24"/>
      </t>
    </mdx>
    <mdx n="0" f="v">
      <t c="3" si="227">
        <n x="225"/>
        <n x="632"/>
        <n x="24"/>
      </t>
    </mdx>
    <mdx n="0" f="v">
      <t c="3" si="227">
        <n x="225"/>
        <n x="655"/>
        <n x="24"/>
      </t>
    </mdx>
    <mdx n="0" f="v">
      <t c="3" si="227">
        <n x="225"/>
        <n x="628"/>
        <n x="24"/>
      </t>
    </mdx>
    <mdx n="0" f="v">
      <t c="3" si="227">
        <n x="225"/>
        <n x="633"/>
        <n x="24"/>
      </t>
    </mdx>
    <mdx n="0" f="v">
      <t c="3" si="227">
        <n x="225"/>
        <n x="641"/>
        <n x="24"/>
      </t>
    </mdx>
    <mdx n="0" f="v">
      <t c="3" si="227">
        <n x="225"/>
        <n x="640"/>
        <n x="24"/>
      </t>
    </mdx>
    <mdx n="0" f="v">
      <t c="3" si="227">
        <n x="225"/>
        <n x="630"/>
        <n x="24"/>
      </t>
    </mdx>
    <mdx n="0" f="v">
      <t c="3" si="227">
        <n x="225"/>
        <n x="607"/>
        <n x="24"/>
      </t>
    </mdx>
    <mdx n="0" f="v">
      <t c="3" si="227">
        <n x="225"/>
        <n x="629"/>
        <n x="24"/>
      </t>
    </mdx>
    <mdx n="0" f="v">
      <t c="3" si="227">
        <n x="225"/>
        <n x="626"/>
        <n x="24"/>
      </t>
    </mdx>
    <mdx n="0" f="v">
      <t c="3" si="227">
        <n x="225"/>
        <n x="631"/>
        <n x="24"/>
      </t>
    </mdx>
    <mdx n="0" f="v">
      <t c="3" si="227">
        <n x="225"/>
        <n x="634"/>
        <n x="24"/>
      </t>
    </mdx>
    <mdx n="0" f="v">
      <t c="3" si="227">
        <n x="225"/>
        <n x="638"/>
        <n x="24"/>
      </t>
    </mdx>
    <mdx n="0" f="v">
      <t c="3" si="227">
        <n x="225"/>
        <n x="642"/>
        <n x="24"/>
      </t>
    </mdx>
    <mdx n="0" f="v">
      <t c="3" si="227">
        <n x="225"/>
        <n x="285"/>
        <n x="20"/>
      </t>
    </mdx>
    <mdx n="0" f="v">
      <t c="3" si="227">
        <n x="225"/>
        <n x="275"/>
        <n x="20"/>
      </t>
    </mdx>
    <mdx n="0" f="v">
      <t c="3" si="227">
        <n x="225"/>
        <n x="284"/>
        <n x="20"/>
      </t>
    </mdx>
    <mdx n="0" f="v">
      <t c="3" si="227">
        <n x="225"/>
        <n x="290"/>
        <n x="20"/>
      </t>
    </mdx>
    <mdx n="0" f="v">
      <t c="3" si="227">
        <n x="225"/>
        <n x="287"/>
        <n x="20"/>
      </t>
    </mdx>
    <mdx n="0" f="v">
      <t c="3" si="227">
        <n x="225"/>
        <n x="286"/>
        <n x="20"/>
      </t>
    </mdx>
    <mdx n="0" f="v">
      <t c="3" si="227">
        <n x="225"/>
        <n x="292"/>
        <n x="20"/>
      </t>
    </mdx>
    <mdx n="0" f="v">
      <t c="3" si="227">
        <n x="225"/>
        <n x="341"/>
        <n x="20"/>
      </t>
    </mdx>
    <mdx n="0" f="v">
      <t c="3" si="227">
        <n x="225"/>
        <n x="354"/>
        <n x="20"/>
      </t>
    </mdx>
    <mdx n="0" f="v">
      <t c="3" si="227">
        <n x="225"/>
        <n x="325"/>
        <n x="20"/>
      </t>
    </mdx>
    <mdx n="0" f="v">
      <t c="3" si="227">
        <n x="225"/>
        <n x="335"/>
        <n x="20"/>
      </t>
    </mdx>
    <mdx n="0" f="v">
      <t c="3" si="227">
        <n x="225"/>
        <n x="334"/>
        <n x="20"/>
      </t>
    </mdx>
    <mdx n="0" f="v">
      <t c="3" si="227">
        <n x="225"/>
        <n x="343"/>
        <n x="20"/>
      </t>
    </mdx>
    <mdx n="0" f="v">
      <t c="3" si="227">
        <n x="225"/>
        <n x="557"/>
        <n x="20"/>
      </t>
    </mdx>
    <mdx n="0" f="v">
      <t c="3" si="227">
        <n x="225"/>
        <n x="551"/>
        <n x="20"/>
      </t>
    </mdx>
    <mdx n="0" f="v">
      <t c="3" si="227">
        <n x="225"/>
        <n x="333"/>
        <n x="20"/>
      </t>
    </mdx>
    <mdx n="0" f="v">
      <t c="3" si="227">
        <n x="225"/>
        <n x="549"/>
        <n x="20"/>
      </t>
    </mdx>
    <mdx n="0" f="v">
      <t c="3" si="227">
        <n x="225"/>
        <n x="558"/>
        <n x="20"/>
      </t>
    </mdx>
    <mdx n="0" f="v">
      <t c="3" si="227">
        <n x="225"/>
        <n x="559"/>
        <n x="20"/>
      </t>
    </mdx>
    <mdx n="0" f="v">
      <t c="3" si="227">
        <n x="225"/>
        <n x="560"/>
        <n x="20"/>
      </t>
    </mdx>
    <mdx n="0" f="v">
      <t c="3" si="227">
        <n x="225"/>
        <n x="561"/>
        <n x="20"/>
      </t>
    </mdx>
    <mdx n="0" f="v">
      <t c="3" si="227">
        <n x="225"/>
        <n x="562"/>
        <n x="20"/>
      </t>
    </mdx>
    <mdx n="0" f="v">
      <t c="3" si="227">
        <n x="225"/>
        <n x="300"/>
        <n x="20"/>
      </t>
    </mdx>
    <mdx n="0" f="v">
      <t c="3" si="227">
        <n x="225"/>
        <n x="296"/>
        <n x="20"/>
      </t>
    </mdx>
    <mdx n="0" f="v">
      <t c="3" si="227">
        <n x="225"/>
        <n x="556"/>
        <n x="20"/>
      </t>
    </mdx>
    <mdx n="0" f="v">
      <t c="3" si="227">
        <n x="225"/>
        <n x="298"/>
        <n x="20"/>
      </t>
    </mdx>
    <mdx n="0" f="v">
      <t c="3" si="227">
        <n x="225"/>
        <n x="592"/>
        <n x="20"/>
      </t>
    </mdx>
    <mdx n="0" f="v">
      <t c="3" si="227">
        <n x="225"/>
        <n x="282"/>
        <n x="20"/>
      </t>
    </mdx>
    <mdx n="0" f="v">
      <t c="3" si="227">
        <n x="225"/>
        <n x="315"/>
        <n x="20"/>
      </t>
    </mdx>
    <mdx n="0" f="v">
      <t c="3" si="227">
        <n x="225"/>
        <n x="339"/>
        <n x="20"/>
      </t>
    </mdx>
    <mdx n="0" f="v">
      <t c="3" si="227">
        <n x="225"/>
        <n x="324"/>
        <n x="20"/>
      </t>
    </mdx>
    <mdx n="0" f="v">
      <t c="3" si="227">
        <n x="225"/>
        <n x="312"/>
        <n x="20"/>
      </t>
    </mdx>
    <mdx n="0" f="v">
      <t c="3" si="227">
        <n x="225"/>
        <n x="308"/>
        <n x="20"/>
      </t>
    </mdx>
    <mdx n="0" f="v">
      <t c="3" si="227">
        <n x="225"/>
        <n x="306"/>
        <n x="20"/>
      </t>
    </mdx>
    <mdx n="0" f="v">
      <t c="3" si="227">
        <n x="225"/>
        <n x="323"/>
        <n x="20"/>
      </t>
    </mdx>
    <mdx n="0" f="v">
      <t c="3" si="227">
        <n x="225"/>
        <n x="291"/>
        <n x="20"/>
      </t>
    </mdx>
    <mdx n="0" f="v">
      <t c="3" si="227">
        <n x="225"/>
        <n x="303"/>
        <n x="20"/>
      </t>
    </mdx>
    <mdx n="0" f="v">
      <t c="3" si="227">
        <n x="225"/>
        <n x="352"/>
        <n x="20"/>
      </t>
    </mdx>
    <mdx n="0" f="v">
      <t c="3" si="227">
        <n x="225"/>
        <n x="302"/>
        <n x="20"/>
      </t>
    </mdx>
    <mdx n="0" f="v">
      <t c="3" si="227">
        <n x="225"/>
        <n x="342"/>
        <n x="20"/>
      </t>
    </mdx>
    <mdx n="0" f="v">
      <t c="3" si="227">
        <n x="225"/>
        <n x="332"/>
        <n x="20"/>
      </t>
    </mdx>
    <mdx n="0" f="v">
      <t c="3" si="227">
        <n x="225"/>
        <n x="331"/>
        <n x="20"/>
      </t>
    </mdx>
    <mdx n="0" f="v">
      <t c="3" si="227">
        <n x="225"/>
        <n x="349"/>
        <n x="20"/>
      </t>
    </mdx>
    <mdx n="0" f="v">
      <t c="3" si="227">
        <n x="225"/>
        <n x="553"/>
        <n x="20"/>
      </t>
    </mdx>
    <mdx n="0" f="v">
      <t c="3" si="227">
        <n x="225"/>
        <n x="330"/>
        <n x="20"/>
      </t>
    </mdx>
    <mdx n="0" f="v">
      <t c="3" si="227">
        <n x="225"/>
        <n x="351"/>
        <n x="20"/>
      </t>
    </mdx>
    <mdx n="0" f="v">
      <t c="3" si="227">
        <n x="225"/>
        <n x="554"/>
        <n x="20"/>
      </t>
    </mdx>
    <mdx n="0" f="v">
      <t c="3" si="227">
        <n x="225"/>
        <n x="552"/>
        <n x="20"/>
      </t>
    </mdx>
    <mdx n="0" f="v">
      <t c="3" si="227">
        <n x="225"/>
        <n x="575"/>
        <n x="20"/>
      </t>
    </mdx>
    <mdx n="0" f="v">
      <t c="3" si="227">
        <n x="225"/>
        <n x="576"/>
        <n x="20"/>
      </t>
    </mdx>
    <mdx n="0" f="v">
      <t c="3" si="227">
        <n x="225"/>
        <n x="577"/>
        <n x="20"/>
      </t>
    </mdx>
    <mdx n="0" f="v">
      <t c="3" si="227">
        <n x="225"/>
        <n x="578"/>
        <n x="20"/>
      </t>
    </mdx>
    <mdx n="0" f="v">
      <t c="3" si="227">
        <n x="225"/>
        <n x="579"/>
        <n x="20"/>
      </t>
    </mdx>
    <mdx n="0" f="v">
      <t c="3" si="227">
        <n x="225"/>
        <n x="353"/>
        <n x="20"/>
      </t>
    </mdx>
    <mdx n="0" f="v">
      <t c="3" si="227">
        <n x="225"/>
        <n x="347"/>
        <n x="20"/>
      </t>
    </mdx>
    <mdx n="0" f="v">
      <t c="3" si="227">
        <n x="225"/>
        <n x="569"/>
        <n x="20"/>
      </t>
    </mdx>
    <mdx n="0" f="v">
      <t c="3" si="227">
        <n x="225"/>
        <n x="589"/>
        <n x="20"/>
      </t>
    </mdx>
    <mdx n="0" f="v">
      <t c="3" si="227">
        <n x="225"/>
        <n x="591"/>
        <n x="20"/>
      </t>
    </mdx>
    <mdx n="0" f="v">
      <t c="3" si="227">
        <n x="225"/>
        <n x="593"/>
        <n x="20"/>
      </t>
    </mdx>
    <mdx n="0" f="v">
      <t c="3" si="227">
        <n x="225"/>
        <n x="594"/>
        <n x="20"/>
      </t>
    </mdx>
    <mdx n="0" f="v">
      <t c="3" si="227">
        <n x="225"/>
        <n x="295"/>
        <n x="20"/>
      </t>
    </mdx>
    <mdx n="0" f="v">
      <t c="3" si="227">
        <n x="225"/>
        <n x="563"/>
        <n x="20"/>
      </t>
    </mdx>
    <mdx n="0" f="v">
      <t c="3" si="227">
        <n x="225"/>
        <n x="564"/>
        <n x="20"/>
      </t>
    </mdx>
    <mdx n="0" f="v">
      <t c="3" si="227">
        <n x="225"/>
        <n x="565"/>
        <n x="20"/>
      </t>
    </mdx>
    <mdx n="0" f="v">
      <t c="3" si="227">
        <n x="225"/>
        <n x="566"/>
        <n x="20"/>
      </t>
    </mdx>
    <mdx n="0" f="v">
      <t c="3" si="227">
        <n x="225"/>
        <n x="567"/>
        <n x="20"/>
      </t>
    </mdx>
    <mdx n="0" f="v">
      <t c="3" si="227">
        <n x="225"/>
        <n x="568"/>
        <n x="20"/>
      </t>
    </mdx>
    <mdx n="0" f="v">
      <t c="3" si="227">
        <n x="225"/>
        <n x="340"/>
        <n x="20"/>
      </t>
    </mdx>
    <mdx n="0" f="v">
      <t c="3" si="227">
        <n x="225"/>
        <n x="595"/>
        <n x="20"/>
      </t>
    </mdx>
    <mdx n="0" f="v">
      <t c="3" si="227">
        <n x="225"/>
        <n x="590"/>
        <n x="20"/>
      </t>
    </mdx>
    <mdx n="0" f="v">
      <t c="3" si="227">
        <n x="225"/>
        <n x="596"/>
        <n x="20"/>
      </t>
    </mdx>
    <mdx n="0" f="v">
      <t c="3" si="227">
        <n x="225"/>
        <n x="585"/>
        <n x="20"/>
      </t>
    </mdx>
    <mdx n="0" f="v">
      <t c="3" si="227">
        <n x="225"/>
        <n x="597"/>
        <n x="20"/>
      </t>
    </mdx>
    <mdx n="0" f="v">
      <t c="3" si="227">
        <n x="225"/>
        <n x="588"/>
        <n x="20"/>
      </t>
    </mdx>
    <mdx n="0" f="v">
      <t c="3" si="227">
        <n x="225"/>
        <n x="600"/>
        <n x="20"/>
      </t>
    </mdx>
    <mdx n="0" f="v">
      <t c="3" si="227">
        <n x="225"/>
        <n x="571"/>
        <n x="20"/>
      </t>
    </mdx>
    <mdx n="0" f="v">
      <t c="3" si="227">
        <n x="225"/>
        <n x="572"/>
        <n x="20"/>
      </t>
    </mdx>
    <mdx n="0" f="v">
      <t c="3" si="227">
        <n x="225"/>
        <n x="580"/>
        <n x="20"/>
      </t>
    </mdx>
    <mdx n="0" f="v">
      <t c="3" si="227">
        <n x="225"/>
        <n x="573"/>
        <n x="20"/>
      </t>
    </mdx>
    <mdx n="0" f="v">
      <t c="3" si="227">
        <n x="225"/>
        <n x="581"/>
        <n x="20"/>
      </t>
    </mdx>
    <mdx n="0" f="v">
      <t c="3" si="227">
        <n x="225"/>
        <n x="583"/>
        <n x="20"/>
      </t>
    </mdx>
    <mdx n="0" f="v">
      <t c="3" si="227">
        <n x="225"/>
        <n x="555"/>
        <n x="20"/>
      </t>
    </mdx>
    <mdx n="0" f="v">
      <t c="3" si="227">
        <n x="225"/>
        <n x="570"/>
        <n x="20"/>
      </t>
    </mdx>
    <mdx n="0" f="v">
      <t c="3" si="227">
        <n x="225"/>
        <n x="574"/>
        <n x="20"/>
      </t>
    </mdx>
    <mdx n="0" f="v">
      <t c="3" si="227">
        <n x="225"/>
        <n x="601"/>
        <n x="20"/>
      </t>
    </mdx>
    <mdx n="0" f="v">
      <t c="3" si="227">
        <n x="225"/>
        <n x="587"/>
        <n x="20"/>
      </t>
    </mdx>
    <mdx n="0" f="v">
      <t c="3" si="227">
        <n x="225"/>
        <n x="609"/>
        <n x="20"/>
      </t>
    </mdx>
    <mdx n="0" f="v">
      <t c="3" si="227">
        <n x="225"/>
        <n x="582"/>
        <n x="20"/>
      </t>
    </mdx>
    <mdx n="0" f="v">
      <t c="3" si="227">
        <n x="225"/>
        <n x="653"/>
        <n x="20"/>
      </t>
    </mdx>
    <mdx n="0" f="v">
      <t c="3" si="227">
        <n x="225"/>
        <n x="584"/>
        <n x="20"/>
      </t>
    </mdx>
    <mdx n="0" f="v">
      <t c="3" si="227">
        <n x="225"/>
        <n x="610"/>
        <n x="20"/>
      </t>
    </mdx>
    <mdx n="0" f="v">
      <t c="3" si="227">
        <n x="225"/>
        <n x="599"/>
        <n x="20"/>
      </t>
    </mdx>
    <mdx n="0" f="v">
      <t c="3" si="227">
        <n x="225"/>
        <n x="586"/>
        <n x="20"/>
      </t>
    </mdx>
    <mdx n="0" f="v">
      <t c="3" si="227">
        <n x="225"/>
        <n x="598"/>
        <n x="20"/>
      </t>
    </mdx>
    <mdx n="0" f="v">
      <t c="3" si="227">
        <n x="225"/>
        <n x="611"/>
        <n x="20"/>
      </t>
    </mdx>
    <mdx n="0" f="v">
      <t c="3" si="227">
        <n x="225"/>
        <n x="612"/>
        <n x="20"/>
      </t>
    </mdx>
    <mdx n="0" f="v">
      <t c="3" si="227">
        <n x="225"/>
        <n x="620"/>
        <n x="20"/>
      </t>
    </mdx>
    <mdx n="0" f="v">
      <t c="3" si="227">
        <n x="225"/>
        <n x="617"/>
        <n x="20"/>
      </t>
    </mdx>
    <mdx n="0" f="v">
      <t c="3" si="227">
        <n x="225"/>
        <n x="618"/>
        <n x="20"/>
      </t>
    </mdx>
    <mdx n="0" f="v">
      <t c="3" si="227">
        <n x="225"/>
        <n x="621"/>
        <n x="20"/>
      </t>
    </mdx>
    <mdx n="0" f="v">
      <t c="3" si="227">
        <n x="225"/>
        <n x="650"/>
        <n x="20"/>
      </t>
    </mdx>
    <mdx n="0" f="v">
      <t c="3" si="227">
        <n x="225"/>
        <n x="619"/>
        <n x="20"/>
      </t>
    </mdx>
    <mdx n="0" f="v">
      <t c="3" si="227">
        <n x="225"/>
        <n x="602"/>
        <n x="20"/>
      </t>
    </mdx>
    <mdx n="0" f="v">
      <t c="3" si="227">
        <n x="225"/>
        <n x="603"/>
        <n x="20"/>
      </t>
    </mdx>
    <mdx n="0" f="v">
      <t c="3" si="227">
        <n x="225"/>
        <n x="604"/>
        <n x="20"/>
      </t>
    </mdx>
    <mdx n="0" f="v">
      <t c="3" si="227">
        <n x="225"/>
        <n x="605"/>
        <n x="20"/>
      </t>
    </mdx>
    <mdx n="0" f="v">
      <t c="3" si="227">
        <n x="225"/>
        <n x="613"/>
        <n x="20"/>
      </t>
    </mdx>
    <mdx n="0" f="v">
      <t c="3" si="227">
        <n x="225"/>
        <n x="615"/>
        <n x="20"/>
      </t>
    </mdx>
    <mdx n="0" f="v">
      <t c="3" si="227">
        <n x="225"/>
        <n x="616"/>
        <n x="20"/>
      </t>
    </mdx>
    <mdx n="0" f="v">
      <t c="3" si="227">
        <n x="225"/>
        <n x="608"/>
        <n x="20"/>
      </t>
    </mdx>
    <mdx n="0" f="v">
      <t c="3" si="227">
        <n x="225"/>
        <n x="614"/>
        <n x="20"/>
      </t>
    </mdx>
    <mdx n="0" f="v">
      <t c="3" si="227">
        <n x="225"/>
        <n x="635"/>
        <n x="20"/>
      </t>
    </mdx>
    <mdx n="0" f="v">
      <t c="3" si="227">
        <n x="225"/>
        <n x="636"/>
        <n x="20"/>
      </t>
    </mdx>
    <mdx n="0" f="v">
      <t c="3" si="227">
        <n x="225"/>
        <n x="637"/>
        <n x="20"/>
      </t>
    </mdx>
    <mdx n="0" f="v">
      <t c="3" si="227">
        <n x="225"/>
        <n x="606"/>
        <n x="20"/>
      </t>
    </mdx>
    <mdx n="0" f="v">
      <t c="3" si="227">
        <n x="225"/>
        <n x="649"/>
        <n x="20"/>
      </t>
    </mdx>
    <mdx n="0" f="v">
      <t c="3" si="227">
        <n x="225"/>
        <n x="654"/>
        <n x="20"/>
      </t>
    </mdx>
    <mdx n="0" f="v">
      <t c="3" si="227">
        <n x="225"/>
        <n x="625"/>
        <n x="20"/>
      </t>
    </mdx>
    <mdx n="0" f="v">
      <t c="3" si="227">
        <n x="225"/>
        <n x="643"/>
        <n x="20"/>
      </t>
    </mdx>
    <mdx n="0" f="v">
      <t c="3" si="227">
        <n x="225"/>
        <n x="646"/>
        <n x="20"/>
      </t>
    </mdx>
    <mdx n="0" f="v">
      <t c="3" si="227">
        <n x="225"/>
        <n x="627"/>
        <n x="20"/>
      </t>
    </mdx>
    <mdx n="0" f="v">
      <t c="3" si="227">
        <n x="225"/>
        <n x="645"/>
        <n x="20"/>
      </t>
    </mdx>
    <mdx n="0" f="v">
      <t c="3" si="227">
        <n x="225"/>
        <n x="632"/>
        <n x="20"/>
      </t>
    </mdx>
    <mdx n="0" f="v">
      <t c="3" si="227">
        <n x="225"/>
        <n x="644"/>
        <n x="20"/>
      </t>
    </mdx>
    <mdx n="0" f="v">
      <t c="3" si="227">
        <n x="225"/>
        <n x="648"/>
        <n x="20"/>
      </t>
    </mdx>
    <mdx n="0" f="v">
      <t c="3" si="227">
        <n x="225"/>
        <n x="622"/>
        <n x="20"/>
      </t>
    </mdx>
    <mdx n="0" f="v">
      <t c="3" si="227">
        <n x="225"/>
        <n x="623"/>
        <n x="20"/>
      </t>
    </mdx>
    <mdx n="0" f="v">
      <t c="3" si="227">
        <n x="225"/>
        <n x="624"/>
        <n x="20"/>
      </t>
    </mdx>
    <mdx n="0" f="v">
      <t c="3" si="227">
        <n x="225"/>
        <n x="639"/>
        <n x="20"/>
      </t>
    </mdx>
    <mdx n="0" f="v">
      <t c="3" si="227">
        <n x="225"/>
        <n x="651"/>
        <n x="20"/>
      </t>
    </mdx>
    <mdx n="0" f="v">
      <t c="3" si="227">
        <n x="225"/>
        <n x="647"/>
        <n x="20"/>
      </t>
    </mdx>
    <mdx n="0" f="v">
      <t c="3" si="227">
        <n x="225"/>
        <n x="652"/>
        <n x="20"/>
      </t>
    </mdx>
    <mdx n="0" f="v">
      <t c="3" si="227">
        <n x="225"/>
        <n x="655"/>
        <n x="20"/>
      </t>
    </mdx>
    <mdx n="0" f="v">
      <t c="3" si="227">
        <n x="225"/>
        <n x="628"/>
        <n x="20"/>
      </t>
    </mdx>
    <mdx n="0" f="v">
      <t c="3" si="227">
        <n x="225"/>
        <n x="633"/>
        <n x="20"/>
      </t>
    </mdx>
    <mdx n="0" f="v">
      <t c="3" si="227">
        <n x="225"/>
        <n x="641"/>
        <n x="20"/>
      </t>
    </mdx>
    <mdx n="0" f="v">
      <t c="3" si="227">
        <n x="225"/>
        <n x="640"/>
        <n x="20"/>
      </t>
    </mdx>
    <mdx n="0" f="v">
      <t c="3" si="227">
        <n x="225"/>
        <n x="630"/>
        <n x="20"/>
      </t>
    </mdx>
    <mdx n="0" f="v">
      <t c="3" si="227">
        <n x="225"/>
        <n x="607"/>
        <n x="20"/>
      </t>
    </mdx>
    <mdx n="0" f="v">
      <t c="3" si="227">
        <n x="225"/>
        <n x="629"/>
        <n x="20"/>
      </t>
    </mdx>
    <mdx n="0" f="v">
      <t c="3" si="227">
        <n x="225"/>
        <n x="626"/>
        <n x="20"/>
      </t>
    </mdx>
    <mdx n="0" f="v">
      <t c="3" si="227">
        <n x="225"/>
        <n x="631"/>
        <n x="20"/>
      </t>
    </mdx>
    <mdx n="0" f="v">
      <t c="3" si="227">
        <n x="225"/>
        <n x="634"/>
        <n x="20"/>
      </t>
    </mdx>
    <mdx n="0" f="v">
      <t c="3" si="227">
        <n x="225"/>
        <n x="638"/>
        <n x="20"/>
      </t>
    </mdx>
    <mdx n="0" f="v">
      <t c="3" si="227">
        <n x="225"/>
        <n x="642"/>
        <n x="20"/>
      </t>
    </mdx>
    <mdx n="0" f="v">
      <t c="3" si="227">
        <n x="225"/>
        <n x="285"/>
        <n x="15"/>
      </t>
    </mdx>
    <mdx n="0" f="v">
      <t c="3" si="227">
        <n x="225"/>
        <n x="275"/>
        <n x="15"/>
      </t>
    </mdx>
    <mdx n="0" f="v">
      <t c="3" si="227">
        <n x="225"/>
        <n x="284"/>
        <n x="15"/>
      </t>
    </mdx>
    <mdx n="0" f="v">
      <t c="3" si="227">
        <n x="225"/>
        <n x="290"/>
        <n x="15"/>
      </t>
    </mdx>
    <mdx n="0" f="v">
      <t c="3" si="227">
        <n x="225"/>
        <n x="287"/>
        <n x="15"/>
      </t>
    </mdx>
    <mdx n="0" f="v">
      <t c="3" si="227">
        <n x="225"/>
        <n x="286"/>
        <n x="15"/>
      </t>
    </mdx>
    <mdx n="0" f="v">
      <t c="3" si="227">
        <n x="225"/>
        <n x="292"/>
        <n x="15"/>
      </t>
    </mdx>
    <mdx n="0" f="v">
      <t c="3" si="227">
        <n x="225"/>
        <n x="552"/>
        <n x="15"/>
      </t>
    </mdx>
    <mdx n="0" f="v">
      <t c="3" si="227">
        <n x="225"/>
        <n x="595"/>
        <n x="15"/>
      </t>
    </mdx>
    <mdx n="0" f="v">
      <t c="3" si="227">
        <n x="225"/>
        <n x="556"/>
        <n x="15"/>
      </t>
    </mdx>
    <mdx n="0" f="v">
      <t c="3" si="227">
        <n x="225"/>
        <n x="325"/>
        <n x="15"/>
      </t>
    </mdx>
    <mdx n="0" f="v">
      <t c="3" si="227">
        <n x="225"/>
        <n x="335"/>
        <n x="15"/>
      </t>
    </mdx>
    <mdx n="0" f="v">
      <t c="3" si="227">
        <n x="225"/>
        <n x="334"/>
        <n x="15"/>
      </t>
    </mdx>
    <mdx n="0" f="v">
      <t c="3" si="227">
        <n x="225"/>
        <n x="343"/>
        <n x="15"/>
      </t>
    </mdx>
    <mdx n="0" f="v">
      <t c="3" si="227">
        <n x="225"/>
        <n x="333"/>
        <n x="15"/>
      </t>
    </mdx>
    <mdx n="0" f="v">
      <t c="3" si="227">
        <n x="225"/>
        <n x="550"/>
        <n x="15"/>
      </t>
    </mdx>
    <mdx n="0" f="v">
      <t c="3" si="227">
        <n x="225"/>
        <n x="558"/>
        <n x="15"/>
      </t>
    </mdx>
    <mdx n="0" f="v">
      <t c="3" si="227">
        <n x="225"/>
        <n x="559"/>
        <n x="15"/>
      </t>
    </mdx>
    <mdx n="0" f="v">
      <t c="3" si="227">
        <n x="225"/>
        <n x="560"/>
        <n x="15"/>
      </t>
    </mdx>
    <mdx n="0" f="v">
      <t c="3" si="227">
        <n x="225"/>
        <n x="561"/>
        <n x="15"/>
      </t>
    </mdx>
    <mdx n="0" f="v">
      <t c="3" si="227">
        <n x="225"/>
        <n x="562"/>
        <n x="15"/>
      </t>
    </mdx>
    <mdx n="0" f="v">
      <t c="3" si="227">
        <n x="225"/>
        <n x="341"/>
        <n x="15"/>
      </t>
    </mdx>
    <mdx n="0" f="v">
      <t c="3" si="227">
        <n x="225"/>
        <n x="300"/>
        <n x="15"/>
      </t>
    </mdx>
    <mdx n="0" f="v">
      <t c="3" si="227">
        <n x="225"/>
        <n x="296"/>
        <n x="15"/>
      </t>
    </mdx>
    <mdx n="0" f="v">
      <t c="3" si="227">
        <n x="225"/>
        <n x="354"/>
        <n x="15"/>
      </t>
    </mdx>
    <mdx n="0" f="v">
      <t c="3" si="227">
        <n x="225"/>
        <n x="282"/>
        <n x="15"/>
      </t>
    </mdx>
    <mdx n="0" f="v">
      <t c="3" si="227">
        <n x="225"/>
        <n x="315"/>
        <n x="15"/>
      </t>
    </mdx>
    <mdx n="0" f="v">
      <t c="3" si="227">
        <n x="225"/>
        <n x="339"/>
        <n x="15"/>
      </t>
    </mdx>
    <mdx n="0" f="v">
      <t c="3" si="227">
        <n x="225"/>
        <n x="324"/>
        <n x="15"/>
      </t>
    </mdx>
    <mdx n="0" f="v">
      <t c="3" si="227">
        <n x="225"/>
        <n x="312"/>
        <n x="15"/>
      </t>
    </mdx>
    <mdx n="0" f="v">
      <t c="3" si="227">
        <n x="225"/>
        <n x="308"/>
        <n x="15"/>
      </t>
    </mdx>
    <mdx n="0" f="v">
      <t c="3" si="227">
        <n x="225"/>
        <n x="306"/>
        <n x="15"/>
      </t>
    </mdx>
    <mdx n="0" f="v">
      <t c="3" si="227">
        <n x="225"/>
        <n x="323"/>
        <n x="15"/>
      </t>
    </mdx>
    <mdx n="0" f="v">
      <t c="3" si="227">
        <n x="225"/>
        <n x="291"/>
        <n x="15"/>
      </t>
    </mdx>
    <mdx n="0" f="v">
      <t c="3" si="227">
        <n x="225"/>
        <n x="303"/>
        <n x="15"/>
      </t>
    </mdx>
    <mdx n="0" f="v">
      <t c="3" si="227">
        <n x="225"/>
        <n x="352"/>
        <n x="15"/>
      </t>
    </mdx>
    <mdx n="0" f="v">
      <t c="3" si="227">
        <n x="225"/>
        <n x="302"/>
        <n x="15"/>
      </t>
    </mdx>
    <mdx n="0" f="v">
      <t c="3" si="227">
        <n x="225"/>
        <n x="342"/>
        <n x="15"/>
      </t>
    </mdx>
    <mdx n="0" f="v">
      <t c="3" si="227">
        <n x="225"/>
        <n x="332"/>
        <n x="15"/>
      </t>
    </mdx>
    <mdx n="0" f="v">
      <t c="3" si="227">
        <n x="225"/>
        <n x="331"/>
        <n x="15"/>
      </t>
    </mdx>
    <mdx n="0" f="v">
      <t c="3" si="227">
        <n x="225"/>
        <n x="349"/>
        <n x="15"/>
      </t>
    </mdx>
    <mdx n="0" f="v">
      <t c="3" si="227">
        <n x="225"/>
        <n x="553"/>
        <n x="15"/>
      </t>
    </mdx>
    <mdx n="0" f="v">
      <t c="3" si="227">
        <n x="225"/>
        <n x="330"/>
        <n x="15"/>
      </t>
    </mdx>
    <mdx n="0" f="v">
      <t c="3" si="227">
        <n x="225"/>
        <n x="351"/>
        <n x="15"/>
      </t>
    </mdx>
    <mdx n="0" f="v">
      <t c="3" si="227">
        <n x="225"/>
        <n x="554"/>
        <n x="15"/>
      </t>
    </mdx>
    <mdx n="0" f="v">
      <t c="3" si="227">
        <n x="225"/>
        <n x="298"/>
        <n x="15"/>
      </t>
    </mdx>
    <mdx n="0" f="v">
      <t c="3" si="227">
        <n x="225"/>
        <n x="575"/>
        <n x="15"/>
      </t>
    </mdx>
    <mdx n="0" f="v">
      <t c="3" si="227">
        <n x="225"/>
        <n x="576"/>
        <n x="15"/>
      </t>
    </mdx>
    <mdx n="0" f="v">
      <t c="3" si="227">
        <n x="225"/>
        <n x="577"/>
        <n x="15"/>
      </t>
    </mdx>
    <mdx n="0" f="v">
      <t c="3" si="227">
        <n x="225"/>
        <n x="578"/>
        <n x="15"/>
      </t>
    </mdx>
    <mdx n="0" f="v">
      <t c="3" si="227">
        <n x="225"/>
        <n x="579"/>
        <n x="15"/>
      </t>
    </mdx>
    <mdx n="0" f="v">
      <t c="3" si="227">
        <n x="225"/>
        <n x="353"/>
        <n x="15"/>
      </t>
    </mdx>
    <mdx n="0" f="v">
      <t c="3" si="227">
        <n x="225"/>
        <n x="347"/>
        <n x="15"/>
      </t>
    </mdx>
    <mdx n="0" f="v">
      <t c="3" si="227">
        <n x="225"/>
        <n x="592"/>
        <n x="15"/>
      </t>
    </mdx>
    <mdx n="0" f="v">
      <t c="3" si="227">
        <n x="225"/>
        <n x="596"/>
        <n x="15"/>
      </t>
    </mdx>
    <mdx n="0" f="v">
      <t c="3" si="227">
        <n x="225"/>
        <n x="340"/>
        <n x="15"/>
      </t>
    </mdx>
    <mdx n="0" f="v">
      <t c="3" si="227">
        <n x="225"/>
        <n x="590"/>
        <n x="15"/>
      </t>
    </mdx>
    <mdx n="0" f="v">
      <t c="3" si="227">
        <n x="225"/>
        <n x="584"/>
        <n x="15"/>
      </t>
    </mdx>
    <mdx n="0" f="v">
      <t c="3" si="227">
        <n x="225"/>
        <n x="295"/>
        <n x="15"/>
      </t>
    </mdx>
    <mdx n="0" f="v">
      <t c="3" si="227">
        <n x="225"/>
        <n x="563"/>
        <n x="15"/>
      </t>
    </mdx>
    <mdx n="0" f="v">
      <t c="3" si="227">
        <n x="225"/>
        <n x="564"/>
        <n x="15"/>
      </t>
    </mdx>
    <mdx n="0" f="v">
      <t c="3" si="227">
        <n x="225"/>
        <n x="565"/>
        <n x="15"/>
      </t>
    </mdx>
    <mdx n="0" f="v">
      <t c="3" si="227">
        <n x="225"/>
        <n x="566"/>
        <n x="15"/>
      </t>
    </mdx>
    <mdx n="0" f="v">
      <t c="3" si="227">
        <n x="225"/>
        <n x="567"/>
        <n x="15"/>
      </t>
    </mdx>
    <mdx n="0" f="v">
      <t c="3" si="227">
        <n x="225"/>
        <n x="568"/>
        <n x="15"/>
      </t>
    </mdx>
    <mdx n="0" f="v">
      <t c="3" si="227">
        <n x="225"/>
        <n x="620"/>
        <n x="15"/>
      </t>
    </mdx>
    <mdx n="0" f="v">
      <t c="3" si="227">
        <n x="225"/>
        <n x="569"/>
        <n x="15"/>
      </t>
    </mdx>
    <mdx n="0" f="v">
      <t c="3" si="227">
        <n x="225"/>
        <n x="589"/>
        <n x="15"/>
      </t>
    </mdx>
    <mdx n="0" f="v">
      <t c="3" si="227">
        <n x="225"/>
        <n x="591"/>
        <n x="15"/>
      </t>
    </mdx>
    <mdx n="0" f="v">
      <t c="3" si="227">
        <n x="225"/>
        <n x="593"/>
        <n x="15"/>
      </t>
    </mdx>
    <mdx n="0" f="v">
      <t c="3" si="227">
        <n x="225"/>
        <n x="588"/>
        <n x="15"/>
      </t>
    </mdx>
    <mdx n="0" f="v">
      <t c="3" si="227">
        <n x="225"/>
        <n x="594"/>
        <n x="15"/>
      </t>
    </mdx>
    <mdx n="0" f="v">
      <t c="3" si="227">
        <n x="225"/>
        <n x="586"/>
        <n x="15"/>
      </t>
    </mdx>
    <mdx n="0" f="v">
      <t c="3" si="227">
        <n x="225"/>
        <n x="618"/>
        <n x="15"/>
      </t>
    </mdx>
    <mdx n="0" f="v">
      <t c="3" si="227">
        <n x="225"/>
        <n x="587"/>
        <n x="15"/>
      </t>
    </mdx>
    <mdx n="0" f="v">
      <t c="3" si="227">
        <n x="225"/>
        <n x="571"/>
        <n x="15"/>
      </t>
    </mdx>
    <mdx n="0" f="v">
      <t c="3" si="227">
        <n x="225"/>
        <n x="572"/>
        <n x="15"/>
      </t>
    </mdx>
    <mdx n="0" f="v">
      <t c="3" si="227">
        <n x="225"/>
        <n x="580"/>
        <n x="15"/>
      </t>
    </mdx>
    <mdx n="0" f="v">
      <t c="3" si="227">
        <n x="225"/>
        <n x="573"/>
        <n x="15"/>
      </t>
    </mdx>
    <mdx n="0" f="v">
      <t c="3" si="227">
        <n x="225"/>
        <n x="581"/>
        <n x="15"/>
      </t>
    </mdx>
    <mdx n="0" f="v">
      <t c="3" si="227">
        <n x="225"/>
        <n x="583"/>
        <n x="15"/>
      </t>
    </mdx>
    <mdx n="0" f="v">
      <t c="3" si="227">
        <n x="225"/>
        <n x="555"/>
        <n x="15"/>
      </t>
    </mdx>
    <mdx n="0" f="v">
      <t c="3" si="227">
        <n x="225"/>
        <n x="570"/>
        <n x="15"/>
      </t>
    </mdx>
    <mdx n="0" f="v">
      <t c="3" si="227">
        <n x="225"/>
        <n x="574"/>
        <n x="15"/>
      </t>
    </mdx>
    <mdx n="0" f="v">
      <t c="3" si="227">
        <n x="225"/>
        <n x="599"/>
        <n x="15"/>
      </t>
    </mdx>
    <mdx n="0" f="v">
      <t c="3" si="227">
        <n x="225"/>
        <n x="597"/>
        <n x="15"/>
      </t>
    </mdx>
    <mdx n="0" f="v">
      <t c="3" si="227">
        <n x="225"/>
        <n x="610"/>
        <n x="15"/>
      </t>
    </mdx>
    <mdx n="0" f="v">
      <t c="3" si="227">
        <n x="225"/>
        <n x="600"/>
        <n x="15"/>
      </t>
    </mdx>
    <mdx n="0" f="v">
      <t c="3" si="227">
        <n x="225"/>
        <n x="609"/>
        <n x="15"/>
      </t>
    </mdx>
    <mdx n="0" f="v">
      <t c="3" si="227">
        <n x="225"/>
        <n x="601"/>
        <n x="15"/>
      </t>
    </mdx>
    <mdx n="0" f="v">
      <t c="3" si="227">
        <n x="225"/>
        <n x="598"/>
        <n x="15"/>
      </t>
    </mdx>
    <mdx n="0" f="v">
      <t c="3" si="227">
        <n x="225"/>
        <n x="585"/>
        <n x="15"/>
      </t>
    </mdx>
    <mdx n="0" f="v">
      <t c="3" si="227">
        <n x="225"/>
        <n x="582"/>
        <n x="15"/>
      </t>
    </mdx>
    <mdx n="0" f="v">
      <t c="3" si="227">
        <n x="225"/>
        <n x="611"/>
        <n x="15"/>
      </t>
    </mdx>
    <mdx n="0" f="v">
      <t c="3" si="227">
        <n x="225"/>
        <n x="612"/>
        <n x="15"/>
      </t>
    </mdx>
    <mdx n="0" f="v">
      <t c="3" si="227">
        <n x="225"/>
        <n x="619"/>
        <n x="15"/>
      </t>
    </mdx>
    <mdx n="0" f="v">
      <t c="3" si="227">
        <n x="225"/>
        <n x="645"/>
        <n x="15"/>
      </t>
    </mdx>
    <mdx n="0" f="v">
      <t c="3" si="227">
        <n x="225"/>
        <n x="627"/>
        <n x="15"/>
      </t>
    </mdx>
    <mdx n="0" f="v">
      <t c="3" si="227">
        <n x="225"/>
        <n x="602"/>
        <n x="15"/>
      </t>
    </mdx>
    <mdx n="0" f="v">
      <t c="3" si="227">
        <n x="225"/>
        <n x="603"/>
        <n x="15"/>
      </t>
    </mdx>
    <mdx n="0" f="v">
      <t c="3" si="227">
        <n x="225"/>
        <n x="604"/>
        <n x="15"/>
      </t>
    </mdx>
    <mdx n="0" f="v">
      <t c="3" si="227">
        <n x="225"/>
        <n x="605"/>
        <n x="15"/>
      </t>
    </mdx>
    <mdx n="0" f="v">
      <t c="3" si="227">
        <n x="225"/>
        <n x="647"/>
        <n x="15"/>
      </t>
    </mdx>
    <mdx n="0" f="v">
      <t c="3" si="227">
        <n x="225"/>
        <n x="617"/>
        <n x="15"/>
      </t>
    </mdx>
    <mdx n="0" f="v">
      <t c="3" si="227">
        <n x="225"/>
        <n x="621"/>
        <n x="15"/>
      </t>
    </mdx>
    <mdx n="0" f="v">
      <t c="3" si="227">
        <n x="225"/>
        <n x="613"/>
        <n x="15"/>
      </t>
    </mdx>
    <mdx n="0" f="v">
      <t c="3" si="227">
        <n x="225"/>
        <n x="615"/>
        <n x="15"/>
      </t>
    </mdx>
    <mdx n="0" f="v">
      <t c="3" si="227">
        <n x="225"/>
        <n x="616"/>
        <n x="15"/>
      </t>
    </mdx>
    <mdx n="0" f="v">
      <t c="3" si="227">
        <n x="225"/>
        <n x="608"/>
        <n x="15"/>
      </t>
    </mdx>
    <mdx n="0" f="v">
      <t c="3" si="227">
        <n x="225"/>
        <n x="614"/>
        <n x="15"/>
      </t>
    </mdx>
    <mdx n="0" f="v">
      <t c="3" si="227">
        <n x="225"/>
        <n x="635"/>
        <n x="15"/>
      </t>
    </mdx>
    <mdx n="0" f="v">
      <t c="3" si="227">
        <n x="225"/>
        <n x="636"/>
        <n x="15"/>
      </t>
    </mdx>
    <mdx n="0" f="v">
      <t c="3" si="227">
        <n x="225"/>
        <n x="637"/>
        <n x="15"/>
      </t>
    </mdx>
    <mdx n="0" f="v">
      <t c="3" si="227">
        <n x="225"/>
        <n x="632"/>
        <n x="15"/>
      </t>
    </mdx>
    <mdx n="0" f="v">
      <t c="3" si="227">
        <n x="225"/>
        <n x="651"/>
        <n x="15"/>
      </t>
    </mdx>
    <mdx n="0" f="v">
      <t c="3" si="227">
        <n x="225"/>
        <n x="649"/>
        <n x="15"/>
      </t>
    </mdx>
    <mdx n="0" f="v">
      <t c="3" si="227">
        <n x="225"/>
        <n x="652"/>
        <n x="15"/>
      </t>
    </mdx>
    <mdx n="0" f="v">
      <t c="3" si="227">
        <n x="225"/>
        <n x="639"/>
        <n x="15"/>
      </t>
    </mdx>
    <mdx n="0" f="v">
      <t c="3" si="227">
        <n x="225"/>
        <n x="653"/>
        <n x="15"/>
      </t>
    </mdx>
    <mdx n="0" f="v">
      <t c="3" si="227">
        <n x="225"/>
        <n x="643"/>
        <n x="15"/>
      </t>
    </mdx>
    <mdx n="0" f="v">
      <t c="3" si="227">
        <n x="225"/>
        <n x="654"/>
        <n x="15"/>
      </t>
    </mdx>
    <mdx n="0" f="v">
      <t c="3" si="227">
        <n x="225"/>
        <n x="622"/>
        <n x="15"/>
      </t>
    </mdx>
    <mdx n="0" f="v">
      <t c="3" si="227">
        <n x="225"/>
        <n x="623"/>
        <n x="15"/>
      </t>
    </mdx>
    <mdx n="0" f="v">
      <t c="3" si="227">
        <n x="225"/>
        <n x="624"/>
        <n x="15"/>
      </t>
    </mdx>
    <mdx n="0" f="v">
      <t c="3" si="227">
        <n x="225"/>
        <n x="648"/>
        <n x="15"/>
      </t>
    </mdx>
    <mdx n="0" f="v">
      <t c="3" si="227">
        <n x="225"/>
        <n x="606"/>
        <n x="15"/>
      </t>
    </mdx>
    <mdx n="0" f="v">
      <t c="3" si="227">
        <n x="225"/>
        <n x="644"/>
        <n x="15"/>
      </t>
    </mdx>
    <mdx n="0" f="v">
      <t c="3" si="227">
        <n x="225"/>
        <n x="646"/>
        <n x="15"/>
      </t>
    </mdx>
    <mdx n="0" f="v">
      <t c="3" si="227">
        <n x="225"/>
        <n x="650"/>
        <n x="15"/>
      </t>
    </mdx>
    <mdx n="0" f="v">
      <t c="3" si="227">
        <n x="225"/>
        <n x="625"/>
        <n x="15"/>
      </t>
    </mdx>
    <mdx n="0" f="v">
      <t c="3" si="227">
        <n x="225"/>
        <n x="642"/>
        <n x="15"/>
      </t>
    </mdx>
    <mdx n="0" f="v">
      <t c="3" si="227">
        <n x="225"/>
        <n x="628"/>
        <n x="15"/>
      </t>
    </mdx>
    <mdx n="0" f="v">
      <t c="3" si="227">
        <n x="225"/>
        <n x="633"/>
        <n x="15"/>
      </t>
    </mdx>
    <mdx n="0" f="v">
      <t c="3" si="227">
        <n x="225"/>
        <n x="641"/>
        <n x="15"/>
      </t>
    </mdx>
    <mdx n="0" f="v">
      <t c="3" si="227">
        <n x="225"/>
        <n x="640"/>
        <n x="15"/>
      </t>
    </mdx>
    <mdx n="0" f="v">
      <t c="3" si="227">
        <n x="225"/>
        <n x="630"/>
        <n x="15"/>
      </t>
    </mdx>
    <mdx n="0" f="v">
      <t c="3" si="227">
        <n x="225"/>
        <n x="607"/>
        <n x="15"/>
      </t>
    </mdx>
    <mdx n="0" f="v">
      <t c="3" si="227">
        <n x="225"/>
        <n x="629"/>
        <n x="15"/>
      </t>
    </mdx>
    <mdx n="0" f="v">
      <t c="3" si="227">
        <n x="225"/>
        <n x="626"/>
        <n x="15"/>
      </t>
    </mdx>
    <mdx n="0" f="v">
      <t c="3" si="227">
        <n x="225"/>
        <n x="631"/>
        <n x="15"/>
      </t>
    </mdx>
    <mdx n="0" f="v">
      <t c="3" si="227">
        <n x="225"/>
        <n x="634"/>
        <n x="15"/>
      </t>
    </mdx>
    <mdx n="0" f="v">
      <t c="3" si="227">
        <n x="225"/>
        <n x="638"/>
        <n x="15"/>
      </t>
    </mdx>
    <mdx n="0" f="v">
      <t c="3" si="227">
        <n x="225"/>
        <n x="655"/>
        <n x="15"/>
      </t>
    </mdx>
    <mdx n="0" f="v">
      <t c="3" si="227">
        <n x="225"/>
        <n x="285"/>
        <n x="13"/>
      </t>
    </mdx>
    <mdx n="0" f="v">
      <t c="3" si="227">
        <n x="225"/>
        <n x="275"/>
        <n x="13"/>
      </t>
    </mdx>
    <mdx n="0" f="v">
      <t c="3" si="227">
        <n x="225"/>
        <n x="274"/>
        <n x="13"/>
      </t>
    </mdx>
    <mdx n="0" f="v">
      <t c="3" si="227">
        <n x="225"/>
        <n x="284"/>
        <n x="13"/>
      </t>
    </mdx>
    <mdx n="0" f="v">
      <t c="3" si="227">
        <n x="225"/>
        <n x="290"/>
        <n x="13"/>
      </t>
    </mdx>
    <mdx n="0" f="v">
      <t c="3" si="227">
        <n x="225"/>
        <n x="288"/>
        <n x="13"/>
      </t>
    </mdx>
    <mdx n="0" f="v">
      <t c="3" si="227">
        <n x="225"/>
        <n x="287"/>
        <n x="13"/>
      </t>
    </mdx>
    <mdx n="0" f="v">
      <t c="3" si="227">
        <n x="225"/>
        <n x="286"/>
        <n x="13"/>
      </t>
    </mdx>
    <mdx n="0" f="v">
      <t c="3" si="227">
        <n x="225"/>
        <n x="292"/>
        <n x="13"/>
      </t>
    </mdx>
    <mdx n="0" f="v">
      <t c="3" si="227">
        <n x="225"/>
        <n x="300"/>
        <n x="13"/>
      </t>
    </mdx>
    <mdx n="0" f="v">
      <t c="3" si="227">
        <n x="225"/>
        <n x="569"/>
        <n x="13"/>
      </t>
    </mdx>
    <mdx n="0" f="v">
      <t c="3" si="227">
        <n x="225"/>
        <n x="296"/>
        <n x="13"/>
      </t>
    </mdx>
    <mdx n="0" f="v">
      <t c="3" si="227">
        <n x="225"/>
        <n x="325"/>
        <n x="13"/>
      </t>
    </mdx>
    <mdx n="0" f="v">
      <t c="3" si="227">
        <n x="225"/>
        <n x="313"/>
        <n x="13"/>
      </t>
    </mdx>
    <mdx n="0" f="v">
      <t c="3" si="227">
        <n x="225"/>
        <n x="335"/>
        <n x="13"/>
      </t>
    </mdx>
    <mdx n="0" f="v">
      <t c="3" si="227">
        <n x="225"/>
        <n x="309"/>
        <n x="13"/>
      </t>
    </mdx>
    <mdx n="0" f="v">
      <t c="3" si="227">
        <n x="225"/>
        <n x="334"/>
        <n x="13"/>
      </t>
    </mdx>
    <mdx n="0" f="v">
      <t c="3" si="227">
        <n x="225"/>
        <n x="343"/>
        <n x="13"/>
      </t>
    </mdx>
    <mdx n="0" f="v">
      <t c="3" si="227">
        <n x="225"/>
        <n x="279"/>
        <n x="13"/>
      </t>
    </mdx>
    <mdx n="0" f="v">
      <t c="3" si="227">
        <n x="225"/>
        <n x="557"/>
        <n x="13"/>
      </t>
    </mdx>
    <mdx n="0" f="v">
      <t c="3" si="227">
        <n x="225"/>
        <n x="551"/>
        <n x="13"/>
      </t>
    </mdx>
    <mdx n="0" f="v">
      <t c="3" si="227">
        <n x="225"/>
        <n x="333"/>
        <n x="13"/>
      </t>
    </mdx>
    <mdx n="0" f="v">
      <t c="3" si="227">
        <n x="225"/>
        <n x="550"/>
        <n x="13"/>
      </t>
    </mdx>
    <mdx n="0" f="v">
      <t c="3" si="227">
        <n x="225"/>
        <n x="549"/>
        <n x="13"/>
      </t>
    </mdx>
    <mdx n="0" f="v">
      <t c="3" si="227">
        <n x="225"/>
        <n x="558"/>
        <n x="13"/>
      </t>
    </mdx>
    <mdx n="0" f="v">
      <t c="3" si="227">
        <n x="225"/>
        <n x="559"/>
        <n x="13"/>
      </t>
    </mdx>
    <mdx n="0" f="v">
      <t c="3" si="227">
        <n x="225"/>
        <n x="560"/>
        <n x="13"/>
      </t>
    </mdx>
    <mdx n="0" f="v">
      <t c="3" si="227">
        <n x="225"/>
        <n x="561"/>
        <n x="13"/>
      </t>
    </mdx>
    <mdx n="0" f="v">
      <t c="3" si="227">
        <n x="225"/>
        <n x="562"/>
        <n x="13"/>
      </t>
    </mdx>
    <mdx n="0" f="v">
      <t c="3" si="227">
        <n x="225"/>
        <n x="341"/>
        <n x="13"/>
      </t>
    </mdx>
    <mdx n="0" f="v">
      <t c="3" si="227">
        <n x="225"/>
        <n x="298"/>
        <n x="13"/>
      </t>
    </mdx>
    <mdx n="0" f="v">
      <t c="3" si="227">
        <n x="225"/>
        <n x="556"/>
        <n x="13"/>
      </t>
    </mdx>
    <mdx n="0" f="v">
      <t c="3" si="227">
        <n x="225"/>
        <n x="552"/>
        <n x="13"/>
      </t>
    </mdx>
    <mdx n="0" f="v">
      <t c="3" si="227">
        <n x="225"/>
        <n x="597"/>
        <n x="13"/>
      </t>
    </mdx>
    <mdx n="0" f="v">
      <t c="3" si="227">
        <n x="225"/>
        <n x="354"/>
        <n x="13"/>
      </t>
    </mdx>
    <mdx n="0" f="v">
      <t c="3" si="227">
        <n x="225"/>
        <n x="282"/>
        <n x="13"/>
      </t>
    </mdx>
    <mdx n="0" f="v">
      <t c="3" si="227">
        <n x="225"/>
        <n x="315"/>
        <n x="13"/>
      </t>
    </mdx>
    <mdx n="0" f="v">
      <t c="3" si="227">
        <n x="225"/>
        <n x="314"/>
        <n x="13"/>
      </t>
    </mdx>
    <mdx n="0" f="v">
      <t c="3" si="227">
        <n x="225"/>
        <n x="339"/>
        <n x="13"/>
      </t>
    </mdx>
    <mdx n="0" f="v">
      <t c="3" si="227">
        <n x="225"/>
        <n x="324"/>
        <n x="13"/>
      </t>
    </mdx>
    <mdx n="0" f="v">
      <t c="3" si="227">
        <n x="225"/>
        <n x="312"/>
        <n x="13"/>
      </t>
    </mdx>
    <mdx n="0" f="v">
      <t c="3" si="227">
        <n x="225"/>
        <n x="310"/>
        <n x="13"/>
      </t>
    </mdx>
    <mdx n="0" f="v">
      <t c="3" si="227">
        <n x="225"/>
        <n x="308"/>
        <n x="13"/>
      </t>
    </mdx>
    <mdx n="0" f="v">
      <t c="3" si="227">
        <n x="225"/>
        <n x="306"/>
        <n x="13"/>
      </t>
    </mdx>
    <mdx n="0" f="v">
      <t c="3" si="227">
        <n x="225"/>
        <n x="305"/>
        <n x="13"/>
      </t>
    </mdx>
    <mdx n="0" f="v">
      <t c="3" si="227">
        <n x="225"/>
        <n x="323"/>
        <n x="13"/>
      </t>
    </mdx>
    <mdx n="0" f="v">
      <t c="3" si="227">
        <n x="225"/>
        <n x="303"/>
        <n x="13"/>
      </t>
    </mdx>
    <mdx n="0" f="v">
      <t c="3" si="227">
        <n x="225"/>
        <n x="352"/>
        <n x="13"/>
      </t>
    </mdx>
    <mdx n="0" f="v">
      <t c="3" si="227">
        <n x="225"/>
        <n x="302"/>
        <n x="13"/>
      </t>
    </mdx>
    <mdx n="0" f="v">
      <t c="3" si="227">
        <n x="225"/>
        <n x="342"/>
        <n x="13"/>
      </t>
    </mdx>
    <mdx n="0" f="v">
      <t c="3" si="227">
        <n x="225"/>
        <n x="332"/>
        <n x="13"/>
      </t>
    </mdx>
    <mdx n="0" f="v">
      <t c="3" si="227">
        <n x="225"/>
        <n x="331"/>
        <n x="13"/>
      </t>
    </mdx>
    <mdx n="0" f="v">
      <t c="3" si="227">
        <n x="225"/>
        <n x="349"/>
        <n x="13"/>
      </t>
    </mdx>
    <mdx n="0" f="v">
      <t c="3" si="227">
        <n x="225"/>
        <n x="553"/>
        <n x="13"/>
      </t>
    </mdx>
    <mdx n="0" f="v">
      <t c="3" si="227">
        <n x="225"/>
        <n x="330"/>
        <n x="13"/>
      </t>
    </mdx>
    <mdx n="0" f="v">
      <t c="3" si="227">
        <n x="225"/>
        <n x="351"/>
        <n x="13"/>
      </t>
    </mdx>
    <mdx n="0" f="v">
      <t c="3" si="227">
        <n x="225"/>
        <n x="554"/>
        <n x="13"/>
      </t>
    </mdx>
    <mdx n="0" f="v">
      <t c="3" si="227">
        <n x="225"/>
        <n x="575"/>
        <n x="13"/>
      </t>
    </mdx>
    <mdx n="0" f="v">
      <t c="3" si="227">
        <n x="225"/>
        <n x="576"/>
        <n x="13"/>
      </t>
    </mdx>
    <mdx n="0" f="v">
      <t c="3" si="227">
        <n x="225"/>
        <n x="577"/>
        <n x="13"/>
      </t>
    </mdx>
    <mdx n="0" f="v">
      <t c="3" si="227">
        <n x="225"/>
        <n x="578"/>
        <n x="13"/>
      </t>
    </mdx>
    <mdx n="0" f="v">
      <t c="3" si="227">
        <n x="225"/>
        <n x="579"/>
        <n x="13"/>
      </t>
    </mdx>
    <mdx n="0" f="v">
      <t c="3" si="227">
        <n x="225"/>
        <n x="353"/>
        <n x="13"/>
      </t>
    </mdx>
    <mdx n="0" f="v">
      <t c="3" si="227">
        <n x="225"/>
        <n x="347"/>
        <n x="13"/>
      </t>
    </mdx>
    <mdx n="0" f="v">
      <t c="3" si="227">
        <n x="225"/>
        <n x="590"/>
        <n x="13"/>
      </t>
    </mdx>
    <mdx n="0" f="v">
      <t c="3" si="227">
        <n x="225"/>
        <n x="592"/>
        <n x="13"/>
      </t>
    </mdx>
    <mdx n="0" f="v">
      <t c="3" si="227">
        <n x="225"/>
        <n x="610"/>
        <n x="13"/>
      </t>
    </mdx>
    <mdx n="0" f="v">
      <t c="3" si="227">
        <n x="225"/>
        <n x="340"/>
        <n x="13"/>
      </t>
    </mdx>
    <mdx n="0" f="v">
      <t c="3" si="227">
        <n x="225"/>
        <n x="593"/>
        <n x="13"/>
      </t>
    </mdx>
    <mdx n="0" f="v">
      <t c="3" si="227">
        <n x="225"/>
        <n x="295"/>
        <n x="13"/>
      </t>
    </mdx>
    <mdx n="0" f="v">
      <t c="3" si="227">
        <n x="225"/>
        <n x="563"/>
        <n x="13"/>
      </t>
    </mdx>
    <mdx n="0" f="v">
      <t c="3" si="227">
        <n x="225"/>
        <n x="564"/>
        <n x="13"/>
      </t>
    </mdx>
    <mdx n="0" f="v">
      <t c="3" si="227">
        <n x="225"/>
        <n x="565"/>
        <n x="13"/>
      </t>
    </mdx>
    <mdx n="0" f="v">
      <t c="3" si="227">
        <n x="225"/>
        <n x="566"/>
        <n x="13"/>
      </t>
    </mdx>
    <mdx n="0" f="v">
      <t c="3" si="227">
        <n x="225"/>
        <n x="567"/>
        <n x="13"/>
      </t>
    </mdx>
    <mdx n="0" f="v">
      <t c="3" si="227">
        <n x="225"/>
        <n x="568"/>
        <n x="13"/>
      </t>
    </mdx>
    <mdx n="0" f="v">
      <t c="3" si="227">
        <n x="225"/>
        <n x="571"/>
        <n x="13"/>
      </t>
    </mdx>
    <mdx n="0" f="v">
      <t c="3" si="227">
        <n x="225"/>
        <n x="594"/>
        <n x="13"/>
      </t>
    </mdx>
    <mdx n="0" f="v">
      <t c="3" si="227">
        <n x="225"/>
        <n x="589"/>
        <n x="13"/>
      </t>
    </mdx>
    <mdx n="0" f="v">
      <t c="3" si="227">
        <n x="225"/>
        <n x="591"/>
        <n x="13"/>
      </t>
    </mdx>
    <mdx n="0" f="v">
      <t c="3" si="227">
        <n x="225"/>
        <n x="595"/>
        <n x="13"/>
      </t>
    </mdx>
    <mdx n="0" f="v">
      <t c="3" si="227">
        <n x="225"/>
        <n x="596"/>
        <n x="13"/>
      </t>
    </mdx>
    <mdx n="0" f="v">
      <t c="3" si="227">
        <n x="225"/>
        <n x="585"/>
        <n x="13"/>
      </t>
    </mdx>
    <mdx n="0" f="v">
      <t c="3" si="227">
        <n x="225"/>
        <n x="600"/>
        <n x="13"/>
      </t>
    </mdx>
    <mdx n="0" f="v">
      <t c="3" si="227">
        <n x="225"/>
        <n x="587"/>
        <n x="13"/>
      </t>
    </mdx>
    <mdx n="0" f="v">
      <t c="3" si="227">
        <n x="225"/>
        <n x="588"/>
        <n x="13"/>
      </t>
    </mdx>
    <mdx n="0" f="v">
      <t c="3" si="227">
        <n x="225"/>
        <n x="601"/>
        <n x="13"/>
      </t>
    </mdx>
    <mdx n="0" f="v">
      <t c="3" si="227">
        <n x="225"/>
        <n x="606"/>
        <n x="13"/>
      </t>
    </mdx>
    <mdx n="0" f="v">
      <t c="3" si="227">
        <n x="225"/>
        <n x="582"/>
        <n x="13"/>
      </t>
    </mdx>
    <mdx n="0" f="v">
      <t c="3" si="227">
        <n x="225"/>
        <n x="572"/>
        <n x="13"/>
      </t>
    </mdx>
    <mdx n="0" f="v">
      <t c="3" si="227">
        <n x="225"/>
        <n x="580"/>
        <n x="13"/>
      </t>
    </mdx>
    <mdx n="0" f="v">
      <t c="3" si="227">
        <n x="225"/>
        <n x="573"/>
        <n x="13"/>
      </t>
    </mdx>
    <mdx n="0" f="v">
      <t c="3" si="227">
        <n x="225"/>
        <n x="581"/>
        <n x="13"/>
      </t>
    </mdx>
    <mdx n="0" f="v">
      <t c="3" si="227">
        <n x="225"/>
        <n x="583"/>
        <n x="13"/>
      </t>
    </mdx>
    <mdx n="0" f="v">
      <t c="3" si="227">
        <n x="225"/>
        <n x="555"/>
        <n x="13"/>
      </t>
    </mdx>
    <mdx n="0" f="v">
      <t c="3" si="227">
        <n x="225"/>
        <n x="570"/>
        <n x="13"/>
      </t>
    </mdx>
    <mdx n="0" f="v">
      <t c="3" si="227">
        <n x="225"/>
        <n x="574"/>
        <n x="13"/>
      </t>
    </mdx>
    <mdx n="0" f="v">
      <t c="3" si="227">
        <n x="225"/>
        <n x="584"/>
        <n x="13"/>
      </t>
    </mdx>
    <mdx n="0" f="v">
      <t c="3" si="227">
        <n x="225"/>
        <n x="598"/>
        <n x="13"/>
      </t>
    </mdx>
    <mdx n="0" f="v">
      <t c="3" si="227">
        <n x="225"/>
        <n x="586"/>
        <n x="13"/>
      </t>
    </mdx>
    <mdx n="0" f="v">
      <t c="3" si="227">
        <n x="225"/>
        <n x="599"/>
        <n x="13"/>
      </t>
    </mdx>
    <mdx n="0" f="v">
      <t c="3" si="227">
        <n x="225"/>
        <n x="609"/>
        <n x="13"/>
      </t>
    </mdx>
    <mdx n="0" f="v">
      <t c="3" si="227">
        <n x="225"/>
        <n x="611"/>
        <n x="13"/>
      </t>
    </mdx>
    <mdx n="0" f="v">
      <t c="3" si="227">
        <n x="225"/>
        <n x="612"/>
        <n x="13"/>
      </t>
    </mdx>
    <mdx n="0" f="v">
      <t c="3" si="227">
        <n x="225"/>
        <n x="617"/>
        <n x="13"/>
      </t>
    </mdx>
    <mdx n="0" f="v">
      <t c="3" si="227">
        <n x="225"/>
        <n x="618"/>
        <n x="13"/>
      </t>
    </mdx>
    <mdx n="0" f="v">
      <t c="3" si="227">
        <n x="225"/>
        <n x="619"/>
        <n x="13"/>
      </t>
    </mdx>
    <mdx n="0" f="v">
      <t c="3" si="227">
        <n x="225"/>
        <n x="602"/>
        <n x="13"/>
      </t>
    </mdx>
    <mdx n="0" f="v">
      <t c="3" si="227">
        <n x="225"/>
        <n x="603"/>
        <n x="13"/>
      </t>
    </mdx>
    <mdx n="0" f="v">
      <t c="3" si="227">
        <n x="225"/>
        <n x="604"/>
        <n x="13"/>
      </t>
    </mdx>
    <mdx n="0" f="v">
      <t c="3" si="227">
        <n x="225"/>
        <n x="605"/>
        <n x="13"/>
      </t>
    </mdx>
    <mdx n="0" f="v">
      <t c="3" si="227">
        <n x="225"/>
        <n x="652"/>
        <n x="13"/>
      </t>
    </mdx>
    <mdx n="0" f="v">
      <t c="3" si="227">
        <n x="225"/>
        <n x="620"/>
        <n x="13"/>
      </t>
    </mdx>
    <mdx n="0" f="v">
      <t c="3" si="227">
        <n x="225"/>
        <n x="621"/>
        <n x="13"/>
      </t>
    </mdx>
    <mdx n="0" f="v">
      <t c="3" si="227">
        <n x="225"/>
        <n x="613"/>
        <n x="13"/>
      </t>
    </mdx>
    <mdx n="0" f="v">
      <t c="3" si="227">
        <n x="225"/>
        <n x="615"/>
        <n x="13"/>
      </t>
    </mdx>
    <mdx n="0" f="v">
      <t c="3" si="227">
        <n x="225"/>
        <n x="616"/>
        <n x="13"/>
      </t>
    </mdx>
    <mdx n="0" f="v">
      <t c="3" si="227">
        <n x="225"/>
        <n x="608"/>
        <n x="13"/>
      </t>
    </mdx>
    <mdx n="0" f="v">
      <t c="3" si="227">
        <n x="225"/>
        <n x="614"/>
        <n x="13"/>
      </t>
    </mdx>
    <mdx n="0" f="v">
      <t c="3" si="227">
        <n x="225"/>
        <n x="635"/>
        <n x="13"/>
      </t>
    </mdx>
    <mdx n="0" f="v">
      <t c="3" si="227">
        <n x="225"/>
        <n x="636"/>
        <n x="13"/>
      </t>
    </mdx>
    <mdx n="0" f="v">
      <t c="3" si="227">
        <n x="225"/>
        <n x="637"/>
        <n x="13"/>
      </t>
    </mdx>
    <mdx n="0" f="v">
      <t c="3" si="227">
        <n x="225"/>
        <n x="625"/>
        <n x="13"/>
      </t>
    </mdx>
    <mdx n="0" f="v">
      <t c="3" si="227">
        <n x="225"/>
        <n x="653"/>
        <n x="13"/>
      </t>
    </mdx>
    <mdx n="0" f="v">
      <t c="3" si="227">
        <n x="225"/>
        <n x="627"/>
        <n x="13"/>
      </t>
    </mdx>
    <mdx n="0" f="v">
      <t c="3" si="227">
        <n x="225"/>
        <n x="644"/>
        <n x="13"/>
      </t>
    </mdx>
    <mdx n="0" f="v">
      <t c="3" si="227">
        <n x="225"/>
        <n x="647"/>
        <n x="13"/>
      </t>
    </mdx>
    <mdx n="0" f="v">
      <t c="3" si="227">
        <n x="225"/>
        <n x="650"/>
        <n x="13"/>
      </t>
    </mdx>
    <mdx n="0" f="v">
      <t c="3" si="227">
        <n x="225"/>
        <n x="654"/>
        <n x="13"/>
      </t>
    </mdx>
    <mdx n="0" f="v">
      <t c="3" si="227">
        <n x="225"/>
        <n x="632"/>
        <n x="13"/>
      </t>
    </mdx>
    <mdx n="0" f="v">
      <t c="3" si="227">
        <n x="225"/>
        <n x="645"/>
        <n x="13"/>
      </t>
    </mdx>
    <mdx n="0" f="v">
      <t c="3" si="227">
        <n x="225"/>
        <n x="649"/>
        <n x="13"/>
      </t>
    </mdx>
    <mdx n="0" f="v">
      <t c="3" si="227">
        <n x="225"/>
        <n x="622"/>
        <n x="13"/>
      </t>
    </mdx>
    <mdx n="0" f="v">
      <t c="3" si="227">
        <n x="225"/>
        <n x="623"/>
        <n x="13"/>
      </t>
    </mdx>
    <mdx n="0" f="v">
      <t c="3" si="227">
        <n x="225"/>
        <n x="624"/>
        <n x="13"/>
      </t>
    </mdx>
    <mdx n="0" f="v">
      <t c="3" si="227">
        <n x="225"/>
        <n x="639"/>
        <n x="13"/>
      </t>
    </mdx>
    <mdx n="0" f="v">
      <t c="3" si="227">
        <n x="225"/>
        <n x="643"/>
        <n x="13"/>
      </t>
    </mdx>
    <mdx n="0" f="v">
      <t c="3" si="227">
        <n x="225"/>
        <n x="646"/>
        <n x="13"/>
      </t>
    </mdx>
    <mdx n="0" f="v">
      <t c="3" si="227">
        <n x="225"/>
        <n x="648"/>
        <n x="13"/>
      </t>
    </mdx>
    <mdx n="0" f="v">
      <t c="3" si="227">
        <n x="225"/>
        <n x="651"/>
        <n x="13"/>
      </t>
    </mdx>
    <mdx n="0" f="v">
      <t c="3" si="227">
        <n x="225"/>
        <n x="655"/>
        <n x="13"/>
      </t>
    </mdx>
    <mdx n="0" f="v">
      <t c="3" si="227">
        <n x="225"/>
        <n x="628"/>
        <n x="13"/>
      </t>
    </mdx>
    <mdx n="0" f="v">
      <t c="3" si="227">
        <n x="225"/>
        <n x="633"/>
        <n x="13"/>
      </t>
    </mdx>
    <mdx n="0" f="v">
      <t c="3" si="227">
        <n x="225"/>
        <n x="641"/>
        <n x="13"/>
      </t>
    </mdx>
    <mdx n="0" f="v">
      <t c="3" si="227">
        <n x="225"/>
        <n x="640"/>
        <n x="13"/>
      </t>
    </mdx>
    <mdx n="0" f="v">
      <t c="3" si="227">
        <n x="225"/>
        <n x="630"/>
        <n x="13"/>
      </t>
    </mdx>
    <mdx n="0" f="v">
      <t c="3" si="227">
        <n x="225"/>
        <n x="607"/>
        <n x="13"/>
      </t>
    </mdx>
    <mdx n="0" f="v">
      <t c="3" si="227">
        <n x="225"/>
        <n x="629"/>
        <n x="13"/>
      </t>
    </mdx>
    <mdx n="0" f="v">
      <t c="3" si="227">
        <n x="225"/>
        <n x="626"/>
        <n x="13"/>
      </t>
    </mdx>
    <mdx n="0" f="v">
      <t c="3" si="227">
        <n x="225"/>
        <n x="631"/>
        <n x="13"/>
      </t>
    </mdx>
    <mdx n="0" f="v">
      <t c="3" si="227">
        <n x="225"/>
        <n x="634"/>
        <n x="13"/>
      </t>
    </mdx>
    <mdx n="0" f="v">
      <t c="3" si="227">
        <n x="225"/>
        <n x="638"/>
        <n x="13"/>
      </t>
    </mdx>
    <mdx n="0" f="v">
      <t c="3" si="227">
        <n x="225"/>
        <n x="642"/>
        <n x="13"/>
      </t>
    </mdx>
    <mdx n="0" f="v">
      <t c="3" si="227">
        <n x="225"/>
        <n x="322"/>
        <n x="244"/>
      </t>
    </mdx>
    <mdx n="0" f="v">
      <t c="3" si="227">
        <n x="225"/>
        <n x="285"/>
        <n x="244"/>
      </t>
    </mdx>
    <mdx n="0" f="v">
      <t c="3" si="227">
        <n x="225"/>
        <n x="275"/>
        <n x="244"/>
      </t>
    </mdx>
    <mdx n="0" f="v">
      <t c="3" si="227">
        <n x="225"/>
        <n x="274"/>
        <n x="244"/>
      </t>
    </mdx>
    <mdx n="0" f="v">
      <t c="3" si="227">
        <n x="225"/>
        <n x="284"/>
        <n x="244"/>
      </t>
    </mdx>
    <mdx n="0" f="v">
      <t c="3" si="227">
        <n x="225"/>
        <n x="290"/>
        <n x="244"/>
      </t>
    </mdx>
    <mdx n="0" f="v">
      <t c="3" si="227">
        <n x="225"/>
        <n x="288"/>
        <n x="244"/>
      </t>
    </mdx>
    <mdx n="0" f="v">
      <t c="3" si="227">
        <n x="225"/>
        <n x="286"/>
        <n x="244"/>
      </t>
    </mdx>
    <mdx n="0" f="v">
      <t c="3" si="227">
        <n x="225"/>
        <n x="292"/>
        <n x="244"/>
      </t>
    </mdx>
    <mdx n="0" f="v">
      <t c="3" si="227">
        <n x="225"/>
        <n x="279"/>
        <n x="244"/>
      </t>
    </mdx>
    <mdx n="0" f="v">
      <t c="3" si="227">
        <n x="225"/>
        <n x="333"/>
        <n x="244"/>
      </t>
    </mdx>
    <mdx n="0" f="v">
      <t c="3" si="227">
        <n x="225"/>
        <n x="319"/>
        <n x="244"/>
      </t>
    </mdx>
    <mdx n="0" f="v">
      <t c="3" si="227">
        <n x="225"/>
        <n x="309"/>
        <n x="244"/>
      </t>
    </mdx>
    <mdx n="0" f="v">
      <t c="3" si="227">
        <n x="225"/>
        <n x="550"/>
        <n x="244"/>
      </t>
    </mdx>
    <mdx n="0" f="v">
      <t c="3" si="227">
        <n x="225"/>
        <n x="549"/>
        <n x="244"/>
      </t>
    </mdx>
    <mdx n="0" f="v">
      <t c="3" si="227">
        <n x="225"/>
        <n x="560"/>
        <n x="244"/>
      </t>
    </mdx>
    <mdx n="0" f="v">
      <t c="3" si="227">
        <n x="225"/>
        <n x="561"/>
        <n x="244"/>
      </t>
    </mdx>
    <mdx n="0" f="v">
      <t c="3" si="227">
        <n x="225"/>
        <n x="298"/>
        <n x="244"/>
      </t>
    </mdx>
    <mdx n="0" f="v">
      <t c="3" si="227">
        <n x="225"/>
        <n x="353"/>
        <n x="244"/>
      </t>
    </mdx>
    <mdx n="0" f="v">
      <t c="3" si="227">
        <n x="225"/>
        <n x="347"/>
        <n x="244"/>
      </t>
    </mdx>
    <mdx n="0" f="v">
      <t c="3" si="227">
        <n x="225"/>
        <n x="552"/>
        <n x="244"/>
      </t>
    </mdx>
    <mdx n="0" f="v">
      <t c="3" si="227">
        <n x="225"/>
        <n x="575"/>
        <n x="244"/>
      </t>
    </mdx>
    <mdx n="0" f="v">
      <t c="3" si="227">
        <n x="225"/>
        <n x="576"/>
        <n x="244"/>
      </t>
    </mdx>
    <mdx n="0" f="v">
      <t c="3" si="227">
        <n x="225"/>
        <n x="282"/>
        <n x="244"/>
      </t>
    </mdx>
    <mdx n="0" f="v">
      <t c="3" si="227">
        <n x="225"/>
        <n x="315"/>
        <n x="244"/>
      </t>
    </mdx>
    <mdx n="0" f="v">
      <t c="3" si="227">
        <n x="225"/>
        <n x="314"/>
        <n x="244"/>
      </t>
    </mdx>
    <mdx n="0" f="v">
      <t c="3" si="227">
        <n x="225"/>
        <n x="339"/>
        <n x="244"/>
      </t>
    </mdx>
    <mdx n="0" f="v">
      <t c="3" si="227">
        <n x="225"/>
        <n x="324"/>
        <n x="244"/>
      </t>
    </mdx>
    <mdx n="0" f="v">
      <t c="3" si="227">
        <n x="225"/>
        <n x="312"/>
        <n x="244"/>
      </t>
    </mdx>
    <mdx n="0" f="v">
      <t c="3" si="227">
        <n x="225"/>
        <n x="310"/>
        <n x="244"/>
      </t>
    </mdx>
    <mdx n="0" f="v">
      <t c="3" si="227">
        <n x="225"/>
        <n x="308"/>
        <n x="244"/>
      </t>
    </mdx>
    <mdx n="0" f="v">
      <t c="3" si="227">
        <n x="225"/>
        <n x="306"/>
        <n x="244"/>
      </t>
    </mdx>
    <mdx n="0" f="v">
      <t c="3" si="227">
        <n x="225"/>
        <n x="305"/>
        <n x="244"/>
      </t>
    </mdx>
    <mdx n="0" f="v">
      <t c="3" si="227">
        <n x="225"/>
        <n x="303"/>
        <n x="244"/>
      </t>
    </mdx>
    <mdx n="0" f="v">
      <t c="3" si="227">
        <n x="225"/>
        <n x="352"/>
        <n x="244"/>
      </t>
    </mdx>
    <mdx n="0" f="v">
      <t c="3" si="227">
        <n x="225"/>
        <n x="342"/>
        <n x="244"/>
      </t>
    </mdx>
    <mdx n="0" f="v">
      <t c="3" si="227">
        <n x="225"/>
        <n x="331"/>
        <n x="244"/>
      </t>
    </mdx>
    <mdx n="0" f="v">
      <t c="3" si="227">
        <n x="225"/>
        <n x="553"/>
        <n x="244"/>
      </t>
    </mdx>
    <mdx n="0" f="v">
      <t c="3" si="227">
        <n x="225"/>
        <n x="330"/>
        <n x="244"/>
      </t>
    </mdx>
    <mdx n="0" f="v">
      <t c="3" si="227">
        <n x="225"/>
        <n x="351"/>
        <n x="244"/>
      </t>
    </mdx>
    <mdx n="0" f="v">
      <t c="3" si="227">
        <n x="225"/>
        <n x="554"/>
        <n x="244"/>
      </t>
    </mdx>
    <mdx n="0" f="v">
      <t c="3" si="227">
        <n x="225"/>
        <n x="556"/>
        <n x="244"/>
      </t>
    </mdx>
    <mdx n="0" f="v">
      <t c="3" si="227">
        <n x="225"/>
        <n x="578"/>
        <n x="244"/>
      </t>
    </mdx>
    <mdx n="0" f="v">
      <t c="3" si="227">
        <n x="225"/>
        <n x="569"/>
        <n x="244"/>
      </t>
    </mdx>
    <mdx n="0" f="v">
      <t c="3" si="227">
        <n x="225"/>
        <n x="295"/>
        <n x="244"/>
      </t>
    </mdx>
    <mdx n="0" f="v">
      <t c="3" si="227">
        <n x="225"/>
        <n x="563"/>
        <n x="244"/>
      </t>
    </mdx>
    <mdx n="0" f="v">
      <t c="3" si="227">
        <n x="225"/>
        <n x="564"/>
        <n x="244"/>
      </t>
    </mdx>
    <mdx n="0" f="v">
      <t c="3" si="227">
        <n x="225"/>
        <n x="565"/>
        <n x="244"/>
      </t>
    </mdx>
    <mdx n="0" f="v">
      <t c="3" si="227">
        <n x="225"/>
        <n x="340"/>
        <n x="244"/>
      </t>
    </mdx>
    <mdx n="0" f="v">
      <t c="3" si="227">
        <n x="225"/>
        <n x="601"/>
        <n x="244"/>
      </t>
    </mdx>
    <mdx n="0" f="v">
      <t c="3" si="227">
        <n x="225"/>
        <n x="613"/>
        <n x="244"/>
      </t>
    </mdx>
    <mdx n="0" f="v">
      <t c="3" si="227">
        <n x="225"/>
        <n x="571"/>
        <n x="244"/>
      </t>
    </mdx>
    <mdx n="0" f="v">
      <t c="3" si="227">
        <n x="225"/>
        <n x="572"/>
        <n x="244"/>
      </t>
    </mdx>
    <mdx n="0" f="v">
      <t c="3" si="227">
        <n x="225"/>
        <n x="573"/>
        <n x="244"/>
      </t>
    </mdx>
    <mdx n="0" f="v">
      <t c="3" si="227">
        <n x="225"/>
        <n x="581"/>
        <n x="244"/>
      </t>
    </mdx>
    <mdx n="0" f="v">
      <t c="3" si="227">
        <n x="225"/>
        <n x="583"/>
        <n x="244"/>
      </t>
    </mdx>
    <mdx n="0" f="v">
      <t c="3" si="227">
        <n x="225"/>
        <n x="555"/>
        <n x="244"/>
      </t>
    </mdx>
    <mdx n="0" f="v">
      <t c="3" si="227">
        <n x="225"/>
        <n x="584"/>
        <n x="244"/>
      </t>
    </mdx>
    <mdx n="0" f="v">
      <t c="3" si="227">
        <n x="225"/>
        <n x="585"/>
        <n x="244"/>
      </t>
    </mdx>
    <mdx n="0" f="v">
      <t c="3" si="227">
        <n x="225"/>
        <n x="588"/>
        <n x="244"/>
      </t>
    </mdx>
    <mdx n="0" f="v">
      <t c="3" si="227">
        <n x="225"/>
        <n x="611"/>
        <n x="244"/>
      </t>
    </mdx>
    <mdx n="0" f="v">
      <t c="3" si="227">
        <n x="225"/>
        <n x="591"/>
        <n x="244"/>
      </t>
    </mdx>
    <mdx n="0" f="v">
      <t c="3" si="227">
        <n x="225"/>
        <n x="595"/>
        <n x="244"/>
      </t>
    </mdx>
    <mdx n="0" f="v">
      <t c="3" si="227">
        <n x="225"/>
        <n x="609"/>
        <n x="244"/>
      </t>
    </mdx>
    <mdx n="0" f="v">
      <t c="3" si="227">
        <n x="225"/>
        <n x="610"/>
        <n x="244"/>
      </t>
    </mdx>
    <mdx n="0" f="v">
      <t c="3" si="227">
        <n x="225"/>
        <n x="612"/>
        <n x="244"/>
      </t>
    </mdx>
    <mdx n="0" f="v">
      <t c="3" si="227">
        <n x="225"/>
        <n x="615"/>
        <n x="244"/>
      </t>
    </mdx>
    <mdx n="0" f="v">
      <t c="3" si="227">
        <n x="225"/>
        <n x="620"/>
        <n x="244"/>
      </t>
    </mdx>
    <mdx n="0" f="v">
      <t c="3" si="227">
        <n x="225"/>
        <n x="635"/>
        <n x="244"/>
      </t>
    </mdx>
    <mdx n="0" f="v">
      <t c="3" si="227">
        <n x="225"/>
        <n x="616"/>
        <n x="244"/>
      </t>
    </mdx>
    <mdx n="0" f="v">
      <t c="3" si="227">
        <n x="225"/>
        <n x="587"/>
        <n x="244"/>
      </t>
    </mdx>
    <mdx n="0" f="v">
      <t c="3" si="227">
        <n x="225"/>
        <n x="602"/>
        <n x="244"/>
      </t>
    </mdx>
    <mdx n="0" f="v">
      <t c="3" si="227">
        <n x="225"/>
        <n x="604"/>
        <n x="244"/>
      </t>
    </mdx>
    <mdx n="0" f="v">
      <t c="3" si="227">
        <n x="225"/>
        <n x="617"/>
        <n x="244"/>
      </t>
    </mdx>
    <mdx n="0" f="v">
      <t c="3" si="227">
        <n x="225"/>
        <n x="618"/>
        <n x="244"/>
      </t>
    </mdx>
    <mdx n="0" f="v">
      <t c="3" si="227">
        <n x="225"/>
        <n x="619"/>
        <n x="244"/>
      </t>
    </mdx>
    <mdx n="0" f="v">
      <t c="3" si="227">
        <n x="225"/>
        <n x="621"/>
        <n x="244"/>
      </t>
    </mdx>
    <mdx n="0" f="v">
      <t c="3" si="227">
        <n x="225"/>
        <n x="636"/>
        <n x="244"/>
      </t>
    </mdx>
    <mdx n="0" f="v">
      <t c="3" si="227">
        <n x="225"/>
        <n x="614"/>
        <n x="244"/>
      </t>
    </mdx>
    <mdx n="0" f="v">
      <t c="3" si="227">
        <n x="225"/>
        <n x="637"/>
        <n x="244"/>
      </t>
    </mdx>
    <mdx n="0" f="v">
      <t c="3" si="227">
        <n x="225"/>
        <n x="624"/>
        <n x="244"/>
      </t>
    </mdx>
    <mdx n="0" f="v">
      <t c="3" si="227">
        <n x="225"/>
        <n x="625"/>
        <n x="244"/>
      </t>
    </mdx>
    <mdx n="0" f="v">
      <t c="3" si="227">
        <n x="225"/>
        <n x="627"/>
        <n x="244"/>
      </t>
    </mdx>
    <mdx n="0" f="v">
      <t c="3" si="227">
        <n x="225"/>
        <n x="628"/>
        <n x="244"/>
      </t>
    </mdx>
    <mdx n="0" f="v">
      <t c="3" si="227">
        <n x="225"/>
        <n x="641"/>
        <n x="244"/>
      </t>
    </mdx>
    <mdx n="0" f="v">
      <t c="3" si="227">
        <n x="225"/>
        <n x="607"/>
        <n x="244"/>
      </t>
    </mdx>
    <mdx n="0" f="v">
      <t c="3" si="227">
        <n x="225"/>
        <n x="626"/>
        <n x="244"/>
      </t>
    </mdx>
    <mdx n="0" f="v">
      <t c="3" si="227">
        <n x="225"/>
        <n x="634"/>
        <n x="244"/>
      </t>
    </mdx>
    <mdx n="0" f="v">
      <t c="3" si="227">
        <n x="225"/>
        <n x="639"/>
        <n x="244"/>
      </t>
    </mdx>
    <mdx n="0" f="v">
      <t c="3" si="227">
        <n x="225"/>
        <n x="643"/>
        <n x="244"/>
      </t>
    </mdx>
    <mdx n="0" f="v">
      <t c="3" si="227">
        <n x="225"/>
        <n x="644"/>
        <n x="244"/>
      </t>
    </mdx>
    <mdx n="0" f="v">
      <t c="3" si="227">
        <n x="225"/>
        <n x="645"/>
        <n x="244"/>
      </t>
    </mdx>
    <mdx n="0" f="v">
      <t c="3" si="227">
        <n x="225"/>
        <n x="646"/>
        <n x="244"/>
      </t>
    </mdx>
    <mdx n="0" f="v">
      <t c="3" si="227">
        <n x="225"/>
        <n x="647"/>
        <n x="244"/>
      </t>
    </mdx>
    <mdx n="0" f="v">
      <t c="3" si="227">
        <n x="225"/>
        <n x="648"/>
        <n x="244"/>
      </t>
    </mdx>
    <mdx n="0" f="v">
      <t c="3" si="227">
        <n x="225"/>
        <n x="650"/>
        <n x="244"/>
      </t>
    </mdx>
    <mdx n="0" f="v">
      <t c="3" si="227">
        <n x="225"/>
        <n x="652"/>
        <n x="244"/>
      </t>
    </mdx>
    <mdx n="0" f="v">
      <t c="3" si="227">
        <n x="225"/>
        <n x="654"/>
        <n x="244"/>
      </t>
    </mdx>
    <mdx n="0" f="v">
      <t c="3" si="227">
        <n x="225"/>
        <n x="655"/>
        <n x="244"/>
      </t>
    </mdx>
    <mdx n="0" f="v">
      <t c="3" si="227">
        <n x="225"/>
        <n x="338"/>
        <n x="201"/>
      </t>
    </mdx>
    <mdx n="0" f="v">
      <t c="3" si="227">
        <n x="225"/>
        <n x="285"/>
        <n x="201"/>
      </t>
    </mdx>
    <mdx n="0" f="v">
      <t c="3" si="227">
        <n x="225"/>
        <n x="275"/>
        <n x="201"/>
      </t>
    </mdx>
    <mdx n="0" f="v">
      <t c="3" si="227">
        <n x="225"/>
        <n x="274"/>
        <n x="201"/>
      </t>
    </mdx>
    <mdx n="0" f="v">
      <t c="3" si="227">
        <n x="225"/>
        <n x="284"/>
        <n x="201"/>
      </t>
    </mdx>
    <mdx n="0" f="v">
      <t c="3" si="227">
        <n x="225"/>
        <n x="290"/>
        <n x="201"/>
      </t>
    </mdx>
    <mdx n="0" f="v">
      <t c="3" si="227">
        <n x="225"/>
        <n x="289"/>
        <n x="201"/>
      </t>
    </mdx>
    <mdx n="0" f="v">
      <t c="3" si="227">
        <n x="225"/>
        <n x="288"/>
        <n x="201"/>
      </t>
    </mdx>
    <mdx n="0" f="v">
      <t c="3" si="227">
        <n x="225"/>
        <n x="287"/>
        <n x="201"/>
      </t>
    </mdx>
    <mdx n="0" f="v">
      <t c="3" si="227">
        <n x="225"/>
        <n x="286"/>
        <n x="201"/>
      </t>
    </mdx>
    <mdx n="0" f="v">
      <t c="3" si="227">
        <n x="225"/>
        <n x="292"/>
        <n x="201"/>
      </t>
    </mdx>
    <mdx n="0" f="v">
      <t c="3" si="227">
        <n x="225"/>
        <n x="279"/>
        <n x="201"/>
      </t>
    </mdx>
    <mdx n="0" f="v">
      <t c="3" si="227">
        <n x="225"/>
        <n x="318"/>
        <n x="201"/>
      </t>
    </mdx>
    <mdx n="0" f="v">
      <t c="3" si="227">
        <n x="225"/>
        <n x="309"/>
        <n x="201"/>
      </t>
    </mdx>
    <mdx n="0" f="v">
      <t c="3" si="227">
        <n x="225"/>
        <n x="354"/>
        <n x="201"/>
      </t>
    </mdx>
    <mdx n="0" f="v">
      <t c="3" si="227">
        <n x="225"/>
        <n x="579"/>
        <n x="201"/>
      </t>
    </mdx>
    <mdx n="0" f="v">
      <t c="3" si="227">
        <n x="225"/>
        <n x="550"/>
        <n x="201"/>
      </t>
    </mdx>
    <mdx n="0" f="v">
      <t c="3" si="227">
        <n x="225"/>
        <n x="549"/>
        <n x="201"/>
      </t>
    </mdx>
    <mdx n="0" f="v">
      <t c="3" si="227">
        <n x="225"/>
        <n x="558"/>
        <n x="201"/>
      </t>
    </mdx>
    <mdx n="0" f="v">
      <t c="3" si="227">
        <n x="225"/>
        <n x="559"/>
        <n x="201"/>
      </t>
    </mdx>
    <mdx n="0" f="v">
      <t c="3" si="227">
        <n x="225"/>
        <n x="560"/>
        <n x="201"/>
      </t>
    </mdx>
    <mdx n="0" f="v">
      <t c="3" si="227">
        <n x="225"/>
        <n x="561"/>
        <n x="201"/>
      </t>
    </mdx>
    <mdx n="0" f="v">
      <t c="3" si="227">
        <n x="225"/>
        <n x="562"/>
        <n x="201"/>
      </t>
    </mdx>
    <mdx n="0" f="v">
      <t c="3" si="227">
        <n x="225"/>
        <n x="298"/>
        <n x="201"/>
      </t>
    </mdx>
    <mdx n="0" f="v">
      <t c="3" si="227">
        <n x="225"/>
        <n x="353"/>
        <n x="201"/>
      </t>
    </mdx>
    <mdx n="0" f="v">
      <t c="3" si="227">
        <n x="225"/>
        <n x="341"/>
        <n x="201"/>
      </t>
    </mdx>
    <mdx n="0" f="v">
      <t c="3" si="227">
        <n x="225"/>
        <n x="575"/>
        <n x="201"/>
      </t>
    </mdx>
    <mdx n="0" f="v">
      <t c="3" si="227">
        <n x="225"/>
        <n x="347"/>
        <n x="201"/>
      </t>
    </mdx>
    <mdx n="0" f="v">
      <t c="3" si="227">
        <n x="225"/>
        <n x="552"/>
        <n x="201"/>
      </t>
    </mdx>
    <mdx n="0" f="v">
      <t c="3" si="227">
        <n x="225"/>
        <n x="576"/>
        <n x="201"/>
      </t>
    </mdx>
    <mdx n="0" f="v">
      <t c="3" si="227">
        <n x="225"/>
        <n x="282"/>
        <n x="201"/>
      </t>
    </mdx>
    <mdx n="0" f="v">
      <t c="3" si="227">
        <n x="225"/>
        <n x="315"/>
        <n x="201"/>
      </t>
    </mdx>
    <mdx n="0" f="v">
      <t c="3" si="227">
        <n x="225"/>
        <n x="314"/>
        <n x="201"/>
      </t>
    </mdx>
    <mdx n="0" f="v">
      <t c="3" si="227">
        <n x="225"/>
        <n x="339"/>
        <n x="201"/>
      </t>
    </mdx>
    <mdx n="0" f="v">
      <t c="3" si="227">
        <n x="225"/>
        <n x="324"/>
        <n x="201"/>
      </t>
    </mdx>
    <mdx n="0" f="v">
      <t c="3" si="227">
        <n x="225"/>
        <n x="312"/>
        <n x="201"/>
      </t>
    </mdx>
    <mdx n="0" f="v">
      <t c="3" si="227">
        <n x="225"/>
        <n x="310"/>
        <n x="201"/>
      </t>
    </mdx>
    <mdx n="0" f="v">
      <t c="3" si="227">
        <n x="225"/>
        <n x="308"/>
        <n x="201"/>
      </t>
    </mdx>
    <mdx n="0" f="v">
      <t c="3" si="227">
        <n x="225"/>
        <n x="306"/>
        <n x="201"/>
      </t>
    </mdx>
    <mdx n="0" f="v">
      <t c="3" si="227">
        <n x="225"/>
        <n x="305"/>
        <n x="201"/>
      </t>
    </mdx>
    <mdx n="0" f="v">
      <t c="3" si="227">
        <n x="225"/>
        <n x="323"/>
        <n x="201"/>
      </t>
    </mdx>
    <mdx n="0" f="v">
      <t c="3" si="227">
        <n x="225"/>
        <n x="291"/>
        <n x="201"/>
      </t>
    </mdx>
    <mdx n="0" f="v">
      <t c="3" si="227">
        <n x="225"/>
        <n x="303"/>
        <n x="201"/>
      </t>
    </mdx>
    <mdx n="0" f="v">
      <t c="3" si="227">
        <n x="225"/>
        <n x="352"/>
        <n x="201"/>
      </t>
    </mdx>
    <mdx n="0" f="v">
      <t c="3" si="227">
        <n x="225"/>
        <n x="302"/>
        <n x="201"/>
      </t>
    </mdx>
    <mdx n="0" f="v">
      <t c="3" si="227">
        <n x="225"/>
        <n x="342"/>
        <n x="201"/>
      </t>
    </mdx>
    <mdx n="0" f="v">
      <t c="3" si="227">
        <n x="225"/>
        <n x="332"/>
        <n x="201"/>
      </t>
    </mdx>
    <mdx n="0" f="v">
      <t c="3" si="227">
        <n x="225"/>
        <n x="331"/>
        <n x="201"/>
      </t>
    </mdx>
    <mdx n="0" f="v">
      <t c="3" si="227">
        <n x="225"/>
        <n x="349"/>
        <n x="201"/>
      </t>
    </mdx>
    <mdx n="0" f="v">
      <t c="3" si="227">
        <n x="225"/>
        <n x="553"/>
        <n x="201"/>
      </t>
    </mdx>
    <mdx n="0" f="v">
      <t c="3" si="227">
        <n x="225"/>
        <n x="330"/>
        <n x="201"/>
      </t>
    </mdx>
    <mdx n="0" f="v">
      <t c="3" si="227">
        <n x="225"/>
        <n x="351"/>
        <n x="201"/>
      </t>
    </mdx>
    <mdx n="0" f="v">
      <t c="3" si="227">
        <n x="225"/>
        <n x="554"/>
        <n x="201"/>
      </t>
    </mdx>
    <mdx n="0" f="v">
      <t c="3" si="227">
        <n x="225"/>
        <n x="577"/>
        <n x="201"/>
      </t>
    </mdx>
    <mdx n="0" f="v">
      <t c="3" si="227">
        <n x="225"/>
        <n x="556"/>
        <n x="201"/>
      </t>
    </mdx>
    <mdx n="0" f="v">
      <t c="3" si="227">
        <n x="225"/>
        <n x="578"/>
        <n x="201"/>
      </t>
    </mdx>
    <mdx n="0" f="v">
      <t c="3" si="227">
        <n x="225"/>
        <n x="569"/>
        <n x="201"/>
      </t>
    </mdx>
    <mdx n="0" f="v">
      <t c="3" si="227">
        <n x="225"/>
        <n x="296"/>
        <n x="201"/>
      </t>
    </mdx>
    <mdx n="0" f="v">
      <t c="3" si="227">
        <n x="225"/>
        <n x="295"/>
        <n x="201"/>
      </t>
    </mdx>
    <mdx n="0" f="v">
      <t c="3" si="227">
        <n x="225"/>
        <n x="563"/>
        <n x="201"/>
      </t>
    </mdx>
    <mdx n="0" f="v">
      <t c="3" si="227">
        <n x="225"/>
        <n x="564"/>
        <n x="201"/>
      </t>
    </mdx>
    <mdx n="0" f="v">
      <t c="3" si="227">
        <n x="225"/>
        <n x="565"/>
        <n x="201"/>
      </t>
    </mdx>
    <mdx n="0" f="v">
      <t c="3" si="227">
        <n x="225"/>
        <n x="566"/>
        <n x="201"/>
      </t>
    </mdx>
    <mdx n="0" f="v">
      <t c="3" si="227">
        <n x="225"/>
        <n x="567"/>
        <n x="201"/>
      </t>
    </mdx>
    <mdx n="0" f="v">
      <t c="3" si="227">
        <n x="225"/>
        <n x="568"/>
        <n x="201"/>
      </t>
    </mdx>
    <mdx n="0" f="v">
      <t c="3" si="227">
        <n x="225"/>
        <n x="340"/>
        <n x="201"/>
      </t>
    </mdx>
    <mdx n="0" f="v">
      <t c="3" si="227">
        <n x="225"/>
        <n x="599"/>
        <n x="201"/>
      </t>
    </mdx>
    <mdx n="0" f="v">
      <t c="3" si="227">
        <n x="225"/>
        <n x="601"/>
        <n x="201"/>
      </t>
    </mdx>
    <mdx n="0" f="v">
      <t c="3" si="227">
        <n x="225"/>
        <n x="571"/>
        <n x="201"/>
      </t>
    </mdx>
    <mdx n="0" f="v">
      <t c="3" si="227">
        <n x="225"/>
        <n x="572"/>
        <n x="201"/>
      </t>
    </mdx>
    <mdx n="0" f="v">
      <t c="3" si="227">
        <n x="225"/>
        <n x="580"/>
        <n x="201"/>
      </t>
    </mdx>
    <mdx n="0" f="v">
      <t c="3" si="227">
        <n x="225"/>
        <n x="573"/>
        <n x="201"/>
      </t>
    </mdx>
    <mdx n="0" f="v">
      <t c="3" si="227">
        <n x="225"/>
        <n x="581"/>
        <n x="201"/>
      </t>
    </mdx>
    <mdx n="0" f="v">
      <t c="3" si="227">
        <n x="225"/>
        <n x="583"/>
        <n x="201"/>
      </t>
    </mdx>
    <mdx n="0" f="v">
      <t c="3" si="227">
        <n x="225"/>
        <n x="555"/>
        <n x="201"/>
      </t>
    </mdx>
    <mdx n="0" f="v">
      <t c="3" si="227">
        <n x="225"/>
        <n x="570"/>
        <n x="201"/>
      </t>
    </mdx>
    <mdx n="0" f="v">
      <t c="3" si="227">
        <n x="225"/>
        <n x="574"/>
        <n x="201"/>
      </t>
    </mdx>
    <mdx n="0" f="v">
      <t c="3" si="227">
        <n x="225"/>
        <n x="584"/>
        <n x="201"/>
      </t>
    </mdx>
    <mdx n="0" f="v">
      <t c="3" si="227">
        <n x="225"/>
        <n x="613"/>
        <n x="201"/>
      </t>
    </mdx>
    <mdx n="0" f="v">
      <t c="3" si="227">
        <n x="225"/>
        <n x="585"/>
        <n x="201"/>
      </t>
    </mdx>
    <mdx n="0" f="v">
      <t c="3" si="227">
        <n x="225"/>
        <n x="588"/>
        <n x="201"/>
      </t>
    </mdx>
    <mdx n="0" f="v">
      <t c="3" si="227">
        <n x="225"/>
        <n x="611"/>
        <n x="201"/>
      </t>
    </mdx>
    <mdx n="0" f="v">
      <t c="3" si="227">
        <n x="225"/>
        <n x="589"/>
        <n x="201"/>
      </t>
    </mdx>
    <mdx n="0" f="v">
      <t c="3" si="227">
        <n x="225"/>
        <n x="590"/>
        <n x="201"/>
      </t>
    </mdx>
    <mdx n="0" f="v">
      <t c="3" si="227">
        <n x="225"/>
        <n x="591"/>
        <n x="201"/>
      </t>
    </mdx>
    <mdx n="0" f="v">
      <t c="3" si="227">
        <n x="225"/>
        <n x="592"/>
        <n x="201"/>
      </t>
    </mdx>
    <mdx n="0" f="v">
      <t c="3" si="227">
        <n x="225"/>
        <n x="593"/>
        <n x="201"/>
      </t>
    </mdx>
    <mdx n="0" f="v">
      <t c="3" si="227">
        <n x="225"/>
        <n x="594"/>
        <n x="201"/>
      </t>
    </mdx>
    <mdx n="0" f="v">
      <t c="3" si="227">
        <n x="225"/>
        <n x="595"/>
        <n x="201"/>
      </t>
    </mdx>
    <mdx n="0" f="v">
      <t c="3" si="227">
        <n x="225"/>
        <n x="596"/>
        <n x="201"/>
      </t>
    </mdx>
    <mdx n="0" f="v">
      <t c="3" si="227">
        <n x="225"/>
        <n x="597"/>
        <n x="201"/>
      </t>
    </mdx>
    <mdx n="0" f="v">
      <t c="3" si="227">
        <n x="225"/>
        <n x="598"/>
        <n x="201"/>
      </t>
    </mdx>
    <mdx n="0" f="v">
      <t c="3" si="227">
        <n x="225"/>
        <n x="609"/>
        <n x="201"/>
      </t>
    </mdx>
    <mdx n="0" f="v">
      <t c="3" si="227">
        <n x="225"/>
        <n x="610"/>
        <n x="201"/>
      </t>
    </mdx>
    <mdx n="0" f="v">
      <t c="3" si="227">
        <n x="225"/>
        <n x="612"/>
        <n x="201"/>
      </t>
    </mdx>
    <mdx n="0" f="v">
      <t c="3" si="227">
        <n x="225"/>
        <n x="615"/>
        <n x="201"/>
      </t>
    </mdx>
    <mdx n="0" f="v">
      <t c="3" si="227">
        <n x="225"/>
        <n x="620"/>
        <n x="201"/>
      </t>
    </mdx>
    <mdx n="0" f="v">
      <t c="3" si="227">
        <n x="225"/>
        <n x="635"/>
        <n x="201"/>
      </t>
    </mdx>
    <mdx n="0" f="v">
      <t c="3" si="227">
        <n x="225"/>
        <n x="616"/>
        <n x="201"/>
      </t>
    </mdx>
    <mdx n="0" f="v">
      <t c="3" si="227">
        <n x="225"/>
        <n x="582"/>
        <n x="201"/>
      </t>
    </mdx>
    <mdx n="0" f="v">
      <t c="3" si="227">
        <n x="225"/>
        <n x="586"/>
        <n x="201"/>
      </t>
    </mdx>
    <mdx n="0" f="v">
      <t c="3" si="227">
        <n x="225"/>
        <n x="600"/>
        <n x="201"/>
      </t>
    </mdx>
    <mdx n="0" f="v">
      <t c="3" si="227">
        <n x="225"/>
        <n x="587"/>
        <n x="201"/>
      </t>
    </mdx>
    <mdx n="0" f="v">
      <t c="3" si="227">
        <n x="225"/>
        <n x="602"/>
        <n x="201"/>
      </t>
    </mdx>
    <mdx n="0" f="v">
      <t c="3" si="227">
        <n x="225"/>
        <n x="603"/>
        <n x="201"/>
      </t>
    </mdx>
    <mdx n="0" f="v">
      <t c="3" si="227">
        <n x="225"/>
        <n x="604"/>
        <n x="201"/>
      </t>
    </mdx>
    <mdx n="0" f="v">
      <t c="3" si="227">
        <n x="225"/>
        <n x="605"/>
        <n x="201"/>
      </t>
    </mdx>
    <mdx n="0" f="v">
      <t c="3" si="227">
        <n x="225"/>
        <n x="617"/>
        <n x="201"/>
      </t>
    </mdx>
    <mdx n="0" f="v">
      <t c="3" si="227">
        <n x="225"/>
        <n x="608"/>
        <n x="201"/>
      </t>
    </mdx>
    <mdx n="0" f="v">
      <t c="3" si="227">
        <n x="225"/>
        <n x="618"/>
        <n x="201"/>
      </t>
    </mdx>
    <mdx n="0" f="v">
      <t c="3" si="227">
        <n x="225"/>
        <n x="619"/>
        <n x="201"/>
      </t>
    </mdx>
    <mdx n="0" f="v">
      <t c="3" si="227">
        <n x="225"/>
        <n x="621"/>
        <n x="201"/>
      </t>
    </mdx>
    <mdx n="0" f="v">
      <t c="3" si="227">
        <n x="225"/>
        <n x="636"/>
        <n x="201"/>
      </t>
    </mdx>
    <mdx n="0" f="v">
      <t c="3" si="227">
        <n x="225"/>
        <n x="614"/>
        <n x="201"/>
      </t>
    </mdx>
    <mdx n="0" f="v">
      <t c="3" si="227">
        <n x="225"/>
        <n x="637"/>
        <n x="201"/>
      </t>
    </mdx>
    <mdx n="0" f="v">
      <t c="3" si="227">
        <n x="225"/>
        <n x="641"/>
        <n x="201"/>
      </t>
    </mdx>
    <mdx n="0" f="v">
      <t c="3" si="227">
        <n x="225"/>
        <n x="606"/>
        <n x="201"/>
      </t>
    </mdx>
    <mdx n="0" f="v">
      <t c="3" si="227">
        <n x="225"/>
        <n x="622"/>
        <n x="201"/>
      </t>
    </mdx>
    <mdx n="0" f="v">
      <t c="3" si="227">
        <n x="225"/>
        <n x="623"/>
        <n x="201"/>
      </t>
    </mdx>
    <mdx n="0" f="v">
      <t c="3" si="227">
        <n x="225"/>
        <n x="624"/>
        <n x="201"/>
      </t>
    </mdx>
    <mdx n="0" f="v">
      <t c="3" si="227">
        <n x="225"/>
        <n x="625"/>
        <n x="201"/>
      </t>
    </mdx>
    <mdx n="0" f="v">
      <t c="3" si="227">
        <n x="225"/>
        <n x="627"/>
        <n x="201"/>
      </t>
    </mdx>
    <mdx n="0" f="v">
      <t c="3" si="227">
        <n x="225"/>
        <n x="628"/>
        <n x="201"/>
      </t>
    </mdx>
    <mdx n="0" f="v">
      <t c="3" si="227">
        <n x="225"/>
        <n x="633"/>
        <n x="201"/>
      </t>
    </mdx>
    <mdx n="0" f="v">
      <t c="3" si="227">
        <n x="225"/>
        <n x="640"/>
        <n x="201"/>
      </t>
    </mdx>
    <mdx n="0" f="v">
      <t c="3" si="227">
        <n x="225"/>
        <n x="630"/>
        <n x="201"/>
      </t>
    </mdx>
    <mdx n="0" f="v">
      <t c="3" si="227">
        <n x="225"/>
        <n x="607"/>
        <n x="201"/>
      </t>
    </mdx>
    <mdx n="0" f="v">
      <t c="3" si="227">
        <n x="225"/>
        <n x="629"/>
        <n x="201"/>
      </t>
    </mdx>
    <mdx n="0" f="v">
      <t c="3" si="227">
        <n x="225"/>
        <n x="626"/>
        <n x="201"/>
      </t>
    </mdx>
    <mdx n="0" f="v">
      <t c="3" si="227">
        <n x="225"/>
        <n x="631"/>
        <n x="201"/>
      </t>
    </mdx>
    <mdx n="0" f="v">
      <t c="3" si="227">
        <n x="225"/>
        <n x="634"/>
        <n x="201"/>
      </t>
    </mdx>
    <mdx n="0" f="v">
      <t c="3" si="227">
        <n x="225"/>
        <n x="638"/>
        <n x="201"/>
      </t>
    </mdx>
    <mdx n="0" f="v">
      <t c="3" si="227">
        <n x="225"/>
        <n x="642"/>
        <n x="201"/>
      </t>
    </mdx>
    <mdx n="0" f="v">
      <t c="3" si="227">
        <n x="225"/>
        <n x="632"/>
        <n x="201"/>
      </t>
    </mdx>
    <mdx n="0" f="v">
      <t c="3" si="227">
        <n x="225"/>
        <n x="639"/>
        <n x="201"/>
      </t>
    </mdx>
    <mdx n="0" f="v">
      <t c="3" si="227">
        <n x="225"/>
        <n x="643"/>
        <n x="201"/>
      </t>
    </mdx>
    <mdx n="0" f="v">
      <t c="3" si="227">
        <n x="225"/>
        <n x="644"/>
        <n x="201"/>
      </t>
    </mdx>
    <mdx n="0" f="v">
      <t c="3" si="227">
        <n x="225"/>
        <n x="645"/>
        <n x="201"/>
      </t>
    </mdx>
    <mdx n="0" f="v">
      <t c="3" si="227">
        <n x="225"/>
        <n x="646"/>
        <n x="201"/>
      </t>
    </mdx>
    <mdx n="0" f="v">
      <t c="3" si="227">
        <n x="225"/>
        <n x="647"/>
        <n x="201"/>
      </t>
    </mdx>
    <mdx n="0" f="v">
      <t c="3" si="227">
        <n x="225"/>
        <n x="648"/>
        <n x="201"/>
      </t>
    </mdx>
    <mdx n="0" f="v">
      <t c="3" si="227">
        <n x="225"/>
        <n x="649"/>
        <n x="201"/>
      </t>
    </mdx>
    <mdx n="0" f="v">
      <t c="3" si="227">
        <n x="225"/>
        <n x="650"/>
        <n x="201"/>
      </t>
    </mdx>
    <mdx n="0" f="v">
      <t c="3" si="227">
        <n x="225"/>
        <n x="651"/>
        <n x="201"/>
      </t>
    </mdx>
    <mdx n="0" f="v">
      <t c="3" si="227">
        <n x="225"/>
        <n x="652"/>
        <n x="201"/>
      </t>
    </mdx>
    <mdx n="0" f="v">
      <t c="3" si="227">
        <n x="225"/>
        <n x="653"/>
        <n x="201"/>
      </t>
    </mdx>
    <mdx n="0" f="v">
      <t c="3" si="227">
        <n x="225"/>
        <n x="654"/>
        <n x="201"/>
      </t>
    </mdx>
    <mdx n="0" f="v">
      <t c="3" si="227">
        <n x="225"/>
        <n x="655"/>
        <n x="201"/>
      </t>
    </mdx>
    <mdx n="0" f="v">
      <t c="3" si="227">
        <n x="225"/>
        <n x="319"/>
        <n x="107"/>
      </t>
    </mdx>
    <mdx n="0" f="v">
      <t c="3" si="227">
        <n x="225"/>
        <n x="285"/>
        <n x="107"/>
      </t>
    </mdx>
    <mdx n="0" f="v">
      <t c="3" si="227">
        <n x="225"/>
        <n x="275"/>
        <n x="107"/>
      </t>
    </mdx>
    <mdx n="0" f="v">
      <t c="3" si="227">
        <n x="225"/>
        <n x="274"/>
        <n x="107"/>
      </t>
    </mdx>
    <mdx n="0" f="v">
      <t c="3" si="227">
        <n x="225"/>
        <n x="284"/>
        <n x="107"/>
      </t>
    </mdx>
    <mdx n="0" f="v">
      <t c="3" si="227">
        <n x="225"/>
        <n x="290"/>
        <n x="107"/>
      </t>
    </mdx>
    <mdx n="0" f="v">
      <t c="3" si="227">
        <n x="225"/>
        <n x="289"/>
        <n x="107"/>
      </t>
    </mdx>
    <mdx n="0" f="v">
      <t c="3" si="227">
        <n x="225"/>
        <n x="288"/>
        <n x="107"/>
      </t>
    </mdx>
    <mdx n="0" f="v">
      <t c="3" si="227">
        <n x="225"/>
        <n x="287"/>
        <n x="107"/>
      </t>
    </mdx>
    <mdx n="0" f="v">
      <t c="3" si="227">
        <n x="225"/>
        <n x="286"/>
        <n x="107"/>
      </t>
    </mdx>
    <mdx n="0" f="v">
      <t c="3" si="227">
        <n x="225"/>
        <n x="292"/>
        <n x="107"/>
      </t>
    </mdx>
    <mdx n="0" f="v">
      <t c="3" si="227">
        <n x="225"/>
        <n x="313"/>
        <n x="107"/>
      </t>
    </mdx>
    <mdx n="0" f="v">
      <t c="3" si="227">
        <n x="225"/>
        <n x="337"/>
        <n x="107"/>
      </t>
    </mdx>
    <mdx n="0" f="v">
      <t c="3" si="227">
        <n x="225"/>
        <n x="334"/>
        <n x="107"/>
      </t>
    </mdx>
    <mdx n="0" f="v">
      <t c="3" si="227">
        <n x="225"/>
        <n x="550"/>
        <n x="107"/>
      </t>
    </mdx>
    <mdx n="0" f="v">
      <t c="3" si="227">
        <n x="225"/>
        <n x="549"/>
        <n x="107"/>
      </t>
    </mdx>
    <mdx n="0" f="v">
      <t c="3" si="227">
        <n x="225"/>
        <n x="558"/>
        <n x="107"/>
      </t>
    </mdx>
    <mdx n="0" f="v">
      <t c="3" si="227">
        <n x="225"/>
        <n x="559"/>
        <n x="107"/>
      </t>
    </mdx>
    <mdx n="0" f="v">
      <t c="3" si="227">
        <n x="225"/>
        <n x="560"/>
        <n x="107"/>
      </t>
    </mdx>
    <mdx n="0" f="v">
      <t c="3" si="227">
        <n x="225"/>
        <n x="561"/>
        <n x="107"/>
      </t>
    </mdx>
    <mdx n="0" f="v">
      <t c="3" si="227">
        <n x="225"/>
        <n x="562"/>
        <n x="107"/>
      </t>
    </mdx>
    <mdx n="0" f="v">
      <t c="3" si="227">
        <n x="225"/>
        <n x="341"/>
        <n x="107"/>
      </t>
    </mdx>
    <mdx n="0" f="v">
      <t c="3" si="227">
        <n x="225"/>
        <n x="552"/>
        <n x="107"/>
      </t>
    </mdx>
    <mdx n="0" f="v">
      <t c="3" si="227">
        <n x="225"/>
        <n x="579"/>
        <n x="107"/>
      </t>
    </mdx>
    <mdx n="0" f="v">
      <t c="3" si="227">
        <n x="225"/>
        <n x="612"/>
        <n x="107"/>
      </t>
    </mdx>
    <mdx n="0" f="v">
      <t c="3" si="227">
        <n x="225"/>
        <n x="353"/>
        <n x="107"/>
      </t>
    </mdx>
    <mdx n="0" f="v">
      <t c="3" si="227">
        <n x="225"/>
        <n x="354"/>
        <n x="107"/>
      </t>
    </mdx>
    <mdx n="0" f="v">
      <t c="3" si="227">
        <n x="225"/>
        <n x="347"/>
        <n x="107"/>
      </t>
    </mdx>
    <mdx n="0" f="v">
      <t c="3" si="227">
        <n x="225"/>
        <n x="282"/>
        <n x="107"/>
      </t>
    </mdx>
    <mdx n="0" f="v">
      <t c="3" si="227">
        <n x="225"/>
        <n x="315"/>
        <n x="107"/>
      </t>
    </mdx>
    <mdx n="0" f="v">
      <t c="3" si="227">
        <n x="225"/>
        <n x="314"/>
        <n x="107"/>
      </t>
    </mdx>
    <mdx n="0" f="v">
      <t c="3" si="227">
        <n x="225"/>
        <n x="339"/>
        <n x="107"/>
      </t>
    </mdx>
    <mdx n="0" f="v">
      <t c="3" si="227">
        <n x="225"/>
        <n x="324"/>
        <n x="107"/>
      </t>
    </mdx>
    <mdx n="0" f="v">
      <t c="3" si="227">
        <n x="225"/>
        <n x="312"/>
        <n x="107"/>
      </t>
    </mdx>
    <mdx n="0" f="v">
      <t c="3" si="227">
        <n x="225"/>
        <n x="310"/>
        <n x="107"/>
      </t>
    </mdx>
    <mdx n="0" f="v">
      <t c="3" si="227">
        <n x="225"/>
        <n x="308"/>
        <n x="107"/>
      </t>
    </mdx>
    <mdx n="0" f="v">
      <t c="3" si="227">
        <n x="225"/>
        <n x="306"/>
        <n x="107"/>
      </t>
    </mdx>
    <mdx n="0" f="v">
      <t c="3" si="227">
        <n x="225"/>
        <n x="305"/>
        <n x="107"/>
      </t>
    </mdx>
    <mdx n="0" f="v">
      <t c="3" si="227">
        <n x="225"/>
        <n x="323"/>
        <n x="107"/>
      </t>
    </mdx>
    <mdx n="0" f="v">
      <t c="3" si="227">
        <n x="225"/>
        <n x="291"/>
        <n x="107"/>
      </t>
    </mdx>
    <mdx n="0" f="v">
      <t c="3" si="227">
        <n x="225"/>
        <n x="303"/>
        <n x="107"/>
      </t>
    </mdx>
    <mdx n="0" f="v">
      <t c="3" si="227">
        <n x="225"/>
        <n x="352"/>
        <n x="107"/>
      </t>
    </mdx>
    <mdx n="0" f="v">
      <t c="3" si="227">
        <n x="225"/>
        <n x="302"/>
        <n x="107"/>
      </t>
    </mdx>
    <mdx n="0" f="v">
      <t c="3" si="227">
        <n x="225"/>
        <n x="342"/>
        <n x="107"/>
      </t>
    </mdx>
    <mdx n="0" f="v">
      <t c="3" si="227">
        <n x="225"/>
        <n x="332"/>
        <n x="107"/>
      </t>
    </mdx>
    <mdx n="0" f="v">
      <t c="3" si="227">
        <n x="225"/>
        <n x="331"/>
        <n x="107"/>
      </t>
    </mdx>
    <mdx n="0" f="v">
      <t c="3" si="227">
        <n x="225"/>
        <n x="349"/>
        <n x="107"/>
      </t>
    </mdx>
    <mdx n="0" f="v">
      <t c="3" si="227">
        <n x="225"/>
        <n x="553"/>
        <n x="107"/>
      </t>
    </mdx>
    <mdx n="0" f="v">
      <t c="3" si="227">
        <n x="225"/>
        <n x="330"/>
        <n x="107"/>
      </t>
    </mdx>
    <mdx n="0" f="v">
      <t c="3" si="227">
        <n x="225"/>
        <n x="351"/>
        <n x="107"/>
      </t>
    </mdx>
    <mdx n="0" f="v">
      <t c="3" si="227">
        <n x="225"/>
        <n x="554"/>
        <n x="107"/>
      </t>
    </mdx>
    <mdx n="0" f="v">
      <t c="3" si="227">
        <n x="225"/>
        <n x="556"/>
        <n x="107"/>
      </t>
    </mdx>
    <mdx n="0" f="v">
      <t c="3" si="227">
        <n x="225"/>
        <n x="300"/>
        <n x="107"/>
      </t>
    </mdx>
    <mdx n="0" f="v">
      <t c="3" si="227">
        <n x="225"/>
        <n x="575"/>
        <n x="107"/>
      </t>
    </mdx>
    <mdx n="0" f="v">
      <t c="3" si="227">
        <n x="225"/>
        <n x="576"/>
        <n x="107"/>
      </t>
    </mdx>
    <mdx n="0" f="v">
      <t c="3" si="227">
        <n x="225"/>
        <n x="577"/>
        <n x="107"/>
      </t>
    </mdx>
    <mdx n="0" f="v">
      <t c="3" si="227">
        <n x="225"/>
        <n x="569"/>
        <n x="107"/>
      </t>
    </mdx>
    <mdx n="0" f="v">
      <t c="3" si="227">
        <n x="225"/>
        <n x="599"/>
        <n x="107"/>
      </t>
    </mdx>
    <mdx n="0" f="v">
      <t c="3" si="227">
        <n x="225"/>
        <n x="296"/>
        <n x="107"/>
      </t>
    </mdx>
    <mdx n="0" f="v">
      <t c="3" si="227">
        <n x="225"/>
        <n x="295"/>
        <n x="107"/>
      </t>
    </mdx>
    <mdx n="0" f="v">
      <t c="3" si="227">
        <n x="225"/>
        <n x="563"/>
        <n x="107"/>
      </t>
    </mdx>
    <mdx n="0" f="v">
      <t c="3" si="227">
        <n x="225"/>
        <n x="564"/>
        <n x="107"/>
      </t>
    </mdx>
    <mdx n="0" f="v">
      <t c="3" si="227">
        <n x="225"/>
        <n x="565"/>
        <n x="107"/>
      </t>
    </mdx>
    <mdx n="0" f="v">
      <t c="3" si="227">
        <n x="225"/>
        <n x="566"/>
        <n x="107"/>
      </t>
    </mdx>
    <mdx n="0" f="v">
      <t c="3" si="227">
        <n x="225"/>
        <n x="567"/>
        <n x="107"/>
      </t>
    </mdx>
    <mdx n="0" f="v">
      <t c="3" si="227">
        <n x="225"/>
        <n x="568"/>
        <n x="107"/>
      </t>
    </mdx>
    <mdx n="0" f="v">
      <t c="3" si="227">
        <n x="225"/>
        <n x="571"/>
        <n x="107"/>
      </t>
    </mdx>
    <mdx n="0" f="v">
      <t c="3" si="227">
        <n x="225"/>
        <n x="340"/>
        <n x="107"/>
      </t>
    </mdx>
    <mdx n="0" f="v">
      <t c="3" si="227">
        <n x="225"/>
        <n x="584"/>
        <n x="107"/>
      </t>
    </mdx>
    <mdx n="0" f="v">
      <t c="3" si="227">
        <n x="225"/>
        <n x="610"/>
        <n x="107"/>
      </t>
    </mdx>
    <mdx n="0" f="v">
      <t c="3" si="227">
        <n x="225"/>
        <n x="572"/>
        <n x="107"/>
      </t>
    </mdx>
    <mdx n="0" f="v">
      <t c="3" si="227">
        <n x="225"/>
        <n x="580"/>
        <n x="107"/>
      </t>
    </mdx>
    <mdx n="0" f="v">
      <t c="3" si="227">
        <n x="225"/>
        <n x="573"/>
        <n x="107"/>
      </t>
    </mdx>
    <mdx n="0" f="v">
      <t c="3" si="227">
        <n x="225"/>
        <n x="581"/>
        <n x="107"/>
      </t>
    </mdx>
    <mdx n="0" f="v">
      <t c="3" si="227">
        <n x="225"/>
        <n x="583"/>
        <n x="107"/>
      </t>
    </mdx>
    <mdx n="0" f="v">
      <t c="3" si="227">
        <n x="225"/>
        <n x="555"/>
        <n x="107"/>
      </t>
    </mdx>
    <mdx n="0" f="v">
      <t c="3" si="227">
        <n x="225"/>
        <n x="570"/>
        <n x="107"/>
      </t>
    </mdx>
    <mdx n="0" f="v">
      <t c="3" si="227">
        <n x="225"/>
        <n x="574"/>
        <n x="107"/>
      </t>
    </mdx>
    <mdx n="0" f="v">
      <t c="3" si="227">
        <n x="225"/>
        <n x="585"/>
        <n x="107"/>
      </t>
    </mdx>
    <mdx n="0" f="v">
      <t c="3" si="227">
        <n x="225"/>
        <n x="588"/>
        <n x="107"/>
      </t>
    </mdx>
    <mdx n="0" f="v">
      <t c="3" si="227">
        <n x="225"/>
        <n x="598"/>
        <n x="107"/>
      </t>
    </mdx>
    <mdx n="0" f="v">
      <t c="3" si="227">
        <n x="225"/>
        <n x="597"/>
        <n x="107"/>
      </t>
    </mdx>
    <mdx n="0" f="v">
      <t c="3" si="227">
        <n x="225"/>
        <n x="609"/>
        <n x="107"/>
      </t>
    </mdx>
    <mdx n="0" f="v">
      <t c="3" si="227">
        <n x="225"/>
        <n x="615"/>
        <n x="107"/>
      </t>
    </mdx>
    <mdx n="0" f="v">
      <t c="3" si="227">
        <n x="225"/>
        <n x="589"/>
        <n x="107"/>
      </t>
    </mdx>
    <mdx n="0" f="v">
      <t c="3" si="227">
        <n x="225"/>
        <n x="590"/>
        <n x="107"/>
      </t>
    </mdx>
    <mdx n="0" f="v">
      <t c="3" si="227">
        <n x="225"/>
        <n x="591"/>
        <n x="107"/>
      </t>
    </mdx>
    <mdx n="0" f="v">
      <t c="3" si="227">
        <n x="225"/>
        <n x="592"/>
        <n x="107"/>
      </t>
    </mdx>
    <mdx n="0" f="v">
      <t c="3" si="227">
        <n x="225"/>
        <n x="593"/>
        <n x="107"/>
      </t>
    </mdx>
    <mdx n="0" f="v">
      <t c="3" si="227">
        <n x="225"/>
        <n x="594"/>
        <n x="107"/>
      </t>
    </mdx>
    <mdx n="0" f="v">
      <t c="3" si="227">
        <n x="225"/>
        <n x="595"/>
        <n x="107"/>
      </t>
    </mdx>
    <mdx n="0" f="v">
      <t c="3" si="227">
        <n x="225"/>
        <n x="596"/>
        <n x="107"/>
      </t>
    </mdx>
    <mdx n="0" f="v">
      <t c="3" si="227">
        <n x="225"/>
        <n x="601"/>
        <n x="107"/>
      </t>
    </mdx>
    <mdx n="0" f="v">
      <t c="3" si="227">
        <n x="225"/>
        <n x="611"/>
        <n x="107"/>
      </t>
    </mdx>
    <mdx n="0" f="v">
      <t c="3" si="227">
        <n x="225"/>
        <n x="637"/>
        <n x="107"/>
      </t>
    </mdx>
    <mdx n="0" f="v">
      <t c="3" si="227">
        <n x="225"/>
        <n x="616"/>
        <n x="107"/>
      </t>
    </mdx>
    <mdx n="0" f="v">
      <t c="3" si="227">
        <n x="225"/>
        <n x="608"/>
        <n x="107"/>
      </t>
    </mdx>
    <mdx n="0" f="v">
      <t c="3" si="227">
        <n x="225"/>
        <n x="621"/>
        <n x="107"/>
      </t>
    </mdx>
    <mdx n="0" f="v">
      <t c="3" si="227">
        <n x="225"/>
        <n x="617"/>
        <n x="107"/>
      </t>
    </mdx>
    <mdx n="0" f="v">
      <t c="3" si="227">
        <n x="225"/>
        <n x="635"/>
        <n x="107"/>
      </t>
    </mdx>
    <mdx n="0" f="v">
      <t c="3" si="227">
        <n x="225"/>
        <n x="582"/>
        <n x="107"/>
      </t>
    </mdx>
    <mdx n="0" f="v">
      <t c="3" si="227">
        <n x="225"/>
        <n x="586"/>
        <n x="107"/>
      </t>
    </mdx>
    <mdx n="0" f="v">
      <t c="3" si="227">
        <n x="225"/>
        <n x="600"/>
        <n x="107"/>
      </t>
    </mdx>
    <mdx n="0" f="v">
      <t c="3" si="227">
        <n x="225"/>
        <n x="587"/>
        <n x="107"/>
      </t>
    </mdx>
    <mdx n="0" f="v">
      <t c="3" si="227">
        <n x="225"/>
        <n x="602"/>
        <n x="107"/>
      </t>
    </mdx>
    <mdx n="0" f="v">
      <t c="3" si="227">
        <n x="225"/>
        <n x="603"/>
        <n x="107"/>
      </t>
    </mdx>
    <mdx n="0" f="v">
      <t c="3" si="227">
        <n x="225"/>
        <n x="604"/>
        <n x="107"/>
      </t>
    </mdx>
    <mdx n="0" f="v">
      <t c="3" si="227">
        <n x="225"/>
        <n x="605"/>
        <n x="107"/>
      </t>
    </mdx>
    <mdx n="0" f="v">
      <t c="3" si="227">
        <n x="225"/>
        <n x="618"/>
        <n x="107"/>
      </t>
    </mdx>
    <mdx n="0" f="v">
      <t c="3" si="227">
        <n x="225"/>
        <n x="614"/>
        <n x="107"/>
      </t>
    </mdx>
    <mdx n="0" f="v">
      <t c="3" si="227">
        <n x="225"/>
        <n x="619"/>
        <n x="107"/>
      </t>
    </mdx>
    <mdx n="0" f="v">
      <t c="3" si="227">
        <n x="225"/>
        <n x="620"/>
        <n x="107"/>
      </t>
    </mdx>
    <mdx n="0" f="v">
      <t c="3" si="227">
        <n x="225"/>
        <n x="613"/>
        <n x="107"/>
      </t>
    </mdx>
    <mdx n="0" f="v">
      <t c="3" si="227">
        <n x="225"/>
        <n x="636"/>
        <n x="107"/>
      </t>
    </mdx>
    <mdx n="0" f="v">
      <t c="3" si="227">
        <n x="225"/>
        <n x="606"/>
        <n x="107"/>
      </t>
    </mdx>
    <mdx n="0" f="v">
      <t c="3" si="227">
        <n x="225"/>
        <n x="625"/>
        <n x="107"/>
      </t>
    </mdx>
    <mdx n="0" f="v">
      <t c="3" si="227">
        <n x="225"/>
        <n x="628"/>
        <n x="107"/>
      </t>
    </mdx>
    <mdx n="0" f="v">
      <t c="3" si="227">
        <n x="225"/>
        <n x="622"/>
        <n x="107"/>
      </t>
    </mdx>
    <mdx n="0" f="v">
      <t c="3" si="227">
        <n x="225"/>
        <n x="623"/>
        <n x="107"/>
      </t>
    </mdx>
    <mdx n="0" f="v">
      <t c="3" si="227">
        <n x="225"/>
        <n x="624"/>
        <n x="107"/>
      </t>
    </mdx>
    <mdx n="0" f="v">
      <t c="3" si="227">
        <n x="225"/>
        <n x="627"/>
        <n x="107"/>
      </t>
    </mdx>
    <mdx n="0" f="v">
      <t c="3" si="227">
        <n x="225"/>
        <n x="633"/>
        <n x="107"/>
      </t>
    </mdx>
    <mdx n="0" f="v">
      <t c="3" si="227">
        <n x="225"/>
        <n x="641"/>
        <n x="107"/>
      </t>
    </mdx>
    <mdx n="0" f="v">
      <t c="3" si="227">
        <n x="225"/>
        <n x="642"/>
        <n x="107"/>
      </t>
    </mdx>
    <mdx n="0" f="v">
      <t c="3" si="227">
        <n x="225"/>
        <n x="640"/>
        <n x="107"/>
      </t>
    </mdx>
    <mdx n="0" f="v">
      <t c="3" si="227">
        <n x="225"/>
        <n x="630"/>
        <n x="107"/>
      </t>
    </mdx>
    <mdx n="0" f="v">
      <t c="3" si="227">
        <n x="225"/>
        <n x="607"/>
        <n x="107"/>
      </t>
    </mdx>
    <mdx n="0" f="v">
      <t c="3" si="227">
        <n x="225"/>
        <n x="629"/>
        <n x="107"/>
      </t>
    </mdx>
    <mdx n="0" f="v">
      <t c="3" si="227">
        <n x="225"/>
        <n x="626"/>
        <n x="107"/>
      </t>
    </mdx>
    <mdx n="0" f="v">
      <t c="3" si="227">
        <n x="225"/>
        <n x="631"/>
        <n x="107"/>
      </t>
    </mdx>
    <mdx n="0" f="v">
      <t c="3" si="227">
        <n x="225"/>
        <n x="634"/>
        <n x="107"/>
      </t>
    </mdx>
    <mdx n="0" f="v">
      <t c="3" si="227">
        <n x="225"/>
        <n x="638"/>
        <n x="107"/>
      </t>
    </mdx>
    <mdx n="0" f="v">
      <t c="3" si="227">
        <n x="225"/>
        <n x="632"/>
        <n x="107"/>
      </t>
    </mdx>
    <mdx n="0" f="v">
      <t c="3" si="227">
        <n x="225"/>
        <n x="639"/>
        <n x="107"/>
      </t>
    </mdx>
    <mdx n="0" f="v">
      <t c="3" si="227">
        <n x="225"/>
        <n x="643"/>
        <n x="107"/>
      </t>
    </mdx>
    <mdx n="0" f="v">
      <t c="3" si="227">
        <n x="225"/>
        <n x="644"/>
        <n x="107"/>
      </t>
    </mdx>
    <mdx n="0" f="v">
      <t c="3" si="227">
        <n x="225"/>
        <n x="645"/>
        <n x="107"/>
      </t>
    </mdx>
    <mdx n="0" f="v">
      <t c="3" si="227">
        <n x="225"/>
        <n x="646"/>
        <n x="107"/>
      </t>
    </mdx>
    <mdx n="0" f="v">
      <t c="3" si="227">
        <n x="225"/>
        <n x="647"/>
        <n x="107"/>
      </t>
    </mdx>
    <mdx n="0" f="v">
      <t c="3" si="227">
        <n x="225"/>
        <n x="648"/>
        <n x="107"/>
      </t>
    </mdx>
    <mdx n="0" f="v">
      <t c="3" si="227">
        <n x="225"/>
        <n x="649"/>
        <n x="107"/>
      </t>
    </mdx>
    <mdx n="0" f="v">
      <t c="3" si="227">
        <n x="225"/>
        <n x="650"/>
        <n x="107"/>
      </t>
    </mdx>
    <mdx n="0" f="v">
      <t c="3" si="227">
        <n x="225"/>
        <n x="651"/>
        <n x="107"/>
      </t>
    </mdx>
    <mdx n="0" f="v">
      <t c="3" si="227">
        <n x="225"/>
        <n x="652"/>
        <n x="107"/>
      </t>
    </mdx>
    <mdx n="0" f="v">
      <t c="3" si="227">
        <n x="225"/>
        <n x="653"/>
        <n x="107"/>
      </t>
    </mdx>
    <mdx n="0" f="v">
      <t c="3" si="227">
        <n x="225"/>
        <n x="654"/>
        <n x="107"/>
      </t>
    </mdx>
    <mdx n="0" f="v">
      <t c="3" si="227">
        <n x="225"/>
        <n x="655"/>
        <n x="107"/>
      </t>
    </mdx>
    <mdx n="0" f="v">
      <t c="3" si="227">
        <n x="225"/>
        <n x="285"/>
        <n x="210"/>
      </t>
    </mdx>
    <mdx n="0" f="v">
      <t c="3" si="227">
        <n x="225"/>
        <n x="275"/>
        <n x="210"/>
      </t>
    </mdx>
    <mdx n="0" f="v">
      <t c="3" si="227">
        <n x="225"/>
        <n x="274"/>
        <n x="210"/>
      </t>
    </mdx>
    <mdx n="0" f="v">
      <t c="3" si="227">
        <n x="225"/>
        <n x="284"/>
        <n x="210"/>
      </t>
    </mdx>
    <mdx n="0" f="v">
      <t c="3" si="227">
        <n x="225"/>
        <n x="290"/>
        <n x="210"/>
      </t>
    </mdx>
    <mdx n="0" f="v">
      <t c="3" si="227">
        <n x="225"/>
        <n x="289"/>
        <n x="210"/>
      </t>
    </mdx>
    <mdx n="0" f="v">
      <t c="3" si="227">
        <n x="225"/>
        <n x="288"/>
        <n x="210"/>
      </t>
    </mdx>
    <mdx n="0" f="v">
      <t c="3" si="227">
        <n x="225"/>
        <n x="287"/>
        <n x="210"/>
      </t>
    </mdx>
    <mdx n="0" f="v">
      <t c="3" si="227">
        <n x="225"/>
        <n x="286"/>
        <n x="210"/>
      </t>
    </mdx>
    <mdx n="0" f="v">
      <t c="3" si="227">
        <n x="225"/>
        <n x="292"/>
        <n x="210"/>
      </t>
    </mdx>
    <mdx n="0" f="v">
      <t c="3" si="227">
        <n x="225"/>
        <n x="309"/>
        <n x="210"/>
      </t>
    </mdx>
    <mdx n="0" f="v">
      <t c="3" si="227">
        <n x="225"/>
        <n x="322"/>
        <n x="210"/>
      </t>
    </mdx>
    <mdx n="0" f="v">
      <t c="3" si="227">
        <n x="225"/>
        <n x="345"/>
        <n x="210"/>
      </t>
    </mdx>
    <mdx n="0" f="v">
      <t c="3" si="227">
        <n x="225"/>
        <n x="335"/>
        <n x="210"/>
      </t>
    </mdx>
    <mdx n="0" f="v">
      <t c="3" si="227">
        <n x="225"/>
        <n x="550"/>
        <n x="210"/>
      </t>
    </mdx>
    <mdx n="0" f="v">
      <t c="3" si="227">
        <n x="225"/>
        <n x="549"/>
        <n x="210"/>
      </t>
    </mdx>
    <mdx n="0" f="v">
      <t c="3" si="227">
        <n x="225"/>
        <n x="558"/>
        <n x="210"/>
      </t>
    </mdx>
    <mdx n="0" f="v">
      <t c="3" si="227">
        <n x="225"/>
        <n x="559"/>
        <n x="210"/>
      </t>
    </mdx>
    <mdx n="0" f="v">
      <t c="3" si="227">
        <n x="225"/>
        <n x="560"/>
        <n x="210"/>
      </t>
    </mdx>
    <mdx n="0" f="v">
      <t c="3" si="227">
        <n x="225"/>
        <n x="561"/>
        <n x="210"/>
      </t>
    </mdx>
    <mdx n="0" f="v">
      <t c="3" si="227">
        <n x="225"/>
        <n x="562"/>
        <n x="210"/>
      </t>
    </mdx>
    <mdx n="0" f="v">
      <t c="3" si="227">
        <n x="225"/>
        <n x="556"/>
        <n x="210"/>
      </t>
    </mdx>
    <mdx n="0" f="v">
      <t c="3" si="227">
        <n x="225"/>
        <n x="552"/>
        <n x="210"/>
      </t>
    </mdx>
    <mdx n="0" f="v">
      <t c="3" si="227">
        <n x="225"/>
        <n x="575"/>
        <n x="210"/>
      </t>
    </mdx>
    <mdx n="0" f="v">
      <t c="3" si="227">
        <n x="225"/>
        <n x="576"/>
        <n x="210"/>
      </t>
    </mdx>
    <mdx n="0" f="v">
      <t c="3" si="227">
        <n x="225"/>
        <n x="577"/>
        <n x="210"/>
      </t>
    </mdx>
    <mdx n="0" f="v">
      <t c="3" si="227">
        <n x="225"/>
        <n x="598"/>
        <n x="210"/>
      </t>
    </mdx>
    <mdx n="0" f="v">
      <t c="3" si="227">
        <n x="225"/>
        <n x="578"/>
        <n x="210"/>
      </t>
    </mdx>
    <mdx n="0" f="v">
      <t c="3" si="227">
        <n x="225"/>
        <n x="282"/>
        <n x="210"/>
      </t>
    </mdx>
    <mdx n="0" f="v">
      <t c="3" si="227">
        <n x="225"/>
        <n x="315"/>
        <n x="210"/>
      </t>
    </mdx>
    <mdx n="0" f="v">
      <t c="3" si="227">
        <n x="225"/>
        <n x="314"/>
        <n x="210"/>
      </t>
    </mdx>
    <mdx n="0" f="v">
      <t c="3" si="227">
        <n x="225"/>
        <n x="339"/>
        <n x="210"/>
      </t>
    </mdx>
    <mdx n="0" f="v">
      <t c="3" si="227">
        <n x="225"/>
        <n x="324"/>
        <n x="210"/>
      </t>
    </mdx>
    <mdx n="0" f="v">
      <t c="3" si="227">
        <n x="225"/>
        <n x="312"/>
        <n x="210"/>
      </t>
    </mdx>
    <mdx n="0" f="v">
      <t c="3" si="227">
        <n x="225"/>
        <n x="310"/>
        <n x="210"/>
      </t>
    </mdx>
    <mdx n="0" f="v">
      <t c="3" si="227">
        <n x="225"/>
        <n x="308"/>
        <n x="210"/>
      </t>
    </mdx>
    <mdx n="0" f="v">
      <t c="3" si="227">
        <n x="225"/>
        <n x="306"/>
        <n x="210"/>
      </t>
    </mdx>
    <mdx n="0" f="v">
      <t c="3" si="227">
        <n x="225"/>
        <n x="305"/>
        <n x="210"/>
      </t>
    </mdx>
    <mdx n="0" f="v">
      <t c="3" si="227">
        <n x="225"/>
        <n x="323"/>
        <n x="210"/>
      </t>
    </mdx>
    <mdx n="0" f="v">
      <t c="3" si="227">
        <n x="225"/>
        <n x="291"/>
        <n x="210"/>
      </t>
    </mdx>
    <mdx n="0" f="v">
      <t c="3" si="227">
        <n x="225"/>
        <n x="303"/>
        <n x="210"/>
      </t>
    </mdx>
    <mdx n="0" f="v">
      <t c="3" si="227">
        <n x="225"/>
        <n x="352"/>
        <n x="210"/>
      </t>
    </mdx>
    <mdx n="0" f="v">
      <t c="3" si="227">
        <n x="225"/>
        <n x="302"/>
        <n x="210"/>
      </t>
    </mdx>
    <mdx n="0" f="v">
      <t c="3" si="227">
        <n x="225"/>
        <n x="342"/>
        <n x="210"/>
      </t>
    </mdx>
    <mdx n="0" f="v">
      <t c="3" si="227">
        <n x="225"/>
        <n x="332"/>
        <n x="210"/>
      </t>
    </mdx>
    <mdx n="0" f="v">
      <t c="3" si="227">
        <n x="225"/>
        <n x="331"/>
        <n x="210"/>
      </t>
    </mdx>
    <mdx n="0" f="v">
      <t c="3" si="227">
        <n x="225"/>
        <n x="349"/>
        <n x="210"/>
      </t>
    </mdx>
    <mdx n="0" f="v">
      <t c="3" si="227">
        <n x="225"/>
        <n x="553"/>
        <n x="210"/>
      </t>
    </mdx>
    <mdx n="0" f="v">
      <t c="3" si="227">
        <n x="225"/>
        <n x="330"/>
        <n x="210"/>
      </t>
    </mdx>
    <mdx n="0" f="v">
      <t c="3" si="227">
        <n x="225"/>
        <n x="351"/>
        <n x="210"/>
      </t>
    </mdx>
    <mdx n="0" f="v">
      <t c="3" si="227">
        <n x="225"/>
        <n x="554"/>
        <n x="210"/>
      </t>
    </mdx>
    <mdx n="0" f="v">
      <t c="3" si="227">
        <n x="225"/>
        <n x="341"/>
        <n x="210"/>
      </t>
    </mdx>
    <mdx n="0" f="v">
      <t c="3" si="227">
        <n x="225"/>
        <n x="300"/>
        <n x="210"/>
      </t>
    </mdx>
    <mdx n="0" f="v">
      <t c="3" si="227">
        <n x="225"/>
        <n x="579"/>
        <n x="210"/>
      </t>
    </mdx>
    <mdx n="0" f="v">
      <t c="3" si="227">
        <n x="225"/>
        <n x="353"/>
        <n x="210"/>
      </t>
    </mdx>
    <mdx n="0" f="v">
      <t c="3" si="227">
        <n x="225"/>
        <n x="340"/>
        <n x="210"/>
      </t>
    </mdx>
    <mdx n="0" f="v">
      <t c="3" si="227">
        <n x="225"/>
        <n x="296"/>
        <n x="210"/>
      </t>
    </mdx>
    <mdx n="0" f="v">
      <t c="3" si="227">
        <n x="225"/>
        <n x="295"/>
        <n x="210"/>
      </t>
    </mdx>
    <mdx n="0" f="v">
      <t c="3" si="227">
        <n x="225"/>
        <n x="563"/>
        <n x="210"/>
      </t>
    </mdx>
    <mdx n="0" f="v">
      <t c="3" si="227">
        <n x="225"/>
        <n x="564"/>
        <n x="210"/>
      </t>
    </mdx>
    <mdx n="0" f="v">
      <t c="3" si="227">
        <n x="225"/>
        <n x="565"/>
        <n x="210"/>
      </t>
    </mdx>
    <mdx n="0" f="v">
      <t c="3" si="227">
        <n x="225"/>
        <n x="566"/>
        <n x="210"/>
      </t>
    </mdx>
    <mdx n="0" f="v">
      <t c="3" si="227">
        <n x="225"/>
        <n x="567"/>
        <n x="210"/>
      </t>
    </mdx>
    <mdx n="0" f="v">
      <t c="3" si="227">
        <n x="225"/>
        <n x="568"/>
        <n x="210"/>
      </t>
    </mdx>
    <mdx n="0" f="v">
      <t c="3" si="227">
        <n x="225"/>
        <n x="571"/>
        <n x="210"/>
      </t>
    </mdx>
    <mdx n="0" f="v">
      <t c="3" si="227">
        <n x="225"/>
        <n x="588"/>
        <n x="210"/>
      </t>
    </mdx>
    <mdx n="0" f="v">
      <t c="3" si="227">
        <n x="225"/>
        <n x="569"/>
        <n x="210"/>
      </t>
    </mdx>
    <mdx n="0" f="v">
      <t c="3" si="227">
        <n x="225"/>
        <n x="584"/>
        <n x="210"/>
      </t>
    </mdx>
    <mdx n="0" f="v">
      <t c="3" si="227">
        <n x="225"/>
        <n x="609"/>
        <n x="210"/>
      </t>
    </mdx>
    <mdx n="0" f="v">
      <t c="3" si="227">
        <n x="225"/>
        <n x="610"/>
        <n x="210"/>
      </t>
    </mdx>
    <mdx n="0" f="v">
      <t c="3" si="227">
        <n x="225"/>
        <n x="614"/>
        <n x="210"/>
      </t>
    </mdx>
    <mdx n="0" f="v">
      <t c="3" si="227">
        <n x="225"/>
        <n x="572"/>
        <n x="210"/>
      </t>
    </mdx>
    <mdx n="0" f="v">
      <t c="3" si="227">
        <n x="225"/>
        <n x="580"/>
        <n x="210"/>
      </t>
    </mdx>
    <mdx n="0" f="v">
      <t c="3" si="227">
        <n x="225"/>
        <n x="573"/>
        <n x="210"/>
      </t>
    </mdx>
    <mdx n="0" f="v">
      <t c="3" si="227">
        <n x="225"/>
        <n x="581"/>
        <n x="210"/>
      </t>
    </mdx>
    <mdx n="0" f="v">
      <t c="3" si="227">
        <n x="225"/>
        <n x="583"/>
        <n x="210"/>
      </t>
    </mdx>
    <mdx n="0" f="v">
      <t c="3" si="227">
        <n x="225"/>
        <n x="555"/>
        <n x="210"/>
      </t>
    </mdx>
    <mdx n="0" f="v">
      <t c="3" si="227">
        <n x="225"/>
        <n x="570"/>
        <n x="210"/>
      </t>
    </mdx>
    <mdx n="0" f="v">
      <t c="3" si="227">
        <n x="225"/>
        <n x="574"/>
        <n x="210"/>
      </t>
    </mdx>
    <mdx n="0" f="v">
      <t c="3" si="227">
        <n x="225"/>
        <n x="611"/>
        <n x="210"/>
      </t>
    </mdx>
    <mdx n="0" f="v">
      <t c="3" si="227">
        <n x="225"/>
        <n x="599"/>
        <n x="210"/>
      </t>
    </mdx>
    <mdx n="0" f="v">
      <t c="3" si="227">
        <n x="225"/>
        <n x="612"/>
        <n x="210"/>
      </t>
    </mdx>
    <mdx n="0" f="v">
      <t c="3" si="227">
        <n x="225"/>
        <n x="597"/>
        <n x="210"/>
      </t>
    </mdx>
    <mdx n="0" f="v">
      <t c="3" si="227">
        <n x="225"/>
        <n x="589"/>
        <n x="210"/>
      </t>
    </mdx>
    <mdx n="0" f="v">
      <t c="3" si="227">
        <n x="225"/>
        <n x="590"/>
        <n x="210"/>
      </t>
    </mdx>
    <mdx n="0" f="v">
      <t c="3" si="227">
        <n x="225"/>
        <n x="591"/>
        <n x="210"/>
      </t>
    </mdx>
    <mdx n="0" f="v">
      <t c="3" si="227">
        <n x="225"/>
        <n x="592"/>
        <n x="210"/>
      </t>
    </mdx>
    <mdx n="0" f="v">
      <t c="3" si="227">
        <n x="225"/>
        <n x="593"/>
        <n x="210"/>
      </t>
    </mdx>
    <mdx n="0" f="v">
      <t c="3" si="227">
        <n x="225"/>
        <n x="594"/>
        <n x="210"/>
      </t>
    </mdx>
    <mdx n="0" f="v">
      <t c="3" si="227">
        <n x="225"/>
        <n x="595"/>
        <n x="210"/>
      </t>
    </mdx>
    <mdx n="0" f="v">
      <t c="3" si="227">
        <n x="225"/>
        <n x="596"/>
        <n x="210"/>
      </t>
    </mdx>
    <mdx n="0" f="v">
      <t c="3" si="227">
        <n x="225"/>
        <n x="585"/>
        <n x="210"/>
      </t>
    </mdx>
    <mdx n="0" f="v">
      <t c="3" si="227">
        <n x="225"/>
        <n x="601"/>
        <n x="210"/>
      </t>
    </mdx>
    <mdx n="0" f="v">
      <t c="3" si="227">
        <n x="225"/>
        <n x="618"/>
        <n x="210"/>
      </t>
    </mdx>
    <mdx n="0" f="v">
      <t c="3" si="227">
        <n x="225"/>
        <n x="619"/>
        <n x="210"/>
      </t>
    </mdx>
    <mdx n="0" f="v">
      <t c="3" si="227">
        <n x="225"/>
        <n x="627"/>
        <n x="210"/>
      </t>
    </mdx>
    <mdx n="0" f="v">
      <t c="3" si="227">
        <n x="225"/>
        <n x="620"/>
        <n x="210"/>
      </t>
    </mdx>
    <mdx n="0" f="v">
      <t c="3" si="227">
        <n x="225"/>
        <n x="621"/>
        <n x="210"/>
      </t>
    </mdx>
    <mdx n="0" f="v">
      <t c="3" si="227">
        <n x="225"/>
        <n x="613"/>
        <n x="210"/>
      </t>
    </mdx>
    <mdx n="0" f="v">
      <t c="3" si="227">
        <n x="225"/>
        <n x="635"/>
        <n x="210"/>
      </t>
    </mdx>
    <mdx n="0" f="v">
      <t c="3" si="227">
        <n x="225"/>
        <n x="636"/>
        <n x="210"/>
      </t>
    </mdx>
    <mdx n="0" f="v">
      <t c="3" si="227">
        <n x="225"/>
        <n x="582"/>
        <n x="210"/>
      </t>
    </mdx>
    <mdx n="0" f="v">
      <t c="3" si="227">
        <n x="225"/>
        <n x="586"/>
        <n x="210"/>
      </t>
    </mdx>
    <mdx n="0" f="v">
      <t c="3" si="227">
        <n x="225"/>
        <n x="600"/>
        <n x="210"/>
      </t>
    </mdx>
    <mdx n="0" f="v">
      <t c="3" si="227">
        <n x="225"/>
        <n x="587"/>
        <n x="210"/>
      </t>
    </mdx>
    <mdx n="0" f="v">
      <t c="3" si="227">
        <n x="225"/>
        <n x="602"/>
        <n x="210"/>
      </t>
    </mdx>
    <mdx n="0" f="v">
      <t c="3" si="227">
        <n x="225"/>
        <n x="603"/>
        <n x="210"/>
      </t>
    </mdx>
    <mdx n="0" f="v">
      <t c="3" si="227">
        <n x="225"/>
        <n x="604"/>
        <n x="210"/>
      </t>
    </mdx>
    <mdx n="0" f="v">
      <t c="3" si="227">
        <n x="225"/>
        <n x="605"/>
        <n x="210"/>
      </t>
    </mdx>
    <mdx n="0" f="v">
      <t c="3" si="227">
        <n x="225"/>
        <n x="615"/>
        <n x="210"/>
      </t>
    </mdx>
    <mdx n="0" f="v">
      <t c="3" si="227">
        <n x="225"/>
        <n x="637"/>
        <n x="210"/>
      </t>
    </mdx>
    <mdx n="0" f="v">
      <t c="3" si="227">
        <n x="225"/>
        <n x="616"/>
        <n x="210"/>
      </t>
    </mdx>
    <mdx n="0" f="v">
      <t c="3" si="227">
        <n x="225"/>
        <n x="608"/>
        <n x="210"/>
      </t>
    </mdx>
    <mdx n="0" f="v">
      <t c="3" si="227">
        <n x="225"/>
        <n x="617"/>
        <n x="210"/>
      </t>
    </mdx>
    <mdx n="0" f="v">
      <t c="3" si="227">
        <n x="225"/>
        <n x="628"/>
        <n x="210"/>
      </t>
    </mdx>
    <mdx n="0" f="v">
      <t c="3" si="227">
        <n x="225"/>
        <n x="641"/>
        <n x="210"/>
      </t>
    </mdx>
    <mdx n="0" f="v">
      <t c="3" si="227">
        <n x="225"/>
        <n x="622"/>
        <n x="210"/>
      </t>
    </mdx>
    <mdx n="0" f="v">
      <t c="3" si="227">
        <n x="225"/>
        <n x="623"/>
        <n x="210"/>
      </t>
    </mdx>
    <mdx n="0" f="v">
      <t c="3" si="227">
        <n x="225"/>
        <n x="624"/>
        <n x="210"/>
      </t>
    </mdx>
    <mdx n="0" f="v">
      <t c="3" si="227">
        <n x="225"/>
        <n x="633"/>
        <n x="210"/>
      </t>
    </mdx>
    <mdx n="0" f="v">
      <t c="3" si="227">
        <n x="225"/>
        <n x="606"/>
        <n x="210"/>
      </t>
    </mdx>
    <mdx n="0" f="v">
      <t c="3" si="227">
        <n x="225"/>
        <n x="625"/>
        <n x="210"/>
      </t>
    </mdx>
    <mdx n="0" f="v">
      <t c="3" si="227">
        <n x="225"/>
        <n x="642"/>
        <n x="210"/>
      </t>
    </mdx>
    <mdx n="0" f="v">
      <t c="3" si="227">
        <n x="225"/>
        <n x="640"/>
        <n x="210"/>
      </t>
    </mdx>
    <mdx n="0" f="v">
      <t c="3" si="227">
        <n x="225"/>
        <n x="630"/>
        <n x="210"/>
      </t>
    </mdx>
    <mdx n="0" f="v">
      <t c="3" si="227">
        <n x="225"/>
        <n x="607"/>
        <n x="210"/>
      </t>
    </mdx>
    <mdx n="0" f="v">
      <t c="3" si="227">
        <n x="225"/>
        <n x="629"/>
        <n x="210"/>
      </t>
    </mdx>
    <mdx n="0" f="v">
      <t c="3" si="227">
        <n x="225"/>
        <n x="626"/>
        <n x="210"/>
      </t>
    </mdx>
    <mdx n="0" f="v">
      <t c="3" si="227">
        <n x="225"/>
        <n x="631"/>
        <n x="210"/>
      </t>
    </mdx>
    <mdx n="0" f="v">
      <t c="3" si="227">
        <n x="225"/>
        <n x="634"/>
        <n x="210"/>
      </t>
    </mdx>
    <mdx n="0" f="v">
      <t c="3" si="227">
        <n x="225"/>
        <n x="638"/>
        <n x="210"/>
      </t>
    </mdx>
    <mdx n="0" f="v">
      <t c="3" si="227">
        <n x="225"/>
        <n x="632"/>
        <n x="210"/>
      </t>
    </mdx>
    <mdx n="0" f="v">
      <t c="3" si="227">
        <n x="225"/>
        <n x="639"/>
        <n x="210"/>
      </t>
    </mdx>
    <mdx n="0" f="v">
      <t c="3" si="227">
        <n x="225"/>
        <n x="643"/>
        <n x="210"/>
      </t>
    </mdx>
    <mdx n="0" f="v">
      <t c="3" si="227">
        <n x="225"/>
        <n x="644"/>
        <n x="210"/>
      </t>
    </mdx>
    <mdx n="0" f="v">
      <t c="3" si="227">
        <n x="225"/>
        <n x="645"/>
        <n x="210"/>
      </t>
    </mdx>
    <mdx n="0" f="v">
      <t c="3" si="227">
        <n x="225"/>
        <n x="646"/>
        <n x="210"/>
      </t>
    </mdx>
    <mdx n="0" f="v">
      <t c="3" si="227">
        <n x="225"/>
        <n x="647"/>
        <n x="210"/>
      </t>
    </mdx>
    <mdx n="0" f="v">
      <t c="3" si="227">
        <n x="225"/>
        <n x="648"/>
        <n x="210"/>
      </t>
    </mdx>
    <mdx n="0" f="v">
      <t c="3" si="227">
        <n x="225"/>
        <n x="649"/>
        <n x="210"/>
      </t>
    </mdx>
    <mdx n="0" f="v">
      <t c="3" si="227">
        <n x="225"/>
        <n x="650"/>
        <n x="210"/>
      </t>
    </mdx>
    <mdx n="0" f="v">
      <t c="3" si="227">
        <n x="225"/>
        <n x="651"/>
        <n x="210"/>
      </t>
    </mdx>
    <mdx n="0" f="v">
      <t c="3" si="227">
        <n x="225"/>
        <n x="652"/>
        <n x="210"/>
      </t>
    </mdx>
    <mdx n="0" f="v">
      <t c="3" si="227">
        <n x="225"/>
        <n x="653"/>
        <n x="210"/>
      </t>
    </mdx>
    <mdx n="0" f="v">
      <t c="3" si="227">
        <n x="225"/>
        <n x="654"/>
        <n x="210"/>
      </t>
    </mdx>
    <mdx n="0" f="v">
      <t c="3" si="227">
        <n x="225"/>
        <n x="655"/>
        <n x="210"/>
      </t>
    </mdx>
    <mdx n="0" f="v">
      <t c="3" si="227">
        <n x="225"/>
        <n x="275"/>
        <n x="215"/>
      </t>
    </mdx>
    <mdx n="0" f="v">
      <t c="3" si="227">
        <n x="225"/>
        <n x="274"/>
        <n x="215"/>
      </t>
    </mdx>
    <mdx n="0" f="v">
      <t c="3" si="227">
        <n x="225"/>
        <n x="284"/>
        <n x="215"/>
      </t>
    </mdx>
    <mdx n="0" f="v">
      <t c="3" si="227">
        <n x="225"/>
        <n x="290"/>
        <n x="215"/>
      </t>
    </mdx>
    <mdx n="0" f="v">
      <t c="3" si="227">
        <n x="225"/>
        <n x="289"/>
        <n x="215"/>
      </t>
    </mdx>
    <mdx n="0" f="v">
      <t c="3" si="227">
        <n x="225"/>
        <n x="288"/>
        <n x="215"/>
      </t>
    </mdx>
    <mdx n="0" f="v">
      <t c="3" si="227">
        <n x="225"/>
        <n x="287"/>
        <n x="215"/>
      </t>
    </mdx>
    <mdx n="0" f="v">
      <t c="3" si="227">
        <n x="225"/>
        <n x="286"/>
        <n x="215"/>
      </t>
    </mdx>
    <mdx n="0" f="v">
      <t c="3" si="227">
        <n x="225"/>
        <n x="292"/>
        <n x="215"/>
      </t>
    </mdx>
    <mdx n="0" f="v">
      <t c="3" si="227">
        <n x="225"/>
        <n x="279"/>
        <n x="215"/>
      </t>
    </mdx>
    <mdx n="0" f="v">
      <t c="3" si="227">
        <n x="225"/>
        <n x="322"/>
        <n x="215"/>
      </t>
    </mdx>
    <mdx n="0" f="v">
      <t c="3" si="227">
        <n x="225"/>
        <n x="345"/>
        <n x="215"/>
      </t>
    </mdx>
    <mdx n="0" f="v">
      <t c="3" si="227">
        <n x="225"/>
        <n x="309"/>
        <n x="215"/>
      </t>
    </mdx>
    <mdx n="0" f="v">
      <t c="3" si="227">
        <n x="225"/>
        <n x="579"/>
        <n x="215"/>
      </t>
    </mdx>
    <mdx n="0" f="v">
      <t c="3" si="227">
        <n x="225"/>
        <n x="550"/>
        <n x="215"/>
      </t>
    </mdx>
    <mdx n="0" f="v">
      <t c="3" si="227">
        <n x="225"/>
        <n x="549"/>
        <n x="215"/>
      </t>
    </mdx>
    <mdx n="0" f="v">
      <t c="3" si="227">
        <n x="225"/>
        <n x="558"/>
        <n x="215"/>
      </t>
    </mdx>
    <mdx n="0" f="v">
      <t c="3" si="227">
        <n x="225"/>
        <n x="559"/>
        <n x="215"/>
      </t>
    </mdx>
    <mdx n="0" f="v">
      <t c="3" si="227">
        <n x="225"/>
        <n x="560"/>
        <n x="215"/>
      </t>
    </mdx>
    <mdx n="0" f="v">
      <t c="3" si="227">
        <n x="225"/>
        <n x="561"/>
        <n x="215"/>
      </t>
    </mdx>
    <mdx n="0" f="v">
      <t c="3" si="227">
        <n x="225"/>
        <n x="562"/>
        <n x="215"/>
      </t>
    </mdx>
    <mdx n="0" f="v">
      <t c="3" si="227">
        <n x="225"/>
        <n x="341"/>
        <n x="215"/>
      </t>
    </mdx>
    <mdx n="0" f="v">
      <t c="3" si="227">
        <n x="225"/>
        <n x="298"/>
        <n x="215"/>
      </t>
    </mdx>
    <mdx n="0" f="v">
      <t c="3" si="227">
        <n x="225"/>
        <n x="353"/>
        <n x="215"/>
      </t>
    </mdx>
    <mdx n="0" f="v">
      <t c="3" si="227">
        <n x="225"/>
        <n x="575"/>
        <n x="215"/>
      </t>
    </mdx>
    <mdx n="0" f="v">
      <t c="3" si="227">
        <n x="225"/>
        <n x="347"/>
        <n x="215"/>
      </t>
    </mdx>
    <mdx n="0" f="v">
      <t c="3" si="227">
        <n x="225"/>
        <n x="552"/>
        <n x="215"/>
      </t>
    </mdx>
    <mdx n="0" f="v">
      <t c="3" si="227">
        <n x="225"/>
        <n x="354"/>
        <n x="215"/>
      </t>
    </mdx>
    <mdx n="0" f="v">
      <t c="3" si="227">
        <n x="225"/>
        <n x="576"/>
        <n x="215"/>
      </t>
    </mdx>
    <mdx n="0" f="v">
      <t c="3" si="227">
        <n x="225"/>
        <n x="282"/>
        <n x="215"/>
      </t>
    </mdx>
    <mdx n="0" f="v">
      <t c="3" si="227">
        <n x="225"/>
        <n x="315"/>
        <n x="215"/>
      </t>
    </mdx>
    <mdx n="0" f="v">
      <t c="3" si="227">
        <n x="225"/>
        <n x="314"/>
        <n x="215"/>
      </t>
    </mdx>
    <mdx n="0" f="v">
      <t c="3" si="227">
        <n x="225"/>
        <n x="339"/>
        <n x="215"/>
      </t>
    </mdx>
    <mdx n="0" f="v">
      <t c="3" si="227">
        <n x="225"/>
        <n x="324"/>
        <n x="215"/>
      </t>
    </mdx>
    <mdx n="0" f="v">
      <t c="3" si="227">
        <n x="225"/>
        <n x="312"/>
        <n x="215"/>
      </t>
    </mdx>
    <mdx n="0" f="v">
      <t c="3" si="227">
        <n x="225"/>
        <n x="310"/>
        <n x="215"/>
      </t>
    </mdx>
    <mdx n="0" f="v">
      <t c="3" si="227">
        <n x="225"/>
        <n x="308"/>
        <n x="215"/>
      </t>
    </mdx>
    <mdx n="0" f="v">
      <t c="3" si="227">
        <n x="225"/>
        <n x="306"/>
        <n x="215"/>
      </t>
    </mdx>
    <mdx n="0" f="v">
      <t c="3" si="227">
        <n x="225"/>
        <n x="305"/>
        <n x="215"/>
      </t>
    </mdx>
    <mdx n="0" f="v">
      <t c="3" si="227">
        <n x="225"/>
        <n x="323"/>
        <n x="215"/>
      </t>
    </mdx>
    <mdx n="0" f="v">
      <t c="3" si="227">
        <n x="225"/>
        <n x="291"/>
        <n x="215"/>
      </t>
    </mdx>
    <mdx n="0" f="v">
      <t c="3" si="227">
        <n x="225"/>
        <n x="303"/>
        <n x="215"/>
      </t>
    </mdx>
    <mdx n="0" f="v">
      <t c="3" si="227">
        <n x="225"/>
        <n x="352"/>
        <n x="215"/>
      </t>
    </mdx>
    <mdx n="0" f="v">
      <t c="3" si="227">
        <n x="225"/>
        <n x="302"/>
        <n x="215"/>
      </t>
    </mdx>
    <mdx n="0" f="v">
      <t c="3" si="227">
        <n x="225"/>
        <n x="342"/>
        <n x="215"/>
      </t>
    </mdx>
    <mdx n="0" f="v">
      <t c="3" si="227">
        <n x="225"/>
        <n x="332"/>
        <n x="215"/>
      </t>
    </mdx>
    <mdx n="0" f="v">
      <t c="3" si="227">
        <n x="225"/>
        <n x="331"/>
        <n x="215"/>
      </t>
    </mdx>
    <mdx n="0" f="v">
      <t c="3" si="227">
        <n x="225"/>
        <n x="349"/>
        <n x="215"/>
      </t>
    </mdx>
    <mdx n="0" f="v">
      <t c="3" si="227">
        <n x="225"/>
        <n x="553"/>
        <n x="215"/>
      </t>
    </mdx>
    <mdx n="0" f="v">
      <t c="3" si="227">
        <n x="225"/>
        <n x="330"/>
        <n x="215"/>
      </t>
    </mdx>
    <mdx n="0" f="v">
      <t c="3" si="227">
        <n x="225"/>
        <n x="351"/>
        <n x="215"/>
      </t>
    </mdx>
    <mdx n="0" f="v">
      <t c="3" si="227">
        <n x="225"/>
        <n x="554"/>
        <n x="215"/>
      </t>
    </mdx>
    <mdx n="0" f="v">
      <t c="3" si="227">
        <n x="225"/>
        <n x="577"/>
        <n x="215"/>
      </t>
    </mdx>
    <mdx n="0" f="v">
      <t c="3" si="227">
        <n x="225"/>
        <n x="556"/>
        <n x="215"/>
      </t>
    </mdx>
    <mdx n="0" f="v">
      <t c="3" si="227">
        <n x="225"/>
        <n x="578"/>
        <n x="215"/>
      </t>
    </mdx>
    <mdx n="0" f="v">
      <t c="3" si="227">
        <n x="225"/>
        <n x="569"/>
        <n x="215"/>
      </t>
    </mdx>
    <mdx n="0" f="v">
      <t c="3" si="227">
        <n x="225"/>
        <n x="296"/>
        <n x="215"/>
      </t>
    </mdx>
    <mdx n="0" f="v">
      <t c="3" si="227">
        <n x="225"/>
        <n x="295"/>
        <n x="215"/>
      </t>
    </mdx>
    <mdx n="0" f="v">
      <t c="3" si="227">
        <n x="225"/>
        <n x="563"/>
        <n x="215"/>
      </t>
    </mdx>
    <mdx n="0" f="v">
      <t c="3" si="227">
        <n x="225"/>
        <n x="564"/>
        <n x="215"/>
      </t>
    </mdx>
    <mdx n="0" f="v">
      <t c="3" si="227">
        <n x="225"/>
        <n x="565"/>
        <n x="215"/>
      </t>
    </mdx>
    <mdx n="0" f="v">
      <t c="3" si="227">
        <n x="225"/>
        <n x="566"/>
        <n x="215"/>
      </t>
    </mdx>
    <mdx n="0" f="v">
      <t c="3" si="227">
        <n x="225"/>
        <n x="567"/>
        <n x="215"/>
      </t>
    </mdx>
    <mdx n="0" f="v">
      <t c="3" si="227">
        <n x="225"/>
        <n x="568"/>
        <n x="215"/>
      </t>
    </mdx>
    <mdx n="0" f="v">
      <t c="3" si="227">
        <n x="225"/>
        <n x="571"/>
        <n x="215"/>
      </t>
    </mdx>
    <mdx n="0" f="v">
      <t c="3" si="227">
        <n x="225"/>
        <n x="340"/>
        <n x="215"/>
      </t>
    </mdx>
    <mdx n="0" f="v">
      <t c="3" si="227">
        <n x="225"/>
        <n x="599"/>
        <n x="215"/>
      </t>
    </mdx>
    <mdx n="0" f="v">
      <t c="3" si="227">
        <n x="225"/>
        <n x="601"/>
        <n x="215"/>
      </t>
    </mdx>
    <mdx n="0" f="v">
      <t c="3" si="227">
        <n x="225"/>
        <n x="609"/>
        <n x="215"/>
      </t>
    </mdx>
    <mdx n="0" f="v">
      <t c="3" si="227">
        <n x="225"/>
        <n x="572"/>
        <n x="215"/>
      </t>
    </mdx>
    <mdx n="0" f="v">
      <t c="3" si="227">
        <n x="225"/>
        <n x="580"/>
        <n x="215"/>
      </t>
    </mdx>
    <mdx n="0" f="v">
      <t c="3" si="227">
        <n x="225"/>
        <n x="573"/>
        <n x="215"/>
      </t>
    </mdx>
    <mdx n="0" f="v">
      <t c="3" si="227">
        <n x="225"/>
        <n x="581"/>
        <n x="215"/>
      </t>
    </mdx>
    <mdx n="0" f="v">
      <t c="3" si="227">
        <n x="225"/>
        <n x="583"/>
        <n x="215"/>
      </t>
    </mdx>
    <mdx n="0" f="v">
      <t c="3" si="227">
        <n x="225"/>
        <n x="555"/>
        <n x="215"/>
      </t>
    </mdx>
    <mdx n="0" f="v">
      <t c="3" si="227">
        <n x="225"/>
        <n x="570"/>
        <n x="215"/>
      </t>
    </mdx>
    <mdx n="0" f="v">
      <t c="3" si="227">
        <n x="225"/>
        <n x="574"/>
        <n x="215"/>
      </t>
    </mdx>
    <mdx n="0" f="v">
      <t c="3" si="227">
        <n x="225"/>
        <n x="584"/>
        <n x="215"/>
      </t>
    </mdx>
    <mdx n="0" f="v">
      <t c="3" si="227">
        <n x="225"/>
        <n x="585"/>
        <n x="215"/>
      </t>
    </mdx>
    <mdx n="0" f="v">
      <t c="3" si="227">
        <n x="225"/>
        <n x="588"/>
        <n x="215"/>
      </t>
    </mdx>
    <mdx n="0" f="v">
      <t c="3" si="227">
        <n x="225"/>
        <n x="613"/>
        <n x="215"/>
      </t>
    </mdx>
    <mdx n="0" f="v">
      <t c="3" si="227">
        <n x="225"/>
        <n x="611"/>
        <n x="215"/>
      </t>
    </mdx>
    <mdx n="0" f="v">
      <t c="3" si="227">
        <n x="225"/>
        <n x="589"/>
        <n x="215"/>
      </t>
    </mdx>
    <mdx n="0" f="v">
      <t c="3" si="227">
        <n x="225"/>
        <n x="590"/>
        <n x="215"/>
      </t>
    </mdx>
    <mdx n="0" f="v">
      <t c="3" si="227">
        <n x="225"/>
        <n x="591"/>
        <n x="215"/>
      </t>
    </mdx>
    <mdx n="0" f="v">
      <t c="3" si="227">
        <n x="225"/>
        <n x="592"/>
        <n x="215"/>
      </t>
    </mdx>
    <mdx n="0" f="v">
      <t c="3" si="227">
        <n x="225"/>
        <n x="593"/>
        <n x="215"/>
      </t>
    </mdx>
    <mdx n="0" f="v">
      <t c="3" si="227">
        <n x="225"/>
        <n x="594"/>
        <n x="215"/>
      </t>
    </mdx>
    <mdx n="0" f="v">
      <t c="3" si="227">
        <n x="225"/>
        <n x="595"/>
        <n x="215"/>
      </t>
    </mdx>
    <mdx n="0" f="v">
      <t c="3" si="227">
        <n x="225"/>
        <n x="596"/>
        <n x="215"/>
      </t>
    </mdx>
    <mdx n="0" f="v">
      <t c="3" si="227">
        <n x="225"/>
        <n x="597"/>
        <n x="215"/>
      </t>
    </mdx>
    <mdx n="0" f="v">
      <t c="3" si="227">
        <n x="225"/>
        <n x="598"/>
        <n x="215"/>
      </t>
    </mdx>
    <mdx n="0" f="v">
      <t c="3" si="227">
        <n x="225"/>
        <n x="610"/>
        <n x="215"/>
      </t>
    </mdx>
    <mdx n="0" f="v">
      <t c="3" si="227">
        <n x="225"/>
        <n x="612"/>
        <n x="215"/>
      </t>
    </mdx>
    <mdx n="0" f="v">
      <t c="3" si="227">
        <n x="225"/>
        <n x="615"/>
        <n x="215"/>
      </t>
    </mdx>
    <mdx n="0" f="v">
      <t c="3" si="227">
        <n x="225"/>
        <n x="620"/>
        <n x="215"/>
      </t>
    </mdx>
    <mdx n="0" f="v">
      <t c="3" si="227">
        <n x="225"/>
        <n x="635"/>
        <n x="215"/>
      </t>
    </mdx>
    <mdx n="0" f="v">
      <t c="3" si="227">
        <n x="225"/>
        <n x="616"/>
        <n x="215"/>
      </t>
    </mdx>
    <mdx n="0" f="v">
      <t c="3" si="227">
        <n x="225"/>
        <n x="582"/>
        <n x="215"/>
      </t>
    </mdx>
    <mdx n="0" f="v">
      <t c="3" si="227">
        <n x="225"/>
        <n x="586"/>
        <n x="215"/>
      </t>
    </mdx>
    <mdx n="0" f="v">
      <t c="3" si="227">
        <n x="225"/>
        <n x="600"/>
        <n x="215"/>
      </t>
    </mdx>
    <mdx n="0" f="v">
      <t c="3" si="227">
        <n x="225"/>
        <n x="587"/>
        <n x="215"/>
      </t>
    </mdx>
    <mdx n="0" f="v">
      <t c="3" si="227">
        <n x="225"/>
        <n x="602"/>
        <n x="215"/>
      </t>
    </mdx>
    <mdx n="0" f="v">
      <t c="3" si="227">
        <n x="225"/>
        <n x="603"/>
        <n x="215"/>
      </t>
    </mdx>
    <mdx n="0" f="v">
      <t c="3" si="227">
        <n x="225"/>
        <n x="604"/>
        <n x="215"/>
      </t>
    </mdx>
    <mdx n="0" f="v">
      <t c="3" si="227">
        <n x="225"/>
        <n x="605"/>
        <n x="215"/>
      </t>
    </mdx>
    <mdx n="0" f="v">
      <t c="3" si="227">
        <n x="225"/>
        <n x="617"/>
        <n x="215"/>
      </t>
    </mdx>
    <mdx n="0" f="v">
      <t c="3" si="227">
        <n x="225"/>
        <n x="608"/>
        <n x="215"/>
      </t>
    </mdx>
    <mdx n="0" f="v">
      <t c="3" si="227">
        <n x="225"/>
        <n x="618"/>
        <n x="215"/>
      </t>
    </mdx>
    <mdx n="0" f="v">
      <t c="3" si="227">
        <n x="225"/>
        <n x="619"/>
        <n x="215"/>
      </t>
    </mdx>
    <mdx n="0" f="v">
      <t c="3" si="227">
        <n x="225"/>
        <n x="621"/>
        <n x="215"/>
      </t>
    </mdx>
    <mdx n="0" f="v">
      <t c="3" si="227">
        <n x="225"/>
        <n x="636"/>
        <n x="215"/>
      </t>
    </mdx>
    <mdx n="0" f="v">
      <t c="3" si="227">
        <n x="225"/>
        <n x="614"/>
        <n x="215"/>
      </t>
    </mdx>
    <mdx n="0" f="v">
      <t c="3" si="227">
        <n x="225"/>
        <n x="637"/>
        <n x="215"/>
      </t>
    </mdx>
    <mdx n="0" f="v">
      <t c="3" si="227">
        <n x="225"/>
        <n x="641"/>
        <n x="215"/>
      </t>
    </mdx>
    <mdx n="0" f="v">
      <t c="3" si="227">
        <n x="225"/>
        <n x="606"/>
        <n x="215"/>
      </t>
    </mdx>
    <mdx n="0" f="v">
      <t c="3" si="227">
        <n x="225"/>
        <n x="622"/>
        <n x="215"/>
      </t>
    </mdx>
    <mdx n="0" f="v">
      <t c="3" si="227">
        <n x="225"/>
        <n x="623"/>
        <n x="215"/>
      </t>
    </mdx>
    <mdx n="0" f="v">
      <t c="3" si="227">
        <n x="225"/>
        <n x="624"/>
        <n x="215"/>
      </t>
    </mdx>
    <mdx n="0" f="v">
      <t c="3" si="227">
        <n x="225"/>
        <n x="625"/>
        <n x="215"/>
      </t>
    </mdx>
    <mdx n="0" f="v">
      <t c="3" si="227">
        <n x="225"/>
        <n x="627"/>
        <n x="215"/>
      </t>
    </mdx>
    <mdx n="0" f="v">
      <t c="3" si="227">
        <n x="225"/>
        <n x="628"/>
        <n x="215"/>
      </t>
    </mdx>
    <mdx n="0" f="v">
      <t c="3" si="227">
        <n x="225"/>
        <n x="633"/>
        <n x="215"/>
      </t>
    </mdx>
    <mdx n="0" f="v">
      <t c="3" si="227">
        <n x="225"/>
        <n x="642"/>
        <n x="215"/>
      </t>
    </mdx>
    <mdx n="0" f="v">
      <t c="3" si="227">
        <n x="225"/>
        <n x="640"/>
        <n x="215"/>
      </t>
    </mdx>
    <mdx n="0" f="v">
      <t c="3" si="227">
        <n x="225"/>
        <n x="630"/>
        <n x="215"/>
      </t>
    </mdx>
    <mdx n="0" f="v">
      <t c="3" si="227">
        <n x="225"/>
        <n x="607"/>
        <n x="215"/>
      </t>
    </mdx>
    <mdx n="0" f="v">
      <t c="3" si="227">
        <n x="225"/>
        <n x="629"/>
        <n x="215"/>
      </t>
    </mdx>
    <mdx n="0" f="v">
      <t c="3" si="227">
        <n x="225"/>
        <n x="626"/>
        <n x="215"/>
      </t>
    </mdx>
    <mdx n="0" f="v">
      <t c="3" si="227">
        <n x="225"/>
        <n x="631"/>
        <n x="215"/>
      </t>
    </mdx>
    <mdx n="0" f="v">
      <t c="3" si="227">
        <n x="225"/>
        <n x="634"/>
        <n x="215"/>
      </t>
    </mdx>
    <mdx n="0" f="v">
      <t c="3" si="227">
        <n x="225"/>
        <n x="638"/>
        <n x="215"/>
      </t>
    </mdx>
    <mdx n="0" f="v">
      <t c="3" si="227">
        <n x="225"/>
        <n x="632"/>
        <n x="215"/>
      </t>
    </mdx>
    <mdx n="0" f="v">
      <t c="3" si="227">
        <n x="225"/>
        <n x="639"/>
        <n x="215"/>
      </t>
    </mdx>
    <mdx n="0" f="v">
      <t c="3" si="227">
        <n x="225"/>
        <n x="643"/>
        <n x="215"/>
      </t>
    </mdx>
    <mdx n="0" f="v">
      <t c="3" si="227">
        <n x="225"/>
        <n x="644"/>
        <n x="215"/>
      </t>
    </mdx>
    <mdx n="0" f="v">
      <t c="3" si="227">
        <n x="225"/>
        <n x="645"/>
        <n x="215"/>
      </t>
    </mdx>
    <mdx n="0" f="v">
      <t c="3" si="227">
        <n x="225"/>
        <n x="646"/>
        <n x="215"/>
      </t>
    </mdx>
    <mdx n="0" f="v">
      <t c="3" si="227">
        <n x="225"/>
        <n x="647"/>
        <n x="215"/>
      </t>
    </mdx>
    <mdx n="0" f="v">
      <t c="3" si="227">
        <n x="225"/>
        <n x="648"/>
        <n x="215"/>
      </t>
    </mdx>
    <mdx n="0" f="v">
      <t c="3" si="227">
        <n x="225"/>
        <n x="649"/>
        <n x="215"/>
      </t>
    </mdx>
    <mdx n="0" f="v">
      <t c="3" si="227">
        <n x="225"/>
        <n x="650"/>
        <n x="215"/>
      </t>
    </mdx>
    <mdx n="0" f="v">
      <t c="3" si="227">
        <n x="225"/>
        <n x="651"/>
        <n x="215"/>
      </t>
    </mdx>
    <mdx n="0" f="v">
      <t c="3" si="227">
        <n x="225"/>
        <n x="652"/>
        <n x="215"/>
      </t>
    </mdx>
    <mdx n="0" f="v">
      <t c="3" si="227">
        <n x="225"/>
        <n x="653"/>
        <n x="215"/>
      </t>
    </mdx>
    <mdx n="0" f="v">
      <t c="3" si="227">
        <n x="225"/>
        <n x="654"/>
        <n x="215"/>
      </t>
    </mdx>
    <mdx n="0" f="v">
      <t c="3" si="227">
        <n x="225"/>
        <n x="655"/>
        <n x="215"/>
      </t>
    </mdx>
    <mdx n="0" f="v">
      <t c="3" si="227">
        <n x="225"/>
        <n x="322"/>
        <n x="53"/>
      </t>
    </mdx>
    <mdx n="0" f="v">
      <t c="3" si="227">
        <n x="225"/>
        <n x="285"/>
        <n x="53"/>
      </t>
    </mdx>
    <mdx n="0" f="v">
      <t c="3" si="227">
        <n x="225"/>
        <n x="275"/>
        <n x="53"/>
      </t>
    </mdx>
    <mdx n="0" f="v">
      <t c="3" si="227">
        <n x="225"/>
        <n x="274"/>
        <n x="53"/>
      </t>
    </mdx>
    <mdx n="0" f="v">
      <t c="3" si="227">
        <n x="225"/>
        <n x="284"/>
        <n x="53"/>
      </t>
    </mdx>
    <mdx n="0" f="v">
      <t c="3" si="227">
        <n x="225"/>
        <n x="290"/>
        <n x="53"/>
      </t>
    </mdx>
    <mdx n="0" f="v">
      <t c="3" si="227">
        <n x="225"/>
        <n x="289"/>
        <n x="53"/>
      </t>
    </mdx>
    <mdx n="0" f="v">
      <t c="3" si="227">
        <n x="225"/>
        <n x="288"/>
        <n x="53"/>
      </t>
    </mdx>
    <mdx n="0" f="v">
      <t c="3" si="227">
        <n x="225"/>
        <n x="287"/>
        <n x="53"/>
      </t>
    </mdx>
    <mdx n="0" f="v">
      <t c="3" si="227">
        <n x="225"/>
        <n x="286"/>
        <n x="53"/>
      </t>
    </mdx>
    <mdx n="0" f="v">
      <t c="3" si="227">
        <n x="225"/>
        <n x="292"/>
        <n x="53"/>
      </t>
    </mdx>
    <mdx n="0" f="v">
      <t c="3" si="227">
        <n x="225"/>
        <n x="333"/>
        <n x="53"/>
      </t>
    </mdx>
    <mdx n="0" f="v">
      <t c="3" si="227">
        <n x="225"/>
        <n x="279"/>
        <n x="53"/>
      </t>
    </mdx>
    <mdx n="0" f="v">
      <t c="3" si="227">
        <n x="225"/>
        <n x="551"/>
        <n x="53"/>
      </t>
    </mdx>
    <mdx n="0" f="v">
      <t c="3" si="227">
        <n x="225"/>
        <n x="354"/>
        <n x="53"/>
      </t>
    </mdx>
    <mdx n="0" f="v">
      <t c="3" si="227">
        <n x="225"/>
        <n x="577"/>
        <n x="53"/>
      </t>
    </mdx>
    <mdx n="0" f="v">
      <t c="3" si="227">
        <n x="225"/>
        <n x="550"/>
        <n x="53"/>
      </t>
    </mdx>
    <mdx n="0" f="v">
      <t c="3" si="227">
        <n x="225"/>
        <n x="549"/>
        <n x="53"/>
      </t>
    </mdx>
    <mdx n="0" f="v">
      <t c="3" si="227">
        <n x="225"/>
        <n x="558"/>
        <n x="53"/>
      </t>
    </mdx>
    <mdx n="0" f="v">
      <t c="3" si="227">
        <n x="225"/>
        <n x="559"/>
        <n x="53"/>
      </t>
    </mdx>
    <mdx n="0" f="v">
      <t c="3" si="227">
        <n x="225"/>
        <n x="560"/>
        <n x="53"/>
      </t>
    </mdx>
    <mdx n="0" f="v">
      <t c="3" si="227">
        <n x="225"/>
        <n x="561"/>
        <n x="53"/>
      </t>
    </mdx>
    <mdx n="0" f="v">
      <t c="3" si="227">
        <n x="225"/>
        <n x="562"/>
        <n x="53"/>
      </t>
    </mdx>
    <mdx n="0" f="v">
      <t c="3" si="227">
        <n x="225"/>
        <n x="341"/>
        <n x="53"/>
      </t>
    </mdx>
    <mdx n="0" f="v">
      <t c="3" si="227">
        <n x="225"/>
        <n x="300"/>
        <n x="53"/>
      </t>
    </mdx>
    <mdx n="0" f="v">
      <t c="3" si="227">
        <n x="225"/>
        <n x="578"/>
        <n x="53"/>
      </t>
    </mdx>
    <mdx n="0" f="v">
      <t c="3" si="227">
        <n x="225"/>
        <n x="556"/>
        <n x="53"/>
      </t>
    </mdx>
    <mdx n="0" f="v">
      <t c="3" si="227">
        <n x="225"/>
        <n x="298"/>
        <n x="53"/>
      </t>
    </mdx>
    <mdx n="0" f="v">
      <t c="3" si="227">
        <n x="225"/>
        <n x="575"/>
        <n x="53"/>
      </t>
    </mdx>
    <mdx n="0" f="v">
      <t c="3" si="227">
        <n x="225"/>
        <n x="579"/>
        <n x="53"/>
      </t>
    </mdx>
    <mdx n="0" f="v">
      <t c="3" si="227">
        <n x="225"/>
        <n x="353"/>
        <n x="53"/>
      </t>
    </mdx>
    <mdx n="0" f="v">
      <t c="3" si="227">
        <n x="225"/>
        <n x="282"/>
        <n x="53"/>
      </t>
    </mdx>
    <mdx n="0" f="v">
      <t c="3" si="227">
        <n x="225"/>
        <n x="315"/>
        <n x="53"/>
      </t>
    </mdx>
    <mdx n="0" f="v">
      <t c="3" si="227">
        <n x="225"/>
        <n x="314"/>
        <n x="53"/>
      </t>
    </mdx>
    <mdx n="0" f="v">
      <t c="3" si="227">
        <n x="225"/>
        <n x="339"/>
        <n x="53"/>
      </t>
    </mdx>
    <mdx n="0" f="v">
      <t c="3" si="227">
        <n x="225"/>
        <n x="324"/>
        <n x="53"/>
      </t>
    </mdx>
    <mdx n="0" f="v">
      <t c="3" si="227">
        <n x="225"/>
        <n x="312"/>
        <n x="53"/>
      </t>
    </mdx>
    <mdx n="0" f="v">
      <t c="3" si="227">
        <n x="225"/>
        <n x="310"/>
        <n x="53"/>
      </t>
    </mdx>
    <mdx n="0" f="v">
      <t c="3" si="227">
        <n x="225"/>
        <n x="308"/>
        <n x="53"/>
      </t>
    </mdx>
    <mdx n="0" f="v">
      <t c="3" si="227">
        <n x="225"/>
        <n x="306"/>
        <n x="53"/>
      </t>
    </mdx>
    <mdx n="0" f="v">
      <t c="3" si="227">
        <n x="225"/>
        <n x="305"/>
        <n x="53"/>
      </t>
    </mdx>
    <mdx n="0" f="v">
      <t c="3" si="227">
        <n x="225"/>
        <n x="323"/>
        <n x="53"/>
      </t>
    </mdx>
    <mdx n="0" f="v">
      <t c="3" si="227">
        <n x="225"/>
        <n x="291"/>
        <n x="53"/>
      </t>
    </mdx>
    <mdx n="0" f="v">
      <t c="3" si="227">
        <n x="225"/>
        <n x="303"/>
        <n x="53"/>
      </t>
    </mdx>
    <mdx n="0" f="v">
      <t c="3" si="227">
        <n x="225"/>
        <n x="352"/>
        <n x="53"/>
      </t>
    </mdx>
    <mdx n="0" f="v">
      <t c="3" si="227">
        <n x="225"/>
        <n x="302"/>
        <n x="53"/>
      </t>
    </mdx>
    <mdx n="0" f="v">
      <t c="3" si="227">
        <n x="225"/>
        <n x="342"/>
        <n x="53"/>
      </t>
    </mdx>
    <mdx n="0" f="v">
      <t c="3" si="227">
        <n x="225"/>
        <n x="332"/>
        <n x="53"/>
      </t>
    </mdx>
    <mdx n="0" f="v">
      <t c="3" si="227">
        <n x="225"/>
        <n x="331"/>
        <n x="53"/>
      </t>
    </mdx>
    <mdx n="0" f="v">
      <t c="3" si="227">
        <n x="225"/>
        <n x="349"/>
        <n x="53"/>
      </t>
    </mdx>
    <mdx n="0" f="v">
      <t c="3" si="227">
        <n x="225"/>
        <n x="553"/>
        <n x="53"/>
      </t>
    </mdx>
    <mdx n="0" f="v">
      <t c="3" si="227">
        <n x="225"/>
        <n x="330"/>
        <n x="53"/>
      </t>
    </mdx>
    <mdx n="0" f="v">
      <t c="3" si="227">
        <n x="225"/>
        <n x="351"/>
        <n x="53"/>
      </t>
    </mdx>
    <mdx n="0" f="v">
      <t c="3" si="227">
        <n x="225"/>
        <n x="554"/>
        <n x="53"/>
      </t>
    </mdx>
    <mdx n="0" f="v">
      <t c="3" si="227">
        <n x="225"/>
        <n x="552"/>
        <n x="53"/>
      </t>
    </mdx>
    <mdx n="0" f="v">
      <t c="3" si="227">
        <n x="225"/>
        <n x="347"/>
        <n x="53"/>
      </t>
    </mdx>
    <mdx n="0" f="v">
      <t c="3" si="227">
        <n x="225"/>
        <n x="296"/>
        <n x="53"/>
      </t>
    </mdx>
    <mdx n="0" f="v">
      <t c="3" si="227">
        <n x="225"/>
        <n x="295"/>
        <n x="53"/>
      </t>
    </mdx>
    <mdx n="0" f="v">
      <t c="3" si="227">
        <n x="225"/>
        <n x="563"/>
        <n x="53"/>
      </t>
    </mdx>
    <mdx n="0" f="v">
      <t c="3" si="227">
        <n x="225"/>
        <n x="564"/>
        <n x="53"/>
      </t>
    </mdx>
    <mdx n="0" f="v">
      <t c="3" si="227">
        <n x="225"/>
        <n x="565"/>
        <n x="53"/>
      </t>
    </mdx>
    <mdx n="0" f="v">
      <t c="3" si="227">
        <n x="225"/>
        <n x="566"/>
        <n x="53"/>
      </t>
    </mdx>
    <mdx n="0" f="v">
      <t c="3" si="227">
        <n x="225"/>
        <n x="567"/>
        <n x="53"/>
      </t>
    </mdx>
    <mdx n="0" f="v">
      <t c="3" si="227">
        <n x="225"/>
        <n x="568"/>
        <n x="53"/>
      </t>
    </mdx>
    <mdx n="0" f="v">
      <t c="3" si="227">
        <n x="225"/>
        <n x="340"/>
        <n x="53"/>
      </t>
    </mdx>
    <mdx n="0" f="v">
      <t c="3" si="227">
        <n x="225"/>
        <n x="571"/>
        <n x="53"/>
      </t>
    </mdx>
    <mdx n="0" f="v">
      <t c="3" si="227">
        <n x="225"/>
        <n x="585"/>
        <n x="53"/>
      </t>
    </mdx>
    <mdx n="0" f="v">
      <t c="3" si="227">
        <n x="225"/>
        <n x="597"/>
        <n x="53"/>
      </t>
    </mdx>
    <mdx n="0" f="v">
      <t c="3" si="227">
        <n x="225"/>
        <n x="611"/>
        <n x="53"/>
      </t>
    </mdx>
    <mdx n="0" f="v">
      <t c="3" si="227">
        <n x="225"/>
        <n x="588"/>
        <n x="53"/>
      </t>
    </mdx>
    <mdx n="0" f="v">
      <t c="3" si="227">
        <n x="225"/>
        <n x="612"/>
        <n x="53"/>
      </t>
    </mdx>
    <mdx n="0" f="v">
      <t c="3" si="227">
        <n x="225"/>
        <n x="572"/>
        <n x="53"/>
      </t>
    </mdx>
    <mdx n="0" f="v">
      <t c="3" si="227">
        <n x="225"/>
        <n x="580"/>
        <n x="53"/>
      </t>
    </mdx>
    <mdx n="0" f="v">
      <t c="3" si="227">
        <n x="225"/>
        <n x="573"/>
        <n x="53"/>
      </t>
    </mdx>
    <mdx n="0" f="v">
      <t c="3" si="227">
        <n x="225"/>
        <n x="581"/>
        <n x="53"/>
      </t>
    </mdx>
    <mdx n="0" f="v">
      <t c="3" si="227">
        <n x="225"/>
        <n x="583"/>
        <n x="53"/>
      </t>
    </mdx>
    <mdx n="0" f="v">
      <t c="3" si="227">
        <n x="225"/>
        <n x="555"/>
        <n x="53"/>
      </t>
    </mdx>
    <mdx n="0" f="v">
      <t c="3" si="227">
        <n x="225"/>
        <n x="570"/>
        <n x="53"/>
      </t>
    </mdx>
    <mdx n="0" f="v">
      <t c="3" si="227">
        <n x="225"/>
        <n x="574"/>
        <n x="53"/>
      </t>
    </mdx>
    <mdx n="0" f="v">
      <t c="3" si="227">
        <n x="225"/>
        <n x="601"/>
        <n x="53"/>
      </t>
    </mdx>
    <mdx n="0" f="v">
      <t c="3" si="227">
        <n x="225"/>
        <n x="609"/>
        <n x="53"/>
      </t>
    </mdx>
    <mdx n="0" f="v">
      <t c="3" si="227">
        <n x="225"/>
        <n x="584"/>
        <n x="53"/>
      </t>
    </mdx>
    <mdx n="0" f="v">
      <t c="3" si="227">
        <n x="225"/>
        <n x="610"/>
        <n x="53"/>
      </t>
    </mdx>
    <mdx n="0" f="v">
      <t c="3" si="227">
        <n x="225"/>
        <n x="599"/>
        <n x="53"/>
      </t>
    </mdx>
    <mdx n="0" f="v">
      <t c="3" si="227">
        <n x="225"/>
        <n x="598"/>
        <n x="53"/>
      </t>
    </mdx>
    <mdx n="0" f="v">
      <t c="3" si="227">
        <n x="225"/>
        <n x="620"/>
        <n x="53"/>
      </t>
    </mdx>
    <mdx n="0" f="v">
      <t c="3" si="227">
        <n x="225"/>
        <n x="589"/>
        <n x="53"/>
      </t>
    </mdx>
    <mdx n="0" f="v">
      <t c="3" si="227">
        <n x="225"/>
        <n x="590"/>
        <n x="53"/>
      </t>
    </mdx>
    <mdx n="0" f="v">
      <t c="3" si="227">
        <n x="225"/>
        <n x="591"/>
        <n x="53"/>
      </t>
    </mdx>
    <mdx n="0" f="v">
      <t c="3" si="227">
        <n x="225"/>
        <n x="592"/>
        <n x="53"/>
      </t>
    </mdx>
    <mdx n="0" f="v">
      <t c="3" si="227">
        <n x="225"/>
        <n x="593"/>
        <n x="53"/>
      </t>
    </mdx>
    <mdx n="0" f="v">
      <t c="3" si="227">
        <n x="225"/>
        <n x="594"/>
        <n x="53"/>
      </t>
    </mdx>
    <mdx n="0" f="v">
      <t c="3" si="227">
        <n x="225"/>
        <n x="595"/>
        <n x="53"/>
      </t>
    </mdx>
    <mdx n="0" f="v">
      <t c="3" si="227">
        <n x="225"/>
        <n x="596"/>
        <n x="53"/>
      </t>
    </mdx>
    <mdx n="0" f="v">
      <t c="3" si="227">
        <n x="225"/>
        <n x="617"/>
        <n x="53"/>
      </t>
    </mdx>
    <mdx n="0" f="v">
      <t c="3" si="227">
        <n x="225"/>
        <n x="636"/>
        <n x="53"/>
      </t>
    </mdx>
    <mdx n="0" f="v">
      <t c="3" si="227">
        <n x="225"/>
        <n x="618"/>
        <n x="53"/>
      </t>
    </mdx>
    <mdx n="0" f="v">
      <t c="3" si="227">
        <n x="225"/>
        <n x="621"/>
        <n x="53"/>
      </t>
    </mdx>
    <mdx n="0" f="v">
      <t c="3" si="227">
        <n x="225"/>
        <n x="637"/>
        <n x="53"/>
      </t>
    </mdx>
    <mdx n="0" f="v">
      <t c="3" si="227">
        <n x="225"/>
        <n x="619"/>
        <n x="53"/>
      </t>
    </mdx>
    <mdx n="0" f="v">
      <t c="3" si="227">
        <n x="225"/>
        <n x="608"/>
        <n x="53"/>
      </t>
    </mdx>
    <mdx n="0" f="v">
      <t c="3" si="227">
        <n x="225"/>
        <n x="582"/>
        <n x="53"/>
      </t>
    </mdx>
    <mdx n="0" f="v">
      <t c="3" si="227">
        <n x="225"/>
        <n x="586"/>
        <n x="53"/>
      </t>
    </mdx>
    <mdx n="0" f="v">
      <t c="3" si="227">
        <n x="225"/>
        <n x="600"/>
        <n x="53"/>
      </t>
    </mdx>
    <mdx n="0" f="v">
      <t c="3" si="227">
        <n x="225"/>
        <n x="587"/>
        <n x="53"/>
      </t>
    </mdx>
    <mdx n="0" f="v">
      <t c="3" si="227">
        <n x="225"/>
        <n x="602"/>
        <n x="53"/>
      </t>
    </mdx>
    <mdx n="0" f="v">
      <t c="3" si="227">
        <n x="225"/>
        <n x="603"/>
        <n x="53"/>
      </t>
    </mdx>
    <mdx n="0" f="v">
      <t c="3" si="227">
        <n x="225"/>
        <n x="604"/>
        <n x="53"/>
      </t>
    </mdx>
    <mdx n="0" f="v">
      <t c="3" si="227">
        <n x="225"/>
        <n x="605"/>
        <n x="53"/>
      </t>
    </mdx>
    <mdx n="0" f="v">
      <t c="3" si="227">
        <n x="225"/>
        <n x="613"/>
        <n x="53"/>
      </t>
    </mdx>
    <mdx n="0" f="v">
      <t c="3" si="227">
        <n x="225"/>
        <n x="615"/>
        <n x="53"/>
      </t>
    </mdx>
    <mdx n="0" f="v">
      <t c="3" si="227">
        <n x="225"/>
        <n x="614"/>
        <n x="53"/>
      </t>
    </mdx>
    <mdx n="0" f="v">
      <t c="3" si="227">
        <n x="225"/>
        <n x="616"/>
        <n x="53"/>
      </t>
    </mdx>
    <mdx n="0" f="v">
      <t c="3" si="227">
        <n x="225"/>
        <n x="635"/>
        <n x="53"/>
      </t>
    </mdx>
    <mdx n="0" f="v">
      <t c="3" si="227">
        <n x="225"/>
        <n x="606"/>
        <n x="53"/>
      </t>
    </mdx>
    <mdx n="0" f="v">
      <t c="3" si="227">
        <n x="225"/>
        <n x="625"/>
        <n x="53"/>
      </t>
    </mdx>
    <mdx n="0" f="v">
      <t c="3" si="227">
        <n x="225"/>
        <n x="633"/>
        <n x="53"/>
      </t>
    </mdx>
    <mdx n="0" f="v">
      <t c="3" si="227">
        <n x="225"/>
        <n x="641"/>
        <n x="53"/>
      </t>
    </mdx>
    <mdx n="0" f="v">
      <t c="3" si="227">
        <n x="225"/>
        <n x="627"/>
        <n x="53"/>
      </t>
    </mdx>
    <mdx n="0" f="v">
      <t c="3" si="227">
        <n x="225"/>
        <n x="622"/>
        <n x="53"/>
      </t>
    </mdx>
    <mdx n="0" f="v">
      <t c="3" si="227">
        <n x="225"/>
        <n x="623"/>
        <n x="53"/>
      </t>
    </mdx>
    <mdx n="0" f="v">
      <t c="3" si="227">
        <n x="225"/>
        <n x="624"/>
        <n x="53"/>
      </t>
    </mdx>
    <mdx n="0" f="v">
      <t c="3" si="227">
        <n x="225"/>
        <n x="628"/>
        <n x="53"/>
      </t>
    </mdx>
    <mdx n="0" f="v">
      <t c="3" si="227">
        <n x="225"/>
        <n x="640"/>
        <n x="53"/>
      </t>
    </mdx>
    <mdx n="0" f="v">
      <t c="3" si="227">
        <n x="225"/>
        <n x="630"/>
        <n x="53"/>
      </t>
    </mdx>
    <mdx n="0" f="v">
      <t c="3" si="227">
        <n x="225"/>
        <n x="607"/>
        <n x="53"/>
      </t>
    </mdx>
    <mdx n="0" f="v">
      <t c="3" si="227">
        <n x="225"/>
        <n x="629"/>
        <n x="53"/>
      </t>
    </mdx>
    <mdx n="0" f="v">
      <t c="3" si="227">
        <n x="225"/>
        <n x="626"/>
        <n x="53"/>
      </t>
    </mdx>
    <mdx n="0" f="v">
      <t c="3" si="227">
        <n x="225"/>
        <n x="631"/>
        <n x="53"/>
      </t>
    </mdx>
    <mdx n="0" f="v">
      <t c="3" si="227">
        <n x="225"/>
        <n x="634"/>
        <n x="53"/>
      </t>
    </mdx>
    <mdx n="0" f="v">
      <t c="3" si="227">
        <n x="225"/>
        <n x="638"/>
        <n x="53"/>
      </t>
    </mdx>
    <mdx n="0" f="v">
      <t c="3" si="227">
        <n x="225"/>
        <n x="642"/>
        <n x="53"/>
      </t>
    </mdx>
    <mdx n="0" f="v">
      <t c="3" si="227">
        <n x="225"/>
        <n x="632"/>
        <n x="53"/>
      </t>
    </mdx>
    <mdx n="0" f="v">
      <t c="3" si="227">
        <n x="225"/>
        <n x="639"/>
        <n x="53"/>
      </t>
    </mdx>
    <mdx n="0" f="v">
      <t c="3" si="227">
        <n x="225"/>
        <n x="643"/>
        <n x="53"/>
      </t>
    </mdx>
    <mdx n="0" f="v">
      <t c="3" si="227">
        <n x="225"/>
        <n x="644"/>
        <n x="53"/>
      </t>
    </mdx>
    <mdx n="0" f="v">
      <t c="3" si="227">
        <n x="225"/>
        <n x="645"/>
        <n x="53"/>
      </t>
    </mdx>
    <mdx n="0" f="v">
      <t c="3" si="227">
        <n x="225"/>
        <n x="646"/>
        <n x="53"/>
      </t>
    </mdx>
    <mdx n="0" f="v">
      <t c="3" si="227">
        <n x="225"/>
        <n x="647"/>
        <n x="53"/>
      </t>
    </mdx>
    <mdx n="0" f="v">
      <t c="3" si="227">
        <n x="225"/>
        <n x="648"/>
        <n x="53"/>
      </t>
    </mdx>
    <mdx n="0" f="v">
      <t c="3" si="227">
        <n x="225"/>
        <n x="649"/>
        <n x="53"/>
      </t>
    </mdx>
    <mdx n="0" f="v">
      <t c="3" si="227">
        <n x="225"/>
        <n x="650"/>
        <n x="53"/>
      </t>
    </mdx>
    <mdx n="0" f="v">
      <t c="3" si="227">
        <n x="225"/>
        <n x="651"/>
        <n x="53"/>
      </t>
    </mdx>
    <mdx n="0" f="v">
      <t c="3" si="227">
        <n x="225"/>
        <n x="652"/>
        <n x="53"/>
      </t>
    </mdx>
    <mdx n="0" f="v">
      <t c="3" si="227">
        <n x="225"/>
        <n x="653"/>
        <n x="53"/>
      </t>
    </mdx>
    <mdx n="0" f="v">
      <t c="3" si="227">
        <n x="225"/>
        <n x="654"/>
        <n x="53"/>
      </t>
    </mdx>
    <mdx n="0" f="v">
      <t c="3" si="227">
        <n x="225"/>
        <n x="655"/>
        <n x="53"/>
      </t>
    </mdx>
    <mdx n="0" f="v">
      <t c="3" si="227">
        <n x="225"/>
        <n x="338"/>
        <n x="83"/>
      </t>
    </mdx>
    <mdx n="0" f="v">
      <t c="3" si="227">
        <n x="225"/>
        <n x="320"/>
        <n x="83"/>
      </t>
    </mdx>
    <mdx n="0" f="v">
      <t c="3" si="227">
        <n x="225"/>
        <n x="319"/>
        <n x="83"/>
      </t>
    </mdx>
    <mdx n="0" f="v">
      <t c="3" si="227">
        <n x="225"/>
        <n x="318"/>
        <n x="83"/>
      </t>
    </mdx>
    <mdx n="0" f="v">
      <t c="3" si="227">
        <n x="225"/>
        <n x="337"/>
        <n x="83"/>
      </t>
    </mdx>
    <mdx n="0" f="v">
      <t c="3" si="227">
        <n x="225"/>
        <n x="345"/>
        <n x="83"/>
      </t>
    </mdx>
    <mdx n="0" f="v">
      <t c="3" si="227">
        <n x="225"/>
        <n x="336"/>
        <n x="83"/>
      </t>
    </mdx>
    <mdx n="0" f="v">
      <t c="3" si="227">
        <n x="225"/>
        <n x="317"/>
        <n x="83"/>
      </t>
    </mdx>
    <mdx n="0" f="v">
      <t c="3" si="227">
        <n x="225"/>
        <n x="321"/>
        <n x="83"/>
      </t>
    </mdx>
    <mdx n="0" f="v">
      <t c="3" si="227">
        <n x="225"/>
        <n x="282"/>
        <n x="83"/>
      </t>
    </mdx>
    <mdx n="0" f="v">
      <t c="3" si="227">
        <n x="225"/>
        <n x="315"/>
        <n x="83"/>
      </t>
    </mdx>
    <mdx n="0" f="v">
      <t c="3" si="227">
        <n x="225"/>
        <n x="314"/>
        <n x="83"/>
      </t>
    </mdx>
    <mdx n="0" f="v">
      <t c="3" si="227">
        <n x="225"/>
        <n x="339"/>
        <n x="83"/>
      </t>
    </mdx>
    <mdx n="0" f="v">
      <t c="3" si="227">
        <n x="225"/>
        <n x="324"/>
        <n x="83"/>
      </t>
    </mdx>
    <mdx n="0" f="v">
      <t c="3" si="227">
        <n x="225"/>
        <n x="312"/>
        <n x="83"/>
      </t>
    </mdx>
    <mdx n="0" f="v">
      <t c="3" si="227">
        <n x="225"/>
        <n x="310"/>
        <n x="83"/>
      </t>
    </mdx>
    <mdx n="0" f="v">
      <t c="3" si="227">
        <n x="225"/>
        <n x="308"/>
        <n x="83"/>
      </t>
    </mdx>
    <mdx n="0" f="v">
      <t c="3" si="227">
        <n x="225"/>
        <n x="306"/>
        <n x="83"/>
      </t>
    </mdx>
    <mdx n="0" f="v">
      <t c="3" si="227">
        <n x="225"/>
        <n x="305"/>
        <n x="83"/>
      </t>
    </mdx>
    <mdx n="0" f="v">
      <t c="3" si="227">
        <n x="225"/>
        <n x="323"/>
        <n x="83"/>
      </t>
    </mdx>
    <mdx n="0" f="v">
      <t c="3" si="227">
        <n x="225"/>
        <n x="291"/>
        <n x="83"/>
      </t>
    </mdx>
    <mdx n="0" f="v">
      <t c="3" si="227">
        <n x="225"/>
        <n x="303"/>
        <n x="83"/>
      </t>
    </mdx>
    <mdx n="0" f="v">
      <t c="3" si="227">
        <n x="225"/>
        <n x="352"/>
        <n x="83"/>
      </t>
    </mdx>
    <mdx n="0" f="v">
      <t c="3" si="227">
        <n x="225"/>
        <n x="302"/>
        <n x="83"/>
      </t>
    </mdx>
    <mdx n="0" f="v">
      <t c="3" si="227">
        <n x="225"/>
        <n x="342"/>
        <n x="83"/>
      </t>
    </mdx>
    <mdx n="0" f="v">
      <t c="3" si="227">
        <n x="225"/>
        <n x="332"/>
        <n x="83"/>
      </t>
    </mdx>
    <mdx n="0" f="v">
      <t c="3" si="227">
        <n x="225"/>
        <n x="331"/>
        <n x="83"/>
      </t>
    </mdx>
    <mdx n="0" f="v">
      <t c="3" si="227">
        <n x="225"/>
        <n x="349"/>
        <n x="83"/>
      </t>
    </mdx>
    <mdx n="0" f="v">
      <t c="3" si="227">
        <n x="225"/>
        <n x="553"/>
        <n x="83"/>
      </t>
    </mdx>
    <mdx n="0" f="v">
      <t c="3" si="227">
        <n x="225"/>
        <n x="330"/>
        <n x="83"/>
      </t>
    </mdx>
    <mdx n="0" f="v">
      <t c="3" si="227">
        <n x="225"/>
        <n x="351"/>
        <n x="83"/>
      </t>
    </mdx>
    <mdx n="0" f="v">
      <t c="3" si="227">
        <n x="225"/>
        <n x="554"/>
        <n x="83"/>
      </t>
    </mdx>
    <mdx n="0" f="v">
      <t c="3" si="227">
        <n x="225"/>
        <n x="300"/>
        <n x="83"/>
      </t>
    </mdx>
    <mdx n="0" f="v">
      <t c="3" si="227">
        <n x="225"/>
        <n x="298"/>
        <n x="83"/>
      </t>
    </mdx>
    <mdx n="0" f="v">
      <t c="3" si="227">
        <n x="225"/>
        <n x="590"/>
        <n x="83"/>
      </t>
    </mdx>
    <mdx n="0" f="v">
      <t c="3" si="227">
        <n x="225"/>
        <n x="344"/>
        <n x="83"/>
      </t>
    </mdx>
    <mdx n="0" f="v">
      <t c="3" si="227">
        <n x="225"/>
        <n x="325"/>
        <n x="83"/>
      </t>
    </mdx>
    <mdx n="0" f="v">
      <t c="3" si="227">
        <n x="225"/>
        <n x="313"/>
        <n x="83"/>
      </t>
    </mdx>
    <mdx n="0" f="v">
      <t c="3" si="227">
        <n x="225"/>
        <n x="335"/>
        <n x="83"/>
      </t>
    </mdx>
    <mdx n="0" f="v">
      <t c="3" si="227">
        <n x="225"/>
        <n x="309"/>
        <n x="83"/>
      </t>
    </mdx>
    <mdx n="0" f="v">
      <t c="3" si="227">
        <n x="225"/>
        <n x="334"/>
        <n x="83"/>
      </t>
    </mdx>
    <mdx n="0" f="v">
      <t c="3" si="227">
        <n x="225"/>
        <n x="343"/>
        <n x="83"/>
      </t>
    </mdx>
    <mdx n="0" f="v">
      <t c="3" si="227">
        <n x="225"/>
        <n x="279"/>
        <n x="83"/>
      </t>
    </mdx>
    <mdx n="0" f="v">
      <t c="3" si="227">
        <n x="225"/>
        <n x="557"/>
        <n x="83"/>
      </t>
    </mdx>
    <mdx n="0" f="v">
      <t c="3" si="227">
        <n x="225"/>
        <n x="551"/>
        <n x="83"/>
      </t>
    </mdx>
    <mdx n="0" f="v">
      <t c="3" si="227">
        <n x="225"/>
        <n x="333"/>
        <n x="83"/>
      </t>
    </mdx>
    <mdx n="0" f="v">
      <t c="3" si="227">
        <n x="225"/>
        <n x="550"/>
        <n x="83"/>
      </t>
    </mdx>
    <mdx n="0" f="v">
      <t c="3" si="227">
        <n x="225"/>
        <n x="549"/>
        <n x="83"/>
      </t>
    </mdx>
    <mdx n="0" f="v">
      <t c="3" si="227">
        <n x="225"/>
        <n x="558"/>
        <n x="83"/>
      </t>
    </mdx>
    <mdx n="0" f="v">
      <t c="3" si="227">
        <n x="225"/>
        <n x="559"/>
        <n x="83"/>
      </t>
    </mdx>
    <mdx n="0" f="v">
      <t c="3" si="227">
        <n x="225"/>
        <n x="560"/>
        <n x="83"/>
      </t>
    </mdx>
    <mdx n="0" f="v">
      <t c="3" si="227">
        <n x="225"/>
        <n x="561"/>
        <n x="83"/>
      </t>
    </mdx>
    <mdx n="0" f="v">
      <t c="3" si="227">
        <n x="225"/>
        <n x="562"/>
        <n x="83"/>
      </t>
    </mdx>
    <mdx n="0" f="v">
      <t c="3" si="227">
        <n x="225"/>
        <n x="556"/>
        <n x="83"/>
      </t>
    </mdx>
    <mdx n="0" f="v">
      <t c="3" si="227">
        <n x="225"/>
        <n x="552"/>
        <n x="83"/>
      </t>
    </mdx>
    <mdx n="0" f="v">
      <t c="3" si="227">
        <n x="225"/>
        <n x="569"/>
        <n x="83"/>
      </t>
    </mdx>
    <mdx n="0" f="v">
      <t c="3" si="227">
        <n x="225"/>
        <n x="354"/>
        <n x="83"/>
      </t>
    </mdx>
    <mdx n="0" f="v">
      <t c="3" si="227">
        <n x="225"/>
        <n x="575"/>
        <n x="83"/>
      </t>
    </mdx>
    <mdx n="0" f="v">
      <t c="3" si="227">
        <n x="225"/>
        <n x="576"/>
        <n x="83"/>
      </t>
    </mdx>
    <mdx n="0" f="v">
      <t c="3" si="227">
        <n x="225"/>
        <n x="577"/>
        <n x="83"/>
      </t>
    </mdx>
    <mdx n="0" f="v">
      <t c="3" si="227">
        <n x="225"/>
        <n x="578"/>
        <n x="83"/>
      </t>
    </mdx>
    <mdx n="0" f="v">
      <t c="3" si="227">
        <n x="225"/>
        <n x="579"/>
        <n x="83"/>
      </t>
    </mdx>
    <mdx n="0" f="v">
      <t c="3" si="227">
        <n x="225"/>
        <n x="353"/>
        <n x="83"/>
      </t>
    </mdx>
    <mdx n="0" f="v">
      <t c="3" si="227">
        <n x="225"/>
        <n x="347"/>
        <n x="83"/>
      </t>
    </mdx>
    <mdx n="0" f="v">
      <t c="3" si="227">
        <n x="225"/>
        <n x="597"/>
        <n x="83"/>
      </t>
    </mdx>
    <mdx n="0" f="v">
      <t c="3" si="227">
        <n x="225"/>
        <n x="589"/>
        <n x="83"/>
      </t>
    </mdx>
    <mdx n="0" f="v">
      <t c="3" si="227">
        <n x="225"/>
        <n x="591"/>
        <n x="83"/>
      </t>
    </mdx>
    <mdx n="0" f="v">
      <t c="3" si="227">
        <n x="225"/>
        <n x="341"/>
        <n x="83"/>
      </t>
    </mdx>
    <mdx n="0" f="v">
      <t c="3" si="227">
        <n x="225"/>
        <n x="296"/>
        <n x="83"/>
      </t>
    </mdx>
    <mdx n="0" f="v">
      <t c="3" si="227">
        <n x="225"/>
        <n x="295"/>
        <n x="83"/>
      </t>
    </mdx>
    <mdx n="0" f="v">
      <t c="3" si="227">
        <n x="225"/>
        <n x="563"/>
        <n x="83"/>
      </t>
    </mdx>
    <mdx n="0" f="v">
      <t c="3" si="227">
        <n x="225"/>
        <n x="564"/>
        <n x="83"/>
      </t>
    </mdx>
    <mdx n="0" f="v">
      <t c="3" si="227">
        <n x="225"/>
        <n x="565"/>
        <n x="83"/>
      </t>
    </mdx>
    <mdx n="0" f="v">
      <t c="3" si="227">
        <n x="225"/>
        <n x="566"/>
        <n x="83"/>
      </t>
    </mdx>
    <mdx n="0" f="v">
      <t c="3" si="227">
        <n x="225"/>
        <n x="567"/>
        <n x="83"/>
      </t>
    </mdx>
    <mdx n="0" f="v">
      <t c="3" si="227">
        <n x="225"/>
        <n x="568"/>
        <n x="83"/>
      </t>
    </mdx>
    <mdx n="0" f="v">
      <t c="3" si="227">
        <n x="225"/>
        <n x="592"/>
        <n x="83"/>
      </t>
    </mdx>
    <mdx n="0" f="v">
      <t c="3" si="227">
        <n x="225"/>
        <n x="596"/>
        <n x="83"/>
      </t>
    </mdx>
    <mdx n="0" f="v">
      <t c="3" si="227">
        <n x="225"/>
        <n x="593"/>
        <n x="83"/>
      </t>
    </mdx>
    <mdx n="0" f="v">
      <t c="3" si="227">
        <n x="225"/>
        <n x="594"/>
        <n x="83"/>
      </t>
    </mdx>
    <mdx n="0" f="v">
      <t c="3" si="227">
        <n x="225"/>
        <n x="595"/>
        <n x="83"/>
      </t>
    </mdx>
    <mdx n="0" f="v">
      <t c="3" si="227">
        <n x="225"/>
        <n x="585"/>
        <n x="83"/>
      </t>
    </mdx>
    <mdx n="0" f="v">
      <t c="3" si="227">
        <n x="225"/>
        <n x="601"/>
        <n x="83"/>
      </t>
    </mdx>
    <mdx n="0" f="v">
      <t c="3" si="227">
        <n x="225"/>
        <n x="598"/>
        <n x="83"/>
      </t>
    </mdx>
    <mdx n="0" f="v">
      <t c="3" si="227">
        <n x="225"/>
        <n x="584"/>
        <n x="83"/>
      </t>
    </mdx>
    <mdx n="0" f="v">
      <t c="3" si="227">
        <n x="225"/>
        <n x="340"/>
        <n x="83"/>
      </t>
    </mdx>
    <mdx n="0" f="v">
      <t c="3" si="227">
        <n x="225"/>
        <n x="571"/>
        <n x="83"/>
      </t>
    </mdx>
    <mdx n="0" f="v">
      <t c="3" si="227">
        <n x="225"/>
        <n x="572"/>
        <n x="83"/>
      </t>
    </mdx>
    <mdx n="0" f="v">
      <t c="3" si="227">
        <n x="225"/>
        <n x="580"/>
        <n x="83"/>
      </t>
    </mdx>
    <mdx n="0" f="v">
      <t c="3" si="227">
        <n x="225"/>
        <n x="573"/>
        <n x="83"/>
      </t>
    </mdx>
    <mdx n="0" f="v">
      <t c="3" si="227">
        <n x="225"/>
        <n x="581"/>
        <n x="83"/>
      </t>
    </mdx>
    <mdx n="0" f="v">
      <t c="3" si="227">
        <n x="225"/>
        <n x="583"/>
        <n x="83"/>
      </t>
    </mdx>
    <mdx n="0" f="v">
      <t c="3" si="227">
        <n x="225"/>
        <n x="555"/>
        <n x="83"/>
      </t>
    </mdx>
    <mdx n="0" f="v">
      <t c="3" si="227">
        <n x="225"/>
        <n x="570"/>
        <n x="83"/>
      </t>
    </mdx>
    <mdx n="0" f="v">
      <t c="3" si="227">
        <n x="225"/>
        <n x="574"/>
        <n x="83"/>
      </t>
    </mdx>
    <mdx n="0" f="v">
      <t c="3" si="227">
        <n x="225"/>
        <n x="588"/>
        <n x="83"/>
      </t>
    </mdx>
    <mdx n="0" f="v">
      <t c="3" si="227">
        <n x="225"/>
        <n x="643"/>
        <n x="83"/>
      </t>
    </mdx>
    <mdx n="0" f="v">
      <t c="3" si="227">
        <n x="225"/>
        <n x="617"/>
        <n x="83"/>
      </t>
    </mdx>
    <mdx n="0" f="v">
      <t c="3" si="227">
        <n x="225"/>
        <n x="609"/>
        <n x="83"/>
      </t>
    </mdx>
    <mdx n="0" f="v">
      <t c="3" si="227">
        <n x="225"/>
        <n x="610"/>
        <n x="83"/>
      </t>
    </mdx>
    <mdx n="0" f="v">
      <t c="3" si="227">
        <n x="225"/>
        <n x="611"/>
        <n x="83"/>
      </t>
    </mdx>
    <mdx n="0" f="v">
      <t c="3" si="227">
        <n x="225"/>
        <n x="612"/>
        <n x="83"/>
      </t>
    </mdx>
    <mdx n="0" f="v">
      <t c="3" si="227">
        <n x="225"/>
        <n x="618"/>
        <n x="83"/>
      </t>
    </mdx>
    <mdx n="0" f="v">
      <t c="3" si="227">
        <n x="225"/>
        <n x="613"/>
        <n x="83"/>
      </t>
    </mdx>
    <mdx n="0" f="v">
      <t c="3" si="227">
        <n x="225"/>
        <n x="615"/>
        <n x="83"/>
      </t>
    </mdx>
    <mdx n="0" f="v">
      <t c="3" si="227">
        <n x="225"/>
        <n x="599"/>
        <n x="83"/>
      </t>
    </mdx>
    <mdx n="0" f="v">
      <t c="3" si="227">
        <n x="225"/>
        <n x="582"/>
        <n x="83"/>
      </t>
    </mdx>
    <mdx n="0" f="v">
      <t c="3" si="227">
        <n x="225"/>
        <n x="586"/>
        <n x="83"/>
      </t>
    </mdx>
    <mdx n="0" f="v">
      <t c="3" si="227">
        <n x="225"/>
        <n x="600"/>
        <n x="83"/>
      </t>
    </mdx>
    <mdx n="0" f="v">
      <t c="3" si="227">
        <n x="225"/>
        <n x="587"/>
        <n x="83"/>
      </t>
    </mdx>
    <mdx n="0" f="v">
      <t c="3" si="227">
        <n x="225"/>
        <n x="602"/>
        <n x="83"/>
      </t>
    </mdx>
    <mdx n="0" f="v">
      <t c="3" si="227">
        <n x="225"/>
        <n x="603"/>
        <n x="83"/>
      </t>
    </mdx>
    <mdx n="0" f="v">
      <t c="3" si="227">
        <n x="225"/>
        <n x="604"/>
        <n x="83"/>
      </t>
    </mdx>
    <mdx n="0" f="v">
      <t c="3" si="227">
        <n x="225"/>
        <n x="605"/>
        <n x="83"/>
      </t>
    </mdx>
    <mdx n="0" f="v">
      <t c="3" si="227">
        <n x="225"/>
        <n x="616"/>
        <n x="83"/>
      </t>
    </mdx>
    <mdx n="0" f="v">
      <t c="3" si="227">
        <n x="225"/>
        <n x="606"/>
        <n x="83"/>
      </t>
    </mdx>
    <mdx n="0" f="v">
      <t c="3" si="227">
        <n x="225"/>
        <n x="625"/>
        <n x="83"/>
      </t>
    </mdx>
    <mdx n="0" f="v">
      <t c="3" si="227">
        <n x="225"/>
        <n x="644"/>
        <n x="83"/>
      </t>
    </mdx>
    <mdx n="0" f="v">
      <t c="3" si="227">
        <n x="225"/>
        <n x="608"/>
        <n x="83"/>
      </t>
    </mdx>
    <mdx n="0" f="v">
      <t c="3" si="227">
        <n x="225"/>
        <n x="614"/>
        <n x="83"/>
      </t>
    </mdx>
    <mdx n="0" f="v">
      <t c="3" si="227">
        <n x="225"/>
        <n x="635"/>
        <n x="83"/>
      </t>
    </mdx>
    <mdx n="0" f="v">
      <t c="3" si="227">
        <n x="225"/>
        <n x="636"/>
        <n x="83"/>
      </t>
    </mdx>
    <mdx n="0" f="v">
      <t c="3" si="227">
        <n x="225"/>
        <n x="637"/>
        <n x="83"/>
      </t>
    </mdx>
    <mdx n="0" f="v">
      <t c="3" si="227">
        <n x="225"/>
        <n x="627"/>
        <n x="83"/>
      </t>
    </mdx>
    <mdx n="0" f="v">
      <t c="3" si="227">
        <n x="225"/>
        <n x="632"/>
        <n x="83"/>
      </t>
    </mdx>
    <mdx n="0" f="v">
      <t c="3" si="227">
        <n x="225"/>
        <n x="628"/>
        <n x="83"/>
      </t>
    </mdx>
    <mdx n="0" f="v">
      <t c="3" si="227">
        <n x="225"/>
        <n x="639"/>
        <n x="83"/>
      </t>
    </mdx>
    <mdx n="0" f="v">
      <t c="3" si="227">
        <n x="225"/>
        <n x="619"/>
        <n x="83"/>
      </t>
    </mdx>
    <mdx n="0" f="v">
      <t c="3" si="227">
        <n x="225"/>
        <n x="620"/>
        <n x="83"/>
      </t>
    </mdx>
    <mdx n="0" f="v">
      <t c="3" si="227">
        <n x="225"/>
        <n x="621"/>
        <n x="83"/>
      </t>
    </mdx>
    <mdx n="0" f="v">
      <t c="3" si="227">
        <n x="225"/>
        <n x="622"/>
        <n x="83"/>
      </t>
    </mdx>
    <mdx n="0" f="v">
      <t c="3" si="227">
        <n x="225"/>
        <n x="623"/>
        <n x="83"/>
      </t>
    </mdx>
    <mdx n="0" f="v">
      <t c="3" si="227">
        <n x="225"/>
        <n x="624"/>
        <n x="83"/>
      </t>
    </mdx>
    <mdx n="0" f="v">
      <t c="3" si="227">
        <n x="225"/>
        <n x="633"/>
        <n x="83"/>
      </t>
    </mdx>
    <mdx n="0" f="v">
      <t c="3" si="227">
        <n x="225"/>
        <n x="645"/>
        <n x="83"/>
      </t>
    </mdx>
    <mdx n="0" f="v">
      <t c="3" si="227">
        <n x="225"/>
        <n x="646"/>
        <n x="83"/>
      </t>
    </mdx>
    <mdx n="0" f="v">
      <t c="3" si="227">
        <n x="225"/>
        <n x="647"/>
        <n x="83"/>
      </t>
    </mdx>
    <mdx n="0" f="v">
      <t c="3" si="227">
        <n x="225"/>
        <n x="648"/>
        <n x="83"/>
      </t>
    </mdx>
    <mdx n="0" f="v">
      <t c="3" si="227">
        <n x="225"/>
        <n x="649"/>
        <n x="83"/>
      </t>
    </mdx>
    <mdx n="0" f="v">
      <t c="3" si="227">
        <n x="225"/>
        <n x="650"/>
        <n x="83"/>
      </t>
    </mdx>
    <mdx n="0" f="v">
      <t c="3" si="227">
        <n x="225"/>
        <n x="651"/>
        <n x="83"/>
      </t>
    </mdx>
    <mdx n="0" f="v">
      <t c="3" si="227">
        <n x="225"/>
        <n x="652"/>
        <n x="83"/>
      </t>
    </mdx>
    <mdx n="0" f="v">
      <t c="3" si="227">
        <n x="225"/>
        <n x="653"/>
        <n x="83"/>
      </t>
    </mdx>
    <mdx n="0" f="v">
      <t c="3" si="227">
        <n x="225"/>
        <n x="641"/>
        <n x="83"/>
      </t>
    </mdx>
    <mdx n="0" f="v">
      <t c="3" si="227">
        <n x="225"/>
        <n x="640"/>
        <n x="83"/>
      </t>
    </mdx>
    <mdx n="0" f="v">
      <t c="3" si="227">
        <n x="225"/>
        <n x="630"/>
        <n x="83"/>
      </t>
    </mdx>
    <mdx n="0" f="v">
      <t c="3" si="227">
        <n x="225"/>
        <n x="607"/>
        <n x="83"/>
      </t>
    </mdx>
    <mdx n="0" f="v">
      <t c="3" si="227">
        <n x="225"/>
        <n x="629"/>
        <n x="83"/>
      </t>
    </mdx>
    <mdx n="0" f="v">
      <t c="3" si="227">
        <n x="225"/>
        <n x="626"/>
        <n x="83"/>
      </t>
    </mdx>
    <mdx n="0" f="v">
      <t c="3" si="227">
        <n x="225"/>
        <n x="631"/>
        <n x="83"/>
      </t>
    </mdx>
    <mdx n="0" f="v">
      <t c="3" si="227">
        <n x="225"/>
        <n x="634"/>
        <n x="83"/>
      </t>
    </mdx>
    <mdx n="0" f="v">
      <t c="3" si="227">
        <n x="225"/>
        <n x="638"/>
        <n x="83"/>
      </t>
    </mdx>
    <mdx n="0" f="v">
      <t c="3" si="227">
        <n x="225"/>
        <n x="654"/>
        <n x="83"/>
      </t>
    </mdx>
    <mdx n="0" f="v">
      <t c="3" si="227">
        <n x="225"/>
        <n x="655"/>
        <n x="83"/>
      </t>
    </mdx>
    <mdx n="0" f="v">
      <t c="3" si="227">
        <n x="225"/>
        <n x="642"/>
        <n x="83"/>
      </t>
    </mdx>
    <mdx n="0" f="v">
      <t c="3" si="227">
        <n x="225"/>
        <n x="338"/>
        <n x="187"/>
      </t>
    </mdx>
    <mdx n="0" f="v">
      <t c="3" si="227">
        <n x="225"/>
        <n x="320"/>
        <n x="187"/>
      </t>
    </mdx>
    <mdx n="0" f="v">
      <t c="3" si="227">
        <n x="225"/>
        <n x="319"/>
        <n x="187"/>
      </t>
    </mdx>
    <mdx n="0" f="v">
      <t c="3" si="227">
        <n x="225"/>
        <n x="337"/>
        <n x="187"/>
      </t>
    </mdx>
    <mdx n="0" f="v">
      <t c="3" si="227">
        <n x="225"/>
        <n x="345"/>
        <n x="187"/>
      </t>
    </mdx>
    <mdx n="0" f="v">
      <t c="3" si="227">
        <n x="225"/>
        <n x="336"/>
        <n x="187"/>
      </t>
    </mdx>
    <mdx n="0" f="v">
      <t c="3" si="227">
        <n x="225"/>
        <n x="317"/>
        <n x="187"/>
      </t>
    </mdx>
    <mdx n="0" f="v">
      <t c="3" si="227">
        <n x="225"/>
        <n x="322"/>
        <n x="187"/>
      </t>
    </mdx>
    <mdx n="0" f="v">
      <t c="3" si="227">
        <n x="225"/>
        <n x="321"/>
        <n x="187"/>
      </t>
    </mdx>
    <mdx n="0" f="v">
      <t c="3" si="227">
        <n x="225"/>
        <n x="282"/>
        <n x="187"/>
      </t>
    </mdx>
    <mdx n="0" f="v">
      <t c="3" si="227">
        <n x="225"/>
        <n x="315"/>
        <n x="187"/>
      </t>
    </mdx>
    <mdx n="0" f="v">
      <t c="3" si="227">
        <n x="225"/>
        <n x="314"/>
        <n x="187"/>
      </t>
    </mdx>
    <mdx n="0" f="v">
      <t c="3" si="227">
        <n x="225"/>
        <n x="339"/>
        <n x="187"/>
      </t>
    </mdx>
    <mdx n="0" f="v">
      <t c="3" si="227">
        <n x="225"/>
        <n x="324"/>
        <n x="187"/>
      </t>
    </mdx>
    <mdx n="0" f="v">
      <t c="3" si="227">
        <n x="225"/>
        <n x="312"/>
        <n x="187"/>
      </t>
    </mdx>
    <mdx n="0" f="v">
      <t c="3" si="227">
        <n x="225"/>
        <n x="310"/>
        <n x="187"/>
      </t>
    </mdx>
    <mdx n="0" f="v">
      <t c="3" si="227">
        <n x="225"/>
        <n x="308"/>
        <n x="187"/>
      </t>
    </mdx>
    <mdx n="0" f="v">
      <t c="3" si="227">
        <n x="225"/>
        <n x="306"/>
        <n x="187"/>
      </t>
    </mdx>
    <mdx n="0" f="v">
      <t c="3" si="227">
        <n x="225"/>
        <n x="305"/>
        <n x="187"/>
      </t>
    </mdx>
    <mdx n="0" f="v">
      <t c="3" si="227">
        <n x="225"/>
        <n x="323"/>
        <n x="187"/>
      </t>
    </mdx>
    <mdx n="0" f="v">
      <t c="3" si="227">
        <n x="225"/>
        <n x="291"/>
        <n x="187"/>
      </t>
    </mdx>
    <mdx n="0" f="v">
      <t c="3" si="227">
        <n x="225"/>
        <n x="303"/>
        <n x="187"/>
      </t>
    </mdx>
    <mdx n="0" f="v">
      <t c="3" si="227">
        <n x="225"/>
        <n x="352"/>
        <n x="187"/>
      </t>
    </mdx>
    <mdx n="0" f="v">
      <t c="3" si="227">
        <n x="225"/>
        <n x="302"/>
        <n x="187"/>
      </t>
    </mdx>
    <mdx n="0" f="v">
      <t c="3" si="227">
        <n x="225"/>
        <n x="342"/>
        <n x="187"/>
      </t>
    </mdx>
    <mdx n="0" f="v">
      <t c="3" si="227">
        <n x="225"/>
        <n x="332"/>
        <n x="187"/>
      </t>
    </mdx>
    <mdx n="0" f="v">
      <t c="3" si="227">
        <n x="225"/>
        <n x="331"/>
        <n x="187"/>
      </t>
    </mdx>
    <mdx n="0" f="v">
      <t c="3" si="227">
        <n x="225"/>
        <n x="349"/>
        <n x="187"/>
      </t>
    </mdx>
    <mdx n="0" f="v">
      <t c="3" si="227">
        <n x="225"/>
        <n x="553"/>
        <n x="187"/>
      </t>
    </mdx>
    <mdx n="0" f="v">
      <t c="3" si="227">
        <n x="225"/>
        <n x="330"/>
        <n x="187"/>
      </t>
    </mdx>
    <mdx n="0" f="v">
      <t c="3" si="227">
        <n x="225"/>
        <n x="351"/>
        <n x="187"/>
      </t>
    </mdx>
    <mdx n="0" f="v">
      <t c="3" si="227">
        <n x="225"/>
        <n x="554"/>
        <n x="187"/>
      </t>
    </mdx>
    <mdx n="0" f="v">
      <t c="3" si="227">
        <n x="225"/>
        <n x="552"/>
        <n x="187"/>
      </t>
    </mdx>
    <mdx n="0" f="v">
      <t c="3" si="227">
        <n x="225"/>
        <n x="590"/>
        <n x="187"/>
      </t>
    </mdx>
    <mdx n="0" f="v">
      <t c="3" si="227">
        <n x="225"/>
        <n x="344"/>
        <n x="187"/>
      </t>
    </mdx>
    <mdx n="0" f="v">
      <t c="3" si="227">
        <n x="225"/>
        <n x="325"/>
        <n x="187"/>
      </t>
    </mdx>
    <mdx n="0" f="v">
      <t c="3" si="227">
        <n x="225"/>
        <n x="313"/>
        <n x="187"/>
      </t>
    </mdx>
    <mdx n="0" f="v">
      <t c="3" si="227">
        <n x="225"/>
        <n x="335"/>
        <n x="187"/>
      </t>
    </mdx>
    <mdx n="0" f="v">
      <t c="3" si="227">
        <n x="225"/>
        <n x="309"/>
        <n x="187"/>
      </t>
    </mdx>
    <mdx n="0" f="v">
      <t c="3" si="227">
        <n x="225"/>
        <n x="334"/>
        <n x="187"/>
      </t>
    </mdx>
    <mdx n="0" f="v">
      <t c="3" si="227">
        <n x="225"/>
        <n x="343"/>
        <n x="187"/>
      </t>
    </mdx>
    <mdx n="0" f="v">
      <t c="3" si="227">
        <n x="225"/>
        <n x="279"/>
        <n x="187"/>
      </t>
    </mdx>
    <mdx n="0" f="v">
      <t c="3" si="227">
        <n x="225"/>
        <n x="557"/>
        <n x="187"/>
      </t>
    </mdx>
    <mdx n="0" f="v">
      <t c="3" si="227">
        <n x="225"/>
        <n x="551"/>
        <n x="187"/>
      </t>
    </mdx>
    <mdx n="0" f="v">
      <t c="3" si="227">
        <n x="225"/>
        <n x="333"/>
        <n x="187"/>
      </t>
    </mdx>
    <mdx n="0" f="v">
      <t c="3" si="227">
        <n x="225"/>
        <n x="550"/>
        <n x="187"/>
      </t>
    </mdx>
    <mdx n="0" f="v">
      <t c="3" si="227">
        <n x="225"/>
        <n x="549"/>
        <n x="187"/>
      </t>
    </mdx>
    <mdx n="0" f="v">
      <t c="3" si="227">
        <n x="225"/>
        <n x="558"/>
        <n x="187"/>
      </t>
    </mdx>
    <mdx n="0" f="v">
      <t c="3" si="227">
        <n x="225"/>
        <n x="559"/>
        <n x="187"/>
      </t>
    </mdx>
    <mdx n="0" f="v">
      <t c="3" si="227">
        <n x="225"/>
        <n x="560"/>
        <n x="187"/>
      </t>
    </mdx>
    <mdx n="0" f="v">
      <t c="3" si="227">
        <n x="225"/>
        <n x="561"/>
        <n x="187"/>
      </t>
    </mdx>
    <mdx n="0" f="v">
      <t c="3" si="227">
        <n x="225"/>
        <n x="562"/>
        <n x="187"/>
      </t>
    </mdx>
    <mdx n="0" f="v">
      <t c="3" si="227">
        <n x="225"/>
        <n x="300"/>
        <n x="187"/>
      </t>
    </mdx>
    <mdx n="0" f="v">
      <t c="3" si="227">
        <n x="225"/>
        <n x="556"/>
        <n x="187"/>
      </t>
    </mdx>
    <mdx n="0" f="v">
      <t c="3" si="227">
        <n x="225"/>
        <n x="298"/>
        <n x="187"/>
      </t>
    </mdx>
    <mdx n="0" f="v">
      <t c="3" si="227">
        <n x="225"/>
        <n x="592"/>
        <n x="187"/>
      </t>
    </mdx>
    <mdx n="0" f="v">
      <t c="3" si="227">
        <n x="225"/>
        <n x="598"/>
        <n x="187"/>
      </t>
    </mdx>
    <mdx n="0" f="v">
      <t c="3" si="227">
        <n x="225"/>
        <n x="354"/>
        <n x="187"/>
      </t>
    </mdx>
    <mdx n="0" f="v">
      <t c="3" si="227">
        <n x="225"/>
        <n x="575"/>
        <n x="187"/>
      </t>
    </mdx>
    <mdx n="0" f="v">
      <t c="3" si="227">
        <n x="225"/>
        <n x="576"/>
        <n x="187"/>
      </t>
    </mdx>
    <mdx n="0" f="v">
      <t c="3" si="227">
        <n x="225"/>
        <n x="577"/>
        <n x="187"/>
      </t>
    </mdx>
    <mdx n="0" f="v">
      <t c="3" si="227">
        <n x="225"/>
        <n x="578"/>
        <n x="187"/>
      </t>
    </mdx>
    <mdx n="0" f="v">
      <t c="3" si="227">
        <n x="225"/>
        <n x="579"/>
        <n x="187"/>
      </t>
    </mdx>
    <mdx n="0" f="v">
      <t c="3" si="227">
        <n x="225"/>
        <n x="353"/>
        <n x="187"/>
      </t>
    </mdx>
    <mdx n="0" f="v">
      <t c="3" si="227">
        <n x="225"/>
        <n x="347"/>
        <n x="187"/>
      </t>
    </mdx>
    <mdx n="0" f="v">
      <t c="3" si="227">
        <n x="225"/>
        <n x="569"/>
        <n x="187"/>
      </t>
    </mdx>
    <mdx n="0" f="v">
      <t c="3" si="227">
        <n x="225"/>
        <n x="589"/>
        <n x="187"/>
      </t>
    </mdx>
    <mdx n="0" f="v">
      <t c="3" si="227">
        <n x="225"/>
        <n x="591"/>
        <n x="187"/>
      </t>
    </mdx>
    <mdx n="0" f="v">
      <t c="3" si="227">
        <n x="225"/>
        <n x="584"/>
        <n x="187"/>
      </t>
    </mdx>
    <mdx n="0" f="v">
      <t c="3" si="227">
        <n x="225"/>
        <n x="341"/>
        <n x="187"/>
      </t>
    </mdx>
    <mdx n="0" f="v">
      <t c="3" si="227">
        <n x="225"/>
        <n x="296"/>
        <n x="187"/>
      </t>
    </mdx>
    <mdx n="0" f="v">
      <t c="3" si="227">
        <n x="225"/>
        <n x="295"/>
        <n x="187"/>
      </t>
    </mdx>
    <mdx n="0" f="v">
      <t c="3" si="227">
        <n x="225"/>
        <n x="563"/>
        <n x="187"/>
      </t>
    </mdx>
    <mdx n="0" f="v">
      <t c="3" si="227">
        <n x="225"/>
        <n x="564"/>
        <n x="187"/>
      </t>
    </mdx>
    <mdx n="0" f="v">
      <t c="3" si="227">
        <n x="225"/>
        <n x="565"/>
        <n x="187"/>
      </t>
    </mdx>
    <mdx n="0" f="v">
      <t c="3" si="227">
        <n x="225"/>
        <n x="566"/>
        <n x="187"/>
      </t>
    </mdx>
    <mdx n="0" f="v">
      <t c="3" si="227">
        <n x="225"/>
        <n x="567"/>
        <n x="187"/>
      </t>
    </mdx>
    <mdx n="0" f="v">
      <t c="3" si="227">
        <n x="225"/>
        <n x="568"/>
        <n x="187"/>
      </t>
    </mdx>
    <mdx n="0" f="v">
      <t c="3" si="227">
        <n x="225"/>
        <n x="593"/>
        <n x="187"/>
      </t>
    </mdx>
    <mdx n="0" f="v">
      <t c="3" si="227">
        <n x="225"/>
        <n x="594"/>
        <n x="187"/>
      </t>
    </mdx>
    <mdx n="0" f="v">
      <t c="3" si="227">
        <n x="225"/>
        <n x="595"/>
        <n x="187"/>
      </t>
    </mdx>
    <mdx n="0" f="v">
      <t c="3" si="227">
        <n x="225"/>
        <n x="596"/>
        <n x="187"/>
      </t>
    </mdx>
    <mdx n="0" f="v">
      <t c="3" si="227">
        <n x="225"/>
        <n x="588"/>
        <n x="187"/>
      </t>
    </mdx>
    <mdx n="0" f="v">
      <t c="3" si="227">
        <n x="225"/>
        <n x="585"/>
        <n x="187"/>
      </t>
    </mdx>
    <mdx n="0" f="v">
      <t c="3" si="227">
        <n x="225"/>
        <n x="597"/>
        <n x="187"/>
      </t>
    </mdx>
    <mdx n="0" f="v">
      <t c="3" si="227">
        <n x="225"/>
        <n x="340"/>
        <n x="187"/>
      </t>
    </mdx>
    <mdx n="0" f="v">
      <t c="3" si="227">
        <n x="225"/>
        <n x="571"/>
        <n x="187"/>
      </t>
    </mdx>
    <mdx n="0" f="v">
      <t c="3" si="227">
        <n x="225"/>
        <n x="572"/>
        <n x="187"/>
      </t>
    </mdx>
    <mdx n="0" f="v">
      <t c="3" si="227">
        <n x="225"/>
        <n x="580"/>
        <n x="187"/>
      </t>
    </mdx>
    <mdx n="0" f="v">
      <t c="3" si="227">
        <n x="225"/>
        <n x="573"/>
        <n x="187"/>
      </t>
    </mdx>
    <mdx n="0" f="v">
      <t c="3" si="227">
        <n x="225"/>
        <n x="581"/>
        <n x="187"/>
      </t>
    </mdx>
    <mdx n="0" f="v">
      <t c="3" si="227">
        <n x="225"/>
        <n x="583"/>
        <n x="187"/>
      </t>
    </mdx>
    <mdx n="0" f="v">
      <t c="3" si="227">
        <n x="225"/>
        <n x="555"/>
        <n x="187"/>
      </t>
    </mdx>
    <mdx n="0" f="v">
      <t c="3" si="227">
        <n x="225"/>
        <n x="570"/>
        <n x="187"/>
      </t>
    </mdx>
    <mdx n="0" f="v">
      <t c="3" si="227">
        <n x="225"/>
        <n x="574"/>
        <n x="187"/>
      </t>
    </mdx>
    <mdx n="0" f="v">
      <t c="3" si="227">
        <n x="225"/>
        <n x="601"/>
        <n x="187"/>
      </t>
    </mdx>
    <mdx n="0" f="v">
      <t c="3" si="227">
        <n x="225"/>
        <n x="615"/>
        <n x="187"/>
      </t>
    </mdx>
    <mdx n="0" f="v">
      <t c="3" si="227">
        <n x="225"/>
        <n x="616"/>
        <n x="187"/>
      </t>
    </mdx>
    <mdx n="0" f="v">
      <t c="3" si="227">
        <n x="225"/>
        <n x="639"/>
        <n x="187"/>
      </t>
    </mdx>
    <mdx n="0" f="v">
      <t c="3" si="227">
        <n x="225"/>
        <n x="609"/>
        <n x="187"/>
      </t>
    </mdx>
    <mdx n="0" f="v">
      <t c="3" si="227">
        <n x="225"/>
        <n x="610"/>
        <n x="187"/>
      </t>
    </mdx>
    <mdx n="0" f="v">
      <t c="3" si="227">
        <n x="225"/>
        <n x="611"/>
        <n x="187"/>
      </t>
    </mdx>
    <mdx n="0" f="v">
      <t c="3" si="227">
        <n x="225"/>
        <n x="612"/>
        <n x="187"/>
      </t>
    </mdx>
    <mdx n="0" f="v">
      <t c="3" si="227">
        <n x="225"/>
        <n x="617"/>
        <n x="187"/>
      </t>
    </mdx>
    <mdx n="0" f="v">
      <t c="3" si="227">
        <n x="225"/>
        <n x="618"/>
        <n x="187"/>
      </t>
    </mdx>
    <mdx n="0" f="v">
      <t c="3" si="227">
        <n x="225"/>
        <n x="599"/>
        <n x="187"/>
      </t>
    </mdx>
    <mdx n="0" f="v">
      <t c="3" si="227">
        <n x="225"/>
        <n x="582"/>
        <n x="187"/>
      </t>
    </mdx>
    <mdx n="0" f="v">
      <t c="3" si="227">
        <n x="225"/>
        <n x="586"/>
        <n x="187"/>
      </t>
    </mdx>
    <mdx n="0" f="v">
      <t c="3" si="227">
        <n x="225"/>
        <n x="600"/>
        <n x="187"/>
      </t>
    </mdx>
    <mdx n="0" f="v">
      <t c="3" si="227">
        <n x="225"/>
        <n x="587"/>
        <n x="187"/>
      </t>
    </mdx>
    <mdx n="0" f="v">
      <t c="3" si="227">
        <n x="225"/>
        <n x="602"/>
        <n x="187"/>
      </t>
    </mdx>
    <mdx n="0" f="v">
      <t c="3" si="227">
        <n x="225"/>
        <n x="603"/>
        <n x="187"/>
      </t>
    </mdx>
    <mdx n="0" f="v">
      <t c="3" si="227">
        <n x="225"/>
        <n x="604"/>
        <n x="187"/>
      </t>
    </mdx>
    <mdx n="0" f="v">
      <t c="3" si="227">
        <n x="225"/>
        <n x="605"/>
        <n x="187"/>
      </t>
    </mdx>
    <mdx n="0" f="v">
      <t c="3" si="227">
        <n x="225"/>
        <n x="613"/>
        <n x="187"/>
      </t>
    </mdx>
    <mdx n="0" f="v">
      <t c="3" si="227">
        <n x="225"/>
        <n x="628"/>
        <n x="187"/>
      </t>
    </mdx>
    <mdx n="0" f="v">
      <t c="3" si="227">
        <n x="225"/>
        <n x="608"/>
        <n x="187"/>
      </t>
    </mdx>
    <mdx n="0" f="v">
      <t c="3" si="227">
        <n x="225"/>
        <n x="614"/>
        <n x="187"/>
      </t>
    </mdx>
    <mdx n="0" f="v">
      <t c="3" si="227">
        <n x="225"/>
        <n x="635"/>
        <n x="187"/>
      </t>
    </mdx>
    <mdx n="0" f="v">
      <t c="3" si="227">
        <n x="225"/>
        <n x="636"/>
        <n x="187"/>
      </t>
    </mdx>
    <mdx n="0" f="v">
      <t c="3" si="227">
        <n x="225"/>
        <n x="637"/>
        <n x="187"/>
      </t>
    </mdx>
    <mdx n="0" f="v">
      <t c="3" si="227">
        <n x="225"/>
        <n x="606"/>
        <n x="187"/>
      </t>
    </mdx>
    <mdx n="0" f="v">
      <t c="3" si="227">
        <n x="225"/>
        <n x="633"/>
        <n x="187"/>
      </t>
    </mdx>
    <mdx n="0" f="v">
      <t c="3" si="227">
        <n x="225"/>
        <n x="625"/>
        <n x="187"/>
      </t>
    </mdx>
    <mdx n="0" f="v">
      <t c="3" si="227">
        <n x="225"/>
        <n x="643"/>
        <n x="187"/>
      </t>
    </mdx>
    <mdx n="0" f="v">
      <t c="3" si="227">
        <n x="225"/>
        <n x="627"/>
        <n x="187"/>
      </t>
    </mdx>
    <mdx n="0" f="v">
      <t c="3" si="227">
        <n x="225"/>
        <n x="645"/>
        <n x="187"/>
      </t>
    </mdx>
    <mdx n="0" f="v">
      <t c="3" si="227">
        <n x="225"/>
        <n x="632"/>
        <n x="187"/>
      </t>
    </mdx>
    <mdx n="0" f="v">
      <t c="3" si="227">
        <n x="225"/>
        <n x="644"/>
        <n x="187"/>
      </t>
    </mdx>
    <mdx n="0" f="v">
      <t c="3" si="227">
        <n x="225"/>
        <n x="619"/>
        <n x="187"/>
      </t>
    </mdx>
    <mdx n="0" f="v">
      <t c="3" si="227">
        <n x="225"/>
        <n x="620"/>
        <n x="187"/>
      </t>
    </mdx>
    <mdx n="0" f="v">
      <t c="3" si="227">
        <n x="225"/>
        <n x="621"/>
        <n x="187"/>
      </t>
    </mdx>
    <mdx n="0" f="v">
      <t c="3" si="227">
        <n x="225"/>
        <n x="622"/>
        <n x="187"/>
      </t>
    </mdx>
    <mdx n="0" f="v">
      <t c="3" si="227">
        <n x="225"/>
        <n x="623"/>
        <n x="187"/>
      </t>
    </mdx>
    <mdx n="0" f="v">
      <t c="3" si="227">
        <n x="225"/>
        <n x="624"/>
        <n x="187"/>
      </t>
    </mdx>
    <mdx n="0" f="v">
      <t c="3" si="227">
        <n x="225"/>
        <n x="646"/>
        <n x="187"/>
      </t>
    </mdx>
    <mdx n="0" f="v">
      <t c="3" si="227">
        <n x="225"/>
        <n x="647"/>
        <n x="187"/>
      </t>
    </mdx>
    <mdx n="0" f="v">
      <t c="3" si="227">
        <n x="225"/>
        <n x="648"/>
        <n x="187"/>
      </t>
    </mdx>
    <mdx n="0" f="v">
      <t c="3" si="227">
        <n x="225"/>
        <n x="649"/>
        <n x="187"/>
      </t>
    </mdx>
    <mdx n="0" f="v">
      <t c="3" si="227">
        <n x="225"/>
        <n x="650"/>
        <n x="187"/>
      </t>
    </mdx>
    <mdx n="0" f="v">
      <t c="3" si="227">
        <n x="225"/>
        <n x="651"/>
        <n x="187"/>
      </t>
    </mdx>
    <mdx n="0" f="v">
      <t c="3" si="227">
        <n x="225"/>
        <n x="652"/>
        <n x="187"/>
      </t>
    </mdx>
    <mdx n="0" f="v">
      <t c="3" si="227">
        <n x="225"/>
        <n x="653"/>
        <n x="187"/>
      </t>
    </mdx>
    <mdx n="0" f="v">
      <t c="3" si="227">
        <n x="225"/>
        <n x="654"/>
        <n x="187"/>
      </t>
    </mdx>
    <mdx n="0" f="v">
      <t c="3" si="227">
        <n x="225"/>
        <n x="641"/>
        <n x="187"/>
      </t>
    </mdx>
    <mdx n="0" f="v">
      <t c="3" si="227">
        <n x="225"/>
        <n x="640"/>
        <n x="187"/>
      </t>
    </mdx>
    <mdx n="0" f="v">
      <t c="3" si="227">
        <n x="225"/>
        <n x="630"/>
        <n x="187"/>
      </t>
    </mdx>
    <mdx n="0" f="v">
      <t c="3" si="227">
        <n x="225"/>
        <n x="607"/>
        <n x="187"/>
      </t>
    </mdx>
    <mdx n="0" f="v">
      <t c="3" si="227">
        <n x="225"/>
        <n x="629"/>
        <n x="187"/>
      </t>
    </mdx>
    <mdx n="0" f="v">
      <t c="3" si="227">
        <n x="225"/>
        <n x="626"/>
        <n x="187"/>
      </t>
    </mdx>
    <mdx n="0" f="v">
      <t c="3" si="227">
        <n x="225"/>
        <n x="631"/>
        <n x="187"/>
      </t>
    </mdx>
    <mdx n="0" f="v">
      <t c="3" si="227">
        <n x="225"/>
        <n x="634"/>
        <n x="187"/>
      </t>
    </mdx>
    <mdx n="0" f="v">
      <t c="3" si="227">
        <n x="225"/>
        <n x="638"/>
        <n x="187"/>
      </t>
    </mdx>
    <mdx n="0" f="v">
      <t c="3" si="227">
        <n x="225"/>
        <n x="655"/>
        <n x="187"/>
      </t>
    </mdx>
    <mdx n="0" f="v">
      <t c="3" si="227">
        <n x="225"/>
        <n x="642"/>
        <n x="187"/>
      </t>
    </mdx>
    <mdx n="0" f="v">
      <t c="3" si="227">
        <n x="225"/>
        <n x="338"/>
        <n x="132"/>
      </t>
    </mdx>
    <mdx n="0" f="v">
      <t c="3" si="227">
        <n x="225"/>
        <n x="320"/>
        <n x="132"/>
      </t>
    </mdx>
    <mdx n="0" f="v">
      <t c="3" si="227">
        <n x="225"/>
        <n x="319"/>
        <n x="132"/>
      </t>
    </mdx>
    <mdx n="0" f="v">
      <t c="3" si="227">
        <n x="225"/>
        <n x="337"/>
        <n x="132"/>
      </t>
    </mdx>
    <mdx n="0" f="v">
      <t c="3" si="227">
        <n x="225"/>
        <n x="345"/>
        <n x="132"/>
      </t>
    </mdx>
    <mdx n="0" f="v">
      <t c="3" si="227">
        <n x="225"/>
        <n x="336"/>
        <n x="132"/>
      </t>
    </mdx>
    <mdx n="0" f="v">
      <t c="3" si="227">
        <n x="225"/>
        <n x="317"/>
        <n x="132"/>
      </t>
    </mdx>
    <mdx n="0" f="v">
      <t c="3" si="227">
        <n x="225"/>
        <n x="322"/>
        <n x="132"/>
      </t>
    </mdx>
    <mdx n="0" f="v">
      <t c="3" si="227">
        <n x="225"/>
        <n x="321"/>
        <n x="132"/>
      </t>
    </mdx>
    <mdx n="0" f="v">
      <t c="3" si="227">
        <n x="225"/>
        <n x="282"/>
        <n x="132"/>
      </t>
    </mdx>
    <mdx n="0" f="v">
      <t c="3" si="227">
        <n x="225"/>
        <n x="315"/>
        <n x="132"/>
      </t>
    </mdx>
    <mdx n="0" f="v">
      <t c="3" si="227">
        <n x="225"/>
        <n x="314"/>
        <n x="132"/>
      </t>
    </mdx>
    <mdx n="0" f="v">
      <t c="3" si="227">
        <n x="225"/>
        <n x="339"/>
        <n x="132"/>
      </t>
    </mdx>
    <mdx n="0" f="v">
      <t c="3" si="227">
        <n x="225"/>
        <n x="324"/>
        <n x="132"/>
      </t>
    </mdx>
    <mdx n="0" f="v">
      <t c="3" si="227">
        <n x="225"/>
        <n x="312"/>
        <n x="132"/>
      </t>
    </mdx>
    <mdx n="0" f="v">
      <t c="3" si="227">
        <n x="225"/>
        <n x="310"/>
        <n x="132"/>
      </t>
    </mdx>
    <mdx n="0" f="v">
      <t c="3" si="227">
        <n x="225"/>
        <n x="308"/>
        <n x="132"/>
      </t>
    </mdx>
    <mdx n="0" f="v">
      <t c="3" si="227">
        <n x="225"/>
        <n x="306"/>
        <n x="132"/>
      </t>
    </mdx>
    <mdx n="0" f="v">
      <t c="3" si="227">
        <n x="225"/>
        <n x="305"/>
        <n x="132"/>
      </t>
    </mdx>
    <mdx n="0" f="v">
      <t c="3" si="227">
        <n x="225"/>
        <n x="323"/>
        <n x="132"/>
      </t>
    </mdx>
    <mdx n="0" f="v">
      <t c="3" si="227">
        <n x="225"/>
        <n x="291"/>
        <n x="132"/>
      </t>
    </mdx>
    <mdx n="0" f="v">
      <t c="3" si="227">
        <n x="225"/>
        <n x="303"/>
        <n x="132"/>
      </t>
    </mdx>
    <mdx n="0" f="v">
      <t c="3" si="227">
        <n x="225"/>
        <n x="352"/>
        <n x="132"/>
      </t>
    </mdx>
    <mdx n="0" f="v">
      <t c="3" si="227">
        <n x="225"/>
        <n x="302"/>
        <n x="132"/>
      </t>
    </mdx>
    <mdx n="0" f="v">
      <t c="3" si="227">
        <n x="225"/>
        <n x="342"/>
        <n x="132"/>
      </t>
    </mdx>
    <mdx n="0" f="v">
      <t c="3" si="227">
        <n x="225"/>
        <n x="332"/>
        <n x="132"/>
      </t>
    </mdx>
    <mdx n="0" f="v">
      <t c="3" si="227">
        <n x="225"/>
        <n x="331"/>
        <n x="132"/>
      </t>
    </mdx>
    <mdx n="0" f="v">
      <t c="3" si="227">
        <n x="225"/>
        <n x="349"/>
        <n x="132"/>
      </t>
    </mdx>
    <mdx n="0" f="v">
      <t c="3" si="227">
        <n x="225"/>
        <n x="553"/>
        <n x="132"/>
      </t>
    </mdx>
    <mdx n="0" f="v">
      <t c="3" si="227">
        <n x="225"/>
        <n x="330"/>
        <n x="132"/>
      </t>
    </mdx>
    <mdx n="0" f="v">
      <t c="3" si="227">
        <n x="225"/>
        <n x="351"/>
        <n x="132"/>
      </t>
    </mdx>
    <mdx n="0" f="v">
      <t c="3" si="227">
        <n x="225"/>
        <n x="554"/>
        <n x="132"/>
      </t>
    </mdx>
    <mdx n="0" f="v">
      <t c="3" si="227">
        <n x="225"/>
        <n x="556"/>
        <n x="132"/>
      </t>
    </mdx>
    <mdx n="0" f="v">
      <t c="3" si="227">
        <n x="225"/>
        <n x="300"/>
        <n x="132"/>
      </t>
    </mdx>
    <mdx n="0" f="v">
      <t c="3" si="227">
        <n x="225"/>
        <n x="590"/>
        <n x="132"/>
      </t>
    </mdx>
    <mdx n="0" f="v">
      <t c="3" si="227">
        <n x="225"/>
        <n x="298"/>
        <n x="132"/>
      </t>
    </mdx>
    <mdx n="0" f="v">
      <t c="3" si="227">
        <n x="225"/>
        <n x="344"/>
        <n x="132"/>
      </t>
    </mdx>
    <mdx n="0" f="v">
      <t c="3" si="227">
        <n x="225"/>
        <n x="325"/>
        <n x="132"/>
      </t>
    </mdx>
    <mdx n="0" f="v">
      <t c="3" si="227">
        <n x="225"/>
        <n x="313"/>
        <n x="132"/>
      </t>
    </mdx>
    <mdx n="0" f="v">
      <t c="3" si="227">
        <n x="225"/>
        <n x="335"/>
        <n x="132"/>
      </t>
    </mdx>
    <mdx n="0" f="v">
      <t c="3" si="227">
        <n x="225"/>
        <n x="309"/>
        <n x="132"/>
      </t>
    </mdx>
    <mdx n="0" f="v">
      <t c="3" si="227">
        <n x="225"/>
        <n x="334"/>
        <n x="132"/>
      </t>
    </mdx>
    <mdx n="0" f="v">
      <t c="3" si="227">
        <n x="225"/>
        <n x="343"/>
        <n x="132"/>
      </t>
    </mdx>
    <mdx n="0" f="v">
      <t c="3" si="227">
        <n x="225"/>
        <n x="279"/>
        <n x="132"/>
      </t>
    </mdx>
    <mdx n="0" f="v">
      <t c="3" si="227">
        <n x="225"/>
        <n x="557"/>
        <n x="132"/>
      </t>
    </mdx>
    <mdx n="0" f="v">
      <t c="3" si="227">
        <n x="225"/>
        <n x="551"/>
        <n x="132"/>
      </t>
    </mdx>
    <mdx n="0" f="v">
      <t c="3" si="227">
        <n x="225"/>
        <n x="333"/>
        <n x="132"/>
      </t>
    </mdx>
    <mdx n="0" f="v">
      <t c="3" si="227">
        <n x="225"/>
        <n x="550"/>
        <n x="132"/>
      </t>
    </mdx>
    <mdx n="0" f="v">
      <t c="3" si="227">
        <n x="225"/>
        <n x="549"/>
        <n x="132"/>
      </t>
    </mdx>
    <mdx n="0" f="v">
      <t c="3" si="227">
        <n x="225"/>
        <n x="558"/>
        <n x="132"/>
      </t>
    </mdx>
    <mdx n="0" f="v">
      <t c="3" si="227">
        <n x="225"/>
        <n x="559"/>
        <n x="132"/>
      </t>
    </mdx>
    <mdx n="0" f="v">
      <t c="3" si="227">
        <n x="225"/>
        <n x="560"/>
        <n x="132"/>
      </t>
    </mdx>
    <mdx n="0" f="v">
      <t c="3" si="227">
        <n x="225"/>
        <n x="561"/>
        <n x="132"/>
      </t>
    </mdx>
    <mdx n="0" f="v">
      <t c="3" si="227">
        <n x="225"/>
        <n x="562"/>
        <n x="132"/>
      </t>
    </mdx>
    <mdx n="0" f="v">
      <t c="3" si="227">
        <n x="225"/>
        <n x="552"/>
        <n x="132"/>
      </t>
    </mdx>
    <mdx n="0" f="v">
      <t c="3" si="227">
        <n x="225"/>
        <n x="597"/>
        <n x="132"/>
      </t>
    </mdx>
    <mdx n="0" f="v">
      <t c="3" si="227">
        <n x="225"/>
        <n x="354"/>
        <n x="132"/>
      </t>
    </mdx>
    <mdx n="0" f="v">
      <t c="3" si="227">
        <n x="225"/>
        <n x="575"/>
        <n x="132"/>
      </t>
    </mdx>
    <mdx n="0" f="v">
      <t c="3" si="227">
        <n x="225"/>
        <n x="576"/>
        <n x="132"/>
      </t>
    </mdx>
    <mdx n="0" f="v">
      <t c="3" si="227">
        <n x="225"/>
        <n x="577"/>
        <n x="132"/>
      </t>
    </mdx>
    <mdx n="0" f="v">
      <t c="3" si="227">
        <n x="225"/>
        <n x="578"/>
        <n x="132"/>
      </t>
    </mdx>
    <mdx n="0" f="v">
      <t c="3" si="227">
        <n x="225"/>
        <n x="579"/>
        <n x="132"/>
      </t>
    </mdx>
    <mdx n="0" f="v">
      <t c="3" si="227">
        <n x="225"/>
        <n x="353"/>
        <n x="132"/>
      </t>
    </mdx>
    <mdx n="0" f="v">
      <t c="3" si="227">
        <n x="225"/>
        <n x="347"/>
        <n x="132"/>
      </t>
    </mdx>
    <mdx n="0" f="v">
      <t c="3" si="227">
        <n x="225"/>
        <n x="592"/>
        <n x="132"/>
      </t>
    </mdx>
    <mdx n="0" f="v">
      <t c="3" si="227">
        <n x="225"/>
        <n x="589"/>
        <n x="132"/>
      </t>
    </mdx>
    <mdx n="0" f="v">
      <t c="3" si="227">
        <n x="225"/>
        <n x="591"/>
        <n x="132"/>
      </t>
    </mdx>
    <mdx n="0" f="v">
      <t c="3" si="227">
        <n x="225"/>
        <n x="569"/>
        <n x="132"/>
      </t>
    </mdx>
    <mdx n="0" f="v">
      <t c="3" si="227">
        <n x="225"/>
        <n x="341"/>
        <n x="132"/>
      </t>
    </mdx>
    <mdx n="0" f="v">
      <t c="3" si="227">
        <n x="225"/>
        <n x="296"/>
        <n x="132"/>
      </t>
    </mdx>
    <mdx n="0" f="v">
      <t c="3" si="227">
        <n x="225"/>
        <n x="295"/>
        <n x="132"/>
      </t>
    </mdx>
    <mdx n="0" f="v">
      <t c="3" si="227">
        <n x="225"/>
        <n x="563"/>
        <n x="132"/>
      </t>
    </mdx>
    <mdx n="0" f="v">
      <t c="3" si="227">
        <n x="225"/>
        <n x="564"/>
        <n x="132"/>
      </t>
    </mdx>
    <mdx n="0" f="v">
      <t c="3" si="227">
        <n x="225"/>
        <n x="565"/>
        <n x="132"/>
      </t>
    </mdx>
    <mdx n="0" f="v">
      <t c="3" si="227">
        <n x="225"/>
        <n x="566"/>
        <n x="132"/>
      </t>
    </mdx>
    <mdx n="0" f="v">
      <t c="3" si="227">
        <n x="225"/>
        <n x="567"/>
        <n x="132"/>
      </t>
    </mdx>
    <mdx n="0" f="v">
      <t c="3" si="227">
        <n x="225"/>
        <n x="568"/>
        <n x="132"/>
      </t>
    </mdx>
    <mdx n="0" f="v">
      <t c="3" si="227">
        <n x="225"/>
        <n x="593"/>
        <n x="132"/>
      </t>
    </mdx>
    <mdx n="0" f="v">
      <t c="3" si="227">
        <n x="225"/>
        <n x="594"/>
        <n x="132"/>
      </t>
    </mdx>
    <mdx n="0" f="v">
      <t c="3" si="227">
        <n x="225"/>
        <n x="595"/>
        <n x="132"/>
      </t>
    </mdx>
    <mdx n="0" f="v">
      <t c="3" si="227">
        <n x="225"/>
        <n x="596"/>
        <n x="132"/>
      </t>
    </mdx>
    <mdx n="0" f="v">
      <t c="3" si="227">
        <n x="225"/>
        <n x="601"/>
        <n x="132"/>
      </t>
    </mdx>
    <mdx n="0" f="v">
      <t c="3" si="227">
        <n x="225"/>
        <n x="584"/>
        <n x="132"/>
      </t>
    </mdx>
    <mdx n="0" f="v">
      <t c="3" si="227">
        <n x="225"/>
        <n x="340"/>
        <n x="132"/>
      </t>
    </mdx>
    <mdx n="0" f="v">
      <t c="3" si="227">
        <n x="225"/>
        <n x="571"/>
        <n x="132"/>
      </t>
    </mdx>
    <mdx n="0" f="v">
      <t c="3" si="227">
        <n x="225"/>
        <n x="572"/>
        <n x="132"/>
      </t>
    </mdx>
    <mdx n="0" f="v">
      <t c="3" si="227">
        <n x="225"/>
        <n x="580"/>
        <n x="132"/>
      </t>
    </mdx>
    <mdx n="0" f="v">
      <t c="3" si="227">
        <n x="225"/>
        <n x="573"/>
        <n x="132"/>
      </t>
    </mdx>
    <mdx n="0" f="v">
      <t c="3" si="227">
        <n x="225"/>
        <n x="581"/>
        <n x="132"/>
      </t>
    </mdx>
    <mdx n="0" f="v">
      <t c="3" si="227">
        <n x="225"/>
        <n x="583"/>
        <n x="132"/>
      </t>
    </mdx>
    <mdx n="0" f="v">
      <t c="3" si="227">
        <n x="225"/>
        <n x="555"/>
        <n x="132"/>
      </t>
    </mdx>
    <mdx n="0" f="v">
      <t c="3" si="227">
        <n x="225"/>
        <n x="570"/>
        <n x="132"/>
      </t>
    </mdx>
    <mdx n="0" f="v">
      <t c="3" si="227">
        <n x="225"/>
        <n x="574"/>
        <n x="132"/>
      </t>
    </mdx>
    <mdx n="0" f="v">
      <t c="3" si="227">
        <n x="225"/>
        <n x="585"/>
        <n x="132"/>
      </t>
    </mdx>
    <mdx n="0" f="v">
      <t c="3" si="227">
        <n x="225"/>
        <n x="588"/>
        <n x="132"/>
      </t>
    </mdx>
    <mdx n="0" f="v">
      <t c="3" si="227">
        <n x="225"/>
        <n x="598"/>
        <n x="132"/>
      </t>
    </mdx>
    <mdx n="0" f="v">
      <t c="3" si="227">
        <n x="225"/>
        <n x="613"/>
        <n x="132"/>
      </t>
    </mdx>
    <mdx n="0" f="v">
      <t c="3" si="227">
        <n x="225"/>
        <n x="615"/>
        <n x="132"/>
      </t>
    </mdx>
    <mdx n="0" f="v">
      <t c="3" si="227">
        <n x="225"/>
        <n x="609"/>
        <n x="132"/>
      </t>
    </mdx>
    <mdx n="0" f="v">
      <t c="3" si="227">
        <n x="225"/>
        <n x="610"/>
        <n x="132"/>
      </t>
    </mdx>
    <mdx n="0" f="v">
      <t c="3" si="227">
        <n x="225"/>
        <n x="611"/>
        <n x="132"/>
      </t>
    </mdx>
    <mdx n="0" f="v">
      <t c="3" si="227">
        <n x="225"/>
        <n x="612"/>
        <n x="132"/>
      </t>
    </mdx>
    <mdx n="0" f="v">
      <t c="3" si="227">
        <n x="225"/>
        <n x="616"/>
        <n x="132"/>
      </t>
    </mdx>
    <mdx n="0" f="v">
      <t c="3" si="227">
        <n x="225"/>
        <n x="617"/>
        <n x="132"/>
      </t>
    </mdx>
    <mdx n="0" f="v">
      <t c="3" si="227">
        <n x="225"/>
        <n x="632"/>
        <n x="132"/>
      </t>
    </mdx>
    <mdx n="0" f="v">
      <t c="3" si="227">
        <n x="225"/>
        <n x="643"/>
        <n x="132"/>
      </t>
    </mdx>
    <mdx n="0" f="v">
      <t c="3" si="227">
        <n x="225"/>
        <n x="599"/>
        <n x="132"/>
      </t>
    </mdx>
    <mdx n="0" f="v">
      <t c="3" si="227">
        <n x="225"/>
        <n x="582"/>
        <n x="132"/>
      </t>
    </mdx>
    <mdx n="0" f="v">
      <t c="3" si="227">
        <n x="225"/>
        <n x="586"/>
        <n x="132"/>
      </t>
    </mdx>
    <mdx n="0" f="v">
      <t c="3" si="227">
        <n x="225"/>
        <n x="600"/>
        <n x="132"/>
      </t>
    </mdx>
    <mdx n="0" f="v">
      <t c="3" si="227">
        <n x="225"/>
        <n x="587"/>
        <n x="132"/>
      </t>
    </mdx>
    <mdx n="0" f="v">
      <t c="3" si="227">
        <n x="225"/>
        <n x="602"/>
        <n x="132"/>
      </t>
    </mdx>
    <mdx n="0" f="v">
      <t c="3" si="227">
        <n x="225"/>
        <n x="603"/>
        <n x="132"/>
      </t>
    </mdx>
    <mdx n="0" f="v">
      <t c="3" si="227">
        <n x="225"/>
        <n x="604"/>
        <n x="132"/>
      </t>
    </mdx>
    <mdx n="0" f="v">
      <t c="3" si="227">
        <n x="225"/>
        <n x="605"/>
        <n x="132"/>
      </t>
    </mdx>
    <mdx n="0" f="v">
      <t c="3" si="227">
        <n x="225"/>
        <n x="618"/>
        <n x="132"/>
      </t>
    </mdx>
    <mdx n="0" f="v">
      <t c="3" si="227">
        <n x="225"/>
        <n x="639"/>
        <n x="132"/>
      </t>
    </mdx>
    <mdx n="0" f="v">
      <t c="3" si="227">
        <n x="225"/>
        <n x="644"/>
        <n x="132"/>
      </t>
    </mdx>
    <mdx n="0" f="v">
      <t c="3" si="227">
        <n x="225"/>
        <n x="608"/>
        <n x="132"/>
      </t>
    </mdx>
    <mdx n="0" f="v">
      <t c="3" si="227">
        <n x="225"/>
        <n x="614"/>
        <n x="132"/>
      </t>
    </mdx>
    <mdx n="0" f="v">
      <t c="3" si="227">
        <n x="225"/>
        <n x="635"/>
        <n x="132"/>
      </t>
    </mdx>
    <mdx n="0" f="v">
      <t c="3" si="227">
        <n x="225"/>
        <n x="636"/>
        <n x="132"/>
      </t>
    </mdx>
    <mdx n="0" f="v">
      <t c="3" si="227">
        <n x="225"/>
        <n x="637"/>
        <n x="132"/>
      </t>
    </mdx>
    <mdx n="0" f="v">
      <t c="3" si="227">
        <n x="225"/>
        <n x="645"/>
        <n x="132"/>
      </t>
    </mdx>
    <mdx n="0" f="v">
      <t c="3" si="227">
        <n x="225"/>
        <n x="606"/>
        <n x="132"/>
      </t>
    </mdx>
    <mdx n="0" f="v">
      <t c="3" si="227">
        <n x="225"/>
        <n x="628"/>
        <n x="132"/>
      </t>
    </mdx>
    <mdx n="0" f="v">
      <t c="3" si="227">
        <n x="225"/>
        <n x="625"/>
        <n x="132"/>
      </t>
    </mdx>
    <mdx n="0" f="v">
      <t c="3" si="227">
        <n x="225"/>
        <n x="619"/>
        <n x="132"/>
      </t>
    </mdx>
    <mdx n="0" f="v">
      <t c="3" si="227">
        <n x="225"/>
        <n x="620"/>
        <n x="132"/>
      </t>
    </mdx>
    <mdx n="0" f="v">
      <t c="3" si="227">
        <n x="225"/>
        <n x="621"/>
        <n x="132"/>
      </t>
    </mdx>
    <mdx n="0" f="v">
      <t c="3" si="227">
        <n x="225"/>
        <n x="622"/>
        <n x="132"/>
      </t>
    </mdx>
    <mdx n="0" f="v">
      <t c="3" si="227">
        <n x="225"/>
        <n x="623"/>
        <n x="132"/>
      </t>
    </mdx>
    <mdx n="0" f="v">
      <t c="3" si="227">
        <n x="225"/>
        <n x="624"/>
        <n x="132"/>
      </t>
    </mdx>
    <mdx n="0" f="v">
      <t c="3" si="227">
        <n x="225"/>
        <n x="627"/>
        <n x="132"/>
      </t>
    </mdx>
    <mdx n="0" f="v">
      <t c="3" si="227">
        <n x="225"/>
        <n x="633"/>
        <n x="132"/>
      </t>
    </mdx>
    <mdx n="0" f="v">
      <t c="3" si="227">
        <n x="225"/>
        <n x="646"/>
        <n x="132"/>
      </t>
    </mdx>
    <mdx n="0" f="v">
      <t c="3" si="227">
        <n x="225"/>
        <n x="647"/>
        <n x="132"/>
      </t>
    </mdx>
    <mdx n="0" f="v">
      <t c="3" si="227">
        <n x="225"/>
        <n x="648"/>
        <n x="132"/>
      </t>
    </mdx>
    <mdx n="0" f="v">
      <t c="3" si="227">
        <n x="225"/>
        <n x="649"/>
        <n x="132"/>
      </t>
    </mdx>
    <mdx n="0" f="v">
      <t c="3" si="227">
        <n x="225"/>
        <n x="650"/>
        <n x="132"/>
      </t>
    </mdx>
    <mdx n="0" f="v">
      <t c="3" si="227">
        <n x="225"/>
        <n x="651"/>
        <n x="132"/>
      </t>
    </mdx>
    <mdx n="0" f="v">
      <t c="3" si="227">
        <n x="225"/>
        <n x="652"/>
        <n x="132"/>
      </t>
    </mdx>
    <mdx n="0" f="v">
      <t c="3" si="227">
        <n x="225"/>
        <n x="653"/>
        <n x="132"/>
      </t>
    </mdx>
    <mdx n="0" f="v">
      <t c="3" si="227">
        <n x="225"/>
        <n x="641"/>
        <n x="132"/>
      </t>
    </mdx>
    <mdx n="0" f="v">
      <t c="3" si="227">
        <n x="225"/>
        <n x="640"/>
        <n x="132"/>
      </t>
    </mdx>
    <mdx n="0" f="v">
      <t c="3" si="227">
        <n x="225"/>
        <n x="630"/>
        <n x="132"/>
      </t>
    </mdx>
    <mdx n="0" f="v">
      <t c="3" si="227">
        <n x="225"/>
        <n x="607"/>
        <n x="132"/>
      </t>
    </mdx>
    <mdx n="0" f="v">
      <t c="3" si="227">
        <n x="225"/>
        <n x="629"/>
        <n x="132"/>
      </t>
    </mdx>
    <mdx n="0" f="v">
      <t c="3" si="227">
        <n x="225"/>
        <n x="626"/>
        <n x="132"/>
      </t>
    </mdx>
    <mdx n="0" f="v">
      <t c="3" si="227">
        <n x="225"/>
        <n x="631"/>
        <n x="132"/>
      </t>
    </mdx>
    <mdx n="0" f="v">
      <t c="3" si="227">
        <n x="225"/>
        <n x="634"/>
        <n x="132"/>
      </t>
    </mdx>
    <mdx n="0" f="v">
      <t c="3" si="227">
        <n x="225"/>
        <n x="638"/>
        <n x="132"/>
      </t>
    </mdx>
    <mdx n="0" f="v">
      <t c="3" si="227">
        <n x="225"/>
        <n x="654"/>
        <n x="132"/>
      </t>
    </mdx>
    <mdx n="0" f="v">
      <t c="3" si="227">
        <n x="225"/>
        <n x="655"/>
        <n x="132"/>
      </t>
    </mdx>
    <mdx n="0" f="v">
      <t c="3" si="227">
        <n x="225"/>
        <n x="642"/>
        <n x="132"/>
      </t>
    </mdx>
    <mdx n="0" f="v">
      <t c="3" si="227">
        <n x="225"/>
        <n x="338"/>
        <n x="134"/>
      </t>
    </mdx>
    <mdx n="0" f="v">
      <t c="3" si="227">
        <n x="225"/>
        <n x="320"/>
        <n x="134"/>
      </t>
    </mdx>
    <mdx n="0" f="v">
      <t c="3" si="227">
        <n x="225"/>
        <n x="319"/>
        <n x="134"/>
      </t>
    </mdx>
    <mdx n="0" f="v">
      <t c="3" si="227">
        <n x="225"/>
        <n x="318"/>
        <n x="134"/>
      </t>
    </mdx>
    <mdx n="0" f="v">
      <t c="3" si="227">
        <n x="225"/>
        <n x="337"/>
        <n x="134"/>
      </t>
    </mdx>
    <mdx n="0" f="v">
      <t c="3" si="227">
        <n x="225"/>
        <n x="345"/>
        <n x="134"/>
      </t>
    </mdx>
    <mdx n="0" f="v">
      <t c="3" si="227">
        <n x="225"/>
        <n x="336"/>
        <n x="134"/>
      </t>
    </mdx>
    <mdx n="0" f="v">
      <t c="3" si="227">
        <n x="225"/>
        <n x="317"/>
        <n x="134"/>
      </t>
    </mdx>
    <mdx n="0" f="v">
      <t c="3" si="227">
        <n x="225"/>
        <n x="322"/>
        <n x="134"/>
      </t>
    </mdx>
    <mdx n="0" f="v">
      <t c="3" si="227">
        <n x="225"/>
        <n x="321"/>
        <n x="134"/>
      </t>
    </mdx>
    <mdx n="0" f="v">
      <t c="3" si="227">
        <n x="225"/>
        <n x="282"/>
        <n x="134"/>
      </t>
    </mdx>
    <mdx n="0" f="v">
      <t c="3" si="227">
        <n x="225"/>
        <n x="315"/>
        <n x="134"/>
      </t>
    </mdx>
    <mdx n="0" f="v">
      <t c="3" si="227">
        <n x="225"/>
        <n x="314"/>
        <n x="134"/>
      </t>
    </mdx>
    <mdx n="0" f="v">
      <t c="3" si="227">
        <n x="225"/>
        <n x="339"/>
        <n x="134"/>
      </t>
    </mdx>
    <mdx n="0" f="v">
      <t c="3" si="227">
        <n x="225"/>
        <n x="324"/>
        <n x="134"/>
      </t>
    </mdx>
    <mdx n="0" f="v">
      <t c="3" si="227">
        <n x="225"/>
        <n x="312"/>
        <n x="134"/>
      </t>
    </mdx>
    <mdx n="0" f="v">
      <t c="3" si="227">
        <n x="225"/>
        <n x="310"/>
        <n x="134"/>
      </t>
    </mdx>
    <mdx n="0" f="v">
      <t c="3" si="227">
        <n x="225"/>
        <n x="308"/>
        <n x="134"/>
      </t>
    </mdx>
    <mdx n="0" f="v">
      <t c="3" si="227">
        <n x="225"/>
        <n x="306"/>
        <n x="134"/>
      </t>
    </mdx>
    <mdx n="0" f="v">
      <t c="3" si="227">
        <n x="225"/>
        <n x="305"/>
        <n x="134"/>
      </t>
    </mdx>
    <mdx n="0" f="v">
      <t c="3" si="227">
        <n x="225"/>
        <n x="323"/>
        <n x="134"/>
      </t>
    </mdx>
    <mdx n="0" f="v">
      <t c="3" si="227">
        <n x="225"/>
        <n x="291"/>
        <n x="134"/>
      </t>
    </mdx>
    <mdx n="0" f="v">
      <t c="3" si="227">
        <n x="225"/>
        <n x="303"/>
        <n x="134"/>
      </t>
    </mdx>
    <mdx n="0" f="v">
      <t c="3" si="227">
        <n x="225"/>
        <n x="352"/>
        <n x="134"/>
      </t>
    </mdx>
    <mdx n="0" f="v">
      <t c="3" si="227">
        <n x="225"/>
        <n x="302"/>
        <n x="134"/>
      </t>
    </mdx>
    <mdx n="0" f="v">
      <t c="3" si="227">
        <n x="225"/>
        <n x="342"/>
        <n x="134"/>
      </t>
    </mdx>
    <mdx n="0" f="v">
      <t c="3" si="227">
        <n x="225"/>
        <n x="332"/>
        <n x="134"/>
      </t>
    </mdx>
    <mdx n="0" f="v">
      <t c="3" si="227">
        <n x="225"/>
        <n x="331"/>
        <n x="134"/>
      </t>
    </mdx>
    <mdx n="0" f="v">
      <t c="3" si="227">
        <n x="225"/>
        <n x="349"/>
        <n x="134"/>
      </t>
    </mdx>
    <mdx n="0" f="v">
      <t c="3" si="227">
        <n x="225"/>
        <n x="553"/>
        <n x="134"/>
      </t>
    </mdx>
    <mdx n="0" f="v">
      <t c="3" si="227">
        <n x="225"/>
        <n x="330"/>
        <n x="134"/>
      </t>
    </mdx>
    <mdx n="0" f="v">
      <t c="3" si="227">
        <n x="225"/>
        <n x="351"/>
        <n x="134"/>
      </t>
    </mdx>
    <mdx n="0" f="v">
      <t c="3" si="227">
        <n x="225"/>
        <n x="554"/>
        <n x="134"/>
      </t>
    </mdx>
    <mdx n="0" f="v">
      <t c="3" si="227">
        <n x="225"/>
        <n x="552"/>
        <n x="134"/>
      </t>
    </mdx>
    <mdx n="0" f="v">
      <t c="3" si="227">
        <n x="225"/>
        <n x="556"/>
        <n x="134"/>
      </t>
    </mdx>
    <mdx n="0" f="v">
      <t c="3" si="227">
        <n x="225"/>
        <n x="344"/>
        <n x="134"/>
      </t>
    </mdx>
    <mdx n="0" f="v">
      <t c="3" si="227">
        <n x="225"/>
        <n x="325"/>
        <n x="134"/>
      </t>
    </mdx>
    <mdx n="0" f="v">
      <t c="3" si="227">
        <n x="225"/>
        <n x="313"/>
        <n x="134"/>
      </t>
    </mdx>
    <mdx n="0" f="v">
      <t c="3" si="227">
        <n x="225"/>
        <n x="335"/>
        <n x="134"/>
      </t>
    </mdx>
    <mdx n="0" f="v">
      <t c="3" si="227">
        <n x="225"/>
        <n x="309"/>
        <n x="134"/>
      </t>
    </mdx>
    <mdx n="0" f="v">
      <t c="3" si="227">
        <n x="225"/>
        <n x="334"/>
        <n x="134"/>
      </t>
    </mdx>
    <mdx n="0" f="v">
      <t c="3" si="227">
        <n x="225"/>
        <n x="343"/>
        <n x="134"/>
      </t>
    </mdx>
    <mdx n="0" f="v">
      <t c="3" si="227">
        <n x="225"/>
        <n x="279"/>
        <n x="134"/>
      </t>
    </mdx>
    <mdx n="0" f="v">
      <t c="3" si="227">
        <n x="225"/>
        <n x="557"/>
        <n x="134"/>
      </t>
    </mdx>
    <mdx n="0" f="v">
      <t c="3" si="227">
        <n x="225"/>
        <n x="551"/>
        <n x="134"/>
      </t>
    </mdx>
    <mdx n="0" f="v">
      <t c="3" si="227">
        <n x="225"/>
        <n x="333"/>
        <n x="134"/>
      </t>
    </mdx>
    <mdx n="0" f="v">
      <t c="3" si="227">
        <n x="225"/>
        <n x="550"/>
        <n x="134"/>
      </t>
    </mdx>
    <mdx n="0" f="v">
      <t c="3" si="227">
        <n x="225"/>
        <n x="549"/>
        <n x="134"/>
      </t>
    </mdx>
    <mdx n="0" f="v">
      <t c="3" si="227">
        <n x="225"/>
        <n x="558"/>
        <n x="134"/>
      </t>
    </mdx>
    <mdx n="0" f="v">
      <t c="3" si="227">
        <n x="225"/>
        <n x="559"/>
        <n x="134"/>
      </t>
    </mdx>
    <mdx n="0" f="v">
      <t c="3" si="227">
        <n x="225"/>
        <n x="560"/>
        <n x="134"/>
      </t>
    </mdx>
    <mdx n="0" f="v">
      <t c="3" si="227">
        <n x="225"/>
        <n x="561"/>
        <n x="134"/>
      </t>
    </mdx>
    <mdx n="0" f="v">
      <t c="3" si="227">
        <n x="225"/>
        <n x="562"/>
        <n x="134"/>
      </t>
    </mdx>
    <mdx n="0" f="v">
      <t c="3" si="227">
        <n x="225"/>
        <n x="300"/>
        <n x="134"/>
      </t>
    </mdx>
    <mdx n="0" f="v">
      <t c="3" si="227">
        <n x="225"/>
        <n x="298"/>
        <n x="134"/>
      </t>
    </mdx>
    <mdx n="0" f="v">
      <t c="3" si="227">
        <n x="225"/>
        <n x="584"/>
        <n x="134"/>
      </t>
    </mdx>
    <mdx n="0" f="v">
      <t c="3" si="227">
        <n x="225"/>
        <n x="354"/>
        <n x="134"/>
      </t>
    </mdx>
    <mdx n="0" f="v">
      <t c="3" si="227">
        <n x="225"/>
        <n x="575"/>
        <n x="134"/>
      </t>
    </mdx>
    <mdx n="0" f="v">
      <t c="3" si="227">
        <n x="225"/>
        <n x="576"/>
        <n x="134"/>
      </t>
    </mdx>
    <mdx n="0" f="v">
      <t c="3" si="227">
        <n x="225"/>
        <n x="577"/>
        <n x="134"/>
      </t>
    </mdx>
    <mdx n="0" f="v">
      <t c="3" si="227">
        <n x="225"/>
        <n x="578"/>
        <n x="134"/>
      </t>
    </mdx>
    <mdx n="0" f="v">
      <t c="3" si="227">
        <n x="225"/>
        <n x="579"/>
        <n x="134"/>
      </t>
    </mdx>
    <mdx n="0" f="v">
      <t c="3" si="227">
        <n x="225"/>
        <n x="353"/>
        <n x="134"/>
      </t>
    </mdx>
    <mdx n="0" f="v">
      <t c="3" si="227">
        <n x="225"/>
        <n x="347"/>
        <n x="134"/>
      </t>
    </mdx>
    <mdx n="0" f="v">
      <t c="3" si="227">
        <n x="225"/>
        <n x="589"/>
        <n x="134"/>
      </t>
    </mdx>
    <mdx n="0" f="v">
      <t c="3" si="227">
        <n x="225"/>
        <n x="591"/>
        <n x="134"/>
      </t>
    </mdx>
    <mdx n="0" f="v">
      <t c="3" si="227">
        <n x="225"/>
        <n x="585"/>
        <n x="134"/>
      </t>
    </mdx>
    <mdx n="0" f="v">
      <t c="3" si="227">
        <n x="225"/>
        <n x="592"/>
        <n x="134"/>
      </t>
    </mdx>
    <mdx n="0" f="v">
      <t c="3" si="227">
        <n x="225"/>
        <n x="341"/>
        <n x="134"/>
      </t>
    </mdx>
    <mdx n="0" f="v">
      <t c="3" si="227">
        <n x="225"/>
        <n x="296"/>
        <n x="134"/>
      </t>
    </mdx>
    <mdx n="0" f="v">
      <t c="3" si="227">
        <n x="225"/>
        <n x="295"/>
        <n x="134"/>
      </t>
    </mdx>
    <mdx n="0" f="v">
      <t c="3" si="227">
        <n x="225"/>
        <n x="563"/>
        <n x="134"/>
      </t>
    </mdx>
    <mdx n="0" f="v">
      <t c="3" si="227">
        <n x="225"/>
        <n x="564"/>
        <n x="134"/>
      </t>
    </mdx>
    <mdx n="0" f="v">
      <t c="3" si="227">
        <n x="225"/>
        <n x="565"/>
        <n x="134"/>
      </t>
    </mdx>
    <mdx n="0" f="v">
      <t c="3" si="227">
        <n x="225"/>
        <n x="566"/>
        <n x="134"/>
      </t>
    </mdx>
    <mdx n="0" f="v">
      <t c="3" si="227">
        <n x="225"/>
        <n x="567"/>
        <n x="134"/>
      </t>
    </mdx>
    <mdx n="0" f="v">
      <t c="3" si="227">
        <n x="225"/>
        <n x="568"/>
        <n x="134"/>
      </t>
    </mdx>
    <mdx n="0" f="v">
      <t c="3" si="227">
        <n x="225"/>
        <n x="569"/>
        <n x="134"/>
      </t>
    </mdx>
    <mdx n="0" f="v">
      <t c="3" si="227">
        <n x="225"/>
        <n x="588"/>
        <n x="134"/>
      </t>
    </mdx>
    <mdx n="0" f="v">
      <t c="3" si="227">
        <n x="225"/>
        <n x="593"/>
        <n x="134"/>
      </t>
    </mdx>
    <mdx n="0" f="v">
      <t c="3" si="227">
        <n x="225"/>
        <n x="594"/>
        <n x="134"/>
      </t>
    </mdx>
    <mdx n="0" f="v">
      <t c="3" si="227">
        <n x="225"/>
        <n x="595"/>
        <n x="134"/>
      </t>
    </mdx>
    <mdx n="0" f="v">
      <t c="3" si="227">
        <n x="225"/>
        <n x="596"/>
        <n x="134"/>
      </t>
    </mdx>
    <mdx n="0" f="v">
      <t c="3" si="227">
        <n x="225"/>
        <n x="597"/>
        <n x="134"/>
      </t>
    </mdx>
    <mdx n="0" f="v">
      <t c="3" si="227">
        <n x="225"/>
        <n x="598"/>
        <n x="134"/>
      </t>
    </mdx>
    <mdx n="0" f="v">
      <t c="3" si="227">
        <n x="225"/>
        <n x="340"/>
        <n x="134"/>
      </t>
    </mdx>
    <mdx n="0" f="v">
      <t c="3" si="227">
        <n x="225"/>
        <n x="571"/>
        <n x="134"/>
      </t>
    </mdx>
    <mdx n="0" f="v">
      <t c="3" si="227">
        <n x="225"/>
        <n x="572"/>
        <n x="134"/>
      </t>
    </mdx>
    <mdx n="0" f="v">
      <t c="3" si="227">
        <n x="225"/>
        <n x="580"/>
        <n x="134"/>
      </t>
    </mdx>
    <mdx n="0" f="v">
      <t c="3" si="227">
        <n x="225"/>
        <n x="573"/>
        <n x="134"/>
      </t>
    </mdx>
    <mdx n="0" f="v">
      <t c="3" si="227">
        <n x="225"/>
        <n x="581"/>
        <n x="134"/>
      </t>
    </mdx>
    <mdx n="0" f="v">
      <t c="3" si="227">
        <n x="225"/>
        <n x="583"/>
        <n x="134"/>
      </t>
    </mdx>
    <mdx n="0" f="v">
      <t c="3" si="227">
        <n x="225"/>
        <n x="555"/>
        <n x="134"/>
      </t>
    </mdx>
    <mdx n="0" f="v">
      <t c="3" si="227">
        <n x="225"/>
        <n x="570"/>
        <n x="134"/>
      </t>
    </mdx>
    <mdx n="0" f="v">
      <t c="3" si="227">
        <n x="225"/>
        <n x="574"/>
        <n x="134"/>
      </t>
    </mdx>
    <mdx n="0" f="v">
      <t c="3" si="227">
        <n x="225"/>
        <n x="601"/>
        <n x="134"/>
      </t>
    </mdx>
    <mdx n="0" f="v">
      <t c="3" si="227">
        <n x="225"/>
        <n x="617"/>
        <n x="134"/>
      </t>
    </mdx>
    <mdx n="0" f="v">
      <t c="3" si="227">
        <n x="225"/>
        <n x="618"/>
        <n x="134"/>
      </t>
    </mdx>
    <mdx n="0" f="v">
      <t c="3" si="227">
        <n x="225"/>
        <n x="625"/>
        <n x="134"/>
      </t>
    </mdx>
    <mdx n="0" f="v">
      <t c="3" si="227">
        <n x="225"/>
        <n x="609"/>
        <n x="134"/>
      </t>
    </mdx>
    <mdx n="0" f="v">
      <t c="3" si="227">
        <n x="225"/>
        <n x="610"/>
        <n x="134"/>
      </t>
    </mdx>
    <mdx n="0" f="v">
      <t c="3" si="227">
        <n x="225"/>
        <n x="611"/>
        <n x="134"/>
      </t>
    </mdx>
    <mdx n="0" f="v">
      <t c="3" si="227">
        <n x="225"/>
        <n x="612"/>
        <n x="134"/>
      </t>
    </mdx>
    <mdx n="0" f="v">
      <t c="3" si="227">
        <n x="225"/>
        <n x="613"/>
        <n x="134"/>
      </t>
    </mdx>
    <mdx n="0" f="v">
      <t c="3" si="227">
        <n x="225"/>
        <n x="615"/>
        <n x="134"/>
      </t>
    </mdx>
    <mdx n="0" f="v">
      <t c="3" si="227">
        <n x="225"/>
        <n x="616"/>
        <n x="134"/>
      </t>
    </mdx>
    <mdx n="0" f="v">
      <t c="3" si="227">
        <n x="225"/>
        <n x="599"/>
        <n x="134"/>
      </t>
    </mdx>
    <mdx n="0" f="v">
      <t c="3" si="227">
        <n x="225"/>
        <n x="582"/>
        <n x="134"/>
      </t>
    </mdx>
    <mdx n="0" f="v">
      <t c="3" si="227">
        <n x="225"/>
        <n x="586"/>
        <n x="134"/>
      </t>
    </mdx>
    <mdx n="0" f="v">
      <t c="3" si="227">
        <n x="225"/>
        <n x="600"/>
        <n x="134"/>
      </t>
    </mdx>
    <mdx n="0" f="v">
      <t c="3" si="227">
        <n x="225"/>
        <n x="587"/>
        <n x="134"/>
      </t>
    </mdx>
    <mdx n="0" f="v">
      <t c="3" si="227">
        <n x="225"/>
        <n x="602"/>
        <n x="134"/>
      </t>
    </mdx>
    <mdx n="0" f="v">
      <t c="3" si="227">
        <n x="225"/>
        <n x="603"/>
        <n x="134"/>
      </t>
    </mdx>
    <mdx n="0" f="v">
      <t c="3" si="227">
        <n x="225"/>
        <n x="604"/>
        <n x="134"/>
      </t>
    </mdx>
    <mdx n="0" f="v">
      <t c="3" si="227">
        <n x="225"/>
        <n x="605"/>
        <n x="134"/>
      </t>
    </mdx>
    <mdx n="0" f="v">
      <t c="3" si="227">
        <n x="225"/>
        <n x="627"/>
        <n x="134"/>
      </t>
    </mdx>
    <mdx n="0" f="v">
      <t c="3" si="227">
        <n x="225"/>
        <n x="628"/>
        <n x="134"/>
      </t>
    </mdx>
    <mdx n="0" f="v">
      <t c="3" si="227">
        <n x="225"/>
        <n x="645"/>
        <n x="134"/>
      </t>
    </mdx>
    <mdx n="0" f="v">
      <t c="3" si="227">
        <n x="225"/>
        <n x="632"/>
        <n x="134"/>
      </t>
    </mdx>
    <mdx n="0" f="v">
      <t c="3" si="227">
        <n x="225"/>
        <n x="608"/>
        <n x="134"/>
      </t>
    </mdx>
    <mdx n="0" f="v">
      <t c="3" si="227">
        <n x="225"/>
        <n x="614"/>
        <n x="134"/>
      </t>
    </mdx>
    <mdx n="0" f="v">
      <t c="3" si="227">
        <n x="225"/>
        <n x="635"/>
        <n x="134"/>
      </t>
    </mdx>
    <mdx n="0" f="v">
      <t c="3" si="227">
        <n x="225"/>
        <n x="636"/>
        <n x="134"/>
      </t>
    </mdx>
    <mdx n="0" f="v">
      <t c="3" si="227">
        <n x="225"/>
        <n x="637"/>
        <n x="134"/>
      </t>
    </mdx>
    <mdx n="0" f="v">
      <t c="3" si="227">
        <n x="225"/>
        <n x="633"/>
        <n x="134"/>
      </t>
    </mdx>
    <mdx n="0" f="v">
      <t c="3" si="227">
        <n x="225"/>
        <n x="639"/>
        <n x="134"/>
      </t>
    </mdx>
    <mdx n="0" f="v">
      <t c="3" si="227">
        <n x="225"/>
        <n x="643"/>
        <n x="134"/>
      </t>
    </mdx>
    <mdx n="0" f="v">
      <t c="3" si="227">
        <n x="225"/>
        <n x="644"/>
        <n x="134"/>
      </t>
    </mdx>
    <mdx n="0" f="v">
      <t c="3" si="227">
        <n x="225"/>
        <n x="619"/>
        <n x="134"/>
      </t>
    </mdx>
    <mdx n="0" f="v">
      <t c="3" si="227">
        <n x="225"/>
        <n x="620"/>
        <n x="134"/>
      </t>
    </mdx>
    <mdx n="0" f="v">
      <t c="3" si="227">
        <n x="225"/>
        <n x="621"/>
        <n x="134"/>
      </t>
    </mdx>
    <mdx n="0" f="v">
      <t c="3" si="227">
        <n x="225"/>
        <n x="622"/>
        <n x="134"/>
      </t>
    </mdx>
    <mdx n="0" f="v">
      <t c="3" si="227">
        <n x="225"/>
        <n x="623"/>
        <n x="134"/>
      </t>
    </mdx>
    <mdx n="0" f="v">
      <t c="3" si="227">
        <n x="225"/>
        <n x="624"/>
        <n x="134"/>
      </t>
    </mdx>
    <mdx n="0" f="v">
      <t c="3" si="227">
        <n x="225"/>
        <n x="606"/>
        <n x="134"/>
      </t>
    </mdx>
    <mdx n="0" f="v">
      <t c="3" si="227">
        <n x="225"/>
        <n x="646"/>
        <n x="134"/>
      </t>
    </mdx>
    <mdx n="0" f="v">
      <t c="3" si="227">
        <n x="225"/>
        <n x="647"/>
        <n x="134"/>
      </t>
    </mdx>
    <mdx n="0" f="v">
      <t c="3" si="227">
        <n x="225"/>
        <n x="648"/>
        <n x="134"/>
      </t>
    </mdx>
    <mdx n="0" f="v">
      <t c="3" si="227">
        <n x="225"/>
        <n x="649"/>
        <n x="134"/>
      </t>
    </mdx>
    <mdx n="0" f="v">
      <t c="3" si="227">
        <n x="225"/>
        <n x="650"/>
        <n x="134"/>
      </t>
    </mdx>
    <mdx n="0" f="v">
      <t c="3" si="227">
        <n x="225"/>
        <n x="651"/>
        <n x="134"/>
      </t>
    </mdx>
    <mdx n="0" f="v">
      <t c="3" si="227">
        <n x="225"/>
        <n x="652"/>
        <n x="134"/>
      </t>
    </mdx>
    <mdx n="0" f="v">
      <t c="3" si="227">
        <n x="225"/>
        <n x="653"/>
        <n x="134"/>
      </t>
    </mdx>
    <mdx n="0" f="v">
      <t c="3" si="227">
        <n x="225"/>
        <n x="654"/>
        <n x="134"/>
      </t>
    </mdx>
    <mdx n="0" f="v">
      <t c="3" si="227">
        <n x="225"/>
        <n x="641"/>
        <n x="134"/>
      </t>
    </mdx>
    <mdx n="0" f="v">
      <t c="3" si="227">
        <n x="225"/>
        <n x="640"/>
        <n x="134"/>
      </t>
    </mdx>
    <mdx n="0" f="v">
      <t c="3" si="227">
        <n x="225"/>
        <n x="630"/>
        <n x="134"/>
      </t>
    </mdx>
    <mdx n="0" f="v">
      <t c="3" si="227">
        <n x="225"/>
        <n x="607"/>
        <n x="134"/>
      </t>
    </mdx>
    <mdx n="0" f="v">
      <t c="3" si="227">
        <n x="225"/>
        <n x="629"/>
        <n x="134"/>
      </t>
    </mdx>
    <mdx n="0" f="v">
      <t c="3" si="227">
        <n x="225"/>
        <n x="626"/>
        <n x="134"/>
      </t>
    </mdx>
    <mdx n="0" f="v">
      <t c="3" si="227">
        <n x="225"/>
        <n x="631"/>
        <n x="134"/>
      </t>
    </mdx>
    <mdx n="0" f="v">
      <t c="3" si="227">
        <n x="225"/>
        <n x="634"/>
        <n x="134"/>
      </t>
    </mdx>
    <mdx n="0" f="v">
      <t c="3" si="227">
        <n x="225"/>
        <n x="638"/>
        <n x="134"/>
      </t>
    </mdx>
    <mdx n="0" f="v">
      <t c="3" si="227">
        <n x="225"/>
        <n x="655"/>
        <n x="134"/>
      </t>
    </mdx>
    <mdx n="0" f="v">
      <t c="3" si="227">
        <n x="225"/>
        <n x="642"/>
        <n x="134"/>
      </t>
    </mdx>
    <mdx n="0" f="v">
      <t c="3" si="227">
        <n x="225"/>
        <n x="322"/>
        <n x="137"/>
      </t>
    </mdx>
    <mdx n="0" f="v">
      <t c="3" si="227">
        <n x="225"/>
        <n x="338"/>
        <n x="137"/>
      </t>
    </mdx>
    <mdx n="0" f="v">
      <t c="3" si="227">
        <n x="225"/>
        <n x="320"/>
        <n x="137"/>
      </t>
    </mdx>
    <mdx n="0" f="v">
      <t c="3" si="227">
        <n x="225"/>
        <n x="319"/>
        <n x="137"/>
      </t>
    </mdx>
    <mdx n="0" f="v">
      <t c="3" si="227">
        <n x="225"/>
        <n x="318"/>
        <n x="137"/>
      </t>
    </mdx>
    <mdx n="0" f="v">
      <t c="3" si="227">
        <n x="225"/>
        <n x="337"/>
        <n x="137"/>
      </t>
    </mdx>
    <mdx n="0" f="v">
      <t c="3" si="227">
        <n x="225"/>
        <n x="345"/>
        <n x="137"/>
      </t>
    </mdx>
    <mdx n="0" f="v">
      <t c="3" si="227">
        <n x="225"/>
        <n x="336"/>
        <n x="137"/>
      </t>
    </mdx>
    <mdx n="0" f="v">
      <t c="3" si="227">
        <n x="225"/>
        <n x="317"/>
        <n x="137"/>
      </t>
    </mdx>
    <mdx n="0" f="v">
      <t c="3" si="227">
        <n x="225"/>
        <n x="321"/>
        <n x="137"/>
      </t>
    </mdx>
    <mdx n="0" f="v">
      <t c="3" si="227">
        <n x="225"/>
        <n x="282"/>
        <n x="137"/>
      </t>
    </mdx>
    <mdx n="0" f="v">
      <t c="3" si="227">
        <n x="225"/>
        <n x="315"/>
        <n x="137"/>
      </t>
    </mdx>
    <mdx n="0" f="v">
      <t c="3" si="227">
        <n x="225"/>
        <n x="314"/>
        <n x="137"/>
      </t>
    </mdx>
    <mdx n="0" f="v">
      <t c="3" si="227">
        <n x="225"/>
        <n x="339"/>
        <n x="137"/>
      </t>
    </mdx>
    <mdx n="0" f="v">
      <t c="3" si="227">
        <n x="225"/>
        <n x="324"/>
        <n x="137"/>
      </t>
    </mdx>
    <mdx n="0" f="v">
      <t c="3" si="227">
        <n x="225"/>
        <n x="312"/>
        <n x="137"/>
      </t>
    </mdx>
    <mdx n="0" f="v">
      <t c="3" si="227">
        <n x="225"/>
        <n x="310"/>
        <n x="137"/>
      </t>
    </mdx>
    <mdx n="0" f="v">
      <t c="3" si="227">
        <n x="225"/>
        <n x="308"/>
        <n x="137"/>
      </t>
    </mdx>
    <mdx n="0" f="v">
      <t c="3" si="227">
        <n x="225"/>
        <n x="306"/>
        <n x="137"/>
      </t>
    </mdx>
    <mdx n="0" f="v">
      <t c="3" si="227">
        <n x="225"/>
        <n x="305"/>
        <n x="137"/>
      </t>
    </mdx>
    <mdx n="0" f="v">
      <t c="3" si="227">
        <n x="225"/>
        <n x="323"/>
        <n x="137"/>
      </t>
    </mdx>
    <mdx n="0" f="v">
      <t c="3" si="227">
        <n x="225"/>
        <n x="291"/>
        <n x="137"/>
      </t>
    </mdx>
    <mdx n="0" f="v">
      <t c="3" si="227">
        <n x="225"/>
        <n x="303"/>
        <n x="137"/>
      </t>
    </mdx>
    <mdx n="0" f="v">
      <t c="3" si="227">
        <n x="225"/>
        <n x="352"/>
        <n x="137"/>
      </t>
    </mdx>
    <mdx n="0" f="v">
      <t c="3" si="227">
        <n x="225"/>
        <n x="302"/>
        <n x="137"/>
      </t>
    </mdx>
    <mdx n="0" f="v">
      <t c="3" si="227">
        <n x="225"/>
        <n x="342"/>
        <n x="137"/>
      </t>
    </mdx>
    <mdx n="0" f="v">
      <t c="3" si="227">
        <n x="225"/>
        <n x="332"/>
        <n x="137"/>
      </t>
    </mdx>
    <mdx n="0" f="v">
      <t c="3" si="227">
        <n x="225"/>
        <n x="331"/>
        <n x="137"/>
      </t>
    </mdx>
    <mdx n="0" f="v">
      <t c="3" si="227">
        <n x="225"/>
        <n x="349"/>
        <n x="137"/>
      </t>
    </mdx>
    <mdx n="0" f="v">
      <t c="3" si="227">
        <n x="225"/>
        <n x="553"/>
        <n x="137"/>
      </t>
    </mdx>
    <mdx n="0" f="v">
      <t c="3" si="227">
        <n x="225"/>
        <n x="330"/>
        <n x="137"/>
      </t>
    </mdx>
    <mdx n="0" f="v">
      <t c="3" si="227">
        <n x="225"/>
        <n x="351"/>
        <n x="137"/>
      </t>
    </mdx>
    <mdx n="0" f="v">
      <t c="3" si="227">
        <n x="225"/>
        <n x="554"/>
        <n x="137"/>
      </t>
    </mdx>
    <mdx n="0" f="v">
      <t c="3" si="227">
        <n x="225"/>
        <n x="300"/>
        <n x="137"/>
      </t>
    </mdx>
    <mdx n="0" f="v">
      <t c="3" si="227">
        <n x="225"/>
        <n x="344"/>
        <n x="137"/>
      </t>
    </mdx>
    <mdx n="0" f="v">
      <t c="3" si="227">
        <n x="225"/>
        <n x="325"/>
        <n x="137"/>
      </t>
    </mdx>
    <mdx n="0" f="v">
      <t c="3" si="227">
        <n x="225"/>
        <n x="313"/>
        <n x="137"/>
      </t>
    </mdx>
    <mdx n="0" f="v">
      <t c="3" si="227">
        <n x="225"/>
        <n x="335"/>
        <n x="137"/>
      </t>
    </mdx>
    <mdx n="0" f="v">
      <t c="3" si="227">
        <n x="225"/>
        <n x="309"/>
        <n x="137"/>
      </t>
    </mdx>
    <mdx n="0" f="v">
      <t c="3" si="227">
        <n x="225"/>
        <n x="334"/>
        <n x="137"/>
      </t>
    </mdx>
    <mdx n="0" f="v">
      <t c="3" si="227">
        <n x="225"/>
        <n x="343"/>
        <n x="137"/>
      </t>
    </mdx>
    <mdx n="0" f="v">
      <t c="3" si="227">
        <n x="225"/>
        <n x="279"/>
        <n x="137"/>
      </t>
    </mdx>
    <mdx n="0" f="v">
      <t c="3" si="227">
        <n x="225"/>
        <n x="557"/>
        <n x="137"/>
      </t>
    </mdx>
    <mdx n="0" f="v">
      <t c="3" si="227">
        <n x="225"/>
        <n x="551"/>
        <n x="137"/>
      </t>
    </mdx>
    <mdx n="0" f="v">
      <t c="3" si="227">
        <n x="225"/>
        <n x="333"/>
        <n x="137"/>
      </t>
    </mdx>
    <mdx n="0" f="v">
      <t c="3" si="227">
        <n x="225"/>
        <n x="550"/>
        <n x="137"/>
      </t>
    </mdx>
    <mdx n="0" f="v">
      <t c="3" si="227">
        <n x="225"/>
        <n x="549"/>
        <n x="137"/>
      </t>
    </mdx>
    <mdx n="0" f="v">
      <t c="3" si="227">
        <n x="225"/>
        <n x="558"/>
        <n x="137"/>
      </t>
    </mdx>
    <mdx n="0" f="v">
      <t c="3" si="227">
        <n x="225"/>
        <n x="559"/>
        <n x="137"/>
      </t>
    </mdx>
    <mdx n="0" f="v">
      <t c="3" si="227">
        <n x="225"/>
        <n x="560"/>
        <n x="137"/>
      </t>
    </mdx>
    <mdx n="0" f="v">
      <t c="3" si="227">
        <n x="225"/>
        <n x="561"/>
        <n x="137"/>
      </t>
    </mdx>
    <mdx n="0" f="v">
      <t c="3" si="227">
        <n x="225"/>
        <n x="562"/>
        <n x="137"/>
      </t>
    </mdx>
    <mdx n="0" f="v">
      <t c="3" si="227">
        <n x="225"/>
        <n x="298"/>
        <n x="137"/>
      </t>
    </mdx>
    <mdx n="0" f="v">
      <t c="3" si="227">
        <n x="225"/>
        <n x="589"/>
        <n x="137"/>
      </t>
    </mdx>
    <mdx n="0" f="v">
      <t c="3" si="227">
        <n x="225"/>
        <n x="556"/>
        <n x="137"/>
      </t>
    </mdx>
    <mdx n="0" f="v">
      <t c="3" si="227">
        <n x="225"/>
        <n x="552"/>
        <n x="137"/>
      </t>
    </mdx>
    <mdx n="0" f="v">
      <t c="3" si="227">
        <n x="225"/>
        <n x="569"/>
        <n x="137"/>
      </t>
    </mdx>
    <mdx n="0" f="v">
      <t c="3" si="227">
        <n x="225"/>
        <n x="354"/>
        <n x="137"/>
      </t>
    </mdx>
    <mdx n="0" f="v">
      <t c="3" si="227">
        <n x="225"/>
        <n x="575"/>
        <n x="137"/>
      </t>
    </mdx>
    <mdx n="0" f="v">
      <t c="3" si="227">
        <n x="225"/>
        <n x="576"/>
        <n x="137"/>
      </t>
    </mdx>
    <mdx n="0" f="v">
      <t c="3" si="227">
        <n x="225"/>
        <n x="577"/>
        <n x="137"/>
      </t>
    </mdx>
    <mdx n="0" f="v">
      <t c="3" si="227">
        <n x="225"/>
        <n x="578"/>
        <n x="137"/>
      </t>
    </mdx>
    <mdx n="0" f="v">
      <t c="3" si="227">
        <n x="225"/>
        <n x="579"/>
        <n x="137"/>
      </t>
    </mdx>
    <mdx n="0" f="v">
      <t c="3" si="227">
        <n x="225"/>
        <n x="353"/>
        <n x="137"/>
      </t>
    </mdx>
    <mdx n="0" f="v">
      <t c="3" si="227">
        <n x="225"/>
        <n x="347"/>
        <n x="137"/>
      </t>
    </mdx>
    <mdx n="0" f="v">
      <t c="3" si="227">
        <n x="225"/>
        <n x="590"/>
        <n x="137"/>
      </t>
    </mdx>
    <mdx n="0" f="v">
      <t c="3" si="227">
        <n x="225"/>
        <n x="592"/>
        <n x="137"/>
      </t>
    </mdx>
    <mdx n="0" f="v">
      <t c="3" si="227">
        <n x="225"/>
        <n x="609"/>
        <n x="137"/>
      </t>
    </mdx>
    <mdx n="0" f="v">
      <t c="3" si="227">
        <n x="225"/>
        <n x="341"/>
        <n x="137"/>
      </t>
    </mdx>
    <mdx n="0" f="v">
      <t c="3" si="227">
        <n x="225"/>
        <n x="296"/>
        <n x="137"/>
      </t>
    </mdx>
    <mdx n="0" f="v">
      <t c="3" si="227">
        <n x="225"/>
        <n x="295"/>
        <n x="137"/>
      </t>
    </mdx>
    <mdx n="0" f="v">
      <t c="3" si="227">
        <n x="225"/>
        <n x="563"/>
        <n x="137"/>
      </t>
    </mdx>
    <mdx n="0" f="v">
      <t c="3" si="227">
        <n x="225"/>
        <n x="564"/>
        <n x="137"/>
      </t>
    </mdx>
    <mdx n="0" f="v">
      <t c="3" si="227">
        <n x="225"/>
        <n x="565"/>
        <n x="137"/>
      </t>
    </mdx>
    <mdx n="0" f="v">
      <t c="3" si="227">
        <n x="225"/>
        <n x="566"/>
        <n x="137"/>
      </t>
    </mdx>
    <mdx n="0" f="v">
      <t c="3" si="227">
        <n x="225"/>
        <n x="567"/>
        <n x="137"/>
      </t>
    </mdx>
    <mdx n="0" f="v">
      <t c="3" si="227">
        <n x="225"/>
        <n x="568"/>
        <n x="137"/>
      </t>
    </mdx>
    <mdx n="0" f="v">
      <t c="3" si="227">
        <n x="225"/>
        <n x="593"/>
        <n x="137"/>
      </t>
    </mdx>
    <mdx n="0" f="v">
      <t c="3" si="227">
        <n x="225"/>
        <n x="594"/>
        <n x="137"/>
      </t>
    </mdx>
    <mdx n="0" f="v">
      <t c="3" si="227">
        <n x="225"/>
        <n x="595"/>
        <n x="137"/>
      </t>
    </mdx>
    <mdx n="0" f="v">
      <t c="3" si="227">
        <n x="225"/>
        <n x="596"/>
        <n x="137"/>
      </t>
    </mdx>
    <mdx n="0" f="v">
      <t c="3" si="227">
        <n x="225"/>
        <n x="597"/>
        <n x="137"/>
      </t>
    </mdx>
    <mdx n="0" f="v">
      <t c="3" si="227">
        <n x="225"/>
        <n x="616"/>
        <n x="137"/>
      </t>
    </mdx>
    <mdx n="0" f="v">
      <t c="3" si="227">
        <n x="225"/>
        <n x="585"/>
        <n x="137"/>
      </t>
    </mdx>
    <mdx n="0" f="v">
      <t c="3" si="227">
        <n x="225"/>
        <n x="588"/>
        <n x="137"/>
      </t>
    </mdx>
    <mdx n="0" f="v">
      <t c="3" si="227">
        <n x="225"/>
        <n x="601"/>
        <n x="137"/>
      </t>
    </mdx>
    <mdx n="0" f="v">
      <t c="3" si="227">
        <n x="225"/>
        <n x="598"/>
        <n x="137"/>
      </t>
    </mdx>
    <mdx n="0" f="v">
      <t c="3" si="227">
        <n x="225"/>
        <n x="340"/>
        <n x="137"/>
      </t>
    </mdx>
    <mdx n="0" f="v">
      <t c="3" si="227">
        <n x="225"/>
        <n x="571"/>
        <n x="137"/>
      </t>
    </mdx>
    <mdx n="0" f="v">
      <t c="3" si="227">
        <n x="225"/>
        <n x="572"/>
        <n x="137"/>
      </t>
    </mdx>
    <mdx n="0" f="v">
      <t c="3" si="227">
        <n x="225"/>
        <n x="580"/>
        <n x="137"/>
      </t>
    </mdx>
    <mdx n="0" f="v">
      <t c="3" si="227">
        <n x="225"/>
        <n x="573"/>
        <n x="137"/>
      </t>
    </mdx>
    <mdx n="0" f="v">
      <t c="3" si="227">
        <n x="225"/>
        <n x="581"/>
        <n x="137"/>
      </t>
    </mdx>
    <mdx n="0" f="v">
      <t c="3" si="227">
        <n x="225"/>
        <n x="583"/>
        <n x="137"/>
      </t>
    </mdx>
    <mdx n="0" f="v">
      <t c="3" si="227">
        <n x="225"/>
        <n x="555"/>
        <n x="137"/>
      </t>
    </mdx>
    <mdx n="0" f="v">
      <t c="3" si="227">
        <n x="225"/>
        <n x="570"/>
        <n x="137"/>
      </t>
    </mdx>
    <mdx n="0" f="v">
      <t c="3" si="227">
        <n x="225"/>
        <n x="574"/>
        <n x="137"/>
      </t>
    </mdx>
    <mdx n="0" f="v">
      <t c="3" si="227">
        <n x="225"/>
        <n x="584"/>
        <n x="137"/>
      </t>
    </mdx>
    <mdx n="0" f="v">
      <t c="3" si="227">
        <n x="225"/>
        <n x="610"/>
        <n x="137"/>
      </t>
    </mdx>
    <mdx n="0" f="v">
      <t c="3" si="227">
        <n x="225"/>
        <n x="611"/>
        <n x="137"/>
      </t>
    </mdx>
    <mdx n="0" f="v">
      <t c="3" si="227">
        <n x="225"/>
        <n x="612"/>
        <n x="137"/>
      </t>
    </mdx>
    <mdx n="0" f="v">
      <t c="3" si="227">
        <n x="225"/>
        <n x="617"/>
        <n x="137"/>
      </t>
    </mdx>
    <mdx n="0" f="v">
      <t c="3" si="227">
        <n x="225"/>
        <n x="618"/>
        <n x="137"/>
      </t>
    </mdx>
    <mdx n="0" f="v">
      <t c="3" si="227">
        <n x="225"/>
        <n x="619"/>
        <n x="137"/>
      </t>
    </mdx>
    <mdx n="0" f="v">
      <t c="3" si="227">
        <n x="225"/>
        <n x="613"/>
        <n x="137"/>
      </t>
    </mdx>
    <mdx n="0" f="v">
      <t c="3" si="227">
        <n x="225"/>
        <n x="599"/>
        <n x="137"/>
      </t>
    </mdx>
    <mdx n="0" f="v">
      <t c="3" si="227">
        <n x="225"/>
        <n x="582"/>
        <n x="137"/>
      </t>
    </mdx>
    <mdx n="0" f="v">
      <t c="3" si="227">
        <n x="225"/>
        <n x="586"/>
        <n x="137"/>
      </t>
    </mdx>
    <mdx n="0" f="v">
      <t c="3" si="227">
        <n x="225"/>
        <n x="600"/>
        <n x="137"/>
      </t>
    </mdx>
    <mdx n="0" f="v">
      <t c="3" si="227">
        <n x="225"/>
        <n x="587"/>
        <n x="137"/>
      </t>
    </mdx>
    <mdx n="0" f="v">
      <t c="3" si="227">
        <n x="225"/>
        <n x="602"/>
        <n x="137"/>
      </t>
    </mdx>
    <mdx n="0" f="v">
      <t c="3" si="227">
        <n x="225"/>
        <n x="603"/>
        <n x="137"/>
      </t>
    </mdx>
    <mdx n="0" f="v">
      <t c="3" si="227">
        <n x="225"/>
        <n x="604"/>
        <n x="137"/>
      </t>
    </mdx>
    <mdx n="0" f="v">
      <t c="3" si="227">
        <n x="225"/>
        <n x="605"/>
        <n x="137"/>
      </t>
    </mdx>
    <mdx n="0" f="v">
      <t c="3" si="227">
        <n x="225"/>
        <n x="615"/>
        <n x="137"/>
      </t>
    </mdx>
    <mdx n="0" f="v">
      <t c="3" si="227">
        <n x="225"/>
        <n x="633"/>
        <n x="137"/>
      </t>
    </mdx>
    <mdx n="0" f="v">
      <t c="3" si="227">
        <n x="225"/>
        <n x="606"/>
        <n x="137"/>
      </t>
    </mdx>
    <mdx n="0" f="v">
      <t c="3" si="227">
        <n x="225"/>
        <n x="643"/>
        <n x="137"/>
      </t>
    </mdx>
    <mdx n="0" f="v">
      <t c="3" si="227">
        <n x="225"/>
        <n x="645"/>
        <n x="137"/>
      </t>
    </mdx>
    <mdx n="0" f="v">
      <t c="3" si="227">
        <n x="225"/>
        <n x="608"/>
        <n x="137"/>
      </t>
    </mdx>
    <mdx n="0" f="v">
      <t c="3" si="227">
        <n x="225"/>
        <n x="614"/>
        <n x="137"/>
      </t>
    </mdx>
    <mdx n="0" f="v">
      <t c="3" si="227">
        <n x="225"/>
        <n x="635"/>
        <n x="137"/>
      </t>
    </mdx>
    <mdx n="0" f="v">
      <t c="3" si="227">
        <n x="225"/>
        <n x="636"/>
        <n x="137"/>
      </t>
    </mdx>
    <mdx n="0" f="v">
      <t c="3" si="227">
        <n x="225"/>
        <n x="637"/>
        <n x="137"/>
      </t>
    </mdx>
    <mdx n="0" f="v">
      <t c="3" si="227">
        <n x="225"/>
        <n x="625"/>
        <n x="137"/>
      </t>
    </mdx>
    <mdx n="0" f="v">
      <t c="3" si="227">
        <n x="225"/>
        <n x="627"/>
        <n x="137"/>
      </t>
    </mdx>
    <mdx n="0" f="v">
      <t c="3" si="227">
        <n x="225"/>
        <n x="644"/>
        <n x="137"/>
      </t>
    </mdx>
    <mdx n="0" f="v">
      <t c="3" si="227">
        <n x="225"/>
        <n x="632"/>
        <n x="137"/>
      </t>
    </mdx>
    <mdx n="0" f="v">
      <t c="3" si="227">
        <n x="225"/>
        <n x="620"/>
        <n x="137"/>
      </t>
    </mdx>
    <mdx n="0" f="v">
      <t c="3" si="227">
        <n x="225"/>
        <n x="621"/>
        <n x="137"/>
      </t>
    </mdx>
    <mdx n="0" f="v">
      <t c="3" si="227">
        <n x="225"/>
        <n x="622"/>
        <n x="137"/>
      </t>
    </mdx>
    <mdx n="0" f="v">
      <t c="3" si="227">
        <n x="225"/>
        <n x="623"/>
        <n x="137"/>
      </t>
    </mdx>
    <mdx n="0" f="v">
      <t c="3" si="227">
        <n x="225"/>
        <n x="624"/>
        <n x="137"/>
      </t>
    </mdx>
    <mdx n="0" f="v">
      <t c="3" si="227">
        <n x="225"/>
        <n x="639"/>
        <n x="137"/>
      </t>
    </mdx>
    <mdx n="0" f="v">
      <t c="3" si="227">
        <n x="225"/>
        <n x="628"/>
        <n x="137"/>
      </t>
    </mdx>
    <mdx n="0" f="v">
      <t c="3" si="227">
        <n x="225"/>
        <n x="654"/>
        <n x="137"/>
      </t>
    </mdx>
    <mdx n="0" f="v">
      <t c="3" si="227">
        <n x="225"/>
        <n x="646"/>
        <n x="137"/>
      </t>
    </mdx>
    <mdx n="0" f="v">
      <t c="3" si="227">
        <n x="225"/>
        <n x="647"/>
        <n x="137"/>
      </t>
    </mdx>
    <mdx n="0" f="v">
      <t c="3" si="227">
        <n x="225"/>
        <n x="648"/>
        <n x="137"/>
      </t>
    </mdx>
    <mdx n="0" f="v">
      <t c="3" si="227">
        <n x="225"/>
        <n x="649"/>
        <n x="137"/>
      </t>
    </mdx>
    <mdx n="0" f="v">
      <t c="3" si="227">
        <n x="225"/>
        <n x="650"/>
        <n x="137"/>
      </t>
    </mdx>
    <mdx n="0" f="v">
      <t c="3" si="227">
        <n x="225"/>
        <n x="651"/>
        <n x="137"/>
      </t>
    </mdx>
    <mdx n="0" f="v">
      <t c="3" si="227">
        <n x="225"/>
        <n x="652"/>
        <n x="137"/>
      </t>
    </mdx>
    <mdx n="0" f="v">
      <t c="3" si="227">
        <n x="225"/>
        <n x="653"/>
        <n x="137"/>
      </t>
    </mdx>
    <mdx n="0" f="v">
      <t c="3" si="227">
        <n x="225"/>
        <n x="641"/>
        <n x="137"/>
      </t>
    </mdx>
    <mdx n="0" f="v">
      <t c="3" si="227">
        <n x="225"/>
        <n x="640"/>
        <n x="137"/>
      </t>
    </mdx>
    <mdx n="0" f="v">
      <t c="3" si="227">
        <n x="225"/>
        <n x="630"/>
        <n x="137"/>
      </t>
    </mdx>
    <mdx n="0" f="v">
      <t c="3" si="227">
        <n x="225"/>
        <n x="607"/>
        <n x="137"/>
      </t>
    </mdx>
    <mdx n="0" f="v">
      <t c="3" si="227">
        <n x="225"/>
        <n x="629"/>
        <n x="137"/>
      </t>
    </mdx>
    <mdx n="0" f="v">
      <t c="3" si="227">
        <n x="225"/>
        <n x="626"/>
        <n x="137"/>
      </t>
    </mdx>
    <mdx n="0" f="v">
      <t c="3" si="227">
        <n x="225"/>
        <n x="631"/>
        <n x="137"/>
      </t>
    </mdx>
    <mdx n="0" f="v">
      <t c="3" si="227">
        <n x="225"/>
        <n x="634"/>
        <n x="137"/>
      </t>
    </mdx>
    <mdx n="0" f="v">
      <t c="3" si="227">
        <n x="225"/>
        <n x="638"/>
        <n x="137"/>
      </t>
    </mdx>
    <mdx n="0" f="v">
      <t c="3" si="227">
        <n x="225"/>
        <n x="655"/>
        <n x="137"/>
      </t>
    </mdx>
    <mdx n="0" f="v">
      <t c="3" si="227">
        <n x="225"/>
        <n x="642"/>
        <n x="137"/>
      </t>
    </mdx>
    <mdx n="0" f="v">
      <t c="3" si="227">
        <n x="225"/>
        <n x="322"/>
        <n x="237"/>
      </t>
    </mdx>
    <mdx n="0" f="v">
      <t c="3" si="227">
        <n x="225"/>
        <n x="338"/>
        <n x="237"/>
      </t>
    </mdx>
    <mdx n="0" f="v">
      <t c="3" si="227">
        <n x="225"/>
        <n x="320"/>
        <n x="237"/>
      </t>
    </mdx>
    <mdx n="0" f="v">
      <t c="3" si="227">
        <n x="225"/>
        <n x="319"/>
        <n x="237"/>
      </t>
    </mdx>
    <mdx n="0" f="v">
      <t c="3" si="227">
        <n x="225"/>
        <n x="318"/>
        <n x="237"/>
      </t>
    </mdx>
    <mdx n="0" f="v">
      <t c="3" si="227">
        <n x="225"/>
        <n x="337"/>
        <n x="237"/>
      </t>
    </mdx>
    <mdx n="0" f="v">
      <t c="3" si="227">
        <n x="225"/>
        <n x="345"/>
        <n x="237"/>
      </t>
    </mdx>
    <mdx n="0" f="v">
      <t c="3" si="227">
        <n x="225"/>
        <n x="336"/>
        <n x="237"/>
      </t>
    </mdx>
    <mdx n="0" f="v">
      <t c="3" si="227">
        <n x="225"/>
        <n x="317"/>
        <n x="237"/>
      </t>
    </mdx>
    <mdx n="0" f="v">
      <t c="3" si="227">
        <n x="225"/>
        <n x="321"/>
        <n x="237"/>
      </t>
    </mdx>
    <mdx n="0" f="v">
      <t c="3" si="227">
        <n x="225"/>
        <n x="556"/>
        <n x="237"/>
      </t>
    </mdx>
    <mdx n="0" f="v">
      <t c="3" si="227">
        <n x="225"/>
        <n x="282"/>
        <n x="237"/>
      </t>
    </mdx>
    <mdx n="0" f="v">
      <t c="3" si="227">
        <n x="225"/>
        <n x="315"/>
        <n x="237"/>
      </t>
    </mdx>
    <mdx n="0" f="v">
      <t c="3" si="227">
        <n x="225"/>
        <n x="314"/>
        <n x="237"/>
      </t>
    </mdx>
    <mdx n="0" f="v">
      <t c="3" si="227">
        <n x="225"/>
        <n x="339"/>
        <n x="237"/>
      </t>
    </mdx>
    <mdx n="0" f="v">
      <t c="3" si="227">
        <n x="225"/>
        <n x="324"/>
        <n x="237"/>
      </t>
    </mdx>
    <mdx n="0" f="v">
      <t c="3" si="227">
        <n x="225"/>
        <n x="312"/>
        <n x="237"/>
      </t>
    </mdx>
    <mdx n="0" f="v">
      <t c="3" si="227">
        <n x="225"/>
        <n x="310"/>
        <n x="237"/>
      </t>
    </mdx>
    <mdx n="0" f="v">
      <t c="3" si="227">
        <n x="225"/>
        <n x="308"/>
        <n x="237"/>
      </t>
    </mdx>
    <mdx n="0" f="v">
      <t c="3" si="227">
        <n x="225"/>
        <n x="306"/>
        <n x="237"/>
      </t>
    </mdx>
    <mdx n="0" f="v">
      <t c="3" si="227">
        <n x="225"/>
        <n x="305"/>
        <n x="237"/>
      </t>
    </mdx>
    <mdx n="0" f="v">
      <t c="3" si="227">
        <n x="225"/>
        <n x="323"/>
        <n x="237"/>
      </t>
    </mdx>
    <mdx n="0" f="v">
      <t c="3" si="227">
        <n x="225"/>
        <n x="291"/>
        <n x="237"/>
      </t>
    </mdx>
    <mdx n="0" f="v">
      <t c="3" si="227">
        <n x="225"/>
        <n x="303"/>
        <n x="237"/>
      </t>
    </mdx>
    <mdx n="0" f="v">
      <t c="3" si="227">
        <n x="225"/>
        <n x="352"/>
        <n x="237"/>
      </t>
    </mdx>
    <mdx n="0" f="v">
      <t c="3" si="227">
        <n x="225"/>
        <n x="302"/>
        <n x="237"/>
      </t>
    </mdx>
    <mdx n="0" f="v">
      <t c="3" si="227">
        <n x="225"/>
        <n x="342"/>
        <n x="237"/>
      </t>
    </mdx>
    <mdx n="0" f="v">
      <t c="3" si="227">
        <n x="225"/>
        <n x="332"/>
        <n x="237"/>
      </t>
    </mdx>
    <mdx n="0" f="v">
      <t c="3" si="227">
        <n x="225"/>
        <n x="331"/>
        <n x="237"/>
      </t>
    </mdx>
    <mdx n="0" f="v">
      <t c="3" si="227">
        <n x="225"/>
        <n x="349"/>
        <n x="237"/>
      </t>
    </mdx>
    <mdx n="0" f="v">
      <t c="3" si="227">
        <n x="225"/>
        <n x="553"/>
        <n x="237"/>
      </t>
    </mdx>
    <mdx n="0" f="v">
      <t c="3" si="227">
        <n x="225"/>
        <n x="330"/>
        <n x="237"/>
      </t>
    </mdx>
    <mdx n="0" f="v">
      <t c="3" si="227">
        <n x="225"/>
        <n x="351"/>
        <n x="237"/>
      </t>
    </mdx>
    <mdx n="0" f="v">
      <t c="3" si="227">
        <n x="225"/>
        <n x="554"/>
        <n x="237"/>
      </t>
    </mdx>
    <mdx n="0" f="v">
      <t c="3" si="227">
        <n x="225"/>
        <n x="298"/>
        <n x="237"/>
      </t>
    </mdx>
    <mdx n="0" f="v">
      <t c="3" si="227">
        <n x="225"/>
        <n x="552"/>
        <n x="237"/>
      </t>
    </mdx>
    <mdx n="0" f="v">
      <t c="3" si="227">
        <n x="225"/>
        <n x="589"/>
        <n x="237"/>
      </t>
    </mdx>
    <mdx n="0" f="v">
      <t c="3" si="227">
        <n x="225"/>
        <n x="344"/>
        <n x="237"/>
      </t>
    </mdx>
    <mdx n="0" f="v">
      <t c="3" si="227">
        <n x="225"/>
        <n x="325"/>
        <n x="237"/>
      </t>
    </mdx>
    <mdx n="0" f="v">
      <t c="3" si="227">
        <n x="225"/>
        <n x="313"/>
        <n x="237"/>
      </t>
    </mdx>
    <mdx n="0" f="v">
      <t c="3" si="227">
        <n x="225"/>
        <n x="335"/>
        <n x="237"/>
      </t>
    </mdx>
    <mdx n="0" f="v">
      <t c="3" si="227">
        <n x="225"/>
        <n x="309"/>
        <n x="237"/>
      </t>
    </mdx>
    <mdx n="0" f="v">
      <t c="3" si="227">
        <n x="225"/>
        <n x="334"/>
        <n x="237"/>
      </t>
    </mdx>
    <mdx n="0" f="v">
      <t c="3" si="227">
        <n x="225"/>
        <n x="343"/>
        <n x="237"/>
      </t>
    </mdx>
    <mdx n="0" f="v">
      <t c="3" si="227">
        <n x="225"/>
        <n x="279"/>
        <n x="237"/>
      </t>
    </mdx>
    <mdx n="0" f="v">
      <t c="3" si="227">
        <n x="225"/>
        <n x="557"/>
        <n x="237"/>
      </t>
    </mdx>
    <mdx n="0" f="v">
      <t c="3" si="227">
        <n x="225"/>
        <n x="551"/>
        <n x="237"/>
      </t>
    </mdx>
    <mdx n="0" f="v">
      <t c="3" si="227">
        <n x="225"/>
        <n x="333"/>
        <n x="237"/>
      </t>
    </mdx>
    <mdx n="0" f="v">
      <t c="3" si="227">
        <n x="225"/>
        <n x="550"/>
        <n x="237"/>
      </t>
    </mdx>
    <mdx n="0" f="v">
      <t c="3" si="227">
        <n x="225"/>
        <n x="549"/>
        <n x="237"/>
      </t>
    </mdx>
    <mdx n="0" f="v">
      <t c="3" si="227">
        <n x="225"/>
        <n x="558"/>
        <n x="237"/>
      </t>
    </mdx>
    <mdx n="0" f="v">
      <t c="3" si="227">
        <n x="225"/>
        <n x="559"/>
        <n x="237"/>
      </t>
    </mdx>
    <mdx n="0" f="v">
      <t c="3" si="227">
        <n x="225"/>
        <n x="560"/>
        <n x="237"/>
      </t>
    </mdx>
    <mdx n="0" f="v">
      <t c="3" si="227">
        <n x="225"/>
        <n x="561"/>
        <n x="237"/>
      </t>
    </mdx>
    <mdx n="0" f="v">
      <t c="3" si="227">
        <n x="225"/>
        <n x="562"/>
        <n x="237"/>
      </t>
    </mdx>
    <mdx n="0" f="v">
      <t c="3" si="227">
        <n x="225"/>
        <n x="300"/>
        <n x="237"/>
      </t>
    </mdx>
    <mdx n="0" f="v">
      <t c="3" si="227">
        <n x="225"/>
        <n x="591"/>
        <n x="237"/>
      </t>
    </mdx>
    <mdx n="0" f="v">
      <t c="3" si="227">
        <n x="225"/>
        <n x="354"/>
        <n x="237"/>
      </t>
    </mdx>
    <mdx n="0" f="v">
      <t c="3" si="227">
        <n x="225"/>
        <n x="575"/>
        <n x="237"/>
      </t>
    </mdx>
    <mdx n="0" f="v">
      <t c="3" si="227">
        <n x="225"/>
        <n x="576"/>
        <n x="237"/>
      </t>
    </mdx>
    <mdx n="0" f="v">
      <t c="3" si="227">
        <n x="225"/>
        <n x="577"/>
        <n x="237"/>
      </t>
    </mdx>
    <mdx n="0" f="v">
      <t c="3" si="227">
        <n x="225"/>
        <n x="578"/>
        <n x="237"/>
      </t>
    </mdx>
    <mdx n="0" f="v">
      <t c="3" si="227">
        <n x="225"/>
        <n x="579"/>
        <n x="237"/>
      </t>
    </mdx>
    <mdx n="0" f="v">
      <t c="3" si="227">
        <n x="225"/>
        <n x="353"/>
        <n x="237"/>
      </t>
    </mdx>
    <mdx n="0" f="v">
      <t c="3" si="227">
        <n x="225"/>
        <n x="347"/>
        <n x="237"/>
      </t>
    </mdx>
    <mdx n="0" f="v">
      <t c="3" si="227">
        <n x="225"/>
        <n x="569"/>
        <n x="237"/>
      </t>
    </mdx>
    <mdx n="0" f="v">
      <t c="3" si="227">
        <n x="225"/>
        <n x="590"/>
        <n x="237"/>
      </t>
    </mdx>
    <mdx n="0" f="v">
      <t c="3" si="227">
        <n x="225"/>
        <n x="601"/>
        <n x="237"/>
      </t>
    </mdx>
    <mdx n="0" f="v">
      <t c="3" si="227">
        <n x="225"/>
        <n x="592"/>
        <n x="237"/>
      </t>
    </mdx>
    <mdx n="0" f="v">
      <t c="3" si="227">
        <n x="225"/>
        <n x="341"/>
        <n x="237"/>
      </t>
    </mdx>
    <mdx n="0" f="v">
      <t c="3" si="227">
        <n x="225"/>
        <n x="296"/>
        <n x="237"/>
      </t>
    </mdx>
    <mdx n="0" f="v">
      <t c="3" si="227">
        <n x="225"/>
        <n x="295"/>
        <n x="237"/>
      </t>
    </mdx>
    <mdx n="0" f="v">
      <t c="3" si="227">
        <n x="225"/>
        <n x="563"/>
        <n x="237"/>
      </t>
    </mdx>
    <mdx n="0" f="v">
      <t c="3" si="227">
        <n x="225"/>
        <n x="564"/>
        <n x="237"/>
      </t>
    </mdx>
    <mdx n="0" f="v">
      <t c="3" si="227">
        <n x="225"/>
        <n x="565"/>
        <n x="237"/>
      </t>
    </mdx>
    <mdx n="0" f="v">
      <t c="3" si="227">
        <n x="225"/>
        <n x="566"/>
        <n x="237"/>
      </t>
    </mdx>
    <mdx n="0" f="v">
      <t c="3" si="227">
        <n x="225"/>
        <n x="567"/>
        <n x="237"/>
      </t>
    </mdx>
    <mdx n="0" f="v">
      <t c="3" si="227">
        <n x="225"/>
        <n x="568"/>
        <n x="237"/>
      </t>
    </mdx>
    <mdx n="0" f="v">
      <t c="3" si="227">
        <n x="225"/>
        <n x="646"/>
        <n x="237"/>
      </t>
    </mdx>
    <mdx n="0" f="v">
      <t c="3" si="227">
        <n x="225"/>
        <n x="593"/>
        <n x="237"/>
      </t>
    </mdx>
    <mdx n="0" f="v">
      <t c="3" si="227">
        <n x="225"/>
        <n x="594"/>
        <n x="237"/>
      </t>
    </mdx>
    <mdx n="0" f="v">
      <t c="3" si="227">
        <n x="225"/>
        <n x="595"/>
        <n x="237"/>
      </t>
    </mdx>
    <mdx n="0" f="v">
      <t c="3" si="227">
        <n x="225"/>
        <n x="596"/>
        <n x="237"/>
      </t>
    </mdx>
    <mdx n="0" f="v">
      <t c="3" si="227">
        <n x="225"/>
        <n x="584"/>
        <n x="237"/>
      </t>
    </mdx>
    <mdx n="0" f="v">
      <t c="3" si="227">
        <n x="225"/>
        <n x="609"/>
        <n x="237"/>
      </t>
    </mdx>
    <mdx n="0" f="v">
      <t c="3" si="227">
        <n x="225"/>
        <n x="598"/>
        <n x="237"/>
      </t>
    </mdx>
    <mdx n="0" f="v">
      <t c="3" si="227">
        <n x="225"/>
        <n x="585"/>
        <n x="237"/>
      </t>
    </mdx>
    <mdx n="0" f="v">
      <t c="3" si="227">
        <n x="225"/>
        <n x="340"/>
        <n x="237"/>
      </t>
    </mdx>
    <mdx n="0" f="v">
      <t c="3" si="227">
        <n x="225"/>
        <n x="571"/>
        <n x="237"/>
      </t>
    </mdx>
    <mdx n="0" f="v">
      <t c="3" si="227">
        <n x="225"/>
        <n x="572"/>
        <n x="237"/>
      </t>
    </mdx>
    <mdx n="0" f="v">
      <t c="3" si="227">
        <n x="225"/>
        <n x="580"/>
        <n x="237"/>
      </t>
    </mdx>
    <mdx n="0" f="v">
      <t c="3" si="227">
        <n x="225"/>
        <n x="573"/>
        <n x="237"/>
      </t>
    </mdx>
    <mdx n="0" f="v">
      <t c="3" si="227">
        <n x="225"/>
        <n x="581"/>
        <n x="237"/>
      </t>
    </mdx>
    <mdx n="0" f="v">
      <t c="3" si="227">
        <n x="225"/>
        <n x="583"/>
        <n x="237"/>
      </t>
    </mdx>
    <mdx n="0" f="v">
      <t c="3" si="227">
        <n x="225"/>
        <n x="555"/>
        <n x="237"/>
      </t>
    </mdx>
    <mdx n="0" f="v">
      <t c="3" si="227">
        <n x="225"/>
        <n x="570"/>
        <n x="237"/>
      </t>
    </mdx>
    <mdx n="0" f="v">
      <t c="3" si="227">
        <n x="225"/>
        <n x="574"/>
        <n x="237"/>
      </t>
    </mdx>
    <mdx n="0" f="v">
      <t c="3" si="227">
        <n x="225"/>
        <n x="588"/>
        <n x="237"/>
      </t>
    </mdx>
    <mdx n="0" f="v">
      <t c="3" si="227">
        <n x="225"/>
        <n x="597"/>
        <n x="237"/>
      </t>
    </mdx>
    <mdx n="0" f="v">
      <t c="3" si="227">
        <n x="225"/>
        <n x="613"/>
        <n x="237"/>
      </t>
    </mdx>
    <mdx n="0" f="v">
      <t c="3" si="227">
        <n x="225"/>
        <n x="615"/>
        <n x="237"/>
      </t>
    </mdx>
    <mdx n="0" f="v">
      <t c="3" si="227">
        <n x="225"/>
        <n x="616"/>
        <n x="237"/>
      </t>
    </mdx>
    <mdx n="0" f="v">
      <t c="3" si="227">
        <n x="225"/>
        <n x="644"/>
        <n x="237"/>
      </t>
    </mdx>
    <mdx n="0" f="v">
      <t c="3" si="227">
        <n x="225"/>
        <n x="645"/>
        <n x="237"/>
      </t>
    </mdx>
    <mdx n="0" f="v">
      <t c="3" si="227">
        <n x="225"/>
        <n x="610"/>
        <n x="237"/>
      </t>
    </mdx>
    <mdx n="0" f="v">
      <t c="3" si="227">
        <n x="225"/>
        <n x="611"/>
        <n x="237"/>
      </t>
    </mdx>
    <mdx n="0" f="v">
      <t c="3" si="227">
        <n x="225"/>
        <n x="612"/>
        <n x="237"/>
      </t>
    </mdx>
    <mdx n="0" f="v">
      <t c="3" si="227">
        <n x="225"/>
        <n x="617"/>
        <n x="237"/>
      </t>
    </mdx>
    <mdx n="0" f="v">
      <t c="3" si="227">
        <n x="225"/>
        <n x="618"/>
        <n x="237"/>
      </t>
    </mdx>
    <mdx n="0" f="v">
      <t c="3" si="227">
        <n x="225"/>
        <n x="599"/>
        <n x="237"/>
      </t>
    </mdx>
    <mdx n="0" f="v">
      <t c="3" si="227">
        <n x="225"/>
        <n x="582"/>
        <n x="237"/>
      </t>
    </mdx>
    <mdx n="0" f="v">
      <t c="3" si="227">
        <n x="225"/>
        <n x="586"/>
        <n x="237"/>
      </t>
    </mdx>
    <mdx n="0" f="v">
      <t c="3" si="227">
        <n x="225"/>
        <n x="600"/>
        <n x="237"/>
      </t>
    </mdx>
    <mdx n="0" f="v">
      <t c="3" si="227">
        <n x="225"/>
        <n x="587"/>
        <n x="237"/>
      </t>
    </mdx>
    <mdx n="0" f="v">
      <t c="3" si="227">
        <n x="225"/>
        <n x="602"/>
        <n x="237"/>
      </t>
    </mdx>
    <mdx n="0" f="v">
      <t c="3" si="227">
        <n x="225"/>
        <n x="603"/>
        <n x="237"/>
      </t>
    </mdx>
    <mdx n="0" f="v">
      <t c="3" si="227">
        <n x="225"/>
        <n x="604"/>
        <n x="237"/>
      </t>
    </mdx>
    <mdx n="0" f="v">
      <t c="3" si="227">
        <n x="225"/>
        <n x="605"/>
        <n x="237"/>
      </t>
    </mdx>
    <mdx n="0" f="v">
      <t c="3" si="227">
        <n x="225"/>
        <n x="619"/>
        <n x="237"/>
      </t>
    </mdx>
    <mdx n="0" f="v">
      <t c="3" si="227">
        <n x="225"/>
        <n x="639"/>
        <n x="237"/>
      </t>
    </mdx>
    <mdx n="0" f="v">
      <t c="3" si="227">
        <n x="225"/>
        <n x="608"/>
        <n x="237"/>
      </t>
    </mdx>
    <mdx n="0" f="v">
      <t c="3" si="227">
        <n x="225"/>
        <n x="614"/>
        <n x="237"/>
      </t>
    </mdx>
    <mdx n="0" f="v">
      <t c="3" si="227">
        <n x="225"/>
        <n x="635"/>
        <n x="237"/>
      </t>
    </mdx>
    <mdx n="0" f="v">
      <t c="3" si="227">
        <n x="225"/>
        <n x="636"/>
        <n x="237"/>
      </t>
    </mdx>
    <mdx n="0" f="v">
      <t c="3" si="227">
        <n x="225"/>
        <n x="637"/>
        <n x="237"/>
      </t>
    </mdx>
    <mdx n="0" f="v">
      <t c="3" si="227">
        <n x="225"/>
        <n x="628"/>
        <n x="237"/>
      </t>
    </mdx>
    <mdx n="0" f="v">
      <t c="3" si="227">
        <n x="225"/>
        <n x="606"/>
        <n x="237"/>
      </t>
    </mdx>
    <mdx n="0" f="v">
      <t c="3" si="227">
        <n x="225"/>
        <n x="625"/>
        <n x="237"/>
      </t>
    </mdx>
    <mdx n="0" f="v">
      <t c="3" si="227">
        <n x="225"/>
        <n x="633"/>
        <n x="237"/>
      </t>
    </mdx>
    <mdx n="0" f="v">
      <t c="3" si="227">
        <n x="225"/>
        <n x="627"/>
        <n x="237"/>
      </t>
    </mdx>
    <mdx n="0" f="v">
      <t c="3" si="227">
        <n x="225"/>
        <n x="643"/>
        <n x="237"/>
      </t>
    </mdx>
    <mdx n="0" f="v">
      <t c="3" si="227">
        <n x="225"/>
        <n x="620"/>
        <n x="237"/>
      </t>
    </mdx>
    <mdx n="0" f="v">
      <t c="3" si="227">
        <n x="225"/>
        <n x="621"/>
        <n x="237"/>
      </t>
    </mdx>
    <mdx n="0" f="v">
      <t c="3" si="227">
        <n x="225"/>
        <n x="622"/>
        <n x="237"/>
      </t>
    </mdx>
    <mdx n="0" f="v">
      <t c="3" si="227">
        <n x="225"/>
        <n x="623"/>
        <n x="237"/>
      </t>
    </mdx>
    <mdx n="0" f="v">
      <t c="3" si="227">
        <n x="225"/>
        <n x="624"/>
        <n x="237"/>
      </t>
    </mdx>
    <mdx n="0" f="v">
      <t c="3" si="227">
        <n x="225"/>
        <n x="632"/>
        <n x="237"/>
      </t>
    </mdx>
    <mdx n="0" f="v">
      <t c="3" si="227">
        <n x="225"/>
        <n x="647"/>
        <n x="237"/>
      </t>
    </mdx>
    <mdx n="0" f="v">
      <t c="3" si="227">
        <n x="225"/>
        <n x="648"/>
        <n x="237"/>
      </t>
    </mdx>
    <mdx n="0" f="v">
      <t c="3" si="227">
        <n x="225"/>
        <n x="649"/>
        <n x="237"/>
      </t>
    </mdx>
    <mdx n="0" f="v">
      <t c="3" si="227">
        <n x="225"/>
        <n x="650"/>
        <n x="237"/>
      </t>
    </mdx>
    <mdx n="0" f="v">
      <t c="3" si="227">
        <n x="225"/>
        <n x="651"/>
        <n x="237"/>
      </t>
    </mdx>
    <mdx n="0" f="v">
      <t c="3" si="227">
        <n x="225"/>
        <n x="652"/>
        <n x="237"/>
      </t>
    </mdx>
    <mdx n="0" f="v">
      <t c="3" si="227">
        <n x="225"/>
        <n x="653"/>
        <n x="237"/>
      </t>
    </mdx>
    <mdx n="0" f="v">
      <t c="3" si="227">
        <n x="225"/>
        <n x="654"/>
        <n x="237"/>
      </t>
    </mdx>
    <mdx n="0" f="v">
      <t c="3" si="227">
        <n x="225"/>
        <n x="641"/>
        <n x="237"/>
      </t>
    </mdx>
    <mdx n="0" f="v">
      <t c="3" si="227">
        <n x="225"/>
        <n x="640"/>
        <n x="237"/>
      </t>
    </mdx>
    <mdx n="0" f="v">
      <t c="3" si="227">
        <n x="225"/>
        <n x="630"/>
        <n x="237"/>
      </t>
    </mdx>
    <mdx n="0" f="v">
      <t c="3" si="227">
        <n x="225"/>
        <n x="607"/>
        <n x="237"/>
      </t>
    </mdx>
    <mdx n="0" f="v">
      <t c="3" si="227">
        <n x="225"/>
        <n x="629"/>
        <n x="237"/>
      </t>
    </mdx>
    <mdx n="0" f="v">
      <t c="3" si="227">
        <n x="225"/>
        <n x="626"/>
        <n x="237"/>
      </t>
    </mdx>
    <mdx n="0" f="v">
      <t c="3" si="227">
        <n x="225"/>
        <n x="631"/>
        <n x="237"/>
      </t>
    </mdx>
    <mdx n="0" f="v">
      <t c="3" si="227">
        <n x="225"/>
        <n x="634"/>
        <n x="237"/>
      </t>
    </mdx>
    <mdx n="0" f="v">
      <t c="3" si="227">
        <n x="225"/>
        <n x="638"/>
        <n x="237"/>
      </t>
    </mdx>
    <mdx n="0" f="v">
      <t c="3" si="227">
        <n x="225"/>
        <n x="655"/>
        <n x="237"/>
      </t>
    </mdx>
    <mdx n="0" f="v">
      <t c="3" si="227">
        <n x="225"/>
        <n x="642"/>
        <n x="237"/>
      </t>
    </mdx>
    <mdx n="0" f="v">
      <t c="3" si="227">
        <n x="225"/>
        <n x="322"/>
        <n x="46"/>
      </t>
    </mdx>
    <mdx n="0" f="v">
      <t c="3" si="227">
        <n x="225"/>
        <n x="338"/>
        <n x="46"/>
      </t>
    </mdx>
    <mdx n="0" f="v">
      <t c="3" si="227">
        <n x="225"/>
        <n x="320"/>
        <n x="46"/>
      </t>
    </mdx>
    <mdx n="0" f="v">
      <t c="3" si="227">
        <n x="225"/>
        <n x="319"/>
        <n x="46"/>
      </t>
    </mdx>
    <mdx n="0" f="v">
      <t c="3" si="227">
        <n x="225"/>
        <n x="318"/>
        <n x="46"/>
      </t>
    </mdx>
    <mdx n="0" f="v">
      <t c="3" si="227">
        <n x="225"/>
        <n x="337"/>
        <n x="46"/>
      </t>
    </mdx>
    <mdx n="0" f="v">
      <t c="3" si="227">
        <n x="225"/>
        <n x="345"/>
        <n x="46"/>
      </t>
    </mdx>
    <mdx n="0" f="v">
      <t c="3" si="227">
        <n x="225"/>
        <n x="336"/>
        <n x="46"/>
      </t>
    </mdx>
    <mdx n="0" f="v">
      <t c="3" si="227">
        <n x="225"/>
        <n x="317"/>
        <n x="46"/>
      </t>
    </mdx>
    <mdx n="0" f="v">
      <t c="3" si="227">
        <n x="225"/>
        <n x="321"/>
        <n x="46"/>
      </t>
    </mdx>
    <mdx n="0" f="v">
      <t c="3" si="227">
        <n x="225"/>
        <n x="282"/>
        <n x="46"/>
      </t>
    </mdx>
    <mdx n="0" f="v">
      <t c="3" si="227">
        <n x="225"/>
        <n x="315"/>
        <n x="46"/>
      </t>
    </mdx>
    <mdx n="0" f="v">
      <t c="3" si="227">
        <n x="225"/>
        <n x="314"/>
        <n x="46"/>
      </t>
    </mdx>
    <mdx n="0" f="v">
      <t c="3" si="227">
        <n x="225"/>
        <n x="339"/>
        <n x="46"/>
      </t>
    </mdx>
    <mdx n="0" f="v">
      <t c="3" si="227">
        <n x="225"/>
        <n x="324"/>
        <n x="46"/>
      </t>
    </mdx>
    <mdx n="0" f="v">
      <t c="3" si="227">
        <n x="225"/>
        <n x="312"/>
        <n x="46"/>
      </t>
    </mdx>
    <mdx n="0" f="v">
      <t c="3" si="227">
        <n x="225"/>
        <n x="310"/>
        <n x="46"/>
      </t>
    </mdx>
    <mdx n="0" f="v">
      <t c="3" si="227">
        <n x="225"/>
        <n x="308"/>
        <n x="46"/>
      </t>
    </mdx>
    <mdx n="0" f="v">
      <t c="3" si="227">
        <n x="225"/>
        <n x="306"/>
        <n x="46"/>
      </t>
    </mdx>
    <mdx n="0" f="v">
      <t c="3" si="227">
        <n x="225"/>
        <n x="305"/>
        <n x="46"/>
      </t>
    </mdx>
    <mdx n="0" f="v">
      <t c="3" si="227">
        <n x="225"/>
        <n x="323"/>
        <n x="46"/>
      </t>
    </mdx>
    <mdx n="0" f="v">
      <t c="3" si="227">
        <n x="225"/>
        <n x="291"/>
        <n x="46"/>
      </t>
    </mdx>
    <mdx n="0" f="v">
      <t c="3" si="227">
        <n x="225"/>
        <n x="303"/>
        <n x="46"/>
      </t>
    </mdx>
    <mdx n="0" f="v">
      <t c="3" si="227">
        <n x="225"/>
        <n x="352"/>
        <n x="46"/>
      </t>
    </mdx>
    <mdx n="0" f="v">
      <t c="3" si="227">
        <n x="225"/>
        <n x="302"/>
        <n x="46"/>
      </t>
    </mdx>
    <mdx n="0" f="v">
      <t c="3" si="227">
        <n x="225"/>
        <n x="342"/>
        <n x="46"/>
      </t>
    </mdx>
    <mdx n="0" f="v">
      <t c="3" si="227">
        <n x="225"/>
        <n x="332"/>
        <n x="46"/>
      </t>
    </mdx>
    <mdx n="0" f="v">
      <t c="3" si="227">
        <n x="225"/>
        <n x="331"/>
        <n x="46"/>
      </t>
    </mdx>
    <mdx n="0" f="v">
      <t c="3" si="227">
        <n x="225"/>
        <n x="349"/>
        <n x="46"/>
      </t>
    </mdx>
    <mdx n="0" f="v">
      <t c="3" si="227">
        <n x="225"/>
        <n x="553"/>
        <n x="46"/>
      </t>
    </mdx>
    <mdx n="0" f="v">
      <t c="3" si="227">
        <n x="225"/>
        <n x="330"/>
        <n x="46"/>
      </t>
    </mdx>
    <mdx n="0" f="v">
      <t c="3" si="227">
        <n x="225"/>
        <n x="351"/>
        <n x="46"/>
      </t>
    </mdx>
    <mdx n="0" f="v">
      <t c="3" si="227">
        <n x="225"/>
        <n x="554"/>
        <n x="46"/>
      </t>
    </mdx>
    <mdx n="0" f="v">
      <t c="3" si="227">
        <n x="225"/>
        <n x="556"/>
        <n x="46"/>
      </t>
    </mdx>
    <mdx n="0" f="v">
      <t c="3" si="227">
        <n x="225"/>
        <n x="300"/>
        <n x="46"/>
      </t>
    </mdx>
    <mdx n="0" f="v">
      <t c="3" si="227">
        <n x="225"/>
        <n x="589"/>
        <n x="46"/>
      </t>
    </mdx>
    <mdx n="0" f="v">
      <t c="3" si="227">
        <n x="225"/>
        <n x="344"/>
        <n x="46"/>
      </t>
    </mdx>
    <mdx n="0" f="v">
      <t c="3" si="227">
        <n x="225"/>
        <n x="325"/>
        <n x="46"/>
      </t>
    </mdx>
    <mdx n="0" f="v">
      <t c="3" si="227">
        <n x="225"/>
        <n x="313"/>
        <n x="46"/>
      </t>
    </mdx>
    <mdx n="0" f="v">
      <t c="3" si="227">
        <n x="225"/>
        <n x="335"/>
        <n x="46"/>
      </t>
    </mdx>
    <mdx n="0" f="v">
      <t c="3" si="227">
        <n x="225"/>
        <n x="309"/>
        <n x="46"/>
      </t>
    </mdx>
    <mdx n="0" f="v">
      <t c="3" si="227">
        <n x="225"/>
        <n x="334"/>
        <n x="46"/>
      </t>
    </mdx>
    <mdx n="0" f="v">
      <t c="3" si="227">
        <n x="225"/>
        <n x="343"/>
        <n x="46"/>
      </t>
    </mdx>
    <mdx n="0" f="v">
      <t c="3" si="227">
        <n x="225"/>
        <n x="279"/>
        <n x="46"/>
      </t>
    </mdx>
    <mdx n="0" f="v">
      <t c="3" si="227">
        <n x="225"/>
        <n x="557"/>
        <n x="46"/>
      </t>
    </mdx>
    <mdx n="0" f="v">
      <t c="3" si="227">
        <n x="225"/>
        <n x="551"/>
        <n x="46"/>
      </t>
    </mdx>
    <mdx n="0" f="v">
      <t c="3" si="227">
        <n x="225"/>
        <n x="333"/>
        <n x="46"/>
      </t>
    </mdx>
    <mdx n="0" f="v">
      <t c="3" si="227">
        <n x="225"/>
        <n x="550"/>
        <n x="46"/>
      </t>
    </mdx>
    <mdx n="0" f="v">
      <t c="3" si="227">
        <n x="225"/>
        <n x="549"/>
        <n x="46"/>
      </t>
    </mdx>
    <mdx n="0" f="v">
      <t c="3" si="227">
        <n x="225"/>
        <n x="558"/>
        <n x="46"/>
      </t>
    </mdx>
    <mdx n="0" f="v">
      <t c="3" si="227">
        <n x="225"/>
        <n x="559"/>
        <n x="46"/>
      </t>
    </mdx>
    <mdx n="0" f="v">
      <t c="3" si="227">
        <n x="225"/>
        <n x="560"/>
        <n x="46"/>
      </t>
    </mdx>
    <mdx n="0" f="v">
      <t c="3" si="227">
        <n x="225"/>
        <n x="561"/>
        <n x="46"/>
      </t>
    </mdx>
    <mdx n="0" f="v">
      <t c="3" si="227">
        <n x="225"/>
        <n x="562"/>
        <n x="46"/>
      </t>
    </mdx>
    <mdx n="0" f="v">
      <t c="3" si="227">
        <n x="225"/>
        <n x="298"/>
        <n x="46"/>
      </t>
    </mdx>
    <mdx n="0" f="v">
      <t c="3" si="227">
        <n x="225"/>
        <n x="591"/>
        <n x="46"/>
      </t>
    </mdx>
    <mdx n="0" f="v">
      <t c="3" si="227">
        <n x="225"/>
        <n x="552"/>
        <n x="46"/>
      </t>
    </mdx>
    <mdx n="0" f="v">
      <t c="3" si="227">
        <n x="225"/>
        <n x="592"/>
        <n x="46"/>
      </t>
    </mdx>
    <mdx n="0" f="v">
      <t c="3" si="227">
        <n x="225"/>
        <n x="354"/>
        <n x="46"/>
      </t>
    </mdx>
    <mdx n="0" f="v">
      <t c="3" si="227">
        <n x="225"/>
        <n x="575"/>
        <n x="46"/>
      </t>
    </mdx>
    <mdx n="0" f="v">
      <t c="3" si="227">
        <n x="225"/>
        <n x="576"/>
        <n x="46"/>
      </t>
    </mdx>
    <mdx n="0" f="v">
      <t c="3" si="227">
        <n x="225"/>
        <n x="577"/>
        <n x="46"/>
      </t>
    </mdx>
    <mdx n="0" f="v">
      <t c="3" si="227">
        <n x="225"/>
        <n x="578"/>
        <n x="46"/>
      </t>
    </mdx>
    <mdx n="0" f="v">
      <t c="3" si="227">
        <n x="225"/>
        <n x="579"/>
        <n x="46"/>
      </t>
    </mdx>
    <mdx n="0" f="v">
      <t c="3" si="227">
        <n x="225"/>
        <n x="353"/>
        <n x="46"/>
      </t>
    </mdx>
    <mdx n="0" f="v">
      <t c="3" si="227">
        <n x="225"/>
        <n x="347"/>
        <n x="46"/>
      </t>
    </mdx>
    <mdx n="0" f="v">
      <t c="3" si="227">
        <n x="225"/>
        <n x="590"/>
        <n x="46"/>
      </t>
    </mdx>
    <mdx n="0" f="v">
      <t c="3" si="227">
        <n x="225"/>
        <n x="569"/>
        <n x="46"/>
      </t>
    </mdx>
    <mdx n="0" f="v">
      <t c="3" si="227">
        <n x="225"/>
        <n x="341"/>
        <n x="46"/>
      </t>
    </mdx>
    <mdx n="0" f="v">
      <t c="3" si="227">
        <n x="225"/>
        <n x="296"/>
        <n x="46"/>
      </t>
    </mdx>
    <mdx n="0" f="v">
      <t c="3" si="227">
        <n x="225"/>
        <n x="295"/>
        <n x="46"/>
      </t>
    </mdx>
    <mdx n="0" f="v">
      <t c="3" si="227">
        <n x="225"/>
        <n x="563"/>
        <n x="46"/>
      </t>
    </mdx>
    <mdx n="0" f="v">
      <t c="3" si="227">
        <n x="225"/>
        <n x="564"/>
        <n x="46"/>
      </t>
    </mdx>
    <mdx n="0" f="v">
      <t c="3" si="227">
        <n x="225"/>
        <n x="565"/>
        <n x="46"/>
      </t>
    </mdx>
    <mdx n="0" f="v">
      <t c="3" si="227">
        <n x="225"/>
        <n x="566"/>
        <n x="46"/>
      </t>
    </mdx>
    <mdx n="0" f="v">
      <t c="3" si="227">
        <n x="225"/>
        <n x="567"/>
        <n x="46"/>
      </t>
    </mdx>
    <mdx n="0" f="v">
      <t c="3" si="227">
        <n x="225"/>
        <n x="568"/>
        <n x="46"/>
      </t>
    </mdx>
    <mdx n="0" f="v">
      <t c="3" si="227">
        <n x="225"/>
        <n x="588"/>
        <n x="46"/>
      </t>
    </mdx>
    <mdx n="0" f="v">
      <t c="3" si="227">
        <n x="225"/>
        <n x="598"/>
        <n x="46"/>
      </t>
    </mdx>
    <mdx n="0" f="v">
      <t c="3" si="227">
        <n x="225"/>
        <n x="593"/>
        <n x="46"/>
      </t>
    </mdx>
    <mdx n="0" f="v">
      <t c="3" si="227">
        <n x="225"/>
        <n x="594"/>
        <n x="46"/>
      </t>
    </mdx>
    <mdx n="0" f="v">
      <t c="3" si="227">
        <n x="225"/>
        <n x="595"/>
        <n x="46"/>
      </t>
    </mdx>
    <mdx n="0" f="v">
      <t c="3" si="227">
        <n x="225"/>
        <n x="596"/>
        <n x="46"/>
      </t>
    </mdx>
    <mdx n="0" f="v">
      <t c="3" si="227">
        <n x="225"/>
        <n x="597"/>
        <n x="46"/>
      </t>
    </mdx>
    <mdx n="0" f="v">
      <t c="3" si="227">
        <n x="225"/>
        <n x="618"/>
        <n x="46"/>
      </t>
    </mdx>
    <mdx n="0" f="v">
      <t c="3" si="227">
        <n x="225"/>
        <n x="601"/>
        <n x="46"/>
      </t>
    </mdx>
    <mdx n="0" f="v">
      <t c="3" si="227">
        <n x="225"/>
        <n x="609"/>
        <n x="46"/>
      </t>
    </mdx>
    <mdx n="0" f="v">
      <t c="3" si="227">
        <n x="225"/>
        <n x="340"/>
        <n x="46"/>
      </t>
    </mdx>
    <mdx n="0" f="v">
      <t c="3" si="227">
        <n x="225"/>
        <n x="571"/>
        <n x="46"/>
      </t>
    </mdx>
    <mdx n="0" f="v">
      <t c="3" si="227">
        <n x="225"/>
        <n x="572"/>
        <n x="46"/>
      </t>
    </mdx>
    <mdx n="0" f="v">
      <t c="3" si="227">
        <n x="225"/>
        <n x="580"/>
        <n x="46"/>
      </t>
    </mdx>
    <mdx n="0" f="v">
      <t c="3" si="227">
        <n x="225"/>
        <n x="573"/>
        <n x="46"/>
      </t>
    </mdx>
    <mdx n="0" f="v">
      <t c="3" si="227">
        <n x="225"/>
        <n x="581"/>
        <n x="46"/>
      </t>
    </mdx>
    <mdx n="0" f="v">
      <t c="3" si="227">
        <n x="225"/>
        <n x="583"/>
        <n x="46"/>
      </t>
    </mdx>
    <mdx n="0" f="v">
      <t c="3" si="227">
        <n x="225"/>
        <n x="555"/>
        <n x="46"/>
      </t>
    </mdx>
    <mdx n="0" f="v">
      <t c="3" si="227">
        <n x="225"/>
        <n x="570"/>
        <n x="46"/>
      </t>
    </mdx>
    <mdx n="0" f="v">
      <t c="3" si="227">
        <n x="225"/>
        <n x="574"/>
        <n x="46"/>
      </t>
    </mdx>
    <mdx n="0" f="v">
      <t c="3" si="227">
        <n x="225"/>
        <n x="584"/>
        <n x="46"/>
      </t>
    </mdx>
    <mdx n="0" f="v">
      <t c="3" si="227">
        <n x="225"/>
        <n x="585"/>
        <n x="46"/>
      </t>
    </mdx>
    <mdx n="0" f="v">
      <t c="3" si="227">
        <n x="225"/>
        <n x="619"/>
        <n x="46"/>
      </t>
    </mdx>
    <mdx n="0" f="v">
      <t c="3" si="227">
        <n x="225"/>
        <n x="613"/>
        <n x="46"/>
      </t>
    </mdx>
    <mdx n="0" f="v">
      <t c="3" si="227">
        <n x="225"/>
        <n x="610"/>
        <n x="46"/>
      </t>
    </mdx>
    <mdx n="0" f="v">
      <t c="3" si="227">
        <n x="225"/>
        <n x="611"/>
        <n x="46"/>
      </t>
    </mdx>
    <mdx n="0" f="v">
      <t c="3" si="227">
        <n x="225"/>
        <n x="612"/>
        <n x="46"/>
      </t>
    </mdx>
    <mdx n="0" f="v">
      <t c="3" si="227">
        <n x="225"/>
        <n x="615"/>
        <n x="46"/>
      </t>
    </mdx>
    <mdx n="0" f="v">
      <t c="3" si="227">
        <n x="225"/>
        <n x="616"/>
        <n x="46"/>
      </t>
    </mdx>
    <mdx n="0" f="v">
      <t c="3" si="227">
        <n x="225"/>
        <n x="627"/>
        <n x="46"/>
      </t>
    </mdx>
    <mdx n="0" f="v">
      <t c="3" si="227">
        <n x="225"/>
        <n x="599"/>
        <n x="46"/>
      </t>
    </mdx>
    <mdx n="0" f="v">
      <t c="3" si="227">
        <n x="225"/>
        <n x="582"/>
        <n x="46"/>
      </t>
    </mdx>
    <mdx n="0" f="v">
      <t c="3" si="227">
        <n x="225"/>
        <n x="586"/>
        <n x="46"/>
      </t>
    </mdx>
    <mdx n="0" f="v">
      <t c="3" si="227">
        <n x="225"/>
        <n x="600"/>
        <n x="46"/>
      </t>
    </mdx>
    <mdx n="0" f="v">
      <t c="3" si="227">
        <n x="225"/>
        <n x="587"/>
        <n x="46"/>
      </t>
    </mdx>
    <mdx n="0" f="v">
      <t c="3" si="227">
        <n x="225"/>
        <n x="602"/>
        <n x="46"/>
      </t>
    </mdx>
    <mdx n="0" f="v">
      <t c="3" si="227">
        <n x="225"/>
        <n x="603"/>
        <n x="46"/>
      </t>
    </mdx>
    <mdx n="0" f="v">
      <t c="3" si="227">
        <n x="225"/>
        <n x="604"/>
        <n x="46"/>
      </t>
    </mdx>
    <mdx n="0" f="v">
      <t c="3" si="227">
        <n x="225"/>
        <n x="605"/>
        <n x="46"/>
      </t>
    </mdx>
    <mdx n="0" f="v">
      <t c="3" si="227">
        <n x="225"/>
        <n x="617"/>
        <n x="46"/>
      </t>
    </mdx>
    <mdx n="0" f="v">
      <t c="3" si="227">
        <n x="225"/>
        <n x="646"/>
        <n x="46"/>
      </t>
    </mdx>
    <mdx n="0" f="v">
      <t c="3" si="227">
        <n x="225"/>
        <n x="632"/>
        <n x="46"/>
      </t>
    </mdx>
    <mdx n="0" f="v">
      <t c="3" si="227">
        <n x="225"/>
        <n x="633"/>
        <n x="46"/>
      </t>
    </mdx>
    <mdx n="0" f="v">
      <t c="3" si="227">
        <n x="225"/>
        <n x="643"/>
        <n x="46"/>
      </t>
    </mdx>
    <mdx n="0" f="v">
      <t c="3" si="227">
        <n x="225"/>
        <n x="608"/>
        <n x="46"/>
      </t>
    </mdx>
    <mdx n="0" f="v">
      <t c="3" si="227">
        <n x="225"/>
        <n x="614"/>
        <n x="46"/>
      </t>
    </mdx>
    <mdx n="0" f="v">
      <t c="3" si="227">
        <n x="225"/>
        <n x="635"/>
        <n x="46"/>
      </t>
    </mdx>
    <mdx n="0" f="v">
      <t c="3" si="227">
        <n x="225"/>
        <n x="636"/>
        <n x="46"/>
      </t>
    </mdx>
    <mdx n="0" f="v">
      <t c="3" si="227">
        <n x="225"/>
        <n x="637"/>
        <n x="46"/>
      </t>
    </mdx>
    <mdx n="0" f="v">
      <t c="3" si="227">
        <n x="225"/>
        <n x="639"/>
        <n x="46"/>
      </t>
    </mdx>
    <mdx n="0" f="v">
      <t c="3" si="227">
        <n x="225"/>
        <n x="644"/>
        <n x="46"/>
      </t>
    </mdx>
    <mdx n="0" f="v">
      <t c="3" si="227">
        <n x="225"/>
        <n x="606"/>
        <n x="46"/>
      </t>
    </mdx>
    <mdx n="0" f="v">
      <t c="3" si="227">
        <n x="225"/>
        <n x="645"/>
        <n x="46"/>
      </t>
    </mdx>
    <mdx n="0" f="v">
      <t c="3" si="227">
        <n x="225"/>
        <n x="620"/>
        <n x="46"/>
      </t>
    </mdx>
    <mdx n="0" f="v">
      <t c="3" si="227">
        <n x="225"/>
        <n x="621"/>
        <n x="46"/>
      </t>
    </mdx>
    <mdx n="0" f="v">
      <t c="3" si="227">
        <n x="225"/>
        <n x="622"/>
        <n x="46"/>
      </t>
    </mdx>
    <mdx n="0" f="v">
      <t c="3" si="227">
        <n x="225"/>
        <n x="623"/>
        <n x="46"/>
      </t>
    </mdx>
    <mdx n="0" f="v">
      <t c="3" si="227">
        <n x="225"/>
        <n x="624"/>
        <n x="46"/>
      </t>
    </mdx>
    <mdx n="0" f="v">
      <t c="3" si="227">
        <n x="225"/>
        <n x="625"/>
        <n x="46"/>
      </t>
    </mdx>
    <mdx n="0" f="v">
      <t c="3" si="227">
        <n x="225"/>
        <n x="628"/>
        <n x="46"/>
      </t>
    </mdx>
    <mdx n="0" f="v">
      <t c="3" si="227">
        <n x="225"/>
        <n x="647"/>
        <n x="46"/>
      </t>
    </mdx>
    <mdx n="0" f="v">
      <t c="3" si="227">
        <n x="225"/>
        <n x="648"/>
        <n x="46"/>
      </t>
    </mdx>
    <mdx n="0" f="v">
      <t c="3" si="227">
        <n x="225"/>
        <n x="649"/>
        <n x="46"/>
      </t>
    </mdx>
    <mdx n="0" f="v">
      <t c="3" si="227">
        <n x="225"/>
        <n x="650"/>
        <n x="46"/>
      </t>
    </mdx>
    <mdx n="0" f="v">
      <t c="3" si="227">
        <n x="225"/>
        <n x="651"/>
        <n x="46"/>
      </t>
    </mdx>
    <mdx n="0" f="v">
      <t c="3" si="227">
        <n x="225"/>
        <n x="652"/>
        <n x="46"/>
      </t>
    </mdx>
    <mdx n="0" f="v">
      <t c="3" si="227">
        <n x="225"/>
        <n x="653"/>
        <n x="46"/>
      </t>
    </mdx>
    <mdx n="0" f="v">
      <t c="3" si="227">
        <n x="225"/>
        <n x="654"/>
        <n x="46"/>
      </t>
    </mdx>
    <mdx n="0" f="v">
      <t c="3" si="227">
        <n x="225"/>
        <n x="641"/>
        <n x="46"/>
      </t>
    </mdx>
    <mdx n="0" f="v">
      <t c="3" si="227">
        <n x="225"/>
        <n x="640"/>
        <n x="46"/>
      </t>
    </mdx>
    <mdx n="0" f="v">
      <t c="3" si="227">
        <n x="225"/>
        <n x="630"/>
        <n x="46"/>
      </t>
    </mdx>
    <mdx n="0" f="v">
      <t c="3" si="227">
        <n x="225"/>
        <n x="607"/>
        <n x="46"/>
      </t>
    </mdx>
    <mdx n="0" f="v">
      <t c="3" si="227">
        <n x="225"/>
        <n x="629"/>
        <n x="46"/>
      </t>
    </mdx>
    <mdx n="0" f="v">
      <t c="3" si="227">
        <n x="225"/>
        <n x="626"/>
        <n x="46"/>
      </t>
    </mdx>
    <mdx n="0" f="v">
      <t c="3" si="227">
        <n x="225"/>
        <n x="631"/>
        <n x="46"/>
      </t>
    </mdx>
    <mdx n="0" f="v">
      <t c="3" si="227">
        <n x="225"/>
        <n x="634"/>
        <n x="46"/>
      </t>
    </mdx>
    <mdx n="0" f="v">
      <t c="3" si="227">
        <n x="225"/>
        <n x="638"/>
        <n x="46"/>
      </t>
    </mdx>
    <mdx n="0" f="v">
      <t c="3" si="227">
        <n x="225"/>
        <n x="655"/>
        <n x="46"/>
      </t>
    </mdx>
    <mdx n="0" f="v">
      <t c="3" si="227">
        <n x="225"/>
        <n x="642"/>
        <n x="46"/>
      </t>
    </mdx>
    <mdx n="0" f="v">
      <t c="3" si="227">
        <n x="225"/>
        <n x="322"/>
        <n x="233"/>
      </t>
    </mdx>
    <mdx n="0" f="v">
      <t c="3" si="227">
        <n x="225"/>
        <n x="338"/>
        <n x="233"/>
      </t>
    </mdx>
    <mdx n="0" f="v">
      <t c="3" si="227">
        <n x="225"/>
        <n x="320"/>
        <n x="233"/>
      </t>
    </mdx>
    <mdx n="0" f="v">
      <t c="3" si="227">
        <n x="225"/>
        <n x="319"/>
        <n x="233"/>
      </t>
    </mdx>
    <mdx n="0" f="v">
      <t c="3" si="227">
        <n x="225"/>
        <n x="318"/>
        <n x="233"/>
      </t>
    </mdx>
    <mdx n="0" f="v">
      <t c="3" si="227">
        <n x="225"/>
        <n x="337"/>
        <n x="233"/>
      </t>
    </mdx>
    <mdx n="0" f="v">
      <t c="3" si="227">
        <n x="225"/>
        <n x="345"/>
        <n x="233"/>
      </t>
    </mdx>
    <mdx n="0" f="v">
      <t c="3" si="227">
        <n x="225"/>
        <n x="336"/>
        <n x="233"/>
      </t>
    </mdx>
    <mdx n="0" f="v">
      <t c="3" si="227">
        <n x="225"/>
        <n x="317"/>
        <n x="233"/>
      </t>
    </mdx>
    <mdx n="0" f="v">
      <t c="3" si="227">
        <n x="225"/>
        <n x="321"/>
        <n x="233"/>
      </t>
    </mdx>
    <mdx n="0" f="v">
      <t c="3" si="227">
        <n x="225"/>
        <n x="282"/>
        <n x="233"/>
      </t>
    </mdx>
    <mdx n="0" f="v">
      <t c="3" si="227">
        <n x="225"/>
        <n x="315"/>
        <n x="233"/>
      </t>
    </mdx>
    <mdx n="0" f="v">
      <t c="3" si="227">
        <n x="225"/>
        <n x="314"/>
        <n x="233"/>
      </t>
    </mdx>
    <mdx n="0" f="v">
      <t c="3" si="227">
        <n x="225"/>
        <n x="339"/>
        <n x="233"/>
      </t>
    </mdx>
    <mdx n="0" f="v">
      <t c="3" si="227">
        <n x="225"/>
        <n x="324"/>
        <n x="233"/>
      </t>
    </mdx>
    <mdx n="0" f="v">
      <t c="3" si="227">
        <n x="225"/>
        <n x="312"/>
        <n x="233"/>
      </t>
    </mdx>
    <mdx n="0" f="v">
      <t c="3" si="227">
        <n x="225"/>
        <n x="310"/>
        <n x="233"/>
      </t>
    </mdx>
    <mdx n="0" f="v">
      <t c="3" si="227">
        <n x="225"/>
        <n x="308"/>
        <n x="233"/>
      </t>
    </mdx>
    <mdx n="0" f="v">
      <t c="3" si="227">
        <n x="225"/>
        <n x="306"/>
        <n x="233"/>
      </t>
    </mdx>
    <mdx n="0" f="v">
      <t c="3" si="227">
        <n x="225"/>
        <n x="305"/>
        <n x="233"/>
      </t>
    </mdx>
    <mdx n="0" f="v">
      <t c="3" si="227">
        <n x="225"/>
        <n x="323"/>
        <n x="233"/>
      </t>
    </mdx>
    <mdx n="0" f="v">
      <t c="3" si="227">
        <n x="225"/>
        <n x="291"/>
        <n x="233"/>
      </t>
    </mdx>
    <mdx n="0" f="v">
      <t c="3" si="227">
        <n x="225"/>
        <n x="303"/>
        <n x="233"/>
      </t>
    </mdx>
    <mdx n="0" f="v">
      <t c="3" si="227">
        <n x="225"/>
        <n x="352"/>
        <n x="233"/>
      </t>
    </mdx>
    <mdx n="0" f="v">
      <t c="3" si="227">
        <n x="225"/>
        <n x="302"/>
        <n x="233"/>
      </t>
    </mdx>
    <mdx n="0" f="v">
      <t c="3" si="227">
        <n x="225"/>
        <n x="342"/>
        <n x="233"/>
      </t>
    </mdx>
    <mdx n="0" f="v">
      <t c="3" si="227">
        <n x="225"/>
        <n x="332"/>
        <n x="233"/>
      </t>
    </mdx>
    <mdx n="0" f="v">
      <t c="3" si="227">
        <n x="225"/>
        <n x="331"/>
        <n x="233"/>
      </t>
    </mdx>
    <mdx n="0" f="v">
      <t c="3" si="227">
        <n x="225"/>
        <n x="349"/>
        <n x="233"/>
      </t>
    </mdx>
    <mdx n="0" f="v">
      <t c="3" si="227">
        <n x="225"/>
        <n x="553"/>
        <n x="233"/>
      </t>
    </mdx>
    <mdx n="0" f="v">
      <t c="3" si="227">
        <n x="225"/>
        <n x="330"/>
        <n x="233"/>
      </t>
    </mdx>
    <mdx n="0" f="v">
      <t c="3" si="227">
        <n x="225"/>
        <n x="351"/>
        <n x="233"/>
      </t>
    </mdx>
    <mdx n="0" f="v">
      <t c="3" si="227">
        <n x="225"/>
        <n x="554"/>
        <n x="233"/>
      </t>
    </mdx>
    <mdx n="0" f="v">
      <t c="3" si="227">
        <n x="225"/>
        <n x="298"/>
        <n x="233"/>
      </t>
    </mdx>
    <mdx n="0" f="v">
      <t c="3" si="227">
        <n x="225"/>
        <n x="569"/>
        <n x="233"/>
      </t>
    </mdx>
    <mdx n="0" f="v">
      <t c="3" si="227">
        <n x="225"/>
        <n x="589"/>
        <n x="233"/>
      </t>
    </mdx>
    <mdx n="0" f="v">
      <t c="3" si="227">
        <n x="225"/>
        <n x="552"/>
        <n x="233"/>
      </t>
    </mdx>
    <mdx n="0" f="v">
      <t c="3" si="227">
        <n x="225"/>
        <n x="556"/>
        <n x="233"/>
      </t>
    </mdx>
    <mdx n="0" f="v">
      <t c="3" si="227">
        <n x="225"/>
        <n x="344"/>
        <n x="233"/>
      </t>
    </mdx>
    <mdx n="0" f="v">
      <t c="3" si="227">
        <n x="225"/>
        <n x="325"/>
        <n x="233"/>
      </t>
    </mdx>
    <mdx n="0" f="v">
      <t c="3" si="227">
        <n x="225"/>
        <n x="313"/>
        <n x="233"/>
      </t>
    </mdx>
    <mdx n="0" f="v">
      <t c="3" si="227">
        <n x="225"/>
        <n x="335"/>
        <n x="233"/>
      </t>
    </mdx>
    <mdx n="0" f="v">
      <t c="3" si="227">
        <n x="225"/>
        <n x="309"/>
        <n x="233"/>
      </t>
    </mdx>
    <mdx n="0" f="v">
      <t c="3" si="227">
        <n x="225"/>
        <n x="334"/>
        <n x="233"/>
      </t>
    </mdx>
    <mdx n="0" f="v">
      <t c="3" si="227">
        <n x="225"/>
        <n x="343"/>
        <n x="233"/>
      </t>
    </mdx>
    <mdx n="0" f="v">
      <t c="3" si="227">
        <n x="225"/>
        <n x="279"/>
        <n x="233"/>
      </t>
    </mdx>
    <mdx n="0" f="v">
      <t c="3" si="227">
        <n x="225"/>
        <n x="557"/>
        <n x="233"/>
      </t>
    </mdx>
    <mdx n="0" f="v">
      <t c="3" si="227">
        <n x="225"/>
        <n x="551"/>
        <n x="233"/>
      </t>
    </mdx>
    <mdx n="0" f="v">
      <t c="3" si="227">
        <n x="225"/>
        <n x="333"/>
        <n x="233"/>
      </t>
    </mdx>
    <mdx n="0" f="v">
      <t c="3" si="227">
        <n x="225"/>
        <n x="550"/>
        <n x="233"/>
      </t>
    </mdx>
    <mdx n="0" f="v">
      <t c="3" si="227">
        <n x="225"/>
        <n x="549"/>
        <n x="233"/>
      </t>
    </mdx>
    <mdx n="0" f="v">
      <t c="3" si="227">
        <n x="225"/>
        <n x="558"/>
        <n x="233"/>
      </t>
    </mdx>
    <mdx n="0" f="v">
      <t c="3" si="227">
        <n x="225"/>
        <n x="559"/>
        <n x="233"/>
      </t>
    </mdx>
    <mdx n="0" f="v">
      <t c="3" si="227">
        <n x="225"/>
        <n x="560"/>
        <n x="233"/>
      </t>
    </mdx>
    <mdx n="0" f="v">
      <t c="3" si="227">
        <n x="225"/>
        <n x="561"/>
        <n x="233"/>
      </t>
    </mdx>
    <mdx n="0" f="v">
      <t c="3" si="227">
        <n x="225"/>
        <n x="562"/>
        <n x="233"/>
      </t>
    </mdx>
    <mdx n="0" f="v">
      <t c="3" si="227">
        <n x="225"/>
        <n x="591"/>
        <n x="233"/>
      </t>
    </mdx>
    <mdx n="0" f="v">
      <t c="3" si="227">
        <n x="225"/>
        <n x="300"/>
        <n x="233"/>
      </t>
    </mdx>
    <mdx n="0" f="v">
      <t c="3" si="227">
        <n x="225"/>
        <n x="601"/>
        <n x="233"/>
      </t>
    </mdx>
    <mdx n="0" f="v">
      <t c="3" si="227">
        <n x="225"/>
        <n x="592"/>
        <n x="233"/>
      </t>
    </mdx>
    <mdx n="0" f="v">
      <t c="3" si="227">
        <n x="225"/>
        <n x="354"/>
        <n x="233"/>
      </t>
    </mdx>
    <mdx n="0" f="v">
      <t c="3" si="227">
        <n x="225"/>
        <n x="575"/>
        <n x="233"/>
      </t>
    </mdx>
    <mdx n="0" f="v">
      <t c="3" si="227">
        <n x="225"/>
        <n x="576"/>
        <n x="233"/>
      </t>
    </mdx>
    <mdx n="0" f="v">
      <t c="3" si="227">
        <n x="225"/>
        <n x="577"/>
        <n x="233"/>
      </t>
    </mdx>
    <mdx n="0" f="v">
      <t c="3" si="227">
        <n x="225"/>
        <n x="578"/>
        <n x="233"/>
      </t>
    </mdx>
    <mdx n="0" f="v">
      <t c="3" si="227">
        <n x="225"/>
        <n x="579"/>
        <n x="233"/>
      </t>
    </mdx>
    <mdx n="0" f="v">
      <t c="3" si="227">
        <n x="225"/>
        <n x="353"/>
        <n x="233"/>
      </t>
    </mdx>
    <mdx n="0" f="v">
      <t c="3" si="227">
        <n x="225"/>
        <n x="347"/>
        <n x="233"/>
      </t>
    </mdx>
    <mdx n="0" f="v">
      <t c="3" si="227">
        <n x="225"/>
        <n x="590"/>
        <n x="233"/>
      </t>
    </mdx>
    <mdx n="0" f="v">
      <t c="3" si="227">
        <n x="225"/>
        <n x="341"/>
        <n x="233"/>
      </t>
    </mdx>
    <mdx n="0" f="v">
      <t c="3" si="227">
        <n x="225"/>
        <n x="296"/>
        <n x="233"/>
      </t>
    </mdx>
    <mdx n="0" f="v">
      <t c="3" si="227">
        <n x="225"/>
        <n x="295"/>
        <n x="233"/>
      </t>
    </mdx>
    <mdx n="0" f="v">
      <t c="3" si="227">
        <n x="225"/>
        <n x="563"/>
        <n x="233"/>
      </t>
    </mdx>
    <mdx n="0" f="v">
      <t c="3" si="227">
        <n x="225"/>
        <n x="564"/>
        <n x="233"/>
      </t>
    </mdx>
    <mdx n="0" f="v">
      <t c="3" si="227">
        <n x="225"/>
        <n x="565"/>
        <n x="233"/>
      </t>
    </mdx>
    <mdx n="0" f="v">
      <t c="3" si="227">
        <n x="225"/>
        <n x="566"/>
        <n x="233"/>
      </t>
    </mdx>
    <mdx n="0" f="v">
      <t c="3" si="227">
        <n x="225"/>
        <n x="567"/>
        <n x="233"/>
      </t>
    </mdx>
    <mdx n="0" f="v">
      <t c="3" si="227">
        <n x="225"/>
        <n x="568"/>
        <n x="233"/>
      </t>
    </mdx>
    <mdx n="0" f="v">
      <t c="3" si="227">
        <n x="225"/>
        <n x="585"/>
        <n x="233"/>
      </t>
    </mdx>
    <mdx n="0" f="v">
      <t c="3" si="227">
        <n x="225"/>
        <n x="593"/>
        <n x="233"/>
      </t>
    </mdx>
    <mdx n="0" f="v">
      <t c="3" si="227">
        <n x="225"/>
        <n x="594"/>
        <n x="233"/>
      </t>
    </mdx>
    <mdx n="0" f="v">
      <t c="3" si="227">
        <n x="225"/>
        <n x="595"/>
        <n x="233"/>
      </t>
    </mdx>
    <mdx n="0" f="v">
      <t c="3" si="227">
        <n x="225"/>
        <n x="596"/>
        <n x="233"/>
      </t>
    </mdx>
    <mdx n="0" f="v">
      <t c="3" si="227">
        <n x="225"/>
        <n x="588"/>
        <n x="233"/>
      </t>
    </mdx>
    <mdx n="0" f="v">
      <t c="3" si="227">
        <n x="225"/>
        <n x="584"/>
        <n x="233"/>
      </t>
    </mdx>
    <mdx n="0" f="v">
      <t c="3" si="227">
        <n x="225"/>
        <n x="340"/>
        <n x="233"/>
      </t>
    </mdx>
    <mdx n="0" f="v">
      <t c="3" si="227">
        <n x="225"/>
        <n x="571"/>
        <n x="233"/>
      </t>
    </mdx>
    <mdx n="0" f="v">
      <t c="3" si="227">
        <n x="225"/>
        <n x="572"/>
        <n x="233"/>
      </t>
    </mdx>
    <mdx n="0" f="v">
      <t c="3" si="227">
        <n x="225"/>
        <n x="580"/>
        <n x="233"/>
      </t>
    </mdx>
    <mdx n="0" f="v">
      <t c="3" si="227">
        <n x="225"/>
        <n x="573"/>
        <n x="233"/>
      </t>
    </mdx>
    <mdx n="0" f="v">
      <t c="3" si="227">
        <n x="225"/>
        <n x="581"/>
        <n x="233"/>
      </t>
    </mdx>
    <mdx n="0" f="v">
      <t c="3" si="227">
        <n x="225"/>
        <n x="583"/>
        <n x="233"/>
      </t>
    </mdx>
    <mdx n="0" f="v">
      <t c="3" si="227">
        <n x="225"/>
        <n x="555"/>
        <n x="233"/>
      </t>
    </mdx>
    <mdx n="0" f="v">
      <t c="3" si="227">
        <n x="225"/>
        <n x="570"/>
        <n x="233"/>
      </t>
    </mdx>
    <mdx n="0" f="v">
      <t c="3" si="227">
        <n x="225"/>
        <n x="574"/>
        <n x="233"/>
      </t>
    </mdx>
    <mdx n="0" f="v">
      <t c="3" si="227">
        <n x="225"/>
        <n x="597"/>
        <n x="233"/>
      </t>
    </mdx>
    <mdx n="0" f="v">
      <t c="3" si="227">
        <n x="225"/>
        <n x="609"/>
        <n x="233"/>
      </t>
    </mdx>
    <mdx n="0" f="v">
      <t c="3" si="227">
        <n x="225"/>
        <n x="598"/>
        <n x="233"/>
      </t>
    </mdx>
    <mdx n="0" f="v">
      <t c="3" si="227">
        <n x="225"/>
        <n x="617"/>
        <n x="233"/>
      </t>
    </mdx>
    <mdx n="0" f="v">
      <t c="3" si="227">
        <n x="225"/>
        <n x="606"/>
        <n x="233"/>
      </t>
    </mdx>
    <mdx n="0" f="v">
      <t c="3" si="227">
        <n x="225"/>
        <n x="618"/>
        <n x="233"/>
      </t>
    </mdx>
    <mdx n="0" f="v">
      <t c="3" si="227">
        <n x="225"/>
        <n x="610"/>
        <n x="233"/>
      </t>
    </mdx>
    <mdx n="0" f="v">
      <t c="3" si="227">
        <n x="225"/>
        <n x="611"/>
        <n x="233"/>
      </t>
    </mdx>
    <mdx n="0" f="v">
      <t c="3" si="227">
        <n x="225"/>
        <n x="612"/>
        <n x="233"/>
      </t>
    </mdx>
    <mdx n="0" f="v">
      <t c="3" si="227">
        <n x="225"/>
        <n x="619"/>
        <n x="233"/>
      </t>
    </mdx>
    <mdx n="0" f="v">
      <t c="3" si="227">
        <n x="225"/>
        <n x="613"/>
        <n x="233"/>
      </t>
    </mdx>
    <mdx n="0" f="v">
      <t c="3" si="227">
        <n x="225"/>
        <n x="615"/>
        <n x="233"/>
      </t>
    </mdx>
    <mdx n="0" f="v">
      <t c="3" si="227">
        <n x="225"/>
        <n x="616"/>
        <n x="233"/>
      </t>
    </mdx>
    <mdx n="0" f="v">
      <t c="3" si="227">
        <n x="225"/>
        <n x="646"/>
        <n x="233"/>
      </t>
    </mdx>
    <mdx n="0" f="v">
      <t c="3" si="227">
        <n x="225"/>
        <n x="599"/>
        <n x="233"/>
      </t>
    </mdx>
    <mdx n="0" f="v">
      <t c="3" si="227">
        <n x="225"/>
        <n x="582"/>
        <n x="233"/>
      </t>
    </mdx>
    <mdx n="0" f="v">
      <t c="3" si="227">
        <n x="225"/>
        <n x="586"/>
        <n x="233"/>
      </t>
    </mdx>
    <mdx n="0" f="v">
      <t c="3" si="227">
        <n x="225"/>
        <n x="600"/>
        <n x="233"/>
      </t>
    </mdx>
    <mdx n="0" f="v">
      <t c="3" si="227">
        <n x="225"/>
        <n x="587"/>
        <n x="233"/>
      </t>
    </mdx>
    <mdx n="0" f="v">
      <t c="3" si="227">
        <n x="225"/>
        <n x="602"/>
        <n x="233"/>
      </t>
    </mdx>
    <mdx n="0" f="v">
      <t c="3" si="227">
        <n x="225"/>
        <n x="603"/>
        <n x="233"/>
      </t>
    </mdx>
    <mdx n="0" f="v">
      <t c="3" si="227">
        <n x="225"/>
        <n x="604"/>
        <n x="233"/>
      </t>
    </mdx>
    <mdx n="0" f="v">
      <t c="3" si="227">
        <n x="225"/>
        <n x="605"/>
        <n x="233"/>
      </t>
    </mdx>
    <mdx n="0" f="v">
      <t c="3" si="227">
        <n x="225"/>
        <n x="644"/>
        <n x="233"/>
      </t>
    </mdx>
    <mdx n="0" f="v">
      <t c="3" si="227">
        <n x="225"/>
        <n x="625"/>
        <n x="233"/>
      </t>
    </mdx>
    <mdx n="0" f="v">
      <t c="3" si="227">
        <n x="225"/>
        <n x="627"/>
        <n x="233"/>
      </t>
    </mdx>
    <mdx n="0" f="v">
      <t c="3" si="227">
        <n x="225"/>
        <n x="608"/>
        <n x="233"/>
      </t>
    </mdx>
    <mdx n="0" f="v">
      <t c="3" si="227">
        <n x="225"/>
        <n x="614"/>
        <n x="233"/>
      </t>
    </mdx>
    <mdx n="0" f="v">
      <t c="3" si="227">
        <n x="225"/>
        <n x="635"/>
        <n x="233"/>
      </t>
    </mdx>
    <mdx n="0" f="v">
      <t c="3" si="227">
        <n x="225"/>
        <n x="636"/>
        <n x="233"/>
      </t>
    </mdx>
    <mdx n="0" f="v">
      <t c="3" si="227">
        <n x="225"/>
        <n x="637"/>
        <n x="233"/>
      </t>
    </mdx>
    <mdx n="0" f="v">
      <t c="3" si="227">
        <n x="225"/>
        <n x="632"/>
        <n x="233"/>
      </t>
    </mdx>
    <mdx n="0" f="v">
      <t c="3" si="227">
        <n x="225"/>
        <n x="628"/>
        <n x="233"/>
      </t>
    </mdx>
    <mdx n="0" f="v">
      <t c="3" si="227">
        <n x="225"/>
        <n x="645"/>
        <n x="233"/>
      </t>
    </mdx>
    <mdx n="0" f="v">
      <t c="3" si="227">
        <n x="225"/>
        <n x="639"/>
        <n x="233"/>
      </t>
    </mdx>
    <mdx n="0" f="v">
      <t c="3" si="227">
        <n x="225"/>
        <n x="633"/>
        <n x="233"/>
      </t>
    </mdx>
    <mdx n="0" f="v">
      <t c="3" si="227">
        <n x="225"/>
        <n x="643"/>
        <n x="233"/>
      </t>
    </mdx>
    <mdx n="0" f="v">
      <t c="3" si="227">
        <n x="225"/>
        <n x="620"/>
        <n x="233"/>
      </t>
    </mdx>
    <mdx n="0" f="v">
      <t c="3" si="227">
        <n x="225"/>
        <n x="621"/>
        <n x="233"/>
      </t>
    </mdx>
    <mdx n="0" f="v">
      <t c="3" si="227">
        <n x="225"/>
        <n x="622"/>
        <n x="233"/>
      </t>
    </mdx>
    <mdx n="0" f="v">
      <t c="3" si="227">
        <n x="225"/>
        <n x="623"/>
        <n x="233"/>
      </t>
    </mdx>
    <mdx n="0" f="v">
      <t c="3" si="227">
        <n x="225"/>
        <n x="624"/>
        <n x="233"/>
      </t>
    </mdx>
    <mdx n="0" f="v">
      <t c="3" si="227">
        <n x="225"/>
        <n x="647"/>
        <n x="233"/>
      </t>
    </mdx>
    <mdx n="0" f="v">
      <t c="3" si="227">
        <n x="225"/>
        <n x="648"/>
        <n x="233"/>
      </t>
    </mdx>
    <mdx n="0" f="v">
      <t c="3" si="227">
        <n x="225"/>
        <n x="649"/>
        <n x="233"/>
      </t>
    </mdx>
    <mdx n="0" f="v">
      <t c="3" si="227">
        <n x="225"/>
        <n x="650"/>
        <n x="233"/>
      </t>
    </mdx>
    <mdx n="0" f="v">
      <t c="3" si="227">
        <n x="225"/>
        <n x="651"/>
        <n x="233"/>
      </t>
    </mdx>
    <mdx n="0" f="v">
      <t c="3" si="227">
        <n x="225"/>
        <n x="652"/>
        <n x="233"/>
      </t>
    </mdx>
    <mdx n="0" f="v">
      <t c="3" si="227">
        <n x="225"/>
        <n x="653"/>
        <n x="233"/>
      </t>
    </mdx>
    <mdx n="0" f="v">
      <t c="3" si="227">
        <n x="225"/>
        <n x="654"/>
        <n x="233"/>
      </t>
    </mdx>
    <mdx n="0" f="v">
      <t c="3" si="227">
        <n x="225"/>
        <n x="641"/>
        <n x="233"/>
      </t>
    </mdx>
    <mdx n="0" f="v">
      <t c="3" si="227">
        <n x="225"/>
        <n x="640"/>
        <n x="233"/>
      </t>
    </mdx>
    <mdx n="0" f="v">
      <t c="3" si="227">
        <n x="225"/>
        <n x="630"/>
        <n x="233"/>
      </t>
    </mdx>
    <mdx n="0" f="v">
      <t c="3" si="227">
        <n x="225"/>
        <n x="607"/>
        <n x="233"/>
      </t>
    </mdx>
    <mdx n="0" f="v">
      <t c="3" si="227">
        <n x="225"/>
        <n x="629"/>
        <n x="233"/>
      </t>
    </mdx>
    <mdx n="0" f="v">
      <t c="3" si="227">
        <n x="225"/>
        <n x="626"/>
        <n x="233"/>
      </t>
    </mdx>
    <mdx n="0" f="v">
      <t c="3" si="227">
        <n x="225"/>
        <n x="631"/>
        <n x="233"/>
      </t>
    </mdx>
    <mdx n="0" f="v">
      <t c="3" si="227">
        <n x="225"/>
        <n x="634"/>
        <n x="233"/>
      </t>
    </mdx>
    <mdx n="0" f="v">
      <t c="3" si="227">
        <n x="225"/>
        <n x="638"/>
        <n x="233"/>
      </t>
    </mdx>
    <mdx n="0" f="v">
      <t c="3" si="227">
        <n x="225"/>
        <n x="655"/>
        <n x="233"/>
      </t>
    </mdx>
    <mdx n="0" f="v">
      <t c="3" si="227">
        <n x="225"/>
        <n x="642"/>
        <n x="233"/>
      </t>
    </mdx>
    <mdx n="0" f="v">
      <t c="3" si="227">
        <n x="225"/>
        <n x="322"/>
        <n x="144"/>
      </t>
    </mdx>
    <mdx n="0" f="v">
      <t c="3" si="227">
        <n x="225"/>
        <n x="338"/>
        <n x="144"/>
      </t>
    </mdx>
    <mdx n="0" f="v">
      <t c="3" si="227">
        <n x="225"/>
        <n x="320"/>
        <n x="144"/>
      </t>
    </mdx>
    <mdx n="0" f="v">
      <t c="3" si="227">
        <n x="225"/>
        <n x="319"/>
        <n x="144"/>
      </t>
    </mdx>
    <mdx n="0" f="v">
      <t c="3" si="227">
        <n x="225"/>
        <n x="318"/>
        <n x="144"/>
      </t>
    </mdx>
    <mdx n="0" f="v">
      <t c="3" si="227">
        <n x="225"/>
        <n x="337"/>
        <n x="144"/>
      </t>
    </mdx>
    <mdx n="0" f="v">
      <t c="3" si="227">
        <n x="225"/>
        <n x="345"/>
        <n x="144"/>
      </t>
    </mdx>
    <mdx n="0" f="v">
      <t c="3" si="227">
        <n x="225"/>
        <n x="336"/>
        <n x="144"/>
      </t>
    </mdx>
    <mdx n="0" f="v">
      <t c="3" si="227">
        <n x="225"/>
        <n x="317"/>
        <n x="144"/>
      </t>
    </mdx>
    <mdx n="0" f="v">
      <t c="3" si="227">
        <n x="225"/>
        <n x="344"/>
        <n x="144"/>
      </t>
    </mdx>
    <mdx n="0" f="v">
      <t c="3" si="227">
        <n x="225"/>
        <n x="321"/>
        <n x="144"/>
      </t>
    </mdx>
    <mdx n="0" f="v">
      <t c="3" si="227">
        <n x="225"/>
        <n x="282"/>
        <n x="144"/>
      </t>
    </mdx>
    <mdx n="0" f="v">
      <t c="3" si="227">
        <n x="225"/>
        <n x="315"/>
        <n x="144"/>
      </t>
    </mdx>
    <mdx n="0" f="v">
      <t c="3" si="227">
        <n x="225"/>
        <n x="314"/>
        <n x="144"/>
      </t>
    </mdx>
    <mdx n="0" f="v">
      <t c="3" si="227">
        <n x="225"/>
        <n x="339"/>
        <n x="144"/>
      </t>
    </mdx>
    <mdx n="0" f="v">
      <t c="3" si="227">
        <n x="225"/>
        <n x="324"/>
        <n x="144"/>
      </t>
    </mdx>
    <mdx n="0" f="v">
      <t c="3" si="227">
        <n x="225"/>
        <n x="312"/>
        <n x="144"/>
      </t>
    </mdx>
    <mdx n="0" f="v">
      <t c="3" si="227">
        <n x="225"/>
        <n x="310"/>
        <n x="144"/>
      </t>
    </mdx>
    <mdx n="0" f="v">
      <t c="3" si="227">
        <n x="225"/>
        <n x="308"/>
        <n x="144"/>
      </t>
    </mdx>
    <mdx n="0" f="v">
      <t c="3" si="227">
        <n x="225"/>
        <n x="306"/>
        <n x="144"/>
      </t>
    </mdx>
    <mdx n="0" f="v">
      <t c="3" si="227">
        <n x="225"/>
        <n x="305"/>
        <n x="144"/>
      </t>
    </mdx>
    <mdx n="0" f="v">
      <t c="3" si="227">
        <n x="225"/>
        <n x="323"/>
        <n x="144"/>
      </t>
    </mdx>
    <mdx n="0" f="v">
      <t c="3" si="227">
        <n x="225"/>
        <n x="291"/>
        <n x="144"/>
      </t>
    </mdx>
    <mdx n="0" f="v">
      <t c="3" si="227">
        <n x="225"/>
        <n x="303"/>
        <n x="144"/>
      </t>
    </mdx>
    <mdx n="0" f="v">
      <t c="3" si="227">
        <n x="225"/>
        <n x="352"/>
        <n x="144"/>
      </t>
    </mdx>
    <mdx n="0" f="v">
      <t c="3" si="227">
        <n x="225"/>
        <n x="302"/>
        <n x="144"/>
      </t>
    </mdx>
    <mdx n="0" f="v">
      <t c="3" si="227">
        <n x="225"/>
        <n x="342"/>
        <n x="144"/>
      </t>
    </mdx>
    <mdx n="0" f="v">
      <t c="3" si="227">
        <n x="225"/>
        <n x="332"/>
        <n x="144"/>
      </t>
    </mdx>
    <mdx n="0" f="v">
      <t c="3" si="227">
        <n x="225"/>
        <n x="331"/>
        <n x="144"/>
      </t>
    </mdx>
    <mdx n="0" f="v">
      <t c="3" si="227">
        <n x="225"/>
        <n x="349"/>
        <n x="144"/>
      </t>
    </mdx>
    <mdx n="0" f="v">
      <t c="3" si="227">
        <n x="225"/>
        <n x="553"/>
        <n x="144"/>
      </t>
    </mdx>
    <mdx n="0" f="v">
      <t c="3" si="227">
        <n x="225"/>
        <n x="330"/>
        <n x="144"/>
      </t>
    </mdx>
    <mdx n="0" f="v">
      <t c="3" si="227">
        <n x="225"/>
        <n x="351"/>
        <n x="144"/>
      </t>
    </mdx>
    <mdx n="0" f="v">
      <t c="3" si="227">
        <n x="225"/>
        <n x="554"/>
        <n x="144"/>
      </t>
    </mdx>
    <mdx n="0" f="v">
      <t c="3" si="227">
        <n x="225"/>
        <n x="589"/>
        <n x="144"/>
      </t>
    </mdx>
    <mdx n="0" f="v">
      <t c="3" si="227">
        <n x="225"/>
        <n x="300"/>
        <n x="144"/>
      </t>
    </mdx>
    <mdx n="0" f="v">
      <t c="3" si="227">
        <n x="225"/>
        <n x="591"/>
        <n x="144"/>
      </t>
    </mdx>
    <mdx n="0" f="v">
      <t c="3" si="227">
        <n x="225"/>
        <n x="325"/>
        <n x="144"/>
      </t>
    </mdx>
    <mdx n="0" f="v">
      <t c="3" si="227">
        <n x="225"/>
        <n x="313"/>
        <n x="144"/>
      </t>
    </mdx>
    <mdx n="0" f="v">
      <t c="3" si="227">
        <n x="225"/>
        <n x="335"/>
        <n x="144"/>
      </t>
    </mdx>
    <mdx n="0" f="v">
      <t c="3" si="227">
        <n x="225"/>
        <n x="309"/>
        <n x="144"/>
      </t>
    </mdx>
    <mdx n="0" f="v">
      <t c="3" si="227">
        <n x="225"/>
        <n x="334"/>
        <n x="144"/>
      </t>
    </mdx>
    <mdx n="0" f="v">
      <t c="3" si="227">
        <n x="225"/>
        <n x="343"/>
        <n x="144"/>
      </t>
    </mdx>
    <mdx n="0" f="v">
      <t c="3" si="227">
        <n x="225"/>
        <n x="279"/>
        <n x="144"/>
      </t>
    </mdx>
    <mdx n="0" f="v">
      <t c="3" si="227">
        <n x="225"/>
        <n x="557"/>
        <n x="144"/>
      </t>
    </mdx>
    <mdx n="0" f="v">
      <t c="3" si="227">
        <n x="225"/>
        <n x="551"/>
        <n x="144"/>
      </t>
    </mdx>
    <mdx n="0" f="v">
      <t c="3" si="227">
        <n x="225"/>
        <n x="333"/>
        <n x="144"/>
      </t>
    </mdx>
    <mdx n="0" f="v">
      <t c="3" si="227">
        <n x="225"/>
        <n x="550"/>
        <n x="144"/>
      </t>
    </mdx>
    <mdx n="0" f="v">
      <t c="3" si="227">
        <n x="225"/>
        <n x="549"/>
        <n x="144"/>
      </t>
    </mdx>
    <mdx n="0" f="v">
      <t c="3" si="227">
        <n x="225"/>
        <n x="558"/>
        <n x="144"/>
      </t>
    </mdx>
    <mdx n="0" f="v">
      <t c="3" si="227">
        <n x="225"/>
        <n x="559"/>
        <n x="144"/>
      </t>
    </mdx>
    <mdx n="0" f="v">
      <t c="3" si="227">
        <n x="225"/>
        <n x="560"/>
        <n x="144"/>
      </t>
    </mdx>
    <mdx n="0" f="v">
      <t c="3" si="227">
        <n x="225"/>
        <n x="561"/>
        <n x="144"/>
      </t>
    </mdx>
    <mdx n="0" f="v">
      <t c="3" si="227">
        <n x="225"/>
        <n x="562"/>
        <n x="144"/>
      </t>
    </mdx>
    <mdx n="0" f="v">
      <t c="3" si="227">
        <n x="225"/>
        <n x="298"/>
        <n x="144"/>
      </t>
    </mdx>
    <mdx n="0" f="v">
      <t c="3" si="227">
        <n x="225"/>
        <n x="556"/>
        <n x="144"/>
      </t>
    </mdx>
    <mdx n="0" f="v">
      <t c="3" si="227">
        <n x="225"/>
        <n x="552"/>
        <n x="144"/>
      </t>
    </mdx>
    <mdx n="0" f="v">
      <t c="3" si="227">
        <n x="225"/>
        <n x="569"/>
        <n x="144"/>
      </t>
    </mdx>
    <mdx n="0" f="v">
      <t c="3" si="227">
        <n x="225"/>
        <n x="609"/>
        <n x="144"/>
      </t>
    </mdx>
    <mdx n="0" f="v">
      <t c="3" si="227">
        <n x="225"/>
        <n x="354"/>
        <n x="144"/>
      </t>
    </mdx>
    <mdx n="0" f="v">
      <t c="3" si="227">
        <n x="225"/>
        <n x="575"/>
        <n x="144"/>
      </t>
    </mdx>
    <mdx n="0" f="v">
      <t c="3" si="227">
        <n x="225"/>
        <n x="576"/>
        <n x="144"/>
      </t>
    </mdx>
    <mdx n="0" f="v">
      <t c="3" si="227">
        <n x="225"/>
        <n x="577"/>
        <n x="144"/>
      </t>
    </mdx>
    <mdx n="0" f="v">
      <t c="3" si="227">
        <n x="225"/>
        <n x="578"/>
        <n x="144"/>
      </t>
    </mdx>
    <mdx n="0" f="v">
      <t c="3" si="227">
        <n x="225"/>
        <n x="579"/>
        <n x="144"/>
      </t>
    </mdx>
    <mdx n="0" f="v">
      <t c="3" si="227">
        <n x="225"/>
        <n x="353"/>
        <n x="144"/>
      </t>
    </mdx>
    <mdx n="0" f="v">
      <t c="3" si="227">
        <n x="225"/>
        <n x="347"/>
        <n x="144"/>
      </t>
    </mdx>
    <mdx n="0" f="v">
      <t c="3" si="227">
        <n x="225"/>
        <n x="590"/>
        <n x="144"/>
      </t>
    </mdx>
    <mdx n="0" f="v">
      <t c="3" si="227">
        <n x="225"/>
        <n x="592"/>
        <n x="144"/>
      </t>
    </mdx>
    <mdx n="0" f="v">
      <t c="3" si="227">
        <n x="225"/>
        <n x="341"/>
        <n x="144"/>
      </t>
    </mdx>
    <mdx n="0" f="v">
      <t c="3" si="227">
        <n x="225"/>
        <n x="296"/>
        <n x="144"/>
      </t>
    </mdx>
    <mdx n="0" f="v">
      <t c="3" si="227">
        <n x="225"/>
        <n x="295"/>
        <n x="144"/>
      </t>
    </mdx>
    <mdx n="0" f="v">
      <t c="3" si="227">
        <n x="225"/>
        <n x="563"/>
        <n x="144"/>
      </t>
    </mdx>
    <mdx n="0" f="v">
      <t c="3" si="227">
        <n x="225"/>
        <n x="564"/>
        <n x="144"/>
      </t>
    </mdx>
    <mdx n="0" f="v">
      <t c="3" si="227">
        <n x="225"/>
        <n x="565"/>
        <n x="144"/>
      </t>
    </mdx>
    <mdx n="0" f="v">
      <t c="3" si="227">
        <n x="225"/>
        <n x="566"/>
        <n x="144"/>
      </t>
    </mdx>
    <mdx n="0" f="v">
      <t c="3" si="227">
        <n x="225"/>
        <n x="567"/>
        <n x="144"/>
      </t>
    </mdx>
    <mdx n="0" f="v">
      <t c="3" si="227">
        <n x="225"/>
        <n x="568"/>
        <n x="144"/>
      </t>
    </mdx>
    <mdx n="0" f="v">
      <t c="3" si="227">
        <n x="225"/>
        <n x="593"/>
        <n x="144"/>
      </t>
    </mdx>
    <mdx n="0" f="v">
      <t c="3" si="227">
        <n x="225"/>
        <n x="594"/>
        <n x="144"/>
      </t>
    </mdx>
    <mdx n="0" f="v">
      <t c="3" si="227">
        <n x="225"/>
        <n x="595"/>
        <n x="144"/>
      </t>
    </mdx>
    <mdx n="0" f="v">
      <t c="3" si="227">
        <n x="225"/>
        <n x="596"/>
        <n x="144"/>
      </t>
    </mdx>
    <mdx n="0" f="v">
      <t c="3" si="227">
        <n x="225"/>
        <n x="597"/>
        <n x="144"/>
      </t>
    </mdx>
    <mdx n="0" f="v">
      <t c="3" si="227">
        <n x="225"/>
        <n x="585"/>
        <n x="144"/>
      </t>
    </mdx>
    <mdx n="0" f="v">
      <t c="3" si="227">
        <n x="225"/>
        <n x="616"/>
        <n x="144"/>
      </t>
    </mdx>
    <mdx n="0" f="v">
      <t c="3" si="227">
        <n x="225"/>
        <n x="588"/>
        <n x="144"/>
      </t>
    </mdx>
    <mdx n="0" f="v">
      <t c="3" si="227">
        <n x="225"/>
        <n x="601"/>
        <n x="144"/>
      </t>
    </mdx>
    <mdx n="0" f="v">
      <t c="3" si="227">
        <n x="225"/>
        <n x="598"/>
        <n x="144"/>
      </t>
    </mdx>
    <mdx n="0" f="v">
      <t c="3" si="227">
        <n x="225"/>
        <n x="340"/>
        <n x="144"/>
      </t>
    </mdx>
    <mdx n="0" f="v">
      <t c="3" si="227">
        <n x="225"/>
        <n x="571"/>
        <n x="144"/>
      </t>
    </mdx>
    <mdx n="0" f="v">
      <t c="3" si="227">
        <n x="225"/>
        <n x="572"/>
        <n x="144"/>
      </t>
    </mdx>
    <mdx n="0" f="v">
      <t c="3" si="227">
        <n x="225"/>
        <n x="580"/>
        <n x="144"/>
      </t>
    </mdx>
    <mdx n="0" f="v">
      <t c="3" si="227">
        <n x="225"/>
        <n x="573"/>
        <n x="144"/>
      </t>
    </mdx>
    <mdx n="0" f="v">
      <t c="3" si="227">
        <n x="225"/>
        <n x="581"/>
        <n x="144"/>
      </t>
    </mdx>
    <mdx n="0" f="v">
      <t c="3" si="227">
        <n x="225"/>
        <n x="583"/>
        <n x="144"/>
      </t>
    </mdx>
    <mdx n="0" f="v">
      <t c="3" si="227">
        <n x="225"/>
        <n x="555"/>
        <n x="144"/>
      </t>
    </mdx>
    <mdx n="0" f="v">
      <t c="3" si="227">
        <n x="225"/>
        <n x="570"/>
        <n x="144"/>
      </t>
    </mdx>
    <mdx n="0" f="v">
      <t c="3" si="227">
        <n x="225"/>
        <n x="574"/>
        <n x="144"/>
      </t>
    </mdx>
    <mdx n="0" f="v">
      <t c="3" si="227">
        <n x="225"/>
        <n x="584"/>
        <n x="144"/>
      </t>
    </mdx>
    <mdx n="0" f="v">
      <t c="3" si="227">
        <n x="225"/>
        <n x="610"/>
        <n x="144"/>
      </t>
    </mdx>
    <mdx n="0" f="v">
      <t c="3" si="227">
        <n x="225"/>
        <n x="611"/>
        <n x="144"/>
      </t>
    </mdx>
    <mdx n="0" f="v">
      <t c="3" si="227">
        <n x="225"/>
        <n x="612"/>
        <n x="144"/>
      </t>
    </mdx>
    <mdx n="0" f="v">
      <t c="3" si="227">
        <n x="225"/>
        <n x="617"/>
        <n x="144"/>
      </t>
    </mdx>
    <mdx n="0" f="v">
      <t c="3" si="227">
        <n x="225"/>
        <n x="618"/>
        <n x="144"/>
      </t>
    </mdx>
    <mdx n="0" f="v">
      <t c="3" si="227">
        <n x="225"/>
        <n x="619"/>
        <n x="144"/>
      </t>
    </mdx>
    <mdx n="0" f="v">
      <t c="3" si="227">
        <n x="225"/>
        <n x="646"/>
        <n x="144"/>
      </t>
    </mdx>
    <mdx n="0" f="v">
      <t c="3" si="227">
        <n x="225"/>
        <n x="613"/>
        <n x="144"/>
      </t>
    </mdx>
    <mdx n="0" f="v">
      <t c="3" si="227">
        <n x="225"/>
        <n x="599"/>
        <n x="144"/>
      </t>
    </mdx>
    <mdx n="0" f="v">
      <t c="3" si="227">
        <n x="225"/>
        <n x="582"/>
        <n x="144"/>
      </t>
    </mdx>
    <mdx n="0" f="v">
      <t c="3" si="227">
        <n x="225"/>
        <n x="586"/>
        <n x="144"/>
      </t>
    </mdx>
    <mdx n="0" f="v">
      <t c="3" si="227">
        <n x="225"/>
        <n x="600"/>
        <n x="144"/>
      </t>
    </mdx>
    <mdx n="0" f="v">
      <t c="3" si="227">
        <n x="225"/>
        <n x="587"/>
        <n x="144"/>
      </t>
    </mdx>
    <mdx n="0" f="v">
      <t c="3" si="227">
        <n x="225"/>
        <n x="602"/>
        <n x="144"/>
      </t>
    </mdx>
    <mdx n="0" f="v">
      <t c="3" si="227">
        <n x="225"/>
        <n x="603"/>
        <n x="144"/>
      </t>
    </mdx>
    <mdx n="0" f="v">
      <t c="3" si="227">
        <n x="225"/>
        <n x="604"/>
        <n x="144"/>
      </t>
    </mdx>
    <mdx n="0" f="v">
      <t c="3" si="227">
        <n x="225"/>
        <n x="605"/>
        <n x="144"/>
      </t>
    </mdx>
    <mdx n="0" f="v">
      <t c="3" si="227">
        <n x="225"/>
        <n x="615"/>
        <n x="144"/>
      </t>
    </mdx>
    <mdx n="0" f="v">
      <t c="3" si="227">
        <n x="225"/>
        <n x="633"/>
        <n x="144"/>
      </t>
    </mdx>
    <mdx n="0" f="v">
      <t c="3" si="227">
        <n x="225"/>
        <n x="606"/>
        <n x="144"/>
      </t>
    </mdx>
    <mdx n="0" f="v">
      <t c="3" si="227">
        <n x="225"/>
        <n x="643"/>
        <n x="144"/>
      </t>
    </mdx>
    <mdx n="0" f="v">
      <t c="3" si="227">
        <n x="225"/>
        <n x="645"/>
        <n x="144"/>
      </t>
    </mdx>
    <mdx n="0" f="v">
      <t c="3" si="227">
        <n x="225"/>
        <n x="608"/>
        <n x="144"/>
      </t>
    </mdx>
    <mdx n="0" f="v">
      <t c="3" si="227">
        <n x="225"/>
        <n x="614"/>
        <n x="144"/>
      </t>
    </mdx>
    <mdx n="0" f="v">
      <t c="3" si="227">
        <n x="225"/>
        <n x="635"/>
        <n x="144"/>
      </t>
    </mdx>
    <mdx n="0" f="v">
      <t c="3" si="227">
        <n x="225"/>
        <n x="636"/>
        <n x="144"/>
      </t>
    </mdx>
    <mdx n="0" f="v">
      <t c="3" si="227">
        <n x="225"/>
        <n x="637"/>
        <n x="144"/>
      </t>
    </mdx>
    <mdx n="0" f="v">
      <t c="3" si="227">
        <n x="225"/>
        <n x="625"/>
        <n x="144"/>
      </t>
    </mdx>
    <mdx n="0" f="v">
      <t c="3" si="227">
        <n x="225"/>
        <n x="627"/>
        <n x="144"/>
      </t>
    </mdx>
    <mdx n="0" f="v">
      <t c="3" si="227">
        <n x="225"/>
        <n x="644"/>
        <n x="144"/>
      </t>
    </mdx>
    <mdx n="0" f="v">
      <t c="3" si="227">
        <n x="225"/>
        <n x="632"/>
        <n x="144"/>
      </t>
    </mdx>
    <mdx n="0" f="v">
      <t c="3" si="227">
        <n x="225"/>
        <n x="620"/>
        <n x="144"/>
      </t>
    </mdx>
    <mdx n="0" f="v">
      <t c="3" si="227">
        <n x="225"/>
        <n x="621"/>
        <n x="144"/>
      </t>
    </mdx>
    <mdx n="0" f="v">
      <t c="3" si="227">
        <n x="225"/>
        <n x="622"/>
        <n x="144"/>
      </t>
    </mdx>
    <mdx n="0" f="v">
      <t c="3" si="227">
        <n x="225"/>
        <n x="623"/>
        <n x="144"/>
      </t>
    </mdx>
    <mdx n="0" f="v">
      <t c="3" si="227">
        <n x="225"/>
        <n x="624"/>
        <n x="144"/>
      </t>
    </mdx>
    <mdx n="0" f="v">
      <t c="3" si="227">
        <n x="225"/>
        <n x="639"/>
        <n x="144"/>
      </t>
    </mdx>
    <mdx n="0" f="v">
      <t c="3" si="227">
        <n x="225"/>
        <n x="628"/>
        <n x="144"/>
      </t>
    </mdx>
    <mdx n="0" f="v">
      <t c="3" si="227">
        <n x="225"/>
        <n x="647"/>
        <n x="144"/>
      </t>
    </mdx>
    <mdx n="0" f="v">
      <t c="3" si="227">
        <n x="225"/>
        <n x="648"/>
        <n x="144"/>
      </t>
    </mdx>
    <mdx n="0" f="v">
      <t c="3" si="227">
        <n x="225"/>
        <n x="649"/>
        <n x="144"/>
      </t>
    </mdx>
    <mdx n="0" f="v">
      <t c="3" si="227">
        <n x="225"/>
        <n x="650"/>
        <n x="144"/>
      </t>
    </mdx>
    <mdx n="0" f="v">
      <t c="3" si="227">
        <n x="225"/>
        <n x="651"/>
        <n x="144"/>
      </t>
    </mdx>
    <mdx n="0" f="v">
      <t c="3" si="227">
        <n x="225"/>
        <n x="652"/>
        <n x="144"/>
      </t>
    </mdx>
    <mdx n="0" f="v">
      <t c="3" si="227">
        <n x="225"/>
        <n x="653"/>
        <n x="144"/>
      </t>
    </mdx>
    <mdx n="0" f="v">
      <t c="3" si="227">
        <n x="225"/>
        <n x="654"/>
        <n x="144"/>
      </t>
    </mdx>
    <mdx n="0" f="v">
      <t c="3" si="227">
        <n x="225"/>
        <n x="641"/>
        <n x="144"/>
      </t>
    </mdx>
    <mdx n="0" f="v">
      <t c="3" si="227">
        <n x="225"/>
        <n x="640"/>
        <n x="144"/>
      </t>
    </mdx>
    <mdx n="0" f="v">
      <t c="3" si="227">
        <n x="225"/>
        <n x="630"/>
        <n x="144"/>
      </t>
    </mdx>
    <mdx n="0" f="v">
      <t c="3" si="227">
        <n x="225"/>
        <n x="607"/>
        <n x="144"/>
      </t>
    </mdx>
    <mdx n="0" f="v">
      <t c="3" si="227">
        <n x="225"/>
        <n x="629"/>
        <n x="144"/>
      </t>
    </mdx>
    <mdx n="0" f="v">
      <t c="3" si="227">
        <n x="225"/>
        <n x="626"/>
        <n x="144"/>
      </t>
    </mdx>
    <mdx n="0" f="v">
      <t c="3" si="227">
        <n x="225"/>
        <n x="631"/>
        <n x="144"/>
      </t>
    </mdx>
    <mdx n="0" f="v">
      <t c="3" si="227">
        <n x="225"/>
        <n x="634"/>
        <n x="144"/>
      </t>
    </mdx>
    <mdx n="0" f="v">
      <t c="3" si="227">
        <n x="225"/>
        <n x="638"/>
        <n x="144"/>
      </t>
    </mdx>
    <mdx n="0" f="v">
      <t c="3" si="227">
        <n x="225"/>
        <n x="655"/>
        <n x="144"/>
      </t>
    </mdx>
    <mdx n="0" f="v">
      <t c="3" si="227">
        <n x="225"/>
        <n x="642"/>
        <n x="144"/>
      </t>
    </mdx>
    <mdx n="0" f="v">
      <t c="3" si="227">
        <n x="225"/>
        <n x="338"/>
        <n x="146"/>
      </t>
    </mdx>
    <mdx n="0" f="v">
      <t c="3" si="227">
        <n x="225"/>
        <n x="320"/>
        <n x="146"/>
      </t>
    </mdx>
    <mdx n="0" f="v">
      <t c="3" si="227">
        <n x="225"/>
        <n x="319"/>
        <n x="146"/>
      </t>
    </mdx>
    <mdx n="0" f="v">
      <t c="3" si="227">
        <n x="225"/>
        <n x="318"/>
        <n x="146"/>
      </t>
    </mdx>
    <mdx n="0" f="v">
      <t c="3" si="227">
        <n x="225"/>
        <n x="337"/>
        <n x="146"/>
      </t>
    </mdx>
    <mdx n="0" f="v">
      <t c="3" si="227">
        <n x="225"/>
        <n x="345"/>
        <n x="146"/>
      </t>
    </mdx>
    <mdx n="0" f="v">
      <t c="3" si="227">
        <n x="225"/>
        <n x="336"/>
        <n x="146"/>
      </t>
    </mdx>
    <mdx n="0" f="v">
      <t c="3" si="227">
        <n x="225"/>
        <n x="317"/>
        <n x="146"/>
      </t>
    </mdx>
    <mdx n="0" f="v">
      <t c="3" si="227">
        <n x="225"/>
        <n x="344"/>
        <n x="146"/>
      </t>
    </mdx>
    <mdx n="0" f="v">
      <t c="3" si="227">
        <n x="225"/>
        <n x="589"/>
        <n x="146"/>
      </t>
    </mdx>
    <mdx n="0" f="v">
      <t c="3" si="227">
        <n x="225"/>
        <n x="322"/>
        <n x="146"/>
      </t>
    </mdx>
    <mdx n="0" f="v">
      <t c="3" si="227">
        <n x="225"/>
        <n x="321"/>
        <n x="146"/>
      </t>
    </mdx>
    <mdx n="0" f="v">
      <t c="3" si="227">
        <n x="225"/>
        <n x="556"/>
        <n x="146"/>
      </t>
    </mdx>
    <mdx n="0" f="v">
      <t c="3" si="227">
        <n x="225"/>
        <n x="282"/>
        <n x="146"/>
      </t>
    </mdx>
    <mdx n="0" f="v">
      <t c="3" si="227">
        <n x="225"/>
        <n x="315"/>
        <n x="146"/>
      </t>
    </mdx>
    <mdx n="0" f="v">
      <t c="3" si="227">
        <n x="225"/>
        <n x="314"/>
        <n x="146"/>
      </t>
    </mdx>
    <mdx n="0" f="v">
      <t c="3" si="227">
        <n x="225"/>
        <n x="339"/>
        <n x="146"/>
      </t>
    </mdx>
    <mdx n="0" f="v">
      <t c="3" si="227">
        <n x="225"/>
        <n x="324"/>
        <n x="146"/>
      </t>
    </mdx>
    <mdx n="0" f="v">
      <t c="3" si="227">
        <n x="225"/>
        <n x="312"/>
        <n x="146"/>
      </t>
    </mdx>
    <mdx n="0" f="v">
      <t c="3" si="227">
        <n x="225"/>
        <n x="310"/>
        <n x="146"/>
      </t>
    </mdx>
    <mdx n="0" f="v">
      <t c="3" si="227">
        <n x="225"/>
        <n x="308"/>
        <n x="146"/>
      </t>
    </mdx>
    <mdx n="0" f="v">
      <t c="3" si="227">
        <n x="225"/>
        <n x="306"/>
        <n x="146"/>
      </t>
    </mdx>
    <mdx n="0" f="v">
      <t c="3" si="227">
        <n x="225"/>
        <n x="305"/>
        <n x="146"/>
      </t>
    </mdx>
    <mdx n="0" f="v">
      <t c="3" si="227">
        <n x="225"/>
        <n x="323"/>
        <n x="146"/>
      </t>
    </mdx>
    <mdx n="0" f="v">
      <t c="3" si="227">
        <n x="225"/>
        <n x="291"/>
        <n x="146"/>
      </t>
    </mdx>
    <mdx n="0" f="v">
      <t c="3" si="227">
        <n x="225"/>
        <n x="303"/>
        <n x="146"/>
      </t>
    </mdx>
    <mdx n="0" f="v">
      <t c="3" si="227">
        <n x="225"/>
        <n x="352"/>
        <n x="146"/>
      </t>
    </mdx>
    <mdx n="0" f="v">
      <t c="3" si="227">
        <n x="225"/>
        <n x="302"/>
        <n x="146"/>
      </t>
    </mdx>
    <mdx n="0" f="v">
      <t c="3" si="227">
        <n x="225"/>
        <n x="342"/>
        <n x="146"/>
      </t>
    </mdx>
    <mdx n="0" f="v">
      <t c="3" si="227">
        <n x="225"/>
        <n x="332"/>
        <n x="146"/>
      </t>
    </mdx>
    <mdx n="0" f="v">
      <t c="3" si="227">
        <n x="225"/>
        <n x="331"/>
        <n x="146"/>
      </t>
    </mdx>
    <mdx n="0" f="v">
      <t c="3" si="227">
        <n x="225"/>
        <n x="349"/>
        <n x="146"/>
      </t>
    </mdx>
    <mdx n="0" f="v">
      <t c="3" si="227">
        <n x="225"/>
        <n x="553"/>
        <n x="146"/>
      </t>
    </mdx>
    <mdx n="0" f="v">
      <t c="3" si="227">
        <n x="225"/>
        <n x="330"/>
        <n x="146"/>
      </t>
    </mdx>
    <mdx n="0" f="v">
      <t c="3" si="227">
        <n x="225"/>
        <n x="351"/>
        <n x="146"/>
      </t>
    </mdx>
    <mdx n="0" f="v">
      <t c="3" si="227">
        <n x="225"/>
        <n x="554"/>
        <n x="146"/>
      </t>
    </mdx>
    <mdx n="0" f="v">
      <t c="3" si="227">
        <n x="225"/>
        <n x="298"/>
        <n x="146"/>
      </t>
    </mdx>
    <mdx n="0" f="v">
      <t c="3" si="227">
        <n x="225"/>
        <n x="552"/>
        <n x="146"/>
      </t>
    </mdx>
    <mdx n="0" f="v">
      <t c="3" si="227">
        <n x="225"/>
        <n x="591"/>
        <n x="146"/>
      </t>
    </mdx>
    <mdx n="0" f="v">
      <t c="3" si="227">
        <n x="225"/>
        <n x="325"/>
        <n x="146"/>
      </t>
    </mdx>
    <mdx n="0" f="v">
      <t c="3" si="227">
        <n x="225"/>
        <n x="313"/>
        <n x="146"/>
      </t>
    </mdx>
    <mdx n="0" f="v">
      <t c="3" si="227">
        <n x="225"/>
        <n x="335"/>
        <n x="146"/>
      </t>
    </mdx>
    <mdx n="0" f="v">
      <t c="3" si="227">
        <n x="225"/>
        <n x="309"/>
        <n x="146"/>
      </t>
    </mdx>
    <mdx n="0" f="v">
      <t c="3" si="227">
        <n x="225"/>
        <n x="334"/>
        <n x="146"/>
      </t>
    </mdx>
    <mdx n="0" f="v">
      <t c="3" si="227">
        <n x="225"/>
        <n x="343"/>
        <n x="146"/>
      </t>
    </mdx>
    <mdx n="0" f="v">
      <t c="3" si="227">
        <n x="225"/>
        <n x="279"/>
        <n x="146"/>
      </t>
    </mdx>
    <mdx n="0" f="v">
      <t c="3" si="227">
        <n x="225"/>
        <n x="557"/>
        <n x="146"/>
      </t>
    </mdx>
    <mdx n="0" f="v">
      <t c="3" si="227">
        <n x="225"/>
        <n x="551"/>
        <n x="146"/>
      </t>
    </mdx>
    <mdx n="0" f="v">
      <t c="3" si="227">
        <n x="225"/>
        <n x="333"/>
        <n x="146"/>
      </t>
    </mdx>
    <mdx n="0" f="v">
      <t c="3" si="227">
        <n x="225"/>
        <n x="550"/>
        <n x="146"/>
      </t>
    </mdx>
    <mdx n="0" f="v">
      <t c="3" si="227">
        <n x="225"/>
        <n x="549"/>
        <n x="146"/>
      </t>
    </mdx>
    <mdx n="0" f="v">
      <t c="3" si="227">
        <n x="225"/>
        <n x="558"/>
        <n x="146"/>
      </t>
    </mdx>
    <mdx n="0" f="v">
      <t c="3" si="227">
        <n x="225"/>
        <n x="559"/>
        <n x="146"/>
      </t>
    </mdx>
    <mdx n="0" f="v">
      <t c="3" si="227">
        <n x="225"/>
        <n x="560"/>
        <n x="146"/>
      </t>
    </mdx>
    <mdx n="0" f="v">
      <t c="3" si="227">
        <n x="225"/>
        <n x="561"/>
        <n x="146"/>
      </t>
    </mdx>
    <mdx n="0" f="v">
      <t c="3" si="227">
        <n x="225"/>
        <n x="562"/>
        <n x="146"/>
      </t>
    </mdx>
    <mdx n="0" f="v">
      <t c="3" si="227">
        <n x="225"/>
        <n x="300"/>
        <n x="146"/>
      </t>
    </mdx>
    <mdx n="0" f="v">
      <t c="3" si="227">
        <n x="225"/>
        <n x="354"/>
        <n x="146"/>
      </t>
    </mdx>
    <mdx n="0" f="v">
      <t c="3" si="227">
        <n x="225"/>
        <n x="575"/>
        <n x="146"/>
      </t>
    </mdx>
    <mdx n="0" f="v">
      <t c="3" si="227">
        <n x="225"/>
        <n x="576"/>
        <n x="146"/>
      </t>
    </mdx>
    <mdx n="0" f="v">
      <t c="3" si="227">
        <n x="225"/>
        <n x="577"/>
        <n x="146"/>
      </t>
    </mdx>
    <mdx n="0" f="v">
      <t c="3" si="227">
        <n x="225"/>
        <n x="578"/>
        <n x="146"/>
      </t>
    </mdx>
    <mdx n="0" f="v">
      <t c="3" si="227">
        <n x="225"/>
        <n x="579"/>
        <n x="146"/>
      </t>
    </mdx>
    <mdx n="0" f="v">
      <t c="3" si="227">
        <n x="225"/>
        <n x="353"/>
        <n x="146"/>
      </t>
    </mdx>
    <mdx n="0" f="v">
      <t c="3" si="227">
        <n x="225"/>
        <n x="347"/>
        <n x="146"/>
      </t>
    </mdx>
    <mdx n="0" f="v">
      <t c="3" si="227">
        <n x="225"/>
        <n x="569"/>
        <n x="146"/>
      </t>
    </mdx>
    <mdx n="0" f="v">
      <t c="3" si="227">
        <n x="225"/>
        <n x="590"/>
        <n x="146"/>
      </t>
    </mdx>
    <mdx n="0" f="v">
      <t c="3" si="227">
        <n x="225"/>
        <n x="592"/>
        <n x="146"/>
      </t>
    </mdx>
    <mdx n="0" f="v">
      <t c="3" si="227">
        <n x="225"/>
        <n x="601"/>
        <n x="146"/>
      </t>
    </mdx>
    <mdx n="0" f="v">
      <t c="3" si="227">
        <n x="225"/>
        <n x="341"/>
        <n x="146"/>
      </t>
    </mdx>
    <mdx n="0" f="v">
      <t c="3" si="227">
        <n x="225"/>
        <n x="296"/>
        <n x="146"/>
      </t>
    </mdx>
    <mdx n="0" f="v">
      <t c="3" si="227">
        <n x="225"/>
        <n x="295"/>
        <n x="146"/>
      </t>
    </mdx>
    <mdx n="0" f="v">
      <t c="3" si="227">
        <n x="225"/>
        <n x="563"/>
        <n x="146"/>
      </t>
    </mdx>
    <mdx n="0" f="v">
      <t c="3" si="227">
        <n x="225"/>
        <n x="564"/>
        <n x="146"/>
      </t>
    </mdx>
    <mdx n="0" f="v">
      <t c="3" si="227">
        <n x="225"/>
        <n x="565"/>
        <n x="146"/>
      </t>
    </mdx>
    <mdx n="0" f="v">
      <t c="3" si="227">
        <n x="225"/>
        <n x="566"/>
        <n x="146"/>
      </t>
    </mdx>
    <mdx n="0" f="v">
      <t c="3" si="227">
        <n x="225"/>
        <n x="567"/>
        <n x="146"/>
      </t>
    </mdx>
    <mdx n="0" f="v">
      <t c="3" si="227">
        <n x="225"/>
        <n x="568"/>
        <n x="146"/>
      </t>
    </mdx>
    <mdx n="0" f="v">
      <t c="3" si="227">
        <n x="225"/>
        <n x="593"/>
        <n x="146"/>
      </t>
    </mdx>
    <mdx n="0" f="v">
      <t c="3" si="227">
        <n x="225"/>
        <n x="594"/>
        <n x="146"/>
      </t>
    </mdx>
    <mdx n="0" f="v">
      <t c="3" si="227">
        <n x="225"/>
        <n x="595"/>
        <n x="146"/>
      </t>
    </mdx>
    <mdx n="0" f="v">
      <t c="3" si="227">
        <n x="225"/>
        <n x="596"/>
        <n x="146"/>
      </t>
    </mdx>
    <mdx n="0" f="v">
      <t c="3" si="227">
        <n x="225"/>
        <n x="584"/>
        <n x="146"/>
      </t>
    </mdx>
    <mdx n="0" f="v">
      <t c="3" si="227">
        <n x="225"/>
        <n x="609"/>
        <n x="146"/>
      </t>
    </mdx>
    <mdx n="0" f="v">
      <t c="3" si="227">
        <n x="225"/>
        <n x="598"/>
        <n x="146"/>
      </t>
    </mdx>
    <mdx n="0" f="v">
      <t c="3" si="227">
        <n x="225"/>
        <n x="585"/>
        <n x="146"/>
      </t>
    </mdx>
    <mdx n="0" f="v">
      <t c="3" si="227">
        <n x="225"/>
        <n x="340"/>
        <n x="146"/>
      </t>
    </mdx>
    <mdx n="0" f="v">
      <t c="3" si="227">
        <n x="225"/>
        <n x="571"/>
        <n x="146"/>
      </t>
    </mdx>
    <mdx n="0" f="v">
      <t c="3" si="227">
        <n x="225"/>
        <n x="572"/>
        <n x="146"/>
      </t>
    </mdx>
    <mdx n="0" f="v">
      <t c="3" si="227">
        <n x="225"/>
        <n x="580"/>
        <n x="146"/>
      </t>
    </mdx>
    <mdx n="0" f="v">
      <t c="3" si="227">
        <n x="225"/>
        <n x="573"/>
        <n x="146"/>
      </t>
    </mdx>
    <mdx n="0" f="v">
      <t c="3" si="227">
        <n x="225"/>
        <n x="581"/>
        <n x="146"/>
      </t>
    </mdx>
    <mdx n="0" f="v">
      <t c="3" si="227">
        <n x="225"/>
        <n x="583"/>
        <n x="146"/>
      </t>
    </mdx>
    <mdx n="0" f="v">
      <t c="3" si="227">
        <n x="225"/>
        <n x="555"/>
        <n x="146"/>
      </t>
    </mdx>
    <mdx n="0" f="v">
      <t c="3" si="227">
        <n x="225"/>
        <n x="570"/>
        <n x="146"/>
      </t>
    </mdx>
    <mdx n="0" f="v">
      <t c="3" si="227">
        <n x="225"/>
        <n x="574"/>
        <n x="146"/>
      </t>
    </mdx>
    <mdx n="0" f="v">
      <t c="3" si="227">
        <n x="225"/>
        <n x="588"/>
        <n x="146"/>
      </t>
    </mdx>
    <mdx n="0" f="v">
      <t c="3" si="227">
        <n x="225"/>
        <n x="597"/>
        <n x="146"/>
      </t>
    </mdx>
    <mdx n="0" f="v">
      <t c="3" si="227">
        <n x="225"/>
        <n x="613"/>
        <n x="146"/>
      </t>
    </mdx>
    <mdx n="0" f="v">
      <t c="3" si="227">
        <n x="225"/>
        <n x="615"/>
        <n x="146"/>
      </t>
    </mdx>
    <mdx n="0" f="v">
      <t c="3" si="227">
        <n x="225"/>
        <n x="616"/>
        <n x="146"/>
      </t>
    </mdx>
    <mdx n="0" f="v">
      <t c="3" si="227">
        <n x="225"/>
        <n x="610"/>
        <n x="146"/>
      </t>
    </mdx>
    <mdx n="0" f="v">
      <t c="3" si="227">
        <n x="225"/>
        <n x="611"/>
        <n x="146"/>
      </t>
    </mdx>
    <mdx n="0" f="v">
      <t c="3" si="227">
        <n x="225"/>
        <n x="612"/>
        <n x="146"/>
      </t>
    </mdx>
    <mdx n="0" f="v">
      <t c="3" si="227">
        <n x="225"/>
        <n x="644"/>
        <n x="146"/>
      </t>
    </mdx>
    <mdx n="0" f="v">
      <t c="3" si="227">
        <n x="225"/>
        <n x="646"/>
        <n x="146"/>
      </t>
    </mdx>
    <mdx n="0" f="v">
      <t c="3" si="227">
        <n x="225"/>
        <n x="617"/>
        <n x="146"/>
      </t>
    </mdx>
    <mdx n="0" f="v">
      <t c="3" si="227">
        <n x="225"/>
        <n x="645"/>
        <n x="146"/>
      </t>
    </mdx>
    <mdx n="0" f="v">
      <t c="3" si="227">
        <n x="225"/>
        <n x="618"/>
        <n x="146"/>
      </t>
    </mdx>
    <mdx n="0" f="v">
      <t c="3" si="227">
        <n x="225"/>
        <n x="599"/>
        <n x="146"/>
      </t>
    </mdx>
    <mdx n="0" f="v">
      <t c="3" si="227">
        <n x="225"/>
        <n x="582"/>
        <n x="146"/>
      </t>
    </mdx>
    <mdx n="0" f="v">
      <t c="3" si="227">
        <n x="225"/>
        <n x="586"/>
        <n x="146"/>
      </t>
    </mdx>
    <mdx n="0" f="v">
      <t c="3" si="227">
        <n x="225"/>
        <n x="600"/>
        <n x="146"/>
      </t>
    </mdx>
    <mdx n="0" f="v">
      <t c="3" si="227">
        <n x="225"/>
        <n x="587"/>
        <n x="146"/>
      </t>
    </mdx>
    <mdx n="0" f="v">
      <t c="3" si="227">
        <n x="225"/>
        <n x="602"/>
        <n x="146"/>
      </t>
    </mdx>
    <mdx n="0" f="v">
      <t c="3" si="227">
        <n x="225"/>
        <n x="603"/>
        <n x="146"/>
      </t>
    </mdx>
    <mdx n="0" f="v">
      <t c="3" si="227">
        <n x="225"/>
        <n x="604"/>
        <n x="146"/>
      </t>
    </mdx>
    <mdx n="0" f="v">
      <t c="3" si="227">
        <n x="225"/>
        <n x="605"/>
        <n x="146"/>
      </t>
    </mdx>
    <mdx n="0" f="v">
      <t c="3" si="227">
        <n x="225"/>
        <n x="619"/>
        <n x="146"/>
      </t>
    </mdx>
    <mdx n="0" f="v">
      <t c="3" si="227">
        <n x="225"/>
        <n x="639"/>
        <n x="146"/>
      </t>
    </mdx>
    <mdx n="0" f="v">
      <t c="3" si="227">
        <n x="225"/>
        <n x="608"/>
        <n x="146"/>
      </t>
    </mdx>
    <mdx n="0" f="v">
      <t c="3" si="227">
        <n x="225"/>
        <n x="614"/>
        <n x="146"/>
      </t>
    </mdx>
    <mdx n="0" f="v">
      <t c="3" si="227">
        <n x="225"/>
        <n x="635"/>
        <n x="146"/>
      </t>
    </mdx>
    <mdx n="0" f="v">
      <t c="3" si="227">
        <n x="225"/>
        <n x="636"/>
        <n x="146"/>
      </t>
    </mdx>
    <mdx n="0" f="v">
      <t c="3" si="227">
        <n x="225"/>
        <n x="637"/>
        <n x="146"/>
      </t>
    </mdx>
    <mdx n="0" f="v">
      <t c="3" si="227">
        <n x="225"/>
        <n x="628"/>
        <n x="146"/>
      </t>
    </mdx>
    <mdx n="0" f="v">
      <t c="3" si="227">
        <n x="225"/>
        <n x="606"/>
        <n x="146"/>
      </t>
    </mdx>
    <mdx n="0" f="v">
      <t c="3" si="227">
        <n x="225"/>
        <n x="625"/>
        <n x="146"/>
      </t>
    </mdx>
    <mdx n="0" f="v">
      <t c="3" si="227">
        <n x="225"/>
        <n x="633"/>
        <n x="146"/>
      </t>
    </mdx>
    <mdx n="0" f="v">
      <t c="3" si="227">
        <n x="225"/>
        <n x="627"/>
        <n x="146"/>
      </t>
    </mdx>
    <mdx n="0" f="v">
      <t c="3" si="227">
        <n x="225"/>
        <n x="643"/>
        <n x="146"/>
      </t>
    </mdx>
    <mdx n="0" f="v">
      <t c="3" si="227">
        <n x="225"/>
        <n x="620"/>
        <n x="146"/>
      </t>
    </mdx>
    <mdx n="0" f="v">
      <t c="3" si="227">
        <n x="225"/>
        <n x="621"/>
        <n x="146"/>
      </t>
    </mdx>
    <mdx n="0" f="v">
      <t c="3" si="227">
        <n x="225"/>
        <n x="622"/>
        <n x="146"/>
      </t>
    </mdx>
    <mdx n="0" f="v">
      <t c="3" si="227">
        <n x="225"/>
        <n x="623"/>
        <n x="146"/>
      </t>
    </mdx>
    <mdx n="0" f="v">
      <t c="3" si="227">
        <n x="225"/>
        <n x="624"/>
        <n x="146"/>
      </t>
    </mdx>
    <mdx n="0" f="v">
      <t c="3" si="227">
        <n x="225"/>
        <n x="632"/>
        <n x="146"/>
      </t>
    </mdx>
    <mdx n="0" f="v">
      <t c="3" si="227">
        <n x="225"/>
        <n x="647"/>
        <n x="146"/>
      </t>
    </mdx>
    <mdx n="0" f="v">
      <t c="3" si="227">
        <n x="225"/>
        <n x="648"/>
        <n x="146"/>
      </t>
    </mdx>
    <mdx n="0" f="v">
      <t c="3" si="227">
        <n x="225"/>
        <n x="649"/>
        <n x="146"/>
      </t>
    </mdx>
    <mdx n="0" f="v">
      <t c="3" si="227">
        <n x="225"/>
        <n x="650"/>
        <n x="146"/>
      </t>
    </mdx>
    <mdx n="0" f="v">
      <t c="3" si="227">
        <n x="225"/>
        <n x="651"/>
        <n x="146"/>
      </t>
    </mdx>
    <mdx n="0" f="v">
      <t c="3" si="227">
        <n x="225"/>
        <n x="652"/>
        <n x="146"/>
      </t>
    </mdx>
    <mdx n="0" f="v">
      <t c="3" si="227">
        <n x="225"/>
        <n x="653"/>
        <n x="146"/>
      </t>
    </mdx>
    <mdx n="0" f="v">
      <t c="3" si="227">
        <n x="225"/>
        <n x="654"/>
        <n x="146"/>
      </t>
    </mdx>
    <mdx n="0" f="v">
      <t c="3" si="227">
        <n x="225"/>
        <n x="641"/>
        <n x="146"/>
      </t>
    </mdx>
    <mdx n="0" f="v">
      <t c="3" si="227">
        <n x="225"/>
        <n x="640"/>
        <n x="146"/>
      </t>
    </mdx>
    <mdx n="0" f="v">
      <t c="3" si="227">
        <n x="225"/>
        <n x="630"/>
        <n x="146"/>
      </t>
    </mdx>
    <mdx n="0" f="v">
      <t c="3" si="227">
        <n x="225"/>
        <n x="607"/>
        <n x="146"/>
      </t>
    </mdx>
    <mdx n="0" f="v">
      <t c="3" si="227">
        <n x="225"/>
        <n x="629"/>
        <n x="146"/>
      </t>
    </mdx>
    <mdx n="0" f="v">
      <t c="3" si="227">
        <n x="225"/>
        <n x="626"/>
        <n x="146"/>
      </t>
    </mdx>
    <mdx n="0" f="v">
      <t c="3" si="227">
        <n x="225"/>
        <n x="631"/>
        <n x="146"/>
      </t>
    </mdx>
    <mdx n="0" f="v">
      <t c="3" si="227">
        <n x="225"/>
        <n x="634"/>
        <n x="146"/>
      </t>
    </mdx>
    <mdx n="0" f="v">
      <t c="3" si="227">
        <n x="225"/>
        <n x="638"/>
        <n x="146"/>
      </t>
    </mdx>
    <mdx n="0" f="v">
      <t c="3" si="227">
        <n x="225"/>
        <n x="655"/>
        <n x="146"/>
      </t>
    </mdx>
    <mdx n="0" f="v">
      <t c="3" si="227">
        <n x="225"/>
        <n x="642"/>
        <n x="146"/>
      </t>
    </mdx>
    <mdx n="0" f="v">
      <t c="3" si="227">
        <n x="225"/>
        <n x="338"/>
        <n x="148"/>
      </t>
    </mdx>
    <mdx n="0" f="v">
      <t c="3" si="227">
        <n x="225"/>
        <n x="320"/>
        <n x="148"/>
      </t>
    </mdx>
    <mdx n="0" f="v">
      <t c="3" si="227">
        <n x="225"/>
        <n x="319"/>
        <n x="148"/>
      </t>
    </mdx>
    <mdx n="0" f="v">
      <t c="3" si="227">
        <n x="225"/>
        <n x="318"/>
        <n x="148"/>
      </t>
    </mdx>
    <mdx n="0" f="v">
      <t c="3" si="227">
        <n x="225"/>
        <n x="337"/>
        <n x="148"/>
      </t>
    </mdx>
    <mdx n="0" f="v">
      <t c="3" si="227">
        <n x="225"/>
        <n x="345"/>
        <n x="148"/>
      </t>
    </mdx>
    <mdx n="0" f="v">
      <t c="3" si="227">
        <n x="225"/>
        <n x="336"/>
        <n x="148"/>
      </t>
    </mdx>
    <mdx n="0" f="v">
      <t c="3" si="227">
        <n x="225"/>
        <n x="317"/>
        <n x="148"/>
      </t>
    </mdx>
    <mdx n="0" f="v">
      <t c="3" si="227">
        <n x="225"/>
        <n x="344"/>
        <n x="148"/>
      </t>
    </mdx>
    <mdx n="0" f="v">
      <t c="3" si="227">
        <n x="225"/>
        <n x="322"/>
        <n x="148"/>
      </t>
    </mdx>
    <mdx n="0" f="v">
      <t c="3" si="227">
        <n x="225"/>
        <n x="321"/>
        <n x="148"/>
      </t>
    </mdx>
    <mdx n="0" f="v">
      <t c="3" si="227">
        <n x="225"/>
        <n x="282"/>
        <n x="148"/>
      </t>
    </mdx>
    <mdx n="0" f="v">
      <t c="3" si="227">
        <n x="225"/>
        <n x="315"/>
        <n x="148"/>
      </t>
    </mdx>
    <mdx n="0" f="v">
      <t c="3" si="227">
        <n x="225"/>
        <n x="314"/>
        <n x="148"/>
      </t>
    </mdx>
    <mdx n="0" f="v">
      <t c="3" si="227">
        <n x="225"/>
        <n x="339"/>
        <n x="148"/>
      </t>
    </mdx>
    <mdx n="0" f="v">
      <t c="3" si="227">
        <n x="225"/>
        <n x="324"/>
        <n x="148"/>
      </t>
    </mdx>
    <mdx n="0" f="v">
      <t c="3" si="227">
        <n x="225"/>
        <n x="312"/>
        <n x="148"/>
      </t>
    </mdx>
    <mdx n="0" f="v">
      <t c="3" si="227">
        <n x="225"/>
        <n x="310"/>
        <n x="148"/>
      </t>
    </mdx>
    <mdx n="0" f="v">
      <t c="3" si="227">
        <n x="225"/>
        <n x="308"/>
        <n x="148"/>
      </t>
    </mdx>
    <mdx n="0" f="v">
      <t c="3" si="227">
        <n x="225"/>
        <n x="306"/>
        <n x="148"/>
      </t>
    </mdx>
    <mdx n="0" f="v">
      <t c="3" si="227">
        <n x="225"/>
        <n x="305"/>
        <n x="148"/>
      </t>
    </mdx>
    <mdx n="0" f="v">
      <t c="3" si="227">
        <n x="225"/>
        <n x="323"/>
        <n x="148"/>
      </t>
    </mdx>
    <mdx n="0" f="v">
      <t c="3" si="227">
        <n x="225"/>
        <n x="291"/>
        <n x="148"/>
      </t>
    </mdx>
    <mdx n="0" f="v">
      <t c="3" si="227">
        <n x="225"/>
        <n x="303"/>
        <n x="148"/>
      </t>
    </mdx>
    <mdx n="0" f="v">
      <t c="3" si="227">
        <n x="225"/>
        <n x="352"/>
        <n x="148"/>
      </t>
    </mdx>
    <mdx n="0" f="v">
      <t c="3" si="227">
        <n x="225"/>
        <n x="302"/>
        <n x="148"/>
      </t>
    </mdx>
    <mdx n="0" f="v">
      <t c="3" si="227">
        <n x="225"/>
        <n x="342"/>
        <n x="148"/>
      </t>
    </mdx>
    <mdx n="0" f="v">
      <t c="3" si="227">
        <n x="225"/>
        <n x="332"/>
        <n x="148"/>
      </t>
    </mdx>
    <mdx n="0" f="v">
      <t c="3" si="227">
        <n x="225"/>
        <n x="331"/>
        <n x="148"/>
      </t>
    </mdx>
    <mdx n="0" f="v">
      <t c="3" si="227">
        <n x="225"/>
        <n x="349"/>
        <n x="148"/>
      </t>
    </mdx>
    <mdx n="0" f="v">
      <t c="3" si="227">
        <n x="225"/>
        <n x="553"/>
        <n x="148"/>
      </t>
    </mdx>
    <mdx n="0" f="v">
      <t c="3" si="227">
        <n x="225"/>
        <n x="330"/>
        <n x="148"/>
      </t>
    </mdx>
    <mdx n="0" f="v">
      <t c="3" si="227">
        <n x="225"/>
        <n x="351"/>
        <n x="148"/>
      </t>
    </mdx>
    <mdx n="0" f="v">
      <t c="3" si="227">
        <n x="225"/>
        <n x="554"/>
        <n x="148"/>
      </t>
    </mdx>
    <mdx n="0" f="v">
      <t c="3" si="227">
        <n x="225"/>
        <n x="556"/>
        <n x="148"/>
      </t>
    </mdx>
    <mdx n="0" f="v">
      <t c="3" si="227">
        <n x="225"/>
        <n x="591"/>
        <n x="148"/>
      </t>
    </mdx>
    <mdx n="0" f="v">
      <t c="3" si="227">
        <n x="225"/>
        <n x="300"/>
        <n x="148"/>
      </t>
    </mdx>
    <mdx n="0" f="v">
      <t c="3" si="227">
        <n x="225"/>
        <n x="592"/>
        <n x="148"/>
      </t>
    </mdx>
    <mdx n="0" f="v">
      <t c="3" si="227">
        <n x="225"/>
        <n x="325"/>
        <n x="148"/>
      </t>
    </mdx>
    <mdx n="0" f="v">
      <t c="3" si="227">
        <n x="225"/>
        <n x="313"/>
        <n x="148"/>
      </t>
    </mdx>
    <mdx n="0" f="v">
      <t c="3" si="227">
        <n x="225"/>
        <n x="335"/>
        <n x="148"/>
      </t>
    </mdx>
    <mdx n="0" f="v">
      <t c="3" si="227">
        <n x="225"/>
        <n x="309"/>
        <n x="148"/>
      </t>
    </mdx>
    <mdx n="0" f="v">
      <t c="3" si="227">
        <n x="225"/>
        <n x="334"/>
        <n x="148"/>
      </t>
    </mdx>
    <mdx n="0" f="v">
      <t c="3" si="227">
        <n x="225"/>
        <n x="343"/>
        <n x="148"/>
      </t>
    </mdx>
    <mdx n="0" f="v">
      <t c="3" si="227">
        <n x="225"/>
        <n x="279"/>
        <n x="148"/>
      </t>
    </mdx>
    <mdx n="0" f="v">
      <t c="3" si="227">
        <n x="225"/>
        <n x="557"/>
        <n x="148"/>
      </t>
    </mdx>
    <mdx n="0" f="v">
      <t c="3" si="227">
        <n x="225"/>
        <n x="551"/>
        <n x="148"/>
      </t>
    </mdx>
    <mdx n="0" f="v">
      <t c="3" si="227">
        <n x="225"/>
        <n x="333"/>
        <n x="148"/>
      </t>
    </mdx>
    <mdx n="0" f="v">
      <t c="3" si="227">
        <n x="225"/>
        <n x="550"/>
        <n x="148"/>
      </t>
    </mdx>
    <mdx n="0" f="v">
      <t c="3" si="227">
        <n x="225"/>
        <n x="549"/>
        <n x="148"/>
      </t>
    </mdx>
    <mdx n="0" f="v">
      <t c="3" si="227">
        <n x="225"/>
        <n x="558"/>
        <n x="148"/>
      </t>
    </mdx>
    <mdx n="0" f="v">
      <t c="3" si="227">
        <n x="225"/>
        <n x="559"/>
        <n x="148"/>
      </t>
    </mdx>
    <mdx n="0" f="v">
      <t c="3" si="227">
        <n x="225"/>
        <n x="560"/>
        <n x="148"/>
      </t>
    </mdx>
    <mdx n="0" f="v">
      <t c="3" si="227">
        <n x="225"/>
        <n x="561"/>
        <n x="148"/>
      </t>
    </mdx>
    <mdx n="0" f="v">
      <t c="3" si="227">
        <n x="225"/>
        <n x="562"/>
        <n x="148"/>
      </t>
    </mdx>
    <mdx n="0" f="v">
      <t c="3" si="227">
        <n x="225"/>
        <n x="341"/>
        <n x="148"/>
      </t>
    </mdx>
    <mdx n="0" f="v">
      <t c="3" si="227">
        <n x="225"/>
        <n x="298"/>
        <n x="148"/>
      </t>
    </mdx>
    <mdx n="0" f="v">
      <t c="3" si="227">
        <n x="225"/>
        <n x="588"/>
        <n x="148"/>
      </t>
    </mdx>
    <mdx n="0" f="v">
      <t c="3" si="227">
        <n x="225"/>
        <n x="552"/>
        <n x="148"/>
      </t>
    </mdx>
    <mdx n="0" f="v">
      <t c="3" si="227">
        <n x="225"/>
        <n x="589"/>
        <n x="148"/>
      </t>
    </mdx>
    <mdx n="0" f="v">
      <t c="3" si="227">
        <n x="225"/>
        <n x="354"/>
        <n x="148"/>
      </t>
    </mdx>
    <mdx n="0" f="v">
      <t c="3" si="227">
        <n x="225"/>
        <n x="575"/>
        <n x="148"/>
      </t>
    </mdx>
    <mdx n="0" f="v">
      <t c="3" si="227">
        <n x="225"/>
        <n x="576"/>
        <n x="148"/>
      </t>
    </mdx>
    <mdx n="0" f="v">
      <t c="3" si="227">
        <n x="225"/>
        <n x="577"/>
        <n x="148"/>
      </t>
    </mdx>
    <mdx n="0" f="v">
      <t c="3" si="227">
        <n x="225"/>
        <n x="578"/>
        <n x="148"/>
      </t>
    </mdx>
    <mdx n="0" f="v">
      <t c="3" si="227">
        <n x="225"/>
        <n x="579"/>
        <n x="148"/>
      </t>
    </mdx>
    <mdx n="0" f="v">
      <t c="3" si="227">
        <n x="225"/>
        <n x="353"/>
        <n x="148"/>
      </t>
    </mdx>
    <mdx n="0" f="v">
      <t c="3" si="227">
        <n x="225"/>
        <n x="347"/>
        <n x="148"/>
      </t>
    </mdx>
    <mdx n="0" f="v">
      <t c="3" si="227">
        <n x="225"/>
        <n x="590"/>
        <n x="148"/>
      </t>
    </mdx>
    <mdx n="0" f="v">
      <t c="3" si="227">
        <n x="225"/>
        <n x="569"/>
        <n x="148"/>
      </t>
    </mdx>
    <mdx n="0" f="v">
      <t c="3" si="227">
        <n x="225"/>
        <n x="296"/>
        <n x="148"/>
      </t>
    </mdx>
    <mdx n="0" f="v">
      <t c="3" si="227">
        <n x="225"/>
        <n x="295"/>
        <n x="148"/>
      </t>
    </mdx>
    <mdx n="0" f="v">
      <t c="3" si="227">
        <n x="225"/>
        <n x="563"/>
        <n x="148"/>
      </t>
    </mdx>
    <mdx n="0" f="v">
      <t c="3" si="227">
        <n x="225"/>
        <n x="564"/>
        <n x="148"/>
      </t>
    </mdx>
    <mdx n="0" f="v">
      <t c="3" si="227">
        <n x="225"/>
        <n x="565"/>
        <n x="148"/>
      </t>
    </mdx>
    <mdx n="0" f="v">
      <t c="3" si="227">
        <n x="225"/>
        <n x="566"/>
        <n x="148"/>
      </t>
    </mdx>
    <mdx n="0" f="v">
      <t c="3" si="227">
        <n x="225"/>
        <n x="567"/>
        <n x="148"/>
      </t>
    </mdx>
    <mdx n="0" f="v">
      <t c="3" si="227">
        <n x="225"/>
        <n x="568"/>
        <n x="148"/>
      </t>
    </mdx>
    <mdx n="0" f="v">
      <t c="3" si="227">
        <n x="225"/>
        <n x="598"/>
        <n x="148"/>
      </t>
    </mdx>
    <mdx n="0" f="v">
      <t c="3" si="227">
        <n x="225"/>
        <n x="593"/>
        <n x="148"/>
      </t>
    </mdx>
    <mdx n="0" f="v">
      <t c="3" si="227">
        <n x="225"/>
        <n x="594"/>
        <n x="148"/>
      </t>
    </mdx>
    <mdx n="0" f="v">
      <t c="3" si="227">
        <n x="225"/>
        <n x="595"/>
        <n x="148"/>
      </t>
    </mdx>
    <mdx n="0" f="v">
      <t c="3" si="227">
        <n x="225"/>
        <n x="596"/>
        <n x="148"/>
      </t>
    </mdx>
    <mdx n="0" f="v">
      <t c="3" si="227">
        <n x="225"/>
        <n x="597"/>
        <n x="148"/>
      </t>
    </mdx>
    <mdx n="0" f="v">
      <t c="3" si="227">
        <n x="225"/>
        <n x="618"/>
        <n x="148"/>
      </t>
    </mdx>
    <mdx n="0" f="v">
      <t c="3" si="227">
        <n x="225"/>
        <n x="601"/>
        <n x="148"/>
      </t>
    </mdx>
    <mdx n="0" f="v">
      <t c="3" si="227">
        <n x="225"/>
        <n x="609"/>
        <n x="148"/>
      </t>
    </mdx>
    <mdx n="0" f="v">
      <t c="3" si="227">
        <n x="225"/>
        <n x="340"/>
        <n x="148"/>
      </t>
    </mdx>
    <mdx n="0" f="v">
      <t c="3" si="227">
        <n x="225"/>
        <n x="571"/>
        <n x="148"/>
      </t>
    </mdx>
    <mdx n="0" f="v">
      <t c="3" si="227">
        <n x="225"/>
        <n x="572"/>
        <n x="148"/>
      </t>
    </mdx>
    <mdx n="0" f="v">
      <t c="3" si="227">
        <n x="225"/>
        <n x="580"/>
        <n x="148"/>
      </t>
    </mdx>
    <mdx n="0" f="v">
      <t c="3" si="227">
        <n x="225"/>
        <n x="573"/>
        <n x="148"/>
      </t>
    </mdx>
    <mdx n="0" f="v">
      <t c="3" si="227">
        <n x="225"/>
        <n x="581"/>
        <n x="148"/>
      </t>
    </mdx>
    <mdx n="0" f="v">
      <t c="3" si="227">
        <n x="225"/>
        <n x="583"/>
        <n x="148"/>
      </t>
    </mdx>
    <mdx n="0" f="v">
      <t c="3" si="227">
        <n x="225"/>
        <n x="555"/>
        <n x="148"/>
      </t>
    </mdx>
    <mdx n="0" f="v">
      <t c="3" si="227">
        <n x="225"/>
        <n x="570"/>
        <n x="148"/>
      </t>
    </mdx>
    <mdx n="0" f="v">
      <t c="3" si="227">
        <n x="225"/>
        <n x="574"/>
        <n x="148"/>
      </t>
    </mdx>
    <mdx n="0" f="v">
      <t c="3" si="227">
        <n x="225"/>
        <n x="584"/>
        <n x="148"/>
      </t>
    </mdx>
    <mdx n="0" f="v">
      <t c="3" si="227">
        <n x="225"/>
        <n x="585"/>
        <n x="148"/>
      </t>
    </mdx>
    <mdx n="0" f="v">
      <t c="3" si="227">
        <n x="225"/>
        <n x="619"/>
        <n x="148"/>
      </t>
    </mdx>
    <mdx n="0" f="v">
      <t c="3" si="227">
        <n x="225"/>
        <n x="613"/>
        <n x="148"/>
      </t>
    </mdx>
    <mdx n="0" f="v">
      <t c="3" si="227">
        <n x="225"/>
        <n x="610"/>
        <n x="148"/>
      </t>
    </mdx>
    <mdx n="0" f="v">
      <t c="3" si="227">
        <n x="225"/>
        <n x="611"/>
        <n x="148"/>
      </t>
    </mdx>
    <mdx n="0" f="v">
      <t c="3" si="227">
        <n x="225"/>
        <n x="612"/>
        <n x="148"/>
      </t>
    </mdx>
    <mdx n="0" f="v">
      <t c="3" si="227">
        <n x="225"/>
        <n x="615"/>
        <n x="148"/>
      </t>
    </mdx>
    <mdx n="0" f="v">
      <t c="3" si="227">
        <n x="225"/>
        <n x="646"/>
        <n x="148"/>
      </t>
    </mdx>
    <mdx n="0" f="v">
      <t c="3" si="227">
        <n x="225"/>
        <n x="616"/>
        <n x="148"/>
      </t>
    </mdx>
    <mdx n="0" f="v">
      <t c="3" si="227">
        <n x="225"/>
        <n x="627"/>
        <n x="148"/>
      </t>
    </mdx>
    <mdx n="0" f="v">
      <t c="3" si="227">
        <n x="225"/>
        <n x="599"/>
        <n x="148"/>
      </t>
    </mdx>
    <mdx n="0" f="v">
      <t c="3" si="227">
        <n x="225"/>
        <n x="582"/>
        <n x="148"/>
      </t>
    </mdx>
    <mdx n="0" f="v">
      <t c="3" si="227">
        <n x="225"/>
        <n x="586"/>
        <n x="148"/>
      </t>
    </mdx>
    <mdx n="0" f="v">
      <t c="3" si="227">
        <n x="225"/>
        <n x="600"/>
        <n x="148"/>
      </t>
    </mdx>
    <mdx n="0" f="v">
      <t c="3" si="227">
        <n x="225"/>
        <n x="587"/>
        <n x="148"/>
      </t>
    </mdx>
    <mdx n="0" f="v">
      <t c="3" si="227">
        <n x="225"/>
        <n x="602"/>
        <n x="148"/>
      </t>
    </mdx>
    <mdx n="0" f="v">
      <t c="3" si="227">
        <n x="225"/>
        <n x="603"/>
        <n x="148"/>
      </t>
    </mdx>
    <mdx n="0" f="v">
      <t c="3" si="227">
        <n x="225"/>
        <n x="604"/>
        <n x="148"/>
      </t>
    </mdx>
    <mdx n="0" f="v">
      <t c="3" si="227">
        <n x="225"/>
        <n x="605"/>
        <n x="148"/>
      </t>
    </mdx>
    <mdx n="0" f="v">
      <t c="3" si="227">
        <n x="225"/>
        <n x="617"/>
        <n x="148"/>
      </t>
    </mdx>
    <mdx n="0" f="v">
      <t c="3" si="227">
        <n x="225"/>
        <n x="632"/>
        <n x="148"/>
      </t>
    </mdx>
    <mdx n="0" f="v">
      <t c="3" si="227">
        <n x="225"/>
        <n x="633"/>
        <n x="148"/>
      </t>
    </mdx>
    <mdx n="0" f="v">
      <t c="3" si="227">
        <n x="225"/>
        <n x="643"/>
        <n x="148"/>
      </t>
    </mdx>
    <mdx n="0" f="v">
      <t c="3" si="227">
        <n x="225"/>
        <n x="608"/>
        <n x="148"/>
      </t>
    </mdx>
    <mdx n="0" f="v">
      <t c="3" si="227">
        <n x="225"/>
        <n x="614"/>
        <n x="148"/>
      </t>
    </mdx>
    <mdx n="0" f="v">
      <t c="3" si="227">
        <n x="225"/>
        <n x="635"/>
        <n x="148"/>
      </t>
    </mdx>
    <mdx n="0" f="v">
      <t c="3" si="227">
        <n x="225"/>
        <n x="636"/>
        <n x="148"/>
      </t>
    </mdx>
    <mdx n="0" f="v">
      <t c="3" si="227">
        <n x="225"/>
        <n x="637"/>
        <n x="148"/>
      </t>
    </mdx>
    <mdx n="0" f="v">
      <t c="3" si="227">
        <n x="225"/>
        <n x="639"/>
        <n x="148"/>
      </t>
    </mdx>
    <mdx n="0" f="v">
      <t c="3" si="227">
        <n x="225"/>
        <n x="644"/>
        <n x="148"/>
      </t>
    </mdx>
    <mdx n="0" f="v">
      <t c="3" si="227">
        <n x="225"/>
        <n x="606"/>
        <n x="148"/>
      </t>
    </mdx>
    <mdx n="0" f="v">
      <t c="3" si="227">
        <n x="225"/>
        <n x="645"/>
        <n x="148"/>
      </t>
    </mdx>
    <mdx n="0" f="v">
      <t c="3" si="227">
        <n x="225"/>
        <n x="620"/>
        <n x="148"/>
      </t>
    </mdx>
    <mdx n="0" f="v">
      <t c="3" si="227">
        <n x="225"/>
        <n x="621"/>
        <n x="148"/>
      </t>
    </mdx>
    <mdx n="0" f="v">
      <t c="3" si="227">
        <n x="225"/>
        <n x="622"/>
        <n x="148"/>
      </t>
    </mdx>
    <mdx n="0" f="v">
      <t c="3" si="227">
        <n x="225"/>
        <n x="623"/>
        <n x="148"/>
      </t>
    </mdx>
    <mdx n="0" f="v">
      <t c="3" si="227">
        <n x="225"/>
        <n x="624"/>
        <n x="148"/>
      </t>
    </mdx>
    <mdx n="0" f="v">
      <t c="3" si="227">
        <n x="225"/>
        <n x="625"/>
        <n x="148"/>
      </t>
    </mdx>
    <mdx n="0" f="v">
      <t c="3" si="227">
        <n x="225"/>
        <n x="628"/>
        <n x="148"/>
      </t>
    </mdx>
    <mdx n="0" f="v">
      <t c="3" si="227">
        <n x="225"/>
        <n x="647"/>
        <n x="148"/>
      </t>
    </mdx>
    <mdx n="0" f="v">
      <t c="3" si="227">
        <n x="225"/>
        <n x="648"/>
        <n x="148"/>
      </t>
    </mdx>
    <mdx n="0" f="v">
      <t c="3" si="227">
        <n x="225"/>
        <n x="649"/>
        <n x="148"/>
      </t>
    </mdx>
    <mdx n="0" f="v">
      <t c="3" si="227">
        <n x="225"/>
        <n x="650"/>
        <n x="148"/>
      </t>
    </mdx>
    <mdx n="0" f="v">
      <t c="3" si="227">
        <n x="225"/>
        <n x="651"/>
        <n x="148"/>
      </t>
    </mdx>
    <mdx n="0" f="v">
      <t c="3" si="227">
        <n x="225"/>
        <n x="652"/>
        <n x="148"/>
      </t>
    </mdx>
    <mdx n="0" f="v">
      <t c="3" si="227">
        <n x="225"/>
        <n x="653"/>
        <n x="148"/>
      </t>
    </mdx>
    <mdx n="0" f="v">
      <t c="3" si="227">
        <n x="225"/>
        <n x="654"/>
        <n x="148"/>
      </t>
    </mdx>
    <mdx n="0" f="v">
      <t c="3" si="227">
        <n x="225"/>
        <n x="641"/>
        <n x="148"/>
      </t>
    </mdx>
    <mdx n="0" f="v">
      <t c="3" si="227">
        <n x="225"/>
        <n x="640"/>
        <n x="148"/>
      </t>
    </mdx>
    <mdx n="0" f="v">
      <t c="3" si="227">
        <n x="225"/>
        <n x="630"/>
        <n x="148"/>
      </t>
    </mdx>
    <mdx n="0" f="v">
      <t c="3" si="227">
        <n x="225"/>
        <n x="607"/>
        <n x="148"/>
      </t>
    </mdx>
    <mdx n="0" f="v">
      <t c="3" si="227">
        <n x="225"/>
        <n x="629"/>
        <n x="148"/>
      </t>
    </mdx>
    <mdx n="0" f="v">
      <t c="3" si="227">
        <n x="225"/>
        <n x="626"/>
        <n x="148"/>
      </t>
    </mdx>
    <mdx n="0" f="v">
      <t c="3" si="227">
        <n x="225"/>
        <n x="631"/>
        <n x="148"/>
      </t>
    </mdx>
    <mdx n="0" f="v">
      <t c="3" si="227">
        <n x="225"/>
        <n x="634"/>
        <n x="148"/>
      </t>
    </mdx>
    <mdx n="0" f="v">
      <t c="3" si="227">
        <n x="225"/>
        <n x="638"/>
        <n x="148"/>
      </t>
    </mdx>
    <mdx n="0" f="v">
      <t c="3" si="227">
        <n x="225"/>
        <n x="655"/>
        <n x="148"/>
      </t>
    </mdx>
    <mdx n="0" f="v">
      <t c="3" si="227">
        <n x="225"/>
        <n x="642"/>
        <n x="148"/>
      </t>
    </mdx>
    <mdx n="0" f="v">
      <t c="3" si="227">
        <n x="225"/>
        <n x="322"/>
        <n x="150"/>
      </t>
    </mdx>
    <mdx n="0" f="v">
      <t c="3" si="227">
        <n x="225"/>
        <n x="338"/>
        <n x="150"/>
      </t>
    </mdx>
    <mdx n="0" f="v">
      <t c="3" si="227">
        <n x="225"/>
        <n x="320"/>
        <n x="150"/>
      </t>
    </mdx>
    <mdx n="0" f="v">
      <t c="3" si="227">
        <n x="225"/>
        <n x="319"/>
        <n x="150"/>
      </t>
    </mdx>
    <mdx n="0" f="v">
      <t c="3" si="227">
        <n x="225"/>
        <n x="318"/>
        <n x="150"/>
      </t>
    </mdx>
    <mdx n="0" f="v">
      <t c="3" si="227">
        <n x="225"/>
        <n x="337"/>
        <n x="150"/>
      </t>
    </mdx>
    <mdx n="0" f="v">
      <t c="3" si="227">
        <n x="225"/>
        <n x="345"/>
        <n x="150"/>
      </t>
    </mdx>
    <mdx n="0" f="v">
      <t c="3" si="227">
        <n x="225"/>
        <n x="336"/>
        <n x="150"/>
      </t>
    </mdx>
    <mdx n="0" f="v">
      <t c="3" si="227">
        <n x="225"/>
        <n x="317"/>
        <n x="150"/>
      </t>
    </mdx>
    <mdx n="0" f="v">
      <t c="3" si="227">
        <n x="225"/>
        <n x="344"/>
        <n x="150"/>
      </t>
    </mdx>
    <mdx n="0" f="v">
      <t c="3" si="227">
        <n x="225"/>
        <n x="321"/>
        <n x="150"/>
      </t>
    </mdx>
    <mdx n="0" f="v">
      <t c="3" si="227">
        <n x="225"/>
        <n x="282"/>
        <n x="150"/>
      </t>
    </mdx>
    <mdx n="0" f="v">
      <t c="3" si="227">
        <n x="225"/>
        <n x="315"/>
        <n x="150"/>
      </t>
    </mdx>
    <mdx n="0" f="v">
      <t c="3" si="227">
        <n x="225"/>
        <n x="314"/>
        <n x="150"/>
      </t>
    </mdx>
    <mdx n="0" f="v">
      <t c="3" si="227">
        <n x="225"/>
        <n x="339"/>
        <n x="150"/>
      </t>
    </mdx>
    <mdx n="0" f="v">
      <t c="3" si="227">
        <n x="225"/>
        <n x="324"/>
        <n x="150"/>
      </t>
    </mdx>
    <mdx n="0" f="v">
      <t c="3" si="227">
        <n x="225"/>
        <n x="312"/>
        <n x="150"/>
      </t>
    </mdx>
    <mdx n="0" f="v">
      <t c="3" si="227">
        <n x="225"/>
        <n x="310"/>
        <n x="150"/>
      </t>
    </mdx>
    <mdx n="0" f="v">
      <t c="3" si="227">
        <n x="225"/>
        <n x="308"/>
        <n x="150"/>
      </t>
    </mdx>
    <mdx n="0" f="v">
      <t c="3" si="227">
        <n x="225"/>
        <n x="306"/>
        <n x="150"/>
      </t>
    </mdx>
    <mdx n="0" f="v">
      <t c="3" si="227">
        <n x="225"/>
        <n x="305"/>
        <n x="150"/>
      </t>
    </mdx>
    <mdx n="0" f="v">
      <t c="3" si="227">
        <n x="225"/>
        <n x="323"/>
        <n x="150"/>
      </t>
    </mdx>
    <mdx n="0" f="v">
      <t c="3" si="227">
        <n x="225"/>
        <n x="291"/>
        <n x="150"/>
      </t>
    </mdx>
    <mdx n="0" f="v">
      <t c="3" si="227">
        <n x="225"/>
        <n x="303"/>
        <n x="150"/>
      </t>
    </mdx>
    <mdx n="0" f="v">
      <t c="3" si="227">
        <n x="225"/>
        <n x="352"/>
        <n x="150"/>
      </t>
    </mdx>
    <mdx n="0" f="v">
      <t c="3" si="227">
        <n x="225"/>
        <n x="302"/>
        <n x="150"/>
      </t>
    </mdx>
    <mdx n="0" f="v">
      <t c="3" si="227">
        <n x="225"/>
        <n x="342"/>
        <n x="150"/>
      </t>
    </mdx>
    <mdx n="0" f="v">
      <t c="3" si="227">
        <n x="225"/>
        <n x="332"/>
        <n x="150"/>
      </t>
    </mdx>
    <mdx n="0" f="v">
      <t c="3" si="227">
        <n x="225"/>
        <n x="331"/>
        <n x="150"/>
      </t>
    </mdx>
    <mdx n="0" f="v">
      <t c="3" si="227">
        <n x="225"/>
        <n x="349"/>
        <n x="150"/>
      </t>
    </mdx>
    <mdx n="0" f="v">
      <t c="3" si="227">
        <n x="225"/>
        <n x="553"/>
        <n x="150"/>
      </t>
    </mdx>
    <mdx n="0" f="v">
      <t c="3" si="227">
        <n x="225"/>
        <n x="330"/>
        <n x="150"/>
      </t>
    </mdx>
    <mdx n="0" f="v">
      <t c="3" si="227">
        <n x="225"/>
        <n x="351"/>
        <n x="150"/>
      </t>
    </mdx>
    <mdx n="0" f="v">
      <t c="3" si="227">
        <n x="225"/>
        <n x="554"/>
        <n x="150"/>
      </t>
    </mdx>
    <mdx n="0" f="v">
      <t c="3" si="227">
        <n x="225"/>
        <n x="298"/>
        <n x="150"/>
      </t>
    </mdx>
    <mdx n="0" f="v">
      <t c="3" si="227">
        <n x="225"/>
        <n x="591"/>
        <n x="150"/>
      </t>
    </mdx>
    <mdx n="0" f="v">
      <t c="3" si="227">
        <n x="225"/>
        <n x="552"/>
        <n x="150"/>
      </t>
    </mdx>
    <mdx n="0" f="v">
      <t c="3" si="227">
        <n x="225"/>
        <n x="569"/>
        <n x="150"/>
      </t>
    </mdx>
    <mdx n="0" f="v">
      <t c="3" si="227">
        <n x="225"/>
        <n x="556"/>
        <n x="150"/>
      </t>
    </mdx>
    <mdx n="0" f="v">
      <t c="3" si="227">
        <n x="225"/>
        <n x="325"/>
        <n x="150"/>
      </t>
    </mdx>
    <mdx n="0" f="v">
      <t c="3" si="227">
        <n x="225"/>
        <n x="313"/>
        <n x="150"/>
      </t>
    </mdx>
    <mdx n="0" f="v">
      <t c="3" si="227">
        <n x="225"/>
        <n x="335"/>
        <n x="150"/>
      </t>
    </mdx>
    <mdx n="0" f="v">
      <t c="3" si="227">
        <n x="225"/>
        <n x="309"/>
        <n x="150"/>
      </t>
    </mdx>
    <mdx n="0" f="v">
      <t c="3" si="227">
        <n x="225"/>
        <n x="334"/>
        <n x="150"/>
      </t>
    </mdx>
    <mdx n="0" f="v">
      <t c="3" si="227">
        <n x="225"/>
        <n x="343"/>
        <n x="150"/>
      </t>
    </mdx>
    <mdx n="0" f="v">
      <t c="3" si="227">
        <n x="225"/>
        <n x="279"/>
        <n x="150"/>
      </t>
    </mdx>
    <mdx n="0" f="v">
      <t c="3" si="227">
        <n x="225"/>
        <n x="557"/>
        <n x="150"/>
      </t>
    </mdx>
    <mdx n="0" f="v">
      <t c="3" si="227">
        <n x="225"/>
        <n x="551"/>
        <n x="150"/>
      </t>
    </mdx>
    <mdx n="0" f="v">
      <t c="3" si="227">
        <n x="225"/>
        <n x="333"/>
        <n x="150"/>
      </t>
    </mdx>
    <mdx n="0" f="v">
      <t c="3" si="227">
        <n x="225"/>
        <n x="550"/>
        <n x="150"/>
      </t>
    </mdx>
    <mdx n="0" f="v">
      <t c="3" si="227">
        <n x="225"/>
        <n x="549"/>
        <n x="150"/>
      </t>
    </mdx>
    <mdx n="0" f="v">
      <t c="3" si="227">
        <n x="225"/>
        <n x="558"/>
        <n x="150"/>
      </t>
    </mdx>
    <mdx n="0" f="v">
      <t c="3" si="227">
        <n x="225"/>
        <n x="559"/>
        <n x="150"/>
      </t>
    </mdx>
    <mdx n="0" f="v">
      <t c="3" si="227">
        <n x="225"/>
        <n x="560"/>
        <n x="150"/>
      </t>
    </mdx>
    <mdx n="0" f="v">
      <t c="3" si="227">
        <n x="225"/>
        <n x="561"/>
        <n x="150"/>
      </t>
    </mdx>
    <mdx n="0" f="v">
      <t c="3" si="227">
        <n x="225"/>
        <n x="562"/>
        <n x="150"/>
      </t>
    </mdx>
    <mdx n="0" f="v">
      <t c="3" si="227">
        <n x="225"/>
        <n x="341"/>
        <n x="150"/>
      </t>
    </mdx>
    <mdx n="0" f="v">
      <t c="3" si="227">
        <n x="225"/>
        <n x="589"/>
        <n x="150"/>
      </t>
    </mdx>
    <mdx n="0" f="v">
      <t c="3" si="227">
        <n x="225"/>
        <n x="300"/>
        <n x="150"/>
      </t>
    </mdx>
    <mdx n="0" f="v">
      <t c="3" si="227">
        <n x="225"/>
        <n x="592"/>
        <n x="150"/>
      </t>
    </mdx>
    <mdx n="0" f="v">
      <t c="3" si="227">
        <n x="225"/>
        <n x="354"/>
        <n x="150"/>
      </t>
    </mdx>
    <mdx n="0" f="v">
      <t c="3" si="227">
        <n x="225"/>
        <n x="575"/>
        <n x="150"/>
      </t>
    </mdx>
    <mdx n="0" f="v">
      <t c="3" si="227">
        <n x="225"/>
        <n x="576"/>
        <n x="150"/>
      </t>
    </mdx>
    <mdx n="0" f="v">
      <t c="3" si="227">
        <n x="225"/>
        <n x="577"/>
        <n x="150"/>
      </t>
    </mdx>
    <mdx n="0" f="v">
      <t c="3" si="227">
        <n x="225"/>
        <n x="578"/>
        <n x="150"/>
      </t>
    </mdx>
    <mdx n="0" f="v">
      <t c="3" si="227">
        <n x="225"/>
        <n x="579"/>
        <n x="150"/>
      </t>
    </mdx>
    <mdx n="0" f="v">
      <t c="3" si="227">
        <n x="225"/>
        <n x="353"/>
        <n x="150"/>
      </t>
    </mdx>
    <mdx n="0" f="v">
      <t c="3" si="227">
        <n x="225"/>
        <n x="347"/>
        <n x="150"/>
      </t>
    </mdx>
    <mdx n="0" f="v">
      <t c="3" si="227">
        <n x="225"/>
        <n x="601"/>
        <n x="150"/>
      </t>
    </mdx>
    <mdx n="0" f="v">
      <t c="3" si="227">
        <n x="225"/>
        <n x="590"/>
        <n x="150"/>
      </t>
    </mdx>
    <mdx n="0" f="v">
      <t c="3" si="227">
        <n x="225"/>
        <n x="296"/>
        <n x="150"/>
      </t>
    </mdx>
    <mdx n="0" f="v">
      <t c="3" si="227">
        <n x="225"/>
        <n x="295"/>
        <n x="150"/>
      </t>
    </mdx>
    <mdx n="0" f="v">
      <t c="3" si="227">
        <n x="225"/>
        <n x="563"/>
        <n x="150"/>
      </t>
    </mdx>
    <mdx n="0" f="v">
      <t c="3" si="227">
        <n x="225"/>
        <n x="564"/>
        <n x="150"/>
      </t>
    </mdx>
    <mdx n="0" f="v">
      <t c="3" si="227">
        <n x="225"/>
        <n x="565"/>
        <n x="150"/>
      </t>
    </mdx>
    <mdx n="0" f="v">
      <t c="3" si="227">
        <n x="225"/>
        <n x="566"/>
        <n x="150"/>
      </t>
    </mdx>
    <mdx n="0" f="v">
      <t c="3" si="227">
        <n x="225"/>
        <n x="567"/>
        <n x="150"/>
      </t>
    </mdx>
    <mdx n="0" f="v">
      <t c="3" si="227">
        <n x="225"/>
        <n x="568"/>
        <n x="150"/>
      </t>
    </mdx>
    <mdx n="0" f="v">
      <t c="3" si="227">
        <n x="225"/>
        <n x="585"/>
        <n x="150"/>
      </t>
    </mdx>
    <mdx n="0" f="v">
      <t c="3" si="227">
        <n x="225"/>
        <n x="593"/>
        <n x="150"/>
      </t>
    </mdx>
    <mdx n="0" f="v">
      <t c="3" si="227">
        <n x="225"/>
        <n x="594"/>
        <n x="150"/>
      </t>
    </mdx>
    <mdx n="0" f="v">
      <t c="3" si="227">
        <n x="225"/>
        <n x="595"/>
        <n x="150"/>
      </t>
    </mdx>
    <mdx n="0" f="v">
      <t c="3" si="227">
        <n x="225"/>
        <n x="596"/>
        <n x="150"/>
      </t>
    </mdx>
    <mdx n="0" f="v">
      <t c="3" si="227">
        <n x="225"/>
        <n x="588"/>
        <n x="150"/>
      </t>
    </mdx>
    <mdx n="0" f="v">
      <t c="3" si="227">
        <n x="225"/>
        <n x="584"/>
        <n x="150"/>
      </t>
    </mdx>
    <mdx n="0" f="v">
      <t c="3" si="227">
        <n x="225"/>
        <n x="340"/>
        <n x="150"/>
      </t>
    </mdx>
    <mdx n="0" f="v">
      <t c="3" si="227">
        <n x="225"/>
        <n x="571"/>
        <n x="150"/>
      </t>
    </mdx>
    <mdx n="0" f="v">
      <t c="3" si="227">
        <n x="225"/>
        <n x="572"/>
        <n x="150"/>
      </t>
    </mdx>
    <mdx n="0" f="v">
      <t c="3" si="227">
        <n x="225"/>
        <n x="580"/>
        <n x="150"/>
      </t>
    </mdx>
    <mdx n="0" f="v">
      <t c="3" si="227">
        <n x="225"/>
        <n x="573"/>
        <n x="150"/>
      </t>
    </mdx>
    <mdx n="0" f="v">
      <t c="3" si="227">
        <n x="225"/>
        <n x="581"/>
        <n x="150"/>
      </t>
    </mdx>
    <mdx n="0" f="v">
      <t c="3" si="227">
        <n x="225"/>
        <n x="583"/>
        <n x="150"/>
      </t>
    </mdx>
    <mdx n="0" f="v">
      <t c="3" si="227">
        <n x="225"/>
        <n x="555"/>
        <n x="150"/>
      </t>
    </mdx>
    <mdx n="0" f="v">
      <t c="3" si="227">
        <n x="225"/>
        <n x="570"/>
        <n x="150"/>
      </t>
    </mdx>
    <mdx n="0" f="v">
      <t c="3" si="227">
        <n x="225"/>
        <n x="574"/>
        <n x="150"/>
      </t>
    </mdx>
    <mdx n="0" f="v">
      <t c="3" si="227">
        <n x="225"/>
        <n x="597"/>
        <n x="150"/>
      </t>
    </mdx>
    <mdx n="0" f="v">
      <t c="3" si="227">
        <n x="225"/>
        <n x="609"/>
        <n x="150"/>
      </t>
    </mdx>
    <mdx n="0" f="v">
      <t c="3" si="227">
        <n x="225"/>
        <n x="598"/>
        <n x="150"/>
      </t>
    </mdx>
    <mdx n="0" f="v">
      <t c="3" si="227">
        <n x="225"/>
        <n x="617"/>
        <n x="150"/>
      </t>
    </mdx>
    <mdx n="0" f="v">
      <t c="3" si="227">
        <n x="225"/>
        <n x="644"/>
        <n x="150"/>
      </t>
    </mdx>
    <mdx n="0" f="v">
      <t c="3" si="227">
        <n x="225"/>
        <n x="618"/>
        <n x="150"/>
      </t>
    </mdx>
    <mdx n="0" f="v">
      <t c="3" si="227">
        <n x="225"/>
        <n x="606"/>
        <n x="150"/>
      </t>
    </mdx>
    <mdx n="0" f="v">
      <t c="3" si="227">
        <n x="225"/>
        <n x="646"/>
        <n x="150"/>
      </t>
    </mdx>
    <mdx n="0" f="v">
      <t c="3" si="227">
        <n x="225"/>
        <n x="610"/>
        <n x="150"/>
      </t>
    </mdx>
    <mdx n="0" f="v">
      <t c="3" si="227">
        <n x="225"/>
        <n x="611"/>
        <n x="150"/>
      </t>
    </mdx>
    <mdx n="0" f="v">
      <t c="3" si="227">
        <n x="225"/>
        <n x="612"/>
        <n x="150"/>
      </t>
    </mdx>
    <mdx n="0" f="v">
      <t c="3" si="227">
        <n x="225"/>
        <n x="619"/>
        <n x="150"/>
      </t>
    </mdx>
    <mdx n="0" f="v">
      <t c="3" si="227">
        <n x="225"/>
        <n x="613"/>
        <n x="150"/>
      </t>
    </mdx>
    <mdx n="0" f="v">
      <t c="3" si="227">
        <n x="225"/>
        <n x="615"/>
        <n x="150"/>
      </t>
    </mdx>
    <mdx n="0" f="v">
      <t c="3" si="227">
        <n x="225"/>
        <n x="616"/>
        <n x="150"/>
      </t>
    </mdx>
    <mdx n="0" f="v">
      <t c="3" si="227">
        <n x="225"/>
        <n x="599"/>
        <n x="150"/>
      </t>
    </mdx>
    <mdx n="0" f="v">
      <t c="3" si="227">
        <n x="225"/>
        <n x="582"/>
        <n x="150"/>
      </t>
    </mdx>
    <mdx n="0" f="v">
      <t c="3" si="227">
        <n x="225"/>
        <n x="586"/>
        <n x="150"/>
      </t>
    </mdx>
    <mdx n="0" f="v">
      <t c="3" si="227">
        <n x="225"/>
        <n x="600"/>
        <n x="150"/>
      </t>
    </mdx>
    <mdx n="0" f="v">
      <t c="3" si="227">
        <n x="225"/>
        <n x="587"/>
        <n x="150"/>
      </t>
    </mdx>
    <mdx n="0" f="v">
      <t c="3" si="227">
        <n x="225"/>
        <n x="602"/>
        <n x="150"/>
      </t>
    </mdx>
    <mdx n="0" f="v">
      <t c="3" si="227">
        <n x="225"/>
        <n x="603"/>
        <n x="150"/>
      </t>
    </mdx>
    <mdx n="0" f="v">
      <t c="3" si="227">
        <n x="225"/>
        <n x="604"/>
        <n x="150"/>
      </t>
    </mdx>
    <mdx n="0" f="v">
      <t c="3" si="227">
        <n x="225"/>
        <n x="605"/>
        <n x="150"/>
      </t>
    </mdx>
    <mdx n="0" f="v">
      <t c="3" si="227">
        <n x="225"/>
        <n x="625"/>
        <n x="150"/>
      </t>
    </mdx>
    <mdx n="0" f="v">
      <t c="3" si="227">
        <n x="225"/>
        <n x="627"/>
        <n x="150"/>
      </t>
    </mdx>
    <mdx n="0" f="v">
      <t c="3" si="227">
        <n x="225"/>
        <n x="645"/>
        <n x="150"/>
      </t>
    </mdx>
    <mdx n="0" f="v">
      <t c="3" si="227">
        <n x="225"/>
        <n x="608"/>
        <n x="150"/>
      </t>
    </mdx>
    <mdx n="0" f="v">
      <t c="3" si="227">
        <n x="225"/>
        <n x="614"/>
        <n x="150"/>
      </t>
    </mdx>
    <mdx n="0" f="v">
      <t c="3" si="227">
        <n x="225"/>
        <n x="635"/>
        <n x="150"/>
      </t>
    </mdx>
    <mdx n="0" f="v">
      <t c="3" si="227">
        <n x="225"/>
        <n x="636"/>
        <n x="150"/>
      </t>
    </mdx>
    <mdx n="0" f="v">
      <t c="3" si="227">
        <n x="225"/>
        <n x="637"/>
        <n x="150"/>
      </t>
    </mdx>
    <mdx n="0" f="v">
      <t c="3" si="227">
        <n x="225"/>
        <n x="632"/>
        <n x="150"/>
      </t>
    </mdx>
    <mdx n="0" f="v">
      <t c="3" si="227">
        <n x="225"/>
        <n x="628"/>
        <n x="150"/>
      </t>
    </mdx>
    <mdx n="0" f="v">
      <t c="3" si="227">
        <n x="225"/>
        <n x="639"/>
        <n x="150"/>
      </t>
    </mdx>
    <mdx n="0" f="v">
      <t c="3" si="227">
        <n x="225"/>
        <n x="633"/>
        <n x="150"/>
      </t>
    </mdx>
    <mdx n="0" f="v">
      <t c="3" si="227">
        <n x="225"/>
        <n x="643"/>
        <n x="150"/>
      </t>
    </mdx>
    <mdx n="0" f="v">
      <t c="3" si="227">
        <n x="225"/>
        <n x="620"/>
        <n x="150"/>
      </t>
    </mdx>
    <mdx n="0" f="v">
      <t c="3" si="227">
        <n x="225"/>
        <n x="621"/>
        <n x="150"/>
      </t>
    </mdx>
    <mdx n="0" f="v">
      <t c="3" si="227">
        <n x="225"/>
        <n x="622"/>
        <n x="150"/>
      </t>
    </mdx>
    <mdx n="0" f="v">
      <t c="3" si="227">
        <n x="225"/>
        <n x="623"/>
        <n x="150"/>
      </t>
    </mdx>
    <mdx n="0" f="v">
      <t c="3" si="227">
        <n x="225"/>
        <n x="624"/>
        <n x="150"/>
      </t>
    </mdx>
    <mdx n="0" f="v">
      <t c="3" si="227">
        <n x="225"/>
        <n x="647"/>
        <n x="150"/>
      </t>
    </mdx>
    <mdx n="0" f="v">
      <t c="3" si="227">
        <n x="225"/>
        <n x="648"/>
        <n x="150"/>
      </t>
    </mdx>
    <mdx n="0" f="v">
      <t c="3" si="227">
        <n x="225"/>
        <n x="649"/>
        <n x="150"/>
      </t>
    </mdx>
    <mdx n="0" f="v">
      <t c="3" si="227">
        <n x="225"/>
        <n x="650"/>
        <n x="150"/>
      </t>
    </mdx>
    <mdx n="0" f="v">
      <t c="3" si="227">
        <n x="225"/>
        <n x="651"/>
        <n x="150"/>
      </t>
    </mdx>
    <mdx n="0" f="v">
      <t c="3" si="227">
        <n x="225"/>
        <n x="652"/>
        <n x="150"/>
      </t>
    </mdx>
    <mdx n="0" f="v">
      <t c="3" si="227">
        <n x="225"/>
        <n x="653"/>
        <n x="150"/>
      </t>
    </mdx>
    <mdx n="0" f="v">
      <t c="3" si="227">
        <n x="225"/>
        <n x="654"/>
        <n x="150"/>
      </t>
    </mdx>
    <mdx n="0" f="v">
      <t c="3" si="227">
        <n x="225"/>
        <n x="641"/>
        <n x="150"/>
      </t>
    </mdx>
    <mdx n="0" f="v">
      <t c="3" si="227">
        <n x="225"/>
        <n x="640"/>
        <n x="150"/>
      </t>
    </mdx>
    <mdx n="0" f="v">
      <t c="3" si="227">
        <n x="225"/>
        <n x="630"/>
        <n x="150"/>
      </t>
    </mdx>
    <mdx n="0" f="v">
      <t c="3" si="227">
        <n x="225"/>
        <n x="607"/>
        <n x="150"/>
      </t>
    </mdx>
    <mdx n="0" f="v">
      <t c="3" si="227">
        <n x="225"/>
        <n x="629"/>
        <n x="150"/>
      </t>
    </mdx>
    <mdx n="0" f="v">
      <t c="3" si="227">
        <n x="225"/>
        <n x="626"/>
        <n x="150"/>
      </t>
    </mdx>
    <mdx n="0" f="v">
      <t c="3" si="227">
        <n x="225"/>
        <n x="631"/>
        <n x="150"/>
      </t>
    </mdx>
    <mdx n="0" f="v">
      <t c="3" si="227">
        <n x="225"/>
        <n x="634"/>
        <n x="150"/>
      </t>
    </mdx>
    <mdx n="0" f="v">
      <t c="3" si="227">
        <n x="225"/>
        <n x="638"/>
        <n x="150"/>
      </t>
    </mdx>
    <mdx n="0" f="v">
      <t c="3" si="227">
        <n x="225"/>
        <n x="655"/>
        <n x="150"/>
      </t>
    </mdx>
    <mdx n="0" f="v">
      <t c="3" si="227">
        <n x="225"/>
        <n x="642"/>
        <n x="150"/>
      </t>
    </mdx>
    <mdx n="0" f="v">
      <t c="3" si="227">
        <n x="225"/>
        <n x="321"/>
        <n x="182"/>
      </t>
    </mdx>
    <mdx n="0" f="v">
      <t c="3" si="227">
        <n x="225"/>
        <n x="320"/>
        <n x="182"/>
      </t>
    </mdx>
    <mdx n="0" f="v">
      <t c="3" si="227">
        <n x="225"/>
        <n x="318"/>
        <n x="182"/>
      </t>
    </mdx>
    <mdx n="0" f="v">
      <t c="3" si="227">
        <n x="225"/>
        <n x="337"/>
        <n x="182"/>
      </t>
    </mdx>
    <mdx n="0" f="v">
      <t c="3" si="227">
        <n x="225"/>
        <n x="345"/>
        <n x="182"/>
      </t>
    </mdx>
    <mdx n="0" f="v">
      <t c="3" si="227">
        <n x="225"/>
        <n x="336"/>
        <n x="182"/>
      </t>
    </mdx>
    <mdx n="0" f="v">
      <t c="3" si="227">
        <n x="225"/>
        <n x="317"/>
        <n x="182"/>
      </t>
    </mdx>
    <mdx n="0" f="v">
      <t c="3" si="227">
        <n x="225"/>
        <n x="344"/>
        <n x="182"/>
      </t>
    </mdx>
    <mdx n="0" f="v">
      <t c="3" si="227">
        <n x="225"/>
        <n x="322"/>
        <n x="182"/>
      </t>
    </mdx>
    <mdx n="0" f="v">
      <t c="3" si="227">
        <n x="225"/>
        <n x="282"/>
        <n x="182"/>
      </t>
    </mdx>
    <mdx n="0" f="v">
      <t c="3" si="227">
        <n x="225"/>
        <n x="339"/>
        <n x="182"/>
      </t>
    </mdx>
    <mdx n="0" f="v">
      <t c="3" si="227">
        <n x="225"/>
        <n x="324"/>
        <n x="182"/>
      </t>
    </mdx>
    <mdx n="0" f="v">
      <t c="3" si="227">
        <n x="225"/>
        <n x="310"/>
        <n x="182"/>
      </t>
    </mdx>
    <mdx n="0" f="v">
      <t c="3" si="227">
        <n x="225"/>
        <n x="308"/>
        <n x="182"/>
      </t>
    </mdx>
    <mdx n="0" f="v">
      <t c="3" si="227">
        <n x="225"/>
        <n x="306"/>
        <n x="182"/>
      </t>
    </mdx>
    <mdx n="0" f="v">
      <t c="3" si="227">
        <n x="225"/>
        <n x="323"/>
        <n x="182"/>
      </t>
    </mdx>
    <mdx n="0" f="v">
      <t c="3" si="227">
        <n x="225"/>
        <n x="291"/>
        <n x="182"/>
      </t>
    </mdx>
    <mdx n="0" f="v">
      <t c="3" si="227">
        <n x="225"/>
        <n x="303"/>
        <n x="182"/>
      </t>
    </mdx>
    <mdx n="0" f="v">
      <t c="3" si="227">
        <n x="225"/>
        <n x="352"/>
        <n x="182"/>
      </t>
    </mdx>
    <mdx n="0" f="v">
      <t c="3" si="227">
        <n x="225"/>
        <n x="302"/>
        <n x="182"/>
      </t>
    </mdx>
    <mdx n="0" f="v">
      <t c="3" si="227">
        <n x="225"/>
        <n x="342"/>
        <n x="182"/>
      </t>
    </mdx>
    <mdx n="0" f="v">
      <t c="3" si="227">
        <n x="225"/>
        <n x="332"/>
        <n x="182"/>
      </t>
    </mdx>
    <mdx n="0" f="v">
      <t c="3" si="227">
        <n x="225"/>
        <n x="331"/>
        <n x="182"/>
      </t>
    </mdx>
    <mdx n="0" f="v">
      <t c="3" si="227">
        <n x="225"/>
        <n x="349"/>
        <n x="182"/>
      </t>
    </mdx>
    <mdx n="0" f="v">
      <t c="3" si="227">
        <n x="225"/>
        <n x="553"/>
        <n x="182"/>
      </t>
    </mdx>
    <mdx n="0" f="v">
      <t c="3" si="227">
        <n x="225"/>
        <n x="330"/>
        <n x="182"/>
      </t>
    </mdx>
    <mdx n="0" f="v">
      <t c="3" si="227">
        <n x="225"/>
        <n x="351"/>
        <n x="182"/>
      </t>
    </mdx>
    <mdx n="0" f="v">
      <t c="3" si="227">
        <n x="225"/>
        <n x="554"/>
        <n x="182"/>
      </t>
    </mdx>
    <mdx n="0" f="v">
      <t c="3" si="227">
        <n x="225"/>
        <n x="552"/>
        <n x="182"/>
      </t>
    </mdx>
    <mdx n="0" f="v">
      <t c="3" si="227">
        <n x="225"/>
        <n x="325"/>
        <n x="182"/>
      </t>
    </mdx>
    <mdx n="0" f="v">
      <t c="3" si="227">
        <n x="225"/>
        <n x="335"/>
        <n x="182"/>
      </t>
    </mdx>
    <mdx n="0" f="v">
      <t c="3" si="227">
        <n x="225"/>
        <n x="309"/>
        <n x="182"/>
      </t>
    </mdx>
    <mdx n="0" f="v">
      <t c="3" si="227">
        <n x="225"/>
        <n x="334"/>
        <n x="182"/>
      </t>
    </mdx>
    <mdx n="0" f="v">
      <t c="3" si="227">
        <n x="225"/>
        <n x="343"/>
        <n x="182"/>
      </t>
    </mdx>
    <mdx n="0" f="v">
      <t c="3" si="227">
        <n x="225"/>
        <n x="279"/>
        <n x="182"/>
      </t>
    </mdx>
    <mdx n="0" f="v">
      <t c="3" si="227">
        <n x="225"/>
        <n x="557"/>
        <n x="182"/>
      </t>
    </mdx>
    <mdx n="0" f="v">
      <t c="3" si="227">
        <n x="225"/>
        <n x="551"/>
        <n x="182"/>
      </t>
    </mdx>
    <mdx n="0" f="v">
      <t c="3" si="227">
        <n x="225"/>
        <n x="333"/>
        <n x="182"/>
      </t>
    </mdx>
    <mdx n="0" f="v">
      <t c="3" si="227">
        <n x="225"/>
        <n x="550"/>
        <n x="182"/>
      </t>
    </mdx>
    <mdx n="0" f="v">
      <t c="3" si="227">
        <n x="225"/>
        <n x="549"/>
        <n x="182"/>
      </t>
    </mdx>
    <mdx n="0" f="v">
      <t c="3" si="227">
        <n x="225"/>
        <n x="558"/>
        <n x="182"/>
      </t>
    </mdx>
    <mdx n="0" f="v">
      <t c="3" si="227">
        <n x="225"/>
        <n x="559"/>
        <n x="182"/>
      </t>
    </mdx>
    <mdx n="0" f="v">
      <t c="3" si="227">
        <n x="225"/>
        <n x="560"/>
        <n x="182"/>
      </t>
    </mdx>
    <mdx n="0" f="v">
      <t c="3" si="227">
        <n x="225"/>
        <n x="561"/>
        <n x="182"/>
      </t>
    </mdx>
    <mdx n="0" f="v">
      <t c="3" si="227">
        <n x="225"/>
        <n x="562"/>
        <n x="182"/>
      </t>
    </mdx>
    <mdx n="0" f="v">
      <t c="3" si="227">
        <n x="225"/>
        <n x="341"/>
        <n x="182"/>
      </t>
    </mdx>
    <mdx n="0" f="v">
      <t c="3" si="227">
        <n x="225"/>
        <n x="300"/>
        <n x="182"/>
      </t>
    </mdx>
    <mdx n="0" f="v">
      <t c="3" si="227">
        <n x="225"/>
        <n x="590"/>
        <n x="182"/>
      </t>
    </mdx>
    <mdx n="0" f="v">
      <t c="3" si="227">
        <n x="225"/>
        <n x="556"/>
        <n x="182"/>
      </t>
    </mdx>
    <mdx n="0" f="v">
      <t c="3" si="227">
        <n x="225"/>
        <n x="298"/>
        <n x="182"/>
      </t>
    </mdx>
    <mdx n="0" f="v">
      <t c="3" si="227">
        <n x="225"/>
        <n x="592"/>
        <n x="182"/>
      </t>
    </mdx>
    <mdx n="0" f="v">
      <t c="3" si="227">
        <n x="225"/>
        <n x="584"/>
        <n x="182"/>
      </t>
    </mdx>
    <mdx n="0" f="v">
      <t c="3" si="227">
        <n x="225"/>
        <n x="598"/>
        <n x="182"/>
      </t>
    </mdx>
    <mdx n="0" f="v">
      <t c="3" si="227">
        <n x="225"/>
        <n x="354"/>
        <n x="182"/>
      </t>
    </mdx>
    <mdx n="0" f="v">
      <t c="3" si="227">
        <n x="225"/>
        <n x="575"/>
        <n x="182"/>
      </t>
    </mdx>
    <mdx n="0" f="v">
      <t c="3" si="227">
        <n x="225"/>
        <n x="576"/>
        <n x="182"/>
      </t>
    </mdx>
    <mdx n="0" f="v">
      <t c="3" si="227">
        <n x="225"/>
        <n x="577"/>
        <n x="182"/>
      </t>
    </mdx>
    <mdx n="0" f="v">
      <t c="3" si="227">
        <n x="225"/>
        <n x="578"/>
        <n x="182"/>
      </t>
    </mdx>
    <mdx n="0" f="v">
      <t c="3" si="227">
        <n x="225"/>
        <n x="579"/>
        <n x="182"/>
      </t>
    </mdx>
    <mdx n="0" f="v">
      <t c="3" si="227">
        <n x="225"/>
        <n x="353"/>
        <n x="182"/>
      </t>
    </mdx>
    <mdx n="0" f="v">
      <t c="3" si="227">
        <n x="225"/>
        <n x="347"/>
        <n x="182"/>
      </t>
    </mdx>
    <mdx n="0" f="v">
      <t c="3" si="227">
        <n x="225"/>
        <n x="569"/>
        <n x="182"/>
      </t>
    </mdx>
    <mdx n="0" f="v">
      <t c="3" si="227">
        <n x="225"/>
        <n x="589"/>
        <n x="182"/>
      </t>
    </mdx>
    <mdx n="0" f="v">
      <t c="3" si="227">
        <n x="225"/>
        <n x="591"/>
        <n x="182"/>
      </t>
    </mdx>
    <mdx n="0" f="v">
      <t c="3" si="227">
        <n x="225"/>
        <n x="296"/>
        <n x="182"/>
      </t>
    </mdx>
    <mdx n="0" f="v">
      <t c="3" si="227">
        <n x="225"/>
        <n x="295"/>
        <n x="182"/>
      </t>
    </mdx>
    <mdx n="0" f="v">
      <t c="3" si="227">
        <n x="225"/>
        <n x="563"/>
        <n x="182"/>
      </t>
    </mdx>
    <mdx n="0" f="v">
      <t c="3" si="227">
        <n x="225"/>
        <n x="564"/>
        <n x="182"/>
      </t>
    </mdx>
    <mdx n="0" f="v">
      <t c="3" si="227">
        <n x="225"/>
        <n x="565"/>
        <n x="182"/>
      </t>
    </mdx>
    <mdx n="0" f="v">
      <t c="3" si="227">
        <n x="225"/>
        <n x="566"/>
        <n x="182"/>
      </t>
    </mdx>
    <mdx n="0" f="v">
      <t c="3" si="227">
        <n x="225"/>
        <n x="567"/>
        <n x="182"/>
      </t>
    </mdx>
    <mdx n="0" f="v">
      <t c="3" si="227">
        <n x="225"/>
        <n x="568"/>
        <n x="182"/>
      </t>
    </mdx>
    <mdx n="0" f="v">
      <t c="3" si="227">
        <n x="225"/>
        <n x="645"/>
        <n x="182"/>
      </t>
    </mdx>
    <mdx n="0" f="v">
      <t c="3" si="227">
        <n x="225"/>
        <n x="593"/>
        <n x="182"/>
      </t>
    </mdx>
    <mdx n="0" f="v">
      <t c="3" si="227">
        <n x="225"/>
        <n x="594"/>
        <n x="182"/>
      </t>
    </mdx>
    <mdx n="0" f="v">
      <t c="3" si="227">
        <n x="225"/>
        <n x="595"/>
        <n x="182"/>
      </t>
    </mdx>
    <mdx n="0" f="v">
      <t c="3" si="227">
        <n x="225"/>
        <n x="596"/>
        <n x="182"/>
      </t>
    </mdx>
    <mdx n="0" f="v">
      <t c="3" si="227">
        <n x="225"/>
        <n x="615"/>
        <n x="182"/>
      </t>
    </mdx>
    <mdx n="0" f="v">
      <t c="3" si="227">
        <n x="225"/>
        <n x="585"/>
        <n x="182"/>
      </t>
    </mdx>
    <mdx n="0" f="v">
      <t c="3" si="227">
        <n x="225"/>
        <n x="597"/>
        <n x="182"/>
      </t>
    </mdx>
    <mdx n="0" f="v">
      <t c="3" si="227">
        <n x="225"/>
        <n x="588"/>
        <n x="182"/>
      </t>
    </mdx>
    <mdx n="0" f="v">
      <t c="3" si="227">
        <n x="225"/>
        <n x="609"/>
        <n x="182"/>
      </t>
    </mdx>
    <mdx n="0" f="v">
      <t c="3" si="227">
        <n x="225"/>
        <n x="340"/>
        <n x="182"/>
      </t>
    </mdx>
    <mdx n="0" f="v">
      <t c="3" si="227">
        <n x="225"/>
        <n x="571"/>
        <n x="182"/>
      </t>
    </mdx>
    <mdx n="0" f="v">
      <t c="3" si="227">
        <n x="225"/>
        <n x="572"/>
        <n x="182"/>
      </t>
    </mdx>
    <mdx n="0" f="v">
      <t c="3" si="227">
        <n x="225"/>
        <n x="580"/>
        <n x="182"/>
      </t>
    </mdx>
    <mdx n="0" f="v">
      <t c="3" si="227">
        <n x="225"/>
        <n x="573"/>
        <n x="182"/>
      </t>
    </mdx>
    <mdx n="0" f="v">
      <t c="3" si="227">
        <n x="225"/>
        <n x="581"/>
        <n x="182"/>
      </t>
    </mdx>
    <mdx n="0" f="v">
      <t c="3" si="227">
        <n x="225"/>
        <n x="583"/>
        <n x="182"/>
      </t>
    </mdx>
    <mdx n="0" f="v">
      <t c="3" si="227">
        <n x="225"/>
        <n x="555"/>
        <n x="182"/>
      </t>
    </mdx>
    <mdx n="0" f="v">
      <t c="3" si="227">
        <n x="225"/>
        <n x="570"/>
        <n x="182"/>
      </t>
    </mdx>
    <mdx n="0" f="v">
      <t c="3" si="227">
        <n x="225"/>
        <n x="574"/>
        <n x="182"/>
      </t>
    </mdx>
    <mdx n="0" f="v">
      <t c="3" si="227">
        <n x="225"/>
        <n x="601"/>
        <n x="182"/>
      </t>
    </mdx>
    <mdx n="0" f="v">
      <t c="3" si="227">
        <n x="225"/>
        <n x="616"/>
        <n x="182"/>
      </t>
    </mdx>
    <mdx n="0" f="v">
      <t c="3" si="227">
        <n x="225"/>
        <n x="610"/>
        <n x="182"/>
      </t>
    </mdx>
    <mdx n="0" f="v">
      <t c="3" si="227">
        <n x="225"/>
        <n x="611"/>
        <n x="182"/>
      </t>
    </mdx>
    <mdx n="0" f="v">
      <t c="3" si="227">
        <n x="225"/>
        <n x="612"/>
        <n x="182"/>
      </t>
    </mdx>
    <mdx n="0" f="v">
      <t c="3" si="227">
        <n x="225"/>
        <n x="617"/>
        <n x="182"/>
      </t>
    </mdx>
    <mdx n="0" f="v">
      <t c="3" si="227">
        <n x="225"/>
        <n x="639"/>
        <n x="182"/>
      </t>
    </mdx>
    <mdx n="0" f="v">
      <t c="3" si="227">
        <n x="225"/>
        <n x="618"/>
        <n x="182"/>
      </t>
    </mdx>
    <mdx n="0" f="v">
      <t c="3" si="227">
        <n x="225"/>
        <n x="619"/>
        <n x="182"/>
      </t>
    </mdx>
    <mdx n="0" f="v">
      <t c="3" si="227">
        <n x="225"/>
        <n x="599"/>
        <n x="182"/>
      </t>
    </mdx>
    <mdx n="0" f="v">
      <t c="3" si="227">
        <n x="225"/>
        <n x="582"/>
        <n x="182"/>
      </t>
    </mdx>
    <mdx n="0" f="v">
      <t c="3" si="227">
        <n x="225"/>
        <n x="586"/>
        <n x="182"/>
      </t>
    </mdx>
    <mdx n="0" f="v">
      <t c="3" si="227">
        <n x="225"/>
        <n x="600"/>
        <n x="182"/>
      </t>
    </mdx>
    <mdx n="0" f="v">
      <t c="3" si="227">
        <n x="225"/>
        <n x="587"/>
        <n x="182"/>
      </t>
    </mdx>
    <mdx n="0" f="v">
      <t c="3" si="227">
        <n x="225"/>
        <n x="602"/>
        <n x="182"/>
      </t>
    </mdx>
    <mdx n="0" f="v">
      <t c="3" si="227">
        <n x="225"/>
        <n x="603"/>
        <n x="182"/>
      </t>
    </mdx>
    <mdx n="0" f="v">
      <t c="3" si="227">
        <n x="225"/>
        <n x="604"/>
        <n x="182"/>
      </t>
    </mdx>
    <mdx n="0" f="v">
      <t c="3" si="227">
        <n x="225"/>
        <n x="605"/>
        <n x="182"/>
      </t>
    </mdx>
    <mdx n="0" f="v">
      <t c="3" si="227">
        <n x="225"/>
        <n x="613"/>
        <n x="182"/>
      </t>
    </mdx>
    <mdx n="0" f="v">
      <t c="3" si="227">
        <n x="225"/>
        <n x="643"/>
        <n x="182"/>
      </t>
    </mdx>
    <mdx n="0" f="v">
      <t c="3" si="227">
        <n x="225"/>
        <n x="628"/>
        <n x="182"/>
      </t>
    </mdx>
    <mdx n="0" f="v">
      <t c="3" si="227">
        <n x="225"/>
        <n x="608"/>
        <n x="182"/>
      </t>
    </mdx>
    <mdx n="0" f="v">
      <t c="3" si="227">
        <n x="225"/>
        <n x="614"/>
        <n x="182"/>
      </t>
    </mdx>
    <mdx n="0" f="v">
      <t c="3" si="227">
        <n x="225"/>
        <n x="635"/>
        <n x="182"/>
      </t>
    </mdx>
    <mdx n="0" f="v">
      <t c="3" si="227">
        <n x="225"/>
        <n x="636"/>
        <n x="182"/>
      </t>
    </mdx>
    <mdx n="0" f="v">
      <t c="3" si="227">
        <n x="225"/>
        <n x="637"/>
        <n x="182"/>
      </t>
    </mdx>
    <mdx n="0" f="v">
      <t c="3" si="227">
        <n x="225"/>
        <n x="606"/>
        <n x="182"/>
      </t>
    </mdx>
    <mdx n="0" f="v">
      <t c="3" si="227">
        <n x="225"/>
        <n x="633"/>
        <n x="182"/>
      </t>
    </mdx>
    <mdx n="0" f="v">
      <t c="3" si="227">
        <n x="225"/>
        <n x="625"/>
        <n x="182"/>
      </t>
    </mdx>
    <mdx n="0" f="v">
      <t c="3" si="227">
        <n x="225"/>
        <n x="646"/>
        <n x="182"/>
      </t>
    </mdx>
    <mdx n="0" f="v">
      <t c="3" si="227">
        <n x="225"/>
        <n x="627"/>
        <n x="182"/>
      </t>
    </mdx>
    <mdx n="0" f="v">
      <t c="3" si="227">
        <n x="225"/>
        <n x="632"/>
        <n x="182"/>
      </t>
    </mdx>
    <mdx n="0" f="v">
      <t c="3" si="227">
        <n x="225"/>
        <n x="644"/>
        <n x="182"/>
      </t>
    </mdx>
    <mdx n="0" f="v">
      <t c="3" si="227">
        <n x="225"/>
        <n x="620"/>
        <n x="182"/>
      </t>
    </mdx>
    <mdx n="0" f="v">
      <t c="3" si="227">
        <n x="225"/>
        <n x="621"/>
        <n x="182"/>
      </t>
    </mdx>
    <mdx n="0" f="v">
      <t c="3" si="227">
        <n x="225"/>
        <n x="622"/>
        <n x="182"/>
      </t>
    </mdx>
    <mdx n="0" f="v">
      <t c="3" si="227">
        <n x="225"/>
        <n x="623"/>
        <n x="182"/>
      </t>
    </mdx>
    <mdx n="0" f="v">
      <t c="3" si="227">
        <n x="225"/>
        <n x="624"/>
        <n x="182"/>
      </t>
    </mdx>
    <mdx n="0" f="v">
      <t c="3" si="227">
        <n x="225"/>
        <n x="647"/>
        <n x="182"/>
      </t>
    </mdx>
    <mdx n="0" f="v">
      <t c="3" si="227">
        <n x="225"/>
        <n x="648"/>
        <n x="182"/>
      </t>
    </mdx>
    <mdx n="0" f="v">
      <t c="3" si="227">
        <n x="225"/>
        <n x="649"/>
        <n x="182"/>
      </t>
    </mdx>
    <mdx n="0" f="v">
      <t c="3" si="227">
        <n x="225"/>
        <n x="650"/>
        <n x="182"/>
      </t>
    </mdx>
    <mdx n="0" f="v">
      <t c="3" si="227">
        <n x="225"/>
        <n x="651"/>
        <n x="182"/>
      </t>
    </mdx>
    <mdx n="0" f="v">
      <t c="3" si="227">
        <n x="225"/>
        <n x="652"/>
        <n x="182"/>
      </t>
    </mdx>
    <mdx n="0" f="v">
      <t c="3" si="227">
        <n x="225"/>
        <n x="653"/>
        <n x="182"/>
      </t>
    </mdx>
    <mdx n="0" f="v">
      <t c="3" si="227">
        <n x="225"/>
        <n x="654"/>
        <n x="182"/>
      </t>
    </mdx>
    <mdx n="0" f="v">
      <t c="3" si="227">
        <n x="225"/>
        <n x="641"/>
        <n x="182"/>
      </t>
    </mdx>
    <mdx n="0" f="v">
      <t c="3" si="227">
        <n x="225"/>
        <n x="640"/>
        <n x="182"/>
      </t>
    </mdx>
    <mdx n="0" f="v">
      <t c="3" si="227">
        <n x="225"/>
        <n x="630"/>
        <n x="182"/>
      </t>
    </mdx>
    <mdx n="0" f="v">
      <t c="3" si="227">
        <n x="225"/>
        <n x="607"/>
        <n x="182"/>
      </t>
    </mdx>
    <mdx n="0" f="v">
      <t c="3" si="227">
        <n x="225"/>
        <n x="629"/>
        <n x="182"/>
      </t>
    </mdx>
    <mdx n="0" f="v">
      <t c="3" si="227">
        <n x="225"/>
        <n x="626"/>
        <n x="182"/>
      </t>
    </mdx>
    <mdx n="0" f="v">
      <t c="3" si="227">
        <n x="225"/>
        <n x="631"/>
        <n x="182"/>
      </t>
    </mdx>
    <mdx n="0" f="v">
      <t c="3" si="227">
        <n x="225"/>
        <n x="634"/>
        <n x="182"/>
      </t>
    </mdx>
    <mdx n="0" f="v">
      <t c="3" si="227">
        <n x="225"/>
        <n x="638"/>
        <n x="182"/>
      </t>
    </mdx>
    <mdx n="0" f="v">
      <t c="3" si="227">
        <n x="225"/>
        <n x="655"/>
        <n x="182"/>
      </t>
    </mdx>
    <mdx n="0" f="v">
      <t c="3" si="227">
        <n x="225"/>
        <n x="642"/>
        <n x="182"/>
      </t>
    </mdx>
    <mdx n="0" f="v">
      <t c="3" si="227">
        <n x="225"/>
        <n x="322"/>
        <n x="249"/>
      </t>
    </mdx>
    <mdx n="0" f="v">
      <t c="3" si="227">
        <n x="225"/>
        <n x="321"/>
        <n x="249"/>
      </t>
    </mdx>
    <mdx n="0" f="v">
      <t c="3" si="227">
        <n x="225"/>
        <n x="338"/>
        <n x="249"/>
      </t>
    </mdx>
    <mdx n="0" f="v">
      <t c="3" si="227">
        <n x="225"/>
        <n x="320"/>
        <n x="249"/>
      </t>
    </mdx>
    <mdx n="0" f="v">
      <t c="3" si="227">
        <n x="225"/>
        <n x="337"/>
        <n x="249"/>
      </t>
    </mdx>
    <mdx n="0" f="v">
      <t c="3" si="227">
        <n x="225"/>
        <n x="345"/>
        <n x="249"/>
      </t>
    </mdx>
    <mdx n="0" f="v">
      <t c="3" si="227">
        <n x="225"/>
        <n x="336"/>
        <n x="249"/>
      </t>
    </mdx>
    <mdx n="0" f="v">
      <t c="3" si="227">
        <n x="225"/>
        <n x="317"/>
        <n x="249"/>
      </t>
    </mdx>
    <mdx n="0" f="v">
      <t c="3" si="227">
        <n x="225"/>
        <n x="344"/>
        <n x="249"/>
      </t>
    </mdx>
    <mdx n="0" f="v">
      <t c="3" si="227">
        <n x="225"/>
        <n x="282"/>
        <n x="249"/>
      </t>
    </mdx>
    <mdx n="0" f="v">
      <t c="3" si="227">
        <n x="225"/>
        <n x="315"/>
        <n x="249"/>
      </t>
    </mdx>
    <mdx n="0" f="v">
      <t c="3" si="227">
        <n x="225"/>
        <n x="339"/>
        <n x="249"/>
      </t>
    </mdx>
    <mdx n="0" f="v">
      <t c="3" si="227">
        <n x="225"/>
        <n x="324"/>
        <n x="249"/>
      </t>
    </mdx>
    <mdx n="0" f="v">
      <t c="3" si="227">
        <n x="225"/>
        <n x="308"/>
        <n x="249"/>
      </t>
    </mdx>
    <mdx n="0" f="v">
      <t c="3" si="227">
        <n x="225"/>
        <n x="305"/>
        <n x="249"/>
      </t>
    </mdx>
    <mdx n="0" f="v">
      <t c="3" si="227">
        <n x="225"/>
        <n x="323"/>
        <n x="249"/>
      </t>
    </mdx>
    <mdx n="0" f="v">
      <t c="3" si="227">
        <n x="225"/>
        <n x="303"/>
        <n x="249"/>
      </t>
    </mdx>
    <mdx n="0" f="v">
      <t c="3" si="227">
        <n x="225"/>
        <n x="352"/>
        <n x="249"/>
      </t>
    </mdx>
    <mdx n="0" f="v">
      <t c="3" si="227">
        <n x="225"/>
        <n x="342"/>
        <n x="249"/>
      </t>
    </mdx>
    <mdx n="0" f="v">
      <t c="3" si="227">
        <n x="225"/>
        <n x="332"/>
        <n x="249"/>
      </t>
    </mdx>
    <mdx n="0" f="v">
      <t c="3" si="227">
        <n x="225"/>
        <n x="331"/>
        <n x="249"/>
      </t>
    </mdx>
    <mdx n="0" f="v">
      <t c="3" si="227">
        <n x="225"/>
        <n x="349"/>
        <n x="249"/>
      </t>
    </mdx>
    <mdx n="0" f="v">
      <t c="3" si="227">
        <n x="225"/>
        <n x="553"/>
        <n x="249"/>
      </t>
    </mdx>
    <mdx n="0" f="v">
      <t c="3" si="227">
        <n x="225"/>
        <n x="330"/>
        <n x="249"/>
      </t>
    </mdx>
    <mdx n="0" f="v">
      <t c="3" si="227">
        <n x="225"/>
        <n x="351"/>
        <n x="249"/>
      </t>
    </mdx>
    <mdx n="0" f="v">
      <t c="3" si="227">
        <n x="225"/>
        <n x="554"/>
        <n x="249"/>
      </t>
    </mdx>
    <mdx n="0" f="v">
      <t c="3" si="227">
        <n x="225"/>
        <n x="556"/>
        <n x="249"/>
      </t>
    </mdx>
    <mdx n="0" f="v">
      <t c="3" si="227">
        <n x="225"/>
        <n x="300"/>
        <n x="249"/>
      </t>
    </mdx>
    <mdx n="0" f="v">
      <t c="3" si="227">
        <n x="225"/>
        <n x="298"/>
        <n x="249"/>
      </t>
    </mdx>
    <mdx n="0" f="v">
      <t c="3" si="227">
        <n x="225"/>
        <n x="325"/>
        <n x="249"/>
      </t>
    </mdx>
    <mdx n="0" f="v">
      <t c="3" si="227">
        <n x="225"/>
        <n x="313"/>
        <n x="249"/>
      </t>
    </mdx>
    <mdx n="0" f="v">
      <t c="3" si="227">
        <n x="225"/>
        <n x="335"/>
        <n x="249"/>
      </t>
    </mdx>
    <mdx n="0" f="v">
      <t c="3" si="227">
        <n x="225"/>
        <n x="309"/>
        <n x="249"/>
      </t>
    </mdx>
    <mdx n="0" f="v">
      <t c="3" si="227">
        <n x="225"/>
        <n x="334"/>
        <n x="249"/>
      </t>
    </mdx>
    <mdx n="0" f="v">
      <t c="3" si="227">
        <n x="225"/>
        <n x="343"/>
        <n x="249"/>
      </t>
    </mdx>
    <mdx n="0" f="v">
      <t c="3" si="227">
        <n x="225"/>
        <n x="557"/>
        <n x="249"/>
      </t>
    </mdx>
    <mdx n="0" f="v">
      <t c="3" si="227">
        <n x="225"/>
        <n x="551"/>
        <n x="249"/>
      </t>
    </mdx>
    <mdx n="0" f="v">
      <t c="3" si="227">
        <n x="225"/>
        <n x="333"/>
        <n x="249"/>
      </t>
    </mdx>
    <mdx n="0" f="v">
      <t c="3" si="227">
        <n x="225"/>
        <n x="549"/>
        <n x="249"/>
      </t>
    </mdx>
    <mdx n="0" f="v">
      <t c="3" si="227">
        <n x="225"/>
        <n x="558"/>
        <n x="249"/>
      </t>
    </mdx>
    <mdx n="0" f="v">
      <t c="3" si="227">
        <n x="225"/>
        <n x="559"/>
        <n x="249"/>
      </t>
    </mdx>
    <mdx n="0" f="v">
      <t c="3" si="227">
        <n x="225"/>
        <n x="560"/>
        <n x="249"/>
      </t>
    </mdx>
    <mdx n="0" f="v">
      <t c="3" si="227">
        <n x="225"/>
        <n x="561"/>
        <n x="249"/>
      </t>
    </mdx>
    <mdx n="0" f="v">
      <t c="3" si="227">
        <n x="225"/>
        <n x="562"/>
        <n x="249"/>
      </t>
    </mdx>
    <mdx n="0" f="v">
      <t c="3" si="227">
        <n x="225"/>
        <n x="341"/>
        <n x="249"/>
      </t>
    </mdx>
    <mdx n="0" f="v">
      <t c="3" si="227">
        <n x="225"/>
        <n x="552"/>
        <n x="249"/>
      </t>
    </mdx>
    <mdx n="0" f="v">
      <t c="3" si="227">
        <n x="225"/>
        <n x="590"/>
        <n x="249"/>
      </t>
    </mdx>
    <mdx n="0" f="v">
      <t c="3" si="227">
        <n x="225"/>
        <n x="354"/>
        <n x="249"/>
      </t>
    </mdx>
    <mdx n="0" f="v">
      <t c="3" si="227">
        <n x="225"/>
        <n x="575"/>
        <n x="249"/>
      </t>
    </mdx>
    <mdx n="0" f="v">
      <t c="3" si="227">
        <n x="225"/>
        <n x="576"/>
        <n x="249"/>
      </t>
    </mdx>
    <mdx n="0" f="v">
      <t c="3" si="227">
        <n x="225"/>
        <n x="577"/>
        <n x="249"/>
      </t>
    </mdx>
    <mdx n="0" f="v">
      <t c="3" si="227">
        <n x="225"/>
        <n x="578"/>
        <n x="249"/>
      </t>
    </mdx>
    <mdx n="0" f="v">
      <t c="3" si="227">
        <n x="225"/>
        <n x="579"/>
        <n x="249"/>
      </t>
    </mdx>
    <mdx n="0" f="v">
      <t c="3" si="227">
        <n x="225"/>
        <n x="353"/>
        <n x="249"/>
      </t>
    </mdx>
    <mdx n="0" f="v">
      <t c="3" si="227">
        <n x="225"/>
        <n x="347"/>
        <n x="249"/>
      </t>
    </mdx>
    <mdx n="0" f="v">
      <t c="3" si="227">
        <n x="225"/>
        <n x="592"/>
        <n x="249"/>
      </t>
    </mdx>
    <mdx n="0" f="v">
      <t c="3" si="227">
        <n x="225"/>
        <n x="589"/>
        <n x="249"/>
      </t>
    </mdx>
    <mdx n="0" f="v">
      <t c="3" si="227">
        <n x="225"/>
        <n x="591"/>
        <n x="249"/>
      </t>
    </mdx>
    <mdx n="0" f="v">
      <t c="3" si="227">
        <n x="225"/>
        <n x="569"/>
        <n x="249"/>
      </t>
    </mdx>
    <mdx n="0" f="v">
      <t c="3" si="227">
        <n x="225"/>
        <n x="597"/>
        <n x="249"/>
      </t>
    </mdx>
    <mdx n="0" f="v">
      <t c="3" si="227">
        <n x="225"/>
        <n x="296"/>
        <n x="249"/>
      </t>
    </mdx>
    <mdx n="0" f="v">
      <t c="3" si="227">
        <n x="225"/>
        <n x="295"/>
        <n x="249"/>
      </t>
    </mdx>
    <mdx n="0" f="v">
      <t c="3" si="227">
        <n x="225"/>
        <n x="563"/>
        <n x="249"/>
      </t>
    </mdx>
    <mdx n="0" f="v">
      <t c="3" si="227">
        <n x="225"/>
        <n x="564"/>
        <n x="249"/>
      </t>
    </mdx>
    <mdx n="0" f="v">
      <t c="3" si="227">
        <n x="225"/>
        <n x="565"/>
        <n x="249"/>
      </t>
    </mdx>
    <mdx n="0" f="v">
      <t c="3" si="227">
        <n x="225"/>
        <n x="566"/>
        <n x="249"/>
      </t>
    </mdx>
    <mdx n="0" f="v">
      <t c="3" si="227">
        <n x="225"/>
        <n x="567"/>
        <n x="249"/>
      </t>
    </mdx>
    <mdx n="0" f="v">
      <t c="3" si="227">
        <n x="225"/>
        <n x="568"/>
        <n x="249"/>
      </t>
    </mdx>
    <mdx n="0" f="v">
      <t c="3" si="227">
        <n x="225"/>
        <n x="593"/>
        <n x="249"/>
      </t>
    </mdx>
    <mdx n="0" f="v">
      <t c="3" si="227">
        <n x="225"/>
        <n x="594"/>
        <n x="249"/>
      </t>
    </mdx>
    <mdx n="0" f="v">
      <t c="3" si="227">
        <n x="225"/>
        <n x="595"/>
        <n x="249"/>
      </t>
    </mdx>
    <mdx n="0" f="v">
      <t c="3" si="227">
        <n x="225"/>
        <n x="596"/>
        <n x="249"/>
      </t>
    </mdx>
    <mdx n="0" f="v">
      <t c="3" si="227">
        <n x="225"/>
        <n x="601"/>
        <n x="249"/>
      </t>
    </mdx>
    <mdx n="0" f="v">
      <t c="3" si="227">
        <n x="225"/>
        <n x="584"/>
        <n x="249"/>
      </t>
    </mdx>
    <mdx n="0" f="v">
      <t c="3" si="227">
        <n x="225"/>
        <n x="340"/>
        <n x="249"/>
      </t>
    </mdx>
    <mdx n="0" f="v">
      <t c="3" si="227">
        <n x="225"/>
        <n x="571"/>
        <n x="249"/>
      </t>
    </mdx>
    <mdx n="0" f="v">
      <t c="3" si="227">
        <n x="225"/>
        <n x="572"/>
        <n x="249"/>
      </t>
    </mdx>
    <mdx n="0" f="v">
      <t c="3" si="227">
        <n x="225"/>
        <n x="580"/>
        <n x="249"/>
      </t>
    </mdx>
    <mdx n="0" f="v">
      <t c="3" si="227">
        <n x="225"/>
        <n x="573"/>
        <n x="249"/>
      </t>
    </mdx>
    <mdx n="0" f="v">
      <t c="3" si="227">
        <n x="225"/>
        <n x="581"/>
        <n x="249"/>
      </t>
    </mdx>
    <mdx n="0" f="v">
      <t c="3" si="227">
        <n x="225"/>
        <n x="583"/>
        <n x="249"/>
      </t>
    </mdx>
    <mdx n="0" f="v">
      <t c="3" si="227">
        <n x="225"/>
        <n x="555"/>
        <n x="249"/>
      </t>
    </mdx>
    <mdx n="0" f="v">
      <t c="3" si="227">
        <n x="225"/>
        <n x="570"/>
        <n x="249"/>
      </t>
    </mdx>
    <mdx n="0" f="v">
      <t c="3" si="227">
        <n x="225"/>
        <n x="574"/>
        <n x="249"/>
      </t>
    </mdx>
    <mdx n="0" f="v">
      <t c="3" si="227">
        <n x="225"/>
        <n x="585"/>
        <n x="249"/>
      </t>
    </mdx>
    <mdx n="0" f="v">
      <t c="3" si="227">
        <n x="225"/>
        <n x="598"/>
        <n x="249"/>
      </t>
    </mdx>
    <mdx n="0" f="v">
      <t c="3" si="227">
        <n x="225"/>
        <n x="619"/>
        <n x="249"/>
      </t>
    </mdx>
    <mdx n="0" f="v">
      <t c="3" si="227">
        <n x="225"/>
        <n x="588"/>
        <n x="249"/>
      </t>
    </mdx>
    <mdx n="0" f="v">
      <t c="3" si="227">
        <n x="225"/>
        <n x="609"/>
        <n x="249"/>
      </t>
    </mdx>
    <mdx n="0" f="v">
      <t c="3" si="227">
        <n x="225"/>
        <n x="613"/>
        <n x="249"/>
      </t>
    </mdx>
    <mdx n="0" f="v">
      <t c="3" si="227">
        <n x="225"/>
        <n x="632"/>
        <n x="249"/>
      </t>
    </mdx>
    <mdx n="0" f="v">
      <t c="3" si="227">
        <n x="225"/>
        <n x="615"/>
        <n x="249"/>
      </t>
    </mdx>
    <mdx n="0" f="v">
      <t c="3" si="227">
        <n x="225"/>
        <n x="608"/>
        <n x="249"/>
      </t>
    </mdx>
    <mdx n="0" f="v">
      <t c="3" si="227">
        <n x="225"/>
        <n x="610"/>
        <n x="249"/>
      </t>
    </mdx>
    <mdx n="0" f="v">
      <t c="3" si="227">
        <n x="225"/>
        <n x="611"/>
        <n x="249"/>
      </t>
    </mdx>
    <mdx n="0" f="v">
      <t c="3" si="227">
        <n x="225"/>
        <n x="612"/>
        <n x="249"/>
      </t>
    </mdx>
    <mdx n="0" f="v">
      <t c="3" si="227">
        <n x="225"/>
        <n x="616"/>
        <n x="249"/>
      </t>
    </mdx>
    <mdx n="0" f="v">
      <t c="3" si="227">
        <n x="225"/>
        <n x="617"/>
        <n x="249"/>
      </t>
    </mdx>
    <mdx n="0" f="v">
      <t c="3" si="227">
        <n x="225"/>
        <n x="599"/>
        <n x="249"/>
      </t>
    </mdx>
    <mdx n="0" f="v">
      <t c="3" si="227">
        <n x="225"/>
        <n x="582"/>
        <n x="249"/>
      </t>
    </mdx>
    <mdx n="0" f="v">
      <t c="3" si="227">
        <n x="225"/>
        <n x="586"/>
        <n x="249"/>
      </t>
    </mdx>
    <mdx n="0" f="v">
      <t c="3" si="227">
        <n x="225"/>
        <n x="600"/>
        <n x="249"/>
      </t>
    </mdx>
    <mdx n="0" f="v">
      <t c="3" si="227">
        <n x="225"/>
        <n x="587"/>
        <n x="249"/>
      </t>
    </mdx>
    <mdx n="0" f="v">
      <t c="3" si="227">
        <n x="225"/>
        <n x="602"/>
        <n x="249"/>
      </t>
    </mdx>
    <mdx n="0" f="v">
      <t c="3" si="227">
        <n x="225"/>
        <n x="603"/>
        <n x="249"/>
      </t>
    </mdx>
    <mdx n="0" f="v">
      <t c="3" si="227">
        <n x="225"/>
        <n x="604"/>
        <n x="249"/>
      </t>
    </mdx>
    <mdx n="0" f="v">
      <t c="3" si="227">
        <n x="225"/>
        <n x="605"/>
        <n x="249"/>
      </t>
    </mdx>
    <mdx n="0" f="v">
      <t c="3" si="227">
        <n x="225"/>
        <n x="618"/>
        <n x="249"/>
      </t>
    </mdx>
    <mdx n="0" f="v">
      <t c="3" si="227">
        <n x="225"/>
        <n x="639"/>
        <n x="249"/>
      </t>
    </mdx>
    <mdx n="0" f="v">
      <t c="3" si="227">
        <n x="225"/>
        <n x="644"/>
        <n x="249"/>
      </t>
    </mdx>
    <mdx n="0" f="v">
      <t c="3" si="227">
        <n x="225"/>
        <n x="614"/>
        <n x="249"/>
      </t>
    </mdx>
    <mdx n="0" f="v">
      <t c="3" si="227">
        <n x="225"/>
        <n x="635"/>
        <n x="249"/>
      </t>
    </mdx>
    <mdx n="0" f="v">
      <t c="3" si="227">
        <n x="225"/>
        <n x="636"/>
        <n x="249"/>
      </t>
    </mdx>
    <mdx n="0" f="v">
      <t c="3" si="227">
        <n x="225"/>
        <n x="637"/>
        <n x="249"/>
      </t>
    </mdx>
    <mdx n="0" f="v">
      <t c="3" si="227">
        <n x="225"/>
        <n x="643"/>
        <n x="249"/>
      </t>
    </mdx>
    <mdx n="0" f="v">
      <t c="3" si="227">
        <n x="225"/>
        <n x="645"/>
        <n x="249"/>
      </t>
    </mdx>
    <mdx n="0" f="v">
      <t c="3" si="227">
        <n x="225"/>
        <n x="646"/>
        <n x="249"/>
      </t>
    </mdx>
    <mdx n="0" f="v">
      <t c="3" si="227">
        <n x="225"/>
        <n x="606"/>
        <n x="249"/>
      </t>
    </mdx>
    <mdx n="0" f="v">
      <t c="3" si="227">
        <n x="225"/>
        <n x="628"/>
        <n x="249"/>
      </t>
    </mdx>
    <mdx n="0" f="v">
      <t c="3" si="227">
        <n x="225"/>
        <n x="625"/>
        <n x="249"/>
      </t>
    </mdx>
    <mdx n="0" f="v">
      <t c="3" si="227">
        <n x="225"/>
        <n x="620"/>
        <n x="249"/>
      </t>
    </mdx>
    <mdx n="0" f="v">
      <t c="3" si="227">
        <n x="225"/>
        <n x="621"/>
        <n x="249"/>
      </t>
    </mdx>
    <mdx n="0" f="v">
      <t c="3" si="227">
        <n x="225"/>
        <n x="622"/>
        <n x="249"/>
      </t>
    </mdx>
    <mdx n="0" f="v">
      <t c="3" si="227">
        <n x="225"/>
        <n x="623"/>
        <n x="249"/>
      </t>
    </mdx>
    <mdx n="0" f="v">
      <t c="3" si="227">
        <n x="225"/>
        <n x="624"/>
        <n x="249"/>
      </t>
    </mdx>
    <mdx n="0" f="v">
      <t c="3" si="227">
        <n x="225"/>
        <n x="627"/>
        <n x="249"/>
      </t>
    </mdx>
    <mdx n="0" f="v">
      <t c="3" si="227">
        <n x="225"/>
        <n x="633"/>
        <n x="249"/>
      </t>
    </mdx>
    <mdx n="0" f="v">
      <t c="3" si="227">
        <n x="225"/>
        <n x="647"/>
        <n x="249"/>
      </t>
    </mdx>
    <mdx n="0" f="v">
      <t c="3" si="227">
        <n x="225"/>
        <n x="648"/>
        <n x="249"/>
      </t>
    </mdx>
    <mdx n="0" f="v">
      <t c="3" si="227">
        <n x="225"/>
        <n x="649"/>
        <n x="249"/>
      </t>
    </mdx>
    <mdx n="0" f="v">
      <t c="3" si="227">
        <n x="225"/>
        <n x="650"/>
        <n x="249"/>
      </t>
    </mdx>
    <mdx n="0" f="v">
      <t c="3" si="227">
        <n x="225"/>
        <n x="651"/>
        <n x="249"/>
      </t>
    </mdx>
    <mdx n="0" f="v">
      <t c="3" si="227">
        <n x="225"/>
        <n x="652"/>
        <n x="249"/>
      </t>
    </mdx>
    <mdx n="0" f="v">
      <t c="3" si="227">
        <n x="225"/>
        <n x="653"/>
        <n x="249"/>
      </t>
    </mdx>
    <mdx n="0" f="v">
      <t c="3" si="227">
        <n x="225"/>
        <n x="654"/>
        <n x="249"/>
      </t>
    </mdx>
    <mdx n="0" f="v">
      <t c="3" si="227">
        <n x="225"/>
        <n x="641"/>
        <n x="249"/>
      </t>
    </mdx>
    <mdx n="0" f="v">
      <t c="3" si="227">
        <n x="225"/>
        <n x="640"/>
        <n x="249"/>
      </t>
    </mdx>
    <mdx n="0" f="v">
      <t c="3" si="227">
        <n x="225"/>
        <n x="630"/>
        <n x="249"/>
      </t>
    </mdx>
    <mdx n="0" f="v">
      <t c="3" si="227">
        <n x="225"/>
        <n x="607"/>
        <n x="249"/>
      </t>
    </mdx>
    <mdx n="0" f="v">
      <t c="3" si="227">
        <n x="225"/>
        <n x="629"/>
        <n x="249"/>
      </t>
    </mdx>
    <mdx n="0" f="v">
      <t c="3" si="227">
        <n x="225"/>
        <n x="626"/>
        <n x="249"/>
      </t>
    </mdx>
    <mdx n="0" f="v">
      <t c="3" si="227">
        <n x="225"/>
        <n x="631"/>
        <n x="249"/>
      </t>
    </mdx>
    <mdx n="0" f="v">
      <t c="3" si="227">
        <n x="225"/>
        <n x="634"/>
        <n x="249"/>
      </t>
    </mdx>
    <mdx n="0" f="v">
      <t c="3" si="227">
        <n x="225"/>
        <n x="638"/>
        <n x="249"/>
      </t>
    </mdx>
    <mdx n="0" f="v">
      <t c="3" si="227">
        <n x="225"/>
        <n x="655"/>
        <n x="249"/>
      </t>
    </mdx>
    <mdx n="0" f="v">
      <t c="3" si="227">
        <n x="225"/>
        <n x="642"/>
        <n x="249"/>
      </t>
    </mdx>
    <mdx n="0" f="v">
      <t c="3" si="227">
        <n x="225"/>
        <n x="314"/>
        <n x="246"/>
      </t>
    </mdx>
    <mdx n="0" f="v">
      <t c="3" si="227">
        <n x="225"/>
        <n x="334"/>
        <n x="246"/>
      </t>
    </mdx>
    <mdx n="0" f="v">
      <t c="3" si="227">
        <n x="225"/>
        <n x="305"/>
        <n x="246"/>
      </t>
    </mdx>
    <mdx n="0" f="v">
      <t c="3" si="227">
        <n x="225"/>
        <n x="286"/>
        <n x="246"/>
      </t>
    </mdx>
    <mdx n="0" f="v">
      <t c="3" si="227">
        <n x="225"/>
        <n x="321"/>
        <n x="246"/>
      </t>
    </mdx>
    <mdx n="0" f="v">
      <t c="3" si="227">
        <n x="225"/>
        <n x="308"/>
        <n x="246"/>
      </t>
    </mdx>
    <mdx n="0" f="v">
      <t c="3" si="227">
        <n x="225"/>
        <n x="295"/>
        <n x="246"/>
      </t>
    </mdx>
    <mdx n="0" f="v">
      <t c="3" si="227">
        <n x="225"/>
        <n x="292"/>
        <n x="246"/>
      </t>
    </mdx>
    <mdx n="0" f="v">
      <t c="3" si="227">
        <n x="225"/>
        <n x="324"/>
        <n x="246"/>
      </t>
    </mdx>
    <mdx n="0" f="v">
      <t c="3" si="227">
        <n x="225"/>
        <n x="279"/>
        <n x="246"/>
      </t>
    </mdx>
    <mdx n="0" f="v">
      <t c="3" si="227">
        <n x="225"/>
        <n x="300"/>
        <n x="246"/>
      </t>
    </mdx>
    <mdx n="0" f="v">
      <t c="3" si="227">
        <n x="225"/>
        <n x="354"/>
        <n x="246"/>
      </t>
    </mdx>
    <mdx n="0" f="v">
      <t c="3" si="227">
        <n x="225"/>
        <n x="296"/>
        <n x="246"/>
      </t>
    </mdx>
    <mdx n="0" f="v">
      <t c="3" si="227">
        <n x="225"/>
        <n x="557"/>
        <n x="246"/>
      </t>
    </mdx>
    <mdx n="0" f="v">
      <t c="3" si="227">
        <n x="225"/>
        <n x="551"/>
        <n x="246"/>
      </t>
    </mdx>
    <mdx n="0" f="v">
      <t c="3" si="227">
        <n x="225"/>
        <n x="333"/>
        <n x="246"/>
      </t>
    </mdx>
    <mdx n="0" f="v">
      <t c="3" si="227">
        <n x="225"/>
        <n x="550"/>
        <n x="246"/>
      </t>
    </mdx>
    <mdx n="0" f="v">
      <t c="3" si="227">
        <n x="225"/>
        <n x="549"/>
        <n x="246"/>
      </t>
    </mdx>
    <mdx n="0" f="v">
      <t c="3" si="227">
        <n x="225"/>
        <n x="558"/>
        <n x="246"/>
      </t>
    </mdx>
    <mdx n="0" f="v">
      <t c="3" si="227">
        <n x="225"/>
        <n x="559"/>
        <n x="246"/>
      </t>
    </mdx>
    <mdx n="0" f="v">
      <t c="3" si="227">
        <n x="225"/>
        <n x="560"/>
        <n x="246"/>
      </t>
    </mdx>
    <mdx n="0" f="v">
      <t c="3" si="227">
        <n x="225"/>
        <n x="561"/>
        <n x="246"/>
      </t>
    </mdx>
    <mdx n="0" f="v">
      <t c="3" si="227">
        <n x="225"/>
        <n x="562"/>
        <n x="246"/>
      </t>
    </mdx>
    <mdx n="0" f="v">
      <t c="3" si="227">
        <n x="225"/>
        <n x="298"/>
        <n x="246"/>
      </t>
    </mdx>
    <mdx n="0" f="v">
      <t c="3" si="227">
        <n x="225"/>
        <n x="341"/>
        <n x="246"/>
      </t>
    </mdx>
    <mdx n="0" f="v">
      <t c="3" si="227">
        <n x="225"/>
        <n x="564"/>
        <n x="246"/>
      </t>
    </mdx>
    <mdx n="0" f="v">
      <t c="3" si="227">
        <n x="225"/>
        <n x="552"/>
        <n x="246"/>
      </t>
    </mdx>
    <mdx n="0" f="v">
      <t c="3" si="227">
        <n x="225"/>
        <n x="340"/>
        <n x="246"/>
      </t>
    </mdx>
    <mdx n="0" f="v">
      <t c="3" si="227">
        <n x="225"/>
        <n x="580"/>
        <n x="246"/>
      </t>
    </mdx>
    <mdx n="0" f="v">
      <t c="3" si="227">
        <n x="225"/>
        <n x="575"/>
        <n x="246"/>
      </t>
    </mdx>
    <mdx n="0" f="v">
      <t c="3" si="227">
        <n x="225"/>
        <n x="576"/>
        <n x="246"/>
      </t>
    </mdx>
    <mdx n="0" f="v">
      <t c="3" si="227">
        <n x="225"/>
        <n x="577"/>
        <n x="246"/>
      </t>
    </mdx>
    <mdx n="0" f="v">
      <t c="3" si="227">
        <n x="225"/>
        <n x="578"/>
        <n x="246"/>
      </t>
    </mdx>
    <mdx n="0" f="v">
      <t c="3" si="227">
        <n x="225"/>
        <n x="579"/>
        <n x="246"/>
      </t>
    </mdx>
    <mdx n="0" f="v">
      <t c="3" si="227">
        <n x="225"/>
        <n x="353"/>
        <n x="246"/>
      </t>
    </mdx>
    <mdx n="0" f="v">
      <t c="3" si="227">
        <n x="225"/>
        <n x="347"/>
        <n x="246"/>
      </t>
    </mdx>
    <mdx n="0" f="v">
      <t c="3" si="227">
        <n x="225"/>
        <n x="590"/>
        <n x="246"/>
      </t>
    </mdx>
    <mdx n="0" f="v">
      <t c="3" si="227">
        <n x="225"/>
        <n x="569"/>
        <n x="246"/>
      </t>
    </mdx>
    <mdx n="0" f="v">
      <t c="3" si="227">
        <n x="225"/>
        <n x="571"/>
        <n x="246"/>
      </t>
    </mdx>
    <mdx n="0" f="v">
      <t c="3" si="227">
        <n x="225"/>
        <n x="572"/>
        <n x="246"/>
      </t>
    </mdx>
    <mdx n="0" f="v">
      <t c="3" si="227">
        <n x="225"/>
        <n x="573"/>
        <n x="246"/>
      </t>
    </mdx>
    <mdx n="0" f="v">
      <t c="3" si="227">
        <n x="225"/>
        <n x="565"/>
        <n x="246"/>
      </t>
    </mdx>
    <mdx n="0" f="v">
      <t c="3" si="227">
        <n x="225"/>
        <n x="566"/>
        <n x="246"/>
      </t>
    </mdx>
    <mdx n="0" f="v">
      <t c="3" si="227">
        <n x="225"/>
        <n x="567"/>
        <n x="246"/>
      </t>
    </mdx>
    <mdx n="0" f="v">
      <t c="3" si="227">
        <n x="225"/>
        <n x="568"/>
        <n x="246"/>
      </t>
    </mdx>
    <mdx n="0" f="v">
      <t c="3" si="227">
        <n x="225"/>
        <n x="589"/>
        <n x="246"/>
      </t>
    </mdx>
    <mdx n="0" f="v">
      <t c="3" si="227">
        <n x="225"/>
        <n x="591"/>
        <n x="246"/>
      </t>
    </mdx>
    <mdx n="0" f="v">
      <t c="3" si="227">
        <n x="225"/>
        <n x="592"/>
        <n x="246"/>
      </t>
    </mdx>
    <mdx n="0" f="v">
      <t c="3" si="227">
        <n x="225"/>
        <n x="593"/>
        <n x="246"/>
      </t>
    </mdx>
    <mdx n="0" f="v">
      <t c="3" si="227">
        <n x="225"/>
        <n x="594"/>
        <n x="246"/>
      </t>
    </mdx>
    <mdx n="0" f="v">
      <t c="3" si="227">
        <n x="225"/>
        <n x="595"/>
        <n x="246"/>
      </t>
    </mdx>
    <mdx n="0" f="v">
      <t c="3" si="227">
        <n x="225"/>
        <n x="597"/>
        <n x="246"/>
      </t>
    </mdx>
    <mdx n="0" f="v">
      <t c="3" si="227">
        <n x="225"/>
        <n x="600"/>
        <n x="246"/>
      </t>
    </mdx>
    <mdx n="0" f="v">
      <t c="3" si="227">
        <n x="225"/>
        <n x="599"/>
        <n x="246"/>
      </t>
    </mdx>
    <mdx n="0" f="v">
      <t c="3" si="227">
        <n x="225"/>
        <n x="601"/>
        <n x="246"/>
      </t>
    </mdx>
    <mdx n="0" f="v">
      <t c="3" si="227">
        <n x="225"/>
        <n x="582"/>
        <n x="246"/>
      </t>
    </mdx>
    <mdx n="0" f="v">
      <t c="3" si="227">
        <n x="225"/>
        <n x="583"/>
        <n x="246"/>
      </t>
    </mdx>
    <mdx n="0" f="v">
      <t c="3" si="227">
        <n x="225"/>
        <n x="555"/>
        <n x="246"/>
      </t>
    </mdx>
    <mdx n="0" f="v">
      <t c="3" si="227">
        <n x="225"/>
        <n x="570"/>
        <n x="246"/>
      </t>
    </mdx>
    <mdx n="0" f="v">
      <t c="3" si="227">
        <n x="225"/>
        <n x="574"/>
        <n x="246"/>
      </t>
    </mdx>
    <mdx n="0" f="v">
      <t c="3" si="227">
        <n x="225"/>
        <n x="596"/>
        <n x="246"/>
      </t>
    </mdx>
    <mdx n="0" f="v">
      <t c="3" si="227">
        <n x="225"/>
        <n x="584"/>
        <n x="246"/>
      </t>
    </mdx>
    <mdx n="0" f="v">
      <t c="3" si="227">
        <n x="225"/>
        <n x="614"/>
        <n x="246"/>
      </t>
    </mdx>
    <mdx n="0" f="v">
      <t c="3" si="227">
        <n x="225"/>
        <n x="585"/>
        <n x="246"/>
      </t>
    </mdx>
    <mdx n="0" f="v">
      <t c="3" si="227">
        <n x="225"/>
        <n x="586"/>
        <n x="246"/>
      </t>
    </mdx>
    <mdx n="0" f="v">
      <t c="3" si="227">
        <n x="225"/>
        <n x="588"/>
        <n x="246"/>
      </t>
    </mdx>
    <mdx n="0" f="v">
      <t c="3" si="227">
        <n x="225"/>
        <n x="613"/>
        <n x="246"/>
      </t>
    </mdx>
    <mdx n="0" f="v">
      <t c="3" si="227">
        <n x="225"/>
        <n x="598"/>
        <n x="246"/>
      </t>
    </mdx>
    <mdx n="0" f="v">
      <t c="3" si="227">
        <n x="225"/>
        <n x="609"/>
        <n x="246"/>
      </t>
    </mdx>
    <mdx n="0" f="v">
      <t c="3" si="227">
        <n x="225"/>
        <n x="610"/>
        <n x="246"/>
      </t>
    </mdx>
    <mdx n="0" f="v">
      <t c="3" si="227">
        <n x="225"/>
        <n x="611"/>
        <n x="246"/>
      </t>
    </mdx>
    <mdx n="0" f="v">
      <t c="3" si="227">
        <n x="225"/>
        <n x="612"/>
        <n x="246"/>
      </t>
    </mdx>
    <mdx n="0" f="v">
      <t c="3" si="227">
        <n x="225"/>
        <n x="615"/>
        <n x="246"/>
      </t>
    </mdx>
    <mdx n="0" f="v">
      <t c="3" si="227">
        <n x="225"/>
        <n x="635"/>
        <n x="246"/>
      </t>
    </mdx>
    <mdx n="0" f="v">
      <t c="3" si="227">
        <n x="225"/>
        <n x="640"/>
        <n x="246"/>
      </t>
    </mdx>
    <mdx n="0" f="v">
      <t c="3" si="227">
        <n x="225"/>
        <n x="616"/>
        <n x="246"/>
      </t>
    </mdx>
    <mdx n="0" f="v">
      <t c="3" si="227">
        <n x="225"/>
        <n x="620"/>
        <n x="246"/>
      </t>
    </mdx>
    <mdx n="0" f="v">
      <t c="3" si="227">
        <n x="225"/>
        <n x="632"/>
        <n x="246"/>
      </t>
    </mdx>
    <mdx n="0" f="v">
      <t c="3" si="227">
        <n x="225"/>
        <n x="608"/>
        <n x="246"/>
      </t>
    </mdx>
    <mdx n="0" f="v">
      <t c="3" si="227">
        <n x="225"/>
        <n x="633"/>
        <n x="246"/>
      </t>
    </mdx>
    <mdx n="0" f="v">
      <t c="3" si="227">
        <n x="225"/>
        <n x="587"/>
        <n x="246"/>
      </t>
    </mdx>
    <mdx n="0" f="v">
      <t c="3" si="227">
        <n x="225"/>
        <n x="602"/>
        <n x="246"/>
      </t>
    </mdx>
    <mdx n="0" f="v">
      <t c="3" si="227">
        <n x="225"/>
        <n x="603"/>
        <n x="246"/>
      </t>
    </mdx>
    <mdx n="0" f="v">
      <t c="3" si="227">
        <n x="225"/>
        <n x="604"/>
        <n x="246"/>
      </t>
    </mdx>
    <mdx n="0" f="v">
      <t c="3" si="227">
        <n x="225"/>
        <n x="605"/>
        <n x="246"/>
      </t>
    </mdx>
    <mdx n="0" f="v">
      <t c="3" si="227">
        <n x="225"/>
        <n x="617"/>
        <n x="246"/>
      </t>
    </mdx>
    <mdx n="0" f="v">
      <t c="3" si="227">
        <n x="225"/>
        <n x="618"/>
        <n x="246"/>
      </t>
    </mdx>
    <mdx n="0" f="v">
      <t c="3" si="227">
        <n x="225"/>
        <n x="619"/>
        <n x="246"/>
      </t>
    </mdx>
    <mdx n="0" f="v">
      <t c="3" si="227">
        <n x="225"/>
        <n x="643"/>
        <n x="246"/>
      </t>
    </mdx>
    <mdx n="0" f="v">
      <t c="3" si="227">
        <n x="225"/>
        <n x="641"/>
        <n x="246"/>
      </t>
    </mdx>
    <mdx n="0" f="v">
      <t c="3" si="227">
        <n x="225"/>
        <n x="636"/>
        <n x="246"/>
      </t>
    </mdx>
    <mdx n="0" f="v">
      <t c="3" si="227">
        <n x="225"/>
        <n x="637"/>
        <n x="246"/>
      </t>
    </mdx>
    <mdx n="0" f="v">
      <t c="3" si="227">
        <n x="225"/>
        <n x="639"/>
        <n x="246"/>
      </t>
    </mdx>
    <mdx n="0" f="v">
      <t c="3" si="227">
        <n x="225"/>
        <n x="646"/>
        <n x="246"/>
      </t>
    </mdx>
    <mdx n="0" f="v">
      <t c="3" si="227">
        <n x="225"/>
        <n x="607"/>
        <n x="246"/>
      </t>
    </mdx>
    <mdx n="0" f="v">
      <t c="3" si="227">
        <n x="225"/>
        <n x="644"/>
        <n x="246"/>
      </t>
    </mdx>
    <mdx n="0" f="v">
      <t c="3" si="227">
        <n x="225"/>
        <n x="650"/>
        <n x="246"/>
      </t>
    </mdx>
    <mdx n="0" f="v">
      <t c="3" si="227">
        <n x="225"/>
        <n x="654"/>
        <n x="246"/>
      </t>
    </mdx>
    <mdx n="0" f="v">
      <t c="3" si="227">
        <n x="225"/>
        <n x="624"/>
        <n x="246"/>
      </t>
    </mdx>
    <mdx n="0" f="v">
      <t c="3" si="227">
        <n x="225"/>
        <n x="648"/>
        <n x="246"/>
      </t>
    </mdx>
    <mdx n="0" f="v">
      <t c="3" si="227">
        <n x="225"/>
        <n x="649"/>
        <n x="246"/>
      </t>
    </mdx>
    <mdx n="0" f="v">
      <t c="3" si="227">
        <n x="225"/>
        <n x="606"/>
        <n x="246"/>
      </t>
    </mdx>
    <mdx n="0" f="v">
      <t c="3" si="227">
        <n x="225"/>
        <n x="645"/>
        <n x="246"/>
      </t>
    </mdx>
    <mdx n="0" f="v">
      <t c="3" si="227">
        <n x="225"/>
        <n x="630"/>
        <n x="246"/>
      </t>
    </mdx>
    <mdx n="0" f="v">
      <t c="3" si="227">
        <n x="225"/>
        <n x="621"/>
        <n x="246"/>
      </t>
    </mdx>
    <mdx n="0" f="v">
      <t c="3" si="227">
        <n x="225"/>
        <n x="622"/>
        <n x="246"/>
      </t>
    </mdx>
    <mdx n="0" f="v">
      <t c="3" si="227">
        <n x="225"/>
        <n x="623"/>
        <n x="246"/>
      </t>
    </mdx>
    <mdx n="0" f="v">
      <t c="3" si="227">
        <n x="225"/>
        <n x="625"/>
        <n x="246"/>
      </t>
    </mdx>
    <mdx n="0" f="v">
      <t c="3" si="227">
        <n x="225"/>
        <n x="628"/>
        <n x="246"/>
      </t>
    </mdx>
    <mdx n="0" f="v">
      <t c="3" si="227">
        <n x="225"/>
        <n x="627"/>
        <n x="246"/>
      </t>
    </mdx>
    <mdx n="0" f="v">
      <t c="3" si="227">
        <n x="225"/>
        <n x="647"/>
        <n x="246"/>
      </t>
    </mdx>
    <mdx n="0" f="v">
      <t c="3" si="227">
        <n x="225"/>
        <n x="651"/>
        <n x="246"/>
      </t>
    </mdx>
    <mdx n="0" f="v">
      <t c="3" si="227">
        <n x="225"/>
        <n x="652"/>
        <n x="246"/>
      </t>
    </mdx>
    <mdx n="0" f="v">
      <t c="3" si="227">
        <n x="225"/>
        <n x="653"/>
        <n x="246"/>
      </t>
    </mdx>
    <mdx n="0" f="v">
      <t c="3" si="227">
        <n x="225"/>
        <n x="629"/>
        <n x="246"/>
      </t>
    </mdx>
    <mdx n="0" f="v">
      <t c="3" si="227">
        <n x="225"/>
        <n x="626"/>
        <n x="246"/>
      </t>
    </mdx>
    <mdx n="0" f="v">
      <t c="3" si="227">
        <n x="225"/>
        <n x="631"/>
        <n x="246"/>
      </t>
    </mdx>
    <mdx n="0" f="v">
      <t c="3" si="227">
        <n x="225"/>
        <n x="634"/>
        <n x="246"/>
      </t>
    </mdx>
    <mdx n="0" f="v">
      <t c="3" si="227">
        <n x="225"/>
        <n x="638"/>
        <n x="246"/>
      </t>
    </mdx>
    <mdx n="0" f="v">
      <t c="3" si="227">
        <n x="225"/>
        <n x="642"/>
        <n x="246"/>
      </t>
    </mdx>
    <mdx n="0" f="v">
      <t c="3" si="227">
        <n x="225"/>
        <n x="655"/>
        <n x="246"/>
      </t>
    </mdx>
    <mdx n="0" f="v">
      <t c="3" si="227">
        <n x="225"/>
        <n x="321"/>
        <n x="115"/>
      </t>
    </mdx>
    <mdx n="0" f="v">
      <t c="3" si="227">
        <n x="225"/>
        <n x="282"/>
        <n x="115"/>
      </t>
    </mdx>
    <mdx n="0" f="v">
      <t c="3" si="227">
        <n x="225"/>
        <n x="291"/>
        <n x="115"/>
      </t>
    </mdx>
    <mdx n="0" f="v">
      <t c="3" si="227">
        <n x="225"/>
        <n x="295"/>
        <n x="115"/>
      </t>
    </mdx>
    <mdx n="0" f="v">
      <t c="3" si="227">
        <n x="225"/>
        <n x="292"/>
        <n x="115"/>
      </t>
    </mdx>
    <mdx n="0" f="v">
      <t c="3" si="227">
        <n x="225"/>
        <n x="313"/>
        <n x="115"/>
      </t>
    </mdx>
    <mdx n="0" f="v">
      <t c="3" si="227">
        <n x="225"/>
        <n x="312"/>
        <n x="115"/>
      </t>
    </mdx>
    <mdx n="0" f="v">
      <t c="3" si="227">
        <n x="225"/>
        <n x="314"/>
        <n x="115"/>
      </t>
    </mdx>
    <mdx n="0" f="v">
      <t c="3" si="227">
        <n x="225"/>
        <n x="334"/>
        <n x="115"/>
      </t>
    </mdx>
    <mdx n="0" f="v">
      <t c="3" si="227">
        <n x="225"/>
        <n x="305"/>
        <n x="115"/>
      </t>
    </mdx>
    <mdx n="0" f="v">
      <t c="3" si="227">
        <n x="225"/>
        <n x="352"/>
        <n x="115"/>
      </t>
    </mdx>
    <mdx n="0" f="v">
      <t c="3" si="227">
        <n x="225"/>
        <n x="302"/>
        <n x="115"/>
      </t>
    </mdx>
    <mdx n="0" f="v">
      <t c="3" si="227">
        <n x="225"/>
        <n x="342"/>
        <n x="115"/>
      </t>
    </mdx>
    <mdx n="0" f="v">
      <t c="3" si="227">
        <n x="225"/>
        <n x="332"/>
        <n x="115"/>
      </t>
    </mdx>
    <mdx n="0" f="v">
      <t c="3" si="227">
        <n x="225"/>
        <n x="331"/>
        <n x="115"/>
      </t>
    </mdx>
    <mdx n="0" f="v">
      <t c="3" si="227">
        <n x="225"/>
        <n x="349"/>
        <n x="115"/>
      </t>
    </mdx>
    <mdx n="0" f="v">
      <t c="3" si="227">
        <n x="225"/>
        <n x="553"/>
        <n x="115"/>
      </t>
    </mdx>
    <mdx n="0" f="v">
      <t c="3" si="227">
        <n x="225"/>
        <n x="330"/>
        <n x="115"/>
      </t>
    </mdx>
    <mdx n="0" f="v">
      <t c="3" si="227">
        <n x="225"/>
        <n x="351"/>
        <n x="115"/>
      </t>
    </mdx>
    <mdx n="0" f="v">
      <t c="3" si="227">
        <n x="225"/>
        <n x="554"/>
        <n x="115"/>
      </t>
    </mdx>
    <mdx n="0" f="v">
      <t c="3" si="227">
        <n x="225"/>
        <n x="552"/>
        <n x="115"/>
      </t>
    </mdx>
    <mdx n="0" f="v">
      <t c="3" si="227">
        <n x="225"/>
        <n x="563"/>
        <n x="115"/>
      </t>
    </mdx>
    <mdx n="0" f="v">
      <t c="3" si="227">
        <n x="225"/>
        <n x="556"/>
        <n x="115"/>
      </t>
    </mdx>
    <mdx n="0" f="v">
      <t c="3" si="227">
        <n x="225"/>
        <n x="557"/>
        <n x="115"/>
      </t>
    </mdx>
    <mdx n="0" f="v">
      <t c="3" si="227">
        <n x="225"/>
        <n x="551"/>
        <n x="115"/>
      </t>
    </mdx>
    <mdx n="0" f="v">
      <t c="3" si="227">
        <n x="225"/>
        <n x="333"/>
        <n x="115"/>
      </t>
    </mdx>
    <mdx n="0" f="v">
      <t c="3" si="227">
        <n x="225"/>
        <n x="550"/>
        <n x="115"/>
      </t>
    </mdx>
    <mdx n="0" f="v">
      <t c="3" si="227">
        <n x="225"/>
        <n x="549"/>
        <n x="115"/>
      </t>
    </mdx>
    <mdx n="0" f="v">
      <t c="3" si="227">
        <n x="225"/>
        <n x="558"/>
        <n x="115"/>
      </t>
    </mdx>
    <mdx n="0" f="v">
      <t c="3" si="227">
        <n x="225"/>
        <n x="559"/>
        <n x="115"/>
      </t>
    </mdx>
    <mdx n="0" f="v">
      <t c="3" si="227">
        <n x="225"/>
        <n x="560"/>
        <n x="115"/>
      </t>
    </mdx>
    <mdx n="0" f="v">
      <t c="3" si="227">
        <n x="225"/>
        <n x="561"/>
        <n x="115"/>
      </t>
    </mdx>
    <mdx n="0" f="v">
      <t c="3" si="227">
        <n x="225"/>
        <n x="562"/>
        <n x="115"/>
      </t>
    </mdx>
    <mdx n="0" f="v">
      <t c="3" si="227">
        <n x="225"/>
        <n x="354"/>
        <n x="115"/>
      </t>
    </mdx>
    <mdx n="0" f="v">
      <t c="3" si="227">
        <n x="225"/>
        <n x="300"/>
        <n x="115"/>
      </t>
    </mdx>
    <mdx n="0" f="v">
      <t c="3" si="227">
        <n x="225"/>
        <n x="341"/>
        <n x="115"/>
      </t>
    </mdx>
    <mdx n="0" f="v">
      <t c="3" si="227">
        <n x="225"/>
        <n x="296"/>
        <n x="115"/>
      </t>
    </mdx>
    <mdx n="0" f="v">
      <t c="3" si="227">
        <n x="225"/>
        <n x="564"/>
        <n x="115"/>
      </t>
    </mdx>
    <mdx n="0" f="v">
      <t c="3" si="227">
        <n x="225"/>
        <n x="580"/>
        <n x="115"/>
      </t>
    </mdx>
    <mdx n="0" f="v">
      <t c="3" si="227">
        <n x="225"/>
        <n x="581"/>
        <n x="115"/>
      </t>
    </mdx>
    <mdx n="0" f="v">
      <t c="3" si="227">
        <n x="225"/>
        <n x="575"/>
        <n x="115"/>
      </t>
    </mdx>
    <mdx n="0" f="v">
      <t c="3" si="227">
        <n x="225"/>
        <n x="576"/>
        <n x="115"/>
      </t>
    </mdx>
    <mdx n="0" f="v">
      <t c="3" si="227">
        <n x="225"/>
        <n x="577"/>
        <n x="115"/>
      </t>
    </mdx>
    <mdx n="0" f="v">
      <t c="3" si="227">
        <n x="225"/>
        <n x="578"/>
        <n x="115"/>
      </t>
    </mdx>
    <mdx n="0" f="v">
      <t c="3" si="227">
        <n x="225"/>
        <n x="579"/>
        <n x="115"/>
      </t>
    </mdx>
    <mdx n="0" f="v">
      <t c="3" si="227">
        <n x="225"/>
        <n x="353"/>
        <n x="115"/>
      </t>
    </mdx>
    <mdx n="0" f="v">
      <t c="3" si="227">
        <n x="225"/>
        <n x="347"/>
        <n x="115"/>
      </t>
    </mdx>
    <mdx n="0" f="v">
      <t c="3" si="227">
        <n x="225"/>
        <n x="585"/>
        <n x="115"/>
      </t>
    </mdx>
    <mdx n="0" f="v">
      <t c="3" si="227">
        <n x="225"/>
        <n x="340"/>
        <n x="115"/>
      </t>
    </mdx>
    <mdx n="0" f="v">
      <t c="3" si="227">
        <n x="225"/>
        <n x="571"/>
        <n x="115"/>
      </t>
    </mdx>
    <mdx n="0" f="v">
      <t c="3" si="227">
        <n x="225"/>
        <n x="590"/>
        <n x="115"/>
      </t>
    </mdx>
    <mdx n="0" f="v">
      <t c="3" si="227">
        <n x="225"/>
        <n x="582"/>
        <n x="115"/>
      </t>
    </mdx>
    <mdx n="0" f="v">
      <t c="3" si="227">
        <n x="225"/>
        <n x="572"/>
        <n x="115"/>
      </t>
    </mdx>
    <mdx n="0" f="v">
      <t c="3" si="227">
        <n x="225"/>
        <n x="573"/>
        <n x="115"/>
      </t>
    </mdx>
    <mdx n="0" f="v">
      <t c="3" si="227">
        <n x="225"/>
        <n x="565"/>
        <n x="115"/>
      </t>
    </mdx>
    <mdx n="0" f="v">
      <t c="3" si="227">
        <n x="225"/>
        <n x="566"/>
        <n x="115"/>
      </t>
    </mdx>
    <mdx n="0" f="v">
      <t c="3" si="227">
        <n x="225"/>
        <n x="567"/>
        <n x="115"/>
      </t>
    </mdx>
    <mdx n="0" f="v">
      <t c="3" si="227">
        <n x="225"/>
        <n x="568"/>
        <n x="115"/>
      </t>
    </mdx>
    <mdx n="0" f="v">
      <t c="3" si="227">
        <n x="225"/>
        <n x="569"/>
        <n x="115"/>
      </t>
    </mdx>
    <mdx n="0" f="v">
      <t c="3" si="227">
        <n x="225"/>
        <n x="589"/>
        <n x="115"/>
      </t>
    </mdx>
    <mdx n="0" f="v">
      <t c="3" si="227">
        <n x="225"/>
        <n x="591"/>
        <n x="115"/>
      </t>
    </mdx>
    <mdx n="0" f="v">
      <t c="3" si="227">
        <n x="225"/>
        <n x="592"/>
        <n x="115"/>
      </t>
    </mdx>
    <mdx n="0" f="v">
      <t c="3" si="227">
        <n x="225"/>
        <n x="593"/>
        <n x="115"/>
      </t>
    </mdx>
    <mdx n="0" f="v">
      <t c="3" si="227">
        <n x="225"/>
        <n x="594"/>
        <n x="115"/>
      </t>
    </mdx>
    <mdx n="0" f="v">
      <t c="3" si="227">
        <n x="225"/>
        <n x="595"/>
        <n x="115"/>
      </t>
    </mdx>
    <mdx n="0" f="v">
      <t c="3" si="227">
        <n x="225"/>
        <n x="584"/>
        <n x="115"/>
      </t>
    </mdx>
    <mdx n="0" f="v">
      <t c="3" si="227">
        <n x="225"/>
        <n x="586"/>
        <n x="115"/>
      </t>
    </mdx>
    <mdx n="0" f="v">
      <t c="3" si="227">
        <n x="225"/>
        <n x="588"/>
        <n x="115"/>
      </t>
    </mdx>
    <mdx n="0" f="v">
      <t c="3" si="227">
        <n x="225"/>
        <n x="583"/>
        <n x="115"/>
      </t>
    </mdx>
    <mdx n="0" f="v">
      <t c="3" si="227">
        <n x="225"/>
        <n x="555"/>
        <n x="115"/>
      </t>
    </mdx>
    <mdx n="0" f="v">
      <t c="3" si="227">
        <n x="225"/>
        <n x="570"/>
        <n x="115"/>
      </t>
    </mdx>
    <mdx n="0" f="v">
      <t c="3" si="227">
        <n x="225"/>
        <n x="574"/>
        <n x="115"/>
      </t>
    </mdx>
    <mdx n="0" f="v">
      <t c="3" si="227">
        <n x="225"/>
        <n x="599"/>
        <n x="115"/>
      </t>
    </mdx>
    <mdx n="0" f="v">
      <t c="3" si="227">
        <n x="225"/>
        <n x="597"/>
        <n x="115"/>
      </t>
    </mdx>
    <mdx n="0" f="v">
      <t c="3" si="227">
        <n x="225"/>
        <n x="617"/>
        <n x="115"/>
      </t>
    </mdx>
    <mdx n="0" f="v">
      <t c="3" si="227">
        <n x="225"/>
        <n x="600"/>
        <n x="115"/>
      </t>
    </mdx>
    <mdx n="0" f="v">
      <t c="3" si="227">
        <n x="225"/>
        <n x="596"/>
        <n x="115"/>
      </t>
    </mdx>
    <mdx n="0" f="v">
      <t c="3" si="227">
        <n x="225"/>
        <n x="601"/>
        <n x="115"/>
      </t>
    </mdx>
    <mdx n="0" f="v">
      <t c="3" si="227">
        <n x="225"/>
        <n x="618"/>
        <n x="115"/>
      </t>
    </mdx>
    <mdx n="0" f="v">
      <t c="3" si="227">
        <n x="225"/>
        <n x="620"/>
        <n x="115"/>
      </t>
    </mdx>
    <mdx n="0" f="v">
      <t c="3" si="227">
        <n x="225"/>
        <n x="598"/>
        <n x="115"/>
      </t>
    </mdx>
    <mdx n="0" f="v">
      <t c="3" si="227">
        <n x="225"/>
        <n x="609"/>
        <n x="115"/>
      </t>
    </mdx>
    <mdx n="0" f="v">
      <t c="3" si="227">
        <n x="225"/>
        <n x="610"/>
        <n x="115"/>
      </t>
    </mdx>
    <mdx n="0" f="v">
      <t c="3" si="227">
        <n x="225"/>
        <n x="611"/>
        <n x="115"/>
      </t>
    </mdx>
    <mdx n="0" f="v">
      <t c="3" si="227">
        <n x="225"/>
        <n x="612"/>
        <n x="115"/>
      </t>
    </mdx>
    <mdx n="0" f="v">
      <t c="3" si="227">
        <n x="225"/>
        <n x="613"/>
        <n x="115"/>
      </t>
    </mdx>
    <mdx n="0" f="v">
      <t c="3" si="227">
        <n x="225"/>
        <n x="619"/>
        <n x="115"/>
      </t>
    </mdx>
    <mdx n="0" f="v">
      <t c="3" si="227">
        <n x="225"/>
        <n x="608"/>
        <n x="115"/>
      </t>
    </mdx>
    <mdx n="0" f="v">
      <t c="3" si="227">
        <n x="225"/>
        <n x="615"/>
        <n x="115"/>
      </t>
    </mdx>
    <mdx n="0" f="v">
      <t c="3" si="227">
        <n x="225"/>
        <n x="616"/>
        <n x="115"/>
      </t>
    </mdx>
    <mdx n="0" f="v">
      <t c="3" si="227">
        <n x="225"/>
        <n x="587"/>
        <n x="115"/>
      </t>
    </mdx>
    <mdx n="0" f="v">
      <t c="3" si="227">
        <n x="225"/>
        <n x="602"/>
        <n x="115"/>
      </t>
    </mdx>
    <mdx n="0" f="v">
      <t c="3" si="227">
        <n x="225"/>
        <n x="603"/>
        <n x="115"/>
      </t>
    </mdx>
    <mdx n="0" f="v">
      <t c="3" si="227">
        <n x="225"/>
        <n x="604"/>
        <n x="115"/>
      </t>
    </mdx>
    <mdx n="0" f="v">
      <t c="3" si="227">
        <n x="225"/>
        <n x="605"/>
        <n x="115"/>
      </t>
    </mdx>
    <mdx n="0" f="v">
      <t c="3" si="227">
        <n x="225"/>
        <n x="614"/>
        <n x="115"/>
      </t>
    </mdx>
    <mdx n="0" f="v">
      <t c="3" si="227">
        <n x="225"/>
        <n x="635"/>
        <n x="115"/>
      </t>
    </mdx>
    <mdx n="0" f="v">
      <t c="3" si="227">
        <n x="225"/>
        <n x="649"/>
        <n x="115"/>
      </t>
    </mdx>
    <mdx n="0" f="v">
      <t c="3" si="227">
        <n x="225"/>
        <n x="625"/>
        <n x="115"/>
      </t>
    </mdx>
    <mdx n="0" f="v">
      <t c="3" si="227">
        <n x="225"/>
        <n x="627"/>
        <n x="115"/>
      </t>
    </mdx>
    <mdx n="0" f="v">
      <t c="3" si="227">
        <n x="225"/>
        <n x="641"/>
        <n x="115"/>
      </t>
    </mdx>
    <mdx n="0" f="v">
      <t c="3" si="227">
        <n x="225"/>
        <n x="647"/>
        <n x="115"/>
      </t>
    </mdx>
    <mdx n="0" f="v">
      <t c="3" si="227">
        <n x="225"/>
        <n x="636"/>
        <n x="115"/>
      </t>
    </mdx>
    <mdx n="0" f="v">
      <t c="3" si="227">
        <n x="225"/>
        <n x="637"/>
        <n x="115"/>
      </t>
    </mdx>
    <mdx n="0" f="v">
      <t c="3" si="227">
        <n x="225"/>
        <n x="632"/>
        <n x="115"/>
      </t>
    </mdx>
    <mdx n="0" f="v">
      <t c="3" si="227">
        <n x="225"/>
        <n x="628"/>
        <n x="115"/>
      </t>
    </mdx>
    <mdx n="0" f="v">
      <t c="3" si="227">
        <n x="225"/>
        <n x="640"/>
        <n x="115"/>
      </t>
    </mdx>
    <mdx n="0" f="v">
      <t c="3" si="227">
        <n x="225"/>
        <n x="645"/>
        <n x="115"/>
      </t>
    </mdx>
    <mdx n="0" f="v">
      <t c="3" si="227">
        <n x="225"/>
        <n x="639"/>
        <n x="115"/>
      </t>
    </mdx>
    <mdx n="0" f="v">
      <t c="3" si="227">
        <n x="225"/>
        <n x="633"/>
        <n x="115"/>
      </t>
    </mdx>
    <mdx n="0" f="v">
      <t c="3" si="227">
        <n x="225"/>
        <n x="646"/>
        <n x="115"/>
      </t>
    </mdx>
    <mdx n="0" f="v">
      <t c="3" si="227">
        <n x="225"/>
        <n x="607"/>
        <n x="115"/>
      </t>
    </mdx>
    <mdx n="0" f="v">
      <t c="3" si="227">
        <n x="225"/>
        <n x="643"/>
        <n x="115"/>
      </t>
    </mdx>
    <mdx n="0" f="v">
      <t c="3" si="227">
        <n x="225"/>
        <n x="621"/>
        <n x="115"/>
      </t>
    </mdx>
    <mdx n="0" f="v">
      <t c="3" si="227">
        <n x="225"/>
        <n x="622"/>
        <n x="115"/>
      </t>
    </mdx>
    <mdx n="0" f="v">
      <t c="3" si="227">
        <n x="225"/>
        <n x="623"/>
        <n x="115"/>
      </t>
    </mdx>
    <mdx n="0" f="v">
      <t c="3" si="227">
        <n x="225"/>
        <n x="624"/>
        <n x="115"/>
      </t>
    </mdx>
    <mdx n="0" f="v">
      <t c="3" si="227">
        <n x="225"/>
        <n x="648"/>
        <n x="115"/>
      </t>
    </mdx>
    <mdx n="0" f="v">
      <t c="3" si="227">
        <n x="225"/>
        <n x="606"/>
        <n x="115"/>
      </t>
    </mdx>
    <mdx n="0" f="v">
      <t c="3" si="227">
        <n x="225"/>
        <n x="644"/>
        <n x="115"/>
      </t>
    </mdx>
    <mdx n="0" f="v">
      <t c="3" si="227">
        <n x="225"/>
        <n x="630"/>
        <n x="115"/>
      </t>
    </mdx>
    <mdx n="0" f="v">
      <t c="3" si="227">
        <n x="225"/>
        <n x="650"/>
        <n x="115"/>
      </t>
    </mdx>
    <mdx n="0" f="v">
      <t c="3" si="227">
        <n x="225"/>
        <n x="651"/>
        <n x="115"/>
      </t>
    </mdx>
    <mdx n="0" f="v">
      <t c="3" si="227">
        <n x="225"/>
        <n x="652"/>
        <n x="115"/>
      </t>
    </mdx>
    <mdx n="0" f="v">
      <t c="3" si="227">
        <n x="225"/>
        <n x="653"/>
        <n x="115"/>
      </t>
    </mdx>
    <mdx n="0" f="v">
      <t c="3" si="227">
        <n x="225"/>
        <n x="654"/>
        <n x="115"/>
      </t>
    </mdx>
    <mdx n="0" f="v">
      <t c="3" si="227">
        <n x="225"/>
        <n x="629"/>
        <n x="115"/>
      </t>
    </mdx>
    <mdx n="0" f="v">
      <t c="3" si="227">
        <n x="225"/>
        <n x="626"/>
        <n x="115"/>
      </t>
    </mdx>
    <mdx n="0" f="v">
      <t c="3" si="227">
        <n x="225"/>
        <n x="631"/>
        <n x="115"/>
      </t>
    </mdx>
    <mdx n="0" f="v">
      <t c="3" si="227">
        <n x="225"/>
        <n x="634"/>
        <n x="115"/>
      </t>
    </mdx>
    <mdx n="0" f="v">
      <t c="3" si="227">
        <n x="225"/>
        <n x="638"/>
        <n x="115"/>
      </t>
    </mdx>
    <mdx n="0" f="v">
      <t c="3" si="227">
        <n x="225"/>
        <n x="642"/>
        <n x="115"/>
      </t>
    </mdx>
    <mdx n="0" f="v">
      <t c="3" si="227">
        <n x="225"/>
        <n x="655"/>
        <n x="115"/>
      </t>
    </mdx>
    <mdx n="0" f="v">
      <t c="3" si="227">
        <n x="225"/>
        <n x="322"/>
        <n x="186"/>
      </t>
    </mdx>
    <mdx n="0" f="v">
      <t c="3" si="227">
        <n x="225"/>
        <n x="335"/>
        <n x="186"/>
      </t>
    </mdx>
    <mdx n="0" f="v">
      <t c="3" si="227">
        <n x="225"/>
        <n x="310"/>
        <n x="186"/>
      </t>
    </mdx>
    <mdx n="0" f="v">
      <t c="3" si="227">
        <n x="225"/>
        <n x="352"/>
        <n x="186"/>
      </t>
    </mdx>
    <mdx n="0" f="v">
      <t c="3" si="227">
        <n x="225"/>
        <n x="302"/>
        <n x="186"/>
      </t>
    </mdx>
    <mdx n="0" f="v">
      <t c="3" si="227">
        <n x="225"/>
        <n x="342"/>
        <n x="186"/>
      </t>
    </mdx>
    <mdx n="0" f="v">
      <t c="3" si="227">
        <n x="225"/>
        <n x="332"/>
        <n x="186"/>
      </t>
    </mdx>
    <mdx n="0" f="v">
      <t c="3" si="227">
        <n x="225"/>
        <n x="331"/>
        <n x="186"/>
      </t>
    </mdx>
    <mdx n="0" f="v">
      <t c="3" si="227">
        <n x="225"/>
        <n x="349"/>
        <n x="186"/>
      </t>
    </mdx>
    <mdx n="0" f="v">
      <t c="3" si="227">
        <n x="225"/>
        <n x="553"/>
        <n x="186"/>
      </t>
    </mdx>
    <mdx n="0" f="v">
      <t c="3" si="227">
        <n x="225"/>
        <n x="330"/>
        <n x="186"/>
      </t>
    </mdx>
    <mdx n="0" f="v">
      <t c="3" si="227">
        <n x="225"/>
        <n x="351"/>
        <n x="186"/>
      </t>
    </mdx>
    <mdx n="0" f="v">
      <t c="3" si="227">
        <n x="225"/>
        <n x="554"/>
        <n x="186"/>
      </t>
    </mdx>
    <mdx n="0" f="v">
      <t c="3" si="227">
        <n x="225"/>
        <n x="321"/>
        <n x="186"/>
      </t>
    </mdx>
    <mdx n="0" f="v">
      <t c="3" si="227">
        <n x="225"/>
        <n x="325"/>
        <n x="186"/>
      </t>
    </mdx>
    <mdx n="0" f="v">
      <t c="3" si="227">
        <n x="225"/>
        <n x="339"/>
        <n x="186"/>
      </t>
    </mdx>
    <mdx n="0" f="v">
      <t c="3" si="227">
        <n x="225"/>
        <n x="343"/>
        <n x="186"/>
      </t>
    </mdx>
    <mdx n="0" f="v">
      <t c="3" si="227">
        <n x="225"/>
        <n x="323"/>
        <n x="186"/>
      </t>
    </mdx>
    <mdx n="0" f="v">
      <t c="3" si="227">
        <n x="225"/>
        <n x="292"/>
        <n x="186"/>
      </t>
    </mdx>
    <mdx n="0" f="v">
      <t c="3" si="227">
        <n x="225"/>
        <n x="282"/>
        <n x="186"/>
      </t>
    </mdx>
    <mdx n="0" f="v">
      <t c="3" si="227">
        <n x="225"/>
        <n x="341"/>
        <n x="186"/>
      </t>
    </mdx>
    <mdx n="0" f="v">
      <t c="3" si="227">
        <n x="225"/>
        <n x="564"/>
        <n x="186"/>
      </t>
    </mdx>
    <mdx n="0" f="v">
      <t c="3" si="227">
        <n x="225"/>
        <n x="300"/>
        <n x="186"/>
      </t>
    </mdx>
    <mdx n="0" f="v">
      <t c="3" si="227">
        <n x="225"/>
        <n x="296"/>
        <n x="186"/>
      </t>
    </mdx>
    <mdx n="0" f="v">
      <t c="3" si="227">
        <n x="225"/>
        <n x="557"/>
        <n x="186"/>
      </t>
    </mdx>
    <mdx n="0" f="v">
      <t c="3" si="227">
        <n x="225"/>
        <n x="551"/>
        <n x="186"/>
      </t>
    </mdx>
    <mdx n="0" f="v">
      <t c="3" si="227">
        <n x="225"/>
        <n x="333"/>
        <n x="186"/>
      </t>
    </mdx>
    <mdx n="0" f="v">
      <t c="3" si="227">
        <n x="225"/>
        <n x="550"/>
        <n x="186"/>
      </t>
    </mdx>
    <mdx n="0" f="v">
      <t c="3" si="227">
        <n x="225"/>
        <n x="549"/>
        <n x="186"/>
      </t>
    </mdx>
    <mdx n="0" f="v">
      <t c="3" si="227">
        <n x="225"/>
        <n x="558"/>
        <n x="186"/>
      </t>
    </mdx>
    <mdx n="0" f="v">
      <t c="3" si="227">
        <n x="225"/>
        <n x="559"/>
        <n x="186"/>
      </t>
    </mdx>
    <mdx n="0" f="v">
      <t c="3" si="227">
        <n x="225"/>
        <n x="560"/>
        <n x="186"/>
      </t>
    </mdx>
    <mdx n="0" f="v">
      <t c="3" si="227">
        <n x="225"/>
        <n x="561"/>
        <n x="186"/>
      </t>
    </mdx>
    <mdx n="0" f="v">
      <t c="3" si="227">
        <n x="225"/>
        <n x="562"/>
        <n x="186"/>
      </t>
    </mdx>
    <mdx n="0" f="v">
      <t c="3" si="227">
        <n x="225"/>
        <n x="298"/>
        <n x="186"/>
      </t>
    </mdx>
    <mdx n="0" f="v">
      <t c="3" si="227">
        <n x="225"/>
        <n x="563"/>
        <n x="186"/>
      </t>
    </mdx>
    <mdx n="0" f="v">
      <t c="3" si="227">
        <n x="225"/>
        <n x="556"/>
        <n x="186"/>
      </t>
    </mdx>
    <mdx n="0" f="v">
      <t c="3" si="227">
        <n x="225"/>
        <n x="552"/>
        <n x="186"/>
      </t>
    </mdx>
    <mdx n="0" f="v">
      <t c="3" si="227">
        <n x="225"/>
        <n x="354"/>
        <n x="186"/>
      </t>
    </mdx>
    <mdx n="0" f="v">
      <t c="3" si="227">
        <n x="225"/>
        <n x="295"/>
        <n x="186"/>
      </t>
    </mdx>
    <mdx n="0" f="v">
      <t c="3" si="227">
        <n x="225"/>
        <n x="569"/>
        <n x="186"/>
      </t>
    </mdx>
    <mdx n="0" f="v">
      <t c="3" si="227">
        <n x="225"/>
        <n x="571"/>
        <n x="186"/>
      </t>
    </mdx>
    <mdx n="0" f="v">
      <t c="3" si="227">
        <n x="225"/>
        <n x="580"/>
        <n x="186"/>
      </t>
    </mdx>
    <mdx n="0" f="v">
      <t c="3" si="227">
        <n x="225"/>
        <n x="581"/>
        <n x="186"/>
      </t>
    </mdx>
    <mdx n="0" f="v">
      <t c="3" si="227">
        <n x="225"/>
        <n x="575"/>
        <n x="186"/>
      </t>
    </mdx>
    <mdx n="0" f="v">
      <t c="3" si="227">
        <n x="225"/>
        <n x="576"/>
        <n x="186"/>
      </t>
    </mdx>
    <mdx n="0" f="v">
      <t c="3" si="227">
        <n x="225"/>
        <n x="577"/>
        <n x="186"/>
      </t>
    </mdx>
    <mdx n="0" f="v">
      <t c="3" si="227">
        <n x="225"/>
        <n x="578"/>
        <n x="186"/>
      </t>
    </mdx>
    <mdx n="0" f="v">
      <t c="3" si="227">
        <n x="225"/>
        <n x="579"/>
        <n x="186"/>
      </t>
    </mdx>
    <mdx n="0" f="v">
      <t c="3" si="227">
        <n x="225"/>
        <n x="353"/>
        <n x="186"/>
      </t>
    </mdx>
    <mdx n="0" f="v">
      <t c="3" si="227">
        <n x="225"/>
        <n x="347"/>
        <n x="186"/>
      </t>
    </mdx>
    <mdx n="0" f="v">
      <t c="3" si="227">
        <n x="225"/>
        <n x="590"/>
        <n x="186"/>
      </t>
    </mdx>
    <mdx n="0" f="v">
      <t c="3" si="227">
        <n x="225"/>
        <n x="340"/>
        <n x="186"/>
      </t>
    </mdx>
    <mdx n="0" f="v">
      <t c="3" si="227">
        <n x="225"/>
        <n x="572"/>
        <n x="186"/>
      </t>
    </mdx>
    <mdx n="0" f="v">
      <t c="3" si="227">
        <n x="225"/>
        <n x="573"/>
        <n x="186"/>
      </t>
    </mdx>
    <mdx n="0" f="v">
      <t c="3" si="227">
        <n x="225"/>
        <n x="565"/>
        <n x="186"/>
      </t>
    </mdx>
    <mdx n="0" f="v">
      <t c="3" si="227">
        <n x="225"/>
        <n x="566"/>
        <n x="186"/>
      </t>
    </mdx>
    <mdx n="0" f="v">
      <t c="3" si="227">
        <n x="225"/>
        <n x="567"/>
        <n x="186"/>
      </t>
    </mdx>
    <mdx n="0" f="v">
      <t c="3" si="227">
        <n x="225"/>
        <n x="568"/>
        <n x="186"/>
      </t>
    </mdx>
    <mdx n="0" f="v">
      <t c="3" si="227">
        <n x="225"/>
        <n x="589"/>
        <n x="186"/>
      </t>
    </mdx>
    <mdx n="0" f="v">
      <t c="3" si="227">
        <n x="225"/>
        <n x="591"/>
        <n x="186"/>
      </t>
    </mdx>
    <mdx n="0" f="v">
      <t c="3" si="227">
        <n x="225"/>
        <n x="592"/>
        <n x="186"/>
      </t>
    </mdx>
    <mdx n="0" f="v">
      <t c="3" si="227">
        <n x="225"/>
        <n x="593"/>
        <n x="186"/>
      </t>
    </mdx>
    <mdx n="0" f="v">
      <t c="3" si="227">
        <n x="225"/>
        <n x="594"/>
        <n x="186"/>
      </t>
    </mdx>
    <mdx n="0" f="v">
      <t c="3" si="227">
        <n x="225"/>
        <n x="595"/>
        <n x="186"/>
      </t>
    </mdx>
    <mdx n="0" f="v">
      <t c="3" si="227">
        <n x="225"/>
        <n x="596"/>
        <n x="186"/>
      </t>
    </mdx>
    <mdx n="0" f="v">
      <t c="3" si="227">
        <n x="225"/>
        <n x="597"/>
        <n x="186"/>
      </t>
    </mdx>
    <mdx n="0" f="v">
      <t c="3" si="227">
        <n x="225"/>
        <n x="585"/>
        <n x="186"/>
      </t>
    </mdx>
    <mdx n="0" f="v">
      <t c="3" si="227">
        <n x="225"/>
        <n x="600"/>
        <n x="186"/>
      </t>
    </mdx>
    <mdx n="0" f="v">
      <t c="3" si="227">
        <n x="225"/>
        <n x="601"/>
        <n x="186"/>
      </t>
    </mdx>
    <mdx n="0" f="v">
      <t c="3" si="227">
        <n x="225"/>
        <n x="582"/>
        <n x="186"/>
      </t>
    </mdx>
    <mdx n="0" f="v">
      <t c="3" si="227">
        <n x="225"/>
        <n x="583"/>
        <n x="186"/>
      </t>
    </mdx>
    <mdx n="0" f="v">
      <t c="3" si="227">
        <n x="225"/>
        <n x="555"/>
        <n x="186"/>
      </t>
    </mdx>
    <mdx n="0" f="v">
      <t c="3" si="227">
        <n x="225"/>
        <n x="570"/>
        <n x="186"/>
      </t>
    </mdx>
    <mdx n="0" f="v">
      <t c="3" si="227">
        <n x="225"/>
        <n x="574"/>
        <n x="186"/>
      </t>
    </mdx>
    <mdx n="0" f="v">
      <t c="3" si="227">
        <n x="225"/>
        <n x="584"/>
        <n x="186"/>
      </t>
    </mdx>
    <mdx n="0" f="v">
      <t c="3" si="227">
        <n x="225"/>
        <n x="586"/>
        <n x="186"/>
      </t>
    </mdx>
    <mdx n="0" f="v">
      <t c="3" si="227">
        <n x="225"/>
        <n x="599"/>
        <n x="186"/>
      </t>
    </mdx>
    <mdx n="0" f="v">
      <t c="3" si="227">
        <n x="225"/>
        <n x="588"/>
        <n x="186"/>
      </t>
    </mdx>
    <mdx n="0" f="v">
      <t c="3" si="227">
        <n x="225"/>
        <n x="608"/>
        <n x="186"/>
      </t>
    </mdx>
    <mdx n="0" f="v">
      <t c="3" si="227">
        <n x="225"/>
        <n x="598"/>
        <n x="186"/>
      </t>
    </mdx>
    <mdx n="0" f="v">
      <t c="3" si="227">
        <n x="225"/>
        <n x="609"/>
        <n x="186"/>
      </t>
    </mdx>
    <mdx n="0" f="v">
      <t c="3" si="227">
        <n x="225"/>
        <n x="610"/>
        <n x="186"/>
      </t>
    </mdx>
    <mdx n="0" f="v">
      <t c="3" si="227">
        <n x="225"/>
        <n x="611"/>
        <n x="186"/>
      </t>
    </mdx>
    <mdx n="0" f="v">
      <t c="3" si="227">
        <n x="225"/>
        <n x="612"/>
        <n x="186"/>
      </t>
    </mdx>
    <mdx n="0" f="v">
      <t c="3" si="227">
        <n x="225"/>
        <n x="617"/>
        <n x="186"/>
      </t>
    </mdx>
    <mdx n="0" f="v">
      <t c="3" si="227">
        <n x="225"/>
        <n x="635"/>
        <n x="186"/>
      </t>
    </mdx>
    <mdx n="0" f="v">
      <t c="3" si="227">
        <n x="225"/>
        <n x="633"/>
        <n x="186"/>
      </t>
    </mdx>
    <mdx n="0" f="v">
      <t c="3" si="227">
        <n x="225"/>
        <n x="618"/>
        <n x="186"/>
      </t>
    </mdx>
    <mdx n="0" f="v">
      <t c="3" si="227">
        <n x="225"/>
        <n x="614"/>
        <n x="186"/>
      </t>
    </mdx>
    <mdx n="0" f="v">
      <t c="3" si="227">
        <n x="225"/>
        <n x="654"/>
        <n x="186"/>
      </t>
    </mdx>
    <mdx n="0" f="v">
      <t c="3" si="227">
        <n x="225"/>
        <n x="613"/>
        <n x="186"/>
      </t>
    </mdx>
    <mdx n="0" f="v">
      <t c="3" si="227">
        <n x="225"/>
        <n x="587"/>
        <n x="186"/>
      </t>
    </mdx>
    <mdx n="0" f="v">
      <t c="3" si="227">
        <n x="225"/>
        <n x="602"/>
        <n x="186"/>
      </t>
    </mdx>
    <mdx n="0" f="v">
      <t c="3" si="227">
        <n x="225"/>
        <n x="603"/>
        <n x="186"/>
      </t>
    </mdx>
    <mdx n="0" f="v">
      <t c="3" si="227">
        <n x="225"/>
        <n x="604"/>
        <n x="186"/>
      </t>
    </mdx>
    <mdx n="0" f="v">
      <t c="3" si="227">
        <n x="225"/>
        <n x="605"/>
        <n x="186"/>
      </t>
    </mdx>
    <mdx n="0" f="v">
      <t c="3" si="227">
        <n x="225"/>
        <n x="615"/>
        <n x="186"/>
      </t>
    </mdx>
    <mdx n="0" f="v">
      <t c="3" si="227">
        <n x="225"/>
        <n x="648"/>
        <n x="186"/>
      </t>
    </mdx>
    <mdx n="0" f="v">
      <t c="3" si="227">
        <n x="225"/>
        <n x="616"/>
        <n x="186"/>
      </t>
    </mdx>
    <mdx n="0" f="v">
      <t c="3" si="227">
        <n x="225"/>
        <n x="619"/>
        <n x="186"/>
      </t>
    </mdx>
    <mdx n="0" f="v">
      <t c="3" si="227">
        <n x="225"/>
        <n x="620"/>
        <n x="186"/>
      </t>
    </mdx>
    <mdx n="0" f="v">
      <t c="3" si="227">
        <n x="225"/>
        <n x="606"/>
        <n x="186"/>
      </t>
    </mdx>
    <mdx n="0" f="v">
      <t c="3" si="227">
        <n x="225"/>
        <n x="643"/>
        <n x="186"/>
      </t>
    </mdx>
    <mdx n="0" f="v">
      <t c="3" si="227">
        <n x="225"/>
        <n x="645"/>
        <n x="186"/>
      </t>
    </mdx>
    <mdx n="0" f="v">
      <t c="3" si="227">
        <n x="225"/>
        <n x="630"/>
        <n x="186"/>
      </t>
    </mdx>
    <mdx n="0" f="v">
      <t c="3" si="227">
        <n x="225"/>
        <n x="636"/>
        <n x="186"/>
      </t>
    </mdx>
    <mdx n="0" f="v">
      <t c="3" si="227">
        <n x="225"/>
        <n x="637"/>
        <n x="186"/>
      </t>
    </mdx>
    <mdx n="0" f="v">
      <t c="3" si="227">
        <n x="225"/>
        <n x="625"/>
        <n x="186"/>
      </t>
    </mdx>
    <mdx n="0" f="v">
      <t c="3" si="227">
        <n x="225"/>
        <n x="627"/>
        <n x="186"/>
      </t>
    </mdx>
    <mdx n="0" f="v">
      <t c="3" si="227">
        <n x="225"/>
        <n x="644"/>
        <n x="186"/>
      </t>
    </mdx>
    <mdx n="0" f="v">
      <t c="3" si="227">
        <n x="225"/>
        <n x="647"/>
        <n x="186"/>
      </t>
    </mdx>
    <mdx n="0" f="v">
      <t c="3" si="227">
        <n x="225"/>
        <n x="650"/>
        <n x="186"/>
      </t>
    </mdx>
    <mdx n="0" f="v">
      <t c="3" si="227">
        <n x="225"/>
        <n x="632"/>
        <n x="186"/>
      </t>
    </mdx>
    <mdx n="0" f="v">
      <t c="3" si="227">
        <n x="225"/>
        <n x="640"/>
        <n x="186"/>
      </t>
    </mdx>
    <mdx n="0" f="v">
      <t c="3" si="227">
        <n x="225"/>
        <n x="649"/>
        <n x="186"/>
      </t>
    </mdx>
    <mdx n="0" f="v">
      <t c="3" si="227">
        <n x="225"/>
        <n x="621"/>
        <n x="186"/>
      </t>
    </mdx>
    <mdx n="0" f="v">
      <t c="3" si="227">
        <n x="225"/>
        <n x="622"/>
        <n x="186"/>
      </t>
    </mdx>
    <mdx n="0" f="v">
      <t c="3" si="227">
        <n x="225"/>
        <n x="623"/>
        <n x="186"/>
      </t>
    </mdx>
    <mdx n="0" f="v">
      <t c="3" si="227">
        <n x="225"/>
        <n x="624"/>
        <n x="186"/>
      </t>
    </mdx>
    <mdx n="0" f="v">
      <t c="3" si="227">
        <n x="225"/>
        <n x="639"/>
        <n x="186"/>
      </t>
    </mdx>
    <mdx n="0" f="v">
      <t c="3" si="227">
        <n x="225"/>
        <n x="628"/>
        <n x="186"/>
      </t>
    </mdx>
    <mdx n="0" f="v">
      <t c="3" si="227">
        <n x="225"/>
        <n x="646"/>
        <n x="186"/>
      </t>
    </mdx>
    <mdx n="0" f="v">
      <t c="3" si="227">
        <n x="225"/>
        <n x="607"/>
        <n x="186"/>
      </t>
    </mdx>
    <mdx n="0" f="v">
      <t c="3" si="227">
        <n x="225"/>
        <n x="641"/>
        <n x="186"/>
      </t>
    </mdx>
    <mdx n="0" f="v">
      <t c="3" si="227">
        <n x="225"/>
        <n x="651"/>
        <n x="186"/>
      </t>
    </mdx>
    <mdx n="0" f="v">
      <t c="3" si="227">
        <n x="225"/>
        <n x="652"/>
        <n x="186"/>
      </t>
    </mdx>
    <mdx n="0" f="v">
      <t c="3" si="227">
        <n x="225"/>
        <n x="653"/>
        <n x="186"/>
      </t>
    </mdx>
    <mdx n="0" f="v">
      <t c="3" si="227">
        <n x="225"/>
        <n x="629"/>
        <n x="186"/>
      </t>
    </mdx>
    <mdx n="0" f="v">
      <t c="3" si="227">
        <n x="225"/>
        <n x="626"/>
        <n x="186"/>
      </t>
    </mdx>
    <mdx n="0" f="v">
      <t c="3" si="227">
        <n x="225"/>
        <n x="631"/>
        <n x="186"/>
      </t>
    </mdx>
    <mdx n="0" f="v">
      <t c="3" si="227">
        <n x="225"/>
        <n x="634"/>
        <n x="186"/>
      </t>
    </mdx>
    <mdx n="0" f="v">
      <t c="3" si="227">
        <n x="225"/>
        <n x="638"/>
        <n x="186"/>
      </t>
    </mdx>
    <mdx n="0" f="v">
      <t c="3" si="227">
        <n x="225"/>
        <n x="642"/>
        <n x="186"/>
      </t>
    </mdx>
    <mdx n="0" f="v">
      <t c="3" si="227">
        <n x="225"/>
        <n x="655"/>
        <n x="186"/>
      </t>
    </mdx>
    <mdx n="0" f="v">
      <t c="3" si="227">
        <n x="225"/>
        <n x="324"/>
        <n x="167"/>
      </t>
    </mdx>
    <mdx n="0" f="v">
      <t c="3" si="227">
        <n x="225"/>
        <n x="291"/>
        <n x="167"/>
      </t>
    </mdx>
    <mdx n="0" f="v">
      <t c="3" si="227">
        <n x="225"/>
        <n x="309"/>
        <n x="167"/>
      </t>
    </mdx>
    <mdx n="0" f="v">
      <t c="3" si="227">
        <n x="225"/>
        <n x="335"/>
        <n x="167"/>
      </t>
    </mdx>
    <mdx n="0" f="v">
      <t c="3" si="227">
        <n x="225"/>
        <n x="298"/>
        <n x="167"/>
      </t>
    </mdx>
    <mdx n="0" f="v">
      <t c="3" si="227">
        <n x="225"/>
        <n x="552"/>
        <n x="167"/>
      </t>
    </mdx>
    <mdx n="0" f="v">
      <t c="3" si="227">
        <n x="225"/>
        <n x="564"/>
        <n x="167"/>
      </t>
    </mdx>
    <mdx n="0" f="v">
      <t c="3" si="227">
        <n x="225"/>
        <n x="582"/>
        <n x="167"/>
      </t>
    </mdx>
    <mdx n="0" f="v">
      <t c="3" si="227">
        <n x="225"/>
        <n x="557"/>
        <n x="167"/>
      </t>
    </mdx>
    <mdx n="0" f="v">
      <t c="3" si="227">
        <n x="225"/>
        <n x="551"/>
        <n x="167"/>
      </t>
    </mdx>
    <mdx n="0" f="v">
      <t c="3" si="227">
        <n x="225"/>
        <n x="550"/>
        <n x="167"/>
      </t>
    </mdx>
    <mdx n="0" f="v">
      <t c="3" si="227">
        <n x="225"/>
        <n x="549"/>
        <n x="167"/>
      </t>
    </mdx>
    <mdx n="0" f="v">
      <t c="3" si="227">
        <n x="225"/>
        <n x="558"/>
        <n x="167"/>
      </t>
    </mdx>
    <mdx n="0" f="v">
      <t c="3" si="227">
        <n x="225"/>
        <n x="559"/>
        <n x="167"/>
      </t>
    </mdx>
    <mdx n="0" f="v">
      <t c="3" si="227">
        <n x="225"/>
        <n x="560"/>
        <n x="167"/>
      </t>
    </mdx>
    <mdx n="0" f="v">
      <t c="3" si="227">
        <n x="225"/>
        <n x="300"/>
        <n x="167"/>
      </t>
    </mdx>
    <mdx n="0" f="v">
      <t c="3" si="227">
        <n x="225"/>
        <n x="563"/>
        <n x="167"/>
      </t>
    </mdx>
    <mdx n="0" f="v">
      <t c="3" si="227">
        <n x="225"/>
        <n x="556"/>
        <n x="167"/>
      </t>
    </mdx>
    <mdx n="0" f="v">
      <t c="3" si="227">
        <n x="225"/>
        <n x="296"/>
        <n x="167"/>
      </t>
    </mdx>
    <mdx n="0" f="v">
      <t c="3" si="227">
        <n x="225"/>
        <n x="580"/>
        <n x="167"/>
      </t>
    </mdx>
    <mdx n="0" f="v">
      <t c="3" si="227">
        <n x="225"/>
        <n x="581"/>
        <n x="167"/>
      </t>
    </mdx>
    <mdx n="0" f="v">
      <t c="3" si="227">
        <n x="225"/>
        <n x="578"/>
        <n x="167"/>
      </t>
    </mdx>
    <mdx n="0" f="v">
      <t c="3" si="227">
        <n x="225"/>
        <n x="347"/>
        <n x="167"/>
      </t>
    </mdx>
    <mdx n="0" f="v">
      <t c="3" si="227">
        <n x="225"/>
        <n x="569"/>
        <n x="167"/>
      </t>
    </mdx>
    <mdx n="0" f="v">
      <t c="3" si="227">
        <n x="225"/>
        <n x="590"/>
        <n x="167"/>
      </t>
    </mdx>
    <mdx n="0" f="v">
      <t c="3" si="227">
        <n x="225"/>
        <n x="572"/>
        <n x="167"/>
      </t>
    </mdx>
    <mdx n="0" f="v">
      <t c="3" si="227">
        <n x="225"/>
        <n x="573"/>
        <n x="167"/>
      </t>
    </mdx>
    <mdx n="0" f="v">
      <t c="3" si="227">
        <n x="225"/>
        <n x="566"/>
        <n x="167"/>
      </t>
    </mdx>
    <mdx n="0" f="v">
      <t c="3" si="227">
        <n x="225"/>
        <n x="567"/>
        <n x="167"/>
      </t>
    </mdx>
    <mdx n="0" f="v">
      <t c="3" si="227">
        <n x="225"/>
        <n x="568"/>
        <n x="167"/>
      </t>
    </mdx>
    <mdx n="0" f="v">
      <t c="3" si="227">
        <n x="225"/>
        <n x="340"/>
        <n x="167"/>
      </t>
    </mdx>
    <mdx n="0" f="v">
      <t c="3" si="227">
        <n x="225"/>
        <n x="571"/>
        <n x="167"/>
      </t>
    </mdx>
    <mdx n="0" f="v">
      <t c="3" si="227">
        <n x="225"/>
        <n x="589"/>
        <n x="167"/>
      </t>
    </mdx>
    <mdx n="0" f="v">
      <t c="3" si="227">
        <n x="225"/>
        <n x="591"/>
        <n x="167"/>
      </t>
    </mdx>
    <mdx n="0" f="v">
      <t c="3" si="227">
        <n x="225"/>
        <n x="593"/>
        <n x="167"/>
      </t>
    </mdx>
    <mdx n="0" f="v">
      <t c="3" si="227">
        <n x="225"/>
        <n x="594"/>
        <n x="167"/>
      </t>
    </mdx>
    <mdx n="0" f="v">
      <t c="3" si="227">
        <n x="225"/>
        <n x="599"/>
        <n x="167"/>
      </t>
    </mdx>
    <mdx n="0" f="v">
      <t c="3" si="227">
        <n x="225"/>
        <n x="584"/>
        <n x="167"/>
      </t>
    </mdx>
    <mdx n="0" f="v">
      <t c="3" si="227">
        <n x="225"/>
        <n x="639"/>
        <n x="167"/>
      </t>
    </mdx>
    <mdx n="0" f="v">
      <t c="3" si="227">
        <n x="225"/>
        <n x="588"/>
        <n x="167"/>
      </t>
    </mdx>
    <mdx n="0" f="v">
      <t c="3" si="227">
        <n x="225"/>
        <n x="585"/>
        <n x="167"/>
      </t>
    </mdx>
    <mdx n="0" f="v">
      <t c="3" si="227">
        <n x="225"/>
        <n x="555"/>
        <n x="167"/>
      </t>
    </mdx>
    <mdx n="0" f="v">
      <t c="3" si="227">
        <n x="225"/>
        <n x="570"/>
        <n x="167"/>
      </t>
    </mdx>
    <mdx n="0" f="v">
      <t c="3" si="227">
        <n x="225"/>
        <n x="574"/>
        <n x="167"/>
      </t>
    </mdx>
    <mdx n="0" f="v">
      <t c="3" si="227">
        <n x="225"/>
        <n x="597"/>
        <n x="167"/>
      </t>
    </mdx>
    <mdx n="0" f="v">
      <t c="3" si="227">
        <n x="225"/>
        <n x="615"/>
        <n x="167"/>
      </t>
    </mdx>
    <mdx n="0" f="v">
      <t c="3" si="227">
        <n x="225"/>
        <n x="601"/>
        <n x="167"/>
      </t>
    </mdx>
    <mdx n="0" f="v">
      <t c="3" si="227">
        <n x="225"/>
        <n x="616"/>
        <n x="167"/>
      </t>
    </mdx>
    <mdx n="0" f="v">
      <t c="3" si="227">
        <n x="225"/>
        <n x="609"/>
        <n x="167"/>
      </t>
    </mdx>
    <mdx n="0" f="v">
      <t c="3" si="227">
        <n x="225"/>
        <n x="610"/>
        <n x="167"/>
      </t>
    </mdx>
    <mdx n="0" f="v">
      <t c="3" si="227">
        <n x="225"/>
        <n x="611"/>
        <n x="167"/>
      </t>
    </mdx>
    <mdx n="0" f="v">
      <t c="3" si="227">
        <n x="225"/>
        <n x="612"/>
        <n x="167"/>
      </t>
    </mdx>
    <mdx n="0" f="v">
      <t c="3" si="227">
        <n x="225"/>
        <n x="614"/>
        <n x="167"/>
      </t>
    </mdx>
    <mdx n="0" f="v">
      <t c="3" si="227">
        <n x="225"/>
        <n x="607"/>
        <n x="167"/>
      </t>
    </mdx>
    <mdx n="0" f="v">
      <t c="3" si="227">
        <n x="225"/>
        <n x="619"/>
        <n x="167"/>
      </t>
    </mdx>
    <mdx n="0" f="v">
      <t c="3" si="227">
        <n x="225"/>
        <n x="646"/>
        <n x="167"/>
      </t>
    </mdx>
    <mdx n="0" f="v">
      <t c="3" si="227">
        <n x="225"/>
        <n x="649"/>
        <n x="167"/>
      </t>
    </mdx>
    <mdx n="0" f="v">
      <t c="3" si="227">
        <n x="225"/>
        <n x="587"/>
        <n x="167"/>
      </t>
    </mdx>
    <mdx n="0" f="v">
      <t c="3" si="227">
        <n x="225"/>
        <n x="602"/>
        <n x="167"/>
      </t>
    </mdx>
    <mdx n="0" f="v">
      <t c="3" si="227">
        <n x="225"/>
        <n x="603"/>
        <n x="167"/>
      </t>
    </mdx>
    <mdx n="0" f="v">
      <t c="3" si="227">
        <n x="225"/>
        <n x="604"/>
        <n x="167"/>
      </t>
    </mdx>
    <mdx n="0" f="v">
      <t c="3" si="227">
        <n x="225"/>
        <n x="605"/>
        <n x="167"/>
      </t>
    </mdx>
    <mdx n="0" f="v">
      <t c="3" si="227">
        <n x="225"/>
        <n x="635"/>
        <n x="167"/>
      </t>
    </mdx>
    <mdx n="0" f="v">
      <t c="3" si="227">
        <n x="225"/>
        <n x="613"/>
        <n x="167"/>
      </t>
    </mdx>
    <mdx n="0" f="v">
      <t c="3" si="227">
        <n x="225"/>
        <n x="608"/>
        <n x="167"/>
      </t>
    </mdx>
    <mdx n="0" f="v">
      <t c="3" si="227">
        <n x="225"/>
        <n x="636"/>
        <n x="167"/>
      </t>
    </mdx>
    <mdx n="0" f="v">
      <t c="3" si="227">
        <n x="225"/>
        <n x="637"/>
        <n x="167"/>
      </t>
    </mdx>
    <mdx n="0" f="v">
      <t c="3" si="227">
        <n x="225"/>
        <n x="628"/>
        <n x="167"/>
      </t>
    </mdx>
    <mdx n="0" f="v">
      <t c="3" si="227">
        <n x="225"/>
        <n x="648"/>
        <n x="167"/>
      </t>
    </mdx>
    <mdx n="0" f="v">
      <t c="3" si="227">
        <n x="225"/>
        <n x="606"/>
        <n x="167"/>
      </t>
    </mdx>
    <mdx n="0" f="v">
      <t c="3" si="227">
        <n x="225"/>
        <n x="630"/>
        <n x="167"/>
      </t>
    </mdx>
    <mdx n="0" f="v">
      <t c="3" si="227">
        <n x="225"/>
        <n x="625"/>
        <n x="167"/>
      </t>
    </mdx>
    <mdx n="0" f="v">
      <t c="3" si="227">
        <n x="225"/>
        <n x="633"/>
        <n x="167"/>
      </t>
    </mdx>
    <mdx n="0" f="v">
      <t c="3" si="227">
        <n x="225"/>
        <n x="627"/>
        <n x="167"/>
      </t>
    </mdx>
    <mdx n="0" f="v">
      <t c="3" si="227">
        <n x="225"/>
        <n x="643"/>
        <n x="167"/>
      </t>
    </mdx>
    <mdx n="0" f="v">
      <t c="3" si="227">
        <n x="225"/>
        <n x="641"/>
        <n x="167"/>
      </t>
    </mdx>
    <mdx n="0" f="v">
      <t c="3" si="227">
        <n x="225"/>
        <n x="621"/>
        <n x="167"/>
      </t>
    </mdx>
    <mdx n="0" f="v">
      <t c="3" si="227">
        <n x="225"/>
        <n x="624"/>
        <n x="167"/>
      </t>
    </mdx>
    <mdx n="0" f="v">
      <t c="3" si="227">
        <n x="225"/>
        <n x="632"/>
        <n x="167"/>
      </t>
    </mdx>
    <mdx n="0" f="v">
      <t c="3" si="227">
        <n x="225"/>
        <n x="644"/>
        <n x="167"/>
      </t>
    </mdx>
    <mdx n="0" f="v">
      <t c="3" si="227">
        <n x="225"/>
        <n x="645"/>
        <n x="167"/>
      </t>
    </mdx>
    <mdx n="0" f="v">
      <t c="3" si="227">
        <n x="225"/>
        <n x="651"/>
        <n x="167"/>
      </t>
    </mdx>
    <mdx n="0" f="v">
      <t c="3" si="227">
        <n x="225"/>
        <n x="652"/>
        <n x="167"/>
      </t>
    </mdx>
    <mdx n="0" f="v">
      <t c="3" si="227">
        <n x="225"/>
        <n x="653"/>
        <n x="167"/>
      </t>
    </mdx>
    <mdx n="0" f="v">
      <t c="3" si="227">
        <n x="225"/>
        <n x="626"/>
        <n x="167"/>
      </t>
    </mdx>
    <mdx n="0" f="v">
      <t c="3" si="227">
        <n x="225"/>
        <n x="631"/>
        <n x="167"/>
      </t>
    </mdx>
    <mdx n="0" f="v">
      <t c="3" si="227">
        <n x="225"/>
        <n x="638"/>
        <n x="167"/>
      </t>
    </mdx>
    <mdx n="0" f="v">
      <t c="3" si="227">
        <n x="225"/>
        <n x="642"/>
        <n x="167"/>
      </t>
    </mdx>
    <mdx n="0" f="v">
      <t c="3" si="227">
        <n x="225"/>
        <n x="322"/>
        <n x="169"/>
      </t>
    </mdx>
    <mdx n="0" f="v">
      <t c="3" si="227">
        <n x="225"/>
        <n x="334"/>
        <n x="169"/>
      </t>
    </mdx>
    <mdx n="0" f="v">
      <t c="3" si="227">
        <n x="225"/>
        <n x="563"/>
        <n x="169"/>
      </t>
    </mdx>
    <mdx n="0" f="v">
      <t c="3" si="227">
        <n x="225"/>
        <n x="324"/>
        <n x="169"/>
      </t>
    </mdx>
    <mdx n="0" f="v">
      <t c="3" si="227">
        <n x="225"/>
        <n x="556"/>
        <n x="169"/>
      </t>
    </mdx>
    <mdx n="0" f="v">
      <t c="3" si="227">
        <n x="225"/>
        <n x="296"/>
        <n x="169"/>
      </t>
    </mdx>
    <mdx n="0" f="v">
      <t c="3" si="227">
        <n x="225"/>
        <n x="295"/>
        <n x="169"/>
      </t>
    </mdx>
    <mdx n="0" f="v">
      <t c="3" si="227">
        <n x="225"/>
        <n x="557"/>
        <n x="169"/>
      </t>
    </mdx>
    <mdx n="0" f="v">
      <t c="3" si="227">
        <n x="225"/>
        <n x="550"/>
        <n x="169"/>
      </t>
    </mdx>
    <mdx n="0" f="v">
      <t c="3" si="227">
        <n x="225"/>
        <n x="549"/>
        <n x="169"/>
      </t>
    </mdx>
    <mdx n="0" f="v">
      <t c="3" si="227">
        <n x="225"/>
        <n x="559"/>
        <n x="169"/>
      </t>
    </mdx>
    <mdx n="0" f="v">
      <t c="3" si="227">
        <n x="225"/>
        <n x="560"/>
        <n x="169"/>
      </t>
    </mdx>
    <mdx n="0" f="v">
      <t c="3" si="227">
        <n x="225"/>
        <n x="561"/>
        <n x="169"/>
      </t>
    </mdx>
    <mdx n="0" f="v">
      <t c="3" si="227">
        <n x="225"/>
        <n x="298"/>
        <n x="169"/>
      </t>
    </mdx>
    <mdx n="0" f="v">
      <t c="3" si="227">
        <n x="225"/>
        <n x="341"/>
        <n x="169"/>
      </t>
    </mdx>
    <mdx n="0" f="v">
      <t c="3" si="227">
        <n x="225"/>
        <n x="552"/>
        <n x="169"/>
      </t>
    </mdx>
    <mdx n="0" f="v">
      <t c="3" si="227">
        <n x="225"/>
        <n x="340"/>
        <n x="169"/>
      </t>
    </mdx>
    <mdx n="0" f="v">
      <t c="3" si="227">
        <n x="225"/>
        <n x="580"/>
        <n x="169"/>
      </t>
    </mdx>
    <mdx n="0" f="v">
      <t c="3" si="227">
        <n x="225"/>
        <n x="581"/>
        <n x="169"/>
      </t>
    </mdx>
    <mdx n="0" f="v">
      <t c="3" si="227">
        <n x="225"/>
        <n x="576"/>
        <n x="169"/>
      </t>
    </mdx>
    <mdx n="0" f="v">
      <t c="3" si="227">
        <n x="225"/>
        <n x="577"/>
        <n x="169"/>
      </t>
    </mdx>
    <mdx n="0" f="v">
      <t c="3" si="227">
        <n x="225"/>
        <n x="579"/>
        <n x="169"/>
      </t>
    </mdx>
    <mdx n="0" f="v">
      <t c="3" si="227">
        <n x="225"/>
        <n x="353"/>
        <n x="169"/>
      </t>
    </mdx>
    <mdx n="0" f="v">
      <t c="3" si="227">
        <n x="225"/>
        <n x="347"/>
        <n x="169"/>
      </t>
    </mdx>
    <mdx n="0" f="v">
      <t c="3" si="227">
        <n x="225"/>
        <n x="614"/>
        <n x="169"/>
      </t>
    </mdx>
    <mdx n="0" f="v">
      <t c="3" si="227">
        <n x="225"/>
        <n x="590"/>
        <n x="169"/>
      </t>
    </mdx>
    <mdx n="0" f="v">
      <t c="3" si="227">
        <n x="225"/>
        <n x="569"/>
        <n x="169"/>
      </t>
    </mdx>
    <mdx n="0" f="v">
      <t c="3" si="227">
        <n x="225"/>
        <n x="572"/>
        <n x="169"/>
      </t>
    </mdx>
    <mdx n="0" f="v">
      <t c="3" si="227">
        <n x="225"/>
        <n x="573"/>
        <n x="169"/>
      </t>
    </mdx>
    <mdx n="0" f="v">
      <t c="3" si="227">
        <n x="225"/>
        <n x="565"/>
        <n x="169"/>
      </t>
    </mdx>
    <mdx n="0" f="v">
      <t c="3" si="227">
        <n x="225"/>
        <n x="566"/>
        <n x="169"/>
      </t>
    </mdx>
    <mdx n="0" f="v">
      <t c="3" si="227">
        <n x="225"/>
        <n x="567"/>
        <n x="169"/>
      </t>
    </mdx>
    <mdx n="0" f="v">
      <t c="3" si="227">
        <n x="225"/>
        <n x="568"/>
        <n x="169"/>
      </t>
    </mdx>
    <mdx n="0" f="v">
      <t c="3" si="227">
        <n x="225"/>
        <n x="589"/>
        <n x="169"/>
      </t>
    </mdx>
    <mdx n="0" f="v">
      <t c="3" si="227">
        <n x="225"/>
        <n x="591"/>
        <n x="169"/>
      </t>
    </mdx>
    <mdx n="0" f="v">
      <t c="3" si="227">
        <n x="225"/>
        <n x="592"/>
        <n x="169"/>
      </t>
    </mdx>
    <mdx n="0" f="v">
      <t c="3" si="227">
        <n x="225"/>
        <n x="593"/>
        <n x="169"/>
      </t>
    </mdx>
    <mdx n="0" f="v">
      <t c="3" si="227">
        <n x="225"/>
        <n x="594"/>
        <n x="169"/>
      </t>
    </mdx>
    <mdx n="0" f="v">
      <t c="3" si="227">
        <n x="225"/>
        <n x="595"/>
        <n x="169"/>
      </t>
    </mdx>
    <mdx n="0" f="v">
      <t c="3" si="227">
        <n x="225"/>
        <n x="596"/>
        <n x="169"/>
      </t>
    </mdx>
    <mdx n="0" f="v">
      <t c="3" si="227">
        <n x="225"/>
        <n x="597"/>
        <n x="169"/>
      </t>
    </mdx>
    <mdx n="0" f="v">
      <t c="3" si="227">
        <n x="225"/>
        <n x="600"/>
        <n x="169"/>
      </t>
    </mdx>
    <mdx n="0" f="v">
      <t c="3" si="227">
        <n x="225"/>
        <n x="599"/>
        <n x="169"/>
      </t>
    </mdx>
    <mdx n="0" f="v">
      <t c="3" si="227">
        <n x="225"/>
        <n x="601"/>
        <n x="169"/>
      </t>
    </mdx>
    <mdx n="0" f="v">
      <t c="3" si="227">
        <n x="225"/>
        <n x="582"/>
        <n x="169"/>
      </t>
    </mdx>
    <mdx n="0" f="v">
      <t c="3" si="227">
        <n x="225"/>
        <n x="583"/>
        <n x="169"/>
      </t>
    </mdx>
    <mdx n="0" f="v">
      <t c="3" si="227">
        <n x="225"/>
        <n x="555"/>
        <n x="169"/>
      </t>
    </mdx>
    <mdx n="0" f="v">
      <t c="3" si="227">
        <n x="225"/>
        <n x="570"/>
        <n x="169"/>
      </t>
    </mdx>
    <mdx n="0" f="v">
      <t c="3" si="227">
        <n x="225"/>
        <n x="574"/>
        <n x="169"/>
      </t>
    </mdx>
    <mdx n="0" f="v">
      <t c="3" si="227">
        <n x="225"/>
        <n x="584"/>
        <n x="169"/>
      </t>
    </mdx>
    <mdx n="0" f="v">
      <t c="3" si="227">
        <n x="225"/>
        <n x="585"/>
        <n x="169"/>
      </t>
    </mdx>
    <mdx n="0" f="v">
      <t c="3" si="227">
        <n x="225"/>
        <n x="586"/>
        <n x="169"/>
      </t>
    </mdx>
    <mdx n="0" f="v">
      <t c="3" si="227">
        <n x="225"/>
        <n x="588"/>
        <n x="169"/>
      </t>
    </mdx>
    <mdx n="0" f="v">
      <t c="3" si="227">
        <n x="225"/>
        <n x="613"/>
        <n x="169"/>
      </t>
    </mdx>
    <mdx n="0" f="v">
      <t c="3" si="227">
        <n x="225"/>
        <n x="598"/>
        <n x="169"/>
      </t>
    </mdx>
    <mdx n="0" f="v">
      <t c="3" si="227">
        <n x="225"/>
        <n x="609"/>
        <n x="169"/>
      </t>
    </mdx>
    <mdx n="0" f="v">
      <t c="3" si="227">
        <n x="225"/>
        <n x="610"/>
        <n x="169"/>
      </t>
    </mdx>
    <mdx n="0" f="v">
      <t c="3" si="227">
        <n x="225"/>
        <n x="611"/>
        <n x="169"/>
      </t>
    </mdx>
    <mdx n="0" f="v">
      <t c="3" si="227">
        <n x="225"/>
        <n x="612"/>
        <n x="169"/>
      </t>
    </mdx>
    <mdx n="0" f="v">
      <t c="3" si="227">
        <n x="225"/>
        <n x="615"/>
        <n x="169"/>
      </t>
    </mdx>
    <mdx n="0" f="v">
      <t c="3" si="227">
        <n x="225"/>
        <n x="635"/>
        <n x="169"/>
      </t>
    </mdx>
    <mdx n="0" f="v">
      <t c="3" si="227">
        <n x="225"/>
        <n x="616"/>
        <n x="169"/>
      </t>
    </mdx>
    <mdx n="0" f="v">
      <t c="3" si="227">
        <n x="225"/>
        <n x="620"/>
        <n x="169"/>
      </t>
    </mdx>
    <mdx n="0" f="v">
      <t c="3" si="227">
        <n x="225"/>
        <n x="608"/>
        <n x="169"/>
      </t>
    </mdx>
    <mdx n="0" f="v">
      <t c="3" si="227">
        <n x="225"/>
        <n x="632"/>
        <n x="169"/>
      </t>
    </mdx>
    <mdx n="0" f="v">
      <t c="3" si="227">
        <n x="225"/>
        <n x="587"/>
        <n x="169"/>
      </t>
    </mdx>
    <mdx n="0" f="v">
      <t c="3" si="227">
        <n x="225"/>
        <n x="602"/>
        <n x="169"/>
      </t>
    </mdx>
    <mdx n="0" f="v">
      <t c="3" si="227">
        <n x="225"/>
        <n x="603"/>
        <n x="169"/>
      </t>
    </mdx>
    <mdx n="0" f="v">
      <t c="3" si="227">
        <n x="225"/>
        <n x="604"/>
        <n x="169"/>
      </t>
    </mdx>
    <mdx n="0" f="v">
      <t c="3" si="227">
        <n x="225"/>
        <n x="605"/>
        <n x="169"/>
      </t>
    </mdx>
    <mdx n="0" f="v">
      <t c="3" si="227">
        <n x="225"/>
        <n x="617"/>
        <n x="169"/>
      </t>
    </mdx>
    <mdx n="0" f="v">
      <t c="3" si="227">
        <n x="225"/>
        <n x="618"/>
        <n x="169"/>
      </t>
    </mdx>
    <mdx n="0" f="v">
      <t c="3" si="227">
        <n x="225"/>
        <n x="619"/>
        <n x="169"/>
      </t>
    </mdx>
    <mdx n="0" f="v">
      <t c="3" si="227">
        <n x="225"/>
        <n x="633"/>
        <n x="169"/>
      </t>
    </mdx>
    <mdx n="0" f="v">
      <t c="3" si="227">
        <n x="225"/>
        <n x="640"/>
        <n x="169"/>
      </t>
    </mdx>
    <mdx n="0" f="v">
      <t c="3" si="227">
        <n x="225"/>
        <n x="643"/>
        <n x="169"/>
      </t>
    </mdx>
    <mdx n="0" f="v">
      <t c="3" si="227">
        <n x="225"/>
        <n x="636"/>
        <n x="169"/>
      </t>
    </mdx>
    <mdx n="0" f="v">
      <t c="3" si="227">
        <n x="225"/>
        <n x="637"/>
        <n x="169"/>
      </t>
    </mdx>
    <mdx n="0" f="v">
      <t c="3" si="227">
        <n x="225"/>
        <n x="639"/>
        <n x="169"/>
      </t>
    </mdx>
    <mdx n="0" f="v">
      <t c="3" si="227">
        <n x="225"/>
        <n x="646"/>
        <n x="169"/>
      </t>
    </mdx>
    <mdx n="0" f="v">
      <t c="3" si="227">
        <n x="225"/>
        <n x="607"/>
        <n x="169"/>
      </t>
    </mdx>
    <mdx n="0" f="v">
      <t c="3" si="227">
        <n x="225"/>
        <n x="644"/>
        <n x="169"/>
      </t>
    </mdx>
    <mdx n="0" f="v">
      <t c="3" si="227">
        <n x="225"/>
        <n x="641"/>
        <n x="169"/>
      </t>
    </mdx>
    <mdx n="0" f="v">
      <t c="3" si="227">
        <n x="225"/>
        <n x="650"/>
        <n x="169"/>
      </t>
    </mdx>
    <mdx n="0" f="v">
      <t c="3" si="227">
        <n x="225"/>
        <n x="648"/>
        <n x="169"/>
      </t>
    </mdx>
    <mdx n="0" f="v">
      <t c="3" si="227">
        <n x="225"/>
        <n x="649"/>
        <n x="169"/>
      </t>
    </mdx>
    <mdx n="0" f="v">
      <t c="3" si="227">
        <n x="225"/>
        <n x="606"/>
        <n x="169"/>
      </t>
    </mdx>
    <mdx n="0" f="v">
      <t c="3" si="227">
        <n x="225"/>
        <n x="645"/>
        <n x="169"/>
      </t>
    </mdx>
    <mdx n="0" f="v">
      <t c="3" si="227">
        <n x="225"/>
        <n x="630"/>
        <n x="169"/>
      </t>
    </mdx>
    <mdx n="0" f="v">
      <t c="3" si="227">
        <n x="225"/>
        <n x="654"/>
        <n x="169"/>
      </t>
    </mdx>
    <mdx n="0" f="v">
      <t c="3" si="227">
        <n x="225"/>
        <n x="621"/>
        <n x="169"/>
      </t>
    </mdx>
    <mdx n="0" f="v">
      <t c="3" si="227">
        <n x="225"/>
        <n x="622"/>
        <n x="169"/>
      </t>
    </mdx>
    <mdx n="0" f="v">
      <t c="3" si="227">
        <n x="225"/>
        <n x="623"/>
        <n x="169"/>
      </t>
    </mdx>
    <mdx n="0" f="v">
      <t c="3" si="227">
        <n x="225"/>
        <n x="624"/>
        <n x="169"/>
      </t>
    </mdx>
    <mdx n="0" f="v">
      <t c="3" si="227">
        <n x="225"/>
        <n x="625"/>
        <n x="169"/>
      </t>
    </mdx>
    <mdx n="0" f="v">
      <t c="3" si="227">
        <n x="225"/>
        <n x="628"/>
        <n x="169"/>
      </t>
    </mdx>
    <mdx n="0" f="v">
      <t c="3" si="227">
        <n x="225"/>
        <n x="627"/>
        <n x="169"/>
      </t>
    </mdx>
    <mdx n="0" f="v">
      <t c="3" si="227">
        <n x="225"/>
        <n x="647"/>
        <n x="169"/>
      </t>
    </mdx>
    <mdx n="0" f="v">
      <t c="3" si="227">
        <n x="225"/>
        <n x="651"/>
        <n x="169"/>
      </t>
    </mdx>
    <mdx n="0" f="v">
      <t c="3" si="227">
        <n x="225"/>
        <n x="652"/>
        <n x="169"/>
      </t>
    </mdx>
    <mdx n="0" f="v">
      <t c="3" si="227">
        <n x="225"/>
        <n x="653"/>
        <n x="169"/>
      </t>
    </mdx>
    <mdx n="0" f="v">
      <t c="3" si="227">
        <n x="225"/>
        <n x="629"/>
        <n x="169"/>
      </t>
    </mdx>
    <mdx n="0" f="v">
      <t c="3" si="227">
        <n x="225"/>
        <n x="626"/>
        <n x="169"/>
      </t>
    </mdx>
    <mdx n="0" f="v">
      <t c="3" si="227">
        <n x="225"/>
        <n x="631"/>
        <n x="169"/>
      </t>
    </mdx>
    <mdx n="0" f="v">
      <t c="3" si="227">
        <n x="225"/>
        <n x="634"/>
        <n x="169"/>
      </t>
    </mdx>
    <mdx n="0" f="v">
      <t c="3" si="227">
        <n x="225"/>
        <n x="638"/>
        <n x="169"/>
      </t>
    </mdx>
    <mdx n="0" f="v">
      <t c="3" si="227">
        <n x="225"/>
        <n x="642"/>
        <n x="169"/>
      </t>
    </mdx>
    <mdx n="0" f="v">
      <t c="3" si="227">
        <n x="225"/>
        <n x="655"/>
        <n x="169"/>
      </t>
    </mdx>
    <mdx n="0" f="v">
      <t c="3" si="227">
        <n x="225"/>
        <n x="321"/>
        <n x="171"/>
      </t>
    </mdx>
    <mdx n="0" f="v">
      <t c="3" si="227">
        <n x="225"/>
        <n x="282"/>
        <n x="171"/>
      </t>
    </mdx>
    <mdx n="0" f="v">
      <t c="3" si="227">
        <n x="225"/>
        <n x="286"/>
        <n x="171"/>
      </t>
    </mdx>
    <mdx n="0" f="v">
      <t c="3" si="227">
        <n x="225"/>
        <n x="313"/>
        <n x="171"/>
      </t>
    </mdx>
    <mdx n="0" f="v">
      <t c="3" si="227">
        <n x="225"/>
        <n x="287"/>
        <n x="171"/>
      </t>
    </mdx>
    <mdx n="0" f="v">
      <t c="3" si="227">
        <n x="225"/>
        <n x="334"/>
        <n x="171"/>
      </t>
    </mdx>
    <mdx n="0" f="v">
      <t c="3" si="227">
        <n x="225"/>
        <n x="352"/>
        <n x="171"/>
      </t>
    </mdx>
    <mdx n="0" f="v">
      <t c="3" si="227">
        <n x="225"/>
        <n x="302"/>
        <n x="171"/>
      </t>
    </mdx>
    <mdx n="0" f="v">
      <t c="3" si="227">
        <n x="225"/>
        <n x="342"/>
        <n x="171"/>
      </t>
    </mdx>
    <mdx n="0" f="v">
      <t c="3" si="227">
        <n x="225"/>
        <n x="332"/>
        <n x="171"/>
      </t>
    </mdx>
    <mdx n="0" f="v">
      <t c="3" si="227">
        <n x="225"/>
        <n x="331"/>
        <n x="171"/>
      </t>
    </mdx>
    <mdx n="0" f="v">
      <t c="3" si="227">
        <n x="225"/>
        <n x="349"/>
        <n x="171"/>
      </t>
    </mdx>
    <mdx n="0" f="v">
      <t c="3" si="227">
        <n x="225"/>
        <n x="553"/>
        <n x="171"/>
      </t>
    </mdx>
    <mdx n="0" f="v">
      <t c="3" si="227">
        <n x="225"/>
        <n x="330"/>
        <n x="171"/>
      </t>
    </mdx>
    <mdx n="0" f="v">
      <t c="3" si="227">
        <n x="225"/>
        <n x="351"/>
        <n x="171"/>
      </t>
    </mdx>
    <mdx n="0" f="v">
      <t c="3" si="227">
        <n x="225"/>
        <n x="554"/>
        <n x="171"/>
      </t>
    </mdx>
    <mdx n="0" f="v">
      <t c="3" si="227">
        <n x="225"/>
        <n x="295"/>
        <n x="171"/>
      </t>
    </mdx>
    <mdx n="0" f="v">
      <t c="3" si="227">
        <n x="225"/>
        <n x="552"/>
        <n x="171"/>
      </t>
    </mdx>
    <mdx n="0" f="v">
      <t c="3" si="227">
        <n x="225"/>
        <n x="563"/>
        <n x="171"/>
      </t>
    </mdx>
    <mdx n="0" f="v">
      <t c="3" si="227">
        <n x="225"/>
        <n x="556"/>
        <n x="171"/>
      </t>
    </mdx>
    <mdx n="0" f="v">
      <t c="3" si="227">
        <n x="225"/>
        <n x="557"/>
        <n x="171"/>
      </t>
    </mdx>
    <mdx n="0" f="v">
      <t c="3" si="227">
        <n x="225"/>
        <n x="551"/>
        <n x="171"/>
      </t>
    </mdx>
    <mdx n="0" f="v">
      <t c="3" si="227">
        <n x="225"/>
        <n x="333"/>
        <n x="171"/>
      </t>
    </mdx>
    <mdx n="0" f="v">
      <t c="3" si="227">
        <n x="225"/>
        <n x="550"/>
        <n x="171"/>
      </t>
    </mdx>
    <mdx n="0" f="v">
      <t c="3" si="227">
        <n x="225"/>
        <n x="549"/>
        <n x="171"/>
      </t>
    </mdx>
    <mdx n="0" f="v">
      <t c="3" si="227">
        <n x="225"/>
        <n x="558"/>
        <n x="171"/>
      </t>
    </mdx>
    <mdx n="0" f="v">
      <t c="3" si="227">
        <n x="225"/>
        <n x="559"/>
        <n x="171"/>
      </t>
    </mdx>
    <mdx n="0" f="v">
      <t c="3" si="227">
        <n x="225"/>
        <n x="560"/>
        <n x="171"/>
      </t>
    </mdx>
    <mdx n="0" f="v">
      <t c="3" si="227">
        <n x="225"/>
        <n x="561"/>
        <n x="171"/>
      </t>
    </mdx>
    <mdx n="0" f="v">
      <t c="3" si="227">
        <n x="225"/>
        <n x="562"/>
        <n x="171"/>
      </t>
    </mdx>
    <mdx n="0" f="v">
      <t c="3" si="227">
        <n x="225"/>
        <n x="354"/>
        <n x="171"/>
      </t>
    </mdx>
    <mdx n="0" f="v">
      <t c="3" si="227">
        <n x="225"/>
        <n x="300"/>
        <n x="171"/>
      </t>
    </mdx>
    <mdx n="0" f="v">
      <t c="3" si="227">
        <n x="225"/>
        <n x="575"/>
        <n x="171"/>
      </t>
    </mdx>
    <mdx n="0" f="v">
      <t c="3" si="227">
        <n x="225"/>
        <n x="341"/>
        <n x="171"/>
      </t>
    </mdx>
    <mdx n="0" f="v">
      <t c="3" si="227">
        <n x="225"/>
        <n x="296"/>
        <n x="171"/>
      </t>
    </mdx>
    <mdx n="0" f="v">
      <t c="3" si="227">
        <n x="225"/>
        <n x="564"/>
        <n x="171"/>
      </t>
    </mdx>
    <mdx n="0" f="v">
      <t c="3" si="227">
        <n x="225"/>
        <n x="580"/>
        <n x="171"/>
      </t>
    </mdx>
    <mdx n="0" f="v">
      <t c="3" si="227">
        <n x="225"/>
        <n x="581"/>
        <n x="171"/>
      </t>
    </mdx>
    <mdx n="0" f="v">
      <t c="3" si="227">
        <n x="225"/>
        <n x="576"/>
        <n x="171"/>
      </t>
    </mdx>
    <mdx n="0" f="v">
      <t c="3" si="227">
        <n x="225"/>
        <n x="577"/>
        <n x="171"/>
      </t>
    </mdx>
    <mdx n="0" f="v">
      <t c="3" si="227">
        <n x="225"/>
        <n x="578"/>
        <n x="171"/>
      </t>
    </mdx>
    <mdx n="0" f="v">
      <t c="3" si="227">
        <n x="225"/>
        <n x="579"/>
        <n x="171"/>
      </t>
    </mdx>
    <mdx n="0" f="v">
      <t c="3" si="227">
        <n x="225"/>
        <n x="353"/>
        <n x="171"/>
      </t>
    </mdx>
    <mdx n="0" f="v">
      <t c="3" si="227">
        <n x="225"/>
        <n x="347"/>
        <n x="171"/>
      </t>
    </mdx>
    <mdx n="0" f="v">
      <t c="3" si="227">
        <n x="225"/>
        <n x="340"/>
        <n x="171"/>
      </t>
    </mdx>
    <mdx n="0" f="v">
      <t c="3" si="227">
        <n x="225"/>
        <n x="571"/>
        <n x="171"/>
      </t>
    </mdx>
    <mdx n="0" f="v">
      <t c="3" si="227">
        <n x="225"/>
        <n x="590"/>
        <n x="171"/>
      </t>
    </mdx>
    <mdx n="0" f="v">
      <t c="3" si="227">
        <n x="225"/>
        <n x="585"/>
        <n x="171"/>
      </t>
    </mdx>
    <mdx n="0" f="v">
      <t c="3" si="227">
        <n x="225"/>
        <n x="572"/>
        <n x="171"/>
      </t>
    </mdx>
    <mdx n="0" f="v">
      <t c="3" si="227">
        <n x="225"/>
        <n x="573"/>
        <n x="171"/>
      </t>
    </mdx>
    <mdx n="0" f="v">
      <t c="3" si="227">
        <n x="225"/>
        <n x="582"/>
        <n x="171"/>
      </t>
    </mdx>
    <mdx n="0" f="v">
      <t c="3" si="227">
        <n x="225"/>
        <n x="565"/>
        <n x="171"/>
      </t>
    </mdx>
    <mdx n="0" f="v">
      <t c="3" si="227">
        <n x="225"/>
        <n x="566"/>
        <n x="171"/>
      </t>
    </mdx>
    <mdx n="0" f="v">
      <t c="3" si="227">
        <n x="225"/>
        <n x="567"/>
        <n x="171"/>
      </t>
    </mdx>
    <mdx n="0" f="v">
      <t c="3" si="227">
        <n x="225"/>
        <n x="568"/>
        <n x="171"/>
      </t>
    </mdx>
    <mdx n="0" f="v">
      <t c="3" si="227">
        <n x="225"/>
        <n x="569"/>
        <n x="171"/>
      </t>
    </mdx>
    <mdx n="0" f="v">
      <t c="3" si="227">
        <n x="225"/>
        <n x="589"/>
        <n x="171"/>
      </t>
    </mdx>
    <mdx n="0" f="v">
      <t c="3" si="227">
        <n x="225"/>
        <n x="591"/>
        <n x="171"/>
      </t>
    </mdx>
    <mdx n="0" f="v">
      <t c="3" si="227">
        <n x="225"/>
        <n x="592"/>
        <n x="171"/>
      </t>
    </mdx>
    <mdx n="0" f="v">
      <t c="3" si="227">
        <n x="225"/>
        <n x="593"/>
        <n x="171"/>
      </t>
    </mdx>
    <mdx n="0" f="v">
      <t c="3" si="227">
        <n x="225"/>
        <n x="594"/>
        <n x="171"/>
      </t>
    </mdx>
    <mdx n="0" f="v">
      <t c="3" si="227">
        <n x="225"/>
        <n x="595"/>
        <n x="171"/>
      </t>
    </mdx>
    <mdx n="0" f="v">
      <t c="3" si="227">
        <n x="225"/>
        <n x="596"/>
        <n x="171"/>
      </t>
    </mdx>
    <mdx n="0" f="v">
      <t c="3" si="227">
        <n x="225"/>
        <n x="588"/>
        <n x="171"/>
      </t>
    </mdx>
    <mdx n="0" f="v">
      <t c="3" si="227">
        <n x="225"/>
        <n x="584"/>
        <n x="171"/>
      </t>
    </mdx>
    <mdx n="0" f="v">
      <t c="3" si="227">
        <n x="225"/>
        <n x="586"/>
        <n x="171"/>
      </t>
    </mdx>
    <mdx n="0" f="v">
      <t c="3" si="227">
        <n x="225"/>
        <n x="583"/>
        <n x="171"/>
      </t>
    </mdx>
    <mdx n="0" f="v">
      <t c="3" si="227">
        <n x="225"/>
        <n x="555"/>
        <n x="171"/>
      </t>
    </mdx>
    <mdx n="0" f="v">
      <t c="3" si="227">
        <n x="225"/>
        <n x="570"/>
        <n x="171"/>
      </t>
    </mdx>
    <mdx n="0" f="v">
      <t c="3" si="227">
        <n x="225"/>
        <n x="574"/>
        <n x="171"/>
      </t>
    </mdx>
    <mdx n="0" f="v">
      <t c="3" si="227">
        <n x="225"/>
        <n x="599"/>
        <n x="171"/>
      </t>
    </mdx>
    <mdx n="0" f="v">
      <t c="3" si="227">
        <n x="225"/>
        <n x="597"/>
        <n x="171"/>
      </t>
    </mdx>
    <mdx n="0" f="v">
      <t c="3" si="227">
        <n x="225"/>
        <n x="625"/>
        <n x="171"/>
      </t>
    </mdx>
    <mdx n="0" f="v">
      <t c="3" si="227">
        <n x="225"/>
        <n x="600"/>
        <n x="171"/>
      </t>
    </mdx>
    <mdx n="0" f="v">
      <t c="3" si="227">
        <n x="225"/>
        <n x="617"/>
        <n x="171"/>
      </t>
    </mdx>
    <mdx n="0" f="v">
      <t c="3" si="227">
        <n x="225"/>
        <n x="601"/>
        <n x="171"/>
      </t>
    </mdx>
    <mdx n="0" f="v">
      <t c="3" si="227">
        <n x="225"/>
        <n x="618"/>
        <n x="171"/>
      </t>
    </mdx>
    <mdx n="0" f="v">
      <t c="3" si="227">
        <n x="225"/>
        <n x="620"/>
        <n x="171"/>
      </t>
    </mdx>
    <mdx n="0" f="v">
      <t c="3" si="227">
        <n x="225"/>
        <n x="598"/>
        <n x="171"/>
      </t>
    </mdx>
    <mdx n="0" f="v">
      <t c="3" si="227">
        <n x="225"/>
        <n x="609"/>
        <n x="171"/>
      </t>
    </mdx>
    <mdx n="0" f="v">
      <t c="3" si="227">
        <n x="225"/>
        <n x="610"/>
        <n x="171"/>
      </t>
    </mdx>
    <mdx n="0" f="v">
      <t c="3" si="227">
        <n x="225"/>
        <n x="611"/>
        <n x="171"/>
      </t>
    </mdx>
    <mdx n="0" f="v">
      <t c="3" si="227">
        <n x="225"/>
        <n x="612"/>
        <n x="171"/>
      </t>
    </mdx>
    <mdx n="0" f="v">
      <t c="3" si="227">
        <n x="225"/>
        <n x="619"/>
        <n x="171"/>
      </t>
    </mdx>
    <mdx n="0" f="v">
      <t c="3" si="227">
        <n x="225"/>
        <n x="613"/>
        <n x="171"/>
      </t>
    </mdx>
    <mdx n="0" f="v">
      <t c="3" si="227">
        <n x="225"/>
        <n x="608"/>
        <n x="171"/>
      </t>
    </mdx>
    <mdx n="0" f="v">
      <t c="3" si="227">
        <n x="225"/>
        <n x="615"/>
        <n x="171"/>
      </t>
    </mdx>
    <mdx n="0" f="v">
      <t c="3" si="227">
        <n x="225"/>
        <n x="649"/>
        <n x="171"/>
      </t>
    </mdx>
    <mdx n="0" f="v">
      <t c="3" si="227">
        <n x="225"/>
        <n x="616"/>
        <n x="171"/>
      </t>
    </mdx>
    <mdx n="0" f="v">
      <t c="3" si="227">
        <n x="225"/>
        <n x="587"/>
        <n x="171"/>
      </t>
    </mdx>
    <mdx n="0" f="v">
      <t c="3" si="227">
        <n x="225"/>
        <n x="602"/>
        <n x="171"/>
      </t>
    </mdx>
    <mdx n="0" f="v">
      <t c="3" si="227">
        <n x="225"/>
        <n x="603"/>
        <n x="171"/>
      </t>
    </mdx>
    <mdx n="0" f="v">
      <t c="3" si="227">
        <n x="225"/>
        <n x="604"/>
        <n x="171"/>
      </t>
    </mdx>
    <mdx n="0" f="v">
      <t c="3" si="227">
        <n x="225"/>
        <n x="605"/>
        <n x="171"/>
      </t>
    </mdx>
    <mdx n="0" f="v">
      <t c="3" si="227">
        <n x="225"/>
        <n x="614"/>
        <n x="171"/>
      </t>
    </mdx>
    <mdx n="0" f="v">
      <t c="3" si="227">
        <n x="225"/>
        <n x="635"/>
        <n x="171"/>
      </t>
    </mdx>
    <mdx n="0" f="v">
      <t c="3" si="227">
        <n x="225"/>
        <n x="627"/>
        <n x="171"/>
      </t>
    </mdx>
    <mdx n="0" f="v">
      <t c="3" si="227">
        <n x="225"/>
        <n x="641"/>
        <n x="171"/>
      </t>
    </mdx>
    <mdx n="0" f="v">
      <t c="3" si="227">
        <n x="225"/>
        <n x="647"/>
        <n x="171"/>
      </t>
    </mdx>
    <mdx n="0" f="v">
      <t c="3" si="227">
        <n x="225"/>
        <n x="636"/>
        <n x="171"/>
      </t>
    </mdx>
    <mdx n="0" f="v">
      <t c="3" si="227">
        <n x="225"/>
        <n x="637"/>
        <n x="171"/>
      </t>
    </mdx>
    <mdx n="0" f="v">
      <t c="3" si="227">
        <n x="225"/>
        <n x="632"/>
        <n x="171"/>
      </t>
    </mdx>
    <mdx n="0" f="v">
      <t c="3" si="227">
        <n x="225"/>
        <n x="628"/>
        <n x="171"/>
      </t>
    </mdx>
    <mdx n="0" f="v">
      <t c="3" si="227">
        <n x="225"/>
        <n x="640"/>
        <n x="171"/>
      </t>
    </mdx>
    <mdx n="0" f="v">
      <t c="3" si="227">
        <n x="225"/>
        <n x="645"/>
        <n x="171"/>
      </t>
    </mdx>
    <mdx n="0" f="v">
      <t c="3" si="227">
        <n x="225"/>
        <n x="639"/>
        <n x="171"/>
      </t>
    </mdx>
    <mdx n="0" f="v">
      <t c="3" si="227">
        <n x="225"/>
        <n x="633"/>
        <n x="171"/>
      </t>
    </mdx>
    <mdx n="0" f="v">
      <t c="3" si="227">
        <n x="225"/>
        <n x="646"/>
        <n x="171"/>
      </t>
    </mdx>
    <mdx n="0" f="v">
      <t c="3" si="227">
        <n x="225"/>
        <n x="607"/>
        <n x="171"/>
      </t>
    </mdx>
    <mdx n="0" f="v">
      <t c="3" si="227">
        <n x="225"/>
        <n x="643"/>
        <n x="171"/>
      </t>
    </mdx>
    <mdx n="0" f="v">
      <t c="3" si="227">
        <n x="225"/>
        <n x="621"/>
        <n x="171"/>
      </t>
    </mdx>
    <mdx n="0" f="v">
      <t c="3" si="227">
        <n x="225"/>
        <n x="622"/>
        <n x="171"/>
      </t>
    </mdx>
    <mdx n="0" f="v">
      <t c="3" si="227">
        <n x="225"/>
        <n x="623"/>
        <n x="171"/>
      </t>
    </mdx>
    <mdx n="0" f="v">
      <t c="3" si="227">
        <n x="225"/>
        <n x="624"/>
        <n x="171"/>
      </t>
    </mdx>
    <mdx n="0" f="v">
      <t c="3" si="227">
        <n x="225"/>
        <n x="648"/>
        <n x="171"/>
      </t>
    </mdx>
    <mdx n="0" f="v">
      <t c="3" si="227">
        <n x="225"/>
        <n x="606"/>
        <n x="171"/>
      </t>
    </mdx>
    <mdx n="0" f="v">
      <t c="3" si="227">
        <n x="225"/>
        <n x="644"/>
        <n x="171"/>
      </t>
    </mdx>
    <mdx n="0" f="v">
      <t c="3" si="227">
        <n x="225"/>
        <n x="630"/>
        <n x="171"/>
      </t>
    </mdx>
    <mdx n="0" f="v">
      <t c="3" si="227">
        <n x="225"/>
        <n x="650"/>
        <n x="171"/>
      </t>
    </mdx>
    <mdx n="0" f="v">
      <t c="3" si="227">
        <n x="225"/>
        <n x="651"/>
        <n x="171"/>
      </t>
    </mdx>
    <mdx n="0" f="v">
      <t c="3" si="227">
        <n x="225"/>
        <n x="652"/>
        <n x="171"/>
      </t>
    </mdx>
    <mdx n="0" f="v">
      <t c="3" si="227">
        <n x="225"/>
        <n x="653"/>
        <n x="171"/>
      </t>
    </mdx>
    <mdx n="0" f="v">
      <t c="3" si="227">
        <n x="225"/>
        <n x="654"/>
        <n x="171"/>
      </t>
    </mdx>
    <mdx n="0" f="v">
      <t c="3" si="227">
        <n x="225"/>
        <n x="629"/>
        <n x="171"/>
      </t>
    </mdx>
    <mdx n="0" f="v">
      <t c="3" si="227">
        <n x="225"/>
        <n x="626"/>
        <n x="171"/>
      </t>
    </mdx>
    <mdx n="0" f="v">
      <t c="3" si="227">
        <n x="225"/>
        <n x="631"/>
        <n x="171"/>
      </t>
    </mdx>
    <mdx n="0" f="v">
      <t c="3" si="227">
        <n x="225"/>
        <n x="634"/>
        <n x="171"/>
      </t>
    </mdx>
    <mdx n="0" f="v">
      <t c="3" si="227">
        <n x="225"/>
        <n x="638"/>
        <n x="171"/>
      </t>
    </mdx>
    <mdx n="0" f="v">
      <t c="3" si="227">
        <n x="225"/>
        <n x="642"/>
        <n x="171"/>
      </t>
    </mdx>
    <mdx n="0" f="v">
      <t c="3" si="227">
        <n x="225"/>
        <n x="655"/>
        <n x="171"/>
      </t>
    </mdx>
    <mdx n="0" f="v">
      <t c="3" si="227">
        <n x="225"/>
        <n x="335"/>
        <n x="173"/>
      </t>
    </mdx>
    <mdx n="0" f="v">
      <t c="3" si="227">
        <n x="225"/>
        <n x="310"/>
        <n x="173"/>
      </t>
    </mdx>
    <mdx n="0" f="v">
      <t c="3" si="227">
        <n x="225"/>
        <n x="352"/>
        <n x="173"/>
      </t>
    </mdx>
    <mdx n="0" f="v">
      <t c="3" si="227">
        <n x="225"/>
        <n x="302"/>
        <n x="173"/>
      </t>
    </mdx>
    <mdx n="0" f="v">
      <t c="3" si="227">
        <n x="225"/>
        <n x="342"/>
        <n x="173"/>
      </t>
    </mdx>
    <mdx n="0" f="v">
      <t c="3" si="227">
        <n x="225"/>
        <n x="332"/>
        <n x="173"/>
      </t>
    </mdx>
    <mdx n="0" f="v">
      <t c="3" si="227">
        <n x="225"/>
        <n x="331"/>
        <n x="173"/>
      </t>
    </mdx>
    <mdx n="0" f="v">
      <t c="3" si="227">
        <n x="225"/>
        <n x="349"/>
        <n x="173"/>
      </t>
    </mdx>
    <mdx n="0" f="v">
      <t c="3" si="227">
        <n x="225"/>
        <n x="553"/>
        <n x="173"/>
      </t>
    </mdx>
    <mdx n="0" f="v">
      <t c="3" si="227">
        <n x="225"/>
        <n x="330"/>
        <n x="173"/>
      </t>
    </mdx>
    <mdx n="0" f="v">
      <t c="3" si="227">
        <n x="225"/>
        <n x="351"/>
        <n x="173"/>
      </t>
    </mdx>
    <mdx n="0" f="v">
      <t c="3" si="227">
        <n x="225"/>
        <n x="554"/>
        <n x="173"/>
      </t>
    </mdx>
    <mdx n="0" f="v">
      <t c="3" si="227">
        <n x="225"/>
        <n x="321"/>
        <n x="173"/>
      </t>
    </mdx>
    <mdx n="0" f="v">
      <t c="3" si="227">
        <n x="225"/>
        <n x="325"/>
        <n x="173"/>
      </t>
    </mdx>
    <mdx n="0" f="v">
      <t c="3" si="227">
        <n x="225"/>
        <n x="339"/>
        <n x="173"/>
      </t>
    </mdx>
    <mdx n="0" f="v">
      <t c="3" si="227">
        <n x="225"/>
        <n x="343"/>
        <n x="173"/>
      </t>
    </mdx>
    <mdx n="0" f="v">
      <t c="3" si="227">
        <n x="225"/>
        <n x="323"/>
        <n x="173"/>
      </t>
    </mdx>
    <mdx n="0" f="v">
      <t c="3" si="227">
        <n x="225"/>
        <n x="303"/>
        <n x="173"/>
      </t>
    </mdx>
    <mdx n="0" f="v">
      <t c="3" si="227">
        <n x="225"/>
        <n x="282"/>
        <n x="173"/>
      </t>
    </mdx>
    <mdx n="0" f="v">
      <t c="3" si="227">
        <n x="225"/>
        <n x="341"/>
        <n x="173"/>
      </t>
    </mdx>
    <mdx n="0" f="v">
      <t c="3" si="227">
        <n x="225"/>
        <n x="564"/>
        <n x="173"/>
      </t>
    </mdx>
    <mdx n="0" f="v">
      <t c="3" si="227">
        <n x="225"/>
        <n x="300"/>
        <n x="173"/>
      </t>
    </mdx>
    <mdx n="0" f="v">
      <t c="3" si="227">
        <n x="225"/>
        <n x="296"/>
        <n x="173"/>
      </t>
    </mdx>
    <mdx n="0" f="v">
      <t c="3" si="227">
        <n x="225"/>
        <n x="557"/>
        <n x="173"/>
      </t>
    </mdx>
    <mdx n="0" f="v">
      <t c="3" si="227">
        <n x="225"/>
        <n x="551"/>
        <n x="173"/>
      </t>
    </mdx>
    <mdx n="0" f="v">
      <t c="3" si="227">
        <n x="225"/>
        <n x="333"/>
        <n x="173"/>
      </t>
    </mdx>
    <mdx n="0" f="v">
      <t c="3" si="227">
        <n x="225"/>
        <n x="550"/>
        <n x="173"/>
      </t>
    </mdx>
    <mdx n="0" f="v">
      <t c="3" si="227">
        <n x="225"/>
        <n x="549"/>
        <n x="173"/>
      </t>
    </mdx>
    <mdx n="0" f="v">
      <t c="3" si="227">
        <n x="225"/>
        <n x="558"/>
        <n x="173"/>
      </t>
    </mdx>
    <mdx n="0" f="v">
      <t c="3" si="227">
        <n x="225"/>
        <n x="559"/>
        <n x="173"/>
      </t>
    </mdx>
    <mdx n="0" f="v">
      <t c="3" si="227">
        <n x="225"/>
        <n x="560"/>
        <n x="173"/>
      </t>
    </mdx>
    <mdx n="0" f="v">
      <t c="3" si="227">
        <n x="225"/>
        <n x="561"/>
        <n x="173"/>
      </t>
    </mdx>
    <mdx n="0" f="v">
      <t c="3" si="227">
        <n x="225"/>
        <n x="562"/>
        <n x="173"/>
      </t>
    </mdx>
    <mdx n="0" f="v">
      <t c="3" si="227">
        <n x="225"/>
        <n x="298"/>
        <n x="173"/>
      </t>
    </mdx>
    <mdx n="0" f="v">
      <t c="3" si="227">
        <n x="225"/>
        <n x="563"/>
        <n x="173"/>
      </t>
    </mdx>
    <mdx n="0" f="v">
      <t c="3" si="227">
        <n x="225"/>
        <n x="556"/>
        <n x="173"/>
      </t>
    </mdx>
    <mdx n="0" f="v">
      <t c="3" si="227">
        <n x="225"/>
        <n x="552"/>
        <n x="173"/>
      </t>
    </mdx>
    <mdx n="0" f="v">
      <t c="3" si="227">
        <n x="225"/>
        <n x="354"/>
        <n x="173"/>
      </t>
    </mdx>
    <mdx n="0" f="v">
      <t c="3" si="227">
        <n x="225"/>
        <n x="295"/>
        <n x="173"/>
      </t>
    </mdx>
    <mdx n="0" f="v">
      <t c="3" si="227">
        <n x="225"/>
        <n x="569"/>
        <n x="173"/>
      </t>
    </mdx>
    <mdx n="0" f="v">
      <t c="3" si="227">
        <n x="225"/>
        <n x="580"/>
        <n x="173"/>
      </t>
    </mdx>
    <mdx n="0" f="v">
      <t c="3" si="227">
        <n x="225"/>
        <n x="581"/>
        <n x="173"/>
      </t>
    </mdx>
    <mdx n="0" f="v">
      <t c="3" si="227">
        <n x="225"/>
        <n x="576"/>
        <n x="173"/>
      </t>
    </mdx>
    <mdx n="0" f="v">
      <t c="3" si="227">
        <n x="225"/>
        <n x="577"/>
        <n x="173"/>
      </t>
    </mdx>
    <mdx n="0" f="v">
      <t c="3" si="227">
        <n x="225"/>
        <n x="578"/>
        <n x="173"/>
      </t>
    </mdx>
    <mdx n="0" f="v">
      <t c="3" si="227">
        <n x="225"/>
        <n x="579"/>
        <n x="173"/>
      </t>
    </mdx>
    <mdx n="0" f="v">
      <t c="3" si="227">
        <n x="225"/>
        <n x="353"/>
        <n x="173"/>
      </t>
    </mdx>
    <mdx n="0" f="v">
      <t c="3" si="227">
        <n x="225"/>
        <n x="347"/>
        <n x="173"/>
      </t>
    </mdx>
    <mdx n="0" f="v">
      <t c="3" si="227">
        <n x="225"/>
        <n x="590"/>
        <n x="173"/>
      </t>
    </mdx>
    <mdx n="0" f="v">
      <t c="3" si="227">
        <n x="225"/>
        <n x="340"/>
        <n x="173"/>
      </t>
    </mdx>
    <mdx n="0" f="v">
      <t c="3" si="227">
        <n x="225"/>
        <n x="572"/>
        <n x="173"/>
      </t>
    </mdx>
    <mdx n="0" f="v">
      <t c="3" si="227">
        <n x="225"/>
        <n x="573"/>
        <n x="173"/>
      </t>
    </mdx>
    <mdx n="0" f="v">
      <t c="3" si="227">
        <n x="225"/>
        <n x="565"/>
        <n x="173"/>
      </t>
    </mdx>
    <mdx n="0" f="v">
      <t c="3" si="227">
        <n x="225"/>
        <n x="566"/>
        <n x="173"/>
      </t>
    </mdx>
    <mdx n="0" f="v">
      <t c="3" si="227">
        <n x="225"/>
        <n x="567"/>
        <n x="173"/>
      </t>
    </mdx>
    <mdx n="0" f="v">
      <t c="3" si="227">
        <n x="225"/>
        <n x="568"/>
        <n x="173"/>
      </t>
    </mdx>
    <mdx n="0" f="v">
      <t c="3" si="227">
        <n x="225"/>
        <n x="571"/>
        <n x="173"/>
      </t>
    </mdx>
    <mdx n="0" f="v">
      <t c="3" si="227">
        <n x="225"/>
        <n x="589"/>
        <n x="173"/>
      </t>
    </mdx>
    <mdx n="0" f="v">
      <t c="3" si="227">
        <n x="225"/>
        <n x="591"/>
        <n x="173"/>
      </t>
    </mdx>
    <mdx n="0" f="v">
      <t c="3" si="227">
        <n x="225"/>
        <n x="592"/>
        <n x="173"/>
      </t>
    </mdx>
    <mdx n="0" f="v">
      <t c="3" si="227">
        <n x="225"/>
        <n x="593"/>
        <n x="173"/>
      </t>
    </mdx>
    <mdx n="0" f="v">
      <t c="3" si="227">
        <n x="225"/>
        <n x="594"/>
        <n x="173"/>
      </t>
    </mdx>
    <mdx n="0" f="v">
      <t c="3" si="227">
        <n x="225"/>
        <n x="595"/>
        <n x="173"/>
      </t>
    </mdx>
    <mdx n="0" f="v">
      <t c="3" si="227">
        <n x="225"/>
        <n x="596"/>
        <n x="173"/>
      </t>
    </mdx>
    <mdx n="0" f="v">
      <t c="3" si="227">
        <n x="225"/>
        <n x="597"/>
        <n x="173"/>
      </t>
    </mdx>
    <mdx n="0" f="v">
      <t c="3" si="227">
        <n x="225"/>
        <n x="585"/>
        <n x="173"/>
      </t>
    </mdx>
    <mdx n="0" f="v">
      <t c="3" si="227">
        <n x="225"/>
        <n x="600"/>
        <n x="173"/>
      </t>
    </mdx>
    <mdx n="0" f="v">
      <t c="3" si="227">
        <n x="225"/>
        <n x="588"/>
        <n x="173"/>
      </t>
    </mdx>
    <mdx n="0" f="v">
      <t c="3" si="227">
        <n x="225"/>
        <n x="601"/>
        <n x="173"/>
      </t>
    </mdx>
    <mdx n="0" f="v">
      <t c="3" si="227">
        <n x="225"/>
        <n x="582"/>
        <n x="173"/>
      </t>
    </mdx>
    <mdx n="0" f="v">
      <t c="3" si="227">
        <n x="225"/>
        <n x="583"/>
        <n x="173"/>
      </t>
    </mdx>
    <mdx n="0" f="v">
      <t c="3" si="227">
        <n x="225"/>
        <n x="555"/>
        <n x="173"/>
      </t>
    </mdx>
    <mdx n="0" f="v">
      <t c="3" si="227">
        <n x="225"/>
        <n x="570"/>
        <n x="173"/>
      </t>
    </mdx>
    <mdx n="0" f="v">
      <t c="3" si="227">
        <n x="225"/>
        <n x="574"/>
        <n x="173"/>
      </t>
    </mdx>
    <mdx n="0" f="v">
      <t c="3" si="227">
        <n x="225"/>
        <n x="584"/>
        <n x="173"/>
      </t>
    </mdx>
    <mdx n="0" f="v">
      <t c="3" si="227">
        <n x="225"/>
        <n x="586"/>
        <n x="173"/>
      </t>
    </mdx>
    <mdx n="0" f="v">
      <t c="3" si="227">
        <n x="225"/>
        <n x="599"/>
        <n x="173"/>
      </t>
    </mdx>
    <mdx n="0" f="v">
      <t c="3" si="227">
        <n x="225"/>
        <n x="608"/>
        <n x="173"/>
      </t>
    </mdx>
    <mdx n="0" f="v">
      <t c="3" si="227">
        <n x="225"/>
        <n x="598"/>
        <n x="173"/>
      </t>
    </mdx>
    <mdx n="0" f="v">
      <t c="3" si="227">
        <n x="225"/>
        <n x="609"/>
        <n x="173"/>
      </t>
    </mdx>
    <mdx n="0" f="v">
      <t c="3" si="227">
        <n x="225"/>
        <n x="610"/>
        <n x="173"/>
      </t>
    </mdx>
    <mdx n="0" f="v">
      <t c="3" si="227">
        <n x="225"/>
        <n x="611"/>
        <n x="173"/>
      </t>
    </mdx>
    <mdx n="0" f="v">
      <t c="3" si="227">
        <n x="225"/>
        <n x="612"/>
        <n x="173"/>
      </t>
    </mdx>
    <mdx n="0" f="v">
      <t c="3" si="227">
        <n x="225"/>
        <n x="617"/>
        <n x="173"/>
      </t>
    </mdx>
    <mdx n="0" f="v">
      <t c="3" si="227">
        <n x="225"/>
        <n x="635"/>
        <n x="173"/>
      </t>
    </mdx>
    <mdx n="0" f="v">
      <t c="3" si="227">
        <n x="225"/>
        <n x="618"/>
        <n x="173"/>
      </t>
    </mdx>
    <mdx n="0" f="v">
      <t c="3" si="227">
        <n x="225"/>
        <n x="648"/>
        <n x="173"/>
      </t>
    </mdx>
    <mdx n="0" f="v">
      <t c="3" si="227">
        <n x="225"/>
        <n x="619"/>
        <n x="173"/>
      </t>
    </mdx>
    <mdx n="0" f="v">
      <t c="3" si="227">
        <n x="225"/>
        <n x="614"/>
        <n x="173"/>
      </t>
    </mdx>
    <mdx n="0" f="v">
      <t c="3" si="227">
        <n x="225"/>
        <n x="633"/>
        <n x="173"/>
      </t>
    </mdx>
    <mdx n="0" f="v">
      <t c="3" si="227">
        <n x="225"/>
        <n x="613"/>
        <n x="173"/>
      </t>
    </mdx>
    <mdx n="0" f="v">
      <t c="3" si="227">
        <n x="225"/>
        <n x="587"/>
        <n x="173"/>
      </t>
    </mdx>
    <mdx n="0" f="v">
      <t c="3" si="227">
        <n x="225"/>
        <n x="602"/>
        <n x="173"/>
      </t>
    </mdx>
    <mdx n="0" f="v">
      <t c="3" si="227">
        <n x="225"/>
        <n x="603"/>
        <n x="173"/>
      </t>
    </mdx>
    <mdx n="0" f="v">
      <t c="3" si="227">
        <n x="225"/>
        <n x="604"/>
        <n x="173"/>
      </t>
    </mdx>
    <mdx n="0" f="v">
      <t c="3" si="227">
        <n x="225"/>
        <n x="605"/>
        <n x="173"/>
      </t>
    </mdx>
    <mdx n="0" f="v">
      <t c="3" si="227">
        <n x="225"/>
        <n x="615"/>
        <n x="173"/>
      </t>
    </mdx>
    <mdx n="0" f="v">
      <t c="3" si="227">
        <n x="225"/>
        <n x="616"/>
        <n x="173"/>
      </t>
    </mdx>
    <mdx n="0" f="v">
      <t c="3" si="227">
        <n x="225"/>
        <n x="620"/>
        <n x="173"/>
      </t>
    </mdx>
    <mdx n="0" f="v">
      <t c="3" si="227">
        <n x="225"/>
        <n x="606"/>
        <n x="173"/>
      </t>
    </mdx>
    <mdx n="0" f="v">
      <t c="3" si="227">
        <n x="225"/>
        <n x="643"/>
        <n x="173"/>
      </t>
    </mdx>
    <mdx n="0" f="v">
      <t c="3" si="227">
        <n x="225"/>
        <n x="645"/>
        <n x="173"/>
      </t>
    </mdx>
    <mdx n="0" f="v">
      <t c="3" si="227">
        <n x="225"/>
        <n x="630"/>
        <n x="173"/>
      </t>
    </mdx>
    <mdx n="0" f="v">
      <t c="3" si="227">
        <n x="225"/>
        <n x="636"/>
        <n x="173"/>
      </t>
    </mdx>
    <mdx n="0" f="v">
      <t c="3" si="227">
        <n x="225"/>
        <n x="637"/>
        <n x="173"/>
      </t>
    </mdx>
    <mdx n="0" f="v">
      <t c="3" si="227">
        <n x="225"/>
        <n x="625"/>
        <n x="173"/>
      </t>
    </mdx>
    <mdx n="0" f="v">
      <t c="3" si="227">
        <n x="225"/>
        <n x="654"/>
        <n x="173"/>
      </t>
    </mdx>
    <mdx n="0" f="v">
      <t c="3" si="227">
        <n x="225"/>
        <n x="627"/>
        <n x="173"/>
      </t>
    </mdx>
    <mdx n="0" f="v">
      <t c="3" si="227">
        <n x="225"/>
        <n x="644"/>
        <n x="173"/>
      </t>
    </mdx>
    <mdx n="0" f="v">
      <t c="3" si="227">
        <n x="225"/>
        <n x="647"/>
        <n x="173"/>
      </t>
    </mdx>
    <mdx n="0" f="v">
      <t c="3" si="227">
        <n x="225"/>
        <n x="650"/>
        <n x="173"/>
      </t>
    </mdx>
    <mdx n="0" f="v">
      <t c="3" si="227">
        <n x="225"/>
        <n x="632"/>
        <n x="173"/>
      </t>
    </mdx>
    <mdx n="0" f="v">
      <t c="3" si="227">
        <n x="225"/>
        <n x="640"/>
        <n x="173"/>
      </t>
    </mdx>
    <mdx n="0" f="v">
      <t c="3" si="227">
        <n x="225"/>
        <n x="649"/>
        <n x="173"/>
      </t>
    </mdx>
    <mdx n="0" f="v">
      <t c="3" si="227">
        <n x="225"/>
        <n x="621"/>
        <n x="173"/>
      </t>
    </mdx>
    <mdx n="0" f="v">
      <t c="3" si="227">
        <n x="225"/>
        <n x="622"/>
        <n x="173"/>
      </t>
    </mdx>
    <mdx n="0" f="v">
      <t c="3" si="227">
        <n x="225"/>
        <n x="623"/>
        <n x="173"/>
      </t>
    </mdx>
    <mdx n="0" f="v">
      <t c="3" si="227">
        <n x="225"/>
        <n x="624"/>
        <n x="173"/>
      </t>
    </mdx>
    <mdx n="0" f="v">
      <t c="3" si="227">
        <n x="225"/>
        <n x="639"/>
        <n x="173"/>
      </t>
    </mdx>
    <mdx n="0" f="v">
      <t c="3" si="227">
        <n x="225"/>
        <n x="628"/>
        <n x="173"/>
      </t>
    </mdx>
    <mdx n="0" f="v">
      <t c="3" si="227">
        <n x="225"/>
        <n x="646"/>
        <n x="173"/>
      </t>
    </mdx>
    <mdx n="0" f="v">
      <t c="3" si="227">
        <n x="225"/>
        <n x="607"/>
        <n x="173"/>
      </t>
    </mdx>
    <mdx n="0" f="v">
      <t c="3" si="227">
        <n x="225"/>
        <n x="641"/>
        <n x="173"/>
      </t>
    </mdx>
    <mdx n="0" f="v">
      <t c="3" si="227">
        <n x="225"/>
        <n x="651"/>
        <n x="173"/>
      </t>
    </mdx>
    <mdx n="0" f="v">
      <t c="3" si="227">
        <n x="225"/>
        <n x="652"/>
        <n x="173"/>
      </t>
    </mdx>
    <mdx n="0" f="v">
      <t c="3" si="227">
        <n x="225"/>
        <n x="653"/>
        <n x="173"/>
      </t>
    </mdx>
    <mdx n="0" f="v">
      <t c="3" si="227">
        <n x="225"/>
        <n x="629"/>
        <n x="173"/>
      </t>
    </mdx>
    <mdx n="0" f="v">
      <t c="3" si="227">
        <n x="225"/>
        <n x="626"/>
        <n x="173"/>
      </t>
    </mdx>
    <mdx n="0" f="v">
      <t c="3" si="227">
        <n x="225"/>
        <n x="631"/>
        <n x="173"/>
      </t>
    </mdx>
    <mdx n="0" f="v">
      <t c="3" si="227">
        <n x="225"/>
        <n x="634"/>
        <n x="173"/>
      </t>
    </mdx>
    <mdx n="0" f="v">
      <t c="3" si="227">
        <n x="225"/>
        <n x="638"/>
        <n x="173"/>
      </t>
    </mdx>
    <mdx n="0" f="v">
      <t c="3" si="227">
        <n x="225"/>
        <n x="642"/>
        <n x="173"/>
      </t>
    </mdx>
    <mdx n="0" f="v">
      <t c="3" si="227">
        <n x="225"/>
        <n x="655"/>
        <n x="173"/>
      </t>
    </mdx>
    <mdx n="0" f="v">
      <t c="3" si="227">
        <n x="225"/>
        <n x="322"/>
        <n x="236"/>
      </t>
    </mdx>
    <mdx n="0" f="v">
      <t c="3" si="227">
        <n x="225"/>
        <n x="321"/>
        <n x="236"/>
      </t>
    </mdx>
    <mdx n="0" f="v">
      <t c="3" si="227">
        <n x="225"/>
        <n x="324"/>
        <n x="236"/>
      </t>
    </mdx>
    <mdx n="0" f="v">
      <t c="3" si="227">
        <n x="225"/>
        <n x="279"/>
        <n x="236"/>
      </t>
    </mdx>
    <mdx n="0" f="v">
      <t c="3" si="227">
        <n x="225"/>
        <n x="291"/>
        <n x="236"/>
      </t>
    </mdx>
    <mdx n="0" f="v">
      <t c="3" si="227">
        <n x="225"/>
        <n x="287"/>
        <n x="236"/>
      </t>
    </mdx>
    <mdx n="0" f="v">
      <t c="3" si="227">
        <n x="225"/>
        <n x="339"/>
        <n x="236"/>
      </t>
    </mdx>
    <mdx n="0" f="v">
      <t c="3" si="227">
        <n x="225"/>
        <n x="309"/>
        <n x="236"/>
      </t>
    </mdx>
    <mdx n="0" f="v">
      <t c="3" si="227">
        <n x="225"/>
        <n x="292"/>
        <n x="236"/>
      </t>
    </mdx>
    <mdx n="0" f="v">
      <t c="3" si="227">
        <n x="225"/>
        <n x="335"/>
        <n x="236"/>
      </t>
    </mdx>
    <mdx n="0" f="v">
      <t c="3" si="227">
        <n x="225"/>
        <n x="310"/>
        <n x="236"/>
      </t>
    </mdx>
    <mdx n="0" f="v">
      <t c="3" si="227">
        <n x="225"/>
        <n x="354"/>
        <n x="236"/>
      </t>
    </mdx>
    <mdx n="0" f="v">
      <t c="3" si="227">
        <n x="225"/>
        <n x="552"/>
        <n x="236"/>
      </t>
    </mdx>
    <mdx n="0" f="v">
      <t c="3" si="227">
        <n x="225"/>
        <n x="575"/>
        <n x="236"/>
      </t>
    </mdx>
    <mdx n="0" f="v">
      <t c="3" si="227">
        <n x="225"/>
        <n x="341"/>
        <n x="236"/>
      </t>
    </mdx>
    <mdx n="0" f="v">
      <t c="3" si="227">
        <n x="225"/>
        <n x="564"/>
        <n x="236"/>
      </t>
    </mdx>
    <mdx n="0" f="v">
      <t c="3" si="227">
        <n x="225"/>
        <n x="557"/>
        <n x="236"/>
      </t>
    </mdx>
    <mdx n="0" f="v">
      <t c="3" si="227">
        <n x="225"/>
        <n x="551"/>
        <n x="236"/>
      </t>
    </mdx>
    <mdx n="0" f="v">
      <t c="3" si="227">
        <n x="225"/>
        <n x="333"/>
        <n x="236"/>
      </t>
    </mdx>
    <mdx n="0" f="v">
      <t c="3" si="227">
        <n x="225"/>
        <n x="550"/>
        <n x="236"/>
      </t>
    </mdx>
    <mdx n="0" f="v">
      <t c="3" si="227">
        <n x="225"/>
        <n x="549"/>
        <n x="236"/>
      </t>
    </mdx>
    <mdx n="0" f="v">
      <t c="3" si="227">
        <n x="225"/>
        <n x="558"/>
        <n x="236"/>
      </t>
    </mdx>
    <mdx n="0" f="v">
      <t c="3" si="227">
        <n x="225"/>
        <n x="559"/>
        <n x="236"/>
      </t>
    </mdx>
    <mdx n="0" f="v">
      <t c="3" si="227">
        <n x="225"/>
        <n x="560"/>
        <n x="236"/>
      </t>
    </mdx>
    <mdx n="0" f="v">
      <t c="3" si="227">
        <n x="225"/>
        <n x="561"/>
        <n x="236"/>
      </t>
    </mdx>
    <mdx n="0" f="v">
      <t c="3" si="227">
        <n x="225"/>
        <n x="562"/>
        <n x="236"/>
      </t>
    </mdx>
    <mdx n="0" f="v">
      <t c="3" si="227">
        <n x="225"/>
        <n x="295"/>
        <n x="236"/>
      </t>
    </mdx>
    <mdx n="0" f="v">
      <t c="3" si="227">
        <n x="225"/>
        <n x="300"/>
        <n x="236"/>
      </t>
    </mdx>
    <mdx n="0" f="v">
      <t c="3" si="227">
        <n x="225"/>
        <n x="563"/>
        <n x="236"/>
      </t>
    </mdx>
    <mdx n="0" f="v">
      <t c="3" si="227">
        <n x="225"/>
        <n x="556"/>
        <n x="236"/>
      </t>
    </mdx>
    <mdx n="0" f="v">
      <t c="3" si="227">
        <n x="225"/>
        <n x="296"/>
        <n x="236"/>
      </t>
    </mdx>
    <mdx n="0" f="v">
      <t c="3" si="227">
        <n x="225"/>
        <n x="580"/>
        <n x="236"/>
      </t>
    </mdx>
    <mdx n="0" f="v">
      <t c="3" si="227">
        <n x="225"/>
        <n x="581"/>
        <n x="236"/>
      </t>
    </mdx>
    <mdx n="0" f="v">
      <t c="3" si="227">
        <n x="225"/>
        <n x="576"/>
        <n x="236"/>
      </t>
    </mdx>
    <mdx n="0" f="v">
      <t c="3" si="227">
        <n x="225"/>
        <n x="577"/>
        <n x="236"/>
      </t>
    </mdx>
    <mdx n="0" f="v">
      <t c="3" si="227">
        <n x="225"/>
        <n x="578"/>
        <n x="236"/>
      </t>
    </mdx>
    <mdx n="0" f="v">
      <t c="3" si="227">
        <n x="225"/>
        <n x="579"/>
        <n x="236"/>
      </t>
    </mdx>
    <mdx n="0" f="v">
      <t c="3" si="227">
        <n x="225"/>
        <n x="353"/>
        <n x="236"/>
      </t>
    </mdx>
    <mdx n="0" f="v">
      <t c="3" si="227">
        <n x="225"/>
        <n x="347"/>
        <n x="236"/>
      </t>
    </mdx>
    <mdx n="0" f="v">
      <t c="3" si="227">
        <n x="225"/>
        <n x="582"/>
        <n x="236"/>
      </t>
    </mdx>
    <mdx n="0" f="v">
      <t c="3" si="227">
        <n x="225"/>
        <n x="569"/>
        <n x="236"/>
      </t>
    </mdx>
    <mdx n="0" f="v">
      <t c="3" si="227">
        <n x="225"/>
        <n x="571"/>
        <n x="236"/>
      </t>
    </mdx>
    <mdx n="0" f="v">
      <t c="3" si="227">
        <n x="225"/>
        <n x="590"/>
        <n x="236"/>
      </t>
    </mdx>
    <mdx n="0" f="v">
      <t c="3" si="227">
        <n x="225"/>
        <n x="572"/>
        <n x="236"/>
      </t>
    </mdx>
    <mdx n="0" f="v">
      <t c="3" si="227">
        <n x="225"/>
        <n x="573"/>
        <n x="236"/>
      </t>
    </mdx>
    <mdx n="0" f="v">
      <t c="3" si="227">
        <n x="225"/>
        <n x="565"/>
        <n x="236"/>
      </t>
    </mdx>
    <mdx n="0" f="v">
      <t c="3" si="227">
        <n x="225"/>
        <n x="566"/>
        <n x="236"/>
      </t>
    </mdx>
    <mdx n="0" f="v">
      <t c="3" si="227">
        <n x="225"/>
        <n x="567"/>
        <n x="236"/>
      </t>
    </mdx>
    <mdx n="0" f="v">
      <t c="3" si="227">
        <n x="225"/>
        <n x="568"/>
        <n x="236"/>
      </t>
    </mdx>
    <mdx n="0" f="v">
      <t c="3" si="227">
        <n x="225"/>
        <n x="340"/>
        <n x="236"/>
      </t>
    </mdx>
    <mdx n="0" f="v">
      <t c="3" si="227">
        <n x="225"/>
        <n x="589"/>
        <n x="236"/>
      </t>
    </mdx>
    <mdx n="0" f="v">
      <t c="3" si="227">
        <n x="225"/>
        <n x="591"/>
        <n x="236"/>
      </t>
    </mdx>
    <mdx n="0" f="v">
      <t c="3" si="227">
        <n x="225"/>
        <n x="592"/>
        <n x="236"/>
      </t>
    </mdx>
    <mdx n="0" f="v">
      <t c="3" si="227">
        <n x="225"/>
        <n x="593"/>
        <n x="236"/>
      </t>
    </mdx>
    <mdx n="0" f="v">
      <t c="3" si="227">
        <n x="225"/>
        <n x="594"/>
        <n x="236"/>
      </t>
    </mdx>
    <mdx n="0" f="v">
      <t c="3" si="227">
        <n x="225"/>
        <n x="595"/>
        <n x="236"/>
      </t>
    </mdx>
    <mdx n="0" f="v">
      <t c="3" si="227">
        <n x="225"/>
        <n x="596"/>
        <n x="236"/>
      </t>
    </mdx>
    <mdx n="0" f="v">
      <t c="3" si="227">
        <n x="225"/>
        <n x="599"/>
        <n x="236"/>
      </t>
    </mdx>
    <mdx n="0" f="v">
      <t c="3" si="227">
        <n x="225"/>
        <n x="584"/>
        <n x="236"/>
      </t>
    </mdx>
    <mdx n="0" f="v">
      <t c="3" si="227">
        <n x="225"/>
        <n x="586"/>
        <n x="236"/>
      </t>
    </mdx>
    <mdx n="0" f="v">
      <t c="3" si="227">
        <n x="225"/>
        <n x="585"/>
        <n x="236"/>
      </t>
    </mdx>
    <mdx n="0" f="v">
      <t c="3" si="227">
        <n x="225"/>
        <n x="583"/>
        <n x="236"/>
      </t>
    </mdx>
    <mdx n="0" f="v">
      <t c="3" si="227">
        <n x="225"/>
        <n x="555"/>
        <n x="236"/>
      </t>
    </mdx>
    <mdx n="0" f="v">
      <t c="3" si="227">
        <n x="225"/>
        <n x="570"/>
        <n x="236"/>
      </t>
    </mdx>
    <mdx n="0" f="v">
      <t c="3" si="227">
        <n x="225"/>
        <n x="574"/>
        <n x="236"/>
      </t>
    </mdx>
    <mdx n="0" f="v">
      <t c="3" si="227">
        <n x="225"/>
        <n x="588"/>
        <n x="236"/>
      </t>
    </mdx>
    <mdx n="0" f="v">
      <t c="3" si="227">
        <n x="225"/>
        <n x="597"/>
        <n x="236"/>
      </t>
    </mdx>
    <mdx n="0" f="v">
      <t c="3" si="227">
        <n x="225"/>
        <n x="600"/>
        <n x="236"/>
      </t>
    </mdx>
    <mdx n="0" f="v">
      <t c="3" si="227">
        <n x="225"/>
        <n x="601"/>
        <n x="236"/>
      </t>
    </mdx>
    <mdx n="0" f="v">
      <t c="3" si="227">
        <n x="225"/>
        <n x="615"/>
        <n x="236"/>
      </t>
    </mdx>
    <mdx n="0" f="v">
      <t c="3" si="227">
        <n x="225"/>
        <n x="616"/>
        <n x="236"/>
      </t>
    </mdx>
    <mdx n="0" f="v">
      <t c="3" si="227">
        <n x="225"/>
        <n x="639"/>
        <n x="236"/>
      </t>
    </mdx>
    <mdx n="0" f="v">
      <t c="3" si="227">
        <n x="225"/>
        <n x="598"/>
        <n x="236"/>
      </t>
    </mdx>
    <mdx n="0" f="v">
      <t c="3" si="227">
        <n x="225"/>
        <n x="609"/>
        <n x="236"/>
      </t>
    </mdx>
    <mdx n="0" f="v">
      <t c="3" si="227">
        <n x="225"/>
        <n x="610"/>
        <n x="236"/>
      </t>
    </mdx>
    <mdx n="0" f="v">
      <t c="3" si="227">
        <n x="225"/>
        <n x="611"/>
        <n x="236"/>
      </t>
    </mdx>
    <mdx n="0" f="v">
      <t c="3" si="227">
        <n x="225"/>
        <n x="612"/>
        <n x="236"/>
      </t>
    </mdx>
    <mdx n="0" f="v">
      <t c="3" si="227">
        <n x="225"/>
        <n x="614"/>
        <n x="236"/>
      </t>
    </mdx>
    <mdx n="0" f="v">
      <t c="3" si="227">
        <n x="225"/>
        <n x="649"/>
        <n x="236"/>
      </t>
    </mdx>
    <mdx n="0" f="v">
      <t c="3" si="227">
        <n x="225"/>
        <n x="617"/>
        <n x="236"/>
      </t>
    </mdx>
    <mdx n="0" f="v">
      <t c="3" si="227">
        <n x="225"/>
        <n x="618"/>
        <n x="236"/>
      </t>
    </mdx>
    <mdx n="0" f="v">
      <t c="3" si="227">
        <n x="225"/>
        <n x="620"/>
        <n x="236"/>
      </t>
    </mdx>
    <mdx n="0" f="v">
      <t c="3" si="227">
        <n x="225"/>
        <n x="587"/>
        <n x="236"/>
      </t>
    </mdx>
    <mdx n="0" f="v">
      <t c="3" si="227">
        <n x="225"/>
        <n x="602"/>
        <n x="236"/>
      </t>
    </mdx>
    <mdx n="0" f="v">
      <t c="3" si="227">
        <n x="225"/>
        <n x="603"/>
        <n x="236"/>
      </t>
    </mdx>
    <mdx n="0" f="v">
      <t c="3" si="227">
        <n x="225"/>
        <n x="604"/>
        <n x="236"/>
      </t>
    </mdx>
    <mdx n="0" f="v">
      <t c="3" si="227">
        <n x="225"/>
        <n x="605"/>
        <n x="236"/>
      </t>
    </mdx>
    <mdx n="0" f="v">
      <t c="3" si="227">
        <n x="225"/>
        <n x="619"/>
        <n x="236"/>
      </t>
    </mdx>
    <mdx n="0" f="v">
      <t c="3" si="227">
        <n x="225"/>
        <n x="635"/>
        <n x="236"/>
      </t>
    </mdx>
    <mdx n="0" f="v">
      <t c="3" si="227">
        <n x="225"/>
        <n x="613"/>
        <n x="236"/>
      </t>
    </mdx>
    <mdx n="0" f="v">
      <t c="3" si="227">
        <n x="225"/>
        <n x="608"/>
        <n x="236"/>
      </t>
    </mdx>
    <mdx n="0" f="v">
      <t c="3" si="227">
        <n x="225"/>
        <n x="607"/>
        <n x="236"/>
      </t>
    </mdx>
    <mdx n="0" f="v">
      <t c="3" si="227">
        <n x="225"/>
        <n x="636"/>
        <n x="236"/>
      </t>
    </mdx>
    <mdx n="0" f="v">
      <t c="3" si="227">
        <n x="225"/>
        <n x="637"/>
        <n x="236"/>
      </t>
    </mdx>
    <mdx n="0" f="v">
      <t c="3" si="227">
        <n x="225"/>
        <n x="628"/>
        <n x="236"/>
      </t>
    </mdx>
    <mdx n="0" f="v">
      <t c="3" si="227">
        <n x="225"/>
        <n x="648"/>
        <n x="236"/>
      </t>
    </mdx>
    <mdx n="0" f="v">
      <t c="3" si="227">
        <n x="225"/>
        <n x="606"/>
        <n x="236"/>
      </t>
    </mdx>
    <mdx n="0" f="v">
      <t c="3" si="227">
        <n x="225"/>
        <n x="630"/>
        <n x="236"/>
      </t>
    </mdx>
    <mdx n="0" f="v">
      <t c="3" si="227">
        <n x="225"/>
        <n x="625"/>
        <n x="236"/>
      </t>
    </mdx>
    <mdx n="0" f="v">
      <t c="3" si="227">
        <n x="225"/>
        <n x="633"/>
        <n x="236"/>
      </t>
    </mdx>
    <mdx n="0" f="v">
      <t c="3" si="227">
        <n x="225"/>
        <n x="627"/>
        <n x="236"/>
      </t>
    </mdx>
    <mdx n="0" f="v">
      <t c="3" si="227">
        <n x="225"/>
        <n x="643"/>
        <n x="236"/>
      </t>
    </mdx>
    <mdx n="0" f="v">
      <t c="3" si="227">
        <n x="225"/>
        <n x="641"/>
        <n x="236"/>
      </t>
    </mdx>
    <mdx n="0" f="v">
      <t c="3" si="227">
        <n x="225"/>
        <n x="647"/>
        <n x="236"/>
      </t>
    </mdx>
    <mdx n="0" f="v">
      <t c="3" si="227">
        <n x="225"/>
        <n x="621"/>
        <n x="236"/>
      </t>
    </mdx>
    <mdx n="0" f="v">
      <t c="3" si="227">
        <n x="225"/>
        <n x="622"/>
        <n x="236"/>
      </t>
    </mdx>
    <mdx n="0" f="v">
      <t c="3" si="227">
        <n x="225"/>
        <n x="623"/>
        <n x="236"/>
      </t>
    </mdx>
    <mdx n="0" f="v">
      <t c="3" si="227">
        <n x="225"/>
        <n x="624"/>
        <n x="236"/>
      </t>
    </mdx>
    <mdx n="0" f="v">
      <t c="3" si="227">
        <n x="225"/>
        <n x="632"/>
        <n x="236"/>
      </t>
    </mdx>
    <mdx n="0" f="v">
      <t c="3" si="227">
        <n x="225"/>
        <n x="640"/>
        <n x="236"/>
      </t>
    </mdx>
    <mdx n="0" f="v">
      <t c="3" si="227">
        <n x="225"/>
        <n x="644"/>
        <n x="236"/>
      </t>
    </mdx>
    <mdx n="0" f="v">
      <t c="3" si="227">
        <n x="225"/>
        <n x="645"/>
        <n x="236"/>
      </t>
    </mdx>
    <mdx n="0" f="v">
      <t c="3" si="227">
        <n x="225"/>
        <n x="646"/>
        <n x="236"/>
      </t>
    </mdx>
    <mdx n="0" f="v">
      <t c="3" si="227">
        <n x="225"/>
        <n x="650"/>
        <n x="236"/>
      </t>
    </mdx>
    <mdx n="0" f="v">
      <t c="3" si="227">
        <n x="225"/>
        <n x="651"/>
        <n x="236"/>
      </t>
    </mdx>
    <mdx n="0" f="v">
      <t c="3" si="227">
        <n x="225"/>
        <n x="652"/>
        <n x="236"/>
      </t>
    </mdx>
    <mdx n="0" f="v">
      <t c="3" si="227">
        <n x="225"/>
        <n x="653"/>
        <n x="236"/>
      </t>
    </mdx>
    <mdx n="0" f="v">
      <t c="3" si="227">
        <n x="225"/>
        <n x="654"/>
        <n x="236"/>
      </t>
    </mdx>
    <mdx n="0" f="v">
      <t c="3" si="227">
        <n x="225"/>
        <n x="629"/>
        <n x="236"/>
      </t>
    </mdx>
    <mdx n="0" f="v">
      <t c="3" si="227">
        <n x="225"/>
        <n x="626"/>
        <n x="236"/>
      </t>
    </mdx>
    <mdx n="0" f="v">
      <t c="3" si="227">
        <n x="225"/>
        <n x="631"/>
        <n x="236"/>
      </t>
    </mdx>
    <mdx n="0" f="v">
      <t c="3" si="227">
        <n x="225"/>
        <n x="634"/>
        <n x="236"/>
      </t>
    </mdx>
    <mdx n="0" f="v">
      <t c="3" si="227">
        <n x="225"/>
        <n x="638"/>
        <n x="236"/>
      </t>
    </mdx>
    <mdx n="0" f="v">
      <t c="3" si="227">
        <n x="225"/>
        <n x="642"/>
        <n x="236"/>
      </t>
    </mdx>
    <mdx n="0" f="v">
      <t c="3" si="227">
        <n x="225"/>
        <n x="655"/>
        <n x="236"/>
      </t>
    </mdx>
    <mdx n="0" f="v">
      <t c="3" si="227">
        <n x="225"/>
        <n x="334"/>
        <n x="67"/>
      </t>
    </mdx>
    <mdx n="0" f="v">
      <t c="3" si="227">
        <n x="225"/>
        <n x="305"/>
        <n x="67"/>
      </t>
    </mdx>
    <mdx n="0" f="v">
      <t c="3" si="227">
        <n x="225"/>
        <n x="322"/>
        <n x="67"/>
      </t>
    </mdx>
    <mdx n="0" f="v">
      <t c="3" si="227">
        <n x="225"/>
        <n x="321"/>
        <n x="67"/>
      </t>
    </mdx>
    <mdx n="0" f="v">
      <t c="3" si="227">
        <n x="225"/>
        <n x="308"/>
        <n x="67"/>
      </t>
    </mdx>
    <mdx n="0" f="v">
      <t c="3" si="227">
        <n x="225"/>
        <n x="287"/>
        <n x="67"/>
      </t>
    </mdx>
    <mdx n="0" f="v">
      <t c="3" si="227">
        <n x="225"/>
        <n x="286"/>
        <n x="67"/>
      </t>
    </mdx>
    <mdx n="0" f="v">
      <t c="3" si="227">
        <n x="225"/>
        <n x="344"/>
        <n x="67"/>
      </t>
    </mdx>
    <mdx n="0" f="v">
      <t c="3" si="227">
        <n x="225"/>
        <n x="324"/>
        <n x="67"/>
      </t>
    </mdx>
    <mdx n="0" f="v">
      <t c="3" si="227">
        <n x="225"/>
        <n x="556"/>
        <n x="67"/>
      </t>
    </mdx>
    <mdx n="0" f="v">
      <t c="3" si="227">
        <n x="225"/>
        <n x="300"/>
        <n x="67"/>
      </t>
    </mdx>
    <mdx n="0" f="v">
      <t c="3" si="227">
        <n x="225"/>
        <n x="354"/>
        <n x="67"/>
      </t>
    </mdx>
    <mdx n="0" f="v">
      <t c="3" si="227">
        <n x="225"/>
        <n x="296"/>
        <n x="67"/>
      </t>
    </mdx>
    <mdx n="0" f="v">
      <t c="3" si="227">
        <n x="225"/>
        <n x="295"/>
        <n x="67"/>
      </t>
    </mdx>
    <mdx n="0" f="v">
      <t c="3" si="227">
        <n x="225"/>
        <n x="557"/>
        <n x="67"/>
      </t>
    </mdx>
    <mdx n="0" f="v">
      <t c="3" si="227">
        <n x="225"/>
        <n x="551"/>
        <n x="67"/>
      </t>
    </mdx>
    <mdx n="0" f="v">
      <t c="3" si="227">
        <n x="225"/>
        <n x="333"/>
        <n x="67"/>
      </t>
    </mdx>
    <mdx n="0" f="v">
      <t c="3" si="227">
        <n x="225"/>
        <n x="550"/>
        <n x="67"/>
      </t>
    </mdx>
    <mdx n="0" f="v">
      <t c="3" si="227">
        <n x="225"/>
        <n x="549"/>
        <n x="67"/>
      </t>
    </mdx>
    <mdx n="0" f="v">
      <t c="3" si="227">
        <n x="225"/>
        <n x="558"/>
        <n x="67"/>
      </t>
    </mdx>
    <mdx n="0" f="v">
      <t c="3" si="227">
        <n x="225"/>
        <n x="559"/>
        <n x="67"/>
      </t>
    </mdx>
    <mdx n="0" f="v">
      <t c="3" si="227">
        <n x="225"/>
        <n x="560"/>
        <n x="67"/>
      </t>
    </mdx>
    <mdx n="0" f="v">
      <t c="3" si="227">
        <n x="225"/>
        <n x="561"/>
        <n x="67"/>
      </t>
    </mdx>
    <mdx n="0" f="v">
      <t c="3" si="227">
        <n x="225"/>
        <n x="562"/>
        <n x="67"/>
      </t>
    </mdx>
    <mdx n="0" f="v">
      <t c="3" si="227">
        <n x="225"/>
        <n x="298"/>
        <n x="67"/>
      </t>
    </mdx>
    <mdx n="0" f="v">
      <t c="3" si="227">
        <n x="225"/>
        <n x="575"/>
        <n x="67"/>
      </t>
    </mdx>
    <mdx n="0" f="v">
      <t c="3" si="227">
        <n x="225"/>
        <n x="341"/>
        <n x="67"/>
      </t>
    </mdx>
    <mdx n="0" f="v">
      <t c="3" si="227">
        <n x="225"/>
        <n x="564"/>
        <n x="67"/>
      </t>
    </mdx>
    <mdx n="0" f="v">
      <t c="3" si="227">
        <n x="225"/>
        <n x="552"/>
        <n x="67"/>
      </t>
    </mdx>
    <mdx n="0" f="v">
      <t c="3" si="227">
        <n x="225"/>
        <n x="340"/>
        <n x="67"/>
      </t>
    </mdx>
    <mdx n="0" f="v">
      <t c="3" si="227">
        <n x="225"/>
        <n x="580"/>
        <n x="67"/>
      </t>
    </mdx>
    <mdx n="0" f="v">
      <t c="3" si="227">
        <n x="225"/>
        <n x="581"/>
        <n x="67"/>
      </t>
    </mdx>
    <mdx n="0" f="v">
      <t c="3" si="227">
        <n x="225"/>
        <n x="576"/>
        <n x="67"/>
      </t>
    </mdx>
    <mdx n="0" f="v">
      <t c="3" si="227">
        <n x="225"/>
        <n x="577"/>
        <n x="67"/>
      </t>
    </mdx>
    <mdx n="0" f="v">
      <t c="3" si="227">
        <n x="225"/>
        <n x="578"/>
        <n x="67"/>
      </t>
    </mdx>
    <mdx n="0" f="v">
      <t c="3" si="227">
        <n x="225"/>
        <n x="579"/>
        <n x="67"/>
      </t>
    </mdx>
    <mdx n="0" f="v">
      <t c="3" si="227">
        <n x="225"/>
        <n x="353"/>
        <n x="67"/>
      </t>
    </mdx>
    <mdx n="0" f="v">
      <t c="3" si="227">
        <n x="225"/>
        <n x="347"/>
        <n x="67"/>
      </t>
    </mdx>
    <mdx n="0" f="v">
      <t c="3" si="227">
        <n x="225"/>
        <n x="590"/>
        <n x="67"/>
      </t>
    </mdx>
    <mdx n="0" f="v">
      <t c="3" si="227">
        <n x="225"/>
        <n x="569"/>
        <n x="67"/>
      </t>
    </mdx>
    <mdx n="0" f="v">
      <t c="3" si="227">
        <n x="225"/>
        <n x="572"/>
        <n x="67"/>
      </t>
    </mdx>
    <mdx n="0" f="v">
      <t c="3" si="227">
        <n x="225"/>
        <n x="573"/>
        <n x="67"/>
      </t>
    </mdx>
    <mdx n="0" f="v">
      <t c="3" si="227">
        <n x="225"/>
        <n x="565"/>
        <n x="67"/>
      </t>
    </mdx>
    <mdx n="0" f="v">
      <t c="3" si="227">
        <n x="225"/>
        <n x="566"/>
        <n x="67"/>
      </t>
    </mdx>
    <mdx n="0" f="v">
      <t c="3" si="227">
        <n x="225"/>
        <n x="567"/>
        <n x="67"/>
      </t>
    </mdx>
    <mdx n="0" f="v">
      <t c="3" si="227">
        <n x="225"/>
        <n x="568"/>
        <n x="67"/>
      </t>
    </mdx>
    <mdx n="0" f="v">
      <t c="3" si="227">
        <n x="225"/>
        <n x="571"/>
        <n x="67"/>
      </t>
    </mdx>
    <mdx n="0" f="v">
      <t c="3" si="227">
        <n x="225"/>
        <n x="589"/>
        <n x="67"/>
      </t>
    </mdx>
    <mdx n="0" f="v">
      <t c="3" si="227">
        <n x="225"/>
        <n x="591"/>
        <n x="67"/>
      </t>
    </mdx>
    <mdx n="0" f="v">
      <t c="3" si="227">
        <n x="225"/>
        <n x="592"/>
        <n x="67"/>
      </t>
    </mdx>
    <mdx n="0" f="v">
      <t c="3" si="227">
        <n x="225"/>
        <n x="593"/>
        <n x="67"/>
      </t>
    </mdx>
    <mdx n="0" f="v">
      <t c="3" si="227">
        <n x="225"/>
        <n x="594"/>
        <n x="67"/>
      </t>
    </mdx>
    <mdx n="0" f="v">
      <t c="3" si="227">
        <n x="225"/>
        <n x="595"/>
        <n x="67"/>
      </t>
    </mdx>
    <mdx n="0" f="v">
      <t c="3" si="227">
        <n x="225"/>
        <n x="596"/>
        <n x="67"/>
      </t>
    </mdx>
    <mdx n="0" f="v">
      <t c="3" si="227">
        <n x="225"/>
        <n x="597"/>
        <n x="67"/>
      </t>
    </mdx>
    <mdx n="0" f="v">
      <t c="3" si="227">
        <n x="225"/>
        <n x="600"/>
        <n x="67"/>
      </t>
    </mdx>
    <mdx n="0" f="v">
      <t c="3" si="227">
        <n x="225"/>
        <n x="599"/>
        <n x="67"/>
      </t>
    </mdx>
    <mdx n="0" f="v">
      <t c="3" si="227">
        <n x="225"/>
        <n x="601"/>
        <n x="67"/>
      </t>
    </mdx>
    <mdx n="0" f="v">
      <t c="3" si="227">
        <n x="225"/>
        <n x="619"/>
        <n x="67"/>
      </t>
    </mdx>
    <mdx n="0" f="v">
      <t c="3" si="227">
        <n x="225"/>
        <n x="614"/>
        <n x="67"/>
      </t>
    </mdx>
    <mdx n="0" f="v">
      <t c="3" si="227">
        <n x="225"/>
        <n x="582"/>
        <n x="67"/>
      </t>
    </mdx>
    <mdx n="0" f="v">
      <t c="3" si="227">
        <n x="225"/>
        <n x="583"/>
        <n x="67"/>
      </t>
    </mdx>
    <mdx n="0" f="v">
      <t c="3" si="227">
        <n x="225"/>
        <n x="555"/>
        <n x="67"/>
      </t>
    </mdx>
    <mdx n="0" f="v">
      <t c="3" si="227">
        <n x="225"/>
        <n x="570"/>
        <n x="67"/>
      </t>
    </mdx>
    <mdx n="0" f="v">
      <t c="3" si="227">
        <n x="225"/>
        <n x="574"/>
        <n x="67"/>
      </t>
    </mdx>
    <mdx n="0" f="v">
      <t c="3" si="227">
        <n x="225"/>
        <n x="584"/>
        <n x="67"/>
      </t>
    </mdx>
    <mdx n="0" f="v">
      <t c="3" si="227">
        <n x="225"/>
        <n x="585"/>
        <n x="67"/>
      </t>
    </mdx>
    <mdx n="0" f="v">
      <t c="3" si="227">
        <n x="225"/>
        <n x="586"/>
        <n x="67"/>
      </t>
    </mdx>
    <mdx n="0" f="v">
      <t c="3" si="227">
        <n x="225"/>
        <n x="588"/>
        <n x="67"/>
      </t>
    </mdx>
    <mdx n="0" f="v">
      <t c="3" si="227">
        <n x="225"/>
        <n x="613"/>
        <n x="67"/>
      </t>
    </mdx>
    <mdx n="0" f="v">
      <t c="3" si="227">
        <n x="225"/>
        <n x="633"/>
        <n x="67"/>
      </t>
    </mdx>
    <mdx n="0" f="v">
      <t c="3" si="227">
        <n x="225"/>
        <n x="598"/>
        <n x="67"/>
      </t>
    </mdx>
    <mdx n="0" f="v">
      <t c="3" si="227">
        <n x="225"/>
        <n x="609"/>
        <n x="67"/>
      </t>
    </mdx>
    <mdx n="0" f="v">
      <t c="3" si="227">
        <n x="225"/>
        <n x="610"/>
        <n x="67"/>
      </t>
    </mdx>
    <mdx n="0" f="v">
      <t c="3" si="227">
        <n x="225"/>
        <n x="611"/>
        <n x="67"/>
      </t>
    </mdx>
    <mdx n="0" f="v">
      <t c="3" si="227">
        <n x="225"/>
        <n x="612"/>
        <n x="67"/>
      </t>
    </mdx>
    <mdx n="0" f="v">
      <t c="3" si="227">
        <n x="225"/>
        <n x="615"/>
        <n x="67"/>
      </t>
    </mdx>
    <mdx n="0" f="v">
      <t c="3" si="227">
        <n x="225"/>
        <n x="635"/>
        <n x="67"/>
      </t>
    </mdx>
    <mdx n="0" f="v">
      <t c="3" si="227">
        <n x="225"/>
        <n x="616"/>
        <n x="67"/>
      </t>
    </mdx>
    <mdx n="0" f="v">
      <t c="3" si="227">
        <n x="225"/>
        <n x="620"/>
        <n x="67"/>
      </t>
    </mdx>
    <mdx n="0" f="v">
      <t c="3" si="227">
        <n x="225"/>
        <n x="640"/>
        <n x="67"/>
      </t>
    </mdx>
    <mdx n="0" f="v">
      <t c="3" si="227">
        <n x="225"/>
        <n x="608"/>
        <n x="67"/>
      </t>
    </mdx>
    <mdx n="0" f="v">
      <t c="3" si="227">
        <n x="225"/>
        <n x="587"/>
        <n x="67"/>
      </t>
    </mdx>
    <mdx n="0" f="v">
      <t c="3" si="227">
        <n x="225"/>
        <n x="602"/>
        <n x="67"/>
      </t>
    </mdx>
    <mdx n="0" f="v">
      <t c="3" si="227">
        <n x="225"/>
        <n x="603"/>
        <n x="67"/>
      </t>
    </mdx>
    <mdx n="0" f="v">
      <t c="3" si="227">
        <n x="225"/>
        <n x="604"/>
        <n x="67"/>
      </t>
    </mdx>
    <mdx n="0" f="v">
      <t c="3" si="227">
        <n x="225"/>
        <n x="605"/>
        <n x="67"/>
      </t>
    </mdx>
    <mdx n="0" f="v">
      <t c="3" si="227">
        <n x="225"/>
        <n x="617"/>
        <n x="67"/>
      </t>
    </mdx>
    <mdx n="0" f="v">
      <t c="3" si="227">
        <n x="225"/>
        <n x="632"/>
        <n x="67"/>
      </t>
    </mdx>
    <mdx n="0" f="v">
      <t c="3" si="227">
        <n x="225"/>
        <n x="618"/>
        <n x="67"/>
      </t>
    </mdx>
    <mdx n="0" f="v">
      <t c="3" si="227">
        <n x="225"/>
        <n x="643"/>
        <n x="67"/>
      </t>
    </mdx>
    <mdx n="0" f="v">
      <t c="3" si="227">
        <n x="225"/>
        <n x="636"/>
        <n x="67"/>
      </t>
    </mdx>
    <mdx n="0" f="v">
      <t c="3" si="227">
        <n x="225"/>
        <n x="637"/>
        <n x="67"/>
      </t>
    </mdx>
    <mdx n="0" f="v">
      <t c="3" si="227">
        <n x="225"/>
        <n x="639"/>
        <n x="67"/>
      </t>
    </mdx>
    <mdx n="0" f="v">
      <t c="3" si="227">
        <n x="225"/>
        <n x="607"/>
        <n x="67"/>
      </t>
    </mdx>
    <mdx n="0" f="v">
      <t c="3" si="227">
        <n x="225"/>
        <n x="644"/>
        <n x="67"/>
      </t>
    </mdx>
    <mdx n="0" f="v">
      <t c="3" si="227">
        <n x="225"/>
        <n x="641"/>
        <n x="67"/>
      </t>
    </mdx>
    <mdx n="0" f="v">
      <t c="3" si="227">
        <n x="225"/>
        <n x="650"/>
        <n x="67"/>
      </t>
    </mdx>
    <mdx n="0" f="v">
      <t c="3" si="227">
        <n x="225"/>
        <n x="648"/>
        <n x="67"/>
      </t>
    </mdx>
    <mdx n="0" f="v">
      <t c="3" si="227">
        <n x="225"/>
        <n x="649"/>
        <n x="67"/>
      </t>
    </mdx>
    <mdx n="0" f="v">
      <t c="3" si="227">
        <n x="225"/>
        <n x="606"/>
        <n x="67"/>
      </t>
    </mdx>
    <mdx n="0" f="v">
      <t c="3" si="227">
        <n x="225"/>
        <n x="645"/>
        <n x="67"/>
      </t>
    </mdx>
    <mdx n="0" f="v">
      <t c="3" si="227">
        <n x="225"/>
        <n x="630"/>
        <n x="67"/>
      </t>
    </mdx>
    <mdx n="0" f="v">
      <t c="3" si="227">
        <n x="225"/>
        <n x="621"/>
        <n x="67"/>
      </t>
    </mdx>
    <mdx n="0" f="v">
      <t c="3" si="227">
        <n x="225"/>
        <n x="622"/>
        <n x="67"/>
      </t>
    </mdx>
    <mdx n="0" f="v">
      <t c="3" si="227">
        <n x="225"/>
        <n x="623"/>
        <n x="67"/>
      </t>
    </mdx>
    <mdx n="0" f="v">
      <t c="3" si="227">
        <n x="225"/>
        <n x="624"/>
        <n x="67"/>
      </t>
    </mdx>
    <mdx n="0" f="v">
      <t c="3" si="227">
        <n x="225"/>
        <n x="625"/>
        <n x="67"/>
      </t>
    </mdx>
    <mdx n="0" f="v">
      <t c="3" si="227">
        <n x="225"/>
        <n x="628"/>
        <n x="67"/>
      </t>
    </mdx>
    <mdx n="0" f="v">
      <t c="3" si="227">
        <n x="225"/>
        <n x="627"/>
        <n x="67"/>
      </t>
    </mdx>
    <mdx n="0" f="v">
      <t c="3" si="227">
        <n x="225"/>
        <n x="646"/>
        <n x="67"/>
      </t>
    </mdx>
    <mdx n="0" f="v">
      <t c="3" si="227">
        <n x="225"/>
        <n x="647"/>
        <n x="67"/>
      </t>
    </mdx>
    <mdx n="0" f="v">
      <t c="3" si="227">
        <n x="225"/>
        <n x="651"/>
        <n x="67"/>
      </t>
    </mdx>
    <mdx n="0" f="v">
      <t c="3" si="227">
        <n x="225"/>
        <n x="652"/>
        <n x="67"/>
      </t>
    </mdx>
    <mdx n="0" f="v">
      <t c="3" si="227">
        <n x="225"/>
        <n x="653"/>
        <n x="67"/>
      </t>
    </mdx>
    <mdx n="0" f="v">
      <t c="3" si="227">
        <n x="225"/>
        <n x="654"/>
        <n x="67"/>
      </t>
    </mdx>
    <mdx n="0" f="v">
      <t c="3" si="227">
        <n x="225"/>
        <n x="629"/>
        <n x="67"/>
      </t>
    </mdx>
    <mdx n="0" f="v">
      <t c="3" si="227">
        <n x="225"/>
        <n x="626"/>
        <n x="67"/>
      </t>
    </mdx>
    <mdx n="0" f="v">
      <t c="3" si="227">
        <n x="225"/>
        <n x="631"/>
        <n x="67"/>
      </t>
    </mdx>
    <mdx n="0" f="v">
      <t c="3" si="227">
        <n x="225"/>
        <n x="634"/>
        <n x="67"/>
      </t>
    </mdx>
    <mdx n="0" f="v">
      <t c="3" si="227">
        <n x="225"/>
        <n x="638"/>
        <n x="67"/>
      </t>
    </mdx>
    <mdx n="0" f="v">
      <t c="3" si="227">
        <n x="225"/>
        <n x="642"/>
        <n x="67"/>
      </t>
    </mdx>
    <mdx n="0" f="v">
      <t c="3" si="227">
        <n x="225"/>
        <n x="655"/>
        <n x="67"/>
      </t>
    </mdx>
    <mdx n="0" f="v">
      <t c="3" si="227">
        <n x="225"/>
        <n x="321"/>
        <n x="232"/>
      </t>
    </mdx>
    <mdx n="0" f="v">
      <t c="3" si="227">
        <n x="225"/>
        <n x="282"/>
        <n x="232"/>
      </t>
    </mdx>
    <mdx n="0" f="v">
      <t c="3" si="227">
        <n x="225"/>
        <n x="291"/>
        <n x="232"/>
      </t>
    </mdx>
    <mdx n="0" f="v">
      <t c="3" si="227">
        <n x="225"/>
        <n x="298"/>
        <n x="232"/>
      </t>
    </mdx>
    <mdx n="0" f="v">
      <t c="3" si="227">
        <n x="225"/>
        <n x="334"/>
        <n x="232"/>
      </t>
    </mdx>
    <mdx n="0" f="v">
      <t c="3" si="227">
        <n x="225"/>
        <n x="352"/>
        <n x="232"/>
      </t>
    </mdx>
    <mdx n="0" f="v">
      <t c="3" si="227">
        <n x="225"/>
        <n x="342"/>
        <n x="232"/>
      </t>
    </mdx>
    <mdx n="0" f="v">
      <t c="3" si="227">
        <n x="225"/>
        <n x="332"/>
        <n x="232"/>
      </t>
    </mdx>
    <mdx n="0" f="v">
      <t c="3" si="227">
        <n x="225"/>
        <n x="331"/>
        <n x="232"/>
      </t>
    </mdx>
    <mdx n="0" f="v">
      <t c="3" si="227">
        <n x="225"/>
        <n x="349"/>
        <n x="232"/>
      </t>
    </mdx>
    <mdx n="0" f="v">
      <t c="3" si="227">
        <n x="225"/>
        <n x="553"/>
        <n x="232"/>
      </t>
    </mdx>
    <mdx n="0" f="v">
      <t c="3" si="227">
        <n x="225"/>
        <n x="330"/>
        <n x="232"/>
      </t>
    </mdx>
    <mdx n="0" f="v">
      <t c="3" si="227">
        <n x="225"/>
        <n x="351"/>
        <n x="232"/>
      </t>
    </mdx>
    <mdx n="0" f="v">
      <t c="3" si="227">
        <n x="225"/>
        <n x="554"/>
        <n x="232"/>
      </t>
    </mdx>
    <mdx n="0" f="v">
      <t c="3" si="227">
        <n x="225"/>
        <n x="295"/>
        <n x="232"/>
      </t>
    </mdx>
    <mdx n="0" f="v">
      <t c="3" si="227">
        <n x="225"/>
        <n x="552"/>
        <n x="232"/>
      </t>
    </mdx>
    <mdx n="0" f="v">
      <t c="3" si="227">
        <n x="225"/>
        <n x="563"/>
        <n x="232"/>
      </t>
    </mdx>
    <mdx n="0" f="v">
      <t c="3" si="227">
        <n x="225"/>
        <n x="556"/>
        <n x="232"/>
      </t>
    </mdx>
    <mdx n="0" f="v">
      <t c="3" si="227">
        <n x="225"/>
        <n x="557"/>
        <n x="232"/>
      </t>
    </mdx>
    <mdx n="0" f="v">
      <t c="3" si="227">
        <n x="225"/>
        <n x="551"/>
        <n x="232"/>
      </t>
    </mdx>
    <mdx n="0" f="v">
      <t c="3" si="227">
        <n x="225"/>
        <n x="333"/>
        <n x="232"/>
      </t>
    </mdx>
    <mdx n="0" f="v">
      <t c="3" si="227">
        <n x="225"/>
        <n x="550"/>
        <n x="232"/>
      </t>
    </mdx>
    <mdx n="0" f="v">
      <t c="3" si="227">
        <n x="225"/>
        <n x="549"/>
        <n x="232"/>
      </t>
    </mdx>
    <mdx n="0" f="v">
      <t c="3" si="227">
        <n x="225"/>
        <n x="558"/>
        <n x="232"/>
      </t>
    </mdx>
    <mdx n="0" f="v">
      <t c="3" si="227">
        <n x="225"/>
        <n x="559"/>
        <n x="232"/>
      </t>
    </mdx>
    <mdx n="0" f="v">
      <t c="3" si="227">
        <n x="225"/>
        <n x="560"/>
        <n x="232"/>
      </t>
    </mdx>
    <mdx n="0" f="v">
      <t c="3" si="227">
        <n x="225"/>
        <n x="561"/>
        <n x="232"/>
      </t>
    </mdx>
    <mdx n="0" f="v">
      <t c="3" si="227">
        <n x="225"/>
        <n x="562"/>
        <n x="232"/>
      </t>
    </mdx>
    <mdx n="0" f="v">
      <t c="3" si="227">
        <n x="225"/>
        <n x="354"/>
        <n x="232"/>
      </t>
    </mdx>
    <mdx n="0" f="v">
      <t c="3" si="227">
        <n x="225"/>
        <n x="300"/>
        <n x="232"/>
      </t>
    </mdx>
    <mdx n="0" f="v">
      <t c="3" si="227">
        <n x="225"/>
        <n x="575"/>
        <n x="232"/>
      </t>
    </mdx>
    <mdx n="0" f="v">
      <t c="3" si="227">
        <n x="225"/>
        <n x="341"/>
        <n x="232"/>
      </t>
    </mdx>
    <mdx n="0" f="v">
      <t c="3" si="227">
        <n x="225"/>
        <n x="296"/>
        <n x="232"/>
      </t>
    </mdx>
    <mdx n="0" f="v">
      <t c="3" si="227">
        <n x="225"/>
        <n x="564"/>
        <n x="232"/>
      </t>
    </mdx>
    <mdx n="0" f="v">
      <t c="3" si="227">
        <n x="225"/>
        <n x="580"/>
        <n x="232"/>
      </t>
    </mdx>
    <mdx n="0" f="v">
      <t c="3" si="227">
        <n x="225"/>
        <n x="581"/>
        <n x="232"/>
      </t>
    </mdx>
    <mdx n="0" f="v">
      <t c="3" si="227">
        <n x="225"/>
        <n x="576"/>
        <n x="232"/>
      </t>
    </mdx>
    <mdx n="0" f="v">
      <t c="3" si="227">
        <n x="225"/>
        <n x="577"/>
        <n x="232"/>
      </t>
    </mdx>
    <mdx n="0" f="v">
      <t c="3" si="227">
        <n x="225"/>
        <n x="578"/>
        <n x="232"/>
      </t>
    </mdx>
    <mdx n="0" f="v">
      <t c="3" si="227">
        <n x="225"/>
        <n x="579"/>
        <n x="232"/>
      </t>
    </mdx>
    <mdx n="0" f="v">
      <t c="3" si="227">
        <n x="225"/>
        <n x="353"/>
        <n x="232"/>
      </t>
    </mdx>
    <mdx n="0" f="v">
      <t c="3" si="227">
        <n x="225"/>
        <n x="347"/>
        <n x="232"/>
      </t>
    </mdx>
    <mdx n="0" f="v">
      <t c="3" si="227">
        <n x="225"/>
        <n x="340"/>
        <n x="232"/>
      </t>
    </mdx>
    <mdx n="0" f="v">
      <t c="3" si="227">
        <n x="225"/>
        <n x="571"/>
        <n x="232"/>
      </t>
    </mdx>
    <mdx n="0" f="v">
      <t c="3" si="227">
        <n x="225"/>
        <n x="590"/>
        <n x="232"/>
      </t>
    </mdx>
    <mdx n="0" f="v">
      <t c="3" si="227">
        <n x="225"/>
        <n x="585"/>
        <n x="232"/>
      </t>
    </mdx>
    <mdx n="0" f="v">
      <t c="3" si="227">
        <n x="225"/>
        <n x="572"/>
        <n x="232"/>
      </t>
    </mdx>
    <mdx n="0" f="v">
      <t c="3" si="227">
        <n x="225"/>
        <n x="573"/>
        <n x="232"/>
      </t>
    </mdx>
    <mdx n="0" f="v">
      <t c="3" si="227">
        <n x="225"/>
        <n x="565"/>
        <n x="232"/>
      </t>
    </mdx>
    <mdx n="0" f="v">
      <t c="3" si="227">
        <n x="225"/>
        <n x="566"/>
        <n x="232"/>
      </t>
    </mdx>
    <mdx n="0" f="v">
      <t c="3" si="227">
        <n x="225"/>
        <n x="567"/>
        <n x="232"/>
      </t>
    </mdx>
    <mdx n="0" f="v">
      <t c="3" si="227">
        <n x="225"/>
        <n x="568"/>
        <n x="232"/>
      </t>
    </mdx>
    <mdx n="0" f="v">
      <t c="3" si="227">
        <n x="225"/>
        <n x="569"/>
        <n x="232"/>
      </t>
    </mdx>
    <mdx n="0" f="v">
      <t c="3" si="227">
        <n x="225"/>
        <n x="589"/>
        <n x="232"/>
      </t>
    </mdx>
    <mdx n="0" f="v">
      <t c="3" si="227">
        <n x="225"/>
        <n x="591"/>
        <n x="232"/>
      </t>
    </mdx>
    <mdx n="0" f="v">
      <t c="3" si="227">
        <n x="225"/>
        <n x="582"/>
        <n x="232"/>
      </t>
    </mdx>
    <mdx n="0" f="v">
      <t c="3" si="227">
        <n x="225"/>
        <n x="592"/>
        <n x="232"/>
      </t>
    </mdx>
    <mdx n="0" f="v">
      <t c="3" si="227">
        <n x="225"/>
        <n x="593"/>
        <n x="232"/>
      </t>
    </mdx>
    <mdx n="0" f="v">
      <t c="3" si="227">
        <n x="225"/>
        <n x="594"/>
        <n x="232"/>
      </t>
    </mdx>
    <mdx n="0" f="v">
      <t c="3" si="227">
        <n x="225"/>
        <n x="595"/>
        <n x="232"/>
      </t>
    </mdx>
    <mdx n="0" f="v">
      <t c="3" si="227">
        <n x="225"/>
        <n x="596"/>
        <n x="232"/>
      </t>
    </mdx>
    <mdx n="0" f="v">
      <t c="3" si="227">
        <n x="225"/>
        <n x="588"/>
        <n x="232"/>
      </t>
    </mdx>
    <mdx n="0" f="v">
      <t c="3" si="227">
        <n x="225"/>
        <n x="584"/>
        <n x="232"/>
      </t>
    </mdx>
    <mdx n="0" f="v">
      <t c="3" si="227">
        <n x="225"/>
        <n x="586"/>
        <n x="232"/>
      </t>
    </mdx>
    <mdx n="0" f="v">
      <t c="3" si="227">
        <n x="225"/>
        <n x="583"/>
        <n x="232"/>
      </t>
    </mdx>
    <mdx n="0" f="v">
      <t c="3" si="227">
        <n x="225"/>
        <n x="555"/>
        <n x="232"/>
      </t>
    </mdx>
    <mdx n="0" f="v">
      <t c="3" si="227">
        <n x="225"/>
        <n x="570"/>
        <n x="232"/>
      </t>
    </mdx>
    <mdx n="0" f="v">
      <t c="3" si="227">
        <n x="225"/>
        <n x="574"/>
        <n x="232"/>
      </t>
    </mdx>
    <mdx n="0" f="v">
      <t c="3" si="227">
        <n x="225"/>
        <n x="599"/>
        <n x="232"/>
      </t>
    </mdx>
    <mdx n="0" f="v">
      <t c="3" si="227">
        <n x="225"/>
        <n x="597"/>
        <n x="232"/>
      </t>
    </mdx>
    <mdx n="0" f="v">
      <t c="3" si="227">
        <n x="225"/>
        <n x="600"/>
        <n x="232"/>
      </t>
    </mdx>
    <mdx n="0" f="v">
      <t c="3" si="227">
        <n x="225"/>
        <n x="601"/>
        <n x="232"/>
      </t>
    </mdx>
    <mdx n="0" f="v">
      <t c="3" si="227">
        <n x="225"/>
        <n x="617"/>
        <n x="232"/>
      </t>
    </mdx>
    <mdx n="0" f="v">
      <t c="3" si="227">
        <n x="225"/>
        <n x="618"/>
        <n x="232"/>
      </t>
    </mdx>
    <mdx n="0" f="v">
      <t c="3" si="227">
        <n x="225"/>
        <n x="620"/>
        <n x="232"/>
      </t>
    </mdx>
    <mdx n="0" f="v">
      <t c="3" si="227">
        <n x="225"/>
        <n x="625"/>
        <n x="232"/>
      </t>
    </mdx>
    <mdx n="0" f="v">
      <t c="3" si="227">
        <n x="225"/>
        <n x="598"/>
        <n x="232"/>
      </t>
    </mdx>
    <mdx n="0" f="v">
      <t c="3" si="227">
        <n x="225"/>
        <n x="609"/>
        <n x="232"/>
      </t>
    </mdx>
    <mdx n="0" f="v">
      <t c="3" si="227">
        <n x="225"/>
        <n x="610"/>
        <n x="232"/>
      </t>
    </mdx>
    <mdx n="0" f="v">
      <t c="3" si="227">
        <n x="225"/>
        <n x="611"/>
        <n x="232"/>
      </t>
    </mdx>
    <mdx n="0" f="v">
      <t c="3" si="227">
        <n x="225"/>
        <n x="612"/>
        <n x="232"/>
      </t>
    </mdx>
    <mdx n="0" f="v">
      <t c="3" si="227">
        <n x="225"/>
        <n x="619"/>
        <n x="232"/>
      </t>
    </mdx>
    <mdx n="0" f="v">
      <t c="3" si="227">
        <n x="225"/>
        <n x="649"/>
        <n x="232"/>
      </t>
    </mdx>
    <mdx n="0" f="v">
      <t c="3" si="227">
        <n x="225"/>
        <n x="613"/>
        <n x="232"/>
      </t>
    </mdx>
    <mdx n="0" f="v">
      <t c="3" si="227">
        <n x="225"/>
        <n x="608"/>
        <n x="232"/>
      </t>
    </mdx>
    <mdx n="0" f="v">
      <t c="3" si="227">
        <n x="225"/>
        <n x="615"/>
        <n x="232"/>
      </t>
    </mdx>
    <mdx n="0" f="v">
      <t c="3" si="227">
        <n x="225"/>
        <n x="616"/>
        <n x="232"/>
      </t>
    </mdx>
    <mdx n="0" f="v">
      <t c="3" si="227">
        <n x="225"/>
        <n x="587"/>
        <n x="232"/>
      </t>
    </mdx>
    <mdx n="0" f="v">
      <t c="3" si="227">
        <n x="225"/>
        <n x="602"/>
        <n x="232"/>
      </t>
    </mdx>
    <mdx n="0" f="v">
      <t c="3" si="227">
        <n x="225"/>
        <n x="603"/>
        <n x="232"/>
      </t>
    </mdx>
    <mdx n="0" f="v">
      <t c="3" si="227">
        <n x="225"/>
        <n x="604"/>
        <n x="232"/>
      </t>
    </mdx>
    <mdx n="0" f="v">
      <t c="3" si="227">
        <n x="225"/>
        <n x="605"/>
        <n x="232"/>
      </t>
    </mdx>
    <mdx n="0" f="v">
      <t c="3" si="227">
        <n x="225"/>
        <n x="614"/>
        <n x="232"/>
      </t>
    </mdx>
    <mdx n="0" f="v">
      <t c="3" si="227">
        <n x="225"/>
        <n x="635"/>
        <n x="232"/>
      </t>
    </mdx>
    <mdx n="0" f="v">
      <t c="3" si="227">
        <n x="225"/>
        <n x="627"/>
        <n x="232"/>
      </t>
    </mdx>
    <mdx n="0" f="v">
      <t c="3" si="227">
        <n x="225"/>
        <n x="641"/>
        <n x="232"/>
      </t>
    </mdx>
    <mdx n="0" f="v">
      <t c="3" si="227">
        <n x="225"/>
        <n x="647"/>
        <n x="232"/>
      </t>
    </mdx>
    <mdx n="0" f="v">
      <t c="3" si="227">
        <n x="225"/>
        <n x="636"/>
        <n x="232"/>
      </t>
    </mdx>
    <mdx n="0" f="v">
      <t c="3" si="227">
        <n x="225"/>
        <n x="637"/>
        <n x="232"/>
      </t>
    </mdx>
    <mdx n="0" f="v">
      <t c="3" si="227">
        <n x="225"/>
        <n x="632"/>
        <n x="232"/>
      </t>
    </mdx>
    <mdx n="0" f="v">
      <t c="3" si="227">
        <n x="225"/>
        <n x="628"/>
        <n x="232"/>
      </t>
    </mdx>
    <mdx n="0" f="v">
      <t c="3" si="227">
        <n x="225"/>
        <n x="640"/>
        <n x="232"/>
      </t>
    </mdx>
    <mdx n="0" f="v">
      <t c="3" si="227">
        <n x="225"/>
        <n x="645"/>
        <n x="232"/>
      </t>
    </mdx>
    <mdx n="0" f="v">
      <t c="3" si="227">
        <n x="225"/>
        <n x="639"/>
        <n x="232"/>
      </t>
    </mdx>
    <mdx n="0" f="v">
      <t c="3" si="227">
        <n x="225"/>
        <n x="633"/>
        <n x="232"/>
      </t>
    </mdx>
    <mdx n="0" f="v">
      <t c="3" si="227">
        <n x="225"/>
        <n x="607"/>
        <n x="232"/>
      </t>
    </mdx>
    <mdx n="0" f="v">
      <t c="3" si="227">
        <n x="225"/>
        <n x="643"/>
        <n x="232"/>
      </t>
    </mdx>
    <mdx n="0" f="v">
      <t c="3" si="227">
        <n x="225"/>
        <n x="621"/>
        <n x="232"/>
      </t>
    </mdx>
    <mdx n="0" f="v">
      <t c="3" si="227">
        <n x="225"/>
        <n x="622"/>
        <n x="232"/>
      </t>
    </mdx>
    <mdx n="0" f="v">
      <t c="3" si="227">
        <n x="225"/>
        <n x="623"/>
        <n x="232"/>
      </t>
    </mdx>
    <mdx n="0" f="v">
      <t c="3" si="227">
        <n x="225"/>
        <n x="624"/>
        <n x="232"/>
      </t>
    </mdx>
    <mdx n="0" f="v">
      <t c="3" si="227">
        <n x="225"/>
        <n x="648"/>
        <n x="232"/>
      </t>
    </mdx>
    <mdx n="0" f="v">
      <t c="3" si="227">
        <n x="225"/>
        <n x="606"/>
        <n x="232"/>
      </t>
    </mdx>
    <mdx n="0" f="v">
      <t c="3" si="227">
        <n x="225"/>
        <n x="644"/>
        <n x="232"/>
      </t>
    </mdx>
    <mdx n="0" f="v">
      <t c="3" si="227">
        <n x="225"/>
        <n x="646"/>
        <n x="232"/>
      </t>
    </mdx>
    <mdx n="0" f="v">
      <t c="3" si="227">
        <n x="225"/>
        <n x="630"/>
        <n x="232"/>
      </t>
    </mdx>
    <mdx n="0" f="v">
      <t c="3" si="227">
        <n x="225"/>
        <n x="650"/>
        <n x="232"/>
      </t>
    </mdx>
    <mdx n="0" f="v">
      <t c="3" si="227">
        <n x="225"/>
        <n x="651"/>
        <n x="232"/>
      </t>
    </mdx>
    <mdx n="0" f="v">
      <t c="3" si="227">
        <n x="225"/>
        <n x="652"/>
        <n x="232"/>
      </t>
    </mdx>
    <mdx n="0" f="v">
      <t c="3" si="227">
        <n x="225"/>
        <n x="653"/>
        <n x="232"/>
      </t>
    </mdx>
    <mdx n="0" f="v">
      <t c="3" si="227">
        <n x="225"/>
        <n x="654"/>
        <n x="232"/>
      </t>
    </mdx>
    <mdx n="0" f="v">
      <t c="3" si="227">
        <n x="225"/>
        <n x="629"/>
        <n x="232"/>
      </t>
    </mdx>
    <mdx n="0" f="v">
      <t c="3" si="227">
        <n x="225"/>
        <n x="626"/>
        <n x="232"/>
      </t>
    </mdx>
    <mdx n="0" f="v">
      <t c="3" si="227">
        <n x="225"/>
        <n x="631"/>
        <n x="232"/>
      </t>
    </mdx>
    <mdx n="0" f="v">
      <t c="3" si="227">
        <n x="225"/>
        <n x="634"/>
        <n x="232"/>
      </t>
    </mdx>
    <mdx n="0" f="v">
      <t c="3" si="227">
        <n x="225"/>
        <n x="638"/>
        <n x="232"/>
      </t>
    </mdx>
    <mdx n="0" f="v">
      <t c="3" si="227">
        <n x="225"/>
        <n x="642"/>
        <n x="232"/>
      </t>
    </mdx>
    <mdx n="0" f="v">
      <t c="3" si="227">
        <n x="225"/>
        <n x="655"/>
        <n x="232"/>
      </t>
    </mdx>
    <mdx n="0" f="v">
      <t c="3" si="227">
        <n x="225"/>
        <n x="552"/>
        <n x="178"/>
      </t>
    </mdx>
    <mdx n="0" f="v">
      <t c="3" si="227">
        <n x="225"/>
        <n x="334"/>
        <n x="178"/>
      </t>
    </mdx>
    <mdx n="0" f="v">
      <t c="3" si="227">
        <n x="225"/>
        <n x="305"/>
        <n x="178"/>
      </t>
    </mdx>
    <mdx n="0" f="v">
      <t c="3" si="227">
        <n x="225"/>
        <n x="303"/>
        <n x="178"/>
      </t>
    </mdx>
    <mdx n="0" f="v">
      <t c="3" si="227">
        <n x="225"/>
        <n x="286"/>
        <n x="178"/>
      </t>
    </mdx>
    <mdx n="0" f="v">
      <t c="3" si="227">
        <n x="225"/>
        <n x="308"/>
        <n x="178"/>
      </t>
    </mdx>
    <mdx n="0" f="v">
      <t c="3" si="227">
        <n x="225"/>
        <n x="291"/>
        <n x="178"/>
      </t>
    </mdx>
    <mdx n="0" f="v">
      <t c="3" si="227">
        <n x="225"/>
        <n x="563"/>
        <n x="178"/>
      </t>
    </mdx>
    <mdx n="0" f="v">
      <t c="3" si="227">
        <n x="225"/>
        <n x="341"/>
        <n x="178"/>
      </t>
    </mdx>
    <mdx n="0" f="v">
      <t c="3" si="227">
        <n x="225"/>
        <n x="295"/>
        <n x="178"/>
      </t>
    </mdx>
    <mdx n="0" f="v">
      <t c="3" si="227">
        <n x="225"/>
        <n x="354"/>
        <n x="178"/>
      </t>
    </mdx>
    <mdx n="0" f="v">
      <t c="3" si="227">
        <n x="225"/>
        <n x="557"/>
        <n x="178"/>
      </t>
    </mdx>
    <mdx n="0" f="v">
      <t c="3" si="227">
        <n x="225"/>
        <n x="551"/>
        <n x="178"/>
      </t>
    </mdx>
    <mdx n="0" f="v">
      <t c="3" si="227">
        <n x="225"/>
        <n x="333"/>
        <n x="178"/>
      </t>
    </mdx>
    <mdx n="0" f="v">
      <t c="3" si="227">
        <n x="225"/>
        <n x="550"/>
        <n x="178"/>
      </t>
    </mdx>
    <mdx n="0" f="v">
      <t c="3" si="227">
        <n x="225"/>
        <n x="549"/>
        <n x="178"/>
      </t>
    </mdx>
    <mdx n="0" f="v">
      <t c="3" si="227">
        <n x="225"/>
        <n x="558"/>
        <n x="178"/>
      </t>
    </mdx>
    <mdx n="0" f="v">
      <t c="3" si="227">
        <n x="225"/>
        <n x="559"/>
        <n x="178"/>
      </t>
    </mdx>
    <mdx n="0" f="v">
      <t c="3" si="227">
        <n x="225"/>
        <n x="560"/>
        <n x="178"/>
      </t>
    </mdx>
    <mdx n="0" f="v">
      <t c="3" si="227">
        <n x="225"/>
        <n x="561"/>
        <n x="178"/>
      </t>
    </mdx>
    <mdx n="0" f="v">
      <t c="3" si="227">
        <n x="225"/>
        <n x="562"/>
        <n x="178"/>
      </t>
    </mdx>
    <mdx n="0" f="v">
      <t c="3" si="227">
        <n x="225"/>
        <n x="300"/>
        <n x="178"/>
      </t>
    </mdx>
    <mdx n="0" f="v">
      <t c="3" si="227">
        <n x="225"/>
        <n x="296"/>
        <n x="178"/>
      </t>
    </mdx>
    <mdx n="0" f="v">
      <t c="3" si="227">
        <n x="225"/>
        <n x="575"/>
        <n x="178"/>
      </t>
    </mdx>
    <mdx n="0" f="v">
      <t c="3" si="227">
        <n x="225"/>
        <n x="556"/>
        <n x="178"/>
      </t>
    </mdx>
    <mdx n="0" f="v">
      <t c="3" si="227">
        <n x="225"/>
        <n x="298"/>
        <n x="178"/>
      </t>
    </mdx>
    <mdx n="0" f="v">
      <t c="3" si="227">
        <n x="225"/>
        <n x="564"/>
        <n x="178"/>
      </t>
    </mdx>
    <mdx n="0" f="v">
      <t c="3" si="227">
        <n x="225"/>
        <n x="571"/>
        <n x="178"/>
      </t>
    </mdx>
    <mdx n="0" f="v">
      <t c="3" si="227">
        <n x="225"/>
        <n x="572"/>
        <n x="178"/>
      </t>
    </mdx>
    <mdx n="0" f="v">
      <t c="3" si="227">
        <n x="225"/>
        <n x="573"/>
        <n x="178"/>
      </t>
    </mdx>
    <mdx n="0" f="v">
      <t c="3" si="227">
        <n x="225"/>
        <n x="576"/>
        <n x="178"/>
      </t>
    </mdx>
    <mdx n="0" f="v">
      <t c="3" si="227">
        <n x="225"/>
        <n x="577"/>
        <n x="178"/>
      </t>
    </mdx>
    <mdx n="0" f="v">
      <t c="3" si="227">
        <n x="225"/>
        <n x="578"/>
        <n x="178"/>
      </t>
    </mdx>
    <mdx n="0" f="v">
      <t c="3" si="227">
        <n x="225"/>
        <n x="579"/>
        <n x="178"/>
      </t>
    </mdx>
    <mdx n="0" f="v">
      <t c="3" si="227">
        <n x="225"/>
        <n x="353"/>
        <n x="178"/>
      </t>
    </mdx>
    <mdx n="0" f="v">
      <t c="3" si="227">
        <n x="225"/>
        <n x="347"/>
        <n x="178"/>
      </t>
    </mdx>
    <mdx n="0" f="v">
      <t c="3" si="227">
        <n x="225"/>
        <n x="569"/>
        <n x="178"/>
      </t>
    </mdx>
    <mdx n="0" f="v">
      <t c="3" si="227">
        <n x="225"/>
        <n x="589"/>
        <n x="178"/>
      </t>
    </mdx>
    <mdx n="0" f="v">
      <t c="3" si="227">
        <n x="225"/>
        <n x="591"/>
        <n x="178"/>
      </t>
    </mdx>
    <mdx n="0" f="v">
      <t c="3" si="227">
        <n x="225"/>
        <n x="580"/>
        <n x="178"/>
      </t>
    </mdx>
    <mdx n="0" f="v">
      <t c="3" si="227">
        <n x="225"/>
        <n x="581"/>
        <n x="178"/>
      </t>
    </mdx>
    <mdx n="0" f="v">
      <t c="3" si="227">
        <n x="225"/>
        <n x="565"/>
        <n x="178"/>
      </t>
    </mdx>
    <mdx n="0" f="v">
      <t c="3" si="227">
        <n x="225"/>
        <n x="566"/>
        <n x="178"/>
      </t>
    </mdx>
    <mdx n="0" f="v">
      <t c="3" si="227">
        <n x="225"/>
        <n x="567"/>
        <n x="178"/>
      </t>
    </mdx>
    <mdx n="0" f="v">
      <t c="3" si="227">
        <n x="225"/>
        <n x="568"/>
        <n x="178"/>
      </t>
    </mdx>
    <mdx n="0" f="v">
      <t c="3" si="227">
        <n x="225"/>
        <n x="340"/>
        <n x="178"/>
      </t>
    </mdx>
    <mdx n="0" f="v">
      <t c="3" si="227">
        <n x="225"/>
        <n x="599"/>
        <n x="178"/>
      </t>
    </mdx>
    <mdx n="0" f="v">
      <t c="3" si="227">
        <n x="225"/>
        <n x="586"/>
        <n x="178"/>
      </t>
    </mdx>
    <mdx n="0" f="v">
      <t c="3" si="227">
        <n x="225"/>
        <n x="590"/>
        <n x="178"/>
      </t>
    </mdx>
    <mdx n="0" f="v">
      <t c="3" si="227">
        <n x="225"/>
        <n x="592"/>
        <n x="178"/>
      </t>
    </mdx>
    <mdx n="0" f="v">
      <t c="3" si="227">
        <n x="225"/>
        <n x="593"/>
        <n x="178"/>
      </t>
    </mdx>
    <mdx n="0" f="v">
      <t c="3" si="227">
        <n x="225"/>
        <n x="594"/>
        <n x="178"/>
      </t>
    </mdx>
    <mdx n="0" f="v">
      <t c="3" si="227">
        <n x="225"/>
        <n x="595"/>
        <n x="178"/>
      </t>
    </mdx>
    <mdx n="0" f="v">
      <t c="3" si="227">
        <n x="225"/>
        <n x="596"/>
        <n x="178"/>
      </t>
    </mdx>
    <mdx n="0" f="v">
      <t c="3" si="227">
        <n x="225"/>
        <n x="616"/>
        <n x="178"/>
      </t>
    </mdx>
    <mdx n="0" f="v">
      <t c="3" si="227">
        <n x="225"/>
        <n x="585"/>
        <n x="178"/>
      </t>
    </mdx>
    <mdx n="0" f="v">
      <t c="3" si="227">
        <n x="225"/>
        <n x="597"/>
        <n x="178"/>
      </t>
    </mdx>
    <mdx n="0" f="v">
      <t c="3" si="227">
        <n x="225"/>
        <n x="588"/>
        <n x="178"/>
      </t>
    </mdx>
    <mdx n="0" f="v">
      <t c="3" si="227">
        <n x="225"/>
        <n x="600"/>
        <n x="178"/>
      </t>
    </mdx>
    <mdx n="0" f="v">
      <t c="3" si="227">
        <n x="225"/>
        <n x="583"/>
        <n x="178"/>
      </t>
    </mdx>
    <mdx n="0" f="v">
      <t c="3" si="227">
        <n x="225"/>
        <n x="555"/>
        <n x="178"/>
      </t>
    </mdx>
    <mdx n="0" f="v">
      <t c="3" si="227">
        <n x="225"/>
        <n x="570"/>
        <n x="178"/>
      </t>
    </mdx>
    <mdx n="0" f="v">
      <t c="3" si="227">
        <n x="225"/>
        <n x="574"/>
        <n x="178"/>
      </t>
    </mdx>
    <mdx n="0" f="v">
      <t c="3" si="227">
        <n x="225"/>
        <n x="601"/>
        <n x="178"/>
      </t>
    </mdx>
    <mdx n="0" f="v">
      <t c="3" si="227">
        <n x="225"/>
        <n x="587"/>
        <n x="178"/>
      </t>
    </mdx>
    <mdx n="0" f="v">
      <t c="3" si="227">
        <n x="225"/>
        <n x="582"/>
        <n x="178"/>
      </t>
    </mdx>
    <mdx n="0" f="v">
      <t c="3" si="227">
        <n x="225"/>
        <n x="635"/>
        <n x="178"/>
      </t>
    </mdx>
    <mdx n="0" f="v">
      <t c="3" si="227">
        <n x="225"/>
        <n x="584"/>
        <n x="178"/>
      </t>
    </mdx>
    <mdx n="0" f="v">
      <t c="3" si="227">
        <n x="225"/>
        <n x="598"/>
        <n x="178"/>
      </t>
    </mdx>
    <mdx n="0" f="v">
      <t c="3" si="227">
        <n x="225"/>
        <n x="609"/>
        <n x="178"/>
      </t>
    </mdx>
    <mdx n="0" f="v">
      <t c="3" si="227">
        <n x="225"/>
        <n x="610"/>
        <n x="178"/>
      </t>
    </mdx>
    <mdx n="0" f="v">
      <t c="3" si="227">
        <n x="225"/>
        <n x="611"/>
        <n x="178"/>
      </t>
    </mdx>
    <mdx n="0" f="v">
      <t c="3" si="227">
        <n x="225"/>
        <n x="612"/>
        <n x="178"/>
      </t>
    </mdx>
    <mdx n="0" f="v">
      <t c="3" si="227">
        <n x="225"/>
        <n x="620"/>
        <n x="178"/>
      </t>
    </mdx>
    <mdx n="0" f="v">
      <t c="3" si="227">
        <n x="225"/>
        <n x="617"/>
        <n x="178"/>
      </t>
    </mdx>
    <mdx n="0" f="v">
      <t c="3" si="227">
        <n x="225"/>
        <n x="618"/>
        <n x="178"/>
      </t>
    </mdx>
    <mdx n="0" f="v">
      <t c="3" si="227">
        <n x="225"/>
        <n x="608"/>
        <n x="178"/>
      </t>
    </mdx>
    <mdx n="0" f="v">
      <t c="3" si="227">
        <n x="225"/>
        <n x="628"/>
        <n x="178"/>
      </t>
    </mdx>
    <mdx n="0" f="v">
      <t c="3" si="227">
        <n x="225"/>
        <n x="619"/>
        <n x="178"/>
      </t>
    </mdx>
    <mdx n="0" f="v">
      <t c="3" si="227">
        <n x="225"/>
        <n x="602"/>
        <n x="178"/>
      </t>
    </mdx>
    <mdx n="0" f="v">
      <t c="3" si="227">
        <n x="225"/>
        <n x="603"/>
        <n x="178"/>
      </t>
    </mdx>
    <mdx n="0" f="v">
      <t c="3" si="227">
        <n x="225"/>
        <n x="604"/>
        <n x="178"/>
      </t>
    </mdx>
    <mdx n="0" f="v">
      <t c="3" si="227">
        <n x="225"/>
        <n x="605"/>
        <n x="178"/>
      </t>
    </mdx>
    <mdx n="0" f="v">
      <t c="3" si="227">
        <n x="225"/>
        <n x="613"/>
        <n x="178"/>
      </t>
    </mdx>
    <mdx n="0" f="v">
      <t c="3" si="227">
        <n x="225"/>
        <n x="615"/>
        <n x="178"/>
      </t>
    </mdx>
    <mdx n="0" f="v">
      <t c="3" si="227">
        <n x="225"/>
        <n x="614"/>
        <n x="178"/>
      </t>
    </mdx>
    <mdx n="0" f="v">
      <t c="3" si="227">
        <n x="225"/>
        <n x="647"/>
        <n x="178"/>
      </t>
    </mdx>
    <mdx n="0" f="v">
      <t c="3" si="227">
        <n x="225"/>
        <n x="640"/>
        <n x="178"/>
      </t>
    </mdx>
    <mdx n="0" f="v">
      <t c="3" si="227">
        <n x="225"/>
        <n x="650"/>
        <n x="178"/>
      </t>
    </mdx>
    <mdx n="0" f="v">
      <t c="3" si="227">
        <n x="225"/>
        <n x="636"/>
        <n x="178"/>
      </t>
    </mdx>
    <mdx n="0" f="v">
      <t c="3" si="227">
        <n x="225"/>
        <n x="637"/>
        <n x="178"/>
      </t>
    </mdx>
    <mdx n="0" f="v">
      <t c="3" si="227">
        <n x="225"/>
        <n x="606"/>
        <n x="178"/>
      </t>
    </mdx>
    <mdx n="0" f="v">
      <t c="3" si="227">
        <n x="225"/>
        <n x="633"/>
        <n x="178"/>
      </t>
    </mdx>
    <mdx n="0" f="v">
      <t c="3" si="227">
        <n x="225"/>
        <n x="641"/>
        <n x="178"/>
      </t>
    </mdx>
    <mdx n="0" f="v">
      <t c="3" si="227">
        <n x="225"/>
        <n x="649"/>
        <n x="178"/>
      </t>
    </mdx>
    <mdx n="0" f="v">
      <t c="3" si="227">
        <n x="225"/>
        <n x="625"/>
        <n x="178"/>
      </t>
    </mdx>
    <mdx n="0" f="v">
      <t c="3" si="227">
        <n x="225"/>
        <n x="643"/>
        <n x="178"/>
      </t>
    </mdx>
    <mdx n="0" f="v">
      <t c="3" si="227">
        <n x="225"/>
        <n x="646"/>
        <n x="178"/>
      </t>
    </mdx>
    <mdx n="0" f="v">
      <t c="3" si="227">
        <n x="225"/>
        <n x="607"/>
        <n x="178"/>
      </t>
    </mdx>
    <mdx n="0" f="v">
      <t c="3" si="227">
        <n x="225"/>
        <n x="627"/>
        <n x="178"/>
      </t>
    </mdx>
    <mdx n="0" f="v">
      <t c="3" si="227">
        <n x="225"/>
        <n x="645"/>
        <n x="178"/>
      </t>
    </mdx>
    <mdx n="0" f="v">
      <t c="3" si="227">
        <n x="225"/>
        <n x="632"/>
        <n x="178"/>
      </t>
    </mdx>
    <mdx n="0" f="v">
      <t c="3" si="227">
        <n x="225"/>
        <n x="644"/>
        <n x="178"/>
      </t>
    </mdx>
    <mdx n="0" f="v">
      <t c="3" si="227">
        <n x="225"/>
        <n x="648"/>
        <n x="178"/>
      </t>
    </mdx>
    <mdx n="0" f="v">
      <t c="3" si="227">
        <n x="225"/>
        <n x="621"/>
        <n x="178"/>
      </t>
    </mdx>
    <mdx n="0" f="v">
      <t c="3" si="227">
        <n x="225"/>
        <n x="622"/>
        <n x="178"/>
      </t>
    </mdx>
    <mdx n="0" f="v">
      <t c="3" si="227">
        <n x="225"/>
        <n x="623"/>
        <n x="178"/>
      </t>
    </mdx>
    <mdx n="0" f="v">
      <t c="3" si="227">
        <n x="225"/>
        <n x="624"/>
        <n x="178"/>
      </t>
    </mdx>
    <mdx n="0" f="v">
      <t c="3" si="227">
        <n x="225"/>
        <n x="630"/>
        <n x="178"/>
      </t>
    </mdx>
    <mdx n="0" f="v">
      <t c="3" si="227">
        <n x="225"/>
        <n x="639"/>
        <n x="178"/>
      </t>
    </mdx>
    <mdx n="0" f="v">
      <t c="3" si="227">
        <n x="225"/>
        <n x="651"/>
        <n x="178"/>
      </t>
    </mdx>
    <mdx n="0" f="v">
      <t c="3" si="227">
        <n x="225"/>
        <n x="652"/>
        <n x="178"/>
      </t>
    </mdx>
    <mdx n="0" f="v">
      <t c="3" si="227">
        <n x="225"/>
        <n x="653"/>
        <n x="178"/>
      </t>
    </mdx>
    <mdx n="0" f="v">
      <t c="3" si="227">
        <n x="225"/>
        <n x="654"/>
        <n x="178"/>
      </t>
    </mdx>
    <mdx n="0" f="v">
      <t c="3" si="227">
        <n x="225"/>
        <n x="642"/>
        <n x="178"/>
      </t>
    </mdx>
    <mdx n="0" f="v">
      <t c="3" si="227">
        <n x="225"/>
        <n x="629"/>
        <n x="178"/>
      </t>
    </mdx>
    <mdx n="0" f="v">
      <t c="3" si="227">
        <n x="225"/>
        <n x="626"/>
        <n x="178"/>
      </t>
    </mdx>
    <mdx n="0" f="v">
      <t c="3" si="227">
        <n x="225"/>
        <n x="631"/>
        <n x="178"/>
      </t>
    </mdx>
    <mdx n="0" f="v">
      <t c="3" si="227">
        <n x="225"/>
        <n x="634"/>
        <n x="178"/>
      </t>
    </mdx>
    <mdx n="0" f="v">
      <t c="3" si="227">
        <n x="225"/>
        <n x="638"/>
        <n x="178"/>
      </t>
    </mdx>
    <mdx n="0" f="v">
      <t c="3" si="227">
        <n x="225"/>
        <n x="655"/>
        <n x="178"/>
      </t>
    </mdx>
    <mdx n="0" f="v">
      <t c="3" si="227">
        <n x="225"/>
        <n x="321"/>
        <n x="159"/>
      </t>
    </mdx>
    <mdx n="0" f="v">
      <t c="3" si="227">
        <n x="225"/>
        <n x="324"/>
        <n x="159"/>
      </t>
    </mdx>
    <mdx n="0" f="v">
      <t c="3" si="227">
        <n x="225"/>
        <n x="279"/>
        <n x="159"/>
      </t>
    </mdx>
    <mdx n="0" f="v">
      <t c="3" si="227">
        <n x="225"/>
        <n x="291"/>
        <n x="159"/>
      </t>
    </mdx>
    <mdx n="0" f="v">
      <t c="3" si="227">
        <n x="225"/>
        <n x="309"/>
        <n x="159"/>
      </t>
    </mdx>
    <mdx n="0" f="v">
      <t c="3" si="227">
        <n x="225"/>
        <n x="287"/>
        <n x="159"/>
      </t>
    </mdx>
    <mdx n="0" f="v">
      <t c="3" si="227">
        <n x="225"/>
        <n x="323"/>
        <n x="159"/>
      </t>
    </mdx>
    <mdx n="0" f="v">
      <t c="3" si="227">
        <n x="225"/>
        <n x="335"/>
        <n x="159"/>
      </t>
    </mdx>
    <mdx n="0" f="v">
      <t c="3" si="227">
        <n x="225"/>
        <n x="310"/>
        <n x="159"/>
      </t>
    </mdx>
    <mdx n="0" f="v">
      <t c="3" si="227">
        <n x="225"/>
        <n x="552"/>
        <n x="159"/>
      </t>
    </mdx>
    <mdx n="0" f="v">
      <t c="3" si="227">
        <n x="225"/>
        <n x="575"/>
        <n x="159"/>
      </t>
    </mdx>
    <mdx n="0" f="v">
      <t c="3" si="227">
        <n x="225"/>
        <n x="341"/>
        <n x="159"/>
      </t>
    </mdx>
    <mdx n="0" f="v">
      <t c="3" si="227">
        <n x="225"/>
        <n x="564"/>
        <n x="159"/>
      </t>
    </mdx>
    <mdx n="0" f="v">
      <t c="3" si="227">
        <n x="225"/>
        <n x="557"/>
        <n x="159"/>
      </t>
    </mdx>
    <mdx n="0" f="v">
      <t c="3" si="227">
        <n x="225"/>
        <n x="551"/>
        <n x="159"/>
      </t>
    </mdx>
    <mdx n="0" f="v">
      <t c="3" si="227">
        <n x="225"/>
        <n x="333"/>
        <n x="159"/>
      </t>
    </mdx>
    <mdx n="0" f="v">
      <t c="3" si="227">
        <n x="225"/>
        <n x="550"/>
        <n x="159"/>
      </t>
    </mdx>
    <mdx n="0" f="v">
      <t c="3" si="227">
        <n x="225"/>
        <n x="549"/>
        <n x="159"/>
      </t>
    </mdx>
    <mdx n="0" f="v">
      <t c="3" si="227">
        <n x="225"/>
        <n x="558"/>
        <n x="159"/>
      </t>
    </mdx>
    <mdx n="0" f="v">
      <t c="3" si="227">
        <n x="225"/>
        <n x="559"/>
        <n x="159"/>
      </t>
    </mdx>
    <mdx n="0" f="v">
      <t c="3" si="227">
        <n x="225"/>
        <n x="560"/>
        <n x="159"/>
      </t>
    </mdx>
    <mdx n="0" f="v">
      <t c="3" si="227">
        <n x="225"/>
        <n x="561"/>
        <n x="159"/>
      </t>
    </mdx>
    <mdx n="0" f="v">
      <t c="3" si="227">
        <n x="225"/>
        <n x="562"/>
        <n x="159"/>
      </t>
    </mdx>
    <mdx n="0" f="v">
      <t c="3" si="227">
        <n x="225"/>
        <n x="295"/>
        <n x="159"/>
      </t>
    </mdx>
    <mdx n="0" f="v">
      <t c="3" si="227">
        <n x="225"/>
        <n x="300"/>
        <n x="159"/>
      </t>
    </mdx>
    <mdx n="0" f="v">
      <t c="3" si="227">
        <n x="225"/>
        <n x="563"/>
        <n x="159"/>
      </t>
    </mdx>
    <mdx n="0" f="v">
      <t c="3" si="227">
        <n x="225"/>
        <n x="556"/>
        <n x="159"/>
      </t>
    </mdx>
    <mdx n="0" f="v">
      <t c="3" si="227">
        <n x="225"/>
        <n x="296"/>
        <n x="159"/>
      </t>
    </mdx>
    <mdx n="0" f="v">
      <t c="3" si="227">
        <n x="225"/>
        <n x="354"/>
        <n x="159"/>
      </t>
    </mdx>
    <mdx n="0" f="v">
      <t c="3" si="227">
        <n x="225"/>
        <n x="580"/>
        <n x="159"/>
      </t>
    </mdx>
    <mdx n="0" f="v">
      <t c="3" si="227">
        <n x="225"/>
        <n x="581"/>
        <n x="159"/>
      </t>
    </mdx>
    <mdx n="0" f="v">
      <t c="3" si="227">
        <n x="225"/>
        <n x="576"/>
        <n x="159"/>
      </t>
    </mdx>
    <mdx n="0" f="v">
      <t c="3" si="227">
        <n x="225"/>
        <n x="577"/>
        <n x="159"/>
      </t>
    </mdx>
    <mdx n="0" f="v">
      <t c="3" si="227">
        <n x="225"/>
        <n x="578"/>
        <n x="159"/>
      </t>
    </mdx>
    <mdx n="0" f="v">
      <t c="3" si="227">
        <n x="225"/>
        <n x="579"/>
        <n x="159"/>
      </t>
    </mdx>
    <mdx n="0" f="v">
      <t c="3" si="227">
        <n x="225"/>
        <n x="353"/>
        <n x="159"/>
      </t>
    </mdx>
    <mdx n="0" f="v">
      <t c="3" si="227">
        <n x="225"/>
        <n x="347"/>
        <n x="159"/>
      </t>
    </mdx>
    <mdx n="0" f="v">
      <t c="3" si="227">
        <n x="225"/>
        <n x="569"/>
        <n x="159"/>
      </t>
    </mdx>
    <mdx n="0" f="v">
      <t c="3" si="227">
        <n x="225"/>
        <n x="571"/>
        <n x="159"/>
      </t>
    </mdx>
    <mdx n="0" f="v">
      <t c="3" si="227">
        <n x="225"/>
        <n x="590"/>
        <n x="159"/>
      </t>
    </mdx>
    <mdx n="0" f="v">
      <t c="3" si="227">
        <n x="225"/>
        <n x="587"/>
        <n x="159"/>
      </t>
    </mdx>
    <mdx n="0" f="v">
      <t c="3" si="227">
        <n x="225"/>
        <n x="582"/>
        <n x="159"/>
      </t>
    </mdx>
    <mdx n="0" f="v">
      <t c="3" si="227">
        <n x="225"/>
        <n x="572"/>
        <n x="159"/>
      </t>
    </mdx>
    <mdx n="0" f="v">
      <t c="3" si="227">
        <n x="225"/>
        <n x="573"/>
        <n x="159"/>
      </t>
    </mdx>
    <mdx n="0" f="v">
      <t c="3" si="227">
        <n x="225"/>
        <n x="565"/>
        <n x="159"/>
      </t>
    </mdx>
    <mdx n="0" f="v">
      <t c="3" si="227">
        <n x="225"/>
        <n x="566"/>
        <n x="159"/>
      </t>
    </mdx>
    <mdx n="0" f="v">
      <t c="3" si="227">
        <n x="225"/>
        <n x="567"/>
        <n x="159"/>
      </t>
    </mdx>
    <mdx n="0" f="v">
      <t c="3" si="227">
        <n x="225"/>
        <n x="568"/>
        <n x="159"/>
      </t>
    </mdx>
    <mdx n="0" f="v">
      <t c="3" si="227">
        <n x="225"/>
        <n x="340"/>
        <n x="159"/>
      </t>
    </mdx>
    <mdx n="0" f="v">
      <t c="3" si="227">
        <n x="225"/>
        <n x="589"/>
        <n x="159"/>
      </t>
    </mdx>
    <mdx n="0" f="v">
      <t c="3" si="227">
        <n x="225"/>
        <n x="591"/>
        <n x="159"/>
      </t>
    </mdx>
    <mdx n="0" f="v">
      <t c="3" si="227">
        <n x="225"/>
        <n x="592"/>
        <n x="159"/>
      </t>
    </mdx>
    <mdx n="0" f="v">
      <t c="3" si="227">
        <n x="225"/>
        <n x="593"/>
        <n x="159"/>
      </t>
    </mdx>
    <mdx n="0" f="v">
      <t c="3" si="227">
        <n x="225"/>
        <n x="594"/>
        <n x="159"/>
      </t>
    </mdx>
    <mdx n="0" f="v">
      <t c="3" si="227">
        <n x="225"/>
        <n x="595"/>
        <n x="159"/>
      </t>
    </mdx>
    <mdx n="0" f="v">
      <t c="3" si="227">
        <n x="225"/>
        <n x="596"/>
        <n x="159"/>
      </t>
    </mdx>
    <mdx n="0" f="v">
      <t c="3" si="227">
        <n x="225"/>
        <n x="599"/>
        <n x="159"/>
      </t>
    </mdx>
    <mdx n="0" f="v">
      <t c="3" si="227">
        <n x="225"/>
        <n x="584"/>
        <n x="159"/>
      </t>
    </mdx>
    <mdx n="0" f="v">
      <t c="3" si="227">
        <n x="225"/>
        <n x="586"/>
        <n x="159"/>
      </t>
    </mdx>
    <mdx n="0" f="v">
      <t c="3" si="227">
        <n x="225"/>
        <n x="585"/>
        <n x="159"/>
      </t>
    </mdx>
    <mdx n="0" f="v">
      <t c="3" si="227">
        <n x="225"/>
        <n x="583"/>
        <n x="159"/>
      </t>
    </mdx>
    <mdx n="0" f="v">
      <t c="3" si="227">
        <n x="225"/>
        <n x="555"/>
        <n x="159"/>
      </t>
    </mdx>
    <mdx n="0" f="v">
      <t c="3" si="227">
        <n x="225"/>
        <n x="570"/>
        <n x="159"/>
      </t>
    </mdx>
    <mdx n="0" f="v">
      <t c="3" si="227">
        <n x="225"/>
        <n x="574"/>
        <n x="159"/>
      </t>
    </mdx>
    <mdx n="0" f="v">
      <t c="3" si="227">
        <n x="225"/>
        <n x="588"/>
        <n x="159"/>
      </t>
    </mdx>
    <mdx n="0" f="v">
      <t c="3" si="227">
        <n x="225"/>
        <n x="597"/>
        <n x="159"/>
      </t>
    </mdx>
    <mdx n="0" f="v">
      <t c="3" si="227">
        <n x="225"/>
        <n x="600"/>
        <n x="159"/>
      </t>
    </mdx>
    <mdx n="0" f="v">
      <t c="3" si="227">
        <n x="225"/>
        <n x="601"/>
        <n x="159"/>
      </t>
    </mdx>
    <mdx n="0" f="v">
      <t c="3" si="227">
        <n x="225"/>
        <n x="616"/>
        <n x="159"/>
      </t>
    </mdx>
    <mdx n="0" f="v">
      <t c="3" si="227">
        <n x="225"/>
        <n x="598"/>
        <n x="159"/>
      </t>
    </mdx>
    <mdx n="0" f="v">
      <t c="3" si="227">
        <n x="225"/>
        <n x="609"/>
        <n x="159"/>
      </t>
    </mdx>
    <mdx n="0" f="v">
      <t c="3" si="227">
        <n x="225"/>
        <n x="610"/>
        <n x="159"/>
      </t>
    </mdx>
    <mdx n="0" f="v">
      <t c="3" si="227">
        <n x="225"/>
        <n x="611"/>
        <n x="159"/>
      </t>
    </mdx>
    <mdx n="0" f="v">
      <t c="3" si="227">
        <n x="225"/>
        <n x="612"/>
        <n x="159"/>
      </t>
    </mdx>
    <mdx n="0" f="v">
      <t c="3" si="227">
        <n x="225"/>
        <n x="614"/>
        <n x="159"/>
      </t>
    </mdx>
    <mdx n="0" f="v">
      <t c="3" si="227">
        <n x="225"/>
        <n x="639"/>
        <n x="159"/>
      </t>
    </mdx>
    <mdx n="0" f="v">
      <t c="3" si="227">
        <n x="225"/>
        <n x="617"/>
        <n x="159"/>
      </t>
    </mdx>
    <mdx n="0" f="v">
      <t c="3" si="227">
        <n x="225"/>
        <n x="607"/>
        <n x="159"/>
      </t>
    </mdx>
    <mdx n="0" f="v">
      <t c="3" si="227">
        <n x="225"/>
        <n x="618"/>
        <n x="159"/>
      </t>
    </mdx>
    <mdx n="0" f="v">
      <t c="3" si="227">
        <n x="225"/>
        <n x="620"/>
        <n x="159"/>
      </t>
    </mdx>
    <mdx n="0" f="v">
      <t c="3" si="227">
        <n x="225"/>
        <n x="602"/>
        <n x="159"/>
      </t>
    </mdx>
    <mdx n="0" f="v">
      <t c="3" si="227">
        <n x="225"/>
        <n x="603"/>
        <n x="159"/>
      </t>
    </mdx>
    <mdx n="0" f="v">
      <t c="3" si="227">
        <n x="225"/>
        <n x="604"/>
        <n x="159"/>
      </t>
    </mdx>
    <mdx n="0" f="v">
      <t c="3" si="227">
        <n x="225"/>
        <n x="605"/>
        <n x="159"/>
      </t>
    </mdx>
    <mdx n="0" f="v">
      <t c="3" si="227">
        <n x="225"/>
        <n x="619"/>
        <n x="159"/>
      </t>
    </mdx>
    <mdx n="0" f="v">
      <t c="3" si="227">
        <n x="225"/>
        <n x="635"/>
        <n x="159"/>
      </t>
    </mdx>
    <mdx n="0" f="v">
      <t c="3" si="227">
        <n x="225"/>
        <n x="613"/>
        <n x="159"/>
      </t>
    </mdx>
    <mdx n="0" f="v">
      <t c="3" si="227">
        <n x="225"/>
        <n x="608"/>
        <n x="159"/>
      </t>
    </mdx>
    <mdx n="0" f="v">
      <t c="3" si="227">
        <n x="225"/>
        <n x="636"/>
        <n x="159"/>
      </t>
    </mdx>
    <mdx n="0" f="v">
      <t c="3" si="227">
        <n x="225"/>
        <n x="637"/>
        <n x="159"/>
      </t>
    </mdx>
    <mdx n="0" f="v">
      <t c="3" si="227">
        <n x="225"/>
        <n x="628"/>
        <n x="159"/>
      </t>
    </mdx>
    <mdx n="0" f="v">
      <t c="3" si="227">
        <n x="225"/>
        <n x="648"/>
        <n x="159"/>
      </t>
    </mdx>
    <mdx n="0" f="v">
      <t c="3" si="227">
        <n x="225"/>
        <n x="606"/>
        <n x="159"/>
      </t>
    </mdx>
    <mdx n="0" f="v">
      <t c="3" si="227">
        <n x="225"/>
        <n x="630"/>
        <n x="159"/>
      </t>
    </mdx>
    <mdx n="0" f="v">
      <t c="3" si="227">
        <n x="225"/>
        <n x="625"/>
        <n x="159"/>
      </t>
    </mdx>
    <mdx n="0" f="v">
      <t c="3" si="227">
        <n x="225"/>
        <n x="633"/>
        <n x="159"/>
      </t>
    </mdx>
    <mdx n="0" f="v">
      <t c="3" si="227">
        <n x="225"/>
        <n x="627"/>
        <n x="159"/>
      </t>
    </mdx>
    <mdx n="0" f="v">
      <t c="3" si="227">
        <n x="225"/>
        <n x="643"/>
        <n x="159"/>
      </t>
    </mdx>
    <mdx n="0" f="v">
      <t c="3" si="227">
        <n x="225"/>
        <n x="641"/>
        <n x="159"/>
      </t>
    </mdx>
    <mdx n="0" f="v">
      <t c="3" si="227">
        <n x="225"/>
        <n x="647"/>
        <n x="159"/>
      </t>
    </mdx>
    <mdx n="0" f="v">
      <t c="3" si="227">
        <n x="225"/>
        <n x="621"/>
        <n x="159"/>
      </t>
    </mdx>
    <mdx n="0" f="v">
      <t c="3" si="227">
        <n x="225"/>
        <n x="622"/>
        <n x="159"/>
      </t>
    </mdx>
    <mdx n="0" f="v">
      <t c="3" si="227">
        <n x="225"/>
        <n x="623"/>
        <n x="159"/>
      </t>
    </mdx>
    <mdx n="0" f="v">
      <t c="3" si="227">
        <n x="225"/>
        <n x="624"/>
        <n x="159"/>
      </t>
    </mdx>
    <mdx n="0" f="v">
      <t c="3" si="227">
        <n x="225"/>
        <n x="632"/>
        <n x="159"/>
      </t>
    </mdx>
    <mdx n="0" f="v">
      <t c="3" si="227">
        <n x="225"/>
        <n x="640"/>
        <n x="159"/>
      </t>
    </mdx>
    <mdx n="0" f="v">
      <t c="3" si="227">
        <n x="225"/>
        <n x="644"/>
        <n x="159"/>
      </t>
    </mdx>
    <mdx n="0" f="v">
      <t c="3" si="227">
        <n x="225"/>
        <n x="645"/>
        <n x="159"/>
      </t>
    </mdx>
    <mdx n="0" f="v">
      <t c="3" si="227">
        <n x="225"/>
        <n x="646"/>
        <n x="159"/>
      </t>
    </mdx>
    <mdx n="0" f="v">
      <t c="3" si="227">
        <n x="225"/>
        <n x="649"/>
        <n x="159"/>
      </t>
    </mdx>
    <mdx n="0" f="v">
      <t c="3" si="227">
        <n x="225"/>
        <n x="650"/>
        <n x="159"/>
      </t>
    </mdx>
    <mdx n="0" f="v">
      <t c="3" si="227">
        <n x="225"/>
        <n x="651"/>
        <n x="159"/>
      </t>
    </mdx>
    <mdx n="0" f="v">
      <t c="3" si="227">
        <n x="225"/>
        <n x="652"/>
        <n x="159"/>
      </t>
    </mdx>
    <mdx n="0" f="v">
      <t c="3" si="227">
        <n x="225"/>
        <n x="653"/>
        <n x="159"/>
      </t>
    </mdx>
    <mdx n="0" f="v">
      <t c="3" si="227">
        <n x="225"/>
        <n x="654"/>
        <n x="159"/>
      </t>
    </mdx>
    <mdx n="0" f="v">
      <t c="3" si="227">
        <n x="225"/>
        <n x="629"/>
        <n x="159"/>
      </t>
    </mdx>
    <mdx n="0" f="v">
      <t c="3" si="227">
        <n x="225"/>
        <n x="626"/>
        <n x="159"/>
      </t>
    </mdx>
    <mdx n="0" f="v">
      <t c="3" si="227">
        <n x="225"/>
        <n x="631"/>
        <n x="159"/>
      </t>
    </mdx>
    <mdx n="0" f="v">
      <t c="3" si="227">
        <n x="225"/>
        <n x="634"/>
        <n x="159"/>
      </t>
    </mdx>
    <mdx n="0" f="v">
      <t c="3" si="227">
        <n x="225"/>
        <n x="638"/>
        <n x="159"/>
      </t>
    </mdx>
    <mdx n="0" f="v">
      <t c="3" si="227">
        <n x="225"/>
        <n x="642"/>
        <n x="159"/>
      </t>
    </mdx>
    <mdx n="0" f="v">
      <t c="3" si="227">
        <n x="225"/>
        <n x="655"/>
        <n x="159"/>
      </t>
    </mdx>
    <mdx n="0" f="v">
      <t c="3" si="227">
        <n x="225"/>
        <n x="309"/>
        <n x="180"/>
      </t>
    </mdx>
    <mdx n="0" f="v">
      <t c="3" si="227">
        <n x="225"/>
        <n x="286"/>
        <n x="180"/>
      </t>
    </mdx>
    <mdx n="0" f="v">
      <t c="3" si="227">
        <n x="225"/>
        <n x="282"/>
        <n x="180"/>
      </t>
    </mdx>
    <mdx n="0" f="v">
      <t c="3" si="227">
        <n x="225"/>
        <n x="349"/>
        <n x="180"/>
      </t>
    </mdx>
    <mdx n="0" f="v">
      <t c="3" si="227">
        <n x="225"/>
        <n x="554"/>
        <n x="180"/>
      </t>
    </mdx>
    <mdx n="0" f="v">
      <t c="3" si="227">
        <n x="225"/>
        <n x="335"/>
        <n x="180"/>
      </t>
    </mdx>
    <mdx n="0" f="v">
      <t c="3" si="227">
        <n x="225"/>
        <n x="303"/>
        <n x="180"/>
      </t>
    </mdx>
    <mdx n="0" f="v">
      <t c="3" si="227">
        <n x="225"/>
        <n x="331"/>
        <n x="180"/>
      </t>
    </mdx>
    <mdx n="0" f="v">
      <t c="3" si="227">
        <n x="225"/>
        <n x="330"/>
        <n x="180"/>
      </t>
    </mdx>
    <mdx n="0" f="v">
      <t c="3" si="227">
        <n x="225"/>
        <n x="351"/>
        <n x="180"/>
      </t>
    </mdx>
    <mdx n="0" f="v">
      <t c="3" si="227">
        <n x="225"/>
        <n x="325"/>
        <n x="180"/>
      </t>
    </mdx>
    <mdx n="0" f="v">
      <t c="3" si="227">
        <n x="225"/>
        <n x="339"/>
        <n x="180"/>
      </t>
    </mdx>
    <mdx n="0" f="v">
      <t c="3" si="227">
        <n x="225"/>
        <n x="343"/>
        <n x="180"/>
      </t>
    </mdx>
    <mdx n="0" f="v">
      <t c="3" si="227">
        <n x="225"/>
        <n x="323"/>
        <n x="180"/>
      </t>
    </mdx>
    <mdx n="0" f="v">
      <t c="3" si="227">
        <n x="225"/>
        <n x="291"/>
        <n x="180"/>
      </t>
    </mdx>
    <mdx n="0" f="v">
      <t c="3" si="227">
        <n x="225"/>
        <n x="575"/>
        <n x="180"/>
      </t>
    </mdx>
    <mdx n="0" f="v">
      <t c="3" si="227">
        <n x="225"/>
        <n x="556"/>
        <n x="180"/>
      </t>
    </mdx>
    <mdx n="0" f="v">
      <t c="3" si="227">
        <n x="225"/>
        <n x="564"/>
        <n x="180"/>
      </t>
    </mdx>
    <mdx n="0" f="v">
      <t c="3" si="227">
        <n x="225"/>
        <n x="354"/>
        <n x="180"/>
      </t>
    </mdx>
    <mdx n="0" f="v">
      <t c="3" si="227">
        <n x="225"/>
        <n x="551"/>
        <n x="180"/>
      </t>
    </mdx>
    <mdx n="0" f="v">
      <t c="3" si="227">
        <n x="225"/>
        <n x="333"/>
        <n x="180"/>
      </t>
    </mdx>
    <mdx n="0" f="v">
      <t c="3" si="227">
        <n x="225"/>
        <n x="549"/>
        <n x="180"/>
      </t>
    </mdx>
    <mdx n="0" f="v">
      <t c="3" si="227">
        <n x="225"/>
        <n x="558"/>
        <n x="180"/>
      </t>
    </mdx>
    <mdx n="0" f="v">
      <t c="3" si="227">
        <n x="225"/>
        <n x="559"/>
        <n x="180"/>
      </t>
    </mdx>
    <mdx n="0" f="v">
      <t c="3" si="227">
        <n x="225"/>
        <n x="560"/>
        <n x="180"/>
      </t>
    </mdx>
    <mdx n="0" f="v">
      <t c="3" si="227">
        <n x="225"/>
        <n x="561"/>
        <n x="180"/>
      </t>
    </mdx>
    <mdx n="0" f="v">
      <t c="3" si="227">
        <n x="225"/>
        <n x="562"/>
        <n x="180"/>
      </t>
    </mdx>
    <mdx n="0" f="v">
      <t c="3" si="227">
        <n x="225"/>
        <n x="341"/>
        <n x="180"/>
      </t>
    </mdx>
    <mdx n="0" f="v">
      <t c="3" si="227">
        <n x="225"/>
        <n x="300"/>
        <n x="180"/>
      </t>
    </mdx>
    <mdx n="0" f="v">
      <t c="3" si="227">
        <n x="225"/>
        <n x="296"/>
        <n x="180"/>
      </t>
    </mdx>
    <mdx n="0" f="v">
      <t c="3" si="227">
        <n x="225"/>
        <n x="563"/>
        <n x="180"/>
      </t>
    </mdx>
    <mdx n="0" f="v">
      <t c="3" si="227">
        <n x="225"/>
        <n x="298"/>
        <n x="180"/>
      </t>
    </mdx>
    <mdx n="0" f="v">
      <t c="3" si="227">
        <n x="225"/>
        <n x="295"/>
        <n x="180"/>
      </t>
    </mdx>
    <mdx n="0" f="v">
      <t c="3" si="227">
        <n x="225"/>
        <n x="571"/>
        <n x="180"/>
      </t>
    </mdx>
    <mdx n="0" f="v">
      <t c="3" si="227">
        <n x="225"/>
        <n x="572"/>
        <n x="180"/>
      </t>
    </mdx>
    <mdx n="0" f="v">
      <t c="3" si="227">
        <n x="225"/>
        <n x="573"/>
        <n x="180"/>
      </t>
    </mdx>
    <mdx n="0" f="v">
      <t c="3" si="227">
        <n x="225"/>
        <n x="576"/>
        <n x="180"/>
      </t>
    </mdx>
    <mdx n="0" f="v">
      <t c="3" si="227">
        <n x="225"/>
        <n x="577"/>
        <n x="180"/>
      </t>
    </mdx>
    <mdx n="0" f="v">
      <t c="3" si="227">
        <n x="225"/>
        <n x="578"/>
        <n x="180"/>
      </t>
    </mdx>
    <mdx n="0" f="v">
      <t c="3" si="227">
        <n x="225"/>
        <n x="579"/>
        <n x="180"/>
      </t>
    </mdx>
    <mdx n="0" f="v">
      <t c="3" si="227">
        <n x="225"/>
        <n x="353"/>
        <n x="180"/>
      </t>
    </mdx>
    <mdx n="0" f="v">
      <t c="3" si="227">
        <n x="225"/>
        <n x="347"/>
        <n x="180"/>
      </t>
    </mdx>
    <mdx n="0" f="v">
      <t c="3" si="227">
        <n x="225"/>
        <n x="340"/>
        <n x="180"/>
      </t>
    </mdx>
    <mdx n="0" f="v">
      <t c="3" si="227">
        <n x="225"/>
        <n x="589"/>
        <n x="180"/>
      </t>
    </mdx>
    <mdx n="0" f="v">
      <t c="3" si="227">
        <n x="225"/>
        <n x="591"/>
        <n x="180"/>
      </t>
    </mdx>
    <mdx n="0" f="v">
      <t c="3" si="227">
        <n x="225"/>
        <n x="586"/>
        <n x="180"/>
      </t>
    </mdx>
    <mdx n="0" f="v">
      <t c="3" si="227">
        <n x="225"/>
        <n x="580"/>
        <n x="180"/>
      </t>
    </mdx>
    <mdx n="0" f="v">
      <t c="3" si="227">
        <n x="225"/>
        <n x="581"/>
        <n x="180"/>
      </t>
    </mdx>
    <mdx n="0" f="v">
      <t c="3" si="227">
        <n x="225"/>
        <n x="565"/>
        <n x="180"/>
      </t>
    </mdx>
    <mdx n="0" f="v">
      <t c="3" si="227">
        <n x="225"/>
        <n x="566"/>
        <n x="180"/>
      </t>
    </mdx>
    <mdx n="0" f="v">
      <t c="3" si="227">
        <n x="225"/>
        <n x="567"/>
        <n x="180"/>
      </t>
    </mdx>
    <mdx n="0" f="v">
      <t c="3" si="227">
        <n x="225"/>
        <n x="568"/>
        <n x="180"/>
      </t>
    </mdx>
    <mdx n="0" f="v">
      <t c="3" si="227">
        <n x="225"/>
        <n x="569"/>
        <n x="180"/>
      </t>
    </mdx>
    <mdx n="0" f="v">
      <t c="3" si="227">
        <n x="225"/>
        <n x="590"/>
        <n x="180"/>
      </t>
    </mdx>
    <mdx n="0" f="v">
      <t c="3" si="227">
        <n x="225"/>
        <n x="588"/>
        <n x="180"/>
      </t>
    </mdx>
    <mdx n="0" f="v">
      <t c="3" si="227">
        <n x="225"/>
        <n x="592"/>
        <n x="180"/>
      </t>
    </mdx>
    <mdx n="0" f="v">
      <t c="3" si="227">
        <n x="225"/>
        <n x="593"/>
        <n x="180"/>
      </t>
    </mdx>
    <mdx n="0" f="v">
      <t c="3" si="227">
        <n x="225"/>
        <n x="594"/>
        <n x="180"/>
      </t>
    </mdx>
    <mdx n="0" f="v">
      <t c="3" si="227">
        <n x="225"/>
        <n x="595"/>
        <n x="180"/>
      </t>
    </mdx>
    <mdx n="0" f="v">
      <t c="3" si="227">
        <n x="225"/>
        <n x="596"/>
        <n x="180"/>
      </t>
    </mdx>
    <mdx n="0" f="v">
      <t c="3" si="227">
        <n x="225"/>
        <n x="587"/>
        <n x="180"/>
      </t>
    </mdx>
    <mdx n="0" f="v">
      <t c="3" si="227">
        <n x="225"/>
        <n x="618"/>
        <n x="180"/>
      </t>
    </mdx>
    <mdx n="0" f="v">
      <t c="3" si="227">
        <n x="225"/>
        <n x="597"/>
        <n x="180"/>
      </t>
    </mdx>
    <mdx n="0" f="v">
      <t c="3" si="227">
        <n x="225"/>
        <n x="599"/>
        <n x="180"/>
      </t>
    </mdx>
    <mdx n="0" f="v">
      <t c="3" si="227">
        <n x="225"/>
        <n x="600"/>
        <n x="180"/>
      </t>
    </mdx>
    <mdx n="0" f="v">
      <t c="3" si="227">
        <n x="225"/>
        <n x="583"/>
        <n x="180"/>
      </t>
    </mdx>
    <mdx n="0" f="v">
      <t c="3" si="227">
        <n x="225"/>
        <n x="555"/>
        <n x="180"/>
      </t>
    </mdx>
    <mdx n="0" f="v">
      <t c="3" si="227">
        <n x="225"/>
        <n x="570"/>
        <n x="180"/>
      </t>
    </mdx>
    <mdx n="0" f="v">
      <t c="3" si="227">
        <n x="225"/>
        <n x="574"/>
        <n x="180"/>
      </t>
    </mdx>
    <mdx n="0" f="v">
      <t c="3" si="227">
        <n x="225"/>
        <n x="601"/>
        <n x="180"/>
      </t>
    </mdx>
    <mdx n="0" f="v">
      <t c="3" si="227">
        <n x="225"/>
        <n x="608"/>
        <n x="180"/>
      </t>
    </mdx>
    <mdx n="0" f="v">
      <t c="3" si="227">
        <n x="225"/>
        <n x="635"/>
        <n x="180"/>
      </t>
    </mdx>
    <mdx n="0" f="v">
      <t c="3" si="227">
        <n x="225"/>
        <n x="582"/>
        <n x="180"/>
      </t>
    </mdx>
    <mdx n="0" f="v">
      <t c="3" si="227">
        <n x="225"/>
        <n x="585"/>
        <n x="180"/>
      </t>
    </mdx>
    <mdx n="0" f="v">
      <t c="3" si="227">
        <n x="225"/>
        <n x="584"/>
        <n x="180"/>
      </t>
    </mdx>
    <mdx n="0" f="v">
      <t c="3" si="227">
        <n x="225"/>
        <n x="619"/>
        <n x="180"/>
      </t>
    </mdx>
    <mdx n="0" f="v">
      <t c="3" si="227">
        <n x="225"/>
        <n x="628"/>
        <n x="180"/>
      </t>
    </mdx>
    <mdx n="0" f="v">
      <t c="3" si="227">
        <n x="225"/>
        <n x="598"/>
        <n x="180"/>
      </t>
    </mdx>
    <mdx n="0" f="v">
      <t c="3" si="227">
        <n x="225"/>
        <n x="609"/>
        <n x="180"/>
      </t>
    </mdx>
    <mdx n="0" f="v">
      <t c="3" si="227">
        <n x="225"/>
        <n x="610"/>
        <n x="180"/>
      </t>
    </mdx>
    <mdx n="0" f="v">
      <t c="3" si="227">
        <n x="225"/>
        <n x="611"/>
        <n x="180"/>
      </t>
    </mdx>
    <mdx n="0" f="v">
      <t c="3" si="227">
        <n x="225"/>
        <n x="612"/>
        <n x="180"/>
      </t>
    </mdx>
    <mdx n="0" f="v">
      <t c="3" si="227">
        <n x="225"/>
        <n x="613"/>
        <n x="180"/>
      </t>
    </mdx>
    <mdx n="0" f="v">
      <t c="3" si="227">
        <n x="225"/>
        <n x="615"/>
        <n x="180"/>
      </t>
    </mdx>
    <mdx n="0" f="v">
      <t c="3" si="227">
        <n x="225"/>
        <n x="614"/>
        <n x="180"/>
      </t>
    </mdx>
    <mdx n="0" f="v">
      <t c="3" si="227">
        <n x="225"/>
        <n x="616"/>
        <n x="180"/>
      </t>
    </mdx>
    <mdx n="0" f="v">
      <t c="3" si="227">
        <n x="225"/>
        <n x="627"/>
        <n x="180"/>
      </t>
    </mdx>
    <mdx n="0" f="v">
      <t c="3" si="227">
        <n x="225"/>
        <n x="602"/>
        <n x="180"/>
      </t>
    </mdx>
    <mdx n="0" f="v">
      <t c="3" si="227">
        <n x="225"/>
        <n x="603"/>
        <n x="180"/>
      </t>
    </mdx>
    <mdx n="0" f="v">
      <t c="3" si="227">
        <n x="225"/>
        <n x="604"/>
        <n x="180"/>
      </t>
    </mdx>
    <mdx n="0" f="v">
      <t c="3" si="227">
        <n x="225"/>
        <n x="605"/>
        <n x="180"/>
      </t>
    </mdx>
    <mdx n="0" f="v">
      <t c="3" si="227">
        <n x="225"/>
        <n x="620"/>
        <n x="180"/>
      </t>
    </mdx>
    <mdx n="0" f="v">
      <t c="3" si="227">
        <n x="225"/>
        <n x="617"/>
        <n x="180"/>
      </t>
    </mdx>
    <mdx n="0" f="v">
      <t c="3" si="227">
        <n x="225"/>
        <n x="632"/>
        <n x="180"/>
      </t>
    </mdx>
    <mdx n="0" f="v">
      <t c="3" si="227">
        <n x="225"/>
        <n x="648"/>
        <n x="180"/>
      </t>
    </mdx>
    <mdx n="0" f="v">
      <t c="3" si="227">
        <n x="225"/>
        <n x="650"/>
        <n x="180"/>
      </t>
    </mdx>
    <mdx n="0" f="v">
      <t c="3" si="227">
        <n x="225"/>
        <n x="636"/>
        <n x="180"/>
      </t>
    </mdx>
    <mdx n="0" f="v">
      <t c="3" si="227">
        <n x="225"/>
        <n x="637"/>
        <n x="180"/>
      </t>
    </mdx>
    <mdx n="0" f="v">
      <t c="3" si="227">
        <n x="225"/>
        <n x="633"/>
        <n x="180"/>
      </t>
    </mdx>
    <mdx n="0" f="v">
      <t c="3" si="227">
        <n x="225"/>
        <n x="630"/>
        <n x="180"/>
      </t>
    </mdx>
    <mdx n="0" f="v">
      <t c="3" si="227">
        <n x="225"/>
        <n x="639"/>
        <n x="180"/>
      </t>
    </mdx>
    <mdx n="0" f="v">
      <t c="3" si="227">
        <n x="225"/>
        <n x="643"/>
        <n x="180"/>
      </t>
    </mdx>
    <mdx n="0" f="v">
      <t c="3" si="227">
        <n x="225"/>
        <n x="646"/>
        <n x="180"/>
      </t>
    </mdx>
    <mdx n="0" f="v">
      <t c="3" si="227">
        <n x="225"/>
        <n x="647"/>
        <n x="180"/>
      </t>
    </mdx>
    <mdx n="0" f="v">
      <t c="3" si="227">
        <n x="225"/>
        <n x="644"/>
        <n x="180"/>
      </t>
    </mdx>
    <mdx n="0" f="v">
      <t c="3" si="227">
        <n x="225"/>
        <n x="640"/>
        <n x="180"/>
      </t>
    </mdx>
    <mdx n="0" f="v">
      <t c="3" si="227">
        <n x="225"/>
        <n x="621"/>
        <n x="180"/>
      </t>
    </mdx>
    <mdx n="0" f="v">
      <t c="3" si="227">
        <n x="225"/>
        <n x="622"/>
        <n x="180"/>
      </t>
    </mdx>
    <mdx n="0" f="v">
      <t c="3" si="227">
        <n x="225"/>
        <n x="623"/>
        <n x="180"/>
      </t>
    </mdx>
    <mdx n="0" f="v">
      <t c="3" si="227">
        <n x="225"/>
        <n x="624"/>
        <n x="180"/>
      </t>
    </mdx>
    <mdx n="0" f="v">
      <t c="3" si="227">
        <n x="225"/>
        <n x="606"/>
        <n x="180"/>
      </t>
    </mdx>
    <mdx n="0" f="v">
      <t c="3" si="227">
        <n x="225"/>
        <n x="641"/>
        <n x="180"/>
      </t>
    </mdx>
    <mdx n="0" f="v">
      <t c="3" si="227">
        <n x="225"/>
        <n x="649"/>
        <n x="180"/>
      </t>
    </mdx>
    <mdx n="0" f="v">
      <t c="3" si="227">
        <n x="225"/>
        <n x="625"/>
        <n x="180"/>
      </t>
    </mdx>
    <mdx n="0" f="v">
      <t c="3" si="227">
        <n x="225"/>
        <n x="645"/>
        <n x="180"/>
      </t>
    </mdx>
    <mdx n="0" f="v">
      <t c="3" si="227">
        <n x="225"/>
        <n x="607"/>
        <n x="180"/>
      </t>
    </mdx>
    <mdx n="0" f="v">
      <t c="3" si="227">
        <n x="225"/>
        <n x="651"/>
        <n x="180"/>
      </t>
    </mdx>
    <mdx n="0" f="v">
      <t c="3" si="227">
        <n x="225"/>
        <n x="652"/>
        <n x="180"/>
      </t>
    </mdx>
    <mdx n="0" f="v">
      <t c="3" si="227">
        <n x="225"/>
        <n x="653"/>
        <n x="180"/>
      </t>
    </mdx>
    <mdx n="0" f="v">
      <t c="3" si="227">
        <n x="225"/>
        <n x="654"/>
        <n x="180"/>
      </t>
    </mdx>
    <mdx n="0" f="v">
      <t c="3" si="227">
        <n x="225"/>
        <n x="629"/>
        <n x="180"/>
      </t>
    </mdx>
    <mdx n="0" f="v">
      <t c="3" si="227">
        <n x="225"/>
        <n x="626"/>
        <n x="180"/>
      </t>
    </mdx>
    <mdx n="0" f="v">
      <t c="3" si="227">
        <n x="225"/>
        <n x="631"/>
        <n x="180"/>
      </t>
    </mdx>
    <mdx n="0" f="v">
      <t c="3" si="227">
        <n x="225"/>
        <n x="634"/>
        <n x="180"/>
      </t>
    </mdx>
    <mdx n="0" f="v">
      <t c="3" si="227">
        <n x="225"/>
        <n x="638"/>
        <n x="180"/>
      </t>
    </mdx>
    <mdx n="0" f="v">
      <t c="3" si="227">
        <n x="225"/>
        <n x="642"/>
        <n x="180"/>
      </t>
    </mdx>
    <mdx n="0" f="v">
      <t c="3" si="227">
        <n x="225"/>
        <n x="655"/>
        <n x="180"/>
      </t>
    </mdx>
    <mdx n="0" f="v">
      <t c="3" si="227">
        <n x="225"/>
        <n x="321"/>
        <n x="181"/>
      </t>
    </mdx>
    <mdx n="0" f="v">
      <t c="3" si="227">
        <n x="225"/>
        <n x="308"/>
        <n x="181"/>
      </t>
    </mdx>
    <mdx n="0" f="v">
      <t c="3" si="227">
        <n x="225"/>
        <n x="322"/>
        <n x="181"/>
      </t>
    </mdx>
    <mdx n="0" f="v">
      <t c="3" si="227">
        <n x="225"/>
        <n x="324"/>
        <n x="181"/>
      </t>
    </mdx>
    <mdx n="0" f="v">
      <t c="3" si="227">
        <n x="225"/>
        <n x="352"/>
        <n x="181"/>
      </t>
    </mdx>
    <mdx n="0" f="v">
      <t c="3" si="227">
        <n x="225"/>
        <n x="302"/>
        <n x="181"/>
      </t>
    </mdx>
    <mdx n="0" f="v">
      <t c="3" si="227">
        <n x="225"/>
        <n x="342"/>
        <n x="181"/>
      </t>
    </mdx>
    <mdx n="0" f="v">
      <t c="3" si="227">
        <n x="225"/>
        <n x="332"/>
        <n x="181"/>
      </t>
    </mdx>
    <mdx n="0" f="v">
      <t c="3" si="227">
        <n x="225"/>
        <n x="331"/>
        <n x="181"/>
      </t>
    </mdx>
    <mdx n="0" f="v">
      <t c="3" si="227">
        <n x="225"/>
        <n x="349"/>
        <n x="181"/>
      </t>
    </mdx>
    <mdx n="0" f="v">
      <t c="3" si="227">
        <n x="225"/>
        <n x="553"/>
        <n x="181"/>
      </t>
    </mdx>
    <mdx n="0" f="v">
      <t c="3" si="227">
        <n x="225"/>
        <n x="330"/>
        <n x="181"/>
      </t>
    </mdx>
    <mdx n="0" f="v">
      <t c="3" si="227">
        <n x="225"/>
        <n x="351"/>
        <n x="181"/>
      </t>
    </mdx>
    <mdx n="0" f="v">
      <t c="3" si="227">
        <n x="225"/>
        <n x="554"/>
        <n x="181"/>
      </t>
    </mdx>
    <mdx n="0" f="v">
      <t c="3" si="227">
        <n x="225"/>
        <n x="300"/>
        <n x="181"/>
      </t>
    </mdx>
    <mdx n="0" f="v">
      <t c="3" si="227">
        <n x="225"/>
        <n x="287"/>
        <n x="181"/>
      </t>
    </mdx>
    <mdx n="0" f="v">
      <t c="3" si="227">
        <n x="225"/>
        <n x="309"/>
        <n x="181"/>
      </t>
    </mdx>
    <mdx n="0" f="v">
      <t c="3" si="227">
        <n x="225"/>
        <n x="296"/>
        <n x="181"/>
      </t>
    </mdx>
    <mdx n="0" f="v">
      <t c="3" si="227">
        <n x="225"/>
        <n x="298"/>
        <n x="181"/>
      </t>
    </mdx>
    <mdx n="0" f="v">
      <t c="3" si="227">
        <n x="225"/>
        <n x="569"/>
        <n x="181"/>
      </t>
    </mdx>
    <mdx n="0" f="v">
      <t c="3" si="227">
        <n x="225"/>
        <n x="354"/>
        <n x="181"/>
      </t>
    </mdx>
    <mdx n="0" f="v">
      <t c="3" si="227">
        <n x="225"/>
        <n x="575"/>
        <n x="181"/>
      </t>
    </mdx>
    <mdx n="0" f="v">
      <t c="3" si="227">
        <n x="225"/>
        <n x="557"/>
        <n x="181"/>
      </t>
    </mdx>
    <mdx n="0" f="v">
      <t c="3" si="227">
        <n x="225"/>
        <n x="551"/>
        <n x="181"/>
      </t>
    </mdx>
    <mdx n="0" f="v">
      <t c="3" si="227">
        <n x="225"/>
        <n x="333"/>
        <n x="181"/>
      </t>
    </mdx>
    <mdx n="0" f="v">
      <t c="3" si="227">
        <n x="225"/>
        <n x="550"/>
        <n x="181"/>
      </t>
    </mdx>
    <mdx n="0" f="v">
      <t c="3" si="227">
        <n x="225"/>
        <n x="549"/>
        <n x="181"/>
      </t>
    </mdx>
    <mdx n="0" f="v">
      <t c="3" si="227">
        <n x="225"/>
        <n x="558"/>
        <n x="181"/>
      </t>
    </mdx>
    <mdx n="0" f="v">
      <t c="3" si="227">
        <n x="225"/>
        <n x="559"/>
        <n x="181"/>
      </t>
    </mdx>
    <mdx n="0" f="v">
      <t c="3" si="227">
        <n x="225"/>
        <n x="560"/>
        <n x="181"/>
      </t>
    </mdx>
    <mdx n="0" f="v">
      <t c="3" si="227">
        <n x="225"/>
        <n x="561"/>
        <n x="181"/>
      </t>
    </mdx>
    <mdx n="0" f="v">
      <t c="3" si="227">
        <n x="225"/>
        <n x="562"/>
        <n x="181"/>
      </t>
    </mdx>
    <mdx n="0" f="v">
      <t c="3" si="227">
        <n x="225"/>
        <n x="341"/>
        <n x="181"/>
      </t>
    </mdx>
    <mdx n="0" f="v">
      <t c="3" si="227">
        <n x="225"/>
        <n x="556"/>
        <n x="181"/>
      </t>
    </mdx>
    <mdx n="0" f="v">
      <t c="3" si="227">
        <n x="225"/>
        <n x="552"/>
        <n x="181"/>
      </t>
    </mdx>
    <mdx n="0" f="v">
      <t c="3" si="227">
        <n x="225"/>
        <n x="295"/>
        <n x="181"/>
      </t>
    </mdx>
    <mdx n="0" f="v">
      <t c="3" si="227">
        <n x="225"/>
        <n x="564"/>
        <n x="181"/>
      </t>
    </mdx>
    <mdx n="0" f="v">
      <t c="3" si="227">
        <n x="225"/>
        <n x="563"/>
        <n x="181"/>
      </t>
    </mdx>
    <mdx n="0" f="v">
      <t c="3" si="227">
        <n x="225"/>
        <n x="572"/>
        <n x="181"/>
      </t>
    </mdx>
    <mdx n="0" f="v">
      <t c="3" si="227">
        <n x="225"/>
        <n x="573"/>
        <n x="181"/>
      </t>
    </mdx>
    <mdx n="0" f="v">
      <t c="3" si="227">
        <n x="225"/>
        <n x="576"/>
        <n x="181"/>
      </t>
    </mdx>
    <mdx n="0" f="v">
      <t c="3" si="227">
        <n x="225"/>
        <n x="577"/>
        <n x="181"/>
      </t>
    </mdx>
    <mdx n="0" f="v">
      <t c="3" si="227">
        <n x="225"/>
        <n x="578"/>
        <n x="181"/>
      </t>
    </mdx>
    <mdx n="0" f="v">
      <t c="3" si="227">
        <n x="225"/>
        <n x="579"/>
        <n x="181"/>
      </t>
    </mdx>
    <mdx n="0" f="v">
      <t c="3" si="227">
        <n x="225"/>
        <n x="353"/>
        <n x="181"/>
      </t>
    </mdx>
    <mdx n="0" f="v">
      <t c="3" si="227">
        <n x="225"/>
        <n x="347"/>
        <n x="181"/>
      </t>
    </mdx>
    <mdx n="0" f="v">
      <t c="3" si="227">
        <n x="225"/>
        <n x="589"/>
        <n x="181"/>
      </t>
    </mdx>
    <mdx n="0" f="v">
      <t c="3" si="227">
        <n x="225"/>
        <n x="591"/>
        <n x="181"/>
      </t>
    </mdx>
    <mdx n="0" f="v">
      <t c="3" si="227">
        <n x="225"/>
        <n x="600"/>
        <n x="181"/>
      </t>
    </mdx>
    <mdx n="0" f="v">
      <t c="3" si="227">
        <n x="225"/>
        <n x="340"/>
        <n x="181"/>
      </t>
    </mdx>
    <mdx n="0" f="v">
      <t c="3" si="227">
        <n x="225"/>
        <n x="571"/>
        <n x="181"/>
      </t>
    </mdx>
    <mdx n="0" f="v">
      <t c="3" si="227">
        <n x="225"/>
        <n x="580"/>
        <n x="181"/>
      </t>
    </mdx>
    <mdx n="0" f="v">
      <t c="3" si="227">
        <n x="225"/>
        <n x="581"/>
        <n x="181"/>
      </t>
    </mdx>
    <mdx n="0" f="v">
      <t c="3" si="227">
        <n x="225"/>
        <n x="565"/>
        <n x="181"/>
      </t>
    </mdx>
    <mdx n="0" f="v">
      <t c="3" si="227">
        <n x="225"/>
        <n x="566"/>
        <n x="181"/>
      </t>
    </mdx>
    <mdx n="0" f="v">
      <t c="3" si="227">
        <n x="225"/>
        <n x="567"/>
        <n x="181"/>
      </t>
    </mdx>
    <mdx n="0" f="v">
      <t c="3" si="227">
        <n x="225"/>
        <n x="568"/>
        <n x="181"/>
      </t>
    </mdx>
    <mdx n="0" f="v">
      <t c="3" si="227">
        <n x="225"/>
        <n x="590"/>
        <n x="181"/>
      </t>
    </mdx>
    <mdx n="0" f="v">
      <t c="3" si="227">
        <n x="225"/>
        <n x="592"/>
        <n x="181"/>
      </t>
    </mdx>
    <mdx n="0" f="v">
      <t c="3" si="227">
        <n x="225"/>
        <n x="593"/>
        <n x="181"/>
      </t>
    </mdx>
    <mdx n="0" f="v">
      <t c="3" si="227">
        <n x="225"/>
        <n x="594"/>
        <n x="181"/>
      </t>
    </mdx>
    <mdx n="0" f="v">
      <t c="3" si="227">
        <n x="225"/>
        <n x="595"/>
        <n x="181"/>
      </t>
    </mdx>
    <mdx n="0" f="v">
      <t c="3" si="227">
        <n x="225"/>
        <n x="596"/>
        <n x="181"/>
      </t>
    </mdx>
    <mdx n="0" f="v">
      <t c="3" si="227">
        <n x="225"/>
        <n x="585"/>
        <n x="181"/>
      </t>
    </mdx>
    <mdx n="0" f="v">
      <t c="3" si="227">
        <n x="225"/>
        <n x="601"/>
        <n x="181"/>
      </t>
    </mdx>
    <mdx n="0" f="v">
      <t c="3" si="227">
        <n x="225"/>
        <n x="588"/>
        <n x="181"/>
      </t>
    </mdx>
    <mdx n="0" f="v">
      <t c="3" si="227">
        <n x="225"/>
        <n x="582"/>
        <n x="181"/>
      </t>
    </mdx>
    <mdx n="0" f="v">
      <t c="3" si="227">
        <n x="225"/>
        <n x="584"/>
        <n x="181"/>
      </t>
    </mdx>
    <mdx n="0" f="v">
      <t c="3" si="227">
        <n x="225"/>
        <n x="586"/>
        <n x="181"/>
      </t>
    </mdx>
    <mdx n="0" f="v">
      <t c="3" si="227">
        <n x="225"/>
        <n x="583"/>
        <n x="181"/>
      </t>
    </mdx>
    <mdx n="0" f="v">
      <t c="3" si="227">
        <n x="225"/>
        <n x="555"/>
        <n x="181"/>
      </t>
    </mdx>
    <mdx n="0" f="v">
      <t c="3" si="227">
        <n x="225"/>
        <n x="570"/>
        <n x="181"/>
      </t>
    </mdx>
    <mdx n="0" f="v">
      <t c="3" si="227">
        <n x="225"/>
        <n x="574"/>
        <n x="181"/>
      </t>
    </mdx>
    <mdx n="0" f="v">
      <t c="3" si="227">
        <n x="225"/>
        <n x="599"/>
        <n x="181"/>
      </t>
    </mdx>
    <mdx n="0" f="v">
      <t c="3" si="227">
        <n x="225"/>
        <n x="597"/>
        <n x="181"/>
      </t>
    </mdx>
    <mdx n="0" f="v">
      <t c="3" si="227">
        <n x="225"/>
        <n x="587"/>
        <n x="181"/>
      </t>
    </mdx>
    <mdx n="0" f="v">
      <t c="3" si="227">
        <n x="225"/>
        <n x="617"/>
        <n x="181"/>
      </t>
    </mdx>
    <mdx n="0" f="v">
      <t c="3" si="227">
        <n x="225"/>
        <n x="614"/>
        <n x="181"/>
      </t>
    </mdx>
    <mdx n="0" f="v">
      <t c="3" si="227">
        <n x="225"/>
        <n x="606"/>
        <n x="181"/>
      </t>
    </mdx>
    <mdx n="0" f="v">
      <t c="3" si="227">
        <n x="225"/>
        <n x="598"/>
        <n x="181"/>
      </t>
    </mdx>
    <mdx n="0" f="v">
      <t c="3" si="227">
        <n x="225"/>
        <n x="609"/>
        <n x="181"/>
      </t>
    </mdx>
    <mdx n="0" f="v">
      <t c="3" si="227">
        <n x="225"/>
        <n x="610"/>
        <n x="181"/>
      </t>
    </mdx>
    <mdx n="0" f="v">
      <t c="3" si="227">
        <n x="225"/>
        <n x="611"/>
        <n x="181"/>
      </t>
    </mdx>
    <mdx n="0" f="v">
      <t c="3" si="227">
        <n x="225"/>
        <n x="612"/>
        <n x="181"/>
      </t>
    </mdx>
    <mdx n="0" f="v">
      <t c="3" si="227">
        <n x="225"/>
        <n x="618"/>
        <n x="181"/>
      </t>
    </mdx>
    <mdx n="0" f="v">
      <t c="3" si="227">
        <n x="225"/>
        <n x="619"/>
        <n x="181"/>
      </t>
    </mdx>
    <mdx n="0" f="v">
      <t c="3" si="227">
        <n x="225"/>
        <n x="613"/>
        <n x="181"/>
      </t>
    </mdx>
    <mdx n="0" f="v">
      <t c="3" si="227">
        <n x="225"/>
        <n x="620"/>
        <n x="181"/>
      </t>
    </mdx>
    <mdx n="0" f="v">
      <t c="3" si="227">
        <n x="225"/>
        <n x="635"/>
        <n x="181"/>
      </t>
    </mdx>
    <mdx n="0" f="v">
      <t c="3" si="227">
        <n x="225"/>
        <n x="615"/>
        <n x="181"/>
      </t>
    </mdx>
    <mdx n="0" f="v">
      <t c="3" si="227">
        <n x="225"/>
        <n x="602"/>
        <n x="181"/>
      </t>
    </mdx>
    <mdx n="0" f="v">
      <t c="3" si="227">
        <n x="225"/>
        <n x="603"/>
        <n x="181"/>
      </t>
    </mdx>
    <mdx n="0" f="v">
      <t c="3" si="227">
        <n x="225"/>
        <n x="604"/>
        <n x="181"/>
      </t>
    </mdx>
    <mdx n="0" f="v">
      <t c="3" si="227">
        <n x="225"/>
        <n x="605"/>
        <n x="181"/>
      </t>
    </mdx>
    <mdx n="0" f="v">
      <t c="3" si="227">
        <n x="225"/>
        <n x="616"/>
        <n x="181"/>
      </t>
    </mdx>
    <mdx n="0" f="v">
      <t c="3" si="227">
        <n x="225"/>
        <n x="608"/>
        <n x="181"/>
      </t>
    </mdx>
    <mdx n="0" f="v">
      <t c="3" si="227">
        <n x="225"/>
        <n x="649"/>
        <n x="181"/>
      </t>
    </mdx>
    <mdx n="0" f="v">
      <t c="3" si="227">
        <n x="225"/>
        <n x="625"/>
        <n x="181"/>
      </t>
    </mdx>
    <mdx n="0" f="v">
      <t c="3" si="227">
        <n x="225"/>
        <n x="644"/>
        <n x="181"/>
      </t>
    </mdx>
    <mdx n="0" f="v">
      <t c="3" si="227">
        <n x="225"/>
        <n x="607"/>
        <n x="181"/>
      </t>
    </mdx>
    <mdx n="0" f="v">
      <t c="3" si="227">
        <n x="225"/>
        <n x="636"/>
        <n x="181"/>
      </t>
    </mdx>
    <mdx n="0" f="v">
      <t c="3" si="227">
        <n x="225"/>
        <n x="637"/>
        <n x="181"/>
      </t>
    </mdx>
    <mdx n="0" f="v">
      <t c="3" si="227">
        <n x="225"/>
        <n x="627"/>
        <n x="181"/>
      </t>
    </mdx>
    <mdx n="0" f="v">
      <t c="3" si="227">
        <n x="225"/>
        <n x="632"/>
        <n x="181"/>
      </t>
    </mdx>
    <mdx n="0" f="v">
      <t c="3" si="227">
        <n x="225"/>
        <n x="645"/>
        <n x="181"/>
      </t>
    </mdx>
    <mdx n="0" f="v">
      <t c="3" si="227">
        <n x="225"/>
        <n x="646"/>
        <n x="181"/>
      </t>
    </mdx>
    <mdx n="0" f="v">
      <t c="3" si="227">
        <n x="225"/>
        <n x="648"/>
        <n x="181"/>
      </t>
    </mdx>
    <mdx n="0" f="v">
      <t c="3" si="227">
        <n x="225"/>
        <n x="628"/>
        <n x="181"/>
      </t>
    </mdx>
    <mdx n="0" f="v">
      <t c="3" si="227">
        <n x="225"/>
        <n x="641"/>
        <n x="181"/>
      </t>
    </mdx>
    <mdx n="0" f="v">
      <t c="3" si="227">
        <n x="225"/>
        <n x="630"/>
        <n x="181"/>
      </t>
    </mdx>
    <mdx n="0" f="v">
      <t c="3" si="227">
        <n x="225"/>
        <n x="639"/>
        <n x="181"/>
      </t>
    </mdx>
    <mdx n="0" f="v">
      <t c="3" si="227">
        <n x="225"/>
        <n x="650"/>
        <n x="181"/>
      </t>
    </mdx>
    <mdx n="0" f="v">
      <t c="3" si="227">
        <n x="225"/>
        <n x="621"/>
        <n x="181"/>
      </t>
    </mdx>
    <mdx n="0" f="v">
      <t c="3" si="227">
        <n x="225"/>
        <n x="622"/>
        <n x="181"/>
      </t>
    </mdx>
    <mdx n="0" f="v">
      <t c="3" si="227">
        <n x="225"/>
        <n x="623"/>
        <n x="181"/>
      </t>
    </mdx>
    <mdx n="0" f="v">
      <t c="3" si="227">
        <n x="225"/>
        <n x="624"/>
        <n x="181"/>
      </t>
    </mdx>
    <mdx n="0" f="v">
      <t c="3" si="227">
        <n x="225"/>
        <n x="643"/>
        <n x="181"/>
      </t>
    </mdx>
    <mdx n="0" f="v">
      <t c="3" si="227">
        <n x="225"/>
        <n x="633"/>
        <n x="181"/>
      </t>
    </mdx>
    <mdx n="0" f="v">
      <t c="3" si="227">
        <n x="225"/>
        <n x="647"/>
        <n x="181"/>
      </t>
    </mdx>
    <mdx n="0" f="v">
      <t c="3" si="227">
        <n x="225"/>
        <n x="640"/>
        <n x="181"/>
      </t>
    </mdx>
    <mdx n="0" f="v">
      <t c="3" si="227">
        <n x="225"/>
        <n x="651"/>
        <n x="181"/>
      </t>
    </mdx>
    <mdx n="0" f="v">
      <t c="3" si="227">
        <n x="225"/>
        <n x="652"/>
        <n x="181"/>
      </t>
    </mdx>
    <mdx n="0" f="v">
      <t c="3" si="227">
        <n x="225"/>
        <n x="653"/>
        <n x="181"/>
      </t>
    </mdx>
    <mdx n="0" f="v">
      <t c="3" si="227">
        <n x="225"/>
        <n x="654"/>
        <n x="181"/>
      </t>
    </mdx>
    <mdx n="0" f="v">
      <t c="3" si="227">
        <n x="225"/>
        <n x="642"/>
        <n x="181"/>
      </t>
    </mdx>
    <mdx n="0" f="v">
      <t c="3" si="227">
        <n x="225"/>
        <n x="629"/>
        <n x="181"/>
      </t>
    </mdx>
    <mdx n="0" f="v">
      <t c="3" si="227">
        <n x="225"/>
        <n x="626"/>
        <n x="181"/>
      </t>
    </mdx>
    <mdx n="0" f="v">
      <t c="3" si="227">
        <n x="225"/>
        <n x="631"/>
        <n x="181"/>
      </t>
    </mdx>
    <mdx n="0" f="v">
      <t c="3" si="227">
        <n x="225"/>
        <n x="634"/>
        <n x="181"/>
      </t>
    </mdx>
    <mdx n="0" f="v">
      <t c="3" si="227">
        <n x="225"/>
        <n x="638"/>
        <n x="181"/>
      </t>
    </mdx>
    <mdx n="0" f="v">
      <t c="3" si="227">
        <n x="225"/>
        <n x="655"/>
        <n x="181"/>
      </t>
    </mdx>
    <mdx n="0" f="v">
      <t c="3" si="227">
        <n x="225"/>
        <n x="312"/>
        <n x="12"/>
      </t>
    </mdx>
    <mdx n="0" f="v">
      <t c="3" si="227">
        <n x="225"/>
        <n x="334"/>
        <n x="12"/>
      </t>
    </mdx>
    <mdx n="0" f="v">
      <t c="3" si="227">
        <n x="225"/>
        <n x="303"/>
        <n x="12"/>
      </t>
    </mdx>
    <mdx n="0" f="v">
      <t c="3" si="227">
        <n x="225"/>
        <n x="308"/>
        <n x="12"/>
      </t>
    </mdx>
    <mdx n="0" f="v">
      <t c="3" si="227">
        <n x="225"/>
        <n x="291"/>
        <n x="12"/>
      </t>
    </mdx>
    <mdx n="0" f="v">
      <t c="3" si="227">
        <n x="225"/>
        <n x="552"/>
        <n x="12"/>
      </t>
    </mdx>
    <mdx n="0" f="v">
      <t c="3" si="227">
        <n x="225"/>
        <n x="563"/>
        <n x="12"/>
      </t>
    </mdx>
    <mdx n="0" f="v">
      <t c="3" si="227">
        <n x="225"/>
        <n x="586"/>
        <n x="12"/>
      </t>
    </mdx>
    <mdx n="0" f="v">
      <t c="3" si="227">
        <n x="225"/>
        <n x="295"/>
        <n x="12"/>
      </t>
    </mdx>
    <mdx n="0" f="v">
      <t c="3" si="227">
        <n x="225"/>
        <n x="354"/>
        <n x="12"/>
      </t>
    </mdx>
    <mdx n="0" f="v">
      <t c="3" si="227">
        <n x="225"/>
        <n x="557"/>
        <n x="12"/>
      </t>
    </mdx>
    <mdx n="0" f="v">
      <t c="3" si="227">
        <n x="225"/>
        <n x="551"/>
        <n x="12"/>
      </t>
    </mdx>
    <mdx n="0" f="v">
      <t c="3" si="227">
        <n x="225"/>
        <n x="333"/>
        <n x="12"/>
      </t>
    </mdx>
    <mdx n="0" f="v">
      <t c="3" si="227">
        <n x="225"/>
        <n x="550"/>
        <n x="12"/>
      </t>
    </mdx>
    <mdx n="0" f="v">
      <t c="3" si="227">
        <n x="225"/>
        <n x="549"/>
        <n x="12"/>
      </t>
    </mdx>
    <mdx n="0" f="v">
      <t c="3" si="227">
        <n x="225"/>
        <n x="558"/>
        <n x="12"/>
      </t>
    </mdx>
    <mdx n="0" f="v">
      <t c="3" si="227">
        <n x="225"/>
        <n x="559"/>
        <n x="12"/>
      </t>
    </mdx>
    <mdx n="0" f="v">
      <t c="3" si="227">
        <n x="225"/>
        <n x="560"/>
        <n x="12"/>
      </t>
    </mdx>
    <mdx n="0" f="v">
      <t c="3" si="227">
        <n x="225"/>
        <n x="561"/>
        <n x="12"/>
      </t>
    </mdx>
    <mdx n="0" f="v">
      <t c="3" si="227">
        <n x="225"/>
        <n x="562"/>
        <n x="12"/>
      </t>
    </mdx>
    <mdx n="0" f="v">
      <t c="3" si="227">
        <n x="225"/>
        <n x="341"/>
        <n x="12"/>
      </t>
    </mdx>
    <mdx n="0" f="v">
      <t c="3" si="227">
        <n x="225"/>
        <n x="300"/>
        <n x="12"/>
      </t>
    </mdx>
    <mdx n="0" f="v">
      <t c="3" si="227">
        <n x="225"/>
        <n x="296"/>
        <n x="12"/>
      </t>
    </mdx>
    <mdx n="0" f="v">
      <t c="3" si="227">
        <n x="225"/>
        <n x="575"/>
        <n x="12"/>
      </t>
    </mdx>
    <mdx n="0" f="v">
      <t c="3" si="227">
        <n x="225"/>
        <n x="556"/>
        <n x="12"/>
      </t>
    </mdx>
    <mdx n="0" f="v">
      <t c="3" si="227">
        <n x="225"/>
        <n x="298"/>
        <n x="12"/>
      </t>
    </mdx>
    <mdx n="0" f="v">
      <t c="3" si="227">
        <n x="225"/>
        <n x="564"/>
        <n x="12"/>
      </t>
    </mdx>
    <mdx n="0" f="v">
      <t c="3" si="227">
        <n x="225"/>
        <n x="572"/>
        <n x="12"/>
      </t>
    </mdx>
    <mdx n="0" f="v">
      <t c="3" si="227">
        <n x="225"/>
        <n x="573"/>
        <n x="12"/>
      </t>
    </mdx>
    <mdx n="0" f="v">
      <t c="3" si="227">
        <n x="225"/>
        <n x="576"/>
        <n x="12"/>
      </t>
    </mdx>
    <mdx n="0" f="v">
      <t c="3" si="227">
        <n x="225"/>
        <n x="577"/>
        <n x="12"/>
      </t>
    </mdx>
    <mdx n="0" f="v">
      <t c="3" si="227">
        <n x="225"/>
        <n x="578"/>
        <n x="12"/>
      </t>
    </mdx>
    <mdx n="0" f="v">
      <t c="3" si="227">
        <n x="225"/>
        <n x="579"/>
        <n x="12"/>
      </t>
    </mdx>
    <mdx n="0" f="v">
      <t c="3" si="227">
        <n x="225"/>
        <n x="353"/>
        <n x="12"/>
      </t>
    </mdx>
    <mdx n="0" f="v">
      <t c="3" si="227">
        <n x="225"/>
        <n x="347"/>
        <n x="12"/>
      </t>
    </mdx>
    <mdx n="0" f="v">
      <t c="3" si="227">
        <n x="225"/>
        <n x="569"/>
        <n x="12"/>
      </t>
    </mdx>
    <mdx n="0" f="v">
      <t c="3" si="227">
        <n x="225"/>
        <n x="589"/>
        <n x="12"/>
      </t>
    </mdx>
    <mdx n="0" f="v">
      <t c="3" si="227">
        <n x="225"/>
        <n x="591"/>
        <n x="12"/>
      </t>
    </mdx>
    <mdx n="0" f="v">
      <t c="3" si="227">
        <n x="225"/>
        <n x="580"/>
        <n x="12"/>
      </t>
    </mdx>
    <mdx n="0" f="v">
      <t c="3" si="227">
        <n x="225"/>
        <n x="581"/>
        <n x="12"/>
      </t>
    </mdx>
    <mdx n="0" f="v">
      <t c="3" si="227">
        <n x="225"/>
        <n x="565"/>
        <n x="12"/>
      </t>
    </mdx>
    <mdx n="0" f="v">
      <t c="3" si="227">
        <n x="225"/>
        <n x="566"/>
        <n x="12"/>
      </t>
    </mdx>
    <mdx n="0" f="v">
      <t c="3" si="227">
        <n x="225"/>
        <n x="567"/>
        <n x="12"/>
      </t>
    </mdx>
    <mdx n="0" f="v">
      <t c="3" si="227">
        <n x="225"/>
        <n x="568"/>
        <n x="12"/>
      </t>
    </mdx>
    <mdx n="0" f="v">
      <t c="3" si="227">
        <n x="225"/>
        <n x="340"/>
        <n x="12"/>
      </t>
    </mdx>
    <mdx n="0" f="v">
      <t c="3" si="227">
        <n x="225"/>
        <n x="571"/>
        <n x="12"/>
      </t>
    </mdx>
    <mdx n="0" f="v">
      <t c="3" si="227">
        <n x="225"/>
        <n x="590"/>
        <n x="12"/>
      </t>
    </mdx>
    <mdx n="0" f="v">
      <t c="3" si="227">
        <n x="225"/>
        <n x="599"/>
        <n x="12"/>
      </t>
    </mdx>
    <mdx n="0" f="v">
      <t c="3" si="227">
        <n x="225"/>
        <n x="592"/>
        <n x="12"/>
      </t>
    </mdx>
    <mdx n="0" f="v">
      <t c="3" si="227">
        <n x="225"/>
        <n x="593"/>
        <n x="12"/>
      </t>
    </mdx>
    <mdx n="0" f="v">
      <t c="3" si="227">
        <n x="225"/>
        <n x="594"/>
        <n x="12"/>
      </t>
    </mdx>
    <mdx n="0" f="v">
      <t c="3" si="227">
        <n x="225"/>
        <n x="595"/>
        <n x="12"/>
      </t>
    </mdx>
    <mdx n="0" f="v">
      <t c="3" si="227">
        <n x="225"/>
        <n x="596"/>
        <n x="12"/>
      </t>
    </mdx>
    <mdx n="0" f="v">
      <t c="3" si="227">
        <n x="225"/>
        <n x="585"/>
        <n x="12"/>
      </t>
    </mdx>
    <mdx n="0" f="v">
      <t c="3" si="227">
        <n x="225"/>
        <n x="597"/>
        <n x="12"/>
      </t>
    </mdx>
    <mdx n="0" f="v">
      <t c="3" si="227">
        <n x="225"/>
        <n x="616"/>
        <n x="12"/>
      </t>
    </mdx>
    <mdx n="0" f="v">
      <t c="3" si="227">
        <n x="225"/>
        <n x="588"/>
        <n x="12"/>
      </t>
    </mdx>
    <mdx n="0" f="v">
      <t c="3" si="227">
        <n x="225"/>
        <n x="600"/>
        <n x="12"/>
      </t>
    </mdx>
    <mdx n="0" f="v">
      <t c="3" si="227">
        <n x="225"/>
        <n x="635"/>
        <n x="12"/>
      </t>
    </mdx>
    <mdx n="0" f="v">
      <t c="3" si="227">
        <n x="225"/>
        <n x="583"/>
        <n x="12"/>
      </t>
    </mdx>
    <mdx n="0" f="v">
      <t c="3" si="227">
        <n x="225"/>
        <n x="555"/>
        <n x="12"/>
      </t>
    </mdx>
    <mdx n="0" f="v">
      <t c="3" si="227">
        <n x="225"/>
        <n x="570"/>
        <n x="12"/>
      </t>
    </mdx>
    <mdx n="0" f="v">
      <t c="3" si="227">
        <n x="225"/>
        <n x="574"/>
        <n x="12"/>
      </t>
    </mdx>
    <mdx n="0" f="v">
      <t c="3" si="227">
        <n x="225"/>
        <n x="601"/>
        <n x="12"/>
      </t>
    </mdx>
    <mdx n="0" f="v">
      <t c="3" si="227">
        <n x="225"/>
        <n x="587"/>
        <n x="12"/>
      </t>
    </mdx>
    <mdx n="0" f="v">
      <t c="3" si="227">
        <n x="225"/>
        <n x="582"/>
        <n x="12"/>
      </t>
    </mdx>
    <mdx n="0" f="v">
      <t c="3" si="227">
        <n x="225"/>
        <n x="584"/>
        <n x="12"/>
      </t>
    </mdx>
    <mdx n="0" f="v">
      <t c="3" si="227">
        <n x="225"/>
        <n x="598"/>
        <n x="12"/>
      </t>
    </mdx>
    <mdx n="0" f="v">
      <t c="3" si="227">
        <n x="225"/>
        <n x="609"/>
        <n x="12"/>
      </t>
    </mdx>
    <mdx n="0" f="v">
      <t c="3" si="227">
        <n x="225"/>
        <n x="610"/>
        <n x="12"/>
      </t>
    </mdx>
    <mdx n="0" f="v">
      <t c="3" si="227">
        <n x="225"/>
        <n x="611"/>
        <n x="12"/>
      </t>
    </mdx>
    <mdx n="0" f="v">
      <t c="3" si="227">
        <n x="225"/>
        <n x="612"/>
        <n x="12"/>
      </t>
    </mdx>
    <mdx n="0" f="v">
      <t c="3" si="227">
        <n x="225"/>
        <n x="620"/>
        <n x="12"/>
      </t>
    </mdx>
    <mdx n="0" f="v">
      <t c="3" si="227">
        <n x="225"/>
        <n x="617"/>
        <n x="12"/>
      </t>
    </mdx>
    <mdx n="0" f="v">
      <t c="3" si="227">
        <n x="225"/>
        <n x="618"/>
        <n x="12"/>
      </t>
    </mdx>
    <mdx n="0" f="v">
      <t c="3" si="227">
        <n x="225"/>
        <n x="608"/>
        <n x="12"/>
      </t>
    </mdx>
    <mdx n="0" f="v">
      <t c="3" si="227">
        <n x="225"/>
        <n x="647"/>
        <n x="12"/>
      </t>
    </mdx>
    <mdx n="0" f="v">
      <t c="3" si="227">
        <n x="225"/>
        <n x="619"/>
        <n x="12"/>
      </t>
    </mdx>
    <mdx n="0" f="v">
      <t c="3" si="227">
        <n x="225"/>
        <n x="643"/>
        <n x="12"/>
      </t>
    </mdx>
    <mdx n="0" f="v">
      <t c="3" si="227">
        <n x="225"/>
        <n x="602"/>
        <n x="12"/>
      </t>
    </mdx>
    <mdx n="0" f="v">
      <t c="3" si="227">
        <n x="225"/>
        <n x="603"/>
        <n x="12"/>
      </t>
    </mdx>
    <mdx n="0" f="v">
      <t c="3" si="227">
        <n x="225"/>
        <n x="604"/>
        <n x="12"/>
      </t>
    </mdx>
    <mdx n="0" f="v">
      <t c="3" si="227">
        <n x="225"/>
        <n x="605"/>
        <n x="12"/>
      </t>
    </mdx>
    <mdx n="0" f="v">
      <t c="3" si="227">
        <n x="225"/>
        <n x="613"/>
        <n x="12"/>
      </t>
    </mdx>
    <mdx n="0" f="v">
      <t c="3" si="227">
        <n x="225"/>
        <n x="628"/>
        <n x="12"/>
      </t>
    </mdx>
    <mdx n="0" f="v">
      <t c="3" si="227">
        <n x="225"/>
        <n x="615"/>
        <n x="12"/>
      </t>
    </mdx>
    <mdx n="0" f="v">
      <t c="3" si="227">
        <n x="225"/>
        <n x="614"/>
        <n x="12"/>
      </t>
    </mdx>
    <mdx n="0" f="v">
      <t c="3" si="227">
        <n x="225"/>
        <n x="640"/>
        <n x="12"/>
      </t>
    </mdx>
    <mdx n="0" f="v">
      <t c="3" si="227">
        <n x="225"/>
        <n x="650"/>
        <n x="12"/>
      </t>
    </mdx>
    <mdx n="0" f="v">
      <t c="3" si="227">
        <n x="225"/>
        <n x="636"/>
        <n x="12"/>
      </t>
    </mdx>
    <mdx n="0" f="v">
      <t c="3" si="227">
        <n x="225"/>
        <n x="637"/>
        <n x="12"/>
      </t>
    </mdx>
    <mdx n="0" f="v">
      <t c="3" si="227">
        <n x="225"/>
        <n x="606"/>
        <n x="12"/>
      </t>
    </mdx>
    <mdx n="0" f="v">
      <t c="3" si="227">
        <n x="225"/>
        <n x="633"/>
        <n x="12"/>
      </t>
    </mdx>
    <mdx n="0" f="v">
      <t c="3" si="227">
        <n x="225"/>
        <n x="641"/>
        <n x="12"/>
      </t>
    </mdx>
    <mdx n="0" f="v">
      <t c="3" si="227">
        <n x="225"/>
        <n x="649"/>
        <n x="12"/>
      </t>
    </mdx>
    <mdx n="0" f="v">
      <t c="3" si="227">
        <n x="225"/>
        <n x="625"/>
        <n x="12"/>
      </t>
    </mdx>
    <mdx n="0" f="v">
      <t c="3" si="227">
        <n x="225"/>
        <n x="646"/>
        <n x="12"/>
      </t>
    </mdx>
    <mdx n="0" f="v">
      <t c="3" si="227">
        <n x="225"/>
        <n x="607"/>
        <n x="12"/>
      </t>
    </mdx>
    <mdx n="0" f="v">
      <t c="3" si="227">
        <n x="225"/>
        <n x="627"/>
        <n x="12"/>
      </t>
    </mdx>
    <mdx n="0" f="v">
      <t c="3" si="227">
        <n x="225"/>
        <n x="632"/>
        <n x="12"/>
      </t>
    </mdx>
    <mdx n="0" f="v">
      <t c="3" si="227">
        <n x="225"/>
        <n x="644"/>
        <n x="12"/>
      </t>
    </mdx>
    <mdx n="0" f="v">
      <t c="3" si="227">
        <n x="225"/>
        <n x="648"/>
        <n x="12"/>
      </t>
    </mdx>
    <mdx n="0" f="v">
      <t c="3" si="227">
        <n x="225"/>
        <n x="621"/>
        <n x="12"/>
      </t>
    </mdx>
    <mdx n="0" f="v">
      <t c="3" si="227">
        <n x="225"/>
        <n x="622"/>
        <n x="12"/>
      </t>
    </mdx>
    <mdx n="0" f="v">
      <t c="3" si="227">
        <n x="225"/>
        <n x="623"/>
        <n x="12"/>
      </t>
    </mdx>
    <mdx n="0" f="v">
      <t c="3" si="227">
        <n x="225"/>
        <n x="624"/>
        <n x="12"/>
      </t>
    </mdx>
    <mdx n="0" f="v">
      <t c="3" si="227">
        <n x="225"/>
        <n x="630"/>
        <n x="12"/>
      </t>
    </mdx>
    <mdx n="0" f="v">
      <t c="3" si="227">
        <n x="225"/>
        <n x="642"/>
        <n x="12"/>
      </t>
    </mdx>
    <mdx n="0" f="v">
      <t c="3" si="227">
        <n x="225"/>
        <n x="639"/>
        <n x="12"/>
      </t>
    </mdx>
    <mdx n="0" f="v">
      <t c="3" si="227">
        <n x="225"/>
        <n x="645"/>
        <n x="12"/>
      </t>
    </mdx>
    <mdx n="0" f="v">
      <t c="3" si="227">
        <n x="225"/>
        <n x="651"/>
        <n x="12"/>
      </t>
    </mdx>
    <mdx n="0" f="v">
      <t c="3" si="227">
        <n x="225"/>
        <n x="652"/>
        <n x="12"/>
      </t>
    </mdx>
    <mdx n="0" f="v">
      <t c="3" si="227">
        <n x="225"/>
        <n x="653"/>
        <n x="12"/>
      </t>
    </mdx>
    <mdx n="0" f="v">
      <t c="3" si="227">
        <n x="225"/>
        <n x="654"/>
        <n x="12"/>
      </t>
    </mdx>
    <mdx n="0" f="v">
      <t c="3" si="227">
        <n x="225"/>
        <n x="629"/>
        <n x="12"/>
      </t>
    </mdx>
    <mdx n="0" f="v">
      <t c="3" si="227">
        <n x="225"/>
        <n x="626"/>
        <n x="12"/>
      </t>
    </mdx>
    <mdx n="0" f="v">
      <t c="3" si="227">
        <n x="225"/>
        <n x="631"/>
        <n x="12"/>
      </t>
    </mdx>
    <mdx n="0" f="v">
      <t c="3" si="227">
        <n x="225"/>
        <n x="634"/>
        <n x="12"/>
      </t>
    </mdx>
    <mdx n="0" f="v">
      <t c="3" si="227">
        <n x="225"/>
        <n x="638"/>
        <n x="12"/>
      </t>
    </mdx>
    <mdx n="0" f="v">
      <t c="3" si="227">
        <n x="225"/>
        <n x="655"/>
        <n x="12"/>
      </t>
    </mdx>
    <mdx n="0" f="v">
      <t c="3" si="227">
        <n x="225"/>
        <n x="321"/>
        <n x="192"/>
      </t>
    </mdx>
    <mdx n="0" f="v">
      <t c="3" si="227">
        <n x="225"/>
        <n x="324"/>
        <n x="192"/>
      </t>
    </mdx>
    <mdx n="0" f="v">
      <t c="3" si="227">
        <n x="225"/>
        <n x="291"/>
        <n x="192"/>
      </t>
    </mdx>
    <mdx n="0" f="v">
      <t c="3" si="227">
        <n x="225"/>
        <n x="298"/>
        <n x="192"/>
      </t>
    </mdx>
    <mdx n="0" f="v">
      <t c="3" si="227">
        <n x="225"/>
        <n x="286"/>
        <n x="192"/>
      </t>
    </mdx>
    <mdx n="0" f="v">
      <t c="3" si="227">
        <n x="225"/>
        <n x="315"/>
        <n x="192"/>
      </t>
    </mdx>
    <mdx n="0" f="v">
      <t c="3" si="227">
        <n x="225"/>
        <n x="306"/>
        <n x="192"/>
      </t>
    </mdx>
    <mdx n="0" f="v">
      <t c="3" si="227">
        <n x="225"/>
        <n x="335"/>
        <n x="192"/>
      </t>
    </mdx>
    <mdx n="0" f="v">
      <t c="3" si="227">
        <n x="225"/>
        <n x="552"/>
        <n x="192"/>
      </t>
    </mdx>
    <mdx n="0" f="v">
      <t c="3" si="227">
        <n x="225"/>
        <n x="575"/>
        <n x="192"/>
      </t>
    </mdx>
    <mdx n="0" f="v">
      <t c="3" si="227">
        <n x="225"/>
        <n x="564"/>
        <n x="192"/>
      </t>
    </mdx>
    <mdx n="0" f="v">
      <t c="3" si="227">
        <n x="225"/>
        <n x="557"/>
        <n x="192"/>
      </t>
    </mdx>
    <mdx n="0" f="v">
      <t c="3" si="227">
        <n x="225"/>
        <n x="333"/>
        <n x="192"/>
      </t>
    </mdx>
    <mdx n="0" f="v">
      <t c="3" si="227">
        <n x="225"/>
        <n x="550"/>
        <n x="192"/>
      </t>
    </mdx>
    <mdx n="0" f="v">
      <t c="3" si="227">
        <n x="225"/>
        <n x="558"/>
        <n x="192"/>
      </t>
    </mdx>
    <mdx n="0" f="v">
      <t c="3" si="227">
        <n x="225"/>
        <n x="559"/>
        <n x="192"/>
      </t>
    </mdx>
    <mdx n="0" f="v">
      <t c="3" si="227">
        <n x="225"/>
        <n x="560"/>
        <n x="192"/>
      </t>
    </mdx>
    <mdx n="0" f="v">
      <t c="3" si="227">
        <n x="225"/>
        <n x="561"/>
        <n x="192"/>
      </t>
    </mdx>
    <mdx n="0" f="v">
      <t c="3" si="227">
        <n x="225"/>
        <n x="562"/>
        <n x="192"/>
      </t>
    </mdx>
    <mdx n="0" f="v">
      <t c="3" si="227">
        <n x="225"/>
        <n x="341"/>
        <n x="192"/>
      </t>
    </mdx>
    <mdx n="0" f="v">
      <t c="3" si="227">
        <n x="225"/>
        <n x="571"/>
        <n x="192"/>
      </t>
    </mdx>
    <mdx n="0" f="v">
      <t c="3" si="227">
        <n x="225"/>
        <n x="295"/>
        <n x="192"/>
      </t>
    </mdx>
    <mdx n="0" f="v">
      <t c="3" si="227">
        <n x="225"/>
        <n x="300"/>
        <n x="192"/>
      </t>
    </mdx>
    <mdx n="0" f="v">
      <t c="3" si="227">
        <n x="225"/>
        <n x="563"/>
        <n x="192"/>
      </t>
    </mdx>
    <mdx n="0" f="v">
      <t c="3" si="227">
        <n x="225"/>
        <n x="556"/>
        <n x="192"/>
      </t>
    </mdx>
    <mdx n="0" f="v">
      <t c="3" si="227">
        <n x="225"/>
        <n x="296"/>
        <n x="192"/>
      </t>
    </mdx>
    <mdx n="0" f="v">
      <t c="3" si="227">
        <n x="225"/>
        <n x="354"/>
        <n x="192"/>
      </t>
    </mdx>
    <mdx n="0" f="v">
      <t c="3" si="227">
        <n x="225"/>
        <n x="580"/>
        <n x="192"/>
      </t>
    </mdx>
    <mdx n="0" f="v">
      <t c="3" si="227">
        <n x="225"/>
        <n x="581"/>
        <n x="192"/>
      </t>
    </mdx>
    <mdx n="0" f="v">
      <t c="3" si="227">
        <n x="225"/>
        <n x="576"/>
        <n x="192"/>
      </t>
    </mdx>
    <mdx n="0" f="v">
      <t c="3" si="227">
        <n x="225"/>
        <n x="577"/>
        <n x="192"/>
      </t>
    </mdx>
    <mdx n="0" f="v">
      <t c="3" si="227">
        <n x="225"/>
        <n x="578"/>
        <n x="192"/>
      </t>
    </mdx>
    <mdx n="0" f="v">
      <t c="3" si="227">
        <n x="225"/>
        <n x="579"/>
        <n x="192"/>
      </t>
    </mdx>
    <mdx n="0" f="v">
      <t c="3" si="227">
        <n x="225"/>
        <n x="353"/>
        <n x="192"/>
      </t>
    </mdx>
    <mdx n="0" f="v">
      <t c="3" si="227">
        <n x="225"/>
        <n x="347"/>
        <n x="192"/>
      </t>
    </mdx>
    <mdx n="0" f="v">
      <t c="3" si="227">
        <n x="225"/>
        <n x="569"/>
        <n x="192"/>
      </t>
    </mdx>
    <mdx n="0" f="v">
      <t c="3" si="227">
        <n x="225"/>
        <n x="590"/>
        <n x="192"/>
      </t>
    </mdx>
    <mdx n="0" f="v">
      <t c="3" si="227">
        <n x="225"/>
        <n x="572"/>
        <n x="192"/>
      </t>
    </mdx>
    <mdx n="0" f="v">
      <t c="3" si="227">
        <n x="225"/>
        <n x="573"/>
        <n x="192"/>
      </t>
    </mdx>
    <mdx n="0" f="v">
      <t c="3" si="227">
        <n x="225"/>
        <n x="565"/>
        <n x="192"/>
      </t>
    </mdx>
    <mdx n="0" f="v">
      <t c="3" si="227">
        <n x="225"/>
        <n x="566"/>
        <n x="192"/>
      </t>
    </mdx>
    <mdx n="0" f="v">
      <t c="3" si="227">
        <n x="225"/>
        <n x="567"/>
        <n x="192"/>
      </t>
    </mdx>
    <mdx n="0" f="v">
      <t c="3" si="227">
        <n x="225"/>
        <n x="568"/>
        <n x="192"/>
      </t>
    </mdx>
    <mdx n="0" f="v">
      <t c="3" si="227">
        <n x="225"/>
        <n x="582"/>
        <n x="192"/>
      </t>
    </mdx>
    <mdx n="0" f="v">
      <t c="3" si="227">
        <n x="225"/>
        <n x="587"/>
        <n x="192"/>
      </t>
    </mdx>
    <mdx n="0" f="v">
      <t c="3" si="227">
        <n x="225"/>
        <n x="340"/>
        <n x="192"/>
      </t>
    </mdx>
    <mdx n="0" f="v">
      <t c="3" si="227">
        <n x="225"/>
        <n x="589"/>
        <n x="192"/>
      </t>
    </mdx>
    <mdx n="0" f="v">
      <t c="3" si="227">
        <n x="225"/>
        <n x="591"/>
        <n x="192"/>
      </t>
    </mdx>
    <mdx n="0" f="v">
      <t c="3" si="227">
        <n x="225"/>
        <n x="592"/>
        <n x="192"/>
      </t>
    </mdx>
    <mdx n="0" f="v">
      <t c="3" si="227">
        <n x="225"/>
        <n x="593"/>
        <n x="192"/>
      </t>
    </mdx>
    <mdx n="0" f="v">
      <t c="3" si="227">
        <n x="225"/>
        <n x="594"/>
        <n x="192"/>
      </t>
    </mdx>
    <mdx n="0" f="v">
      <t c="3" si="227">
        <n x="225"/>
        <n x="595"/>
        <n x="192"/>
      </t>
    </mdx>
    <mdx n="0" f="v">
      <t c="3" si="227">
        <n x="225"/>
        <n x="596"/>
        <n x="192"/>
      </t>
    </mdx>
    <mdx n="0" f="v">
      <t c="3" si="227">
        <n x="225"/>
        <n x="599"/>
        <n x="192"/>
      </t>
    </mdx>
    <mdx n="0" f="v">
      <t c="3" si="227">
        <n x="225"/>
        <n x="584"/>
        <n x="192"/>
      </t>
    </mdx>
    <mdx n="0" f="v">
      <t c="3" si="227">
        <n x="225"/>
        <n x="615"/>
        <n x="192"/>
      </t>
    </mdx>
    <mdx n="0" f="v">
      <t c="3" si="227">
        <n x="225"/>
        <n x="586"/>
        <n x="192"/>
      </t>
    </mdx>
    <mdx n="0" f="v">
      <t c="3" si="227">
        <n x="225"/>
        <n x="585"/>
        <n x="192"/>
      </t>
    </mdx>
    <mdx n="0" f="v">
      <t c="3" si="227">
        <n x="225"/>
        <n x="583"/>
        <n x="192"/>
      </t>
    </mdx>
    <mdx n="0" f="v">
      <t c="3" si="227">
        <n x="225"/>
        <n x="555"/>
        <n x="192"/>
      </t>
    </mdx>
    <mdx n="0" f="v">
      <t c="3" si="227">
        <n x="225"/>
        <n x="570"/>
        <n x="192"/>
      </t>
    </mdx>
    <mdx n="0" f="v">
      <t c="3" si="227">
        <n x="225"/>
        <n x="574"/>
        <n x="192"/>
      </t>
    </mdx>
    <mdx n="0" f="v">
      <t c="3" si="227">
        <n x="225"/>
        <n x="588"/>
        <n x="192"/>
      </t>
    </mdx>
    <mdx n="0" f="v">
      <t c="3" si="227">
        <n x="225"/>
        <n x="597"/>
        <n x="192"/>
      </t>
    </mdx>
    <mdx n="0" f="v">
      <t c="3" si="227">
        <n x="225"/>
        <n x="600"/>
        <n x="192"/>
      </t>
    </mdx>
    <mdx n="0" f="v">
      <t c="3" si="227">
        <n x="225"/>
        <n x="601"/>
        <n x="192"/>
      </t>
    </mdx>
    <mdx n="0" f="v">
      <t c="3" si="227">
        <n x="225"/>
        <n x="616"/>
        <n x="192"/>
      </t>
    </mdx>
    <mdx n="0" f="v">
      <t c="3" si="227">
        <n x="225"/>
        <n x="607"/>
        <n x="192"/>
      </t>
    </mdx>
    <mdx n="0" f="v">
      <t c="3" si="227">
        <n x="225"/>
        <n x="598"/>
        <n x="192"/>
      </t>
    </mdx>
    <mdx n="0" f="v">
      <t c="3" si="227">
        <n x="225"/>
        <n x="609"/>
        <n x="192"/>
      </t>
    </mdx>
    <mdx n="0" f="v">
      <t c="3" si="227">
        <n x="225"/>
        <n x="610"/>
        <n x="192"/>
      </t>
    </mdx>
    <mdx n="0" f="v">
      <t c="3" si="227">
        <n x="225"/>
        <n x="611"/>
        <n x="192"/>
      </t>
    </mdx>
    <mdx n="0" f="v">
      <t c="3" si="227">
        <n x="225"/>
        <n x="612"/>
        <n x="192"/>
      </t>
    </mdx>
    <mdx n="0" f="v">
      <t c="3" si="227">
        <n x="225"/>
        <n x="614"/>
        <n x="192"/>
      </t>
    </mdx>
    <mdx n="0" f="v">
      <t c="3" si="227">
        <n x="225"/>
        <n x="639"/>
        <n x="192"/>
      </t>
    </mdx>
    <mdx n="0" f="v">
      <t c="3" si="227">
        <n x="225"/>
        <n x="617"/>
        <n x="192"/>
      </t>
    </mdx>
    <mdx n="0" f="v">
      <t c="3" si="227">
        <n x="225"/>
        <n x="618"/>
        <n x="192"/>
      </t>
    </mdx>
    <mdx n="0" f="v">
      <t c="3" si="227">
        <n x="225"/>
        <n x="620"/>
        <n x="192"/>
      </t>
    </mdx>
    <mdx n="0" f="v">
      <t c="3" si="227">
        <n x="225"/>
        <n x="602"/>
        <n x="192"/>
      </t>
    </mdx>
    <mdx n="0" f="v">
      <t c="3" si="227">
        <n x="225"/>
        <n x="603"/>
        <n x="192"/>
      </t>
    </mdx>
    <mdx n="0" f="v">
      <t c="3" si="227">
        <n x="225"/>
        <n x="604"/>
        <n x="192"/>
      </t>
    </mdx>
    <mdx n="0" f="v">
      <t c="3" si="227">
        <n x="225"/>
        <n x="605"/>
        <n x="192"/>
      </t>
    </mdx>
    <mdx n="0" f="v">
      <t c="3" si="227">
        <n x="225"/>
        <n x="619"/>
        <n x="192"/>
      </t>
    </mdx>
    <mdx n="0" f="v">
      <t c="3" si="227">
        <n x="225"/>
        <n x="635"/>
        <n x="192"/>
      </t>
    </mdx>
    <mdx n="0" f="v">
      <t c="3" si="227">
        <n x="225"/>
        <n x="613"/>
        <n x="192"/>
      </t>
    </mdx>
    <mdx n="0" f="v">
      <t c="3" si="227">
        <n x="225"/>
        <n x="608"/>
        <n x="192"/>
      </t>
    </mdx>
    <mdx n="0" f="v">
      <t c="3" si="227">
        <n x="225"/>
        <n x="643"/>
        <n x="192"/>
      </t>
    </mdx>
    <mdx n="0" f="v">
      <t c="3" si="227">
        <n x="225"/>
        <n x="645"/>
        <n x="192"/>
      </t>
    </mdx>
    <mdx n="0" f="v">
      <t c="3" si="227">
        <n x="225"/>
        <n x="636"/>
        <n x="192"/>
      </t>
    </mdx>
    <mdx n="0" f="v">
      <t c="3" si="227">
        <n x="225"/>
        <n x="637"/>
        <n x="192"/>
      </t>
    </mdx>
    <mdx n="0" f="v">
      <t c="3" si="227">
        <n x="225"/>
        <n x="628"/>
        <n x="192"/>
      </t>
    </mdx>
    <mdx n="0" f="v">
      <t c="3" si="227">
        <n x="225"/>
        <n x="648"/>
        <n x="192"/>
      </t>
    </mdx>
    <mdx n="0" f="v">
      <t c="3" si="227">
        <n x="225"/>
        <n x="606"/>
        <n x="192"/>
      </t>
    </mdx>
    <mdx n="0" f="v">
      <t c="3" si="227">
        <n x="225"/>
        <n x="630"/>
        <n x="192"/>
      </t>
    </mdx>
    <mdx n="0" f="v">
      <t c="3" si="227">
        <n x="225"/>
        <n x="625"/>
        <n x="192"/>
      </t>
    </mdx>
    <mdx n="0" f="v">
      <t c="3" si="227">
        <n x="225"/>
        <n x="633"/>
        <n x="192"/>
      </t>
    </mdx>
    <mdx n="0" f="v">
      <t c="3" si="227">
        <n x="225"/>
        <n x="627"/>
        <n x="192"/>
      </t>
    </mdx>
    <mdx n="0" f="v">
      <t c="3" si="227">
        <n x="225"/>
        <n x="641"/>
        <n x="192"/>
      </t>
    </mdx>
    <mdx n="0" f="v">
      <t c="3" si="227">
        <n x="225"/>
        <n x="647"/>
        <n x="192"/>
      </t>
    </mdx>
    <mdx n="0" f="v">
      <t c="3" si="227">
        <n x="225"/>
        <n x="621"/>
        <n x="192"/>
      </t>
    </mdx>
    <mdx n="0" f="v">
      <t c="3" si="227">
        <n x="225"/>
        <n x="622"/>
        <n x="192"/>
      </t>
    </mdx>
    <mdx n="0" f="v">
      <t c="3" si="227">
        <n x="225"/>
        <n x="623"/>
        <n x="192"/>
      </t>
    </mdx>
    <mdx n="0" f="v">
      <t c="3" si="227">
        <n x="225"/>
        <n x="624"/>
        <n x="192"/>
      </t>
    </mdx>
    <mdx n="0" f="v">
      <t c="3" si="227">
        <n x="225"/>
        <n x="632"/>
        <n x="192"/>
      </t>
    </mdx>
    <mdx n="0" f="v">
      <t c="3" si="227">
        <n x="225"/>
        <n x="640"/>
        <n x="192"/>
      </t>
    </mdx>
    <mdx n="0" f="v">
      <t c="3" si="227">
        <n x="225"/>
        <n x="644"/>
        <n x="192"/>
      </t>
    </mdx>
    <mdx n="0" f="v">
      <t c="3" si="227">
        <n x="225"/>
        <n x="646"/>
        <n x="192"/>
      </t>
    </mdx>
    <mdx n="0" f="v">
      <t c="3" si="227">
        <n x="225"/>
        <n x="649"/>
        <n x="192"/>
      </t>
    </mdx>
    <mdx n="0" f="v">
      <t c="3" si="227">
        <n x="225"/>
        <n x="650"/>
        <n x="192"/>
      </t>
    </mdx>
    <mdx n="0" f="v">
      <t c="3" si="227">
        <n x="225"/>
        <n x="651"/>
        <n x="192"/>
      </t>
    </mdx>
    <mdx n="0" f="v">
      <t c="3" si="227">
        <n x="225"/>
        <n x="652"/>
        <n x="192"/>
      </t>
    </mdx>
    <mdx n="0" f="v">
      <t c="3" si="227">
        <n x="225"/>
        <n x="653"/>
        <n x="192"/>
      </t>
    </mdx>
    <mdx n="0" f="v">
      <t c="3" si="227">
        <n x="225"/>
        <n x="654"/>
        <n x="192"/>
      </t>
    </mdx>
    <mdx n="0" f="v">
      <t c="3" si="227">
        <n x="225"/>
        <n x="642"/>
        <n x="192"/>
      </t>
    </mdx>
    <mdx n="0" f="v">
      <t c="3" si="227">
        <n x="225"/>
        <n x="629"/>
        <n x="192"/>
      </t>
    </mdx>
    <mdx n="0" f="v">
      <t c="3" si="227">
        <n x="225"/>
        <n x="626"/>
        <n x="192"/>
      </t>
    </mdx>
    <mdx n="0" f="v">
      <t c="3" si="227">
        <n x="225"/>
        <n x="631"/>
        <n x="192"/>
      </t>
    </mdx>
    <mdx n="0" f="v">
      <t c="3" si="227">
        <n x="225"/>
        <n x="634"/>
        <n x="192"/>
      </t>
    </mdx>
    <mdx n="0" f="v">
      <t c="3" si="227">
        <n x="225"/>
        <n x="638"/>
        <n x="192"/>
      </t>
    </mdx>
    <mdx n="0" f="v">
      <t c="3" si="227">
        <n x="225"/>
        <n x="655"/>
        <n x="192"/>
      </t>
    </mdx>
    <mdx n="0" f="v">
      <t c="3" si="227">
        <n x="225"/>
        <n x="321"/>
        <n x="10"/>
      </t>
    </mdx>
    <mdx n="0" f="v">
      <t c="3" si="227">
        <n x="225"/>
        <n x="285"/>
        <n x="10"/>
      </t>
    </mdx>
    <mdx n="0" f="v">
      <t c="3" si="227">
        <n x="225"/>
        <n x="275"/>
        <n x="10"/>
      </t>
    </mdx>
    <mdx n="0" f="v">
      <t c="3" si="227">
        <n x="225"/>
        <n x="274"/>
        <n x="10"/>
      </t>
    </mdx>
    <mdx n="0" f="v">
      <t c="3" si="227">
        <n x="225"/>
        <n x="284"/>
        <n x="10"/>
      </t>
    </mdx>
    <mdx n="0" f="v">
      <t c="3" si="227">
        <n x="225"/>
        <n x="290"/>
        <n x="10"/>
      </t>
    </mdx>
    <mdx n="0" f="v">
      <t c="3" si="227">
        <n x="225"/>
        <n x="289"/>
        <n x="10"/>
      </t>
    </mdx>
    <mdx n="0" f="v">
      <t c="3" si="227">
        <n x="225"/>
        <n x="288"/>
        <n x="10"/>
      </t>
    </mdx>
    <mdx n="0" f="v">
      <t c="3" si="227">
        <n x="225"/>
        <n x="287"/>
        <n x="10"/>
      </t>
    </mdx>
    <mdx n="0" f="v">
      <t c="3" si="227">
        <n x="225"/>
        <n x="286"/>
        <n x="10"/>
      </t>
    </mdx>
    <mdx n="0" f="v">
      <t c="3" si="227">
        <n x="225"/>
        <n x="292"/>
        <n x="10"/>
      </t>
    </mdx>
    <mdx n="0" f="v">
      <t c="3" si="227">
        <n x="225"/>
        <n x="552"/>
        <n x="10"/>
      </t>
    </mdx>
    <mdx n="0" f="v">
      <t c="3" si="227">
        <n x="225"/>
        <n x="556"/>
        <n x="10"/>
      </t>
    </mdx>
    <mdx n="0" f="v">
      <t c="3" si="227">
        <n x="225"/>
        <n x="325"/>
        <n x="10"/>
      </t>
    </mdx>
    <mdx n="0" f="v">
      <t c="3" si="227">
        <n x="225"/>
        <n x="313"/>
        <n x="10"/>
      </t>
    </mdx>
    <mdx n="0" f="v">
      <t c="3" si="227">
        <n x="225"/>
        <n x="335"/>
        <n x="10"/>
      </t>
    </mdx>
    <mdx n="0" f="v">
      <t c="3" si="227">
        <n x="225"/>
        <n x="309"/>
        <n x="10"/>
      </t>
    </mdx>
    <mdx n="0" f="v">
      <t c="3" si="227">
        <n x="225"/>
        <n x="334"/>
        <n x="10"/>
      </t>
    </mdx>
    <mdx n="0" f="v">
      <t c="3" si="227">
        <n x="225"/>
        <n x="343"/>
        <n x="10"/>
      </t>
    </mdx>
    <mdx n="0" f="v">
      <t c="3" si="227">
        <n x="225"/>
        <n x="279"/>
        <n x="10"/>
      </t>
    </mdx>
    <mdx n="0" f="v">
      <t c="3" si="227">
        <n x="225"/>
        <n x="557"/>
        <n x="10"/>
      </t>
    </mdx>
    <mdx n="0" f="v">
      <t c="3" si="227">
        <n x="225"/>
        <n x="551"/>
        <n x="10"/>
      </t>
    </mdx>
    <mdx n="0" f="v">
      <t c="3" si="227">
        <n x="225"/>
        <n x="333"/>
        <n x="10"/>
      </t>
    </mdx>
    <mdx n="0" f="v">
      <t c="3" si="227">
        <n x="225"/>
        <n x="550"/>
        <n x="10"/>
      </t>
    </mdx>
    <mdx n="0" f="v">
      <t c="3" si="227">
        <n x="225"/>
        <n x="549"/>
        <n x="10"/>
      </t>
    </mdx>
    <mdx n="0" f="v">
      <t c="3" si="227">
        <n x="225"/>
        <n x="558"/>
        <n x="10"/>
      </t>
    </mdx>
    <mdx n="0" f="v">
      <t c="3" si="227">
        <n x="225"/>
        <n x="559"/>
        <n x="10"/>
      </t>
    </mdx>
    <mdx n="0" f="v">
      <t c="3" si="227">
        <n x="225"/>
        <n x="560"/>
        <n x="10"/>
      </t>
    </mdx>
    <mdx n="0" f="v">
      <t c="3" si="227">
        <n x="225"/>
        <n x="561"/>
        <n x="10"/>
      </t>
    </mdx>
    <mdx n="0" f="v">
      <t c="3" si="227">
        <n x="225"/>
        <n x="562"/>
        <n x="10"/>
      </t>
    </mdx>
    <mdx n="0" f="v">
      <t c="3" si="227">
        <n x="225"/>
        <n x="595"/>
        <n x="10"/>
      </t>
    </mdx>
    <mdx n="0" f="v">
      <t c="3" si="227">
        <n x="225"/>
        <n x="300"/>
        <n x="10"/>
      </t>
    </mdx>
    <mdx n="0" f="v">
      <t c="3" si="227">
        <n x="225"/>
        <n x="341"/>
        <n x="10"/>
      </t>
    </mdx>
    <mdx n="0" f="v">
      <t c="3" si="227">
        <n x="225"/>
        <n x="296"/>
        <n x="10"/>
      </t>
    </mdx>
    <mdx n="0" f="v">
      <t c="3" si="227">
        <n x="225"/>
        <n x="282"/>
        <n x="10"/>
      </t>
    </mdx>
    <mdx n="0" f="v">
      <t c="3" si="227">
        <n x="225"/>
        <n x="315"/>
        <n x="10"/>
      </t>
    </mdx>
    <mdx n="0" f="v">
      <t c="3" si="227">
        <n x="225"/>
        <n x="314"/>
        <n x="10"/>
      </t>
    </mdx>
    <mdx n="0" f="v">
      <t c="3" si="227">
        <n x="225"/>
        <n x="339"/>
        <n x="10"/>
      </t>
    </mdx>
    <mdx n="0" f="v">
      <t c="3" si="227">
        <n x="225"/>
        <n x="324"/>
        <n x="10"/>
      </t>
    </mdx>
    <mdx n="0" f="v">
      <t c="3" si="227">
        <n x="225"/>
        <n x="312"/>
        <n x="10"/>
      </t>
    </mdx>
    <mdx n="0" f="v">
      <t c="3" si="227">
        <n x="225"/>
        <n x="310"/>
        <n x="10"/>
      </t>
    </mdx>
    <mdx n="0" f="v">
      <t c="3" si="227">
        <n x="225"/>
        <n x="308"/>
        <n x="10"/>
      </t>
    </mdx>
    <mdx n="0" f="v">
      <t c="3" si="227">
        <n x="225"/>
        <n x="306"/>
        <n x="10"/>
      </t>
    </mdx>
    <mdx n="0" f="v">
      <t c="3" si="227">
        <n x="225"/>
        <n x="305"/>
        <n x="10"/>
      </t>
    </mdx>
    <mdx n="0" f="v">
      <t c="3" si="227">
        <n x="225"/>
        <n x="323"/>
        <n x="10"/>
      </t>
    </mdx>
    <mdx n="0" f="v">
      <t c="3" si="227">
        <n x="225"/>
        <n x="291"/>
        <n x="10"/>
      </t>
    </mdx>
    <mdx n="0" f="v">
      <t c="3" si="227">
        <n x="225"/>
        <n x="303"/>
        <n x="10"/>
      </t>
    </mdx>
    <mdx n="0" f="v">
      <t c="3" si="227">
        <n x="225"/>
        <n x="352"/>
        <n x="10"/>
      </t>
    </mdx>
    <mdx n="0" f="v">
      <t c="3" si="227">
        <n x="225"/>
        <n x="302"/>
        <n x="10"/>
      </t>
    </mdx>
    <mdx n="0" f="v">
      <t c="3" si="227">
        <n x="225"/>
        <n x="342"/>
        <n x="10"/>
      </t>
    </mdx>
    <mdx n="0" f="v">
      <t c="3" si="227">
        <n x="225"/>
        <n x="332"/>
        <n x="10"/>
      </t>
    </mdx>
    <mdx n="0" f="v">
      <t c="3" si="227">
        <n x="225"/>
        <n x="331"/>
        <n x="10"/>
      </t>
    </mdx>
    <mdx n="0" f="v">
      <t c="3" si="227">
        <n x="225"/>
        <n x="349"/>
        <n x="10"/>
      </t>
    </mdx>
    <mdx n="0" f="v">
      <t c="3" si="227">
        <n x="225"/>
        <n x="553"/>
        <n x="10"/>
      </t>
    </mdx>
    <mdx n="0" f="v">
      <t c="3" si="227">
        <n x="225"/>
        <n x="330"/>
        <n x="10"/>
      </t>
    </mdx>
    <mdx n="0" f="v">
      <t c="3" si="227">
        <n x="225"/>
        <n x="351"/>
        <n x="10"/>
      </t>
    </mdx>
    <mdx n="0" f="v">
      <t c="3" si="227">
        <n x="225"/>
        <n x="554"/>
        <n x="10"/>
      </t>
    </mdx>
    <mdx n="0" f="v">
      <t c="3" si="227">
        <n x="225"/>
        <n x="298"/>
        <n x="10"/>
      </t>
    </mdx>
    <mdx n="0" f="v">
      <t c="3" si="227">
        <n x="225"/>
        <n x="354"/>
        <n x="10"/>
      </t>
    </mdx>
    <mdx n="0" f="v">
      <t c="3" si="227">
        <n x="225"/>
        <n x="575"/>
        <n x="10"/>
      </t>
    </mdx>
    <mdx n="0" f="v">
      <t c="3" si="227">
        <n x="225"/>
        <n x="576"/>
        <n x="10"/>
      </t>
    </mdx>
    <mdx n="0" f="v">
      <t c="3" si="227">
        <n x="225"/>
        <n x="577"/>
        <n x="10"/>
      </t>
    </mdx>
    <mdx n="0" f="v">
      <t c="3" si="227">
        <n x="225"/>
        <n x="578"/>
        <n x="10"/>
      </t>
    </mdx>
    <mdx n="0" f="v">
      <t c="3" si="227">
        <n x="225"/>
        <n x="579"/>
        <n x="10"/>
      </t>
    </mdx>
    <mdx n="0" f="v">
      <t c="3" si="227">
        <n x="225"/>
        <n x="353"/>
        <n x="10"/>
      </t>
    </mdx>
    <mdx n="0" f="v">
      <t c="3" si="227">
        <n x="225"/>
        <n x="347"/>
        <n x="10"/>
      </t>
    </mdx>
    <mdx n="0" f="v">
      <t c="3" si="227">
        <n x="225"/>
        <n x="592"/>
        <n x="10"/>
      </t>
    </mdx>
    <mdx n="0" f="v">
      <t c="3" si="227">
        <n x="225"/>
        <n x="340"/>
        <n x="10"/>
      </t>
    </mdx>
    <mdx n="0" f="v">
      <t c="3" si="227">
        <n x="225"/>
        <n x="590"/>
        <n x="10"/>
      </t>
    </mdx>
    <mdx n="0" f="v">
      <t c="3" si="227">
        <n x="225"/>
        <n x="295"/>
        <n x="10"/>
      </t>
    </mdx>
    <mdx n="0" f="v">
      <t c="3" si="227">
        <n x="225"/>
        <n x="563"/>
        <n x="10"/>
      </t>
    </mdx>
    <mdx n="0" f="v">
      <t c="3" si="227">
        <n x="225"/>
        <n x="564"/>
        <n x="10"/>
      </t>
    </mdx>
    <mdx n="0" f="v">
      <t c="3" si="227">
        <n x="225"/>
        <n x="565"/>
        <n x="10"/>
      </t>
    </mdx>
    <mdx n="0" f="v">
      <t c="3" si="227">
        <n x="225"/>
        <n x="566"/>
        <n x="10"/>
      </t>
    </mdx>
    <mdx n="0" f="v">
      <t c="3" si="227">
        <n x="225"/>
        <n x="567"/>
        <n x="10"/>
      </t>
    </mdx>
    <mdx n="0" f="v">
      <t c="3" si="227">
        <n x="225"/>
        <n x="568"/>
        <n x="10"/>
      </t>
    </mdx>
    <mdx n="0" f="v">
      <t c="3" si="227">
        <n x="225"/>
        <n x="569"/>
        <n x="10"/>
      </t>
    </mdx>
    <mdx n="0" f="v">
      <t c="3" si="227">
        <n x="225"/>
        <n x="589"/>
        <n x="10"/>
      </t>
    </mdx>
    <mdx n="0" f="v">
      <t c="3" si="227">
        <n x="225"/>
        <n x="591"/>
        <n x="10"/>
      </t>
    </mdx>
    <mdx n="0" f="v">
      <t c="3" si="227">
        <n x="225"/>
        <n x="593"/>
        <n x="10"/>
      </t>
    </mdx>
    <mdx n="0" f="v">
      <t c="3" si="227">
        <n x="225"/>
        <n x="584"/>
        <n x="10"/>
      </t>
    </mdx>
    <mdx n="0" f="v">
      <t c="3" si="227">
        <n x="225"/>
        <n x="594"/>
        <n x="10"/>
      </t>
    </mdx>
    <mdx n="0" f="v">
      <t c="3" si="227">
        <n x="225"/>
        <n x="586"/>
        <n x="10"/>
      </t>
    </mdx>
    <mdx n="0" f="v">
      <t c="3" si="227">
        <n x="225"/>
        <n x="588"/>
        <n x="10"/>
      </t>
    </mdx>
    <mdx n="0" f="v">
      <t c="3" si="227">
        <n x="225"/>
        <n x="571"/>
        <n x="10"/>
      </t>
    </mdx>
    <mdx n="0" f="v">
      <t c="3" si="227">
        <n x="225"/>
        <n x="572"/>
        <n x="10"/>
      </t>
    </mdx>
    <mdx n="0" f="v">
      <t c="3" si="227">
        <n x="225"/>
        <n x="580"/>
        <n x="10"/>
      </t>
    </mdx>
    <mdx n="0" f="v">
      <t c="3" si="227">
        <n x="225"/>
        <n x="573"/>
        <n x="10"/>
      </t>
    </mdx>
    <mdx n="0" f="v">
      <t c="3" si="227">
        <n x="225"/>
        <n x="581"/>
        <n x="10"/>
      </t>
    </mdx>
    <mdx n="0" f="v">
      <t c="3" si="227">
        <n x="225"/>
        <n x="583"/>
        <n x="10"/>
      </t>
    </mdx>
    <mdx n="0" f="v">
      <t c="3" si="227">
        <n x="225"/>
        <n x="555"/>
        <n x="10"/>
      </t>
    </mdx>
    <mdx n="0" f="v">
      <t c="3" si="227">
        <n x="225"/>
        <n x="570"/>
        <n x="10"/>
      </t>
    </mdx>
    <mdx n="0" f="v">
      <t c="3" si="227">
        <n x="225"/>
        <n x="574"/>
        <n x="10"/>
      </t>
    </mdx>
    <mdx n="0" f="v">
      <t c="3" si="227">
        <n x="225"/>
        <n x="599"/>
        <n x="10"/>
      </t>
    </mdx>
    <mdx n="0" f="v">
      <t c="3" si="227">
        <n x="225"/>
        <n x="597"/>
        <n x="10"/>
      </t>
    </mdx>
    <mdx n="0" f="v">
      <t c="3" si="227">
        <n x="225"/>
        <n x="609"/>
        <n x="10"/>
      </t>
    </mdx>
    <mdx n="0" f="v">
      <t c="3" si="227">
        <n x="225"/>
        <n x="610"/>
        <n x="10"/>
      </t>
    </mdx>
    <mdx n="0" f="v">
      <t c="3" si="227">
        <n x="225"/>
        <n x="600"/>
        <n x="10"/>
      </t>
    </mdx>
    <mdx n="0" f="v">
      <t c="3" si="227">
        <n x="225"/>
        <n x="596"/>
        <n x="10"/>
      </t>
    </mdx>
    <mdx n="0" f="v">
      <t c="3" si="227">
        <n x="225"/>
        <n x="601"/>
        <n x="10"/>
      </t>
    </mdx>
    <mdx n="0" f="v">
      <t c="3" si="227">
        <n x="225"/>
        <n x="598"/>
        <n x="10"/>
      </t>
    </mdx>
    <mdx n="0" f="v">
      <t c="3" si="227">
        <n x="225"/>
        <n x="618"/>
        <n x="10"/>
      </t>
    </mdx>
    <mdx n="0" f="v">
      <t c="3" si="227">
        <n x="225"/>
        <n x="585"/>
        <n x="10"/>
      </t>
    </mdx>
    <mdx n="0" f="v">
      <t c="3" si="227">
        <n x="225"/>
        <n x="582"/>
        <n x="10"/>
      </t>
    </mdx>
    <mdx n="0" f="v">
      <t c="3" si="227">
        <n x="225"/>
        <n x="620"/>
        <n x="10"/>
      </t>
    </mdx>
    <mdx n="0" f="v">
      <t c="3" si="227">
        <n x="225"/>
        <n x="627"/>
        <n x="10"/>
      </t>
    </mdx>
    <mdx n="0" f="v">
      <t c="3" si="227">
        <n x="225"/>
        <n x="611"/>
        <n x="10"/>
      </t>
    </mdx>
    <mdx n="0" f="v">
      <t c="3" si="227">
        <n x="225"/>
        <n x="612"/>
        <n x="10"/>
      </t>
    </mdx>
    <mdx n="0" f="v">
      <t c="3" si="227">
        <n x="225"/>
        <n x="619"/>
        <n x="10"/>
      </t>
    </mdx>
    <mdx n="0" f="v">
      <t c="3" si="227">
        <n x="225"/>
        <n x="587"/>
        <n x="10"/>
      </t>
    </mdx>
    <mdx n="0" f="v">
      <t c="3" si="227">
        <n x="225"/>
        <n x="602"/>
        <n x="10"/>
      </t>
    </mdx>
    <mdx n="0" f="v">
      <t c="3" si="227">
        <n x="225"/>
        <n x="603"/>
        <n x="10"/>
      </t>
    </mdx>
    <mdx n="0" f="v">
      <t c="3" si="227">
        <n x="225"/>
        <n x="604"/>
        <n x="10"/>
      </t>
    </mdx>
    <mdx n="0" f="v">
      <t c="3" si="227">
        <n x="225"/>
        <n x="605"/>
        <n x="10"/>
      </t>
    </mdx>
    <mdx n="0" f="v">
      <t c="3" si="227">
        <n x="225"/>
        <n x="647"/>
        <n x="10"/>
      </t>
    </mdx>
    <mdx n="0" f="v">
      <t c="3" si="227">
        <n x="225"/>
        <n x="617"/>
        <n x="10"/>
      </t>
    </mdx>
    <mdx n="0" f="v">
      <t c="3" si="227">
        <n x="225"/>
        <n x="621"/>
        <n x="10"/>
      </t>
    </mdx>
    <mdx n="0" f="v">
      <t c="3" si="227">
        <n x="225"/>
        <n x="613"/>
        <n x="10"/>
      </t>
    </mdx>
    <mdx n="0" f="v">
      <t c="3" si="227">
        <n x="225"/>
        <n x="615"/>
        <n x="10"/>
      </t>
    </mdx>
    <mdx n="0" f="v">
      <t c="3" si="227">
        <n x="225"/>
        <n x="616"/>
        <n x="10"/>
      </t>
    </mdx>
    <mdx n="0" f="v">
      <t c="3" si="227">
        <n x="225"/>
        <n x="608"/>
        <n x="10"/>
      </t>
    </mdx>
    <mdx n="0" f="v">
      <t c="3" si="227">
        <n x="225"/>
        <n x="614"/>
        <n x="10"/>
      </t>
    </mdx>
    <mdx n="0" f="v">
      <t c="3" si="227">
        <n x="225"/>
        <n x="635"/>
        <n x="10"/>
      </t>
    </mdx>
    <mdx n="0" f="v">
      <t c="3" si="227">
        <n x="225"/>
        <n x="636"/>
        <n x="10"/>
      </t>
    </mdx>
    <mdx n="0" f="v">
      <t c="3" si="227">
        <n x="225"/>
        <n x="637"/>
        <n x="10"/>
      </t>
    </mdx>
    <mdx n="0" f="v">
      <t c="3" si="227">
        <n x="225"/>
        <n x="632"/>
        <n x="10"/>
      </t>
    </mdx>
    <mdx n="0" f="v">
      <t c="3" si="227">
        <n x="225"/>
        <n x="651"/>
        <n x="10"/>
      </t>
    </mdx>
    <mdx n="0" f="v">
      <t c="3" si="227">
        <n x="225"/>
        <n x="645"/>
        <n x="10"/>
      </t>
    </mdx>
    <mdx n="0" f="v">
      <t c="3" si="227">
        <n x="225"/>
        <n x="652"/>
        <n x="10"/>
      </t>
    </mdx>
    <mdx n="0" f="v">
      <t c="3" si="227">
        <n x="225"/>
        <n x="639"/>
        <n x="10"/>
      </t>
    </mdx>
    <mdx n="0" f="v">
      <t c="3" si="227">
        <n x="225"/>
        <n x="646"/>
        <n x="10"/>
      </t>
    </mdx>
    <mdx n="0" f="v">
      <t c="3" si="227">
        <n x="225"/>
        <n x="653"/>
        <n x="10"/>
      </t>
    </mdx>
    <mdx n="0" f="v">
      <t c="3" si="227">
        <n x="225"/>
        <n x="643"/>
        <n x="10"/>
      </t>
    </mdx>
    <mdx n="0" f="v">
      <t c="3" si="227">
        <n x="225"/>
        <n x="622"/>
        <n x="10"/>
      </t>
    </mdx>
    <mdx n="0" f="v">
      <t c="3" si="227">
        <n x="225"/>
        <n x="623"/>
        <n x="10"/>
      </t>
    </mdx>
    <mdx n="0" f="v">
      <t c="3" si="227">
        <n x="225"/>
        <n x="624"/>
        <n x="10"/>
      </t>
    </mdx>
    <mdx n="0" f="v">
      <t c="3" si="227">
        <n x="225"/>
        <n x="648"/>
        <n x="10"/>
      </t>
    </mdx>
    <mdx n="0" f="v">
      <t c="3" si="227">
        <n x="225"/>
        <n x="606"/>
        <n x="10"/>
      </t>
    </mdx>
    <mdx n="0" f="v">
      <t c="3" si="227">
        <n x="225"/>
        <n x="644"/>
        <n x="10"/>
      </t>
    </mdx>
    <mdx n="0" f="v">
      <t c="3" si="227">
        <n x="225"/>
        <n x="650"/>
        <n x="10"/>
      </t>
    </mdx>
    <mdx n="0" f="v">
      <t c="3" si="227">
        <n x="225"/>
        <n x="625"/>
        <n x="10"/>
      </t>
    </mdx>
    <mdx n="0" f="v">
      <t c="3" si="227">
        <n x="225"/>
        <n x="649"/>
        <n x="10"/>
      </t>
    </mdx>
    <mdx n="0" f="v">
      <t c="3" si="227">
        <n x="225"/>
        <n x="654"/>
        <n x="10"/>
      </t>
    </mdx>
    <mdx n="0" f="v">
      <t c="3" si="227">
        <n x="225"/>
        <n x="628"/>
        <n x="10"/>
      </t>
    </mdx>
    <mdx n="0" f="v">
      <t c="3" si="227">
        <n x="225"/>
        <n x="633"/>
        <n x="10"/>
      </t>
    </mdx>
    <mdx n="0" f="v">
      <t c="3" si="227">
        <n x="225"/>
        <n x="641"/>
        <n x="10"/>
      </t>
    </mdx>
    <mdx n="0" f="v">
      <t c="3" si="227">
        <n x="225"/>
        <n x="640"/>
        <n x="10"/>
      </t>
    </mdx>
    <mdx n="0" f="v">
      <t c="3" si="227">
        <n x="225"/>
        <n x="630"/>
        <n x="10"/>
      </t>
    </mdx>
    <mdx n="0" f="v">
      <t c="3" si="227">
        <n x="225"/>
        <n x="607"/>
        <n x="10"/>
      </t>
    </mdx>
    <mdx n="0" f="v">
      <t c="3" si="227">
        <n x="225"/>
        <n x="629"/>
        <n x="10"/>
      </t>
    </mdx>
    <mdx n="0" f="v">
      <t c="3" si="227">
        <n x="225"/>
        <n x="626"/>
        <n x="10"/>
      </t>
    </mdx>
    <mdx n="0" f="v">
      <t c="3" si="227">
        <n x="225"/>
        <n x="631"/>
        <n x="10"/>
      </t>
    </mdx>
    <mdx n="0" f="v">
      <t c="3" si="227">
        <n x="225"/>
        <n x="634"/>
        <n x="10"/>
      </t>
    </mdx>
    <mdx n="0" f="v">
      <t c="3" si="227">
        <n x="225"/>
        <n x="638"/>
        <n x="10"/>
      </t>
    </mdx>
    <mdx n="0" f="v">
      <t c="3" si="227">
        <n x="225"/>
        <n x="655"/>
        <n x="10"/>
      </t>
    </mdx>
    <mdx n="0" f="v">
      <t c="3" si="227">
        <n x="225"/>
        <n x="642"/>
        <n x="10"/>
      </t>
    </mdx>
    <mdx n="0" f="v">
      <t c="3" si="227">
        <n x="225"/>
        <n x="344"/>
        <n x="32"/>
      </t>
    </mdx>
    <mdx n="0" f="v">
      <t c="3" si="227">
        <n x="225"/>
        <n x="285"/>
        <n x="32"/>
      </t>
    </mdx>
    <mdx n="0" f="v">
      <t c="3" si="227">
        <n x="225"/>
        <n x="275"/>
        <n x="32"/>
      </t>
    </mdx>
    <mdx n="0" f="v">
      <t c="3" si="227">
        <n x="225"/>
        <n x="284"/>
        <n x="32"/>
      </t>
    </mdx>
    <mdx n="0" f="v">
      <t c="3" si="227">
        <n x="225"/>
        <n x="290"/>
        <n x="32"/>
      </t>
    </mdx>
    <mdx n="0" f="v">
      <t c="3" si="227">
        <n x="225"/>
        <n x="289"/>
        <n x="32"/>
      </t>
    </mdx>
    <mdx n="0" f="v">
      <t c="3" si="227">
        <n x="225"/>
        <n x="287"/>
        <n x="32"/>
      </t>
    </mdx>
    <mdx n="0" f="v">
      <t c="3" si="227">
        <n x="225"/>
        <n x="286"/>
        <n x="32"/>
      </t>
    </mdx>
    <mdx n="0" f="v">
      <t c="3" si="227">
        <n x="225"/>
        <n x="292"/>
        <n x="32"/>
      </t>
    </mdx>
    <mdx n="0" f="v">
      <t c="3" si="227">
        <n x="225"/>
        <n x="298"/>
        <n x="32"/>
      </t>
    </mdx>
    <mdx n="0" f="v">
      <t c="3" si="227">
        <n x="225"/>
        <n x="325"/>
        <n x="32"/>
      </t>
    </mdx>
    <mdx n="0" f="v">
      <t c="3" si="227">
        <n x="225"/>
        <n x="335"/>
        <n x="32"/>
      </t>
    </mdx>
    <mdx n="0" f="v">
      <t c="3" si="227">
        <n x="225"/>
        <n x="309"/>
        <n x="32"/>
      </t>
    </mdx>
    <mdx n="0" f="v">
      <t c="3" si="227">
        <n x="225"/>
        <n x="334"/>
        <n x="32"/>
      </t>
    </mdx>
    <mdx n="0" f="v">
      <t c="3" si="227">
        <n x="225"/>
        <n x="343"/>
        <n x="32"/>
      </t>
    </mdx>
    <mdx n="0" f="v">
      <t c="3" si="227">
        <n x="225"/>
        <n x="557"/>
        <n x="32"/>
      </t>
    </mdx>
    <mdx n="0" f="v">
      <t c="3" si="227">
        <n x="225"/>
        <n x="551"/>
        <n x="32"/>
      </t>
    </mdx>
    <mdx n="0" f="v">
      <t c="3" si="227">
        <n x="225"/>
        <n x="333"/>
        <n x="32"/>
      </t>
    </mdx>
    <mdx n="0" f="v">
      <t c="3" si="227">
        <n x="225"/>
        <n x="550"/>
        <n x="32"/>
      </t>
    </mdx>
    <mdx n="0" f="v">
      <t c="3" si="227">
        <n x="225"/>
        <n x="558"/>
        <n x="32"/>
      </t>
    </mdx>
    <mdx n="0" f="v">
      <t c="3" si="227">
        <n x="225"/>
        <n x="559"/>
        <n x="32"/>
      </t>
    </mdx>
    <mdx n="0" f="v">
      <t c="3" si="227">
        <n x="225"/>
        <n x="560"/>
        <n x="32"/>
      </t>
    </mdx>
    <mdx n="0" f="v">
      <t c="3" si="227">
        <n x="225"/>
        <n x="561"/>
        <n x="32"/>
      </t>
    </mdx>
    <mdx n="0" f="v">
      <t c="3" si="227">
        <n x="225"/>
        <n x="562"/>
        <n x="32"/>
      </t>
    </mdx>
    <mdx n="0" f="v">
      <t c="3" si="227">
        <n x="225"/>
        <n x="341"/>
        <n x="32"/>
      </t>
    </mdx>
    <mdx n="0" f="v">
      <t c="3" si="227">
        <n x="225"/>
        <n x="552"/>
        <n x="32"/>
      </t>
    </mdx>
    <mdx n="0" f="v">
      <t c="3" si="227">
        <n x="225"/>
        <n x="282"/>
        <n x="32"/>
      </t>
    </mdx>
    <mdx n="0" f="v">
      <t c="3" si="227">
        <n x="225"/>
        <n x="315"/>
        <n x="32"/>
      </t>
    </mdx>
    <mdx n="0" f="v">
      <t c="3" si="227">
        <n x="225"/>
        <n x="339"/>
        <n x="32"/>
      </t>
    </mdx>
    <mdx n="0" f="v">
      <t c="3" si="227">
        <n x="225"/>
        <n x="324"/>
        <n x="32"/>
      </t>
    </mdx>
    <mdx n="0" f="v">
      <t c="3" si="227">
        <n x="225"/>
        <n x="312"/>
        <n x="32"/>
      </t>
    </mdx>
    <mdx n="0" f="v">
      <t c="3" si="227">
        <n x="225"/>
        <n x="308"/>
        <n x="32"/>
      </t>
    </mdx>
    <mdx n="0" f="v">
      <t c="3" si="227">
        <n x="225"/>
        <n x="306"/>
        <n x="32"/>
      </t>
    </mdx>
    <mdx n="0" f="v">
      <t c="3" si="227">
        <n x="225"/>
        <n x="323"/>
        <n x="32"/>
      </t>
    </mdx>
    <mdx n="0" f="v">
      <t c="3" si="227">
        <n x="225"/>
        <n x="303"/>
        <n x="32"/>
      </t>
    </mdx>
    <mdx n="0" f="v">
      <t c="3" si="227">
        <n x="225"/>
        <n x="352"/>
        <n x="32"/>
      </t>
    </mdx>
    <mdx n="0" f="v">
      <t c="3" si="227">
        <n x="225"/>
        <n x="302"/>
        <n x="32"/>
      </t>
    </mdx>
    <mdx n="0" f="v">
      <t c="3" si="227">
        <n x="225"/>
        <n x="342"/>
        <n x="32"/>
      </t>
    </mdx>
    <mdx n="0" f="v">
      <t c="3" si="227">
        <n x="225"/>
        <n x="332"/>
        <n x="32"/>
      </t>
    </mdx>
    <mdx n="0" f="v">
      <t c="3" si="227">
        <n x="225"/>
        <n x="331"/>
        <n x="32"/>
      </t>
    </mdx>
    <mdx n="0" f="v">
      <t c="3" si="227">
        <n x="225"/>
        <n x="349"/>
        <n x="32"/>
      </t>
    </mdx>
    <mdx n="0" f="v">
      <t c="3" si="227">
        <n x="225"/>
        <n x="553"/>
        <n x="32"/>
      </t>
    </mdx>
    <mdx n="0" f="v">
      <t c="3" si="227">
        <n x="225"/>
        <n x="330"/>
        <n x="32"/>
      </t>
    </mdx>
    <mdx n="0" f="v">
      <t c="3" si="227">
        <n x="225"/>
        <n x="351"/>
        <n x="32"/>
      </t>
    </mdx>
    <mdx n="0" f="v">
      <t c="3" si="227">
        <n x="225"/>
        <n x="554"/>
        <n x="32"/>
      </t>
    </mdx>
    <mdx n="0" f="v">
      <t c="3" si="227">
        <n x="225"/>
        <n x="556"/>
        <n x="32"/>
      </t>
    </mdx>
    <mdx n="0" f="v">
      <t c="3" si="227">
        <n x="225"/>
        <n x="300"/>
        <n x="32"/>
      </t>
    </mdx>
    <mdx n="0" f="v">
      <t c="3" si="227">
        <n x="225"/>
        <n x="354"/>
        <n x="32"/>
      </t>
    </mdx>
    <mdx n="0" f="v">
      <t c="3" si="227">
        <n x="225"/>
        <n x="575"/>
        <n x="32"/>
      </t>
    </mdx>
    <mdx n="0" f="v">
      <t c="3" si="227">
        <n x="225"/>
        <n x="576"/>
        <n x="32"/>
      </t>
    </mdx>
    <mdx n="0" f="v">
      <t c="3" si="227">
        <n x="225"/>
        <n x="577"/>
        <n x="32"/>
      </t>
    </mdx>
    <mdx n="0" f="v">
      <t c="3" si="227">
        <n x="225"/>
        <n x="578"/>
        <n x="32"/>
      </t>
    </mdx>
    <mdx n="0" f="v">
      <t c="3" si="227">
        <n x="225"/>
        <n x="579"/>
        <n x="32"/>
      </t>
    </mdx>
    <mdx n="0" f="v">
      <t c="3" si="227">
        <n x="225"/>
        <n x="353"/>
        <n x="32"/>
      </t>
    </mdx>
    <mdx n="0" f="v">
      <t c="3" si="227">
        <n x="225"/>
        <n x="347"/>
        <n x="32"/>
      </t>
    </mdx>
    <mdx n="0" f="v">
      <t c="3" si="227">
        <n x="225"/>
        <n x="593"/>
        <n x="32"/>
      </t>
    </mdx>
    <mdx n="0" f="v">
      <t c="3" si="227">
        <n x="225"/>
        <n x="601"/>
        <n x="32"/>
      </t>
    </mdx>
    <mdx n="0" f="v">
      <t c="3" si="227">
        <n x="225"/>
        <n x="589"/>
        <n x="32"/>
      </t>
    </mdx>
    <mdx n="0" f="v">
      <t c="3" si="227">
        <n x="225"/>
        <n x="591"/>
        <n x="32"/>
      </t>
    </mdx>
    <mdx n="0" f="v">
      <t c="3" si="227">
        <n x="225"/>
        <n x="592"/>
        <n x="32"/>
      </t>
    </mdx>
    <mdx n="0" f="v">
      <t c="3" si="227">
        <n x="225"/>
        <n x="594"/>
        <n x="32"/>
      </t>
    </mdx>
    <mdx n="0" f="v">
      <t c="3" si="227">
        <n x="225"/>
        <n x="569"/>
        <n x="32"/>
      </t>
    </mdx>
    <mdx n="0" f="v">
      <t c="3" si="227">
        <n x="225"/>
        <n x="595"/>
        <n x="32"/>
      </t>
    </mdx>
    <mdx n="0" f="v">
      <t c="3" si="227">
        <n x="225"/>
        <n x="596"/>
        <n x="32"/>
      </t>
    </mdx>
    <mdx n="0" f="v">
      <t c="3" si="227">
        <n x="225"/>
        <n x="295"/>
        <n x="32"/>
      </t>
    </mdx>
    <mdx n="0" f="v">
      <t c="3" si="227">
        <n x="225"/>
        <n x="563"/>
        <n x="32"/>
      </t>
    </mdx>
    <mdx n="0" f="v">
      <t c="3" si="227">
        <n x="225"/>
        <n x="564"/>
        <n x="32"/>
      </t>
    </mdx>
    <mdx n="0" f="v">
      <t c="3" si="227">
        <n x="225"/>
        <n x="565"/>
        <n x="32"/>
      </t>
    </mdx>
    <mdx n="0" f="v">
      <t c="3" si="227">
        <n x="225"/>
        <n x="566"/>
        <n x="32"/>
      </t>
    </mdx>
    <mdx n="0" f="v">
      <t c="3" si="227">
        <n x="225"/>
        <n x="567"/>
        <n x="32"/>
      </t>
    </mdx>
    <mdx n="0" f="v">
      <t c="3" si="227">
        <n x="225"/>
        <n x="568"/>
        <n x="32"/>
      </t>
    </mdx>
    <mdx n="0" f="v">
      <t c="3" si="227">
        <n x="225"/>
        <n x="590"/>
        <n x="32"/>
      </t>
    </mdx>
    <mdx n="0" f="v">
      <t c="3" si="227">
        <n x="225"/>
        <n x="340"/>
        <n x="32"/>
      </t>
    </mdx>
    <mdx n="0" f="v">
      <t c="3" si="227">
        <n x="225"/>
        <n x="599"/>
        <n x="32"/>
      </t>
    </mdx>
    <mdx n="0" f="v">
      <t c="3" si="227">
        <n x="225"/>
        <n x="582"/>
        <n x="32"/>
      </t>
    </mdx>
    <mdx n="0" f="v">
      <t c="3" si="227">
        <n x="225"/>
        <n x="584"/>
        <n x="32"/>
      </t>
    </mdx>
    <mdx n="0" f="v">
      <t c="3" si="227">
        <n x="225"/>
        <n x="609"/>
        <n x="32"/>
      </t>
    </mdx>
    <mdx n="0" f="v">
      <t c="3" si="227">
        <n x="225"/>
        <n x="610"/>
        <n x="32"/>
      </t>
    </mdx>
    <mdx n="0" f="v">
      <t c="3" si="227">
        <n x="225"/>
        <n x="586"/>
        <n x="32"/>
      </t>
    </mdx>
    <mdx n="0" f="v">
      <t c="3" si="227">
        <n x="225"/>
        <n x="571"/>
        <n x="32"/>
      </t>
    </mdx>
    <mdx n="0" f="v">
      <t c="3" si="227">
        <n x="225"/>
        <n x="572"/>
        <n x="32"/>
      </t>
    </mdx>
    <mdx n="0" f="v">
      <t c="3" si="227">
        <n x="225"/>
        <n x="580"/>
        <n x="32"/>
      </t>
    </mdx>
    <mdx n="0" f="v">
      <t c="3" si="227">
        <n x="225"/>
        <n x="573"/>
        <n x="32"/>
      </t>
    </mdx>
    <mdx n="0" f="v">
      <t c="3" si="227">
        <n x="225"/>
        <n x="581"/>
        <n x="32"/>
      </t>
    </mdx>
    <mdx n="0" f="v">
      <t c="3" si="227">
        <n x="225"/>
        <n x="583"/>
        <n x="32"/>
      </t>
    </mdx>
    <mdx n="0" f="v">
      <t c="3" si="227">
        <n x="225"/>
        <n x="555"/>
        <n x="32"/>
      </t>
    </mdx>
    <mdx n="0" f="v">
      <t c="3" si="227">
        <n x="225"/>
        <n x="570"/>
        <n x="32"/>
      </t>
    </mdx>
    <mdx n="0" f="v">
      <t c="3" si="227">
        <n x="225"/>
        <n x="574"/>
        <n x="32"/>
      </t>
    </mdx>
    <mdx n="0" f="v">
      <t c="3" si="227">
        <n x="225"/>
        <n x="585"/>
        <n x="32"/>
      </t>
    </mdx>
    <mdx n="0" f="v">
      <t c="3" si="227">
        <n x="225"/>
        <n x="588"/>
        <n x="32"/>
      </t>
    </mdx>
    <mdx n="0" f="v">
      <t c="3" si="227">
        <n x="225"/>
        <n x="598"/>
        <n x="32"/>
      </t>
    </mdx>
    <mdx n="0" f="v">
      <t c="3" si="227">
        <n x="225"/>
        <n x="597"/>
        <n x="32"/>
      </t>
    </mdx>
    <mdx n="0" f="v">
      <t c="3" si="227">
        <n x="225"/>
        <n x="600"/>
        <n x="32"/>
      </t>
    </mdx>
    <mdx n="0" f="v">
      <t c="3" si="227">
        <n x="225"/>
        <n x="611"/>
        <n x="32"/>
      </t>
    </mdx>
    <mdx n="0" f="v">
      <t c="3" si="227">
        <n x="225"/>
        <n x="612"/>
        <n x="32"/>
      </t>
    </mdx>
    <mdx n="0" f="v">
      <t c="3" si="227">
        <n x="225"/>
        <n x="621"/>
        <n x="32"/>
      </t>
    </mdx>
    <mdx n="0" f="v">
      <t c="3" si="227">
        <n x="225"/>
        <n x="617"/>
        <n x="32"/>
      </t>
    </mdx>
    <mdx n="0" f="v">
      <t c="3" si="227">
        <n x="225"/>
        <n x="619"/>
        <n x="32"/>
      </t>
    </mdx>
    <mdx n="0" f="v">
      <t c="3" si="227">
        <n x="225"/>
        <n x="587"/>
        <n x="32"/>
      </t>
    </mdx>
    <mdx n="0" f="v">
      <t c="3" si="227">
        <n x="225"/>
        <n x="602"/>
        <n x="32"/>
      </t>
    </mdx>
    <mdx n="0" f="v">
      <t c="3" si="227">
        <n x="225"/>
        <n x="603"/>
        <n x="32"/>
      </t>
    </mdx>
    <mdx n="0" f="v">
      <t c="3" si="227">
        <n x="225"/>
        <n x="604"/>
        <n x="32"/>
      </t>
    </mdx>
    <mdx n="0" f="v">
      <t c="3" si="227">
        <n x="225"/>
        <n x="605"/>
        <n x="32"/>
      </t>
    </mdx>
    <mdx n="0" f="v">
      <t c="3" si="227">
        <n x="225"/>
        <n x="618"/>
        <n x="32"/>
      </t>
    </mdx>
    <mdx n="0" f="v">
      <t c="3" si="227">
        <n x="225"/>
        <n x="620"/>
        <n x="32"/>
      </t>
    </mdx>
    <mdx n="0" f="v">
      <t c="3" si="227">
        <n x="225"/>
        <n x="639"/>
        <n x="32"/>
      </t>
    </mdx>
    <mdx n="0" f="v">
      <t c="3" si="227">
        <n x="225"/>
        <n x="644"/>
        <n x="32"/>
      </t>
    </mdx>
    <mdx n="0" f="v">
      <t c="3" si="227">
        <n x="225"/>
        <n x="613"/>
        <n x="32"/>
      </t>
    </mdx>
    <mdx n="0" f="v">
      <t c="3" si="227">
        <n x="225"/>
        <n x="615"/>
        <n x="32"/>
      </t>
    </mdx>
    <mdx n="0" f="v">
      <t c="3" si="227">
        <n x="225"/>
        <n x="616"/>
        <n x="32"/>
      </t>
    </mdx>
    <mdx n="0" f="v">
      <t c="3" si="227">
        <n x="225"/>
        <n x="608"/>
        <n x="32"/>
      </t>
    </mdx>
    <mdx n="0" f="v">
      <t c="3" si="227">
        <n x="225"/>
        <n x="614"/>
        <n x="32"/>
      </t>
    </mdx>
    <mdx n="0" f="v">
      <t c="3" si="227">
        <n x="225"/>
        <n x="635"/>
        <n x="32"/>
      </t>
    </mdx>
    <mdx n="0" f="v">
      <t c="3" si="227">
        <n x="225"/>
        <n x="636"/>
        <n x="32"/>
      </t>
    </mdx>
    <mdx n="0" f="v">
      <t c="3" si="227">
        <n x="225"/>
        <n x="637"/>
        <n x="32"/>
      </t>
    </mdx>
    <mdx n="0" f="v">
      <t c="3" si="227">
        <n x="225"/>
        <n x="645"/>
        <n x="32"/>
      </t>
    </mdx>
    <mdx n="0" f="v">
      <t c="3" si="227">
        <n x="225"/>
        <n x="647"/>
        <n x="32"/>
      </t>
    </mdx>
    <mdx n="0" f="v">
      <t c="3" si="227">
        <n x="225"/>
        <n x="606"/>
        <n x="32"/>
      </t>
    </mdx>
    <mdx n="0" f="v">
      <t c="3" si="227">
        <n x="225"/>
        <n x="625"/>
        <n x="32"/>
      </t>
    </mdx>
    <mdx n="0" f="v">
      <t c="3" si="227">
        <n x="225"/>
        <n x="646"/>
        <n x="32"/>
      </t>
    </mdx>
    <mdx n="0" f="v">
      <t c="3" si="227">
        <n x="225"/>
        <n x="650"/>
        <n x="32"/>
      </t>
    </mdx>
    <mdx n="0" f="v">
      <t c="3" si="227">
        <n x="225"/>
        <n x="651"/>
        <n x="32"/>
      </t>
    </mdx>
    <mdx n="0" f="v">
      <t c="3" si="227">
        <n x="225"/>
        <n x="622"/>
        <n x="32"/>
      </t>
    </mdx>
    <mdx n="0" f="v">
      <t c="3" si="227">
        <n x="225"/>
        <n x="623"/>
        <n x="32"/>
      </t>
    </mdx>
    <mdx n="0" f="v">
      <t c="3" si="227">
        <n x="225"/>
        <n x="624"/>
        <n x="32"/>
      </t>
    </mdx>
    <mdx n="0" f="v">
      <t c="3" si="227">
        <n x="225"/>
        <n x="627"/>
        <n x="32"/>
      </t>
    </mdx>
    <mdx n="0" f="v">
      <t c="3" si="227">
        <n x="225"/>
        <n x="649"/>
        <n x="32"/>
      </t>
    </mdx>
    <mdx n="0" f="v">
      <t c="3" si="227">
        <n x="225"/>
        <n x="652"/>
        <n x="32"/>
      </t>
    </mdx>
    <mdx n="0" f="v">
      <t c="3" si="227">
        <n x="225"/>
        <n x="632"/>
        <n x="32"/>
      </t>
    </mdx>
    <mdx n="0" f="v">
      <t c="3" si="227">
        <n x="225"/>
        <n x="643"/>
        <n x="32"/>
      </t>
    </mdx>
    <mdx n="0" f="v">
      <t c="3" si="227">
        <n x="225"/>
        <n x="648"/>
        <n x="32"/>
      </t>
    </mdx>
    <mdx n="0" f="v">
      <t c="3" si="227">
        <n x="225"/>
        <n x="653"/>
        <n x="32"/>
      </t>
    </mdx>
    <mdx n="0" f="v">
      <t c="3" si="227">
        <n x="225"/>
        <n x="628"/>
        <n x="32"/>
      </t>
    </mdx>
    <mdx n="0" f="v">
      <t c="3" si="227">
        <n x="225"/>
        <n x="633"/>
        <n x="32"/>
      </t>
    </mdx>
    <mdx n="0" f="v">
      <t c="3" si="227">
        <n x="225"/>
        <n x="641"/>
        <n x="32"/>
      </t>
    </mdx>
    <mdx n="0" f="v">
      <t c="3" si="227">
        <n x="225"/>
        <n x="640"/>
        <n x="32"/>
      </t>
    </mdx>
    <mdx n="0" f="v">
      <t c="3" si="227">
        <n x="225"/>
        <n x="630"/>
        <n x="32"/>
      </t>
    </mdx>
    <mdx n="0" f="v">
      <t c="3" si="227">
        <n x="225"/>
        <n x="607"/>
        <n x="32"/>
      </t>
    </mdx>
    <mdx n="0" f="v">
      <t c="3" si="227">
        <n x="225"/>
        <n x="629"/>
        <n x="32"/>
      </t>
    </mdx>
    <mdx n="0" f="v">
      <t c="3" si="227">
        <n x="225"/>
        <n x="626"/>
        <n x="32"/>
      </t>
    </mdx>
    <mdx n="0" f="v">
      <t c="3" si="227">
        <n x="225"/>
        <n x="631"/>
        <n x="32"/>
      </t>
    </mdx>
    <mdx n="0" f="v">
      <t c="3" si="227">
        <n x="225"/>
        <n x="634"/>
        <n x="32"/>
      </t>
    </mdx>
    <mdx n="0" f="v">
      <t c="3" si="227">
        <n x="225"/>
        <n x="638"/>
        <n x="32"/>
      </t>
    </mdx>
    <mdx n="0" f="v">
      <t c="3" si="227">
        <n x="225"/>
        <n x="654"/>
        <n x="32"/>
      </t>
    </mdx>
    <mdx n="0" f="v">
      <t c="3" si="227">
        <n x="225"/>
        <n x="655"/>
        <n x="32"/>
      </t>
    </mdx>
    <mdx n="0" f="v">
      <t c="3" si="227">
        <n x="225"/>
        <n x="642"/>
        <n x="32"/>
      </t>
    </mdx>
    <mdx n="0" f="v">
      <t c="3" si="227">
        <n x="225"/>
        <n x="296"/>
        <n x="28"/>
      </t>
    </mdx>
    <mdx n="0" f="v">
      <t c="3" si="227">
        <n x="225"/>
        <n x="344"/>
        <n x="28"/>
      </t>
    </mdx>
    <mdx n="0" f="v">
      <t c="3" si="227">
        <n x="225"/>
        <n x="321"/>
        <n x="28"/>
      </t>
    </mdx>
    <mdx n="0" f="v">
      <t c="3" si="227">
        <n x="225"/>
        <n x="285"/>
        <n x="28"/>
      </t>
    </mdx>
    <mdx n="0" f="v">
      <t c="3" si="227">
        <n x="225"/>
        <n x="275"/>
        <n x="28"/>
      </t>
    </mdx>
    <mdx n="0" f="v">
      <t c="3" si="227">
        <n x="225"/>
        <n x="284"/>
        <n x="28"/>
      </t>
    </mdx>
    <mdx n="0" f="v">
      <t c="3" si="227">
        <n x="225"/>
        <n x="290"/>
        <n x="28"/>
      </t>
    </mdx>
    <mdx n="0" f="v">
      <t c="3" si="227">
        <n x="225"/>
        <n x="287"/>
        <n x="28"/>
      </t>
    </mdx>
    <mdx n="0" f="v">
      <t c="3" si="227">
        <n x="225"/>
        <n x="286"/>
        <n x="28"/>
      </t>
    </mdx>
    <mdx n="0" f="v">
      <t c="3" si="227">
        <n x="225"/>
        <n x="292"/>
        <n x="28"/>
      </t>
    </mdx>
    <mdx n="0" f="v">
      <t c="3" si="227">
        <n x="225"/>
        <n x="298"/>
        <n x="28"/>
      </t>
    </mdx>
    <mdx n="0" f="v">
      <t c="3" si="227">
        <n x="225"/>
        <n x="325"/>
        <n x="28"/>
      </t>
    </mdx>
    <mdx n="0" f="v">
      <t c="3" si="227">
        <n x="225"/>
        <n x="335"/>
        <n x="28"/>
      </t>
    </mdx>
    <mdx n="0" f="v">
      <t c="3" si="227">
        <n x="225"/>
        <n x="309"/>
        <n x="28"/>
      </t>
    </mdx>
    <mdx n="0" f="v">
      <t c="3" si="227">
        <n x="225"/>
        <n x="334"/>
        <n x="28"/>
      </t>
    </mdx>
    <mdx n="0" f="v">
      <t c="3" si="227">
        <n x="225"/>
        <n x="343"/>
        <n x="28"/>
      </t>
    </mdx>
    <mdx n="0" f="v">
      <t c="3" si="227">
        <n x="225"/>
        <n x="557"/>
        <n x="28"/>
      </t>
    </mdx>
    <mdx n="0" f="v">
      <t c="3" si="227">
        <n x="225"/>
        <n x="551"/>
        <n x="28"/>
      </t>
    </mdx>
    <mdx n="0" f="v">
      <t c="3" si="227">
        <n x="225"/>
        <n x="333"/>
        <n x="28"/>
      </t>
    </mdx>
    <mdx n="0" f="v">
      <t c="3" si="227">
        <n x="225"/>
        <n x="550"/>
        <n x="28"/>
      </t>
    </mdx>
    <mdx n="0" f="v">
      <t c="3" si="227">
        <n x="225"/>
        <n x="558"/>
        <n x="28"/>
      </t>
    </mdx>
    <mdx n="0" f="v">
      <t c="3" si="227">
        <n x="225"/>
        <n x="559"/>
        <n x="28"/>
      </t>
    </mdx>
    <mdx n="0" f="v">
      <t c="3" si="227">
        <n x="225"/>
        <n x="560"/>
        <n x="28"/>
      </t>
    </mdx>
    <mdx n="0" f="v">
      <t c="3" si="227">
        <n x="225"/>
        <n x="561"/>
        <n x="28"/>
      </t>
    </mdx>
    <mdx n="0" f="v">
      <t c="3" si="227">
        <n x="225"/>
        <n x="562"/>
        <n x="28"/>
      </t>
    </mdx>
    <mdx n="0" f="v">
      <t c="3" si="227">
        <n x="225"/>
        <n x="556"/>
        <n x="28"/>
      </t>
    </mdx>
    <mdx n="0" f="v">
      <t c="3" si="227">
        <n x="225"/>
        <n x="552"/>
        <n x="28"/>
      </t>
    </mdx>
    <mdx n="0" f="v">
      <t c="3" si="227">
        <n x="225"/>
        <n x="596"/>
        <n x="28"/>
      </t>
    </mdx>
    <mdx n="0" f="v">
      <t c="3" si="227">
        <n x="225"/>
        <n x="282"/>
        <n x="28"/>
      </t>
    </mdx>
    <mdx n="0" f="v">
      <t c="3" si="227">
        <n x="225"/>
        <n x="315"/>
        <n x="28"/>
      </t>
    </mdx>
    <mdx n="0" f="v">
      <t c="3" si="227">
        <n x="225"/>
        <n x="339"/>
        <n x="28"/>
      </t>
    </mdx>
    <mdx n="0" f="v">
      <t c="3" si="227">
        <n x="225"/>
        <n x="324"/>
        <n x="28"/>
      </t>
    </mdx>
    <mdx n="0" f="v">
      <t c="3" si="227">
        <n x="225"/>
        <n x="312"/>
        <n x="28"/>
      </t>
    </mdx>
    <mdx n="0" f="v">
      <t c="3" si="227">
        <n x="225"/>
        <n x="308"/>
        <n x="28"/>
      </t>
    </mdx>
    <mdx n="0" f="v">
      <t c="3" si="227">
        <n x="225"/>
        <n x="306"/>
        <n x="28"/>
      </t>
    </mdx>
    <mdx n="0" f="v">
      <t c="3" si="227">
        <n x="225"/>
        <n x="323"/>
        <n x="28"/>
      </t>
    </mdx>
    <mdx n="0" f="v">
      <t c="3" si="227">
        <n x="225"/>
        <n x="291"/>
        <n x="28"/>
      </t>
    </mdx>
    <mdx n="0" f="v">
      <t c="3" si="227">
        <n x="225"/>
        <n x="303"/>
        <n x="28"/>
      </t>
    </mdx>
    <mdx n="0" f="v">
      <t c="3" si="227">
        <n x="225"/>
        <n x="352"/>
        <n x="28"/>
      </t>
    </mdx>
    <mdx n="0" f="v">
      <t c="3" si="227">
        <n x="225"/>
        <n x="302"/>
        <n x="28"/>
      </t>
    </mdx>
    <mdx n="0" f="v">
      <t c="3" si="227">
        <n x="225"/>
        <n x="342"/>
        <n x="28"/>
      </t>
    </mdx>
    <mdx n="0" f="v">
      <t c="3" si="227">
        <n x="225"/>
        <n x="332"/>
        <n x="28"/>
      </t>
    </mdx>
    <mdx n="0" f="v">
      <t c="3" si="227">
        <n x="225"/>
        <n x="331"/>
        <n x="28"/>
      </t>
    </mdx>
    <mdx n="0" f="v">
      <t c="3" si="227">
        <n x="225"/>
        <n x="349"/>
        <n x="28"/>
      </t>
    </mdx>
    <mdx n="0" f="v">
      <t c="3" si="227">
        <n x="225"/>
        <n x="553"/>
        <n x="28"/>
      </t>
    </mdx>
    <mdx n="0" f="v">
      <t c="3" si="227">
        <n x="225"/>
        <n x="330"/>
        <n x="28"/>
      </t>
    </mdx>
    <mdx n="0" f="v">
      <t c="3" si="227">
        <n x="225"/>
        <n x="351"/>
        <n x="28"/>
      </t>
    </mdx>
    <mdx n="0" f="v">
      <t c="3" si="227">
        <n x="225"/>
        <n x="554"/>
        <n x="28"/>
      </t>
    </mdx>
    <mdx n="0" f="v">
      <t c="3" si="227">
        <n x="225"/>
        <n x="341"/>
        <n x="28"/>
      </t>
    </mdx>
    <mdx n="0" f="v">
      <t c="3" si="227">
        <n x="225"/>
        <n x="300"/>
        <n x="28"/>
      </t>
    </mdx>
    <mdx n="0" f="v">
      <t c="3" si="227">
        <n x="225"/>
        <n x="354"/>
        <n x="28"/>
      </t>
    </mdx>
    <mdx n="0" f="v">
      <t c="3" si="227">
        <n x="225"/>
        <n x="575"/>
        <n x="28"/>
      </t>
    </mdx>
    <mdx n="0" f="v">
      <t c="3" si="227">
        <n x="225"/>
        <n x="576"/>
        <n x="28"/>
      </t>
    </mdx>
    <mdx n="0" f="v">
      <t c="3" si="227">
        <n x="225"/>
        <n x="577"/>
        <n x="28"/>
      </t>
    </mdx>
    <mdx n="0" f="v">
      <t c="3" si="227">
        <n x="225"/>
        <n x="578"/>
        <n x="28"/>
      </t>
    </mdx>
    <mdx n="0" f="v">
      <t c="3" si="227">
        <n x="225"/>
        <n x="579"/>
        <n x="28"/>
      </t>
    </mdx>
    <mdx n="0" f="v">
      <t c="3" si="227">
        <n x="225"/>
        <n x="353"/>
        <n x="28"/>
      </t>
    </mdx>
    <mdx n="0" f="v">
      <t c="3" si="227">
        <n x="225"/>
        <n x="347"/>
        <n x="28"/>
      </t>
    </mdx>
    <mdx n="0" f="v">
      <t c="3" si="227">
        <n x="225"/>
        <n x="589"/>
        <n x="28"/>
      </t>
    </mdx>
    <mdx n="0" f="v">
      <t c="3" si="227">
        <n x="225"/>
        <n x="591"/>
        <n x="28"/>
      </t>
    </mdx>
    <mdx n="0" f="v">
      <t c="3" si="227">
        <n x="225"/>
        <n x="585"/>
        <n x="28"/>
      </t>
    </mdx>
    <mdx n="0" f="v">
      <t c="3" si="227">
        <n x="225"/>
        <n x="340"/>
        <n x="28"/>
      </t>
    </mdx>
    <mdx n="0" f="v">
      <t c="3" si="227">
        <n x="225"/>
        <n x="295"/>
        <n x="28"/>
      </t>
    </mdx>
    <mdx n="0" f="v">
      <t c="3" si="227">
        <n x="225"/>
        <n x="563"/>
        <n x="28"/>
      </t>
    </mdx>
    <mdx n="0" f="v">
      <t c="3" si="227">
        <n x="225"/>
        <n x="564"/>
        <n x="28"/>
      </t>
    </mdx>
    <mdx n="0" f="v">
      <t c="3" si="227">
        <n x="225"/>
        <n x="565"/>
        <n x="28"/>
      </t>
    </mdx>
    <mdx n="0" f="v">
      <t c="3" si="227">
        <n x="225"/>
        <n x="566"/>
        <n x="28"/>
      </t>
    </mdx>
    <mdx n="0" f="v">
      <t c="3" si="227">
        <n x="225"/>
        <n x="567"/>
        <n x="28"/>
      </t>
    </mdx>
    <mdx n="0" f="v">
      <t c="3" si="227">
        <n x="225"/>
        <n x="568"/>
        <n x="28"/>
      </t>
    </mdx>
    <mdx n="0" f="v">
      <t c="3" si="227">
        <n x="225"/>
        <n x="593"/>
        <n x="28"/>
      </t>
    </mdx>
    <mdx n="0" f="v">
      <t c="3" si="227">
        <n x="225"/>
        <n x="590"/>
        <n x="28"/>
      </t>
    </mdx>
    <mdx n="0" f="v">
      <t c="3" si="227">
        <n x="225"/>
        <n x="592"/>
        <n x="28"/>
      </t>
    </mdx>
    <mdx n="0" f="v">
      <t c="3" si="227">
        <n x="225"/>
        <n x="594"/>
        <n x="28"/>
      </t>
    </mdx>
    <mdx n="0" f="v">
      <t c="3" si="227">
        <n x="225"/>
        <n x="601"/>
        <n x="28"/>
      </t>
    </mdx>
    <mdx n="0" f="v">
      <t c="3" si="227">
        <n x="225"/>
        <n x="569"/>
        <n x="28"/>
      </t>
    </mdx>
    <mdx n="0" f="v">
      <t c="3" si="227">
        <n x="225"/>
        <n x="595"/>
        <n x="28"/>
      </t>
    </mdx>
    <mdx n="0" f="v">
      <t c="3" si="227">
        <n x="225"/>
        <n x="588"/>
        <n x="28"/>
      </t>
    </mdx>
    <mdx n="0" f="v">
      <t c="3" si="227">
        <n x="225"/>
        <n x="582"/>
        <n x="28"/>
      </t>
    </mdx>
    <mdx n="0" f="v">
      <t c="3" si="227">
        <n x="225"/>
        <n x="598"/>
        <n x="28"/>
      </t>
    </mdx>
    <mdx n="0" f="v">
      <t c="3" si="227">
        <n x="225"/>
        <n x="584"/>
        <n x="28"/>
      </t>
    </mdx>
    <mdx n="0" f="v">
      <t c="3" si="227">
        <n x="225"/>
        <n x="609"/>
        <n x="28"/>
      </t>
    </mdx>
    <mdx n="0" f="v">
      <t c="3" si="227">
        <n x="225"/>
        <n x="610"/>
        <n x="28"/>
      </t>
    </mdx>
    <mdx n="0" f="v">
      <t c="3" si="227">
        <n x="225"/>
        <n x="586"/>
        <n x="28"/>
      </t>
    </mdx>
    <mdx n="0" f="v">
      <t c="3" si="227">
        <n x="225"/>
        <n x="571"/>
        <n x="28"/>
      </t>
    </mdx>
    <mdx n="0" f="v">
      <t c="3" si="227">
        <n x="225"/>
        <n x="572"/>
        <n x="28"/>
      </t>
    </mdx>
    <mdx n="0" f="v">
      <t c="3" si="227">
        <n x="225"/>
        <n x="580"/>
        <n x="28"/>
      </t>
    </mdx>
    <mdx n="0" f="v">
      <t c="3" si="227">
        <n x="225"/>
        <n x="573"/>
        <n x="28"/>
      </t>
    </mdx>
    <mdx n="0" f="v">
      <t c="3" si="227">
        <n x="225"/>
        <n x="581"/>
        <n x="28"/>
      </t>
    </mdx>
    <mdx n="0" f="v">
      <t c="3" si="227">
        <n x="225"/>
        <n x="583"/>
        <n x="28"/>
      </t>
    </mdx>
    <mdx n="0" f="v">
      <t c="3" si="227">
        <n x="225"/>
        <n x="555"/>
        <n x="28"/>
      </t>
    </mdx>
    <mdx n="0" f="v">
      <t c="3" si="227">
        <n x="225"/>
        <n x="570"/>
        <n x="28"/>
      </t>
    </mdx>
    <mdx n="0" f="v">
      <t c="3" si="227">
        <n x="225"/>
        <n x="574"/>
        <n x="28"/>
      </t>
    </mdx>
    <mdx n="0" f="v">
      <t c="3" si="227">
        <n x="225"/>
        <n x="599"/>
        <n x="28"/>
      </t>
    </mdx>
    <mdx n="0" f="v">
      <t c="3" si="227">
        <n x="225"/>
        <n x="617"/>
        <n x="28"/>
      </t>
    </mdx>
    <mdx n="0" f="v">
      <t c="3" si="227">
        <n x="225"/>
        <n x="597"/>
        <n x="28"/>
      </t>
    </mdx>
    <mdx n="0" f="v">
      <t c="3" si="227">
        <n x="225"/>
        <n x="600"/>
        <n x="28"/>
      </t>
    </mdx>
    <mdx n="0" f="v">
      <t c="3" si="227">
        <n x="225"/>
        <n x="611"/>
        <n x="28"/>
      </t>
    </mdx>
    <mdx n="0" f="v">
      <t c="3" si="227">
        <n x="225"/>
        <n x="612"/>
        <n x="28"/>
      </t>
    </mdx>
    <mdx n="0" f="v">
      <t c="3" si="227">
        <n x="225"/>
        <n x="618"/>
        <n x="28"/>
      </t>
    </mdx>
    <mdx n="0" f="v">
      <t c="3" si="227">
        <n x="225"/>
        <n x="646"/>
        <n x="28"/>
      </t>
    </mdx>
    <mdx n="0" f="v">
      <t c="3" si="227">
        <n x="225"/>
        <n x="619"/>
        <n x="28"/>
      </t>
    </mdx>
    <mdx n="0" f="v">
      <t c="3" si="227">
        <n x="225"/>
        <n x="620"/>
        <n x="28"/>
      </t>
    </mdx>
    <mdx n="0" f="v">
      <t c="3" si="227">
        <n x="225"/>
        <n x="621"/>
        <n x="28"/>
      </t>
    </mdx>
    <mdx n="0" f="v">
      <t c="3" si="227">
        <n x="225"/>
        <n x="644"/>
        <n x="28"/>
      </t>
    </mdx>
    <mdx n="0" f="v">
      <t c="3" si="227">
        <n x="225"/>
        <n x="587"/>
        <n x="28"/>
      </t>
    </mdx>
    <mdx n="0" f="v">
      <t c="3" si="227">
        <n x="225"/>
        <n x="602"/>
        <n x="28"/>
      </t>
    </mdx>
    <mdx n="0" f="v">
      <t c="3" si="227">
        <n x="225"/>
        <n x="603"/>
        <n x="28"/>
      </t>
    </mdx>
    <mdx n="0" f="v">
      <t c="3" si="227">
        <n x="225"/>
        <n x="604"/>
        <n x="28"/>
      </t>
    </mdx>
    <mdx n="0" f="v">
      <t c="3" si="227">
        <n x="225"/>
        <n x="605"/>
        <n x="28"/>
      </t>
    </mdx>
    <mdx n="0" f="v">
      <t c="3" si="227">
        <n x="225"/>
        <n x="651"/>
        <n x="28"/>
      </t>
    </mdx>
    <mdx n="0" f="v">
      <t c="3" si="227">
        <n x="225"/>
        <n x="625"/>
        <n x="28"/>
      </t>
    </mdx>
    <mdx n="0" f="v">
      <t c="3" si="227">
        <n x="225"/>
        <n x="613"/>
        <n x="28"/>
      </t>
    </mdx>
    <mdx n="0" f="v">
      <t c="3" si="227">
        <n x="225"/>
        <n x="615"/>
        <n x="28"/>
      </t>
    </mdx>
    <mdx n="0" f="v">
      <t c="3" si="227">
        <n x="225"/>
        <n x="616"/>
        <n x="28"/>
      </t>
    </mdx>
    <mdx n="0" f="v">
      <t c="3" si="227">
        <n x="225"/>
        <n x="608"/>
        <n x="28"/>
      </t>
    </mdx>
    <mdx n="0" f="v">
      <t c="3" si="227">
        <n x="225"/>
        <n x="614"/>
        <n x="28"/>
      </t>
    </mdx>
    <mdx n="0" f="v">
      <t c="3" si="227">
        <n x="225"/>
        <n x="635"/>
        <n x="28"/>
      </t>
    </mdx>
    <mdx n="0" f="v">
      <t c="3" si="227">
        <n x="225"/>
        <n x="636"/>
        <n x="28"/>
      </t>
    </mdx>
    <mdx n="0" f="v">
      <t c="3" si="227">
        <n x="225"/>
        <n x="637"/>
        <n x="28"/>
      </t>
    </mdx>
    <mdx n="0" f="v">
      <t c="3" si="227">
        <n x="225"/>
        <n x="627"/>
        <n x="28"/>
      </t>
    </mdx>
    <mdx n="0" f="v">
      <t c="3" si="227">
        <n x="225"/>
        <n x="652"/>
        <n x="28"/>
      </t>
    </mdx>
    <mdx n="0" f="v">
      <t c="3" si="227">
        <n x="225"/>
        <n x="632"/>
        <n x="28"/>
      </t>
    </mdx>
    <mdx n="0" f="v">
      <t c="3" si="227">
        <n x="225"/>
        <n x="648"/>
        <n x="28"/>
      </t>
    </mdx>
    <mdx n="0" f="v">
      <t c="3" si="227">
        <n x="225"/>
        <n x="653"/>
        <n x="28"/>
      </t>
    </mdx>
    <mdx n="0" f="v">
      <t c="3" si="227">
        <n x="225"/>
        <n x="639"/>
        <n x="28"/>
      </t>
    </mdx>
    <mdx n="0" f="v">
      <t c="3" si="227">
        <n x="225"/>
        <n x="650"/>
        <n x="28"/>
      </t>
    </mdx>
    <mdx n="0" f="v">
      <t c="3" si="227">
        <n x="225"/>
        <n x="622"/>
        <n x="28"/>
      </t>
    </mdx>
    <mdx n="0" f="v">
      <t c="3" si="227">
        <n x="225"/>
        <n x="623"/>
        <n x="28"/>
      </t>
    </mdx>
    <mdx n="0" f="v">
      <t c="3" si="227">
        <n x="225"/>
        <n x="624"/>
        <n x="28"/>
      </t>
    </mdx>
    <mdx n="0" f="v">
      <t c="3" si="227">
        <n x="225"/>
        <n x="645"/>
        <n x="28"/>
      </t>
    </mdx>
    <mdx n="0" f="v">
      <t c="3" si="227">
        <n x="225"/>
        <n x="647"/>
        <n x="28"/>
      </t>
    </mdx>
    <mdx n="0" f="v">
      <t c="3" si="227">
        <n x="225"/>
        <n x="649"/>
        <n x="28"/>
      </t>
    </mdx>
    <mdx n="0" f="v">
      <t c="3" si="227">
        <n x="225"/>
        <n x="643"/>
        <n x="28"/>
      </t>
    </mdx>
    <mdx n="0" f="v">
      <t c="3" si="227">
        <n x="225"/>
        <n x="606"/>
        <n x="28"/>
      </t>
    </mdx>
    <mdx n="0" f="v">
      <t c="3" si="227">
        <n x="225"/>
        <n x="628"/>
        <n x="28"/>
      </t>
    </mdx>
    <mdx n="0" f="v">
      <t c="3" si="227">
        <n x="225"/>
        <n x="633"/>
        <n x="28"/>
      </t>
    </mdx>
    <mdx n="0" f="v">
      <t c="3" si="227">
        <n x="225"/>
        <n x="641"/>
        <n x="28"/>
      </t>
    </mdx>
    <mdx n="0" f="v">
      <t c="3" si="227">
        <n x="225"/>
        <n x="640"/>
        <n x="28"/>
      </t>
    </mdx>
    <mdx n="0" f="v">
      <t c="3" si="227">
        <n x="225"/>
        <n x="630"/>
        <n x="28"/>
      </t>
    </mdx>
    <mdx n="0" f="v">
      <t c="3" si="227">
        <n x="225"/>
        <n x="607"/>
        <n x="28"/>
      </t>
    </mdx>
    <mdx n="0" f="v">
      <t c="3" si="227">
        <n x="225"/>
        <n x="629"/>
        <n x="28"/>
      </t>
    </mdx>
    <mdx n="0" f="v">
      <t c="3" si="227">
        <n x="225"/>
        <n x="626"/>
        <n x="28"/>
      </t>
    </mdx>
    <mdx n="0" f="v">
      <t c="3" si="227">
        <n x="225"/>
        <n x="631"/>
        <n x="28"/>
      </t>
    </mdx>
    <mdx n="0" f="v">
      <t c="3" si="227">
        <n x="225"/>
        <n x="634"/>
        <n x="28"/>
      </t>
    </mdx>
    <mdx n="0" f="v">
      <t c="3" si="227">
        <n x="225"/>
        <n x="638"/>
        <n x="28"/>
      </t>
    </mdx>
    <mdx n="0" f="v">
      <t c="3" si="227">
        <n x="225"/>
        <n x="654"/>
        <n x="28"/>
      </t>
    </mdx>
    <mdx n="0" f="v">
      <t c="3" si="227">
        <n x="225"/>
        <n x="655"/>
        <n x="28"/>
      </t>
    </mdx>
    <mdx n="0" f="v">
      <t c="3" si="227">
        <n x="225"/>
        <n x="642"/>
        <n x="28"/>
      </t>
    </mdx>
    <mdx n="0" f="v">
      <t c="3" si="227">
        <n x="225"/>
        <n x="285"/>
        <n x="25"/>
      </t>
    </mdx>
    <mdx n="0" f="v">
      <t c="3" si="227">
        <n x="225"/>
        <n x="275"/>
        <n x="25"/>
      </t>
    </mdx>
    <mdx n="0" f="v">
      <t c="3" si="227">
        <n x="225"/>
        <n x="284"/>
        <n x="25"/>
      </t>
    </mdx>
    <mdx n="0" f="v">
      <t c="3" si="227">
        <n x="225"/>
        <n x="290"/>
        <n x="25"/>
      </t>
    </mdx>
    <mdx n="0" f="v">
      <t c="3" si="227">
        <n x="225"/>
        <n x="287"/>
        <n x="25"/>
      </t>
    </mdx>
    <mdx n="0" f="v">
      <t c="3" si="227">
        <n x="225"/>
        <n x="286"/>
        <n x="25"/>
      </t>
    </mdx>
    <mdx n="0" f="v">
      <t c="3" si="227">
        <n x="225"/>
        <n x="292"/>
        <n x="25"/>
      </t>
    </mdx>
    <mdx n="0" f="v">
      <t c="3" si="227">
        <n x="225"/>
        <n x="298"/>
        <n x="25"/>
      </t>
    </mdx>
    <mdx n="0" f="v">
      <t c="3" si="227">
        <n x="225"/>
        <n x="325"/>
        <n x="25"/>
      </t>
    </mdx>
    <mdx n="0" f="v">
      <t c="3" si="227">
        <n x="225"/>
        <n x="335"/>
        <n x="25"/>
      </t>
    </mdx>
    <mdx n="0" f="v">
      <t c="3" si="227">
        <n x="225"/>
        <n x="309"/>
        <n x="25"/>
      </t>
    </mdx>
    <mdx n="0" f="v">
      <t c="3" si="227">
        <n x="225"/>
        <n x="334"/>
        <n x="25"/>
      </t>
    </mdx>
    <mdx n="0" f="v">
      <t c="3" si="227">
        <n x="225"/>
        <n x="343"/>
        <n x="25"/>
      </t>
    </mdx>
    <mdx n="0" f="v">
      <t c="3" si="227">
        <n x="225"/>
        <n x="279"/>
        <n x="25"/>
      </t>
    </mdx>
    <mdx n="0" f="v">
      <t c="3" si="227">
        <n x="225"/>
        <n x="557"/>
        <n x="25"/>
      </t>
    </mdx>
    <mdx n="0" f="v">
      <t c="3" si="227">
        <n x="225"/>
        <n x="551"/>
        <n x="25"/>
      </t>
    </mdx>
    <mdx n="0" f="v">
      <t c="3" si="227">
        <n x="225"/>
        <n x="333"/>
        <n x="25"/>
      </t>
    </mdx>
    <mdx n="0" f="v">
      <t c="3" si="227">
        <n x="225"/>
        <n x="558"/>
        <n x="25"/>
      </t>
    </mdx>
    <mdx n="0" f="v">
      <t c="3" si="227">
        <n x="225"/>
        <n x="559"/>
        <n x="25"/>
      </t>
    </mdx>
    <mdx n="0" f="v">
      <t c="3" si="227">
        <n x="225"/>
        <n x="560"/>
        <n x="25"/>
      </t>
    </mdx>
    <mdx n="0" f="v">
      <t c="3" si="227">
        <n x="225"/>
        <n x="561"/>
        <n x="25"/>
      </t>
    </mdx>
    <mdx n="0" f="v">
      <t c="3" si="227">
        <n x="225"/>
        <n x="562"/>
        <n x="25"/>
      </t>
    </mdx>
    <mdx n="0" f="v">
      <t c="3" si="227">
        <n x="225"/>
        <n x="341"/>
        <n x="25"/>
      </t>
    </mdx>
    <mdx n="0" f="v">
      <t c="3" si="227">
        <n x="225"/>
        <n x="552"/>
        <n x="25"/>
      </t>
    </mdx>
    <mdx n="0" f="v">
      <t c="3" si="227">
        <n x="225"/>
        <n x="282"/>
        <n x="25"/>
      </t>
    </mdx>
    <mdx n="0" f="v">
      <t c="3" si="227">
        <n x="225"/>
        <n x="315"/>
        <n x="25"/>
      </t>
    </mdx>
    <mdx n="0" f="v">
      <t c="3" si="227">
        <n x="225"/>
        <n x="339"/>
        <n x="25"/>
      </t>
    </mdx>
    <mdx n="0" f="v">
      <t c="3" si="227">
        <n x="225"/>
        <n x="324"/>
        <n x="25"/>
      </t>
    </mdx>
    <mdx n="0" f="v">
      <t c="3" si="227">
        <n x="225"/>
        <n x="312"/>
        <n x="25"/>
      </t>
    </mdx>
    <mdx n="0" f="v">
      <t c="3" si="227">
        <n x="225"/>
        <n x="308"/>
        <n x="25"/>
      </t>
    </mdx>
    <mdx n="0" f="v">
      <t c="3" si="227">
        <n x="225"/>
        <n x="306"/>
        <n x="25"/>
      </t>
    </mdx>
    <mdx n="0" f="v">
      <t c="3" si="227">
        <n x="225"/>
        <n x="323"/>
        <n x="25"/>
      </t>
    </mdx>
    <mdx n="0" f="v">
      <t c="3" si="227">
        <n x="225"/>
        <n x="291"/>
        <n x="25"/>
      </t>
    </mdx>
    <mdx n="0" f="v">
      <t c="3" si="227">
        <n x="225"/>
        <n x="303"/>
        <n x="25"/>
      </t>
    </mdx>
    <mdx n="0" f="v">
      <t c="3" si="227">
        <n x="225"/>
        <n x="352"/>
        <n x="25"/>
      </t>
    </mdx>
    <mdx n="0" f="v">
      <t c="3" si="227">
        <n x="225"/>
        <n x="302"/>
        <n x="25"/>
      </t>
    </mdx>
    <mdx n="0" f="v">
      <t c="3" si="227">
        <n x="225"/>
        <n x="342"/>
        <n x="25"/>
      </t>
    </mdx>
    <mdx n="0" f="v">
      <t c="3" si="227">
        <n x="225"/>
        <n x="332"/>
        <n x="25"/>
      </t>
    </mdx>
    <mdx n="0" f="v">
      <t c="3" si="227">
        <n x="225"/>
        <n x="331"/>
        <n x="25"/>
      </t>
    </mdx>
    <mdx n="0" f="v">
      <t c="3" si="227">
        <n x="225"/>
        <n x="349"/>
        <n x="25"/>
      </t>
    </mdx>
    <mdx n="0" f="v">
      <t c="3" si="227">
        <n x="225"/>
        <n x="553"/>
        <n x="25"/>
      </t>
    </mdx>
    <mdx n="0" f="v">
      <t c="3" si="227">
        <n x="225"/>
        <n x="330"/>
        <n x="25"/>
      </t>
    </mdx>
    <mdx n="0" f="v">
      <t c="3" si="227">
        <n x="225"/>
        <n x="351"/>
        <n x="25"/>
      </t>
    </mdx>
    <mdx n="0" f="v">
      <t c="3" si="227">
        <n x="225"/>
        <n x="554"/>
        <n x="25"/>
      </t>
    </mdx>
    <mdx n="0" f="v">
      <t c="3" si="227">
        <n x="225"/>
        <n x="556"/>
        <n x="25"/>
      </t>
    </mdx>
    <mdx n="0" f="v">
      <t c="3" si="227">
        <n x="225"/>
        <n x="300"/>
        <n x="25"/>
      </t>
    </mdx>
    <mdx n="0" f="v">
      <t c="3" si="227">
        <n x="225"/>
        <n x="354"/>
        <n x="25"/>
      </t>
    </mdx>
    <mdx n="0" f="v">
      <t c="3" si="227">
        <n x="225"/>
        <n x="575"/>
        <n x="25"/>
      </t>
    </mdx>
    <mdx n="0" f="v">
      <t c="3" si="227">
        <n x="225"/>
        <n x="576"/>
        <n x="25"/>
      </t>
    </mdx>
    <mdx n="0" f="v">
      <t c="3" si="227">
        <n x="225"/>
        <n x="577"/>
        <n x="25"/>
      </t>
    </mdx>
    <mdx n="0" f="v">
      <t c="3" si="227">
        <n x="225"/>
        <n x="578"/>
        <n x="25"/>
      </t>
    </mdx>
    <mdx n="0" f="v">
      <t c="3" si="227">
        <n x="225"/>
        <n x="579"/>
        <n x="25"/>
      </t>
    </mdx>
    <mdx n="0" f="v">
      <t c="3" si="227">
        <n x="225"/>
        <n x="353"/>
        <n x="25"/>
      </t>
    </mdx>
    <mdx n="0" f="v">
      <t c="3" si="227">
        <n x="225"/>
        <n x="347"/>
        <n x="25"/>
      </t>
    </mdx>
    <mdx n="0" f="v">
      <t c="3" si="227">
        <n x="225"/>
        <n x="593"/>
        <n x="25"/>
      </t>
    </mdx>
    <mdx n="0" f="v">
      <t c="3" si="227">
        <n x="225"/>
        <n x="589"/>
        <n x="25"/>
      </t>
    </mdx>
    <mdx n="0" f="v">
      <t c="3" si="227">
        <n x="225"/>
        <n x="591"/>
        <n x="25"/>
      </t>
    </mdx>
    <mdx n="0" f="v">
      <t c="3" si="227">
        <n x="225"/>
        <n x="592"/>
        <n x="25"/>
      </t>
    </mdx>
    <mdx n="0" f="v">
      <t c="3" si="227">
        <n x="225"/>
        <n x="594"/>
        <n x="25"/>
      </t>
    </mdx>
    <mdx n="0" f="v">
      <t c="3" si="227">
        <n x="225"/>
        <n x="569"/>
        <n x="25"/>
      </t>
    </mdx>
    <mdx n="0" f="v">
      <t c="3" si="227">
        <n x="225"/>
        <n x="595"/>
        <n x="25"/>
      </t>
    </mdx>
    <mdx n="0" f="v">
      <t c="3" si="227">
        <n x="225"/>
        <n x="601"/>
        <n x="25"/>
      </t>
    </mdx>
    <mdx n="0" f="v">
      <t c="3" si="227">
        <n x="225"/>
        <n x="596"/>
        <n x="25"/>
      </t>
    </mdx>
    <mdx n="0" f="v">
      <t c="3" si="227">
        <n x="225"/>
        <n x="295"/>
        <n x="25"/>
      </t>
    </mdx>
    <mdx n="0" f="v">
      <t c="3" si="227">
        <n x="225"/>
        <n x="563"/>
        <n x="25"/>
      </t>
    </mdx>
    <mdx n="0" f="v">
      <t c="3" si="227">
        <n x="225"/>
        <n x="564"/>
        <n x="25"/>
      </t>
    </mdx>
    <mdx n="0" f="v">
      <t c="3" si="227">
        <n x="225"/>
        <n x="565"/>
        <n x="25"/>
      </t>
    </mdx>
    <mdx n="0" f="v">
      <t c="3" si="227">
        <n x="225"/>
        <n x="566"/>
        <n x="25"/>
      </t>
    </mdx>
    <mdx n="0" f="v">
      <t c="3" si="227">
        <n x="225"/>
        <n x="567"/>
        <n x="25"/>
      </t>
    </mdx>
    <mdx n="0" f="v">
      <t c="3" si="227">
        <n x="225"/>
        <n x="568"/>
        <n x="25"/>
      </t>
    </mdx>
    <mdx n="0" f="v">
      <t c="3" si="227">
        <n x="225"/>
        <n x="590"/>
        <n x="25"/>
      </t>
    </mdx>
    <mdx n="0" f="v">
      <t c="3" si="227">
        <n x="225"/>
        <n x="340"/>
        <n x="25"/>
      </t>
    </mdx>
    <mdx n="0" f="v">
      <t c="3" si="227">
        <n x="225"/>
        <n x="599"/>
        <n x="25"/>
      </t>
    </mdx>
    <mdx n="0" f="v">
      <t c="3" si="227">
        <n x="225"/>
        <n x="582"/>
        <n x="25"/>
      </t>
    </mdx>
    <mdx n="0" f="v">
      <t c="3" si="227">
        <n x="225"/>
        <n x="639"/>
        <n x="25"/>
      </t>
    </mdx>
    <mdx n="0" f="v">
      <t c="3" si="227">
        <n x="225"/>
        <n x="584"/>
        <n x="25"/>
      </t>
    </mdx>
    <mdx n="0" f="v">
      <t c="3" si="227">
        <n x="225"/>
        <n x="610"/>
        <n x="25"/>
      </t>
    </mdx>
    <mdx n="0" f="v">
      <t c="3" si="227">
        <n x="225"/>
        <n x="586"/>
        <n x="25"/>
      </t>
    </mdx>
    <mdx n="0" f="v">
      <t c="3" si="227">
        <n x="225"/>
        <n x="571"/>
        <n x="25"/>
      </t>
    </mdx>
    <mdx n="0" f="v">
      <t c="3" si="227">
        <n x="225"/>
        <n x="572"/>
        <n x="25"/>
      </t>
    </mdx>
    <mdx n="0" f="v">
      <t c="3" si="227">
        <n x="225"/>
        <n x="580"/>
        <n x="25"/>
      </t>
    </mdx>
    <mdx n="0" f="v">
      <t c="3" si="227">
        <n x="225"/>
        <n x="573"/>
        <n x="25"/>
      </t>
    </mdx>
    <mdx n="0" f="v">
      <t c="3" si="227">
        <n x="225"/>
        <n x="581"/>
        <n x="25"/>
      </t>
    </mdx>
    <mdx n="0" f="v">
      <t c="3" si="227">
        <n x="225"/>
        <n x="583"/>
        <n x="25"/>
      </t>
    </mdx>
    <mdx n="0" f="v">
      <t c="3" si="227">
        <n x="225"/>
        <n x="555"/>
        <n x="25"/>
      </t>
    </mdx>
    <mdx n="0" f="v">
      <t c="3" si="227">
        <n x="225"/>
        <n x="570"/>
        <n x="25"/>
      </t>
    </mdx>
    <mdx n="0" f="v">
      <t c="3" si="227">
        <n x="225"/>
        <n x="574"/>
        <n x="25"/>
      </t>
    </mdx>
    <mdx n="0" f="v">
      <t c="3" si="227">
        <n x="225"/>
        <n x="585"/>
        <n x="25"/>
      </t>
    </mdx>
    <mdx n="0" f="v">
      <t c="3" si="227">
        <n x="225"/>
        <n x="588"/>
        <n x="25"/>
      </t>
    </mdx>
    <mdx n="0" f="v">
      <t c="3" si="227">
        <n x="225"/>
        <n x="598"/>
        <n x="25"/>
      </t>
    </mdx>
    <mdx n="0" f="v">
      <t c="3" si="227">
        <n x="225"/>
        <n x="597"/>
        <n x="25"/>
      </t>
    </mdx>
    <mdx n="0" f="v">
      <t c="3" si="227">
        <n x="225"/>
        <n x="587"/>
        <n x="25"/>
      </t>
    </mdx>
    <mdx n="0" f="v">
      <t c="3" si="227">
        <n x="225"/>
        <n x="609"/>
        <n x="25"/>
      </t>
    </mdx>
    <mdx n="0" f="v">
      <t c="3" si="227">
        <n x="225"/>
        <n x="600"/>
        <n x="25"/>
      </t>
    </mdx>
    <mdx n="0" f="v">
      <t c="3" si="227">
        <n x="225"/>
        <n x="611"/>
        <n x="25"/>
      </t>
    </mdx>
    <mdx n="0" f="v">
      <t c="3" si="227">
        <n x="225"/>
        <n x="612"/>
        <n x="25"/>
      </t>
    </mdx>
    <mdx n="0" f="v">
      <t c="3" si="227">
        <n x="225"/>
        <n x="644"/>
        <n x="25"/>
      </t>
    </mdx>
    <mdx n="0" f="v">
      <t c="3" si="227">
        <n x="225"/>
        <n x="621"/>
        <n x="25"/>
      </t>
    </mdx>
    <mdx n="0" f="v">
      <t c="3" si="227">
        <n x="225"/>
        <n x="617"/>
        <n x="25"/>
      </t>
    </mdx>
    <mdx n="0" f="v">
      <t c="3" si="227">
        <n x="225"/>
        <n x="602"/>
        <n x="25"/>
      </t>
    </mdx>
    <mdx n="0" f="v">
      <t c="3" si="227">
        <n x="225"/>
        <n x="603"/>
        <n x="25"/>
      </t>
    </mdx>
    <mdx n="0" f="v">
      <t c="3" si="227">
        <n x="225"/>
        <n x="604"/>
        <n x="25"/>
      </t>
    </mdx>
    <mdx n="0" f="v">
      <t c="3" si="227">
        <n x="225"/>
        <n x="605"/>
        <n x="25"/>
      </t>
    </mdx>
    <mdx n="0" f="v">
      <t c="3" si="227">
        <n x="225"/>
        <n x="618"/>
        <n x="25"/>
      </t>
    </mdx>
    <mdx n="0" f="v">
      <t c="3" si="227">
        <n x="225"/>
        <n x="619"/>
        <n x="25"/>
      </t>
    </mdx>
    <mdx n="0" f="v">
      <t c="3" si="227">
        <n x="225"/>
        <n x="620"/>
        <n x="25"/>
      </t>
    </mdx>
    <mdx n="0" f="v">
      <t c="3" si="227">
        <n x="225"/>
        <n x="613"/>
        <n x="25"/>
      </t>
    </mdx>
    <mdx n="0" f="v">
      <t c="3" si="227">
        <n x="225"/>
        <n x="615"/>
        <n x="25"/>
      </t>
    </mdx>
    <mdx n="0" f="v">
      <t c="3" si="227">
        <n x="225"/>
        <n x="616"/>
        <n x="25"/>
      </t>
    </mdx>
    <mdx n="0" f="v">
      <t c="3" si="227">
        <n x="225"/>
        <n x="608"/>
        <n x="25"/>
      </t>
    </mdx>
    <mdx n="0" f="v">
      <t c="3" si="227">
        <n x="225"/>
        <n x="614"/>
        <n x="25"/>
      </t>
    </mdx>
    <mdx n="0" f="v">
      <t c="3" si="227">
        <n x="225"/>
        <n x="635"/>
        <n x="25"/>
      </t>
    </mdx>
    <mdx n="0" f="v">
      <t c="3" si="227">
        <n x="225"/>
        <n x="636"/>
        <n x="25"/>
      </t>
    </mdx>
    <mdx n="0" f="v">
      <t c="3" si="227">
        <n x="225"/>
        <n x="637"/>
        <n x="25"/>
      </t>
    </mdx>
    <mdx n="0" f="v">
      <t c="3" si="227">
        <n x="225"/>
        <n x="645"/>
        <n x="25"/>
      </t>
    </mdx>
    <mdx n="0" f="v">
      <t c="3" si="227">
        <n x="225"/>
        <n x="647"/>
        <n x="25"/>
      </t>
    </mdx>
    <mdx n="0" f="v">
      <t c="3" si="227">
        <n x="225"/>
        <n x="646"/>
        <n x="25"/>
      </t>
    </mdx>
    <mdx n="0" f="v">
      <t c="3" si="227">
        <n x="225"/>
        <n x="606"/>
        <n x="25"/>
      </t>
    </mdx>
    <mdx n="0" f="v">
      <t c="3" si="227">
        <n x="225"/>
        <n x="625"/>
        <n x="25"/>
      </t>
    </mdx>
    <mdx n="0" f="v">
      <t c="3" si="227">
        <n x="225"/>
        <n x="650"/>
        <n x="25"/>
      </t>
    </mdx>
    <mdx n="0" f="v">
      <t c="3" si="227">
        <n x="225"/>
        <n x="651"/>
        <n x="25"/>
      </t>
    </mdx>
    <mdx n="0" f="v">
      <t c="3" si="227">
        <n x="225"/>
        <n x="622"/>
        <n x="25"/>
      </t>
    </mdx>
    <mdx n="0" f="v">
      <t c="3" si="227">
        <n x="225"/>
        <n x="623"/>
        <n x="25"/>
      </t>
    </mdx>
    <mdx n="0" f="v">
      <t c="3" si="227">
        <n x="225"/>
        <n x="624"/>
        <n x="25"/>
      </t>
    </mdx>
    <mdx n="0" f="v">
      <t c="3" si="227">
        <n x="225"/>
        <n x="627"/>
        <n x="25"/>
      </t>
    </mdx>
    <mdx n="0" f="v">
      <t c="3" si="227">
        <n x="225"/>
        <n x="649"/>
        <n x="25"/>
      </t>
    </mdx>
    <mdx n="0" f="v">
      <t c="3" si="227">
        <n x="225"/>
        <n x="652"/>
        <n x="25"/>
      </t>
    </mdx>
    <mdx n="0" f="v">
      <t c="3" si="227">
        <n x="225"/>
        <n x="632"/>
        <n x="25"/>
      </t>
    </mdx>
    <mdx n="0" f="v">
      <t c="3" si="227">
        <n x="225"/>
        <n x="643"/>
        <n x="25"/>
      </t>
    </mdx>
    <mdx n="0" f="v">
      <t c="3" si="227">
        <n x="225"/>
        <n x="648"/>
        <n x="25"/>
      </t>
    </mdx>
    <mdx n="0" f="v">
      <t c="3" si="227">
        <n x="225"/>
        <n x="653"/>
        <n x="25"/>
      </t>
    </mdx>
    <mdx n="0" f="v">
      <t c="3" si="227">
        <n x="225"/>
        <n x="654"/>
        <n x="25"/>
      </t>
    </mdx>
    <mdx n="0" f="v">
      <t c="3" si="227">
        <n x="225"/>
        <n x="628"/>
        <n x="25"/>
      </t>
    </mdx>
    <mdx n="0" f="v">
      <t c="3" si="227">
        <n x="225"/>
        <n x="633"/>
        <n x="25"/>
      </t>
    </mdx>
    <mdx n="0" f="v">
      <t c="3" si="227">
        <n x="225"/>
        <n x="641"/>
        <n x="25"/>
      </t>
    </mdx>
    <mdx n="0" f="v">
      <t c="3" si="227">
        <n x="225"/>
        <n x="640"/>
        <n x="25"/>
      </t>
    </mdx>
    <mdx n="0" f="v">
      <t c="3" si="227">
        <n x="225"/>
        <n x="630"/>
        <n x="25"/>
      </t>
    </mdx>
    <mdx n="0" f="v">
      <t c="3" si="227">
        <n x="225"/>
        <n x="607"/>
        <n x="25"/>
      </t>
    </mdx>
    <mdx n="0" f="v">
      <t c="3" si="227">
        <n x="225"/>
        <n x="629"/>
        <n x="25"/>
      </t>
    </mdx>
    <mdx n="0" f="v">
      <t c="3" si="227">
        <n x="225"/>
        <n x="626"/>
        <n x="25"/>
      </t>
    </mdx>
    <mdx n="0" f="v">
      <t c="3" si="227">
        <n x="225"/>
        <n x="631"/>
        <n x="25"/>
      </t>
    </mdx>
    <mdx n="0" f="v">
      <t c="3" si="227">
        <n x="225"/>
        <n x="634"/>
        <n x="25"/>
      </t>
    </mdx>
    <mdx n="0" f="v">
      <t c="3" si="227">
        <n x="225"/>
        <n x="638"/>
        <n x="25"/>
      </t>
    </mdx>
    <mdx n="0" f="v">
      <t c="3" si="227">
        <n x="225"/>
        <n x="655"/>
        <n x="25"/>
      </t>
    </mdx>
    <mdx n="0" f="v">
      <t c="3" si="227">
        <n x="225"/>
        <n x="642"/>
        <n x="25"/>
      </t>
    </mdx>
    <mdx n="0" f="v">
      <t c="3" si="227">
        <n x="225"/>
        <n x="321"/>
        <n x="21"/>
      </t>
    </mdx>
    <mdx n="0" f="v">
      <t c="3" si="227">
        <n x="225"/>
        <n x="341"/>
        <n x="21"/>
      </t>
    </mdx>
    <mdx n="0" f="v">
      <t c="3" si="227">
        <n x="225"/>
        <n x="569"/>
        <n x="21"/>
      </t>
    </mdx>
    <mdx n="0" f="v">
      <t c="3" si="227">
        <n x="225"/>
        <n x="285"/>
        <n x="21"/>
      </t>
    </mdx>
    <mdx n="0" f="v">
      <t c="3" si="227">
        <n x="225"/>
        <n x="275"/>
        <n x="21"/>
      </t>
    </mdx>
    <mdx n="0" f="v">
      <t c="3" si="227">
        <n x="225"/>
        <n x="284"/>
        <n x="21"/>
      </t>
    </mdx>
    <mdx n="0" f="v">
      <t c="3" si="227">
        <n x="225"/>
        <n x="290"/>
        <n x="21"/>
      </t>
    </mdx>
    <mdx n="0" f="v">
      <t c="3" si="227">
        <n x="225"/>
        <n x="288"/>
        <n x="21"/>
      </t>
    </mdx>
    <mdx n="0" f="v">
      <t c="3" si="227">
        <n x="225"/>
        <n x="287"/>
        <n x="21"/>
      </t>
    </mdx>
    <mdx n="0" f="v">
      <t c="3" si="227">
        <n x="225"/>
        <n x="286"/>
        <n x="21"/>
      </t>
    </mdx>
    <mdx n="0" f="v">
      <t c="3" si="227">
        <n x="225"/>
        <n x="292"/>
        <n x="21"/>
      </t>
    </mdx>
    <mdx n="0" f="v">
      <t c="3" si="227">
        <n x="225"/>
        <n x="300"/>
        <n x="21"/>
      </t>
    </mdx>
    <mdx n="0" f="v">
      <t c="3" si="227">
        <n x="225"/>
        <n x="296"/>
        <n x="21"/>
      </t>
    </mdx>
    <mdx n="0" f="v">
      <t c="3" si="227">
        <n x="225"/>
        <n x="325"/>
        <n x="21"/>
      </t>
    </mdx>
    <mdx n="0" f="v">
      <t c="3" si="227">
        <n x="225"/>
        <n x="335"/>
        <n x="21"/>
      </t>
    </mdx>
    <mdx n="0" f="v">
      <t c="3" si="227">
        <n x="225"/>
        <n x="309"/>
        <n x="21"/>
      </t>
    </mdx>
    <mdx n="0" f="v">
      <t c="3" si="227">
        <n x="225"/>
        <n x="334"/>
        <n x="21"/>
      </t>
    </mdx>
    <mdx n="0" f="v">
      <t c="3" si="227">
        <n x="225"/>
        <n x="343"/>
        <n x="21"/>
      </t>
    </mdx>
    <mdx n="0" f="v">
      <t c="3" si="227">
        <n x="225"/>
        <n x="279"/>
        <n x="21"/>
      </t>
    </mdx>
    <mdx n="0" f="v">
      <t c="3" si="227">
        <n x="225"/>
        <n x="551"/>
        <n x="21"/>
      </t>
    </mdx>
    <mdx n="0" f="v">
      <t c="3" si="227">
        <n x="225"/>
        <n x="333"/>
        <n x="21"/>
      </t>
    </mdx>
    <mdx n="0" f="v">
      <t c="3" si="227">
        <n x="225"/>
        <n x="550"/>
        <n x="21"/>
      </t>
    </mdx>
    <mdx n="0" f="v">
      <t c="3" si="227">
        <n x="225"/>
        <n x="549"/>
        <n x="21"/>
      </t>
    </mdx>
    <mdx n="0" f="v">
      <t c="3" si="227">
        <n x="225"/>
        <n x="558"/>
        <n x="21"/>
      </t>
    </mdx>
    <mdx n="0" f="v">
      <t c="3" si="227">
        <n x="225"/>
        <n x="559"/>
        <n x="21"/>
      </t>
    </mdx>
    <mdx n="0" f="v">
      <t c="3" si="227">
        <n x="225"/>
        <n x="560"/>
        <n x="21"/>
      </t>
    </mdx>
    <mdx n="0" f="v">
      <t c="3" si="227">
        <n x="225"/>
        <n x="561"/>
        <n x="21"/>
      </t>
    </mdx>
    <mdx n="0" f="v">
      <t c="3" si="227">
        <n x="225"/>
        <n x="562"/>
        <n x="21"/>
      </t>
    </mdx>
    <mdx n="0" f="v">
      <t c="3" si="227">
        <n x="225"/>
        <n x="298"/>
        <n x="21"/>
      </t>
    </mdx>
    <mdx n="0" f="v">
      <t c="3" si="227">
        <n x="225"/>
        <n x="556"/>
        <n x="21"/>
      </t>
    </mdx>
    <mdx n="0" f="v">
      <t c="3" si="227">
        <n x="225"/>
        <n x="552"/>
        <n x="21"/>
      </t>
    </mdx>
    <mdx n="0" f="v">
      <t c="3" si="227">
        <n x="225"/>
        <n x="282"/>
        <n x="21"/>
      </t>
    </mdx>
    <mdx n="0" f="v">
      <t c="3" si="227">
        <n x="225"/>
        <n x="315"/>
        <n x="21"/>
      </t>
    </mdx>
    <mdx n="0" f="v">
      <t c="3" si="227">
        <n x="225"/>
        <n x="314"/>
        <n x="21"/>
      </t>
    </mdx>
    <mdx n="0" f="v">
      <t c="3" si="227">
        <n x="225"/>
        <n x="339"/>
        <n x="21"/>
      </t>
    </mdx>
    <mdx n="0" f="v">
      <t c="3" si="227">
        <n x="225"/>
        <n x="324"/>
        <n x="21"/>
      </t>
    </mdx>
    <mdx n="0" f="v">
      <t c="3" si="227">
        <n x="225"/>
        <n x="312"/>
        <n x="21"/>
      </t>
    </mdx>
    <mdx n="0" f="v">
      <t c="3" si="227">
        <n x="225"/>
        <n x="310"/>
        <n x="21"/>
      </t>
    </mdx>
    <mdx n="0" f="v">
      <t c="3" si="227">
        <n x="225"/>
        <n x="308"/>
        <n x="21"/>
      </t>
    </mdx>
    <mdx n="0" f="v">
      <t c="3" si="227">
        <n x="225"/>
        <n x="306"/>
        <n x="21"/>
      </t>
    </mdx>
    <mdx n="0" f="v">
      <t c="3" si="227">
        <n x="225"/>
        <n x="305"/>
        <n x="21"/>
      </t>
    </mdx>
    <mdx n="0" f="v">
      <t c="3" si="227">
        <n x="225"/>
        <n x="323"/>
        <n x="21"/>
      </t>
    </mdx>
    <mdx n="0" f="v">
      <t c="3" si="227">
        <n x="225"/>
        <n x="291"/>
        <n x="21"/>
      </t>
    </mdx>
    <mdx n="0" f="v">
      <t c="3" si="227">
        <n x="225"/>
        <n x="303"/>
        <n x="21"/>
      </t>
    </mdx>
    <mdx n="0" f="v">
      <t c="3" si="227">
        <n x="225"/>
        <n x="352"/>
        <n x="21"/>
      </t>
    </mdx>
    <mdx n="0" f="v">
      <t c="3" si="227">
        <n x="225"/>
        <n x="302"/>
        <n x="21"/>
      </t>
    </mdx>
    <mdx n="0" f="v">
      <t c="3" si="227">
        <n x="225"/>
        <n x="342"/>
        <n x="21"/>
      </t>
    </mdx>
    <mdx n="0" f="v">
      <t c="3" si="227">
        <n x="225"/>
        <n x="332"/>
        <n x="21"/>
      </t>
    </mdx>
    <mdx n="0" f="v">
      <t c="3" si="227">
        <n x="225"/>
        <n x="331"/>
        <n x="21"/>
      </t>
    </mdx>
    <mdx n="0" f="v">
      <t c="3" si="227">
        <n x="225"/>
        <n x="349"/>
        <n x="21"/>
      </t>
    </mdx>
    <mdx n="0" f="v">
      <t c="3" si="227">
        <n x="225"/>
        <n x="553"/>
        <n x="21"/>
      </t>
    </mdx>
    <mdx n="0" f="v">
      <t c="3" si="227">
        <n x="225"/>
        <n x="330"/>
        <n x="21"/>
      </t>
    </mdx>
    <mdx n="0" f="v">
      <t c="3" si="227">
        <n x="225"/>
        <n x="351"/>
        <n x="21"/>
      </t>
    </mdx>
    <mdx n="0" f="v">
      <t c="3" si="227">
        <n x="225"/>
        <n x="554"/>
        <n x="21"/>
      </t>
    </mdx>
    <mdx n="0" f="v">
      <t c="3" si="227">
        <n x="225"/>
        <n x="354"/>
        <n x="21"/>
      </t>
    </mdx>
    <mdx n="0" f="v">
      <t c="3" si="227">
        <n x="225"/>
        <n x="575"/>
        <n x="21"/>
      </t>
    </mdx>
    <mdx n="0" f="v">
      <t c="3" si="227">
        <n x="225"/>
        <n x="576"/>
        <n x="21"/>
      </t>
    </mdx>
    <mdx n="0" f="v">
      <t c="3" si="227">
        <n x="225"/>
        <n x="577"/>
        <n x="21"/>
      </t>
    </mdx>
    <mdx n="0" f="v">
      <t c="3" si="227">
        <n x="225"/>
        <n x="578"/>
        <n x="21"/>
      </t>
    </mdx>
    <mdx n="0" f="v">
      <t c="3" si="227">
        <n x="225"/>
        <n x="579"/>
        <n x="21"/>
      </t>
    </mdx>
    <mdx n="0" f="v">
      <t c="3" si="227">
        <n x="225"/>
        <n x="353"/>
        <n x="21"/>
      </t>
    </mdx>
    <mdx n="0" f="v">
      <t c="3" si="227">
        <n x="225"/>
        <n x="347"/>
        <n x="21"/>
      </t>
    </mdx>
    <mdx n="0" f="v">
      <t c="3" si="227">
        <n x="225"/>
        <n x="590"/>
        <n x="21"/>
      </t>
    </mdx>
    <mdx n="0" f="v">
      <t c="3" si="227">
        <n x="225"/>
        <n x="592"/>
        <n x="21"/>
      </t>
    </mdx>
    <mdx n="0" f="v">
      <t c="3" si="227">
        <n x="225"/>
        <n x="340"/>
        <n x="21"/>
      </t>
    </mdx>
    <mdx n="0" f="v">
      <t c="3" si="227">
        <n x="225"/>
        <n x="593"/>
        <n x="21"/>
      </t>
    </mdx>
    <mdx n="0" f="v">
      <t c="3" si="227">
        <n x="225"/>
        <n x="295"/>
        <n x="21"/>
      </t>
    </mdx>
    <mdx n="0" f="v">
      <t c="3" si="227">
        <n x="225"/>
        <n x="563"/>
        <n x="21"/>
      </t>
    </mdx>
    <mdx n="0" f="v">
      <t c="3" si="227">
        <n x="225"/>
        <n x="564"/>
        <n x="21"/>
      </t>
    </mdx>
    <mdx n="0" f="v">
      <t c="3" si="227">
        <n x="225"/>
        <n x="565"/>
        <n x="21"/>
      </t>
    </mdx>
    <mdx n="0" f="v">
      <t c="3" si="227">
        <n x="225"/>
        <n x="566"/>
        <n x="21"/>
      </t>
    </mdx>
    <mdx n="0" f="v">
      <t c="3" si="227">
        <n x="225"/>
        <n x="567"/>
        <n x="21"/>
      </t>
    </mdx>
    <mdx n="0" f="v">
      <t c="3" si="227">
        <n x="225"/>
        <n x="568"/>
        <n x="21"/>
      </t>
    </mdx>
    <mdx n="0" f="v">
      <t c="3" si="227">
        <n x="225"/>
        <n x="594"/>
        <n x="21"/>
      </t>
    </mdx>
    <mdx n="0" f="v">
      <t c="3" si="227">
        <n x="225"/>
        <n x="610"/>
        <n x="21"/>
      </t>
    </mdx>
    <mdx n="0" f="v">
      <t c="3" si="227">
        <n x="225"/>
        <n x="589"/>
        <n x="21"/>
      </t>
    </mdx>
    <mdx n="0" f="v">
      <t c="3" si="227">
        <n x="225"/>
        <n x="591"/>
        <n x="21"/>
      </t>
    </mdx>
    <mdx n="0" f="v">
      <t c="3" si="227">
        <n x="225"/>
        <n x="595"/>
        <n x="21"/>
      </t>
    </mdx>
    <mdx n="0" f="v">
      <t c="3" si="227">
        <n x="225"/>
        <n x="597"/>
        <n x="21"/>
      </t>
    </mdx>
    <mdx n="0" f="v">
      <t c="3" si="227">
        <n x="225"/>
        <n x="596"/>
        <n x="21"/>
      </t>
    </mdx>
    <mdx n="0" f="v">
      <t c="3" si="227">
        <n x="225"/>
        <n x="585"/>
        <n x="21"/>
      </t>
    </mdx>
    <mdx n="0" f="v">
      <t c="3" si="227">
        <n x="225"/>
        <n x="600"/>
        <n x="21"/>
      </t>
    </mdx>
    <mdx n="0" f="v">
      <t c="3" si="227">
        <n x="225"/>
        <n x="587"/>
        <n x="21"/>
      </t>
    </mdx>
    <mdx n="0" f="v">
      <t c="3" si="227">
        <n x="225"/>
        <n x="588"/>
        <n x="21"/>
      </t>
    </mdx>
    <mdx n="0" f="v">
      <t c="3" si="227">
        <n x="225"/>
        <n x="601"/>
        <n x="21"/>
      </t>
    </mdx>
    <mdx n="0" f="v">
      <t c="3" si="227">
        <n x="225"/>
        <n x="582"/>
        <n x="21"/>
      </t>
    </mdx>
    <mdx n="0" f="v">
      <t c="3" si="227">
        <n x="225"/>
        <n x="571"/>
        <n x="21"/>
      </t>
    </mdx>
    <mdx n="0" f="v">
      <t c="3" si="227">
        <n x="225"/>
        <n x="572"/>
        <n x="21"/>
      </t>
    </mdx>
    <mdx n="0" f="v">
      <t c="3" si="227">
        <n x="225"/>
        <n x="580"/>
        <n x="21"/>
      </t>
    </mdx>
    <mdx n="0" f="v">
      <t c="3" si="227">
        <n x="225"/>
        <n x="573"/>
        <n x="21"/>
      </t>
    </mdx>
    <mdx n="0" f="v">
      <t c="3" si="227">
        <n x="225"/>
        <n x="581"/>
        <n x="21"/>
      </t>
    </mdx>
    <mdx n="0" f="v">
      <t c="3" si="227">
        <n x="225"/>
        <n x="583"/>
        <n x="21"/>
      </t>
    </mdx>
    <mdx n="0" f="v">
      <t c="3" si="227">
        <n x="225"/>
        <n x="555"/>
        <n x="21"/>
      </t>
    </mdx>
    <mdx n="0" f="v">
      <t c="3" si="227">
        <n x="225"/>
        <n x="570"/>
        <n x="21"/>
      </t>
    </mdx>
    <mdx n="0" f="v">
      <t c="3" si="227">
        <n x="225"/>
        <n x="574"/>
        <n x="21"/>
      </t>
    </mdx>
    <mdx n="0" f="v">
      <t c="3" si="227">
        <n x="225"/>
        <n x="584"/>
        <n x="21"/>
      </t>
    </mdx>
    <mdx n="0" f="v">
      <t c="3" si="227">
        <n x="225"/>
        <n x="598"/>
        <n x="21"/>
      </t>
    </mdx>
    <mdx n="0" f="v">
      <t c="3" si="227">
        <n x="225"/>
        <n x="586"/>
        <n x="21"/>
      </t>
    </mdx>
    <mdx n="0" f="v">
      <t c="3" si="227">
        <n x="225"/>
        <n x="599"/>
        <n x="21"/>
      </t>
    </mdx>
    <mdx n="0" f="v">
      <t c="3" si="227">
        <n x="225"/>
        <n x="609"/>
        <n x="21"/>
      </t>
    </mdx>
    <mdx n="0" f="v">
      <t c="3" si="227">
        <n x="225"/>
        <n x="611"/>
        <n x="21"/>
      </t>
    </mdx>
    <mdx n="0" f="v">
      <t c="3" si="227">
        <n x="225"/>
        <n x="612"/>
        <n x="21"/>
      </t>
    </mdx>
    <mdx n="0" f="v">
      <t c="3" si="227">
        <n x="225"/>
        <n x="617"/>
        <n x="21"/>
      </t>
    </mdx>
    <mdx n="0" f="v">
      <t c="3" si="227">
        <n x="225"/>
        <n x="618"/>
        <n x="21"/>
      </t>
    </mdx>
    <mdx n="0" f="v">
      <t c="3" si="227">
        <n x="225"/>
        <n x="619"/>
        <n x="21"/>
      </t>
    </mdx>
    <mdx n="0" f="v">
      <t c="3" si="227">
        <n x="225"/>
        <n x="643"/>
        <n x="21"/>
      </t>
    </mdx>
    <mdx n="0" f="v">
      <t c="3" si="227">
        <n x="225"/>
        <n x="602"/>
        <n x="21"/>
      </t>
    </mdx>
    <mdx n="0" f="v">
      <t c="3" si="227">
        <n x="225"/>
        <n x="603"/>
        <n x="21"/>
      </t>
    </mdx>
    <mdx n="0" f="v">
      <t c="3" si="227">
        <n x="225"/>
        <n x="604"/>
        <n x="21"/>
      </t>
    </mdx>
    <mdx n="0" f="v">
      <t c="3" si="227">
        <n x="225"/>
        <n x="605"/>
        <n x="21"/>
      </t>
    </mdx>
    <mdx n="0" f="v">
      <t c="3" si="227">
        <n x="225"/>
        <n x="620"/>
        <n x="21"/>
      </t>
    </mdx>
    <mdx n="0" f="v">
      <t c="3" si="227">
        <n x="225"/>
        <n x="645"/>
        <n x="21"/>
      </t>
    </mdx>
    <mdx n="0" f="v">
      <t c="3" si="227">
        <n x="225"/>
        <n x="652"/>
        <n x="21"/>
      </t>
    </mdx>
    <mdx n="0" f="v">
      <t c="3" si="227">
        <n x="225"/>
        <n x="621"/>
        <n x="21"/>
      </t>
    </mdx>
    <mdx n="0" f="v">
      <t c="3" si="227">
        <n x="225"/>
        <n x="606"/>
        <n x="21"/>
      </t>
    </mdx>
    <mdx n="0" f="v">
      <t c="3" si="227">
        <n x="225"/>
        <n x="613"/>
        <n x="21"/>
      </t>
    </mdx>
    <mdx n="0" f="v">
      <t c="3" si="227">
        <n x="225"/>
        <n x="615"/>
        <n x="21"/>
      </t>
    </mdx>
    <mdx n="0" f="v">
      <t c="3" si="227">
        <n x="225"/>
        <n x="616"/>
        <n x="21"/>
      </t>
    </mdx>
    <mdx n="0" f="v">
      <t c="3" si="227">
        <n x="225"/>
        <n x="608"/>
        <n x="21"/>
      </t>
    </mdx>
    <mdx n="0" f="v">
      <t c="3" si="227">
        <n x="225"/>
        <n x="614"/>
        <n x="21"/>
      </t>
    </mdx>
    <mdx n="0" f="v">
      <t c="3" si="227">
        <n x="225"/>
        <n x="635"/>
        <n x="21"/>
      </t>
    </mdx>
    <mdx n="0" f="v">
      <t c="3" si="227">
        <n x="225"/>
        <n x="636"/>
        <n x="21"/>
      </t>
    </mdx>
    <mdx n="0" f="v">
      <t c="3" si="227">
        <n x="225"/>
        <n x="637"/>
        <n x="21"/>
      </t>
    </mdx>
    <mdx n="0" f="v">
      <t c="3" si="227">
        <n x="225"/>
        <n x="625"/>
        <n x="21"/>
      </t>
    </mdx>
    <mdx n="0" f="v">
      <t c="3" si="227">
        <n x="225"/>
        <n x="653"/>
        <n x="21"/>
      </t>
    </mdx>
    <mdx n="0" f="v">
      <t c="3" si="227">
        <n x="225"/>
        <n x="627"/>
        <n x="21"/>
      </t>
    </mdx>
    <mdx n="0" f="v">
      <t c="3" si="227">
        <n x="225"/>
        <n x="644"/>
        <n x="21"/>
      </t>
    </mdx>
    <mdx n="0" f="v">
      <t c="3" si="227">
        <n x="225"/>
        <n x="647"/>
        <n x="21"/>
      </t>
    </mdx>
    <mdx n="0" f="v">
      <t c="3" si="227">
        <n x="225"/>
        <n x="650"/>
        <n x="21"/>
      </t>
    </mdx>
    <mdx n="0" f="v">
      <t c="3" si="227">
        <n x="225"/>
        <n x="654"/>
        <n x="21"/>
      </t>
    </mdx>
    <mdx n="0" f="v">
      <t c="3" si="227">
        <n x="225"/>
        <n x="632"/>
        <n x="21"/>
      </t>
    </mdx>
    <mdx n="0" f="v">
      <t c="3" si="227">
        <n x="225"/>
        <n x="649"/>
        <n x="21"/>
      </t>
    </mdx>
    <mdx n="0" f="v">
      <t c="3" si="227">
        <n x="225"/>
        <n x="622"/>
        <n x="21"/>
      </t>
    </mdx>
    <mdx n="0" f="v">
      <t c="3" si="227">
        <n x="225"/>
        <n x="623"/>
        <n x="21"/>
      </t>
    </mdx>
    <mdx n="0" f="v">
      <t c="3" si="227">
        <n x="225"/>
        <n x="624"/>
        <n x="21"/>
      </t>
    </mdx>
    <mdx n="0" f="v">
      <t c="3" si="227">
        <n x="225"/>
        <n x="639"/>
        <n x="21"/>
      </t>
    </mdx>
    <mdx n="0" f="v">
      <t c="3" si="227">
        <n x="225"/>
        <n x="646"/>
        <n x="21"/>
      </t>
    </mdx>
    <mdx n="0" f="v">
      <t c="3" si="227">
        <n x="225"/>
        <n x="648"/>
        <n x="21"/>
      </t>
    </mdx>
    <mdx n="0" f="v">
      <t c="3" si="227">
        <n x="225"/>
        <n x="651"/>
        <n x="21"/>
      </t>
    </mdx>
    <mdx n="0" f="v">
      <t c="3" si="227">
        <n x="225"/>
        <n x="655"/>
        <n x="21"/>
      </t>
    </mdx>
    <mdx n="0" f="v">
      <t c="3" si="227">
        <n x="225"/>
        <n x="628"/>
        <n x="21"/>
      </t>
    </mdx>
    <mdx n="0" f="v">
      <t c="3" si="227">
        <n x="225"/>
        <n x="633"/>
        <n x="21"/>
      </t>
    </mdx>
    <mdx n="0" f="v">
      <t c="3" si="227">
        <n x="225"/>
        <n x="641"/>
        <n x="21"/>
      </t>
    </mdx>
    <mdx n="0" f="v">
      <t c="3" si="227">
        <n x="225"/>
        <n x="640"/>
        <n x="21"/>
      </t>
    </mdx>
    <mdx n="0" f="v">
      <t c="3" si="227">
        <n x="225"/>
        <n x="630"/>
        <n x="21"/>
      </t>
    </mdx>
    <mdx n="0" f="v">
      <t c="3" si="227">
        <n x="225"/>
        <n x="607"/>
        <n x="21"/>
      </t>
    </mdx>
    <mdx n="0" f="v">
      <t c="3" si="227">
        <n x="225"/>
        <n x="629"/>
        <n x="21"/>
      </t>
    </mdx>
    <mdx n="0" f="v">
      <t c="3" si="227">
        <n x="225"/>
        <n x="626"/>
        <n x="21"/>
      </t>
    </mdx>
    <mdx n="0" f="v">
      <t c="3" si="227">
        <n x="225"/>
        <n x="631"/>
        <n x="21"/>
      </t>
    </mdx>
    <mdx n="0" f="v">
      <t c="3" si="227">
        <n x="225"/>
        <n x="634"/>
        <n x="21"/>
      </t>
    </mdx>
    <mdx n="0" f="v">
      <t c="3" si="227">
        <n x="225"/>
        <n x="638"/>
        <n x="21"/>
      </t>
    </mdx>
    <mdx n="0" f="v">
      <t c="3" si="227">
        <n x="225"/>
        <n x="642"/>
        <n x="21"/>
      </t>
    </mdx>
    <mdx n="0" f="v">
      <t c="3" si="227">
        <n x="225"/>
        <n x="321"/>
        <n x="16"/>
      </t>
    </mdx>
    <mdx n="0" f="v">
      <t c="3" si="227">
        <n x="225"/>
        <n x="285"/>
        <n x="16"/>
      </t>
    </mdx>
    <mdx n="0" f="v">
      <t c="3" si="227">
        <n x="225"/>
        <n x="275"/>
        <n x="16"/>
      </t>
    </mdx>
    <mdx n="0" f="v">
      <t c="3" si="227">
        <n x="225"/>
        <n x="274"/>
        <n x="16"/>
      </t>
    </mdx>
    <mdx n="0" f="v">
      <t c="3" si="227">
        <n x="225"/>
        <n x="284"/>
        <n x="16"/>
      </t>
    </mdx>
    <mdx n="0" f="v">
      <t c="3" si="227">
        <n x="225"/>
        <n x="290"/>
        <n x="16"/>
      </t>
    </mdx>
    <mdx n="0" f="v">
      <t c="3" si="227">
        <n x="225"/>
        <n x="287"/>
        <n x="16"/>
      </t>
    </mdx>
    <mdx n="0" f="v">
      <t c="3" si="227">
        <n x="225"/>
        <n x="286"/>
        <n x="16"/>
      </t>
    </mdx>
    <mdx n="0" f="v">
      <t c="3" si="227">
        <n x="225"/>
        <n x="292"/>
        <n x="16"/>
      </t>
    </mdx>
    <mdx n="0" f="v">
      <t c="3" si="227">
        <n x="225"/>
        <n x="556"/>
        <n x="16"/>
      </t>
    </mdx>
    <mdx n="0" f="v">
      <t c="3" si="227">
        <n x="225"/>
        <n x="609"/>
        <n x="16"/>
      </t>
    </mdx>
    <mdx n="0" f="v">
      <t c="3" si="227">
        <n x="225"/>
        <n x="354"/>
        <n x="16"/>
      </t>
    </mdx>
    <mdx n="0" f="v">
      <t c="3" si="227">
        <n x="225"/>
        <n x="325"/>
        <n x="16"/>
      </t>
    </mdx>
    <mdx n="0" f="v">
      <t c="3" si="227">
        <n x="225"/>
        <n x="313"/>
        <n x="16"/>
      </t>
    </mdx>
    <mdx n="0" f="v">
      <t c="3" si="227">
        <n x="225"/>
        <n x="335"/>
        <n x="16"/>
      </t>
    </mdx>
    <mdx n="0" f="v">
      <t c="3" si="227">
        <n x="225"/>
        <n x="309"/>
        <n x="16"/>
      </t>
    </mdx>
    <mdx n="0" f="v">
      <t c="3" si="227">
        <n x="225"/>
        <n x="334"/>
        <n x="16"/>
      </t>
    </mdx>
    <mdx n="0" f="v">
      <t c="3" si="227">
        <n x="225"/>
        <n x="343"/>
        <n x="16"/>
      </t>
    </mdx>
    <mdx n="0" f="v">
      <t c="3" si="227">
        <n x="225"/>
        <n x="279"/>
        <n x="16"/>
      </t>
    </mdx>
    <mdx n="0" f="v">
      <t c="3" si="227">
        <n x="225"/>
        <n x="557"/>
        <n x="16"/>
      </t>
    </mdx>
    <mdx n="0" f="v">
      <t c="3" si="227">
        <n x="225"/>
        <n x="551"/>
        <n x="16"/>
      </t>
    </mdx>
    <mdx n="0" f="v">
      <t c="3" si="227">
        <n x="225"/>
        <n x="333"/>
        <n x="16"/>
      </t>
    </mdx>
    <mdx n="0" f="v">
      <t c="3" si="227">
        <n x="225"/>
        <n x="550"/>
        <n x="16"/>
      </t>
    </mdx>
    <mdx n="0" f="v">
      <t c="3" si="227">
        <n x="225"/>
        <n x="549"/>
        <n x="16"/>
      </t>
    </mdx>
    <mdx n="0" f="v">
      <t c="3" si="227">
        <n x="225"/>
        <n x="558"/>
        <n x="16"/>
      </t>
    </mdx>
    <mdx n="0" f="v">
      <t c="3" si="227">
        <n x="225"/>
        <n x="559"/>
        <n x="16"/>
      </t>
    </mdx>
    <mdx n="0" f="v">
      <t c="3" si="227">
        <n x="225"/>
        <n x="560"/>
        <n x="16"/>
      </t>
    </mdx>
    <mdx n="0" f="v">
      <t c="3" si="227">
        <n x="225"/>
        <n x="561"/>
        <n x="16"/>
      </t>
    </mdx>
    <mdx n="0" f="v">
      <t c="3" si="227">
        <n x="225"/>
        <n x="562"/>
        <n x="16"/>
      </t>
    </mdx>
    <mdx n="0" f="v">
      <t c="3" si="227">
        <n x="225"/>
        <n x="341"/>
        <n x="16"/>
      </t>
    </mdx>
    <mdx n="0" f="v">
      <t c="3" si="227">
        <n x="225"/>
        <n x="300"/>
        <n x="16"/>
      </t>
    </mdx>
    <mdx n="0" f="v">
      <t c="3" si="227">
        <n x="225"/>
        <n x="296"/>
        <n x="16"/>
      </t>
    </mdx>
    <mdx n="0" f="v">
      <t c="3" si="227">
        <n x="225"/>
        <n x="298"/>
        <n x="16"/>
      </t>
    </mdx>
    <mdx n="0" f="v">
      <t c="3" si="227">
        <n x="225"/>
        <n x="282"/>
        <n x="16"/>
      </t>
    </mdx>
    <mdx n="0" f="v">
      <t c="3" si="227">
        <n x="225"/>
        <n x="315"/>
        <n x="16"/>
      </t>
    </mdx>
    <mdx n="0" f="v">
      <t c="3" si="227">
        <n x="225"/>
        <n x="339"/>
        <n x="16"/>
      </t>
    </mdx>
    <mdx n="0" f="v">
      <t c="3" si="227">
        <n x="225"/>
        <n x="324"/>
        <n x="16"/>
      </t>
    </mdx>
    <mdx n="0" f="v">
      <t c="3" si="227">
        <n x="225"/>
        <n x="312"/>
        <n x="16"/>
      </t>
    </mdx>
    <mdx n="0" f="v">
      <t c="3" si="227">
        <n x="225"/>
        <n x="308"/>
        <n x="16"/>
      </t>
    </mdx>
    <mdx n="0" f="v">
      <t c="3" si="227">
        <n x="225"/>
        <n x="306"/>
        <n x="16"/>
      </t>
    </mdx>
    <mdx n="0" f="v">
      <t c="3" si="227">
        <n x="225"/>
        <n x="305"/>
        <n x="16"/>
      </t>
    </mdx>
    <mdx n="0" f="v">
      <t c="3" si="227">
        <n x="225"/>
        <n x="323"/>
        <n x="16"/>
      </t>
    </mdx>
    <mdx n="0" f="v">
      <t c="3" si="227">
        <n x="225"/>
        <n x="291"/>
        <n x="16"/>
      </t>
    </mdx>
    <mdx n="0" f="v">
      <t c="3" si="227">
        <n x="225"/>
        <n x="303"/>
        <n x="16"/>
      </t>
    </mdx>
    <mdx n="0" f="v">
      <t c="3" si="227">
        <n x="225"/>
        <n x="352"/>
        <n x="16"/>
      </t>
    </mdx>
    <mdx n="0" f="v">
      <t c="3" si="227">
        <n x="225"/>
        <n x="302"/>
        <n x="16"/>
      </t>
    </mdx>
    <mdx n="0" f="v">
      <t c="3" si="227">
        <n x="225"/>
        <n x="342"/>
        <n x="16"/>
      </t>
    </mdx>
    <mdx n="0" f="v">
      <t c="3" si="227">
        <n x="225"/>
        <n x="332"/>
        <n x="16"/>
      </t>
    </mdx>
    <mdx n="0" f="v">
      <t c="3" si="227">
        <n x="225"/>
        <n x="331"/>
        <n x="16"/>
      </t>
    </mdx>
    <mdx n="0" f="v">
      <t c="3" si="227">
        <n x="225"/>
        <n x="349"/>
        <n x="16"/>
      </t>
    </mdx>
    <mdx n="0" f="v">
      <t c="3" si="227">
        <n x="225"/>
        <n x="553"/>
        <n x="16"/>
      </t>
    </mdx>
    <mdx n="0" f="v">
      <t c="3" si="227">
        <n x="225"/>
        <n x="330"/>
        <n x="16"/>
      </t>
    </mdx>
    <mdx n="0" f="v">
      <t c="3" si="227">
        <n x="225"/>
        <n x="351"/>
        <n x="16"/>
      </t>
    </mdx>
    <mdx n="0" f="v">
      <t c="3" si="227">
        <n x="225"/>
        <n x="554"/>
        <n x="16"/>
      </t>
    </mdx>
    <mdx n="0" f="v">
      <t c="3" si="227">
        <n x="225"/>
        <n x="552"/>
        <n x="16"/>
      </t>
    </mdx>
    <mdx n="0" f="v">
      <t c="3" si="227">
        <n x="225"/>
        <n x="594"/>
        <n x="16"/>
      </t>
    </mdx>
    <mdx n="0" f="v">
      <t c="3" si="227">
        <n x="225"/>
        <n x="575"/>
        <n x="16"/>
      </t>
    </mdx>
    <mdx n="0" f="v">
      <t c="3" si="227">
        <n x="225"/>
        <n x="576"/>
        <n x="16"/>
      </t>
    </mdx>
    <mdx n="0" f="v">
      <t c="3" si="227">
        <n x="225"/>
        <n x="577"/>
        <n x="16"/>
      </t>
    </mdx>
    <mdx n="0" f="v">
      <t c="3" si="227">
        <n x="225"/>
        <n x="578"/>
        <n x="16"/>
      </t>
    </mdx>
    <mdx n="0" f="v">
      <t c="3" si="227">
        <n x="225"/>
        <n x="579"/>
        <n x="16"/>
      </t>
    </mdx>
    <mdx n="0" f="v">
      <t c="3" si="227">
        <n x="225"/>
        <n x="353"/>
        <n x="16"/>
      </t>
    </mdx>
    <mdx n="0" f="v">
      <t c="3" si="227">
        <n x="225"/>
        <n x="347"/>
        <n x="16"/>
      </t>
    </mdx>
    <mdx n="0" f="v">
      <t c="3" si="227">
        <n x="225"/>
        <n x="340"/>
        <n x="16"/>
      </t>
    </mdx>
    <mdx n="0" f="v">
      <t c="3" si="227">
        <n x="225"/>
        <n x="595"/>
        <n x="16"/>
      </t>
    </mdx>
    <mdx n="0" f="v">
      <t c="3" si="227">
        <n x="225"/>
        <n x="587"/>
        <n x="16"/>
      </t>
    </mdx>
    <mdx n="0" f="v">
      <t c="3" si="227">
        <n x="225"/>
        <n x="589"/>
        <n x="16"/>
      </t>
    </mdx>
    <mdx n="0" f="v">
      <t c="3" si="227">
        <n x="225"/>
        <n x="591"/>
        <n x="16"/>
      </t>
    </mdx>
    <mdx n="0" f="v">
      <t c="3" si="227">
        <n x="225"/>
        <n x="596"/>
        <n x="16"/>
      </t>
    </mdx>
    <mdx n="0" f="v">
      <t c="3" si="227">
        <n x="225"/>
        <n x="592"/>
        <n x="16"/>
      </t>
    </mdx>
    <mdx n="0" f="v">
      <t c="3" si="227">
        <n x="225"/>
        <n x="295"/>
        <n x="16"/>
      </t>
    </mdx>
    <mdx n="0" f="v">
      <t c="3" si="227">
        <n x="225"/>
        <n x="563"/>
        <n x="16"/>
      </t>
    </mdx>
    <mdx n="0" f="v">
      <t c="3" si="227">
        <n x="225"/>
        <n x="564"/>
        <n x="16"/>
      </t>
    </mdx>
    <mdx n="0" f="v">
      <t c="3" si="227">
        <n x="225"/>
        <n x="565"/>
        <n x="16"/>
      </t>
    </mdx>
    <mdx n="0" f="v">
      <t c="3" si="227">
        <n x="225"/>
        <n x="566"/>
        <n x="16"/>
      </t>
    </mdx>
    <mdx n="0" f="v">
      <t c="3" si="227">
        <n x="225"/>
        <n x="567"/>
        <n x="16"/>
      </t>
    </mdx>
    <mdx n="0" f="v">
      <t c="3" si="227">
        <n x="225"/>
        <n x="568"/>
        <n x="16"/>
      </t>
    </mdx>
    <mdx n="0" f="v">
      <t c="3" si="227">
        <n x="225"/>
        <n x="569"/>
        <n x="16"/>
      </t>
    </mdx>
    <mdx n="0" f="v">
      <t c="3" si="227">
        <n x="225"/>
        <n x="590"/>
        <n x="16"/>
      </t>
    </mdx>
    <mdx n="0" f="v">
      <t c="3" si="227">
        <n x="225"/>
        <n x="593"/>
        <n x="16"/>
      </t>
    </mdx>
    <mdx n="0" f="v">
      <t c="3" si="227">
        <n x="225"/>
        <n x="597"/>
        <n x="16"/>
      </t>
    </mdx>
    <mdx n="0" f="v">
      <t c="3" si="227">
        <n x="225"/>
        <n x="599"/>
        <n x="16"/>
      </t>
    </mdx>
    <mdx n="0" f="v">
      <t c="3" si="227">
        <n x="225"/>
        <n x="600"/>
        <n x="16"/>
      </t>
    </mdx>
    <mdx n="0" f="v">
      <t c="3" si="227">
        <n x="225"/>
        <n x="598"/>
        <n x="16"/>
      </t>
    </mdx>
    <mdx n="0" f="v">
      <t c="3" si="227">
        <n x="225"/>
        <n x="619"/>
        <n x="16"/>
      </t>
    </mdx>
    <mdx n="0" f="v">
      <t c="3" si="227">
        <n x="225"/>
        <n x="571"/>
        <n x="16"/>
      </t>
    </mdx>
    <mdx n="0" f="v">
      <t c="3" si="227">
        <n x="225"/>
        <n x="572"/>
        <n x="16"/>
      </t>
    </mdx>
    <mdx n="0" f="v">
      <t c="3" si="227">
        <n x="225"/>
        <n x="580"/>
        <n x="16"/>
      </t>
    </mdx>
    <mdx n="0" f="v">
      <t c="3" si="227">
        <n x="225"/>
        <n x="573"/>
        <n x="16"/>
      </t>
    </mdx>
    <mdx n="0" f="v">
      <t c="3" si="227">
        <n x="225"/>
        <n x="581"/>
        <n x="16"/>
      </t>
    </mdx>
    <mdx n="0" f="v">
      <t c="3" si="227">
        <n x="225"/>
        <n x="583"/>
        <n x="16"/>
      </t>
    </mdx>
    <mdx n="0" f="v">
      <t c="3" si="227">
        <n x="225"/>
        <n x="555"/>
        <n x="16"/>
      </t>
    </mdx>
    <mdx n="0" f="v">
      <t c="3" si="227">
        <n x="225"/>
        <n x="570"/>
        <n x="16"/>
      </t>
    </mdx>
    <mdx n="0" f="v">
      <t c="3" si="227">
        <n x="225"/>
        <n x="574"/>
        <n x="16"/>
      </t>
    </mdx>
    <mdx n="0" f="v">
      <t c="3" si="227">
        <n x="225"/>
        <n x="601"/>
        <n x="16"/>
      </t>
    </mdx>
    <mdx n="0" f="v">
      <t c="3" si="227">
        <n x="225"/>
        <n x="582"/>
        <n x="16"/>
      </t>
    </mdx>
    <mdx n="0" f="v">
      <t c="3" si="227">
        <n x="225"/>
        <n x="585"/>
        <n x="16"/>
      </t>
    </mdx>
    <mdx n="0" f="v">
      <t c="3" si="227">
        <n x="225"/>
        <n x="584"/>
        <n x="16"/>
      </t>
    </mdx>
    <mdx n="0" f="v">
      <t c="3" si="227">
        <n x="225"/>
        <n x="610"/>
        <n x="16"/>
      </t>
    </mdx>
    <mdx n="0" f="v">
      <t c="3" si="227">
        <n x="225"/>
        <n x="588"/>
        <n x="16"/>
      </t>
    </mdx>
    <mdx n="0" f="v">
      <t c="3" si="227">
        <n x="225"/>
        <n x="586"/>
        <n x="16"/>
      </t>
    </mdx>
    <mdx n="0" f="v">
      <t c="3" si="227">
        <n x="225"/>
        <n x="611"/>
        <n x="16"/>
      </t>
    </mdx>
    <mdx n="0" f="v">
      <t c="3" si="227">
        <n x="225"/>
        <n x="612"/>
        <n x="16"/>
      </t>
    </mdx>
    <mdx n="0" f="v">
      <t c="3" si="227">
        <n x="225"/>
        <n x="650"/>
        <n x="16"/>
      </t>
    </mdx>
    <mdx n="0" f="v">
      <t c="3" si="227">
        <n x="225"/>
        <n x="621"/>
        <n x="16"/>
      </t>
    </mdx>
    <mdx n="0" f="v">
      <t c="3" si="227">
        <n x="225"/>
        <n x="602"/>
        <n x="16"/>
      </t>
    </mdx>
    <mdx n="0" f="v">
      <t c="3" si="227">
        <n x="225"/>
        <n x="603"/>
        <n x="16"/>
      </t>
    </mdx>
    <mdx n="0" f="v">
      <t c="3" si="227">
        <n x="225"/>
        <n x="604"/>
        <n x="16"/>
      </t>
    </mdx>
    <mdx n="0" f="v">
      <t c="3" si="227">
        <n x="225"/>
        <n x="605"/>
        <n x="16"/>
      </t>
    </mdx>
    <mdx n="0" f="v">
      <t c="3" si="227">
        <n x="225"/>
        <n x="620"/>
        <n x="16"/>
      </t>
    </mdx>
    <mdx n="0" f="v">
      <t c="3" si="227">
        <n x="225"/>
        <n x="617"/>
        <n x="16"/>
      </t>
    </mdx>
    <mdx n="0" f="v">
      <t c="3" si="227">
        <n x="225"/>
        <n x="632"/>
        <n x="16"/>
      </t>
    </mdx>
    <mdx n="0" f="v">
      <t c="3" si="227">
        <n x="225"/>
        <n x="648"/>
        <n x="16"/>
      </t>
    </mdx>
    <mdx n="0" f="v">
      <t c="3" si="227">
        <n x="225"/>
        <n x="618"/>
        <n x="16"/>
      </t>
    </mdx>
    <mdx n="0" f="v">
      <t c="3" si="227">
        <n x="225"/>
        <n x="613"/>
        <n x="16"/>
      </t>
    </mdx>
    <mdx n="0" f="v">
      <t c="3" si="227">
        <n x="225"/>
        <n x="615"/>
        <n x="16"/>
      </t>
    </mdx>
    <mdx n="0" f="v">
      <t c="3" si="227">
        <n x="225"/>
        <n x="616"/>
        <n x="16"/>
      </t>
    </mdx>
    <mdx n="0" f="v">
      <t c="3" si="227">
        <n x="225"/>
        <n x="608"/>
        <n x="16"/>
      </t>
    </mdx>
    <mdx n="0" f="v">
      <t c="3" si="227">
        <n x="225"/>
        <n x="614"/>
        <n x="16"/>
      </t>
    </mdx>
    <mdx n="0" f="v">
      <t c="3" si="227">
        <n x="225"/>
        <n x="635"/>
        <n x="16"/>
      </t>
    </mdx>
    <mdx n="0" f="v">
      <t c="3" si="227">
        <n x="225"/>
        <n x="636"/>
        <n x="16"/>
      </t>
    </mdx>
    <mdx n="0" f="v">
      <t c="3" si="227">
        <n x="225"/>
        <n x="637"/>
        <n x="16"/>
      </t>
    </mdx>
    <mdx n="0" f="v">
      <t c="3" si="227">
        <n x="225"/>
        <n x="639"/>
        <n x="16"/>
      </t>
    </mdx>
    <mdx n="0" f="v">
      <t c="3" si="227">
        <n x="225"/>
        <n x="643"/>
        <n x="16"/>
      </t>
    </mdx>
    <mdx n="0" f="v">
      <t c="3" si="227">
        <n x="225"/>
        <n x="646"/>
        <n x="16"/>
      </t>
    </mdx>
    <mdx n="0" f="v">
      <t c="3" si="227">
        <n x="225"/>
        <n x="651"/>
        <n x="16"/>
      </t>
    </mdx>
    <mdx n="0" f="v">
      <t c="3" si="227">
        <n x="225"/>
        <n x="647"/>
        <n x="16"/>
      </t>
    </mdx>
    <mdx n="0" f="v">
      <t c="3" si="227">
        <n x="225"/>
        <n x="652"/>
        <n x="16"/>
      </t>
    </mdx>
    <mdx n="0" f="v">
      <t c="3" si="227">
        <n x="225"/>
        <n x="644"/>
        <n x="16"/>
      </t>
    </mdx>
    <mdx n="0" f="v">
      <t c="3" si="227">
        <n x="225"/>
        <n x="653"/>
        <n x="16"/>
      </t>
    </mdx>
    <mdx n="0" f="v">
      <t c="3" si="227">
        <n x="225"/>
        <n x="622"/>
        <n x="16"/>
      </t>
    </mdx>
    <mdx n="0" f="v">
      <t c="3" si="227">
        <n x="225"/>
        <n x="623"/>
        <n x="16"/>
      </t>
    </mdx>
    <mdx n="0" f="v">
      <t c="3" si="227">
        <n x="225"/>
        <n x="624"/>
        <n x="16"/>
      </t>
    </mdx>
    <mdx n="0" f="v">
      <t c="3" si="227">
        <n x="225"/>
        <n x="606"/>
        <n x="16"/>
      </t>
    </mdx>
    <mdx n="0" f="v">
      <t c="3" si="227">
        <n x="225"/>
        <n x="649"/>
        <n x="16"/>
      </t>
    </mdx>
    <mdx n="0" f="v">
      <t c="3" si="227">
        <n x="225"/>
        <n x="654"/>
        <n x="16"/>
      </t>
    </mdx>
    <mdx n="0" f="v">
      <t c="3" si="227">
        <n x="225"/>
        <n x="625"/>
        <n x="16"/>
      </t>
    </mdx>
    <mdx n="0" f="v">
      <t c="3" si="227">
        <n x="225"/>
        <n x="645"/>
        <n x="16"/>
      </t>
    </mdx>
    <mdx n="0" f="v">
      <t c="3" si="227">
        <n x="225"/>
        <n x="627"/>
        <n x="16"/>
      </t>
    </mdx>
    <mdx n="0" f="v">
      <t c="3" si="227">
        <n x="225"/>
        <n x="655"/>
        <n x="16"/>
      </t>
    </mdx>
    <mdx n="0" f="v">
      <t c="3" si="227">
        <n x="225"/>
        <n x="628"/>
        <n x="16"/>
      </t>
    </mdx>
    <mdx n="0" f="v">
      <t c="3" si="227">
        <n x="225"/>
        <n x="633"/>
        <n x="16"/>
      </t>
    </mdx>
    <mdx n="0" f="v">
      <t c="3" si="227">
        <n x="225"/>
        <n x="641"/>
        <n x="16"/>
      </t>
    </mdx>
    <mdx n="0" f="v">
      <t c="3" si="227">
        <n x="225"/>
        <n x="640"/>
        <n x="16"/>
      </t>
    </mdx>
    <mdx n="0" f="v">
      <t c="3" si="227">
        <n x="225"/>
        <n x="630"/>
        <n x="16"/>
      </t>
    </mdx>
    <mdx n="0" f="v">
      <t c="3" si="227">
        <n x="225"/>
        <n x="607"/>
        <n x="16"/>
      </t>
    </mdx>
    <mdx n="0" f="v">
      <t c="3" si="227">
        <n x="225"/>
        <n x="629"/>
        <n x="16"/>
      </t>
    </mdx>
    <mdx n="0" f="v">
      <t c="3" si="227">
        <n x="225"/>
        <n x="626"/>
        <n x="16"/>
      </t>
    </mdx>
    <mdx n="0" f="v">
      <t c="3" si="227">
        <n x="225"/>
        <n x="631"/>
        <n x="16"/>
      </t>
    </mdx>
    <mdx n="0" f="v">
      <t c="3" si="227">
        <n x="225"/>
        <n x="634"/>
        <n x="16"/>
      </t>
    </mdx>
    <mdx n="0" f="v">
      <t c="3" si="227">
        <n x="225"/>
        <n x="638"/>
        <n x="16"/>
      </t>
    </mdx>
    <mdx n="0" f="v">
      <t c="3" si="227">
        <n x="225"/>
        <n x="642"/>
        <n x="16"/>
      </t>
    </mdx>
    <mdx n="0" f="v">
      <t c="3" si="227">
        <n x="225"/>
        <n x="321"/>
        <n x="220"/>
      </t>
    </mdx>
    <mdx n="0" f="v">
      <t c="3" si="227">
        <n x="225"/>
        <n x="285"/>
        <n x="220"/>
      </t>
    </mdx>
    <mdx n="0" f="v">
      <t c="3" si="227">
        <n x="225"/>
        <n x="275"/>
        <n x="220"/>
      </t>
    </mdx>
    <mdx n="0" f="v">
      <t c="3" si="227">
        <n x="225"/>
        <n x="274"/>
        <n x="220"/>
      </t>
    </mdx>
    <mdx n="0" f="v">
      <t c="3" si="227">
        <n x="225"/>
        <n x="290"/>
        <n x="220"/>
      </t>
    </mdx>
    <mdx n="0" f="v">
      <t c="3" si="227">
        <n x="225"/>
        <n x="289"/>
        <n x="220"/>
      </t>
    </mdx>
    <mdx n="0" f="v">
      <t c="3" si="227">
        <n x="225"/>
        <n x="288"/>
        <n x="220"/>
      </t>
    </mdx>
    <mdx n="0" f="v">
      <t c="3" si="227">
        <n x="225"/>
        <n x="287"/>
        <n x="220"/>
      </t>
    </mdx>
    <mdx n="0" f="v">
      <t c="3" si="227">
        <n x="225"/>
        <n x="286"/>
        <n x="220"/>
      </t>
    </mdx>
    <mdx n="0" f="v">
      <t c="3" si="227">
        <n x="225"/>
        <n x="292"/>
        <n x="220"/>
      </t>
    </mdx>
    <mdx n="0" f="v">
      <t c="3" si="227">
        <n x="225"/>
        <n x="354"/>
        <n x="220"/>
      </t>
    </mdx>
    <mdx n="0" f="v">
      <t c="3" si="227">
        <n x="225"/>
        <n x="592"/>
        <n x="220"/>
      </t>
    </mdx>
    <mdx n="0" f="v">
      <t c="3" si="227">
        <n x="225"/>
        <n x="325"/>
        <n x="220"/>
      </t>
    </mdx>
    <mdx n="0" f="v">
      <t c="3" si="227">
        <n x="225"/>
        <n x="313"/>
        <n x="220"/>
      </t>
    </mdx>
    <mdx n="0" f="v">
      <t c="3" si="227">
        <n x="225"/>
        <n x="335"/>
        <n x="220"/>
      </t>
    </mdx>
    <mdx n="0" f="v">
      <t c="3" si="227">
        <n x="225"/>
        <n x="309"/>
        <n x="220"/>
      </t>
    </mdx>
    <mdx n="0" f="v">
      <t c="3" si="227">
        <n x="225"/>
        <n x="334"/>
        <n x="220"/>
      </t>
    </mdx>
    <mdx n="0" f="v">
      <t c="3" si="227">
        <n x="225"/>
        <n x="343"/>
        <n x="220"/>
      </t>
    </mdx>
    <mdx n="0" f="v">
      <t c="3" si="227">
        <n x="225"/>
        <n x="279"/>
        <n x="220"/>
      </t>
    </mdx>
    <mdx n="0" f="v">
      <t c="3" si="227">
        <n x="225"/>
        <n x="557"/>
        <n x="220"/>
      </t>
    </mdx>
    <mdx n="0" f="v">
      <t c="3" si="227">
        <n x="225"/>
        <n x="551"/>
        <n x="220"/>
      </t>
    </mdx>
    <mdx n="0" f="v">
      <t c="3" si="227">
        <n x="225"/>
        <n x="333"/>
        <n x="220"/>
      </t>
    </mdx>
    <mdx n="0" f="v">
      <t c="3" si="227">
        <n x="225"/>
        <n x="550"/>
        <n x="220"/>
      </t>
    </mdx>
    <mdx n="0" f="v">
      <t c="3" si="227">
        <n x="225"/>
        <n x="549"/>
        <n x="220"/>
      </t>
    </mdx>
    <mdx n="0" f="v">
      <t c="3" si="227">
        <n x="225"/>
        <n x="558"/>
        <n x="220"/>
      </t>
    </mdx>
    <mdx n="0" f="v">
      <t c="3" si="227">
        <n x="225"/>
        <n x="559"/>
        <n x="220"/>
      </t>
    </mdx>
    <mdx n="0" f="v">
      <t c="3" si="227">
        <n x="225"/>
        <n x="560"/>
        <n x="220"/>
      </t>
    </mdx>
    <mdx n="0" f="v">
      <t c="3" si="227">
        <n x="225"/>
        <n x="561"/>
        <n x="220"/>
      </t>
    </mdx>
    <mdx n="0" f="v">
      <t c="3" si="227">
        <n x="225"/>
        <n x="562"/>
        <n x="220"/>
      </t>
    </mdx>
    <mdx n="0" f="v">
      <t c="3" si="227">
        <n x="225"/>
        <n x="341"/>
        <n x="220"/>
      </t>
    </mdx>
    <mdx n="0" f="v">
      <t c="3" si="227">
        <n x="225"/>
        <n x="300"/>
        <n x="220"/>
      </t>
    </mdx>
    <mdx n="0" f="v">
      <t c="3" si="227">
        <n x="225"/>
        <n x="296"/>
        <n x="220"/>
      </t>
    </mdx>
    <mdx n="0" f="v">
      <t c="3" si="227">
        <n x="225"/>
        <n x="556"/>
        <n x="220"/>
      </t>
    </mdx>
    <mdx n="0" f="v">
      <t c="3" si="227">
        <n x="225"/>
        <n x="298"/>
        <n x="220"/>
      </t>
    </mdx>
    <mdx n="0" f="v">
      <t c="3" si="227">
        <n x="225"/>
        <n x="282"/>
        <n x="220"/>
      </t>
    </mdx>
    <mdx n="0" f="v">
      <t c="3" si="227">
        <n x="225"/>
        <n x="315"/>
        <n x="220"/>
      </t>
    </mdx>
    <mdx n="0" f="v">
      <t c="3" si="227">
        <n x="225"/>
        <n x="314"/>
        <n x="220"/>
      </t>
    </mdx>
    <mdx n="0" f="v">
      <t c="3" si="227">
        <n x="225"/>
        <n x="339"/>
        <n x="220"/>
      </t>
    </mdx>
    <mdx n="0" f="v">
      <t c="3" si="227">
        <n x="225"/>
        <n x="324"/>
        <n x="220"/>
      </t>
    </mdx>
    <mdx n="0" f="v">
      <t c="3" si="227">
        <n x="225"/>
        <n x="312"/>
        <n x="220"/>
      </t>
    </mdx>
    <mdx n="0" f="v">
      <t c="3" si="227">
        <n x="225"/>
        <n x="310"/>
        <n x="220"/>
      </t>
    </mdx>
    <mdx n="0" f="v">
      <t c="3" si="227">
        <n x="225"/>
        <n x="308"/>
        <n x="220"/>
      </t>
    </mdx>
    <mdx n="0" f="v">
      <t c="3" si="227">
        <n x="225"/>
        <n x="306"/>
        <n x="220"/>
      </t>
    </mdx>
    <mdx n="0" f="v">
      <t c="3" si="227">
        <n x="225"/>
        <n x="305"/>
        <n x="220"/>
      </t>
    </mdx>
    <mdx n="0" f="v">
      <t c="3" si="227">
        <n x="225"/>
        <n x="323"/>
        <n x="220"/>
      </t>
    </mdx>
    <mdx n="0" f="v">
      <t c="3" si="227">
        <n x="225"/>
        <n x="291"/>
        <n x="220"/>
      </t>
    </mdx>
    <mdx n="0" f="v">
      <t c="3" si="227">
        <n x="225"/>
        <n x="303"/>
        <n x="220"/>
      </t>
    </mdx>
    <mdx n="0" f="v">
      <t c="3" si="227">
        <n x="225"/>
        <n x="352"/>
        <n x="220"/>
      </t>
    </mdx>
    <mdx n="0" f="v">
      <t c="3" si="227">
        <n x="225"/>
        <n x="302"/>
        <n x="220"/>
      </t>
    </mdx>
    <mdx n="0" f="v">
      <t c="3" si="227">
        <n x="225"/>
        <n x="342"/>
        <n x="220"/>
      </t>
    </mdx>
    <mdx n="0" f="v">
      <t c="3" si="227">
        <n x="225"/>
        <n x="332"/>
        <n x="220"/>
      </t>
    </mdx>
    <mdx n="0" f="v">
      <t c="3" si="227">
        <n x="225"/>
        <n x="331"/>
        <n x="220"/>
      </t>
    </mdx>
    <mdx n="0" f="v">
      <t c="3" si="227">
        <n x="225"/>
        <n x="349"/>
        <n x="220"/>
      </t>
    </mdx>
    <mdx n="0" f="v">
      <t c="3" si="227">
        <n x="225"/>
        <n x="553"/>
        <n x="220"/>
      </t>
    </mdx>
    <mdx n="0" f="v">
      <t c="3" si="227">
        <n x="225"/>
        <n x="330"/>
        <n x="220"/>
      </t>
    </mdx>
    <mdx n="0" f="v">
      <t c="3" si="227">
        <n x="225"/>
        <n x="351"/>
        <n x="220"/>
      </t>
    </mdx>
    <mdx n="0" f="v">
      <t c="3" si="227">
        <n x="225"/>
        <n x="554"/>
        <n x="220"/>
      </t>
    </mdx>
    <mdx n="0" f="v">
      <t c="3" si="227">
        <n x="225"/>
        <n x="552"/>
        <n x="220"/>
      </t>
    </mdx>
    <mdx n="0" f="v">
      <t c="3" si="227">
        <n x="225"/>
        <n x="575"/>
        <n x="220"/>
      </t>
    </mdx>
    <mdx n="0" f="v">
      <t c="3" si="227">
        <n x="225"/>
        <n x="576"/>
        <n x="220"/>
      </t>
    </mdx>
    <mdx n="0" f="v">
      <t c="3" si="227">
        <n x="225"/>
        <n x="577"/>
        <n x="220"/>
      </t>
    </mdx>
    <mdx n="0" f="v">
      <t c="3" si="227">
        <n x="225"/>
        <n x="578"/>
        <n x="220"/>
      </t>
    </mdx>
    <mdx n="0" f="v">
      <t c="3" si="227">
        <n x="225"/>
        <n x="579"/>
        <n x="220"/>
      </t>
    </mdx>
    <mdx n="0" f="v">
      <t c="3" si="227">
        <n x="225"/>
        <n x="353"/>
        <n x="220"/>
      </t>
    </mdx>
    <mdx n="0" f="v">
      <t c="3" si="227">
        <n x="225"/>
        <n x="347"/>
        <n x="220"/>
      </t>
    </mdx>
    <mdx n="0" f="v">
      <t c="3" si="227">
        <n x="225"/>
        <n x="569"/>
        <n x="220"/>
      </t>
    </mdx>
    <mdx n="0" f="v">
      <t c="3" si="227">
        <n x="225"/>
        <n x="589"/>
        <n x="220"/>
      </t>
    </mdx>
    <mdx n="0" f="v">
      <t c="3" si="227">
        <n x="225"/>
        <n x="591"/>
        <n x="220"/>
      </t>
    </mdx>
    <mdx n="0" f="v">
      <t c="3" si="227">
        <n x="225"/>
        <n x="593"/>
        <n x="220"/>
      </t>
    </mdx>
    <mdx n="0" f="v">
      <t c="3" si="227">
        <n x="225"/>
        <n x="594"/>
        <n x="220"/>
      </t>
    </mdx>
    <mdx n="0" f="v">
      <t c="3" si="227">
        <n x="225"/>
        <n x="295"/>
        <n x="220"/>
      </t>
    </mdx>
    <mdx n="0" f="v">
      <t c="3" si="227">
        <n x="225"/>
        <n x="563"/>
        <n x="220"/>
      </t>
    </mdx>
    <mdx n="0" f="v">
      <t c="3" si="227">
        <n x="225"/>
        <n x="564"/>
        <n x="220"/>
      </t>
    </mdx>
    <mdx n="0" f="v">
      <t c="3" si="227">
        <n x="225"/>
        <n x="565"/>
        <n x="220"/>
      </t>
    </mdx>
    <mdx n="0" f="v">
      <t c="3" si="227">
        <n x="225"/>
        <n x="566"/>
        <n x="220"/>
      </t>
    </mdx>
    <mdx n="0" f="v">
      <t c="3" si="227">
        <n x="225"/>
        <n x="567"/>
        <n x="220"/>
      </t>
    </mdx>
    <mdx n="0" f="v">
      <t c="3" si="227">
        <n x="225"/>
        <n x="568"/>
        <n x="220"/>
      </t>
    </mdx>
    <mdx n="0" f="v">
      <t c="3" si="227">
        <n x="225"/>
        <n x="340"/>
        <n x="220"/>
      </t>
    </mdx>
    <mdx n="0" f="v">
      <t c="3" si="227">
        <n x="225"/>
        <n x="595"/>
        <n x="220"/>
      </t>
    </mdx>
    <mdx n="0" f="v">
      <t c="3" si="227">
        <n x="225"/>
        <n x="571"/>
        <n x="220"/>
      </t>
    </mdx>
    <mdx n="0" f="v">
      <t c="3" si="227">
        <n x="225"/>
        <n x="590"/>
        <n x="220"/>
      </t>
    </mdx>
    <mdx n="0" f="v">
      <t c="3" si="227">
        <n x="225"/>
        <n x="596"/>
        <n x="220"/>
      </t>
    </mdx>
    <mdx n="0" f="v">
      <t c="3" si="227">
        <n x="225"/>
        <n x="585"/>
        <n x="220"/>
      </t>
    </mdx>
    <mdx n="0" f="v">
      <t c="3" si="227">
        <n x="225"/>
        <n x="597"/>
        <n x="220"/>
      </t>
    </mdx>
    <mdx n="0" f="v">
      <t c="3" si="227">
        <n x="225"/>
        <n x="588"/>
        <n x="220"/>
      </t>
    </mdx>
    <mdx n="0" f="v">
      <t c="3" si="227">
        <n x="225"/>
        <n x="600"/>
        <n x="220"/>
      </t>
    </mdx>
    <mdx n="0" f="v">
      <t c="3" si="227">
        <n x="225"/>
        <n x="572"/>
        <n x="220"/>
      </t>
    </mdx>
    <mdx n="0" f="v">
      <t c="3" si="227">
        <n x="225"/>
        <n x="580"/>
        <n x="220"/>
      </t>
    </mdx>
    <mdx n="0" f="v">
      <t c="3" si="227">
        <n x="225"/>
        <n x="573"/>
        <n x="220"/>
      </t>
    </mdx>
    <mdx n="0" f="v">
      <t c="3" si="227">
        <n x="225"/>
        <n x="581"/>
        <n x="220"/>
      </t>
    </mdx>
    <mdx n="0" f="v">
      <t c="3" si="227">
        <n x="225"/>
        <n x="583"/>
        <n x="220"/>
      </t>
    </mdx>
    <mdx n="0" f="v">
      <t c="3" si="227">
        <n x="225"/>
        <n x="555"/>
        <n x="220"/>
      </t>
    </mdx>
    <mdx n="0" f="v">
      <t c="3" si="227">
        <n x="225"/>
        <n x="570"/>
        <n x="220"/>
      </t>
    </mdx>
    <mdx n="0" f="v">
      <t c="3" si="227">
        <n x="225"/>
        <n x="574"/>
        <n x="220"/>
      </t>
    </mdx>
    <mdx n="0" f="v">
      <t c="3" si="227">
        <n x="225"/>
        <n x="601"/>
        <n x="220"/>
      </t>
    </mdx>
    <mdx n="0" f="v">
      <t c="3" si="227">
        <n x="225"/>
        <n x="587"/>
        <n x="220"/>
      </t>
    </mdx>
    <mdx n="0" f="v">
      <t c="3" si="227">
        <n x="225"/>
        <n x="609"/>
        <n x="220"/>
      </t>
    </mdx>
    <mdx n="0" f="v">
      <t c="3" si="227">
        <n x="225"/>
        <n x="582"/>
        <n x="220"/>
      </t>
    </mdx>
    <mdx n="0" f="v">
      <t c="3" si="227">
        <n x="225"/>
        <n x="584"/>
        <n x="220"/>
      </t>
    </mdx>
    <mdx n="0" f="v">
      <t c="3" si="227">
        <n x="225"/>
        <n x="610"/>
        <n x="220"/>
      </t>
    </mdx>
    <mdx n="0" f="v">
      <t c="3" si="227">
        <n x="225"/>
        <n x="599"/>
        <n x="220"/>
      </t>
    </mdx>
    <mdx n="0" f="v">
      <t c="3" si="227">
        <n x="225"/>
        <n x="586"/>
        <n x="220"/>
      </t>
    </mdx>
    <mdx n="0" f="v">
      <t c="3" si="227">
        <n x="225"/>
        <n x="598"/>
        <n x="220"/>
      </t>
    </mdx>
    <mdx n="0" f="v">
      <t c="3" si="227">
        <n x="225"/>
        <n x="611"/>
        <n x="220"/>
      </t>
    </mdx>
    <mdx n="0" f="v">
      <t c="3" si="227">
        <n x="225"/>
        <n x="612"/>
        <n x="220"/>
      </t>
    </mdx>
    <mdx n="0" f="v">
      <t c="3" si="227">
        <n x="225"/>
        <n x="620"/>
        <n x="220"/>
      </t>
    </mdx>
    <mdx n="0" f="v">
      <t c="3" si="227">
        <n x="225"/>
        <n x="650"/>
        <n x="220"/>
      </t>
    </mdx>
    <mdx n="0" f="v">
      <t c="3" si="227">
        <n x="225"/>
        <n x="617"/>
        <n x="220"/>
      </t>
    </mdx>
    <mdx n="0" f="v">
      <t c="3" si="227">
        <n x="225"/>
        <n x="618"/>
        <n x="220"/>
      </t>
    </mdx>
    <mdx n="0" f="v">
      <t c="3" si="227">
        <n x="225"/>
        <n x="621"/>
        <n x="220"/>
      </t>
    </mdx>
    <mdx n="0" f="v">
      <t c="3" si="227">
        <n x="225"/>
        <n x="619"/>
        <n x="220"/>
      </t>
    </mdx>
    <mdx n="0" f="v">
      <t c="3" si="227">
        <n x="225"/>
        <n x="602"/>
        <n x="220"/>
      </t>
    </mdx>
    <mdx n="0" f="v">
      <t c="3" si="227">
        <n x="225"/>
        <n x="603"/>
        <n x="220"/>
      </t>
    </mdx>
    <mdx n="0" f="v">
      <t c="3" si="227">
        <n x="225"/>
        <n x="604"/>
        <n x="220"/>
      </t>
    </mdx>
    <mdx n="0" f="v">
      <t c="3" si="227">
        <n x="225"/>
        <n x="605"/>
        <n x="220"/>
      </t>
    </mdx>
    <mdx n="0" f="v">
      <t c="3" si="227">
        <n x="225"/>
        <n x="653"/>
        <n x="220"/>
      </t>
    </mdx>
    <mdx n="0" f="v">
      <t c="3" si="227">
        <n x="225"/>
        <n x="613"/>
        <n x="220"/>
      </t>
    </mdx>
    <mdx n="0" f="v">
      <t c="3" si="227">
        <n x="225"/>
        <n x="615"/>
        <n x="220"/>
      </t>
    </mdx>
    <mdx n="0" f="v">
      <t c="3" si="227">
        <n x="225"/>
        <n x="616"/>
        <n x="220"/>
      </t>
    </mdx>
    <mdx n="0" f="v">
      <t c="3" si="227">
        <n x="225"/>
        <n x="608"/>
        <n x="220"/>
      </t>
    </mdx>
    <mdx n="0" f="v">
      <t c="3" si="227">
        <n x="225"/>
        <n x="614"/>
        <n x="220"/>
      </t>
    </mdx>
    <mdx n="0" f="v">
      <t c="3" si="227">
        <n x="225"/>
        <n x="635"/>
        <n x="220"/>
      </t>
    </mdx>
    <mdx n="0" f="v">
      <t c="3" si="227">
        <n x="225"/>
        <n x="636"/>
        <n x="220"/>
      </t>
    </mdx>
    <mdx n="0" f="v">
      <t c="3" si="227">
        <n x="225"/>
        <n x="637"/>
        <n x="220"/>
      </t>
    </mdx>
    <mdx n="0" f="v">
      <t c="3" si="227">
        <n x="225"/>
        <n x="606"/>
        <n x="220"/>
      </t>
    </mdx>
    <mdx n="0" f="v">
      <t c="3" si="227">
        <n x="225"/>
        <n x="649"/>
        <n x="220"/>
      </t>
    </mdx>
    <mdx n="0" f="v">
      <t c="3" si="227">
        <n x="225"/>
        <n x="654"/>
        <n x="220"/>
      </t>
    </mdx>
    <mdx n="0" f="v">
      <t c="3" si="227">
        <n x="225"/>
        <n x="625"/>
        <n x="220"/>
      </t>
    </mdx>
    <mdx n="0" f="v">
      <t c="3" si="227">
        <n x="225"/>
        <n x="646"/>
        <n x="220"/>
      </t>
    </mdx>
    <mdx n="0" f="v">
      <t c="3" si="227">
        <n x="225"/>
        <n x="627"/>
        <n x="220"/>
      </t>
    </mdx>
    <mdx n="0" f="v">
      <t c="3" si="227">
        <n x="225"/>
        <n x="632"/>
        <n x="220"/>
      </t>
    </mdx>
    <mdx n="0" f="v">
      <t c="3" si="227">
        <n x="225"/>
        <n x="644"/>
        <n x="220"/>
      </t>
    </mdx>
    <mdx n="0" f="v">
      <t c="3" si="227">
        <n x="225"/>
        <n x="648"/>
        <n x="220"/>
      </t>
    </mdx>
    <mdx n="0" f="v">
      <t c="3" si="227">
        <n x="225"/>
        <n x="622"/>
        <n x="220"/>
      </t>
    </mdx>
    <mdx n="0" f="v">
      <t c="3" si="227">
        <n x="225"/>
        <n x="623"/>
        <n x="220"/>
      </t>
    </mdx>
    <mdx n="0" f="v">
      <t c="3" si="227">
        <n x="225"/>
        <n x="624"/>
        <n x="220"/>
      </t>
    </mdx>
    <mdx n="0" f="v">
      <t c="3" si="227">
        <n x="225"/>
        <n x="639"/>
        <n x="220"/>
      </t>
    </mdx>
    <mdx n="0" f="v">
      <t c="3" si="227">
        <n x="225"/>
        <n x="645"/>
        <n x="220"/>
      </t>
    </mdx>
    <mdx n="0" f="v">
      <t c="3" si="227">
        <n x="225"/>
        <n x="651"/>
        <n x="220"/>
      </t>
    </mdx>
    <mdx n="0" f="v">
      <t c="3" si="227">
        <n x="225"/>
        <n x="643"/>
        <n x="220"/>
      </t>
    </mdx>
    <mdx n="0" f="v">
      <t c="3" si="227">
        <n x="225"/>
        <n x="647"/>
        <n x="220"/>
      </t>
    </mdx>
    <mdx n="0" f="v">
      <t c="3" si="227">
        <n x="225"/>
        <n x="652"/>
        <n x="220"/>
      </t>
    </mdx>
    <mdx n="0" f="v">
      <t c="3" si="227">
        <n x="225"/>
        <n x="628"/>
        <n x="220"/>
      </t>
    </mdx>
    <mdx n="0" f="v">
      <t c="3" si="227">
        <n x="225"/>
        <n x="633"/>
        <n x="220"/>
      </t>
    </mdx>
    <mdx n="0" f="v">
      <t c="3" si="227">
        <n x="225"/>
        <n x="641"/>
        <n x="220"/>
      </t>
    </mdx>
    <mdx n="0" f="v">
      <t c="3" si="227">
        <n x="225"/>
        <n x="640"/>
        <n x="220"/>
      </t>
    </mdx>
    <mdx n="0" f="v">
      <t c="3" si="227">
        <n x="225"/>
        <n x="630"/>
        <n x="220"/>
      </t>
    </mdx>
    <mdx n="0" f="v">
      <t c="3" si="227">
        <n x="225"/>
        <n x="607"/>
        <n x="220"/>
      </t>
    </mdx>
    <mdx n="0" f="v">
      <t c="3" si="227">
        <n x="225"/>
        <n x="629"/>
        <n x="220"/>
      </t>
    </mdx>
    <mdx n="0" f="v">
      <t c="3" si="227">
        <n x="225"/>
        <n x="626"/>
        <n x="220"/>
      </t>
    </mdx>
    <mdx n="0" f="v">
      <t c="3" si="227">
        <n x="225"/>
        <n x="631"/>
        <n x="220"/>
      </t>
    </mdx>
    <mdx n="0" f="v">
      <t c="3" si="227">
        <n x="225"/>
        <n x="634"/>
        <n x="220"/>
      </t>
    </mdx>
    <mdx n="0" f="v">
      <t c="3" si="227">
        <n x="225"/>
        <n x="638"/>
        <n x="220"/>
      </t>
    </mdx>
    <mdx n="0" f="v">
      <t c="3" si="227">
        <n x="225"/>
        <n x="655"/>
        <n x="220"/>
      </t>
    </mdx>
    <mdx n="0" f="v">
      <t c="3" si="227">
        <n x="225"/>
        <n x="642"/>
        <n x="220"/>
      </t>
    </mdx>
    <mdx n="0" f="v">
      <t c="3" si="227">
        <n x="225"/>
        <n x="344"/>
        <n x="163"/>
      </t>
    </mdx>
    <mdx n="0" f="v">
      <t c="3" si="227">
        <n x="225"/>
        <n x="318"/>
        <n x="163"/>
      </t>
    </mdx>
    <mdx n="0" f="v">
      <t c="3" si="227">
        <n x="225"/>
        <n x="337"/>
        <n x="163"/>
      </t>
    </mdx>
    <mdx n="0" f="v">
      <t c="3" si="227">
        <n x="225"/>
        <n x="284"/>
        <n x="163"/>
      </t>
    </mdx>
    <mdx n="0" f="v">
      <t c="3" si="227">
        <n x="225"/>
        <n x="288"/>
        <n x="163"/>
      </t>
    </mdx>
    <mdx n="0" f="v">
      <t c="3" si="227">
        <n x="225"/>
        <n x="287"/>
        <n x="163"/>
      </t>
    </mdx>
    <mdx n="0" f="v">
      <t c="3" si="227">
        <n x="225"/>
        <n x="286"/>
        <n x="163"/>
      </t>
    </mdx>
    <mdx n="0" f="v">
      <t c="3" si="227">
        <n x="225"/>
        <n x="292"/>
        <n x="163"/>
      </t>
    </mdx>
    <mdx n="0" f="v">
      <t c="3" si="227">
        <n x="225"/>
        <n x="325"/>
        <n x="163"/>
      </t>
    </mdx>
    <mdx n="0" f="v">
      <t c="3" si="227">
        <n x="225"/>
        <n x="343"/>
        <n x="163"/>
      </t>
    </mdx>
    <mdx n="0" f="v">
      <t c="3" si="227">
        <n x="225"/>
        <n x="579"/>
        <n x="163"/>
      </t>
    </mdx>
    <mdx n="0" f="v">
      <t c="3" si="227">
        <n x="225"/>
        <n x="338"/>
        <n x="163"/>
      </t>
    </mdx>
    <mdx n="0" f="v">
      <t c="3" si="227">
        <n x="225"/>
        <n x="550"/>
        <n x="163"/>
      </t>
    </mdx>
    <mdx n="0" f="v">
      <t c="3" si="227">
        <n x="225"/>
        <n x="549"/>
        <n x="163"/>
      </t>
    </mdx>
    <mdx n="0" f="v">
      <t c="3" si="227">
        <n x="225"/>
        <n x="558"/>
        <n x="163"/>
      </t>
    </mdx>
    <mdx n="0" f="v">
      <t c="3" si="227">
        <n x="225"/>
        <n x="300"/>
        <n x="163"/>
      </t>
    </mdx>
    <mdx n="0" f="v">
      <t c="3" si="227">
        <n x="225"/>
        <n x="575"/>
        <n x="163"/>
      </t>
    </mdx>
    <mdx n="0" f="v">
      <t c="3" si="227">
        <n x="225"/>
        <n x="341"/>
        <n x="163"/>
      </t>
    </mdx>
    <mdx n="0" f="v">
      <t c="3" si="227">
        <n x="225"/>
        <n x="340"/>
        <n x="163"/>
      </t>
    </mdx>
    <mdx n="0" f="v">
      <t c="3" si="227">
        <n x="225"/>
        <n x="282"/>
        <n x="163"/>
      </t>
    </mdx>
    <mdx n="0" f="v">
      <t c="3" si="227">
        <n x="225"/>
        <n x="315"/>
        <n x="163"/>
      </t>
    </mdx>
    <mdx n="0" f="v">
      <t c="3" si="227">
        <n x="225"/>
        <n x="314"/>
        <n x="163"/>
      </t>
    </mdx>
    <mdx n="0" f="v">
      <t c="3" si="227">
        <n x="225"/>
        <n x="339"/>
        <n x="163"/>
      </t>
    </mdx>
    <mdx n="0" f="v">
      <t c="3" si="227">
        <n x="225"/>
        <n x="310"/>
        <n x="163"/>
      </t>
    </mdx>
    <mdx n="0" f="v">
      <t c="3" si="227">
        <n x="225"/>
        <n x="308"/>
        <n x="163"/>
      </t>
    </mdx>
    <mdx n="0" f="v">
      <t c="3" si="227">
        <n x="225"/>
        <n x="306"/>
        <n x="163"/>
      </t>
    </mdx>
    <mdx n="0" f="v">
      <t c="3" si="227">
        <n x="225"/>
        <n x="305"/>
        <n x="163"/>
      </t>
    </mdx>
    <mdx n="0" f="v">
      <t c="3" si="227">
        <n x="225"/>
        <n x="323"/>
        <n x="163"/>
      </t>
    </mdx>
    <mdx n="0" f="v">
      <t c="3" si="227">
        <n x="225"/>
        <n x="291"/>
        <n x="163"/>
      </t>
    </mdx>
    <mdx n="0" f="v">
      <t c="3" si="227">
        <n x="225"/>
        <n x="303"/>
        <n x="163"/>
      </t>
    </mdx>
    <mdx n="0" f="v">
      <t c="3" si="227">
        <n x="225"/>
        <n x="352"/>
        <n x="163"/>
      </t>
    </mdx>
    <mdx n="0" f="v">
      <t c="3" si="227">
        <n x="225"/>
        <n x="302"/>
        <n x="163"/>
      </t>
    </mdx>
    <mdx n="0" f="v">
      <t c="3" si="227">
        <n x="225"/>
        <n x="342"/>
        <n x="163"/>
      </t>
    </mdx>
    <mdx n="0" f="v">
      <t c="3" si="227">
        <n x="225"/>
        <n x="332"/>
        <n x="163"/>
      </t>
    </mdx>
    <mdx n="0" f="v">
      <t c="3" si="227">
        <n x="225"/>
        <n x="349"/>
        <n x="163"/>
      </t>
    </mdx>
    <mdx n="0" f="v">
      <t c="3" si="227">
        <n x="225"/>
        <n x="553"/>
        <n x="163"/>
      </t>
    </mdx>
    <mdx n="0" f="v">
      <t c="3" si="227">
        <n x="225"/>
        <n x="351"/>
        <n x="163"/>
      </t>
    </mdx>
    <mdx n="0" f="v">
      <t c="3" si="227">
        <n x="225"/>
        <n x="554"/>
        <n x="163"/>
      </t>
    </mdx>
    <mdx n="0" f="v">
      <t c="3" si="227">
        <n x="225"/>
        <n x="552"/>
        <n x="163"/>
      </t>
    </mdx>
    <mdx n="0" f="v">
      <t c="3" si="227">
        <n x="225"/>
        <n x="354"/>
        <n x="163"/>
      </t>
    </mdx>
    <mdx n="0" f="v">
      <t c="3" si="227">
        <n x="225"/>
        <n x="578"/>
        <n x="163"/>
      </t>
    </mdx>
    <mdx n="0" f="v">
      <t c="3" si="227">
        <n x="225"/>
        <n x="295"/>
        <n x="163"/>
      </t>
    </mdx>
    <mdx n="0" f="v">
      <t c="3" si="227">
        <n x="225"/>
        <n x="563"/>
        <n x="163"/>
      </t>
    </mdx>
    <mdx n="0" f="v">
      <t c="3" si="227">
        <n x="225"/>
        <n x="565"/>
        <n x="163"/>
      </t>
    </mdx>
    <mdx n="0" f="v">
      <t c="3" si="227">
        <n x="225"/>
        <n x="566"/>
        <n x="163"/>
      </t>
    </mdx>
    <mdx n="0" f="v">
      <t c="3" si="227">
        <n x="225"/>
        <n x="568"/>
        <n x="163"/>
      </t>
    </mdx>
    <mdx n="0" f="v">
      <t c="3" si="227">
        <n x="225"/>
        <n x="569"/>
        <n x="163"/>
      </t>
    </mdx>
    <mdx n="0" f="v">
      <t c="3" si="227">
        <n x="225"/>
        <n x="597"/>
        <n x="163"/>
      </t>
    </mdx>
    <mdx n="0" f="v">
      <t c="3" si="227">
        <n x="225"/>
        <n x="571"/>
        <n x="163"/>
      </t>
    </mdx>
    <mdx n="0" f="v">
      <t c="3" si="227">
        <n x="225"/>
        <n x="572"/>
        <n x="163"/>
      </t>
    </mdx>
    <mdx n="0" f="v">
      <t c="3" si="227">
        <n x="225"/>
        <n x="573"/>
        <n x="163"/>
      </t>
    </mdx>
    <mdx n="0" f="v">
      <t c="3" si="227">
        <n x="225"/>
        <n x="581"/>
        <n x="163"/>
      </t>
    </mdx>
    <mdx n="0" f="v">
      <t c="3" si="227">
        <n x="225"/>
        <n x="555"/>
        <n x="163"/>
      </t>
    </mdx>
    <mdx n="0" f="v">
      <t c="3" si="227">
        <n x="225"/>
        <n x="570"/>
        <n x="163"/>
      </t>
    </mdx>
    <mdx n="0" f="v">
      <t c="3" si="227">
        <n x="225"/>
        <n x="601"/>
        <n x="163"/>
      </t>
    </mdx>
    <mdx n="0" f="v">
      <t c="3" si="227">
        <n x="225"/>
        <n x="596"/>
        <n x="163"/>
      </t>
    </mdx>
    <mdx n="0" f="v">
      <t c="3" si="227">
        <n x="225"/>
        <n x="609"/>
        <n x="163"/>
      </t>
    </mdx>
    <mdx n="0" f="v">
      <t c="3" si="227">
        <n x="225"/>
        <n x="611"/>
        <n x="163"/>
      </t>
    </mdx>
    <mdx n="0" f="v">
      <t c="3" si="227">
        <n x="225"/>
        <n x="590"/>
        <n x="163"/>
      </t>
    </mdx>
    <mdx n="0" f="v">
      <t c="3" si="227">
        <n x="225"/>
        <n x="591"/>
        <n x="163"/>
      </t>
    </mdx>
    <mdx n="0" f="v">
      <t c="3" si="227">
        <n x="225"/>
        <n x="592"/>
        <n x="163"/>
      </t>
    </mdx>
    <mdx n="0" f="v">
      <t c="3" si="227">
        <n x="225"/>
        <n x="593"/>
        <n x="163"/>
      </t>
    </mdx>
    <mdx n="0" f="v">
      <t c="3" si="227">
        <n x="225"/>
        <n x="594"/>
        <n x="163"/>
      </t>
    </mdx>
    <mdx n="0" f="v">
      <t c="3" si="227">
        <n x="225"/>
        <n x="595"/>
        <n x="163"/>
      </t>
    </mdx>
    <mdx n="0" f="v">
      <t c="3" si="227">
        <n x="225"/>
        <n x="588"/>
        <n x="163"/>
      </t>
    </mdx>
    <mdx n="0" f="v">
      <t c="3" si="227">
        <n x="225"/>
        <n x="614"/>
        <n x="163"/>
      </t>
    </mdx>
    <mdx n="0" f="v">
      <t c="3" si="227">
        <n x="225"/>
        <n x="621"/>
        <n x="163"/>
      </t>
    </mdx>
    <mdx n="0" f="v">
      <t c="3" si="227">
        <n x="225"/>
        <n x="616"/>
        <n x="163"/>
      </t>
    </mdx>
    <mdx n="0" f="v">
      <t c="3" si="227">
        <n x="225"/>
        <n x="582"/>
        <n x="163"/>
      </t>
    </mdx>
    <mdx n="0" f="v">
      <t c="3" si="227">
        <n x="225"/>
        <n x="600"/>
        <n x="163"/>
      </t>
    </mdx>
    <mdx n="0" f="v">
      <t c="3" si="227">
        <n x="225"/>
        <n x="587"/>
        <n x="163"/>
      </t>
    </mdx>
    <mdx n="0" f="v">
      <t c="3" si="227">
        <n x="225"/>
        <n x="603"/>
        <n x="163"/>
      </t>
    </mdx>
    <mdx n="0" f="v">
      <t c="3" si="227">
        <n x="225"/>
        <n x="605"/>
        <n x="163"/>
      </t>
    </mdx>
    <mdx n="0" f="v">
      <t c="3" si="227">
        <n x="225"/>
        <n x="636"/>
        <n x="163"/>
      </t>
    </mdx>
    <mdx n="0" f="v">
      <t c="3" si="227">
        <n x="225"/>
        <n x="618"/>
        <n x="163"/>
      </t>
    </mdx>
    <mdx n="0" f="v">
      <t c="3" si="227">
        <n x="225"/>
        <n x="619"/>
        <n x="163"/>
      </t>
    </mdx>
    <mdx n="0" f="v">
      <t c="3" si="227">
        <n x="225"/>
        <n x="608"/>
        <n x="163"/>
      </t>
    </mdx>
    <mdx n="0" f="v">
      <t c="3" si="227">
        <n x="225"/>
        <n x="635"/>
        <n x="163"/>
      </t>
    </mdx>
    <mdx n="0" f="v">
      <t c="3" si="227">
        <n x="225"/>
        <n x="633"/>
        <n x="163"/>
      </t>
    </mdx>
    <mdx n="0" f="v">
      <t c="3" si="227">
        <n x="225"/>
        <n x="624"/>
        <n x="163"/>
      </t>
    </mdx>
    <mdx n="0" f="v">
      <t c="3" si="227">
        <n x="225"/>
        <n x="622"/>
        <n x="163"/>
      </t>
    </mdx>
    <mdx n="0" f="v">
      <t c="3" si="227">
        <n x="225"/>
        <n x="623"/>
        <n x="163"/>
      </t>
    </mdx>
    <mdx n="0" f="v">
      <t c="3" si="227">
        <n x="225"/>
        <n x="625"/>
        <n x="163"/>
      </t>
    </mdx>
    <mdx n="0" f="v">
      <t c="3" si="227">
        <n x="225"/>
        <n x="627"/>
        <n x="163"/>
      </t>
    </mdx>
    <mdx n="0" f="v">
      <t c="3" si="227">
        <n x="225"/>
        <n x="628"/>
        <n x="163"/>
      </t>
    </mdx>
    <mdx n="0" f="v">
      <t c="3" si="227">
        <n x="225"/>
        <n x="640"/>
        <n x="163"/>
      </t>
    </mdx>
    <mdx n="0" f="v">
      <t c="3" si="227">
        <n x="225"/>
        <n x="630"/>
        <n x="163"/>
      </t>
    </mdx>
    <mdx n="0" f="v">
      <t c="3" si="227">
        <n x="225"/>
        <n x="607"/>
        <n x="163"/>
      </t>
    </mdx>
    <mdx n="0" f="v">
      <t c="3" si="227">
        <n x="225"/>
        <n x="626"/>
        <n x="163"/>
      </t>
    </mdx>
    <mdx n="0" f="v">
      <t c="3" si="227">
        <n x="225"/>
        <n x="639"/>
        <n x="163"/>
      </t>
    </mdx>
    <mdx n="0" f="v">
      <t c="3" si="227">
        <n x="225"/>
        <n x="643"/>
        <n x="163"/>
      </t>
    </mdx>
    <mdx n="0" f="v">
      <t c="3" si="227">
        <n x="225"/>
        <n x="644"/>
        <n x="163"/>
      </t>
    </mdx>
    <mdx n="0" f="v">
      <t c="3" si="227">
        <n x="225"/>
        <n x="645"/>
        <n x="163"/>
      </t>
    </mdx>
    <mdx n="0" f="v">
      <t c="3" si="227">
        <n x="225"/>
        <n x="646"/>
        <n x="163"/>
      </t>
    </mdx>
    <mdx n="0" f="v">
      <t c="3" si="227">
        <n x="225"/>
        <n x="647"/>
        <n x="163"/>
      </t>
    </mdx>
    <mdx n="0" f="v">
      <t c="3" si="227">
        <n x="225"/>
        <n x="649"/>
        <n x="163"/>
      </t>
    </mdx>
    <mdx n="0" f="v">
      <t c="3" si="227">
        <n x="225"/>
        <n x="651"/>
        <n x="163"/>
      </t>
    </mdx>
    <mdx n="0" f="v">
      <t c="3" si="227">
        <n x="225"/>
        <n x="652"/>
        <n x="163"/>
      </t>
    </mdx>
    <mdx n="0" f="v">
      <t c="3" si="227">
        <n x="225"/>
        <n x="654"/>
        <n x="163"/>
      </t>
    </mdx>
    <mdx n="0" f="v">
      <t c="3" si="227">
        <n x="225"/>
        <n x="319"/>
        <n x="200"/>
      </t>
    </mdx>
    <mdx n="0" f="v">
      <t c="3" si="227">
        <n x="225"/>
        <n x="344"/>
        <n x="200"/>
      </t>
    </mdx>
    <mdx n="0" f="v">
      <t c="3" si="227">
        <n x="225"/>
        <n x="320"/>
        <n x="200"/>
      </t>
    </mdx>
    <mdx n="0" f="v">
      <t c="3" si="227">
        <n x="225"/>
        <n x="318"/>
        <n x="200"/>
      </t>
    </mdx>
    <mdx n="0" f="v">
      <t c="3" si="227">
        <n x="225"/>
        <n x="285"/>
        <n x="200"/>
      </t>
    </mdx>
    <mdx n="0" f="v">
      <t c="3" si="227">
        <n x="225"/>
        <n x="275"/>
        <n x="200"/>
      </t>
    </mdx>
    <mdx n="0" f="v">
      <t c="3" si="227">
        <n x="225"/>
        <n x="274"/>
        <n x="200"/>
      </t>
    </mdx>
    <mdx n="0" f="v">
      <t c="3" si="227">
        <n x="225"/>
        <n x="284"/>
        <n x="200"/>
      </t>
    </mdx>
    <mdx n="0" f="v">
      <t c="3" si="227">
        <n x="225"/>
        <n x="290"/>
        <n x="200"/>
      </t>
    </mdx>
    <mdx n="0" f="v">
      <t c="3" si="227">
        <n x="225"/>
        <n x="289"/>
        <n x="200"/>
      </t>
    </mdx>
    <mdx n="0" f="v">
      <t c="3" si="227">
        <n x="225"/>
        <n x="288"/>
        <n x="200"/>
      </t>
    </mdx>
    <mdx n="0" f="v">
      <t c="3" si="227">
        <n x="225"/>
        <n x="287"/>
        <n x="200"/>
      </t>
    </mdx>
    <mdx n="0" f="v">
      <t c="3" si="227">
        <n x="225"/>
        <n x="286"/>
        <n x="200"/>
      </t>
    </mdx>
    <mdx n="0" f="v">
      <t c="3" si="227">
        <n x="225"/>
        <n x="292"/>
        <n x="200"/>
      </t>
    </mdx>
    <mdx n="0" f="v">
      <t c="3" si="227">
        <n x="225"/>
        <n x="313"/>
        <n x="200"/>
      </t>
    </mdx>
    <mdx n="0" f="v">
      <t c="3" si="227">
        <n x="225"/>
        <n x="298"/>
        <n x="200"/>
      </t>
    </mdx>
    <mdx n="0" f="v">
      <t c="3" si="227">
        <n x="225"/>
        <n x="334"/>
        <n x="200"/>
      </t>
    </mdx>
    <mdx n="0" f="v">
      <t c="3" si="227">
        <n x="225"/>
        <n x="550"/>
        <n x="200"/>
      </t>
    </mdx>
    <mdx n="0" f="v">
      <t c="3" si="227">
        <n x="225"/>
        <n x="549"/>
        <n x="200"/>
      </t>
    </mdx>
    <mdx n="0" f="v">
      <t c="3" si="227">
        <n x="225"/>
        <n x="558"/>
        <n x="200"/>
      </t>
    </mdx>
    <mdx n="0" f="v">
      <t c="3" si="227">
        <n x="225"/>
        <n x="559"/>
        <n x="200"/>
      </t>
    </mdx>
    <mdx n="0" f="v">
      <t c="3" si="227">
        <n x="225"/>
        <n x="560"/>
        <n x="200"/>
      </t>
    </mdx>
    <mdx n="0" f="v">
      <t c="3" si="227">
        <n x="225"/>
        <n x="561"/>
        <n x="200"/>
      </t>
    </mdx>
    <mdx n="0" f="v">
      <t c="3" si="227">
        <n x="225"/>
        <n x="562"/>
        <n x="200"/>
      </t>
    </mdx>
    <mdx n="0" f="v">
      <t c="3" si="227">
        <n x="225"/>
        <n x="341"/>
        <n x="200"/>
      </t>
    </mdx>
    <mdx n="0" f="v">
      <t c="3" si="227">
        <n x="225"/>
        <n x="552"/>
        <n x="200"/>
      </t>
    </mdx>
    <mdx n="0" f="v">
      <t c="3" si="227">
        <n x="225"/>
        <n x="579"/>
        <n x="200"/>
      </t>
    </mdx>
    <mdx n="0" f="v">
      <t c="3" si="227">
        <n x="225"/>
        <n x="353"/>
        <n x="200"/>
      </t>
    </mdx>
    <mdx n="0" f="v">
      <t c="3" si="227">
        <n x="225"/>
        <n x="354"/>
        <n x="200"/>
      </t>
    </mdx>
    <mdx n="0" f="v">
      <t c="3" si="227">
        <n x="225"/>
        <n x="347"/>
        <n x="200"/>
      </t>
    </mdx>
    <mdx n="0" f="v">
      <t c="3" si="227">
        <n x="225"/>
        <n x="282"/>
        <n x="200"/>
      </t>
    </mdx>
    <mdx n="0" f="v">
      <t c="3" si="227">
        <n x="225"/>
        <n x="315"/>
        <n x="200"/>
      </t>
    </mdx>
    <mdx n="0" f="v">
      <t c="3" si="227">
        <n x="225"/>
        <n x="314"/>
        <n x="200"/>
      </t>
    </mdx>
    <mdx n="0" f="v">
      <t c="3" si="227">
        <n x="225"/>
        <n x="339"/>
        <n x="200"/>
      </t>
    </mdx>
    <mdx n="0" f="v">
      <t c="3" si="227">
        <n x="225"/>
        <n x="324"/>
        <n x="200"/>
      </t>
    </mdx>
    <mdx n="0" f="v">
      <t c="3" si="227">
        <n x="225"/>
        <n x="312"/>
        <n x="200"/>
      </t>
    </mdx>
    <mdx n="0" f="v">
      <t c="3" si="227">
        <n x="225"/>
        <n x="310"/>
        <n x="200"/>
      </t>
    </mdx>
    <mdx n="0" f="v">
      <t c="3" si="227">
        <n x="225"/>
        <n x="308"/>
        <n x="200"/>
      </t>
    </mdx>
    <mdx n="0" f="v">
      <t c="3" si="227">
        <n x="225"/>
        <n x="306"/>
        <n x="200"/>
      </t>
    </mdx>
    <mdx n="0" f="v">
      <t c="3" si="227">
        <n x="225"/>
        <n x="305"/>
        <n x="200"/>
      </t>
    </mdx>
    <mdx n="0" f="v">
      <t c="3" si="227">
        <n x="225"/>
        <n x="323"/>
        <n x="200"/>
      </t>
    </mdx>
    <mdx n="0" f="v">
      <t c="3" si="227">
        <n x="225"/>
        <n x="291"/>
        <n x="200"/>
      </t>
    </mdx>
    <mdx n="0" f="v">
      <t c="3" si="227">
        <n x="225"/>
        <n x="303"/>
        <n x="200"/>
      </t>
    </mdx>
    <mdx n="0" f="v">
      <t c="3" si="227">
        <n x="225"/>
        <n x="352"/>
        <n x="200"/>
      </t>
    </mdx>
    <mdx n="0" f="v">
      <t c="3" si="227">
        <n x="225"/>
        <n x="302"/>
        <n x="200"/>
      </t>
    </mdx>
    <mdx n="0" f="v">
      <t c="3" si="227">
        <n x="225"/>
        <n x="342"/>
        <n x="200"/>
      </t>
    </mdx>
    <mdx n="0" f="v">
      <t c="3" si="227">
        <n x="225"/>
        <n x="332"/>
        <n x="200"/>
      </t>
    </mdx>
    <mdx n="0" f="v">
      <t c="3" si="227">
        <n x="225"/>
        <n x="331"/>
        <n x="200"/>
      </t>
    </mdx>
    <mdx n="0" f="v">
      <t c="3" si="227">
        <n x="225"/>
        <n x="349"/>
        <n x="200"/>
      </t>
    </mdx>
    <mdx n="0" f="v">
      <t c="3" si="227">
        <n x="225"/>
        <n x="553"/>
        <n x="200"/>
      </t>
    </mdx>
    <mdx n="0" f="v">
      <t c="3" si="227">
        <n x="225"/>
        <n x="330"/>
        <n x="200"/>
      </t>
    </mdx>
    <mdx n="0" f="v">
      <t c="3" si="227">
        <n x="225"/>
        <n x="351"/>
        <n x="200"/>
      </t>
    </mdx>
    <mdx n="0" f="v">
      <t c="3" si="227">
        <n x="225"/>
        <n x="554"/>
        <n x="200"/>
      </t>
    </mdx>
    <mdx n="0" f="v">
      <t c="3" si="227">
        <n x="225"/>
        <n x="556"/>
        <n x="200"/>
      </t>
    </mdx>
    <mdx n="0" f="v">
      <t c="3" si="227">
        <n x="225"/>
        <n x="300"/>
        <n x="200"/>
      </t>
    </mdx>
    <mdx n="0" f="v">
      <t c="3" si="227">
        <n x="225"/>
        <n x="575"/>
        <n x="200"/>
      </t>
    </mdx>
    <mdx n="0" f="v">
      <t c="3" si="227">
        <n x="225"/>
        <n x="576"/>
        <n x="200"/>
      </t>
    </mdx>
    <mdx n="0" f="v">
      <t c="3" si="227">
        <n x="225"/>
        <n x="577"/>
        <n x="200"/>
      </t>
    </mdx>
    <mdx n="0" f="v">
      <t c="3" si="227">
        <n x="225"/>
        <n x="612"/>
        <n x="200"/>
      </t>
    </mdx>
    <mdx n="0" f="v">
      <t c="3" si="227">
        <n x="225"/>
        <n x="569"/>
        <n x="200"/>
      </t>
    </mdx>
    <mdx n="0" f="v">
      <t c="3" si="227">
        <n x="225"/>
        <n x="599"/>
        <n x="200"/>
      </t>
    </mdx>
    <mdx n="0" f="v">
      <t c="3" si="227">
        <n x="225"/>
        <n x="637"/>
        <n x="200"/>
      </t>
    </mdx>
    <mdx n="0" f="v">
      <t c="3" si="227">
        <n x="225"/>
        <n x="296"/>
        <n x="200"/>
      </t>
    </mdx>
    <mdx n="0" f="v">
      <t c="3" si="227">
        <n x="225"/>
        <n x="295"/>
        <n x="200"/>
      </t>
    </mdx>
    <mdx n="0" f="v">
      <t c="3" si="227">
        <n x="225"/>
        <n x="563"/>
        <n x="200"/>
      </t>
    </mdx>
    <mdx n="0" f="v">
      <t c="3" si="227">
        <n x="225"/>
        <n x="564"/>
        <n x="200"/>
      </t>
    </mdx>
    <mdx n="0" f="v">
      <t c="3" si="227">
        <n x="225"/>
        <n x="565"/>
        <n x="200"/>
      </t>
    </mdx>
    <mdx n="0" f="v">
      <t c="3" si="227">
        <n x="225"/>
        <n x="566"/>
        <n x="200"/>
      </t>
    </mdx>
    <mdx n="0" f="v">
      <t c="3" si="227">
        <n x="225"/>
        <n x="567"/>
        <n x="200"/>
      </t>
    </mdx>
    <mdx n="0" f="v">
      <t c="3" si="227">
        <n x="225"/>
        <n x="568"/>
        <n x="200"/>
      </t>
    </mdx>
    <mdx n="0" f="v">
      <t c="3" si="227">
        <n x="225"/>
        <n x="340"/>
        <n x="200"/>
      </t>
    </mdx>
    <mdx n="0" f="v">
      <t c="3" si="227">
        <n x="225"/>
        <n x="584"/>
        <n x="200"/>
      </t>
    </mdx>
    <mdx n="0" f="v">
      <t c="3" si="227">
        <n x="225"/>
        <n x="609"/>
        <n x="200"/>
      </t>
    </mdx>
    <mdx n="0" f="v">
      <t c="3" si="227">
        <n x="225"/>
        <n x="610"/>
        <n x="200"/>
      </t>
    </mdx>
    <mdx n="0" f="v">
      <t c="3" si="227">
        <n x="225"/>
        <n x="571"/>
        <n x="200"/>
      </t>
    </mdx>
    <mdx n="0" f="v">
      <t c="3" si="227">
        <n x="225"/>
        <n x="572"/>
        <n x="200"/>
      </t>
    </mdx>
    <mdx n="0" f="v">
      <t c="3" si="227">
        <n x="225"/>
        <n x="580"/>
        <n x="200"/>
      </t>
    </mdx>
    <mdx n="0" f="v">
      <t c="3" si="227">
        <n x="225"/>
        <n x="573"/>
        <n x="200"/>
      </t>
    </mdx>
    <mdx n="0" f="v">
      <t c="3" si="227">
        <n x="225"/>
        <n x="581"/>
        <n x="200"/>
      </t>
    </mdx>
    <mdx n="0" f="v">
      <t c="3" si="227">
        <n x="225"/>
        <n x="583"/>
        <n x="200"/>
      </t>
    </mdx>
    <mdx n="0" f="v">
      <t c="3" si="227">
        <n x="225"/>
        <n x="555"/>
        <n x="200"/>
      </t>
    </mdx>
    <mdx n="0" f="v">
      <t c="3" si="227">
        <n x="225"/>
        <n x="570"/>
        <n x="200"/>
      </t>
    </mdx>
    <mdx n="0" f="v">
      <t c="3" si="227">
        <n x="225"/>
        <n x="574"/>
        <n x="200"/>
      </t>
    </mdx>
    <mdx n="0" f="v">
      <t c="3" si="227">
        <n x="225"/>
        <n x="585"/>
        <n x="200"/>
      </t>
    </mdx>
    <mdx n="0" f="v">
      <t c="3" si="227">
        <n x="225"/>
        <n x="588"/>
        <n x="200"/>
      </t>
    </mdx>
    <mdx n="0" f="v">
      <t c="3" si="227">
        <n x="225"/>
        <n x="598"/>
        <n x="200"/>
      </t>
    </mdx>
    <mdx n="0" f="v">
      <t c="3" si="227">
        <n x="225"/>
        <n x="597"/>
        <n x="200"/>
      </t>
    </mdx>
    <mdx n="0" f="v">
      <t c="3" si="227">
        <n x="225"/>
        <n x="615"/>
        <n x="200"/>
      </t>
    </mdx>
    <mdx n="0" f="v">
      <t c="3" si="227">
        <n x="225"/>
        <n x="589"/>
        <n x="200"/>
      </t>
    </mdx>
    <mdx n="0" f="v">
      <t c="3" si="227">
        <n x="225"/>
        <n x="590"/>
        <n x="200"/>
      </t>
    </mdx>
    <mdx n="0" f="v">
      <t c="3" si="227">
        <n x="225"/>
        <n x="591"/>
        <n x="200"/>
      </t>
    </mdx>
    <mdx n="0" f="v">
      <t c="3" si="227">
        <n x="225"/>
        <n x="592"/>
        <n x="200"/>
      </t>
    </mdx>
    <mdx n="0" f="v">
      <t c="3" si="227">
        <n x="225"/>
        <n x="593"/>
        <n x="200"/>
      </t>
    </mdx>
    <mdx n="0" f="v">
      <t c="3" si="227">
        <n x="225"/>
        <n x="594"/>
        <n x="200"/>
      </t>
    </mdx>
    <mdx n="0" f="v">
      <t c="3" si="227">
        <n x="225"/>
        <n x="595"/>
        <n x="200"/>
      </t>
    </mdx>
    <mdx n="0" f="v">
      <t c="3" si="227">
        <n x="225"/>
        <n x="596"/>
        <n x="200"/>
      </t>
    </mdx>
    <mdx n="0" f="v">
      <t c="3" si="227">
        <n x="225"/>
        <n x="601"/>
        <n x="200"/>
      </t>
    </mdx>
    <mdx n="0" f="v">
      <t c="3" si="227">
        <n x="225"/>
        <n x="611"/>
        <n x="200"/>
      </t>
    </mdx>
    <mdx n="0" f="v">
      <t c="3" si="227">
        <n x="225"/>
        <n x="616"/>
        <n x="200"/>
      </t>
    </mdx>
    <mdx n="0" f="v">
      <t c="3" si="227">
        <n x="225"/>
        <n x="608"/>
        <n x="200"/>
      </t>
    </mdx>
    <mdx n="0" f="v">
      <t c="3" si="227">
        <n x="225"/>
        <n x="621"/>
        <n x="200"/>
      </t>
    </mdx>
    <mdx n="0" f="v">
      <t c="3" si="227">
        <n x="225"/>
        <n x="617"/>
        <n x="200"/>
      </t>
    </mdx>
    <mdx n="0" f="v">
      <t c="3" si="227">
        <n x="225"/>
        <n x="619"/>
        <n x="200"/>
      </t>
    </mdx>
    <mdx n="0" f="v">
      <t c="3" si="227">
        <n x="225"/>
        <n x="635"/>
        <n x="200"/>
      </t>
    </mdx>
    <mdx n="0" f="v">
      <t c="3" si="227">
        <n x="225"/>
        <n x="582"/>
        <n x="200"/>
      </t>
    </mdx>
    <mdx n="0" f="v">
      <t c="3" si="227">
        <n x="225"/>
        <n x="586"/>
        <n x="200"/>
      </t>
    </mdx>
    <mdx n="0" f="v">
      <t c="3" si="227">
        <n x="225"/>
        <n x="600"/>
        <n x="200"/>
      </t>
    </mdx>
    <mdx n="0" f="v">
      <t c="3" si="227">
        <n x="225"/>
        <n x="587"/>
        <n x="200"/>
      </t>
    </mdx>
    <mdx n="0" f="v">
      <t c="3" si="227">
        <n x="225"/>
        <n x="602"/>
        <n x="200"/>
      </t>
    </mdx>
    <mdx n="0" f="v">
      <t c="3" si="227">
        <n x="225"/>
        <n x="603"/>
        <n x="200"/>
      </t>
    </mdx>
    <mdx n="0" f="v">
      <t c="3" si="227">
        <n x="225"/>
        <n x="604"/>
        <n x="200"/>
      </t>
    </mdx>
    <mdx n="0" f="v">
      <t c="3" si="227">
        <n x="225"/>
        <n x="605"/>
        <n x="200"/>
      </t>
    </mdx>
    <mdx n="0" f="v">
      <t c="3" si="227">
        <n x="225"/>
        <n x="618"/>
        <n x="200"/>
      </t>
    </mdx>
    <mdx n="0" f="v">
      <t c="3" si="227">
        <n x="225"/>
        <n x="614"/>
        <n x="200"/>
      </t>
    </mdx>
    <mdx n="0" f="v">
      <t c="3" si="227">
        <n x="225"/>
        <n x="620"/>
        <n x="200"/>
      </t>
    </mdx>
    <mdx n="0" f="v">
      <t c="3" si="227">
        <n x="225"/>
        <n x="613"/>
        <n x="200"/>
      </t>
    </mdx>
    <mdx n="0" f="v">
      <t c="3" si="227">
        <n x="225"/>
        <n x="636"/>
        <n x="200"/>
      </t>
    </mdx>
    <mdx n="0" f="v">
      <t c="3" si="227">
        <n x="225"/>
        <n x="606"/>
        <n x="200"/>
      </t>
    </mdx>
    <mdx n="0" f="v">
      <t c="3" si="227">
        <n x="225"/>
        <n x="625"/>
        <n x="200"/>
      </t>
    </mdx>
    <mdx n="0" f="v">
      <t c="3" si="227">
        <n x="225"/>
        <n x="628"/>
        <n x="200"/>
      </t>
    </mdx>
    <mdx n="0" f="v">
      <t c="3" si="227">
        <n x="225"/>
        <n x="622"/>
        <n x="200"/>
      </t>
    </mdx>
    <mdx n="0" f="v">
      <t c="3" si="227">
        <n x="225"/>
        <n x="623"/>
        <n x="200"/>
      </t>
    </mdx>
    <mdx n="0" f="v">
      <t c="3" si="227">
        <n x="225"/>
        <n x="624"/>
        <n x="200"/>
      </t>
    </mdx>
    <mdx n="0" f="v">
      <t c="3" si="227">
        <n x="225"/>
        <n x="627"/>
        <n x="200"/>
      </t>
    </mdx>
    <mdx n="0" f="v">
      <t c="3" si="227">
        <n x="225"/>
        <n x="633"/>
        <n x="200"/>
      </t>
    </mdx>
    <mdx n="0" f="v">
      <t c="3" si="227">
        <n x="225"/>
        <n x="641"/>
        <n x="200"/>
      </t>
    </mdx>
    <mdx n="0" f="v">
      <t c="3" si="227">
        <n x="225"/>
        <n x="642"/>
        <n x="200"/>
      </t>
    </mdx>
    <mdx n="0" f="v">
      <t c="3" si="227">
        <n x="225"/>
        <n x="640"/>
        <n x="200"/>
      </t>
    </mdx>
    <mdx n="0" f="v">
      <t c="3" si="227">
        <n x="225"/>
        <n x="630"/>
        <n x="200"/>
      </t>
    </mdx>
    <mdx n="0" f="v">
      <t c="3" si="227">
        <n x="225"/>
        <n x="607"/>
        <n x="200"/>
      </t>
    </mdx>
    <mdx n="0" f="v">
      <t c="3" si="227">
        <n x="225"/>
        <n x="629"/>
        <n x="200"/>
      </t>
    </mdx>
    <mdx n="0" f="v">
      <t c="3" si="227">
        <n x="225"/>
        <n x="626"/>
        <n x="200"/>
      </t>
    </mdx>
    <mdx n="0" f="v">
      <t c="3" si="227">
        <n x="225"/>
        <n x="631"/>
        <n x="200"/>
      </t>
    </mdx>
    <mdx n="0" f="v">
      <t c="3" si="227">
        <n x="225"/>
        <n x="634"/>
        <n x="200"/>
      </t>
    </mdx>
    <mdx n="0" f="v">
      <t c="3" si="227">
        <n x="225"/>
        <n x="638"/>
        <n x="200"/>
      </t>
    </mdx>
    <mdx n="0" f="v">
      <t c="3" si="227">
        <n x="225"/>
        <n x="632"/>
        <n x="200"/>
      </t>
    </mdx>
    <mdx n="0" f="v">
      <t c="3" si="227">
        <n x="225"/>
        <n x="639"/>
        <n x="200"/>
      </t>
    </mdx>
    <mdx n="0" f="v">
      <t c="3" si="227">
        <n x="225"/>
        <n x="643"/>
        <n x="200"/>
      </t>
    </mdx>
    <mdx n="0" f="v">
      <t c="3" si="227">
        <n x="225"/>
        <n x="644"/>
        <n x="200"/>
      </t>
    </mdx>
    <mdx n="0" f="v">
      <t c="3" si="227">
        <n x="225"/>
        <n x="645"/>
        <n x="200"/>
      </t>
    </mdx>
    <mdx n="0" f="v">
      <t c="3" si="227">
        <n x="225"/>
        <n x="646"/>
        <n x="200"/>
      </t>
    </mdx>
    <mdx n="0" f="v">
      <t c="3" si="227">
        <n x="225"/>
        <n x="647"/>
        <n x="200"/>
      </t>
    </mdx>
    <mdx n="0" f="v">
      <t c="3" si="227">
        <n x="225"/>
        <n x="648"/>
        <n x="200"/>
      </t>
    </mdx>
    <mdx n="0" f="v">
      <t c="3" si="227">
        <n x="225"/>
        <n x="649"/>
        <n x="200"/>
      </t>
    </mdx>
    <mdx n="0" f="v">
      <t c="3" si="227">
        <n x="225"/>
        <n x="650"/>
        <n x="200"/>
      </t>
    </mdx>
    <mdx n="0" f="v">
      <t c="3" si="227">
        <n x="225"/>
        <n x="651"/>
        <n x="200"/>
      </t>
    </mdx>
    <mdx n="0" f="v">
      <t c="3" si="227">
        <n x="225"/>
        <n x="652"/>
        <n x="200"/>
      </t>
    </mdx>
    <mdx n="0" f="v">
      <t c="3" si="227">
        <n x="225"/>
        <n x="653"/>
        <n x="200"/>
      </t>
    </mdx>
    <mdx n="0" f="v">
      <t c="3" si="227">
        <n x="225"/>
        <n x="654"/>
        <n x="200"/>
      </t>
    </mdx>
    <mdx n="0" f="v">
      <t c="3" si="227">
        <n x="225"/>
        <n x="655"/>
        <n x="200"/>
      </t>
    </mdx>
    <mdx n="0" f="v">
      <t c="3" si="227">
        <n x="225"/>
        <n x="321"/>
        <n x="204"/>
      </t>
    </mdx>
    <mdx n="0" f="v">
      <t c="3" si="227">
        <n x="225"/>
        <n x="320"/>
        <n x="204"/>
      </t>
    </mdx>
    <mdx n="0" f="v">
      <t c="3" si="227">
        <n x="225"/>
        <n x="319"/>
        <n x="204"/>
      </t>
    </mdx>
    <mdx n="0" f="v">
      <t c="3" si="227">
        <n x="225"/>
        <n x="325"/>
        <n x="204"/>
      </t>
    </mdx>
    <mdx n="0" f="v">
      <t c="3" si="227">
        <n x="225"/>
        <n x="343"/>
        <n x="204"/>
      </t>
    </mdx>
    <mdx n="0" f="v">
      <t c="3" si="227">
        <n x="225"/>
        <n x="333"/>
        <n x="204"/>
      </t>
    </mdx>
    <mdx n="0" f="v">
      <t c="3" si="227">
        <n x="225"/>
        <n x="338"/>
        <n x="204"/>
      </t>
    </mdx>
    <mdx n="0" f="v">
      <t c="3" si="227">
        <n x="225"/>
        <n x="285"/>
        <n x="204"/>
      </t>
    </mdx>
    <mdx n="0" f="v">
      <t c="3" si="227">
        <n x="225"/>
        <n x="275"/>
        <n x="204"/>
      </t>
    </mdx>
    <mdx n="0" f="v">
      <t c="3" si="227">
        <n x="225"/>
        <n x="274"/>
        <n x="204"/>
      </t>
    </mdx>
    <mdx n="0" f="v">
      <t c="3" si="227">
        <n x="225"/>
        <n x="290"/>
        <n x="204"/>
      </t>
    </mdx>
    <mdx n="0" f="v">
      <t c="3" si="227">
        <n x="225"/>
        <n x="289"/>
        <n x="204"/>
      </t>
    </mdx>
    <mdx n="0" f="v">
      <t c="3" si="227">
        <n x="225"/>
        <n x="288"/>
        <n x="204"/>
      </t>
    </mdx>
    <mdx n="0" f="v">
      <t c="3" si="227">
        <n x="225"/>
        <n x="287"/>
        <n x="204"/>
      </t>
    </mdx>
    <mdx n="0" f="v">
      <t c="3" si="227">
        <n x="225"/>
        <n x="286"/>
        <n x="204"/>
      </t>
    </mdx>
    <mdx n="0" f="v">
      <t c="3" si="227">
        <n x="225"/>
        <n x="292"/>
        <n x="204"/>
      </t>
    </mdx>
    <mdx n="0" f="v">
      <t c="3" si="227">
        <n x="225"/>
        <n x="318"/>
        <n x="204"/>
      </t>
    </mdx>
    <mdx n="0" f="v">
      <t c="3" si="227">
        <n x="225"/>
        <n x="313"/>
        <n x="204"/>
      </t>
    </mdx>
    <mdx n="0" f="v">
      <t c="3" si="227">
        <n x="225"/>
        <n x="576"/>
        <n x="204"/>
      </t>
    </mdx>
    <mdx n="0" f="v">
      <t c="3" si="227">
        <n x="225"/>
        <n x="550"/>
        <n x="204"/>
      </t>
    </mdx>
    <mdx n="0" f="v">
      <t c="3" si="227">
        <n x="225"/>
        <n x="549"/>
        <n x="204"/>
      </t>
    </mdx>
    <mdx n="0" f="v">
      <t c="3" si="227">
        <n x="225"/>
        <n x="558"/>
        <n x="204"/>
      </t>
    </mdx>
    <mdx n="0" f="v">
      <t c="3" si="227">
        <n x="225"/>
        <n x="559"/>
        <n x="204"/>
      </t>
    </mdx>
    <mdx n="0" f="v">
      <t c="3" si="227">
        <n x="225"/>
        <n x="560"/>
        <n x="204"/>
      </t>
    </mdx>
    <mdx n="0" f="v">
      <t c="3" si="227">
        <n x="225"/>
        <n x="561"/>
        <n x="204"/>
      </t>
    </mdx>
    <mdx n="0" f="v">
      <t c="3" si="227">
        <n x="225"/>
        <n x="562"/>
        <n x="204"/>
      </t>
    </mdx>
    <mdx n="0" f="v">
      <t c="3" si="227">
        <n x="225"/>
        <n x="298"/>
        <n x="204"/>
      </t>
    </mdx>
    <mdx n="0" f="v">
      <t c="3" si="227">
        <n x="225"/>
        <n x="577"/>
        <n x="204"/>
      </t>
    </mdx>
    <mdx n="0" f="v">
      <t c="3" si="227">
        <n x="225"/>
        <n x="556"/>
        <n x="204"/>
      </t>
    </mdx>
    <mdx n="0" f="v">
      <t c="3" si="227">
        <n x="225"/>
        <n x="578"/>
        <n x="204"/>
      </t>
    </mdx>
    <mdx n="0" f="v">
      <t c="3" si="227">
        <n x="225"/>
        <n x="552"/>
        <n x="204"/>
      </t>
    </mdx>
    <mdx n="0" f="v">
      <t c="3" si="227">
        <n x="225"/>
        <n x="354"/>
        <n x="204"/>
      </t>
    </mdx>
    <mdx n="0" f="v">
      <t c="3" si="227">
        <n x="225"/>
        <n x="579"/>
        <n x="204"/>
      </t>
    </mdx>
    <mdx n="0" f="v">
      <t c="3" si="227">
        <n x="225"/>
        <n x="282"/>
        <n x="204"/>
      </t>
    </mdx>
    <mdx n="0" f="v">
      <t c="3" si="227">
        <n x="225"/>
        <n x="315"/>
        <n x="204"/>
      </t>
    </mdx>
    <mdx n="0" f="v">
      <t c="3" si="227">
        <n x="225"/>
        <n x="314"/>
        <n x="204"/>
      </t>
    </mdx>
    <mdx n="0" f="v">
      <t c="3" si="227">
        <n x="225"/>
        <n x="339"/>
        <n x="204"/>
      </t>
    </mdx>
    <mdx n="0" f="v">
      <t c="3" si="227">
        <n x="225"/>
        <n x="324"/>
        <n x="204"/>
      </t>
    </mdx>
    <mdx n="0" f="v">
      <t c="3" si="227">
        <n x="225"/>
        <n x="312"/>
        <n x="204"/>
      </t>
    </mdx>
    <mdx n="0" f="v">
      <t c="3" si="227">
        <n x="225"/>
        <n x="310"/>
        <n x="204"/>
      </t>
    </mdx>
    <mdx n="0" f="v">
      <t c="3" si="227">
        <n x="225"/>
        <n x="308"/>
        <n x="204"/>
      </t>
    </mdx>
    <mdx n="0" f="v">
      <t c="3" si="227">
        <n x="225"/>
        <n x="306"/>
        <n x="204"/>
      </t>
    </mdx>
    <mdx n="0" f="v">
      <t c="3" si="227">
        <n x="225"/>
        <n x="305"/>
        <n x="204"/>
      </t>
    </mdx>
    <mdx n="0" f="v">
      <t c="3" si="227">
        <n x="225"/>
        <n x="323"/>
        <n x="204"/>
      </t>
    </mdx>
    <mdx n="0" f="v">
      <t c="3" si="227">
        <n x="225"/>
        <n x="291"/>
        <n x="204"/>
      </t>
    </mdx>
    <mdx n="0" f="v">
      <t c="3" si="227">
        <n x="225"/>
        <n x="303"/>
        <n x="204"/>
      </t>
    </mdx>
    <mdx n="0" f="v">
      <t c="3" si="227">
        <n x="225"/>
        <n x="352"/>
        <n x="204"/>
      </t>
    </mdx>
    <mdx n="0" f="v">
      <t c="3" si="227">
        <n x="225"/>
        <n x="302"/>
        <n x="204"/>
      </t>
    </mdx>
    <mdx n="0" f="v">
      <t c="3" si="227">
        <n x="225"/>
        <n x="342"/>
        <n x="204"/>
      </t>
    </mdx>
    <mdx n="0" f="v">
      <t c="3" si="227">
        <n x="225"/>
        <n x="332"/>
        <n x="204"/>
      </t>
    </mdx>
    <mdx n="0" f="v">
      <t c="3" si="227">
        <n x="225"/>
        <n x="331"/>
        <n x="204"/>
      </t>
    </mdx>
    <mdx n="0" f="v">
      <t c="3" si="227">
        <n x="225"/>
        <n x="349"/>
        <n x="204"/>
      </t>
    </mdx>
    <mdx n="0" f="v">
      <t c="3" si="227">
        <n x="225"/>
        <n x="553"/>
        <n x="204"/>
      </t>
    </mdx>
    <mdx n="0" f="v">
      <t c="3" si="227">
        <n x="225"/>
        <n x="330"/>
        <n x="204"/>
      </t>
    </mdx>
    <mdx n="0" f="v">
      <t c="3" si="227">
        <n x="225"/>
        <n x="351"/>
        <n x="204"/>
      </t>
    </mdx>
    <mdx n="0" f="v">
      <t c="3" si="227">
        <n x="225"/>
        <n x="554"/>
        <n x="204"/>
      </t>
    </mdx>
    <mdx n="0" f="v">
      <t c="3" si="227">
        <n x="225"/>
        <n x="353"/>
        <n x="204"/>
      </t>
    </mdx>
    <mdx n="0" f="v">
      <t c="3" si="227">
        <n x="225"/>
        <n x="341"/>
        <n x="204"/>
      </t>
    </mdx>
    <mdx n="0" f="v">
      <t c="3" si="227">
        <n x="225"/>
        <n x="575"/>
        <n x="204"/>
      </t>
    </mdx>
    <mdx n="0" f="v">
      <t c="3" si="227">
        <n x="225"/>
        <n x="347"/>
        <n x="204"/>
      </t>
    </mdx>
    <mdx n="0" f="v">
      <t c="3" si="227">
        <n x="225"/>
        <n x="585"/>
        <n x="204"/>
      </t>
    </mdx>
    <mdx n="0" f="v">
      <t c="3" si="227">
        <n x="225"/>
        <n x="340"/>
        <n x="204"/>
      </t>
    </mdx>
    <mdx n="0" f="v">
      <t c="3" si="227">
        <n x="225"/>
        <n x="296"/>
        <n x="204"/>
      </t>
    </mdx>
    <mdx n="0" f="v">
      <t c="3" si="227">
        <n x="225"/>
        <n x="295"/>
        <n x="204"/>
      </t>
    </mdx>
    <mdx n="0" f="v">
      <t c="3" si="227">
        <n x="225"/>
        <n x="563"/>
        <n x="204"/>
      </t>
    </mdx>
    <mdx n="0" f="v">
      <t c="3" si="227">
        <n x="225"/>
        <n x="564"/>
        <n x="204"/>
      </t>
    </mdx>
    <mdx n="0" f="v">
      <t c="3" si="227">
        <n x="225"/>
        <n x="565"/>
        <n x="204"/>
      </t>
    </mdx>
    <mdx n="0" f="v">
      <t c="3" si="227">
        <n x="225"/>
        <n x="566"/>
        <n x="204"/>
      </t>
    </mdx>
    <mdx n="0" f="v">
      <t c="3" si="227">
        <n x="225"/>
        <n x="567"/>
        <n x="204"/>
      </t>
    </mdx>
    <mdx n="0" f="v">
      <t c="3" si="227">
        <n x="225"/>
        <n x="568"/>
        <n x="204"/>
      </t>
    </mdx>
    <mdx n="0" f="v">
      <t c="3" si="227">
        <n x="225"/>
        <n x="571"/>
        <n x="204"/>
      </t>
    </mdx>
    <mdx n="0" f="v">
      <t c="3" si="227">
        <n x="225"/>
        <n x="569"/>
        <n x="204"/>
      </t>
    </mdx>
    <mdx n="0" f="v">
      <t c="3" si="227">
        <n x="225"/>
        <n x="588"/>
        <n x="204"/>
      </t>
    </mdx>
    <mdx n="0" f="v">
      <t c="3" si="227">
        <n x="225"/>
        <n x="601"/>
        <n x="204"/>
      </t>
    </mdx>
    <mdx n="0" f="v">
      <t c="3" si="227">
        <n x="225"/>
        <n x="611"/>
        <n x="204"/>
      </t>
    </mdx>
    <mdx n="0" f="v">
      <t c="3" si="227">
        <n x="225"/>
        <n x="572"/>
        <n x="204"/>
      </t>
    </mdx>
    <mdx n="0" f="v">
      <t c="3" si="227">
        <n x="225"/>
        <n x="580"/>
        <n x="204"/>
      </t>
    </mdx>
    <mdx n="0" f="v">
      <t c="3" si="227">
        <n x="225"/>
        <n x="573"/>
        <n x="204"/>
      </t>
    </mdx>
    <mdx n="0" f="v">
      <t c="3" si="227">
        <n x="225"/>
        <n x="581"/>
        <n x="204"/>
      </t>
    </mdx>
    <mdx n="0" f="v">
      <t c="3" si="227">
        <n x="225"/>
        <n x="583"/>
        <n x="204"/>
      </t>
    </mdx>
    <mdx n="0" f="v">
      <t c="3" si="227">
        <n x="225"/>
        <n x="555"/>
        <n x="204"/>
      </t>
    </mdx>
    <mdx n="0" f="v">
      <t c="3" si="227">
        <n x="225"/>
        <n x="570"/>
        <n x="204"/>
      </t>
    </mdx>
    <mdx n="0" f="v">
      <t c="3" si="227">
        <n x="225"/>
        <n x="574"/>
        <n x="204"/>
      </t>
    </mdx>
    <mdx n="0" f="v">
      <t c="3" si="227">
        <n x="225"/>
        <n x="584"/>
        <n x="204"/>
      </t>
    </mdx>
    <mdx n="0" f="v">
      <t c="3" si="227">
        <n x="225"/>
        <n x="598"/>
        <n x="204"/>
      </t>
    </mdx>
    <mdx n="0" f="v">
      <t c="3" si="227">
        <n x="225"/>
        <n x="612"/>
        <n x="204"/>
      </t>
    </mdx>
    <mdx n="0" f="v">
      <t c="3" si="227">
        <n x="225"/>
        <n x="617"/>
        <n x="204"/>
      </t>
    </mdx>
    <mdx n="0" f="v">
      <t c="3" si="227">
        <n x="225"/>
        <n x="599"/>
        <n x="204"/>
      </t>
    </mdx>
    <mdx n="0" f="v">
      <t c="3" si="227">
        <n x="225"/>
        <n x="608"/>
        <n x="204"/>
      </t>
    </mdx>
    <mdx n="0" f="v">
      <t c="3" si="227">
        <n x="225"/>
        <n x="609"/>
        <n x="204"/>
      </t>
    </mdx>
    <mdx n="0" f="v">
      <t c="3" si="227">
        <n x="225"/>
        <n x="589"/>
        <n x="204"/>
      </t>
    </mdx>
    <mdx n="0" f="v">
      <t c="3" si="227">
        <n x="225"/>
        <n x="590"/>
        <n x="204"/>
      </t>
    </mdx>
    <mdx n="0" f="v">
      <t c="3" si="227">
        <n x="225"/>
        <n x="591"/>
        <n x="204"/>
      </t>
    </mdx>
    <mdx n="0" f="v">
      <t c="3" si="227">
        <n x="225"/>
        <n x="592"/>
        <n x="204"/>
      </t>
    </mdx>
    <mdx n="0" f="v">
      <t c="3" si="227">
        <n x="225"/>
        <n x="593"/>
        <n x="204"/>
      </t>
    </mdx>
    <mdx n="0" f="v">
      <t c="3" si="227">
        <n x="225"/>
        <n x="594"/>
        <n x="204"/>
      </t>
    </mdx>
    <mdx n="0" f="v">
      <t c="3" si="227">
        <n x="225"/>
        <n x="595"/>
        <n x="204"/>
      </t>
    </mdx>
    <mdx n="0" f="v">
      <t c="3" si="227">
        <n x="225"/>
        <n x="596"/>
        <n x="204"/>
      </t>
    </mdx>
    <mdx n="0" f="v">
      <t c="3" si="227">
        <n x="225"/>
        <n x="597"/>
        <n x="204"/>
      </t>
    </mdx>
    <mdx n="0" f="v">
      <t c="3" si="227">
        <n x="225"/>
        <n x="610"/>
        <n x="204"/>
      </t>
    </mdx>
    <mdx n="0" f="v">
      <t c="3" si="227">
        <n x="225"/>
        <n x="618"/>
        <n x="204"/>
      </t>
    </mdx>
    <mdx n="0" f="v">
      <t c="3" si="227">
        <n x="225"/>
        <n x="635"/>
        <n x="204"/>
      </t>
    </mdx>
    <mdx n="0" f="v">
      <t c="3" si="227">
        <n x="225"/>
        <n x="619"/>
        <n x="204"/>
      </t>
    </mdx>
    <mdx n="0" f="v">
      <t c="3" si="227">
        <n x="225"/>
        <n x="636"/>
        <n x="204"/>
      </t>
    </mdx>
    <mdx n="0" f="v">
      <t c="3" si="227">
        <n x="225"/>
        <n x="614"/>
        <n x="204"/>
      </t>
    </mdx>
    <mdx n="0" f="v">
      <t c="3" si="227">
        <n x="225"/>
        <n x="637"/>
        <n x="204"/>
      </t>
    </mdx>
    <mdx n="0" f="v">
      <t c="3" si="227">
        <n x="225"/>
        <n x="582"/>
        <n x="204"/>
      </t>
    </mdx>
    <mdx n="0" f="v">
      <t c="3" si="227">
        <n x="225"/>
        <n x="586"/>
        <n x="204"/>
      </t>
    </mdx>
    <mdx n="0" f="v">
      <t c="3" si="227">
        <n x="225"/>
        <n x="600"/>
        <n x="204"/>
      </t>
    </mdx>
    <mdx n="0" f="v">
      <t c="3" si="227">
        <n x="225"/>
        <n x="587"/>
        <n x="204"/>
      </t>
    </mdx>
    <mdx n="0" f="v">
      <t c="3" si="227">
        <n x="225"/>
        <n x="602"/>
        <n x="204"/>
      </t>
    </mdx>
    <mdx n="0" f="v">
      <t c="3" si="227">
        <n x="225"/>
        <n x="603"/>
        <n x="204"/>
      </t>
    </mdx>
    <mdx n="0" f="v">
      <t c="3" si="227">
        <n x="225"/>
        <n x="604"/>
        <n x="204"/>
      </t>
    </mdx>
    <mdx n="0" f="v">
      <t c="3" si="227">
        <n x="225"/>
        <n x="605"/>
        <n x="204"/>
      </t>
    </mdx>
    <mdx n="0" f="v">
      <t c="3" si="227">
        <n x="225"/>
        <n x="613"/>
        <n x="204"/>
      </t>
    </mdx>
    <mdx n="0" f="v">
      <t c="3" si="227">
        <n x="225"/>
        <n x="615"/>
        <n x="204"/>
      </t>
    </mdx>
    <mdx n="0" f="v">
      <t c="3" si="227">
        <n x="225"/>
        <n x="620"/>
        <n x="204"/>
      </t>
    </mdx>
    <mdx n="0" f="v">
      <t c="3" si="227">
        <n x="225"/>
        <n x="616"/>
        <n x="204"/>
      </t>
    </mdx>
    <mdx n="0" f="v">
      <t c="3" si="227">
        <n x="225"/>
        <n x="621"/>
        <n x="204"/>
      </t>
    </mdx>
    <mdx n="0" f="v">
      <t c="3" si="227">
        <n x="225"/>
        <n x="625"/>
        <n x="204"/>
      </t>
    </mdx>
    <mdx n="0" f="v">
      <t c="3" si="227">
        <n x="225"/>
        <n x="627"/>
        <n x="204"/>
      </t>
    </mdx>
    <mdx n="0" f="v">
      <t c="3" si="227">
        <n x="225"/>
        <n x="622"/>
        <n x="204"/>
      </t>
    </mdx>
    <mdx n="0" f="v">
      <t c="3" si="227">
        <n x="225"/>
        <n x="623"/>
        <n x="204"/>
      </t>
    </mdx>
    <mdx n="0" f="v">
      <t c="3" si="227">
        <n x="225"/>
        <n x="624"/>
        <n x="204"/>
      </t>
    </mdx>
    <mdx n="0" f="v">
      <t c="3" si="227">
        <n x="225"/>
        <n x="628"/>
        <n x="204"/>
      </t>
    </mdx>
    <mdx n="0" f="v">
      <t c="3" si="227">
        <n x="225"/>
        <n x="641"/>
        <n x="204"/>
      </t>
    </mdx>
    <mdx n="0" f="v">
      <t c="3" si="227">
        <n x="225"/>
        <n x="606"/>
        <n x="204"/>
      </t>
    </mdx>
    <mdx n="0" f="v">
      <t c="3" si="227">
        <n x="225"/>
        <n x="633"/>
        <n x="204"/>
      </t>
    </mdx>
    <mdx n="0" f="v">
      <t c="3" si="227">
        <n x="225"/>
        <n x="640"/>
        <n x="204"/>
      </t>
    </mdx>
    <mdx n="0" f="v">
      <t c="3" si="227">
        <n x="225"/>
        <n x="630"/>
        <n x="204"/>
      </t>
    </mdx>
    <mdx n="0" f="v">
      <t c="3" si="227">
        <n x="225"/>
        <n x="607"/>
        <n x="204"/>
      </t>
    </mdx>
    <mdx n="0" f="v">
      <t c="3" si="227">
        <n x="225"/>
        <n x="629"/>
        <n x="204"/>
      </t>
    </mdx>
    <mdx n="0" f="v">
      <t c="3" si="227">
        <n x="225"/>
        <n x="626"/>
        <n x="204"/>
      </t>
    </mdx>
    <mdx n="0" f="v">
      <t c="3" si="227">
        <n x="225"/>
        <n x="631"/>
        <n x="204"/>
      </t>
    </mdx>
    <mdx n="0" f="v">
      <t c="3" si="227">
        <n x="225"/>
        <n x="634"/>
        <n x="204"/>
      </t>
    </mdx>
    <mdx n="0" f="v">
      <t c="3" si="227">
        <n x="225"/>
        <n x="638"/>
        <n x="204"/>
      </t>
    </mdx>
    <mdx n="0" f="v">
      <t c="3" si="227">
        <n x="225"/>
        <n x="642"/>
        <n x="204"/>
      </t>
    </mdx>
    <mdx n="0" f="v">
      <t c="3" si="227">
        <n x="225"/>
        <n x="654"/>
        <n x="204"/>
      </t>
    </mdx>
    <mdx n="0" f="v">
      <t c="3" si="227">
        <n x="225"/>
        <n x="632"/>
        <n x="204"/>
      </t>
    </mdx>
    <mdx n="0" f="v">
      <t c="3" si="227">
        <n x="225"/>
        <n x="639"/>
        <n x="204"/>
      </t>
    </mdx>
    <mdx n="0" f="v">
      <t c="3" si="227">
        <n x="225"/>
        <n x="643"/>
        <n x="204"/>
      </t>
    </mdx>
    <mdx n="0" f="v">
      <t c="3" si="227">
        <n x="225"/>
        <n x="644"/>
        <n x="204"/>
      </t>
    </mdx>
    <mdx n="0" f="v">
      <t c="3" si="227">
        <n x="225"/>
        <n x="645"/>
        <n x="204"/>
      </t>
    </mdx>
    <mdx n="0" f="v">
      <t c="3" si="227">
        <n x="225"/>
        <n x="646"/>
        <n x="204"/>
      </t>
    </mdx>
    <mdx n="0" f="v">
      <t c="3" si="227">
        <n x="225"/>
        <n x="647"/>
        <n x="204"/>
      </t>
    </mdx>
    <mdx n="0" f="v">
      <t c="3" si="227">
        <n x="225"/>
        <n x="648"/>
        <n x="204"/>
      </t>
    </mdx>
    <mdx n="0" f="v">
      <t c="3" si="227">
        <n x="225"/>
        <n x="649"/>
        <n x="204"/>
      </t>
    </mdx>
    <mdx n="0" f="v">
      <t c="3" si="227">
        <n x="225"/>
        <n x="650"/>
        <n x="204"/>
      </t>
    </mdx>
    <mdx n="0" f="v">
      <t c="3" si="227">
        <n x="225"/>
        <n x="651"/>
        <n x="204"/>
      </t>
    </mdx>
    <mdx n="0" f="v">
      <t c="3" si="227">
        <n x="225"/>
        <n x="652"/>
        <n x="204"/>
      </t>
    </mdx>
    <mdx n="0" f="v">
      <t c="3" si="227">
        <n x="225"/>
        <n x="653"/>
        <n x="204"/>
      </t>
    </mdx>
    <mdx n="0" f="v">
      <t c="3" si="227">
        <n x="225"/>
        <n x="655"/>
        <n x="204"/>
      </t>
    </mdx>
    <mdx n="0" f="v">
      <t c="3" si="227">
        <n x="225"/>
        <n x="338"/>
        <n x="108"/>
      </t>
    </mdx>
    <mdx n="0" f="v">
      <t c="3" si="227">
        <n x="225"/>
        <n x="319"/>
        <n x="108"/>
      </t>
    </mdx>
    <mdx n="0" f="v">
      <t c="3" si="227">
        <n x="225"/>
        <n x="318"/>
        <n x="108"/>
      </t>
    </mdx>
    <mdx n="0" f="v">
      <t c="3" si="227">
        <n x="225"/>
        <n x="335"/>
        <n x="108"/>
      </t>
    </mdx>
    <mdx n="0" f="v">
      <t c="3" si="227">
        <n x="225"/>
        <n x="285"/>
        <n x="108"/>
      </t>
    </mdx>
    <mdx n="0" f="v">
      <t c="3" si="227">
        <n x="225"/>
        <n x="275"/>
        <n x="108"/>
      </t>
    </mdx>
    <mdx n="0" f="v">
      <t c="3" si="227">
        <n x="225"/>
        <n x="274"/>
        <n x="108"/>
      </t>
    </mdx>
    <mdx n="0" f="v">
      <t c="3" si="227">
        <n x="225"/>
        <n x="284"/>
        <n x="108"/>
      </t>
    </mdx>
    <mdx n="0" f="v">
      <t c="3" si="227">
        <n x="225"/>
        <n x="290"/>
        <n x="108"/>
      </t>
    </mdx>
    <mdx n="0" f="v">
      <t c="3" si="227">
        <n x="225"/>
        <n x="289"/>
        <n x="108"/>
      </t>
    </mdx>
    <mdx n="0" f="v">
      <t c="3" si="227">
        <n x="225"/>
        <n x="288"/>
        <n x="108"/>
      </t>
    </mdx>
    <mdx n="0" f="v">
      <t c="3" si="227">
        <n x="225"/>
        <n x="286"/>
        <n x="108"/>
      </t>
    </mdx>
    <mdx n="0" f="v">
      <t c="3" si="227">
        <n x="225"/>
        <n x="292"/>
        <n x="108"/>
      </t>
    </mdx>
    <mdx n="0" f="v">
      <t c="3" si="227">
        <n x="225"/>
        <n x="325"/>
        <n x="108"/>
      </t>
    </mdx>
    <mdx n="0" f="v">
      <t c="3" si="227">
        <n x="225"/>
        <n x="343"/>
        <n x="108"/>
      </t>
    </mdx>
    <mdx n="0" f="v">
      <t c="3" si="227">
        <n x="225"/>
        <n x="333"/>
        <n x="108"/>
      </t>
    </mdx>
    <mdx n="0" f="v">
      <t c="3" si="227">
        <n x="225"/>
        <n x="557"/>
        <n x="108"/>
      </t>
    </mdx>
    <mdx n="0" f="v">
      <t c="3" si="227">
        <n x="225"/>
        <n x="321"/>
        <n x="108"/>
      </t>
    </mdx>
    <mdx n="0" f="v">
      <t c="3" si="227">
        <n x="225"/>
        <n x="320"/>
        <n x="108"/>
      </t>
    </mdx>
    <mdx n="0" f="v">
      <t c="3" si="227">
        <n x="225"/>
        <n x="344"/>
        <n x="108"/>
      </t>
    </mdx>
    <mdx n="0" f="v">
      <t c="3" si="227">
        <n x="225"/>
        <n x="551"/>
        <n x="108"/>
      </t>
    </mdx>
    <mdx n="0" f="v">
      <t c="3" si="227">
        <n x="225"/>
        <n x="353"/>
        <n x="108"/>
      </t>
    </mdx>
    <mdx n="0" f="v">
      <t c="3" si="227">
        <n x="225"/>
        <n x="550"/>
        <n x="108"/>
      </t>
    </mdx>
    <mdx n="0" f="v">
      <t c="3" si="227">
        <n x="225"/>
        <n x="549"/>
        <n x="108"/>
      </t>
    </mdx>
    <mdx n="0" f="v">
      <t c="3" si="227">
        <n x="225"/>
        <n x="558"/>
        <n x="108"/>
      </t>
    </mdx>
    <mdx n="0" f="v">
      <t c="3" si="227">
        <n x="225"/>
        <n x="559"/>
        <n x="108"/>
      </t>
    </mdx>
    <mdx n="0" f="v">
      <t c="3" si="227">
        <n x="225"/>
        <n x="560"/>
        <n x="108"/>
      </t>
    </mdx>
    <mdx n="0" f="v">
      <t c="3" si="227">
        <n x="225"/>
        <n x="561"/>
        <n x="108"/>
      </t>
    </mdx>
    <mdx n="0" f="v">
      <t c="3" si="227">
        <n x="225"/>
        <n x="562"/>
        <n x="108"/>
      </t>
    </mdx>
    <mdx n="0" f="v">
      <t c="3" si="227">
        <n x="225"/>
        <n x="300"/>
        <n x="108"/>
      </t>
    </mdx>
    <mdx n="0" f="v">
      <t c="3" si="227">
        <n x="225"/>
        <n x="347"/>
        <n x="108"/>
      </t>
    </mdx>
    <mdx n="0" f="v">
      <t c="3" si="227">
        <n x="225"/>
        <n x="341"/>
        <n x="108"/>
      </t>
    </mdx>
    <mdx n="0" f="v">
      <t c="3" si="227">
        <n x="225"/>
        <n x="298"/>
        <n x="108"/>
      </t>
    </mdx>
    <mdx n="0" f="v">
      <t c="3" si="227">
        <n x="225"/>
        <n x="576"/>
        <n x="108"/>
      </t>
    </mdx>
    <mdx n="0" f="v">
      <t c="3" si="227">
        <n x="225"/>
        <n x="577"/>
        <n x="108"/>
      </t>
    </mdx>
    <mdx n="0" f="v">
      <t c="3" si="227">
        <n x="225"/>
        <n x="282"/>
        <n x="108"/>
      </t>
    </mdx>
    <mdx n="0" f="v">
      <t c="3" si="227">
        <n x="225"/>
        <n x="315"/>
        <n x="108"/>
      </t>
    </mdx>
    <mdx n="0" f="v">
      <t c="3" si="227">
        <n x="225"/>
        <n x="314"/>
        <n x="108"/>
      </t>
    </mdx>
    <mdx n="0" f="v">
      <t c="3" si="227">
        <n x="225"/>
        <n x="339"/>
        <n x="108"/>
      </t>
    </mdx>
    <mdx n="0" f="v">
      <t c="3" si="227">
        <n x="225"/>
        <n x="324"/>
        <n x="108"/>
      </t>
    </mdx>
    <mdx n="0" f="v">
      <t c="3" si="227">
        <n x="225"/>
        <n x="312"/>
        <n x="108"/>
      </t>
    </mdx>
    <mdx n="0" f="v">
      <t c="3" si="227">
        <n x="225"/>
        <n x="310"/>
        <n x="108"/>
      </t>
    </mdx>
    <mdx n="0" f="v">
      <t c="3" si="227">
        <n x="225"/>
        <n x="308"/>
        <n x="108"/>
      </t>
    </mdx>
    <mdx n="0" f="v">
      <t c="3" si="227">
        <n x="225"/>
        <n x="306"/>
        <n x="108"/>
      </t>
    </mdx>
    <mdx n="0" f="v">
      <t c="3" si="227">
        <n x="225"/>
        <n x="305"/>
        <n x="108"/>
      </t>
    </mdx>
    <mdx n="0" f="v">
      <t c="3" si="227">
        <n x="225"/>
        <n x="323"/>
        <n x="108"/>
      </t>
    </mdx>
    <mdx n="0" f="v">
      <t c="3" si="227">
        <n x="225"/>
        <n x="291"/>
        <n x="108"/>
      </t>
    </mdx>
    <mdx n="0" f="v">
      <t c="3" si="227">
        <n x="225"/>
        <n x="303"/>
        <n x="108"/>
      </t>
    </mdx>
    <mdx n="0" f="v">
      <t c="3" si="227">
        <n x="225"/>
        <n x="352"/>
        <n x="108"/>
      </t>
    </mdx>
    <mdx n="0" f="v">
      <t c="3" si="227">
        <n x="225"/>
        <n x="302"/>
        <n x="108"/>
      </t>
    </mdx>
    <mdx n="0" f="v">
      <t c="3" si="227">
        <n x="225"/>
        <n x="342"/>
        <n x="108"/>
      </t>
    </mdx>
    <mdx n="0" f="v">
      <t c="3" si="227">
        <n x="225"/>
        <n x="332"/>
        <n x="108"/>
      </t>
    </mdx>
    <mdx n="0" f="v">
      <t c="3" si="227">
        <n x="225"/>
        <n x="331"/>
        <n x="108"/>
      </t>
    </mdx>
    <mdx n="0" f="v">
      <t c="3" si="227">
        <n x="225"/>
        <n x="349"/>
        <n x="108"/>
      </t>
    </mdx>
    <mdx n="0" f="v">
      <t c="3" si="227">
        <n x="225"/>
        <n x="553"/>
        <n x="108"/>
      </t>
    </mdx>
    <mdx n="0" f="v">
      <t c="3" si="227">
        <n x="225"/>
        <n x="330"/>
        <n x="108"/>
      </t>
    </mdx>
    <mdx n="0" f="v">
      <t c="3" si="227">
        <n x="225"/>
        <n x="351"/>
        <n x="108"/>
      </t>
    </mdx>
    <mdx n="0" f="v">
      <t c="3" si="227">
        <n x="225"/>
        <n x="554"/>
        <n x="108"/>
      </t>
    </mdx>
    <mdx n="0" f="v">
      <t c="3" si="227">
        <n x="225"/>
        <n x="552"/>
        <n x="108"/>
      </t>
    </mdx>
    <mdx n="0" f="v">
      <t c="3" si="227">
        <n x="225"/>
        <n x="354"/>
        <n x="108"/>
      </t>
    </mdx>
    <mdx n="0" f="v">
      <t c="3" si="227">
        <n x="225"/>
        <n x="578"/>
        <n x="108"/>
      </t>
    </mdx>
    <mdx n="0" f="v">
      <t c="3" si="227">
        <n x="225"/>
        <n x="340"/>
        <n x="108"/>
      </t>
    </mdx>
    <mdx n="0" f="v">
      <t c="3" si="227">
        <n x="225"/>
        <n x="571"/>
        <n x="108"/>
      </t>
    </mdx>
    <mdx n="0" f="v">
      <t c="3" si="227">
        <n x="225"/>
        <n x="296"/>
        <n x="108"/>
      </t>
    </mdx>
    <mdx n="0" f="v">
      <t c="3" si="227">
        <n x="225"/>
        <n x="295"/>
        <n x="108"/>
      </t>
    </mdx>
    <mdx n="0" f="v">
      <t c="3" si="227">
        <n x="225"/>
        <n x="563"/>
        <n x="108"/>
      </t>
    </mdx>
    <mdx n="0" f="v">
      <t c="3" si="227">
        <n x="225"/>
        <n x="564"/>
        <n x="108"/>
      </t>
    </mdx>
    <mdx n="0" f="v">
      <t c="3" si="227">
        <n x="225"/>
        <n x="565"/>
        <n x="108"/>
      </t>
    </mdx>
    <mdx n="0" f="v">
      <t c="3" si="227">
        <n x="225"/>
        <n x="566"/>
        <n x="108"/>
      </t>
    </mdx>
    <mdx n="0" f="v">
      <t c="3" si="227">
        <n x="225"/>
        <n x="567"/>
        <n x="108"/>
      </t>
    </mdx>
    <mdx n="0" f="v">
      <t c="3" si="227">
        <n x="225"/>
        <n x="568"/>
        <n x="108"/>
      </t>
    </mdx>
    <mdx n="0" f="v">
      <t c="3" si="227">
        <n x="225"/>
        <n x="569"/>
        <n x="108"/>
      </t>
    </mdx>
    <mdx n="0" f="v">
      <t c="3" si="227">
        <n x="225"/>
        <n x="597"/>
        <n x="108"/>
      </t>
    </mdx>
    <mdx n="0" f="v">
      <t c="3" si="227">
        <n x="225"/>
        <n x="599"/>
        <n x="108"/>
      </t>
    </mdx>
    <mdx n="0" f="v">
      <t c="3" si="227">
        <n x="225"/>
        <n x="598"/>
        <n x="108"/>
      </t>
    </mdx>
    <mdx n="0" f="v">
      <t c="3" si="227">
        <n x="225"/>
        <n x="572"/>
        <n x="108"/>
      </t>
    </mdx>
    <mdx n="0" f="v">
      <t c="3" si="227">
        <n x="225"/>
        <n x="580"/>
        <n x="108"/>
      </t>
    </mdx>
    <mdx n="0" f="v">
      <t c="3" si="227">
        <n x="225"/>
        <n x="573"/>
        <n x="108"/>
      </t>
    </mdx>
    <mdx n="0" f="v">
      <t c="3" si="227">
        <n x="225"/>
        <n x="581"/>
        <n x="108"/>
      </t>
    </mdx>
    <mdx n="0" f="v">
      <t c="3" si="227">
        <n x="225"/>
        <n x="583"/>
        <n x="108"/>
      </t>
    </mdx>
    <mdx n="0" f="v">
      <t c="3" si="227">
        <n x="225"/>
        <n x="555"/>
        <n x="108"/>
      </t>
    </mdx>
    <mdx n="0" f="v">
      <t c="3" si="227">
        <n x="225"/>
        <n x="570"/>
        <n x="108"/>
      </t>
    </mdx>
    <mdx n="0" f="v">
      <t c="3" si="227">
        <n x="225"/>
        <n x="574"/>
        <n x="108"/>
      </t>
    </mdx>
    <mdx n="0" f="v">
      <t c="3" si="227">
        <n x="225"/>
        <n x="601"/>
        <n x="108"/>
      </t>
    </mdx>
    <mdx n="0" f="v">
      <t c="3" si="227">
        <n x="225"/>
        <n x="585"/>
        <n x="108"/>
      </t>
    </mdx>
    <mdx n="0" f="v">
      <t c="3" si="227">
        <n x="225"/>
        <n x="584"/>
        <n x="108"/>
      </t>
    </mdx>
    <mdx n="0" f="v">
      <t c="3" si="227">
        <n x="225"/>
        <n x="610"/>
        <n x="108"/>
      </t>
    </mdx>
    <mdx n="0" f="v">
      <t c="3" si="227">
        <n x="225"/>
        <n x="611"/>
        <n x="108"/>
      </t>
    </mdx>
    <mdx n="0" f="v">
      <t c="3" si="227">
        <n x="225"/>
        <n x="588"/>
        <n x="108"/>
      </t>
    </mdx>
    <mdx n="0" f="v">
      <t c="3" si="227">
        <n x="225"/>
        <n x="612"/>
        <n x="108"/>
      </t>
    </mdx>
    <mdx n="0" f="v">
      <t c="3" si="227">
        <n x="225"/>
        <n x="589"/>
        <n x="108"/>
      </t>
    </mdx>
    <mdx n="0" f="v">
      <t c="3" si="227">
        <n x="225"/>
        <n x="590"/>
        <n x="108"/>
      </t>
    </mdx>
    <mdx n="0" f="v">
      <t c="3" si="227">
        <n x="225"/>
        <n x="591"/>
        <n x="108"/>
      </t>
    </mdx>
    <mdx n="0" f="v">
      <t c="3" si="227">
        <n x="225"/>
        <n x="592"/>
        <n x="108"/>
      </t>
    </mdx>
    <mdx n="0" f="v">
      <t c="3" si="227">
        <n x="225"/>
        <n x="593"/>
        <n x="108"/>
      </t>
    </mdx>
    <mdx n="0" f="v">
      <t c="3" si="227">
        <n x="225"/>
        <n x="594"/>
        <n x="108"/>
      </t>
    </mdx>
    <mdx n="0" f="v">
      <t c="3" si="227">
        <n x="225"/>
        <n x="595"/>
        <n x="108"/>
      </t>
    </mdx>
    <mdx n="0" f="v">
      <t c="3" si="227">
        <n x="225"/>
        <n x="596"/>
        <n x="108"/>
      </t>
    </mdx>
    <mdx n="0" f="v">
      <t c="3" si="227">
        <n x="225"/>
        <n x="609"/>
        <n x="108"/>
      </t>
    </mdx>
    <mdx n="0" f="v">
      <t c="3" si="227">
        <n x="225"/>
        <n x="613"/>
        <n x="108"/>
      </t>
    </mdx>
    <mdx n="0" f="v">
      <t c="3" si="227">
        <n x="225"/>
        <n x="615"/>
        <n x="108"/>
      </t>
    </mdx>
    <mdx n="0" f="v">
      <t c="3" si="227">
        <n x="225"/>
        <n x="614"/>
        <n x="108"/>
      </t>
    </mdx>
    <mdx n="0" f="v">
      <t c="3" si="227">
        <n x="225"/>
        <n x="621"/>
        <n x="108"/>
      </t>
    </mdx>
    <mdx n="0" f="v">
      <t c="3" si="227">
        <n x="225"/>
        <n x="616"/>
        <n x="108"/>
      </t>
    </mdx>
    <mdx n="0" f="v">
      <t c="3" si="227">
        <n x="225"/>
        <n x="582"/>
        <n x="108"/>
      </t>
    </mdx>
    <mdx n="0" f="v">
      <t c="3" si="227">
        <n x="225"/>
        <n x="586"/>
        <n x="108"/>
      </t>
    </mdx>
    <mdx n="0" f="v">
      <t c="3" si="227">
        <n x="225"/>
        <n x="600"/>
        <n x="108"/>
      </t>
    </mdx>
    <mdx n="0" f="v">
      <t c="3" si="227">
        <n x="225"/>
        <n x="587"/>
        <n x="108"/>
      </t>
    </mdx>
    <mdx n="0" f="v">
      <t c="3" si="227">
        <n x="225"/>
        <n x="602"/>
        <n x="108"/>
      </t>
    </mdx>
    <mdx n="0" f="v">
      <t c="3" si="227">
        <n x="225"/>
        <n x="603"/>
        <n x="108"/>
      </t>
    </mdx>
    <mdx n="0" f="v">
      <t c="3" si="227">
        <n x="225"/>
        <n x="604"/>
        <n x="108"/>
      </t>
    </mdx>
    <mdx n="0" f="v">
      <t c="3" si="227">
        <n x="225"/>
        <n x="605"/>
        <n x="108"/>
      </t>
    </mdx>
    <mdx n="0" f="v">
      <t c="3" si="227">
        <n x="225"/>
        <n x="620"/>
        <n x="108"/>
      </t>
    </mdx>
    <mdx n="0" f="v">
      <t c="3" si="227">
        <n x="225"/>
        <n x="617"/>
        <n x="108"/>
      </t>
    </mdx>
    <mdx n="0" f="v">
      <t c="3" si="227">
        <n x="225"/>
        <n x="636"/>
        <n x="108"/>
      </t>
    </mdx>
    <mdx n="0" f="v">
      <t c="3" si="227">
        <n x="225"/>
        <n x="618"/>
        <n x="108"/>
      </t>
    </mdx>
    <mdx n="0" f="v">
      <t c="3" si="227">
        <n x="225"/>
        <n x="637"/>
        <n x="108"/>
      </t>
    </mdx>
    <mdx n="0" f="v">
      <t c="3" si="227">
        <n x="225"/>
        <n x="619"/>
        <n x="108"/>
      </t>
    </mdx>
    <mdx n="0" f="v">
      <t c="3" si="227">
        <n x="225"/>
        <n x="608"/>
        <n x="108"/>
      </t>
    </mdx>
    <mdx n="0" f="v">
      <t c="3" si="227">
        <n x="225"/>
        <n x="635"/>
        <n x="108"/>
      </t>
    </mdx>
    <mdx n="0" f="v">
      <t c="3" si="227">
        <n x="225"/>
        <n x="633"/>
        <n x="108"/>
      </t>
    </mdx>
    <mdx n="0" f="v">
      <t c="3" si="227">
        <n x="225"/>
        <n x="622"/>
        <n x="108"/>
      </t>
    </mdx>
    <mdx n="0" f="v">
      <t c="3" si="227">
        <n x="225"/>
        <n x="623"/>
        <n x="108"/>
      </t>
    </mdx>
    <mdx n="0" f="v">
      <t c="3" si="227">
        <n x="225"/>
        <n x="624"/>
        <n x="108"/>
      </t>
    </mdx>
    <mdx n="0" f="v">
      <t c="3" si="227">
        <n x="225"/>
        <n x="606"/>
        <n x="108"/>
      </t>
    </mdx>
    <mdx n="0" f="v">
      <t c="3" si="227">
        <n x="225"/>
        <n x="625"/>
        <n x="108"/>
      </t>
    </mdx>
    <mdx n="0" f="v">
      <t c="3" si="227">
        <n x="225"/>
        <n x="641"/>
        <n x="108"/>
      </t>
    </mdx>
    <mdx n="0" f="v">
      <t c="3" si="227">
        <n x="225"/>
        <n x="627"/>
        <n x="108"/>
      </t>
    </mdx>
    <mdx n="0" f="v">
      <t c="3" si="227">
        <n x="225"/>
        <n x="628"/>
        <n x="108"/>
      </t>
    </mdx>
    <mdx n="0" f="v">
      <t c="3" si="227">
        <n x="225"/>
        <n x="642"/>
        <n x="108"/>
      </t>
    </mdx>
    <mdx n="0" f="v">
      <t c="3" si="227">
        <n x="225"/>
        <n x="640"/>
        <n x="108"/>
      </t>
    </mdx>
    <mdx n="0" f="v">
      <t c="3" si="227">
        <n x="225"/>
        <n x="630"/>
        <n x="108"/>
      </t>
    </mdx>
    <mdx n="0" f="v">
      <t c="3" si="227">
        <n x="225"/>
        <n x="607"/>
        <n x="108"/>
      </t>
    </mdx>
    <mdx n="0" f="v">
      <t c="3" si="227">
        <n x="225"/>
        <n x="629"/>
        <n x="108"/>
      </t>
    </mdx>
    <mdx n="0" f="v">
      <t c="3" si="227">
        <n x="225"/>
        <n x="626"/>
        <n x="108"/>
      </t>
    </mdx>
    <mdx n="0" f="v">
      <t c="3" si="227">
        <n x="225"/>
        <n x="631"/>
        <n x="108"/>
      </t>
    </mdx>
    <mdx n="0" f="v">
      <t c="3" si="227">
        <n x="225"/>
        <n x="634"/>
        <n x="108"/>
      </t>
    </mdx>
    <mdx n="0" f="v">
      <t c="3" si="227">
        <n x="225"/>
        <n x="638"/>
        <n x="108"/>
      </t>
    </mdx>
    <mdx n="0" f="v">
      <t c="3" si="227">
        <n x="225"/>
        <n x="632"/>
        <n x="108"/>
      </t>
    </mdx>
    <mdx n="0" f="v">
      <t c="3" si="227">
        <n x="225"/>
        <n x="639"/>
        <n x="108"/>
      </t>
    </mdx>
    <mdx n="0" f="v">
      <t c="3" si="227">
        <n x="225"/>
        <n x="643"/>
        <n x="108"/>
      </t>
    </mdx>
    <mdx n="0" f="v">
      <t c="3" si="227">
        <n x="225"/>
        <n x="644"/>
        <n x="108"/>
      </t>
    </mdx>
    <mdx n="0" f="v">
      <t c="3" si="227">
        <n x="225"/>
        <n x="645"/>
        <n x="108"/>
      </t>
    </mdx>
    <mdx n="0" f="v">
      <t c="3" si="227">
        <n x="225"/>
        <n x="646"/>
        <n x="108"/>
      </t>
    </mdx>
    <mdx n="0" f="v">
      <t c="3" si="227">
        <n x="225"/>
        <n x="647"/>
        <n x="108"/>
      </t>
    </mdx>
    <mdx n="0" f="v">
      <t c="3" si="227">
        <n x="225"/>
        <n x="648"/>
        <n x="108"/>
      </t>
    </mdx>
    <mdx n="0" f="v">
      <t c="3" si="227">
        <n x="225"/>
        <n x="649"/>
        <n x="108"/>
      </t>
    </mdx>
    <mdx n="0" f="v">
      <t c="3" si="227">
        <n x="225"/>
        <n x="650"/>
        <n x="108"/>
      </t>
    </mdx>
    <mdx n="0" f="v">
      <t c="3" si="227">
        <n x="225"/>
        <n x="651"/>
        <n x="108"/>
      </t>
    </mdx>
    <mdx n="0" f="v">
      <t c="3" si="227">
        <n x="225"/>
        <n x="652"/>
        <n x="108"/>
      </t>
    </mdx>
    <mdx n="0" f="v">
      <t c="3" si="227">
        <n x="225"/>
        <n x="653"/>
        <n x="108"/>
      </t>
    </mdx>
    <mdx n="0" f="v">
      <t c="3" si="227">
        <n x="225"/>
        <n x="654"/>
        <n x="108"/>
      </t>
    </mdx>
    <mdx n="0" f="v">
      <t c="3" si="227">
        <n x="225"/>
        <n x="655"/>
        <n x="108"/>
      </t>
    </mdx>
    <mdx n="0" f="v">
      <t c="3" si="227">
        <n x="225"/>
        <n x="338"/>
        <n x="213"/>
      </t>
    </mdx>
    <mdx n="0" f="v">
      <t c="3" si="227">
        <n x="225"/>
        <n x="319"/>
        <n x="213"/>
      </t>
    </mdx>
    <mdx n="0" f="v">
      <t c="3" si="227">
        <n x="225"/>
        <n x="309"/>
        <n x="213"/>
      </t>
    </mdx>
    <mdx n="0" f="v">
      <t c="3" si="227">
        <n x="225"/>
        <n x="551"/>
        <n x="213"/>
      </t>
    </mdx>
    <mdx n="0" f="v">
      <t c="3" si="227">
        <n x="225"/>
        <n x="337"/>
        <n x="213"/>
      </t>
    </mdx>
    <mdx n="0" f="v">
      <t c="3" si="227">
        <n x="225"/>
        <n x="285"/>
        <n x="213"/>
      </t>
    </mdx>
    <mdx n="0" f="v">
      <t c="3" si="227">
        <n x="225"/>
        <n x="275"/>
        <n x="213"/>
      </t>
    </mdx>
    <mdx n="0" f="v">
      <t c="3" si="227">
        <n x="225"/>
        <n x="274"/>
        <n x="213"/>
      </t>
    </mdx>
    <mdx n="0" f="v">
      <t c="3" si="227">
        <n x="225"/>
        <n x="284"/>
        <n x="213"/>
      </t>
    </mdx>
    <mdx n="0" f="v">
      <t c="3" si="227">
        <n x="225"/>
        <n x="290"/>
        <n x="213"/>
      </t>
    </mdx>
    <mdx n="0" f="v">
      <t c="3" si="227">
        <n x="225"/>
        <n x="289"/>
        <n x="213"/>
      </t>
    </mdx>
    <mdx n="0" f="v">
      <t c="3" si="227">
        <n x="225"/>
        <n x="288"/>
        <n x="213"/>
      </t>
    </mdx>
    <mdx n="0" f="v">
      <t c="3" si="227">
        <n x="225"/>
        <n x="287"/>
        <n x="213"/>
      </t>
    </mdx>
    <mdx n="0" f="v">
      <t c="3" si="227">
        <n x="225"/>
        <n x="286"/>
        <n x="213"/>
      </t>
    </mdx>
    <mdx n="0" f="v">
      <t c="3" si="227">
        <n x="225"/>
        <n x="292"/>
        <n x="213"/>
      </t>
    </mdx>
    <mdx n="0" f="v">
      <t c="3" si="227">
        <n x="225"/>
        <n x="335"/>
        <n x="213"/>
      </t>
    </mdx>
    <mdx n="0" f="v">
      <t c="3" si="227">
        <n x="225"/>
        <n x="557"/>
        <n x="213"/>
      </t>
    </mdx>
    <mdx n="0" f="v">
      <t c="3" si="227">
        <n x="225"/>
        <n x="321"/>
        <n x="213"/>
      </t>
    </mdx>
    <mdx n="0" f="v">
      <t c="3" si="227">
        <n x="225"/>
        <n x="318"/>
        <n x="213"/>
      </t>
    </mdx>
    <mdx n="0" f="v">
      <t c="3" si="227">
        <n x="225"/>
        <n x="325"/>
        <n x="213"/>
      </t>
    </mdx>
    <mdx n="0" f="v">
      <t c="3" si="227">
        <n x="225"/>
        <n x="343"/>
        <n x="213"/>
      </t>
    </mdx>
    <mdx n="0" f="v">
      <t c="3" si="227">
        <n x="225"/>
        <n x="577"/>
        <n x="213"/>
      </t>
    </mdx>
    <mdx n="0" f="v">
      <t c="3" si="227">
        <n x="225"/>
        <n x="341"/>
        <n x="213"/>
      </t>
    </mdx>
    <mdx n="0" f="v">
      <t c="3" si="227">
        <n x="225"/>
        <n x="575"/>
        <n x="213"/>
      </t>
    </mdx>
    <mdx n="0" f="v">
      <t c="3" si="227">
        <n x="225"/>
        <n x="578"/>
        <n x="213"/>
      </t>
    </mdx>
    <mdx n="0" f="v">
      <t c="3" si="227">
        <n x="225"/>
        <n x="550"/>
        <n x="213"/>
      </t>
    </mdx>
    <mdx n="0" f="v">
      <t c="3" si="227">
        <n x="225"/>
        <n x="549"/>
        <n x="213"/>
      </t>
    </mdx>
    <mdx n="0" f="v">
      <t c="3" si="227">
        <n x="225"/>
        <n x="558"/>
        <n x="213"/>
      </t>
    </mdx>
    <mdx n="0" f="v">
      <t c="3" si="227">
        <n x="225"/>
        <n x="559"/>
        <n x="213"/>
      </t>
    </mdx>
    <mdx n="0" f="v">
      <t c="3" si="227">
        <n x="225"/>
        <n x="560"/>
        <n x="213"/>
      </t>
    </mdx>
    <mdx n="0" f="v">
      <t c="3" si="227">
        <n x="225"/>
        <n x="561"/>
        <n x="213"/>
      </t>
    </mdx>
    <mdx n="0" f="v">
      <t c="3" si="227">
        <n x="225"/>
        <n x="562"/>
        <n x="213"/>
      </t>
    </mdx>
    <mdx n="0" f="v">
      <t c="3" si="227">
        <n x="225"/>
        <n x="579"/>
        <n x="213"/>
      </t>
    </mdx>
    <mdx n="0" f="v">
      <t c="3" si="227">
        <n x="225"/>
        <n x="300"/>
        <n x="213"/>
      </t>
    </mdx>
    <mdx n="0" f="v">
      <t c="3" si="227">
        <n x="225"/>
        <n x="353"/>
        <n x="213"/>
      </t>
    </mdx>
    <mdx n="0" f="v">
      <t c="3" si="227">
        <n x="225"/>
        <n x="556"/>
        <n x="213"/>
      </t>
    </mdx>
    <mdx n="0" f="v">
      <t c="3" si="227">
        <n x="225"/>
        <n x="354"/>
        <n x="213"/>
      </t>
    </mdx>
    <mdx n="0" f="v">
      <t c="3" si="227">
        <n x="225"/>
        <n x="347"/>
        <n x="213"/>
      </t>
    </mdx>
    <mdx n="0" f="v">
      <t c="3" si="227">
        <n x="225"/>
        <n x="282"/>
        <n x="213"/>
      </t>
    </mdx>
    <mdx n="0" f="v">
      <t c="3" si="227">
        <n x="225"/>
        <n x="315"/>
        <n x="213"/>
      </t>
    </mdx>
    <mdx n="0" f="v">
      <t c="3" si="227">
        <n x="225"/>
        <n x="314"/>
        <n x="213"/>
      </t>
    </mdx>
    <mdx n="0" f="v">
      <t c="3" si="227">
        <n x="225"/>
        <n x="339"/>
        <n x="213"/>
      </t>
    </mdx>
    <mdx n="0" f="v">
      <t c="3" si="227">
        <n x="225"/>
        <n x="324"/>
        <n x="213"/>
      </t>
    </mdx>
    <mdx n="0" f="v">
      <t c="3" si="227">
        <n x="225"/>
        <n x="312"/>
        <n x="213"/>
      </t>
    </mdx>
    <mdx n="0" f="v">
      <t c="3" si="227">
        <n x="225"/>
        <n x="310"/>
        <n x="213"/>
      </t>
    </mdx>
    <mdx n="0" f="v">
      <t c="3" si="227">
        <n x="225"/>
        <n x="308"/>
        <n x="213"/>
      </t>
    </mdx>
    <mdx n="0" f="v">
      <t c="3" si="227">
        <n x="225"/>
        <n x="306"/>
        <n x="213"/>
      </t>
    </mdx>
    <mdx n="0" f="v">
      <t c="3" si="227">
        <n x="225"/>
        <n x="305"/>
        <n x="213"/>
      </t>
    </mdx>
    <mdx n="0" f="v">
      <t c="3" si="227">
        <n x="225"/>
        <n x="323"/>
        <n x="213"/>
      </t>
    </mdx>
    <mdx n="0" f="v">
      <t c="3" si="227">
        <n x="225"/>
        <n x="291"/>
        <n x="213"/>
      </t>
    </mdx>
    <mdx n="0" f="v">
      <t c="3" si="227">
        <n x="225"/>
        <n x="303"/>
        <n x="213"/>
      </t>
    </mdx>
    <mdx n="0" f="v">
      <t c="3" si="227">
        <n x="225"/>
        <n x="352"/>
        <n x="213"/>
      </t>
    </mdx>
    <mdx n="0" f="v">
      <t c="3" si="227">
        <n x="225"/>
        <n x="302"/>
        <n x="213"/>
      </t>
    </mdx>
    <mdx n="0" f="v">
      <t c="3" si="227">
        <n x="225"/>
        <n x="342"/>
        <n x="213"/>
      </t>
    </mdx>
    <mdx n="0" f="v">
      <t c="3" si="227">
        <n x="225"/>
        <n x="332"/>
        <n x="213"/>
      </t>
    </mdx>
    <mdx n="0" f="v">
      <t c="3" si="227">
        <n x="225"/>
        <n x="331"/>
        <n x="213"/>
      </t>
    </mdx>
    <mdx n="0" f="v">
      <t c="3" si="227">
        <n x="225"/>
        <n x="349"/>
        <n x="213"/>
      </t>
    </mdx>
    <mdx n="0" f="v">
      <t c="3" si="227">
        <n x="225"/>
        <n x="553"/>
        <n x="213"/>
      </t>
    </mdx>
    <mdx n="0" f="v">
      <t c="3" si="227">
        <n x="225"/>
        <n x="330"/>
        <n x="213"/>
      </t>
    </mdx>
    <mdx n="0" f="v">
      <t c="3" si="227">
        <n x="225"/>
        <n x="351"/>
        <n x="213"/>
      </t>
    </mdx>
    <mdx n="0" f="v">
      <t c="3" si="227">
        <n x="225"/>
        <n x="554"/>
        <n x="213"/>
      </t>
    </mdx>
    <mdx n="0" f="v">
      <t c="3" si="227">
        <n x="225"/>
        <n x="298"/>
        <n x="213"/>
      </t>
    </mdx>
    <mdx n="0" f="v">
      <t c="3" si="227">
        <n x="225"/>
        <n x="576"/>
        <n x="213"/>
      </t>
    </mdx>
    <mdx n="0" f="v">
      <t c="3" si="227">
        <n x="225"/>
        <n x="569"/>
        <n x="213"/>
      </t>
    </mdx>
    <mdx n="0" f="v">
      <t c="3" si="227">
        <n x="225"/>
        <n x="609"/>
        <n x="213"/>
      </t>
    </mdx>
    <mdx n="0" f="v">
      <t c="3" si="227">
        <n x="225"/>
        <n x="571"/>
        <n x="213"/>
      </t>
    </mdx>
    <mdx n="0" f="v">
      <t c="3" si="227">
        <n x="225"/>
        <n x="296"/>
        <n x="213"/>
      </t>
    </mdx>
    <mdx n="0" f="v">
      <t c="3" si="227">
        <n x="225"/>
        <n x="295"/>
        <n x="213"/>
      </t>
    </mdx>
    <mdx n="0" f="v">
      <t c="3" si="227">
        <n x="225"/>
        <n x="563"/>
        <n x="213"/>
      </t>
    </mdx>
    <mdx n="0" f="v">
      <t c="3" si="227">
        <n x="225"/>
        <n x="564"/>
        <n x="213"/>
      </t>
    </mdx>
    <mdx n="0" f="v">
      <t c="3" si="227">
        <n x="225"/>
        <n x="565"/>
        <n x="213"/>
      </t>
    </mdx>
    <mdx n="0" f="v">
      <t c="3" si="227">
        <n x="225"/>
        <n x="566"/>
        <n x="213"/>
      </t>
    </mdx>
    <mdx n="0" f="v">
      <t c="3" si="227">
        <n x="225"/>
        <n x="567"/>
        <n x="213"/>
      </t>
    </mdx>
    <mdx n="0" f="v">
      <t c="3" si="227">
        <n x="225"/>
        <n x="568"/>
        <n x="213"/>
      </t>
    </mdx>
    <mdx n="0" f="v">
      <t c="3" si="227">
        <n x="225"/>
        <n x="340"/>
        <n x="213"/>
      </t>
    </mdx>
    <mdx n="0" f="v">
      <t c="3" si="227">
        <n x="225"/>
        <n x="611"/>
        <n x="213"/>
      </t>
    </mdx>
    <mdx n="0" f="v">
      <t c="3" si="227">
        <n x="225"/>
        <n x="598"/>
        <n x="213"/>
      </t>
    </mdx>
    <mdx n="0" f="v">
      <t c="3" si="227">
        <n x="225"/>
        <n x="612"/>
        <n x="213"/>
      </t>
    </mdx>
    <mdx n="0" f="v">
      <t c="3" si="227">
        <n x="225"/>
        <n x="616"/>
        <n x="213"/>
      </t>
    </mdx>
    <mdx n="0" f="v">
      <t c="3" si="227">
        <n x="225"/>
        <n x="585"/>
        <n x="213"/>
      </t>
    </mdx>
    <mdx n="0" f="v">
      <t c="3" si="227">
        <n x="225"/>
        <n x="572"/>
        <n x="213"/>
      </t>
    </mdx>
    <mdx n="0" f="v">
      <t c="3" si="227">
        <n x="225"/>
        <n x="580"/>
        <n x="213"/>
      </t>
    </mdx>
    <mdx n="0" f="v">
      <t c="3" si="227">
        <n x="225"/>
        <n x="573"/>
        <n x="213"/>
      </t>
    </mdx>
    <mdx n="0" f="v">
      <t c="3" si="227">
        <n x="225"/>
        <n x="581"/>
        <n x="213"/>
      </t>
    </mdx>
    <mdx n="0" f="v">
      <t c="3" si="227">
        <n x="225"/>
        <n x="583"/>
        <n x="213"/>
      </t>
    </mdx>
    <mdx n="0" f="v">
      <t c="3" si="227">
        <n x="225"/>
        <n x="555"/>
        <n x="213"/>
      </t>
    </mdx>
    <mdx n="0" f="v">
      <t c="3" si="227">
        <n x="225"/>
        <n x="570"/>
        <n x="213"/>
      </t>
    </mdx>
    <mdx n="0" f="v">
      <t c="3" si="227">
        <n x="225"/>
        <n x="574"/>
        <n x="213"/>
      </t>
    </mdx>
    <mdx n="0" f="v">
      <t c="3" si="227">
        <n x="225"/>
        <n x="588"/>
        <n x="213"/>
      </t>
    </mdx>
    <mdx n="0" f="v">
      <t c="3" si="227">
        <n x="225"/>
        <n x="597"/>
        <n x="213"/>
      </t>
    </mdx>
    <mdx n="0" f="v">
      <t c="3" si="227">
        <n x="225"/>
        <n x="610"/>
        <n x="213"/>
      </t>
    </mdx>
    <mdx n="0" f="v">
      <t c="3" si="227">
        <n x="225"/>
        <n x="601"/>
        <n x="213"/>
      </t>
    </mdx>
    <mdx n="0" f="v">
      <t c="3" si="227">
        <n x="225"/>
        <n x="636"/>
        <n x="213"/>
      </t>
    </mdx>
    <mdx n="0" f="v">
      <t c="3" si="227">
        <n x="225"/>
        <n x="589"/>
        <n x="213"/>
      </t>
    </mdx>
    <mdx n="0" f="v">
      <t c="3" si="227">
        <n x="225"/>
        <n x="590"/>
        <n x="213"/>
      </t>
    </mdx>
    <mdx n="0" f="v">
      <t c="3" si="227">
        <n x="225"/>
        <n x="591"/>
        <n x="213"/>
      </t>
    </mdx>
    <mdx n="0" f="v">
      <t c="3" si="227">
        <n x="225"/>
        <n x="592"/>
        <n x="213"/>
      </t>
    </mdx>
    <mdx n="0" f="v">
      <t c="3" si="227">
        <n x="225"/>
        <n x="593"/>
        <n x="213"/>
      </t>
    </mdx>
    <mdx n="0" f="v">
      <t c="3" si="227">
        <n x="225"/>
        <n x="594"/>
        <n x="213"/>
      </t>
    </mdx>
    <mdx n="0" f="v">
      <t c="3" si="227">
        <n x="225"/>
        <n x="595"/>
        <n x="213"/>
      </t>
    </mdx>
    <mdx n="0" f="v">
      <t c="3" si="227">
        <n x="225"/>
        <n x="596"/>
        <n x="213"/>
      </t>
    </mdx>
    <mdx n="0" f="v">
      <t c="3" si="227">
        <n x="225"/>
        <n x="599"/>
        <n x="213"/>
      </t>
    </mdx>
    <mdx n="0" f="v">
      <t c="3" si="227">
        <n x="225"/>
        <n x="584"/>
        <n x="213"/>
      </t>
    </mdx>
    <mdx n="0" f="v">
      <t c="3" si="227">
        <n x="225"/>
        <n x="614"/>
        <n x="213"/>
      </t>
    </mdx>
    <mdx n="0" f="v">
      <t c="3" si="227">
        <n x="225"/>
        <n x="637"/>
        <n x="213"/>
      </t>
    </mdx>
    <mdx n="0" f="v">
      <t c="3" si="227">
        <n x="225"/>
        <n x="617"/>
        <n x="213"/>
      </t>
    </mdx>
    <mdx n="0" f="v">
      <t c="3" si="227">
        <n x="225"/>
        <n x="618"/>
        <n x="213"/>
      </t>
    </mdx>
    <mdx n="0" f="v">
      <t c="3" si="227">
        <n x="225"/>
        <n x="620"/>
        <n x="213"/>
      </t>
    </mdx>
    <mdx n="0" f="v">
      <t c="3" si="227">
        <n x="225"/>
        <n x="582"/>
        <n x="213"/>
      </t>
    </mdx>
    <mdx n="0" f="v">
      <t c="3" si="227">
        <n x="225"/>
        <n x="586"/>
        <n x="213"/>
      </t>
    </mdx>
    <mdx n="0" f="v">
      <t c="3" si="227">
        <n x="225"/>
        <n x="600"/>
        <n x="213"/>
      </t>
    </mdx>
    <mdx n="0" f="v">
      <t c="3" si="227">
        <n x="225"/>
        <n x="587"/>
        <n x="213"/>
      </t>
    </mdx>
    <mdx n="0" f="v">
      <t c="3" si="227">
        <n x="225"/>
        <n x="602"/>
        <n x="213"/>
      </t>
    </mdx>
    <mdx n="0" f="v">
      <t c="3" si="227">
        <n x="225"/>
        <n x="603"/>
        <n x="213"/>
      </t>
    </mdx>
    <mdx n="0" f="v">
      <t c="3" si="227">
        <n x="225"/>
        <n x="604"/>
        <n x="213"/>
      </t>
    </mdx>
    <mdx n="0" f="v">
      <t c="3" si="227">
        <n x="225"/>
        <n x="605"/>
        <n x="213"/>
      </t>
    </mdx>
    <mdx n="0" f="v">
      <t c="3" si="227">
        <n x="225"/>
        <n x="619"/>
        <n x="213"/>
      </t>
    </mdx>
    <mdx n="0" f="v">
      <t c="3" si="227">
        <n x="225"/>
        <n x="635"/>
        <n x="213"/>
      </t>
    </mdx>
    <mdx n="0" f="v">
      <t c="3" si="227">
        <n x="225"/>
        <n x="613"/>
        <n x="213"/>
      </t>
    </mdx>
    <mdx n="0" f="v">
      <t c="3" si="227">
        <n x="225"/>
        <n x="608"/>
        <n x="213"/>
      </t>
    </mdx>
    <mdx n="0" f="v">
      <t c="3" si="227">
        <n x="225"/>
        <n x="621"/>
        <n x="213"/>
      </t>
    </mdx>
    <mdx n="0" f="v">
      <t c="3" si="227">
        <n x="225"/>
        <n x="615"/>
        <n x="213"/>
      </t>
    </mdx>
    <mdx n="0" f="v">
      <t c="3" si="227">
        <n x="225"/>
        <n x="606"/>
        <n x="213"/>
      </t>
    </mdx>
    <mdx n="0" f="v">
      <t c="3" si="227">
        <n x="225"/>
        <n x="628"/>
        <n x="213"/>
      </t>
    </mdx>
    <mdx n="0" f="v">
      <t c="3" si="227">
        <n x="225"/>
        <n x="625"/>
        <n x="213"/>
      </t>
    </mdx>
    <mdx n="0" f="v">
      <t c="3" si="227">
        <n x="225"/>
        <n x="627"/>
        <n x="213"/>
      </t>
    </mdx>
    <mdx n="0" f="v">
      <t c="3" si="227">
        <n x="225"/>
        <n x="633"/>
        <n x="213"/>
      </t>
    </mdx>
    <mdx n="0" f="v">
      <t c="3" si="227">
        <n x="225"/>
        <n x="622"/>
        <n x="213"/>
      </t>
    </mdx>
    <mdx n="0" f="v">
      <t c="3" si="227">
        <n x="225"/>
        <n x="623"/>
        <n x="213"/>
      </t>
    </mdx>
    <mdx n="0" f="v">
      <t c="3" si="227">
        <n x="225"/>
        <n x="624"/>
        <n x="213"/>
      </t>
    </mdx>
    <mdx n="0" f="v">
      <t c="3" si="227">
        <n x="225"/>
        <n x="641"/>
        <n x="213"/>
      </t>
    </mdx>
    <mdx n="0" f="v">
      <t c="3" si="227">
        <n x="225"/>
        <n x="640"/>
        <n x="213"/>
      </t>
    </mdx>
    <mdx n="0" f="v">
      <t c="3" si="227">
        <n x="225"/>
        <n x="630"/>
        <n x="213"/>
      </t>
    </mdx>
    <mdx n="0" f="v">
      <t c="3" si="227">
        <n x="225"/>
        <n x="607"/>
        <n x="213"/>
      </t>
    </mdx>
    <mdx n="0" f="v">
      <t c="3" si="227">
        <n x="225"/>
        <n x="629"/>
        <n x="213"/>
      </t>
    </mdx>
    <mdx n="0" f="v">
      <t c="3" si="227">
        <n x="225"/>
        <n x="626"/>
        <n x="213"/>
      </t>
    </mdx>
    <mdx n="0" f="v">
      <t c="3" si="227">
        <n x="225"/>
        <n x="631"/>
        <n x="213"/>
      </t>
    </mdx>
    <mdx n="0" f="v">
      <t c="3" si="227">
        <n x="225"/>
        <n x="634"/>
        <n x="213"/>
      </t>
    </mdx>
    <mdx n="0" f="v">
      <t c="3" si="227">
        <n x="225"/>
        <n x="638"/>
        <n x="213"/>
      </t>
    </mdx>
    <mdx n="0" f="v">
      <t c="3" si="227">
        <n x="225"/>
        <n x="642"/>
        <n x="213"/>
      </t>
    </mdx>
    <mdx n="0" f="v">
      <t c="3" si="227">
        <n x="225"/>
        <n x="632"/>
        <n x="213"/>
      </t>
    </mdx>
    <mdx n="0" f="v">
      <t c="3" si="227">
        <n x="225"/>
        <n x="639"/>
        <n x="213"/>
      </t>
    </mdx>
    <mdx n="0" f="v">
      <t c="3" si="227">
        <n x="225"/>
        <n x="643"/>
        <n x="213"/>
      </t>
    </mdx>
    <mdx n="0" f="v">
      <t c="3" si="227">
        <n x="225"/>
        <n x="644"/>
        <n x="213"/>
      </t>
    </mdx>
    <mdx n="0" f="v">
      <t c="3" si="227">
        <n x="225"/>
        <n x="645"/>
        <n x="213"/>
      </t>
    </mdx>
    <mdx n="0" f="v">
      <t c="3" si="227">
        <n x="225"/>
        <n x="646"/>
        <n x="213"/>
      </t>
    </mdx>
    <mdx n="0" f="v">
      <t c="3" si="227">
        <n x="225"/>
        <n x="647"/>
        <n x="213"/>
      </t>
    </mdx>
    <mdx n="0" f="v">
      <t c="3" si="227">
        <n x="225"/>
        <n x="648"/>
        <n x="213"/>
      </t>
    </mdx>
    <mdx n="0" f="v">
      <t c="3" si="227">
        <n x="225"/>
        <n x="649"/>
        <n x="213"/>
      </t>
    </mdx>
    <mdx n="0" f="v">
      <t c="3" si="227">
        <n x="225"/>
        <n x="650"/>
        <n x="213"/>
      </t>
    </mdx>
    <mdx n="0" f="v">
      <t c="3" si="227">
        <n x="225"/>
        <n x="651"/>
        <n x="213"/>
      </t>
    </mdx>
    <mdx n="0" f="v">
      <t c="3" si="227">
        <n x="225"/>
        <n x="652"/>
        <n x="213"/>
      </t>
    </mdx>
    <mdx n="0" f="v">
      <t c="3" si="227">
        <n x="225"/>
        <n x="653"/>
        <n x="213"/>
      </t>
    </mdx>
    <mdx n="0" f="v">
      <t c="3" si="227">
        <n x="225"/>
        <n x="654"/>
        <n x="213"/>
      </t>
    </mdx>
    <mdx n="0" f="v">
      <t c="3" si="227">
        <n x="225"/>
        <n x="655"/>
        <n x="213"/>
      </t>
    </mdx>
    <mdx n="0" f="v">
      <t c="3" si="227">
        <n x="225"/>
        <n x="322"/>
        <n x="217"/>
      </t>
    </mdx>
    <mdx n="0" f="v">
      <t c="3" si="227">
        <n x="225"/>
        <n x="313"/>
        <n x="217"/>
      </t>
    </mdx>
    <mdx n="0" f="v">
      <t c="3" si="227">
        <n x="225"/>
        <n x="551"/>
        <n x="217"/>
      </t>
    </mdx>
    <mdx n="0" f="v">
      <t c="3" si="227">
        <n x="225"/>
        <n x="353"/>
        <n x="217"/>
      </t>
    </mdx>
    <mdx n="0" f="v">
      <t c="3" si="227">
        <n x="225"/>
        <n x="338"/>
        <n x="217"/>
      </t>
    </mdx>
    <mdx n="0" f="v">
      <t c="3" si="227">
        <n x="225"/>
        <n x="320"/>
        <n x="217"/>
      </t>
    </mdx>
    <mdx n="0" f="v">
      <t c="3" si="227">
        <n x="225"/>
        <n x="319"/>
        <n x="217"/>
      </t>
    </mdx>
    <mdx n="0" f="v">
      <t c="3" si="227">
        <n x="225"/>
        <n x="285"/>
        <n x="217"/>
      </t>
    </mdx>
    <mdx n="0" f="v">
      <t c="3" si="227">
        <n x="225"/>
        <n x="275"/>
        <n x="217"/>
      </t>
    </mdx>
    <mdx n="0" f="v">
      <t c="3" si="227">
        <n x="225"/>
        <n x="274"/>
        <n x="217"/>
      </t>
    </mdx>
    <mdx n="0" f="v">
      <t c="3" si="227">
        <n x="225"/>
        <n x="284"/>
        <n x="217"/>
      </t>
    </mdx>
    <mdx n="0" f="v">
      <t c="3" si="227">
        <n x="225"/>
        <n x="290"/>
        <n x="217"/>
      </t>
    </mdx>
    <mdx n="0" f="v">
      <t c="3" si="227">
        <n x="225"/>
        <n x="289"/>
        <n x="217"/>
      </t>
    </mdx>
    <mdx n="0" f="v">
      <t c="3" si="227">
        <n x="225"/>
        <n x="288"/>
        <n x="217"/>
      </t>
    </mdx>
    <mdx n="0" f="v">
      <t c="3" si="227">
        <n x="225"/>
        <n x="287"/>
        <n x="217"/>
      </t>
    </mdx>
    <mdx n="0" f="v">
      <t c="3" si="227">
        <n x="225"/>
        <n x="286"/>
        <n x="217"/>
      </t>
    </mdx>
    <mdx n="0" f="v">
      <t c="3" si="227">
        <n x="225"/>
        <n x="292"/>
        <n x="217"/>
      </t>
    </mdx>
    <mdx n="0" f="v">
      <t c="3" si="227">
        <n x="225"/>
        <n x="334"/>
        <n x="217"/>
      </t>
    </mdx>
    <mdx n="0" f="v">
      <t c="3" si="227">
        <n x="225"/>
        <n x="557"/>
        <n x="217"/>
      </t>
    </mdx>
    <mdx n="0" f="v">
      <t c="3" si="227">
        <n x="225"/>
        <n x="279"/>
        <n x="217"/>
      </t>
    </mdx>
    <mdx n="0" f="v">
      <t c="3" si="227">
        <n x="225"/>
        <n x="318"/>
        <n x="217"/>
      </t>
    </mdx>
    <mdx n="0" f="v">
      <t c="3" si="227">
        <n x="225"/>
        <n x="337"/>
        <n x="217"/>
      </t>
    </mdx>
    <mdx n="0" f="v">
      <t c="3" si="227">
        <n x="225"/>
        <n x="556"/>
        <n x="217"/>
      </t>
    </mdx>
    <mdx n="0" f="v">
      <t c="3" si="227">
        <n x="225"/>
        <n x="347"/>
        <n x="217"/>
      </t>
    </mdx>
    <mdx n="0" f="v">
      <t c="3" si="227">
        <n x="225"/>
        <n x="550"/>
        <n x="217"/>
      </t>
    </mdx>
    <mdx n="0" f="v">
      <t c="3" si="227">
        <n x="225"/>
        <n x="549"/>
        <n x="217"/>
      </t>
    </mdx>
    <mdx n="0" f="v">
      <t c="3" si="227">
        <n x="225"/>
        <n x="558"/>
        <n x="217"/>
      </t>
    </mdx>
    <mdx n="0" f="v">
      <t c="3" si="227">
        <n x="225"/>
        <n x="559"/>
        <n x="217"/>
      </t>
    </mdx>
    <mdx n="0" f="v">
      <t c="3" si="227">
        <n x="225"/>
        <n x="560"/>
        <n x="217"/>
      </t>
    </mdx>
    <mdx n="0" f="v">
      <t c="3" si="227">
        <n x="225"/>
        <n x="561"/>
        <n x="217"/>
      </t>
    </mdx>
    <mdx n="0" f="v">
      <t c="3" si="227">
        <n x="225"/>
        <n x="562"/>
        <n x="217"/>
      </t>
    </mdx>
    <mdx n="0" f="v">
      <t c="3" si="227">
        <n x="225"/>
        <n x="341"/>
        <n x="217"/>
      </t>
    </mdx>
    <mdx n="0" f="v">
      <t c="3" si="227">
        <n x="225"/>
        <n x="576"/>
        <n x="217"/>
      </t>
    </mdx>
    <mdx n="0" f="v">
      <t c="3" si="227">
        <n x="225"/>
        <n x="300"/>
        <n x="217"/>
      </t>
    </mdx>
    <mdx n="0" f="v">
      <t c="3" si="227">
        <n x="225"/>
        <n x="577"/>
        <n x="217"/>
      </t>
    </mdx>
    <mdx n="0" f="v">
      <t c="3" si="227">
        <n x="225"/>
        <n x="354"/>
        <n x="217"/>
      </t>
    </mdx>
    <mdx n="0" f="v">
      <t c="3" si="227">
        <n x="225"/>
        <n x="575"/>
        <n x="217"/>
      </t>
    </mdx>
    <mdx n="0" f="v">
      <t c="3" si="227">
        <n x="225"/>
        <n x="578"/>
        <n x="217"/>
      </t>
    </mdx>
    <mdx n="0" f="v">
      <t c="3" si="227">
        <n x="225"/>
        <n x="282"/>
        <n x="217"/>
      </t>
    </mdx>
    <mdx n="0" f="v">
      <t c="3" si="227">
        <n x="225"/>
        <n x="315"/>
        <n x="217"/>
      </t>
    </mdx>
    <mdx n="0" f="v">
      <t c="3" si="227">
        <n x="225"/>
        <n x="314"/>
        <n x="217"/>
      </t>
    </mdx>
    <mdx n="0" f="v">
      <t c="3" si="227">
        <n x="225"/>
        <n x="339"/>
        <n x="217"/>
      </t>
    </mdx>
    <mdx n="0" f="v">
      <t c="3" si="227">
        <n x="225"/>
        <n x="324"/>
        <n x="217"/>
      </t>
    </mdx>
    <mdx n="0" f="v">
      <t c="3" si="227">
        <n x="225"/>
        <n x="312"/>
        <n x="217"/>
      </t>
    </mdx>
    <mdx n="0" f="v">
      <t c="3" si="227">
        <n x="225"/>
        <n x="310"/>
        <n x="217"/>
      </t>
    </mdx>
    <mdx n="0" f="v">
      <t c="3" si="227">
        <n x="225"/>
        <n x="308"/>
        <n x="217"/>
      </t>
    </mdx>
    <mdx n="0" f="v">
      <t c="3" si="227">
        <n x="225"/>
        <n x="306"/>
        <n x="217"/>
      </t>
    </mdx>
    <mdx n="0" f="v">
      <t c="3" si="227">
        <n x="225"/>
        <n x="305"/>
        <n x="217"/>
      </t>
    </mdx>
    <mdx n="0" f="v">
      <t c="3" si="227">
        <n x="225"/>
        <n x="323"/>
        <n x="217"/>
      </t>
    </mdx>
    <mdx n="0" f="v">
      <t c="3" si="227">
        <n x="225"/>
        <n x="291"/>
        <n x="217"/>
      </t>
    </mdx>
    <mdx n="0" f="v">
      <t c="3" si="227">
        <n x="225"/>
        <n x="303"/>
        <n x="217"/>
      </t>
    </mdx>
    <mdx n="0" f="v">
      <t c="3" si="227">
        <n x="225"/>
        <n x="352"/>
        <n x="217"/>
      </t>
    </mdx>
    <mdx n="0" f="v">
      <t c="3" si="227">
        <n x="225"/>
        <n x="302"/>
        <n x="217"/>
      </t>
    </mdx>
    <mdx n="0" f="v">
      <t c="3" si="227">
        <n x="225"/>
        <n x="342"/>
        <n x="217"/>
      </t>
    </mdx>
    <mdx n="0" f="v">
      <t c="3" si="227">
        <n x="225"/>
        <n x="332"/>
        <n x="217"/>
      </t>
    </mdx>
    <mdx n="0" f="v">
      <t c="3" si="227">
        <n x="225"/>
        <n x="331"/>
        <n x="217"/>
      </t>
    </mdx>
    <mdx n="0" f="v">
      <t c="3" si="227">
        <n x="225"/>
        <n x="349"/>
        <n x="217"/>
      </t>
    </mdx>
    <mdx n="0" f="v">
      <t c="3" si="227">
        <n x="225"/>
        <n x="553"/>
        <n x="217"/>
      </t>
    </mdx>
    <mdx n="0" f="v">
      <t c="3" si="227">
        <n x="225"/>
        <n x="330"/>
        <n x="217"/>
      </t>
    </mdx>
    <mdx n="0" f="v">
      <t c="3" si="227">
        <n x="225"/>
        <n x="351"/>
        <n x="217"/>
      </t>
    </mdx>
    <mdx n="0" f="v">
      <t c="3" si="227">
        <n x="225"/>
        <n x="554"/>
        <n x="217"/>
      </t>
    </mdx>
    <mdx n="0" f="v">
      <t c="3" si="227">
        <n x="225"/>
        <n x="298"/>
        <n x="217"/>
      </t>
    </mdx>
    <mdx n="0" f="v">
      <t c="3" si="227">
        <n x="225"/>
        <n x="579"/>
        <n x="217"/>
      </t>
    </mdx>
    <mdx n="0" f="v">
      <t c="3" si="227">
        <n x="225"/>
        <n x="340"/>
        <n x="217"/>
      </t>
    </mdx>
    <mdx n="0" f="v">
      <t c="3" si="227">
        <n x="225"/>
        <n x="571"/>
        <n x="217"/>
      </t>
    </mdx>
    <mdx n="0" f="v">
      <t c="3" si="227">
        <n x="225"/>
        <n x="296"/>
        <n x="217"/>
      </t>
    </mdx>
    <mdx n="0" f="v">
      <t c="3" si="227">
        <n x="225"/>
        <n x="295"/>
        <n x="217"/>
      </t>
    </mdx>
    <mdx n="0" f="v">
      <t c="3" si="227">
        <n x="225"/>
        <n x="563"/>
        <n x="217"/>
      </t>
    </mdx>
    <mdx n="0" f="v">
      <t c="3" si="227">
        <n x="225"/>
        <n x="564"/>
        <n x="217"/>
      </t>
    </mdx>
    <mdx n="0" f="v">
      <t c="3" si="227">
        <n x="225"/>
        <n x="565"/>
        <n x="217"/>
      </t>
    </mdx>
    <mdx n="0" f="v">
      <t c="3" si="227">
        <n x="225"/>
        <n x="566"/>
        <n x="217"/>
      </t>
    </mdx>
    <mdx n="0" f="v">
      <t c="3" si="227">
        <n x="225"/>
        <n x="567"/>
        <n x="217"/>
      </t>
    </mdx>
    <mdx n="0" f="v">
      <t c="3" si="227">
        <n x="225"/>
        <n x="568"/>
        <n x="217"/>
      </t>
    </mdx>
    <mdx n="0" f="v">
      <t c="3" si="227">
        <n x="225"/>
        <n x="569"/>
        <n x="217"/>
      </t>
    </mdx>
    <mdx n="0" f="v">
      <t c="3" si="227">
        <n x="225"/>
        <n x="619"/>
        <n x="217"/>
      </t>
    </mdx>
    <mdx n="0" f="v">
      <t c="3" si="227">
        <n x="225"/>
        <n x="572"/>
        <n x="217"/>
      </t>
    </mdx>
    <mdx n="0" f="v">
      <t c="3" si="227">
        <n x="225"/>
        <n x="580"/>
        <n x="217"/>
      </t>
    </mdx>
    <mdx n="0" f="v">
      <t c="3" si="227">
        <n x="225"/>
        <n x="573"/>
        <n x="217"/>
      </t>
    </mdx>
    <mdx n="0" f="v">
      <t c="3" si="227">
        <n x="225"/>
        <n x="581"/>
        <n x="217"/>
      </t>
    </mdx>
    <mdx n="0" f="v">
      <t c="3" si="227">
        <n x="225"/>
        <n x="583"/>
        <n x="217"/>
      </t>
    </mdx>
    <mdx n="0" f="v">
      <t c="3" si="227">
        <n x="225"/>
        <n x="555"/>
        <n x="217"/>
      </t>
    </mdx>
    <mdx n="0" f="v">
      <t c="3" si="227">
        <n x="225"/>
        <n x="570"/>
        <n x="217"/>
      </t>
    </mdx>
    <mdx n="0" f="v">
      <t c="3" si="227">
        <n x="225"/>
        <n x="574"/>
        <n x="217"/>
      </t>
    </mdx>
    <mdx n="0" f="v">
      <t c="3" si="227">
        <n x="225"/>
        <n x="599"/>
        <n x="217"/>
      </t>
    </mdx>
    <mdx n="0" f="v">
      <t c="3" si="227">
        <n x="225"/>
        <n x="597"/>
        <n x="217"/>
      </t>
    </mdx>
    <mdx n="0" f="v">
      <t c="3" si="227">
        <n x="225"/>
        <n x="610"/>
        <n x="217"/>
      </t>
    </mdx>
    <mdx n="0" f="v">
      <t c="3" si="227">
        <n x="225"/>
        <n x="609"/>
        <n x="217"/>
      </t>
    </mdx>
    <mdx n="0" f="v">
      <t c="3" si="227">
        <n x="225"/>
        <n x="611"/>
        <n x="217"/>
      </t>
    </mdx>
    <mdx n="0" f="v">
      <t c="3" si="227">
        <n x="225"/>
        <n x="601"/>
        <n x="217"/>
      </t>
    </mdx>
    <mdx n="0" f="v">
      <t c="3" si="227">
        <n x="225"/>
        <n x="598"/>
        <n x="217"/>
      </t>
    </mdx>
    <mdx n="0" f="v">
      <t c="3" si="227">
        <n x="225"/>
        <n x="612"/>
        <n x="217"/>
      </t>
    </mdx>
    <mdx n="0" f="v">
      <t c="3" si="227">
        <n x="225"/>
        <n x="585"/>
        <n x="217"/>
      </t>
    </mdx>
    <mdx n="0" f="v">
      <t c="3" si="227">
        <n x="225"/>
        <n x="589"/>
        <n x="217"/>
      </t>
    </mdx>
    <mdx n="0" f="v">
      <t c="3" si="227">
        <n x="225"/>
        <n x="590"/>
        <n x="217"/>
      </t>
    </mdx>
    <mdx n="0" f="v">
      <t c="3" si="227">
        <n x="225"/>
        <n x="591"/>
        <n x="217"/>
      </t>
    </mdx>
    <mdx n="0" f="v">
      <t c="3" si="227">
        <n x="225"/>
        <n x="592"/>
        <n x="217"/>
      </t>
    </mdx>
    <mdx n="0" f="v">
      <t c="3" si="227">
        <n x="225"/>
        <n x="593"/>
        <n x="217"/>
      </t>
    </mdx>
    <mdx n="0" f="v">
      <t c="3" si="227">
        <n x="225"/>
        <n x="594"/>
        <n x="217"/>
      </t>
    </mdx>
    <mdx n="0" f="v">
      <t c="3" si="227">
        <n x="225"/>
        <n x="595"/>
        <n x="217"/>
      </t>
    </mdx>
    <mdx n="0" f="v">
      <t c="3" si="227">
        <n x="225"/>
        <n x="596"/>
        <n x="217"/>
      </t>
    </mdx>
    <mdx n="0" f="v">
      <t c="3" si="227">
        <n x="225"/>
        <n x="588"/>
        <n x="217"/>
      </t>
    </mdx>
    <mdx n="0" f="v">
      <t c="3" si="227">
        <n x="225"/>
        <n x="584"/>
        <n x="217"/>
      </t>
    </mdx>
    <mdx n="0" f="v">
      <t c="3" si="227">
        <n x="225"/>
        <n x="613"/>
        <n x="217"/>
      </t>
    </mdx>
    <mdx n="0" f="v">
      <t c="3" si="227">
        <n x="225"/>
        <n x="608"/>
        <n x="217"/>
      </t>
    </mdx>
    <mdx n="0" f="v">
      <t c="3" si="227">
        <n x="225"/>
        <n x="615"/>
        <n x="217"/>
      </t>
    </mdx>
    <mdx n="0" f="v">
      <t c="3" si="227">
        <n x="225"/>
        <n x="582"/>
        <n x="217"/>
      </t>
    </mdx>
    <mdx n="0" f="v">
      <t c="3" si="227">
        <n x="225"/>
        <n x="586"/>
        <n x="217"/>
      </t>
    </mdx>
    <mdx n="0" f="v">
      <t c="3" si="227">
        <n x="225"/>
        <n x="600"/>
        <n x="217"/>
      </t>
    </mdx>
    <mdx n="0" f="v">
      <t c="3" si="227">
        <n x="225"/>
        <n x="587"/>
        <n x="217"/>
      </t>
    </mdx>
    <mdx n="0" f="v">
      <t c="3" si="227">
        <n x="225"/>
        <n x="602"/>
        <n x="217"/>
      </t>
    </mdx>
    <mdx n="0" f="v">
      <t c="3" si="227">
        <n x="225"/>
        <n x="603"/>
        <n x="217"/>
      </t>
    </mdx>
    <mdx n="0" f="v">
      <t c="3" si="227">
        <n x="225"/>
        <n x="604"/>
        <n x="217"/>
      </t>
    </mdx>
    <mdx n="0" f="v">
      <t c="3" si="227">
        <n x="225"/>
        <n x="605"/>
        <n x="217"/>
      </t>
    </mdx>
    <mdx n="0" f="v">
      <t c="3" si="227">
        <n x="225"/>
        <n x="616"/>
        <n x="217"/>
      </t>
    </mdx>
    <mdx n="0" f="v">
      <t c="3" si="227">
        <n x="225"/>
        <n x="636"/>
        <n x="217"/>
      </t>
    </mdx>
    <mdx n="0" f="v">
      <t c="3" si="227">
        <n x="225"/>
        <n x="614"/>
        <n x="217"/>
      </t>
    </mdx>
    <mdx n="0" f="v">
      <t c="3" si="227">
        <n x="225"/>
        <n x="635"/>
        <n x="217"/>
      </t>
    </mdx>
    <mdx n="0" f="v">
      <t c="3" si="227">
        <n x="225"/>
        <n x="637"/>
        <n x="217"/>
      </t>
    </mdx>
    <mdx n="0" f="v">
      <t c="3" si="227">
        <n x="225"/>
        <n x="617"/>
        <n x="217"/>
      </t>
    </mdx>
    <mdx n="0" f="v">
      <t c="3" si="227">
        <n x="225"/>
        <n x="621"/>
        <n x="217"/>
      </t>
    </mdx>
    <mdx n="0" f="v">
      <t c="3" si="227">
        <n x="225"/>
        <n x="641"/>
        <n x="217"/>
      </t>
    </mdx>
    <mdx n="0" f="v">
      <t c="3" si="227">
        <n x="225"/>
        <n x="642"/>
        <n x="217"/>
      </t>
    </mdx>
    <mdx n="0" f="v">
      <t c="3" si="227">
        <n x="225"/>
        <n x="618"/>
        <n x="217"/>
      </t>
    </mdx>
    <mdx n="0" f="v">
      <t c="3" si="227">
        <n x="225"/>
        <n x="620"/>
        <n x="217"/>
      </t>
    </mdx>
    <mdx n="0" f="v">
      <t c="3" si="227">
        <n x="225"/>
        <n x="628"/>
        <n x="217"/>
      </t>
    </mdx>
    <mdx n="0" f="v">
      <t c="3" si="227">
        <n x="225"/>
        <n x="633"/>
        <n x="217"/>
      </t>
    </mdx>
    <mdx n="0" f="v">
      <t c="3" si="227">
        <n x="225"/>
        <n x="622"/>
        <n x="217"/>
      </t>
    </mdx>
    <mdx n="0" f="v">
      <t c="3" si="227">
        <n x="225"/>
        <n x="623"/>
        <n x="217"/>
      </t>
    </mdx>
    <mdx n="0" f="v">
      <t c="3" si="227">
        <n x="225"/>
        <n x="624"/>
        <n x="217"/>
      </t>
    </mdx>
    <mdx n="0" f="v">
      <t c="3" si="227">
        <n x="225"/>
        <n x="606"/>
        <n x="217"/>
      </t>
    </mdx>
    <mdx n="0" f="v">
      <t c="3" si="227">
        <n x="225"/>
        <n x="625"/>
        <n x="217"/>
      </t>
    </mdx>
    <mdx n="0" f="v">
      <t c="3" si="227">
        <n x="225"/>
        <n x="627"/>
        <n x="217"/>
      </t>
    </mdx>
    <mdx n="0" f="v">
      <t c="3" si="227">
        <n x="225"/>
        <n x="640"/>
        <n x="217"/>
      </t>
    </mdx>
    <mdx n="0" f="v">
      <t c="3" si="227">
        <n x="225"/>
        <n x="630"/>
        <n x="217"/>
      </t>
    </mdx>
    <mdx n="0" f="v">
      <t c="3" si="227">
        <n x="225"/>
        <n x="607"/>
        <n x="217"/>
      </t>
    </mdx>
    <mdx n="0" f="v">
      <t c="3" si="227">
        <n x="225"/>
        <n x="629"/>
        <n x="217"/>
      </t>
    </mdx>
    <mdx n="0" f="v">
      <t c="3" si="227">
        <n x="225"/>
        <n x="626"/>
        <n x="217"/>
      </t>
    </mdx>
    <mdx n="0" f="v">
      <t c="3" si="227">
        <n x="225"/>
        <n x="631"/>
        <n x="217"/>
      </t>
    </mdx>
    <mdx n="0" f="v">
      <t c="3" si="227">
        <n x="225"/>
        <n x="634"/>
        <n x="217"/>
      </t>
    </mdx>
    <mdx n="0" f="v">
      <t c="3" si="227">
        <n x="225"/>
        <n x="638"/>
        <n x="217"/>
      </t>
    </mdx>
    <mdx n="0" f="v">
      <t c="3" si="227">
        <n x="225"/>
        <n x="632"/>
        <n x="217"/>
      </t>
    </mdx>
    <mdx n="0" f="v">
      <t c="3" si="227">
        <n x="225"/>
        <n x="639"/>
        <n x="217"/>
      </t>
    </mdx>
    <mdx n="0" f="v">
      <t c="3" si="227">
        <n x="225"/>
        <n x="643"/>
        <n x="217"/>
      </t>
    </mdx>
    <mdx n="0" f="v">
      <t c="3" si="227">
        <n x="225"/>
        <n x="644"/>
        <n x="217"/>
      </t>
    </mdx>
    <mdx n="0" f="v">
      <t c="3" si="227">
        <n x="225"/>
        <n x="645"/>
        <n x="217"/>
      </t>
    </mdx>
    <mdx n="0" f="v">
      <t c="3" si="227">
        <n x="225"/>
        <n x="646"/>
        <n x="217"/>
      </t>
    </mdx>
    <mdx n="0" f="v">
      <t c="3" si="227">
        <n x="225"/>
        <n x="647"/>
        <n x="217"/>
      </t>
    </mdx>
    <mdx n="0" f="v">
      <t c="3" si="227">
        <n x="225"/>
        <n x="648"/>
        <n x="217"/>
      </t>
    </mdx>
    <mdx n="0" f="v">
      <t c="3" si="227">
        <n x="225"/>
        <n x="649"/>
        <n x="217"/>
      </t>
    </mdx>
    <mdx n="0" f="v">
      <t c="3" si="227">
        <n x="225"/>
        <n x="650"/>
        <n x="217"/>
      </t>
    </mdx>
    <mdx n="0" f="v">
      <t c="3" si="227">
        <n x="225"/>
        <n x="651"/>
        <n x="217"/>
      </t>
    </mdx>
    <mdx n="0" f="v">
      <t c="3" si="227">
        <n x="225"/>
        <n x="652"/>
        <n x="217"/>
      </t>
    </mdx>
    <mdx n="0" f="v">
      <t c="3" si="227">
        <n x="225"/>
        <n x="653"/>
        <n x="217"/>
      </t>
    </mdx>
    <mdx n="0" f="v">
      <t c="3" si="227">
        <n x="225"/>
        <n x="654"/>
        <n x="217"/>
      </t>
    </mdx>
    <mdx n="0" f="v">
      <t c="3" si="227">
        <n x="225"/>
        <n x="655"/>
        <n x="217"/>
      </t>
    </mdx>
    <mdx n="0" f="v">
      <t c="3" si="227">
        <n x="225"/>
        <n x="321"/>
        <n x="198"/>
      </t>
    </mdx>
    <mdx n="0" f="v">
      <t c="3" si="227">
        <n x="225"/>
        <n x="285"/>
        <n x="198"/>
      </t>
    </mdx>
    <mdx n="0" f="v">
      <t c="3" si="227">
        <n x="225"/>
        <n x="290"/>
        <n x="198"/>
      </t>
    </mdx>
    <mdx n="0" f="v">
      <t c="3" si="227">
        <n x="225"/>
        <n x="286"/>
        <n x="198"/>
      </t>
    </mdx>
    <mdx n="0" f="v">
      <t c="3" si="227">
        <n x="225"/>
        <n x="300"/>
        <n x="198"/>
      </t>
    </mdx>
    <mdx n="0" f="v">
      <t c="3" si="227">
        <n x="225"/>
        <n x="296"/>
        <n x="198"/>
      </t>
    </mdx>
    <mdx n="0" f="v">
      <t c="3" si="227">
        <n x="225"/>
        <n x="325"/>
        <n x="198"/>
      </t>
    </mdx>
    <mdx n="0" f="v">
      <t c="3" si="227">
        <n x="225"/>
        <n x="313"/>
        <n x="198"/>
      </t>
    </mdx>
    <mdx n="0" f="v">
      <t c="3" si="227">
        <n x="225"/>
        <n x="335"/>
        <n x="198"/>
      </t>
    </mdx>
    <mdx n="0" f="v">
      <t c="3" si="227">
        <n x="225"/>
        <n x="309"/>
        <n x="198"/>
      </t>
    </mdx>
    <mdx n="0" f="v">
      <t c="3" si="227">
        <n x="225"/>
        <n x="334"/>
        <n x="198"/>
      </t>
    </mdx>
    <mdx n="0" f="v">
      <t c="3" si="227">
        <n x="225"/>
        <n x="343"/>
        <n x="198"/>
      </t>
    </mdx>
    <mdx n="0" f="v">
      <t c="3" si="227">
        <n x="225"/>
        <n x="557"/>
        <n x="198"/>
      </t>
    </mdx>
    <mdx n="0" f="v">
      <t c="3" si="227">
        <n x="225"/>
        <n x="550"/>
        <n x="198"/>
      </t>
    </mdx>
    <mdx n="0" f="v">
      <t c="3" si="227">
        <n x="225"/>
        <n x="549"/>
        <n x="198"/>
      </t>
    </mdx>
    <mdx n="0" f="v">
      <t c="3" si="227">
        <n x="225"/>
        <n x="558"/>
        <n x="198"/>
      </t>
    </mdx>
    <mdx n="0" f="v">
      <t c="3" si="227">
        <n x="225"/>
        <n x="559"/>
        <n x="198"/>
      </t>
    </mdx>
    <mdx n="0" f="v">
      <t c="3" si="227">
        <n x="225"/>
        <n x="561"/>
        <n x="198"/>
      </t>
    </mdx>
    <mdx n="0" f="v">
      <t c="3" si="227">
        <n x="225"/>
        <n x="556"/>
        <n x="198"/>
      </t>
    </mdx>
    <mdx n="0" f="v">
      <t c="3" si="227">
        <n x="225"/>
        <n x="569"/>
        <n x="198"/>
      </t>
    </mdx>
    <mdx n="0" f="v">
      <t c="3" si="227">
        <n x="225"/>
        <n x="282"/>
        <n x="198"/>
      </t>
    </mdx>
    <mdx n="0" f="v">
      <t c="3" si="227">
        <n x="225"/>
        <n x="339"/>
        <n x="198"/>
      </t>
    </mdx>
    <mdx n="0" f="v">
      <t c="3" si="227">
        <n x="225"/>
        <n x="305"/>
        <n x="198"/>
      </t>
    </mdx>
    <mdx n="0" f="v">
      <t c="3" si="227">
        <n x="225"/>
        <n x="303"/>
        <n x="198"/>
      </t>
    </mdx>
    <mdx n="0" f="v">
      <t c="3" si="227">
        <n x="225"/>
        <n x="352"/>
        <n x="198"/>
      </t>
    </mdx>
    <mdx n="0" f="v">
      <t c="3" si="227">
        <n x="225"/>
        <n x="342"/>
        <n x="198"/>
      </t>
    </mdx>
    <mdx n="0" f="v">
      <t c="3" si="227">
        <n x="225"/>
        <n x="332"/>
        <n x="198"/>
      </t>
    </mdx>
    <mdx n="0" f="v">
      <t c="3" si="227">
        <n x="225"/>
        <n x="349"/>
        <n x="198"/>
      </t>
    </mdx>
    <mdx n="0" f="v">
      <t c="3" si="227">
        <n x="225"/>
        <n x="553"/>
        <n x="198"/>
      </t>
    </mdx>
    <mdx n="0" f="v">
      <t c="3" si="227">
        <n x="225"/>
        <n x="330"/>
        <n x="198"/>
      </t>
    </mdx>
    <mdx n="0" f="v">
      <t c="3" si="227">
        <n x="225"/>
        <n x="554"/>
        <n x="198"/>
      </t>
    </mdx>
    <mdx n="0" f="v">
      <t c="3" si="227">
        <n x="225"/>
        <n x="354"/>
        <n x="198"/>
      </t>
    </mdx>
    <mdx n="0" f="v">
      <t c="3" si="227">
        <n x="225"/>
        <n x="575"/>
        <n x="198"/>
      </t>
    </mdx>
    <mdx n="0" f="v">
      <t c="3" si="227">
        <n x="225"/>
        <n x="577"/>
        <n x="198"/>
      </t>
    </mdx>
    <mdx n="0" f="v">
      <t c="3" si="227">
        <n x="225"/>
        <n x="578"/>
        <n x="198"/>
      </t>
    </mdx>
    <mdx n="0" f="v">
      <t c="3" si="227">
        <n x="225"/>
        <n x="579"/>
        <n x="198"/>
      </t>
    </mdx>
    <mdx n="0" f="v">
      <t c="3" si="227">
        <n x="225"/>
        <n x="353"/>
        <n x="198"/>
      </t>
    </mdx>
    <mdx n="0" f="v">
      <t c="3" si="227">
        <n x="225"/>
        <n x="347"/>
        <n x="198"/>
      </t>
    </mdx>
    <mdx n="0" f="v">
      <t c="3" si="227">
        <n x="225"/>
        <n x="590"/>
        <n x="198"/>
      </t>
    </mdx>
    <mdx n="0" f="v">
      <t c="3" si="227">
        <n x="225"/>
        <n x="597"/>
        <n x="198"/>
      </t>
    </mdx>
    <mdx n="0" f="v">
      <t c="3" si="227">
        <n x="225"/>
        <n x="592"/>
        <n x="198"/>
      </t>
    </mdx>
    <mdx n="0" f="v">
      <t c="3" si="227">
        <n x="225"/>
        <n x="340"/>
        <n x="198"/>
      </t>
    </mdx>
    <mdx n="0" f="v">
      <t c="3" si="227">
        <n x="225"/>
        <n x="593"/>
        <n x="198"/>
      </t>
    </mdx>
    <mdx n="0" f="v">
      <t c="3" si="227">
        <n x="225"/>
        <n x="295"/>
        <n x="198"/>
      </t>
    </mdx>
    <mdx n="0" f="v">
      <t c="3" si="227">
        <n x="225"/>
        <n x="563"/>
        <n x="198"/>
      </t>
    </mdx>
    <mdx n="0" f="v">
      <t c="3" si="227">
        <n x="225"/>
        <n x="564"/>
        <n x="198"/>
      </t>
    </mdx>
    <mdx n="0" f="v">
      <t c="3" si="227">
        <n x="225"/>
        <n x="565"/>
        <n x="198"/>
      </t>
    </mdx>
    <mdx n="0" f="v">
      <t c="3" si="227">
        <n x="225"/>
        <n x="566"/>
        <n x="198"/>
      </t>
    </mdx>
    <mdx n="0" f="v">
      <t c="3" si="227">
        <n x="225"/>
        <n x="568"/>
        <n x="198"/>
      </t>
    </mdx>
    <mdx n="0" f="v">
      <t c="3" si="227">
        <n x="225"/>
        <n x="594"/>
        <n x="198"/>
      </t>
    </mdx>
    <mdx n="0" f="v">
      <t c="3" si="227">
        <n x="225"/>
        <n x="589"/>
        <n x="198"/>
      </t>
    </mdx>
    <mdx n="0" f="v">
      <t c="3" si="227">
        <n x="225"/>
        <n x="591"/>
        <n x="198"/>
      </t>
    </mdx>
    <mdx n="0" f="v">
      <t c="3" si="227">
        <n x="225"/>
        <n x="595"/>
        <n x="198"/>
      </t>
    </mdx>
    <mdx n="0" f="v">
      <t c="3" si="227">
        <n x="225"/>
        <n x="596"/>
        <n x="198"/>
      </t>
    </mdx>
    <mdx n="0" f="v">
      <t c="3" si="227">
        <n x="225"/>
        <n x="600"/>
        <n x="198"/>
      </t>
    </mdx>
    <mdx n="0" f="v">
      <t c="3" si="227">
        <n x="225"/>
        <n x="601"/>
        <n x="198"/>
      </t>
    </mdx>
    <mdx n="0" f="v">
      <t c="3" si="227">
        <n x="225"/>
        <n x="652"/>
        <n x="198"/>
      </t>
    </mdx>
    <mdx n="0" f="v">
      <t c="3" si="227">
        <n x="225"/>
        <n x="643"/>
        <n x="198"/>
      </t>
    </mdx>
    <mdx n="0" f="v">
      <t c="3" si="227">
        <n x="225"/>
        <n x="645"/>
        <n x="198"/>
      </t>
    </mdx>
    <mdx n="0" f="v">
      <t c="3" si="227">
        <n x="225"/>
        <n x="571"/>
        <n x="198"/>
      </t>
    </mdx>
    <mdx n="0" f="v">
      <t c="3" si="227">
        <n x="225"/>
        <n x="573"/>
        <n x="198"/>
      </t>
    </mdx>
    <mdx n="0" f="v">
      <t c="3" si="227">
        <n x="225"/>
        <n x="583"/>
        <n x="198"/>
      </t>
    </mdx>
    <mdx n="0" f="v">
      <t c="3" si="227">
        <n x="225"/>
        <n x="555"/>
        <n x="198"/>
      </t>
    </mdx>
    <mdx n="0" f="v">
      <t c="3" si="227">
        <n x="225"/>
        <n x="574"/>
        <n x="198"/>
      </t>
    </mdx>
    <mdx n="0" f="v">
      <t c="3" si="227">
        <n x="225"/>
        <n x="584"/>
        <n x="198"/>
      </t>
    </mdx>
    <mdx n="0" f="v">
      <t c="3" si="227">
        <n x="225"/>
        <n x="586"/>
        <n x="198"/>
      </t>
    </mdx>
    <mdx n="0" f="v">
      <t c="3" si="227">
        <n x="225"/>
        <n x="599"/>
        <n x="198"/>
      </t>
    </mdx>
    <mdx n="0" f="v">
      <t c="3" si="227">
        <n x="225"/>
        <n x="611"/>
        <n x="198"/>
      </t>
    </mdx>
    <mdx n="0" f="v">
      <t c="3" si="227">
        <n x="225"/>
        <n x="612"/>
        <n x="198"/>
      </t>
    </mdx>
    <mdx n="0" f="v">
      <t c="3" si="227">
        <n x="225"/>
        <n x="618"/>
        <n x="198"/>
      </t>
    </mdx>
    <mdx n="0" f="v">
      <t c="3" si="227">
        <n x="225"/>
        <n x="587"/>
        <n x="198"/>
      </t>
    </mdx>
    <mdx n="0" f="v">
      <t c="3" si="227">
        <n x="225"/>
        <n x="602"/>
        <n x="198"/>
      </t>
    </mdx>
    <mdx n="0" f="v">
      <t c="3" si="227">
        <n x="225"/>
        <n x="603"/>
        <n x="198"/>
      </t>
    </mdx>
    <mdx n="0" f="v">
      <t c="3" si="227">
        <n x="225"/>
        <n x="604"/>
        <n x="198"/>
      </t>
    </mdx>
    <mdx n="0" f="v">
      <t c="3" si="227">
        <n x="225"/>
        <n x="606"/>
        <n x="198"/>
      </t>
    </mdx>
    <mdx n="0" f="v">
      <t c="3" si="227">
        <n x="225"/>
        <n x="619"/>
        <n x="198"/>
      </t>
    </mdx>
    <mdx n="0" f="v">
      <t c="3" si="227">
        <n x="225"/>
        <n x="620"/>
        <n x="198"/>
      </t>
    </mdx>
    <mdx n="0" f="v">
      <t c="3" si="227">
        <n x="225"/>
        <n x="621"/>
        <n x="198"/>
      </t>
    </mdx>
    <mdx n="0" f="v">
      <t c="3" si="227">
        <n x="225"/>
        <n x="613"/>
        <n x="198"/>
      </t>
    </mdx>
    <mdx n="0" f="v">
      <t c="3" si="227">
        <n x="225"/>
        <n x="615"/>
        <n x="198"/>
      </t>
    </mdx>
    <mdx n="0" f="v">
      <t c="3" si="227">
        <n x="225"/>
        <n x="616"/>
        <n x="198"/>
      </t>
    </mdx>
    <mdx n="0" f="v">
      <t c="3" si="227">
        <n x="225"/>
        <n x="608"/>
        <n x="198"/>
      </t>
    </mdx>
    <mdx n="0" f="v">
      <t c="3" si="227">
        <n x="225"/>
        <n x="635"/>
        <n x="198"/>
      </t>
    </mdx>
    <mdx n="0" f="v">
      <t c="3" si="227">
        <n x="225"/>
        <n x="636"/>
        <n x="198"/>
      </t>
    </mdx>
    <mdx n="0" f="v">
      <t c="3" si="227">
        <n x="225"/>
        <n x="637"/>
        <n x="198"/>
      </t>
    </mdx>
    <mdx n="0" f="v">
      <t c="3" si="227">
        <n x="225"/>
        <n x="625"/>
        <n x="198"/>
      </t>
    </mdx>
    <mdx n="0" f="v">
      <t c="3" si="227">
        <n x="225"/>
        <n x="653"/>
        <n x="198"/>
      </t>
    </mdx>
    <mdx n="0" f="v">
      <t c="3" si="227">
        <n x="225"/>
        <n x="627"/>
        <n x="198"/>
      </t>
    </mdx>
    <mdx n="0" f="v">
      <t c="3" si="227">
        <n x="225"/>
        <n x="644"/>
        <n x="198"/>
      </t>
    </mdx>
    <mdx n="0" f="v">
      <t c="3" si="227">
        <n x="225"/>
        <n x="650"/>
        <n x="198"/>
      </t>
    </mdx>
    <mdx n="0" f="v">
      <t c="3" si="227">
        <n x="225"/>
        <n x="649"/>
        <n x="198"/>
      </t>
    </mdx>
    <mdx n="0" f="v">
      <t c="3" si="227">
        <n x="225"/>
        <n x="622"/>
        <n x="198"/>
      </t>
    </mdx>
    <mdx n="0" f="v">
      <t c="3" si="227">
        <n x="225"/>
        <n x="624"/>
        <n x="198"/>
      </t>
    </mdx>
    <mdx n="0" f="v">
      <t c="3" si="227">
        <n x="225"/>
        <n x="639"/>
        <n x="198"/>
      </t>
    </mdx>
    <mdx n="0" f="v">
      <t c="3" si="227">
        <n x="225"/>
        <n x="648"/>
        <n x="198"/>
      </t>
    </mdx>
    <mdx n="0" f="v">
      <t c="3" si="227">
        <n x="225"/>
        <n x="651"/>
        <n x="198"/>
      </t>
    </mdx>
    <mdx n="0" f="v">
      <t c="3" si="227">
        <n x="225"/>
        <n x="655"/>
        <n x="198"/>
      </t>
    </mdx>
    <mdx n="0" f="v">
      <t c="3" si="227">
        <n x="225"/>
        <n x="628"/>
        <n x="198"/>
      </t>
    </mdx>
    <mdx n="0" f="v">
      <t c="3" si="227">
        <n x="225"/>
        <n x="633"/>
        <n x="198"/>
      </t>
    </mdx>
    <mdx n="0" f="v">
      <t c="3" si="227">
        <n x="225"/>
        <n x="641"/>
        <n x="198"/>
      </t>
    </mdx>
    <mdx n="0" f="v">
      <t c="3" si="227">
        <n x="225"/>
        <n x="640"/>
        <n x="198"/>
      </t>
    </mdx>
    <mdx n="0" f="v">
      <t c="3" si="227">
        <n x="225"/>
        <n x="630"/>
        <n x="198"/>
      </t>
    </mdx>
    <mdx n="0" f="v">
      <t c="3" si="227">
        <n x="225"/>
        <n x="607"/>
        <n x="198"/>
      </t>
    </mdx>
    <mdx n="0" f="v">
      <t c="3" si="227">
        <n x="225"/>
        <n x="626"/>
        <n x="198"/>
      </t>
    </mdx>
    <mdx n="0" f="v">
      <t c="3" si="227">
        <n x="225"/>
        <n x="638"/>
        <n x="198"/>
      </t>
    </mdx>
    <mdx n="0" f="v">
      <t c="3" si="227">
        <n x="225"/>
        <n x="654"/>
        <n x="198"/>
      </t>
    </mdx>
    <mdx n="0" f="v">
      <t c="3" si="227">
        <n x="225"/>
        <n x="642"/>
        <n x="198"/>
      </t>
    </mdx>
    <mdx n="0" f="v">
      <t c="3" si="227">
        <n x="225"/>
        <n x="285"/>
        <n x="31"/>
      </t>
    </mdx>
    <mdx n="0" f="v">
      <t c="3" si="227">
        <n x="225"/>
        <n x="275"/>
        <n x="31"/>
      </t>
    </mdx>
    <mdx n="0" f="v">
      <t c="3" si="227">
        <n x="225"/>
        <n x="284"/>
        <n x="31"/>
      </t>
    </mdx>
    <mdx n="0" f="v">
      <t c="3" si="227">
        <n x="225"/>
        <n x="290"/>
        <n x="31"/>
      </t>
    </mdx>
    <mdx n="0" f="v">
      <t c="3" si="227">
        <n x="225"/>
        <n x="289"/>
        <n x="31"/>
      </t>
    </mdx>
    <mdx n="0" f="v">
      <t c="3" si="227">
        <n x="225"/>
        <n x="287"/>
        <n x="31"/>
      </t>
    </mdx>
    <mdx n="0" f="v">
      <t c="3" si="227">
        <n x="225"/>
        <n x="286"/>
        <n x="31"/>
      </t>
    </mdx>
    <mdx n="0" f="v">
      <t c="3" si="227">
        <n x="225"/>
        <n x="292"/>
        <n x="31"/>
      </t>
    </mdx>
    <mdx n="0" f="v">
      <t c="3" si="227">
        <n x="225"/>
        <n x="300"/>
        <n x="31"/>
      </t>
    </mdx>
    <mdx n="0" f="v">
      <t c="3" si="227">
        <n x="225"/>
        <n x="296"/>
        <n x="31"/>
      </t>
    </mdx>
    <mdx n="0" f="v">
      <t c="3" si="227">
        <n x="225"/>
        <n x="325"/>
        <n x="31"/>
      </t>
    </mdx>
    <mdx n="0" f="v">
      <t c="3" si="227">
        <n x="225"/>
        <n x="335"/>
        <n x="31"/>
      </t>
    </mdx>
    <mdx n="0" f="v">
      <t c="3" si="227">
        <n x="225"/>
        <n x="334"/>
        <n x="31"/>
      </t>
    </mdx>
    <mdx n="0" f="v">
      <t c="3" si="227">
        <n x="225"/>
        <n x="343"/>
        <n x="31"/>
      </t>
    </mdx>
    <mdx n="0" f="v">
      <t c="3" si="227">
        <n x="225"/>
        <n x="279"/>
        <n x="31"/>
      </t>
    </mdx>
    <mdx n="0" f="v">
      <t c="3" si="227">
        <n x="225"/>
        <n x="333"/>
        <n x="31"/>
      </t>
    </mdx>
    <mdx n="0" f="v">
      <t c="3" si="227">
        <n x="225"/>
        <n x="550"/>
        <n x="31"/>
      </t>
    </mdx>
    <mdx n="0" f="v">
      <t c="3" si="227">
        <n x="225"/>
        <n x="549"/>
        <n x="31"/>
      </t>
    </mdx>
    <mdx n="0" f="v">
      <t c="3" si="227">
        <n x="225"/>
        <n x="558"/>
        <n x="31"/>
      </t>
    </mdx>
    <mdx n="0" f="v">
      <t c="3" si="227">
        <n x="225"/>
        <n x="559"/>
        <n x="31"/>
      </t>
    </mdx>
    <mdx n="0" f="v">
      <t c="3" si="227">
        <n x="225"/>
        <n x="560"/>
        <n x="31"/>
      </t>
    </mdx>
    <mdx n="0" f="v">
      <t c="3" si="227">
        <n x="225"/>
        <n x="561"/>
        <n x="31"/>
      </t>
    </mdx>
    <mdx n="0" f="v">
      <t c="3" si="227">
        <n x="225"/>
        <n x="562"/>
        <n x="31"/>
      </t>
    </mdx>
    <mdx n="0" f="v">
      <t c="3" si="227">
        <n x="225"/>
        <n x="298"/>
        <n x="31"/>
      </t>
    </mdx>
    <mdx n="0" f="v">
      <t c="3" si="227">
        <n x="225"/>
        <n x="341"/>
        <n x="31"/>
      </t>
    </mdx>
    <mdx n="0" f="v">
      <t c="3" si="227">
        <n x="225"/>
        <n x="552"/>
        <n x="31"/>
      </t>
    </mdx>
    <mdx n="0" f="v">
      <t c="3" si="227">
        <n x="225"/>
        <n x="340"/>
        <n x="31"/>
      </t>
    </mdx>
    <mdx n="0" f="v">
      <t c="3" si="227">
        <n x="225"/>
        <n x="610"/>
        <n x="31"/>
      </t>
    </mdx>
    <mdx n="0" f="v">
      <t c="3" si="227">
        <n x="225"/>
        <n x="282"/>
        <n x="31"/>
      </t>
    </mdx>
    <mdx n="0" f="v">
      <t c="3" si="227">
        <n x="225"/>
        <n x="315"/>
        <n x="31"/>
      </t>
    </mdx>
    <mdx n="0" f="v">
      <t c="3" si="227">
        <n x="225"/>
        <n x="339"/>
        <n x="31"/>
      </t>
    </mdx>
    <mdx n="0" f="v">
      <t c="3" si="227">
        <n x="225"/>
        <n x="324"/>
        <n x="31"/>
      </t>
    </mdx>
    <mdx n="0" f="v">
      <t c="3" si="227">
        <n x="225"/>
        <n x="312"/>
        <n x="31"/>
      </t>
    </mdx>
    <mdx n="0" f="v">
      <t c="3" si="227">
        <n x="225"/>
        <n x="308"/>
        <n x="31"/>
      </t>
    </mdx>
    <mdx n="0" f="v">
      <t c="3" si="227">
        <n x="225"/>
        <n x="306"/>
        <n x="31"/>
      </t>
    </mdx>
    <mdx n="0" f="v">
      <t c="3" si="227">
        <n x="225"/>
        <n x="323"/>
        <n x="31"/>
      </t>
    </mdx>
    <mdx n="0" f="v">
      <t c="3" si="227">
        <n x="225"/>
        <n x="291"/>
        <n x="31"/>
      </t>
    </mdx>
    <mdx n="0" f="v">
      <t c="3" si="227">
        <n x="225"/>
        <n x="303"/>
        <n x="31"/>
      </t>
    </mdx>
    <mdx n="0" f="v">
      <t c="3" si="227">
        <n x="225"/>
        <n x="352"/>
        <n x="31"/>
      </t>
    </mdx>
    <mdx n="0" f="v">
      <t c="3" si="227">
        <n x="225"/>
        <n x="302"/>
        <n x="31"/>
      </t>
    </mdx>
    <mdx n="0" f="v">
      <t c="3" si="227">
        <n x="225"/>
        <n x="342"/>
        <n x="31"/>
      </t>
    </mdx>
    <mdx n="0" f="v">
      <t c="3" si="227">
        <n x="225"/>
        <n x="332"/>
        <n x="31"/>
      </t>
    </mdx>
    <mdx n="0" f="v">
      <t c="3" si="227">
        <n x="225"/>
        <n x="331"/>
        <n x="31"/>
      </t>
    </mdx>
    <mdx n="0" f="v">
      <t c="3" si="227">
        <n x="225"/>
        <n x="349"/>
        <n x="31"/>
      </t>
    </mdx>
    <mdx n="0" f="v">
      <t c="3" si="227">
        <n x="225"/>
        <n x="553"/>
        <n x="31"/>
      </t>
    </mdx>
    <mdx n="0" f="v">
      <t c="3" si="227">
        <n x="225"/>
        <n x="330"/>
        <n x="31"/>
      </t>
    </mdx>
    <mdx n="0" f="v">
      <t c="3" si="227">
        <n x="225"/>
        <n x="351"/>
        <n x="31"/>
      </t>
    </mdx>
    <mdx n="0" f="v">
      <t c="3" si="227">
        <n x="225"/>
        <n x="554"/>
        <n x="31"/>
      </t>
    </mdx>
    <mdx n="0" f="v">
      <t c="3" si="227">
        <n x="225"/>
        <n x="593"/>
        <n x="31"/>
      </t>
    </mdx>
    <mdx n="0" f="v">
      <t c="3" si="227">
        <n x="225"/>
        <n x="354"/>
        <n x="31"/>
      </t>
    </mdx>
    <mdx n="0" f="v">
      <t c="3" si="227">
        <n x="225"/>
        <n x="575"/>
        <n x="31"/>
      </t>
    </mdx>
    <mdx n="0" f="v">
      <t c="3" si="227">
        <n x="225"/>
        <n x="576"/>
        <n x="31"/>
      </t>
    </mdx>
    <mdx n="0" f="v">
      <t c="3" si="227">
        <n x="225"/>
        <n x="577"/>
        <n x="31"/>
      </t>
    </mdx>
    <mdx n="0" f="v">
      <t c="3" si="227">
        <n x="225"/>
        <n x="578"/>
        <n x="31"/>
      </t>
    </mdx>
    <mdx n="0" f="v">
      <t c="3" si="227">
        <n x="225"/>
        <n x="579"/>
        <n x="31"/>
      </t>
    </mdx>
    <mdx n="0" f="v">
      <t c="3" si="227">
        <n x="225"/>
        <n x="353"/>
        <n x="31"/>
      </t>
    </mdx>
    <mdx n="0" f="v">
      <t c="3" si="227">
        <n x="225"/>
        <n x="347"/>
        <n x="31"/>
      </t>
    </mdx>
    <mdx n="0" f="v">
      <t c="3" si="227">
        <n x="225"/>
        <n x="594"/>
        <n x="31"/>
      </t>
    </mdx>
    <mdx n="0" f="v">
      <t c="3" si="227">
        <n x="225"/>
        <n x="590"/>
        <n x="31"/>
      </t>
    </mdx>
    <mdx n="0" f="v">
      <t c="3" si="227">
        <n x="225"/>
        <n x="595"/>
        <n x="31"/>
      </t>
    </mdx>
    <mdx n="0" f="v">
      <t c="3" si="227">
        <n x="225"/>
        <n x="596"/>
        <n x="31"/>
      </t>
    </mdx>
    <mdx n="0" f="v">
      <t c="3" si="227">
        <n x="225"/>
        <n x="569"/>
        <n x="31"/>
      </t>
    </mdx>
    <mdx n="0" f="v">
      <t c="3" si="227">
        <n x="225"/>
        <n x="295"/>
        <n x="31"/>
      </t>
    </mdx>
    <mdx n="0" f="v">
      <t c="3" si="227">
        <n x="225"/>
        <n x="563"/>
        <n x="31"/>
      </t>
    </mdx>
    <mdx n="0" f="v">
      <t c="3" si="227">
        <n x="225"/>
        <n x="564"/>
        <n x="31"/>
      </t>
    </mdx>
    <mdx n="0" f="v">
      <t c="3" si="227">
        <n x="225"/>
        <n x="565"/>
        <n x="31"/>
      </t>
    </mdx>
    <mdx n="0" f="v">
      <t c="3" si="227">
        <n x="225"/>
        <n x="566"/>
        <n x="31"/>
      </t>
    </mdx>
    <mdx n="0" f="v">
      <t c="3" si="227">
        <n x="225"/>
        <n x="567"/>
        <n x="31"/>
      </t>
    </mdx>
    <mdx n="0" f="v">
      <t c="3" si="227">
        <n x="225"/>
        <n x="568"/>
        <n x="31"/>
      </t>
    </mdx>
    <mdx n="0" f="v">
      <t c="3" si="227">
        <n x="225"/>
        <n x="589"/>
        <n x="31"/>
      </t>
    </mdx>
    <mdx n="0" f="v">
      <t c="3" si="227">
        <n x="225"/>
        <n x="591"/>
        <n x="31"/>
      </t>
    </mdx>
    <mdx n="0" f="v">
      <t c="3" si="227">
        <n x="225"/>
        <n x="609"/>
        <n x="31"/>
      </t>
    </mdx>
    <mdx n="0" f="v">
      <t c="3" si="227">
        <n x="225"/>
        <n x="592"/>
        <n x="31"/>
      </t>
    </mdx>
    <mdx n="0" f="v">
      <t c="3" si="227">
        <n x="225"/>
        <n x="597"/>
        <n x="31"/>
      </t>
    </mdx>
    <mdx n="0" f="v">
      <t c="3" si="227">
        <n x="225"/>
        <n x="598"/>
        <n x="31"/>
      </t>
    </mdx>
    <mdx n="0" f="v">
      <t c="3" si="227">
        <n x="225"/>
        <n x="600"/>
        <n x="31"/>
      </t>
    </mdx>
    <mdx n="0" f="v">
      <t c="3" si="227">
        <n x="225"/>
        <n x="599"/>
        <n x="31"/>
      </t>
    </mdx>
    <mdx n="0" f="v">
      <t c="3" si="227">
        <n x="225"/>
        <n x="601"/>
        <n x="31"/>
      </t>
    </mdx>
    <mdx n="0" f="v">
      <t c="3" si="227">
        <n x="225"/>
        <n x="582"/>
        <n x="31"/>
      </t>
    </mdx>
    <mdx n="0" f="v">
      <t c="3" si="227">
        <n x="225"/>
        <n x="571"/>
        <n x="31"/>
      </t>
    </mdx>
    <mdx n="0" f="v">
      <t c="3" si="227">
        <n x="225"/>
        <n x="572"/>
        <n x="31"/>
      </t>
    </mdx>
    <mdx n="0" f="v">
      <t c="3" si="227">
        <n x="225"/>
        <n x="580"/>
        <n x="31"/>
      </t>
    </mdx>
    <mdx n="0" f="v">
      <t c="3" si="227">
        <n x="225"/>
        <n x="573"/>
        <n x="31"/>
      </t>
    </mdx>
    <mdx n="0" f="v">
      <t c="3" si="227">
        <n x="225"/>
        <n x="581"/>
        <n x="31"/>
      </t>
    </mdx>
    <mdx n="0" f="v">
      <t c="3" si="227">
        <n x="225"/>
        <n x="583"/>
        <n x="31"/>
      </t>
    </mdx>
    <mdx n="0" f="v">
      <t c="3" si="227">
        <n x="225"/>
        <n x="555"/>
        <n x="31"/>
      </t>
    </mdx>
    <mdx n="0" f="v">
      <t c="3" si="227">
        <n x="225"/>
        <n x="570"/>
        <n x="31"/>
      </t>
    </mdx>
    <mdx n="0" f="v">
      <t c="3" si="227">
        <n x="225"/>
        <n x="574"/>
        <n x="31"/>
      </t>
    </mdx>
    <mdx n="0" f="v">
      <t c="3" si="227">
        <n x="225"/>
        <n x="584"/>
        <n x="31"/>
      </t>
    </mdx>
    <mdx n="0" f="v">
      <t c="3" si="227">
        <n x="225"/>
        <n x="585"/>
        <n x="31"/>
      </t>
    </mdx>
    <mdx n="0" f="v">
      <t c="3" si="227">
        <n x="225"/>
        <n x="586"/>
        <n x="31"/>
      </t>
    </mdx>
    <mdx n="0" f="v">
      <t c="3" si="227">
        <n x="225"/>
        <n x="588"/>
        <n x="31"/>
      </t>
    </mdx>
    <mdx n="0" f="v">
      <t c="3" si="227">
        <n x="225"/>
        <n x="611"/>
        <n x="31"/>
      </t>
    </mdx>
    <mdx n="0" f="v">
      <t c="3" si="227">
        <n x="225"/>
        <n x="612"/>
        <n x="31"/>
      </t>
    </mdx>
    <mdx n="0" f="v">
      <t c="3" si="227">
        <n x="225"/>
        <n x="620"/>
        <n x="31"/>
      </t>
    </mdx>
    <mdx n="0" f="v">
      <t c="3" si="227">
        <n x="225"/>
        <n x="587"/>
        <n x="31"/>
      </t>
    </mdx>
    <mdx n="0" f="v">
      <t c="3" si="227">
        <n x="225"/>
        <n x="602"/>
        <n x="31"/>
      </t>
    </mdx>
    <mdx n="0" f="v">
      <t c="3" si="227">
        <n x="225"/>
        <n x="603"/>
        <n x="31"/>
      </t>
    </mdx>
    <mdx n="0" f="v">
      <t c="3" si="227">
        <n x="225"/>
        <n x="604"/>
        <n x="31"/>
      </t>
    </mdx>
    <mdx n="0" f="v">
      <t c="3" si="227">
        <n x="225"/>
        <n x="605"/>
        <n x="31"/>
      </t>
    </mdx>
    <mdx n="0" f="v">
      <t c="3" si="227">
        <n x="225"/>
        <n x="617"/>
        <n x="31"/>
      </t>
    </mdx>
    <mdx n="0" f="v">
      <t c="3" si="227">
        <n x="225"/>
        <n x="643"/>
        <n x="31"/>
      </t>
    </mdx>
    <mdx n="0" f="v">
      <t c="3" si="227">
        <n x="225"/>
        <n x="618"/>
        <n x="31"/>
      </t>
    </mdx>
    <mdx n="0" f="v">
      <t c="3" si="227">
        <n x="225"/>
        <n x="619"/>
        <n x="31"/>
      </t>
    </mdx>
    <mdx n="0" f="v">
      <t c="3" si="227">
        <n x="225"/>
        <n x="621"/>
        <n x="31"/>
      </t>
    </mdx>
    <mdx n="0" f="v">
      <t c="3" si="227">
        <n x="225"/>
        <n x="613"/>
        <n x="31"/>
      </t>
    </mdx>
    <mdx n="0" f="v">
      <t c="3" si="227">
        <n x="225"/>
        <n x="615"/>
        <n x="31"/>
      </t>
    </mdx>
    <mdx n="0" f="v">
      <t c="3" si="227">
        <n x="225"/>
        <n x="616"/>
        <n x="31"/>
      </t>
    </mdx>
    <mdx n="0" f="v">
      <t c="3" si="227">
        <n x="225"/>
        <n x="608"/>
        <n x="31"/>
      </t>
    </mdx>
    <mdx n="0" f="v">
      <t c="3" si="227">
        <n x="225"/>
        <n x="614"/>
        <n x="31"/>
      </t>
    </mdx>
    <mdx n="0" f="v">
      <t c="3" si="227">
        <n x="225"/>
        <n x="635"/>
        <n x="31"/>
      </t>
    </mdx>
    <mdx n="0" f="v">
      <t c="3" si="227">
        <n x="225"/>
        <n x="636"/>
        <n x="31"/>
      </t>
    </mdx>
    <mdx n="0" f="v">
      <t c="3" si="227">
        <n x="225"/>
        <n x="637"/>
        <n x="31"/>
      </t>
    </mdx>
    <mdx n="0" f="v">
      <t c="3" si="227">
        <n x="225"/>
        <n x="639"/>
        <n x="31"/>
      </t>
    </mdx>
    <mdx n="0" f="v">
      <t c="3" si="227">
        <n x="225"/>
        <n x="646"/>
        <n x="31"/>
      </t>
    </mdx>
    <mdx n="0" f="v">
      <t c="3" si="227">
        <n x="225"/>
        <n x="644"/>
        <n x="31"/>
      </t>
    </mdx>
    <mdx n="0" f="v">
      <t c="3" si="227">
        <n x="225"/>
        <n x="650"/>
        <n x="31"/>
      </t>
    </mdx>
    <mdx n="0" f="v">
      <t c="3" si="227">
        <n x="225"/>
        <n x="648"/>
        <n x="31"/>
      </t>
    </mdx>
    <mdx n="0" f="v">
      <t c="3" si="227">
        <n x="225"/>
        <n x="649"/>
        <n x="31"/>
      </t>
    </mdx>
    <mdx n="0" f="v">
      <t c="3" si="227">
        <n x="225"/>
        <n x="651"/>
        <n x="31"/>
      </t>
    </mdx>
    <mdx n="0" f="v">
      <t c="3" si="227">
        <n x="225"/>
        <n x="606"/>
        <n x="31"/>
      </t>
    </mdx>
    <mdx n="0" f="v">
      <t c="3" si="227">
        <n x="225"/>
        <n x="645"/>
        <n x="31"/>
      </t>
    </mdx>
    <mdx n="0" f="v">
      <t c="3" si="227">
        <n x="225"/>
        <n x="652"/>
        <n x="31"/>
      </t>
    </mdx>
    <mdx n="0" f="v">
      <t c="3" si="227">
        <n x="225"/>
        <n x="622"/>
        <n x="31"/>
      </t>
    </mdx>
    <mdx n="0" f="v">
      <t c="3" si="227">
        <n x="225"/>
        <n x="623"/>
        <n x="31"/>
      </t>
    </mdx>
    <mdx n="0" f="v">
      <t c="3" si="227">
        <n x="225"/>
        <n x="624"/>
        <n x="31"/>
      </t>
    </mdx>
    <mdx n="0" f="v">
      <t c="3" si="227">
        <n x="225"/>
        <n x="625"/>
        <n x="31"/>
      </t>
    </mdx>
    <mdx n="0" f="v">
      <t c="3" si="227">
        <n x="225"/>
        <n x="653"/>
        <n x="31"/>
      </t>
    </mdx>
    <mdx n="0" f="v">
      <t c="3" si="227">
        <n x="225"/>
        <n x="627"/>
        <n x="31"/>
      </t>
    </mdx>
    <mdx n="0" f="v">
      <t c="3" si="227">
        <n x="225"/>
        <n x="647"/>
        <n x="31"/>
      </t>
    </mdx>
    <mdx n="0" f="v">
      <t c="3" si="227">
        <n x="225"/>
        <n x="632"/>
        <n x="31"/>
      </t>
    </mdx>
    <mdx n="0" f="v">
      <t c="3" si="227">
        <n x="225"/>
        <n x="655"/>
        <n x="31"/>
      </t>
    </mdx>
    <mdx n="0" f="v">
      <t c="3" si="227">
        <n x="225"/>
        <n x="628"/>
        <n x="31"/>
      </t>
    </mdx>
    <mdx n="0" f="v">
      <t c="3" si="227">
        <n x="225"/>
        <n x="633"/>
        <n x="31"/>
      </t>
    </mdx>
    <mdx n="0" f="v">
      <t c="3" si="227">
        <n x="225"/>
        <n x="641"/>
        <n x="31"/>
      </t>
    </mdx>
    <mdx n="0" f="v">
      <t c="3" si="227">
        <n x="225"/>
        <n x="640"/>
        <n x="31"/>
      </t>
    </mdx>
    <mdx n="0" f="v">
      <t c="3" si="227">
        <n x="225"/>
        <n x="630"/>
        <n x="31"/>
      </t>
    </mdx>
    <mdx n="0" f="v">
      <t c="3" si="227">
        <n x="225"/>
        <n x="607"/>
        <n x="31"/>
      </t>
    </mdx>
    <mdx n="0" f="v">
      <t c="3" si="227">
        <n x="225"/>
        <n x="629"/>
        <n x="31"/>
      </t>
    </mdx>
    <mdx n="0" f="v">
      <t c="3" si="227">
        <n x="225"/>
        <n x="626"/>
        <n x="31"/>
      </t>
    </mdx>
    <mdx n="0" f="v">
      <t c="3" si="227">
        <n x="225"/>
        <n x="631"/>
        <n x="31"/>
      </t>
    </mdx>
    <mdx n="0" f="v">
      <t c="3" si="227">
        <n x="225"/>
        <n x="634"/>
        <n x="31"/>
      </t>
    </mdx>
    <mdx n="0" f="v">
      <t c="3" si="227">
        <n x="225"/>
        <n x="638"/>
        <n x="31"/>
      </t>
    </mdx>
    <mdx n="0" f="v">
      <t c="3" si="227">
        <n x="225"/>
        <n x="654"/>
        <n x="31"/>
      </t>
    </mdx>
    <mdx n="0" f="v">
      <t c="3" si="227">
        <n x="225"/>
        <n x="642"/>
        <n x="31"/>
      </t>
    </mdx>
    <mdx n="0" f="v">
      <t c="3" si="227">
        <n x="225"/>
        <n x="321"/>
        <n x="26"/>
      </t>
    </mdx>
    <mdx n="0" f="v">
      <t c="3" si="227">
        <n x="225"/>
        <n x="344"/>
        <n x="26"/>
      </t>
    </mdx>
    <mdx n="0" f="v">
      <t c="3" si="227">
        <n x="225"/>
        <n x="592"/>
        <n x="26"/>
      </t>
    </mdx>
    <mdx n="0" f="v">
      <t c="3" si="227">
        <n x="225"/>
        <n x="285"/>
        <n x="26"/>
      </t>
    </mdx>
    <mdx n="0" f="v">
      <t c="3" si="227">
        <n x="225"/>
        <n x="275"/>
        <n x="26"/>
      </t>
    </mdx>
    <mdx n="0" f="v">
      <t c="3" si="227">
        <n x="225"/>
        <n x="284"/>
        <n x="26"/>
      </t>
    </mdx>
    <mdx n="0" f="v">
      <t c="3" si="227">
        <n x="225"/>
        <n x="290"/>
        <n x="26"/>
      </t>
    </mdx>
    <mdx n="0" f="v">
      <t c="3" si="227">
        <n x="225"/>
        <n x="287"/>
        <n x="26"/>
      </t>
    </mdx>
    <mdx n="0" f="v">
      <t c="3" si="227">
        <n x="225"/>
        <n x="286"/>
        <n x="26"/>
      </t>
    </mdx>
    <mdx n="0" f="v">
      <t c="3" si="227">
        <n x="225"/>
        <n x="292"/>
        <n x="26"/>
      </t>
    </mdx>
    <mdx n="0" f="v">
      <t c="3" si="227">
        <n x="225"/>
        <n x="341"/>
        <n x="26"/>
      </t>
    </mdx>
    <mdx n="0" f="v">
      <t c="3" si="227">
        <n x="225"/>
        <n x="325"/>
        <n x="26"/>
      </t>
    </mdx>
    <mdx n="0" f="v">
      <t c="3" si="227">
        <n x="225"/>
        <n x="335"/>
        <n x="26"/>
      </t>
    </mdx>
    <mdx n="0" f="v">
      <t c="3" si="227">
        <n x="225"/>
        <n x="334"/>
        <n x="26"/>
      </t>
    </mdx>
    <mdx n="0" f="v">
      <t c="3" si="227">
        <n x="225"/>
        <n x="343"/>
        <n x="26"/>
      </t>
    </mdx>
    <mdx n="0" f="v">
      <t c="3" si="227">
        <n x="225"/>
        <n x="557"/>
        <n x="26"/>
      </t>
    </mdx>
    <mdx n="0" f="v">
      <t c="3" si="227">
        <n x="225"/>
        <n x="551"/>
        <n x="26"/>
      </t>
    </mdx>
    <mdx n="0" f="v">
      <t c="3" si="227">
        <n x="225"/>
        <n x="333"/>
        <n x="26"/>
      </t>
    </mdx>
    <mdx n="0" f="v">
      <t c="3" si="227">
        <n x="225"/>
        <n x="550"/>
        <n x="26"/>
      </t>
    </mdx>
    <mdx n="0" f="v">
      <t c="3" si="227">
        <n x="225"/>
        <n x="549"/>
        <n x="26"/>
      </t>
    </mdx>
    <mdx n="0" f="v">
      <t c="3" si="227">
        <n x="225"/>
        <n x="558"/>
        <n x="26"/>
      </t>
    </mdx>
    <mdx n="0" f="v">
      <t c="3" si="227">
        <n x="225"/>
        <n x="559"/>
        <n x="26"/>
      </t>
    </mdx>
    <mdx n="0" f="v">
      <t c="3" si="227">
        <n x="225"/>
        <n x="560"/>
        <n x="26"/>
      </t>
    </mdx>
    <mdx n="0" f="v">
      <t c="3" si="227">
        <n x="225"/>
        <n x="561"/>
        <n x="26"/>
      </t>
    </mdx>
    <mdx n="0" f="v">
      <t c="3" si="227">
        <n x="225"/>
        <n x="562"/>
        <n x="26"/>
      </t>
    </mdx>
    <mdx n="0" f="v">
      <t c="3" si="227">
        <n x="225"/>
        <n x="300"/>
        <n x="26"/>
      </t>
    </mdx>
    <mdx n="0" f="v">
      <t c="3" si="227">
        <n x="225"/>
        <n x="296"/>
        <n x="26"/>
      </t>
    </mdx>
    <mdx n="0" f="v">
      <t c="3" si="227">
        <n x="225"/>
        <n x="556"/>
        <n x="26"/>
      </t>
    </mdx>
    <mdx n="0" f="v">
      <t c="3" si="227">
        <n x="225"/>
        <n x="298"/>
        <n x="26"/>
      </t>
    </mdx>
    <mdx n="0" f="v">
      <t c="3" si="227">
        <n x="225"/>
        <n x="282"/>
        <n x="26"/>
      </t>
    </mdx>
    <mdx n="0" f="v">
      <t c="3" si="227">
        <n x="225"/>
        <n x="315"/>
        <n x="26"/>
      </t>
    </mdx>
    <mdx n="0" f="v">
      <t c="3" si="227">
        <n x="225"/>
        <n x="339"/>
        <n x="26"/>
      </t>
    </mdx>
    <mdx n="0" f="v">
      <t c="3" si="227">
        <n x="225"/>
        <n x="324"/>
        <n x="26"/>
      </t>
    </mdx>
    <mdx n="0" f="v">
      <t c="3" si="227">
        <n x="225"/>
        <n x="312"/>
        <n x="26"/>
      </t>
    </mdx>
    <mdx n="0" f="v">
      <t c="3" si="227">
        <n x="225"/>
        <n x="308"/>
        <n x="26"/>
      </t>
    </mdx>
    <mdx n="0" f="v">
      <t c="3" si="227">
        <n x="225"/>
        <n x="306"/>
        <n x="26"/>
      </t>
    </mdx>
    <mdx n="0" f="v">
      <t c="3" si="227">
        <n x="225"/>
        <n x="305"/>
        <n x="26"/>
      </t>
    </mdx>
    <mdx n="0" f="v">
      <t c="3" si="227">
        <n x="225"/>
        <n x="323"/>
        <n x="26"/>
      </t>
    </mdx>
    <mdx n="0" f="v">
      <t c="3" si="227">
        <n x="225"/>
        <n x="303"/>
        <n x="26"/>
      </t>
    </mdx>
    <mdx n="0" f="v">
      <t c="3" si="227">
        <n x="225"/>
        <n x="352"/>
        <n x="26"/>
      </t>
    </mdx>
    <mdx n="0" f="v">
      <t c="3" si="227">
        <n x="225"/>
        <n x="302"/>
        <n x="26"/>
      </t>
    </mdx>
    <mdx n="0" f="v">
      <t c="3" si="227">
        <n x="225"/>
        <n x="342"/>
        <n x="26"/>
      </t>
    </mdx>
    <mdx n="0" f="v">
      <t c="3" si="227">
        <n x="225"/>
        <n x="332"/>
        <n x="26"/>
      </t>
    </mdx>
    <mdx n="0" f="v">
      <t c="3" si="227">
        <n x="225"/>
        <n x="331"/>
        <n x="26"/>
      </t>
    </mdx>
    <mdx n="0" f="v">
      <t c="3" si="227">
        <n x="225"/>
        <n x="349"/>
        <n x="26"/>
      </t>
    </mdx>
    <mdx n="0" f="v">
      <t c="3" si="227">
        <n x="225"/>
        <n x="553"/>
        <n x="26"/>
      </t>
    </mdx>
    <mdx n="0" f="v">
      <t c="3" si="227">
        <n x="225"/>
        <n x="330"/>
        <n x="26"/>
      </t>
    </mdx>
    <mdx n="0" f="v">
      <t c="3" si="227">
        <n x="225"/>
        <n x="351"/>
        <n x="26"/>
      </t>
    </mdx>
    <mdx n="0" f="v">
      <t c="3" si="227">
        <n x="225"/>
        <n x="554"/>
        <n x="26"/>
      </t>
    </mdx>
    <mdx n="0" f="v">
      <t c="3" si="227">
        <n x="225"/>
        <n x="552"/>
        <n x="26"/>
      </t>
    </mdx>
    <mdx n="0" f="v">
      <t c="3" si="227">
        <n x="225"/>
        <n x="354"/>
        <n x="26"/>
      </t>
    </mdx>
    <mdx n="0" f="v">
      <t c="3" si="227">
        <n x="225"/>
        <n x="575"/>
        <n x="26"/>
      </t>
    </mdx>
    <mdx n="0" f="v">
      <t c="3" si="227">
        <n x="225"/>
        <n x="576"/>
        <n x="26"/>
      </t>
    </mdx>
    <mdx n="0" f="v">
      <t c="3" si="227">
        <n x="225"/>
        <n x="577"/>
        <n x="26"/>
      </t>
    </mdx>
    <mdx n="0" f="v">
      <t c="3" si="227">
        <n x="225"/>
        <n x="578"/>
        <n x="26"/>
      </t>
    </mdx>
    <mdx n="0" f="v">
      <t c="3" si="227">
        <n x="225"/>
        <n x="579"/>
        <n x="26"/>
      </t>
    </mdx>
    <mdx n="0" f="v">
      <t c="3" si="227">
        <n x="225"/>
        <n x="353"/>
        <n x="26"/>
      </t>
    </mdx>
    <mdx n="0" f="v">
      <t c="3" si="227">
        <n x="225"/>
        <n x="347"/>
        <n x="26"/>
      </t>
    </mdx>
    <mdx n="0" f="v">
      <t c="3" si="227">
        <n x="225"/>
        <n x="569"/>
        <n x="26"/>
      </t>
    </mdx>
    <mdx n="0" f="v">
      <t c="3" si="227">
        <n x="225"/>
        <n x="589"/>
        <n x="26"/>
      </t>
    </mdx>
    <mdx n="0" f="v">
      <t c="3" si="227">
        <n x="225"/>
        <n x="591"/>
        <n x="26"/>
      </t>
    </mdx>
    <mdx n="0" f="v">
      <t c="3" si="227">
        <n x="225"/>
        <n x="593"/>
        <n x="26"/>
      </t>
    </mdx>
    <mdx n="0" f="v">
      <t c="3" si="227">
        <n x="225"/>
        <n x="594"/>
        <n x="26"/>
      </t>
    </mdx>
    <mdx n="0" f="v">
      <t c="3" si="227">
        <n x="225"/>
        <n x="295"/>
        <n x="26"/>
      </t>
    </mdx>
    <mdx n="0" f="v">
      <t c="3" si="227">
        <n x="225"/>
        <n x="563"/>
        <n x="26"/>
      </t>
    </mdx>
    <mdx n="0" f="v">
      <t c="3" si="227">
        <n x="225"/>
        <n x="564"/>
        <n x="26"/>
      </t>
    </mdx>
    <mdx n="0" f="v">
      <t c="3" si="227">
        <n x="225"/>
        <n x="565"/>
        <n x="26"/>
      </t>
    </mdx>
    <mdx n="0" f="v">
      <t c="3" si="227">
        <n x="225"/>
        <n x="566"/>
        <n x="26"/>
      </t>
    </mdx>
    <mdx n="0" f="v">
      <t c="3" si="227">
        <n x="225"/>
        <n x="567"/>
        <n x="26"/>
      </t>
    </mdx>
    <mdx n="0" f="v">
      <t c="3" si="227">
        <n x="225"/>
        <n x="568"/>
        <n x="26"/>
      </t>
    </mdx>
    <mdx n="0" f="v">
      <t c="3" si="227">
        <n x="225"/>
        <n x="340"/>
        <n x="26"/>
      </t>
    </mdx>
    <mdx n="0" f="v">
      <t c="3" si="227">
        <n x="225"/>
        <n x="595"/>
        <n x="26"/>
      </t>
    </mdx>
    <mdx n="0" f="v">
      <t c="3" si="227">
        <n x="225"/>
        <n x="590"/>
        <n x="26"/>
      </t>
    </mdx>
    <mdx n="0" f="v">
      <t c="3" si="227">
        <n x="225"/>
        <n x="596"/>
        <n x="26"/>
      </t>
    </mdx>
    <mdx n="0" f="v">
      <t c="3" si="227">
        <n x="225"/>
        <n x="585"/>
        <n x="26"/>
      </t>
    </mdx>
    <mdx n="0" f="v">
      <t c="3" si="227">
        <n x="225"/>
        <n x="597"/>
        <n x="26"/>
      </t>
    </mdx>
    <mdx n="0" f="v">
      <t c="3" si="227">
        <n x="225"/>
        <n x="588"/>
        <n x="26"/>
      </t>
    </mdx>
    <mdx n="0" f="v">
      <t c="3" si="227">
        <n x="225"/>
        <n x="600"/>
        <n x="26"/>
      </t>
    </mdx>
    <mdx n="0" f="v">
      <t c="3" si="227">
        <n x="225"/>
        <n x="571"/>
        <n x="26"/>
      </t>
    </mdx>
    <mdx n="0" f="v">
      <t c="3" si="227">
        <n x="225"/>
        <n x="572"/>
        <n x="26"/>
      </t>
    </mdx>
    <mdx n="0" f="v">
      <t c="3" si="227">
        <n x="225"/>
        <n x="580"/>
        <n x="26"/>
      </t>
    </mdx>
    <mdx n="0" f="v">
      <t c="3" si="227">
        <n x="225"/>
        <n x="573"/>
        <n x="26"/>
      </t>
    </mdx>
    <mdx n="0" f="v">
      <t c="3" si="227">
        <n x="225"/>
        <n x="581"/>
        <n x="26"/>
      </t>
    </mdx>
    <mdx n="0" f="v">
      <t c="3" si="227">
        <n x="225"/>
        <n x="583"/>
        <n x="26"/>
      </t>
    </mdx>
    <mdx n="0" f="v">
      <t c="3" si="227">
        <n x="225"/>
        <n x="555"/>
        <n x="26"/>
      </t>
    </mdx>
    <mdx n="0" f="v">
      <t c="3" si="227">
        <n x="225"/>
        <n x="570"/>
        <n x="26"/>
      </t>
    </mdx>
    <mdx n="0" f="v">
      <t c="3" si="227">
        <n x="225"/>
        <n x="574"/>
        <n x="26"/>
      </t>
    </mdx>
    <mdx n="0" f="v">
      <t c="3" si="227">
        <n x="225"/>
        <n x="601"/>
        <n x="26"/>
      </t>
    </mdx>
    <mdx n="0" f="v">
      <t c="3" si="227">
        <n x="225"/>
        <n x="609"/>
        <n x="26"/>
      </t>
    </mdx>
    <mdx n="0" f="v">
      <t c="3" si="227">
        <n x="225"/>
        <n x="582"/>
        <n x="26"/>
      </t>
    </mdx>
    <mdx n="0" f="v">
      <t c="3" si="227">
        <n x="225"/>
        <n x="584"/>
        <n x="26"/>
      </t>
    </mdx>
    <mdx n="0" f="v">
      <t c="3" si="227">
        <n x="225"/>
        <n x="610"/>
        <n x="26"/>
      </t>
    </mdx>
    <mdx n="0" f="v">
      <t c="3" si="227">
        <n x="225"/>
        <n x="599"/>
        <n x="26"/>
      </t>
    </mdx>
    <mdx n="0" f="v">
      <t c="3" si="227">
        <n x="225"/>
        <n x="586"/>
        <n x="26"/>
      </t>
    </mdx>
    <mdx n="0" f="v">
      <t c="3" si="227">
        <n x="225"/>
        <n x="598"/>
        <n x="26"/>
      </t>
    </mdx>
    <mdx n="0" f="v">
      <t c="3" si="227">
        <n x="225"/>
        <n x="611"/>
        <n x="26"/>
      </t>
    </mdx>
    <mdx n="0" f="v">
      <t c="3" si="227">
        <n x="225"/>
        <n x="612"/>
        <n x="26"/>
      </t>
    </mdx>
    <mdx n="0" f="v">
      <t c="3" si="227">
        <n x="225"/>
        <n x="620"/>
        <n x="26"/>
      </t>
    </mdx>
    <mdx n="0" f="v">
      <t c="3" si="227">
        <n x="225"/>
        <n x="653"/>
        <n x="26"/>
      </t>
    </mdx>
    <mdx n="0" f="v">
      <t c="3" si="227">
        <n x="225"/>
        <n x="617"/>
        <n x="26"/>
      </t>
    </mdx>
    <mdx n="0" f="v">
      <t c="3" si="227">
        <n x="225"/>
        <n x="618"/>
        <n x="26"/>
      </t>
    </mdx>
    <mdx n="0" f="v">
      <t c="3" si="227">
        <n x="225"/>
        <n x="621"/>
        <n x="26"/>
      </t>
    </mdx>
    <mdx n="0" f="v">
      <t c="3" si="227">
        <n x="225"/>
        <n x="619"/>
        <n x="26"/>
      </t>
    </mdx>
    <mdx n="0" f="v">
      <t c="3" si="227">
        <n x="225"/>
        <n x="587"/>
        <n x="26"/>
      </t>
    </mdx>
    <mdx n="0" f="v">
      <t c="3" si="227">
        <n x="225"/>
        <n x="602"/>
        <n x="26"/>
      </t>
    </mdx>
    <mdx n="0" f="v">
      <t c="3" si="227">
        <n x="225"/>
        <n x="603"/>
        <n x="26"/>
      </t>
    </mdx>
    <mdx n="0" f="v">
      <t c="3" si="227">
        <n x="225"/>
        <n x="604"/>
        <n x="26"/>
      </t>
    </mdx>
    <mdx n="0" f="v">
      <t c="3" si="227">
        <n x="225"/>
        <n x="605"/>
        <n x="26"/>
      </t>
    </mdx>
    <mdx n="0" f="v">
      <t c="3" si="227">
        <n x="225"/>
        <n x="650"/>
        <n x="26"/>
      </t>
    </mdx>
    <mdx n="0" f="v">
      <t c="3" si="227">
        <n x="225"/>
        <n x="613"/>
        <n x="26"/>
      </t>
    </mdx>
    <mdx n="0" f="v">
      <t c="3" si="227">
        <n x="225"/>
        <n x="615"/>
        <n x="26"/>
      </t>
    </mdx>
    <mdx n="0" f="v">
      <t c="3" si="227">
        <n x="225"/>
        <n x="616"/>
        <n x="26"/>
      </t>
    </mdx>
    <mdx n="0" f="v">
      <t c="3" si="227">
        <n x="225"/>
        <n x="608"/>
        <n x="26"/>
      </t>
    </mdx>
    <mdx n="0" f="v">
      <t c="3" si="227">
        <n x="225"/>
        <n x="614"/>
        <n x="26"/>
      </t>
    </mdx>
    <mdx n="0" f="v">
      <t c="3" si="227">
        <n x="225"/>
        <n x="635"/>
        <n x="26"/>
      </t>
    </mdx>
    <mdx n="0" f="v">
      <t c="3" si="227">
        <n x="225"/>
        <n x="636"/>
        <n x="26"/>
      </t>
    </mdx>
    <mdx n="0" f="v">
      <t c="3" si="227">
        <n x="225"/>
        <n x="637"/>
        <n x="26"/>
      </t>
    </mdx>
    <mdx n="0" f="v">
      <t c="3" si="227">
        <n x="225"/>
        <n x="606"/>
        <n x="26"/>
      </t>
    </mdx>
    <mdx n="0" f="v">
      <t c="3" si="227">
        <n x="225"/>
        <n x="649"/>
        <n x="26"/>
      </t>
    </mdx>
    <mdx n="0" f="v">
      <t c="3" si="227">
        <n x="225"/>
        <n x="654"/>
        <n x="26"/>
      </t>
    </mdx>
    <mdx n="0" f="v">
      <t c="3" si="227">
        <n x="225"/>
        <n x="625"/>
        <n x="26"/>
      </t>
    </mdx>
    <mdx n="0" f="v">
      <t c="3" si="227">
        <n x="225"/>
        <n x="643"/>
        <n x="26"/>
      </t>
    </mdx>
    <mdx n="0" f="v">
      <t c="3" si="227">
        <n x="225"/>
        <n x="646"/>
        <n x="26"/>
      </t>
    </mdx>
    <mdx n="0" f="v">
      <t c="3" si="227">
        <n x="225"/>
        <n x="627"/>
        <n x="26"/>
      </t>
    </mdx>
    <mdx n="0" f="v">
      <t c="3" si="227">
        <n x="225"/>
        <n x="645"/>
        <n x="26"/>
      </t>
    </mdx>
    <mdx n="0" f="v">
      <t c="3" si="227">
        <n x="225"/>
        <n x="632"/>
        <n x="26"/>
      </t>
    </mdx>
    <mdx n="0" f="v">
      <t c="3" si="227">
        <n x="225"/>
        <n x="644"/>
        <n x="26"/>
      </t>
    </mdx>
    <mdx n="0" f="v">
      <t c="3" si="227">
        <n x="225"/>
        <n x="648"/>
        <n x="26"/>
      </t>
    </mdx>
    <mdx n="0" f="v">
      <t c="3" si="227">
        <n x="225"/>
        <n x="622"/>
        <n x="26"/>
      </t>
    </mdx>
    <mdx n="0" f="v">
      <t c="3" si="227">
        <n x="225"/>
        <n x="623"/>
        <n x="26"/>
      </t>
    </mdx>
    <mdx n="0" f="v">
      <t c="3" si="227">
        <n x="225"/>
        <n x="624"/>
        <n x="26"/>
      </t>
    </mdx>
    <mdx n="0" f="v">
      <t c="3" si="227">
        <n x="225"/>
        <n x="639"/>
        <n x="26"/>
      </t>
    </mdx>
    <mdx n="0" f="v">
      <t c="3" si="227">
        <n x="225"/>
        <n x="651"/>
        <n x="26"/>
      </t>
    </mdx>
    <mdx n="0" f="v">
      <t c="3" si="227">
        <n x="225"/>
        <n x="647"/>
        <n x="26"/>
      </t>
    </mdx>
    <mdx n="0" f="v">
      <t c="3" si="227">
        <n x="225"/>
        <n x="652"/>
        <n x="26"/>
      </t>
    </mdx>
    <mdx n="0" f="v">
      <t c="3" si="227">
        <n x="225"/>
        <n x="655"/>
        <n x="26"/>
      </t>
    </mdx>
    <mdx n="0" f="v">
      <t c="3" si="227">
        <n x="225"/>
        <n x="628"/>
        <n x="26"/>
      </t>
    </mdx>
    <mdx n="0" f="v">
      <t c="3" si="227">
        <n x="225"/>
        <n x="633"/>
        <n x="26"/>
      </t>
    </mdx>
    <mdx n="0" f="v">
      <t c="3" si="227">
        <n x="225"/>
        <n x="641"/>
        <n x="26"/>
      </t>
    </mdx>
    <mdx n="0" f="v">
      <t c="3" si="227">
        <n x="225"/>
        <n x="640"/>
        <n x="26"/>
      </t>
    </mdx>
    <mdx n="0" f="v">
      <t c="3" si="227">
        <n x="225"/>
        <n x="630"/>
        <n x="26"/>
      </t>
    </mdx>
    <mdx n="0" f="v">
      <t c="3" si="227">
        <n x="225"/>
        <n x="607"/>
        <n x="26"/>
      </t>
    </mdx>
    <mdx n="0" f="v">
      <t c="3" si="227">
        <n x="225"/>
        <n x="629"/>
        <n x="26"/>
      </t>
    </mdx>
    <mdx n="0" f="v">
      <t c="3" si="227">
        <n x="225"/>
        <n x="626"/>
        <n x="26"/>
      </t>
    </mdx>
    <mdx n="0" f="v">
      <t c="3" si="227">
        <n x="225"/>
        <n x="631"/>
        <n x="26"/>
      </t>
    </mdx>
    <mdx n="0" f="v">
      <t c="3" si="227">
        <n x="225"/>
        <n x="634"/>
        <n x="26"/>
      </t>
    </mdx>
    <mdx n="0" f="v">
      <t c="3" si="227">
        <n x="225"/>
        <n x="638"/>
        <n x="26"/>
      </t>
    </mdx>
    <mdx n="0" f="v">
      <t c="3" si="227">
        <n x="225"/>
        <n x="642"/>
        <n x="26"/>
      </t>
    </mdx>
    <mdx n="0" f="v">
      <t c="3" si="227">
        <n x="225"/>
        <n x="321"/>
        <n x="231"/>
      </t>
    </mdx>
    <mdx n="0" f="v">
      <t c="3" si="227">
        <n x="225"/>
        <n x="285"/>
        <n x="231"/>
      </t>
    </mdx>
    <mdx n="0" f="v">
      <t c="3" si="227">
        <n x="225"/>
        <n x="275"/>
        <n x="231"/>
      </t>
    </mdx>
    <mdx n="0" f="v">
      <t c="3" si="227">
        <n x="225"/>
        <n x="284"/>
        <n x="231"/>
      </t>
    </mdx>
    <mdx n="0" f="v">
      <t c="3" si="227">
        <n x="225"/>
        <n x="290"/>
        <n x="231"/>
      </t>
    </mdx>
    <mdx n="0" f="v">
      <t c="3" si="227">
        <n x="225"/>
        <n x="287"/>
        <n x="231"/>
      </t>
    </mdx>
    <mdx n="0" f="v">
      <t c="3" si="227">
        <n x="225"/>
        <n x="286"/>
        <n x="231"/>
      </t>
    </mdx>
    <mdx n="0" f="v">
      <t c="3" si="227">
        <n x="225"/>
        <n x="292"/>
        <n x="231"/>
      </t>
    </mdx>
    <mdx n="0" f="v">
      <t c="3" si="227">
        <n x="225"/>
        <n x="552"/>
        <n x="231"/>
      </t>
    </mdx>
    <mdx n="0" f="v">
      <t c="3" si="227">
        <n x="225"/>
        <n x="556"/>
        <n x="231"/>
      </t>
    </mdx>
    <mdx n="0" f="v">
      <t c="3" si="227">
        <n x="225"/>
        <n x="595"/>
        <n x="231"/>
      </t>
    </mdx>
    <mdx n="0" f="v">
      <t c="3" si="227">
        <n x="225"/>
        <n x="325"/>
        <n x="231"/>
      </t>
    </mdx>
    <mdx n="0" f="v">
      <t c="3" si="227">
        <n x="225"/>
        <n x="335"/>
        <n x="231"/>
      </t>
    </mdx>
    <mdx n="0" f="v">
      <t c="3" si="227">
        <n x="225"/>
        <n x="334"/>
        <n x="231"/>
      </t>
    </mdx>
    <mdx n="0" f="v">
      <t c="3" si="227">
        <n x="225"/>
        <n x="343"/>
        <n x="231"/>
      </t>
    </mdx>
    <mdx n="0" f="v">
      <t c="3" si="227">
        <n x="225"/>
        <n x="557"/>
        <n x="231"/>
      </t>
    </mdx>
    <mdx n="0" f="v">
      <t c="3" si="227">
        <n x="225"/>
        <n x="551"/>
        <n x="231"/>
      </t>
    </mdx>
    <mdx n="0" f="v">
      <t c="3" si="227">
        <n x="225"/>
        <n x="333"/>
        <n x="231"/>
      </t>
    </mdx>
    <mdx n="0" f="v">
      <t c="3" si="227">
        <n x="225"/>
        <n x="550"/>
        <n x="231"/>
      </t>
    </mdx>
    <mdx n="0" f="v">
      <t c="3" si="227">
        <n x="225"/>
        <n x="549"/>
        <n x="231"/>
      </t>
    </mdx>
    <mdx n="0" f="v">
      <t c="3" si="227">
        <n x="225"/>
        <n x="558"/>
        <n x="231"/>
      </t>
    </mdx>
    <mdx n="0" f="v">
      <t c="3" si="227">
        <n x="225"/>
        <n x="559"/>
        <n x="231"/>
      </t>
    </mdx>
    <mdx n="0" f="v">
      <t c="3" si="227">
        <n x="225"/>
        <n x="560"/>
        <n x="231"/>
      </t>
    </mdx>
    <mdx n="0" f="v">
      <t c="3" si="227">
        <n x="225"/>
        <n x="561"/>
        <n x="231"/>
      </t>
    </mdx>
    <mdx n="0" f="v">
      <t c="3" si="227">
        <n x="225"/>
        <n x="562"/>
        <n x="231"/>
      </t>
    </mdx>
    <mdx n="0" f="v">
      <t c="3" si="227">
        <n x="225"/>
        <n x="300"/>
        <n x="231"/>
      </t>
    </mdx>
    <mdx n="0" f="v">
      <t c="3" si="227">
        <n x="225"/>
        <n x="341"/>
        <n x="231"/>
      </t>
    </mdx>
    <mdx n="0" f="v">
      <t c="3" si="227">
        <n x="225"/>
        <n x="296"/>
        <n x="231"/>
      </t>
    </mdx>
    <mdx n="0" f="v">
      <t c="3" si="227">
        <n x="225"/>
        <n x="282"/>
        <n x="231"/>
      </t>
    </mdx>
    <mdx n="0" f="v">
      <t c="3" si="227">
        <n x="225"/>
        <n x="315"/>
        <n x="231"/>
      </t>
    </mdx>
    <mdx n="0" f="v">
      <t c="3" si="227">
        <n x="225"/>
        <n x="339"/>
        <n x="231"/>
      </t>
    </mdx>
    <mdx n="0" f="v">
      <t c="3" si="227">
        <n x="225"/>
        <n x="324"/>
        <n x="231"/>
      </t>
    </mdx>
    <mdx n="0" f="v">
      <t c="3" si="227">
        <n x="225"/>
        <n x="312"/>
        <n x="231"/>
      </t>
    </mdx>
    <mdx n="0" f="v">
      <t c="3" si="227">
        <n x="225"/>
        <n x="308"/>
        <n x="231"/>
      </t>
    </mdx>
    <mdx n="0" f="v">
      <t c="3" si="227">
        <n x="225"/>
        <n x="306"/>
        <n x="231"/>
      </t>
    </mdx>
    <mdx n="0" f="v">
      <t c="3" si="227">
        <n x="225"/>
        <n x="323"/>
        <n x="231"/>
      </t>
    </mdx>
    <mdx n="0" f="v">
      <t c="3" si="227">
        <n x="225"/>
        <n x="291"/>
        <n x="231"/>
      </t>
    </mdx>
    <mdx n="0" f="v">
      <t c="3" si="227">
        <n x="225"/>
        <n x="303"/>
        <n x="231"/>
      </t>
    </mdx>
    <mdx n="0" f="v">
      <t c="3" si="227">
        <n x="225"/>
        <n x="352"/>
        <n x="231"/>
      </t>
    </mdx>
    <mdx n="0" f="v">
      <t c="3" si="227">
        <n x="225"/>
        <n x="302"/>
        <n x="231"/>
      </t>
    </mdx>
    <mdx n="0" f="v">
      <t c="3" si="227">
        <n x="225"/>
        <n x="342"/>
        <n x="231"/>
      </t>
    </mdx>
    <mdx n="0" f="v">
      <t c="3" si="227">
        <n x="225"/>
        <n x="332"/>
        <n x="231"/>
      </t>
    </mdx>
    <mdx n="0" f="v">
      <t c="3" si="227">
        <n x="225"/>
        <n x="331"/>
        <n x="231"/>
      </t>
    </mdx>
    <mdx n="0" f="v">
      <t c="3" si="227">
        <n x="225"/>
        <n x="349"/>
        <n x="231"/>
      </t>
    </mdx>
    <mdx n="0" f="v">
      <t c="3" si="227">
        <n x="225"/>
        <n x="553"/>
        <n x="231"/>
      </t>
    </mdx>
    <mdx n="0" f="v">
      <t c="3" si="227">
        <n x="225"/>
        <n x="330"/>
        <n x="231"/>
      </t>
    </mdx>
    <mdx n="0" f="v">
      <t c="3" si="227">
        <n x="225"/>
        <n x="351"/>
        <n x="231"/>
      </t>
    </mdx>
    <mdx n="0" f="v">
      <t c="3" si="227">
        <n x="225"/>
        <n x="554"/>
        <n x="231"/>
      </t>
    </mdx>
    <mdx n="0" f="v">
      <t c="3" si="227">
        <n x="225"/>
        <n x="298"/>
        <n x="231"/>
      </t>
    </mdx>
    <mdx n="0" f="v">
      <t c="3" si="227">
        <n x="225"/>
        <n x="354"/>
        <n x="231"/>
      </t>
    </mdx>
    <mdx n="0" f="v">
      <t c="3" si="227">
        <n x="225"/>
        <n x="575"/>
        <n x="231"/>
      </t>
    </mdx>
    <mdx n="0" f="v">
      <t c="3" si="227">
        <n x="225"/>
        <n x="576"/>
        <n x="231"/>
      </t>
    </mdx>
    <mdx n="0" f="v">
      <t c="3" si="227">
        <n x="225"/>
        <n x="577"/>
        <n x="231"/>
      </t>
    </mdx>
    <mdx n="0" f="v">
      <t c="3" si="227">
        <n x="225"/>
        <n x="578"/>
        <n x="231"/>
      </t>
    </mdx>
    <mdx n="0" f="v">
      <t c="3" si="227">
        <n x="225"/>
        <n x="579"/>
        <n x="231"/>
      </t>
    </mdx>
    <mdx n="0" f="v">
      <t c="3" si="227">
        <n x="225"/>
        <n x="353"/>
        <n x="231"/>
      </t>
    </mdx>
    <mdx n="0" f="v">
      <t c="3" si="227">
        <n x="225"/>
        <n x="347"/>
        <n x="231"/>
      </t>
    </mdx>
    <mdx n="0" f="v">
      <t c="3" si="227">
        <n x="225"/>
        <n x="592"/>
        <n x="231"/>
      </t>
    </mdx>
    <mdx n="0" f="v">
      <t c="3" si="227">
        <n x="225"/>
        <n x="596"/>
        <n x="231"/>
      </t>
    </mdx>
    <mdx n="0" f="v">
      <t c="3" si="227">
        <n x="225"/>
        <n x="340"/>
        <n x="231"/>
      </t>
    </mdx>
    <mdx n="0" f="v">
      <t c="3" si="227">
        <n x="225"/>
        <n x="590"/>
        <n x="231"/>
      </t>
    </mdx>
    <mdx n="0" f="v">
      <t c="3" si="227">
        <n x="225"/>
        <n x="584"/>
        <n x="231"/>
      </t>
    </mdx>
    <mdx n="0" f="v">
      <t c="3" si="227">
        <n x="225"/>
        <n x="295"/>
        <n x="231"/>
      </t>
    </mdx>
    <mdx n="0" f="v">
      <t c="3" si="227">
        <n x="225"/>
        <n x="563"/>
        <n x="231"/>
      </t>
    </mdx>
    <mdx n="0" f="v">
      <t c="3" si="227">
        <n x="225"/>
        <n x="564"/>
        <n x="231"/>
      </t>
    </mdx>
    <mdx n="0" f="v">
      <t c="3" si="227">
        <n x="225"/>
        <n x="565"/>
        <n x="231"/>
      </t>
    </mdx>
    <mdx n="0" f="v">
      <t c="3" si="227">
        <n x="225"/>
        <n x="566"/>
        <n x="231"/>
      </t>
    </mdx>
    <mdx n="0" f="v">
      <t c="3" si="227">
        <n x="225"/>
        <n x="567"/>
        <n x="231"/>
      </t>
    </mdx>
    <mdx n="0" f="v">
      <t c="3" si="227">
        <n x="225"/>
        <n x="568"/>
        <n x="231"/>
      </t>
    </mdx>
    <mdx n="0" f="v">
      <t c="3" si="227">
        <n x="225"/>
        <n x="588"/>
        <n x="231"/>
      </t>
    </mdx>
    <mdx n="0" f="v">
      <t c="3" si="227">
        <n x="225"/>
        <n x="618"/>
        <n x="231"/>
      </t>
    </mdx>
    <mdx n="0" f="v">
      <t c="3" si="227">
        <n x="225"/>
        <n x="569"/>
        <n x="231"/>
      </t>
    </mdx>
    <mdx n="0" f="v">
      <t c="3" si="227">
        <n x="225"/>
        <n x="589"/>
        <n x="231"/>
      </t>
    </mdx>
    <mdx n="0" f="v">
      <t c="3" si="227">
        <n x="225"/>
        <n x="591"/>
        <n x="231"/>
      </t>
    </mdx>
    <mdx n="0" f="v">
      <t c="3" si="227">
        <n x="225"/>
        <n x="593"/>
        <n x="231"/>
      </t>
    </mdx>
    <mdx n="0" f="v">
      <t c="3" si="227">
        <n x="225"/>
        <n x="594"/>
        <n x="231"/>
      </t>
    </mdx>
    <mdx n="0" f="v">
      <t c="3" si="227">
        <n x="225"/>
        <n x="586"/>
        <n x="231"/>
      </t>
    </mdx>
    <mdx n="0" f="v">
      <t c="3" si="227">
        <n x="225"/>
        <n x="587"/>
        <n x="231"/>
      </t>
    </mdx>
    <mdx n="0" f="v">
      <t c="3" si="227">
        <n x="225"/>
        <n x="571"/>
        <n x="231"/>
      </t>
    </mdx>
    <mdx n="0" f="v">
      <t c="3" si="227">
        <n x="225"/>
        <n x="572"/>
        <n x="231"/>
      </t>
    </mdx>
    <mdx n="0" f="v">
      <t c="3" si="227">
        <n x="225"/>
        <n x="580"/>
        <n x="231"/>
      </t>
    </mdx>
    <mdx n="0" f="v">
      <t c="3" si="227">
        <n x="225"/>
        <n x="573"/>
        <n x="231"/>
      </t>
    </mdx>
    <mdx n="0" f="v">
      <t c="3" si="227">
        <n x="225"/>
        <n x="581"/>
        <n x="231"/>
      </t>
    </mdx>
    <mdx n="0" f="v">
      <t c="3" si="227">
        <n x="225"/>
        <n x="583"/>
        <n x="231"/>
      </t>
    </mdx>
    <mdx n="0" f="v">
      <t c="3" si="227">
        <n x="225"/>
        <n x="555"/>
        <n x="231"/>
      </t>
    </mdx>
    <mdx n="0" f="v">
      <t c="3" si="227">
        <n x="225"/>
        <n x="570"/>
        <n x="231"/>
      </t>
    </mdx>
    <mdx n="0" f="v">
      <t c="3" si="227">
        <n x="225"/>
        <n x="574"/>
        <n x="231"/>
      </t>
    </mdx>
    <mdx n="0" f="v">
      <t c="3" si="227">
        <n x="225"/>
        <n x="599"/>
        <n x="231"/>
      </t>
    </mdx>
    <mdx n="0" f="v">
      <t c="3" si="227">
        <n x="225"/>
        <n x="597"/>
        <n x="231"/>
      </t>
    </mdx>
    <mdx n="0" f="v">
      <t c="3" si="227">
        <n x="225"/>
        <n x="610"/>
        <n x="231"/>
      </t>
    </mdx>
    <mdx n="0" f="v">
      <t c="3" si="227">
        <n x="225"/>
        <n x="600"/>
        <n x="231"/>
      </t>
    </mdx>
    <mdx n="0" f="v">
      <t c="3" si="227">
        <n x="225"/>
        <n x="609"/>
        <n x="231"/>
      </t>
    </mdx>
    <mdx n="0" f="v">
      <t c="3" si="227">
        <n x="225"/>
        <n x="620"/>
        <n x="231"/>
      </t>
    </mdx>
    <mdx n="0" f="v">
      <t c="3" si="227">
        <n x="225"/>
        <n x="601"/>
        <n x="231"/>
      </t>
    </mdx>
    <mdx n="0" f="v">
      <t c="3" si="227">
        <n x="225"/>
        <n x="598"/>
        <n x="231"/>
      </t>
    </mdx>
    <mdx n="0" f="v">
      <t c="3" si="227">
        <n x="225"/>
        <n x="647"/>
        <n x="231"/>
      </t>
    </mdx>
    <mdx n="0" f="v">
      <t c="3" si="227">
        <n x="225"/>
        <n x="585"/>
        <n x="231"/>
      </t>
    </mdx>
    <mdx n="0" f="v">
      <t c="3" si="227">
        <n x="225"/>
        <n x="582"/>
        <n x="231"/>
      </t>
    </mdx>
    <mdx n="0" f="v">
      <t c="3" si="227">
        <n x="225"/>
        <n x="611"/>
        <n x="231"/>
      </t>
    </mdx>
    <mdx n="0" f="v">
      <t c="3" si="227">
        <n x="225"/>
        <n x="612"/>
        <n x="231"/>
      </t>
    </mdx>
    <mdx n="0" f="v">
      <t c="3" si="227">
        <n x="225"/>
        <n x="619"/>
        <n x="231"/>
      </t>
    </mdx>
    <mdx n="0" f="v">
      <t c="3" si="227">
        <n x="225"/>
        <n x="627"/>
        <n x="231"/>
      </t>
    </mdx>
    <mdx n="0" f="v">
      <t c="3" si="227">
        <n x="225"/>
        <n x="602"/>
        <n x="231"/>
      </t>
    </mdx>
    <mdx n="0" f="v">
      <t c="3" si="227">
        <n x="225"/>
        <n x="603"/>
        <n x="231"/>
      </t>
    </mdx>
    <mdx n="0" f="v">
      <t c="3" si="227">
        <n x="225"/>
        <n x="604"/>
        <n x="231"/>
      </t>
    </mdx>
    <mdx n="0" f="v">
      <t c="3" si="227">
        <n x="225"/>
        <n x="605"/>
        <n x="231"/>
      </t>
    </mdx>
    <mdx n="0" f="v">
      <t c="3" si="227">
        <n x="225"/>
        <n x="617"/>
        <n x="231"/>
      </t>
    </mdx>
    <mdx n="0" f="v">
      <t c="3" si="227">
        <n x="225"/>
        <n x="621"/>
        <n x="231"/>
      </t>
    </mdx>
    <mdx n="0" f="v">
      <t c="3" si="227">
        <n x="225"/>
        <n x="613"/>
        <n x="231"/>
      </t>
    </mdx>
    <mdx n="0" f="v">
      <t c="3" si="227">
        <n x="225"/>
        <n x="615"/>
        <n x="231"/>
      </t>
    </mdx>
    <mdx n="0" f="v">
      <t c="3" si="227">
        <n x="225"/>
        <n x="616"/>
        <n x="231"/>
      </t>
    </mdx>
    <mdx n="0" f="v">
      <t c="3" si="227">
        <n x="225"/>
        <n x="608"/>
        <n x="231"/>
      </t>
    </mdx>
    <mdx n="0" f="v">
      <t c="3" si="227">
        <n x="225"/>
        <n x="614"/>
        <n x="231"/>
      </t>
    </mdx>
    <mdx n="0" f="v">
      <t c="3" si="227">
        <n x="225"/>
        <n x="635"/>
        <n x="231"/>
      </t>
    </mdx>
    <mdx n="0" f="v">
      <t c="3" si="227">
        <n x="225"/>
        <n x="636"/>
        <n x="231"/>
      </t>
    </mdx>
    <mdx n="0" f="v">
      <t c="3" si="227">
        <n x="225"/>
        <n x="637"/>
        <n x="231"/>
      </t>
    </mdx>
    <mdx n="0" f="v">
      <t c="3" si="227">
        <n x="225"/>
        <n x="632"/>
        <n x="231"/>
      </t>
    </mdx>
    <mdx n="0" f="v">
      <t c="3" si="227">
        <n x="225"/>
        <n x="651"/>
        <n x="231"/>
      </t>
    </mdx>
    <mdx n="0" f="v">
      <t c="3" si="227">
        <n x="225"/>
        <n x="645"/>
        <n x="231"/>
      </t>
    </mdx>
    <mdx n="0" f="v">
      <t c="3" si="227">
        <n x="225"/>
        <n x="652"/>
        <n x="231"/>
      </t>
    </mdx>
    <mdx n="0" f="v">
      <t c="3" si="227">
        <n x="225"/>
        <n x="639"/>
        <n x="231"/>
      </t>
    </mdx>
    <mdx n="0" f="v">
      <t c="3" si="227">
        <n x="225"/>
        <n x="653"/>
        <n x="231"/>
      </t>
    </mdx>
    <mdx n="0" f="v">
      <t c="3" si="227">
        <n x="225"/>
        <n x="643"/>
        <n x="231"/>
      </t>
    </mdx>
    <mdx n="0" f="v">
      <t c="3" si="227">
        <n x="225"/>
        <n x="654"/>
        <n x="231"/>
      </t>
    </mdx>
    <mdx n="0" f="v">
      <t c="3" si="227">
        <n x="225"/>
        <n x="622"/>
        <n x="231"/>
      </t>
    </mdx>
    <mdx n="0" f="v">
      <t c="3" si="227">
        <n x="225"/>
        <n x="623"/>
        <n x="231"/>
      </t>
    </mdx>
    <mdx n="0" f="v">
      <t c="3" si="227">
        <n x="225"/>
        <n x="624"/>
        <n x="231"/>
      </t>
    </mdx>
    <mdx n="0" f="v">
      <t c="3" si="227">
        <n x="225"/>
        <n x="648"/>
        <n x="231"/>
      </t>
    </mdx>
    <mdx n="0" f="v">
      <t c="3" si="227">
        <n x="225"/>
        <n x="606"/>
        <n x="231"/>
      </t>
    </mdx>
    <mdx n="0" f="v">
      <t c="3" si="227">
        <n x="225"/>
        <n x="644"/>
        <n x="231"/>
      </t>
    </mdx>
    <mdx n="0" f="v">
      <t c="3" si="227">
        <n x="225"/>
        <n x="646"/>
        <n x="231"/>
      </t>
    </mdx>
    <mdx n="0" f="v">
      <t c="3" si="227">
        <n x="225"/>
        <n x="650"/>
        <n x="231"/>
      </t>
    </mdx>
    <mdx n="0" f="v">
      <t c="3" si="227">
        <n x="225"/>
        <n x="625"/>
        <n x="231"/>
      </t>
    </mdx>
    <mdx n="0" f="v">
      <t c="3" si="227">
        <n x="225"/>
        <n x="649"/>
        <n x="231"/>
      </t>
    </mdx>
    <mdx n="0" f="v">
      <t c="3" si="227">
        <n x="225"/>
        <n x="628"/>
        <n x="231"/>
      </t>
    </mdx>
    <mdx n="0" f="v">
      <t c="3" si="227">
        <n x="225"/>
        <n x="633"/>
        <n x="231"/>
      </t>
    </mdx>
    <mdx n="0" f="v">
      <t c="3" si="227">
        <n x="225"/>
        <n x="641"/>
        <n x="231"/>
      </t>
    </mdx>
    <mdx n="0" f="v">
      <t c="3" si="227">
        <n x="225"/>
        <n x="640"/>
        <n x="231"/>
      </t>
    </mdx>
    <mdx n="0" f="v">
      <t c="3" si="227">
        <n x="225"/>
        <n x="630"/>
        <n x="231"/>
      </t>
    </mdx>
    <mdx n="0" f="v">
      <t c="3" si="227">
        <n x="225"/>
        <n x="607"/>
        <n x="231"/>
      </t>
    </mdx>
    <mdx n="0" f="v">
      <t c="3" si="227">
        <n x="225"/>
        <n x="629"/>
        <n x="231"/>
      </t>
    </mdx>
    <mdx n="0" f="v">
      <t c="3" si="227">
        <n x="225"/>
        <n x="626"/>
        <n x="231"/>
      </t>
    </mdx>
    <mdx n="0" f="v">
      <t c="3" si="227">
        <n x="225"/>
        <n x="631"/>
        <n x="231"/>
      </t>
    </mdx>
    <mdx n="0" f="v">
      <t c="3" si="227">
        <n x="225"/>
        <n x="634"/>
        <n x="231"/>
      </t>
    </mdx>
    <mdx n="0" f="v">
      <t c="3" si="227">
        <n x="225"/>
        <n x="638"/>
        <n x="231"/>
      </t>
    </mdx>
    <mdx n="0" f="v">
      <t c="3" si="227">
        <n x="225"/>
        <n x="655"/>
        <n x="231"/>
      </t>
    </mdx>
    <mdx n="0" f="v">
      <t c="3" si="227">
        <n x="225"/>
        <n x="642"/>
        <n x="231"/>
      </t>
    </mdx>
    <mdx n="0" f="v">
      <t c="3" si="227">
        <n x="225"/>
        <n x="321"/>
        <n x="18"/>
      </t>
    </mdx>
    <mdx n="0" f="v">
      <t c="3" si="227">
        <n x="225"/>
        <n x="296"/>
        <n x="18"/>
      </t>
    </mdx>
    <mdx n="0" f="v">
      <t c="3" si="227">
        <n x="225"/>
        <n x="285"/>
        <n x="18"/>
      </t>
    </mdx>
    <mdx n="0" f="v">
      <t c="3" si="227">
        <n x="225"/>
        <n x="275"/>
        <n x="18"/>
      </t>
    </mdx>
    <mdx n="0" f="v">
      <t c="3" si="227">
        <n x="225"/>
        <n x="284"/>
        <n x="18"/>
      </t>
    </mdx>
    <mdx n="0" f="v">
      <t c="3" si="227">
        <n x="225"/>
        <n x="290"/>
        <n x="18"/>
      </t>
    </mdx>
    <mdx n="0" f="v">
      <t c="3" si="227">
        <n x="225"/>
        <n x="287"/>
        <n x="18"/>
      </t>
    </mdx>
    <mdx n="0" f="v">
      <t c="3" si="227">
        <n x="225"/>
        <n x="286"/>
        <n x="18"/>
      </t>
    </mdx>
    <mdx n="0" f="v">
      <t c="3" si="227">
        <n x="225"/>
        <n x="292"/>
        <n x="18"/>
      </t>
    </mdx>
    <mdx n="0" f="v">
      <t c="3" si="227">
        <n x="225"/>
        <n x="298"/>
        <n x="18"/>
      </t>
    </mdx>
    <mdx n="0" f="v">
      <t c="3" si="227">
        <n x="225"/>
        <n x="354"/>
        <n x="18"/>
      </t>
    </mdx>
    <mdx n="0" f="v">
      <t c="3" si="227">
        <n x="225"/>
        <n x="325"/>
        <n x="18"/>
      </t>
    </mdx>
    <mdx n="0" f="v">
      <t c="3" si="227">
        <n x="225"/>
        <n x="335"/>
        <n x="18"/>
      </t>
    </mdx>
    <mdx n="0" f="v">
      <t c="3" si="227">
        <n x="225"/>
        <n x="334"/>
        <n x="18"/>
      </t>
    </mdx>
    <mdx n="0" f="v">
      <t c="3" si="227">
        <n x="225"/>
        <n x="343"/>
        <n x="18"/>
      </t>
    </mdx>
    <mdx n="0" f="v">
      <t c="3" si="227">
        <n x="225"/>
        <n x="557"/>
        <n x="18"/>
      </t>
    </mdx>
    <mdx n="0" f="v">
      <t c="3" si="227">
        <n x="225"/>
        <n x="551"/>
        <n x="18"/>
      </t>
    </mdx>
    <mdx n="0" f="v">
      <t c="3" si="227">
        <n x="225"/>
        <n x="333"/>
        <n x="18"/>
      </t>
    </mdx>
    <mdx n="0" f="v">
      <t c="3" si="227">
        <n x="225"/>
        <n x="550"/>
        <n x="18"/>
      </t>
    </mdx>
    <mdx n="0" f="v">
      <t c="3" si="227">
        <n x="225"/>
        <n x="558"/>
        <n x="18"/>
      </t>
    </mdx>
    <mdx n="0" f="v">
      <t c="3" si="227">
        <n x="225"/>
        <n x="559"/>
        <n x="18"/>
      </t>
    </mdx>
    <mdx n="0" f="v">
      <t c="3" si="227">
        <n x="225"/>
        <n x="560"/>
        <n x="18"/>
      </t>
    </mdx>
    <mdx n="0" f="v">
      <t c="3" si="227">
        <n x="225"/>
        <n x="561"/>
        <n x="18"/>
      </t>
    </mdx>
    <mdx n="0" f="v">
      <t c="3" si="227">
        <n x="225"/>
        <n x="562"/>
        <n x="18"/>
      </t>
    </mdx>
    <mdx n="0" f="v">
      <t c="3" si="227">
        <n x="225"/>
        <n x="341"/>
        <n x="18"/>
      </t>
    </mdx>
    <mdx n="0" f="v">
      <t c="3" si="227">
        <n x="225"/>
        <n x="552"/>
        <n x="18"/>
      </t>
    </mdx>
    <mdx n="0" f="v">
      <t c="3" si="227">
        <n x="225"/>
        <n x="282"/>
        <n x="18"/>
      </t>
    </mdx>
    <mdx n="0" f="v">
      <t c="3" si="227">
        <n x="225"/>
        <n x="315"/>
        <n x="18"/>
      </t>
    </mdx>
    <mdx n="0" f="v">
      <t c="3" si="227">
        <n x="225"/>
        <n x="339"/>
        <n x="18"/>
      </t>
    </mdx>
    <mdx n="0" f="v">
      <t c="3" si="227">
        <n x="225"/>
        <n x="324"/>
        <n x="18"/>
      </t>
    </mdx>
    <mdx n="0" f="v">
      <t c="3" si="227">
        <n x="225"/>
        <n x="312"/>
        <n x="18"/>
      </t>
    </mdx>
    <mdx n="0" f="v">
      <t c="3" si="227">
        <n x="225"/>
        <n x="308"/>
        <n x="18"/>
      </t>
    </mdx>
    <mdx n="0" f="v">
      <t c="3" si="227">
        <n x="225"/>
        <n x="306"/>
        <n x="18"/>
      </t>
    </mdx>
    <mdx n="0" f="v">
      <t c="3" si="227">
        <n x="225"/>
        <n x="323"/>
        <n x="18"/>
      </t>
    </mdx>
    <mdx n="0" f="v">
      <t c="3" si="227">
        <n x="225"/>
        <n x="303"/>
        <n x="18"/>
      </t>
    </mdx>
    <mdx n="0" f="v">
      <t c="3" si="227">
        <n x="225"/>
        <n x="352"/>
        <n x="18"/>
      </t>
    </mdx>
    <mdx n="0" f="v">
      <t c="3" si="227">
        <n x="225"/>
        <n x="302"/>
        <n x="18"/>
      </t>
    </mdx>
    <mdx n="0" f="v">
      <t c="3" si="227">
        <n x="225"/>
        <n x="342"/>
        <n x="18"/>
      </t>
    </mdx>
    <mdx n="0" f="v">
      <t c="3" si="227">
        <n x="225"/>
        <n x="332"/>
        <n x="18"/>
      </t>
    </mdx>
    <mdx n="0" f="v">
      <t c="3" si="227">
        <n x="225"/>
        <n x="331"/>
        <n x="18"/>
      </t>
    </mdx>
    <mdx n="0" f="v">
      <t c="3" si="227">
        <n x="225"/>
        <n x="349"/>
        <n x="18"/>
      </t>
    </mdx>
    <mdx n="0" f="v">
      <t c="3" si="227">
        <n x="225"/>
        <n x="553"/>
        <n x="18"/>
      </t>
    </mdx>
    <mdx n="0" f="v">
      <t c="3" si="227">
        <n x="225"/>
        <n x="330"/>
        <n x="18"/>
      </t>
    </mdx>
    <mdx n="0" f="v">
      <t c="3" si="227">
        <n x="225"/>
        <n x="351"/>
        <n x="18"/>
      </t>
    </mdx>
    <mdx n="0" f="v">
      <t c="3" si="227">
        <n x="225"/>
        <n x="554"/>
        <n x="18"/>
      </t>
    </mdx>
    <mdx n="0" f="v">
      <t c="3" si="227">
        <n x="225"/>
        <n x="556"/>
        <n x="18"/>
      </t>
    </mdx>
    <mdx n="0" f="v">
      <t c="3" si="227">
        <n x="225"/>
        <n x="300"/>
        <n x="18"/>
      </t>
    </mdx>
    <mdx n="0" f="v">
      <t c="3" si="227">
        <n x="225"/>
        <n x="575"/>
        <n x="18"/>
      </t>
    </mdx>
    <mdx n="0" f="v">
      <t c="3" si="227">
        <n x="225"/>
        <n x="576"/>
        <n x="18"/>
      </t>
    </mdx>
    <mdx n="0" f="v">
      <t c="3" si="227">
        <n x="225"/>
        <n x="577"/>
        <n x="18"/>
      </t>
    </mdx>
    <mdx n="0" f="v">
      <t c="3" si="227">
        <n x="225"/>
        <n x="578"/>
        <n x="18"/>
      </t>
    </mdx>
    <mdx n="0" f="v">
      <t c="3" si="227">
        <n x="225"/>
        <n x="579"/>
        <n x="18"/>
      </t>
    </mdx>
    <mdx n="0" f="v">
      <t c="3" si="227">
        <n x="225"/>
        <n x="353"/>
        <n x="18"/>
      </t>
    </mdx>
    <mdx n="0" f="v">
      <t c="3" si="227">
        <n x="225"/>
        <n x="347"/>
        <n x="18"/>
      </t>
    </mdx>
    <mdx n="0" f="v">
      <t c="3" si="227">
        <n x="225"/>
        <n x="593"/>
        <n x="18"/>
      </t>
    </mdx>
    <mdx n="0" f="v">
      <t c="3" si="227">
        <n x="225"/>
        <n x="589"/>
        <n x="18"/>
      </t>
    </mdx>
    <mdx n="0" f="v">
      <t c="3" si="227">
        <n x="225"/>
        <n x="591"/>
        <n x="18"/>
      </t>
    </mdx>
    <mdx n="0" f="v">
      <t c="3" si="227">
        <n x="225"/>
        <n x="592"/>
        <n x="18"/>
      </t>
    </mdx>
    <mdx n="0" f="v">
      <t c="3" si="227">
        <n x="225"/>
        <n x="594"/>
        <n x="18"/>
      </t>
    </mdx>
    <mdx n="0" f="v">
      <t c="3" si="227">
        <n x="225"/>
        <n x="569"/>
        <n x="18"/>
      </t>
    </mdx>
    <mdx n="0" f="v">
      <t c="3" si="227">
        <n x="225"/>
        <n x="595"/>
        <n x="18"/>
      </t>
    </mdx>
    <mdx n="0" f="v">
      <t c="3" si="227">
        <n x="225"/>
        <n x="596"/>
        <n x="18"/>
      </t>
    </mdx>
    <mdx n="0" f="v">
      <t c="3" si="227">
        <n x="225"/>
        <n x="295"/>
        <n x="18"/>
      </t>
    </mdx>
    <mdx n="0" f="v">
      <t c="3" si="227">
        <n x="225"/>
        <n x="563"/>
        <n x="18"/>
      </t>
    </mdx>
    <mdx n="0" f="v">
      <t c="3" si="227">
        <n x="225"/>
        <n x="564"/>
        <n x="18"/>
      </t>
    </mdx>
    <mdx n="0" f="v">
      <t c="3" si="227">
        <n x="225"/>
        <n x="565"/>
        <n x="18"/>
      </t>
    </mdx>
    <mdx n="0" f="v">
      <t c="3" si="227">
        <n x="225"/>
        <n x="566"/>
        <n x="18"/>
      </t>
    </mdx>
    <mdx n="0" f="v">
      <t c="3" si="227">
        <n x="225"/>
        <n x="567"/>
        <n x="18"/>
      </t>
    </mdx>
    <mdx n="0" f="v">
      <t c="3" si="227">
        <n x="225"/>
        <n x="568"/>
        <n x="18"/>
      </t>
    </mdx>
    <mdx n="0" f="v">
      <t c="3" si="227">
        <n x="225"/>
        <n x="601"/>
        <n x="18"/>
      </t>
    </mdx>
    <mdx n="0" f="v">
      <t c="3" si="227">
        <n x="225"/>
        <n x="590"/>
        <n x="18"/>
      </t>
    </mdx>
    <mdx n="0" f="v">
      <t c="3" si="227">
        <n x="225"/>
        <n x="340"/>
        <n x="18"/>
      </t>
    </mdx>
    <mdx n="0" f="v">
      <t c="3" si="227">
        <n x="225"/>
        <n x="599"/>
        <n x="18"/>
      </t>
    </mdx>
    <mdx n="0" f="v">
      <t c="3" si="227">
        <n x="225"/>
        <n x="582"/>
        <n x="18"/>
      </t>
    </mdx>
    <mdx n="0" f="v">
      <t c="3" si="227">
        <n x="225"/>
        <n x="584"/>
        <n x="18"/>
      </t>
    </mdx>
    <mdx n="0" f="v">
      <t c="3" si="227">
        <n x="225"/>
        <n x="587"/>
        <n x="18"/>
      </t>
    </mdx>
    <mdx n="0" f="v">
      <t c="3" si="227">
        <n x="225"/>
        <n x="610"/>
        <n x="18"/>
      </t>
    </mdx>
    <mdx n="0" f="v">
      <t c="3" si="227">
        <n x="225"/>
        <n x="586"/>
        <n x="18"/>
      </t>
    </mdx>
    <mdx n="0" f="v">
      <t c="3" si="227">
        <n x="225"/>
        <n x="571"/>
        <n x="18"/>
      </t>
    </mdx>
    <mdx n="0" f="v">
      <t c="3" si="227">
        <n x="225"/>
        <n x="572"/>
        <n x="18"/>
      </t>
    </mdx>
    <mdx n="0" f="v">
      <t c="3" si="227">
        <n x="225"/>
        <n x="580"/>
        <n x="18"/>
      </t>
    </mdx>
    <mdx n="0" f="v">
      <t c="3" si="227">
        <n x="225"/>
        <n x="573"/>
        <n x="18"/>
      </t>
    </mdx>
    <mdx n="0" f="v">
      <t c="3" si="227">
        <n x="225"/>
        <n x="581"/>
        <n x="18"/>
      </t>
    </mdx>
    <mdx n="0" f="v">
      <t c="3" si="227">
        <n x="225"/>
        <n x="583"/>
        <n x="18"/>
      </t>
    </mdx>
    <mdx n="0" f="v">
      <t c="3" si="227">
        <n x="225"/>
        <n x="555"/>
        <n x="18"/>
      </t>
    </mdx>
    <mdx n="0" f="v">
      <t c="3" si="227">
        <n x="225"/>
        <n x="570"/>
        <n x="18"/>
      </t>
    </mdx>
    <mdx n="0" f="v">
      <t c="3" si="227">
        <n x="225"/>
        <n x="574"/>
        <n x="18"/>
      </t>
    </mdx>
    <mdx n="0" f="v">
      <t c="3" si="227">
        <n x="225"/>
        <n x="585"/>
        <n x="18"/>
      </t>
    </mdx>
    <mdx n="0" f="v">
      <t c="3" si="227">
        <n x="225"/>
        <n x="588"/>
        <n x="18"/>
      </t>
    </mdx>
    <mdx n="0" f="v">
      <t c="3" si="227">
        <n x="225"/>
        <n x="598"/>
        <n x="18"/>
      </t>
    </mdx>
    <mdx n="0" f="v">
      <t c="3" si="227">
        <n x="225"/>
        <n x="597"/>
        <n x="18"/>
      </t>
    </mdx>
    <mdx n="0" f="v">
      <t c="3" si="227">
        <n x="225"/>
        <n x="609"/>
        <n x="18"/>
      </t>
    </mdx>
    <mdx n="0" f="v">
      <t c="3" si="227">
        <n x="225"/>
        <n x="600"/>
        <n x="18"/>
      </t>
    </mdx>
    <mdx n="0" f="v">
      <t c="3" si="227">
        <n x="225"/>
        <n x="611"/>
        <n x="18"/>
      </t>
    </mdx>
    <mdx n="0" f="v">
      <t c="3" si="227">
        <n x="225"/>
        <n x="612"/>
        <n x="18"/>
      </t>
    </mdx>
    <mdx n="0" f="v">
      <t c="3" si="227">
        <n x="225"/>
        <n x="639"/>
        <n x="18"/>
      </t>
    </mdx>
    <mdx n="0" f="v">
      <t c="3" si="227">
        <n x="225"/>
        <n x="621"/>
        <n x="18"/>
      </t>
    </mdx>
    <mdx n="0" f="v">
      <t c="3" si="227">
        <n x="225"/>
        <n x="644"/>
        <n x="18"/>
      </t>
    </mdx>
    <mdx n="0" f="v">
      <t c="3" si="227">
        <n x="225"/>
        <n x="617"/>
        <n x="18"/>
      </t>
    </mdx>
    <mdx n="0" f="v">
      <t c="3" si="227">
        <n x="225"/>
        <n x="602"/>
        <n x="18"/>
      </t>
    </mdx>
    <mdx n="0" f="v">
      <t c="3" si="227">
        <n x="225"/>
        <n x="603"/>
        <n x="18"/>
      </t>
    </mdx>
    <mdx n="0" f="v">
      <t c="3" si="227">
        <n x="225"/>
        <n x="604"/>
        <n x="18"/>
      </t>
    </mdx>
    <mdx n="0" f="v">
      <t c="3" si="227">
        <n x="225"/>
        <n x="605"/>
        <n x="18"/>
      </t>
    </mdx>
    <mdx n="0" f="v">
      <t c="3" si="227">
        <n x="225"/>
        <n x="618"/>
        <n x="18"/>
      </t>
    </mdx>
    <mdx n="0" f="v">
      <t c="3" si="227">
        <n x="225"/>
        <n x="619"/>
        <n x="18"/>
      </t>
    </mdx>
    <mdx n="0" f="v">
      <t c="3" si="227">
        <n x="225"/>
        <n x="620"/>
        <n x="18"/>
      </t>
    </mdx>
    <mdx n="0" f="v">
      <t c="3" si="227">
        <n x="225"/>
        <n x="613"/>
        <n x="18"/>
      </t>
    </mdx>
    <mdx n="0" f="v">
      <t c="3" si="227">
        <n x="225"/>
        <n x="615"/>
        <n x="18"/>
      </t>
    </mdx>
    <mdx n="0" f="v">
      <t c="3" si="227">
        <n x="225"/>
        <n x="616"/>
        <n x="18"/>
      </t>
    </mdx>
    <mdx n="0" f="v">
      <t c="3" si="227">
        <n x="225"/>
        <n x="608"/>
        <n x="18"/>
      </t>
    </mdx>
    <mdx n="0" f="v">
      <t c="3" si="227">
        <n x="225"/>
        <n x="614"/>
        <n x="18"/>
      </t>
    </mdx>
    <mdx n="0" f="v">
      <t c="3" si="227">
        <n x="225"/>
        <n x="635"/>
        <n x="18"/>
      </t>
    </mdx>
    <mdx n="0" f="v">
      <t c="3" si="227">
        <n x="225"/>
        <n x="636"/>
        <n x="18"/>
      </t>
    </mdx>
    <mdx n="0" f="v">
      <t c="3" si="227">
        <n x="225"/>
        <n x="637"/>
        <n x="18"/>
      </t>
    </mdx>
    <mdx n="0" f="v">
      <t c="3" si="227">
        <n x="225"/>
        <n x="645"/>
        <n x="18"/>
      </t>
    </mdx>
    <mdx n="0" f="v">
      <t c="3" si="227">
        <n x="225"/>
        <n x="647"/>
        <n x="18"/>
      </t>
    </mdx>
    <mdx n="0" f="v">
      <t c="3" si="227">
        <n x="225"/>
        <n x="646"/>
        <n x="18"/>
      </t>
    </mdx>
    <mdx n="0" f="v">
      <t c="3" si="227">
        <n x="225"/>
        <n x="642"/>
        <n x="18"/>
      </t>
    </mdx>
    <mdx n="0" f="v">
      <t c="3" si="227">
        <n x="225"/>
        <n x="606"/>
        <n x="18"/>
      </t>
    </mdx>
    <mdx n="0" f="v">
      <t c="3" si="227">
        <n x="225"/>
        <n x="649"/>
        <n x="18"/>
      </t>
    </mdx>
    <mdx n="0" f="v">
      <t c="3" si="227">
        <n x="225"/>
        <n x="625"/>
        <n x="18"/>
      </t>
    </mdx>
    <mdx n="0" f="v">
      <t c="3" si="227">
        <n x="225"/>
        <n x="650"/>
        <n x="18"/>
      </t>
    </mdx>
    <mdx n="0" f="v">
      <t c="3" si="227">
        <n x="225"/>
        <n x="651"/>
        <n x="18"/>
      </t>
    </mdx>
    <mdx n="0" f="v">
      <t c="3" si="227">
        <n x="225"/>
        <n x="622"/>
        <n x="18"/>
      </t>
    </mdx>
    <mdx n="0" f="v">
      <t c="3" si="227">
        <n x="225"/>
        <n x="623"/>
        <n x="18"/>
      </t>
    </mdx>
    <mdx n="0" f="v">
      <t c="3" si="227">
        <n x="225"/>
        <n x="624"/>
        <n x="18"/>
      </t>
    </mdx>
    <mdx n="0" f="v">
      <t c="3" si="227">
        <n x="225"/>
        <n x="627"/>
        <n x="18"/>
      </t>
    </mdx>
    <mdx n="0" f="v">
      <t c="3" si="227">
        <n x="225"/>
        <n x="652"/>
        <n x="18"/>
      </t>
    </mdx>
    <mdx n="0" f="v">
      <t c="3" si="227">
        <n x="225"/>
        <n x="632"/>
        <n x="18"/>
      </t>
    </mdx>
    <mdx n="0" f="v">
      <t c="3" si="227">
        <n x="225"/>
        <n x="643"/>
        <n x="18"/>
      </t>
    </mdx>
    <mdx n="0" f="v">
      <t c="3" si="227">
        <n x="225"/>
        <n x="648"/>
        <n x="18"/>
      </t>
    </mdx>
    <mdx n="0" f="v">
      <t c="3" si="227">
        <n x="225"/>
        <n x="653"/>
        <n x="18"/>
      </t>
    </mdx>
    <mdx n="0" f="v">
      <t c="3" si="227">
        <n x="225"/>
        <n x="654"/>
        <n x="18"/>
      </t>
    </mdx>
    <mdx n="0" f="v">
      <t c="3" si="227">
        <n x="225"/>
        <n x="628"/>
        <n x="18"/>
      </t>
    </mdx>
    <mdx n="0" f="v">
      <t c="3" si="227">
        <n x="225"/>
        <n x="633"/>
        <n x="18"/>
      </t>
    </mdx>
    <mdx n="0" f="v">
      <t c="3" si="227">
        <n x="225"/>
        <n x="641"/>
        <n x="18"/>
      </t>
    </mdx>
    <mdx n="0" f="v">
      <t c="3" si="227">
        <n x="225"/>
        <n x="640"/>
        <n x="18"/>
      </t>
    </mdx>
    <mdx n="0" f="v">
      <t c="3" si="227">
        <n x="225"/>
        <n x="630"/>
        <n x="18"/>
      </t>
    </mdx>
    <mdx n="0" f="v">
      <t c="3" si="227">
        <n x="225"/>
        <n x="607"/>
        <n x="18"/>
      </t>
    </mdx>
    <mdx n="0" f="v">
      <t c="3" si="227">
        <n x="225"/>
        <n x="629"/>
        <n x="18"/>
      </t>
    </mdx>
    <mdx n="0" f="v">
      <t c="3" si="227">
        <n x="225"/>
        <n x="626"/>
        <n x="18"/>
      </t>
    </mdx>
    <mdx n="0" f="v">
      <t c="3" si="227">
        <n x="225"/>
        <n x="631"/>
        <n x="18"/>
      </t>
    </mdx>
    <mdx n="0" f="v">
      <t c="3" si="227">
        <n x="225"/>
        <n x="634"/>
        <n x="18"/>
      </t>
    </mdx>
    <mdx n="0" f="v">
      <t c="3" si="227">
        <n x="225"/>
        <n x="638"/>
        <n x="18"/>
      </t>
    </mdx>
    <mdx n="0" f="v">
      <t c="3" si="227">
        <n x="225"/>
        <n x="655"/>
        <n x="18"/>
      </t>
    </mdx>
    <mdx n="0" f="v">
      <t c="3" si="227">
        <n x="225"/>
        <n x="337"/>
        <n x="164"/>
      </t>
    </mdx>
    <mdx n="0" f="v">
      <t c="3" si="227">
        <n x="225"/>
        <n x="333"/>
        <n x="164"/>
      </t>
    </mdx>
    <mdx n="0" f="v">
      <t c="3" si="227">
        <n x="225"/>
        <n x="551"/>
        <n x="164"/>
      </t>
    </mdx>
    <mdx n="0" f="v">
      <t c="3" si="227">
        <n x="225"/>
        <n x="338"/>
        <n x="164"/>
      </t>
    </mdx>
    <mdx n="0" f="v">
      <t c="3" si="227">
        <n x="225"/>
        <n x="285"/>
        <n x="164"/>
      </t>
    </mdx>
    <mdx n="0" f="v">
      <t c="3" si="227">
        <n x="225"/>
        <n x="284"/>
        <n x="164"/>
      </t>
    </mdx>
    <mdx n="0" f="v">
      <t c="3" si="227">
        <n x="225"/>
        <n x="557"/>
        <n x="164"/>
      </t>
    </mdx>
    <mdx n="0" f="v">
      <t c="3" si="227">
        <n x="225"/>
        <n x="556"/>
        <n x="164"/>
      </t>
    </mdx>
    <mdx n="0" f="v">
      <t c="3" si="227">
        <n x="225"/>
        <n x="347"/>
        <n x="164"/>
      </t>
    </mdx>
    <mdx n="0" f="v">
      <t c="3" si="227">
        <n x="225"/>
        <n x="550"/>
        <n x="164"/>
      </t>
    </mdx>
    <mdx n="0" f="v">
      <t c="3" si="227">
        <n x="225"/>
        <n x="549"/>
        <n x="164"/>
      </t>
    </mdx>
    <mdx n="0" f="v">
      <t c="3" si="227">
        <n x="225"/>
        <n x="558"/>
        <n x="164"/>
      </t>
    </mdx>
    <mdx n="0" f="v">
      <t c="3" si="227">
        <n x="225"/>
        <n x="560"/>
        <n x="164"/>
      </t>
    </mdx>
    <mdx n="0" f="v">
      <t c="3" si="227">
        <n x="225"/>
        <n x="561"/>
        <n x="164"/>
      </t>
    </mdx>
    <mdx n="0" f="v">
      <t c="3" si="227">
        <n x="225"/>
        <n x="562"/>
        <n x="164"/>
      </t>
    </mdx>
    <mdx n="0" f="v">
      <t c="3" si="227">
        <n x="225"/>
        <n x="575"/>
        <n x="164"/>
      </t>
    </mdx>
    <mdx n="0" f="v">
      <t c="3" si="227">
        <n x="225"/>
        <n x="300"/>
        <n x="164"/>
      </t>
    </mdx>
    <mdx n="0" f="v">
      <t c="3" si="227">
        <n x="225"/>
        <n x="577"/>
        <n x="164"/>
      </t>
    </mdx>
    <mdx n="0" f="v">
      <t c="3" si="227">
        <n x="225"/>
        <n x="578"/>
        <n x="164"/>
      </t>
    </mdx>
    <mdx n="0" f="v">
      <t c="3" si="227">
        <n x="225"/>
        <n x="314"/>
        <n x="164"/>
      </t>
    </mdx>
    <mdx n="0" f="v">
      <t c="3" si="227">
        <n x="225"/>
        <n x="339"/>
        <n x="164"/>
      </t>
    </mdx>
    <mdx n="0" f="v">
      <t c="3" si="227">
        <n x="225"/>
        <n x="310"/>
        <n x="164"/>
      </t>
    </mdx>
    <mdx n="0" f="v">
      <t c="3" si="227">
        <n x="225"/>
        <n x="305"/>
        <n x="164"/>
      </t>
    </mdx>
    <mdx n="0" f="v">
      <t c="3" si="227">
        <n x="225"/>
        <n x="323"/>
        <n x="164"/>
      </t>
    </mdx>
    <mdx n="0" f="v">
      <t c="3" si="227">
        <n x="225"/>
        <n x="291"/>
        <n x="164"/>
      </t>
    </mdx>
    <mdx n="0" f="v">
      <t c="3" si="227">
        <n x="225"/>
        <n x="352"/>
        <n x="164"/>
      </t>
    </mdx>
    <mdx n="0" f="v">
      <t c="3" si="227">
        <n x="225"/>
        <n x="332"/>
        <n x="164"/>
      </t>
    </mdx>
    <mdx n="0" f="v">
      <t c="3" si="227">
        <n x="225"/>
        <n x="331"/>
        <n x="164"/>
      </t>
    </mdx>
    <mdx n="0" f="v">
      <t c="3" si="227">
        <n x="225"/>
        <n x="553"/>
        <n x="164"/>
      </t>
    </mdx>
    <mdx n="0" f="v">
      <t c="3" si="227">
        <n x="225"/>
        <n x="330"/>
        <n x="164"/>
      </t>
    </mdx>
    <mdx n="0" f="v">
      <t c="3" si="227">
        <n x="225"/>
        <n x="351"/>
        <n x="164"/>
      </t>
    </mdx>
    <mdx n="0" f="v">
      <t c="3" si="227">
        <n x="225"/>
        <n x="554"/>
        <n x="164"/>
      </t>
    </mdx>
    <mdx n="0" f="v">
      <t c="3" si="227">
        <n x="225"/>
        <n x="298"/>
        <n x="164"/>
      </t>
    </mdx>
    <mdx n="0" f="v">
      <t c="3" si="227">
        <n x="225"/>
        <n x="579"/>
        <n x="164"/>
      </t>
    </mdx>
    <mdx n="0" f="v">
      <t c="3" si="227">
        <n x="225"/>
        <n x="296"/>
        <n x="164"/>
      </t>
    </mdx>
    <mdx n="0" f="v">
      <t c="3" si="227">
        <n x="225"/>
        <n x="564"/>
        <n x="164"/>
      </t>
    </mdx>
    <mdx n="0" f="v">
      <t c="3" si="227">
        <n x="225"/>
        <n x="566"/>
        <n x="164"/>
      </t>
    </mdx>
    <mdx n="0" f="v">
      <t c="3" si="227">
        <n x="225"/>
        <n x="567"/>
        <n x="164"/>
      </t>
    </mdx>
    <mdx n="0" f="v">
      <t c="3" si="227">
        <n x="225"/>
        <n x="569"/>
        <n x="164"/>
      </t>
    </mdx>
    <mdx n="0" f="v">
      <t c="3" si="227">
        <n x="225"/>
        <n x="571"/>
        <n x="164"/>
      </t>
    </mdx>
    <mdx n="0" f="v">
      <t c="3" si="227">
        <n x="225"/>
        <n x="572"/>
        <n x="164"/>
      </t>
    </mdx>
    <mdx n="0" f="v">
      <t c="3" si="227">
        <n x="225"/>
        <n x="580"/>
        <n x="164"/>
      </t>
    </mdx>
    <mdx n="0" f="v">
      <t c="3" si="227">
        <n x="225"/>
        <n x="581"/>
        <n x="164"/>
      </t>
    </mdx>
    <mdx n="0" f="v">
      <t c="3" si="227">
        <n x="225"/>
        <n x="583"/>
        <n x="164"/>
      </t>
    </mdx>
    <mdx n="0" f="v">
      <t c="3" si="227">
        <n x="225"/>
        <n x="570"/>
        <n x="164"/>
      </t>
    </mdx>
    <mdx n="0" f="v">
      <t c="3" si="227">
        <n x="225"/>
        <n x="574"/>
        <n x="164"/>
      </t>
    </mdx>
    <mdx n="0" f="v">
      <t c="3" si="227">
        <n x="225"/>
        <n x="599"/>
        <n x="164"/>
      </t>
    </mdx>
    <mdx n="0" f="v">
      <t c="3" si="227">
        <n x="225"/>
        <n x="597"/>
        <n x="164"/>
      </t>
    </mdx>
    <mdx n="0" f="v">
      <t c="3" si="227">
        <n x="225"/>
        <n x="609"/>
        <n x="164"/>
      </t>
    </mdx>
    <mdx n="0" f="v">
      <t c="3" si="227">
        <n x="225"/>
        <n x="610"/>
        <n x="164"/>
      </t>
    </mdx>
    <mdx n="0" f="v">
      <t c="3" si="227">
        <n x="225"/>
        <n x="611"/>
        <n x="164"/>
      </t>
    </mdx>
    <mdx n="0" f="v">
      <t c="3" si="227">
        <n x="225"/>
        <n x="601"/>
        <n x="164"/>
      </t>
    </mdx>
    <mdx n="0" f="v">
      <t c="3" si="227">
        <n x="225"/>
        <n x="598"/>
        <n x="164"/>
      </t>
    </mdx>
    <mdx n="0" f="v">
      <t c="3" si="227">
        <n x="225"/>
        <n x="585"/>
        <n x="164"/>
      </t>
    </mdx>
    <mdx n="0" f="v">
      <t c="3" si="227">
        <n x="225"/>
        <n x="590"/>
        <n x="164"/>
      </t>
    </mdx>
    <mdx n="0" f="v">
      <t c="3" si="227">
        <n x="225"/>
        <n x="591"/>
        <n x="164"/>
      </t>
    </mdx>
    <mdx n="0" f="v">
      <t c="3" si="227">
        <n x="225"/>
        <n x="592"/>
        <n x="164"/>
      </t>
    </mdx>
    <mdx n="0" f="v">
      <t c="3" si="227">
        <n x="225"/>
        <n x="594"/>
        <n x="164"/>
      </t>
    </mdx>
    <mdx n="0" f="v">
      <t c="3" si="227">
        <n x="225"/>
        <n x="584"/>
        <n x="164"/>
      </t>
    </mdx>
    <mdx n="0" f="v">
      <t c="3" si="227">
        <n x="225"/>
        <n x="608"/>
        <n x="164"/>
      </t>
    </mdx>
    <mdx n="0" f="v">
      <t c="3" si="227">
        <n x="225"/>
        <n x="586"/>
        <n x="164"/>
      </t>
    </mdx>
    <mdx n="0" f="v">
      <t c="3" si="227">
        <n x="225"/>
        <n x="600"/>
        <n x="164"/>
      </t>
    </mdx>
    <mdx n="0" f="v">
      <t c="3" si="227">
        <n x="225"/>
        <n x="587"/>
        <n x="164"/>
      </t>
    </mdx>
    <mdx n="0" f="v">
      <t c="3" si="227">
        <n x="225"/>
        <n x="602"/>
        <n x="164"/>
      </t>
    </mdx>
    <mdx n="0" f="v">
      <t c="3" si="227">
        <n x="225"/>
        <n x="603"/>
        <n x="164"/>
      </t>
    </mdx>
    <mdx n="0" f="v">
      <t c="3" si="227">
        <n x="225"/>
        <n x="605"/>
        <n x="164"/>
      </t>
    </mdx>
    <mdx n="0" f="v">
      <t c="3" si="227">
        <n x="225"/>
        <n x="636"/>
        <n x="164"/>
      </t>
    </mdx>
    <mdx n="0" f="v">
      <t c="3" si="227">
        <n x="225"/>
        <n x="641"/>
        <n x="164"/>
      </t>
    </mdx>
    <mdx n="0" f="v">
      <t c="3" si="227">
        <n x="225"/>
        <n x="617"/>
        <n x="164"/>
      </t>
    </mdx>
    <mdx n="0" f="v">
      <t c="3" si="227">
        <n x="225"/>
        <n x="621"/>
        <n x="164"/>
      </t>
    </mdx>
    <mdx n="0" f="v">
      <t c="3" si="227">
        <n x="225"/>
        <n x="618"/>
        <n x="164"/>
      </t>
    </mdx>
    <mdx n="0" f="v">
      <t c="3" si="227">
        <n x="225"/>
        <n x="628"/>
        <n x="164"/>
      </t>
    </mdx>
    <mdx n="0" f="v">
      <t c="3" si="227">
        <n x="225"/>
        <n x="622"/>
        <n x="164"/>
      </t>
    </mdx>
    <mdx n="0" f="v">
      <t c="3" si="227">
        <n x="225"/>
        <n x="623"/>
        <n x="164"/>
      </t>
    </mdx>
    <mdx n="0" f="v">
      <t c="3" si="227">
        <n x="225"/>
        <n x="624"/>
        <n x="164"/>
      </t>
    </mdx>
    <mdx n="0" f="v">
      <t c="3" si="227">
        <n x="225"/>
        <n x="625"/>
        <n x="164"/>
      </t>
    </mdx>
    <mdx n="0" f="v">
      <t c="3" si="227">
        <n x="225"/>
        <n x="630"/>
        <n x="164"/>
      </t>
    </mdx>
    <mdx n="0" f="v">
      <t c="3" si="227">
        <n x="225"/>
        <n x="607"/>
        <n x="164"/>
      </t>
    </mdx>
    <mdx n="0" f="v">
      <t c="3" si="227">
        <n x="225"/>
        <n x="626"/>
        <n x="164"/>
      </t>
    </mdx>
    <mdx n="0" f="v">
      <t c="3" si="227">
        <n x="225"/>
        <n x="642"/>
        <n x="164"/>
      </t>
    </mdx>
    <mdx n="0" f="v">
      <t c="3" si="227">
        <n x="225"/>
        <n x="639"/>
        <n x="164"/>
      </t>
    </mdx>
    <mdx n="0" f="v">
      <t c="3" si="227">
        <n x="225"/>
        <n x="643"/>
        <n x="164"/>
      </t>
    </mdx>
    <mdx n="0" f="v">
      <t c="3" si="227">
        <n x="225"/>
        <n x="644"/>
        <n x="164"/>
      </t>
    </mdx>
    <mdx n="0" f="v">
      <t c="3" si="227">
        <n x="225"/>
        <n x="647"/>
        <n x="164"/>
      </t>
    </mdx>
    <mdx n="0" f="v">
      <t c="3" si="227">
        <n x="225"/>
        <n x="648"/>
        <n x="164"/>
      </t>
    </mdx>
    <mdx n="0" f="v">
      <t c="3" si="227">
        <n x="225"/>
        <n x="650"/>
        <n x="164"/>
      </t>
    </mdx>
    <mdx n="0" f="v">
      <t c="3" si="227">
        <n x="225"/>
        <n x="651"/>
        <n x="164"/>
      </t>
    </mdx>
    <mdx n="0" f="v">
      <t c="3" si="227">
        <n x="225"/>
        <n x="652"/>
        <n x="164"/>
      </t>
    </mdx>
    <mdx n="0" f="v">
      <t c="3" si="227">
        <n x="225"/>
        <n x="654"/>
        <n x="164"/>
      </t>
    </mdx>
    <mdx n="0" f="v">
      <t c="3" si="227">
        <n x="225"/>
        <n x="279"/>
        <n x="199"/>
      </t>
    </mdx>
    <mdx n="0" f="v">
      <t c="3" si="227">
        <n x="225"/>
        <n x="333"/>
        <n x="199"/>
      </t>
    </mdx>
    <mdx n="0" f="v">
      <t c="3" si="227">
        <n x="225"/>
        <n x="321"/>
        <n x="199"/>
      </t>
    </mdx>
    <mdx n="0" f="v">
      <t c="3" si="227">
        <n x="225"/>
        <n x="338"/>
        <n x="199"/>
      </t>
    </mdx>
    <mdx n="0" f="v">
      <t c="3" si="227">
        <n x="225"/>
        <n x="318"/>
        <n x="199"/>
      </t>
    </mdx>
    <mdx n="0" f="v">
      <t c="3" si="227">
        <n x="225"/>
        <n x="309"/>
        <n x="199"/>
      </t>
    </mdx>
    <mdx n="0" f="v">
      <t c="3" si="227">
        <n x="225"/>
        <n x="551"/>
        <n x="199"/>
      </t>
    </mdx>
    <mdx n="0" f="v">
      <t c="3" si="227">
        <n x="225"/>
        <n x="319"/>
        <n x="199"/>
      </t>
    </mdx>
    <mdx n="0" f="v">
      <t c="3" si="227">
        <n x="225"/>
        <n x="337"/>
        <n x="199"/>
      </t>
    </mdx>
    <mdx n="0" f="v">
      <t c="3" si="227">
        <n x="225"/>
        <n x="285"/>
        <n x="199"/>
      </t>
    </mdx>
    <mdx n="0" f="v">
      <t c="3" si="227">
        <n x="225"/>
        <n x="275"/>
        <n x="199"/>
      </t>
    </mdx>
    <mdx n="0" f="v">
      <t c="3" si="227">
        <n x="225"/>
        <n x="274"/>
        <n x="199"/>
      </t>
    </mdx>
    <mdx n="0" f="v">
      <t c="3" si="227">
        <n x="225"/>
        <n x="284"/>
        <n x="199"/>
      </t>
    </mdx>
    <mdx n="0" f="v">
      <t c="3" si="227">
        <n x="225"/>
        <n x="290"/>
        <n x="199"/>
      </t>
    </mdx>
    <mdx n="0" f="v">
      <t c="3" si="227">
        <n x="225"/>
        <n x="289"/>
        <n x="199"/>
      </t>
    </mdx>
    <mdx n="0" f="v">
      <t c="3" si="227">
        <n x="225"/>
        <n x="288"/>
        <n x="199"/>
      </t>
    </mdx>
    <mdx n="0" f="v">
      <t c="3" si="227">
        <n x="225"/>
        <n x="287"/>
        <n x="199"/>
      </t>
    </mdx>
    <mdx n="0" f="v">
      <t c="3" si="227">
        <n x="225"/>
        <n x="286"/>
        <n x="199"/>
      </t>
    </mdx>
    <mdx n="0" f="v">
      <t c="3" si="227">
        <n x="225"/>
        <n x="292"/>
        <n x="199"/>
      </t>
    </mdx>
    <mdx n="0" f="v">
      <t c="3" si="227">
        <n x="225"/>
        <n x="335"/>
        <n x="199"/>
      </t>
    </mdx>
    <mdx n="0" f="v">
      <t c="3" si="227">
        <n x="225"/>
        <n x="557"/>
        <n x="199"/>
      </t>
    </mdx>
    <mdx n="0" f="v">
      <t c="3" si="227">
        <n x="225"/>
        <n x="325"/>
        <n x="199"/>
      </t>
    </mdx>
    <mdx n="0" f="v">
      <t c="3" si="227">
        <n x="225"/>
        <n x="343"/>
        <n x="199"/>
      </t>
    </mdx>
    <mdx n="0" f="v">
      <t c="3" si="227">
        <n x="225"/>
        <n x="341"/>
        <n x="199"/>
      </t>
    </mdx>
    <mdx n="0" f="v">
      <t c="3" si="227">
        <n x="225"/>
        <n x="575"/>
        <n x="199"/>
      </t>
    </mdx>
    <mdx n="0" f="v">
      <t c="3" si="227">
        <n x="225"/>
        <n x="578"/>
        <n x="199"/>
      </t>
    </mdx>
    <mdx n="0" f="v">
      <t c="3" si="227">
        <n x="225"/>
        <n x="550"/>
        <n x="199"/>
      </t>
    </mdx>
    <mdx n="0" f="v">
      <t c="3" si="227">
        <n x="225"/>
        <n x="549"/>
        <n x="199"/>
      </t>
    </mdx>
    <mdx n="0" f="v">
      <t c="3" si="227">
        <n x="225"/>
        <n x="558"/>
        <n x="199"/>
      </t>
    </mdx>
    <mdx n="0" f="v">
      <t c="3" si="227">
        <n x="225"/>
        <n x="559"/>
        <n x="199"/>
      </t>
    </mdx>
    <mdx n="0" f="v">
      <t c="3" si="227">
        <n x="225"/>
        <n x="560"/>
        <n x="199"/>
      </t>
    </mdx>
    <mdx n="0" f="v">
      <t c="3" si="227">
        <n x="225"/>
        <n x="561"/>
        <n x="199"/>
      </t>
    </mdx>
    <mdx n="0" f="v">
      <t c="3" si="227">
        <n x="225"/>
        <n x="562"/>
        <n x="199"/>
      </t>
    </mdx>
    <mdx n="0" f="v">
      <t c="3" si="227">
        <n x="225"/>
        <n x="579"/>
        <n x="199"/>
      </t>
    </mdx>
    <mdx n="0" f="v">
      <t c="3" si="227">
        <n x="225"/>
        <n x="300"/>
        <n x="199"/>
      </t>
    </mdx>
    <mdx n="0" f="v">
      <t c="3" si="227">
        <n x="225"/>
        <n x="353"/>
        <n x="199"/>
      </t>
    </mdx>
    <mdx n="0" f="v">
      <t c="3" si="227">
        <n x="225"/>
        <n x="556"/>
        <n x="199"/>
      </t>
    </mdx>
    <mdx n="0" f="v">
      <t c="3" si="227">
        <n x="225"/>
        <n x="347"/>
        <n x="199"/>
      </t>
    </mdx>
    <mdx n="0" f="v">
      <t c="3" si="227">
        <n x="225"/>
        <n x="282"/>
        <n x="199"/>
      </t>
    </mdx>
    <mdx n="0" f="v">
      <t c="3" si="227">
        <n x="225"/>
        <n x="315"/>
        <n x="199"/>
      </t>
    </mdx>
    <mdx n="0" f="v">
      <t c="3" si="227">
        <n x="225"/>
        <n x="314"/>
        <n x="199"/>
      </t>
    </mdx>
    <mdx n="0" f="v">
      <t c="3" si="227">
        <n x="225"/>
        <n x="339"/>
        <n x="199"/>
      </t>
    </mdx>
    <mdx n="0" f="v">
      <t c="3" si="227">
        <n x="225"/>
        <n x="324"/>
        <n x="199"/>
      </t>
    </mdx>
    <mdx n="0" f="v">
      <t c="3" si="227">
        <n x="225"/>
        <n x="312"/>
        <n x="199"/>
      </t>
    </mdx>
    <mdx n="0" f="v">
      <t c="3" si="227">
        <n x="225"/>
        <n x="310"/>
        <n x="199"/>
      </t>
    </mdx>
    <mdx n="0" f="v">
      <t c="3" si="227">
        <n x="225"/>
        <n x="308"/>
        <n x="199"/>
      </t>
    </mdx>
    <mdx n="0" f="v">
      <t c="3" si="227">
        <n x="225"/>
        <n x="306"/>
        <n x="199"/>
      </t>
    </mdx>
    <mdx n="0" f="v">
      <t c="3" si="227">
        <n x="225"/>
        <n x="305"/>
        <n x="199"/>
      </t>
    </mdx>
    <mdx n="0" f="v">
      <t c="3" si="227">
        <n x="225"/>
        <n x="323"/>
        <n x="199"/>
      </t>
    </mdx>
    <mdx n="0" f="v">
      <t c="3" si="227">
        <n x="225"/>
        <n x="291"/>
        <n x="199"/>
      </t>
    </mdx>
    <mdx n="0" f="v">
      <t c="3" si="227">
        <n x="225"/>
        <n x="303"/>
        <n x="199"/>
      </t>
    </mdx>
    <mdx n="0" f="v">
      <t c="3" si="227">
        <n x="225"/>
        <n x="352"/>
        <n x="199"/>
      </t>
    </mdx>
    <mdx n="0" f="v">
      <t c="3" si="227">
        <n x="225"/>
        <n x="302"/>
        <n x="199"/>
      </t>
    </mdx>
    <mdx n="0" f="v">
      <t c="3" si="227">
        <n x="225"/>
        <n x="342"/>
        <n x="199"/>
      </t>
    </mdx>
    <mdx n="0" f="v">
      <t c="3" si="227">
        <n x="225"/>
        <n x="332"/>
        <n x="199"/>
      </t>
    </mdx>
    <mdx n="0" f="v">
      <t c="3" si="227">
        <n x="225"/>
        <n x="331"/>
        <n x="199"/>
      </t>
    </mdx>
    <mdx n="0" f="v">
      <t c="3" si="227">
        <n x="225"/>
        <n x="349"/>
        <n x="199"/>
      </t>
    </mdx>
    <mdx n="0" f="v">
      <t c="3" si="227">
        <n x="225"/>
        <n x="553"/>
        <n x="199"/>
      </t>
    </mdx>
    <mdx n="0" f="v">
      <t c="3" si="227">
        <n x="225"/>
        <n x="330"/>
        <n x="199"/>
      </t>
    </mdx>
    <mdx n="0" f="v">
      <t c="3" si="227">
        <n x="225"/>
        <n x="351"/>
        <n x="199"/>
      </t>
    </mdx>
    <mdx n="0" f="v">
      <t c="3" si="227">
        <n x="225"/>
        <n x="554"/>
        <n x="199"/>
      </t>
    </mdx>
    <mdx n="0" f="v">
      <t c="3" si="227">
        <n x="225"/>
        <n x="298"/>
        <n x="199"/>
      </t>
    </mdx>
    <mdx n="0" f="v">
      <t c="3" si="227">
        <n x="225"/>
        <n x="354"/>
        <n x="199"/>
      </t>
    </mdx>
    <mdx n="0" f="v">
      <t c="3" si="227">
        <n x="225"/>
        <n x="576"/>
        <n x="199"/>
      </t>
    </mdx>
    <mdx n="0" f="v">
      <t c="3" si="227">
        <n x="225"/>
        <n x="611"/>
        <n x="199"/>
      </t>
    </mdx>
    <mdx n="0" f="v">
      <t c="3" si="227">
        <n x="225"/>
        <n x="569"/>
        <n x="199"/>
      </t>
    </mdx>
    <mdx n="0" f="v">
      <t c="3" si="227">
        <n x="225"/>
        <n x="296"/>
        <n x="199"/>
      </t>
    </mdx>
    <mdx n="0" f="v">
      <t c="3" si="227">
        <n x="225"/>
        <n x="295"/>
        <n x="199"/>
      </t>
    </mdx>
    <mdx n="0" f="v">
      <t c="3" si="227">
        <n x="225"/>
        <n x="563"/>
        <n x="199"/>
      </t>
    </mdx>
    <mdx n="0" f="v">
      <t c="3" si="227">
        <n x="225"/>
        <n x="564"/>
        <n x="199"/>
      </t>
    </mdx>
    <mdx n="0" f="v">
      <t c="3" si="227">
        <n x="225"/>
        <n x="565"/>
        <n x="199"/>
      </t>
    </mdx>
    <mdx n="0" f="v">
      <t c="3" si="227">
        <n x="225"/>
        <n x="566"/>
        <n x="199"/>
      </t>
    </mdx>
    <mdx n="0" f="v">
      <t c="3" si="227">
        <n x="225"/>
        <n x="567"/>
        <n x="199"/>
      </t>
    </mdx>
    <mdx n="0" f="v">
      <t c="3" si="227">
        <n x="225"/>
        <n x="568"/>
        <n x="199"/>
      </t>
    </mdx>
    <mdx n="0" f="v">
      <t c="3" si="227">
        <n x="225"/>
        <n x="340"/>
        <n x="199"/>
      </t>
    </mdx>
    <mdx n="0" f="v">
      <t c="3" si="227">
        <n x="225"/>
        <n x="588"/>
        <n x="199"/>
      </t>
    </mdx>
    <mdx n="0" f="v">
      <t c="3" si="227">
        <n x="225"/>
        <n x="598"/>
        <n x="199"/>
      </t>
    </mdx>
    <mdx n="0" f="v">
      <t c="3" si="227">
        <n x="225"/>
        <n x="612"/>
        <n x="199"/>
      </t>
    </mdx>
    <mdx n="0" f="v">
      <t c="3" si="227">
        <n x="225"/>
        <n x="585"/>
        <n x="199"/>
      </t>
    </mdx>
    <mdx n="0" f="v">
      <t c="3" si="227">
        <n x="225"/>
        <n x="571"/>
        <n x="199"/>
      </t>
    </mdx>
    <mdx n="0" f="v">
      <t c="3" si="227">
        <n x="225"/>
        <n x="572"/>
        <n x="199"/>
      </t>
    </mdx>
    <mdx n="0" f="v">
      <t c="3" si="227">
        <n x="225"/>
        <n x="580"/>
        <n x="199"/>
      </t>
    </mdx>
    <mdx n="0" f="v">
      <t c="3" si="227">
        <n x="225"/>
        <n x="573"/>
        <n x="199"/>
      </t>
    </mdx>
    <mdx n="0" f="v">
      <t c="3" si="227">
        <n x="225"/>
        <n x="581"/>
        <n x="199"/>
      </t>
    </mdx>
    <mdx n="0" f="v">
      <t c="3" si="227">
        <n x="225"/>
        <n x="583"/>
        <n x="199"/>
      </t>
    </mdx>
    <mdx n="0" f="v">
      <t c="3" si="227">
        <n x="225"/>
        <n x="555"/>
        <n x="199"/>
      </t>
    </mdx>
    <mdx n="0" f="v">
      <t c="3" si="227">
        <n x="225"/>
        <n x="570"/>
        <n x="199"/>
      </t>
    </mdx>
    <mdx n="0" f="v">
      <t c="3" si="227">
        <n x="225"/>
        <n x="574"/>
        <n x="199"/>
      </t>
    </mdx>
    <mdx n="0" f="v">
      <t c="3" si="227">
        <n x="225"/>
        <n x="597"/>
        <n x="199"/>
      </t>
    </mdx>
    <mdx n="0" f="v">
      <t c="3" si="227">
        <n x="225"/>
        <n x="609"/>
        <n x="199"/>
      </t>
    </mdx>
    <mdx n="0" f="v">
      <t c="3" si="227">
        <n x="225"/>
        <n x="610"/>
        <n x="199"/>
      </t>
    </mdx>
    <mdx n="0" f="v">
      <t c="3" si="227">
        <n x="225"/>
        <n x="601"/>
        <n x="199"/>
      </t>
    </mdx>
    <mdx n="0" f="v">
      <t c="3" si="227">
        <n x="225"/>
        <n x="589"/>
        <n x="199"/>
      </t>
    </mdx>
    <mdx n="0" f="v">
      <t c="3" si="227">
        <n x="225"/>
        <n x="590"/>
        <n x="199"/>
      </t>
    </mdx>
    <mdx n="0" f="v">
      <t c="3" si="227">
        <n x="225"/>
        <n x="591"/>
        <n x="199"/>
      </t>
    </mdx>
    <mdx n="0" f="v">
      <t c="3" si="227">
        <n x="225"/>
        <n x="592"/>
        <n x="199"/>
      </t>
    </mdx>
    <mdx n="0" f="v">
      <t c="3" si="227">
        <n x="225"/>
        <n x="593"/>
        <n x="199"/>
      </t>
    </mdx>
    <mdx n="0" f="v">
      <t c="3" si="227">
        <n x="225"/>
        <n x="594"/>
        <n x="199"/>
      </t>
    </mdx>
    <mdx n="0" f="v">
      <t c="3" si="227">
        <n x="225"/>
        <n x="595"/>
        <n x="199"/>
      </t>
    </mdx>
    <mdx n="0" f="v">
      <t c="3" si="227">
        <n x="225"/>
        <n x="596"/>
        <n x="199"/>
      </t>
    </mdx>
    <mdx n="0" f="v">
      <t c="3" si="227">
        <n x="225"/>
        <n x="599"/>
        <n x="199"/>
      </t>
    </mdx>
    <mdx n="0" f="v">
      <t c="3" si="227">
        <n x="225"/>
        <n x="584"/>
        <n x="199"/>
      </t>
    </mdx>
    <mdx n="0" f="v">
      <t c="3" si="227">
        <n x="225"/>
        <n x="616"/>
        <n x="199"/>
      </t>
    </mdx>
    <mdx n="0" f="v">
      <t c="3" si="227">
        <n x="225"/>
        <n x="636"/>
        <n x="199"/>
      </t>
    </mdx>
    <mdx n="0" f="v">
      <t c="3" si="227">
        <n x="225"/>
        <n x="619"/>
        <n x="199"/>
      </t>
    </mdx>
    <mdx n="0" f="v">
      <t c="3" si="227">
        <n x="225"/>
        <n x="614"/>
        <n x="199"/>
      </t>
    </mdx>
    <mdx n="0" f="v">
      <t c="3" si="227">
        <n x="225"/>
        <n x="637"/>
        <n x="199"/>
      </t>
    </mdx>
    <mdx n="0" f="v">
      <t c="3" si="227">
        <n x="225"/>
        <n x="617"/>
        <n x="199"/>
      </t>
    </mdx>
    <mdx n="0" f="v">
      <t c="3" si="227">
        <n x="225"/>
        <n x="618"/>
        <n x="199"/>
      </t>
    </mdx>
    <mdx n="0" f="v">
      <t c="3" si="227">
        <n x="225"/>
        <n x="620"/>
        <n x="199"/>
      </t>
    </mdx>
    <mdx n="0" f="v">
      <t c="3" si="227">
        <n x="225"/>
        <n x="582"/>
        <n x="199"/>
      </t>
    </mdx>
    <mdx n="0" f="v">
      <t c="3" si="227">
        <n x="225"/>
        <n x="586"/>
        <n x="199"/>
      </t>
    </mdx>
    <mdx n="0" f="v">
      <t c="3" si="227">
        <n x="225"/>
        <n x="600"/>
        <n x="199"/>
      </t>
    </mdx>
    <mdx n="0" f="v">
      <t c="3" si="227">
        <n x="225"/>
        <n x="587"/>
        <n x="199"/>
      </t>
    </mdx>
    <mdx n="0" f="v">
      <t c="3" si="227">
        <n x="225"/>
        <n x="602"/>
        <n x="199"/>
      </t>
    </mdx>
    <mdx n="0" f="v">
      <t c="3" si="227">
        <n x="225"/>
        <n x="603"/>
        <n x="199"/>
      </t>
    </mdx>
    <mdx n="0" f="v">
      <t c="3" si="227">
        <n x="225"/>
        <n x="604"/>
        <n x="199"/>
      </t>
    </mdx>
    <mdx n="0" f="v">
      <t c="3" si="227">
        <n x="225"/>
        <n x="605"/>
        <n x="199"/>
      </t>
    </mdx>
    <mdx n="0" f="v">
      <t c="3" si="227">
        <n x="225"/>
        <n x="635"/>
        <n x="199"/>
      </t>
    </mdx>
    <mdx n="0" f="v">
      <t c="3" si="227">
        <n x="225"/>
        <n x="613"/>
        <n x="199"/>
      </t>
    </mdx>
    <mdx n="0" f="v">
      <t c="3" si="227">
        <n x="225"/>
        <n x="608"/>
        <n x="199"/>
      </t>
    </mdx>
    <mdx n="0" f="v">
      <t c="3" si="227">
        <n x="225"/>
        <n x="621"/>
        <n x="199"/>
      </t>
    </mdx>
    <mdx n="0" f="v">
      <t c="3" si="227">
        <n x="225"/>
        <n x="615"/>
        <n x="199"/>
      </t>
    </mdx>
    <mdx n="0" f="v">
      <t c="3" si="227">
        <n x="225"/>
        <n x="606"/>
        <n x="199"/>
      </t>
    </mdx>
    <mdx n="0" f="v">
      <t c="3" si="227">
        <n x="225"/>
        <n x="628"/>
        <n x="199"/>
      </t>
    </mdx>
    <mdx n="0" f="v">
      <t c="3" si="227">
        <n x="225"/>
        <n x="625"/>
        <n x="199"/>
      </t>
    </mdx>
    <mdx n="0" f="v">
      <t c="3" si="227">
        <n x="225"/>
        <n x="627"/>
        <n x="199"/>
      </t>
    </mdx>
    <mdx n="0" f="v">
      <t c="3" si="227">
        <n x="225"/>
        <n x="633"/>
        <n x="199"/>
      </t>
    </mdx>
    <mdx n="0" f="v">
      <t c="3" si="227">
        <n x="225"/>
        <n x="622"/>
        <n x="199"/>
      </t>
    </mdx>
    <mdx n="0" f="v">
      <t c="3" si="227">
        <n x="225"/>
        <n x="623"/>
        <n x="199"/>
      </t>
    </mdx>
    <mdx n="0" f="v">
      <t c="3" si="227">
        <n x="225"/>
        <n x="624"/>
        <n x="199"/>
      </t>
    </mdx>
    <mdx n="0" f="v">
      <t c="3" si="227">
        <n x="225"/>
        <n x="641"/>
        <n x="199"/>
      </t>
    </mdx>
    <mdx n="0" f="v">
      <t c="3" si="227">
        <n x="225"/>
        <n x="640"/>
        <n x="199"/>
      </t>
    </mdx>
    <mdx n="0" f="v">
      <t c="3" si="227">
        <n x="225"/>
        <n x="630"/>
        <n x="199"/>
      </t>
    </mdx>
    <mdx n="0" f="v">
      <t c="3" si="227">
        <n x="225"/>
        <n x="607"/>
        <n x="199"/>
      </t>
    </mdx>
    <mdx n="0" f="v">
      <t c="3" si="227">
        <n x="225"/>
        <n x="629"/>
        <n x="199"/>
      </t>
    </mdx>
    <mdx n="0" f="v">
      <t c="3" si="227">
        <n x="225"/>
        <n x="626"/>
        <n x="199"/>
      </t>
    </mdx>
    <mdx n="0" f="v">
      <t c="3" si="227">
        <n x="225"/>
        <n x="631"/>
        <n x="199"/>
      </t>
    </mdx>
    <mdx n="0" f="v">
      <t c="3" si="227">
        <n x="225"/>
        <n x="634"/>
        <n x="199"/>
      </t>
    </mdx>
    <mdx n="0" f="v">
      <t c="3" si="227">
        <n x="225"/>
        <n x="638"/>
        <n x="199"/>
      </t>
    </mdx>
    <mdx n="0" f="v">
      <t c="3" si="227">
        <n x="225"/>
        <n x="642"/>
        <n x="199"/>
      </t>
    </mdx>
    <mdx n="0" f="v">
      <t c="3" si="227">
        <n x="225"/>
        <n x="632"/>
        <n x="199"/>
      </t>
    </mdx>
    <mdx n="0" f="v">
      <t c="3" si="227">
        <n x="225"/>
        <n x="639"/>
        <n x="199"/>
      </t>
    </mdx>
    <mdx n="0" f="v">
      <t c="3" si="227">
        <n x="225"/>
        <n x="643"/>
        <n x="199"/>
      </t>
    </mdx>
    <mdx n="0" f="v">
      <t c="3" si="227">
        <n x="225"/>
        <n x="644"/>
        <n x="199"/>
      </t>
    </mdx>
    <mdx n="0" f="v">
      <t c="3" si="227">
        <n x="225"/>
        <n x="645"/>
        <n x="199"/>
      </t>
    </mdx>
    <mdx n="0" f="v">
      <t c="3" si="227">
        <n x="225"/>
        <n x="646"/>
        <n x="199"/>
      </t>
    </mdx>
    <mdx n="0" f="v">
      <t c="3" si="227">
        <n x="225"/>
        <n x="647"/>
        <n x="199"/>
      </t>
    </mdx>
    <mdx n="0" f="v">
      <t c="3" si="227">
        <n x="225"/>
        <n x="648"/>
        <n x="199"/>
      </t>
    </mdx>
    <mdx n="0" f="v">
      <t c="3" si="227">
        <n x="225"/>
        <n x="649"/>
        <n x="199"/>
      </t>
    </mdx>
    <mdx n="0" f="v">
      <t c="3" si="227">
        <n x="225"/>
        <n x="650"/>
        <n x="199"/>
      </t>
    </mdx>
    <mdx n="0" f="v">
      <t c="3" si="227">
        <n x="225"/>
        <n x="651"/>
        <n x="199"/>
      </t>
    </mdx>
    <mdx n="0" f="v">
      <t c="3" si="227">
        <n x="225"/>
        <n x="652"/>
        <n x="199"/>
      </t>
    </mdx>
    <mdx n="0" f="v">
      <t c="3" si="227">
        <n x="225"/>
        <n x="653"/>
        <n x="199"/>
      </t>
    </mdx>
    <mdx n="0" f="v">
      <t c="3" si="227">
        <n x="225"/>
        <n x="654"/>
        <n x="199"/>
      </t>
    </mdx>
    <mdx n="0" f="v">
      <t c="3" si="227">
        <n x="225"/>
        <n x="655"/>
        <n x="199"/>
      </t>
    </mdx>
    <mdx n="0" f="v">
      <t c="3" si="227">
        <n x="225"/>
        <n x="338"/>
        <n x="202"/>
      </t>
    </mdx>
    <mdx n="0" f="v">
      <t c="3" si="227">
        <n x="225"/>
        <n x="318"/>
        <n x="202"/>
      </t>
    </mdx>
    <mdx n="0" f="v">
      <t c="3" si="227">
        <n x="225"/>
        <n x="309"/>
        <n x="202"/>
      </t>
    </mdx>
    <mdx n="0" f="v">
      <t c="3" si="227">
        <n x="225"/>
        <n x="313"/>
        <n x="202"/>
      </t>
    </mdx>
    <mdx n="0" f="v">
      <t c="3" si="227">
        <n x="225"/>
        <n x="344"/>
        <n x="202"/>
      </t>
    </mdx>
    <mdx n="0" f="v">
      <t c="3" si="227">
        <n x="225"/>
        <n x="335"/>
        <n x="202"/>
      </t>
    </mdx>
    <mdx n="0" f="v">
      <t c="3" si="227">
        <n x="225"/>
        <n x="579"/>
        <n x="202"/>
      </t>
    </mdx>
    <mdx n="0" f="v">
      <t c="3" si="227">
        <n x="225"/>
        <n x="557"/>
        <n x="202"/>
      </t>
    </mdx>
    <mdx n="0" f="v">
      <t c="3" si="227">
        <n x="225"/>
        <n x="321"/>
        <n x="202"/>
      </t>
    </mdx>
    <mdx n="0" f="v">
      <t c="3" si="227">
        <n x="225"/>
        <n x="275"/>
        <n x="202"/>
      </t>
    </mdx>
    <mdx n="0" f="v">
      <t c="3" si="227">
        <n x="225"/>
        <n x="274"/>
        <n x="202"/>
      </t>
    </mdx>
    <mdx n="0" f="v">
      <t c="3" si="227">
        <n x="225"/>
        <n x="290"/>
        <n x="202"/>
      </t>
    </mdx>
    <mdx n="0" f="v">
      <t c="3" si="227">
        <n x="225"/>
        <n x="289"/>
        <n x="202"/>
      </t>
    </mdx>
    <mdx n="0" f="v">
      <t c="3" si="227">
        <n x="225"/>
        <n x="288"/>
        <n x="202"/>
      </t>
    </mdx>
    <mdx n="0" f="v">
      <t c="3" si="227">
        <n x="225"/>
        <n x="286"/>
        <n x="202"/>
      </t>
    </mdx>
    <mdx n="0" f="v">
      <t c="3" si="227">
        <n x="225"/>
        <n x="292"/>
        <n x="202"/>
      </t>
    </mdx>
    <mdx n="0" f="v">
      <t c="3" si="227">
        <n x="225"/>
        <n x="325"/>
        <n x="202"/>
      </t>
    </mdx>
    <mdx n="0" f="v">
      <t c="3" si="227">
        <n x="225"/>
        <n x="343"/>
        <n x="202"/>
      </t>
    </mdx>
    <mdx n="0" f="v">
      <t c="3" si="227">
        <n x="225"/>
        <n x="333"/>
        <n x="202"/>
      </t>
    </mdx>
    <mdx n="0" f="v">
      <t c="3" si="227">
        <n x="225"/>
        <n x="322"/>
        <n x="202"/>
      </t>
    </mdx>
    <mdx n="0" f="v">
      <t c="3" si="227">
        <n x="225"/>
        <n x="320"/>
        <n x="202"/>
      </t>
    </mdx>
    <mdx n="0" f="v">
      <t c="3" si="227">
        <n x="225"/>
        <n x="319"/>
        <n x="202"/>
      </t>
    </mdx>
    <mdx n="0" f="v">
      <t c="3" si="227">
        <n x="225"/>
        <n x="337"/>
        <n x="202"/>
      </t>
    </mdx>
    <mdx n="0" f="v">
      <t c="3" si="227">
        <n x="225"/>
        <n x="551"/>
        <n x="202"/>
      </t>
    </mdx>
    <mdx n="0" f="v">
      <t c="3" si="227">
        <n x="225"/>
        <n x="353"/>
        <n x="202"/>
      </t>
    </mdx>
    <mdx n="0" f="v">
      <t c="3" si="227">
        <n x="225"/>
        <n x="550"/>
        <n x="202"/>
      </t>
    </mdx>
    <mdx n="0" f="v">
      <t c="3" si="227">
        <n x="225"/>
        <n x="549"/>
        <n x="202"/>
      </t>
    </mdx>
    <mdx n="0" f="v">
      <t c="3" si="227">
        <n x="225"/>
        <n x="558"/>
        <n x="202"/>
      </t>
    </mdx>
    <mdx n="0" f="v">
      <t c="3" si="227">
        <n x="225"/>
        <n x="559"/>
        <n x="202"/>
      </t>
    </mdx>
    <mdx n="0" f="v">
      <t c="3" si="227">
        <n x="225"/>
        <n x="560"/>
        <n x="202"/>
      </t>
    </mdx>
    <mdx n="0" f="v">
      <t c="3" si="227">
        <n x="225"/>
        <n x="561"/>
        <n x="202"/>
      </t>
    </mdx>
    <mdx n="0" f="v">
      <t c="3" si="227">
        <n x="225"/>
        <n x="562"/>
        <n x="202"/>
      </t>
    </mdx>
    <mdx n="0" f="v">
      <t c="3" si="227">
        <n x="225"/>
        <n x="300"/>
        <n x="202"/>
      </t>
    </mdx>
    <mdx n="0" f="v">
      <t c="3" si="227">
        <n x="225"/>
        <n x="347"/>
        <n x="202"/>
      </t>
    </mdx>
    <mdx n="0" f="v">
      <t c="3" si="227">
        <n x="225"/>
        <n x="341"/>
        <n x="202"/>
      </t>
    </mdx>
    <mdx n="0" f="v">
      <t c="3" si="227">
        <n x="225"/>
        <n x="298"/>
        <n x="202"/>
      </t>
    </mdx>
    <mdx n="0" f="v">
      <t c="3" si="227">
        <n x="225"/>
        <n x="576"/>
        <n x="202"/>
      </t>
    </mdx>
    <mdx n="0" f="v">
      <t c="3" si="227">
        <n x="225"/>
        <n x="577"/>
        <n x="202"/>
      </t>
    </mdx>
    <mdx n="0" f="v">
      <t c="3" si="227">
        <n x="225"/>
        <n x="340"/>
        <n x="202"/>
      </t>
    </mdx>
    <mdx n="0" f="v">
      <t c="3" si="227">
        <n x="225"/>
        <n x="282"/>
        <n x="202"/>
      </t>
    </mdx>
    <mdx n="0" f="v">
      <t c="3" si="227">
        <n x="225"/>
        <n x="315"/>
        <n x="202"/>
      </t>
    </mdx>
    <mdx n="0" f="v">
      <t c="3" si="227">
        <n x="225"/>
        <n x="314"/>
        <n x="202"/>
      </t>
    </mdx>
    <mdx n="0" f="v">
      <t c="3" si="227">
        <n x="225"/>
        <n x="339"/>
        <n x="202"/>
      </t>
    </mdx>
    <mdx n="0" f="v">
      <t c="3" si="227">
        <n x="225"/>
        <n x="324"/>
        <n x="202"/>
      </t>
    </mdx>
    <mdx n="0" f="v">
      <t c="3" si="227">
        <n x="225"/>
        <n x="312"/>
        <n x="202"/>
      </t>
    </mdx>
    <mdx n="0" f="v">
      <t c="3" si="227">
        <n x="225"/>
        <n x="310"/>
        <n x="202"/>
      </t>
    </mdx>
    <mdx n="0" f="v">
      <t c="3" si="227">
        <n x="225"/>
        <n x="308"/>
        <n x="202"/>
      </t>
    </mdx>
    <mdx n="0" f="v">
      <t c="3" si="227">
        <n x="225"/>
        <n x="306"/>
        <n x="202"/>
      </t>
    </mdx>
    <mdx n="0" f="v">
      <t c="3" si="227">
        <n x="225"/>
        <n x="305"/>
        <n x="202"/>
      </t>
    </mdx>
    <mdx n="0" f="v">
      <t c="3" si="227">
        <n x="225"/>
        <n x="323"/>
        <n x="202"/>
      </t>
    </mdx>
    <mdx n="0" f="v">
      <t c="3" si="227">
        <n x="225"/>
        <n x="291"/>
        <n x="202"/>
      </t>
    </mdx>
    <mdx n="0" f="v">
      <t c="3" si="227">
        <n x="225"/>
        <n x="303"/>
        <n x="202"/>
      </t>
    </mdx>
    <mdx n="0" f="v">
      <t c="3" si="227">
        <n x="225"/>
        <n x="352"/>
        <n x="202"/>
      </t>
    </mdx>
    <mdx n="0" f="v">
      <t c="3" si="227">
        <n x="225"/>
        <n x="302"/>
        <n x="202"/>
      </t>
    </mdx>
    <mdx n="0" f="v">
      <t c="3" si="227">
        <n x="225"/>
        <n x="342"/>
        <n x="202"/>
      </t>
    </mdx>
    <mdx n="0" f="v">
      <t c="3" si="227">
        <n x="225"/>
        <n x="332"/>
        <n x="202"/>
      </t>
    </mdx>
    <mdx n="0" f="v">
      <t c="3" si="227">
        <n x="225"/>
        <n x="331"/>
        <n x="202"/>
      </t>
    </mdx>
    <mdx n="0" f="v">
      <t c="3" si="227">
        <n x="225"/>
        <n x="349"/>
        <n x="202"/>
      </t>
    </mdx>
    <mdx n="0" f="v">
      <t c="3" si="227">
        <n x="225"/>
        <n x="553"/>
        <n x="202"/>
      </t>
    </mdx>
    <mdx n="0" f="v">
      <t c="3" si="227">
        <n x="225"/>
        <n x="330"/>
        <n x="202"/>
      </t>
    </mdx>
    <mdx n="0" f="v">
      <t c="3" si="227">
        <n x="225"/>
        <n x="351"/>
        <n x="202"/>
      </t>
    </mdx>
    <mdx n="0" f="v">
      <t c="3" si="227">
        <n x="225"/>
        <n x="554"/>
        <n x="202"/>
      </t>
    </mdx>
    <mdx n="0" f="v">
      <t c="3" si="227">
        <n x="225"/>
        <n x="552"/>
        <n x="202"/>
      </t>
    </mdx>
    <mdx n="0" f="v">
      <t c="3" si="227">
        <n x="225"/>
        <n x="354"/>
        <n x="202"/>
      </t>
    </mdx>
    <mdx n="0" f="v">
      <t c="3" si="227">
        <n x="225"/>
        <n x="578"/>
        <n x="202"/>
      </t>
    </mdx>
    <mdx n="0" f="v">
      <t c="3" si="227">
        <n x="225"/>
        <n x="296"/>
        <n x="202"/>
      </t>
    </mdx>
    <mdx n="0" f="v">
      <t c="3" si="227">
        <n x="225"/>
        <n x="295"/>
        <n x="202"/>
      </t>
    </mdx>
    <mdx n="0" f="v">
      <t c="3" si="227">
        <n x="225"/>
        <n x="563"/>
        <n x="202"/>
      </t>
    </mdx>
    <mdx n="0" f="v">
      <t c="3" si="227">
        <n x="225"/>
        <n x="564"/>
        <n x="202"/>
      </t>
    </mdx>
    <mdx n="0" f="v">
      <t c="3" si="227">
        <n x="225"/>
        <n x="565"/>
        <n x="202"/>
      </t>
    </mdx>
    <mdx n="0" f="v">
      <t c="3" si="227">
        <n x="225"/>
        <n x="566"/>
        <n x="202"/>
      </t>
    </mdx>
    <mdx n="0" f="v">
      <t c="3" si="227">
        <n x="225"/>
        <n x="567"/>
        <n x="202"/>
      </t>
    </mdx>
    <mdx n="0" f="v">
      <t c="3" si="227">
        <n x="225"/>
        <n x="568"/>
        <n x="202"/>
      </t>
    </mdx>
    <mdx n="0" f="v">
      <t c="3" si="227">
        <n x="225"/>
        <n x="569"/>
        <n x="202"/>
      </t>
    </mdx>
    <mdx n="0" f="v">
      <t c="3" si="227">
        <n x="225"/>
        <n x="597"/>
        <n x="202"/>
      </t>
    </mdx>
    <mdx n="0" f="v">
      <t c="3" si="227">
        <n x="225"/>
        <n x="599"/>
        <n x="202"/>
      </t>
    </mdx>
    <mdx n="0" f="v">
      <t c="3" si="227">
        <n x="225"/>
        <n x="598"/>
        <n x="202"/>
      </t>
    </mdx>
    <mdx n="0" f="v">
      <t c="3" si="227">
        <n x="225"/>
        <n x="571"/>
        <n x="202"/>
      </t>
    </mdx>
    <mdx n="0" f="v">
      <t c="3" si="227">
        <n x="225"/>
        <n x="572"/>
        <n x="202"/>
      </t>
    </mdx>
    <mdx n="0" f="v">
      <t c="3" si="227">
        <n x="225"/>
        <n x="580"/>
        <n x="202"/>
      </t>
    </mdx>
    <mdx n="0" f="v">
      <t c="3" si="227">
        <n x="225"/>
        <n x="573"/>
        <n x="202"/>
      </t>
    </mdx>
    <mdx n="0" f="v">
      <t c="3" si="227">
        <n x="225"/>
        <n x="581"/>
        <n x="202"/>
      </t>
    </mdx>
    <mdx n="0" f="v">
      <t c="3" si="227">
        <n x="225"/>
        <n x="583"/>
        <n x="202"/>
      </t>
    </mdx>
    <mdx n="0" f="v">
      <t c="3" si="227">
        <n x="225"/>
        <n x="555"/>
        <n x="202"/>
      </t>
    </mdx>
    <mdx n="0" f="v">
      <t c="3" si="227">
        <n x="225"/>
        <n x="570"/>
        <n x="202"/>
      </t>
    </mdx>
    <mdx n="0" f="v">
      <t c="3" si="227">
        <n x="225"/>
        <n x="574"/>
        <n x="202"/>
      </t>
    </mdx>
    <mdx n="0" f="v">
      <t c="3" si="227">
        <n x="225"/>
        <n x="601"/>
        <n x="202"/>
      </t>
    </mdx>
    <mdx n="0" f="v">
      <t c="3" si="227">
        <n x="225"/>
        <n x="585"/>
        <n x="202"/>
      </t>
    </mdx>
    <mdx n="0" f="v">
      <t c="3" si="227">
        <n x="225"/>
        <n x="584"/>
        <n x="202"/>
      </t>
    </mdx>
    <mdx n="0" f="v">
      <t c="3" si="227">
        <n x="225"/>
        <n x="609"/>
        <n x="202"/>
      </t>
    </mdx>
    <mdx n="0" f="v">
      <t c="3" si="227">
        <n x="225"/>
        <n x="610"/>
        <n x="202"/>
      </t>
    </mdx>
    <mdx n="0" f="v">
      <t c="3" si="227">
        <n x="225"/>
        <n x="611"/>
        <n x="202"/>
      </t>
    </mdx>
    <mdx n="0" f="v">
      <t c="3" si="227">
        <n x="225"/>
        <n x="588"/>
        <n x="202"/>
      </t>
    </mdx>
    <mdx n="0" f="v">
      <t c="3" si="227">
        <n x="225"/>
        <n x="612"/>
        <n x="202"/>
      </t>
    </mdx>
    <mdx n="0" f="v">
      <t c="3" si="227">
        <n x="225"/>
        <n x="589"/>
        <n x="202"/>
      </t>
    </mdx>
    <mdx n="0" f="v">
      <t c="3" si="227">
        <n x="225"/>
        <n x="590"/>
        <n x="202"/>
      </t>
    </mdx>
    <mdx n="0" f="v">
      <t c="3" si="227">
        <n x="225"/>
        <n x="591"/>
        <n x="202"/>
      </t>
    </mdx>
    <mdx n="0" f="v">
      <t c="3" si="227">
        <n x="225"/>
        <n x="592"/>
        <n x="202"/>
      </t>
    </mdx>
    <mdx n="0" f="v">
      <t c="3" si="227">
        <n x="225"/>
        <n x="593"/>
        <n x="202"/>
      </t>
    </mdx>
    <mdx n="0" f="v">
      <t c="3" si="227">
        <n x="225"/>
        <n x="594"/>
        <n x="202"/>
      </t>
    </mdx>
    <mdx n="0" f="v">
      <t c="3" si="227">
        <n x="225"/>
        <n x="595"/>
        <n x="202"/>
      </t>
    </mdx>
    <mdx n="0" f="v">
      <t c="3" si="227">
        <n x="225"/>
        <n x="596"/>
        <n x="202"/>
      </t>
    </mdx>
    <mdx n="0" f="v">
      <t c="3" si="227">
        <n x="225"/>
        <n x="613"/>
        <n x="202"/>
      </t>
    </mdx>
    <mdx n="0" f="v">
      <t c="3" si="227">
        <n x="225"/>
        <n x="615"/>
        <n x="202"/>
      </t>
    </mdx>
    <mdx n="0" f="v">
      <t c="3" si="227">
        <n x="225"/>
        <n x="614"/>
        <n x="202"/>
      </t>
    </mdx>
    <mdx n="0" f="v">
      <t c="3" si="227">
        <n x="225"/>
        <n x="621"/>
        <n x="202"/>
      </t>
    </mdx>
    <mdx n="0" f="v">
      <t c="3" si="227">
        <n x="225"/>
        <n x="616"/>
        <n x="202"/>
      </t>
    </mdx>
    <mdx n="0" f="v">
      <t c="3" si="227">
        <n x="225"/>
        <n x="582"/>
        <n x="202"/>
      </t>
    </mdx>
    <mdx n="0" f="v">
      <t c="3" si="227">
        <n x="225"/>
        <n x="586"/>
        <n x="202"/>
      </t>
    </mdx>
    <mdx n="0" f="v">
      <t c="3" si="227">
        <n x="225"/>
        <n x="600"/>
        <n x="202"/>
      </t>
    </mdx>
    <mdx n="0" f="v">
      <t c="3" si="227">
        <n x="225"/>
        <n x="587"/>
        <n x="202"/>
      </t>
    </mdx>
    <mdx n="0" f="v">
      <t c="3" si="227">
        <n x="225"/>
        <n x="602"/>
        <n x="202"/>
      </t>
    </mdx>
    <mdx n="0" f="v">
      <t c="3" si="227">
        <n x="225"/>
        <n x="603"/>
        <n x="202"/>
      </t>
    </mdx>
    <mdx n="0" f="v">
      <t c="3" si="227">
        <n x="225"/>
        <n x="604"/>
        <n x="202"/>
      </t>
    </mdx>
    <mdx n="0" f="v">
      <t c="3" si="227">
        <n x="225"/>
        <n x="605"/>
        <n x="202"/>
      </t>
    </mdx>
    <mdx n="0" f="v">
      <t c="3" si="227">
        <n x="225"/>
        <n x="620"/>
        <n x="202"/>
      </t>
    </mdx>
    <mdx n="0" f="v">
      <t c="3" si="227">
        <n x="225"/>
        <n x="617"/>
        <n x="202"/>
      </t>
    </mdx>
    <mdx n="0" f="v">
      <t c="3" si="227">
        <n x="225"/>
        <n x="636"/>
        <n x="202"/>
      </t>
    </mdx>
    <mdx n="0" f="v">
      <t c="3" si="227">
        <n x="225"/>
        <n x="618"/>
        <n x="202"/>
      </t>
    </mdx>
    <mdx n="0" f="v">
      <t c="3" si="227">
        <n x="225"/>
        <n x="637"/>
        <n x="202"/>
      </t>
    </mdx>
    <mdx n="0" f="v">
      <t c="3" si="227">
        <n x="225"/>
        <n x="619"/>
        <n x="202"/>
      </t>
    </mdx>
    <mdx n="0" f="v">
      <t c="3" si="227">
        <n x="225"/>
        <n x="608"/>
        <n x="202"/>
      </t>
    </mdx>
    <mdx n="0" f="v">
      <t c="3" si="227">
        <n x="225"/>
        <n x="635"/>
        <n x="202"/>
      </t>
    </mdx>
    <mdx n="0" f="v">
      <t c="3" si="227">
        <n x="225"/>
        <n x="633"/>
        <n x="202"/>
      </t>
    </mdx>
    <mdx n="0" f="v">
      <t c="3" si="227">
        <n x="225"/>
        <n x="622"/>
        <n x="202"/>
      </t>
    </mdx>
    <mdx n="0" f="v">
      <t c="3" si="227">
        <n x="225"/>
        <n x="623"/>
        <n x="202"/>
      </t>
    </mdx>
    <mdx n="0" f="v">
      <t c="3" si="227">
        <n x="225"/>
        <n x="624"/>
        <n x="202"/>
      </t>
    </mdx>
    <mdx n="0" f="v">
      <t c="3" si="227">
        <n x="225"/>
        <n x="606"/>
        <n x="202"/>
      </t>
    </mdx>
    <mdx n="0" f="v">
      <t c="3" si="227">
        <n x="225"/>
        <n x="625"/>
        <n x="202"/>
      </t>
    </mdx>
    <mdx n="0" f="v">
      <t c="3" si="227">
        <n x="225"/>
        <n x="641"/>
        <n x="202"/>
      </t>
    </mdx>
    <mdx n="0" f="v">
      <t c="3" si="227">
        <n x="225"/>
        <n x="627"/>
        <n x="202"/>
      </t>
    </mdx>
    <mdx n="0" f="v">
      <t c="3" si="227">
        <n x="225"/>
        <n x="628"/>
        <n x="202"/>
      </t>
    </mdx>
    <mdx n="0" f="v">
      <t c="3" si="227">
        <n x="225"/>
        <n x="642"/>
        <n x="202"/>
      </t>
    </mdx>
    <mdx n="0" f="v">
      <t c="3" si="227">
        <n x="225"/>
        <n x="640"/>
        <n x="202"/>
      </t>
    </mdx>
    <mdx n="0" f="v">
      <t c="3" si="227">
        <n x="225"/>
        <n x="630"/>
        <n x="202"/>
      </t>
    </mdx>
    <mdx n="0" f="v">
      <t c="3" si="227">
        <n x="225"/>
        <n x="607"/>
        <n x="202"/>
      </t>
    </mdx>
    <mdx n="0" f="v">
      <t c="3" si="227">
        <n x="225"/>
        <n x="629"/>
        <n x="202"/>
      </t>
    </mdx>
    <mdx n="0" f="v">
      <t c="3" si="227">
        <n x="225"/>
        <n x="626"/>
        <n x="202"/>
      </t>
    </mdx>
    <mdx n="0" f="v">
      <t c="3" si="227">
        <n x="225"/>
        <n x="631"/>
        <n x="202"/>
      </t>
    </mdx>
    <mdx n="0" f="v">
      <t c="3" si="227">
        <n x="225"/>
        <n x="634"/>
        <n x="202"/>
      </t>
    </mdx>
    <mdx n="0" f="v">
      <t c="3" si="227">
        <n x="225"/>
        <n x="638"/>
        <n x="202"/>
      </t>
    </mdx>
    <mdx n="0" f="v">
      <t c="3" si="227">
        <n x="225"/>
        <n x="632"/>
        <n x="202"/>
      </t>
    </mdx>
    <mdx n="0" f="v">
      <t c="3" si="227">
        <n x="225"/>
        <n x="639"/>
        <n x="202"/>
      </t>
    </mdx>
    <mdx n="0" f="v">
      <t c="3" si="227">
        <n x="225"/>
        <n x="643"/>
        <n x="202"/>
      </t>
    </mdx>
    <mdx n="0" f="v">
      <t c="3" si="227">
        <n x="225"/>
        <n x="644"/>
        <n x="202"/>
      </t>
    </mdx>
    <mdx n="0" f="v">
      <t c="3" si="227">
        <n x="225"/>
        <n x="645"/>
        <n x="202"/>
      </t>
    </mdx>
    <mdx n="0" f="v">
      <t c="3" si="227">
        <n x="225"/>
        <n x="646"/>
        <n x="202"/>
      </t>
    </mdx>
    <mdx n="0" f="v">
      <t c="3" si="227">
        <n x="225"/>
        <n x="647"/>
        <n x="202"/>
      </t>
    </mdx>
    <mdx n="0" f="v">
      <t c="3" si="227">
        <n x="225"/>
        <n x="648"/>
        <n x="202"/>
      </t>
    </mdx>
    <mdx n="0" f="v">
      <t c="3" si="227">
        <n x="225"/>
        <n x="649"/>
        <n x="202"/>
      </t>
    </mdx>
    <mdx n="0" f="v">
      <t c="3" si="227">
        <n x="225"/>
        <n x="650"/>
        <n x="202"/>
      </t>
    </mdx>
    <mdx n="0" f="v">
      <t c="3" si="227">
        <n x="225"/>
        <n x="651"/>
        <n x="202"/>
      </t>
    </mdx>
    <mdx n="0" f="v">
      <t c="3" si="227">
        <n x="225"/>
        <n x="652"/>
        <n x="202"/>
      </t>
    </mdx>
    <mdx n="0" f="v">
      <t c="3" si="227">
        <n x="225"/>
        <n x="653"/>
        <n x="202"/>
      </t>
    </mdx>
    <mdx n="0" f="v">
      <t c="3" si="227">
        <n x="225"/>
        <n x="654"/>
        <n x="202"/>
      </t>
    </mdx>
    <mdx n="0" f="v">
      <t c="3" si="227">
        <n x="225"/>
        <n x="655"/>
        <n x="202"/>
      </t>
    </mdx>
    <mdx n="0" f="v">
      <t c="3" si="227">
        <n x="225"/>
        <n x="338"/>
        <n x="122"/>
      </t>
    </mdx>
    <mdx n="0" f="v">
      <t c="3" si="227">
        <n x="225"/>
        <n x="319"/>
        <n x="122"/>
      </t>
    </mdx>
    <mdx n="0" f="v">
      <t c="3" si="227">
        <n x="225"/>
        <n x="279"/>
        <n x="122"/>
      </t>
    </mdx>
    <mdx n="0" f="v">
      <t c="3" si="227">
        <n x="225"/>
        <n x="333"/>
        <n x="122"/>
      </t>
    </mdx>
    <mdx n="0" f="v">
      <t c="3" si="227">
        <n x="225"/>
        <n x="337"/>
        <n x="122"/>
      </t>
    </mdx>
    <mdx n="0" f="v">
      <t c="3" si="227">
        <n x="225"/>
        <n x="309"/>
        <n x="122"/>
      </t>
    </mdx>
    <mdx n="0" f="v">
      <t c="3" si="227">
        <n x="225"/>
        <n x="551"/>
        <n x="122"/>
      </t>
    </mdx>
    <mdx n="0" f="v">
      <t c="3" si="227">
        <n x="225"/>
        <n x="321"/>
        <n x="122"/>
      </t>
    </mdx>
    <mdx n="0" f="v">
      <t c="3" si="227">
        <n x="225"/>
        <n x="285"/>
        <n x="122"/>
      </t>
    </mdx>
    <mdx n="0" f="v">
      <t c="3" si="227">
        <n x="225"/>
        <n x="275"/>
        <n x="122"/>
      </t>
    </mdx>
    <mdx n="0" f="v">
      <t c="3" si="227">
        <n x="225"/>
        <n x="274"/>
        <n x="122"/>
      </t>
    </mdx>
    <mdx n="0" f="v">
      <t c="3" si="227">
        <n x="225"/>
        <n x="284"/>
        <n x="122"/>
      </t>
    </mdx>
    <mdx n="0" f="v">
      <t c="3" si="227">
        <n x="225"/>
        <n x="290"/>
        <n x="122"/>
      </t>
    </mdx>
    <mdx n="0" f="v">
      <t c="3" si="227">
        <n x="225"/>
        <n x="289"/>
        <n x="122"/>
      </t>
    </mdx>
    <mdx n="0" f="v">
      <t c="3" si="227">
        <n x="225"/>
        <n x="288"/>
        <n x="122"/>
      </t>
    </mdx>
    <mdx n="0" f="v">
      <t c="3" si="227">
        <n x="225"/>
        <n x="287"/>
        <n x="122"/>
      </t>
    </mdx>
    <mdx n="0" f="v">
      <t c="3" si="227">
        <n x="225"/>
        <n x="286"/>
        <n x="122"/>
      </t>
    </mdx>
    <mdx n="0" f="v">
      <t c="3" si="227">
        <n x="225"/>
        <n x="292"/>
        <n x="122"/>
      </t>
    </mdx>
    <mdx n="0" f="v">
      <t c="3" si="227">
        <n x="225"/>
        <n x="335"/>
        <n x="122"/>
      </t>
    </mdx>
    <mdx n="0" f="v">
      <t c="3" si="227">
        <n x="225"/>
        <n x="557"/>
        <n x="122"/>
      </t>
    </mdx>
    <mdx n="0" f="v">
      <t c="3" si="227">
        <n x="225"/>
        <n x="322"/>
        <n x="122"/>
      </t>
    </mdx>
    <mdx n="0" f="v">
      <t c="3" si="227">
        <n x="225"/>
        <n x="320"/>
        <n x="122"/>
      </t>
    </mdx>
    <mdx n="0" f="v">
      <t c="3" si="227">
        <n x="225"/>
        <n x="345"/>
        <n x="122"/>
      </t>
    </mdx>
    <mdx n="0" f="v">
      <t c="3" si="227">
        <n x="225"/>
        <n x="344"/>
        <n x="122"/>
      </t>
    </mdx>
    <mdx n="0" f="v">
      <t c="3" si="227">
        <n x="225"/>
        <n x="325"/>
        <n x="122"/>
      </t>
    </mdx>
    <mdx n="0" f="v">
      <t c="3" si="227">
        <n x="225"/>
        <n x="343"/>
        <n x="122"/>
      </t>
    </mdx>
    <mdx n="0" f="v">
      <t c="3" si="227">
        <n x="225"/>
        <n x="341"/>
        <n x="122"/>
      </t>
    </mdx>
    <mdx n="0" f="v">
      <t c="3" si="227">
        <n x="225"/>
        <n x="575"/>
        <n x="122"/>
      </t>
    </mdx>
    <mdx n="0" f="v">
      <t c="3" si="227">
        <n x="225"/>
        <n x="578"/>
        <n x="122"/>
      </t>
    </mdx>
    <mdx n="0" f="v">
      <t c="3" si="227">
        <n x="225"/>
        <n x="550"/>
        <n x="122"/>
      </t>
    </mdx>
    <mdx n="0" f="v">
      <t c="3" si="227">
        <n x="225"/>
        <n x="549"/>
        <n x="122"/>
      </t>
    </mdx>
    <mdx n="0" f="v">
      <t c="3" si="227">
        <n x="225"/>
        <n x="558"/>
        <n x="122"/>
      </t>
    </mdx>
    <mdx n="0" f="v">
      <t c="3" si="227">
        <n x="225"/>
        <n x="559"/>
        <n x="122"/>
      </t>
    </mdx>
    <mdx n="0" f="v">
      <t c="3" si="227">
        <n x="225"/>
        <n x="560"/>
        <n x="122"/>
      </t>
    </mdx>
    <mdx n="0" f="v">
      <t c="3" si="227">
        <n x="225"/>
        <n x="561"/>
        <n x="122"/>
      </t>
    </mdx>
    <mdx n="0" f="v">
      <t c="3" si="227">
        <n x="225"/>
        <n x="562"/>
        <n x="122"/>
      </t>
    </mdx>
    <mdx n="0" f="v">
      <t c="3" si="227">
        <n x="225"/>
        <n x="579"/>
        <n x="122"/>
      </t>
    </mdx>
    <mdx n="0" f="v">
      <t c="3" si="227">
        <n x="225"/>
        <n x="300"/>
        <n x="122"/>
      </t>
    </mdx>
    <mdx n="0" f="v">
      <t c="3" si="227">
        <n x="225"/>
        <n x="353"/>
        <n x="122"/>
      </t>
    </mdx>
    <mdx n="0" f="v">
      <t c="3" si="227">
        <n x="225"/>
        <n x="556"/>
        <n x="122"/>
      </t>
    </mdx>
    <mdx n="0" f="v">
      <t c="3" si="227">
        <n x="225"/>
        <n x="347"/>
        <n x="122"/>
      </t>
    </mdx>
    <mdx n="0" f="v">
      <t c="3" si="227">
        <n x="225"/>
        <n x="282"/>
        <n x="122"/>
      </t>
    </mdx>
    <mdx n="0" f="v">
      <t c="3" si="227">
        <n x="225"/>
        <n x="315"/>
        <n x="122"/>
      </t>
    </mdx>
    <mdx n="0" f="v">
      <t c="3" si="227">
        <n x="225"/>
        <n x="314"/>
        <n x="122"/>
      </t>
    </mdx>
    <mdx n="0" f="v">
      <t c="3" si="227">
        <n x="225"/>
        <n x="339"/>
        <n x="122"/>
      </t>
    </mdx>
    <mdx n="0" f="v">
      <t c="3" si="227">
        <n x="225"/>
        <n x="324"/>
        <n x="122"/>
      </t>
    </mdx>
    <mdx n="0" f="v">
      <t c="3" si="227">
        <n x="225"/>
        <n x="312"/>
        <n x="122"/>
      </t>
    </mdx>
    <mdx n="0" f="v">
      <t c="3" si="227">
        <n x="225"/>
        <n x="310"/>
        <n x="122"/>
      </t>
    </mdx>
    <mdx n="0" f="v">
      <t c="3" si="227">
        <n x="225"/>
        <n x="308"/>
        <n x="122"/>
      </t>
    </mdx>
    <mdx n="0" f="v">
      <t c="3" si="227">
        <n x="225"/>
        <n x="306"/>
        <n x="122"/>
      </t>
    </mdx>
    <mdx n="0" f="v">
      <t c="3" si="227">
        <n x="225"/>
        <n x="305"/>
        <n x="122"/>
      </t>
    </mdx>
    <mdx n="0" f="v">
      <t c="3" si="227">
        <n x="225"/>
        <n x="323"/>
        <n x="122"/>
      </t>
    </mdx>
    <mdx n="0" f="v">
      <t c="3" si="227">
        <n x="225"/>
        <n x="291"/>
        <n x="122"/>
      </t>
    </mdx>
    <mdx n="0" f="v">
      <t c="3" si="227">
        <n x="225"/>
        <n x="303"/>
        <n x="122"/>
      </t>
    </mdx>
    <mdx n="0" f="v">
      <t c="3" si="227">
        <n x="225"/>
        <n x="352"/>
        <n x="122"/>
      </t>
    </mdx>
    <mdx n="0" f="v">
      <t c="3" si="227">
        <n x="225"/>
        <n x="302"/>
        <n x="122"/>
      </t>
    </mdx>
    <mdx n="0" f="v">
      <t c="3" si="227">
        <n x="225"/>
        <n x="342"/>
        <n x="122"/>
      </t>
    </mdx>
    <mdx n="0" f="v">
      <t c="3" si="227">
        <n x="225"/>
        <n x="332"/>
        <n x="122"/>
      </t>
    </mdx>
    <mdx n="0" f="v">
      <t c="3" si="227">
        <n x="225"/>
        <n x="331"/>
        <n x="122"/>
      </t>
    </mdx>
    <mdx n="0" f="v">
      <t c="3" si="227">
        <n x="225"/>
        <n x="349"/>
        <n x="122"/>
      </t>
    </mdx>
    <mdx n="0" f="v">
      <t c="3" si="227">
        <n x="225"/>
        <n x="553"/>
        <n x="122"/>
      </t>
    </mdx>
    <mdx n="0" f="v">
      <t c="3" si="227">
        <n x="225"/>
        <n x="330"/>
        <n x="122"/>
      </t>
    </mdx>
    <mdx n="0" f="v">
      <t c="3" si="227">
        <n x="225"/>
        <n x="351"/>
        <n x="122"/>
      </t>
    </mdx>
    <mdx n="0" f="v">
      <t c="3" si="227">
        <n x="225"/>
        <n x="554"/>
        <n x="122"/>
      </t>
    </mdx>
    <mdx n="0" f="v">
      <t c="3" si="227">
        <n x="225"/>
        <n x="298"/>
        <n x="122"/>
      </t>
    </mdx>
    <mdx n="0" f="v">
      <t c="3" si="227">
        <n x="225"/>
        <n x="354"/>
        <n x="122"/>
      </t>
    </mdx>
    <mdx n="0" f="v">
      <t c="3" si="227">
        <n x="225"/>
        <n x="576"/>
        <n x="122"/>
      </t>
    </mdx>
    <mdx n="0" f="v">
      <t c="3" si="227">
        <n x="225"/>
        <n x="569"/>
        <n x="122"/>
      </t>
    </mdx>
    <mdx n="0" f="v">
      <t c="3" si="227">
        <n x="225"/>
        <n x="571"/>
        <n x="122"/>
      </t>
    </mdx>
    <mdx n="0" f="v">
      <t c="3" si="227">
        <n x="225"/>
        <n x="616"/>
        <n x="122"/>
      </t>
    </mdx>
    <mdx n="0" f="v">
      <t c="3" si="227">
        <n x="225"/>
        <n x="296"/>
        <n x="122"/>
      </t>
    </mdx>
    <mdx n="0" f="v">
      <t c="3" si="227">
        <n x="225"/>
        <n x="295"/>
        <n x="122"/>
      </t>
    </mdx>
    <mdx n="0" f="v">
      <t c="3" si="227">
        <n x="225"/>
        <n x="563"/>
        <n x="122"/>
      </t>
    </mdx>
    <mdx n="0" f="v">
      <t c="3" si="227">
        <n x="225"/>
        <n x="564"/>
        <n x="122"/>
      </t>
    </mdx>
    <mdx n="0" f="v">
      <t c="3" si="227">
        <n x="225"/>
        <n x="565"/>
        <n x="122"/>
      </t>
    </mdx>
    <mdx n="0" f="v">
      <t c="3" si="227">
        <n x="225"/>
        <n x="566"/>
        <n x="122"/>
      </t>
    </mdx>
    <mdx n="0" f="v">
      <t c="3" si="227">
        <n x="225"/>
        <n x="567"/>
        <n x="122"/>
      </t>
    </mdx>
    <mdx n="0" f="v">
      <t c="3" si="227">
        <n x="225"/>
        <n x="568"/>
        <n x="122"/>
      </t>
    </mdx>
    <mdx n="0" f="v">
      <t c="3" si="227">
        <n x="225"/>
        <n x="609"/>
        <n x="122"/>
      </t>
    </mdx>
    <mdx n="0" f="v">
      <t c="3" si="227">
        <n x="225"/>
        <n x="340"/>
        <n x="122"/>
      </t>
    </mdx>
    <mdx n="0" f="v">
      <t c="3" si="227">
        <n x="225"/>
        <n x="611"/>
        <n x="122"/>
      </t>
    </mdx>
    <mdx n="0" f="v">
      <t c="3" si="227">
        <n x="225"/>
        <n x="598"/>
        <n x="122"/>
      </t>
    </mdx>
    <mdx n="0" f="v">
      <t c="3" si="227">
        <n x="225"/>
        <n x="612"/>
        <n x="122"/>
      </t>
    </mdx>
    <mdx n="0" f="v">
      <t c="3" si="227">
        <n x="225"/>
        <n x="585"/>
        <n x="122"/>
      </t>
    </mdx>
    <mdx n="0" f="v">
      <t c="3" si="227">
        <n x="225"/>
        <n x="572"/>
        <n x="122"/>
      </t>
    </mdx>
    <mdx n="0" f="v">
      <t c="3" si="227">
        <n x="225"/>
        <n x="580"/>
        <n x="122"/>
      </t>
    </mdx>
    <mdx n="0" f="v">
      <t c="3" si="227">
        <n x="225"/>
        <n x="573"/>
        <n x="122"/>
      </t>
    </mdx>
    <mdx n="0" f="v">
      <t c="3" si="227">
        <n x="225"/>
        <n x="581"/>
        <n x="122"/>
      </t>
    </mdx>
    <mdx n="0" f="v">
      <t c="3" si="227">
        <n x="225"/>
        <n x="583"/>
        <n x="122"/>
      </t>
    </mdx>
    <mdx n="0" f="v">
      <t c="3" si="227">
        <n x="225"/>
        <n x="555"/>
        <n x="122"/>
      </t>
    </mdx>
    <mdx n="0" f="v">
      <t c="3" si="227">
        <n x="225"/>
        <n x="570"/>
        <n x="122"/>
      </t>
    </mdx>
    <mdx n="0" f="v">
      <t c="3" si="227">
        <n x="225"/>
        <n x="574"/>
        <n x="122"/>
      </t>
    </mdx>
    <mdx n="0" f="v">
      <t c="3" si="227">
        <n x="225"/>
        <n x="588"/>
        <n x="122"/>
      </t>
    </mdx>
    <mdx n="0" f="v">
      <t c="3" si="227">
        <n x="225"/>
        <n x="597"/>
        <n x="122"/>
      </t>
    </mdx>
    <mdx n="0" f="v">
      <t c="3" si="227">
        <n x="225"/>
        <n x="610"/>
        <n x="122"/>
      </t>
    </mdx>
    <mdx n="0" f="v">
      <t c="3" si="227">
        <n x="225"/>
        <n x="601"/>
        <n x="122"/>
      </t>
    </mdx>
    <mdx n="0" f="v">
      <t c="3" si="227">
        <n x="225"/>
        <n x="636"/>
        <n x="122"/>
      </t>
    </mdx>
    <mdx n="0" f="v">
      <t c="3" si="227">
        <n x="225"/>
        <n x="589"/>
        <n x="122"/>
      </t>
    </mdx>
    <mdx n="0" f="v">
      <t c="3" si="227">
        <n x="225"/>
        <n x="590"/>
        <n x="122"/>
      </t>
    </mdx>
    <mdx n="0" f="v">
      <t c="3" si="227">
        <n x="225"/>
        <n x="591"/>
        <n x="122"/>
      </t>
    </mdx>
    <mdx n="0" f="v">
      <t c="3" si="227">
        <n x="225"/>
        <n x="592"/>
        <n x="122"/>
      </t>
    </mdx>
    <mdx n="0" f="v">
      <t c="3" si="227">
        <n x="225"/>
        <n x="593"/>
        <n x="122"/>
      </t>
    </mdx>
    <mdx n="0" f="v">
      <t c="3" si="227">
        <n x="225"/>
        <n x="594"/>
        <n x="122"/>
      </t>
    </mdx>
    <mdx n="0" f="v">
      <t c="3" si="227">
        <n x="225"/>
        <n x="595"/>
        <n x="122"/>
      </t>
    </mdx>
    <mdx n="0" f="v">
      <t c="3" si="227">
        <n x="225"/>
        <n x="596"/>
        <n x="122"/>
      </t>
    </mdx>
    <mdx n="0" f="v">
      <t c="3" si="227">
        <n x="225"/>
        <n x="599"/>
        <n x="122"/>
      </t>
    </mdx>
    <mdx n="0" f="v">
      <t c="3" si="227">
        <n x="225"/>
        <n x="584"/>
        <n x="122"/>
      </t>
    </mdx>
    <mdx n="0" f="v">
      <t c="3" si="227">
        <n x="225"/>
        <n x="614"/>
        <n x="122"/>
      </t>
    </mdx>
    <mdx n="0" f="v">
      <t c="3" si="227">
        <n x="225"/>
        <n x="637"/>
        <n x="122"/>
      </t>
    </mdx>
    <mdx n="0" f="v">
      <t c="3" si="227">
        <n x="225"/>
        <n x="617"/>
        <n x="122"/>
      </t>
    </mdx>
    <mdx n="0" f="v">
      <t c="3" si="227">
        <n x="225"/>
        <n x="618"/>
        <n x="122"/>
      </t>
    </mdx>
    <mdx n="0" f="v">
      <t c="3" si="227">
        <n x="225"/>
        <n x="620"/>
        <n x="122"/>
      </t>
    </mdx>
    <mdx n="0" f="v">
      <t c="3" si="227">
        <n x="225"/>
        <n x="582"/>
        <n x="122"/>
      </t>
    </mdx>
    <mdx n="0" f="v">
      <t c="3" si="227">
        <n x="225"/>
        <n x="586"/>
        <n x="122"/>
      </t>
    </mdx>
    <mdx n="0" f="v">
      <t c="3" si="227">
        <n x="225"/>
        <n x="600"/>
        <n x="122"/>
      </t>
    </mdx>
    <mdx n="0" f="v">
      <t c="3" si="227">
        <n x="225"/>
        <n x="587"/>
        <n x="122"/>
      </t>
    </mdx>
    <mdx n="0" f="v">
      <t c="3" si="227">
        <n x="225"/>
        <n x="602"/>
        <n x="122"/>
      </t>
    </mdx>
    <mdx n="0" f="v">
      <t c="3" si="227">
        <n x="225"/>
        <n x="603"/>
        <n x="122"/>
      </t>
    </mdx>
    <mdx n="0" f="v">
      <t c="3" si="227">
        <n x="225"/>
        <n x="604"/>
        <n x="122"/>
      </t>
    </mdx>
    <mdx n="0" f="v">
      <t c="3" si="227">
        <n x="225"/>
        <n x="605"/>
        <n x="122"/>
      </t>
    </mdx>
    <mdx n="0" f="v">
      <t c="3" si="227">
        <n x="225"/>
        <n x="619"/>
        <n x="122"/>
      </t>
    </mdx>
    <mdx n="0" f="v">
      <t c="3" si="227">
        <n x="225"/>
        <n x="635"/>
        <n x="122"/>
      </t>
    </mdx>
    <mdx n="0" f="v">
      <t c="3" si="227">
        <n x="225"/>
        <n x="613"/>
        <n x="122"/>
      </t>
    </mdx>
    <mdx n="0" f="v">
      <t c="3" si="227">
        <n x="225"/>
        <n x="608"/>
        <n x="122"/>
      </t>
    </mdx>
    <mdx n="0" f="v">
      <t c="3" si="227">
        <n x="225"/>
        <n x="621"/>
        <n x="122"/>
      </t>
    </mdx>
    <mdx n="0" f="v">
      <t c="3" si="227">
        <n x="225"/>
        <n x="615"/>
        <n x="122"/>
      </t>
    </mdx>
    <mdx n="0" f="v">
      <t c="3" si="227">
        <n x="225"/>
        <n x="606"/>
        <n x="122"/>
      </t>
    </mdx>
    <mdx n="0" f="v">
      <t c="3" si="227">
        <n x="225"/>
        <n x="628"/>
        <n x="122"/>
      </t>
    </mdx>
    <mdx n="0" f="v">
      <t c="3" si="227">
        <n x="225"/>
        <n x="625"/>
        <n x="122"/>
      </t>
    </mdx>
    <mdx n="0" f="v">
      <t c="3" si="227">
        <n x="225"/>
        <n x="627"/>
        <n x="122"/>
      </t>
    </mdx>
    <mdx n="0" f="v">
      <t c="3" si="227">
        <n x="225"/>
        <n x="633"/>
        <n x="122"/>
      </t>
    </mdx>
    <mdx n="0" f="v">
      <t c="3" si="227">
        <n x="225"/>
        <n x="622"/>
        <n x="122"/>
      </t>
    </mdx>
    <mdx n="0" f="v">
      <t c="3" si="227">
        <n x="225"/>
        <n x="623"/>
        <n x="122"/>
      </t>
    </mdx>
    <mdx n="0" f="v">
      <t c="3" si="227">
        <n x="225"/>
        <n x="624"/>
        <n x="122"/>
      </t>
    </mdx>
    <mdx n="0" f="v">
      <t c="3" si="227">
        <n x="225"/>
        <n x="641"/>
        <n x="122"/>
      </t>
    </mdx>
    <mdx n="0" f="v">
      <t c="3" si="227">
        <n x="225"/>
        <n x="640"/>
        <n x="122"/>
      </t>
    </mdx>
    <mdx n="0" f="v">
      <t c="3" si="227">
        <n x="225"/>
        <n x="630"/>
        <n x="122"/>
      </t>
    </mdx>
    <mdx n="0" f="v">
      <t c="3" si="227">
        <n x="225"/>
        <n x="607"/>
        <n x="122"/>
      </t>
    </mdx>
    <mdx n="0" f="v">
      <t c="3" si="227">
        <n x="225"/>
        <n x="629"/>
        <n x="122"/>
      </t>
    </mdx>
    <mdx n="0" f="v">
      <t c="3" si="227">
        <n x="225"/>
        <n x="626"/>
        <n x="122"/>
      </t>
    </mdx>
    <mdx n="0" f="v">
      <t c="3" si="227">
        <n x="225"/>
        <n x="631"/>
        <n x="122"/>
      </t>
    </mdx>
    <mdx n="0" f="v">
      <t c="3" si="227">
        <n x="225"/>
        <n x="634"/>
        <n x="122"/>
      </t>
    </mdx>
    <mdx n="0" f="v">
      <t c="3" si="227">
        <n x="225"/>
        <n x="638"/>
        <n x="122"/>
      </t>
    </mdx>
    <mdx n="0" f="v">
      <t c="3" si="227">
        <n x="225"/>
        <n x="642"/>
        <n x="122"/>
      </t>
    </mdx>
    <mdx n="0" f="v">
      <t c="3" si="227">
        <n x="225"/>
        <n x="632"/>
        <n x="122"/>
      </t>
    </mdx>
    <mdx n="0" f="v">
      <t c="3" si="227">
        <n x="225"/>
        <n x="639"/>
        <n x="122"/>
      </t>
    </mdx>
    <mdx n="0" f="v">
      <t c="3" si="227">
        <n x="225"/>
        <n x="643"/>
        <n x="122"/>
      </t>
    </mdx>
    <mdx n="0" f="v">
      <t c="3" si="227">
        <n x="225"/>
        <n x="644"/>
        <n x="122"/>
      </t>
    </mdx>
    <mdx n="0" f="v">
      <t c="3" si="227">
        <n x="225"/>
        <n x="645"/>
        <n x="122"/>
      </t>
    </mdx>
    <mdx n="0" f="v">
      <t c="3" si="227">
        <n x="225"/>
        <n x="646"/>
        <n x="122"/>
      </t>
    </mdx>
    <mdx n="0" f="v">
      <t c="3" si="227">
        <n x="225"/>
        <n x="647"/>
        <n x="122"/>
      </t>
    </mdx>
    <mdx n="0" f="v">
      <t c="3" si="227">
        <n x="225"/>
        <n x="648"/>
        <n x="122"/>
      </t>
    </mdx>
    <mdx n="0" f="v">
      <t c="3" si="227">
        <n x="225"/>
        <n x="649"/>
        <n x="122"/>
      </t>
    </mdx>
    <mdx n="0" f="v">
      <t c="3" si="227">
        <n x="225"/>
        <n x="650"/>
        <n x="122"/>
      </t>
    </mdx>
    <mdx n="0" f="v">
      <t c="3" si="227">
        <n x="225"/>
        <n x="651"/>
        <n x="122"/>
      </t>
    </mdx>
    <mdx n="0" f="v">
      <t c="3" si="227">
        <n x="225"/>
        <n x="652"/>
        <n x="122"/>
      </t>
    </mdx>
    <mdx n="0" f="v">
      <t c="3" si="227">
        <n x="225"/>
        <n x="653"/>
        <n x="122"/>
      </t>
    </mdx>
    <mdx n="0" f="v">
      <t c="3" si="227">
        <n x="225"/>
        <n x="654"/>
        <n x="122"/>
      </t>
    </mdx>
    <mdx n="0" f="v">
      <t c="3" si="227">
        <n x="225"/>
        <n x="655"/>
        <n x="122"/>
      </t>
    </mdx>
    <mdx n="0" f="v">
      <t c="3" si="227">
        <n x="225"/>
        <n x="320"/>
        <n x="209"/>
      </t>
    </mdx>
    <mdx n="0" f="v">
      <t c="3" si="227">
        <n x="225"/>
        <n x="337"/>
        <n x="209"/>
      </t>
    </mdx>
    <mdx n="0" f="v">
      <t c="3" si="227">
        <n x="225"/>
        <n x="333"/>
        <n x="209"/>
      </t>
    </mdx>
    <mdx n="0" f="v">
      <t c="3" si="227">
        <n x="225"/>
        <n x="321"/>
        <n x="209"/>
      </t>
    </mdx>
    <mdx n="0" f="v">
      <t c="3" si="227">
        <n x="225"/>
        <n x="313"/>
        <n x="209"/>
      </t>
    </mdx>
    <mdx n="0" f="v">
      <t c="3" si="227">
        <n x="225"/>
        <n x="551"/>
        <n x="209"/>
      </t>
    </mdx>
    <mdx n="0" f="v">
      <t c="3" si="227">
        <n x="225"/>
        <n x="322"/>
        <n x="209"/>
      </t>
    </mdx>
    <mdx n="0" f="v">
      <t c="3" si="227">
        <n x="225"/>
        <n x="338"/>
        <n x="209"/>
      </t>
    </mdx>
    <mdx n="0" f="v">
      <t c="3" si="227">
        <n x="225"/>
        <n x="275"/>
        <n x="209"/>
      </t>
    </mdx>
    <mdx n="0" f="v">
      <t c="3" si="227">
        <n x="225"/>
        <n x="274"/>
        <n x="209"/>
      </t>
    </mdx>
    <mdx n="0" f="v">
      <t c="3" si="227">
        <n x="225"/>
        <n x="284"/>
        <n x="209"/>
      </t>
    </mdx>
    <mdx n="0" f="v">
      <t c="3" si="227">
        <n x="225"/>
        <n x="290"/>
        <n x="209"/>
      </t>
    </mdx>
    <mdx n="0" f="v">
      <t c="3" si="227">
        <n x="225"/>
        <n x="289"/>
        <n x="209"/>
      </t>
    </mdx>
    <mdx n="0" f="v">
      <t c="3" si="227">
        <n x="225"/>
        <n x="288"/>
        <n x="209"/>
      </t>
    </mdx>
    <mdx n="0" f="v">
      <t c="3" si="227">
        <n x="225"/>
        <n x="287"/>
        <n x="209"/>
      </t>
    </mdx>
    <mdx n="0" f="v">
      <t c="3" si="227">
        <n x="225"/>
        <n x="286"/>
        <n x="209"/>
      </t>
    </mdx>
    <mdx n="0" f="v">
      <t c="3" si="227">
        <n x="225"/>
        <n x="292"/>
        <n x="209"/>
      </t>
    </mdx>
    <mdx n="0" f="v">
      <t c="3" si="227">
        <n x="225"/>
        <n x="334"/>
        <n x="209"/>
      </t>
    </mdx>
    <mdx n="0" f="v">
      <t c="3" si="227">
        <n x="225"/>
        <n x="557"/>
        <n x="209"/>
      </t>
    </mdx>
    <mdx n="0" f="v">
      <t c="3" si="227">
        <n x="225"/>
        <n x="353"/>
        <n x="209"/>
      </t>
    </mdx>
    <mdx n="0" f="v">
      <t c="3" si="227">
        <n x="225"/>
        <n x="279"/>
        <n x="209"/>
      </t>
    </mdx>
    <mdx n="0" f="v">
      <t c="3" si="227">
        <n x="225"/>
        <n x="318"/>
        <n x="209"/>
      </t>
    </mdx>
    <mdx n="0" f="v">
      <t c="3" si="227">
        <n x="225"/>
        <n x="552"/>
        <n x="209"/>
      </t>
    </mdx>
    <mdx n="0" f="v">
      <t c="3" si="227">
        <n x="225"/>
        <n x="556"/>
        <n x="209"/>
      </t>
    </mdx>
    <mdx n="0" f="v">
      <t c="3" si="227">
        <n x="225"/>
        <n x="347"/>
        <n x="209"/>
      </t>
    </mdx>
    <mdx n="0" f="v">
      <t c="3" si="227">
        <n x="225"/>
        <n x="550"/>
        <n x="209"/>
      </t>
    </mdx>
    <mdx n="0" f="v">
      <t c="3" si="227">
        <n x="225"/>
        <n x="549"/>
        <n x="209"/>
      </t>
    </mdx>
    <mdx n="0" f="v">
      <t c="3" si="227">
        <n x="225"/>
        <n x="558"/>
        <n x="209"/>
      </t>
    </mdx>
    <mdx n="0" f="v">
      <t c="3" si="227">
        <n x="225"/>
        <n x="559"/>
        <n x="209"/>
      </t>
    </mdx>
    <mdx n="0" f="v">
      <t c="3" si="227">
        <n x="225"/>
        <n x="560"/>
        <n x="209"/>
      </t>
    </mdx>
    <mdx n="0" f="v">
      <t c="3" si="227">
        <n x="225"/>
        <n x="561"/>
        <n x="209"/>
      </t>
    </mdx>
    <mdx n="0" f="v">
      <t c="3" si="227">
        <n x="225"/>
        <n x="562"/>
        <n x="209"/>
      </t>
    </mdx>
    <mdx n="0" f="v">
      <t c="3" si="227">
        <n x="225"/>
        <n x="354"/>
        <n x="209"/>
      </t>
    </mdx>
    <mdx n="0" f="v">
      <t c="3" si="227">
        <n x="225"/>
        <n x="576"/>
        <n x="209"/>
      </t>
    </mdx>
    <mdx n="0" f="v">
      <t c="3" si="227">
        <n x="225"/>
        <n x="300"/>
        <n x="209"/>
      </t>
    </mdx>
    <mdx n="0" f="v">
      <t c="3" si="227">
        <n x="225"/>
        <n x="577"/>
        <n x="209"/>
      </t>
    </mdx>
    <mdx n="0" f="v">
      <t c="3" si="227">
        <n x="225"/>
        <n x="341"/>
        <n x="209"/>
      </t>
    </mdx>
    <mdx n="0" f="v">
      <t c="3" si="227">
        <n x="225"/>
        <n x="575"/>
        <n x="209"/>
      </t>
    </mdx>
    <mdx n="0" f="v">
      <t c="3" si="227">
        <n x="225"/>
        <n x="578"/>
        <n x="209"/>
      </t>
    </mdx>
    <mdx n="0" f="v">
      <t c="3" si="227">
        <n x="225"/>
        <n x="282"/>
        <n x="209"/>
      </t>
    </mdx>
    <mdx n="0" f="v">
      <t c="3" si="227">
        <n x="225"/>
        <n x="315"/>
        <n x="209"/>
      </t>
    </mdx>
    <mdx n="0" f="v">
      <t c="3" si="227">
        <n x="225"/>
        <n x="314"/>
        <n x="209"/>
      </t>
    </mdx>
    <mdx n="0" f="v">
      <t c="3" si="227">
        <n x="225"/>
        <n x="339"/>
        <n x="209"/>
      </t>
    </mdx>
    <mdx n="0" f="v">
      <t c="3" si="227">
        <n x="225"/>
        <n x="324"/>
        <n x="209"/>
      </t>
    </mdx>
    <mdx n="0" f="v">
      <t c="3" si="227">
        <n x="225"/>
        <n x="312"/>
        <n x="209"/>
      </t>
    </mdx>
    <mdx n="0" f="v">
      <t c="3" si="227">
        <n x="225"/>
        <n x="310"/>
        <n x="209"/>
      </t>
    </mdx>
    <mdx n="0" f="v">
      <t c="3" si="227">
        <n x="225"/>
        <n x="308"/>
        <n x="209"/>
      </t>
    </mdx>
    <mdx n="0" f="v">
      <t c="3" si="227">
        <n x="225"/>
        <n x="306"/>
        <n x="209"/>
      </t>
    </mdx>
    <mdx n="0" f="v">
      <t c="3" si="227">
        <n x="225"/>
        <n x="305"/>
        <n x="209"/>
      </t>
    </mdx>
    <mdx n="0" f="v">
      <t c="3" si="227">
        <n x="225"/>
        <n x="323"/>
        <n x="209"/>
      </t>
    </mdx>
    <mdx n="0" f="v">
      <t c="3" si="227">
        <n x="225"/>
        <n x="291"/>
        <n x="209"/>
      </t>
    </mdx>
    <mdx n="0" f="v">
      <t c="3" si="227">
        <n x="225"/>
        <n x="303"/>
        <n x="209"/>
      </t>
    </mdx>
    <mdx n="0" f="v">
      <t c="3" si="227">
        <n x="225"/>
        <n x="352"/>
        <n x="209"/>
      </t>
    </mdx>
    <mdx n="0" f="v">
      <t c="3" si="227">
        <n x="225"/>
        <n x="302"/>
        <n x="209"/>
      </t>
    </mdx>
    <mdx n="0" f="v">
      <t c="3" si="227">
        <n x="225"/>
        <n x="342"/>
        <n x="209"/>
      </t>
    </mdx>
    <mdx n="0" f="v">
      <t c="3" si="227">
        <n x="225"/>
        <n x="332"/>
        <n x="209"/>
      </t>
    </mdx>
    <mdx n="0" f="v">
      <t c="3" si="227">
        <n x="225"/>
        <n x="331"/>
        <n x="209"/>
      </t>
    </mdx>
    <mdx n="0" f="v">
      <t c="3" si="227">
        <n x="225"/>
        <n x="349"/>
        <n x="209"/>
      </t>
    </mdx>
    <mdx n="0" f="v">
      <t c="3" si="227">
        <n x="225"/>
        <n x="553"/>
        <n x="209"/>
      </t>
    </mdx>
    <mdx n="0" f="v">
      <t c="3" si="227">
        <n x="225"/>
        <n x="330"/>
        <n x="209"/>
      </t>
    </mdx>
    <mdx n="0" f="v">
      <t c="3" si="227">
        <n x="225"/>
        <n x="351"/>
        <n x="209"/>
      </t>
    </mdx>
    <mdx n="0" f="v">
      <t c="3" si="227">
        <n x="225"/>
        <n x="554"/>
        <n x="209"/>
      </t>
    </mdx>
    <mdx n="0" f="v">
      <t c="3" si="227">
        <n x="225"/>
        <n x="298"/>
        <n x="209"/>
      </t>
    </mdx>
    <mdx n="0" f="v">
      <t c="3" si="227">
        <n x="225"/>
        <n x="579"/>
        <n x="209"/>
      </t>
    </mdx>
    <mdx n="0" f="v">
      <t c="3" si="227">
        <n x="225"/>
        <n x="340"/>
        <n x="209"/>
      </t>
    </mdx>
    <mdx n="0" f="v">
      <t c="3" si="227">
        <n x="225"/>
        <n x="571"/>
        <n x="209"/>
      </t>
    </mdx>
    <mdx n="0" f="v">
      <t c="3" si="227">
        <n x="225"/>
        <n x="296"/>
        <n x="209"/>
      </t>
    </mdx>
    <mdx n="0" f="v">
      <t c="3" si="227">
        <n x="225"/>
        <n x="295"/>
        <n x="209"/>
      </t>
    </mdx>
    <mdx n="0" f="v">
      <t c="3" si="227">
        <n x="225"/>
        <n x="563"/>
        <n x="209"/>
      </t>
    </mdx>
    <mdx n="0" f="v">
      <t c="3" si="227">
        <n x="225"/>
        <n x="564"/>
        <n x="209"/>
      </t>
    </mdx>
    <mdx n="0" f="v">
      <t c="3" si="227">
        <n x="225"/>
        <n x="565"/>
        <n x="209"/>
      </t>
    </mdx>
    <mdx n="0" f="v">
      <t c="3" si="227">
        <n x="225"/>
        <n x="566"/>
        <n x="209"/>
      </t>
    </mdx>
    <mdx n="0" f="v">
      <t c="3" si="227">
        <n x="225"/>
        <n x="567"/>
        <n x="209"/>
      </t>
    </mdx>
    <mdx n="0" f="v">
      <t c="3" si="227">
        <n x="225"/>
        <n x="568"/>
        <n x="209"/>
      </t>
    </mdx>
    <mdx n="0" f="v">
      <t c="3" si="227">
        <n x="225"/>
        <n x="569"/>
        <n x="209"/>
      </t>
    </mdx>
    <mdx n="0" f="v">
      <t c="3" si="227">
        <n x="225"/>
        <n x="619"/>
        <n x="209"/>
      </t>
    </mdx>
    <mdx n="0" f="v">
      <t c="3" si="227">
        <n x="225"/>
        <n x="572"/>
        <n x="209"/>
      </t>
    </mdx>
    <mdx n="0" f="v">
      <t c="3" si="227">
        <n x="225"/>
        <n x="580"/>
        <n x="209"/>
      </t>
    </mdx>
    <mdx n="0" f="v">
      <t c="3" si="227">
        <n x="225"/>
        <n x="573"/>
        <n x="209"/>
      </t>
    </mdx>
    <mdx n="0" f="v">
      <t c="3" si="227">
        <n x="225"/>
        <n x="581"/>
        <n x="209"/>
      </t>
    </mdx>
    <mdx n="0" f="v">
      <t c="3" si="227">
        <n x="225"/>
        <n x="583"/>
        <n x="209"/>
      </t>
    </mdx>
    <mdx n="0" f="v">
      <t c="3" si="227">
        <n x="225"/>
        <n x="555"/>
        <n x="209"/>
      </t>
    </mdx>
    <mdx n="0" f="v">
      <t c="3" si="227">
        <n x="225"/>
        <n x="570"/>
        <n x="209"/>
      </t>
    </mdx>
    <mdx n="0" f="v">
      <t c="3" si="227">
        <n x="225"/>
        <n x="574"/>
        <n x="209"/>
      </t>
    </mdx>
    <mdx n="0" f="v">
      <t c="3" si="227">
        <n x="225"/>
        <n x="599"/>
        <n x="209"/>
      </t>
    </mdx>
    <mdx n="0" f="v">
      <t c="3" si="227">
        <n x="225"/>
        <n x="597"/>
        <n x="209"/>
      </t>
    </mdx>
    <mdx n="0" f="v">
      <t c="3" si="227">
        <n x="225"/>
        <n x="610"/>
        <n x="209"/>
      </t>
    </mdx>
    <mdx n="0" f="v">
      <t c="3" si="227">
        <n x="225"/>
        <n x="609"/>
        <n x="209"/>
      </t>
    </mdx>
    <mdx n="0" f="v">
      <t c="3" si="227">
        <n x="225"/>
        <n x="611"/>
        <n x="209"/>
      </t>
    </mdx>
    <mdx n="0" f="v">
      <t c="3" si="227">
        <n x="225"/>
        <n x="601"/>
        <n x="209"/>
      </t>
    </mdx>
    <mdx n="0" f="v">
      <t c="3" si="227">
        <n x="225"/>
        <n x="598"/>
        <n x="209"/>
      </t>
    </mdx>
    <mdx n="0" f="v">
      <t c="3" si="227">
        <n x="225"/>
        <n x="612"/>
        <n x="209"/>
      </t>
    </mdx>
    <mdx n="0" f="v">
      <t c="3" si="227">
        <n x="225"/>
        <n x="585"/>
        <n x="209"/>
      </t>
    </mdx>
    <mdx n="0" f="v">
      <t c="3" si="227">
        <n x="225"/>
        <n x="589"/>
        <n x="209"/>
      </t>
    </mdx>
    <mdx n="0" f="v">
      <t c="3" si="227">
        <n x="225"/>
        <n x="590"/>
        <n x="209"/>
      </t>
    </mdx>
    <mdx n="0" f="v">
      <t c="3" si="227">
        <n x="225"/>
        <n x="591"/>
        <n x="209"/>
      </t>
    </mdx>
    <mdx n="0" f="v">
      <t c="3" si="227">
        <n x="225"/>
        <n x="592"/>
        <n x="209"/>
      </t>
    </mdx>
    <mdx n="0" f="v">
      <t c="3" si="227">
        <n x="225"/>
        <n x="593"/>
        <n x="209"/>
      </t>
    </mdx>
    <mdx n="0" f="v">
      <t c="3" si="227">
        <n x="225"/>
        <n x="594"/>
        <n x="209"/>
      </t>
    </mdx>
    <mdx n="0" f="v">
      <t c="3" si="227">
        <n x="225"/>
        <n x="595"/>
        <n x="209"/>
      </t>
    </mdx>
    <mdx n="0" f="v">
      <t c="3" si="227">
        <n x="225"/>
        <n x="596"/>
        <n x="209"/>
      </t>
    </mdx>
    <mdx n="0" f="v">
      <t c="3" si="227">
        <n x="225"/>
        <n x="588"/>
        <n x="209"/>
      </t>
    </mdx>
    <mdx n="0" f="v">
      <t c="3" si="227">
        <n x="225"/>
        <n x="584"/>
        <n x="209"/>
      </t>
    </mdx>
    <mdx n="0" f="v">
      <t c="3" si="227">
        <n x="225"/>
        <n x="613"/>
        <n x="209"/>
      </t>
    </mdx>
    <mdx n="0" f="v">
      <t c="3" si="227">
        <n x="225"/>
        <n x="608"/>
        <n x="209"/>
      </t>
    </mdx>
    <mdx n="0" f="v">
      <t c="3" si="227">
        <n x="225"/>
        <n x="615"/>
        <n x="209"/>
      </t>
    </mdx>
    <mdx n="0" f="v">
      <t c="3" si="227">
        <n x="225"/>
        <n x="641"/>
        <n x="209"/>
      </t>
    </mdx>
    <mdx n="0" f="v">
      <t c="3" si="227">
        <n x="225"/>
        <n x="582"/>
        <n x="209"/>
      </t>
    </mdx>
    <mdx n="0" f="v">
      <t c="3" si="227">
        <n x="225"/>
        <n x="586"/>
        <n x="209"/>
      </t>
    </mdx>
    <mdx n="0" f="v">
      <t c="3" si="227">
        <n x="225"/>
        <n x="600"/>
        <n x="209"/>
      </t>
    </mdx>
    <mdx n="0" f="v">
      <t c="3" si="227">
        <n x="225"/>
        <n x="587"/>
        <n x="209"/>
      </t>
    </mdx>
    <mdx n="0" f="v">
      <t c="3" si="227">
        <n x="225"/>
        <n x="602"/>
        <n x="209"/>
      </t>
    </mdx>
    <mdx n="0" f="v">
      <t c="3" si="227">
        <n x="225"/>
        <n x="603"/>
        <n x="209"/>
      </t>
    </mdx>
    <mdx n="0" f="v">
      <t c="3" si="227">
        <n x="225"/>
        <n x="604"/>
        <n x="209"/>
      </t>
    </mdx>
    <mdx n="0" f="v">
      <t c="3" si="227">
        <n x="225"/>
        <n x="605"/>
        <n x="209"/>
      </t>
    </mdx>
    <mdx n="0" f="v">
      <t c="3" si="227">
        <n x="225"/>
        <n x="616"/>
        <n x="209"/>
      </t>
    </mdx>
    <mdx n="0" f="v">
      <t c="3" si="227">
        <n x="225"/>
        <n x="636"/>
        <n x="209"/>
      </t>
    </mdx>
    <mdx n="0" f="v">
      <t c="3" si="227">
        <n x="225"/>
        <n x="614"/>
        <n x="209"/>
      </t>
    </mdx>
    <mdx n="0" f="v">
      <t c="3" si="227">
        <n x="225"/>
        <n x="635"/>
        <n x="209"/>
      </t>
    </mdx>
    <mdx n="0" f="v">
      <t c="3" si="227">
        <n x="225"/>
        <n x="637"/>
        <n x="209"/>
      </t>
    </mdx>
    <mdx n="0" f="v">
      <t c="3" si="227">
        <n x="225"/>
        <n x="617"/>
        <n x="209"/>
      </t>
    </mdx>
    <mdx n="0" f="v">
      <t c="3" si="227">
        <n x="225"/>
        <n x="621"/>
        <n x="209"/>
      </t>
    </mdx>
    <mdx n="0" f="v">
      <t c="3" si="227">
        <n x="225"/>
        <n x="618"/>
        <n x="209"/>
      </t>
    </mdx>
    <mdx n="0" f="v">
      <t c="3" si="227">
        <n x="225"/>
        <n x="620"/>
        <n x="209"/>
      </t>
    </mdx>
    <mdx n="0" f="v">
      <t c="3" si="227">
        <n x="225"/>
        <n x="628"/>
        <n x="209"/>
      </t>
    </mdx>
    <mdx n="0" f="v">
      <t c="3" si="227">
        <n x="225"/>
        <n x="633"/>
        <n x="209"/>
      </t>
    </mdx>
    <mdx n="0" f="v">
      <t c="3" si="227">
        <n x="225"/>
        <n x="622"/>
        <n x="209"/>
      </t>
    </mdx>
    <mdx n="0" f="v">
      <t c="3" si="227">
        <n x="225"/>
        <n x="623"/>
        <n x="209"/>
      </t>
    </mdx>
    <mdx n="0" f="v">
      <t c="3" si="227">
        <n x="225"/>
        <n x="624"/>
        <n x="209"/>
      </t>
    </mdx>
    <mdx n="0" f="v">
      <t c="3" si="227">
        <n x="225"/>
        <n x="606"/>
        <n x="209"/>
      </t>
    </mdx>
    <mdx n="0" f="v">
      <t c="3" si="227">
        <n x="225"/>
        <n x="625"/>
        <n x="209"/>
      </t>
    </mdx>
    <mdx n="0" f="v">
      <t c="3" si="227">
        <n x="225"/>
        <n x="627"/>
        <n x="209"/>
      </t>
    </mdx>
    <mdx n="0" f="v">
      <t c="3" si="227">
        <n x="225"/>
        <n x="640"/>
        <n x="209"/>
      </t>
    </mdx>
    <mdx n="0" f="v">
      <t c="3" si="227">
        <n x="225"/>
        <n x="630"/>
        <n x="209"/>
      </t>
    </mdx>
    <mdx n="0" f="v">
      <t c="3" si="227">
        <n x="225"/>
        <n x="607"/>
        <n x="209"/>
      </t>
    </mdx>
    <mdx n="0" f="v">
      <t c="3" si="227">
        <n x="225"/>
        <n x="629"/>
        <n x="209"/>
      </t>
    </mdx>
    <mdx n="0" f="v">
      <t c="3" si="227">
        <n x="225"/>
        <n x="626"/>
        <n x="209"/>
      </t>
    </mdx>
    <mdx n="0" f="v">
      <t c="3" si="227">
        <n x="225"/>
        <n x="631"/>
        <n x="209"/>
      </t>
    </mdx>
    <mdx n="0" f="v">
      <t c="3" si="227">
        <n x="225"/>
        <n x="634"/>
        <n x="209"/>
      </t>
    </mdx>
    <mdx n="0" f="v">
      <t c="3" si="227">
        <n x="225"/>
        <n x="638"/>
        <n x="209"/>
      </t>
    </mdx>
    <mdx n="0" f="v">
      <t c="3" si="227">
        <n x="225"/>
        <n x="642"/>
        <n x="209"/>
      </t>
    </mdx>
    <mdx n="0" f="v">
      <t c="3" si="227">
        <n x="225"/>
        <n x="632"/>
        <n x="209"/>
      </t>
    </mdx>
    <mdx n="0" f="v">
      <t c="3" si="227">
        <n x="225"/>
        <n x="639"/>
        <n x="209"/>
      </t>
    </mdx>
    <mdx n="0" f="v">
      <t c="3" si="227">
        <n x="225"/>
        <n x="643"/>
        <n x="209"/>
      </t>
    </mdx>
    <mdx n="0" f="v">
      <t c="3" si="227">
        <n x="225"/>
        <n x="644"/>
        <n x="209"/>
      </t>
    </mdx>
    <mdx n="0" f="v">
      <t c="3" si="227">
        <n x="225"/>
        <n x="645"/>
        <n x="209"/>
      </t>
    </mdx>
    <mdx n="0" f="v">
      <t c="3" si="227">
        <n x="225"/>
        <n x="646"/>
        <n x="209"/>
      </t>
    </mdx>
    <mdx n="0" f="v">
      <t c="3" si="227">
        <n x="225"/>
        <n x="647"/>
        <n x="209"/>
      </t>
    </mdx>
    <mdx n="0" f="v">
      <t c="3" si="227">
        <n x="225"/>
        <n x="648"/>
        <n x="209"/>
      </t>
    </mdx>
    <mdx n="0" f="v">
      <t c="3" si="227">
        <n x="225"/>
        <n x="649"/>
        <n x="209"/>
      </t>
    </mdx>
    <mdx n="0" f="v">
      <t c="3" si="227">
        <n x="225"/>
        <n x="650"/>
        <n x="209"/>
      </t>
    </mdx>
    <mdx n="0" f="v">
      <t c="3" si="227">
        <n x="225"/>
        <n x="651"/>
        <n x="209"/>
      </t>
    </mdx>
    <mdx n="0" f="v">
      <t c="3" si="227">
        <n x="225"/>
        <n x="652"/>
        <n x="209"/>
      </t>
    </mdx>
    <mdx n="0" f="v">
      <t c="3" si="227">
        <n x="225"/>
        <n x="653"/>
        <n x="209"/>
      </t>
    </mdx>
    <mdx n="0" f="v">
      <t c="3" si="227">
        <n x="225"/>
        <n x="654"/>
        <n x="209"/>
      </t>
    </mdx>
    <mdx n="0" f="v">
      <t c="3" si="227">
        <n x="225"/>
        <n x="655"/>
        <n x="209"/>
      </t>
    </mdx>
    <mdx n="0" f="v">
      <t c="3" si="227">
        <n x="225"/>
        <n x="320"/>
        <n x="216"/>
      </t>
    </mdx>
    <mdx n="0" f="v">
      <t c="3" si="227">
        <n x="225"/>
        <n x="319"/>
        <n x="216"/>
      </t>
    </mdx>
    <mdx n="0" f="v">
      <t c="3" si="227">
        <n x="225"/>
        <n x="309"/>
        <n x="216"/>
      </t>
    </mdx>
    <mdx n="0" f="v">
      <t c="3" si="227">
        <n x="225"/>
        <n x="556"/>
        <n x="216"/>
      </t>
    </mdx>
    <mdx n="0" f="v">
      <t c="3" si="227">
        <n x="225"/>
        <n x="318"/>
        <n x="216"/>
      </t>
    </mdx>
    <mdx n="0" f="v">
      <t c="3" si="227">
        <n x="225"/>
        <n x="337"/>
        <n x="216"/>
      </t>
    </mdx>
    <mdx n="0" f="v">
      <t c="3" si="227">
        <n x="225"/>
        <n x="345"/>
        <n x="216"/>
      </t>
    </mdx>
    <mdx n="0" f="v">
      <t c="3" si="227">
        <n x="225"/>
        <n x="335"/>
        <n x="216"/>
      </t>
    </mdx>
    <mdx n="0" f="v">
      <t c="3" si="227">
        <n x="225"/>
        <n x="575"/>
        <n x="216"/>
      </t>
    </mdx>
    <mdx n="0" f="v">
      <t c="3" si="227">
        <n x="225"/>
        <n x="321"/>
        <n x="216"/>
      </t>
    </mdx>
    <mdx n="0" f="v">
      <t c="3" si="227">
        <n x="225"/>
        <n x="285"/>
        <n x="216"/>
      </t>
    </mdx>
    <mdx n="0" f="v">
      <t c="3" si="227">
        <n x="225"/>
        <n x="275"/>
        <n x="216"/>
      </t>
    </mdx>
    <mdx n="0" f="v">
      <t c="3" si="227">
        <n x="225"/>
        <n x="274"/>
        <n x="216"/>
      </t>
    </mdx>
    <mdx n="0" f="v">
      <t c="3" si="227">
        <n x="225"/>
        <n x="284"/>
        <n x="216"/>
      </t>
    </mdx>
    <mdx n="0" f="v">
      <t c="3" si="227">
        <n x="225"/>
        <n x="290"/>
        <n x="216"/>
      </t>
    </mdx>
    <mdx n="0" f="v">
      <t c="3" si="227">
        <n x="225"/>
        <n x="289"/>
        <n x="216"/>
      </t>
    </mdx>
    <mdx n="0" f="v">
      <t c="3" si="227">
        <n x="225"/>
        <n x="288"/>
        <n x="216"/>
      </t>
    </mdx>
    <mdx n="0" f="v">
      <t c="3" si="227">
        <n x="225"/>
        <n x="287"/>
        <n x="216"/>
      </t>
    </mdx>
    <mdx n="0" f="v">
      <t c="3" si="227">
        <n x="225"/>
        <n x="286"/>
        <n x="216"/>
      </t>
    </mdx>
    <mdx n="0" f="v">
      <t c="3" si="227">
        <n x="225"/>
        <n x="292"/>
        <n x="216"/>
      </t>
    </mdx>
    <mdx n="0" f="v">
      <t c="3" si="227">
        <n x="225"/>
        <n x="325"/>
        <n x="216"/>
      </t>
    </mdx>
    <mdx n="0" f="v">
      <t c="3" si="227">
        <n x="225"/>
        <n x="343"/>
        <n x="216"/>
      </t>
    </mdx>
    <mdx n="0" f="v">
      <t c="3" si="227">
        <n x="225"/>
        <n x="333"/>
        <n x="216"/>
      </t>
    </mdx>
    <mdx n="0" f="v">
      <t c="3" si="227">
        <n x="225"/>
        <n x="551"/>
        <n x="216"/>
      </t>
    </mdx>
    <mdx n="0" f="v">
      <t c="3" si="227">
        <n x="225"/>
        <n x="354"/>
        <n x="216"/>
      </t>
    </mdx>
    <mdx n="0" f="v">
      <t c="3" si="227">
        <n x="225"/>
        <n x="353"/>
        <n x="216"/>
      </t>
    </mdx>
    <mdx n="0" f="v">
      <t c="3" si="227">
        <n x="225"/>
        <n x="550"/>
        <n x="216"/>
      </t>
    </mdx>
    <mdx n="0" f="v">
      <t c="3" si="227">
        <n x="225"/>
        <n x="549"/>
        <n x="216"/>
      </t>
    </mdx>
    <mdx n="0" f="v">
      <t c="3" si="227">
        <n x="225"/>
        <n x="558"/>
        <n x="216"/>
      </t>
    </mdx>
    <mdx n="0" f="v">
      <t c="3" si="227">
        <n x="225"/>
        <n x="559"/>
        <n x="216"/>
      </t>
    </mdx>
    <mdx n="0" f="v">
      <t c="3" si="227">
        <n x="225"/>
        <n x="560"/>
        <n x="216"/>
      </t>
    </mdx>
    <mdx n="0" f="v">
      <t c="3" si="227">
        <n x="225"/>
        <n x="561"/>
        <n x="216"/>
      </t>
    </mdx>
    <mdx n="0" f="v">
      <t c="3" si="227">
        <n x="225"/>
        <n x="562"/>
        <n x="216"/>
      </t>
    </mdx>
    <mdx n="0" f="v">
      <t c="3" si="227">
        <n x="225"/>
        <n x="341"/>
        <n x="216"/>
      </t>
    </mdx>
    <mdx n="0" f="v">
      <t c="3" si="227">
        <n x="225"/>
        <n x="300"/>
        <n x="216"/>
      </t>
    </mdx>
    <mdx n="0" f="v">
      <t c="3" si="227">
        <n x="225"/>
        <n x="347"/>
        <n x="216"/>
      </t>
    </mdx>
    <mdx n="0" f="v">
      <t c="3" si="227">
        <n x="225"/>
        <n x="298"/>
        <n x="216"/>
      </t>
    </mdx>
    <mdx n="0" f="v">
      <t c="3" si="227">
        <n x="225"/>
        <n x="576"/>
        <n x="216"/>
      </t>
    </mdx>
    <mdx n="0" f="v">
      <t c="3" si="227">
        <n x="225"/>
        <n x="577"/>
        <n x="216"/>
      </t>
    </mdx>
    <mdx n="0" f="v">
      <t c="3" si="227">
        <n x="225"/>
        <n x="282"/>
        <n x="216"/>
      </t>
    </mdx>
    <mdx n="0" f="v">
      <t c="3" si="227">
        <n x="225"/>
        <n x="315"/>
        <n x="216"/>
      </t>
    </mdx>
    <mdx n="0" f="v">
      <t c="3" si="227">
        <n x="225"/>
        <n x="314"/>
        <n x="216"/>
      </t>
    </mdx>
    <mdx n="0" f="v">
      <t c="3" si="227">
        <n x="225"/>
        <n x="339"/>
        <n x="216"/>
      </t>
    </mdx>
    <mdx n="0" f="v">
      <t c="3" si="227">
        <n x="225"/>
        <n x="324"/>
        <n x="216"/>
      </t>
    </mdx>
    <mdx n="0" f="v">
      <t c="3" si="227">
        <n x="225"/>
        <n x="312"/>
        <n x="216"/>
      </t>
    </mdx>
    <mdx n="0" f="v">
      <t c="3" si="227">
        <n x="225"/>
        <n x="310"/>
        <n x="216"/>
      </t>
    </mdx>
    <mdx n="0" f="v">
      <t c="3" si="227">
        <n x="225"/>
        <n x="308"/>
        <n x="216"/>
      </t>
    </mdx>
    <mdx n="0" f="v">
      <t c="3" si="227">
        <n x="225"/>
        <n x="306"/>
        <n x="216"/>
      </t>
    </mdx>
    <mdx n="0" f="v">
      <t c="3" si="227">
        <n x="225"/>
        <n x="305"/>
        <n x="216"/>
      </t>
    </mdx>
    <mdx n="0" f="v">
      <t c="3" si="227">
        <n x="225"/>
        <n x="323"/>
        <n x="216"/>
      </t>
    </mdx>
    <mdx n="0" f="v">
      <t c="3" si="227">
        <n x="225"/>
        <n x="291"/>
        <n x="216"/>
      </t>
    </mdx>
    <mdx n="0" f="v">
      <t c="3" si="227">
        <n x="225"/>
        <n x="303"/>
        <n x="216"/>
      </t>
    </mdx>
    <mdx n="0" f="v">
      <t c="3" si="227">
        <n x="225"/>
        <n x="352"/>
        <n x="216"/>
      </t>
    </mdx>
    <mdx n="0" f="v">
      <t c="3" si="227">
        <n x="225"/>
        <n x="302"/>
        <n x="216"/>
      </t>
    </mdx>
    <mdx n="0" f="v">
      <t c="3" si="227">
        <n x="225"/>
        <n x="342"/>
        <n x="216"/>
      </t>
    </mdx>
    <mdx n="0" f="v">
      <t c="3" si="227">
        <n x="225"/>
        <n x="332"/>
        <n x="216"/>
      </t>
    </mdx>
    <mdx n="0" f="v">
      <t c="3" si="227">
        <n x="225"/>
        <n x="331"/>
        <n x="216"/>
      </t>
    </mdx>
    <mdx n="0" f="v">
      <t c="3" si="227">
        <n x="225"/>
        <n x="349"/>
        <n x="216"/>
      </t>
    </mdx>
    <mdx n="0" f="v">
      <t c="3" si="227">
        <n x="225"/>
        <n x="553"/>
        <n x="216"/>
      </t>
    </mdx>
    <mdx n="0" f="v">
      <t c="3" si="227">
        <n x="225"/>
        <n x="330"/>
        <n x="216"/>
      </t>
    </mdx>
    <mdx n="0" f="v">
      <t c="3" si="227">
        <n x="225"/>
        <n x="351"/>
        <n x="216"/>
      </t>
    </mdx>
    <mdx n="0" f="v">
      <t c="3" si="227">
        <n x="225"/>
        <n x="554"/>
        <n x="216"/>
      </t>
    </mdx>
    <mdx n="0" f="v">
      <t c="3" si="227">
        <n x="225"/>
        <n x="552"/>
        <n x="216"/>
      </t>
    </mdx>
    <mdx n="0" f="v">
      <t c="3" si="227">
        <n x="225"/>
        <n x="578"/>
        <n x="216"/>
      </t>
    </mdx>
    <mdx n="0" f="v">
      <t c="3" si="227">
        <n x="225"/>
        <n x="340"/>
        <n x="216"/>
      </t>
    </mdx>
    <mdx n="0" f="v">
      <t c="3" si="227">
        <n x="225"/>
        <n x="296"/>
        <n x="216"/>
      </t>
    </mdx>
    <mdx n="0" f="v">
      <t c="3" si="227">
        <n x="225"/>
        <n x="295"/>
        <n x="216"/>
      </t>
    </mdx>
    <mdx n="0" f="v">
      <t c="3" si="227">
        <n x="225"/>
        <n x="563"/>
        <n x="216"/>
      </t>
    </mdx>
    <mdx n="0" f="v">
      <t c="3" si="227">
        <n x="225"/>
        <n x="564"/>
        <n x="216"/>
      </t>
    </mdx>
    <mdx n="0" f="v">
      <t c="3" si="227">
        <n x="225"/>
        <n x="565"/>
        <n x="216"/>
      </t>
    </mdx>
    <mdx n="0" f="v">
      <t c="3" si="227">
        <n x="225"/>
        <n x="566"/>
        <n x="216"/>
      </t>
    </mdx>
    <mdx n="0" f="v">
      <t c="3" si="227">
        <n x="225"/>
        <n x="567"/>
        <n x="216"/>
      </t>
    </mdx>
    <mdx n="0" f="v">
      <t c="3" si="227">
        <n x="225"/>
        <n x="568"/>
        <n x="216"/>
      </t>
    </mdx>
    <mdx n="0" f="v">
      <t c="3" si="227">
        <n x="225"/>
        <n x="569"/>
        <n x="216"/>
      </t>
    </mdx>
    <mdx n="0" f="v">
      <t c="3" si="227">
        <n x="225"/>
        <n x="597"/>
        <n x="216"/>
      </t>
    </mdx>
    <mdx n="0" f="v">
      <t c="3" si="227">
        <n x="225"/>
        <n x="599"/>
        <n x="216"/>
      </t>
    </mdx>
    <mdx n="0" f="v">
      <t c="3" si="227">
        <n x="225"/>
        <n x="598"/>
        <n x="216"/>
      </t>
    </mdx>
    <mdx n="0" f="v">
      <t c="3" si="227">
        <n x="225"/>
        <n x="572"/>
        <n x="216"/>
      </t>
    </mdx>
    <mdx n="0" f="v">
      <t c="3" si="227">
        <n x="225"/>
        <n x="580"/>
        <n x="216"/>
      </t>
    </mdx>
    <mdx n="0" f="v">
      <t c="3" si="227">
        <n x="225"/>
        <n x="573"/>
        <n x="216"/>
      </t>
    </mdx>
    <mdx n="0" f="v">
      <t c="3" si="227">
        <n x="225"/>
        <n x="581"/>
        <n x="216"/>
      </t>
    </mdx>
    <mdx n="0" f="v">
      <t c="3" si="227">
        <n x="225"/>
        <n x="583"/>
        <n x="216"/>
      </t>
    </mdx>
    <mdx n="0" f="v">
      <t c="3" si="227">
        <n x="225"/>
        <n x="555"/>
        <n x="216"/>
      </t>
    </mdx>
    <mdx n="0" f="v">
      <t c="3" si="227">
        <n x="225"/>
        <n x="570"/>
        <n x="216"/>
      </t>
    </mdx>
    <mdx n="0" f="v">
      <t c="3" si="227">
        <n x="225"/>
        <n x="574"/>
        <n x="216"/>
      </t>
    </mdx>
    <mdx n="0" f="v">
      <t c="3" si="227">
        <n x="225"/>
        <n x="601"/>
        <n x="216"/>
      </t>
    </mdx>
    <mdx n="0" f="v">
      <t c="3" si="227">
        <n x="225"/>
        <n x="585"/>
        <n x="216"/>
      </t>
    </mdx>
    <mdx n="0" f="v">
      <t c="3" si="227">
        <n x="225"/>
        <n x="584"/>
        <n x="216"/>
      </t>
    </mdx>
    <mdx n="0" f="v">
      <t c="3" si="227">
        <n x="225"/>
        <n x="610"/>
        <n x="216"/>
      </t>
    </mdx>
    <mdx n="0" f="v">
      <t c="3" si="227">
        <n x="225"/>
        <n x="611"/>
        <n x="216"/>
      </t>
    </mdx>
    <mdx n="0" f="v">
      <t c="3" si="227">
        <n x="225"/>
        <n x="588"/>
        <n x="216"/>
      </t>
    </mdx>
    <mdx n="0" f="v">
      <t c="3" si="227">
        <n x="225"/>
        <n x="612"/>
        <n x="216"/>
      </t>
    </mdx>
    <mdx n="0" f="v">
      <t c="3" si="227">
        <n x="225"/>
        <n x="589"/>
        <n x="216"/>
      </t>
    </mdx>
    <mdx n="0" f="v">
      <t c="3" si="227">
        <n x="225"/>
        <n x="590"/>
        <n x="216"/>
      </t>
    </mdx>
    <mdx n="0" f="v">
      <t c="3" si="227">
        <n x="225"/>
        <n x="591"/>
        <n x="216"/>
      </t>
    </mdx>
    <mdx n="0" f="v">
      <t c="3" si="227">
        <n x="225"/>
        <n x="592"/>
        <n x="216"/>
      </t>
    </mdx>
    <mdx n="0" f="v">
      <t c="3" si="227">
        <n x="225"/>
        <n x="593"/>
        <n x="216"/>
      </t>
    </mdx>
    <mdx n="0" f="v">
      <t c="3" si="227">
        <n x="225"/>
        <n x="594"/>
        <n x="216"/>
      </t>
    </mdx>
    <mdx n="0" f="v">
      <t c="3" si="227">
        <n x="225"/>
        <n x="595"/>
        <n x="216"/>
      </t>
    </mdx>
    <mdx n="0" f="v">
      <t c="3" si="227">
        <n x="225"/>
        <n x="596"/>
        <n x="216"/>
      </t>
    </mdx>
    <mdx n="0" f="v">
      <t c="3" si="227">
        <n x="225"/>
        <n x="609"/>
        <n x="216"/>
      </t>
    </mdx>
    <mdx n="0" f="v">
      <t c="3" si="227">
        <n x="225"/>
        <n x="613"/>
        <n x="216"/>
      </t>
    </mdx>
    <mdx n="0" f="v">
      <t c="3" si="227">
        <n x="225"/>
        <n x="615"/>
        <n x="216"/>
      </t>
    </mdx>
    <mdx n="0" f="v">
      <t c="3" si="227">
        <n x="225"/>
        <n x="614"/>
        <n x="216"/>
      </t>
    </mdx>
    <mdx n="0" f="v">
      <t c="3" si="227">
        <n x="225"/>
        <n x="621"/>
        <n x="216"/>
      </t>
    </mdx>
    <mdx n="0" f="v">
      <t c="3" si="227">
        <n x="225"/>
        <n x="616"/>
        <n x="216"/>
      </t>
    </mdx>
    <mdx n="0" f="v">
      <t c="3" si="227">
        <n x="225"/>
        <n x="582"/>
        <n x="216"/>
      </t>
    </mdx>
    <mdx n="0" f="v">
      <t c="3" si="227">
        <n x="225"/>
        <n x="586"/>
        <n x="216"/>
      </t>
    </mdx>
    <mdx n="0" f="v">
      <t c="3" si="227">
        <n x="225"/>
        <n x="600"/>
        <n x="216"/>
      </t>
    </mdx>
    <mdx n="0" f="v">
      <t c="3" si="227">
        <n x="225"/>
        <n x="587"/>
        <n x="216"/>
      </t>
    </mdx>
    <mdx n="0" f="v">
      <t c="3" si="227">
        <n x="225"/>
        <n x="602"/>
        <n x="216"/>
      </t>
    </mdx>
    <mdx n="0" f="v">
      <t c="3" si="227">
        <n x="225"/>
        <n x="603"/>
        <n x="216"/>
      </t>
    </mdx>
    <mdx n="0" f="v">
      <t c="3" si="227">
        <n x="225"/>
        <n x="604"/>
        <n x="216"/>
      </t>
    </mdx>
    <mdx n="0" f="v">
      <t c="3" si="227">
        <n x="225"/>
        <n x="605"/>
        <n x="216"/>
      </t>
    </mdx>
    <mdx n="0" f="v">
      <t c="3" si="227">
        <n x="225"/>
        <n x="620"/>
        <n x="216"/>
      </t>
    </mdx>
    <mdx n="0" f="v">
      <t c="3" si="227">
        <n x="225"/>
        <n x="617"/>
        <n x="216"/>
      </t>
    </mdx>
    <mdx n="0" f="v">
      <t c="3" si="227">
        <n x="225"/>
        <n x="636"/>
        <n x="216"/>
      </t>
    </mdx>
    <mdx n="0" f="v">
      <t c="3" si="227">
        <n x="225"/>
        <n x="618"/>
        <n x="216"/>
      </t>
    </mdx>
    <mdx n="0" f="v">
      <t c="3" si="227">
        <n x="225"/>
        <n x="637"/>
        <n x="216"/>
      </t>
    </mdx>
    <mdx n="0" f="v">
      <t c="3" si="227">
        <n x="225"/>
        <n x="619"/>
        <n x="216"/>
      </t>
    </mdx>
    <mdx n="0" f="v">
      <t c="3" si="227">
        <n x="225"/>
        <n x="608"/>
        <n x="216"/>
      </t>
    </mdx>
    <mdx n="0" f="v">
      <t c="3" si="227">
        <n x="225"/>
        <n x="635"/>
        <n x="216"/>
      </t>
    </mdx>
    <mdx n="0" f="v">
      <t c="3" si="227">
        <n x="225"/>
        <n x="633"/>
        <n x="216"/>
      </t>
    </mdx>
    <mdx n="0" f="v">
      <t c="3" si="227">
        <n x="225"/>
        <n x="622"/>
        <n x="216"/>
      </t>
    </mdx>
    <mdx n="0" f="v">
      <t c="3" si="227">
        <n x="225"/>
        <n x="623"/>
        <n x="216"/>
      </t>
    </mdx>
    <mdx n="0" f="v">
      <t c="3" si="227">
        <n x="225"/>
        <n x="624"/>
        <n x="216"/>
      </t>
    </mdx>
    <mdx n="0" f="v">
      <t c="3" si="227">
        <n x="225"/>
        <n x="606"/>
        <n x="216"/>
      </t>
    </mdx>
    <mdx n="0" f="v">
      <t c="3" si="227">
        <n x="225"/>
        <n x="625"/>
        <n x="216"/>
      </t>
    </mdx>
    <mdx n="0" f="v">
      <t c="3" si="227">
        <n x="225"/>
        <n x="641"/>
        <n x="216"/>
      </t>
    </mdx>
    <mdx n="0" f="v">
      <t c="3" si="227">
        <n x="225"/>
        <n x="627"/>
        <n x="216"/>
      </t>
    </mdx>
    <mdx n="0" f="v">
      <t c="3" si="227">
        <n x="225"/>
        <n x="628"/>
        <n x="216"/>
      </t>
    </mdx>
    <mdx n="0" f="v">
      <t c="3" si="227">
        <n x="225"/>
        <n x="640"/>
        <n x="216"/>
      </t>
    </mdx>
    <mdx n="0" f="v">
      <t c="3" si="227">
        <n x="225"/>
        <n x="630"/>
        <n x="216"/>
      </t>
    </mdx>
    <mdx n="0" f="v">
      <t c="3" si="227">
        <n x="225"/>
        <n x="607"/>
        <n x="216"/>
      </t>
    </mdx>
    <mdx n="0" f="v">
      <t c="3" si="227">
        <n x="225"/>
        <n x="629"/>
        <n x="216"/>
      </t>
    </mdx>
    <mdx n="0" f="v">
      <t c="3" si="227">
        <n x="225"/>
        <n x="626"/>
        <n x="216"/>
      </t>
    </mdx>
    <mdx n="0" f="v">
      <t c="3" si="227">
        <n x="225"/>
        <n x="631"/>
        <n x="216"/>
      </t>
    </mdx>
    <mdx n="0" f="v">
      <t c="3" si="227">
        <n x="225"/>
        <n x="634"/>
        <n x="216"/>
      </t>
    </mdx>
    <mdx n="0" f="v">
      <t c="3" si="227">
        <n x="225"/>
        <n x="638"/>
        <n x="216"/>
      </t>
    </mdx>
    <mdx n="0" f="v">
      <t c="3" si="227">
        <n x="225"/>
        <n x="642"/>
        <n x="216"/>
      </t>
    </mdx>
    <mdx n="0" f="v">
      <t c="3" si="227">
        <n x="225"/>
        <n x="632"/>
        <n x="216"/>
      </t>
    </mdx>
    <mdx n="0" f="v">
      <t c="3" si="227">
        <n x="225"/>
        <n x="639"/>
        <n x="216"/>
      </t>
    </mdx>
    <mdx n="0" f="v">
      <t c="3" si="227">
        <n x="225"/>
        <n x="643"/>
        <n x="216"/>
      </t>
    </mdx>
    <mdx n="0" f="v">
      <t c="3" si="227">
        <n x="225"/>
        <n x="644"/>
        <n x="216"/>
      </t>
    </mdx>
    <mdx n="0" f="v">
      <t c="3" si="227">
        <n x="225"/>
        <n x="645"/>
        <n x="216"/>
      </t>
    </mdx>
    <mdx n="0" f="v">
      <t c="3" si="227">
        <n x="225"/>
        <n x="646"/>
        <n x="216"/>
      </t>
    </mdx>
    <mdx n="0" f="v">
      <t c="3" si="227">
        <n x="225"/>
        <n x="647"/>
        <n x="216"/>
      </t>
    </mdx>
    <mdx n="0" f="v">
      <t c="3" si="227">
        <n x="225"/>
        <n x="648"/>
        <n x="216"/>
      </t>
    </mdx>
    <mdx n="0" f="v">
      <t c="3" si="227">
        <n x="225"/>
        <n x="649"/>
        <n x="216"/>
      </t>
    </mdx>
    <mdx n="0" f="v">
      <t c="3" si="227">
        <n x="225"/>
        <n x="650"/>
        <n x="216"/>
      </t>
    </mdx>
    <mdx n="0" f="v">
      <t c="3" si="227">
        <n x="225"/>
        <n x="651"/>
        <n x="216"/>
      </t>
    </mdx>
    <mdx n="0" f="v">
      <t c="3" si="227">
        <n x="225"/>
        <n x="652"/>
        <n x="216"/>
      </t>
    </mdx>
    <mdx n="0" f="v">
      <t c="3" si="227">
        <n x="225"/>
        <n x="653"/>
        <n x="216"/>
      </t>
    </mdx>
    <mdx n="0" f="v">
      <t c="3" si="227">
        <n x="225"/>
        <n x="654"/>
        <n x="216"/>
      </t>
    </mdx>
    <mdx n="0" f="v">
      <t c="3" si="227">
        <n x="225"/>
        <n x="655"/>
        <n x="216"/>
      </t>
    </mdx>
    <mdx n="0" f="v">
      <t c="3" si="227">
        <n x="225"/>
        <n x="345"/>
        <n x="219"/>
      </t>
    </mdx>
    <mdx n="0" f="v">
      <t c="3" si="227">
        <n x="225"/>
        <n x="335"/>
        <n x="219"/>
      </t>
    </mdx>
    <mdx n="0" f="v">
      <t c="3" si="227">
        <n x="225"/>
        <n x="334"/>
        <n x="219"/>
      </t>
    </mdx>
    <mdx n="0" f="v">
      <t c="3" si="227">
        <n x="225"/>
        <n x="338"/>
        <n x="219"/>
      </t>
    </mdx>
    <mdx n="0" f="v">
      <t c="3" si="227">
        <n x="225"/>
        <n x="319"/>
        <n x="219"/>
      </t>
    </mdx>
    <mdx n="0" f="v">
      <t c="3" si="227">
        <n x="225"/>
        <n x="325"/>
        <n x="219"/>
      </t>
    </mdx>
    <mdx n="0" f="v">
      <t c="3" si="227">
        <n x="225"/>
        <n x="343"/>
        <n x="219"/>
      </t>
    </mdx>
    <mdx n="0" f="v">
      <t c="3" si="227">
        <n x="225"/>
        <n x="300"/>
        <n x="219"/>
      </t>
    </mdx>
    <mdx n="0" f="v">
      <t c="3" si="227">
        <n x="225"/>
        <n x="318"/>
        <n x="219"/>
      </t>
    </mdx>
    <mdx n="0" f="v">
      <t c="3" si="227">
        <n x="225"/>
        <n x="285"/>
        <n x="219"/>
      </t>
    </mdx>
    <mdx n="0" f="v">
      <t c="3" si="227">
        <n x="225"/>
        <n x="275"/>
        <n x="219"/>
      </t>
    </mdx>
    <mdx n="0" f="v">
      <t c="3" si="227">
        <n x="225"/>
        <n x="274"/>
        <n x="219"/>
      </t>
    </mdx>
    <mdx n="0" f="v">
      <t c="3" si="227">
        <n x="225"/>
        <n x="284"/>
        <n x="219"/>
      </t>
    </mdx>
    <mdx n="0" f="v">
      <t c="3" si="227">
        <n x="225"/>
        <n x="290"/>
        <n x="219"/>
      </t>
    </mdx>
    <mdx n="0" f="v">
      <t c="3" si="227">
        <n x="225"/>
        <n x="289"/>
        <n x="219"/>
      </t>
    </mdx>
    <mdx n="0" f="v">
      <t c="3" si="227">
        <n x="225"/>
        <n x="288"/>
        <n x="219"/>
      </t>
    </mdx>
    <mdx n="0" f="v">
      <t c="3" si="227">
        <n x="225"/>
        <n x="287"/>
        <n x="219"/>
      </t>
    </mdx>
    <mdx n="0" f="v">
      <t c="3" si="227">
        <n x="225"/>
        <n x="286"/>
        <n x="219"/>
      </t>
    </mdx>
    <mdx n="0" f="v">
      <t c="3" si="227">
        <n x="225"/>
        <n x="292"/>
        <n x="219"/>
      </t>
    </mdx>
    <mdx n="0" f="v">
      <t c="3" si="227">
        <n x="225"/>
        <n x="321"/>
        <n x="219"/>
      </t>
    </mdx>
    <mdx n="0" f="v">
      <t c="3" si="227">
        <n x="225"/>
        <n x="313"/>
        <n x="219"/>
      </t>
    </mdx>
    <mdx n="0" f="v">
      <t c="3" si="227">
        <n x="225"/>
        <n x="576"/>
        <n x="219"/>
      </t>
    </mdx>
    <mdx n="0" f="v">
      <t c="3" si="227">
        <n x="225"/>
        <n x="550"/>
        <n x="219"/>
      </t>
    </mdx>
    <mdx n="0" f="v">
      <t c="3" si="227">
        <n x="225"/>
        <n x="549"/>
        <n x="219"/>
      </t>
    </mdx>
    <mdx n="0" f="v">
      <t c="3" si="227">
        <n x="225"/>
        <n x="558"/>
        <n x="219"/>
      </t>
    </mdx>
    <mdx n="0" f="v">
      <t c="3" si="227">
        <n x="225"/>
        <n x="559"/>
        <n x="219"/>
      </t>
    </mdx>
    <mdx n="0" f="v">
      <t c="3" si="227">
        <n x="225"/>
        <n x="560"/>
        <n x="219"/>
      </t>
    </mdx>
    <mdx n="0" f="v">
      <t c="3" si="227">
        <n x="225"/>
        <n x="561"/>
        <n x="219"/>
      </t>
    </mdx>
    <mdx n="0" f="v">
      <t c="3" si="227">
        <n x="225"/>
        <n x="562"/>
        <n x="219"/>
      </t>
    </mdx>
    <mdx n="0" f="v">
      <t c="3" si="227">
        <n x="225"/>
        <n x="341"/>
        <n x="219"/>
      </t>
    </mdx>
    <mdx n="0" f="v">
      <t c="3" si="227">
        <n x="225"/>
        <n x="298"/>
        <n x="219"/>
      </t>
    </mdx>
    <mdx n="0" f="v">
      <t c="3" si="227">
        <n x="225"/>
        <n x="577"/>
        <n x="219"/>
      </t>
    </mdx>
    <mdx n="0" f="v">
      <t c="3" si="227">
        <n x="225"/>
        <n x="556"/>
        <n x="219"/>
      </t>
    </mdx>
    <mdx n="0" f="v">
      <t c="3" si="227">
        <n x="225"/>
        <n x="578"/>
        <n x="219"/>
      </t>
    </mdx>
    <mdx n="0" f="v">
      <t c="3" si="227">
        <n x="225"/>
        <n x="552"/>
        <n x="219"/>
      </t>
    </mdx>
    <mdx n="0" f="v">
      <t c="3" si="227">
        <n x="225"/>
        <n x="354"/>
        <n x="219"/>
      </t>
    </mdx>
    <mdx n="0" f="v">
      <t c="3" si="227">
        <n x="225"/>
        <n x="579"/>
        <n x="219"/>
      </t>
    </mdx>
    <mdx n="0" f="v">
      <t c="3" si="227">
        <n x="225"/>
        <n x="282"/>
        <n x="219"/>
      </t>
    </mdx>
    <mdx n="0" f="v">
      <t c="3" si="227">
        <n x="225"/>
        <n x="315"/>
        <n x="219"/>
      </t>
    </mdx>
    <mdx n="0" f="v">
      <t c="3" si="227">
        <n x="225"/>
        <n x="314"/>
        <n x="219"/>
      </t>
    </mdx>
    <mdx n="0" f="v">
      <t c="3" si="227">
        <n x="225"/>
        <n x="339"/>
        <n x="219"/>
      </t>
    </mdx>
    <mdx n="0" f="v">
      <t c="3" si="227">
        <n x="225"/>
        <n x="324"/>
        <n x="219"/>
      </t>
    </mdx>
    <mdx n="0" f="v">
      <t c="3" si="227">
        <n x="225"/>
        <n x="312"/>
        <n x="219"/>
      </t>
    </mdx>
    <mdx n="0" f="v">
      <t c="3" si="227">
        <n x="225"/>
        <n x="310"/>
        <n x="219"/>
      </t>
    </mdx>
    <mdx n="0" f="v">
      <t c="3" si="227">
        <n x="225"/>
        <n x="308"/>
        <n x="219"/>
      </t>
    </mdx>
    <mdx n="0" f="v">
      <t c="3" si="227">
        <n x="225"/>
        <n x="306"/>
        <n x="219"/>
      </t>
    </mdx>
    <mdx n="0" f="v">
      <t c="3" si="227">
        <n x="225"/>
        <n x="305"/>
        <n x="219"/>
      </t>
    </mdx>
    <mdx n="0" f="v">
      <t c="3" si="227">
        <n x="225"/>
        <n x="323"/>
        <n x="219"/>
      </t>
    </mdx>
    <mdx n="0" f="v">
      <t c="3" si="227">
        <n x="225"/>
        <n x="291"/>
        <n x="219"/>
      </t>
    </mdx>
    <mdx n="0" f="v">
      <t c="3" si="227">
        <n x="225"/>
        <n x="303"/>
        <n x="219"/>
      </t>
    </mdx>
    <mdx n="0" f="v">
      <t c="3" si="227">
        <n x="225"/>
        <n x="352"/>
        <n x="219"/>
      </t>
    </mdx>
    <mdx n="0" f="v">
      <t c="3" si="227">
        <n x="225"/>
        <n x="302"/>
        <n x="219"/>
      </t>
    </mdx>
    <mdx n="0" f="v">
      <t c="3" si="227">
        <n x="225"/>
        <n x="342"/>
        <n x="219"/>
      </t>
    </mdx>
    <mdx n="0" f="v">
      <t c="3" si="227">
        <n x="225"/>
        <n x="332"/>
        <n x="219"/>
      </t>
    </mdx>
    <mdx n="0" f="v">
      <t c="3" si="227">
        <n x="225"/>
        <n x="331"/>
        <n x="219"/>
      </t>
    </mdx>
    <mdx n="0" f="v">
      <t c="3" si="227">
        <n x="225"/>
        <n x="349"/>
        <n x="219"/>
      </t>
    </mdx>
    <mdx n="0" f="v">
      <t c="3" si="227">
        <n x="225"/>
        <n x="553"/>
        <n x="219"/>
      </t>
    </mdx>
    <mdx n="0" f="v">
      <t c="3" si="227">
        <n x="225"/>
        <n x="330"/>
        <n x="219"/>
      </t>
    </mdx>
    <mdx n="0" f="v">
      <t c="3" si="227">
        <n x="225"/>
        <n x="351"/>
        <n x="219"/>
      </t>
    </mdx>
    <mdx n="0" f="v">
      <t c="3" si="227">
        <n x="225"/>
        <n x="554"/>
        <n x="219"/>
      </t>
    </mdx>
    <mdx n="0" f="v">
      <t c="3" si="227">
        <n x="225"/>
        <n x="353"/>
        <n x="219"/>
      </t>
    </mdx>
    <mdx n="0" f="v">
      <t c="3" si="227">
        <n x="225"/>
        <n x="575"/>
        <n x="219"/>
      </t>
    </mdx>
    <mdx n="0" f="v">
      <t c="3" si="227">
        <n x="225"/>
        <n x="347"/>
        <n x="219"/>
      </t>
    </mdx>
    <mdx n="0" f="v">
      <t c="3" si="227">
        <n x="225"/>
        <n x="340"/>
        <n x="219"/>
      </t>
    </mdx>
    <mdx n="0" f="v">
      <t c="3" si="227">
        <n x="225"/>
        <n x="585"/>
        <n x="219"/>
      </t>
    </mdx>
    <mdx n="0" f="v">
      <t c="3" si="227">
        <n x="225"/>
        <n x="296"/>
        <n x="219"/>
      </t>
    </mdx>
    <mdx n="0" f="v">
      <t c="3" si="227">
        <n x="225"/>
        <n x="295"/>
        <n x="219"/>
      </t>
    </mdx>
    <mdx n="0" f="v">
      <t c="3" si="227">
        <n x="225"/>
        <n x="563"/>
        <n x="219"/>
      </t>
    </mdx>
    <mdx n="0" f="v">
      <t c="3" si="227">
        <n x="225"/>
        <n x="564"/>
        <n x="219"/>
      </t>
    </mdx>
    <mdx n="0" f="v">
      <t c="3" si="227">
        <n x="225"/>
        <n x="565"/>
        <n x="219"/>
      </t>
    </mdx>
    <mdx n="0" f="v">
      <t c="3" si="227">
        <n x="225"/>
        <n x="566"/>
        <n x="219"/>
      </t>
    </mdx>
    <mdx n="0" f="v">
      <t c="3" si="227">
        <n x="225"/>
        <n x="567"/>
        <n x="219"/>
      </t>
    </mdx>
    <mdx n="0" f="v">
      <t c="3" si="227">
        <n x="225"/>
        <n x="568"/>
        <n x="219"/>
      </t>
    </mdx>
    <mdx n="0" f="v">
      <t c="3" si="227">
        <n x="225"/>
        <n x="571"/>
        <n x="219"/>
      </t>
    </mdx>
    <mdx n="0" f="v">
      <t c="3" si="227">
        <n x="225"/>
        <n x="569"/>
        <n x="219"/>
      </t>
    </mdx>
    <mdx n="0" f="v">
      <t c="3" si="227">
        <n x="225"/>
        <n x="588"/>
        <n x="219"/>
      </t>
    </mdx>
    <mdx n="0" f="v">
      <t c="3" si="227">
        <n x="225"/>
        <n x="601"/>
        <n x="219"/>
      </t>
    </mdx>
    <mdx n="0" f="v">
      <t c="3" si="227">
        <n x="225"/>
        <n x="611"/>
        <n x="219"/>
      </t>
    </mdx>
    <mdx n="0" f="v">
      <t c="3" si="227">
        <n x="225"/>
        <n x="572"/>
        <n x="219"/>
      </t>
    </mdx>
    <mdx n="0" f="v">
      <t c="3" si="227">
        <n x="225"/>
        <n x="580"/>
        <n x="219"/>
      </t>
    </mdx>
    <mdx n="0" f="v">
      <t c="3" si="227">
        <n x="225"/>
        <n x="573"/>
        <n x="219"/>
      </t>
    </mdx>
    <mdx n="0" f="v">
      <t c="3" si="227">
        <n x="225"/>
        <n x="581"/>
        <n x="219"/>
      </t>
    </mdx>
    <mdx n="0" f="v">
      <t c="3" si="227">
        <n x="225"/>
        <n x="583"/>
        <n x="219"/>
      </t>
    </mdx>
    <mdx n="0" f="v">
      <t c="3" si="227">
        <n x="225"/>
        <n x="555"/>
        <n x="219"/>
      </t>
    </mdx>
    <mdx n="0" f="v">
      <t c="3" si="227">
        <n x="225"/>
        <n x="570"/>
        <n x="219"/>
      </t>
    </mdx>
    <mdx n="0" f="v">
      <t c="3" si="227">
        <n x="225"/>
        <n x="574"/>
        <n x="219"/>
      </t>
    </mdx>
    <mdx n="0" f="v">
      <t c="3" si="227">
        <n x="225"/>
        <n x="584"/>
        <n x="219"/>
      </t>
    </mdx>
    <mdx n="0" f="v">
      <t c="3" si="227">
        <n x="225"/>
        <n x="598"/>
        <n x="219"/>
      </t>
    </mdx>
    <mdx n="0" f="v">
      <t c="3" si="227">
        <n x="225"/>
        <n x="612"/>
        <n x="219"/>
      </t>
    </mdx>
    <mdx n="0" f="v">
      <t c="3" si="227">
        <n x="225"/>
        <n x="608"/>
        <n x="219"/>
      </t>
    </mdx>
    <mdx n="0" f="v">
      <t c="3" si="227">
        <n x="225"/>
        <n x="625"/>
        <n x="219"/>
      </t>
    </mdx>
    <mdx n="0" f="v">
      <t c="3" si="227">
        <n x="225"/>
        <n x="599"/>
        <n x="219"/>
      </t>
    </mdx>
    <mdx n="0" f="v">
      <t c="3" si="227">
        <n x="225"/>
        <n x="609"/>
        <n x="219"/>
      </t>
    </mdx>
    <mdx n="0" f="v">
      <t c="3" si="227">
        <n x="225"/>
        <n x="617"/>
        <n x="219"/>
      </t>
    </mdx>
    <mdx n="0" f="v">
      <t c="3" si="227">
        <n x="225"/>
        <n x="589"/>
        <n x="219"/>
      </t>
    </mdx>
    <mdx n="0" f="v">
      <t c="3" si="227">
        <n x="225"/>
        <n x="590"/>
        <n x="219"/>
      </t>
    </mdx>
    <mdx n="0" f="v">
      <t c="3" si="227">
        <n x="225"/>
        <n x="591"/>
        <n x="219"/>
      </t>
    </mdx>
    <mdx n="0" f="v">
      <t c="3" si="227">
        <n x="225"/>
        <n x="592"/>
        <n x="219"/>
      </t>
    </mdx>
    <mdx n="0" f="v">
      <t c="3" si="227">
        <n x="225"/>
        <n x="593"/>
        <n x="219"/>
      </t>
    </mdx>
    <mdx n="0" f="v">
      <t c="3" si="227">
        <n x="225"/>
        <n x="594"/>
        <n x="219"/>
      </t>
    </mdx>
    <mdx n="0" f="v">
      <t c="3" si="227">
        <n x="225"/>
        <n x="595"/>
        <n x="219"/>
      </t>
    </mdx>
    <mdx n="0" f="v">
      <t c="3" si="227">
        <n x="225"/>
        <n x="596"/>
        <n x="219"/>
      </t>
    </mdx>
    <mdx n="0" f="v">
      <t c="3" si="227">
        <n x="225"/>
        <n x="597"/>
        <n x="219"/>
      </t>
    </mdx>
    <mdx n="0" f="v">
      <t c="3" si="227">
        <n x="225"/>
        <n x="610"/>
        <n x="219"/>
      </t>
    </mdx>
    <mdx n="0" f="v">
      <t c="3" si="227">
        <n x="225"/>
        <n x="618"/>
        <n x="219"/>
      </t>
    </mdx>
    <mdx n="0" f="v">
      <t c="3" si="227">
        <n x="225"/>
        <n x="635"/>
        <n x="219"/>
      </t>
    </mdx>
    <mdx n="0" f="v">
      <t c="3" si="227">
        <n x="225"/>
        <n x="619"/>
        <n x="219"/>
      </t>
    </mdx>
    <mdx n="0" f="v">
      <t c="3" si="227">
        <n x="225"/>
        <n x="636"/>
        <n x="219"/>
      </t>
    </mdx>
    <mdx n="0" f="v">
      <t c="3" si="227">
        <n x="225"/>
        <n x="614"/>
        <n x="219"/>
      </t>
    </mdx>
    <mdx n="0" f="v">
      <t c="3" si="227">
        <n x="225"/>
        <n x="637"/>
        <n x="219"/>
      </t>
    </mdx>
    <mdx n="0" f="v">
      <t c="3" si="227">
        <n x="225"/>
        <n x="582"/>
        <n x="219"/>
      </t>
    </mdx>
    <mdx n="0" f="v">
      <t c="3" si="227">
        <n x="225"/>
        <n x="586"/>
        <n x="219"/>
      </t>
    </mdx>
    <mdx n="0" f="v">
      <t c="3" si="227">
        <n x="225"/>
        <n x="600"/>
        <n x="219"/>
      </t>
    </mdx>
    <mdx n="0" f="v">
      <t c="3" si="227">
        <n x="225"/>
        <n x="587"/>
        <n x="219"/>
      </t>
    </mdx>
    <mdx n="0" f="v">
      <t c="3" si="227">
        <n x="225"/>
        <n x="602"/>
        <n x="219"/>
      </t>
    </mdx>
    <mdx n="0" f="v">
      <t c="3" si="227">
        <n x="225"/>
        <n x="603"/>
        <n x="219"/>
      </t>
    </mdx>
    <mdx n="0" f="v">
      <t c="3" si="227">
        <n x="225"/>
        <n x="604"/>
        <n x="219"/>
      </t>
    </mdx>
    <mdx n="0" f="v">
      <t c="3" si="227">
        <n x="225"/>
        <n x="605"/>
        <n x="219"/>
      </t>
    </mdx>
    <mdx n="0" f="v">
      <t c="3" si="227">
        <n x="225"/>
        <n x="613"/>
        <n x="219"/>
      </t>
    </mdx>
    <mdx n="0" f="v">
      <t c="3" si="227">
        <n x="225"/>
        <n x="615"/>
        <n x="219"/>
      </t>
    </mdx>
    <mdx n="0" f="v">
      <t c="3" si="227">
        <n x="225"/>
        <n x="620"/>
        <n x="219"/>
      </t>
    </mdx>
    <mdx n="0" f="v">
      <t c="3" si="227">
        <n x="225"/>
        <n x="616"/>
        <n x="219"/>
      </t>
    </mdx>
    <mdx n="0" f="v">
      <t c="3" si="227">
        <n x="225"/>
        <n x="621"/>
        <n x="219"/>
      </t>
    </mdx>
    <mdx n="0" f="v">
      <t c="3" si="227">
        <n x="225"/>
        <n x="627"/>
        <n x="219"/>
      </t>
    </mdx>
    <mdx n="0" f="v">
      <t c="3" si="227">
        <n x="225"/>
        <n x="622"/>
        <n x="219"/>
      </t>
    </mdx>
    <mdx n="0" f="v">
      <t c="3" si="227">
        <n x="225"/>
        <n x="623"/>
        <n x="219"/>
      </t>
    </mdx>
    <mdx n="0" f="v">
      <t c="3" si="227">
        <n x="225"/>
        <n x="624"/>
        <n x="219"/>
      </t>
    </mdx>
    <mdx n="0" f="v">
      <t c="3" si="227">
        <n x="225"/>
        <n x="628"/>
        <n x="219"/>
      </t>
    </mdx>
    <mdx n="0" f="v">
      <t c="3" si="227">
        <n x="225"/>
        <n x="641"/>
        <n x="219"/>
      </t>
    </mdx>
    <mdx n="0" f="v">
      <t c="3" si="227">
        <n x="225"/>
        <n x="606"/>
        <n x="219"/>
      </t>
    </mdx>
    <mdx n="0" f="v">
      <t c="3" si="227">
        <n x="225"/>
        <n x="633"/>
        <n x="219"/>
      </t>
    </mdx>
    <mdx n="0" f="v">
      <t c="3" si="227">
        <n x="225"/>
        <n x="640"/>
        <n x="219"/>
      </t>
    </mdx>
    <mdx n="0" f="v">
      <t c="3" si="227">
        <n x="225"/>
        <n x="630"/>
        <n x="219"/>
      </t>
    </mdx>
    <mdx n="0" f="v">
      <t c="3" si="227">
        <n x="225"/>
        <n x="607"/>
        <n x="219"/>
      </t>
    </mdx>
    <mdx n="0" f="v">
      <t c="3" si="227">
        <n x="225"/>
        <n x="629"/>
        <n x="219"/>
      </t>
    </mdx>
    <mdx n="0" f="v">
      <t c="3" si="227">
        <n x="225"/>
        <n x="626"/>
        <n x="219"/>
      </t>
    </mdx>
    <mdx n="0" f="v">
      <t c="3" si="227">
        <n x="225"/>
        <n x="631"/>
        <n x="219"/>
      </t>
    </mdx>
    <mdx n="0" f="v">
      <t c="3" si="227">
        <n x="225"/>
        <n x="634"/>
        <n x="219"/>
      </t>
    </mdx>
    <mdx n="0" f="v">
      <t c="3" si="227">
        <n x="225"/>
        <n x="638"/>
        <n x="219"/>
      </t>
    </mdx>
    <mdx n="0" f="v">
      <t c="3" si="227">
        <n x="225"/>
        <n x="642"/>
        <n x="219"/>
      </t>
    </mdx>
    <mdx n="0" f="v">
      <t c="3" si="227">
        <n x="225"/>
        <n x="632"/>
        <n x="219"/>
      </t>
    </mdx>
    <mdx n="0" f="v">
      <t c="3" si="227">
        <n x="225"/>
        <n x="639"/>
        <n x="219"/>
      </t>
    </mdx>
    <mdx n="0" f="v">
      <t c="3" si="227">
        <n x="225"/>
        <n x="643"/>
        <n x="219"/>
      </t>
    </mdx>
    <mdx n="0" f="v">
      <t c="3" si="227">
        <n x="225"/>
        <n x="644"/>
        <n x="219"/>
      </t>
    </mdx>
    <mdx n="0" f="v">
      <t c="3" si="227">
        <n x="225"/>
        <n x="645"/>
        <n x="219"/>
      </t>
    </mdx>
    <mdx n="0" f="v">
      <t c="3" si="227">
        <n x="225"/>
        <n x="646"/>
        <n x="219"/>
      </t>
    </mdx>
    <mdx n="0" f="v">
      <t c="3" si="227">
        <n x="225"/>
        <n x="647"/>
        <n x="219"/>
      </t>
    </mdx>
    <mdx n="0" f="v">
      <t c="3" si="227">
        <n x="225"/>
        <n x="648"/>
        <n x="219"/>
      </t>
    </mdx>
    <mdx n="0" f="v">
      <t c="3" si="227">
        <n x="225"/>
        <n x="649"/>
        <n x="219"/>
      </t>
    </mdx>
    <mdx n="0" f="v">
      <t c="3" si="227">
        <n x="225"/>
        <n x="650"/>
        <n x="219"/>
      </t>
    </mdx>
    <mdx n="0" f="v">
      <t c="3" si="227">
        <n x="225"/>
        <n x="651"/>
        <n x="219"/>
      </t>
    </mdx>
    <mdx n="0" f="v">
      <t c="3" si="227">
        <n x="225"/>
        <n x="652"/>
        <n x="219"/>
      </t>
    </mdx>
    <mdx n="0" f="v">
      <t c="3" si="227">
        <n x="225"/>
        <n x="653"/>
        <n x="219"/>
      </t>
    </mdx>
    <mdx n="0" f="v">
      <t c="3" si="227">
        <n x="225"/>
        <n x="654"/>
        <n x="219"/>
      </t>
    </mdx>
    <mdx n="0" f="v">
      <t c="3" si="227">
        <n x="225"/>
        <n x="655"/>
        <n x="219"/>
      </t>
    </mdx>
    <mdx n="0" f="v">
      <t c="3" si="227">
        <n x="225"/>
        <n x="322"/>
        <n x="9"/>
      </t>
    </mdx>
    <mdx n="0" f="v">
      <t c="3" si="227">
        <n x="225"/>
        <n x="338"/>
        <n x="9"/>
      </t>
    </mdx>
    <mdx n="0" f="v">
      <t c="3" si="227">
        <n x="225"/>
        <n x="320"/>
        <n x="9"/>
      </t>
    </mdx>
    <mdx n="0" f="v">
      <t c="3" si="227">
        <n x="225"/>
        <n x="318"/>
        <n x="9"/>
      </t>
    </mdx>
    <mdx n="0" f="v">
      <t c="3" si="227">
        <n x="225"/>
        <n x="337"/>
        <n x="9"/>
      </t>
    </mdx>
    <mdx n="0" f="v">
      <t c="3" si="227">
        <n x="225"/>
        <n x="345"/>
        <n x="9"/>
      </t>
    </mdx>
    <mdx n="0" f="v">
      <t c="3" si="227">
        <n x="225"/>
        <n x="336"/>
        <n x="9"/>
      </t>
    </mdx>
    <mdx n="0" f="v">
      <t c="3" si="227">
        <n x="225"/>
        <n x="317"/>
        <n x="9"/>
      </t>
    </mdx>
    <mdx n="0" f="v">
      <t c="3" si="227">
        <n x="225"/>
        <n x="296"/>
        <n x="9"/>
      </t>
    </mdx>
    <mdx n="0" f="v">
      <t c="3" si="227">
        <n x="225"/>
        <n x="344"/>
        <n x="9"/>
      </t>
    </mdx>
    <mdx n="0" f="v">
      <t c="3" si="227">
        <n x="225"/>
        <n x="321"/>
        <n x="9"/>
      </t>
    </mdx>
    <mdx n="0" f="v">
      <t c="3" si="227">
        <n x="225"/>
        <n x="285"/>
        <n x="9"/>
      </t>
    </mdx>
    <mdx n="0" f="v">
      <t c="3" si="227">
        <n x="225"/>
        <n x="275"/>
        <n x="9"/>
      </t>
    </mdx>
    <mdx n="0" f="v">
      <t c="3" si="227">
        <n x="225"/>
        <n x="274"/>
        <n x="9"/>
      </t>
    </mdx>
    <mdx n="0" f="v">
      <t c="3" si="227">
        <n x="225"/>
        <n x="284"/>
        <n x="9"/>
      </t>
    </mdx>
    <mdx n="0" f="v">
      <t c="3" si="227">
        <n x="225"/>
        <n x="290"/>
        <n x="9"/>
      </t>
    </mdx>
    <mdx n="0" f="v">
      <t c="3" si="227">
        <n x="225"/>
        <n x="289"/>
        <n x="9"/>
      </t>
    </mdx>
    <mdx n="0" f="v">
      <t c="3" si="227">
        <n x="225"/>
        <n x="288"/>
        <n x="9"/>
      </t>
    </mdx>
    <mdx n="0" f="v">
      <t c="3" si="227">
        <n x="225"/>
        <n x="287"/>
        <n x="9"/>
      </t>
    </mdx>
    <mdx n="0" f="v">
      <t c="3" si="227">
        <n x="225"/>
        <n x="286"/>
        <n x="9"/>
      </t>
    </mdx>
    <mdx n="0" f="v">
      <t c="3" si="227">
        <n x="225"/>
        <n x="292"/>
        <n x="9"/>
      </t>
    </mdx>
    <mdx n="0" f="v">
      <t c="3" si="227">
        <n x="225"/>
        <n x="298"/>
        <n x="9"/>
      </t>
    </mdx>
    <mdx n="0" f="v">
      <t c="3" si="227">
        <n x="225"/>
        <n x="325"/>
        <n x="9"/>
      </t>
    </mdx>
    <mdx n="0" f="v">
      <t c="3" si="227">
        <n x="225"/>
        <n x="313"/>
        <n x="9"/>
      </t>
    </mdx>
    <mdx n="0" f="v">
      <t c="3" si="227">
        <n x="225"/>
        <n x="335"/>
        <n x="9"/>
      </t>
    </mdx>
    <mdx n="0" f="v">
      <t c="3" si="227">
        <n x="225"/>
        <n x="309"/>
        <n x="9"/>
      </t>
    </mdx>
    <mdx n="0" f="v">
      <t c="3" si="227">
        <n x="225"/>
        <n x="334"/>
        <n x="9"/>
      </t>
    </mdx>
    <mdx n="0" f="v">
      <t c="3" si="227">
        <n x="225"/>
        <n x="343"/>
        <n x="9"/>
      </t>
    </mdx>
    <mdx n="0" f="v">
      <t c="3" si="227">
        <n x="225"/>
        <n x="279"/>
        <n x="9"/>
      </t>
    </mdx>
    <mdx n="0" f="v">
      <t c="3" si="227">
        <n x="225"/>
        <n x="557"/>
        <n x="9"/>
      </t>
    </mdx>
    <mdx n="0" f="v">
      <t c="3" si="227">
        <n x="225"/>
        <n x="551"/>
        <n x="9"/>
      </t>
    </mdx>
    <mdx n="0" f="v">
      <t c="3" si="227">
        <n x="225"/>
        <n x="333"/>
        <n x="9"/>
      </t>
    </mdx>
    <mdx n="0" f="v">
      <t c="3" si="227">
        <n x="225"/>
        <n x="550"/>
        <n x="9"/>
      </t>
    </mdx>
    <mdx n="0" f="v">
      <t c="3" si="227">
        <n x="225"/>
        <n x="549"/>
        <n x="9"/>
      </t>
    </mdx>
    <mdx n="0" f="v">
      <t c="3" si="227">
        <n x="225"/>
        <n x="558"/>
        <n x="9"/>
      </t>
    </mdx>
    <mdx n="0" f="v">
      <t c="3" si="227">
        <n x="225"/>
        <n x="559"/>
        <n x="9"/>
      </t>
    </mdx>
    <mdx n="0" f="v">
      <t c="3" si="227">
        <n x="225"/>
        <n x="560"/>
        <n x="9"/>
      </t>
    </mdx>
    <mdx n="0" f="v">
      <t c="3" si="227">
        <n x="225"/>
        <n x="561"/>
        <n x="9"/>
      </t>
    </mdx>
    <mdx n="0" f="v">
      <t c="3" si="227">
        <n x="225"/>
        <n x="562"/>
        <n x="9"/>
      </t>
    </mdx>
    <mdx n="0" f="v">
      <t c="3" si="227">
        <n x="225"/>
        <n x="556"/>
        <n x="9"/>
      </t>
    </mdx>
    <mdx n="0" f="v">
      <t c="3" si="227">
        <n x="225"/>
        <n x="552"/>
        <n x="9"/>
      </t>
    </mdx>
    <mdx n="0" f="v">
      <t c="3" si="227">
        <n x="225"/>
        <n x="282"/>
        <n x="9"/>
      </t>
    </mdx>
    <mdx n="0" f="v">
      <t c="3" si="227">
        <n x="225"/>
        <n x="315"/>
        <n x="9"/>
      </t>
    </mdx>
    <mdx n="0" f="v">
      <t c="3" si="227">
        <n x="225"/>
        <n x="314"/>
        <n x="9"/>
      </t>
    </mdx>
    <mdx n="0" f="v">
      <t c="3" si="227">
        <n x="225"/>
        <n x="339"/>
        <n x="9"/>
      </t>
    </mdx>
    <mdx n="0" f="v">
      <t c="3" si="227">
        <n x="225"/>
        <n x="324"/>
        <n x="9"/>
      </t>
    </mdx>
    <mdx n="0" f="v">
      <t c="3" si="227">
        <n x="225"/>
        <n x="312"/>
        <n x="9"/>
      </t>
    </mdx>
    <mdx n="0" f="v">
      <t c="3" si="227">
        <n x="225"/>
        <n x="310"/>
        <n x="9"/>
      </t>
    </mdx>
    <mdx n="0" f="v">
      <t c="3" si="227">
        <n x="225"/>
        <n x="308"/>
        <n x="9"/>
      </t>
    </mdx>
    <mdx n="0" f="v">
      <t c="3" si="227">
        <n x="225"/>
        <n x="306"/>
        <n x="9"/>
      </t>
    </mdx>
    <mdx n="0" f="v">
      <t c="3" si="227">
        <n x="225"/>
        <n x="305"/>
        <n x="9"/>
      </t>
    </mdx>
    <mdx n="0" f="v">
      <t c="3" si="227">
        <n x="225"/>
        <n x="323"/>
        <n x="9"/>
      </t>
    </mdx>
    <mdx n="0" f="v">
      <t c="3" si="227">
        <n x="225"/>
        <n x="291"/>
        <n x="9"/>
      </t>
    </mdx>
    <mdx n="0" f="v">
      <t c="3" si="227">
        <n x="225"/>
        <n x="303"/>
        <n x="9"/>
      </t>
    </mdx>
    <mdx n="0" f="v">
      <t c="3" si="227">
        <n x="225"/>
        <n x="352"/>
        <n x="9"/>
      </t>
    </mdx>
    <mdx n="0" f="v">
      <t c="3" si="227">
        <n x="225"/>
        <n x="302"/>
        <n x="9"/>
      </t>
    </mdx>
    <mdx n="0" f="v">
      <t c="3" si="227">
        <n x="225"/>
        <n x="342"/>
        <n x="9"/>
      </t>
    </mdx>
    <mdx n="0" f="v">
      <t c="3" si="227">
        <n x="225"/>
        <n x="332"/>
        <n x="9"/>
      </t>
    </mdx>
    <mdx n="0" f="v">
      <t c="3" si="227">
        <n x="225"/>
        <n x="331"/>
        <n x="9"/>
      </t>
    </mdx>
    <mdx n="0" f="v">
      <t c="3" si="227">
        <n x="225"/>
        <n x="349"/>
        <n x="9"/>
      </t>
    </mdx>
    <mdx n="0" f="v">
      <t c="3" si="227">
        <n x="225"/>
        <n x="553"/>
        <n x="9"/>
      </t>
    </mdx>
    <mdx n="0" f="v">
      <t c="3" si="227">
        <n x="225"/>
        <n x="330"/>
        <n x="9"/>
      </t>
    </mdx>
    <mdx n="0" f="v">
      <t c="3" si="227">
        <n x="225"/>
        <n x="351"/>
        <n x="9"/>
      </t>
    </mdx>
    <mdx n="0" f="v">
      <t c="3" si="227">
        <n x="225"/>
        <n x="554"/>
        <n x="9"/>
      </t>
    </mdx>
    <mdx n="0" f="v">
      <t c="3" si="227">
        <n x="225"/>
        <n x="341"/>
        <n x="9"/>
      </t>
    </mdx>
    <mdx n="0" f="v">
      <t c="3" si="227">
        <n x="225"/>
        <n x="300"/>
        <n x="9"/>
      </t>
    </mdx>
    <mdx n="0" f="v">
      <t c="3" si="227">
        <n x="225"/>
        <n x="354"/>
        <n x="9"/>
      </t>
    </mdx>
    <mdx n="0" f="v">
      <t c="3" si="227">
        <n x="225"/>
        <n x="575"/>
        <n x="9"/>
      </t>
    </mdx>
    <mdx n="0" f="v">
      <t c="3" si="227">
        <n x="225"/>
        <n x="576"/>
        <n x="9"/>
      </t>
    </mdx>
    <mdx n="0" f="v">
      <t c="3" si="227">
        <n x="225"/>
        <n x="577"/>
        <n x="9"/>
      </t>
    </mdx>
    <mdx n="0" f="v">
      <t c="3" si="227">
        <n x="225"/>
        <n x="578"/>
        <n x="9"/>
      </t>
    </mdx>
    <mdx n="0" f="v">
      <t c="3" si="227">
        <n x="225"/>
        <n x="579"/>
        <n x="9"/>
      </t>
    </mdx>
    <mdx n="0" f="v">
      <t c="3" si="227">
        <n x="225"/>
        <n x="353"/>
        <n x="9"/>
      </t>
    </mdx>
    <mdx n="0" f="v">
      <t c="3" si="227">
        <n x="225"/>
        <n x="347"/>
        <n x="9"/>
      </t>
    </mdx>
    <mdx n="0" f="v">
      <t c="3" si="227">
        <n x="225"/>
        <n x="585"/>
        <n x="9"/>
      </t>
    </mdx>
    <mdx n="0" f="v">
      <t c="3" si="227">
        <n x="225"/>
        <n x="589"/>
        <n x="9"/>
      </t>
    </mdx>
    <mdx n="0" f="v">
      <t c="3" si="227">
        <n x="225"/>
        <n x="591"/>
        <n x="9"/>
      </t>
    </mdx>
    <mdx n="0" f="v">
      <t c="3" si="227">
        <n x="225"/>
        <n x="340"/>
        <n x="9"/>
      </t>
    </mdx>
    <mdx n="0" f="v">
      <t c="3" si="227">
        <n x="225"/>
        <n x="601"/>
        <n x="9"/>
      </t>
    </mdx>
    <mdx n="0" f="v">
      <t c="3" si="227">
        <n x="225"/>
        <n x="295"/>
        <n x="9"/>
      </t>
    </mdx>
    <mdx n="0" f="v">
      <t c="3" si="227">
        <n x="225"/>
        <n x="563"/>
        <n x="9"/>
      </t>
    </mdx>
    <mdx n="0" f="v">
      <t c="3" si="227">
        <n x="225"/>
        <n x="564"/>
        <n x="9"/>
      </t>
    </mdx>
    <mdx n="0" f="v">
      <t c="3" si="227">
        <n x="225"/>
        <n x="565"/>
        <n x="9"/>
      </t>
    </mdx>
    <mdx n="0" f="v">
      <t c="3" si="227">
        <n x="225"/>
        <n x="566"/>
        <n x="9"/>
      </t>
    </mdx>
    <mdx n="0" f="v">
      <t c="3" si="227">
        <n x="225"/>
        <n x="567"/>
        <n x="9"/>
      </t>
    </mdx>
    <mdx n="0" f="v">
      <t c="3" si="227">
        <n x="225"/>
        <n x="568"/>
        <n x="9"/>
      </t>
    </mdx>
    <mdx n="0" f="v">
      <t c="3" si="227">
        <n x="225"/>
        <n x="593"/>
        <n x="9"/>
      </t>
    </mdx>
    <mdx n="0" f="v">
      <t c="3" si="227">
        <n x="225"/>
        <n x="590"/>
        <n x="9"/>
      </t>
    </mdx>
    <mdx n="0" f="v">
      <t c="3" si="227">
        <n x="225"/>
        <n x="592"/>
        <n x="9"/>
      </t>
    </mdx>
    <mdx n="0" f="v">
      <t c="3" si="227">
        <n x="225"/>
        <n x="594"/>
        <n x="9"/>
      </t>
    </mdx>
    <mdx n="0" f="v">
      <t c="3" si="227">
        <n x="225"/>
        <n x="569"/>
        <n x="9"/>
      </t>
    </mdx>
    <mdx n="0" f="v">
      <t c="3" si="227">
        <n x="225"/>
        <n x="595"/>
        <n x="9"/>
      </t>
    </mdx>
    <mdx n="0" f="v">
      <t c="3" si="227">
        <n x="225"/>
        <n x="582"/>
        <n x="9"/>
      </t>
    </mdx>
    <mdx n="0" f="v">
      <t c="3" si="227">
        <n x="225"/>
        <n x="598"/>
        <n x="9"/>
      </t>
    </mdx>
    <mdx n="0" f="v">
      <t c="3" si="227">
        <n x="225"/>
        <n x="584"/>
        <n x="9"/>
      </t>
    </mdx>
    <mdx n="0" f="v">
      <t c="3" si="227">
        <n x="225"/>
        <n x="609"/>
        <n x="9"/>
      </t>
    </mdx>
    <mdx n="0" f="v">
      <t c="3" si="227">
        <n x="225"/>
        <n x="610"/>
        <n x="9"/>
      </t>
    </mdx>
    <mdx n="0" f="v">
      <t c="3" si="227">
        <n x="225"/>
        <n x="586"/>
        <n x="9"/>
      </t>
    </mdx>
    <mdx n="0" f="v">
      <t c="3" si="227">
        <n x="225"/>
        <n x="571"/>
        <n x="9"/>
      </t>
    </mdx>
    <mdx n="0" f="v">
      <t c="3" si="227">
        <n x="225"/>
        <n x="572"/>
        <n x="9"/>
      </t>
    </mdx>
    <mdx n="0" f="v">
      <t c="3" si="227">
        <n x="225"/>
        <n x="580"/>
        <n x="9"/>
      </t>
    </mdx>
    <mdx n="0" f="v">
      <t c="3" si="227">
        <n x="225"/>
        <n x="573"/>
        <n x="9"/>
      </t>
    </mdx>
    <mdx n="0" f="v">
      <t c="3" si="227">
        <n x="225"/>
        <n x="581"/>
        <n x="9"/>
      </t>
    </mdx>
    <mdx n="0" f="v">
      <t c="3" si="227">
        <n x="225"/>
        <n x="583"/>
        <n x="9"/>
      </t>
    </mdx>
    <mdx n="0" f="v">
      <t c="3" si="227">
        <n x="225"/>
        <n x="555"/>
        <n x="9"/>
      </t>
    </mdx>
    <mdx n="0" f="v">
      <t c="3" si="227">
        <n x="225"/>
        <n x="570"/>
        <n x="9"/>
      </t>
    </mdx>
    <mdx n="0" f="v">
      <t c="3" si="227">
        <n x="225"/>
        <n x="574"/>
        <n x="9"/>
      </t>
    </mdx>
    <mdx n="0" f="v">
      <t c="3" si="227">
        <n x="225"/>
        <n x="588"/>
        <n x="9"/>
      </t>
    </mdx>
    <mdx n="0" f="v">
      <t c="3" si="227">
        <n x="225"/>
        <n x="617"/>
        <n x="9"/>
      </t>
    </mdx>
    <mdx n="0" f="v">
      <t c="3" si="227">
        <n x="225"/>
        <n x="599"/>
        <n x="9"/>
      </t>
    </mdx>
    <mdx n="0" f="v">
      <t c="3" si="227">
        <n x="225"/>
        <n x="597"/>
        <n x="9"/>
      </t>
    </mdx>
    <mdx n="0" f="v">
      <t c="3" si="227">
        <n x="225"/>
        <n x="596"/>
        <n x="9"/>
      </t>
    </mdx>
    <mdx n="0" f="v">
      <t c="3" si="227">
        <n x="225"/>
        <n x="600"/>
        <n x="9"/>
      </t>
    </mdx>
    <mdx n="0" f="v">
      <t c="3" si="227">
        <n x="225"/>
        <n x="611"/>
        <n x="9"/>
      </t>
    </mdx>
    <mdx n="0" f="v">
      <t c="3" si="227">
        <n x="225"/>
        <n x="612"/>
        <n x="9"/>
      </t>
    </mdx>
    <mdx n="0" f="v">
      <t c="3" si="227">
        <n x="225"/>
        <n x="618"/>
        <n x="9"/>
      </t>
    </mdx>
    <mdx n="0" f="v">
      <t c="3" si="227">
        <n x="225"/>
        <n x="644"/>
        <n x="9"/>
      </t>
    </mdx>
    <mdx n="0" f="v">
      <t c="3" si="227">
        <n x="225"/>
        <n x="620"/>
        <n x="9"/>
      </t>
    </mdx>
    <mdx n="0" f="v">
      <t c="3" si="227">
        <n x="225"/>
        <n x="621"/>
        <n x="9"/>
      </t>
    </mdx>
    <mdx n="0" f="v">
      <t c="3" si="227">
        <n x="225"/>
        <n x="619"/>
        <n x="9"/>
      </t>
    </mdx>
    <mdx n="0" f="v">
      <t c="3" si="227">
        <n x="225"/>
        <n x="646"/>
        <n x="9"/>
      </t>
    </mdx>
    <mdx n="0" f="v">
      <t c="3" si="227">
        <n x="225"/>
        <n x="587"/>
        <n x="9"/>
      </t>
    </mdx>
    <mdx n="0" f="v">
      <t c="3" si="227">
        <n x="225"/>
        <n x="602"/>
        <n x="9"/>
      </t>
    </mdx>
    <mdx n="0" f="v">
      <t c="3" si="227">
        <n x="225"/>
        <n x="603"/>
        <n x="9"/>
      </t>
    </mdx>
    <mdx n="0" f="v">
      <t c="3" si="227">
        <n x="225"/>
        <n x="604"/>
        <n x="9"/>
      </t>
    </mdx>
    <mdx n="0" f="v">
      <t c="3" si="227">
        <n x="225"/>
        <n x="605"/>
        <n x="9"/>
      </t>
    </mdx>
    <mdx n="0" f="v">
      <t c="3" si="227">
        <n x="225"/>
        <n x="625"/>
        <n x="9"/>
      </t>
    </mdx>
    <mdx n="0" f="v">
      <t c="3" si="227">
        <n x="225"/>
        <n x="651"/>
        <n x="9"/>
      </t>
    </mdx>
    <mdx n="0" f="v">
      <t c="3" si="227">
        <n x="225"/>
        <n x="613"/>
        <n x="9"/>
      </t>
    </mdx>
    <mdx n="0" f="v">
      <t c="3" si="227">
        <n x="225"/>
        <n x="615"/>
        <n x="9"/>
      </t>
    </mdx>
    <mdx n="0" f="v">
      <t c="3" si="227">
        <n x="225"/>
        <n x="616"/>
        <n x="9"/>
      </t>
    </mdx>
    <mdx n="0" f="v">
      <t c="3" si="227">
        <n x="225"/>
        <n x="608"/>
        <n x="9"/>
      </t>
    </mdx>
    <mdx n="0" f="v">
      <t c="3" si="227">
        <n x="225"/>
        <n x="614"/>
        <n x="9"/>
      </t>
    </mdx>
    <mdx n="0" f="v">
      <t c="3" si="227">
        <n x="225"/>
        <n x="635"/>
        <n x="9"/>
      </t>
    </mdx>
    <mdx n="0" f="v">
      <t c="3" si="227">
        <n x="225"/>
        <n x="636"/>
        <n x="9"/>
      </t>
    </mdx>
    <mdx n="0" f="v">
      <t c="3" si="227">
        <n x="225"/>
        <n x="637"/>
        <n x="9"/>
      </t>
    </mdx>
    <mdx n="0" f="v">
      <t c="3" si="227">
        <n x="225"/>
        <n x="627"/>
        <n x="9"/>
      </t>
    </mdx>
    <mdx n="0" f="v">
      <t c="3" si="227">
        <n x="225"/>
        <n x="652"/>
        <n x="9"/>
      </t>
    </mdx>
    <mdx n="0" f="v">
      <t c="3" si="227">
        <n x="225"/>
        <n x="632"/>
        <n x="9"/>
      </t>
    </mdx>
    <mdx n="0" f="v">
      <t c="3" si="227">
        <n x="225"/>
        <n x="648"/>
        <n x="9"/>
      </t>
    </mdx>
    <mdx n="0" f="v">
      <t c="3" si="227">
        <n x="225"/>
        <n x="653"/>
        <n x="9"/>
      </t>
    </mdx>
    <mdx n="0" f="v">
      <t c="3" si="227">
        <n x="225"/>
        <n x="639"/>
        <n x="9"/>
      </t>
    </mdx>
    <mdx n="0" f="v">
      <t c="3" si="227">
        <n x="225"/>
        <n x="650"/>
        <n x="9"/>
      </t>
    </mdx>
    <mdx n="0" f="v">
      <t c="3" si="227">
        <n x="225"/>
        <n x="622"/>
        <n x="9"/>
      </t>
    </mdx>
    <mdx n="0" f="v">
      <t c="3" si="227">
        <n x="225"/>
        <n x="623"/>
        <n x="9"/>
      </t>
    </mdx>
    <mdx n="0" f="v">
      <t c="3" si="227">
        <n x="225"/>
        <n x="624"/>
        <n x="9"/>
      </t>
    </mdx>
    <mdx n="0" f="v">
      <t c="3" si="227">
        <n x="225"/>
        <n x="645"/>
        <n x="9"/>
      </t>
    </mdx>
    <mdx n="0" f="v">
      <t c="3" si="227">
        <n x="225"/>
        <n x="647"/>
        <n x="9"/>
      </t>
    </mdx>
    <mdx n="0" f="v">
      <t c="3" si="227">
        <n x="225"/>
        <n x="649"/>
        <n x="9"/>
      </t>
    </mdx>
    <mdx n="0" f="v">
      <t c="3" si="227">
        <n x="225"/>
        <n x="643"/>
        <n x="9"/>
      </t>
    </mdx>
    <mdx n="0" f="v">
      <t c="3" si="227">
        <n x="225"/>
        <n x="606"/>
        <n x="9"/>
      </t>
    </mdx>
    <mdx n="0" f="v">
      <t c="3" si="227">
        <n x="225"/>
        <n x="628"/>
        <n x="9"/>
      </t>
    </mdx>
    <mdx n="0" f="v">
      <t c="3" si="227">
        <n x="225"/>
        <n x="633"/>
        <n x="9"/>
      </t>
    </mdx>
    <mdx n="0" f="v">
      <t c="3" si="227">
        <n x="225"/>
        <n x="641"/>
        <n x="9"/>
      </t>
    </mdx>
    <mdx n="0" f="v">
      <t c="3" si="227">
        <n x="225"/>
        <n x="640"/>
        <n x="9"/>
      </t>
    </mdx>
    <mdx n="0" f="v">
      <t c="3" si="227">
        <n x="225"/>
        <n x="630"/>
        <n x="9"/>
      </t>
    </mdx>
    <mdx n="0" f="v">
      <t c="3" si="227">
        <n x="225"/>
        <n x="607"/>
        <n x="9"/>
      </t>
    </mdx>
    <mdx n="0" f="v">
      <t c="3" si="227">
        <n x="225"/>
        <n x="629"/>
        <n x="9"/>
      </t>
    </mdx>
    <mdx n="0" f="v">
      <t c="3" si="227">
        <n x="225"/>
        <n x="626"/>
        <n x="9"/>
      </t>
    </mdx>
    <mdx n="0" f="v">
      <t c="3" si="227">
        <n x="225"/>
        <n x="631"/>
        <n x="9"/>
      </t>
    </mdx>
    <mdx n="0" f="v">
      <t c="3" si="227">
        <n x="225"/>
        <n x="634"/>
        <n x="9"/>
      </t>
    </mdx>
    <mdx n="0" f="v">
      <t c="3" si="227">
        <n x="225"/>
        <n x="638"/>
        <n x="9"/>
      </t>
    </mdx>
    <mdx n="0" f="v">
      <t c="3" si="227">
        <n x="225"/>
        <n x="654"/>
        <n x="9"/>
      </t>
    </mdx>
    <mdx n="0" f="v">
      <t c="3" si="227">
        <n x="225"/>
        <n x="655"/>
        <n x="9"/>
      </t>
    </mdx>
    <mdx n="0" f="v">
      <t c="3" si="227">
        <n x="225"/>
        <n x="642"/>
        <n x="9"/>
      </t>
    </mdx>
    <mdx n="0" f="v">
      <t c="3" si="227">
        <n x="225"/>
        <n x="320"/>
        <n x="30"/>
      </t>
    </mdx>
    <mdx n="0" f="v">
      <t c="3" si="227">
        <n x="225"/>
        <n x="319"/>
        <n x="30"/>
      </t>
    </mdx>
    <mdx n="0" f="v">
      <t c="3" si="227">
        <n x="225"/>
        <n x="345"/>
        <n x="30"/>
      </t>
    </mdx>
    <mdx n="0" f="v">
      <t c="3" si="227">
        <n x="225"/>
        <n x="336"/>
        <n x="30"/>
      </t>
    </mdx>
    <mdx n="0" f="v">
      <t c="3" si="227">
        <n x="225"/>
        <n x="317"/>
        <n x="30"/>
      </t>
    </mdx>
    <mdx n="0" f="v">
      <t c="3" si="227">
        <n x="225"/>
        <n x="321"/>
        <n x="30"/>
      </t>
    </mdx>
    <mdx n="0" f="v">
      <t c="3" si="227">
        <n x="225"/>
        <n x="344"/>
        <n x="30"/>
      </t>
    </mdx>
    <mdx n="0" f="v">
      <t c="3" si="227">
        <n x="225"/>
        <n x="285"/>
        <n x="30"/>
      </t>
    </mdx>
    <mdx n="0" f="v">
      <t c="3" si="227">
        <n x="225"/>
        <n x="275"/>
        <n x="30"/>
      </t>
    </mdx>
    <mdx n="0" f="v">
      <t c="3" si="227">
        <n x="225"/>
        <n x="284"/>
        <n x="30"/>
      </t>
    </mdx>
    <mdx n="0" f="v">
      <t c="3" si="227">
        <n x="225"/>
        <n x="290"/>
        <n x="30"/>
      </t>
    </mdx>
    <mdx n="0" f="v">
      <t c="3" si="227">
        <n x="225"/>
        <n x="289"/>
        <n x="30"/>
      </t>
    </mdx>
    <mdx n="0" f="v">
      <t c="3" si="227">
        <n x="225"/>
        <n x="287"/>
        <n x="30"/>
      </t>
    </mdx>
    <mdx n="0" f="v">
      <t c="3" si="227">
        <n x="225"/>
        <n x="286"/>
        <n x="30"/>
      </t>
    </mdx>
    <mdx n="0" f="v">
      <t c="3" si="227">
        <n x="225"/>
        <n x="292"/>
        <n x="30"/>
      </t>
    </mdx>
    <mdx n="0" f="v">
      <t c="3" si="227">
        <n x="225"/>
        <n x="556"/>
        <n x="30"/>
      </t>
    </mdx>
    <mdx n="0" f="v">
      <t c="3" si="227">
        <n x="225"/>
        <n x="594"/>
        <n x="30"/>
      </t>
    </mdx>
    <mdx n="0" f="v">
      <t c="3" si="227">
        <n x="225"/>
        <n x="325"/>
        <n x="30"/>
      </t>
    </mdx>
    <mdx n="0" f="v">
      <t c="3" si="227">
        <n x="225"/>
        <n x="335"/>
        <n x="30"/>
      </t>
    </mdx>
    <mdx n="0" f="v">
      <t c="3" si="227">
        <n x="225"/>
        <n x="309"/>
        <n x="30"/>
      </t>
    </mdx>
    <mdx n="0" f="v">
      <t c="3" si="227">
        <n x="225"/>
        <n x="334"/>
        <n x="30"/>
      </t>
    </mdx>
    <mdx n="0" f="v">
      <t c="3" si="227">
        <n x="225"/>
        <n x="343"/>
        <n x="30"/>
      </t>
    </mdx>
    <mdx n="0" f="v">
      <t c="3" si="227">
        <n x="225"/>
        <n x="557"/>
        <n x="30"/>
      </t>
    </mdx>
    <mdx n="0" f="v">
      <t c="3" si="227">
        <n x="225"/>
        <n x="551"/>
        <n x="30"/>
      </t>
    </mdx>
    <mdx n="0" f="v">
      <t c="3" si="227">
        <n x="225"/>
        <n x="333"/>
        <n x="30"/>
      </t>
    </mdx>
    <mdx n="0" f="v">
      <t c="3" si="227">
        <n x="225"/>
        <n x="550"/>
        <n x="30"/>
      </t>
    </mdx>
    <mdx n="0" f="v">
      <t c="3" si="227">
        <n x="225"/>
        <n x="549"/>
        <n x="30"/>
      </t>
    </mdx>
    <mdx n="0" f="v">
      <t c="3" si="227">
        <n x="225"/>
        <n x="558"/>
        <n x="30"/>
      </t>
    </mdx>
    <mdx n="0" f="v">
      <t c="3" si="227">
        <n x="225"/>
        <n x="559"/>
        <n x="30"/>
      </t>
    </mdx>
    <mdx n="0" f="v">
      <t c="3" si="227">
        <n x="225"/>
        <n x="560"/>
        <n x="30"/>
      </t>
    </mdx>
    <mdx n="0" f="v">
      <t c="3" si="227">
        <n x="225"/>
        <n x="561"/>
        <n x="30"/>
      </t>
    </mdx>
    <mdx n="0" f="v">
      <t c="3" si="227">
        <n x="225"/>
        <n x="562"/>
        <n x="30"/>
      </t>
    </mdx>
    <mdx n="0" f="v">
      <t c="3" si="227">
        <n x="225"/>
        <n x="300"/>
        <n x="30"/>
      </t>
    </mdx>
    <mdx n="0" f="v">
      <t c="3" si="227">
        <n x="225"/>
        <n x="296"/>
        <n x="30"/>
      </t>
    </mdx>
    <mdx n="0" f="v">
      <t c="3" si="227">
        <n x="225"/>
        <n x="341"/>
        <n x="30"/>
      </t>
    </mdx>
    <mdx n="0" f="v">
      <t c="3" si="227">
        <n x="225"/>
        <n x="298"/>
        <n x="30"/>
      </t>
    </mdx>
    <mdx n="0" f="v">
      <t c="3" si="227">
        <n x="225"/>
        <n x="282"/>
        <n x="30"/>
      </t>
    </mdx>
    <mdx n="0" f="v">
      <t c="3" si="227">
        <n x="225"/>
        <n x="315"/>
        <n x="30"/>
      </t>
    </mdx>
    <mdx n="0" f="v">
      <t c="3" si="227">
        <n x="225"/>
        <n x="339"/>
        <n x="30"/>
      </t>
    </mdx>
    <mdx n="0" f="v">
      <t c="3" si="227">
        <n x="225"/>
        <n x="324"/>
        <n x="30"/>
      </t>
    </mdx>
    <mdx n="0" f="v">
      <t c="3" si="227">
        <n x="225"/>
        <n x="312"/>
        <n x="30"/>
      </t>
    </mdx>
    <mdx n="0" f="v">
      <t c="3" si="227">
        <n x="225"/>
        <n x="308"/>
        <n x="30"/>
      </t>
    </mdx>
    <mdx n="0" f="v">
      <t c="3" si="227">
        <n x="225"/>
        <n x="306"/>
        <n x="30"/>
      </t>
    </mdx>
    <mdx n="0" f="v">
      <t c="3" si="227">
        <n x="225"/>
        <n x="323"/>
        <n x="30"/>
      </t>
    </mdx>
    <mdx n="0" f="v">
      <t c="3" si="227">
        <n x="225"/>
        <n x="291"/>
        <n x="30"/>
      </t>
    </mdx>
    <mdx n="0" f="v">
      <t c="3" si="227">
        <n x="225"/>
        <n x="303"/>
        <n x="30"/>
      </t>
    </mdx>
    <mdx n="0" f="v">
      <t c="3" si="227">
        <n x="225"/>
        <n x="352"/>
        <n x="30"/>
      </t>
    </mdx>
    <mdx n="0" f="v">
      <t c="3" si="227">
        <n x="225"/>
        <n x="302"/>
        <n x="30"/>
      </t>
    </mdx>
    <mdx n="0" f="v">
      <t c="3" si="227">
        <n x="225"/>
        <n x="342"/>
        <n x="30"/>
      </t>
    </mdx>
    <mdx n="0" f="v">
      <t c="3" si="227">
        <n x="225"/>
        <n x="332"/>
        <n x="30"/>
      </t>
    </mdx>
    <mdx n="0" f="v">
      <t c="3" si="227">
        <n x="225"/>
        <n x="331"/>
        <n x="30"/>
      </t>
    </mdx>
    <mdx n="0" f="v">
      <t c="3" si="227">
        <n x="225"/>
        <n x="349"/>
        <n x="30"/>
      </t>
    </mdx>
    <mdx n="0" f="v">
      <t c="3" si="227">
        <n x="225"/>
        <n x="553"/>
        <n x="30"/>
      </t>
    </mdx>
    <mdx n="0" f="v">
      <t c="3" si="227">
        <n x="225"/>
        <n x="330"/>
        <n x="30"/>
      </t>
    </mdx>
    <mdx n="0" f="v">
      <t c="3" si="227">
        <n x="225"/>
        <n x="351"/>
        <n x="30"/>
      </t>
    </mdx>
    <mdx n="0" f="v">
      <t c="3" si="227">
        <n x="225"/>
        <n x="554"/>
        <n x="30"/>
      </t>
    </mdx>
    <mdx n="0" f="v">
      <t c="3" si="227">
        <n x="225"/>
        <n x="552"/>
        <n x="30"/>
      </t>
    </mdx>
    <mdx n="0" f="v">
      <t c="3" si="227">
        <n x="225"/>
        <n x="354"/>
        <n x="30"/>
      </t>
    </mdx>
    <mdx n="0" f="v">
      <t c="3" si="227">
        <n x="225"/>
        <n x="575"/>
        <n x="30"/>
      </t>
    </mdx>
    <mdx n="0" f="v">
      <t c="3" si="227">
        <n x="225"/>
        <n x="576"/>
        <n x="30"/>
      </t>
    </mdx>
    <mdx n="0" f="v">
      <t c="3" si="227">
        <n x="225"/>
        <n x="577"/>
        <n x="30"/>
      </t>
    </mdx>
    <mdx n="0" f="v">
      <t c="3" si="227">
        <n x="225"/>
        <n x="578"/>
        <n x="30"/>
      </t>
    </mdx>
    <mdx n="0" f="v">
      <t c="3" si="227">
        <n x="225"/>
        <n x="579"/>
        <n x="30"/>
      </t>
    </mdx>
    <mdx n="0" f="v">
      <t c="3" si="227">
        <n x="225"/>
        <n x="353"/>
        <n x="30"/>
      </t>
    </mdx>
    <mdx n="0" f="v">
      <t c="3" si="227">
        <n x="225"/>
        <n x="347"/>
        <n x="30"/>
      </t>
    </mdx>
    <mdx n="0" f="v">
      <t c="3" si="227">
        <n x="225"/>
        <n x="340"/>
        <n x="30"/>
      </t>
    </mdx>
    <mdx n="0" f="v">
      <t c="3" si="227">
        <n x="225"/>
        <n x="595"/>
        <n x="30"/>
      </t>
    </mdx>
    <mdx n="0" f="v">
      <t c="3" si="227">
        <n x="225"/>
        <n x="589"/>
        <n x="30"/>
      </t>
    </mdx>
    <mdx n="0" f="v">
      <t c="3" si="227">
        <n x="225"/>
        <n x="591"/>
        <n x="30"/>
      </t>
    </mdx>
    <mdx n="0" f="v">
      <t c="3" si="227">
        <n x="225"/>
        <n x="596"/>
        <n x="30"/>
      </t>
    </mdx>
    <mdx n="0" f="v">
      <t c="3" si="227">
        <n x="225"/>
        <n x="592"/>
        <n x="30"/>
      </t>
    </mdx>
    <mdx n="0" f="v">
      <t c="3" si="227">
        <n x="225"/>
        <n x="295"/>
        <n x="30"/>
      </t>
    </mdx>
    <mdx n="0" f="v">
      <t c="3" si="227">
        <n x="225"/>
        <n x="563"/>
        <n x="30"/>
      </t>
    </mdx>
    <mdx n="0" f="v">
      <t c="3" si="227">
        <n x="225"/>
        <n x="564"/>
        <n x="30"/>
      </t>
    </mdx>
    <mdx n="0" f="v">
      <t c="3" si="227">
        <n x="225"/>
        <n x="565"/>
        <n x="30"/>
      </t>
    </mdx>
    <mdx n="0" f="v">
      <t c="3" si="227">
        <n x="225"/>
        <n x="566"/>
        <n x="30"/>
      </t>
    </mdx>
    <mdx n="0" f="v">
      <t c="3" si="227">
        <n x="225"/>
        <n x="567"/>
        <n x="30"/>
      </t>
    </mdx>
    <mdx n="0" f="v">
      <t c="3" si="227">
        <n x="225"/>
        <n x="568"/>
        <n x="30"/>
      </t>
    </mdx>
    <mdx n="0" f="v">
      <t c="3" si="227">
        <n x="225"/>
        <n x="569"/>
        <n x="30"/>
      </t>
    </mdx>
    <mdx n="0" f="v">
      <t c="3" si="227">
        <n x="225"/>
        <n x="590"/>
        <n x="30"/>
      </t>
    </mdx>
    <mdx n="0" f="v">
      <t c="3" si="227">
        <n x="225"/>
        <n x="593"/>
        <n x="30"/>
      </t>
    </mdx>
    <mdx n="0" f="v">
      <t c="3" si="227">
        <n x="225"/>
        <n x="619"/>
        <n x="30"/>
      </t>
    </mdx>
    <mdx n="0" f="v">
      <t c="3" si="227">
        <n x="225"/>
        <n x="597"/>
        <n x="30"/>
      </t>
    </mdx>
    <mdx n="0" f="v">
      <t c="3" si="227">
        <n x="225"/>
        <n x="599"/>
        <n x="30"/>
      </t>
    </mdx>
    <mdx n="0" f="v">
      <t c="3" si="227">
        <n x="225"/>
        <n x="600"/>
        <n x="30"/>
      </t>
    </mdx>
    <mdx n="0" f="v">
      <t c="3" si="227">
        <n x="225"/>
        <n x="598"/>
        <n x="30"/>
      </t>
    </mdx>
    <mdx n="0" f="v">
      <t c="3" si="227">
        <n x="225"/>
        <n x="571"/>
        <n x="30"/>
      </t>
    </mdx>
    <mdx n="0" f="v">
      <t c="3" si="227">
        <n x="225"/>
        <n x="572"/>
        <n x="30"/>
      </t>
    </mdx>
    <mdx n="0" f="v">
      <t c="3" si="227">
        <n x="225"/>
        <n x="580"/>
        <n x="30"/>
      </t>
    </mdx>
    <mdx n="0" f="v">
      <t c="3" si="227">
        <n x="225"/>
        <n x="573"/>
        <n x="30"/>
      </t>
    </mdx>
    <mdx n="0" f="v">
      <t c="3" si="227">
        <n x="225"/>
        <n x="581"/>
        <n x="30"/>
      </t>
    </mdx>
    <mdx n="0" f="v">
      <t c="3" si="227">
        <n x="225"/>
        <n x="583"/>
        <n x="30"/>
      </t>
    </mdx>
    <mdx n="0" f="v">
      <t c="3" si="227">
        <n x="225"/>
        <n x="555"/>
        <n x="30"/>
      </t>
    </mdx>
    <mdx n="0" f="v">
      <t c="3" si="227">
        <n x="225"/>
        <n x="570"/>
        <n x="30"/>
      </t>
    </mdx>
    <mdx n="0" f="v">
      <t c="3" si="227">
        <n x="225"/>
        <n x="574"/>
        <n x="30"/>
      </t>
    </mdx>
    <mdx n="0" f="v">
      <t c="3" si="227">
        <n x="225"/>
        <n x="601"/>
        <n x="30"/>
      </t>
    </mdx>
    <mdx n="0" f="v">
      <t c="3" si="227">
        <n x="225"/>
        <n x="582"/>
        <n x="30"/>
      </t>
    </mdx>
    <mdx n="0" f="v">
      <t c="3" si="227">
        <n x="225"/>
        <n x="585"/>
        <n x="30"/>
      </t>
    </mdx>
    <mdx n="0" f="v">
      <t c="3" si="227">
        <n x="225"/>
        <n x="584"/>
        <n x="30"/>
      </t>
    </mdx>
    <mdx n="0" f="v">
      <t c="3" si="227">
        <n x="225"/>
        <n x="609"/>
        <n x="30"/>
      </t>
    </mdx>
    <mdx n="0" f="v">
      <t c="3" si="227">
        <n x="225"/>
        <n x="610"/>
        <n x="30"/>
      </t>
    </mdx>
    <mdx n="0" f="v">
      <t c="3" si="227">
        <n x="225"/>
        <n x="588"/>
        <n x="30"/>
      </t>
    </mdx>
    <mdx n="0" f="v">
      <t c="3" si="227">
        <n x="225"/>
        <n x="586"/>
        <n x="30"/>
      </t>
    </mdx>
    <mdx n="0" f="v">
      <t c="3" si="227">
        <n x="225"/>
        <n x="611"/>
        <n x="30"/>
      </t>
    </mdx>
    <mdx n="0" f="v">
      <t c="3" si="227">
        <n x="225"/>
        <n x="612"/>
        <n x="30"/>
      </t>
    </mdx>
    <mdx n="0" f="v">
      <t c="3" si="227">
        <n x="225"/>
        <n x="621"/>
        <n x="30"/>
      </t>
    </mdx>
    <mdx n="0" f="v">
      <t c="3" si="227">
        <n x="225"/>
        <n x="632"/>
        <n x="30"/>
      </t>
    </mdx>
    <mdx n="0" f="v">
      <t c="3" si="227">
        <n x="225"/>
        <n x="648"/>
        <n x="30"/>
      </t>
    </mdx>
    <mdx n="0" f="v">
      <t c="3" si="227">
        <n x="225"/>
        <n x="587"/>
        <n x="30"/>
      </t>
    </mdx>
    <mdx n="0" f="v">
      <t c="3" si="227">
        <n x="225"/>
        <n x="602"/>
        <n x="30"/>
      </t>
    </mdx>
    <mdx n="0" f="v">
      <t c="3" si="227">
        <n x="225"/>
        <n x="603"/>
        <n x="30"/>
      </t>
    </mdx>
    <mdx n="0" f="v">
      <t c="3" si="227">
        <n x="225"/>
        <n x="604"/>
        <n x="30"/>
      </t>
    </mdx>
    <mdx n="0" f="v">
      <t c="3" si="227">
        <n x="225"/>
        <n x="605"/>
        <n x="30"/>
      </t>
    </mdx>
    <mdx n="0" f="v">
      <t c="3" si="227">
        <n x="225"/>
        <n x="620"/>
        <n x="30"/>
      </t>
    </mdx>
    <mdx n="0" f="v">
      <t c="3" si="227">
        <n x="225"/>
        <n x="617"/>
        <n x="30"/>
      </t>
    </mdx>
    <mdx n="0" f="v">
      <t c="3" si="227">
        <n x="225"/>
        <n x="650"/>
        <n x="30"/>
      </t>
    </mdx>
    <mdx n="0" f="v">
      <t c="3" si="227">
        <n x="225"/>
        <n x="618"/>
        <n x="30"/>
      </t>
    </mdx>
    <mdx n="0" f="v">
      <t c="3" si="227">
        <n x="225"/>
        <n x="613"/>
        <n x="30"/>
      </t>
    </mdx>
    <mdx n="0" f="v">
      <t c="3" si="227">
        <n x="225"/>
        <n x="615"/>
        <n x="30"/>
      </t>
    </mdx>
    <mdx n="0" f="v">
      <t c="3" si="227">
        <n x="225"/>
        <n x="616"/>
        <n x="30"/>
      </t>
    </mdx>
    <mdx n="0" f="v">
      <t c="3" si="227">
        <n x="225"/>
        <n x="608"/>
        <n x="30"/>
      </t>
    </mdx>
    <mdx n="0" f="v">
      <t c="3" si="227">
        <n x="225"/>
        <n x="614"/>
        <n x="30"/>
      </t>
    </mdx>
    <mdx n="0" f="v">
      <t c="3" si="227">
        <n x="225"/>
        <n x="635"/>
        <n x="30"/>
      </t>
    </mdx>
    <mdx n="0" f="v">
      <t c="3" si="227">
        <n x="225"/>
        <n x="636"/>
        <n x="30"/>
      </t>
    </mdx>
    <mdx n="0" f="v">
      <t c="3" si="227">
        <n x="225"/>
        <n x="637"/>
        <n x="30"/>
      </t>
    </mdx>
    <mdx n="0" f="v">
      <t c="3" si="227">
        <n x="225"/>
        <n x="649"/>
        <n x="30"/>
      </t>
    </mdx>
    <mdx n="0" f="v">
      <t c="3" si="227">
        <n x="225"/>
        <n x="639"/>
        <n x="30"/>
      </t>
    </mdx>
    <mdx n="0" f="v">
      <t c="3" si="227">
        <n x="225"/>
        <n x="643"/>
        <n x="30"/>
      </t>
    </mdx>
    <mdx n="0" f="v">
      <t c="3" si="227">
        <n x="225"/>
        <n x="651"/>
        <n x="30"/>
      </t>
    </mdx>
    <mdx n="0" f="v">
      <t c="3" si="227">
        <n x="225"/>
        <n x="647"/>
        <n x="30"/>
      </t>
    </mdx>
    <mdx n="0" f="v">
      <t c="3" si="227">
        <n x="225"/>
        <n x="652"/>
        <n x="30"/>
      </t>
    </mdx>
    <mdx n="0" f="v">
      <t c="3" si="227">
        <n x="225"/>
        <n x="644"/>
        <n x="30"/>
      </t>
    </mdx>
    <mdx n="0" f="v">
      <t c="3" si="227">
        <n x="225"/>
        <n x="653"/>
        <n x="30"/>
      </t>
    </mdx>
    <mdx n="0" f="v">
      <t c="3" si="227">
        <n x="225"/>
        <n x="622"/>
        <n x="30"/>
      </t>
    </mdx>
    <mdx n="0" f="v">
      <t c="3" si="227">
        <n x="225"/>
        <n x="623"/>
        <n x="30"/>
      </t>
    </mdx>
    <mdx n="0" f="v">
      <t c="3" si="227">
        <n x="225"/>
        <n x="624"/>
        <n x="30"/>
      </t>
    </mdx>
    <mdx n="0" f="v">
      <t c="3" si="227">
        <n x="225"/>
        <n x="606"/>
        <n x="30"/>
      </t>
    </mdx>
    <mdx n="0" f="v">
      <t c="3" si="227">
        <n x="225"/>
        <n x="625"/>
        <n x="30"/>
      </t>
    </mdx>
    <mdx n="0" f="v">
      <t c="3" si="227">
        <n x="225"/>
        <n x="646"/>
        <n x="30"/>
      </t>
    </mdx>
    <mdx n="0" f="v">
      <t c="3" si="227">
        <n x="225"/>
        <n x="627"/>
        <n x="30"/>
      </t>
    </mdx>
    <mdx n="0" f="v">
      <t c="3" si="227">
        <n x="225"/>
        <n x="645"/>
        <n x="30"/>
      </t>
    </mdx>
    <mdx n="0" f="v">
      <t c="3" si="227">
        <n x="225"/>
        <n x="654"/>
        <n x="30"/>
      </t>
    </mdx>
    <mdx n="0" f="v">
      <t c="3" si="227">
        <n x="225"/>
        <n x="655"/>
        <n x="30"/>
      </t>
    </mdx>
    <mdx n="0" f="v">
      <t c="3" si="227">
        <n x="225"/>
        <n x="628"/>
        <n x="30"/>
      </t>
    </mdx>
    <mdx n="0" f="v">
      <t c="3" si="227">
        <n x="225"/>
        <n x="633"/>
        <n x="30"/>
      </t>
    </mdx>
    <mdx n="0" f="v">
      <t c="3" si="227">
        <n x="225"/>
        <n x="641"/>
        <n x="30"/>
      </t>
    </mdx>
    <mdx n="0" f="v">
      <t c="3" si="227">
        <n x="225"/>
        <n x="640"/>
        <n x="30"/>
      </t>
    </mdx>
    <mdx n="0" f="v">
      <t c="3" si="227">
        <n x="225"/>
        <n x="630"/>
        <n x="30"/>
      </t>
    </mdx>
    <mdx n="0" f="v">
      <t c="3" si="227">
        <n x="225"/>
        <n x="607"/>
        <n x="30"/>
      </t>
    </mdx>
    <mdx n="0" f="v">
      <t c="3" si="227">
        <n x="225"/>
        <n x="629"/>
        <n x="30"/>
      </t>
    </mdx>
    <mdx n="0" f="v">
      <t c="3" si="227">
        <n x="225"/>
        <n x="626"/>
        <n x="30"/>
      </t>
    </mdx>
    <mdx n="0" f="v">
      <t c="3" si="227">
        <n x="225"/>
        <n x="631"/>
        <n x="30"/>
      </t>
    </mdx>
    <mdx n="0" f="v">
      <t c="3" si="227">
        <n x="225"/>
        <n x="634"/>
        <n x="30"/>
      </t>
    </mdx>
    <mdx n="0" f="v">
      <t c="3" si="227">
        <n x="225"/>
        <n x="638"/>
        <n x="30"/>
      </t>
    </mdx>
    <mdx n="0" f="v">
      <t c="3" si="227">
        <n x="225"/>
        <n x="642"/>
        <n x="30"/>
      </t>
    </mdx>
    <mdx n="0" f="v">
      <t c="3" si="227">
        <n x="225"/>
        <n x="338"/>
        <n x="23"/>
      </t>
    </mdx>
    <mdx n="0" f="v">
      <t c="3" si="227">
        <n x="225"/>
        <n x="320"/>
        <n x="23"/>
      </t>
    </mdx>
    <mdx n="0" f="v">
      <t c="3" si="227">
        <n x="225"/>
        <n x="319"/>
        <n x="23"/>
      </t>
    </mdx>
    <mdx n="0" f="v">
      <t c="3" si="227">
        <n x="225"/>
        <n x="318"/>
        <n x="23"/>
      </t>
    </mdx>
    <mdx n="0" f="v">
      <t c="3" si="227">
        <n x="225"/>
        <n x="337"/>
        <n x="23"/>
      </t>
    </mdx>
    <mdx n="0" f="v">
      <t c="3" si="227">
        <n x="225"/>
        <n x="345"/>
        <n x="23"/>
      </t>
    </mdx>
    <mdx n="0" f="v">
      <t c="3" si="227">
        <n x="225"/>
        <n x="336"/>
        <n x="23"/>
      </t>
    </mdx>
    <mdx n="0" f="v">
      <t c="3" si="227">
        <n x="225"/>
        <n x="317"/>
        <n x="23"/>
      </t>
    </mdx>
    <mdx n="0" f="v">
      <t c="3" si="227">
        <n x="225"/>
        <n x="594"/>
        <n x="23"/>
      </t>
    </mdx>
    <mdx n="0" f="v">
      <t c="3" si="227">
        <n x="225"/>
        <n x="321"/>
        <n x="23"/>
      </t>
    </mdx>
    <mdx n="0" f="v">
      <t c="3" si="227">
        <n x="225"/>
        <n x="285"/>
        <n x="23"/>
      </t>
    </mdx>
    <mdx n="0" f="v">
      <t c="3" si="227">
        <n x="225"/>
        <n x="275"/>
        <n x="23"/>
      </t>
    </mdx>
    <mdx n="0" f="v">
      <t c="3" si="227">
        <n x="225"/>
        <n x="274"/>
        <n x="23"/>
      </t>
    </mdx>
    <mdx n="0" f="v">
      <t c="3" si="227">
        <n x="225"/>
        <n x="284"/>
        <n x="23"/>
      </t>
    </mdx>
    <mdx n="0" f="v">
      <t c="3" si="227">
        <n x="225"/>
        <n x="290"/>
        <n x="23"/>
      </t>
    </mdx>
    <mdx n="0" f="v">
      <t c="3" si="227">
        <n x="225"/>
        <n x="289"/>
        <n x="23"/>
      </t>
    </mdx>
    <mdx n="0" f="v">
      <t c="3" si="227">
        <n x="225"/>
        <n x="288"/>
        <n x="23"/>
      </t>
    </mdx>
    <mdx n="0" f="v">
      <t c="3" si="227">
        <n x="225"/>
        <n x="287"/>
        <n x="23"/>
      </t>
    </mdx>
    <mdx n="0" f="v">
      <t c="3" si="227">
        <n x="225"/>
        <n x="286"/>
        <n x="23"/>
      </t>
    </mdx>
    <mdx n="0" f="v">
      <t c="3" si="227">
        <n x="225"/>
        <n x="292"/>
        <n x="23"/>
      </t>
    </mdx>
    <mdx n="0" f="v">
      <t c="3" si="227">
        <n x="225"/>
        <n x="556"/>
        <n x="23"/>
      </t>
    </mdx>
    <mdx n="0" f="v">
      <t c="3" si="227">
        <n x="225"/>
        <n x="325"/>
        <n x="23"/>
      </t>
    </mdx>
    <mdx n="0" f="v">
      <t c="3" si="227">
        <n x="225"/>
        <n x="313"/>
        <n x="23"/>
      </t>
    </mdx>
    <mdx n="0" f="v">
      <t c="3" si="227">
        <n x="225"/>
        <n x="335"/>
        <n x="23"/>
      </t>
    </mdx>
    <mdx n="0" f="v">
      <t c="3" si="227">
        <n x="225"/>
        <n x="334"/>
        <n x="23"/>
      </t>
    </mdx>
    <mdx n="0" f="v">
      <t c="3" si="227">
        <n x="225"/>
        <n x="343"/>
        <n x="23"/>
      </t>
    </mdx>
    <mdx n="0" f="v">
      <t c="3" si="227">
        <n x="225"/>
        <n x="279"/>
        <n x="23"/>
      </t>
    </mdx>
    <mdx n="0" f="v">
      <t c="3" si="227">
        <n x="225"/>
        <n x="557"/>
        <n x="23"/>
      </t>
    </mdx>
    <mdx n="0" f="v">
      <t c="3" si="227">
        <n x="225"/>
        <n x="551"/>
        <n x="23"/>
      </t>
    </mdx>
    <mdx n="0" f="v">
      <t c="3" si="227">
        <n x="225"/>
        <n x="333"/>
        <n x="23"/>
      </t>
    </mdx>
    <mdx n="0" f="v">
      <t c="3" si="227">
        <n x="225"/>
        <n x="550"/>
        <n x="23"/>
      </t>
    </mdx>
    <mdx n="0" f="v">
      <t c="3" si="227">
        <n x="225"/>
        <n x="549"/>
        <n x="23"/>
      </t>
    </mdx>
    <mdx n="0" f="v">
      <t c="3" si="227">
        <n x="225"/>
        <n x="558"/>
        <n x="23"/>
      </t>
    </mdx>
    <mdx n="0" f="v">
      <t c="3" si="227">
        <n x="225"/>
        <n x="559"/>
        <n x="23"/>
      </t>
    </mdx>
    <mdx n="0" f="v">
      <t c="3" si="227">
        <n x="225"/>
        <n x="560"/>
        <n x="23"/>
      </t>
    </mdx>
    <mdx n="0" f="v">
      <t c="3" si="227">
        <n x="225"/>
        <n x="561"/>
        <n x="23"/>
      </t>
    </mdx>
    <mdx n="0" f="v">
      <t c="3" si="227">
        <n x="225"/>
        <n x="562"/>
        <n x="23"/>
      </t>
    </mdx>
    <mdx n="0" f="v">
      <t c="3" si="227">
        <n x="225"/>
        <n x="300"/>
        <n x="23"/>
      </t>
    </mdx>
    <mdx n="0" f="v">
      <t c="3" si="227">
        <n x="225"/>
        <n x="296"/>
        <n x="23"/>
      </t>
    </mdx>
    <mdx n="0" f="v">
      <t c="3" si="227">
        <n x="225"/>
        <n x="341"/>
        <n x="23"/>
      </t>
    </mdx>
    <mdx n="0" f="v">
      <t c="3" si="227">
        <n x="225"/>
        <n x="298"/>
        <n x="23"/>
      </t>
    </mdx>
    <mdx n="0" f="v">
      <t c="3" si="227">
        <n x="225"/>
        <n x="282"/>
        <n x="23"/>
      </t>
    </mdx>
    <mdx n="0" f="v">
      <t c="3" si="227">
        <n x="225"/>
        <n x="315"/>
        <n x="23"/>
      </t>
    </mdx>
    <mdx n="0" f="v">
      <t c="3" si="227">
        <n x="225"/>
        <n x="314"/>
        <n x="23"/>
      </t>
    </mdx>
    <mdx n="0" f="v">
      <t c="3" si="227">
        <n x="225"/>
        <n x="339"/>
        <n x="23"/>
      </t>
    </mdx>
    <mdx n="0" f="v">
      <t c="3" si="227">
        <n x="225"/>
        <n x="324"/>
        <n x="23"/>
      </t>
    </mdx>
    <mdx n="0" f="v">
      <t c="3" si="227">
        <n x="225"/>
        <n x="312"/>
        <n x="23"/>
      </t>
    </mdx>
    <mdx n="0" f="v">
      <t c="3" si="227">
        <n x="225"/>
        <n x="310"/>
        <n x="23"/>
      </t>
    </mdx>
    <mdx n="0" f="v">
      <t c="3" si="227">
        <n x="225"/>
        <n x="308"/>
        <n x="23"/>
      </t>
    </mdx>
    <mdx n="0" f="v">
      <t c="3" si="227">
        <n x="225"/>
        <n x="306"/>
        <n x="23"/>
      </t>
    </mdx>
    <mdx n="0" f="v">
      <t c="3" si="227">
        <n x="225"/>
        <n x="305"/>
        <n x="23"/>
      </t>
    </mdx>
    <mdx n="0" f="v">
      <t c="3" si="227">
        <n x="225"/>
        <n x="323"/>
        <n x="23"/>
      </t>
    </mdx>
    <mdx n="0" f="v">
      <t c="3" si="227">
        <n x="225"/>
        <n x="291"/>
        <n x="23"/>
      </t>
    </mdx>
    <mdx n="0" f="v">
      <t c="3" si="227">
        <n x="225"/>
        <n x="303"/>
        <n x="23"/>
      </t>
    </mdx>
    <mdx n="0" f="v">
      <t c="3" si="227">
        <n x="225"/>
        <n x="352"/>
        <n x="23"/>
      </t>
    </mdx>
    <mdx n="0" f="v">
      <t c="3" si="227">
        <n x="225"/>
        <n x="302"/>
        <n x="23"/>
      </t>
    </mdx>
    <mdx n="0" f="v">
      <t c="3" si="227">
        <n x="225"/>
        <n x="342"/>
        <n x="23"/>
      </t>
    </mdx>
    <mdx n="0" f="v">
      <t c="3" si="227">
        <n x="225"/>
        <n x="332"/>
        <n x="23"/>
      </t>
    </mdx>
    <mdx n="0" f="v">
      <t c="3" si="227">
        <n x="225"/>
        <n x="331"/>
        <n x="23"/>
      </t>
    </mdx>
    <mdx n="0" f="v">
      <t c="3" si="227">
        <n x="225"/>
        <n x="349"/>
        <n x="23"/>
      </t>
    </mdx>
    <mdx n="0" f="v">
      <t c="3" si="227">
        <n x="225"/>
        <n x="553"/>
        <n x="23"/>
      </t>
    </mdx>
    <mdx n="0" f="v">
      <t c="3" si="227">
        <n x="225"/>
        <n x="330"/>
        <n x="23"/>
      </t>
    </mdx>
    <mdx n="0" f="v">
      <t c="3" si="227">
        <n x="225"/>
        <n x="351"/>
        <n x="23"/>
      </t>
    </mdx>
    <mdx n="0" f="v">
      <t c="3" si="227">
        <n x="225"/>
        <n x="554"/>
        <n x="23"/>
      </t>
    </mdx>
    <mdx n="0" f="v">
      <t c="3" si="227">
        <n x="225"/>
        <n x="552"/>
        <n x="23"/>
      </t>
    </mdx>
    <mdx n="0" f="v">
      <t c="3" si="227">
        <n x="225"/>
        <n x="354"/>
        <n x="23"/>
      </t>
    </mdx>
    <mdx n="0" f="v">
      <t c="3" si="227">
        <n x="225"/>
        <n x="575"/>
        <n x="23"/>
      </t>
    </mdx>
    <mdx n="0" f="v">
      <t c="3" si="227">
        <n x="225"/>
        <n x="576"/>
        <n x="23"/>
      </t>
    </mdx>
    <mdx n="0" f="v">
      <t c="3" si="227">
        <n x="225"/>
        <n x="577"/>
        <n x="23"/>
      </t>
    </mdx>
    <mdx n="0" f="v">
      <t c="3" si="227">
        <n x="225"/>
        <n x="578"/>
        <n x="23"/>
      </t>
    </mdx>
    <mdx n="0" f="v">
      <t c="3" si="227">
        <n x="225"/>
        <n x="579"/>
        <n x="23"/>
      </t>
    </mdx>
    <mdx n="0" f="v">
      <t c="3" si="227">
        <n x="225"/>
        <n x="353"/>
        <n x="23"/>
      </t>
    </mdx>
    <mdx n="0" f="v">
      <t c="3" si="227">
        <n x="225"/>
        <n x="347"/>
        <n x="23"/>
      </t>
    </mdx>
    <mdx n="0" f="v">
      <t c="3" si="227">
        <n x="225"/>
        <n x="340"/>
        <n x="23"/>
      </t>
    </mdx>
    <mdx n="0" f="v">
      <t c="3" si="227">
        <n x="225"/>
        <n x="595"/>
        <n x="23"/>
      </t>
    </mdx>
    <mdx n="0" f="v">
      <t c="3" si="227">
        <n x="225"/>
        <n x="589"/>
        <n x="23"/>
      </t>
    </mdx>
    <mdx n="0" f="v">
      <t c="3" si="227">
        <n x="225"/>
        <n x="591"/>
        <n x="23"/>
      </t>
    </mdx>
    <mdx n="0" f="v">
      <t c="3" si="227">
        <n x="225"/>
        <n x="596"/>
        <n x="23"/>
      </t>
    </mdx>
    <mdx n="0" f="v">
      <t c="3" si="227">
        <n x="225"/>
        <n x="609"/>
        <n x="23"/>
      </t>
    </mdx>
    <mdx n="0" f="v">
      <t c="3" si="227">
        <n x="225"/>
        <n x="592"/>
        <n x="23"/>
      </t>
    </mdx>
    <mdx n="0" f="v">
      <t c="3" si="227">
        <n x="225"/>
        <n x="295"/>
        <n x="23"/>
      </t>
    </mdx>
    <mdx n="0" f="v">
      <t c="3" si="227">
        <n x="225"/>
        <n x="563"/>
        <n x="23"/>
      </t>
    </mdx>
    <mdx n="0" f="v">
      <t c="3" si="227">
        <n x="225"/>
        <n x="564"/>
        <n x="23"/>
      </t>
    </mdx>
    <mdx n="0" f="v">
      <t c="3" si="227">
        <n x="225"/>
        <n x="565"/>
        <n x="23"/>
      </t>
    </mdx>
    <mdx n="0" f="v">
      <t c="3" si="227">
        <n x="225"/>
        <n x="566"/>
        <n x="23"/>
      </t>
    </mdx>
    <mdx n="0" f="v">
      <t c="3" si="227">
        <n x="225"/>
        <n x="567"/>
        <n x="23"/>
      </t>
    </mdx>
    <mdx n="0" f="v">
      <t c="3" si="227">
        <n x="225"/>
        <n x="568"/>
        <n x="23"/>
      </t>
    </mdx>
    <mdx n="0" f="v">
      <t c="3" si="227">
        <n x="225"/>
        <n x="569"/>
        <n x="23"/>
      </t>
    </mdx>
    <mdx n="0" f="v">
      <t c="3" si="227">
        <n x="225"/>
        <n x="590"/>
        <n x="23"/>
      </t>
    </mdx>
    <mdx n="0" f="v">
      <t c="3" si="227">
        <n x="225"/>
        <n x="593"/>
        <n x="23"/>
      </t>
    </mdx>
    <mdx n="0" f="v">
      <t c="3" si="227">
        <n x="225"/>
        <n x="597"/>
        <n x="23"/>
      </t>
    </mdx>
    <mdx n="0" f="v">
      <t c="3" si="227">
        <n x="225"/>
        <n x="619"/>
        <n x="23"/>
      </t>
    </mdx>
    <mdx n="0" f="v">
      <t c="3" si="227">
        <n x="225"/>
        <n x="599"/>
        <n x="23"/>
      </t>
    </mdx>
    <mdx n="0" f="v">
      <t c="3" si="227">
        <n x="225"/>
        <n x="600"/>
        <n x="23"/>
      </t>
    </mdx>
    <mdx n="0" f="v">
      <t c="3" si="227">
        <n x="225"/>
        <n x="598"/>
        <n x="23"/>
      </t>
    </mdx>
    <mdx n="0" f="v">
      <t c="3" si="227">
        <n x="225"/>
        <n x="571"/>
        <n x="23"/>
      </t>
    </mdx>
    <mdx n="0" f="v">
      <t c="3" si="227">
        <n x="225"/>
        <n x="572"/>
        <n x="23"/>
      </t>
    </mdx>
    <mdx n="0" f="v">
      <t c="3" si="227">
        <n x="225"/>
        <n x="580"/>
        <n x="23"/>
      </t>
    </mdx>
    <mdx n="0" f="v">
      <t c="3" si="227">
        <n x="225"/>
        <n x="573"/>
        <n x="23"/>
      </t>
    </mdx>
    <mdx n="0" f="v">
      <t c="3" si="227">
        <n x="225"/>
        <n x="581"/>
        <n x="23"/>
      </t>
    </mdx>
    <mdx n="0" f="v">
      <t c="3" si="227">
        <n x="225"/>
        <n x="583"/>
        <n x="23"/>
      </t>
    </mdx>
    <mdx n="0" f="v">
      <t c="3" si="227">
        <n x="225"/>
        <n x="555"/>
        <n x="23"/>
      </t>
    </mdx>
    <mdx n="0" f="v">
      <t c="3" si="227">
        <n x="225"/>
        <n x="570"/>
        <n x="23"/>
      </t>
    </mdx>
    <mdx n="0" f="v">
      <t c="3" si="227">
        <n x="225"/>
        <n x="574"/>
        <n x="23"/>
      </t>
    </mdx>
    <mdx n="0" f="v">
      <t c="3" si="227">
        <n x="225"/>
        <n x="601"/>
        <n x="23"/>
      </t>
    </mdx>
    <mdx n="0" f="v">
      <t c="3" si="227">
        <n x="225"/>
        <n x="582"/>
        <n x="23"/>
      </t>
    </mdx>
    <mdx n="0" f="v">
      <t c="3" si="227">
        <n x="225"/>
        <n x="585"/>
        <n x="23"/>
      </t>
    </mdx>
    <mdx n="0" f="v">
      <t c="3" si="227">
        <n x="225"/>
        <n x="584"/>
        <n x="23"/>
      </t>
    </mdx>
    <mdx n="0" f="v">
      <t c="3" si="227">
        <n x="225"/>
        <n x="587"/>
        <n x="23"/>
      </t>
    </mdx>
    <mdx n="0" f="v">
      <t c="3" si="227">
        <n x="225"/>
        <n x="610"/>
        <n x="23"/>
      </t>
    </mdx>
    <mdx n="0" f="v">
      <t c="3" si="227">
        <n x="225"/>
        <n x="588"/>
        <n x="23"/>
      </t>
    </mdx>
    <mdx n="0" f="v">
      <t c="3" si="227">
        <n x="225"/>
        <n x="586"/>
        <n x="23"/>
      </t>
    </mdx>
    <mdx n="0" f="v">
      <t c="3" si="227">
        <n x="225"/>
        <n x="611"/>
        <n x="23"/>
      </t>
    </mdx>
    <mdx n="0" f="v">
      <t c="3" si="227">
        <n x="225"/>
        <n x="612"/>
        <n x="23"/>
      </t>
    </mdx>
    <mdx n="0" f="v">
      <t c="3" si="227">
        <n x="225"/>
        <n x="648"/>
        <n x="23"/>
      </t>
    </mdx>
    <mdx n="0" f="v">
      <t c="3" si="227">
        <n x="225"/>
        <n x="621"/>
        <n x="23"/>
      </t>
    </mdx>
    <mdx n="0" f="v">
      <t c="3" si="227">
        <n x="225"/>
        <n x="650"/>
        <n x="23"/>
      </t>
    </mdx>
    <mdx n="0" f="v">
      <t c="3" si="227">
        <n x="225"/>
        <n x="602"/>
        <n x="23"/>
      </t>
    </mdx>
    <mdx n="0" f="v">
      <t c="3" si="227">
        <n x="225"/>
        <n x="603"/>
        <n x="23"/>
      </t>
    </mdx>
    <mdx n="0" f="v">
      <t c="3" si="227">
        <n x="225"/>
        <n x="604"/>
        <n x="23"/>
      </t>
    </mdx>
    <mdx n="0" f="v">
      <t c="3" si="227">
        <n x="225"/>
        <n x="605"/>
        <n x="23"/>
      </t>
    </mdx>
    <mdx n="0" f="v">
      <t c="3" si="227">
        <n x="225"/>
        <n x="620"/>
        <n x="23"/>
      </t>
    </mdx>
    <mdx n="0" f="v">
      <t c="3" si="227">
        <n x="225"/>
        <n x="632"/>
        <n x="23"/>
      </t>
    </mdx>
    <mdx n="0" f="v">
      <t c="3" si="227">
        <n x="225"/>
        <n x="617"/>
        <n x="23"/>
      </t>
    </mdx>
    <mdx n="0" f="v">
      <t c="3" si="227">
        <n x="225"/>
        <n x="618"/>
        <n x="23"/>
      </t>
    </mdx>
    <mdx n="0" f="v">
      <t c="3" si="227">
        <n x="225"/>
        <n x="613"/>
        <n x="23"/>
      </t>
    </mdx>
    <mdx n="0" f="v">
      <t c="3" si="227">
        <n x="225"/>
        <n x="615"/>
        <n x="23"/>
      </t>
    </mdx>
    <mdx n="0" f="v">
      <t c="3" si="227">
        <n x="225"/>
        <n x="616"/>
        <n x="23"/>
      </t>
    </mdx>
    <mdx n="0" f="v">
      <t c="3" si="227">
        <n x="225"/>
        <n x="608"/>
        <n x="23"/>
      </t>
    </mdx>
    <mdx n="0" f="v">
      <t c="3" si="227">
        <n x="225"/>
        <n x="614"/>
        <n x="23"/>
      </t>
    </mdx>
    <mdx n="0" f="v">
      <t c="3" si="227">
        <n x="225"/>
        <n x="635"/>
        <n x="23"/>
      </t>
    </mdx>
    <mdx n="0" f="v">
      <t c="3" si="227">
        <n x="225"/>
        <n x="636"/>
        <n x="23"/>
      </t>
    </mdx>
    <mdx n="0" f="v">
      <t c="3" si="227">
        <n x="225"/>
        <n x="637"/>
        <n x="23"/>
      </t>
    </mdx>
    <mdx n="0" f="v">
      <t c="3" si="227">
        <n x="225"/>
        <n x="649"/>
        <n x="23"/>
      </t>
    </mdx>
    <mdx n="0" f="v">
      <t c="3" si="227">
        <n x="225"/>
        <n x="639"/>
        <n x="23"/>
      </t>
    </mdx>
    <mdx n="0" f="v">
      <t c="3" si="227">
        <n x="225"/>
        <n x="643"/>
        <n x="23"/>
      </t>
    </mdx>
    <mdx n="0" f="v">
      <t c="3" si="227">
        <n x="225"/>
        <n x="646"/>
        <n x="23"/>
      </t>
    </mdx>
    <mdx n="0" f="v">
      <t c="3" si="227">
        <n x="225"/>
        <n x="651"/>
        <n x="23"/>
      </t>
    </mdx>
    <mdx n="0" f="v">
      <t c="3" si="227">
        <n x="225"/>
        <n x="647"/>
        <n x="23"/>
      </t>
    </mdx>
    <mdx n="0" f="v">
      <t c="3" si="227">
        <n x="225"/>
        <n x="652"/>
        <n x="23"/>
      </t>
    </mdx>
    <mdx n="0" f="v">
      <t c="3" si="227">
        <n x="225"/>
        <n x="644"/>
        <n x="23"/>
      </t>
    </mdx>
    <mdx n="0" f="v">
      <t c="3" si="227">
        <n x="225"/>
        <n x="653"/>
        <n x="23"/>
      </t>
    </mdx>
    <mdx n="0" f="v">
      <t c="3" si="227">
        <n x="225"/>
        <n x="622"/>
        <n x="23"/>
      </t>
    </mdx>
    <mdx n="0" f="v">
      <t c="3" si="227">
        <n x="225"/>
        <n x="623"/>
        <n x="23"/>
      </t>
    </mdx>
    <mdx n="0" f="v">
      <t c="3" si="227">
        <n x="225"/>
        <n x="624"/>
        <n x="23"/>
      </t>
    </mdx>
    <mdx n="0" f="v">
      <t c="3" si="227">
        <n x="225"/>
        <n x="606"/>
        <n x="23"/>
      </t>
    </mdx>
    <mdx n="0" f="v">
      <t c="3" si="227">
        <n x="225"/>
        <n x="654"/>
        <n x="23"/>
      </t>
    </mdx>
    <mdx n="0" f="v">
      <t c="3" si="227">
        <n x="225"/>
        <n x="625"/>
        <n x="23"/>
      </t>
    </mdx>
    <mdx n="0" f="v">
      <t c="3" si="227">
        <n x="225"/>
        <n x="627"/>
        <n x="23"/>
      </t>
    </mdx>
    <mdx n="0" f="v">
      <t c="3" si="227">
        <n x="225"/>
        <n x="645"/>
        <n x="23"/>
      </t>
    </mdx>
    <mdx n="0" f="v">
      <t c="3" si="227">
        <n x="225"/>
        <n x="655"/>
        <n x="23"/>
      </t>
    </mdx>
    <mdx n="0" f="v">
      <t c="3" si="227">
        <n x="225"/>
        <n x="628"/>
        <n x="23"/>
      </t>
    </mdx>
    <mdx n="0" f="v">
      <t c="3" si="227">
        <n x="225"/>
        <n x="633"/>
        <n x="23"/>
      </t>
    </mdx>
    <mdx n="0" f="v">
      <t c="3" si="227">
        <n x="225"/>
        <n x="641"/>
        <n x="23"/>
      </t>
    </mdx>
    <mdx n="0" f="v">
      <t c="3" si="227">
        <n x="225"/>
        <n x="640"/>
        <n x="23"/>
      </t>
    </mdx>
    <mdx n="0" f="v">
      <t c="3" si="227">
        <n x="225"/>
        <n x="630"/>
        <n x="23"/>
      </t>
    </mdx>
    <mdx n="0" f="v">
      <t c="3" si="227">
        <n x="225"/>
        <n x="607"/>
        <n x="23"/>
      </t>
    </mdx>
    <mdx n="0" f="v">
      <t c="3" si="227">
        <n x="225"/>
        <n x="629"/>
        <n x="23"/>
      </t>
    </mdx>
    <mdx n="0" f="v">
      <t c="3" si="227">
        <n x="225"/>
        <n x="626"/>
        <n x="23"/>
      </t>
    </mdx>
    <mdx n="0" f="v">
      <t c="3" si="227">
        <n x="225"/>
        <n x="631"/>
        <n x="23"/>
      </t>
    </mdx>
    <mdx n="0" f="v">
      <t c="3" si="227">
        <n x="225"/>
        <n x="634"/>
        <n x="23"/>
      </t>
    </mdx>
    <mdx n="0" f="v">
      <t c="3" si="227">
        <n x="225"/>
        <n x="638"/>
        <n x="23"/>
      </t>
    </mdx>
    <mdx n="0" f="v">
      <t c="3" si="227">
        <n x="225"/>
        <n x="642"/>
        <n x="23"/>
      </t>
    </mdx>
    <mdx n="0" f="v">
      <t c="3" si="227">
        <n x="225"/>
        <n x="320"/>
        <n x="17"/>
      </t>
    </mdx>
    <mdx n="0" f="v">
      <t c="3" si="227">
        <n x="225"/>
        <n x="319"/>
        <n x="17"/>
      </t>
    </mdx>
    <mdx n="0" f="v">
      <t c="3" si="227">
        <n x="225"/>
        <n x="345"/>
        <n x="17"/>
      </t>
    </mdx>
    <mdx n="0" f="v">
      <t c="3" si="227">
        <n x="225"/>
        <n x="336"/>
        <n x="17"/>
      </t>
    </mdx>
    <mdx n="0" f="v">
      <t c="3" si="227">
        <n x="225"/>
        <n x="344"/>
        <n x="17"/>
      </t>
    </mdx>
    <mdx n="0" f="v">
      <t c="3" si="227">
        <n x="225"/>
        <n x="321"/>
        <n x="17"/>
      </t>
    </mdx>
    <mdx n="0" f="v">
      <t c="3" si="227">
        <n x="225"/>
        <n x="556"/>
        <n x="17"/>
      </t>
    </mdx>
    <mdx n="0" f="v">
      <t c="3" si="227">
        <n x="225"/>
        <n x="285"/>
        <n x="17"/>
      </t>
    </mdx>
    <mdx n="0" f="v">
      <t c="3" si="227">
        <n x="225"/>
        <n x="275"/>
        <n x="17"/>
      </t>
    </mdx>
    <mdx n="0" f="v">
      <t c="3" si="227">
        <n x="225"/>
        <n x="284"/>
        <n x="17"/>
      </t>
    </mdx>
    <mdx n="0" f="v">
      <t c="3" si="227">
        <n x="225"/>
        <n x="290"/>
        <n x="17"/>
      </t>
    </mdx>
    <mdx n="0" f="v">
      <t c="3" si="227">
        <n x="225"/>
        <n x="287"/>
        <n x="17"/>
      </t>
    </mdx>
    <mdx n="0" f="v">
      <t c="3" si="227">
        <n x="225"/>
        <n x="286"/>
        <n x="17"/>
      </t>
    </mdx>
    <mdx n="0" f="v">
      <t c="3" si="227">
        <n x="225"/>
        <n x="292"/>
        <n x="17"/>
      </t>
    </mdx>
    <mdx n="0" f="v">
      <t c="3" si="227">
        <n x="225"/>
        <n x="300"/>
        <n x="17"/>
      </t>
    </mdx>
    <mdx n="0" f="v">
      <t c="3" si="227">
        <n x="225"/>
        <n x="296"/>
        <n x="17"/>
      </t>
    </mdx>
    <mdx n="0" f="v">
      <t c="3" si="227">
        <n x="225"/>
        <n x="325"/>
        <n x="17"/>
      </t>
    </mdx>
    <mdx n="0" f="v">
      <t c="3" si="227">
        <n x="225"/>
        <n x="335"/>
        <n x="17"/>
      </t>
    </mdx>
    <mdx n="0" f="v">
      <t c="3" si="227">
        <n x="225"/>
        <n x="334"/>
        <n x="17"/>
      </t>
    </mdx>
    <mdx n="0" f="v">
      <t c="3" si="227">
        <n x="225"/>
        <n x="343"/>
        <n x="17"/>
      </t>
    </mdx>
    <mdx n="0" f="v">
      <t c="3" si="227">
        <n x="225"/>
        <n x="557"/>
        <n x="17"/>
      </t>
    </mdx>
    <mdx n="0" f="v">
      <t c="3" si="227">
        <n x="225"/>
        <n x="333"/>
        <n x="17"/>
      </t>
    </mdx>
    <mdx n="0" f="v">
      <t c="3" si="227">
        <n x="225"/>
        <n x="550"/>
        <n x="17"/>
      </t>
    </mdx>
    <mdx n="0" f="v">
      <t c="3" si="227">
        <n x="225"/>
        <n x="549"/>
        <n x="17"/>
      </t>
    </mdx>
    <mdx n="0" f="v">
      <t c="3" si="227">
        <n x="225"/>
        <n x="558"/>
        <n x="17"/>
      </t>
    </mdx>
    <mdx n="0" f="v">
      <t c="3" si="227">
        <n x="225"/>
        <n x="559"/>
        <n x="17"/>
      </t>
    </mdx>
    <mdx n="0" f="v">
      <t c="3" si="227">
        <n x="225"/>
        <n x="560"/>
        <n x="17"/>
      </t>
    </mdx>
    <mdx n="0" f="v">
      <t c="3" si="227">
        <n x="225"/>
        <n x="561"/>
        <n x="17"/>
      </t>
    </mdx>
    <mdx n="0" f="v">
      <t c="3" si="227">
        <n x="225"/>
        <n x="562"/>
        <n x="17"/>
      </t>
    </mdx>
    <mdx n="0" f="v">
      <t c="3" si="227">
        <n x="225"/>
        <n x="341"/>
        <n x="17"/>
      </t>
    </mdx>
    <mdx n="0" f="v">
      <t c="3" si="227">
        <n x="225"/>
        <n x="298"/>
        <n x="17"/>
      </t>
    </mdx>
    <mdx n="0" f="v">
      <t c="3" si="227">
        <n x="225"/>
        <n x="552"/>
        <n x="17"/>
      </t>
    </mdx>
    <mdx n="0" f="v">
      <t c="3" si="227">
        <n x="225"/>
        <n x="593"/>
        <n x="17"/>
      </t>
    </mdx>
    <mdx n="0" f="v">
      <t c="3" si="227">
        <n x="225"/>
        <n x="354"/>
        <n x="17"/>
      </t>
    </mdx>
    <mdx n="0" f="v">
      <t c="3" si="227">
        <n x="225"/>
        <n x="282"/>
        <n x="17"/>
      </t>
    </mdx>
    <mdx n="0" f="v">
      <t c="3" si="227">
        <n x="225"/>
        <n x="315"/>
        <n x="17"/>
      </t>
    </mdx>
    <mdx n="0" f="v">
      <t c="3" si="227">
        <n x="225"/>
        <n x="339"/>
        <n x="17"/>
      </t>
    </mdx>
    <mdx n="0" f="v">
      <t c="3" si="227">
        <n x="225"/>
        <n x="324"/>
        <n x="17"/>
      </t>
    </mdx>
    <mdx n="0" f="v">
      <t c="3" si="227">
        <n x="225"/>
        <n x="312"/>
        <n x="17"/>
      </t>
    </mdx>
    <mdx n="0" f="v">
      <t c="3" si="227">
        <n x="225"/>
        <n x="308"/>
        <n x="17"/>
      </t>
    </mdx>
    <mdx n="0" f="v">
      <t c="3" si="227">
        <n x="225"/>
        <n x="306"/>
        <n x="17"/>
      </t>
    </mdx>
    <mdx n="0" f="v">
      <t c="3" si="227">
        <n x="225"/>
        <n x="323"/>
        <n x="17"/>
      </t>
    </mdx>
    <mdx n="0" f="v">
      <t c="3" si="227">
        <n x="225"/>
        <n x="303"/>
        <n x="17"/>
      </t>
    </mdx>
    <mdx n="0" f="v">
      <t c="3" si="227">
        <n x="225"/>
        <n x="352"/>
        <n x="17"/>
      </t>
    </mdx>
    <mdx n="0" f="v">
      <t c="3" si="227">
        <n x="225"/>
        <n x="302"/>
        <n x="17"/>
      </t>
    </mdx>
    <mdx n="0" f="v">
      <t c="3" si="227">
        <n x="225"/>
        <n x="342"/>
        <n x="17"/>
      </t>
    </mdx>
    <mdx n="0" f="v">
      <t c="3" si="227">
        <n x="225"/>
        <n x="332"/>
        <n x="17"/>
      </t>
    </mdx>
    <mdx n="0" f="v">
      <t c="3" si="227">
        <n x="225"/>
        <n x="331"/>
        <n x="17"/>
      </t>
    </mdx>
    <mdx n="0" f="v">
      <t c="3" si="227">
        <n x="225"/>
        <n x="349"/>
        <n x="17"/>
      </t>
    </mdx>
    <mdx n="0" f="v">
      <t c="3" si="227">
        <n x="225"/>
        <n x="553"/>
        <n x="17"/>
      </t>
    </mdx>
    <mdx n="0" f="v">
      <t c="3" si="227">
        <n x="225"/>
        <n x="330"/>
        <n x="17"/>
      </t>
    </mdx>
    <mdx n="0" f="v">
      <t c="3" si="227">
        <n x="225"/>
        <n x="351"/>
        <n x="17"/>
      </t>
    </mdx>
    <mdx n="0" f="v">
      <t c="3" si="227">
        <n x="225"/>
        <n x="554"/>
        <n x="17"/>
      </t>
    </mdx>
    <mdx n="0" f="v">
      <t c="3" si="227">
        <n x="225"/>
        <n x="575"/>
        <n x="17"/>
      </t>
    </mdx>
    <mdx n="0" f="v">
      <t c="3" si="227">
        <n x="225"/>
        <n x="576"/>
        <n x="17"/>
      </t>
    </mdx>
    <mdx n="0" f="v">
      <t c="3" si="227">
        <n x="225"/>
        <n x="577"/>
        <n x="17"/>
      </t>
    </mdx>
    <mdx n="0" f="v">
      <t c="3" si="227">
        <n x="225"/>
        <n x="578"/>
        <n x="17"/>
      </t>
    </mdx>
    <mdx n="0" f="v">
      <t c="3" si="227">
        <n x="225"/>
        <n x="579"/>
        <n x="17"/>
      </t>
    </mdx>
    <mdx n="0" f="v">
      <t c="3" si="227">
        <n x="225"/>
        <n x="353"/>
        <n x="17"/>
      </t>
    </mdx>
    <mdx n="0" f="v">
      <t c="3" si="227">
        <n x="225"/>
        <n x="347"/>
        <n x="17"/>
      </t>
    </mdx>
    <mdx n="0" f="v">
      <t c="3" si="227">
        <n x="225"/>
        <n x="594"/>
        <n x="17"/>
      </t>
    </mdx>
    <mdx n="0" f="v">
      <t c="3" si="227">
        <n x="225"/>
        <n x="590"/>
        <n x="17"/>
      </t>
    </mdx>
    <mdx n="0" f="v">
      <t c="3" si="227">
        <n x="225"/>
        <n x="595"/>
        <n x="17"/>
      </t>
    </mdx>
    <mdx n="0" f="v">
      <t c="3" si="227">
        <n x="225"/>
        <n x="596"/>
        <n x="17"/>
      </t>
    </mdx>
    <mdx n="0" f="v">
      <t c="3" si="227">
        <n x="225"/>
        <n x="597"/>
        <n x="17"/>
      </t>
    </mdx>
    <mdx n="0" f="v">
      <t c="3" si="227">
        <n x="225"/>
        <n x="569"/>
        <n x="17"/>
      </t>
    </mdx>
    <mdx n="0" f="v">
      <t c="3" si="227">
        <n x="225"/>
        <n x="610"/>
        <n x="17"/>
      </t>
    </mdx>
    <mdx n="0" f="v">
      <t c="3" si="227">
        <n x="225"/>
        <n x="295"/>
        <n x="17"/>
      </t>
    </mdx>
    <mdx n="0" f="v">
      <t c="3" si="227">
        <n x="225"/>
        <n x="563"/>
        <n x="17"/>
      </t>
    </mdx>
    <mdx n="0" f="v">
      <t c="3" si="227">
        <n x="225"/>
        <n x="564"/>
        <n x="17"/>
      </t>
    </mdx>
    <mdx n="0" f="v">
      <t c="3" si="227">
        <n x="225"/>
        <n x="565"/>
        <n x="17"/>
      </t>
    </mdx>
    <mdx n="0" f="v">
      <t c="3" si="227">
        <n x="225"/>
        <n x="566"/>
        <n x="17"/>
      </t>
    </mdx>
    <mdx n="0" f="v">
      <t c="3" si="227">
        <n x="225"/>
        <n x="567"/>
        <n x="17"/>
      </t>
    </mdx>
    <mdx n="0" f="v">
      <t c="3" si="227">
        <n x="225"/>
        <n x="568"/>
        <n x="17"/>
      </t>
    </mdx>
    <mdx n="0" f="v">
      <t c="3" si="227">
        <n x="225"/>
        <n x="598"/>
        <n x="17"/>
      </t>
    </mdx>
    <mdx n="0" f="v">
      <t c="3" si="227">
        <n x="225"/>
        <n x="589"/>
        <n x="17"/>
      </t>
    </mdx>
    <mdx n="0" f="v">
      <t c="3" si="227">
        <n x="225"/>
        <n x="591"/>
        <n x="17"/>
      </t>
    </mdx>
    <mdx n="0" f="v">
      <t c="3" si="227">
        <n x="225"/>
        <n x="592"/>
        <n x="17"/>
      </t>
    </mdx>
    <mdx n="0" f="v">
      <t c="3" si="227">
        <n x="225"/>
        <n x="600"/>
        <n x="17"/>
      </t>
    </mdx>
    <mdx n="0" f="v">
      <t c="3" si="227">
        <n x="225"/>
        <n x="599"/>
        <n x="17"/>
      </t>
    </mdx>
    <mdx n="0" f="v">
      <t c="3" si="227">
        <n x="225"/>
        <n x="601"/>
        <n x="17"/>
      </t>
    </mdx>
    <mdx n="0" f="v">
      <t c="3" si="227">
        <n x="225"/>
        <n x="582"/>
        <n x="17"/>
      </t>
    </mdx>
    <mdx n="0" f="v">
      <t c="3" si="227">
        <n x="225"/>
        <n x="609"/>
        <n x="17"/>
      </t>
    </mdx>
    <mdx n="0" f="v">
      <t c="3" si="227">
        <n x="225"/>
        <n x="571"/>
        <n x="17"/>
      </t>
    </mdx>
    <mdx n="0" f="v">
      <t c="3" si="227">
        <n x="225"/>
        <n x="572"/>
        <n x="17"/>
      </t>
    </mdx>
    <mdx n="0" f="v">
      <t c="3" si="227">
        <n x="225"/>
        <n x="580"/>
        <n x="17"/>
      </t>
    </mdx>
    <mdx n="0" f="v">
      <t c="3" si="227">
        <n x="225"/>
        <n x="573"/>
        <n x="17"/>
      </t>
    </mdx>
    <mdx n="0" f="v">
      <t c="3" si="227">
        <n x="225"/>
        <n x="581"/>
        <n x="17"/>
      </t>
    </mdx>
    <mdx n="0" f="v">
      <t c="3" si="227">
        <n x="225"/>
        <n x="583"/>
        <n x="17"/>
      </t>
    </mdx>
    <mdx n="0" f="v">
      <t c="3" si="227">
        <n x="225"/>
        <n x="555"/>
        <n x="17"/>
      </t>
    </mdx>
    <mdx n="0" f="v">
      <t c="3" si="227">
        <n x="225"/>
        <n x="570"/>
        <n x="17"/>
      </t>
    </mdx>
    <mdx n="0" f="v">
      <t c="3" si="227">
        <n x="225"/>
        <n x="574"/>
        <n x="17"/>
      </t>
    </mdx>
    <mdx n="0" f="v">
      <t c="3" si="227">
        <n x="225"/>
        <n x="584"/>
        <n x="17"/>
      </t>
    </mdx>
    <mdx n="0" f="v">
      <t c="3" si="227">
        <n x="225"/>
        <n x="585"/>
        <n x="17"/>
      </t>
    </mdx>
    <mdx n="0" f="v">
      <t c="3" si="227">
        <n x="225"/>
        <n x="586"/>
        <n x="17"/>
      </t>
    </mdx>
    <mdx n="0" f="v">
      <t c="3" si="227">
        <n x="225"/>
        <n x="587"/>
        <n x="17"/>
      </t>
    </mdx>
    <mdx n="0" f="v">
      <t c="3" si="227">
        <n x="225"/>
        <n x="588"/>
        <n x="17"/>
      </t>
    </mdx>
    <mdx n="0" f="v">
      <t c="3" si="227">
        <n x="225"/>
        <n x="649"/>
        <n x="17"/>
      </t>
    </mdx>
    <mdx n="0" f="v">
      <t c="3" si="227">
        <n x="225"/>
        <n x="611"/>
        <n x="17"/>
      </t>
    </mdx>
    <mdx n="0" f="v">
      <t c="3" si="227">
        <n x="225"/>
        <n x="612"/>
        <n x="17"/>
      </t>
    </mdx>
    <mdx n="0" f="v">
      <t c="3" si="227">
        <n x="225"/>
        <n x="643"/>
        <n x="17"/>
      </t>
    </mdx>
    <mdx n="0" f="v">
      <t c="3" si="227">
        <n x="225"/>
        <n x="620"/>
        <n x="17"/>
      </t>
    </mdx>
    <mdx n="0" f="v">
      <t c="3" si="227">
        <n x="225"/>
        <n x="602"/>
        <n x="17"/>
      </t>
    </mdx>
    <mdx n="0" f="v">
      <t c="3" si="227">
        <n x="225"/>
        <n x="603"/>
        <n x="17"/>
      </t>
    </mdx>
    <mdx n="0" f="v">
      <t c="3" si="227">
        <n x="225"/>
        <n x="604"/>
        <n x="17"/>
      </t>
    </mdx>
    <mdx n="0" f="v">
      <t c="3" si="227">
        <n x="225"/>
        <n x="605"/>
        <n x="17"/>
      </t>
    </mdx>
    <mdx n="0" f="v">
      <t c="3" si="227">
        <n x="225"/>
        <n x="617"/>
        <n x="17"/>
      </t>
    </mdx>
    <mdx n="0" f="v">
      <t c="3" si="227">
        <n x="225"/>
        <n x="618"/>
        <n x="17"/>
      </t>
    </mdx>
    <mdx n="0" f="v">
      <t c="3" si="227">
        <n x="225"/>
        <n x="619"/>
        <n x="17"/>
      </t>
    </mdx>
    <mdx n="0" f="v">
      <t c="3" si="227">
        <n x="225"/>
        <n x="621"/>
        <n x="17"/>
      </t>
    </mdx>
    <mdx n="0" f="v">
      <t c="3" si="227">
        <n x="225"/>
        <n x="613"/>
        <n x="17"/>
      </t>
    </mdx>
    <mdx n="0" f="v">
      <t c="3" si="227">
        <n x="225"/>
        <n x="615"/>
        <n x="17"/>
      </t>
    </mdx>
    <mdx n="0" f="v">
      <t c="3" si="227">
        <n x="225"/>
        <n x="616"/>
        <n x="17"/>
      </t>
    </mdx>
    <mdx n="0" f="v">
      <t c="3" si="227">
        <n x="225"/>
        <n x="608"/>
        <n x="17"/>
      </t>
    </mdx>
    <mdx n="0" f="v">
      <t c="3" si="227">
        <n x="225"/>
        <n x="614"/>
        <n x="17"/>
      </t>
    </mdx>
    <mdx n="0" f="v">
      <t c="3" si="227">
        <n x="225"/>
        <n x="635"/>
        <n x="17"/>
      </t>
    </mdx>
    <mdx n="0" f="v">
      <t c="3" si="227">
        <n x="225"/>
        <n x="636"/>
        <n x="17"/>
      </t>
    </mdx>
    <mdx n="0" f="v">
      <t c="3" si="227">
        <n x="225"/>
        <n x="637"/>
        <n x="17"/>
      </t>
    </mdx>
    <mdx n="0" f="v">
      <t c="3" si="227">
        <n x="225"/>
        <n x="639"/>
        <n x="17"/>
      </t>
    </mdx>
    <mdx n="0" f="v">
      <t c="3" si="227">
        <n x="225"/>
        <n x="644"/>
        <n x="17"/>
      </t>
    </mdx>
    <mdx n="0" f="v">
      <t c="3" si="227">
        <n x="225"/>
        <n x="650"/>
        <n x="17"/>
      </t>
    </mdx>
    <mdx n="0" f="v">
      <t c="3" si="227">
        <n x="225"/>
        <n x="648"/>
        <n x="17"/>
      </t>
    </mdx>
    <mdx n="0" f="v">
      <t c="3" si="227">
        <n x="225"/>
        <n x="651"/>
        <n x="17"/>
      </t>
    </mdx>
    <mdx n="0" f="v">
      <t c="3" si="227">
        <n x="225"/>
        <n x="606"/>
        <n x="17"/>
      </t>
    </mdx>
    <mdx n="0" f="v">
      <t c="3" si="227">
        <n x="225"/>
        <n x="645"/>
        <n x="17"/>
      </t>
    </mdx>
    <mdx n="0" f="v">
      <t c="3" si="227">
        <n x="225"/>
        <n x="652"/>
        <n x="17"/>
      </t>
    </mdx>
    <mdx n="0" f="v">
      <t c="3" si="227">
        <n x="225"/>
        <n x="622"/>
        <n x="17"/>
      </t>
    </mdx>
    <mdx n="0" f="v">
      <t c="3" si="227">
        <n x="225"/>
        <n x="623"/>
        <n x="17"/>
      </t>
    </mdx>
    <mdx n="0" f="v">
      <t c="3" si="227">
        <n x="225"/>
        <n x="624"/>
        <n x="17"/>
      </t>
    </mdx>
    <mdx n="0" f="v">
      <t c="3" si="227">
        <n x="225"/>
        <n x="625"/>
        <n x="17"/>
      </t>
    </mdx>
    <mdx n="0" f="v">
      <t c="3" si="227">
        <n x="225"/>
        <n x="653"/>
        <n x="17"/>
      </t>
    </mdx>
    <mdx n="0" f="v">
      <t c="3" si="227">
        <n x="225"/>
        <n x="627"/>
        <n x="17"/>
      </t>
    </mdx>
    <mdx n="0" f="v">
      <t c="3" si="227">
        <n x="225"/>
        <n x="646"/>
        <n x="17"/>
      </t>
    </mdx>
    <mdx n="0" f="v">
      <t c="3" si="227">
        <n x="225"/>
        <n x="647"/>
        <n x="17"/>
      </t>
    </mdx>
    <mdx n="0" f="v">
      <t c="3" si="227">
        <n x="225"/>
        <n x="654"/>
        <n x="17"/>
      </t>
    </mdx>
    <mdx n="0" f="v">
      <t c="3" si="227">
        <n x="225"/>
        <n x="632"/>
        <n x="17"/>
      </t>
    </mdx>
    <mdx n="0" f="v">
      <t c="3" si="227">
        <n x="225"/>
        <n x="642"/>
        <n x="17"/>
      </t>
    </mdx>
    <mdx n="0" f="v">
      <t c="3" si="227">
        <n x="225"/>
        <n x="655"/>
        <n x="17"/>
      </t>
    </mdx>
    <mdx n="0" f="v">
      <t c="3" si="227">
        <n x="225"/>
        <n x="628"/>
        <n x="17"/>
      </t>
    </mdx>
    <mdx n="0" f="v">
      <t c="3" si="227">
        <n x="225"/>
        <n x="633"/>
        <n x="17"/>
      </t>
    </mdx>
    <mdx n="0" f="v">
      <t c="3" si="227">
        <n x="225"/>
        <n x="641"/>
        <n x="17"/>
      </t>
    </mdx>
    <mdx n="0" f="v">
      <t c="3" si="227">
        <n x="225"/>
        <n x="640"/>
        <n x="17"/>
      </t>
    </mdx>
    <mdx n="0" f="v">
      <t c="3" si="227">
        <n x="225"/>
        <n x="630"/>
        <n x="17"/>
      </t>
    </mdx>
    <mdx n="0" f="v">
      <t c="3" si="227">
        <n x="225"/>
        <n x="607"/>
        <n x="17"/>
      </t>
    </mdx>
    <mdx n="0" f="v">
      <t c="3" si="227">
        <n x="225"/>
        <n x="629"/>
        <n x="17"/>
      </t>
    </mdx>
    <mdx n="0" f="v">
      <t c="3" si="227">
        <n x="225"/>
        <n x="626"/>
        <n x="17"/>
      </t>
    </mdx>
    <mdx n="0" f="v">
      <t c="3" si="227">
        <n x="225"/>
        <n x="631"/>
        <n x="17"/>
      </t>
    </mdx>
    <mdx n="0" f="v">
      <t c="3" si="227">
        <n x="225"/>
        <n x="634"/>
        <n x="17"/>
      </t>
    </mdx>
    <mdx n="0" f="v">
      <t c="3" si="227">
        <n x="225"/>
        <n x="638"/>
        <n x="17"/>
      </t>
    </mdx>
    <mdx n="0" f="v">
      <t c="3" si="227">
        <n x="225"/>
        <n x="334"/>
        <n x="165"/>
      </t>
    </mdx>
    <mdx n="0" f="v">
      <t c="3" si="227">
        <n x="225"/>
        <n x="551"/>
        <n x="165"/>
      </t>
    </mdx>
    <mdx n="0" f="v">
      <t c="3" si="227">
        <n x="225"/>
        <n x="557"/>
        <n x="165"/>
      </t>
    </mdx>
    <mdx n="0" f="v">
      <t c="3" si="227">
        <n x="225"/>
        <n x="344"/>
        <n x="165"/>
      </t>
    </mdx>
    <mdx n="0" f="v">
      <t c="3" si="227">
        <n x="225"/>
        <n x="575"/>
        <n x="165"/>
      </t>
    </mdx>
    <mdx n="0" f="v">
      <t c="3" si="227">
        <n x="225"/>
        <n x="284"/>
        <n x="165"/>
      </t>
    </mdx>
    <mdx n="0" f="v">
      <t c="3" si="227">
        <n x="225"/>
        <n x="309"/>
        <n x="165"/>
      </t>
    </mdx>
    <mdx n="0" f="v">
      <t c="3" si="227">
        <n x="225"/>
        <n x="550"/>
        <n x="165"/>
      </t>
    </mdx>
    <mdx n="0" f="v">
      <t c="3" si="227">
        <n x="225"/>
        <n x="560"/>
        <n x="165"/>
      </t>
    </mdx>
    <mdx n="0" f="v">
      <t c="3" si="227">
        <n x="225"/>
        <n x="556"/>
        <n x="165"/>
      </t>
    </mdx>
    <mdx n="0" f="v">
      <t c="3" si="227">
        <n x="225"/>
        <n x="577"/>
        <n x="165"/>
      </t>
    </mdx>
    <mdx n="0" f="v">
      <t c="3" si="227">
        <n x="225"/>
        <n x="339"/>
        <n x="165"/>
      </t>
    </mdx>
    <mdx n="0" f="v">
      <t c="3" si="227">
        <n x="225"/>
        <n x="308"/>
        <n x="165"/>
      </t>
    </mdx>
    <mdx n="0" f="v">
      <t c="3" si="227">
        <n x="225"/>
        <n x="291"/>
        <n x="165"/>
      </t>
    </mdx>
    <mdx n="0" f="v">
      <t c="3" si="227">
        <n x="225"/>
        <n x="303"/>
        <n x="165"/>
      </t>
    </mdx>
    <mdx n="0" f="v">
      <t c="3" si="227">
        <n x="225"/>
        <n x="302"/>
        <n x="165"/>
      </t>
    </mdx>
    <mdx n="0" f="v">
      <t c="3" si="227">
        <n x="225"/>
        <n x="331"/>
        <n x="165"/>
      </t>
    </mdx>
    <mdx n="0" f="v">
      <t c="3" si="227">
        <n x="225"/>
        <n x="349"/>
        <n x="165"/>
      </t>
    </mdx>
    <mdx n="0" f="v">
      <t c="3" si="227">
        <n x="225"/>
        <n x="330"/>
        <n x="165"/>
      </t>
    </mdx>
    <mdx n="0" f="v">
      <t c="3" si="227">
        <n x="225"/>
        <n x="351"/>
        <n x="165"/>
      </t>
    </mdx>
    <mdx n="0" f="v">
      <t c="3" si="227">
        <n x="225"/>
        <n x="554"/>
        <n x="165"/>
      </t>
    </mdx>
    <mdx n="0" f="v">
      <t c="3" si="227">
        <n x="225"/>
        <n x="300"/>
        <n x="165"/>
      </t>
    </mdx>
    <mdx n="0" f="v">
      <t c="3" si="227">
        <n x="225"/>
        <n x="353"/>
        <n x="165"/>
      </t>
    </mdx>
    <mdx n="0" f="v">
      <t c="3" si="227">
        <n x="225"/>
        <n x="598"/>
        <n x="165"/>
      </t>
    </mdx>
    <mdx n="0" f="v">
      <t c="3" si="227">
        <n x="225"/>
        <n x="295"/>
        <n x="165"/>
      </t>
    </mdx>
    <mdx n="0" f="v">
      <t c="3" si="227">
        <n x="225"/>
        <n x="563"/>
        <n x="165"/>
      </t>
    </mdx>
    <mdx n="0" f="v">
      <t c="3" si="227">
        <n x="225"/>
        <n x="564"/>
        <n x="165"/>
      </t>
    </mdx>
    <mdx n="0" f="v">
      <t c="3" si="227">
        <n x="225"/>
        <n x="567"/>
        <n x="165"/>
      </t>
    </mdx>
    <mdx n="0" f="v">
      <t c="3" si="227">
        <n x="225"/>
        <n x="568"/>
        <n x="165"/>
      </t>
    </mdx>
    <mdx n="0" f="v">
      <t c="3" si="227">
        <n x="225"/>
        <n x="580"/>
        <n x="165"/>
      </t>
    </mdx>
    <mdx n="0" f="v">
      <t c="3" si="227">
        <n x="225"/>
        <n x="573"/>
        <n x="165"/>
      </t>
    </mdx>
    <mdx n="0" f="v">
      <t c="3" si="227">
        <n x="225"/>
        <n x="583"/>
        <n x="165"/>
      </t>
    </mdx>
    <mdx n="0" f="v">
      <t c="3" si="227">
        <n x="225"/>
        <n x="555"/>
        <n x="165"/>
      </t>
    </mdx>
    <mdx n="0" f="v">
      <t c="3" si="227">
        <n x="225"/>
        <n x="588"/>
        <n x="165"/>
      </t>
    </mdx>
    <mdx n="0" f="v">
      <t c="3" si="227">
        <n x="225"/>
        <n x="611"/>
        <n x="165"/>
      </t>
    </mdx>
    <mdx n="0" f="v">
      <t c="3" si="227">
        <n x="225"/>
        <n x="614"/>
        <n x="165"/>
      </t>
    </mdx>
    <mdx n="0" f="v">
      <t c="3" si="227">
        <n x="225"/>
        <n x="599"/>
        <n x="165"/>
      </t>
    </mdx>
    <mdx n="0" f="v">
      <t c="3" si="227">
        <n x="225"/>
        <n x="597"/>
        <n x="165"/>
      </t>
    </mdx>
    <mdx n="0" f="v">
      <t c="3" si="227">
        <n x="225"/>
        <n x="618"/>
        <n x="165"/>
      </t>
    </mdx>
    <mdx n="0" f="v">
      <t c="3" si="227">
        <n x="225"/>
        <n x="590"/>
        <n x="165"/>
      </t>
    </mdx>
    <mdx n="0" f="v">
      <t c="3" si="227">
        <n x="225"/>
        <n x="591"/>
        <n x="165"/>
      </t>
    </mdx>
    <mdx n="0" f="v">
      <t c="3" si="227">
        <n x="225"/>
        <n x="592"/>
        <n x="165"/>
      </t>
    </mdx>
    <mdx n="0" f="v">
      <t c="3" si="227">
        <n x="225"/>
        <n x="593"/>
        <n x="165"/>
      </t>
    </mdx>
    <mdx n="0" f="v">
      <t c="3" si="227">
        <n x="225"/>
        <n x="594"/>
        <n x="165"/>
      </t>
    </mdx>
    <mdx n="0" f="v">
      <t c="3" si="227">
        <n x="225"/>
        <n x="595"/>
        <n x="165"/>
      </t>
    </mdx>
    <mdx n="0" f="v">
      <t c="3" si="227">
        <n x="225"/>
        <n x="585"/>
        <n x="165"/>
      </t>
    </mdx>
    <mdx n="0" f="v">
      <t c="3" si="227">
        <n x="225"/>
        <n x="601"/>
        <n x="165"/>
      </t>
    </mdx>
    <mdx n="0" f="v">
      <t c="3" si="227">
        <n x="225"/>
        <n x="620"/>
        <n x="165"/>
      </t>
    </mdx>
    <mdx n="0" f="v">
      <t c="3" si="227">
        <n x="225"/>
        <n x="621"/>
        <n x="165"/>
      </t>
    </mdx>
    <mdx n="0" f="v">
      <t c="3" si="227">
        <n x="225"/>
        <n x="613"/>
        <n x="165"/>
      </t>
    </mdx>
    <mdx n="0" f="v">
      <t c="3" si="227">
        <n x="225"/>
        <n x="635"/>
        <n x="165"/>
      </t>
    </mdx>
    <mdx n="0" f="v">
      <t c="3" si="227">
        <n x="225"/>
        <n x="586"/>
        <n x="165"/>
      </t>
    </mdx>
    <mdx n="0" f="v">
      <t c="3" si="227">
        <n x="225"/>
        <n x="600"/>
        <n x="165"/>
      </t>
    </mdx>
    <mdx n="0" f="v">
      <t c="3" si="227">
        <n x="225"/>
        <n x="587"/>
        <n x="165"/>
      </t>
    </mdx>
    <mdx n="0" f="v">
      <t c="3" si="227">
        <n x="225"/>
        <n x="602"/>
        <n x="165"/>
      </t>
    </mdx>
    <mdx n="0" f="v">
      <t c="3" si="227">
        <n x="225"/>
        <n x="605"/>
        <n x="165"/>
      </t>
    </mdx>
    <mdx n="0" f="v">
      <t c="3" si="227">
        <n x="225"/>
        <n x="615"/>
        <n x="165"/>
      </t>
    </mdx>
    <mdx n="0" f="v">
      <t c="3" si="227">
        <n x="225"/>
        <n x="637"/>
        <n x="165"/>
      </t>
    </mdx>
    <mdx n="0" f="v">
      <t c="3" si="227">
        <n x="225"/>
        <n x="608"/>
        <n x="165"/>
      </t>
    </mdx>
    <mdx n="0" f="v">
      <t c="3" si="227">
        <n x="225"/>
        <n x="617"/>
        <n x="165"/>
      </t>
    </mdx>
    <mdx n="0" f="v">
      <t c="3" si="227">
        <n x="225"/>
        <n x="627"/>
        <n x="165"/>
      </t>
    </mdx>
    <mdx n="0" f="v">
      <t c="3" si="227">
        <n x="225"/>
        <n x="628"/>
        <n x="165"/>
      </t>
    </mdx>
    <mdx n="0" f="v">
      <t c="3" si="227">
        <n x="225"/>
        <n x="641"/>
        <n x="165"/>
      </t>
    </mdx>
    <mdx n="0" f="v">
      <t c="3" si="227">
        <n x="225"/>
        <n x="622"/>
        <n x="165"/>
      </t>
    </mdx>
    <mdx n="0" f="v">
      <t c="3" si="227">
        <n x="225"/>
        <n x="624"/>
        <n x="165"/>
      </t>
    </mdx>
    <mdx n="0" f="v">
      <t c="3" si="227">
        <n x="225"/>
        <n x="633"/>
        <n x="165"/>
      </t>
    </mdx>
    <mdx n="0" f="v">
      <t c="3" si="227">
        <n x="225"/>
        <n x="625"/>
        <n x="165"/>
      </t>
    </mdx>
    <mdx n="0" f="v">
      <t c="3" si="227">
        <n x="225"/>
        <n x="642"/>
        <n x="165"/>
      </t>
    </mdx>
    <mdx n="0" f="v">
      <t c="3" si="227">
        <n x="225"/>
        <n x="607"/>
        <n x="165"/>
      </t>
    </mdx>
    <mdx n="0" f="v">
      <t c="3" si="227">
        <n x="225"/>
        <n x="626"/>
        <n x="165"/>
      </t>
    </mdx>
    <mdx n="0" f="v">
      <t c="3" si="227">
        <n x="225"/>
        <n x="634"/>
        <n x="165"/>
      </t>
    </mdx>
    <mdx n="0" f="v">
      <t c="3" si="227">
        <n x="225"/>
        <n x="638"/>
        <n x="165"/>
      </t>
    </mdx>
    <mdx n="0" f="v">
      <t c="3" si="227">
        <n x="225"/>
        <n x="639"/>
        <n x="165"/>
      </t>
    </mdx>
    <mdx n="0" f="v">
      <t c="3" si="227">
        <n x="225"/>
        <n x="643"/>
        <n x="165"/>
      </t>
    </mdx>
    <mdx n="0" f="v">
      <t c="3" si="227">
        <n x="225"/>
        <n x="645"/>
        <n x="165"/>
      </t>
    </mdx>
    <mdx n="0" f="v">
      <t c="3" si="227">
        <n x="225"/>
        <n x="646"/>
        <n x="165"/>
      </t>
    </mdx>
    <mdx n="0" f="v">
      <t c="3" si="227">
        <n x="225"/>
        <n x="647"/>
        <n x="165"/>
      </t>
    </mdx>
    <mdx n="0" f="v">
      <t c="3" si="227">
        <n x="225"/>
        <n x="648"/>
        <n x="165"/>
      </t>
    </mdx>
    <mdx n="0" f="v">
      <t c="3" si="227">
        <n x="225"/>
        <n x="650"/>
        <n x="165"/>
      </t>
    </mdx>
    <mdx n="0" f="v">
      <t c="3" si="227">
        <n x="225"/>
        <n x="652"/>
        <n x="165"/>
      </t>
    </mdx>
    <mdx n="0" f="v">
      <t c="3" si="227">
        <n x="225"/>
        <n x="654"/>
        <n x="165"/>
      </t>
    </mdx>
    <mdx n="0" f="v">
      <t c="3" si="227">
        <n x="225"/>
        <n x="319"/>
        <n x="205"/>
      </t>
    </mdx>
    <mdx n="0" f="v">
      <t c="3" si="227">
        <n x="225"/>
        <n x="318"/>
        <n x="205"/>
      </t>
    </mdx>
    <mdx n="0" f="v">
      <t c="3" si="227">
        <n x="225"/>
        <n x="341"/>
        <n x="205"/>
      </t>
    </mdx>
    <mdx n="0" f="v">
      <t c="3" si="227">
        <n x="225"/>
        <n x="322"/>
        <n x="205"/>
      </t>
    </mdx>
    <mdx n="0" f="v">
      <t c="3" si="227">
        <n x="225"/>
        <n x="320"/>
        <n x="205"/>
      </t>
    </mdx>
    <mdx n="0" f="v">
      <t c="3" si="227">
        <n x="225"/>
        <n x="344"/>
        <n x="205"/>
      </t>
    </mdx>
    <mdx n="0" f="v">
      <t c="3" si="227">
        <n x="225"/>
        <n x="313"/>
        <n x="205"/>
      </t>
    </mdx>
    <mdx n="0" f="v">
      <t c="3" si="227">
        <n x="225"/>
        <n x="345"/>
        <n x="205"/>
      </t>
    </mdx>
    <mdx n="0" f="v">
      <t c="3" si="227">
        <n x="225"/>
        <n x="334"/>
        <n x="205"/>
      </t>
    </mdx>
    <mdx n="0" f="v">
      <t c="3" si="227">
        <n x="225"/>
        <n x="285"/>
        <n x="205"/>
      </t>
    </mdx>
    <mdx n="0" f="v">
      <t c="3" si="227">
        <n x="225"/>
        <n x="275"/>
        <n x="205"/>
      </t>
    </mdx>
    <mdx n="0" f="v">
      <t c="3" si="227">
        <n x="225"/>
        <n x="274"/>
        <n x="205"/>
      </t>
    </mdx>
    <mdx n="0" f="v">
      <t c="3" si="227">
        <n x="225"/>
        <n x="284"/>
        <n x="205"/>
      </t>
    </mdx>
    <mdx n="0" f="v">
      <t c="3" si="227">
        <n x="225"/>
        <n x="290"/>
        <n x="205"/>
      </t>
    </mdx>
    <mdx n="0" f="v">
      <t c="3" si="227">
        <n x="225"/>
        <n x="289"/>
        <n x="205"/>
      </t>
    </mdx>
    <mdx n="0" f="v">
      <t c="3" si="227">
        <n x="225"/>
        <n x="288"/>
        <n x="205"/>
      </t>
    </mdx>
    <mdx n="0" f="v">
      <t c="3" si="227">
        <n x="225"/>
        <n x="287"/>
        <n x="205"/>
      </t>
    </mdx>
    <mdx n="0" f="v">
      <t c="3" si="227">
        <n x="225"/>
        <n x="286"/>
        <n x="205"/>
      </t>
    </mdx>
    <mdx n="0" f="v">
      <t c="3" si="227">
        <n x="225"/>
        <n x="292"/>
        <n x="205"/>
      </t>
    </mdx>
    <mdx n="0" f="v">
      <t c="3" si="227">
        <n x="225"/>
        <n x="333"/>
        <n x="205"/>
      </t>
    </mdx>
    <mdx n="0" f="v">
      <t c="3" si="227">
        <n x="225"/>
        <n x="576"/>
        <n x="205"/>
      </t>
    </mdx>
    <mdx n="0" f="v">
      <t c="3" si="227">
        <n x="225"/>
        <n x="279"/>
        <n x="205"/>
      </t>
    </mdx>
    <mdx n="0" f="v">
      <t c="3" si="227">
        <n x="225"/>
        <n x="551"/>
        <n x="205"/>
      </t>
    </mdx>
    <mdx n="0" f="v">
      <t c="3" si="227">
        <n x="225"/>
        <n x="577"/>
        <n x="205"/>
      </t>
    </mdx>
    <mdx n="0" f="v">
      <t c="3" si="227">
        <n x="225"/>
        <n x="571"/>
        <n x="205"/>
      </t>
    </mdx>
    <mdx n="0" f="v">
      <t c="3" si="227">
        <n x="225"/>
        <n x="550"/>
        <n x="205"/>
      </t>
    </mdx>
    <mdx n="0" f="v">
      <t c="3" si="227">
        <n x="225"/>
        <n x="549"/>
        <n x="205"/>
      </t>
    </mdx>
    <mdx n="0" f="v">
      <t c="3" si="227">
        <n x="225"/>
        <n x="558"/>
        <n x="205"/>
      </t>
    </mdx>
    <mdx n="0" f="v">
      <t c="3" si="227">
        <n x="225"/>
        <n x="559"/>
        <n x="205"/>
      </t>
    </mdx>
    <mdx n="0" f="v">
      <t c="3" si="227">
        <n x="225"/>
        <n x="560"/>
        <n x="205"/>
      </t>
    </mdx>
    <mdx n="0" f="v">
      <t c="3" si="227">
        <n x="225"/>
        <n x="561"/>
        <n x="205"/>
      </t>
    </mdx>
    <mdx n="0" f="v">
      <t c="3" si="227">
        <n x="225"/>
        <n x="562"/>
        <n x="205"/>
      </t>
    </mdx>
    <mdx n="0" f="v">
      <t c="3" si="227">
        <n x="225"/>
        <n x="300"/>
        <n x="205"/>
      </t>
    </mdx>
    <mdx n="0" f="v">
      <t c="3" si="227">
        <n x="225"/>
        <n x="354"/>
        <n x="205"/>
      </t>
    </mdx>
    <mdx n="0" f="v">
      <t c="3" si="227">
        <n x="225"/>
        <n x="578"/>
        <n x="205"/>
      </t>
    </mdx>
    <mdx n="0" f="v">
      <t c="3" si="227">
        <n x="225"/>
        <n x="556"/>
        <n x="205"/>
      </t>
    </mdx>
    <mdx n="0" f="v">
      <t c="3" si="227">
        <n x="225"/>
        <n x="298"/>
        <n x="205"/>
      </t>
    </mdx>
    <mdx n="0" f="v">
      <t c="3" si="227">
        <n x="225"/>
        <n x="575"/>
        <n x="205"/>
      </t>
    </mdx>
    <mdx n="0" f="v">
      <t c="3" si="227">
        <n x="225"/>
        <n x="579"/>
        <n x="205"/>
      </t>
    </mdx>
    <mdx n="0" f="v">
      <t c="3" si="227">
        <n x="225"/>
        <n x="353"/>
        <n x="205"/>
      </t>
    </mdx>
    <mdx n="0" f="v">
      <t c="3" si="227">
        <n x="225"/>
        <n x="282"/>
        <n x="205"/>
      </t>
    </mdx>
    <mdx n="0" f="v">
      <t c="3" si="227">
        <n x="225"/>
        <n x="315"/>
        <n x="205"/>
      </t>
    </mdx>
    <mdx n="0" f="v">
      <t c="3" si="227">
        <n x="225"/>
        <n x="314"/>
        <n x="205"/>
      </t>
    </mdx>
    <mdx n="0" f="v">
      <t c="3" si="227">
        <n x="225"/>
        <n x="339"/>
        <n x="205"/>
      </t>
    </mdx>
    <mdx n="0" f="v">
      <t c="3" si="227">
        <n x="225"/>
        <n x="324"/>
        <n x="205"/>
      </t>
    </mdx>
    <mdx n="0" f="v">
      <t c="3" si="227">
        <n x="225"/>
        <n x="312"/>
        <n x="205"/>
      </t>
    </mdx>
    <mdx n="0" f="v">
      <t c="3" si="227">
        <n x="225"/>
        <n x="310"/>
        <n x="205"/>
      </t>
    </mdx>
    <mdx n="0" f="v">
      <t c="3" si="227">
        <n x="225"/>
        <n x="308"/>
        <n x="205"/>
      </t>
    </mdx>
    <mdx n="0" f="v">
      <t c="3" si="227">
        <n x="225"/>
        <n x="306"/>
        <n x="205"/>
      </t>
    </mdx>
    <mdx n="0" f="v">
      <t c="3" si="227">
        <n x="225"/>
        <n x="305"/>
        <n x="205"/>
      </t>
    </mdx>
    <mdx n="0" f="v">
      <t c="3" si="227">
        <n x="225"/>
        <n x="323"/>
        <n x="205"/>
      </t>
    </mdx>
    <mdx n="0" f="v">
      <t c="3" si="227">
        <n x="225"/>
        <n x="291"/>
        <n x="205"/>
      </t>
    </mdx>
    <mdx n="0" f="v">
      <t c="3" si="227">
        <n x="225"/>
        <n x="303"/>
        <n x="205"/>
      </t>
    </mdx>
    <mdx n="0" f="v">
      <t c="3" si="227">
        <n x="225"/>
        <n x="352"/>
        <n x="205"/>
      </t>
    </mdx>
    <mdx n="0" f="v">
      <t c="3" si="227">
        <n x="225"/>
        <n x="302"/>
        <n x="205"/>
      </t>
    </mdx>
    <mdx n="0" f="v">
      <t c="3" si="227">
        <n x="225"/>
        <n x="342"/>
        <n x="205"/>
      </t>
    </mdx>
    <mdx n="0" f="v">
      <t c="3" si="227">
        <n x="225"/>
        <n x="332"/>
        <n x="205"/>
      </t>
    </mdx>
    <mdx n="0" f="v">
      <t c="3" si="227">
        <n x="225"/>
        <n x="331"/>
        <n x="205"/>
      </t>
    </mdx>
    <mdx n="0" f="v">
      <t c="3" si="227">
        <n x="225"/>
        <n x="349"/>
        <n x="205"/>
      </t>
    </mdx>
    <mdx n="0" f="v">
      <t c="3" si="227">
        <n x="225"/>
        <n x="553"/>
        <n x="205"/>
      </t>
    </mdx>
    <mdx n="0" f="v">
      <t c="3" si="227">
        <n x="225"/>
        <n x="330"/>
        <n x="205"/>
      </t>
    </mdx>
    <mdx n="0" f="v">
      <t c="3" si="227">
        <n x="225"/>
        <n x="351"/>
        <n x="205"/>
      </t>
    </mdx>
    <mdx n="0" f="v">
      <t c="3" si="227">
        <n x="225"/>
        <n x="554"/>
        <n x="205"/>
      </t>
    </mdx>
    <mdx n="0" f="v">
      <t c="3" si="227">
        <n x="225"/>
        <n x="552"/>
        <n x="205"/>
      </t>
    </mdx>
    <mdx n="0" f="v">
      <t c="3" si="227">
        <n x="225"/>
        <n x="347"/>
        <n x="205"/>
      </t>
    </mdx>
    <mdx n="0" f="v">
      <t c="3" si="227">
        <n x="225"/>
        <n x="569"/>
        <n x="205"/>
      </t>
    </mdx>
    <mdx n="0" f="v">
      <t c="3" si="227">
        <n x="225"/>
        <n x="296"/>
        <n x="205"/>
      </t>
    </mdx>
    <mdx n="0" f="v">
      <t c="3" si="227">
        <n x="225"/>
        <n x="295"/>
        <n x="205"/>
      </t>
    </mdx>
    <mdx n="0" f="v">
      <t c="3" si="227">
        <n x="225"/>
        <n x="563"/>
        <n x="205"/>
      </t>
    </mdx>
    <mdx n="0" f="v">
      <t c="3" si="227">
        <n x="225"/>
        <n x="564"/>
        <n x="205"/>
      </t>
    </mdx>
    <mdx n="0" f="v">
      <t c="3" si="227">
        <n x="225"/>
        <n x="565"/>
        <n x="205"/>
      </t>
    </mdx>
    <mdx n="0" f="v">
      <t c="3" si="227">
        <n x="225"/>
        <n x="566"/>
        <n x="205"/>
      </t>
    </mdx>
    <mdx n="0" f="v">
      <t c="3" si="227">
        <n x="225"/>
        <n x="567"/>
        <n x="205"/>
      </t>
    </mdx>
    <mdx n="0" f="v">
      <t c="3" si="227">
        <n x="225"/>
        <n x="568"/>
        <n x="205"/>
      </t>
    </mdx>
    <mdx n="0" f="v">
      <t c="3" si="227">
        <n x="225"/>
        <n x="340"/>
        <n x="205"/>
      </t>
    </mdx>
    <mdx n="0" f="v">
      <t c="3" si="227">
        <n x="225"/>
        <n x="620"/>
        <n x="205"/>
      </t>
    </mdx>
    <mdx n="0" f="v">
      <t c="3" si="227">
        <n x="225"/>
        <n x="585"/>
        <n x="205"/>
      </t>
    </mdx>
    <mdx n="0" f="v">
      <t c="3" si="227">
        <n x="225"/>
        <n x="597"/>
        <n x="205"/>
      </t>
    </mdx>
    <mdx n="0" f="v">
      <t c="3" si="227">
        <n x="225"/>
        <n x="611"/>
        <n x="205"/>
      </t>
    </mdx>
    <mdx n="0" f="v">
      <t c="3" si="227">
        <n x="225"/>
        <n x="588"/>
        <n x="205"/>
      </t>
    </mdx>
    <mdx n="0" f="v">
      <t c="3" si="227">
        <n x="225"/>
        <n x="612"/>
        <n x="205"/>
      </t>
    </mdx>
    <mdx n="0" f="v">
      <t c="3" si="227">
        <n x="225"/>
        <n x="572"/>
        <n x="205"/>
      </t>
    </mdx>
    <mdx n="0" f="v">
      <t c="3" si="227">
        <n x="225"/>
        <n x="580"/>
        <n x="205"/>
      </t>
    </mdx>
    <mdx n="0" f="v">
      <t c="3" si="227">
        <n x="225"/>
        <n x="573"/>
        <n x="205"/>
      </t>
    </mdx>
    <mdx n="0" f="v">
      <t c="3" si="227">
        <n x="225"/>
        <n x="581"/>
        <n x="205"/>
      </t>
    </mdx>
    <mdx n="0" f="v">
      <t c="3" si="227">
        <n x="225"/>
        <n x="583"/>
        <n x="205"/>
      </t>
    </mdx>
    <mdx n="0" f="v">
      <t c="3" si="227">
        <n x="225"/>
        <n x="555"/>
        <n x="205"/>
      </t>
    </mdx>
    <mdx n="0" f="v">
      <t c="3" si="227">
        <n x="225"/>
        <n x="570"/>
        <n x="205"/>
      </t>
    </mdx>
    <mdx n="0" f="v">
      <t c="3" si="227">
        <n x="225"/>
        <n x="574"/>
        <n x="205"/>
      </t>
    </mdx>
    <mdx n="0" f="v">
      <t c="3" si="227">
        <n x="225"/>
        <n x="601"/>
        <n x="205"/>
      </t>
    </mdx>
    <mdx n="0" f="v">
      <t c="3" si="227">
        <n x="225"/>
        <n x="609"/>
        <n x="205"/>
      </t>
    </mdx>
    <mdx n="0" f="v">
      <t c="3" si="227">
        <n x="225"/>
        <n x="584"/>
        <n x="205"/>
      </t>
    </mdx>
    <mdx n="0" f="v">
      <t c="3" si="227">
        <n x="225"/>
        <n x="610"/>
        <n x="205"/>
      </t>
    </mdx>
    <mdx n="0" f="v">
      <t c="3" si="227">
        <n x="225"/>
        <n x="599"/>
        <n x="205"/>
      </t>
    </mdx>
    <mdx n="0" f="v">
      <t c="3" si="227">
        <n x="225"/>
        <n x="598"/>
        <n x="205"/>
      </t>
    </mdx>
    <mdx n="0" f="v">
      <t c="3" si="227">
        <n x="225"/>
        <n x="589"/>
        <n x="205"/>
      </t>
    </mdx>
    <mdx n="0" f="v">
      <t c="3" si="227">
        <n x="225"/>
        <n x="590"/>
        <n x="205"/>
      </t>
    </mdx>
    <mdx n="0" f="v">
      <t c="3" si="227">
        <n x="225"/>
        <n x="591"/>
        <n x="205"/>
      </t>
    </mdx>
    <mdx n="0" f="v">
      <t c="3" si="227">
        <n x="225"/>
        <n x="592"/>
        <n x="205"/>
      </t>
    </mdx>
    <mdx n="0" f="v">
      <t c="3" si="227">
        <n x="225"/>
        <n x="593"/>
        <n x="205"/>
      </t>
    </mdx>
    <mdx n="0" f="v">
      <t c="3" si="227">
        <n x="225"/>
        <n x="594"/>
        <n x="205"/>
      </t>
    </mdx>
    <mdx n="0" f="v">
      <t c="3" si="227">
        <n x="225"/>
        <n x="595"/>
        <n x="205"/>
      </t>
    </mdx>
    <mdx n="0" f="v">
      <t c="3" si="227">
        <n x="225"/>
        <n x="596"/>
        <n x="205"/>
      </t>
    </mdx>
    <mdx n="0" f="v">
      <t c="3" si="227">
        <n x="225"/>
        <n x="617"/>
        <n x="205"/>
      </t>
    </mdx>
    <mdx n="0" f="v">
      <t c="3" si="227">
        <n x="225"/>
        <n x="636"/>
        <n x="205"/>
      </t>
    </mdx>
    <mdx n="0" f="v">
      <t c="3" si="227">
        <n x="225"/>
        <n x="618"/>
        <n x="205"/>
      </t>
    </mdx>
    <mdx n="0" f="v">
      <t c="3" si="227">
        <n x="225"/>
        <n x="621"/>
        <n x="205"/>
      </t>
    </mdx>
    <mdx n="0" f="v">
      <t c="3" si="227">
        <n x="225"/>
        <n x="637"/>
        <n x="205"/>
      </t>
    </mdx>
    <mdx n="0" f="v">
      <t c="3" si="227">
        <n x="225"/>
        <n x="619"/>
        <n x="205"/>
      </t>
    </mdx>
    <mdx n="0" f="v">
      <t c="3" si="227">
        <n x="225"/>
        <n x="608"/>
        <n x="205"/>
      </t>
    </mdx>
    <mdx n="0" f="v">
      <t c="3" si="227">
        <n x="225"/>
        <n x="582"/>
        <n x="205"/>
      </t>
    </mdx>
    <mdx n="0" f="v">
      <t c="3" si="227">
        <n x="225"/>
        <n x="586"/>
        <n x="205"/>
      </t>
    </mdx>
    <mdx n="0" f="v">
      <t c="3" si="227">
        <n x="225"/>
        <n x="600"/>
        <n x="205"/>
      </t>
    </mdx>
    <mdx n="0" f="v">
      <t c="3" si="227">
        <n x="225"/>
        <n x="587"/>
        <n x="205"/>
      </t>
    </mdx>
    <mdx n="0" f="v">
      <t c="3" si="227">
        <n x="225"/>
        <n x="602"/>
        <n x="205"/>
      </t>
    </mdx>
    <mdx n="0" f="v">
      <t c="3" si="227">
        <n x="225"/>
        <n x="603"/>
        <n x="205"/>
      </t>
    </mdx>
    <mdx n="0" f="v">
      <t c="3" si="227">
        <n x="225"/>
        <n x="604"/>
        <n x="205"/>
      </t>
    </mdx>
    <mdx n="0" f="v">
      <t c="3" si="227">
        <n x="225"/>
        <n x="605"/>
        <n x="205"/>
      </t>
    </mdx>
    <mdx n="0" f="v">
      <t c="3" si="227">
        <n x="225"/>
        <n x="613"/>
        <n x="205"/>
      </t>
    </mdx>
    <mdx n="0" f="v">
      <t c="3" si="227">
        <n x="225"/>
        <n x="606"/>
        <n x="205"/>
      </t>
    </mdx>
    <mdx n="0" f="v">
      <t c="3" si="227">
        <n x="225"/>
        <n x="615"/>
        <n x="205"/>
      </t>
    </mdx>
    <mdx n="0" f="v">
      <t c="3" si="227">
        <n x="225"/>
        <n x="614"/>
        <n x="205"/>
      </t>
    </mdx>
    <mdx n="0" f="v">
      <t c="3" si="227">
        <n x="225"/>
        <n x="616"/>
        <n x="205"/>
      </t>
    </mdx>
    <mdx n="0" f="v">
      <t c="3" si="227">
        <n x="225"/>
        <n x="635"/>
        <n x="205"/>
      </t>
    </mdx>
    <mdx n="0" f="v">
      <t c="3" si="227">
        <n x="225"/>
        <n x="625"/>
        <n x="205"/>
      </t>
    </mdx>
    <mdx n="0" f="v">
      <t c="3" si="227">
        <n x="225"/>
        <n x="633"/>
        <n x="205"/>
      </t>
    </mdx>
    <mdx n="0" f="v">
      <t c="3" si="227">
        <n x="225"/>
        <n x="641"/>
        <n x="205"/>
      </t>
    </mdx>
    <mdx n="0" f="v">
      <t c="3" si="227">
        <n x="225"/>
        <n x="627"/>
        <n x="205"/>
      </t>
    </mdx>
    <mdx n="0" f="v">
      <t c="3" si="227">
        <n x="225"/>
        <n x="622"/>
        <n x="205"/>
      </t>
    </mdx>
    <mdx n="0" f="v">
      <t c="3" si="227">
        <n x="225"/>
        <n x="623"/>
        <n x="205"/>
      </t>
    </mdx>
    <mdx n="0" f="v">
      <t c="3" si="227">
        <n x="225"/>
        <n x="624"/>
        <n x="205"/>
      </t>
    </mdx>
    <mdx n="0" f="v">
      <t c="3" si="227">
        <n x="225"/>
        <n x="628"/>
        <n x="205"/>
      </t>
    </mdx>
    <mdx n="0" f="v">
      <t c="3" si="227">
        <n x="225"/>
        <n x="642"/>
        <n x="205"/>
      </t>
    </mdx>
    <mdx n="0" f="v">
      <t c="3" si="227">
        <n x="225"/>
        <n x="640"/>
        <n x="205"/>
      </t>
    </mdx>
    <mdx n="0" f="v">
      <t c="3" si="227">
        <n x="225"/>
        <n x="630"/>
        <n x="205"/>
      </t>
    </mdx>
    <mdx n="0" f="v">
      <t c="3" si="227">
        <n x="225"/>
        <n x="607"/>
        <n x="205"/>
      </t>
    </mdx>
    <mdx n="0" f="v">
      <t c="3" si="227">
        <n x="225"/>
        <n x="629"/>
        <n x="205"/>
      </t>
    </mdx>
    <mdx n="0" f="v">
      <t c="3" si="227">
        <n x="225"/>
        <n x="626"/>
        <n x="205"/>
      </t>
    </mdx>
    <mdx n="0" f="v">
      <t c="3" si="227">
        <n x="225"/>
        <n x="631"/>
        <n x="205"/>
      </t>
    </mdx>
    <mdx n="0" f="v">
      <t c="3" si="227">
        <n x="225"/>
        <n x="634"/>
        <n x="205"/>
      </t>
    </mdx>
    <mdx n="0" f="v">
      <t c="3" si="227">
        <n x="225"/>
        <n x="638"/>
        <n x="205"/>
      </t>
    </mdx>
    <mdx n="0" f="v">
      <t c="3" si="227">
        <n x="225"/>
        <n x="632"/>
        <n x="205"/>
      </t>
    </mdx>
    <mdx n="0" f="v">
      <t c="3" si="227">
        <n x="225"/>
        <n x="639"/>
        <n x="205"/>
      </t>
    </mdx>
    <mdx n="0" f="v">
      <t c="3" si="227">
        <n x="225"/>
        <n x="643"/>
        <n x="205"/>
      </t>
    </mdx>
    <mdx n="0" f="v">
      <t c="3" si="227">
        <n x="225"/>
        <n x="644"/>
        <n x="205"/>
      </t>
    </mdx>
    <mdx n="0" f="v">
      <t c="3" si="227">
        <n x="225"/>
        <n x="645"/>
        <n x="205"/>
      </t>
    </mdx>
    <mdx n="0" f="v">
      <t c="3" si="227">
        <n x="225"/>
        <n x="646"/>
        <n x="205"/>
      </t>
    </mdx>
    <mdx n="0" f="v">
      <t c="3" si="227">
        <n x="225"/>
        <n x="647"/>
        <n x="205"/>
      </t>
    </mdx>
    <mdx n="0" f="v">
      <t c="3" si="227">
        <n x="225"/>
        <n x="648"/>
        <n x="205"/>
      </t>
    </mdx>
    <mdx n="0" f="v">
      <t c="3" si="227">
        <n x="225"/>
        <n x="649"/>
        <n x="205"/>
      </t>
    </mdx>
    <mdx n="0" f="v">
      <t c="3" si="227">
        <n x="225"/>
        <n x="650"/>
        <n x="205"/>
      </t>
    </mdx>
    <mdx n="0" f="v">
      <t c="3" si="227">
        <n x="225"/>
        <n x="651"/>
        <n x="205"/>
      </t>
    </mdx>
    <mdx n="0" f="v">
      <t c="3" si="227">
        <n x="225"/>
        <n x="652"/>
        <n x="205"/>
      </t>
    </mdx>
    <mdx n="0" f="v">
      <t c="3" si="227">
        <n x="225"/>
        <n x="653"/>
        <n x="205"/>
      </t>
    </mdx>
    <mdx n="0" f="v">
      <t c="3" si="227">
        <n x="225"/>
        <n x="654"/>
        <n x="205"/>
      </t>
    </mdx>
    <mdx n="0" f="v">
      <t c="3" si="227">
        <n x="225"/>
        <n x="655"/>
        <n x="205"/>
      </t>
    </mdx>
    <mdx n="0" f="v">
      <t c="3" si="227">
        <n x="225"/>
        <n x="345"/>
        <n x="214"/>
      </t>
    </mdx>
    <mdx n="0" f="v">
      <t c="3" si="227">
        <n x="225"/>
        <n x="335"/>
        <n x="214"/>
      </t>
    </mdx>
    <mdx n="0" f="v">
      <t c="3" si="227">
        <n x="225"/>
        <n x="551"/>
        <n x="214"/>
      </t>
    </mdx>
    <mdx n="0" f="v">
      <t c="3" si="227">
        <n x="225"/>
        <n x="337"/>
        <n x="214"/>
      </t>
    </mdx>
    <mdx n="0" f="v">
      <t c="3" si="227">
        <n x="225"/>
        <n x="325"/>
        <n x="214"/>
      </t>
    </mdx>
    <mdx n="0" f="v">
      <t c="3" si="227">
        <n x="225"/>
        <n x="343"/>
        <n x="214"/>
      </t>
    </mdx>
    <mdx n="0" f="v">
      <t c="3" si="227">
        <n x="225"/>
        <n x="557"/>
        <n x="214"/>
      </t>
    </mdx>
    <mdx n="0" f="v">
      <t c="3" si="227">
        <n x="225"/>
        <n x="321"/>
        <n x="214"/>
      </t>
    </mdx>
    <mdx n="0" f="v">
      <t c="3" si="227">
        <n x="225"/>
        <n x="322"/>
        <n x="214"/>
      </t>
    </mdx>
    <mdx n="0" f="v">
      <t c="3" si="227">
        <n x="225"/>
        <n x="338"/>
        <n x="214"/>
      </t>
    </mdx>
    <mdx n="0" f="v">
      <t c="3" si="227">
        <n x="225"/>
        <n x="318"/>
        <n x="214"/>
      </t>
    </mdx>
    <mdx n="0" f="v">
      <t c="3" si="227">
        <n x="225"/>
        <n x="285"/>
        <n x="214"/>
      </t>
    </mdx>
    <mdx n="0" f="v">
      <t c="3" si="227">
        <n x="225"/>
        <n x="275"/>
        <n x="214"/>
      </t>
    </mdx>
    <mdx n="0" f="v">
      <t c="3" si="227">
        <n x="225"/>
        <n x="274"/>
        <n x="214"/>
      </t>
    </mdx>
    <mdx n="0" f="v">
      <t c="3" si="227">
        <n x="225"/>
        <n x="284"/>
        <n x="214"/>
      </t>
    </mdx>
    <mdx n="0" f="v">
      <t c="3" si="227">
        <n x="225"/>
        <n x="290"/>
        <n x="214"/>
      </t>
    </mdx>
    <mdx n="0" f="v">
      <t c="3" si="227">
        <n x="225"/>
        <n x="289"/>
        <n x="214"/>
      </t>
    </mdx>
    <mdx n="0" f="v">
      <t c="3" si="227">
        <n x="225"/>
        <n x="288"/>
        <n x="214"/>
      </t>
    </mdx>
    <mdx n="0" f="v">
      <t c="3" si="227">
        <n x="225"/>
        <n x="287"/>
        <n x="214"/>
      </t>
    </mdx>
    <mdx n="0" f="v">
      <t c="3" si="227">
        <n x="225"/>
        <n x="286"/>
        <n x="214"/>
      </t>
    </mdx>
    <mdx n="0" f="v">
      <t c="3" si="227">
        <n x="225"/>
        <n x="292"/>
        <n x="214"/>
      </t>
    </mdx>
    <mdx n="0" f="v">
      <t c="3" si="227">
        <n x="225"/>
        <n x="313"/>
        <n x="214"/>
      </t>
    </mdx>
    <mdx n="0" f="v">
      <t c="3" si="227">
        <n x="225"/>
        <n x="320"/>
        <n x="214"/>
      </t>
    </mdx>
    <mdx n="0" f="v">
      <t c="3" si="227">
        <n x="225"/>
        <n x="319"/>
        <n x="214"/>
      </t>
    </mdx>
    <mdx n="0" f="v">
      <t c="3" si="227">
        <n x="225"/>
        <n x="334"/>
        <n x="214"/>
      </t>
    </mdx>
    <mdx n="0" f="v">
      <t c="3" si="227">
        <n x="225"/>
        <n x="354"/>
        <n x="214"/>
      </t>
    </mdx>
    <mdx n="0" f="v">
      <t c="3" si="227">
        <n x="225"/>
        <n x="550"/>
        <n x="214"/>
      </t>
    </mdx>
    <mdx n="0" f="v">
      <t c="3" si="227">
        <n x="225"/>
        <n x="549"/>
        <n x="214"/>
      </t>
    </mdx>
    <mdx n="0" f="v">
      <t c="3" si="227">
        <n x="225"/>
        <n x="558"/>
        <n x="214"/>
      </t>
    </mdx>
    <mdx n="0" f="v">
      <t c="3" si="227">
        <n x="225"/>
        <n x="559"/>
        <n x="214"/>
      </t>
    </mdx>
    <mdx n="0" f="v">
      <t c="3" si="227">
        <n x="225"/>
        <n x="560"/>
        <n x="214"/>
      </t>
    </mdx>
    <mdx n="0" f="v">
      <t c="3" si="227">
        <n x="225"/>
        <n x="561"/>
        <n x="214"/>
      </t>
    </mdx>
    <mdx n="0" f="v">
      <t c="3" si="227">
        <n x="225"/>
        <n x="562"/>
        <n x="214"/>
      </t>
    </mdx>
    <mdx n="0" f="v">
      <t c="3" si="227">
        <n x="225"/>
        <n x="341"/>
        <n x="214"/>
      </t>
    </mdx>
    <mdx n="0" f="v">
      <t c="3" si="227">
        <n x="225"/>
        <n x="552"/>
        <n x="214"/>
      </t>
    </mdx>
    <mdx n="0" f="v">
      <t c="3" si="227">
        <n x="225"/>
        <n x="579"/>
        <n x="214"/>
      </t>
    </mdx>
    <mdx n="0" f="v">
      <t c="3" si="227">
        <n x="225"/>
        <n x="353"/>
        <n x="214"/>
      </t>
    </mdx>
    <mdx n="0" f="v">
      <t c="3" si="227">
        <n x="225"/>
        <n x="347"/>
        <n x="214"/>
      </t>
    </mdx>
    <mdx n="0" f="v">
      <t c="3" si="227">
        <n x="225"/>
        <n x="282"/>
        <n x="214"/>
      </t>
    </mdx>
    <mdx n="0" f="v">
      <t c="3" si="227">
        <n x="225"/>
        <n x="315"/>
        <n x="214"/>
      </t>
    </mdx>
    <mdx n="0" f="v">
      <t c="3" si="227">
        <n x="225"/>
        <n x="314"/>
        <n x="214"/>
      </t>
    </mdx>
    <mdx n="0" f="v">
      <t c="3" si="227">
        <n x="225"/>
        <n x="339"/>
        <n x="214"/>
      </t>
    </mdx>
    <mdx n="0" f="v">
      <t c="3" si="227">
        <n x="225"/>
        <n x="324"/>
        <n x="214"/>
      </t>
    </mdx>
    <mdx n="0" f="v">
      <t c="3" si="227">
        <n x="225"/>
        <n x="312"/>
        <n x="214"/>
      </t>
    </mdx>
    <mdx n="0" f="v">
      <t c="3" si="227">
        <n x="225"/>
        <n x="310"/>
        <n x="214"/>
      </t>
    </mdx>
    <mdx n="0" f="v">
      <t c="3" si="227">
        <n x="225"/>
        <n x="308"/>
        <n x="214"/>
      </t>
    </mdx>
    <mdx n="0" f="v">
      <t c="3" si="227">
        <n x="225"/>
        <n x="306"/>
        <n x="214"/>
      </t>
    </mdx>
    <mdx n="0" f="v">
      <t c="3" si="227">
        <n x="225"/>
        <n x="305"/>
        <n x="214"/>
      </t>
    </mdx>
    <mdx n="0" f="v">
      <t c="3" si="227">
        <n x="225"/>
        <n x="323"/>
        <n x="214"/>
      </t>
    </mdx>
    <mdx n="0" f="v">
      <t c="3" si="227">
        <n x="225"/>
        <n x="291"/>
        <n x="214"/>
      </t>
    </mdx>
    <mdx n="0" f="v">
      <t c="3" si="227">
        <n x="225"/>
        <n x="303"/>
        <n x="214"/>
      </t>
    </mdx>
    <mdx n="0" f="v">
      <t c="3" si="227">
        <n x="225"/>
        <n x="352"/>
        <n x="214"/>
      </t>
    </mdx>
    <mdx n="0" f="v">
      <t c="3" si="227">
        <n x="225"/>
        <n x="302"/>
        <n x="214"/>
      </t>
    </mdx>
    <mdx n="0" f="v">
      <t c="3" si="227">
        <n x="225"/>
        <n x="342"/>
        <n x="214"/>
      </t>
    </mdx>
    <mdx n="0" f="v">
      <t c="3" si="227">
        <n x="225"/>
        <n x="332"/>
        <n x="214"/>
      </t>
    </mdx>
    <mdx n="0" f="v">
      <t c="3" si="227">
        <n x="225"/>
        <n x="331"/>
        <n x="214"/>
      </t>
    </mdx>
    <mdx n="0" f="v">
      <t c="3" si="227">
        <n x="225"/>
        <n x="349"/>
        <n x="214"/>
      </t>
    </mdx>
    <mdx n="0" f="v">
      <t c="3" si="227">
        <n x="225"/>
        <n x="553"/>
        <n x="214"/>
      </t>
    </mdx>
    <mdx n="0" f="v">
      <t c="3" si="227">
        <n x="225"/>
        <n x="330"/>
        <n x="214"/>
      </t>
    </mdx>
    <mdx n="0" f="v">
      <t c="3" si="227">
        <n x="225"/>
        <n x="351"/>
        <n x="214"/>
      </t>
    </mdx>
    <mdx n="0" f="v">
      <t c="3" si="227">
        <n x="225"/>
        <n x="554"/>
        <n x="214"/>
      </t>
    </mdx>
    <mdx n="0" f="v">
      <t c="3" si="227">
        <n x="225"/>
        <n x="556"/>
        <n x="214"/>
      </t>
    </mdx>
    <mdx n="0" f="v">
      <t c="3" si="227">
        <n x="225"/>
        <n x="300"/>
        <n x="214"/>
      </t>
    </mdx>
    <mdx n="0" f="v">
      <t c="3" si="227">
        <n x="225"/>
        <n x="575"/>
        <n x="214"/>
      </t>
    </mdx>
    <mdx n="0" f="v">
      <t c="3" si="227">
        <n x="225"/>
        <n x="576"/>
        <n x="214"/>
      </t>
    </mdx>
    <mdx n="0" f="v">
      <t c="3" si="227">
        <n x="225"/>
        <n x="577"/>
        <n x="214"/>
      </t>
    </mdx>
    <mdx n="0" f="v">
      <t c="3" si="227">
        <n x="225"/>
        <n x="569"/>
        <n x="214"/>
      </t>
    </mdx>
    <mdx n="0" f="v">
      <t c="3" si="227">
        <n x="225"/>
        <n x="296"/>
        <n x="214"/>
      </t>
    </mdx>
    <mdx n="0" f="v">
      <t c="3" si="227">
        <n x="225"/>
        <n x="295"/>
        <n x="214"/>
      </t>
    </mdx>
    <mdx n="0" f="v">
      <t c="3" si="227">
        <n x="225"/>
        <n x="563"/>
        <n x="214"/>
      </t>
    </mdx>
    <mdx n="0" f="v">
      <t c="3" si="227">
        <n x="225"/>
        <n x="564"/>
        <n x="214"/>
      </t>
    </mdx>
    <mdx n="0" f="v">
      <t c="3" si="227">
        <n x="225"/>
        <n x="565"/>
        <n x="214"/>
      </t>
    </mdx>
    <mdx n="0" f="v">
      <t c="3" si="227">
        <n x="225"/>
        <n x="566"/>
        <n x="214"/>
      </t>
    </mdx>
    <mdx n="0" f="v">
      <t c="3" si="227">
        <n x="225"/>
        <n x="567"/>
        <n x="214"/>
      </t>
    </mdx>
    <mdx n="0" f="v">
      <t c="3" si="227">
        <n x="225"/>
        <n x="568"/>
        <n x="214"/>
      </t>
    </mdx>
    <mdx n="0" f="v">
      <t c="3" si="227">
        <n x="225"/>
        <n x="571"/>
        <n x="214"/>
      </t>
    </mdx>
    <mdx n="0" f="v">
      <t c="3" si="227">
        <n x="225"/>
        <n x="599"/>
        <n x="214"/>
      </t>
    </mdx>
    <mdx n="0" f="v">
      <t c="3" si="227">
        <n x="225"/>
        <n x="340"/>
        <n x="214"/>
      </t>
    </mdx>
    <mdx n="0" f="v">
      <t c="3" si="227">
        <n x="225"/>
        <n x="612"/>
        <n x="214"/>
      </t>
    </mdx>
    <mdx n="0" f="v">
      <t c="3" si="227">
        <n x="225"/>
        <n x="584"/>
        <n x="214"/>
      </t>
    </mdx>
    <mdx n="0" f="v">
      <t c="3" si="227">
        <n x="225"/>
        <n x="610"/>
        <n x="214"/>
      </t>
    </mdx>
    <mdx n="0" f="v">
      <t c="3" si="227">
        <n x="225"/>
        <n x="572"/>
        <n x="214"/>
      </t>
    </mdx>
    <mdx n="0" f="v">
      <t c="3" si="227">
        <n x="225"/>
        <n x="580"/>
        <n x="214"/>
      </t>
    </mdx>
    <mdx n="0" f="v">
      <t c="3" si="227">
        <n x="225"/>
        <n x="573"/>
        <n x="214"/>
      </t>
    </mdx>
    <mdx n="0" f="v">
      <t c="3" si="227">
        <n x="225"/>
        <n x="581"/>
        <n x="214"/>
      </t>
    </mdx>
    <mdx n="0" f="v">
      <t c="3" si="227">
        <n x="225"/>
        <n x="583"/>
        <n x="214"/>
      </t>
    </mdx>
    <mdx n="0" f="v">
      <t c="3" si="227">
        <n x="225"/>
        <n x="555"/>
        <n x="214"/>
      </t>
    </mdx>
    <mdx n="0" f="v">
      <t c="3" si="227">
        <n x="225"/>
        <n x="570"/>
        <n x="214"/>
      </t>
    </mdx>
    <mdx n="0" f="v">
      <t c="3" si="227">
        <n x="225"/>
        <n x="574"/>
        <n x="214"/>
      </t>
    </mdx>
    <mdx n="0" f="v">
      <t c="3" si="227">
        <n x="225"/>
        <n x="585"/>
        <n x="214"/>
      </t>
    </mdx>
    <mdx n="0" f="v">
      <t c="3" si="227">
        <n x="225"/>
        <n x="588"/>
        <n x="214"/>
      </t>
    </mdx>
    <mdx n="0" f="v">
      <t c="3" si="227">
        <n x="225"/>
        <n x="598"/>
        <n x="214"/>
      </t>
    </mdx>
    <mdx n="0" f="v">
      <t c="3" si="227">
        <n x="225"/>
        <n x="597"/>
        <n x="214"/>
      </t>
    </mdx>
    <mdx n="0" f="v">
      <t c="3" si="227">
        <n x="225"/>
        <n x="609"/>
        <n x="214"/>
      </t>
    </mdx>
    <mdx n="0" f="v">
      <t c="3" si="227">
        <n x="225"/>
        <n x="637"/>
        <n x="214"/>
      </t>
    </mdx>
    <mdx n="0" f="v">
      <t c="3" si="227">
        <n x="225"/>
        <n x="589"/>
        <n x="214"/>
      </t>
    </mdx>
    <mdx n="0" f="v">
      <t c="3" si="227">
        <n x="225"/>
        <n x="590"/>
        <n x="214"/>
      </t>
    </mdx>
    <mdx n="0" f="v">
      <t c="3" si="227">
        <n x="225"/>
        <n x="591"/>
        <n x="214"/>
      </t>
    </mdx>
    <mdx n="0" f="v">
      <t c="3" si="227">
        <n x="225"/>
        <n x="592"/>
        <n x="214"/>
      </t>
    </mdx>
    <mdx n="0" f="v">
      <t c="3" si="227">
        <n x="225"/>
        <n x="593"/>
        <n x="214"/>
      </t>
    </mdx>
    <mdx n="0" f="v">
      <t c="3" si="227">
        <n x="225"/>
        <n x="594"/>
        <n x="214"/>
      </t>
    </mdx>
    <mdx n="0" f="v">
      <t c="3" si="227">
        <n x="225"/>
        <n x="595"/>
        <n x="214"/>
      </t>
    </mdx>
    <mdx n="0" f="v">
      <t c="3" si="227">
        <n x="225"/>
        <n x="596"/>
        <n x="214"/>
      </t>
    </mdx>
    <mdx n="0" f="v">
      <t c="3" si="227">
        <n x="225"/>
        <n x="601"/>
        <n x="214"/>
      </t>
    </mdx>
    <mdx n="0" f="v">
      <t c="3" si="227">
        <n x="225"/>
        <n x="611"/>
        <n x="214"/>
      </t>
    </mdx>
    <mdx n="0" f="v">
      <t c="3" si="227">
        <n x="225"/>
        <n x="615"/>
        <n x="214"/>
      </t>
    </mdx>
    <mdx n="0" f="v">
      <t c="3" si="227">
        <n x="225"/>
        <n x="616"/>
        <n x="214"/>
      </t>
    </mdx>
    <mdx n="0" f="v">
      <t c="3" si="227">
        <n x="225"/>
        <n x="608"/>
        <n x="214"/>
      </t>
    </mdx>
    <mdx n="0" f="v">
      <t c="3" si="227">
        <n x="225"/>
        <n x="621"/>
        <n x="214"/>
      </t>
    </mdx>
    <mdx n="0" f="v">
      <t c="3" si="227">
        <n x="225"/>
        <n x="617"/>
        <n x="214"/>
      </t>
    </mdx>
    <mdx n="0" f="v">
      <t c="3" si="227">
        <n x="225"/>
        <n x="635"/>
        <n x="214"/>
      </t>
    </mdx>
    <mdx n="0" f="v">
      <t c="3" si="227">
        <n x="225"/>
        <n x="582"/>
        <n x="214"/>
      </t>
    </mdx>
    <mdx n="0" f="v">
      <t c="3" si="227">
        <n x="225"/>
        <n x="586"/>
        <n x="214"/>
      </t>
    </mdx>
    <mdx n="0" f="v">
      <t c="3" si="227">
        <n x="225"/>
        <n x="600"/>
        <n x="214"/>
      </t>
    </mdx>
    <mdx n="0" f="v">
      <t c="3" si="227">
        <n x="225"/>
        <n x="587"/>
        <n x="214"/>
      </t>
    </mdx>
    <mdx n="0" f="v">
      <t c="3" si="227">
        <n x="225"/>
        <n x="602"/>
        <n x="214"/>
      </t>
    </mdx>
    <mdx n="0" f="v">
      <t c="3" si="227">
        <n x="225"/>
        <n x="603"/>
        <n x="214"/>
      </t>
    </mdx>
    <mdx n="0" f="v">
      <t c="3" si="227">
        <n x="225"/>
        <n x="604"/>
        <n x="214"/>
      </t>
    </mdx>
    <mdx n="0" f="v">
      <t c="3" si="227">
        <n x="225"/>
        <n x="605"/>
        <n x="214"/>
      </t>
    </mdx>
    <mdx n="0" f="v">
      <t c="3" si="227">
        <n x="225"/>
        <n x="618"/>
        <n x="214"/>
      </t>
    </mdx>
    <mdx n="0" f="v">
      <t c="3" si="227">
        <n x="225"/>
        <n x="614"/>
        <n x="214"/>
      </t>
    </mdx>
    <mdx n="0" f="v">
      <t c="3" si="227">
        <n x="225"/>
        <n x="619"/>
        <n x="214"/>
      </t>
    </mdx>
    <mdx n="0" f="v">
      <t c="3" si="227">
        <n x="225"/>
        <n x="620"/>
        <n x="214"/>
      </t>
    </mdx>
    <mdx n="0" f="v">
      <t c="3" si="227">
        <n x="225"/>
        <n x="613"/>
        <n x="214"/>
      </t>
    </mdx>
    <mdx n="0" f="v">
      <t c="3" si="227">
        <n x="225"/>
        <n x="636"/>
        <n x="214"/>
      </t>
    </mdx>
    <mdx n="0" f="v">
      <t c="3" si="227">
        <n x="225"/>
        <n x="606"/>
        <n x="214"/>
      </t>
    </mdx>
    <mdx n="0" f="v">
      <t c="3" si="227">
        <n x="225"/>
        <n x="625"/>
        <n x="214"/>
      </t>
    </mdx>
    <mdx n="0" f="v">
      <t c="3" si="227">
        <n x="225"/>
        <n x="628"/>
        <n x="214"/>
      </t>
    </mdx>
    <mdx n="0" f="v">
      <t c="3" si="227">
        <n x="225"/>
        <n x="622"/>
        <n x="214"/>
      </t>
    </mdx>
    <mdx n="0" f="v">
      <t c="3" si="227">
        <n x="225"/>
        <n x="623"/>
        <n x="214"/>
      </t>
    </mdx>
    <mdx n="0" f="v">
      <t c="3" si="227">
        <n x="225"/>
        <n x="624"/>
        <n x="214"/>
      </t>
    </mdx>
    <mdx n="0" f="v">
      <t c="3" si="227">
        <n x="225"/>
        <n x="627"/>
        <n x="214"/>
      </t>
    </mdx>
    <mdx n="0" f="v">
      <t c="3" si="227">
        <n x="225"/>
        <n x="633"/>
        <n x="214"/>
      </t>
    </mdx>
    <mdx n="0" f="v">
      <t c="3" si="227">
        <n x="225"/>
        <n x="641"/>
        <n x="214"/>
      </t>
    </mdx>
    <mdx n="0" f="v">
      <t c="3" si="227">
        <n x="225"/>
        <n x="640"/>
        <n x="214"/>
      </t>
    </mdx>
    <mdx n="0" f="v">
      <t c="3" si="227">
        <n x="225"/>
        <n x="630"/>
        <n x="214"/>
      </t>
    </mdx>
    <mdx n="0" f="v">
      <t c="3" si="227">
        <n x="225"/>
        <n x="607"/>
        <n x="214"/>
      </t>
    </mdx>
    <mdx n="0" f="v">
      <t c="3" si="227">
        <n x="225"/>
        <n x="629"/>
        <n x="214"/>
      </t>
    </mdx>
    <mdx n="0" f="v">
      <t c="3" si="227">
        <n x="225"/>
        <n x="626"/>
        <n x="214"/>
      </t>
    </mdx>
    <mdx n="0" f="v">
      <t c="3" si="227">
        <n x="225"/>
        <n x="631"/>
        <n x="214"/>
      </t>
    </mdx>
    <mdx n="0" f="v">
      <t c="3" si="227">
        <n x="225"/>
        <n x="634"/>
        <n x="214"/>
      </t>
    </mdx>
    <mdx n="0" f="v">
      <t c="3" si="227">
        <n x="225"/>
        <n x="638"/>
        <n x="214"/>
      </t>
    </mdx>
    <mdx n="0" f="v">
      <t c="3" si="227">
        <n x="225"/>
        <n x="632"/>
        <n x="214"/>
      </t>
    </mdx>
    <mdx n="0" f="v">
      <t c="3" si="227">
        <n x="225"/>
        <n x="639"/>
        <n x="214"/>
      </t>
    </mdx>
    <mdx n="0" f="v">
      <t c="3" si="227">
        <n x="225"/>
        <n x="643"/>
        <n x="214"/>
      </t>
    </mdx>
    <mdx n="0" f="v">
      <t c="3" si="227">
        <n x="225"/>
        <n x="644"/>
        <n x="214"/>
      </t>
    </mdx>
    <mdx n="0" f="v">
      <t c="3" si="227">
        <n x="225"/>
        <n x="645"/>
        <n x="214"/>
      </t>
    </mdx>
    <mdx n="0" f="v">
      <t c="3" si="227">
        <n x="225"/>
        <n x="646"/>
        <n x="214"/>
      </t>
    </mdx>
    <mdx n="0" f="v">
      <t c="3" si="227">
        <n x="225"/>
        <n x="647"/>
        <n x="214"/>
      </t>
    </mdx>
    <mdx n="0" f="v">
      <t c="3" si="227">
        <n x="225"/>
        <n x="648"/>
        <n x="214"/>
      </t>
    </mdx>
    <mdx n="0" f="v">
      <t c="3" si="227">
        <n x="225"/>
        <n x="649"/>
        <n x="214"/>
      </t>
    </mdx>
    <mdx n="0" f="v">
      <t c="3" si="227">
        <n x="225"/>
        <n x="650"/>
        <n x="214"/>
      </t>
    </mdx>
    <mdx n="0" f="v">
      <t c="3" si="227">
        <n x="225"/>
        <n x="651"/>
        <n x="214"/>
      </t>
    </mdx>
    <mdx n="0" f="v">
      <t c="3" si="227">
        <n x="225"/>
        <n x="652"/>
        <n x="214"/>
      </t>
    </mdx>
    <mdx n="0" f="v">
      <t c="3" si="227">
        <n x="225"/>
        <n x="653"/>
        <n x="214"/>
      </t>
    </mdx>
    <mdx n="0" f="v">
      <t c="3" si="227">
        <n x="225"/>
        <n x="654"/>
        <n x="214"/>
      </t>
    </mdx>
    <mdx n="0" f="v">
      <t c="3" si="227">
        <n x="225"/>
        <n x="642"/>
        <n x="214"/>
      </t>
    </mdx>
    <mdx n="0" f="v">
      <t c="3" si="227">
        <n x="225"/>
        <n x="655"/>
        <n x="214"/>
      </t>
    </mdx>
    <mdx n="0" f="v">
      <t c="3" si="227">
        <n x="225"/>
        <n x="338"/>
        <n x="57"/>
      </t>
    </mdx>
    <mdx n="0" f="v">
      <t c="3" si="227">
        <n x="225"/>
        <n x="320"/>
        <n x="57"/>
      </t>
    </mdx>
    <mdx n="0" f="v">
      <t c="3" si="227">
        <n x="225"/>
        <n x="345"/>
        <n x="57"/>
      </t>
    </mdx>
    <mdx n="0" f="v">
      <t c="3" si="227">
        <n x="225"/>
        <n x="336"/>
        <n x="57"/>
      </t>
    </mdx>
    <mdx n="0" f="v">
      <t c="3" si="227">
        <n x="225"/>
        <n x="317"/>
        <n x="57"/>
      </t>
    </mdx>
    <mdx n="0" f="v">
      <t c="3" si="227">
        <n x="225"/>
        <n x="279"/>
        <n x="57"/>
      </t>
    </mdx>
    <mdx n="0" f="v">
      <t c="3" si="227">
        <n x="225"/>
        <n x="557"/>
        <n x="57"/>
      </t>
    </mdx>
    <mdx n="0" f="v">
      <t c="3" si="227">
        <n x="225"/>
        <n x="309"/>
        <n x="57"/>
      </t>
    </mdx>
    <mdx n="0" f="v">
      <t c="3" si="227">
        <n x="225"/>
        <n x="322"/>
        <n x="57"/>
      </t>
    </mdx>
    <mdx n="0" f="v">
      <t c="3" si="227">
        <n x="225"/>
        <n x="321"/>
        <n x="57"/>
      </t>
    </mdx>
    <mdx n="0" f="v">
      <t c="3" si="227">
        <n x="225"/>
        <n x="318"/>
        <n x="57"/>
      </t>
    </mdx>
    <mdx n="0" f="v">
      <t c="3" si="227">
        <n x="225"/>
        <n x="335"/>
        <n x="57"/>
      </t>
    </mdx>
    <mdx n="0" f="v">
      <t c="3" si="227">
        <n x="225"/>
        <n x="334"/>
        <n x="57"/>
      </t>
    </mdx>
    <mdx n="0" f="v">
      <t c="3" si="227">
        <n x="225"/>
        <n x="333"/>
        <n x="57"/>
      </t>
    </mdx>
    <mdx n="0" f="v">
      <t c="3" si="227">
        <n x="225"/>
        <n x="337"/>
        <n x="57"/>
      </t>
    </mdx>
    <mdx n="0" f="v">
      <t c="3" si="227">
        <n x="225"/>
        <n x="325"/>
        <n x="57"/>
      </t>
    </mdx>
    <mdx n="0" f="v">
      <t c="3" si="227">
        <n x="225"/>
        <n x="343"/>
        <n x="57"/>
      </t>
    </mdx>
    <mdx n="0" f="v">
      <t c="3" si="227">
        <n x="225"/>
        <n x="275"/>
        <n x="57"/>
      </t>
    </mdx>
    <mdx n="0" f="v">
      <t c="3" si="227">
        <n x="225"/>
        <n x="274"/>
        <n x="57"/>
      </t>
    </mdx>
    <mdx n="0" f="v">
      <t c="3" si="227">
        <n x="225"/>
        <n x="290"/>
        <n x="57"/>
      </t>
    </mdx>
    <mdx n="0" f="v">
      <t c="3" si="227">
        <n x="225"/>
        <n x="289"/>
        <n x="57"/>
      </t>
    </mdx>
    <mdx n="0" f="v">
      <t c="3" si="227">
        <n x="225"/>
        <n x="288"/>
        <n x="57"/>
      </t>
    </mdx>
    <mdx n="0" f="v">
      <t c="3" si="227">
        <n x="225"/>
        <n x="286"/>
        <n x="57"/>
      </t>
    </mdx>
    <mdx n="0" f="v">
      <t c="3" si="227">
        <n x="225"/>
        <n x="292"/>
        <n x="57"/>
      </t>
    </mdx>
    <mdx n="0" f="v">
      <t c="3" si="227">
        <n x="225"/>
        <n x="319"/>
        <n x="57"/>
      </t>
    </mdx>
    <mdx n="0" f="v">
      <t c="3" si="227">
        <n x="225"/>
        <n x="313"/>
        <n x="57"/>
      </t>
    </mdx>
    <mdx n="0" f="v">
      <t c="3" si="227">
        <n x="225"/>
        <n x="300"/>
        <n x="57"/>
      </t>
    </mdx>
    <mdx n="0" f="v">
      <t c="3" si="227">
        <n x="225"/>
        <n x="576"/>
        <n x="57"/>
      </t>
    </mdx>
    <mdx n="0" f="v">
      <t c="3" si="227">
        <n x="225"/>
        <n x="550"/>
        <n x="57"/>
      </t>
    </mdx>
    <mdx n="0" f="v">
      <t c="3" si="227">
        <n x="225"/>
        <n x="549"/>
        <n x="57"/>
      </t>
    </mdx>
    <mdx n="0" f="v">
      <t c="3" si="227">
        <n x="225"/>
        <n x="558"/>
        <n x="57"/>
      </t>
    </mdx>
    <mdx n="0" f="v">
      <t c="3" si="227">
        <n x="225"/>
        <n x="559"/>
        <n x="57"/>
      </t>
    </mdx>
    <mdx n="0" f="v">
      <t c="3" si="227">
        <n x="225"/>
        <n x="560"/>
        <n x="57"/>
      </t>
    </mdx>
    <mdx n="0" f="v">
      <t c="3" si="227">
        <n x="225"/>
        <n x="561"/>
        <n x="57"/>
      </t>
    </mdx>
    <mdx n="0" f="v">
      <t c="3" si="227">
        <n x="225"/>
        <n x="562"/>
        <n x="57"/>
      </t>
    </mdx>
    <mdx n="0" f="v">
      <t c="3" si="227">
        <n x="225"/>
        <n x="298"/>
        <n x="57"/>
      </t>
    </mdx>
    <mdx n="0" f="v">
      <t c="3" si="227">
        <n x="225"/>
        <n x="577"/>
        <n x="57"/>
      </t>
    </mdx>
    <mdx n="0" f="v">
      <t c="3" si="227">
        <n x="225"/>
        <n x="556"/>
        <n x="57"/>
      </t>
    </mdx>
    <mdx n="0" f="v">
      <t c="3" si="227">
        <n x="225"/>
        <n x="578"/>
        <n x="57"/>
      </t>
    </mdx>
    <mdx n="0" f="v">
      <t c="3" si="227">
        <n x="225"/>
        <n x="552"/>
        <n x="57"/>
      </t>
    </mdx>
    <mdx n="0" f="v">
      <t c="3" si="227">
        <n x="225"/>
        <n x="354"/>
        <n x="57"/>
      </t>
    </mdx>
    <mdx n="0" f="v">
      <t c="3" si="227">
        <n x="225"/>
        <n x="579"/>
        <n x="57"/>
      </t>
    </mdx>
    <mdx n="0" f="v">
      <t c="3" si="227">
        <n x="225"/>
        <n x="282"/>
        <n x="57"/>
      </t>
    </mdx>
    <mdx n="0" f="v">
      <t c="3" si="227">
        <n x="225"/>
        <n x="315"/>
        <n x="57"/>
      </t>
    </mdx>
    <mdx n="0" f="v">
      <t c="3" si="227">
        <n x="225"/>
        <n x="314"/>
        <n x="57"/>
      </t>
    </mdx>
    <mdx n="0" f="v">
      <t c="3" si="227">
        <n x="225"/>
        <n x="339"/>
        <n x="57"/>
      </t>
    </mdx>
    <mdx n="0" f="v">
      <t c="3" si="227">
        <n x="225"/>
        <n x="324"/>
        <n x="57"/>
      </t>
    </mdx>
    <mdx n="0" f="v">
      <t c="3" si="227">
        <n x="225"/>
        <n x="312"/>
        <n x="57"/>
      </t>
    </mdx>
    <mdx n="0" f="v">
      <t c="3" si="227">
        <n x="225"/>
        <n x="310"/>
        <n x="57"/>
      </t>
    </mdx>
    <mdx n="0" f="v">
      <t c="3" si="227">
        <n x="225"/>
        <n x="308"/>
        <n x="57"/>
      </t>
    </mdx>
    <mdx n="0" f="v">
      <t c="3" si="227">
        <n x="225"/>
        <n x="306"/>
        <n x="57"/>
      </t>
    </mdx>
    <mdx n="0" f="v">
      <t c="3" si="227">
        <n x="225"/>
        <n x="305"/>
        <n x="57"/>
      </t>
    </mdx>
    <mdx n="0" f="v">
      <t c="3" si="227">
        <n x="225"/>
        <n x="323"/>
        <n x="57"/>
      </t>
    </mdx>
    <mdx n="0" f="v">
      <t c="3" si="227">
        <n x="225"/>
        <n x="291"/>
        <n x="57"/>
      </t>
    </mdx>
    <mdx n="0" f="v">
      <t c="3" si="227">
        <n x="225"/>
        <n x="303"/>
        <n x="57"/>
      </t>
    </mdx>
    <mdx n="0" f="v">
      <t c="3" si="227">
        <n x="225"/>
        <n x="352"/>
        <n x="57"/>
      </t>
    </mdx>
    <mdx n="0" f="v">
      <t c="3" si="227">
        <n x="225"/>
        <n x="302"/>
        <n x="57"/>
      </t>
    </mdx>
    <mdx n="0" f="v">
      <t c="3" si="227">
        <n x="225"/>
        <n x="342"/>
        <n x="57"/>
      </t>
    </mdx>
    <mdx n="0" f="v">
      <t c="3" si="227">
        <n x="225"/>
        <n x="332"/>
        <n x="57"/>
      </t>
    </mdx>
    <mdx n="0" f="v">
      <t c="3" si="227">
        <n x="225"/>
        <n x="331"/>
        <n x="57"/>
      </t>
    </mdx>
    <mdx n="0" f="v">
      <t c="3" si="227">
        <n x="225"/>
        <n x="349"/>
        <n x="57"/>
      </t>
    </mdx>
    <mdx n="0" f="v">
      <t c="3" si="227">
        <n x="225"/>
        <n x="553"/>
        <n x="57"/>
      </t>
    </mdx>
    <mdx n="0" f="v">
      <t c="3" si="227">
        <n x="225"/>
        <n x="330"/>
        <n x="57"/>
      </t>
    </mdx>
    <mdx n="0" f="v">
      <t c="3" si="227">
        <n x="225"/>
        <n x="351"/>
        <n x="57"/>
      </t>
    </mdx>
    <mdx n="0" f="v">
      <t c="3" si="227">
        <n x="225"/>
        <n x="554"/>
        <n x="57"/>
      </t>
    </mdx>
    <mdx n="0" f="v">
      <t c="3" si="227">
        <n x="225"/>
        <n x="575"/>
        <n x="57"/>
      </t>
    </mdx>
    <mdx n="0" f="v">
      <t c="3" si="227">
        <n x="225"/>
        <n x="353"/>
        <n x="57"/>
      </t>
    </mdx>
    <mdx n="0" f="v">
      <t c="3" si="227">
        <n x="225"/>
        <n x="585"/>
        <n x="57"/>
      </t>
    </mdx>
    <mdx n="0" f="v">
      <t c="3" si="227">
        <n x="225"/>
        <n x="341"/>
        <n x="57"/>
      </t>
    </mdx>
    <mdx n="0" f="v">
      <t c="3" si="227">
        <n x="225"/>
        <n x="347"/>
        <n x="57"/>
      </t>
    </mdx>
    <mdx n="0" f="v">
      <t c="3" si="227">
        <n x="225"/>
        <n x="340"/>
        <n x="57"/>
      </t>
    </mdx>
    <mdx n="0" f="v">
      <t c="3" si="227">
        <n x="225"/>
        <n x="296"/>
        <n x="57"/>
      </t>
    </mdx>
    <mdx n="0" f="v">
      <t c="3" si="227">
        <n x="225"/>
        <n x="295"/>
        <n x="57"/>
      </t>
    </mdx>
    <mdx n="0" f="v">
      <t c="3" si="227">
        <n x="225"/>
        <n x="563"/>
        <n x="57"/>
      </t>
    </mdx>
    <mdx n="0" f="v">
      <t c="3" si="227">
        <n x="225"/>
        <n x="564"/>
        <n x="57"/>
      </t>
    </mdx>
    <mdx n="0" f="v">
      <t c="3" si="227">
        <n x="225"/>
        <n x="565"/>
        <n x="57"/>
      </t>
    </mdx>
    <mdx n="0" f="v">
      <t c="3" si="227">
        <n x="225"/>
        <n x="566"/>
        <n x="57"/>
      </t>
    </mdx>
    <mdx n="0" f="v">
      <t c="3" si="227">
        <n x="225"/>
        <n x="567"/>
        <n x="57"/>
      </t>
    </mdx>
    <mdx n="0" f="v">
      <t c="3" si="227">
        <n x="225"/>
        <n x="568"/>
        <n x="57"/>
      </t>
    </mdx>
    <mdx n="0" f="v">
      <t c="3" si="227">
        <n x="225"/>
        <n x="569"/>
        <n x="57"/>
      </t>
    </mdx>
    <mdx n="0" f="v">
      <t c="3" si="227">
        <n x="225"/>
        <n x="601"/>
        <n x="57"/>
      </t>
    </mdx>
    <mdx n="0" f="v">
      <t c="3" si="227">
        <n x="225"/>
        <n x="611"/>
        <n x="57"/>
      </t>
    </mdx>
    <mdx n="0" f="v">
      <t c="3" si="227">
        <n x="225"/>
        <n x="608"/>
        <n x="57"/>
      </t>
    </mdx>
    <mdx n="0" f="v">
      <t c="3" si="227">
        <n x="225"/>
        <n x="571"/>
        <n x="57"/>
      </t>
    </mdx>
    <mdx n="0" f="v">
      <t c="3" si="227">
        <n x="225"/>
        <n x="572"/>
        <n x="57"/>
      </t>
    </mdx>
    <mdx n="0" f="v">
      <t c="3" si="227">
        <n x="225"/>
        <n x="580"/>
        <n x="57"/>
      </t>
    </mdx>
    <mdx n="0" f="v">
      <t c="3" si="227">
        <n x="225"/>
        <n x="573"/>
        <n x="57"/>
      </t>
    </mdx>
    <mdx n="0" f="v">
      <t c="3" si="227">
        <n x="225"/>
        <n x="581"/>
        <n x="57"/>
      </t>
    </mdx>
    <mdx n="0" f="v">
      <t c="3" si="227">
        <n x="225"/>
        <n x="583"/>
        <n x="57"/>
      </t>
    </mdx>
    <mdx n="0" f="v">
      <t c="3" si="227">
        <n x="225"/>
        <n x="555"/>
        <n x="57"/>
      </t>
    </mdx>
    <mdx n="0" f="v">
      <t c="3" si="227">
        <n x="225"/>
        <n x="570"/>
        <n x="57"/>
      </t>
    </mdx>
    <mdx n="0" f="v">
      <t c="3" si="227">
        <n x="225"/>
        <n x="574"/>
        <n x="57"/>
      </t>
    </mdx>
    <mdx n="0" f="v">
      <t c="3" si="227">
        <n x="225"/>
        <n x="584"/>
        <n x="57"/>
      </t>
    </mdx>
    <mdx n="0" f="v">
      <t c="3" si="227">
        <n x="225"/>
        <n x="598"/>
        <n x="57"/>
      </t>
    </mdx>
    <mdx n="0" f="v">
      <t c="3" si="227">
        <n x="225"/>
        <n x="612"/>
        <n x="57"/>
      </t>
    </mdx>
    <mdx n="0" f="v">
      <t c="3" si="227">
        <n x="225"/>
        <n x="617"/>
        <n x="57"/>
      </t>
    </mdx>
    <mdx n="0" f="v">
      <t c="3" si="227">
        <n x="225"/>
        <n x="599"/>
        <n x="57"/>
      </t>
    </mdx>
    <mdx n="0" f="v">
      <t c="3" si="227">
        <n x="225"/>
        <n x="588"/>
        <n x="57"/>
      </t>
    </mdx>
    <mdx n="0" f="v">
      <t c="3" si="227">
        <n x="225"/>
        <n x="589"/>
        <n x="57"/>
      </t>
    </mdx>
    <mdx n="0" f="v">
      <t c="3" si="227">
        <n x="225"/>
        <n x="590"/>
        <n x="57"/>
      </t>
    </mdx>
    <mdx n="0" f="v">
      <t c="3" si="227">
        <n x="225"/>
        <n x="591"/>
        <n x="57"/>
      </t>
    </mdx>
    <mdx n="0" f="v">
      <t c="3" si="227">
        <n x="225"/>
        <n x="592"/>
        <n x="57"/>
      </t>
    </mdx>
    <mdx n="0" f="v">
      <t c="3" si="227">
        <n x="225"/>
        <n x="593"/>
        <n x="57"/>
      </t>
    </mdx>
    <mdx n="0" f="v">
      <t c="3" si="227">
        <n x="225"/>
        <n x="594"/>
        <n x="57"/>
      </t>
    </mdx>
    <mdx n="0" f="v">
      <t c="3" si="227">
        <n x="225"/>
        <n x="595"/>
        <n x="57"/>
      </t>
    </mdx>
    <mdx n="0" f="v">
      <t c="3" si="227">
        <n x="225"/>
        <n x="596"/>
        <n x="57"/>
      </t>
    </mdx>
    <mdx n="0" f="v">
      <t c="3" si="227">
        <n x="225"/>
        <n x="597"/>
        <n x="57"/>
      </t>
    </mdx>
    <mdx n="0" f="v">
      <t c="3" si="227">
        <n x="225"/>
        <n x="609"/>
        <n x="57"/>
      </t>
    </mdx>
    <mdx n="0" f="v">
      <t c="3" si="227">
        <n x="225"/>
        <n x="610"/>
        <n x="57"/>
      </t>
    </mdx>
    <mdx n="0" f="v">
      <t c="3" si="227">
        <n x="225"/>
        <n x="618"/>
        <n x="57"/>
      </t>
    </mdx>
    <mdx n="0" f="v">
      <t c="3" si="227">
        <n x="225"/>
        <n x="635"/>
        <n x="57"/>
      </t>
    </mdx>
    <mdx n="0" f="v">
      <t c="3" si="227">
        <n x="225"/>
        <n x="636"/>
        <n x="57"/>
      </t>
    </mdx>
    <mdx n="0" f="v">
      <t c="3" si="227">
        <n x="225"/>
        <n x="614"/>
        <n x="57"/>
      </t>
    </mdx>
    <mdx n="0" f="v">
      <t c="3" si="227">
        <n x="225"/>
        <n x="637"/>
        <n x="57"/>
      </t>
    </mdx>
    <mdx n="0" f="v">
      <t c="3" si="227">
        <n x="225"/>
        <n x="582"/>
        <n x="57"/>
      </t>
    </mdx>
    <mdx n="0" f="v">
      <t c="3" si="227">
        <n x="225"/>
        <n x="586"/>
        <n x="57"/>
      </t>
    </mdx>
    <mdx n="0" f="v">
      <t c="3" si="227">
        <n x="225"/>
        <n x="600"/>
        <n x="57"/>
      </t>
    </mdx>
    <mdx n="0" f="v">
      <t c="3" si="227">
        <n x="225"/>
        <n x="587"/>
        <n x="57"/>
      </t>
    </mdx>
    <mdx n="0" f="v">
      <t c="3" si="227">
        <n x="225"/>
        <n x="602"/>
        <n x="57"/>
      </t>
    </mdx>
    <mdx n="0" f="v">
      <t c="3" si="227">
        <n x="225"/>
        <n x="603"/>
        <n x="57"/>
      </t>
    </mdx>
    <mdx n="0" f="v">
      <t c="3" si="227">
        <n x="225"/>
        <n x="604"/>
        <n x="57"/>
      </t>
    </mdx>
    <mdx n="0" f="v">
      <t c="3" si="227">
        <n x="225"/>
        <n x="605"/>
        <n x="57"/>
      </t>
    </mdx>
    <mdx n="0" f="v">
      <t c="3" si="227">
        <n x="225"/>
        <n x="613"/>
        <n x="57"/>
      </t>
    </mdx>
    <mdx n="0" f="v">
      <t c="3" si="227">
        <n x="225"/>
        <n x="615"/>
        <n x="57"/>
      </t>
    </mdx>
    <mdx n="0" f="v">
      <t c="3" si="227">
        <n x="225"/>
        <n x="619"/>
        <n x="57"/>
      </t>
    </mdx>
    <mdx n="0" f="v">
      <t c="3" si="227">
        <n x="225"/>
        <n x="620"/>
        <n x="57"/>
      </t>
    </mdx>
    <mdx n="0" f="v">
      <t c="3" si="227">
        <n x="225"/>
        <n x="625"/>
        <n x="57"/>
      </t>
    </mdx>
    <mdx n="0" f="v">
      <t c="3" si="227">
        <n x="225"/>
        <n x="616"/>
        <n x="57"/>
      </t>
    </mdx>
    <mdx n="0" f="v">
      <t c="3" si="227">
        <n x="225"/>
        <n x="621"/>
        <n x="57"/>
      </t>
    </mdx>
    <mdx n="0" f="v">
      <t c="3" si="227">
        <n x="225"/>
        <n x="627"/>
        <n x="57"/>
      </t>
    </mdx>
    <mdx n="0" f="v">
      <t c="3" si="227">
        <n x="225"/>
        <n x="622"/>
        <n x="57"/>
      </t>
    </mdx>
    <mdx n="0" f="v">
      <t c="3" si="227">
        <n x="225"/>
        <n x="623"/>
        <n x="57"/>
      </t>
    </mdx>
    <mdx n="0" f="v">
      <t c="3" si="227">
        <n x="225"/>
        <n x="624"/>
        <n x="57"/>
      </t>
    </mdx>
    <mdx n="0" f="v">
      <t c="3" si="227">
        <n x="225"/>
        <n x="628"/>
        <n x="57"/>
      </t>
    </mdx>
    <mdx n="0" f="v">
      <t c="3" si="227">
        <n x="225"/>
        <n x="641"/>
        <n x="57"/>
      </t>
    </mdx>
    <mdx n="0" f="v">
      <t c="3" si="227">
        <n x="225"/>
        <n x="606"/>
        <n x="57"/>
      </t>
    </mdx>
    <mdx n="0" f="v">
      <t c="3" si="227">
        <n x="225"/>
        <n x="633"/>
        <n x="57"/>
      </t>
    </mdx>
    <mdx n="0" f="v">
      <t c="3" si="227">
        <n x="225"/>
        <n x="640"/>
        <n x="57"/>
      </t>
    </mdx>
    <mdx n="0" f="v">
      <t c="3" si="227">
        <n x="225"/>
        <n x="630"/>
        <n x="57"/>
      </t>
    </mdx>
    <mdx n="0" f="v">
      <t c="3" si="227">
        <n x="225"/>
        <n x="607"/>
        <n x="57"/>
      </t>
    </mdx>
    <mdx n="0" f="v">
      <t c="3" si="227">
        <n x="225"/>
        <n x="629"/>
        <n x="57"/>
      </t>
    </mdx>
    <mdx n="0" f="v">
      <t c="3" si="227">
        <n x="225"/>
        <n x="626"/>
        <n x="57"/>
      </t>
    </mdx>
    <mdx n="0" f="v">
      <t c="3" si="227">
        <n x="225"/>
        <n x="631"/>
        <n x="57"/>
      </t>
    </mdx>
    <mdx n="0" f="v">
      <t c="3" si="227">
        <n x="225"/>
        <n x="634"/>
        <n x="57"/>
      </t>
    </mdx>
    <mdx n="0" f="v">
      <t c="3" si="227">
        <n x="225"/>
        <n x="638"/>
        <n x="57"/>
      </t>
    </mdx>
    <mdx n="0" f="v">
      <t c="3" si="227">
        <n x="225"/>
        <n x="642"/>
        <n x="57"/>
      </t>
    </mdx>
    <mdx n="0" f="v">
      <t c="3" si="227">
        <n x="225"/>
        <n x="632"/>
        <n x="57"/>
      </t>
    </mdx>
    <mdx n="0" f="v">
      <t c="3" si="227">
        <n x="225"/>
        <n x="639"/>
        <n x="57"/>
      </t>
    </mdx>
    <mdx n="0" f="v">
      <t c="3" si="227">
        <n x="225"/>
        <n x="643"/>
        <n x="57"/>
      </t>
    </mdx>
    <mdx n="0" f="v">
      <t c="3" si="227">
        <n x="225"/>
        <n x="644"/>
        <n x="57"/>
      </t>
    </mdx>
    <mdx n="0" f="v">
      <t c="3" si="227">
        <n x="225"/>
        <n x="645"/>
        <n x="57"/>
      </t>
    </mdx>
    <mdx n="0" f="v">
      <t c="3" si="227">
        <n x="225"/>
        <n x="646"/>
        <n x="57"/>
      </t>
    </mdx>
    <mdx n="0" f="v">
      <t c="3" si="227">
        <n x="225"/>
        <n x="647"/>
        <n x="57"/>
      </t>
    </mdx>
    <mdx n="0" f="v">
      <t c="3" si="227">
        <n x="225"/>
        <n x="648"/>
        <n x="57"/>
      </t>
    </mdx>
    <mdx n="0" f="v">
      <t c="3" si="227">
        <n x="225"/>
        <n x="649"/>
        <n x="57"/>
      </t>
    </mdx>
    <mdx n="0" f="v">
      <t c="3" si="227">
        <n x="225"/>
        <n x="650"/>
        <n x="57"/>
      </t>
    </mdx>
    <mdx n="0" f="v">
      <t c="3" si="227">
        <n x="225"/>
        <n x="651"/>
        <n x="57"/>
      </t>
    </mdx>
    <mdx n="0" f="v">
      <t c="3" si="227">
        <n x="225"/>
        <n x="652"/>
        <n x="57"/>
      </t>
    </mdx>
    <mdx n="0" f="v">
      <t c="3" si="227">
        <n x="225"/>
        <n x="653"/>
        <n x="57"/>
      </t>
    </mdx>
    <mdx n="0" f="v">
      <t c="3" si="227">
        <n x="225"/>
        <n x="654"/>
        <n x="57"/>
      </t>
    </mdx>
    <mdx n="0" f="v">
      <t c="3" si="227">
        <n x="225"/>
        <n x="655"/>
        <n x="57"/>
      </t>
    </mdx>
    <mdx n="0" f="v">
      <t c="3" si="227">
        <n x="225"/>
        <n x="338"/>
        <n x="211"/>
      </t>
    </mdx>
    <mdx n="0" f="v">
      <t c="3" si="227">
        <n x="225"/>
        <n x="320"/>
        <n x="211"/>
      </t>
    </mdx>
    <mdx n="0" f="v">
      <t c="3" si="227">
        <n x="225"/>
        <n x="318"/>
        <n x="211"/>
      </t>
    </mdx>
    <mdx n="0" f="v">
      <t c="3" si="227">
        <n x="225"/>
        <n x="337"/>
        <n x="211"/>
      </t>
    </mdx>
    <mdx n="0" f="v">
      <t c="3" si="227">
        <n x="225"/>
        <n x="336"/>
        <n x="211"/>
      </t>
    </mdx>
    <mdx n="0" f="v">
      <t c="3" si="227">
        <n x="225"/>
        <n x="317"/>
        <n x="211"/>
      </t>
    </mdx>
    <mdx n="0" f="v">
      <t c="3" si="227">
        <n x="225"/>
        <n x="344"/>
        <n x="211"/>
      </t>
    </mdx>
    <mdx n="0" f="v">
      <t c="3" si="227">
        <n x="225"/>
        <n x="279"/>
        <n x="211"/>
      </t>
    </mdx>
    <mdx n="0" f="v">
      <t c="3" si="227">
        <n x="225"/>
        <n x="557"/>
        <n x="211"/>
      </t>
    </mdx>
    <mdx n="0" f="v">
      <t c="3" si="227">
        <n x="225"/>
        <n x="309"/>
        <n x="211"/>
      </t>
    </mdx>
    <mdx n="0" f="v">
      <t c="3" si="227">
        <n x="225"/>
        <n x="300"/>
        <n x="211"/>
      </t>
    </mdx>
    <mdx n="0" f="v">
      <t c="3" si="227">
        <n x="225"/>
        <n x="322"/>
        <n x="211"/>
      </t>
    </mdx>
    <mdx n="0" f="v">
      <t c="3" si="227">
        <n x="225"/>
        <n x="335"/>
        <n x="211"/>
      </t>
    </mdx>
    <mdx n="0" f="v">
      <t c="3" si="227">
        <n x="225"/>
        <n x="345"/>
        <n x="211"/>
      </t>
    </mdx>
    <mdx n="0" f="v">
      <t c="3" si="227">
        <n x="225"/>
        <n x="325"/>
        <n x="211"/>
      </t>
    </mdx>
    <mdx n="0" f="v">
      <t c="3" si="227">
        <n x="225"/>
        <n x="343"/>
        <n x="211"/>
      </t>
    </mdx>
    <mdx n="0" f="v">
      <t c="3" si="227">
        <n x="225"/>
        <n x="321"/>
        <n x="211"/>
      </t>
    </mdx>
    <mdx n="0" f="v">
      <t c="3" si="227">
        <n x="225"/>
        <n x="319"/>
        <n x="211"/>
      </t>
    </mdx>
    <mdx n="0" f="v">
      <t c="3" si="227">
        <n x="225"/>
        <n x="275"/>
        <n x="211"/>
      </t>
    </mdx>
    <mdx n="0" f="v">
      <t c="3" si="227">
        <n x="225"/>
        <n x="274"/>
        <n x="211"/>
      </t>
    </mdx>
    <mdx n="0" f="v">
      <t c="3" si="227">
        <n x="225"/>
        <n x="284"/>
        <n x="211"/>
      </t>
    </mdx>
    <mdx n="0" f="v">
      <t c="3" si="227">
        <n x="225"/>
        <n x="290"/>
        <n x="211"/>
      </t>
    </mdx>
    <mdx n="0" f="v">
      <t c="3" si="227">
        <n x="225"/>
        <n x="289"/>
        <n x="211"/>
      </t>
    </mdx>
    <mdx n="0" f="v">
      <t c="3" si="227">
        <n x="225"/>
        <n x="288"/>
        <n x="211"/>
      </t>
    </mdx>
    <mdx n="0" f="v">
      <t c="3" si="227">
        <n x="225"/>
        <n x="286"/>
        <n x="211"/>
      </t>
    </mdx>
    <mdx n="0" f="v">
      <t c="3" si="227">
        <n x="225"/>
        <n x="292"/>
        <n x="211"/>
      </t>
    </mdx>
    <mdx n="0" f="v">
      <t c="3" si="227">
        <n x="225"/>
        <n x="333"/>
        <n x="211"/>
      </t>
    </mdx>
    <mdx n="0" f="v">
      <t c="3" si="227">
        <n x="225"/>
        <n x="313"/>
        <n x="211"/>
      </t>
    </mdx>
    <mdx n="0" f="v">
      <t c="3" si="227">
        <n x="225"/>
        <n x="576"/>
        <n x="211"/>
      </t>
    </mdx>
    <mdx n="0" f="v">
      <t c="3" si="227">
        <n x="225"/>
        <n x="550"/>
        <n x="211"/>
      </t>
    </mdx>
    <mdx n="0" f="v">
      <t c="3" si="227">
        <n x="225"/>
        <n x="549"/>
        <n x="211"/>
      </t>
    </mdx>
    <mdx n="0" f="v">
      <t c="3" si="227">
        <n x="225"/>
        <n x="558"/>
        <n x="211"/>
      </t>
    </mdx>
    <mdx n="0" f="v">
      <t c="3" si="227">
        <n x="225"/>
        <n x="559"/>
        <n x="211"/>
      </t>
    </mdx>
    <mdx n="0" f="v">
      <t c="3" si="227">
        <n x="225"/>
        <n x="560"/>
        <n x="211"/>
      </t>
    </mdx>
    <mdx n="0" f="v">
      <t c="3" si="227">
        <n x="225"/>
        <n x="561"/>
        <n x="211"/>
      </t>
    </mdx>
    <mdx n="0" f="v">
      <t c="3" si="227">
        <n x="225"/>
        <n x="562"/>
        <n x="211"/>
      </t>
    </mdx>
    <mdx n="0" f="v">
      <t c="3" si="227">
        <n x="225"/>
        <n x="298"/>
        <n x="211"/>
      </t>
    </mdx>
    <mdx n="0" f="v">
      <t c="3" si="227">
        <n x="225"/>
        <n x="577"/>
        <n x="211"/>
      </t>
    </mdx>
    <mdx n="0" f="v">
      <t c="3" si="227">
        <n x="225"/>
        <n x="556"/>
        <n x="211"/>
      </t>
    </mdx>
    <mdx n="0" f="v">
      <t c="3" si="227">
        <n x="225"/>
        <n x="578"/>
        <n x="211"/>
      </t>
    </mdx>
    <mdx n="0" f="v">
      <t c="3" si="227">
        <n x="225"/>
        <n x="552"/>
        <n x="211"/>
      </t>
    </mdx>
    <mdx n="0" f="v">
      <t c="3" si="227">
        <n x="225"/>
        <n x="354"/>
        <n x="211"/>
      </t>
    </mdx>
    <mdx n="0" f="v">
      <t c="3" si="227">
        <n x="225"/>
        <n x="579"/>
        <n x="211"/>
      </t>
    </mdx>
    <mdx n="0" f="v">
      <t c="3" si="227">
        <n x="225"/>
        <n x="282"/>
        <n x="211"/>
      </t>
    </mdx>
    <mdx n="0" f="v">
      <t c="3" si="227">
        <n x="225"/>
        <n x="315"/>
        <n x="211"/>
      </t>
    </mdx>
    <mdx n="0" f="v">
      <t c="3" si="227">
        <n x="225"/>
        <n x="314"/>
        <n x="211"/>
      </t>
    </mdx>
    <mdx n="0" f="v">
      <t c="3" si="227">
        <n x="225"/>
        <n x="339"/>
        <n x="211"/>
      </t>
    </mdx>
    <mdx n="0" f="v">
      <t c="3" si="227">
        <n x="225"/>
        <n x="324"/>
        <n x="211"/>
      </t>
    </mdx>
    <mdx n="0" f="v">
      <t c="3" si="227">
        <n x="225"/>
        <n x="312"/>
        <n x="211"/>
      </t>
    </mdx>
    <mdx n="0" f="v">
      <t c="3" si="227">
        <n x="225"/>
        <n x="310"/>
        <n x="211"/>
      </t>
    </mdx>
    <mdx n="0" f="v">
      <t c="3" si="227">
        <n x="225"/>
        <n x="308"/>
        <n x="211"/>
      </t>
    </mdx>
    <mdx n="0" f="v">
      <t c="3" si="227">
        <n x="225"/>
        <n x="306"/>
        <n x="211"/>
      </t>
    </mdx>
    <mdx n="0" f="v">
      <t c="3" si="227">
        <n x="225"/>
        <n x="305"/>
        <n x="211"/>
      </t>
    </mdx>
    <mdx n="0" f="v">
      <t c="3" si="227">
        <n x="225"/>
        <n x="323"/>
        <n x="211"/>
      </t>
    </mdx>
    <mdx n="0" f="v">
      <t c="3" si="227">
        <n x="225"/>
        <n x="291"/>
        <n x="211"/>
      </t>
    </mdx>
    <mdx n="0" f="v">
      <t c="3" si="227">
        <n x="225"/>
        <n x="303"/>
        <n x="211"/>
      </t>
    </mdx>
    <mdx n="0" f="v">
      <t c="3" si="227">
        <n x="225"/>
        <n x="352"/>
        <n x="211"/>
      </t>
    </mdx>
    <mdx n="0" f="v">
      <t c="3" si="227">
        <n x="225"/>
        <n x="302"/>
        <n x="211"/>
      </t>
    </mdx>
    <mdx n="0" f="v">
      <t c="3" si="227">
        <n x="225"/>
        <n x="342"/>
        <n x="211"/>
      </t>
    </mdx>
    <mdx n="0" f="v">
      <t c="3" si="227">
        <n x="225"/>
        <n x="332"/>
        <n x="211"/>
      </t>
    </mdx>
    <mdx n="0" f="v">
      <t c="3" si="227">
        <n x="225"/>
        <n x="331"/>
        <n x="211"/>
      </t>
    </mdx>
    <mdx n="0" f="v">
      <t c="3" si="227">
        <n x="225"/>
        <n x="349"/>
        <n x="211"/>
      </t>
    </mdx>
    <mdx n="0" f="v">
      <t c="3" si="227">
        <n x="225"/>
        <n x="553"/>
        <n x="211"/>
      </t>
    </mdx>
    <mdx n="0" f="v">
      <t c="3" si="227">
        <n x="225"/>
        <n x="330"/>
        <n x="211"/>
      </t>
    </mdx>
    <mdx n="0" f="v">
      <t c="3" si="227">
        <n x="225"/>
        <n x="351"/>
        <n x="211"/>
      </t>
    </mdx>
    <mdx n="0" f="v">
      <t c="3" si="227">
        <n x="225"/>
        <n x="554"/>
        <n x="211"/>
      </t>
    </mdx>
    <mdx n="0" f="v">
      <t c="3" si="227">
        <n x="225"/>
        <n x="353"/>
        <n x="211"/>
      </t>
    </mdx>
    <mdx n="0" f="v">
      <t c="3" si="227">
        <n x="225"/>
        <n x="341"/>
        <n x="211"/>
      </t>
    </mdx>
    <mdx n="0" f="v">
      <t c="3" si="227">
        <n x="225"/>
        <n x="575"/>
        <n x="211"/>
      </t>
    </mdx>
    <mdx n="0" f="v">
      <t c="3" si="227">
        <n x="225"/>
        <n x="347"/>
        <n x="211"/>
      </t>
    </mdx>
    <mdx n="0" f="v">
      <t c="3" si="227">
        <n x="225"/>
        <n x="585"/>
        <n x="211"/>
      </t>
    </mdx>
    <mdx n="0" f="v">
      <t c="3" si="227">
        <n x="225"/>
        <n x="608"/>
        <n x="211"/>
      </t>
    </mdx>
    <mdx n="0" f="v">
      <t c="3" si="227">
        <n x="225"/>
        <n x="340"/>
        <n x="211"/>
      </t>
    </mdx>
    <mdx n="0" f="v">
      <t c="3" si="227">
        <n x="225"/>
        <n x="296"/>
        <n x="211"/>
      </t>
    </mdx>
    <mdx n="0" f="v">
      <t c="3" si="227">
        <n x="225"/>
        <n x="295"/>
        <n x="211"/>
      </t>
    </mdx>
    <mdx n="0" f="v">
      <t c="3" si="227">
        <n x="225"/>
        <n x="563"/>
        <n x="211"/>
      </t>
    </mdx>
    <mdx n="0" f="v">
      <t c="3" si="227">
        <n x="225"/>
        <n x="564"/>
        <n x="211"/>
      </t>
    </mdx>
    <mdx n="0" f="v">
      <t c="3" si="227">
        <n x="225"/>
        <n x="565"/>
        <n x="211"/>
      </t>
    </mdx>
    <mdx n="0" f="v">
      <t c="3" si="227">
        <n x="225"/>
        <n x="566"/>
        <n x="211"/>
      </t>
    </mdx>
    <mdx n="0" f="v">
      <t c="3" si="227">
        <n x="225"/>
        <n x="567"/>
        <n x="211"/>
      </t>
    </mdx>
    <mdx n="0" f="v">
      <t c="3" si="227">
        <n x="225"/>
        <n x="568"/>
        <n x="211"/>
      </t>
    </mdx>
    <mdx n="0" f="v">
      <t c="3" si="227">
        <n x="225"/>
        <n x="571"/>
        <n x="211"/>
      </t>
    </mdx>
    <mdx n="0" f="v">
      <t c="3" si="227">
        <n x="225"/>
        <n x="569"/>
        <n x="211"/>
      </t>
    </mdx>
    <mdx n="0" f="v">
      <t c="3" si="227">
        <n x="225"/>
        <n x="588"/>
        <n x="211"/>
      </t>
    </mdx>
    <mdx n="0" f="v">
      <t c="3" si="227">
        <n x="225"/>
        <n x="601"/>
        <n x="211"/>
      </t>
    </mdx>
    <mdx n="0" f="v">
      <t c="3" si="227">
        <n x="225"/>
        <n x="611"/>
        <n x="211"/>
      </t>
    </mdx>
    <mdx n="0" f="v">
      <t c="3" si="227">
        <n x="225"/>
        <n x="572"/>
        <n x="211"/>
      </t>
    </mdx>
    <mdx n="0" f="v">
      <t c="3" si="227">
        <n x="225"/>
        <n x="580"/>
        <n x="211"/>
      </t>
    </mdx>
    <mdx n="0" f="v">
      <t c="3" si="227">
        <n x="225"/>
        <n x="573"/>
        <n x="211"/>
      </t>
    </mdx>
    <mdx n="0" f="v">
      <t c="3" si="227">
        <n x="225"/>
        <n x="581"/>
        <n x="211"/>
      </t>
    </mdx>
    <mdx n="0" f="v">
      <t c="3" si="227">
        <n x="225"/>
        <n x="583"/>
        <n x="211"/>
      </t>
    </mdx>
    <mdx n="0" f="v">
      <t c="3" si="227">
        <n x="225"/>
        <n x="555"/>
        <n x="211"/>
      </t>
    </mdx>
    <mdx n="0" f="v">
      <t c="3" si="227">
        <n x="225"/>
        <n x="570"/>
        <n x="211"/>
      </t>
    </mdx>
    <mdx n="0" f="v">
      <t c="3" si="227">
        <n x="225"/>
        <n x="574"/>
        <n x="211"/>
      </t>
    </mdx>
    <mdx n="0" f="v">
      <t c="3" si="227">
        <n x="225"/>
        <n x="584"/>
        <n x="211"/>
      </t>
    </mdx>
    <mdx n="0" f="v">
      <t c="3" si="227">
        <n x="225"/>
        <n x="598"/>
        <n x="211"/>
      </t>
    </mdx>
    <mdx n="0" f="v">
      <t c="3" si="227">
        <n x="225"/>
        <n x="612"/>
        <n x="211"/>
      </t>
    </mdx>
    <mdx n="0" f="v">
      <t c="3" si="227">
        <n x="225"/>
        <n x="599"/>
        <n x="211"/>
      </t>
    </mdx>
    <mdx n="0" f="v">
      <t c="3" si="227">
        <n x="225"/>
        <n x="617"/>
        <n x="211"/>
      </t>
    </mdx>
    <mdx n="0" f="v">
      <t c="3" si="227">
        <n x="225"/>
        <n x="609"/>
        <n x="211"/>
      </t>
    </mdx>
    <mdx n="0" f="v">
      <t c="3" si="227">
        <n x="225"/>
        <n x="589"/>
        <n x="211"/>
      </t>
    </mdx>
    <mdx n="0" f="v">
      <t c="3" si="227">
        <n x="225"/>
        <n x="590"/>
        <n x="211"/>
      </t>
    </mdx>
    <mdx n="0" f="v">
      <t c="3" si="227">
        <n x="225"/>
        <n x="591"/>
        <n x="211"/>
      </t>
    </mdx>
    <mdx n="0" f="v">
      <t c="3" si="227">
        <n x="225"/>
        <n x="592"/>
        <n x="211"/>
      </t>
    </mdx>
    <mdx n="0" f="v">
      <t c="3" si="227">
        <n x="225"/>
        <n x="593"/>
        <n x="211"/>
      </t>
    </mdx>
    <mdx n="0" f="v">
      <t c="3" si="227">
        <n x="225"/>
        <n x="594"/>
        <n x="211"/>
      </t>
    </mdx>
    <mdx n="0" f="v">
      <t c="3" si="227">
        <n x="225"/>
        <n x="595"/>
        <n x="211"/>
      </t>
    </mdx>
    <mdx n="0" f="v">
      <t c="3" si="227">
        <n x="225"/>
        <n x="596"/>
        <n x="211"/>
      </t>
    </mdx>
    <mdx n="0" f="v">
      <t c="3" si="227">
        <n x="225"/>
        <n x="597"/>
        <n x="211"/>
      </t>
    </mdx>
    <mdx n="0" f="v">
      <t c="3" si="227">
        <n x="225"/>
        <n x="610"/>
        <n x="211"/>
      </t>
    </mdx>
    <mdx n="0" f="v">
      <t c="3" si="227">
        <n x="225"/>
        <n x="618"/>
        <n x="211"/>
      </t>
    </mdx>
    <mdx n="0" f="v">
      <t c="3" si="227">
        <n x="225"/>
        <n x="635"/>
        <n x="211"/>
      </t>
    </mdx>
    <mdx n="0" f="v">
      <t c="3" si="227">
        <n x="225"/>
        <n x="619"/>
        <n x="211"/>
      </t>
    </mdx>
    <mdx n="0" f="v">
      <t c="3" si="227">
        <n x="225"/>
        <n x="636"/>
        <n x="211"/>
      </t>
    </mdx>
    <mdx n="0" f="v">
      <t c="3" si="227">
        <n x="225"/>
        <n x="614"/>
        <n x="211"/>
      </t>
    </mdx>
    <mdx n="0" f="v">
      <t c="3" si="227">
        <n x="225"/>
        <n x="637"/>
        <n x="211"/>
      </t>
    </mdx>
    <mdx n="0" f="v">
      <t c="3" si="227">
        <n x="225"/>
        <n x="582"/>
        <n x="211"/>
      </t>
    </mdx>
    <mdx n="0" f="v">
      <t c="3" si="227">
        <n x="225"/>
        <n x="586"/>
        <n x="211"/>
      </t>
    </mdx>
    <mdx n="0" f="v">
      <t c="3" si="227">
        <n x="225"/>
        <n x="600"/>
        <n x="211"/>
      </t>
    </mdx>
    <mdx n="0" f="v">
      <t c="3" si="227">
        <n x="225"/>
        <n x="587"/>
        <n x="211"/>
      </t>
    </mdx>
    <mdx n="0" f="v">
      <t c="3" si="227">
        <n x="225"/>
        <n x="602"/>
        <n x="211"/>
      </t>
    </mdx>
    <mdx n="0" f="v">
      <t c="3" si="227">
        <n x="225"/>
        <n x="603"/>
        <n x="211"/>
      </t>
    </mdx>
    <mdx n="0" f="v">
      <t c="3" si="227">
        <n x="225"/>
        <n x="604"/>
        <n x="211"/>
      </t>
    </mdx>
    <mdx n="0" f="v">
      <t c="3" si="227">
        <n x="225"/>
        <n x="605"/>
        <n x="211"/>
      </t>
    </mdx>
    <mdx n="0" f="v">
      <t c="3" si="227">
        <n x="225"/>
        <n x="613"/>
        <n x="211"/>
      </t>
    </mdx>
    <mdx n="0" f="v">
      <t c="3" si="227">
        <n x="225"/>
        <n x="615"/>
        <n x="211"/>
      </t>
    </mdx>
    <mdx n="0" f="v">
      <t c="3" si="227">
        <n x="225"/>
        <n x="620"/>
        <n x="211"/>
      </t>
    </mdx>
    <mdx n="0" f="v">
      <t c="3" si="227">
        <n x="225"/>
        <n x="616"/>
        <n x="211"/>
      </t>
    </mdx>
    <mdx n="0" f="v">
      <t c="3" si="227">
        <n x="225"/>
        <n x="621"/>
        <n x="211"/>
      </t>
    </mdx>
    <mdx n="0" f="v">
      <t c="3" si="227">
        <n x="225"/>
        <n x="625"/>
        <n x="211"/>
      </t>
    </mdx>
    <mdx n="0" f="v">
      <t c="3" si="227">
        <n x="225"/>
        <n x="627"/>
        <n x="211"/>
      </t>
    </mdx>
    <mdx n="0" f="v">
      <t c="3" si="227">
        <n x="225"/>
        <n x="622"/>
        <n x="211"/>
      </t>
    </mdx>
    <mdx n="0" f="v">
      <t c="3" si="227">
        <n x="225"/>
        <n x="623"/>
        <n x="211"/>
      </t>
    </mdx>
    <mdx n="0" f="v">
      <t c="3" si="227">
        <n x="225"/>
        <n x="624"/>
        <n x="211"/>
      </t>
    </mdx>
    <mdx n="0" f="v">
      <t c="3" si="227">
        <n x="225"/>
        <n x="628"/>
        <n x="211"/>
      </t>
    </mdx>
    <mdx n="0" f="v">
      <t c="3" si="227">
        <n x="225"/>
        <n x="641"/>
        <n x="211"/>
      </t>
    </mdx>
    <mdx n="0" f="v">
      <t c="3" si="227">
        <n x="225"/>
        <n x="606"/>
        <n x="211"/>
      </t>
    </mdx>
    <mdx n="0" f="v">
      <t c="3" si="227">
        <n x="225"/>
        <n x="633"/>
        <n x="211"/>
      </t>
    </mdx>
    <mdx n="0" f="v">
      <t c="3" si="227">
        <n x="225"/>
        <n x="640"/>
        <n x="211"/>
      </t>
    </mdx>
    <mdx n="0" f="v">
      <t c="3" si="227">
        <n x="225"/>
        <n x="630"/>
        <n x="211"/>
      </t>
    </mdx>
    <mdx n="0" f="v">
      <t c="3" si="227">
        <n x="225"/>
        <n x="607"/>
        <n x="211"/>
      </t>
    </mdx>
    <mdx n="0" f="v">
      <t c="3" si="227">
        <n x="225"/>
        <n x="629"/>
        <n x="211"/>
      </t>
    </mdx>
    <mdx n="0" f="v">
      <t c="3" si="227">
        <n x="225"/>
        <n x="626"/>
        <n x="211"/>
      </t>
    </mdx>
    <mdx n="0" f="v">
      <t c="3" si="227">
        <n x="225"/>
        <n x="631"/>
        <n x="211"/>
      </t>
    </mdx>
    <mdx n="0" f="v">
      <t c="3" si="227">
        <n x="225"/>
        <n x="634"/>
        <n x="211"/>
      </t>
    </mdx>
    <mdx n="0" f="v">
      <t c="3" si="227">
        <n x="225"/>
        <n x="638"/>
        <n x="211"/>
      </t>
    </mdx>
    <mdx n="0" f="v">
      <t c="3" si="227">
        <n x="225"/>
        <n x="642"/>
        <n x="211"/>
      </t>
    </mdx>
    <mdx n="0" f="v">
      <t c="3" si="227">
        <n x="225"/>
        <n x="632"/>
        <n x="211"/>
      </t>
    </mdx>
    <mdx n="0" f="v">
      <t c="3" si="227">
        <n x="225"/>
        <n x="639"/>
        <n x="211"/>
      </t>
    </mdx>
    <mdx n="0" f="v">
      <t c="3" si="227">
        <n x="225"/>
        <n x="643"/>
        <n x="211"/>
      </t>
    </mdx>
    <mdx n="0" f="v">
      <t c="3" si="227">
        <n x="225"/>
        <n x="644"/>
        <n x="211"/>
      </t>
    </mdx>
    <mdx n="0" f="v">
      <t c="3" si="227">
        <n x="225"/>
        <n x="645"/>
        <n x="211"/>
      </t>
    </mdx>
    <mdx n="0" f="v">
      <t c="3" si="227">
        <n x="225"/>
        <n x="646"/>
        <n x="211"/>
      </t>
    </mdx>
    <mdx n="0" f="v">
      <t c="3" si="227">
        <n x="225"/>
        <n x="647"/>
        <n x="211"/>
      </t>
    </mdx>
    <mdx n="0" f="v">
      <t c="3" si="227">
        <n x="225"/>
        <n x="648"/>
        <n x="211"/>
      </t>
    </mdx>
    <mdx n="0" f="v">
      <t c="3" si="227">
        <n x="225"/>
        <n x="649"/>
        <n x="211"/>
      </t>
    </mdx>
    <mdx n="0" f="v">
      <t c="3" si="227">
        <n x="225"/>
        <n x="650"/>
        <n x="211"/>
      </t>
    </mdx>
    <mdx n="0" f="v">
      <t c="3" si="227">
        <n x="225"/>
        <n x="651"/>
        <n x="211"/>
      </t>
    </mdx>
    <mdx n="0" f="v">
      <t c="3" si="227">
        <n x="225"/>
        <n x="652"/>
        <n x="211"/>
      </t>
    </mdx>
    <mdx n="0" f="v">
      <t c="3" si="227">
        <n x="225"/>
        <n x="653"/>
        <n x="211"/>
      </t>
    </mdx>
    <mdx n="0" f="v">
      <t c="3" si="227">
        <n x="225"/>
        <n x="654"/>
        <n x="211"/>
      </t>
    </mdx>
    <mdx n="0" f="v">
      <t c="3" si="227">
        <n x="225"/>
        <n x="655"/>
        <n x="211"/>
      </t>
    </mdx>
    <mdx n="0" f="v">
      <t c="3" si="227">
        <n x="225"/>
        <n x="322"/>
        <n x="243"/>
      </t>
    </mdx>
    <mdx n="0" f="v">
      <t c="3" si="227">
        <n x="225"/>
        <n x="321"/>
        <n x="243"/>
      </t>
    </mdx>
    <mdx n="0" f="v">
      <t c="3" si="227">
        <n x="225"/>
        <n x="338"/>
        <n x="243"/>
      </t>
    </mdx>
    <mdx n="0" f="v">
      <t c="3" si="227">
        <n x="225"/>
        <n x="320"/>
        <n x="243"/>
      </t>
    </mdx>
    <mdx n="0" f="v">
      <t c="3" si="227">
        <n x="225"/>
        <n x="319"/>
        <n x="243"/>
      </t>
    </mdx>
    <mdx n="0" f="v">
      <t c="3" si="227">
        <n x="225"/>
        <n x="318"/>
        <n x="243"/>
      </t>
    </mdx>
    <mdx n="0" f="v">
      <t c="3" si="227">
        <n x="225"/>
        <n x="337"/>
        <n x="243"/>
      </t>
    </mdx>
    <mdx n="0" f="v">
      <t c="3" si="227">
        <n x="225"/>
        <n x="345"/>
        <n x="243"/>
      </t>
    </mdx>
    <mdx n="0" f="v">
      <t c="3" si="227">
        <n x="225"/>
        <n x="336"/>
        <n x="243"/>
      </t>
    </mdx>
    <mdx n="0" f="v">
      <t c="3" si="227">
        <n x="225"/>
        <n x="317"/>
        <n x="243"/>
      </t>
    </mdx>
    <mdx n="0" f="v">
      <t c="3" si="227">
        <n x="225"/>
        <n x="274"/>
        <n x="243"/>
      </t>
    </mdx>
    <mdx n="0" f="v">
      <t c="3" si="227">
        <n x="225"/>
        <n x="284"/>
        <n x="243"/>
      </t>
    </mdx>
    <mdx n="0" f="v">
      <t c="3" si="227">
        <n x="225"/>
        <n x="290"/>
        <n x="243"/>
      </t>
    </mdx>
    <mdx n="0" f="v">
      <t c="3" si="227">
        <n x="225"/>
        <n x="289"/>
        <n x="243"/>
      </t>
    </mdx>
    <mdx n="0" f="v">
      <t c="3" si="227">
        <n x="225"/>
        <n x="288"/>
        <n x="243"/>
      </t>
    </mdx>
    <mdx n="0" f="v">
      <t c="3" si="227">
        <n x="225"/>
        <n x="287"/>
        <n x="243"/>
      </t>
    </mdx>
    <mdx n="0" f="v">
      <t c="3" si="227">
        <n x="225"/>
        <n x="286"/>
        <n x="243"/>
      </t>
    </mdx>
    <mdx n="0" f="v">
      <t c="3" si="227">
        <n x="225"/>
        <n x="292"/>
        <n x="243"/>
      </t>
    </mdx>
    <mdx n="0" f="v">
      <t c="3" si="227">
        <n x="225"/>
        <n x="285"/>
        <n x="243"/>
      </t>
    </mdx>
    <mdx n="0" f="v">
      <t c="3" si="227">
        <n x="225"/>
        <n x="275"/>
        <n x="243"/>
      </t>
    </mdx>
    <mdx n="0" f="v">
      <t c="3" si="227">
        <n x="225"/>
        <n x="344"/>
        <n x="243"/>
      </t>
    </mdx>
    <mdx n="0" f="v">
      <t c="3" si="227">
        <n x="225"/>
        <n x="325"/>
        <n x="243"/>
      </t>
    </mdx>
    <mdx n="0" f="v">
      <t c="3" si="227">
        <n x="225"/>
        <n x="313"/>
        <n x="243"/>
      </t>
    </mdx>
    <mdx n="0" f="v">
      <t c="3" si="227">
        <n x="225"/>
        <n x="335"/>
        <n x="243"/>
      </t>
    </mdx>
    <mdx n="0" f="v">
      <t c="3" si="227">
        <n x="225"/>
        <n x="309"/>
        <n x="243"/>
      </t>
    </mdx>
    <mdx n="0" f="v">
      <t c="3" si="227">
        <n x="225"/>
        <n x="334"/>
        <n x="243"/>
      </t>
    </mdx>
    <mdx n="0" f="v">
      <t c="3" si="227">
        <n x="225"/>
        <n x="343"/>
        <n x="243"/>
      </t>
    </mdx>
    <mdx n="0" f="v">
      <t c="3" si="227">
        <n x="225"/>
        <n x="279"/>
        <n x="243"/>
      </t>
    </mdx>
    <mdx n="0" f="v">
      <t c="3" si="227">
        <n x="225"/>
        <n x="557"/>
        <n x="243"/>
      </t>
    </mdx>
    <mdx n="0" f="v">
      <t c="3" si="227">
        <n x="225"/>
        <n x="551"/>
        <n x="243"/>
      </t>
    </mdx>
    <mdx n="0" f="v">
      <t c="3" si="227">
        <n x="225"/>
        <n x="333"/>
        <n x="243"/>
      </t>
    </mdx>
    <mdx n="0" f="v">
      <t c="3" si="227">
        <n x="225"/>
        <n x="550"/>
        <n x="243"/>
      </t>
    </mdx>
    <mdx n="0" f="v">
      <t c="3" si="227">
        <n x="225"/>
        <n x="549"/>
        <n x="243"/>
      </t>
    </mdx>
    <mdx n="0" f="v">
      <t c="3" si="227">
        <n x="225"/>
        <n x="558"/>
        <n x="243"/>
      </t>
    </mdx>
    <mdx n="0" f="v">
      <t c="3" si="227">
        <n x="225"/>
        <n x="559"/>
        <n x="243"/>
      </t>
    </mdx>
    <mdx n="0" f="v">
      <t c="3" si="227">
        <n x="225"/>
        <n x="560"/>
        <n x="243"/>
      </t>
    </mdx>
    <mdx n="0" f="v">
      <t c="3" si="227">
        <n x="225"/>
        <n x="561"/>
        <n x="243"/>
      </t>
    </mdx>
    <mdx n="0" f="v">
      <t c="3" si="227">
        <n x="225"/>
        <n x="562"/>
        <n x="243"/>
      </t>
    </mdx>
    <mdx n="0" f="v">
      <t c="3" si="227">
        <n x="225"/>
        <n x="296"/>
        <n x="243"/>
      </t>
    </mdx>
    <mdx n="0" f="v">
      <t c="3" si="227">
        <n x="225"/>
        <n x="341"/>
        <n x="243"/>
      </t>
    </mdx>
    <mdx n="0" f="v">
      <t c="3" si="227">
        <n x="225"/>
        <n x="599"/>
        <n x="243"/>
      </t>
    </mdx>
    <mdx n="0" f="v">
      <t c="3" si="227">
        <n x="225"/>
        <n x="282"/>
        <n x="243"/>
      </t>
    </mdx>
    <mdx n="0" f="v">
      <t c="3" si="227">
        <n x="225"/>
        <n x="315"/>
        <n x="243"/>
      </t>
    </mdx>
    <mdx n="0" f="v">
      <t c="3" si="227">
        <n x="225"/>
        <n x="314"/>
        <n x="243"/>
      </t>
    </mdx>
    <mdx n="0" f="v">
      <t c="3" si="227">
        <n x="225"/>
        <n x="339"/>
        <n x="243"/>
      </t>
    </mdx>
    <mdx n="0" f="v">
      <t c="3" si="227">
        <n x="225"/>
        <n x="324"/>
        <n x="243"/>
      </t>
    </mdx>
    <mdx n="0" f="v">
      <t c="3" si="227">
        <n x="225"/>
        <n x="312"/>
        <n x="243"/>
      </t>
    </mdx>
    <mdx n="0" f="v">
      <t c="3" si="227">
        <n x="225"/>
        <n x="310"/>
        <n x="243"/>
      </t>
    </mdx>
    <mdx n="0" f="v">
      <t c="3" si="227">
        <n x="225"/>
        <n x="308"/>
        <n x="243"/>
      </t>
    </mdx>
    <mdx n="0" f="v">
      <t c="3" si="227">
        <n x="225"/>
        <n x="306"/>
        <n x="243"/>
      </t>
    </mdx>
    <mdx n="0" f="v">
      <t c="3" si="227">
        <n x="225"/>
        <n x="305"/>
        <n x="243"/>
      </t>
    </mdx>
    <mdx n="0" f="v">
      <t c="3" si="227">
        <n x="225"/>
        <n x="323"/>
        <n x="243"/>
      </t>
    </mdx>
    <mdx n="0" f="v">
      <t c="3" si="227">
        <n x="225"/>
        <n x="291"/>
        <n x="243"/>
      </t>
    </mdx>
    <mdx n="0" f="v">
      <t c="3" si="227">
        <n x="225"/>
        <n x="303"/>
        <n x="243"/>
      </t>
    </mdx>
    <mdx n="0" f="v">
      <t c="3" si="227">
        <n x="225"/>
        <n x="352"/>
        <n x="243"/>
      </t>
    </mdx>
    <mdx n="0" f="v">
      <t c="3" si="227">
        <n x="225"/>
        <n x="302"/>
        <n x="243"/>
      </t>
    </mdx>
    <mdx n="0" f="v">
      <t c="3" si="227">
        <n x="225"/>
        <n x="342"/>
        <n x="243"/>
      </t>
    </mdx>
    <mdx n="0" f="v">
      <t c="3" si="227">
        <n x="225"/>
        <n x="332"/>
        <n x="243"/>
      </t>
    </mdx>
    <mdx n="0" f="v">
      <t c="3" si="227">
        <n x="225"/>
        <n x="331"/>
        <n x="243"/>
      </t>
    </mdx>
    <mdx n="0" f="v">
      <t c="3" si="227">
        <n x="225"/>
        <n x="349"/>
        <n x="243"/>
      </t>
    </mdx>
    <mdx n="0" f="v">
      <t c="3" si="227">
        <n x="225"/>
        <n x="553"/>
        <n x="243"/>
      </t>
    </mdx>
    <mdx n="0" f="v">
      <t c="3" si="227">
        <n x="225"/>
        <n x="330"/>
        <n x="243"/>
      </t>
    </mdx>
    <mdx n="0" f="v">
      <t c="3" si="227">
        <n x="225"/>
        <n x="351"/>
        <n x="243"/>
      </t>
    </mdx>
    <mdx n="0" f="v">
      <t c="3" si="227">
        <n x="225"/>
        <n x="554"/>
        <n x="243"/>
      </t>
    </mdx>
    <mdx n="0" f="v">
      <t c="3" si="227">
        <n x="225"/>
        <n x="580"/>
        <n x="243"/>
      </t>
    </mdx>
    <mdx n="0" f="v">
      <t c="3" si="227">
        <n x="225"/>
        <n x="295"/>
        <n x="243"/>
      </t>
    </mdx>
    <mdx n="0" f="v">
      <t c="3" si="227">
        <n x="225"/>
        <n x="563"/>
        <n x="243"/>
      </t>
    </mdx>
    <mdx n="0" f="v">
      <t c="3" si="227">
        <n x="225"/>
        <n x="564"/>
        <n x="243"/>
      </t>
    </mdx>
    <mdx n="0" f="v">
      <t c="3" si="227">
        <n x="225"/>
        <n x="565"/>
        <n x="243"/>
      </t>
    </mdx>
    <mdx n="0" f="v">
      <t c="3" si="227">
        <n x="225"/>
        <n x="566"/>
        <n x="243"/>
      </t>
    </mdx>
    <mdx n="0" f="v">
      <t c="3" si="227">
        <n x="225"/>
        <n x="567"/>
        <n x="243"/>
      </t>
    </mdx>
    <mdx n="0" f="v">
      <t c="3" si="227">
        <n x="225"/>
        <n x="568"/>
        <n x="243"/>
      </t>
    </mdx>
    <mdx n="0" f="v">
      <t c="3" si="227">
        <n x="225"/>
        <n x="571"/>
        <n x="243"/>
      </t>
    </mdx>
    <mdx n="0" f="v">
      <t c="3" si="227">
        <n x="225"/>
        <n x="572"/>
        <n x="243"/>
      </t>
    </mdx>
    <mdx n="0" f="v">
      <t c="3" si="227">
        <n x="225"/>
        <n x="573"/>
        <n x="243"/>
      </t>
    </mdx>
    <mdx n="0" f="v">
      <t c="3" si="227">
        <n x="225"/>
        <n x="340"/>
        <n x="243"/>
      </t>
    </mdx>
    <mdx n="0" f="v">
      <t c="3" si="227">
        <n x="225"/>
        <n x="556"/>
        <n x="243"/>
      </t>
    </mdx>
    <mdx n="0" f="v">
      <t c="3" si="227">
        <n x="225"/>
        <n x="300"/>
        <n x="243"/>
      </t>
    </mdx>
    <mdx n="0" f="v">
      <t c="3" si="227">
        <n x="225"/>
        <n x="298"/>
        <n x="243"/>
      </t>
    </mdx>
    <mdx n="0" f="v">
      <t c="3" si="227">
        <n x="225"/>
        <n x="552"/>
        <n x="243"/>
      </t>
    </mdx>
    <mdx n="0" f="v">
      <t c="3" si="227">
        <n x="225"/>
        <n x="354"/>
        <n x="243"/>
      </t>
    </mdx>
    <mdx n="0" f="v">
      <t c="3" si="227">
        <n x="225"/>
        <n x="575"/>
        <n x="243"/>
      </t>
    </mdx>
    <mdx n="0" f="v">
      <t c="3" si="227">
        <n x="225"/>
        <n x="576"/>
        <n x="243"/>
      </t>
    </mdx>
    <mdx n="0" f="v">
      <t c="3" si="227">
        <n x="225"/>
        <n x="577"/>
        <n x="243"/>
      </t>
    </mdx>
    <mdx n="0" f="v">
      <t c="3" si="227">
        <n x="225"/>
        <n x="578"/>
        <n x="243"/>
      </t>
    </mdx>
    <mdx n="0" f="v">
      <t c="3" si="227">
        <n x="225"/>
        <n x="579"/>
        <n x="243"/>
      </t>
    </mdx>
    <mdx n="0" f="v">
      <t c="3" si="227">
        <n x="225"/>
        <n x="353"/>
        <n x="243"/>
      </t>
    </mdx>
    <mdx n="0" f="v">
      <t c="3" si="227">
        <n x="225"/>
        <n x="347"/>
        <n x="243"/>
      </t>
    </mdx>
    <mdx n="0" f="v">
      <t c="3" si="227">
        <n x="225"/>
        <n x="581"/>
        <n x="243"/>
      </t>
    </mdx>
    <mdx n="0" f="v">
      <t c="3" si="227">
        <n x="225"/>
        <n x="600"/>
        <n x="243"/>
      </t>
    </mdx>
    <mdx n="0" f="v">
      <t c="3" si="227">
        <n x="225"/>
        <n x="583"/>
        <n x="243"/>
      </t>
    </mdx>
    <mdx n="0" f="v">
      <t c="3" si="227">
        <n x="225"/>
        <n x="555"/>
        <n x="243"/>
      </t>
    </mdx>
    <mdx n="0" f="v">
      <t c="3" si="227">
        <n x="225"/>
        <n x="570"/>
        <n x="243"/>
      </t>
    </mdx>
    <mdx n="0" f="v">
      <t c="3" si="227">
        <n x="225"/>
        <n x="574"/>
        <n x="243"/>
      </t>
    </mdx>
    <mdx n="0" f="v">
      <t c="3" si="227">
        <n x="225"/>
        <n x="582"/>
        <n x="243"/>
      </t>
    </mdx>
    <mdx n="0" f="v">
      <t c="3" si="227">
        <n x="225"/>
        <n x="587"/>
        <n x="243"/>
      </t>
    </mdx>
    <mdx n="0" f="v">
      <t c="3" si="227">
        <n x="225"/>
        <n x="615"/>
        <n x="243"/>
      </t>
    </mdx>
    <mdx n="0" f="v">
      <t c="3" si="227">
        <n x="225"/>
        <n x="586"/>
        <n x="243"/>
      </t>
    </mdx>
    <mdx n="0" f="v">
      <t c="3" si="227">
        <n x="225"/>
        <n x="569"/>
        <n x="243"/>
      </t>
    </mdx>
    <mdx n="0" f="v">
      <t c="3" si="227">
        <n x="225"/>
        <n x="589"/>
        <n x="243"/>
      </t>
    </mdx>
    <mdx n="0" f="v">
      <t c="3" si="227">
        <n x="225"/>
        <n x="590"/>
        <n x="243"/>
      </t>
    </mdx>
    <mdx n="0" f="v">
      <t c="3" si="227">
        <n x="225"/>
        <n x="591"/>
        <n x="243"/>
      </t>
    </mdx>
    <mdx n="0" f="v">
      <t c="3" si="227">
        <n x="225"/>
        <n x="592"/>
        <n x="243"/>
      </t>
    </mdx>
    <mdx n="0" f="v">
      <t c="3" si="227">
        <n x="225"/>
        <n x="593"/>
        <n x="243"/>
      </t>
    </mdx>
    <mdx n="0" f="v">
      <t c="3" si="227">
        <n x="225"/>
        <n x="594"/>
        <n x="243"/>
      </t>
    </mdx>
    <mdx n="0" f="v">
      <t c="3" si="227">
        <n x="225"/>
        <n x="595"/>
        <n x="243"/>
      </t>
    </mdx>
    <mdx n="0" f="v">
      <t c="3" si="227">
        <n x="225"/>
        <n x="616"/>
        <n x="243"/>
      </t>
    </mdx>
    <mdx n="0" f="v">
      <t c="3" si="227">
        <n x="225"/>
        <n x="602"/>
        <n x="243"/>
      </t>
    </mdx>
    <mdx n="0" f="v">
      <t c="3" si="227">
        <n x="225"/>
        <n x="603"/>
        <n x="243"/>
      </t>
    </mdx>
    <mdx n="0" f="v">
      <t c="3" si="227">
        <n x="225"/>
        <n x="604"/>
        <n x="243"/>
      </t>
    </mdx>
    <mdx n="0" f="v">
      <t c="3" si="227">
        <n x="225"/>
        <n x="605"/>
        <n x="243"/>
      </t>
    </mdx>
    <mdx n="0" f="v">
      <t c="3" si="227">
        <n x="225"/>
        <n x="617"/>
        <n x="243"/>
      </t>
    </mdx>
    <mdx n="0" f="v">
      <t c="3" si="227">
        <n x="225"/>
        <n x="618"/>
        <n x="243"/>
      </t>
    </mdx>
    <mdx n="0" f="v">
      <t c="3" si="227">
        <n x="225"/>
        <n x="619"/>
        <n x="243"/>
      </t>
    </mdx>
    <mdx n="0" f="v">
      <t c="3" si="227">
        <n x="225"/>
        <n x="639"/>
        <n x="243"/>
      </t>
    </mdx>
    <mdx n="0" f="v">
      <t c="3" si="227">
        <n x="225"/>
        <n x="641"/>
        <n x="243"/>
      </t>
    </mdx>
    <mdx n="0" f="v">
      <t c="3" si="227">
        <n x="225"/>
        <n x="596"/>
        <n x="243"/>
      </t>
    </mdx>
    <mdx n="0" f="v">
      <t c="3" si="227">
        <n x="225"/>
        <n x="585"/>
        <n x="243"/>
      </t>
    </mdx>
    <mdx n="0" f="v">
      <t c="3" si="227">
        <n x="225"/>
        <n x="588"/>
        <n x="243"/>
      </t>
    </mdx>
    <mdx n="0" f="v">
      <t c="3" si="227">
        <n x="225"/>
        <n x="597"/>
        <n x="243"/>
      </t>
    </mdx>
    <mdx n="0" f="v">
      <t c="3" si="227">
        <n x="225"/>
        <n x="601"/>
        <n x="243"/>
      </t>
    </mdx>
    <mdx n="0" f="v">
      <t c="3" si="227">
        <n x="225"/>
        <n x="584"/>
        <n x="243"/>
      </t>
    </mdx>
    <mdx n="0" f="v">
      <t c="3" si="227">
        <n x="225"/>
        <n x="598"/>
        <n x="243"/>
      </t>
    </mdx>
    <mdx n="0" f="v">
      <t c="3" si="227">
        <n x="225"/>
        <n x="609"/>
        <n x="243"/>
      </t>
    </mdx>
    <mdx n="0" f="v">
      <t c="3" si="227">
        <n x="225"/>
        <n x="610"/>
        <n x="243"/>
      </t>
    </mdx>
    <mdx n="0" f="v">
      <t c="3" si="227">
        <n x="225"/>
        <n x="611"/>
        <n x="243"/>
      </t>
    </mdx>
    <mdx n="0" f="v">
      <t c="3" si="227">
        <n x="225"/>
        <n x="612"/>
        <n x="243"/>
      </t>
    </mdx>
    <mdx n="0" f="v">
      <t c="3" si="227">
        <n x="225"/>
        <n x="613"/>
        <n x="243"/>
      </t>
    </mdx>
    <mdx n="0" f="v">
      <t c="3" si="227">
        <n x="225"/>
        <n x="624"/>
        <n x="243"/>
      </t>
    </mdx>
    <mdx n="0" f="v">
      <t c="3" si="227">
        <n x="225"/>
        <n x="644"/>
        <n x="243"/>
      </t>
    </mdx>
    <mdx n="0" f="v">
      <t c="3" si="227">
        <n x="225"/>
        <n x="606"/>
        <n x="243"/>
      </t>
    </mdx>
    <mdx n="0" f="v">
      <t c="3" si="227">
        <n x="225"/>
        <n x="620"/>
        <n x="243"/>
      </t>
    </mdx>
    <mdx n="0" f="v">
      <t c="3" si="227">
        <n x="225"/>
        <n x="621"/>
        <n x="243"/>
      </t>
    </mdx>
    <mdx n="0" f="v">
      <t c="3" si="227">
        <n x="225"/>
        <n x="622"/>
        <n x="243"/>
      </t>
    </mdx>
    <mdx n="0" f="v">
      <t c="3" si="227">
        <n x="225"/>
        <n x="623"/>
        <n x="243"/>
      </t>
    </mdx>
    <mdx n="0" f="v">
      <t c="3" si="227">
        <n x="225"/>
        <n x="625"/>
        <n x="243"/>
      </t>
    </mdx>
    <mdx n="0" f="v">
      <t c="3" si="227">
        <n x="225"/>
        <n x="627"/>
        <n x="243"/>
      </t>
    </mdx>
    <mdx n="0" f="v">
      <t c="3" si="227">
        <n x="225"/>
        <n x="628"/>
        <n x="243"/>
      </t>
    </mdx>
    <mdx n="0" f="v">
      <t c="3" si="227">
        <n x="225"/>
        <n x="632"/>
        <n x="243"/>
      </t>
    </mdx>
    <mdx n="0" f="v">
      <t c="3" si="227">
        <n x="225"/>
        <n x="633"/>
        <n x="243"/>
      </t>
    </mdx>
    <mdx n="0" f="v">
      <t c="3" si="227">
        <n x="225"/>
        <n x="608"/>
        <n x="243"/>
      </t>
    </mdx>
    <mdx n="0" f="v">
      <t c="3" si="227">
        <n x="225"/>
        <n x="614"/>
        <n x="243"/>
      </t>
    </mdx>
    <mdx n="0" f="v">
      <t c="3" si="227">
        <n x="225"/>
        <n x="635"/>
        <n x="243"/>
      </t>
    </mdx>
    <mdx n="0" f="v">
      <t c="3" si="227">
        <n x="225"/>
        <n x="636"/>
        <n x="243"/>
      </t>
    </mdx>
    <mdx n="0" f="v">
      <t c="3" si="227">
        <n x="225"/>
        <n x="637"/>
        <n x="243"/>
      </t>
    </mdx>
    <mdx n="0" f="v">
      <t c="3" si="227">
        <n x="225"/>
        <n x="643"/>
        <n x="243"/>
      </t>
    </mdx>
    <mdx n="0" f="v">
      <t c="3" si="227">
        <n x="225"/>
        <n x="640"/>
        <n x="243"/>
      </t>
    </mdx>
    <mdx n="0" f="v">
      <t c="3" si="227">
        <n x="225"/>
        <n x="630"/>
        <n x="243"/>
      </t>
    </mdx>
    <mdx n="0" f="v">
      <t c="3" si="227">
        <n x="225"/>
        <n x="607"/>
        <n x="243"/>
      </t>
    </mdx>
    <mdx n="0" f="v">
      <t c="3" si="227">
        <n x="225"/>
        <n x="629"/>
        <n x="243"/>
      </t>
    </mdx>
    <mdx n="0" f="v">
      <t c="3" si="227">
        <n x="225"/>
        <n x="626"/>
        <n x="243"/>
      </t>
    </mdx>
    <mdx n="0" f="v">
      <t c="3" si="227">
        <n x="225"/>
        <n x="631"/>
        <n x="243"/>
      </t>
    </mdx>
    <mdx n="0" f="v">
      <t c="3" si="227">
        <n x="225"/>
        <n x="634"/>
        <n x="243"/>
      </t>
    </mdx>
    <mdx n="0" f="v">
      <t c="3" si="227">
        <n x="225"/>
        <n x="638"/>
        <n x="243"/>
      </t>
    </mdx>
    <mdx n="0" f="v">
      <t c="3" si="227">
        <n x="225"/>
        <n x="645"/>
        <n x="243"/>
      </t>
    </mdx>
    <mdx n="0" f="v">
      <t c="3" si="227">
        <n x="225"/>
        <n x="646"/>
        <n x="243"/>
      </t>
    </mdx>
    <mdx n="0" f="v">
      <t c="3" si="227">
        <n x="225"/>
        <n x="647"/>
        <n x="243"/>
      </t>
    </mdx>
    <mdx n="0" f="v">
      <t c="3" si="227">
        <n x="225"/>
        <n x="648"/>
        <n x="243"/>
      </t>
    </mdx>
    <mdx n="0" f="v">
      <t c="3" si="227">
        <n x="225"/>
        <n x="649"/>
        <n x="243"/>
      </t>
    </mdx>
    <mdx n="0" f="v">
      <t c="3" si="227">
        <n x="225"/>
        <n x="650"/>
        <n x="243"/>
      </t>
    </mdx>
    <mdx n="0" f="v">
      <t c="3" si="227">
        <n x="225"/>
        <n x="651"/>
        <n x="243"/>
      </t>
    </mdx>
    <mdx n="0" f="v">
      <t c="3" si="227">
        <n x="225"/>
        <n x="652"/>
        <n x="243"/>
      </t>
    </mdx>
    <mdx n="0" f="v">
      <t c="3" si="227">
        <n x="225"/>
        <n x="653"/>
        <n x="243"/>
      </t>
    </mdx>
    <mdx n="0" f="v">
      <t c="3" si="227">
        <n x="225"/>
        <n x="642"/>
        <n x="243"/>
      </t>
    </mdx>
    <mdx n="0" f="v">
      <t c="3" si="227">
        <n x="225"/>
        <n x="654"/>
        <n x="243"/>
      </t>
    </mdx>
    <mdx n="0" f="v">
      <t c="3" si="227">
        <n x="225"/>
        <n x="655"/>
        <n x="243"/>
      </t>
    </mdx>
    <mdx n="0" f="v">
      <t c="3" si="227">
        <n x="225"/>
        <n x="322"/>
        <n x="184"/>
      </t>
    </mdx>
    <mdx n="0" f="v">
      <t c="3" si="227">
        <n x="225"/>
        <n x="321"/>
        <n x="184"/>
      </t>
    </mdx>
    <mdx n="0" f="v">
      <t c="3" si="227">
        <n x="225"/>
        <n x="338"/>
        <n x="184"/>
      </t>
    </mdx>
    <mdx n="0" f="v">
      <t c="3" si="227">
        <n x="225"/>
        <n x="320"/>
        <n x="184"/>
      </t>
    </mdx>
    <mdx n="0" f="v">
      <t c="3" si="227">
        <n x="225"/>
        <n x="319"/>
        <n x="184"/>
      </t>
    </mdx>
    <mdx n="0" f="v">
      <t c="3" si="227">
        <n x="225"/>
        <n x="318"/>
        <n x="184"/>
      </t>
    </mdx>
    <mdx n="0" f="v">
      <t c="3" si="227">
        <n x="225"/>
        <n x="337"/>
        <n x="184"/>
      </t>
    </mdx>
    <mdx n="0" f="v">
      <t c="3" si="227">
        <n x="225"/>
        <n x="345"/>
        <n x="184"/>
      </t>
    </mdx>
    <mdx n="0" f="v">
      <t c="3" si="227">
        <n x="225"/>
        <n x="336"/>
        <n x="184"/>
      </t>
    </mdx>
    <mdx n="0" f="v">
      <t c="3" si="227">
        <n x="225"/>
        <n x="317"/>
        <n x="184"/>
      </t>
    </mdx>
    <mdx n="0" f="v">
      <t c="3" si="227">
        <n x="225"/>
        <n x="285"/>
        <n x="184"/>
      </t>
    </mdx>
    <mdx n="0" f="v">
      <t c="3" si="227">
        <n x="225"/>
        <n x="275"/>
        <n x="184"/>
      </t>
    </mdx>
    <mdx n="0" f="v">
      <t c="3" si="227">
        <n x="225"/>
        <n x="274"/>
        <n x="184"/>
      </t>
    </mdx>
    <mdx n="0" f="v">
      <t c="3" si="227">
        <n x="225"/>
        <n x="284"/>
        <n x="184"/>
      </t>
    </mdx>
    <mdx n="0" f="v">
      <t c="3" si="227">
        <n x="225"/>
        <n x="290"/>
        <n x="184"/>
      </t>
    </mdx>
    <mdx n="0" f="v">
      <t c="3" si="227">
        <n x="225"/>
        <n x="289"/>
        <n x="184"/>
      </t>
    </mdx>
    <mdx n="0" f="v">
      <t c="3" si="227">
        <n x="225"/>
        <n x="288"/>
        <n x="184"/>
      </t>
    </mdx>
    <mdx n="0" f="v">
      <t c="3" si="227">
        <n x="225"/>
        <n x="287"/>
        <n x="184"/>
      </t>
    </mdx>
    <mdx n="0" f="v">
      <t c="3" si="227">
        <n x="225"/>
        <n x="286"/>
        <n x="184"/>
      </t>
    </mdx>
    <mdx n="0" f="v">
      <t c="3" si="227">
        <n x="225"/>
        <n x="292"/>
        <n x="184"/>
      </t>
    </mdx>
    <mdx n="0" f="v">
      <t c="3" si="227">
        <n x="225"/>
        <n x="344"/>
        <n x="184"/>
      </t>
    </mdx>
    <mdx n="0" f="v">
      <t c="3" si="227">
        <n x="225"/>
        <n x="325"/>
        <n x="184"/>
      </t>
    </mdx>
    <mdx n="0" f="v">
      <t c="3" si="227">
        <n x="225"/>
        <n x="313"/>
        <n x="184"/>
      </t>
    </mdx>
    <mdx n="0" f="v">
      <t c="3" si="227">
        <n x="225"/>
        <n x="335"/>
        <n x="184"/>
      </t>
    </mdx>
    <mdx n="0" f="v">
      <t c="3" si="227">
        <n x="225"/>
        <n x="309"/>
        <n x="184"/>
      </t>
    </mdx>
    <mdx n="0" f="v">
      <t c="3" si="227">
        <n x="225"/>
        <n x="334"/>
        <n x="184"/>
      </t>
    </mdx>
    <mdx n="0" f="v">
      <t c="3" si="227">
        <n x="225"/>
        <n x="343"/>
        <n x="184"/>
      </t>
    </mdx>
    <mdx n="0" f="v">
      <t c="3" si="227">
        <n x="225"/>
        <n x="279"/>
        <n x="184"/>
      </t>
    </mdx>
    <mdx n="0" f="v">
      <t c="3" si="227">
        <n x="225"/>
        <n x="557"/>
        <n x="184"/>
      </t>
    </mdx>
    <mdx n="0" f="v">
      <t c="3" si="227">
        <n x="225"/>
        <n x="551"/>
        <n x="184"/>
      </t>
    </mdx>
    <mdx n="0" f="v">
      <t c="3" si="227">
        <n x="225"/>
        <n x="333"/>
        <n x="184"/>
      </t>
    </mdx>
    <mdx n="0" f="v">
      <t c="3" si="227">
        <n x="225"/>
        <n x="550"/>
        <n x="184"/>
      </t>
    </mdx>
    <mdx n="0" f="v">
      <t c="3" si="227">
        <n x="225"/>
        <n x="549"/>
        <n x="184"/>
      </t>
    </mdx>
    <mdx n="0" f="v">
      <t c="3" si="227">
        <n x="225"/>
        <n x="558"/>
        <n x="184"/>
      </t>
    </mdx>
    <mdx n="0" f="v">
      <t c="3" si="227">
        <n x="225"/>
        <n x="559"/>
        <n x="184"/>
      </t>
    </mdx>
    <mdx n="0" f="v">
      <t c="3" si="227">
        <n x="225"/>
        <n x="560"/>
        <n x="184"/>
      </t>
    </mdx>
    <mdx n="0" f="v">
      <t c="3" si="227">
        <n x="225"/>
        <n x="561"/>
        <n x="184"/>
      </t>
    </mdx>
    <mdx n="0" f="v">
      <t c="3" si="227">
        <n x="225"/>
        <n x="562"/>
        <n x="184"/>
      </t>
    </mdx>
    <mdx n="0" f="v">
      <t c="3" si="227">
        <n x="225"/>
        <n x="341"/>
        <n x="184"/>
      </t>
    </mdx>
    <mdx n="0" f="v">
      <t c="3" si="227">
        <n x="225"/>
        <n x="296"/>
        <n x="184"/>
      </t>
    </mdx>
    <mdx n="0" f="v">
      <t c="3" si="227">
        <n x="225"/>
        <n x="572"/>
        <n x="184"/>
      </t>
    </mdx>
    <mdx n="0" f="v">
      <t c="3" si="227">
        <n x="225"/>
        <n x="282"/>
        <n x="184"/>
      </t>
    </mdx>
    <mdx n="0" f="v">
      <t c="3" si="227">
        <n x="225"/>
        <n x="315"/>
        <n x="184"/>
      </t>
    </mdx>
    <mdx n="0" f="v">
      <t c="3" si="227">
        <n x="225"/>
        <n x="314"/>
        <n x="184"/>
      </t>
    </mdx>
    <mdx n="0" f="v">
      <t c="3" si="227">
        <n x="225"/>
        <n x="339"/>
        <n x="184"/>
      </t>
    </mdx>
    <mdx n="0" f="v">
      <t c="3" si="227">
        <n x="225"/>
        <n x="324"/>
        <n x="184"/>
      </t>
    </mdx>
    <mdx n="0" f="v">
      <t c="3" si="227">
        <n x="225"/>
        <n x="312"/>
        <n x="184"/>
      </t>
    </mdx>
    <mdx n="0" f="v">
      <t c="3" si="227">
        <n x="225"/>
        <n x="310"/>
        <n x="184"/>
      </t>
    </mdx>
    <mdx n="0" f="v">
      <t c="3" si="227">
        <n x="225"/>
        <n x="308"/>
        <n x="184"/>
      </t>
    </mdx>
    <mdx n="0" f="v">
      <t c="3" si="227">
        <n x="225"/>
        <n x="306"/>
        <n x="184"/>
      </t>
    </mdx>
    <mdx n="0" f="v">
      <t c="3" si="227">
        <n x="225"/>
        <n x="305"/>
        <n x="184"/>
      </t>
    </mdx>
    <mdx n="0" f="v">
      <t c="3" si="227">
        <n x="225"/>
        <n x="323"/>
        <n x="184"/>
      </t>
    </mdx>
    <mdx n="0" f="v">
      <t c="3" si="227">
        <n x="225"/>
        <n x="291"/>
        <n x="184"/>
      </t>
    </mdx>
    <mdx n="0" f="v">
      <t c="3" si="227">
        <n x="225"/>
        <n x="303"/>
        <n x="184"/>
      </t>
    </mdx>
    <mdx n="0" f="v">
      <t c="3" si="227">
        <n x="225"/>
        <n x="352"/>
        <n x="184"/>
      </t>
    </mdx>
    <mdx n="0" f="v">
      <t c="3" si="227">
        <n x="225"/>
        <n x="302"/>
        <n x="184"/>
      </t>
    </mdx>
    <mdx n="0" f="v">
      <t c="3" si="227">
        <n x="225"/>
        <n x="342"/>
        <n x="184"/>
      </t>
    </mdx>
    <mdx n="0" f="v">
      <t c="3" si="227">
        <n x="225"/>
        <n x="332"/>
        <n x="184"/>
      </t>
    </mdx>
    <mdx n="0" f="v">
      <t c="3" si="227">
        <n x="225"/>
        <n x="331"/>
        <n x="184"/>
      </t>
    </mdx>
    <mdx n="0" f="v">
      <t c="3" si="227">
        <n x="225"/>
        <n x="349"/>
        <n x="184"/>
      </t>
    </mdx>
    <mdx n="0" f="v">
      <t c="3" si="227">
        <n x="225"/>
        <n x="553"/>
        <n x="184"/>
      </t>
    </mdx>
    <mdx n="0" f="v">
      <t c="3" si="227">
        <n x="225"/>
        <n x="330"/>
        <n x="184"/>
      </t>
    </mdx>
    <mdx n="0" f="v">
      <t c="3" si="227">
        <n x="225"/>
        <n x="351"/>
        <n x="184"/>
      </t>
    </mdx>
    <mdx n="0" f="v">
      <t c="3" si="227">
        <n x="225"/>
        <n x="554"/>
        <n x="184"/>
      </t>
    </mdx>
    <mdx n="0" f="v">
      <t c="3" si="227">
        <n x="225"/>
        <n x="573"/>
        <n x="184"/>
      </t>
    </mdx>
    <mdx n="0" f="v">
      <t c="3" si="227">
        <n x="225"/>
        <n x="295"/>
        <n x="184"/>
      </t>
    </mdx>
    <mdx n="0" f="v">
      <t c="3" si="227">
        <n x="225"/>
        <n x="563"/>
        <n x="184"/>
      </t>
    </mdx>
    <mdx n="0" f="v">
      <t c="3" si="227">
        <n x="225"/>
        <n x="564"/>
        <n x="184"/>
      </t>
    </mdx>
    <mdx n="0" f="v">
      <t c="3" si="227">
        <n x="225"/>
        <n x="565"/>
        <n x="184"/>
      </t>
    </mdx>
    <mdx n="0" f="v">
      <t c="3" si="227">
        <n x="225"/>
        <n x="566"/>
        <n x="184"/>
      </t>
    </mdx>
    <mdx n="0" f="v">
      <t c="3" si="227">
        <n x="225"/>
        <n x="567"/>
        <n x="184"/>
      </t>
    </mdx>
    <mdx n="0" f="v">
      <t c="3" si="227">
        <n x="225"/>
        <n x="568"/>
        <n x="184"/>
      </t>
    </mdx>
    <mdx n="0" f="v">
      <t c="3" si="227">
        <n x="225"/>
        <n x="580"/>
        <n x="184"/>
      </t>
    </mdx>
    <mdx n="0" f="v">
      <t c="3" si="227">
        <n x="225"/>
        <n x="581"/>
        <n x="184"/>
      </t>
    </mdx>
    <mdx n="0" f="v">
      <t c="3" si="227">
        <n x="225"/>
        <n x="587"/>
        <n x="184"/>
      </t>
    </mdx>
    <mdx n="0" f="v">
      <t c="3" si="227">
        <n x="225"/>
        <n x="556"/>
        <n x="184"/>
      </t>
    </mdx>
    <mdx n="0" f="v">
      <t c="3" si="227">
        <n x="225"/>
        <n x="300"/>
        <n x="184"/>
      </t>
    </mdx>
    <mdx n="0" f="v">
      <t c="3" si="227">
        <n x="225"/>
        <n x="298"/>
        <n x="184"/>
      </t>
    </mdx>
    <mdx n="0" f="v">
      <t c="3" si="227">
        <n x="225"/>
        <n x="552"/>
        <n x="184"/>
      </t>
    </mdx>
    <mdx n="0" f="v">
      <t c="3" si="227">
        <n x="225"/>
        <n x="354"/>
        <n x="184"/>
      </t>
    </mdx>
    <mdx n="0" f="v">
      <t c="3" si="227">
        <n x="225"/>
        <n x="575"/>
        <n x="184"/>
      </t>
    </mdx>
    <mdx n="0" f="v">
      <t c="3" si="227">
        <n x="225"/>
        <n x="576"/>
        <n x="184"/>
      </t>
    </mdx>
    <mdx n="0" f="v">
      <t c="3" si="227">
        <n x="225"/>
        <n x="577"/>
        <n x="184"/>
      </t>
    </mdx>
    <mdx n="0" f="v">
      <t c="3" si="227">
        <n x="225"/>
        <n x="578"/>
        <n x="184"/>
      </t>
    </mdx>
    <mdx n="0" f="v">
      <t c="3" si="227">
        <n x="225"/>
        <n x="579"/>
        <n x="184"/>
      </t>
    </mdx>
    <mdx n="0" f="v">
      <t c="3" si="227">
        <n x="225"/>
        <n x="353"/>
        <n x="184"/>
      </t>
    </mdx>
    <mdx n="0" f="v">
      <t c="3" si="227">
        <n x="225"/>
        <n x="347"/>
        <n x="184"/>
      </t>
    </mdx>
    <mdx n="0" f="v">
      <t c="3" si="227">
        <n x="225"/>
        <n x="340"/>
        <n x="184"/>
      </t>
    </mdx>
    <mdx n="0" f="v">
      <t c="3" si="227">
        <n x="225"/>
        <n x="571"/>
        <n x="184"/>
      </t>
    </mdx>
    <mdx n="0" f="v">
      <t c="3" si="227">
        <n x="225"/>
        <n x="599"/>
        <n x="184"/>
      </t>
    </mdx>
    <mdx n="0" f="v">
      <t c="3" si="227">
        <n x="225"/>
        <n x="613"/>
        <n x="184"/>
      </t>
    </mdx>
    <mdx n="0" f="v">
      <t c="3" si="227">
        <n x="225"/>
        <n x="583"/>
        <n x="184"/>
      </t>
    </mdx>
    <mdx n="0" f="v">
      <t c="3" si="227">
        <n x="225"/>
        <n x="555"/>
        <n x="184"/>
      </t>
    </mdx>
    <mdx n="0" f="v">
      <t c="3" si="227">
        <n x="225"/>
        <n x="570"/>
        <n x="184"/>
      </t>
    </mdx>
    <mdx n="0" f="v">
      <t c="3" si="227">
        <n x="225"/>
        <n x="574"/>
        <n x="184"/>
      </t>
    </mdx>
    <mdx n="0" f="v">
      <t c="3" si="227">
        <n x="225"/>
        <n x="600"/>
        <n x="184"/>
      </t>
    </mdx>
    <mdx n="0" f="v">
      <t c="3" si="227">
        <n x="225"/>
        <n x="582"/>
        <n x="184"/>
      </t>
    </mdx>
    <mdx n="0" f="v">
      <t c="3" si="227">
        <n x="225"/>
        <n x="569"/>
        <n x="184"/>
      </t>
    </mdx>
    <mdx n="0" f="v">
      <t c="3" si="227">
        <n x="225"/>
        <n x="589"/>
        <n x="184"/>
      </t>
    </mdx>
    <mdx n="0" f="v">
      <t c="3" si="227">
        <n x="225"/>
        <n x="590"/>
        <n x="184"/>
      </t>
    </mdx>
    <mdx n="0" f="v">
      <t c="3" si="227">
        <n x="225"/>
        <n x="591"/>
        <n x="184"/>
      </t>
    </mdx>
    <mdx n="0" f="v">
      <t c="3" si="227">
        <n x="225"/>
        <n x="592"/>
        <n x="184"/>
      </t>
    </mdx>
    <mdx n="0" f="v">
      <t c="3" si="227">
        <n x="225"/>
        <n x="593"/>
        <n x="184"/>
      </t>
    </mdx>
    <mdx n="0" f="v">
      <t c="3" si="227">
        <n x="225"/>
        <n x="594"/>
        <n x="184"/>
      </t>
    </mdx>
    <mdx n="0" f="v">
      <t c="3" si="227">
        <n x="225"/>
        <n x="595"/>
        <n x="184"/>
      </t>
    </mdx>
    <mdx n="0" f="v">
      <t c="3" si="227">
        <n x="225"/>
        <n x="586"/>
        <n x="184"/>
      </t>
    </mdx>
    <mdx n="0" f="v">
      <t c="3" si="227">
        <n x="225"/>
        <n x="615"/>
        <n x="184"/>
      </t>
    </mdx>
    <mdx n="0" f="v">
      <t c="3" si="227">
        <n x="225"/>
        <n x="616"/>
        <n x="184"/>
      </t>
    </mdx>
    <mdx n="0" f="v">
      <t c="3" si="227">
        <n x="225"/>
        <n x="602"/>
        <n x="184"/>
      </t>
    </mdx>
    <mdx n="0" f="v">
      <t c="3" si="227">
        <n x="225"/>
        <n x="603"/>
        <n x="184"/>
      </t>
    </mdx>
    <mdx n="0" f="v">
      <t c="3" si="227">
        <n x="225"/>
        <n x="604"/>
        <n x="184"/>
      </t>
    </mdx>
    <mdx n="0" f="v">
      <t c="3" si="227">
        <n x="225"/>
        <n x="605"/>
        <n x="184"/>
      </t>
    </mdx>
    <mdx n="0" f="v">
      <t c="3" si="227">
        <n x="225"/>
        <n x="617"/>
        <n x="184"/>
      </t>
    </mdx>
    <mdx n="0" f="v">
      <t c="3" si="227">
        <n x="225"/>
        <n x="633"/>
        <n x="184"/>
      </t>
    </mdx>
    <mdx n="0" f="v">
      <t c="3" si="227">
        <n x="225"/>
        <n x="618"/>
        <n x="184"/>
      </t>
    </mdx>
    <mdx n="0" f="v">
      <t c="3" si="227">
        <n x="225"/>
        <n x="619"/>
        <n x="184"/>
      </t>
    </mdx>
    <mdx n="0" f="v">
      <t c="3" si="227">
        <n x="225"/>
        <n x="596"/>
        <n x="184"/>
      </t>
    </mdx>
    <mdx n="0" f="v">
      <t c="3" si="227">
        <n x="225"/>
        <n x="585"/>
        <n x="184"/>
      </t>
    </mdx>
    <mdx n="0" f="v">
      <t c="3" si="227">
        <n x="225"/>
        <n x="588"/>
        <n x="184"/>
      </t>
    </mdx>
    <mdx n="0" f="v">
      <t c="3" si="227">
        <n x="225"/>
        <n x="597"/>
        <n x="184"/>
      </t>
    </mdx>
    <mdx n="0" f="v">
      <t c="3" si="227">
        <n x="225"/>
        <n x="601"/>
        <n x="184"/>
      </t>
    </mdx>
    <mdx n="0" f="v">
      <t c="3" si="227">
        <n x="225"/>
        <n x="584"/>
        <n x="184"/>
      </t>
    </mdx>
    <mdx n="0" f="v">
      <t c="3" si="227">
        <n x="225"/>
        <n x="598"/>
        <n x="184"/>
      </t>
    </mdx>
    <mdx n="0" f="v">
      <t c="3" si="227">
        <n x="225"/>
        <n x="609"/>
        <n x="184"/>
      </t>
    </mdx>
    <mdx n="0" f="v">
      <t c="3" si="227">
        <n x="225"/>
        <n x="610"/>
        <n x="184"/>
      </t>
    </mdx>
    <mdx n="0" f="v">
      <t c="3" si="227">
        <n x="225"/>
        <n x="611"/>
        <n x="184"/>
      </t>
    </mdx>
    <mdx n="0" f="v">
      <t c="3" si="227">
        <n x="225"/>
        <n x="612"/>
        <n x="184"/>
      </t>
    </mdx>
    <mdx n="0" f="v">
      <t c="3" si="227">
        <n x="225"/>
        <n x="639"/>
        <n x="184"/>
      </t>
    </mdx>
    <mdx n="0" f="v">
      <t c="3" si="227">
        <n x="225"/>
        <n x="643"/>
        <n x="184"/>
      </t>
    </mdx>
    <mdx n="0" f="v">
      <t c="3" si="227">
        <n x="225"/>
        <n x="624"/>
        <n x="184"/>
      </t>
    </mdx>
    <mdx n="0" f="v">
      <t c="3" si="227">
        <n x="225"/>
        <n x="620"/>
        <n x="184"/>
      </t>
    </mdx>
    <mdx n="0" f="v">
      <t c="3" si="227">
        <n x="225"/>
        <n x="621"/>
        <n x="184"/>
      </t>
    </mdx>
    <mdx n="0" f="v">
      <t c="3" si="227">
        <n x="225"/>
        <n x="622"/>
        <n x="184"/>
      </t>
    </mdx>
    <mdx n="0" f="v">
      <t c="3" si="227">
        <n x="225"/>
        <n x="623"/>
        <n x="184"/>
      </t>
    </mdx>
    <mdx n="0" f="v">
      <t c="3" si="227">
        <n x="225"/>
        <n x="606"/>
        <n x="184"/>
      </t>
    </mdx>
    <mdx n="0" f="v">
      <t c="3" si="227">
        <n x="225"/>
        <n x="644"/>
        <n x="184"/>
      </t>
    </mdx>
    <mdx n="0" f="v">
      <t c="3" si="227">
        <n x="225"/>
        <n x="625"/>
        <n x="184"/>
      </t>
    </mdx>
    <mdx n="0" f="v">
      <t c="3" si="227">
        <n x="225"/>
        <n x="641"/>
        <n x="184"/>
      </t>
    </mdx>
    <mdx n="0" f="v">
      <t c="3" si="227">
        <n x="225"/>
        <n x="627"/>
        <n x="184"/>
      </t>
    </mdx>
    <mdx n="0" f="v">
      <t c="3" si="227">
        <n x="225"/>
        <n x="628"/>
        <n x="184"/>
      </t>
    </mdx>
    <mdx n="0" f="v">
      <t c="3" si="227">
        <n x="225"/>
        <n x="608"/>
        <n x="184"/>
      </t>
    </mdx>
    <mdx n="0" f="v">
      <t c="3" si="227">
        <n x="225"/>
        <n x="614"/>
        <n x="184"/>
      </t>
    </mdx>
    <mdx n="0" f="v">
      <t c="3" si="227">
        <n x="225"/>
        <n x="635"/>
        <n x="184"/>
      </t>
    </mdx>
    <mdx n="0" f="v">
      <t c="3" si="227">
        <n x="225"/>
        <n x="636"/>
        <n x="184"/>
      </t>
    </mdx>
    <mdx n="0" f="v">
      <t c="3" si="227">
        <n x="225"/>
        <n x="637"/>
        <n x="184"/>
      </t>
    </mdx>
    <mdx n="0" f="v">
      <t c="3" si="227">
        <n x="225"/>
        <n x="632"/>
        <n x="184"/>
      </t>
    </mdx>
    <mdx n="0" f="v">
      <t c="3" si="227">
        <n x="225"/>
        <n x="640"/>
        <n x="184"/>
      </t>
    </mdx>
    <mdx n="0" f="v">
      <t c="3" si="227">
        <n x="225"/>
        <n x="630"/>
        <n x="184"/>
      </t>
    </mdx>
    <mdx n="0" f="v">
      <t c="3" si="227">
        <n x="225"/>
        <n x="607"/>
        <n x="184"/>
      </t>
    </mdx>
    <mdx n="0" f="v">
      <t c="3" si="227">
        <n x="225"/>
        <n x="629"/>
        <n x="184"/>
      </t>
    </mdx>
    <mdx n="0" f="v">
      <t c="3" si="227">
        <n x="225"/>
        <n x="626"/>
        <n x="184"/>
      </t>
    </mdx>
    <mdx n="0" f="v">
      <t c="3" si="227">
        <n x="225"/>
        <n x="631"/>
        <n x="184"/>
      </t>
    </mdx>
    <mdx n="0" f="v">
      <t c="3" si="227">
        <n x="225"/>
        <n x="634"/>
        <n x="184"/>
      </t>
    </mdx>
    <mdx n="0" f="v">
      <t c="3" si="227">
        <n x="225"/>
        <n x="638"/>
        <n x="184"/>
      </t>
    </mdx>
    <mdx n="0" f="v">
      <t c="3" si="227">
        <n x="225"/>
        <n x="645"/>
        <n x="184"/>
      </t>
    </mdx>
    <mdx n="0" f="v">
      <t c="3" si="227">
        <n x="225"/>
        <n x="646"/>
        <n x="184"/>
      </t>
    </mdx>
    <mdx n="0" f="v">
      <t c="3" si="227">
        <n x="225"/>
        <n x="647"/>
        <n x="184"/>
      </t>
    </mdx>
    <mdx n="0" f="v">
      <t c="3" si="227">
        <n x="225"/>
        <n x="648"/>
        <n x="184"/>
      </t>
    </mdx>
    <mdx n="0" f="v">
      <t c="3" si="227">
        <n x="225"/>
        <n x="649"/>
        <n x="184"/>
      </t>
    </mdx>
    <mdx n="0" f="v">
      <t c="3" si="227">
        <n x="225"/>
        <n x="650"/>
        <n x="184"/>
      </t>
    </mdx>
    <mdx n="0" f="v">
      <t c="3" si="227">
        <n x="225"/>
        <n x="651"/>
        <n x="184"/>
      </t>
    </mdx>
    <mdx n="0" f="v">
      <t c="3" si="227">
        <n x="225"/>
        <n x="652"/>
        <n x="184"/>
      </t>
    </mdx>
    <mdx n="0" f="v">
      <t c="3" si="227">
        <n x="225"/>
        <n x="653"/>
        <n x="184"/>
      </t>
    </mdx>
    <mdx n="0" f="v">
      <t c="3" si="227">
        <n x="225"/>
        <n x="642"/>
        <n x="184"/>
      </t>
    </mdx>
    <mdx n="0" f="v">
      <t c="3" si="227">
        <n x="225"/>
        <n x="654"/>
        <n x="184"/>
      </t>
    </mdx>
    <mdx n="0" f="v">
      <t c="3" si="227">
        <n x="225"/>
        <n x="655"/>
        <n x="184"/>
      </t>
    </mdx>
    <mdx n="0" f="v">
      <t c="3" si="227">
        <n x="225"/>
        <n x="322"/>
        <n x="185"/>
      </t>
    </mdx>
    <mdx n="0" f="v">
      <t c="3" si="227">
        <n x="225"/>
        <n x="321"/>
        <n x="185"/>
      </t>
    </mdx>
    <mdx n="0" f="v">
      <t c="3" si="227">
        <n x="225"/>
        <n x="338"/>
        <n x="185"/>
      </t>
    </mdx>
    <mdx n="0" f="v">
      <t c="3" si="227">
        <n x="225"/>
        <n x="320"/>
        <n x="185"/>
      </t>
    </mdx>
    <mdx n="0" f="v">
      <t c="3" si="227">
        <n x="225"/>
        <n x="319"/>
        <n x="185"/>
      </t>
    </mdx>
    <mdx n="0" f="v">
      <t c="3" si="227">
        <n x="225"/>
        <n x="318"/>
        <n x="185"/>
      </t>
    </mdx>
    <mdx n="0" f="v">
      <t c="3" si="227">
        <n x="225"/>
        <n x="337"/>
        <n x="185"/>
      </t>
    </mdx>
    <mdx n="0" f="v">
      <t c="3" si="227">
        <n x="225"/>
        <n x="345"/>
        <n x="185"/>
      </t>
    </mdx>
    <mdx n="0" f="v">
      <t c="3" si="227">
        <n x="225"/>
        <n x="336"/>
        <n x="185"/>
      </t>
    </mdx>
    <mdx n="0" f="v">
      <t c="3" si="227">
        <n x="225"/>
        <n x="317"/>
        <n x="185"/>
      </t>
    </mdx>
    <mdx n="0" f="v">
      <t c="3" si="227">
        <n x="225"/>
        <n x="274"/>
        <n x="185"/>
      </t>
    </mdx>
    <mdx n="0" f="v">
      <t c="3" si="227">
        <n x="225"/>
        <n x="284"/>
        <n x="185"/>
      </t>
    </mdx>
    <mdx n="0" f="v">
      <t c="3" si="227">
        <n x="225"/>
        <n x="290"/>
        <n x="185"/>
      </t>
    </mdx>
    <mdx n="0" f="v">
      <t c="3" si="227">
        <n x="225"/>
        <n x="289"/>
        <n x="185"/>
      </t>
    </mdx>
    <mdx n="0" f="v">
      <t c="3" si="227">
        <n x="225"/>
        <n x="288"/>
        <n x="185"/>
      </t>
    </mdx>
    <mdx n="0" f="v">
      <t c="3" si="227">
        <n x="225"/>
        <n x="287"/>
        <n x="185"/>
      </t>
    </mdx>
    <mdx n="0" f="v">
      <t c="3" si="227">
        <n x="225"/>
        <n x="286"/>
        <n x="185"/>
      </t>
    </mdx>
    <mdx n="0" f="v">
      <t c="3" si="227">
        <n x="225"/>
        <n x="292"/>
        <n x="185"/>
      </t>
    </mdx>
    <mdx n="0" f="v">
      <t c="3" si="227">
        <n x="225"/>
        <n x="285"/>
        <n x="185"/>
      </t>
    </mdx>
    <mdx n="0" f="v">
      <t c="3" si="227">
        <n x="225"/>
        <n x="275"/>
        <n x="185"/>
      </t>
    </mdx>
    <mdx n="0" f="v">
      <t c="3" si="227">
        <n x="225"/>
        <n x="344"/>
        <n x="185"/>
      </t>
    </mdx>
    <mdx n="0" f="v">
      <t c="3" si="227">
        <n x="225"/>
        <n x="325"/>
        <n x="185"/>
      </t>
    </mdx>
    <mdx n="0" f="v">
      <t c="3" si="227">
        <n x="225"/>
        <n x="313"/>
        <n x="185"/>
      </t>
    </mdx>
    <mdx n="0" f="v">
      <t c="3" si="227">
        <n x="225"/>
        <n x="335"/>
        <n x="185"/>
      </t>
    </mdx>
    <mdx n="0" f="v">
      <t c="3" si="227">
        <n x="225"/>
        <n x="309"/>
        <n x="185"/>
      </t>
    </mdx>
    <mdx n="0" f="v">
      <t c="3" si="227">
        <n x="225"/>
        <n x="334"/>
        <n x="185"/>
      </t>
    </mdx>
    <mdx n="0" f="v">
      <t c="3" si="227">
        <n x="225"/>
        <n x="343"/>
        <n x="185"/>
      </t>
    </mdx>
    <mdx n="0" f="v">
      <t c="3" si="227">
        <n x="225"/>
        <n x="279"/>
        <n x="185"/>
      </t>
    </mdx>
    <mdx n="0" f="v">
      <t c="3" si="227">
        <n x="225"/>
        <n x="557"/>
        <n x="185"/>
      </t>
    </mdx>
    <mdx n="0" f="v">
      <t c="3" si="227">
        <n x="225"/>
        <n x="551"/>
        <n x="185"/>
      </t>
    </mdx>
    <mdx n="0" f="v">
      <t c="3" si="227">
        <n x="225"/>
        <n x="333"/>
        <n x="185"/>
      </t>
    </mdx>
    <mdx n="0" f="v">
      <t c="3" si="227">
        <n x="225"/>
        <n x="550"/>
        <n x="185"/>
      </t>
    </mdx>
    <mdx n="0" f="v">
      <t c="3" si="227">
        <n x="225"/>
        <n x="549"/>
        <n x="185"/>
      </t>
    </mdx>
    <mdx n="0" f="v">
      <t c="3" si="227">
        <n x="225"/>
        <n x="558"/>
        <n x="185"/>
      </t>
    </mdx>
    <mdx n="0" f="v">
      <t c="3" si="227">
        <n x="225"/>
        <n x="559"/>
        <n x="185"/>
      </t>
    </mdx>
    <mdx n="0" f="v">
      <t c="3" si="227">
        <n x="225"/>
        <n x="560"/>
        <n x="185"/>
      </t>
    </mdx>
    <mdx n="0" f="v">
      <t c="3" si="227">
        <n x="225"/>
        <n x="561"/>
        <n x="185"/>
      </t>
    </mdx>
    <mdx n="0" f="v">
      <t c="3" si="227">
        <n x="225"/>
        <n x="562"/>
        <n x="185"/>
      </t>
    </mdx>
    <mdx n="0" f="v">
      <t c="3" si="227">
        <n x="225"/>
        <n x="340"/>
        <n x="185"/>
      </t>
    </mdx>
    <mdx n="0" f="v">
      <t c="3" si="227">
        <n x="225"/>
        <n x="341"/>
        <n x="185"/>
      </t>
    </mdx>
    <mdx n="0" f="v">
      <t c="3" si="227">
        <n x="225"/>
        <n x="580"/>
        <n x="185"/>
      </t>
    </mdx>
    <mdx n="0" f="v">
      <t c="3" si="227">
        <n x="225"/>
        <n x="282"/>
        <n x="185"/>
      </t>
    </mdx>
    <mdx n="0" f="v">
      <t c="3" si="227">
        <n x="225"/>
        <n x="315"/>
        <n x="185"/>
      </t>
    </mdx>
    <mdx n="0" f="v">
      <t c="3" si="227">
        <n x="225"/>
        <n x="314"/>
        <n x="185"/>
      </t>
    </mdx>
    <mdx n="0" f="v">
      <t c="3" si="227">
        <n x="225"/>
        <n x="339"/>
        <n x="185"/>
      </t>
    </mdx>
    <mdx n="0" f="v">
      <t c="3" si="227">
        <n x="225"/>
        <n x="324"/>
        <n x="185"/>
      </t>
    </mdx>
    <mdx n="0" f="v">
      <t c="3" si="227">
        <n x="225"/>
        <n x="312"/>
        <n x="185"/>
      </t>
    </mdx>
    <mdx n="0" f="v">
      <t c="3" si="227">
        <n x="225"/>
        <n x="310"/>
        <n x="185"/>
      </t>
    </mdx>
    <mdx n="0" f="v">
      <t c="3" si="227">
        <n x="225"/>
        <n x="308"/>
        <n x="185"/>
      </t>
    </mdx>
    <mdx n="0" f="v">
      <t c="3" si="227">
        <n x="225"/>
        <n x="306"/>
        <n x="185"/>
      </t>
    </mdx>
    <mdx n="0" f="v">
      <t c="3" si="227">
        <n x="225"/>
        <n x="305"/>
        <n x="185"/>
      </t>
    </mdx>
    <mdx n="0" f="v">
      <t c="3" si="227">
        <n x="225"/>
        <n x="323"/>
        <n x="185"/>
      </t>
    </mdx>
    <mdx n="0" f="v">
      <t c="3" si="227">
        <n x="225"/>
        <n x="291"/>
        <n x="185"/>
      </t>
    </mdx>
    <mdx n="0" f="v">
      <t c="3" si="227">
        <n x="225"/>
        <n x="303"/>
        <n x="185"/>
      </t>
    </mdx>
    <mdx n="0" f="v">
      <t c="3" si="227">
        <n x="225"/>
        <n x="352"/>
        <n x="185"/>
      </t>
    </mdx>
    <mdx n="0" f="v">
      <t c="3" si="227">
        <n x="225"/>
        <n x="302"/>
        <n x="185"/>
      </t>
    </mdx>
    <mdx n="0" f="v">
      <t c="3" si="227">
        <n x="225"/>
        <n x="342"/>
        <n x="185"/>
      </t>
    </mdx>
    <mdx n="0" f="v">
      <t c="3" si="227">
        <n x="225"/>
        <n x="332"/>
        <n x="185"/>
      </t>
    </mdx>
    <mdx n="0" f="v">
      <t c="3" si="227">
        <n x="225"/>
        <n x="331"/>
        <n x="185"/>
      </t>
    </mdx>
    <mdx n="0" f="v">
      <t c="3" si="227">
        <n x="225"/>
        <n x="349"/>
        <n x="185"/>
      </t>
    </mdx>
    <mdx n="0" f="v">
      <t c="3" si="227">
        <n x="225"/>
        <n x="553"/>
        <n x="185"/>
      </t>
    </mdx>
    <mdx n="0" f="v">
      <t c="3" si="227">
        <n x="225"/>
        <n x="330"/>
        <n x="185"/>
      </t>
    </mdx>
    <mdx n="0" f="v">
      <t c="3" si="227">
        <n x="225"/>
        <n x="351"/>
        <n x="185"/>
      </t>
    </mdx>
    <mdx n="0" f="v">
      <t c="3" si="227">
        <n x="225"/>
        <n x="554"/>
        <n x="185"/>
      </t>
    </mdx>
    <mdx n="0" f="v">
      <t c="3" si="227">
        <n x="225"/>
        <n x="296"/>
        <n x="185"/>
      </t>
    </mdx>
    <mdx n="0" f="v">
      <t c="3" si="227">
        <n x="225"/>
        <n x="581"/>
        <n x="185"/>
      </t>
    </mdx>
    <mdx n="0" f="v">
      <t c="3" si="227">
        <n x="225"/>
        <n x="571"/>
        <n x="185"/>
      </t>
    </mdx>
    <mdx n="0" f="v">
      <t c="3" si="227">
        <n x="225"/>
        <n x="295"/>
        <n x="185"/>
      </t>
    </mdx>
    <mdx n="0" f="v">
      <t c="3" si="227">
        <n x="225"/>
        <n x="563"/>
        <n x="185"/>
      </t>
    </mdx>
    <mdx n="0" f="v">
      <t c="3" si="227">
        <n x="225"/>
        <n x="564"/>
        <n x="185"/>
      </t>
    </mdx>
    <mdx n="0" f="v">
      <t c="3" si="227">
        <n x="225"/>
        <n x="565"/>
        <n x="185"/>
      </t>
    </mdx>
    <mdx n="0" f="v">
      <t c="3" si="227">
        <n x="225"/>
        <n x="566"/>
        <n x="185"/>
      </t>
    </mdx>
    <mdx n="0" f="v">
      <t c="3" si="227">
        <n x="225"/>
        <n x="567"/>
        <n x="185"/>
      </t>
    </mdx>
    <mdx n="0" f="v">
      <t c="3" si="227">
        <n x="225"/>
        <n x="568"/>
        <n x="185"/>
      </t>
    </mdx>
    <mdx n="0" f="v">
      <t c="3" si="227">
        <n x="225"/>
        <n x="572"/>
        <n x="185"/>
      </t>
    </mdx>
    <mdx n="0" f="v">
      <t c="3" si="227">
        <n x="225"/>
        <n x="573"/>
        <n x="185"/>
      </t>
    </mdx>
    <mdx n="0" f="v">
      <t c="3" si="227">
        <n x="225"/>
        <n x="586"/>
        <n x="185"/>
      </t>
    </mdx>
    <mdx n="0" f="v">
      <t c="3" si="227">
        <n x="225"/>
        <n x="556"/>
        <n x="185"/>
      </t>
    </mdx>
    <mdx n="0" f="v">
      <t c="3" si="227">
        <n x="225"/>
        <n x="300"/>
        <n x="185"/>
      </t>
    </mdx>
    <mdx n="0" f="v">
      <t c="3" si="227">
        <n x="225"/>
        <n x="298"/>
        <n x="185"/>
      </t>
    </mdx>
    <mdx n="0" f="v">
      <t c="3" si="227">
        <n x="225"/>
        <n x="552"/>
        <n x="185"/>
      </t>
    </mdx>
    <mdx n="0" f="v">
      <t c="3" si="227">
        <n x="225"/>
        <n x="354"/>
        <n x="185"/>
      </t>
    </mdx>
    <mdx n="0" f="v">
      <t c="3" si="227">
        <n x="225"/>
        <n x="575"/>
        <n x="185"/>
      </t>
    </mdx>
    <mdx n="0" f="v">
      <t c="3" si="227">
        <n x="225"/>
        <n x="576"/>
        <n x="185"/>
      </t>
    </mdx>
    <mdx n="0" f="v">
      <t c="3" si="227">
        <n x="225"/>
        <n x="577"/>
        <n x="185"/>
      </t>
    </mdx>
    <mdx n="0" f="v">
      <t c="3" si="227">
        <n x="225"/>
        <n x="578"/>
        <n x="185"/>
      </t>
    </mdx>
    <mdx n="0" f="v">
      <t c="3" si="227">
        <n x="225"/>
        <n x="579"/>
        <n x="185"/>
      </t>
    </mdx>
    <mdx n="0" f="v">
      <t c="3" si="227">
        <n x="225"/>
        <n x="353"/>
        <n x="185"/>
      </t>
    </mdx>
    <mdx n="0" f="v">
      <t c="3" si="227">
        <n x="225"/>
        <n x="347"/>
        <n x="185"/>
      </t>
    </mdx>
    <mdx n="0" f="v">
      <t c="3" si="227">
        <n x="225"/>
        <n x="583"/>
        <n x="185"/>
      </t>
    </mdx>
    <mdx n="0" f="v">
      <t c="3" si="227">
        <n x="225"/>
        <n x="555"/>
        <n x="185"/>
      </t>
    </mdx>
    <mdx n="0" f="v">
      <t c="3" si="227">
        <n x="225"/>
        <n x="570"/>
        <n x="185"/>
      </t>
    </mdx>
    <mdx n="0" f="v">
      <t c="3" si="227">
        <n x="225"/>
        <n x="574"/>
        <n x="185"/>
      </t>
    </mdx>
    <mdx n="0" f="v">
      <t c="3" si="227">
        <n x="225"/>
        <n x="599"/>
        <n x="185"/>
      </t>
    </mdx>
    <mdx n="0" f="v">
      <t c="3" si="227">
        <n x="225"/>
        <n x="600"/>
        <n x="185"/>
      </t>
    </mdx>
    <mdx n="0" f="v">
      <t c="3" si="227">
        <n x="225"/>
        <n x="587"/>
        <n x="185"/>
      </t>
    </mdx>
    <mdx n="0" f="v">
      <t c="3" si="227">
        <n x="225"/>
        <n x="569"/>
        <n x="185"/>
      </t>
    </mdx>
    <mdx n="0" f="v">
      <t c="3" si="227">
        <n x="225"/>
        <n x="589"/>
        <n x="185"/>
      </t>
    </mdx>
    <mdx n="0" f="v">
      <t c="3" si="227">
        <n x="225"/>
        <n x="590"/>
        <n x="185"/>
      </t>
    </mdx>
    <mdx n="0" f="v">
      <t c="3" si="227">
        <n x="225"/>
        <n x="591"/>
        <n x="185"/>
      </t>
    </mdx>
    <mdx n="0" f="v">
      <t c="3" si="227">
        <n x="225"/>
        <n x="592"/>
        <n x="185"/>
      </t>
    </mdx>
    <mdx n="0" f="v">
      <t c="3" si="227">
        <n x="225"/>
        <n x="593"/>
        <n x="185"/>
      </t>
    </mdx>
    <mdx n="0" f="v">
      <t c="3" si="227">
        <n x="225"/>
        <n x="594"/>
        <n x="185"/>
      </t>
    </mdx>
    <mdx n="0" f="v">
      <t c="3" si="227">
        <n x="225"/>
        <n x="595"/>
        <n x="185"/>
      </t>
    </mdx>
    <mdx n="0" f="v">
      <t c="3" si="227">
        <n x="225"/>
        <n x="582"/>
        <n x="185"/>
      </t>
    </mdx>
    <mdx n="0" f="v">
      <t c="3" si="227">
        <n x="225"/>
        <n x="619"/>
        <n x="185"/>
      </t>
    </mdx>
    <mdx n="0" f="v">
      <t c="3" si="227">
        <n x="225"/>
        <n x="613"/>
        <n x="185"/>
      </t>
    </mdx>
    <mdx n="0" f="v">
      <t c="3" si="227">
        <n x="225"/>
        <n x="615"/>
        <n x="185"/>
      </t>
    </mdx>
    <mdx n="0" f="v">
      <t c="3" si="227">
        <n x="225"/>
        <n x="632"/>
        <n x="185"/>
      </t>
    </mdx>
    <mdx n="0" f="v">
      <t c="3" si="227">
        <n x="225"/>
        <n x="628"/>
        <n x="185"/>
      </t>
    </mdx>
    <mdx n="0" f="v">
      <t c="3" si="227">
        <n x="225"/>
        <n x="602"/>
        <n x="185"/>
      </t>
    </mdx>
    <mdx n="0" f="v">
      <t c="3" si="227">
        <n x="225"/>
        <n x="603"/>
        <n x="185"/>
      </t>
    </mdx>
    <mdx n="0" f="v">
      <t c="3" si="227">
        <n x="225"/>
        <n x="604"/>
        <n x="185"/>
      </t>
    </mdx>
    <mdx n="0" f="v">
      <t c="3" si="227">
        <n x="225"/>
        <n x="605"/>
        <n x="185"/>
      </t>
    </mdx>
    <mdx n="0" f="v">
      <t c="3" si="227">
        <n x="225"/>
        <n x="616"/>
        <n x="185"/>
      </t>
    </mdx>
    <mdx n="0" f="v">
      <t c="3" si="227">
        <n x="225"/>
        <n x="617"/>
        <n x="185"/>
      </t>
    </mdx>
    <mdx n="0" f="v">
      <t c="3" si="227">
        <n x="225"/>
        <n x="618"/>
        <n x="185"/>
      </t>
    </mdx>
    <mdx n="0" f="v">
      <t c="3" si="227">
        <n x="225"/>
        <n x="596"/>
        <n x="185"/>
      </t>
    </mdx>
    <mdx n="0" f="v">
      <t c="3" si="227">
        <n x="225"/>
        <n x="585"/>
        <n x="185"/>
      </t>
    </mdx>
    <mdx n="0" f="v">
      <t c="3" si="227">
        <n x="225"/>
        <n x="588"/>
        <n x="185"/>
      </t>
    </mdx>
    <mdx n="0" f="v">
      <t c="3" si="227">
        <n x="225"/>
        <n x="597"/>
        <n x="185"/>
      </t>
    </mdx>
    <mdx n="0" f="v">
      <t c="3" si="227">
        <n x="225"/>
        <n x="601"/>
        <n x="185"/>
      </t>
    </mdx>
    <mdx n="0" f="v">
      <t c="3" si="227">
        <n x="225"/>
        <n x="584"/>
        <n x="185"/>
      </t>
    </mdx>
    <mdx n="0" f="v">
      <t c="3" si="227">
        <n x="225"/>
        <n x="598"/>
        <n x="185"/>
      </t>
    </mdx>
    <mdx n="0" f="v">
      <t c="3" si="227">
        <n x="225"/>
        <n x="609"/>
        <n x="185"/>
      </t>
    </mdx>
    <mdx n="0" f="v">
      <t c="3" si="227">
        <n x="225"/>
        <n x="610"/>
        <n x="185"/>
      </t>
    </mdx>
    <mdx n="0" f="v">
      <t c="3" si="227">
        <n x="225"/>
        <n x="611"/>
        <n x="185"/>
      </t>
    </mdx>
    <mdx n="0" f="v">
      <t c="3" si="227">
        <n x="225"/>
        <n x="612"/>
        <n x="185"/>
      </t>
    </mdx>
    <mdx n="0" f="v">
      <t c="3" si="227">
        <n x="225"/>
        <n x="639"/>
        <n x="185"/>
      </t>
    </mdx>
    <mdx n="0" f="v">
      <t c="3" si="227">
        <n x="225"/>
        <n x="633"/>
        <n x="185"/>
      </t>
    </mdx>
    <mdx n="0" f="v">
      <t c="3" si="227">
        <n x="225"/>
        <n x="620"/>
        <n x="185"/>
      </t>
    </mdx>
    <mdx n="0" f="v">
      <t c="3" si="227">
        <n x="225"/>
        <n x="621"/>
        <n x="185"/>
      </t>
    </mdx>
    <mdx n="0" f="v">
      <t c="3" si="227">
        <n x="225"/>
        <n x="622"/>
        <n x="185"/>
      </t>
    </mdx>
    <mdx n="0" f="v">
      <t c="3" si="227">
        <n x="225"/>
        <n x="623"/>
        <n x="185"/>
      </t>
    </mdx>
    <mdx n="0" f="v">
      <t c="3" si="227">
        <n x="225"/>
        <n x="624"/>
        <n x="185"/>
      </t>
    </mdx>
    <mdx n="0" f="v">
      <t c="3" si="227">
        <n x="225"/>
        <n x="643"/>
        <n x="185"/>
      </t>
    </mdx>
    <mdx n="0" f="v">
      <t c="3" si="227">
        <n x="225"/>
        <n x="606"/>
        <n x="185"/>
      </t>
    </mdx>
    <mdx n="0" f="v">
      <t c="3" si="227">
        <n x="225"/>
        <n x="625"/>
        <n x="185"/>
      </t>
    </mdx>
    <mdx n="0" f="v">
      <t c="3" si="227">
        <n x="225"/>
        <n x="644"/>
        <n x="185"/>
      </t>
    </mdx>
    <mdx n="0" f="v">
      <t c="3" si="227">
        <n x="225"/>
        <n x="627"/>
        <n x="185"/>
      </t>
    </mdx>
    <mdx n="0" f="v">
      <t c="3" si="227">
        <n x="225"/>
        <n x="608"/>
        <n x="185"/>
      </t>
    </mdx>
    <mdx n="0" f="v">
      <t c="3" si="227">
        <n x="225"/>
        <n x="614"/>
        <n x="185"/>
      </t>
    </mdx>
    <mdx n="0" f="v">
      <t c="3" si="227">
        <n x="225"/>
        <n x="635"/>
        <n x="185"/>
      </t>
    </mdx>
    <mdx n="0" f="v">
      <t c="3" si="227">
        <n x="225"/>
        <n x="636"/>
        <n x="185"/>
      </t>
    </mdx>
    <mdx n="0" f="v">
      <t c="3" si="227">
        <n x="225"/>
        <n x="637"/>
        <n x="185"/>
      </t>
    </mdx>
    <mdx n="0" f="v">
      <t c="3" si="227">
        <n x="225"/>
        <n x="641"/>
        <n x="185"/>
      </t>
    </mdx>
    <mdx n="0" f="v">
      <t c="3" si="227">
        <n x="225"/>
        <n x="640"/>
        <n x="185"/>
      </t>
    </mdx>
    <mdx n="0" f="v">
      <t c="3" si="227">
        <n x="225"/>
        <n x="630"/>
        <n x="185"/>
      </t>
    </mdx>
    <mdx n="0" f="v">
      <t c="3" si="227">
        <n x="225"/>
        <n x="607"/>
        <n x="185"/>
      </t>
    </mdx>
    <mdx n="0" f="v">
      <t c="3" si="227">
        <n x="225"/>
        <n x="629"/>
        <n x="185"/>
      </t>
    </mdx>
    <mdx n="0" f="v">
      <t c="3" si="227">
        <n x="225"/>
        <n x="626"/>
        <n x="185"/>
      </t>
    </mdx>
    <mdx n="0" f="v">
      <t c="3" si="227">
        <n x="225"/>
        <n x="631"/>
        <n x="185"/>
      </t>
    </mdx>
    <mdx n="0" f="v">
      <t c="3" si="227">
        <n x="225"/>
        <n x="634"/>
        <n x="185"/>
      </t>
    </mdx>
    <mdx n="0" f="v">
      <t c="3" si="227">
        <n x="225"/>
        <n x="638"/>
        <n x="185"/>
      </t>
    </mdx>
    <mdx n="0" f="v">
      <t c="3" si="227">
        <n x="225"/>
        <n x="645"/>
        <n x="185"/>
      </t>
    </mdx>
    <mdx n="0" f="v">
      <t c="3" si="227">
        <n x="225"/>
        <n x="646"/>
        <n x="185"/>
      </t>
    </mdx>
    <mdx n="0" f="v">
      <t c="3" si="227">
        <n x="225"/>
        <n x="647"/>
        <n x="185"/>
      </t>
    </mdx>
    <mdx n="0" f="v">
      <t c="3" si="227">
        <n x="225"/>
        <n x="648"/>
        <n x="185"/>
      </t>
    </mdx>
    <mdx n="0" f="v">
      <t c="3" si="227">
        <n x="225"/>
        <n x="649"/>
        <n x="185"/>
      </t>
    </mdx>
    <mdx n="0" f="v">
      <t c="3" si="227">
        <n x="225"/>
        <n x="650"/>
        <n x="185"/>
      </t>
    </mdx>
    <mdx n="0" f="v">
      <t c="3" si="227">
        <n x="225"/>
        <n x="651"/>
        <n x="185"/>
      </t>
    </mdx>
    <mdx n="0" f="v">
      <t c="3" si="227">
        <n x="225"/>
        <n x="652"/>
        <n x="185"/>
      </t>
    </mdx>
    <mdx n="0" f="v">
      <t c="3" si="227">
        <n x="225"/>
        <n x="653"/>
        <n x="185"/>
      </t>
    </mdx>
    <mdx n="0" f="v">
      <t c="3" si="227">
        <n x="225"/>
        <n x="642"/>
        <n x="185"/>
      </t>
    </mdx>
    <mdx n="0" f="v">
      <t c="3" si="227">
        <n x="225"/>
        <n x="654"/>
        <n x="185"/>
      </t>
    </mdx>
    <mdx n="0" f="v">
      <t c="3" si="227">
        <n x="225"/>
        <n x="655"/>
        <n x="185"/>
      </t>
    </mdx>
    <mdx n="0" f="v">
      <t c="3" si="227">
        <n x="225"/>
        <n x="321"/>
        <n x="35"/>
      </t>
    </mdx>
    <mdx n="0" f="v">
      <t c="3" si="227">
        <n x="225"/>
        <n x="320"/>
        <n x="35"/>
      </t>
    </mdx>
    <mdx n="0" f="v">
      <t c="3" si="227">
        <n x="225"/>
        <n x="319"/>
        <n x="35"/>
      </t>
    </mdx>
    <mdx n="0" f="v">
      <t c="3" si="227">
        <n x="225"/>
        <n x="345"/>
        <n x="35"/>
      </t>
    </mdx>
    <mdx n="0" f="v">
      <t c="3" si="227">
        <n x="225"/>
        <n x="336"/>
        <n x="35"/>
      </t>
    </mdx>
    <mdx n="0" f="v">
      <t c="3" si="227">
        <n x="225"/>
        <n x="275"/>
        <n x="35"/>
      </t>
    </mdx>
    <mdx n="0" f="v">
      <t c="3" si="227">
        <n x="225"/>
        <n x="284"/>
        <n x="35"/>
      </t>
    </mdx>
    <mdx n="0" f="v">
      <t c="3" si="227">
        <n x="225"/>
        <n x="290"/>
        <n x="35"/>
      </t>
    </mdx>
    <mdx n="0" f="v">
      <t c="3" si="227">
        <n x="225"/>
        <n x="289"/>
        <n x="35"/>
      </t>
    </mdx>
    <mdx n="0" f="v">
      <t c="3" si="227">
        <n x="225"/>
        <n x="287"/>
        <n x="35"/>
      </t>
    </mdx>
    <mdx n="0" f="v">
      <t c="3" si="227">
        <n x="225"/>
        <n x="286"/>
        <n x="35"/>
      </t>
    </mdx>
    <mdx n="0" f="v">
      <t c="3" si="227">
        <n x="225"/>
        <n x="292"/>
        <n x="35"/>
      </t>
    </mdx>
    <mdx n="0" f="v">
      <t c="3" si="227">
        <n x="225"/>
        <n x="285"/>
        <n x="35"/>
      </t>
    </mdx>
    <mdx n="0" f="v">
      <t c="3" si="227">
        <n x="225"/>
        <n x="344"/>
        <n x="35"/>
      </t>
    </mdx>
    <mdx n="0" f="v">
      <t c="3" si="227">
        <n x="225"/>
        <n x="325"/>
        <n x="35"/>
      </t>
    </mdx>
    <mdx n="0" f="v">
      <t c="3" si="227">
        <n x="225"/>
        <n x="335"/>
        <n x="35"/>
      </t>
    </mdx>
    <mdx n="0" f="v">
      <t c="3" si="227">
        <n x="225"/>
        <n x="309"/>
        <n x="35"/>
      </t>
    </mdx>
    <mdx n="0" f="v">
      <t c="3" si="227">
        <n x="225"/>
        <n x="334"/>
        <n x="35"/>
      </t>
    </mdx>
    <mdx n="0" f="v">
      <t c="3" si="227">
        <n x="225"/>
        <n x="343"/>
        <n x="35"/>
      </t>
    </mdx>
    <mdx n="0" f="v">
      <t c="3" si="227">
        <n x="225"/>
        <n x="557"/>
        <n x="35"/>
      </t>
    </mdx>
    <mdx n="0" f="v">
      <t c="3" si="227">
        <n x="225"/>
        <n x="551"/>
        <n x="35"/>
      </t>
    </mdx>
    <mdx n="0" f="v">
      <t c="3" si="227">
        <n x="225"/>
        <n x="333"/>
        <n x="35"/>
      </t>
    </mdx>
    <mdx n="0" f="v">
      <t c="3" si="227">
        <n x="225"/>
        <n x="558"/>
        <n x="35"/>
      </t>
    </mdx>
    <mdx n="0" f="v">
      <t c="3" si="227">
        <n x="225"/>
        <n x="559"/>
        <n x="35"/>
      </t>
    </mdx>
    <mdx n="0" f="v">
      <t c="3" si="227">
        <n x="225"/>
        <n x="560"/>
        <n x="35"/>
      </t>
    </mdx>
    <mdx n="0" f="v">
      <t c="3" si="227">
        <n x="225"/>
        <n x="561"/>
        <n x="35"/>
      </t>
    </mdx>
    <mdx n="0" f="v">
      <t c="3" si="227">
        <n x="225"/>
        <n x="562"/>
        <n x="35"/>
      </t>
    </mdx>
    <mdx n="0" f="v">
      <t c="3" si="227">
        <n x="225"/>
        <n x="572"/>
        <n x="35"/>
      </t>
    </mdx>
    <mdx n="0" f="v">
      <t c="3" si="227">
        <n x="225"/>
        <n x="295"/>
        <n x="35"/>
      </t>
    </mdx>
    <mdx n="0" f="v">
      <t c="3" si="227">
        <n x="225"/>
        <n x="282"/>
        <n x="35"/>
      </t>
    </mdx>
    <mdx n="0" f="v">
      <t c="3" si="227">
        <n x="225"/>
        <n x="315"/>
        <n x="35"/>
      </t>
    </mdx>
    <mdx n="0" f="v">
      <t c="3" si="227">
        <n x="225"/>
        <n x="339"/>
        <n x="35"/>
      </t>
    </mdx>
    <mdx n="0" f="v">
      <t c="3" si="227">
        <n x="225"/>
        <n x="324"/>
        <n x="35"/>
      </t>
    </mdx>
    <mdx n="0" f="v">
      <t c="3" si="227">
        <n x="225"/>
        <n x="312"/>
        <n x="35"/>
      </t>
    </mdx>
    <mdx n="0" f="v">
      <t c="3" si="227">
        <n x="225"/>
        <n x="308"/>
        <n x="35"/>
      </t>
    </mdx>
    <mdx n="0" f="v">
      <t c="3" si="227">
        <n x="225"/>
        <n x="306"/>
        <n x="35"/>
      </t>
    </mdx>
    <mdx n="0" f="v">
      <t c="3" si="227">
        <n x="225"/>
        <n x="323"/>
        <n x="35"/>
      </t>
    </mdx>
    <mdx n="0" f="v">
      <t c="3" si="227">
        <n x="225"/>
        <n x="291"/>
        <n x="35"/>
      </t>
    </mdx>
    <mdx n="0" f="v">
      <t c="3" si="227">
        <n x="225"/>
        <n x="303"/>
        <n x="35"/>
      </t>
    </mdx>
    <mdx n="0" f="v">
      <t c="3" si="227">
        <n x="225"/>
        <n x="352"/>
        <n x="35"/>
      </t>
    </mdx>
    <mdx n="0" f="v">
      <t c="3" si="227">
        <n x="225"/>
        <n x="302"/>
        <n x="35"/>
      </t>
    </mdx>
    <mdx n="0" f="v">
      <t c="3" si="227">
        <n x="225"/>
        <n x="342"/>
        <n x="35"/>
      </t>
    </mdx>
    <mdx n="0" f="v">
      <t c="3" si="227">
        <n x="225"/>
        <n x="332"/>
        <n x="35"/>
      </t>
    </mdx>
    <mdx n="0" f="v">
      <t c="3" si="227">
        <n x="225"/>
        <n x="331"/>
        <n x="35"/>
      </t>
    </mdx>
    <mdx n="0" f="v">
      <t c="3" si="227">
        <n x="225"/>
        <n x="349"/>
        <n x="35"/>
      </t>
    </mdx>
    <mdx n="0" f="v">
      <t c="3" si="227">
        <n x="225"/>
        <n x="553"/>
        <n x="35"/>
      </t>
    </mdx>
    <mdx n="0" f="v">
      <t c="3" si="227">
        <n x="225"/>
        <n x="330"/>
        <n x="35"/>
      </t>
    </mdx>
    <mdx n="0" f="v">
      <t c="3" si="227">
        <n x="225"/>
        <n x="351"/>
        <n x="35"/>
      </t>
    </mdx>
    <mdx n="0" f="v">
      <t c="3" si="227">
        <n x="225"/>
        <n x="554"/>
        <n x="35"/>
      </t>
    </mdx>
    <mdx n="0" f="v">
      <t c="3" si="227">
        <n x="225"/>
        <n x="341"/>
        <n x="35"/>
      </t>
    </mdx>
    <mdx n="0" f="v">
      <t c="3" si="227">
        <n x="225"/>
        <n x="573"/>
        <n x="35"/>
      </t>
    </mdx>
    <mdx n="0" f="v">
      <t c="3" si="227">
        <n x="225"/>
        <n x="296"/>
        <n x="35"/>
      </t>
    </mdx>
    <mdx n="0" f="v">
      <t c="3" si="227">
        <n x="225"/>
        <n x="340"/>
        <n x="35"/>
      </t>
    </mdx>
    <mdx n="0" f="v">
      <t c="3" si="227">
        <n x="225"/>
        <n x="582"/>
        <n x="35"/>
      </t>
    </mdx>
    <mdx n="0" f="v">
      <t c="3" si="227">
        <n x="225"/>
        <n x="563"/>
        <n x="35"/>
      </t>
    </mdx>
    <mdx n="0" f="v">
      <t c="3" si="227">
        <n x="225"/>
        <n x="564"/>
        <n x="35"/>
      </t>
    </mdx>
    <mdx n="0" f="v">
      <t c="3" si="227">
        <n x="225"/>
        <n x="565"/>
        <n x="35"/>
      </t>
    </mdx>
    <mdx n="0" f="v">
      <t c="3" si="227">
        <n x="225"/>
        <n x="566"/>
        <n x="35"/>
      </t>
    </mdx>
    <mdx n="0" f="v">
      <t c="3" si="227">
        <n x="225"/>
        <n x="567"/>
        <n x="35"/>
      </t>
    </mdx>
    <mdx n="0" f="v">
      <t c="3" si="227">
        <n x="225"/>
        <n x="568"/>
        <n x="35"/>
      </t>
    </mdx>
    <mdx n="0" f="v">
      <t c="3" si="227">
        <n x="225"/>
        <n x="580"/>
        <n x="35"/>
      </t>
    </mdx>
    <mdx n="0" f="v">
      <t c="3" si="227">
        <n x="225"/>
        <n x="581"/>
        <n x="35"/>
      </t>
    </mdx>
    <mdx n="0" f="v">
      <t c="3" si="227">
        <n x="225"/>
        <n x="571"/>
        <n x="35"/>
      </t>
    </mdx>
    <mdx n="0" f="v">
      <t c="3" si="227">
        <n x="225"/>
        <n x="556"/>
        <n x="35"/>
      </t>
    </mdx>
    <mdx n="0" f="v">
      <t c="3" si="227">
        <n x="225"/>
        <n x="300"/>
        <n x="35"/>
      </t>
    </mdx>
    <mdx n="0" f="v">
      <t c="3" si="227">
        <n x="225"/>
        <n x="298"/>
        <n x="35"/>
      </t>
    </mdx>
    <mdx n="0" f="v">
      <t c="3" si="227">
        <n x="225"/>
        <n x="552"/>
        <n x="35"/>
      </t>
    </mdx>
    <mdx n="0" f="v">
      <t c="3" si="227">
        <n x="225"/>
        <n x="354"/>
        <n x="35"/>
      </t>
    </mdx>
    <mdx n="0" f="v">
      <t c="3" si="227">
        <n x="225"/>
        <n x="575"/>
        <n x="35"/>
      </t>
    </mdx>
    <mdx n="0" f="v">
      <t c="3" si="227">
        <n x="225"/>
        <n x="576"/>
        <n x="35"/>
      </t>
    </mdx>
    <mdx n="0" f="v">
      <t c="3" si="227">
        <n x="225"/>
        <n x="577"/>
        <n x="35"/>
      </t>
    </mdx>
    <mdx n="0" f="v">
      <t c="3" si="227">
        <n x="225"/>
        <n x="578"/>
        <n x="35"/>
      </t>
    </mdx>
    <mdx n="0" f="v">
      <t c="3" si="227">
        <n x="225"/>
        <n x="579"/>
        <n x="35"/>
      </t>
    </mdx>
    <mdx n="0" f="v">
      <t c="3" si="227">
        <n x="225"/>
        <n x="353"/>
        <n x="35"/>
      </t>
    </mdx>
    <mdx n="0" f="v">
      <t c="3" si="227">
        <n x="225"/>
        <n x="347"/>
        <n x="35"/>
      </t>
    </mdx>
    <mdx n="0" f="v">
      <t c="3" si="227">
        <n x="225"/>
        <n x="583"/>
        <n x="35"/>
      </t>
    </mdx>
    <mdx n="0" f="v">
      <t c="3" si="227">
        <n x="225"/>
        <n x="555"/>
        <n x="35"/>
      </t>
    </mdx>
    <mdx n="0" f="v">
      <t c="3" si="227">
        <n x="225"/>
        <n x="570"/>
        <n x="35"/>
      </t>
    </mdx>
    <mdx n="0" f="v">
      <t c="3" si="227">
        <n x="225"/>
        <n x="574"/>
        <n x="35"/>
      </t>
    </mdx>
    <mdx n="0" f="v">
      <t c="3" si="227">
        <n x="225"/>
        <n x="586"/>
        <n x="35"/>
      </t>
    </mdx>
    <mdx n="0" f="v">
      <t c="3" si="227">
        <n x="225"/>
        <n x="587"/>
        <n x="35"/>
      </t>
    </mdx>
    <mdx n="0" f="v">
      <t c="3" si="227">
        <n x="225"/>
        <n x="599"/>
        <n x="35"/>
      </t>
    </mdx>
    <mdx n="0" f="v">
      <t c="3" si="227">
        <n x="225"/>
        <n x="569"/>
        <n x="35"/>
      </t>
    </mdx>
    <mdx n="0" f="v">
      <t c="3" si="227">
        <n x="225"/>
        <n x="589"/>
        <n x="35"/>
      </t>
    </mdx>
    <mdx n="0" f="v">
      <t c="3" si="227">
        <n x="225"/>
        <n x="590"/>
        <n x="35"/>
      </t>
    </mdx>
    <mdx n="0" f="v">
      <t c="3" si="227">
        <n x="225"/>
        <n x="591"/>
        <n x="35"/>
      </t>
    </mdx>
    <mdx n="0" f="v">
      <t c="3" si="227">
        <n x="225"/>
        <n x="592"/>
        <n x="35"/>
      </t>
    </mdx>
    <mdx n="0" f="v">
      <t c="3" si="227">
        <n x="225"/>
        <n x="593"/>
        <n x="35"/>
      </t>
    </mdx>
    <mdx n="0" f="v">
      <t c="3" si="227">
        <n x="225"/>
        <n x="594"/>
        <n x="35"/>
      </t>
    </mdx>
    <mdx n="0" f="v">
      <t c="3" si="227">
        <n x="225"/>
        <n x="595"/>
        <n x="35"/>
      </t>
    </mdx>
    <mdx n="0" f="v">
      <t c="3" si="227">
        <n x="225"/>
        <n x="600"/>
        <n x="35"/>
      </t>
    </mdx>
    <mdx n="0" f="v">
      <t c="3" si="227">
        <n x="225"/>
        <n x="613"/>
        <n x="35"/>
      </t>
    </mdx>
    <mdx n="0" f="v">
      <t c="3" si="227">
        <n x="225"/>
        <n x="619"/>
        <n x="35"/>
      </t>
    </mdx>
    <mdx n="0" f="v">
      <t c="3" si="227">
        <n x="225"/>
        <n x="602"/>
        <n x="35"/>
      </t>
    </mdx>
    <mdx n="0" f="v">
      <t c="3" si="227">
        <n x="225"/>
        <n x="603"/>
        <n x="35"/>
      </t>
    </mdx>
    <mdx n="0" f="v">
      <t c="3" si="227">
        <n x="225"/>
        <n x="604"/>
        <n x="35"/>
      </t>
    </mdx>
    <mdx n="0" f="v">
      <t c="3" si="227">
        <n x="225"/>
        <n x="605"/>
        <n x="35"/>
      </t>
    </mdx>
    <mdx n="0" f="v">
      <t c="3" si="227">
        <n x="225"/>
        <n x="615"/>
        <n x="35"/>
      </t>
    </mdx>
    <mdx n="0" f="v">
      <t c="3" si="227">
        <n x="225"/>
        <n x="616"/>
        <n x="35"/>
      </t>
    </mdx>
    <mdx n="0" f="v">
      <t c="3" si="227">
        <n x="225"/>
        <n x="617"/>
        <n x="35"/>
      </t>
    </mdx>
    <mdx n="0" f="v">
      <t c="3" si="227">
        <n x="225"/>
        <n x="596"/>
        <n x="35"/>
      </t>
    </mdx>
    <mdx n="0" f="v">
      <t c="3" si="227">
        <n x="225"/>
        <n x="585"/>
        <n x="35"/>
      </t>
    </mdx>
    <mdx n="0" f="v">
      <t c="3" si="227">
        <n x="225"/>
        <n x="588"/>
        <n x="35"/>
      </t>
    </mdx>
    <mdx n="0" f="v">
      <t c="3" si="227">
        <n x="225"/>
        <n x="597"/>
        <n x="35"/>
      </t>
    </mdx>
    <mdx n="0" f="v">
      <t c="3" si="227">
        <n x="225"/>
        <n x="601"/>
        <n x="35"/>
      </t>
    </mdx>
    <mdx n="0" f="v">
      <t c="3" si="227">
        <n x="225"/>
        <n x="584"/>
        <n x="35"/>
      </t>
    </mdx>
    <mdx n="0" f="v">
      <t c="3" si="227">
        <n x="225"/>
        <n x="598"/>
        <n x="35"/>
      </t>
    </mdx>
    <mdx n="0" f="v">
      <t c="3" si="227">
        <n x="225"/>
        <n x="609"/>
        <n x="35"/>
      </t>
    </mdx>
    <mdx n="0" f="v">
      <t c="3" si="227">
        <n x="225"/>
        <n x="610"/>
        <n x="35"/>
      </t>
    </mdx>
    <mdx n="0" f="v">
      <t c="3" si="227">
        <n x="225"/>
        <n x="611"/>
        <n x="35"/>
      </t>
    </mdx>
    <mdx n="0" f="v">
      <t c="3" si="227">
        <n x="225"/>
        <n x="612"/>
        <n x="35"/>
      </t>
    </mdx>
    <mdx n="0" f="v">
      <t c="3" si="227">
        <n x="225"/>
        <n x="618"/>
        <n x="35"/>
      </t>
    </mdx>
    <mdx n="0" f="v">
      <t c="3" si="227">
        <n x="225"/>
        <n x="632"/>
        <n x="35"/>
      </t>
    </mdx>
    <mdx n="0" f="v">
      <t c="3" si="227">
        <n x="225"/>
        <n x="628"/>
        <n x="35"/>
      </t>
    </mdx>
    <mdx n="0" f="v">
      <t c="3" si="227">
        <n x="225"/>
        <n x="641"/>
        <n x="35"/>
      </t>
    </mdx>
    <mdx n="0" f="v">
      <t c="3" si="227">
        <n x="225"/>
        <n x="620"/>
        <n x="35"/>
      </t>
    </mdx>
    <mdx n="0" f="v">
      <t c="3" si="227">
        <n x="225"/>
        <n x="621"/>
        <n x="35"/>
      </t>
    </mdx>
    <mdx n="0" f="v">
      <t c="3" si="227">
        <n x="225"/>
        <n x="622"/>
        <n x="35"/>
      </t>
    </mdx>
    <mdx n="0" f="v">
      <t c="3" si="227">
        <n x="225"/>
        <n x="623"/>
        <n x="35"/>
      </t>
    </mdx>
    <mdx n="0" f="v">
      <t c="3" si="227">
        <n x="225"/>
        <n x="624"/>
        <n x="35"/>
      </t>
    </mdx>
    <mdx n="0" f="v">
      <t c="3" si="227">
        <n x="225"/>
        <n x="639"/>
        <n x="35"/>
      </t>
    </mdx>
    <mdx n="0" f="v">
      <t c="3" si="227">
        <n x="225"/>
        <n x="633"/>
        <n x="35"/>
      </t>
    </mdx>
    <mdx n="0" f="v">
      <t c="3" si="227">
        <n x="225"/>
        <n x="606"/>
        <n x="35"/>
      </t>
    </mdx>
    <mdx n="0" f="v">
      <t c="3" si="227">
        <n x="225"/>
        <n x="643"/>
        <n x="35"/>
      </t>
    </mdx>
    <mdx n="0" f="v">
      <t c="3" si="227">
        <n x="225"/>
        <n x="625"/>
        <n x="35"/>
      </t>
    </mdx>
    <mdx n="0" f="v">
      <t c="3" si="227">
        <n x="225"/>
        <n x="608"/>
        <n x="35"/>
      </t>
    </mdx>
    <mdx n="0" f="v">
      <t c="3" si="227">
        <n x="225"/>
        <n x="614"/>
        <n x="35"/>
      </t>
    </mdx>
    <mdx n="0" f="v">
      <t c="3" si="227">
        <n x="225"/>
        <n x="635"/>
        <n x="35"/>
      </t>
    </mdx>
    <mdx n="0" f="v">
      <t c="3" si="227">
        <n x="225"/>
        <n x="636"/>
        <n x="35"/>
      </t>
    </mdx>
    <mdx n="0" f="v">
      <t c="3" si="227">
        <n x="225"/>
        <n x="637"/>
        <n x="35"/>
      </t>
    </mdx>
    <mdx n="0" f="v">
      <t c="3" si="227">
        <n x="225"/>
        <n x="627"/>
        <n x="35"/>
      </t>
    </mdx>
    <mdx n="0" f="v">
      <t c="3" si="227">
        <n x="225"/>
        <n x="644"/>
        <n x="35"/>
      </t>
    </mdx>
    <mdx n="0" f="v">
      <t c="3" si="227">
        <n x="225"/>
        <n x="640"/>
        <n x="35"/>
      </t>
    </mdx>
    <mdx n="0" f="v">
      <t c="3" si="227">
        <n x="225"/>
        <n x="630"/>
        <n x="35"/>
      </t>
    </mdx>
    <mdx n="0" f="v">
      <t c="3" si="227">
        <n x="225"/>
        <n x="607"/>
        <n x="35"/>
      </t>
    </mdx>
    <mdx n="0" f="v">
      <t c="3" si="227">
        <n x="225"/>
        <n x="629"/>
        <n x="35"/>
      </t>
    </mdx>
    <mdx n="0" f="v">
      <t c="3" si="227">
        <n x="225"/>
        <n x="626"/>
        <n x="35"/>
      </t>
    </mdx>
    <mdx n="0" f="v">
      <t c="3" si="227">
        <n x="225"/>
        <n x="631"/>
        <n x="35"/>
      </t>
    </mdx>
    <mdx n="0" f="v">
      <t c="3" si="227">
        <n x="225"/>
        <n x="634"/>
        <n x="35"/>
      </t>
    </mdx>
    <mdx n="0" f="v">
      <t c="3" si="227">
        <n x="225"/>
        <n x="638"/>
        <n x="35"/>
      </t>
    </mdx>
    <mdx n="0" f="v">
      <t c="3" si="227">
        <n x="225"/>
        <n x="645"/>
        <n x="35"/>
      </t>
    </mdx>
    <mdx n="0" f="v">
      <t c="3" si="227">
        <n x="225"/>
        <n x="646"/>
        <n x="35"/>
      </t>
    </mdx>
    <mdx n="0" f="v">
      <t c="3" si="227">
        <n x="225"/>
        <n x="647"/>
        <n x="35"/>
      </t>
    </mdx>
    <mdx n="0" f="v">
      <t c="3" si="227">
        <n x="225"/>
        <n x="648"/>
        <n x="35"/>
      </t>
    </mdx>
    <mdx n="0" f="v">
      <t c="3" si="227">
        <n x="225"/>
        <n x="649"/>
        <n x="35"/>
      </t>
    </mdx>
    <mdx n="0" f="v">
      <t c="3" si="227">
        <n x="225"/>
        <n x="650"/>
        <n x="35"/>
      </t>
    </mdx>
    <mdx n="0" f="v">
      <t c="3" si="227">
        <n x="225"/>
        <n x="651"/>
        <n x="35"/>
      </t>
    </mdx>
    <mdx n="0" f="v">
      <t c="3" si="227">
        <n x="225"/>
        <n x="652"/>
        <n x="35"/>
      </t>
    </mdx>
    <mdx n="0" f="v">
      <t c="3" si="227">
        <n x="225"/>
        <n x="653"/>
        <n x="35"/>
      </t>
    </mdx>
    <mdx n="0" f="v">
      <t c="3" si="227">
        <n x="225"/>
        <n x="642"/>
        <n x="35"/>
      </t>
    </mdx>
    <mdx n="0" f="v">
      <t c="3" si="227">
        <n x="225"/>
        <n x="654"/>
        <n x="35"/>
      </t>
    </mdx>
    <mdx n="0" f="v">
      <t c="3" si="227">
        <n x="225"/>
        <n x="655"/>
        <n x="35"/>
      </t>
    </mdx>
    <mdx n="0" f="v">
      <t c="3" si="227">
        <n x="225"/>
        <n x="338"/>
        <n x="85"/>
      </t>
    </mdx>
    <mdx n="0" f="v">
      <t c="3" si="227">
        <n x="225"/>
        <n x="319"/>
        <n x="85"/>
      </t>
    </mdx>
    <mdx n="0" f="v">
      <t c="3" si="227">
        <n x="225"/>
        <n x="318"/>
        <n x="85"/>
      </t>
    </mdx>
    <mdx n="0" f="v">
      <t c="3" si="227">
        <n x="225"/>
        <n x="336"/>
        <n x="85"/>
      </t>
    </mdx>
    <mdx n="0" f="v">
      <t c="3" si="227">
        <n x="225"/>
        <n x="317"/>
        <n x="85"/>
      </t>
    </mdx>
    <mdx n="0" f="v">
      <t c="3" si="227">
        <n x="225"/>
        <n x="285"/>
        <n x="85"/>
      </t>
    </mdx>
    <mdx n="0" f="v">
      <t c="3" si="227">
        <n x="225"/>
        <n x="274"/>
        <n x="85"/>
      </t>
    </mdx>
    <mdx n="0" f="v">
      <t c="3" si="227">
        <n x="225"/>
        <n x="284"/>
        <n x="85"/>
      </t>
    </mdx>
    <mdx n="0" f="v">
      <t c="3" si="227">
        <n x="225"/>
        <n x="290"/>
        <n x="85"/>
      </t>
    </mdx>
    <mdx n="0" f="v">
      <t c="3" si="227">
        <n x="225"/>
        <n x="289"/>
        <n x="85"/>
      </t>
    </mdx>
    <mdx n="0" f="v">
      <t c="3" si="227">
        <n x="225"/>
        <n x="288"/>
        <n x="85"/>
      </t>
    </mdx>
    <mdx n="0" f="v">
      <t c="3" si="227">
        <n x="225"/>
        <n x="287"/>
        <n x="85"/>
      </t>
    </mdx>
    <mdx n="0" f="v">
      <t c="3" si="227">
        <n x="225"/>
        <n x="286"/>
        <n x="85"/>
      </t>
    </mdx>
    <mdx n="0" f="v">
      <t c="3" si="227">
        <n x="225"/>
        <n x="292"/>
        <n x="85"/>
      </t>
    </mdx>
    <mdx n="0" f="v">
      <t c="3" si="227">
        <n x="225"/>
        <n x="275"/>
        <n x="85"/>
      </t>
    </mdx>
    <mdx n="0" f="v">
      <t c="3" si="227">
        <n x="225"/>
        <n x="344"/>
        <n x="85"/>
      </t>
    </mdx>
    <mdx n="0" f="v">
      <t c="3" si="227">
        <n x="225"/>
        <n x="325"/>
        <n x="85"/>
      </t>
    </mdx>
    <mdx n="0" f="v">
      <t c="3" si="227">
        <n x="225"/>
        <n x="313"/>
        <n x="85"/>
      </t>
    </mdx>
    <mdx n="0" f="v">
      <t c="3" si="227">
        <n x="225"/>
        <n x="335"/>
        <n x="85"/>
      </t>
    </mdx>
    <mdx n="0" f="v">
      <t c="3" si="227">
        <n x="225"/>
        <n x="334"/>
        <n x="85"/>
      </t>
    </mdx>
    <mdx n="0" f="v">
      <t c="3" si="227">
        <n x="225"/>
        <n x="343"/>
        <n x="85"/>
      </t>
    </mdx>
    <mdx n="0" f="v">
      <t c="3" si="227">
        <n x="225"/>
        <n x="279"/>
        <n x="85"/>
      </t>
    </mdx>
    <mdx n="0" f="v">
      <t c="3" si="227">
        <n x="225"/>
        <n x="557"/>
        <n x="85"/>
      </t>
    </mdx>
    <mdx n="0" f="v">
      <t c="3" si="227">
        <n x="225"/>
        <n x="551"/>
        <n x="85"/>
      </t>
    </mdx>
    <mdx n="0" f="v">
      <t c="3" si="227">
        <n x="225"/>
        <n x="333"/>
        <n x="85"/>
      </t>
    </mdx>
    <mdx n="0" f="v">
      <t c="3" si="227">
        <n x="225"/>
        <n x="550"/>
        <n x="85"/>
      </t>
    </mdx>
    <mdx n="0" f="v">
      <t c="3" si="227">
        <n x="225"/>
        <n x="549"/>
        <n x="85"/>
      </t>
    </mdx>
    <mdx n="0" f="v">
      <t c="3" si="227">
        <n x="225"/>
        <n x="558"/>
        <n x="85"/>
      </t>
    </mdx>
    <mdx n="0" f="v">
      <t c="3" si="227">
        <n x="225"/>
        <n x="559"/>
        <n x="85"/>
      </t>
    </mdx>
    <mdx n="0" f="v">
      <t c="3" si="227">
        <n x="225"/>
        <n x="560"/>
        <n x="85"/>
      </t>
    </mdx>
    <mdx n="0" f="v">
      <t c="3" si="227">
        <n x="225"/>
        <n x="561"/>
        <n x="85"/>
      </t>
    </mdx>
    <mdx n="0" f="v">
      <t c="3" si="227">
        <n x="225"/>
        <n x="562"/>
        <n x="85"/>
      </t>
    </mdx>
    <mdx n="0" f="v">
      <t c="3" si="227">
        <n x="225"/>
        <n x="296"/>
        <n x="85"/>
      </t>
    </mdx>
    <mdx n="0" f="v">
      <t c="3" si="227">
        <n x="225"/>
        <n x="580"/>
        <n x="85"/>
      </t>
    </mdx>
    <mdx n="0" f="v">
      <t c="3" si="227">
        <n x="225"/>
        <n x="282"/>
        <n x="85"/>
      </t>
    </mdx>
    <mdx n="0" f="v">
      <t c="3" si="227">
        <n x="225"/>
        <n x="315"/>
        <n x="85"/>
      </t>
    </mdx>
    <mdx n="0" f="v">
      <t c="3" si="227">
        <n x="225"/>
        <n x="314"/>
        <n x="85"/>
      </t>
    </mdx>
    <mdx n="0" f="v">
      <t c="3" si="227">
        <n x="225"/>
        <n x="339"/>
        <n x="85"/>
      </t>
    </mdx>
    <mdx n="0" f="v">
      <t c="3" si="227">
        <n x="225"/>
        <n x="324"/>
        <n x="85"/>
      </t>
    </mdx>
    <mdx n="0" f="v">
      <t c="3" si="227">
        <n x="225"/>
        <n x="312"/>
        <n x="85"/>
      </t>
    </mdx>
    <mdx n="0" f="v">
      <t c="3" si="227">
        <n x="225"/>
        <n x="310"/>
        <n x="85"/>
      </t>
    </mdx>
    <mdx n="0" f="v">
      <t c="3" si="227">
        <n x="225"/>
        <n x="308"/>
        <n x="85"/>
      </t>
    </mdx>
    <mdx n="0" f="v">
      <t c="3" si="227">
        <n x="225"/>
        <n x="306"/>
        <n x="85"/>
      </t>
    </mdx>
    <mdx n="0" f="v">
      <t c="3" si="227">
        <n x="225"/>
        <n x="305"/>
        <n x="85"/>
      </t>
    </mdx>
    <mdx n="0" f="v">
      <t c="3" si="227">
        <n x="225"/>
        <n x="323"/>
        <n x="85"/>
      </t>
    </mdx>
    <mdx n="0" f="v">
      <t c="3" si="227">
        <n x="225"/>
        <n x="291"/>
        <n x="85"/>
      </t>
    </mdx>
    <mdx n="0" f="v">
      <t c="3" si="227">
        <n x="225"/>
        <n x="303"/>
        <n x="85"/>
      </t>
    </mdx>
    <mdx n="0" f="v">
      <t c="3" si="227">
        <n x="225"/>
        <n x="352"/>
        <n x="85"/>
      </t>
    </mdx>
    <mdx n="0" f="v">
      <t c="3" si="227">
        <n x="225"/>
        <n x="302"/>
        <n x="85"/>
      </t>
    </mdx>
    <mdx n="0" f="v">
      <t c="3" si="227">
        <n x="225"/>
        <n x="342"/>
        <n x="85"/>
      </t>
    </mdx>
    <mdx n="0" f="v">
      <t c="3" si="227">
        <n x="225"/>
        <n x="332"/>
        <n x="85"/>
      </t>
    </mdx>
    <mdx n="0" f="v">
      <t c="3" si="227">
        <n x="225"/>
        <n x="331"/>
        <n x="85"/>
      </t>
    </mdx>
    <mdx n="0" f="v">
      <t c="3" si="227">
        <n x="225"/>
        <n x="349"/>
        <n x="85"/>
      </t>
    </mdx>
    <mdx n="0" f="v">
      <t c="3" si="227">
        <n x="225"/>
        <n x="553"/>
        <n x="85"/>
      </t>
    </mdx>
    <mdx n="0" f="v">
      <t c="3" si="227">
        <n x="225"/>
        <n x="330"/>
        <n x="85"/>
      </t>
    </mdx>
    <mdx n="0" f="v">
      <t c="3" si="227">
        <n x="225"/>
        <n x="351"/>
        <n x="85"/>
      </t>
    </mdx>
    <mdx n="0" f="v">
      <t c="3" si="227">
        <n x="225"/>
        <n x="554"/>
        <n x="85"/>
      </t>
    </mdx>
    <mdx n="0" f="v">
      <t c="3" si="227">
        <n x="225"/>
        <n x="341"/>
        <n x="85"/>
      </t>
    </mdx>
    <mdx n="0" f="v">
      <t c="3" si="227">
        <n x="225"/>
        <n x="295"/>
        <n x="85"/>
      </t>
    </mdx>
    <mdx n="0" f="v">
      <t c="3" si="227">
        <n x="225"/>
        <n x="581"/>
        <n x="85"/>
      </t>
    </mdx>
    <mdx n="0" f="v">
      <t c="3" si="227">
        <n x="225"/>
        <n x="571"/>
        <n x="85"/>
      </t>
    </mdx>
    <mdx n="0" f="v">
      <t c="3" si="227">
        <n x="225"/>
        <n x="340"/>
        <n x="85"/>
      </t>
    </mdx>
    <mdx n="0" f="v">
      <t c="3" si="227">
        <n x="225"/>
        <n x="563"/>
        <n x="85"/>
      </t>
    </mdx>
    <mdx n="0" f="v">
      <t c="3" si="227">
        <n x="225"/>
        <n x="564"/>
        <n x="85"/>
      </t>
    </mdx>
    <mdx n="0" f="v">
      <t c="3" si="227">
        <n x="225"/>
        <n x="565"/>
        <n x="85"/>
      </t>
    </mdx>
    <mdx n="0" f="v">
      <t c="3" si="227">
        <n x="225"/>
        <n x="566"/>
        <n x="85"/>
      </t>
    </mdx>
    <mdx n="0" f="v">
      <t c="3" si="227">
        <n x="225"/>
        <n x="567"/>
        <n x="85"/>
      </t>
    </mdx>
    <mdx n="0" f="v">
      <t c="3" si="227">
        <n x="225"/>
        <n x="568"/>
        <n x="85"/>
      </t>
    </mdx>
    <mdx n="0" f="v">
      <t c="3" si="227">
        <n x="225"/>
        <n x="572"/>
        <n x="85"/>
      </t>
    </mdx>
    <mdx n="0" f="v">
      <t c="3" si="227">
        <n x="225"/>
        <n x="573"/>
        <n x="85"/>
      </t>
    </mdx>
    <mdx n="0" f="v">
      <t c="3" si="227">
        <n x="225"/>
        <n x="600"/>
        <n x="85"/>
      </t>
    </mdx>
    <mdx n="0" f="v">
      <t c="3" si="227">
        <n x="225"/>
        <n x="556"/>
        <n x="85"/>
      </t>
    </mdx>
    <mdx n="0" f="v">
      <t c="3" si="227">
        <n x="225"/>
        <n x="300"/>
        <n x="85"/>
      </t>
    </mdx>
    <mdx n="0" f="v">
      <t c="3" si="227">
        <n x="225"/>
        <n x="298"/>
        <n x="85"/>
      </t>
    </mdx>
    <mdx n="0" f="v">
      <t c="3" si="227">
        <n x="225"/>
        <n x="552"/>
        <n x="85"/>
      </t>
    </mdx>
    <mdx n="0" f="v">
      <t c="3" si="227">
        <n x="225"/>
        <n x="354"/>
        <n x="85"/>
      </t>
    </mdx>
    <mdx n="0" f="v">
      <t c="3" si="227">
        <n x="225"/>
        <n x="575"/>
        <n x="85"/>
      </t>
    </mdx>
    <mdx n="0" f="v">
      <t c="3" si="227">
        <n x="225"/>
        <n x="576"/>
        <n x="85"/>
      </t>
    </mdx>
    <mdx n="0" f="v">
      <t c="3" si="227">
        <n x="225"/>
        <n x="577"/>
        <n x="85"/>
      </t>
    </mdx>
    <mdx n="0" f="v">
      <t c="3" si="227">
        <n x="225"/>
        <n x="578"/>
        <n x="85"/>
      </t>
    </mdx>
    <mdx n="0" f="v">
      <t c="3" si="227">
        <n x="225"/>
        <n x="579"/>
        <n x="85"/>
      </t>
    </mdx>
    <mdx n="0" f="v">
      <t c="3" si="227">
        <n x="225"/>
        <n x="353"/>
        <n x="85"/>
      </t>
    </mdx>
    <mdx n="0" f="v">
      <t c="3" si="227">
        <n x="225"/>
        <n x="347"/>
        <n x="85"/>
      </t>
    </mdx>
    <mdx n="0" f="v">
      <t c="3" si="227">
        <n x="225"/>
        <n x="583"/>
        <n x="85"/>
      </t>
    </mdx>
    <mdx n="0" f="v">
      <t c="3" si="227">
        <n x="225"/>
        <n x="555"/>
        <n x="85"/>
      </t>
    </mdx>
    <mdx n="0" f="v">
      <t c="3" si="227">
        <n x="225"/>
        <n x="570"/>
        <n x="85"/>
      </t>
    </mdx>
    <mdx n="0" f="v">
      <t c="3" si="227">
        <n x="225"/>
        <n x="574"/>
        <n x="85"/>
      </t>
    </mdx>
    <mdx n="0" f="v">
      <t c="3" si="227">
        <n x="225"/>
        <n x="582"/>
        <n x="85"/>
      </t>
    </mdx>
    <mdx n="0" f="v">
      <t c="3" si="227">
        <n x="225"/>
        <n x="599"/>
        <n x="85"/>
      </t>
    </mdx>
    <mdx n="0" f="v">
      <t c="3" si="227">
        <n x="225"/>
        <n x="586"/>
        <n x="85"/>
      </t>
    </mdx>
    <mdx n="0" f="v">
      <t c="3" si="227">
        <n x="225"/>
        <n x="618"/>
        <n x="85"/>
      </t>
    </mdx>
    <mdx n="0" f="v">
      <t c="3" si="227">
        <n x="225"/>
        <n x="569"/>
        <n x="85"/>
      </t>
    </mdx>
    <mdx n="0" f="v">
      <t c="3" si="227">
        <n x="225"/>
        <n x="589"/>
        <n x="85"/>
      </t>
    </mdx>
    <mdx n="0" f="v">
      <t c="3" si="227">
        <n x="225"/>
        <n x="590"/>
        <n x="85"/>
      </t>
    </mdx>
    <mdx n="0" f="v">
      <t c="3" si="227">
        <n x="225"/>
        <n x="591"/>
        <n x="85"/>
      </t>
    </mdx>
    <mdx n="0" f="v">
      <t c="3" si="227">
        <n x="225"/>
        <n x="592"/>
        <n x="85"/>
      </t>
    </mdx>
    <mdx n="0" f="v">
      <t c="3" si="227">
        <n x="225"/>
        <n x="593"/>
        <n x="85"/>
      </t>
    </mdx>
    <mdx n="0" f="v">
      <t c="3" si="227">
        <n x="225"/>
        <n x="594"/>
        <n x="85"/>
      </t>
    </mdx>
    <mdx n="0" f="v">
      <t c="3" si="227">
        <n x="225"/>
        <n x="595"/>
        <n x="85"/>
      </t>
    </mdx>
    <mdx n="0" f="v">
      <t c="3" si="227">
        <n x="225"/>
        <n x="596"/>
        <n x="85"/>
      </t>
    </mdx>
    <mdx n="0" f="v">
      <t c="3" si="227">
        <n x="225"/>
        <n x="587"/>
        <n x="85"/>
      </t>
    </mdx>
    <mdx n="0" f="v">
      <t c="3" si="227">
        <n x="225"/>
        <n x="602"/>
        <n x="85"/>
      </t>
    </mdx>
    <mdx n="0" f="v">
      <t c="3" si="227">
        <n x="225"/>
        <n x="603"/>
        <n x="85"/>
      </t>
    </mdx>
    <mdx n="0" f="v">
      <t c="3" si="227">
        <n x="225"/>
        <n x="604"/>
        <n x="85"/>
      </t>
    </mdx>
    <mdx n="0" f="v">
      <t c="3" si="227">
        <n x="225"/>
        <n x="605"/>
        <n x="85"/>
      </t>
    </mdx>
    <mdx n="0" f="v">
      <t c="3" si="227">
        <n x="225"/>
        <n x="613"/>
        <n x="85"/>
      </t>
    </mdx>
    <mdx n="0" f="v">
      <t c="3" si="227">
        <n x="225"/>
        <n x="615"/>
        <n x="85"/>
      </t>
    </mdx>
    <mdx n="0" f="v">
      <t c="3" si="227">
        <n x="225"/>
        <n x="619"/>
        <n x="85"/>
      </t>
    </mdx>
    <mdx n="0" f="v">
      <t c="3" si="227">
        <n x="225"/>
        <n x="616"/>
        <n x="85"/>
      </t>
    </mdx>
    <mdx n="0" f="v">
      <t c="3" si="227">
        <n x="225"/>
        <n x="627"/>
        <n x="85"/>
      </t>
    </mdx>
    <mdx n="0" f="v">
      <t c="3" si="227">
        <n x="225"/>
        <n x="585"/>
        <n x="85"/>
      </t>
    </mdx>
    <mdx n="0" f="v">
      <t c="3" si="227">
        <n x="225"/>
        <n x="588"/>
        <n x="85"/>
      </t>
    </mdx>
    <mdx n="0" f="v">
      <t c="3" si="227">
        <n x="225"/>
        <n x="597"/>
        <n x="85"/>
      </t>
    </mdx>
    <mdx n="0" f="v">
      <t c="3" si="227">
        <n x="225"/>
        <n x="601"/>
        <n x="85"/>
      </t>
    </mdx>
    <mdx n="0" f="v">
      <t c="3" si="227">
        <n x="225"/>
        <n x="584"/>
        <n x="85"/>
      </t>
    </mdx>
    <mdx n="0" f="v">
      <t c="3" si="227">
        <n x="225"/>
        <n x="598"/>
        <n x="85"/>
      </t>
    </mdx>
    <mdx n="0" f="v">
      <t c="3" si="227">
        <n x="225"/>
        <n x="609"/>
        <n x="85"/>
      </t>
    </mdx>
    <mdx n="0" f="v">
      <t c="3" si="227">
        <n x="225"/>
        <n x="610"/>
        <n x="85"/>
      </t>
    </mdx>
    <mdx n="0" f="v">
      <t c="3" si="227">
        <n x="225"/>
        <n x="611"/>
        <n x="85"/>
      </t>
    </mdx>
    <mdx n="0" f="v">
      <t c="3" si="227">
        <n x="225"/>
        <n x="612"/>
        <n x="85"/>
      </t>
    </mdx>
    <mdx n="0" f="v">
      <t c="3" si="227">
        <n x="225"/>
        <n x="617"/>
        <n x="85"/>
      </t>
    </mdx>
    <mdx n="0" f="v">
      <t c="3" si="227">
        <n x="225"/>
        <n x="644"/>
        <n x="85"/>
      </t>
    </mdx>
    <mdx n="0" f="v">
      <t c="3" si="227">
        <n x="225"/>
        <n x="632"/>
        <n x="85"/>
      </t>
    </mdx>
    <mdx n="0" f="v">
      <t c="3" si="227">
        <n x="225"/>
        <n x="620"/>
        <n x="85"/>
      </t>
    </mdx>
    <mdx n="0" f="v">
      <t c="3" si="227">
        <n x="225"/>
        <n x="621"/>
        <n x="85"/>
      </t>
    </mdx>
    <mdx n="0" f="v">
      <t c="3" si="227">
        <n x="225"/>
        <n x="622"/>
        <n x="85"/>
      </t>
    </mdx>
    <mdx n="0" f="v">
      <t c="3" si="227">
        <n x="225"/>
        <n x="623"/>
        <n x="85"/>
      </t>
    </mdx>
    <mdx n="0" f="v">
      <t c="3" si="227">
        <n x="225"/>
        <n x="624"/>
        <n x="85"/>
      </t>
    </mdx>
    <mdx n="0" f="v">
      <t c="3" si="227">
        <n x="225"/>
        <n x="639"/>
        <n x="85"/>
      </t>
    </mdx>
    <mdx n="0" f="v">
      <t c="3" si="227">
        <n x="225"/>
        <n x="628"/>
        <n x="85"/>
      </t>
    </mdx>
    <mdx n="0" f="v">
      <t c="3" si="227">
        <n x="225"/>
        <n x="641"/>
        <n x="85"/>
      </t>
    </mdx>
    <mdx n="0" f="v">
      <t c="3" si="227">
        <n x="225"/>
        <n x="606"/>
        <n x="85"/>
      </t>
    </mdx>
    <mdx n="0" f="v">
      <t c="3" si="227">
        <n x="225"/>
        <n x="633"/>
        <n x="85"/>
      </t>
    </mdx>
    <mdx n="0" f="v">
      <t c="3" si="227">
        <n x="225"/>
        <n x="608"/>
        <n x="85"/>
      </t>
    </mdx>
    <mdx n="0" f="v">
      <t c="3" si="227">
        <n x="225"/>
        <n x="614"/>
        <n x="85"/>
      </t>
    </mdx>
    <mdx n="0" f="v">
      <t c="3" si="227">
        <n x="225"/>
        <n x="635"/>
        <n x="85"/>
      </t>
    </mdx>
    <mdx n="0" f="v">
      <t c="3" si="227">
        <n x="225"/>
        <n x="636"/>
        <n x="85"/>
      </t>
    </mdx>
    <mdx n="0" f="v">
      <t c="3" si="227">
        <n x="225"/>
        <n x="637"/>
        <n x="85"/>
      </t>
    </mdx>
    <mdx n="0" f="v">
      <t c="3" si="227">
        <n x="225"/>
        <n x="625"/>
        <n x="85"/>
      </t>
    </mdx>
    <mdx n="0" f="v">
      <t c="3" si="227">
        <n x="225"/>
        <n x="643"/>
        <n x="85"/>
      </t>
    </mdx>
    <mdx n="0" f="v">
      <t c="3" si="227">
        <n x="225"/>
        <n x="640"/>
        <n x="85"/>
      </t>
    </mdx>
    <mdx n="0" f="v">
      <t c="3" si="227">
        <n x="225"/>
        <n x="630"/>
        <n x="85"/>
      </t>
    </mdx>
    <mdx n="0" f="v">
      <t c="3" si="227">
        <n x="225"/>
        <n x="607"/>
        <n x="85"/>
      </t>
    </mdx>
    <mdx n="0" f="v">
      <t c="3" si="227">
        <n x="225"/>
        <n x="629"/>
        <n x="85"/>
      </t>
    </mdx>
    <mdx n="0" f="v">
      <t c="3" si="227">
        <n x="225"/>
        <n x="626"/>
        <n x="85"/>
      </t>
    </mdx>
    <mdx n="0" f="v">
      <t c="3" si="227">
        <n x="225"/>
        <n x="631"/>
        <n x="85"/>
      </t>
    </mdx>
    <mdx n="0" f="v">
      <t c="3" si="227">
        <n x="225"/>
        <n x="634"/>
        <n x="85"/>
      </t>
    </mdx>
    <mdx n="0" f="v">
      <t c="3" si="227">
        <n x="225"/>
        <n x="638"/>
        <n x="85"/>
      </t>
    </mdx>
    <mdx n="0" f="v">
      <t c="3" si="227">
        <n x="225"/>
        <n x="645"/>
        <n x="85"/>
      </t>
    </mdx>
    <mdx n="0" f="v">
      <t c="3" si="227">
        <n x="225"/>
        <n x="646"/>
        <n x="85"/>
      </t>
    </mdx>
    <mdx n="0" f="v">
      <t c="3" si="227">
        <n x="225"/>
        <n x="647"/>
        <n x="85"/>
      </t>
    </mdx>
    <mdx n="0" f="v">
      <t c="3" si="227">
        <n x="225"/>
        <n x="648"/>
        <n x="85"/>
      </t>
    </mdx>
    <mdx n="0" f="v">
      <t c="3" si="227">
        <n x="225"/>
        <n x="649"/>
        <n x="85"/>
      </t>
    </mdx>
    <mdx n="0" f="v">
      <t c="3" si="227">
        <n x="225"/>
        <n x="650"/>
        <n x="85"/>
      </t>
    </mdx>
    <mdx n="0" f="v">
      <t c="3" si="227">
        <n x="225"/>
        <n x="651"/>
        <n x="85"/>
      </t>
    </mdx>
    <mdx n="0" f="v">
      <t c="3" si="227">
        <n x="225"/>
        <n x="652"/>
        <n x="85"/>
      </t>
    </mdx>
    <mdx n="0" f="v">
      <t c="3" si="227">
        <n x="225"/>
        <n x="653"/>
        <n x="85"/>
      </t>
    </mdx>
    <mdx n="0" f="v">
      <t c="3" si="227">
        <n x="225"/>
        <n x="642"/>
        <n x="85"/>
      </t>
    </mdx>
    <mdx n="0" f="v">
      <t c="3" si="227">
        <n x="225"/>
        <n x="654"/>
        <n x="85"/>
      </t>
    </mdx>
    <mdx n="0" f="v">
      <t c="3" si="227">
        <n x="225"/>
        <n x="655"/>
        <n x="85"/>
      </t>
    </mdx>
    <mdx n="0" f="v">
      <t c="3" si="227">
        <n x="225"/>
        <n x="319"/>
        <n x="58"/>
      </t>
    </mdx>
    <mdx n="0" f="v">
      <t c="3" si="227">
        <n x="225"/>
        <n x="318"/>
        <n x="58"/>
      </t>
    </mdx>
    <mdx n="0" f="v">
      <t c="3" si="227">
        <n x="225"/>
        <n x="336"/>
        <n x="58"/>
      </t>
    </mdx>
    <mdx n="0" f="v">
      <t c="3" si="227">
        <n x="225"/>
        <n x="317"/>
        <n x="58"/>
      </t>
    </mdx>
    <mdx n="0" f="v">
      <t c="3" si="227">
        <n x="225"/>
        <n x="275"/>
        <n x="58"/>
      </t>
    </mdx>
    <mdx n="0" f="v">
      <t c="3" si="227">
        <n x="225"/>
        <n x="274"/>
        <n x="58"/>
      </t>
    </mdx>
    <mdx n="0" f="v">
      <t c="3" si="227">
        <n x="225"/>
        <n x="284"/>
        <n x="58"/>
      </t>
    </mdx>
    <mdx n="0" f="v">
      <t c="3" si="227">
        <n x="225"/>
        <n x="290"/>
        <n x="58"/>
      </t>
    </mdx>
    <mdx n="0" f="v">
      <t c="3" si="227">
        <n x="225"/>
        <n x="289"/>
        <n x="58"/>
      </t>
    </mdx>
    <mdx n="0" f="v">
      <t c="3" si="227">
        <n x="225"/>
        <n x="288"/>
        <n x="58"/>
      </t>
    </mdx>
    <mdx n="0" f="v">
      <t c="3" si="227">
        <n x="225"/>
        <n x="287"/>
        <n x="58"/>
      </t>
    </mdx>
    <mdx n="0" f="v">
      <t c="3" si="227">
        <n x="225"/>
        <n x="286"/>
        <n x="58"/>
      </t>
    </mdx>
    <mdx n="0" f="v">
      <t c="3" si="227">
        <n x="225"/>
        <n x="292"/>
        <n x="58"/>
      </t>
    </mdx>
    <mdx n="0" f="v">
      <t c="3" si="227">
        <n x="225"/>
        <n x="285"/>
        <n x="58"/>
      </t>
    </mdx>
    <mdx n="0" f="v">
      <t c="3" si="227">
        <n x="225"/>
        <n x="344"/>
        <n x="58"/>
      </t>
    </mdx>
    <mdx n="0" f="v">
      <t c="3" si="227">
        <n x="225"/>
        <n x="325"/>
        <n x="58"/>
      </t>
    </mdx>
    <mdx n="0" f="v">
      <t c="3" si="227">
        <n x="225"/>
        <n x="335"/>
        <n x="58"/>
      </t>
    </mdx>
    <mdx n="0" f="v">
      <t c="3" si="227">
        <n x="225"/>
        <n x="334"/>
        <n x="58"/>
      </t>
    </mdx>
    <mdx n="0" f="v">
      <t c="3" si="227">
        <n x="225"/>
        <n x="343"/>
        <n x="58"/>
      </t>
    </mdx>
    <mdx n="0" f="v">
      <t c="3" si="227">
        <n x="225"/>
        <n x="279"/>
        <n x="58"/>
      </t>
    </mdx>
    <mdx n="0" f="v">
      <t c="3" si="227">
        <n x="225"/>
        <n x="557"/>
        <n x="58"/>
      </t>
    </mdx>
    <mdx n="0" f="v">
      <t c="3" si="227">
        <n x="225"/>
        <n x="551"/>
        <n x="58"/>
      </t>
    </mdx>
    <mdx n="0" f="v">
      <t c="3" si="227">
        <n x="225"/>
        <n x="333"/>
        <n x="58"/>
      </t>
    </mdx>
    <mdx n="0" f="v">
      <t c="3" si="227">
        <n x="225"/>
        <n x="550"/>
        <n x="58"/>
      </t>
    </mdx>
    <mdx n="0" f="v">
      <t c="3" si="227">
        <n x="225"/>
        <n x="549"/>
        <n x="58"/>
      </t>
    </mdx>
    <mdx n="0" f="v">
      <t c="3" si="227">
        <n x="225"/>
        <n x="558"/>
        <n x="58"/>
      </t>
    </mdx>
    <mdx n="0" f="v">
      <t c="3" si="227">
        <n x="225"/>
        <n x="559"/>
        <n x="58"/>
      </t>
    </mdx>
    <mdx n="0" f="v">
      <t c="3" si="227">
        <n x="225"/>
        <n x="560"/>
        <n x="58"/>
      </t>
    </mdx>
    <mdx n="0" f="v">
      <t c="3" si="227">
        <n x="225"/>
        <n x="561"/>
        <n x="58"/>
      </t>
    </mdx>
    <mdx n="0" f="v">
      <t c="3" si="227">
        <n x="225"/>
        <n x="562"/>
        <n x="58"/>
      </t>
    </mdx>
    <mdx n="0" f="v">
      <t c="3" si="227">
        <n x="225"/>
        <n x="295"/>
        <n x="58"/>
      </t>
    </mdx>
    <mdx n="0" f="v">
      <t c="3" si="227">
        <n x="225"/>
        <n x="572"/>
        <n x="58"/>
      </t>
    </mdx>
    <mdx n="0" f="v">
      <t c="3" si="227">
        <n x="225"/>
        <n x="296"/>
        <n x="58"/>
      </t>
    </mdx>
    <mdx n="0" f="v">
      <t c="3" si="227">
        <n x="225"/>
        <n x="573"/>
        <n x="58"/>
      </t>
    </mdx>
    <mdx n="0" f="v">
      <t c="3" si="227">
        <n x="225"/>
        <n x="282"/>
        <n x="58"/>
      </t>
    </mdx>
    <mdx n="0" f="v">
      <t c="3" si="227">
        <n x="225"/>
        <n x="315"/>
        <n x="58"/>
      </t>
    </mdx>
    <mdx n="0" f="v">
      <t c="3" si="227">
        <n x="225"/>
        <n x="314"/>
        <n x="58"/>
      </t>
    </mdx>
    <mdx n="0" f="v">
      <t c="3" si="227">
        <n x="225"/>
        <n x="339"/>
        <n x="58"/>
      </t>
    </mdx>
    <mdx n="0" f="v">
      <t c="3" si="227">
        <n x="225"/>
        <n x="324"/>
        <n x="58"/>
      </t>
    </mdx>
    <mdx n="0" f="v">
      <t c="3" si="227">
        <n x="225"/>
        <n x="312"/>
        <n x="58"/>
      </t>
    </mdx>
    <mdx n="0" f="v">
      <t c="3" si="227">
        <n x="225"/>
        <n x="310"/>
        <n x="58"/>
      </t>
    </mdx>
    <mdx n="0" f="v">
      <t c="3" si="227">
        <n x="225"/>
        <n x="308"/>
        <n x="58"/>
      </t>
    </mdx>
    <mdx n="0" f="v">
      <t c="3" si="227">
        <n x="225"/>
        <n x="306"/>
        <n x="58"/>
      </t>
    </mdx>
    <mdx n="0" f="v">
      <t c="3" si="227">
        <n x="225"/>
        <n x="305"/>
        <n x="58"/>
      </t>
    </mdx>
    <mdx n="0" f="v">
      <t c="3" si="227">
        <n x="225"/>
        <n x="323"/>
        <n x="58"/>
      </t>
    </mdx>
    <mdx n="0" f="v">
      <t c="3" si="227">
        <n x="225"/>
        <n x="303"/>
        <n x="58"/>
      </t>
    </mdx>
    <mdx n="0" f="v">
      <t c="3" si="227">
        <n x="225"/>
        <n x="352"/>
        <n x="58"/>
      </t>
    </mdx>
    <mdx n="0" f="v">
      <t c="3" si="227">
        <n x="225"/>
        <n x="302"/>
        <n x="58"/>
      </t>
    </mdx>
    <mdx n="0" f="v">
      <t c="3" si="227">
        <n x="225"/>
        <n x="342"/>
        <n x="58"/>
      </t>
    </mdx>
    <mdx n="0" f="v">
      <t c="3" si="227">
        <n x="225"/>
        <n x="332"/>
        <n x="58"/>
      </t>
    </mdx>
    <mdx n="0" f="v">
      <t c="3" si="227">
        <n x="225"/>
        <n x="331"/>
        <n x="58"/>
      </t>
    </mdx>
    <mdx n="0" f="v">
      <t c="3" si="227">
        <n x="225"/>
        <n x="349"/>
        <n x="58"/>
      </t>
    </mdx>
    <mdx n="0" f="v">
      <t c="3" si="227">
        <n x="225"/>
        <n x="553"/>
        <n x="58"/>
      </t>
    </mdx>
    <mdx n="0" f="v">
      <t c="3" si="227">
        <n x="225"/>
        <n x="330"/>
        <n x="58"/>
      </t>
    </mdx>
    <mdx n="0" f="v">
      <t c="3" si="227">
        <n x="225"/>
        <n x="351"/>
        <n x="58"/>
      </t>
    </mdx>
    <mdx n="0" f="v">
      <t c="3" si="227">
        <n x="225"/>
        <n x="554"/>
        <n x="58"/>
      </t>
    </mdx>
    <mdx n="0" f="v">
      <t c="3" si="227">
        <n x="225"/>
        <n x="341"/>
        <n x="58"/>
      </t>
    </mdx>
    <mdx n="0" f="v">
      <t c="3" si="227">
        <n x="225"/>
        <n x="563"/>
        <n x="58"/>
      </t>
    </mdx>
    <mdx n="0" f="v">
      <t c="3" si="227">
        <n x="225"/>
        <n x="564"/>
        <n x="58"/>
      </t>
    </mdx>
    <mdx n="0" f="v">
      <t c="3" si="227">
        <n x="225"/>
        <n x="565"/>
        <n x="58"/>
      </t>
    </mdx>
    <mdx n="0" f="v">
      <t c="3" si="227">
        <n x="225"/>
        <n x="566"/>
        <n x="58"/>
      </t>
    </mdx>
    <mdx n="0" f="v">
      <t c="3" si="227">
        <n x="225"/>
        <n x="567"/>
        <n x="58"/>
      </t>
    </mdx>
    <mdx n="0" f="v">
      <t c="3" si="227">
        <n x="225"/>
        <n x="568"/>
        <n x="58"/>
      </t>
    </mdx>
    <mdx n="0" f="v">
      <t c="3" si="227">
        <n x="225"/>
        <n x="340"/>
        <n x="58"/>
      </t>
    </mdx>
    <mdx n="0" f="v">
      <t c="3" si="227">
        <n x="225"/>
        <n x="571"/>
        <n x="58"/>
      </t>
    </mdx>
    <mdx n="0" f="v">
      <t c="3" si="227">
        <n x="225"/>
        <n x="580"/>
        <n x="58"/>
      </t>
    </mdx>
    <mdx n="0" f="v">
      <t c="3" si="227">
        <n x="225"/>
        <n x="581"/>
        <n x="58"/>
      </t>
    </mdx>
    <mdx n="0" f="v">
      <t c="3" si="227">
        <n x="225"/>
        <n x="556"/>
        <n x="58"/>
      </t>
    </mdx>
    <mdx n="0" f="v">
      <t c="3" si="227">
        <n x="225"/>
        <n x="300"/>
        <n x="58"/>
      </t>
    </mdx>
    <mdx n="0" f="v">
      <t c="3" si="227">
        <n x="225"/>
        <n x="298"/>
        <n x="58"/>
      </t>
    </mdx>
    <mdx n="0" f="v">
      <t c="3" si="227">
        <n x="225"/>
        <n x="552"/>
        <n x="58"/>
      </t>
    </mdx>
    <mdx n="0" f="v">
      <t c="3" si="227">
        <n x="225"/>
        <n x="354"/>
        <n x="58"/>
      </t>
    </mdx>
    <mdx n="0" f="v">
      <t c="3" si="227">
        <n x="225"/>
        <n x="575"/>
        <n x="58"/>
      </t>
    </mdx>
    <mdx n="0" f="v">
      <t c="3" si="227">
        <n x="225"/>
        <n x="576"/>
        <n x="58"/>
      </t>
    </mdx>
    <mdx n="0" f="v">
      <t c="3" si="227">
        <n x="225"/>
        <n x="577"/>
        <n x="58"/>
      </t>
    </mdx>
    <mdx n="0" f="v">
      <t c="3" si="227">
        <n x="225"/>
        <n x="578"/>
        <n x="58"/>
      </t>
    </mdx>
    <mdx n="0" f="v">
      <t c="3" si="227">
        <n x="225"/>
        <n x="579"/>
        <n x="58"/>
      </t>
    </mdx>
    <mdx n="0" f="v">
      <t c="3" si="227">
        <n x="225"/>
        <n x="353"/>
        <n x="58"/>
      </t>
    </mdx>
    <mdx n="0" f="v">
      <t c="3" si="227">
        <n x="225"/>
        <n x="347"/>
        <n x="58"/>
      </t>
    </mdx>
    <mdx n="0" f="v">
      <t c="3" si="227">
        <n x="225"/>
        <n x="583"/>
        <n x="58"/>
      </t>
    </mdx>
    <mdx n="0" f="v">
      <t c="3" si="227">
        <n x="225"/>
        <n x="555"/>
        <n x="58"/>
      </t>
    </mdx>
    <mdx n="0" f="v">
      <t c="3" si="227">
        <n x="225"/>
        <n x="570"/>
        <n x="58"/>
      </t>
    </mdx>
    <mdx n="0" f="v">
      <t c="3" si="227">
        <n x="225"/>
        <n x="574"/>
        <n x="58"/>
      </t>
    </mdx>
    <mdx n="0" f="v">
      <t c="3" si="227">
        <n x="225"/>
        <n x="600"/>
        <n x="58"/>
      </t>
    </mdx>
    <mdx n="0" f="v">
      <t c="3" si="227">
        <n x="225"/>
        <n x="617"/>
        <n x="58"/>
      </t>
    </mdx>
    <mdx n="0" f="v">
      <t c="3" si="227">
        <n x="225"/>
        <n x="582"/>
        <n x="58"/>
      </t>
    </mdx>
    <mdx n="0" f="v">
      <t c="3" si="227">
        <n x="225"/>
        <n x="587"/>
        <n x="58"/>
      </t>
    </mdx>
    <mdx n="0" f="v">
      <t c="3" si="227">
        <n x="225"/>
        <n x="599"/>
        <n x="58"/>
      </t>
    </mdx>
    <mdx n="0" f="v">
      <t c="3" si="227">
        <n x="225"/>
        <n x="569"/>
        <n x="58"/>
      </t>
    </mdx>
    <mdx n="0" f="v">
      <t c="3" si="227">
        <n x="225"/>
        <n x="589"/>
        <n x="58"/>
      </t>
    </mdx>
    <mdx n="0" f="v">
      <t c="3" si="227">
        <n x="225"/>
        <n x="590"/>
        <n x="58"/>
      </t>
    </mdx>
    <mdx n="0" f="v">
      <t c="3" si="227">
        <n x="225"/>
        <n x="591"/>
        <n x="58"/>
      </t>
    </mdx>
    <mdx n="0" f="v">
      <t c="3" si="227">
        <n x="225"/>
        <n x="592"/>
        <n x="58"/>
      </t>
    </mdx>
    <mdx n="0" f="v">
      <t c="3" si="227">
        <n x="225"/>
        <n x="593"/>
        <n x="58"/>
      </t>
    </mdx>
    <mdx n="0" f="v">
      <t c="3" si="227">
        <n x="225"/>
        <n x="594"/>
        <n x="58"/>
      </t>
    </mdx>
    <mdx n="0" f="v">
      <t c="3" si="227">
        <n x="225"/>
        <n x="595"/>
        <n x="58"/>
      </t>
    </mdx>
    <mdx n="0" f="v">
      <t c="3" si="227">
        <n x="225"/>
        <n x="596"/>
        <n x="58"/>
      </t>
    </mdx>
    <mdx n="0" f="v">
      <t c="3" si="227">
        <n x="225"/>
        <n x="586"/>
        <n x="58"/>
      </t>
    </mdx>
    <mdx n="0" f="v">
      <t c="3" si="227">
        <n x="225"/>
        <n x="618"/>
        <n x="58"/>
      </t>
    </mdx>
    <mdx n="0" f="v">
      <t c="3" si="227">
        <n x="225"/>
        <n x="633"/>
        <n x="58"/>
      </t>
    </mdx>
    <mdx n="0" f="v">
      <t c="3" si="227">
        <n x="225"/>
        <n x="602"/>
        <n x="58"/>
      </t>
    </mdx>
    <mdx n="0" f="v">
      <t c="3" si="227">
        <n x="225"/>
        <n x="603"/>
        <n x="58"/>
      </t>
    </mdx>
    <mdx n="0" f="v">
      <t c="3" si="227">
        <n x="225"/>
        <n x="604"/>
        <n x="58"/>
      </t>
    </mdx>
    <mdx n="0" f="v">
      <t c="3" si="227">
        <n x="225"/>
        <n x="605"/>
        <n x="58"/>
      </t>
    </mdx>
    <mdx n="0" f="v">
      <t c="3" si="227">
        <n x="225"/>
        <n x="641"/>
        <n x="58"/>
      </t>
    </mdx>
    <mdx n="0" f="v">
      <t c="3" si="227">
        <n x="225"/>
        <n x="613"/>
        <n x="58"/>
      </t>
    </mdx>
    <mdx n="0" f="v">
      <t c="3" si="227">
        <n x="225"/>
        <n x="625"/>
        <n x="58"/>
      </t>
    </mdx>
    <mdx n="0" f="v">
      <t c="3" si="227">
        <n x="225"/>
        <n x="615"/>
        <n x="58"/>
      </t>
    </mdx>
    <mdx n="0" f="v">
      <t c="3" si="227">
        <n x="225"/>
        <n x="616"/>
        <n x="58"/>
      </t>
    </mdx>
    <mdx n="0" f="v">
      <t c="3" si="227">
        <n x="225"/>
        <n x="619"/>
        <n x="58"/>
      </t>
    </mdx>
    <mdx n="0" f="v">
      <t c="3" si="227">
        <n x="225"/>
        <n x="585"/>
        <n x="58"/>
      </t>
    </mdx>
    <mdx n="0" f="v">
      <t c="3" si="227">
        <n x="225"/>
        <n x="588"/>
        <n x="58"/>
      </t>
    </mdx>
    <mdx n="0" f="v">
      <t c="3" si="227">
        <n x="225"/>
        <n x="597"/>
        <n x="58"/>
      </t>
    </mdx>
    <mdx n="0" f="v">
      <t c="3" si="227">
        <n x="225"/>
        <n x="601"/>
        <n x="58"/>
      </t>
    </mdx>
    <mdx n="0" f="v">
      <t c="3" si="227">
        <n x="225"/>
        <n x="584"/>
        <n x="58"/>
      </t>
    </mdx>
    <mdx n="0" f="v">
      <t c="3" si="227">
        <n x="225"/>
        <n x="598"/>
        <n x="58"/>
      </t>
    </mdx>
    <mdx n="0" f="v">
      <t c="3" si="227">
        <n x="225"/>
        <n x="609"/>
        <n x="58"/>
      </t>
    </mdx>
    <mdx n="0" f="v">
      <t c="3" si="227">
        <n x="225"/>
        <n x="610"/>
        <n x="58"/>
      </t>
    </mdx>
    <mdx n="0" f="v">
      <t c="3" si="227">
        <n x="225"/>
        <n x="611"/>
        <n x="58"/>
      </t>
    </mdx>
    <mdx n="0" f="v">
      <t c="3" si="227">
        <n x="225"/>
        <n x="612"/>
        <n x="58"/>
      </t>
    </mdx>
    <mdx n="0" f="v">
      <t c="3" si="227">
        <n x="225"/>
        <n x="627"/>
        <n x="58"/>
      </t>
    </mdx>
    <mdx n="0" f="v">
      <t c="3" si="227">
        <n x="225"/>
        <n x="643"/>
        <n x="58"/>
      </t>
    </mdx>
    <mdx n="0" f="v">
      <t c="3" si="227">
        <n x="225"/>
        <n x="620"/>
        <n x="58"/>
      </t>
    </mdx>
    <mdx n="0" f="v">
      <t c="3" si="227">
        <n x="225"/>
        <n x="621"/>
        <n x="58"/>
      </t>
    </mdx>
    <mdx n="0" f="v">
      <t c="3" si="227">
        <n x="225"/>
        <n x="622"/>
        <n x="58"/>
      </t>
    </mdx>
    <mdx n="0" f="v">
      <t c="3" si="227">
        <n x="225"/>
        <n x="623"/>
        <n x="58"/>
      </t>
    </mdx>
    <mdx n="0" f="v">
      <t c="3" si="227">
        <n x="225"/>
        <n x="624"/>
        <n x="58"/>
      </t>
    </mdx>
    <mdx n="0" f="v">
      <t c="3" si="227">
        <n x="225"/>
        <n x="632"/>
        <n x="58"/>
      </t>
    </mdx>
    <mdx n="0" f="v">
      <t c="3" si="227">
        <n x="225"/>
        <n x="644"/>
        <n x="58"/>
      </t>
    </mdx>
    <mdx n="0" f="v">
      <t c="3" si="227">
        <n x="225"/>
        <n x="639"/>
        <n x="58"/>
      </t>
    </mdx>
    <mdx n="0" f="v">
      <t c="3" si="227">
        <n x="225"/>
        <n x="628"/>
        <n x="58"/>
      </t>
    </mdx>
    <mdx n="0" f="v">
      <t c="3" si="227">
        <n x="225"/>
        <n x="608"/>
        <n x="58"/>
      </t>
    </mdx>
    <mdx n="0" f="v">
      <t c="3" si="227">
        <n x="225"/>
        <n x="614"/>
        <n x="58"/>
      </t>
    </mdx>
    <mdx n="0" f="v">
      <t c="3" si="227">
        <n x="225"/>
        <n x="635"/>
        <n x="58"/>
      </t>
    </mdx>
    <mdx n="0" f="v">
      <t c="3" si="227">
        <n x="225"/>
        <n x="636"/>
        <n x="58"/>
      </t>
    </mdx>
    <mdx n="0" f="v">
      <t c="3" si="227">
        <n x="225"/>
        <n x="637"/>
        <n x="58"/>
      </t>
    </mdx>
    <mdx n="0" f="v">
      <t c="3" si="227">
        <n x="225"/>
        <n x="606"/>
        <n x="58"/>
      </t>
    </mdx>
    <mdx n="0" f="v">
      <t c="3" si="227">
        <n x="225"/>
        <n x="640"/>
        <n x="58"/>
      </t>
    </mdx>
    <mdx n="0" f="v">
      <t c="3" si="227">
        <n x="225"/>
        <n x="630"/>
        <n x="58"/>
      </t>
    </mdx>
    <mdx n="0" f="v">
      <t c="3" si="227">
        <n x="225"/>
        <n x="607"/>
        <n x="58"/>
      </t>
    </mdx>
    <mdx n="0" f="v">
      <t c="3" si="227">
        <n x="225"/>
        <n x="629"/>
        <n x="58"/>
      </t>
    </mdx>
    <mdx n="0" f="v">
      <t c="3" si="227">
        <n x="225"/>
        <n x="626"/>
        <n x="58"/>
      </t>
    </mdx>
    <mdx n="0" f="v">
      <t c="3" si="227">
        <n x="225"/>
        <n x="631"/>
        <n x="58"/>
      </t>
    </mdx>
    <mdx n="0" f="v">
      <t c="3" si="227">
        <n x="225"/>
        <n x="634"/>
        <n x="58"/>
      </t>
    </mdx>
    <mdx n="0" f="v">
      <t c="3" si="227">
        <n x="225"/>
        <n x="638"/>
        <n x="58"/>
      </t>
    </mdx>
    <mdx n="0" f="v">
      <t c="3" si="227">
        <n x="225"/>
        <n x="645"/>
        <n x="58"/>
      </t>
    </mdx>
    <mdx n="0" f="v">
      <t c="3" si="227">
        <n x="225"/>
        <n x="646"/>
        <n x="58"/>
      </t>
    </mdx>
    <mdx n="0" f="v">
      <t c="3" si="227">
        <n x="225"/>
        <n x="647"/>
        <n x="58"/>
      </t>
    </mdx>
    <mdx n="0" f="v">
      <t c="3" si="227">
        <n x="225"/>
        <n x="648"/>
        <n x="58"/>
      </t>
    </mdx>
    <mdx n="0" f="v">
      <t c="3" si="227">
        <n x="225"/>
        <n x="649"/>
        <n x="58"/>
      </t>
    </mdx>
    <mdx n="0" f="v">
      <t c="3" si="227">
        <n x="225"/>
        <n x="650"/>
        <n x="58"/>
      </t>
    </mdx>
    <mdx n="0" f="v">
      <t c="3" si="227">
        <n x="225"/>
        <n x="651"/>
        <n x="58"/>
      </t>
    </mdx>
    <mdx n="0" f="v">
      <t c="3" si="227">
        <n x="225"/>
        <n x="652"/>
        <n x="58"/>
      </t>
    </mdx>
    <mdx n="0" f="v">
      <t c="3" si="227">
        <n x="225"/>
        <n x="653"/>
        <n x="58"/>
      </t>
    </mdx>
    <mdx n="0" f="v">
      <t c="3" si="227">
        <n x="225"/>
        <n x="642"/>
        <n x="58"/>
      </t>
    </mdx>
    <mdx n="0" f="v">
      <t c="3" si="227">
        <n x="225"/>
        <n x="654"/>
        <n x="58"/>
      </t>
    </mdx>
    <mdx n="0" f="v">
      <t c="3" si="227">
        <n x="225"/>
        <n x="655"/>
        <n x="58"/>
      </t>
    </mdx>
    <mdx n="0" f="v">
      <t c="3" si="227">
        <n x="225"/>
        <n x="338"/>
        <n x="39"/>
      </t>
    </mdx>
    <mdx n="0" f="v">
      <t c="3" si="227">
        <n x="225"/>
        <n x="319"/>
        <n x="39"/>
      </t>
    </mdx>
    <mdx n="0" f="v">
      <t c="3" si="227">
        <n x="225"/>
        <n x="318"/>
        <n x="39"/>
      </t>
    </mdx>
    <mdx n="0" f="v">
      <t c="3" si="227">
        <n x="225"/>
        <n x="337"/>
        <n x="39"/>
      </t>
    </mdx>
    <mdx n="0" f="v">
      <t c="3" si="227">
        <n x="225"/>
        <n x="336"/>
        <n x="39"/>
      </t>
    </mdx>
    <mdx n="0" f="v">
      <t c="3" si="227">
        <n x="225"/>
        <n x="317"/>
        <n x="39"/>
      </t>
    </mdx>
    <mdx n="0" f="v">
      <t c="3" si="227">
        <n x="225"/>
        <n x="341"/>
        <n x="39"/>
      </t>
    </mdx>
    <mdx n="0" f="v">
      <t c="3" si="227">
        <n x="225"/>
        <n x="285"/>
        <n x="39"/>
      </t>
    </mdx>
    <mdx n="0" f="v">
      <t c="3" si="227">
        <n x="225"/>
        <n x="274"/>
        <n x="39"/>
      </t>
    </mdx>
    <mdx n="0" f="v">
      <t c="3" si="227">
        <n x="225"/>
        <n x="284"/>
        <n x="39"/>
      </t>
    </mdx>
    <mdx n="0" f="v">
      <t c="3" si="227">
        <n x="225"/>
        <n x="290"/>
        <n x="39"/>
      </t>
    </mdx>
    <mdx n="0" f="v">
      <t c="3" si="227">
        <n x="225"/>
        <n x="289"/>
        <n x="39"/>
      </t>
    </mdx>
    <mdx n="0" f="v">
      <t c="3" si="227">
        <n x="225"/>
        <n x="288"/>
        <n x="39"/>
      </t>
    </mdx>
    <mdx n="0" f="v">
      <t c="3" si="227">
        <n x="225"/>
        <n x="287"/>
        <n x="39"/>
      </t>
    </mdx>
    <mdx n="0" f="v">
      <t c="3" si="227">
        <n x="225"/>
        <n x="286"/>
        <n x="39"/>
      </t>
    </mdx>
    <mdx n="0" f="v">
      <t c="3" si="227">
        <n x="225"/>
        <n x="292"/>
        <n x="39"/>
      </t>
    </mdx>
    <mdx n="0" f="v">
      <t c="3" si="227">
        <n x="225"/>
        <n x="275"/>
        <n x="39"/>
      </t>
    </mdx>
    <mdx n="0" f="v">
      <t c="3" si="227">
        <n x="225"/>
        <n x="344"/>
        <n x="39"/>
      </t>
    </mdx>
    <mdx n="0" f="v">
      <t c="3" si="227">
        <n x="225"/>
        <n x="325"/>
        <n x="39"/>
      </t>
    </mdx>
    <mdx n="0" f="v">
      <t c="3" si="227">
        <n x="225"/>
        <n x="313"/>
        <n x="39"/>
      </t>
    </mdx>
    <mdx n="0" f="v">
      <t c="3" si="227">
        <n x="225"/>
        <n x="335"/>
        <n x="39"/>
      </t>
    </mdx>
    <mdx n="0" f="v">
      <t c="3" si="227">
        <n x="225"/>
        <n x="309"/>
        <n x="39"/>
      </t>
    </mdx>
    <mdx n="0" f="v">
      <t c="3" si="227">
        <n x="225"/>
        <n x="334"/>
        <n x="39"/>
      </t>
    </mdx>
    <mdx n="0" f="v">
      <t c="3" si="227">
        <n x="225"/>
        <n x="343"/>
        <n x="39"/>
      </t>
    </mdx>
    <mdx n="0" f="v">
      <t c="3" si="227">
        <n x="225"/>
        <n x="279"/>
        <n x="39"/>
      </t>
    </mdx>
    <mdx n="0" f="v">
      <t c="3" si="227">
        <n x="225"/>
        <n x="557"/>
        <n x="39"/>
      </t>
    </mdx>
    <mdx n="0" f="v">
      <t c="3" si="227">
        <n x="225"/>
        <n x="551"/>
        <n x="39"/>
      </t>
    </mdx>
    <mdx n="0" f="v">
      <t c="3" si="227">
        <n x="225"/>
        <n x="333"/>
        <n x="39"/>
      </t>
    </mdx>
    <mdx n="0" f="v">
      <t c="3" si="227">
        <n x="225"/>
        <n x="550"/>
        <n x="39"/>
      </t>
    </mdx>
    <mdx n="0" f="v">
      <t c="3" si="227">
        <n x="225"/>
        <n x="549"/>
        <n x="39"/>
      </t>
    </mdx>
    <mdx n="0" f="v">
      <t c="3" si="227">
        <n x="225"/>
        <n x="558"/>
        <n x="39"/>
      </t>
    </mdx>
    <mdx n="0" f="v">
      <t c="3" si="227">
        <n x="225"/>
        <n x="559"/>
        <n x="39"/>
      </t>
    </mdx>
    <mdx n="0" f="v">
      <t c="3" si="227">
        <n x="225"/>
        <n x="560"/>
        <n x="39"/>
      </t>
    </mdx>
    <mdx n="0" f="v">
      <t c="3" si="227">
        <n x="225"/>
        <n x="561"/>
        <n x="39"/>
      </t>
    </mdx>
    <mdx n="0" f="v">
      <t c="3" si="227">
        <n x="225"/>
        <n x="562"/>
        <n x="39"/>
      </t>
    </mdx>
    <mdx n="0" f="v">
      <t c="3" si="227">
        <n x="225"/>
        <n x="580"/>
        <n x="39"/>
      </t>
    </mdx>
    <mdx n="0" f="v">
      <t c="3" si="227">
        <n x="225"/>
        <n x="295"/>
        <n x="39"/>
      </t>
    </mdx>
    <mdx n="0" f="v">
      <t c="3" si="227">
        <n x="225"/>
        <n x="282"/>
        <n x="39"/>
      </t>
    </mdx>
    <mdx n="0" f="v">
      <t c="3" si="227">
        <n x="225"/>
        <n x="315"/>
        <n x="39"/>
      </t>
    </mdx>
    <mdx n="0" f="v">
      <t c="3" si="227">
        <n x="225"/>
        <n x="314"/>
        <n x="39"/>
      </t>
    </mdx>
    <mdx n="0" f="v">
      <t c="3" si="227">
        <n x="225"/>
        <n x="339"/>
        <n x="39"/>
      </t>
    </mdx>
    <mdx n="0" f="v">
      <t c="3" si="227">
        <n x="225"/>
        <n x="324"/>
        <n x="39"/>
      </t>
    </mdx>
    <mdx n="0" f="v">
      <t c="3" si="227">
        <n x="225"/>
        <n x="312"/>
        <n x="39"/>
      </t>
    </mdx>
    <mdx n="0" f="v">
      <t c="3" si="227">
        <n x="225"/>
        <n x="310"/>
        <n x="39"/>
      </t>
    </mdx>
    <mdx n="0" f="v">
      <t c="3" si="227">
        <n x="225"/>
        <n x="308"/>
        <n x="39"/>
      </t>
    </mdx>
    <mdx n="0" f="v">
      <t c="3" si="227">
        <n x="225"/>
        <n x="306"/>
        <n x="39"/>
      </t>
    </mdx>
    <mdx n="0" f="v">
      <t c="3" si="227">
        <n x="225"/>
        <n x="305"/>
        <n x="39"/>
      </t>
    </mdx>
    <mdx n="0" f="v">
      <t c="3" si="227">
        <n x="225"/>
        <n x="323"/>
        <n x="39"/>
      </t>
    </mdx>
    <mdx n="0" f="v">
      <t c="3" si="227">
        <n x="225"/>
        <n x="291"/>
        <n x="39"/>
      </t>
    </mdx>
    <mdx n="0" f="v">
      <t c="3" si="227">
        <n x="225"/>
        <n x="352"/>
        <n x="39"/>
      </t>
    </mdx>
    <mdx n="0" f="v">
      <t c="3" si="227">
        <n x="225"/>
        <n x="302"/>
        <n x="39"/>
      </t>
    </mdx>
    <mdx n="0" f="v">
      <t c="3" si="227">
        <n x="225"/>
        <n x="342"/>
        <n x="39"/>
      </t>
    </mdx>
    <mdx n="0" f="v">
      <t c="3" si="227">
        <n x="225"/>
        <n x="332"/>
        <n x="39"/>
      </t>
    </mdx>
    <mdx n="0" f="v">
      <t c="3" si="227">
        <n x="225"/>
        <n x="331"/>
        <n x="39"/>
      </t>
    </mdx>
    <mdx n="0" f="v">
      <t c="3" si="227">
        <n x="225"/>
        <n x="349"/>
        <n x="39"/>
      </t>
    </mdx>
    <mdx n="0" f="v">
      <t c="3" si="227">
        <n x="225"/>
        <n x="553"/>
        <n x="39"/>
      </t>
    </mdx>
    <mdx n="0" f="v">
      <t c="3" si="227">
        <n x="225"/>
        <n x="330"/>
        <n x="39"/>
      </t>
    </mdx>
    <mdx n="0" f="v">
      <t c="3" si="227">
        <n x="225"/>
        <n x="351"/>
        <n x="39"/>
      </t>
    </mdx>
    <mdx n="0" f="v">
      <t c="3" si="227">
        <n x="225"/>
        <n x="554"/>
        <n x="39"/>
      </t>
    </mdx>
    <mdx n="0" f="v">
      <t c="3" si="227">
        <n x="225"/>
        <n x="296"/>
        <n x="39"/>
      </t>
    </mdx>
    <mdx n="0" f="v">
      <t c="3" si="227">
        <n x="225"/>
        <n x="581"/>
        <n x="39"/>
      </t>
    </mdx>
    <mdx n="0" f="v">
      <t c="3" si="227">
        <n x="225"/>
        <n x="586"/>
        <n x="39"/>
      </t>
    </mdx>
    <mdx n="0" f="v">
      <t c="3" si="227">
        <n x="225"/>
        <n x="563"/>
        <n x="39"/>
      </t>
    </mdx>
    <mdx n="0" f="v">
      <t c="3" si="227">
        <n x="225"/>
        <n x="564"/>
        <n x="39"/>
      </t>
    </mdx>
    <mdx n="0" f="v">
      <t c="3" si="227">
        <n x="225"/>
        <n x="565"/>
        <n x="39"/>
      </t>
    </mdx>
    <mdx n="0" f="v">
      <t c="3" si="227">
        <n x="225"/>
        <n x="566"/>
        <n x="39"/>
      </t>
    </mdx>
    <mdx n="0" f="v">
      <t c="3" si="227">
        <n x="225"/>
        <n x="567"/>
        <n x="39"/>
      </t>
    </mdx>
    <mdx n="0" f="v">
      <t c="3" si="227">
        <n x="225"/>
        <n x="568"/>
        <n x="39"/>
      </t>
    </mdx>
    <mdx n="0" f="v">
      <t c="3" si="227">
        <n x="225"/>
        <n x="340"/>
        <n x="39"/>
      </t>
    </mdx>
    <mdx n="0" f="v">
      <t c="3" si="227">
        <n x="225"/>
        <n x="572"/>
        <n x="39"/>
      </t>
    </mdx>
    <mdx n="0" f="v">
      <t c="3" si="227">
        <n x="225"/>
        <n x="573"/>
        <n x="39"/>
      </t>
    </mdx>
    <mdx n="0" f="v">
      <t c="3" si="227">
        <n x="225"/>
        <n x="571"/>
        <n x="39"/>
      </t>
    </mdx>
    <mdx n="0" f="v">
      <t c="3" si="227">
        <n x="225"/>
        <n x="556"/>
        <n x="39"/>
      </t>
    </mdx>
    <mdx n="0" f="v">
      <t c="3" si="227">
        <n x="225"/>
        <n x="300"/>
        <n x="39"/>
      </t>
    </mdx>
    <mdx n="0" f="v">
      <t c="3" si="227">
        <n x="225"/>
        <n x="298"/>
        <n x="39"/>
      </t>
    </mdx>
    <mdx n="0" f="v">
      <t c="3" si="227">
        <n x="225"/>
        <n x="552"/>
        <n x="39"/>
      </t>
    </mdx>
    <mdx n="0" f="v">
      <t c="3" si="227">
        <n x="225"/>
        <n x="354"/>
        <n x="39"/>
      </t>
    </mdx>
    <mdx n="0" f="v">
      <t c="3" si="227">
        <n x="225"/>
        <n x="575"/>
        <n x="39"/>
      </t>
    </mdx>
    <mdx n="0" f="v">
      <t c="3" si="227">
        <n x="225"/>
        <n x="576"/>
        <n x="39"/>
      </t>
    </mdx>
    <mdx n="0" f="v">
      <t c="3" si="227">
        <n x="225"/>
        <n x="577"/>
        <n x="39"/>
      </t>
    </mdx>
    <mdx n="0" f="v">
      <t c="3" si="227">
        <n x="225"/>
        <n x="578"/>
        <n x="39"/>
      </t>
    </mdx>
    <mdx n="0" f="v">
      <t c="3" si="227">
        <n x="225"/>
        <n x="579"/>
        <n x="39"/>
      </t>
    </mdx>
    <mdx n="0" f="v">
      <t c="3" si="227">
        <n x="225"/>
        <n x="353"/>
        <n x="39"/>
      </t>
    </mdx>
    <mdx n="0" f="v">
      <t c="3" si="227">
        <n x="225"/>
        <n x="347"/>
        <n x="39"/>
      </t>
    </mdx>
    <mdx n="0" f="v">
      <t c="3" si="227">
        <n x="225"/>
        <n x="587"/>
        <n x="39"/>
      </t>
    </mdx>
    <mdx n="0" f="v">
      <t c="3" si="227">
        <n x="225"/>
        <n x="583"/>
        <n x="39"/>
      </t>
    </mdx>
    <mdx n="0" f="v">
      <t c="3" si="227">
        <n x="225"/>
        <n x="555"/>
        <n x="39"/>
      </t>
    </mdx>
    <mdx n="0" f="v">
      <t c="3" si="227">
        <n x="225"/>
        <n x="570"/>
        <n x="39"/>
      </t>
    </mdx>
    <mdx n="0" f="v">
      <t c="3" si="227">
        <n x="225"/>
        <n x="574"/>
        <n x="39"/>
      </t>
    </mdx>
    <mdx n="0" f="v">
      <t c="3" si="227">
        <n x="225"/>
        <n x="619"/>
        <n x="39"/>
      </t>
    </mdx>
    <mdx n="0" f="v">
      <t c="3" si="227">
        <n x="225"/>
        <n x="600"/>
        <n x="39"/>
      </t>
    </mdx>
    <mdx n="0" f="v">
      <t c="3" si="227">
        <n x="225"/>
        <n x="569"/>
        <n x="39"/>
      </t>
    </mdx>
    <mdx n="0" f="v">
      <t c="3" si="227">
        <n x="225"/>
        <n x="589"/>
        <n x="39"/>
      </t>
    </mdx>
    <mdx n="0" f="v">
      <t c="3" si="227">
        <n x="225"/>
        <n x="590"/>
        <n x="39"/>
      </t>
    </mdx>
    <mdx n="0" f="v">
      <t c="3" si="227">
        <n x="225"/>
        <n x="591"/>
        <n x="39"/>
      </t>
    </mdx>
    <mdx n="0" f="v">
      <t c="3" si="227">
        <n x="225"/>
        <n x="592"/>
        <n x="39"/>
      </t>
    </mdx>
    <mdx n="0" f="v">
      <t c="3" si="227">
        <n x="225"/>
        <n x="593"/>
        <n x="39"/>
      </t>
    </mdx>
    <mdx n="0" f="v">
      <t c="3" si="227">
        <n x="225"/>
        <n x="594"/>
        <n x="39"/>
      </t>
    </mdx>
    <mdx n="0" f="v">
      <t c="3" si="227">
        <n x="225"/>
        <n x="595"/>
        <n x="39"/>
      </t>
    </mdx>
    <mdx n="0" f="v">
      <t c="3" si="227">
        <n x="225"/>
        <n x="596"/>
        <n x="39"/>
      </t>
    </mdx>
    <mdx n="0" f="v">
      <t c="3" si="227">
        <n x="225"/>
        <n x="599"/>
        <n x="39"/>
      </t>
    </mdx>
    <mdx n="0" f="v">
      <t c="3" si="227">
        <n x="225"/>
        <n x="582"/>
        <n x="39"/>
      </t>
    </mdx>
    <mdx n="0" f="v">
      <t c="3" si="227">
        <n x="225"/>
        <n x="617"/>
        <n x="39"/>
      </t>
    </mdx>
    <mdx n="0" f="v">
      <t c="3" si="227">
        <n x="225"/>
        <n x="618"/>
        <n x="39"/>
      </t>
    </mdx>
    <mdx n="0" f="v">
      <t c="3" si="227">
        <n x="225"/>
        <n x="602"/>
        <n x="39"/>
      </t>
    </mdx>
    <mdx n="0" f="v">
      <t c="3" si="227">
        <n x="225"/>
        <n x="603"/>
        <n x="39"/>
      </t>
    </mdx>
    <mdx n="0" f="v">
      <t c="3" si="227">
        <n x="225"/>
        <n x="604"/>
        <n x="39"/>
      </t>
    </mdx>
    <mdx n="0" f="v">
      <t c="3" si="227">
        <n x="225"/>
        <n x="605"/>
        <n x="39"/>
      </t>
    </mdx>
    <mdx n="0" f="v">
      <t c="3" si="227">
        <n x="225"/>
        <n x="606"/>
        <n x="39"/>
      </t>
    </mdx>
    <mdx n="0" f="v">
      <t c="3" si="227">
        <n x="225"/>
        <n x="613"/>
        <n x="39"/>
      </t>
    </mdx>
    <mdx n="0" f="v">
      <t c="3" si="227">
        <n x="225"/>
        <n x="615"/>
        <n x="39"/>
      </t>
    </mdx>
    <mdx n="0" f="v">
      <t c="3" si="227">
        <n x="225"/>
        <n x="585"/>
        <n x="39"/>
      </t>
    </mdx>
    <mdx n="0" f="v">
      <t c="3" si="227">
        <n x="225"/>
        <n x="588"/>
        <n x="39"/>
      </t>
    </mdx>
    <mdx n="0" f="v">
      <t c="3" si="227">
        <n x="225"/>
        <n x="597"/>
        <n x="39"/>
      </t>
    </mdx>
    <mdx n="0" f="v">
      <t c="3" si="227">
        <n x="225"/>
        <n x="601"/>
        <n x="39"/>
      </t>
    </mdx>
    <mdx n="0" f="v">
      <t c="3" si="227">
        <n x="225"/>
        <n x="584"/>
        <n x="39"/>
      </t>
    </mdx>
    <mdx n="0" f="v">
      <t c="3" si="227">
        <n x="225"/>
        <n x="598"/>
        <n x="39"/>
      </t>
    </mdx>
    <mdx n="0" f="v">
      <t c="3" si="227">
        <n x="225"/>
        <n x="609"/>
        <n x="39"/>
      </t>
    </mdx>
    <mdx n="0" f="v">
      <t c="3" si="227">
        <n x="225"/>
        <n x="610"/>
        <n x="39"/>
      </t>
    </mdx>
    <mdx n="0" f="v">
      <t c="3" si="227">
        <n x="225"/>
        <n x="611"/>
        <n x="39"/>
      </t>
    </mdx>
    <mdx n="0" f="v">
      <t c="3" si="227">
        <n x="225"/>
        <n x="612"/>
        <n x="39"/>
      </t>
    </mdx>
    <mdx n="0" f="v">
      <t c="3" si="227">
        <n x="225"/>
        <n x="616"/>
        <n x="39"/>
      </t>
    </mdx>
    <mdx n="0" f="v">
      <t c="3" si="227">
        <n x="225"/>
        <n x="628"/>
        <n x="39"/>
      </t>
    </mdx>
    <mdx n="0" f="v">
      <t c="3" si="227">
        <n x="225"/>
        <n x="625"/>
        <n x="39"/>
      </t>
    </mdx>
    <mdx n="0" f="v">
      <t c="3" si="227">
        <n x="225"/>
        <n x="627"/>
        <n x="39"/>
      </t>
    </mdx>
    <mdx n="0" f="v">
      <t c="3" si="227">
        <n x="225"/>
        <n x="633"/>
        <n x="39"/>
      </t>
    </mdx>
    <mdx n="0" f="v">
      <t c="3" si="227">
        <n x="225"/>
        <n x="620"/>
        <n x="39"/>
      </t>
    </mdx>
    <mdx n="0" f="v">
      <t c="3" si="227">
        <n x="225"/>
        <n x="621"/>
        <n x="39"/>
      </t>
    </mdx>
    <mdx n="0" f="v">
      <t c="3" si="227">
        <n x="225"/>
        <n x="622"/>
        <n x="39"/>
      </t>
    </mdx>
    <mdx n="0" f="v">
      <t c="3" si="227">
        <n x="225"/>
        <n x="623"/>
        <n x="39"/>
      </t>
    </mdx>
    <mdx n="0" f="v">
      <t c="3" si="227">
        <n x="225"/>
        <n x="624"/>
        <n x="39"/>
      </t>
    </mdx>
    <mdx n="0" f="v">
      <t c="3" si="227">
        <n x="225"/>
        <n x="643"/>
        <n x="39"/>
      </t>
    </mdx>
    <mdx n="0" f="v">
      <t c="3" si="227">
        <n x="225"/>
        <n x="641"/>
        <n x="39"/>
      </t>
    </mdx>
    <mdx n="0" f="v">
      <t c="3" si="227">
        <n x="225"/>
        <n x="632"/>
        <n x="39"/>
      </t>
    </mdx>
    <mdx n="0" f="v">
      <t c="3" si="227">
        <n x="225"/>
        <n x="644"/>
        <n x="39"/>
      </t>
    </mdx>
    <mdx n="0" f="v">
      <t c="3" si="227">
        <n x="225"/>
        <n x="639"/>
        <n x="39"/>
      </t>
    </mdx>
    <mdx n="0" f="v">
      <t c="3" si="227">
        <n x="225"/>
        <n x="608"/>
        <n x="39"/>
      </t>
    </mdx>
    <mdx n="0" f="v">
      <t c="3" si="227">
        <n x="225"/>
        <n x="614"/>
        <n x="39"/>
      </t>
    </mdx>
    <mdx n="0" f="v">
      <t c="3" si="227">
        <n x="225"/>
        <n x="635"/>
        <n x="39"/>
      </t>
    </mdx>
    <mdx n="0" f="v">
      <t c="3" si="227">
        <n x="225"/>
        <n x="636"/>
        <n x="39"/>
      </t>
    </mdx>
    <mdx n="0" f="v">
      <t c="3" si="227">
        <n x="225"/>
        <n x="637"/>
        <n x="39"/>
      </t>
    </mdx>
    <mdx n="0" f="v">
      <t c="3" si="227">
        <n x="225"/>
        <n x="640"/>
        <n x="39"/>
      </t>
    </mdx>
    <mdx n="0" f="v">
      <t c="3" si="227">
        <n x="225"/>
        <n x="630"/>
        <n x="39"/>
      </t>
    </mdx>
    <mdx n="0" f="v">
      <t c="3" si="227">
        <n x="225"/>
        <n x="607"/>
        <n x="39"/>
      </t>
    </mdx>
    <mdx n="0" f="v">
      <t c="3" si="227">
        <n x="225"/>
        <n x="629"/>
        <n x="39"/>
      </t>
    </mdx>
    <mdx n="0" f="v">
      <t c="3" si="227">
        <n x="225"/>
        <n x="626"/>
        <n x="39"/>
      </t>
    </mdx>
    <mdx n="0" f="v">
      <t c="3" si="227">
        <n x="225"/>
        <n x="631"/>
        <n x="39"/>
      </t>
    </mdx>
    <mdx n="0" f="v">
      <t c="3" si="227">
        <n x="225"/>
        <n x="634"/>
        <n x="39"/>
      </t>
    </mdx>
    <mdx n="0" f="v">
      <t c="3" si="227">
        <n x="225"/>
        <n x="638"/>
        <n x="39"/>
      </t>
    </mdx>
    <mdx n="0" f="v">
      <t c="3" si="227">
        <n x="225"/>
        <n x="645"/>
        <n x="39"/>
      </t>
    </mdx>
    <mdx n="0" f="v">
      <t c="3" si="227">
        <n x="225"/>
        <n x="646"/>
        <n x="39"/>
      </t>
    </mdx>
    <mdx n="0" f="v">
      <t c="3" si="227">
        <n x="225"/>
        <n x="647"/>
        <n x="39"/>
      </t>
    </mdx>
    <mdx n="0" f="v">
      <t c="3" si="227">
        <n x="225"/>
        <n x="648"/>
        <n x="39"/>
      </t>
    </mdx>
    <mdx n="0" f="v">
      <t c="3" si="227">
        <n x="225"/>
        <n x="649"/>
        <n x="39"/>
      </t>
    </mdx>
    <mdx n="0" f="v">
      <t c="3" si="227">
        <n x="225"/>
        <n x="650"/>
        <n x="39"/>
      </t>
    </mdx>
    <mdx n="0" f="v">
      <t c="3" si="227">
        <n x="225"/>
        <n x="651"/>
        <n x="39"/>
      </t>
    </mdx>
    <mdx n="0" f="v">
      <t c="3" si="227">
        <n x="225"/>
        <n x="652"/>
        <n x="39"/>
      </t>
    </mdx>
    <mdx n="0" f="v">
      <t c="3" si="227">
        <n x="225"/>
        <n x="653"/>
        <n x="39"/>
      </t>
    </mdx>
    <mdx n="0" f="v">
      <t c="3" si="227">
        <n x="225"/>
        <n x="642"/>
        <n x="39"/>
      </t>
    </mdx>
    <mdx n="0" f="v">
      <t c="3" si="227">
        <n x="225"/>
        <n x="654"/>
        <n x="39"/>
      </t>
    </mdx>
    <mdx n="0" f="v">
      <t c="3" si="227">
        <n x="225"/>
        <n x="655"/>
        <n x="39"/>
      </t>
    </mdx>
    <mdx n="0" f="v">
      <t c="3" si="227">
        <n x="225"/>
        <n x="338"/>
        <n x="193"/>
      </t>
    </mdx>
    <mdx n="0" f="v">
      <t c="3" si="227">
        <n x="225"/>
        <n x="319"/>
        <n x="193"/>
      </t>
    </mdx>
    <mdx n="0" f="v">
      <t c="3" si="227">
        <n x="225"/>
        <n x="318"/>
        <n x="193"/>
      </t>
    </mdx>
    <mdx n="0" f="v">
      <t c="3" si="227">
        <n x="225"/>
        <n x="337"/>
        <n x="193"/>
      </t>
    </mdx>
    <mdx n="0" f="v">
      <t c="3" si="227">
        <n x="225"/>
        <n x="336"/>
        <n x="193"/>
      </t>
    </mdx>
    <mdx n="0" f="v">
      <t c="3" si="227">
        <n x="225"/>
        <n x="317"/>
        <n x="193"/>
      </t>
    </mdx>
    <mdx n="0" f="v">
      <t c="3" si="227">
        <n x="225"/>
        <n x="572"/>
        <n x="193"/>
      </t>
    </mdx>
    <mdx n="0" f="v">
      <t c="3" si="227">
        <n x="225"/>
        <n x="275"/>
        <n x="193"/>
      </t>
    </mdx>
    <mdx n="0" f="v">
      <t c="3" si="227">
        <n x="225"/>
        <n x="274"/>
        <n x="193"/>
      </t>
    </mdx>
    <mdx n="0" f="v">
      <t c="3" si="227">
        <n x="225"/>
        <n x="284"/>
        <n x="193"/>
      </t>
    </mdx>
    <mdx n="0" f="v">
      <t c="3" si="227">
        <n x="225"/>
        <n x="290"/>
        <n x="193"/>
      </t>
    </mdx>
    <mdx n="0" f="v">
      <t c="3" si="227">
        <n x="225"/>
        <n x="289"/>
        <n x="193"/>
      </t>
    </mdx>
    <mdx n="0" f="v">
      <t c="3" si="227">
        <n x="225"/>
        <n x="288"/>
        <n x="193"/>
      </t>
    </mdx>
    <mdx n="0" f="v">
      <t c="3" si="227">
        <n x="225"/>
        <n x="287"/>
        <n x="193"/>
      </t>
    </mdx>
    <mdx n="0" f="v">
      <t c="3" si="227">
        <n x="225"/>
        <n x="286"/>
        <n x="193"/>
      </t>
    </mdx>
    <mdx n="0" f="v">
      <t c="3" si="227">
        <n x="225"/>
        <n x="292"/>
        <n x="193"/>
      </t>
    </mdx>
    <mdx n="0" f="v">
      <t c="3" si="227">
        <n x="225"/>
        <n x="285"/>
        <n x="193"/>
      </t>
    </mdx>
    <mdx n="0" f="v">
      <t c="3" si="227">
        <n x="225"/>
        <n x="344"/>
        <n x="193"/>
      </t>
    </mdx>
    <mdx n="0" f="v">
      <t c="3" si="227">
        <n x="225"/>
        <n x="325"/>
        <n x="193"/>
      </t>
    </mdx>
    <mdx n="0" f="v">
      <t c="3" si="227">
        <n x="225"/>
        <n x="313"/>
        <n x="193"/>
      </t>
    </mdx>
    <mdx n="0" f="v">
      <t c="3" si="227">
        <n x="225"/>
        <n x="335"/>
        <n x="193"/>
      </t>
    </mdx>
    <mdx n="0" f="v">
      <t c="3" si="227">
        <n x="225"/>
        <n x="309"/>
        <n x="193"/>
      </t>
    </mdx>
    <mdx n="0" f="v">
      <t c="3" si="227">
        <n x="225"/>
        <n x="334"/>
        <n x="193"/>
      </t>
    </mdx>
    <mdx n="0" f="v">
      <t c="3" si="227">
        <n x="225"/>
        <n x="343"/>
        <n x="193"/>
      </t>
    </mdx>
    <mdx n="0" f="v">
      <t c="3" si="227">
        <n x="225"/>
        <n x="279"/>
        <n x="193"/>
      </t>
    </mdx>
    <mdx n="0" f="v">
      <t c="3" si="227">
        <n x="225"/>
        <n x="557"/>
        <n x="193"/>
      </t>
    </mdx>
    <mdx n="0" f="v">
      <t c="3" si="227">
        <n x="225"/>
        <n x="551"/>
        <n x="193"/>
      </t>
    </mdx>
    <mdx n="0" f="v">
      <t c="3" si="227">
        <n x="225"/>
        <n x="333"/>
        <n x="193"/>
      </t>
    </mdx>
    <mdx n="0" f="v">
      <t c="3" si="227">
        <n x="225"/>
        <n x="550"/>
        <n x="193"/>
      </t>
    </mdx>
    <mdx n="0" f="v">
      <t c="3" si="227">
        <n x="225"/>
        <n x="549"/>
        <n x="193"/>
      </t>
    </mdx>
    <mdx n="0" f="v">
      <t c="3" si="227">
        <n x="225"/>
        <n x="558"/>
        <n x="193"/>
      </t>
    </mdx>
    <mdx n="0" f="v">
      <t c="3" si="227">
        <n x="225"/>
        <n x="559"/>
        <n x="193"/>
      </t>
    </mdx>
    <mdx n="0" f="v">
      <t c="3" si="227">
        <n x="225"/>
        <n x="560"/>
        <n x="193"/>
      </t>
    </mdx>
    <mdx n="0" f="v">
      <t c="3" si="227">
        <n x="225"/>
        <n x="561"/>
        <n x="193"/>
      </t>
    </mdx>
    <mdx n="0" f="v">
      <t c="3" si="227">
        <n x="225"/>
        <n x="562"/>
        <n x="193"/>
      </t>
    </mdx>
    <mdx n="0" f="v">
      <t c="3" si="227">
        <n x="225"/>
        <n x="341"/>
        <n x="193"/>
      </t>
    </mdx>
    <mdx n="0" f="v">
      <t c="3" si="227">
        <n x="225"/>
        <n x="573"/>
        <n x="193"/>
      </t>
    </mdx>
    <mdx n="0" f="v">
      <t c="3" si="227">
        <n x="225"/>
        <n x="282"/>
        <n x="193"/>
      </t>
    </mdx>
    <mdx n="0" f="v">
      <t c="3" si="227">
        <n x="225"/>
        <n x="315"/>
        <n x="193"/>
      </t>
    </mdx>
    <mdx n="0" f="v">
      <t c="3" si="227">
        <n x="225"/>
        <n x="314"/>
        <n x="193"/>
      </t>
    </mdx>
    <mdx n="0" f="v">
      <t c="3" si="227">
        <n x="225"/>
        <n x="339"/>
        <n x="193"/>
      </t>
    </mdx>
    <mdx n="0" f="v">
      <t c="3" si="227">
        <n x="225"/>
        <n x="324"/>
        <n x="193"/>
      </t>
    </mdx>
    <mdx n="0" f="v">
      <t c="3" si="227">
        <n x="225"/>
        <n x="312"/>
        <n x="193"/>
      </t>
    </mdx>
    <mdx n="0" f="v">
      <t c="3" si="227">
        <n x="225"/>
        <n x="310"/>
        <n x="193"/>
      </t>
    </mdx>
    <mdx n="0" f="v">
      <t c="3" si="227">
        <n x="225"/>
        <n x="308"/>
        <n x="193"/>
      </t>
    </mdx>
    <mdx n="0" f="v">
      <t c="3" si="227">
        <n x="225"/>
        <n x="306"/>
        <n x="193"/>
      </t>
    </mdx>
    <mdx n="0" f="v">
      <t c="3" si="227">
        <n x="225"/>
        <n x="305"/>
        <n x="193"/>
      </t>
    </mdx>
    <mdx n="0" f="v">
      <t c="3" si="227">
        <n x="225"/>
        <n x="323"/>
        <n x="193"/>
      </t>
    </mdx>
    <mdx n="0" f="v">
      <t c="3" si="227">
        <n x="225"/>
        <n x="291"/>
        <n x="193"/>
      </t>
    </mdx>
    <mdx n="0" f="v">
      <t c="3" si="227">
        <n x="225"/>
        <n x="303"/>
        <n x="193"/>
      </t>
    </mdx>
    <mdx n="0" f="v">
      <t c="3" si="227">
        <n x="225"/>
        <n x="352"/>
        <n x="193"/>
      </t>
    </mdx>
    <mdx n="0" f="v">
      <t c="3" si="227">
        <n x="225"/>
        <n x="302"/>
        <n x="193"/>
      </t>
    </mdx>
    <mdx n="0" f="v">
      <t c="3" si="227">
        <n x="225"/>
        <n x="342"/>
        <n x="193"/>
      </t>
    </mdx>
    <mdx n="0" f="v">
      <t c="3" si="227">
        <n x="225"/>
        <n x="332"/>
        <n x="193"/>
      </t>
    </mdx>
    <mdx n="0" f="v">
      <t c="3" si="227">
        <n x="225"/>
        <n x="331"/>
        <n x="193"/>
      </t>
    </mdx>
    <mdx n="0" f="v">
      <t c="3" si="227">
        <n x="225"/>
        <n x="349"/>
        <n x="193"/>
      </t>
    </mdx>
    <mdx n="0" f="v">
      <t c="3" si="227">
        <n x="225"/>
        <n x="553"/>
        <n x="193"/>
      </t>
    </mdx>
    <mdx n="0" f="v">
      <t c="3" si="227">
        <n x="225"/>
        <n x="330"/>
        <n x="193"/>
      </t>
    </mdx>
    <mdx n="0" f="v">
      <t c="3" si="227">
        <n x="225"/>
        <n x="351"/>
        <n x="193"/>
      </t>
    </mdx>
    <mdx n="0" f="v">
      <t c="3" si="227">
        <n x="225"/>
        <n x="554"/>
        <n x="193"/>
      </t>
    </mdx>
    <mdx n="0" f="v">
      <t c="3" si="227">
        <n x="225"/>
        <n x="296"/>
        <n x="193"/>
      </t>
    </mdx>
    <mdx n="0" f="v">
      <t c="3" si="227">
        <n x="225"/>
        <n x="295"/>
        <n x="193"/>
      </t>
    </mdx>
    <mdx n="0" f="v">
      <t c="3" si="227">
        <n x="225"/>
        <n x="571"/>
        <n x="193"/>
      </t>
    </mdx>
    <mdx n="0" f="v">
      <t c="3" si="227">
        <n x="225"/>
        <n x="563"/>
        <n x="193"/>
      </t>
    </mdx>
    <mdx n="0" f="v">
      <t c="3" si="227">
        <n x="225"/>
        <n x="564"/>
        <n x="193"/>
      </t>
    </mdx>
    <mdx n="0" f="v">
      <t c="3" si="227">
        <n x="225"/>
        <n x="565"/>
        <n x="193"/>
      </t>
    </mdx>
    <mdx n="0" f="v">
      <t c="3" si="227">
        <n x="225"/>
        <n x="566"/>
        <n x="193"/>
      </t>
    </mdx>
    <mdx n="0" f="v">
      <t c="3" si="227">
        <n x="225"/>
        <n x="567"/>
        <n x="193"/>
      </t>
    </mdx>
    <mdx n="0" f="v">
      <t c="3" si="227">
        <n x="225"/>
        <n x="568"/>
        <n x="193"/>
      </t>
    </mdx>
    <mdx n="0" f="v">
      <t c="3" si="227">
        <n x="225"/>
        <n x="580"/>
        <n x="193"/>
      </t>
    </mdx>
    <mdx n="0" f="v">
      <t c="3" si="227">
        <n x="225"/>
        <n x="581"/>
        <n x="193"/>
      </t>
    </mdx>
    <mdx n="0" f="v">
      <t c="3" si="227">
        <n x="225"/>
        <n x="340"/>
        <n x="193"/>
      </t>
    </mdx>
    <mdx n="0" f="v">
      <t c="3" si="227">
        <n x="225"/>
        <n x="556"/>
        <n x="193"/>
      </t>
    </mdx>
    <mdx n="0" f="v">
      <t c="3" si="227">
        <n x="225"/>
        <n x="300"/>
        <n x="193"/>
      </t>
    </mdx>
    <mdx n="0" f="v">
      <t c="3" si="227">
        <n x="225"/>
        <n x="298"/>
        <n x="193"/>
      </t>
    </mdx>
    <mdx n="0" f="v">
      <t c="3" si="227">
        <n x="225"/>
        <n x="552"/>
        <n x="193"/>
      </t>
    </mdx>
    <mdx n="0" f="v">
      <t c="3" si="227">
        <n x="225"/>
        <n x="354"/>
        <n x="193"/>
      </t>
    </mdx>
    <mdx n="0" f="v">
      <t c="3" si="227">
        <n x="225"/>
        <n x="575"/>
        <n x="193"/>
      </t>
    </mdx>
    <mdx n="0" f="v">
      <t c="3" si="227">
        <n x="225"/>
        <n x="576"/>
        <n x="193"/>
      </t>
    </mdx>
    <mdx n="0" f="v">
      <t c="3" si="227">
        <n x="225"/>
        <n x="577"/>
        <n x="193"/>
      </t>
    </mdx>
    <mdx n="0" f="v">
      <t c="3" si="227">
        <n x="225"/>
        <n x="578"/>
        <n x="193"/>
      </t>
    </mdx>
    <mdx n="0" f="v">
      <t c="3" si="227">
        <n x="225"/>
        <n x="579"/>
        <n x="193"/>
      </t>
    </mdx>
    <mdx n="0" f="v">
      <t c="3" si="227">
        <n x="225"/>
        <n x="353"/>
        <n x="193"/>
      </t>
    </mdx>
    <mdx n="0" f="v">
      <t c="3" si="227">
        <n x="225"/>
        <n x="347"/>
        <n x="193"/>
      </t>
    </mdx>
    <mdx n="0" f="v">
      <t c="3" si="227">
        <n x="225"/>
        <n x="582"/>
        <n x="193"/>
      </t>
    </mdx>
    <mdx n="0" f="v">
      <t c="3" si="227">
        <n x="225"/>
        <n x="583"/>
        <n x="193"/>
      </t>
    </mdx>
    <mdx n="0" f="v">
      <t c="3" si="227">
        <n x="225"/>
        <n x="555"/>
        <n x="193"/>
      </t>
    </mdx>
    <mdx n="0" f="v">
      <t c="3" si="227">
        <n x="225"/>
        <n x="570"/>
        <n x="193"/>
      </t>
    </mdx>
    <mdx n="0" f="v">
      <t c="3" si="227">
        <n x="225"/>
        <n x="574"/>
        <n x="193"/>
      </t>
    </mdx>
    <mdx n="0" f="v">
      <t c="3" si="227">
        <n x="225"/>
        <n x="586"/>
        <n x="193"/>
      </t>
    </mdx>
    <mdx n="0" f="v">
      <t c="3" si="227">
        <n x="225"/>
        <n x="569"/>
        <n x="193"/>
      </t>
    </mdx>
    <mdx n="0" f="v">
      <t c="3" si="227">
        <n x="225"/>
        <n x="589"/>
        <n x="193"/>
      </t>
    </mdx>
    <mdx n="0" f="v">
      <t c="3" si="227">
        <n x="225"/>
        <n x="590"/>
        <n x="193"/>
      </t>
    </mdx>
    <mdx n="0" f="v">
      <t c="3" si="227">
        <n x="225"/>
        <n x="591"/>
        <n x="193"/>
      </t>
    </mdx>
    <mdx n="0" f="v">
      <t c="3" si="227">
        <n x="225"/>
        <n x="592"/>
        <n x="193"/>
      </t>
    </mdx>
    <mdx n="0" f="v">
      <t c="3" si="227">
        <n x="225"/>
        <n x="593"/>
        <n x="193"/>
      </t>
    </mdx>
    <mdx n="0" f="v">
      <t c="3" si="227">
        <n x="225"/>
        <n x="594"/>
        <n x="193"/>
      </t>
    </mdx>
    <mdx n="0" f="v">
      <t c="3" si="227">
        <n x="225"/>
        <n x="595"/>
        <n x="193"/>
      </t>
    </mdx>
    <mdx n="0" f="v">
      <t c="3" si="227">
        <n x="225"/>
        <n x="596"/>
        <n x="193"/>
      </t>
    </mdx>
    <mdx n="0" f="v">
      <t c="3" si="227">
        <n x="225"/>
        <n x="600"/>
        <n x="193"/>
      </t>
    </mdx>
    <mdx n="0" f="v">
      <t c="3" si="227">
        <n x="225"/>
        <n x="587"/>
        <n x="193"/>
      </t>
    </mdx>
    <mdx n="0" f="v">
      <t c="3" si="227">
        <n x="225"/>
        <n x="616"/>
        <n x="193"/>
      </t>
    </mdx>
    <mdx n="0" f="v">
      <t c="3" si="227">
        <n x="225"/>
        <n x="599"/>
        <n x="193"/>
      </t>
    </mdx>
    <mdx n="0" f="v">
      <t c="3" si="227">
        <n x="225"/>
        <n x="617"/>
        <n x="193"/>
      </t>
    </mdx>
    <mdx n="0" f="v">
      <t c="3" si="227">
        <n x="225"/>
        <n x="619"/>
        <n x="193"/>
      </t>
    </mdx>
    <mdx n="0" f="v">
      <t c="3" si="227">
        <n x="225"/>
        <n x="602"/>
        <n x="193"/>
      </t>
    </mdx>
    <mdx n="0" f="v">
      <t c="3" si="227">
        <n x="225"/>
        <n x="603"/>
        <n x="193"/>
      </t>
    </mdx>
    <mdx n="0" f="v">
      <t c="3" si="227">
        <n x="225"/>
        <n x="604"/>
        <n x="193"/>
      </t>
    </mdx>
    <mdx n="0" f="v">
      <t c="3" si="227">
        <n x="225"/>
        <n x="605"/>
        <n x="193"/>
      </t>
    </mdx>
    <mdx n="0" f="v">
      <t c="3" si="227">
        <n x="225"/>
        <n x="618"/>
        <n x="193"/>
      </t>
    </mdx>
    <mdx n="0" f="v">
      <t c="3" si="227">
        <n x="225"/>
        <n x="613"/>
        <n x="193"/>
      </t>
    </mdx>
    <mdx n="0" f="v">
      <t c="3" si="227">
        <n x="225"/>
        <n x="585"/>
        <n x="193"/>
      </t>
    </mdx>
    <mdx n="0" f="v">
      <t c="3" si="227">
        <n x="225"/>
        <n x="588"/>
        <n x="193"/>
      </t>
    </mdx>
    <mdx n="0" f="v">
      <t c="3" si="227">
        <n x="225"/>
        <n x="597"/>
        <n x="193"/>
      </t>
    </mdx>
    <mdx n="0" f="v">
      <t c="3" si="227">
        <n x="225"/>
        <n x="601"/>
        <n x="193"/>
      </t>
    </mdx>
    <mdx n="0" f="v">
      <t c="3" si="227">
        <n x="225"/>
        <n x="584"/>
        <n x="193"/>
      </t>
    </mdx>
    <mdx n="0" f="v">
      <t c="3" si="227">
        <n x="225"/>
        <n x="598"/>
        <n x="193"/>
      </t>
    </mdx>
    <mdx n="0" f="v">
      <t c="3" si="227">
        <n x="225"/>
        <n x="609"/>
        <n x="193"/>
      </t>
    </mdx>
    <mdx n="0" f="v">
      <t c="3" si="227">
        <n x="225"/>
        <n x="610"/>
        <n x="193"/>
      </t>
    </mdx>
    <mdx n="0" f="v">
      <t c="3" si="227">
        <n x="225"/>
        <n x="611"/>
        <n x="193"/>
      </t>
    </mdx>
    <mdx n="0" f="v">
      <t c="3" si="227">
        <n x="225"/>
        <n x="612"/>
        <n x="193"/>
      </t>
    </mdx>
    <mdx n="0" f="v">
      <t c="3" si="227">
        <n x="225"/>
        <n x="615"/>
        <n x="193"/>
      </t>
    </mdx>
    <mdx n="0" f="v">
      <t c="3" si="227">
        <n x="225"/>
        <n x="606"/>
        <n x="193"/>
      </t>
    </mdx>
    <mdx n="0" f="v">
      <t c="3" si="227">
        <n x="225"/>
        <n x="625"/>
        <n x="193"/>
      </t>
    </mdx>
    <mdx n="0" f="v">
      <t c="3" si="227">
        <n x="225"/>
        <n x="628"/>
        <n x="193"/>
      </t>
    </mdx>
    <mdx n="0" f="v">
      <t c="3" si="227">
        <n x="225"/>
        <n x="620"/>
        <n x="193"/>
      </t>
    </mdx>
    <mdx n="0" f="v">
      <t c="3" si="227">
        <n x="225"/>
        <n x="621"/>
        <n x="193"/>
      </t>
    </mdx>
    <mdx n="0" f="v">
      <t c="3" si="227">
        <n x="225"/>
        <n x="622"/>
        <n x="193"/>
      </t>
    </mdx>
    <mdx n="0" f="v">
      <t c="3" si="227">
        <n x="225"/>
        <n x="623"/>
        <n x="193"/>
      </t>
    </mdx>
    <mdx n="0" f="v">
      <t c="3" si="227">
        <n x="225"/>
        <n x="624"/>
        <n x="193"/>
      </t>
    </mdx>
    <mdx n="0" f="v">
      <t c="3" si="227">
        <n x="225"/>
        <n x="627"/>
        <n x="193"/>
      </t>
    </mdx>
    <mdx n="0" f="v">
      <t c="3" si="227">
        <n x="225"/>
        <n x="633"/>
        <n x="193"/>
      </t>
    </mdx>
    <mdx n="0" f="v">
      <t c="3" si="227">
        <n x="225"/>
        <n x="632"/>
        <n x="193"/>
      </t>
    </mdx>
    <mdx n="0" f="v">
      <t c="3" si="227">
        <n x="225"/>
        <n x="643"/>
        <n x="193"/>
      </t>
    </mdx>
    <mdx n="0" f="v">
      <t c="3" si="227">
        <n x="225"/>
        <n x="641"/>
        <n x="193"/>
      </t>
    </mdx>
    <mdx n="0" f="v">
      <t c="3" si="227">
        <n x="225"/>
        <n x="608"/>
        <n x="193"/>
      </t>
    </mdx>
    <mdx n="0" f="v">
      <t c="3" si="227">
        <n x="225"/>
        <n x="614"/>
        <n x="193"/>
      </t>
    </mdx>
    <mdx n="0" f="v">
      <t c="3" si="227">
        <n x="225"/>
        <n x="635"/>
        <n x="193"/>
      </t>
    </mdx>
    <mdx n="0" f="v">
      <t c="3" si="227">
        <n x="225"/>
        <n x="636"/>
        <n x="193"/>
      </t>
    </mdx>
    <mdx n="0" f="v">
      <t c="3" si="227">
        <n x="225"/>
        <n x="637"/>
        <n x="193"/>
      </t>
    </mdx>
    <mdx n="0" f="v">
      <t c="3" si="227">
        <n x="225"/>
        <n x="639"/>
        <n x="193"/>
      </t>
    </mdx>
    <mdx n="0" f="v">
      <t c="3" si="227">
        <n x="225"/>
        <n x="644"/>
        <n x="193"/>
      </t>
    </mdx>
    <mdx n="0" f="v">
      <t c="3" si="227">
        <n x="225"/>
        <n x="640"/>
        <n x="193"/>
      </t>
    </mdx>
    <mdx n="0" f="v">
      <t c="3" si="227">
        <n x="225"/>
        <n x="630"/>
        <n x="193"/>
      </t>
    </mdx>
    <mdx n="0" f="v">
      <t c="3" si="227">
        <n x="225"/>
        <n x="607"/>
        <n x="193"/>
      </t>
    </mdx>
    <mdx n="0" f="v">
      <t c="3" si="227">
        <n x="225"/>
        <n x="629"/>
        <n x="193"/>
      </t>
    </mdx>
    <mdx n="0" f="v">
      <t c="3" si="227">
        <n x="225"/>
        <n x="626"/>
        <n x="193"/>
      </t>
    </mdx>
    <mdx n="0" f="v">
      <t c="3" si="227">
        <n x="225"/>
        <n x="631"/>
        <n x="193"/>
      </t>
    </mdx>
    <mdx n="0" f="v">
      <t c="3" si="227">
        <n x="225"/>
        <n x="634"/>
        <n x="193"/>
      </t>
    </mdx>
    <mdx n="0" f="v">
      <t c="3" si="227">
        <n x="225"/>
        <n x="638"/>
        <n x="193"/>
      </t>
    </mdx>
    <mdx n="0" f="v">
      <t c="3" si="227">
        <n x="225"/>
        <n x="645"/>
        <n x="193"/>
      </t>
    </mdx>
    <mdx n="0" f="v">
      <t c="3" si="227">
        <n x="225"/>
        <n x="646"/>
        <n x="193"/>
      </t>
    </mdx>
    <mdx n="0" f="v">
      <t c="3" si="227">
        <n x="225"/>
        <n x="647"/>
        <n x="193"/>
      </t>
    </mdx>
    <mdx n="0" f="v">
      <t c="3" si="227">
        <n x="225"/>
        <n x="648"/>
        <n x="193"/>
      </t>
    </mdx>
    <mdx n="0" f="v">
      <t c="3" si="227">
        <n x="225"/>
        <n x="649"/>
        <n x="193"/>
      </t>
    </mdx>
    <mdx n="0" f="v">
      <t c="3" si="227">
        <n x="225"/>
        <n x="650"/>
        <n x="193"/>
      </t>
    </mdx>
    <mdx n="0" f="v">
      <t c="3" si="227">
        <n x="225"/>
        <n x="651"/>
        <n x="193"/>
      </t>
    </mdx>
    <mdx n="0" f="v">
      <t c="3" si="227">
        <n x="225"/>
        <n x="652"/>
        <n x="193"/>
      </t>
    </mdx>
    <mdx n="0" f="v">
      <t c="3" si="227">
        <n x="225"/>
        <n x="653"/>
        <n x="193"/>
      </t>
    </mdx>
    <mdx n="0" f="v">
      <t c="3" si="227">
        <n x="225"/>
        <n x="642"/>
        <n x="193"/>
      </t>
    </mdx>
    <mdx n="0" f="v">
      <t c="3" si="227">
        <n x="225"/>
        <n x="654"/>
        <n x="193"/>
      </t>
    </mdx>
    <mdx n="0" f="v">
      <t c="3" si="227">
        <n x="225"/>
        <n x="655"/>
        <n x="193"/>
      </t>
    </mdx>
    <mdx n="0" f="v">
      <t c="3" si="227">
        <n x="225"/>
        <n x="319"/>
        <n x="221"/>
      </t>
    </mdx>
    <mdx n="0" f="v">
      <t c="3" si="227">
        <n x="225"/>
        <n x="318"/>
        <n x="221"/>
      </t>
    </mdx>
    <mdx n="0" f="v">
      <t c="3" si="227">
        <n x="225"/>
        <n x="337"/>
        <n x="221"/>
      </t>
    </mdx>
    <mdx n="0" f="v">
      <t c="3" si="227">
        <n x="225"/>
        <n x="336"/>
        <n x="221"/>
      </t>
    </mdx>
    <mdx n="0" f="v">
      <t c="3" si="227">
        <n x="225"/>
        <n x="317"/>
        <n x="221"/>
      </t>
    </mdx>
    <mdx n="0" f="v">
      <t c="3" si="227">
        <n x="225"/>
        <n x="285"/>
        <n x="221"/>
      </t>
    </mdx>
    <mdx n="0" f="v">
      <t c="3" si="227">
        <n x="225"/>
        <n x="274"/>
        <n x="221"/>
      </t>
    </mdx>
    <mdx n="0" f="v">
      <t c="3" si="227">
        <n x="225"/>
        <n x="284"/>
        <n x="221"/>
      </t>
    </mdx>
    <mdx n="0" f="v">
      <t c="3" si="227">
        <n x="225"/>
        <n x="290"/>
        <n x="221"/>
      </t>
    </mdx>
    <mdx n="0" f="v">
      <t c="3" si="227">
        <n x="225"/>
        <n x="289"/>
        <n x="221"/>
      </t>
    </mdx>
    <mdx n="0" f="v">
      <t c="3" si="227">
        <n x="225"/>
        <n x="288"/>
        <n x="221"/>
      </t>
    </mdx>
    <mdx n="0" f="v">
      <t c="3" si="227">
        <n x="225"/>
        <n x="287"/>
        <n x="221"/>
      </t>
    </mdx>
    <mdx n="0" f="v">
      <t c="3" si="227">
        <n x="225"/>
        <n x="286"/>
        <n x="221"/>
      </t>
    </mdx>
    <mdx n="0" f="v">
      <t c="3" si="227">
        <n x="225"/>
        <n x="292"/>
        <n x="221"/>
      </t>
    </mdx>
    <mdx n="0" f="v">
      <t c="3" si="227">
        <n x="225"/>
        <n x="275"/>
        <n x="221"/>
      </t>
    </mdx>
    <mdx n="0" f="v">
      <t c="3" si="227">
        <n x="225"/>
        <n x="344"/>
        <n x="221"/>
      </t>
    </mdx>
    <mdx n="0" f="v">
      <t c="3" si="227">
        <n x="225"/>
        <n x="325"/>
        <n x="221"/>
      </t>
    </mdx>
    <mdx n="0" f="v">
      <t c="3" si="227">
        <n x="225"/>
        <n x="313"/>
        <n x="221"/>
      </t>
    </mdx>
    <mdx n="0" f="v">
      <t c="3" si="227">
        <n x="225"/>
        <n x="335"/>
        <n x="221"/>
      </t>
    </mdx>
    <mdx n="0" f="v">
      <t c="3" si="227">
        <n x="225"/>
        <n x="309"/>
        <n x="221"/>
      </t>
    </mdx>
    <mdx n="0" f="v">
      <t c="3" si="227">
        <n x="225"/>
        <n x="334"/>
        <n x="221"/>
      </t>
    </mdx>
    <mdx n="0" f="v">
      <t c="3" si="227">
        <n x="225"/>
        <n x="343"/>
        <n x="221"/>
      </t>
    </mdx>
    <mdx n="0" f="v">
      <t c="3" si="227">
        <n x="225"/>
        <n x="279"/>
        <n x="221"/>
      </t>
    </mdx>
    <mdx n="0" f="v">
      <t c="3" si="227">
        <n x="225"/>
        <n x="557"/>
        <n x="221"/>
      </t>
    </mdx>
    <mdx n="0" f="v">
      <t c="3" si="227">
        <n x="225"/>
        <n x="551"/>
        <n x="221"/>
      </t>
    </mdx>
    <mdx n="0" f="v">
      <t c="3" si="227">
        <n x="225"/>
        <n x="333"/>
        <n x="221"/>
      </t>
    </mdx>
    <mdx n="0" f="v">
      <t c="3" si="227">
        <n x="225"/>
        <n x="550"/>
        <n x="221"/>
      </t>
    </mdx>
    <mdx n="0" f="v">
      <t c="3" si="227">
        <n x="225"/>
        <n x="549"/>
        <n x="221"/>
      </t>
    </mdx>
    <mdx n="0" f="v">
      <t c="3" si="227">
        <n x="225"/>
        <n x="558"/>
        <n x="221"/>
      </t>
    </mdx>
    <mdx n="0" f="v">
      <t c="3" si="227">
        <n x="225"/>
        <n x="559"/>
        <n x="221"/>
      </t>
    </mdx>
    <mdx n="0" f="v">
      <t c="3" si="227">
        <n x="225"/>
        <n x="560"/>
        <n x="221"/>
      </t>
    </mdx>
    <mdx n="0" f="v">
      <t c="3" si="227">
        <n x="225"/>
        <n x="561"/>
        <n x="221"/>
      </t>
    </mdx>
    <mdx n="0" f="v">
      <t c="3" si="227">
        <n x="225"/>
        <n x="562"/>
        <n x="221"/>
      </t>
    </mdx>
    <mdx n="0" f="v">
      <t c="3" si="227">
        <n x="225"/>
        <n x="296"/>
        <n x="221"/>
      </t>
    </mdx>
    <mdx n="0" f="v">
      <t c="3" si="227">
        <n x="225"/>
        <n x="580"/>
        <n x="221"/>
      </t>
    </mdx>
    <mdx n="0" f="v">
      <t c="3" si="227">
        <n x="225"/>
        <n x="341"/>
        <n x="221"/>
      </t>
    </mdx>
    <mdx n="0" f="v">
      <t c="3" si="227">
        <n x="225"/>
        <n x="295"/>
        <n x="221"/>
      </t>
    </mdx>
    <mdx n="0" f="v">
      <t c="3" si="227">
        <n x="225"/>
        <n x="581"/>
        <n x="221"/>
      </t>
    </mdx>
    <mdx n="0" f="v">
      <t c="3" si="227">
        <n x="225"/>
        <n x="282"/>
        <n x="221"/>
      </t>
    </mdx>
    <mdx n="0" f="v">
      <t c="3" si="227">
        <n x="225"/>
        <n x="315"/>
        <n x="221"/>
      </t>
    </mdx>
    <mdx n="0" f="v">
      <t c="3" si="227">
        <n x="225"/>
        <n x="314"/>
        <n x="221"/>
      </t>
    </mdx>
    <mdx n="0" f="v">
      <t c="3" si="227">
        <n x="225"/>
        <n x="339"/>
        <n x="221"/>
      </t>
    </mdx>
    <mdx n="0" f="v">
      <t c="3" si="227">
        <n x="225"/>
        <n x="324"/>
        <n x="221"/>
      </t>
    </mdx>
    <mdx n="0" f="v">
      <t c="3" si="227">
        <n x="225"/>
        <n x="312"/>
        <n x="221"/>
      </t>
    </mdx>
    <mdx n="0" f="v">
      <t c="3" si="227">
        <n x="225"/>
        <n x="310"/>
        <n x="221"/>
      </t>
    </mdx>
    <mdx n="0" f="v">
      <t c="3" si="227">
        <n x="225"/>
        <n x="308"/>
        <n x="221"/>
      </t>
    </mdx>
    <mdx n="0" f="v">
      <t c="3" si="227">
        <n x="225"/>
        <n x="306"/>
        <n x="221"/>
      </t>
    </mdx>
    <mdx n="0" f="v">
      <t c="3" si="227">
        <n x="225"/>
        <n x="305"/>
        <n x="221"/>
      </t>
    </mdx>
    <mdx n="0" f="v">
      <t c="3" si="227">
        <n x="225"/>
        <n x="323"/>
        <n x="221"/>
      </t>
    </mdx>
    <mdx n="0" f="v">
      <t c="3" si="227">
        <n x="225"/>
        <n x="291"/>
        <n x="221"/>
      </t>
    </mdx>
    <mdx n="0" f="v">
      <t c="3" si="227">
        <n x="225"/>
        <n x="352"/>
        <n x="221"/>
      </t>
    </mdx>
    <mdx n="0" f="v">
      <t c="3" si="227">
        <n x="225"/>
        <n x="302"/>
        <n x="221"/>
      </t>
    </mdx>
    <mdx n="0" f="v">
      <t c="3" si="227">
        <n x="225"/>
        <n x="342"/>
        <n x="221"/>
      </t>
    </mdx>
    <mdx n="0" f="v">
      <t c="3" si="227">
        <n x="225"/>
        <n x="332"/>
        <n x="221"/>
      </t>
    </mdx>
    <mdx n="0" f="v">
      <t c="3" si="227">
        <n x="225"/>
        <n x="331"/>
        <n x="221"/>
      </t>
    </mdx>
    <mdx n="0" f="v">
      <t c="3" si="227">
        <n x="225"/>
        <n x="349"/>
        <n x="221"/>
      </t>
    </mdx>
    <mdx n="0" f="v">
      <t c="3" si="227">
        <n x="225"/>
        <n x="553"/>
        <n x="221"/>
      </t>
    </mdx>
    <mdx n="0" f="v">
      <t c="3" si="227">
        <n x="225"/>
        <n x="330"/>
        <n x="221"/>
      </t>
    </mdx>
    <mdx n="0" f="v">
      <t c="3" si="227">
        <n x="225"/>
        <n x="351"/>
        <n x="221"/>
      </t>
    </mdx>
    <mdx n="0" f="v">
      <t c="3" si="227">
        <n x="225"/>
        <n x="554"/>
        <n x="221"/>
      </t>
    </mdx>
    <mdx n="0" f="v">
      <t c="3" si="227">
        <n x="225"/>
        <n x="599"/>
        <n x="221"/>
      </t>
    </mdx>
    <mdx n="0" f="v">
      <t c="3" si="227">
        <n x="225"/>
        <n x="600"/>
        <n x="221"/>
      </t>
    </mdx>
    <mdx n="0" f="v">
      <t c="3" si="227">
        <n x="225"/>
        <n x="563"/>
        <n x="221"/>
      </t>
    </mdx>
    <mdx n="0" f="v">
      <t c="3" si="227">
        <n x="225"/>
        <n x="564"/>
        <n x="221"/>
      </t>
    </mdx>
    <mdx n="0" f="v">
      <t c="3" si="227">
        <n x="225"/>
        <n x="565"/>
        <n x="221"/>
      </t>
    </mdx>
    <mdx n="0" f="v">
      <t c="3" si="227">
        <n x="225"/>
        <n x="566"/>
        <n x="221"/>
      </t>
    </mdx>
    <mdx n="0" f="v">
      <t c="3" si="227">
        <n x="225"/>
        <n x="567"/>
        <n x="221"/>
      </t>
    </mdx>
    <mdx n="0" f="v">
      <t c="3" si="227">
        <n x="225"/>
        <n x="568"/>
        <n x="221"/>
      </t>
    </mdx>
    <mdx n="0" f="v">
      <t c="3" si="227">
        <n x="225"/>
        <n x="571"/>
        <n x="221"/>
      </t>
    </mdx>
    <mdx n="0" f="v">
      <t c="3" si="227">
        <n x="225"/>
        <n x="572"/>
        <n x="221"/>
      </t>
    </mdx>
    <mdx n="0" f="v">
      <t c="3" si="227">
        <n x="225"/>
        <n x="573"/>
        <n x="221"/>
      </t>
    </mdx>
    <mdx n="0" f="v">
      <t c="3" si="227">
        <n x="225"/>
        <n x="340"/>
        <n x="221"/>
      </t>
    </mdx>
    <mdx n="0" f="v">
      <t c="3" si="227">
        <n x="225"/>
        <n x="556"/>
        <n x="221"/>
      </t>
    </mdx>
    <mdx n="0" f="v">
      <t c="3" si="227">
        <n x="225"/>
        <n x="300"/>
        <n x="221"/>
      </t>
    </mdx>
    <mdx n="0" f="v">
      <t c="3" si="227">
        <n x="225"/>
        <n x="298"/>
        <n x="221"/>
      </t>
    </mdx>
    <mdx n="0" f="v">
      <t c="3" si="227">
        <n x="225"/>
        <n x="552"/>
        <n x="221"/>
      </t>
    </mdx>
    <mdx n="0" f="v">
      <t c="3" si="227">
        <n x="225"/>
        <n x="354"/>
        <n x="221"/>
      </t>
    </mdx>
    <mdx n="0" f="v">
      <t c="3" si="227">
        <n x="225"/>
        <n x="575"/>
        <n x="221"/>
      </t>
    </mdx>
    <mdx n="0" f="v">
      <t c="3" si="227">
        <n x="225"/>
        <n x="576"/>
        <n x="221"/>
      </t>
    </mdx>
    <mdx n="0" f="v">
      <t c="3" si="227">
        <n x="225"/>
        <n x="577"/>
        <n x="221"/>
      </t>
    </mdx>
    <mdx n="0" f="v">
      <t c="3" si="227">
        <n x="225"/>
        <n x="578"/>
        <n x="221"/>
      </t>
    </mdx>
    <mdx n="0" f="v">
      <t c="3" si="227">
        <n x="225"/>
        <n x="579"/>
        <n x="221"/>
      </t>
    </mdx>
    <mdx n="0" f="v">
      <t c="3" si="227">
        <n x="225"/>
        <n x="353"/>
        <n x="221"/>
      </t>
    </mdx>
    <mdx n="0" f="v">
      <t c="3" si="227">
        <n x="225"/>
        <n x="347"/>
        <n x="221"/>
      </t>
    </mdx>
    <mdx n="0" f="v">
      <t c="3" si="227">
        <n x="225"/>
        <n x="583"/>
        <n x="221"/>
      </t>
    </mdx>
    <mdx n="0" f="v">
      <t c="3" si="227">
        <n x="225"/>
        <n x="555"/>
        <n x="221"/>
      </t>
    </mdx>
    <mdx n="0" f="v">
      <t c="3" si="227">
        <n x="225"/>
        <n x="570"/>
        <n x="221"/>
      </t>
    </mdx>
    <mdx n="0" f="v">
      <t c="3" si="227">
        <n x="225"/>
        <n x="574"/>
        <n x="221"/>
      </t>
    </mdx>
    <mdx n="0" f="v">
      <t c="3" si="227">
        <n x="225"/>
        <n x="582"/>
        <n x="221"/>
      </t>
    </mdx>
    <mdx n="0" f="v">
      <t c="3" si="227">
        <n x="225"/>
        <n x="587"/>
        <n x="221"/>
      </t>
    </mdx>
    <mdx n="0" f="v">
      <t c="3" si="227">
        <n x="225"/>
        <n x="586"/>
        <n x="221"/>
      </t>
    </mdx>
    <mdx n="0" f="v">
      <t c="3" si="227">
        <n x="225"/>
        <n x="615"/>
        <n x="221"/>
      </t>
    </mdx>
    <mdx n="0" f="v">
      <t c="3" si="227">
        <n x="225"/>
        <n x="569"/>
        <n x="221"/>
      </t>
    </mdx>
    <mdx n="0" f="v">
      <t c="3" si="227">
        <n x="225"/>
        <n x="589"/>
        <n x="221"/>
      </t>
    </mdx>
    <mdx n="0" f="v">
      <t c="3" si="227">
        <n x="225"/>
        <n x="590"/>
        <n x="221"/>
      </t>
    </mdx>
    <mdx n="0" f="v">
      <t c="3" si="227">
        <n x="225"/>
        <n x="591"/>
        <n x="221"/>
      </t>
    </mdx>
    <mdx n="0" f="v">
      <t c="3" si="227">
        <n x="225"/>
        <n x="592"/>
        <n x="221"/>
      </t>
    </mdx>
    <mdx n="0" f="v">
      <t c="3" si="227">
        <n x="225"/>
        <n x="593"/>
        <n x="221"/>
      </t>
    </mdx>
    <mdx n="0" f="v">
      <t c="3" si="227">
        <n x="225"/>
        <n x="594"/>
        <n x="221"/>
      </t>
    </mdx>
    <mdx n="0" f="v">
      <t c="3" si="227">
        <n x="225"/>
        <n x="595"/>
        <n x="221"/>
      </t>
    </mdx>
    <mdx n="0" f="v">
      <t c="3" si="227">
        <n x="225"/>
        <n x="596"/>
        <n x="221"/>
      </t>
    </mdx>
    <mdx n="0" f="v">
      <t c="3" si="227">
        <n x="225"/>
        <n x="616"/>
        <n x="221"/>
      </t>
    </mdx>
    <mdx n="0" f="v">
      <t c="3" si="227">
        <n x="225"/>
        <n x="602"/>
        <n x="221"/>
      </t>
    </mdx>
    <mdx n="0" f="v">
      <t c="3" si="227">
        <n x="225"/>
        <n x="603"/>
        <n x="221"/>
      </t>
    </mdx>
    <mdx n="0" f="v">
      <t c="3" si="227">
        <n x="225"/>
        <n x="604"/>
        <n x="221"/>
      </t>
    </mdx>
    <mdx n="0" f="v">
      <t c="3" si="227">
        <n x="225"/>
        <n x="605"/>
        <n x="221"/>
      </t>
    </mdx>
    <mdx n="0" f="v">
      <t c="3" si="227">
        <n x="225"/>
        <n x="617"/>
        <n x="221"/>
      </t>
    </mdx>
    <mdx n="0" f="v">
      <t c="3" si="227">
        <n x="225"/>
        <n x="618"/>
        <n x="221"/>
      </t>
    </mdx>
    <mdx n="0" f="v">
      <t c="3" si="227">
        <n x="225"/>
        <n x="619"/>
        <n x="221"/>
      </t>
    </mdx>
    <mdx n="0" f="v">
      <t c="3" si="227">
        <n x="225"/>
        <n x="639"/>
        <n x="221"/>
      </t>
    </mdx>
    <mdx n="0" f="v">
      <t c="3" si="227">
        <n x="225"/>
        <n x="585"/>
        <n x="221"/>
      </t>
    </mdx>
    <mdx n="0" f="v">
      <t c="3" si="227">
        <n x="225"/>
        <n x="588"/>
        <n x="221"/>
      </t>
    </mdx>
    <mdx n="0" f="v">
      <t c="3" si="227">
        <n x="225"/>
        <n x="597"/>
        <n x="221"/>
      </t>
    </mdx>
    <mdx n="0" f="v">
      <t c="3" si="227">
        <n x="225"/>
        <n x="601"/>
        <n x="221"/>
      </t>
    </mdx>
    <mdx n="0" f="v">
      <t c="3" si="227">
        <n x="225"/>
        <n x="584"/>
        <n x="221"/>
      </t>
    </mdx>
    <mdx n="0" f="v">
      <t c="3" si="227">
        <n x="225"/>
        <n x="598"/>
        <n x="221"/>
      </t>
    </mdx>
    <mdx n="0" f="v">
      <t c="3" si="227">
        <n x="225"/>
        <n x="609"/>
        <n x="221"/>
      </t>
    </mdx>
    <mdx n="0" f="v">
      <t c="3" si="227">
        <n x="225"/>
        <n x="610"/>
        <n x="221"/>
      </t>
    </mdx>
    <mdx n="0" f="v">
      <t c="3" si="227">
        <n x="225"/>
        <n x="611"/>
        <n x="221"/>
      </t>
    </mdx>
    <mdx n="0" f="v">
      <t c="3" si="227">
        <n x="225"/>
        <n x="612"/>
        <n x="221"/>
      </t>
    </mdx>
    <mdx n="0" f="v">
      <t c="3" si="227">
        <n x="225"/>
        <n x="613"/>
        <n x="221"/>
      </t>
    </mdx>
    <mdx n="0" f="v">
      <t c="3" si="227">
        <n x="225"/>
        <n x="644"/>
        <n x="221"/>
      </t>
    </mdx>
    <mdx n="0" f="v">
      <t c="3" si="227">
        <n x="225"/>
        <n x="641"/>
        <n x="221"/>
      </t>
    </mdx>
    <mdx n="0" f="v">
      <t c="3" si="227">
        <n x="225"/>
        <n x="606"/>
        <n x="221"/>
      </t>
    </mdx>
    <mdx n="0" f="v">
      <t c="3" si="227">
        <n x="225"/>
        <n x="620"/>
        <n x="221"/>
      </t>
    </mdx>
    <mdx n="0" f="v">
      <t c="3" si="227">
        <n x="225"/>
        <n x="621"/>
        <n x="221"/>
      </t>
    </mdx>
    <mdx n="0" f="v">
      <t c="3" si="227">
        <n x="225"/>
        <n x="622"/>
        <n x="221"/>
      </t>
    </mdx>
    <mdx n="0" f="v">
      <t c="3" si="227">
        <n x="225"/>
        <n x="623"/>
        <n x="221"/>
      </t>
    </mdx>
    <mdx n="0" f="v">
      <t c="3" si="227">
        <n x="225"/>
        <n x="624"/>
        <n x="221"/>
      </t>
    </mdx>
    <mdx n="0" f="v">
      <t c="3" si="227">
        <n x="225"/>
        <n x="625"/>
        <n x="221"/>
      </t>
    </mdx>
    <mdx n="0" f="v">
      <t c="3" si="227">
        <n x="225"/>
        <n x="627"/>
        <n x="221"/>
      </t>
    </mdx>
    <mdx n="0" f="v">
      <t c="3" si="227">
        <n x="225"/>
        <n x="628"/>
        <n x="221"/>
      </t>
    </mdx>
    <mdx n="0" f="v">
      <t c="3" si="227">
        <n x="225"/>
        <n x="632"/>
        <n x="221"/>
      </t>
    </mdx>
    <mdx n="0" f="v">
      <t c="3" si="227">
        <n x="225"/>
        <n x="633"/>
        <n x="221"/>
      </t>
    </mdx>
    <mdx n="0" f="v">
      <t c="3" si="227">
        <n x="225"/>
        <n x="608"/>
        <n x="221"/>
      </t>
    </mdx>
    <mdx n="0" f="v">
      <t c="3" si="227">
        <n x="225"/>
        <n x="614"/>
        <n x="221"/>
      </t>
    </mdx>
    <mdx n="0" f="v">
      <t c="3" si="227">
        <n x="225"/>
        <n x="635"/>
        <n x="221"/>
      </t>
    </mdx>
    <mdx n="0" f="v">
      <t c="3" si="227">
        <n x="225"/>
        <n x="636"/>
        <n x="221"/>
      </t>
    </mdx>
    <mdx n="0" f="v">
      <t c="3" si="227">
        <n x="225"/>
        <n x="637"/>
        <n x="221"/>
      </t>
    </mdx>
    <mdx n="0" f="v">
      <t c="3" si="227">
        <n x="225"/>
        <n x="643"/>
        <n x="221"/>
      </t>
    </mdx>
    <mdx n="0" f="v">
      <t c="3" si="227">
        <n x="225"/>
        <n x="640"/>
        <n x="221"/>
      </t>
    </mdx>
    <mdx n="0" f="v">
      <t c="3" si="227">
        <n x="225"/>
        <n x="630"/>
        <n x="221"/>
      </t>
    </mdx>
    <mdx n="0" f="v">
      <t c="3" si="227">
        <n x="225"/>
        <n x="607"/>
        <n x="221"/>
      </t>
    </mdx>
    <mdx n="0" f="v">
      <t c="3" si="227">
        <n x="225"/>
        <n x="629"/>
        <n x="221"/>
      </t>
    </mdx>
    <mdx n="0" f="v">
      <t c="3" si="227">
        <n x="225"/>
        <n x="626"/>
        <n x="221"/>
      </t>
    </mdx>
    <mdx n="0" f="v">
      <t c="3" si="227">
        <n x="225"/>
        <n x="631"/>
        <n x="221"/>
      </t>
    </mdx>
    <mdx n="0" f="v">
      <t c="3" si="227">
        <n x="225"/>
        <n x="634"/>
        <n x="221"/>
      </t>
    </mdx>
    <mdx n="0" f="v">
      <t c="3" si="227">
        <n x="225"/>
        <n x="638"/>
        <n x="221"/>
      </t>
    </mdx>
    <mdx n="0" f="v">
      <t c="3" si="227">
        <n x="225"/>
        <n x="645"/>
        <n x="221"/>
      </t>
    </mdx>
    <mdx n="0" f="v">
      <t c="3" si="227">
        <n x="225"/>
        <n x="646"/>
        <n x="221"/>
      </t>
    </mdx>
    <mdx n="0" f="v">
      <t c="3" si="227">
        <n x="225"/>
        <n x="647"/>
        <n x="221"/>
      </t>
    </mdx>
    <mdx n="0" f="v">
      <t c="3" si="227">
        <n x="225"/>
        <n x="648"/>
        <n x="221"/>
      </t>
    </mdx>
    <mdx n="0" f="v">
      <t c="3" si="227">
        <n x="225"/>
        <n x="649"/>
        <n x="221"/>
      </t>
    </mdx>
    <mdx n="0" f="v">
      <t c="3" si="227">
        <n x="225"/>
        <n x="650"/>
        <n x="221"/>
      </t>
    </mdx>
    <mdx n="0" f="v">
      <t c="3" si="227">
        <n x="225"/>
        <n x="651"/>
        <n x="221"/>
      </t>
    </mdx>
    <mdx n="0" f="v">
      <t c="3" si="227">
        <n x="225"/>
        <n x="652"/>
        <n x="221"/>
      </t>
    </mdx>
    <mdx n="0" f="v">
      <t c="3" si="227">
        <n x="225"/>
        <n x="653"/>
        <n x="221"/>
      </t>
    </mdx>
    <mdx n="0" f="v">
      <t c="3" si="227">
        <n x="225"/>
        <n x="642"/>
        <n x="221"/>
      </t>
    </mdx>
    <mdx n="0" f="v">
      <t c="3" si="227">
        <n x="225"/>
        <n x="654"/>
        <n x="221"/>
      </t>
    </mdx>
    <mdx n="0" f="v">
      <t c="3" si="227">
        <n x="225"/>
        <n x="655"/>
        <n x="221"/>
      </t>
    </mdx>
    <mdx n="0" f="v">
      <t c="3" si="227">
        <n x="225"/>
        <n x="322"/>
        <n x="40"/>
      </t>
    </mdx>
    <mdx n="0" f="v">
      <t c="3" si="227">
        <n x="225"/>
        <n x="338"/>
        <n x="40"/>
      </t>
    </mdx>
    <mdx n="0" f="v">
      <t c="3" si="227">
        <n x="225"/>
        <n x="319"/>
        <n x="40"/>
      </t>
    </mdx>
    <mdx n="0" f="v">
      <t c="3" si="227">
        <n x="225"/>
        <n x="318"/>
        <n x="40"/>
      </t>
    </mdx>
    <mdx n="0" f="v">
      <t c="3" si="227">
        <n x="225"/>
        <n x="337"/>
        <n x="40"/>
      </t>
    </mdx>
    <mdx n="0" f="v">
      <t c="3" si="227">
        <n x="225"/>
        <n x="336"/>
        <n x="40"/>
      </t>
    </mdx>
    <mdx n="0" f="v">
      <t c="3" si="227">
        <n x="225"/>
        <n x="317"/>
        <n x="40"/>
      </t>
    </mdx>
    <mdx n="0" f="v">
      <t c="3" si="227">
        <n x="225"/>
        <n x="275"/>
        <n x="40"/>
      </t>
    </mdx>
    <mdx n="0" f="v">
      <t c="3" si="227">
        <n x="225"/>
        <n x="274"/>
        <n x="40"/>
      </t>
    </mdx>
    <mdx n="0" f="v">
      <t c="3" si="227">
        <n x="225"/>
        <n x="284"/>
        <n x="40"/>
      </t>
    </mdx>
    <mdx n="0" f="v">
      <t c="3" si="227">
        <n x="225"/>
        <n x="290"/>
        <n x="40"/>
      </t>
    </mdx>
    <mdx n="0" f="v">
      <t c="3" si="227">
        <n x="225"/>
        <n x="289"/>
        <n x="40"/>
      </t>
    </mdx>
    <mdx n="0" f="v">
      <t c="3" si="227">
        <n x="225"/>
        <n x="288"/>
        <n x="40"/>
      </t>
    </mdx>
    <mdx n="0" f="v">
      <t c="3" si="227">
        <n x="225"/>
        <n x="287"/>
        <n x="40"/>
      </t>
    </mdx>
    <mdx n="0" f="v">
      <t c="3" si="227">
        <n x="225"/>
        <n x="286"/>
        <n x="40"/>
      </t>
    </mdx>
    <mdx n="0" f="v">
      <t c="3" si="227">
        <n x="225"/>
        <n x="292"/>
        <n x="40"/>
      </t>
    </mdx>
    <mdx n="0" f="v">
      <t c="3" si="227">
        <n x="225"/>
        <n x="285"/>
        <n x="40"/>
      </t>
    </mdx>
    <mdx n="0" f="v">
      <t c="3" si="227">
        <n x="225"/>
        <n x="344"/>
        <n x="40"/>
      </t>
    </mdx>
    <mdx n="0" f="v">
      <t c="3" si="227">
        <n x="225"/>
        <n x="325"/>
        <n x="40"/>
      </t>
    </mdx>
    <mdx n="0" f="v">
      <t c="3" si="227">
        <n x="225"/>
        <n x="313"/>
        <n x="40"/>
      </t>
    </mdx>
    <mdx n="0" f="v">
      <t c="3" si="227">
        <n x="225"/>
        <n x="335"/>
        <n x="40"/>
      </t>
    </mdx>
    <mdx n="0" f="v">
      <t c="3" si="227">
        <n x="225"/>
        <n x="309"/>
        <n x="40"/>
      </t>
    </mdx>
    <mdx n="0" f="v">
      <t c="3" si="227">
        <n x="225"/>
        <n x="334"/>
        <n x="40"/>
      </t>
    </mdx>
    <mdx n="0" f="v">
      <t c="3" si="227">
        <n x="225"/>
        <n x="343"/>
        <n x="40"/>
      </t>
    </mdx>
    <mdx n="0" f="v">
      <t c="3" si="227">
        <n x="225"/>
        <n x="279"/>
        <n x="40"/>
      </t>
    </mdx>
    <mdx n="0" f="v">
      <t c="3" si="227">
        <n x="225"/>
        <n x="557"/>
        <n x="40"/>
      </t>
    </mdx>
    <mdx n="0" f="v">
      <t c="3" si="227">
        <n x="225"/>
        <n x="551"/>
        <n x="40"/>
      </t>
    </mdx>
    <mdx n="0" f="v">
      <t c="3" si="227">
        <n x="225"/>
        <n x="333"/>
        <n x="40"/>
      </t>
    </mdx>
    <mdx n="0" f="v">
      <t c="3" si="227">
        <n x="225"/>
        <n x="550"/>
        <n x="40"/>
      </t>
    </mdx>
    <mdx n="0" f="v">
      <t c="3" si="227">
        <n x="225"/>
        <n x="549"/>
        <n x="40"/>
      </t>
    </mdx>
    <mdx n="0" f="v">
      <t c="3" si="227">
        <n x="225"/>
        <n x="558"/>
        <n x="40"/>
      </t>
    </mdx>
    <mdx n="0" f="v">
      <t c="3" si="227">
        <n x="225"/>
        <n x="559"/>
        <n x="40"/>
      </t>
    </mdx>
    <mdx n="0" f="v">
      <t c="3" si="227">
        <n x="225"/>
        <n x="560"/>
        <n x="40"/>
      </t>
    </mdx>
    <mdx n="0" f="v">
      <t c="3" si="227">
        <n x="225"/>
        <n x="561"/>
        <n x="40"/>
      </t>
    </mdx>
    <mdx n="0" f="v">
      <t c="3" si="227">
        <n x="225"/>
        <n x="562"/>
        <n x="40"/>
      </t>
    </mdx>
    <mdx n="0" f="v">
      <t c="3" si="227">
        <n x="225"/>
        <n x="573"/>
        <n x="40"/>
      </t>
    </mdx>
    <mdx n="0" f="v">
      <t c="3" si="227">
        <n x="225"/>
        <n x="341"/>
        <n x="40"/>
      </t>
    </mdx>
    <mdx n="0" f="v">
      <t c="3" si="227">
        <n x="225"/>
        <n x="296"/>
        <n x="40"/>
      </t>
    </mdx>
    <mdx n="0" f="v">
      <t c="3" si="227">
        <n x="225"/>
        <n x="282"/>
        <n x="40"/>
      </t>
    </mdx>
    <mdx n="0" f="v">
      <t c="3" si="227">
        <n x="225"/>
        <n x="315"/>
        <n x="40"/>
      </t>
    </mdx>
    <mdx n="0" f="v">
      <t c="3" si="227">
        <n x="225"/>
        <n x="314"/>
        <n x="40"/>
      </t>
    </mdx>
    <mdx n="0" f="v">
      <t c="3" si="227">
        <n x="225"/>
        <n x="339"/>
        <n x="40"/>
      </t>
    </mdx>
    <mdx n="0" f="v">
      <t c="3" si="227">
        <n x="225"/>
        <n x="324"/>
        <n x="40"/>
      </t>
    </mdx>
    <mdx n="0" f="v">
      <t c="3" si="227">
        <n x="225"/>
        <n x="312"/>
        <n x="40"/>
      </t>
    </mdx>
    <mdx n="0" f="v">
      <t c="3" si="227">
        <n x="225"/>
        <n x="310"/>
        <n x="40"/>
      </t>
    </mdx>
    <mdx n="0" f="v">
      <t c="3" si="227">
        <n x="225"/>
        <n x="308"/>
        <n x="40"/>
      </t>
    </mdx>
    <mdx n="0" f="v">
      <t c="3" si="227">
        <n x="225"/>
        <n x="306"/>
        <n x="40"/>
      </t>
    </mdx>
    <mdx n="0" f="v">
      <t c="3" si="227">
        <n x="225"/>
        <n x="305"/>
        <n x="40"/>
      </t>
    </mdx>
    <mdx n="0" f="v">
      <t c="3" si="227">
        <n x="225"/>
        <n x="323"/>
        <n x="40"/>
      </t>
    </mdx>
    <mdx n="0" f="v">
      <t c="3" si="227">
        <n x="225"/>
        <n x="291"/>
        <n x="40"/>
      </t>
    </mdx>
    <mdx n="0" f="v">
      <t c="3" si="227">
        <n x="225"/>
        <n x="303"/>
        <n x="40"/>
      </t>
    </mdx>
    <mdx n="0" f="v">
      <t c="3" si="227">
        <n x="225"/>
        <n x="352"/>
        <n x="40"/>
      </t>
    </mdx>
    <mdx n="0" f="v">
      <t c="3" si="227">
        <n x="225"/>
        <n x="302"/>
        <n x="40"/>
      </t>
    </mdx>
    <mdx n="0" f="v">
      <t c="3" si="227">
        <n x="225"/>
        <n x="342"/>
        <n x="40"/>
      </t>
    </mdx>
    <mdx n="0" f="v">
      <t c="3" si="227">
        <n x="225"/>
        <n x="332"/>
        <n x="40"/>
      </t>
    </mdx>
    <mdx n="0" f="v">
      <t c="3" si="227">
        <n x="225"/>
        <n x="331"/>
        <n x="40"/>
      </t>
    </mdx>
    <mdx n="0" f="v">
      <t c="3" si="227">
        <n x="225"/>
        <n x="349"/>
        <n x="40"/>
      </t>
    </mdx>
    <mdx n="0" f="v">
      <t c="3" si="227">
        <n x="225"/>
        <n x="553"/>
        <n x="40"/>
      </t>
    </mdx>
    <mdx n="0" f="v">
      <t c="3" si="227">
        <n x="225"/>
        <n x="330"/>
        <n x="40"/>
      </t>
    </mdx>
    <mdx n="0" f="v">
      <t c="3" si="227">
        <n x="225"/>
        <n x="351"/>
        <n x="40"/>
      </t>
    </mdx>
    <mdx n="0" f="v">
      <t c="3" si="227">
        <n x="225"/>
        <n x="554"/>
        <n x="40"/>
      </t>
    </mdx>
    <mdx n="0" f="v">
      <t c="3" si="227">
        <n x="225"/>
        <n x="295"/>
        <n x="40"/>
      </t>
    </mdx>
    <mdx n="0" f="v">
      <t c="3" si="227">
        <n x="225"/>
        <n x="572"/>
        <n x="40"/>
      </t>
    </mdx>
    <mdx n="0" f="v">
      <t c="3" si="227">
        <n x="225"/>
        <n x="587"/>
        <n x="40"/>
      </t>
    </mdx>
    <mdx n="0" f="v">
      <t c="3" si="227">
        <n x="225"/>
        <n x="563"/>
        <n x="40"/>
      </t>
    </mdx>
    <mdx n="0" f="v">
      <t c="3" si="227">
        <n x="225"/>
        <n x="564"/>
        <n x="40"/>
      </t>
    </mdx>
    <mdx n="0" f="v">
      <t c="3" si="227">
        <n x="225"/>
        <n x="565"/>
        <n x="40"/>
      </t>
    </mdx>
    <mdx n="0" f="v">
      <t c="3" si="227">
        <n x="225"/>
        <n x="566"/>
        <n x="40"/>
      </t>
    </mdx>
    <mdx n="0" f="v">
      <t c="3" si="227">
        <n x="225"/>
        <n x="567"/>
        <n x="40"/>
      </t>
    </mdx>
    <mdx n="0" f="v">
      <t c="3" si="227">
        <n x="225"/>
        <n x="568"/>
        <n x="40"/>
      </t>
    </mdx>
    <mdx n="0" f="v">
      <t c="3" si="227">
        <n x="225"/>
        <n x="580"/>
        <n x="40"/>
      </t>
    </mdx>
    <mdx n="0" f="v">
      <t c="3" si="227">
        <n x="225"/>
        <n x="581"/>
        <n x="40"/>
      </t>
    </mdx>
    <mdx n="0" f="v">
      <t c="3" si="227">
        <n x="225"/>
        <n x="556"/>
        <n x="40"/>
      </t>
    </mdx>
    <mdx n="0" f="v">
      <t c="3" si="227">
        <n x="225"/>
        <n x="300"/>
        <n x="40"/>
      </t>
    </mdx>
    <mdx n="0" f="v">
      <t c="3" si="227">
        <n x="225"/>
        <n x="298"/>
        <n x="40"/>
      </t>
    </mdx>
    <mdx n="0" f="v">
      <t c="3" si="227">
        <n x="225"/>
        <n x="552"/>
        <n x="40"/>
      </t>
    </mdx>
    <mdx n="0" f="v">
      <t c="3" si="227">
        <n x="225"/>
        <n x="354"/>
        <n x="40"/>
      </t>
    </mdx>
    <mdx n="0" f="v">
      <t c="3" si="227">
        <n x="225"/>
        <n x="575"/>
        <n x="40"/>
      </t>
    </mdx>
    <mdx n="0" f="v">
      <t c="3" si="227">
        <n x="225"/>
        <n x="576"/>
        <n x="40"/>
      </t>
    </mdx>
    <mdx n="0" f="v">
      <t c="3" si="227">
        <n x="225"/>
        <n x="577"/>
        <n x="40"/>
      </t>
    </mdx>
    <mdx n="0" f="v">
      <t c="3" si="227">
        <n x="225"/>
        <n x="578"/>
        <n x="40"/>
      </t>
    </mdx>
    <mdx n="0" f="v">
      <t c="3" si="227">
        <n x="225"/>
        <n x="579"/>
        <n x="40"/>
      </t>
    </mdx>
    <mdx n="0" f="v">
      <t c="3" si="227">
        <n x="225"/>
        <n x="353"/>
        <n x="40"/>
      </t>
    </mdx>
    <mdx n="0" f="v">
      <t c="3" si="227">
        <n x="225"/>
        <n x="347"/>
        <n x="40"/>
      </t>
    </mdx>
    <mdx n="0" f="v">
      <t c="3" si="227">
        <n x="225"/>
        <n x="340"/>
        <n x="40"/>
      </t>
    </mdx>
    <mdx n="0" f="v">
      <t c="3" si="227">
        <n x="225"/>
        <n x="571"/>
        <n x="40"/>
      </t>
    </mdx>
    <mdx n="0" f="v">
      <t c="3" si="227">
        <n x="225"/>
        <n x="599"/>
        <n x="40"/>
      </t>
    </mdx>
    <mdx n="0" f="v">
      <t c="3" si="227">
        <n x="225"/>
        <n x="583"/>
        <n x="40"/>
      </t>
    </mdx>
    <mdx n="0" f="v">
      <t c="3" si="227">
        <n x="225"/>
        <n x="555"/>
        <n x="40"/>
      </t>
    </mdx>
    <mdx n="0" f="v">
      <t c="3" si="227">
        <n x="225"/>
        <n x="570"/>
        <n x="40"/>
      </t>
    </mdx>
    <mdx n="0" f="v">
      <t c="3" si="227">
        <n x="225"/>
        <n x="574"/>
        <n x="40"/>
      </t>
    </mdx>
    <mdx n="0" f="v">
      <t c="3" si="227">
        <n x="225"/>
        <n x="600"/>
        <n x="40"/>
      </t>
    </mdx>
    <mdx n="0" f="v">
      <t c="3" si="227">
        <n x="225"/>
        <n x="613"/>
        <n x="40"/>
      </t>
    </mdx>
    <mdx n="0" f="v">
      <t c="3" si="227">
        <n x="225"/>
        <n x="582"/>
        <n x="40"/>
      </t>
    </mdx>
    <mdx n="0" f="v">
      <t c="3" si="227">
        <n x="225"/>
        <n x="569"/>
        <n x="40"/>
      </t>
    </mdx>
    <mdx n="0" f="v">
      <t c="3" si="227">
        <n x="225"/>
        <n x="589"/>
        <n x="40"/>
      </t>
    </mdx>
    <mdx n="0" f="v">
      <t c="3" si="227">
        <n x="225"/>
        <n x="590"/>
        <n x="40"/>
      </t>
    </mdx>
    <mdx n="0" f="v">
      <t c="3" si="227">
        <n x="225"/>
        <n x="591"/>
        <n x="40"/>
      </t>
    </mdx>
    <mdx n="0" f="v">
      <t c="3" si="227">
        <n x="225"/>
        <n x="592"/>
        <n x="40"/>
      </t>
    </mdx>
    <mdx n="0" f="v">
      <t c="3" si="227">
        <n x="225"/>
        <n x="593"/>
        <n x="40"/>
      </t>
    </mdx>
    <mdx n="0" f="v">
      <t c="3" si="227">
        <n x="225"/>
        <n x="594"/>
        <n x="40"/>
      </t>
    </mdx>
    <mdx n="0" f="v">
      <t c="3" si="227">
        <n x="225"/>
        <n x="595"/>
        <n x="40"/>
      </t>
    </mdx>
    <mdx n="0" f="v">
      <t c="3" si="227">
        <n x="225"/>
        <n x="596"/>
        <n x="40"/>
      </t>
    </mdx>
    <mdx n="0" f="v">
      <t c="3" si="227">
        <n x="225"/>
        <n x="586"/>
        <n x="40"/>
      </t>
    </mdx>
    <mdx n="0" f="v">
      <t c="3" si="227">
        <n x="225"/>
        <n x="615"/>
        <n x="40"/>
      </t>
    </mdx>
    <mdx n="0" f="v">
      <t c="3" si="227">
        <n x="225"/>
        <n x="616"/>
        <n x="40"/>
      </t>
    </mdx>
    <mdx n="0" f="v">
      <t c="3" si="227">
        <n x="225"/>
        <n x="602"/>
        <n x="40"/>
      </t>
    </mdx>
    <mdx n="0" f="v">
      <t c="3" si="227">
        <n x="225"/>
        <n x="603"/>
        <n x="40"/>
      </t>
    </mdx>
    <mdx n="0" f="v">
      <t c="3" si="227">
        <n x="225"/>
        <n x="604"/>
        <n x="40"/>
      </t>
    </mdx>
    <mdx n="0" f="v">
      <t c="3" si="227">
        <n x="225"/>
        <n x="605"/>
        <n x="40"/>
      </t>
    </mdx>
    <mdx n="0" f="v">
      <t c="3" si="227">
        <n x="225"/>
        <n x="617"/>
        <n x="40"/>
      </t>
    </mdx>
    <mdx n="0" f="v">
      <t c="3" si="227">
        <n x="225"/>
        <n x="618"/>
        <n x="40"/>
      </t>
    </mdx>
    <mdx n="0" f="v">
      <t c="3" si="227">
        <n x="225"/>
        <n x="619"/>
        <n x="40"/>
      </t>
    </mdx>
    <mdx n="0" f="v">
      <t c="3" si="227">
        <n x="225"/>
        <n x="633"/>
        <n x="40"/>
      </t>
    </mdx>
    <mdx n="0" f="v">
      <t c="3" si="227">
        <n x="225"/>
        <n x="585"/>
        <n x="40"/>
      </t>
    </mdx>
    <mdx n="0" f="v">
      <t c="3" si="227">
        <n x="225"/>
        <n x="588"/>
        <n x="40"/>
      </t>
    </mdx>
    <mdx n="0" f="v">
      <t c="3" si="227">
        <n x="225"/>
        <n x="597"/>
        <n x="40"/>
      </t>
    </mdx>
    <mdx n="0" f="v">
      <t c="3" si="227">
        <n x="225"/>
        <n x="601"/>
        <n x="40"/>
      </t>
    </mdx>
    <mdx n="0" f="v">
      <t c="3" si="227">
        <n x="225"/>
        <n x="584"/>
        <n x="40"/>
      </t>
    </mdx>
    <mdx n="0" f="v">
      <t c="3" si="227">
        <n x="225"/>
        <n x="598"/>
        <n x="40"/>
      </t>
    </mdx>
    <mdx n="0" f="v">
      <t c="3" si="227">
        <n x="225"/>
        <n x="609"/>
        <n x="40"/>
      </t>
    </mdx>
    <mdx n="0" f="v">
      <t c="3" si="227">
        <n x="225"/>
        <n x="610"/>
        <n x="40"/>
      </t>
    </mdx>
    <mdx n="0" f="v">
      <t c="3" si="227">
        <n x="225"/>
        <n x="611"/>
        <n x="40"/>
      </t>
    </mdx>
    <mdx n="0" f="v">
      <t c="3" si="227">
        <n x="225"/>
        <n x="612"/>
        <n x="40"/>
      </t>
    </mdx>
    <mdx n="0" f="v">
      <t c="3" si="227">
        <n x="225"/>
        <n x="639"/>
        <n x="40"/>
      </t>
    </mdx>
    <mdx n="0" f="v">
      <t c="3" si="227">
        <n x="225"/>
        <n x="643"/>
        <n x="40"/>
      </t>
    </mdx>
    <mdx n="0" f="v">
      <t c="3" si="227">
        <n x="225"/>
        <n x="620"/>
        <n x="40"/>
      </t>
    </mdx>
    <mdx n="0" f="v">
      <t c="3" si="227">
        <n x="225"/>
        <n x="621"/>
        <n x="40"/>
      </t>
    </mdx>
    <mdx n="0" f="v">
      <t c="3" si="227">
        <n x="225"/>
        <n x="622"/>
        <n x="40"/>
      </t>
    </mdx>
    <mdx n="0" f="v">
      <t c="3" si="227">
        <n x="225"/>
        <n x="623"/>
        <n x="40"/>
      </t>
    </mdx>
    <mdx n="0" f="v">
      <t c="3" si="227">
        <n x="225"/>
        <n x="624"/>
        <n x="40"/>
      </t>
    </mdx>
    <mdx n="0" f="v">
      <t c="3" si="227">
        <n x="225"/>
        <n x="606"/>
        <n x="40"/>
      </t>
    </mdx>
    <mdx n="0" f="v">
      <t c="3" si="227">
        <n x="225"/>
        <n x="644"/>
        <n x="40"/>
      </t>
    </mdx>
    <mdx n="0" f="v">
      <t c="3" si="227">
        <n x="225"/>
        <n x="625"/>
        <n x="40"/>
      </t>
    </mdx>
    <mdx n="0" f="v">
      <t c="3" si="227">
        <n x="225"/>
        <n x="641"/>
        <n x="40"/>
      </t>
    </mdx>
    <mdx n="0" f="v">
      <t c="3" si="227">
        <n x="225"/>
        <n x="627"/>
        <n x="40"/>
      </t>
    </mdx>
    <mdx n="0" f="v">
      <t c="3" si="227">
        <n x="225"/>
        <n x="628"/>
        <n x="40"/>
      </t>
    </mdx>
    <mdx n="0" f="v">
      <t c="3" si="227">
        <n x="225"/>
        <n x="608"/>
        <n x="40"/>
      </t>
    </mdx>
    <mdx n="0" f="v">
      <t c="3" si="227">
        <n x="225"/>
        <n x="614"/>
        <n x="40"/>
      </t>
    </mdx>
    <mdx n="0" f="v">
      <t c="3" si="227">
        <n x="225"/>
        <n x="635"/>
        <n x="40"/>
      </t>
    </mdx>
    <mdx n="0" f="v">
      <t c="3" si="227">
        <n x="225"/>
        <n x="636"/>
        <n x="40"/>
      </t>
    </mdx>
    <mdx n="0" f="v">
      <t c="3" si="227">
        <n x="225"/>
        <n x="637"/>
        <n x="40"/>
      </t>
    </mdx>
    <mdx n="0" f="v">
      <t c="3" si="227">
        <n x="225"/>
        <n x="632"/>
        <n x="40"/>
      </t>
    </mdx>
    <mdx n="0" f="v">
      <t c="3" si="227">
        <n x="225"/>
        <n x="640"/>
        <n x="40"/>
      </t>
    </mdx>
    <mdx n="0" f="v">
      <t c="3" si="227">
        <n x="225"/>
        <n x="630"/>
        <n x="40"/>
      </t>
    </mdx>
    <mdx n="0" f="v">
      <t c="3" si="227">
        <n x="225"/>
        <n x="607"/>
        <n x="40"/>
      </t>
    </mdx>
    <mdx n="0" f="v">
      <t c="3" si="227">
        <n x="225"/>
        <n x="629"/>
        <n x="40"/>
      </t>
    </mdx>
    <mdx n="0" f="v">
      <t c="3" si="227">
        <n x="225"/>
        <n x="626"/>
        <n x="40"/>
      </t>
    </mdx>
    <mdx n="0" f="v">
      <t c="3" si="227">
        <n x="225"/>
        <n x="631"/>
        <n x="40"/>
      </t>
    </mdx>
    <mdx n="0" f="v">
      <t c="3" si="227">
        <n x="225"/>
        <n x="634"/>
        <n x="40"/>
      </t>
    </mdx>
    <mdx n="0" f="v">
      <t c="3" si="227">
        <n x="225"/>
        <n x="638"/>
        <n x="40"/>
      </t>
    </mdx>
    <mdx n="0" f="v">
      <t c="3" si="227">
        <n x="225"/>
        <n x="645"/>
        <n x="40"/>
      </t>
    </mdx>
    <mdx n="0" f="v">
      <t c="3" si="227">
        <n x="225"/>
        <n x="646"/>
        <n x="40"/>
      </t>
    </mdx>
    <mdx n="0" f="v">
      <t c="3" si="227">
        <n x="225"/>
        <n x="647"/>
        <n x="40"/>
      </t>
    </mdx>
    <mdx n="0" f="v">
      <t c="3" si="227">
        <n x="225"/>
        <n x="648"/>
        <n x="40"/>
      </t>
    </mdx>
    <mdx n="0" f="v">
      <t c="3" si="227">
        <n x="225"/>
        <n x="649"/>
        <n x="40"/>
      </t>
    </mdx>
    <mdx n="0" f="v">
      <t c="3" si="227">
        <n x="225"/>
        <n x="650"/>
        <n x="40"/>
      </t>
    </mdx>
    <mdx n="0" f="v">
      <t c="3" si="227">
        <n x="225"/>
        <n x="651"/>
        <n x="40"/>
      </t>
    </mdx>
    <mdx n="0" f="v">
      <t c="3" si="227">
        <n x="225"/>
        <n x="652"/>
        <n x="40"/>
      </t>
    </mdx>
    <mdx n="0" f="v">
      <t c="3" si="227">
        <n x="225"/>
        <n x="653"/>
        <n x="40"/>
      </t>
    </mdx>
    <mdx n="0" f="v">
      <t c="3" si="227">
        <n x="225"/>
        <n x="642"/>
        <n x="40"/>
      </t>
    </mdx>
    <mdx n="0" f="v">
      <t c="3" si="227">
        <n x="225"/>
        <n x="654"/>
        <n x="40"/>
      </t>
    </mdx>
    <mdx n="0" f="v">
      <t c="3" si="227">
        <n x="225"/>
        <n x="655"/>
        <n x="40"/>
      </t>
    </mdx>
    <mdx n="0" f="v">
      <t c="3" si="227">
        <n x="225"/>
        <n x="322"/>
        <n x="41"/>
      </t>
    </mdx>
    <mdx n="0" f="v">
      <t c="3" si="227">
        <n x="225"/>
        <n x="321"/>
        <n x="41"/>
      </t>
    </mdx>
    <mdx n="0" f="v">
      <t c="3" si="227">
        <n x="225"/>
        <n x="338"/>
        <n x="41"/>
      </t>
    </mdx>
    <mdx n="0" f="v">
      <t c="3" si="227">
        <n x="225"/>
        <n x="320"/>
        <n x="41"/>
      </t>
    </mdx>
    <mdx n="0" f="v">
      <t c="3" si="227">
        <n x="225"/>
        <n x="319"/>
        <n x="41"/>
      </t>
    </mdx>
    <mdx n="0" f="v">
      <t c="3" si="227">
        <n x="225"/>
        <n x="318"/>
        <n x="41"/>
      </t>
    </mdx>
    <mdx n="0" f="v">
      <t c="3" si="227">
        <n x="225"/>
        <n x="337"/>
        <n x="41"/>
      </t>
    </mdx>
    <mdx n="0" f="v">
      <t c="3" si="227">
        <n x="225"/>
        <n x="345"/>
        <n x="41"/>
      </t>
    </mdx>
    <mdx n="0" f="v">
      <t c="3" si="227">
        <n x="225"/>
        <n x="336"/>
        <n x="41"/>
      </t>
    </mdx>
    <mdx n="0" f="v">
      <t c="3" si="227">
        <n x="225"/>
        <n x="317"/>
        <n x="41"/>
      </t>
    </mdx>
    <mdx n="0" f="v">
      <t c="3" si="227">
        <n x="225"/>
        <n x="285"/>
        <n x="41"/>
      </t>
    </mdx>
    <mdx n="0" f="v">
      <t c="3" si="227">
        <n x="225"/>
        <n x="274"/>
        <n x="41"/>
      </t>
    </mdx>
    <mdx n="0" f="v">
      <t c="3" si="227">
        <n x="225"/>
        <n x="284"/>
        <n x="41"/>
      </t>
    </mdx>
    <mdx n="0" f="v">
      <t c="3" si="227">
        <n x="225"/>
        <n x="290"/>
        <n x="41"/>
      </t>
    </mdx>
    <mdx n="0" f="v">
      <t c="3" si="227">
        <n x="225"/>
        <n x="289"/>
        <n x="41"/>
      </t>
    </mdx>
    <mdx n="0" f="v">
      <t c="3" si="227">
        <n x="225"/>
        <n x="288"/>
        <n x="41"/>
      </t>
    </mdx>
    <mdx n="0" f="v">
      <t c="3" si="227">
        <n x="225"/>
        <n x="287"/>
        <n x="41"/>
      </t>
    </mdx>
    <mdx n="0" f="v">
      <t c="3" si="227">
        <n x="225"/>
        <n x="286"/>
        <n x="41"/>
      </t>
    </mdx>
    <mdx n="0" f="v">
      <t c="3" si="227">
        <n x="225"/>
        <n x="292"/>
        <n x="41"/>
      </t>
    </mdx>
    <mdx n="0" f="v">
      <t c="3" si="227">
        <n x="225"/>
        <n x="275"/>
        <n x="41"/>
      </t>
    </mdx>
    <mdx n="0" f="v">
      <t c="3" si="227">
        <n x="225"/>
        <n x="580"/>
        <n x="41"/>
      </t>
    </mdx>
    <mdx n="0" f="v">
      <t c="3" si="227">
        <n x="225"/>
        <n x="344"/>
        <n x="41"/>
      </t>
    </mdx>
    <mdx n="0" f="v">
      <t c="3" si="227">
        <n x="225"/>
        <n x="325"/>
        <n x="41"/>
      </t>
    </mdx>
    <mdx n="0" f="v">
      <t c="3" si="227">
        <n x="225"/>
        <n x="313"/>
        <n x="41"/>
      </t>
    </mdx>
    <mdx n="0" f="v">
      <t c="3" si="227">
        <n x="225"/>
        <n x="335"/>
        <n x="41"/>
      </t>
    </mdx>
    <mdx n="0" f="v">
      <t c="3" si="227">
        <n x="225"/>
        <n x="309"/>
        <n x="41"/>
      </t>
    </mdx>
    <mdx n="0" f="v">
      <t c="3" si="227">
        <n x="225"/>
        <n x="334"/>
        <n x="41"/>
      </t>
    </mdx>
    <mdx n="0" f="v">
      <t c="3" si="227">
        <n x="225"/>
        <n x="343"/>
        <n x="41"/>
      </t>
    </mdx>
    <mdx n="0" f="v">
      <t c="3" si="227">
        <n x="225"/>
        <n x="279"/>
        <n x="41"/>
      </t>
    </mdx>
    <mdx n="0" f="v">
      <t c="3" si="227">
        <n x="225"/>
        <n x="557"/>
        <n x="41"/>
      </t>
    </mdx>
    <mdx n="0" f="v">
      <t c="3" si="227">
        <n x="225"/>
        <n x="551"/>
        <n x="41"/>
      </t>
    </mdx>
    <mdx n="0" f="v">
      <t c="3" si="227">
        <n x="225"/>
        <n x="333"/>
        <n x="41"/>
      </t>
    </mdx>
    <mdx n="0" f="v">
      <t c="3" si="227">
        <n x="225"/>
        <n x="550"/>
        <n x="41"/>
      </t>
    </mdx>
    <mdx n="0" f="v">
      <t c="3" si="227">
        <n x="225"/>
        <n x="549"/>
        <n x="41"/>
      </t>
    </mdx>
    <mdx n="0" f="v">
      <t c="3" si="227">
        <n x="225"/>
        <n x="558"/>
        <n x="41"/>
      </t>
    </mdx>
    <mdx n="0" f="v">
      <t c="3" si="227">
        <n x="225"/>
        <n x="559"/>
        <n x="41"/>
      </t>
    </mdx>
    <mdx n="0" f="v">
      <t c="3" si="227">
        <n x="225"/>
        <n x="560"/>
        <n x="41"/>
      </t>
    </mdx>
    <mdx n="0" f="v">
      <t c="3" si="227">
        <n x="225"/>
        <n x="561"/>
        <n x="41"/>
      </t>
    </mdx>
    <mdx n="0" f="v">
      <t c="3" si="227">
        <n x="225"/>
        <n x="562"/>
        <n x="41"/>
      </t>
    </mdx>
    <mdx n="0" f="v">
      <t c="3" si="227">
        <n x="225"/>
        <n x="581"/>
        <n x="41"/>
      </t>
    </mdx>
    <mdx n="0" f="v">
      <t c="3" si="227">
        <n x="225"/>
        <n x="341"/>
        <n x="41"/>
      </t>
    </mdx>
    <mdx n="0" f="v">
      <t c="3" si="227">
        <n x="225"/>
        <n x="340"/>
        <n x="41"/>
      </t>
    </mdx>
    <mdx n="0" f="v">
      <t c="3" si="227">
        <n x="225"/>
        <n x="282"/>
        <n x="41"/>
      </t>
    </mdx>
    <mdx n="0" f="v">
      <t c="3" si="227">
        <n x="225"/>
        <n x="315"/>
        <n x="41"/>
      </t>
    </mdx>
    <mdx n="0" f="v">
      <t c="3" si="227">
        <n x="225"/>
        <n x="314"/>
        <n x="41"/>
      </t>
    </mdx>
    <mdx n="0" f="v">
      <t c="3" si="227">
        <n x="225"/>
        <n x="339"/>
        <n x="41"/>
      </t>
    </mdx>
    <mdx n="0" f="v">
      <t c="3" si="227">
        <n x="225"/>
        <n x="324"/>
        <n x="41"/>
      </t>
    </mdx>
    <mdx n="0" f="v">
      <t c="3" si="227">
        <n x="225"/>
        <n x="312"/>
        <n x="41"/>
      </t>
    </mdx>
    <mdx n="0" f="v">
      <t c="3" si="227">
        <n x="225"/>
        <n x="310"/>
        <n x="41"/>
      </t>
    </mdx>
    <mdx n="0" f="v">
      <t c="3" si="227">
        <n x="225"/>
        <n x="308"/>
        <n x="41"/>
      </t>
    </mdx>
    <mdx n="0" f="v">
      <t c="3" si="227">
        <n x="225"/>
        <n x="306"/>
        <n x="41"/>
      </t>
    </mdx>
    <mdx n="0" f="v">
      <t c="3" si="227">
        <n x="225"/>
        <n x="305"/>
        <n x="41"/>
      </t>
    </mdx>
    <mdx n="0" f="v">
      <t c="3" si="227">
        <n x="225"/>
        <n x="323"/>
        <n x="41"/>
      </t>
    </mdx>
    <mdx n="0" f="v">
      <t c="3" si="227">
        <n x="225"/>
        <n x="291"/>
        <n x="41"/>
      </t>
    </mdx>
    <mdx n="0" f="v">
      <t c="3" si="227">
        <n x="225"/>
        <n x="303"/>
        <n x="41"/>
      </t>
    </mdx>
    <mdx n="0" f="v">
      <t c="3" si="227">
        <n x="225"/>
        <n x="352"/>
        <n x="41"/>
      </t>
    </mdx>
    <mdx n="0" f="v">
      <t c="3" si="227">
        <n x="225"/>
        <n x="302"/>
        <n x="41"/>
      </t>
    </mdx>
    <mdx n="0" f="v">
      <t c="3" si="227">
        <n x="225"/>
        <n x="342"/>
        <n x="41"/>
      </t>
    </mdx>
    <mdx n="0" f="v">
      <t c="3" si="227">
        <n x="225"/>
        <n x="332"/>
        <n x="41"/>
      </t>
    </mdx>
    <mdx n="0" f="v">
      <t c="3" si="227">
        <n x="225"/>
        <n x="331"/>
        <n x="41"/>
      </t>
    </mdx>
    <mdx n="0" f="v">
      <t c="3" si="227">
        <n x="225"/>
        <n x="349"/>
        <n x="41"/>
      </t>
    </mdx>
    <mdx n="0" f="v">
      <t c="3" si="227">
        <n x="225"/>
        <n x="553"/>
        <n x="41"/>
      </t>
    </mdx>
    <mdx n="0" f="v">
      <t c="3" si="227">
        <n x="225"/>
        <n x="330"/>
        <n x="41"/>
      </t>
    </mdx>
    <mdx n="0" f="v">
      <t c="3" si="227">
        <n x="225"/>
        <n x="351"/>
        <n x="41"/>
      </t>
    </mdx>
    <mdx n="0" f="v">
      <t c="3" si="227">
        <n x="225"/>
        <n x="554"/>
        <n x="41"/>
      </t>
    </mdx>
    <mdx n="0" f="v">
      <t c="3" si="227">
        <n x="225"/>
        <n x="296"/>
        <n x="41"/>
      </t>
    </mdx>
    <mdx n="0" f="v">
      <t c="3" si="227">
        <n x="225"/>
        <n x="571"/>
        <n x="41"/>
      </t>
    </mdx>
    <mdx n="0" f="v">
      <t c="3" si="227">
        <n x="225"/>
        <n x="563"/>
        <n x="41"/>
      </t>
    </mdx>
    <mdx n="0" f="v">
      <t c="3" si="227">
        <n x="225"/>
        <n x="564"/>
        <n x="41"/>
      </t>
    </mdx>
    <mdx n="0" f="v">
      <t c="3" si="227">
        <n x="225"/>
        <n x="565"/>
        <n x="41"/>
      </t>
    </mdx>
    <mdx n="0" f="v">
      <t c="3" si="227">
        <n x="225"/>
        <n x="566"/>
        <n x="41"/>
      </t>
    </mdx>
    <mdx n="0" f="v">
      <t c="3" si="227">
        <n x="225"/>
        <n x="567"/>
        <n x="41"/>
      </t>
    </mdx>
    <mdx n="0" f="v">
      <t c="3" si="227">
        <n x="225"/>
        <n x="568"/>
        <n x="41"/>
      </t>
    </mdx>
    <mdx n="0" f="v">
      <t c="3" si="227">
        <n x="225"/>
        <n x="572"/>
        <n x="41"/>
      </t>
    </mdx>
    <mdx n="0" f="v">
      <t c="3" si="227">
        <n x="225"/>
        <n x="573"/>
        <n x="41"/>
      </t>
    </mdx>
    <mdx n="0" f="v">
      <t c="3" si="227">
        <n x="225"/>
        <n x="586"/>
        <n x="41"/>
      </t>
    </mdx>
    <mdx n="0" f="v">
      <t c="3" si="227">
        <n x="225"/>
        <n x="556"/>
        <n x="41"/>
      </t>
    </mdx>
    <mdx n="0" f="v">
      <t c="3" si="227">
        <n x="225"/>
        <n x="300"/>
        <n x="41"/>
      </t>
    </mdx>
    <mdx n="0" f="v">
      <t c="3" si="227">
        <n x="225"/>
        <n x="298"/>
        <n x="41"/>
      </t>
    </mdx>
    <mdx n="0" f="v">
      <t c="3" si="227">
        <n x="225"/>
        <n x="552"/>
        <n x="41"/>
      </t>
    </mdx>
    <mdx n="0" f="v">
      <t c="3" si="227">
        <n x="225"/>
        <n x="354"/>
        <n x="41"/>
      </t>
    </mdx>
    <mdx n="0" f="v">
      <t c="3" si="227">
        <n x="225"/>
        <n x="575"/>
        <n x="41"/>
      </t>
    </mdx>
    <mdx n="0" f="v">
      <t c="3" si="227">
        <n x="225"/>
        <n x="576"/>
        <n x="41"/>
      </t>
    </mdx>
    <mdx n="0" f="v">
      <t c="3" si="227">
        <n x="225"/>
        <n x="577"/>
        <n x="41"/>
      </t>
    </mdx>
    <mdx n="0" f="v">
      <t c="3" si="227">
        <n x="225"/>
        <n x="578"/>
        <n x="41"/>
      </t>
    </mdx>
    <mdx n="0" f="v">
      <t c="3" si="227">
        <n x="225"/>
        <n x="579"/>
        <n x="41"/>
      </t>
    </mdx>
    <mdx n="0" f="v">
      <t c="3" si="227">
        <n x="225"/>
        <n x="353"/>
        <n x="41"/>
      </t>
    </mdx>
    <mdx n="0" f="v">
      <t c="3" si="227">
        <n x="225"/>
        <n x="347"/>
        <n x="41"/>
      </t>
    </mdx>
    <mdx n="0" f="v">
      <t c="3" si="227">
        <n x="225"/>
        <n x="583"/>
        <n x="41"/>
      </t>
    </mdx>
    <mdx n="0" f="v">
      <t c="3" si="227">
        <n x="225"/>
        <n x="555"/>
        <n x="41"/>
      </t>
    </mdx>
    <mdx n="0" f="v">
      <t c="3" si="227">
        <n x="225"/>
        <n x="570"/>
        <n x="41"/>
      </t>
    </mdx>
    <mdx n="0" f="v">
      <t c="3" si="227">
        <n x="225"/>
        <n x="574"/>
        <n x="41"/>
      </t>
    </mdx>
    <mdx n="0" f="v">
      <t c="3" si="227">
        <n x="225"/>
        <n x="599"/>
        <n x="41"/>
      </t>
    </mdx>
    <mdx n="0" f="v">
      <t c="3" si="227">
        <n x="225"/>
        <n x="600"/>
        <n x="41"/>
      </t>
    </mdx>
    <mdx n="0" f="v">
      <t c="3" si="227">
        <n x="225"/>
        <n x="587"/>
        <n x="41"/>
      </t>
    </mdx>
    <mdx n="0" f="v">
      <t c="3" si="227">
        <n x="225"/>
        <n x="569"/>
        <n x="41"/>
      </t>
    </mdx>
    <mdx n="0" f="v">
      <t c="3" si="227">
        <n x="225"/>
        <n x="589"/>
        <n x="41"/>
      </t>
    </mdx>
    <mdx n="0" f="v">
      <t c="3" si="227">
        <n x="225"/>
        <n x="590"/>
        <n x="41"/>
      </t>
    </mdx>
    <mdx n="0" f="v">
      <t c="3" si="227">
        <n x="225"/>
        <n x="591"/>
        <n x="41"/>
      </t>
    </mdx>
    <mdx n="0" f="v">
      <t c="3" si="227">
        <n x="225"/>
        <n x="592"/>
        <n x="41"/>
      </t>
    </mdx>
    <mdx n="0" f="v">
      <t c="3" si="227">
        <n x="225"/>
        <n x="593"/>
        <n x="41"/>
      </t>
    </mdx>
    <mdx n="0" f="v">
      <t c="3" si="227">
        <n x="225"/>
        <n x="594"/>
        <n x="41"/>
      </t>
    </mdx>
    <mdx n="0" f="v">
      <t c="3" si="227">
        <n x="225"/>
        <n x="595"/>
        <n x="41"/>
      </t>
    </mdx>
    <mdx n="0" f="v">
      <t c="3" si="227">
        <n x="225"/>
        <n x="596"/>
        <n x="41"/>
      </t>
    </mdx>
    <mdx n="0" f="v">
      <t c="3" si="227">
        <n x="225"/>
        <n x="582"/>
        <n x="41"/>
      </t>
    </mdx>
    <mdx n="0" f="v">
      <t c="3" si="227">
        <n x="225"/>
        <n x="613"/>
        <n x="41"/>
      </t>
    </mdx>
    <mdx n="0" f="v">
      <t c="3" si="227">
        <n x="225"/>
        <n x="615"/>
        <n x="41"/>
      </t>
    </mdx>
    <mdx n="0" f="v">
      <t c="3" si="227">
        <n x="225"/>
        <n x="602"/>
        <n x="41"/>
      </t>
    </mdx>
    <mdx n="0" f="v">
      <t c="3" si="227">
        <n x="225"/>
        <n x="603"/>
        <n x="41"/>
      </t>
    </mdx>
    <mdx n="0" f="v">
      <t c="3" si="227">
        <n x="225"/>
        <n x="604"/>
        <n x="41"/>
      </t>
    </mdx>
    <mdx n="0" f="v">
      <t c="3" si="227">
        <n x="225"/>
        <n x="605"/>
        <n x="41"/>
      </t>
    </mdx>
    <mdx n="0" f="v">
      <t c="3" si="227">
        <n x="225"/>
        <n x="616"/>
        <n x="41"/>
      </t>
    </mdx>
    <mdx n="0" f="v">
      <t c="3" si="227">
        <n x="225"/>
        <n x="632"/>
        <n x="41"/>
      </t>
    </mdx>
    <mdx n="0" f="v">
      <t c="3" si="227">
        <n x="225"/>
        <n x="628"/>
        <n x="41"/>
      </t>
    </mdx>
    <mdx n="0" f="v">
      <t c="3" si="227">
        <n x="225"/>
        <n x="617"/>
        <n x="41"/>
      </t>
    </mdx>
    <mdx n="0" f="v">
      <t c="3" si="227">
        <n x="225"/>
        <n x="618"/>
        <n x="41"/>
      </t>
    </mdx>
    <mdx n="0" f="v">
      <t c="3" si="227">
        <n x="225"/>
        <n x="585"/>
        <n x="41"/>
      </t>
    </mdx>
    <mdx n="0" f="v">
      <t c="3" si="227">
        <n x="225"/>
        <n x="588"/>
        <n x="41"/>
      </t>
    </mdx>
    <mdx n="0" f="v">
      <t c="3" si="227">
        <n x="225"/>
        <n x="597"/>
        <n x="41"/>
      </t>
    </mdx>
    <mdx n="0" f="v">
      <t c="3" si="227">
        <n x="225"/>
        <n x="601"/>
        <n x="41"/>
      </t>
    </mdx>
    <mdx n="0" f="v">
      <t c="3" si="227">
        <n x="225"/>
        <n x="584"/>
        <n x="41"/>
      </t>
    </mdx>
    <mdx n="0" f="v">
      <t c="3" si="227">
        <n x="225"/>
        <n x="598"/>
        <n x="41"/>
      </t>
    </mdx>
    <mdx n="0" f="v">
      <t c="3" si="227">
        <n x="225"/>
        <n x="609"/>
        <n x="41"/>
      </t>
    </mdx>
    <mdx n="0" f="v">
      <t c="3" si="227">
        <n x="225"/>
        <n x="610"/>
        <n x="41"/>
      </t>
    </mdx>
    <mdx n="0" f="v">
      <t c="3" si="227">
        <n x="225"/>
        <n x="611"/>
        <n x="41"/>
      </t>
    </mdx>
    <mdx n="0" f="v">
      <t c="3" si="227">
        <n x="225"/>
        <n x="612"/>
        <n x="41"/>
      </t>
    </mdx>
    <mdx n="0" f="v">
      <t c="3" si="227">
        <n x="225"/>
        <n x="619"/>
        <n x="41"/>
      </t>
    </mdx>
    <mdx n="0" f="v">
      <t c="3" si="227">
        <n x="225"/>
        <n x="639"/>
        <n x="41"/>
      </t>
    </mdx>
    <mdx n="0" f="v">
      <t c="3" si="227">
        <n x="225"/>
        <n x="633"/>
        <n x="41"/>
      </t>
    </mdx>
    <mdx n="0" f="v">
      <t c="3" si="227">
        <n x="225"/>
        <n x="620"/>
        <n x="41"/>
      </t>
    </mdx>
    <mdx n="0" f="v">
      <t c="3" si="227">
        <n x="225"/>
        <n x="621"/>
        <n x="41"/>
      </t>
    </mdx>
    <mdx n="0" f="v">
      <t c="3" si="227">
        <n x="225"/>
        <n x="622"/>
        <n x="41"/>
      </t>
    </mdx>
    <mdx n="0" f="v">
      <t c="3" si="227">
        <n x="225"/>
        <n x="623"/>
        <n x="41"/>
      </t>
    </mdx>
    <mdx n="0" f="v">
      <t c="3" si="227">
        <n x="225"/>
        <n x="624"/>
        <n x="41"/>
      </t>
    </mdx>
    <mdx n="0" f="v">
      <t c="3" si="227">
        <n x="225"/>
        <n x="643"/>
        <n x="41"/>
      </t>
    </mdx>
    <mdx n="0" f="v">
      <t c="3" si="227">
        <n x="225"/>
        <n x="606"/>
        <n x="41"/>
      </t>
    </mdx>
    <mdx n="0" f="v">
      <t c="3" si="227">
        <n x="225"/>
        <n x="625"/>
        <n x="41"/>
      </t>
    </mdx>
    <mdx n="0" f="v">
      <t c="3" si="227">
        <n x="225"/>
        <n x="644"/>
        <n x="41"/>
      </t>
    </mdx>
    <mdx n="0" f="v">
      <t c="3" si="227">
        <n x="225"/>
        <n x="627"/>
        <n x="41"/>
      </t>
    </mdx>
    <mdx n="0" f="v">
      <t c="3" si="227">
        <n x="225"/>
        <n x="608"/>
        <n x="41"/>
      </t>
    </mdx>
    <mdx n="0" f="v">
      <t c="3" si="227">
        <n x="225"/>
        <n x="614"/>
        <n x="41"/>
      </t>
    </mdx>
    <mdx n="0" f="v">
      <t c="3" si="227">
        <n x="225"/>
        <n x="635"/>
        <n x="41"/>
      </t>
    </mdx>
    <mdx n="0" f="v">
      <t c="3" si="227">
        <n x="225"/>
        <n x="636"/>
        <n x="41"/>
      </t>
    </mdx>
    <mdx n="0" f="v">
      <t c="3" si="227">
        <n x="225"/>
        <n x="637"/>
        <n x="41"/>
      </t>
    </mdx>
    <mdx n="0" f="v">
      <t c="3" si="227">
        <n x="225"/>
        <n x="641"/>
        <n x="41"/>
      </t>
    </mdx>
    <mdx n="0" f="v">
      <t c="3" si="227">
        <n x="225"/>
        <n x="640"/>
        <n x="41"/>
      </t>
    </mdx>
    <mdx n="0" f="v">
      <t c="3" si="227">
        <n x="225"/>
        <n x="630"/>
        <n x="41"/>
      </t>
    </mdx>
    <mdx n="0" f="v">
      <t c="3" si="227">
        <n x="225"/>
        <n x="607"/>
        <n x="41"/>
      </t>
    </mdx>
    <mdx n="0" f="v">
      <t c="3" si="227">
        <n x="225"/>
        <n x="629"/>
        <n x="41"/>
      </t>
    </mdx>
    <mdx n="0" f="v">
      <t c="3" si="227">
        <n x="225"/>
        <n x="626"/>
        <n x="41"/>
      </t>
    </mdx>
    <mdx n="0" f="v">
      <t c="3" si="227">
        <n x="225"/>
        <n x="631"/>
        <n x="41"/>
      </t>
    </mdx>
    <mdx n="0" f="v">
      <t c="3" si="227">
        <n x="225"/>
        <n x="634"/>
        <n x="41"/>
      </t>
    </mdx>
    <mdx n="0" f="v">
      <t c="3" si="227">
        <n x="225"/>
        <n x="638"/>
        <n x="41"/>
      </t>
    </mdx>
    <mdx n="0" f="v">
      <t c="3" si="227">
        <n x="225"/>
        <n x="645"/>
        <n x="41"/>
      </t>
    </mdx>
    <mdx n="0" f="v">
      <t c="3" si="227">
        <n x="225"/>
        <n x="646"/>
        <n x="41"/>
      </t>
    </mdx>
    <mdx n="0" f="v">
      <t c="3" si="227">
        <n x="225"/>
        <n x="647"/>
        <n x="41"/>
      </t>
    </mdx>
    <mdx n="0" f="v">
      <t c="3" si="227">
        <n x="225"/>
        <n x="648"/>
        <n x="41"/>
      </t>
    </mdx>
    <mdx n="0" f="v">
      <t c="3" si="227">
        <n x="225"/>
        <n x="649"/>
        <n x="41"/>
      </t>
    </mdx>
    <mdx n="0" f="v">
      <t c="3" si="227">
        <n x="225"/>
        <n x="650"/>
        <n x="41"/>
      </t>
    </mdx>
    <mdx n="0" f="v">
      <t c="3" si="227">
        <n x="225"/>
        <n x="651"/>
        <n x="41"/>
      </t>
    </mdx>
    <mdx n="0" f="v">
      <t c="3" si="227">
        <n x="225"/>
        <n x="652"/>
        <n x="41"/>
      </t>
    </mdx>
    <mdx n="0" f="v">
      <t c="3" si="227">
        <n x="225"/>
        <n x="653"/>
        <n x="41"/>
      </t>
    </mdx>
    <mdx n="0" f="v">
      <t c="3" si="227">
        <n x="225"/>
        <n x="642"/>
        <n x="41"/>
      </t>
    </mdx>
    <mdx n="0" f="v">
      <t c="3" si="227">
        <n x="225"/>
        <n x="654"/>
        <n x="41"/>
      </t>
    </mdx>
    <mdx n="0" f="v">
      <t c="3" si="227">
        <n x="225"/>
        <n x="655"/>
        <n x="41"/>
      </t>
    </mdx>
    <mdx n="0" f="v">
      <t c="3" si="227">
        <n x="225"/>
        <n x="322"/>
        <n x="42"/>
      </t>
    </mdx>
    <mdx n="0" f="v">
      <t c="3" si="227">
        <n x="225"/>
        <n x="321"/>
        <n x="42"/>
      </t>
    </mdx>
    <mdx n="0" f="v">
      <t c="3" si="227">
        <n x="225"/>
        <n x="338"/>
        <n x="42"/>
      </t>
    </mdx>
    <mdx n="0" f="v">
      <t c="3" si="227">
        <n x="225"/>
        <n x="320"/>
        <n x="42"/>
      </t>
    </mdx>
    <mdx n="0" f="v">
      <t c="3" si="227">
        <n x="225"/>
        <n x="319"/>
        <n x="42"/>
      </t>
    </mdx>
    <mdx n="0" f="v">
      <t c="3" si="227">
        <n x="225"/>
        <n x="318"/>
        <n x="42"/>
      </t>
    </mdx>
    <mdx n="0" f="v">
      <t c="3" si="227">
        <n x="225"/>
        <n x="337"/>
        <n x="42"/>
      </t>
    </mdx>
    <mdx n="0" f="v">
      <t c="3" si="227">
        <n x="225"/>
        <n x="345"/>
        <n x="42"/>
      </t>
    </mdx>
    <mdx n="0" f="v">
      <t c="3" si="227">
        <n x="225"/>
        <n x="336"/>
        <n x="42"/>
      </t>
    </mdx>
    <mdx n="0" f="v">
      <t c="3" si="227">
        <n x="225"/>
        <n x="317"/>
        <n x="42"/>
      </t>
    </mdx>
    <mdx n="0" f="v">
      <t c="3" si="227">
        <n x="225"/>
        <n x="275"/>
        <n x="42"/>
      </t>
    </mdx>
    <mdx n="0" f="v">
      <t c="3" si="227">
        <n x="225"/>
        <n x="274"/>
        <n x="42"/>
      </t>
    </mdx>
    <mdx n="0" f="v">
      <t c="3" si="227">
        <n x="225"/>
        <n x="284"/>
        <n x="42"/>
      </t>
    </mdx>
    <mdx n="0" f="v">
      <t c="3" si="227">
        <n x="225"/>
        <n x="290"/>
        <n x="42"/>
      </t>
    </mdx>
    <mdx n="0" f="v">
      <t c="3" si="227">
        <n x="225"/>
        <n x="289"/>
        <n x="42"/>
      </t>
    </mdx>
    <mdx n="0" f="v">
      <t c="3" si="227">
        <n x="225"/>
        <n x="288"/>
        <n x="42"/>
      </t>
    </mdx>
    <mdx n="0" f="v">
      <t c="3" si="227">
        <n x="225"/>
        <n x="287"/>
        <n x="42"/>
      </t>
    </mdx>
    <mdx n="0" f="v">
      <t c="3" si="227">
        <n x="225"/>
        <n x="286"/>
        <n x="42"/>
      </t>
    </mdx>
    <mdx n="0" f="v">
      <t c="3" si="227">
        <n x="225"/>
        <n x="292"/>
        <n x="42"/>
      </t>
    </mdx>
    <mdx n="0" f="v">
      <t c="3" si="227">
        <n x="225"/>
        <n x="285"/>
        <n x="42"/>
      </t>
    </mdx>
    <mdx n="0" f="v">
      <t c="3" si="227">
        <n x="225"/>
        <n x="344"/>
        <n x="42"/>
      </t>
    </mdx>
    <mdx n="0" f="v">
      <t c="3" si="227">
        <n x="225"/>
        <n x="325"/>
        <n x="42"/>
      </t>
    </mdx>
    <mdx n="0" f="v">
      <t c="3" si="227">
        <n x="225"/>
        <n x="313"/>
        <n x="42"/>
      </t>
    </mdx>
    <mdx n="0" f="v">
      <t c="3" si="227">
        <n x="225"/>
        <n x="335"/>
        <n x="42"/>
      </t>
    </mdx>
    <mdx n="0" f="v">
      <t c="3" si="227">
        <n x="225"/>
        <n x="309"/>
        <n x="42"/>
      </t>
    </mdx>
    <mdx n="0" f="v">
      <t c="3" si="227">
        <n x="225"/>
        <n x="334"/>
        <n x="42"/>
      </t>
    </mdx>
    <mdx n="0" f="v">
      <t c="3" si="227">
        <n x="225"/>
        <n x="343"/>
        <n x="42"/>
      </t>
    </mdx>
    <mdx n="0" f="v">
      <t c="3" si="227">
        <n x="225"/>
        <n x="279"/>
        <n x="42"/>
      </t>
    </mdx>
    <mdx n="0" f="v">
      <t c="3" si="227">
        <n x="225"/>
        <n x="557"/>
        <n x="42"/>
      </t>
    </mdx>
    <mdx n="0" f="v">
      <t c="3" si="227">
        <n x="225"/>
        <n x="551"/>
        <n x="42"/>
      </t>
    </mdx>
    <mdx n="0" f="v">
      <t c="3" si="227">
        <n x="225"/>
        <n x="333"/>
        <n x="42"/>
      </t>
    </mdx>
    <mdx n="0" f="v">
      <t c="3" si="227">
        <n x="225"/>
        <n x="550"/>
        <n x="42"/>
      </t>
    </mdx>
    <mdx n="0" f="v">
      <t c="3" si="227">
        <n x="225"/>
        <n x="549"/>
        <n x="42"/>
      </t>
    </mdx>
    <mdx n="0" f="v">
      <t c="3" si="227">
        <n x="225"/>
        <n x="558"/>
        <n x="42"/>
      </t>
    </mdx>
    <mdx n="0" f="v">
      <t c="3" si="227">
        <n x="225"/>
        <n x="559"/>
        <n x="42"/>
      </t>
    </mdx>
    <mdx n="0" f="v">
      <t c="3" si="227">
        <n x="225"/>
        <n x="560"/>
        <n x="42"/>
      </t>
    </mdx>
    <mdx n="0" f="v">
      <t c="3" si="227">
        <n x="225"/>
        <n x="561"/>
        <n x="42"/>
      </t>
    </mdx>
    <mdx n="0" f="v">
      <t c="3" si="227">
        <n x="225"/>
        <n x="562"/>
        <n x="42"/>
      </t>
    </mdx>
    <mdx n="0" f="v">
      <t c="3" si="227">
        <n x="225"/>
        <n x="573"/>
        <n x="42"/>
      </t>
    </mdx>
    <mdx n="0" f="v">
      <t c="3" si="227">
        <n x="225"/>
        <n x="295"/>
        <n x="42"/>
      </t>
    </mdx>
    <mdx n="0" f="v">
      <t c="3" si="227">
        <n x="225"/>
        <n x="282"/>
        <n x="42"/>
      </t>
    </mdx>
    <mdx n="0" f="v">
      <t c="3" si="227">
        <n x="225"/>
        <n x="315"/>
        <n x="42"/>
      </t>
    </mdx>
    <mdx n="0" f="v">
      <t c="3" si="227">
        <n x="225"/>
        <n x="314"/>
        <n x="42"/>
      </t>
    </mdx>
    <mdx n="0" f="v">
      <t c="3" si="227">
        <n x="225"/>
        <n x="339"/>
        <n x="42"/>
      </t>
    </mdx>
    <mdx n="0" f="v">
      <t c="3" si="227">
        <n x="225"/>
        <n x="324"/>
        <n x="42"/>
      </t>
    </mdx>
    <mdx n="0" f="v">
      <t c="3" si="227">
        <n x="225"/>
        <n x="312"/>
        <n x="42"/>
      </t>
    </mdx>
    <mdx n="0" f="v">
      <t c="3" si="227">
        <n x="225"/>
        <n x="310"/>
        <n x="42"/>
      </t>
    </mdx>
    <mdx n="0" f="v">
      <t c="3" si="227">
        <n x="225"/>
        <n x="308"/>
        <n x="42"/>
      </t>
    </mdx>
    <mdx n="0" f="v">
      <t c="3" si="227">
        <n x="225"/>
        <n x="306"/>
        <n x="42"/>
      </t>
    </mdx>
    <mdx n="0" f="v">
      <t c="3" si="227">
        <n x="225"/>
        <n x="305"/>
        <n x="42"/>
      </t>
    </mdx>
    <mdx n="0" f="v">
      <t c="3" si="227">
        <n x="225"/>
        <n x="323"/>
        <n x="42"/>
      </t>
    </mdx>
    <mdx n="0" f="v">
      <t c="3" si="227">
        <n x="225"/>
        <n x="291"/>
        <n x="42"/>
      </t>
    </mdx>
    <mdx n="0" f="v">
      <t c="3" si="227">
        <n x="225"/>
        <n x="303"/>
        <n x="42"/>
      </t>
    </mdx>
    <mdx n="0" f="v">
      <t c="3" si="227">
        <n x="225"/>
        <n x="352"/>
        <n x="42"/>
      </t>
    </mdx>
    <mdx n="0" f="v">
      <t c="3" si="227">
        <n x="225"/>
        <n x="302"/>
        <n x="42"/>
      </t>
    </mdx>
    <mdx n="0" f="v">
      <t c="3" si="227">
        <n x="225"/>
        <n x="342"/>
        <n x="42"/>
      </t>
    </mdx>
    <mdx n="0" f="v">
      <t c="3" si="227">
        <n x="225"/>
        <n x="332"/>
        <n x="42"/>
      </t>
    </mdx>
    <mdx n="0" f="v">
      <t c="3" si="227">
        <n x="225"/>
        <n x="331"/>
        <n x="42"/>
      </t>
    </mdx>
    <mdx n="0" f="v">
      <t c="3" si="227">
        <n x="225"/>
        <n x="349"/>
        <n x="42"/>
      </t>
    </mdx>
    <mdx n="0" f="v">
      <t c="3" si="227">
        <n x="225"/>
        <n x="553"/>
        <n x="42"/>
      </t>
    </mdx>
    <mdx n="0" f="v">
      <t c="3" si="227">
        <n x="225"/>
        <n x="330"/>
        <n x="42"/>
      </t>
    </mdx>
    <mdx n="0" f="v">
      <t c="3" si="227">
        <n x="225"/>
        <n x="351"/>
        <n x="42"/>
      </t>
    </mdx>
    <mdx n="0" f="v">
      <t c="3" si="227">
        <n x="225"/>
        <n x="554"/>
        <n x="42"/>
      </t>
    </mdx>
    <mdx n="0" f="v">
      <t c="3" si="227">
        <n x="225"/>
        <n x="341"/>
        <n x="42"/>
      </t>
    </mdx>
    <mdx n="0" f="v">
      <t c="3" si="227">
        <n x="225"/>
        <n x="572"/>
        <n x="42"/>
      </t>
    </mdx>
    <mdx n="0" f="v">
      <t c="3" si="227">
        <n x="225"/>
        <n x="296"/>
        <n x="42"/>
      </t>
    </mdx>
    <mdx n="0" f="v">
      <t c="3" si="227">
        <n x="225"/>
        <n x="340"/>
        <n x="42"/>
      </t>
    </mdx>
    <mdx n="0" f="v">
      <t c="3" si="227">
        <n x="225"/>
        <n x="563"/>
        <n x="42"/>
      </t>
    </mdx>
    <mdx n="0" f="v">
      <t c="3" si="227">
        <n x="225"/>
        <n x="564"/>
        <n x="42"/>
      </t>
    </mdx>
    <mdx n="0" f="v">
      <t c="3" si="227">
        <n x="225"/>
        <n x="565"/>
        <n x="42"/>
      </t>
    </mdx>
    <mdx n="0" f="v">
      <t c="3" si="227">
        <n x="225"/>
        <n x="566"/>
        <n x="42"/>
      </t>
    </mdx>
    <mdx n="0" f="v">
      <t c="3" si="227">
        <n x="225"/>
        <n x="567"/>
        <n x="42"/>
      </t>
    </mdx>
    <mdx n="0" f="v">
      <t c="3" si="227">
        <n x="225"/>
        <n x="568"/>
        <n x="42"/>
      </t>
    </mdx>
    <mdx n="0" f="v">
      <t c="3" si="227">
        <n x="225"/>
        <n x="571"/>
        <n x="42"/>
      </t>
    </mdx>
    <mdx n="0" f="v">
      <t c="3" si="227">
        <n x="225"/>
        <n x="580"/>
        <n x="42"/>
      </t>
    </mdx>
    <mdx n="0" f="v">
      <t c="3" si="227">
        <n x="225"/>
        <n x="581"/>
        <n x="42"/>
      </t>
    </mdx>
    <mdx n="0" f="v">
      <t c="3" si="227">
        <n x="225"/>
        <n x="582"/>
        <n x="42"/>
      </t>
    </mdx>
    <mdx n="0" f="v">
      <t c="3" si="227">
        <n x="225"/>
        <n x="556"/>
        <n x="42"/>
      </t>
    </mdx>
    <mdx n="0" f="v">
      <t c="3" si="227">
        <n x="225"/>
        <n x="300"/>
        <n x="42"/>
      </t>
    </mdx>
    <mdx n="0" f="v">
      <t c="3" si="227">
        <n x="225"/>
        <n x="298"/>
        <n x="42"/>
      </t>
    </mdx>
    <mdx n="0" f="v">
      <t c="3" si="227">
        <n x="225"/>
        <n x="552"/>
        <n x="42"/>
      </t>
    </mdx>
    <mdx n="0" f="v">
      <t c="3" si="227">
        <n x="225"/>
        <n x="354"/>
        <n x="42"/>
      </t>
    </mdx>
    <mdx n="0" f="v">
      <t c="3" si="227">
        <n x="225"/>
        <n x="575"/>
        <n x="42"/>
      </t>
    </mdx>
    <mdx n="0" f="v">
      <t c="3" si="227">
        <n x="225"/>
        <n x="576"/>
        <n x="42"/>
      </t>
    </mdx>
    <mdx n="0" f="v">
      <t c="3" si="227">
        <n x="225"/>
        <n x="577"/>
        <n x="42"/>
      </t>
    </mdx>
    <mdx n="0" f="v">
      <t c="3" si="227">
        <n x="225"/>
        <n x="578"/>
        <n x="42"/>
      </t>
    </mdx>
    <mdx n="0" f="v">
      <t c="3" si="227">
        <n x="225"/>
        <n x="579"/>
        <n x="42"/>
      </t>
    </mdx>
    <mdx n="0" f="v">
      <t c="3" si="227">
        <n x="225"/>
        <n x="353"/>
        <n x="42"/>
      </t>
    </mdx>
    <mdx n="0" f="v">
      <t c="3" si="227">
        <n x="225"/>
        <n x="347"/>
        <n x="42"/>
      </t>
    </mdx>
    <mdx n="0" f="v">
      <t c="3" si="227">
        <n x="225"/>
        <n x="583"/>
        <n x="42"/>
      </t>
    </mdx>
    <mdx n="0" f="v">
      <t c="3" si="227">
        <n x="225"/>
        <n x="555"/>
        <n x="42"/>
      </t>
    </mdx>
    <mdx n="0" f="v">
      <t c="3" si="227">
        <n x="225"/>
        <n x="570"/>
        <n x="42"/>
      </t>
    </mdx>
    <mdx n="0" f="v">
      <t c="3" si="227">
        <n x="225"/>
        <n x="574"/>
        <n x="42"/>
      </t>
    </mdx>
    <mdx n="0" f="v">
      <t c="3" si="227">
        <n x="225"/>
        <n x="586"/>
        <n x="42"/>
      </t>
    </mdx>
    <mdx n="0" f="v">
      <t c="3" si="227">
        <n x="225"/>
        <n x="587"/>
        <n x="42"/>
      </t>
    </mdx>
    <mdx n="0" f="v">
      <t c="3" si="227">
        <n x="225"/>
        <n x="599"/>
        <n x="42"/>
      </t>
    </mdx>
    <mdx n="0" f="v">
      <t c="3" si="227">
        <n x="225"/>
        <n x="569"/>
        <n x="42"/>
      </t>
    </mdx>
    <mdx n="0" f="v">
      <t c="3" si="227">
        <n x="225"/>
        <n x="589"/>
        <n x="42"/>
      </t>
    </mdx>
    <mdx n="0" f="v">
      <t c="3" si="227">
        <n x="225"/>
        <n x="590"/>
        <n x="42"/>
      </t>
    </mdx>
    <mdx n="0" f="v">
      <t c="3" si="227">
        <n x="225"/>
        <n x="591"/>
        <n x="42"/>
      </t>
    </mdx>
    <mdx n="0" f="v">
      <t c="3" si="227">
        <n x="225"/>
        <n x="592"/>
        <n x="42"/>
      </t>
    </mdx>
    <mdx n="0" f="v">
      <t c="3" si="227">
        <n x="225"/>
        <n x="593"/>
        <n x="42"/>
      </t>
    </mdx>
    <mdx n="0" f="v">
      <t c="3" si="227">
        <n x="225"/>
        <n x="594"/>
        <n x="42"/>
      </t>
    </mdx>
    <mdx n="0" f="v">
      <t c="3" si="227">
        <n x="225"/>
        <n x="595"/>
        <n x="42"/>
      </t>
    </mdx>
    <mdx n="0" f="v">
      <t c="3" si="227">
        <n x="225"/>
        <n x="596"/>
        <n x="42"/>
      </t>
    </mdx>
    <mdx n="0" f="v">
      <t c="3" si="227">
        <n x="225"/>
        <n x="600"/>
        <n x="42"/>
      </t>
    </mdx>
    <mdx n="0" f="v">
      <t c="3" si="227">
        <n x="225"/>
        <n x="619"/>
        <n x="42"/>
      </t>
    </mdx>
    <mdx n="0" f="v">
      <t c="3" si="227">
        <n x="225"/>
        <n x="613"/>
        <n x="42"/>
      </t>
    </mdx>
    <mdx n="0" f="v">
      <t c="3" si="227">
        <n x="225"/>
        <n x="602"/>
        <n x="42"/>
      </t>
    </mdx>
    <mdx n="0" f="v">
      <t c="3" si="227">
        <n x="225"/>
        <n x="603"/>
        <n x="42"/>
      </t>
    </mdx>
    <mdx n="0" f="v">
      <t c="3" si="227">
        <n x="225"/>
        <n x="604"/>
        <n x="42"/>
      </t>
    </mdx>
    <mdx n="0" f="v">
      <t c="3" si="227">
        <n x="225"/>
        <n x="605"/>
        <n x="42"/>
      </t>
    </mdx>
    <mdx n="0" f="v">
      <t c="3" si="227">
        <n x="225"/>
        <n x="615"/>
        <n x="42"/>
      </t>
    </mdx>
    <mdx n="0" f="v">
      <t c="3" si="227">
        <n x="225"/>
        <n x="616"/>
        <n x="42"/>
      </t>
    </mdx>
    <mdx n="0" f="v">
      <t c="3" si="227">
        <n x="225"/>
        <n x="617"/>
        <n x="42"/>
      </t>
    </mdx>
    <mdx n="0" f="v">
      <t c="3" si="227">
        <n x="225"/>
        <n x="585"/>
        <n x="42"/>
      </t>
    </mdx>
    <mdx n="0" f="v">
      <t c="3" si="227">
        <n x="225"/>
        <n x="588"/>
        <n x="42"/>
      </t>
    </mdx>
    <mdx n="0" f="v">
      <t c="3" si="227">
        <n x="225"/>
        <n x="597"/>
        <n x="42"/>
      </t>
    </mdx>
    <mdx n="0" f="v">
      <t c="3" si="227">
        <n x="225"/>
        <n x="601"/>
        <n x="42"/>
      </t>
    </mdx>
    <mdx n="0" f="v">
      <t c="3" si="227">
        <n x="225"/>
        <n x="584"/>
        <n x="42"/>
      </t>
    </mdx>
    <mdx n="0" f="v">
      <t c="3" si="227">
        <n x="225"/>
        <n x="598"/>
        <n x="42"/>
      </t>
    </mdx>
    <mdx n="0" f="v">
      <t c="3" si="227">
        <n x="225"/>
        <n x="609"/>
        <n x="42"/>
      </t>
    </mdx>
    <mdx n="0" f="v">
      <t c="3" si="227">
        <n x="225"/>
        <n x="610"/>
        <n x="42"/>
      </t>
    </mdx>
    <mdx n="0" f="v">
      <t c="3" si="227">
        <n x="225"/>
        <n x="611"/>
        <n x="42"/>
      </t>
    </mdx>
    <mdx n="0" f="v">
      <t c="3" si="227">
        <n x="225"/>
        <n x="612"/>
        <n x="42"/>
      </t>
    </mdx>
    <mdx n="0" f="v">
      <t c="3" si="227">
        <n x="225"/>
        <n x="618"/>
        <n x="42"/>
      </t>
    </mdx>
    <mdx n="0" f="v">
      <t c="3" si="227">
        <n x="225"/>
        <n x="632"/>
        <n x="42"/>
      </t>
    </mdx>
    <mdx n="0" f="v">
      <t c="3" si="227">
        <n x="225"/>
        <n x="628"/>
        <n x="42"/>
      </t>
    </mdx>
    <mdx n="0" f="v">
      <t c="3" si="227">
        <n x="225"/>
        <n x="641"/>
        <n x="42"/>
      </t>
    </mdx>
    <mdx n="0" f="v">
      <t c="3" si="227">
        <n x="225"/>
        <n x="620"/>
        <n x="42"/>
      </t>
    </mdx>
    <mdx n="0" f="v">
      <t c="3" si="227">
        <n x="225"/>
        <n x="621"/>
        <n x="42"/>
      </t>
    </mdx>
    <mdx n="0" f="v">
      <t c="3" si="227">
        <n x="225"/>
        <n x="622"/>
        <n x="42"/>
      </t>
    </mdx>
    <mdx n="0" f="v">
      <t c="3" si="227">
        <n x="225"/>
        <n x="623"/>
        <n x="42"/>
      </t>
    </mdx>
    <mdx n="0" f="v">
      <t c="3" si="227">
        <n x="225"/>
        <n x="624"/>
        <n x="42"/>
      </t>
    </mdx>
    <mdx n="0" f="v">
      <t c="3" si="227">
        <n x="225"/>
        <n x="639"/>
        <n x="42"/>
      </t>
    </mdx>
    <mdx n="0" f="v">
      <t c="3" si="227">
        <n x="225"/>
        <n x="633"/>
        <n x="42"/>
      </t>
    </mdx>
    <mdx n="0" f="v">
      <t c="3" si="227">
        <n x="225"/>
        <n x="606"/>
        <n x="42"/>
      </t>
    </mdx>
    <mdx n="0" f="v">
      <t c="3" si="227">
        <n x="225"/>
        <n x="643"/>
        <n x="42"/>
      </t>
    </mdx>
    <mdx n="0" f="v">
      <t c="3" si="227">
        <n x="225"/>
        <n x="625"/>
        <n x="42"/>
      </t>
    </mdx>
    <mdx n="0" f="v">
      <t c="3" si="227">
        <n x="225"/>
        <n x="608"/>
        <n x="42"/>
      </t>
    </mdx>
    <mdx n="0" f="v">
      <t c="3" si="227">
        <n x="225"/>
        <n x="614"/>
        <n x="42"/>
      </t>
    </mdx>
    <mdx n="0" f="v">
      <t c="3" si="227">
        <n x="225"/>
        <n x="635"/>
        <n x="42"/>
      </t>
    </mdx>
    <mdx n="0" f="v">
      <t c="3" si="227">
        <n x="225"/>
        <n x="636"/>
        <n x="42"/>
      </t>
    </mdx>
    <mdx n="0" f="v">
      <t c="3" si="227">
        <n x="225"/>
        <n x="637"/>
        <n x="42"/>
      </t>
    </mdx>
    <mdx n="0" f="v">
      <t c="3" si="227">
        <n x="225"/>
        <n x="627"/>
        <n x="42"/>
      </t>
    </mdx>
    <mdx n="0" f="v">
      <t c="3" si="227">
        <n x="225"/>
        <n x="644"/>
        <n x="42"/>
      </t>
    </mdx>
    <mdx n="0" f="v">
      <t c="3" si="227">
        <n x="225"/>
        <n x="640"/>
        <n x="42"/>
      </t>
    </mdx>
    <mdx n="0" f="v">
      <t c="3" si="227">
        <n x="225"/>
        <n x="630"/>
        <n x="42"/>
      </t>
    </mdx>
    <mdx n="0" f="v">
      <t c="3" si="227">
        <n x="225"/>
        <n x="607"/>
        <n x="42"/>
      </t>
    </mdx>
    <mdx n="0" f="v">
      <t c="3" si="227">
        <n x="225"/>
        <n x="629"/>
        <n x="42"/>
      </t>
    </mdx>
    <mdx n="0" f="v">
      <t c="3" si="227">
        <n x="225"/>
        <n x="626"/>
        <n x="42"/>
      </t>
    </mdx>
    <mdx n="0" f="v">
      <t c="3" si="227">
        <n x="225"/>
        <n x="631"/>
        <n x="42"/>
      </t>
    </mdx>
    <mdx n="0" f="v">
      <t c="3" si="227">
        <n x="225"/>
        <n x="634"/>
        <n x="42"/>
      </t>
    </mdx>
    <mdx n="0" f="v">
      <t c="3" si="227">
        <n x="225"/>
        <n x="638"/>
        <n x="42"/>
      </t>
    </mdx>
    <mdx n="0" f="v">
      <t c="3" si="227">
        <n x="225"/>
        <n x="645"/>
        <n x="42"/>
      </t>
    </mdx>
    <mdx n="0" f="v">
      <t c="3" si="227">
        <n x="225"/>
        <n x="646"/>
        <n x="42"/>
      </t>
    </mdx>
    <mdx n="0" f="v">
      <t c="3" si="227">
        <n x="225"/>
        <n x="647"/>
        <n x="42"/>
      </t>
    </mdx>
    <mdx n="0" f="v">
      <t c="3" si="227">
        <n x="225"/>
        <n x="648"/>
        <n x="42"/>
      </t>
    </mdx>
    <mdx n="0" f="v">
      <t c="3" si="227">
        <n x="225"/>
        <n x="649"/>
        <n x="42"/>
      </t>
    </mdx>
    <mdx n="0" f="v">
      <t c="3" si="227">
        <n x="225"/>
        <n x="650"/>
        <n x="42"/>
      </t>
    </mdx>
    <mdx n="0" f="v">
      <t c="3" si="227">
        <n x="225"/>
        <n x="651"/>
        <n x="42"/>
      </t>
    </mdx>
    <mdx n="0" f="v">
      <t c="3" si="227">
        <n x="225"/>
        <n x="652"/>
        <n x="42"/>
      </t>
    </mdx>
    <mdx n="0" f="v">
      <t c="3" si="227">
        <n x="225"/>
        <n x="653"/>
        <n x="42"/>
      </t>
    </mdx>
    <mdx n="0" f="v">
      <t c="3" si="227">
        <n x="225"/>
        <n x="642"/>
        <n x="42"/>
      </t>
    </mdx>
    <mdx n="0" f="v">
      <t c="3" si="227">
        <n x="225"/>
        <n x="654"/>
        <n x="42"/>
      </t>
    </mdx>
    <mdx n="0" f="v">
      <t c="3" si="227">
        <n x="225"/>
        <n x="655"/>
        <n x="42"/>
      </t>
    </mdx>
    <mdx n="0" f="v">
      <t c="3" si="227">
        <n x="225"/>
        <n x="319"/>
        <n x="43"/>
      </t>
    </mdx>
    <mdx n="0" f="v">
      <t c="3" si="227">
        <n x="225"/>
        <n x="318"/>
        <n x="43"/>
      </t>
    </mdx>
    <mdx n="0" f="v">
      <t c="3" si="227">
        <n x="225"/>
        <n x="336"/>
        <n x="43"/>
      </t>
    </mdx>
    <mdx n="0" f="v">
      <t c="3" si="227">
        <n x="225"/>
        <n x="317"/>
        <n x="43"/>
      </t>
    </mdx>
    <mdx n="0" f="v">
      <t c="3" si="227">
        <n x="225"/>
        <n x="285"/>
        <n x="43"/>
      </t>
    </mdx>
    <mdx n="0" f="v">
      <t c="3" si="227">
        <n x="225"/>
        <n x="274"/>
        <n x="43"/>
      </t>
    </mdx>
    <mdx n="0" f="v">
      <t c="3" si="227">
        <n x="225"/>
        <n x="284"/>
        <n x="43"/>
      </t>
    </mdx>
    <mdx n="0" f="v">
      <t c="3" si="227">
        <n x="225"/>
        <n x="290"/>
        <n x="43"/>
      </t>
    </mdx>
    <mdx n="0" f="v">
      <t c="3" si="227">
        <n x="225"/>
        <n x="289"/>
        <n x="43"/>
      </t>
    </mdx>
    <mdx n="0" f="v">
      <t c="3" si="227">
        <n x="225"/>
        <n x="288"/>
        <n x="43"/>
      </t>
    </mdx>
    <mdx n="0" f="v">
      <t c="3" si="227">
        <n x="225"/>
        <n x="287"/>
        <n x="43"/>
      </t>
    </mdx>
    <mdx n="0" f="v">
      <t c="3" si="227">
        <n x="225"/>
        <n x="286"/>
        <n x="43"/>
      </t>
    </mdx>
    <mdx n="0" f="v">
      <t c="3" si="227">
        <n x="225"/>
        <n x="292"/>
        <n x="43"/>
      </t>
    </mdx>
    <mdx n="0" f="v">
      <t c="3" si="227">
        <n x="225"/>
        <n x="344"/>
        <n x="43"/>
      </t>
    </mdx>
    <mdx n="0" f="v">
      <t c="3" si="227">
        <n x="225"/>
        <n x="275"/>
        <n x="43"/>
      </t>
    </mdx>
    <mdx n="0" f="v">
      <t c="3" si="227">
        <n x="225"/>
        <n x="325"/>
        <n x="43"/>
      </t>
    </mdx>
    <mdx n="0" f="v">
      <t c="3" si="227">
        <n x="225"/>
        <n x="335"/>
        <n x="43"/>
      </t>
    </mdx>
    <mdx n="0" f="v">
      <t c="3" si="227">
        <n x="225"/>
        <n x="334"/>
        <n x="43"/>
      </t>
    </mdx>
    <mdx n="0" f="v">
      <t c="3" si="227">
        <n x="225"/>
        <n x="343"/>
        <n x="43"/>
      </t>
    </mdx>
    <mdx n="0" f="v">
      <t c="3" si="227">
        <n x="225"/>
        <n x="279"/>
        <n x="43"/>
      </t>
    </mdx>
    <mdx n="0" f="v">
      <t c="3" si="227">
        <n x="225"/>
        <n x="557"/>
        <n x="43"/>
      </t>
    </mdx>
    <mdx n="0" f="v">
      <t c="3" si="227">
        <n x="225"/>
        <n x="551"/>
        <n x="43"/>
      </t>
    </mdx>
    <mdx n="0" f="v">
      <t c="3" si="227">
        <n x="225"/>
        <n x="333"/>
        <n x="43"/>
      </t>
    </mdx>
    <mdx n="0" f="v">
      <t c="3" si="227">
        <n x="225"/>
        <n x="550"/>
        <n x="43"/>
      </t>
    </mdx>
    <mdx n="0" f="v">
      <t c="3" si="227">
        <n x="225"/>
        <n x="549"/>
        <n x="43"/>
      </t>
    </mdx>
    <mdx n="0" f="v">
      <t c="3" si="227">
        <n x="225"/>
        <n x="558"/>
        <n x="43"/>
      </t>
    </mdx>
    <mdx n="0" f="v">
      <t c="3" si="227">
        <n x="225"/>
        <n x="559"/>
        <n x="43"/>
      </t>
    </mdx>
    <mdx n="0" f="v">
      <t c="3" si="227">
        <n x="225"/>
        <n x="560"/>
        <n x="43"/>
      </t>
    </mdx>
    <mdx n="0" f="v">
      <t c="3" si="227">
        <n x="225"/>
        <n x="561"/>
        <n x="43"/>
      </t>
    </mdx>
    <mdx n="0" f="v">
      <t c="3" si="227">
        <n x="225"/>
        <n x="562"/>
        <n x="43"/>
      </t>
    </mdx>
    <mdx n="0" f="v">
      <t c="3" si="227">
        <n x="225"/>
        <n x="296"/>
        <n x="43"/>
      </t>
    </mdx>
    <mdx n="0" f="v">
      <t c="3" si="227">
        <n x="225"/>
        <n x="581"/>
        <n x="43"/>
      </t>
    </mdx>
    <mdx n="0" f="v">
      <t c="3" si="227">
        <n x="225"/>
        <n x="282"/>
        <n x="43"/>
      </t>
    </mdx>
    <mdx n="0" f="v">
      <t c="3" si="227">
        <n x="225"/>
        <n x="315"/>
        <n x="43"/>
      </t>
    </mdx>
    <mdx n="0" f="v">
      <t c="3" si="227">
        <n x="225"/>
        <n x="314"/>
        <n x="43"/>
      </t>
    </mdx>
    <mdx n="0" f="v">
      <t c="3" si="227">
        <n x="225"/>
        <n x="339"/>
        <n x="43"/>
      </t>
    </mdx>
    <mdx n="0" f="v">
      <t c="3" si="227">
        <n x="225"/>
        <n x="324"/>
        <n x="43"/>
      </t>
    </mdx>
    <mdx n="0" f="v">
      <t c="3" si="227">
        <n x="225"/>
        <n x="312"/>
        <n x="43"/>
      </t>
    </mdx>
    <mdx n="0" f="v">
      <t c="3" si="227">
        <n x="225"/>
        <n x="310"/>
        <n x="43"/>
      </t>
    </mdx>
    <mdx n="0" f="v">
      <t c="3" si="227">
        <n x="225"/>
        <n x="308"/>
        <n x="43"/>
      </t>
    </mdx>
    <mdx n="0" f="v">
      <t c="3" si="227">
        <n x="225"/>
        <n x="306"/>
        <n x="43"/>
      </t>
    </mdx>
    <mdx n="0" f="v">
      <t c="3" si="227">
        <n x="225"/>
        <n x="305"/>
        <n x="43"/>
      </t>
    </mdx>
    <mdx n="0" f="v">
      <t c="3" si="227">
        <n x="225"/>
        <n x="323"/>
        <n x="43"/>
      </t>
    </mdx>
    <mdx n="0" f="v">
      <t c="3" si="227">
        <n x="225"/>
        <n x="291"/>
        <n x="43"/>
      </t>
    </mdx>
    <mdx n="0" f="v">
      <t c="3" si="227">
        <n x="225"/>
        <n x="352"/>
        <n x="43"/>
      </t>
    </mdx>
    <mdx n="0" f="v">
      <t c="3" si="227">
        <n x="225"/>
        <n x="302"/>
        <n x="43"/>
      </t>
    </mdx>
    <mdx n="0" f="v">
      <t c="3" si="227">
        <n x="225"/>
        <n x="342"/>
        <n x="43"/>
      </t>
    </mdx>
    <mdx n="0" f="v">
      <t c="3" si="227">
        <n x="225"/>
        <n x="332"/>
        <n x="43"/>
      </t>
    </mdx>
    <mdx n="0" f="v">
      <t c="3" si="227">
        <n x="225"/>
        <n x="331"/>
        <n x="43"/>
      </t>
    </mdx>
    <mdx n="0" f="v">
      <t c="3" si="227">
        <n x="225"/>
        <n x="349"/>
        <n x="43"/>
      </t>
    </mdx>
    <mdx n="0" f="v">
      <t c="3" si="227">
        <n x="225"/>
        <n x="553"/>
        <n x="43"/>
      </t>
    </mdx>
    <mdx n="0" f="v">
      <t c="3" si="227">
        <n x="225"/>
        <n x="330"/>
        <n x="43"/>
      </t>
    </mdx>
    <mdx n="0" f="v">
      <t c="3" si="227">
        <n x="225"/>
        <n x="351"/>
        <n x="43"/>
      </t>
    </mdx>
    <mdx n="0" f="v">
      <t c="3" si="227">
        <n x="225"/>
        <n x="554"/>
        <n x="43"/>
      </t>
    </mdx>
    <mdx n="0" f="v">
      <t c="3" si="227">
        <n x="225"/>
        <n x="341"/>
        <n x="43"/>
      </t>
    </mdx>
    <mdx n="0" f="v">
      <t c="3" si="227">
        <n x="225"/>
        <n x="295"/>
        <n x="43"/>
      </t>
    </mdx>
    <mdx n="0" f="v">
      <t c="3" si="227">
        <n x="225"/>
        <n x="580"/>
        <n x="43"/>
      </t>
    </mdx>
    <mdx n="0" f="v">
      <t c="3" si="227">
        <n x="225"/>
        <n x="340"/>
        <n x="43"/>
      </t>
    </mdx>
    <mdx n="0" f="v">
      <t c="3" si="227">
        <n x="225"/>
        <n x="563"/>
        <n x="43"/>
      </t>
    </mdx>
    <mdx n="0" f="v">
      <t c="3" si="227">
        <n x="225"/>
        <n x="564"/>
        <n x="43"/>
      </t>
    </mdx>
    <mdx n="0" f="v">
      <t c="3" si="227">
        <n x="225"/>
        <n x="565"/>
        <n x="43"/>
      </t>
    </mdx>
    <mdx n="0" f="v">
      <t c="3" si="227">
        <n x="225"/>
        <n x="566"/>
        <n x="43"/>
      </t>
    </mdx>
    <mdx n="0" f="v">
      <t c="3" si="227">
        <n x="225"/>
        <n x="567"/>
        <n x="43"/>
      </t>
    </mdx>
    <mdx n="0" f="v">
      <t c="3" si="227">
        <n x="225"/>
        <n x="568"/>
        <n x="43"/>
      </t>
    </mdx>
    <mdx n="0" f="v">
      <t c="3" si="227">
        <n x="225"/>
        <n x="572"/>
        <n x="43"/>
      </t>
    </mdx>
    <mdx n="0" f="v">
      <t c="3" si="227">
        <n x="225"/>
        <n x="573"/>
        <n x="43"/>
      </t>
    </mdx>
    <mdx n="0" f="v">
      <t c="3" si="227">
        <n x="225"/>
        <n x="571"/>
        <n x="43"/>
      </t>
    </mdx>
    <mdx n="0" f="v">
      <t c="3" si="227">
        <n x="225"/>
        <n x="600"/>
        <n x="43"/>
      </t>
    </mdx>
    <mdx n="0" f="v">
      <t c="3" si="227">
        <n x="225"/>
        <n x="556"/>
        <n x="43"/>
      </t>
    </mdx>
    <mdx n="0" f="v">
      <t c="3" si="227">
        <n x="225"/>
        <n x="300"/>
        <n x="43"/>
      </t>
    </mdx>
    <mdx n="0" f="v">
      <t c="3" si="227">
        <n x="225"/>
        <n x="298"/>
        <n x="43"/>
      </t>
    </mdx>
    <mdx n="0" f="v">
      <t c="3" si="227">
        <n x="225"/>
        <n x="552"/>
        <n x="43"/>
      </t>
    </mdx>
    <mdx n="0" f="v">
      <t c="3" si="227">
        <n x="225"/>
        <n x="354"/>
        <n x="43"/>
      </t>
    </mdx>
    <mdx n="0" f="v">
      <t c="3" si="227">
        <n x="225"/>
        <n x="575"/>
        <n x="43"/>
      </t>
    </mdx>
    <mdx n="0" f="v">
      <t c="3" si="227">
        <n x="225"/>
        <n x="576"/>
        <n x="43"/>
      </t>
    </mdx>
    <mdx n="0" f="v">
      <t c="3" si="227">
        <n x="225"/>
        <n x="577"/>
        <n x="43"/>
      </t>
    </mdx>
    <mdx n="0" f="v">
      <t c="3" si="227">
        <n x="225"/>
        <n x="578"/>
        <n x="43"/>
      </t>
    </mdx>
    <mdx n="0" f="v">
      <t c="3" si="227">
        <n x="225"/>
        <n x="579"/>
        <n x="43"/>
      </t>
    </mdx>
    <mdx n="0" f="v">
      <t c="3" si="227">
        <n x="225"/>
        <n x="353"/>
        <n x="43"/>
      </t>
    </mdx>
    <mdx n="0" f="v">
      <t c="3" si="227">
        <n x="225"/>
        <n x="347"/>
        <n x="43"/>
      </t>
    </mdx>
    <mdx n="0" f="v">
      <t c="3" si="227">
        <n x="225"/>
        <n x="583"/>
        <n x="43"/>
      </t>
    </mdx>
    <mdx n="0" f="v">
      <t c="3" si="227">
        <n x="225"/>
        <n x="555"/>
        <n x="43"/>
      </t>
    </mdx>
    <mdx n="0" f="v">
      <t c="3" si="227">
        <n x="225"/>
        <n x="570"/>
        <n x="43"/>
      </t>
    </mdx>
    <mdx n="0" f="v">
      <t c="3" si="227">
        <n x="225"/>
        <n x="574"/>
        <n x="43"/>
      </t>
    </mdx>
    <mdx n="0" f="v">
      <t c="3" si="227">
        <n x="225"/>
        <n x="582"/>
        <n x="43"/>
      </t>
    </mdx>
    <mdx n="0" f="v">
      <t c="3" si="227">
        <n x="225"/>
        <n x="599"/>
        <n x="43"/>
      </t>
    </mdx>
    <mdx n="0" f="v">
      <t c="3" si="227">
        <n x="225"/>
        <n x="586"/>
        <n x="43"/>
      </t>
    </mdx>
    <mdx n="0" f="v">
      <t c="3" si="227">
        <n x="225"/>
        <n x="618"/>
        <n x="43"/>
      </t>
    </mdx>
    <mdx n="0" f="v">
      <t c="3" si="227">
        <n x="225"/>
        <n x="569"/>
        <n x="43"/>
      </t>
    </mdx>
    <mdx n="0" f="v">
      <t c="3" si="227">
        <n x="225"/>
        <n x="589"/>
        <n x="43"/>
      </t>
    </mdx>
    <mdx n="0" f="v">
      <t c="3" si="227">
        <n x="225"/>
        <n x="590"/>
        <n x="43"/>
      </t>
    </mdx>
    <mdx n="0" f="v">
      <t c="3" si="227">
        <n x="225"/>
        <n x="591"/>
        <n x="43"/>
      </t>
    </mdx>
    <mdx n="0" f="v">
      <t c="3" si="227">
        <n x="225"/>
        <n x="592"/>
        <n x="43"/>
      </t>
    </mdx>
    <mdx n="0" f="v">
      <t c="3" si="227">
        <n x="225"/>
        <n x="593"/>
        <n x="43"/>
      </t>
    </mdx>
    <mdx n="0" f="v">
      <t c="3" si="227">
        <n x="225"/>
        <n x="594"/>
        <n x="43"/>
      </t>
    </mdx>
    <mdx n="0" f="v">
      <t c="3" si="227">
        <n x="225"/>
        <n x="595"/>
        <n x="43"/>
      </t>
    </mdx>
    <mdx n="0" f="v">
      <t c="3" si="227">
        <n x="225"/>
        <n x="596"/>
        <n x="43"/>
      </t>
    </mdx>
    <mdx n="0" f="v">
      <t c="3" si="227">
        <n x="225"/>
        <n x="587"/>
        <n x="43"/>
      </t>
    </mdx>
    <mdx n="0" f="v">
      <t c="3" si="227">
        <n x="225"/>
        <n x="619"/>
        <n x="43"/>
      </t>
    </mdx>
    <mdx n="0" f="v">
      <t c="3" si="227">
        <n x="225"/>
        <n x="602"/>
        <n x="43"/>
      </t>
    </mdx>
    <mdx n="0" f="v">
      <t c="3" si="227">
        <n x="225"/>
        <n x="603"/>
        <n x="43"/>
      </t>
    </mdx>
    <mdx n="0" f="v">
      <t c="3" si="227">
        <n x="225"/>
        <n x="604"/>
        <n x="43"/>
      </t>
    </mdx>
    <mdx n="0" f="v">
      <t c="3" si="227">
        <n x="225"/>
        <n x="605"/>
        <n x="43"/>
      </t>
    </mdx>
    <mdx n="0" f="v">
      <t c="3" si="227">
        <n x="225"/>
        <n x="613"/>
        <n x="43"/>
      </t>
    </mdx>
    <mdx n="0" f="v">
      <t c="3" si="227">
        <n x="225"/>
        <n x="615"/>
        <n x="43"/>
      </t>
    </mdx>
    <mdx n="0" f="v">
      <t c="3" si="227">
        <n x="225"/>
        <n x="616"/>
        <n x="43"/>
      </t>
    </mdx>
    <mdx n="0" f="v">
      <t c="3" si="227">
        <n x="225"/>
        <n x="585"/>
        <n x="43"/>
      </t>
    </mdx>
    <mdx n="0" f="v">
      <t c="3" si="227">
        <n x="225"/>
        <n x="588"/>
        <n x="43"/>
      </t>
    </mdx>
    <mdx n="0" f="v">
      <t c="3" si="227">
        <n x="225"/>
        <n x="597"/>
        <n x="43"/>
      </t>
    </mdx>
    <mdx n="0" f="v">
      <t c="3" si="227">
        <n x="225"/>
        <n x="601"/>
        <n x="43"/>
      </t>
    </mdx>
    <mdx n="0" f="v">
      <t c="3" si="227">
        <n x="225"/>
        <n x="584"/>
        <n x="43"/>
      </t>
    </mdx>
    <mdx n="0" f="v">
      <t c="3" si="227">
        <n x="225"/>
        <n x="598"/>
        <n x="43"/>
      </t>
    </mdx>
    <mdx n="0" f="v">
      <t c="3" si="227">
        <n x="225"/>
        <n x="609"/>
        <n x="43"/>
      </t>
    </mdx>
    <mdx n="0" f="v">
      <t c="3" si="227">
        <n x="225"/>
        <n x="610"/>
        <n x="43"/>
      </t>
    </mdx>
    <mdx n="0" f="v">
      <t c="3" si="227">
        <n x="225"/>
        <n x="611"/>
        <n x="43"/>
      </t>
    </mdx>
    <mdx n="0" f="v">
      <t c="3" si="227">
        <n x="225"/>
        <n x="612"/>
        <n x="43"/>
      </t>
    </mdx>
    <mdx n="0" f="v">
      <t c="3" si="227">
        <n x="225"/>
        <n x="617"/>
        <n x="43"/>
      </t>
    </mdx>
    <mdx n="0" f="v">
      <t c="3" si="227">
        <n x="225"/>
        <n x="627"/>
        <n x="43"/>
      </t>
    </mdx>
    <mdx n="0" f="v">
      <t c="3" si="227">
        <n x="225"/>
        <n x="644"/>
        <n x="43"/>
      </t>
    </mdx>
    <mdx n="0" f="v">
      <t c="3" si="227">
        <n x="225"/>
        <n x="632"/>
        <n x="43"/>
      </t>
    </mdx>
    <mdx n="0" f="v">
      <t c="3" si="227">
        <n x="225"/>
        <n x="620"/>
        <n x="43"/>
      </t>
    </mdx>
    <mdx n="0" f="v">
      <t c="3" si="227">
        <n x="225"/>
        <n x="621"/>
        <n x="43"/>
      </t>
    </mdx>
    <mdx n="0" f="v">
      <t c="3" si="227">
        <n x="225"/>
        <n x="622"/>
        <n x="43"/>
      </t>
    </mdx>
    <mdx n="0" f="v">
      <t c="3" si="227">
        <n x="225"/>
        <n x="623"/>
        <n x="43"/>
      </t>
    </mdx>
    <mdx n="0" f="v">
      <t c="3" si="227">
        <n x="225"/>
        <n x="624"/>
        <n x="43"/>
      </t>
    </mdx>
    <mdx n="0" f="v">
      <t c="3" si="227">
        <n x="225"/>
        <n x="639"/>
        <n x="43"/>
      </t>
    </mdx>
    <mdx n="0" f="v">
      <t c="3" si="227">
        <n x="225"/>
        <n x="628"/>
        <n x="43"/>
      </t>
    </mdx>
    <mdx n="0" f="v">
      <t c="3" si="227">
        <n x="225"/>
        <n x="641"/>
        <n x="43"/>
      </t>
    </mdx>
    <mdx n="0" f="v">
      <t c="3" si="227">
        <n x="225"/>
        <n x="606"/>
        <n x="43"/>
      </t>
    </mdx>
    <mdx n="0" f="v">
      <t c="3" si="227">
        <n x="225"/>
        <n x="633"/>
        <n x="43"/>
      </t>
    </mdx>
    <mdx n="0" f="v">
      <t c="3" si="227">
        <n x="225"/>
        <n x="608"/>
        <n x="43"/>
      </t>
    </mdx>
    <mdx n="0" f="v">
      <t c="3" si="227">
        <n x="225"/>
        <n x="614"/>
        <n x="43"/>
      </t>
    </mdx>
    <mdx n="0" f="v">
      <t c="3" si="227">
        <n x="225"/>
        <n x="635"/>
        <n x="43"/>
      </t>
    </mdx>
    <mdx n="0" f="v">
      <t c="3" si="227">
        <n x="225"/>
        <n x="636"/>
        <n x="43"/>
      </t>
    </mdx>
    <mdx n="0" f="v">
      <t c="3" si="227">
        <n x="225"/>
        <n x="637"/>
        <n x="43"/>
      </t>
    </mdx>
    <mdx n="0" f="v">
      <t c="3" si="227">
        <n x="225"/>
        <n x="625"/>
        <n x="43"/>
      </t>
    </mdx>
    <mdx n="0" f="v">
      <t c="3" si="227">
        <n x="225"/>
        <n x="643"/>
        <n x="43"/>
      </t>
    </mdx>
    <mdx n="0" f="v">
      <t c="3" si="227">
        <n x="225"/>
        <n x="640"/>
        <n x="43"/>
      </t>
    </mdx>
    <mdx n="0" f="v">
      <t c="3" si="227">
        <n x="225"/>
        <n x="630"/>
        <n x="43"/>
      </t>
    </mdx>
    <mdx n="0" f="v">
      <t c="3" si="227">
        <n x="225"/>
        <n x="607"/>
        <n x="43"/>
      </t>
    </mdx>
    <mdx n="0" f="v">
      <t c="3" si="227">
        <n x="225"/>
        <n x="629"/>
        <n x="43"/>
      </t>
    </mdx>
    <mdx n="0" f="v">
      <t c="3" si="227">
        <n x="225"/>
        <n x="626"/>
        <n x="43"/>
      </t>
    </mdx>
    <mdx n="0" f="v">
      <t c="3" si="227">
        <n x="225"/>
        <n x="631"/>
        <n x="43"/>
      </t>
    </mdx>
    <mdx n="0" f="v">
      <t c="3" si="227">
        <n x="225"/>
        <n x="634"/>
        <n x="43"/>
      </t>
    </mdx>
    <mdx n="0" f="v">
      <t c="3" si="227">
        <n x="225"/>
        <n x="638"/>
        <n x="43"/>
      </t>
    </mdx>
    <mdx n="0" f="v">
      <t c="3" si="227">
        <n x="225"/>
        <n x="645"/>
        <n x="43"/>
      </t>
    </mdx>
    <mdx n="0" f="v">
      <t c="3" si="227">
        <n x="225"/>
        <n x="646"/>
        <n x="43"/>
      </t>
    </mdx>
    <mdx n="0" f="v">
      <t c="3" si="227">
        <n x="225"/>
        <n x="647"/>
        <n x="43"/>
      </t>
    </mdx>
    <mdx n="0" f="v">
      <t c="3" si="227">
        <n x="225"/>
        <n x="648"/>
        <n x="43"/>
      </t>
    </mdx>
    <mdx n="0" f="v">
      <t c="3" si="227">
        <n x="225"/>
        <n x="649"/>
        <n x="43"/>
      </t>
    </mdx>
    <mdx n="0" f="v">
      <t c="3" si="227">
        <n x="225"/>
        <n x="650"/>
        <n x="43"/>
      </t>
    </mdx>
    <mdx n="0" f="v">
      <t c="3" si="227">
        <n x="225"/>
        <n x="651"/>
        <n x="43"/>
      </t>
    </mdx>
    <mdx n="0" f="v">
      <t c="3" si="227">
        <n x="225"/>
        <n x="652"/>
        <n x="43"/>
      </t>
    </mdx>
    <mdx n="0" f="v">
      <t c="3" si="227">
        <n x="225"/>
        <n x="653"/>
        <n x="43"/>
      </t>
    </mdx>
    <mdx n="0" f="v">
      <t c="3" si="227">
        <n x="225"/>
        <n x="642"/>
        <n x="43"/>
      </t>
    </mdx>
    <mdx n="0" f="v">
      <t c="3" si="227">
        <n x="225"/>
        <n x="654"/>
        <n x="43"/>
      </t>
    </mdx>
    <mdx n="0" f="v">
      <t c="3" si="227">
        <n x="225"/>
        <n x="655"/>
        <n x="43"/>
      </t>
    </mdx>
    <mdx n="0" f="v">
      <t c="3" si="227">
        <n x="225"/>
        <n x="319"/>
        <n x="44"/>
      </t>
    </mdx>
    <mdx n="0" f="v">
      <t c="3" si="227">
        <n x="225"/>
        <n x="318"/>
        <n x="44"/>
      </t>
    </mdx>
    <mdx n="0" f="v">
      <t c="3" si="227">
        <n x="225"/>
        <n x="336"/>
        <n x="44"/>
      </t>
    </mdx>
    <mdx n="0" f="v">
      <t c="3" si="227">
        <n x="225"/>
        <n x="317"/>
        <n x="44"/>
      </t>
    </mdx>
    <mdx n="0" f="v">
      <t c="3" si="227">
        <n x="225"/>
        <n x="344"/>
        <n x="44"/>
      </t>
    </mdx>
    <mdx n="0" f="v">
      <t c="3" si="227">
        <n x="225"/>
        <n x="275"/>
        <n x="44"/>
      </t>
    </mdx>
    <mdx n="0" f="v">
      <t c="3" si="227">
        <n x="225"/>
        <n x="274"/>
        <n x="44"/>
      </t>
    </mdx>
    <mdx n="0" f="v">
      <t c="3" si="227">
        <n x="225"/>
        <n x="284"/>
        <n x="44"/>
      </t>
    </mdx>
    <mdx n="0" f="v">
      <t c="3" si="227">
        <n x="225"/>
        <n x="290"/>
        <n x="44"/>
      </t>
    </mdx>
    <mdx n="0" f="v">
      <t c="3" si="227">
        <n x="225"/>
        <n x="289"/>
        <n x="44"/>
      </t>
    </mdx>
    <mdx n="0" f="v">
      <t c="3" si="227">
        <n x="225"/>
        <n x="288"/>
        <n x="44"/>
      </t>
    </mdx>
    <mdx n="0" f="v">
      <t c="3" si="227">
        <n x="225"/>
        <n x="287"/>
        <n x="44"/>
      </t>
    </mdx>
    <mdx n="0" f="v">
      <t c="3" si="227">
        <n x="225"/>
        <n x="286"/>
        <n x="44"/>
      </t>
    </mdx>
    <mdx n="0" f="v">
      <t c="3" si="227">
        <n x="225"/>
        <n x="292"/>
        <n x="44"/>
      </t>
    </mdx>
    <mdx n="0" f="v">
      <t c="3" si="227">
        <n x="225"/>
        <n x="573"/>
        <n x="44"/>
      </t>
    </mdx>
    <mdx n="0" f="v">
      <t c="3" si="227">
        <n x="225"/>
        <n x="285"/>
        <n x="44"/>
      </t>
    </mdx>
    <mdx n="0" f="v">
      <t c="3" si="227">
        <n x="225"/>
        <n x="325"/>
        <n x="44"/>
      </t>
    </mdx>
    <mdx n="0" f="v">
      <t c="3" si="227">
        <n x="225"/>
        <n x="335"/>
        <n x="44"/>
      </t>
    </mdx>
    <mdx n="0" f="v">
      <t c="3" si="227">
        <n x="225"/>
        <n x="334"/>
        <n x="44"/>
      </t>
    </mdx>
    <mdx n="0" f="v">
      <t c="3" si="227">
        <n x="225"/>
        <n x="343"/>
        <n x="44"/>
      </t>
    </mdx>
    <mdx n="0" f="v">
      <t c="3" si="227">
        <n x="225"/>
        <n x="279"/>
        <n x="44"/>
      </t>
    </mdx>
    <mdx n="0" f="v">
      <t c="3" si="227">
        <n x="225"/>
        <n x="557"/>
        <n x="44"/>
      </t>
    </mdx>
    <mdx n="0" f="v">
      <t c="3" si="227">
        <n x="225"/>
        <n x="551"/>
        <n x="44"/>
      </t>
    </mdx>
    <mdx n="0" f="v">
      <t c="3" si="227">
        <n x="225"/>
        <n x="333"/>
        <n x="44"/>
      </t>
    </mdx>
    <mdx n="0" f="v">
      <t c="3" si="227">
        <n x="225"/>
        <n x="550"/>
        <n x="44"/>
      </t>
    </mdx>
    <mdx n="0" f="v">
      <t c="3" si="227">
        <n x="225"/>
        <n x="549"/>
        <n x="44"/>
      </t>
    </mdx>
    <mdx n="0" f="v">
      <t c="3" si="227">
        <n x="225"/>
        <n x="558"/>
        <n x="44"/>
      </t>
    </mdx>
    <mdx n="0" f="v">
      <t c="3" si="227">
        <n x="225"/>
        <n x="559"/>
        <n x="44"/>
      </t>
    </mdx>
    <mdx n="0" f="v">
      <t c="3" si="227">
        <n x="225"/>
        <n x="560"/>
        <n x="44"/>
      </t>
    </mdx>
    <mdx n="0" f="v">
      <t c="3" si="227">
        <n x="225"/>
        <n x="561"/>
        <n x="44"/>
      </t>
    </mdx>
    <mdx n="0" f="v">
      <t c="3" si="227">
        <n x="225"/>
        <n x="562"/>
        <n x="44"/>
      </t>
    </mdx>
    <mdx n="0" f="v">
      <t c="3" si="227">
        <n x="225"/>
        <n x="295"/>
        <n x="44"/>
      </t>
    </mdx>
    <mdx n="0" f="v">
      <t c="3" si="227">
        <n x="225"/>
        <n x="296"/>
        <n x="44"/>
      </t>
    </mdx>
    <mdx n="0" f="v">
      <t c="3" si="227">
        <n x="225"/>
        <n x="282"/>
        <n x="44"/>
      </t>
    </mdx>
    <mdx n="0" f="v">
      <t c="3" si="227">
        <n x="225"/>
        <n x="315"/>
        <n x="44"/>
      </t>
    </mdx>
    <mdx n="0" f="v">
      <t c="3" si="227">
        <n x="225"/>
        <n x="314"/>
        <n x="44"/>
      </t>
    </mdx>
    <mdx n="0" f="v">
      <t c="3" si="227">
        <n x="225"/>
        <n x="339"/>
        <n x="44"/>
      </t>
    </mdx>
    <mdx n="0" f="v">
      <t c="3" si="227">
        <n x="225"/>
        <n x="324"/>
        <n x="44"/>
      </t>
    </mdx>
    <mdx n="0" f="v">
      <t c="3" si="227">
        <n x="225"/>
        <n x="312"/>
        <n x="44"/>
      </t>
    </mdx>
    <mdx n="0" f="v">
      <t c="3" si="227">
        <n x="225"/>
        <n x="310"/>
        <n x="44"/>
      </t>
    </mdx>
    <mdx n="0" f="v">
      <t c="3" si="227">
        <n x="225"/>
        <n x="308"/>
        <n x="44"/>
      </t>
    </mdx>
    <mdx n="0" f="v">
      <t c="3" si="227">
        <n x="225"/>
        <n x="306"/>
        <n x="44"/>
      </t>
    </mdx>
    <mdx n="0" f="v">
      <t c="3" si="227">
        <n x="225"/>
        <n x="305"/>
        <n x="44"/>
      </t>
    </mdx>
    <mdx n="0" f="v">
      <t c="3" si="227">
        <n x="225"/>
        <n x="323"/>
        <n x="44"/>
      </t>
    </mdx>
    <mdx n="0" f="v">
      <t c="3" si="227">
        <n x="225"/>
        <n x="303"/>
        <n x="44"/>
      </t>
    </mdx>
    <mdx n="0" f="v">
      <t c="3" si="227">
        <n x="225"/>
        <n x="352"/>
        <n x="44"/>
      </t>
    </mdx>
    <mdx n="0" f="v">
      <t c="3" si="227">
        <n x="225"/>
        <n x="302"/>
        <n x="44"/>
      </t>
    </mdx>
    <mdx n="0" f="v">
      <t c="3" si="227">
        <n x="225"/>
        <n x="342"/>
        <n x="44"/>
      </t>
    </mdx>
    <mdx n="0" f="v">
      <t c="3" si="227">
        <n x="225"/>
        <n x="332"/>
        <n x="44"/>
      </t>
    </mdx>
    <mdx n="0" f="v">
      <t c="3" si="227">
        <n x="225"/>
        <n x="331"/>
        <n x="44"/>
      </t>
    </mdx>
    <mdx n="0" f="v">
      <t c="3" si="227">
        <n x="225"/>
        <n x="349"/>
        <n x="44"/>
      </t>
    </mdx>
    <mdx n="0" f="v">
      <t c="3" si="227">
        <n x="225"/>
        <n x="553"/>
        <n x="44"/>
      </t>
    </mdx>
    <mdx n="0" f="v">
      <t c="3" si="227">
        <n x="225"/>
        <n x="330"/>
        <n x="44"/>
      </t>
    </mdx>
    <mdx n="0" f="v">
      <t c="3" si="227">
        <n x="225"/>
        <n x="351"/>
        <n x="44"/>
      </t>
    </mdx>
    <mdx n="0" f="v">
      <t c="3" si="227">
        <n x="225"/>
        <n x="554"/>
        <n x="44"/>
      </t>
    </mdx>
    <mdx n="0" f="v">
      <t c="3" si="227">
        <n x="225"/>
        <n x="572"/>
        <n x="44"/>
      </t>
    </mdx>
    <mdx n="0" f="v">
      <t c="3" si="227">
        <n x="225"/>
        <n x="341"/>
        <n x="44"/>
      </t>
    </mdx>
    <mdx n="0" f="v">
      <t c="3" si="227">
        <n x="225"/>
        <n x="563"/>
        <n x="44"/>
      </t>
    </mdx>
    <mdx n="0" f="v">
      <t c="3" si="227">
        <n x="225"/>
        <n x="564"/>
        <n x="44"/>
      </t>
    </mdx>
    <mdx n="0" f="v">
      <t c="3" si="227">
        <n x="225"/>
        <n x="565"/>
        <n x="44"/>
      </t>
    </mdx>
    <mdx n="0" f="v">
      <t c="3" si="227">
        <n x="225"/>
        <n x="566"/>
        <n x="44"/>
      </t>
    </mdx>
    <mdx n="0" f="v">
      <t c="3" si="227">
        <n x="225"/>
        <n x="567"/>
        <n x="44"/>
      </t>
    </mdx>
    <mdx n="0" f="v">
      <t c="3" si="227">
        <n x="225"/>
        <n x="568"/>
        <n x="44"/>
      </t>
    </mdx>
    <mdx n="0" f="v">
      <t c="3" si="227">
        <n x="225"/>
        <n x="340"/>
        <n x="44"/>
      </t>
    </mdx>
    <mdx n="0" f="v">
      <t c="3" si="227">
        <n x="225"/>
        <n x="580"/>
        <n x="44"/>
      </t>
    </mdx>
    <mdx n="0" f="v">
      <t c="3" si="227">
        <n x="225"/>
        <n x="581"/>
        <n x="44"/>
      </t>
    </mdx>
    <mdx n="0" f="v">
      <t c="3" si="227">
        <n x="225"/>
        <n x="556"/>
        <n x="44"/>
      </t>
    </mdx>
    <mdx n="0" f="v">
      <t c="3" si="227">
        <n x="225"/>
        <n x="300"/>
        <n x="44"/>
      </t>
    </mdx>
    <mdx n="0" f="v">
      <t c="3" si="227">
        <n x="225"/>
        <n x="298"/>
        <n x="44"/>
      </t>
    </mdx>
    <mdx n="0" f="v">
      <t c="3" si="227">
        <n x="225"/>
        <n x="552"/>
        <n x="44"/>
      </t>
    </mdx>
    <mdx n="0" f="v">
      <t c="3" si="227">
        <n x="225"/>
        <n x="354"/>
        <n x="44"/>
      </t>
    </mdx>
    <mdx n="0" f="v">
      <t c="3" si="227">
        <n x="225"/>
        <n x="575"/>
        <n x="44"/>
      </t>
    </mdx>
    <mdx n="0" f="v">
      <t c="3" si="227">
        <n x="225"/>
        <n x="576"/>
        <n x="44"/>
      </t>
    </mdx>
    <mdx n="0" f="v">
      <t c="3" si="227">
        <n x="225"/>
        <n x="577"/>
        <n x="44"/>
      </t>
    </mdx>
    <mdx n="0" f="v">
      <t c="3" si="227">
        <n x="225"/>
        <n x="578"/>
        <n x="44"/>
      </t>
    </mdx>
    <mdx n="0" f="v">
      <t c="3" si="227">
        <n x="225"/>
        <n x="579"/>
        <n x="44"/>
      </t>
    </mdx>
    <mdx n="0" f="v">
      <t c="3" si="227">
        <n x="225"/>
        <n x="353"/>
        <n x="44"/>
      </t>
    </mdx>
    <mdx n="0" f="v">
      <t c="3" si="227">
        <n x="225"/>
        <n x="347"/>
        <n x="44"/>
      </t>
    </mdx>
    <mdx n="0" f="v">
      <t c="3" si="227">
        <n x="225"/>
        <n x="571"/>
        <n x="44"/>
      </t>
    </mdx>
    <mdx n="0" f="v">
      <t c="3" si="227">
        <n x="225"/>
        <n x="583"/>
        <n x="44"/>
      </t>
    </mdx>
    <mdx n="0" f="v">
      <t c="3" si="227">
        <n x="225"/>
        <n x="555"/>
        <n x="44"/>
      </t>
    </mdx>
    <mdx n="0" f="v">
      <t c="3" si="227">
        <n x="225"/>
        <n x="570"/>
        <n x="44"/>
      </t>
    </mdx>
    <mdx n="0" f="v">
      <t c="3" si="227">
        <n x="225"/>
        <n x="574"/>
        <n x="44"/>
      </t>
    </mdx>
    <mdx n="0" f="v">
      <t c="3" si="227">
        <n x="225"/>
        <n x="600"/>
        <n x="44"/>
      </t>
    </mdx>
    <mdx n="0" f="v">
      <t c="3" si="227">
        <n x="225"/>
        <n x="617"/>
        <n x="44"/>
      </t>
    </mdx>
    <mdx n="0" f="v">
      <t c="3" si="227">
        <n x="225"/>
        <n x="582"/>
        <n x="44"/>
      </t>
    </mdx>
    <mdx n="0" f="v">
      <t c="3" si="227">
        <n x="225"/>
        <n x="587"/>
        <n x="44"/>
      </t>
    </mdx>
    <mdx n="0" f="v">
      <t c="3" si="227">
        <n x="225"/>
        <n x="599"/>
        <n x="44"/>
      </t>
    </mdx>
    <mdx n="0" f="v">
      <t c="3" si="227">
        <n x="225"/>
        <n x="569"/>
        <n x="44"/>
      </t>
    </mdx>
    <mdx n="0" f="v">
      <t c="3" si="227">
        <n x="225"/>
        <n x="589"/>
        <n x="44"/>
      </t>
    </mdx>
    <mdx n="0" f="v">
      <t c="3" si="227">
        <n x="225"/>
        <n x="590"/>
        <n x="44"/>
      </t>
    </mdx>
    <mdx n="0" f="v">
      <t c="3" si="227">
        <n x="225"/>
        <n x="591"/>
        <n x="44"/>
      </t>
    </mdx>
    <mdx n="0" f="v">
      <t c="3" si="227">
        <n x="225"/>
        <n x="592"/>
        <n x="44"/>
      </t>
    </mdx>
    <mdx n="0" f="v">
      <t c="3" si="227">
        <n x="225"/>
        <n x="593"/>
        <n x="44"/>
      </t>
    </mdx>
    <mdx n="0" f="v">
      <t c="3" si="227">
        <n x="225"/>
        <n x="594"/>
        <n x="44"/>
      </t>
    </mdx>
    <mdx n="0" f="v">
      <t c="3" si="227">
        <n x="225"/>
        <n x="595"/>
        <n x="44"/>
      </t>
    </mdx>
    <mdx n="0" f="v">
      <t c="3" si="227">
        <n x="225"/>
        <n x="596"/>
        <n x="44"/>
      </t>
    </mdx>
    <mdx n="0" f="v">
      <t c="3" si="227">
        <n x="225"/>
        <n x="586"/>
        <n x="44"/>
      </t>
    </mdx>
    <mdx n="0" f="v">
      <t c="3" si="227">
        <n x="225"/>
        <n x="618"/>
        <n x="44"/>
      </t>
    </mdx>
    <mdx n="0" f="v">
      <t c="3" si="227">
        <n x="225"/>
        <n x="619"/>
        <n x="44"/>
      </t>
    </mdx>
    <mdx n="0" f="v">
      <t c="3" si="227">
        <n x="225"/>
        <n x="602"/>
        <n x="44"/>
      </t>
    </mdx>
    <mdx n="0" f="v">
      <t c="3" si="227">
        <n x="225"/>
        <n x="603"/>
        <n x="44"/>
      </t>
    </mdx>
    <mdx n="0" f="v">
      <t c="3" si="227">
        <n x="225"/>
        <n x="604"/>
        <n x="44"/>
      </t>
    </mdx>
    <mdx n="0" f="v">
      <t c="3" si="227">
        <n x="225"/>
        <n x="605"/>
        <n x="44"/>
      </t>
    </mdx>
    <mdx n="0" f="v">
      <t c="3" si="227">
        <n x="225"/>
        <n x="633"/>
        <n x="44"/>
      </t>
    </mdx>
    <mdx n="0" f="v">
      <t c="3" si="227">
        <n x="225"/>
        <n x="613"/>
        <n x="44"/>
      </t>
    </mdx>
    <mdx n="0" f="v">
      <t c="3" si="227">
        <n x="225"/>
        <n x="615"/>
        <n x="44"/>
      </t>
    </mdx>
    <mdx n="0" f="v">
      <t c="3" si="227">
        <n x="225"/>
        <n x="625"/>
        <n x="44"/>
      </t>
    </mdx>
    <mdx n="0" f="v">
      <t c="3" si="227">
        <n x="225"/>
        <n x="616"/>
        <n x="44"/>
      </t>
    </mdx>
    <mdx n="0" f="v">
      <t c="3" si="227">
        <n x="225"/>
        <n x="641"/>
        <n x="44"/>
      </t>
    </mdx>
    <mdx n="0" f="v">
      <t c="3" si="227">
        <n x="225"/>
        <n x="585"/>
        <n x="44"/>
      </t>
    </mdx>
    <mdx n="0" f="v">
      <t c="3" si="227">
        <n x="225"/>
        <n x="588"/>
        <n x="44"/>
      </t>
    </mdx>
    <mdx n="0" f="v">
      <t c="3" si="227">
        <n x="225"/>
        <n x="597"/>
        <n x="44"/>
      </t>
    </mdx>
    <mdx n="0" f="v">
      <t c="3" si="227">
        <n x="225"/>
        <n x="601"/>
        <n x="44"/>
      </t>
    </mdx>
    <mdx n="0" f="v">
      <t c="3" si="227">
        <n x="225"/>
        <n x="584"/>
        <n x="44"/>
      </t>
    </mdx>
    <mdx n="0" f="v">
      <t c="3" si="227">
        <n x="225"/>
        <n x="598"/>
        <n x="44"/>
      </t>
    </mdx>
    <mdx n="0" f="v">
      <t c="3" si="227">
        <n x="225"/>
        <n x="609"/>
        <n x="44"/>
      </t>
    </mdx>
    <mdx n="0" f="v">
      <t c="3" si="227">
        <n x="225"/>
        <n x="610"/>
        <n x="44"/>
      </t>
    </mdx>
    <mdx n="0" f="v">
      <t c="3" si="227">
        <n x="225"/>
        <n x="611"/>
        <n x="44"/>
      </t>
    </mdx>
    <mdx n="0" f="v">
      <t c="3" si="227">
        <n x="225"/>
        <n x="612"/>
        <n x="44"/>
      </t>
    </mdx>
    <mdx n="0" f="v">
      <t c="3" si="227">
        <n x="225"/>
        <n x="627"/>
        <n x="44"/>
      </t>
    </mdx>
    <mdx n="0" f="v">
      <t c="3" si="227">
        <n x="225"/>
        <n x="643"/>
        <n x="44"/>
      </t>
    </mdx>
    <mdx n="0" f="v">
      <t c="3" si="227">
        <n x="225"/>
        <n x="620"/>
        <n x="44"/>
      </t>
    </mdx>
    <mdx n="0" f="v">
      <t c="3" si="227">
        <n x="225"/>
        <n x="621"/>
        <n x="44"/>
      </t>
    </mdx>
    <mdx n="0" f="v">
      <t c="3" si="227">
        <n x="225"/>
        <n x="622"/>
        <n x="44"/>
      </t>
    </mdx>
    <mdx n="0" f="v">
      <t c="3" si="227">
        <n x="225"/>
        <n x="623"/>
        <n x="44"/>
      </t>
    </mdx>
    <mdx n="0" f="v">
      <t c="3" si="227">
        <n x="225"/>
        <n x="624"/>
        <n x="44"/>
      </t>
    </mdx>
    <mdx n="0" f="v">
      <t c="3" si="227">
        <n x="225"/>
        <n x="632"/>
        <n x="44"/>
      </t>
    </mdx>
    <mdx n="0" f="v">
      <t c="3" si="227">
        <n x="225"/>
        <n x="644"/>
        <n x="44"/>
      </t>
    </mdx>
    <mdx n="0" f="v">
      <t c="3" si="227">
        <n x="225"/>
        <n x="639"/>
        <n x="44"/>
      </t>
    </mdx>
    <mdx n="0" f="v">
      <t c="3" si="227">
        <n x="225"/>
        <n x="628"/>
        <n x="44"/>
      </t>
    </mdx>
    <mdx n="0" f="v">
      <t c="3" si="227">
        <n x="225"/>
        <n x="608"/>
        <n x="44"/>
      </t>
    </mdx>
    <mdx n="0" f="v">
      <t c="3" si="227">
        <n x="225"/>
        <n x="614"/>
        <n x="44"/>
      </t>
    </mdx>
    <mdx n="0" f="v">
      <t c="3" si="227">
        <n x="225"/>
        <n x="635"/>
        <n x="44"/>
      </t>
    </mdx>
    <mdx n="0" f="v">
      <t c="3" si="227">
        <n x="225"/>
        <n x="636"/>
        <n x="44"/>
      </t>
    </mdx>
    <mdx n="0" f="v">
      <t c="3" si="227">
        <n x="225"/>
        <n x="637"/>
        <n x="44"/>
      </t>
    </mdx>
    <mdx n="0" f="v">
      <t c="3" si="227">
        <n x="225"/>
        <n x="606"/>
        <n x="44"/>
      </t>
    </mdx>
    <mdx n="0" f="v">
      <t c="3" si="227">
        <n x="225"/>
        <n x="640"/>
        <n x="44"/>
      </t>
    </mdx>
    <mdx n="0" f="v">
      <t c="3" si="227">
        <n x="225"/>
        <n x="630"/>
        <n x="44"/>
      </t>
    </mdx>
    <mdx n="0" f="v">
      <t c="3" si="227">
        <n x="225"/>
        <n x="607"/>
        <n x="44"/>
      </t>
    </mdx>
    <mdx n="0" f="v">
      <t c="3" si="227">
        <n x="225"/>
        <n x="629"/>
        <n x="44"/>
      </t>
    </mdx>
    <mdx n="0" f="v">
      <t c="3" si="227">
        <n x="225"/>
        <n x="626"/>
        <n x="44"/>
      </t>
    </mdx>
    <mdx n="0" f="v">
      <t c="3" si="227">
        <n x="225"/>
        <n x="631"/>
        <n x="44"/>
      </t>
    </mdx>
    <mdx n="0" f="v">
      <t c="3" si="227">
        <n x="225"/>
        <n x="634"/>
        <n x="44"/>
      </t>
    </mdx>
    <mdx n="0" f="v">
      <t c="3" si="227">
        <n x="225"/>
        <n x="638"/>
        <n x="44"/>
      </t>
    </mdx>
    <mdx n="0" f="v">
      <t c="3" si="227">
        <n x="225"/>
        <n x="645"/>
        <n x="44"/>
      </t>
    </mdx>
    <mdx n="0" f="v">
      <t c="3" si="227">
        <n x="225"/>
        <n x="646"/>
        <n x="44"/>
      </t>
    </mdx>
    <mdx n="0" f="v">
      <t c="3" si="227">
        <n x="225"/>
        <n x="647"/>
        <n x="44"/>
      </t>
    </mdx>
    <mdx n="0" f="v">
      <t c="3" si="227">
        <n x="225"/>
        <n x="648"/>
        <n x="44"/>
      </t>
    </mdx>
    <mdx n="0" f="v">
      <t c="3" si="227">
        <n x="225"/>
        <n x="649"/>
        <n x="44"/>
      </t>
    </mdx>
    <mdx n="0" f="v">
      <t c="3" si="227">
        <n x="225"/>
        <n x="650"/>
        <n x="44"/>
      </t>
    </mdx>
    <mdx n="0" f="v">
      <t c="3" si="227">
        <n x="225"/>
        <n x="651"/>
        <n x="44"/>
      </t>
    </mdx>
    <mdx n="0" f="v">
      <t c="3" si="227">
        <n x="225"/>
        <n x="652"/>
        <n x="44"/>
      </t>
    </mdx>
    <mdx n="0" f="v">
      <t c="3" si="227">
        <n x="225"/>
        <n x="653"/>
        <n x="44"/>
      </t>
    </mdx>
    <mdx n="0" f="v">
      <t c="3" si="227">
        <n x="225"/>
        <n x="654"/>
        <n x="44"/>
      </t>
    </mdx>
    <mdx n="0" f="v">
      <t c="3" si="227">
        <n x="225"/>
        <n x="642"/>
        <n x="44"/>
      </t>
    </mdx>
    <mdx n="0" f="v">
      <t c="3" si="227">
        <n x="225"/>
        <n x="655"/>
        <n x="44"/>
      </t>
    </mdx>
    <mdx n="0" f="v">
      <t c="3" si="227">
        <n x="225"/>
        <n x="322"/>
        <n x="139"/>
      </t>
    </mdx>
    <mdx n="0" f="v">
      <t c="3" si="227">
        <n x="225"/>
        <n x="338"/>
        <n x="139"/>
      </t>
    </mdx>
    <mdx n="0" f="v">
      <t c="3" si="227">
        <n x="225"/>
        <n x="320"/>
        <n x="139"/>
      </t>
    </mdx>
    <mdx n="0" f="v">
      <t c="3" si="227">
        <n x="225"/>
        <n x="319"/>
        <n x="139"/>
      </t>
    </mdx>
    <mdx n="0" f="v">
      <t c="3" si="227">
        <n x="225"/>
        <n x="318"/>
        <n x="139"/>
      </t>
    </mdx>
    <mdx n="0" f="v">
      <t c="3" si="227">
        <n x="225"/>
        <n x="337"/>
        <n x="139"/>
      </t>
    </mdx>
    <mdx n="0" f="v">
      <t c="3" si="227">
        <n x="225"/>
        <n x="345"/>
        <n x="139"/>
      </t>
    </mdx>
    <mdx n="0" f="v">
      <t c="3" si="227">
        <n x="225"/>
        <n x="336"/>
        <n x="139"/>
      </t>
    </mdx>
    <mdx n="0" f="v">
      <t c="3" si="227">
        <n x="225"/>
        <n x="317"/>
        <n x="139"/>
      </t>
    </mdx>
    <mdx n="0" f="v">
      <t c="3" si="227">
        <n x="225"/>
        <n x="341"/>
        <n x="139"/>
      </t>
    </mdx>
    <mdx n="0" f="v">
      <t c="3" si="227">
        <n x="225"/>
        <n x="285"/>
        <n x="139"/>
      </t>
    </mdx>
    <mdx n="0" f="v">
      <t c="3" si="227">
        <n x="225"/>
        <n x="274"/>
        <n x="139"/>
      </t>
    </mdx>
    <mdx n="0" f="v">
      <t c="3" si="227">
        <n x="225"/>
        <n x="284"/>
        <n x="139"/>
      </t>
    </mdx>
    <mdx n="0" f="v">
      <t c="3" si="227">
        <n x="225"/>
        <n x="290"/>
        <n x="139"/>
      </t>
    </mdx>
    <mdx n="0" f="v">
      <t c="3" si="227">
        <n x="225"/>
        <n x="289"/>
        <n x="139"/>
      </t>
    </mdx>
    <mdx n="0" f="v">
      <t c="3" si="227">
        <n x="225"/>
        <n x="288"/>
        <n x="139"/>
      </t>
    </mdx>
    <mdx n="0" f="v">
      <t c="3" si="227">
        <n x="225"/>
        <n x="287"/>
        <n x="139"/>
      </t>
    </mdx>
    <mdx n="0" f="v">
      <t c="3" si="227">
        <n x="225"/>
        <n x="286"/>
        <n x="139"/>
      </t>
    </mdx>
    <mdx n="0" f="v">
      <t c="3" si="227">
        <n x="225"/>
        <n x="292"/>
        <n x="139"/>
      </t>
    </mdx>
    <mdx n="0" f="v">
      <t c="3" si="227">
        <n x="225"/>
        <n x="275"/>
        <n x="139"/>
      </t>
    </mdx>
    <mdx n="0" f="v">
      <t c="3" si="227">
        <n x="225"/>
        <n x="344"/>
        <n x="139"/>
      </t>
    </mdx>
    <mdx n="0" f="v">
      <t c="3" si="227">
        <n x="225"/>
        <n x="325"/>
        <n x="139"/>
      </t>
    </mdx>
    <mdx n="0" f="v">
      <t c="3" si="227">
        <n x="225"/>
        <n x="313"/>
        <n x="139"/>
      </t>
    </mdx>
    <mdx n="0" f="v">
      <t c="3" si="227">
        <n x="225"/>
        <n x="335"/>
        <n x="139"/>
      </t>
    </mdx>
    <mdx n="0" f="v">
      <t c="3" si="227">
        <n x="225"/>
        <n x="309"/>
        <n x="139"/>
      </t>
    </mdx>
    <mdx n="0" f="v">
      <t c="3" si="227">
        <n x="225"/>
        <n x="334"/>
        <n x="139"/>
      </t>
    </mdx>
    <mdx n="0" f="v">
      <t c="3" si="227">
        <n x="225"/>
        <n x="343"/>
        <n x="139"/>
      </t>
    </mdx>
    <mdx n="0" f="v">
      <t c="3" si="227">
        <n x="225"/>
        <n x="279"/>
        <n x="139"/>
      </t>
    </mdx>
    <mdx n="0" f="v">
      <t c="3" si="227">
        <n x="225"/>
        <n x="557"/>
        <n x="139"/>
      </t>
    </mdx>
    <mdx n="0" f="v">
      <t c="3" si="227">
        <n x="225"/>
        <n x="551"/>
        <n x="139"/>
      </t>
    </mdx>
    <mdx n="0" f="v">
      <t c="3" si="227">
        <n x="225"/>
        <n x="333"/>
        <n x="139"/>
      </t>
    </mdx>
    <mdx n="0" f="v">
      <t c="3" si="227">
        <n x="225"/>
        <n x="550"/>
        <n x="139"/>
      </t>
    </mdx>
    <mdx n="0" f="v">
      <t c="3" si="227">
        <n x="225"/>
        <n x="549"/>
        <n x="139"/>
      </t>
    </mdx>
    <mdx n="0" f="v">
      <t c="3" si="227">
        <n x="225"/>
        <n x="558"/>
        <n x="139"/>
      </t>
    </mdx>
    <mdx n="0" f="v">
      <t c="3" si="227">
        <n x="225"/>
        <n x="559"/>
        <n x="139"/>
      </t>
    </mdx>
    <mdx n="0" f="v">
      <t c="3" si="227">
        <n x="225"/>
        <n x="560"/>
        <n x="139"/>
      </t>
    </mdx>
    <mdx n="0" f="v">
      <t c="3" si="227">
        <n x="225"/>
        <n x="561"/>
        <n x="139"/>
      </t>
    </mdx>
    <mdx n="0" f="v">
      <t c="3" si="227">
        <n x="225"/>
        <n x="562"/>
        <n x="139"/>
      </t>
    </mdx>
    <mdx n="0" f="v">
      <t c="3" si="227">
        <n x="225"/>
        <n x="581"/>
        <n x="139"/>
      </t>
    </mdx>
    <mdx n="0" f="v">
      <t c="3" si="227">
        <n x="225"/>
        <n x="295"/>
        <n x="139"/>
      </t>
    </mdx>
    <mdx n="0" f="v">
      <t c="3" si="227">
        <n x="225"/>
        <n x="282"/>
        <n x="139"/>
      </t>
    </mdx>
    <mdx n="0" f="v">
      <t c="3" si="227">
        <n x="225"/>
        <n x="315"/>
        <n x="139"/>
      </t>
    </mdx>
    <mdx n="0" f="v">
      <t c="3" si="227">
        <n x="225"/>
        <n x="314"/>
        <n x="139"/>
      </t>
    </mdx>
    <mdx n="0" f="v">
      <t c="3" si="227">
        <n x="225"/>
        <n x="339"/>
        <n x="139"/>
      </t>
    </mdx>
    <mdx n="0" f="v">
      <t c="3" si="227">
        <n x="225"/>
        <n x="324"/>
        <n x="139"/>
      </t>
    </mdx>
    <mdx n="0" f="v">
      <t c="3" si="227">
        <n x="225"/>
        <n x="312"/>
        <n x="139"/>
      </t>
    </mdx>
    <mdx n="0" f="v">
      <t c="3" si="227">
        <n x="225"/>
        <n x="310"/>
        <n x="139"/>
      </t>
    </mdx>
    <mdx n="0" f="v">
      <t c="3" si="227">
        <n x="225"/>
        <n x="308"/>
        <n x="139"/>
      </t>
    </mdx>
    <mdx n="0" f="v">
      <t c="3" si="227">
        <n x="225"/>
        <n x="306"/>
        <n x="139"/>
      </t>
    </mdx>
    <mdx n="0" f="v">
      <t c="3" si="227">
        <n x="225"/>
        <n x="305"/>
        <n x="139"/>
      </t>
    </mdx>
    <mdx n="0" f="v">
      <t c="3" si="227">
        <n x="225"/>
        <n x="323"/>
        <n x="139"/>
      </t>
    </mdx>
    <mdx n="0" f="v">
      <t c="3" si="227">
        <n x="225"/>
        <n x="291"/>
        <n x="139"/>
      </t>
    </mdx>
    <mdx n="0" f="v">
      <t c="3" si="227">
        <n x="225"/>
        <n x="352"/>
        <n x="139"/>
      </t>
    </mdx>
    <mdx n="0" f="v">
      <t c="3" si="227">
        <n x="225"/>
        <n x="302"/>
        <n x="139"/>
      </t>
    </mdx>
    <mdx n="0" f="v">
      <t c="3" si="227">
        <n x="225"/>
        <n x="342"/>
        <n x="139"/>
      </t>
    </mdx>
    <mdx n="0" f="v">
      <t c="3" si="227">
        <n x="225"/>
        <n x="332"/>
        <n x="139"/>
      </t>
    </mdx>
    <mdx n="0" f="v">
      <t c="3" si="227">
        <n x="225"/>
        <n x="331"/>
        <n x="139"/>
      </t>
    </mdx>
    <mdx n="0" f="v">
      <t c="3" si="227">
        <n x="225"/>
        <n x="349"/>
        <n x="139"/>
      </t>
    </mdx>
    <mdx n="0" f="v">
      <t c="3" si="227">
        <n x="225"/>
        <n x="553"/>
        <n x="139"/>
      </t>
    </mdx>
    <mdx n="0" f="v">
      <t c="3" si="227">
        <n x="225"/>
        <n x="330"/>
        <n x="139"/>
      </t>
    </mdx>
    <mdx n="0" f="v">
      <t c="3" si="227">
        <n x="225"/>
        <n x="351"/>
        <n x="139"/>
      </t>
    </mdx>
    <mdx n="0" f="v">
      <t c="3" si="227">
        <n x="225"/>
        <n x="554"/>
        <n x="139"/>
      </t>
    </mdx>
    <mdx n="0" f="v">
      <t c="3" si="227">
        <n x="225"/>
        <n x="296"/>
        <n x="139"/>
      </t>
    </mdx>
    <mdx n="0" f="v">
      <t c="3" si="227">
        <n x="225"/>
        <n x="580"/>
        <n x="139"/>
      </t>
    </mdx>
    <mdx n="0" f="v">
      <t c="3" si="227">
        <n x="225"/>
        <n x="571"/>
        <n x="139"/>
      </t>
    </mdx>
    <mdx n="0" f="v">
      <t c="3" si="227">
        <n x="225"/>
        <n x="563"/>
        <n x="139"/>
      </t>
    </mdx>
    <mdx n="0" f="v">
      <t c="3" si="227">
        <n x="225"/>
        <n x="564"/>
        <n x="139"/>
      </t>
    </mdx>
    <mdx n="0" f="v">
      <t c="3" si="227">
        <n x="225"/>
        <n x="565"/>
        <n x="139"/>
      </t>
    </mdx>
    <mdx n="0" f="v">
      <t c="3" si="227">
        <n x="225"/>
        <n x="566"/>
        <n x="139"/>
      </t>
    </mdx>
    <mdx n="0" f="v">
      <t c="3" si="227">
        <n x="225"/>
        <n x="567"/>
        <n x="139"/>
      </t>
    </mdx>
    <mdx n="0" f="v">
      <t c="3" si="227">
        <n x="225"/>
        <n x="568"/>
        <n x="139"/>
      </t>
    </mdx>
    <mdx n="0" f="v">
      <t c="3" si="227">
        <n x="225"/>
        <n x="586"/>
        <n x="139"/>
      </t>
    </mdx>
    <mdx n="0" f="v">
      <t c="3" si="227">
        <n x="225"/>
        <n x="340"/>
        <n x="139"/>
      </t>
    </mdx>
    <mdx n="0" f="v">
      <t c="3" si="227">
        <n x="225"/>
        <n x="572"/>
        <n x="139"/>
      </t>
    </mdx>
    <mdx n="0" f="v">
      <t c="3" si="227">
        <n x="225"/>
        <n x="573"/>
        <n x="139"/>
      </t>
    </mdx>
    <mdx n="0" f="v">
      <t c="3" si="227">
        <n x="225"/>
        <n x="556"/>
        <n x="139"/>
      </t>
    </mdx>
    <mdx n="0" f="v">
      <t c="3" si="227">
        <n x="225"/>
        <n x="300"/>
        <n x="139"/>
      </t>
    </mdx>
    <mdx n="0" f="v">
      <t c="3" si="227">
        <n x="225"/>
        <n x="298"/>
        <n x="139"/>
      </t>
    </mdx>
    <mdx n="0" f="v">
      <t c="3" si="227">
        <n x="225"/>
        <n x="552"/>
        <n x="139"/>
      </t>
    </mdx>
    <mdx n="0" f="v">
      <t c="3" si="227">
        <n x="225"/>
        <n x="354"/>
        <n x="139"/>
      </t>
    </mdx>
    <mdx n="0" f="v">
      <t c="3" si="227">
        <n x="225"/>
        <n x="575"/>
        <n x="139"/>
      </t>
    </mdx>
    <mdx n="0" f="v">
      <t c="3" si="227">
        <n x="225"/>
        <n x="576"/>
        <n x="139"/>
      </t>
    </mdx>
    <mdx n="0" f="v">
      <t c="3" si="227">
        <n x="225"/>
        <n x="577"/>
        <n x="139"/>
      </t>
    </mdx>
    <mdx n="0" f="v">
      <t c="3" si="227">
        <n x="225"/>
        <n x="578"/>
        <n x="139"/>
      </t>
    </mdx>
    <mdx n="0" f="v">
      <t c="3" si="227">
        <n x="225"/>
        <n x="579"/>
        <n x="139"/>
      </t>
    </mdx>
    <mdx n="0" f="v">
      <t c="3" si="227">
        <n x="225"/>
        <n x="353"/>
        <n x="139"/>
      </t>
    </mdx>
    <mdx n="0" f="v">
      <t c="3" si="227">
        <n x="225"/>
        <n x="347"/>
        <n x="139"/>
      </t>
    </mdx>
    <mdx n="0" f="v">
      <t c="3" si="227">
        <n x="225"/>
        <n x="587"/>
        <n x="139"/>
      </t>
    </mdx>
    <mdx n="0" f="v">
      <t c="3" si="227">
        <n x="225"/>
        <n x="583"/>
        <n x="139"/>
      </t>
    </mdx>
    <mdx n="0" f="v">
      <t c="3" si="227">
        <n x="225"/>
        <n x="555"/>
        <n x="139"/>
      </t>
    </mdx>
    <mdx n="0" f="v">
      <t c="3" si="227">
        <n x="225"/>
        <n x="570"/>
        <n x="139"/>
      </t>
    </mdx>
    <mdx n="0" f="v">
      <t c="3" si="227">
        <n x="225"/>
        <n x="574"/>
        <n x="139"/>
      </t>
    </mdx>
    <mdx n="0" f="v">
      <t c="3" si="227">
        <n x="225"/>
        <n x="600"/>
        <n x="139"/>
      </t>
    </mdx>
    <mdx n="0" f="v">
      <t c="3" si="227">
        <n x="225"/>
        <n x="569"/>
        <n x="139"/>
      </t>
    </mdx>
    <mdx n="0" f="v">
      <t c="3" si="227">
        <n x="225"/>
        <n x="589"/>
        <n x="139"/>
      </t>
    </mdx>
    <mdx n="0" f="v">
      <t c="3" si="227">
        <n x="225"/>
        <n x="590"/>
        <n x="139"/>
      </t>
    </mdx>
    <mdx n="0" f="v">
      <t c="3" si="227">
        <n x="225"/>
        <n x="591"/>
        <n x="139"/>
      </t>
    </mdx>
    <mdx n="0" f="v">
      <t c="3" si="227">
        <n x="225"/>
        <n x="592"/>
        <n x="139"/>
      </t>
    </mdx>
    <mdx n="0" f="v">
      <t c="3" si="227">
        <n x="225"/>
        <n x="593"/>
        <n x="139"/>
      </t>
    </mdx>
    <mdx n="0" f="v">
      <t c="3" si="227">
        <n x="225"/>
        <n x="594"/>
        <n x="139"/>
      </t>
    </mdx>
    <mdx n="0" f="v">
      <t c="3" si="227">
        <n x="225"/>
        <n x="595"/>
        <n x="139"/>
      </t>
    </mdx>
    <mdx n="0" f="v">
      <t c="3" si="227">
        <n x="225"/>
        <n x="596"/>
        <n x="139"/>
      </t>
    </mdx>
    <mdx n="0" f="v">
      <t c="3" si="227">
        <n x="225"/>
        <n x="599"/>
        <n x="139"/>
      </t>
    </mdx>
    <mdx n="0" f="v">
      <t c="3" si="227">
        <n x="225"/>
        <n x="582"/>
        <n x="139"/>
      </t>
    </mdx>
    <mdx n="0" f="v">
      <t c="3" si="227">
        <n x="225"/>
        <n x="617"/>
        <n x="139"/>
      </t>
    </mdx>
    <mdx n="0" f="v">
      <t c="3" si="227">
        <n x="225"/>
        <n x="628"/>
        <n x="139"/>
      </t>
    </mdx>
    <mdx n="0" f="v">
      <t c="3" si="227">
        <n x="225"/>
        <n x="618"/>
        <n x="139"/>
      </t>
    </mdx>
    <mdx n="0" f="v">
      <t c="3" si="227">
        <n x="225"/>
        <n x="602"/>
        <n x="139"/>
      </t>
    </mdx>
    <mdx n="0" f="v">
      <t c="3" si="227">
        <n x="225"/>
        <n x="603"/>
        <n x="139"/>
      </t>
    </mdx>
    <mdx n="0" f="v">
      <t c="3" si="227">
        <n x="225"/>
        <n x="604"/>
        <n x="139"/>
      </t>
    </mdx>
    <mdx n="0" f="v">
      <t c="3" si="227">
        <n x="225"/>
        <n x="605"/>
        <n x="139"/>
      </t>
    </mdx>
    <mdx n="0" f="v">
      <t c="3" si="227">
        <n x="225"/>
        <n x="619"/>
        <n x="139"/>
      </t>
    </mdx>
    <mdx n="0" f="v">
      <t c="3" si="227">
        <n x="225"/>
        <n x="606"/>
        <n x="139"/>
      </t>
    </mdx>
    <mdx n="0" f="v">
      <t c="3" si="227">
        <n x="225"/>
        <n x="613"/>
        <n x="139"/>
      </t>
    </mdx>
    <mdx n="0" f="v">
      <t c="3" si="227">
        <n x="225"/>
        <n x="615"/>
        <n x="139"/>
      </t>
    </mdx>
    <mdx n="0" f="v">
      <t c="3" si="227">
        <n x="225"/>
        <n x="585"/>
        <n x="139"/>
      </t>
    </mdx>
    <mdx n="0" f="v">
      <t c="3" si="227">
        <n x="225"/>
        <n x="588"/>
        <n x="139"/>
      </t>
    </mdx>
    <mdx n="0" f="v">
      <t c="3" si="227">
        <n x="225"/>
        <n x="597"/>
        <n x="139"/>
      </t>
    </mdx>
    <mdx n="0" f="v">
      <t c="3" si="227">
        <n x="225"/>
        <n x="601"/>
        <n x="139"/>
      </t>
    </mdx>
    <mdx n="0" f="v">
      <t c="3" si="227">
        <n x="225"/>
        <n x="584"/>
        <n x="139"/>
      </t>
    </mdx>
    <mdx n="0" f="v">
      <t c="3" si="227">
        <n x="225"/>
        <n x="598"/>
        <n x="139"/>
      </t>
    </mdx>
    <mdx n="0" f="v">
      <t c="3" si="227">
        <n x="225"/>
        <n x="609"/>
        <n x="139"/>
      </t>
    </mdx>
    <mdx n="0" f="v">
      <t c="3" si="227">
        <n x="225"/>
        <n x="610"/>
        <n x="139"/>
      </t>
    </mdx>
    <mdx n="0" f="v">
      <t c="3" si="227">
        <n x="225"/>
        <n x="611"/>
        <n x="139"/>
      </t>
    </mdx>
    <mdx n="0" f="v">
      <t c="3" si="227">
        <n x="225"/>
        <n x="612"/>
        <n x="139"/>
      </t>
    </mdx>
    <mdx n="0" f="v">
      <t c="3" si="227">
        <n x="225"/>
        <n x="616"/>
        <n x="139"/>
      </t>
    </mdx>
    <mdx n="0" f="v">
      <t c="3" si="227">
        <n x="225"/>
        <n x="625"/>
        <n x="139"/>
      </t>
    </mdx>
    <mdx n="0" f="v">
      <t c="3" si="227">
        <n x="225"/>
        <n x="627"/>
        <n x="139"/>
      </t>
    </mdx>
    <mdx n="0" f="v">
      <t c="3" si="227">
        <n x="225"/>
        <n x="633"/>
        <n x="139"/>
      </t>
    </mdx>
    <mdx n="0" f="v">
      <t c="3" si="227">
        <n x="225"/>
        <n x="620"/>
        <n x="139"/>
      </t>
    </mdx>
    <mdx n="0" f="v">
      <t c="3" si="227">
        <n x="225"/>
        <n x="621"/>
        <n x="139"/>
      </t>
    </mdx>
    <mdx n="0" f="v">
      <t c="3" si="227">
        <n x="225"/>
        <n x="622"/>
        <n x="139"/>
      </t>
    </mdx>
    <mdx n="0" f="v">
      <t c="3" si="227">
        <n x="225"/>
        <n x="623"/>
        <n x="139"/>
      </t>
    </mdx>
    <mdx n="0" f="v">
      <t c="3" si="227">
        <n x="225"/>
        <n x="624"/>
        <n x="139"/>
      </t>
    </mdx>
    <mdx n="0" f="v">
      <t c="3" si="227">
        <n x="225"/>
        <n x="643"/>
        <n x="139"/>
      </t>
    </mdx>
    <mdx n="0" f="v">
      <t c="3" si="227">
        <n x="225"/>
        <n x="641"/>
        <n x="139"/>
      </t>
    </mdx>
    <mdx n="0" f="v">
      <t c="3" si="227">
        <n x="225"/>
        <n x="632"/>
        <n x="139"/>
      </t>
    </mdx>
    <mdx n="0" f="v">
      <t c="3" si="227">
        <n x="225"/>
        <n x="644"/>
        <n x="139"/>
      </t>
    </mdx>
    <mdx n="0" f="v">
      <t c="3" si="227">
        <n x="225"/>
        <n x="639"/>
        <n x="139"/>
      </t>
    </mdx>
    <mdx n="0" f="v">
      <t c="3" si="227">
        <n x="225"/>
        <n x="608"/>
        <n x="139"/>
      </t>
    </mdx>
    <mdx n="0" f="v">
      <t c="3" si="227">
        <n x="225"/>
        <n x="614"/>
        <n x="139"/>
      </t>
    </mdx>
    <mdx n="0" f="v">
      <t c="3" si="227">
        <n x="225"/>
        <n x="635"/>
        <n x="139"/>
      </t>
    </mdx>
    <mdx n="0" f="v">
      <t c="3" si="227">
        <n x="225"/>
        <n x="636"/>
        <n x="139"/>
      </t>
    </mdx>
    <mdx n="0" f="v">
      <t c="3" si="227">
        <n x="225"/>
        <n x="637"/>
        <n x="139"/>
      </t>
    </mdx>
    <mdx n="0" f="v">
      <t c="3" si="227">
        <n x="225"/>
        <n x="640"/>
        <n x="139"/>
      </t>
    </mdx>
    <mdx n="0" f="v">
      <t c="3" si="227">
        <n x="225"/>
        <n x="630"/>
        <n x="139"/>
      </t>
    </mdx>
    <mdx n="0" f="v">
      <t c="3" si="227">
        <n x="225"/>
        <n x="607"/>
        <n x="139"/>
      </t>
    </mdx>
    <mdx n="0" f="v">
      <t c="3" si="227">
        <n x="225"/>
        <n x="629"/>
        <n x="139"/>
      </t>
    </mdx>
    <mdx n="0" f="v">
      <t c="3" si="227">
        <n x="225"/>
        <n x="626"/>
        <n x="139"/>
      </t>
    </mdx>
    <mdx n="0" f="v">
      <t c="3" si="227">
        <n x="225"/>
        <n x="631"/>
        <n x="139"/>
      </t>
    </mdx>
    <mdx n="0" f="v">
      <t c="3" si="227">
        <n x="225"/>
        <n x="634"/>
        <n x="139"/>
      </t>
    </mdx>
    <mdx n="0" f="v">
      <t c="3" si="227">
        <n x="225"/>
        <n x="638"/>
        <n x="139"/>
      </t>
    </mdx>
    <mdx n="0" f="v">
      <t c="3" si="227">
        <n x="225"/>
        <n x="645"/>
        <n x="139"/>
      </t>
    </mdx>
    <mdx n="0" f="v">
      <t c="3" si="227">
        <n x="225"/>
        <n x="646"/>
        <n x="139"/>
      </t>
    </mdx>
    <mdx n="0" f="v">
      <t c="3" si="227">
        <n x="225"/>
        <n x="647"/>
        <n x="139"/>
      </t>
    </mdx>
    <mdx n="0" f="v">
      <t c="3" si="227">
        <n x="225"/>
        <n x="648"/>
        <n x="139"/>
      </t>
    </mdx>
    <mdx n="0" f="v">
      <t c="3" si="227">
        <n x="225"/>
        <n x="649"/>
        <n x="139"/>
      </t>
    </mdx>
    <mdx n="0" f="v">
      <t c="3" si="227">
        <n x="225"/>
        <n x="650"/>
        <n x="139"/>
      </t>
    </mdx>
    <mdx n="0" f="v">
      <t c="3" si="227">
        <n x="225"/>
        <n x="651"/>
        <n x="139"/>
      </t>
    </mdx>
    <mdx n="0" f="v">
      <t c="3" si="227">
        <n x="225"/>
        <n x="652"/>
        <n x="139"/>
      </t>
    </mdx>
    <mdx n="0" f="v">
      <t c="3" si="227">
        <n x="225"/>
        <n x="653"/>
        <n x="139"/>
      </t>
    </mdx>
    <mdx n="0" f="v">
      <t c="3" si="227">
        <n x="225"/>
        <n x="654"/>
        <n x="139"/>
      </t>
    </mdx>
    <mdx n="0" f="v">
      <t c="3" si="227">
        <n x="225"/>
        <n x="642"/>
        <n x="139"/>
      </t>
    </mdx>
    <mdx n="0" f="v">
      <t c="3" si="227">
        <n x="225"/>
        <n x="655"/>
        <n x="139"/>
      </t>
    </mdx>
    <mdx n="0" f="v">
      <t c="3" si="227">
        <n x="225"/>
        <n x="338"/>
        <n x="140"/>
      </t>
    </mdx>
    <mdx n="0" f="v">
      <t c="3" si="227">
        <n x="225"/>
        <n x="320"/>
        <n x="140"/>
      </t>
    </mdx>
    <mdx n="0" f="v">
      <t c="3" si="227">
        <n x="225"/>
        <n x="319"/>
        <n x="140"/>
      </t>
    </mdx>
    <mdx n="0" f="v">
      <t c="3" si="227">
        <n x="225"/>
        <n x="318"/>
        <n x="140"/>
      </t>
    </mdx>
    <mdx n="0" f="v">
      <t c="3" si="227">
        <n x="225"/>
        <n x="337"/>
        <n x="140"/>
      </t>
    </mdx>
    <mdx n="0" f="v">
      <t c="3" si="227">
        <n x="225"/>
        <n x="345"/>
        <n x="140"/>
      </t>
    </mdx>
    <mdx n="0" f="v">
      <t c="3" si="227">
        <n x="225"/>
        <n x="336"/>
        <n x="140"/>
      </t>
    </mdx>
    <mdx n="0" f="v">
      <t c="3" si="227">
        <n x="225"/>
        <n x="317"/>
        <n x="140"/>
      </t>
    </mdx>
    <mdx n="0" f="v">
      <t c="3" si="227">
        <n x="225"/>
        <n x="344"/>
        <n x="140"/>
      </t>
    </mdx>
    <mdx n="0" f="v">
      <t c="3" si="227">
        <n x="225"/>
        <n x="275"/>
        <n x="140"/>
      </t>
    </mdx>
    <mdx n="0" f="v">
      <t c="3" si="227">
        <n x="225"/>
        <n x="274"/>
        <n x="140"/>
      </t>
    </mdx>
    <mdx n="0" f="v">
      <t c="3" si="227">
        <n x="225"/>
        <n x="284"/>
        <n x="140"/>
      </t>
    </mdx>
    <mdx n="0" f="v">
      <t c="3" si="227">
        <n x="225"/>
        <n x="290"/>
        <n x="140"/>
      </t>
    </mdx>
    <mdx n="0" f="v">
      <t c="3" si="227">
        <n x="225"/>
        <n x="289"/>
        <n x="140"/>
      </t>
    </mdx>
    <mdx n="0" f="v">
      <t c="3" si="227">
        <n x="225"/>
        <n x="288"/>
        <n x="140"/>
      </t>
    </mdx>
    <mdx n="0" f="v">
      <t c="3" si="227">
        <n x="225"/>
        <n x="287"/>
        <n x="140"/>
      </t>
    </mdx>
    <mdx n="0" f="v">
      <t c="3" si="227">
        <n x="225"/>
        <n x="286"/>
        <n x="140"/>
      </t>
    </mdx>
    <mdx n="0" f="v">
      <t c="3" si="227">
        <n x="225"/>
        <n x="292"/>
        <n x="140"/>
      </t>
    </mdx>
    <mdx n="0" f="v">
      <t c="3" si="227">
        <n x="225"/>
        <n x="285"/>
        <n x="140"/>
      </t>
    </mdx>
    <mdx n="0" f="v">
      <t c="3" si="227">
        <n x="225"/>
        <n x="325"/>
        <n x="140"/>
      </t>
    </mdx>
    <mdx n="0" f="v">
      <t c="3" si="227">
        <n x="225"/>
        <n x="313"/>
        <n x="140"/>
      </t>
    </mdx>
    <mdx n="0" f="v">
      <t c="3" si="227">
        <n x="225"/>
        <n x="335"/>
        <n x="140"/>
      </t>
    </mdx>
    <mdx n="0" f="v">
      <t c="3" si="227">
        <n x="225"/>
        <n x="309"/>
        <n x="140"/>
      </t>
    </mdx>
    <mdx n="0" f="v">
      <t c="3" si="227">
        <n x="225"/>
        <n x="334"/>
        <n x="140"/>
      </t>
    </mdx>
    <mdx n="0" f="v">
      <t c="3" si="227">
        <n x="225"/>
        <n x="343"/>
        <n x="140"/>
      </t>
    </mdx>
    <mdx n="0" f="v">
      <t c="3" si="227">
        <n x="225"/>
        <n x="279"/>
        <n x="140"/>
      </t>
    </mdx>
    <mdx n="0" f="v">
      <t c="3" si="227">
        <n x="225"/>
        <n x="557"/>
        <n x="140"/>
      </t>
    </mdx>
    <mdx n="0" f="v">
      <t c="3" si="227">
        <n x="225"/>
        <n x="551"/>
        <n x="140"/>
      </t>
    </mdx>
    <mdx n="0" f="v">
      <t c="3" si="227">
        <n x="225"/>
        <n x="333"/>
        <n x="140"/>
      </t>
    </mdx>
    <mdx n="0" f="v">
      <t c="3" si="227">
        <n x="225"/>
        <n x="550"/>
        <n x="140"/>
      </t>
    </mdx>
    <mdx n="0" f="v">
      <t c="3" si="227">
        <n x="225"/>
        <n x="549"/>
        <n x="140"/>
      </t>
    </mdx>
    <mdx n="0" f="v">
      <t c="3" si="227">
        <n x="225"/>
        <n x="558"/>
        <n x="140"/>
      </t>
    </mdx>
    <mdx n="0" f="v">
      <t c="3" si="227">
        <n x="225"/>
        <n x="559"/>
        <n x="140"/>
      </t>
    </mdx>
    <mdx n="0" f="v">
      <t c="3" si="227">
        <n x="225"/>
        <n x="560"/>
        <n x="140"/>
      </t>
    </mdx>
    <mdx n="0" f="v">
      <t c="3" si="227">
        <n x="225"/>
        <n x="561"/>
        <n x="140"/>
      </t>
    </mdx>
    <mdx n="0" f="v">
      <t c="3" si="227">
        <n x="225"/>
        <n x="562"/>
        <n x="140"/>
      </t>
    </mdx>
    <mdx n="0" f="v">
      <t c="3" si="227">
        <n x="225"/>
        <n x="341"/>
        <n x="140"/>
      </t>
    </mdx>
    <mdx n="0" f="v">
      <t c="3" si="227">
        <n x="225"/>
        <n x="583"/>
        <n x="140"/>
      </t>
    </mdx>
    <mdx n="0" f="v">
      <t c="3" si="227">
        <n x="225"/>
        <n x="572"/>
        <n x="140"/>
      </t>
    </mdx>
    <mdx n="0" f="v">
      <t c="3" si="227">
        <n x="225"/>
        <n x="282"/>
        <n x="140"/>
      </t>
    </mdx>
    <mdx n="0" f="v">
      <t c="3" si="227">
        <n x="225"/>
        <n x="315"/>
        <n x="140"/>
      </t>
    </mdx>
    <mdx n="0" f="v">
      <t c="3" si="227">
        <n x="225"/>
        <n x="314"/>
        <n x="140"/>
      </t>
    </mdx>
    <mdx n="0" f="v">
      <t c="3" si="227">
        <n x="225"/>
        <n x="339"/>
        <n x="140"/>
      </t>
    </mdx>
    <mdx n="0" f="v">
      <t c="3" si="227">
        <n x="225"/>
        <n x="324"/>
        <n x="140"/>
      </t>
    </mdx>
    <mdx n="0" f="v">
      <t c="3" si="227">
        <n x="225"/>
        <n x="312"/>
        <n x="140"/>
      </t>
    </mdx>
    <mdx n="0" f="v">
      <t c="3" si="227">
        <n x="225"/>
        <n x="310"/>
        <n x="140"/>
      </t>
    </mdx>
    <mdx n="0" f="v">
      <t c="3" si="227">
        <n x="225"/>
        <n x="308"/>
        <n x="140"/>
      </t>
    </mdx>
    <mdx n="0" f="v">
      <t c="3" si="227">
        <n x="225"/>
        <n x="306"/>
        <n x="140"/>
      </t>
    </mdx>
    <mdx n="0" f="v">
      <t c="3" si="227">
        <n x="225"/>
        <n x="305"/>
        <n x="140"/>
      </t>
    </mdx>
    <mdx n="0" f="v">
      <t c="3" si="227">
        <n x="225"/>
        <n x="323"/>
        <n x="140"/>
      </t>
    </mdx>
    <mdx n="0" f="v">
      <t c="3" si="227">
        <n x="225"/>
        <n x="291"/>
        <n x="140"/>
      </t>
    </mdx>
    <mdx n="0" f="v">
      <t c="3" si="227">
        <n x="225"/>
        <n x="303"/>
        <n x="140"/>
      </t>
    </mdx>
    <mdx n="0" f="v">
      <t c="3" si="227">
        <n x="225"/>
        <n x="352"/>
        <n x="140"/>
      </t>
    </mdx>
    <mdx n="0" f="v">
      <t c="3" si="227">
        <n x="225"/>
        <n x="302"/>
        <n x="140"/>
      </t>
    </mdx>
    <mdx n="0" f="v">
      <t c="3" si="227">
        <n x="225"/>
        <n x="342"/>
        <n x="140"/>
      </t>
    </mdx>
    <mdx n="0" f="v">
      <t c="3" si="227">
        <n x="225"/>
        <n x="332"/>
        <n x="140"/>
      </t>
    </mdx>
    <mdx n="0" f="v">
      <t c="3" si="227">
        <n x="225"/>
        <n x="331"/>
        <n x="140"/>
      </t>
    </mdx>
    <mdx n="0" f="v">
      <t c="3" si="227">
        <n x="225"/>
        <n x="349"/>
        <n x="140"/>
      </t>
    </mdx>
    <mdx n="0" f="v">
      <t c="3" si="227">
        <n x="225"/>
        <n x="553"/>
        <n x="140"/>
      </t>
    </mdx>
    <mdx n="0" f="v">
      <t c="3" si="227">
        <n x="225"/>
        <n x="330"/>
        <n x="140"/>
      </t>
    </mdx>
    <mdx n="0" f="v">
      <t c="3" si="227">
        <n x="225"/>
        <n x="351"/>
        <n x="140"/>
      </t>
    </mdx>
    <mdx n="0" f="v">
      <t c="3" si="227">
        <n x="225"/>
        <n x="554"/>
        <n x="140"/>
      </t>
    </mdx>
    <mdx n="0" f="v">
      <t c="3" si="227">
        <n x="225"/>
        <n x="296"/>
        <n x="140"/>
      </t>
    </mdx>
    <mdx n="0" f="v">
      <t c="3" si="227">
        <n x="225"/>
        <n x="295"/>
        <n x="140"/>
      </t>
    </mdx>
    <mdx n="0" f="v">
      <t c="3" si="227">
        <n x="225"/>
        <n x="573"/>
        <n x="140"/>
      </t>
    </mdx>
    <mdx n="0" f="v">
      <t c="3" si="227">
        <n x="225"/>
        <n x="582"/>
        <n x="140"/>
      </t>
    </mdx>
    <mdx n="0" f="v">
      <t c="3" si="227">
        <n x="225"/>
        <n x="563"/>
        <n x="140"/>
      </t>
    </mdx>
    <mdx n="0" f="v">
      <t c="3" si="227">
        <n x="225"/>
        <n x="564"/>
        <n x="140"/>
      </t>
    </mdx>
    <mdx n="0" f="v">
      <t c="3" si="227">
        <n x="225"/>
        <n x="565"/>
        <n x="140"/>
      </t>
    </mdx>
    <mdx n="0" f="v">
      <t c="3" si="227">
        <n x="225"/>
        <n x="566"/>
        <n x="140"/>
      </t>
    </mdx>
    <mdx n="0" f="v">
      <t c="3" si="227">
        <n x="225"/>
        <n x="567"/>
        <n x="140"/>
      </t>
    </mdx>
    <mdx n="0" f="v">
      <t c="3" si="227">
        <n x="225"/>
        <n x="568"/>
        <n x="140"/>
      </t>
    </mdx>
    <mdx n="0" f="v">
      <t c="3" si="227">
        <n x="225"/>
        <n x="571"/>
        <n x="140"/>
      </t>
    </mdx>
    <mdx n="0" f="v">
      <t c="3" si="227">
        <n x="225"/>
        <n x="580"/>
        <n x="140"/>
      </t>
    </mdx>
    <mdx n="0" f="v">
      <t c="3" si="227">
        <n x="225"/>
        <n x="581"/>
        <n x="140"/>
      </t>
    </mdx>
    <mdx n="0" f="v">
      <t c="3" si="227">
        <n x="225"/>
        <n x="340"/>
        <n x="140"/>
      </t>
    </mdx>
    <mdx n="0" f="v">
      <t c="3" si="227">
        <n x="225"/>
        <n x="556"/>
        <n x="140"/>
      </t>
    </mdx>
    <mdx n="0" f="v">
      <t c="3" si="227">
        <n x="225"/>
        <n x="300"/>
        <n x="140"/>
      </t>
    </mdx>
    <mdx n="0" f="v">
      <t c="3" si="227">
        <n x="225"/>
        <n x="298"/>
        <n x="140"/>
      </t>
    </mdx>
    <mdx n="0" f="v">
      <t c="3" si="227">
        <n x="225"/>
        <n x="552"/>
        <n x="140"/>
      </t>
    </mdx>
    <mdx n="0" f="v">
      <t c="3" si="227">
        <n x="225"/>
        <n x="354"/>
        <n x="140"/>
      </t>
    </mdx>
    <mdx n="0" f="v">
      <t c="3" si="227">
        <n x="225"/>
        <n x="575"/>
        <n x="140"/>
      </t>
    </mdx>
    <mdx n="0" f="v">
      <t c="3" si="227">
        <n x="225"/>
        <n x="576"/>
        <n x="140"/>
      </t>
    </mdx>
    <mdx n="0" f="v">
      <t c="3" si="227">
        <n x="225"/>
        <n x="577"/>
        <n x="140"/>
      </t>
    </mdx>
    <mdx n="0" f="v">
      <t c="3" si="227">
        <n x="225"/>
        <n x="578"/>
        <n x="140"/>
      </t>
    </mdx>
    <mdx n="0" f="v">
      <t c="3" si="227">
        <n x="225"/>
        <n x="579"/>
        <n x="140"/>
      </t>
    </mdx>
    <mdx n="0" f="v">
      <t c="3" si="227">
        <n x="225"/>
        <n x="353"/>
        <n x="140"/>
      </t>
    </mdx>
    <mdx n="0" f="v">
      <t c="3" si="227">
        <n x="225"/>
        <n x="347"/>
        <n x="140"/>
      </t>
    </mdx>
    <mdx n="0" f="v">
      <t c="3" si="227">
        <n x="225"/>
        <n x="555"/>
        <n x="140"/>
      </t>
    </mdx>
    <mdx n="0" f="v">
      <t c="3" si="227">
        <n x="225"/>
        <n x="570"/>
        <n x="140"/>
      </t>
    </mdx>
    <mdx n="0" f="v">
      <t c="3" si="227">
        <n x="225"/>
        <n x="574"/>
        <n x="140"/>
      </t>
    </mdx>
    <mdx n="0" f="v">
      <t c="3" si="227">
        <n x="225"/>
        <n x="586"/>
        <n x="140"/>
      </t>
    </mdx>
    <mdx n="0" f="v">
      <t c="3" si="227">
        <n x="225"/>
        <n x="587"/>
        <n x="140"/>
      </t>
    </mdx>
    <mdx n="0" f="v">
      <t c="3" si="227">
        <n x="225"/>
        <n x="569"/>
        <n x="140"/>
      </t>
    </mdx>
    <mdx n="0" f="v">
      <t c="3" si="227">
        <n x="225"/>
        <n x="589"/>
        <n x="140"/>
      </t>
    </mdx>
    <mdx n="0" f="v">
      <t c="3" si="227">
        <n x="225"/>
        <n x="590"/>
        <n x="140"/>
      </t>
    </mdx>
    <mdx n="0" f="v">
      <t c="3" si="227">
        <n x="225"/>
        <n x="591"/>
        <n x="140"/>
      </t>
    </mdx>
    <mdx n="0" f="v">
      <t c="3" si="227">
        <n x="225"/>
        <n x="592"/>
        <n x="140"/>
      </t>
    </mdx>
    <mdx n="0" f="v">
      <t c="3" si="227">
        <n x="225"/>
        <n x="593"/>
        <n x="140"/>
      </t>
    </mdx>
    <mdx n="0" f="v">
      <t c="3" si="227">
        <n x="225"/>
        <n x="594"/>
        <n x="140"/>
      </t>
    </mdx>
    <mdx n="0" f="v">
      <t c="3" si="227">
        <n x="225"/>
        <n x="595"/>
        <n x="140"/>
      </t>
    </mdx>
    <mdx n="0" f="v">
      <t c="3" si="227">
        <n x="225"/>
        <n x="596"/>
        <n x="140"/>
      </t>
    </mdx>
    <mdx n="0" f="v">
      <t c="3" si="227">
        <n x="225"/>
        <n x="600"/>
        <n x="140"/>
      </t>
    </mdx>
    <mdx n="0" f="v">
      <t c="3" si="227">
        <n x="225"/>
        <n x="599"/>
        <n x="140"/>
      </t>
    </mdx>
    <mdx n="0" f="v">
      <t c="3" si="227">
        <n x="225"/>
        <n x="616"/>
        <n x="140"/>
      </t>
    </mdx>
    <mdx n="0" f="v">
      <t c="3" si="227">
        <n x="225"/>
        <n x="617"/>
        <n x="140"/>
      </t>
    </mdx>
    <mdx n="0" f="v">
      <t c="3" si="227">
        <n x="225"/>
        <n x="602"/>
        <n x="140"/>
      </t>
    </mdx>
    <mdx n="0" f="v">
      <t c="3" si="227">
        <n x="225"/>
        <n x="603"/>
        <n x="140"/>
      </t>
    </mdx>
    <mdx n="0" f="v">
      <t c="3" si="227">
        <n x="225"/>
        <n x="604"/>
        <n x="140"/>
      </t>
    </mdx>
    <mdx n="0" f="v">
      <t c="3" si="227">
        <n x="225"/>
        <n x="605"/>
        <n x="140"/>
      </t>
    </mdx>
    <mdx n="0" f="v">
      <t c="3" si="227">
        <n x="225"/>
        <n x="618"/>
        <n x="140"/>
      </t>
    </mdx>
    <mdx n="0" f="v">
      <t c="3" si="227">
        <n x="225"/>
        <n x="619"/>
        <n x="140"/>
      </t>
    </mdx>
    <mdx n="0" f="v">
      <t c="3" si="227">
        <n x="225"/>
        <n x="613"/>
        <n x="140"/>
      </t>
    </mdx>
    <mdx n="0" f="v">
      <t c="3" si="227">
        <n x="225"/>
        <n x="585"/>
        <n x="140"/>
      </t>
    </mdx>
    <mdx n="0" f="v">
      <t c="3" si="227">
        <n x="225"/>
        <n x="588"/>
        <n x="140"/>
      </t>
    </mdx>
    <mdx n="0" f="v">
      <t c="3" si="227">
        <n x="225"/>
        <n x="597"/>
        <n x="140"/>
      </t>
    </mdx>
    <mdx n="0" f="v">
      <t c="3" si="227">
        <n x="225"/>
        <n x="601"/>
        <n x="140"/>
      </t>
    </mdx>
    <mdx n="0" f="v">
      <t c="3" si="227">
        <n x="225"/>
        <n x="584"/>
        <n x="140"/>
      </t>
    </mdx>
    <mdx n="0" f="v">
      <t c="3" si="227">
        <n x="225"/>
        <n x="598"/>
        <n x="140"/>
      </t>
    </mdx>
    <mdx n="0" f="v">
      <t c="3" si="227">
        <n x="225"/>
        <n x="609"/>
        <n x="140"/>
      </t>
    </mdx>
    <mdx n="0" f="v">
      <t c="3" si="227">
        <n x="225"/>
        <n x="610"/>
        <n x="140"/>
      </t>
    </mdx>
    <mdx n="0" f="v">
      <t c="3" si="227">
        <n x="225"/>
        <n x="611"/>
        <n x="140"/>
      </t>
    </mdx>
    <mdx n="0" f="v">
      <t c="3" si="227">
        <n x="225"/>
        <n x="612"/>
        <n x="140"/>
      </t>
    </mdx>
    <mdx n="0" f="v">
      <t c="3" si="227">
        <n x="225"/>
        <n x="615"/>
        <n x="140"/>
      </t>
    </mdx>
    <mdx n="0" f="v">
      <t c="3" si="227">
        <n x="225"/>
        <n x="606"/>
        <n x="140"/>
      </t>
    </mdx>
    <mdx n="0" f="v">
      <t c="3" si="227">
        <n x="225"/>
        <n x="625"/>
        <n x="140"/>
      </t>
    </mdx>
    <mdx n="0" f="v">
      <t c="3" si="227">
        <n x="225"/>
        <n x="628"/>
        <n x="140"/>
      </t>
    </mdx>
    <mdx n="0" f="v">
      <t c="3" si="227">
        <n x="225"/>
        <n x="620"/>
        <n x="140"/>
      </t>
    </mdx>
    <mdx n="0" f="v">
      <t c="3" si="227">
        <n x="225"/>
        <n x="621"/>
        <n x="140"/>
      </t>
    </mdx>
    <mdx n="0" f="v">
      <t c="3" si="227">
        <n x="225"/>
        <n x="622"/>
        <n x="140"/>
      </t>
    </mdx>
    <mdx n="0" f="v">
      <t c="3" si="227">
        <n x="225"/>
        <n x="623"/>
        <n x="140"/>
      </t>
    </mdx>
    <mdx n="0" f="v">
      <t c="3" si="227">
        <n x="225"/>
        <n x="624"/>
        <n x="140"/>
      </t>
    </mdx>
    <mdx n="0" f="v">
      <t c="3" si="227">
        <n x="225"/>
        <n x="627"/>
        <n x="140"/>
      </t>
    </mdx>
    <mdx n="0" f="v">
      <t c="3" si="227">
        <n x="225"/>
        <n x="633"/>
        <n x="140"/>
      </t>
    </mdx>
    <mdx n="0" f="v">
      <t c="3" si="227">
        <n x="225"/>
        <n x="632"/>
        <n x="140"/>
      </t>
    </mdx>
    <mdx n="0" f="v">
      <t c="3" si="227">
        <n x="225"/>
        <n x="643"/>
        <n x="140"/>
      </t>
    </mdx>
    <mdx n="0" f="v">
      <t c="3" si="227">
        <n x="225"/>
        <n x="641"/>
        <n x="140"/>
      </t>
    </mdx>
    <mdx n="0" f="v">
      <t c="3" si="227">
        <n x="225"/>
        <n x="608"/>
        <n x="140"/>
      </t>
    </mdx>
    <mdx n="0" f="v">
      <t c="3" si="227">
        <n x="225"/>
        <n x="614"/>
        <n x="140"/>
      </t>
    </mdx>
    <mdx n="0" f="v">
      <t c="3" si="227">
        <n x="225"/>
        <n x="635"/>
        <n x="140"/>
      </t>
    </mdx>
    <mdx n="0" f="v">
      <t c="3" si="227">
        <n x="225"/>
        <n x="636"/>
        <n x="140"/>
      </t>
    </mdx>
    <mdx n="0" f="v">
      <t c="3" si="227">
        <n x="225"/>
        <n x="637"/>
        <n x="140"/>
      </t>
    </mdx>
    <mdx n="0" f="v">
      <t c="3" si="227">
        <n x="225"/>
        <n x="639"/>
        <n x="140"/>
      </t>
    </mdx>
    <mdx n="0" f="v">
      <t c="3" si="227">
        <n x="225"/>
        <n x="644"/>
        <n x="140"/>
      </t>
    </mdx>
    <mdx n="0" f="v">
      <t c="3" si="227">
        <n x="225"/>
        <n x="640"/>
        <n x="140"/>
      </t>
    </mdx>
    <mdx n="0" f="v">
      <t c="3" si="227">
        <n x="225"/>
        <n x="630"/>
        <n x="140"/>
      </t>
    </mdx>
    <mdx n="0" f="v">
      <t c="3" si="227">
        <n x="225"/>
        <n x="607"/>
        <n x="140"/>
      </t>
    </mdx>
    <mdx n="0" f="v">
      <t c="3" si="227">
        <n x="225"/>
        <n x="629"/>
        <n x="140"/>
      </t>
    </mdx>
    <mdx n="0" f="v">
      <t c="3" si="227">
        <n x="225"/>
        <n x="626"/>
        <n x="140"/>
      </t>
    </mdx>
    <mdx n="0" f="v">
      <t c="3" si="227">
        <n x="225"/>
        <n x="631"/>
        <n x="140"/>
      </t>
    </mdx>
    <mdx n="0" f="v">
      <t c="3" si="227">
        <n x="225"/>
        <n x="634"/>
        <n x="140"/>
      </t>
    </mdx>
    <mdx n="0" f="v">
      <t c="3" si="227">
        <n x="225"/>
        <n x="638"/>
        <n x="140"/>
      </t>
    </mdx>
    <mdx n="0" f="v">
      <t c="3" si="227">
        <n x="225"/>
        <n x="645"/>
        <n x="140"/>
      </t>
    </mdx>
    <mdx n="0" f="v">
      <t c="3" si="227">
        <n x="225"/>
        <n x="646"/>
        <n x="140"/>
      </t>
    </mdx>
    <mdx n="0" f="v">
      <t c="3" si="227">
        <n x="225"/>
        <n x="647"/>
        <n x="140"/>
      </t>
    </mdx>
    <mdx n="0" f="v">
      <t c="3" si="227">
        <n x="225"/>
        <n x="648"/>
        <n x="140"/>
      </t>
    </mdx>
    <mdx n="0" f="v">
      <t c="3" si="227">
        <n x="225"/>
        <n x="649"/>
        <n x="140"/>
      </t>
    </mdx>
    <mdx n="0" f="v">
      <t c="3" si="227">
        <n x="225"/>
        <n x="650"/>
        <n x="140"/>
      </t>
    </mdx>
    <mdx n="0" f="v">
      <t c="3" si="227">
        <n x="225"/>
        <n x="651"/>
        <n x="140"/>
      </t>
    </mdx>
    <mdx n="0" f="v">
      <t c="3" si="227">
        <n x="225"/>
        <n x="652"/>
        <n x="140"/>
      </t>
    </mdx>
    <mdx n="0" f="v">
      <t c="3" si="227">
        <n x="225"/>
        <n x="653"/>
        <n x="140"/>
      </t>
    </mdx>
    <mdx n="0" f="v">
      <t c="3" si="227">
        <n x="225"/>
        <n x="654"/>
        <n x="140"/>
      </t>
    </mdx>
    <mdx n="0" f="v">
      <t c="3" si="227">
        <n x="225"/>
        <n x="642"/>
        <n x="140"/>
      </t>
    </mdx>
    <mdx n="0" f="v">
      <t c="3" si="227">
        <n x="225"/>
        <n x="655"/>
        <n x="140"/>
      </t>
    </mdx>
    <mdx n="0" f="v">
      <t c="3" si="227">
        <n x="225"/>
        <n x="319"/>
        <n x="141"/>
      </t>
    </mdx>
    <mdx n="0" f="v">
      <t c="3" si="227">
        <n x="225"/>
        <n x="318"/>
        <n x="141"/>
      </t>
    </mdx>
    <mdx n="0" f="v">
      <t c="3" si="227">
        <n x="225"/>
        <n x="337"/>
        <n x="141"/>
      </t>
    </mdx>
    <mdx n="0" f="v">
      <t c="3" si="227">
        <n x="225"/>
        <n x="336"/>
        <n x="141"/>
      </t>
    </mdx>
    <mdx n="0" f="v">
      <t c="3" si="227">
        <n x="225"/>
        <n x="317"/>
        <n x="141"/>
      </t>
    </mdx>
    <mdx n="0" f="v">
      <t c="3" si="227">
        <n x="225"/>
        <n x="581"/>
        <n x="141"/>
      </t>
    </mdx>
    <mdx n="0" f="v">
      <t c="3" si="227">
        <n x="225"/>
        <n x="344"/>
        <n x="141"/>
      </t>
    </mdx>
    <mdx n="0" f="v">
      <t c="3" si="227">
        <n x="225"/>
        <n x="285"/>
        <n x="141"/>
      </t>
    </mdx>
    <mdx n="0" f="v">
      <t c="3" si="227">
        <n x="225"/>
        <n x="274"/>
        <n x="141"/>
      </t>
    </mdx>
    <mdx n="0" f="v">
      <t c="3" si="227">
        <n x="225"/>
        <n x="284"/>
        <n x="141"/>
      </t>
    </mdx>
    <mdx n="0" f="v">
      <t c="3" si="227">
        <n x="225"/>
        <n x="290"/>
        <n x="141"/>
      </t>
    </mdx>
    <mdx n="0" f="v">
      <t c="3" si="227">
        <n x="225"/>
        <n x="289"/>
        <n x="141"/>
      </t>
    </mdx>
    <mdx n="0" f="v">
      <t c="3" si="227">
        <n x="225"/>
        <n x="288"/>
        <n x="141"/>
      </t>
    </mdx>
    <mdx n="0" f="v">
      <t c="3" si="227">
        <n x="225"/>
        <n x="287"/>
        <n x="141"/>
      </t>
    </mdx>
    <mdx n="0" f="v">
      <t c="3" si="227">
        <n x="225"/>
        <n x="286"/>
        <n x="141"/>
      </t>
    </mdx>
    <mdx n="0" f="v">
      <t c="3" si="227">
        <n x="225"/>
        <n x="292"/>
        <n x="141"/>
      </t>
    </mdx>
    <mdx n="0" f="v">
      <t c="3" si="227">
        <n x="225"/>
        <n x="275"/>
        <n x="141"/>
      </t>
    </mdx>
    <mdx n="0" f="v">
      <t c="3" si="227">
        <n x="225"/>
        <n x="325"/>
        <n x="141"/>
      </t>
    </mdx>
    <mdx n="0" f="v">
      <t c="3" si="227">
        <n x="225"/>
        <n x="313"/>
        <n x="141"/>
      </t>
    </mdx>
    <mdx n="0" f="v">
      <t c="3" si="227">
        <n x="225"/>
        <n x="335"/>
        <n x="141"/>
      </t>
    </mdx>
    <mdx n="0" f="v">
      <t c="3" si="227">
        <n x="225"/>
        <n x="309"/>
        <n x="141"/>
      </t>
    </mdx>
    <mdx n="0" f="v">
      <t c="3" si="227">
        <n x="225"/>
        <n x="334"/>
        <n x="141"/>
      </t>
    </mdx>
    <mdx n="0" f="v">
      <t c="3" si="227">
        <n x="225"/>
        <n x="343"/>
        <n x="141"/>
      </t>
    </mdx>
    <mdx n="0" f="v">
      <t c="3" si="227">
        <n x="225"/>
        <n x="279"/>
        <n x="141"/>
      </t>
    </mdx>
    <mdx n="0" f="v">
      <t c="3" si="227">
        <n x="225"/>
        <n x="557"/>
        <n x="141"/>
      </t>
    </mdx>
    <mdx n="0" f="v">
      <t c="3" si="227">
        <n x="225"/>
        <n x="551"/>
        <n x="141"/>
      </t>
    </mdx>
    <mdx n="0" f="v">
      <t c="3" si="227">
        <n x="225"/>
        <n x="333"/>
        <n x="141"/>
      </t>
    </mdx>
    <mdx n="0" f="v">
      <t c="3" si="227">
        <n x="225"/>
        <n x="550"/>
        <n x="141"/>
      </t>
    </mdx>
    <mdx n="0" f="v">
      <t c="3" si="227">
        <n x="225"/>
        <n x="549"/>
        <n x="141"/>
      </t>
    </mdx>
    <mdx n="0" f="v">
      <t c="3" si="227">
        <n x="225"/>
        <n x="558"/>
        <n x="141"/>
      </t>
    </mdx>
    <mdx n="0" f="v">
      <t c="3" si="227">
        <n x="225"/>
        <n x="559"/>
        <n x="141"/>
      </t>
    </mdx>
    <mdx n="0" f="v">
      <t c="3" si="227">
        <n x="225"/>
        <n x="560"/>
        <n x="141"/>
      </t>
    </mdx>
    <mdx n="0" f="v">
      <t c="3" si="227">
        <n x="225"/>
        <n x="561"/>
        <n x="141"/>
      </t>
    </mdx>
    <mdx n="0" f="v">
      <t c="3" si="227">
        <n x="225"/>
        <n x="562"/>
        <n x="141"/>
      </t>
    </mdx>
    <mdx n="0" f="v">
      <t c="3" si="227">
        <n x="225"/>
        <n x="296"/>
        <n x="141"/>
      </t>
    </mdx>
    <mdx n="0" f="v">
      <t c="3" si="227">
        <n x="225"/>
        <n x="341"/>
        <n x="141"/>
      </t>
    </mdx>
    <mdx n="0" f="v">
      <t c="3" si="227">
        <n x="225"/>
        <n x="295"/>
        <n x="141"/>
      </t>
    </mdx>
    <mdx n="0" f="v">
      <t c="3" si="227">
        <n x="225"/>
        <n x="282"/>
        <n x="141"/>
      </t>
    </mdx>
    <mdx n="0" f="v">
      <t c="3" si="227">
        <n x="225"/>
        <n x="315"/>
        <n x="141"/>
      </t>
    </mdx>
    <mdx n="0" f="v">
      <t c="3" si="227">
        <n x="225"/>
        <n x="314"/>
        <n x="141"/>
      </t>
    </mdx>
    <mdx n="0" f="v">
      <t c="3" si="227">
        <n x="225"/>
        <n x="339"/>
        <n x="141"/>
      </t>
    </mdx>
    <mdx n="0" f="v">
      <t c="3" si="227">
        <n x="225"/>
        <n x="324"/>
        <n x="141"/>
      </t>
    </mdx>
    <mdx n="0" f="v">
      <t c="3" si="227">
        <n x="225"/>
        <n x="312"/>
        <n x="141"/>
      </t>
    </mdx>
    <mdx n="0" f="v">
      <t c="3" si="227">
        <n x="225"/>
        <n x="310"/>
        <n x="141"/>
      </t>
    </mdx>
    <mdx n="0" f="v">
      <t c="3" si="227">
        <n x="225"/>
        <n x="308"/>
        <n x="141"/>
      </t>
    </mdx>
    <mdx n="0" f="v">
      <t c="3" si="227">
        <n x="225"/>
        <n x="306"/>
        <n x="141"/>
      </t>
    </mdx>
    <mdx n="0" f="v">
      <t c="3" si="227">
        <n x="225"/>
        <n x="305"/>
        <n x="141"/>
      </t>
    </mdx>
    <mdx n="0" f="v">
      <t c="3" si="227">
        <n x="225"/>
        <n x="323"/>
        <n x="141"/>
      </t>
    </mdx>
    <mdx n="0" f="v">
      <t c="3" si="227">
        <n x="225"/>
        <n x="291"/>
        <n x="141"/>
      </t>
    </mdx>
    <mdx n="0" f="v">
      <t c="3" si="227">
        <n x="225"/>
        <n x="303"/>
        <n x="141"/>
      </t>
    </mdx>
    <mdx n="0" f="v">
      <t c="3" si="227">
        <n x="225"/>
        <n x="352"/>
        <n x="141"/>
      </t>
    </mdx>
    <mdx n="0" f="v">
      <t c="3" si="227">
        <n x="225"/>
        <n x="302"/>
        <n x="141"/>
      </t>
    </mdx>
    <mdx n="0" f="v">
      <t c="3" si="227">
        <n x="225"/>
        <n x="342"/>
        <n x="141"/>
      </t>
    </mdx>
    <mdx n="0" f="v">
      <t c="3" si="227">
        <n x="225"/>
        <n x="332"/>
        <n x="141"/>
      </t>
    </mdx>
    <mdx n="0" f="v">
      <t c="3" si="227">
        <n x="225"/>
        <n x="331"/>
        <n x="141"/>
      </t>
    </mdx>
    <mdx n="0" f="v">
      <t c="3" si="227">
        <n x="225"/>
        <n x="349"/>
        <n x="141"/>
      </t>
    </mdx>
    <mdx n="0" f="v">
      <t c="3" si="227">
        <n x="225"/>
        <n x="553"/>
        <n x="141"/>
      </t>
    </mdx>
    <mdx n="0" f="v">
      <t c="3" si="227">
        <n x="225"/>
        <n x="330"/>
        <n x="141"/>
      </t>
    </mdx>
    <mdx n="0" f="v">
      <t c="3" si="227">
        <n x="225"/>
        <n x="351"/>
        <n x="141"/>
      </t>
    </mdx>
    <mdx n="0" f="v">
      <t c="3" si="227">
        <n x="225"/>
        <n x="554"/>
        <n x="141"/>
      </t>
    </mdx>
    <mdx n="0" f="v">
      <t c="3" si="227">
        <n x="225"/>
        <n x="580"/>
        <n x="141"/>
      </t>
    </mdx>
    <mdx n="0" f="v">
      <t c="3" si="227">
        <n x="225"/>
        <n x="599"/>
        <n x="141"/>
      </t>
    </mdx>
    <mdx n="0" f="v">
      <t c="3" si="227">
        <n x="225"/>
        <n x="563"/>
        <n x="141"/>
      </t>
    </mdx>
    <mdx n="0" f="v">
      <t c="3" si="227">
        <n x="225"/>
        <n x="564"/>
        <n x="141"/>
      </t>
    </mdx>
    <mdx n="0" f="v">
      <t c="3" si="227">
        <n x="225"/>
        <n x="565"/>
        <n x="141"/>
      </t>
    </mdx>
    <mdx n="0" f="v">
      <t c="3" si="227">
        <n x="225"/>
        <n x="566"/>
        <n x="141"/>
      </t>
    </mdx>
    <mdx n="0" f="v">
      <t c="3" si="227">
        <n x="225"/>
        <n x="567"/>
        <n x="141"/>
      </t>
    </mdx>
    <mdx n="0" f="v">
      <t c="3" si="227">
        <n x="225"/>
        <n x="568"/>
        <n x="141"/>
      </t>
    </mdx>
    <mdx n="0" f="v">
      <t c="3" si="227">
        <n x="225"/>
        <n x="600"/>
        <n x="141"/>
      </t>
    </mdx>
    <mdx n="0" f="v">
      <t c="3" si="227">
        <n x="225"/>
        <n x="572"/>
        <n x="141"/>
      </t>
    </mdx>
    <mdx n="0" f="v">
      <t c="3" si="227">
        <n x="225"/>
        <n x="573"/>
        <n x="141"/>
      </t>
    </mdx>
    <mdx n="0" f="v">
      <t c="3" si="227">
        <n x="225"/>
        <n x="571"/>
        <n x="141"/>
      </t>
    </mdx>
    <mdx n="0" f="v">
      <t c="3" si="227">
        <n x="225"/>
        <n x="340"/>
        <n x="141"/>
      </t>
    </mdx>
    <mdx n="0" f="v">
      <t c="3" si="227">
        <n x="225"/>
        <n x="583"/>
        <n x="141"/>
      </t>
    </mdx>
    <mdx n="0" f="v">
      <t c="3" si="227">
        <n x="225"/>
        <n x="556"/>
        <n x="141"/>
      </t>
    </mdx>
    <mdx n="0" f="v">
      <t c="3" si="227">
        <n x="225"/>
        <n x="300"/>
        <n x="141"/>
      </t>
    </mdx>
    <mdx n="0" f="v">
      <t c="3" si="227">
        <n x="225"/>
        <n x="298"/>
        <n x="141"/>
      </t>
    </mdx>
    <mdx n="0" f="v">
      <t c="3" si="227">
        <n x="225"/>
        <n x="552"/>
        <n x="141"/>
      </t>
    </mdx>
    <mdx n="0" f="v">
      <t c="3" si="227">
        <n x="225"/>
        <n x="354"/>
        <n x="141"/>
      </t>
    </mdx>
    <mdx n="0" f="v">
      <t c="3" si="227">
        <n x="225"/>
        <n x="575"/>
        <n x="141"/>
      </t>
    </mdx>
    <mdx n="0" f="v">
      <t c="3" si="227">
        <n x="225"/>
        <n x="576"/>
        <n x="141"/>
      </t>
    </mdx>
    <mdx n="0" f="v">
      <t c="3" si="227">
        <n x="225"/>
        <n x="577"/>
        <n x="141"/>
      </t>
    </mdx>
    <mdx n="0" f="v">
      <t c="3" si="227">
        <n x="225"/>
        <n x="578"/>
        <n x="141"/>
      </t>
    </mdx>
    <mdx n="0" f="v">
      <t c="3" si="227">
        <n x="225"/>
        <n x="579"/>
        <n x="141"/>
      </t>
    </mdx>
    <mdx n="0" f="v">
      <t c="3" si="227">
        <n x="225"/>
        <n x="353"/>
        <n x="141"/>
      </t>
    </mdx>
    <mdx n="0" f="v">
      <t c="3" si="227">
        <n x="225"/>
        <n x="347"/>
        <n x="141"/>
      </t>
    </mdx>
    <mdx n="0" f="v">
      <t c="3" si="227">
        <n x="225"/>
        <n x="587"/>
        <n x="141"/>
      </t>
    </mdx>
    <mdx n="0" f="v">
      <t c="3" si="227">
        <n x="225"/>
        <n x="555"/>
        <n x="141"/>
      </t>
    </mdx>
    <mdx n="0" f="v">
      <t c="3" si="227">
        <n x="225"/>
        <n x="570"/>
        <n x="141"/>
      </t>
    </mdx>
    <mdx n="0" f="v">
      <t c="3" si="227">
        <n x="225"/>
        <n x="574"/>
        <n x="141"/>
      </t>
    </mdx>
    <mdx n="0" f="v">
      <t c="3" si="227">
        <n x="225"/>
        <n x="582"/>
        <n x="141"/>
      </t>
    </mdx>
    <mdx n="0" f="v">
      <t c="3" si="227">
        <n x="225"/>
        <n x="586"/>
        <n x="141"/>
      </t>
    </mdx>
    <mdx n="0" f="v">
      <t c="3" si="227">
        <n x="225"/>
        <n x="615"/>
        <n x="141"/>
      </t>
    </mdx>
    <mdx n="0" f="v">
      <t c="3" si="227">
        <n x="225"/>
        <n x="569"/>
        <n x="141"/>
      </t>
    </mdx>
    <mdx n="0" f="v">
      <t c="3" si="227">
        <n x="225"/>
        <n x="589"/>
        <n x="141"/>
      </t>
    </mdx>
    <mdx n="0" f="v">
      <t c="3" si="227">
        <n x="225"/>
        <n x="590"/>
        <n x="141"/>
      </t>
    </mdx>
    <mdx n="0" f="v">
      <t c="3" si="227">
        <n x="225"/>
        <n x="591"/>
        <n x="141"/>
      </t>
    </mdx>
    <mdx n="0" f="v">
      <t c="3" si="227">
        <n x="225"/>
        <n x="592"/>
        <n x="141"/>
      </t>
    </mdx>
    <mdx n="0" f="v">
      <t c="3" si="227">
        <n x="225"/>
        <n x="593"/>
        <n x="141"/>
      </t>
    </mdx>
    <mdx n="0" f="v">
      <t c="3" si="227">
        <n x="225"/>
        <n x="594"/>
        <n x="141"/>
      </t>
    </mdx>
    <mdx n="0" f="v">
      <t c="3" si="227">
        <n x="225"/>
        <n x="595"/>
        <n x="141"/>
      </t>
    </mdx>
    <mdx n="0" f="v">
      <t c="3" si="227">
        <n x="225"/>
        <n x="596"/>
        <n x="141"/>
      </t>
    </mdx>
    <mdx n="0" f="v">
      <t c="3" si="227">
        <n x="225"/>
        <n x="616"/>
        <n x="141"/>
      </t>
    </mdx>
    <mdx n="0" f="v">
      <t c="3" si="227">
        <n x="225"/>
        <n x="602"/>
        <n x="141"/>
      </t>
    </mdx>
    <mdx n="0" f="v">
      <t c="3" si="227">
        <n x="225"/>
        <n x="603"/>
        <n x="141"/>
      </t>
    </mdx>
    <mdx n="0" f="v">
      <t c="3" si="227">
        <n x="225"/>
        <n x="604"/>
        <n x="141"/>
      </t>
    </mdx>
    <mdx n="0" f="v">
      <t c="3" si="227">
        <n x="225"/>
        <n x="605"/>
        <n x="141"/>
      </t>
    </mdx>
    <mdx n="0" f="v">
      <t c="3" si="227">
        <n x="225"/>
        <n x="617"/>
        <n x="141"/>
      </t>
    </mdx>
    <mdx n="0" f="v">
      <t c="3" si="227">
        <n x="225"/>
        <n x="618"/>
        <n x="141"/>
      </t>
    </mdx>
    <mdx n="0" f="v">
      <t c="3" si="227">
        <n x="225"/>
        <n x="619"/>
        <n x="141"/>
      </t>
    </mdx>
    <mdx n="0" f="v">
      <t c="3" si="227">
        <n x="225"/>
        <n x="585"/>
        <n x="141"/>
      </t>
    </mdx>
    <mdx n="0" f="v">
      <t c="3" si="227">
        <n x="225"/>
        <n x="588"/>
        <n x="141"/>
      </t>
    </mdx>
    <mdx n="0" f="v">
      <t c="3" si="227">
        <n x="225"/>
        <n x="597"/>
        <n x="141"/>
      </t>
    </mdx>
    <mdx n="0" f="v">
      <t c="3" si="227">
        <n x="225"/>
        <n x="601"/>
        <n x="141"/>
      </t>
    </mdx>
    <mdx n="0" f="v">
      <t c="3" si="227">
        <n x="225"/>
        <n x="584"/>
        <n x="141"/>
      </t>
    </mdx>
    <mdx n="0" f="v">
      <t c="3" si="227">
        <n x="225"/>
        <n x="598"/>
        <n x="141"/>
      </t>
    </mdx>
    <mdx n="0" f="v">
      <t c="3" si="227">
        <n x="225"/>
        <n x="609"/>
        <n x="141"/>
      </t>
    </mdx>
    <mdx n="0" f="v">
      <t c="3" si="227">
        <n x="225"/>
        <n x="610"/>
        <n x="141"/>
      </t>
    </mdx>
    <mdx n="0" f="v">
      <t c="3" si="227">
        <n x="225"/>
        <n x="611"/>
        <n x="141"/>
      </t>
    </mdx>
    <mdx n="0" f="v">
      <t c="3" si="227">
        <n x="225"/>
        <n x="612"/>
        <n x="141"/>
      </t>
    </mdx>
    <mdx n="0" f="v">
      <t c="3" si="227">
        <n x="225"/>
        <n x="613"/>
        <n x="141"/>
      </t>
    </mdx>
    <mdx n="0" f="v">
      <t c="3" si="227">
        <n x="225"/>
        <n x="639"/>
        <n x="141"/>
      </t>
    </mdx>
    <mdx n="0" f="v">
      <t c="3" si="227">
        <n x="225"/>
        <n x="644"/>
        <n x="141"/>
      </t>
    </mdx>
    <mdx n="0" f="v">
      <t c="3" si="227">
        <n x="225"/>
        <n x="641"/>
        <n x="141"/>
      </t>
    </mdx>
    <mdx n="0" f="v">
      <t c="3" si="227">
        <n x="225"/>
        <n x="606"/>
        <n x="141"/>
      </t>
    </mdx>
    <mdx n="0" f="v">
      <t c="3" si="227">
        <n x="225"/>
        <n x="620"/>
        <n x="141"/>
      </t>
    </mdx>
    <mdx n="0" f="v">
      <t c="3" si="227">
        <n x="225"/>
        <n x="621"/>
        <n x="141"/>
      </t>
    </mdx>
    <mdx n="0" f="v">
      <t c="3" si="227">
        <n x="225"/>
        <n x="622"/>
        <n x="141"/>
      </t>
    </mdx>
    <mdx n="0" f="v">
      <t c="3" si="227">
        <n x="225"/>
        <n x="623"/>
        <n x="141"/>
      </t>
    </mdx>
    <mdx n="0" f="v">
      <t c="3" si="227">
        <n x="225"/>
        <n x="624"/>
        <n x="141"/>
      </t>
    </mdx>
    <mdx n="0" f="v">
      <t c="3" si="227">
        <n x="225"/>
        <n x="625"/>
        <n x="141"/>
      </t>
    </mdx>
    <mdx n="0" f="v">
      <t c="3" si="227">
        <n x="225"/>
        <n x="627"/>
        <n x="141"/>
      </t>
    </mdx>
    <mdx n="0" f="v">
      <t c="3" si="227">
        <n x="225"/>
        <n x="628"/>
        <n x="141"/>
      </t>
    </mdx>
    <mdx n="0" f="v">
      <t c="3" si="227">
        <n x="225"/>
        <n x="632"/>
        <n x="141"/>
      </t>
    </mdx>
    <mdx n="0" f="v">
      <t c="3" si="227">
        <n x="225"/>
        <n x="633"/>
        <n x="141"/>
      </t>
    </mdx>
    <mdx n="0" f="v">
      <t c="3" si="227">
        <n x="225"/>
        <n x="608"/>
        <n x="141"/>
      </t>
    </mdx>
    <mdx n="0" f="v">
      <t c="3" si="227">
        <n x="225"/>
        <n x="614"/>
        <n x="141"/>
      </t>
    </mdx>
    <mdx n="0" f="v">
      <t c="3" si="227">
        <n x="225"/>
        <n x="635"/>
        <n x="141"/>
      </t>
    </mdx>
    <mdx n="0" f="v">
      <t c="3" si="227">
        <n x="225"/>
        <n x="636"/>
        <n x="141"/>
      </t>
    </mdx>
    <mdx n="0" f="v">
      <t c="3" si="227">
        <n x="225"/>
        <n x="637"/>
        <n x="141"/>
      </t>
    </mdx>
    <mdx n="0" f="v">
      <t c="3" si="227">
        <n x="225"/>
        <n x="643"/>
        <n x="141"/>
      </t>
    </mdx>
    <mdx n="0" f="v">
      <t c="3" si="227">
        <n x="225"/>
        <n x="640"/>
        <n x="141"/>
      </t>
    </mdx>
    <mdx n="0" f="v">
      <t c="3" si="227">
        <n x="225"/>
        <n x="630"/>
        <n x="141"/>
      </t>
    </mdx>
    <mdx n="0" f="v">
      <t c="3" si="227">
        <n x="225"/>
        <n x="607"/>
        <n x="141"/>
      </t>
    </mdx>
    <mdx n="0" f="v">
      <t c="3" si="227">
        <n x="225"/>
        <n x="629"/>
        <n x="141"/>
      </t>
    </mdx>
    <mdx n="0" f="v">
      <t c="3" si="227">
        <n x="225"/>
        <n x="626"/>
        <n x="141"/>
      </t>
    </mdx>
    <mdx n="0" f="v">
      <t c="3" si="227">
        <n x="225"/>
        <n x="631"/>
        <n x="141"/>
      </t>
    </mdx>
    <mdx n="0" f="v">
      <t c="3" si="227">
        <n x="225"/>
        <n x="634"/>
        <n x="141"/>
      </t>
    </mdx>
    <mdx n="0" f="v">
      <t c="3" si="227">
        <n x="225"/>
        <n x="638"/>
        <n x="141"/>
      </t>
    </mdx>
    <mdx n="0" f="v">
      <t c="3" si="227">
        <n x="225"/>
        <n x="645"/>
        <n x="141"/>
      </t>
    </mdx>
    <mdx n="0" f="v">
      <t c="3" si="227">
        <n x="225"/>
        <n x="646"/>
        <n x="141"/>
      </t>
    </mdx>
    <mdx n="0" f="v">
      <t c="3" si="227">
        <n x="225"/>
        <n x="647"/>
        <n x="141"/>
      </t>
    </mdx>
    <mdx n="0" f="v">
      <t c="3" si="227">
        <n x="225"/>
        <n x="648"/>
        <n x="141"/>
      </t>
    </mdx>
    <mdx n="0" f="v">
      <t c="3" si="227">
        <n x="225"/>
        <n x="649"/>
        <n x="141"/>
      </t>
    </mdx>
    <mdx n="0" f="v">
      <t c="3" si="227">
        <n x="225"/>
        <n x="650"/>
        <n x="141"/>
      </t>
    </mdx>
    <mdx n="0" f="v">
      <t c="3" si="227">
        <n x="225"/>
        <n x="651"/>
        <n x="141"/>
      </t>
    </mdx>
    <mdx n="0" f="v">
      <t c="3" si="227">
        <n x="225"/>
        <n x="652"/>
        <n x="141"/>
      </t>
    </mdx>
    <mdx n="0" f="v">
      <t c="3" si="227">
        <n x="225"/>
        <n x="653"/>
        <n x="141"/>
      </t>
    </mdx>
    <mdx n="0" f="v">
      <t c="3" si="227">
        <n x="225"/>
        <n x="654"/>
        <n x="141"/>
      </t>
    </mdx>
    <mdx n="0" f="v">
      <t c="3" si="227">
        <n x="225"/>
        <n x="642"/>
        <n x="141"/>
      </t>
    </mdx>
    <mdx n="0" f="v">
      <t c="3" si="227">
        <n x="225"/>
        <n x="655"/>
        <n x="141"/>
      </t>
    </mdx>
    <mdx n="0" f="v">
      <t c="3" si="227">
        <n x="225"/>
        <n x="322"/>
        <n x="142"/>
      </t>
    </mdx>
    <mdx n="0" f="v">
      <t c="3" si="227">
        <n x="225"/>
        <n x="338"/>
        <n x="142"/>
      </t>
    </mdx>
    <mdx n="0" f="v">
      <t c="3" si="227">
        <n x="225"/>
        <n x="319"/>
        <n x="142"/>
      </t>
    </mdx>
    <mdx n="0" f="v">
      <t c="3" si="227">
        <n x="225"/>
        <n x="318"/>
        <n x="142"/>
      </t>
    </mdx>
    <mdx n="0" f="v">
      <t c="3" si="227">
        <n x="225"/>
        <n x="337"/>
        <n x="142"/>
      </t>
    </mdx>
    <mdx n="0" f="v">
      <t c="3" si="227">
        <n x="225"/>
        <n x="336"/>
        <n x="142"/>
      </t>
    </mdx>
    <mdx n="0" f="v">
      <t c="3" si="227">
        <n x="225"/>
        <n x="317"/>
        <n x="142"/>
      </t>
    </mdx>
    <mdx n="0" f="v">
      <t c="3" si="227">
        <n x="225"/>
        <n x="275"/>
        <n x="142"/>
      </t>
    </mdx>
    <mdx n="0" f="v">
      <t c="3" si="227">
        <n x="225"/>
        <n x="274"/>
        <n x="142"/>
      </t>
    </mdx>
    <mdx n="0" f="v">
      <t c="3" si="227">
        <n x="225"/>
        <n x="284"/>
        <n x="142"/>
      </t>
    </mdx>
    <mdx n="0" f="v">
      <t c="3" si="227">
        <n x="225"/>
        <n x="290"/>
        <n x="142"/>
      </t>
    </mdx>
    <mdx n="0" f="v">
      <t c="3" si="227">
        <n x="225"/>
        <n x="289"/>
        <n x="142"/>
      </t>
    </mdx>
    <mdx n="0" f="v">
      <t c="3" si="227">
        <n x="225"/>
        <n x="288"/>
        <n x="142"/>
      </t>
    </mdx>
    <mdx n="0" f="v">
      <t c="3" si="227">
        <n x="225"/>
        <n x="287"/>
        <n x="142"/>
      </t>
    </mdx>
    <mdx n="0" f="v">
      <t c="3" si="227">
        <n x="225"/>
        <n x="286"/>
        <n x="142"/>
      </t>
    </mdx>
    <mdx n="0" f="v">
      <t c="3" si="227">
        <n x="225"/>
        <n x="292"/>
        <n x="142"/>
      </t>
    </mdx>
    <mdx n="0" f="v">
      <t c="3" si="227">
        <n x="225"/>
        <n x="285"/>
        <n x="142"/>
      </t>
    </mdx>
    <mdx n="0" f="v">
      <t c="3" si="227">
        <n x="225"/>
        <n x="344"/>
        <n x="142"/>
      </t>
    </mdx>
    <mdx n="0" f="v">
      <t c="3" si="227">
        <n x="225"/>
        <n x="325"/>
        <n x="142"/>
      </t>
    </mdx>
    <mdx n="0" f="v">
      <t c="3" si="227">
        <n x="225"/>
        <n x="313"/>
        <n x="142"/>
      </t>
    </mdx>
    <mdx n="0" f="v">
      <t c="3" si="227">
        <n x="225"/>
        <n x="335"/>
        <n x="142"/>
      </t>
    </mdx>
    <mdx n="0" f="v">
      <t c="3" si="227">
        <n x="225"/>
        <n x="309"/>
        <n x="142"/>
      </t>
    </mdx>
    <mdx n="0" f="v">
      <t c="3" si="227">
        <n x="225"/>
        <n x="334"/>
        <n x="142"/>
      </t>
    </mdx>
    <mdx n="0" f="v">
      <t c="3" si="227">
        <n x="225"/>
        <n x="343"/>
        <n x="142"/>
      </t>
    </mdx>
    <mdx n="0" f="v">
      <t c="3" si="227">
        <n x="225"/>
        <n x="279"/>
        <n x="142"/>
      </t>
    </mdx>
    <mdx n="0" f="v">
      <t c="3" si="227">
        <n x="225"/>
        <n x="557"/>
        <n x="142"/>
      </t>
    </mdx>
    <mdx n="0" f="v">
      <t c="3" si="227">
        <n x="225"/>
        <n x="551"/>
        <n x="142"/>
      </t>
    </mdx>
    <mdx n="0" f="v">
      <t c="3" si="227">
        <n x="225"/>
        <n x="333"/>
        <n x="142"/>
      </t>
    </mdx>
    <mdx n="0" f="v">
      <t c="3" si="227">
        <n x="225"/>
        <n x="550"/>
        <n x="142"/>
      </t>
    </mdx>
    <mdx n="0" f="v">
      <t c="3" si="227">
        <n x="225"/>
        <n x="549"/>
        <n x="142"/>
      </t>
    </mdx>
    <mdx n="0" f="v">
      <t c="3" si="227">
        <n x="225"/>
        <n x="558"/>
        <n x="142"/>
      </t>
    </mdx>
    <mdx n="0" f="v">
      <t c="3" si="227">
        <n x="225"/>
        <n x="559"/>
        <n x="142"/>
      </t>
    </mdx>
    <mdx n="0" f="v">
      <t c="3" si="227">
        <n x="225"/>
        <n x="560"/>
        <n x="142"/>
      </t>
    </mdx>
    <mdx n="0" f="v">
      <t c="3" si="227">
        <n x="225"/>
        <n x="561"/>
        <n x="142"/>
      </t>
    </mdx>
    <mdx n="0" f="v">
      <t c="3" si="227">
        <n x="225"/>
        <n x="562"/>
        <n x="142"/>
      </t>
    </mdx>
    <mdx n="0" f="v">
      <t c="3" si="227">
        <n x="225"/>
        <n x="341"/>
        <n x="142"/>
      </t>
    </mdx>
    <mdx n="0" f="v">
      <t c="3" si="227">
        <n x="225"/>
        <n x="296"/>
        <n x="142"/>
      </t>
    </mdx>
    <mdx n="0" f="v">
      <t c="3" si="227">
        <n x="225"/>
        <n x="572"/>
        <n x="142"/>
      </t>
    </mdx>
    <mdx n="0" f="v">
      <t c="3" si="227">
        <n x="225"/>
        <n x="282"/>
        <n x="142"/>
      </t>
    </mdx>
    <mdx n="0" f="v">
      <t c="3" si="227">
        <n x="225"/>
        <n x="315"/>
        <n x="142"/>
      </t>
    </mdx>
    <mdx n="0" f="v">
      <t c="3" si="227">
        <n x="225"/>
        <n x="314"/>
        <n x="142"/>
      </t>
    </mdx>
    <mdx n="0" f="v">
      <t c="3" si="227">
        <n x="225"/>
        <n x="339"/>
        <n x="142"/>
      </t>
    </mdx>
    <mdx n="0" f="v">
      <t c="3" si="227">
        <n x="225"/>
        <n x="324"/>
        <n x="142"/>
      </t>
    </mdx>
    <mdx n="0" f="v">
      <t c="3" si="227">
        <n x="225"/>
        <n x="312"/>
        <n x="142"/>
      </t>
    </mdx>
    <mdx n="0" f="v">
      <t c="3" si="227">
        <n x="225"/>
        <n x="310"/>
        <n x="142"/>
      </t>
    </mdx>
    <mdx n="0" f="v">
      <t c="3" si="227">
        <n x="225"/>
        <n x="308"/>
        <n x="142"/>
      </t>
    </mdx>
    <mdx n="0" f="v">
      <t c="3" si="227">
        <n x="225"/>
        <n x="306"/>
        <n x="142"/>
      </t>
    </mdx>
    <mdx n="0" f="v">
      <t c="3" si="227">
        <n x="225"/>
        <n x="305"/>
        <n x="142"/>
      </t>
    </mdx>
    <mdx n="0" f="v">
      <t c="3" si="227">
        <n x="225"/>
        <n x="323"/>
        <n x="142"/>
      </t>
    </mdx>
    <mdx n="0" f="v">
      <t c="3" si="227">
        <n x="225"/>
        <n x="291"/>
        <n x="142"/>
      </t>
    </mdx>
    <mdx n="0" f="v">
      <t c="3" si="227">
        <n x="225"/>
        <n x="303"/>
        <n x="142"/>
      </t>
    </mdx>
    <mdx n="0" f="v">
      <t c="3" si="227">
        <n x="225"/>
        <n x="352"/>
        <n x="142"/>
      </t>
    </mdx>
    <mdx n="0" f="v">
      <t c="3" si="227">
        <n x="225"/>
        <n x="302"/>
        <n x="142"/>
      </t>
    </mdx>
    <mdx n="0" f="v">
      <t c="3" si="227">
        <n x="225"/>
        <n x="342"/>
        <n x="142"/>
      </t>
    </mdx>
    <mdx n="0" f="v">
      <t c="3" si="227">
        <n x="225"/>
        <n x="332"/>
        <n x="142"/>
      </t>
    </mdx>
    <mdx n="0" f="v">
      <t c="3" si="227">
        <n x="225"/>
        <n x="331"/>
        <n x="142"/>
      </t>
    </mdx>
    <mdx n="0" f="v">
      <t c="3" si="227">
        <n x="225"/>
        <n x="349"/>
        <n x="142"/>
      </t>
    </mdx>
    <mdx n="0" f="v">
      <t c="3" si="227">
        <n x="225"/>
        <n x="553"/>
        <n x="142"/>
      </t>
    </mdx>
    <mdx n="0" f="v">
      <t c="3" si="227">
        <n x="225"/>
        <n x="330"/>
        <n x="142"/>
      </t>
    </mdx>
    <mdx n="0" f="v">
      <t c="3" si="227">
        <n x="225"/>
        <n x="351"/>
        <n x="142"/>
      </t>
    </mdx>
    <mdx n="0" f="v">
      <t c="3" si="227">
        <n x="225"/>
        <n x="554"/>
        <n x="142"/>
      </t>
    </mdx>
    <mdx n="0" f="v">
      <t c="3" si="227">
        <n x="225"/>
        <n x="295"/>
        <n x="142"/>
      </t>
    </mdx>
    <mdx n="0" f="v">
      <t c="3" si="227">
        <n x="225"/>
        <n x="573"/>
        <n x="142"/>
      </t>
    </mdx>
    <mdx n="0" f="v">
      <t c="3" si="227">
        <n x="225"/>
        <n x="563"/>
        <n x="142"/>
      </t>
    </mdx>
    <mdx n="0" f="v">
      <t c="3" si="227">
        <n x="225"/>
        <n x="564"/>
        <n x="142"/>
      </t>
    </mdx>
    <mdx n="0" f="v">
      <t c="3" si="227">
        <n x="225"/>
        <n x="565"/>
        <n x="142"/>
      </t>
    </mdx>
    <mdx n="0" f="v">
      <t c="3" si="227">
        <n x="225"/>
        <n x="566"/>
        <n x="142"/>
      </t>
    </mdx>
    <mdx n="0" f="v">
      <t c="3" si="227">
        <n x="225"/>
        <n x="567"/>
        <n x="142"/>
      </t>
    </mdx>
    <mdx n="0" f="v">
      <t c="3" si="227">
        <n x="225"/>
        <n x="568"/>
        <n x="142"/>
      </t>
    </mdx>
    <mdx n="0" f="v">
      <t c="3" si="227">
        <n x="225"/>
        <n x="580"/>
        <n x="142"/>
      </t>
    </mdx>
    <mdx n="0" f="v">
      <t c="3" si="227">
        <n x="225"/>
        <n x="581"/>
        <n x="142"/>
      </t>
    </mdx>
    <mdx n="0" f="v">
      <t c="3" si="227">
        <n x="225"/>
        <n x="583"/>
        <n x="142"/>
      </t>
    </mdx>
    <mdx n="0" f="v">
      <t c="3" si="227">
        <n x="225"/>
        <n x="556"/>
        <n x="142"/>
      </t>
    </mdx>
    <mdx n="0" f="v">
      <t c="3" si="227">
        <n x="225"/>
        <n x="300"/>
        <n x="142"/>
      </t>
    </mdx>
    <mdx n="0" f="v">
      <t c="3" si="227">
        <n x="225"/>
        <n x="298"/>
        <n x="142"/>
      </t>
    </mdx>
    <mdx n="0" f="v">
      <t c="3" si="227">
        <n x="225"/>
        <n x="552"/>
        <n x="142"/>
      </t>
    </mdx>
    <mdx n="0" f="v">
      <t c="3" si="227">
        <n x="225"/>
        <n x="354"/>
        <n x="142"/>
      </t>
    </mdx>
    <mdx n="0" f="v">
      <t c="3" si="227">
        <n x="225"/>
        <n x="575"/>
        <n x="142"/>
      </t>
    </mdx>
    <mdx n="0" f="v">
      <t c="3" si="227">
        <n x="225"/>
        <n x="576"/>
        <n x="142"/>
      </t>
    </mdx>
    <mdx n="0" f="v">
      <t c="3" si="227">
        <n x="225"/>
        <n x="577"/>
        <n x="142"/>
      </t>
    </mdx>
    <mdx n="0" f="v">
      <t c="3" si="227">
        <n x="225"/>
        <n x="578"/>
        <n x="142"/>
      </t>
    </mdx>
    <mdx n="0" f="v">
      <t c="3" si="227">
        <n x="225"/>
        <n x="579"/>
        <n x="142"/>
      </t>
    </mdx>
    <mdx n="0" f="v">
      <t c="3" si="227">
        <n x="225"/>
        <n x="353"/>
        <n x="142"/>
      </t>
    </mdx>
    <mdx n="0" f="v">
      <t c="3" si="227">
        <n x="225"/>
        <n x="347"/>
        <n x="142"/>
      </t>
    </mdx>
    <mdx n="0" f="v">
      <t c="3" si="227">
        <n x="225"/>
        <n x="340"/>
        <n x="142"/>
      </t>
    </mdx>
    <mdx n="0" f="v">
      <t c="3" si="227">
        <n x="225"/>
        <n x="571"/>
        <n x="142"/>
      </t>
    </mdx>
    <mdx n="0" f="v">
      <t c="3" si="227">
        <n x="225"/>
        <n x="599"/>
        <n x="142"/>
      </t>
    </mdx>
    <mdx n="0" f="v">
      <t c="3" si="227">
        <n x="225"/>
        <n x="555"/>
        <n x="142"/>
      </t>
    </mdx>
    <mdx n="0" f="v">
      <t c="3" si="227">
        <n x="225"/>
        <n x="570"/>
        <n x="142"/>
      </t>
    </mdx>
    <mdx n="0" f="v">
      <t c="3" si="227">
        <n x="225"/>
        <n x="574"/>
        <n x="142"/>
      </t>
    </mdx>
    <mdx n="0" f="v">
      <t c="3" si="227">
        <n x="225"/>
        <n x="600"/>
        <n x="142"/>
      </t>
    </mdx>
    <mdx n="0" f="v">
      <t c="3" si="227">
        <n x="225"/>
        <n x="613"/>
        <n x="142"/>
      </t>
    </mdx>
    <mdx n="0" f="v">
      <t c="3" si="227">
        <n x="225"/>
        <n x="582"/>
        <n x="142"/>
      </t>
    </mdx>
    <mdx n="0" f="v">
      <t c="3" si="227">
        <n x="225"/>
        <n x="587"/>
        <n x="142"/>
      </t>
    </mdx>
    <mdx n="0" f="v">
      <t c="3" si="227">
        <n x="225"/>
        <n x="569"/>
        <n x="142"/>
      </t>
    </mdx>
    <mdx n="0" f="v">
      <t c="3" si="227">
        <n x="225"/>
        <n x="589"/>
        <n x="142"/>
      </t>
    </mdx>
    <mdx n="0" f="v">
      <t c="3" si="227">
        <n x="225"/>
        <n x="590"/>
        <n x="142"/>
      </t>
    </mdx>
    <mdx n="0" f="v">
      <t c="3" si="227">
        <n x="225"/>
        <n x="591"/>
        <n x="142"/>
      </t>
    </mdx>
    <mdx n="0" f="v">
      <t c="3" si="227">
        <n x="225"/>
        <n x="592"/>
        <n x="142"/>
      </t>
    </mdx>
    <mdx n="0" f="v">
      <t c="3" si="227">
        <n x="225"/>
        <n x="593"/>
        <n x="142"/>
      </t>
    </mdx>
    <mdx n="0" f="v">
      <t c="3" si="227">
        <n x="225"/>
        <n x="594"/>
        <n x="142"/>
      </t>
    </mdx>
    <mdx n="0" f="v">
      <t c="3" si="227">
        <n x="225"/>
        <n x="595"/>
        <n x="142"/>
      </t>
    </mdx>
    <mdx n="0" f="v">
      <t c="3" si="227">
        <n x="225"/>
        <n x="596"/>
        <n x="142"/>
      </t>
    </mdx>
    <mdx n="0" f="v">
      <t c="3" si="227">
        <n x="225"/>
        <n x="586"/>
        <n x="142"/>
      </t>
    </mdx>
    <mdx n="0" f="v">
      <t c="3" si="227">
        <n x="225"/>
        <n x="633"/>
        <n x="142"/>
      </t>
    </mdx>
    <mdx n="0" f="v">
      <t c="3" si="227">
        <n x="225"/>
        <n x="615"/>
        <n x="142"/>
      </t>
    </mdx>
    <mdx n="0" f="v">
      <t c="3" si="227">
        <n x="225"/>
        <n x="616"/>
        <n x="142"/>
      </t>
    </mdx>
    <mdx n="0" f="v">
      <t c="3" si="227">
        <n x="225"/>
        <n x="602"/>
        <n x="142"/>
      </t>
    </mdx>
    <mdx n="0" f="v">
      <t c="3" si="227">
        <n x="225"/>
        <n x="603"/>
        <n x="142"/>
      </t>
    </mdx>
    <mdx n="0" f="v">
      <t c="3" si="227">
        <n x="225"/>
        <n x="604"/>
        <n x="142"/>
      </t>
    </mdx>
    <mdx n="0" f="v">
      <t c="3" si="227">
        <n x="225"/>
        <n x="605"/>
        <n x="142"/>
      </t>
    </mdx>
    <mdx n="0" f="v">
      <t c="3" si="227">
        <n x="225"/>
        <n x="617"/>
        <n x="142"/>
      </t>
    </mdx>
    <mdx n="0" f="v">
      <t c="3" si="227">
        <n x="225"/>
        <n x="618"/>
        <n x="142"/>
      </t>
    </mdx>
    <mdx n="0" f="v">
      <t c="3" si="227">
        <n x="225"/>
        <n x="619"/>
        <n x="142"/>
      </t>
    </mdx>
    <mdx n="0" f="v">
      <t c="3" si="227">
        <n x="225"/>
        <n x="585"/>
        <n x="142"/>
      </t>
    </mdx>
    <mdx n="0" f="v">
      <t c="3" si="227">
        <n x="225"/>
        <n x="588"/>
        <n x="142"/>
      </t>
    </mdx>
    <mdx n="0" f="v">
      <t c="3" si="227">
        <n x="225"/>
        <n x="597"/>
        <n x="142"/>
      </t>
    </mdx>
    <mdx n="0" f="v">
      <t c="3" si="227">
        <n x="225"/>
        <n x="601"/>
        <n x="142"/>
      </t>
    </mdx>
    <mdx n="0" f="v">
      <t c="3" si="227">
        <n x="225"/>
        <n x="584"/>
        <n x="142"/>
      </t>
    </mdx>
    <mdx n="0" f="v">
      <t c="3" si="227">
        <n x="225"/>
        <n x="598"/>
        <n x="142"/>
      </t>
    </mdx>
    <mdx n="0" f="v">
      <t c="3" si="227">
        <n x="225"/>
        <n x="609"/>
        <n x="142"/>
      </t>
    </mdx>
    <mdx n="0" f="v">
      <t c="3" si="227">
        <n x="225"/>
        <n x="610"/>
        <n x="142"/>
      </t>
    </mdx>
    <mdx n="0" f="v">
      <t c="3" si="227">
        <n x="225"/>
        <n x="611"/>
        <n x="142"/>
      </t>
    </mdx>
    <mdx n="0" f="v">
      <t c="3" si="227">
        <n x="225"/>
        <n x="612"/>
        <n x="142"/>
      </t>
    </mdx>
    <mdx n="0" f="v">
      <t c="3" si="227">
        <n x="225"/>
        <n x="639"/>
        <n x="142"/>
      </t>
    </mdx>
    <mdx n="0" f="v">
      <t c="3" si="227">
        <n x="225"/>
        <n x="643"/>
        <n x="142"/>
      </t>
    </mdx>
    <mdx n="0" f="v">
      <t c="3" si="227">
        <n x="225"/>
        <n x="620"/>
        <n x="142"/>
      </t>
    </mdx>
    <mdx n="0" f="v">
      <t c="3" si="227">
        <n x="225"/>
        <n x="621"/>
        <n x="142"/>
      </t>
    </mdx>
    <mdx n="0" f="v">
      <t c="3" si="227">
        <n x="225"/>
        <n x="622"/>
        <n x="142"/>
      </t>
    </mdx>
    <mdx n="0" f="v">
      <t c="3" si="227">
        <n x="225"/>
        <n x="623"/>
        <n x="142"/>
      </t>
    </mdx>
    <mdx n="0" f="v">
      <t c="3" si="227">
        <n x="225"/>
        <n x="624"/>
        <n x="142"/>
      </t>
    </mdx>
    <mdx n="0" f="v">
      <t c="3" si="227">
        <n x="225"/>
        <n x="606"/>
        <n x="142"/>
      </t>
    </mdx>
    <mdx n="0" f="v">
      <t c="3" si="227">
        <n x="225"/>
        <n x="644"/>
        <n x="142"/>
      </t>
    </mdx>
    <mdx n="0" f="v">
      <t c="3" si="227">
        <n x="225"/>
        <n x="625"/>
        <n x="142"/>
      </t>
    </mdx>
    <mdx n="0" f="v">
      <t c="3" si="227">
        <n x="225"/>
        <n x="641"/>
        <n x="142"/>
      </t>
    </mdx>
    <mdx n="0" f="v">
      <t c="3" si="227">
        <n x="225"/>
        <n x="627"/>
        <n x="142"/>
      </t>
    </mdx>
    <mdx n="0" f="v">
      <t c="3" si="227">
        <n x="225"/>
        <n x="628"/>
        <n x="142"/>
      </t>
    </mdx>
    <mdx n="0" f="v">
      <t c="3" si="227">
        <n x="225"/>
        <n x="608"/>
        <n x="142"/>
      </t>
    </mdx>
    <mdx n="0" f="v">
      <t c="3" si="227">
        <n x="225"/>
        <n x="614"/>
        <n x="142"/>
      </t>
    </mdx>
    <mdx n="0" f="v">
      <t c="3" si="227">
        <n x="225"/>
        <n x="635"/>
        <n x="142"/>
      </t>
    </mdx>
    <mdx n="0" f="v">
      <t c="3" si="227">
        <n x="225"/>
        <n x="636"/>
        <n x="142"/>
      </t>
    </mdx>
    <mdx n="0" f="v">
      <t c="3" si="227">
        <n x="225"/>
        <n x="637"/>
        <n x="142"/>
      </t>
    </mdx>
    <mdx n="0" f="v">
      <t c="3" si="227">
        <n x="225"/>
        <n x="632"/>
        <n x="142"/>
      </t>
    </mdx>
    <mdx n="0" f="v">
      <t c="3" si="227">
        <n x="225"/>
        <n x="640"/>
        <n x="142"/>
      </t>
    </mdx>
    <mdx n="0" f="v">
      <t c="3" si="227">
        <n x="225"/>
        <n x="630"/>
        <n x="142"/>
      </t>
    </mdx>
    <mdx n="0" f="v">
      <t c="3" si="227">
        <n x="225"/>
        <n x="607"/>
        <n x="142"/>
      </t>
    </mdx>
    <mdx n="0" f="v">
      <t c="3" si="227">
        <n x="225"/>
        <n x="629"/>
        <n x="142"/>
      </t>
    </mdx>
    <mdx n="0" f="v">
      <t c="3" si="227">
        <n x="225"/>
        <n x="626"/>
        <n x="142"/>
      </t>
    </mdx>
    <mdx n="0" f="v">
      <t c="3" si="227">
        <n x="225"/>
        <n x="631"/>
        <n x="142"/>
      </t>
    </mdx>
    <mdx n="0" f="v">
      <t c="3" si="227">
        <n x="225"/>
        <n x="634"/>
        <n x="142"/>
      </t>
    </mdx>
    <mdx n="0" f="v">
      <t c="3" si="227">
        <n x="225"/>
        <n x="638"/>
        <n x="142"/>
      </t>
    </mdx>
    <mdx n="0" f="v">
      <t c="3" si="227">
        <n x="225"/>
        <n x="645"/>
        <n x="142"/>
      </t>
    </mdx>
    <mdx n="0" f="v">
      <t c="3" si="227">
        <n x="225"/>
        <n x="646"/>
        <n x="142"/>
      </t>
    </mdx>
    <mdx n="0" f="v">
      <t c="3" si="227">
        <n x="225"/>
        <n x="647"/>
        <n x="142"/>
      </t>
    </mdx>
    <mdx n="0" f="v">
      <t c="3" si="227">
        <n x="225"/>
        <n x="648"/>
        <n x="142"/>
      </t>
    </mdx>
    <mdx n="0" f="v">
      <t c="3" si="227">
        <n x="225"/>
        <n x="649"/>
        <n x="142"/>
      </t>
    </mdx>
    <mdx n="0" f="v">
      <t c="3" si="227">
        <n x="225"/>
        <n x="650"/>
        <n x="142"/>
      </t>
    </mdx>
    <mdx n="0" f="v">
      <t c="3" si="227">
        <n x="225"/>
        <n x="651"/>
        <n x="142"/>
      </t>
    </mdx>
    <mdx n="0" f="v">
      <t c="3" si="227">
        <n x="225"/>
        <n x="652"/>
        <n x="142"/>
      </t>
    </mdx>
    <mdx n="0" f="v">
      <t c="3" si="227">
        <n x="225"/>
        <n x="653"/>
        <n x="142"/>
      </t>
    </mdx>
    <mdx n="0" f="v">
      <t c="3" si="227">
        <n x="225"/>
        <n x="654"/>
        <n x="142"/>
      </t>
    </mdx>
    <mdx n="0" f="v">
      <t c="3" si="227">
        <n x="225"/>
        <n x="642"/>
        <n x="142"/>
      </t>
    </mdx>
    <mdx n="0" f="v">
      <t c="3" si="227">
        <n x="225"/>
        <n x="655"/>
        <n x="142"/>
      </t>
    </mdx>
    <mdx n="0" f="v">
      <t c="3" si="227">
        <n x="225"/>
        <n x="322"/>
        <n x="48"/>
      </t>
    </mdx>
    <mdx n="0" f="v">
      <t c="3" si="227">
        <n x="225"/>
        <n x="321"/>
        <n x="48"/>
      </t>
    </mdx>
    <mdx n="0" f="v">
      <t c="3" si="227">
        <n x="225"/>
        <n x="338"/>
        <n x="48"/>
      </t>
    </mdx>
    <mdx n="0" f="v">
      <t c="3" si="227">
        <n x="225"/>
        <n x="320"/>
        <n x="48"/>
      </t>
    </mdx>
    <mdx n="0" f="v">
      <t c="3" si="227">
        <n x="225"/>
        <n x="319"/>
        <n x="48"/>
      </t>
    </mdx>
    <mdx n="0" f="v">
      <t c="3" si="227">
        <n x="225"/>
        <n x="318"/>
        <n x="48"/>
      </t>
    </mdx>
    <mdx n="0" f="v">
      <t c="3" si="227">
        <n x="225"/>
        <n x="337"/>
        <n x="48"/>
      </t>
    </mdx>
    <mdx n="0" f="v">
      <t c="3" si="227">
        <n x="225"/>
        <n x="345"/>
        <n x="48"/>
      </t>
    </mdx>
    <mdx n="0" f="v">
      <t c="3" si="227">
        <n x="225"/>
        <n x="336"/>
        <n x="48"/>
      </t>
    </mdx>
    <mdx n="0" f="v">
      <t c="3" si="227">
        <n x="225"/>
        <n x="317"/>
        <n x="48"/>
      </t>
    </mdx>
    <mdx n="0" f="v">
      <t c="3" si="227">
        <n x="225"/>
        <n x="295"/>
        <n x="48"/>
      </t>
    </mdx>
    <mdx n="0" f="v">
      <t c="3" si="227">
        <n x="225"/>
        <n x="344"/>
        <n x="48"/>
      </t>
    </mdx>
    <mdx n="0" f="v">
      <t c="3" si="227">
        <n x="225"/>
        <n x="285"/>
        <n x="48"/>
      </t>
    </mdx>
    <mdx n="0" f="v">
      <t c="3" si="227">
        <n x="225"/>
        <n x="274"/>
        <n x="48"/>
      </t>
    </mdx>
    <mdx n="0" f="v">
      <t c="3" si="227">
        <n x="225"/>
        <n x="284"/>
        <n x="48"/>
      </t>
    </mdx>
    <mdx n="0" f="v">
      <t c="3" si="227">
        <n x="225"/>
        <n x="290"/>
        <n x="48"/>
      </t>
    </mdx>
    <mdx n="0" f="v">
      <t c="3" si="227">
        <n x="225"/>
        <n x="289"/>
        <n x="48"/>
      </t>
    </mdx>
    <mdx n="0" f="v">
      <t c="3" si="227">
        <n x="225"/>
        <n x="288"/>
        <n x="48"/>
      </t>
    </mdx>
    <mdx n="0" f="v">
      <t c="3" si="227">
        <n x="225"/>
        <n x="287"/>
        <n x="48"/>
      </t>
    </mdx>
    <mdx n="0" f="v">
      <t c="3" si="227">
        <n x="225"/>
        <n x="286"/>
        <n x="48"/>
      </t>
    </mdx>
    <mdx n="0" f="v">
      <t c="3" si="227">
        <n x="225"/>
        <n x="292"/>
        <n x="48"/>
      </t>
    </mdx>
    <mdx n="0" f="v">
      <t c="3" si="227">
        <n x="225"/>
        <n x="275"/>
        <n x="48"/>
      </t>
    </mdx>
    <mdx n="0" f="v">
      <t c="3" si="227">
        <n x="225"/>
        <n x="325"/>
        <n x="48"/>
      </t>
    </mdx>
    <mdx n="0" f="v">
      <t c="3" si="227">
        <n x="225"/>
        <n x="313"/>
        <n x="48"/>
      </t>
    </mdx>
    <mdx n="0" f="v">
      <t c="3" si="227">
        <n x="225"/>
        <n x="335"/>
        <n x="48"/>
      </t>
    </mdx>
    <mdx n="0" f="v">
      <t c="3" si="227">
        <n x="225"/>
        <n x="309"/>
        <n x="48"/>
      </t>
    </mdx>
    <mdx n="0" f="v">
      <t c="3" si="227">
        <n x="225"/>
        <n x="334"/>
        <n x="48"/>
      </t>
    </mdx>
    <mdx n="0" f="v">
      <t c="3" si="227">
        <n x="225"/>
        <n x="343"/>
        <n x="48"/>
      </t>
    </mdx>
    <mdx n="0" f="v">
      <t c="3" si="227">
        <n x="225"/>
        <n x="279"/>
        <n x="48"/>
      </t>
    </mdx>
    <mdx n="0" f="v">
      <t c="3" si="227">
        <n x="225"/>
        <n x="557"/>
        <n x="48"/>
      </t>
    </mdx>
    <mdx n="0" f="v">
      <t c="3" si="227">
        <n x="225"/>
        <n x="551"/>
        <n x="48"/>
      </t>
    </mdx>
    <mdx n="0" f="v">
      <t c="3" si="227">
        <n x="225"/>
        <n x="333"/>
        <n x="48"/>
      </t>
    </mdx>
    <mdx n="0" f="v">
      <t c="3" si="227">
        <n x="225"/>
        <n x="550"/>
        <n x="48"/>
      </t>
    </mdx>
    <mdx n="0" f="v">
      <t c="3" si="227">
        <n x="225"/>
        <n x="549"/>
        <n x="48"/>
      </t>
    </mdx>
    <mdx n="0" f="v">
      <t c="3" si="227">
        <n x="225"/>
        <n x="558"/>
        <n x="48"/>
      </t>
    </mdx>
    <mdx n="0" f="v">
      <t c="3" si="227">
        <n x="225"/>
        <n x="559"/>
        <n x="48"/>
      </t>
    </mdx>
    <mdx n="0" f="v">
      <t c="3" si="227">
        <n x="225"/>
        <n x="560"/>
        <n x="48"/>
      </t>
    </mdx>
    <mdx n="0" f="v">
      <t c="3" si="227">
        <n x="225"/>
        <n x="561"/>
        <n x="48"/>
      </t>
    </mdx>
    <mdx n="0" f="v">
      <t c="3" si="227">
        <n x="225"/>
        <n x="562"/>
        <n x="48"/>
      </t>
    </mdx>
    <mdx n="0" f="v">
      <t c="3" si="227">
        <n x="225"/>
        <n x="586"/>
        <n x="48"/>
      </t>
    </mdx>
    <mdx n="0" f="v">
      <t c="3" si="227">
        <n x="225"/>
        <n x="341"/>
        <n x="48"/>
      </t>
    </mdx>
    <mdx n="0" f="v">
      <t c="3" si="227">
        <n x="225"/>
        <n x="580"/>
        <n x="48"/>
      </t>
    </mdx>
    <mdx n="0" f="v">
      <t c="3" si="227">
        <n x="225"/>
        <n x="282"/>
        <n x="48"/>
      </t>
    </mdx>
    <mdx n="0" f="v">
      <t c="3" si="227">
        <n x="225"/>
        <n x="315"/>
        <n x="48"/>
      </t>
    </mdx>
    <mdx n="0" f="v">
      <t c="3" si="227">
        <n x="225"/>
        <n x="314"/>
        <n x="48"/>
      </t>
    </mdx>
    <mdx n="0" f="v">
      <t c="3" si="227">
        <n x="225"/>
        <n x="339"/>
        <n x="48"/>
      </t>
    </mdx>
    <mdx n="0" f="v">
      <t c="3" si="227">
        <n x="225"/>
        <n x="324"/>
        <n x="48"/>
      </t>
    </mdx>
    <mdx n="0" f="v">
      <t c="3" si="227">
        <n x="225"/>
        <n x="312"/>
        <n x="48"/>
      </t>
    </mdx>
    <mdx n="0" f="v">
      <t c="3" si="227">
        <n x="225"/>
        <n x="310"/>
        <n x="48"/>
      </t>
    </mdx>
    <mdx n="0" f="v">
      <t c="3" si="227">
        <n x="225"/>
        <n x="308"/>
        <n x="48"/>
      </t>
    </mdx>
    <mdx n="0" f="v">
      <t c="3" si="227">
        <n x="225"/>
        <n x="306"/>
        <n x="48"/>
      </t>
    </mdx>
    <mdx n="0" f="v">
      <t c="3" si="227">
        <n x="225"/>
        <n x="305"/>
        <n x="48"/>
      </t>
    </mdx>
    <mdx n="0" f="v">
      <t c="3" si="227">
        <n x="225"/>
        <n x="323"/>
        <n x="48"/>
      </t>
    </mdx>
    <mdx n="0" f="v">
      <t c="3" si="227">
        <n x="225"/>
        <n x="291"/>
        <n x="48"/>
      </t>
    </mdx>
    <mdx n="0" f="v">
      <t c="3" si="227">
        <n x="225"/>
        <n x="303"/>
        <n x="48"/>
      </t>
    </mdx>
    <mdx n="0" f="v">
      <t c="3" si="227">
        <n x="225"/>
        <n x="352"/>
        <n x="48"/>
      </t>
    </mdx>
    <mdx n="0" f="v">
      <t c="3" si="227">
        <n x="225"/>
        <n x="302"/>
        <n x="48"/>
      </t>
    </mdx>
    <mdx n="0" f="v">
      <t c="3" si="227">
        <n x="225"/>
        <n x="342"/>
        <n x="48"/>
      </t>
    </mdx>
    <mdx n="0" f="v">
      <t c="3" si="227">
        <n x="225"/>
        <n x="332"/>
        <n x="48"/>
      </t>
    </mdx>
    <mdx n="0" f="v">
      <t c="3" si="227">
        <n x="225"/>
        <n x="331"/>
        <n x="48"/>
      </t>
    </mdx>
    <mdx n="0" f="v">
      <t c="3" si="227">
        <n x="225"/>
        <n x="349"/>
        <n x="48"/>
      </t>
    </mdx>
    <mdx n="0" f="v">
      <t c="3" si="227">
        <n x="225"/>
        <n x="553"/>
        <n x="48"/>
      </t>
    </mdx>
    <mdx n="0" f="v">
      <t c="3" si="227">
        <n x="225"/>
        <n x="330"/>
        <n x="48"/>
      </t>
    </mdx>
    <mdx n="0" f="v">
      <t c="3" si="227">
        <n x="225"/>
        <n x="351"/>
        <n x="48"/>
      </t>
    </mdx>
    <mdx n="0" f="v">
      <t c="3" si="227">
        <n x="225"/>
        <n x="554"/>
        <n x="48"/>
      </t>
    </mdx>
    <mdx n="0" f="v">
      <t c="3" si="227">
        <n x="225"/>
        <n x="296"/>
        <n x="48"/>
      </t>
    </mdx>
    <mdx n="0" f="v">
      <t c="3" si="227">
        <n x="225"/>
        <n x="340"/>
        <n x="48"/>
      </t>
    </mdx>
    <mdx n="0" f="v">
      <t c="3" si="227">
        <n x="225"/>
        <n x="581"/>
        <n x="48"/>
      </t>
    </mdx>
    <mdx n="0" f="v">
      <t c="3" si="227">
        <n x="225"/>
        <n x="571"/>
        <n x="48"/>
      </t>
    </mdx>
    <mdx n="0" f="v">
      <t c="3" si="227">
        <n x="225"/>
        <n x="583"/>
        <n x="48"/>
      </t>
    </mdx>
    <mdx n="0" f="v">
      <t c="3" si="227">
        <n x="225"/>
        <n x="563"/>
        <n x="48"/>
      </t>
    </mdx>
    <mdx n="0" f="v">
      <t c="3" si="227">
        <n x="225"/>
        <n x="564"/>
        <n x="48"/>
      </t>
    </mdx>
    <mdx n="0" f="v">
      <t c="3" si="227">
        <n x="225"/>
        <n x="565"/>
        <n x="48"/>
      </t>
    </mdx>
    <mdx n="0" f="v">
      <t c="3" si="227">
        <n x="225"/>
        <n x="566"/>
        <n x="48"/>
      </t>
    </mdx>
    <mdx n="0" f="v">
      <t c="3" si="227">
        <n x="225"/>
        <n x="567"/>
        <n x="48"/>
      </t>
    </mdx>
    <mdx n="0" f="v">
      <t c="3" si="227">
        <n x="225"/>
        <n x="568"/>
        <n x="48"/>
      </t>
    </mdx>
    <mdx n="0" f="v">
      <t c="3" si="227">
        <n x="225"/>
        <n x="572"/>
        <n x="48"/>
      </t>
    </mdx>
    <mdx n="0" f="v">
      <t c="3" si="227">
        <n x="225"/>
        <n x="573"/>
        <n x="48"/>
      </t>
    </mdx>
    <mdx n="0" f="v">
      <t c="3" si="227">
        <n x="225"/>
        <n x="556"/>
        <n x="48"/>
      </t>
    </mdx>
    <mdx n="0" f="v">
      <t c="3" si="227">
        <n x="225"/>
        <n x="300"/>
        <n x="48"/>
      </t>
    </mdx>
    <mdx n="0" f="v">
      <t c="3" si="227">
        <n x="225"/>
        <n x="298"/>
        <n x="48"/>
      </t>
    </mdx>
    <mdx n="0" f="v">
      <t c="3" si="227">
        <n x="225"/>
        <n x="552"/>
        <n x="48"/>
      </t>
    </mdx>
    <mdx n="0" f="v">
      <t c="3" si="227">
        <n x="225"/>
        <n x="354"/>
        <n x="48"/>
      </t>
    </mdx>
    <mdx n="0" f="v">
      <t c="3" si="227">
        <n x="225"/>
        <n x="575"/>
        <n x="48"/>
      </t>
    </mdx>
    <mdx n="0" f="v">
      <t c="3" si="227">
        <n x="225"/>
        <n x="576"/>
        <n x="48"/>
      </t>
    </mdx>
    <mdx n="0" f="v">
      <t c="3" si="227">
        <n x="225"/>
        <n x="577"/>
        <n x="48"/>
      </t>
    </mdx>
    <mdx n="0" f="v">
      <t c="3" si="227">
        <n x="225"/>
        <n x="578"/>
        <n x="48"/>
      </t>
    </mdx>
    <mdx n="0" f="v">
      <t c="3" si="227">
        <n x="225"/>
        <n x="579"/>
        <n x="48"/>
      </t>
    </mdx>
    <mdx n="0" f="v">
      <t c="3" si="227">
        <n x="225"/>
        <n x="353"/>
        <n x="48"/>
      </t>
    </mdx>
    <mdx n="0" f="v">
      <t c="3" si="227">
        <n x="225"/>
        <n x="347"/>
        <n x="48"/>
      </t>
    </mdx>
    <mdx n="0" f="v">
      <t c="3" si="227">
        <n x="225"/>
        <n x="587"/>
        <n x="48"/>
      </t>
    </mdx>
    <mdx n="0" f="v">
      <t c="3" si="227">
        <n x="225"/>
        <n x="555"/>
        <n x="48"/>
      </t>
    </mdx>
    <mdx n="0" f="v">
      <t c="3" si="227">
        <n x="225"/>
        <n x="570"/>
        <n x="48"/>
      </t>
    </mdx>
    <mdx n="0" f="v">
      <t c="3" si="227">
        <n x="225"/>
        <n x="574"/>
        <n x="48"/>
      </t>
    </mdx>
    <mdx n="0" f="v">
      <t c="3" si="227">
        <n x="225"/>
        <n x="599"/>
        <n x="48"/>
      </t>
    </mdx>
    <mdx n="0" f="v">
      <t c="3" si="227">
        <n x="225"/>
        <n x="600"/>
        <n x="48"/>
      </t>
    </mdx>
    <mdx n="0" f="v">
      <t c="3" si="227">
        <n x="225"/>
        <n x="569"/>
        <n x="48"/>
      </t>
    </mdx>
    <mdx n="0" f="v">
      <t c="3" si="227">
        <n x="225"/>
        <n x="589"/>
        <n x="48"/>
      </t>
    </mdx>
    <mdx n="0" f="v">
      <t c="3" si="227">
        <n x="225"/>
        <n x="590"/>
        <n x="48"/>
      </t>
    </mdx>
    <mdx n="0" f="v">
      <t c="3" si="227">
        <n x="225"/>
        <n x="591"/>
        <n x="48"/>
      </t>
    </mdx>
    <mdx n="0" f="v">
      <t c="3" si="227">
        <n x="225"/>
        <n x="592"/>
        <n x="48"/>
      </t>
    </mdx>
    <mdx n="0" f="v">
      <t c="3" si="227">
        <n x="225"/>
        <n x="593"/>
        <n x="48"/>
      </t>
    </mdx>
    <mdx n="0" f="v">
      <t c="3" si="227">
        <n x="225"/>
        <n x="594"/>
        <n x="48"/>
      </t>
    </mdx>
    <mdx n="0" f="v">
      <t c="3" si="227">
        <n x="225"/>
        <n x="595"/>
        <n x="48"/>
      </t>
    </mdx>
    <mdx n="0" f="v">
      <t c="3" si="227">
        <n x="225"/>
        <n x="596"/>
        <n x="48"/>
      </t>
    </mdx>
    <mdx n="0" f="v">
      <t c="3" si="227">
        <n x="225"/>
        <n x="582"/>
        <n x="48"/>
      </t>
    </mdx>
    <mdx n="0" f="v">
      <t c="3" si="227">
        <n x="225"/>
        <n x="613"/>
        <n x="48"/>
      </t>
    </mdx>
    <mdx n="0" f="v">
      <t c="3" si="227">
        <n x="225"/>
        <n x="615"/>
        <n x="48"/>
      </t>
    </mdx>
    <mdx n="0" f="v">
      <t c="3" si="227">
        <n x="225"/>
        <n x="602"/>
        <n x="48"/>
      </t>
    </mdx>
    <mdx n="0" f="v">
      <t c="3" si="227">
        <n x="225"/>
        <n x="603"/>
        <n x="48"/>
      </t>
    </mdx>
    <mdx n="0" f="v">
      <t c="3" si="227">
        <n x="225"/>
        <n x="604"/>
        <n x="48"/>
      </t>
    </mdx>
    <mdx n="0" f="v">
      <t c="3" si="227">
        <n x="225"/>
        <n x="605"/>
        <n x="48"/>
      </t>
    </mdx>
    <mdx n="0" f="v">
      <t c="3" si="227">
        <n x="225"/>
        <n x="616"/>
        <n x="48"/>
      </t>
    </mdx>
    <mdx n="0" f="v">
      <t c="3" si="227">
        <n x="225"/>
        <n x="632"/>
        <n x="48"/>
      </t>
    </mdx>
    <mdx n="0" f="v">
      <t c="3" si="227">
        <n x="225"/>
        <n x="617"/>
        <n x="48"/>
      </t>
    </mdx>
    <mdx n="0" f="v">
      <t c="3" si="227">
        <n x="225"/>
        <n x="618"/>
        <n x="48"/>
      </t>
    </mdx>
    <mdx n="0" f="v">
      <t c="3" si="227">
        <n x="225"/>
        <n x="628"/>
        <n x="48"/>
      </t>
    </mdx>
    <mdx n="0" f="v">
      <t c="3" si="227">
        <n x="225"/>
        <n x="585"/>
        <n x="48"/>
      </t>
    </mdx>
    <mdx n="0" f="v">
      <t c="3" si="227">
        <n x="225"/>
        <n x="588"/>
        <n x="48"/>
      </t>
    </mdx>
    <mdx n="0" f="v">
      <t c="3" si="227">
        <n x="225"/>
        <n x="597"/>
        <n x="48"/>
      </t>
    </mdx>
    <mdx n="0" f="v">
      <t c="3" si="227">
        <n x="225"/>
        <n x="601"/>
        <n x="48"/>
      </t>
    </mdx>
    <mdx n="0" f="v">
      <t c="3" si="227">
        <n x="225"/>
        <n x="584"/>
        <n x="48"/>
      </t>
    </mdx>
    <mdx n="0" f="v">
      <t c="3" si="227">
        <n x="225"/>
        <n x="598"/>
        <n x="48"/>
      </t>
    </mdx>
    <mdx n="0" f="v">
      <t c="3" si="227">
        <n x="225"/>
        <n x="609"/>
        <n x="48"/>
      </t>
    </mdx>
    <mdx n="0" f="v">
      <t c="3" si="227">
        <n x="225"/>
        <n x="610"/>
        <n x="48"/>
      </t>
    </mdx>
    <mdx n="0" f="v">
      <t c="3" si="227">
        <n x="225"/>
        <n x="611"/>
        <n x="48"/>
      </t>
    </mdx>
    <mdx n="0" f="v">
      <t c="3" si="227">
        <n x="225"/>
        <n x="612"/>
        <n x="48"/>
      </t>
    </mdx>
    <mdx n="0" f="v">
      <t c="3" si="227">
        <n x="225"/>
        <n x="619"/>
        <n x="48"/>
      </t>
    </mdx>
    <mdx n="0" f="v">
      <t c="3" si="227">
        <n x="225"/>
        <n x="639"/>
        <n x="48"/>
      </t>
    </mdx>
    <mdx n="0" f="v">
      <t c="3" si="227">
        <n x="225"/>
        <n x="633"/>
        <n x="48"/>
      </t>
    </mdx>
    <mdx n="0" f="v">
      <t c="3" si="227">
        <n x="225"/>
        <n x="620"/>
        <n x="48"/>
      </t>
    </mdx>
    <mdx n="0" f="v">
      <t c="3" si="227">
        <n x="225"/>
        <n x="621"/>
        <n x="48"/>
      </t>
    </mdx>
    <mdx n="0" f="v">
      <t c="3" si="227">
        <n x="225"/>
        <n x="622"/>
        <n x="48"/>
      </t>
    </mdx>
    <mdx n="0" f="v">
      <t c="3" si="227">
        <n x="225"/>
        <n x="623"/>
        <n x="48"/>
      </t>
    </mdx>
    <mdx n="0" f="v">
      <t c="3" si="227">
        <n x="225"/>
        <n x="624"/>
        <n x="48"/>
      </t>
    </mdx>
    <mdx n="0" f="v">
      <t c="3" si="227">
        <n x="225"/>
        <n x="643"/>
        <n x="48"/>
      </t>
    </mdx>
    <mdx n="0" f="v">
      <t c="3" si="227">
        <n x="225"/>
        <n x="606"/>
        <n x="48"/>
      </t>
    </mdx>
    <mdx n="0" f="v">
      <t c="3" si="227">
        <n x="225"/>
        <n x="625"/>
        <n x="48"/>
      </t>
    </mdx>
    <mdx n="0" f="v">
      <t c="3" si="227">
        <n x="225"/>
        <n x="644"/>
        <n x="48"/>
      </t>
    </mdx>
    <mdx n="0" f="v">
      <t c="3" si="227">
        <n x="225"/>
        <n x="627"/>
        <n x="48"/>
      </t>
    </mdx>
    <mdx n="0" f="v">
      <t c="3" si="227">
        <n x="225"/>
        <n x="608"/>
        <n x="48"/>
      </t>
    </mdx>
    <mdx n="0" f="v">
      <t c="3" si="227">
        <n x="225"/>
        <n x="614"/>
        <n x="48"/>
      </t>
    </mdx>
    <mdx n="0" f="v">
      <t c="3" si="227">
        <n x="225"/>
        <n x="635"/>
        <n x="48"/>
      </t>
    </mdx>
    <mdx n="0" f="v">
      <t c="3" si="227">
        <n x="225"/>
        <n x="636"/>
        <n x="48"/>
      </t>
    </mdx>
    <mdx n="0" f="v">
      <t c="3" si="227">
        <n x="225"/>
        <n x="637"/>
        <n x="48"/>
      </t>
    </mdx>
    <mdx n="0" f="v">
      <t c="3" si="227">
        <n x="225"/>
        <n x="641"/>
        <n x="48"/>
      </t>
    </mdx>
    <mdx n="0" f="v">
      <t c="3" si="227">
        <n x="225"/>
        <n x="640"/>
        <n x="48"/>
      </t>
    </mdx>
    <mdx n="0" f="v">
      <t c="3" si="227">
        <n x="225"/>
        <n x="630"/>
        <n x="48"/>
      </t>
    </mdx>
    <mdx n="0" f="v">
      <t c="3" si="227">
        <n x="225"/>
        <n x="607"/>
        <n x="48"/>
      </t>
    </mdx>
    <mdx n="0" f="v">
      <t c="3" si="227">
        <n x="225"/>
        <n x="629"/>
        <n x="48"/>
      </t>
    </mdx>
    <mdx n="0" f="v">
      <t c="3" si="227">
        <n x="225"/>
        <n x="626"/>
        <n x="48"/>
      </t>
    </mdx>
    <mdx n="0" f="v">
      <t c="3" si="227">
        <n x="225"/>
        <n x="631"/>
        <n x="48"/>
      </t>
    </mdx>
    <mdx n="0" f="v">
      <t c="3" si="227">
        <n x="225"/>
        <n x="634"/>
        <n x="48"/>
      </t>
    </mdx>
    <mdx n="0" f="v">
      <t c="3" si="227">
        <n x="225"/>
        <n x="638"/>
        <n x="48"/>
      </t>
    </mdx>
    <mdx n="0" f="v">
      <t c="3" si="227">
        <n x="225"/>
        <n x="645"/>
        <n x="48"/>
      </t>
    </mdx>
    <mdx n="0" f="v">
      <t c="3" si="227">
        <n x="225"/>
        <n x="646"/>
        <n x="48"/>
      </t>
    </mdx>
    <mdx n="0" f="v">
      <t c="3" si="227">
        <n x="225"/>
        <n x="647"/>
        <n x="48"/>
      </t>
    </mdx>
    <mdx n="0" f="v">
      <t c="3" si="227">
        <n x="225"/>
        <n x="648"/>
        <n x="48"/>
      </t>
    </mdx>
    <mdx n="0" f="v">
      <t c="3" si="227">
        <n x="225"/>
        <n x="649"/>
        <n x="48"/>
      </t>
    </mdx>
    <mdx n="0" f="v">
      <t c="3" si="227">
        <n x="225"/>
        <n x="650"/>
        <n x="48"/>
      </t>
    </mdx>
    <mdx n="0" f="v">
      <t c="3" si="227">
        <n x="225"/>
        <n x="651"/>
        <n x="48"/>
      </t>
    </mdx>
    <mdx n="0" f="v">
      <t c="3" si="227">
        <n x="225"/>
        <n x="652"/>
        <n x="48"/>
      </t>
    </mdx>
    <mdx n="0" f="v">
      <t c="3" si="227">
        <n x="225"/>
        <n x="653"/>
        <n x="48"/>
      </t>
    </mdx>
    <mdx n="0" f="v">
      <t c="3" si="227">
        <n x="225"/>
        <n x="654"/>
        <n x="48"/>
      </t>
    </mdx>
    <mdx n="0" f="v">
      <t c="3" si="227">
        <n x="225"/>
        <n x="642"/>
        <n x="48"/>
      </t>
    </mdx>
    <mdx n="0" f="v">
      <t c="3" si="227">
        <n x="225"/>
        <n x="655"/>
        <n x="48"/>
      </t>
    </mdx>
    <mdx n="0" f="v">
      <t c="3" si="227">
        <n x="225"/>
        <n x="322"/>
        <n x="49"/>
      </t>
    </mdx>
    <mdx n="0" f="v">
      <t c="3" si="227">
        <n x="225"/>
        <n x="338"/>
        <n x="49"/>
      </t>
    </mdx>
    <mdx n="0" f="v">
      <t c="3" si="227">
        <n x="225"/>
        <n x="319"/>
        <n x="49"/>
      </t>
    </mdx>
    <mdx n="0" f="v">
      <t c="3" si="227">
        <n x="225"/>
        <n x="318"/>
        <n x="49"/>
      </t>
    </mdx>
    <mdx n="0" f="v">
      <t c="3" si="227">
        <n x="225"/>
        <n x="337"/>
        <n x="49"/>
      </t>
    </mdx>
    <mdx n="0" f="v">
      <t c="3" si="227">
        <n x="225"/>
        <n x="336"/>
        <n x="49"/>
      </t>
    </mdx>
    <mdx n="0" f="v">
      <t c="3" si="227">
        <n x="225"/>
        <n x="317"/>
        <n x="49"/>
      </t>
    </mdx>
    <mdx n="0" f="v">
      <t c="3" si="227">
        <n x="225"/>
        <n x="344"/>
        <n x="49"/>
      </t>
    </mdx>
    <mdx n="0" f="v">
      <t c="3" si="227">
        <n x="225"/>
        <n x="275"/>
        <n x="49"/>
      </t>
    </mdx>
    <mdx n="0" f="v">
      <t c="3" si="227">
        <n x="225"/>
        <n x="274"/>
        <n x="49"/>
      </t>
    </mdx>
    <mdx n="0" f="v">
      <t c="3" si="227">
        <n x="225"/>
        <n x="284"/>
        <n x="49"/>
      </t>
    </mdx>
    <mdx n="0" f="v">
      <t c="3" si="227">
        <n x="225"/>
        <n x="290"/>
        <n x="49"/>
      </t>
    </mdx>
    <mdx n="0" f="v">
      <t c="3" si="227">
        <n x="225"/>
        <n x="289"/>
        <n x="49"/>
      </t>
    </mdx>
    <mdx n="0" f="v">
      <t c="3" si="227">
        <n x="225"/>
        <n x="288"/>
        <n x="49"/>
      </t>
    </mdx>
    <mdx n="0" f="v">
      <t c="3" si="227">
        <n x="225"/>
        <n x="287"/>
        <n x="49"/>
      </t>
    </mdx>
    <mdx n="0" f="v">
      <t c="3" si="227">
        <n x="225"/>
        <n x="286"/>
        <n x="49"/>
      </t>
    </mdx>
    <mdx n="0" f="v">
      <t c="3" si="227">
        <n x="225"/>
        <n x="292"/>
        <n x="49"/>
      </t>
    </mdx>
    <mdx n="0" f="v">
      <t c="3" si="227">
        <n x="225"/>
        <n x="285"/>
        <n x="49"/>
      </t>
    </mdx>
    <mdx n="0" f="v">
      <t c="3" si="227">
        <n x="225"/>
        <n x="583"/>
        <n x="49"/>
      </t>
    </mdx>
    <mdx n="0" f="v">
      <t c="3" si="227">
        <n x="225"/>
        <n x="325"/>
        <n x="49"/>
      </t>
    </mdx>
    <mdx n="0" f="v">
      <t c="3" si="227">
        <n x="225"/>
        <n x="313"/>
        <n x="49"/>
      </t>
    </mdx>
    <mdx n="0" f="v">
      <t c="3" si="227">
        <n x="225"/>
        <n x="335"/>
        <n x="49"/>
      </t>
    </mdx>
    <mdx n="0" f="v">
      <t c="3" si="227">
        <n x="225"/>
        <n x="309"/>
        <n x="49"/>
      </t>
    </mdx>
    <mdx n="0" f="v">
      <t c="3" si="227">
        <n x="225"/>
        <n x="334"/>
        <n x="49"/>
      </t>
    </mdx>
    <mdx n="0" f="v">
      <t c="3" si="227">
        <n x="225"/>
        <n x="343"/>
        <n x="49"/>
      </t>
    </mdx>
    <mdx n="0" f="v">
      <t c="3" si="227">
        <n x="225"/>
        <n x="279"/>
        <n x="49"/>
      </t>
    </mdx>
    <mdx n="0" f="v">
      <t c="3" si="227">
        <n x="225"/>
        <n x="557"/>
        <n x="49"/>
      </t>
    </mdx>
    <mdx n="0" f="v">
      <t c="3" si="227">
        <n x="225"/>
        <n x="551"/>
        <n x="49"/>
      </t>
    </mdx>
    <mdx n="0" f="v">
      <t c="3" si="227">
        <n x="225"/>
        <n x="333"/>
        <n x="49"/>
      </t>
    </mdx>
    <mdx n="0" f="v">
      <t c="3" si="227">
        <n x="225"/>
        <n x="550"/>
        <n x="49"/>
      </t>
    </mdx>
    <mdx n="0" f="v">
      <t c="3" si="227">
        <n x="225"/>
        <n x="549"/>
        <n x="49"/>
      </t>
    </mdx>
    <mdx n="0" f="v">
      <t c="3" si="227">
        <n x="225"/>
        <n x="558"/>
        <n x="49"/>
      </t>
    </mdx>
    <mdx n="0" f="v">
      <t c="3" si="227">
        <n x="225"/>
        <n x="559"/>
        <n x="49"/>
      </t>
    </mdx>
    <mdx n="0" f="v">
      <t c="3" si="227">
        <n x="225"/>
        <n x="560"/>
        <n x="49"/>
      </t>
    </mdx>
    <mdx n="0" f="v">
      <t c="3" si="227">
        <n x="225"/>
        <n x="561"/>
        <n x="49"/>
      </t>
    </mdx>
    <mdx n="0" f="v">
      <t c="3" si="227">
        <n x="225"/>
        <n x="562"/>
        <n x="49"/>
      </t>
    </mdx>
    <mdx n="0" f="v">
      <t c="3" si="227">
        <n x="225"/>
        <n x="572"/>
        <n x="49"/>
      </t>
    </mdx>
    <mdx n="0" f="v">
      <t c="3" si="227">
        <n x="225"/>
        <n x="295"/>
        <n x="49"/>
      </t>
    </mdx>
    <mdx n="0" f="v">
      <t c="3" si="227">
        <n x="225"/>
        <n x="282"/>
        <n x="49"/>
      </t>
    </mdx>
    <mdx n="0" f="v">
      <t c="3" si="227">
        <n x="225"/>
        <n x="315"/>
        <n x="49"/>
      </t>
    </mdx>
    <mdx n="0" f="v">
      <t c="3" si="227">
        <n x="225"/>
        <n x="314"/>
        <n x="49"/>
      </t>
    </mdx>
    <mdx n="0" f="v">
      <t c="3" si="227">
        <n x="225"/>
        <n x="339"/>
        <n x="49"/>
      </t>
    </mdx>
    <mdx n="0" f="v">
      <t c="3" si="227">
        <n x="225"/>
        <n x="324"/>
        <n x="49"/>
      </t>
    </mdx>
    <mdx n="0" f="v">
      <t c="3" si="227">
        <n x="225"/>
        <n x="312"/>
        <n x="49"/>
      </t>
    </mdx>
    <mdx n="0" f="v">
      <t c="3" si="227">
        <n x="225"/>
        <n x="310"/>
        <n x="49"/>
      </t>
    </mdx>
    <mdx n="0" f="v">
      <t c="3" si="227">
        <n x="225"/>
        <n x="308"/>
        <n x="49"/>
      </t>
    </mdx>
    <mdx n="0" f="v">
      <t c="3" si="227">
        <n x="225"/>
        <n x="306"/>
        <n x="49"/>
      </t>
    </mdx>
    <mdx n="0" f="v">
      <t c="3" si="227">
        <n x="225"/>
        <n x="305"/>
        <n x="49"/>
      </t>
    </mdx>
    <mdx n="0" f="v">
      <t c="3" si="227">
        <n x="225"/>
        <n x="323"/>
        <n x="49"/>
      </t>
    </mdx>
    <mdx n="0" f="v">
      <t c="3" si="227">
        <n x="225"/>
        <n x="291"/>
        <n x="49"/>
      </t>
    </mdx>
    <mdx n="0" f="v">
      <t c="3" si="227">
        <n x="225"/>
        <n x="303"/>
        <n x="49"/>
      </t>
    </mdx>
    <mdx n="0" f="v">
      <t c="3" si="227">
        <n x="225"/>
        <n x="352"/>
        <n x="49"/>
      </t>
    </mdx>
    <mdx n="0" f="v">
      <t c="3" si="227">
        <n x="225"/>
        <n x="302"/>
        <n x="49"/>
      </t>
    </mdx>
    <mdx n="0" f="v">
      <t c="3" si="227">
        <n x="225"/>
        <n x="342"/>
        <n x="49"/>
      </t>
    </mdx>
    <mdx n="0" f="v">
      <t c="3" si="227">
        <n x="225"/>
        <n x="332"/>
        <n x="49"/>
      </t>
    </mdx>
    <mdx n="0" f="v">
      <t c="3" si="227">
        <n x="225"/>
        <n x="331"/>
        <n x="49"/>
      </t>
    </mdx>
    <mdx n="0" f="v">
      <t c="3" si="227">
        <n x="225"/>
        <n x="349"/>
        <n x="49"/>
      </t>
    </mdx>
    <mdx n="0" f="v">
      <t c="3" si="227">
        <n x="225"/>
        <n x="553"/>
        <n x="49"/>
      </t>
    </mdx>
    <mdx n="0" f="v">
      <t c="3" si="227">
        <n x="225"/>
        <n x="330"/>
        <n x="49"/>
      </t>
    </mdx>
    <mdx n="0" f="v">
      <t c="3" si="227">
        <n x="225"/>
        <n x="351"/>
        <n x="49"/>
      </t>
    </mdx>
    <mdx n="0" f="v">
      <t c="3" si="227">
        <n x="225"/>
        <n x="554"/>
        <n x="49"/>
      </t>
    </mdx>
    <mdx n="0" f="v">
      <t c="3" si="227">
        <n x="225"/>
        <n x="341"/>
        <n x="49"/>
      </t>
    </mdx>
    <mdx n="0" f="v">
      <t c="3" si="227">
        <n x="225"/>
        <n x="573"/>
        <n x="49"/>
      </t>
    </mdx>
    <mdx n="0" f="v">
      <t c="3" si="227">
        <n x="225"/>
        <n x="296"/>
        <n x="49"/>
      </t>
    </mdx>
    <mdx n="0" f="v">
      <t c="3" si="227">
        <n x="225"/>
        <n x="340"/>
        <n x="49"/>
      </t>
    </mdx>
    <mdx n="0" f="v">
      <t c="3" si="227">
        <n x="225"/>
        <n x="563"/>
        <n x="49"/>
      </t>
    </mdx>
    <mdx n="0" f="v">
      <t c="3" si="227">
        <n x="225"/>
        <n x="564"/>
        <n x="49"/>
      </t>
    </mdx>
    <mdx n="0" f="v">
      <t c="3" si="227">
        <n x="225"/>
        <n x="565"/>
        <n x="49"/>
      </t>
    </mdx>
    <mdx n="0" f="v">
      <t c="3" si="227">
        <n x="225"/>
        <n x="566"/>
        <n x="49"/>
      </t>
    </mdx>
    <mdx n="0" f="v">
      <t c="3" si="227">
        <n x="225"/>
        <n x="567"/>
        <n x="49"/>
      </t>
    </mdx>
    <mdx n="0" f="v">
      <t c="3" si="227">
        <n x="225"/>
        <n x="568"/>
        <n x="49"/>
      </t>
    </mdx>
    <mdx n="0" f="v">
      <t c="3" si="227">
        <n x="225"/>
        <n x="571"/>
        <n x="49"/>
      </t>
    </mdx>
    <mdx n="0" f="v">
      <t c="3" si="227">
        <n x="225"/>
        <n x="580"/>
        <n x="49"/>
      </t>
    </mdx>
    <mdx n="0" f="v">
      <t c="3" si="227">
        <n x="225"/>
        <n x="581"/>
        <n x="49"/>
      </t>
    </mdx>
    <mdx n="0" f="v">
      <t c="3" si="227">
        <n x="225"/>
        <n x="582"/>
        <n x="49"/>
      </t>
    </mdx>
    <mdx n="0" f="v">
      <t c="3" si="227">
        <n x="225"/>
        <n x="619"/>
        <n x="49"/>
      </t>
    </mdx>
    <mdx n="0" f="v">
      <t c="3" si="227">
        <n x="225"/>
        <n x="556"/>
        <n x="49"/>
      </t>
    </mdx>
    <mdx n="0" f="v">
      <t c="3" si="227">
        <n x="225"/>
        <n x="300"/>
        <n x="49"/>
      </t>
    </mdx>
    <mdx n="0" f="v">
      <t c="3" si="227">
        <n x="225"/>
        <n x="298"/>
        <n x="49"/>
      </t>
    </mdx>
    <mdx n="0" f="v">
      <t c="3" si="227">
        <n x="225"/>
        <n x="552"/>
        <n x="49"/>
      </t>
    </mdx>
    <mdx n="0" f="v">
      <t c="3" si="227">
        <n x="225"/>
        <n x="354"/>
        <n x="49"/>
      </t>
    </mdx>
    <mdx n="0" f="v">
      <t c="3" si="227">
        <n x="225"/>
        <n x="575"/>
        <n x="49"/>
      </t>
    </mdx>
    <mdx n="0" f="v">
      <t c="3" si="227">
        <n x="225"/>
        <n x="576"/>
        <n x="49"/>
      </t>
    </mdx>
    <mdx n="0" f="v">
      <t c="3" si="227">
        <n x="225"/>
        <n x="577"/>
        <n x="49"/>
      </t>
    </mdx>
    <mdx n="0" f="v">
      <t c="3" si="227">
        <n x="225"/>
        <n x="578"/>
        <n x="49"/>
      </t>
    </mdx>
    <mdx n="0" f="v">
      <t c="3" si="227">
        <n x="225"/>
        <n x="579"/>
        <n x="49"/>
      </t>
    </mdx>
    <mdx n="0" f="v">
      <t c="3" si="227">
        <n x="225"/>
        <n x="353"/>
        <n x="49"/>
      </t>
    </mdx>
    <mdx n="0" f="v">
      <t c="3" si="227">
        <n x="225"/>
        <n x="347"/>
        <n x="49"/>
      </t>
    </mdx>
    <mdx n="0" f="v">
      <t c="3" si="227">
        <n x="225"/>
        <n x="555"/>
        <n x="49"/>
      </t>
    </mdx>
    <mdx n="0" f="v">
      <t c="3" si="227">
        <n x="225"/>
        <n x="570"/>
        <n x="49"/>
      </t>
    </mdx>
    <mdx n="0" f="v">
      <t c="3" si="227">
        <n x="225"/>
        <n x="574"/>
        <n x="49"/>
      </t>
    </mdx>
    <mdx n="0" f="v">
      <t c="3" si="227">
        <n x="225"/>
        <n x="586"/>
        <n x="49"/>
      </t>
    </mdx>
    <mdx n="0" f="v">
      <t c="3" si="227">
        <n x="225"/>
        <n x="599"/>
        <n x="49"/>
      </t>
    </mdx>
    <mdx n="0" f="v">
      <t c="3" si="227">
        <n x="225"/>
        <n x="587"/>
        <n x="49"/>
      </t>
    </mdx>
    <mdx n="0" f="v">
      <t c="3" si="227">
        <n x="225"/>
        <n x="569"/>
        <n x="49"/>
      </t>
    </mdx>
    <mdx n="0" f="v">
      <t c="3" si="227">
        <n x="225"/>
        <n x="589"/>
        <n x="49"/>
      </t>
    </mdx>
    <mdx n="0" f="v">
      <t c="3" si="227">
        <n x="225"/>
        <n x="590"/>
        <n x="49"/>
      </t>
    </mdx>
    <mdx n="0" f="v">
      <t c="3" si="227">
        <n x="225"/>
        <n x="591"/>
        <n x="49"/>
      </t>
    </mdx>
    <mdx n="0" f="v">
      <t c="3" si="227">
        <n x="225"/>
        <n x="592"/>
        <n x="49"/>
      </t>
    </mdx>
    <mdx n="0" f="v">
      <t c="3" si="227">
        <n x="225"/>
        <n x="593"/>
        <n x="49"/>
      </t>
    </mdx>
    <mdx n="0" f="v">
      <t c="3" si="227">
        <n x="225"/>
        <n x="594"/>
        <n x="49"/>
      </t>
    </mdx>
    <mdx n="0" f="v">
      <t c="3" si="227">
        <n x="225"/>
        <n x="595"/>
        <n x="49"/>
      </t>
    </mdx>
    <mdx n="0" f="v">
      <t c="3" si="227">
        <n x="225"/>
        <n x="596"/>
        <n x="49"/>
      </t>
    </mdx>
    <mdx n="0" f="v">
      <t c="3" si="227">
        <n x="225"/>
        <n x="600"/>
        <n x="49"/>
      </t>
    </mdx>
    <mdx n="0" f="v">
      <t c="3" si="227">
        <n x="225"/>
        <n x="613"/>
        <n x="49"/>
      </t>
    </mdx>
    <mdx n="0" f="v">
      <t c="3" si="227">
        <n x="225"/>
        <n x="602"/>
        <n x="49"/>
      </t>
    </mdx>
    <mdx n="0" f="v">
      <t c="3" si="227">
        <n x="225"/>
        <n x="603"/>
        <n x="49"/>
      </t>
    </mdx>
    <mdx n="0" f="v">
      <t c="3" si="227">
        <n x="225"/>
        <n x="604"/>
        <n x="49"/>
      </t>
    </mdx>
    <mdx n="0" f="v">
      <t c="3" si="227">
        <n x="225"/>
        <n x="605"/>
        <n x="49"/>
      </t>
    </mdx>
    <mdx n="0" f="v">
      <t c="3" si="227">
        <n x="225"/>
        <n x="615"/>
        <n x="49"/>
      </t>
    </mdx>
    <mdx n="0" f="v">
      <t c="3" si="227">
        <n x="225"/>
        <n x="616"/>
        <n x="49"/>
      </t>
    </mdx>
    <mdx n="0" f="v">
      <t c="3" si="227">
        <n x="225"/>
        <n x="617"/>
        <n x="49"/>
      </t>
    </mdx>
    <mdx n="0" f="v">
      <t c="3" si="227">
        <n x="225"/>
        <n x="585"/>
        <n x="49"/>
      </t>
    </mdx>
    <mdx n="0" f="v">
      <t c="3" si="227">
        <n x="225"/>
        <n x="588"/>
        <n x="49"/>
      </t>
    </mdx>
    <mdx n="0" f="v">
      <t c="3" si="227">
        <n x="225"/>
        <n x="597"/>
        <n x="49"/>
      </t>
    </mdx>
    <mdx n="0" f="v">
      <t c="3" si="227">
        <n x="225"/>
        <n x="601"/>
        <n x="49"/>
      </t>
    </mdx>
    <mdx n="0" f="v">
      <t c="3" si="227">
        <n x="225"/>
        <n x="584"/>
        <n x="49"/>
      </t>
    </mdx>
    <mdx n="0" f="v">
      <t c="3" si="227">
        <n x="225"/>
        <n x="598"/>
        <n x="49"/>
      </t>
    </mdx>
    <mdx n="0" f="v">
      <t c="3" si="227">
        <n x="225"/>
        <n x="609"/>
        <n x="49"/>
      </t>
    </mdx>
    <mdx n="0" f="v">
      <t c="3" si="227">
        <n x="225"/>
        <n x="610"/>
        <n x="49"/>
      </t>
    </mdx>
    <mdx n="0" f="v">
      <t c="3" si="227">
        <n x="225"/>
        <n x="611"/>
        <n x="49"/>
      </t>
    </mdx>
    <mdx n="0" f="v">
      <t c="3" si="227">
        <n x="225"/>
        <n x="612"/>
        <n x="49"/>
      </t>
    </mdx>
    <mdx n="0" f="v">
      <t c="3" si="227">
        <n x="225"/>
        <n x="618"/>
        <n x="49"/>
      </t>
    </mdx>
    <mdx n="0" f="v">
      <t c="3" si="227">
        <n x="225"/>
        <n x="632"/>
        <n x="49"/>
      </t>
    </mdx>
    <mdx n="0" f="v">
      <t c="3" si="227">
        <n x="225"/>
        <n x="628"/>
        <n x="49"/>
      </t>
    </mdx>
    <mdx n="0" f="v">
      <t c="3" si="227">
        <n x="225"/>
        <n x="641"/>
        <n x="49"/>
      </t>
    </mdx>
    <mdx n="0" f="v">
      <t c="3" si="227">
        <n x="225"/>
        <n x="620"/>
        <n x="49"/>
      </t>
    </mdx>
    <mdx n="0" f="v">
      <t c="3" si="227">
        <n x="225"/>
        <n x="621"/>
        <n x="49"/>
      </t>
    </mdx>
    <mdx n="0" f="v">
      <t c="3" si="227">
        <n x="225"/>
        <n x="622"/>
        <n x="49"/>
      </t>
    </mdx>
    <mdx n="0" f="v">
      <t c="3" si="227">
        <n x="225"/>
        <n x="623"/>
        <n x="49"/>
      </t>
    </mdx>
    <mdx n="0" f="v">
      <t c="3" si="227">
        <n x="225"/>
        <n x="624"/>
        <n x="49"/>
      </t>
    </mdx>
    <mdx n="0" f="v">
      <t c="3" si="227">
        <n x="225"/>
        <n x="639"/>
        <n x="49"/>
      </t>
    </mdx>
    <mdx n="0" f="v">
      <t c="3" si="227">
        <n x="225"/>
        <n x="633"/>
        <n x="49"/>
      </t>
    </mdx>
    <mdx n="0" f="v">
      <t c="3" si="227">
        <n x="225"/>
        <n x="606"/>
        <n x="49"/>
      </t>
    </mdx>
    <mdx n="0" f="v">
      <t c="3" si="227">
        <n x="225"/>
        <n x="643"/>
        <n x="49"/>
      </t>
    </mdx>
    <mdx n="0" f="v">
      <t c="3" si="227">
        <n x="225"/>
        <n x="625"/>
        <n x="49"/>
      </t>
    </mdx>
    <mdx n="0" f="v">
      <t c="3" si="227">
        <n x="225"/>
        <n x="608"/>
        <n x="49"/>
      </t>
    </mdx>
    <mdx n="0" f="v">
      <t c="3" si="227">
        <n x="225"/>
        <n x="614"/>
        <n x="49"/>
      </t>
    </mdx>
    <mdx n="0" f="v">
      <t c="3" si="227">
        <n x="225"/>
        <n x="635"/>
        <n x="49"/>
      </t>
    </mdx>
    <mdx n="0" f="v">
      <t c="3" si="227">
        <n x="225"/>
        <n x="636"/>
        <n x="49"/>
      </t>
    </mdx>
    <mdx n="0" f="v">
      <t c="3" si="227">
        <n x="225"/>
        <n x="637"/>
        <n x="49"/>
      </t>
    </mdx>
    <mdx n="0" f="v">
      <t c="3" si="227">
        <n x="225"/>
        <n x="627"/>
        <n x="49"/>
      </t>
    </mdx>
    <mdx n="0" f="v">
      <t c="3" si="227">
        <n x="225"/>
        <n x="644"/>
        <n x="49"/>
      </t>
    </mdx>
    <mdx n="0" f="v">
      <t c="3" si="227">
        <n x="225"/>
        <n x="640"/>
        <n x="49"/>
      </t>
    </mdx>
    <mdx n="0" f="v">
      <t c="3" si="227">
        <n x="225"/>
        <n x="630"/>
        <n x="49"/>
      </t>
    </mdx>
    <mdx n="0" f="v">
      <t c="3" si="227">
        <n x="225"/>
        <n x="607"/>
        <n x="49"/>
      </t>
    </mdx>
    <mdx n="0" f="v">
      <t c="3" si="227">
        <n x="225"/>
        <n x="629"/>
        <n x="49"/>
      </t>
    </mdx>
    <mdx n="0" f="v">
      <t c="3" si="227">
        <n x="225"/>
        <n x="626"/>
        <n x="49"/>
      </t>
    </mdx>
    <mdx n="0" f="v">
      <t c="3" si="227">
        <n x="225"/>
        <n x="631"/>
        <n x="49"/>
      </t>
    </mdx>
    <mdx n="0" f="v">
      <t c="3" si="227">
        <n x="225"/>
        <n x="634"/>
        <n x="49"/>
      </t>
    </mdx>
    <mdx n="0" f="v">
      <t c="3" si="227">
        <n x="225"/>
        <n x="638"/>
        <n x="49"/>
      </t>
    </mdx>
    <mdx n="0" f="v">
      <t c="3" si="227">
        <n x="225"/>
        <n x="645"/>
        <n x="49"/>
      </t>
    </mdx>
    <mdx n="0" f="v">
      <t c="3" si="227">
        <n x="225"/>
        <n x="646"/>
        <n x="49"/>
      </t>
    </mdx>
    <mdx n="0" f="v">
      <t c="3" si="227">
        <n x="225"/>
        <n x="647"/>
        <n x="49"/>
      </t>
    </mdx>
    <mdx n="0" f="v">
      <t c="3" si="227">
        <n x="225"/>
        <n x="648"/>
        <n x="49"/>
      </t>
    </mdx>
    <mdx n="0" f="v">
      <t c="3" si="227">
        <n x="225"/>
        <n x="649"/>
        <n x="49"/>
      </t>
    </mdx>
    <mdx n="0" f="v">
      <t c="3" si="227">
        <n x="225"/>
        <n x="650"/>
        <n x="49"/>
      </t>
    </mdx>
    <mdx n="0" f="v">
      <t c="3" si="227">
        <n x="225"/>
        <n x="651"/>
        <n x="49"/>
      </t>
    </mdx>
    <mdx n="0" f="v">
      <t c="3" si="227">
        <n x="225"/>
        <n x="652"/>
        <n x="49"/>
      </t>
    </mdx>
    <mdx n="0" f="v">
      <t c="3" si="227">
        <n x="225"/>
        <n x="653"/>
        <n x="49"/>
      </t>
    </mdx>
    <mdx n="0" f="v">
      <t c="3" si="227">
        <n x="225"/>
        <n x="654"/>
        <n x="49"/>
      </t>
    </mdx>
    <mdx n="0" f="v">
      <t c="3" si="227">
        <n x="225"/>
        <n x="642"/>
        <n x="49"/>
      </t>
    </mdx>
    <mdx n="0" f="v">
      <t c="3" si="227">
        <n x="225"/>
        <n x="655"/>
        <n x="49"/>
      </t>
    </mdx>
    <mdx n="0" f="v">
      <t c="3" si="227">
        <n x="225"/>
        <n x="319"/>
        <n x="222"/>
      </t>
    </mdx>
    <mdx n="0" f="v">
      <t c="3" si="227">
        <n x="225"/>
        <n x="318"/>
        <n x="222"/>
      </t>
    </mdx>
    <mdx n="0" f="v">
      <t c="3" si="227">
        <n x="225"/>
        <n x="336"/>
        <n x="222"/>
      </t>
    </mdx>
    <mdx n="0" f="v">
      <t c="3" si="227">
        <n x="225"/>
        <n x="317"/>
        <n x="222"/>
      </t>
    </mdx>
    <mdx n="0" f="v">
      <t c="3" si="227">
        <n x="225"/>
        <n x="344"/>
        <n x="222"/>
      </t>
    </mdx>
    <mdx n="0" f="v">
      <t c="3" si="227">
        <n x="225"/>
        <n x="285"/>
        <n x="222"/>
      </t>
    </mdx>
    <mdx n="0" f="v">
      <t c="3" si="227">
        <n x="225"/>
        <n x="274"/>
        <n x="222"/>
      </t>
    </mdx>
    <mdx n="0" f="v">
      <t c="3" si="227">
        <n x="225"/>
        <n x="284"/>
        <n x="222"/>
      </t>
    </mdx>
    <mdx n="0" f="v">
      <t c="3" si="227">
        <n x="225"/>
        <n x="290"/>
        <n x="222"/>
      </t>
    </mdx>
    <mdx n="0" f="v">
      <t c="3" si="227">
        <n x="225"/>
        <n x="289"/>
        <n x="222"/>
      </t>
    </mdx>
    <mdx n="0" f="v">
      <t c="3" si="227">
        <n x="225"/>
        <n x="288"/>
        <n x="222"/>
      </t>
    </mdx>
    <mdx n="0" f="v">
      <t c="3" si="227">
        <n x="225"/>
        <n x="287"/>
        <n x="222"/>
      </t>
    </mdx>
    <mdx n="0" f="v">
      <t c="3" si="227">
        <n x="225"/>
        <n x="286"/>
        <n x="222"/>
      </t>
    </mdx>
    <mdx n="0" f="v">
      <t c="3" si="227">
        <n x="225"/>
        <n x="292"/>
        <n x="222"/>
      </t>
    </mdx>
    <mdx n="0" f="v">
      <t c="3" si="227">
        <n x="225"/>
        <n x="275"/>
        <n x="222"/>
      </t>
    </mdx>
    <mdx n="0" f="v">
      <t c="3" si="227">
        <n x="225"/>
        <n x="600"/>
        <n x="222"/>
      </t>
    </mdx>
    <mdx n="0" f="v">
      <t c="3" si="227">
        <n x="225"/>
        <n x="325"/>
        <n x="222"/>
      </t>
    </mdx>
    <mdx n="0" f="v">
      <t c="3" si="227">
        <n x="225"/>
        <n x="335"/>
        <n x="222"/>
      </t>
    </mdx>
    <mdx n="0" f="v">
      <t c="3" si="227">
        <n x="225"/>
        <n x="334"/>
        <n x="222"/>
      </t>
    </mdx>
    <mdx n="0" f="v">
      <t c="3" si="227">
        <n x="225"/>
        <n x="343"/>
        <n x="222"/>
      </t>
    </mdx>
    <mdx n="0" f="v">
      <t c="3" si="227">
        <n x="225"/>
        <n x="279"/>
        <n x="222"/>
      </t>
    </mdx>
    <mdx n="0" f="v">
      <t c="3" si="227">
        <n x="225"/>
        <n x="557"/>
        <n x="222"/>
      </t>
    </mdx>
    <mdx n="0" f="v">
      <t c="3" si="227">
        <n x="225"/>
        <n x="551"/>
        <n x="222"/>
      </t>
    </mdx>
    <mdx n="0" f="v">
      <t c="3" si="227">
        <n x="225"/>
        <n x="333"/>
        <n x="222"/>
      </t>
    </mdx>
    <mdx n="0" f="v">
      <t c="3" si="227">
        <n x="225"/>
        <n x="550"/>
        <n x="222"/>
      </t>
    </mdx>
    <mdx n="0" f="v">
      <t c="3" si="227">
        <n x="225"/>
        <n x="549"/>
        <n x="222"/>
      </t>
    </mdx>
    <mdx n="0" f="v">
      <t c="3" si="227">
        <n x="225"/>
        <n x="558"/>
        <n x="222"/>
      </t>
    </mdx>
    <mdx n="0" f="v">
      <t c="3" si="227">
        <n x="225"/>
        <n x="559"/>
        <n x="222"/>
      </t>
    </mdx>
    <mdx n="0" f="v">
      <t c="3" si="227">
        <n x="225"/>
        <n x="560"/>
        <n x="222"/>
      </t>
    </mdx>
    <mdx n="0" f="v">
      <t c="3" si="227">
        <n x="225"/>
        <n x="561"/>
        <n x="222"/>
      </t>
    </mdx>
    <mdx n="0" f="v">
      <t c="3" si="227">
        <n x="225"/>
        <n x="562"/>
        <n x="222"/>
      </t>
    </mdx>
    <mdx n="0" f="v">
      <t c="3" si="227">
        <n x="225"/>
        <n x="296"/>
        <n x="222"/>
      </t>
    </mdx>
    <mdx n="0" f="v">
      <t c="3" si="227">
        <n x="225"/>
        <n x="580"/>
        <n x="222"/>
      </t>
    </mdx>
    <mdx n="0" f="v">
      <t c="3" si="227">
        <n x="225"/>
        <n x="282"/>
        <n x="222"/>
      </t>
    </mdx>
    <mdx n="0" f="v">
      <t c="3" si="227">
        <n x="225"/>
        <n x="315"/>
        <n x="222"/>
      </t>
    </mdx>
    <mdx n="0" f="v">
      <t c="3" si="227">
        <n x="225"/>
        <n x="314"/>
        <n x="222"/>
      </t>
    </mdx>
    <mdx n="0" f="v">
      <t c="3" si="227">
        <n x="225"/>
        <n x="339"/>
        <n x="222"/>
      </t>
    </mdx>
    <mdx n="0" f="v">
      <t c="3" si="227">
        <n x="225"/>
        <n x="324"/>
        <n x="222"/>
      </t>
    </mdx>
    <mdx n="0" f="v">
      <t c="3" si="227">
        <n x="225"/>
        <n x="312"/>
        <n x="222"/>
      </t>
    </mdx>
    <mdx n="0" f="v">
      <t c="3" si="227">
        <n x="225"/>
        <n x="310"/>
        <n x="222"/>
      </t>
    </mdx>
    <mdx n="0" f="v">
      <t c="3" si="227">
        <n x="225"/>
        <n x="308"/>
        <n x="222"/>
      </t>
    </mdx>
    <mdx n="0" f="v">
      <t c="3" si="227">
        <n x="225"/>
        <n x="306"/>
        <n x="222"/>
      </t>
    </mdx>
    <mdx n="0" f="v">
      <t c="3" si="227">
        <n x="225"/>
        <n x="305"/>
        <n x="222"/>
      </t>
    </mdx>
    <mdx n="0" f="v">
      <t c="3" si="227">
        <n x="225"/>
        <n x="323"/>
        <n x="222"/>
      </t>
    </mdx>
    <mdx n="0" f="v">
      <t c="3" si="227">
        <n x="225"/>
        <n x="352"/>
        <n x="222"/>
      </t>
    </mdx>
    <mdx n="0" f="v">
      <t c="3" si="227">
        <n x="225"/>
        <n x="302"/>
        <n x="222"/>
      </t>
    </mdx>
    <mdx n="0" f="v">
      <t c="3" si="227">
        <n x="225"/>
        <n x="342"/>
        <n x="222"/>
      </t>
    </mdx>
    <mdx n="0" f="v">
      <t c="3" si="227">
        <n x="225"/>
        <n x="332"/>
        <n x="222"/>
      </t>
    </mdx>
    <mdx n="0" f="v">
      <t c="3" si="227">
        <n x="225"/>
        <n x="331"/>
        <n x="222"/>
      </t>
    </mdx>
    <mdx n="0" f="v">
      <t c="3" si="227">
        <n x="225"/>
        <n x="349"/>
        <n x="222"/>
      </t>
    </mdx>
    <mdx n="0" f="v">
      <t c="3" si="227">
        <n x="225"/>
        <n x="553"/>
        <n x="222"/>
      </t>
    </mdx>
    <mdx n="0" f="v">
      <t c="3" si="227">
        <n x="225"/>
        <n x="330"/>
        <n x="222"/>
      </t>
    </mdx>
    <mdx n="0" f="v">
      <t c="3" si="227">
        <n x="225"/>
        <n x="351"/>
        <n x="222"/>
      </t>
    </mdx>
    <mdx n="0" f="v">
      <t c="3" si="227">
        <n x="225"/>
        <n x="554"/>
        <n x="222"/>
      </t>
    </mdx>
    <mdx n="0" f="v">
      <t c="3" si="227">
        <n x="225"/>
        <n x="341"/>
        <n x="222"/>
      </t>
    </mdx>
    <mdx n="0" f="v">
      <t c="3" si="227">
        <n x="225"/>
        <n x="295"/>
        <n x="222"/>
      </t>
    </mdx>
    <mdx n="0" f="v">
      <t c="3" si="227">
        <n x="225"/>
        <n x="581"/>
        <n x="222"/>
      </t>
    </mdx>
    <mdx n="0" f="v">
      <t c="3" si="227">
        <n x="225"/>
        <n x="340"/>
        <n x="222"/>
      </t>
    </mdx>
    <mdx n="0" f="v">
      <t c="3" si="227">
        <n x="225"/>
        <n x="563"/>
        <n x="222"/>
      </t>
    </mdx>
    <mdx n="0" f="v">
      <t c="3" si="227">
        <n x="225"/>
        <n x="564"/>
        <n x="222"/>
      </t>
    </mdx>
    <mdx n="0" f="v">
      <t c="3" si="227">
        <n x="225"/>
        <n x="565"/>
        <n x="222"/>
      </t>
    </mdx>
    <mdx n="0" f="v">
      <t c="3" si="227">
        <n x="225"/>
        <n x="566"/>
        <n x="222"/>
      </t>
    </mdx>
    <mdx n="0" f="v">
      <t c="3" si="227">
        <n x="225"/>
        <n x="567"/>
        <n x="222"/>
      </t>
    </mdx>
    <mdx n="0" f="v">
      <t c="3" si="227">
        <n x="225"/>
        <n x="568"/>
        <n x="222"/>
      </t>
    </mdx>
    <mdx n="0" f="v">
      <t c="3" si="227">
        <n x="225"/>
        <n x="572"/>
        <n x="222"/>
      </t>
    </mdx>
    <mdx n="0" f="v">
      <t c="3" si="227">
        <n x="225"/>
        <n x="573"/>
        <n x="222"/>
      </t>
    </mdx>
    <mdx n="0" f="v">
      <t c="3" si="227">
        <n x="225"/>
        <n x="587"/>
        <n x="222"/>
      </t>
    </mdx>
    <mdx n="0" f="v">
      <t c="3" si="227">
        <n x="225"/>
        <n x="571"/>
        <n x="222"/>
      </t>
    </mdx>
    <mdx n="0" f="v">
      <t c="3" si="227">
        <n x="225"/>
        <n x="583"/>
        <n x="222"/>
      </t>
    </mdx>
    <mdx n="0" f="v">
      <t c="3" si="227">
        <n x="225"/>
        <n x="556"/>
        <n x="222"/>
      </t>
    </mdx>
    <mdx n="0" f="v">
      <t c="3" si="227">
        <n x="225"/>
        <n x="300"/>
        <n x="222"/>
      </t>
    </mdx>
    <mdx n="0" f="v">
      <t c="3" si="227">
        <n x="225"/>
        <n x="298"/>
        <n x="222"/>
      </t>
    </mdx>
    <mdx n="0" f="v">
      <t c="3" si="227">
        <n x="225"/>
        <n x="552"/>
        <n x="222"/>
      </t>
    </mdx>
    <mdx n="0" f="v">
      <t c="3" si="227">
        <n x="225"/>
        <n x="354"/>
        <n x="222"/>
      </t>
    </mdx>
    <mdx n="0" f="v">
      <t c="3" si="227">
        <n x="225"/>
        <n x="575"/>
        <n x="222"/>
      </t>
    </mdx>
    <mdx n="0" f="v">
      <t c="3" si="227">
        <n x="225"/>
        <n x="576"/>
        <n x="222"/>
      </t>
    </mdx>
    <mdx n="0" f="v">
      <t c="3" si="227">
        <n x="225"/>
        <n x="577"/>
        <n x="222"/>
      </t>
    </mdx>
    <mdx n="0" f="v">
      <t c="3" si="227">
        <n x="225"/>
        <n x="578"/>
        <n x="222"/>
      </t>
    </mdx>
    <mdx n="0" f="v">
      <t c="3" si="227">
        <n x="225"/>
        <n x="579"/>
        <n x="222"/>
      </t>
    </mdx>
    <mdx n="0" f="v">
      <t c="3" si="227">
        <n x="225"/>
        <n x="353"/>
        <n x="222"/>
      </t>
    </mdx>
    <mdx n="0" f="v">
      <t c="3" si="227">
        <n x="225"/>
        <n x="347"/>
        <n x="222"/>
      </t>
    </mdx>
    <mdx n="0" f="v">
      <t c="3" si="227">
        <n x="225"/>
        <n x="555"/>
        <n x="222"/>
      </t>
    </mdx>
    <mdx n="0" f="v">
      <t c="3" si="227">
        <n x="225"/>
        <n x="570"/>
        <n x="222"/>
      </t>
    </mdx>
    <mdx n="0" f="v">
      <t c="3" si="227">
        <n x="225"/>
        <n x="574"/>
        <n x="222"/>
      </t>
    </mdx>
    <mdx n="0" f="v">
      <t c="3" si="227">
        <n x="225"/>
        <n x="582"/>
        <n x="222"/>
      </t>
    </mdx>
    <mdx n="0" f="v">
      <t c="3" si="227">
        <n x="225"/>
        <n x="599"/>
        <n x="222"/>
      </t>
    </mdx>
    <mdx n="0" f="v">
      <t c="3" si="227">
        <n x="225"/>
        <n x="586"/>
        <n x="222"/>
      </t>
    </mdx>
    <mdx n="0" f="v">
      <t c="3" si="227">
        <n x="225"/>
        <n x="627"/>
        <n x="222"/>
      </t>
    </mdx>
    <mdx n="0" f="v">
      <t c="3" si="227">
        <n x="225"/>
        <n x="569"/>
        <n x="222"/>
      </t>
    </mdx>
    <mdx n="0" f="v">
      <t c="3" si="227">
        <n x="225"/>
        <n x="589"/>
        <n x="222"/>
      </t>
    </mdx>
    <mdx n="0" f="v">
      <t c="3" si="227">
        <n x="225"/>
        <n x="590"/>
        <n x="222"/>
      </t>
    </mdx>
    <mdx n="0" f="v">
      <t c="3" si="227">
        <n x="225"/>
        <n x="591"/>
        <n x="222"/>
      </t>
    </mdx>
    <mdx n="0" f="v">
      <t c="3" si="227">
        <n x="225"/>
        <n x="592"/>
        <n x="222"/>
      </t>
    </mdx>
    <mdx n="0" f="v">
      <t c="3" si="227">
        <n x="225"/>
        <n x="593"/>
        <n x="222"/>
      </t>
    </mdx>
    <mdx n="0" f="v">
      <t c="3" si="227">
        <n x="225"/>
        <n x="594"/>
        <n x="222"/>
      </t>
    </mdx>
    <mdx n="0" f="v">
      <t c="3" si="227">
        <n x="225"/>
        <n x="595"/>
        <n x="222"/>
      </t>
    </mdx>
    <mdx n="0" f="v">
      <t c="3" si="227">
        <n x="225"/>
        <n x="596"/>
        <n x="222"/>
      </t>
    </mdx>
    <mdx n="0" f="v">
      <t c="3" si="227">
        <n x="225"/>
        <n x="618"/>
        <n x="222"/>
      </t>
    </mdx>
    <mdx n="0" f="v">
      <t c="3" si="227">
        <n x="225"/>
        <n x="619"/>
        <n x="222"/>
      </t>
    </mdx>
    <mdx n="0" f="v">
      <t c="3" si="227">
        <n x="225"/>
        <n x="602"/>
        <n x="222"/>
      </t>
    </mdx>
    <mdx n="0" f="v">
      <t c="3" si="227">
        <n x="225"/>
        <n x="603"/>
        <n x="222"/>
      </t>
    </mdx>
    <mdx n="0" f="v">
      <t c="3" si="227">
        <n x="225"/>
        <n x="604"/>
        <n x="222"/>
      </t>
    </mdx>
    <mdx n="0" f="v">
      <t c="3" si="227">
        <n x="225"/>
        <n x="605"/>
        <n x="222"/>
      </t>
    </mdx>
    <mdx n="0" f="v">
      <t c="3" si="227">
        <n x="225"/>
        <n x="613"/>
        <n x="222"/>
      </t>
    </mdx>
    <mdx n="0" f="v">
      <t c="3" si="227">
        <n x="225"/>
        <n x="615"/>
        <n x="222"/>
      </t>
    </mdx>
    <mdx n="0" f="v">
      <t c="3" si="227">
        <n x="225"/>
        <n x="616"/>
        <n x="222"/>
      </t>
    </mdx>
    <mdx n="0" f="v">
      <t c="3" si="227">
        <n x="225"/>
        <n x="585"/>
        <n x="222"/>
      </t>
    </mdx>
    <mdx n="0" f="v">
      <t c="3" si="227">
        <n x="225"/>
        <n x="588"/>
        <n x="222"/>
      </t>
    </mdx>
    <mdx n="0" f="v">
      <t c="3" si="227">
        <n x="225"/>
        <n x="597"/>
        <n x="222"/>
      </t>
    </mdx>
    <mdx n="0" f="v">
      <t c="3" si="227">
        <n x="225"/>
        <n x="601"/>
        <n x="222"/>
      </t>
    </mdx>
    <mdx n="0" f="v">
      <t c="3" si="227">
        <n x="225"/>
        <n x="584"/>
        <n x="222"/>
      </t>
    </mdx>
    <mdx n="0" f="v">
      <t c="3" si="227">
        <n x="225"/>
        <n x="598"/>
        <n x="222"/>
      </t>
    </mdx>
    <mdx n="0" f="v">
      <t c="3" si="227">
        <n x="225"/>
        <n x="609"/>
        <n x="222"/>
      </t>
    </mdx>
    <mdx n="0" f="v">
      <t c="3" si="227">
        <n x="225"/>
        <n x="610"/>
        <n x="222"/>
      </t>
    </mdx>
    <mdx n="0" f="v">
      <t c="3" si="227">
        <n x="225"/>
        <n x="611"/>
        <n x="222"/>
      </t>
    </mdx>
    <mdx n="0" f="v">
      <t c="3" si="227">
        <n x="225"/>
        <n x="612"/>
        <n x="222"/>
      </t>
    </mdx>
    <mdx n="0" f="v">
      <t c="3" si="227">
        <n x="225"/>
        <n x="617"/>
        <n x="222"/>
      </t>
    </mdx>
    <mdx n="0" f="v">
      <t c="3" si="227">
        <n x="225"/>
        <n x="644"/>
        <n x="222"/>
      </t>
    </mdx>
    <mdx n="0" f="v">
      <t c="3" si="227">
        <n x="225"/>
        <n x="632"/>
        <n x="222"/>
      </t>
    </mdx>
    <mdx n="0" f="v">
      <t c="3" si="227">
        <n x="225"/>
        <n x="620"/>
        <n x="222"/>
      </t>
    </mdx>
    <mdx n="0" f="v">
      <t c="3" si="227">
        <n x="225"/>
        <n x="621"/>
        <n x="222"/>
      </t>
    </mdx>
    <mdx n="0" f="v">
      <t c="3" si="227">
        <n x="225"/>
        <n x="622"/>
        <n x="222"/>
      </t>
    </mdx>
    <mdx n="0" f="v">
      <t c="3" si="227">
        <n x="225"/>
        <n x="623"/>
        <n x="222"/>
      </t>
    </mdx>
    <mdx n="0" f="v">
      <t c="3" si="227">
        <n x="225"/>
        <n x="624"/>
        <n x="222"/>
      </t>
    </mdx>
    <mdx n="0" f="v">
      <t c="3" si="227">
        <n x="225"/>
        <n x="639"/>
        <n x="222"/>
      </t>
    </mdx>
    <mdx n="0" f="v">
      <t c="3" si="227">
        <n x="225"/>
        <n x="628"/>
        <n x="222"/>
      </t>
    </mdx>
    <mdx n="0" f="v">
      <t c="3" si="227">
        <n x="225"/>
        <n x="641"/>
        <n x="222"/>
      </t>
    </mdx>
    <mdx n="0" f="v">
      <t c="3" si="227">
        <n x="225"/>
        <n x="606"/>
        <n x="222"/>
      </t>
    </mdx>
    <mdx n="0" f="v">
      <t c="3" si="227">
        <n x="225"/>
        <n x="633"/>
        <n x="222"/>
      </t>
    </mdx>
    <mdx n="0" f="v">
      <t c="3" si="227">
        <n x="225"/>
        <n x="608"/>
        <n x="222"/>
      </t>
    </mdx>
    <mdx n="0" f="v">
      <t c="3" si="227">
        <n x="225"/>
        <n x="614"/>
        <n x="222"/>
      </t>
    </mdx>
    <mdx n="0" f="v">
      <t c="3" si="227">
        <n x="225"/>
        <n x="635"/>
        <n x="222"/>
      </t>
    </mdx>
    <mdx n="0" f="v">
      <t c="3" si="227">
        <n x="225"/>
        <n x="636"/>
        <n x="222"/>
      </t>
    </mdx>
    <mdx n="0" f="v">
      <t c="3" si="227">
        <n x="225"/>
        <n x="637"/>
        <n x="222"/>
      </t>
    </mdx>
    <mdx n="0" f="v">
      <t c="3" si="227">
        <n x="225"/>
        <n x="625"/>
        <n x="222"/>
      </t>
    </mdx>
    <mdx n="0" f="v">
      <t c="3" si="227">
        <n x="225"/>
        <n x="643"/>
        <n x="222"/>
      </t>
    </mdx>
    <mdx n="0" f="v">
      <t c="3" si="227">
        <n x="225"/>
        <n x="640"/>
        <n x="222"/>
      </t>
    </mdx>
    <mdx n="0" f="v">
      <t c="3" si="227">
        <n x="225"/>
        <n x="630"/>
        <n x="222"/>
      </t>
    </mdx>
    <mdx n="0" f="v">
      <t c="3" si="227">
        <n x="225"/>
        <n x="607"/>
        <n x="222"/>
      </t>
    </mdx>
    <mdx n="0" f="v">
      <t c="3" si="227">
        <n x="225"/>
        <n x="629"/>
        <n x="222"/>
      </t>
    </mdx>
    <mdx n="0" f="v">
      <t c="3" si="227">
        <n x="225"/>
        <n x="626"/>
        <n x="222"/>
      </t>
    </mdx>
    <mdx n="0" f="v">
      <t c="3" si="227">
        <n x="225"/>
        <n x="631"/>
        <n x="222"/>
      </t>
    </mdx>
    <mdx n="0" f="v">
      <t c="3" si="227">
        <n x="225"/>
        <n x="634"/>
        <n x="222"/>
      </t>
    </mdx>
    <mdx n="0" f="v">
      <t c="3" si="227">
        <n x="225"/>
        <n x="638"/>
        <n x="222"/>
      </t>
    </mdx>
    <mdx n="0" f="v">
      <t c="3" si="227">
        <n x="225"/>
        <n x="645"/>
        <n x="222"/>
      </t>
    </mdx>
    <mdx n="0" f="v">
      <t c="3" si="227">
        <n x="225"/>
        <n x="646"/>
        <n x="222"/>
      </t>
    </mdx>
    <mdx n="0" f="v">
      <t c="3" si="227">
        <n x="225"/>
        <n x="647"/>
        <n x="222"/>
      </t>
    </mdx>
    <mdx n="0" f="v">
      <t c="3" si="227">
        <n x="225"/>
        <n x="648"/>
        <n x="222"/>
      </t>
    </mdx>
    <mdx n="0" f="v">
      <t c="3" si="227">
        <n x="225"/>
        <n x="649"/>
        <n x="222"/>
      </t>
    </mdx>
    <mdx n="0" f="v">
      <t c="3" si="227">
        <n x="225"/>
        <n x="650"/>
        <n x="222"/>
      </t>
    </mdx>
    <mdx n="0" f="v">
      <t c="3" si="227">
        <n x="225"/>
        <n x="651"/>
        <n x="222"/>
      </t>
    </mdx>
    <mdx n="0" f="v">
      <t c="3" si="227">
        <n x="225"/>
        <n x="652"/>
        <n x="222"/>
      </t>
    </mdx>
    <mdx n="0" f="v">
      <t c="3" si="227">
        <n x="225"/>
        <n x="653"/>
        <n x="222"/>
      </t>
    </mdx>
    <mdx n="0" f="v">
      <t c="3" si="227">
        <n x="225"/>
        <n x="654"/>
        <n x="222"/>
      </t>
    </mdx>
    <mdx n="0" f="v">
      <t c="3" si="227">
        <n x="225"/>
        <n x="642"/>
        <n x="222"/>
      </t>
    </mdx>
    <mdx n="0" f="v">
      <t c="3" si="227">
        <n x="225"/>
        <n x="655"/>
        <n x="222"/>
      </t>
    </mdx>
    <mdx n="0" f="v">
      <t c="3" si="227">
        <n x="225"/>
        <n x="319"/>
        <n x="50"/>
      </t>
    </mdx>
    <mdx n="0" f="v">
      <t c="3" si="227">
        <n x="225"/>
        <n x="318"/>
        <n x="50"/>
      </t>
    </mdx>
    <mdx n="0" f="v">
      <t c="3" si="227">
        <n x="225"/>
        <n x="336"/>
        <n x="50"/>
      </t>
    </mdx>
    <mdx n="0" f="v">
      <t c="3" si="227">
        <n x="225"/>
        <n x="317"/>
        <n x="50"/>
      </t>
    </mdx>
    <mdx n="0" f="v">
      <t c="3" si="227">
        <n x="225"/>
        <n x="344"/>
        <n x="50"/>
      </t>
    </mdx>
    <mdx n="0" f="v">
      <t c="3" si="227">
        <n x="225"/>
        <n x="275"/>
        <n x="50"/>
      </t>
    </mdx>
    <mdx n="0" f="v">
      <t c="3" si="227">
        <n x="225"/>
        <n x="274"/>
        <n x="50"/>
      </t>
    </mdx>
    <mdx n="0" f="v">
      <t c="3" si="227">
        <n x="225"/>
        <n x="284"/>
        <n x="50"/>
      </t>
    </mdx>
    <mdx n="0" f="v">
      <t c="3" si="227">
        <n x="225"/>
        <n x="290"/>
        <n x="50"/>
      </t>
    </mdx>
    <mdx n="0" f="v">
      <t c="3" si="227">
        <n x="225"/>
        <n x="289"/>
        <n x="50"/>
      </t>
    </mdx>
    <mdx n="0" f="v">
      <t c="3" si="227">
        <n x="225"/>
        <n x="288"/>
        <n x="50"/>
      </t>
    </mdx>
    <mdx n="0" f="v">
      <t c="3" si="227">
        <n x="225"/>
        <n x="287"/>
        <n x="50"/>
      </t>
    </mdx>
    <mdx n="0" f="v">
      <t c="3" si="227">
        <n x="225"/>
        <n x="286"/>
        <n x="50"/>
      </t>
    </mdx>
    <mdx n="0" f="v">
      <t c="3" si="227">
        <n x="225"/>
        <n x="292"/>
        <n x="50"/>
      </t>
    </mdx>
    <mdx n="0" f="v">
      <t c="3" si="227">
        <n x="225"/>
        <n x="285"/>
        <n x="50"/>
      </t>
    </mdx>
    <mdx n="0" f="v">
      <t c="3" si="227">
        <n x="225"/>
        <n x="325"/>
        <n x="50"/>
      </t>
    </mdx>
    <mdx n="0" f="v">
      <t c="3" si="227">
        <n x="225"/>
        <n x="335"/>
        <n x="50"/>
      </t>
    </mdx>
    <mdx n="0" f="v">
      <t c="3" si="227">
        <n x="225"/>
        <n x="334"/>
        <n x="50"/>
      </t>
    </mdx>
    <mdx n="0" f="v">
      <t c="3" si="227">
        <n x="225"/>
        <n x="343"/>
        <n x="50"/>
      </t>
    </mdx>
    <mdx n="0" f="v">
      <t c="3" si="227">
        <n x="225"/>
        <n x="279"/>
        <n x="50"/>
      </t>
    </mdx>
    <mdx n="0" f="v">
      <t c="3" si="227">
        <n x="225"/>
        <n x="557"/>
        <n x="50"/>
      </t>
    </mdx>
    <mdx n="0" f="v">
      <t c="3" si="227">
        <n x="225"/>
        <n x="551"/>
        <n x="50"/>
      </t>
    </mdx>
    <mdx n="0" f="v">
      <t c="3" si="227">
        <n x="225"/>
        <n x="333"/>
        <n x="50"/>
      </t>
    </mdx>
    <mdx n="0" f="v">
      <t c="3" si="227">
        <n x="225"/>
        <n x="550"/>
        <n x="50"/>
      </t>
    </mdx>
    <mdx n="0" f="v">
      <t c="3" si="227">
        <n x="225"/>
        <n x="549"/>
        <n x="50"/>
      </t>
    </mdx>
    <mdx n="0" f="v">
      <t c="3" si="227">
        <n x="225"/>
        <n x="558"/>
        <n x="50"/>
      </t>
    </mdx>
    <mdx n="0" f="v">
      <t c="3" si="227">
        <n x="225"/>
        <n x="559"/>
        <n x="50"/>
      </t>
    </mdx>
    <mdx n="0" f="v">
      <t c="3" si="227">
        <n x="225"/>
        <n x="560"/>
        <n x="50"/>
      </t>
    </mdx>
    <mdx n="0" f="v">
      <t c="3" si="227">
        <n x="225"/>
        <n x="561"/>
        <n x="50"/>
      </t>
    </mdx>
    <mdx n="0" f="v">
      <t c="3" si="227">
        <n x="225"/>
        <n x="562"/>
        <n x="50"/>
      </t>
    </mdx>
    <mdx n="0" f="v">
      <t c="3" si="227">
        <n x="225"/>
        <n x="295"/>
        <n x="50"/>
      </t>
    </mdx>
    <mdx n="0" f="v">
      <t c="3" si="227">
        <n x="225"/>
        <n x="572"/>
        <n x="50"/>
      </t>
    </mdx>
    <mdx n="0" f="v">
      <t c="3" si="227">
        <n x="225"/>
        <n x="296"/>
        <n x="50"/>
      </t>
    </mdx>
    <mdx n="0" f="v">
      <t c="3" si="227">
        <n x="225"/>
        <n x="573"/>
        <n x="50"/>
      </t>
    </mdx>
    <mdx n="0" f="v">
      <t c="3" si="227">
        <n x="225"/>
        <n x="282"/>
        <n x="50"/>
      </t>
    </mdx>
    <mdx n="0" f="v">
      <t c="3" si="227">
        <n x="225"/>
        <n x="315"/>
        <n x="50"/>
      </t>
    </mdx>
    <mdx n="0" f="v">
      <t c="3" si="227">
        <n x="225"/>
        <n x="314"/>
        <n x="50"/>
      </t>
    </mdx>
    <mdx n="0" f="v">
      <t c="3" si="227">
        <n x="225"/>
        <n x="339"/>
        <n x="50"/>
      </t>
    </mdx>
    <mdx n="0" f="v">
      <t c="3" si="227">
        <n x="225"/>
        <n x="324"/>
        <n x="50"/>
      </t>
    </mdx>
    <mdx n="0" f="v">
      <t c="3" si="227">
        <n x="225"/>
        <n x="312"/>
        <n x="50"/>
      </t>
    </mdx>
    <mdx n="0" f="v">
      <t c="3" si="227">
        <n x="225"/>
        <n x="310"/>
        <n x="50"/>
      </t>
    </mdx>
    <mdx n="0" f="v">
      <t c="3" si="227">
        <n x="225"/>
        <n x="308"/>
        <n x="50"/>
      </t>
    </mdx>
    <mdx n="0" f="v">
      <t c="3" si="227">
        <n x="225"/>
        <n x="306"/>
        <n x="50"/>
      </t>
    </mdx>
    <mdx n="0" f="v">
      <t c="3" si="227">
        <n x="225"/>
        <n x="305"/>
        <n x="50"/>
      </t>
    </mdx>
    <mdx n="0" f="v">
      <t c="3" si="227">
        <n x="225"/>
        <n x="323"/>
        <n x="50"/>
      </t>
    </mdx>
    <mdx n="0" f="v">
      <t c="3" si="227">
        <n x="225"/>
        <n x="291"/>
        <n x="50"/>
      </t>
    </mdx>
    <mdx n="0" f="v">
      <t c="3" si="227">
        <n x="225"/>
        <n x="303"/>
        <n x="50"/>
      </t>
    </mdx>
    <mdx n="0" f="v">
      <t c="3" si="227">
        <n x="225"/>
        <n x="352"/>
        <n x="50"/>
      </t>
    </mdx>
    <mdx n="0" f="v">
      <t c="3" si="227">
        <n x="225"/>
        <n x="302"/>
        <n x="50"/>
      </t>
    </mdx>
    <mdx n="0" f="v">
      <t c="3" si="227">
        <n x="225"/>
        <n x="342"/>
        <n x="50"/>
      </t>
    </mdx>
    <mdx n="0" f="v">
      <t c="3" si="227">
        <n x="225"/>
        <n x="332"/>
        <n x="50"/>
      </t>
    </mdx>
    <mdx n="0" f="v">
      <t c="3" si="227">
        <n x="225"/>
        <n x="331"/>
        <n x="50"/>
      </t>
    </mdx>
    <mdx n="0" f="v">
      <t c="3" si="227">
        <n x="225"/>
        <n x="349"/>
        <n x="50"/>
      </t>
    </mdx>
    <mdx n="0" f="v">
      <t c="3" si="227">
        <n x="225"/>
        <n x="553"/>
        <n x="50"/>
      </t>
    </mdx>
    <mdx n="0" f="v">
      <t c="3" si="227">
        <n x="225"/>
        <n x="330"/>
        <n x="50"/>
      </t>
    </mdx>
    <mdx n="0" f="v">
      <t c="3" si="227">
        <n x="225"/>
        <n x="351"/>
        <n x="50"/>
      </t>
    </mdx>
    <mdx n="0" f="v">
      <t c="3" si="227">
        <n x="225"/>
        <n x="554"/>
        <n x="50"/>
      </t>
    </mdx>
    <mdx n="0" f="v">
      <t c="3" si="227">
        <n x="225"/>
        <n x="341"/>
        <n x="50"/>
      </t>
    </mdx>
    <mdx n="0" f="v">
      <t c="3" si="227">
        <n x="225"/>
        <n x="563"/>
        <n x="50"/>
      </t>
    </mdx>
    <mdx n="0" f="v">
      <t c="3" si="227">
        <n x="225"/>
        <n x="564"/>
        <n x="50"/>
      </t>
    </mdx>
    <mdx n="0" f="v">
      <t c="3" si="227">
        <n x="225"/>
        <n x="565"/>
        <n x="50"/>
      </t>
    </mdx>
    <mdx n="0" f="v">
      <t c="3" si="227">
        <n x="225"/>
        <n x="566"/>
        <n x="50"/>
      </t>
    </mdx>
    <mdx n="0" f="v">
      <t c="3" si="227">
        <n x="225"/>
        <n x="567"/>
        <n x="50"/>
      </t>
    </mdx>
    <mdx n="0" f="v">
      <t c="3" si="227">
        <n x="225"/>
        <n x="568"/>
        <n x="50"/>
      </t>
    </mdx>
    <mdx n="0" f="v">
      <t c="3" si="227">
        <n x="225"/>
        <n x="340"/>
        <n x="50"/>
      </t>
    </mdx>
    <mdx n="0" f="v">
      <t c="3" si="227">
        <n x="225"/>
        <n x="580"/>
        <n x="50"/>
      </t>
    </mdx>
    <mdx n="0" f="v">
      <t c="3" si="227">
        <n x="225"/>
        <n x="581"/>
        <n x="50"/>
      </t>
    </mdx>
    <mdx n="0" f="v">
      <t c="3" si="227">
        <n x="225"/>
        <n x="583"/>
        <n x="50"/>
      </t>
    </mdx>
    <mdx n="0" f="v">
      <t c="3" si="227">
        <n x="225"/>
        <n x="556"/>
        <n x="50"/>
      </t>
    </mdx>
    <mdx n="0" f="v">
      <t c="3" si="227">
        <n x="225"/>
        <n x="300"/>
        <n x="50"/>
      </t>
    </mdx>
    <mdx n="0" f="v">
      <t c="3" si="227">
        <n x="225"/>
        <n x="298"/>
        <n x="50"/>
      </t>
    </mdx>
    <mdx n="0" f="v">
      <t c="3" si="227">
        <n x="225"/>
        <n x="552"/>
        <n x="50"/>
      </t>
    </mdx>
    <mdx n="0" f="v">
      <t c="3" si="227">
        <n x="225"/>
        <n x="354"/>
        <n x="50"/>
      </t>
    </mdx>
    <mdx n="0" f="v">
      <t c="3" si="227">
        <n x="225"/>
        <n x="575"/>
        <n x="50"/>
      </t>
    </mdx>
    <mdx n="0" f="v">
      <t c="3" si="227">
        <n x="225"/>
        <n x="576"/>
        <n x="50"/>
      </t>
    </mdx>
    <mdx n="0" f="v">
      <t c="3" si="227">
        <n x="225"/>
        <n x="577"/>
        <n x="50"/>
      </t>
    </mdx>
    <mdx n="0" f="v">
      <t c="3" si="227">
        <n x="225"/>
        <n x="578"/>
        <n x="50"/>
      </t>
    </mdx>
    <mdx n="0" f="v">
      <t c="3" si="227">
        <n x="225"/>
        <n x="579"/>
        <n x="50"/>
      </t>
    </mdx>
    <mdx n="0" f="v">
      <t c="3" si="227">
        <n x="225"/>
        <n x="353"/>
        <n x="50"/>
      </t>
    </mdx>
    <mdx n="0" f="v">
      <t c="3" si="227">
        <n x="225"/>
        <n x="347"/>
        <n x="50"/>
      </t>
    </mdx>
    <mdx n="0" f="v">
      <t c="3" si="227">
        <n x="225"/>
        <n x="571"/>
        <n x="50"/>
      </t>
    </mdx>
    <mdx n="0" f="v">
      <t c="3" si="227">
        <n x="225"/>
        <n x="555"/>
        <n x="50"/>
      </t>
    </mdx>
    <mdx n="0" f="v">
      <t c="3" si="227">
        <n x="225"/>
        <n x="570"/>
        <n x="50"/>
      </t>
    </mdx>
    <mdx n="0" f="v">
      <t c="3" si="227">
        <n x="225"/>
        <n x="574"/>
        <n x="50"/>
      </t>
    </mdx>
    <mdx n="0" f="v">
      <t c="3" si="227">
        <n x="225"/>
        <n x="600"/>
        <n x="50"/>
      </t>
    </mdx>
    <mdx n="0" f="v">
      <t c="3" si="227">
        <n x="225"/>
        <n x="587"/>
        <n x="50"/>
      </t>
    </mdx>
    <mdx n="0" f="v">
      <t c="3" si="227">
        <n x="225"/>
        <n x="582"/>
        <n x="50"/>
      </t>
    </mdx>
    <mdx n="0" f="v">
      <t c="3" si="227">
        <n x="225"/>
        <n x="617"/>
        <n x="50"/>
      </t>
    </mdx>
    <mdx n="0" f="v">
      <t c="3" si="227">
        <n x="225"/>
        <n x="599"/>
        <n x="50"/>
      </t>
    </mdx>
    <mdx n="0" f="v">
      <t c="3" si="227">
        <n x="225"/>
        <n x="569"/>
        <n x="50"/>
      </t>
    </mdx>
    <mdx n="0" f="v">
      <t c="3" si="227">
        <n x="225"/>
        <n x="589"/>
        <n x="50"/>
      </t>
    </mdx>
    <mdx n="0" f="v">
      <t c="3" si="227">
        <n x="225"/>
        <n x="590"/>
        <n x="50"/>
      </t>
    </mdx>
    <mdx n="0" f="v">
      <t c="3" si="227">
        <n x="225"/>
        <n x="591"/>
        <n x="50"/>
      </t>
    </mdx>
    <mdx n="0" f="v">
      <t c="3" si="227">
        <n x="225"/>
        <n x="592"/>
        <n x="50"/>
      </t>
    </mdx>
    <mdx n="0" f="v">
      <t c="3" si="227">
        <n x="225"/>
        <n x="593"/>
        <n x="50"/>
      </t>
    </mdx>
    <mdx n="0" f="v">
      <t c="3" si="227">
        <n x="225"/>
        <n x="594"/>
        <n x="50"/>
      </t>
    </mdx>
    <mdx n="0" f="v">
      <t c="3" si="227">
        <n x="225"/>
        <n x="595"/>
        <n x="50"/>
      </t>
    </mdx>
    <mdx n="0" f="v">
      <t c="3" si="227">
        <n x="225"/>
        <n x="596"/>
        <n x="50"/>
      </t>
    </mdx>
    <mdx n="0" f="v">
      <t c="3" si="227">
        <n x="225"/>
        <n x="586"/>
        <n x="50"/>
      </t>
    </mdx>
    <mdx n="0" f="v">
      <t c="3" si="227">
        <n x="225"/>
        <n x="618"/>
        <n x="50"/>
      </t>
    </mdx>
    <mdx n="0" f="v">
      <t c="3" si="227">
        <n x="225"/>
        <n x="641"/>
        <n x="50"/>
      </t>
    </mdx>
    <mdx n="0" f="v">
      <t c="3" si="227">
        <n x="225"/>
        <n x="619"/>
        <n x="50"/>
      </t>
    </mdx>
    <mdx n="0" f="v">
      <t c="3" si="227">
        <n x="225"/>
        <n x="602"/>
        <n x="50"/>
      </t>
    </mdx>
    <mdx n="0" f="v">
      <t c="3" si="227">
        <n x="225"/>
        <n x="603"/>
        <n x="50"/>
      </t>
    </mdx>
    <mdx n="0" f="v">
      <t c="3" si="227">
        <n x="225"/>
        <n x="604"/>
        <n x="50"/>
      </t>
    </mdx>
    <mdx n="0" f="v">
      <t c="3" si="227">
        <n x="225"/>
        <n x="605"/>
        <n x="50"/>
      </t>
    </mdx>
    <mdx n="0" f="v">
      <t c="3" si="227">
        <n x="225"/>
        <n x="613"/>
        <n x="50"/>
      </t>
    </mdx>
    <mdx n="0" f="v">
      <t c="3" si="227">
        <n x="225"/>
        <n x="615"/>
        <n x="50"/>
      </t>
    </mdx>
    <mdx n="0" f="v">
      <t c="3" si="227">
        <n x="225"/>
        <n x="633"/>
        <n x="50"/>
      </t>
    </mdx>
    <mdx n="0" f="v">
      <t c="3" si="227">
        <n x="225"/>
        <n x="616"/>
        <n x="50"/>
      </t>
    </mdx>
    <mdx n="0" f="v">
      <t c="3" si="227">
        <n x="225"/>
        <n x="625"/>
        <n x="50"/>
      </t>
    </mdx>
    <mdx n="0" f="v">
      <t c="3" si="227">
        <n x="225"/>
        <n x="585"/>
        <n x="50"/>
      </t>
    </mdx>
    <mdx n="0" f="v">
      <t c="3" si="227">
        <n x="225"/>
        <n x="588"/>
        <n x="50"/>
      </t>
    </mdx>
    <mdx n="0" f="v">
      <t c="3" si="227">
        <n x="225"/>
        <n x="597"/>
        <n x="50"/>
      </t>
    </mdx>
    <mdx n="0" f="v">
      <t c="3" si="227">
        <n x="225"/>
        <n x="601"/>
        <n x="50"/>
      </t>
    </mdx>
    <mdx n="0" f="v">
      <t c="3" si="227">
        <n x="225"/>
        <n x="584"/>
        <n x="50"/>
      </t>
    </mdx>
    <mdx n="0" f="v">
      <t c="3" si="227">
        <n x="225"/>
        <n x="598"/>
        <n x="50"/>
      </t>
    </mdx>
    <mdx n="0" f="v">
      <t c="3" si="227">
        <n x="225"/>
        <n x="609"/>
        <n x="50"/>
      </t>
    </mdx>
    <mdx n="0" f="v">
      <t c="3" si="227">
        <n x="225"/>
        <n x="610"/>
        <n x="50"/>
      </t>
    </mdx>
    <mdx n="0" f="v">
      <t c="3" si="227">
        <n x="225"/>
        <n x="611"/>
        <n x="50"/>
      </t>
    </mdx>
    <mdx n="0" f="v">
      <t c="3" si="227">
        <n x="225"/>
        <n x="612"/>
        <n x="50"/>
      </t>
    </mdx>
    <mdx n="0" f="v">
      <t c="3" si="227">
        <n x="225"/>
        <n x="627"/>
        <n x="50"/>
      </t>
    </mdx>
    <mdx n="0" f="v">
      <t c="3" si="227">
        <n x="225"/>
        <n x="643"/>
        <n x="50"/>
      </t>
    </mdx>
    <mdx n="0" f="v">
      <t c="3" si="227">
        <n x="225"/>
        <n x="620"/>
        <n x="50"/>
      </t>
    </mdx>
    <mdx n="0" f="v">
      <t c="3" si="227">
        <n x="225"/>
        <n x="621"/>
        <n x="50"/>
      </t>
    </mdx>
    <mdx n="0" f="v">
      <t c="3" si="227">
        <n x="225"/>
        <n x="622"/>
        <n x="50"/>
      </t>
    </mdx>
    <mdx n="0" f="v">
      <t c="3" si="227">
        <n x="225"/>
        <n x="623"/>
        <n x="50"/>
      </t>
    </mdx>
    <mdx n="0" f="v">
      <t c="3" si="227">
        <n x="225"/>
        <n x="624"/>
        <n x="50"/>
      </t>
    </mdx>
    <mdx n="0" f="v">
      <t c="3" si="227">
        <n x="225"/>
        <n x="632"/>
        <n x="50"/>
      </t>
    </mdx>
    <mdx n="0" f="v">
      <t c="3" si="227">
        <n x="225"/>
        <n x="644"/>
        <n x="50"/>
      </t>
    </mdx>
    <mdx n="0" f="v">
      <t c="3" si="227">
        <n x="225"/>
        <n x="639"/>
        <n x="50"/>
      </t>
    </mdx>
    <mdx n="0" f="v">
      <t c="3" si="227">
        <n x="225"/>
        <n x="628"/>
        <n x="50"/>
      </t>
    </mdx>
    <mdx n="0" f="v">
      <t c="3" si="227">
        <n x="225"/>
        <n x="608"/>
        <n x="50"/>
      </t>
    </mdx>
    <mdx n="0" f="v">
      <t c="3" si="227">
        <n x="225"/>
        <n x="614"/>
        <n x="50"/>
      </t>
    </mdx>
    <mdx n="0" f="v">
      <t c="3" si="227">
        <n x="225"/>
        <n x="635"/>
        <n x="50"/>
      </t>
    </mdx>
    <mdx n="0" f="v">
      <t c="3" si="227">
        <n x="225"/>
        <n x="636"/>
        <n x="50"/>
      </t>
    </mdx>
    <mdx n="0" f="v">
      <t c="3" si="227">
        <n x="225"/>
        <n x="637"/>
        <n x="50"/>
      </t>
    </mdx>
    <mdx n="0" f="v">
      <t c="3" si="227">
        <n x="225"/>
        <n x="606"/>
        <n x="50"/>
      </t>
    </mdx>
    <mdx n="0" f="v">
      <t c="3" si="227">
        <n x="225"/>
        <n x="640"/>
        <n x="50"/>
      </t>
    </mdx>
    <mdx n="0" f="v">
      <t c="3" si="227">
        <n x="225"/>
        <n x="630"/>
        <n x="50"/>
      </t>
    </mdx>
    <mdx n="0" f="v">
      <t c="3" si="227">
        <n x="225"/>
        <n x="607"/>
        <n x="50"/>
      </t>
    </mdx>
    <mdx n="0" f="v">
      <t c="3" si="227">
        <n x="225"/>
        <n x="629"/>
        <n x="50"/>
      </t>
    </mdx>
    <mdx n="0" f="v">
      <t c="3" si="227">
        <n x="225"/>
        <n x="626"/>
        <n x="50"/>
      </t>
    </mdx>
    <mdx n="0" f="v">
      <t c="3" si="227">
        <n x="225"/>
        <n x="631"/>
        <n x="50"/>
      </t>
    </mdx>
    <mdx n="0" f="v">
      <t c="3" si="227">
        <n x="225"/>
        <n x="634"/>
        <n x="50"/>
      </t>
    </mdx>
    <mdx n="0" f="v">
      <t c="3" si="227">
        <n x="225"/>
        <n x="638"/>
        <n x="50"/>
      </t>
    </mdx>
    <mdx n="0" f="v">
      <t c="3" si="227">
        <n x="225"/>
        <n x="645"/>
        <n x="50"/>
      </t>
    </mdx>
    <mdx n="0" f="v">
      <t c="3" si="227">
        <n x="225"/>
        <n x="646"/>
        <n x="50"/>
      </t>
    </mdx>
    <mdx n="0" f="v">
      <t c="3" si="227">
        <n x="225"/>
        <n x="647"/>
        <n x="50"/>
      </t>
    </mdx>
    <mdx n="0" f="v">
      <t c="3" si="227">
        <n x="225"/>
        <n x="648"/>
        <n x="50"/>
      </t>
    </mdx>
    <mdx n="0" f="v">
      <t c="3" si="227">
        <n x="225"/>
        <n x="649"/>
        <n x="50"/>
      </t>
    </mdx>
    <mdx n="0" f="v">
      <t c="3" si="227">
        <n x="225"/>
        <n x="650"/>
        <n x="50"/>
      </t>
    </mdx>
    <mdx n="0" f="v">
      <t c="3" si="227">
        <n x="225"/>
        <n x="651"/>
        <n x="50"/>
      </t>
    </mdx>
    <mdx n="0" f="v">
      <t c="3" si="227">
        <n x="225"/>
        <n x="652"/>
        <n x="50"/>
      </t>
    </mdx>
    <mdx n="0" f="v">
      <t c="3" si="227">
        <n x="225"/>
        <n x="653"/>
        <n x="50"/>
      </t>
    </mdx>
    <mdx n="0" f="v">
      <t c="3" si="227">
        <n x="225"/>
        <n x="654"/>
        <n x="50"/>
      </t>
    </mdx>
    <mdx n="0" f="v">
      <t c="3" si="227">
        <n x="225"/>
        <n x="642"/>
        <n x="50"/>
      </t>
    </mdx>
    <mdx n="0" f="v">
      <t c="3" si="227">
        <n x="225"/>
        <n x="655"/>
        <n x="50"/>
      </t>
    </mdx>
    <mdx n="0" f="v">
      <t c="3" si="227">
        <n x="225"/>
        <n x="338"/>
        <n x="194"/>
      </t>
    </mdx>
    <mdx n="0" f="v">
      <t c="3" si="227">
        <n x="225"/>
        <n x="319"/>
        <n x="194"/>
      </t>
    </mdx>
    <mdx n="0" f="v">
      <t c="3" si="227">
        <n x="225"/>
        <n x="318"/>
        <n x="194"/>
      </t>
    </mdx>
    <mdx n="0" f="v">
      <t c="3" si="227">
        <n x="225"/>
        <n x="337"/>
        <n x="194"/>
      </t>
    </mdx>
    <mdx n="0" f="v">
      <t c="3" si="227">
        <n x="225"/>
        <n x="336"/>
        <n x="194"/>
      </t>
    </mdx>
    <mdx n="0" f="v">
      <t c="3" si="227">
        <n x="225"/>
        <n x="317"/>
        <n x="194"/>
      </t>
    </mdx>
    <mdx n="0" f="v">
      <t c="3" si="227">
        <n x="225"/>
        <n x="344"/>
        <n x="194"/>
      </t>
    </mdx>
    <mdx n="0" f="v">
      <t c="3" si="227">
        <n x="225"/>
        <n x="341"/>
        <n x="194"/>
      </t>
    </mdx>
    <mdx n="0" f="v">
      <t c="3" si="227">
        <n x="225"/>
        <n x="285"/>
        <n x="194"/>
      </t>
    </mdx>
    <mdx n="0" f="v">
      <t c="3" si="227">
        <n x="225"/>
        <n x="274"/>
        <n x="194"/>
      </t>
    </mdx>
    <mdx n="0" f="v">
      <t c="3" si="227">
        <n x="225"/>
        <n x="284"/>
        <n x="194"/>
      </t>
    </mdx>
    <mdx n="0" f="v">
      <t c="3" si="227">
        <n x="225"/>
        <n x="290"/>
        <n x="194"/>
      </t>
    </mdx>
    <mdx n="0" f="v">
      <t c="3" si="227">
        <n x="225"/>
        <n x="289"/>
        <n x="194"/>
      </t>
    </mdx>
    <mdx n="0" f="v">
      <t c="3" si="227">
        <n x="225"/>
        <n x="288"/>
        <n x="194"/>
      </t>
    </mdx>
    <mdx n="0" f="v">
      <t c="3" si="227">
        <n x="225"/>
        <n x="287"/>
        <n x="194"/>
      </t>
    </mdx>
    <mdx n="0" f="v">
      <t c="3" si="227">
        <n x="225"/>
        <n x="286"/>
        <n x="194"/>
      </t>
    </mdx>
    <mdx n="0" f="v">
      <t c="3" si="227">
        <n x="225"/>
        <n x="292"/>
        <n x="194"/>
      </t>
    </mdx>
    <mdx n="0" f="v">
      <t c="3" si="227">
        <n x="225"/>
        <n x="275"/>
        <n x="194"/>
      </t>
    </mdx>
    <mdx n="0" f="v">
      <t c="3" si="227">
        <n x="225"/>
        <n x="325"/>
        <n x="194"/>
      </t>
    </mdx>
    <mdx n="0" f="v">
      <t c="3" si="227">
        <n x="225"/>
        <n x="313"/>
        <n x="194"/>
      </t>
    </mdx>
    <mdx n="0" f="v">
      <t c="3" si="227">
        <n x="225"/>
        <n x="335"/>
        <n x="194"/>
      </t>
    </mdx>
    <mdx n="0" f="v">
      <t c="3" si="227">
        <n x="225"/>
        <n x="309"/>
        <n x="194"/>
      </t>
    </mdx>
    <mdx n="0" f="v">
      <t c="3" si="227">
        <n x="225"/>
        <n x="334"/>
        <n x="194"/>
      </t>
    </mdx>
    <mdx n="0" f="v">
      <t c="3" si="227">
        <n x="225"/>
        <n x="343"/>
        <n x="194"/>
      </t>
    </mdx>
    <mdx n="0" f="v">
      <t c="3" si="227">
        <n x="225"/>
        <n x="279"/>
        <n x="194"/>
      </t>
    </mdx>
    <mdx n="0" f="v">
      <t c="3" si="227">
        <n x="225"/>
        <n x="557"/>
        <n x="194"/>
      </t>
    </mdx>
    <mdx n="0" f="v">
      <t c="3" si="227">
        <n x="225"/>
        <n x="551"/>
        <n x="194"/>
      </t>
    </mdx>
    <mdx n="0" f="v">
      <t c="3" si="227">
        <n x="225"/>
        <n x="333"/>
        <n x="194"/>
      </t>
    </mdx>
    <mdx n="0" f="v">
      <t c="3" si="227">
        <n x="225"/>
        <n x="550"/>
        <n x="194"/>
      </t>
    </mdx>
    <mdx n="0" f="v">
      <t c="3" si="227">
        <n x="225"/>
        <n x="549"/>
        <n x="194"/>
      </t>
    </mdx>
    <mdx n="0" f="v">
      <t c="3" si="227">
        <n x="225"/>
        <n x="558"/>
        <n x="194"/>
      </t>
    </mdx>
    <mdx n="0" f="v">
      <t c="3" si="227">
        <n x="225"/>
        <n x="559"/>
        <n x="194"/>
      </t>
    </mdx>
    <mdx n="0" f="v">
      <t c="3" si="227">
        <n x="225"/>
        <n x="560"/>
        <n x="194"/>
      </t>
    </mdx>
    <mdx n="0" f="v">
      <t c="3" si="227">
        <n x="225"/>
        <n x="561"/>
        <n x="194"/>
      </t>
    </mdx>
    <mdx n="0" f="v">
      <t c="3" si="227">
        <n x="225"/>
        <n x="562"/>
        <n x="194"/>
      </t>
    </mdx>
    <mdx n="0" f="v">
      <t c="3" si="227">
        <n x="225"/>
        <n x="580"/>
        <n x="194"/>
      </t>
    </mdx>
    <mdx n="0" f="v">
      <t c="3" si="227">
        <n x="225"/>
        <n x="295"/>
        <n x="194"/>
      </t>
    </mdx>
    <mdx n="0" f="v">
      <t c="3" si="227">
        <n x="225"/>
        <n x="282"/>
        <n x="194"/>
      </t>
    </mdx>
    <mdx n="0" f="v">
      <t c="3" si="227">
        <n x="225"/>
        <n x="315"/>
        <n x="194"/>
      </t>
    </mdx>
    <mdx n="0" f="v">
      <t c="3" si="227">
        <n x="225"/>
        <n x="314"/>
        <n x="194"/>
      </t>
    </mdx>
    <mdx n="0" f="v">
      <t c="3" si="227">
        <n x="225"/>
        <n x="339"/>
        <n x="194"/>
      </t>
    </mdx>
    <mdx n="0" f="v">
      <t c="3" si="227">
        <n x="225"/>
        <n x="324"/>
        <n x="194"/>
      </t>
    </mdx>
    <mdx n="0" f="v">
      <t c="3" si="227">
        <n x="225"/>
        <n x="312"/>
        <n x="194"/>
      </t>
    </mdx>
    <mdx n="0" f="v">
      <t c="3" si="227">
        <n x="225"/>
        <n x="310"/>
        <n x="194"/>
      </t>
    </mdx>
    <mdx n="0" f="v">
      <t c="3" si="227">
        <n x="225"/>
        <n x="308"/>
        <n x="194"/>
      </t>
    </mdx>
    <mdx n="0" f="v">
      <t c="3" si="227">
        <n x="225"/>
        <n x="306"/>
        <n x="194"/>
      </t>
    </mdx>
    <mdx n="0" f="v">
      <t c="3" si="227">
        <n x="225"/>
        <n x="305"/>
        <n x="194"/>
      </t>
    </mdx>
    <mdx n="0" f="v">
      <t c="3" si="227">
        <n x="225"/>
        <n x="323"/>
        <n x="194"/>
      </t>
    </mdx>
    <mdx n="0" f="v">
      <t c="3" si="227">
        <n x="225"/>
        <n x="291"/>
        <n x="194"/>
      </t>
    </mdx>
    <mdx n="0" f="v">
      <t c="3" si="227">
        <n x="225"/>
        <n x="352"/>
        <n x="194"/>
      </t>
    </mdx>
    <mdx n="0" f="v">
      <t c="3" si="227">
        <n x="225"/>
        <n x="302"/>
        <n x="194"/>
      </t>
    </mdx>
    <mdx n="0" f="v">
      <t c="3" si="227">
        <n x="225"/>
        <n x="342"/>
        <n x="194"/>
      </t>
    </mdx>
    <mdx n="0" f="v">
      <t c="3" si="227">
        <n x="225"/>
        <n x="332"/>
        <n x="194"/>
      </t>
    </mdx>
    <mdx n="0" f="v">
      <t c="3" si="227">
        <n x="225"/>
        <n x="331"/>
        <n x="194"/>
      </t>
    </mdx>
    <mdx n="0" f="v">
      <t c="3" si="227">
        <n x="225"/>
        <n x="349"/>
        <n x="194"/>
      </t>
    </mdx>
    <mdx n="0" f="v">
      <t c="3" si="227">
        <n x="225"/>
        <n x="553"/>
        <n x="194"/>
      </t>
    </mdx>
    <mdx n="0" f="v">
      <t c="3" si="227">
        <n x="225"/>
        <n x="330"/>
        <n x="194"/>
      </t>
    </mdx>
    <mdx n="0" f="v">
      <t c="3" si="227">
        <n x="225"/>
        <n x="351"/>
        <n x="194"/>
      </t>
    </mdx>
    <mdx n="0" f="v">
      <t c="3" si="227">
        <n x="225"/>
        <n x="554"/>
        <n x="194"/>
      </t>
    </mdx>
    <mdx n="0" f="v">
      <t c="3" si="227">
        <n x="225"/>
        <n x="296"/>
        <n x="194"/>
      </t>
    </mdx>
    <mdx n="0" f="v">
      <t c="3" si="227">
        <n x="225"/>
        <n x="581"/>
        <n x="194"/>
      </t>
    </mdx>
    <mdx n="0" f="v">
      <t c="3" si="227">
        <n x="225"/>
        <n x="571"/>
        <n x="194"/>
      </t>
    </mdx>
    <mdx n="0" f="v">
      <t c="3" si="227">
        <n x="225"/>
        <n x="583"/>
        <n x="194"/>
      </t>
    </mdx>
    <mdx n="0" f="v">
      <t c="3" si="227">
        <n x="225"/>
        <n x="563"/>
        <n x="194"/>
      </t>
    </mdx>
    <mdx n="0" f="v">
      <t c="3" si="227">
        <n x="225"/>
        <n x="564"/>
        <n x="194"/>
      </t>
    </mdx>
    <mdx n="0" f="v">
      <t c="3" si="227">
        <n x="225"/>
        <n x="565"/>
        <n x="194"/>
      </t>
    </mdx>
    <mdx n="0" f="v">
      <t c="3" si="227">
        <n x="225"/>
        <n x="566"/>
        <n x="194"/>
      </t>
    </mdx>
    <mdx n="0" f="v">
      <t c="3" si="227">
        <n x="225"/>
        <n x="567"/>
        <n x="194"/>
      </t>
    </mdx>
    <mdx n="0" f="v">
      <t c="3" si="227">
        <n x="225"/>
        <n x="568"/>
        <n x="194"/>
      </t>
    </mdx>
    <mdx n="0" f="v">
      <t c="3" si="227">
        <n x="225"/>
        <n x="340"/>
        <n x="194"/>
      </t>
    </mdx>
    <mdx n="0" f="v">
      <t c="3" si="227">
        <n x="225"/>
        <n x="572"/>
        <n x="194"/>
      </t>
    </mdx>
    <mdx n="0" f="v">
      <t c="3" si="227">
        <n x="225"/>
        <n x="573"/>
        <n x="194"/>
      </t>
    </mdx>
    <mdx n="0" f="v">
      <t c="3" si="227">
        <n x="225"/>
        <n x="586"/>
        <n x="194"/>
      </t>
    </mdx>
    <mdx n="0" f="v">
      <t c="3" si="227">
        <n x="225"/>
        <n x="556"/>
        <n x="194"/>
      </t>
    </mdx>
    <mdx n="0" f="v">
      <t c="3" si="227">
        <n x="225"/>
        <n x="300"/>
        <n x="194"/>
      </t>
    </mdx>
    <mdx n="0" f="v">
      <t c="3" si="227">
        <n x="225"/>
        <n x="298"/>
        <n x="194"/>
      </t>
    </mdx>
    <mdx n="0" f="v">
      <t c="3" si="227">
        <n x="225"/>
        <n x="552"/>
        <n x="194"/>
      </t>
    </mdx>
    <mdx n="0" f="v">
      <t c="3" si="227">
        <n x="225"/>
        <n x="354"/>
        <n x="194"/>
      </t>
    </mdx>
    <mdx n="0" f="v">
      <t c="3" si="227">
        <n x="225"/>
        <n x="575"/>
        <n x="194"/>
      </t>
    </mdx>
    <mdx n="0" f="v">
      <t c="3" si="227">
        <n x="225"/>
        <n x="576"/>
        <n x="194"/>
      </t>
    </mdx>
    <mdx n="0" f="v">
      <t c="3" si="227">
        <n x="225"/>
        <n x="577"/>
        <n x="194"/>
      </t>
    </mdx>
    <mdx n="0" f="v">
      <t c="3" si="227">
        <n x="225"/>
        <n x="578"/>
        <n x="194"/>
      </t>
    </mdx>
    <mdx n="0" f="v">
      <t c="3" si="227">
        <n x="225"/>
        <n x="579"/>
        <n x="194"/>
      </t>
    </mdx>
    <mdx n="0" f="v">
      <t c="3" si="227">
        <n x="225"/>
        <n x="353"/>
        <n x="194"/>
      </t>
    </mdx>
    <mdx n="0" f="v">
      <t c="3" si="227">
        <n x="225"/>
        <n x="347"/>
        <n x="194"/>
      </t>
    </mdx>
    <mdx n="0" f="v">
      <t c="3" si="227">
        <n x="225"/>
        <n x="555"/>
        <n x="194"/>
      </t>
    </mdx>
    <mdx n="0" f="v">
      <t c="3" si="227">
        <n x="225"/>
        <n x="570"/>
        <n x="194"/>
      </t>
    </mdx>
    <mdx n="0" f="v">
      <t c="3" si="227">
        <n x="225"/>
        <n x="574"/>
        <n x="194"/>
      </t>
    </mdx>
    <mdx n="0" f="v">
      <t c="3" si="227">
        <n x="225"/>
        <n x="600"/>
        <n x="194"/>
      </t>
    </mdx>
    <mdx n="0" f="v">
      <t c="3" si="227">
        <n x="225"/>
        <n x="569"/>
        <n x="194"/>
      </t>
    </mdx>
    <mdx n="0" f="v">
      <t c="3" si="227">
        <n x="225"/>
        <n x="589"/>
        <n x="194"/>
      </t>
    </mdx>
    <mdx n="0" f="v">
      <t c="3" si="227">
        <n x="225"/>
        <n x="590"/>
        <n x="194"/>
      </t>
    </mdx>
    <mdx n="0" f="v">
      <t c="3" si="227">
        <n x="225"/>
        <n x="591"/>
        <n x="194"/>
      </t>
    </mdx>
    <mdx n="0" f="v">
      <t c="3" si="227">
        <n x="225"/>
        <n x="592"/>
        <n x="194"/>
      </t>
    </mdx>
    <mdx n="0" f="v">
      <t c="3" si="227">
        <n x="225"/>
        <n x="593"/>
        <n x="194"/>
      </t>
    </mdx>
    <mdx n="0" f="v">
      <t c="3" si="227">
        <n x="225"/>
        <n x="594"/>
        <n x="194"/>
      </t>
    </mdx>
    <mdx n="0" f="v">
      <t c="3" si="227">
        <n x="225"/>
        <n x="595"/>
        <n x="194"/>
      </t>
    </mdx>
    <mdx n="0" f="v">
      <t c="3" si="227">
        <n x="225"/>
        <n x="596"/>
        <n x="194"/>
      </t>
    </mdx>
    <mdx n="0" f="v">
      <t c="3" si="227">
        <n x="225"/>
        <n x="599"/>
        <n x="194"/>
      </t>
    </mdx>
    <mdx n="0" f="v">
      <t c="3" si="227">
        <n x="225"/>
        <n x="582"/>
        <n x="194"/>
      </t>
    </mdx>
    <mdx n="0" f="v">
      <t c="3" si="227">
        <n x="225"/>
        <n x="587"/>
        <n x="194"/>
      </t>
    </mdx>
    <mdx n="0" f="v">
      <t c="3" si="227">
        <n x="225"/>
        <n x="617"/>
        <n x="194"/>
      </t>
    </mdx>
    <mdx n="0" f="v">
      <t c="3" si="227">
        <n x="225"/>
        <n x="618"/>
        <n x="194"/>
      </t>
    </mdx>
    <mdx n="0" f="v">
      <t c="3" si="227">
        <n x="225"/>
        <n x="602"/>
        <n x="194"/>
      </t>
    </mdx>
    <mdx n="0" f="v">
      <t c="3" si="227">
        <n x="225"/>
        <n x="603"/>
        <n x="194"/>
      </t>
    </mdx>
    <mdx n="0" f="v">
      <t c="3" si="227">
        <n x="225"/>
        <n x="604"/>
        <n x="194"/>
      </t>
    </mdx>
    <mdx n="0" f="v">
      <t c="3" si="227">
        <n x="225"/>
        <n x="605"/>
        <n x="194"/>
      </t>
    </mdx>
    <mdx n="0" f="v">
      <t c="3" si="227">
        <n x="225"/>
        <n x="619"/>
        <n x="194"/>
      </t>
    </mdx>
    <mdx n="0" f="v">
      <t c="3" si="227">
        <n x="225"/>
        <n x="628"/>
        <n x="194"/>
      </t>
    </mdx>
    <mdx n="0" f="v">
      <t c="3" si="227">
        <n x="225"/>
        <n x="613"/>
        <n x="194"/>
      </t>
    </mdx>
    <mdx n="0" f="v">
      <t c="3" si="227">
        <n x="225"/>
        <n x="606"/>
        <n x="194"/>
      </t>
    </mdx>
    <mdx n="0" f="v">
      <t c="3" si="227">
        <n x="225"/>
        <n x="615"/>
        <n x="194"/>
      </t>
    </mdx>
    <mdx n="0" f="v">
      <t c="3" si="227">
        <n x="225"/>
        <n x="585"/>
        <n x="194"/>
      </t>
    </mdx>
    <mdx n="0" f="v">
      <t c="3" si="227">
        <n x="225"/>
        <n x="588"/>
        <n x="194"/>
      </t>
    </mdx>
    <mdx n="0" f="v">
      <t c="3" si="227">
        <n x="225"/>
        <n x="597"/>
        <n x="194"/>
      </t>
    </mdx>
    <mdx n="0" f="v">
      <t c="3" si="227">
        <n x="225"/>
        <n x="601"/>
        <n x="194"/>
      </t>
    </mdx>
    <mdx n="0" f="v">
      <t c="3" si="227">
        <n x="225"/>
        <n x="584"/>
        <n x="194"/>
      </t>
    </mdx>
    <mdx n="0" f="v">
      <t c="3" si="227">
        <n x="225"/>
        <n x="598"/>
        <n x="194"/>
      </t>
    </mdx>
    <mdx n="0" f="v">
      <t c="3" si="227">
        <n x="225"/>
        <n x="609"/>
        <n x="194"/>
      </t>
    </mdx>
    <mdx n="0" f="v">
      <t c="3" si="227">
        <n x="225"/>
        <n x="610"/>
        <n x="194"/>
      </t>
    </mdx>
    <mdx n="0" f="v">
      <t c="3" si="227">
        <n x="225"/>
        <n x="611"/>
        <n x="194"/>
      </t>
    </mdx>
    <mdx n="0" f="v">
      <t c="3" si="227">
        <n x="225"/>
        <n x="612"/>
        <n x="194"/>
      </t>
    </mdx>
    <mdx n="0" f="v">
      <t c="3" si="227">
        <n x="225"/>
        <n x="616"/>
        <n x="194"/>
      </t>
    </mdx>
    <mdx n="0" f="v">
      <t c="3" si="227">
        <n x="225"/>
        <n x="625"/>
        <n x="194"/>
      </t>
    </mdx>
    <mdx n="0" f="v">
      <t c="3" si="227">
        <n x="225"/>
        <n x="627"/>
        <n x="194"/>
      </t>
    </mdx>
    <mdx n="0" f="v">
      <t c="3" si="227">
        <n x="225"/>
        <n x="633"/>
        <n x="194"/>
      </t>
    </mdx>
    <mdx n="0" f="v">
      <t c="3" si="227">
        <n x="225"/>
        <n x="620"/>
        <n x="194"/>
      </t>
    </mdx>
    <mdx n="0" f="v">
      <t c="3" si="227">
        <n x="225"/>
        <n x="621"/>
        <n x="194"/>
      </t>
    </mdx>
    <mdx n="0" f="v">
      <t c="3" si="227">
        <n x="225"/>
        <n x="622"/>
        <n x="194"/>
      </t>
    </mdx>
    <mdx n="0" f="v">
      <t c="3" si="227">
        <n x="225"/>
        <n x="623"/>
        <n x="194"/>
      </t>
    </mdx>
    <mdx n="0" f="v">
      <t c="3" si="227">
        <n x="225"/>
        <n x="624"/>
        <n x="194"/>
      </t>
    </mdx>
    <mdx n="0" f="v">
      <t c="3" si="227">
        <n x="225"/>
        <n x="643"/>
        <n x="194"/>
      </t>
    </mdx>
    <mdx n="0" f="v">
      <t c="3" si="227">
        <n x="225"/>
        <n x="641"/>
        <n x="194"/>
      </t>
    </mdx>
    <mdx n="0" f="v">
      <t c="3" si="227">
        <n x="225"/>
        <n x="632"/>
        <n x="194"/>
      </t>
    </mdx>
    <mdx n="0" f="v">
      <t c="3" si="227">
        <n x="225"/>
        <n x="644"/>
        <n x="194"/>
      </t>
    </mdx>
    <mdx n="0" f="v">
      <t c="3" si="227">
        <n x="225"/>
        <n x="639"/>
        <n x="194"/>
      </t>
    </mdx>
    <mdx n="0" f="v">
      <t c="3" si="227">
        <n x="225"/>
        <n x="608"/>
        <n x="194"/>
      </t>
    </mdx>
    <mdx n="0" f="v">
      <t c="3" si="227">
        <n x="225"/>
        <n x="614"/>
        <n x="194"/>
      </t>
    </mdx>
    <mdx n="0" f="v">
      <t c="3" si="227">
        <n x="225"/>
        <n x="635"/>
        <n x="194"/>
      </t>
    </mdx>
    <mdx n="0" f="v">
      <t c="3" si="227">
        <n x="225"/>
        <n x="636"/>
        <n x="194"/>
      </t>
    </mdx>
    <mdx n="0" f="v">
      <t c="3" si="227">
        <n x="225"/>
        <n x="637"/>
        <n x="194"/>
      </t>
    </mdx>
    <mdx n="0" f="v">
      <t c="3" si="227">
        <n x="225"/>
        <n x="640"/>
        <n x="194"/>
      </t>
    </mdx>
    <mdx n="0" f="v">
      <t c="3" si="227">
        <n x="225"/>
        <n x="630"/>
        <n x="194"/>
      </t>
    </mdx>
    <mdx n="0" f="v">
      <t c="3" si="227">
        <n x="225"/>
        <n x="607"/>
        <n x="194"/>
      </t>
    </mdx>
    <mdx n="0" f="v">
      <t c="3" si="227">
        <n x="225"/>
        <n x="629"/>
        <n x="194"/>
      </t>
    </mdx>
    <mdx n="0" f="v">
      <t c="3" si="227">
        <n x="225"/>
        <n x="626"/>
        <n x="194"/>
      </t>
    </mdx>
    <mdx n="0" f="v">
      <t c="3" si="227">
        <n x="225"/>
        <n x="631"/>
        <n x="194"/>
      </t>
    </mdx>
    <mdx n="0" f="v">
      <t c="3" si="227">
        <n x="225"/>
        <n x="634"/>
        <n x="194"/>
      </t>
    </mdx>
    <mdx n="0" f="v">
      <t c="3" si="227">
        <n x="225"/>
        <n x="638"/>
        <n x="194"/>
      </t>
    </mdx>
    <mdx n="0" f="v">
      <t c="3" si="227">
        <n x="225"/>
        <n x="645"/>
        <n x="194"/>
      </t>
    </mdx>
    <mdx n="0" f="v">
      <t c="3" si="227">
        <n x="225"/>
        <n x="646"/>
        <n x="194"/>
      </t>
    </mdx>
    <mdx n="0" f="v">
      <t c="3" si="227">
        <n x="225"/>
        <n x="647"/>
        <n x="194"/>
      </t>
    </mdx>
    <mdx n="0" f="v">
      <t c="3" si="227">
        <n x="225"/>
        <n x="648"/>
        <n x="194"/>
      </t>
    </mdx>
    <mdx n="0" f="v">
      <t c="3" si="227">
        <n x="225"/>
        <n x="649"/>
        <n x="194"/>
      </t>
    </mdx>
    <mdx n="0" f="v">
      <t c="3" si="227">
        <n x="225"/>
        <n x="650"/>
        <n x="194"/>
      </t>
    </mdx>
    <mdx n="0" f="v">
      <t c="3" si="227">
        <n x="225"/>
        <n x="651"/>
        <n x="194"/>
      </t>
    </mdx>
    <mdx n="0" f="v">
      <t c="3" si="227">
        <n x="225"/>
        <n x="652"/>
        <n x="194"/>
      </t>
    </mdx>
    <mdx n="0" f="v">
      <t c="3" si="227">
        <n x="225"/>
        <n x="653"/>
        <n x="194"/>
      </t>
    </mdx>
    <mdx n="0" f="v">
      <t c="3" si="227">
        <n x="225"/>
        <n x="654"/>
        <n x="194"/>
      </t>
    </mdx>
    <mdx n="0" f="v">
      <t c="3" si="227">
        <n x="225"/>
        <n x="642"/>
        <n x="194"/>
      </t>
    </mdx>
    <mdx n="0" f="v">
      <t c="3" si="227">
        <n x="225"/>
        <n x="655"/>
        <n x="194"/>
      </t>
    </mdx>
    <mdx n="0" f="v">
      <t c="3" si="227">
        <n x="225"/>
        <n x="321"/>
        <n x="51"/>
      </t>
    </mdx>
    <mdx n="0" f="v">
      <t c="3" si="227">
        <n x="225"/>
        <n x="338"/>
        <n x="51"/>
      </t>
    </mdx>
    <mdx n="0" f="v">
      <t c="3" si="227">
        <n x="225"/>
        <n x="320"/>
        <n x="51"/>
      </t>
    </mdx>
    <mdx n="0" f="v">
      <t c="3" si="227">
        <n x="225"/>
        <n x="319"/>
        <n x="51"/>
      </t>
    </mdx>
    <mdx n="0" f="v">
      <t c="3" si="227">
        <n x="225"/>
        <n x="318"/>
        <n x="51"/>
      </t>
    </mdx>
    <mdx n="0" f="v">
      <t c="3" si="227">
        <n x="225"/>
        <n x="337"/>
        <n x="51"/>
      </t>
    </mdx>
    <mdx n="0" f="v">
      <t c="3" si="227">
        <n x="225"/>
        <n x="345"/>
        <n x="51"/>
      </t>
    </mdx>
    <mdx n="0" f="v">
      <t c="3" si="227">
        <n x="225"/>
        <n x="336"/>
        <n x="51"/>
      </t>
    </mdx>
    <mdx n="0" f="v">
      <t c="3" si="227">
        <n x="225"/>
        <n x="317"/>
        <n x="51"/>
      </t>
    </mdx>
    <mdx n="0" f="v">
      <t c="3" si="227">
        <n x="225"/>
        <n x="344"/>
        <n x="51"/>
      </t>
    </mdx>
    <mdx n="0" f="v">
      <t c="3" si="227">
        <n x="225"/>
        <n x="275"/>
        <n x="51"/>
      </t>
    </mdx>
    <mdx n="0" f="v">
      <t c="3" si="227">
        <n x="225"/>
        <n x="274"/>
        <n x="51"/>
      </t>
    </mdx>
    <mdx n="0" f="v">
      <t c="3" si="227">
        <n x="225"/>
        <n x="284"/>
        <n x="51"/>
      </t>
    </mdx>
    <mdx n="0" f="v">
      <t c="3" si="227">
        <n x="225"/>
        <n x="290"/>
        <n x="51"/>
      </t>
    </mdx>
    <mdx n="0" f="v">
      <t c="3" si="227">
        <n x="225"/>
        <n x="289"/>
        <n x="51"/>
      </t>
    </mdx>
    <mdx n="0" f="v">
      <t c="3" si="227">
        <n x="225"/>
        <n x="288"/>
        <n x="51"/>
      </t>
    </mdx>
    <mdx n="0" f="v">
      <t c="3" si="227">
        <n x="225"/>
        <n x="287"/>
        <n x="51"/>
      </t>
    </mdx>
    <mdx n="0" f="v">
      <t c="3" si="227">
        <n x="225"/>
        <n x="286"/>
        <n x="51"/>
      </t>
    </mdx>
    <mdx n="0" f="v">
      <t c="3" si="227">
        <n x="225"/>
        <n x="292"/>
        <n x="51"/>
      </t>
    </mdx>
    <mdx n="0" f="v">
      <t c="3" si="227">
        <n x="225"/>
        <n x="285"/>
        <n x="51"/>
      </t>
    </mdx>
    <mdx n="0" f="v">
      <t c="3" si="227">
        <n x="225"/>
        <n x="325"/>
        <n x="51"/>
      </t>
    </mdx>
    <mdx n="0" f="v">
      <t c="3" si="227">
        <n x="225"/>
        <n x="313"/>
        <n x="51"/>
      </t>
    </mdx>
    <mdx n="0" f="v">
      <t c="3" si="227">
        <n x="225"/>
        <n x="335"/>
        <n x="51"/>
      </t>
    </mdx>
    <mdx n="0" f="v">
      <t c="3" si="227">
        <n x="225"/>
        <n x="309"/>
        <n x="51"/>
      </t>
    </mdx>
    <mdx n="0" f="v">
      <t c="3" si="227">
        <n x="225"/>
        <n x="334"/>
        <n x="51"/>
      </t>
    </mdx>
    <mdx n="0" f="v">
      <t c="3" si="227">
        <n x="225"/>
        <n x="343"/>
        <n x="51"/>
      </t>
    </mdx>
    <mdx n="0" f="v">
      <t c="3" si="227">
        <n x="225"/>
        <n x="279"/>
        <n x="51"/>
      </t>
    </mdx>
    <mdx n="0" f="v">
      <t c="3" si="227">
        <n x="225"/>
        <n x="557"/>
        <n x="51"/>
      </t>
    </mdx>
    <mdx n="0" f="v">
      <t c="3" si="227">
        <n x="225"/>
        <n x="551"/>
        <n x="51"/>
      </t>
    </mdx>
    <mdx n="0" f="v">
      <t c="3" si="227">
        <n x="225"/>
        <n x="333"/>
        <n x="51"/>
      </t>
    </mdx>
    <mdx n="0" f="v">
      <t c="3" si="227">
        <n x="225"/>
        <n x="550"/>
        <n x="51"/>
      </t>
    </mdx>
    <mdx n="0" f="v">
      <t c="3" si="227">
        <n x="225"/>
        <n x="549"/>
        <n x="51"/>
      </t>
    </mdx>
    <mdx n="0" f="v">
      <t c="3" si="227">
        <n x="225"/>
        <n x="558"/>
        <n x="51"/>
      </t>
    </mdx>
    <mdx n="0" f="v">
      <t c="3" si="227">
        <n x="225"/>
        <n x="559"/>
        <n x="51"/>
      </t>
    </mdx>
    <mdx n="0" f="v">
      <t c="3" si="227">
        <n x="225"/>
        <n x="560"/>
        <n x="51"/>
      </t>
    </mdx>
    <mdx n="0" f="v">
      <t c="3" si="227">
        <n x="225"/>
        <n x="561"/>
        <n x="51"/>
      </t>
    </mdx>
    <mdx n="0" f="v">
      <t c="3" si="227">
        <n x="225"/>
        <n x="562"/>
        <n x="51"/>
      </t>
    </mdx>
    <mdx n="0" f="v">
      <t c="3" si="227">
        <n x="225"/>
        <n x="341"/>
        <n x="51"/>
      </t>
    </mdx>
    <mdx n="0" f="v">
      <t c="3" si="227">
        <n x="225"/>
        <n x="573"/>
        <n x="51"/>
      </t>
    </mdx>
    <mdx n="0" f="v">
      <t c="3" si="227">
        <n x="225"/>
        <n x="282"/>
        <n x="51"/>
      </t>
    </mdx>
    <mdx n="0" f="v">
      <t c="3" si="227">
        <n x="225"/>
        <n x="315"/>
        <n x="51"/>
      </t>
    </mdx>
    <mdx n="0" f="v">
      <t c="3" si="227">
        <n x="225"/>
        <n x="314"/>
        <n x="51"/>
      </t>
    </mdx>
    <mdx n="0" f="v">
      <t c="3" si="227">
        <n x="225"/>
        <n x="339"/>
        <n x="51"/>
      </t>
    </mdx>
    <mdx n="0" f="v">
      <t c="3" si="227">
        <n x="225"/>
        <n x="324"/>
        <n x="51"/>
      </t>
    </mdx>
    <mdx n="0" f="v">
      <t c="3" si="227">
        <n x="225"/>
        <n x="312"/>
        <n x="51"/>
      </t>
    </mdx>
    <mdx n="0" f="v">
      <t c="3" si="227">
        <n x="225"/>
        <n x="310"/>
        <n x="51"/>
      </t>
    </mdx>
    <mdx n="0" f="v">
      <t c="3" si="227">
        <n x="225"/>
        <n x="308"/>
        <n x="51"/>
      </t>
    </mdx>
    <mdx n="0" f="v">
      <t c="3" si="227">
        <n x="225"/>
        <n x="306"/>
        <n x="51"/>
      </t>
    </mdx>
    <mdx n="0" f="v">
      <t c="3" si="227">
        <n x="225"/>
        <n x="305"/>
        <n x="51"/>
      </t>
    </mdx>
    <mdx n="0" f="v">
      <t c="3" si="227">
        <n x="225"/>
        <n x="323"/>
        <n x="51"/>
      </t>
    </mdx>
    <mdx n="0" f="v">
      <t c="3" si="227">
        <n x="225"/>
        <n x="291"/>
        <n x="51"/>
      </t>
    </mdx>
    <mdx n="0" f="v">
      <t c="3" si="227">
        <n x="225"/>
        <n x="303"/>
        <n x="51"/>
      </t>
    </mdx>
    <mdx n="0" f="v">
      <t c="3" si="227">
        <n x="225"/>
        <n x="352"/>
        <n x="51"/>
      </t>
    </mdx>
    <mdx n="0" f="v">
      <t c="3" si="227">
        <n x="225"/>
        <n x="302"/>
        <n x="51"/>
      </t>
    </mdx>
    <mdx n="0" f="v">
      <t c="3" si="227">
        <n x="225"/>
        <n x="342"/>
        <n x="51"/>
      </t>
    </mdx>
    <mdx n="0" f="v">
      <t c="3" si="227">
        <n x="225"/>
        <n x="332"/>
        <n x="51"/>
      </t>
    </mdx>
    <mdx n="0" f="v">
      <t c="3" si="227">
        <n x="225"/>
        <n x="331"/>
        <n x="51"/>
      </t>
    </mdx>
    <mdx n="0" f="v">
      <t c="3" si="227">
        <n x="225"/>
        <n x="349"/>
        <n x="51"/>
      </t>
    </mdx>
    <mdx n="0" f="v">
      <t c="3" si="227">
        <n x="225"/>
        <n x="553"/>
        <n x="51"/>
      </t>
    </mdx>
    <mdx n="0" f="v">
      <t c="3" si="227">
        <n x="225"/>
        <n x="330"/>
        <n x="51"/>
      </t>
    </mdx>
    <mdx n="0" f="v">
      <t c="3" si="227">
        <n x="225"/>
        <n x="351"/>
        <n x="51"/>
      </t>
    </mdx>
    <mdx n="0" f="v">
      <t c="3" si="227">
        <n x="225"/>
        <n x="554"/>
        <n x="51"/>
      </t>
    </mdx>
    <mdx n="0" f="v">
      <t c="3" si="227">
        <n x="225"/>
        <n x="296"/>
        <n x="51"/>
      </t>
    </mdx>
    <mdx n="0" f="v">
      <t c="3" si="227">
        <n x="225"/>
        <n x="295"/>
        <n x="51"/>
      </t>
    </mdx>
    <mdx n="0" f="v">
      <t c="3" si="227">
        <n x="225"/>
        <n x="583"/>
        <n x="51"/>
      </t>
    </mdx>
    <mdx n="0" f="v">
      <t c="3" si="227">
        <n x="225"/>
        <n x="616"/>
        <n x="51"/>
      </t>
    </mdx>
    <mdx n="0" f="v">
      <t c="3" si="227">
        <n x="225"/>
        <n x="563"/>
        <n x="51"/>
      </t>
    </mdx>
    <mdx n="0" f="v">
      <t c="3" si="227">
        <n x="225"/>
        <n x="564"/>
        <n x="51"/>
      </t>
    </mdx>
    <mdx n="0" f="v">
      <t c="3" si="227">
        <n x="225"/>
        <n x="565"/>
        <n x="51"/>
      </t>
    </mdx>
    <mdx n="0" f="v">
      <t c="3" si="227">
        <n x="225"/>
        <n x="566"/>
        <n x="51"/>
      </t>
    </mdx>
    <mdx n="0" f="v">
      <t c="3" si="227">
        <n x="225"/>
        <n x="567"/>
        <n x="51"/>
      </t>
    </mdx>
    <mdx n="0" f="v">
      <t c="3" si="227">
        <n x="225"/>
        <n x="568"/>
        <n x="51"/>
      </t>
    </mdx>
    <mdx n="0" f="v">
      <t c="3" si="227">
        <n x="225"/>
        <n x="571"/>
        <n x="51"/>
      </t>
    </mdx>
    <mdx n="0" f="v">
      <t c="3" si="227">
        <n x="225"/>
        <n x="582"/>
        <n x="51"/>
      </t>
    </mdx>
    <mdx n="0" f="v">
      <t c="3" si="227">
        <n x="225"/>
        <n x="580"/>
        <n x="51"/>
      </t>
    </mdx>
    <mdx n="0" f="v">
      <t c="3" si="227">
        <n x="225"/>
        <n x="581"/>
        <n x="51"/>
      </t>
    </mdx>
    <mdx n="0" f="v">
      <t c="3" si="227">
        <n x="225"/>
        <n x="340"/>
        <n x="51"/>
      </t>
    </mdx>
    <mdx n="0" f="v">
      <t c="3" si="227">
        <n x="225"/>
        <n x="556"/>
        <n x="51"/>
      </t>
    </mdx>
    <mdx n="0" f="v">
      <t c="3" si="227">
        <n x="225"/>
        <n x="300"/>
        <n x="51"/>
      </t>
    </mdx>
    <mdx n="0" f="v">
      <t c="3" si="227">
        <n x="225"/>
        <n x="298"/>
        <n x="51"/>
      </t>
    </mdx>
    <mdx n="0" f="v">
      <t c="3" si="227">
        <n x="225"/>
        <n x="552"/>
        <n x="51"/>
      </t>
    </mdx>
    <mdx n="0" f="v">
      <t c="3" si="227">
        <n x="225"/>
        <n x="354"/>
        <n x="51"/>
      </t>
    </mdx>
    <mdx n="0" f="v">
      <t c="3" si="227">
        <n x="225"/>
        <n x="575"/>
        <n x="51"/>
      </t>
    </mdx>
    <mdx n="0" f="v">
      <t c="3" si="227">
        <n x="225"/>
        <n x="576"/>
        <n x="51"/>
      </t>
    </mdx>
    <mdx n="0" f="v">
      <t c="3" si="227">
        <n x="225"/>
        <n x="577"/>
        <n x="51"/>
      </t>
    </mdx>
    <mdx n="0" f="v">
      <t c="3" si="227">
        <n x="225"/>
        <n x="578"/>
        <n x="51"/>
      </t>
    </mdx>
    <mdx n="0" f="v">
      <t c="3" si="227">
        <n x="225"/>
        <n x="579"/>
        <n x="51"/>
      </t>
    </mdx>
    <mdx n="0" f="v">
      <t c="3" si="227">
        <n x="225"/>
        <n x="353"/>
        <n x="51"/>
      </t>
    </mdx>
    <mdx n="0" f="v">
      <t c="3" si="227">
        <n x="225"/>
        <n x="347"/>
        <n x="51"/>
      </t>
    </mdx>
    <mdx n="0" f="v">
      <t c="3" si="227">
        <n x="225"/>
        <n x="587"/>
        <n x="51"/>
      </t>
    </mdx>
    <mdx n="0" f="v">
      <t c="3" si="227">
        <n x="225"/>
        <n x="555"/>
        <n x="51"/>
      </t>
    </mdx>
    <mdx n="0" f="v">
      <t c="3" si="227">
        <n x="225"/>
        <n x="570"/>
        <n x="51"/>
      </t>
    </mdx>
    <mdx n="0" f="v">
      <t c="3" si="227">
        <n x="225"/>
        <n x="574"/>
        <n x="51"/>
      </t>
    </mdx>
    <mdx n="0" f="v">
      <t c="3" si="227">
        <n x="225"/>
        <n x="586"/>
        <n x="51"/>
      </t>
    </mdx>
    <mdx n="0" f="v">
      <t c="3" si="227">
        <n x="225"/>
        <n x="569"/>
        <n x="51"/>
      </t>
    </mdx>
    <mdx n="0" f="v">
      <t c="3" si="227">
        <n x="225"/>
        <n x="589"/>
        <n x="51"/>
      </t>
    </mdx>
    <mdx n="0" f="v">
      <t c="3" si="227">
        <n x="225"/>
        <n x="590"/>
        <n x="51"/>
      </t>
    </mdx>
    <mdx n="0" f="v">
      <t c="3" si="227">
        <n x="225"/>
        <n x="591"/>
        <n x="51"/>
      </t>
    </mdx>
    <mdx n="0" f="v">
      <t c="3" si="227">
        <n x="225"/>
        <n x="592"/>
        <n x="51"/>
      </t>
    </mdx>
    <mdx n="0" f="v">
      <t c="3" si="227">
        <n x="225"/>
        <n x="593"/>
        <n x="51"/>
      </t>
    </mdx>
    <mdx n="0" f="v">
      <t c="3" si="227">
        <n x="225"/>
        <n x="594"/>
        <n x="51"/>
      </t>
    </mdx>
    <mdx n="0" f="v">
      <t c="3" si="227">
        <n x="225"/>
        <n x="595"/>
        <n x="51"/>
      </t>
    </mdx>
    <mdx n="0" f="v">
      <t c="3" si="227">
        <n x="225"/>
        <n x="596"/>
        <n x="51"/>
      </t>
    </mdx>
    <mdx n="0" f="v">
      <t c="3" si="227">
        <n x="225"/>
        <n x="600"/>
        <n x="51"/>
      </t>
    </mdx>
    <mdx n="0" f="v">
      <t c="3" si="227">
        <n x="225"/>
        <n x="599"/>
        <n x="51"/>
      </t>
    </mdx>
    <mdx n="0" f="v">
      <t c="3" si="227">
        <n x="225"/>
        <n x="617"/>
        <n x="51"/>
      </t>
    </mdx>
    <mdx n="0" f="v">
      <t c="3" si="227">
        <n x="225"/>
        <n x="602"/>
        <n x="51"/>
      </t>
    </mdx>
    <mdx n="0" f="v">
      <t c="3" si="227">
        <n x="225"/>
        <n x="603"/>
        <n x="51"/>
      </t>
    </mdx>
    <mdx n="0" f="v">
      <t c="3" si="227">
        <n x="225"/>
        <n x="604"/>
        <n x="51"/>
      </t>
    </mdx>
    <mdx n="0" f="v">
      <t c="3" si="227">
        <n x="225"/>
        <n x="605"/>
        <n x="51"/>
      </t>
    </mdx>
    <mdx n="0" f="v">
      <t c="3" si="227">
        <n x="225"/>
        <n x="618"/>
        <n x="51"/>
      </t>
    </mdx>
    <mdx n="0" f="v">
      <t c="3" si="227">
        <n x="225"/>
        <n x="619"/>
        <n x="51"/>
      </t>
    </mdx>
    <mdx n="0" f="v">
      <t c="3" si="227">
        <n x="225"/>
        <n x="613"/>
        <n x="51"/>
      </t>
    </mdx>
    <mdx n="0" f="v">
      <t c="3" si="227">
        <n x="225"/>
        <n x="585"/>
        <n x="51"/>
      </t>
    </mdx>
    <mdx n="0" f="v">
      <t c="3" si="227">
        <n x="225"/>
        <n x="588"/>
        <n x="51"/>
      </t>
    </mdx>
    <mdx n="0" f="v">
      <t c="3" si="227">
        <n x="225"/>
        <n x="597"/>
        <n x="51"/>
      </t>
    </mdx>
    <mdx n="0" f="v">
      <t c="3" si="227">
        <n x="225"/>
        <n x="601"/>
        <n x="51"/>
      </t>
    </mdx>
    <mdx n="0" f="v">
      <t c="3" si="227">
        <n x="225"/>
        <n x="584"/>
        <n x="51"/>
      </t>
    </mdx>
    <mdx n="0" f="v">
      <t c="3" si="227">
        <n x="225"/>
        <n x="598"/>
        <n x="51"/>
      </t>
    </mdx>
    <mdx n="0" f="v">
      <t c="3" si="227">
        <n x="225"/>
        <n x="609"/>
        <n x="51"/>
      </t>
    </mdx>
    <mdx n="0" f="v">
      <t c="3" si="227">
        <n x="225"/>
        <n x="610"/>
        <n x="51"/>
      </t>
    </mdx>
    <mdx n="0" f="v">
      <t c="3" si="227">
        <n x="225"/>
        <n x="611"/>
        <n x="51"/>
      </t>
    </mdx>
    <mdx n="0" f="v">
      <t c="3" si="227">
        <n x="225"/>
        <n x="612"/>
        <n x="51"/>
      </t>
    </mdx>
    <mdx n="0" f="v">
      <t c="3" si="227">
        <n x="225"/>
        <n x="615"/>
        <n x="51"/>
      </t>
    </mdx>
    <mdx n="0" f="v">
      <t c="3" si="227">
        <n x="225"/>
        <n x="606"/>
        <n x="51"/>
      </t>
    </mdx>
    <mdx n="0" f="v">
      <t c="3" si="227">
        <n x="225"/>
        <n x="625"/>
        <n x="51"/>
      </t>
    </mdx>
    <mdx n="0" f="v">
      <t c="3" si="227">
        <n x="225"/>
        <n x="628"/>
        <n x="51"/>
      </t>
    </mdx>
    <mdx n="0" f="v">
      <t c="3" si="227">
        <n x="225"/>
        <n x="620"/>
        <n x="51"/>
      </t>
    </mdx>
    <mdx n="0" f="v">
      <t c="3" si="227">
        <n x="225"/>
        <n x="621"/>
        <n x="51"/>
      </t>
    </mdx>
    <mdx n="0" f="v">
      <t c="3" si="227">
        <n x="225"/>
        <n x="622"/>
        <n x="51"/>
      </t>
    </mdx>
    <mdx n="0" f="v">
      <t c="3" si="227">
        <n x="225"/>
        <n x="623"/>
        <n x="51"/>
      </t>
    </mdx>
    <mdx n="0" f="v">
      <t c="3" si="227">
        <n x="225"/>
        <n x="624"/>
        <n x="51"/>
      </t>
    </mdx>
    <mdx n="0" f="v">
      <t c="3" si="227">
        <n x="225"/>
        <n x="627"/>
        <n x="51"/>
      </t>
    </mdx>
    <mdx n="0" f="v">
      <t c="3" si="227">
        <n x="225"/>
        <n x="633"/>
        <n x="51"/>
      </t>
    </mdx>
    <mdx n="0" f="v">
      <t c="3" si="227">
        <n x="225"/>
        <n x="632"/>
        <n x="51"/>
      </t>
    </mdx>
    <mdx n="0" f="v">
      <t c="3" si="227">
        <n x="225"/>
        <n x="643"/>
        <n x="51"/>
      </t>
    </mdx>
    <mdx n="0" f="v">
      <t c="3" si="227">
        <n x="225"/>
        <n x="641"/>
        <n x="51"/>
      </t>
    </mdx>
    <mdx n="0" f="v">
      <t c="3" si="227">
        <n x="225"/>
        <n x="608"/>
        <n x="51"/>
      </t>
    </mdx>
    <mdx n="0" f="v">
      <t c="3" si="227">
        <n x="225"/>
        <n x="614"/>
        <n x="51"/>
      </t>
    </mdx>
    <mdx n="0" f="v">
      <t c="3" si="227">
        <n x="225"/>
        <n x="635"/>
        <n x="51"/>
      </t>
    </mdx>
    <mdx n="0" f="v">
      <t c="3" si="227">
        <n x="225"/>
        <n x="636"/>
        <n x="51"/>
      </t>
    </mdx>
    <mdx n="0" f="v">
      <t c="3" si="227">
        <n x="225"/>
        <n x="637"/>
        <n x="51"/>
      </t>
    </mdx>
    <mdx n="0" f="v">
      <t c="3" si="227">
        <n x="225"/>
        <n x="639"/>
        <n x="51"/>
      </t>
    </mdx>
    <mdx n="0" f="v">
      <t c="3" si="227">
        <n x="225"/>
        <n x="644"/>
        <n x="51"/>
      </t>
    </mdx>
    <mdx n="0" f="v">
      <t c="3" si="227">
        <n x="225"/>
        <n x="640"/>
        <n x="51"/>
      </t>
    </mdx>
    <mdx n="0" f="v">
      <t c="3" si="227">
        <n x="225"/>
        <n x="630"/>
        <n x="51"/>
      </t>
    </mdx>
    <mdx n="0" f="v">
      <t c="3" si="227">
        <n x="225"/>
        <n x="607"/>
        <n x="51"/>
      </t>
    </mdx>
    <mdx n="0" f="v">
      <t c="3" si="227">
        <n x="225"/>
        <n x="629"/>
        <n x="51"/>
      </t>
    </mdx>
    <mdx n="0" f="v">
      <t c="3" si="227">
        <n x="225"/>
        <n x="626"/>
        <n x="51"/>
      </t>
    </mdx>
    <mdx n="0" f="v">
      <t c="3" si="227">
        <n x="225"/>
        <n x="631"/>
        <n x="51"/>
      </t>
    </mdx>
    <mdx n="0" f="v">
      <t c="3" si="227">
        <n x="225"/>
        <n x="634"/>
        <n x="51"/>
      </t>
    </mdx>
    <mdx n="0" f="v">
      <t c="3" si="227">
        <n x="225"/>
        <n x="638"/>
        <n x="51"/>
      </t>
    </mdx>
    <mdx n="0" f="v">
      <t c="3" si="227">
        <n x="225"/>
        <n x="645"/>
        <n x="51"/>
      </t>
    </mdx>
    <mdx n="0" f="v">
      <t c="3" si="227">
        <n x="225"/>
        <n x="646"/>
        <n x="51"/>
      </t>
    </mdx>
    <mdx n="0" f="v">
      <t c="3" si="227">
        <n x="225"/>
        <n x="647"/>
        <n x="51"/>
      </t>
    </mdx>
    <mdx n="0" f="v">
      <t c="3" si="227">
        <n x="225"/>
        <n x="648"/>
        <n x="51"/>
      </t>
    </mdx>
    <mdx n="0" f="v">
      <t c="3" si="227">
        <n x="225"/>
        <n x="649"/>
        <n x="51"/>
      </t>
    </mdx>
    <mdx n="0" f="v">
      <t c="3" si="227">
        <n x="225"/>
        <n x="650"/>
        <n x="51"/>
      </t>
    </mdx>
    <mdx n="0" f="v">
      <t c="3" si="227">
        <n x="225"/>
        <n x="651"/>
        <n x="51"/>
      </t>
    </mdx>
    <mdx n="0" f="v">
      <t c="3" si="227">
        <n x="225"/>
        <n x="652"/>
        <n x="51"/>
      </t>
    </mdx>
    <mdx n="0" f="v">
      <t c="3" si="227">
        <n x="225"/>
        <n x="653"/>
        <n x="51"/>
      </t>
    </mdx>
    <mdx n="0" f="v">
      <t c="3" si="227">
        <n x="225"/>
        <n x="654"/>
        <n x="51"/>
      </t>
    </mdx>
    <mdx n="0" f="v">
      <t c="3" si="227">
        <n x="225"/>
        <n x="642"/>
        <n x="51"/>
      </t>
    </mdx>
    <mdx n="0" f="v">
      <t c="3" si="227">
        <n x="225"/>
        <n x="655"/>
        <n x="51"/>
      </t>
    </mdx>
    <mdx n="0" f="v">
      <t c="3" si="227">
        <n x="225"/>
        <n x="321"/>
        <n x="223"/>
      </t>
    </mdx>
    <mdx n="0" f="v">
      <t c="3" si="227">
        <n x="225"/>
        <n x="338"/>
        <n x="223"/>
      </t>
    </mdx>
    <mdx n="0" f="v">
      <t c="3" si="227">
        <n x="225"/>
        <n x="320"/>
        <n x="223"/>
      </t>
    </mdx>
    <mdx n="0" f="v">
      <t c="3" si="227">
        <n x="225"/>
        <n x="319"/>
        <n x="223"/>
      </t>
    </mdx>
    <mdx n="0" f="v">
      <t c="3" si="227">
        <n x="225"/>
        <n x="318"/>
        <n x="223"/>
      </t>
    </mdx>
    <mdx n="0" f="v">
      <t c="3" si="227">
        <n x="225"/>
        <n x="337"/>
        <n x="223"/>
      </t>
    </mdx>
    <mdx n="0" f="v">
      <t c="3" si="227">
        <n x="225"/>
        <n x="336"/>
        <n x="223"/>
      </t>
    </mdx>
    <mdx n="0" f="v">
      <t c="3" si="227">
        <n x="225"/>
        <n x="317"/>
        <n x="223"/>
      </t>
    </mdx>
    <mdx n="0" f="v">
      <t c="3" si="227">
        <n x="225"/>
        <n x="344"/>
        <n x="223"/>
      </t>
    </mdx>
    <mdx n="0" f="v">
      <t c="3" si="227">
        <n x="225"/>
        <n x="274"/>
        <n x="223"/>
      </t>
    </mdx>
    <mdx n="0" f="v">
      <t c="3" si="227">
        <n x="225"/>
        <n x="284"/>
        <n x="223"/>
      </t>
    </mdx>
    <mdx n="0" f="v">
      <t c="3" si="227">
        <n x="225"/>
        <n x="290"/>
        <n x="223"/>
      </t>
    </mdx>
    <mdx n="0" f="v">
      <t c="3" si="227">
        <n x="225"/>
        <n x="289"/>
        <n x="223"/>
      </t>
    </mdx>
    <mdx n="0" f="v">
      <t c="3" si="227">
        <n x="225"/>
        <n x="288"/>
        <n x="223"/>
      </t>
    </mdx>
    <mdx n="0" f="v">
      <t c="3" si="227">
        <n x="225"/>
        <n x="287"/>
        <n x="223"/>
      </t>
    </mdx>
    <mdx n="0" f="v">
      <t c="3" si="227">
        <n x="225"/>
        <n x="286"/>
        <n x="223"/>
      </t>
    </mdx>
    <mdx n="0" f="v">
      <t c="3" si="227">
        <n x="225"/>
        <n x="292"/>
        <n x="223"/>
      </t>
    </mdx>
    <mdx n="0" f="v">
      <t c="3" si="227">
        <n x="225"/>
        <n x="285"/>
        <n x="223"/>
      </t>
    </mdx>
    <mdx n="0" f="v">
      <t c="3" si="227">
        <n x="225"/>
        <n x="275"/>
        <n x="223"/>
      </t>
    </mdx>
    <mdx n="0" f="v">
      <t c="3" si="227">
        <n x="225"/>
        <n x="325"/>
        <n x="223"/>
      </t>
    </mdx>
    <mdx n="0" f="v">
      <t c="3" si="227">
        <n x="225"/>
        <n x="313"/>
        <n x="223"/>
      </t>
    </mdx>
    <mdx n="0" f="v">
      <t c="3" si="227">
        <n x="225"/>
        <n x="335"/>
        <n x="223"/>
      </t>
    </mdx>
    <mdx n="0" f="v">
      <t c="3" si="227">
        <n x="225"/>
        <n x="309"/>
        <n x="223"/>
      </t>
    </mdx>
    <mdx n="0" f="v">
      <t c="3" si="227">
        <n x="225"/>
        <n x="334"/>
        <n x="223"/>
      </t>
    </mdx>
    <mdx n="0" f="v">
      <t c="3" si="227">
        <n x="225"/>
        <n x="343"/>
        <n x="223"/>
      </t>
    </mdx>
    <mdx n="0" f="v">
      <t c="3" si="227">
        <n x="225"/>
        <n x="279"/>
        <n x="223"/>
      </t>
    </mdx>
    <mdx n="0" f="v">
      <t c="3" si="227">
        <n x="225"/>
        <n x="557"/>
        <n x="223"/>
      </t>
    </mdx>
    <mdx n="0" f="v">
      <t c="3" si="227">
        <n x="225"/>
        <n x="551"/>
        <n x="223"/>
      </t>
    </mdx>
    <mdx n="0" f="v">
      <t c="3" si="227">
        <n x="225"/>
        <n x="333"/>
        <n x="223"/>
      </t>
    </mdx>
    <mdx n="0" f="v">
      <t c="3" si="227">
        <n x="225"/>
        <n x="550"/>
        <n x="223"/>
      </t>
    </mdx>
    <mdx n="0" f="v">
      <t c="3" si="227">
        <n x="225"/>
        <n x="549"/>
        <n x="223"/>
      </t>
    </mdx>
    <mdx n="0" f="v">
      <t c="3" si="227">
        <n x="225"/>
        <n x="558"/>
        <n x="223"/>
      </t>
    </mdx>
    <mdx n="0" f="v">
      <t c="3" si="227">
        <n x="225"/>
        <n x="559"/>
        <n x="223"/>
      </t>
    </mdx>
    <mdx n="0" f="v">
      <t c="3" si="227">
        <n x="225"/>
        <n x="560"/>
        <n x="223"/>
      </t>
    </mdx>
    <mdx n="0" f="v">
      <t c="3" si="227">
        <n x="225"/>
        <n x="561"/>
        <n x="223"/>
      </t>
    </mdx>
    <mdx n="0" f="v">
      <t c="3" si="227">
        <n x="225"/>
        <n x="562"/>
        <n x="223"/>
      </t>
    </mdx>
    <mdx n="0" f="v">
      <t c="3" si="227">
        <n x="225"/>
        <n x="341"/>
        <n x="223"/>
      </t>
    </mdx>
    <mdx n="0" f="v">
      <t c="3" si="227">
        <n x="225"/>
        <n x="296"/>
        <n x="223"/>
      </t>
    </mdx>
    <mdx n="0" f="v">
      <t c="3" si="227">
        <n x="225"/>
        <n x="580"/>
        <n x="223"/>
      </t>
    </mdx>
    <mdx n="0" f="v">
      <t c="3" si="227">
        <n x="225"/>
        <n x="295"/>
        <n x="223"/>
      </t>
    </mdx>
    <mdx n="0" f="v">
      <t c="3" si="227">
        <n x="225"/>
        <n x="581"/>
        <n x="223"/>
      </t>
    </mdx>
    <mdx n="0" f="v">
      <t c="3" si="227">
        <n x="225"/>
        <n x="282"/>
        <n x="223"/>
      </t>
    </mdx>
    <mdx n="0" f="v">
      <t c="3" si="227">
        <n x="225"/>
        <n x="315"/>
        <n x="223"/>
      </t>
    </mdx>
    <mdx n="0" f="v">
      <t c="3" si="227">
        <n x="225"/>
        <n x="314"/>
        <n x="223"/>
      </t>
    </mdx>
    <mdx n="0" f="v">
      <t c="3" si="227">
        <n x="225"/>
        <n x="339"/>
        <n x="223"/>
      </t>
    </mdx>
    <mdx n="0" f="v">
      <t c="3" si="227">
        <n x="225"/>
        <n x="324"/>
        <n x="223"/>
      </t>
    </mdx>
    <mdx n="0" f="v">
      <t c="3" si="227">
        <n x="225"/>
        <n x="312"/>
        <n x="223"/>
      </t>
    </mdx>
    <mdx n="0" f="v">
      <t c="3" si="227">
        <n x="225"/>
        <n x="310"/>
        <n x="223"/>
      </t>
    </mdx>
    <mdx n="0" f="v">
      <t c="3" si="227">
        <n x="225"/>
        <n x="308"/>
        <n x="223"/>
      </t>
    </mdx>
    <mdx n="0" f="v">
      <t c="3" si="227">
        <n x="225"/>
        <n x="306"/>
        <n x="223"/>
      </t>
    </mdx>
    <mdx n="0" f="v">
      <t c="3" si="227">
        <n x="225"/>
        <n x="305"/>
        <n x="223"/>
      </t>
    </mdx>
    <mdx n="0" f="v">
      <t c="3" si="227">
        <n x="225"/>
        <n x="323"/>
        <n x="223"/>
      </t>
    </mdx>
    <mdx n="0" f="v">
      <t c="3" si="227">
        <n x="225"/>
        <n x="291"/>
        <n x="223"/>
      </t>
    </mdx>
    <mdx n="0" f="v">
      <t c="3" si="227">
        <n x="225"/>
        <n x="352"/>
        <n x="223"/>
      </t>
    </mdx>
    <mdx n="0" f="v">
      <t c="3" si="227">
        <n x="225"/>
        <n x="302"/>
        <n x="223"/>
      </t>
    </mdx>
    <mdx n="0" f="v">
      <t c="3" si="227">
        <n x="225"/>
        <n x="342"/>
        <n x="223"/>
      </t>
    </mdx>
    <mdx n="0" f="v">
      <t c="3" si="227">
        <n x="225"/>
        <n x="332"/>
        <n x="223"/>
      </t>
    </mdx>
    <mdx n="0" f="v">
      <t c="3" si="227">
        <n x="225"/>
        <n x="331"/>
        <n x="223"/>
      </t>
    </mdx>
    <mdx n="0" f="v">
      <t c="3" si="227">
        <n x="225"/>
        <n x="349"/>
        <n x="223"/>
      </t>
    </mdx>
    <mdx n="0" f="v">
      <t c="3" si="227">
        <n x="225"/>
        <n x="553"/>
        <n x="223"/>
      </t>
    </mdx>
    <mdx n="0" f="v">
      <t c="3" si="227">
        <n x="225"/>
        <n x="330"/>
        <n x="223"/>
      </t>
    </mdx>
    <mdx n="0" f="v">
      <t c="3" si="227">
        <n x="225"/>
        <n x="351"/>
        <n x="223"/>
      </t>
    </mdx>
    <mdx n="0" f="v">
      <t c="3" si="227">
        <n x="225"/>
        <n x="554"/>
        <n x="223"/>
      </t>
    </mdx>
    <mdx n="0" f="v">
      <t c="3" si="227">
        <n x="225"/>
        <n x="563"/>
        <n x="223"/>
      </t>
    </mdx>
    <mdx n="0" f="v">
      <t c="3" si="227">
        <n x="225"/>
        <n x="564"/>
        <n x="223"/>
      </t>
    </mdx>
    <mdx n="0" f="v">
      <t c="3" si="227">
        <n x="225"/>
        <n x="565"/>
        <n x="223"/>
      </t>
    </mdx>
    <mdx n="0" f="v">
      <t c="3" si="227">
        <n x="225"/>
        <n x="566"/>
        <n x="223"/>
      </t>
    </mdx>
    <mdx n="0" f="v">
      <t c="3" si="227">
        <n x="225"/>
        <n x="567"/>
        <n x="223"/>
      </t>
    </mdx>
    <mdx n="0" f="v">
      <t c="3" si="227">
        <n x="225"/>
        <n x="568"/>
        <n x="223"/>
      </t>
    </mdx>
    <mdx n="0" f="v">
      <t c="3" si="227">
        <n x="225"/>
        <n x="599"/>
        <n x="223"/>
      </t>
    </mdx>
    <mdx n="0" f="v">
      <t c="3" si="227">
        <n x="225"/>
        <n x="572"/>
        <n x="223"/>
      </t>
    </mdx>
    <mdx n="0" f="v">
      <t c="3" si="227">
        <n x="225"/>
        <n x="573"/>
        <n x="223"/>
      </t>
    </mdx>
    <mdx n="0" f="v">
      <t c="3" si="227">
        <n x="225"/>
        <n x="639"/>
        <n x="223"/>
      </t>
    </mdx>
    <mdx n="0" f="v">
      <t c="3" si="227">
        <n x="225"/>
        <n x="571"/>
        <n x="223"/>
      </t>
    </mdx>
    <mdx n="0" f="v">
      <t c="3" si="227">
        <n x="225"/>
        <n x="600"/>
        <n x="223"/>
      </t>
    </mdx>
    <mdx n="0" f="v">
      <t c="3" si="227">
        <n x="225"/>
        <n x="340"/>
        <n x="223"/>
      </t>
    </mdx>
    <mdx n="0" f="v">
      <t c="3" si="227">
        <n x="225"/>
        <n x="583"/>
        <n x="223"/>
      </t>
    </mdx>
    <mdx n="0" f="v">
      <t c="3" si="227">
        <n x="225"/>
        <n x="556"/>
        <n x="223"/>
      </t>
    </mdx>
    <mdx n="0" f="v">
      <t c="3" si="227">
        <n x="225"/>
        <n x="300"/>
        <n x="223"/>
      </t>
    </mdx>
    <mdx n="0" f="v">
      <t c="3" si="227">
        <n x="225"/>
        <n x="298"/>
        <n x="223"/>
      </t>
    </mdx>
    <mdx n="0" f="v">
      <t c="3" si="227">
        <n x="225"/>
        <n x="552"/>
        <n x="223"/>
      </t>
    </mdx>
    <mdx n="0" f="v">
      <t c="3" si="227">
        <n x="225"/>
        <n x="354"/>
        <n x="223"/>
      </t>
    </mdx>
    <mdx n="0" f="v">
      <t c="3" si="227">
        <n x="225"/>
        <n x="575"/>
        <n x="223"/>
      </t>
    </mdx>
    <mdx n="0" f="v">
      <t c="3" si="227">
        <n x="225"/>
        <n x="576"/>
        <n x="223"/>
      </t>
    </mdx>
    <mdx n="0" f="v">
      <t c="3" si="227">
        <n x="225"/>
        <n x="577"/>
        <n x="223"/>
      </t>
    </mdx>
    <mdx n="0" f="v">
      <t c="3" si="227">
        <n x="225"/>
        <n x="578"/>
        <n x="223"/>
      </t>
    </mdx>
    <mdx n="0" f="v">
      <t c="3" si="227">
        <n x="225"/>
        <n x="579"/>
        <n x="223"/>
      </t>
    </mdx>
    <mdx n="0" f="v">
      <t c="3" si="227">
        <n x="225"/>
        <n x="353"/>
        <n x="223"/>
      </t>
    </mdx>
    <mdx n="0" f="v">
      <t c="3" si="227">
        <n x="225"/>
        <n x="347"/>
        <n x="223"/>
      </t>
    </mdx>
    <mdx n="0" f="v">
      <t c="3" si="227">
        <n x="225"/>
        <n x="555"/>
        <n x="223"/>
      </t>
    </mdx>
    <mdx n="0" f="v">
      <t c="3" si="227">
        <n x="225"/>
        <n x="570"/>
        <n x="223"/>
      </t>
    </mdx>
    <mdx n="0" f="v">
      <t c="3" si="227">
        <n x="225"/>
        <n x="574"/>
        <n x="223"/>
      </t>
    </mdx>
    <mdx n="0" f="v">
      <t c="3" si="227">
        <n x="225"/>
        <n x="582"/>
        <n x="223"/>
      </t>
    </mdx>
    <mdx n="0" f="v">
      <t c="3" si="227">
        <n x="225"/>
        <n x="586"/>
        <n x="223"/>
      </t>
    </mdx>
    <mdx n="0" f="v">
      <t c="3" si="227">
        <n x="225"/>
        <n x="587"/>
        <n x="223"/>
      </t>
    </mdx>
    <mdx n="0" f="v">
      <t c="3" si="227">
        <n x="225"/>
        <n x="569"/>
        <n x="223"/>
      </t>
    </mdx>
    <mdx n="0" f="v">
      <t c="3" si="227">
        <n x="225"/>
        <n x="589"/>
        <n x="223"/>
      </t>
    </mdx>
    <mdx n="0" f="v">
      <t c="3" si="227">
        <n x="225"/>
        <n x="590"/>
        <n x="223"/>
      </t>
    </mdx>
    <mdx n="0" f="v">
      <t c="3" si="227">
        <n x="225"/>
        <n x="591"/>
        <n x="223"/>
      </t>
    </mdx>
    <mdx n="0" f="v">
      <t c="3" si="227">
        <n x="225"/>
        <n x="592"/>
        <n x="223"/>
      </t>
    </mdx>
    <mdx n="0" f="v">
      <t c="3" si="227">
        <n x="225"/>
        <n x="593"/>
        <n x="223"/>
      </t>
    </mdx>
    <mdx n="0" f="v">
      <t c="3" si="227">
        <n x="225"/>
        <n x="594"/>
        <n x="223"/>
      </t>
    </mdx>
    <mdx n="0" f="v">
      <t c="3" si="227">
        <n x="225"/>
        <n x="595"/>
        <n x="223"/>
      </t>
    </mdx>
    <mdx n="0" f="v">
      <t c="3" si="227">
        <n x="225"/>
        <n x="596"/>
        <n x="223"/>
      </t>
    </mdx>
    <mdx n="0" f="v">
      <t c="3" si="227">
        <n x="225"/>
        <n x="615"/>
        <n x="223"/>
      </t>
    </mdx>
    <mdx n="0" f="v">
      <t c="3" si="227">
        <n x="225"/>
        <n x="616"/>
        <n x="223"/>
      </t>
    </mdx>
    <mdx n="0" f="v">
      <t c="3" si="227">
        <n x="225"/>
        <n x="602"/>
        <n x="223"/>
      </t>
    </mdx>
    <mdx n="0" f="v">
      <t c="3" si="227">
        <n x="225"/>
        <n x="603"/>
        <n x="223"/>
      </t>
    </mdx>
    <mdx n="0" f="v">
      <t c="3" si="227">
        <n x="225"/>
        <n x="604"/>
        <n x="223"/>
      </t>
    </mdx>
    <mdx n="0" f="v">
      <t c="3" si="227">
        <n x="225"/>
        <n x="605"/>
        <n x="223"/>
      </t>
    </mdx>
    <mdx n="0" f="v">
      <t c="3" si="227">
        <n x="225"/>
        <n x="617"/>
        <n x="223"/>
      </t>
    </mdx>
    <mdx n="0" f="v">
      <t c="3" si="227">
        <n x="225"/>
        <n x="618"/>
        <n x="223"/>
      </t>
    </mdx>
    <mdx n="0" f="v">
      <t c="3" si="227">
        <n x="225"/>
        <n x="619"/>
        <n x="223"/>
      </t>
    </mdx>
    <mdx n="0" f="v">
      <t c="3" si="227">
        <n x="225"/>
        <n x="585"/>
        <n x="223"/>
      </t>
    </mdx>
    <mdx n="0" f="v">
      <t c="3" si="227">
        <n x="225"/>
        <n x="588"/>
        <n x="223"/>
      </t>
    </mdx>
    <mdx n="0" f="v">
      <t c="3" si="227">
        <n x="225"/>
        <n x="597"/>
        <n x="223"/>
      </t>
    </mdx>
    <mdx n="0" f="v">
      <t c="3" si="227">
        <n x="225"/>
        <n x="601"/>
        <n x="223"/>
      </t>
    </mdx>
    <mdx n="0" f="v">
      <t c="3" si="227">
        <n x="225"/>
        <n x="584"/>
        <n x="223"/>
      </t>
    </mdx>
    <mdx n="0" f="v">
      <t c="3" si="227">
        <n x="225"/>
        <n x="598"/>
        <n x="223"/>
      </t>
    </mdx>
    <mdx n="0" f="v">
      <t c="3" si="227">
        <n x="225"/>
        <n x="609"/>
        <n x="223"/>
      </t>
    </mdx>
    <mdx n="0" f="v">
      <t c="3" si="227">
        <n x="225"/>
        <n x="610"/>
        <n x="223"/>
      </t>
    </mdx>
    <mdx n="0" f="v">
      <t c="3" si="227">
        <n x="225"/>
        <n x="611"/>
        <n x="223"/>
      </t>
    </mdx>
    <mdx n="0" f="v">
      <t c="3" si="227">
        <n x="225"/>
        <n x="612"/>
        <n x="223"/>
      </t>
    </mdx>
    <mdx n="0" f="v">
      <t c="3" si="227">
        <n x="225"/>
        <n x="613"/>
        <n x="223"/>
      </t>
    </mdx>
    <mdx n="0" f="v">
      <t c="3" si="227">
        <n x="225"/>
        <n x="644"/>
        <n x="223"/>
      </t>
    </mdx>
    <mdx n="0" f="v">
      <t c="3" si="227">
        <n x="225"/>
        <n x="641"/>
        <n x="223"/>
      </t>
    </mdx>
    <mdx n="0" f="v">
      <t c="3" si="227">
        <n x="225"/>
        <n x="606"/>
        <n x="223"/>
      </t>
    </mdx>
    <mdx n="0" f="v">
      <t c="3" si="227">
        <n x="225"/>
        <n x="620"/>
        <n x="223"/>
      </t>
    </mdx>
    <mdx n="0" f="v">
      <t c="3" si="227">
        <n x="225"/>
        <n x="621"/>
        <n x="223"/>
      </t>
    </mdx>
    <mdx n="0" f="v">
      <t c="3" si="227">
        <n x="225"/>
        <n x="622"/>
        <n x="223"/>
      </t>
    </mdx>
    <mdx n="0" f="v">
      <t c="3" si="227">
        <n x="225"/>
        <n x="623"/>
        <n x="223"/>
      </t>
    </mdx>
    <mdx n="0" f="v">
      <t c="3" si="227">
        <n x="225"/>
        <n x="624"/>
        <n x="223"/>
      </t>
    </mdx>
    <mdx n="0" f="v">
      <t c="3" si="227">
        <n x="225"/>
        <n x="625"/>
        <n x="223"/>
      </t>
    </mdx>
    <mdx n="0" f="v">
      <t c="3" si="227">
        <n x="225"/>
        <n x="645"/>
        <n x="223"/>
      </t>
    </mdx>
    <mdx n="0" f="v">
      <t c="3" si="227">
        <n x="225"/>
        <n x="627"/>
        <n x="223"/>
      </t>
    </mdx>
    <mdx n="0" f="v">
      <t c="3" si="227">
        <n x="225"/>
        <n x="628"/>
        <n x="223"/>
      </t>
    </mdx>
    <mdx n="0" f="v">
      <t c="3" si="227">
        <n x="225"/>
        <n x="632"/>
        <n x="223"/>
      </t>
    </mdx>
    <mdx n="0" f="v">
      <t c="3" si="227">
        <n x="225"/>
        <n x="633"/>
        <n x="223"/>
      </t>
    </mdx>
    <mdx n="0" f="v">
      <t c="3" si="227">
        <n x="225"/>
        <n x="608"/>
        <n x="223"/>
      </t>
    </mdx>
    <mdx n="0" f="v">
      <t c="3" si="227">
        <n x="225"/>
        <n x="614"/>
        <n x="223"/>
      </t>
    </mdx>
    <mdx n="0" f="v">
      <t c="3" si="227">
        <n x="225"/>
        <n x="635"/>
        <n x="223"/>
      </t>
    </mdx>
    <mdx n="0" f="v">
      <t c="3" si="227">
        <n x="225"/>
        <n x="636"/>
        <n x="223"/>
      </t>
    </mdx>
    <mdx n="0" f="v">
      <t c="3" si="227">
        <n x="225"/>
        <n x="637"/>
        <n x="223"/>
      </t>
    </mdx>
    <mdx n="0" f="v">
      <t c="3" si="227">
        <n x="225"/>
        <n x="643"/>
        <n x="223"/>
      </t>
    </mdx>
    <mdx n="0" f="v">
      <t c="3" si="227">
        <n x="225"/>
        <n x="640"/>
        <n x="223"/>
      </t>
    </mdx>
    <mdx n="0" f="v">
      <t c="3" si="227">
        <n x="225"/>
        <n x="630"/>
        <n x="223"/>
      </t>
    </mdx>
    <mdx n="0" f="v">
      <t c="3" si="227">
        <n x="225"/>
        <n x="607"/>
        <n x="223"/>
      </t>
    </mdx>
    <mdx n="0" f="v">
      <t c="3" si="227">
        <n x="225"/>
        <n x="629"/>
        <n x="223"/>
      </t>
    </mdx>
    <mdx n="0" f="v">
      <t c="3" si="227">
        <n x="225"/>
        <n x="626"/>
        <n x="223"/>
      </t>
    </mdx>
    <mdx n="0" f="v">
      <t c="3" si="227">
        <n x="225"/>
        <n x="631"/>
        <n x="223"/>
      </t>
    </mdx>
    <mdx n="0" f="v">
      <t c="3" si="227">
        <n x="225"/>
        <n x="634"/>
        <n x="223"/>
      </t>
    </mdx>
    <mdx n="0" f="v">
      <t c="3" si="227">
        <n x="225"/>
        <n x="638"/>
        <n x="223"/>
      </t>
    </mdx>
    <mdx n="0" f="v">
      <t c="3" si="227">
        <n x="225"/>
        <n x="646"/>
        <n x="223"/>
      </t>
    </mdx>
    <mdx n="0" f="v">
      <t c="3" si="227">
        <n x="225"/>
        <n x="647"/>
        <n x="223"/>
      </t>
    </mdx>
    <mdx n="0" f="v">
      <t c="3" si="227">
        <n x="225"/>
        <n x="648"/>
        <n x="223"/>
      </t>
    </mdx>
    <mdx n="0" f="v">
      <t c="3" si="227">
        <n x="225"/>
        <n x="649"/>
        <n x="223"/>
      </t>
    </mdx>
    <mdx n="0" f="v">
      <t c="3" si="227">
        <n x="225"/>
        <n x="650"/>
        <n x="223"/>
      </t>
    </mdx>
    <mdx n="0" f="v">
      <t c="3" si="227">
        <n x="225"/>
        <n x="651"/>
        <n x="223"/>
      </t>
    </mdx>
    <mdx n="0" f="v">
      <t c="3" si="227">
        <n x="225"/>
        <n x="652"/>
        <n x="223"/>
      </t>
    </mdx>
    <mdx n="0" f="v">
      <t c="3" si="227">
        <n x="225"/>
        <n x="653"/>
        <n x="223"/>
      </t>
    </mdx>
    <mdx n="0" f="v">
      <t c="3" si="227">
        <n x="225"/>
        <n x="654"/>
        <n x="223"/>
      </t>
    </mdx>
    <mdx n="0" f="v">
      <t c="3" si="227">
        <n x="225"/>
        <n x="642"/>
        <n x="223"/>
      </t>
    </mdx>
    <mdx n="0" f="v">
      <t c="3" si="227">
        <n x="225"/>
        <n x="655"/>
        <n x="223"/>
      </t>
    </mdx>
    <mdx n="0" f="v">
      <t c="3" si="227">
        <n x="225"/>
        <n x="322"/>
        <n x="195"/>
      </t>
    </mdx>
    <mdx n="0" f="v">
      <t c="3" si="227">
        <n x="225"/>
        <n x="321"/>
        <n x="195"/>
      </t>
    </mdx>
    <mdx n="0" f="v">
      <t c="3" si="227">
        <n x="225"/>
        <n x="338"/>
        <n x="195"/>
      </t>
    </mdx>
    <mdx n="0" f="v">
      <t c="3" si="227">
        <n x="225"/>
        <n x="319"/>
        <n x="195"/>
      </t>
    </mdx>
    <mdx n="0" f="v">
      <t c="3" si="227">
        <n x="225"/>
        <n x="318"/>
        <n x="195"/>
      </t>
    </mdx>
    <mdx n="0" f="v">
      <t c="3" si="227">
        <n x="225"/>
        <n x="337"/>
        <n x="195"/>
      </t>
    </mdx>
    <mdx n="0" f="v">
      <t c="3" si="227">
        <n x="225"/>
        <n x="336"/>
        <n x="195"/>
      </t>
    </mdx>
    <mdx n="0" f="v">
      <t c="3" si="227">
        <n x="225"/>
        <n x="317"/>
        <n x="195"/>
      </t>
    </mdx>
    <mdx n="0" f="v">
      <t c="3" si="227">
        <n x="225"/>
        <n x="344"/>
        <n x="195"/>
      </t>
    </mdx>
    <mdx n="0" f="v">
      <t c="3" si="227">
        <n x="225"/>
        <n x="285"/>
        <n x="195"/>
      </t>
    </mdx>
    <mdx n="0" f="v">
      <t c="3" si="227">
        <n x="225"/>
        <n x="275"/>
        <n x="195"/>
      </t>
    </mdx>
    <mdx n="0" f="v">
      <t c="3" si="227">
        <n x="225"/>
        <n x="274"/>
        <n x="195"/>
      </t>
    </mdx>
    <mdx n="0" f="v">
      <t c="3" si="227">
        <n x="225"/>
        <n x="284"/>
        <n x="195"/>
      </t>
    </mdx>
    <mdx n="0" f="v">
      <t c="3" si="227">
        <n x="225"/>
        <n x="290"/>
        <n x="195"/>
      </t>
    </mdx>
    <mdx n="0" f="v">
      <t c="3" si="227">
        <n x="225"/>
        <n x="289"/>
        <n x="195"/>
      </t>
    </mdx>
    <mdx n="0" f="v">
      <t c="3" si="227">
        <n x="225"/>
        <n x="288"/>
        <n x="195"/>
      </t>
    </mdx>
    <mdx n="0" f="v">
      <t c="3" si="227">
        <n x="225"/>
        <n x="287"/>
        <n x="195"/>
      </t>
    </mdx>
    <mdx n="0" f="v">
      <t c="3" si="227">
        <n x="225"/>
        <n x="286"/>
        <n x="195"/>
      </t>
    </mdx>
    <mdx n="0" f="v">
      <t c="3" si="227">
        <n x="225"/>
        <n x="292"/>
        <n x="195"/>
      </t>
    </mdx>
    <mdx n="0" f="v">
      <t c="3" si="227">
        <n x="225"/>
        <n x="325"/>
        <n x="195"/>
      </t>
    </mdx>
    <mdx n="0" f="v">
      <t c="3" si="227">
        <n x="225"/>
        <n x="313"/>
        <n x="195"/>
      </t>
    </mdx>
    <mdx n="0" f="v">
      <t c="3" si="227">
        <n x="225"/>
        <n x="335"/>
        <n x="195"/>
      </t>
    </mdx>
    <mdx n="0" f="v">
      <t c="3" si="227">
        <n x="225"/>
        <n x="309"/>
        <n x="195"/>
      </t>
    </mdx>
    <mdx n="0" f="v">
      <t c="3" si="227">
        <n x="225"/>
        <n x="334"/>
        <n x="195"/>
      </t>
    </mdx>
    <mdx n="0" f="v">
      <t c="3" si="227">
        <n x="225"/>
        <n x="343"/>
        <n x="195"/>
      </t>
    </mdx>
    <mdx n="0" f="v">
      <t c="3" si="227">
        <n x="225"/>
        <n x="279"/>
        <n x="195"/>
      </t>
    </mdx>
    <mdx n="0" f="v">
      <t c="3" si="227">
        <n x="225"/>
        <n x="557"/>
        <n x="195"/>
      </t>
    </mdx>
    <mdx n="0" f="v">
      <t c="3" si="227">
        <n x="225"/>
        <n x="551"/>
        <n x="195"/>
      </t>
    </mdx>
    <mdx n="0" f="v">
      <t c="3" si="227">
        <n x="225"/>
        <n x="333"/>
        <n x="195"/>
      </t>
    </mdx>
    <mdx n="0" f="v">
      <t c="3" si="227">
        <n x="225"/>
        <n x="550"/>
        <n x="195"/>
      </t>
    </mdx>
    <mdx n="0" f="v">
      <t c="3" si="227">
        <n x="225"/>
        <n x="549"/>
        <n x="195"/>
      </t>
    </mdx>
    <mdx n="0" f="v">
      <t c="3" si="227">
        <n x="225"/>
        <n x="558"/>
        <n x="195"/>
      </t>
    </mdx>
    <mdx n="0" f="v">
      <t c="3" si="227">
        <n x="225"/>
        <n x="559"/>
        <n x="195"/>
      </t>
    </mdx>
    <mdx n="0" f="v">
      <t c="3" si="227">
        <n x="225"/>
        <n x="560"/>
        <n x="195"/>
      </t>
    </mdx>
    <mdx n="0" f="v">
      <t c="3" si="227">
        <n x="225"/>
        <n x="561"/>
        <n x="195"/>
      </t>
    </mdx>
    <mdx n="0" f="v">
      <t c="3" si="227">
        <n x="225"/>
        <n x="562"/>
        <n x="195"/>
      </t>
    </mdx>
    <mdx n="0" f="v">
      <t c="3" si="227">
        <n x="225"/>
        <n x="341"/>
        <n x="195"/>
      </t>
    </mdx>
    <mdx n="0" f="v">
      <t c="3" si="227">
        <n x="225"/>
        <n x="573"/>
        <n x="195"/>
      </t>
    </mdx>
    <mdx n="0" f="v">
      <t c="3" si="227">
        <n x="225"/>
        <n x="296"/>
        <n x="195"/>
      </t>
    </mdx>
    <mdx n="0" f="v">
      <t c="3" si="227">
        <n x="225"/>
        <n x="282"/>
        <n x="195"/>
      </t>
    </mdx>
    <mdx n="0" f="v">
      <t c="3" si="227">
        <n x="225"/>
        <n x="315"/>
        <n x="195"/>
      </t>
    </mdx>
    <mdx n="0" f="v">
      <t c="3" si="227">
        <n x="225"/>
        <n x="314"/>
        <n x="195"/>
      </t>
    </mdx>
    <mdx n="0" f="v">
      <t c="3" si="227">
        <n x="225"/>
        <n x="339"/>
        <n x="195"/>
      </t>
    </mdx>
    <mdx n="0" f="v">
      <t c="3" si="227">
        <n x="225"/>
        <n x="324"/>
        <n x="195"/>
      </t>
    </mdx>
    <mdx n="0" f="v">
      <t c="3" si="227">
        <n x="225"/>
        <n x="312"/>
        <n x="195"/>
      </t>
    </mdx>
    <mdx n="0" f="v">
      <t c="3" si="227">
        <n x="225"/>
        <n x="310"/>
        <n x="195"/>
      </t>
    </mdx>
    <mdx n="0" f="v">
      <t c="3" si="227">
        <n x="225"/>
        <n x="308"/>
        <n x="195"/>
      </t>
    </mdx>
    <mdx n="0" f="v">
      <t c="3" si="227">
        <n x="225"/>
        <n x="306"/>
        <n x="195"/>
      </t>
    </mdx>
    <mdx n="0" f="v">
      <t c="3" si="227">
        <n x="225"/>
        <n x="305"/>
        <n x="195"/>
      </t>
    </mdx>
    <mdx n="0" f="v">
      <t c="3" si="227">
        <n x="225"/>
        <n x="323"/>
        <n x="195"/>
      </t>
    </mdx>
    <mdx n="0" f="v">
      <t c="3" si="227">
        <n x="225"/>
        <n x="291"/>
        <n x="195"/>
      </t>
    </mdx>
    <mdx n="0" f="v">
      <t c="3" si="227">
        <n x="225"/>
        <n x="303"/>
        <n x="195"/>
      </t>
    </mdx>
    <mdx n="0" f="v">
      <t c="3" si="227">
        <n x="225"/>
        <n x="352"/>
        <n x="195"/>
      </t>
    </mdx>
    <mdx n="0" f="v">
      <t c="3" si="227">
        <n x="225"/>
        <n x="302"/>
        <n x="195"/>
      </t>
    </mdx>
    <mdx n="0" f="v">
      <t c="3" si="227">
        <n x="225"/>
        <n x="342"/>
        <n x="195"/>
      </t>
    </mdx>
    <mdx n="0" f="v">
      <t c="3" si="227">
        <n x="225"/>
        <n x="332"/>
        <n x="195"/>
      </t>
    </mdx>
    <mdx n="0" f="v">
      <t c="3" si="227">
        <n x="225"/>
        <n x="331"/>
        <n x="195"/>
      </t>
    </mdx>
    <mdx n="0" f="v">
      <t c="3" si="227">
        <n x="225"/>
        <n x="349"/>
        <n x="195"/>
      </t>
    </mdx>
    <mdx n="0" f="v">
      <t c="3" si="227">
        <n x="225"/>
        <n x="553"/>
        <n x="195"/>
      </t>
    </mdx>
    <mdx n="0" f="v">
      <t c="3" si="227">
        <n x="225"/>
        <n x="330"/>
        <n x="195"/>
      </t>
    </mdx>
    <mdx n="0" f="v">
      <t c="3" si="227">
        <n x="225"/>
        <n x="351"/>
        <n x="195"/>
      </t>
    </mdx>
    <mdx n="0" f="v">
      <t c="3" si="227">
        <n x="225"/>
        <n x="554"/>
        <n x="195"/>
      </t>
    </mdx>
    <mdx n="0" f="v">
      <t c="3" si="227">
        <n x="225"/>
        <n x="295"/>
        <n x="195"/>
      </t>
    </mdx>
    <mdx n="0" f="v">
      <t c="3" si="227">
        <n x="225"/>
        <n x="572"/>
        <n x="195"/>
      </t>
    </mdx>
    <mdx n="0" f="v">
      <t c="3" si="227">
        <n x="225"/>
        <n x="563"/>
        <n x="195"/>
      </t>
    </mdx>
    <mdx n="0" f="v">
      <t c="3" si="227">
        <n x="225"/>
        <n x="564"/>
        <n x="195"/>
      </t>
    </mdx>
    <mdx n="0" f="v">
      <t c="3" si="227">
        <n x="225"/>
        <n x="565"/>
        <n x="195"/>
      </t>
    </mdx>
    <mdx n="0" f="v">
      <t c="3" si="227">
        <n x="225"/>
        <n x="566"/>
        <n x="195"/>
      </t>
    </mdx>
    <mdx n="0" f="v">
      <t c="3" si="227">
        <n x="225"/>
        <n x="567"/>
        <n x="195"/>
      </t>
    </mdx>
    <mdx n="0" f="v">
      <t c="3" si="227">
        <n x="225"/>
        <n x="568"/>
        <n x="195"/>
      </t>
    </mdx>
    <mdx n="0" f="v">
      <t c="3" si="227">
        <n x="225"/>
        <n x="580"/>
        <n x="195"/>
      </t>
    </mdx>
    <mdx n="0" f="v">
      <t c="3" si="227">
        <n x="225"/>
        <n x="581"/>
        <n x="195"/>
      </t>
    </mdx>
    <mdx n="0" f="v">
      <t c="3" si="227">
        <n x="225"/>
        <n x="583"/>
        <n x="195"/>
      </t>
    </mdx>
    <mdx n="0" f="v">
      <t c="3" si="227">
        <n x="225"/>
        <n x="556"/>
        <n x="195"/>
      </t>
    </mdx>
    <mdx n="0" f="v">
      <t c="3" si="227">
        <n x="225"/>
        <n x="300"/>
        <n x="195"/>
      </t>
    </mdx>
    <mdx n="0" f="v">
      <t c="3" si="227">
        <n x="225"/>
        <n x="298"/>
        <n x="195"/>
      </t>
    </mdx>
    <mdx n="0" f="v">
      <t c="3" si="227">
        <n x="225"/>
        <n x="552"/>
        <n x="195"/>
      </t>
    </mdx>
    <mdx n="0" f="v">
      <t c="3" si="227">
        <n x="225"/>
        <n x="354"/>
        <n x="195"/>
      </t>
    </mdx>
    <mdx n="0" f="v">
      <t c="3" si="227">
        <n x="225"/>
        <n x="575"/>
        <n x="195"/>
      </t>
    </mdx>
    <mdx n="0" f="v">
      <t c="3" si="227">
        <n x="225"/>
        <n x="576"/>
        <n x="195"/>
      </t>
    </mdx>
    <mdx n="0" f="v">
      <t c="3" si="227">
        <n x="225"/>
        <n x="577"/>
        <n x="195"/>
      </t>
    </mdx>
    <mdx n="0" f="v">
      <t c="3" si="227">
        <n x="225"/>
        <n x="578"/>
        <n x="195"/>
      </t>
    </mdx>
    <mdx n="0" f="v">
      <t c="3" si="227">
        <n x="225"/>
        <n x="579"/>
        <n x="195"/>
      </t>
    </mdx>
    <mdx n="0" f="v">
      <t c="3" si="227">
        <n x="225"/>
        <n x="353"/>
        <n x="195"/>
      </t>
    </mdx>
    <mdx n="0" f="v">
      <t c="3" si="227">
        <n x="225"/>
        <n x="347"/>
        <n x="195"/>
      </t>
    </mdx>
    <mdx n="0" f="v">
      <t c="3" si="227">
        <n x="225"/>
        <n x="340"/>
        <n x="195"/>
      </t>
    </mdx>
    <mdx n="0" f="v">
      <t c="3" si="227">
        <n x="225"/>
        <n x="571"/>
        <n x="195"/>
      </t>
    </mdx>
    <mdx n="0" f="v">
      <t c="3" si="227">
        <n x="225"/>
        <n x="599"/>
        <n x="195"/>
      </t>
    </mdx>
    <mdx n="0" f="v">
      <t c="3" si="227">
        <n x="225"/>
        <n x="555"/>
        <n x="195"/>
      </t>
    </mdx>
    <mdx n="0" f="v">
      <t c="3" si="227">
        <n x="225"/>
        <n x="570"/>
        <n x="195"/>
      </t>
    </mdx>
    <mdx n="0" f="v">
      <t c="3" si="227">
        <n x="225"/>
        <n x="574"/>
        <n x="195"/>
      </t>
    </mdx>
    <mdx n="0" f="v">
      <t c="3" si="227">
        <n x="225"/>
        <n x="600"/>
        <n x="195"/>
      </t>
    </mdx>
    <mdx n="0" f="v">
      <t c="3" si="227">
        <n x="225"/>
        <n x="582"/>
        <n x="195"/>
      </t>
    </mdx>
    <mdx n="0" f="v">
      <t c="3" si="227">
        <n x="225"/>
        <n x="613"/>
        <n x="195"/>
      </t>
    </mdx>
    <mdx n="0" f="v">
      <t c="3" si="227">
        <n x="225"/>
        <n x="569"/>
        <n x="195"/>
      </t>
    </mdx>
    <mdx n="0" f="v">
      <t c="3" si="227">
        <n x="225"/>
        <n x="589"/>
        <n x="195"/>
      </t>
    </mdx>
    <mdx n="0" f="v">
      <t c="3" si="227">
        <n x="225"/>
        <n x="590"/>
        <n x="195"/>
      </t>
    </mdx>
    <mdx n="0" f="v">
      <t c="3" si="227">
        <n x="225"/>
        <n x="591"/>
        <n x="195"/>
      </t>
    </mdx>
    <mdx n="0" f="v">
      <t c="3" si="227">
        <n x="225"/>
        <n x="592"/>
        <n x="195"/>
      </t>
    </mdx>
    <mdx n="0" f="v">
      <t c="3" si="227">
        <n x="225"/>
        <n x="593"/>
        <n x="195"/>
      </t>
    </mdx>
    <mdx n="0" f="v">
      <t c="3" si="227">
        <n x="225"/>
        <n x="594"/>
        <n x="195"/>
      </t>
    </mdx>
    <mdx n="0" f="v">
      <t c="3" si="227">
        <n x="225"/>
        <n x="595"/>
        <n x="195"/>
      </t>
    </mdx>
    <mdx n="0" f="v">
      <t c="3" si="227">
        <n x="225"/>
        <n x="596"/>
        <n x="195"/>
      </t>
    </mdx>
    <mdx n="0" f="v">
      <t c="3" si="227">
        <n x="225"/>
        <n x="586"/>
        <n x="195"/>
      </t>
    </mdx>
    <mdx n="0" f="v">
      <t c="3" si="227">
        <n x="225"/>
        <n x="587"/>
        <n x="195"/>
      </t>
    </mdx>
    <mdx n="0" f="v">
      <t c="3" si="227">
        <n x="225"/>
        <n x="615"/>
        <n x="195"/>
      </t>
    </mdx>
    <mdx n="0" f="v">
      <t c="3" si="227">
        <n x="225"/>
        <n x="616"/>
        <n x="195"/>
      </t>
    </mdx>
    <mdx n="0" f="v">
      <t c="3" si="227">
        <n x="225"/>
        <n x="633"/>
        <n x="195"/>
      </t>
    </mdx>
    <mdx n="0" f="v">
      <t c="3" si="227">
        <n x="225"/>
        <n x="602"/>
        <n x="195"/>
      </t>
    </mdx>
    <mdx n="0" f="v">
      <t c="3" si="227">
        <n x="225"/>
        <n x="603"/>
        <n x="195"/>
      </t>
    </mdx>
    <mdx n="0" f="v">
      <t c="3" si="227">
        <n x="225"/>
        <n x="604"/>
        <n x="195"/>
      </t>
    </mdx>
    <mdx n="0" f="v">
      <t c="3" si="227">
        <n x="225"/>
        <n x="605"/>
        <n x="195"/>
      </t>
    </mdx>
    <mdx n="0" f="v">
      <t c="3" si="227">
        <n x="225"/>
        <n x="617"/>
        <n x="195"/>
      </t>
    </mdx>
    <mdx n="0" f="v">
      <t c="3" si="227">
        <n x="225"/>
        <n x="618"/>
        <n x="195"/>
      </t>
    </mdx>
    <mdx n="0" f="v">
      <t c="3" si="227">
        <n x="225"/>
        <n x="619"/>
        <n x="195"/>
      </t>
    </mdx>
    <mdx n="0" f="v">
      <t c="3" si="227">
        <n x="225"/>
        <n x="585"/>
        <n x="195"/>
      </t>
    </mdx>
    <mdx n="0" f="v">
      <t c="3" si="227">
        <n x="225"/>
        <n x="588"/>
        <n x="195"/>
      </t>
    </mdx>
    <mdx n="0" f="v">
      <t c="3" si="227">
        <n x="225"/>
        <n x="597"/>
        <n x="195"/>
      </t>
    </mdx>
    <mdx n="0" f="v">
      <t c="3" si="227">
        <n x="225"/>
        <n x="601"/>
        <n x="195"/>
      </t>
    </mdx>
    <mdx n="0" f="v">
      <t c="3" si="227">
        <n x="225"/>
        <n x="584"/>
        <n x="195"/>
      </t>
    </mdx>
    <mdx n="0" f="v">
      <t c="3" si="227">
        <n x="225"/>
        <n x="598"/>
        <n x="195"/>
      </t>
    </mdx>
    <mdx n="0" f="v">
      <t c="3" si="227">
        <n x="225"/>
        <n x="609"/>
        <n x="195"/>
      </t>
    </mdx>
    <mdx n="0" f="v">
      <t c="3" si="227">
        <n x="225"/>
        <n x="610"/>
        <n x="195"/>
      </t>
    </mdx>
    <mdx n="0" f="v">
      <t c="3" si="227">
        <n x="225"/>
        <n x="611"/>
        <n x="195"/>
      </t>
    </mdx>
    <mdx n="0" f="v">
      <t c="3" si="227">
        <n x="225"/>
        <n x="612"/>
        <n x="195"/>
      </t>
    </mdx>
    <mdx n="0" f="v">
      <t c="3" si="227">
        <n x="225"/>
        <n x="639"/>
        <n x="195"/>
      </t>
    </mdx>
    <mdx n="0" f="v">
      <t c="3" si="227">
        <n x="225"/>
        <n x="643"/>
        <n x="195"/>
      </t>
    </mdx>
    <mdx n="0" f="v">
      <t c="3" si="227">
        <n x="225"/>
        <n x="620"/>
        <n x="195"/>
      </t>
    </mdx>
    <mdx n="0" f="v">
      <t c="3" si="227">
        <n x="225"/>
        <n x="621"/>
        <n x="195"/>
      </t>
    </mdx>
    <mdx n="0" f="v">
      <t c="3" si="227">
        <n x="225"/>
        <n x="622"/>
        <n x="195"/>
      </t>
    </mdx>
    <mdx n="0" f="v">
      <t c="3" si="227">
        <n x="225"/>
        <n x="623"/>
        <n x="195"/>
      </t>
    </mdx>
    <mdx n="0" f="v">
      <t c="3" si="227">
        <n x="225"/>
        <n x="624"/>
        <n x="195"/>
      </t>
    </mdx>
    <mdx n="0" f="v">
      <t c="3" si="227">
        <n x="225"/>
        <n x="606"/>
        <n x="195"/>
      </t>
    </mdx>
    <mdx n="0" f="v">
      <t c="3" si="227">
        <n x="225"/>
        <n x="644"/>
        <n x="195"/>
      </t>
    </mdx>
    <mdx n="0" f="v">
      <t c="3" si="227">
        <n x="225"/>
        <n x="625"/>
        <n x="195"/>
      </t>
    </mdx>
    <mdx n="0" f="v">
      <t c="3" si="227">
        <n x="225"/>
        <n x="641"/>
        <n x="195"/>
      </t>
    </mdx>
    <mdx n="0" f="v">
      <t c="3" si="227">
        <n x="225"/>
        <n x="627"/>
        <n x="195"/>
      </t>
    </mdx>
    <mdx n="0" f="v">
      <t c="3" si="227">
        <n x="225"/>
        <n x="645"/>
        <n x="195"/>
      </t>
    </mdx>
    <mdx n="0" f="v">
      <t c="3" si="227">
        <n x="225"/>
        <n x="628"/>
        <n x="195"/>
      </t>
    </mdx>
    <mdx n="0" f="v">
      <t c="3" si="227">
        <n x="225"/>
        <n x="608"/>
        <n x="195"/>
      </t>
    </mdx>
    <mdx n="0" f="v">
      <t c="3" si="227">
        <n x="225"/>
        <n x="614"/>
        <n x="195"/>
      </t>
    </mdx>
    <mdx n="0" f="v">
      <t c="3" si="227">
        <n x="225"/>
        <n x="635"/>
        <n x="195"/>
      </t>
    </mdx>
    <mdx n="0" f="v">
      <t c="3" si="227">
        <n x="225"/>
        <n x="636"/>
        <n x="195"/>
      </t>
    </mdx>
    <mdx n="0" f="v">
      <t c="3" si="227">
        <n x="225"/>
        <n x="637"/>
        <n x="195"/>
      </t>
    </mdx>
    <mdx n="0" f="v">
      <t c="3" si="227">
        <n x="225"/>
        <n x="632"/>
        <n x="195"/>
      </t>
    </mdx>
    <mdx n="0" f="v">
      <t c="3" si="227">
        <n x="225"/>
        <n x="640"/>
        <n x="195"/>
      </t>
    </mdx>
    <mdx n="0" f="v">
      <t c="3" si="227">
        <n x="225"/>
        <n x="630"/>
        <n x="195"/>
      </t>
    </mdx>
    <mdx n="0" f="v">
      <t c="3" si="227">
        <n x="225"/>
        <n x="607"/>
        <n x="195"/>
      </t>
    </mdx>
    <mdx n="0" f="v">
      <t c="3" si="227">
        <n x="225"/>
        <n x="629"/>
        <n x="195"/>
      </t>
    </mdx>
    <mdx n="0" f="v">
      <t c="3" si="227">
        <n x="225"/>
        <n x="626"/>
        <n x="195"/>
      </t>
    </mdx>
    <mdx n="0" f="v">
      <t c="3" si="227">
        <n x="225"/>
        <n x="631"/>
        <n x="195"/>
      </t>
    </mdx>
    <mdx n="0" f="v">
      <t c="3" si="227">
        <n x="225"/>
        <n x="634"/>
        <n x="195"/>
      </t>
    </mdx>
    <mdx n="0" f="v">
      <t c="3" si="227">
        <n x="225"/>
        <n x="638"/>
        <n x="195"/>
      </t>
    </mdx>
    <mdx n="0" f="v">
      <t c="3" si="227">
        <n x="225"/>
        <n x="646"/>
        <n x="195"/>
      </t>
    </mdx>
    <mdx n="0" f="v">
      <t c="3" si="227">
        <n x="225"/>
        <n x="647"/>
        <n x="195"/>
      </t>
    </mdx>
    <mdx n="0" f="v">
      <t c="3" si="227">
        <n x="225"/>
        <n x="648"/>
        <n x="195"/>
      </t>
    </mdx>
    <mdx n="0" f="v">
      <t c="3" si="227">
        <n x="225"/>
        <n x="649"/>
        <n x="195"/>
      </t>
    </mdx>
    <mdx n="0" f="v">
      <t c="3" si="227">
        <n x="225"/>
        <n x="650"/>
        <n x="195"/>
      </t>
    </mdx>
    <mdx n="0" f="v">
      <t c="3" si="227">
        <n x="225"/>
        <n x="651"/>
        <n x="195"/>
      </t>
    </mdx>
    <mdx n="0" f="v">
      <t c="3" si="227">
        <n x="225"/>
        <n x="652"/>
        <n x="195"/>
      </t>
    </mdx>
    <mdx n="0" f="v">
      <t c="3" si="227">
        <n x="225"/>
        <n x="653"/>
        <n x="195"/>
      </t>
    </mdx>
    <mdx n="0" f="v">
      <t c="3" si="227">
        <n x="225"/>
        <n x="654"/>
        <n x="195"/>
      </t>
    </mdx>
    <mdx n="0" f="v">
      <t c="3" si="227">
        <n x="225"/>
        <n x="642"/>
        <n x="195"/>
      </t>
    </mdx>
    <mdx n="0" f="v">
      <t c="3" si="227">
        <n x="225"/>
        <n x="655"/>
        <n x="195"/>
      </t>
    </mdx>
    <mdx n="0" f="v">
      <t c="3" si="227">
        <n x="225"/>
        <n x="322"/>
        <n x="52"/>
      </t>
    </mdx>
    <mdx n="0" f="v">
      <t c="3" si="227">
        <n x="225"/>
        <n x="321"/>
        <n x="52"/>
      </t>
    </mdx>
    <mdx n="0" f="v">
      <t c="3" si="227">
        <n x="225"/>
        <n x="319"/>
        <n x="52"/>
      </t>
    </mdx>
    <mdx n="0" f="v">
      <t c="3" si="227">
        <n x="225"/>
        <n x="318"/>
        <n x="52"/>
      </t>
    </mdx>
    <mdx n="0" f="v">
      <t c="3" si="227">
        <n x="225"/>
        <n x="337"/>
        <n x="52"/>
      </t>
    </mdx>
    <mdx n="0" f="v">
      <t c="3" si="227">
        <n x="225"/>
        <n x="345"/>
        <n x="52"/>
      </t>
    </mdx>
    <mdx n="0" f="v">
      <t c="3" si="227">
        <n x="225"/>
        <n x="336"/>
        <n x="52"/>
      </t>
    </mdx>
    <mdx n="0" f="v">
      <t c="3" si="227">
        <n x="225"/>
        <n x="317"/>
        <n x="52"/>
      </t>
    </mdx>
    <mdx n="0" f="v">
      <t c="3" si="227">
        <n x="225"/>
        <n x="344"/>
        <n x="52"/>
      </t>
    </mdx>
    <mdx n="0" f="v">
      <t c="3" si="227">
        <n x="225"/>
        <n x="274"/>
        <n x="52"/>
      </t>
    </mdx>
    <mdx n="0" f="v">
      <t c="3" si="227">
        <n x="225"/>
        <n x="284"/>
        <n x="52"/>
      </t>
    </mdx>
    <mdx n="0" f="v">
      <t c="3" si="227">
        <n x="225"/>
        <n x="290"/>
        <n x="52"/>
      </t>
    </mdx>
    <mdx n="0" f="v">
      <t c="3" si="227">
        <n x="225"/>
        <n x="289"/>
        <n x="52"/>
      </t>
    </mdx>
    <mdx n="0" f="v">
      <t c="3" si="227">
        <n x="225"/>
        <n x="288"/>
        <n x="52"/>
      </t>
    </mdx>
    <mdx n="0" f="v">
      <t c="3" si="227">
        <n x="225"/>
        <n x="287"/>
        <n x="52"/>
      </t>
    </mdx>
    <mdx n="0" f="v">
      <t c="3" si="227">
        <n x="225"/>
        <n x="286"/>
        <n x="52"/>
      </t>
    </mdx>
    <mdx n="0" f="v">
      <t c="3" si="227">
        <n x="225"/>
        <n x="292"/>
        <n x="52"/>
      </t>
    </mdx>
    <mdx n="0" f="v">
      <t c="3" si="227">
        <n x="225"/>
        <n x="285"/>
        <n x="52"/>
      </t>
    </mdx>
    <mdx n="0" f="v">
      <t c="3" si="227">
        <n x="225"/>
        <n x="275"/>
        <n x="52"/>
      </t>
    </mdx>
    <mdx n="0" f="v">
      <t c="3" si="227">
        <n x="225"/>
        <n x="295"/>
        <n x="52"/>
      </t>
    </mdx>
    <mdx n="0" f="v">
      <t c="3" si="227">
        <n x="225"/>
        <n x="580"/>
        <n x="52"/>
      </t>
    </mdx>
    <mdx n="0" f="v">
      <t c="3" si="227">
        <n x="225"/>
        <n x="325"/>
        <n x="52"/>
      </t>
    </mdx>
    <mdx n="0" f="v">
      <t c="3" si="227">
        <n x="225"/>
        <n x="313"/>
        <n x="52"/>
      </t>
    </mdx>
    <mdx n="0" f="v">
      <t c="3" si="227">
        <n x="225"/>
        <n x="335"/>
        <n x="52"/>
      </t>
    </mdx>
    <mdx n="0" f="v">
      <t c="3" si="227">
        <n x="225"/>
        <n x="309"/>
        <n x="52"/>
      </t>
    </mdx>
    <mdx n="0" f="v">
      <t c="3" si="227">
        <n x="225"/>
        <n x="334"/>
        <n x="52"/>
      </t>
    </mdx>
    <mdx n="0" f="v">
      <t c="3" si="227">
        <n x="225"/>
        <n x="343"/>
        <n x="52"/>
      </t>
    </mdx>
    <mdx n="0" f="v">
      <t c="3" si="227">
        <n x="225"/>
        <n x="279"/>
        <n x="52"/>
      </t>
    </mdx>
    <mdx n="0" f="v">
      <t c="3" si="227">
        <n x="225"/>
        <n x="557"/>
        <n x="52"/>
      </t>
    </mdx>
    <mdx n="0" f="v">
      <t c="3" si="227">
        <n x="225"/>
        <n x="551"/>
        <n x="52"/>
      </t>
    </mdx>
    <mdx n="0" f="v">
      <t c="3" si="227">
        <n x="225"/>
        <n x="333"/>
        <n x="52"/>
      </t>
    </mdx>
    <mdx n="0" f="v">
      <t c="3" si="227">
        <n x="225"/>
        <n x="550"/>
        <n x="52"/>
      </t>
    </mdx>
    <mdx n="0" f="v">
      <t c="3" si="227">
        <n x="225"/>
        <n x="549"/>
        <n x="52"/>
      </t>
    </mdx>
    <mdx n="0" f="v">
      <t c="3" si="227">
        <n x="225"/>
        <n x="558"/>
        <n x="52"/>
      </t>
    </mdx>
    <mdx n="0" f="v">
      <t c="3" si="227">
        <n x="225"/>
        <n x="559"/>
        <n x="52"/>
      </t>
    </mdx>
    <mdx n="0" f="v">
      <t c="3" si="227">
        <n x="225"/>
        <n x="560"/>
        <n x="52"/>
      </t>
    </mdx>
    <mdx n="0" f="v">
      <t c="3" si="227">
        <n x="225"/>
        <n x="561"/>
        <n x="52"/>
      </t>
    </mdx>
    <mdx n="0" f="v">
      <t c="3" si="227">
        <n x="225"/>
        <n x="562"/>
        <n x="52"/>
      </t>
    </mdx>
    <mdx n="0" f="v">
      <t c="3" si="227">
        <n x="225"/>
        <n x="341"/>
        <n x="52"/>
      </t>
    </mdx>
    <mdx n="0" f="v">
      <t c="3" si="227">
        <n x="225"/>
        <n x="581"/>
        <n x="52"/>
      </t>
    </mdx>
    <mdx n="0" f="v">
      <t c="3" si="227">
        <n x="225"/>
        <n x="282"/>
        <n x="52"/>
      </t>
    </mdx>
    <mdx n="0" f="v">
      <t c="3" si="227">
        <n x="225"/>
        <n x="315"/>
        <n x="52"/>
      </t>
    </mdx>
    <mdx n="0" f="v">
      <t c="3" si="227">
        <n x="225"/>
        <n x="314"/>
        <n x="52"/>
      </t>
    </mdx>
    <mdx n="0" f="v">
      <t c="3" si="227">
        <n x="225"/>
        <n x="339"/>
        <n x="52"/>
      </t>
    </mdx>
    <mdx n="0" f="v">
      <t c="3" si="227">
        <n x="225"/>
        <n x="324"/>
        <n x="52"/>
      </t>
    </mdx>
    <mdx n="0" f="v">
      <t c="3" si="227">
        <n x="225"/>
        <n x="312"/>
        <n x="52"/>
      </t>
    </mdx>
    <mdx n="0" f="v">
      <t c="3" si="227">
        <n x="225"/>
        <n x="310"/>
        <n x="52"/>
      </t>
    </mdx>
    <mdx n="0" f="v">
      <t c="3" si="227">
        <n x="225"/>
        <n x="308"/>
        <n x="52"/>
      </t>
    </mdx>
    <mdx n="0" f="v">
      <t c="3" si="227">
        <n x="225"/>
        <n x="306"/>
        <n x="52"/>
      </t>
    </mdx>
    <mdx n="0" f="v">
      <t c="3" si="227">
        <n x="225"/>
        <n x="305"/>
        <n x="52"/>
      </t>
    </mdx>
    <mdx n="0" f="v">
      <t c="3" si="227">
        <n x="225"/>
        <n x="323"/>
        <n x="52"/>
      </t>
    </mdx>
    <mdx n="0" f="v">
      <t c="3" si="227">
        <n x="225"/>
        <n x="291"/>
        <n x="52"/>
      </t>
    </mdx>
    <mdx n="0" f="v">
      <t c="3" si="227">
        <n x="225"/>
        <n x="303"/>
        <n x="52"/>
      </t>
    </mdx>
    <mdx n="0" f="v">
      <t c="3" si="227">
        <n x="225"/>
        <n x="352"/>
        <n x="52"/>
      </t>
    </mdx>
    <mdx n="0" f="v">
      <t c="3" si="227">
        <n x="225"/>
        <n x="302"/>
        <n x="52"/>
      </t>
    </mdx>
    <mdx n="0" f="v">
      <t c="3" si="227">
        <n x="225"/>
        <n x="342"/>
        <n x="52"/>
      </t>
    </mdx>
    <mdx n="0" f="v">
      <t c="3" si="227">
        <n x="225"/>
        <n x="332"/>
        <n x="52"/>
      </t>
    </mdx>
    <mdx n="0" f="v">
      <t c="3" si="227">
        <n x="225"/>
        <n x="331"/>
        <n x="52"/>
      </t>
    </mdx>
    <mdx n="0" f="v">
      <t c="3" si="227">
        <n x="225"/>
        <n x="349"/>
        <n x="52"/>
      </t>
    </mdx>
    <mdx n="0" f="v">
      <t c="3" si="227">
        <n x="225"/>
        <n x="553"/>
        <n x="52"/>
      </t>
    </mdx>
    <mdx n="0" f="v">
      <t c="3" si="227">
        <n x="225"/>
        <n x="330"/>
        <n x="52"/>
      </t>
    </mdx>
    <mdx n="0" f="v">
      <t c="3" si="227">
        <n x="225"/>
        <n x="351"/>
        <n x="52"/>
      </t>
    </mdx>
    <mdx n="0" f="v">
      <t c="3" si="227">
        <n x="225"/>
        <n x="554"/>
        <n x="52"/>
      </t>
    </mdx>
    <mdx n="0" f="v">
      <t c="3" si="227">
        <n x="225"/>
        <n x="296"/>
        <n x="52"/>
      </t>
    </mdx>
    <mdx n="0" f="v">
      <t c="3" si="227">
        <n x="225"/>
        <n x="340"/>
        <n x="52"/>
      </t>
    </mdx>
    <mdx n="0" f="v">
      <t c="3" si="227">
        <n x="225"/>
        <n x="571"/>
        <n x="52"/>
      </t>
    </mdx>
    <mdx n="0" f="v">
      <t c="3" si="227">
        <n x="225"/>
        <n x="583"/>
        <n x="52"/>
      </t>
    </mdx>
    <mdx n="0" f="v">
      <t c="3" si="227">
        <n x="225"/>
        <n x="586"/>
        <n x="52"/>
      </t>
    </mdx>
    <mdx n="0" f="v">
      <t c="3" si="227">
        <n x="225"/>
        <n x="563"/>
        <n x="52"/>
      </t>
    </mdx>
    <mdx n="0" f="v">
      <t c="3" si="227">
        <n x="225"/>
        <n x="564"/>
        <n x="52"/>
      </t>
    </mdx>
    <mdx n="0" f="v">
      <t c="3" si="227">
        <n x="225"/>
        <n x="565"/>
        <n x="52"/>
      </t>
    </mdx>
    <mdx n="0" f="v">
      <t c="3" si="227">
        <n x="225"/>
        <n x="566"/>
        <n x="52"/>
      </t>
    </mdx>
    <mdx n="0" f="v">
      <t c="3" si="227">
        <n x="225"/>
        <n x="567"/>
        <n x="52"/>
      </t>
    </mdx>
    <mdx n="0" f="v">
      <t c="3" si="227">
        <n x="225"/>
        <n x="568"/>
        <n x="52"/>
      </t>
    </mdx>
    <mdx n="0" f="v">
      <t c="3" si="227">
        <n x="225"/>
        <n x="572"/>
        <n x="52"/>
      </t>
    </mdx>
    <mdx n="0" f="v">
      <t c="3" si="227">
        <n x="225"/>
        <n x="573"/>
        <n x="52"/>
      </t>
    </mdx>
    <mdx n="0" f="v">
      <t c="3" si="227">
        <n x="225"/>
        <n x="556"/>
        <n x="52"/>
      </t>
    </mdx>
    <mdx n="0" f="v">
      <t c="3" si="227">
        <n x="225"/>
        <n x="300"/>
        <n x="52"/>
      </t>
    </mdx>
    <mdx n="0" f="v">
      <t c="3" si="227">
        <n x="225"/>
        <n x="298"/>
        <n x="52"/>
      </t>
    </mdx>
    <mdx n="0" f="v">
      <t c="3" si="227">
        <n x="225"/>
        <n x="552"/>
        <n x="52"/>
      </t>
    </mdx>
    <mdx n="0" f="v">
      <t c="3" si="227">
        <n x="225"/>
        <n x="354"/>
        <n x="52"/>
      </t>
    </mdx>
    <mdx n="0" f="v">
      <t c="3" si="227">
        <n x="225"/>
        <n x="575"/>
        <n x="52"/>
      </t>
    </mdx>
    <mdx n="0" f="v">
      <t c="3" si="227">
        <n x="225"/>
        <n x="576"/>
        <n x="52"/>
      </t>
    </mdx>
    <mdx n="0" f="v">
      <t c="3" si="227">
        <n x="225"/>
        <n x="577"/>
        <n x="52"/>
      </t>
    </mdx>
    <mdx n="0" f="v">
      <t c="3" si="227">
        <n x="225"/>
        <n x="578"/>
        <n x="52"/>
      </t>
    </mdx>
    <mdx n="0" f="v">
      <t c="3" si="227">
        <n x="225"/>
        <n x="579"/>
        <n x="52"/>
      </t>
    </mdx>
    <mdx n="0" f="v">
      <t c="3" si="227">
        <n x="225"/>
        <n x="353"/>
        <n x="52"/>
      </t>
    </mdx>
    <mdx n="0" f="v">
      <t c="3" si="227">
        <n x="225"/>
        <n x="347"/>
        <n x="52"/>
      </t>
    </mdx>
    <mdx n="0" f="v">
      <t c="3" si="227">
        <n x="225"/>
        <n x="555"/>
        <n x="52"/>
      </t>
    </mdx>
    <mdx n="0" f="v">
      <t c="3" si="227">
        <n x="225"/>
        <n x="570"/>
        <n x="52"/>
      </t>
    </mdx>
    <mdx n="0" f="v">
      <t c="3" si="227">
        <n x="225"/>
        <n x="574"/>
        <n x="52"/>
      </t>
    </mdx>
    <mdx n="0" f="v">
      <t c="3" si="227">
        <n x="225"/>
        <n x="599"/>
        <n x="52"/>
      </t>
    </mdx>
    <mdx n="0" f="v">
      <t c="3" si="227">
        <n x="225"/>
        <n x="587"/>
        <n x="52"/>
      </t>
    </mdx>
    <mdx n="0" f="v">
      <t c="3" si="227">
        <n x="225"/>
        <n x="600"/>
        <n x="52"/>
      </t>
    </mdx>
    <mdx n="0" f="v">
      <t c="3" si="227">
        <n x="225"/>
        <n x="628"/>
        <n x="52"/>
      </t>
    </mdx>
    <mdx n="0" f="v">
      <t c="3" si="227">
        <n x="225"/>
        <n x="569"/>
        <n x="52"/>
      </t>
    </mdx>
    <mdx n="0" f="v">
      <t c="3" si="227">
        <n x="225"/>
        <n x="589"/>
        <n x="52"/>
      </t>
    </mdx>
    <mdx n="0" f="v">
      <t c="3" si="227">
        <n x="225"/>
        <n x="590"/>
        <n x="52"/>
      </t>
    </mdx>
    <mdx n="0" f="v">
      <t c="3" si="227">
        <n x="225"/>
        <n x="591"/>
        <n x="52"/>
      </t>
    </mdx>
    <mdx n="0" f="v">
      <t c="3" si="227">
        <n x="225"/>
        <n x="592"/>
        <n x="52"/>
      </t>
    </mdx>
    <mdx n="0" f="v">
      <t c="3" si="227">
        <n x="225"/>
        <n x="593"/>
        <n x="52"/>
      </t>
    </mdx>
    <mdx n="0" f="v">
      <t c="3" si="227">
        <n x="225"/>
        <n x="594"/>
        <n x="52"/>
      </t>
    </mdx>
    <mdx n="0" f="v">
      <t c="3" si="227">
        <n x="225"/>
        <n x="595"/>
        <n x="52"/>
      </t>
    </mdx>
    <mdx n="0" f="v">
      <t c="3" si="227">
        <n x="225"/>
        <n x="596"/>
        <n x="52"/>
      </t>
    </mdx>
    <mdx n="0" f="v">
      <t c="3" si="227">
        <n x="225"/>
        <n x="582"/>
        <n x="52"/>
      </t>
    </mdx>
    <mdx n="0" f="v">
      <t c="3" si="227">
        <n x="225"/>
        <n x="613"/>
        <n x="52"/>
      </t>
    </mdx>
    <mdx n="0" f="v">
      <t c="3" si="227">
        <n x="225"/>
        <n x="615"/>
        <n x="52"/>
      </t>
    </mdx>
    <mdx n="0" f="v">
      <t c="3" si="227">
        <n x="225"/>
        <n x="602"/>
        <n x="52"/>
      </t>
    </mdx>
    <mdx n="0" f="v">
      <t c="3" si="227">
        <n x="225"/>
        <n x="603"/>
        <n x="52"/>
      </t>
    </mdx>
    <mdx n="0" f="v">
      <t c="3" si="227">
        <n x="225"/>
        <n x="604"/>
        <n x="52"/>
      </t>
    </mdx>
    <mdx n="0" f="v">
      <t c="3" si="227">
        <n x="225"/>
        <n x="605"/>
        <n x="52"/>
      </t>
    </mdx>
    <mdx n="0" f="v">
      <t c="3" si="227">
        <n x="225"/>
        <n x="616"/>
        <n x="52"/>
      </t>
    </mdx>
    <mdx n="0" f="v">
      <t c="3" si="227">
        <n x="225"/>
        <n x="617"/>
        <n x="52"/>
      </t>
    </mdx>
    <mdx n="0" f="v">
      <t c="3" si="227">
        <n x="225"/>
        <n x="632"/>
        <n x="52"/>
      </t>
    </mdx>
    <mdx n="0" f="v">
      <t c="3" si="227">
        <n x="225"/>
        <n x="618"/>
        <n x="52"/>
      </t>
    </mdx>
    <mdx n="0" f="v">
      <t c="3" si="227">
        <n x="225"/>
        <n x="585"/>
        <n x="52"/>
      </t>
    </mdx>
    <mdx n="0" f="v">
      <t c="3" si="227">
        <n x="225"/>
        <n x="588"/>
        <n x="52"/>
      </t>
    </mdx>
    <mdx n="0" f="v">
      <t c="3" si="227">
        <n x="225"/>
        <n x="597"/>
        <n x="52"/>
      </t>
    </mdx>
    <mdx n="0" f="v">
      <t c="3" si="227">
        <n x="225"/>
        <n x="601"/>
        <n x="52"/>
      </t>
    </mdx>
    <mdx n="0" f="v">
      <t c="3" si="227">
        <n x="225"/>
        <n x="584"/>
        <n x="52"/>
      </t>
    </mdx>
    <mdx n="0" f="v">
      <t c="3" si="227">
        <n x="225"/>
        <n x="598"/>
        <n x="52"/>
      </t>
    </mdx>
    <mdx n="0" f="v">
      <t c="3" si="227">
        <n x="225"/>
        <n x="609"/>
        <n x="52"/>
      </t>
    </mdx>
    <mdx n="0" f="v">
      <t c="3" si="227">
        <n x="225"/>
        <n x="610"/>
        <n x="52"/>
      </t>
    </mdx>
    <mdx n="0" f="v">
      <t c="3" si="227">
        <n x="225"/>
        <n x="611"/>
        <n x="52"/>
      </t>
    </mdx>
    <mdx n="0" f="v">
      <t c="3" si="227">
        <n x="225"/>
        <n x="612"/>
        <n x="52"/>
      </t>
    </mdx>
    <mdx n="0" f="v">
      <t c="3" si="227">
        <n x="225"/>
        <n x="619"/>
        <n x="52"/>
      </t>
    </mdx>
    <mdx n="0" f="v">
      <t c="3" si="227">
        <n x="225"/>
        <n x="639"/>
        <n x="52"/>
      </t>
    </mdx>
    <mdx n="0" f="v">
      <t c="3" si="227">
        <n x="225"/>
        <n x="633"/>
        <n x="52"/>
      </t>
    </mdx>
    <mdx n="0" f="v">
      <t c="3" si="227">
        <n x="225"/>
        <n x="620"/>
        <n x="52"/>
      </t>
    </mdx>
    <mdx n="0" f="v">
      <t c="3" si="227">
        <n x="225"/>
        <n x="621"/>
        <n x="52"/>
      </t>
    </mdx>
    <mdx n="0" f="v">
      <t c="3" si="227">
        <n x="225"/>
        <n x="622"/>
        <n x="52"/>
      </t>
    </mdx>
    <mdx n="0" f="v">
      <t c="3" si="227">
        <n x="225"/>
        <n x="623"/>
        <n x="52"/>
      </t>
    </mdx>
    <mdx n="0" f="v">
      <t c="3" si="227">
        <n x="225"/>
        <n x="624"/>
        <n x="52"/>
      </t>
    </mdx>
    <mdx n="0" f="v">
      <t c="3" si="227">
        <n x="225"/>
        <n x="643"/>
        <n x="52"/>
      </t>
    </mdx>
    <mdx n="0" f="v">
      <t c="3" si="227">
        <n x="225"/>
        <n x="606"/>
        <n x="52"/>
      </t>
    </mdx>
    <mdx n="0" f="v">
      <t c="3" si="227">
        <n x="225"/>
        <n x="625"/>
        <n x="52"/>
      </t>
    </mdx>
    <mdx n="0" f="v">
      <t c="3" si="227">
        <n x="225"/>
        <n x="644"/>
        <n x="52"/>
      </t>
    </mdx>
    <mdx n="0" f="v">
      <t c="3" si="227">
        <n x="225"/>
        <n x="627"/>
        <n x="52"/>
      </t>
    </mdx>
    <mdx n="0" f="v">
      <t c="3" si="227">
        <n x="225"/>
        <n x="608"/>
        <n x="52"/>
      </t>
    </mdx>
    <mdx n="0" f="v">
      <t c="3" si="227">
        <n x="225"/>
        <n x="614"/>
        <n x="52"/>
      </t>
    </mdx>
    <mdx n="0" f="v">
      <t c="3" si="227">
        <n x="225"/>
        <n x="635"/>
        <n x="52"/>
      </t>
    </mdx>
    <mdx n="0" f="v">
      <t c="3" si="227">
        <n x="225"/>
        <n x="636"/>
        <n x="52"/>
      </t>
    </mdx>
    <mdx n="0" f="v">
      <t c="3" si="227">
        <n x="225"/>
        <n x="637"/>
        <n x="52"/>
      </t>
    </mdx>
    <mdx n="0" f="v">
      <t c="3" si="227">
        <n x="225"/>
        <n x="645"/>
        <n x="52"/>
      </t>
    </mdx>
    <mdx n="0" f="v">
      <t c="3" si="227">
        <n x="225"/>
        <n x="641"/>
        <n x="52"/>
      </t>
    </mdx>
    <mdx n="0" f="v">
      <t c="3" si="227">
        <n x="225"/>
        <n x="640"/>
        <n x="52"/>
      </t>
    </mdx>
    <mdx n="0" f="v">
      <t c="3" si="227">
        <n x="225"/>
        <n x="630"/>
        <n x="52"/>
      </t>
    </mdx>
    <mdx n="0" f="v">
      <t c="3" si="227">
        <n x="225"/>
        <n x="607"/>
        <n x="52"/>
      </t>
    </mdx>
    <mdx n="0" f="v">
      <t c="3" si="227">
        <n x="225"/>
        <n x="629"/>
        <n x="52"/>
      </t>
    </mdx>
    <mdx n="0" f="v">
      <t c="3" si="227">
        <n x="225"/>
        <n x="626"/>
        <n x="52"/>
      </t>
    </mdx>
    <mdx n="0" f="v">
      <t c="3" si="227">
        <n x="225"/>
        <n x="631"/>
        <n x="52"/>
      </t>
    </mdx>
    <mdx n="0" f="v">
      <t c="3" si="227">
        <n x="225"/>
        <n x="634"/>
        <n x="52"/>
      </t>
    </mdx>
    <mdx n="0" f="v">
      <t c="3" si="227">
        <n x="225"/>
        <n x="638"/>
        <n x="52"/>
      </t>
    </mdx>
    <mdx n="0" f="v">
      <t c="3" si="227">
        <n x="225"/>
        <n x="646"/>
        <n x="52"/>
      </t>
    </mdx>
    <mdx n="0" f="v">
      <t c="3" si="227">
        <n x="225"/>
        <n x="647"/>
        <n x="52"/>
      </t>
    </mdx>
    <mdx n="0" f="v">
      <t c="3" si="227">
        <n x="225"/>
        <n x="648"/>
        <n x="52"/>
      </t>
    </mdx>
    <mdx n="0" f="v">
      <t c="3" si="227">
        <n x="225"/>
        <n x="649"/>
        <n x="52"/>
      </t>
    </mdx>
    <mdx n="0" f="v">
      <t c="3" si="227">
        <n x="225"/>
        <n x="650"/>
        <n x="52"/>
      </t>
    </mdx>
    <mdx n="0" f="v">
      <t c="3" si="227">
        <n x="225"/>
        <n x="651"/>
        <n x="52"/>
      </t>
    </mdx>
    <mdx n="0" f="v">
      <t c="3" si="227">
        <n x="225"/>
        <n x="652"/>
        <n x="52"/>
      </t>
    </mdx>
    <mdx n="0" f="v">
      <t c="3" si="227">
        <n x="225"/>
        <n x="653"/>
        <n x="52"/>
      </t>
    </mdx>
    <mdx n="0" f="v">
      <t c="3" si="227">
        <n x="225"/>
        <n x="654"/>
        <n x="52"/>
      </t>
    </mdx>
    <mdx n="0" f="v">
      <t c="3" si="227">
        <n x="225"/>
        <n x="642"/>
        <n x="52"/>
      </t>
    </mdx>
    <mdx n="0" f="v">
      <t c="3" si="227">
        <n x="225"/>
        <n x="655"/>
        <n x="52"/>
      </t>
    </mdx>
    <mdx n="0" f="v">
      <t c="3" si="227">
        <n x="225"/>
        <n x="322"/>
        <n x="224"/>
      </t>
    </mdx>
    <mdx n="0" f="v">
      <t c="3" si="227">
        <n x="225"/>
        <n x="338"/>
        <n x="224"/>
      </t>
    </mdx>
    <mdx n="0" f="v">
      <t c="3" si="227">
        <n x="225"/>
        <n x="319"/>
        <n x="224"/>
      </t>
    </mdx>
    <mdx n="0" f="v">
      <t c="3" si="227">
        <n x="225"/>
        <n x="318"/>
        <n x="224"/>
      </t>
    </mdx>
    <mdx n="0" f="v">
      <t c="3" si="227">
        <n x="225"/>
        <n x="337"/>
        <n x="224"/>
      </t>
    </mdx>
    <mdx n="0" f="v">
      <t c="3" si="227">
        <n x="225"/>
        <n x="336"/>
        <n x="224"/>
      </t>
    </mdx>
    <mdx n="0" f="v">
      <t c="3" si="227">
        <n x="225"/>
        <n x="317"/>
        <n x="224"/>
      </t>
    </mdx>
    <mdx n="0" f="v">
      <t c="3" si="227">
        <n x="225"/>
        <n x="344"/>
        <n x="224"/>
      </t>
    </mdx>
    <mdx n="0" f="v">
      <t c="3" si="227">
        <n x="225"/>
        <n x="285"/>
        <n x="224"/>
      </t>
    </mdx>
    <mdx n="0" f="v">
      <t c="3" si="227">
        <n x="225"/>
        <n x="275"/>
        <n x="224"/>
      </t>
    </mdx>
    <mdx n="0" f="v">
      <t c="3" si="227">
        <n x="225"/>
        <n x="274"/>
        <n x="224"/>
      </t>
    </mdx>
    <mdx n="0" f="v">
      <t c="3" si="227">
        <n x="225"/>
        <n x="284"/>
        <n x="224"/>
      </t>
    </mdx>
    <mdx n="0" f="v">
      <t c="3" si="227">
        <n x="225"/>
        <n x="290"/>
        <n x="224"/>
      </t>
    </mdx>
    <mdx n="0" f="v">
      <t c="3" si="227">
        <n x="225"/>
        <n x="289"/>
        <n x="224"/>
      </t>
    </mdx>
    <mdx n="0" f="v">
      <t c="3" si="227">
        <n x="225"/>
        <n x="288"/>
        <n x="224"/>
      </t>
    </mdx>
    <mdx n="0" f="v">
      <t c="3" si="227">
        <n x="225"/>
        <n x="287"/>
        <n x="224"/>
      </t>
    </mdx>
    <mdx n="0" f="v">
      <t c="3" si="227">
        <n x="225"/>
        <n x="286"/>
        <n x="224"/>
      </t>
    </mdx>
    <mdx n="0" f="v">
      <t c="3" si="227">
        <n x="225"/>
        <n x="292"/>
        <n x="224"/>
      </t>
    </mdx>
    <mdx n="0" f="v">
      <t c="3" si="227">
        <n x="225"/>
        <n x="325"/>
        <n x="224"/>
      </t>
    </mdx>
    <mdx n="0" f="v">
      <t c="3" si="227">
        <n x="225"/>
        <n x="313"/>
        <n x="224"/>
      </t>
    </mdx>
    <mdx n="0" f="v">
      <t c="3" si="227">
        <n x="225"/>
        <n x="335"/>
        <n x="224"/>
      </t>
    </mdx>
    <mdx n="0" f="v">
      <t c="3" si="227">
        <n x="225"/>
        <n x="309"/>
        <n x="224"/>
      </t>
    </mdx>
    <mdx n="0" f="v">
      <t c="3" si="227">
        <n x="225"/>
        <n x="334"/>
        <n x="224"/>
      </t>
    </mdx>
    <mdx n="0" f="v">
      <t c="3" si="227">
        <n x="225"/>
        <n x="343"/>
        <n x="224"/>
      </t>
    </mdx>
    <mdx n="0" f="v">
      <t c="3" si="227">
        <n x="225"/>
        <n x="279"/>
        <n x="224"/>
      </t>
    </mdx>
    <mdx n="0" f="v">
      <t c="3" si="227">
        <n x="225"/>
        <n x="557"/>
        <n x="224"/>
      </t>
    </mdx>
    <mdx n="0" f="v">
      <t c="3" si="227">
        <n x="225"/>
        <n x="551"/>
        <n x="224"/>
      </t>
    </mdx>
    <mdx n="0" f="v">
      <t c="3" si="227">
        <n x="225"/>
        <n x="333"/>
        <n x="224"/>
      </t>
    </mdx>
    <mdx n="0" f="v">
      <t c="3" si="227">
        <n x="225"/>
        <n x="550"/>
        <n x="224"/>
      </t>
    </mdx>
    <mdx n="0" f="v">
      <t c="3" si="227">
        <n x="225"/>
        <n x="549"/>
        <n x="224"/>
      </t>
    </mdx>
    <mdx n="0" f="v">
      <t c="3" si="227">
        <n x="225"/>
        <n x="558"/>
        <n x="224"/>
      </t>
    </mdx>
    <mdx n="0" f="v">
      <t c="3" si="227">
        <n x="225"/>
        <n x="559"/>
        <n x="224"/>
      </t>
    </mdx>
    <mdx n="0" f="v">
      <t c="3" si="227">
        <n x="225"/>
        <n x="560"/>
        <n x="224"/>
      </t>
    </mdx>
    <mdx n="0" f="v">
      <t c="3" si="227">
        <n x="225"/>
        <n x="561"/>
        <n x="224"/>
      </t>
    </mdx>
    <mdx n="0" f="v">
      <t c="3" si="227">
        <n x="225"/>
        <n x="562"/>
        <n x="224"/>
      </t>
    </mdx>
    <mdx n="0" f="v">
      <t c="3" si="227">
        <n x="225"/>
        <n x="341"/>
        <n x="224"/>
      </t>
    </mdx>
    <mdx n="0" f="v">
      <t c="3" si="227">
        <n x="225"/>
        <n x="573"/>
        <n x="224"/>
      </t>
    </mdx>
    <mdx n="0" f="v">
      <t c="3" si="227">
        <n x="225"/>
        <n x="582"/>
        <n x="224"/>
      </t>
    </mdx>
    <mdx n="0" f="v">
      <t c="3" si="227">
        <n x="225"/>
        <n x="295"/>
        <n x="224"/>
      </t>
    </mdx>
    <mdx n="0" f="v">
      <t c="3" si="227">
        <n x="225"/>
        <n x="282"/>
        <n x="224"/>
      </t>
    </mdx>
    <mdx n="0" f="v">
      <t c="3" si="227">
        <n x="225"/>
        <n x="315"/>
        <n x="224"/>
      </t>
    </mdx>
    <mdx n="0" f="v">
      <t c="3" si="227">
        <n x="225"/>
        <n x="314"/>
        <n x="224"/>
      </t>
    </mdx>
    <mdx n="0" f="v">
      <t c="3" si="227">
        <n x="225"/>
        <n x="339"/>
        <n x="224"/>
      </t>
    </mdx>
    <mdx n="0" f="v">
      <t c="3" si="227">
        <n x="225"/>
        <n x="324"/>
        <n x="224"/>
      </t>
    </mdx>
    <mdx n="0" f="v">
      <t c="3" si="227">
        <n x="225"/>
        <n x="312"/>
        <n x="224"/>
      </t>
    </mdx>
    <mdx n="0" f="v">
      <t c="3" si="227">
        <n x="225"/>
        <n x="310"/>
        <n x="224"/>
      </t>
    </mdx>
    <mdx n="0" f="v">
      <t c="3" si="227">
        <n x="225"/>
        <n x="308"/>
        <n x="224"/>
      </t>
    </mdx>
    <mdx n="0" f="v">
      <t c="3" si="227">
        <n x="225"/>
        <n x="306"/>
        <n x="224"/>
      </t>
    </mdx>
    <mdx n="0" f="v">
      <t c="3" si="227">
        <n x="225"/>
        <n x="305"/>
        <n x="224"/>
      </t>
    </mdx>
    <mdx n="0" f="v">
      <t c="3" si="227">
        <n x="225"/>
        <n x="323"/>
        <n x="224"/>
      </t>
    </mdx>
    <mdx n="0" f="v">
      <t c="3" si="227">
        <n x="225"/>
        <n x="291"/>
        <n x="224"/>
      </t>
    </mdx>
    <mdx n="0" f="v">
      <t c="3" si="227">
        <n x="225"/>
        <n x="303"/>
        <n x="224"/>
      </t>
    </mdx>
    <mdx n="0" f="v">
      <t c="3" si="227">
        <n x="225"/>
        <n x="352"/>
        <n x="224"/>
      </t>
    </mdx>
    <mdx n="0" f="v">
      <t c="3" si="227">
        <n x="225"/>
        <n x="302"/>
        <n x="224"/>
      </t>
    </mdx>
    <mdx n="0" f="v">
      <t c="3" si="227">
        <n x="225"/>
        <n x="342"/>
        <n x="224"/>
      </t>
    </mdx>
    <mdx n="0" f="v">
      <t c="3" si="227">
        <n x="225"/>
        <n x="332"/>
        <n x="224"/>
      </t>
    </mdx>
    <mdx n="0" f="v">
      <t c="3" si="227">
        <n x="225"/>
        <n x="331"/>
        <n x="224"/>
      </t>
    </mdx>
    <mdx n="0" f="v">
      <t c="3" si="227">
        <n x="225"/>
        <n x="349"/>
        <n x="224"/>
      </t>
    </mdx>
    <mdx n="0" f="v">
      <t c="3" si="227">
        <n x="225"/>
        <n x="553"/>
        <n x="224"/>
      </t>
    </mdx>
    <mdx n="0" f="v">
      <t c="3" si="227">
        <n x="225"/>
        <n x="330"/>
        <n x="224"/>
      </t>
    </mdx>
    <mdx n="0" f="v">
      <t c="3" si="227">
        <n x="225"/>
        <n x="351"/>
        <n x="224"/>
      </t>
    </mdx>
    <mdx n="0" f="v">
      <t c="3" si="227">
        <n x="225"/>
        <n x="554"/>
        <n x="224"/>
      </t>
    </mdx>
    <mdx n="0" f="v">
      <t c="3" si="227">
        <n x="225"/>
        <n x="572"/>
        <n x="224"/>
      </t>
    </mdx>
    <mdx n="0" f="v">
      <t c="3" si="227">
        <n x="225"/>
        <n x="583"/>
        <n x="224"/>
      </t>
    </mdx>
    <mdx n="0" f="v">
      <t c="3" si="227">
        <n x="225"/>
        <n x="296"/>
        <n x="224"/>
      </t>
    </mdx>
    <mdx n="0" f="v">
      <t c="3" si="227">
        <n x="225"/>
        <n x="340"/>
        <n x="224"/>
      </t>
    </mdx>
    <mdx n="0" f="v">
      <t c="3" si="227">
        <n x="225"/>
        <n x="571"/>
        <n x="224"/>
      </t>
    </mdx>
    <mdx n="0" f="v">
      <t c="3" si="227">
        <n x="225"/>
        <n x="563"/>
        <n x="224"/>
      </t>
    </mdx>
    <mdx n="0" f="v">
      <t c="3" si="227">
        <n x="225"/>
        <n x="564"/>
        <n x="224"/>
      </t>
    </mdx>
    <mdx n="0" f="v">
      <t c="3" si="227">
        <n x="225"/>
        <n x="565"/>
        <n x="224"/>
      </t>
    </mdx>
    <mdx n="0" f="v">
      <t c="3" si="227">
        <n x="225"/>
        <n x="566"/>
        <n x="224"/>
      </t>
    </mdx>
    <mdx n="0" f="v">
      <t c="3" si="227">
        <n x="225"/>
        <n x="567"/>
        <n x="224"/>
      </t>
    </mdx>
    <mdx n="0" f="v">
      <t c="3" si="227">
        <n x="225"/>
        <n x="568"/>
        <n x="224"/>
      </t>
    </mdx>
    <mdx n="0" f="v">
      <t c="3" si="227">
        <n x="225"/>
        <n x="580"/>
        <n x="224"/>
      </t>
    </mdx>
    <mdx n="0" f="v">
      <t c="3" si="227">
        <n x="225"/>
        <n x="581"/>
        <n x="224"/>
      </t>
    </mdx>
    <mdx n="0" f="v">
      <t c="3" si="227">
        <n x="225"/>
        <n x="556"/>
        <n x="224"/>
      </t>
    </mdx>
    <mdx n="0" f="v">
      <t c="3" si="227">
        <n x="225"/>
        <n x="300"/>
        <n x="224"/>
      </t>
    </mdx>
    <mdx n="0" f="v">
      <t c="3" si="227">
        <n x="225"/>
        <n x="298"/>
        <n x="224"/>
      </t>
    </mdx>
    <mdx n="0" f="v">
      <t c="3" si="227">
        <n x="225"/>
        <n x="552"/>
        <n x="224"/>
      </t>
    </mdx>
    <mdx n="0" f="v">
      <t c="3" si="227">
        <n x="225"/>
        <n x="354"/>
        <n x="224"/>
      </t>
    </mdx>
    <mdx n="0" f="v">
      <t c="3" si="227">
        <n x="225"/>
        <n x="575"/>
        <n x="224"/>
      </t>
    </mdx>
    <mdx n="0" f="v">
      <t c="3" si="227">
        <n x="225"/>
        <n x="576"/>
        <n x="224"/>
      </t>
    </mdx>
    <mdx n="0" f="v">
      <t c="3" si="227">
        <n x="225"/>
        <n x="577"/>
        <n x="224"/>
      </t>
    </mdx>
    <mdx n="0" f="v">
      <t c="3" si="227">
        <n x="225"/>
        <n x="578"/>
        <n x="224"/>
      </t>
    </mdx>
    <mdx n="0" f="v">
      <t c="3" si="227">
        <n x="225"/>
        <n x="579"/>
        <n x="224"/>
      </t>
    </mdx>
    <mdx n="0" f="v">
      <t c="3" si="227">
        <n x="225"/>
        <n x="353"/>
        <n x="224"/>
      </t>
    </mdx>
    <mdx n="0" f="v">
      <t c="3" si="227">
        <n x="225"/>
        <n x="347"/>
        <n x="224"/>
      </t>
    </mdx>
    <mdx n="0" f="v">
      <t c="3" si="227">
        <n x="225"/>
        <n x="619"/>
        <n x="224"/>
      </t>
    </mdx>
    <mdx n="0" f="v">
      <t c="3" si="227">
        <n x="225"/>
        <n x="555"/>
        <n x="224"/>
      </t>
    </mdx>
    <mdx n="0" f="v">
      <t c="3" si="227">
        <n x="225"/>
        <n x="570"/>
        <n x="224"/>
      </t>
    </mdx>
    <mdx n="0" f="v">
      <t c="3" si="227">
        <n x="225"/>
        <n x="574"/>
        <n x="224"/>
      </t>
    </mdx>
    <mdx n="0" f="v">
      <t c="3" si="227">
        <n x="225"/>
        <n x="586"/>
        <n x="224"/>
      </t>
    </mdx>
    <mdx n="0" f="v">
      <t c="3" si="227">
        <n x="225"/>
        <n x="599"/>
        <n x="224"/>
      </t>
    </mdx>
    <mdx n="0" f="v">
      <t c="3" si="227">
        <n x="225"/>
        <n x="587"/>
        <n x="224"/>
      </t>
    </mdx>
    <mdx n="0" f="v">
      <t c="3" si="227">
        <n x="225"/>
        <n x="569"/>
        <n x="224"/>
      </t>
    </mdx>
    <mdx n="0" f="v">
      <t c="3" si="227">
        <n x="225"/>
        <n x="589"/>
        <n x="224"/>
      </t>
    </mdx>
    <mdx n="0" f="v">
      <t c="3" si="227">
        <n x="225"/>
        <n x="590"/>
        <n x="224"/>
      </t>
    </mdx>
    <mdx n="0" f="v">
      <t c="3" si="227">
        <n x="225"/>
        <n x="591"/>
        <n x="224"/>
      </t>
    </mdx>
    <mdx n="0" f="v">
      <t c="3" si="227">
        <n x="225"/>
        <n x="592"/>
        <n x="224"/>
      </t>
    </mdx>
    <mdx n="0" f="v">
      <t c="3" si="227">
        <n x="225"/>
        <n x="593"/>
        <n x="224"/>
      </t>
    </mdx>
    <mdx n="0" f="v">
      <t c="3" si="227">
        <n x="225"/>
        <n x="594"/>
        <n x="224"/>
      </t>
    </mdx>
    <mdx n="0" f="v">
      <t c="3" si="227">
        <n x="225"/>
        <n x="595"/>
        <n x="224"/>
      </t>
    </mdx>
    <mdx n="0" f="v">
      <t c="3" si="227">
        <n x="225"/>
        <n x="596"/>
        <n x="224"/>
      </t>
    </mdx>
    <mdx n="0" f="v">
      <t c="3" si="227">
        <n x="225"/>
        <n x="600"/>
        <n x="224"/>
      </t>
    </mdx>
    <mdx n="0" f="v">
      <t c="3" si="227">
        <n x="225"/>
        <n x="613"/>
        <n x="224"/>
      </t>
    </mdx>
    <mdx n="0" f="v">
      <t c="3" si="227">
        <n x="225"/>
        <n x="602"/>
        <n x="224"/>
      </t>
    </mdx>
    <mdx n="0" f="v">
      <t c="3" si="227">
        <n x="225"/>
        <n x="603"/>
        <n x="224"/>
      </t>
    </mdx>
    <mdx n="0" f="v">
      <t c="3" si="227">
        <n x="225"/>
        <n x="604"/>
        <n x="224"/>
      </t>
    </mdx>
    <mdx n="0" f="v">
      <t c="3" si="227">
        <n x="225"/>
        <n x="605"/>
        <n x="224"/>
      </t>
    </mdx>
    <mdx n="0" f="v">
      <t c="3" si="227">
        <n x="225"/>
        <n x="615"/>
        <n x="224"/>
      </t>
    </mdx>
    <mdx n="0" f="v">
      <t c="3" si="227">
        <n x="225"/>
        <n x="616"/>
        <n x="224"/>
      </t>
    </mdx>
    <mdx n="0" f="v">
      <t c="3" si="227">
        <n x="225"/>
        <n x="617"/>
        <n x="224"/>
      </t>
    </mdx>
    <mdx n="0" f="v">
      <t c="3" si="227">
        <n x="225"/>
        <n x="585"/>
        <n x="224"/>
      </t>
    </mdx>
    <mdx n="0" f="v">
      <t c="3" si="227">
        <n x="225"/>
        <n x="588"/>
        <n x="224"/>
      </t>
    </mdx>
    <mdx n="0" f="v">
      <t c="3" si="227">
        <n x="225"/>
        <n x="597"/>
        <n x="224"/>
      </t>
    </mdx>
    <mdx n="0" f="v">
      <t c="3" si="227">
        <n x="225"/>
        <n x="601"/>
        <n x="224"/>
      </t>
    </mdx>
    <mdx n="0" f="v">
      <t c="3" si="227">
        <n x="225"/>
        <n x="584"/>
        <n x="224"/>
      </t>
    </mdx>
    <mdx n="0" f="v">
      <t c="3" si="227">
        <n x="225"/>
        <n x="598"/>
        <n x="224"/>
      </t>
    </mdx>
    <mdx n="0" f="v">
      <t c="3" si="227">
        <n x="225"/>
        <n x="609"/>
        <n x="224"/>
      </t>
    </mdx>
    <mdx n="0" f="v">
      <t c="3" si="227">
        <n x="225"/>
        <n x="610"/>
        <n x="224"/>
      </t>
    </mdx>
    <mdx n="0" f="v">
      <t c="3" si="227">
        <n x="225"/>
        <n x="611"/>
        <n x="224"/>
      </t>
    </mdx>
    <mdx n="0" f="v">
      <t c="3" si="227">
        <n x="225"/>
        <n x="612"/>
        <n x="224"/>
      </t>
    </mdx>
    <mdx n="0" f="v">
      <t c="3" si="227">
        <n x="225"/>
        <n x="618"/>
        <n x="224"/>
      </t>
    </mdx>
    <mdx n="0" f="v">
      <t c="3" si="227">
        <n x="225"/>
        <n x="632"/>
        <n x="224"/>
      </t>
    </mdx>
    <mdx n="0" f="v">
      <t c="3" si="227">
        <n x="225"/>
        <n x="645"/>
        <n x="224"/>
      </t>
    </mdx>
    <mdx n="0" f="v">
      <t c="3" si="227">
        <n x="225"/>
        <n x="628"/>
        <n x="224"/>
      </t>
    </mdx>
    <mdx n="0" f="v">
      <t c="3" si="227">
        <n x="225"/>
        <n x="641"/>
        <n x="224"/>
      </t>
    </mdx>
    <mdx n="0" f="v">
      <t c="3" si="227">
        <n x="225"/>
        <n x="620"/>
        <n x="224"/>
      </t>
    </mdx>
    <mdx n="0" f="v">
      <t c="3" si="227">
        <n x="225"/>
        <n x="621"/>
        <n x="224"/>
      </t>
    </mdx>
    <mdx n="0" f="v">
      <t c="3" si="227">
        <n x="225"/>
        <n x="622"/>
        <n x="224"/>
      </t>
    </mdx>
    <mdx n="0" f="v">
      <t c="3" si="227">
        <n x="225"/>
        <n x="623"/>
        <n x="224"/>
      </t>
    </mdx>
    <mdx n="0" f="v">
      <t c="3" si="227">
        <n x="225"/>
        <n x="624"/>
        <n x="224"/>
      </t>
    </mdx>
    <mdx n="0" f="v">
      <t c="3" si="227">
        <n x="225"/>
        <n x="639"/>
        <n x="224"/>
      </t>
    </mdx>
    <mdx n="0" f="v">
      <t c="3" si="227">
        <n x="225"/>
        <n x="643"/>
        <n x="224"/>
      </t>
    </mdx>
    <mdx n="0" f="v">
      <t c="3" si="227">
        <n x="225"/>
        <n x="633"/>
        <n x="224"/>
      </t>
    </mdx>
    <mdx n="0" f="v">
      <t c="3" si="227">
        <n x="225"/>
        <n x="606"/>
        <n x="224"/>
      </t>
    </mdx>
    <mdx n="0" f="v">
      <t c="3" si="227">
        <n x="225"/>
        <n x="625"/>
        <n x="224"/>
      </t>
    </mdx>
    <mdx n="0" f="v">
      <t c="3" si="227">
        <n x="225"/>
        <n x="608"/>
        <n x="224"/>
      </t>
    </mdx>
    <mdx n="0" f="v">
      <t c="3" si="227">
        <n x="225"/>
        <n x="614"/>
        <n x="224"/>
      </t>
    </mdx>
    <mdx n="0" f="v">
      <t c="3" si="227">
        <n x="225"/>
        <n x="635"/>
        <n x="224"/>
      </t>
    </mdx>
    <mdx n="0" f="v">
      <t c="3" si="227">
        <n x="225"/>
        <n x="636"/>
        <n x="224"/>
      </t>
    </mdx>
    <mdx n="0" f="v">
      <t c="3" si="227">
        <n x="225"/>
        <n x="637"/>
        <n x="224"/>
      </t>
    </mdx>
    <mdx n="0" f="v">
      <t c="3" si="227">
        <n x="225"/>
        <n x="627"/>
        <n x="224"/>
      </t>
    </mdx>
    <mdx n="0" f="v">
      <t c="3" si="227">
        <n x="225"/>
        <n x="644"/>
        <n x="224"/>
      </t>
    </mdx>
    <mdx n="0" f="v">
      <t c="3" si="227">
        <n x="225"/>
        <n x="642"/>
        <n x="224"/>
      </t>
    </mdx>
    <mdx n="0" f="v">
      <t c="3" si="227">
        <n x="225"/>
        <n x="640"/>
        <n x="224"/>
      </t>
    </mdx>
    <mdx n="0" f="v">
      <t c="3" si="227">
        <n x="225"/>
        <n x="630"/>
        <n x="224"/>
      </t>
    </mdx>
    <mdx n="0" f="v">
      <t c="3" si="227">
        <n x="225"/>
        <n x="607"/>
        <n x="224"/>
      </t>
    </mdx>
    <mdx n="0" f="v">
      <t c="3" si="227">
        <n x="225"/>
        <n x="629"/>
        <n x="224"/>
      </t>
    </mdx>
    <mdx n="0" f="v">
      <t c="3" si="227">
        <n x="225"/>
        <n x="626"/>
        <n x="224"/>
      </t>
    </mdx>
    <mdx n="0" f="v">
      <t c="3" si="227">
        <n x="225"/>
        <n x="631"/>
        <n x="224"/>
      </t>
    </mdx>
    <mdx n="0" f="v">
      <t c="3" si="227">
        <n x="225"/>
        <n x="634"/>
        <n x="224"/>
      </t>
    </mdx>
    <mdx n="0" f="v">
      <t c="3" si="227">
        <n x="225"/>
        <n x="638"/>
        <n x="224"/>
      </t>
    </mdx>
    <mdx n="0" f="v">
      <t c="3" si="227">
        <n x="225"/>
        <n x="646"/>
        <n x="224"/>
      </t>
    </mdx>
    <mdx n="0" f="v">
      <t c="3" si="227">
        <n x="225"/>
        <n x="647"/>
        <n x="224"/>
      </t>
    </mdx>
    <mdx n="0" f="v">
      <t c="3" si="227">
        <n x="225"/>
        <n x="648"/>
        <n x="224"/>
      </t>
    </mdx>
    <mdx n="0" f="v">
      <t c="3" si="227">
        <n x="225"/>
        <n x="649"/>
        <n x="224"/>
      </t>
    </mdx>
    <mdx n="0" f="v">
      <t c="3" si="227">
        <n x="225"/>
        <n x="650"/>
        <n x="224"/>
      </t>
    </mdx>
    <mdx n="0" f="v">
      <t c="3" si="227">
        <n x="225"/>
        <n x="651"/>
        <n x="224"/>
      </t>
    </mdx>
    <mdx n="0" f="v">
      <t c="3" si="227">
        <n x="225"/>
        <n x="652"/>
        <n x="224"/>
      </t>
    </mdx>
    <mdx n="0" f="v">
      <t c="3" si="227">
        <n x="225"/>
        <n x="653"/>
        <n x="224"/>
      </t>
    </mdx>
    <mdx n="0" f="v">
      <t c="3" si="227">
        <n x="225"/>
        <n x="654"/>
        <n x="224"/>
      </t>
    </mdx>
    <mdx n="0" f="v">
      <t c="3" si="227">
        <n x="225"/>
        <n x="655"/>
        <n x="224"/>
      </t>
    </mdx>
    <mdx n="0" f="v">
      <t c="3" si="227">
        <n x="225"/>
        <n x="322"/>
        <n x="79"/>
      </t>
    </mdx>
    <mdx n="0" f="v">
      <t c="3" si="227">
        <n x="225"/>
        <n x="321"/>
        <n x="79"/>
      </t>
    </mdx>
    <mdx n="0" f="v">
      <t c="3" si="227">
        <n x="225"/>
        <n x="338"/>
        <n x="79"/>
      </t>
    </mdx>
    <mdx n="0" f="v">
      <t c="3" si="227">
        <n x="225"/>
        <n x="320"/>
        <n x="79"/>
      </t>
    </mdx>
    <mdx n="0" f="v">
      <t c="3" si="227">
        <n x="225"/>
        <n x="319"/>
        <n x="79"/>
      </t>
    </mdx>
    <mdx n="0" f="v">
      <t c="3" si="227">
        <n x="225"/>
        <n x="318"/>
        <n x="79"/>
      </t>
    </mdx>
    <mdx n="0" f="v">
      <t c="3" si="227">
        <n x="225"/>
        <n x="337"/>
        <n x="79"/>
      </t>
    </mdx>
    <mdx n="0" f="v">
      <t c="3" si="227">
        <n x="225"/>
        <n x="345"/>
        <n x="79"/>
      </t>
    </mdx>
    <mdx n="0" f="v">
      <t c="3" si="227">
        <n x="225"/>
        <n x="336"/>
        <n x="79"/>
      </t>
    </mdx>
    <mdx n="0" f="v">
      <t c="3" si="227">
        <n x="225"/>
        <n x="317"/>
        <n x="79"/>
      </t>
    </mdx>
    <mdx n="0" f="v">
      <t c="3" si="227">
        <n x="225"/>
        <n x="344"/>
        <n x="79"/>
      </t>
    </mdx>
    <mdx n="0" f="v">
      <t c="3" si="227">
        <n x="225"/>
        <n x="274"/>
        <n x="79"/>
      </t>
    </mdx>
    <mdx n="0" f="v">
      <t c="3" si="227">
        <n x="225"/>
        <n x="284"/>
        <n x="79"/>
      </t>
    </mdx>
    <mdx n="0" f="v">
      <t c="3" si="227">
        <n x="225"/>
        <n x="290"/>
        <n x="79"/>
      </t>
    </mdx>
    <mdx n="0" f="v">
      <t c="3" si="227">
        <n x="225"/>
        <n x="289"/>
        <n x="79"/>
      </t>
    </mdx>
    <mdx n="0" f="v">
      <t c="3" si="227">
        <n x="225"/>
        <n x="288"/>
        <n x="79"/>
      </t>
    </mdx>
    <mdx n="0" f="v">
      <t c="3" si="227">
        <n x="225"/>
        <n x="287"/>
        <n x="79"/>
      </t>
    </mdx>
    <mdx n="0" f="v">
      <t c="3" si="227">
        <n x="225"/>
        <n x="286"/>
        <n x="79"/>
      </t>
    </mdx>
    <mdx n="0" f="v">
      <t c="3" si="227">
        <n x="225"/>
        <n x="292"/>
        <n x="79"/>
      </t>
    </mdx>
    <mdx n="0" f="v">
      <t c="3" si="227">
        <n x="225"/>
        <n x="285"/>
        <n x="79"/>
      </t>
    </mdx>
    <mdx n="0" f="v">
      <t c="3" si="227">
        <n x="225"/>
        <n x="275"/>
        <n x="79"/>
      </t>
    </mdx>
    <mdx n="0" f="v">
      <t c="3" si="227">
        <n x="225"/>
        <n x="325"/>
        <n x="79"/>
      </t>
    </mdx>
    <mdx n="0" f="v">
      <t c="3" si="227">
        <n x="225"/>
        <n x="313"/>
        <n x="79"/>
      </t>
    </mdx>
    <mdx n="0" f="v">
      <t c="3" si="227">
        <n x="225"/>
        <n x="335"/>
        <n x="79"/>
      </t>
    </mdx>
    <mdx n="0" f="v">
      <t c="3" si="227">
        <n x="225"/>
        <n x="309"/>
        <n x="79"/>
      </t>
    </mdx>
    <mdx n="0" f="v">
      <t c="3" si="227">
        <n x="225"/>
        <n x="334"/>
        <n x="79"/>
      </t>
    </mdx>
    <mdx n="0" f="v">
      <t c="3" si="227">
        <n x="225"/>
        <n x="343"/>
        <n x="79"/>
      </t>
    </mdx>
    <mdx n="0" f="v">
      <t c="3" si="227">
        <n x="225"/>
        <n x="279"/>
        <n x="79"/>
      </t>
    </mdx>
    <mdx n="0" f="v">
      <t c="3" si="227">
        <n x="225"/>
        <n x="557"/>
        <n x="79"/>
      </t>
    </mdx>
    <mdx n="0" f="v">
      <t c="3" si="227">
        <n x="225"/>
        <n x="551"/>
        <n x="79"/>
      </t>
    </mdx>
    <mdx n="0" f="v">
      <t c="3" si="227">
        <n x="225"/>
        <n x="333"/>
        <n x="79"/>
      </t>
    </mdx>
    <mdx n="0" f="v">
      <t c="3" si="227">
        <n x="225"/>
        <n x="550"/>
        <n x="79"/>
      </t>
    </mdx>
    <mdx n="0" f="v">
      <t c="3" si="227">
        <n x="225"/>
        <n x="549"/>
        <n x="79"/>
      </t>
    </mdx>
    <mdx n="0" f="v">
      <t c="3" si="227">
        <n x="225"/>
        <n x="558"/>
        <n x="79"/>
      </t>
    </mdx>
    <mdx n="0" f="v">
      <t c="3" si="227">
        <n x="225"/>
        <n x="559"/>
        <n x="79"/>
      </t>
    </mdx>
    <mdx n="0" f="v">
      <t c="3" si="227">
        <n x="225"/>
        <n x="560"/>
        <n x="79"/>
      </t>
    </mdx>
    <mdx n="0" f="v">
      <t c="3" si="227">
        <n x="225"/>
        <n x="561"/>
        <n x="79"/>
      </t>
    </mdx>
    <mdx n="0" f="v">
      <t c="3" si="227">
        <n x="225"/>
        <n x="562"/>
        <n x="79"/>
      </t>
    </mdx>
    <mdx n="0" f="v">
      <t c="3" si="227">
        <n x="225"/>
        <n x="341"/>
        <n x="79"/>
      </t>
    </mdx>
    <mdx n="0" f="v">
      <t c="3" si="227">
        <n x="225"/>
        <n x="296"/>
        <n x="79"/>
      </t>
    </mdx>
    <mdx n="0" f="v">
      <t c="3" si="227">
        <n x="225"/>
        <n x="581"/>
        <n x="79"/>
      </t>
    </mdx>
    <mdx n="0" f="v">
      <t c="3" si="227">
        <n x="225"/>
        <n x="282"/>
        <n x="79"/>
      </t>
    </mdx>
    <mdx n="0" f="v">
      <t c="3" si="227">
        <n x="225"/>
        <n x="315"/>
        <n x="79"/>
      </t>
    </mdx>
    <mdx n="0" f="v">
      <t c="3" si="227">
        <n x="225"/>
        <n x="314"/>
        <n x="79"/>
      </t>
    </mdx>
    <mdx n="0" f="v">
      <t c="3" si="227">
        <n x="225"/>
        <n x="339"/>
        <n x="79"/>
      </t>
    </mdx>
    <mdx n="0" f="v">
      <t c="3" si="227">
        <n x="225"/>
        <n x="324"/>
        <n x="79"/>
      </t>
    </mdx>
    <mdx n="0" f="v">
      <t c="3" si="227">
        <n x="225"/>
        <n x="312"/>
        <n x="79"/>
      </t>
    </mdx>
    <mdx n="0" f="v">
      <t c="3" si="227">
        <n x="225"/>
        <n x="310"/>
        <n x="79"/>
      </t>
    </mdx>
    <mdx n="0" f="v">
      <t c="3" si="227">
        <n x="225"/>
        <n x="308"/>
        <n x="79"/>
      </t>
    </mdx>
    <mdx n="0" f="v">
      <t c="3" si="227">
        <n x="225"/>
        <n x="306"/>
        <n x="79"/>
      </t>
    </mdx>
    <mdx n="0" f="v">
      <t c="3" si="227">
        <n x="225"/>
        <n x="305"/>
        <n x="79"/>
      </t>
    </mdx>
    <mdx n="0" f="v">
      <t c="3" si="227">
        <n x="225"/>
        <n x="323"/>
        <n x="79"/>
      </t>
    </mdx>
    <mdx n="0" f="v">
      <t c="3" si="227">
        <n x="225"/>
        <n x="291"/>
        <n x="79"/>
      </t>
    </mdx>
    <mdx n="0" f="v">
      <t c="3" si="227">
        <n x="225"/>
        <n x="303"/>
        <n x="79"/>
      </t>
    </mdx>
    <mdx n="0" f="v">
      <t c="3" si="227">
        <n x="225"/>
        <n x="352"/>
        <n x="79"/>
      </t>
    </mdx>
    <mdx n="0" f="v">
      <t c="3" si="227">
        <n x="225"/>
        <n x="302"/>
        <n x="79"/>
      </t>
    </mdx>
    <mdx n="0" f="v">
      <t c="3" si="227">
        <n x="225"/>
        <n x="342"/>
        <n x="79"/>
      </t>
    </mdx>
    <mdx n="0" f="v">
      <t c="3" si="227">
        <n x="225"/>
        <n x="332"/>
        <n x="79"/>
      </t>
    </mdx>
    <mdx n="0" f="v">
      <t c="3" si="227">
        <n x="225"/>
        <n x="331"/>
        <n x="79"/>
      </t>
    </mdx>
    <mdx n="0" f="v">
      <t c="3" si="227">
        <n x="225"/>
        <n x="349"/>
        <n x="79"/>
      </t>
    </mdx>
    <mdx n="0" f="v">
      <t c="3" si="227">
        <n x="225"/>
        <n x="553"/>
        <n x="79"/>
      </t>
    </mdx>
    <mdx n="0" f="v">
      <t c="3" si="227">
        <n x="225"/>
        <n x="330"/>
        <n x="79"/>
      </t>
    </mdx>
    <mdx n="0" f="v">
      <t c="3" si="227">
        <n x="225"/>
        <n x="351"/>
        <n x="79"/>
      </t>
    </mdx>
    <mdx n="0" f="v">
      <t c="3" si="227">
        <n x="225"/>
        <n x="554"/>
        <n x="79"/>
      </t>
    </mdx>
    <mdx n="0" f="v">
      <t c="3" si="227">
        <n x="225"/>
        <n x="295"/>
        <n x="79"/>
      </t>
    </mdx>
    <mdx n="0" f="v">
      <t c="3" si="227">
        <n x="225"/>
        <n x="580"/>
        <n x="79"/>
      </t>
    </mdx>
    <mdx n="0" f="v">
      <t c="3" si="227">
        <n x="225"/>
        <n x="340"/>
        <n x="79"/>
      </t>
    </mdx>
    <mdx n="0" f="v">
      <t c="3" si="227">
        <n x="225"/>
        <n x="600"/>
        <n x="79"/>
      </t>
    </mdx>
    <mdx n="0" f="v">
      <t c="3" si="227">
        <n x="225"/>
        <n x="563"/>
        <n x="79"/>
      </t>
    </mdx>
    <mdx n="0" f="v">
      <t c="3" si="227">
        <n x="225"/>
        <n x="564"/>
        <n x="79"/>
      </t>
    </mdx>
    <mdx n="0" f="v">
      <t c="3" si="227">
        <n x="225"/>
        <n x="565"/>
        <n x="79"/>
      </t>
    </mdx>
    <mdx n="0" f="v">
      <t c="3" si="227">
        <n x="225"/>
        <n x="566"/>
        <n x="79"/>
      </t>
    </mdx>
    <mdx n="0" f="v">
      <t c="3" si="227">
        <n x="225"/>
        <n x="567"/>
        <n x="79"/>
      </t>
    </mdx>
    <mdx n="0" f="v">
      <t c="3" si="227">
        <n x="225"/>
        <n x="568"/>
        <n x="79"/>
      </t>
    </mdx>
    <mdx n="0" f="v">
      <t c="3" si="227">
        <n x="225"/>
        <n x="571"/>
        <n x="79"/>
      </t>
    </mdx>
    <mdx n="0" f="v">
      <t c="3" si="227">
        <n x="225"/>
        <n x="572"/>
        <n x="79"/>
      </t>
    </mdx>
    <mdx n="0" f="v">
      <t c="3" si="227">
        <n x="225"/>
        <n x="573"/>
        <n x="79"/>
      </t>
    </mdx>
    <mdx n="0" f="v">
      <t c="3" si="227">
        <n x="225"/>
        <n x="583"/>
        <n x="79"/>
      </t>
    </mdx>
    <mdx n="0" f="v">
      <t c="3" si="227">
        <n x="225"/>
        <n x="556"/>
        <n x="79"/>
      </t>
    </mdx>
    <mdx n="0" f="v">
      <t c="3" si="227">
        <n x="225"/>
        <n x="300"/>
        <n x="79"/>
      </t>
    </mdx>
    <mdx n="0" f="v">
      <t c="3" si="227">
        <n x="225"/>
        <n x="298"/>
        <n x="79"/>
      </t>
    </mdx>
    <mdx n="0" f="v">
      <t c="3" si="227">
        <n x="225"/>
        <n x="552"/>
        <n x="79"/>
      </t>
    </mdx>
    <mdx n="0" f="v">
      <t c="3" si="227">
        <n x="225"/>
        <n x="354"/>
        <n x="79"/>
      </t>
    </mdx>
    <mdx n="0" f="v">
      <t c="3" si="227">
        <n x="225"/>
        <n x="575"/>
        <n x="79"/>
      </t>
    </mdx>
    <mdx n="0" f="v">
      <t c="3" si="227">
        <n x="225"/>
        <n x="576"/>
        <n x="79"/>
      </t>
    </mdx>
    <mdx n="0" f="v">
      <t c="3" si="227">
        <n x="225"/>
        <n x="577"/>
        <n x="79"/>
      </t>
    </mdx>
    <mdx n="0" f="v">
      <t c="3" si="227">
        <n x="225"/>
        <n x="578"/>
        <n x="79"/>
      </t>
    </mdx>
    <mdx n="0" f="v">
      <t c="3" si="227">
        <n x="225"/>
        <n x="579"/>
        <n x="79"/>
      </t>
    </mdx>
    <mdx n="0" f="v">
      <t c="3" si="227">
        <n x="225"/>
        <n x="353"/>
        <n x="79"/>
      </t>
    </mdx>
    <mdx n="0" f="v">
      <t c="3" si="227">
        <n x="225"/>
        <n x="347"/>
        <n x="79"/>
      </t>
    </mdx>
    <mdx n="0" f="v">
      <t c="3" si="227">
        <n x="225"/>
        <n x="587"/>
        <n x="79"/>
      </t>
    </mdx>
    <mdx n="0" f="v">
      <t c="3" si="227">
        <n x="225"/>
        <n x="555"/>
        <n x="79"/>
      </t>
    </mdx>
    <mdx n="0" f="v">
      <t c="3" si="227">
        <n x="225"/>
        <n x="570"/>
        <n x="79"/>
      </t>
    </mdx>
    <mdx n="0" f="v">
      <t c="3" si="227">
        <n x="225"/>
        <n x="574"/>
        <n x="79"/>
      </t>
    </mdx>
    <mdx n="0" f="v">
      <t c="3" si="227">
        <n x="225"/>
        <n x="582"/>
        <n x="79"/>
      </t>
    </mdx>
    <mdx n="0" f="v">
      <t c="3" si="227">
        <n x="225"/>
        <n x="599"/>
        <n x="79"/>
      </t>
    </mdx>
    <mdx n="0" f="v">
      <t c="3" si="227">
        <n x="225"/>
        <n x="586"/>
        <n x="79"/>
      </t>
    </mdx>
    <mdx n="0" f="v">
      <t c="3" si="227">
        <n x="225"/>
        <n x="569"/>
        <n x="79"/>
      </t>
    </mdx>
    <mdx n="0" f="v">
      <t c="3" si="227">
        <n x="225"/>
        <n x="589"/>
        <n x="79"/>
      </t>
    </mdx>
    <mdx n="0" f="v">
      <t c="3" si="227">
        <n x="225"/>
        <n x="590"/>
        <n x="79"/>
      </t>
    </mdx>
    <mdx n="0" f="v">
      <t c="3" si="227">
        <n x="225"/>
        <n x="591"/>
        <n x="79"/>
      </t>
    </mdx>
    <mdx n="0" f="v">
      <t c="3" si="227">
        <n x="225"/>
        <n x="592"/>
        <n x="79"/>
      </t>
    </mdx>
    <mdx n="0" f="v">
      <t c="3" si="227">
        <n x="225"/>
        <n x="593"/>
        <n x="79"/>
      </t>
    </mdx>
    <mdx n="0" f="v">
      <t c="3" si="227">
        <n x="225"/>
        <n x="594"/>
        <n x="79"/>
      </t>
    </mdx>
    <mdx n="0" f="v">
      <t c="3" si="227">
        <n x="225"/>
        <n x="595"/>
        <n x="79"/>
      </t>
    </mdx>
    <mdx n="0" f="v">
      <t c="3" si="227">
        <n x="225"/>
        <n x="596"/>
        <n x="79"/>
      </t>
    </mdx>
    <mdx n="0" f="v">
      <t c="3" si="227">
        <n x="225"/>
        <n x="618"/>
        <n x="79"/>
      </t>
    </mdx>
    <mdx n="0" f="v">
      <t c="3" si="227">
        <n x="225"/>
        <n x="619"/>
        <n x="79"/>
      </t>
    </mdx>
    <mdx n="0" f="v">
      <t c="3" si="227">
        <n x="225"/>
        <n x="627"/>
        <n x="79"/>
      </t>
    </mdx>
    <mdx n="0" f="v">
      <t c="3" si="227">
        <n x="225"/>
        <n x="602"/>
        <n x="79"/>
      </t>
    </mdx>
    <mdx n="0" f="v">
      <t c="3" si="227">
        <n x="225"/>
        <n x="603"/>
        <n x="79"/>
      </t>
    </mdx>
    <mdx n="0" f="v">
      <t c="3" si="227">
        <n x="225"/>
        <n x="604"/>
        <n x="79"/>
      </t>
    </mdx>
    <mdx n="0" f="v">
      <t c="3" si="227">
        <n x="225"/>
        <n x="605"/>
        <n x="79"/>
      </t>
    </mdx>
    <mdx n="0" f="v">
      <t c="3" si="227">
        <n x="225"/>
        <n x="613"/>
        <n x="79"/>
      </t>
    </mdx>
    <mdx n="0" f="v">
      <t c="3" si="227">
        <n x="225"/>
        <n x="615"/>
        <n x="79"/>
      </t>
    </mdx>
    <mdx n="0" f="v">
      <t c="3" si="227">
        <n x="225"/>
        <n x="616"/>
        <n x="79"/>
      </t>
    </mdx>
    <mdx n="0" f="v">
      <t c="3" si="227">
        <n x="225"/>
        <n x="585"/>
        <n x="79"/>
      </t>
    </mdx>
    <mdx n="0" f="v">
      <t c="3" si="227">
        <n x="225"/>
        <n x="588"/>
        <n x="79"/>
      </t>
    </mdx>
    <mdx n="0" f="v">
      <t c="3" si="227">
        <n x="225"/>
        <n x="597"/>
        <n x="79"/>
      </t>
    </mdx>
    <mdx n="0" f="v">
      <t c="3" si="227">
        <n x="225"/>
        <n x="601"/>
        <n x="79"/>
      </t>
    </mdx>
    <mdx n="0" f="v">
      <t c="3" si="227">
        <n x="225"/>
        <n x="584"/>
        <n x="79"/>
      </t>
    </mdx>
    <mdx n="0" f="v">
      <t c="3" si="227">
        <n x="225"/>
        <n x="598"/>
        <n x="79"/>
      </t>
    </mdx>
    <mdx n="0" f="v">
      <t c="3" si="227">
        <n x="225"/>
        <n x="609"/>
        <n x="79"/>
      </t>
    </mdx>
    <mdx n="0" f="v">
      <t c="3" si="227">
        <n x="225"/>
        <n x="610"/>
        <n x="79"/>
      </t>
    </mdx>
    <mdx n="0" f="v">
      <t c="3" si="227">
        <n x="225"/>
        <n x="611"/>
        <n x="79"/>
      </t>
    </mdx>
    <mdx n="0" f="v">
      <t c="3" si="227">
        <n x="225"/>
        <n x="612"/>
        <n x="79"/>
      </t>
    </mdx>
    <mdx n="0" f="v">
      <t c="3" si="227">
        <n x="225"/>
        <n x="617"/>
        <n x="79"/>
      </t>
    </mdx>
    <mdx n="0" f="v">
      <t c="3" si="227">
        <n x="225"/>
        <n x="644"/>
        <n x="79"/>
      </t>
    </mdx>
    <mdx n="0" f="v">
      <t c="3" si="227">
        <n x="225"/>
        <n x="632"/>
        <n x="79"/>
      </t>
    </mdx>
    <mdx n="0" f="v">
      <t c="3" si="227">
        <n x="225"/>
        <n x="620"/>
        <n x="79"/>
      </t>
    </mdx>
    <mdx n="0" f="v">
      <t c="3" si="227">
        <n x="225"/>
        <n x="621"/>
        <n x="79"/>
      </t>
    </mdx>
    <mdx n="0" f="v">
      <t c="3" si="227">
        <n x="225"/>
        <n x="622"/>
        <n x="79"/>
      </t>
    </mdx>
    <mdx n="0" f="v">
      <t c="3" si="227">
        <n x="225"/>
        <n x="623"/>
        <n x="79"/>
      </t>
    </mdx>
    <mdx n="0" f="v">
      <t c="3" si="227">
        <n x="225"/>
        <n x="624"/>
        <n x="79"/>
      </t>
    </mdx>
    <mdx n="0" f="v">
      <t c="3" si="227">
        <n x="225"/>
        <n x="645"/>
        <n x="79"/>
      </t>
    </mdx>
    <mdx n="0" f="v">
      <t c="3" si="227">
        <n x="225"/>
        <n x="639"/>
        <n x="79"/>
      </t>
    </mdx>
    <mdx n="0" f="v">
      <t c="3" si="227">
        <n x="225"/>
        <n x="628"/>
        <n x="79"/>
      </t>
    </mdx>
    <mdx n="0" f="v">
      <t c="3" si="227">
        <n x="225"/>
        <n x="643"/>
        <n x="79"/>
      </t>
    </mdx>
    <mdx n="0" f="v">
      <t c="3" si="227">
        <n x="225"/>
        <n x="641"/>
        <n x="79"/>
      </t>
    </mdx>
    <mdx n="0" f="v">
      <t c="3" si="227">
        <n x="225"/>
        <n x="606"/>
        <n x="79"/>
      </t>
    </mdx>
    <mdx n="0" f="v">
      <t c="3" si="227">
        <n x="225"/>
        <n x="633"/>
        <n x="79"/>
      </t>
    </mdx>
    <mdx n="0" f="v">
      <t c="3" si="227">
        <n x="225"/>
        <n x="608"/>
        <n x="79"/>
      </t>
    </mdx>
    <mdx n="0" f="v">
      <t c="3" si="227">
        <n x="225"/>
        <n x="614"/>
        <n x="79"/>
      </t>
    </mdx>
    <mdx n="0" f="v">
      <t c="3" si="227">
        <n x="225"/>
        <n x="635"/>
        <n x="79"/>
      </t>
    </mdx>
    <mdx n="0" f="v">
      <t c="3" si="227">
        <n x="225"/>
        <n x="636"/>
        <n x="79"/>
      </t>
    </mdx>
    <mdx n="0" f="v">
      <t c="3" si="227">
        <n x="225"/>
        <n x="637"/>
        <n x="79"/>
      </t>
    </mdx>
    <mdx n="0" f="v">
      <t c="3" si="227">
        <n x="225"/>
        <n x="625"/>
        <n x="79"/>
      </t>
    </mdx>
    <mdx n="0" f="v">
      <t c="3" si="227">
        <n x="225"/>
        <n x="640"/>
        <n x="79"/>
      </t>
    </mdx>
    <mdx n="0" f="v">
      <t c="3" si="227">
        <n x="225"/>
        <n x="630"/>
        <n x="79"/>
      </t>
    </mdx>
    <mdx n="0" f="v">
      <t c="3" si="227">
        <n x="225"/>
        <n x="607"/>
        <n x="79"/>
      </t>
    </mdx>
    <mdx n="0" f="v">
      <t c="3" si="227">
        <n x="225"/>
        <n x="629"/>
        <n x="79"/>
      </t>
    </mdx>
    <mdx n="0" f="v">
      <t c="3" si="227">
        <n x="225"/>
        <n x="626"/>
        <n x="79"/>
      </t>
    </mdx>
    <mdx n="0" f="v">
      <t c="3" si="227">
        <n x="225"/>
        <n x="631"/>
        <n x="79"/>
      </t>
    </mdx>
    <mdx n="0" f="v">
      <t c="3" si="227">
        <n x="225"/>
        <n x="634"/>
        <n x="79"/>
      </t>
    </mdx>
    <mdx n="0" f="v">
      <t c="3" si="227">
        <n x="225"/>
        <n x="638"/>
        <n x="79"/>
      </t>
    </mdx>
    <mdx n="0" f="v">
      <t c="3" si="227">
        <n x="225"/>
        <n x="642"/>
        <n x="79"/>
      </t>
    </mdx>
    <mdx n="0" f="v">
      <t c="3" si="227">
        <n x="225"/>
        <n x="646"/>
        <n x="79"/>
      </t>
    </mdx>
    <mdx n="0" f="v">
      <t c="3" si="227">
        <n x="225"/>
        <n x="647"/>
        <n x="79"/>
      </t>
    </mdx>
    <mdx n="0" f="v">
      <t c="3" si="227">
        <n x="225"/>
        <n x="648"/>
        <n x="79"/>
      </t>
    </mdx>
    <mdx n="0" f="v">
      <t c="3" si="227">
        <n x="225"/>
        <n x="649"/>
        <n x="79"/>
      </t>
    </mdx>
    <mdx n="0" f="v">
      <t c="3" si="227">
        <n x="225"/>
        <n x="650"/>
        <n x="79"/>
      </t>
    </mdx>
    <mdx n="0" f="v">
      <t c="3" si="227">
        <n x="225"/>
        <n x="651"/>
        <n x="79"/>
      </t>
    </mdx>
    <mdx n="0" f="v">
      <t c="3" si="227">
        <n x="225"/>
        <n x="652"/>
        <n x="79"/>
      </t>
    </mdx>
    <mdx n="0" f="v">
      <t c="3" si="227">
        <n x="225"/>
        <n x="653"/>
        <n x="79"/>
      </t>
    </mdx>
    <mdx n="0" f="v">
      <t c="3" si="227">
        <n x="225"/>
        <n x="654"/>
        <n x="79"/>
      </t>
    </mdx>
    <mdx n="0" f="v">
      <t c="3" si="227">
        <n x="225"/>
        <n x="655"/>
        <n x="79"/>
      </t>
    </mdx>
    <mdx n="0" f="v">
      <t c="3" si="227">
        <n x="225"/>
        <n x="322"/>
        <n x="80"/>
      </t>
    </mdx>
    <mdx n="0" f="v">
      <t c="3" si="227">
        <n x="225"/>
        <n x="321"/>
        <n x="80"/>
      </t>
    </mdx>
    <mdx n="0" f="v">
      <t c="3" si="227">
        <n x="225"/>
        <n x="338"/>
        <n x="80"/>
      </t>
    </mdx>
    <mdx n="0" f="v">
      <t c="3" si="227">
        <n x="225"/>
        <n x="320"/>
        <n x="80"/>
      </t>
    </mdx>
    <mdx n="0" f="v">
      <t c="3" si="227">
        <n x="225"/>
        <n x="319"/>
        <n x="80"/>
      </t>
    </mdx>
    <mdx n="0" f="v">
      <t c="3" si="227">
        <n x="225"/>
        <n x="318"/>
        <n x="80"/>
      </t>
    </mdx>
    <mdx n="0" f="v">
      <t c="3" si="227">
        <n x="225"/>
        <n x="337"/>
        <n x="80"/>
      </t>
    </mdx>
    <mdx n="0" f="v">
      <t c="3" si="227">
        <n x="225"/>
        <n x="345"/>
        <n x="80"/>
      </t>
    </mdx>
    <mdx n="0" f="v">
      <t c="3" si="227">
        <n x="225"/>
        <n x="336"/>
        <n x="80"/>
      </t>
    </mdx>
    <mdx n="0" f="v">
      <t c="3" si="227">
        <n x="225"/>
        <n x="317"/>
        <n x="80"/>
      </t>
    </mdx>
    <mdx n="0" f="v">
      <t c="3" si="227">
        <n x="225"/>
        <n x="344"/>
        <n x="80"/>
      </t>
    </mdx>
    <mdx n="0" f="v">
      <t c="3" si="227">
        <n x="225"/>
        <n x="573"/>
        <n x="80"/>
      </t>
    </mdx>
    <mdx n="0" f="v">
      <t c="3" si="227">
        <n x="225"/>
        <n x="285"/>
        <n x="80"/>
      </t>
    </mdx>
    <mdx n="0" f="v">
      <t c="3" si="227">
        <n x="225"/>
        <n x="275"/>
        <n x="80"/>
      </t>
    </mdx>
    <mdx n="0" f="v">
      <t c="3" si="227">
        <n x="225"/>
        <n x="274"/>
        <n x="80"/>
      </t>
    </mdx>
    <mdx n="0" f="v">
      <t c="3" si="227">
        <n x="225"/>
        <n x="284"/>
        <n x="80"/>
      </t>
    </mdx>
    <mdx n="0" f="v">
      <t c="3" si="227">
        <n x="225"/>
        <n x="290"/>
        <n x="80"/>
      </t>
    </mdx>
    <mdx n="0" f="v">
      <t c="3" si="227">
        <n x="225"/>
        <n x="289"/>
        <n x="80"/>
      </t>
    </mdx>
    <mdx n="0" f="v">
      <t c="3" si="227">
        <n x="225"/>
        <n x="288"/>
        <n x="80"/>
      </t>
    </mdx>
    <mdx n="0" f="v">
      <t c="3" si="227">
        <n x="225"/>
        <n x="287"/>
        <n x="80"/>
      </t>
    </mdx>
    <mdx n="0" f="v">
      <t c="3" si="227">
        <n x="225"/>
        <n x="286"/>
        <n x="80"/>
      </t>
    </mdx>
    <mdx n="0" f="v">
      <t c="3" si="227">
        <n x="225"/>
        <n x="292"/>
        <n x="80"/>
      </t>
    </mdx>
    <mdx n="0" f="v">
      <t c="3" si="227">
        <n x="225"/>
        <n x="325"/>
        <n x="80"/>
      </t>
    </mdx>
    <mdx n="0" f="v">
      <t c="3" si="227">
        <n x="225"/>
        <n x="313"/>
        <n x="80"/>
      </t>
    </mdx>
    <mdx n="0" f="v">
      <t c="3" si="227">
        <n x="225"/>
        <n x="335"/>
        <n x="80"/>
      </t>
    </mdx>
    <mdx n="0" f="v">
      <t c="3" si="227">
        <n x="225"/>
        <n x="309"/>
        <n x="80"/>
      </t>
    </mdx>
    <mdx n="0" f="v">
      <t c="3" si="227">
        <n x="225"/>
        <n x="334"/>
        <n x="80"/>
      </t>
    </mdx>
    <mdx n="0" f="v">
      <t c="3" si="227">
        <n x="225"/>
        <n x="343"/>
        <n x="80"/>
      </t>
    </mdx>
    <mdx n="0" f="v">
      <t c="3" si="227">
        <n x="225"/>
        <n x="279"/>
        <n x="80"/>
      </t>
    </mdx>
    <mdx n="0" f="v">
      <t c="3" si="227">
        <n x="225"/>
        <n x="557"/>
        <n x="80"/>
      </t>
    </mdx>
    <mdx n="0" f="v">
      <t c="3" si="227">
        <n x="225"/>
        <n x="551"/>
        <n x="80"/>
      </t>
    </mdx>
    <mdx n="0" f="v">
      <t c="3" si="227">
        <n x="225"/>
        <n x="333"/>
        <n x="80"/>
      </t>
    </mdx>
    <mdx n="0" f="v">
      <t c="3" si="227">
        <n x="225"/>
        <n x="550"/>
        <n x="80"/>
      </t>
    </mdx>
    <mdx n="0" f="v">
      <t c="3" si="227">
        <n x="225"/>
        <n x="549"/>
        <n x="80"/>
      </t>
    </mdx>
    <mdx n="0" f="v">
      <t c="3" si="227">
        <n x="225"/>
        <n x="558"/>
        <n x="80"/>
      </t>
    </mdx>
    <mdx n="0" f="v">
      <t c="3" si="227">
        <n x="225"/>
        <n x="559"/>
        <n x="80"/>
      </t>
    </mdx>
    <mdx n="0" f="v">
      <t c="3" si="227">
        <n x="225"/>
        <n x="560"/>
        <n x="80"/>
      </t>
    </mdx>
    <mdx n="0" f="v">
      <t c="3" si="227">
        <n x="225"/>
        <n x="561"/>
        <n x="80"/>
      </t>
    </mdx>
    <mdx n="0" f="v">
      <t c="3" si="227">
        <n x="225"/>
        <n x="562"/>
        <n x="80"/>
      </t>
    </mdx>
    <mdx n="0" f="v">
      <t c="3" si="227">
        <n x="225"/>
        <n x="341"/>
        <n x="80"/>
      </t>
    </mdx>
    <mdx n="0" f="v">
      <t c="3" si="227">
        <n x="225"/>
        <n x="295"/>
        <n x="80"/>
      </t>
    </mdx>
    <mdx n="0" f="v">
      <t c="3" si="227">
        <n x="225"/>
        <n x="296"/>
        <n x="80"/>
      </t>
    </mdx>
    <mdx n="0" f="v">
      <t c="3" si="227">
        <n x="225"/>
        <n x="282"/>
        <n x="80"/>
      </t>
    </mdx>
    <mdx n="0" f="v">
      <t c="3" si="227">
        <n x="225"/>
        <n x="315"/>
        <n x="80"/>
      </t>
    </mdx>
    <mdx n="0" f="v">
      <t c="3" si="227">
        <n x="225"/>
        <n x="314"/>
        <n x="80"/>
      </t>
    </mdx>
    <mdx n="0" f="v">
      <t c="3" si="227">
        <n x="225"/>
        <n x="339"/>
        <n x="80"/>
      </t>
    </mdx>
    <mdx n="0" f="v">
      <t c="3" si="227">
        <n x="225"/>
        <n x="324"/>
        <n x="80"/>
      </t>
    </mdx>
    <mdx n="0" f="v">
      <t c="3" si="227">
        <n x="225"/>
        <n x="312"/>
        <n x="80"/>
      </t>
    </mdx>
    <mdx n="0" f="v">
      <t c="3" si="227">
        <n x="225"/>
        <n x="310"/>
        <n x="80"/>
      </t>
    </mdx>
    <mdx n="0" f="v">
      <t c="3" si="227">
        <n x="225"/>
        <n x="308"/>
        <n x="80"/>
      </t>
    </mdx>
    <mdx n="0" f="v">
      <t c="3" si="227">
        <n x="225"/>
        <n x="306"/>
        <n x="80"/>
      </t>
    </mdx>
    <mdx n="0" f="v">
      <t c="3" si="227">
        <n x="225"/>
        <n x="305"/>
        <n x="80"/>
      </t>
    </mdx>
    <mdx n="0" f="v">
      <t c="3" si="227">
        <n x="225"/>
        <n x="323"/>
        <n x="80"/>
      </t>
    </mdx>
    <mdx n="0" f="v">
      <t c="3" si="227">
        <n x="225"/>
        <n x="291"/>
        <n x="80"/>
      </t>
    </mdx>
    <mdx n="0" f="v">
      <t c="3" si="227">
        <n x="225"/>
        <n x="303"/>
        <n x="80"/>
      </t>
    </mdx>
    <mdx n="0" f="v">
      <t c="3" si="227">
        <n x="225"/>
        <n x="352"/>
        <n x="80"/>
      </t>
    </mdx>
    <mdx n="0" f="v">
      <t c="3" si="227">
        <n x="225"/>
        <n x="302"/>
        <n x="80"/>
      </t>
    </mdx>
    <mdx n="0" f="v">
      <t c="3" si="227">
        <n x="225"/>
        <n x="342"/>
        <n x="80"/>
      </t>
    </mdx>
    <mdx n="0" f="v">
      <t c="3" si="227">
        <n x="225"/>
        <n x="332"/>
        <n x="80"/>
      </t>
    </mdx>
    <mdx n="0" f="v">
      <t c="3" si="227">
        <n x="225"/>
        <n x="331"/>
        <n x="80"/>
      </t>
    </mdx>
    <mdx n="0" f="v">
      <t c="3" si="227">
        <n x="225"/>
        <n x="349"/>
        <n x="80"/>
      </t>
    </mdx>
    <mdx n="0" f="v">
      <t c="3" si="227">
        <n x="225"/>
        <n x="553"/>
        <n x="80"/>
      </t>
    </mdx>
    <mdx n="0" f="v">
      <t c="3" si="227">
        <n x="225"/>
        <n x="330"/>
        <n x="80"/>
      </t>
    </mdx>
    <mdx n="0" f="v">
      <t c="3" si="227">
        <n x="225"/>
        <n x="351"/>
        <n x="80"/>
      </t>
    </mdx>
    <mdx n="0" f="v">
      <t c="3" si="227">
        <n x="225"/>
        <n x="554"/>
        <n x="80"/>
      </t>
    </mdx>
    <mdx n="0" f="v">
      <t c="3" si="227">
        <n x="225"/>
        <n x="572"/>
        <n x="80"/>
      </t>
    </mdx>
    <mdx n="0" f="v">
      <t c="3" si="227">
        <n x="225"/>
        <n x="563"/>
        <n x="80"/>
      </t>
    </mdx>
    <mdx n="0" f="v">
      <t c="3" si="227">
        <n x="225"/>
        <n x="564"/>
        <n x="80"/>
      </t>
    </mdx>
    <mdx n="0" f="v">
      <t c="3" si="227">
        <n x="225"/>
        <n x="565"/>
        <n x="80"/>
      </t>
    </mdx>
    <mdx n="0" f="v">
      <t c="3" si="227">
        <n x="225"/>
        <n x="566"/>
        <n x="80"/>
      </t>
    </mdx>
    <mdx n="0" f="v">
      <t c="3" si="227">
        <n x="225"/>
        <n x="567"/>
        <n x="80"/>
      </t>
    </mdx>
    <mdx n="0" f="v">
      <t c="3" si="227">
        <n x="225"/>
        <n x="568"/>
        <n x="80"/>
      </t>
    </mdx>
    <mdx n="0" f="v">
      <t c="3" si="227">
        <n x="225"/>
        <n x="340"/>
        <n x="80"/>
      </t>
    </mdx>
    <mdx n="0" f="v">
      <t c="3" si="227">
        <n x="225"/>
        <n x="571"/>
        <n x="80"/>
      </t>
    </mdx>
    <mdx n="0" f="v">
      <t c="3" si="227">
        <n x="225"/>
        <n x="580"/>
        <n x="80"/>
      </t>
    </mdx>
    <mdx n="0" f="v">
      <t c="3" si="227">
        <n x="225"/>
        <n x="581"/>
        <n x="80"/>
      </t>
    </mdx>
    <mdx n="0" f="v">
      <t c="3" si="227">
        <n x="225"/>
        <n x="583"/>
        <n x="80"/>
      </t>
    </mdx>
    <mdx n="0" f="v">
      <t c="3" si="227">
        <n x="225"/>
        <n x="556"/>
        <n x="80"/>
      </t>
    </mdx>
    <mdx n="0" f="v">
      <t c="3" si="227">
        <n x="225"/>
        <n x="300"/>
        <n x="80"/>
      </t>
    </mdx>
    <mdx n="0" f="v">
      <t c="3" si="227">
        <n x="225"/>
        <n x="298"/>
        <n x="80"/>
      </t>
    </mdx>
    <mdx n="0" f="v">
      <t c="3" si="227">
        <n x="225"/>
        <n x="552"/>
        <n x="80"/>
      </t>
    </mdx>
    <mdx n="0" f="v">
      <t c="3" si="227">
        <n x="225"/>
        <n x="354"/>
        <n x="80"/>
      </t>
    </mdx>
    <mdx n="0" f="v">
      <t c="3" si="227">
        <n x="225"/>
        <n x="575"/>
        <n x="80"/>
      </t>
    </mdx>
    <mdx n="0" f="v">
      <t c="3" si="227">
        <n x="225"/>
        <n x="576"/>
        <n x="80"/>
      </t>
    </mdx>
    <mdx n="0" f="v">
      <t c="3" si="227">
        <n x="225"/>
        <n x="577"/>
        <n x="80"/>
      </t>
    </mdx>
    <mdx n="0" f="v">
      <t c="3" si="227">
        <n x="225"/>
        <n x="578"/>
        <n x="80"/>
      </t>
    </mdx>
    <mdx n="0" f="v">
      <t c="3" si="227">
        <n x="225"/>
        <n x="579"/>
        <n x="80"/>
      </t>
    </mdx>
    <mdx n="0" f="v">
      <t c="3" si="227">
        <n x="225"/>
        <n x="353"/>
        <n x="80"/>
      </t>
    </mdx>
    <mdx n="0" f="v">
      <t c="3" si="227">
        <n x="225"/>
        <n x="347"/>
        <n x="80"/>
      </t>
    </mdx>
    <mdx n="0" f="v">
      <t c="3" si="227">
        <n x="225"/>
        <n x="555"/>
        <n x="80"/>
      </t>
    </mdx>
    <mdx n="0" f="v">
      <t c="3" si="227">
        <n x="225"/>
        <n x="570"/>
        <n x="80"/>
      </t>
    </mdx>
    <mdx n="0" f="v">
      <t c="3" si="227">
        <n x="225"/>
        <n x="574"/>
        <n x="80"/>
      </t>
    </mdx>
    <mdx n="0" f="v">
      <t c="3" si="227">
        <n x="225"/>
        <n x="600"/>
        <n x="80"/>
      </t>
    </mdx>
    <mdx n="0" f="v">
      <t c="3" si="227">
        <n x="225"/>
        <n x="587"/>
        <n x="80"/>
      </t>
    </mdx>
    <mdx n="0" f="v">
      <t c="3" si="227">
        <n x="225"/>
        <n x="582"/>
        <n x="80"/>
      </t>
    </mdx>
    <mdx n="0" f="v">
      <t c="3" si="227">
        <n x="225"/>
        <n x="599"/>
        <n x="80"/>
      </t>
    </mdx>
    <mdx n="0" f="v">
      <t c="3" si="227">
        <n x="225"/>
        <n x="617"/>
        <n x="80"/>
      </t>
    </mdx>
    <mdx n="0" f="v">
      <t c="3" si="227">
        <n x="225"/>
        <n x="569"/>
        <n x="80"/>
      </t>
    </mdx>
    <mdx n="0" f="v">
      <t c="3" si="227">
        <n x="225"/>
        <n x="589"/>
        <n x="80"/>
      </t>
    </mdx>
    <mdx n="0" f="v">
      <t c="3" si="227">
        <n x="225"/>
        <n x="590"/>
        <n x="80"/>
      </t>
    </mdx>
    <mdx n="0" f="v">
      <t c="3" si="227">
        <n x="225"/>
        <n x="591"/>
        <n x="80"/>
      </t>
    </mdx>
    <mdx n="0" f="v">
      <t c="3" si="227">
        <n x="225"/>
        <n x="592"/>
        <n x="80"/>
      </t>
    </mdx>
    <mdx n="0" f="v">
      <t c="3" si="227">
        <n x="225"/>
        <n x="593"/>
        <n x="80"/>
      </t>
    </mdx>
    <mdx n="0" f="v">
      <t c="3" si="227">
        <n x="225"/>
        <n x="594"/>
        <n x="80"/>
      </t>
    </mdx>
    <mdx n="0" f="v">
      <t c="3" si="227">
        <n x="225"/>
        <n x="595"/>
        <n x="80"/>
      </t>
    </mdx>
    <mdx n="0" f="v">
      <t c="3" si="227">
        <n x="225"/>
        <n x="596"/>
        <n x="80"/>
      </t>
    </mdx>
    <mdx n="0" f="v">
      <t c="3" si="227">
        <n x="225"/>
        <n x="586"/>
        <n x="80"/>
      </t>
    </mdx>
    <mdx n="0" f="v">
      <t c="3" si="227">
        <n x="225"/>
        <n x="618"/>
        <n x="80"/>
      </t>
    </mdx>
    <mdx n="0" f="v">
      <t c="3" si="227">
        <n x="225"/>
        <n x="619"/>
        <n x="80"/>
      </t>
    </mdx>
    <mdx n="0" f="v">
      <t c="3" si="227">
        <n x="225"/>
        <n x="602"/>
        <n x="80"/>
      </t>
    </mdx>
    <mdx n="0" f="v">
      <t c="3" si="227">
        <n x="225"/>
        <n x="603"/>
        <n x="80"/>
      </t>
    </mdx>
    <mdx n="0" f="v">
      <t c="3" si="227">
        <n x="225"/>
        <n x="604"/>
        <n x="80"/>
      </t>
    </mdx>
    <mdx n="0" f="v">
      <t c="3" si="227">
        <n x="225"/>
        <n x="605"/>
        <n x="80"/>
      </t>
    </mdx>
    <mdx n="0" f="v">
      <t c="3" si="227">
        <n x="225"/>
        <n x="613"/>
        <n x="80"/>
      </t>
    </mdx>
    <mdx n="0" f="v">
      <t c="3" si="227">
        <n x="225"/>
        <n x="641"/>
        <n x="80"/>
      </t>
    </mdx>
    <mdx n="0" f="v">
      <t c="3" si="227">
        <n x="225"/>
        <n x="615"/>
        <n x="80"/>
      </t>
    </mdx>
    <mdx n="0" f="v">
      <t c="3" si="227">
        <n x="225"/>
        <n x="616"/>
        <n x="80"/>
      </t>
    </mdx>
    <mdx n="0" f="v">
      <t c="3" si="227">
        <n x="225"/>
        <n x="585"/>
        <n x="80"/>
      </t>
    </mdx>
    <mdx n="0" f="v">
      <t c="3" si="227">
        <n x="225"/>
        <n x="588"/>
        <n x="80"/>
      </t>
    </mdx>
    <mdx n="0" f="v">
      <t c="3" si="227">
        <n x="225"/>
        <n x="597"/>
        <n x="80"/>
      </t>
    </mdx>
    <mdx n="0" f="v">
      <t c="3" si="227">
        <n x="225"/>
        <n x="601"/>
        <n x="80"/>
      </t>
    </mdx>
    <mdx n="0" f="v">
      <t c="3" si="227">
        <n x="225"/>
        <n x="584"/>
        <n x="80"/>
      </t>
    </mdx>
    <mdx n="0" f="v">
      <t c="3" si="227">
        <n x="225"/>
        <n x="598"/>
        <n x="80"/>
      </t>
    </mdx>
    <mdx n="0" f="v">
      <t c="3" si="227">
        <n x="225"/>
        <n x="609"/>
        <n x="80"/>
      </t>
    </mdx>
    <mdx n="0" f="v">
      <t c="3" si="227">
        <n x="225"/>
        <n x="610"/>
        <n x="80"/>
      </t>
    </mdx>
    <mdx n="0" f="v">
      <t c="3" si="227">
        <n x="225"/>
        <n x="611"/>
        <n x="80"/>
      </t>
    </mdx>
    <mdx n="0" f="v">
      <t c="3" si="227">
        <n x="225"/>
        <n x="612"/>
        <n x="80"/>
      </t>
    </mdx>
    <mdx n="0" f="v">
      <t c="3" si="227">
        <n x="225"/>
        <n x="625"/>
        <n x="80"/>
      </t>
    </mdx>
    <mdx n="0" f="v">
      <t c="3" si="227">
        <n x="225"/>
        <n x="633"/>
        <n x="80"/>
      </t>
    </mdx>
    <mdx n="0" f="v">
      <t c="3" si="227">
        <n x="225"/>
        <n x="627"/>
        <n x="80"/>
      </t>
    </mdx>
    <mdx n="0" f="v">
      <t c="3" si="227">
        <n x="225"/>
        <n x="620"/>
        <n x="80"/>
      </t>
    </mdx>
    <mdx n="0" f="v">
      <t c="3" si="227">
        <n x="225"/>
        <n x="621"/>
        <n x="80"/>
      </t>
    </mdx>
    <mdx n="0" f="v">
      <t c="3" si="227">
        <n x="225"/>
        <n x="622"/>
        <n x="80"/>
      </t>
    </mdx>
    <mdx n="0" f="v">
      <t c="3" si="227">
        <n x="225"/>
        <n x="623"/>
        <n x="80"/>
      </t>
    </mdx>
    <mdx n="0" f="v">
      <t c="3" si="227">
        <n x="225"/>
        <n x="624"/>
        <n x="80"/>
      </t>
    </mdx>
    <mdx n="0" f="v">
      <t c="3" si="227">
        <n x="225"/>
        <n x="632"/>
        <n x="80"/>
      </t>
    </mdx>
    <mdx n="0" f="v">
      <t c="3" si="227">
        <n x="225"/>
        <n x="644"/>
        <n x="80"/>
      </t>
    </mdx>
    <mdx n="0" f="v">
      <t c="3" si="227">
        <n x="225"/>
        <n x="639"/>
        <n x="80"/>
      </t>
    </mdx>
    <mdx n="0" f="v">
      <t c="3" si="227">
        <n x="225"/>
        <n x="645"/>
        <n x="80"/>
      </t>
    </mdx>
    <mdx n="0" f="v">
      <t c="3" si="227">
        <n x="225"/>
        <n x="643"/>
        <n x="80"/>
      </t>
    </mdx>
    <mdx n="0" f="v">
      <t c="3" si="227">
        <n x="225"/>
        <n x="628"/>
        <n x="80"/>
      </t>
    </mdx>
    <mdx n="0" f="v">
      <t c="3" si="227">
        <n x="225"/>
        <n x="608"/>
        <n x="80"/>
      </t>
    </mdx>
    <mdx n="0" f="v">
      <t c="3" si="227">
        <n x="225"/>
        <n x="614"/>
        <n x="80"/>
      </t>
    </mdx>
    <mdx n="0" f="v">
      <t c="3" si="227">
        <n x="225"/>
        <n x="635"/>
        <n x="80"/>
      </t>
    </mdx>
    <mdx n="0" f="v">
      <t c="3" si="227">
        <n x="225"/>
        <n x="636"/>
        <n x="80"/>
      </t>
    </mdx>
    <mdx n="0" f="v">
      <t c="3" si="227">
        <n x="225"/>
        <n x="637"/>
        <n x="80"/>
      </t>
    </mdx>
    <mdx n="0" f="v">
      <t c="3" si="227">
        <n x="225"/>
        <n x="606"/>
        <n x="80"/>
      </t>
    </mdx>
    <mdx n="0" f="v">
      <t c="3" si="227">
        <n x="225"/>
        <n x="640"/>
        <n x="80"/>
      </t>
    </mdx>
    <mdx n="0" f="v">
      <t c="3" si="227">
        <n x="225"/>
        <n x="630"/>
        <n x="80"/>
      </t>
    </mdx>
    <mdx n="0" f="v">
      <t c="3" si="227">
        <n x="225"/>
        <n x="607"/>
        <n x="80"/>
      </t>
    </mdx>
    <mdx n="0" f="v">
      <t c="3" si="227">
        <n x="225"/>
        <n x="629"/>
        <n x="80"/>
      </t>
    </mdx>
    <mdx n="0" f="v">
      <t c="3" si="227">
        <n x="225"/>
        <n x="626"/>
        <n x="80"/>
      </t>
    </mdx>
    <mdx n="0" f="v">
      <t c="3" si="227">
        <n x="225"/>
        <n x="631"/>
        <n x="80"/>
      </t>
    </mdx>
    <mdx n="0" f="v">
      <t c="3" si="227">
        <n x="225"/>
        <n x="634"/>
        <n x="80"/>
      </t>
    </mdx>
    <mdx n="0" f="v">
      <t c="3" si="227">
        <n x="225"/>
        <n x="638"/>
        <n x="80"/>
      </t>
    </mdx>
    <mdx n="0" f="v">
      <t c="3" si="227">
        <n x="225"/>
        <n x="642"/>
        <n x="80"/>
      </t>
    </mdx>
    <mdx n="0" f="v">
      <t c="3" si="227">
        <n x="225"/>
        <n x="646"/>
        <n x="80"/>
      </t>
    </mdx>
    <mdx n="0" f="v">
      <t c="3" si="227">
        <n x="225"/>
        <n x="647"/>
        <n x="80"/>
      </t>
    </mdx>
    <mdx n="0" f="v">
      <t c="3" si="227">
        <n x="225"/>
        <n x="648"/>
        <n x="80"/>
      </t>
    </mdx>
    <mdx n="0" f="v">
      <t c="3" si="227">
        <n x="225"/>
        <n x="649"/>
        <n x="80"/>
      </t>
    </mdx>
    <mdx n="0" f="v">
      <t c="3" si="227">
        <n x="225"/>
        <n x="650"/>
        <n x="80"/>
      </t>
    </mdx>
    <mdx n="0" f="v">
      <t c="3" si="227">
        <n x="225"/>
        <n x="651"/>
        <n x="80"/>
      </t>
    </mdx>
    <mdx n="0" f="v">
      <t c="3" si="227">
        <n x="225"/>
        <n x="652"/>
        <n x="80"/>
      </t>
    </mdx>
    <mdx n="0" f="v">
      <t c="3" si="227">
        <n x="225"/>
        <n x="653"/>
        <n x="80"/>
      </t>
    </mdx>
    <mdx n="0" f="v">
      <t c="3" si="227">
        <n x="225"/>
        <n x="654"/>
        <n x="80"/>
      </t>
    </mdx>
    <mdx n="0" f="v">
      <t c="3" si="227">
        <n x="225"/>
        <n x="655"/>
        <n x="80"/>
      </t>
    </mdx>
    <mdx n="0" f="v">
      <t c="3" si="227">
        <n x="225"/>
        <n x="317"/>
        <n x="175"/>
      </t>
    </mdx>
    <mdx n="0" f="v">
      <t c="3" si="227">
        <n x="225"/>
        <n x="312"/>
        <n x="175"/>
      </t>
    </mdx>
    <mdx n="0" f="v">
      <t c="3" si="227">
        <n x="225"/>
        <n x="334"/>
        <n x="175"/>
      </t>
    </mdx>
    <mdx n="0" f="v">
      <t c="3" si="227">
        <n x="225"/>
        <n x="575"/>
        <n x="175"/>
      </t>
    </mdx>
    <mdx n="0" f="v">
      <t c="3" si="227">
        <n x="225"/>
        <n x="313"/>
        <n x="175"/>
      </t>
    </mdx>
    <mdx n="0" f="v">
      <t c="3" si="227">
        <n x="225"/>
        <n x="314"/>
        <n x="175"/>
      </t>
    </mdx>
    <mdx n="0" f="v">
      <t c="3" si="227">
        <n x="225"/>
        <n x="305"/>
        <n x="175"/>
      </t>
    </mdx>
    <mdx n="0" f="v">
      <t c="3" si="227">
        <n x="225"/>
        <n x="308"/>
        <n x="175"/>
      </t>
    </mdx>
    <mdx n="0" f="v">
      <t c="3" si="227">
        <n x="225"/>
        <n x="279"/>
        <n x="175"/>
      </t>
    </mdx>
    <mdx n="0" f="v">
      <t c="3" si="227">
        <n x="225"/>
        <n x="333"/>
        <n x="175"/>
      </t>
    </mdx>
    <mdx n="0" f="v">
      <t c="3" si="227">
        <n x="225"/>
        <n x="550"/>
        <n x="175"/>
      </t>
    </mdx>
    <mdx n="0" f="v">
      <t c="3" si="227">
        <n x="225"/>
        <n x="549"/>
        <n x="175"/>
      </t>
    </mdx>
    <mdx n="0" f="v">
      <t c="3" si="227">
        <n x="225"/>
        <n x="558"/>
        <n x="175"/>
      </t>
    </mdx>
    <mdx n="0" f="v">
      <t c="3" si="227">
        <n x="225"/>
        <n x="559"/>
        <n x="175"/>
      </t>
    </mdx>
    <mdx n="0" f="v">
      <t c="3" si="227">
        <n x="225"/>
        <n x="560"/>
        <n x="175"/>
      </t>
    </mdx>
    <mdx n="0" f="v">
      <t c="3" si="227">
        <n x="225"/>
        <n x="561"/>
        <n x="175"/>
      </t>
    </mdx>
    <mdx n="0" f="v">
      <t c="3" si="227">
        <n x="225"/>
        <n x="562"/>
        <n x="175"/>
      </t>
    </mdx>
    <mdx n="0" f="v">
      <t c="3" si="227">
        <n x="225"/>
        <n x="571"/>
        <n x="175"/>
      </t>
    </mdx>
    <mdx n="0" f="v">
      <t c="3" si="227">
        <n x="225"/>
        <n x="345"/>
        <n x="175"/>
      </t>
    </mdx>
    <mdx n="0" f="v">
      <t c="3" si="227">
        <n x="225"/>
        <n x="336"/>
        <n x="175"/>
      </t>
    </mdx>
    <mdx n="0" f="v">
      <t c="3" si="227">
        <n x="225"/>
        <n x="284"/>
        <n x="175"/>
      </t>
    </mdx>
    <mdx n="0" f="v">
      <t c="3" si="227">
        <n x="225"/>
        <n x="290"/>
        <n x="175"/>
      </t>
    </mdx>
    <mdx n="0" f="v">
      <t c="3" si="227">
        <n x="225"/>
        <n x="289"/>
        <n x="175"/>
      </t>
    </mdx>
    <mdx n="0" f="v">
      <t c="3" si="227">
        <n x="225"/>
        <n x="288"/>
        <n x="175"/>
      </t>
    </mdx>
    <mdx n="0" f="v">
      <t c="3" si="227">
        <n x="225"/>
        <n x="287"/>
        <n x="175"/>
      </t>
    </mdx>
    <mdx n="0" f="v">
      <t c="3" si="227">
        <n x="225"/>
        <n x="292"/>
        <n x="175"/>
      </t>
    </mdx>
    <mdx n="0" f="v">
      <t c="3" si="227">
        <n x="225"/>
        <n x="324"/>
        <n x="175"/>
      </t>
    </mdx>
    <mdx n="0" f="v">
      <t c="3" si="227">
        <n x="225"/>
        <n x="309"/>
        <n x="175"/>
      </t>
    </mdx>
    <mdx n="0" f="v">
      <t c="3" si="227">
        <n x="225"/>
        <n x="551"/>
        <n x="175"/>
      </t>
    </mdx>
    <mdx n="0" f="v">
      <t c="3" si="227">
        <n x="225"/>
        <n x="344"/>
        <n x="175"/>
      </t>
    </mdx>
    <mdx n="0" f="v">
      <t c="3" si="227">
        <n x="225"/>
        <n x="315"/>
        <n x="175"/>
      </t>
    </mdx>
    <mdx n="0" f="v">
      <t c="3" si="227">
        <n x="225"/>
        <n x="335"/>
        <n x="175"/>
      </t>
    </mdx>
    <mdx n="0" f="v">
      <t c="3" si="227">
        <n x="225"/>
        <n x="306"/>
        <n x="175"/>
      </t>
    </mdx>
    <mdx n="0" f="v">
      <t c="3" si="227">
        <n x="225"/>
        <n x="557"/>
        <n x="175"/>
      </t>
    </mdx>
    <mdx n="0" f="v">
      <t c="3" si="227">
        <n x="225"/>
        <n x="282"/>
        <n x="175"/>
      </t>
    </mdx>
    <mdx n="0" f="v">
      <t c="3" si="227">
        <n x="225"/>
        <n x="285"/>
        <n x="175"/>
      </t>
    </mdx>
    <mdx n="0" f="v">
      <t c="3" si="227">
        <n x="225"/>
        <n x="274"/>
        <n x="175"/>
      </t>
    </mdx>
    <mdx n="0" f="v">
      <t c="3" si="227">
        <n x="225"/>
        <n x="325"/>
        <n x="175"/>
      </t>
    </mdx>
    <mdx n="0" f="v">
      <t c="3" si="227">
        <n x="225"/>
        <n x="310"/>
        <n x="175"/>
      </t>
    </mdx>
    <mdx n="0" f="v">
      <t c="3" si="227">
        <n x="225"/>
        <n x="343"/>
        <n x="175"/>
      </t>
    </mdx>
    <mdx n="0" f="v">
      <t c="3" si="227">
        <n x="225"/>
        <n x="339"/>
        <n x="175"/>
      </t>
    </mdx>
    <mdx n="0" f="v">
      <t c="3" si="227">
        <n x="225"/>
        <n x="323"/>
        <n x="175"/>
      </t>
    </mdx>
    <mdx n="0" f="v">
      <t c="3" si="227">
        <n x="225"/>
        <n x="564"/>
        <n x="175"/>
      </t>
    </mdx>
    <mdx n="0" f="v">
      <t c="3" si="227">
        <n x="225"/>
        <n x="300"/>
        <n x="175"/>
      </t>
    </mdx>
    <mdx n="0" f="v">
      <t c="3" si="227">
        <n x="225"/>
        <n x="295"/>
        <n x="175"/>
      </t>
    </mdx>
    <mdx n="0" f="v">
      <t c="3" si="227">
        <n x="225"/>
        <n x="291"/>
        <n x="175"/>
      </t>
    </mdx>
    <mdx n="0" f="v">
      <t c="3" si="227">
        <n x="225"/>
        <n x="303"/>
        <n x="175"/>
      </t>
    </mdx>
    <mdx n="0" f="v">
      <t c="3" si="227">
        <n x="225"/>
        <n x="352"/>
        <n x="175"/>
      </t>
    </mdx>
    <mdx n="0" f="v">
      <t c="3" si="227">
        <n x="225"/>
        <n x="302"/>
        <n x="175"/>
      </t>
    </mdx>
    <mdx n="0" f="v">
      <t c="3" si="227">
        <n x="225"/>
        <n x="342"/>
        <n x="175"/>
      </t>
    </mdx>
    <mdx n="0" f="v">
      <t c="3" si="227">
        <n x="225"/>
        <n x="332"/>
        <n x="175"/>
      </t>
    </mdx>
    <mdx n="0" f="v">
      <t c="3" si="227">
        <n x="225"/>
        <n x="331"/>
        <n x="175"/>
      </t>
    </mdx>
    <mdx n="0" f="v">
      <t c="3" si="227">
        <n x="225"/>
        <n x="349"/>
        <n x="175"/>
      </t>
    </mdx>
    <mdx n="0" f="v">
      <t c="3" si="227">
        <n x="225"/>
        <n x="553"/>
        <n x="175"/>
      </t>
    </mdx>
    <mdx n="0" f="v">
      <t c="3" si="227">
        <n x="225"/>
        <n x="330"/>
        <n x="175"/>
      </t>
    </mdx>
    <mdx n="0" f="v">
      <t c="3" si="227">
        <n x="225"/>
        <n x="351"/>
        <n x="175"/>
      </t>
    </mdx>
    <mdx n="0" f="v">
      <t c="3" si="227">
        <n x="225"/>
        <n x="554"/>
        <n x="175"/>
      </t>
    </mdx>
    <mdx n="0" f="v">
      <t c="3" si="227">
        <n x="225"/>
        <n x="556"/>
        <n x="175"/>
      </t>
    </mdx>
    <mdx n="0" f="v">
      <t c="3" si="227">
        <n x="225"/>
        <n x="296"/>
        <n x="175"/>
      </t>
    </mdx>
    <mdx n="0" f="v">
      <t c="3" si="227">
        <n x="225"/>
        <n x="298"/>
        <n x="175"/>
      </t>
    </mdx>
    <mdx n="0" f="v">
      <t c="3" si="227">
        <n x="225"/>
        <n x="563"/>
        <n x="175"/>
      </t>
    </mdx>
    <mdx n="0" f="v">
      <t c="3" si="227">
        <n x="225"/>
        <n x="569"/>
        <n x="175"/>
      </t>
    </mdx>
    <mdx n="0" f="v">
      <t c="3" si="227">
        <n x="225"/>
        <n x="354"/>
        <n x="175"/>
      </t>
    </mdx>
    <mdx n="0" f="v">
      <t c="3" si="227">
        <n x="225"/>
        <n x="341"/>
        <n x="175"/>
      </t>
    </mdx>
    <mdx n="0" f="v">
      <t c="3" si="227">
        <n x="225"/>
        <n x="552"/>
        <n x="175"/>
      </t>
    </mdx>
    <mdx n="0" f="v">
      <t c="3" si="227">
        <n x="225"/>
        <n x="590"/>
        <n x="175"/>
      </t>
    </mdx>
    <mdx n="0" f="v">
      <t c="3" si="227">
        <n x="225"/>
        <n x="565"/>
        <n x="175"/>
      </t>
    </mdx>
    <mdx n="0" f="v">
      <t c="3" si="227">
        <n x="225"/>
        <n x="566"/>
        <n x="175"/>
      </t>
    </mdx>
    <mdx n="0" f="v">
      <t c="3" si="227">
        <n x="225"/>
        <n x="567"/>
        <n x="175"/>
      </t>
    </mdx>
    <mdx n="0" f="v">
      <t c="3" si="227">
        <n x="225"/>
        <n x="568"/>
        <n x="175"/>
      </t>
    </mdx>
    <mdx n="0" f="v">
      <t c="3" si="227">
        <n x="225"/>
        <n x="340"/>
        <n x="175"/>
      </t>
    </mdx>
    <mdx n="0" f="v">
      <t c="3" si="227">
        <n x="225"/>
        <n x="572"/>
        <n x="175"/>
      </t>
    </mdx>
    <mdx n="0" f="v">
      <t c="3" si="227">
        <n x="225"/>
        <n x="573"/>
        <n x="175"/>
      </t>
    </mdx>
    <mdx n="0" f="v">
      <t c="3" si="227">
        <n x="225"/>
        <n x="598"/>
        <n x="175"/>
      </t>
    </mdx>
    <mdx n="0" f="v">
      <t c="3" si="227">
        <n x="225"/>
        <n x="592"/>
        <n x="175"/>
      </t>
    </mdx>
    <mdx n="0" f="v">
      <t c="3" si="227">
        <n x="225"/>
        <n x="589"/>
        <n x="175"/>
      </t>
    </mdx>
    <mdx n="0" f="v">
      <t c="3" si="227">
        <n x="225"/>
        <n x="591"/>
        <n x="175"/>
      </t>
    </mdx>
    <mdx n="0" f="v">
      <t c="3" si="227">
        <n x="225"/>
        <n x="576"/>
        <n x="175"/>
      </t>
    </mdx>
    <mdx n="0" f="v">
      <t c="3" si="227">
        <n x="225"/>
        <n x="577"/>
        <n x="175"/>
      </t>
    </mdx>
    <mdx n="0" f="v">
      <t c="3" si="227">
        <n x="225"/>
        <n x="578"/>
        <n x="175"/>
      </t>
    </mdx>
    <mdx n="0" f="v">
      <t c="3" si="227">
        <n x="225"/>
        <n x="579"/>
        <n x="175"/>
      </t>
    </mdx>
    <mdx n="0" f="v">
      <t c="3" si="227">
        <n x="225"/>
        <n x="353"/>
        <n x="175"/>
      </t>
    </mdx>
    <mdx n="0" f="v">
      <t c="3" si="227">
        <n x="225"/>
        <n x="347"/>
        <n x="175"/>
      </t>
    </mdx>
    <mdx n="0" f="v">
      <t c="3" si="227">
        <n x="225"/>
        <n x="580"/>
        <n x="175"/>
      </t>
    </mdx>
    <mdx n="0" f="v">
      <t c="3" si="227">
        <n x="225"/>
        <n x="581"/>
        <n x="175"/>
      </t>
    </mdx>
    <mdx n="0" f="v">
      <t c="3" si="227">
        <n x="225"/>
        <n x="583"/>
        <n x="175"/>
      </t>
    </mdx>
    <mdx n="0" f="v">
      <t c="3" si="227">
        <n x="225"/>
        <n x="555"/>
        <n x="175"/>
      </t>
    </mdx>
    <mdx n="0" f="v">
      <t c="3" si="227">
        <n x="225"/>
        <n x="570"/>
        <n x="175"/>
      </t>
    </mdx>
    <mdx n="0" f="v">
      <t c="3" si="227">
        <n x="225"/>
        <n x="574"/>
        <n x="175"/>
      </t>
    </mdx>
    <mdx n="0" f="v">
      <t c="3" si="227">
        <n x="225"/>
        <n x="585"/>
        <n x="175"/>
      </t>
    </mdx>
    <mdx n="0" f="v">
      <t c="3" si="227">
        <n x="225"/>
        <n x="588"/>
        <n x="175"/>
      </t>
    </mdx>
    <mdx n="0" f="v">
      <t c="3" si="227">
        <n x="225"/>
        <n x="597"/>
        <n x="175"/>
      </t>
    </mdx>
    <mdx n="0" f="v">
      <t c="3" si="227">
        <n x="225"/>
        <n x="617"/>
        <n x="175"/>
      </t>
    </mdx>
    <mdx n="0" f="v">
      <t c="3" si="227">
        <n x="225"/>
        <n x="600"/>
        <n x="175"/>
      </t>
    </mdx>
    <mdx n="0" f="v">
      <t c="3" si="227">
        <n x="225"/>
        <n x="601"/>
        <n x="175"/>
      </t>
    </mdx>
    <mdx n="0" f="v">
      <t c="3" si="227">
        <n x="225"/>
        <n x="614"/>
        <n x="175"/>
      </t>
    </mdx>
    <mdx n="0" f="v">
      <t c="3" si="227">
        <n x="225"/>
        <n x="593"/>
        <n x="175"/>
      </t>
    </mdx>
    <mdx n="0" f="v">
      <t c="3" si="227">
        <n x="225"/>
        <n x="594"/>
        <n x="175"/>
      </t>
    </mdx>
    <mdx n="0" f="v">
      <t c="3" si="227">
        <n x="225"/>
        <n x="595"/>
        <n x="175"/>
      </t>
    </mdx>
    <mdx n="0" f="v">
      <t c="3" si="227">
        <n x="225"/>
        <n x="596"/>
        <n x="175"/>
      </t>
    </mdx>
    <mdx n="0" f="v">
      <t c="3" si="227">
        <n x="225"/>
        <n x="599"/>
        <n x="175"/>
      </t>
    </mdx>
    <mdx n="0" f="v">
      <t c="3" si="227">
        <n x="225"/>
        <n x="582"/>
        <n x="175"/>
      </t>
    </mdx>
    <mdx n="0" f="v">
      <t c="3" si="227">
        <n x="225"/>
        <n x="584"/>
        <n x="175"/>
      </t>
    </mdx>
    <mdx n="0" f="v">
      <t c="3" si="227">
        <n x="225"/>
        <n x="586"/>
        <n x="175"/>
      </t>
    </mdx>
    <mdx n="0" f="v">
      <t c="3" si="227">
        <n x="225"/>
        <n x="618"/>
        <n x="175"/>
      </t>
    </mdx>
    <mdx n="0" f="v">
      <t c="3" si="227">
        <n x="225"/>
        <n x="587"/>
        <n x="175"/>
      </t>
    </mdx>
    <mdx n="0" f="v">
      <t c="3" si="227">
        <n x="225"/>
        <n x="602"/>
        <n x="175"/>
      </t>
    </mdx>
    <mdx n="0" f="v">
      <t c="3" si="227">
        <n x="225"/>
        <n x="603"/>
        <n x="175"/>
      </t>
    </mdx>
    <mdx n="0" f="v">
      <t c="3" si="227">
        <n x="225"/>
        <n x="604"/>
        <n x="175"/>
      </t>
    </mdx>
    <mdx n="0" f="v">
      <t c="3" si="227">
        <n x="225"/>
        <n x="605"/>
        <n x="175"/>
      </t>
    </mdx>
    <mdx n="0" f="v">
      <t c="3" si="227">
        <n x="225"/>
        <n x="619"/>
        <n x="175"/>
      </t>
    </mdx>
    <mdx n="0" f="v">
      <t c="3" si="227">
        <n x="225"/>
        <n x="620"/>
        <n x="175"/>
      </t>
    </mdx>
    <mdx n="0" f="v">
      <t c="3" si="227">
        <n x="225"/>
        <n x="648"/>
        <n x="175"/>
      </t>
    </mdx>
    <mdx n="0" f="v">
      <t c="3" si="227">
        <n x="225"/>
        <n x="613"/>
        <n x="175"/>
      </t>
    </mdx>
    <mdx n="0" f="v">
      <t c="3" si="227">
        <n x="225"/>
        <n x="625"/>
        <n x="175"/>
      </t>
    </mdx>
    <mdx n="0" f="v">
      <t c="3" si="227">
        <n x="225"/>
        <n x="615"/>
        <n x="175"/>
      </t>
    </mdx>
    <mdx n="0" f="v">
      <t c="3" si="227">
        <n x="225"/>
        <n x="608"/>
        <n x="175"/>
      </t>
    </mdx>
    <mdx n="0" f="v">
      <t c="3" si="227">
        <n x="225"/>
        <n x="621"/>
        <n x="175"/>
      </t>
    </mdx>
    <mdx n="0" f="v">
      <t c="3" si="227">
        <n x="225"/>
        <n x="622"/>
        <n x="175"/>
      </t>
    </mdx>
    <mdx n="0" f="v">
      <t c="3" si="227">
        <n x="225"/>
        <n x="609"/>
        <n x="175"/>
      </t>
    </mdx>
    <mdx n="0" f="v">
      <t c="3" si="227">
        <n x="225"/>
        <n x="610"/>
        <n x="175"/>
      </t>
    </mdx>
    <mdx n="0" f="v">
      <t c="3" si="227">
        <n x="225"/>
        <n x="611"/>
        <n x="175"/>
      </t>
    </mdx>
    <mdx n="0" f="v">
      <t c="3" si="227">
        <n x="225"/>
        <n x="612"/>
        <n x="175"/>
      </t>
    </mdx>
    <mdx n="0" f="v">
      <t c="3" si="227">
        <n x="225"/>
        <n x="616"/>
        <n x="175"/>
      </t>
    </mdx>
    <mdx n="0" f="v">
      <t c="3" si="227">
        <n x="225"/>
        <n x="627"/>
        <n x="175"/>
      </t>
    </mdx>
    <mdx n="0" f="v">
      <t c="3" si="227">
        <n x="225"/>
        <n x="633"/>
        <n x="175"/>
      </t>
    </mdx>
    <mdx n="0" f="v">
      <t c="3" si="227">
        <n x="225"/>
        <n x="623"/>
        <n x="175"/>
      </t>
    </mdx>
    <mdx n="0" f="v">
      <t c="3" si="227">
        <n x="225"/>
        <n x="624"/>
        <n x="175"/>
      </t>
    </mdx>
    <mdx n="0" f="v">
      <t c="3" si="227">
        <n x="225"/>
        <n x="643"/>
        <n x="175"/>
      </t>
    </mdx>
    <mdx n="0" f="v">
      <t c="3" si="227">
        <n x="225"/>
        <n x="641"/>
        <n x="175"/>
      </t>
    </mdx>
    <mdx n="0" f="v">
      <t c="3" si="227">
        <n x="225"/>
        <n x="630"/>
        <n x="175"/>
      </t>
    </mdx>
    <mdx n="0" f="v">
      <t c="3" si="227">
        <n x="225"/>
        <n x="632"/>
        <n x="175"/>
      </t>
    </mdx>
    <mdx n="0" f="v">
      <t c="3" si="227">
        <n x="225"/>
        <n x="647"/>
        <n x="175"/>
      </t>
    </mdx>
    <mdx n="0" f="v">
      <t c="3" si="227">
        <n x="225"/>
        <n x="644"/>
        <n x="175"/>
      </t>
    </mdx>
    <mdx n="0" f="v">
      <t c="3" si="227">
        <n x="225"/>
        <n x="639"/>
        <n x="175"/>
      </t>
    </mdx>
    <mdx n="0" f="v">
      <t c="3" si="227">
        <n x="225"/>
        <n x="645"/>
        <n x="175"/>
      </t>
    </mdx>
    <mdx n="0" f="v">
      <t c="3" si="227">
        <n x="225"/>
        <n x="646"/>
        <n x="175"/>
      </t>
    </mdx>
    <mdx n="0" f="v">
      <t c="3" si="227">
        <n x="225"/>
        <n x="640"/>
        <n x="175"/>
      </t>
    </mdx>
    <mdx n="0" f="v">
      <t c="3" si="227">
        <n x="225"/>
        <n x="635"/>
        <n x="175"/>
      </t>
    </mdx>
    <mdx n="0" f="v">
      <t c="3" si="227">
        <n x="225"/>
        <n x="636"/>
        <n x="175"/>
      </t>
    </mdx>
    <mdx n="0" f="v">
      <t c="3" si="227">
        <n x="225"/>
        <n x="637"/>
        <n x="175"/>
      </t>
    </mdx>
    <mdx n="0" f="v">
      <t c="3" si="227">
        <n x="225"/>
        <n x="626"/>
        <n x="175"/>
      </t>
    </mdx>
    <mdx n="0" f="v">
      <t c="3" si="227">
        <n x="225"/>
        <n x="606"/>
        <n x="175"/>
      </t>
    </mdx>
    <mdx n="0" f="v">
      <t c="3" si="227">
        <n x="225"/>
        <n x="628"/>
        <n x="175"/>
      </t>
    </mdx>
    <mdx n="0" f="v">
      <t c="3" si="227">
        <n x="225"/>
        <n x="607"/>
        <n x="175"/>
      </t>
    </mdx>
    <mdx n="0" f="v">
      <t c="3" si="227">
        <n x="225"/>
        <n x="629"/>
        <n x="175"/>
      </t>
    </mdx>
    <mdx n="0" f="v">
      <t c="3" si="227">
        <n x="225"/>
        <n x="631"/>
        <n x="175"/>
      </t>
    </mdx>
    <mdx n="0" f="v">
      <t c="3" si="227">
        <n x="225"/>
        <n x="634"/>
        <n x="175"/>
      </t>
    </mdx>
    <mdx n="0" f="v">
      <t c="3" si="227">
        <n x="225"/>
        <n x="638"/>
        <n x="175"/>
      </t>
    </mdx>
    <mdx n="0" f="v">
      <t c="3" si="227">
        <n x="225"/>
        <n x="642"/>
        <n x="175"/>
      </t>
    </mdx>
    <mdx n="0" f="v">
      <t c="3" si="227">
        <n x="225"/>
        <n x="649"/>
        <n x="175"/>
      </t>
    </mdx>
    <mdx n="0" f="v">
      <t c="3" si="227">
        <n x="225"/>
        <n x="650"/>
        <n x="175"/>
      </t>
    </mdx>
    <mdx n="0" f="v">
      <t c="3" si="227">
        <n x="225"/>
        <n x="651"/>
        <n x="175"/>
      </t>
    </mdx>
    <mdx n="0" f="v">
      <t c="3" si="227">
        <n x="225"/>
        <n x="652"/>
        <n x="175"/>
      </t>
    </mdx>
    <mdx n="0" f="v">
      <t c="3" si="227">
        <n x="225"/>
        <n x="653"/>
        <n x="175"/>
      </t>
    </mdx>
    <mdx n="0" f="v">
      <t c="3" si="227">
        <n x="225"/>
        <n x="654"/>
        <n x="175"/>
      </t>
    </mdx>
    <mdx n="0" f="v">
      <t c="3" si="227">
        <n x="225"/>
        <n x="655"/>
        <n x="175"/>
      </t>
    </mdx>
    <mdx n="0" f="v">
      <t c="3" si="227">
        <n x="225"/>
        <n x="339"/>
        <n x="61"/>
      </t>
    </mdx>
    <mdx n="0" f="v">
      <t c="3" si="227">
        <n x="225"/>
        <n x="323"/>
        <n x="61"/>
      </t>
    </mdx>
    <mdx n="0" f="v">
      <t c="3" si="227">
        <n x="225"/>
        <n x="557"/>
        <n x="61"/>
      </t>
    </mdx>
    <mdx n="0" f="v">
      <t c="3" si="227">
        <n x="225"/>
        <n x="550"/>
        <n x="61"/>
      </t>
    </mdx>
    <mdx n="0" f="v">
      <t c="3" si="227">
        <n x="225"/>
        <n x="549"/>
        <n x="61"/>
      </t>
    </mdx>
    <mdx n="0" f="v">
      <t c="3" si="227">
        <n x="225"/>
        <n x="558"/>
        <n x="61"/>
      </t>
    </mdx>
    <mdx n="0" f="v">
      <t c="3" si="227">
        <n x="225"/>
        <n x="559"/>
        <n x="61"/>
      </t>
    </mdx>
    <mdx n="0" f="v">
      <t c="3" si="227">
        <n x="225"/>
        <n x="560"/>
        <n x="61"/>
      </t>
    </mdx>
    <mdx n="0" f="v">
      <t c="3" si="227">
        <n x="225"/>
        <n x="561"/>
        <n x="61"/>
      </t>
    </mdx>
    <mdx n="0" f="v">
      <t c="3" si="227">
        <n x="225"/>
        <n x="562"/>
        <n x="61"/>
      </t>
    </mdx>
    <mdx n="0" f="v">
      <t c="3" si="227">
        <n x="225"/>
        <n x="354"/>
        <n x="61"/>
      </t>
    </mdx>
    <mdx n="0" f="v">
      <t c="3" si="227">
        <n x="225"/>
        <n x="282"/>
        <n x="61"/>
      </t>
    </mdx>
    <mdx n="0" f="v">
      <t c="3" si="227">
        <n x="225"/>
        <n x="313"/>
        <n x="61"/>
      </t>
    </mdx>
    <mdx n="0" f="v">
      <t c="3" si="227">
        <n x="225"/>
        <n x="344"/>
        <n x="61"/>
      </t>
    </mdx>
    <mdx n="0" f="v">
      <t c="3" si="227">
        <n x="225"/>
        <n x="343"/>
        <n x="61"/>
      </t>
    </mdx>
    <mdx n="0" f="v">
      <t c="3" si="227">
        <n x="225"/>
        <n x="312"/>
        <n x="61"/>
      </t>
    </mdx>
    <mdx n="0" f="v">
      <t c="3" si="227">
        <n x="225"/>
        <n x="334"/>
        <n x="61"/>
      </t>
    </mdx>
    <mdx n="0" f="v">
      <t c="3" si="227">
        <n x="225"/>
        <n x="336"/>
        <n x="61"/>
      </t>
    </mdx>
    <mdx n="0" f="v">
      <t c="3" si="227">
        <n x="225"/>
        <n x="325"/>
        <n x="61"/>
      </t>
    </mdx>
    <mdx n="0" f="v">
      <t c="3" si="227">
        <n x="225"/>
        <n x="310"/>
        <n x="61"/>
      </t>
    </mdx>
    <mdx n="0" f="v">
      <t c="3" si="227">
        <n x="225"/>
        <n x="275"/>
        <n x="61"/>
      </t>
    </mdx>
    <mdx n="0" f="v">
      <t c="3" si="227">
        <n x="225"/>
        <n x="284"/>
        <n x="61"/>
      </t>
    </mdx>
    <mdx n="0" f="v">
      <t c="3" si="227">
        <n x="225"/>
        <n x="290"/>
        <n x="61"/>
      </t>
    </mdx>
    <mdx n="0" f="v">
      <t c="3" si="227">
        <n x="225"/>
        <n x="289"/>
        <n x="61"/>
      </t>
    </mdx>
    <mdx n="0" f="v">
      <t c="3" si="227">
        <n x="225"/>
        <n x="288"/>
        <n x="61"/>
      </t>
    </mdx>
    <mdx n="0" f="v">
      <t c="3" si="227">
        <n x="225"/>
        <n x="287"/>
        <n x="61"/>
      </t>
    </mdx>
    <mdx n="0" f="v">
      <t c="3" si="227">
        <n x="225"/>
        <n x="286"/>
        <n x="61"/>
      </t>
    </mdx>
    <mdx n="0" f="v">
      <t c="3" si="227">
        <n x="225"/>
        <n x="292"/>
        <n x="61"/>
      </t>
    </mdx>
    <mdx n="0" f="v">
      <t c="3" si="227">
        <n x="225"/>
        <n x="314"/>
        <n x="61"/>
      </t>
    </mdx>
    <mdx n="0" f="v">
      <t c="3" si="227">
        <n x="225"/>
        <n x="305"/>
        <n x="61"/>
      </t>
    </mdx>
    <mdx n="0" f="v">
      <t c="3" si="227">
        <n x="225"/>
        <n x="308"/>
        <n x="61"/>
      </t>
    </mdx>
    <mdx n="0" f="v">
      <t c="3" si="227">
        <n x="225"/>
        <n x="279"/>
        <n x="61"/>
      </t>
    </mdx>
    <mdx n="0" f="v">
      <t c="3" si="227">
        <n x="225"/>
        <n x="345"/>
        <n x="61"/>
      </t>
    </mdx>
    <mdx n="0" f="v">
      <t c="3" si="227">
        <n x="225"/>
        <n x="317"/>
        <n x="61"/>
      </t>
    </mdx>
    <mdx n="0" f="v">
      <t c="3" si="227">
        <n x="225"/>
        <n x="285"/>
        <n x="61"/>
      </t>
    </mdx>
    <mdx n="0" f="v">
      <t c="3" si="227">
        <n x="225"/>
        <n x="274"/>
        <n x="61"/>
      </t>
    </mdx>
    <mdx n="0" f="v">
      <t c="3" si="227">
        <n x="225"/>
        <n x="324"/>
        <n x="61"/>
      </t>
    </mdx>
    <mdx n="0" f="v">
      <t c="3" si="227">
        <n x="225"/>
        <n x="309"/>
        <n x="61"/>
      </t>
    </mdx>
    <mdx n="0" f="v">
      <t c="3" si="227">
        <n x="225"/>
        <n x="551"/>
        <n x="61"/>
      </t>
    </mdx>
    <mdx n="0" f="v">
      <t c="3" si="227">
        <n x="225"/>
        <n x="315"/>
        <n x="61"/>
      </t>
    </mdx>
    <mdx n="0" f="v">
      <t c="3" si="227">
        <n x="225"/>
        <n x="335"/>
        <n x="61"/>
      </t>
    </mdx>
    <mdx n="0" f="v">
      <t c="3" si="227">
        <n x="225"/>
        <n x="306"/>
        <n x="61"/>
      </t>
    </mdx>
    <mdx n="0" f="v">
      <t c="3" si="227">
        <n x="225"/>
        <n x="333"/>
        <n x="61"/>
      </t>
    </mdx>
    <mdx n="0" f="v">
      <t c="3" si="227">
        <n x="225"/>
        <n x="296"/>
        <n x="61"/>
      </t>
    </mdx>
    <mdx n="0" f="v">
      <t c="3" si="227">
        <n x="225"/>
        <n x="341"/>
        <n x="61"/>
      </t>
    </mdx>
    <mdx n="0" f="v">
      <t c="3" si="227">
        <n x="225"/>
        <n x="298"/>
        <n x="61"/>
      </t>
    </mdx>
    <mdx n="0" f="v">
      <t c="3" si="227">
        <n x="225"/>
        <n x="295"/>
        <n x="61"/>
      </t>
    </mdx>
    <mdx n="0" f="v">
      <t c="3" si="227">
        <n x="225"/>
        <n x="575"/>
        <n x="61"/>
      </t>
    </mdx>
    <mdx n="0" f="v">
      <t c="3" si="227">
        <n x="225"/>
        <n x="552"/>
        <n x="61"/>
      </t>
    </mdx>
    <mdx n="0" f="v">
      <t c="3" si="227">
        <n x="225"/>
        <n x="291"/>
        <n x="61"/>
      </t>
    </mdx>
    <mdx n="0" f="v">
      <t c="3" si="227">
        <n x="225"/>
        <n x="303"/>
        <n x="61"/>
      </t>
    </mdx>
    <mdx n="0" f="v">
      <t c="3" si="227">
        <n x="225"/>
        <n x="352"/>
        <n x="61"/>
      </t>
    </mdx>
    <mdx n="0" f="v">
      <t c="3" si="227">
        <n x="225"/>
        <n x="302"/>
        <n x="61"/>
      </t>
    </mdx>
    <mdx n="0" f="v">
      <t c="3" si="227">
        <n x="225"/>
        <n x="342"/>
        <n x="61"/>
      </t>
    </mdx>
    <mdx n="0" f="v">
      <t c="3" si="227">
        <n x="225"/>
        <n x="332"/>
        <n x="61"/>
      </t>
    </mdx>
    <mdx n="0" f="v">
      <t c="3" si="227">
        <n x="225"/>
        <n x="331"/>
        <n x="61"/>
      </t>
    </mdx>
    <mdx n="0" f="v">
      <t c="3" si="227">
        <n x="225"/>
        <n x="349"/>
        <n x="61"/>
      </t>
    </mdx>
    <mdx n="0" f="v">
      <t c="3" si="227">
        <n x="225"/>
        <n x="553"/>
        <n x="61"/>
      </t>
    </mdx>
    <mdx n="0" f="v">
      <t c="3" si="227">
        <n x="225"/>
        <n x="330"/>
        <n x="61"/>
      </t>
    </mdx>
    <mdx n="0" f="v">
      <t c="3" si="227">
        <n x="225"/>
        <n x="351"/>
        <n x="61"/>
      </t>
    </mdx>
    <mdx n="0" f="v">
      <t c="3" si="227">
        <n x="225"/>
        <n x="554"/>
        <n x="61"/>
      </t>
    </mdx>
    <mdx n="0" f="v">
      <t c="3" si="227">
        <n x="225"/>
        <n x="564"/>
        <n x="61"/>
      </t>
    </mdx>
    <mdx n="0" f="v">
      <t c="3" si="227">
        <n x="225"/>
        <n x="556"/>
        <n x="61"/>
      </t>
    </mdx>
    <mdx n="0" f="v">
      <t c="3" si="227">
        <n x="225"/>
        <n x="300"/>
        <n x="61"/>
      </t>
    </mdx>
    <mdx n="0" f="v">
      <t c="3" si="227">
        <n x="225"/>
        <n x="563"/>
        <n x="61"/>
      </t>
    </mdx>
    <mdx n="0" f="v">
      <t c="3" si="227">
        <n x="225"/>
        <n x="601"/>
        <n x="61"/>
      </t>
    </mdx>
    <mdx n="0" f="v">
      <t c="3" si="227">
        <n x="225"/>
        <n x="590"/>
        <n x="61"/>
      </t>
    </mdx>
    <mdx n="0" f="v">
      <t c="3" si="227">
        <n x="225"/>
        <n x="565"/>
        <n x="61"/>
      </t>
    </mdx>
    <mdx n="0" f="v">
      <t c="3" si="227">
        <n x="225"/>
        <n x="566"/>
        <n x="61"/>
      </t>
    </mdx>
    <mdx n="0" f="v">
      <t c="3" si="227">
        <n x="225"/>
        <n x="567"/>
        <n x="61"/>
      </t>
    </mdx>
    <mdx n="0" f="v">
      <t c="3" si="227">
        <n x="225"/>
        <n x="568"/>
        <n x="61"/>
      </t>
    </mdx>
    <mdx n="0" f="v">
      <t c="3" si="227">
        <n x="225"/>
        <n x="569"/>
        <n x="61"/>
      </t>
    </mdx>
    <mdx n="0" f="v">
      <t c="3" si="227">
        <n x="225"/>
        <n x="571"/>
        <n x="61"/>
      </t>
    </mdx>
    <mdx n="0" f="v">
      <t c="3" si="227">
        <n x="225"/>
        <n x="572"/>
        <n x="61"/>
      </t>
    </mdx>
    <mdx n="0" f="v">
      <t c="3" si="227">
        <n x="225"/>
        <n x="573"/>
        <n x="61"/>
      </t>
    </mdx>
    <mdx n="0" f="v">
      <t c="3" si="227">
        <n x="225"/>
        <n x="340"/>
        <n x="61"/>
      </t>
    </mdx>
    <mdx n="0" f="v">
      <t c="3" si="227">
        <n x="225"/>
        <n x="589"/>
        <n x="61"/>
      </t>
    </mdx>
    <mdx n="0" f="v">
      <t c="3" si="227">
        <n x="225"/>
        <n x="591"/>
        <n x="61"/>
      </t>
    </mdx>
    <mdx n="0" f="v">
      <t c="3" si="227">
        <n x="225"/>
        <n x="576"/>
        <n x="61"/>
      </t>
    </mdx>
    <mdx n="0" f="v">
      <t c="3" si="227">
        <n x="225"/>
        <n x="577"/>
        <n x="61"/>
      </t>
    </mdx>
    <mdx n="0" f="v">
      <t c="3" si="227">
        <n x="225"/>
        <n x="578"/>
        <n x="61"/>
      </t>
    </mdx>
    <mdx n="0" f="v">
      <t c="3" si="227">
        <n x="225"/>
        <n x="579"/>
        <n x="61"/>
      </t>
    </mdx>
    <mdx n="0" f="v">
      <t c="3" si="227">
        <n x="225"/>
        <n x="353"/>
        <n x="61"/>
      </t>
    </mdx>
    <mdx n="0" f="v">
      <t c="3" si="227">
        <n x="225"/>
        <n x="347"/>
        <n x="61"/>
      </t>
    </mdx>
    <mdx n="0" f="v">
      <t c="3" si="227">
        <n x="225"/>
        <n x="592"/>
        <n x="61"/>
      </t>
    </mdx>
    <mdx n="0" f="v">
      <t c="3" si="227">
        <n x="225"/>
        <n x="580"/>
        <n x="61"/>
      </t>
    </mdx>
    <mdx n="0" f="v">
      <t c="3" si="227">
        <n x="225"/>
        <n x="581"/>
        <n x="61"/>
      </t>
    </mdx>
    <mdx n="0" f="v">
      <t c="3" si="227">
        <n x="225"/>
        <n x="583"/>
        <n x="61"/>
      </t>
    </mdx>
    <mdx n="0" f="v">
      <t c="3" si="227">
        <n x="225"/>
        <n x="555"/>
        <n x="61"/>
      </t>
    </mdx>
    <mdx n="0" f="v">
      <t c="3" si="227">
        <n x="225"/>
        <n x="570"/>
        <n x="61"/>
      </t>
    </mdx>
    <mdx n="0" f="v">
      <t c="3" si="227">
        <n x="225"/>
        <n x="574"/>
        <n x="61"/>
      </t>
    </mdx>
    <mdx n="0" f="v">
      <t c="3" si="227">
        <n x="225"/>
        <n x="582"/>
        <n x="61"/>
      </t>
    </mdx>
    <mdx n="0" f="v">
      <t c="3" si="227">
        <n x="225"/>
        <n x="584"/>
        <n x="61"/>
      </t>
    </mdx>
    <mdx n="0" f="v">
      <t c="3" si="227">
        <n x="225"/>
        <n x="585"/>
        <n x="61"/>
      </t>
    </mdx>
    <mdx n="0" f="v">
      <t c="3" si="227">
        <n x="225"/>
        <n x="586"/>
        <n x="61"/>
      </t>
    </mdx>
    <mdx n="0" f="v">
      <t c="3" si="227">
        <n x="225"/>
        <n x="620"/>
        <n x="61"/>
      </t>
    </mdx>
    <mdx n="0" f="v">
      <t c="3" si="227">
        <n x="225"/>
        <n x="588"/>
        <n x="61"/>
      </t>
    </mdx>
    <mdx n="0" f="v">
      <t c="3" si="227">
        <n x="225"/>
        <n x="593"/>
        <n x="61"/>
      </t>
    </mdx>
    <mdx n="0" f="v">
      <t c="3" si="227">
        <n x="225"/>
        <n x="594"/>
        <n x="61"/>
      </t>
    </mdx>
    <mdx n="0" f="v">
      <t c="3" si="227">
        <n x="225"/>
        <n x="595"/>
        <n x="61"/>
      </t>
    </mdx>
    <mdx n="0" f="v">
      <t c="3" si="227">
        <n x="225"/>
        <n x="596"/>
        <n x="61"/>
      </t>
    </mdx>
    <mdx n="0" f="v">
      <t c="3" si="227">
        <n x="225"/>
        <n x="616"/>
        <n x="61"/>
      </t>
    </mdx>
    <mdx n="0" f="v">
      <t c="3" si="227">
        <n x="225"/>
        <n x="597"/>
        <n x="61"/>
      </t>
    </mdx>
    <mdx n="0" f="v">
      <t c="3" si="227">
        <n x="225"/>
        <n x="598"/>
        <n x="61"/>
      </t>
    </mdx>
    <mdx n="0" f="v">
      <t c="3" si="227">
        <n x="225"/>
        <n x="599"/>
        <n x="61"/>
      </t>
    </mdx>
    <mdx n="0" f="v">
      <t c="3" si="227">
        <n x="225"/>
        <n x="600"/>
        <n x="61"/>
      </t>
    </mdx>
    <mdx n="0" f="v">
      <t c="3" si="227">
        <n x="225"/>
        <n x="641"/>
        <n x="61"/>
      </t>
    </mdx>
    <mdx n="0" f="v">
      <t c="3" si="227">
        <n x="225"/>
        <n x="587"/>
        <n x="61"/>
      </t>
    </mdx>
    <mdx n="0" f="v">
      <t c="3" si="227">
        <n x="225"/>
        <n x="602"/>
        <n x="61"/>
      </t>
    </mdx>
    <mdx n="0" f="v">
      <t c="3" si="227">
        <n x="225"/>
        <n x="603"/>
        <n x="61"/>
      </t>
    </mdx>
    <mdx n="0" f="v">
      <t c="3" si="227">
        <n x="225"/>
        <n x="604"/>
        <n x="61"/>
      </t>
    </mdx>
    <mdx n="0" f="v">
      <t c="3" si="227">
        <n x="225"/>
        <n x="605"/>
        <n x="61"/>
      </t>
    </mdx>
    <mdx n="0" f="v">
      <t c="3" si="227">
        <n x="225"/>
        <n x="617"/>
        <n x="61"/>
      </t>
    </mdx>
    <mdx n="0" f="v">
      <t c="3" si="227">
        <n x="225"/>
        <n x="646"/>
        <n x="61"/>
      </t>
    </mdx>
    <mdx n="0" f="v">
      <t c="3" si="227">
        <n x="225"/>
        <n x="618"/>
        <n x="61"/>
      </t>
    </mdx>
    <mdx n="0" f="v">
      <t c="3" si="227">
        <n x="225"/>
        <n x="619"/>
        <n x="61"/>
      </t>
    </mdx>
    <mdx n="0" f="v">
      <t c="3" si="227">
        <n x="225"/>
        <n x="608"/>
        <n x="61"/>
      </t>
    </mdx>
    <mdx n="0" f="v">
      <t c="3" si="227">
        <n x="225"/>
        <n x="621"/>
        <n x="61"/>
      </t>
    </mdx>
    <mdx n="0" f="v">
      <t c="3" si="227">
        <n x="225"/>
        <n x="609"/>
        <n x="61"/>
      </t>
    </mdx>
    <mdx n="0" f="v">
      <t c="3" si="227">
        <n x="225"/>
        <n x="610"/>
        <n x="61"/>
      </t>
    </mdx>
    <mdx n="0" f="v">
      <t c="3" si="227">
        <n x="225"/>
        <n x="611"/>
        <n x="61"/>
      </t>
    </mdx>
    <mdx n="0" f="v">
      <t c="3" si="227">
        <n x="225"/>
        <n x="612"/>
        <n x="61"/>
      </t>
    </mdx>
    <mdx n="0" f="v">
      <t c="3" si="227">
        <n x="225"/>
        <n x="613"/>
        <n x="61"/>
      </t>
    </mdx>
    <mdx n="0" f="v">
      <t c="3" si="227">
        <n x="225"/>
        <n x="614"/>
        <n x="61"/>
      </t>
    </mdx>
    <mdx n="0" f="v">
      <t c="3" si="227">
        <n x="225"/>
        <n x="644"/>
        <n x="61"/>
      </t>
    </mdx>
    <mdx n="0" f="v">
      <t c="3" si="227">
        <n x="225"/>
        <n x="615"/>
        <n x="61"/>
      </t>
    </mdx>
    <mdx n="0" f="v">
      <t c="3" si="227">
        <n x="225"/>
        <n x="606"/>
        <n x="61"/>
      </t>
    </mdx>
    <mdx n="0" f="v">
      <t c="3" si="227">
        <n x="225"/>
        <n x="607"/>
        <n x="61"/>
      </t>
    </mdx>
    <mdx n="0" f="v">
      <t c="3" si="227">
        <n x="225"/>
        <n x="622"/>
        <n x="61"/>
      </t>
    </mdx>
    <mdx n="0" f="v">
      <t c="3" si="227">
        <n x="225"/>
        <n x="623"/>
        <n x="61"/>
      </t>
    </mdx>
    <mdx n="0" f="v">
      <t c="3" si="227">
        <n x="225"/>
        <n x="624"/>
        <n x="61"/>
      </t>
    </mdx>
    <mdx n="0" f="v">
      <t c="3" si="227">
        <n x="225"/>
        <n x="625"/>
        <n x="61"/>
      </t>
    </mdx>
    <mdx n="0" f="v">
      <t c="3" si="227">
        <n x="225"/>
        <n x="648"/>
        <n x="61"/>
      </t>
    </mdx>
    <mdx n="0" f="v">
      <t c="3" si="227">
        <n x="225"/>
        <n x="626"/>
        <n x="61"/>
      </t>
    </mdx>
    <mdx n="0" f="v">
      <t c="3" si="227">
        <n x="225"/>
        <n x="627"/>
        <n x="61"/>
      </t>
    </mdx>
    <mdx n="0" f="v">
      <t c="3" si="227">
        <n x="225"/>
        <n x="628"/>
        <n x="61"/>
      </t>
    </mdx>
    <mdx n="0" f="v">
      <t c="3" si="227">
        <n x="225"/>
        <n x="645"/>
        <n x="61"/>
      </t>
    </mdx>
    <mdx n="0" f="v">
      <t c="3" si="227">
        <n x="225"/>
        <n x="629"/>
        <n x="61"/>
      </t>
    </mdx>
    <mdx n="0" f="v">
      <t c="3" si="227">
        <n x="225"/>
        <n x="630"/>
        <n x="61"/>
      </t>
    </mdx>
    <mdx n="0" f="v">
      <t c="3" si="227">
        <n x="225"/>
        <n x="632"/>
        <n x="61"/>
      </t>
    </mdx>
    <mdx n="0" f="v">
      <t c="3" si="227">
        <n x="225"/>
        <n x="633"/>
        <n x="61"/>
      </t>
    </mdx>
    <mdx n="0" f="v">
      <t c="3" si="227">
        <n x="225"/>
        <n x="647"/>
        <n x="61"/>
      </t>
    </mdx>
    <mdx n="0" f="v">
      <t c="3" si="227">
        <n x="225"/>
        <n x="635"/>
        <n x="61"/>
      </t>
    </mdx>
    <mdx n="0" f="v">
      <t c="3" si="227">
        <n x="225"/>
        <n x="636"/>
        <n x="61"/>
      </t>
    </mdx>
    <mdx n="0" f="v">
      <t c="3" si="227">
        <n x="225"/>
        <n x="637"/>
        <n x="61"/>
      </t>
    </mdx>
    <mdx n="0" f="v">
      <t c="3" si="227">
        <n x="225"/>
        <n x="643"/>
        <n x="61"/>
      </t>
    </mdx>
    <mdx n="0" f="v">
      <t c="3" si="227">
        <n x="225"/>
        <n x="639"/>
        <n x="61"/>
      </t>
    </mdx>
    <mdx n="0" f="v">
      <t c="3" si="227">
        <n x="225"/>
        <n x="640"/>
        <n x="61"/>
      </t>
    </mdx>
    <mdx n="0" f="v">
      <t c="3" si="227">
        <n x="225"/>
        <n x="631"/>
        <n x="61"/>
      </t>
    </mdx>
    <mdx n="0" f="v">
      <t c="3" si="227">
        <n x="225"/>
        <n x="634"/>
        <n x="61"/>
      </t>
    </mdx>
    <mdx n="0" f="v">
      <t c="3" si="227">
        <n x="225"/>
        <n x="638"/>
        <n x="61"/>
      </t>
    </mdx>
    <mdx n="0" f="v">
      <t c="3" si="227">
        <n x="225"/>
        <n x="655"/>
        <n x="61"/>
      </t>
    </mdx>
    <mdx n="0" f="v">
      <t c="3" si="227">
        <n x="225"/>
        <n x="642"/>
        <n x="61"/>
      </t>
    </mdx>
    <mdx n="0" f="v">
      <t c="3" si="227">
        <n x="225"/>
        <n x="649"/>
        <n x="61"/>
      </t>
    </mdx>
    <mdx n="0" f="v">
      <t c="3" si="227">
        <n x="225"/>
        <n x="650"/>
        <n x="61"/>
      </t>
    </mdx>
    <mdx n="0" f="v">
      <t c="3" si="227">
        <n x="225"/>
        <n x="651"/>
        <n x="61"/>
      </t>
    </mdx>
    <mdx n="0" f="v">
      <t c="3" si="227">
        <n x="225"/>
        <n x="652"/>
        <n x="61"/>
      </t>
    </mdx>
    <mdx n="0" f="v">
      <t c="3" si="227">
        <n x="225"/>
        <n x="653"/>
        <n x="61"/>
      </t>
    </mdx>
    <mdx n="0" f="v">
      <t c="3" si="227">
        <n x="225"/>
        <n x="654"/>
        <n x="61"/>
      </t>
    </mdx>
    <mdx n="0" f="v">
      <t c="3" si="227">
        <n x="225"/>
        <n x="339"/>
        <n x="176"/>
      </t>
    </mdx>
    <mdx n="0" f="v">
      <t c="3" si="227">
        <n x="225"/>
        <n x="323"/>
        <n x="176"/>
      </t>
    </mdx>
    <mdx n="0" f="v">
      <t c="3" si="227">
        <n x="225"/>
        <n x="557"/>
        <n x="176"/>
      </t>
    </mdx>
    <mdx n="0" f="v">
      <t c="3" si="227">
        <n x="225"/>
        <n x="550"/>
        <n x="176"/>
      </t>
    </mdx>
    <mdx n="0" f="v">
      <t c="3" si="227">
        <n x="225"/>
        <n x="549"/>
        <n x="176"/>
      </t>
    </mdx>
    <mdx n="0" f="v">
      <t c="3" si="227">
        <n x="225"/>
        <n x="558"/>
        <n x="176"/>
      </t>
    </mdx>
    <mdx n="0" f="v">
      <t c="3" si="227">
        <n x="225"/>
        <n x="559"/>
        <n x="176"/>
      </t>
    </mdx>
    <mdx n="0" f="v">
      <t c="3" si="227">
        <n x="225"/>
        <n x="560"/>
        <n x="176"/>
      </t>
    </mdx>
    <mdx n="0" f="v">
      <t c="3" si="227">
        <n x="225"/>
        <n x="561"/>
        <n x="176"/>
      </t>
    </mdx>
    <mdx n="0" f="v">
      <t c="3" si="227">
        <n x="225"/>
        <n x="562"/>
        <n x="176"/>
      </t>
    </mdx>
    <mdx n="0" f="v">
      <t c="3" si="227">
        <n x="225"/>
        <n x="296"/>
        <n x="176"/>
      </t>
    </mdx>
    <mdx n="0" f="v">
      <t c="3" si="227">
        <n x="225"/>
        <n x="282"/>
        <n x="176"/>
      </t>
    </mdx>
    <mdx n="0" f="v">
      <t c="3" si="227">
        <n x="225"/>
        <n x="313"/>
        <n x="176"/>
      </t>
    </mdx>
    <mdx n="0" f="v">
      <t c="3" si="227">
        <n x="225"/>
        <n x="310"/>
        <n x="176"/>
      </t>
    </mdx>
    <mdx n="0" f="v">
      <t c="3" si="227">
        <n x="225"/>
        <n x="344"/>
        <n x="176"/>
      </t>
    </mdx>
    <mdx n="0" f="v">
      <t c="3" si="227">
        <n x="225"/>
        <n x="312"/>
        <n x="176"/>
      </t>
    </mdx>
    <mdx n="0" f="v">
      <t c="3" si="227">
        <n x="225"/>
        <n x="334"/>
        <n x="176"/>
      </t>
    </mdx>
    <mdx n="0" f="v">
      <t c="3" si="227">
        <n x="225"/>
        <n x="275"/>
        <n x="176"/>
      </t>
    </mdx>
    <mdx n="0" f="v">
      <t c="3" si="227">
        <n x="225"/>
        <n x="284"/>
        <n x="176"/>
      </t>
    </mdx>
    <mdx n="0" f="v">
      <t c="3" si="227">
        <n x="225"/>
        <n x="290"/>
        <n x="176"/>
      </t>
    </mdx>
    <mdx n="0" f="v">
      <t c="3" si="227">
        <n x="225"/>
        <n x="289"/>
        <n x="176"/>
      </t>
    </mdx>
    <mdx n="0" f="v">
      <t c="3" si="227">
        <n x="225"/>
        <n x="288"/>
        <n x="176"/>
      </t>
    </mdx>
    <mdx n="0" f="v">
      <t c="3" si="227">
        <n x="225"/>
        <n x="287"/>
        <n x="176"/>
      </t>
    </mdx>
    <mdx n="0" f="v">
      <t c="3" si="227">
        <n x="225"/>
        <n x="286"/>
        <n x="176"/>
      </t>
    </mdx>
    <mdx n="0" f="v">
      <t c="3" si="227">
        <n x="225"/>
        <n x="292"/>
        <n x="176"/>
      </t>
    </mdx>
    <mdx n="0" f="v">
      <t c="3" si="227">
        <n x="225"/>
        <n x="314"/>
        <n x="176"/>
      </t>
    </mdx>
    <mdx n="0" f="v">
      <t c="3" si="227">
        <n x="225"/>
        <n x="305"/>
        <n x="176"/>
      </t>
    </mdx>
    <mdx n="0" f="v">
      <t c="3" si="227">
        <n x="225"/>
        <n x="317"/>
        <n x="176"/>
      </t>
    </mdx>
    <mdx n="0" f="v">
      <t c="3" si="227">
        <n x="225"/>
        <n x="325"/>
        <n x="176"/>
      </t>
    </mdx>
    <mdx n="0" f="v">
      <t c="3" si="227">
        <n x="225"/>
        <n x="285"/>
        <n x="176"/>
      </t>
    </mdx>
    <mdx n="0" f="v">
      <t c="3" si="227">
        <n x="225"/>
        <n x="308"/>
        <n x="176"/>
      </t>
    </mdx>
    <mdx n="0" f="v">
      <t c="3" si="227">
        <n x="225"/>
        <n x="279"/>
        <n x="176"/>
      </t>
    </mdx>
    <mdx n="0" f="v">
      <t c="3" si="227">
        <n x="225"/>
        <n x="551"/>
        <n x="176"/>
      </t>
    </mdx>
    <mdx n="0" f="v">
      <t c="3" si="227">
        <n x="225"/>
        <n x="274"/>
        <n x="176"/>
      </t>
    </mdx>
    <mdx n="0" f="v">
      <t c="3" si="227">
        <n x="225"/>
        <n x="324"/>
        <n x="176"/>
      </t>
    </mdx>
    <mdx n="0" f="v">
      <t c="3" si="227">
        <n x="225"/>
        <n x="309"/>
        <n x="176"/>
      </t>
    </mdx>
    <mdx n="0" f="v">
      <t c="3" si="227">
        <n x="225"/>
        <n x="354"/>
        <n x="176"/>
      </t>
    </mdx>
    <mdx n="0" f="v">
      <t c="3" si="227">
        <n x="225"/>
        <n x="345"/>
        <n x="176"/>
      </t>
    </mdx>
    <mdx n="0" f="v">
      <t c="3" si="227">
        <n x="225"/>
        <n x="336"/>
        <n x="176"/>
      </t>
    </mdx>
    <mdx n="0" f="v">
      <t c="3" si="227">
        <n x="225"/>
        <n x="343"/>
        <n x="176"/>
      </t>
    </mdx>
    <mdx n="0" f="v">
      <t c="3" si="227">
        <n x="225"/>
        <n x="315"/>
        <n x="176"/>
      </t>
    </mdx>
    <mdx n="0" f="v">
      <t c="3" si="227">
        <n x="225"/>
        <n x="335"/>
        <n x="176"/>
      </t>
    </mdx>
    <mdx n="0" f="v">
      <t c="3" si="227">
        <n x="225"/>
        <n x="306"/>
        <n x="176"/>
      </t>
    </mdx>
    <mdx n="0" f="v">
      <t c="3" si="227">
        <n x="225"/>
        <n x="333"/>
        <n x="176"/>
      </t>
    </mdx>
    <mdx n="0" f="v">
      <t c="3" si="227">
        <n x="225"/>
        <n x="341"/>
        <n x="176"/>
      </t>
    </mdx>
    <mdx n="0" f="v">
      <t c="3" si="227">
        <n x="225"/>
        <n x="298"/>
        <n x="176"/>
      </t>
    </mdx>
    <mdx n="0" f="v">
      <t c="3" si="227">
        <n x="225"/>
        <n x="295"/>
        <n x="176"/>
      </t>
    </mdx>
    <mdx n="0" f="v">
      <t c="3" si="227">
        <n x="225"/>
        <n x="575"/>
        <n x="176"/>
      </t>
    </mdx>
    <mdx n="0" f="v">
      <t c="3" si="227">
        <n x="225"/>
        <n x="552"/>
        <n x="176"/>
      </t>
    </mdx>
    <mdx n="0" f="v">
      <t c="3" si="227">
        <n x="225"/>
        <n x="291"/>
        <n x="176"/>
      </t>
    </mdx>
    <mdx n="0" f="v">
      <t c="3" si="227">
        <n x="225"/>
        <n x="303"/>
        <n x="176"/>
      </t>
    </mdx>
    <mdx n="0" f="v">
      <t c="3" si="227">
        <n x="225"/>
        <n x="352"/>
        <n x="176"/>
      </t>
    </mdx>
    <mdx n="0" f="v">
      <t c="3" si="227">
        <n x="225"/>
        <n x="302"/>
        <n x="176"/>
      </t>
    </mdx>
    <mdx n="0" f="v">
      <t c="3" si="227">
        <n x="225"/>
        <n x="342"/>
        <n x="176"/>
      </t>
    </mdx>
    <mdx n="0" f="v">
      <t c="3" si="227">
        <n x="225"/>
        <n x="332"/>
        <n x="176"/>
      </t>
    </mdx>
    <mdx n="0" f="v">
      <t c="3" si="227">
        <n x="225"/>
        <n x="331"/>
        <n x="176"/>
      </t>
    </mdx>
    <mdx n="0" f="v">
      <t c="3" si="227">
        <n x="225"/>
        <n x="349"/>
        <n x="176"/>
      </t>
    </mdx>
    <mdx n="0" f="v">
      <t c="3" si="227">
        <n x="225"/>
        <n x="553"/>
        <n x="176"/>
      </t>
    </mdx>
    <mdx n="0" f="v">
      <t c="3" si="227">
        <n x="225"/>
        <n x="330"/>
        <n x="176"/>
      </t>
    </mdx>
    <mdx n="0" f="v">
      <t c="3" si="227">
        <n x="225"/>
        <n x="351"/>
        <n x="176"/>
      </t>
    </mdx>
    <mdx n="0" f="v">
      <t c="3" si="227">
        <n x="225"/>
        <n x="554"/>
        <n x="176"/>
      </t>
    </mdx>
    <mdx n="0" f="v">
      <t c="3" si="227">
        <n x="225"/>
        <n x="564"/>
        <n x="176"/>
      </t>
    </mdx>
    <mdx n="0" f="v">
      <t c="3" si="227">
        <n x="225"/>
        <n x="556"/>
        <n x="176"/>
      </t>
    </mdx>
    <mdx n="0" f="v">
      <t c="3" si="227">
        <n x="225"/>
        <n x="300"/>
        <n x="176"/>
      </t>
    </mdx>
    <mdx n="0" f="v">
      <t c="3" si="227">
        <n x="225"/>
        <n x="563"/>
        <n x="176"/>
      </t>
    </mdx>
    <mdx n="0" f="v">
      <t c="3" si="227">
        <n x="225"/>
        <n x="590"/>
        <n x="176"/>
      </t>
    </mdx>
    <mdx n="0" f="v">
      <t c="3" si="227">
        <n x="225"/>
        <n x="565"/>
        <n x="176"/>
      </t>
    </mdx>
    <mdx n="0" f="v">
      <t c="3" si="227">
        <n x="225"/>
        <n x="566"/>
        <n x="176"/>
      </t>
    </mdx>
    <mdx n="0" f="v">
      <t c="3" si="227">
        <n x="225"/>
        <n x="567"/>
        <n x="176"/>
      </t>
    </mdx>
    <mdx n="0" f="v">
      <t c="3" si="227">
        <n x="225"/>
        <n x="568"/>
        <n x="176"/>
      </t>
    </mdx>
    <mdx n="0" f="v">
      <t c="3" si="227">
        <n x="225"/>
        <n x="569"/>
        <n x="176"/>
      </t>
    </mdx>
    <mdx n="0" f="v">
      <t c="3" si="227">
        <n x="225"/>
        <n x="601"/>
        <n x="176"/>
      </t>
    </mdx>
    <mdx n="0" f="v">
      <t c="3" si="227">
        <n x="225"/>
        <n x="572"/>
        <n x="176"/>
      </t>
    </mdx>
    <mdx n="0" f="v">
      <t c="3" si="227">
        <n x="225"/>
        <n x="573"/>
        <n x="176"/>
      </t>
    </mdx>
    <mdx n="0" f="v">
      <t c="3" si="227">
        <n x="225"/>
        <n x="571"/>
        <n x="176"/>
      </t>
    </mdx>
    <mdx n="0" f="v">
      <t c="3" si="227">
        <n x="225"/>
        <n x="340"/>
        <n x="176"/>
      </t>
    </mdx>
    <mdx n="0" f="v">
      <t c="3" si="227">
        <n x="225"/>
        <n x="589"/>
        <n x="176"/>
      </t>
    </mdx>
    <mdx n="0" f="v">
      <t c="3" si="227">
        <n x="225"/>
        <n x="591"/>
        <n x="176"/>
      </t>
    </mdx>
    <mdx n="0" f="v">
      <t c="3" si="227">
        <n x="225"/>
        <n x="576"/>
        <n x="176"/>
      </t>
    </mdx>
    <mdx n="0" f="v">
      <t c="3" si="227">
        <n x="225"/>
        <n x="577"/>
        <n x="176"/>
      </t>
    </mdx>
    <mdx n="0" f="v">
      <t c="3" si="227">
        <n x="225"/>
        <n x="578"/>
        <n x="176"/>
      </t>
    </mdx>
    <mdx n="0" f="v">
      <t c="3" si="227">
        <n x="225"/>
        <n x="579"/>
        <n x="176"/>
      </t>
    </mdx>
    <mdx n="0" f="v">
      <t c="3" si="227">
        <n x="225"/>
        <n x="353"/>
        <n x="176"/>
      </t>
    </mdx>
    <mdx n="0" f="v">
      <t c="3" si="227">
        <n x="225"/>
        <n x="347"/>
        <n x="176"/>
      </t>
    </mdx>
    <mdx n="0" f="v">
      <t c="3" si="227">
        <n x="225"/>
        <n x="592"/>
        <n x="176"/>
      </t>
    </mdx>
    <mdx n="0" f="v">
      <t c="3" si="227">
        <n x="225"/>
        <n x="580"/>
        <n x="176"/>
      </t>
    </mdx>
    <mdx n="0" f="v">
      <t c="3" si="227">
        <n x="225"/>
        <n x="581"/>
        <n x="176"/>
      </t>
    </mdx>
    <mdx n="0" f="v">
      <t c="3" si="227">
        <n x="225"/>
        <n x="583"/>
        <n x="176"/>
      </t>
    </mdx>
    <mdx n="0" f="v">
      <t c="3" si="227">
        <n x="225"/>
        <n x="555"/>
        <n x="176"/>
      </t>
    </mdx>
    <mdx n="0" f="v">
      <t c="3" si="227">
        <n x="225"/>
        <n x="570"/>
        <n x="176"/>
      </t>
    </mdx>
    <mdx n="0" f="v">
      <t c="3" si="227">
        <n x="225"/>
        <n x="574"/>
        <n x="176"/>
      </t>
    </mdx>
    <mdx n="0" f="v">
      <t c="3" si="227">
        <n x="225"/>
        <n x="582"/>
        <n x="176"/>
      </t>
    </mdx>
    <mdx n="0" f="v">
      <t c="3" si="227">
        <n x="225"/>
        <n x="584"/>
        <n x="176"/>
      </t>
    </mdx>
    <mdx n="0" f="v">
      <t c="3" si="227">
        <n x="225"/>
        <n x="644"/>
        <n x="176"/>
      </t>
    </mdx>
    <mdx n="0" f="v">
      <t c="3" si="227">
        <n x="225"/>
        <n x="585"/>
        <n x="176"/>
      </t>
    </mdx>
    <mdx n="0" f="v">
      <t c="3" si="227">
        <n x="225"/>
        <n x="586"/>
        <n x="176"/>
      </t>
    </mdx>
    <mdx n="0" f="v">
      <t c="3" si="227">
        <n x="225"/>
        <n x="588"/>
        <n x="176"/>
      </t>
    </mdx>
    <mdx n="0" f="v">
      <t c="3" si="227">
        <n x="225"/>
        <n x="593"/>
        <n x="176"/>
      </t>
    </mdx>
    <mdx n="0" f="v">
      <t c="3" si="227">
        <n x="225"/>
        <n x="594"/>
        <n x="176"/>
      </t>
    </mdx>
    <mdx n="0" f="v">
      <t c="3" si="227">
        <n x="225"/>
        <n x="595"/>
        <n x="176"/>
      </t>
    </mdx>
    <mdx n="0" f="v">
      <t c="3" si="227">
        <n x="225"/>
        <n x="596"/>
        <n x="176"/>
      </t>
    </mdx>
    <mdx n="0" f="v">
      <t c="3" si="227">
        <n x="225"/>
        <n x="597"/>
        <n x="176"/>
      </t>
    </mdx>
    <mdx n="0" f="v">
      <t c="3" si="227">
        <n x="225"/>
        <n x="598"/>
        <n x="176"/>
      </t>
    </mdx>
    <mdx n="0" f="v">
      <t c="3" si="227">
        <n x="225"/>
        <n x="616"/>
        <n x="176"/>
      </t>
    </mdx>
    <mdx n="0" f="v">
      <t c="3" si="227">
        <n x="225"/>
        <n x="620"/>
        <n x="176"/>
      </t>
    </mdx>
    <mdx n="0" f="v">
      <t c="3" si="227">
        <n x="225"/>
        <n x="599"/>
        <n x="176"/>
      </t>
    </mdx>
    <mdx n="0" f="v">
      <t c="3" si="227">
        <n x="225"/>
        <n x="600"/>
        <n x="176"/>
      </t>
    </mdx>
    <mdx n="0" f="v">
      <t c="3" si="227">
        <n x="225"/>
        <n x="622"/>
        <n x="176"/>
      </t>
    </mdx>
    <mdx n="0" f="v">
      <t c="3" si="227">
        <n x="225"/>
        <n x="587"/>
        <n x="176"/>
      </t>
    </mdx>
    <mdx n="0" f="v">
      <t c="3" si="227">
        <n x="225"/>
        <n x="602"/>
        <n x="176"/>
      </t>
    </mdx>
    <mdx n="0" f="v">
      <t c="3" si="227">
        <n x="225"/>
        <n x="603"/>
        <n x="176"/>
      </t>
    </mdx>
    <mdx n="0" f="v">
      <t c="3" si="227">
        <n x="225"/>
        <n x="604"/>
        <n x="176"/>
      </t>
    </mdx>
    <mdx n="0" f="v">
      <t c="3" si="227">
        <n x="225"/>
        <n x="605"/>
        <n x="176"/>
      </t>
    </mdx>
    <mdx n="0" f="v">
      <t c="3" si="227">
        <n x="225"/>
        <n x="617"/>
        <n x="176"/>
      </t>
    </mdx>
    <mdx n="0" f="v">
      <t c="3" si="227">
        <n x="225"/>
        <n x="618"/>
        <n x="176"/>
      </t>
    </mdx>
    <mdx n="0" f="v">
      <t c="3" si="227">
        <n x="225"/>
        <n x="608"/>
        <n x="176"/>
      </t>
    </mdx>
    <mdx n="0" f="v">
      <t c="3" si="227">
        <n x="225"/>
        <n x="619"/>
        <n x="176"/>
      </t>
    </mdx>
    <mdx n="0" f="v">
      <t c="3" si="227">
        <n x="225"/>
        <n x="641"/>
        <n x="176"/>
      </t>
    </mdx>
    <mdx n="0" f="v">
      <t c="3" si="227">
        <n x="225"/>
        <n x="621"/>
        <n x="176"/>
      </t>
    </mdx>
    <mdx n="0" f="v">
      <t c="3" si="227">
        <n x="225"/>
        <n x="609"/>
        <n x="176"/>
      </t>
    </mdx>
    <mdx n="0" f="v">
      <t c="3" si="227">
        <n x="225"/>
        <n x="610"/>
        <n x="176"/>
      </t>
    </mdx>
    <mdx n="0" f="v">
      <t c="3" si="227">
        <n x="225"/>
        <n x="611"/>
        <n x="176"/>
      </t>
    </mdx>
    <mdx n="0" f="v">
      <t c="3" si="227">
        <n x="225"/>
        <n x="612"/>
        <n x="176"/>
      </t>
    </mdx>
    <mdx n="0" f="v">
      <t c="3" si="227">
        <n x="225"/>
        <n x="613"/>
        <n x="176"/>
      </t>
    </mdx>
    <mdx n="0" f="v">
      <t c="3" si="227">
        <n x="225"/>
        <n x="614"/>
        <n x="176"/>
      </t>
    </mdx>
    <mdx n="0" f="v">
      <t c="3" si="227">
        <n x="225"/>
        <n x="615"/>
        <n x="176"/>
      </t>
    </mdx>
    <mdx n="0" f="v">
      <t c="3" si="227">
        <n x="225"/>
        <n x="606"/>
        <n x="176"/>
      </t>
    </mdx>
    <mdx n="0" f="v">
      <t c="3" si="227">
        <n x="225"/>
        <n x="607"/>
        <n x="176"/>
      </t>
    </mdx>
    <mdx n="0" f="v">
      <t c="3" si="227">
        <n x="225"/>
        <n x="623"/>
        <n x="176"/>
      </t>
    </mdx>
    <mdx n="0" f="v">
      <t c="3" si="227">
        <n x="225"/>
        <n x="624"/>
        <n x="176"/>
      </t>
    </mdx>
    <mdx n="0" f="v">
      <t c="3" si="227">
        <n x="225"/>
        <n x="625"/>
        <n x="176"/>
      </t>
    </mdx>
    <mdx n="0" f="v">
      <t c="3" si="227">
        <n x="225"/>
        <n x="648"/>
        <n x="176"/>
      </t>
    </mdx>
    <mdx n="0" f="v">
      <t c="3" si="227">
        <n x="225"/>
        <n x="626"/>
        <n x="176"/>
      </t>
    </mdx>
    <mdx n="0" f="v">
      <t c="3" si="227">
        <n x="225"/>
        <n x="627"/>
        <n x="176"/>
      </t>
    </mdx>
    <mdx n="0" f="v">
      <t c="3" si="227">
        <n x="225"/>
        <n x="628"/>
        <n x="176"/>
      </t>
    </mdx>
    <mdx n="0" f="v">
      <t c="3" si="227">
        <n x="225"/>
        <n x="645"/>
        <n x="176"/>
      </t>
    </mdx>
    <mdx n="0" f="v">
      <t c="3" si="227">
        <n x="225"/>
        <n x="629"/>
        <n x="176"/>
      </t>
    </mdx>
    <mdx n="0" f="v">
      <t c="3" si="227">
        <n x="225"/>
        <n x="630"/>
        <n x="176"/>
      </t>
    </mdx>
    <mdx n="0" f="v">
      <t c="3" si="227">
        <n x="225"/>
        <n x="632"/>
        <n x="176"/>
      </t>
    </mdx>
    <mdx n="0" f="v">
      <t c="3" si="227">
        <n x="225"/>
        <n x="633"/>
        <n x="176"/>
      </t>
    </mdx>
    <mdx n="0" f="v">
      <t c="3" si="227">
        <n x="225"/>
        <n x="646"/>
        <n x="176"/>
      </t>
    </mdx>
    <mdx n="0" f="v">
      <t c="3" si="227">
        <n x="225"/>
        <n x="647"/>
        <n x="176"/>
      </t>
    </mdx>
    <mdx n="0" f="v">
      <t c="3" si="227">
        <n x="225"/>
        <n x="635"/>
        <n x="176"/>
      </t>
    </mdx>
    <mdx n="0" f="v">
      <t c="3" si="227">
        <n x="225"/>
        <n x="636"/>
        <n x="176"/>
      </t>
    </mdx>
    <mdx n="0" f="v">
      <t c="3" si="227">
        <n x="225"/>
        <n x="637"/>
        <n x="176"/>
      </t>
    </mdx>
    <mdx n="0" f="v">
      <t c="3" si="227">
        <n x="225"/>
        <n x="643"/>
        <n x="176"/>
      </t>
    </mdx>
    <mdx n="0" f="v">
      <t c="3" si="227">
        <n x="225"/>
        <n x="639"/>
        <n x="176"/>
      </t>
    </mdx>
    <mdx n="0" f="v">
      <t c="3" si="227">
        <n x="225"/>
        <n x="640"/>
        <n x="176"/>
      </t>
    </mdx>
    <mdx n="0" f="v">
      <t c="3" si="227">
        <n x="225"/>
        <n x="631"/>
        <n x="176"/>
      </t>
    </mdx>
    <mdx n="0" f="v">
      <t c="3" si="227">
        <n x="225"/>
        <n x="634"/>
        <n x="176"/>
      </t>
    </mdx>
    <mdx n="0" f="v">
      <t c="3" si="227">
        <n x="225"/>
        <n x="638"/>
        <n x="176"/>
      </t>
    </mdx>
    <mdx n="0" f="v">
      <t c="3" si="227">
        <n x="225"/>
        <n x="655"/>
        <n x="176"/>
      </t>
    </mdx>
    <mdx n="0" f="v">
      <t c="3" si="227">
        <n x="225"/>
        <n x="642"/>
        <n x="176"/>
      </t>
    </mdx>
    <mdx n="0" f="v">
      <t c="3" si="227">
        <n x="225"/>
        <n x="649"/>
        <n x="176"/>
      </t>
    </mdx>
    <mdx n="0" f="v">
      <t c="3" si="227">
        <n x="225"/>
        <n x="650"/>
        <n x="176"/>
      </t>
    </mdx>
    <mdx n="0" f="v">
      <t c="3" si="227">
        <n x="225"/>
        <n x="651"/>
        <n x="176"/>
      </t>
    </mdx>
    <mdx n="0" f="v">
      <t c="3" si="227">
        <n x="225"/>
        <n x="652"/>
        <n x="176"/>
      </t>
    </mdx>
    <mdx n="0" f="v">
      <t c="3" si="227">
        <n x="225"/>
        <n x="653"/>
        <n x="176"/>
      </t>
    </mdx>
    <mdx n="0" f="v">
      <t c="3" si="227">
        <n x="225"/>
        <n x="654"/>
        <n x="176"/>
      </t>
    </mdx>
    <mdx n="0" f="v">
      <t c="3" si="227">
        <n x="225"/>
        <n x="345"/>
        <n x="196"/>
      </t>
    </mdx>
    <mdx n="0" f="v">
      <t c="3" si="227">
        <n x="225"/>
        <n x="562"/>
        <n x="196"/>
      </t>
    </mdx>
    <mdx n="0" f="v">
      <t c="3" si="227">
        <n x="225"/>
        <n x="308"/>
        <n x="196"/>
      </t>
    </mdx>
    <mdx n="0" f="v">
      <t c="3" si="227">
        <n x="225"/>
        <n x="336"/>
        <n x="196"/>
      </t>
    </mdx>
    <mdx n="0" f="v">
      <t c="3" si="227">
        <n x="225"/>
        <n x="334"/>
        <n x="196"/>
      </t>
    </mdx>
    <mdx n="0" f="v">
      <t c="3" si="227">
        <n x="225"/>
        <n x="324"/>
        <n x="196"/>
      </t>
    </mdx>
    <mdx n="0" f="v">
      <t c="3" si="227">
        <n x="225"/>
        <n x="284"/>
        <n x="196"/>
      </t>
    </mdx>
    <mdx n="0" f="v">
      <t c="3" si="227">
        <n x="225"/>
        <n x="287"/>
        <n x="196"/>
      </t>
    </mdx>
    <mdx n="0" f="v">
      <t c="3" si="227">
        <n x="225"/>
        <n x="286"/>
        <n x="196"/>
      </t>
    </mdx>
    <mdx n="0" f="v">
      <t c="3" si="227">
        <n x="225"/>
        <n x="335"/>
        <n x="196"/>
      </t>
    </mdx>
    <mdx n="0" f="v">
      <t c="3" si="227">
        <n x="225"/>
        <n x="558"/>
        <n x="196"/>
      </t>
    </mdx>
    <mdx n="0" f="v">
      <t c="3" si="227">
        <n x="225"/>
        <n x="560"/>
        <n x="196"/>
      </t>
    </mdx>
    <mdx n="0" f="v">
      <t c="3" si="227">
        <n x="225"/>
        <n x="561"/>
        <n x="196"/>
      </t>
    </mdx>
    <mdx n="0" f="v">
      <t c="3" si="227">
        <n x="225"/>
        <n x="325"/>
        <n x="196"/>
      </t>
    </mdx>
    <mdx n="0" f="v">
      <t c="3" si="227">
        <n x="225"/>
        <n x="333"/>
        <n x="196"/>
      </t>
    </mdx>
    <mdx n="0" f="v">
      <t c="3" si="227">
        <n x="225"/>
        <n x="339"/>
        <n x="196"/>
      </t>
    </mdx>
    <mdx n="0" f="v">
      <t c="3" si="227">
        <n x="225"/>
        <n x="323"/>
        <n x="196"/>
      </t>
    </mdx>
    <mdx n="0" f="v">
      <t c="3" si="227">
        <n x="225"/>
        <n x="551"/>
        <n x="196"/>
      </t>
    </mdx>
    <mdx n="0" f="v">
      <t c="3" si="227">
        <n x="225"/>
        <n x="275"/>
        <n x="196"/>
      </t>
    </mdx>
    <mdx n="0" f="v">
      <t c="3" si="227">
        <n x="225"/>
        <n x="282"/>
        <n x="196"/>
      </t>
    </mdx>
    <mdx n="0" f="v">
      <t c="3" si="227">
        <n x="225"/>
        <n x="557"/>
        <n x="196"/>
      </t>
    </mdx>
    <mdx n="0" f="v">
      <t c="3" si="227">
        <n x="225"/>
        <n x="564"/>
        <n x="196"/>
      </t>
    </mdx>
    <mdx n="0" f="v">
      <t c="3" si="227">
        <n x="225"/>
        <n x="341"/>
        <n x="196"/>
      </t>
    </mdx>
    <mdx n="0" f="v">
      <t c="3" si="227">
        <n x="225"/>
        <n x="296"/>
        <n x="196"/>
      </t>
    </mdx>
    <mdx n="0" f="v">
      <t c="3" si="227">
        <n x="225"/>
        <n x="295"/>
        <n x="196"/>
      </t>
    </mdx>
    <mdx n="0" f="v">
      <t c="3" si="227">
        <n x="225"/>
        <n x="291"/>
        <n x="196"/>
      </t>
    </mdx>
    <mdx n="0" f="v">
      <t c="3" si="227">
        <n x="225"/>
        <n x="303"/>
        <n x="196"/>
      </t>
    </mdx>
    <mdx n="0" f="v">
      <t c="3" si="227">
        <n x="225"/>
        <n x="352"/>
        <n x="196"/>
      </t>
    </mdx>
    <mdx n="0" f="v">
      <t c="3" si="227">
        <n x="225"/>
        <n x="342"/>
        <n x="196"/>
      </t>
    </mdx>
    <mdx n="0" f="v">
      <t c="3" si="227">
        <n x="225"/>
        <n x="332"/>
        <n x="196"/>
      </t>
    </mdx>
    <mdx n="0" f="v">
      <t c="3" si="227">
        <n x="225"/>
        <n x="331"/>
        <n x="196"/>
      </t>
    </mdx>
    <mdx n="0" f="v">
      <t c="3" si="227">
        <n x="225"/>
        <n x="349"/>
        <n x="196"/>
      </t>
    </mdx>
    <mdx n="0" f="v">
      <t c="3" si="227">
        <n x="225"/>
        <n x="554"/>
        <n x="196"/>
      </t>
    </mdx>
    <mdx n="0" f="v">
      <t c="3" si="227">
        <n x="225"/>
        <n x="552"/>
        <n x="196"/>
      </t>
    </mdx>
    <mdx n="0" f="v">
      <t c="3" si="227">
        <n x="225"/>
        <n x="354"/>
        <n x="196"/>
      </t>
    </mdx>
    <mdx n="0" f="v">
      <t c="3" si="227">
        <n x="225"/>
        <n x="591"/>
        <n x="196"/>
      </t>
    </mdx>
    <mdx n="0" f="v">
      <t c="3" si="227">
        <n x="225"/>
        <n x="565"/>
        <n x="196"/>
      </t>
    </mdx>
    <mdx n="0" f="v">
      <t c="3" si="227">
        <n x="225"/>
        <n x="566"/>
        <n x="196"/>
      </t>
    </mdx>
    <mdx n="0" f="v">
      <t c="3" si="227">
        <n x="225"/>
        <n x="567"/>
        <n x="196"/>
      </t>
    </mdx>
    <mdx n="0" f="v">
      <t c="3" si="227">
        <n x="225"/>
        <n x="568"/>
        <n x="196"/>
      </t>
    </mdx>
    <mdx n="0" f="v">
      <t c="3" si="227">
        <n x="225"/>
        <n x="569"/>
        <n x="196"/>
      </t>
    </mdx>
    <mdx n="0" f="v">
      <t c="3" si="227">
        <n x="225"/>
        <n x="580"/>
        <n x="196"/>
      </t>
    </mdx>
    <mdx n="0" f="v">
      <t c="3" si="227">
        <n x="225"/>
        <n x="581"/>
        <n x="196"/>
      </t>
    </mdx>
    <mdx n="0" f="v">
      <t c="3" si="227">
        <n x="225"/>
        <n x="597"/>
        <n x="196"/>
      </t>
    </mdx>
    <mdx n="0" f="v">
      <t c="3" si="227">
        <n x="225"/>
        <n x="590"/>
        <n x="196"/>
      </t>
    </mdx>
    <mdx n="0" f="v">
      <t c="3" si="227">
        <n x="225"/>
        <n x="575"/>
        <n x="196"/>
      </t>
    </mdx>
    <mdx n="0" f="v">
      <t c="3" si="227">
        <n x="225"/>
        <n x="577"/>
        <n x="196"/>
      </t>
    </mdx>
    <mdx n="0" f="v">
      <t c="3" si="227">
        <n x="225"/>
        <n x="578"/>
        <n x="196"/>
      </t>
    </mdx>
    <mdx n="0" f="v">
      <t c="3" si="227">
        <n x="225"/>
        <n x="579"/>
        <n x="196"/>
      </t>
    </mdx>
    <mdx n="0" f="v">
      <t c="3" si="227">
        <n x="225"/>
        <n x="353"/>
        <n x="196"/>
      </t>
    </mdx>
    <mdx n="0" f="v">
      <t c="3" si="227">
        <n x="225"/>
        <n x="347"/>
        <n x="196"/>
      </t>
    </mdx>
    <mdx n="0" f="v">
      <t c="3" si="227">
        <n x="225"/>
        <n x="571"/>
        <n x="196"/>
      </t>
    </mdx>
    <mdx n="0" f="v">
      <t c="3" si="227">
        <n x="225"/>
        <n x="599"/>
        <n x="196"/>
      </t>
    </mdx>
    <mdx n="0" f="v">
      <t c="3" si="227">
        <n x="225"/>
        <n x="583"/>
        <n x="196"/>
      </t>
    </mdx>
    <mdx n="0" f="v">
      <t c="3" si="227">
        <n x="225"/>
        <n x="555"/>
        <n x="196"/>
      </t>
    </mdx>
    <mdx n="0" f="v">
      <t c="3" si="227">
        <n x="225"/>
        <n x="570"/>
        <n x="196"/>
      </t>
    </mdx>
    <mdx n="0" f="v">
      <t c="3" si="227">
        <n x="225"/>
        <n x="574"/>
        <n x="196"/>
      </t>
    </mdx>
    <mdx n="0" f="v">
      <t c="3" si="227">
        <n x="225"/>
        <n x="600"/>
        <n x="196"/>
      </t>
    </mdx>
    <mdx n="0" f="v">
      <t c="3" si="227">
        <n x="225"/>
        <n x="598"/>
        <n x="196"/>
      </t>
    </mdx>
    <mdx n="0" f="v">
      <t c="3" si="227">
        <n x="225"/>
        <n x="601"/>
        <n x="196"/>
      </t>
    </mdx>
    <mdx n="0" f="v">
      <t c="3" si="227">
        <n x="225"/>
        <n x="596"/>
        <n x="196"/>
      </t>
    </mdx>
    <mdx n="0" f="v">
      <t c="3" si="227">
        <n x="225"/>
        <n x="582"/>
        <n x="196"/>
      </t>
    </mdx>
    <mdx n="0" f="v">
      <t c="3" si="227">
        <n x="225"/>
        <n x="585"/>
        <n x="196"/>
      </t>
    </mdx>
    <mdx n="0" f="v">
      <t c="3" si="227">
        <n x="225"/>
        <n x="584"/>
        <n x="196"/>
      </t>
    </mdx>
    <mdx n="0" f="v">
      <t c="3" si="227">
        <n x="225"/>
        <n x="593"/>
        <n x="196"/>
      </t>
    </mdx>
    <mdx n="0" f="v">
      <t c="3" si="227">
        <n x="225"/>
        <n x="595"/>
        <n x="196"/>
      </t>
    </mdx>
    <mdx n="0" f="v">
      <t c="3" si="227">
        <n x="225"/>
        <n x="586"/>
        <n x="196"/>
      </t>
    </mdx>
    <mdx n="0" f="v">
      <t c="3" si="227">
        <n x="225"/>
        <n x="588"/>
        <n x="196"/>
      </t>
    </mdx>
    <mdx n="0" f="v">
      <t c="3" si="227">
        <n x="225"/>
        <n x="616"/>
        <n x="196"/>
      </t>
    </mdx>
    <mdx n="0" f="v">
      <t c="3" si="227">
        <n x="225"/>
        <n x="614"/>
        <n x="196"/>
      </t>
    </mdx>
    <mdx n="0" f="v">
      <t c="3" si="227">
        <n x="225"/>
        <n x="621"/>
        <n x="196"/>
      </t>
    </mdx>
    <mdx n="0" f="v">
      <t c="3" si="227">
        <n x="225"/>
        <n x="626"/>
        <n x="196"/>
      </t>
    </mdx>
    <mdx n="0" f="v">
      <t c="3" si="227">
        <n x="225"/>
        <n x="587"/>
        <n x="196"/>
      </t>
    </mdx>
    <mdx n="0" f="v">
      <t c="3" si="227">
        <n x="225"/>
        <n x="602"/>
        <n x="196"/>
      </t>
    </mdx>
    <mdx n="0" f="v">
      <t c="3" si="227">
        <n x="225"/>
        <n x="603"/>
        <n x="196"/>
      </t>
    </mdx>
    <mdx n="0" f="v">
      <t c="3" si="227">
        <n x="225"/>
        <n x="604"/>
        <n x="196"/>
      </t>
    </mdx>
    <mdx n="0" f="v">
      <t c="3" si="227">
        <n x="225"/>
        <n x="605"/>
        <n x="196"/>
      </t>
    </mdx>
    <mdx n="0" f="v">
      <t c="3" si="227">
        <n x="225"/>
        <n x="643"/>
        <n x="196"/>
      </t>
    </mdx>
    <mdx n="0" f="v">
      <t c="3" si="227">
        <n x="225"/>
        <n x="617"/>
        <n x="196"/>
      </t>
    </mdx>
    <mdx n="0" f="v">
      <t c="3" si="227">
        <n x="225"/>
        <n x="620"/>
        <n x="196"/>
      </t>
    </mdx>
    <mdx n="0" f="v">
      <t c="3" si="227">
        <n x="225"/>
        <n x="639"/>
        <n x="196"/>
      </t>
    </mdx>
    <mdx n="0" f="v">
      <t c="3" si="227">
        <n x="225"/>
        <n x="619"/>
        <n x="196"/>
      </t>
    </mdx>
    <mdx n="0" f="v">
      <t c="3" si="227">
        <n x="225"/>
        <n x="609"/>
        <n x="196"/>
      </t>
    </mdx>
    <mdx n="0" f="v">
      <t c="3" si="227">
        <n x="225"/>
        <n x="610"/>
        <n x="196"/>
      </t>
    </mdx>
    <mdx n="0" f="v">
      <t c="3" si="227">
        <n x="225"/>
        <n x="613"/>
        <n x="196"/>
      </t>
    </mdx>
    <mdx n="0" f="v">
      <t c="3" si="227">
        <n x="225"/>
        <n x="624"/>
        <n x="196"/>
      </t>
    </mdx>
    <mdx n="0" f="v">
      <t c="3" si="227">
        <n x="225"/>
        <n x="622"/>
        <n x="196"/>
      </t>
    </mdx>
    <mdx n="0" f="v">
      <t c="3" si="227">
        <n x="225"/>
        <n x="623"/>
        <n x="196"/>
      </t>
    </mdx>
    <mdx n="0" f="v">
      <t c="3" si="227">
        <n x="225"/>
        <n x="606"/>
        <n x="196"/>
      </t>
    </mdx>
    <mdx n="0" f="v">
      <t c="3" si="227">
        <n x="225"/>
        <n x="654"/>
        <n x="196"/>
      </t>
    </mdx>
    <mdx n="0" f="v">
      <t c="3" si="227">
        <n x="225"/>
        <n x="625"/>
        <n x="196"/>
      </t>
    </mdx>
    <mdx n="0" f="v">
      <t c="3" si="227">
        <n x="225"/>
        <n x="627"/>
        <n x="196"/>
      </t>
    </mdx>
    <mdx n="0" f="v">
      <t c="3" si="227">
        <n x="225"/>
        <n x="640"/>
        <n x="196"/>
      </t>
    </mdx>
    <mdx n="0" f="v">
      <t c="3" si="227">
        <n x="225"/>
        <n x="628"/>
        <n x="196"/>
      </t>
    </mdx>
    <mdx n="0" f="v">
      <t c="3" si="227">
        <n x="225"/>
        <n x="646"/>
        <n x="196"/>
      </t>
    </mdx>
    <mdx n="0" f="v">
      <t c="3" si="227">
        <n x="225"/>
        <n x="635"/>
        <n x="196"/>
      </t>
    </mdx>
    <mdx n="0" f="v">
      <t c="3" si="227">
        <n x="225"/>
        <n x="636"/>
        <n x="196"/>
      </t>
    </mdx>
    <mdx n="0" f="v">
      <t c="3" si="227">
        <n x="225"/>
        <n x="637"/>
        <n x="196"/>
      </t>
    </mdx>
    <mdx n="0" f="v">
      <t c="3" si="227">
        <n x="225"/>
        <n x="632"/>
        <n x="196"/>
      </t>
    </mdx>
    <mdx n="0" f="v">
      <t c="3" si="227">
        <n x="225"/>
        <n x="645"/>
        <n x="196"/>
      </t>
    </mdx>
    <mdx n="0" f="v">
      <t c="3" si="227">
        <n x="225"/>
        <n x="655"/>
        <n x="196"/>
      </t>
    </mdx>
    <mdx n="0" f="v">
      <t c="3" si="227">
        <n x="225"/>
        <n x="633"/>
        <n x="196"/>
      </t>
    </mdx>
    <mdx n="0" f="v">
      <t c="3" si="227">
        <n x="225"/>
        <n x="648"/>
        <n x="196"/>
      </t>
    </mdx>
    <mdx n="0" f="v">
      <t c="3" si="227">
        <n x="225"/>
        <n x="631"/>
        <n x="196"/>
      </t>
    </mdx>
    <mdx n="0" f="v">
      <t c="3" si="227">
        <n x="225"/>
        <n x="634"/>
        <n x="196"/>
      </t>
    </mdx>
    <mdx n="0" f="v">
      <t c="3" si="227">
        <n x="225"/>
        <n x="638"/>
        <n x="196"/>
      </t>
    </mdx>
    <mdx n="0" f="v">
      <t c="3" si="227">
        <n x="225"/>
        <n x="649"/>
        <n x="196"/>
      </t>
    </mdx>
    <mdx n="0" f="v">
      <t c="3" si="227">
        <n x="225"/>
        <n x="650"/>
        <n x="196"/>
      </t>
    </mdx>
    <mdx n="0" f="v">
      <t c="3" si="227">
        <n x="225"/>
        <n x="651"/>
        <n x="196"/>
      </t>
    </mdx>
    <mdx n="0" f="v">
      <t c="3" si="227">
        <n x="225"/>
        <n x="652"/>
        <n x="196"/>
      </t>
    </mdx>
    <mdx n="0" f="v">
      <t c="3" si="227">
        <n x="225"/>
        <n x="561"/>
        <n x="62"/>
      </t>
    </mdx>
    <mdx n="0" f="v">
      <t c="3" si="227">
        <n x="225"/>
        <n x="314"/>
        <n x="62"/>
      </t>
    </mdx>
    <mdx n="0" f="v">
      <t c="3" si="227">
        <n x="225"/>
        <n x="305"/>
        <n x="62"/>
      </t>
    </mdx>
    <mdx n="0" f="v">
      <t c="3" si="227">
        <n x="225"/>
        <n x="308"/>
        <n x="62"/>
      </t>
    </mdx>
    <mdx n="0" f="v">
      <t c="3" si="227">
        <n x="225"/>
        <n x="279"/>
        <n x="62"/>
      </t>
    </mdx>
    <mdx n="0" f="v">
      <t c="3" si="227">
        <n x="225"/>
        <n x="336"/>
        <n x="62"/>
      </t>
    </mdx>
    <mdx n="0" f="v">
      <t c="3" si="227">
        <n x="225"/>
        <n x="324"/>
        <n x="62"/>
      </t>
    </mdx>
    <mdx n="0" f="v">
      <t c="3" si="227">
        <n x="225"/>
        <n x="309"/>
        <n x="62"/>
      </t>
    </mdx>
    <mdx n="0" f="v">
      <t c="3" si="227">
        <n x="225"/>
        <n x="345"/>
        <n x="62"/>
      </t>
    </mdx>
    <mdx n="0" f="v">
      <t c="3" si="227">
        <n x="225"/>
        <n x="334"/>
        <n x="62"/>
      </t>
    </mdx>
    <mdx n="0" f="v">
      <t c="3" si="227">
        <n x="225"/>
        <n x="285"/>
        <n x="62"/>
      </t>
    </mdx>
    <mdx n="0" f="v">
      <t c="3" si="227">
        <n x="225"/>
        <n x="284"/>
        <n x="62"/>
      </t>
    </mdx>
    <mdx n="0" f="v">
      <t c="3" si="227">
        <n x="225"/>
        <n x="290"/>
        <n x="62"/>
      </t>
    </mdx>
    <mdx n="0" f="v">
      <t c="3" si="227">
        <n x="225"/>
        <n x="289"/>
        <n x="62"/>
      </t>
    </mdx>
    <mdx n="0" f="v">
      <t c="3" si="227">
        <n x="225"/>
        <n x="288"/>
        <n x="62"/>
      </t>
    </mdx>
    <mdx n="0" f="v">
      <t c="3" si="227">
        <n x="225"/>
        <n x="287"/>
        <n x="62"/>
      </t>
    </mdx>
    <mdx n="0" f="v">
      <t c="3" si="227">
        <n x="225"/>
        <n x="292"/>
        <n x="62"/>
      </t>
    </mdx>
    <mdx n="0" f="v">
      <t c="3" si="227">
        <n x="225"/>
        <n x="344"/>
        <n x="62"/>
      </t>
    </mdx>
    <mdx n="0" f="v">
      <t c="3" si="227">
        <n x="225"/>
        <n x="315"/>
        <n x="62"/>
      </t>
    </mdx>
    <mdx n="0" f="v">
      <t c="3" si="227">
        <n x="225"/>
        <n x="335"/>
        <n x="62"/>
      </t>
    </mdx>
    <mdx n="0" f="v">
      <t c="3" si="227">
        <n x="225"/>
        <n x="306"/>
        <n x="62"/>
      </t>
    </mdx>
    <mdx n="0" f="v">
      <t c="3" si="227">
        <n x="225"/>
        <n x="312"/>
        <n x="62"/>
      </t>
    </mdx>
    <mdx n="0" f="v">
      <t c="3" si="227">
        <n x="225"/>
        <n x="549"/>
        <n x="62"/>
      </t>
    </mdx>
    <mdx n="0" f="v">
      <t c="3" si="227">
        <n x="225"/>
        <n x="325"/>
        <n x="62"/>
      </t>
    </mdx>
    <mdx n="0" f="v">
      <t c="3" si="227">
        <n x="225"/>
        <n x="310"/>
        <n x="62"/>
      </t>
    </mdx>
    <mdx n="0" f="v">
      <t c="3" si="227">
        <n x="225"/>
        <n x="343"/>
        <n x="62"/>
      </t>
    </mdx>
    <mdx n="0" f="v">
      <t c="3" si="227">
        <n x="225"/>
        <n x="333"/>
        <n x="62"/>
      </t>
    </mdx>
    <mdx n="0" f="v">
      <t c="3" si="227">
        <n x="225"/>
        <n x="550"/>
        <n x="62"/>
      </t>
    </mdx>
    <mdx n="0" f="v">
      <t c="3" si="227">
        <n x="225"/>
        <n x="558"/>
        <n x="62"/>
      </t>
    </mdx>
    <mdx n="0" f="v">
      <t c="3" si="227">
        <n x="225"/>
        <n x="559"/>
        <n x="62"/>
      </t>
    </mdx>
    <mdx n="0" f="v">
      <t c="3" si="227">
        <n x="225"/>
        <n x="560"/>
        <n x="62"/>
      </t>
    </mdx>
    <mdx n="0" f="v">
      <t c="3" si="227">
        <n x="225"/>
        <n x="275"/>
        <n x="62"/>
      </t>
    </mdx>
    <mdx n="0" f="v">
      <t c="3" si="227">
        <n x="225"/>
        <n x="274"/>
        <n x="62"/>
      </t>
    </mdx>
    <mdx n="0" f="v">
      <t c="3" si="227">
        <n x="225"/>
        <n x="339"/>
        <n x="62"/>
      </t>
    </mdx>
    <mdx n="0" f="v">
      <t c="3" si="227">
        <n x="225"/>
        <n x="323"/>
        <n x="62"/>
      </t>
    </mdx>
    <mdx n="0" f="v">
      <t c="3" si="227">
        <n x="225"/>
        <n x="551"/>
        <n x="62"/>
      </t>
    </mdx>
    <mdx n="0" f="v">
      <t c="3" si="227">
        <n x="225"/>
        <n x="317"/>
        <n x="62"/>
      </t>
    </mdx>
    <mdx n="0" f="v">
      <t c="3" si="227">
        <n x="225"/>
        <n x="562"/>
        <n x="62"/>
      </t>
    </mdx>
    <mdx n="0" f="v">
      <t c="3" si="227">
        <n x="225"/>
        <n x="282"/>
        <n x="62"/>
      </t>
    </mdx>
    <mdx n="0" f="v">
      <t c="3" si="227">
        <n x="225"/>
        <n x="313"/>
        <n x="62"/>
      </t>
    </mdx>
    <mdx n="0" f="v">
      <t c="3" si="227">
        <n x="225"/>
        <n x="557"/>
        <n x="62"/>
      </t>
    </mdx>
    <mdx n="0" f="v">
      <t c="3" si="227">
        <n x="225"/>
        <n x="300"/>
        <n x="62"/>
      </t>
    </mdx>
    <mdx n="0" f="v">
      <t c="3" si="227">
        <n x="225"/>
        <n x="564"/>
        <n x="62"/>
      </t>
    </mdx>
    <mdx n="0" f="v">
      <t c="3" si="227">
        <n x="225"/>
        <n x="341"/>
        <n x="62"/>
      </t>
    </mdx>
    <mdx n="0" f="v">
      <t c="3" si="227">
        <n x="225"/>
        <n x="296"/>
        <n x="62"/>
      </t>
    </mdx>
    <mdx n="0" f="v">
      <t c="3" si="227">
        <n x="225"/>
        <n x="599"/>
        <n x="62"/>
      </t>
    </mdx>
    <mdx n="0" f="v">
      <t c="3" si="227">
        <n x="225"/>
        <n x="298"/>
        <n x="62"/>
      </t>
    </mdx>
    <mdx n="0" f="v">
      <t c="3" si="227">
        <n x="225"/>
        <n x="291"/>
        <n x="62"/>
      </t>
    </mdx>
    <mdx n="0" f="v">
      <t c="3" si="227">
        <n x="225"/>
        <n x="303"/>
        <n x="62"/>
      </t>
    </mdx>
    <mdx n="0" f="v">
      <t c="3" si="227">
        <n x="225"/>
        <n x="352"/>
        <n x="62"/>
      </t>
    </mdx>
    <mdx n="0" f="v">
      <t c="3" si="227">
        <n x="225"/>
        <n x="302"/>
        <n x="62"/>
      </t>
    </mdx>
    <mdx n="0" f="v">
      <t c="3" si="227">
        <n x="225"/>
        <n x="342"/>
        <n x="62"/>
      </t>
    </mdx>
    <mdx n="0" f="v">
      <t c="3" si="227">
        <n x="225"/>
        <n x="332"/>
        <n x="62"/>
      </t>
    </mdx>
    <mdx n="0" f="v">
      <t c="3" si="227">
        <n x="225"/>
        <n x="331"/>
        <n x="62"/>
      </t>
    </mdx>
    <mdx n="0" f="v">
      <t c="3" si="227">
        <n x="225"/>
        <n x="349"/>
        <n x="62"/>
      </t>
    </mdx>
    <mdx n="0" f="v">
      <t c="3" si="227">
        <n x="225"/>
        <n x="553"/>
        <n x="62"/>
      </t>
    </mdx>
    <mdx n="0" f="v">
      <t c="3" si="227">
        <n x="225"/>
        <n x="330"/>
        <n x="62"/>
      </t>
    </mdx>
    <mdx n="0" f="v">
      <t c="3" si="227">
        <n x="225"/>
        <n x="351"/>
        <n x="62"/>
      </t>
    </mdx>
    <mdx n="0" f="v">
      <t c="3" si="227">
        <n x="225"/>
        <n x="554"/>
        <n x="62"/>
      </t>
    </mdx>
    <mdx n="0" f="v">
      <t c="3" si="227">
        <n x="225"/>
        <n x="295"/>
        <n x="62"/>
      </t>
    </mdx>
    <mdx n="0" f="v">
      <t c="3" si="227">
        <n x="225"/>
        <n x="563"/>
        <n x="62"/>
      </t>
    </mdx>
    <mdx n="0" f="v">
      <t c="3" si="227">
        <n x="225"/>
        <n x="552"/>
        <n x="62"/>
      </t>
    </mdx>
    <mdx n="0" f="v">
      <t c="3" si="227">
        <n x="225"/>
        <n x="354"/>
        <n x="62"/>
      </t>
    </mdx>
    <mdx n="0" f="v">
      <t c="3" si="227">
        <n x="225"/>
        <n x="556"/>
        <n x="62"/>
      </t>
    </mdx>
    <mdx n="0" f="v">
      <t c="3" si="227">
        <n x="225"/>
        <n x="575"/>
        <n x="62"/>
      </t>
    </mdx>
    <mdx n="0" f="v">
      <t c="3" si="227">
        <n x="225"/>
        <n x="589"/>
        <n x="62"/>
      </t>
    </mdx>
    <mdx n="0" f="v">
      <t c="3" si="227">
        <n x="225"/>
        <n x="591"/>
        <n x="62"/>
      </t>
    </mdx>
    <mdx n="0" f="v">
      <t c="3" si="227">
        <n x="225"/>
        <n x="565"/>
        <n x="62"/>
      </t>
    </mdx>
    <mdx n="0" f="v">
      <t c="3" si="227">
        <n x="225"/>
        <n x="566"/>
        <n x="62"/>
      </t>
    </mdx>
    <mdx n="0" f="v">
      <t c="3" si="227">
        <n x="225"/>
        <n x="567"/>
        <n x="62"/>
      </t>
    </mdx>
    <mdx n="0" f="v">
      <t c="3" si="227">
        <n x="225"/>
        <n x="568"/>
        <n x="62"/>
      </t>
    </mdx>
    <mdx n="0" f="v">
      <t c="3" si="227">
        <n x="225"/>
        <n x="569"/>
        <n x="62"/>
      </t>
    </mdx>
    <mdx n="0" f="v">
      <t c="3" si="227">
        <n x="225"/>
        <n x="580"/>
        <n x="62"/>
      </t>
    </mdx>
    <mdx n="0" f="v">
      <t c="3" si="227">
        <n x="225"/>
        <n x="581"/>
        <n x="62"/>
      </t>
    </mdx>
    <mdx n="0" f="v">
      <t c="3" si="227">
        <n x="225"/>
        <n x="592"/>
        <n x="62"/>
      </t>
    </mdx>
    <mdx n="0" f="v">
      <t c="3" si="227">
        <n x="225"/>
        <n x="590"/>
        <n x="62"/>
      </t>
    </mdx>
    <mdx n="0" f="v">
      <t c="3" si="227">
        <n x="225"/>
        <n x="576"/>
        <n x="62"/>
      </t>
    </mdx>
    <mdx n="0" f="v">
      <t c="3" si="227">
        <n x="225"/>
        <n x="577"/>
        <n x="62"/>
      </t>
    </mdx>
    <mdx n="0" f="v">
      <t c="3" si="227">
        <n x="225"/>
        <n x="578"/>
        <n x="62"/>
      </t>
    </mdx>
    <mdx n="0" f="v">
      <t c="3" si="227">
        <n x="225"/>
        <n x="579"/>
        <n x="62"/>
      </t>
    </mdx>
    <mdx n="0" f="v">
      <t c="3" si="227">
        <n x="225"/>
        <n x="353"/>
        <n x="62"/>
      </t>
    </mdx>
    <mdx n="0" f="v">
      <t c="3" si="227">
        <n x="225"/>
        <n x="347"/>
        <n x="62"/>
      </t>
    </mdx>
    <mdx n="0" f="v">
      <t c="3" si="227">
        <n x="225"/>
        <n x="340"/>
        <n x="62"/>
      </t>
    </mdx>
    <mdx n="0" f="v">
      <t c="3" si="227">
        <n x="225"/>
        <n x="571"/>
        <n x="62"/>
      </t>
    </mdx>
    <mdx n="0" f="v">
      <t c="3" si="227">
        <n x="225"/>
        <n x="597"/>
        <n x="62"/>
      </t>
    </mdx>
    <mdx n="0" f="v">
      <t c="3" si="227">
        <n x="225"/>
        <n x="572"/>
        <n x="62"/>
      </t>
    </mdx>
    <mdx n="0" f="v">
      <t c="3" si="227">
        <n x="225"/>
        <n x="573"/>
        <n x="62"/>
      </t>
    </mdx>
    <mdx n="0" f="v">
      <t c="3" si="227">
        <n x="225"/>
        <n x="583"/>
        <n x="62"/>
      </t>
    </mdx>
    <mdx n="0" f="v">
      <t c="3" si="227">
        <n x="225"/>
        <n x="555"/>
        <n x="62"/>
      </t>
    </mdx>
    <mdx n="0" f="v">
      <t c="3" si="227">
        <n x="225"/>
        <n x="570"/>
        <n x="62"/>
      </t>
    </mdx>
    <mdx n="0" f="v">
      <t c="3" si="227">
        <n x="225"/>
        <n x="574"/>
        <n x="62"/>
      </t>
    </mdx>
    <mdx n="0" f="v">
      <t c="3" si="227">
        <n x="225"/>
        <n x="600"/>
        <n x="62"/>
      </t>
    </mdx>
    <mdx n="0" f="v">
      <t c="3" si="227">
        <n x="225"/>
        <n x="598"/>
        <n x="62"/>
      </t>
    </mdx>
    <mdx n="0" f="v">
      <t c="3" si="227">
        <n x="225"/>
        <n x="601"/>
        <n x="62"/>
      </t>
    </mdx>
    <mdx n="0" f="v">
      <t c="3" si="227">
        <n x="225"/>
        <n x="582"/>
        <n x="62"/>
      </t>
    </mdx>
    <mdx n="0" f="v">
      <t c="3" si="227">
        <n x="225"/>
        <n x="615"/>
        <n x="62"/>
      </t>
    </mdx>
    <mdx n="0" f="v">
      <t c="3" si="227">
        <n x="225"/>
        <n x="585"/>
        <n x="62"/>
      </t>
    </mdx>
    <mdx n="0" f="v">
      <t c="3" si="227">
        <n x="225"/>
        <n x="584"/>
        <n x="62"/>
      </t>
    </mdx>
    <mdx n="0" f="v">
      <t c="3" si="227">
        <n x="225"/>
        <n x="593"/>
        <n x="62"/>
      </t>
    </mdx>
    <mdx n="0" f="v">
      <t c="3" si="227">
        <n x="225"/>
        <n x="594"/>
        <n x="62"/>
      </t>
    </mdx>
    <mdx n="0" f="v">
      <t c="3" si="227">
        <n x="225"/>
        <n x="595"/>
        <n x="62"/>
      </t>
    </mdx>
    <mdx n="0" f="v">
      <t c="3" si="227">
        <n x="225"/>
        <n x="596"/>
        <n x="62"/>
      </t>
    </mdx>
    <mdx n="0" f="v">
      <t c="3" si="227">
        <n x="225"/>
        <n x="588"/>
        <n x="62"/>
      </t>
    </mdx>
    <mdx n="0" f="v">
      <t c="3" si="227">
        <n x="225"/>
        <n x="586"/>
        <n x="62"/>
      </t>
    </mdx>
    <mdx n="0" f="v">
      <t c="3" si="227">
        <n x="225"/>
        <n x="616"/>
        <n x="62"/>
      </t>
    </mdx>
    <mdx n="0" f="v">
      <t c="3" si="227">
        <n x="225"/>
        <n x="614"/>
        <n x="62"/>
      </t>
    </mdx>
    <mdx n="0" f="v">
      <t c="3" si="227">
        <n x="225"/>
        <n x="621"/>
        <n x="62"/>
      </t>
    </mdx>
    <mdx n="0" f="v">
      <t c="3" si="227">
        <n x="225"/>
        <n x="587"/>
        <n x="62"/>
      </t>
    </mdx>
    <mdx n="0" f="v">
      <t c="3" si="227">
        <n x="225"/>
        <n x="602"/>
        <n x="62"/>
      </t>
    </mdx>
    <mdx n="0" f="v">
      <t c="3" si="227">
        <n x="225"/>
        <n x="603"/>
        <n x="62"/>
      </t>
    </mdx>
    <mdx n="0" f="v">
      <t c="3" si="227">
        <n x="225"/>
        <n x="604"/>
        <n x="62"/>
      </t>
    </mdx>
    <mdx n="0" f="v">
      <t c="3" si="227">
        <n x="225"/>
        <n x="605"/>
        <n x="62"/>
      </t>
    </mdx>
    <mdx n="0" f="v">
      <t c="3" si="227">
        <n x="225"/>
        <n x="617"/>
        <n x="62"/>
      </t>
    </mdx>
    <mdx n="0" f="v">
      <t c="3" si="227">
        <n x="225"/>
        <n x="620"/>
        <n x="62"/>
      </t>
    </mdx>
    <mdx n="0" f="v">
      <t c="3" si="227">
        <n x="225"/>
        <n x="618"/>
        <n x="62"/>
      </t>
    </mdx>
    <mdx n="0" f="v">
      <t c="3" si="227">
        <n x="225"/>
        <n x="643"/>
        <n x="62"/>
      </t>
    </mdx>
    <mdx n="0" f="v">
      <t c="3" si="227">
        <n x="225"/>
        <n x="619"/>
        <n x="62"/>
      </t>
    </mdx>
    <mdx n="0" f="v">
      <t c="3" si="227">
        <n x="225"/>
        <n x="639"/>
        <n x="62"/>
      </t>
    </mdx>
    <mdx n="0" f="v">
      <t c="3" si="227">
        <n x="225"/>
        <n x="609"/>
        <n x="62"/>
      </t>
    </mdx>
    <mdx n="0" f="v">
      <t c="3" si="227">
        <n x="225"/>
        <n x="610"/>
        <n x="62"/>
      </t>
    </mdx>
    <mdx n="0" f="v">
      <t c="3" si="227">
        <n x="225"/>
        <n x="611"/>
        <n x="62"/>
      </t>
    </mdx>
    <mdx n="0" f="v">
      <t c="3" si="227">
        <n x="225"/>
        <n x="612"/>
        <n x="62"/>
      </t>
    </mdx>
    <mdx n="0" f="v">
      <t c="3" si="227">
        <n x="225"/>
        <n x="608"/>
        <n x="62"/>
      </t>
    </mdx>
    <mdx n="0" f="v">
      <t c="3" si="227">
        <n x="225"/>
        <n x="613"/>
        <n x="62"/>
      </t>
    </mdx>
    <mdx n="0" f="v">
      <t c="3" si="227">
        <n x="225"/>
        <n x="626"/>
        <n x="62"/>
      </t>
    </mdx>
    <mdx n="0" f="v">
      <t c="3" si="227">
        <n x="225"/>
        <n x="630"/>
        <n x="62"/>
      </t>
    </mdx>
    <mdx n="0" f="v">
      <t c="3" si="227">
        <n x="225"/>
        <n x="629"/>
        <n x="62"/>
      </t>
    </mdx>
    <mdx n="0" f="v">
      <t c="3" si="227">
        <n x="225"/>
        <n x="642"/>
        <n x="62"/>
      </t>
    </mdx>
    <mdx n="0" f="v">
      <t c="3" si="227">
        <n x="225"/>
        <n x="622"/>
        <n x="62"/>
      </t>
    </mdx>
    <mdx n="0" f="v">
      <t c="3" si="227">
        <n x="225"/>
        <n x="623"/>
        <n x="62"/>
      </t>
    </mdx>
    <mdx n="0" f="v">
      <t c="3" si="227">
        <n x="225"/>
        <n x="624"/>
        <n x="62"/>
      </t>
    </mdx>
    <mdx n="0" f="v">
      <t c="3" si="227">
        <n x="225"/>
        <n x="606"/>
        <n x="62"/>
      </t>
    </mdx>
    <mdx n="0" f="v">
      <t c="3" si="227">
        <n x="225"/>
        <n x="644"/>
        <n x="62"/>
      </t>
    </mdx>
    <mdx n="0" f="v">
      <t c="3" si="227">
        <n x="225"/>
        <n x="647"/>
        <n x="62"/>
      </t>
    </mdx>
    <mdx n="0" f="v">
      <t c="3" si="227">
        <n x="225"/>
        <n x="625"/>
        <n x="62"/>
      </t>
    </mdx>
    <mdx n="0" f="v">
      <t c="3" si="227">
        <n x="225"/>
        <n x="641"/>
        <n x="62"/>
      </t>
    </mdx>
    <mdx n="0" f="v">
      <t c="3" si="227">
        <n x="225"/>
        <n x="627"/>
        <n x="62"/>
      </t>
    </mdx>
    <mdx n="0" f="v">
      <t c="3" si="227">
        <n x="225"/>
        <n x="640"/>
        <n x="62"/>
      </t>
    </mdx>
    <mdx n="0" f="v">
      <t c="3" si="227">
        <n x="225"/>
        <n x="654"/>
        <n x="62"/>
      </t>
    </mdx>
    <mdx n="0" f="v">
      <t c="3" si="227">
        <n x="225"/>
        <n x="655"/>
        <n x="62"/>
      </t>
    </mdx>
    <mdx n="0" f="v">
      <t c="3" si="227">
        <n x="225"/>
        <n x="628"/>
        <n x="62"/>
      </t>
    </mdx>
    <mdx n="0" f="v">
      <t c="3" si="227">
        <n x="225"/>
        <n x="646"/>
        <n x="62"/>
      </t>
    </mdx>
    <mdx n="0" f="v">
      <t c="3" si="227">
        <n x="225"/>
        <n x="635"/>
        <n x="62"/>
      </t>
    </mdx>
    <mdx n="0" f="v">
      <t c="3" si="227">
        <n x="225"/>
        <n x="636"/>
        <n x="62"/>
      </t>
    </mdx>
    <mdx n="0" f="v">
      <t c="3" si="227">
        <n x="225"/>
        <n x="637"/>
        <n x="62"/>
      </t>
    </mdx>
    <mdx n="0" f="v">
      <t c="3" si="227">
        <n x="225"/>
        <n x="632"/>
        <n x="62"/>
      </t>
    </mdx>
    <mdx n="0" f="v">
      <t c="3" si="227">
        <n x="225"/>
        <n x="645"/>
        <n x="62"/>
      </t>
    </mdx>
    <mdx n="0" f="v">
      <t c="3" si="227">
        <n x="225"/>
        <n x="607"/>
        <n x="62"/>
      </t>
    </mdx>
    <mdx n="0" f="v">
      <t c="3" si="227">
        <n x="225"/>
        <n x="633"/>
        <n x="62"/>
      </t>
    </mdx>
    <mdx n="0" f="v">
      <t c="3" si="227">
        <n x="225"/>
        <n x="648"/>
        <n x="62"/>
      </t>
    </mdx>
    <mdx n="0" f="v">
      <t c="3" si="227">
        <n x="225"/>
        <n x="631"/>
        <n x="62"/>
      </t>
    </mdx>
    <mdx n="0" f="v">
      <t c="3" si="227">
        <n x="225"/>
        <n x="634"/>
        <n x="62"/>
      </t>
    </mdx>
    <mdx n="0" f="v">
      <t c="3" si="227">
        <n x="225"/>
        <n x="638"/>
        <n x="62"/>
      </t>
    </mdx>
    <mdx n="0" f="v">
      <t c="3" si="227">
        <n x="225"/>
        <n x="649"/>
        <n x="62"/>
      </t>
    </mdx>
    <mdx n="0" f="v">
      <t c="3" si="227">
        <n x="225"/>
        <n x="650"/>
        <n x="62"/>
      </t>
    </mdx>
    <mdx n="0" f="v">
      <t c="3" si="227">
        <n x="225"/>
        <n x="651"/>
        <n x="62"/>
      </t>
    </mdx>
    <mdx n="0" f="v">
      <t c="3" si="227">
        <n x="225"/>
        <n x="652"/>
        <n x="62"/>
      </t>
    </mdx>
    <mdx n="0" f="v">
      <t c="3" si="227">
        <n x="225"/>
        <n x="653"/>
        <n x="62"/>
      </t>
    </mdx>
    <mdx n="0" f="v">
      <t c="3" si="227">
        <n x="225"/>
        <n x="549"/>
        <n x="157"/>
      </t>
    </mdx>
    <mdx n="0" f="v">
      <t c="3" si="227">
        <n x="225"/>
        <n x="314"/>
        <n x="157"/>
      </t>
    </mdx>
    <mdx n="0" f="v">
      <t c="3" si="227">
        <n x="225"/>
        <n x="305"/>
        <n x="157"/>
      </t>
    </mdx>
    <mdx n="0" f="v">
      <t c="3" si="227">
        <n x="225"/>
        <n x="308"/>
        <n x="157"/>
      </t>
    </mdx>
    <mdx n="0" f="v">
      <t c="3" si="227">
        <n x="225"/>
        <n x="279"/>
        <n x="157"/>
      </t>
    </mdx>
    <mdx n="0" f="v">
      <t c="3" si="227">
        <n x="225"/>
        <n x="324"/>
        <n x="157"/>
      </t>
    </mdx>
    <mdx n="0" f="v">
      <t c="3" si="227">
        <n x="225"/>
        <n x="309"/>
        <n x="157"/>
      </t>
    </mdx>
    <mdx n="0" f="v">
      <t c="3" si="227">
        <n x="225"/>
        <n x="317"/>
        <n x="157"/>
      </t>
    </mdx>
    <mdx n="0" f="v">
      <t c="3" si="227">
        <n x="225"/>
        <n x="312"/>
        <n x="157"/>
      </t>
    </mdx>
    <mdx n="0" f="v">
      <t c="3" si="227">
        <n x="225"/>
        <n x="550"/>
        <n x="157"/>
      </t>
    </mdx>
    <mdx n="0" f="v">
      <t c="3" si="227">
        <n x="225"/>
        <n x="558"/>
        <n x="157"/>
      </t>
    </mdx>
    <mdx n="0" f="v">
      <t c="3" si="227">
        <n x="225"/>
        <n x="560"/>
        <n x="157"/>
      </t>
    </mdx>
    <mdx n="0" f="v">
      <t c="3" si="227">
        <n x="225"/>
        <n x="274"/>
        <n x="157"/>
      </t>
    </mdx>
    <mdx n="0" f="v">
      <t c="3" si="227">
        <n x="225"/>
        <n x="284"/>
        <n x="157"/>
      </t>
    </mdx>
    <mdx n="0" f="v">
      <t c="3" si="227">
        <n x="225"/>
        <n x="290"/>
        <n x="157"/>
      </t>
    </mdx>
    <mdx n="0" f="v">
      <t c="3" si="227">
        <n x="225"/>
        <n x="289"/>
        <n x="157"/>
      </t>
    </mdx>
    <mdx n="0" f="v">
      <t c="3" si="227">
        <n x="225"/>
        <n x="288"/>
        <n x="157"/>
      </t>
    </mdx>
    <mdx n="0" f="v">
      <t c="3" si="227">
        <n x="225"/>
        <n x="287"/>
        <n x="157"/>
      </t>
    </mdx>
    <mdx n="0" f="v">
      <t c="3" si="227">
        <n x="225"/>
        <n x="286"/>
        <n x="157"/>
      </t>
    </mdx>
    <mdx n="0" f="v">
      <t c="3" si="227">
        <n x="225"/>
        <n x="292"/>
        <n x="157"/>
      </t>
    </mdx>
    <mdx n="0" f="v">
      <t c="3" si="227">
        <n x="225"/>
        <n x="315"/>
        <n x="157"/>
      </t>
    </mdx>
    <mdx n="0" f="v">
      <t c="3" si="227">
        <n x="225"/>
        <n x="335"/>
        <n x="157"/>
      </t>
    </mdx>
    <mdx n="0" f="v">
      <t c="3" si="227">
        <n x="225"/>
        <n x="306"/>
        <n x="157"/>
      </t>
    </mdx>
    <mdx n="0" f="v">
      <t c="3" si="227">
        <n x="225"/>
        <n x="336"/>
        <n x="157"/>
      </t>
    </mdx>
    <mdx n="0" f="v">
      <t c="3" si="227">
        <n x="225"/>
        <n x="562"/>
        <n x="157"/>
      </t>
    </mdx>
    <mdx n="0" f="v">
      <t c="3" si="227">
        <n x="225"/>
        <n x="344"/>
        <n x="157"/>
      </t>
    </mdx>
    <mdx n="0" f="v">
      <t c="3" si="227">
        <n x="225"/>
        <n x="325"/>
        <n x="157"/>
      </t>
    </mdx>
    <mdx n="0" f="v">
      <t c="3" si="227">
        <n x="225"/>
        <n x="310"/>
        <n x="157"/>
      </t>
    </mdx>
    <mdx n="0" f="v">
      <t c="3" si="227">
        <n x="225"/>
        <n x="343"/>
        <n x="157"/>
      </t>
    </mdx>
    <mdx n="0" f="v">
      <t c="3" si="227">
        <n x="225"/>
        <n x="333"/>
        <n x="157"/>
      </t>
    </mdx>
    <mdx n="0" f="v">
      <t c="3" si="227">
        <n x="225"/>
        <n x="345"/>
        <n x="157"/>
      </t>
    </mdx>
    <mdx n="0" f="v">
      <t c="3" si="227">
        <n x="225"/>
        <n x="561"/>
        <n x="157"/>
      </t>
    </mdx>
    <mdx n="0" f="v">
      <t c="3" si="227">
        <n x="225"/>
        <n x="285"/>
        <n x="157"/>
      </t>
    </mdx>
    <mdx n="0" f="v">
      <t c="3" si="227">
        <n x="225"/>
        <n x="339"/>
        <n x="157"/>
      </t>
    </mdx>
    <mdx n="0" f="v">
      <t c="3" si="227">
        <n x="225"/>
        <n x="323"/>
        <n x="157"/>
      </t>
    </mdx>
    <mdx n="0" f="v">
      <t c="3" si="227">
        <n x="225"/>
        <n x="551"/>
        <n x="157"/>
      </t>
    </mdx>
    <mdx n="0" f="v">
      <t c="3" si="227">
        <n x="225"/>
        <n x="334"/>
        <n x="157"/>
      </t>
    </mdx>
    <mdx n="0" f="v">
      <t c="3" si="227">
        <n x="225"/>
        <n x="559"/>
        <n x="157"/>
      </t>
    </mdx>
    <mdx n="0" f="v">
      <t c="3" si="227">
        <n x="225"/>
        <n x="275"/>
        <n x="157"/>
      </t>
    </mdx>
    <mdx n="0" f="v">
      <t c="3" si="227">
        <n x="225"/>
        <n x="282"/>
        <n x="157"/>
      </t>
    </mdx>
    <mdx n="0" f="v">
      <t c="3" si="227">
        <n x="225"/>
        <n x="313"/>
        <n x="157"/>
      </t>
    </mdx>
    <mdx n="0" f="v">
      <t c="3" si="227">
        <n x="225"/>
        <n x="557"/>
        <n x="157"/>
      </t>
    </mdx>
    <mdx n="0" f="v">
      <t c="3" si="227">
        <n x="225"/>
        <n x="300"/>
        <n x="157"/>
      </t>
    </mdx>
    <mdx n="0" f="v">
      <t c="3" si="227">
        <n x="225"/>
        <n x="564"/>
        <n x="157"/>
      </t>
    </mdx>
    <mdx n="0" f="v">
      <t c="3" si="227">
        <n x="225"/>
        <n x="341"/>
        <n x="157"/>
      </t>
    </mdx>
    <mdx n="0" f="v">
      <t c="3" si="227">
        <n x="225"/>
        <n x="296"/>
        <n x="157"/>
      </t>
    </mdx>
    <mdx n="0" f="v">
      <t c="3" si="227">
        <n x="225"/>
        <n x="298"/>
        <n x="157"/>
      </t>
    </mdx>
    <mdx n="0" f="v">
      <t c="3" si="227">
        <n x="225"/>
        <n x="291"/>
        <n x="157"/>
      </t>
    </mdx>
    <mdx n="0" f="v">
      <t c="3" si="227">
        <n x="225"/>
        <n x="303"/>
        <n x="157"/>
      </t>
    </mdx>
    <mdx n="0" f="v">
      <t c="3" si="227">
        <n x="225"/>
        <n x="352"/>
        <n x="157"/>
      </t>
    </mdx>
    <mdx n="0" f="v">
      <t c="3" si="227">
        <n x="225"/>
        <n x="302"/>
        <n x="157"/>
      </t>
    </mdx>
    <mdx n="0" f="v">
      <t c="3" si="227">
        <n x="225"/>
        <n x="342"/>
        <n x="157"/>
      </t>
    </mdx>
    <mdx n="0" f="v">
      <t c="3" si="227">
        <n x="225"/>
        <n x="332"/>
        <n x="157"/>
      </t>
    </mdx>
    <mdx n="0" f="v">
      <t c="3" si="227">
        <n x="225"/>
        <n x="331"/>
        <n x="157"/>
      </t>
    </mdx>
    <mdx n="0" f="v">
      <t c="3" si="227">
        <n x="225"/>
        <n x="349"/>
        <n x="157"/>
      </t>
    </mdx>
    <mdx n="0" f="v">
      <t c="3" si="227">
        <n x="225"/>
        <n x="553"/>
        <n x="157"/>
      </t>
    </mdx>
    <mdx n="0" f="v">
      <t c="3" si="227">
        <n x="225"/>
        <n x="330"/>
        <n x="157"/>
      </t>
    </mdx>
    <mdx n="0" f="v">
      <t c="3" si="227">
        <n x="225"/>
        <n x="351"/>
        <n x="157"/>
      </t>
    </mdx>
    <mdx n="0" f="v">
      <t c="3" si="227">
        <n x="225"/>
        <n x="554"/>
        <n x="157"/>
      </t>
    </mdx>
    <mdx n="0" f="v">
      <t c="3" si="227">
        <n x="225"/>
        <n x="295"/>
        <n x="157"/>
      </t>
    </mdx>
    <mdx n="0" f="v">
      <t c="3" si="227">
        <n x="225"/>
        <n x="563"/>
        <n x="157"/>
      </t>
    </mdx>
    <mdx n="0" f="v">
      <t c="3" si="227">
        <n x="225"/>
        <n x="552"/>
        <n x="157"/>
      </t>
    </mdx>
    <mdx n="0" f="v">
      <t c="3" si="227">
        <n x="225"/>
        <n x="354"/>
        <n x="157"/>
      </t>
    </mdx>
    <mdx n="0" f="v">
      <t c="3" si="227">
        <n x="225"/>
        <n x="597"/>
        <n x="157"/>
      </t>
    </mdx>
    <mdx n="0" f="v">
      <t c="3" si="227">
        <n x="225"/>
        <n x="556"/>
        <n x="157"/>
      </t>
    </mdx>
    <mdx n="0" f="v">
      <t c="3" si="227">
        <n x="225"/>
        <n x="575"/>
        <n x="157"/>
      </t>
    </mdx>
    <mdx n="0" f="v">
      <t c="3" si="227">
        <n x="225"/>
        <n x="589"/>
        <n x="157"/>
      </t>
    </mdx>
    <mdx n="0" f="v">
      <t c="3" si="227">
        <n x="225"/>
        <n x="591"/>
        <n x="157"/>
      </t>
    </mdx>
    <mdx n="0" f="v">
      <t c="3" si="227">
        <n x="225"/>
        <n x="599"/>
        <n x="157"/>
      </t>
    </mdx>
    <mdx n="0" f="v">
      <t c="3" si="227">
        <n x="225"/>
        <n x="565"/>
        <n x="157"/>
      </t>
    </mdx>
    <mdx n="0" f="v">
      <t c="3" si="227">
        <n x="225"/>
        <n x="566"/>
        <n x="157"/>
      </t>
    </mdx>
    <mdx n="0" f="v">
      <t c="3" si="227">
        <n x="225"/>
        <n x="567"/>
        <n x="157"/>
      </t>
    </mdx>
    <mdx n="0" f="v">
      <t c="3" si="227">
        <n x="225"/>
        <n x="568"/>
        <n x="157"/>
      </t>
    </mdx>
    <mdx n="0" f="v">
      <t c="3" si="227">
        <n x="225"/>
        <n x="569"/>
        <n x="157"/>
      </t>
    </mdx>
    <mdx n="0" f="v">
      <t c="3" si="227">
        <n x="225"/>
        <n x="580"/>
        <n x="157"/>
      </t>
    </mdx>
    <mdx n="0" f="v">
      <t c="3" si="227">
        <n x="225"/>
        <n x="581"/>
        <n x="157"/>
      </t>
    </mdx>
    <mdx n="0" f="v">
      <t c="3" si="227">
        <n x="225"/>
        <n x="592"/>
        <n x="157"/>
      </t>
    </mdx>
    <mdx n="0" f="v">
      <t c="3" si="227">
        <n x="225"/>
        <n x="590"/>
        <n x="157"/>
      </t>
    </mdx>
    <mdx n="0" f="v">
      <t c="3" si="227">
        <n x="225"/>
        <n x="576"/>
        <n x="157"/>
      </t>
    </mdx>
    <mdx n="0" f="v">
      <t c="3" si="227">
        <n x="225"/>
        <n x="577"/>
        <n x="157"/>
      </t>
    </mdx>
    <mdx n="0" f="v">
      <t c="3" si="227">
        <n x="225"/>
        <n x="578"/>
        <n x="157"/>
      </t>
    </mdx>
    <mdx n="0" f="v">
      <t c="3" si="227">
        <n x="225"/>
        <n x="579"/>
        <n x="157"/>
      </t>
    </mdx>
    <mdx n="0" f="v">
      <t c="3" si="227">
        <n x="225"/>
        <n x="353"/>
        <n x="157"/>
      </t>
    </mdx>
    <mdx n="0" f="v">
      <t c="3" si="227">
        <n x="225"/>
        <n x="347"/>
        <n x="157"/>
      </t>
    </mdx>
    <mdx n="0" f="v">
      <t c="3" si="227">
        <n x="225"/>
        <n x="340"/>
        <n x="157"/>
      </t>
    </mdx>
    <mdx n="0" f="v">
      <t c="3" si="227">
        <n x="225"/>
        <n x="571"/>
        <n x="157"/>
      </t>
    </mdx>
    <mdx n="0" f="v">
      <t c="3" si="227">
        <n x="225"/>
        <n x="572"/>
        <n x="157"/>
      </t>
    </mdx>
    <mdx n="0" f="v">
      <t c="3" si="227">
        <n x="225"/>
        <n x="573"/>
        <n x="157"/>
      </t>
    </mdx>
    <mdx n="0" f="v">
      <t c="3" si="227">
        <n x="225"/>
        <n x="583"/>
        <n x="157"/>
      </t>
    </mdx>
    <mdx n="0" f="v">
      <t c="3" si="227">
        <n x="225"/>
        <n x="555"/>
        <n x="157"/>
      </t>
    </mdx>
    <mdx n="0" f="v">
      <t c="3" si="227">
        <n x="225"/>
        <n x="570"/>
        <n x="157"/>
      </t>
    </mdx>
    <mdx n="0" f="v">
      <t c="3" si="227">
        <n x="225"/>
        <n x="574"/>
        <n x="157"/>
      </t>
    </mdx>
    <mdx n="0" f="v">
      <t c="3" si="227">
        <n x="225"/>
        <n x="600"/>
        <n x="157"/>
      </t>
    </mdx>
    <mdx n="0" f="v">
      <t c="3" si="227">
        <n x="225"/>
        <n x="598"/>
        <n x="157"/>
      </t>
    </mdx>
    <mdx n="0" f="v">
      <t c="3" si="227">
        <n x="225"/>
        <n x="601"/>
        <n x="157"/>
      </t>
    </mdx>
    <mdx n="0" f="v">
      <t c="3" si="227">
        <n x="225"/>
        <n x="582"/>
        <n x="157"/>
      </t>
    </mdx>
    <mdx n="0" f="v">
      <t c="3" si="227">
        <n x="225"/>
        <n x="585"/>
        <n x="157"/>
      </t>
    </mdx>
    <mdx n="0" f="v">
      <t c="3" si="227">
        <n x="225"/>
        <n x="584"/>
        <n x="157"/>
      </t>
    </mdx>
    <mdx n="0" f="v">
      <t c="3" si="227">
        <n x="225"/>
        <n x="615"/>
        <n x="157"/>
      </t>
    </mdx>
    <mdx n="0" f="v">
      <t c="3" si="227">
        <n x="225"/>
        <n x="593"/>
        <n x="157"/>
      </t>
    </mdx>
    <mdx n="0" f="v">
      <t c="3" si="227">
        <n x="225"/>
        <n x="594"/>
        <n x="157"/>
      </t>
    </mdx>
    <mdx n="0" f="v">
      <t c="3" si="227">
        <n x="225"/>
        <n x="595"/>
        <n x="157"/>
      </t>
    </mdx>
    <mdx n="0" f="v">
      <t c="3" si="227">
        <n x="225"/>
        <n x="596"/>
        <n x="157"/>
      </t>
    </mdx>
    <mdx n="0" f="v">
      <t c="3" si="227">
        <n x="225"/>
        <n x="588"/>
        <n x="157"/>
      </t>
    </mdx>
    <mdx n="0" f="v">
      <t c="3" si="227">
        <n x="225"/>
        <n x="586"/>
        <n x="157"/>
      </t>
    </mdx>
    <mdx n="0" f="v">
      <t c="3" si="227">
        <n x="225"/>
        <n x="616"/>
        <n x="157"/>
      </t>
    </mdx>
    <mdx n="0" f="v">
      <t c="3" si="227">
        <n x="225"/>
        <n x="614"/>
        <n x="157"/>
      </t>
    </mdx>
    <mdx n="0" f="v">
      <t c="3" si="227">
        <n x="225"/>
        <n x="621"/>
        <n x="157"/>
      </t>
    </mdx>
    <mdx n="0" f="v">
      <t c="3" si="227">
        <n x="225"/>
        <n x="587"/>
        <n x="157"/>
      </t>
    </mdx>
    <mdx n="0" f="v">
      <t c="3" si="227">
        <n x="225"/>
        <n x="602"/>
        <n x="157"/>
      </t>
    </mdx>
    <mdx n="0" f="v">
      <t c="3" si="227">
        <n x="225"/>
        <n x="603"/>
        <n x="157"/>
      </t>
    </mdx>
    <mdx n="0" f="v">
      <t c="3" si="227">
        <n x="225"/>
        <n x="604"/>
        <n x="157"/>
      </t>
    </mdx>
    <mdx n="0" f="v">
      <t c="3" si="227">
        <n x="225"/>
        <n x="605"/>
        <n x="157"/>
      </t>
    </mdx>
    <mdx n="0" f="v">
      <t c="3" si="227">
        <n x="225"/>
        <n x="617"/>
        <n x="157"/>
      </t>
    </mdx>
    <mdx n="0" f="v">
      <t c="3" si="227">
        <n x="225"/>
        <n x="620"/>
        <n x="157"/>
      </t>
    </mdx>
    <mdx n="0" f="v">
      <t c="3" si="227">
        <n x="225"/>
        <n x="618"/>
        <n x="157"/>
      </t>
    </mdx>
    <mdx n="0" f="v">
      <t c="3" si="227">
        <n x="225"/>
        <n x="619"/>
        <n x="157"/>
      </t>
    </mdx>
    <mdx n="0" f="v">
      <t c="3" si="227">
        <n x="225"/>
        <n x="626"/>
        <n x="157"/>
      </t>
    </mdx>
    <mdx n="0" f="v">
      <t c="3" si="227">
        <n x="225"/>
        <n x="609"/>
        <n x="157"/>
      </t>
    </mdx>
    <mdx n="0" f="v">
      <t c="3" si="227">
        <n x="225"/>
        <n x="610"/>
        <n x="157"/>
      </t>
    </mdx>
    <mdx n="0" f="v">
      <t c="3" si="227">
        <n x="225"/>
        <n x="611"/>
        <n x="157"/>
      </t>
    </mdx>
    <mdx n="0" f="v">
      <t c="3" si="227">
        <n x="225"/>
        <n x="612"/>
        <n x="157"/>
      </t>
    </mdx>
    <mdx n="0" f="v">
      <t c="3" si="227">
        <n x="225"/>
        <n x="608"/>
        <n x="157"/>
      </t>
    </mdx>
    <mdx n="0" f="v">
      <t c="3" si="227">
        <n x="225"/>
        <n x="639"/>
        <n x="157"/>
      </t>
    </mdx>
    <mdx n="0" f="v">
      <t c="3" si="227">
        <n x="225"/>
        <n x="643"/>
        <n x="157"/>
      </t>
    </mdx>
    <mdx n="0" f="v">
      <t c="3" si="227">
        <n x="225"/>
        <n x="613"/>
        <n x="157"/>
      </t>
    </mdx>
    <mdx n="0" f="v">
      <t c="3" si="227">
        <n x="225"/>
        <n x="622"/>
        <n x="157"/>
      </t>
    </mdx>
    <mdx n="0" f="v">
      <t c="3" si="227">
        <n x="225"/>
        <n x="646"/>
        <n x="157"/>
      </t>
    </mdx>
    <mdx n="0" f="v">
      <t c="3" si="227">
        <n x="225"/>
        <n x="630"/>
        <n x="157"/>
      </t>
    </mdx>
    <mdx n="0" f="v">
      <t c="3" si="227">
        <n x="225"/>
        <n x="629"/>
        <n x="157"/>
      </t>
    </mdx>
    <mdx n="0" f="v">
      <t c="3" si="227">
        <n x="225"/>
        <n x="623"/>
        <n x="157"/>
      </t>
    </mdx>
    <mdx n="0" f="v">
      <t c="3" si="227">
        <n x="225"/>
        <n x="624"/>
        <n x="157"/>
      </t>
    </mdx>
    <mdx n="0" f="v">
      <t c="3" si="227">
        <n x="225"/>
        <n x="606"/>
        <n x="157"/>
      </t>
    </mdx>
    <mdx n="0" f="v">
      <t c="3" si="227">
        <n x="225"/>
        <n x="644"/>
        <n x="157"/>
      </t>
    </mdx>
    <mdx n="0" f="v">
      <t c="3" si="227">
        <n x="225"/>
        <n x="647"/>
        <n x="157"/>
      </t>
    </mdx>
    <mdx n="0" f="v">
      <t c="3" si="227">
        <n x="225"/>
        <n x="655"/>
        <n x="157"/>
      </t>
    </mdx>
    <mdx n="0" f="v">
      <t c="3" si="227">
        <n x="225"/>
        <n x="625"/>
        <n x="157"/>
      </t>
    </mdx>
    <mdx n="0" f="v">
      <t c="3" si="227">
        <n x="225"/>
        <n x="641"/>
        <n x="157"/>
      </t>
    </mdx>
    <mdx n="0" f="v">
      <t c="3" si="227">
        <n x="225"/>
        <n x="627"/>
        <n x="157"/>
      </t>
    </mdx>
    <mdx n="0" f="v">
      <t c="3" si="227">
        <n x="225"/>
        <n x="640"/>
        <n x="157"/>
      </t>
    </mdx>
    <mdx n="0" f="v">
      <t c="3" si="227">
        <n x="225"/>
        <n x="628"/>
        <n x="157"/>
      </t>
    </mdx>
    <mdx n="0" f="v">
      <t c="3" si="227">
        <n x="225"/>
        <n x="642"/>
        <n x="157"/>
      </t>
    </mdx>
    <mdx n="0" f="v">
      <t c="3" si="227">
        <n x="225"/>
        <n x="635"/>
        <n x="157"/>
      </t>
    </mdx>
    <mdx n="0" f="v">
      <t c="3" si="227">
        <n x="225"/>
        <n x="636"/>
        <n x="157"/>
      </t>
    </mdx>
    <mdx n="0" f="v">
      <t c="3" si="227">
        <n x="225"/>
        <n x="637"/>
        <n x="157"/>
      </t>
    </mdx>
    <mdx n="0" f="v">
      <t c="3" si="227">
        <n x="225"/>
        <n x="632"/>
        <n x="157"/>
      </t>
    </mdx>
    <mdx n="0" f="v">
      <t c="3" si="227">
        <n x="225"/>
        <n x="645"/>
        <n x="157"/>
      </t>
    </mdx>
    <mdx n="0" f="v">
      <t c="3" si="227">
        <n x="225"/>
        <n x="607"/>
        <n x="157"/>
      </t>
    </mdx>
    <mdx n="0" f="v">
      <t c="3" si="227">
        <n x="225"/>
        <n x="633"/>
        <n x="157"/>
      </t>
    </mdx>
    <mdx n="0" f="v">
      <t c="3" si="227">
        <n x="225"/>
        <n x="648"/>
        <n x="157"/>
      </t>
    </mdx>
    <mdx n="0" f="v">
      <t c="3" si="227">
        <n x="225"/>
        <n x="631"/>
        <n x="157"/>
      </t>
    </mdx>
    <mdx n="0" f="v">
      <t c="3" si="227">
        <n x="225"/>
        <n x="634"/>
        <n x="157"/>
      </t>
    </mdx>
    <mdx n="0" f="v">
      <t c="3" si="227">
        <n x="225"/>
        <n x="638"/>
        <n x="157"/>
      </t>
    </mdx>
    <mdx n="0" f="v">
      <t c="3" si="227">
        <n x="225"/>
        <n x="649"/>
        <n x="157"/>
      </t>
    </mdx>
    <mdx n="0" f="v">
      <t c="3" si="227">
        <n x="225"/>
        <n x="650"/>
        <n x="157"/>
      </t>
    </mdx>
    <mdx n="0" f="v">
      <t c="3" si="227">
        <n x="225"/>
        <n x="651"/>
        <n x="157"/>
      </t>
    </mdx>
    <mdx n="0" f="v">
      <t c="3" si="227">
        <n x="225"/>
        <n x="652"/>
        <n x="157"/>
      </t>
    </mdx>
    <mdx n="0" f="v">
      <t c="3" si="227">
        <n x="225"/>
        <n x="653"/>
        <n x="157"/>
      </t>
    </mdx>
    <mdx n="0" f="v">
      <t c="3" si="227">
        <n x="225"/>
        <n x="654"/>
        <n x="157"/>
      </t>
    </mdx>
    <mdx n="0" f="v">
      <t c="3" si="227">
        <n x="225"/>
        <n x="312"/>
        <n x="76"/>
      </t>
    </mdx>
    <mdx n="0" f="v">
      <t c="3" si="227">
        <n x="225"/>
        <n x="314"/>
        <n x="76"/>
      </t>
    </mdx>
    <mdx n="0" f="v">
      <t c="3" si="227">
        <n x="225"/>
        <n x="305"/>
        <n x="76"/>
      </t>
    </mdx>
    <mdx n="0" f="v">
      <t c="3" si="227">
        <n x="225"/>
        <n x="560"/>
        <n x="76"/>
      </t>
    </mdx>
    <mdx n="0" f="v">
      <t c="3" si="227">
        <n x="225"/>
        <n x="562"/>
        <n x="76"/>
      </t>
    </mdx>
    <mdx n="0" f="v">
      <t c="3" si="227">
        <n x="225"/>
        <n x="308"/>
        <n x="76"/>
      </t>
    </mdx>
    <mdx n="0" f="v">
      <t c="3" si="227">
        <n x="225"/>
        <n x="279"/>
        <n x="76"/>
      </t>
    </mdx>
    <mdx n="0" f="v">
      <t c="3" si="227">
        <n x="225"/>
        <n x="354"/>
        <n x="76"/>
      </t>
    </mdx>
    <mdx n="0" f="v">
      <t c="3" si="227">
        <n x="225"/>
        <n x="324"/>
        <n x="76"/>
      </t>
    </mdx>
    <mdx n="0" f="v">
      <t c="3" si="227">
        <n x="225"/>
        <n x="309"/>
        <n x="76"/>
      </t>
    </mdx>
    <mdx n="0" f="v">
      <t c="3" si="227">
        <n x="225"/>
        <n x="344"/>
        <n x="76"/>
      </t>
    </mdx>
    <mdx n="0" f="v">
      <t c="3" si="227">
        <n x="225"/>
        <n x="334"/>
        <n x="76"/>
      </t>
    </mdx>
    <mdx n="0" f="v">
      <t c="3" si="227">
        <n x="225"/>
        <n x="561"/>
        <n x="76"/>
      </t>
    </mdx>
    <mdx n="0" f="v">
      <t c="3" si="227">
        <n x="225"/>
        <n x="274"/>
        <n x="76"/>
      </t>
    </mdx>
    <mdx n="0" f="v">
      <t c="3" si="227">
        <n x="225"/>
        <n x="284"/>
        <n x="76"/>
      </t>
    </mdx>
    <mdx n="0" f="v">
      <t c="3" si="227">
        <n x="225"/>
        <n x="290"/>
        <n x="76"/>
      </t>
    </mdx>
    <mdx n="0" f="v">
      <t c="3" si="227">
        <n x="225"/>
        <n x="289"/>
        <n x="76"/>
      </t>
    </mdx>
    <mdx n="0" f="v">
      <t c="3" si="227">
        <n x="225"/>
        <n x="288"/>
        <n x="76"/>
      </t>
    </mdx>
    <mdx n="0" f="v">
      <t c="3" si="227">
        <n x="225"/>
        <n x="287"/>
        <n x="76"/>
      </t>
    </mdx>
    <mdx n="0" f="v">
      <t c="3" si="227">
        <n x="225"/>
        <n x="286"/>
        <n x="76"/>
      </t>
    </mdx>
    <mdx n="0" f="v">
      <t c="3" si="227">
        <n x="225"/>
        <n x="292"/>
        <n x="76"/>
      </t>
    </mdx>
    <mdx n="0" f="v">
      <t c="3" si="227">
        <n x="225"/>
        <n x="315"/>
        <n x="76"/>
      </t>
    </mdx>
    <mdx n="0" f="v">
      <t c="3" si="227">
        <n x="225"/>
        <n x="335"/>
        <n x="76"/>
      </t>
    </mdx>
    <mdx n="0" f="v">
      <t c="3" si="227">
        <n x="225"/>
        <n x="306"/>
        <n x="76"/>
      </t>
    </mdx>
    <mdx n="0" f="v">
      <t c="3" si="227">
        <n x="225"/>
        <n x="559"/>
        <n x="76"/>
      </t>
    </mdx>
    <mdx n="0" f="v">
      <t c="3" si="227">
        <n x="225"/>
        <n x="325"/>
        <n x="76"/>
      </t>
    </mdx>
    <mdx n="0" f="v">
      <t c="3" si="227">
        <n x="225"/>
        <n x="310"/>
        <n x="76"/>
      </t>
    </mdx>
    <mdx n="0" f="v">
      <t c="3" si="227">
        <n x="225"/>
        <n x="343"/>
        <n x="76"/>
      </t>
    </mdx>
    <mdx n="0" f="v">
      <t c="3" si="227">
        <n x="225"/>
        <n x="333"/>
        <n x="76"/>
      </t>
    </mdx>
    <mdx n="0" f="v">
      <t c="3" si="227">
        <n x="225"/>
        <n x="336"/>
        <n x="76"/>
      </t>
    </mdx>
    <mdx n="0" f="v">
      <t c="3" si="227">
        <n x="225"/>
        <n x="549"/>
        <n x="76"/>
      </t>
    </mdx>
    <mdx n="0" f="v">
      <t c="3" si="227">
        <n x="225"/>
        <n x="285"/>
        <n x="76"/>
      </t>
    </mdx>
    <mdx n="0" f="v">
      <t c="3" si="227">
        <n x="225"/>
        <n x="339"/>
        <n x="76"/>
      </t>
    </mdx>
    <mdx n="0" f="v">
      <t c="3" si="227">
        <n x="225"/>
        <n x="323"/>
        <n x="76"/>
      </t>
    </mdx>
    <mdx n="0" f="v">
      <t c="3" si="227">
        <n x="225"/>
        <n x="551"/>
        <n x="76"/>
      </t>
    </mdx>
    <mdx n="0" f="v">
      <t c="3" si="227">
        <n x="225"/>
        <n x="345"/>
        <n x="76"/>
      </t>
    </mdx>
    <mdx n="0" f="v">
      <t c="3" si="227">
        <n x="225"/>
        <n x="317"/>
        <n x="76"/>
      </t>
    </mdx>
    <mdx n="0" f="v">
      <t c="3" si="227">
        <n x="225"/>
        <n x="550"/>
        <n x="76"/>
      </t>
    </mdx>
    <mdx n="0" f="v">
      <t c="3" si="227">
        <n x="225"/>
        <n x="558"/>
        <n x="76"/>
      </t>
    </mdx>
    <mdx n="0" f="v">
      <t c="3" si="227">
        <n x="225"/>
        <n x="341"/>
        <n x="76"/>
      </t>
    </mdx>
    <mdx n="0" f="v">
      <t c="3" si="227">
        <n x="225"/>
        <n x="275"/>
        <n x="76"/>
      </t>
    </mdx>
    <mdx n="0" f="v">
      <t c="3" si="227">
        <n x="225"/>
        <n x="282"/>
        <n x="76"/>
      </t>
    </mdx>
    <mdx n="0" f="v">
      <t c="3" si="227">
        <n x="225"/>
        <n x="313"/>
        <n x="76"/>
      </t>
    </mdx>
    <mdx n="0" f="v">
      <t c="3" si="227">
        <n x="225"/>
        <n x="557"/>
        <n x="76"/>
      </t>
    </mdx>
    <mdx n="0" f="v">
      <t c="3" si="227">
        <n x="225"/>
        <n x="300"/>
        <n x="76"/>
      </t>
    </mdx>
    <mdx n="0" f="v">
      <t c="3" si="227">
        <n x="225"/>
        <n x="564"/>
        <n x="76"/>
      </t>
    </mdx>
    <mdx n="0" f="v">
      <t c="3" si="227">
        <n x="225"/>
        <n x="296"/>
        <n x="76"/>
      </t>
    </mdx>
    <mdx n="0" f="v">
      <t c="3" si="227">
        <n x="225"/>
        <n x="298"/>
        <n x="76"/>
      </t>
    </mdx>
    <mdx n="0" f="v">
      <t c="3" si="227">
        <n x="225"/>
        <n x="291"/>
        <n x="76"/>
      </t>
    </mdx>
    <mdx n="0" f="v">
      <t c="3" si="227">
        <n x="225"/>
        <n x="303"/>
        <n x="76"/>
      </t>
    </mdx>
    <mdx n="0" f="v">
      <t c="3" si="227">
        <n x="225"/>
        <n x="352"/>
        <n x="76"/>
      </t>
    </mdx>
    <mdx n="0" f="v">
      <t c="3" si="227">
        <n x="225"/>
        <n x="302"/>
        <n x="76"/>
      </t>
    </mdx>
    <mdx n="0" f="v">
      <t c="3" si="227">
        <n x="225"/>
        <n x="342"/>
        <n x="76"/>
      </t>
    </mdx>
    <mdx n="0" f="v">
      <t c="3" si="227">
        <n x="225"/>
        <n x="332"/>
        <n x="76"/>
      </t>
    </mdx>
    <mdx n="0" f="v">
      <t c="3" si="227">
        <n x="225"/>
        <n x="331"/>
        <n x="76"/>
      </t>
    </mdx>
    <mdx n="0" f="v">
      <t c="3" si="227">
        <n x="225"/>
        <n x="349"/>
        <n x="76"/>
      </t>
    </mdx>
    <mdx n="0" f="v">
      <t c="3" si="227">
        <n x="225"/>
        <n x="553"/>
        <n x="76"/>
      </t>
    </mdx>
    <mdx n="0" f="v">
      <t c="3" si="227">
        <n x="225"/>
        <n x="330"/>
        <n x="76"/>
      </t>
    </mdx>
    <mdx n="0" f="v">
      <t c="3" si="227">
        <n x="225"/>
        <n x="351"/>
        <n x="76"/>
      </t>
    </mdx>
    <mdx n="0" f="v">
      <t c="3" si="227">
        <n x="225"/>
        <n x="554"/>
        <n x="76"/>
      </t>
    </mdx>
    <mdx n="0" f="v">
      <t c="3" si="227">
        <n x="225"/>
        <n x="295"/>
        <n x="76"/>
      </t>
    </mdx>
    <mdx n="0" f="v">
      <t c="3" si="227">
        <n x="225"/>
        <n x="563"/>
        <n x="76"/>
      </t>
    </mdx>
    <mdx n="0" f="v">
      <t c="3" si="227">
        <n x="225"/>
        <n x="552"/>
        <n x="76"/>
      </t>
    </mdx>
    <mdx n="0" f="v">
      <t c="3" si="227">
        <n x="225"/>
        <n x="556"/>
        <n x="76"/>
      </t>
    </mdx>
    <mdx n="0" f="v">
      <t c="3" si="227">
        <n x="225"/>
        <n x="575"/>
        <n x="76"/>
      </t>
    </mdx>
    <mdx n="0" f="v">
      <t c="3" si="227">
        <n x="225"/>
        <n x="589"/>
        <n x="76"/>
      </t>
    </mdx>
    <mdx n="0" f="v">
      <t c="3" si="227">
        <n x="225"/>
        <n x="591"/>
        <n x="76"/>
      </t>
    </mdx>
    <mdx n="0" f="v">
      <t c="3" si="227">
        <n x="225"/>
        <n x="565"/>
        <n x="76"/>
      </t>
    </mdx>
    <mdx n="0" f="v">
      <t c="3" si="227">
        <n x="225"/>
        <n x="566"/>
        <n x="76"/>
      </t>
    </mdx>
    <mdx n="0" f="v">
      <t c="3" si="227">
        <n x="225"/>
        <n x="567"/>
        <n x="76"/>
      </t>
    </mdx>
    <mdx n="0" f="v">
      <t c="3" si="227">
        <n x="225"/>
        <n x="568"/>
        <n x="76"/>
      </t>
    </mdx>
    <mdx n="0" f="v">
      <t c="3" si="227">
        <n x="225"/>
        <n x="599"/>
        <n x="76"/>
      </t>
    </mdx>
    <mdx n="0" f="v">
      <t c="3" si="227">
        <n x="225"/>
        <n x="597"/>
        <n x="76"/>
      </t>
    </mdx>
    <mdx n="0" f="v">
      <t c="3" si="227">
        <n x="225"/>
        <n x="569"/>
        <n x="76"/>
      </t>
    </mdx>
    <mdx n="0" f="v">
      <t c="3" si="227">
        <n x="225"/>
        <n x="580"/>
        <n x="76"/>
      </t>
    </mdx>
    <mdx n="0" f="v">
      <t c="3" si="227">
        <n x="225"/>
        <n x="581"/>
        <n x="76"/>
      </t>
    </mdx>
    <mdx n="0" f="v">
      <t c="3" si="227">
        <n x="225"/>
        <n x="592"/>
        <n x="76"/>
      </t>
    </mdx>
    <mdx n="0" f="v">
      <t c="3" si="227">
        <n x="225"/>
        <n x="590"/>
        <n x="76"/>
      </t>
    </mdx>
    <mdx n="0" f="v">
      <t c="3" si="227">
        <n x="225"/>
        <n x="576"/>
        <n x="76"/>
      </t>
    </mdx>
    <mdx n="0" f="v">
      <t c="3" si="227">
        <n x="225"/>
        <n x="577"/>
        <n x="76"/>
      </t>
    </mdx>
    <mdx n="0" f="v">
      <t c="3" si="227">
        <n x="225"/>
        <n x="578"/>
        <n x="76"/>
      </t>
    </mdx>
    <mdx n="0" f="v">
      <t c="3" si="227">
        <n x="225"/>
        <n x="579"/>
        <n x="76"/>
      </t>
    </mdx>
    <mdx n="0" f="v">
      <t c="3" si="227">
        <n x="225"/>
        <n x="353"/>
        <n x="76"/>
      </t>
    </mdx>
    <mdx n="0" f="v">
      <t c="3" si="227">
        <n x="225"/>
        <n x="347"/>
        <n x="76"/>
      </t>
    </mdx>
    <mdx n="0" f="v">
      <t c="3" si="227">
        <n x="225"/>
        <n x="340"/>
        <n x="76"/>
      </t>
    </mdx>
    <mdx n="0" f="v">
      <t c="3" si="227">
        <n x="225"/>
        <n x="571"/>
        <n x="76"/>
      </t>
    </mdx>
    <mdx n="0" f="v">
      <t c="3" si="227">
        <n x="225"/>
        <n x="572"/>
        <n x="76"/>
      </t>
    </mdx>
    <mdx n="0" f="v">
      <t c="3" si="227">
        <n x="225"/>
        <n x="573"/>
        <n x="76"/>
      </t>
    </mdx>
    <mdx n="0" f="v">
      <t c="3" si="227">
        <n x="225"/>
        <n x="583"/>
        <n x="76"/>
      </t>
    </mdx>
    <mdx n="0" f="v">
      <t c="3" si="227">
        <n x="225"/>
        <n x="555"/>
        <n x="76"/>
      </t>
    </mdx>
    <mdx n="0" f="v">
      <t c="3" si="227">
        <n x="225"/>
        <n x="570"/>
        <n x="76"/>
      </t>
    </mdx>
    <mdx n="0" f="v">
      <t c="3" si="227">
        <n x="225"/>
        <n x="574"/>
        <n x="76"/>
      </t>
    </mdx>
    <mdx n="0" f="v">
      <t c="3" si="227">
        <n x="225"/>
        <n x="600"/>
        <n x="76"/>
      </t>
    </mdx>
    <mdx n="0" f="v">
      <t c="3" si="227">
        <n x="225"/>
        <n x="598"/>
        <n x="76"/>
      </t>
    </mdx>
    <mdx n="0" f="v">
      <t c="3" si="227">
        <n x="225"/>
        <n x="643"/>
        <n x="76"/>
      </t>
    </mdx>
    <mdx n="0" f="v">
      <t c="3" si="227">
        <n x="225"/>
        <n x="601"/>
        <n x="76"/>
      </t>
    </mdx>
    <mdx n="0" f="v">
      <t c="3" si="227">
        <n x="225"/>
        <n x="582"/>
        <n x="76"/>
      </t>
    </mdx>
    <mdx n="0" f="v">
      <t c="3" si="227">
        <n x="225"/>
        <n x="585"/>
        <n x="76"/>
      </t>
    </mdx>
    <mdx n="0" f="v">
      <t c="3" si="227">
        <n x="225"/>
        <n x="584"/>
        <n x="76"/>
      </t>
    </mdx>
    <mdx n="0" f="v">
      <t c="3" si="227">
        <n x="225"/>
        <n x="593"/>
        <n x="76"/>
      </t>
    </mdx>
    <mdx n="0" f="v">
      <t c="3" si="227">
        <n x="225"/>
        <n x="594"/>
        <n x="76"/>
      </t>
    </mdx>
    <mdx n="0" f="v">
      <t c="3" si="227">
        <n x="225"/>
        <n x="595"/>
        <n x="76"/>
      </t>
    </mdx>
    <mdx n="0" f="v">
      <t c="3" si="227">
        <n x="225"/>
        <n x="596"/>
        <n x="76"/>
      </t>
    </mdx>
    <mdx n="0" f="v">
      <t c="3" si="227">
        <n x="225"/>
        <n x="588"/>
        <n x="76"/>
      </t>
    </mdx>
    <mdx n="0" f="v">
      <t c="3" si="227">
        <n x="225"/>
        <n x="586"/>
        <n x="76"/>
      </t>
    </mdx>
    <mdx n="0" f="v">
      <t c="3" si="227">
        <n x="225"/>
        <n x="615"/>
        <n x="76"/>
      </t>
    </mdx>
    <mdx n="0" f="v">
      <t c="3" si="227">
        <n x="225"/>
        <n x="616"/>
        <n x="76"/>
      </t>
    </mdx>
    <mdx n="0" f="v">
      <t c="3" si="227">
        <n x="225"/>
        <n x="614"/>
        <n x="76"/>
      </t>
    </mdx>
    <mdx n="0" f="v">
      <t c="3" si="227">
        <n x="225"/>
        <n x="621"/>
        <n x="76"/>
      </t>
    </mdx>
    <mdx n="0" f="v">
      <t c="3" si="227">
        <n x="225"/>
        <n x="655"/>
        <n x="76"/>
      </t>
    </mdx>
    <mdx n="0" f="v">
      <t c="3" si="227">
        <n x="225"/>
        <n x="587"/>
        <n x="76"/>
      </t>
    </mdx>
    <mdx n="0" f="v">
      <t c="3" si="227">
        <n x="225"/>
        <n x="602"/>
        <n x="76"/>
      </t>
    </mdx>
    <mdx n="0" f="v">
      <t c="3" si="227">
        <n x="225"/>
        <n x="603"/>
        <n x="76"/>
      </t>
    </mdx>
    <mdx n="0" f="v">
      <t c="3" si="227">
        <n x="225"/>
        <n x="604"/>
        <n x="76"/>
      </t>
    </mdx>
    <mdx n="0" f="v">
      <t c="3" si="227">
        <n x="225"/>
        <n x="605"/>
        <n x="76"/>
      </t>
    </mdx>
    <mdx n="0" f="v">
      <t c="3" si="227">
        <n x="225"/>
        <n x="617"/>
        <n x="76"/>
      </t>
    </mdx>
    <mdx n="0" f="v">
      <t c="3" si="227">
        <n x="225"/>
        <n x="620"/>
        <n x="76"/>
      </t>
    </mdx>
    <mdx n="0" f="v">
      <t c="3" si="227">
        <n x="225"/>
        <n x="626"/>
        <n x="76"/>
      </t>
    </mdx>
    <mdx n="0" f="v">
      <t c="3" si="227">
        <n x="225"/>
        <n x="618"/>
        <n x="76"/>
      </t>
    </mdx>
    <mdx n="0" f="v">
      <t c="3" si="227">
        <n x="225"/>
        <n x="619"/>
        <n x="76"/>
      </t>
    </mdx>
    <mdx n="0" f="v">
      <t c="3" si="227">
        <n x="225"/>
        <n x="609"/>
        <n x="76"/>
      </t>
    </mdx>
    <mdx n="0" f="v">
      <t c="3" si="227">
        <n x="225"/>
        <n x="610"/>
        <n x="76"/>
      </t>
    </mdx>
    <mdx n="0" f="v">
      <t c="3" si="227">
        <n x="225"/>
        <n x="611"/>
        <n x="76"/>
      </t>
    </mdx>
    <mdx n="0" f="v">
      <t c="3" si="227">
        <n x="225"/>
        <n x="612"/>
        <n x="76"/>
      </t>
    </mdx>
    <mdx n="0" f="v">
      <t c="3" si="227">
        <n x="225"/>
        <n x="608"/>
        <n x="76"/>
      </t>
    </mdx>
    <mdx n="0" f="v">
      <t c="3" si="227">
        <n x="225"/>
        <n x="613"/>
        <n x="76"/>
      </t>
    </mdx>
    <mdx n="0" f="v">
      <t c="3" si="227">
        <n x="225"/>
        <n x="622"/>
        <n x="76"/>
      </t>
    </mdx>
    <mdx n="0" f="v">
      <t c="3" si="227">
        <n x="225"/>
        <n x="639"/>
        <n x="76"/>
      </t>
    </mdx>
    <mdx n="0" f="v">
      <t c="3" si="227">
        <n x="225"/>
        <n x="646"/>
        <n x="76"/>
      </t>
    </mdx>
    <mdx n="0" f="v">
      <t c="3" si="227">
        <n x="225"/>
        <n x="630"/>
        <n x="76"/>
      </t>
    </mdx>
    <mdx n="0" f="v">
      <t c="3" si="227">
        <n x="225"/>
        <n x="629"/>
        <n x="76"/>
      </t>
    </mdx>
    <mdx n="0" f="v">
      <t c="3" si="227">
        <n x="225"/>
        <n x="623"/>
        <n x="76"/>
      </t>
    </mdx>
    <mdx n="0" f="v">
      <t c="3" si="227">
        <n x="225"/>
        <n x="624"/>
        <n x="76"/>
      </t>
    </mdx>
    <mdx n="0" f="v">
      <t c="3" si="227">
        <n x="225"/>
        <n x="606"/>
        <n x="76"/>
      </t>
    </mdx>
    <mdx n="0" f="v">
      <t c="3" si="227">
        <n x="225"/>
        <n x="644"/>
        <n x="76"/>
      </t>
    </mdx>
    <mdx n="0" f="v">
      <t c="3" si="227">
        <n x="225"/>
        <n x="647"/>
        <n x="76"/>
      </t>
    </mdx>
    <mdx n="0" f="v">
      <t c="3" si="227">
        <n x="225"/>
        <n x="625"/>
        <n x="76"/>
      </t>
    </mdx>
    <mdx n="0" f="v">
      <t c="3" si="227">
        <n x="225"/>
        <n x="641"/>
        <n x="76"/>
      </t>
    </mdx>
    <mdx n="0" f="v">
      <t c="3" si="227">
        <n x="225"/>
        <n x="627"/>
        <n x="76"/>
      </t>
    </mdx>
    <mdx n="0" f="v">
      <t c="3" si="227">
        <n x="225"/>
        <n x="645"/>
        <n x="76"/>
      </t>
    </mdx>
    <mdx n="0" f="v">
      <t c="3" si="227">
        <n x="225"/>
        <n x="640"/>
        <n x="76"/>
      </t>
    </mdx>
    <mdx n="0" f="v">
      <t c="3" si="227">
        <n x="225"/>
        <n x="649"/>
        <n x="76"/>
      </t>
    </mdx>
    <mdx n="0" f="v">
      <t c="3" si="227">
        <n x="225"/>
        <n x="628"/>
        <n x="76"/>
      </t>
    </mdx>
    <mdx n="0" f="v">
      <t c="3" si="227">
        <n x="225"/>
        <n x="635"/>
        <n x="76"/>
      </t>
    </mdx>
    <mdx n="0" f="v">
      <t c="3" si="227">
        <n x="225"/>
        <n x="636"/>
        <n x="76"/>
      </t>
    </mdx>
    <mdx n="0" f="v">
      <t c="3" si="227">
        <n x="225"/>
        <n x="637"/>
        <n x="76"/>
      </t>
    </mdx>
    <mdx n="0" f="v">
      <t c="3" si="227">
        <n x="225"/>
        <n x="632"/>
        <n x="76"/>
      </t>
    </mdx>
    <mdx n="0" f="v">
      <t c="3" si="227">
        <n x="225"/>
        <n x="607"/>
        <n x="76"/>
      </t>
    </mdx>
    <mdx n="0" f="v">
      <t c="3" si="227">
        <n x="225"/>
        <n x="633"/>
        <n x="76"/>
      </t>
    </mdx>
    <mdx n="0" f="v">
      <t c="3" si="227">
        <n x="225"/>
        <n x="648"/>
        <n x="76"/>
      </t>
    </mdx>
    <mdx n="0" f="v">
      <t c="3" si="227">
        <n x="225"/>
        <n x="631"/>
        <n x="76"/>
      </t>
    </mdx>
    <mdx n="0" f="v">
      <t c="3" si="227">
        <n x="225"/>
        <n x="634"/>
        <n x="76"/>
      </t>
    </mdx>
    <mdx n="0" f="v">
      <t c="3" si="227">
        <n x="225"/>
        <n x="638"/>
        <n x="76"/>
      </t>
    </mdx>
    <mdx n="0" f="v">
      <t c="3" si="227">
        <n x="225"/>
        <n x="642"/>
        <n x="76"/>
      </t>
    </mdx>
    <mdx n="0" f="v">
      <t c="3" si="227">
        <n x="225"/>
        <n x="650"/>
        <n x="76"/>
      </t>
    </mdx>
    <mdx n="0" f="v">
      <t c="3" si="227">
        <n x="225"/>
        <n x="651"/>
        <n x="76"/>
      </t>
    </mdx>
    <mdx n="0" f="v">
      <t c="3" si="227">
        <n x="225"/>
        <n x="652"/>
        <n x="76"/>
      </t>
    </mdx>
    <mdx n="0" f="v">
      <t c="3" si="227">
        <n x="225"/>
        <n x="653"/>
        <n x="76"/>
      </t>
    </mdx>
    <mdx n="0" f="v">
      <t c="3" si="227">
        <n x="225"/>
        <n x="654"/>
        <n x="76"/>
      </t>
    </mdx>
    <mdx n="0" f="v">
      <t c="3" si="227">
        <n x="225"/>
        <n x="344"/>
        <n x="197"/>
      </t>
    </mdx>
    <mdx n="0" f="v">
      <t c="3" si="227">
        <n x="225"/>
        <n x="335"/>
        <n x="197"/>
      </t>
    </mdx>
    <mdx n="0" f="v">
      <t c="3" si="227">
        <n x="225"/>
        <n x="325"/>
        <n x="197"/>
      </t>
    </mdx>
    <mdx n="0" f="v">
      <t c="3" si="227">
        <n x="225"/>
        <n x="343"/>
        <n x="197"/>
      </t>
    </mdx>
    <mdx n="0" f="v">
      <t c="3" si="227">
        <n x="225"/>
        <n x="324"/>
        <n x="197"/>
      </t>
    </mdx>
    <mdx n="0" f="v">
      <t c="3" si="227">
        <n x="225"/>
        <n x="339"/>
        <n x="197"/>
      </t>
    </mdx>
    <mdx n="0" f="v">
      <t c="3" si="227">
        <n x="225"/>
        <n x="333"/>
        <n x="197"/>
      </t>
    </mdx>
    <mdx n="0" f="v">
      <t c="3" si="227">
        <n x="225"/>
        <n x="309"/>
        <n x="197"/>
      </t>
    </mdx>
    <mdx n="0" f="v">
      <t c="3" si="227">
        <n x="225"/>
        <n x="284"/>
        <n x="197"/>
      </t>
    </mdx>
    <mdx n="0" f="v">
      <t c="3" si="227">
        <n x="225"/>
        <n x="290"/>
        <n x="197"/>
      </t>
    </mdx>
    <mdx n="0" f="v">
      <t c="3" si="227">
        <n x="225"/>
        <n x="287"/>
        <n x="197"/>
      </t>
    </mdx>
    <mdx n="0" f="v">
      <t c="3" si="227">
        <n x="225"/>
        <n x="286"/>
        <n x="197"/>
      </t>
    </mdx>
    <mdx n="0" f="v">
      <t c="3" si="227">
        <n x="225"/>
        <n x="282"/>
        <n x="197"/>
      </t>
    </mdx>
    <mdx n="0" f="v">
      <t c="3" si="227">
        <n x="225"/>
        <n x="313"/>
        <n x="197"/>
      </t>
    </mdx>
    <mdx n="0" f="v">
      <t c="3" si="227">
        <n x="225"/>
        <n x="285"/>
        <n x="197"/>
      </t>
    </mdx>
    <mdx n="0" f="v">
      <t c="3" si="227">
        <n x="225"/>
        <n x="334"/>
        <n x="197"/>
      </t>
    </mdx>
    <mdx n="0" f="v">
      <t c="3" si="227">
        <n x="225"/>
        <n x="345"/>
        <n x="197"/>
      </t>
    </mdx>
    <mdx n="0" f="v">
      <t c="3" si="227">
        <n x="225"/>
        <n x="556"/>
        <n x="197"/>
      </t>
    </mdx>
    <mdx n="0" f="v">
      <t c="3" si="227">
        <n x="225"/>
        <n x="550"/>
        <n x="197"/>
      </t>
    </mdx>
    <mdx n="0" f="v">
      <t c="3" si="227">
        <n x="225"/>
        <n x="549"/>
        <n x="197"/>
      </t>
    </mdx>
    <mdx n="0" f="v">
      <t c="3" si="227">
        <n x="225"/>
        <n x="558"/>
        <n x="197"/>
      </t>
    </mdx>
    <mdx n="0" f="v">
      <t c="3" si="227">
        <n x="225"/>
        <n x="559"/>
        <n x="197"/>
      </t>
    </mdx>
    <mdx n="0" f="v">
      <t c="3" si="227">
        <n x="225"/>
        <n x="560"/>
        <n x="197"/>
      </t>
    </mdx>
    <mdx n="0" f="v">
      <t c="3" si="227">
        <n x="225"/>
        <n x="561"/>
        <n x="197"/>
      </t>
    </mdx>
    <mdx n="0" f="v">
      <t c="3" si="227">
        <n x="225"/>
        <n x="562"/>
        <n x="197"/>
      </t>
    </mdx>
    <mdx n="0" f="v">
      <t c="3" si="227">
        <n x="225"/>
        <n x="563"/>
        <n x="197"/>
      </t>
    </mdx>
    <mdx n="0" f="v">
      <t c="3" si="227">
        <n x="225"/>
        <n x="354"/>
        <n x="197"/>
      </t>
    </mdx>
    <mdx n="0" f="v">
      <t c="3" si="227">
        <n x="225"/>
        <n x="300"/>
        <n x="197"/>
      </t>
    </mdx>
    <mdx n="0" f="v">
      <t c="3" si="227">
        <n x="225"/>
        <n x="303"/>
        <n x="197"/>
      </t>
    </mdx>
    <mdx n="0" f="v">
      <t c="3" si="227">
        <n x="225"/>
        <n x="352"/>
        <n x="197"/>
      </t>
    </mdx>
    <mdx n="0" f="v">
      <t c="3" si="227">
        <n x="225"/>
        <n x="342"/>
        <n x="197"/>
      </t>
    </mdx>
    <mdx n="0" f="v">
      <t c="3" si="227">
        <n x="225"/>
        <n x="332"/>
        <n x="197"/>
      </t>
    </mdx>
    <mdx n="0" f="v">
      <t c="3" si="227">
        <n x="225"/>
        <n x="330"/>
        <n x="197"/>
      </t>
    </mdx>
    <mdx n="0" f="v">
      <t c="3" si="227">
        <n x="225"/>
        <n x="351"/>
        <n x="197"/>
      </t>
    </mdx>
    <mdx n="0" f="v">
      <t c="3" si="227">
        <n x="225"/>
        <n x="554"/>
        <n x="197"/>
      </t>
    </mdx>
    <mdx n="0" f="v">
      <t c="3" si="227">
        <n x="225"/>
        <n x="296"/>
        <n x="197"/>
      </t>
    </mdx>
    <mdx n="0" f="v">
      <t c="3" si="227">
        <n x="225"/>
        <n x="592"/>
        <n x="197"/>
      </t>
    </mdx>
    <mdx n="0" f="v">
      <t c="3" si="227">
        <n x="225"/>
        <n x="298"/>
        <n x="197"/>
      </t>
    </mdx>
    <mdx n="0" f="v">
      <t c="3" si="227">
        <n x="225"/>
        <n x="564"/>
        <n x="197"/>
      </t>
    </mdx>
    <mdx n="0" f="v">
      <t c="3" si="227">
        <n x="225"/>
        <n x="552"/>
        <n x="197"/>
      </t>
    </mdx>
    <mdx n="0" f="v">
      <t c="3" si="227">
        <n x="225"/>
        <n x="295"/>
        <n x="197"/>
      </t>
    </mdx>
    <mdx n="0" f="v">
      <t c="3" si="227">
        <n x="225"/>
        <n x="590"/>
        <n x="197"/>
      </t>
    </mdx>
    <mdx n="0" f="v">
      <t c="3" si="227">
        <n x="225"/>
        <n x="565"/>
        <n x="197"/>
      </t>
    </mdx>
    <mdx n="0" f="v">
      <t c="3" si="227">
        <n x="225"/>
        <n x="566"/>
        <n x="197"/>
      </t>
    </mdx>
    <mdx n="0" f="v">
      <t c="3" si="227">
        <n x="225"/>
        <n x="567"/>
        <n x="197"/>
      </t>
    </mdx>
    <mdx n="0" f="v">
      <t c="3" si="227">
        <n x="225"/>
        <n x="568"/>
        <n x="197"/>
      </t>
    </mdx>
    <mdx n="0" f="v">
      <t c="3" si="227">
        <n x="225"/>
        <n x="588"/>
        <n x="197"/>
      </t>
    </mdx>
    <mdx n="0" f="v">
      <t c="3" si="227">
        <n x="225"/>
        <n x="613"/>
        <n x="197"/>
      </t>
    </mdx>
    <mdx n="0" f="v">
      <t c="3" si="227">
        <n x="225"/>
        <n x="572"/>
        <n x="197"/>
      </t>
    </mdx>
    <mdx n="0" f="v">
      <t c="3" si="227">
        <n x="225"/>
        <n x="573"/>
        <n x="197"/>
      </t>
    </mdx>
    <mdx n="0" f="v">
      <t c="3" si="227">
        <n x="225"/>
        <n x="569"/>
        <n x="197"/>
      </t>
    </mdx>
    <mdx n="0" f="v">
      <t c="3" si="227">
        <n x="225"/>
        <n x="589"/>
        <n x="197"/>
      </t>
    </mdx>
    <mdx n="0" f="v">
      <t c="3" si="227">
        <n x="225"/>
        <n x="577"/>
        <n x="197"/>
      </t>
    </mdx>
    <mdx n="0" f="v">
      <t c="3" si="227">
        <n x="225"/>
        <n x="579"/>
        <n x="197"/>
      </t>
    </mdx>
    <mdx n="0" f="v">
      <t c="3" si="227">
        <n x="225"/>
        <n x="347"/>
        <n x="197"/>
      </t>
    </mdx>
    <mdx n="0" f="v">
      <t c="3" si="227">
        <n x="225"/>
        <n x="340"/>
        <n x="197"/>
      </t>
    </mdx>
    <mdx n="0" f="v">
      <t c="3" si="227">
        <n x="225"/>
        <n x="580"/>
        <n x="197"/>
      </t>
    </mdx>
    <mdx n="0" f="v">
      <t c="3" si="227">
        <n x="225"/>
        <n x="581"/>
        <n x="197"/>
      </t>
    </mdx>
    <mdx n="0" f="v">
      <t c="3" si="227">
        <n x="225"/>
        <n x="583"/>
        <n x="197"/>
      </t>
    </mdx>
    <mdx n="0" f="v">
      <t c="3" si="227">
        <n x="225"/>
        <n x="570"/>
        <n x="197"/>
      </t>
    </mdx>
    <mdx n="0" f="v">
      <t c="3" si="227">
        <n x="225"/>
        <n x="574"/>
        <n x="197"/>
      </t>
    </mdx>
    <mdx n="0" f="v">
      <t c="3" si="227">
        <n x="225"/>
        <n x="594"/>
        <n x="197"/>
      </t>
    </mdx>
    <mdx n="0" f="v">
      <t c="3" si="227">
        <n x="225"/>
        <n x="585"/>
        <n x="197"/>
      </t>
    </mdx>
    <mdx n="0" f="v">
      <t c="3" si="227">
        <n x="225"/>
        <n x="582"/>
        <n x="197"/>
      </t>
    </mdx>
    <mdx n="0" f="v">
      <t c="3" si="227">
        <n x="225"/>
        <n x="584"/>
        <n x="197"/>
      </t>
    </mdx>
    <mdx n="0" f="v">
      <t c="3" si="227">
        <n x="225"/>
        <n x="586"/>
        <n x="197"/>
      </t>
    </mdx>
    <mdx n="0" f="v">
      <t c="3" si="227">
        <n x="225"/>
        <n x="615"/>
        <n x="197"/>
      </t>
    </mdx>
    <mdx n="0" f="v">
      <t c="3" si="227">
        <n x="225"/>
        <n x="608"/>
        <n x="197"/>
      </t>
    </mdx>
    <mdx n="0" f="v">
      <t c="3" si="227">
        <n x="225"/>
        <n x="587"/>
        <n x="197"/>
      </t>
    </mdx>
    <mdx n="0" f="v">
      <t c="3" si="227">
        <n x="225"/>
        <n x="602"/>
        <n x="197"/>
      </t>
    </mdx>
    <mdx n="0" f="v">
      <t c="3" si="227">
        <n x="225"/>
        <n x="603"/>
        <n x="197"/>
      </t>
    </mdx>
    <mdx n="0" f="v">
      <t c="3" si="227">
        <n x="225"/>
        <n x="604"/>
        <n x="197"/>
      </t>
    </mdx>
    <mdx n="0" f="v">
      <t c="3" si="227">
        <n x="225"/>
        <n x="605"/>
        <n x="197"/>
      </t>
    </mdx>
    <mdx n="0" f="v">
      <t c="3" si="227">
        <n x="225"/>
        <n x="617"/>
        <n x="197"/>
      </t>
    </mdx>
    <mdx n="0" f="v">
      <t c="3" si="227">
        <n x="225"/>
        <n x="614"/>
        <n x="197"/>
      </t>
    </mdx>
    <mdx n="0" f="v">
      <t c="3" si="227">
        <n x="225"/>
        <n x="621"/>
        <n x="197"/>
      </t>
    </mdx>
    <mdx n="0" f="v">
      <t c="3" si="227">
        <n x="225"/>
        <n x="610"/>
        <n x="197"/>
      </t>
    </mdx>
    <mdx n="0" f="v">
      <t c="3" si="227">
        <n x="225"/>
        <n x="611"/>
        <n x="197"/>
      </t>
    </mdx>
    <mdx n="0" f="v">
      <t c="3" si="227">
        <n x="225"/>
        <n x="612"/>
        <n x="197"/>
      </t>
    </mdx>
    <mdx n="0" f="v">
      <t c="3" si="227">
        <n x="225"/>
        <n x="620"/>
        <n x="197"/>
      </t>
    </mdx>
    <mdx n="0" f="v">
      <t c="3" si="227">
        <n x="225"/>
        <n x="619"/>
        <n x="197"/>
      </t>
    </mdx>
    <mdx n="0" f="v">
      <t c="3" si="227">
        <n x="225"/>
        <n x="639"/>
        <n x="197"/>
      </t>
    </mdx>
    <mdx n="0" f="v">
      <t c="3" si="227">
        <n x="225"/>
        <n x="645"/>
        <n x="197"/>
      </t>
    </mdx>
    <mdx n="0" f="v">
      <t c="3" si="227">
        <n x="225"/>
        <n x="640"/>
        <n x="197"/>
      </t>
    </mdx>
    <mdx n="0" f="v">
      <t c="3" si="227">
        <n x="225"/>
        <n x="622"/>
        <n x="197"/>
      </t>
    </mdx>
    <mdx n="0" f="v">
      <t c="3" si="227">
        <n x="225"/>
        <n x="643"/>
        <n x="197"/>
      </t>
    </mdx>
    <mdx n="0" f="v">
      <t c="3" si="227">
        <n x="225"/>
        <n x="646"/>
        <n x="197"/>
      </t>
    </mdx>
    <mdx n="0" f="v">
      <t c="3" si="227">
        <n x="225"/>
        <n x="606"/>
        <n x="197"/>
      </t>
    </mdx>
    <mdx n="0" f="v">
      <t c="3" si="227">
        <n x="225"/>
        <n x="607"/>
        <n x="197"/>
      </t>
    </mdx>
    <mdx n="0" f="v">
      <t c="3" si="227">
        <n x="225"/>
        <n x="648"/>
        <n x="197"/>
      </t>
    </mdx>
    <mdx n="0" f="v">
      <t c="3" si="227">
        <n x="225"/>
        <n x="627"/>
        <n x="197"/>
      </t>
    </mdx>
    <mdx n="0" f="v">
      <t c="3" si="227">
        <n x="225"/>
        <n x="635"/>
        <n x="197"/>
      </t>
    </mdx>
    <mdx n="0" f="v">
      <t c="3" si="227">
        <n x="225"/>
        <n x="630"/>
        <n x="197"/>
      </t>
    </mdx>
    <mdx n="0" f="v">
      <t c="3" si="227">
        <n x="225"/>
        <n x="626"/>
        <n x="197"/>
      </t>
    </mdx>
    <mdx n="0" f="v">
      <t c="3" si="227">
        <n x="225"/>
        <n x="632"/>
        <n x="197"/>
      </t>
    </mdx>
    <mdx n="0" f="v">
      <t c="3" si="227">
        <n x="225"/>
        <n x="628"/>
        <n x="197"/>
      </t>
    </mdx>
    <mdx n="0" f="v">
      <t c="3" si="227">
        <n x="225"/>
        <n x="647"/>
        <n x="197"/>
      </t>
    </mdx>
    <mdx n="0" f="v">
      <t c="3" si="227">
        <n x="225"/>
        <n x="629"/>
        <n x="197"/>
      </t>
    </mdx>
    <mdx n="0" f="v">
      <t c="3" si="227">
        <n x="225"/>
        <n x="631"/>
        <n x="197"/>
      </t>
    </mdx>
    <mdx n="0" f="v">
      <t c="3" si="227">
        <n x="225"/>
        <n x="638"/>
        <n x="197"/>
      </t>
    </mdx>
    <mdx n="0" f="v">
      <t c="3" si="227">
        <n x="225"/>
        <n x="642"/>
        <n x="197"/>
      </t>
    </mdx>
    <mdx n="0" f="v">
      <t c="3" si="227">
        <n x="225"/>
        <n x="649"/>
        <n x="197"/>
      </t>
    </mdx>
    <mdx n="0" f="v">
      <t c="3" si="227">
        <n x="225"/>
        <n x="650"/>
        <n x="197"/>
      </t>
    </mdx>
    <mdx n="0" f="v">
      <t c="3" si="227">
        <n x="225"/>
        <n x="652"/>
        <n x="197"/>
      </t>
    </mdx>
    <mdx n="0" f="v">
      <t c="3" si="227">
        <n x="225"/>
        <n x="653"/>
        <n x="197"/>
      </t>
    </mdx>
    <mdx n="0" f="v">
      <t c="3" si="227">
        <n x="225"/>
        <n x="655"/>
        <n x="197"/>
      </t>
    </mdx>
    <mdx n="0" f="v">
      <t c="3" si="227">
        <n x="225"/>
        <n x="315"/>
        <n x="69"/>
      </t>
    </mdx>
    <mdx n="0" f="v">
      <t c="3" si="227">
        <n x="225"/>
        <n x="335"/>
        <n x="69"/>
      </t>
    </mdx>
    <mdx n="0" f="v">
      <t c="3" si="227">
        <n x="225"/>
        <n x="306"/>
        <n x="69"/>
      </t>
    </mdx>
    <mdx n="0" f="v">
      <t c="3" si="227">
        <n x="225"/>
        <n x="325"/>
        <n x="69"/>
      </t>
    </mdx>
    <mdx n="0" f="v">
      <t c="3" si="227">
        <n x="225"/>
        <n x="310"/>
        <n x="69"/>
      </t>
    </mdx>
    <mdx n="0" f="v">
      <t c="3" si="227">
        <n x="225"/>
        <n x="343"/>
        <n x="69"/>
      </t>
    </mdx>
    <mdx n="0" f="v">
      <t c="3" si="227">
        <n x="225"/>
        <n x="556"/>
        <n x="69"/>
      </t>
    </mdx>
    <mdx n="0" f="v">
      <t c="3" si="227">
        <n x="225"/>
        <n x="339"/>
        <n x="69"/>
      </t>
    </mdx>
    <mdx n="0" f="v">
      <t c="3" si="227">
        <n x="225"/>
        <n x="323"/>
        <n x="69"/>
      </t>
    </mdx>
    <mdx n="0" f="v">
      <t c="3" si="227">
        <n x="225"/>
        <n x="333"/>
        <n x="69"/>
      </t>
    </mdx>
    <mdx n="0" f="v">
      <t c="3" si="227">
        <n x="225"/>
        <n x="345"/>
        <n x="69"/>
      </t>
    </mdx>
    <mdx n="0" f="v">
      <t c="3" si="227">
        <n x="225"/>
        <n x="336"/>
        <n x="69"/>
      </t>
    </mdx>
    <mdx n="0" f="v">
      <t c="3" si="227">
        <n x="225"/>
        <n x="324"/>
        <n x="69"/>
      </t>
    </mdx>
    <mdx n="0" f="v">
      <t c="3" si="227">
        <n x="225"/>
        <n x="285"/>
        <n x="69"/>
      </t>
    </mdx>
    <mdx n="0" f="v">
      <t c="3" si="227">
        <n x="225"/>
        <n x="284"/>
        <n x="69"/>
      </t>
    </mdx>
    <mdx n="0" f="v">
      <t c="3" si="227">
        <n x="225"/>
        <n x="290"/>
        <n x="69"/>
      </t>
    </mdx>
    <mdx n="0" f="v">
      <t c="3" si="227">
        <n x="225"/>
        <n x="289"/>
        <n x="69"/>
      </t>
    </mdx>
    <mdx n="0" f="v">
      <t c="3" si="227">
        <n x="225"/>
        <n x="288"/>
        <n x="69"/>
      </t>
    </mdx>
    <mdx n="0" f="v">
      <t c="3" si="227">
        <n x="225"/>
        <n x="287"/>
        <n x="69"/>
      </t>
    </mdx>
    <mdx n="0" f="v">
      <t c="3" si="227">
        <n x="225"/>
        <n x="286"/>
        <n x="69"/>
      </t>
    </mdx>
    <mdx n="0" f="v">
      <t c="3" si="227">
        <n x="225"/>
        <n x="292"/>
        <n x="69"/>
      </t>
    </mdx>
    <mdx n="0" f="v">
      <t c="3" si="227">
        <n x="225"/>
        <n x="282"/>
        <n x="69"/>
      </t>
    </mdx>
    <mdx n="0" f="v">
      <t c="3" si="227">
        <n x="225"/>
        <n x="313"/>
        <n x="69"/>
      </t>
    </mdx>
    <mdx n="0" f="v">
      <t c="3" si="227">
        <n x="225"/>
        <n x="551"/>
        <n x="69"/>
      </t>
    </mdx>
    <mdx n="0" f="v">
      <t c="3" si="227">
        <n x="225"/>
        <n x="309"/>
        <n x="69"/>
      </t>
    </mdx>
    <mdx n="0" f="v">
      <t c="3" si="227">
        <n x="225"/>
        <n x="275"/>
        <n x="69"/>
      </t>
    </mdx>
    <mdx n="0" f="v">
      <t c="3" si="227">
        <n x="225"/>
        <n x="274"/>
        <n x="69"/>
      </t>
    </mdx>
    <mdx n="0" f="v">
      <t c="3" si="227">
        <n x="225"/>
        <n x="312"/>
        <n x="69"/>
      </t>
    </mdx>
    <mdx n="0" f="v">
      <t c="3" si="227">
        <n x="225"/>
        <n x="334"/>
        <n x="69"/>
      </t>
    </mdx>
    <mdx n="0" f="v">
      <t c="3" si="227">
        <n x="225"/>
        <n x="557"/>
        <n x="69"/>
      </t>
    </mdx>
    <mdx n="0" f="v">
      <t c="3" si="227">
        <n x="225"/>
        <n x="317"/>
        <n x="69"/>
      </t>
    </mdx>
    <mdx n="0" f="v">
      <t c="3" si="227">
        <n x="225"/>
        <n x="314"/>
        <n x="69"/>
      </t>
    </mdx>
    <mdx n="0" f="v">
      <t c="3" si="227">
        <n x="225"/>
        <n x="305"/>
        <n x="69"/>
      </t>
    </mdx>
    <mdx n="0" f="v">
      <t c="3" si="227">
        <n x="225"/>
        <n x="344"/>
        <n x="69"/>
      </t>
    </mdx>
    <mdx n="0" f="v">
      <t c="3" si="227">
        <n x="225"/>
        <n x="308"/>
        <n x="69"/>
      </t>
    </mdx>
    <mdx n="0" f="v">
      <t c="3" si="227">
        <n x="225"/>
        <n x="279"/>
        <n x="69"/>
      </t>
    </mdx>
    <mdx n="0" f="v">
      <t c="3" si="227">
        <n x="225"/>
        <n x="550"/>
        <n x="69"/>
      </t>
    </mdx>
    <mdx n="0" f="v">
      <t c="3" si="227">
        <n x="225"/>
        <n x="549"/>
        <n x="69"/>
      </t>
    </mdx>
    <mdx n="0" f="v">
      <t c="3" si="227">
        <n x="225"/>
        <n x="558"/>
        <n x="69"/>
      </t>
    </mdx>
    <mdx n="0" f="v">
      <t c="3" si="227">
        <n x="225"/>
        <n x="559"/>
        <n x="69"/>
      </t>
    </mdx>
    <mdx n="0" f="v">
      <t c="3" si="227">
        <n x="225"/>
        <n x="560"/>
        <n x="69"/>
      </t>
    </mdx>
    <mdx n="0" f="v">
      <t c="3" si="227">
        <n x="225"/>
        <n x="561"/>
        <n x="69"/>
      </t>
    </mdx>
    <mdx n="0" f="v">
      <t c="3" si="227">
        <n x="225"/>
        <n x="562"/>
        <n x="69"/>
      </t>
    </mdx>
    <mdx n="0" f="v">
      <t c="3" si="227">
        <n x="225"/>
        <n x="563"/>
        <n x="69"/>
      </t>
    </mdx>
    <mdx n="0" f="v">
      <t c="3" si="227">
        <n x="225"/>
        <n x="354"/>
        <n x="69"/>
      </t>
    </mdx>
    <mdx n="0" f="v">
      <t c="3" si="227">
        <n x="225"/>
        <n x="341"/>
        <n x="69"/>
      </t>
    </mdx>
    <mdx n="0" f="v">
      <t c="3" si="227">
        <n x="225"/>
        <n x="300"/>
        <n x="69"/>
      </t>
    </mdx>
    <mdx n="0" f="v">
      <t c="3" si="227">
        <n x="225"/>
        <n x="291"/>
        <n x="69"/>
      </t>
    </mdx>
    <mdx n="0" f="v">
      <t c="3" si="227">
        <n x="225"/>
        <n x="303"/>
        <n x="69"/>
      </t>
    </mdx>
    <mdx n="0" f="v">
      <t c="3" si="227">
        <n x="225"/>
        <n x="352"/>
        <n x="69"/>
      </t>
    </mdx>
    <mdx n="0" f="v">
      <t c="3" si="227">
        <n x="225"/>
        <n x="302"/>
        <n x="69"/>
      </t>
    </mdx>
    <mdx n="0" f="v">
      <t c="3" si="227">
        <n x="225"/>
        <n x="342"/>
        <n x="69"/>
      </t>
    </mdx>
    <mdx n="0" f="v">
      <t c="3" si="227">
        <n x="225"/>
        <n x="332"/>
        <n x="69"/>
      </t>
    </mdx>
    <mdx n="0" f="v">
      <t c="3" si="227">
        <n x="225"/>
        <n x="331"/>
        <n x="69"/>
      </t>
    </mdx>
    <mdx n="0" f="v">
      <t c="3" si="227">
        <n x="225"/>
        <n x="349"/>
        <n x="69"/>
      </t>
    </mdx>
    <mdx n="0" f="v">
      <t c="3" si="227">
        <n x="225"/>
        <n x="553"/>
        <n x="69"/>
      </t>
    </mdx>
    <mdx n="0" f="v">
      <t c="3" si="227">
        <n x="225"/>
        <n x="330"/>
        <n x="69"/>
      </t>
    </mdx>
    <mdx n="0" f="v">
      <t c="3" si="227">
        <n x="225"/>
        <n x="351"/>
        <n x="69"/>
      </t>
    </mdx>
    <mdx n="0" f="v">
      <t c="3" si="227">
        <n x="225"/>
        <n x="554"/>
        <n x="69"/>
      </t>
    </mdx>
    <mdx n="0" f="v">
      <t c="3" si="227">
        <n x="225"/>
        <n x="296"/>
        <n x="69"/>
      </t>
    </mdx>
    <mdx n="0" f="v">
      <t c="3" si="227">
        <n x="225"/>
        <n x="575"/>
        <n x="69"/>
      </t>
    </mdx>
    <mdx n="0" f="v">
      <t c="3" si="227">
        <n x="225"/>
        <n x="298"/>
        <n x="69"/>
      </t>
    </mdx>
    <mdx n="0" f="v">
      <t c="3" si="227">
        <n x="225"/>
        <n x="571"/>
        <n x="69"/>
      </t>
    </mdx>
    <mdx n="0" f="v">
      <t c="3" si="227">
        <n x="225"/>
        <n x="564"/>
        <n x="69"/>
      </t>
    </mdx>
    <mdx n="0" f="v">
      <t c="3" si="227">
        <n x="225"/>
        <n x="592"/>
        <n x="69"/>
      </t>
    </mdx>
    <mdx n="0" f="v">
      <t c="3" si="227">
        <n x="225"/>
        <n x="552"/>
        <n x="69"/>
      </t>
    </mdx>
    <mdx n="0" f="v">
      <t c="3" si="227">
        <n x="225"/>
        <n x="295"/>
        <n x="69"/>
      </t>
    </mdx>
    <mdx n="0" f="v">
      <t c="3" si="227">
        <n x="225"/>
        <n x="590"/>
        <n x="69"/>
      </t>
    </mdx>
    <mdx n="0" f="v">
      <t c="3" si="227">
        <n x="225"/>
        <n x="565"/>
        <n x="69"/>
      </t>
    </mdx>
    <mdx n="0" f="v">
      <t c="3" si="227">
        <n x="225"/>
        <n x="566"/>
        <n x="69"/>
      </t>
    </mdx>
    <mdx n="0" f="v">
      <t c="3" si="227">
        <n x="225"/>
        <n x="567"/>
        <n x="69"/>
      </t>
    </mdx>
    <mdx n="0" f="v">
      <t c="3" si="227">
        <n x="225"/>
        <n x="568"/>
        <n x="69"/>
      </t>
    </mdx>
    <mdx n="0" f="v">
      <t c="3" si="227">
        <n x="225"/>
        <n x="572"/>
        <n x="69"/>
      </t>
    </mdx>
    <mdx n="0" f="v">
      <t c="3" si="227">
        <n x="225"/>
        <n x="573"/>
        <n x="69"/>
      </t>
    </mdx>
    <mdx n="0" f="v">
      <t c="3" si="227">
        <n x="225"/>
        <n x="569"/>
        <n x="69"/>
      </t>
    </mdx>
    <mdx n="0" f="v">
      <t c="3" si="227">
        <n x="225"/>
        <n x="589"/>
        <n x="69"/>
      </t>
    </mdx>
    <mdx n="0" f="v">
      <t c="3" si="227">
        <n x="225"/>
        <n x="591"/>
        <n x="69"/>
      </t>
    </mdx>
    <mdx n="0" f="v">
      <t c="3" si="227">
        <n x="225"/>
        <n x="576"/>
        <n x="69"/>
      </t>
    </mdx>
    <mdx n="0" f="v">
      <t c="3" si="227">
        <n x="225"/>
        <n x="577"/>
        <n x="69"/>
      </t>
    </mdx>
    <mdx n="0" f="v">
      <t c="3" si="227">
        <n x="225"/>
        <n x="578"/>
        <n x="69"/>
      </t>
    </mdx>
    <mdx n="0" f="v">
      <t c="3" si="227">
        <n x="225"/>
        <n x="579"/>
        <n x="69"/>
      </t>
    </mdx>
    <mdx n="0" f="v">
      <t c="3" si="227">
        <n x="225"/>
        <n x="353"/>
        <n x="69"/>
      </t>
    </mdx>
    <mdx n="0" f="v">
      <t c="3" si="227">
        <n x="225"/>
        <n x="347"/>
        <n x="69"/>
      </t>
    </mdx>
    <mdx n="0" f="v">
      <t c="3" si="227">
        <n x="225"/>
        <n x="340"/>
        <n x="69"/>
      </t>
    </mdx>
    <mdx n="0" f="v">
      <t c="3" si="227">
        <n x="225"/>
        <n x="580"/>
        <n x="69"/>
      </t>
    </mdx>
    <mdx n="0" f="v">
      <t c="3" si="227">
        <n x="225"/>
        <n x="581"/>
        <n x="69"/>
      </t>
    </mdx>
    <mdx n="0" f="v">
      <t c="3" si="227">
        <n x="225"/>
        <n x="583"/>
        <n x="69"/>
      </t>
    </mdx>
    <mdx n="0" f="v">
      <t c="3" si="227">
        <n x="225"/>
        <n x="555"/>
        <n x="69"/>
      </t>
    </mdx>
    <mdx n="0" f="v">
      <t c="3" si="227">
        <n x="225"/>
        <n x="570"/>
        <n x="69"/>
      </t>
    </mdx>
    <mdx n="0" f="v">
      <t c="3" si="227">
        <n x="225"/>
        <n x="574"/>
        <n x="69"/>
      </t>
    </mdx>
    <mdx n="0" f="v">
      <t c="3" si="227">
        <n x="225"/>
        <n x="599"/>
        <n x="69"/>
      </t>
    </mdx>
    <mdx n="0" f="v">
      <t c="3" si="227">
        <n x="225"/>
        <n x="597"/>
        <n x="69"/>
      </t>
    </mdx>
    <mdx n="0" f="v">
      <t c="3" si="227">
        <n x="225"/>
        <n x="613"/>
        <n x="69"/>
      </t>
    </mdx>
    <mdx n="0" f="v">
      <t c="3" si="227">
        <n x="225"/>
        <n x="600"/>
        <n x="69"/>
      </t>
    </mdx>
    <mdx n="0" f="v">
      <t c="3" si="227">
        <n x="225"/>
        <n x="601"/>
        <n x="69"/>
      </t>
    </mdx>
    <mdx n="0" f="v">
      <t c="3" si="227">
        <n x="225"/>
        <n x="598"/>
        <n x="69"/>
      </t>
    </mdx>
    <mdx n="0" f="v">
      <t c="3" si="227">
        <n x="225"/>
        <n x="593"/>
        <n x="69"/>
      </t>
    </mdx>
    <mdx n="0" f="v">
      <t c="3" si="227">
        <n x="225"/>
        <n x="594"/>
        <n x="69"/>
      </t>
    </mdx>
    <mdx n="0" f="v">
      <t c="3" si="227">
        <n x="225"/>
        <n x="595"/>
        <n x="69"/>
      </t>
    </mdx>
    <mdx n="0" f="v">
      <t c="3" si="227">
        <n x="225"/>
        <n x="596"/>
        <n x="69"/>
      </t>
    </mdx>
    <mdx n="0" f="v">
      <t c="3" si="227">
        <n x="225"/>
        <n x="585"/>
        <n x="69"/>
      </t>
    </mdx>
    <mdx n="0" f="v">
      <t c="3" si="227">
        <n x="225"/>
        <n x="582"/>
        <n x="69"/>
      </t>
    </mdx>
    <mdx n="0" f="v">
      <t c="3" si="227">
        <n x="225"/>
        <n x="588"/>
        <n x="69"/>
      </t>
    </mdx>
    <mdx n="0" f="v">
      <t c="3" si="227">
        <n x="225"/>
        <n x="584"/>
        <n x="69"/>
      </t>
    </mdx>
    <mdx n="0" f="v">
      <t c="3" si="227">
        <n x="225"/>
        <n x="586"/>
        <n x="69"/>
      </t>
    </mdx>
    <mdx n="0" f="v">
      <t c="3" si="227">
        <n x="225"/>
        <n x="615"/>
        <n x="69"/>
      </t>
    </mdx>
    <mdx n="0" f="v">
      <t c="3" si="227">
        <n x="225"/>
        <n x="608"/>
        <n x="69"/>
      </t>
    </mdx>
    <mdx n="0" f="v">
      <t c="3" si="227">
        <n x="225"/>
        <n x="587"/>
        <n x="69"/>
      </t>
    </mdx>
    <mdx n="0" f="v">
      <t c="3" si="227">
        <n x="225"/>
        <n x="602"/>
        <n x="69"/>
      </t>
    </mdx>
    <mdx n="0" f="v">
      <t c="3" si="227">
        <n x="225"/>
        <n x="603"/>
        <n x="69"/>
      </t>
    </mdx>
    <mdx n="0" f="v">
      <t c="3" si="227">
        <n x="225"/>
        <n x="604"/>
        <n x="69"/>
      </t>
    </mdx>
    <mdx n="0" f="v">
      <t c="3" si="227">
        <n x="225"/>
        <n x="605"/>
        <n x="69"/>
      </t>
    </mdx>
    <mdx n="0" f="v">
      <t c="3" si="227">
        <n x="225"/>
        <n x="616"/>
        <n x="69"/>
      </t>
    </mdx>
    <mdx n="0" f="v">
      <t c="3" si="227">
        <n x="225"/>
        <n x="617"/>
        <n x="69"/>
      </t>
    </mdx>
    <mdx n="0" f="v">
      <t c="3" si="227">
        <n x="225"/>
        <n x="614"/>
        <n x="69"/>
      </t>
    </mdx>
    <mdx n="0" f="v">
      <t c="3" si="227">
        <n x="225"/>
        <n x="618"/>
        <n x="69"/>
      </t>
    </mdx>
    <mdx n="0" f="v">
      <t c="3" si="227">
        <n x="225"/>
        <n x="621"/>
        <n x="69"/>
      </t>
    </mdx>
    <mdx n="0" f="v">
      <t c="3" si="227">
        <n x="225"/>
        <n x="622"/>
        <n x="69"/>
      </t>
    </mdx>
    <mdx n="0" f="v">
      <t c="3" si="227">
        <n x="225"/>
        <n x="609"/>
        <n x="69"/>
      </t>
    </mdx>
    <mdx n="0" f="v">
      <t c="3" si="227">
        <n x="225"/>
        <n x="610"/>
        <n x="69"/>
      </t>
    </mdx>
    <mdx n="0" f="v">
      <t c="3" si="227">
        <n x="225"/>
        <n x="611"/>
        <n x="69"/>
      </t>
    </mdx>
    <mdx n="0" f="v">
      <t c="3" si="227">
        <n x="225"/>
        <n x="612"/>
        <n x="69"/>
      </t>
    </mdx>
    <mdx n="0" f="v">
      <t c="3" si="227">
        <n x="225"/>
        <n x="619"/>
        <n x="69"/>
      </t>
    </mdx>
    <mdx n="0" f="v">
      <t c="3" si="227">
        <n x="225"/>
        <n x="620"/>
        <n x="69"/>
      </t>
    </mdx>
    <mdx n="0" f="v">
      <t c="3" si="227">
        <n x="225"/>
        <n x="639"/>
        <n x="69"/>
      </t>
    </mdx>
    <mdx n="0" f="v">
      <t c="3" si="227">
        <n x="225"/>
        <n x="633"/>
        <n x="69"/>
      </t>
    </mdx>
    <mdx n="0" f="v">
      <t c="3" si="227">
        <n x="225"/>
        <n x="645"/>
        <n x="69"/>
      </t>
    </mdx>
    <mdx n="0" f="v">
      <t c="3" si="227">
        <n x="225"/>
        <n x="640"/>
        <n x="69"/>
      </t>
    </mdx>
    <mdx n="0" f="v">
      <t c="3" si="227">
        <n x="225"/>
        <n x="623"/>
        <n x="69"/>
      </t>
    </mdx>
    <mdx n="0" f="v">
      <t c="3" si="227">
        <n x="225"/>
        <n x="624"/>
        <n x="69"/>
      </t>
    </mdx>
    <mdx n="0" f="v">
      <t c="3" si="227">
        <n x="225"/>
        <n x="643"/>
        <n x="69"/>
      </t>
    </mdx>
    <mdx n="0" f="v">
      <t c="3" si="227">
        <n x="225"/>
        <n x="606"/>
        <n x="69"/>
      </t>
    </mdx>
    <mdx n="0" f="v">
      <t c="3" si="227">
        <n x="225"/>
        <n x="607"/>
        <n x="69"/>
      </t>
    </mdx>
    <mdx n="0" f="v">
      <t c="3" si="227">
        <n x="225"/>
        <n x="625"/>
        <n x="69"/>
      </t>
    </mdx>
    <mdx n="0" f="v">
      <t c="3" si="227">
        <n x="225"/>
        <n x="644"/>
        <n x="69"/>
      </t>
    </mdx>
    <mdx n="0" f="v">
      <t c="3" si="227">
        <n x="225"/>
        <n x="648"/>
        <n x="69"/>
      </t>
    </mdx>
    <mdx n="0" f="v">
      <t c="3" si="227">
        <n x="225"/>
        <n x="627"/>
        <n x="69"/>
      </t>
    </mdx>
    <mdx n="0" f="v">
      <t c="3" si="227">
        <n x="225"/>
        <n x="646"/>
        <n x="69"/>
      </t>
    </mdx>
    <mdx n="0" f="v">
      <t c="3" si="227">
        <n x="225"/>
        <n x="635"/>
        <n x="69"/>
      </t>
    </mdx>
    <mdx n="0" f="v">
      <t c="3" si="227">
        <n x="225"/>
        <n x="636"/>
        <n x="69"/>
      </t>
    </mdx>
    <mdx n="0" f="v">
      <t c="3" si="227">
        <n x="225"/>
        <n x="637"/>
        <n x="69"/>
      </t>
    </mdx>
    <mdx n="0" f="v">
      <t c="3" si="227">
        <n x="225"/>
        <n x="641"/>
        <n x="69"/>
      </t>
    </mdx>
    <mdx n="0" f="v">
      <t c="3" si="227">
        <n x="225"/>
        <n x="630"/>
        <n x="69"/>
      </t>
    </mdx>
    <mdx n="0" f="v">
      <t c="3" si="227">
        <n x="225"/>
        <n x="626"/>
        <n x="69"/>
      </t>
    </mdx>
    <mdx n="0" f="v">
      <t c="3" si="227">
        <n x="225"/>
        <n x="632"/>
        <n x="69"/>
      </t>
    </mdx>
    <mdx n="0" f="v">
      <t c="3" si="227">
        <n x="225"/>
        <n x="628"/>
        <n x="69"/>
      </t>
    </mdx>
    <mdx n="0" f="v">
      <t c="3" si="227">
        <n x="225"/>
        <n x="647"/>
        <n x="69"/>
      </t>
    </mdx>
    <mdx n="0" f="v">
      <t c="3" si="227">
        <n x="225"/>
        <n x="629"/>
        <n x="69"/>
      </t>
    </mdx>
    <mdx n="0" f="v">
      <t c="3" si="227">
        <n x="225"/>
        <n x="631"/>
        <n x="69"/>
      </t>
    </mdx>
    <mdx n="0" f="v">
      <t c="3" si="227">
        <n x="225"/>
        <n x="634"/>
        <n x="69"/>
      </t>
    </mdx>
    <mdx n="0" f="v">
      <t c="3" si="227">
        <n x="225"/>
        <n x="638"/>
        <n x="69"/>
      </t>
    </mdx>
    <mdx n="0" f="v">
      <t c="3" si="227">
        <n x="225"/>
        <n x="642"/>
        <n x="69"/>
      </t>
    </mdx>
    <mdx n="0" f="v">
      <t c="3" si="227">
        <n x="225"/>
        <n x="649"/>
        <n x="69"/>
      </t>
    </mdx>
    <mdx n="0" f="v">
      <t c="3" si="227">
        <n x="225"/>
        <n x="650"/>
        <n x="69"/>
      </t>
    </mdx>
    <mdx n="0" f="v">
      <t c="3" si="227">
        <n x="225"/>
        <n x="651"/>
        <n x="69"/>
      </t>
    </mdx>
    <mdx n="0" f="v">
      <t c="3" si="227">
        <n x="225"/>
        <n x="652"/>
        <n x="69"/>
      </t>
    </mdx>
    <mdx n="0" f="v">
      <t c="3" si="227">
        <n x="225"/>
        <n x="653"/>
        <n x="69"/>
      </t>
    </mdx>
    <mdx n="0" f="v">
      <t c="3" si="227">
        <n x="225"/>
        <n x="654"/>
        <n x="69"/>
      </t>
    </mdx>
    <mdx n="0" f="v">
      <t c="3" si="227">
        <n x="225"/>
        <n x="655"/>
        <n x="69"/>
      </t>
    </mdx>
    <mdx n="0" f="v">
      <t c="3" si="227">
        <n x="225"/>
        <n x="309"/>
        <n x="77"/>
      </t>
    </mdx>
    <mdx n="0" f="v">
      <t c="3" si="227">
        <n x="225"/>
        <n x="315"/>
        <n x="77"/>
      </t>
    </mdx>
    <mdx n="0" f="v">
      <t c="3" si="227">
        <n x="225"/>
        <n x="335"/>
        <n x="77"/>
      </t>
    </mdx>
    <mdx n="0" f="v">
      <t c="3" si="227">
        <n x="225"/>
        <n x="306"/>
        <n x="77"/>
      </t>
    </mdx>
    <mdx n="0" f="v">
      <t c="3" si="227">
        <n x="225"/>
        <n x="325"/>
        <n x="77"/>
      </t>
    </mdx>
    <mdx n="0" f="v">
      <t c="3" si="227">
        <n x="225"/>
        <n x="310"/>
        <n x="77"/>
      </t>
    </mdx>
    <mdx n="0" f="v">
      <t c="3" si="227">
        <n x="225"/>
        <n x="343"/>
        <n x="77"/>
      </t>
    </mdx>
    <mdx n="0" f="v">
      <t c="3" si="227">
        <n x="225"/>
        <n x="336"/>
        <n x="77"/>
      </t>
    </mdx>
    <mdx n="0" f="v">
      <t c="3" si="227">
        <n x="225"/>
        <n x="339"/>
        <n x="77"/>
      </t>
    </mdx>
    <mdx n="0" f="v">
      <t c="3" si="227">
        <n x="225"/>
        <n x="323"/>
        <n x="77"/>
      </t>
    </mdx>
    <mdx n="0" f="v">
      <t c="3" si="227">
        <n x="225"/>
        <n x="333"/>
        <n x="77"/>
      </t>
    </mdx>
    <mdx n="0" f="v">
      <t c="3" si="227">
        <n x="225"/>
        <n x="556"/>
        <n x="77"/>
      </t>
    </mdx>
    <mdx n="0" f="v">
      <t c="3" si="227">
        <n x="225"/>
        <n x="317"/>
        <n x="77"/>
      </t>
    </mdx>
    <mdx n="0" f="v">
      <t c="3" si="227">
        <n x="225"/>
        <n x="324"/>
        <n x="77"/>
      </t>
    </mdx>
    <mdx n="0" f="v">
      <t c="3" si="227">
        <n x="225"/>
        <n x="284"/>
        <n x="77"/>
      </t>
    </mdx>
    <mdx n="0" f="v">
      <t c="3" si="227">
        <n x="225"/>
        <n x="290"/>
        <n x="77"/>
      </t>
    </mdx>
    <mdx n="0" f="v">
      <t c="3" si="227">
        <n x="225"/>
        <n x="289"/>
        <n x="77"/>
      </t>
    </mdx>
    <mdx n="0" f="v">
      <t c="3" si="227">
        <n x="225"/>
        <n x="288"/>
        <n x="77"/>
      </t>
    </mdx>
    <mdx n="0" f="v">
      <t c="3" si="227">
        <n x="225"/>
        <n x="287"/>
        <n x="77"/>
      </t>
    </mdx>
    <mdx n="0" f="v">
      <t c="3" si="227">
        <n x="225"/>
        <n x="286"/>
        <n x="77"/>
      </t>
    </mdx>
    <mdx n="0" f="v">
      <t c="3" si="227">
        <n x="225"/>
        <n x="292"/>
        <n x="77"/>
      </t>
    </mdx>
    <mdx n="0" f="v">
      <t c="3" si="227">
        <n x="225"/>
        <n x="282"/>
        <n x="77"/>
      </t>
    </mdx>
    <mdx n="0" f="v">
      <t c="3" si="227">
        <n x="225"/>
        <n x="313"/>
        <n x="77"/>
      </t>
    </mdx>
    <mdx n="0" f="v">
      <t c="3" si="227">
        <n x="225"/>
        <n x="551"/>
        <n x="77"/>
      </t>
    </mdx>
    <mdx n="0" f="v">
      <t c="3" si="227">
        <n x="225"/>
        <n x="344"/>
        <n x="77"/>
      </t>
    </mdx>
    <mdx n="0" f="v">
      <t c="3" si="227">
        <n x="225"/>
        <n x="285"/>
        <n x="77"/>
      </t>
    </mdx>
    <mdx n="0" f="v">
      <t c="3" si="227">
        <n x="225"/>
        <n x="274"/>
        <n x="77"/>
      </t>
    </mdx>
    <mdx n="0" f="v">
      <t c="3" si="227">
        <n x="225"/>
        <n x="312"/>
        <n x="77"/>
      </t>
    </mdx>
    <mdx n="0" f="v">
      <t c="3" si="227">
        <n x="225"/>
        <n x="334"/>
        <n x="77"/>
      </t>
    </mdx>
    <mdx n="0" f="v">
      <t c="3" si="227">
        <n x="225"/>
        <n x="557"/>
        <n x="77"/>
      </t>
    </mdx>
    <mdx n="0" f="v">
      <t c="3" si="227">
        <n x="225"/>
        <n x="345"/>
        <n x="77"/>
      </t>
    </mdx>
    <mdx n="0" f="v">
      <t c="3" si="227">
        <n x="225"/>
        <n x="314"/>
        <n x="77"/>
      </t>
    </mdx>
    <mdx n="0" f="v">
      <t c="3" si="227">
        <n x="225"/>
        <n x="305"/>
        <n x="77"/>
      </t>
    </mdx>
    <mdx n="0" f="v">
      <t c="3" si="227">
        <n x="225"/>
        <n x="308"/>
        <n x="77"/>
      </t>
    </mdx>
    <mdx n="0" f="v">
      <t c="3" si="227">
        <n x="225"/>
        <n x="279"/>
        <n x="77"/>
      </t>
    </mdx>
    <mdx n="0" f="v">
      <t c="3" si="227">
        <n x="225"/>
        <n x="550"/>
        <n x="77"/>
      </t>
    </mdx>
    <mdx n="0" f="v">
      <t c="3" si="227">
        <n x="225"/>
        <n x="549"/>
        <n x="77"/>
      </t>
    </mdx>
    <mdx n="0" f="v">
      <t c="3" si="227">
        <n x="225"/>
        <n x="558"/>
        <n x="77"/>
      </t>
    </mdx>
    <mdx n="0" f="v">
      <t c="3" si="227">
        <n x="225"/>
        <n x="559"/>
        <n x="77"/>
      </t>
    </mdx>
    <mdx n="0" f="v">
      <t c="3" si="227">
        <n x="225"/>
        <n x="560"/>
        <n x="77"/>
      </t>
    </mdx>
    <mdx n="0" f="v">
      <t c="3" si="227">
        <n x="225"/>
        <n x="561"/>
        <n x="77"/>
      </t>
    </mdx>
    <mdx n="0" f="v">
      <t c="3" si="227">
        <n x="225"/>
        <n x="562"/>
        <n x="77"/>
      </t>
    </mdx>
    <mdx n="0" f="v">
      <t c="3" si="227">
        <n x="225"/>
        <n x="341"/>
        <n x="77"/>
      </t>
    </mdx>
    <mdx n="0" f="v">
      <t c="3" si="227">
        <n x="225"/>
        <n x="563"/>
        <n x="77"/>
      </t>
    </mdx>
    <mdx n="0" f="v">
      <t c="3" si="227">
        <n x="225"/>
        <n x="300"/>
        <n x="77"/>
      </t>
    </mdx>
    <mdx n="0" f="v">
      <t c="3" si="227">
        <n x="225"/>
        <n x="592"/>
        <n x="77"/>
      </t>
    </mdx>
    <mdx n="0" f="v">
      <t c="3" si="227">
        <n x="225"/>
        <n x="291"/>
        <n x="77"/>
      </t>
    </mdx>
    <mdx n="0" f="v">
      <t c="3" si="227">
        <n x="225"/>
        <n x="303"/>
        <n x="77"/>
      </t>
    </mdx>
    <mdx n="0" f="v">
      <t c="3" si="227">
        <n x="225"/>
        <n x="352"/>
        <n x="77"/>
      </t>
    </mdx>
    <mdx n="0" f="v">
      <t c="3" si="227">
        <n x="225"/>
        <n x="302"/>
        <n x="77"/>
      </t>
    </mdx>
    <mdx n="0" f="v">
      <t c="3" si="227">
        <n x="225"/>
        <n x="342"/>
        <n x="77"/>
      </t>
    </mdx>
    <mdx n="0" f="v">
      <t c="3" si="227">
        <n x="225"/>
        <n x="332"/>
        <n x="77"/>
      </t>
    </mdx>
    <mdx n="0" f="v">
      <t c="3" si="227">
        <n x="225"/>
        <n x="331"/>
        <n x="77"/>
      </t>
    </mdx>
    <mdx n="0" f="v">
      <t c="3" si="227">
        <n x="225"/>
        <n x="349"/>
        <n x="77"/>
      </t>
    </mdx>
    <mdx n="0" f="v">
      <t c="3" si="227">
        <n x="225"/>
        <n x="553"/>
        <n x="77"/>
      </t>
    </mdx>
    <mdx n="0" f="v">
      <t c="3" si="227">
        <n x="225"/>
        <n x="330"/>
        <n x="77"/>
      </t>
    </mdx>
    <mdx n="0" f="v">
      <t c="3" si="227">
        <n x="225"/>
        <n x="351"/>
        <n x="77"/>
      </t>
    </mdx>
    <mdx n="0" f="v">
      <t c="3" si="227">
        <n x="225"/>
        <n x="554"/>
        <n x="77"/>
      </t>
    </mdx>
    <mdx n="0" f="v">
      <t c="3" si="227">
        <n x="225"/>
        <n x="296"/>
        <n x="77"/>
      </t>
    </mdx>
    <mdx n="0" f="v">
      <t c="3" si="227">
        <n x="225"/>
        <n x="354"/>
        <n x="77"/>
      </t>
    </mdx>
    <mdx n="0" f="v">
      <t c="3" si="227">
        <n x="225"/>
        <n x="575"/>
        <n x="77"/>
      </t>
    </mdx>
    <mdx n="0" f="v">
      <t c="3" si="227">
        <n x="225"/>
        <n x="298"/>
        <n x="77"/>
      </t>
    </mdx>
    <mdx n="0" f="v">
      <t c="3" si="227">
        <n x="225"/>
        <n x="564"/>
        <n x="77"/>
      </t>
    </mdx>
    <mdx n="0" f="v">
      <t c="3" si="227">
        <n x="225"/>
        <n x="552"/>
        <n x="77"/>
      </t>
    </mdx>
    <mdx n="0" f="v">
      <t c="3" si="227">
        <n x="225"/>
        <n x="295"/>
        <n x="77"/>
      </t>
    </mdx>
    <mdx n="0" f="v">
      <t c="3" si="227">
        <n x="225"/>
        <n x="571"/>
        <n x="77"/>
      </t>
    </mdx>
    <mdx n="0" f="v">
      <t c="3" si="227">
        <n x="225"/>
        <n x="590"/>
        <n x="77"/>
      </t>
    </mdx>
    <mdx n="0" f="v">
      <t c="3" si="227">
        <n x="225"/>
        <n x="565"/>
        <n x="77"/>
      </t>
    </mdx>
    <mdx n="0" f="v">
      <t c="3" si="227">
        <n x="225"/>
        <n x="566"/>
        <n x="77"/>
      </t>
    </mdx>
    <mdx n="0" f="v">
      <t c="3" si="227">
        <n x="225"/>
        <n x="567"/>
        <n x="77"/>
      </t>
    </mdx>
    <mdx n="0" f="v">
      <t c="3" si="227">
        <n x="225"/>
        <n x="568"/>
        <n x="77"/>
      </t>
    </mdx>
    <mdx n="0" f="v">
      <t c="3" si="227">
        <n x="225"/>
        <n x="572"/>
        <n x="77"/>
      </t>
    </mdx>
    <mdx n="0" f="v">
      <t c="3" si="227">
        <n x="225"/>
        <n x="573"/>
        <n x="77"/>
      </t>
    </mdx>
    <mdx n="0" f="v">
      <t c="3" si="227">
        <n x="225"/>
        <n x="569"/>
        <n x="77"/>
      </t>
    </mdx>
    <mdx n="0" f="v">
      <t c="3" si="227">
        <n x="225"/>
        <n x="589"/>
        <n x="77"/>
      </t>
    </mdx>
    <mdx n="0" f="v">
      <t c="3" si="227">
        <n x="225"/>
        <n x="591"/>
        <n x="77"/>
      </t>
    </mdx>
    <mdx n="0" f="v">
      <t c="3" si="227">
        <n x="225"/>
        <n x="576"/>
        <n x="77"/>
      </t>
    </mdx>
    <mdx n="0" f="v">
      <t c="3" si="227">
        <n x="225"/>
        <n x="577"/>
        <n x="77"/>
      </t>
    </mdx>
    <mdx n="0" f="v">
      <t c="3" si="227">
        <n x="225"/>
        <n x="578"/>
        <n x="77"/>
      </t>
    </mdx>
    <mdx n="0" f="v">
      <t c="3" si="227">
        <n x="225"/>
        <n x="579"/>
        <n x="77"/>
      </t>
    </mdx>
    <mdx n="0" f="v">
      <t c="3" si="227">
        <n x="225"/>
        <n x="353"/>
        <n x="77"/>
      </t>
    </mdx>
    <mdx n="0" f="v">
      <t c="3" si="227">
        <n x="225"/>
        <n x="347"/>
        <n x="77"/>
      </t>
    </mdx>
    <mdx n="0" f="v">
      <t c="3" si="227">
        <n x="225"/>
        <n x="340"/>
        <n x="77"/>
      </t>
    </mdx>
    <mdx n="0" f="v">
      <t c="3" si="227">
        <n x="225"/>
        <n x="580"/>
        <n x="77"/>
      </t>
    </mdx>
    <mdx n="0" f="v">
      <t c="3" si="227">
        <n x="225"/>
        <n x="581"/>
        <n x="77"/>
      </t>
    </mdx>
    <mdx n="0" f="v">
      <t c="3" si="227">
        <n x="225"/>
        <n x="583"/>
        <n x="77"/>
      </t>
    </mdx>
    <mdx n="0" f="v">
      <t c="3" si="227">
        <n x="225"/>
        <n x="555"/>
        <n x="77"/>
      </t>
    </mdx>
    <mdx n="0" f="v">
      <t c="3" si="227">
        <n x="225"/>
        <n x="570"/>
        <n x="77"/>
      </t>
    </mdx>
    <mdx n="0" f="v">
      <t c="3" si="227">
        <n x="225"/>
        <n x="574"/>
        <n x="77"/>
      </t>
    </mdx>
    <mdx n="0" f="v">
      <t c="3" si="227">
        <n x="225"/>
        <n x="599"/>
        <n x="77"/>
      </t>
    </mdx>
    <mdx n="0" f="v">
      <t c="3" si="227">
        <n x="225"/>
        <n x="597"/>
        <n x="77"/>
      </t>
    </mdx>
    <mdx n="0" f="v">
      <t c="3" si="227">
        <n x="225"/>
        <n x="600"/>
        <n x="77"/>
      </t>
    </mdx>
    <mdx n="0" f="v">
      <t c="3" si="227">
        <n x="225"/>
        <n x="613"/>
        <n x="77"/>
      </t>
    </mdx>
    <mdx n="0" f="v">
      <t c="3" si="227">
        <n x="225"/>
        <n x="601"/>
        <n x="77"/>
      </t>
    </mdx>
    <mdx n="0" f="v">
      <t c="3" si="227">
        <n x="225"/>
        <n x="598"/>
        <n x="77"/>
      </t>
    </mdx>
    <mdx n="0" f="v">
      <t c="3" si="227">
        <n x="225"/>
        <n x="593"/>
        <n x="77"/>
      </t>
    </mdx>
    <mdx n="0" f="v">
      <t c="3" si="227">
        <n x="225"/>
        <n x="594"/>
        <n x="77"/>
      </t>
    </mdx>
    <mdx n="0" f="v">
      <t c="3" si="227">
        <n x="225"/>
        <n x="595"/>
        <n x="77"/>
      </t>
    </mdx>
    <mdx n="0" f="v">
      <t c="3" si="227">
        <n x="225"/>
        <n x="596"/>
        <n x="77"/>
      </t>
    </mdx>
    <mdx n="0" f="v">
      <t c="3" si="227">
        <n x="225"/>
        <n x="585"/>
        <n x="77"/>
      </t>
    </mdx>
    <mdx n="0" f="v">
      <t c="3" si="227">
        <n x="225"/>
        <n x="582"/>
        <n x="77"/>
      </t>
    </mdx>
    <mdx n="0" f="v">
      <t c="3" si="227">
        <n x="225"/>
        <n x="588"/>
        <n x="77"/>
      </t>
    </mdx>
    <mdx n="0" f="v">
      <t c="3" si="227">
        <n x="225"/>
        <n x="584"/>
        <n x="77"/>
      </t>
    </mdx>
    <mdx n="0" f="v">
      <t c="3" si="227">
        <n x="225"/>
        <n x="586"/>
        <n x="77"/>
      </t>
    </mdx>
    <mdx n="0" f="v">
      <t c="3" si="227">
        <n x="225"/>
        <n x="615"/>
        <n x="77"/>
      </t>
    </mdx>
    <mdx n="0" f="v">
      <t c="3" si="227">
        <n x="225"/>
        <n x="608"/>
        <n x="77"/>
      </t>
    </mdx>
    <mdx n="0" f="v">
      <t c="3" si="227">
        <n x="225"/>
        <n x="587"/>
        <n x="77"/>
      </t>
    </mdx>
    <mdx n="0" f="v">
      <t c="3" si="227">
        <n x="225"/>
        <n x="602"/>
        <n x="77"/>
      </t>
    </mdx>
    <mdx n="0" f="v">
      <t c="3" si="227">
        <n x="225"/>
        <n x="603"/>
        <n x="77"/>
      </t>
    </mdx>
    <mdx n="0" f="v">
      <t c="3" si="227">
        <n x="225"/>
        <n x="604"/>
        <n x="77"/>
      </t>
    </mdx>
    <mdx n="0" f="v">
      <t c="3" si="227">
        <n x="225"/>
        <n x="605"/>
        <n x="77"/>
      </t>
    </mdx>
    <mdx n="0" f="v">
      <t c="3" si="227">
        <n x="225"/>
        <n x="616"/>
        <n x="77"/>
      </t>
    </mdx>
    <mdx n="0" f="v">
      <t c="3" si="227">
        <n x="225"/>
        <n x="617"/>
        <n x="77"/>
      </t>
    </mdx>
    <mdx n="0" f="v">
      <t c="3" si="227">
        <n x="225"/>
        <n x="614"/>
        <n x="77"/>
      </t>
    </mdx>
    <mdx n="0" f="v">
      <t c="3" si="227">
        <n x="225"/>
        <n x="618"/>
        <n x="77"/>
      </t>
    </mdx>
    <mdx n="0" f="v">
      <t c="3" si="227">
        <n x="225"/>
        <n x="621"/>
        <n x="77"/>
      </t>
    </mdx>
    <mdx n="0" f="v">
      <t c="3" si="227">
        <n x="225"/>
        <n x="622"/>
        <n x="77"/>
      </t>
    </mdx>
    <mdx n="0" f="v">
      <t c="3" si="227">
        <n x="225"/>
        <n x="609"/>
        <n x="77"/>
      </t>
    </mdx>
    <mdx n="0" f="v">
      <t c="3" si="227">
        <n x="225"/>
        <n x="610"/>
        <n x="77"/>
      </t>
    </mdx>
    <mdx n="0" f="v">
      <t c="3" si="227">
        <n x="225"/>
        <n x="611"/>
        <n x="77"/>
      </t>
    </mdx>
    <mdx n="0" f="v">
      <t c="3" si="227">
        <n x="225"/>
        <n x="612"/>
        <n x="77"/>
      </t>
    </mdx>
    <mdx n="0" f="v">
      <t c="3" si="227">
        <n x="225"/>
        <n x="619"/>
        <n x="77"/>
      </t>
    </mdx>
    <mdx n="0" f="v">
      <t c="3" si="227">
        <n x="225"/>
        <n x="620"/>
        <n x="77"/>
      </t>
    </mdx>
    <mdx n="0" f="v">
      <t c="3" si="227">
        <n x="225"/>
        <n x="639"/>
        <n x="77"/>
      </t>
    </mdx>
    <mdx n="0" f="v">
      <t c="3" si="227">
        <n x="225"/>
        <n x="633"/>
        <n x="77"/>
      </t>
    </mdx>
    <mdx n="0" f="v">
      <t c="3" si="227">
        <n x="225"/>
        <n x="640"/>
        <n x="77"/>
      </t>
    </mdx>
    <mdx n="0" f="v">
      <t c="3" si="227">
        <n x="225"/>
        <n x="649"/>
        <n x="77"/>
      </t>
    </mdx>
    <mdx n="0" f="v">
      <t c="3" si="227">
        <n x="225"/>
        <n x="623"/>
        <n x="77"/>
      </t>
    </mdx>
    <mdx n="0" f="v">
      <t c="3" si="227">
        <n x="225"/>
        <n x="624"/>
        <n x="77"/>
      </t>
    </mdx>
    <mdx n="0" f="v">
      <t c="3" si="227">
        <n x="225"/>
        <n x="643"/>
        <n x="77"/>
      </t>
    </mdx>
    <mdx n="0" f="v">
      <t c="3" si="227">
        <n x="225"/>
        <n x="606"/>
        <n x="77"/>
      </t>
    </mdx>
    <mdx n="0" f="v">
      <t c="3" si="227">
        <n x="225"/>
        <n x="607"/>
        <n x="77"/>
      </t>
    </mdx>
    <mdx n="0" f="v">
      <t c="3" si="227">
        <n x="225"/>
        <n x="625"/>
        <n x="77"/>
      </t>
    </mdx>
    <mdx n="0" f="v">
      <t c="3" si="227">
        <n x="225"/>
        <n x="644"/>
        <n x="77"/>
      </t>
    </mdx>
    <mdx n="0" f="v">
      <t c="3" si="227">
        <n x="225"/>
        <n x="648"/>
        <n x="77"/>
      </t>
    </mdx>
    <mdx n="0" f="v">
      <t c="3" si="227">
        <n x="225"/>
        <n x="627"/>
        <n x="77"/>
      </t>
    </mdx>
    <mdx n="0" f="v">
      <t c="3" si="227">
        <n x="225"/>
        <n x="646"/>
        <n x="77"/>
      </t>
    </mdx>
    <mdx n="0" f="v">
      <t c="3" si="227">
        <n x="225"/>
        <n x="635"/>
        <n x="77"/>
      </t>
    </mdx>
    <mdx n="0" f="v">
      <t c="3" si="227">
        <n x="225"/>
        <n x="636"/>
        <n x="77"/>
      </t>
    </mdx>
    <mdx n="0" f="v">
      <t c="3" si="227">
        <n x="225"/>
        <n x="637"/>
        <n x="77"/>
      </t>
    </mdx>
    <mdx n="0" f="v">
      <t c="3" si="227">
        <n x="225"/>
        <n x="645"/>
        <n x="77"/>
      </t>
    </mdx>
    <mdx n="0" f="v">
      <t c="3" si="227">
        <n x="225"/>
        <n x="641"/>
        <n x="77"/>
      </t>
    </mdx>
    <mdx n="0" f="v">
      <t c="3" si="227">
        <n x="225"/>
        <n x="630"/>
        <n x="77"/>
      </t>
    </mdx>
    <mdx n="0" f="v">
      <t c="3" si="227">
        <n x="225"/>
        <n x="626"/>
        <n x="77"/>
      </t>
    </mdx>
    <mdx n="0" f="v">
      <t c="3" si="227">
        <n x="225"/>
        <n x="632"/>
        <n x="77"/>
      </t>
    </mdx>
    <mdx n="0" f="v">
      <t c="3" si="227">
        <n x="225"/>
        <n x="628"/>
        <n x="77"/>
      </t>
    </mdx>
    <mdx n="0" f="v">
      <t c="3" si="227">
        <n x="225"/>
        <n x="647"/>
        <n x="77"/>
      </t>
    </mdx>
    <mdx n="0" f="v">
      <t c="3" si="227">
        <n x="225"/>
        <n x="629"/>
        <n x="77"/>
      </t>
    </mdx>
    <mdx n="0" f="v">
      <t c="3" si="227">
        <n x="225"/>
        <n x="631"/>
        <n x="77"/>
      </t>
    </mdx>
    <mdx n="0" f="v">
      <t c="3" si="227">
        <n x="225"/>
        <n x="634"/>
        <n x="77"/>
      </t>
    </mdx>
    <mdx n="0" f="v">
      <t c="3" si="227">
        <n x="225"/>
        <n x="638"/>
        <n x="77"/>
      </t>
    </mdx>
    <mdx n="0" f="v">
      <t c="3" si="227">
        <n x="225"/>
        <n x="650"/>
        <n x="77"/>
      </t>
    </mdx>
    <mdx n="0" f="v">
      <t c="3" si="227">
        <n x="225"/>
        <n x="651"/>
        <n x="77"/>
      </t>
    </mdx>
    <mdx n="0" f="v">
      <t c="3" si="227">
        <n x="225"/>
        <n x="652"/>
        <n x="77"/>
      </t>
    </mdx>
    <mdx n="0" f="v">
      <t c="3" si="227">
        <n x="225"/>
        <n x="653"/>
        <n x="77"/>
      </t>
    </mdx>
    <mdx n="0" f="v">
      <t c="3" si="227">
        <n x="225"/>
        <n x="654"/>
        <n x="77"/>
      </t>
    </mdx>
    <mdx n="0" f="v">
      <t c="3" si="227">
        <n x="225"/>
        <n x="642"/>
        <n x="77"/>
      </t>
    </mdx>
    <mdx n="0" f="v">
      <t c="3" si="227">
        <n x="225"/>
        <n x="655"/>
        <n x="77"/>
      </t>
    </mdx>
    <mdx n="0" f="v">
      <t c="3" si="227">
        <n x="225"/>
        <n x="282"/>
        <n x="56"/>
      </t>
    </mdx>
    <mdx n="0" f="v">
      <t c="3" si="227">
        <n x="225"/>
        <n x="313"/>
        <n x="56"/>
      </t>
    </mdx>
    <mdx n="0" f="v">
      <t c="3" si="227">
        <n x="225"/>
        <n x="333"/>
        <n x="56"/>
      </t>
    </mdx>
    <mdx n="0" f="v">
      <t c="3" si="227">
        <n x="225"/>
        <n x="312"/>
        <n x="56"/>
      </t>
    </mdx>
    <mdx n="0" f="v">
      <t c="3" si="227">
        <n x="225"/>
        <n x="334"/>
        <n x="56"/>
      </t>
    </mdx>
    <mdx n="0" f="v">
      <t c="3" si="227">
        <n x="225"/>
        <n x="551"/>
        <n x="56"/>
      </t>
    </mdx>
    <mdx n="0" f="v">
      <t c="3" si="227">
        <n x="225"/>
        <n x="339"/>
        <n x="56"/>
      </t>
    </mdx>
    <mdx n="0" f="v">
      <t c="3" si="227">
        <n x="225"/>
        <n x="314"/>
        <n x="56"/>
      </t>
    </mdx>
    <mdx n="0" f="v">
      <t c="3" si="227">
        <n x="225"/>
        <n x="305"/>
        <n x="56"/>
      </t>
    </mdx>
    <mdx n="0" f="v">
      <t c="3" si="227">
        <n x="225"/>
        <n x="557"/>
        <n x="56"/>
      </t>
    </mdx>
    <mdx n="0" f="v">
      <t c="3" si="227">
        <n x="225"/>
        <n x="336"/>
        <n x="56"/>
      </t>
    </mdx>
    <mdx n="0" f="v">
      <t c="3" si="227">
        <n x="225"/>
        <n x="317"/>
        <n x="56"/>
      </t>
    </mdx>
    <mdx n="0" f="v">
      <t c="3" si="227">
        <n x="225"/>
        <n x="275"/>
        <n x="56"/>
      </t>
    </mdx>
    <mdx n="0" f="v">
      <t c="3" si="227">
        <n x="225"/>
        <n x="284"/>
        <n x="56"/>
      </t>
    </mdx>
    <mdx n="0" f="v">
      <t c="3" si="227">
        <n x="225"/>
        <n x="290"/>
        <n x="56"/>
      </t>
    </mdx>
    <mdx n="0" f="v">
      <t c="3" si="227">
        <n x="225"/>
        <n x="289"/>
        <n x="56"/>
      </t>
    </mdx>
    <mdx n="0" f="v">
      <t c="3" si="227">
        <n x="225"/>
        <n x="288"/>
        <n x="56"/>
      </t>
    </mdx>
    <mdx n="0" f="v">
      <t c="3" si="227">
        <n x="225"/>
        <n x="287"/>
        <n x="56"/>
      </t>
    </mdx>
    <mdx n="0" f="v">
      <t c="3" si="227">
        <n x="225"/>
        <n x="286"/>
        <n x="56"/>
      </t>
    </mdx>
    <mdx n="0" f="v">
      <t c="3" si="227">
        <n x="225"/>
        <n x="292"/>
        <n x="56"/>
      </t>
    </mdx>
    <mdx n="0" f="v">
      <t c="3" si="227">
        <n x="225"/>
        <n x="344"/>
        <n x="56"/>
      </t>
    </mdx>
    <mdx n="0" f="v">
      <t c="3" si="227">
        <n x="225"/>
        <n x="308"/>
        <n x="56"/>
      </t>
    </mdx>
    <mdx n="0" f="v">
      <t c="3" si="227">
        <n x="225"/>
        <n x="279"/>
        <n x="56"/>
      </t>
    </mdx>
    <mdx n="0" f="v">
      <t c="3" si="227">
        <n x="225"/>
        <n x="324"/>
        <n x="56"/>
      </t>
    </mdx>
    <mdx n="0" f="v">
      <t c="3" si="227">
        <n x="225"/>
        <n x="309"/>
        <n x="56"/>
      </t>
    </mdx>
    <mdx n="0" f="v">
      <t c="3" si="227">
        <n x="225"/>
        <n x="345"/>
        <n x="56"/>
      </t>
    </mdx>
    <mdx n="0" f="v">
      <t c="3" si="227">
        <n x="225"/>
        <n x="285"/>
        <n x="56"/>
      </t>
    </mdx>
    <mdx n="0" f="v">
      <t c="3" si="227">
        <n x="225"/>
        <n x="274"/>
        <n x="56"/>
      </t>
    </mdx>
    <mdx n="0" f="v">
      <t c="3" si="227">
        <n x="225"/>
        <n x="315"/>
        <n x="56"/>
      </t>
    </mdx>
    <mdx n="0" f="v">
      <t c="3" si="227">
        <n x="225"/>
        <n x="335"/>
        <n x="56"/>
      </t>
    </mdx>
    <mdx n="0" f="v">
      <t c="3" si="227">
        <n x="225"/>
        <n x="306"/>
        <n x="56"/>
      </t>
    </mdx>
    <mdx n="0" f="v">
      <t c="3" si="227">
        <n x="225"/>
        <n x="550"/>
        <n x="56"/>
      </t>
    </mdx>
    <mdx n="0" f="v">
      <t c="3" si="227">
        <n x="225"/>
        <n x="549"/>
        <n x="56"/>
      </t>
    </mdx>
    <mdx n="0" f="v">
      <t c="3" si="227">
        <n x="225"/>
        <n x="558"/>
        <n x="56"/>
      </t>
    </mdx>
    <mdx n="0" f="v">
      <t c="3" si="227">
        <n x="225"/>
        <n x="559"/>
        <n x="56"/>
      </t>
    </mdx>
    <mdx n="0" f="v">
      <t c="3" si="227">
        <n x="225"/>
        <n x="560"/>
        <n x="56"/>
      </t>
    </mdx>
    <mdx n="0" f="v">
      <t c="3" si="227">
        <n x="225"/>
        <n x="561"/>
        <n x="56"/>
      </t>
    </mdx>
    <mdx n="0" f="v">
      <t c="3" si="227">
        <n x="225"/>
        <n x="562"/>
        <n x="56"/>
      </t>
    </mdx>
    <mdx n="0" f="v">
      <t c="3" si="227">
        <n x="225"/>
        <n x="323"/>
        <n x="56"/>
      </t>
    </mdx>
    <mdx n="0" f="v">
      <t c="3" si="227">
        <n x="225"/>
        <n x="325"/>
        <n x="56"/>
      </t>
    </mdx>
    <mdx n="0" f="v">
      <t c="3" si="227">
        <n x="225"/>
        <n x="310"/>
        <n x="56"/>
      </t>
    </mdx>
    <mdx n="0" f="v">
      <t c="3" si="227">
        <n x="225"/>
        <n x="343"/>
        <n x="56"/>
      </t>
    </mdx>
    <mdx n="0" f="v">
      <t c="3" si="227">
        <n x="225"/>
        <n x="556"/>
        <n x="56"/>
      </t>
    </mdx>
    <mdx n="0" f="v">
      <t c="3" si="227">
        <n x="225"/>
        <n x="552"/>
        <n x="56"/>
      </t>
    </mdx>
    <mdx n="0" f="v">
      <t c="3" si="227">
        <n x="225"/>
        <n x="295"/>
        <n x="56"/>
      </t>
    </mdx>
    <mdx n="0" f="v">
      <t c="3" si="227">
        <n x="225"/>
        <n x="340"/>
        <n x="56"/>
      </t>
    </mdx>
    <mdx n="0" f="v">
      <t c="3" si="227">
        <n x="225"/>
        <n x="564"/>
        <n x="56"/>
      </t>
    </mdx>
    <mdx n="0" f="v">
      <t c="3" si="227">
        <n x="225"/>
        <n x="291"/>
        <n x="56"/>
      </t>
    </mdx>
    <mdx n="0" f="v">
      <t c="3" si="227">
        <n x="225"/>
        <n x="303"/>
        <n x="56"/>
      </t>
    </mdx>
    <mdx n="0" f="v">
      <t c="3" si="227">
        <n x="225"/>
        <n x="352"/>
        <n x="56"/>
      </t>
    </mdx>
    <mdx n="0" f="v">
      <t c="3" si="227">
        <n x="225"/>
        <n x="302"/>
        <n x="56"/>
      </t>
    </mdx>
    <mdx n="0" f="v">
      <t c="3" si="227">
        <n x="225"/>
        <n x="342"/>
        <n x="56"/>
      </t>
    </mdx>
    <mdx n="0" f="v">
      <t c="3" si="227">
        <n x="225"/>
        <n x="332"/>
        <n x="56"/>
      </t>
    </mdx>
    <mdx n="0" f="v">
      <t c="3" si="227">
        <n x="225"/>
        <n x="331"/>
        <n x="56"/>
      </t>
    </mdx>
    <mdx n="0" f="v">
      <t c="3" si="227">
        <n x="225"/>
        <n x="349"/>
        <n x="56"/>
      </t>
    </mdx>
    <mdx n="0" f="v">
      <t c="3" si="227">
        <n x="225"/>
        <n x="553"/>
        <n x="56"/>
      </t>
    </mdx>
    <mdx n="0" f="v">
      <t c="3" si="227">
        <n x="225"/>
        <n x="330"/>
        <n x="56"/>
      </t>
    </mdx>
    <mdx n="0" f="v">
      <t c="3" si="227">
        <n x="225"/>
        <n x="351"/>
        <n x="56"/>
      </t>
    </mdx>
    <mdx n="0" f="v">
      <t c="3" si="227">
        <n x="225"/>
        <n x="554"/>
        <n x="56"/>
      </t>
    </mdx>
    <mdx n="0" f="v">
      <t c="3" si="227">
        <n x="225"/>
        <n x="341"/>
        <n x="56"/>
      </t>
    </mdx>
    <mdx n="0" f="v">
      <t c="3" si="227">
        <n x="225"/>
        <n x="300"/>
        <n x="56"/>
      </t>
    </mdx>
    <mdx n="0" f="v">
      <t c="3" si="227">
        <n x="225"/>
        <n x="296"/>
        <n x="56"/>
      </t>
    </mdx>
    <mdx n="0" f="v">
      <t c="3" si="227">
        <n x="225"/>
        <n x="563"/>
        <n x="56"/>
      </t>
    </mdx>
    <mdx n="0" f="v">
      <t c="3" si="227">
        <n x="225"/>
        <n x="298"/>
        <n x="56"/>
      </t>
    </mdx>
    <mdx n="0" f="v">
      <t c="3" si="227">
        <n x="225"/>
        <n x="354"/>
        <n x="56"/>
      </t>
    </mdx>
    <mdx n="0" f="v">
      <t c="3" si="227">
        <n x="225"/>
        <n x="575"/>
        <n x="56"/>
      </t>
    </mdx>
    <mdx n="0" f="v">
      <t c="3" si="227">
        <n x="225"/>
        <n x="589"/>
        <n x="56"/>
      </t>
    </mdx>
    <mdx n="0" f="v">
      <t c="3" si="227">
        <n x="225"/>
        <n x="591"/>
        <n x="56"/>
      </t>
    </mdx>
    <mdx n="0" f="v">
      <t c="3" si="227">
        <n x="225"/>
        <n x="565"/>
        <n x="56"/>
      </t>
    </mdx>
    <mdx n="0" f="v">
      <t c="3" si="227">
        <n x="225"/>
        <n x="566"/>
        <n x="56"/>
      </t>
    </mdx>
    <mdx n="0" f="v">
      <t c="3" si="227">
        <n x="225"/>
        <n x="567"/>
        <n x="56"/>
      </t>
    </mdx>
    <mdx n="0" f="v">
      <t c="3" si="227">
        <n x="225"/>
        <n x="568"/>
        <n x="56"/>
      </t>
    </mdx>
    <mdx n="0" f="v">
      <t c="3" si="227">
        <n x="225"/>
        <n x="580"/>
        <n x="56"/>
      </t>
    </mdx>
    <mdx n="0" f="v">
      <t c="3" si="227">
        <n x="225"/>
        <n x="581"/>
        <n x="56"/>
      </t>
    </mdx>
    <mdx n="0" f="v">
      <t c="3" si="227">
        <n x="225"/>
        <n x="571"/>
        <n x="56"/>
      </t>
    </mdx>
    <mdx n="0" f="v">
      <t c="3" si="227">
        <n x="225"/>
        <n x="569"/>
        <n x="56"/>
      </t>
    </mdx>
    <mdx n="0" f="v">
      <t c="3" si="227">
        <n x="225"/>
        <n x="590"/>
        <n x="56"/>
      </t>
    </mdx>
    <mdx n="0" f="v">
      <t c="3" si="227">
        <n x="225"/>
        <n x="592"/>
        <n x="56"/>
      </t>
    </mdx>
    <mdx n="0" f="v">
      <t c="3" si="227">
        <n x="225"/>
        <n x="584"/>
        <n x="56"/>
      </t>
    </mdx>
    <mdx n="0" f="v">
      <t c="3" si="227">
        <n x="225"/>
        <n x="576"/>
        <n x="56"/>
      </t>
    </mdx>
    <mdx n="0" f="v">
      <t c="3" si="227">
        <n x="225"/>
        <n x="577"/>
        <n x="56"/>
      </t>
    </mdx>
    <mdx n="0" f="v">
      <t c="3" si="227">
        <n x="225"/>
        <n x="578"/>
        <n x="56"/>
      </t>
    </mdx>
    <mdx n="0" f="v">
      <t c="3" si="227">
        <n x="225"/>
        <n x="579"/>
        <n x="56"/>
      </t>
    </mdx>
    <mdx n="0" f="v">
      <t c="3" si="227">
        <n x="225"/>
        <n x="353"/>
        <n x="56"/>
      </t>
    </mdx>
    <mdx n="0" f="v">
      <t c="3" si="227">
        <n x="225"/>
        <n x="347"/>
        <n x="56"/>
      </t>
    </mdx>
    <mdx n="0" f="v">
      <t c="3" si="227">
        <n x="225"/>
        <n x="572"/>
        <n x="56"/>
      </t>
    </mdx>
    <mdx n="0" f="v">
      <t c="3" si="227">
        <n x="225"/>
        <n x="573"/>
        <n x="56"/>
      </t>
    </mdx>
    <mdx n="0" f="v">
      <t c="3" si="227">
        <n x="225"/>
        <n x="583"/>
        <n x="56"/>
      </t>
    </mdx>
    <mdx n="0" f="v">
      <t c="3" si="227">
        <n x="225"/>
        <n x="555"/>
        <n x="56"/>
      </t>
    </mdx>
    <mdx n="0" f="v">
      <t c="3" si="227">
        <n x="225"/>
        <n x="570"/>
        <n x="56"/>
      </t>
    </mdx>
    <mdx n="0" f="v">
      <t c="3" si="227">
        <n x="225"/>
        <n x="574"/>
        <n x="56"/>
      </t>
    </mdx>
    <mdx n="0" f="v">
      <t c="3" si="227">
        <n x="225"/>
        <n x="586"/>
        <n x="56"/>
      </t>
    </mdx>
    <mdx n="0" f="v">
      <t c="3" si="227">
        <n x="225"/>
        <n x="599"/>
        <n x="56"/>
      </t>
    </mdx>
    <mdx n="0" f="v">
      <t c="3" si="227">
        <n x="225"/>
        <n x="588"/>
        <n x="56"/>
      </t>
    </mdx>
    <mdx n="0" f="v">
      <t c="3" si="227">
        <n x="225"/>
        <n x="597"/>
        <n x="56"/>
      </t>
    </mdx>
    <mdx n="0" f="v">
      <t c="3" si="227">
        <n x="225"/>
        <n x="593"/>
        <n x="56"/>
      </t>
    </mdx>
    <mdx n="0" f="v">
      <t c="3" si="227">
        <n x="225"/>
        <n x="594"/>
        <n x="56"/>
      </t>
    </mdx>
    <mdx n="0" f="v">
      <t c="3" si="227">
        <n x="225"/>
        <n x="595"/>
        <n x="56"/>
      </t>
    </mdx>
    <mdx n="0" f="v">
      <t c="3" si="227">
        <n x="225"/>
        <n x="596"/>
        <n x="56"/>
      </t>
    </mdx>
    <mdx n="0" f="v">
      <t c="3" si="227">
        <n x="225"/>
        <n x="600"/>
        <n x="56"/>
      </t>
    </mdx>
    <mdx n="0" f="v">
      <t c="3" si="227">
        <n x="225"/>
        <n x="585"/>
        <n x="56"/>
      </t>
    </mdx>
    <mdx n="0" f="v">
      <t c="3" si="227">
        <n x="225"/>
        <n x="601"/>
        <n x="56"/>
      </t>
    </mdx>
    <mdx n="0" f="v">
      <t c="3" si="227">
        <n x="225"/>
        <n x="582"/>
        <n x="56"/>
      </t>
    </mdx>
    <mdx n="0" f="v">
      <t c="3" si="227">
        <n x="225"/>
        <n x="598"/>
        <n x="56"/>
      </t>
    </mdx>
    <mdx n="0" f="v">
      <t c="3" si="227">
        <n x="225"/>
        <n x="613"/>
        <n x="56"/>
      </t>
    </mdx>
    <mdx n="0" f="v">
      <t c="3" si="227">
        <n x="225"/>
        <n x="619"/>
        <n x="56"/>
      </t>
    </mdx>
    <mdx n="0" f="v">
      <t c="3" si="227">
        <n x="225"/>
        <n x="620"/>
        <n x="56"/>
      </t>
    </mdx>
    <mdx n="0" f="v">
      <t c="3" si="227">
        <n x="225"/>
        <n x="621"/>
        <n x="56"/>
      </t>
    </mdx>
    <mdx n="0" f="v">
      <t c="3" si="227">
        <n x="225"/>
        <n x="632"/>
        <n x="56"/>
      </t>
    </mdx>
    <mdx n="0" f="v">
      <t c="3" si="227">
        <n x="225"/>
        <n x="587"/>
        <n x="56"/>
      </t>
    </mdx>
    <mdx n="0" f="v">
      <t c="3" si="227">
        <n x="225"/>
        <n x="602"/>
        <n x="56"/>
      </t>
    </mdx>
    <mdx n="0" f="v">
      <t c="3" si="227">
        <n x="225"/>
        <n x="603"/>
        <n x="56"/>
      </t>
    </mdx>
    <mdx n="0" f="v">
      <t c="3" si="227">
        <n x="225"/>
        <n x="604"/>
        <n x="56"/>
      </t>
    </mdx>
    <mdx n="0" f="v">
      <t c="3" si="227">
        <n x="225"/>
        <n x="605"/>
        <n x="56"/>
      </t>
    </mdx>
    <mdx n="0" f="v">
      <t c="3" si="227">
        <n x="225"/>
        <n x="615"/>
        <n x="56"/>
      </t>
    </mdx>
    <mdx n="0" f="v">
      <t c="3" si="227">
        <n x="225"/>
        <n x="616"/>
        <n x="56"/>
      </t>
    </mdx>
    <mdx n="0" f="v">
      <t c="3" si="227">
        <n x="225"/>
        <n x="607"/>
        <n x="56"/>
      </t>
    </mdx>
    <mdx n="0" f="v">
      <t c="3" si="227">
        <n x="225"/>
        <n x="608"/>
        <n x="56"/>
      </t>
    </mdx>
    <mdx n="0" f="v">
      <t c="3" si="227">
        <n x="225"/>
        <n x="617"/>
        <n x="56"/>
      </t>
    </mdx>
    <mdx n="0" f="v">
      <t c="3" si="227">
        <n x="225"/>
        <n x="609"/>
        <n x="56"/>
      </t>
    </mdx>
    <mdx n="0" f="v">
      <t c="3" si="227">
        <n x="225"/>
        <n x="610"/>
        <n x="56"/>
      </t>
    </mdx>
    <mdx n="0" f="v">
      <t c="3" si="227">
        <n x="225"/>
        <n x="611"/>
        <n x="56"/>
      </t>
    </mdx>
    <mdx n="0" f="v">
      <t c="3" si="227">
        <n x="225"/>
        <n x="612"/>
        <n x="56"/>
      </t>
    </mdx>
    <mdx n="0" f="v">
      <t c="3" si="227">
        <n x="225"/>
        <n x="618"/>
        <n x="56"/>
      </t>
    </mdx>
    <mdx n="0" f="v">
      <t c="3" si="227">
        <n x="225"/>
        <n x="614"/>
        <n x="56"/>
      </t>
    </mdx>
    <mdx n="0" f="v">
      <t c="3" si="227">
        <n x="225"/>
        <n x="628"/>
        <n x="56"/>
      </t>
    </mdx>
    <mdx n="0" f="v">
      <t c="3" si="227">
        <n x="225"/>
        <n x="641"/>
        <n x="56"/>
      </t>
    </mdx>
    <mdx n="0" f="v">
      <t c="3" si="227">
        <n x="225"/>
        <n x="648"/>
        <n x="56"/>
      </t>
    </mdx>
    <mdx n="0" f="v">
      <t c="3" si="227">
        <n x="225"/>
        <n x="622"/>
        <n x="56"/>
      </t>
    </mdx>
    <mdx n="0" f="v">
      <t c="3" si="227">
        <n x="225"/>
        <n x="623"/>
        <n x="56"/>
      </t>
    </mdx>
    <mdx n="0" f="v">
      <t c="3" si="227">
        <n x="225"/>
        <n x="624"/>
        <n x="56"/>
      </t>
    </mdx>
    <mdx n="0" f="v">
      <t c="3" si="227">
        <n x="225"/>
        <n x="639"/>
        <n x="56"/>
      </t>
    </mdx>
    <mdx n="0" f="v">
      <t c="3" si="227">
        <n x="225"/>
        <n x="633"/>
        <n x="56"/>
      </t>
    </mdx>
    <mdx n="0" f="v">
      <t c="3" si="227">
        <n x="225"/>
        <n x="630"/>
        <n x="56"/>
      </t>
    </mdx>
    <mdx n="0" f="v">
      <t c="3" si="227">
        <n x="225"/>
        <n x="606"/>
        <n x="56"/>
      </t>
    </mdx>
    <mdx n="0" f="v">
      <t c="3" si="227">
        <n x="225"/>
        <n x="643"/>
        <n x="56"/>
      </t>
    </mdx>
    <mdx n="0" f="v">
      <t c="3" si="227">
        <n x="225"/>
        <n x="645"/>
        <n x="56"/>
      </t>
    </mdx>
    <mdx n="0" f="v">
      <t c="3" si="227">
        <n x="225"/>
        <n x="647"/>
        <n x="56"/>
      </t>
    </mdx>
    <mdx n="0" f="v">
      <t c="3" si="227">
        <n x="225"/>
        <n x="626"/>
        <n x="56"/>
      </t>
    </mdx>
    <mdx n="0" f="v">
      <t c="3" si="227">
        <n x="225"/>
        <n x="642"/>
        <n x="56"/>
      </t>
    </mdx>
    <mdx n="0" f="v">
      <t c="3" si="227">
        <n x="225"/>
        <n x="625"/>
        <n x="56"/>
      </t>
    </mdx>
    <mdx n="0" f="v">
      <t c="3" si="227">
        <n x="225"/>
        <n x="629"/>
        <n x="56"/>
      </t>
    </mdx>
    <mdx n="0" f="v">
      <t c="3" si="227">
        <n x="225"/>
        <n x="635"/>
        <n x="56"/>
      </t>
    </mdx>
    <mdx n="0" f="v">
      <t c="3" si="227">
        <n x="225"/>
        <n x="636"/>
        <n x="56"/>
      </t>
    </mdx>
    <mdx n="0" f="v">
      <t c="3" si="227">
        <n x="225"/>
        <n x="637"/>
        <n x="56"/>
      </t>
    </mdx>
    <mdx n="0" f="v">
      <t c="3" si="227">
        <n x="225"/>
        <n x="627"/>
        <n x="56"/>
      </t>
    </mdx>
    <mdx n="0" f="v">
      <t c="3" si="227">
        <n x="225"/>
        <n x="644"/>
        <n x="56"/>
      </t>
    </mdx>
    <mdx n="0" f="v">
      <t c="3" si="227">
        <n x="225"/>
        <n x="640"/>
        <n x="56"/>
      </t>
    </mdx>
    <mdx n="0" f="v">
      <t c="3" si="227">
        <n x="225"/>
        <n x="646"/>
        <n x="56"/>
      </t>
    </mdx>
    <mdx n="0" f="v">
      <t c="3" si="227">
        <n x="225"/>
        <n x="631"/>
        <n x="56"/>
      </t>
    </mdx>
    <mdx n="0" f="v">
      <t c="3" si="227">
        <n x="225"/>
        <n x="634"/>
        <n x="56"/>
      </t>
    </mdx>
    <mdx n="0" f="v">
      <t c="3" si="227">
        <n x="225"/>
        <n x="638"/>
        <n x="56"/>
      </t>
    </mdx>
    <mdx n="0" f="v">
      <t c="3" si="227">
        <n x="225"/>
        <n x="654"/>
        <n x="56"/>
      </t>
    </mdx>
    <mdx n="0" f="v">
      <t c="3" si="227">
        <n x="225"/>
        <n x="655"/>
        <n x="56"/>
      </t>
    </mdx>
    <mdx n="0" f="v">
      <t c="3" si="227">
        <n x="225"/>
        <n x="649"/>
        <n x="56"/>
      </t>
    </mdx>
    <mdx n="0" f="v">
      <t c="3" si="227">
        <n x="225"/>
        <n x="650"/>
        <n x="56"/>
      </t>
    </mdx>
    <mdx n="0" f="v">
      <t c="3" si="227">
        <n x="225"/>
        <n x="651"/>
        <n x="56"/>
      </t>
    </mdx>
    <mdx n="0" f="v">
      <t c="3" si="227">
        <n x="225"/>
        <n x="652"/>
        <n x="56"/>
      </t>
    </mdx>
    <mdx n="0" f="v">
      <t c="3" si="227">
        <n x="225"/>
        <n x="653"/>
        <n x="56"/>
      </t>
    </mdx>
    <mdx n="0" f="v">
      <t c="3" si="227">
        <n x="225"/>
        <n x="345"/>
        <n x="70"/>
      </t>
    </mdx>
    <mdx n="0" f="v">
      <t c="3" si="227">
        <n x="225"/>
        <n x="336"/>
        <n x="70"/>
      </t>
    </mdx>
    <mdx n="0" f="v">
      <t c="3" si="227">
        <n x="225"/>
        <n x="317"/>
        <n x="70"/>
      </t>
    </mdx>
    <mdx n="0" f="v">
      <t c="3" si="227">
        <n x="225"/>
        <n x="282"/>
        <n x="70"/>
      </t>
    </mdx>
    <mdx n="0" f="v">
      <t c="3" si="227">
        <n x="225"/>
        <n x="313"/>
        <n x="70"/>
      </t>
    </mdx>
    <mdx n="0" f="v">
      <t c="3" si="227">
        <n x="225"/>
        <n x="333"/>
        <n x="70"/>
      </t>
    </mdx>
    <mdx n="0" f="v">
      <t c="3" si="227">
        <n x="225"/>
        <n x="339"/>
        <n x="70"/>
      </t>
    </mdx>
    <mdx n="0" f="v">
      <t c="3" si="227">
        <n x="225"/>
        <n x="323"/>
        <n x="70"/>
      </t>
    </mdx>
    <mdx n="0" f="v">
      <t c="3" si="227">
        <n x="225"/>
        <n x="312"/>
        <n x="70"/>
      </t>
    </mdx>
    <mdx n="0" f="v">
      <t c="3" si="227">
        <n x="225"/>
        <n x="334"/>
        <n x="70"/>
      </t>
    </mdx>
    <mdx n="0" f="v">
      <t c="3" si="227">
        <n x="225"/>
        <n x="551"/>
        <n x="70"/>
      </t>
    </mdx>
    <mdx n="0" f="v">
      <t c="3" si="227">
        <n x="225"/>
        <n x="314"/>
        <n x="70"/>
      </t>
    </mdx>
    <mdx n="0" f="v">
      <t c="3" si="227">
        <n x="225"/>
        <n x="305"/>
        <n x="70"/>
      </t>
    </mdx>
    <mdx n="0" f="v">
      <t c="3" si="227">
        <n x="225"/>
        <n x="557"/>
        <n x="70"/>
      </t>
    </mdx>
    <mdx n="0" f="v">
      <t c="3" si="227">
        <n x="225"/>
        <n x="275"/>
        <n x="70"/>
      </t>
    </mdx>
    <mdx n="0" f="v">
      <t c="3" si="227">
        <n x="225"/>
        <n x="284"/>
        <n x="70"/>
      </t>
    </mdx>
    <mdx n="0" f="v">
      <t c="3" si="227">
        <n x="225"/>
        <n x="289"/>
        <n x="70"/>
      </t>
    </mdx>
    <mdx n="0" f="v">
      <t c="3" si="227">
        <n x="225"/>
        <n x="288"/>
        <n x="70"/>
      </t>
    </mdx>
    <mdx n="0" f="v">
      <t c="3" si="227">
        <n x="225"/>
        <n x="287"/>
        <n x="70"/>
      </t>
    </mdx>
    <mdx n="0" f="v">
      <t c="3" si="227">
        <n x="225"/>
        <n x="286"/>
        <n x="70"/>
      </t>
    </mdx>
    <mdx n="0" f="v">
      <t c="3" si="227">
        <n x="225"/>
        <n x="292"/>
        <n x="70"/>
      </t>
    </mdx>
    <mdx n="0" f="v">
      <t c="3" si="227">
        <n x="225"/>
        <n x="308"/>
        <n x="70"/>
      </t>
    </mdx>
    <mdx n="0" f="v">
      <t c="3" si="227">
        <n x="225"/>
        <n x="279"/>
        <n x="70"/>
      </t>
    </mdx>
    <mdx n="0" f="v">
      <t c="3" si="227">
        <n x="225"/>
        <n x="285"/>
        <n x="70"/>
      </t>
    </mdx>
    <mdx n="0" f="v">
      <t c="3" si="227">
        <n x="225"/>
        <n x="324"/>
        <n x="70"/>
      </t>
    </mdx>
    <mdx n="0" f="v">
      <t c="3" si="227">
        <n x="225"/>
        <n x="309"/>
        <n x="70"/>
      </t>
    </mdx>
    <mdx n="0" f="v">
      <t c="3" si="227">
        <n x="225"/>
        <n x="344"/>
        <n x="70"/>
      </t>
    </mdx>
    <mdx n="0" f="v">
      <t c="3" si="227">
        <n x="225"/>
        <n x="274"/>
        <n x="70"/>
      </t>
    </mdx>
    <mdx n="0" f="v">
      <t c="3" si="227">
        <n x="225"/>
        <n x="315"/>
        <n x="70"/>
      </t>
    </mdx>
    <mdx n="0" f="v">
      <t c="3" si="227">
        <n x="225"/>
        <n x="335"/>
        <n x="70"/>
      </t>
    </mdx>
    <mdx n="0" f="v">
      <t c="3" si="227">
        <n x="225"/>
        <n x="306"/>
        <n x="70"/>
      </t>
    </mdx>
    <mdx n="0" f="v">
      <t c="3" si="227">
        <n x="225"/>
        <n x="550"/>
        <n x="70"/>
      </t>
    </mdx>
    <mdx n="0" f="v">
      <t c="3" si="227">
        <n x="225"/>
        <n x="549"/>
        <n x="70"/>
      </t>
    </mdx>
    <mdx n="0" f="v">
      <t c="3" si="227">
        <n x="225"/>
        <n x="558"/>
        <n x="70"/>
      </t>
    </mdx>
    <mdx n="0" f="v">
      <t c="3" si="227">
        <n x="225"/>
        <n x="559"/>
        <n x="70"/>
      </t>
    </mdx>
    <mdx n="0" f="v">
      <t c="3" si="227">
        <n x="225"/>
        <n x="560"/>
        <n x="70"/>
      </t>
    </mdx>
    <mdx n="0" f="v">
      <t c="3" si="227">
        <n x="225"/>
        <n x="561"/>
        <n x="70"/>
      </t>
    </mdx>
    <mdx n="0" f="v">
      <t c="3" si="227">
        <n x="225"/>
        <n x="562"/>
        <n x="70"/>
      </t>
    </mdx>
    <mdx n="0" f="v">
      <t c="3" si="227">
        <n x="225"/>
        <n x="325"/>
        <n x="70"/>
      </t>
    </mdx>
    <mdx n="0" f="v">
      <t c="3" si="227">
        <n x="225"/>
        <n x="310"/>
        <n x="70"/>
      </t>
    </mdx>
    <mdx n="0" f="v">
      <t c="3" si="227">
        <n x="225"/>
        <n x="343"/>
        <n x="70"/>
      </t>
    </mdx>
    <mdx n="0" f="v">
      <t c="3" si="227">
        <n x="225"/>
        <n x="556"/>
        <n x="70"/>
      </t>
    </mdx>
    <mdx n="0" f="v">
      <t c="3" si="227">
        <n x="225"/>
        <n x="552"/>
        <n x="70"/>
      </t>
    </mdx>
    <mdx n="0" f="v">
      <t c="3" si="227">
        <n x="225"/>
        <n x="575"/>
        <n x="70"/>
      </t>
    </mdx>
    <mdx n="0" f="v">
      <t c="3" si="227">
        <n x="225"/>
        <n x="295"/>
        <n x="70"/>
      </t>
    </mdx>
    <mdx n="0" f="v">
      <t c="3" si="227">
        <n x="225"/>
        <n x="564"/>
        <n x="70"/>
      </t>
    </mdx>
    <mdx n="0" f="v">
      <t c="3" si="227">
        <n x="225"/>
        <n x="291"/>
        <n x="70"/>
      </t>
    </mdx>
    <mdx n="0" f="v">
      <t c="3" si="227">
        <n x="225"/>
        <n x="303"/>
        <n x="70"/>
      </t>
    </mdx>
    <mdx n="0" f="v">
      <t c="3" si="227">
        <n x="225"/>
        <n x="352"/>
        <n x="70"/>
      </t>
    </mdx>
    <mdx n="0" f="v">
      <t c="3" si="227">
        <n x="225"/>
        <n x="302"/>
        <n x="70"/>
      </t>
    </mdx>
    <mdx n="0" f="v">
      <t c="3" si="227">
        <n x="225"/>
        <n x="342"/>
        <n x="70"/>
      </t>
    </mdx>
    <mdx n="0" f="v">
      <t c="3" si="227">
        <n x="225"/>
        <n x="332"/>
        <n x="70"/>
      </t>
    </mdx>
    <mdx n="0" f="v">
      <t c="3" si="227">
        <n x="225"/>
        <n x="331"/>
        <n x="70"/>
      </t>
    </mdx>
    <mdx n="0" f="v">
      <t c="3" si="227">
        <n x="225"/>
        <n x="349"/>
        <n x="70"/>
      </t>
    </mdx>
    <mdx n="0" f="v">
      <t c="3" si="227">
        <n x="225"/>
        <n x="553"/>
        <n x="70"/>
      </t>
    </mdx>
    <mdx n="0" f="v">
      <t c="3" si="227">
        <n x="225"/>
        <n x="330"/>
        <n x="70"/>
      </t>
    </mdx>
    <mdx n="0" f="v">
      <t c="3" si="227">
        <n x="225"/>
        <n x="351"/>
        <n x="70"/>
      </t>
    </mdx>
    <mdx n="0" f="v">
      <t c="3" si="227">
        <n x="225"/>
        <n x="554"/>
        <n x="70"/>
      </t>
    </mdx>
    <mdx n="0" f="v">
      <t c="3" si="227">
        <n x="225"/>
        <n x="341"/>
        <n x="70"/>
      </t>
    </mdx>
    <mdx n="0" f="v">
      <t c="3" si="227">
        <n x="225"/>
        <n x="340"/>
        <n x="70"/>
      </t>
    </mdx>
    <mdx n="0" f="v">
      <t c="3" si="227">
        <n x="225"/>
        <n x="300"/>
        <n x="70"/>
      </t>
    </mdx>
    <mdx n="0" f="v">
      <t c="3" si="227">
        <n x="225"/>
        <n x="296"/>
        <n x="70"/>
      </t>
    </mdx>
    <mdx n="0" f="v">
      <t c="3" si="227">
        <n x="225"/>
        <n x="563"/>
        <n x="70"/>
      </t>
    </mdx>
    <mdx n="0" f="v">
      <t c="3" si="227">
        <n x="225"/>
        <n x="298"/>
        <n x="70"/>
      </t>
    </mdx>
    <mdx n="0" f="v">
      <t c="3" si="227">
        <n x="225"/>
        <n x="354"/>
        <n x="70"/>
      </t>
    </mdx>
    <mdx n="0" f="v">
      <t c="3" si="227">
        <n x="225"/>
        <n x="589"/>
        <n x="70"/>
      </t>
    </mdx>
    <mdx n="0" f="v">
      <t c="3" si="227">
        <n x="225"/>
        <n x="591"/>
        <n x="70"/>
      </t>
    </mdx>
    <mdx n="0" f="v">
      <t c="3" si="227">
        <n x="225"/>
        <n x="584"/>
        <n x="70"/>
      </t>
    </mdx>
    <mdx n="0" f="v">
      <t c="3" si="227">
        <n x="225"/>
        <n x="565"/>
        <n x="70"/>
      </t>
    </mdx>
    <mdx n="0" f="v">
      <t c="3" si="227">
        <n x="225"/>
        <n x="566"/>
        <n x="70"/>
      </t>
    </mdx>
    <mdx n="0" f="v">
      <t c="3" si="227">
        <n x="225"/>
        <n x="567"/>
        <n x="70"/>
      </t>
    </mdx>
    <mdx n="0" f="v">
      <t c="3" si="227">
        <n x="225"/>
        <n x="568"/>
        <n x="70"/>
      </t>
    </mdx>
    <mdx n="0" f="v">
      <t c="3" si="227">
        <n x="225"/>
        <n x="571"/>
        <n x="70"/>
      </t>
    </mdx>
    <mdx n="0" f="v">
      <t c="3" si="227">
        <n x="225"/>
        <n x="580"/>
        <n x="70"/>
      </t>
    </mdx>
    <mdx n="0" f="v">
      <t c="3" si="227">
        <n x="225"/>
        <n x="581"/>
        <n x="70"/>
      </t>
    </mdx>
    <mdx n="0" f="v">
      <t c="3" si="227">
        <n x="225"/>
        <n x="569"/>
        <n x="70"/>
      </t>
    </mdx>
    <mdx n="0" f="v">
      <t c="3" si="227">
        <n x="225"/>
        <n x="590"/>
        <n x="70"/>
      </t>
    </mdx>
    <mdx n="0" f="v">
      <t c="3" si="227">
        <n x="225"/>
        <n x="592"/>
        <n x="70"/>
      </t>
    </mdx>
    <mdx n="0" f="v">
      <t c="3" si="227">
        <n x="225"/>
        <n x="576"/>
        <n x="70"/>
      </t>
    </mdx>
    <mdx n="0" f="v">
      <t c="3" si="227">
        <n x="225"/>
        <n x="577"/>
        <n x="70"/>
      </t>
    </mdx>
    <mdx n="0" f="v">
      <t c="3" si="227">
        <n x="225"/>
        <n x="578"/>
        <n x="70"/>
      </t>
    </mdx>
    <mdx n="0" f="v">
      <t c="3" si="227">
        <n x="225"/>
        <n x="579"/>
        <n x="70"/>
      </t>
    </mdx>
    <mdx n="0" f="v">
      <t c="3" si="227">
        <n x="225"/>
        <n x="353"/>
        <n x="70"/>
      </t>
    </mdx>
    <mdx n="0" f="v">
      <t c="3" si="227">
        <n x="225"/>
        <n x="347"/>
        <n x="70"/>
      </t>
    </mdx>
    <mdx n="0" f="v">
      <t c="3" si="227">
        <n x="225"/>
        <n x="572"/>
        <n x="70"/>
      </t>
    </mdx>
    <mdx n="0" f="v">
      <t c="3" si="227">
        <n x="225"/>
        <n x="573"/>
        <n x="70"/>
      </t>
    </mdx>
    <mdx n="0" f="v">
      <t c="3" si="227">
        <n x="225"/>
        <n x="583"/>
        <n x="70"/>
      </t>
    </mdx>
    <mdx n="0" f="v">
      <t c="3" si="227">
        <n x="225"/>
        <n x="555"/>
        <n x="70"/>
      </t>
    </mdx>
    <mdx n="0" f="v">
      <t c="3" si="227">
        <n x="225"/>
        <n x="570"/>
        <n x="70"/>
      </t>
    </mdx>
    <mdx n="0" f="v">
      <t c="3" si="227">
        <n x="225"/>
        <n x="574"/>
        <n x="70"/>
      </t>
    </mdx>
    <mdx n="0" f="v">
      <t c="3" si="227">
        <n x="225"/>
        <n x="586"/>
        <n x="70"/>
      </t>
    </mdx>
    <mdx n="0" f="v">
      <t c="3" si="227">
        <n x="225"/>
        <n x="599"/>
        <n x="70"/>
      </t>
    </mdx>
    <mdx n="0" f="v">
      <t c="3" si="227">
        <n x="225"/>
        <n x="597"/>
        <n x="70"/>
      </t>
    </mdx>
    <mdx n="0" f="v">
      <t c="3" si="227">
        <n x="225"/>
        <n x="593"/>
        <n x="70"/>
      </t>
    </mdx>
    <mdx n="0" f="v">
      <t c="3" si="227">
        <n x="225"/>
        <n x="594"/>
        <n x="70"/>
      </t>
    </mdx>
    <mdx n="0" f="v">
      <t c="3" si="227">
        <n x="225"/>
        <n x="595"/>
        <n x="70"/>
      </t>
    </mdx>
    <mdx n="0" f="v">
      <t c="3" si="227">
        <n x="225"/>
        <n x="596"/>
        <n x="70"/>
      </t>
    </mdx>
    <mdx n="0" f="v">
      <t c="3" si="227">
        <n x="225"/>
        <n x="600"/>
        <n x="70"/>
      </t>
    </mdx>
    <mdx n="0" f="v">
      <t c="3" si="227">
        <n x="225"/>
        <n x="585"/>
        <n x="70"/>
      </t>
    </mdx>
    <mdx n="0" f="v">
      <t c="3" si="227">
        <n x="225"/>
        <n x="601"/>
        <n x="70"/>
      </t>
    </mdx>
    <mdx n="0" f="v">
      <t c="3" si="227">
        <n x="225"/>
        <n x="588"/>
        <n x="70"/>
      </t>
    </mdx>
    <mdx n="0" f="v">
      <t c="3" si="227">
        <n x="225"/>
        <n x="582"/>
        <n x="70"/>
      </t>
    </mdx>
    <mdx n="0" f="v">
      <t c="3" si="227">
        <n x="225"/>
        <n x="598"/>
        <n x="70"/>
      </t>
    </mdx>
    <mdx n="0" f="v">
      <t c="3" si="227">
        <n x="225"/>
        <n x="613"/>
        <n x="70"/>
      </t>
    </mdx>
    <mdx n="0" f="v">
      <t c="3" si="227">
        <n x="225"/>
        <n x="620"/>
        <n x="70"/>
      </t>
    </mdx>
    <mdx n="0" f="v">
      <t c="3" si="227">
        <n x="225"/>
        <n x="621"/>
        <n x="70"/>
      </t>
    </mdx>
    <mdx n="0" f="v">
      <t c="3" si="227">
        <n x="225"/>
        <n x="587"/>
        <n x="70"/>
      </t>
    </mdx>
    <mdx n="0" f="v">
      <t c="3" si="227">
        <n x="225"/>
        <n x="602"/>
        <n x="70"/>
      </t>
    </mdx>
    <mdx n="0" f="v">
      <t c="3" si="227">
        <n x="225"/>
        <n x="603"/>
        <n x="70"/>
      </t>
    </mdx>
    <mdx n="0" f="v">
      <t c="3" si="227">
        <n x="225"/>
        <n x="604"/>
        <n x="70"/>
      </t>
    </mdx>
    <mdx n="0" f="v">
      <t c="3" si="227">
        <n x="225"/>
        <n x="605"/>
        <n x="70"/>
      </t>
    </mdx>
    <mdx n="0" f="v">
      <t c="3" si="227">
        <n x="225"/>
        <n x="615"/>
        <n x="70"/>
      </t>
    </mdx>
    <mdx n="0" f="v">
      <t c="3" si="227">
        <n x="225"/>
        <n x="616"/>
        <n x="70"/>
      </t>
    </mdx>
    <mdx n="0" f="v">
      <t c="3" si="227">
        <n x="225"/>
        <n x="622"/>
        <n x="70"/>
      </t>
    </mdx>
    <mdx n="0" f="v">
      <t c="3" si="227">
        <n x="225"/>
        <n x="632"/>
        <n x="70"/>
      </t>
    </mdx>
    <mdx n="0" f="v">
      <t c="3" si="227">
        <n x="225"/>
        <n x="608"/>
        <n x="70"/>
      </t>
    </mdx>
    <mdx n="0" f="v">
      <t c="3" si="227">
        <n x="225"/>
        <n x="617"/>
        <n x="70"/>
      </t>
    </mdx>
    <mdx n="0" f="v">
      <t c="3" si="227">
        <n x="225"/>
        <n x="607"/>
        <n x="70"/>
      </t>
    </mdx>
    <mdx n="0" f="v">
      <t c="3" si="227">
        <n x="225"/>
        <n x="609"/>
        <n x="70"/>
      </t>
    </mdx>
    <mdx n="0" f="v">
      <t c="3" si="227">
        <n x="225"/>
        <n x="610"/>
        <n x="70"/>
      </t>
    </mdx>
    <mdx n="0" f="v">
      <t c="3" si="227">
        <n x="225"/>
        <n x="611"/>
        <n x="70"/>
      </t>
    </mdx>
    <mdx n="0" f="v">
      <t c="3" si="227">
        <n x="225"/>
        <n x="612"/>
        <n x="70"/>
      </t>
    </mdx>
    <mdx n="0" f="v">
      <t c="3" si="227">
        <n x="225"/>
        <n x="618"/>
        <n x="70"/>
      </t>
    </mdx>
    <mdx n="0" f="v">
      <t c="3" si="227">
        <n x="225"/>
        <n x="619"/>
        <n x="70"/>
      </t>
    </mdx>
    <mdx n="0" f="v">
      <t c="3" si="227">
        <n x="225"/>
        <n x="614"/>
        <n x="70"/>
      </t>
    </mdx>
    <mdx n="0" f="v">
      <t c="3" si="227">
        <n x="225"/>
        <n x="628"/>
        <n x="70"/>
      </t>
    </mdx>
    <mdx n="0" f="v">
      <t c="3" si="227">
        <n x="225"/>
        <n x="641"/>
        <n x="70"/>
      </t>
    </mdx>
    <mdx n="0" f="v">
      <t c="3" si="227">
        <n x="225"/>
        <n x="646"/>
        <n x="70"/>
      </t>
    </mdx>
    <mdx n="0" f="v">
      <t c="3" si="227">
        <n x="225"/>
        <n x="648"/>
        <n x="70"/>
      </t>
    </mdx>
    <mdx n="0" f="v">
      <t c="3" si="227">
        <n x="225"/>
        <n x="623"/>
        <n x="70"/>
      </t>
    </mdx>
    <mdx n="0" f="v">
      <t c="3" si="227">
        <n x="225"/>
        <n x="624"/>
        <n x="70"/>
      </t>
    </mdx>
    <mdx n="0" f="v">
      <t c="3" si="227">
        <n x="225"/>
        <n x="639"/>
        <n x="70"/>
      </t>
    </mdx>
    <mdx n="0" f="v">
      <t c="3" si="227">
        <n x="225"/>
        <n x="633"/>
        <n x="70"/>
      </t>
    </mdx>
    <mdx n="0" f="v">
      <t c="3" si="227">
        <n x="225"/>
        <n x="630"/>
        <n x="70"/>
      </t>
    </mdx>
    <mdx n="0" f="v">
      <t c="3" si="227">
        <n x="225"/>
        <n x="606"/>
        <n x="70"/>
      </t>
    </mdx>
    <mdx n="0" f="v">
      <t c="3" si="227">
        <n x="225"/>
        <n x="643"/>
        <n x="70"/>
      </t>
    </mdx>
    <mdx n="0" f="v">
      <t c="3" si="227">
        <n x="225"/>
        <n x="645"/>
        <n x="70"/>
      </t>
    </mdx>
    <mdx n="0" f="v">
      <t c="3" si="227">
        <n x="225"/>
        <n x="647"/>
        <n x="70"/>
      </t>
    </mdx>
    <mdx n="0" f="v">
      <t c="3" si="227">
        <n x="225"/>
        <n x="626"/>
        <n x="70"/>
      </t>
    </mdx>
    <mdx n="0" f="v">
      <t c="3" si="227">
        <n x="225"/>
        <n x="642"/>
        <n x="70"/>
      </t>
    </mdx>
    <mdx n="0" f="v">
      <t c="3" si="227">
        <n x="225"/>
        <n x="625"/>
        <n x="70"/>
      </t>
    </mdx>
    <mdx n="0" f="v">
      <t c="3" si="227">
        <n x="225"/>
        <n x="629"/>
        <n x="70"/>
      </t>
    </mdx>
    <mdx n="0" f="v">
      <t c="3" si="227">
        <n x="225"/>
        <n x="635"/>
        <n x="70"/>
      </t>
    </mdx>
    <mdx n="0" f="v">
      <t c="3" si="227">
        <n x="225"/>
        <n x="636"/>
        <n x="70"/>
      </t>
    </mdx>
    <mdx n="0" f="v">
      <t c="3" si="227">
        <n x="225"/>
        <n x="637"/>
        <n x="70"/>
      </t>
    </mdx>
    <mdx n="0" f="v">
      <t c="3" si="227">
        <n x="225"/>
        <n x="627"/>
        <n x="70"/>
      </t>
    </mdx>
    <mdx n="0" f="v">
      <t c="3" si="227">
        <n x="225"/>
        <n x="644"/>
        <n x="70"/>
      </t>
    </mdx>
    <mdx n="0" f="v">
      <t c="3" si="227">
        <n x="225"/>
        <n x="640"/>
        <n x="70"/>
      </t>
    </mdx>
    <mdx n="0" f="v">
      <t c="3" si="227">
        <n x="225"/>
        <n x="631"/>
        <n x="70"/>
      </t>
    </mdx>
    <mdx n="0" f="v">
      <t c="3" si="227">
        <n x="225"/>
        <n x="634"/>
        <n x="70"/>
      </t>
    </mdx>
    <mdx n="0" f="v">
      <t c="3" si="227">
        <n x="225"/>
        <n x="638"/>
        <n x="70"/>
      </t>
    </mdx>
    <mdx n="0" f="v">
      <t c="3" si="227">
        <n x="225"/>
        <n x="655"/>
        <n x="70"/>
      </t>
    </mdx>
    <mdx n="0" f="v">
      <t c="3" si="227">
        <n x="225"/>
        <n x="649"/>
        <n x="70"/>
      </t>
    </mdx>
    <mdx n="0" f="v">
      <t c="3" si="227">
        <n x="225"/>
        <n x="650"/>
        <n x="70"/>
      </t>
    </mdx>
    <mdx n="0" f="v">
      <t c="3" si="227">
        <n x="225"/>
        <n x="651"/>
        <n x="70"/>
      </t>
    </mdx>
    <mdx n="0" f="v">
      <t c="3" si="227">
        <n x="225"/>
        <n x="652"/>
        <n x="70"/>
      </t>
    </mdx>
    <mdx n="0" f="v">
      <t c="3" si="227">
        <n x="225"/>
        <n x="653"/>
        <n x="70"/>
      </t>
    </mdx>
    <mdx n="0" f="v">
      <t c="3" si="227">
        <n x="225"/>
        <n x="654"/>
        <n x="70"/>
      </t>
    </mdx>
    <mdx n="0" f="v">
      <t c="3" si="227">
        <n x="225"/>
        <n x="336"/>
        <n x="78"/>
      </t>
    </mdx>
    <mdx n="0" f="v">
      <t c="3" si="227">
        <n x="225"/>
        <n x="282"/>
        <n x="78"/>
      </t>
    </mdx>
    <mdx n="0" f="v">
      <t c="3" si="227">
        <n x="225"/>
        <n x="313"/>
        <n x="78"/>
      </t>
    </mdx>
    <mdx n="0" f="v">
      <t c="3" si="227">
        <n x="225"/>
        <n x="333"/>
        <n x="78"/>
      </t>
    </mdx>
    <mdx n="0" f="v">
      <t c="3" si="227">
        <n x="225"/>
        <n x="354"/>
        <n x="78"/>
      </t>
    </mdx>
    <mdx n="0" f="v">
      <t c="3" si="227">
        <n x="225"/>
        <n x="312"/>
        <n x="78"/>
      </t>
    </mdx>
    <mdx n="0" f="v">
      <t c="3" si="227">
        <n x="225"/>
        <n x="334"/>
        <n x="78"/>
      </t>
    </mdx>
    <mdx n="0" f="v">
      <t c="3" si="227">
        <n x="225"/>
        <n x="551"/>
        <n x="78"/>
      </t>
    </mdx>
    <mdx n="0" f="v">
      <t c="3" si="227">
        <n x="225"/>
        <n x="314"/>
        <n x="78"/>
      </t>
    </mdx>
    <mdx n="0" f="v">
      <t c="3" si="227">
        <n x="225"/>
        <n x="305"/>
        <n x="78"/>
      </t>
    </mdx>
    <mdx n="0" f="v">
      <t c="3" si="227">
        <n x="225"/>
        <n x="557"/>
        <n x="78"/>
      </t>
    </mdx>
    <mdx n="0" f="v">
      <t c="3" si="227">
        <n x="225"/>
        <n x="284"/>
        <n x="78"/>
      </t>
    </mdx>
    <mdx n="0" f="v">
      <t c="3" si="227">
        <n x="225"/>
        <n x="290"/>
        <n x="78"/>
      </t>
    </mdx>
    <mdx n="0" f="v">
      <t c="3" si="227">
        <n x="225"/>
        <n x="289"/>
        <n x="78"/>
      </t>
    </mdx>
    <mdx n="0" f="v">
      <t c="3" si="227">
        <n x="225"/>
        <n x="288"/>
        <n x="78"/>
      </t>
    </mdx>
    <mdx n="0" f="v">
      <t c="3" si="227">
        <n x="225"/>
        <n x="287"/>
        <n x="78"/>
      </t>
    </mdx>
    <mdx n="0" f="v">
      <t c="3" si="227">
        <n x="225"/>
        <n x="286"/>
        <n x="78"/>
      </t>
    </mdx>
    <mdx n="0" f="v">
      <t c="3" si="227">
        <n x="225"/>
        <n x="292"/>
        <n x="78"/>
      </t>
    </mdx>
    <mdx n="0" f="v">
      <t c="3" si="227">
        <n x="225"/>
        <n x="308"/>
        <n x="78"/>
      </t>
    </mdx>
    <mdx n="0" f="v">
      <t c="3" si="227">
        <n x="225"/>
        <n x="279"/>
        <n x="78"/>
      </t>
    </mdx>
    <mdx n="0" f="v">
      <t c="3" si="227">
        <n x="225"/>
        <n x="345"/>
        <n x="78"/>
      </t>
    </mdx>
    <mdx n="0" f="v">
      <t c="3" si="227">
        <n x="225"/>
        <n x="339"/>
        <n x="78"/>
      </t>
    </mdx>
    <mdx n="0" f="v">
      <t c="3" si="227">
        <n x="225"/>
        <n x="324"/>
        <n x="78"/>
      </t>
    </mdx>
    <mdx n="0" f="v">
      <t c="3" si="227">
        <n x="225"/>
        <n x="309"/>
        <n x="78"/>
      </t>
    </mdx>
    <mdx n="0" f="v">
      <t c="3" si="227">
        <n x="225"/>
        <n x="317"/>
        <n x="78"/>
      </t>
    </mdx>
    <mdx n="0" f="v">
      <t c="3" si="227">
        <n x="225"/>
        <n x="323"/>
        <n x="78"/>
      </t>
    </mdx>
    <mdx n="0" f="v">
      <t c="3" si="227">
        <n x="225"/>
        <n x="285"/>
        <n x="78"/>
      </t>
    </mdx>
    <mdx n="0" f="v">
      <t c="3" si="227">
        <n x="225"/>
        <n x="275"/>
        <n x="78"/>
      </t>
    </mdx>
    <mdx n="0" f="v">
      <t c="3" si="227">
        <n x="225"/>
        <n x="274"/>
        <n x="78"/>
      </t>
    </mdx>
    <mdx n="0" f="v">
      <t c="3" si="227">
        <n x="225"/>
        <n x="315"/>
        <n x="78"/>
      </t>
    </mdx>
    <mdx n="0" f="v">
      <t c="3" si="227">
        <n x="225"/>
        <n x="335"/>
        <n x="78"/>
      </t>
    </mdx>
    <mdx n="0" f="v">
      <t c="3" si="227">
        <n x="225"/>
        <n x="306"/>
        <n x="78"/>
      </t>
    </mdx>
    <mdx n="0" f="v">
      <t c="3" si="227">
        <n x="225"/>
        <n x="550"/>
        <n x="78"/>
      </t>
    </mdx>
    <mdx n="0" f="v">
      <t c="3" si="227">
        <n x="225"/>
        <n x="549"/>
        <n x="78"/>
      </t>
    </mdx>
    <mdx n="0" f="v">
      <t c="3" si="227">
        <n x="225"/>
        <n x="558"/>
        <n x="78"/>
      </t>
    </mdx>
    <mdx n="0" f="v">
      <t c="3" si="227">
        <n x="225"/>
        <n x="559"/>
        <n x="78"/>
      </t>
    </mdx>
    <mdx n="0" f="v">
      <t c="3" si="227">
        <n x="225"/>
        <n x="560"/>
        <n x="78"/>
      </t>
    </mdx>
    <mdx n="0" f="v">
      <t c="3" si="227">
        <n x="225"/>
        <n x="561"/>
        <n x="78"/>
      </t>
    </mdx>
    <mdx n="0" f="v">
      <t c="3" si="227">
        <n x="225"/>
        <n x="562"/>
        <n x="78"/>
      </t>
    </mdx>
    <mdx n="0" f="v">
      <t c="3" si="227">
        <n x="225"/>
        <n x="341"/>
        <n x="78"/>
      </t>
    </mdx>
    <mdx n="0" f="v">
      <t c="3" si="227">
        <n x="225"/>
        <n x="344"/>
        <n x="78"/>
      </t>
    </mdx>
    <mdx n="0" f="v">
      <t c="3" si="227">
        <n x="225"/>
        <n x="325"/>
        <n x="78"/>
      </t>
    </mdx>
    <mdx n="0" f="v">
      <t c="3" si="227">
        <n x="225"/>
        <n x="310"/>
        <n x="78"/>
      </t>
    </mdx>
    <mdx n="0" f="v">
      <t c="3" si="227">
        <n x="225"/>
        <n x="343"/>
        <n x="78"/>
      </t>
    </mdx>
    <mdx n="0" f="v">
      <t c="3" si="227">
        <n x="225"/>
        <n x="556"/>
        <n x="78"/>
      </t>
    </mdx>
    <mdx n="0" f="v">
      <t c="3" si="227">
        <n x="225"/>
        <n x="552"/>
        <n x="78"/>
      </t>
    </mdx>
    <mdx n="0" f="v">
      <t c="3" si="227">
        <n x="225"/>
        <n x="575"/>
        <n x="78"/>
      </t>
    </mdx>
    <mdx n="0" f="v">
      <t c="3" si="227">
        <n x="225"/>
        <n x="295"/>
        <n x="78"/>
      </t>
    </mdx>
    <mdx n="0" f="v">
      <t c="3" si="227">
        <n x="225"/>
        <n x="564"/>
        <n x="78"/>
      </t>
    </mdx>
    <mdx n="0" f="v">
      <t c="3" si="227">
        <n x="225"/>
        <n x="291"/>
        <n x="78"/>
      </t>
    </mdx>
    <mdx n="0" f="v">
      <t c="3" si="227">
        <n x="225"/>
        <n x="303"/>
        <n x="78"/>
      </t>
    </mdx>
    <mdx n="0" f="v">
      <t c="3" si="227">
        <n x="225"/>
        <n x="352"/>
        <n x="78"/>
      </t>
    </mdx>
    <mdx n="0" f="v">
      <t c="3" si="227">
        <n x="225"/>
        <n x="302"/>
        <n x="78"/>
      </t>
    </mdx>
    <mdx n="0" f="v">
      <t c="3" si="227">
        <n x="225"/>
        <n x="342"/>
        <n x="78"/>
      </t>
    </mdx>
    <mdx n="0" f="v">
      <t c="3" si="227">
        <n x="225"/>
        <n x="332"/>
        <n x="78"/>
      </t>
    </mdx>
    <mdx n="0" f="v">
      <t c="3" si="227">
        <n x="225"/>
        <n x="331"/>
        <n x="78"/>
      </t>
    </mdx>
    <mdx n="0" f="v">
      <t c="3" si="227">
        <n x="225"/>
        <n x="349"/>
        <n x="78"/>
      </t>
    </mdx>
    <mdx n="0" f="v">
      <t c="3" si="227">
        <n x="225"/>
        <n x="553"/>
        <n x="78"/>
      </t>
    </mdx>
    <mdx n="0" f="v">
      <t c="3" si="227">
        <n x="225"/>
        <n x="330"/>
        <n x="78"/>
      </t>
    </mdx>
    <mdx n="0" f="v">
      <t c="3" si="227">
        <n x="225"/>
        <n x="351"/>
        <n x="78"/>
      </t>
    </mdx>
    <mdx n="0" f="v">
      <t c="3" si="227">
        <n x="225"/>
        <n x="554"/>
        <n x="78"/>
      </t>
    </mdx>
    <mdx n="0" f="v">
      <t c="3" si="227">
        <n x="225"/>
        <n x="300"/>
        <n x="78"/>
      </t>
    </mdx>
    <mdx n="0" f="v">
      <t c="3" si="227">
        <n x="225"/>
        <n x="340"/>
        <n x="78"/>
      </t>
    </mdx>
    <mdx n="0" f="v">
      <t c="3" si="227">
        <n x="225"/>
        <n x="296"/>
        <n x="78"/>
      </t>
    </mdx>
    <mdx n="0" f="v">
      <t c="3" si="227">
        <n x="225"/>
        <n x="563"/>
        <n x="78"/>
      </t>
    </mdx>
    <mdx n="0" f="v">
      <t c="3" si="227">
        <n x="225"/>
        <n x="298"/>
        <n x="78"/>
      </t>
    </mdx>
    <mdx n="0" f="v">
      <t c="3" si="227">
        <n x="225"/>
        <n x="571"/>
        <n x="78"/>
      </t>
    </mdx>
    <mdx n="0" f="v">
      <t c="3" si="227">
        <n x="225"/>
        <n x="589"/>
        <n x="78"/>
      </t>
    </mdx>
    <mdx n="0" f="v">
      <t c="3" si="227">
        <n x="225"/>
        <n x="591"/>
        <n x="78"/>
      </t>
    </mdx>
    <mdx n="0" f="v">
      <t c="3" si="227">
        <n x="225"/>
        <n x="565"/>
        <n x="78"/>
      </t>
    </mdx>
    <mdx n="0" f="v">
      <t c="3" si="227">
        <n x="225"/>
        <n x="566"/>
        <n x="78"/>
      </t>
    </mdx>
    <mdx n="0" f="v">
      <t c="3" si="227">
        <n x="225"/>
        <n x="567"/>
        <n x="78"/>
      </t>
    </mdx>
    <mdx n="0" f="v">
      <t c="3" si="227">
        <n x="225"/>
        <n x="568"/>
        <n x="78"/>
      </t>
    </mdx>
    <mdx n="0" f="v">
      <t c="3" si="227">
        <n x="225"/>
        <n x="580"/>
        <n x="78"/>
      </t>
    </mdx>
    <mdx n="0" f="v">
      <t c="3" si="227">
        <n x="225"/>
        <n x="581"/>
        <n x="78"/>
      </t>
    </mdx>
    <mdx n="0" f="v">
      <t c="3" si="227">
        <n x="225"/>
        <n x="584"/>
        <n x="78"/>
      </t>
    </mdx>
    <mdx n="0" f="v">
      <t c="3" si="227">
        <n x="225"/>
        <n x="569"/>
        <n x="78"/>
      </t>
    </mdx>
    <mdx n="0" f="v">
      <t c="3" si="227">
        <n x="225"/>
        <n x="590"/>
        <n x="78"/>
      </t>
    </mdx>
    <mdx n="0" f="v">
      <t c="3" si="227">
        <n x="225"/>
        <n x="592"/>
        <n x="78"/>
      </t>
    </mdx>
    <mdx n="0" f="v">
      <t c="3" si="227">
        <n x="225"/>
        <n x="576"/>
        <n x="78"/>
      </t>
    </mdx>
    <mdx n="0" f="v">
      <t c="3" si="227">
        <n x="225"/>
        <n x="577"/>
        <n x="78"/>
      </t>
    </mdx>
    <mdx n="0" f="v">
      <t c="3" si="227">
        <n x="225"/>
        <n x="578"/>
        <n x="78"/>
      </t>
    </mdx>
    <mdx n="0" f="v">
      <t c="3" si="227">
        <n x="225"/>
        <n x="579"/>
        <n x="78"/>
      </t>
    </mdx>
    <mdx n="0" f="v">
      <t c="3" si="227">
        <n x="225"/>
        <n x="353"/>
        <n x="78"/>
      </t>
    </mdx>
    <mdx n="0" f="v">
      <t c="3" si="227">
        <n x="225"/>
        <n x="347"/>
        <n x="78"/>
      </t>
    </mdx>
    <mdx n="0" f="v">
      <t c="3" si="227">
        <n x="225"/>
        <n x="572"/>
        <n x="78"/>
      </t>
    </mdx>
    <mdx n="0" f="v">
      <t c="3" si="227">
        <n x="225"/>
        <n x="573"/>
        <n x="78"/>
      </t>
    </mdx>
    <mdx n="0" f="v">
      <t c="3" si="227">
        <n x="225"/>
        <n x="583"/>
        <n x="78"/>
      </t>
    </mdx>
    <mdx n="0" f="v">
      <t c="3" si="227">
        <n x="225"/>
        <n x="555"/>
        <n x="78"/>
      </t>
    </mdx>
    <mdx n="0" f="v">
      <t c="3" si="227">
        <n x="225"/>
        <n x="570"/>
        <n x="78"/>
      </t>
    </mdx>
    <mdx n="0" f="v">
      <t c="3" si="227">
        <n x="225"/>
        <n x="574"/>
        <n x="78"/>
      </t>
    </mdx>
    <mdx n="0" f="v">
      <t c="3" si="227">
        <n x="225"/>
        <n x="586"/>
        <n x="78"/>
      </t>
    </mdx>
    <mdx n="0" f="v">
      <t c="3" si="227">
        <n x="225"/>
        <n x="599"/>
        <n x="78"/>
      </t>
    </mdx>
    <mdx n="0" f="v">
      <t c="3" si="227">
        <n x="225"/>
        <n x="597"/>
        <n x="78"/>
      </t>
    </mdx>
    <mdx n="0" f="v">
      <t c="3" si="227">
        <n x="225"/>
        <n x="593"/>
        <n x="78"/>
      </t>
    </mdx>
    <mdx n="0" f="v">
      <t c="3" si="227">
        <n x="225"/>
        <n x="594"/>
        <n x="78"/>
      </t>
    </mdx>
    <mdx n="0" f="v">
      <t c="3" si="227">
        <n x="225"/>
        <n x="595"/>
        <n x="78"/>
      </t>
    </mdx>
    <mdx n="0" f="v">
      <t c="3" si="227">
        <n x="225"/>
        <n x="596"/>
        <n x="78"/>
      </t>
    </mdx>
    <mdx n="0" f="v">
      <t c="3" si="227">
        <n x="225"/>
        <n x="600"/>
        <n x="78"/>
      </t>
    </mdx>
    <mdx n="0" f="v">
      <t c="3" si="227">
        <n x="225"/>
        <n x="585"/>
        <n x="78"/>
      </t>
    </mdx>
    <mdx n="0" f="v">
      <t c="3" si="227">
        <n x="225"/>
        <n x="601"/>
        <n x="78"/>
      </t>
    </mdx>
    <mdx n="0" f="v">
      <t c="3" si="227">
        <n x="225"/>
        <n x="588"/>
        <n x="78"/>
      </t>
    </mdx>
    <mdx n="0" f="v">
      <t c="3" si="227">
        <n x="225"/>
        <n x="582"/>
        <n x="78"/>
      </t>
    </mdx>
    <mdx n="0" f="v">
      <t c="3" si="227">
        <n x="225"/>
        <n x="598"/>
        <n x="78"/>
      </t>
    </mdx>
    <mdx n="0" f="v">
      <t c="3" si="227">
        <n x="225"/>
        <n x="613"/>
        <n x="78"/>
      </t>
    </mdx>
    <mdx n="0" f="v">
      <t c="3" si="227">
        <n x="225"/>
        <n x="620"/>
        <n x="78"/>
      </t>
    </mdx>
    <mdx n="0" f="v">
      <t c="3" si="227">
        <n x="225"/>
        <n x="621"/>
        <n x="78"/>
      </t>
    </mdx>
    <mdx n="0" f="v">
      <t c="3" si="227">
        <n x="225"/>
        <n x="645"/>
        <n x="78"/>
      </t>
    </mdx>
    <mdx n="0" f="v">
      <t c="3" si="227">
        <n x="225"/>
        <n x="587"/>
        <n x="78"/>
      </t>
    </mdx>
    <mdx n="0" f="v">
      <t c="3" si="227">
        <n x="225"/>
        <n x="602"/>
        <n x="78"/>
      </t>
    </mdx>
    <mdx n="0" f="v">
      <t c="3" si="227">
        <n x="225"/>
        <n x="603"/>
        <n x="78"/>
      </t>
    </mdx>
    <mdx n="0" f="v">
      <t c="3" si="227">
        <n x="225"/>
        <n x="604"/>
        <n x="78"/>
      </t>
    </mdx>
    <mdx n="0" f="v">
      <t c="3" si="227">
        <n x="225"/>
        <n x="605"/>
        <n x="78"/>
      </t>
    </mdx>
    <mdx n="0" f="v">
      <t c="3" si="227">
        <n x="225"/>
        <n x="615"/>
        <n x="78"/>
      </t>
    </mdx>
    <mdx n="0" f="v">
      <t c="3" si="227">
        <n x="225"/>
        <n x="607"/>
        <n x="78"/>
      </t>
    </mdx>
    <mdx n="0" f="v">
      <t c="3" si="227">
        <n x="225"/>
        <n x="616"/>
        <n x="78"/>
      </t>
    </mdx>
    <mdx n="0" f="v">
      <t c="3" si="227">
        <n x="225"/>
        <n x="622"/>
        <n x="78"/>
      </t>
    </mdx>
    <mdx n="0" f="v">
      <t c="3" si="227">
        <n x="225"/>
        <n x="608"/>
        <n x="78"/>
      </t>
    </mdx>
    <mdx n="0" f="v">
      <t c="3" si="227">
        <n x="225"/>
        <n x="632"/>
        <n x="78"/>
      </t>
    </mdx>
    <mdx n="0" f="v">
      <t c="3" si="227">
        <n x="225"/>
        <n x="617"/>
        <n x="78"/>
      </t>
    </mdx>
    <mdx n="0" f="v">
      <t c="3" si="227">
        <n x="225"/>
        <n x="609"/>
        <n x="78"/>
      </t>
    </mdx>
    <mdx n="0" f="v">
      <t c="3" si="227">
        <n x="225"/>
        <n x="610"/>
        <n x="78"/>
      </t>
    </mdx>
    <mdx n="0" f="v">
      <t c="3" si="227">
        <n x="225"/>
        <n x="611"/>
        <n x="78"/>
      </t>
    </mdx>
    <mdx n="0" f="v">
      <t c="3" si="227">
        <n x="225"/>
        <n x="612"/>
        <n x="78"/>
      </t>
    </mdx>
    <mdx n="0" f="v">
      <t c="3" si="227">
        <n x="225"/>
        <n x="618"/>
        <n x="78"/>
      </t>
    </mdx>
    <mdx n="0" f="v">
      <t c="3" si="227">
        <n x="225"/>
        <n x="619"/>
        <n x="78"/>
      </t>
    </mdx>
    <mdx n="0" f="v">
      <t c="3" si="227">
        <n x="225"/>
        <n x="614"/>
        <n x="78"/>
      </t>
    </mdx>
    <mdx n="0" f="v">
      <t c="3" si="227">
        <n x="225"/>
        <n x="628"/>
        <n x="78"/>
      </t>
    </mdx>
    <mdx n="0" f="v">
      <t c="3" si="227">
        <n x="225"/>
        <n x="641"/>
        <n x="78"/>
      </t>
    </mdx>
    <mdx n="0" f="v">
      <t c="3" si="227">
        <n x="225"/>
        <n x="646"/>
        <n x="78"/>
      </t>
    </mdx>
    <mdx n="0" f="v">
      <t c="3" si="227">
        <n x="225"/>
        <n x="648"/>
        <n x="78"/>
      </t>
    </mdx>
    <mdx n="0" f="v">
      <t c="3" si="227">
        <n x="225"/>
        <n x="623"/>
        <n x="78"/>
      </t>
    </mdx>
    <mdx n="0" f="v">
      <t c="3" si="227">
        <n x="225"/>
        <n x="624"/>
        <n x="78"/>
      </t>
    </mdx>
    <mdx n="0" f="v">
      <t c="3" si="227">
        <n x="225"/>
        <n x="639"/>
        <n x="78"/>
      </t>
    </mdx>
    <mdx n="0" f="v">
      <t c="3" si="227">
        <n x="225"/>
        <n x="643"/>
        <n x="78"/>
      </t>
    </mdx>
    <mdx n="0" f="v">
      <t c="3" si="227">
        <n x="225"/>
        <n x="633"/>
        <n x="78"/>
      </t>
    </mdx>
    <mdx n="0" f="v">
      <t c="3" si="227">
        <n x="225"/>
        <n x="630"/>
        <n x="78"/>
      </t>
    </mdx>
    <mdx n="0" f="v">
      <t c="3" si="227">
        <n x="225"/>
        <n x="606"/>
        <n x="78"/>
      </t>
    </mdx>
    <mdx n="0" f="v">
      <t c="3" si="227">
        <n x="225"/>
        <n x="647"/>
        <n x="78"/>
      </t>
    </mdx>
    <mdx n="0" f="v">
      <t c="3" si="227">
        <n x="225"/>
        <n x="626"/>
        <n x="78"/>
      </t>
    </mdx>
    <mdx n="0" f="v">
      <t c="3" si="227">
        <n x="225"/>
        <n x="625"/>
        <n x="78"/>
      </t>
    </mdx>
    <mdx n="0" f="v">
      <t c="3" si="227">
        <n x="225"/>
        <n x="629"/>
        <n x="78"/>
      </t>
    </mdx>
    <mdx n="0" f="v">
      <t c="3" si="227">
        <n x="225"/>
        <n x="635"/>
        <n x="78"/>
      </t>
    </mdx>
    <mdx n="0" f="v">
      <t c="3" si="227">
        <n x="225"/>
        <n x="636"/>
        <n x="78"/>
      </t>
    </mdx>
    <mdx n="0" f="v">
      <t c="3" si="227">
        <n x="225"/>
        <n x="637"/>
        <n x="78"/>
      </t>
    </mdx>
    <mdx n="0" f="v">
      <t c="3" si="227">
        <n x="225"/>
        <n x="627"/>
        <n x="78"/>
      </t>
    </mdx>
    <mdx n="0" f="v">
      <t c="3" si="227">
        <n x="225"/>
        <n x="644"/>
        <n x="78"/>
      </t>
    </mdx>
    <mdx n="0" f="v">
      <t c="3" si="227">
        <n x="225"/>
        <n x="640"/>
        <n x="78"/>
      </t>
    </mdx>
    <mdx n="0" f="v">
      <t c="3" si="227">
        <n x="225"/>
        <n x="649"/>
        <n x="78"/>
      </t>
    </mdx>
    <mdx n="0" f="v">
      <t c="3" si="227">
        <n x="225"/>
        <n x="642"/>
        <n x="78"/>
      </t>
    </mdx>
    <mdx n="0" f="v">
      <t c="3" si="227">
        <n x="225"/>
        <n x="631"/>
        <n x="78"/>
      </t>
    </mdx>
    <mdx n="0" f="v">
      <t c="3" si="227">
        <n x="225"/>
        <n x="634"/>
        <n x="78"/>
      </t>
    </mdx>
    <mdx n="0" f="v">
      <t c="3" si="227">
        <n x="225"/>
        <n x="638"/>
        <n x="78"/>
      </t>
    </mdx>
    <mdx n="0" f="v">
      <t c="3" si="227">
        <n x="225"/>
        <n x="655"/>
        <n x="78"/>
      </t>
    </mdx>
    <mdx n="0" f="v">
      <t c="3" si="227">
        <n x="225"/>
        <n x="650"/>
        <n x="78"/>
      </t>
    </mdx>
    <mdx n="0" f="v">
      <t c="3" si="227">
        <n x="225"/>
        <n x="651"/>
        <n x="78"/>
      </t>
    </mdx>
    <mdx n="0" f="v">
      <t c="3" si="227">
        <n x="225"/>
        <n x="652"/>
        <n x="78"/>
      </t>
    </mdx>
    <mdx n="0" f="v">
      <t c="3" si="227">
        <n x="225"/>
        <n x="653"/>
        <n x="78"/>
      </t>
    </mdx>
    <mdx n="0" f="v">
      <t c="3" si="227">
        <n x="225"/>
        <n x="654"/>
        <n x="78"/>
      </t>
    </mdx>
    <mdx n="0" f="v">
      <t c="3" si="227">
        <n x="225"/>
        <n x="336"/>
        <n x="117"/>
      </t>
    </mdx>
    <mdx n="0" f="v">
      <t c="3" si="227">
        <n x="225"/>
        <n x="317"/>
        <n x="117"/>
      </t>
    </mdx>
    <mdx n="0" f="v">
      <t c="3" si="227">
        <n x="225"/>
        <n x="564"/>
        <n x="117"/>
      </t>
    </mdx>
    <mdx n="0" f="v">
      <t c="3" si="227">
        <n x="225"/>
        <n x="308"/>
        <n x="117"/>
      </t>
    </mdx>
    <mdx n="0" f="v">
      <t c="3" si="227">
        <n x="225"/>
        <n x="279"/>
        <n x="117"/>
      </t>
    </mdx>
    <mdx n="0" f="v">
      <t c="3" si="227">
        <n x="225"/>
        <n x="557"/>
        <n x="117"/>
      </t>
    </mdx>
    <mdx n="0" f="v">
      <t c="3" si="227">
        <n x="225"/>
        <n x="324"/>
        <n x="117"/>
      </t>
    </mdx>
    <mdx n="0" f="v">
      <t c="3" si="227">
        <n x="225"/>
        <n x="309"/>
        <n x="117"/>
      </t>
    </mdx>
    <mdx n="0" f="v">
      <t c="3" si="227">
        <n x="225"/>
        <n x="296"/>
        <n x="117"/>
      </t>
    </mdx>
    <mdx n="0" f="v">
      <t c="3" si="227">
        <n x="225"/>
        <n x="314"/>
        <n x="117"/>
      </t>
    </mdx>
    <mdx n="0" f="v">
      <t c="3" si="227">
        <n x="225"/>
        <n x="551"/>
        <n x="117"/>
      </t>
    </mdx>
    <mdx n="0" f="v">
      <t c="3" si="227">
        <n x="225"/>
        <n x="315"/>
        <n x="117"/>
      </t>
    </mdx>
    <mdx n="0" f="v">
      <t c="3" si="227">
        <n x="225"/>
        <n x="335"/>
        <n x="117"/>
      </t>
    </mdx>
    <mdx n="0" f="v">
      <t c="3" si="227">
        <n x="225"/>
        <n x="306"/>
        <n x="117"/>
      </t>
    </mdx>
    <mdx n="0" f="v">
      <t c="3" si="227">
        <n x="225"/>
        <n x="345"/>
        <n x="117"/>
      </t>
    </mdx>
    <mdx n="0" f="v">
      <t c="3" si="227">
        <n x="225"/>
        <n x="305"/>
        <n x="117"/>
      </t>
    </mdx>
    <mdx n="0" f="v">
      <t c="3" si="227">
        <n x="225"/>
        <n x="284"/>
        <n x="117"/>
      </t>
    </mdx>
    <mdx n="0" f="v">
      <t c="3" si="227">
        <n x="225"/>
        <n x="290"/>
        <n x="117"/>
      </t>
    </mdx>
    <mdx n="0" f="v">
      <t c="3" si="227">
        <n x="225"/>
        <n x="289"/>
        <n x="117"/>
      </t>
    </mdx>
    <mdx n="0" f="v">
      <t c="3" si="227">
        <n x="225"/>
        <n x="288"/>
        <n x="117"/>
      </t>
    </mdx>
    <mdx n="0" f="v">
      <t c="3" si="227">
        <n x="225"/>
        <n x="287"/>
        <n x="117"/>
      </t>
    </mdx>
    <mdx n="0" f="v">
      <t c="3" si="227">
        <n x="225"/>
        <n x="286"/>
        <n x="117"/>
      </t>
    </mdx>
    <mdx n="0" f="v">
      <t c="3" si="227">
        <n x="225"/>
        <n x="292"/>
        <n x="117"/>
      </t>
    </mdx>
    <mdx n="0" f="v">
      <t c="3" si="227">
        <n x="225"/>
        <n x="325"/>
        <n x="117"/>
      </t>
    </mdx>
    <mdx n="0" f="v">
      <t c="3" si="227">
        <n x="225"/>
        <n x="310"/>
        <n x="117"/>
      </t>
    </mdx>
    <mdx n="0" f="v">
      <t c="3" si="227">
        <n x="225"/>
        <n x="343"/>
        <n x="117"/>
      </t>
    </mdx>
    <mdx n="0" f="v">
      <t c="3" si="227">
        <n x="225"/>
        <n x="285"/>
        <n x="117"/>
      </t>
    </mdx>
    <mdx n="0" f="v">
      <t c="3" si="227">
        <n x="225"/>
        <n x="339"/>
        <n x="117"/>
      </t>
    </mdx>
    <mdx n="0" f="v">
      <t c="3" si="227">
        <n x="225"/>
        <n x="323"/>
        <n x="117"/>
      </t>
    </mdx>
    <mdx n="0" f="v">
      <t c="3" si="227">
        <n x="225"/>
        <n x="550"/>
        <n x="117"/>
      </t>
    </mdx>
    <mdx n="0" f="v">
      <t c="3" si="227">
        <n x="225"/>
        <n x="549"/>
        <n x="117"/>
      </t>
    </mdx>
    <mdx n="0" f="v">
      <t c="3" si="227">
        <n x="225"/>
        <n x="558"/>
        <n x="117"/>
      </t>
    </mdx>
    <mdx n="0" f="v">
      <t c="3" si="227">
        <n x="225"/>
        <n x="559"/>
        <n x="117"/>
      </t>
    </mdx>
    <mdx n="0" f="v">
      <t c="3" si="227">
        <n x="225"/>
        <n x="560"/>
        <n x="117"/>
      </t>
    </mdx>
    <mdx n="0" f="v">
      <t c="3" si="227">
        <n x="225"/>
        <n x="561"/>
        <n x="117"/>
      </t>
    </mdx>
    <mdx n="0" f="v">
      <t c="3" si="227">
        <n x="225"/>
        <n x="562"/>
        <n x="117"/>
      </t>
    </mdx>
    <mdx n="0" f="v">
      <t c="3" si="227">
        <n x="225"/>
        <n x="344"/>
        <n x="117"/>
      </t>
    </mdx>
    <mdx n="0" f="v">
      <t c="3" si="227">
        <n x="225"/>
        <n x="274"/>
        <n x="117"/>
      </t>
    </mdx>
    <mdx n="0" f="v">
      <t c="3" si="227">
        <n x="225"/>
        <n x="282"/>
        <n x="117"/>
      </t>
    </mdx>
    <mdx n="0" f="v">
      <t c="3" si="227">
        <n x="225"/>
        <n x="313"/>
        <n x="117"/>
      </t>
    </mdx>
    <mdx n="0" f="v">
      <t c="3" si="227">
        <n x="225"/>
        <n x="275"/>
        <n x="117"/>
      </t>
    </mdx>
    <mdx n="0" f="v">
      <t c="3" si="227">
        <n x="225"/>
        <n x="312"/>
        <n x="117"/>
      </t>
    </mdx>
    <mdx n="0" f="v">
      <t c="3" si="227">
        <n x="225"/>
        <n x="334"/>
        <n x="117"/>
      </t>
    </mdx>
    <mdx n="0" f="v">
      <t c="3" si="227">
        <n x="225"/>
        <n x="333"/>
        <n x="117"/>
      </t>
    </mdx>
    <mdx n="0" f="v">
      <t c="3" si="227">
        <n x="225"/>
        <n x="298"/>
        <n x="117"/>
      </t>
    </mdx>
    <mdx n="0" f="v">
      <t c="3" si="227">
        <n x="225"/>
        <n x="556"/>
        <n x="117"/>
      </t>
    </mdx>
    <mdx n="0" f="v">
      <t c="3" si="227">
        <n x="225"/>
        <n x="552"/>
        <n x="117"/>
      </t>
    </mdx>
    <mdx n="0" f="v">
      <t c="3" si="227">
        <n x="225"/>
        <n x="563"/>
        <n x="117"/>
      </t>
    </mdx>
    <mdx n="0" f="v">
      <t c="3" si="227">
        <n x="225"/>
        <n x="291"/>
        <n x="117"/>
      </t>
    </mdx>
    <mdx n="0" f="v">
      <t c="3" si="227">
        <n x="225"/>
        <n x="303"/>
        <n x="117"/>
      </t>
    </mdx>
    <mdx n="0" f="v">
      <t c="3" si="227">
        <n x="225"/>
        <n x="352"/>
        <n x="117"/>
      </t>
    </mdx>
    <mdx n="0" f="v">
      <t c="3" si="227">
        <n x="225"/>
        <n x="302"/>
        <n x="117"/>
      </t>
    </mdx>
    <mdx n="0" f="v">
      <t c="3" si="227">
        <n x="225"/>
        <n x="342"/>
        <n x="117"/>
      </t>
    </mdx>
    <mdx n="0" f="v">
      <t c="3" si="227">
        <n x="225"/>
        <n x="332"/>
        <n x="117"/>
      </t>
    </mdx>
    <mdx n="0" f="v">
      <t c="3" si="227">
        <n x="225"/>
        <n x="331"/>
        <n x="117"/>
      </t>
    </mdx>
    <mdx n="0" f="v">
      <t c="3" si="227">
        <n x="225"/>
        <n x="349"/>
        <n x="117"/>
      </t>
    </mdx>
    <mdx n="0" f="v">
      <t c="3" si="227">
        <n x="225"/>
        <n x="553"/>
        <n x="117"/>
      </t>
    </mdx>
    <mdx n="0" f="v">
      <t c="3" si="227">
        <n x="225"/>
        <n x="330"/>
        <n x="117"/>
      </t>
    </mdx>
    <mdx n="0" f="v">
      <t c="3" si="227">
        <n x="225"/>
        <n x="351"/>
        <n x="117"/>
      </t>
    </mdx>
    <mdx n="0" f="v">
      <t c="3" si="227">
        <n x="225"/>
        <n x="554"/>
        <n x="117"/>
      </t>
    </mdx>
    <mdx n="0" f="v">
      <t c="3" si="227">
        <n x="225"/>
        <n x="354"/>
        <n x="117"/>
      </t>
    </mdx>
    <mdx n="0" f="v">
      <t c="3" si="227">
        <n x="225"/>
        <n x="341"/>
        <n x="117"/>
      </t>
    </mdx>
    <mdx n="0" f="v">
      <t c="3" si="227">
        <n x="225"/>
        <n x="295"/>
        <n x="117"/>
      </t>
    </mdx>
    <mdx n="0" f="v">
      <t c="3" si="227">
        <n x="225"/>
        <n x="575"/>
        <n x="117"/>
      </t>
    </mdx>
    <mdx n="0" f="v">
      <t c="3" si="227">
        <n x="225"/>
        <n x="300"/>
        <n x="117"/>
      </t>
    </mdx>
    <mdx n="0" f="v">
      <t c="3" si="227">
        <n x="225"/>
        <n x="340"/>
        <n x="117"/>
      </t>
    </mdx>
    <mdx n="0" f="v">
      <t c="3" si="227">
        <n x="225"/>
        <n x="590"/>
        <n x="117"/>
      </t>
    </mdx>
    <mdx n="0" f="v">
      <t c="3" si="227">
        <n x="225"/>
        <n x="565"/>
        <n x="117"/>
      </t>
    </mdx>
    <mdx n="0" f="v">
      <t c="3" si="227">
        <n x="225"/>
        <n x="566"/>
        <n x="117"/>
      </t>
    </mdx>
    <mdx n="0" f="v">
      <t c="3" si="227">
        <n x="225"/>
        <n x="567"/>
        <n x="117"/>
      </t>
    </mdx>
    <mdx n="0" f="v">
      <t c="3" si="227">
        <n x="225"/>
        <n x="568"/>
        <n x="117"/>
      </t>
    </mdx>
    <mdx n="0" f="v">
      <t c="3" si="227">
        <n x="225"/>
        <n x="592"/>
        <n x="117"/>
      </t>
    </mdx>
    <mdx n="0" f="v">
      <t c="3" si="227">
        <n x="225"/>
        <n x="572"/>
        <n x="117"/>
      </t>
    </mdx>
    <mdx n="0" f="v">
      <t c="3" si="227">
        <n x="225"/>
        <n x="573"/>
        <n x="117"/>
      </t>
    </mdx>
    <mdx n="0" f="v">
      <t c="3" si="227">
        <n x="225"/>
        <n x="601"/>
        <n x="117"/>
      </t>
    </mdx>
    <mdx n="0" f="v">
      <t c="3" si="227">
        <n x="225"/>
        <n x="589"/>
        <n x="117"/>
      </t>
    </mdx>
    <mdx n="0" f="v">
      <t c="3" si="227">
        <n x="225"/>
        <n x="591"/>
        <n x="117"/>
      </t>
    </mdx>
    <mdx n="0" f="v">
      <t c="3" si="227">
        <n x="225"/>
        <n x="576"/>
        <n x="117"/>
      </t>
    </mdx>
    <mdx n="0" f="v">
      <t c="3" si="227">
        <n x="225"/>
        <n x="577"/>
        <n x="117"/>
      </t>
    </mdx>
    <mdx n="0" f="v">
      <t c="3" si="227">
        <n x="225"/>
        <n x="578"/>
        <n x="117"/>
      </t>
    </mdx>
    <mdx n="0" f="v">
      <t c="3" si="227">
        <n x="225"/>
        <n x="579"/>
        <n x="117"/>
      </t>
    </mdx>
    <mdx n="0" f="v">
      <t c="3" si="227">
        <n x="225"/>
        <n x="353"/>
        <n x="117"/>
      </t>
    </mdx>
    <mdx n="0" f="v">
      <t c="3" si="227">
        <n x="225"/>
        <n x="347"/>
        <n x="117"/>
      </t>
    </mdx>
    <mdx n="0" f="v">
      <t c="3" si="227">
        <n x="225"/>
        <n x="569"/>
        <n x="117"/>
      </t>
    </mdx>
    <mdx n="0" f="v">
      <t c="3" si="227">
        <n x="225"/>
        <n x="571"/>
        <n x="117"/>
      </t>
    </mdx>
    <mdx n="0" f="v">
      <t c="3" si="227">
        <n x="225"/>
        <n x="580"/>
        <n x="117"/>
      </t>
    </mdx>
    <mdx n="0" f="v">
      <t c="3" si="227">
        <n x="225"/>
        <n x="581"/>
        <n x="117"/>
      </t>
    </mdx>
    <mdx n="0" f="v">
      <t c="3" si="227">
        <n x="225"/>
        <n x="583"/>
        <n x="117"/>
      </t>
    </mdx>
    <mdx n="0" f="v">
      <t c="3" si="227">
        <n x="225"/>
        <n x="555"/>
        <n x="117"/>
      </t>
    </mdx>
    <mdx n="0" f="v">
      <t c="3" si="227">
        <n x="225"/>
        <n x="570"/>
        <n x="117"/>
      </t>
    </mdx>
    <mdx n="0" f="v">
      <t c="3" si="227">
        <n x="225"/>
        <n x="574"/>
        <n x="117"/>
      </t>
    </mdx>
    <mdx n="0" f="v">
      <t c="3" si="227">
        <n x="225"/>
        <n x="582"/>
        <n x="117"/>
      </t>
    </mdx>
    <mdx n="0" f="v">
      <t c="3" si="227">
        <n x="225"/>
        <n x="584"/>
        <n x="117"/>
      </t>
    </mdx>
    <mdx n="0" f="v">
      <t c="3" si="227">
        <n x="225"/>
        <n x="598"/>
        <n x="117"/>
      </t>
    </mdx>
    <mdx n="0" f="v">
      <t c="3" si="227">
        <n x="225"/>
        <n x="599"/>
        <n x="117"/>
      </t>
    </mdx>
    <mdx n="0" f="v">
      <t c="3" si="227">
        <n x="225"/>
        <n x="586"/>
        <n x="117"/>
      </t>
    </mdx>
    <mdx n="0" f="v">
      <t c="3" si="227">
        <n x="225"/>
        <n x="588"/>
        <n x="117"/>
      </t>
    </mdx>
    <mdx n="0" f="v">
      <t c="3" si="227">
        <n x="225"/>
        <n x="593"/>
        <n x="117"/>
      </t>
    </mdx>
    <mdx n="0" f="v">
      <t c="3" si="227">
        <n x="225"/>
        <n x="594"/>
        <n x="117"/>
      </t>
    </mdx>
    <mdx n="0" f="v">
      <t c="3" si="227">
        <n x="225"/>
        <n x="595"/>
        <n x="117"/>
      </t>
    </mdx>
    <mdx n="0" f="v">
      <t c="3" si="227">
        <n x="225"/>
        <n x="596"/>
        <n x="117"/>
      </t>
    </mdx>
    <mdx n="0" f="v">
      <t c="3" si="227">
        <n x="225"/>
        <n x="597"/>
        <n x="117"/>
      </t>
    </mdx>
    <mdx n="0" f="v">
      <t c="3" si="227">
        <n x="225"/>
        <n x="585"/>
        <n x="117"/>
      </t>
    </mdx>
    <mdx n="0" f="v">
      <t c="3" si="227">
        <n x="225"/>
        <n x="600"/>
        <n x="117"/>
      </t>
    </mdx>
    <mdx n="0" f="v">
      <t c="3" si="227">
        <n x="225"/>
        <n x="644"/>
        <n x="117"/>
      </t>
    </mdx>
    <mdx n="0" f="v">
      <t c="3" si="227">
        <n x="225"/>
        <n x="630"/>
        <n x="117"/>
      </t>
    </mdx>
    <mdx n="0" f="v">
      <t c="3" si="227">
        <n x="225"/>
        <n x="587"/>
        <n x="117"/>
      </t>
    </mdx>
    <mdx n="0" f="v">
      <t c="3" si="227">
        <n x="225"/>
        <n x="602"/>
        <n x="117"/>
      </t>
    </mdx>
    <mdx n="0" f="v">
      <t c="3" si="227">
        <n x="225"/>
        <n x="603"/>
        <n x="117"/>
      </t>
    </mdx>
    <mdx n="0" f="v">
      <t c="3" si="227">
        <n x="225"/>
        <n x="604"/>
        <n x="117"/>
      </t>
    </mdx>
    <mdx n="0" f="v">
      <t c="3" si="227">
        <n x="225"/>
        <n x="605"/>
        <n x="117"/>
      </t>
    </mdx>
    <mdx n="0" f="v">
      <t c="3" si="227">
        <n x="225"/>
        <n x="613"/>
        <n x="117"/>
      </t>
    </mdx>
    <mdx n="0" f="v">
      <t c="3" si="227">
        <n x="225"/>
        <n x="614"/>
        <n x="117"/>
      </t>
    </mdx>
    <mdx n="0" f="v">
      <t c="3" si="227">
        <n x="225"/>
        <n x="615"/>
        <n x="117"/>
      </t>
    </mdx>
    <mdx n="0" f="v">
      <t c="3" si="227">
        <n x="225"/>
        <n x="619"/>
        <n x="117"/>
      </t>
    </mdx>
    <mdx n="0" f="v">
      <t c="3" si="227">
        <n x="225"/>
        <n x="616"/>
        <n x="117"/>
      </t>
    </mdx>
    <mdx n="0" f="v">
      <t c="3" si="227">
        <n x="225"/>
        <n x="620"/>
        <n x="117"/>
      </t>
    </mdx>
    <mdx n="0" f="v">
      <t c="3" si="227">
        <n x="225"/>
        <n x="621"/>
        <n x="117"/>
      </t>
    </mdx>
    <mdx n="0" f="v">
      <t c="3" si="227">
        <n x="225"/>
        <n x="609"/>
        <n x="117"/>
      </t>
    </mdx>
    <mdx n="0" f="v">
      <t c="3" si="227">
        <n x="225"/>
        <n x="610"/>
        <n x="117"/>
      </t>
    </mdx>
    <mdx n="0" f="v">
      <t c="3" si="227">
        <n x="225"/>
        <n x="611"/>
        <n x="117"/>
      </t>
    </mdx>
    <mdx n="0" f="v">
      <t c="3" si="227">
        <n x="225"/>
        <n x="612"/>
        <n x="117"/>
      </t>
    </mdx>
    <mdx n="0" f="v">
      <t c="3" si="227">
        <n x="225"/>
        <n x="617"/>
        <n x="117"/>
      </t>
    </mdx>
    <mdx n="0" f="v">
      <t c="3" si="227">
        <n x="225"/>
        <n x="618"/>
        <n x="117"/>
      </t>
    </mdx>
    <mdx n="0" f="v">
      <t c="3" si="227">
        <n x="225"/>
        <n x="608"/>
        <n x="117"/>
      </t>
    </mdx>
    <mdx n="0" f="v">
      <t c="3" si="227">
        <n x="225"/>
        <n x="632"/>
        <n x="117"/>
      </t>
    </mdx>
    <mdx n="0" f="v">
      <t c="3" si="227">
        <n x="225"/>
        <n x="647"/>
        <n x="117"/>
      </t>
    </mdx>
    <mdx n="0" f="v">
      <t c="3" si="227">
        <n x="225"/>
        <n x="622"/>
        <n x="117"/>
      </t>
    </mdx>
    <mdx n="0" f="v">
      <t c="3" si="227">
        <n x="225"/>
        <n x="623"/>
        <n x="117"/>
      </t>
    </mdx>
    <mdx n="0" f="v">
      <t c="3" si="227">
        <n x="225"/>
        <n x="624"/>
        <n x="117"/>
      </t>
    </mdx>
    <mdx n="0" f="v">
      <t c="3" si="227">
        <n x="225"/>
        <n x="626"/>
        <n x="117"/>
      </t>
    </mdx>
    <mdx n="0" f="v">
      <t c="3" si="227">
        <n x="225"/>
        <n x="639"/>
        <n x="117"/>
      </t>
    </mdx>
    <mdx n="0" f="v">
      <t c="3" si="227">
        <n x="225"/>
        <n x="628"/>
        <n x="117"/>
      </t>
    </mdx>
    <mdx n="0" f="v">
      <t c="3" si="227">
        <n x="225"/>
        <n x="640"/>
        <n x="117"/>
      </t>
    </mdx>
    <mdx n="0" f="v">
      <t c="3" si="227">
        <n x="225"/>
        <n x="629"/>
        <n x="117"/>
      </t>
    </mdx>
    <mdx n="0" f="v">
      <t c="3" si="227">
        <n x="225"/>
        <n x="641"/>
        <n x="117"/>
      </t>
    </mdx>
    <mdx n="0" f="v">
      <t c="3" si="227">
        <n x="225"/>
        <n x="646"/>
        <n x="117"/>
      </t>
    </mdx>
    <mdx n="0" f="v">
      <t c="3" si="227">
        <n x="225"/>
        <n x="606"/>
        <n x="117"/>
      </t>
    </mdx>
    <mdx n="0" f="v">
      <t c="3" si="227">
        <n x="225"/>
        <n x="633"/>
        <n x="117"/>
      </t>
    </mdx>
    <mdx n="0" f="v">
      <t c="3" si="227">
        <n x="225"/>
        <n x="607"/>
        <n x="117"/>
      </t>
    </mdx>
    <mdx n="0" f="v">
      <t c="3" si="227">
        <n x="225"/>
        <n x="635"/>
        <n x="117"/>
      </t>
    </mdx>
    <mdx n="0" f="v">
      <t c="3" si="227">
        <n x="225"/>
        <n x="636"/>
        <n x="117"/>
      </t>
    </mdx>
    <mdx n="0" f="v">
      <t c="3" si="227">
        <n x="225"/>
        <n x="637"/>
        <n x="117"/>
      </t>
    </mdx>
    <mdx n="0" f="v">
      <t c="3" si="227">
        <n x="225"/>
        <n x="625"/>
        <n x="117"/>
      </t>
    </mdx>
    <mdx n="0" f="v">
      <t c="3" si="227">
        <n x="225"/>
        <n x="643"/>
        <n x="117"/>
      </t>
    </mdx>
    <mdx n="0" f="v">
      <t c="3" si="227">
        <n x="225"/>
        <n x="648"/>
        <n x="117"/>
      </t>
    </mdx>
    <mdx n="0" f="v">
      <t c="3" si="227">
        <n x="225"/>
        <n x="627"/>
        <n x="117"/>
      </t>
    </mdx>
    <mdx n="0" f="v">
      <t c="3" si="227">
        <n x="225"/>
        <n x="645"/>
        <n x="117"/>
      </t>
    </mdx>
    <mdx n="0" f="v">
      <t c="3" si="227">
        <n x="225"/>
        <n x="631"/>
        <n x="117"/>
      </t>
    </mdx>
    <mdx n="0" f="v">
      <t c="3" si="227">
        <n x="225"/>
        <n x="634"/>
        <n x="117"/>
      </t>
    </mdx>
    <mdx n="0" f="v">
      <t c="3" si="227">
        <n x="225"/>
        <n x="638"/>
        <n x="117"/>
      </t>
    </mdx>
    <mdx n="0" f="v">
      <t c="3" si="227">
        <n x="225"/>
        <n x="655"/>
        <n x="117"/>
      </t>
    </mdx>
    <mdx n="0" f="v">
      <t c="3" si="227">
        <n x="225"/>
        <n x="642"/>
        <n x="117"/>
      </t>
    </mdx>
    <mdx n="0" f="v">
      <t c="3" si="227">
        <n x="225"/>
        <n x="649"/>
        <n x="117"/>
      </t>
    </mdx>
    <mdx n="0" f="v">
      <t c="3" si="227">
        <n x="225"/>
        <n x="650"/>
        <n x="117"/>
      </t>
    </mdx>
    <mdx n="0" f="v">
      <t c="3" si="227">
        <n x="225"/>
        <n x="651"/>
        <n x="117"/>
      </t>
    </mdx>
    <mdx n="0" f="v">
      <t c="3" si="227">
        <n x="225"/>
        <n x="652"/>
        <n x="117"/>
      </t>
    </mdx>
    <mdx n="0" f="v">
      <t c="3" si="227">
        <n x="225"/>
        <n x="653"/>
        <n x="117"/>
      </t>
    </mdx>
    <mdx n="0" f="v">
      <t c="3" si="227">
        <n x="225"/>
        <n x="654"/>
        <n x="117"/>
      </t>
    </mdx>
    <mdx n="0" f="v">
      <t c="3" si="227">
        <n x="225"/>
        <n x="308"/>
        <n x="71"/>
      </t>
    </mdx>
    <mdx n="0" f="v">
      <t c="3" si="227">
        <n x="225"/>
        <n x="279"/>
        <n x="71"/>
      </t>
    </mdx>
    <mdx n="0" f="v">
      <t c="3" si="227">
        <n x="225"/>
        <n x="557"/>
        <n x="71"/>
      </t>
    </mdx>
    <mdx n="0" f="v">
      <t c="3" si="227">
        <n x="225"/>
        <n x="324"/>
        <n x="71"/>
      </t>
    </mdx>
    <mdx n="0" f="v">
      <t c="3" si="227">
        <n x="225"/>
        <n x="309"/>
        <n x="71"/>
      </t>
    </mdx>
    <mdx n="0" f="v">
      <t c="3" si="227">
        <n x="225"/>
        <n x="564"/>
        <n x="71"/>
      </t>
    </mdx>
    <mdx n="0" f="v">
      <t c="3" si="227">
        <n x="225"/>
        <n x="336"/>
        <n x="71"/>
      </t>
    </mdx>
    <mdx n="0" f="v">
      <t c="3" si="227">
        <n x="225"/>
        <n x="315"/>
        <n x="71"/>
      </t>
    </mdx>
    <mdx n="0" f="v">
      <t c="3" si="227">
        <n x="225"/>
        <n x="335"/>
        <n x="71"/>
      </t>
    </mdx>
    <mdx n="0" f="v">
      <t c="3" si="227">
        <n x="225"/>
        <n x="306"/>
        <n x="71"/>
      </t>
    </mdx>
    <mdx n="0" f="v">
      <t c="3" si="227">
        <n x="225"/>
        <n x="344"/>
        <n x="71"/>
      </t>
    </mdx>
    <mdx n="0" f="v">
      <t c="3" si="227">
        <n x="225"/>
        <n x="314"/>
        <n x="71"/>
      </t>
    </mdx>
    <mdx n="0" f="v">
      <t c="3" si="227">
        <n x="225"/>
        <n x="551"/>
        <n x="71"/>
      </t>
    </mdx>
    <mdx n="0" f="v">
      <t c="3" si="227">
        <n x="225"/>
        <n x="284"/>
        <n x="71"/>
      </t>
    </mdx>
    <mdx n="0" f="v">
      <t c="3" si="227">
        <n x="225"/>
        <n x="290"/>
        <n x="71"/>
      </t>
    </mdx>
    <mdx n="0" f="v">
      <t c="3" si="227">
        <n x="225"/>
        <n x="289"/>
        <n x="71"/>
      </t>
    </mdx>
    <mdx n="0" f="v">
      <t c="3" si="227">
        <n x="225"/>
        <n x="288"/>
        <n x="71"/>
      </t>
    </mdx>
    <mdx n="0" f="v">
      <t c="3" si="227">
        <n x="225"/>
        <n x="287"/>
        <n x="71"/>
      </t>
    </mdx>
    <mdx n="0" f="v">
      <t c="3" si="227">
        <n x="225"/>
        <n x="286"/>
        <n x="71"/>
      </t>
    </mdx>
    <mdx n="0" f="v">
      <t c="3" si="227">
        <n x="225"/>
        <n x="292"/>
        <n x="71"/>
      </t>
    </mdx>
    <mdx n="0" f="v">
      <t c="3" si="227">
        <n x="225"/>
        <n x="325"/>
        <n x="71"/>
      </t>
    </mdx>
    <mdx n="0" f="v">
      <t c="3" si="227">
        <n x="225"/>
        <n x="310"/>
        <n x="71"/>
      </t>
    </mdx>
    <mdx n="0" f="v">
      <t c="3" si="227">
        <n x="225"/>
        <n x="343"/>
        <n x="71"/>
      </t>
    </mdx>
    <mdx n="0" f="v">
      <t c="3" si="227">
        <n x="225"/>
        <n x="345"/>
        <n x="71"/>
      </t>
    </mdx>
    <mdx n="0" f="v">
      <t c="3" si="227">
        <n x="225"/>
        <n x="317"/>
        <n x="71"/>
      </t>
    </mdx>
    <mdx n="0" f="v">
      <t c="3" si="227">
        <n x="225"/>
        <n x="339"/>
        <n x="71"/>
      </t>
    </mdx>
    <mdx n="0" f="v">
      <t c="3" si="227">
        <n x="225"/>
        <n x="323"/>
        <n x="71"/>
      </t>
    </mdx>
    <mdx n="0" f="v">
      <t c="3" si="227">
        <n x="225"/>
        <n x="550"/>
        <n x="71"/>
      </t>
    </mdx>
    <mdx n="0" f="v">
      <t c="3" si="227">
        <n x="225"/>
        <n x="549"/>
        <n x="71"/>
      </t>
    </mdx>
    <mdx n="0" f="v">
      <t c="3" si="227">
        <n x="225"/>
        <n x="558"/>
        <n x="71"/>
      </t>
    </mdx>
    <mdx n="0" f="v">
      <t c="3" si="227">
        <n x="225"/>
        <n x="559"/>
        <n x="71"/>
      </t>
    </mdx>
    <mdx n="0" f="v">
      <t c="3" si="227">
        <n x="225"/>
        <n x="560"/>
        <n x="71"/>
      </t>
    </mdx>
    <mdx n="0" f="v">
      <t c="3" si="227">
        <n x="225"/>
        <n x="561"/>
        <n x="71"/>
      </t>
    </mdx>
    <mdx n="0" f="v">
      <t c="3" si="227">
        <n x="225"/>
        <n x="562"/>
        <n x="71"/>
      </t>
    </mdx>
    <mdx n="0" f="v">
      <t c="3" si="227">
        <n x="225"/>
        <n x="285"/>
        <n x="71"/>
      </t>
    </mdx>
    <mdx n="0" f="v">
      <t c="3" si="227">
        <n x="225"/>
        <n x="275"/>
        <n x="71"/>
      </t>
    </mdx>
    <mdx n="0" f="v">
      <t c="3" si="227">
        <n x="225"/>
        <n x="274"/>
        <n x="71"/>
      </t>
    </mdx>
    <mdx n="0" f="v">
      <t c="3" si="227">
        <n x="225"/>
        <n x="282"/>
        <n x="71"/>
      </t>
    </mdx>
    <mdx n="0" f="v">
      <t c="3" si="227">
        <n x="225"/>
        <n x="313"/>
        <n x="71"/>
      </t>
    </mdx>
    <mdx n="0" f="v">
      <t c="3" si="227">
        <n x="225"/>
        <n x="296"/>
        <n x="71"/>
      </t>
    </mdx>
    <mdx n="0" f="v">
      <t c="3" si="227">
        <n x="225"/>
        <n x="305"/>
        <n x="71"/>
      </t>
    </mdx>
    <mdx n="0" f="v">
      <t c="3" si="227">
        <n x="225"/>
        <n x="312"/>
        <n x="71"/>
      </t>
    </mdx>
    <mdx n="0" f="v">
      <t c="3" si="227">
        <n x="225"/>
        <n x="334"/>
        <n x="71"/>
      </t>
    </mdx>
    <mdx n="0" f="v">
      <t c="3" si="227">
        <n x="225"/>
        <n x="333"/>
        <n x="71"/>
      </t>
    </mdx>
    <mdx n="0" f="v">
      <t c="3" si="227">
        <n x="225"/>
        <n x="298"/>
        <n x="71"/>
      </t>
    </mdx>
    <mdx n="0" f="v">
      <t c="3" si="227">
        <n x="225"/>
        <n x="556"/>
        <n x="71"/>
      </t>
    </mdx>
    <mdx n="0" f="v">
      <t c="3" si="227">
        <n x="225"/>
        <n x="552"/>
        <n x="71"/>
      </t>
    </mdx>
    <mdx n="0" f="v">
      <t c="3" si="227">
        <n x="225"/>
        <n x="563"/>
        <n x="71"/>
      </t>
    </mdx>
    <mdx n="0" f="v">
      <t c="3" si="227">
        <n x="225"/>
        <n x="291"/>
        <n x="71"/>
      </t>
    </mdx>
    <mdx n="0" f="v">
      <t c="3" si="227">
        <n x="225"/>
        <n x="303"/>
        <n x="71"/>
      </t>
    </mdx>
    <mdx n="0" f="v">
      <t c="3" si="227">
        <n x="225"/>
        <n x="352"/>
        <n x="71"/>
      </t>
    </mdx>
    <mdx n="0" f="v">
      <t c="3" si="227">
        <n x="225"/>
        <n x="302"/>
        <n x="71"/>
      </t>
    </mdx>
    <mdx n="0" f="v">
      <t c="3" si="227">
        <n x="225"/>
        <n x="342"/>
        <n x="71"/>
      </t>
    </mdx>
    <mdx n="0" f="v">
      <t c="3" si="227">
        <n x="225"/>
        <n x="332"/>
        <n x="71"/>
      </t>
    </mdx>
    <mdx n="0" f="v">
      <t c="3" si="227">
        <n x="225"/>
        <n x="331"/>
        <n x="71"/>
      </t>
    </mdx>
    <mdx n="0" f="v">
      <t c="3" si="227">
        <n x="225"/>
        <n x="349"/>
        <n x="71"/>
      </t>
    </mdx>
    <mdx n="0" f="v">
      <t c="3" si="227">
        <n x="225"/>
        <n x="553"/>
        <n x="71"/>
      </t>
    </mdx>
    <mdx n="0" f="v">
      <t c="3" si="227">
        <n x="225"/>
        <n x="330"/>
        <n x="71"/>
      </t>
    </mdx>
    <mdx n="0" f="v">
      <t c="3" si="227">
        <n x="225"/>
        <n x="351"/>
        <n x="71"/>
      </t>
    </mdx>
    <mdx n="0" f="v">
      <t c="3" si="227">
        <n x="225"/>
        <n x="554"/>
        <n x="71"/>
      </t>
    </mdx>
    <mdx n="0" f="v">
      <t c="3" si="227">
        <n x="225"/>
        <n x="354"/>
        <n x="71"/>
      </t>
    </mdx>
    <mdx n="0" f="v">
      <t c="3" si="227">
        <n x="225"/>
        <n x="341"/>
        <n x="71"/>
      </t>
    </mdx>
    <mdx n="0" f="v">
      <t c="3" si="227">
        <n x="225"/>
        <n x="295"/>
        <n x="71"/>
      </t>
    </mdx>
    <mdx n="0" f="v">
      <t c="3" si="227">
        <n x="225"/>
        <n x="575"/>
        <n x="71"/>
      </t>
    </mdx>
    <mdx n="0" f="v">
      <t c="3" si="227">
        <n x="225"/>
        <n x="300"/>
        <n x="71"/>
      </t>
    </mdx>
    <mdx n="0" f="v">
      <t c="3" si="227">
        <n x="225"/>
        <n x="340"/>
        <n x="71"/>
      </t>
    </mdx>
    <mdx n="0" f="v">
      <t c="3" si="227">
        <n x="225"/>
        <n x="590"/>
        <n x="71"/>
      </t>
    </mdx>
    <mdx n="0" f="v">
      <t c="3" si="227">
        <n x="225"/>
        <n x="565"/>
        <n x="71"/>
      </t>
    </mdx>
    <mdx n="0" f="v">
      <t c="3" si="227">
        <n x="225"/>
        <n x="566"/>
        <n x="71"/>
      </t>
    </mdx>
    <mdx n="0" f="v">
      <t c="3" si="227">
        <n x="225"/>
        <n x="567"/>
        <n x="71"/>
      </t>
    </mdx>
    <mdx n="0" f="v">
      <t c="3" si="227">
        <n x="225"/>
        <n x="568"/>
        <n x="71"/>
      </t>
    </mdx>
    <mdx n="0" f="v">
      <t c="3" si="227">
        <n x="225"/>
        <n x="592"/>
        <n x="71"/>
      </t>
    </mdx>
    <mdx n="0" f="v">
      <t c="3" si="227">
        <n x="225"/>
        <n x="572"/>
        <n x="71"/>
      </t>
    </mdx>
    <mdx n="0" f="v">
      <t c="3" si="227">
        <n x="225"/>
        <n x="573"/>
        <n x="71"/>
      </t>
    </mdx>
    <mdx n="0" f="v">
      <t c="3" si="227">
        <n x="225"/>
        <n x="588"/>
        <n x="71"/>
      </t>
    </mdx>
    <mdx n="0" f="v">
      <t c="3" si="227">
        <n x="225"/>
        <n x="571"/>
        <n x="71"/>
      </t>
    </mdx>
    <mdx n="0" f="v">
      <t c="3" si="227">
        <n x="225"/>
        <n x="589"/>
        <n x="71"/>
      </t>
    </mdx>
    <mdx n="0" f="v">
      <t c="3" si="227">
        <n x="225"/>
        <n x="591"/>
        <n x="71"/>
      </t>
    </mdx>
    <mdx n="0" f="v">
      <t c="3" si="227">
        <n x="225"/>
        <n x="576"/>
        <n x="71"/>
      </t>
    </mdx>
    <mdx n="0" f="v">
      <t c="3" si="227">
        <n x="225"/>
        <n x="577"/>
        <n x="71"/>
      </t>
    </mdx>
    <mdx n="0" f="v">
      <t c="3" si="227">
        <n x="225"/>
        <n x="578"/>
        <n x="71"/>
      </t>
    </mdx>
    <mdx n="0" f="v">
      <t c="3" si="227">
        <n x="225"/>
        <n x="579"/>
        <n x="71"/>
      </t>
    </mdx>
    <mdx n="0" f="v">
      <t c="3" si="227">
        <n x="225"/>
        <n x="353"/>
        <n x="71"/>
      </t>
    </mdx>
    <mdx n="0" f="v">
      <t c="3" si="227">
        <n x="225"/>
        <n x="347"/>
        <n x="71"/>
      </t>
    </mdx>
    <mdx n="0" f="v">
      <t c="3" si="227">
        <n x="225"/>
        <n x="569"/>
        <n x="71"/>
      </t>
    </mdx>
    <mdx n="0" f="v">
      <t c="3" si="227">
        <n x="225"/>
        <n x="580"/>
        <n x="71"/>
      </t>
    </mdx>
    <mdx n="0" f="v">
      <t c="3" si="227">
        <n x="225"/>
        <n x="581"/>
        <n x="71"/>
      </t>
    </mdx>
    <mdx n="0" f="v">
      <t c="3" si="227">
        <n x="225"/>
        <n x="601"/>
        <n x="71"/>
      </t>
    </mdx>
    <mdx n="0" f="v">
      <t c="3" si="227">
        <n x="225"/>
        <n x="583"/>
        <n x="71"/>
      </t>
    </mdx>
    <mdx n="0" f="v">
      <t c="3" si="227">
        <n x="225"/>
        <n x="555"/>
        <n x="71"/>
      </t>
    </mdx>
    <mdx n="0" f="v">
      <t c="3" si="227">
        <n x="225"/>
        <n x="570"/>
        <n x="71"/>
      </t>
    </mdx>
    <mdx n="0" f="v">
      <t c="3" si="227">
        <n x="225"/>
        <n x="574"/>
        <n x="71"/>
      </t>
    </mdx>
    <mdx n="0" f="v">
      <t c="3" si="227">
        <n x="225"/>
        <n x="582"/>
        <n x="71"/>
      </t>
    </mdx>
    <mdx n="0" f="v">
      <t c="3" si="227">
        <n x="225"/>
        <n x="584"/>
        <n x="71"/>
      </t>
    </mdx>
    <mdx n="0" f="v">
      <t c="3" si="227">
        <n x="225"/>
        <n x="598"/>
        <n x="71"/>
      </t>
    </mdx>
    <mdx n="0" f="v">
      <t c="3" si="227">
        <n x="225"/>
        <n x="599"/>
        <n x="71"/>
      </t>
    </mdx>
    <mdx n="0" f="v">
      <t c="3" si="227">
        <n x="225"/>
        <n x="586"/>
        <n x="71"/>
      </t>
    </mdx>
    <mdx n="0" f="v">
      <t c="3" si="227">
        <n x="225"/>
        <n x="593"/>
        <n x="71"/>
      </t>
    </mdx>
    <mdx n="0" f="v">
      <t c="3" si="227">
        <n x="225"/>
        <n x="594"/>
        <n x="71"/>
      </t>
    </mdx>
    <mdx n="0" f="v">
      <t c="3" si="227">
        <n x="225"/>
        <n x="595"/>
        <n x="71"/>
      </t>
    </mdx>
    <mdx n="0" f="v">
      <t c="3" si="227">
        <n x="225"/>
        <n x="596"/>
        <n x="71"/>
      </t>
    </mdx>
    <mdx n="0" f="v">
      <t c="3" si="227">
        <n x="225"/>
        <n x="597"/>
        <n x="71"/>
      </t>
    </mdx>
    <mdx n="0" f="v">
      <t c="3" si="227">
        <n x="225"/>
        <n x="585"/>
        <n x="71"/>
      </t>
    </mdx>
    <mdx n="0" f="v">
      <t c="3" si="227">
        <n x="225"/>
        <n x="600"/>
        <n x="71"/>
      </t>
    </mdx>
    <mdx n="0" f="v">
      <t c="3" si="227">
        <n x="225"/>
        <n x="619"/>
        <n x="71"/>
      </t>
    </mdx>
    <mdx n="0" f="v">
      <t c="3" si="227">
        <n x="225"/>
        <n x="622"/>
        <n x="71"/>
      </t>
    </mdx>
    <mdx n="0" f="v">
      <t c="3" si="227">
        <n x="225"/>
        <n x="587"/>
        <n x="71"/>
      </t>
    </mdx>
    <mdx n="0" f="v">
      <t c="3" si="227">
        <n x="225"/>
        <n x="602"/>
        <n x="71"/>
      </t>
    </mdx>
    <mdx n="0" f="v">
      <t c="3" si="227">
        <n x="225"/>
        <n x="603"/>
        <n x="71"/>
      </t>
    </mdx>
    <mdx n="0" f="v">
      <t c="3" si="227">
        <n x="225"/>
        <n x="604"/>
        <n x="71"/>
      </t>
    </mdx>
    <mdx n="0" f="v">
      <t c="3" si="227">
        <n x="225"/>
        <n x="605"/>
        <n x="71"/>
      </t>
    </mdx>
    <mdx n="0" f="v">
      <t c="3" si="227">
        <n x="225"/>
        <n x="613"/>
        <n x="71"/>
      </t>
    </mdx>
    <mdx n="0" f="v">
      <t c="3" si="227">
        <n x="225"/>
        <n x="614"/>
        <n x="71"/>
      </t>
    </mdx>
    <mdx n="0" f="v">
      <t c="3" si="227">
        <n x="225"/>
        <n x="615"/>
        <n x="71"/>
      </t>
    </mdx>
    <mdx n="0" f="v">
      <t c="3" si="227">
        <n x="225"/>
        <n x="630"/>
        <n x="71"/>
      </t>
    </mdx>
    <mdx n="0" f="v">
      <t c="3" si="227">
        <n x="225"/>
        <n x="616"/>
        <n x="71"/>
      </t>
    </mdx>
    <mdx n="0" f="v">
      <t c="3" si="227">
        <n x="225"/>
        <n x="620"/>
        <n x="71"/>
      </t>
    </mdx>
    <mdx n="0" f="v">
      <t c="3" si="227">
        <n x="225"/>
        <n x="621"/>
        <n x="71"/>
      </t>
    </mdx>
    <mdx n="0" f="v">
      <t c="3" si="227">
        <n x="225"/>
        <n x="644"/>
        <n x="71"/>
      </t>
    </mdx>
    <mdx n="0" f="v">
      <t c="3" si="227">
        <n x="225"/>
        <n x="609"/>
        <n x="71"/>
      </t>
    </mdx>
    <mdx n="0" f="v">
      <t c="3" si="227">
        <n x="225"/>
        <n x="610"/>
        <n x="71"/>
      </t>
    </mdx>
    <mdx n="0" f="v">
      <t c="3" si="227">
        <n x="225"/>
        <n x="611"/>
        <n x="71"/>
      </t>
    </mdx>
    <mdx n="0" f="v">
      <t c="3" si="227">
        <n x="225"/>
        <n x="612"/>
        <n x="71"/>
      </t>
    </mdx>
    <mdx n="0" f="v">
      <t c="3" si="227">
        <n x="225"/>
        <n x="617"/>
        <n x="71"/>
      </t>
    </mdx>
    <mdx n="0" f="v">
      <t c="3" si="227">
        <n x="225"/>
        <n x="618"/>
        <n x="71"/>
      </t>
    </mdx>
    <mdx n="0" f="v">
      <t c="3" si="227">
        <n x="225"/>
        <n x="608"/>
        <n x="71"/>
      </t>
    </mdx>
    <mdx n="0" f="v">
      <t c="3" si="227">
        <n x="225"/>
        <n x="632"/>
        <n x="71"/>
      </t>
    </mdx>
    <mdx n="0" f="v">
      <t c="3" si="227">
        <n x="225"/>
        <n x="647"/>
        <n x="71"/>
      </t>
    </mdx>
    <mdx n="0" f="v">
      <t c="3" si="227">
        <n x="225"/>
        <n x="623"/>
        <n x="71"/>
      </t>
    </mdx>
    <mdx n="0" f="v">
      <t c="3" si="227">
        <n x="225"/>
        <n x="624"/>
        <n x="71"/>
      </t>
    </mdx>
    <mdx n="0" f="v">
      <t c="3" si="227">
        <n x="225"/>
        <n x="626"/>
        <n x="71"/>
      </t>
    </mdx>
    <mdx n="0" f="v">
      <t c="3" si="227">
        <n x="225"/>
        <n x="639"/>
        <n x="71"/>
      </t>
    </mdx>
    <mdx n="0" f="v">
      <t c="3" si="227">
        <n x="225"/>
        <n x="628"/>
        <n x="71"/>
      </t>
    </mdx>
    <mdx n="0" f="v">
      <t c="3" si="227">
        <n x="225"/>
        <n x="640"/>
        <n x="71"/>
      </t>
    </mdx>
    <mdx n="0" f="v">
      <t c="3" si="227">
        <n x="225"/>
        <n x="629"/>
        <n x="71"/>
      </t>
    </mdx>
    <mdx n="0" f="v">
      <t c="3" si="227">
        <n x="225"/>
        <n x="641"/>
        <n x="71"/>
      </t>
    </mdx>
    <mdx n="0" f="v">
      <t c="3" si="227">
        <n x="225"/>
        <n x="606"/>
        <n x="71"/>
      </t>
    </mdx>
    <mdx n="0" f="v">
      <t c="3" si="227">
        <n x="225"/>
        <n x="633"/>
        <n x="71"/>
      </t>
    </mdx>
    <mdx n="0" f="v">
      <t c="3" si="227">
        <n x="225"/>
        <n x="646"/>
        <n x="71"/>
      </t>
    </mdx>
    <mdx n="0" f="v">
      <t c="3" si="227">
        <n x="225"/>
        <n x="607"/>
        <n x="71"/>
      </t>
    </mdx>
    <mdx n="0" f="v">
      <t c="3" si="227">
        <n x="225"/>
        <n x="635"/>
        <n x="71"/>
      </t>
    </mdx>
    <mdx n="0" f="v">
      <t c="3" si="227">
        <n x="225"/>
        <n x="636"/>
        <n x="71"/>
      </t>
    </mdx>
    <mdx n="0" f="v">
      <t c="3" si="227">
        <n x="225"/>
        <n x="637"/>
        <n x="71"/>
      </t>
    </mdx>
    <mdx n="0" f="v">
      <t c="3" si="227">
        <n x="225"/>
        <n x="625"/>
        <n x="71"/>
      </t>
    </mdx>
    <mdx n="0" f="v">
      <t c="3" si="227">
        <n x="225"/>
        <n x="643"/>
        <n x="71"/>
      </t>
    </mdx>
    <mdx n="0" f="v">
      <t c="3" si="227">
        <n x="225"/>
        <n x="648"/>
        <n x="71"/>
      </t>
    </mdx>
    <mdx n="0" f="v">
      <t c="3" si="227">
        <n x="225"/>
        <n x="627"/>
        <n x="71"/>
      </t>
    </mdx>
    <mdx n="0" f="v">
      <t c="3" si="227">
        <n x="225"/>
        <n x="645"/>
        <n x="71"/>
      </t>
    </mdx>
    <mdx n="0" f="v">
      <t c="3" si="227">
        <n x="225"/>
        <n x="631"/>
        <n x="71"/>
      </t>
    </mdx>
    <mdx n="0" f="v">
      <t c="3" si="227">
        <n x="225"/>
        <n x="634"/>
        <n x="71"/>
      </t>
    </mdx>
    <mdx n="0" f="v">
      <t c="3" si="227">
        <n x="225"/>
        <n x="638"/>
        <n x="71"/>
      </t>
    </mdx>
    <mdx n="0" f="v">
      <t c="3" si="227">
        <n x="225"/>
        <n x="655"/>
        <n x="71"/>
      </t>
    </mdx>
    <mdx n="0" f="v">
      <t c="3" si="227">
        <n x="225"/>
        <n x="642"/>
        <n x="71"/>
      </t>
    </mdx>
    <mdx n="0" f="v">
      <t c="3" si="227">
        <n x="225"/>
        <n x="649"/>
        <n x="71"/>
      </t>
    </mdx>
    <mdx n="0" f="v">
      <t c="3" si="227">
        <n x="225"/>
        <n x="650"/>
        <n x="71"/>
      </t>
    </mdx>
    <mdx n="0" f="v">
      <t c="3" si="227">
        <n x="225"/>
        <n x="651"/>
        <n x="71"/>
      </t>
    </mdx>
    <mdx n="0" f="v">
      <t c="3" si="227">
        <n x="225"/>
        <n x="652"/>
        <n x="71"/>
      </t>
    </mdx>
    <mdx n="0" f="v">
      <t c="3" si="227">
        <n x="225"/>
        <n x="653"/>
        <n x="71"/>
      </t>
    </mdx>
    <mdx n="0" f="v">
      <t c="3" si="227">
        <n x="225"/>
        <n x="654"/>
        <n x="71"/>
      </t>
    </mdx>
    <mdx n="0" f="v">
      <t c="3" si="227">
        <n x="225"/>
        <n x="318"/>
        <n x="156"/>
      </t>
    </mdx>
    <mdx n="0" f="v">
      <t c="3" si="227">
        <n x="225"/>
        <n x="337"/>
        <n x="156"/>
      </t>
    </mdx>
    <mdx n="0" f="v">
      <t c="3" si="227">
        <n x="225"/>
        <n x="338"/>
        <n x="156"/>
      </t>
    </mdx>
    <mdx n="0" f="v">
      <t c="3" si="227">
        <n x="225"/>
        <n x="324"/>
        <n x="156"/>
      </t>
    </mdx>
    <mdx n="0" f="v">
      <t c="3" si="227">
        <n x="225"/>
        <n x="309"/>
        <n x="156"/>
      </t>
    </mdx>
    <mdx n="0" f="v">
      <t c="3" si="227">
        <n x="225"/>
        <n x="333"/>
        <n x="156"/>
      </t>
    </mdx>
    <mdx n="0" f="v">
      <t c="3" si="227">
        <n x="225"/>
        <n x="341"/>
        <n x="156"/>
      </t>
    </mdx>
    <mdx n="0" f="v">
      <t c="3" si="227">
        <n x="225"/>
        <n x="315"/>
        <n x="156"/>
      </t>
    </mdx>
    <mdx n="0" f="v">
      <t c="3" si="227">
        <n x="225"/>
        <n x="335"/>
        <n x="156"/>
      </t>
    </mdx>
    <mdx n="0" f="v">
      <t c="3" si="227">
        <n x="225"/>
        <n x="306"/>
        <n x="156"/>
      </t>
    </mdx>
    <mdx n="0" f="v">
      <t c="3" si="227">
        <n x="225"/>
        <n x="551"/>
        <n x="156"/>
      </t>
    </mdx>
    <mdx n="0" f="v">
      <t c="3" si="227">
        <n x="225"/>
        <n x="550"/>
        <n x="156"/>
      </t>
    </mdx>
    <mdx n="0" f="v">
      <t c="3" si="227">
        <n x="225"/>
        <n x="549"/>
        <n x="156"/>
      </t>
    </mdx>
    <mdx n="0" f="v">
      <t c="3" si="227">
        <n x="225"/>
        <n x="558"/>
        <n x="156"/>
      </t>
    </mdx>
    <mdx n="0" f="v">
      <t c="3" si="227">
        <n x="225"/>
        <n x="559"/>
        <n x="156"/>
      </t>
    </mdx>
    <mdx n="0" f="v">
      <t c="3" si="227">
        <n x="225"/>
        <n x="560"/>
        <n x="156"/>
      </t>
    </mdx>
    <mdx n="0" f="v">
      <t c="3" si="227">
        <n x="225"/>
        <n x="561"/>
        <n x="156"/>
      </t>
    </mdx>
    <mdx n="0" f="v">
      <t c="3" si="227">
        <n x="225"/>
        <n x="562"/>
        <n x="156"/>
      </t>
    </mdx>
    <mdx n="0" f="v">
      <t c="3" si="227">
        <n x="225"/>
        <n x="325"/>
        <n x="156"/>
      </t>
    </mdx>
    <mdx n="0" f="v">
      <t c="3" si="227">
        <n x="225"/>
        <n x="310"/>
        <n x="156"/>
      </t>
    </mdx>
    <mdx n="0" f="v">
      <t c="3" si="227">
        <n x="225"/>
        <n x="343"/>
        <n x="156"/>
      </t>
    </mdx>
    <mdx n="0" f="v">
      <t c="3" si="227">
        <n x="225"/>
        <n x="557"/>
        <n x="156"/>
      </t>
    </mdx>
    <mdx n="0" f="v">
      <t c="3" si="227">
        <n x="225"/>
        <n x="308"/>
        <n x="156"/>
      </t>
    </mdx>
    <mdx n="0" f="v">
      <t c="3" si="227">
        <n x="225"/>
        <n x="285"/>
        <n x="156"/>
      </t>
    </mdx>
    <mdx n="0" f="v">
      <t c="3" si="227">
        <n x="225"/>
        <n x="284"/>
        <n x="156"/>
      </t>
    </mdx>
    <mdx n="0" f="v">
      <t c="3" si="227">
        <n x="225"/>
        <n x="290"/>
        <n x="156"/>
      </t>
    </mdx>
    <mdx n="0" f="v">
      <t c="3" si="227">
        <n x="225"/>
        <n x="289"/>
        <n x="156"/>
      </t>
    </mdx>
    <mdx n="0" f="v">
      <t c="3" si="227">
        <n x="225"/>
        <n x="288"/>
        <n x="156"/>
      </t>
    </mdx>
    <mdx n="0" f="v">
      <t c="3" si="227">
        <n x="225"/>
        <n x="287"/>
        <n x="156"/>
      </t>
    </mdx>
    <mdx n="0" f="v">
      <t c="3" si="227">
        <n x="225"/>
        <n x="286"/>
        <n x="156"/>
      </t>
    </mdx>
    <mdx n="0" f="v">
      <t c="3" si="227">
        <n x="225"/>
        <n x="292"/>
        <n x="156"/>
      </t>
    </mdx>
    <mdx n="0" f="v">
      <t c="3" si="227">
        <n x="225"/>
        <n x="339"/>
        <n x="156"/>
      </t>
    </mdx>
    <mdx n="0" f="v">
      <t c="3" si="227">
        <n x="225"/>
        <n x="323"/>
        <n x="156"/>
      </t>
    </mdx>
    <mdx n="0" f="v">
      <t c="3" si="227">
        <n x="225"/>
        <n x="345"/>
        <n x="156"/>
      </t>
    </mdx>
    <mdx n="0" f="v">
      <t c="3" si="227">
        <n x="225"/>
        <n x="279"/>
        <n x="156"/>
      </t>
    </mdx>
    <mdx n="0" f="v">
      <t c="3" si="227">
        <n x="225"/>
        <n x="274"/>
        <n x="156"/>
      </t>
    </mdx>
    <mdx n="0" f="v">
      <t c="3" si="227">
        <n x="225"/>
        <n x="282"/>
        <n x="156"/>
      </t>
    </mdx>
    <mdx n="0" f="v">
      <t c="3" si="227">
        <n x="225"/>
        <n x="313"/>
        <n x="156"/>
      </t>
    </mdx>
    <mdx n="0" f="v">
      <t c="3" si="227">
        <n x="225"/>
        <n x="336"/>
        <n x="156"/>
      </t>
    </mdx>
    <mdx n="0" f="v">
      <t c="3" si="227">
        <n x="225"/>
        <n x="275"/>
        <n x="156"/>
      </t>
    </mdx>
    <mdx n="0" f="v">
      <t c="3" si="227">
        <n x="225"/>
        <n x="312"/>
        <n x="156"/>
      </t>
    </mdx>
    <mdx n="0" f="v">
      <t c="3" si="227">
        <n x="225"/>
        <n x="334"/>
        <n x="156"/>
      </t>
    </mdx>
    <mdx n="0" f="v">
      <t c="3" si="227">
        <n x="225"/>
        <n x="317"/>
        <n x="156"/>
      </t>
    </mdx>
    <mdx n="0" f="v">
      <t c="3" si="227">
        <n x="225"/>
        <n x="344"/>
        <n x="156"/>
      </t>
    </mdx>
    <mdx n="0" f="v">
      <t c="3" si="227">
        <n x="225"/>
        <n x="314"/>
        <n x="156"/>
      </t>
    </mdx>
    <mdx n="0" f="v">
      <t c="3" si="227">
        <n x="225"/>
        <n x="305"/>
        <n x="156"/>
      </t>
    </mdx>
    <mdx n="0" f="v">
      <t c="3" si="227">
        <n x="225"/>
        <n x="552"/>
        <n x="156"/>
      </t>
    </mdx>
    <mdx n="0" f="v">
      <t c="3" si="227">
        <n x="225"/>
        <n x="563"/>
        <n x="156"/>
      </t>
    </mdx>
    <mdx n="0" f="v">
      <t c="3" si="227">
        <n x="225"/>
        <n x="354"/>
        <n x="156"/>
      </t>
    </mdx>
    <mdx n="0" f="v">
      <t c="3" si="227">
        <n x="225"/>
        <n x="291"/>
        <n x="156"/>
      </t>
    </mdx>
    <mdx n="0" f="v">
      <t c="3" si="227">
        <n x="225"/>
        <n x="303"/>
        <n x="156"/>
      </t>
    </mdx>
    <mdx n="0" f="v">
      <t c="3" si="227">
        <n x="225"/>
        <n x="352"/>
        <n x="156"/>
      </t>
    </mdx>
    <mdx n="0" f="v">
      <t c="3" si="227">
        <n x="225"/>
        <n x="302"/>
        <n x="156"/>
      </t>
    </mdx>
    <mdx n="0" f="v">
      <t c="3" si="227">
        <n x="225"/>
        <n x="342"/>
        <n x="156"/>
      </t>
    </mdx>
    <mdx n="0" f="v">
      <t c="3" si="227">
        <n x="225"/>
        <n x="332"/>
        <n x="156"/>
      </t>
    </mdx>
    <mdx n="0" f="v">
      <t c="3" si="227">
        <n x="225"/>
        <n x="331"/>
        <n x="156"/>
      </t>
    </mdx>
    <mdx n="0" f="v">
      <t c="3" si="227">
        <n x="225"/>
        <n x="349"/>
        <n x="156"/>
      </t>
    </mdx>
    <mdx n="0" f="v">
      <t c="3" si="227">
        <n x="225"/>
        <n x="553"/>
        <n x="156"/>
      </t>
    </mdx>
    <mdx n="0" f="v">
      <t c="3" si="227">
        <n x="225"/>
        <n x="330"/>
        <n x="156"/>
      </t>
    </mdx>
    <mdx n="0" f="v">
      <t c="3" si="227">
        <n x="225"/>
        <n x="351"/>
        <n x="156"/>
      </t>
    </mdx>
    <mdx n="0" f="v">
      <t c="3" si="227">
        <n x="225"/>
        <n x="554"/>
        <n x="156"/>
      </t>
    </mdx>
    <mdx n="0" f="v">
      <t c="3" si="227">
        <n x="225"/>
        <n x="556"/>
        <n x="156"/>
      </t>
    </mdx>
    <mdx n="0" f="v">
      <t c="3" si="227">
        <n x="225"/>
        <n x="300"/>
        <n x="156"/>
      </t>
    </mdx>
    <mdx n="0" f="v">
      <t c="3" si="227">
        <n x="225"/>
        <n x="575"/>
        <n x="156"/>
      </t>
    </mdx>
    <mdx n="0" f="v">
      <t c="3" si="227">
        <n x="225"/>
        <n x="296"/>
        <n x="156"/>
      </t>
    </mdx>
    <mdx n="0" f="v">
      <t c="3" si="227">
        <n x="225"/>
        <n x="295"/>
        <n x="156"/>
      </t>
    </mdx>
    <mdx n="0" f="v">
      <t c="3" si="227">
        <n x="225"/>
        <n x="298"/>
        <n x="156"/>
      </t>
    </mdx>
    <mdx n="0" f="v">
      <t c="3" si="227">
        <n x="225"/>
        <n x="564"/>
        <n x="156"/>
      </t>
    </mdx>
    <mdx n="0" f="v">
      <t c="3" si="227">
        <n x="225"/>
        <n x="569"/>
        <n x="156"/>
      </t>
    </mdx>
    <mdx n="0" f="v">
      <t c="3" si="227">
        <n x="225"/>
        <n x="589"/>
        <n x="156"/>
      </t>
    </mdx>
    <mdx n="0" f="v">
      <t c="3" si="227">
        <n x="225"/>
        <n x="591"/>
        <n x="156"/>
      </t>
    </mdx>
    <mdx n="0" f="v">
      <t c="3" si="227">
        <n x="225"/>
        <n x="592"/>
        <n x="156"/>
      </t>
    </mdx>
    <mdx n="0" f="v">
      <t c="3" si="227">
        <n x="225"/>
        <n x="565"/>
        <n x="156"/>
      </t>
    </mdx>
    <mdx n="0" f="v">
      <t c="3" si="227">
        <n x="225"/>
        <n x="566"/>
        <n x="156"/>
      </t>
    </mdx>
    <mdx n="0" f="v">
      <t c="3" si="227">
        <n x="225"/>
        <n x="567"/>
        <n x="156"/>
      </t>
    </mdx>
    <mdx n="0" f="v">
      <t c="3" si="227">
        <n x="225"/>
        <n x="568"/>
        <n x="156"/>
      </t>
    </mdx>
    <mdx n="0" f="v">
      <t c="3" si="227">
        <n x="225"/>
        <n x="571"/>
        <n x="156"/>
      </t>
    </mdx>
    <mdx n="0" f="v">
      <t c="3" si="227">
        <n x="225"/>
        <n x="580"/>
        <n x="156"/>
      </t>
    </mdx>
    <mdx n="0" f="v">
      <t c="3" si="227">
        <n x="225"/>
        <n x="581"/>
        <n x="156"/>
      </t>
    </mdx>
    <mdx n="0" f="v">
      <t c="3" si="227">
        <n x="225"/>
        <n x="340"/>
        <n x="156"/>
      </t>
    </mdx>
    <mdx n="0" f="v">
      <t c="3" si="227">
        <n x="225"/>
        <n x="584"/>
        <n x="156"/>
      </t>
    </mdx>
    <mdx n="0" f="v">
      <t c="3" si="227">
        <n x="225"/>
        <n x="590"/>
        <n x="156"/>
      </t>
    </mdx>
    <mdx n="0" f="v">
      <t c="3" si="227">
        <n x="225"/>
        <n x="576"/>
        <n x="156"/>
      </t>
    </mdx>
    <mdx n="0" f="v">
      <t c="3" si="227">
        <n x="225"/>
        <n x="577"/>
        <n x="156"/>
      </t>
    </mdx>
    <mdx n="0" f="v">
      <t c="3" si="227">
        <n x="225"/>
        <n x="578"/>
        <n x="156"/>
      </t>
    </mdx>
    <mdx n="0" f="v">
      <t c="3" si="227">
        <n x="225"/>
        <n x="579"/>
        <n x="156"/>
      </t>
    </mdx>
    <mdx n="0" f="v">
      <t c="3" si="227">
        <n x="225"/>
        <n x="353"/>
        <n x="156"/>
      </t>
    </mdx>
    <mdx n="0" f="v">
      <t c="3" si="227">
        <n x="225"/>
        <n x="347"/>
        <n x="156"/>
      </t>
    </mdx>
    <mdx n="0" f="v">
      <t c="3" si="227">
        <n x="225"/>
        <n x="572"/>
        <n x="156"/>
      </t>
    </mdx>
    <mdx n="0" f="v">
      <t c="3" si="227">
        <n x="225"/>
        <n x="573"/>
        <n x="156"/>
      </t>
    </mdx>
    <mdx n="0" f="v">
      <t c="3" si="227">
        <n x="225"/>
        <n x="583"/>
        <n x="156"/>
      </t>
    </mdx>
    <mdx n="0" f="v">
      <t c="3" si="227">
        <n x="225"/>
        <n x="555"/>
        <n x="156"/>
      </t>
    </mdx>
    <mdx n="0" f="v">
      <t c="3" si="227">
        <n x="225"/>
        <n x="570"/>
        <n x="156"/>
      </t>
    </mdx>
    <mdx n="0" f="v">
      <t c="3" si="227">
        <n x="225"/>
        <n x="574"/>
        <n x="156"/>
      </t>
    </mdx>
    <mdx n="0" f="v">
      <t c="3" si="227">
        <n x="225"/>
        <n x="586"/>
        <n x="156"/>
      </t>
    </mdx>
    <mdx n="0" f="v">
      <t c="3" si="227">
        <n x="225"/>
        <n x="585"/>
        <n x="156"/>
      </t>
    </mdx>
    <mdx n="0" f="v">
      <t c="3" si="227">
        <n x="225"/>
        <n x="588"/>
        <n x="156"/>
      </t>
    </mdx>
    <mdx n="0" f="v">
      <t c="3" si="227">
        <n x="225"/>
        <n x="598"/>
        <n x="156"/>
      </t>
    </mdx>
    <mdx n="0" f="v">
      <t c="3" si="227">
        <n x="225"/>
        <n x="608"/>
        <n x="156"/>
      </t>
    </mdx>
    <mdx n="0" f="v">
      <t c="3" si="227">
        <n x="225"/>
        <n x="597"/>
        <n x="156"/>
      </t>
    </mdx>
    <mdx n="0" f="v">
      <t c="3" si="227">
        <n x="225"/>
        <n x="593"/>
        <n x="156"/>
      </t>
    </mdx>
    <mdx n="0" f="v">
      <t c="3" si="227">
        <n x="225"/>
        <n x="594"/>
        <n x="156"/>
      </t>
    </mdx>
    <mdx n="0" f="v">
      <t c="3" si="227">
        <n x="225"/>
        <n x="595"/>
        <n x="156"/>
      </t>
    </mdx>
    <mdx n="0" f="v">
      <t c="3" si="227">
        <n x="225"/>
        <n x="596"/>
        <n x="156"/>
      </t>
    </mdx>
    <mdx n="0" f="v">
      <t c="3" si="227">
        <n x="225"/>
        <n x="600"/>
        <n x="156"/>
      </t>
    </mdx>
    <mdx n="0" f="v">
      <t c="3" si="227">
        <n x="225"/>
        <n x="599"/>
        <n x="156"/>
      </t>
    </mdx>
    <mdx n="0" f="v">
      <t c="3" si="227">
        <n x="225"/>
        <n x="601"/>
        <n x="156"/>
      </t>
    </mdx>
    <mdx n="0" f="v">
      <t c="3" si="227">
        <n x="225"/>
        <n x="582"/>
        <n x="156"/>
      </t>
    </mdx>
    <mdx n="0" f="v">
      <t c="3" si="227">
        <n x="225"/>
        <n x="617"/>
        <n x="156"/>
      </t>
    </mdx>
    <mdx n="0" f="v">
      <t c="3" si="227">
        <n x="225"/>
        <n x="621"/>
        <n x="156"/>
      </t>
    </mdx>
    <mdx n="0" f="v">
      <t c="3" si="227">
        <n x="225"/>
        <n x="645"/>
        <n x="156"/>
      </t>
    </mdx>
    <mdx n="0" f="v">
      <t c="3" si="227">
        <n x="225"/>
        <n x="647"/>
        <n x="156"/>
      </t>
    </mdx>
    <mdx n="0" f="v">
      <t c="3" si="227">
        <n x="225"/>
        <n x="587"/>
        <n x="156"/>
      </t>
    </mdx>
    <mdx n="0" f="v">
      <t c="3" si="227">
        <n x="225"/>
        <n x="602"/>
        <n x="156"/>
      </t>
    </mdx>
    <mdx n="0" f="v">
      <t c="3" si="227">
        <n x="225"/>
        <n x="603"/>
        <n x="156"/>
      </t>
    </mdx>
    <mdx n="0" f="v">
      <t c="3" si="227">
        <n x="225"/>
        <n x="604"/>
        <n x="156"/>
      </t>
    </mdx>
    <mdx n="0" f="v">
      <t c="3" si="227">
        <n x="225"/>
        <n x="605"/>
        <n x="156"/>
      </t>
    </mdx>
    <mdx n="0" f="v">
      <t c="3" si="227">
        <n x="225"/>
        <n x="618"/>
        <n x="156"/>
      </t>
    </mdx>
    <mdx n="0" f="v">
      <t c="3" si="227">
        <n x="225"/>
        <n x="619"/>
        <n x="156"/>
      </t>
    </mdx>
    <mdx n="0" f="v">
      <t c="3" si="227">
        <n x="225"/>
        <n x="614"/>
        <n x="156"/>
      </t>
    </mdx>
    <mdx n="0" f="v">
      <t c="3" si="227">
        <n x="225"/>
        <n x="622"/>
        <n x="156"/>
      </t>
    </mdx>
    <mdx n="0" f="v">
      <t c="3" si="227">
        <n x="225"/>
        <n x="606"/>
        <n x="156"/>
      </t>
    </mdx>
    <mdx n="0" f="v">
      <t c="3" si="227">
        <n x="225"/>
        <n x="613"/>
        <n x="156"/>
      </t>
    </mdx>
    <mdx n="0" f="v">
      <t c="3" si="227">
        <n x="225"/>
        <n x="620"/>
        <n x="156"/>
      </t>
    </mdx>
    <mdx n="0" f="v">
      <t c="3" si="227">
        <n x="225"/>
        <n x="609"/>
        <n x="156"/>
      </t>
    </mdx>
    <mdx n="0" f="v">
      <t c="3" si="227">
        <n x="225"/>
        <n x="610"/>
        <n x="156"/>
      </t>
    </mdx>
    <mdx n="0" f="v">
      <t c="3" si="227">
        <n x="225"/>
        <n x="611"/>
        <n x="156"/>
      </t>
    </mdx>
    <mdx n="0" f="v">
      <t c="3" si="227">
        <n x="225"/>
        <n x="612"/>
        <n x="156"/>
      </t>
    </mdx>
    <mdx n="0" f="v">
      <t c="3" si="227">
        <n x="225"/>
        <n x="615"/>
        <n x="156"/>
      </t>
    </mdx>
    <mdx n="0" f="v">
      <t c="3" si="227">
        <n x="225"/>
        <n x="616"/>
        <n x="156"/>
      </t>
    </mdx>
    <mdx n="0" f="v">
      <t c="3" si="227">
        <n x="225"/>
        <n x="625"/>
        <n x="156"/>
      </t>
    </mdx>
    <mdx n="0" f="v">
      <t c="3" si="227">
        <n x="225"/>
        <n x="628"/>
        <n x="156"/>
      </t>
    </mdx>
    <mdx n="0" f="v">
      <t c="3" si="227">
        <n x="225"/>
        <n x="646"/>
        <n x="156"/>
      </t>
    </mdx>
    <mdx n="0" f="v">
      <t c="3" si="227">
        <n x="225"/>
        <n x="623"/>
        <n x="156"/>
      </t>
    </mdx>
    <mdx n="0" f="v">
      <t c="3" si="227">
        <n x="225"/>
        <n x="624"/>
        <n x="156"/>
      </t>
    </mdx>
    <mdx n="0" f="v">
      <t c="3" si="227">
        <n x="225"/>
        <n x="627"/>
        <n x="156"/>
      </t>
    </mdx>
    <mdx n="0" f="v">
      <t c="3" si="227">
        <n x="225"/>
        <n x="640"/>
        <n x="156"/>
      </t>
    </mdx>
    <mdx n="0" f="v">
      <t c="3" si="227">
        <n x="225"/>
        <n x="633"/>
        <n x="156"/>
      </t>
    </mdx>
    <mdx n="0" f="v">
      <t c="3" si="227">
        <n x="225"/>
        <n x="632"/>
        <n x="156"/>
      </t>
    </mdx>
    <mdx n="0" f="v">
      <t c="3" si="227">
        <n x="225"/>
        <n x="643"/>
        <n x="156"/>
      </t>
    </mdx>
    <mdx n="0" f="v">
      <t c="3" si="227">
        <n x="225"/>
        <n x="607"/>
        <n x="156"/>
      </t>
    </mdx>
    <mdx n="0" f="v">
      <t c="3" si="227">
        <n x="225"/>
        <n x="626"/>
        <n x="156"/>
      </t>
    </mdx>
    <mdx n="0" f="v">
      <t c="3" si="227">
        <n x="225"/>
        <n x="641"/>
        <n x="156"/>
      </t>
    </mdx>
    <mdx n="0" f="v">
      <t c="3" si="227">
        <n x="225"/>
        <n x="648"/>
        <n x="156"/>
      </t>
    </mdx>
    <mdx n="0" f="v">
      <t c="3" si="227">
        <n x="225"/>
        <n x="629"/>
        <n x="156"/>
      </t>
    </mdx>
    <mdx n="0" f="v">
      <t c="3" si="227">
        <n x="225"/>
        <n x="635"/>
        <n x="156"/>
      </t>
    </mdx>
    <mdx n="0" f="v">
      <t c="3" si="227">
        <n x="225"/>
        <n x="636"/>
        <n x="156"/>
      </t>
    </mdx>
    <mdx n="0" f="v">
      <t c="3" si="227">
        <n x="225"/>
        <n x="637"/>
        <n x="156"/>
      </t>
    </mdx>
    <mdx n="0" f="v">
      <t c="3" si="227">
        <n x="225"/>
        <n x="639"/>
        <n x="156"/>
      </t>
    </mdx>
    <mdx n="0" f="v">
      <t c="3" si="227">
        <n x="225"/>
        <n x="644"/>
        <n x="156"/>
      </t>
    </mdx>
    <mdx n="0" f="v">
      <t c="3" si="227">
        <n x="225"/>
        <n x="642"/>
        <n x="156"/>
      </t>
    </mdx>
    <mdx n="0" f="v">
      <t c="3" si="227">
        <n x="225"/>
        <n x="630"/>
        <n x="156"/>
      </t>
    </mdx>
    <mdx n="0" f="v">
      <t c="3" si="227">
        <n x="225"/>
        <n x="631"/>
        <n x="156"/>
      </t>
    </mdx>
    <mdx n="0" f="v">
      <t c="3" si="227">
        <n x="225"/>
        <n x="634"/>
        <n x="156"/>
      </t>
    </mdx>
    <mdx n="0" f="v">
      <t c="3" si="227">
        <n x="225"/>
        <n x="638"/>
        <n x="156"/>
      </t>
    </mdx>
    <mdx n="0" f="v">
      <t c="3" si="227">
        <n x="225"/>
        <n x="655"/>
        <n x="156"/>
      </t>
    </mdx>
    <mdx n="0" f="v">
      <t c="3" si="227">
        <n x="225"/>
        <n x="649"/>
        <n x="156"/>
      </t>
    </mdx>
    <mdx n="0" f="v">
      <t c="3" si="227">
        <n x="225"/>
        <n x="650"/>
        <n x="156"/>
      </t>
    </mdx>
    <mdx n="0" f="v">
      <t c="3" si="227">
        <n x="225"/>
        <n x="651"/>
        <n x="156"/>
      </t>
    </mdx>
    <mdx n="0" f="v">
      <t c="3" si="227">
        <n x="225"/>
        <n x="652"/>
        <n x="156"/>
      </t>
    </mdx>
    <mdx n="0" f="v">
      <t c="3" si="227">
        <n x="225"/>
        <n x="653"/>
        <n x="156"/>
      </t>
    </mdx>
    <mdx n="0" f="v">
      <t c="3" si="227">
        <n x="225"/>
        <n x="654"/>
        <n x="156"/>
      </t>
    </mdx>
    <mdx n="0" f="v">
      <t c="3" si="227">
        <n x="225"/>
        <n x="282"/>
        <n x="63"/>
      </t>
    </mdx>
    <mdx n="0" f="v">
      <t c="3" si="227">
        <n x="225"/>
        <n x="313"/>
        <n x="63"/>
      </t>
    </mdx>
    <mdx n="0" f="v">
      <t c="3" si="227">
        <n x="225"/>
        <n x="333"/>
        <n x="63"/>
      </t>
    </mdx>
    <mdx n="0" f="v">
      <t c="3" si="227">
        <n x="225"/>
        <n x="312"/>
        <n x="63"/>
      </t>
    </mdx>
    <mdx n="0" f="v">
      <t c="3" si="227">
        <n x="225"/>
        <n x="334"/>
        <n x="63"/>
      </t>
    </mdx>
    <mdx n="0" f="v">
      <t c="3" si="227">
        <n x="225"/>
        <n x="551"/>
        <n x="63"/>
      </t>
    </mdx>
    <mdx n="0" f="v">
      <t c="3" si="227">
        <n x="225"/>
        <n x="323"/>
        <n x="63"/>
      </t>
    </mdx>
    <mdx n="0" f="v">
      <t c="3" si="227">
        <n x="225"/>
        <n x="314"/>
        <n x="63"/>
      </t>
    </mdx>
    <mdx n="0" f="v">
      <t c="3" si="227">
        <n x="225"/>
        <n x="305"/>
        <n x="63"/>
      </t>
    </mdx>
    <mdx n="0" f="v">
      <t c="3" si="227">
        <n x="225"/>
        <n x="557"/>
        <n x="63"/>
      </t>
    </mdx>
    <mdx n="0" f="v">
      <t c="3" si="227">
        <n x="225"/>
        <n x="317"/>
        <n x="63"/>
      </t>
    </mdx>
    <mdx n="0" f="v">
      <t c="3" si="227">
        <n x="225"/>
        <n x="284"/>
        <n x="63"/>
      </t>
    </mdx>
    <mdx n="0" f="v">
      <t c="3" si="227">
        <n x="225"/>
        <n x="290"/>
        <n x="63"/>
      </t>
    </mdx>
    <mdx n="0" f="v">
      <t c="3" si="227">
        <n x="225"/>
        <n x="289"/>
        <n x="63"/>
      </t>
    </mdx>
    <mdx n="0" f="v">
      <t c="3" si="227">
        <n x="225"/>
        <n x="288"/>
        <n x="63"/>
      </t>
    </mdx>
    <mdx n="0" f="v">
      <t c="3" si="227">
        <n x="225"/>
        <n x="287"/>
        <n x="63"/>
      </t>
    </mdx>
    <mdx n="0" f="v">
      <t c="3" si="227">
        <n x="225"/>
        <n x="292"/>
        <n x="63"/>
      </t>
    </mdx>
    <mdx n="0" f="v">
      <t c="3" si="227">
        <n x="225"/>
        <n x="344"/>
        <n x="63"/>
      </t>
    </mdx>
    <mdx n="0" f="v">
      <t c="3" si="227">
        <n x="225"/>
        <n x="308"/>
        <n x="63"/>
      </t>
    </mdx>
    <mdx n="0" f="v">
      <t c="3" si="227">
        <n x="225"/>
        <n x="279"/>
        <n x="63"/>
      </t>
    </mdx>
    <mdx n="0" f="v">
      <t c="3" si="227">
        <n x="225"/>
        <n x="339"/>
        <n x="63"/>
      </t>
    </mdx>
    <mdx n="0" f="v">
      <t c="3" si="227">
        <n x="225"/>
        <n x="274"/>
        <n x="63"/>
      </t>
    </mdx>
    <mdx n="0" f="v">
      <t c="3" si="227">
        <n x="225"/>
        <n x="324"/>
        <n x="63"/>
      </t>
    </mdx>
    <mdx n="0" f="v">
      <t c="3" si="227">
        <n x="225"/>
        <n x="309"/>
        <n x="63"/>
      </t>
    </mdx>
    <mdx n="0" f="v">
      <t c="3" si="227">
        <n x="225"/>
        <n x="336"/>
        <n x="63"/>
      </t>
    </mdx>
    <mdx n="0" f="v">
      <t c="3" si="227">
        <n x="225"/>
        <n x="285"/>
        <n x="63"/>
      </t>
    </mdx>
    <mdx n="0" f="v">
      <t c="3" si="227">
        <n x="225"/>
        <n x="315"/>
        <n x="63"/>
      </t>
    </mdx>
    <mdx n="0" f="v">
      <t c="3" si="227">
        <n x="225"/>
        <n x="335"/>
        <n x="63"/>
      </t>
    </mdx>
    <mdx n="0" f="v">
      <t c="3" si="227">
        <n x="225"/>
        <n x="306"/>
        <n x="63"/>
      </t>
    </mdx>
    <mdx n="0" f="v">
      <t c="3" si="227">
        <n x="225"/>
        <n x="550"/>
        <n x="63"/>
      </t>
    </mdx>
    <mdx n="0" f="v">
      <t c="3" si="227">
        <n x="225"/>
        <n x="549"/>
        <n x="63"/>
      </t>
    </mdx>
    <mdx n="0" f="v">
      <t c="3" si="227">
        <n x="225"/>
        <n x="558"/>
        <n x="63"/>
      </t>
    </mdx>
    <mdx n="0" f="v">
      <t c="3" si="227">
        <n x="225"/>
        <n x="559"/>
        <n x="63"/>
      </t>
    </mdx>
    <mdx n="0" f="v">
      <t c="3" si="227">
        <n x="225"/>
        <n x="560"/>
        <n x="63"/>
      </t>
    </mdx>
    <mdx n="0" f="v">
      <t c="3" si="227">
        <n x="225"/>
        <n x="561"/>
        <n x="63"/>
      </t>
    </mdx>
    <mdx n="0" f="v">
      <t c="3" si="227">
        <n x="225"/>
        <n x="562"/>
        <n x="63"/>
      </t>
    </mdx>
    <mdx n="0" f="v">
      <t c="3" si="227">
        <n x="225"/>
        <n x="345"/>
        <n x="63"/>
      </t>
    </mdx>
    <mdx n="0" f="v">
      <t c="3" si="227">
        <n x="225"/>
        <n x="325"/>
        <n x="63"/>
      </t>
    </mdx>
    <mdx n="0" f="v">
      <t c="3" si="227">
        <n x="225"/>
        <n x="310"/>
        <n x="63"/>
      </t>
    </mdx>
    <mdx n="0" f="v">
      <t c="3" si="227">
        <n x="225"/>
        <n x="343"/>
        <n x="63"/>
      </t>
    </mdx>
    <mdx n="0" f="v">
      <t c="3" si="227">
        <n x="225"/>
        <n x="556"/>
        <n x="63"/>
      </t>
    </mdx>
    <mdx n="0" f="v">
      <t c="3" si="227">
        <n x="225"/>
        <n x="552"/>
        <n x="63"/>
      </t>
    </mdx>
    <mdx n="0" f="v">
      <t c="3" si="227">
        <n x="225"/>
        <n x="575"/>
        <n x="63"/>
      </t>
    </mdx>
    <mdx n="0" f="v">
      <t c="3" si="227">
        <n x="225"/>
        <n x="295"/>
        <n x="63"/>
      </t>
    </mdx>
    <mdx n="0" f="v">
      <t c="3" si="227">
        <n x="225"/>
        <n x="564"/>
        <n x="63"/>
      </t>
    </mdx>
    <mdx n="0" f="v">
      <t c="3" si="227">
        <n x="225"/>
        <n x="340"/>
        <n x="63"/>
      </t>
    </mdx>
    <mdx n="0" f="v">
      <t c="3" si="227">
        <n x="225"/>
        <n x="291"/>
        <n x="63"/>
      </t>
    </mdx>
    <mdx n="0" f="v">
      <t c="3" si="227">
        <n x="225"/>
        <n x="303"/>
        <n x="63"/>
      </t>
    </mdx>
    <mdx n="0" f="v">
      <t c="3" si="227">
        <n x="225"/>
        <n x="352"/>
        <n x="63"/>
      </t>
    </mdx>
    <mdx n="0" f="v">
      <t c="3" si="227">
        <n x="225"/>
        <n x="302"/>
        <n x="63"/>
      </t>
    </mdx>
    <mdx n="0" f="v">
      <t c="3" si="227">
        <n x="225"/>
        <n x="342"/>
        <n x="63"/>
      </t>
    </mdx>
    <mdx n="0" f="v">
      <t c="3" si="227">
        <n x="225"/>
        <n x="332"/>
        <n x="63"/>
      </t>
    </mdx>
    <mdx n="0" f="v">
      <t c="3" si="227">
        <n x="225"/>
        <n x="331"/>
        <n x="63"/>
      </t>
    </mdx>
    <mdx n="0" f="v">
      <t c="3" si="227">
        <n x="225"/>
        <n x="349"/>
        <n x="63"/>
      </t>
    </mdx>
    <mdx n="0" f="v">
      <t c="3" si="227">
        <n x="225"/>
        <n x="553"/>
        <n x="63"/>
      </t>
    </mdx>
    <mdx n="0" f="v">
      <t c="3" si="227">
        <n x="225"/>
        <n x="330"/>
        <n x="63"/>
      </t>
    </mdx>
    <mdx n="0" f="v">
      <t c="3" si="227">
        <n x="225"/>
        <n x="351"/>
        <n x="63"/>
      </t>
    </mdx>
    <mdx n="0" f="v">
      <t c="3" si="227">
        <n x="225"/>
        <n x="554"/>
        <n x="63"/>
      </t>
    </mdx>
    <mdx n="0" f="v">
      <t c="3" si="227">
        <n x="225"/>
        <n x="341"/>
        <n x="63"/>
      </t>
    </mdx>
    <mdx n="0" f="v">
      <t c="3" si="227">
        <n x="225"/>
        <n x="300"/>
        <n x="63"/>
      </t>
    </mdx>
    <mdx n="0" f="v">
      <t c="3" si="227">
        <n x="225"/>
        <n x="296"/>
        <n x="63"/>
      </t>
    </mdx>
    <mdx n="0" f="v">
      <t c="3" si="227">
        <n x="225"/>
        <n x="563"/>
        <n x="63"/>
      </t>
    </mdx>
    <mdx n="0" f="v">
      <t c="3" si="227">
        <n x="225"/>
        <n x="298"/>
        <n x="63"/>
      </t>
    </mdx>
    <mdx n="0" f="v">
      <t c="3" si="227">
        <n x="225"/>
        <n x="354"/>
        <n x="63"/>
      </t>
    </mdx>
    <mdx n="0" f="v">
      <t c="3" si="227">
        <n x="225"/>
        <n x="589"/>
        <n x="63"/>
      </t>
    </mdx>
    <mdx n="0" f="v">
      <t c="3" si="227">
        <n x="225"/>
        <n x="591"/>
        <n x="63"/>
      </t>
    </mdx>
    <mdx n="0" f="v">
      <t c="3" si="227">
        <n x="225"/>
        <n x="565"/>
        <n x="63"/>
      </t>
    </mdx>
    <mdx n="0" f="v">
      <t c="3" si="227">
        <n x="225"/>
        <n x="566"/>
        <n x="63"/>
      </t>
    </mdx>
    <mdx n="0" f="v">
      <t c="3" si="227">
        <n x="225"/>
        <n x="567"/>
        <n x="63"/>
      </t>
    </mdx>
    <mdx n="0" f="v">
      <t c="3" si="227">
        <n x="225"/>
        <n x="568"/>
        <n x="63"/>
      </t>
    </mdx>
    <mdx n="0" f="v">
      <t c="3" si="227">
        <n x="225"/>
        <n x="571"/>
        <n x="63"/>
      </t>
    </mdx>
    <mdx n="0" f="v">
      <t c="3" si="227">
        <n x="225"/>
        <n x="580"/>
        <n x="63"/>
      </t>
    </mdx>
    <mdx n="0" f="v">
      <t c="3" si="227">
        <n x="225"/>
        <n x="581"/>
        <n x="63"/>
      </t>
    </mdx>
    <mdx n="0" f="v">
      <t c="3" si="227">
        <n x="225"/>
        <n x="569"/>
        <n x="63"/>
      </t>
    </mdx>
    <mdx n="0" f="v">
      <t c="3" si="227">
        <n x="225"/>
        <n x="590"/>
        <n x="63"/>
      </t>
    </mdx>
    <mdx n="0" f="v">
      <t c="3" si="227">
        <n x="225"/>
        <n x="592"/>
        <n x="63"/>
      </t>
    </mdx>
    <mdx n="0" f="v">
      <t c="3" si="227">
        <n x="225"/>
        <n x="576"/>
        <n x="63"/>
      </t>
    </mdx>
    <mdx n="0" f="v">
      <t c="3" si="227">
        <n x="225"/>
        <n x="577"/>
        <n x="63"/>
      </t>
    </mdx>
    <mdx n="0" f="v">
      <t c="3" si="227">
        <n x="225"/>
        <n x="578"/>
        <n x="63"/>
      </t>
    </mdx>
    <mdx n="0" f="v">
      <t c="3" si="227">
        <n x="225"/>
        <n x="579"/>
        <n x="63"/>
      </t>
    </mdx>
    <mdx n="0" f="v">
      <t c="3" si="227">
        <n x="225"/>
        <n x="353"/>
        <n x="63"/>
      </t>
    </mdx>
    <mdx n="0" f="v">
      <t c="3" si="227">
        <n x="225"/>
        <n x="347"/>
        <n x="63"/>
      </t>
    </mdx>
    <mdx n="0" f="v">
      <t c="3" si="227">
        <n x="225"/>
        <n x="572"/>
        <n x="63"/>
      </t>
    </mdx>
    <mdx n="0" f="v">
      <t c="3" si="227">
        <n x="225"/>
        <n x="573"/>
        <n x="63"/>
      </t>
    </mdx>
    <mdx n="0" f="v">
      <t c="3" si="227">
        <n x="225"/>
        <n x="584"/>
        <n x="63"/>
      </t>
    </mdx>
    <mdx n="0" f="v">
      <t c="3" si="227">
        <n x="225"/>
        <n x="583"/>
        <n x="63"/>
      </t>
    </mdx>
    <mdx n="0" f="v">
      <t c="3" si="227">
        <n x="225"/>
        <n x="555"/>
        <n x="63"/>
      </t>
    </mdx>
    <mdx n="0" f="v">
      <t c="3" si="227">
        <n x="225"/>
        <n x="570"/>
        <n x="63"/>
      </t>
    </mdx>
    <mdx n="0" f="v">
      <t c="3" si="227">
        <n x="225"/>
        <n x="574"/>
        <n x="63"/>
      </t>
    </mdx>
    <mdx n="0" f="v">
      <t c="3" si="227">
        <n x="225"/>
        <n x="586"/>
        <n x="63"/>
      </t>
    </mdx>
    <mdx n="0" f="v">
      <t c="3" si="227">
        <n x="225"/>
        <n x="599"/>
        <n x="63"/>
      </t>
    </mdx>
    <mdx n="0" f="v">
      <t c="3" si="227">
        <n x="225"/>
        <n x="597"/>
        <n x="63"/>
      </t>
    </mdx>
    <mdx n="0" f="v">
      <t c="3" si="227">
        <n x="225"/>
        <n x="593"/>
        <n x="63"/>
      </t>
    </mdx>
    <mdx n="0" f="v">
      <t c="3" si="227">
        <n x="225"/>
        <n x="594"/>
        <n x="63"/>
      </t>
    </mdx>
    <mdx n="0" f="v">
      <t c="3" si="227">
        <n x="225"/>
        <n x="595"/>
        <n x="63"/>
      </t>
    </mdx>
    <mdx n="0" f="v">
      <t c="3" si="227">
        <n x="225"/>
        <n x="596"/>
        <n x="63"/>
      </t>
    </mdx>
    <mdx n="0" f="v">
      <t c="3" si="227">
        <n x="225"/>
        <n x="600"/>
        <n x="63"/>
      </t>
    </mdx>
    <mdx n="0" f="v">
      <t c="3" si="227">
        <n x="225"/>
        <n x="607"/>
        <n x="63"/>
      </t>
    </mdx>
    <mdx n="0" f="v">
      <t c="3" si="227">
        <n x="225"/>
        <n x="585"/>
        <n x="63"/>
      </t>
    </mdx>
    <mdx n="0" f="v">
      <t c="3" si="227">
        <n x="225"/>
        <n x="601"/>
        <n x="63"/>
      </t>
    </mdx>
    <mdx n="0" f="v">
      <t c="3" si="227">
        <n x="225"/>
        <n x="588"/>
        <n x="63"/>
      </t>
    </mdx>
    <mdx n="0" f="v">
      <t c="3" si="227">
        <n x="225"/>
        <n x="582"/>
        <n x="63"/>
      </t>
    </mdx>
    <mdx n="0" f="v">
      <t c="3" si="227">
        <n x="225"/>
        <n x="598"/>
        <n x="63"/>
      </t>
    </mdx>
    <mdx n="0" f="v">
      <t c="3" si="227">
        <n x="225"/>
        <n x="613"/>
        <n x="63"/>
      </t>
    </mdx>
    <mdx n="0" f="v">
      <t c="3" si="227">
        <n x="225"/>
        <n x="620"/>
        <n x="63"/>
      </t>
    </mdx>
    <mdx n="0" f="v">
      <t c="3" si="227">
        <n x="225"/>
        <n x="621"/>
        <n x="63"/>
      </t>
    </mdx>
    <mdx n="0" f="v">
      <t c="3" si="227">
        <n x="225"/>
        <n x="587"/>
        <n x="63"/>
      </t>
    </mdx>
    <mdx n="0" f="v">
      <t c="3" si="227">
        <n x="225"/>
        <n x="602"/>
        <n x="63"/>
      </t>
    </mdx>
    <mdx n="0" f="v">
      <t c="3" si="227">
        <n x="225"/>
        <n x="603"/>
        <n x="63"/>
      </t>
    </mdx>
    <mdx n="0" f="v">
      <t c="3" si="227">
        <n x="225"/>
        <n x="604"/>
        <n x="63"/>
      </t>
    </mdx>
    <mdx n="0" f="v">
      <t c="3" si="227">
        <n x="225"/>
        <n x="605"/>
        <n x="63"/>
      </t>
    </mdx>
    <mdx n="0" f="v">
      <t c="3" si="227">
        <n x="225"/>
        <n x="615"/>
        <n x="63"/>
      </t>
    </mdx>
    <mdx n="0" f="v">
      <t c="3" si="227">
        <n x="225"/>
        <n x="632"/>
        <n x="63"/>
      </t>
    </mdx>
    <mdx n="0" f="v">
      <t c="3" si="227">
        <n x="225"/>
        <n x="616"/>
        <n x="63"/>
      </t>
    </mdx>
    <mdx n="0" f="v">
      <t c="3" si="227">
        <n x="225"/>
        <n x="608"/>
        <n x="63"/>
      </t>
    </mdx>
    <mdx n="0" f="v">
      <t c="3" si="227">
        <n x="225"/>
        <n x="617"/>
        <n x="63"/>
      </t>
    </mdx>
    <mdx n="0" f="v">
      <t c="3" si="227">
        <n x="225"/>
        <n x="609"/>
        <n x="63"/>
      </t>
    </mdx>
    <mdx n="0" f="v">
      <t c="3" si="227">
        <n x="225"/>
        <n x="610"/>
        <n x="63"/>
      </t>
    </mdx>
    <mdx n="0" f="v">
      <t c="3" si="227">
        <n x="225"/>
        <n x="611"/>
        <n x="63"/>
      </t>
    </mdx>
    <mdx n="0" f="v">
      <t c="3" si="227">
        <n x="225"/>
        <n x="612"/>
        <n x="63"/>
      </t>
    </mdx>
    <mdx n="0" f="v">
      <t c="3" si="227">
        <n x="225"/>
        <n x="618"/>
        <n x="63"/>
      </t>
    </mdx>
    <mdx n="0" f="v">
      <t c="3" si="227">
        <n x="225"/>
        <n x="619"/>
        <n x="63"/>
      </t>
    </mdx>
    <mdx n="0" f="v">
      <t c="3" si="227">
        <n x="225"/>
        <n x="614"/>
        <n x="63"/>
      </t>
    </mdx>
    <mdx n="0" f="v">
      <t c="3" si="227">
        <n x="225"/>
        <n x="642"/>
        <n x="63"/>
      </t>
    </mdx>
    <mdx n="0" f="v">
      <t c="3" si="227">
        <n x="225"/>
        <n x="628"/>
        <n x="63"/>
      </t>
    </mdx>
    <mdx n="0" f="v">
      <t c="3" si="227">
        <n x="225"/>
        <n x="641"/>
        <n x="63"/>
      </t>
    </mdx>
    <mdx n="0" f="v">
      <t c="3" si="227">
        <n x="225"/>
        <n x="648"/>
        <n x="63"/>
      </t>
    </mdx>
    <mdx n="0" f="v">
      <t c="3" si="227">
        <n x="225"/>
        <n x="622"/>
        <n x="63"/>
      </t>
    </mdx>
    <mdx n="0" f="v">
      <t c="3" si="227">
        <n x="225"/>
        <n x="623"/>
        <n x="63"/>
      </t>
    </mdx>
    <mdx n="0" f="v">
      <t c="3" si="227">
        <n x="225"/>
        <n x="624"/>
        <n x="63"/>
      </t>
    </mdx>
    <mdx n="0" f="v">
      <t c="3" si="227">
        <n x="225"/>
        <n x="639"/>
        <n x="63"/>
      </t>
    </mdx>
    <mdx n="0" f="v">
      <t c="3" si="227">
        <n x="225"/>
        <n x="633"/>
        <n x="63"/>
      </t>
    </mdx>
    <mdx n="0" f="v">
      <t c="3" si="227">
        <n x="225"/>
        <n x="630"/>
        <n x="63"/>
      </t>
    </mdx>
    <mdx n="0" f="v">
      <t c="3" si="227">
        <n x="225"/>
        <n x="606"/>
        <n x="63"/>
      </t>
    </mdx>
    <mdx n="0" f="v">
      <t c="3" si="227">
        <n x="225"/>
        <n x="643"/>
        <n x="63"/>
      </t>
    </mdx>
    <mdx n="0" f="v">
      <t c="3" si="227">
        <n x="225"/>
        <n x="645"/>
        <n x="63"/>
      </t>
    </mdx>
    <mdx n="0" f="v">
      <t c="3" si="227">
        <n x="225"/>
        <n x="647"/>
        <n x="63"/>
      </t>
    </mdx>
    <mdx n="0" f="v">
      <t c="3" si="227">
        <n x="225"/>
        <n x="626"/>
        <n x="63"/>
      </t>
    </mdx>
    <mdx n="0" f="v">
      <t c="3" si="227">
        <n x="225"/>
        <n x="625"/>
        <n x="63"/>
      </t>
    </mdx>
    <mdx n="0" f="v">
      <t c="3" si="227">
        <n x="225"/>
        <n x="629"/>
        <n x="63"/>
      </t>
    </mdx>
    <mdx n="0" f="v">
      <t c="3" si="227">
        <n x="225"/>
        <n x="635"/>
        <n x="63"/>
      </t>
    </mdx>
    <mdx n="0" f="v">
      <t c="3" si="227">
        <n x="225"/>
        <n x="636"/>
        <n x="63"/>
      </t>
    </mdx>
    <mdx n="0" f="v">
      <t c="3" si="227">
        <n x="225"/>
        <n x="637"/>
        <n x="63"/>
      </t>
    </mdx>
    <mdx n="0" f="v">
      <t c="3" si="227">
        <n x="225"/>
        <n x="627"/>
        <n x="63"/>
      </t>
    </mdx>
    <mdx n="0" f="v">
      <t c="3" si="227">
        <n x="225"/>
        <n x="644"/>
        <n x="63"/>
      </t>
    </mdx>
    <mdx n="0" f="v">
      <t c="3" si="227">
        <n x="225"/>
        <n x="640"/>
        <n x="63"/>
      </t>
    </mdx>
    <mdx n="0" f="v">
      <t c="3" si="227">
        <n x="225"/>
        <n x="646"/>
        <n x="63"/>
      </t>
    </mdx>
    <mdx n="0" f="v">
      <t c="3" si="227">
        <n x="225"/>
        <n x="631"/>
        <n x="63"/>
      </t>
    </mdx>
    <mdx n="0" f="v">
      <t c="3" si="227">
        <n x="225"/>
        <n x="634"/>
        <n x="63"/>
      </t>
    </mdx>
    <mdx n="0" f="v">
      <t c="3" si="227">
        <n x="225"/>
        <n x="638"/>
        <n x="63"/>
      </t>
    </mdx>
    <mdx n="0" f="v">
      <t c="3" si="227">
        <n x="225"/>
        <n x="654"/>
        <n x="63"/>
      </t>
    </mdx>
    <mdx n="0" f="v">
      <t c="3" si="227">
        <n x="225"/>
        <n x="655"/>
        <n x="63"/>
      </t>
    </mdx>
    <mdx n="0" f="v">
      <t c="3" si="227">
        <n x="225"/>
        <n x="649"/>
        <n x="63"/>
      </t>
    </mdx>
    <mdx n="0" f="v">
      <t c="3" si="227">
        <n x="225"/>
        <n x="650"/>
        <n x="63"/>
      </t>
    </mdx>
    <mdx n="0" f="v">
      <t c="3" si="227">
        <n x="225"/>
        <n x="651"/>
        <n x="63"/>
      </t>
    </mdx>
    <mdx n="0" f="v">
      <t c="3" si="227">
        <n x="225"/>
        <n x="652"/>
        <n x="63"/>
      </t>
    </mdx>
    <mdx n="0" f="v">
      <t c="3" si="227">
        <n x="225"/>
        <n x="653"/>
        <n x="63"/>
      </t>
    </mdx>
    <mdx n="0" f="v">
      <t c="3" si="227">
        <n x="225"/>
        <n x="345"/>
        <n x="64"/>
      </t>
    </mdx>
    <mdx n="0" f="v">
      <t c="3" si="227">
        <n x="225"/>
        <n x="308"/>
        <n x="64"/>
      </t>
    </mdx>
    <mdx n="0" f="v">
      <t c="3" si="227">
        <n x="225"/>
        <n x="279"/>
        <n x="64"/>
      </t>
    </mdx>
    <mdx n="0" f="v">
      <t c="3" si="227">
        <n x="225"/>
        <n x="557"/>
        <n x="64"/>
      </t>
    </mdx>
    <mdx n="0" f="v">
      <t c="3" si="227">
        <n x="225"/>
        <n x="324"/>
        <n x="64"/>
      </t>
    </mdx>
    <mdx n="0" f="v">
      <t c="3" si="227">
        <n x="225"/>
        <n x="309"/>
        <n x="64"/>
      </t>
    </mdx>
    <mdx n="0" f="v">
      <t c="3" si="227">
        <n x="225"/>
        <n x="315"/>
        <n x="64"/>
      </t>
    </mdx>
    <mdx n="0" f="v">
      <t c="3" si="227">
        <n x="225"/>
        <n x="335"/>
        <n x="64"/>
      </t>
    </mdx>
    <mdx n="0" f="v">
      <t c="3" si="227">
        <n x="225"/>
        <n x="306"/>
        <n x="64"/>
      </t>
    </mdx>
    <mdx n="0" f="v">
      <t c="3" si="227">
        <n x="225"/>
        <n x="285"/>
        <n x="64"/>
      </t>
    </mdx>
    <mdx n="0" f="v">
      <t c="3" si="227">
        <n x="225"/>
        <n x="275"/>
        <n x="64"/>
      </t>
    </mdx>
    <mdx n="0" f="v">
      <t c="3" si="227">
        <n x="225"/>
        <n x="284"/>
        <n x="64"/>
      </t>
    </mdx>
    <mdx n="0" f="v">
      <t c="3" si="227">
        <n x="225"/>
        <n x="290"/>
        <n x="64"/>
      </t>
    </mdx>
    <mdx n="0" f="v">
      <t c="3" si="227">
        <n x="225"/>
        <n x="289"/>
        <n x="64"/>
      </t>
    </mdx>
    <mdx n="0" f="v">
      <t c="3" si="227">
        <n x="225"/>
        <n x="288"/>
        <n x="64"/>
      </t>
    </mdx>
    <mdx n="0" f="v">
      <t c="3" si="227">
        <n x="225"/>
        <n x="287"/>
        <n x="64"/>
      </t>
    </mdx>
    <mdx n="0" f="v">
      <t c="3" si="227">
        <n x="225"/>
        <n x="286"/>
        <n x="64"/>
      </t>
    </mdx>
    <mdx n="0" f="v">
      <t c="3" si="227">
        <n x="225"/>
        <n x="292"/>
        <n x="64"/>
      </t>
    </mdx>
    <mdx n="0" f="v">
      <t c="3" si="227">
        <n x="225"/>
        <n x="325"/>
        <n x="64"/>
      </t>
    </mdx>
    <mdx n="0" f="v">
      <t c="3" si="227">
        <n x="225"/>
        <n x="310"/>
        <n x="64"/>
      </t>
    </mdx>
    <mdx n="0" f="v">
      <t c="3" si="227">
        <n x="225"/>
        <n x="343"/>
        <n x="64"/>
      </t>
    </mdx>
    <mdx n="0" f="v">
      <t c="3" si="227">
        <n x="225"/>
        <n x="296"/>
        <n x="64"/>
      </t>
    </mdx>
    <mdx n="0" f="v">
      <t c="3" si="227">
        <n x="225"/>
        <n x="314"/>
        <n x="64"/>
      </t>
    </mdx>
    <mdx n="0" f="v">
      <t c="3" si="227">
        <n x="225"/>
        <n x="551"/>
        <n x="64"/>
      </t>
    </mdx>
    <mdx n="0" f="v">
      <t c="3" si="227">
        <n x="225"/>
        <n x="339"/>
        <n x="64"/>
      </t>
    </mdx>
    <mdx n="0" f="v">
      <t c="3" si="227">
        <n x="225"/>
        <n x="323"/>
        <n x="64"/>
      </t>
    </mdx>
    <mdx n="0" f="v">
      <t c="3" si="227">
        <n x="225"/>
        <n x="550"/>
        <n x="64"/>
      </t>
    </mdx>
    <mdx n="0" f="v">
      <t c="3" si="227">
        <n x="225"/>
        <n x="549"/>
        <n x="64"/>
      </t>
    </mdx>
    <mdx n="0" f="v">
      <t c="3" si="227">
        <n x="225"/>
        <n x="558"/>
        <n x="64"/>
      </t>
    </mdx>
    <mdx n="0" f="v">
      <t c="3" si="227">
        <n x="225"/>
        <n x="559"/>
        <n x="64"/>
      </t>
    </mdx>
    <mdx n="0" f="v">
      <t c="3" si="227">
        <n x="225"/>
        <n x="560"/>
        <n x="64"/>
      </t>
    </mdx>
    <mdx n="0" f="v">
      <t c="3" si="227">
        <n x="225"/>
        <n x="561"/>
        <n x="64"/>
      </t>
    </mdx>
    <mdx n="0" f="v">
      <t c="3" si="227">
        <n x="225"/>
        <n x="562"/>
        <n x="64"/>
      </t>
    </mdx>
    <mdx n="0" f="v">
      <t c="3" si="227">
        <n x="225"/>
        <n x="564"/>
        <n x="64"/>
      </t>
    </mdx>
    <mdx n="0" f="v">
      <t c="3" si="227">
        <n x="225"/>
        <n x="317"/>
        <n x="64"/>
      </t>
    </mdx>
    <mdx n="0" f="v">
      <t c="3" si="227">
        <n x="225"/>
        <n x="305"/>
        <n x="64"/>
      </t>
    </mdx>
    <mdx n="0" f="v">
      <t c="3" si="227">
        <n x="225"/>
        <n x="274"/>
        <n x="64"/>
      </t>
    </mdx>
    <mdx n="0" f="v">
      <t c="3" si="227">
        <n x="225"/>
        <n x="282"/>
        <n x="64"/>
      </t>
    </mdx>
    <mdx n="0" f="v">
      <t c="3" si="227">
        <n x="225"/>
        <n x="313"/>
        <n x="64"/>
      </t>
    </mdx>
    <mdx n="0" f="v">
      <t c="3" si="227">
        <n x="225"/>
        <n x="336"/>
        <n x="64"/>
      </t>
    </mdx>
    <mdx n="0" f="v">
      <t c="3" si="227">
        <n x="225"/>
        <n x="344"/>
        <n x="64"/>
      </t>
    </mdx>
    <mdx n="0" f="v">
      <t c="3" si="227">
        <n x="225"/>
        <n x="312"/>
        <n x="64"/>
      </t>
    </mdx>
    <mdx n="0" f="v">
      <t c="3" si="227">
        <n x="225"/>
        <n x="334"/>
        <n x="64"/>
      </t>
    </mdx>
    <mdx n="0" f="v">
      <t c="3" si="227">
        <n x="225"/>
        <n x="333"/>
        <n x="64"/>
      </t>
    </mdx>
    <mdx n="0" f="v">
      <t c="3" si="227">
        <n x="225"/>
        <n x="298"/>
        <n x="64"/>
      </t>
    </mdx>
    <mdx n="0" f="v">
      <t c="3" si="227">
        <n x="225"/>
        <n x="556"/>
        <n x="64"/>
      </t>
    </mdx>
    <mdx n="0" f="v">
      <t c="3" si="227">
        <n x="225"/>
        <n x="552"/>
        <n x="64"/>
      </t>
    </mdx>
    <mdx n="0" f="v">
      <t c="3" si="227">
        <n x="225"/>
        <n x="563"/>
        <n x="64"/>
      </t>
    </mdx>
    <mdx n="0" f="v">
      <t c="3" si="227">
        <n x="225"/>
        <n x="291"/>
        <n x="64"/>
      </t>
    </mdx>
    <mdx n="0" f="v">
      <t c="3" si="227">
        <n x="225"/>
        <n x="303"/>
        <n x="64"/>
      </t>
    </mdx>
    <mdx n="0" f="v">
      <t c="3" si="227">
        <n x="225"/>
        <n x="352"/>
        <n x="64"/>
      </t>
    </mdx>
    <mdx n="0" f="v">
      <t c="3" si="227">
        <n x="225"/>
        <n x="302"/>
        <n x="64"/>
      </t>
    </mdx>
    <mdx n="0" f="v">
      <t c="3" si="227">
        <n x="225"/>
        <n x="342"/>
        <n x="64"/>
      </t>
    </mdx>
    <mdx n="0" f="v">
      <t c="3" si="227">
        <n x="225"/>
        <n x="332"/>
        <n x="64"/>
      </t>
    </mdx>
    <mdx n="0" f="v">
      <t c="3" si="227">
        <n x="225"/>
        <n x="331"/>
        <n x="64"/>
      </t>
    </mdx>
    <mdx n="0" f="v">
      <t c="3" si="227">
        <n x="225"/>
        <n x="349"/>
        <n x="64"/>
      </t>
    </mdx>
    <mdx n="0" f="v">
      <t c="3" si="227">
        <n x="225"/>
        <n x="553"/>
        <n x="64"/>
      </t>
    </mdx>
    <mdx n="0" f="v">
      <t c="3" si="227">
        <n x="225"/>
        <n x="330"/>
        <n x="64"/>
      </t>
    </mdx>
    <mdx n="0" f="v">
      <t c="3" si="227">
        <n x="225"/>
        <n x="351"/>
        <n x="64"/>
      </t>
    </mdx>
    <mdx n="0" f="v">
      <t c="3" si="227">
        <n x="225"/>
        <n x="554"/>
        <n x="64"/>
      </t>
    </mdx>
    <mdx n="0" f="v">
      <t c="3" si="227">
        <n x="225"/>
        <n x="354"/>
        <n x="64"/>
      </t>
    </mdx>
    <mdx n="0" f="v">
      <t c="3" si="227">
        <n x="225"/>
        <n x="341"/>
        <n x="64"/>
      </t>
    </mdx>
    <mdx n="0" f="v">
      <t c="3" si="227">
        <n x="225"/>
        <n x="295"/>
        <n x="64"/>
      </t>
    </mdx>
    <mdx n="0" f="v">
      <t c="3" si="227">
        <n x="225"/>
        <n x="575"/>
        <n x="64"/>
      </t>
    </mdx>
    <mdx n="0" f="v">
      <t c="3" si="227">
        <n x="225"/>
        <n x="300"/>
        <n x="64"/>
      </t>
    </mdx>
    <mdx n="0" f="v">
      <t c="3" si="227">
        <n x="225"/>
        <n x="340"/>
        <n x="64"/>
      </t>
    </mdx>
    <mdx n="0" f="v">
      <t c="3" si="227">
        <n x="225"/>
        <n x="590"/>
        <n x="64"/>
      </t>
    </mdx>
    <mdx n="0" f="v">
      <t c="3" si="227">
        <n x="225"/>
        <n x="565"/>
        <n x="64"/>
      </t>
    </mdx>
    <mdx n="0" f="v">
      <t c="3" si="227">
        <n x="225"/>
        <n x="566"/>
        <n x="64"/>
      </t>
    </mdx>
    <mdx n="0" f="v">
      <t c="3" si="227">
        <n x="225"/>
        <n x="567"/>
        <n x="64"/>
      </t>
    </mdx>
    <mdx n="0" f="v">
      <t c="3" si="227">
        <n x="225"/>
        <n x="568"/>
        <n x="64"/>
      </t>
    </mdx>
    <mdx n="0" f="v">
      <t c="3" si="227">
        <n x="225"/>
        <n x="592"/>
        <n x="64"/>
      </t>
    </mdx>
    <mdx n="0" f="v">
      <t c="3" si="227">
        <n x="225"/>
        <n x="588"/>
        <n x="64"/>
      </t>
    </mdx>
    <mdx n="0" f="v">
      <t c="3" si="227">
        <n x="225"/>
        <n x="572"/>
        <n x="64"/>
      </t>
    </mdx>
    <mdx n="0" f="v">
      <t c="3" si="227">
        <n x="225"/>
        <n x="573"/>
        <n x="64"/>
      </t>
    </mdx>
    <mdx n="0" f="v">
      <t c="3" si="227">
        <n x="225"/>
        <n x="571"/>
        <n x="64"/>
      </t>
    </mdx>
    <mdx n="0" f="v">
      <t c="3" si="227">
        <n x="225"/>
        <n x="589"/>
        <n x="64"/>
      </t>
    </mdx>
    <mdx n="0" f="v">
      <t c="3" si="227">
        <n x="225"/>
        <n x="591"/>
        <n x="64"/>
      </t>
    </mdx>
    <mdx n="0" f="v">
      <t c="3" si="227">
        <n x="225"/>
        <n x="601"/>
        <n x="64"/>
      </t>
    </mdx>
    <mdx n="0" f="v">
      <t c="3" si="227">
        <n x="225"/>
        <n x="576"/>
        <n x="64"/>
      </t>
    </mdx>
    <mdx n="0" f="v">
      <t c="3" si="227">
        <n x="225"/>
        <n x="577"/>
        <n x="64"/>
      </t>
    </mdx>
    <mdx n="0" f="v">
      <t c="3" si="227">
        <n x="225"/>
        <n x="578"/>
        <n x="64"/>
      </t>
    </mdx>
    <mdx n="0" f="v">
      <t c="3" si="227">
        <n x="225"/>
        <n x="579"/>
        <n x="64"/>
      </t>
    </mdx>
    <mdx n="0" f="v">
      <t c="3" si="227">
        <n x="225"/>
        <n x="353"/>
        <n x="64"/>
      </t>
    </mdx>
    <mdx n="0" f="v">
      <t c="3" si="227">
        <n x="225"/>
        <n x="347"/>
        <n x="64"/>
      </t>
    </mdx>
    <mdx n="0" f="v">
      <t c="3" si="227">
        <n x="225"/>
        <n x="569"/>
        <n x="64"/>
      </t>
    </mdx>
    <mdx n="0" f="v">
      <t c="3" si="227">
        <n x="225"/>
        <n x="580"/>
        <n x="64"/>
      </t>
    </mdx>
    <mdx n="0" f="v">
      <t c="3" si="227">
        <n x="225"/>
        <n x="581"/>
        <n x="64"/>
      </t>
    </mdx>
    <mdx n="0" f="v">
      <t c="3" si="227">
        <n x="225"/>
        <n x="583"/>
        <n x="64"/>
      </t>
    </mdx>
    <mdx n="0" f="v">
      <t c="3" si="227">
        <n x="225"/>
        <n x="555"/>
        <n x="64"/>
      </t>
    </mdx>
    <mdx n="0" f="v">
      <t c="3" si="227">
        <n x="225"/>
        <n x="570"/>
        <n x="64"/>
      </t>
    </mdx>
    <mdx n="0" f="v">
      <t c="3" si="227">
        <n x="225"/>
        <n x="574"/>
        <n x="64"/>
      </t>
    </mdx>
    <mdx n="0" f="v">
      <t c="3" si="227">
        <n x="225"/>
        <n x="582"/>
        <n x="64"/>
      </t>
    </mdx>
    <mdx n="0" f="v">
      <t c="3" si="227">
        <n x="225"/>
        <n x="584"/>
        <n x="64"/>
      </t>
    </mdx>
    <mdx n="0" f="v">
      <t c="3" si="227">
        <n x="225"/>
        <n x="598"/>
        <n x="64"/>
      </t>
    </mdx>
    <mdx n="0" f="v">
      <t c="3" si="227">
        <n x="225"/>
        <n x="599"/>
        <n x="64"/>
      </t>
    </mdx>
    <mdx n="0" f="v">
      <t c="3" si="227">
        <n x="225"/>
        <n x="586"/>
        <n x="64"/>
      </t>
    </mdx>
    <mdx n="0" f="v">
      <t c="3" si="227">
        <n x="225"/>
        <n x="593"/>
        <n x="64"/>
      </t>
    </mdx>
    <mdx n="0" f="v">
      <t c="3" si="227">
        <n x="225"/>
        <n x="594"/>
        <n x="64"/>
      </t>
    </mdx>
    <mdx n="0" f="v">
      <t c="3" si="227">
        <n x="225"/>
        <n x="595"/>
        <n x="64"/>
      </t>
    </mdx>
    <mdx n="0" f="v">
      <t c="3" si="227">
        <n x="225"/>
        <n x="596"/>
        <n x="64"/>
      </t>
    </mdx>
    <mdx n="0" f="v">
      <t c="3" si="227">
        <n x="225"/>
        <n x="597"/>
        <n x="64"/>
      </t>
    </mdx>
    <mdx n="0" f="v">
      <t c="3" si="227">
        <n x="225"/>
        <n x="619"/>
        <n x="64"/>
      </t>
    </mdx>
    <mdx n="0" f="v">
      <t c="3" si="227">
        <n x="225"/>
        <n x="585"/>
        <n x="64"/>
      </t>
    </mdx>
    <mdx n="0" f="v">
      <t c="3" si="227">
        <n x="225"/>
        <n x="600"/>
        <n x="64"/>
      </t>
    </mdx>
    <mdx n="0" f="v">
      <t c="3" si="227">
        <n x="225"/>
        <n x="622"/>
        <n x="64"/>
      </t>
    </mdx>
    <mdx n="0" f="v">
      <t c="3" si="227">
        <n x="225"/>
        <n x="587"/>
        <n x="64"/>
      </t>
    </mdx>
    <mdx n="0" f="v">
      <t c="3" si="227">
        <n x="225"/>
        <n x="602"/>
        <n x="64"/>
      </t>
    </mdx>
    <mdx n="0" f="v">
      <t c="3" si="227">
        <n x="225"/>
        <n x="603"/>
        <n x="64"/>
      </t>
    </mdx>
    <mdx n="0" f="v">
      <t c="3" si="227">
        <n x="225"/>
        <n x="604"/>
        <n x="64"/>
      </t>
    </mdx>
    <mdx n="0" f="v">
      <t c="3" si="227">
        <n x="225"/>
        <n x="605"/>
        <n x="64"/>
      </t>
    </mdx>
    <mdx n="0" f="v">
      <t c="3" si="227">
        <n x="225"/>
        <n x="613"/>
        <n x="64"/>
      </t>
    </mdx>
    <mdx n="0" f="v">
      <t c="3" si="227">
        <n x="225"/>
        <n x="614"/>
        <n x="64"/>
      </t>
    </mdx>
    <mdx n="0" f="v">
      <t c="3" si="227">
        <n x="225"/>
        <n x="615"/>
        <n x="64"/>
      </t>
    </mdx>
    <mdx n="0" f="v">
      <t c="3" si="227">
        <n x="225"/>
        <n x="644"/>
        <n x="64"/>
      </t>
    </mdx>
    <mdx n="0" f="v">
      <t c="3" si="227">
        <n x="225"/>
        <n x="616"/>
        <n x="64"/>
      </t>
    </mdx>
    <mdx n="0" f="v">
      <t c="3" si="227">
        <n x="225"/>
        <n x="620"/>
        <n x="64"/>
      </t>
    </mdx>
    <mdx n="0" f="v">
      <t c="3" si="227">
        <n x="225"/>
        <n x="621"/>
        <n x="64"/>
      </t>
    </mdx>
    <mdx n="0" f="v">
      <t c="3" si="227">
        <n x="225"/>
        <n x="609"/>
        <n x="64"/>
      </t>
    </mdx>
    <mdx n="0" f="v">
      <t c="3" si="227">
        <n x="225"/>
        <n x="610"/>
        <n x="64"/>
      </t>
    </mdx>
    <mdx n="0" f="v">
      <t c="3" si="227">
        <n x="225"/>
        <n x="611"/>
        <n x="64"/>
      </t>
    </mdx>
    <mdx n="0" f="v">
      <t c="3" si="227">
        <n x="225"/>
        <n x="612"/>
        <n x="64"/>
      </t>
    </mdx>
    <mdx n="0" f="v">
      <t c="3" si="227">
        <n x="225"/>
        <n x="617"/>
        <n x="64"/>
      </t>
    </mdx>
    <mdx n="0" f="v">
      <t c="3" si="227">
        <n x="225"/>
        <n x="630"/>
        <n x="64"/>
      </t>
    </mdx>
    <mdx n="0" f="v">
      <t c="3" si="227">
        <n x="225"/>
        <n x="618"/>
        <n x="64"/>
      </t>
    </mdx>
    <mdx n="0" f="v">
      <t c="3" si="227">
        <n x="225"/>
        <n x="608"/>
        <n x="64"/>
      </t>
    </mdx>
    <mdx n="0" f="v">
      <t c="3" si="227">
        <n x="225"/>
        <n x="632"/>
        <n x="64"/>
      </t>
    </mdx>
    <mdx n="0" f="v">
      <t c="3" si="227">
        <n x="225"/>
        <n x="647"/>
        <n x="64"/>
      </t>
    </mdx>
    <mdx n="0" f="v">
      <t c="3" si="227">
        <n x="225"/>
        <n x="623"/>
        <n x="64"/>
      </t>
    </mdx>
    <mdx n="0" f="v">
      <t c="3" si="227">
        <n x="225"/>
        <n x="624"/>
        <n x="64"/>
      </t>
    </mdx>
    <mdx n="0" f="v">
      <t c="3" si="227">
        <n x="225"/>
        <n x="626"/>
        <n x="64"/>
      </t>
    </mdx>
    <mdx n="0" f="v">
      <t c="3" si="227">
        <n x="225"/>
        <n x="639"/>
        <n x="64"/>
      </t>
    </mdx>
    <mdx n="0" f="v">
      <t c="3" si="227">
        <n x="225"/>
        <n x="628"/>
        <n x="64"/>
      </t>
    </mdx>
    <mdx n="0" f="v">
      <t c="3" si="227">
        <n x="225"/>
        <n x="640"/>
        <n x="64"/>
      </t>
    </mdx>
    <mdx n="0" f="v">
      <t c="3" si="227">
        <n x="225"/>
        <n x="629"/>
        <n x="64"/>
      </t>
    </mdx>
    <mdx n="0" f="v">
      <t c="3" si="227">
        <n x="225"/>
        <n x="641"/>
        <n x="64"/>
      </t>
    </mdx>
    <mdx n="0" f="v">
      <t c="3" si="227">
        <n x="225"/>
        <n x="646"/>
        <n x="64"/>
      </t>
    </mdx>
    <mdx n="0" f="v">
      <t c="3" si="227">
        <n x="225"/>
        <n x="606"/>
        <n x="64"/>
      </t>
    </mdx>
    <mdx n="0" f="v">
      <t c="3" si="227">
        <n x="225"/>
        <n x="633"/>
        <n x="64"/>
      </t>
    </mdx>
    <mdx n="0" f="v">
      <t c="3" si="227">
        <n x="225"/>
        <n x="607"/>
        <n x="64"/>
      </t>
    </mdx>
    <mdx n="0" f="v">
      <t c="3" si="227">
        <n x="225"/>
        <n x="635"/>
        <n x="64"/>
      </t>
    </mdx>
    <mdx n="0" f="v">
      <t c="3" si="227">
        <n x="225"/>
        <n x="636"/>
        <n x="64"/>
      </t>
    </mdx>
    <mdx n="0" f="v">
      <t c="3" si="227">
        <n x="225"/>
        <n x="637"/>
        <n x="64"/>
      </t>
    </mdx>
    <mdx n="0" f="v">
      <t c="3" si="227">
        <n x="225"/>
        <n x="625"/>
        <n x="64"/>
      </t>
    </mdx>
    <mdx n="0" f="v">
      <t c="3" si="227">
        <n x="225"/>
        <n x="643"/>
        <n x="64"/>
      </t>
    </mdx>
    <mdx n="0" f="v">
      <t c="3" si="227">
        <n x="225"/>
        <n x="648"/>
        <n x="64"/>
      </t>
    </mdx>
    <mdx n="0" f="v">
      <t c="3" si="227">
        <n x="225"/>
        <n x="627"/>
        <n x="64"/>
      </t>
    </mdx>
    <mdx n="0" f="v">
      <t c="3" si="227">
        <n x="225"/>
        <n x="645"/>
        <n x="64"/>
      </t>
    </mdx>
    <mdx n="0" f="v">
      <t c="3" si="227">
        <n x="225"/>
        <n x="631"/>
        <n x="64"/>
      </t>
    </mdx>
    <mdx n="0" f="v">
      <t c="3" si="227">
        <n x="225"/>
        <n x="634"/>
        <n x="64"/>
      </t>
    </mdx>
    <mdx n="0" f="v">
      <t c="3" si="227">
        <n x="225"/>
        <n x="638"/>
        <n x="64"/>
      </t>
    </mdx>
    <mdx n="0" f="v">
      <t c="3" si="227">
        <n x="225"/>
        <n x="655"/>
        <n x="64"/>
      </t>
    </mdx>
    <mdx n="0" f="v">
      <t c="3" si="227">
        <n x="225"/>
        <n x="642"/>
        <n x="64"/>
      </t>
    </mdx>
    <mdx n="0" f="v">
      <t c="3" si="227">
        <n x="225"/>
        <n x="649"/>
        <n x="64"/>
      </t>
    </mdx>
    <mdx n="0" f="v">
      <t c="3" si="227">
        <n x="225"/>
        <n x="650"/>
        <n x="64"/>
      </t>
    </mdx>
    <mdx n="0" f="v">
      <t c="3" si="227">
        <n x="225"/>
        <n x="651"/>
        <n x="64"/>
      </t>
    </mdx>
    <mdx n="0" f="v">
      <t c="3" si="227">
        <n x="225"/>
        <n x="652"/>
        <n x="64"/>
      </t>
    </mdx>
    <mdx n="0" f="v">
      <t c="3" si="227">
        <n x="225"/>
        <n x="653"/>
        <n x="64"/>
      </t>
    </mdx>
    <mdx n="0" f="v">
      <t c="3" si="227">
        <n x="225"/>
        <n x="654"/>
        <n x="64"/>
      </t>
    </mdx>
    <mdx n="0" f="v">
      <t c="3" si="227">
        <n x="225"/>
        <n x="305"/>
        <n x="98"/>
      </t>
    </mdx>
    <mdx n="0" f="v">
      <t c="3" si="227">
        <n x="225"/>
        <n x="296"/>
        <n x="98"/>
      </t>
    </mdx>
    <mdx n="0" f="v">
      <t c="3" si="227">
        <n x="225"/>
        <n x="308"/>
        <n x="98"/>
      </t>
    </mdx>
    <mdx n="0" f="v">
      <t c="3" si="227">
        <n x="225"/>
        <n x="279"/>
        <n x="98"/>
      </t>
    </mdx>
    <mdx n="0" f="v">
      <t c="3" si="227">
        <n x="225"/>
        <n x="557"/>
        <n x="98"/>
      </t>
    </mdx>
    <mdx n="0" f="v">
      <t c="3" si="227">
        <n x="225"/>
        <n x="551"/>
        <n x="98"/>
      </t>
    </mdx>
    <mdx n="0" f="v">
      <t c="3" si="227">
        <n x="225"/>
        <n x="324"/>
        <n x="98"/>
      </t>
    </mdx>
    <mdx n="0" f="v">
      <t c="3" si="227">
        <n x="225"/>
        <n x="309"/>
        <n x="98"/>
      </t>
    </mdx>
    <mdx n="0" f="v">
      <t c="3" si="227">
        <n x="225"/>
        <n x="344"/>
        <n x="98"/>
      </t>
    </mdx>
    <mdx n="0" f="v">
      <t c="3" si="227">
        <n x="225"/>
        <n x="315"/>
        <n x="98"/>
      </t>
    </mdx>
    <mdx n="0" f="v">
      <t c="3" si="227">
        <n x="225"/>
        <n x="335"/>
        <n x="98"/>
      </t>
    </mdx>
    <mdx n="0" f="v">
      <t c="3" si="227">
        <n x="225"/>
        <n x="306"/>
        <n x="98"/>
      </t>
    </mdx>
    <mdx n="0" f="v">
      <t c="3" si="227">
        <n x="225"/>
        <n x="345"/>
        <n x="98"/>
      </t>
    </mdx>
    <mdx n="0" f="v">
      <t c="3" si="227">
        <n x="225"/>
        <n x="314"/>
        <n x="98"/>
      </t>
    </mdx>
    <mdx n="0" f="v">
      <t c="3" si="227">
        <n x="225"/>
        <n x="275"/>
        <n x="98"/>
      </t>
    </mdx>
    <mdx n="0" f="v">
      <t c="3" si="227">
        <n x="225"/>
        <n x="284"/>
        <n x="98"/>
      </t>
    </mdx>
    <mdx n="0" f="v">
      <t c="3" si="227">
        <n x="225"/>
        <n x="290"/>
        <n x="98"/>
      </t>
    </mdx>
    <mdx n="0" f="v">
      <t c="3" si="227">
        <n x="225"/>
        <n x="289"/>
        <n x="98"/>
      </t>
    </mdx>
    <mdx n="0" f="v">
      <t c="3" si="227">
        <n x="225"/>
        <n x="288"/>
        <n x="98"/>
      </t>
    </mdx>
    <mdx n="0" f="v">
      <t c="3" si="227">
        <n x="225"/>
        <n x="287"/>
        <n x="98"/>
      </t>
    </mdx>
    <mdx n="0" f="v">
      <t c="3" si="227">
        <n x="225"/>
        <n x="286"/>
        <n x="98"/>
      </t>
    </mdx>
    <mdx n="0" f="v">
      <t c="3" si="227">
        <n x="225"/>
        <n x="292"/>
        <n x="98"/>
      </t>
    </mdx>
    <mdx n="0" f="v">
      <t c="3" si="227">
        <n x="225"/>
        <n x="325"/>
        <n x="98"/>
      </t>
    </mdx>
    <mdx n="0" f="v">
      <t c="3" si="227">
        <n x="225"/>
        <n x="310"/>
        <n x="98"/>
      </t>
    </mdx>
    <mdx n="0" f="v">
      <t c="3" si="227">
        <n x="225"/>
        <n x="343"/>
        <n x="98"/>
      </t>
    </mdx>
    <mdx n="0" f="v">
      <t c="3" si="227">
        <n x="225"/>
        <n x="339"/>
        <n x="98"/>
      </t>
    </mdx>
    <mdx n="0" f="v">
      <t c="3" si="227">
        <n x="225"/>
        <n x="323"/>
        <n x="98"/>
      </t>
    </mdx>
    <mdx n="0" f="v">
      <t c="3" si="227">
        <n x="225"/>
        <n x="550"/>
        <n x="98"/>
      </t>
    </mdx>
    <mdx n="0" f="v">
      <t c="3" si="227">
        <n x="225"/>
        <n x="549"/>
        <n x="98"/>
      </t>
    </mdx>
    <mdx n="0" f="v">
      <t c="3" si="227">
        <n x="225"/>
        <n x="558"/>
        <n x="98"/>
      </t>
    </mdx>
    <mdx n="0" f="v">
      <t c="3" si="227">
        <n x="225"/>
        <n x="559"/>
        <n x="98"/>
      </t>
    </mdx>
    <mdx n="0" f="v">
      <t c="3" si="227">
        <n x="225"/>
        <n x="560"/>
        <n x="98"/>
      </t>
    </mdx>
    <mdx n="0" f="v">
      <t c="3" si="227">
        <n x="225"/>
        <n x="561"/>
        <n x="98"/>
      </t>
    </mdx>
    <mdx n="0" f="v">
      <t c="3" si="227">
        <n x="225"/>
        <n x="562"/>
        <n x="98"/>
      </t>
    </mdx>
    <mdx n="0" f="v">
      <t c="3" si="227">
        <n x="225"/>
        <n x="341"/>
        <n x="98"/>
      </t>
    </mdx>
    <mdx n="0" f="v">
      <t c="3" si="227">
        <n x="225"/>
        <n x="274"/>
        <n x="98"/>
      </t>
    </mdx>
    <mdx n="0" f="v">
      <t c="3" si="227">
        <n x="225"/>
        <n x="282"/>
        <n x="98"/>
      </t>
    </mdx>
    <mdx n="0" f="v">
      <t c="3" si="227">
        <n x="225"/>
        <n x="313"/>
        <n x="98"/>
      </t>
    </mdx>
    <mdx n="0" f="v">
      <t c="3" si="227">
        <n x="225"/>
        <n x="336"/>
        <n x="98"/>
      </t>
    </mdx>
    <mdx n="0" f="v">
      <t c="3" si="227">
        <n x="225"/>
        <n x="317"/>
        <n x="98"/>
      </t>
    </mdx>
    <mdx n="0" f="v">
      <t c="3" si="227">
        <n x="225"/>
        <n x="312"/>
        <n x="98"/>
      </t>
    </mdx>
    <mdx n="0" f="v">
      <t c="3" si="227">
        <n x="225"/>
        <n x="334"/>
        <n x="98"/>
      </t>
    </mdx>
    <mdx n="0" f="v">
      <t c="3" si="227">
        <n x="225"/>
        <n x="333"/>
        <n x="98"/>
      </t>
    </mdx>
    <mdx n="0" f="v">
      <t c="3" si="227">
        <n x="225"/>
        <n x="564"/>
        <n x="98"/>
      </t>
    </mdx>
    <mdx n="0" f="v">
      <t c="3" si="227">
        <n x="225"/>
        <n x="298"/>
        <n x="98"/>
      </t>
    </mdx>
    <mdx n="0" f="v">
      <t c="3" si="227">
        <n x="225"/>
        <n x="556"/>
        <n x="98"/>
      </t>
    </mdx>
    <mdx n="0" f="v">
      <t c="3" si="227">
        <n x="225"/>
        <n x="552"/>
        <n x="98"/>
      </t>
    </mdx>
    <mdx n="0" f="v">
      <t c="3" si="227">
        <n x="225"/>
        <n x="563"/>
        <n x="98"/>
      </t>
    </mdx>
    <mdx n="0" f="v">
      <t c="3" si="227">
        <n x="225"/>
        <n x="291"/>
        <n x="98"/>
      </t>
    </mdx>
    <mdx n="0" f="v">
      <t c="3" si="227">
        <n x="225"/>
        <n x="303"/>
        <n x="98"/>
      </t>
    </mdx>
    <mdx n="0" f="v">
      <t c="3" si="227">
        <n x="225"/>
        <n x="352"/>
        <n x="98"/>
      </t>
    </mdx>
    <mdx n="0" f="v">
      <t c="3" si="227">
        <n x="225"/>
        <n x="302"/>
        <n x="98"/>
      </t>
    </mdx>
    <mdx n="0" f="v">
      <t c="3" si="227">
        <n x="225"/>
        <n x="342"/>
        <n x="98"/>
      </t>
    </mdx>
    <mdx n="0" f="v">
      <t c="3" si="227">
        <n x="225"/>
        <n x="332"/>
        <n x="98"/>
      </t>
    </mdx>
    <mdx n="0" f="v">
      <t c="3" si="227">
        <n x="225"/>
        <n x="331"/>
        <n x="98"/>
      </t>
    </mdx>
    <mdx n="0" f="v">
      <t c="3" si="227">
        <n x="225"/>
        <n x="349"/>
        <n x="98"/>
      </t>
    </mdx>
    <mdx n="0" f="v">
      <t c="3" si="227">
        <n x="225"/>
        <n x="553"/>
        <n x="98"/>
      </t>
    </mdx>
    <mdx n="0" f="v">
      <t c="3" si="227">
        <n x="225"/>
        <n x="330"/>
        <n x="98"/>
      </t>
    </mdx>
    <mdx n="0" f="v">
      <t c="3" si="227">
        <n x="225"/>
        <n x="351"/>
        <n x="98"/>
      </t>
    </mdx>
    <mdx n="0" f="v">
      <t c="3" si="227">
        <n x="225"/>
        <n x="554"/>
        <n x="98"/>
      </t>
    </mdx>
    <mdx n="0" f="v">
      <t c="3" si="227">
        <n x="225"/>
        <n x="354"/>
        <n x="98"/>
      </t>
    </mdx>
    <mdx n="0" f="v">
      <t c="3" si="227">
        <n x="225"/>
        <n x="295"/>
        <n x="98"/>
      </t>
    </mdx>
    <mdx n="0" f="v">
      <t c="3" si="227">
        <n x="225"/>
        <n x="575"/>
        <n x="98"/>
      </t>
    </mdx>
    <mdx n="0" f="v">
      <t c="3" si="227">
        <n x="225"/>
        <n x="300"/>
        <n x="98"/>
      </t>
    </mdx>
    <mdx n="0" f="v">
      <t c="3" si="227">
        <n x="225"/>
        <n x="340"/>
        <n x="98"/>
      </t>
    </mdx>
    <mdx n="0" f="v">
      <t c="3" si="227">
        <n x="225"/>
        <n x="590"/>
        <n x="98"/>
      </t>
    </mdx>
    <mdx n="0" f="v">
      <t c="3" si="227">
        <n x="225"/>
        <n x="601"/>
        <n x="98"/>
      </t>
    </mdx>
    <mdx n="0" f="v">
      <t c="3" si="227">
        <n x="225"/>
        <n x="630"/>
        <n x="98"/>
      </t>
    </mdx>
    <mdx n="0" f="v">
      <t c="3" si="227">
        <n x="225"/>
        <n x="565"/>
        <n x="98"/>
      </t>
    </mdx>
    <mdx n="0" f="v">
      <t c="3" si="227">
        <n x="225"/>
        <n x="566"/>
        <n x="98"/>
      </t>
    </mdx>
    <mdx n="0" f="v">
      <t c="3" si="227">
        <n x="225"/>
        <n x="567"/>
        <n x="98"/>
      </t>
    </mdx>
    <mdx n="0" f="v">
      <t c="3" si="227">
        <n x="225"/>
        <n x="568"/>
        <n x="98"/>
      </t>
    </mdx>
    <mdx n="0" f="v">
      <t c="3" si="227">
        <n x="225"/>
        <n x="571"/>
        <n x="98"/>
      </t>
    </mdx>
    <mdx n="0" f="v">
      <t c="3" si="227">
        <n x="225"/>
        <n x="592"/>
        <n x="98"/>
      </t>
    </mdx>
    <mdx n="0" f="v">
      <t c="3" si="227">
        <n x="225"/>
        <n x="572"/>
        <n x="98"/>
      </t>
    </mdx>
    <mdx n="0" f="v">
      <t c="3" si="227">
        <n x="225"/>
        <n x="573"/>
        <n x="98"/>
      </t>
    </mdx>
    <mdx n="0" f="v">
      <t c="3" si="227">
        <n x="225"/>
        <n x="588"/>
        <n x="98"/>
      </t>
    </mdx>
    <mdx n="0" f="v">
      <t c="3" si="227">
        <n x="225"/>
        <n x="589"/>
        <n x="98"/>
      </t>
    </mdx>
    <mdx n="0" f="v">
      <t c="3" si="227">
        <n x="225"/>
        <n x="591"/>
        <n x="98"/>
      </t>
    </mdx>
    <mdx n="0" f="v">
      <t c="3" si="227">
        <n x="225"/>
        <n x="619"/>
        <n x="98"/>
      </t>
    </mdx>
    <mdx n="0" f="v">
      <t c="3" si="227">
        <n x="225"/>
        <n x="576"/>
        <n x="98"/>
      </t>
    </mdx>
    <mdx n="0" f="v">
      <t c="3" si="227">
        <n x="225"/>
        <n x="577"/>
        <n x="98"/>
      </t>
    </mdx>
    <mdx n="0" f="v">
      <t c="3" si="227">
        <n x="225"/>
        <n x="578"/>
        <n x="98"/>
      </t>
    </mdx>
    <mdx n="0" f="v">
      <t c="3" si="227">
        <n x="225"/>
        <n x="579"/>
        <n x="98"/>
      </t>
    </mdx>
    <mdx n="0" f="v">
      <t c="3" si="227">
        <n x="225"/>
        <n x="353"/>
        <n x="98"/>
      </t>
    </mdx>
    <mdx n="0" f="v">
      <t c="3" si="227">
        <n x="225"/>
        <n x="347"/>
        <n x="98"/>
      </t>
    </mdx>
    <mdx n="0" f="v">
      <t c="3" si="227">
        <n x="225"/>
        <n x="569"/>
        <n x="98"/>
      </t>
    </mdx>
    <mdx n="0" f="v">
      <t c="3" si="227">
        <n x="225"/>
        <n x="580"/>
        <n x="98"/>
      </t>
    </mdx>
    <mdx n="0" f="v">
      <t c="3" si="227">
        <n x="225"/>
        <n x="581"/>
        <n x="98"/>
      </t>
    </mdx>
    <mdx n="0" f="v">
      <t c="3" si="227">
        <n x="225"/>
        <n x="583"/>
        <n x="98"/>
      </t>
    </mdx>
    <mdx n="0" f="v">
      <t c="3" si="227">
        <n x="225"/>
        <n x="555"/>
        <n x="98"/>
      </t>
    </mdx>
    <mdx n="0" f="v">
      <t c="3" si="227">
        <n x="225"/>
        <n x="570"/>
        <n x="98"/>
      </t>
    </mdx>
    <mdx n="0" f="v">
      <t c="3" si="227">
        <n x="225"/>
        <n x="574"/>
        <n x="98"/>
      </t>
    </mdx>
    <mdx n="0" f="v">
      <t c="3" si="227">
        <n x="225"/>
        <n x="582"/>
        <n x="98"/>
      </t>
    </mdx>
    <mdx n="0" f="v">
      <t c="3" si="227">
        <n x="225"/>
        <n x="584"/>
        <n x="98"/>
      </t>
    </mdx>
    <mdx n="0" f="v">
      <t c="3" si="227">
        <n x="225"/>
        <n x="598"/>
        <n x="98"/>
      </t>
    </mdx>
    <mdx n="0" f="v">
      <t c="3" si="227">
        <n x="225"/>
        <n x="599"/>
        <n x="98"/>
      </t>
    </mdx>
    <mdx n="0" f="v">
      <t c="3" si="227">
        <n x="225"/>
        <n x="586"/>
        <n x="98"/>
      </t>
    </mdx>
    <mdx n="0" f="v">
      <t c="3" si="227">
        <n x="225"/>
        <n x="593"/>
        <n x="98"/>
      </t>
    </mdx>
    <mdx n="0" f="v">
      <t c="3" si="227">
        <n x="225"/>
        <n x="594"/>
        <n x="98"/>
      </t>
    </mdx>
    <mdx n="0" f="v">
      <t c="3" si="227">
        <n x="225"/>
        <n x="595"/>
        <n x="98"/>
      </t>
    </mdx>
    <mdx n="0" f="v">
      <t c="3" si="227">
        <n x="225"/>
        <n x="596"/>
        <n x="98"/>
      </t>
    </mdx>
    <mdx n="0" f="v">
      <t c="3" si="227">
        <n x="225"/>
        <n x="597"/>
        <n x="98"/>
      </t>
    </mdx>
    <mdx n="0" f="v">
      <t c="3" si="227">
        <n x="225"/>
        <n x="585"/>
        <n x="98"/>
      </t>
    </mdx>
    <mdx n="0" f="v">
      <t c="3" si="227">
        <n x="225"/>
        <n x="600"/>
        <n x="98"/>
      </t>
    </mdx>
    <mdx n="0" f="v">
      <t c="3" si="227">
        <n x="225"/>
        <n x="622"/>
        <n x="98"/>
      </t>
    </mdx>
    <mdx n="0" f="v">
      <t c="3" si="227">
        <n x="225"/>
        <n x="587"/>
        <n x="98"/>
      </t>
    </mdx>
    <mdx n="0" f="v">
      <t c="3" si="227">
        <n x="225"/>
        <n x="602"/>
        <n x="98"/>
      </t>
    </mdx>
    <mdx n="0" f="v">
      <t c="3" si="227">
        <n x="225"/>
        <n x="603"/>
        <n x="98"/>
      </t>
    </mdx>
    <mdx n="0" f="v">
      <t c="3" si="227">
        <n x="225"/>
        <n x="604"/>
        <n x="98"/>
      </t>
    </mdx>
    <mdx n="0" f="v">
      <t c="3" si="227">
        <n x="225"/>
        <n x="605"/>
        <n x="98"/>
      </t>
    </mdx>
    <mdx n="0" f="v">
      <t c="3" si="227">
        <n x="225"/>
        <n x="613"/>
        <n x="98"/>
      </t>
    </mdx>
    <mdx n="0" f="v">
      <t c="3" si="227">
        <n x="225"/>
        <n x="614"/>
        <n x="98"/>
      </t>
    </mdx>
    <mdx n="0" f="v">
      <t c="3" si="227">
        <n x="225"/>
        <n x="615"/>
        <n x="98"/>
      </t>
    </mdx>
    <mdx n="0" f="v">
      <t c="3" si="227">
        <n x="225"/>
        <n x="616"/>
        <n x="98"/>
      </t>
    </mdx>
    <mdx n="0" f="v">
      <t c="3" si="227">
        <n x="225"/>
        <n x="620"/>
        <n x="98"/>
      </t>
    </mdx>
    <mdx n="0" f="v">
      <t c="3" si="227">
        <n x="225"/>
        <n x="621"/>
        <n x="98"/>
      </t>
    </mdx>
    <mdx n="0" f="v">
      <t c="3" si="227">
        <n x="225"/>
        <n x="609"/>
        <n x="98"/>
      </t>
    </mdx>
    <mdx n="0" f="v">
      <t c="3" si="227">
        <n x="225"/>
        <n x="610"/>
        <n x="98"/>
      </t>
    </mdx>
    <mdx n="0" f="v">
      <t c="3" si="227">
        <n x="225"/>
        <n x="611"/>
        <n x="98"/>
      </t>
    </mdx>
    <mdx n="0" f="v">
      <t c="3" si="227">
        <n x="225"/>
        <n x="612"/>
        <n x="98"/>
      </t>
    </mdx>
    <mdx n="0" f="v">
      <t c="3" si="227">
        <n x="225"/>
        <n x="617"/>
        <n x="98"/>
      </t>
    </mdx>
    <mdx n="0" f="v">
      <t c="3" si="227">
        <n x="225"/>
        <n x="618"/>
        <n x="98"/>
      </t>
    </mdx>
    <mdx n="0" f="v">
      <t c="3" si="227">
        <n x="225"/>
        <n x="608"/>
        <n x="98"/>
      </t>
    </mdx>
    <mdx n="0" f="v">
      <t c="3" si="227">
        <n x="225"/>
        <n x="644"/>
        <n x="98"/>
      </t>
    </mdx>
    <mdx n="0" f="v">
      <t c="3" si="227">
        <n x="225"/>
        <n x="632"/>
        <n x="98"/>
      </t>
    </mdx>
    <mdx n="0" f="v">
      <t c="3" si="227">
        <n x="225"/>
        <n x="647"/>
        <n x="98"/>
      </t>
    </mdx>
    <mdx n="0" f="v">
      <t c="3" si="227">
        <n x="225"/>
        <n x="623"/>
        <n x="98"/>
      </t>
    </mdx>
    <mdx n="0" f="v">
      <t c="3" si="227">
        <n x="225"/>
        <n x="624"/>
        <n x="98"/>
      </t>
    </mdx>
    <mdx n="0" f="v">
      <t c="3" si="227">
        <n x="225"/>
        <n x="645"/>
        <n x="98"/>
      </t>
    </mdx>
    <mdx n="0" f="v">
      <t c="3" si="227">
        <n x="225"/>
        <n x="626"/>
        <n x="98"/>
      </t>
    </mdx>
    <mdx n="0" f="v">
      <t c="3" si="227">
        <n x="225"/>
        <n x="639"/>
        <n x="98"/>
      </t>
    </mdx>
    <mdx n="0" f="v">
      <t c="3" si="227">
        <n x="225"/>
        <n x="628"/>
        <n x="98"/>
      </t>
    </mdx>
    <mdx n="0" f="v">
      <t c="3" si="227">
        <n x="225"/>
        <n x="640"/>
        <n x="98"/>
      </t>
    </mdx>
    <mdx n="0" f="v">
      <t c="3" si="227">
        <n x="225"/>
        <n x="649"/>
        <n x="98"/>
      </t>
    </mdx>
    <mdx n="0" f="v">
      <t c="3" si="227">
        <n x="225"/>
        <n x="629"/>
        <n x="98"/>
      </t>
    </mdx>
    <mdx n="0" f="v">
      <t c="3" si="227">
        <n x="225"/>
        <n x="643"/>
        <n x="98"/>
      </t>
    </mdx>
    <mdx n="0" f="v">
      <t c="3" si="227">
        <n x="225"/>
        <n x="641"/>
        <n x="98"/>
      </t>
    </mdx>
    <mdx n="0" f="v">
      <t c="3" si="227">
        <n x="225"/>
        <n x="606"/>
        <n x="98"/>
      </t>
    </mdx>
    <mdx n="0" f="v">
      <t c="3" si="227">
        <n x="225"/>
        <n x="633"/>
        <n x="98"/>
      </t>
    </mdx>
    <mdx n="0" f="v">
      <t c="3" si="227">
        <n x="225"/>
        <n x="646"/>
        <n x="98"/>
      </t>
    </mdx>
    <mdx n="0" f="v">
      <t c="3" si="227">
        <n x="225"/>
        <n x="607"/>
        <n x="98"/>
      </t>
    </mdx>
    <mdx n="0" f="v">
      <t c="3" si="227">
        <n x="225"/>
        <n x="635"/>
        <n x="98"/>
      </t>
    </mdx>
    <mdx n="0" f="v">
      <t c="3" si="227">
        <n x="225"/>
        <n x="636"/>
        <n x="98"/>
      </t>
    </mdx>
    <mdx n="0" f="v">
      <t c="3" si="227">
        <n x="225"/>
        <n x="637"/>
        <n x="98"/>
      </t>
    </mdx>
    <mdx n="0" f="v">
      <t c="3" si="227">
        <n x="225"/>
        <n x="625"/>
        <n x="98"/>
      </t>
    </mdx>
    <mdx n="0" f="v">
      <t c="3" si="227">
        <n x="225"/>
        <n x="648"/>
        <n x="98"/>
      </t>
    </mdx>
    <mdx n="0" f="v">
      <t c="3" si="227">
        <n x="225"/>
        <n x="627"/>
        <n x="98"/>
      </t>
    </mdx>
    <mdx n="0" f="v">
      <t c="3" si="227">
        <n x="225"/>
        <n x="655"/>
        <n x="98"/>
      </t>
    </mdx>
    <mdx n="0" f="v">
      <t c="3" si="227">
        <n x="225"/>
        <n x="631"/>
        <n x="98"/>
      </t>
    </mdx>
    <mdx n="0" f="v">
      <t c="3" si="227">
        <n x="225"/>
        <n x="634"/>
        <n x="98"/>
      </t>
    </mdx>
    <mdx n="0" f="v">
      <t c="3" si="227">
        <n x="225"/>
        <n x="638"/>
        <n x="98"/>
      </t>
    </mdx>
    <mdx n="0" f="v">
      <t c="3" si="227">
        <n x="225"/>
        <n x="642"/>
        <n x="98"/>
      </t>
    </mdx>
    <mdx n="0" f="v">
      <t c="3" si="227">
        <n x="225"/>
        <n x="650"/>
        <n x="98"/>
      </t>
    </mdx>
    <mdx n="0" f="v">
      <t c="3" si="227">
        <n x="225"/>
        <n x="651"/>
        <n x="98"/>
      </t>
    </mdx>
    <mdx n="0" f="v">
      <t c="3" si="227">
        <n x="225"/>
        <n x="652"/>
        <n x="98"/>
      </t>
    </mdx>
    <mdx n="0" f="v">
      <t c="3" si="227">
        <n x="225"/>
        <n x="653"/>
        <n x="98"/>
      </t>
    </mdx>
    <mdx n="0" f="v">
      <t c="3" si="227">
        <n x="225"/>
        <n x="654"/>
        <n x="98"/>
      </t>
    </mdx>
    <mdx n="0" f="v">
      <t c="3" si="227">
        <n x="225"/>
        <n x="338"/>
        <n x="60"/>
      </t>
    </mdx>
    <mdx n="0" f="v">
      <t c="3" si="227">
        <n x="225"/>
        <n x="318"/>
        <n x="60"/>
      </t>
    </mdx>
    <mdx n="0" f="v">
      <t c="3" si="227">
        <n x="225"/>
        <n x="337"/>
        <n x="60"/>
      </t>
    </mdx>
    <mdx n="0" f="v">
      <t c="3" si="227">
        <n x="225"/>
        <n x="322"/>
        <n x="60"/>
      </t>
    </mdx>
    <mdx n="0" f="v">
      <t c="3" si="227">
        <n x="225"/>
        <n x="321"/>
        <n x="60"/>
      </t>
    </mdx>
    <mdx n="0" f="v">
      <t c="3" si="227">
        <n x="225"/>
        <n x="320"/>
        <n x="60"/>
      </t>
    </mdx>
    <mdx n="0" f="v">
      <t c="3" si="227">
        <n x="225"/>
        <n x="319"/>
        <n x="60"/>
      </t>
    </mdx>
    <mdx n="0" f="v">
      <t c="3" si="227">
        <n x="225"/>
        <n x="345"/>
        <n x="60"/>
      </t>
    </mdx>
    <mdx n="0" f="v">
      <t c="3" si="227">
        <n x="225"/>
        <n x="324"/>
        <n x="60"/>
      </t>
    </mdx>
    <mdx n="0" f="v">
      <t c="3" si="227">
        <n x="225"/>
        <n x="309"/>
        <n x="60"/>
      </t>
    </mdx>
    <mdx n="0" f="v">
      <t c="3" si="227">
        <n x="225"/>
        <n x="333"/>
        <n x="60"/>
      </t>
    </mdx>
    <mdx n="0" f="v">
      <t c="3" si="227">
        <n x="225"/>
        <n x="315"/>
        <n x="60"/>
      </t>
    </mdx>
    <mdx n="0" f="v">
      <t c="3" si="227">
        <n x="225"/>
        <n x="335"/>
        <n x="60"/>
      </t>
    </mdx>
    <mdx n="0" f="v">
      <t c="3" si="227">
        <n x="225"/>
        <n x="306"/>
        <n x="60"/>
      </t>
    </mdx>
    <mdx n="0" f="v">
      <t c="3" si="227">
        <n x="225"/>
        <n x="551"/>
        <n x="60"/>
      </t>
    </mdx>
    <mdx n="0" f="v">
      <t c="3" si="227">
        <n x="225"/>
        <n x="550"/>
        <n x="60"/>
      </t>
    </mdx>
    <mdx n="0" f="v">
      <t c="3" si="227">
        <n x="225"/>
        <n x="549"/>
        <n x="60"/>
      </t>
    </mdx>
    <mdx n="0" f="v">
      <t c="3" si="227">
        <n x="225"/>
        <n x="558"/>
        <n x="60"/>
      </t>
    </mdx>
    <mdx n="0" f="v">
      <t c="3" si="227">
        <n x="225"/>
        <n x="559"/>
        <n x="60"/>
      </t>
    </mdx>
    <mdx n="0" f="v">
      <t c="3" si="227">
        <n x="225"/>
        <n x="560"/>
        <n x="60"/>
      </t>
    </mdx>
    <mdx n="0" f="v">
      <t c="3" si="227">
        <n x="225"/>
        <n x="561"/>
        <n x="60"/>
      </t>
    </mdx>
    <mdx n="0" f="v">
      <t c="3" si="227">
        <n x="225"/>
        <n x="562"/>
        <n x="60"/>
      </t>
    </mdx>
    <mdx n="0" f="v">
      <t c="3" si="227">
        <n x="225"/>
        <n x="308"/>
        <n x="60"/>
      </t>
    </mdx>
    <mdx n="0" f="v">
      <t c="3" si="227">
        <n x="225"/>
        <n x="325"/>
        <n x="60"/>
      </t>
    </mdx>
    <mdx n="0" f="v">
      <t c="3" si="227">
        <n x="225"/>
        <n x="310"/>
        <n x="60"/>
      </t>
    </mdx>
    <mdx n="0" f="v">
      <t c="3" si="227">
        <n x="225"/>
        <n x="343"/>
        <n x="60"/>
      </t>
    </mdx>
    <mdx n="0" f="v">
      <t c="3" si="227">
        <n x="225"/>
        <n x="557"/>
        <n x="60"/>
      </t>
    </mdx>
    <mdx n="0" f="v">
      <t c="3" si="227">
        <n x="225"/>
        <n x="317"/>
        <n x="60"/>
      </t>
    </mdx>
    <mdx n="0" f="v">
      <t c="3" si="227">
        <n x="225"/>
        <n x="284"/>
        <n x="60"/>
      </t>
    </mdx>
    <mdx n="0" f="v">
      <t c="3" si="227">
        <n x="225"/>
        <n x="290"/>
        <n x="60"/>
      </t>
    </mdx>
    <mdx n="0" f="v">
      <t c="3" si="227">
        <n x="225"/>
        <n x="289"/>
        <n x="60"/>
      </t>
    </mdx>
    <mdx n="0" f="v">
      <t c="3" si="227">
        <n x="225"/>
        <n x="288"/>
        <n x="60"/>
      </t>
    </mdx>
    <mdx n="0" f="v">
      <t c="3" si="227">
        <n x="225"/>
        <n x="287"/>
        <n x="60"/>
      </t>
    </mdx>
    <mdx n="0" f="v">
      <t c="3" si="227">
        <n x="225"/>
        <n x="286"/>
        <n x="60"/>
      </t>
    </mdx>
    <mdx n="0" f="v">
      <t c="3" si="227">
        <n x="225"/>
        <n x="292"/>
        <n x="60"/>
      </t>
    </mdx>
    <mdx n="0" f="v">
      <t c="3" si="227">
        <n x="225"/>
        <n x="344"/>
        <n x="60"/>
      </t>
    </mdx>
    <mdx n="0" f="v">
      <t c="3" si="227">
        <n x="225"/>
        <n x="339"/>
        <n x="60"/>
      </t>
    </mdx>
    <mdx n="0" f="v">
      <t c="3" si="227">
        <n x="225"/>
        <n x="323"/>
        <n x="60"/>
      </t>
    </mdx>
    <mdx n="0" f="v">
      <t c="3" si="227">
        <n x="225"/>
        <n x="285"/>
        <n x="60"/>
      </t>
    </mdx>
    <mdx n="0" f="v">
      <t c="3" si="227">
        <n x="225"/>
        <n x="274"/>
        <n x="60"/>
      </t>
    </mdx>
    <mdx n="0" f="v">
      <t c="3" si="227">
        <n x="225"/>
        <n x="282"/>
        <n x="60"/>
      </t>
    </mdx>
    <mdx n="0" f="v">
      <t c="3" si="227">
        <n x="225"/>
        <n x="313"/>
        <n x="60"/>
      </t>
    </mdx>
    <mdx n="0" f="v">
      <t c="3" si="227">
        <n x="225"/>
        <n x="341"/>
        <n x="60"/>
      </t>
    </mdx>
    <mdx n="0" f="v">
      <t c="3" si="227">
        <n x="225"/>
        <n x="312"/>
        <n x="60"/>
      </t>
    </mdx>
    <mdx n="0" f="v">
      <t c="3" si="227">
        <n x="225"/>
        <n x="334"/>
        <n x="60"/>
      </t>
    </mdx>
    <mdx n="0" f="v">
      <t c="3" si="227">
        <n x="225"/>
        <n x="336"/>
        <n x="60"/>
      </t>
    </mdx>
    <mdx n="0" f="v">
      <t c="3" si="227">
        <n x="225"/>
        <n x="279"/>
        <n x="60"/>
      </t>
    </mdx>
    <mdx n="0" f="v">
      <t c="3" si="227">
        <n x="225"/>
        <n x="275"/>
        <n x="60"/>
      </t>
    </mdx>
    <mdx n="0" f="v">
      <t c="3" si="227">
        <n x="225"/>
        <n x="314"/>
        <n x="60"/>
      </t>
    </mdx>
    <mdx n="0" f="v">
      <t c="3" si="227">
        <n x="225"/>
        <n x="305"/>
        <n x="60"/>
      </t>
    </mdx>
    <mdx n="0" f="v">
      <t c="3" si="227">
        <n x="225"/>
        <n x="552"/>
        <n x="60"/>
      </t>
    </mdx>
    <mdx n="0" f="v">
      <t c="3" si="227">
        <n x="225"/>
        <n x="563"/>
        <n x="60"/>
      </t>
    </mdx>
    <mdx n="0" f="v">
      <t c="3" si="227">
        <n x="225"/>
        <n x="354"/>
        <n x="60"/>
      </t>
    </mdx>
    <mdx n="0" f="v">
      <t c="3" si="227">
        <n x="225"/>
        <n x="291"/>
        <n x="60"/>
      </t>
    </mdx>
    <mdx n="0" f="v">
      <t c="3" si="227">
        <n x="225"/>
        <n x="303"/>
        <n x="60"/>
      </t>
    </mdx>
    <mdx n="0" f="v">
      <t c="3" si="227">
        <n x="225"/>
        <n x="352"/>
        <n x="60"/>
      </t>
    </mdx>
    <mdx n="0" f="v">
      <t c="3" si="227">
        <n x="225"/>
        <n x="302"/>
        <n x="60"/>
      </t>
    </mdx>
    <mdx n="0" f="v">
      <t c="3" si="227">
        <n x="225"/>
        <n x="342"/>
        <n x="60"/>
      </t>
    </mdx>
    <mdx n="0" f="v">
      <t c="3" si="227">
        <n x="225"/>
        <n x="332"/>
        <n x="60"/>
      </t>
    </mdx>
    <mdx n="0" f="v">
      <t c="3" si="227">
        <n x="225"/>
        <n x="331"/>
        <n x="60"/>
      </t>
    </mdx>
    <mdx n="0" f="v">
      <t c="3" si="227">
        <n x="225"/>
        <n x="349"/>
        <n x="60"/>
      </t>
    </mdx>
    <mdx n="0" f="v">
      <t c="3" si="227">
        <n x="225"/>
        <n x="553"/>
        <n x="60"/>
      </t>
    </mdx>
    <mdx n="0" f="v">
      <t c="3" si="227">
        <n x="225"/>
        <n x="330"/>
        <n x="60"/>
      </t>
    </mdx>
    <mdx n="0" f="v">
      <t c="3" si="227">
        <n x="225"/>
        <n x="351"/>
        <n x="60"/>
      </t>
    </mdx>
    <mdx n="0" f="v">
      <t c="3" si="227">
        <n x="225"/>
        <n x="554"/>
        <n x="60"/>
      </t>
    </mdx>
    <mdx n="0" f="v">
      <t c="3" si="227">
        <n x="225"/>
        <n x="556"/>
        <n x="60"/>
      </t>
    </mdx>
    <mdx n="0" f="v">
      <t c="3" si="227">
        <n x="225"/>
        <n x="300"/>
        <n x="60"/>
      </t>
    </mdx>
    <mdx n="0" f="v">
      <t c="3" si="227">
        <n x="225"/>
        <n x="575"/>
        <n x="60"/>
      </t>
    </mdx>
    <mdx n="0" f="v">
      <t c="3" si="227">
        <n x="225"/>
        <n x="571"/>
        <n x="60"/>
      </t>
    </mdx>
    <mdx n="0" f="v">
      <t c="3" si="227">
        <n x="225"/>
        <n x="296"/>
        <n x="60"/>
      </t>
    </mdx>
    <mdx n="0" f="v">
      <t c="3" si="227">
        <n x="225"/>
        <n x="295"/>
        <n x="60"/>
      </t>
    </mdx>
    <mdx n="0" f="v">
      <t c="3" si="227">
        <n x="225"/>
        <n x="298"/>
        <n x="60"/>
      </t>
    </mdx>
    <mdx n="0" f="v">
      <t c="3" si="227">
        <n x="225"/>
        <n x="564"/>
        <n x="60"/>
      </t>
    </mdx>
    <mdx n="0" f="v">
      <t c="3" si="227">
        <n x="225"/>
        <n x="569"/>
        <n x="60"/>
      </t>
    </mdx>
    <mdx n="0" f="v">
      <t c="3" si="227">
        <n x="225"/>
        <n x="589"/>
        <n x="60"/>
      </t>
    </mdx>
    <mdx n="0" f="v">
      <t c="3" si="227">
        <n x="225"/>
        <n x="591"/>
        <n x="60"/>
      </t>
    </mdx>
    <mdx n="0" f="v">
      <t c="3" si="227">
        <n x="225"/>
        <n x="592"/>
        <n x="60"/>
      </t>
    </mdx>
    <mdx n="0" f="v">
      <t c="3" si="227">
        <n x="225"/>
        <n x="565"/>
        <n x="60"/>
      </t>
    </mdx>
    <mdx n="0" f="v">
      <t c="3" si="227">
        <n x="225"/>
        <n x="566"/>
        <n x="60"/>
      </t>
    </mdx>
    <mdx n="0" f="v">
      <t c="3" si="227">
        <n x="225"/>
        <n x="567"/>
        <n x="60"/>
      </t>
    </mdx>
    <mdx n="0" f="v">
      <t c="3" si="227">
        <n x="225"/>
        <n x="568"/>
        <n x="60"/>
      </t>
    </mdx>
    <mdx n="0" f="v">
      <t c="3" si="227">
        <n x="225"/>
        <n x="584"/>
        <n x="60"/>
      </t>
    </mdx>
    <mdx n="0" f="v">
      <t c="3" si="227">
        <n x="225"/>
        <n x="580"/>
        <n x="60"/>
      </t>
    </mdx>
    <mdx n="0" f="v">
      <t c="3" si="227">
        <n x="225"/>
        <n x="581"/>
        <n x="60"/>
      </t>
    </mdx>
    <mdx n="0" f="v">
      <t c="3" si="227">
        <n x="225"/>
        <n x="608"/>
        <n x="60"/>
      </t>
    </mdx>
    <mdx n="0" f="v">
      <t c="3" si="227">
        <n x="225"/>
        <n x="340"/>
        <n x="60"/>
      </t>
    </mdx>
    <mdx n="0" f="v">
      <t c="3" si="227">
        <n x="225"/>
        <n x="590"/>
        <n x="60"/>
      </t>
    </mdx>
    <mdx n="0" f="v">
      <t c="3" si="227">
        <n x="225"/>
        <n x="576"/>
        <n x="60"/>
      </t>
    </mdx>
    <mdx n="0" f="v">
      <t c="3" si="227">
        <n x="225"/>
        <n x="577"/>
        <n x="60"/>
      </t>
    </mdx>
    <mdx n="0" f="v">
      <t c="3" si="227">
        <n x="225"/>
        <n x="578"/>
        <n x="60"/>
      </t>
    </mdx>
    <mdx n="0" f="v">
      <t c="3" si="227">
        <n x="225"/>
        <n x="579"/>
        <n x="60"/>
      </t>
    </mdx>
    <mdx n="0" f="v">
      <t c="3" si="227">
        <n x="225"/>
        <n x="353"/>
        <n x="60"/>
      </t>
    </mdx>
    <mdx n="0" f="v">
      <t c="3" si="227">
        <n x="225"/>
        <n x="347"/>
        <n x="60"/>
      </t>
    </mdx>
    <mdx n="0" f="v">
      <t c="3" si="227">
        <n x="225"/>
        <n x="572"/>
        <n x="60"/>
      </t>
    </mdx>
    <mdx n="0" f="v">
      <t c="3" si="227">
        <n x="225"/>
        <n x="573"/>
        <n x="60"/>
      </t>
    </mdx>
    <mdx n="0" f="v">
      <t c="3" si="227">
        <n x="225"/>
        <n x="583"/>
        <n x="60"/>
      </t>
    </mdx>
    <mdx n="0" f="v">
      <t c="3" si="227">
        <n x="225"/>
        <n x="555"/>
        <n x="60"/>
      </t>
    </mdx>
    <mdx n="0" f="v">
      <t c="3" si="227">
        <n x="225"/>
        <n x="570"/>
        <n x="60"/>
      </t>
    </mdx>
    <mdx n="0" f="v">
      <t c="3" si="227">
        <n x="225"/>
        <n x="574"/>
        <n x="60"/>
      </t>
    </mdx>
    <mdx n="0" f="v">
      <t c="3" si="227">
        <n x="225"/>
        <n x="586"/>
        <n x="60"/>
      </t>
    </mdx>
    <mdx n="0" f="v">
      <t c="3" si="227">
        <n x="225"/>
        <n x="585"/>
        <n x="60"/>
      </t>
    </mdx>
    <mdx n="0" f="v">
      <t c="3" si="227">
        <n x="225"/>
        <n x="588"/>
        <n x="60"/>
      </t>
    </mdx>
    <mdx n="0" f="v">
      <t c="3" si="227">
        <n x="225"/>
        <n x="598"/>
        <n x="60"/>
      </t>
    </mdx>
    <mdx n="0" f="v">
      <t c="3" si="227">
        <n x="225"/>
        <n x="597"/>
        <n x="60"/>
      </t>
    </mdx>
    <mdx n="0" f="v">
      <t c="3" si="227">
        <n x="225"/>
        <n x="593"/>
        <n x="60"/>
      </t>
    </mdx>
    <mdx n="0" f="v">
      <t c="3" si="227">
        <n x="225"/>
        <n x="594"/>
        <n x="60"/>
      </t>
    </mdx>
    <mdx n="0" f="v">
      <t c="3" si="227">
        <n x="225"/>
        <n x="595"/>
        <n x="60"/>
      </t>
    </mdx>
    <mdx n="0" f="v">
      <t c="3" si="227">
        <n x="225"/>
        <n x="596"/>
        <n x="60"/>
      </t>
    </mdx>
    <mdx n="0" f="v">
      <t c="3" si="227">
        <n x="225"/>
        <n x="600"/>
        <n x="60"/>
      </t>
    </mdx>
    <mdx n="0" f="v">
      <t c="3" si="227">
        <n x="225"/>
        <n x="599"/>
        <n x="60"/>
      </t>
    </mdx>
    <mdx n="0" f="v">
      <t c="3" si="227">
        <n x="225"/>
        <n x="601"/>
        <n x="60"/>
      </t>
    </mdx>
    <mdx n="0" f="v">
      <t c="3" si="227">
        <n x="225"/>
        <n x="582"/>
        <n x="60"/>
      </t>
    </mdx>
    <mdx n="0" f="v">
      <t c="3" si="227">
        <n x="225"/>
        <n x="617"/>
        <n x="60"/>
      </t>
    </mdx>
    <mdx n="0" f="v">
      <t c="3" si="227">
        <n x="225"/>
        <n x="619"/>
        <n x="60"/>
      </t>
    </mdx>
    <mdx n="0" f="v">
      <t c="3" si="227">
        <n x="225"/>
        <n x="621"/>
        <n x="60"/>
      </t>
    </mdx>
    <mdx n="0" f="v">
      <t c="3" si="227">
        <n x="225"/>
        <n x="587"/>
        <n x="60"/>
      </t>
    </mdx>
    <mdx n="0" f="v">
      <t c="3" si="227">
        <n x="225"/>
        <n x="602"/>
        <n x="60"/>
      </t>
    </mdx>
    <mdx n="0" f="v">
      <t c="3" si="227">
        <n x="225"/>
        <n x="603"/>
        <n x="60"/>
      </t>
    </mdx>
    <mdx n="0" f="v">
      <t c="3" si="227">
        <n x="225"/>
        <n x="604"/>
        <n x="60"/>
      </t>
    </mdx>
    <mdx n="0" f="v">
      <t c="3" si="227">
        <n x="225"/>
        <n x="605"/>
        <n x="60"/>
      </t>
    </mdx>
    <mdx n="0" f="v">
      <t c="3" si="227">
        <n x="225"/>
        <n x="618"/>
        <n x="60"/>
      </t>
    </mdx>
    <mdx n="0" f="v">
      <t c="3" si="227">
        <n x="225"/>
        <n x="606"/>
        <n x="60"/>
      </t>
    </mdx>
    <mdx n="0" f="v">
      <t c="3" si="227">
        <n x="225"/>
        <n x="614"/>
        <n x="60"/>
      </t>
    </mdx>
    <mdx n="0" f="v">
      <t c="3" si="227">
        <n x="225"/>
        <n x="647"/>
        <n x="60"/>
      </t>
    </mdx>
    <mdx n="0" f="v">
      <t c="3" si="227">
        <n x="225"/>
        <n x="613"/>
        <n x="60"/>
      </t>
    </mdx>
    <mdx n="0" f="v">
      <t c="3" si="227">
        <n x="225"/>
        <n x="620"/>
        <n x="60"/>
      </t>
    </mdx>
    <mdx n="0" f="v">
      <t c="3" si="227">
        <n x="225"/>
        <n x="609"/>
        <n x="60"/>
      </t>
    </mdx>
    <mdx n="0" f="v">
      <t c="3" si="227">
        <n x="225"/>
        <n x="610"/>
        <n x="60"/>
      </t>
    </mdx>
    <mdx n="0" f="v">
      <t c="3" si="227">
        <n x="225"/>
        <n x="611"/>
        <n x="60"/>
      </t>
    </mdx>
    <mdx n="0" f="v">
      <t c="3" si="227">
        <n x="225"/>
        <n x="612"/>
        <n x="60"/>
      </t>
    </mdx>
    <mdx n="0" f="v">
      <t c="3" si="227">
        <n x="225"/>
        <n x="615"/>
        <n x="60"/>
      </t>
    </mdx>
    <mdx n="0" f="v">
      <t c="3" si="227">
        <n x="225"/>
        <n x="645"/>
        <n x="60"/>
      </t>
    </mdx>
    <mdx n="0" f="v">
      <t c="3" si="227">
        <n x="225"/>
        <n x="616"/>
        <n x="60"/>
      </t>
    </mdx>
    <mdx n="0" f="v">
      <t c="3" si="227">
        <n x="225"/>
        <n x="625"/>
        <n x="60"/>
      </t>
    </mdx>
    <mdx n="0" f="v">
      <t c="3" si="227">
        <n x="225"/>
        <n x="628"/>
        <n x="60"/>
      </t>
    </mdx>
    <mdx n="0" f="v">
      <t c="3" si="227">
        <n x="225"/>
        <n x="622"/>
        <n x="60"/>
      </t>
    </mdx>
    <mdx n="0" f="v">
      <t c="3" si="227">
        <n x="225"/>
        <n x="623"/>
        <n x="60"/>
      </t>
    </mdx>
    <mdx n="0" f="v">
      <t c="3" si="227">
        <n x="225"/>
        <n x="624"/>
        <n x="60"/>
      </t>
    </mdx>
    <mdx n="0" f="v">
      <t c="3" si="227">
        <n x="225"/>
        <n x="627"/>
        <n x="60"/>
      </t>
    </mdx>
    <mdx n="0" f="v">
      <t c="3" si="227">
        <n x="225"/>
        <n x="640"/>
        <n x="60"/>
      </t>
    </mdx>
    <mdx n="0" f="v">
      <t c="3" si="227">
        <n x="225"/>
        <n x="642"/>
        <n x="60"/>
      </t>
    </mdx>
    <mdx n="0" f="v">
      <t c="3" si="227">
        <n x="225"/>
        <n x="633"/>
        <n x="60"/>
      </t>
    </mdx>
    <mdx n="0" f="v">
      <t c="3" si="227">
        <n x="225"/>
        <n x="646"/>
        <n x="60"/>
      </t>
    </mdx>
    <mdx n="0" f="v">
      <t c="3" si="227">
        <n x="225"/>
        <n x="632"/>
        <n x="60"/>
      </t>
    </mdx>
    <mdx n="0" f="v">
      <t c="3" si="227">
        <n x="225"/>
        <n x="643"/>
        <n x="60"/>
      </t>
    </mdx>
    <mdx n="0" f="v">
      <t c="3" si="227">
        <n x="225"/>
        <n x="607"/>
        <n x="60"/>
      </t>
    </mdx>
    <mdx n="0" f="v">
      <t c="3" si="227">
        <n x="225"/>
        <n x="626"/>
        <n x="60"/>
      </t>
    </mdx>
    <mdx n="0" f="v">
      <t c="3" si="227">
        <n x="225"/>
        <n x="641"/>
        <n x="60"/>
      </t>
    </mdx>
    <mdx n="0" f="v">
      <t c="3" si="227">
        <n x="225"/>
        <n x="648"/>
        <n x="60"/>
      </t>
    </mdx>
    <mdx n="0" f="v">
      <t c="3" si="227">
        <n x="225"/>
        <n x="629"/>
        <n x="60"/>
      </t>
    </mdx>
    <mdx n="0" f="v">
      <t c="3" si="227">
        <n x="225"/>
        <n x="635"/>
        <n x="60"/>
      </t>
    </mdx>
    <mdx n="0" f="v">
      <t c="3" si="227">
        <n x="225"/>
        <n x="636"/>
        <n x="60"/>
      </t>
    </mdx>
    <mdx n="0" f="v">
      <t c="3" si="227">
        <n x="225"/>
        <n x="637"/>
        <n x="60"/>
      </t>
    </mdx>
    <mdx n="0" f="v">
      <t c="3" si="227">
        <n x="225"/>
        <n x="639"/>
        <n x="60"/>
      </t>
    </mdx>
    <mdx n="0" f="v">
      <t c="3" si="227">
        <n x="225"/>
        <n x="644"/>
        <n x="60"/>
      </t>
    </mdx>
    <mdx n="0" f="v">
      <t c="3" si="227">
        <n x="225"/>
        <n x="630"/>
        <n x="60"/>
      </t>
    </mdx>
    <mdx n="0" f="v">
      <t c="3" si="227">
        <n x="225"/>
        <n x="631"/>
        <n x="60"/>
      </t>
    </mdx>
    <mdx n="0" f="v">
      <t c="3" si="227">
        <n x="225"/>
        <n x="634"/>
        <n x="60"/>
      </t>
    </mdx>
    <mdx n="0" f="v">
      <t c="3" si="227">
        <n x="225"/>
        <n x="638"/>
        <n x="60"/>
      </t>
    </mdx>
    <mdx n="0" f="v">
      <t c="3" si="227">
        <n x="225"/>
        <n x="654"/>
        <n x="60"/>
      </t>
    </mdx>
    <mdx n="0" f="v">
      <t c="3" si="227">
        <n x="225"/>
        <n x="655"/>
        <n x="60"/>
      </t>
    </mdx>
    <mdx n="0" f="v">
      <t c="3" si="227">
        <n x="225"/>
        <n x="649"/>
        <n x="60"/>
      </t>
    </mdx>
    <mdx n="0" f="v">
      <t c="3" si="227">
        <n x="225"/>
        <n x="650"/>
        <n x="60"/>
      </t>
    </mdx>
    <mdx n="0" f="v">
      <t c="3" si="227">
        <n x="225"/>
        <n x="651"/>
        <n x="60"/>
      </t>
    </mdx>
    <mdx n="0" f="v">
      <t c="3" si="227">
        <n x="225"/>
        <n x="652"/>
        <n x="60"/>
      </t>
    </mdx>
    <mdx n="0" f="v">
      <t c="3" si="227">
        <n x="225"/>
        <n x="653"/>
        <n x="60"/>
      </t>
    </mdx>
    <mdx n="0" f="v">
      <t c="3" si="227">
        <n x="225"/>
        <n x="322"/>
        <n x="75"/>
      </t>
    </mdx>
    <mdx n="0" f="v">
      <t c="3" si="227">
        <n x="225"/>
        <n x="321"/>
        <n x="75"/>
      </t>
    </mdx>
    <mdx n="0" f="v">
      <t c="3" si="227">
        <n x="225"/>
        <n x="338"/>
        <n x="75"/>
      </t>
    </mdx>
    <mdx n="0" f="v">
      <t c="3" si="227">
        <n x="225"/>
        <n x="320"/>
        <n x="75"/>
      </t>
    </mdx>
    <mdx n="0" f="v">
      <t c="3" si="227">
        <n x="225"/>
        <n x="319"/>
        <n x="75"/>
      </t>
    </mdx>
    <mdx n="0" f="v">
      <t c="3" si="227">
        <n x="225"/>
        <n x="318"/>
        <n x="75"/>
      </t>
    </mdx>
    <mdx n="0" f="v">
      <t c="3" si="227">
        <n x="225"/>
        <n x="337"/>
        <n x="75"/>
      </t>
    </mdx>
    <mdx n="0" f="v">
      <t c="3" si="227">
        <n x="225"/>
        <n x="551"/>
        <n x="75"/>
      </t>
    </mdx>
    <mdx n="0" f="v">
      <t c="3" si="227">
        <n x="225"/>
        <n x="339"/>
        <n x="75"/>
      </t>
    </mdx>
    <mdx n="0" f="v">
      <t c="3" si="227">
        <n x="225"/>
        <n x="323"/>
        <n x="75"/>
      </t>
    </mdx>
    <mdx n="0" f="v">
      <t c="3" si="227">
        <n x="225"/>
        <n x="557"/>
        <n x="75"/>
      </t>
    </mdx>
    <mdx n="0" f="v">
      <t c="3" si="227">
        <n x="225"/>
        <n x="550"/>
        <n x="75"/>
      </t>
    </mdx>
    <mdx n="0" f="v">
      <t c="3" si="227">
        <n x="225"/>
        <n x="549"/>
        <n x="75"/>
      </t>
    </mdx>
    <mdx n="0" f="v">
      <t c="3" si="227">
        <n x="225"/>
        <n x="558"/>
        <n x="75"/>
      </t>
    </mdx>
    <mdx n="0" f="v">
      <t c="3" si="227">
        <n x="225"/>
        <n x="559"/>
        <n x="75"/>
      </t>
    </mdx>
    <mdx n="0" f="v">
      <t c="3" si="227">
        <n x="225"/>
        <n x="560"/>
        <n x="75"/>
      </t>
    </mdx>
    <mdx n="0" f="v">
      <t c="3" si="227">
        <n x="225"/>
        <n x="561"/>
        <n x="75"/>
      </t>
    </mdx>
    <mdx n="0" f="v">
      <t c="3" si="227">
        <n x="225"/>
        <n x="562"/>
        <n x="75"/>
      </t>
    </mdx>
    <mdx n="0" f="v">
      <t c="3" si="227">
        <n x="225"/>
        <n x="341"/>
        <n x="75"/>
      </t>
    </mdx>
    <mdx n="0" f="v">
      <t c="3" si="227">
        <n x="225"/>
        <n x="282"/>
        <n x="75"/>
      </t>
    </mdx>
    <mdx n="0" f="v">
      <t c="3" si="227">
        <n x="225"/>
        <n x="313"/>
        <n x="75"/>
      </t>
    </mdx>
    <mdx n="0" f="v">
      <t c="3" si="227">
        <n x="225"/>
        <n x="325"/>
        <n x="75"/>
      </t>
    </mdx>
    <mdx n="0" f="v">
      <t c="3" si="227">
        <n x="225"/>
        <n x="343"/>
        <n x="75"/>
      </t>
    </mdx>
    <mdx n="0" f="v">
      <t c="3" si="227">
        <n x="225"/>
        <n x="312"/>
        <n x="75"/>
      </t>
    </mdx>
    <mdx n="0" f="v">
      <t c="3" si="227">
        <n x="225"/>
        <n x="334"/>
        <n x="75"/>
      </t>
    </mdx>
    <mdx n="0" f="v">
      <t c="3" si="227">
        <n x="225"/>
        <n x="296"/>
        <n x="75"/>
      </t>
    </mdx>
    <mdx n="0" f="v">
      <t c="3" si="227">
        <n x="225"/>
        <n x="336"/>
        <n x="75"/>
      </t>
    </mdx>
    <mdx n="0" f="v">
      <t c="3" si="227">
        <n x="225"/>
        <n x="310"/>
        <n x="75"/>
      </t>
    </mdx>
    <mdx n="0" f="v">
      <t c="3" si="227">
        <n x="225"/>
        <n x="285"/>
        <n x="75"/>
      </t>
    </mdx>
    <mdx n="0" f="v">
      <t c="3" si="227">
        <n x="225"/>
        <n x="275"/>
        <n x="75"/>
      </t>
    </mdx>
    <mdx n="0" f="v">
      <t c="3" si="227">
        <n x="225"/>
        <n x="284"/>
        <n x="75"/>
      </t>
    </mdx>
    <mdx n="0" f="v">
      <t c="3" si="227">
        <n x="225"/>
        <n x="290"/>
        <n x="75"/>
      </t>
    </mdx>
    <mdx n="0" f="v">
      <t c="3" si="227">
        <n x="225"/>
        <n x="289"/>
        <n x="75"/>
      </t>
    </mdx>
    <mdx n="0" f="v">
      <t c="3" si="227">
        <n x="225"/>
        <n x="288"/>
        <n x="75"/>
      </t>
    </mdx>
    <mdx n="0" f="v">
      <t c="3" si="227">
        <n x="225"/>
        <n x="287"/>
        <n x="75"/>
      </t>
    </mdx>
    <mdx n="0" f="v">
      <t c="3" si="227">
        <n x="225"/>
        <n x="286"/>
        <n x="75"/>
      </t>
    </mdx>
    <mdx n="0" f="v">
      <t c="3" si="227">
        <n x="225"/>
        <n x="292"/>
        <n x="75"/>
      </t>
    </mdx>
    <mdx n="0" f="v">
      <t c="3" si="227">
        <n x="225"/>
        <n x="314"/>
        <n x="75"/>
      </t>
    </mdx>
    <mdx n="0" f="v">
      <t c="3" si="227">
        <n x="225"/>
        <n x="305"/>
        <n x="75"/>
      </t>
    </mdx>
    <mdx n="0" f="v">
      <t c="3" si="227">
        <n x="225"/>
        <n x="345"/>
        <n x="75"/>
      </t>
    </mdx>
    <mdx n="0" f="v">
      <t c="3" si="227">
        <n x="225"/>
        <n x="317"/>
        <n x="75"/>
      </t>
    </mdx>
    <mdx n="0" f="v">
      <t c="3" si="227">
        <n x="225"/>
        <n x="308"/>
        <n x="75"/>
      </t>
    </mdx>
    <mdx n="0" f="v">
      <t c="3" si="227">
        <n x="225"/>
        <n x="279"/>
        <n x="75"/>
      </t>
    </mdx>
    <mdx n="0" f="v">
      <t c="3" si="227">
        <n x="225"/>
        <n x="344"/>
        <n x="75"/>
      </t>
    </mdx>
    <mdx n="0" f="v">
      <t c="3" si="227">
        <n x="225"/>
        <n x="274"/>
        <n x="75"/>
      </t>
    </mdx>
    <mdx n="0" f="v">
      <t c="3" si="227">
        <n x="225"/>
        <n x="324"/>
        <n x="75"/>
      </t>
    </mdx>
    <mdx n="0" f="v">
      <t c="3" si="227">
        <n x="225"/>
        <n x="309"/>
        <n x="75"/>
      </t>
    </mdx>
    <mdx n="0" f="v">
      <t c="3" si="227">
        <n x="225"/>
        <n x="315"/>
        <n x="75"/>
      </t>
    </mdx>
    <mdx n="0" f="v">
      <t c="3" si="227">
        <n x="225"/>
        <n x="335"/>
        <n x="75"/>
      </t>
    </mdx>
    <mdx n="0" f="v">
      <t c="3" si="227">
        <n x="225"/>
        <n x="306"/>
        <n x="75"/>
      </t>
    </mdx>
    <mdx n="0" f="v">
      <t c="3" si="227">
        <n x="225"/>
        <n x="333"/>
        <n x="75"/>
      </t>
    </mdx>
    <mdx n="0" f="v">
      <t c="3" si="227">
        <n x="225"/>
        <n x="298"/>
        <n x="75"/>
      </t>
    </mdx>
    <mdx n="0" f="v">
      <t c="3" si="227">
        <n x="225"/>
        <n x="295"/>
        <n x="75"/>
      </t>
    </mdx>
    <mdx n="0" f="v">
      <t c="3" si="227">
        <n x="225"/>
        <n x="575"/>
        <n x="75"/>
      </t>
    </mdx>
    <mdx n="0" f="v">
      <t c="3" si="227">
        <n x="225"/>
        <n x="552"/>
        <n x="75"/>
      </t>
    </mdx>
    <mdx n="0" f="v">
      <t c="3" si="227">
        <n x="225"/>
        <n x="291"/>
        <n x="75"/>
      </t>
    </mdx>
    <mdx n="0" f="v">
      <t c="3" si="227">
        <n x="225"/>
        <n x="303"/>
        <n x="75"/>
      </t>
    </mdx>
    <mdx n="0" f="v">
      <t c="3" si="227">
        <n x="225"/>
        <n x="352"/>
        <n x="75"/>
      </t>
    </mdx>
    <mdx n="0" f="v">
      <t c="3" si="227">
        <n x="225"/>
        <n x="302"/>
        <n x="75"/>
      </t>
    </mdx>
    <mdx n="0" f="v">
      <t c="3" si="227">
        <n x="225"/>
        <n x="342"/>
        <n x="75"/>
      </t>
    </mdx>
    <mdx n="0" f="v">
      <t c="3" si="227">
        <n x="225"/>
        <n x="332"/>
        <n x="75"/>
      </t>
    </mdx>
    <mdx n="0" f="v">
      <t c="3" si="227">
        <n x="225"/>
        <n x="331"/>
        <n x="75"/>
      </t>
    </mdx>
    <mdx n="0" f="v">
      <t c="3" si="227">
        <n x="225"/>
        <n x="349"/>
        <n x="75"/>
      </t>
    </mdx>
    <mdx n="0" f="v">
      <t c="3" si="227">
        <n x="225"/>
        <n x="553"/>
        <n x="75"/>
      </t>
    </mdx>
    <mdx n="0" f="v">
      <t c="3" si="227">
        <n x="225"/>
        <n x="330"/>
        <n x="75"/>
      </t>
    </mdx>
    <mdx n="0" f="v">
      <t c="3" si="227">
        <n x="225"/>
        <n x="351"/>
        <n x="75"/>
      </t>
    </mdx>
    <mdx n="0" f="v">
      <t c="3" si="227">
        <n x="225"/>
        <n x="554"/>
        <n x="75"/>
      </t>
    </mdx>
    <mdx n="0" f="v">
      <t c="3" si="227">
        <n x="225"/>
        <n x="354"/>
        <n x="75"/>
      </t>
    </mdx>
    <mdx n="0" f="v">
      <t c="3" si="227">
        <n x="225"/>
        <n x="564"/>
        <n x="75"/>
      </t>
    </mdx>
    <mdx n="0" f="v">
      <t c="3" si="227">
        <n x="225"/>
        <n x="556"/>
        <n x="75"/>
      </t>
    </mdx>
    <mdx n="0" f="v">
      <t c="3" si="227">
        <n x="225"/>
        <n x="300"/>
        <n x="75"/>
      </t>
    </mdx>
    <mdx n="0" f="v">
      <t c="3" si="227">
        <n x="225"/>
        <n x="563"/>
        <n x="75"/>
      </t>
    </mdx>
    <mdx n="0" f="v">
      <t c="3" si="227">
        <n x="225"/>
        <n x="590"/>
        <n x="75"/>
      </t>
    </mdx>
    <mdx n="0" f="v">
      <t c="3" si="227">
        <n x="225"/>
        <n x="565"/>
        <n x="75"/>
      </t>
    </mdx>
    <mdx n="0" f="v">
      <t c="3" si="227">
        <n x="225"/>
        <n x="566"/>
        <n x="75"/>
      </t>
    </mdx>
    <mdx n="0" f="v">
      <t c="3" si="227">
        <n x="225"/>
        <n x="567"/>
        <n x="75"/>
      </t>
    </mdx>
    <mdx n="0" f="v">
      <t c="3" si="227">
        <n x="225"/>
        <n x="568"/>
        <n x="75"/>
      </t>
    </mdx>
    <mdx n="0" f="v">
      <t c="3" si="227">
        <n x="225"/>
        <n x="569"/>
        <n x="75"/>
      </t>
    </mdx>
    <mdx n="0" f="v">
      <t c="3" si="227">
        <n x="225"/>
        <n x="572"/>
        <n x="75"/>
      </t>
    </mdx>
    <mdx n="0" f="v">
      <t c="3" si="227">
        <n x="225"/>
        <n x="573"/>
        <n x="75"/>
      </t>
    </mdx>
    <mdx n="0" f="v">
      <t c="3" si="227">
        <n x="225"/>
        <n x="571"/>
        <n x="75"/>
      </t>
    </mdx>
    <mdx n="0" f="v">
      <t c="3" si="227">
        <n x="225"/>
        <n x="601"/>
        <n x="75"/>
      </t>
    </mdx>
    <mdx n="0" f="v">
      <t c="3" si="227">
        <n x="225"/>
        <n x="340"/>
        <n x="75"/>
      </t>
    </mdx>
    <mdx n="0" f="v">
      <t c="3" si="227">
        <n x="225"/>
        <n x="589"/>
        <n x="75"/>
      </t>
    </mdx>
    <mdx n="0" f="v">
      <t c="3" si="227">
        <n x="225"/>
        <n x="591"/>
        <n x="75"/>
      </t>
    </mdx>
    <mdx n="0" f="v">
      <t c="3" si="227">
        <n x="225"/>
        <n x="576"/>
        <n x="75"/>
      </t>
    </mdx>
    <mdx n="0" f="v">
      <t c="3" si="227">
        <n x="225"/>
        <n x="577"/>
        <n x="75"/>
      </t>
    </mdx>
    <mdx n="0" f="v">
      <t c="3" si="227">
        <n x="225"/>
        <n x="578"/>
        <n x="75"/>
      </t>
    </mdx>
    <mdx n="0" f="v">
      <t c="3" si="227">
        <n x="225"/>
        <n x="579"/>
        <n x="75"/>
      </t>
    </mdx>
    <mdx n="0" f="v">
      <t c="3" si="227">
        <n x="225"/>
        <n x="353"/>
        <n x="75"/>
      </t>
    </mdx>
    <mdx n="0" f="v">
      <t c="3" si="227">
        <n x="225"/>
        <n x="347"/>
        <n x="75"/>
      </t>
    </mdx>
    <mdx n="0" f="v">
      <t c="3" si="227">
        <n x="225"/>
        <n x="592"/>
        <n x="75"/>
      </t>
    </mdx>
    <mdx n="0" f="v">
      <t c="3" si="227">
        <n x="225"/>
        <n x="580"/>
        <n x="75"/>
      </t>
    </mdx>
    <mdx n="0" f="v">
      <t c="3" si="227">
        <n x="225"/>
        <n x="581"/>
        <n x="75"/>
      </t>
    </mdx>
    <mdx n="0" f="v">
      <t c="3" si="227">
        <n x="225"/>
        <n x="583"/>
        <n x="75"/>
      </t>
    </mdx>
    <mdx n="0" f="v">
      <t c="3" si="227">
        <n x="225"/>
        <n x="555"/>
        <n x="75"/>
      </t>
    </mdx>
    <mdx n="0" f="v">
      <t c="3" si="227">
        <n x="225"/>
        <n x="570"/>
        <n x="75"/>
      </t>
    </mdx>
    <mdx n="0" f="v">
      <t c="3" si="227">
        <n x="225"/>
        <n x="574"/>
        <n x="75"/>
      </t>
    </mdx>
    <mdx n="0" f="v">
      <t c="3" si="227">
        <n x="225"/>
        <n x="582"/>
        <n x="75"/>
      </t>
    </mdx>
    <mdx n="0" f="v">
      <t c="3" si="227">
        <n x="225"/>
        <n x="620"/>
        <n x="75"/>
      </t>
    </mdx>
    <mdx n="0" f="v">
      <t c="3" si="227">
        <n x="225"/>
        <n x="584"/>
        <n x="75"/>
      </t>
    </mdx>
    <mdx n="0" f="v">
      <t c="3" si="227">
        <n x="225"/>
        <n x="585"/>
        <n x="75"/>
      </t>
    </mdx>
    <mdx n="0" f="v">
      <t c="3" si="227">
        <n x="225"/>
        <n x="586"/>
        <n x="75"/>
      </t>
    </mdx>
    <mdx n="0" f="v">
      <t c="3" si="227">
        <n x="225"/>
        <n x="588"/>
        <n x="75"/>
      </t>
    </mdx>
    <mdx n="0" f="v">
      <t c="3" si="227">
        <n x="225"/>
        <n x="593"/>
        <n x="75"/>
      </t>
    </mdx>
    <mdx n="0" f="v">
      <t c="3" si="227">
        <n x="225"/>
        <n x="594"/>
        <n x="75"/>
      </t>
    </mdx>
    <mdx n="0" f="v">
      <t c="3" si="227">
        <n x="225"/>
        <n x="595"/>
        <n x="75"/>
      </t>
    </mdx>
    <mdx n="0" f="v">
      <t c="3" si="227">
        <n x="225"/>
        <n x="596"/>
        <n x="75"/>
      </t>
    </mdx>
    <mdx n="0" f="v">
      <t c="3" si="227">
        <n x="225"/>
        <n x="597"/>
        <n x="75"/>
      </t>
    </mdx>
    <mdx n="0" f="v">
      <t c="3" si="227">
        <n x="225"/>
        <n x="598"/>
        <n x="75"/>
      </t>
    </mdx>
    <mdx n="0" f="v">
      <t c="3" si="227">
        <n x="225"/>
        <n x="599"/>
        <n x="75"/>
      </t>
    </mdx>
    <mdx n="0" f="v">
      <t c="3" si="227">
        <n x="225"/>
        <n x="600"/>
        <n x="75"/>
      </t>
    </mdx>
    <mdx n="0" f="v">
      <t c="3" si="227">
        <n x="225"/>
        <n x="616"/>
        <n x="75"/>
      </t>
    </mdx>
    <mdx n="0" f="v">
      <t c="3" si="227">
        <n x="225"/>
        <n x="622"/>
        <n x="75"/>
      </t>
    </mdx>
    <mdx n="0" f="v">
      <t c="3" si="227">
        <n x="225"/>
        <n x="587"/>
        <n x="75"/>
      </t>
    </mdx>
    <mdx n="0" f="v">
      <t c="3" si="227">
        <n x="225"/>
        <n x="602"/>
        <n x="75"/>
      </t>
    </mdx>
    <mdx n="0" f="v">
      <t c="3" si="227">
        <n x="225"/>
        <n x="603"/>
        <n x="75"/>
      </t>
    </mdx>
    <mdx n="0" f="v">
      <t c="3" si="227">
        <n x="225"/>
        <n x="604"/>
        <n x="75"/>
      </t>
    </mdx>
    <mdx n="0" f="v">
      <t c="3" si="227">
        <n x="225"/>
        <n x="605"/>
        <n x="75"/>
      </t>
    </mdx>
    <mdx n="0" f="v">
      <t c="3" si="227">
        <n x="225"/>
        <n x="617"/>
        <n x="75"/>
      </t>
    </mdx>
    <mdx n="0" f="v">
      <t c="3" si="227">
        <n x="225"/>
        <n x="644"/>
        <n x="75"/>
      </t>
    </mdx>
    <mdx n="0" f="v">
      <t c="3" si="227">
        <n x="225"/>
        <n x="618"/>
        <n x="75"/>
      </t>
    </mdx>
    <mdx n="0" f="v">
      <t c="3" si="227">
        <n x="225"/>
        <n x="608"/>
        <n x="75"/>
      </t>
    </mdx>
    <mdx n="0" f="v">
      <t c="3" si="227">
        <n x="225"/>
        <n x="619"/>
        <n x="75"/>
      </t>
    </mdx>
    <mdx n="0" f="v">
      <t c="3" si="227">
        <n x="225"/>
        <n x="621"/>
        <n x="75"/>
      </t>
    </mdx>
    <mdx n="0" f="v">
      <t c="3" si="227">
        <n x="225"/>
        <n x="609"/>
        <n x="75"/>
      </t>
    </mdx>
    <mdx n="0" f="v">
      <t c="3" si="227">
        <n x="225"/>
        <n x="610"/>
        <n x="75"/>
      </t>
    </mdx>
    <mdx n="0" f="v">
      <t c="3" si="227">
        <n x="225"/>
        <n x="611"/>
        <n x="75"/>
      </t>
    </mdx>
    <mdx n="0" f="v">
      <t c="3" si="227">
        <n x="225"/>
        <n x="612"/>
        <n x="75"/>
      </t>
    </mdx>
    <mdx n="0" f="v">
      <t c="3" si="227">
        <n x="225"/>
        <n x="613"/>
        <n x="75"/>
      </t>
    </mdx>
    <mdx n="0" f="v">
      <t c="3" si="227">
        <n x="225"/>
        <n x="614"/>
        <n x="75"/>
      </t>
    </mdx>
    <mdx n="0" f="v">
      <t c="3" si="227">
        <n x="225"/>
        <n x="615"/>
        <n x="75"/>
      </t>
    </mdx>
    <mdx n="0" f="v">
      <t c="3" si="227">
        <n x="225"/>
        <n x="641"/>
        <n x="75"/>
      </t>
    </mdx>
    <mdx n="0" f="v">
      <t c="3" si="227">
        <n x="225"/>
        <n x="606"/>
        <n x="75"/>
      </t>
    </mdx>
    <mdx n="0" f="v">
      <t c="3" si="227">
        <n x="225"/>
        <n x="607"/>
        <n x="75"/>
      </t>
    </mdx>
    <mdx n="0" f="v">
      <t c="3" si="227">
        <n x="225"/>
        <n x="623"/>
        <n x="75"/>
      </t>
    </mdx>
    <mdx n="0" f="v">
      <t c="3" si="227">
        <n x="225"/>
        <n x="624"/>
        <n x="75"/>
      </t>
    </mdx>
    <mdx n="0" f="v">
      <t c="3" si="227">
        <n x="225"/>
        <n x="625"/>
        <n x="75"/>
      </t>
    </mdx>
    <mdx n="0" f="v">
      <t c="3" si="227">
        <n x="225"/>
        <n x="645"/>
        <n x="75"/>
      </t>
    </mdx>
    <mdx n="0" f="v">
      <t c="3" si="227">
        <n x="225"/>
        <n x="648"/>
        <n x="75"/>
      </t>
    </mdx>
    <mdx n="0" f="v">
      <t c="3" si="227">
        <n x="225"/>
        <n x="626"/>
        <n x="75"/>
      </t>
    </mdx>
    <mdx n="0" f="v">
      <t c="3" si="227">
        <n x="225"/>
        <n x="627"/>
        <n x="75"/>
      </t>
    </mdx>
    <mdx n="0" f="v">
      <t c="3" si="227">
        <n x="225"/>
        <n x="628"/>
        <n x="75"/>
      </t>
    </mdx>
    <mdx n="0" f="v">
      <t c="3" si="227">
        <n x="225"/>
        <n x="629"/>
        <n x="75"/>
      </t>
    </mdx>
    <mdx n="0" f="v">
      <t c="3" si="227">
        <n x="225"/>
        <n x="630"/>
        <n x="75"/>
      </t>
    </mdx>
    <mdx n="0" f="v">
      <t c="3" si="227">
        <n x="225"/>
        <n x="632"/>
        <n x="75"/>
      </t>
    </mdx>
    <mdx n="0" f="v">
      <t c="3" si="227">
        <n x="225"/>
        <n x="633"/>
        <n x="75"/>
      </t>
    </mdx>
    <mdx n="0" f="v">
      <t c="3" si="227">
        <n x="225"/>
        <n x="646"/>
        <n x="75"/>
      </t>
    </mdx>
    <mdx n="0" f="v">
      <t c="3" si="227">
        <n x="225"/>
        <n x="647"/>
        <n x="75"/>
      </t>
    </mdx>
    <mdx n="0" f="v">
      <t c="3" si="227">
        <n x="225"/>
        <n x="635"/>
        <n x="75"/>
      </t>
    </mdx>
    <mdx n="0" f="v">
      <t c="3" si="227">
        <n x="225"/>
        <n x="636"/>
        <n x="75"/>
      </t>
    </mdx>
    <mdx n="0" f="v">
      <t c="3" si="227">
        <n x="225"/>
        <n x="637"/>
        <n x="75"/>
      </t>
    </mdx>
    <mdx n="0" f="v">
      <t c="3" si="227">
        <n x="225"/>
        <n x="643"/>
        <n x="75"/>
      </t>
    </mdx>
    <mdx n="0" f="v">
      <t c="3" si="227">
        <n x="225"/>
        <n x="639"/>
        <n x="75"/>
      </t>
    </mdx>
    <mdx n="0" f="v">
      <t c="3" si="227">
        <n x="225"/>
        <n x="640"/>
        <n x="75"/>
      </t>
    </mdx>
    <mdx n="0" f="v">
      <t c="3" si="227">
        <n x="225"/>
        <n x="649"/>
        <n x="75"/>
      </t>
    </mdx>
    <mdx n="0" f="v">
      <t c="3" si="227">
        <n x="225"/>
        <n x="631"/>
        <n x="75"/>
      </t>
    </mdx>
    <mdx n="0" f="v">
      <t c="3" si="227">
        <n x="225"/>
        <n x="634"/>
        <n x="75"/>
      </t>
    </mdx>
    <mdx n="0" f="v">
      <t c="3" si="227">
        <n x="225"/>
        <n x="638"/>
        <n x="75"/>
      </t>
    </mdx>
    <mdx n="0" f="v">
      <t c="3" si="227">
        <n x="225"/>
        <n x="642"/>
        <n x="75"/>
      </t>
    </mdx>
    <mdx n="0" f="v">
      <t c="3" si="227">
        <n x="225"/>
        <n x="655"/>
        <n x="75"/>
      </t>
    </mdx>
    <mdx n="0" f="v">
      <t c="3" si="227">
        <n x="225"/>
        <n x="650"/>
        <n x="75"/>
      </t>
    </mdx>
    <mdx n="0" f="v">
      <t c="3" si="227">
        <n x="225"/>
        <n x="651"/>
        <n x="75"/>
      </t>
    </mdx>
    <mdx n="0" f="v">
      <t c="3" si="227">
        <n x="225"/>
        <n x="652"/>
        <n x="75"/>
      </t>
    </mdx>
    <mdx n="0" f="v">
      <t c="3" si="227">
        <n x="225"/>
        <n x="653"/>
        <n x="75"/>
      </t>
    </mdx>
    <mdx n="0" f="v">
      <t c="3" si="227">
        <n x="225"/>
        <n x="654"/>
        <n x="75"/>
      </t>
    </mdx>
    <mdx n="0" f="v">
      <t c="3" si="227">
        <n x="225"/>
        <n x="322"/>
        <n x="86"/>
      </t>
    </mdx>
    <mdx n="0" f="v">
      <t c="3" si="227">
        <n x="225"/>
        <n x="321"/>
        <n x="86"/>
      </t>
    </mdx>
    <mdx n="0" f="v">
      <t c="3" si="227">
        <n x="225"/>
        <n x="338"/>
        <n x="86"/>
      </t>
    </mdx>
    <mdx n="0" f="v">
      <t c="3" si="227">
        <n x="225"/>
        <n x="320"/>
        <n x="86"/>
      </t>
    </mdx>
    <mdx n="0" f="v">
      <t c="3" si="227">
        <n x="225"/>
        <n x="319"/>
        <n x="86"/>
      </t>
    </mdx>
    <mdx n="0" f="v">
      <t c="3" si="227">
        <n x="225"/>
        <n x="318"/>
        <n x="86"/>
      </t>
    </mdx>
    <mdx n="0" f="v">
      <t c="3" si="227">
        <n x="225"/>
        <n x="337"/>
        <n x="86"/>
      </t>
    </mdx>
    <mdx n="0" f="v">
      <t c="3" si="227">
        <n x="225"/>
        <n x="325"/>
        <n x="86"/>
      </t>
    </mdx>
    <mdx n="0" f="v">
      <t c="3" si="227">
        <n x="225"/>
        <n x="310"/>
        <n x="86"/>
      </t>
    </mdx>
    <mdx n="0" f="v">
      <t c="3" si="227">
        <n x="225"/>
        <n x="343"/>
        <n x="86"/>
      </t>
    </mdx>
    <mdx n="0" f="v">
      <t c="3" si="227">
        <n x="225"/>
        <n x="335"/>
        <n x="86"/>
      </t>
    </mdx>
    <mdx n="0" f="v">
      <t c="3" si="227">
        <n x="225"/>
        <n x="339"/>
        <n x="86"/>
      </t>
    </mdx>
    <mdx n="0" f="v">
      <t c="3" si="227">
        <n x="225"/>
        <n x="323"/>
        <n x="86"/>
      </t>
    </mdx>
    <mdx n="0" f="v">
      <t c="3" si="227">
        <n x="225"/>
        <n x="282"/>
        <n x="86"/>
      </t>
    </mdx>
    <mdx n="0" f="v">
      <t c="3" si="227">
        <n x="225"/>
        <n x="313"/>
        <n x="86"/>
      </t>
    </mdx>
    <mdx n="0" f="v">
      <t c="3" si="227">
        <n x="225"/>
        <n x="295"/>
        <n x="86"/>
      </t>
    </mdx>
    <mdx n="0" f="v">
      <t c="3" si="227">
        <n x="225"/>
        <n x="315"/>
        <n x="86"/>
      </t>
    </mdx>
    <mdx n="0" f="v">
      <t c="3" si="227">
        <n x="225"/>
        <n x="306"/>
        <n x="86"/>
      </t>
    </mdx>
    <mdx n="0" f="v">
      <t c="3" si="227">
        <n x="225"/>
        <n x="285"/>
        <n x="86"/>
      </t>
    </mdx>
    <mdx n="0" f="v">
      <t c="3" si="227">
        <n x="225"/>
        <n x="284"/>
        <n x="86"/>
      </t>
    </mdx>
    <mdx n="0" f="v">
      <t c="3" si="227">
        <n x="225"/>
        <n x="290"/>
        <n x="86"/>
      </t>
    </mdx>
    <mdx n="0" f="v">
      <t c="3" si="227">
        <n x="225"/>
        <n x="289"/>
        <n x="86"/>
      </t>
    </mdx>
    <mdx n="0" f="v">
      <t c="3" si="227">
        <n x="225"/>
        <n x="288"/>
        <n x="86"/>
      </t>
    </mdx>
    <mdx n="0" f="v">
      <t c="3" si="227">
        <n x="225"/>
        <n x="287"/>
        <n x="86"/>
      </t>
    </mdx>
    <mdx n="0" f="v">
      <t c="3" si="227">
        <n x="225"/>
        <n x="286"/>
        <n x="86"/>
      </t>
    </mdx>
    <mdx n="0" f="v">
      <t c="3" si="227">
        <n x="225"/>
        <n x="292"/>
        <n x="86"/>
      </t>
    </mdx>
    <mdx n="0" f="v">
      <t c="3" si="227">
        <n x="225"/>
        <n x="344"/>
        <n x="86"/>
      </t>
    </mdx>
    <mdx n="0" f="v">
      <t c="3" si="227">
        <n x="225"/>
        <n x="312"/>
        <n x="86"/>
      </t>
    </mdx>
    <mdx n="0" f="v">
      <t c="3" si="227">
        <n x="225"/>
        <n x="334"/>
        <n x="86"/>
      </t>
    </mdx>
    <mdx n="0" f="v">
      <t c="3" si="227">
        <n x="225"/>
        <n x="550"/>
        <n x="86"/>
      </t>
    </mdx>
    <mdx n="0" f="v">
      <t c="3" si="227">
        <n x="225"/>
        <n x="549"/>
        <n x="86"/>
      </t>
    </mdx>
    <mdx n="0" f="v">
      <t c="3" si="227">
        <n x="225"/>
        <n x="558"/>
        <n x="86"/>
      </t>
    </mdx>
    <mdx n="0" f="v">
      <t c="3" si="227">
        <n x="225"/>
        <n x="559"/>
        <n x="86"/>
      </t>
    </mdx>
    <mdx n="0" f="v">
      <t c="3" si="227">
        <n x="225"/>
        <n x="560"/>
        <n x="86"/>
      </t>
    </mdx>
    <mdx n="0" f="v">
      <t c="3" si="227">
        <n x="225"/>
        <n x="561"/>
        <n x="86"/>
      </t>
    </mdx>
    <mdx n="0" f="v">
      <t c="3" si="227">
        <n x="225"/>
        <n x="562"/>
        <n x="86"/>
      </t>
    </mdx>
    <mdx n="0" f="v">
      <t c="3" si="227">
        <n x="225"/>
        <n x="345"/>
        <n x="86"/>
      </t>
    </mdx>
    <mdx n="0" f="v">
      <t c="3" si="227">
        <n x="225"/>
        <n x="336"/>
        <n x="86"/>
      </t>
    </mdx>
    <mdx n="0" f="v">
      <t c="3" si="227">
        <n x="225"/>
        <n x="275"/>
        <n x="86"/>
      </t>
    </mdx>
    <mdx n="0" f="v">
      <t c="3" si="227">
        <n x="225"/>
        <n x="314"/>
        <n x="86"/>
      </t>
    </mdx>
    <mdx n="0" f="v">
      <t c="3" si="227">
        <n x="225"/>
        <n x="305"/>
        <n x="86"/>
      </t>
    </mdx>
    <mdx n="0" f="v">
      <t c="3" si="227">
        <n x="225"/>
        <n x="333"/>
        <n x="86"/>
      </t>
    </mdx>
    <mdx n="0" f="v">
      <t c="3" si="227">
        <n x="225"/>
        <n x="274"/>
        <n x="86"/>
      </t>
    </mdx>
    <mdx n="0" f="v">
      <t c="3" si="227">
        <n x="225"/>
        <n x="308"/>
        <n x="86"/>
      </t>
    </mdx>
    <mdx n="0" f="v">
      <t c="3" si="227">
        <n x="225"/>
        <n x="279"/>
        <n x="86"/>
      </t>
    </mdx>
    <mdx n="0" f="v">
      <t c="3" si="227">
        <n x="225"/>
        <n x="551"/>
        <n x="86"/>
      </t>
    </mdx>
    <mdx n="0" f="v">
      <t c="3" si="227">
        <n x="225"/>
        <n x="317"/>
        <n x="86"/>
      </t>
    </mdx>
    <mdx n="0" f="v">
      <t c="3" si="227">
        <n x="225"/>
        <n x="324"/>
        <n x="86"/>
      </t>
    </mdx>
    <mdx n="0" f="v">
      <t c="3" si="227">
        <n x="225"/>
        <n x="309"/>
        <n x="86"/>
      </t>
    </mdx>
    <mdx n="0" f="v">
      <t c="3" si="227">
        <n x="225"/>
        <n x="557"/>
        <n x="86"/>
      </t>
    </mdx>
    <mdx n="0" f="v">
      <t c="3" si="227">
        <n x="225"/>
        <n x="563"/>
        <n x="86"/>
      </t>
    </mdx>
    <mdx n="0" f="v">
      <t c="3" si="227">
        <n x="225"/>
        <n x="300"/>
        <n x="86"/>
      </t>
    </mdx>
    <mdx n="0" f="v">
      <t c="3" si="227">
        <n x="225"/>
        <n x="354"/>
        <n x="86"/>
      </t>
    </mdx>
    <mdx n="0" f="v">
      <t c="3" si="227">
        <n x="225"/>
        <n x="296"/>
        <n x="86"/>
      </t>
    </mdx>
    <mdx n="0" f="v">
      <t c="3" si="227">
        <n x="225"/>
        <n x="556"/>
        <n x="86"/>
      </t>
    </mdx>
    <mdx n="0" f="v">
      <t c="3" si="227">
        <n x="225"/>
        <n x="298"/>
        <n x="86"/>
      </t>
    </mdx>
    <mdx n="0" f="v">
      <t c="3" si="227">
        <n x="225"/>
        <n x="575"/>
        <n x="86"/>
      </t>
    </mdx>
    <mdx n="0" f="v">
      <t c="3" si="227">
        <n x="225"/>
        <n x="291"/>
        <n x="86"/>
      </t>
    </mdx>
    <mdx n="0" f="v">
      <t c="3" si="227">
        <n x="225"/>
        <n x="303"/>
        <n x="86"/>
      </t>
    </mdx>
    <mdx n="0" f="v">
      <t c="3" si="227">
        <n x="225"/>
        <n x="352"/>
        <n x="86"/>
      </t>
    </mdx>
    <mdx n="0" f="v">
      <t c="3" si="227">
        <n x="225"/>
        <n x="302"/>
        <n x="86"/>
      </t>
    </mdx>
    <mdx n="0" f="v">
      <t c="3" si="227">
        <n x="225"/>
        <n x="342"/>
        <n x="86"/>
      </t>
    </mdx>
    <mdx n="0" f="v">
      <t c="3" si="227">
        <n x="225"/>
        <n x="332"/>
        <n x="86"/>
      </t>
    </mdx>
    <mdx n="0" f="v">
      <t c="3" si="227">
        <n x="225"/>
        <n x="331"/>
        <n x="86"/>
      </t>
    </mdx>
    <mdx n="0" f="v">
      <t c="3" si="227">
        <n x="225"/>
        <n x="349"/>
        <n x="86"/>
      </t>
    </mdx>
    <mdx n="0" f="v">
      <t c="3" si="227">
        <n x="225"/>
        <n x="553"/>
        <n x="86"/>
      </t>
    </mdx>
    <mdx n="0" f="v">
      <t c="3" si="227">
        <n x="225"/>
        <n x="330"/>
        <n x="86"/>
      </t>
    </mdx>
    <mdx n="0" f="v">
      <t c="3" si="227">
        <n x="225"/>
        <n x="351"/>
        <n x="86"/>
      </t>
    </mdx>
    <mdx n="0" f="v">
      <t c="3" si="227">
        <n x="225"/>
        <n x="554"/>
        <n x="86"/>
      </t>
    </mdx>
    <mdx n="0" f="v">
      <t c="3" si="227">
        <n x="225"/>
        <n x="552"/>
        <n x="86"/>
      </t>
    </mdx>
    <mdx n="0" f="v">
      <t c="3" si="227">
        <n x="225"/>
        <n x="564"/>
        <n x="86"/>
      </t>
    </mdx>
    <mdx n="0" f="v">
      <t c="3" si="227">
        <n x="225"/>
        <n x="341"/>
        <n x="86"/>
      </t>
    </mdx>
    <mdx n="0" f="v">
      <t c="3" si="227">
        <n x="225"/>
        <n x="589"/>
        <n x="86"/>
      </t>
    </mdx>
    <mdx n="0" f="v">
      <t c="3" si="227">
        <n x="225"/>
        <n x="591"/>
        <n x="86"/>
      </t>
    </mdx>
    <mdx n="0" f="v">
      <t c="3" si="227">
        <n x="225"/>
        <n x="597"/>
        <n x="86"/>
      </t>
    </mdx>
    <mdx n="0" f="v">
      <t c="3" si="227">
        <n x="225"/>
        <n x="565"/>
        <n x="86"/>
      </t>
    </mdx>
    <mdx n="0" f="v">
      <t c="3" si="227">
        <n x="225"/>
        <n x="566"/>
        <n x="86"/>
      </t>
    </mdx>
    <mdx n="0" f="v">
      <t c="3" si="227">
        <n x="225"/>
        <n x="567"/>
        <n x="86"/>
      </t>
    </mdx>
    <mdx n="0" f="v">
      <t c="3" si="227">
        <n x="225"/>
        <n x="568"/>
        <n x="86"/>
      </t>
    </mdx>
    <mdx n="0" f="v">
      <t c="3" si="227">
        <n x="225"/>
        <n x="340"/>
        <n x="86"/>
      </t>
    </mdx>
    <mdx n="0" f="v">
      <t c="3" si="227">
        <n x="225"/>
        <n x="571"/>
        <n x="86"/>
      </t>
    </mdx>
    <mdx n="0" f="v">
      <t c="3" si="227">
        <n x="225"/>
        <n x="580"/>
        <n x="86"/>
      </t>
    </mdx>
    <mdx n="0" f="v">
      <t c="3" si="227">
        <n x="225"/>
        <n x="581"/>
        <n x="86"/>
      </t>
    </mdx>
    <mdx n="0" f="v">
      <t c="3" si="227">
        <n x="225"/>
        <n x="590"/>
        <n x="86"/>
      </t>
    </mdx>
    <mdx n="0" f="v">
      <t c="3" si="227">
        <n x="225"/>
        <n x="576"/>
        <n x="86"/>
      </t>
    </mdx>
    <mdx n="0" f="v">
      <t c="3" si="227">
        <n x="225"/>
        <n x="577"/>
        <n x="86"/>
      </t>
    </mdx>
    <mdx n="0" f="v">
      <t c="3" si="227">
        <n x="225"/>
        <n x="578"/>
        <n x="86"/>
      </t>
    </mdx>
    <mdx n="0" f="v">
      <t c="3" si="227">
        <n x="225"/>
        <n x="579"/>
        <n x="86"/>
      </t>
    </mdx>
    <mdx n="0" f="v">
      <t c="3" si="227">
        <n x="225"/>
        <n x="353"/>
        <n x="86"/>
      </t>
    </mdx>
    <mdx n="0" f="v">
      <t c="3" si="227">
        <n x="225"/>
        <n x="347"/>
        <n x="86"/>
      </t>
    </mdx>
    <mdx n="0" f="v">
      <t c="3" si="227">
        <n x="225"/>
        <n x="569"/>
        <n x="86"/>
      </t>
    </mdx>
    <mdx n="0" f="v">
      <t c="3" si="227">
        <n x="225"/>
        <n x="572"/>
        <n x="86"/>
      </t>
    </mdx>
    <mdx n="0" f="v">
      <t c="3" si="227">
        <n x="225"/>
        <n x="573"/>
        <n x="86"/>
      </t>
    </mdx>
    <mdx n="0" f="v">
      <t c="3" si="227">
        <n x="225"/>
        <n x="592"/>
        <n x="86"/>
      </t>
    </mdx>
    <mdx n="0" f="v">
      <t c="3" si="227">
        <n x="225"/>
        <n x="585"/>
        <n x="86"/>
      </t>
    </mdx>
    <mdx n="0" f="v">
      <t c="3" si="227">
        <n x="225"/>
        <n x="583"/>
        <n x="86"/>
      </t>
    </mdx>
    <mdx n="0" f="v">
      <t c="3" si="227">
        <n x="225"/>
        <n x="555"/>
        <n x="86"/>
      </t>
    </mdx>
    <mdx n="0" f="v">
      <t c="3" si="227">
        <n x="225"/>
        <n x="570"/>
        <n x="86"/>
      </t>
    </mdx>
    <mdx n="0" f="v">
      <t c="3" si="227">
        <n x="225"/>
        <n x="574"/>
        <n x="86"/>
      </t>
    </mdx>
    <mdx n="0" f="v">
      <t c="3" si="227">
        <n x="225"/>
        <n x="600"/>
        <n x="86"/>
      </t>
    </mdx>
    <mdx n="0" f="v">
      <t c="3" si="227">
        <n x="225"/>
        <n x="601"/>
        <n x="86"/>
      </t>
    </mdx>
    <mdx n="0" f="v">
      <t c="3" si="227">
        <n x="225"/>
        <n x="582"/>
        <n x="86"/>
      </t>
    </mdx>
    <mdx n="0" f="v">
      <t c="3" si="227">
        <n x="225"/>
        <n x="618"/>
        <n x="86"/>
      </t>
    </mdx>
    <mdx n="0" f="v">
      <t c="3" si="227">
        <n x="225"/>
        <n x="599"/>
        <n x="86"/>
      </t>
    </mdx>
    <mdx n="0" f="v">
      <t c="3" si="227">
        <n x="225"/>
        <n x="584"/>
        <n x="86"/>
      </t>
    </mdx>
    <mdx n="0" f="v">
      <t c="3" si="227">
        <n x="225"/>
        <n x="640"/>
        <n x="86"/>
      </t>
    </mdx>
    <mdx n="0" f="v">
      <t c="3" si="227">
        <n x="225"/>
        <n x="593"/>
        <n x="86"/>
      </t>
    </mdx>
    <mdx n="0" f="v">
      <t c="3" si="227">
        <n x="225"/>
        <n x="594"/>
        <n x="86"/>
      </t>
    </mdx>
    <mdx n="0" f="v">
      <t c="3" si="227">
        <n x="225"/>
        <n x="595"/>
        <n x="86"/>
      </t>
    </mdx>
    <mdx n="0" f="v">
      <t c="3" si="227">
        <n x="225"/>
        <n x="596"/>
        <n x="86"/>
      </t>
    </mdx>
    <mdx n="0" f="v">
      <t c="3" si="227">
        <n x="225"/>
        <n x="586"/>
        <n x="86"/>
      </t>
    </mdx>
    <mdx n="0" f="v">
      <t c="3" si="227">
        <n x="225"/>
        <n x="598"/>
        <n x="86"/>
      </t>
    </mdx>
    <mdx n="0" f="v">
      <t c="3" si="227">
        <n x="225"/>
        <n x="626"/>
        <n x="86"/>
      </t>
    </mdx>
    <mdx n="0" f="v">
      <t c="3" si="227">
        <n x="225"/>
        <n x="588"/>
        <n x="86"/>
      </t>
    </mdx>
    <mdx n="0" f="v">
      <t c="3" si="227">
        <n x="225"/>
        <n x="621"/>
        <n x="86"/>
      </t>
    </mdx>
    <mdx n="0" f="v">
      <t c="3" si="227">
        <n x="225"/>
        <n x="587"/>
        <n x="86"/>
      </t>
    </mdx>
    <mdx n="0" f="v">
      <t c="3" si="227">
        <n x="225"/>
        <n x="602"/>
        <n x="86"/>
      </t>
    </mdx>
    <mdx n="0" f="v">
      <t c="3" si="227">
        <n x="225"/>
        <n x="603"/>
        <n x="86"/>
      </t>
    </mdx>
    <mdx n="0" f="v">
      <t c="3" si="227">
        <n x="225"/>
        <n x="604"/>
        <n x="86"/>
      </t>
    </mdx>
    <mdx n="0" f="v">
      <t c="3" si="227">
        <n x="225"/>
        <n x="605"/>
        <n x="86"/>
      </t>
    </mdx>
    <mdx n="0" f="v">
      <t c="3" si="227">
        <n x="225"/>
        <n x="608"/>
        <n x="86"/>
      </t>
    </mdx>
    <mdx n="0" f="v">
      <t c="3" si="227">
        <n x="225"/>
        <n x="613"/>
        <n x="86"/>
      </t>
    </mdx>
    <mdx n="0" f="v">
      <t c="3" si="227">
        <n x="225"/>
        <n x="615"/>
        <n x="86"/>
      </t>
    </mdx>
    <mdx n="0" f="v">
      <t c="3" si="227">
        <n x="225"/>
        <n x="616"/>
        <n x="86"/>
      </t>
    </mdx>
    <mdx n="0" f="v">
      <t c="3" si="227">
        <n x="225"/>
        <n x="619"/>
        <n x="86"/>
      </t>
    </mdx>
    <mdx n="0" f="v">
      <t c="3" si="227">
        <n x="225"/>
        <n x="614"/>
        <n x="86"/>
      </t>
    </mdx>
    <mdx n="0" f="v">
      <t c="3" si="227">
        <n x="225"/>
        <n x="627"/>
        <n x="86"/>
      </t>
    </mdx>
    <mdx n="0" f="v">
      <t c="3" si="227">
        <n x="225"/>
        <n x="609"/>
        <n x="86"/>
      </t>
    </mdx>
    <mdx n="0" f="v">
      <t c="3" si="227">
        <n x="225"/>
        <n x="610"/>
        <n x="86"/>
      </t>
    </mdx>
    <mdx n="0" f="v">
      <t c="3" si="227">
        <n x="225"/>
        <n x="611"/>
        <n x="86"/>
      </t>
    </mdx>
    <mdx n="0" f="v">
      <t c="3" si="227">
        <n x="225"/>
        <n x="612"/>
        <n x="86"/>
      </t>
    </mdx>
    <mdx n="0" f="v">
      <t c="3" si="227">
        <n x="225"/>
        <n x="617"/>
        <n x="86"/>
      </t>
    </mdx>
    <mdx n="0" f="v">
      <t c="3" si="227">
        <n x="225"/>
        <n x="620"/>
        <n x="86"/>
      </t>
    </mdx>
    <mdx n="0" f="v">
      <t c="3" si="227">
        <n x="225"/>
        <n x="643"/>
        <n x="86"/>
      </t>
    </mdx>
    <mdx n="0" f="v">
      <t c="3" si="227">
        <n x="225"/>
        <n x="646"/>
        <n x="86"/>
      </t>
    </mdx>
    <mdx n="0" f="v">
      <t c="3" si="227">
        <n x="225"/>
        <n x="629"/>
        <n x="86"/>
      </t>
    </mdx>
    <mdx n="0" f="v">
      <t c="3" si="227">
        <n x="225"/>
        <n x="622"/>
        <n x="86"/>
      </t>
    </mdx>
    <mdx n="0" f="v">
      <t c="3" si="227">
        <n x="225"/>
        <n x="623"/>
        <n x="86"/>
      </t>
    </mdx>
    <mdx n="0" f="v">
      <t c="3" si="227">
        <n x="225"/>
        <n x="624"/>
        <n x="86"/>
      </t>
    </mdx>
    <mdx n="0" f="v">
      <t c="3" si="227">
        <n x="225"/>
        <n x="632"/>
        <n x="86"/>
      </t>
    </mdx>
    <mdx n="0" f="v">
      <t c="3" si="227">
        <n x="225"/>
        <n x="644"/>
        <n x="86"/>
      </t>
    </mdx>
    <mdx n="0" f="v">
      <t c="3" si="227">
        <n x="225"/>
        <n x="645"/>
        <n x="86"/>
      </t>
    </mdx>
    <mdx n="0" f="v">
      <t c="3" si="227">
        <n x="225"/>
        <n x="607"/>
        <n x="86"/>
      </t>
    </mdx>
    <mdx n="0" f="v">
      <t c="3" si="227">
        <n x="225"/>
        <n x="648"/>
        <n x="86"/>
      </t>
    </mdx>
    <mdx n="0" f="v">
      <t c="3" si="227">
        <n x="225"/>
        <n x="642"/>
        <n x="86"/>
      </t>
    </mdx>
    <mdx n="0" f="v">
      <t c="3" si="227">
        <n x="225"/>
        <n x="639"/>
        <n x="86"/>
      </t>
    </mdx>
    <mdx n="0" f="v">
      <t c="3" si="227">
        <n x="225"/>
        <n x="628"/>
        <n x="86"/>
      </t>
    </mdx>
    <mdx n="0" f="v">
      <t c="3" si="227">
        <n x="225"/>
        <n x="630"/>
        <n x="86"/>
      </t>
    </mdx>
    <mdx n="0" f="v">
      <t c="3" si="227">
        <n x="225"/>
        <n x="655"/>
        <n x="86"/>
      </t>
    </mdx>
    <mdx n="0" f="v">
      <t c="3" si="227">
        <n x="225"/>
        <n x="635"/>
        <n x="86"/>
      </t>
    </mdx>
    <mdx n="0" f="v">
      <t c="3" si="227">
        <n x="225"/>
        <n x="636"/>
        <n x="86"/>
      </t>
    </mdx>
    <mdx n="0" f="v">
      <t c="3" si="227">
        <n x="225"/>
        <n x="637"/>
        <n x="86"/>
      </t>
    </mdx>
    <mdx n="0" f="v">
      <t c="3" si="227">
        <n x="225"/>
        <n x="606"/>
        <n x="86"/>
      </t>
    </mdx>
    <mdx n="0" f="v">
      <t c="3" si="227">
        <n x="225"/>
        <n x="647"/>
        <n x="86"/>
      </t>
    </mdx>
    <mdx n="0" f="v">
      <t c="3" si="227">
        <n x="225"/>
        <n x="625"/>
        <n x="86"/>
      </t>
    </mdx>
    <mdx n="0" f="v">
      <t c="3" si="227">
        <n x="225"/>
        <n x="633"/>
        <n x="86"/>
      </t>
    </mdx>
    <mdx n="0" f="v">
      <t c="3" si="227">
        <n x="225"/>
        <n x="641"/>
        <n x="86"/>
      </t>
    </mdx>
    <mdx n="0" f="v">
      <t c="3" si="227">
        <n x="225"/>
        <n x="654"/>
        <n x="86"/>
      </t>
    </mdx>
    <mdx n="0" f="v">
      <t c="3" si="227">
        <n x="225"/>
        <n x="631"/>
        <n x="86"/>
      </t>
    </mdx>
    <mdx n="0" f="v">
      <t c="3" si="227">
        <n x="225"/>
        <n x="634"/>
        <n x="86"/>
      </t>
    </mdx>
    <mdx n="0" f="v">
      <t c="3" si="227">
        <n x="225"/>
        <n x="638"/>
        <n x="86"/>
      </t>
    </mdx>
    <mdx n="0" f="v">
      <t c="3" si="227">
        <n x="225"/>
        <n x="649"/>
        <n x="86"/>
      </t>
    </mdx>
    <mdx n="0" f="v">
      <t c="3" si="227">
        <n x="225"/>
        <n x="650"/>
        <n x="86"/>
      </t>
    </mdx>
    <mdx n="0" f="v">
      <t c="3" si="227">
        <n x="225"/>
        <n x="651"/>
        <n x="86"/>
      </t>
    </mdx>
    <mdx n="0" f="v">
      <t c="3" si="227">
        <n x="225"/>
        <n x="652"/>
        <n x="86"/>
      </t>
    </mdx>
    <mdx n="0" f="v">
      <t c="3" si="227">
        <n x="225"/>
        <n x="653"/>
        <n x="86"/>
      </t>
    </mdx>
    <mdx n="0" f="v">
      <t c="3" si="227">
        <n x="225"/>
        <n x="321"/>
        <n x="65"/>
      </t>
    </mdx>
    <mdx n="0" f="v">
      <t c="3" si="227">
        <n x="225"/>
        <n x="320"/>
        <n x="65"/>
      </t>
    </mdx>
    <mdx n="0" f="v">
      <t c="3" si="227">
        <n x="225"/>
        <n x="319"/>
        <n x="65"/>
      </t>
    </mdx>
    <mdx n="0" f="v">
      <t c="3" si="227">
        <n x="225"/>
        <n x="318"/>
        <n x="65"/>
      </t>
    </mdx>
    <mdx n="0" f="v">
      <t c="3" si="227">
        <n x="225"/>
        <n x="337"/>
        <n x="65"/>
      </t>
    </mdx>
    <mdx n="0" f="v">
      <t c="3" si="227">
        <n x="225"/>
        <n x="335"/>
        <n x="65"/>
      </t>
    </mdx>
    <mdx n="0" f="v">
      <t c="3" si="227">
        <n x="225"/>
        <n x="325"/>
        <n x="65"/>
      </t>
    </mdx>
    <mdx n="0" f="v">
      <t c="3" si="227">
        <n x="225"/>
        <n x="310"/>
        <n x="65"/>
      </t>
    </mdx>
    <mdx n="0" f="v">
      <t c="3" si="227">
        <n x="225"/>
        <n x="343"/>
        <n x="65"/>
      </t>
    </mdx>
    <mdx n="0" f="v">
      <t c="3" si="227">
        <n x="225"/>
        <n x="317"/>
        <n x="65"/>
      </t>
    </mdx>
    <mdx n="0" f="v">
      <t c="3" si="227">
        <n x="225"/>
        <n x="344"/>
        <n x="65"/>
      </t>
    </mdx>
    <mdx n="0" f="v">
      <t c="3" si="227">
        <n x="225"/>
        <n x="339"/>
        <n x="65"/>
      </t>
    </mdx>
    <mdx n="0" f="v">
      <t c="3" si="227">
        <n x="225"/>
        <n x="323"/>
        <n x="65"/>
      </t>
    </mdx>
    <mdx n="0" f="v">
      <t c="3" si="227">
        <n x="225"/>
        <n x="282"/>
        <n x="65"/>
      </t>
    </mdx>
    <mdx n="0" f="v">
      <t c="3" si="227">
        <n x="225"/>
        <n x="313"/>
        <n x="65"/>
      </t>
    </mdx>
    <mdx n="0" f="v">
      <t c="3" si="227">
        <n x="225"/>
        <n x="306"/>
        <n x="65"/>
      </t>
    </mdx>
    <mdx n="0" f="v">
      <t c="3" si="227">
        <n x="225"/>
        <n x="284"/>
        <n x="65"/>
      </t>
    </mdx>
    <mdx n="0" f="v">
      <t c="3" si="227">
        <n x="225"/>
        <n x="290"/>
        <n x="65"/>
      </t>
    </mdx>
    <mdx n="0" f="v">
      <t c="3" si="227">
        <n x="225"/>
        <n x="289"/>
        <n x="65"/>
      </t>
    </mdx>
    <mdx n="0" f="v">
      <t c="3" si="227">
        <n x="225"/>
        <n x="288"/>
        <n x="65"/>
      </t>
    </mdx>
    <mdx n="0" f="v">
      <t c="3" si="227">
        <n x="225"/>
        <n x="287"/>
        <n x="65"/>
      </t>
    </mdx>
    <mdx n="0" f="v">
      <t c="3" si="227">
        <n x="225"/>
        <n x="286"/>
        <n x="65"/>
      </t>
    </mdx>
    <mdx n="0" f="v">
      <t c="3" si="227">
        <n x="225"/>
        <n x="292"/>
        <n x="65"/>
      </t>
    </mdx>
    <mdx n="0" f="v">
      <t c="3" si="227">
        <n x="225"/>
        <n x="312"/>
        <n x="65"/>
      </t>
    </mdx>
    <mdx n="0" f="v">
      <t c="3" si="227">
        <n x="225"/>
        <n x="334"/>
        <n x="65"/>
      </t>
    </mdx>
    <mdx n="0" f="v">
      <t c="3" si="227">
        <n x="225"/>
        <n x="550"/>
        <n x="65"/>
      </t>
    </mdx>
    <mdx n="0" f="v">
      <t c="3" si="227">
        <n x="225"/>
        <n x="549"/>
        <n x="65"/>
      </t>
    </mdx>
    <mdx n="0" f="v">
      <t c="3" si="227">
        <n x="225"/>
        <n x="558"/>
        <n x="65"/>
      </t>
    </mdx>
    <mdx n="0" f="v">
      <t c="3" si="227">
        <n x="225"/>
        <n x="559"/>
        <n x="65"/>
      </t>
    </mdx>
    <mdx n="0" f="v">
      <t c="3" si="227">
        <n x="225"/>
        <n x="560"/>
        <n x="65"/>
      </t>
    </mdx>
    <mdx n="0" f="v">
      <t c="3" si="227">
        <n x="225"/>
        <n x="561"/>
        <n x="65"/>
      </t>
    </mdx>
    <mdx n="0" f="v">
      <t c="3" si="227">
        <n x="225"/>
        <n x="562"/>
        <n x="65"/>
      </t>
    </mdx>
    <mdx n="0" f="v">
      <t c="3" si="227">
        <n x="225"/>
        <n x="563"/>
        <n x="65"/>
      </t>
    </mdx>
    <mdx n="0" f="v">
      <t c="3" si="227">
        <n x="225"/>
        <n x="336"/>
        <n x="65"/>
      </t>
    </mdx>
    <mdx n="0" f="v">
      <t c="3" si="227">
        <n x="225"/>
        <n x="285"/>
        <n x="65"/>
      </t>
    </mdx>
    <mdx n="0" f="v">
      <t c="3" si="227">
        <n x="225"/>
        <n x="275"/>
        <n x="65"/>
      </t>
    </mdx>
    <mdx n="0" f="v">
      <t c="3" si="227">
        <n x="225"/>
        <n x="274"/>
        <n x="65"/>
      </t>
    </mdx>
    <mdx n="0" f="v">
      <t c="3" si="227">
        <n x="225"/>
        <n x="314"/>
        <n x="65"/>
      </t>
    </mdx>
    <mdx n="0" f="v">
      <t c="3" si="227">
        <n x="225"/>
        <n x="305"/>
        <n x="65"/>
      </t>
    </mdx>
    <mdx n="0" f="v">
      <t c="3" si="227">
        <n x="225"/>
        <n x="333"/>
        <n x="65"/>
      </t>
    </mdx>
    <mdx n="0" f="v">
      <t c="3" si="227">
        <n x="225"/>
        <n x="345"/>
        <n x="65"/>
      </t>
    </mdx>
    <mdx n="0" f="v">
      <t c="3" si="227">
        <n x="225"/>
        <n x="315"/>
        <n x="65"/>
      </t>
    </mdx>
    <mdx n="0" f="v">
      <t c="3" si="227">
        <n x="225"/>
        <n x="308"/>
        <n x="65"/>
      </t>
    </mdx>
    <mdx n="0" f="v">
      <t c="3" si="227">
        <n x="225"/>
        <n x="279"/>
        <n x="65"/>
      </t>
    </mdx>
    <mdx n="0" f="v">
      <t c="3" si="227">
        <n x="225"/>
        <n x="551"/>
        <n x="65"/>
      </t>
    </mdx>
    <mdx n="0" f="v">
      <t c="3" si="227">
        <n x="225"/>
        <n x="295"/>
        <n x="65"/>
      </t>
    </mdx>
    <mdx n="0" f="v">
      <t c="3" si="227">
        <n x="225"/>
        <n x="324"/>
        <n x="65"/>
      </t>
    </mdx>
    <mdx n="0" f="v">
      <t c="3" si="227">
        <n x="225"/>
        <n x="309"/>
        <n x="65"/>
      </t>
    </mdx>
    <mdx n="0" f="v">
      <t c="3" si="227">
        <n x="225"/>
        <n x="557"/>
        <n x="65"/>
      </t>
    </mdx>
    <mdx n="0" f="v">
      <t c="3" si="227">
        <n x="225"/>
        <n x="300"/>
        <n x="65"/>
      </t>
    </mdx>
    <mdx n="0" f="v">
      <t c="3" si="227">
        <n x="225"/>
        <n x="354"/>
        <n x="65"/>
      </t>
    </mdx>
    <mdx n="0" f="v">
      <t c="3" si="227">
        <n x="225"/>
        <n x="296"/>
        <n x="65"/>
      </t>
    </mdx>
    <mdx n="0" f="v">
      <t c="3" si="227">
        <n x="225"/>
        <n x="556"/>
        <n x="65"/>
      </t>
    </mdx>
    <mdx n="0" f="v">
      <t c="3" si="227">
        <n x="225"/>
        <n x="298"/>
        <n x="65"/>
      </t>
    </mdx>
    <mdx n="0" f="v">
      <t c="3" si="227">
        <n x="225"/>
        <n x="575"/>
        <n x="65"/>
      </t>
    </mdx>
    <mdx n="0" f="v">
      <t c="3" si="227">
        <n x="225"/>
        <n x="291"/>
        <n x="65"/>
      </t>
    </mdx>
    <mdx n="0" f="v">
      <t c="3" si="227">
        <n x="225"/>
        <n x="303"/>
        <n x="65"/>
      </t>
    </mdx>
    <mdx n="0" f="v">
      <t c="3" si="227">
        <n x="225"/>
        <n x="352"/>
        <n x="65"/>
      </t>
    </mdx>
    <mdx n="0" f="v">
      <t c="3" si="227">
        <n x="225"/>
        <n x="302"/>
        <n x="65"/>
      </t>
    </mdx>
    <mdx n="0" f="v">
      <t c="3" si="227">
        <n x="225"/>
        <n x="342"/>
        <n x="65"/>
      </t>
    </mdx>
    <mdx n="0" f="v">
      <t c="3" si="227">
        <n x="225"/>
        <n x="332"/>
        <n x="65"/>
      </t>
    </mdx>
    <mdx n="0" f="v">
      <t c="3" si="227">
        <n x="225"/>
        <n x="331"/>
        <n x="65"/>
      </t>
    </mdx>
    <mdx n="0" f="v">
      <t c="3" si="227">
        <n x="225"/>
        <n x="349"/>
        <n x="65"/>
      </t>
    </mdx>
    <mdx n="0" f="v">
      <t c="3" si="227">
        <n x="225"/>
        <n x="553"/>
        <n x="65"/>
      </t>
    </mdx>
    <mdx n="0" f="v">
      <t c="3" si="227">
        <n x="225"/>
        <n x="330"/>
        <n x="65"/>
      </t>
    </mdx>
    <mdx n="0" f="v">
      <t c="3" si="227">
        <n x="225"/>
        <n x="351"/>
        <n x="65"/>
      </t>
    </mdx>
    <mdx n="0" f="v">
      <t c="3" si="227">
        <n x="225"/>
        <n x="554"/>
        <n x="65"/>
      </t>
    </mdx>
    <mdx n="0" f="v">
      <t c="3" si="227">
        <n x="225"/>
        <n x="552"/>
        <n x="65"/>
      </t>
    </mdx>
    <mdx n="0" f="v">
      <t c="3" si="227">
        <n x="225"/>
        <n x="564"/>
        <n x="65"/>
      </t>
    </mdx>
    <mdx n="0" f="v">
      <t c="3" si="227">
        <n x="225"/>
        <n x="585"/>
        <n x="65"/>
      </t>
    </mdx>
    <mdx n="0" f="v">
      <t c="3" si="227">
        <n x="225"/>
        <n x="341"/>
        <n x="65"/>
      </t>
    </mdx>
    <mdx n="0" f="v">
      <t c="3" si="227">
        <n x="225"/>
        <n x="589"/>
        <n x="65"/>
      </t>
    </mdx>
    <mdx n="0" f="v">
      <t c="3" si="227">
        <n x="225"/>
        <n x="591"/>
        <n x="65"/>
      </t>
    </mdx>
    <mdx n="0" f="v">
      <t c="3" si="227">
        <n x="225"/>
        <n x="565"/>
        <n x="65"/>
      </t>
    </mdx>
    <mdx n="0" f="v">
      <t c="3" si="227">
        <n x="225"/>
        <n x="566"/>
        <n x="65"/>
      </t>
    </mdx>
    <mdx n="0" f="v">
      <t c="3" si="227">
        <n x="225"/>
        <n x="567"/>
        <n x="65"/>
      </t>
    </mdx>
    <mdx n="0" f="v">
      <t c="3" si="227">
        <n x="225"/>
        <n x="568"/>
        <n x="65"/>
      </t>
    </mdx>
    <mdx n="0" f="v">
      <t c="3" si="227">
        <n x="225"/>
        <n x="340"/>
        <n x="65"/>
      </t>
    </mdx>
    <mdx n="0" f="v">
      <t c="3" si="227">
        <n x="225"/>
        <n x="580"/>
        <n x="65"/>
      </t>
    </mdx>
    <mdx n="0" f="v">
      <t c="3" si="227">
        <n x="225"/>
        <n x="581"/>
        <n x="65"/>
      </t>
    </mdx>
    <mdx n="0" f="v">
      <t c="3" si="227">
        <n x="225"/>
        <n x="597"/>
        <n x="65"/>
      </t>
    </mdx>
    <mdx n="0" f="v">
      <t c="3" si="227">
        <n x="225"/>
        <n x="590"/>
        <n x="65"/>
      </t>
    </mdx>
    <mdx n="0" f="v">
      <t c="3" si="227">
        <n x="225"/>
        <n x="576"/>
        <n x="65"/>
      </t>
    </mdx>
    <mdx n="0" f="v">
      <t c="3" si="227">
        <n x="225"/>
        <n x="577"/>
        <n x="65"/>
      </t>
    </mdx>
    <mdx n="0" f="v">
      <t c="3" si="227">
        <n x="225"/>
        <n x="578"/>
        <n x="65"/>
      </t>
    </mdx>
    <mdx n="0" f="v">
      <t c="3" si="227">
        <n x="225"/>
        <n x="579"/>
        <n x="65"/>
      </t>
    </mdx>
    <mdx n="0" f="v">
      <t c="3" si="227">
        <n x="225"/>
        <n x="353"/>
        <n x="65"/>
      </t>
    </mdx>
    <mdx n="0" f="v">
      <t c="3" si="227">
        <n x="225"/>
        <n x="347"/>
        <n x="65"/>
      </t>
    </mdx>
    <mdx n="0" f="v">
      <t c="3" si="227">
        <n x="225"/>
        <n x="571"/>
        <n x="65"/>
      </t>
    </mdx>
    <mdx n="0" f="v">
      <t c="3" si="227">
        <n x="225"/>
        <n x="569"/>
        <n x="65"/>
      </t>
    </mdx>
    <mdx n="0" f="v">
      <t c="3" si="227">
        <n x="225"/>
        <n x="572"/>
        <n x="65"/>
      </t>
    </mdx>
    <mdx n="0" f="v">
      <t c="3" si="227">
        <n x="225"/>
        <n x="573"/>
        <n x="65"/>
      </t>
    </mdx>
    <mdx n="0" f="v">
      <t c="3" si="227">
        <n x="225"/>
        <n x="592"/>
        <n x="65"/>
      </t>
    </mdx>
    <mdx n="0" f="v">
      <t c="3" si="227">
        <n x="225"/>
        <n x="583"/>
        <n x="65"/>
      </t>
    </mdx>
    <mdx n="0" f="v">
      <t c="3" si="227">
        <n x="225"/>
        <n x="555"/>
        <n x="65"/>
      </t>
    </mdx>
    <mdx n="0" f="v">
      <t c="3" si="227">
        <n x="225"/>
        <n x="570"/>
        <n x="65"/>
      </t>
    </mdx>
    <mdx n="0" f="v">
      <t c="3" si="227">
        <n x="225"/>
        <n x="574"/>
        <n x="65"/>
      </t>
    </mdx>
    <mdx n="0" f="v">
      <t c="3" si="227">
        <n x="225"/>
        <n x="588"/>
        <n x="65"/>
      </t>
    </mdx>
    <mdx n="0" f="v">
      <t c="3" si="227">
        <n x="225"/>
        <n x="600"/>
        <n x="65"/>
      </t>
    </mdx>
    <mdx n="0" f="v">
      <t c="3" si="227">
        <n x="225"/>
        <n x="601"/>
        <n x="65"/>
      </t>
    </mdx>
    <mdx n="0" f="v">
      <t c="3" si="227">
        <n x="225"/>
        <n x="582"/>
        <n x="65"/>
      </t>
    </mdx>
    <mdx n="0" f="v">
      <t c="3" si="227">
        <n x="225"/>
        <n x="599"/>
        <n x="65"/>
      </t>
    </mdx>
    <mdx n="0" f="v">
      <t c="3" si="227">
        <n x="225"/>
        <n x="584"/>
        <n x="65"/>
      </t>
    </mdx>
    <mdx n="0" f="v">
      <t c="3" si="227">
        <n x="225"/>
        <n x="618"/>
        <n x="65"/>
      </t>
    </mdx>
    <mdx n="0" f="v">
      <t c="3" si="227">
        <n x="225"/>
        <n x="593"/>
        <n x="65"/>
      </t>
    </mdx>
    <mdx n="0" f="v">
      <t c="3" si="227">
        <n x="225"/>
        <n x="594"/>
        <n x="65"/>
      </t>
    </mdx>
    <mdx n="0" f="v">
      <t c="3" si="227">
        <n x="225"/>
        <n x="595"/>
        <n x="65"/>
      </t>
    </mdx>
    <mdx n="0" f="v">
      <t c="3" si="227">
        <n x="225"/>
        <n x="596"/>
        <n x="65"/>
      </t>
    </mdx>
    <mdx n="0" f="v">
      <t c="3" si="227">
        <n x="225"/>
        <n x="586"/>
        <n x="65"/>
      </t>
    </mdx>
    <mdx n="0" f="v">
      <t c="3" si="227">
        <n x="225"/>
        <n x="598"/>
        <n x="65"/>
      </t>
    </mdx>
    <mdx n="0" f="v">
      <t c="3" si="227">
        <n x="225"/>
        <n x="619"/>
        <n x="65"/>
      </t>
    </mdx>
    <mdx n="0" f="v">
      <t c="3" si="227">
        <n x="225"/>
        <n x="621"/>
        <n x="65"/>
      </t>
    </mdx>
    <mdx n="0" f="v">
      <t c="3" si="227">
        <n x="225"/>
        <n x="643"/>
        <n x="65"/>
      </t>
    </mdx>
    <mdx n="0" f="v">
      <t c="3" si="227">
        <n x="225"/>
        <n x="587"/>
        <n x="65"/>
      </t>
    </mdx>
    <mdx n="0" f="v">
      <t c="3" si="227">
        <n x="225"/>
        <n x="602"/>
        <n x="65"/>
      </t>
    </mdx>
    <mdx n="0" f="v">
      <t c="3" si="227">
        <n x="225"/>
        <n x="603"/>
        <n x="65"/>
      </t>
    </mdx>
    <mdx n="0" f="v">
      <t c="3" si="227">
        <n x="225"/>
        <n x="604"/>
        <n x="65"/>
      </t>
    </mdx>
    <mdx n="0" f="v">
      <t c="3" si="227">
        <n x="225"/>
        <n x="605"/>
        <n x="65"/>
      </t>
    </mdx>
    <mdx n="0" f="v">
      <t c="3" si="227">
        <n x="225"/>
        <n x="608"/>
        <n x="65"/>
      </t>
    </mdx>
    <mdx n="0" f="v">
      <t c="3" si="227">
        <n x="225"/>
        <n x="613"/>
        <n x="65"/>
      </t>
    </mdx>
    <mdx n="0" f="v">
      <t c="3" si="227">
        <n x="225"/>
        <n x="615"/>
        <n x="65"/>
      </t>
    </mdx>
    <mdx n="0" f="v">
      <t c="3" si="227">
        <n x="225"/>
        <n x="616"/>
        <n x="65"/>
      </t>
    </mdx>
    <mdx n="0" f="v">
      <t c="3" si="227">
        <n x="225"/>
        <n x="614"/>
        <n x="65"/>
      </t>
    </mdx>
    <mdx n="0" f="v">
      <t c="3" si="227">
        <n x="225"/>
        <n x="640"/>
        <n x="65"/>
      </t>
    </mdx>
    <mdx n="0" f="v">
      <t c="3" si="227">
        <n x="225"/>
        <n x="609"/>
        <n x="65"/>
      </t>
    </mdx>
    <mdx n="0" f="v">
      <t c="3" si="227">
        <n x="225"/>
        <n x="610"/>
        <n x="65"/>
      </t>
    </mdx>
    <mdx n="0" f="v">
      <t c="3" si="227">
        <n x="225"/>
        <n x="611"/>
        <n x="65"/>
      </t>
    </mdx>
    <mdx n="0" f="v">
      <t c="3" si="227">
        <n x="225"/>
        <n x="612"/>
        <n x="65"/>
      </t>
    </mdx>
    <mdx n="0" f="v">
      <t c="3" si="227">
        <n x="225"/>
        <n x="627"/>
        <n x="65"/>
      </t>
    </mdx>
    <mdx n="0" f="v">
      <t c="3" si="227">
        <n x="225"/>
        <n x="626"/>
        <n x="65"/>
      </t>
    </mdx>
    <mdx n="0" f="v">
      <t c="3" si="227">
        <n x="225"/>
        <n x="617"/>
        <n x="65"/>
      </t>
    </mdx>
    <mdx n="0" f="v">
      <t c="3" si="227">
        <n x="225"/>
        <n x="620"/>
        <n x="65"/>
      </t>
    </mdx>
    <mdx n="0" f="v">
      <t c="3" si="227">
        <n x="225"/>
        <n x="622"/>
        <n x="65"/>
      </t>
    </mdx>
    <mdx n="0" f="v">
      <t c="3" si="227">
        <n x="225"/>
        <n x="646"/>
        <n x="65"/>
      </t>
    </mdx>
    <mdx n="0" f="v">
      <t c="3" si="227">
        <n x="225"/>
        <n x="629"/>
        <n x="65"/>
      </t>
    </mdx>
    <mdx n="0" f="v">
      <t c="3" si="227">
        <n x="225"/>
        <n x="623"/>
        <n x="65"/>
      </t>
    </mdx>
    <mdx n="0" f="v">
      <t c="3" si="227">
        <n x="225"/>
        <n x="624"/>
        <n x="65"/>
      </t>
    </mdx>
    <mdx n="0" f="v">
      <t c="3" si="227">
        <n x="225"/>
        <n x="632"/>
        <n x="65"/>
      </t>
    </mdx>
    <mdx n="0" f="v">
      <t c="3" si="227">
        <n x="225"/>
        <n x="644"/>
        <n x="65"/>
      </t>
    </mdx>
    <mdx n="0" f="v">
      <t c="3" si="227">
        <n x="225"/>
        <n x="645"/>
        <n x="65"/>
      </t>
    </mdx>
    <mdx n="0" f="v">
      <t c="3" si="227">
        <n x="225"/>
        <n x="607"/>
        <n x="65"/>
      </t>
    </mdx>
    <mdx n="0" f="v">
      <t c="3" si="227">
        <n x="225"/>
        <n x="648"/>
        <n x="65"/>
      </t>
    </mdx>
    <mdx n="0" f="v">
      <t c="3" si="227">
        <n x="225"/>
        <n x="655"/>
        <n x="65"/>
      </t>
    </mdx>
    <mdx n="0" f="v">
      <t c="3" si="227">
        <n x="225"/>
        <n x="639"/>
        <n x="65"/>
      </t>
    </mdx>
    <mdx n="0" f="v">
      <t c="3" si="227">
        <n x="225"/>
        <n x="628"/>
        <n x="65"/>
      </t>
    </mdx>
    <mdx n="0" f="v">
      <t c="3" si="227">
        <n x="225"/>
        <n x="630"/>
        <n x="65"/>
      </t>
    </mdx>
    <mdx n="0" f="v">
      <t c="3" si="227">
        <n x="225"/>
        <n x="635"/>
        <n x="65"/>
      </t>
    </mdx>
    <mdx n="0" f="v">
      <t c="3" si="227">
        <n x="225"/>
        <n x="636"/>
        <n x="65"/>
      </t>
    </mdx>
    <mdx n="0" f="v">
      <t c="3" si="227">
        <n x="225"/>
        <n x="637"/>
        <n x="65"/>
      </t>
    </mdx>
    <mdx n="0" f="v">
      <t c="3" si="227">
        <n x="225"/>
        <n x="606"/>
        <n x="65"/>
      </t>
    </mdx>
    <mdx n="0" f="v">
      <t c="3" si="227">
        <n x="225"/>
        <n x="647"/>
        <n x="65"/>
      </t>
    </mdx>
    <mdx n="0" f="v">
      <t c="3" si="227">
        <n x="225"/>
        <n x="625"/>
        <n x="65"/>
      </t>
    </mdx>
    <mdx n="0" f="v">
      <t c="3" si="227">
        <n x="225"/>
        <n x="633"/>
        <n x="65"/>
      </t>
    </mdx>
    <mdx n="0" f="v">
      <t c="3" si="227">
        <n x="225"/>
        <n x="641"/>
        <n x="65"/>
      </t>
    </mdx>
    <mdx n="0" f="v">
      <t c="3" si="227">
        <n x="225"/>
        <n x="642"/>
        <n x="65"/>
      </t>
    </mdx>
    <mdx n="0" f="v">
      <t c="3" si="227">
        <n x="225"/>
        <n x="631"/>
        <n x="65"/>
      </t>
    </mdx>
    <mdx n="0" f="v">
      <t c="3" si="227">
        <n x="225"/>
        <n x="634"/>
        <n x="65"/>
      </t>
    </mdx>
    <mdx n="0" f="v">
      <t c="3" si="227">
        <n x="225"/>
        <n x="638"/>
        <n x="65"/>
      </t>
    </mdx>
    <mdx n="0" f="v">
      <t c="3" si="227">
        <n x="225"/>
        <n x="649"/>
        <n x="65"/>
      </t>
    </mdx>
    <mdx n="0" f="v">
      <t c="3" si="227">
        <n x="225"/>
        <n x="650"/>
        <n x="65"/>
      </t>
    </mdx>
    <mdx n="0" f="v">
      <t c="3" si="227">
        <n x="225"/>
        <n x="651"/>
        <n x="65"/>
      </t>
    </mdx>
    <mdx n="0" f="v">
      <t c="3" si="227">
        <n x="225"/>
        <n x="652"/>
        <n x="65"/>
      </t>
    </mdx>
    <mdx n="0" f="v">
      <t c="3" si="227">
        <n x="225"/>
        <n x="653"/>
        <n x="65"/>
      </t>
    </mdx>
    <mdx n="0" f="v">
      <t c="3" si="227">
        <n x="225"/>
        <n x="654"/>
        <n x="65"/>
      </t>
    </mdx>
    <mdx n="0" f="v">
      <t c="3" si="227">
        <n x="225"/>
        <n x="321"/>
        <n x="72"/>
      </t>
    </mdx>
    <mdx n="0" f="v">
      <t c="3" si="227">
        <n x="225"/>
        <n x="338"/>
        <n x="72"/>
      </t>
    </mdx>
    <mdx n="0" f="v">
      <t c="3" si="227">
        <n x="225"/>
        <n x="320"/>
        <n x="72"/>
      </t>
    </mdx>
    <mdx n="0" f="v">
      <t c="3" si="227">
        <n x="225"/>
        <n x="319"/>
        <n x="72"/>
      </t>
    </mdx>
    <mdx n="0" f="v">
      <t c="3" si="227">
        <n x="225"/>
        <n x="318"/>
        <n x="72"/>
      </t>
    </mdx>
    <mdx n="0" f="v">
      <t c="3" si="227">
        <n x="225"/>
        <n x="337"/>
        <n x="72"/>
      </t>
    </mdx>
    <mdx n="0" f="v">
      <t c="3" si="227">
        <n x="225"/>
        <n x="325"/>
        <n x="72"/>
      </t>
    </mdx>
    <mdx n="0" f="v">
      <t c="3" si="227">
        <n x="225"/>
        <n x="310"/>
        <n x="72"/>
      </t>
    </mdx>
    <mdx n="0" f="v">
      <t c="3" si="227">
        <n x="225"/>
        <n x="343"/>
        <n x="72"/>
      </t>
    </mdx>
    <mdx n="0" f="v">
      <t c="3" si="227">
        <n x="225"/>
        <n x="295"/>
        <n x="72"/>
      </t>
    </mdx>
    <mdx n="0" f="v">
      <t c="3" si="227">
        <n x="225"/>
        <n x="563"/>
        <n x="72"/>
      </t>
    </mdx>
    <mdx n="0" f="v">
      <t c="3" si="227">
        <n x="225"/>
        <n x="335"/>
        <n x="72"/>
      </t>
    </mdx>
    <mdx n="0" f="v">
      <t c="3" si="227">
        <n x="225"/>
        <n x="339"/>
        <n x="72"/>
      </t>
    </mdx>
    <mdx n="0" f="v">
      <t c="3" si="227">
        <n x="225"/>
        <n x="323"/>
        <n x="72"/>
      </t>
    </mdx>
    <mdx n="0" f="v">
      <t c="3" si="227">
        <n x="225"/>
        <n x="344"/>
        <n x="72"/>
      </t>
    </mdx>
    <mdx n="0" f="v">
      <t c="3" si="227">
        <n x="225"/>
        <n x="282"/>
        <n x="72"/>
      </t>
    </mdx>
    <mdx n="0" f="v">
      <t c="3" si="227">
        <n x="225"/>
        <n x="313"/>
        <n x="72"/>
      </t>
    </mdx>
    <mdx n="0" f="v">
      <t c="3" si="227">
        <n x="225"/>
        <n x="285"/>
        <n x="72"/>
      </t>
    </mdx>
    <mdx n="0" f="v">
      <t c="3" si="227">
        <n x="225"/>
        <n x="284"/>
        <n x="72"/>
      </t>
    </mdx>
    <mdx n="0" f="v">
      <t c="3" si="227">
        <n x="225"/>
        <n x="290"/>
        <n x="72"/>
      </t>
    </mdx>
    <mdx n="0" f="v">
      <t c="3" si="227">
        <n x="225"/>
        <n x="289"/>
        <n x="72"/>
      </t>
    </mdx>
    <mdx n="0" f="v">
      <t c="3" si="227">
        <n x="225"/>
        <n x="288"/>
        <n x="72"/>
      </t>
    </mdx>
    <mdx n="0" f="v">
      <t c="3" si="227">
        <n x="225"/>
        <n x="287"/>
        <n x="72"/>
      </t>
    </mdx>
    <mdx n="0" f="v">
      <t c="3" si="227">
        <n x="225"/>
        <n x="286"/>
        <n x="72"/>
      </t>
    </mdx>
    <mdx n="0" f="v">
      <t c="3" si="227">
        <n x="225"/>
        <n x="292"/>
        <n x="72"/>
      </t>
    </mdx>
    <mdx n="0" f="v">
      <t c="3" si="227">
        <n x="225"/>
        <n x="312"/>
        <n x="72"/>
      </t>
    </mdx>
    <mdx n="0" f="v">
      <t c="3" si="227">
        <n x="225"/>
        <n x="334"/>
        <n x="72"/>
      </t>
    </mdx>
    <mdx n="0" f="v">
      <t c="3" si="227">
        <n x="225"/>
        <n x="550"/>
        <n x="72"/>
      </t>
    </mdx>
    <mdx n="0" f="v">
      <t c="3" si="227">
        <n x="225"/>
        <n x="549"/>
        <n x="72"/>
      </t>
    </mdx>
    <mdx n="0" f="v">
      <t c="3" si="227">
        <n x="225"/>
        <n x="558"/>
        <n x="72"/>
      </t>
    </mdx>
    <mdx n="0" f="v">
      <t c="3" si="227">
        <n x="225"/>
        <n x="559"/>
        <n x="72"/>
      </t>
    </mdx>
    <mdx n="0" f="v">
      <t c="3" si="227">
        <n x="225"/>
        <n x="560"/>
        <n x="72"/>
      </t>
    </mdx>
    <mdx n="0" f="v">
      <t c="3" si="227">
        <n x="225"/>
        <n x="561"/>
        <n x="72"/>
      </t>
    </mdx>
    <mdx n="0" f="v">
      <t c="3" si="227">
        <n x="225"/>
        <n x="562"/>
        <n x="72"/>
      </t>
    </mdx>
    <mdx n="0" f="v">
      <t c="3" si="227">
        <n x="225"/>
        <n x="354"/>
        <n x="72"/>
      </t>
    </mdx>
    <mdx n="0" f="v">
      <t c="3" si="227">
        <n x="225"/>
        <n x="315"/>
        <n x="72"/>
      </t>
    </mdx>
    <mdx n="0" f="v">
      <t c="3" si="227">
        <n x="225"/>
        <n x="306"/>
        <n x="72"/>
      </t>
    </mdx>
    <mdx n="0" f="v">
      <t c="3" si="227">
        <n x="225"/>
        <n x="274"/>
        <n x="72"/>
      </t>
    </mdx>
    <mdx n="0" f="v">
      <t c="3" si="227">
        <n x="225"/>
        <n x="314"/>
        <n x="72"/>
      </t>
    </mdx>
    <mdx n="0" f="v">
      <t c="3" si="227">
        <n x="225"/>
        <n x="305"/>
        <n x="72"/>
      </t>
    </mdx>
    <mdx n="0" f="v">
      <t c="3" si="227">
        <n x="225"/>
        <n x="333"/>
        <n x="72"/>
      </t>
    </mdx>
    <mdx n="0" f="v">
      <t c="3" si="227">
        <n x="225"/>
        <n x="336"/>
        <n x="72"/>
      </t>
    </mdx>
    <mdx n="0" f="v">
      <t c="3" si="227">
        <n x="225"/>
        <n x="308"/>
        <n x="72"/>
      </t>
    </mdx>
    <mdx n="0" f="v">
      <t c="3" si="227">
        <n x="225"/>
        <n x="279"/>
        <n x="72"/>
      </t>
    </mdx>
    <mdx n="0" f="v">
      <t c="3" si="227">
        <n x="225"/>
        <n x="551"/>
        <n x="72"/>
      </t>
    </mdx>
    <mdx n="0" f="v">
      <t c="3" si="227">
        <n x="225"/>
        <n x="345"/>
        <n x="72"/>
      </t>
    </mdx>
    <mdx n="0" f="v">
      <t c="3" si="227">
        <n x="225"/>
        <n x="317"/>
        <n x="72"/>
      </t>
    </mdx>
    <mdx n="0" f="v">
      <t c="3" si="227">
        <n x="225"/>
        <n x="275"/>
        <n x="72"/>
      </t>
    </mdx>
    <mdx n="0" f="v">
      <t c="3" si="227">
        <n x="225"/>
        <n x="324"/>
        <n x="72"/>
      </t>
    </mdx>
    <mdx n="0" f="v">
      <t c="3" si="227">
        <n x="225"/>
        <n x="309"/>
        <n x="72"/>
      </t>
    </mdx>
    <mdx n="0" f="v">
      <t c="3" si="227">
        <n x="225"/>
        <n x="557"/>
        <n x="72"/>
      </t>
    </mdx>
    <mdx n="0" f="v">
      <t c="3" si="227">
        <n x="225"/>
        <n x="300"/>
        <n x="72"/>
      </t>
    </mdx>
    <mdx n="0" f="v">
      <t c="3" si="227">
        <n x="225"/>
        <n x="296"/>
        <n x="72"/>
      </t>
    </mdx>
    <mdx n="0" f="v">
      <t c="3" si="227">
        <n x="225"/>
        <n x="556"/>
        <n x="72"/>
      </t>
    </mdx>
    <mdx n="0" f="v">
      <t c="3" si="227">
        <n x="225"/>
        <n x="298"/>
        <n x="72"/>
      </t>
    </mdx>
    <mdx n="0" f="v">
      <t c="3" si="227">
        <n x="225"/>
        <n x="575"/>
        <n x="72"/>
      </t>
    </mdx>
    <mdx n="0" f="v">
      <t c="3" si="227">
        <n x="225"/>
        <n x="291"/>
        <n x="72"/>
      </t>
    </mdx>
    <mdx n="0" f="v">
      <t c="3" si="227">
        <n x="225"/>
        <n x="303"/>
        <n x="72"/>
      </t>
    </mdx>
    <mdx n="0" f="v">
      <t c="3" si="227">
        <n x="225"/>
        <n x="352"/>
        <n x="72"/>
      </t>
    </mdx>
    <mdx n="0" f="v">
      <t c="3" si="227">
        <n x="225"/>
        <n x="302"/>
        <n x="72"/>
      </t>
    </mdx>
    <mdx n="0" f="v">
      <t c="3" si="227">
        <n x="225"/>
        <n x="342"/>
        <n x="72"/>
      </t>
    </mdx>
    <mdx n="0" f="v">
      <t c="3" si="227">
        <n x="225"/>
        <n x="332"/>
        <n x="72"/>
      </t>
    </mdx>
    <mdx n="0" f="v">
      <t c="3" si="227">
        <n x="225"/>
        <n x="331"/>
        <n x="72"/>
      </t>
    </mdx>
    <mdx n="0" f="v">
      <t c="3" si="227">
        <n x="225"/>
        <n x="349"/>
        <n x="72"/>
      </t>
    </mdx>
    <mdx n="0" f="v">
      <t c="3" si="227">
        <n x="225"/>
        <n x="553"/>
        <n x="72"/>
      </t>
    </mdx>
    <mdx n="0" f="v">
      <t c="3" si="227">
        <n x="225"/>
        <n x="330"/>
        <n x="72"/>
      </t>
    </mdx>
    <mdx n="0" f="v">
      <t c="3" si="227">
        <n x="225"/>
        <n x="351"/>
        <n x="72"/>
      </t>
    </mdx>
    <mdx n="0" f="v">
      <t c="3" si="227">
        <n x="225"/>
        <n x="554"/>
        <n x="72"/>
      </t>
    </mdx>
    <mdx n="0" f="v">
      <t c="3" si="227">
        <n x="225"/>
        <n x="552"/>
        <n x="72"/>
      </t>
    </mdx>
    <mdx n="0" f="v">
      <t c="3" si="227">
        <n x="225"/>
        <n x="564"/>
        <n x="72"/>
      </t>
    </mdx>
    <mdx n="0" f="v">
      <t c="3" si="227">
        <n x="225"/>
        <n x="341"/>
        <n x="72"/>
      </t>
    </mdx>
    <mdx n="0" f="v">
      <t c="3" si="227">
        <n x="225"/>
        <n x="589"/>
        <n x="72"/>
      </t>
    </mdx>
    <mdx n="0" f="v">
      <t c="3" si="227">
        <n x="225"/>
        <n x="591"/>
        <n x="72"/>
      </t>
    </mdx>
    <mdx n="0" f="v">
      <t c="3" si="227">
        <n x="225"/>
        <n x="585"/>
        <n x="72"/>
      </t>
    </mdx>
    <mdx n="0" f="v">
      <t c="3" si="227">
        <n x="225"/>
        <n x="565"/>
        <n x="72"/>
      </t>
    </mdx>
    <mdx n="0" f="v">
      <t c="3" si="227">
        <n x="225"/>
        <n x="566"/>
        <n x="72"/>
      </t>
    </mdx>
    <mdx n="0" f="v">
      <t c="3" si="227">
        <n x="225"/>
        <n x="567"/>
        <n x="72"/>
      </t>
    </mdx>
    <mdx n="0" f="v">
      <t c="3" si="227">
        <n x="225"/>
        <n x="568"/>
        <n x="72"/>
      </t>
    </mdx>
    <mdx n="0" f="v">
      <t c="3" si="227">
        <n x="225"/>
        <n x="340"/>
        <n x="72"/>
      </t>
    </mdx>
    <mdx n="0" f="v">
      <t c="3" si="227">
        <n x="225"/>
        <n x="580"/>
        <n x="72"/>
      </t>
    </mdx>
    <mdx n="0" f="v">
      <t c="3" si="227">
        <n x="225"/>
        <n x="581"/>
        <n x="72"/>
      </t>
    </mdx>
    <mdx n="0" f="v">
      <t c="3" si="227">
        <n x="225"/>
        <n x="590"/>
        <n x="72"/>
      </t>
    </mdx>
    <mdx n="0" f="v">
      <t c="3" si="227">
        <n x="225"/>
        <n x="597"/>
        <n x="72"/>
      </t>
    </mdx>
    <mdx n="0" f="v">
      <t c="3" si="227">
        <n x="225"/>
        <n x="576"/>
        <n x="72"/>
      </t>
    </mdx>
    <mdx n="0" f="v">
      <t c="3" si="227">
        <n x="225"/>
        <n x="577"/>
        <n x="72"/>
      </t>
    </mdx>
    <mdx n="0" f="v">
      <t c="3" si="227">
        <n x="225"/>
        <n x="578"/>
        <n x="72"/>
      </t>
    </mdx>
    <mdx n="0" f="v">
      <t c="3" si="227">
        <n x="225"/>
        <n x="579"/>
        <n x="72"/>
      </t>
    </mdx>
    <mdx n="0" f="v">
      <t c="3" si="227">
        <n x="225"/>
        <n x="353"/>
        <n x="72"/>
      </t>
    </mdx>
    <mdx n="0" f="v">
      <t c="3" si="227">
        <n x="225"/>
        <n x="347"/>
        <n x="72"/>
      </t>
    </mdx>
    <mdx n="0" f="v">
      <t c="3" si="227">
        <n x="225"/>
        <n x="571"/>
        <n x="72"/>
      </t>
    </mdx>
    <mdx n="0" f="v">
      <t c="3" si="227">
        <n x="225"/>
        <n x="569"/>
        <n x="72"/>
      </t>
    </mdx>
    <mdx n="0" f="v">
      <t c="3" si="227">
        <n x="225"/>
        <n x="572"/>
        <n x="72"/>
      </t>
    </mdx>
    <mdx n="0" f="v">
      <t c="3" si="227">
        <n x="225"/>
        <n x="573"/>
        <n x="72"/>
      </t>
    </mdx>
    <mdx n="0" f="v">
      <t c="3" si="227">
        <n x="225"/>
        <n x="592"/>
        <n x="72"/>
      </t>
    </mdx>
    <mdx n="0" f="v">
      <t c="3" si="227">
        <n x="225"/>
        <n x="583"/>
        <n x="72"/>
      </t>
    </mdx>
    <mdx n="0" f="v">
      <t c="3" si="227">
        <n x="225"/>
        <n x="555"/>
        <n x="72"/>
      </t>
    </mdx>
    <mdx n="0" f="v">
      <t c="3" si="227">
        <n x="225"/>
        <n x="570"/>
        <n x="72"/>
      </t>
    </mdx>
    <mdx n="0" f="v">
      <t c="3" si="227">
        <n x="225"/>
        <n x="574"/>
        <n x="72"/>
      </t>
    </mdx>
    <mdx n="0" f="v">
      <t c="3" si="227">
        <n x="225"/>
        <n x="588"/>
        <n x="72"/>
      </t>
    </mdx>
    <mdx n="0" f="v">
      <t c="3" si="227">
        <n x="225"/>
        <n x="600"/>
        <n x="72"/>
      </t>
    </mdx>
    <mdx n="0" f="v">
      <t c="3" si="227">
        <n x="225"/>
        <n x="601"/>
        <n x="72"/>
      </t>
    </mdx>
    <mdx n="0" f="v">
      <t c="3" si="227">
        <n x="225"/>
        <n x="582"/>
        <n x="72"/>
      </t>
    </mdx>
    <mdx n="0" f="v">
      <t c="3" si="227">
        <n x="225"/>
        <n x="599"/>
        <n x="72"/>
      </t>
    </mdx>
    <mdx n="0" f="v">
      <t c="3" si="227">
        <n x="225"/>
        <n x="584"/>
        <n x="72"/>
      </t>
    </mdx>
    <mdx n="0" f="v">
      <t c="3" si="227">
        <n x="225"/>
        <n x="593"/>
        <n x="72"/>
      </t>
    </mdx>
    <mdx n="0" f="v">
      <t c="3" si="227">
        <n x="225"/>
        <n x="594"/>
        <n x="72"/>
      </t>
    </mdx>
    <mdx n="0" f="v">
      <t c="3" si="227">
        <n x="225"/>
        <n x="595"/>
        <n x="72"/>
      </t>
    </mdx>
    <mdx n="0" f="v">
      <t c="3" si="227">
        <n x="225"/>
        <n x="596"/>
        <n x="72"/>
      </t>
    </mdx>
    <mdx n="0" f="v">
      <t c="3" si="227">
        <n x="225"/>
        <n x="586"/>
        <n x="72"/>
      </t>
    </mdx>
    <mdx n="0" f="v">
      <t c="3" si="227">
        <n x="225"/>
        <n x="598"/>
        <n x="72"/>
      </t>
    </mdx>
    <mdx n="0" f="v">
      <t c="3" si="227">
        <n x="225"/>
        <n x="618"/>
        <n x="72"/>
      </t>
    </mdx>
    <mdx n="0" f="v">
      <t c="3" si="227">
        <n x="225"/>
        <n x="619"/>
        <n x="72"/>
      </t>
    </mdx>
    <mdx n="0" f="v">
      <t c="3" si="227">
        <n x="225"/>
        <n x="621"/>
        <n x="72"/>
      </t>
    </mdx>
    <mdx n="0" f="v">
      <t c="3" si="227">
        <n x="225"/>
        <n x="649"/>
        <n x="72"/>
      </t>
    </mdx>
    <mdx n="0" f="v">
      <t c="3" si="227">
        <n x="225"/>
        <n x="587"/>
        <n x="72"/>
      </t>
    </mdx>
    <mdx n="0" f="v">
      <t c="3" si="227">
        <n x="225"/>
        <n x="602"/>
        <n x="72"/>
      </t>
    </mdx>
    <mdx n="0" f="v">
      <t c="3" si="227">
        <n x="225"/>
        <n x="603"/>
        <n x="72"/>
      </t>
    </mdx>
    <mdx n="0" f="v">
      <t c="3" si="227">
        <n x="225"/>
        <n x="604"/>
        <n x="72"/>
      </t>
    </mdx>
    <mdx n="0" f="v">
      <t c="3" si="227">
        <n x="225"/>
        <n x="605"/>
        <n x="72"/>
      </t>
    </mdx>
    <mdx n="0" f="v">
      <t c="3" si="227">
        <n x="225"/>
        <n x="608"/>
        <n x="72"/>
      </t>
    </mdx>
    <mdx n="0" f="v">
      <t c="3" si="227">
        <n x="225"/>
        <n x="640"/>
        <n x="72"/>
      </t>
    </mdx>
    <mdx n="0" f="v">
      <t c="3" si="227">
        <n x="225"/>
        <n x="613"/>
        <n x="72"/>
      </t>
    </mdx>
    <mdx n="0" f="v">
      <t c="3" si="227">
        <n x="225"/>
        <n x="643"/>
        <n x="72"/>
      </t>
    </mdx>
    <mdx n="0" f="v">
      <t c="3" si="227">
        <n x="225"/>
        <n x="615"/>
        <n x="72"/>
      </t>
    </mdx>
    <mdx n="0" f="v">
      <t c="3" si="227">
        <n x="225"/>
        <n x="626"/>
        <n x="72"/>
      </t>
    </mdx>
    <mdx n="0" f="v">
      <t c="3" si="227">
        <n x="225"/>
        <n x="616"/>
        <n x="72"/>
      </t>
    </mdx>
    <mdx n="0" f="v">
      <t c="3" si="227">
        <n x="225"/>
        <n x="614"/>
        <n x="72"/>
      </t>
    </mdx>
    <mdx n="0" f="v">
      <t c="3" si="227">
        <n x="225"/>
        <n x="609"/>
        <n x="72"/>
      </t>
    </mdx>
    <mdx n="0" f="v">
      <t c="3" si="227">
        <n x="225"/>
        <n x="610"/>
        <n x="72"/>
      </t>
    </mdx>
    <mdx n="0" f="v">
      <t c="3" si="227">
        <n x="225"/>
        <n x="611"/>
        <n x="72"/>
      </t>
    </mdx>
    <mdx n="0" f="v">
      <t c="3" si="227">
        <n x="225"/>
        <n x="612"/>
        <n x="72"/>
      </t>
    </mdx>
    <mdx n="0" f="v">
      <t c="3" si="227">
        <n x="225"/>
        <n x="617"/>
        <n x="72"/>
      </t>
    </mdx>
    <mdx n="0" f="v">
      <t c="3" si="227">
        <n x="225"/>
        <n x="620"/>
        <n x="72"/>
      </t>
    </mdx>
    <mdx n="0" f="v">
      <t c="3" si="227">
        <n x="225"/>
        <n x="622"/>
        <n x="72"/>
      </t>
    </mdx>
    <mdx n="0" f="v">
      <t c="3" si="227">
        <n x="225"/>
        <n x="627"/>
        <n x="72"/>
      </t>
    </mdx>
    <mdx n="0" f="v">
      <t c="3" si="227">
        <n x="225"/>
        <n x="646"/>
        <n x="72"/>
      </t>
    </mdx>
    <mdx n="0" f="v">
      <t c="3" si="227">
        <n x="225"/>
        <n x="629"/>
        <n x="72"/>
      </t>
    </mdx>
    <mdx n="0" f="v">
      <t c="3" si="227">
        <n x="225"/>
        <n x="655"/>
        <n x="72"/>
      </t>
    </mdx>
    <mdx n="0" f="v">
      <t c="3" si="227">
        <n x="225"/>
        <n x="623"/>
        <n x="72"/>
      </t>
    </mdx>
    <mdx n="0" f="v">
      <t c="3" si="227">
        <n x="225"/>
        <n x="624"/>
        <n x="72"/>
      </t>
    </mdx>
    <mdx n="0" f="v">
      <t c="3" si="227">
        <n x="225"/>
        <n x="632"/>
        <n x="72"/>
      </t>
    </mdx>
    <mdx n="0" f="v">
      <t c="3" si="227">
        <n x="225"/>
        <n x="644"/>
        <n x="72"/>
      </t>
    </mdx>
    <mdx n="0" f="v">
      <t c="3" si="227">
        <n x="225"/>
        <n x="645"/>
        <n x="72"/>
      </t>
    </mdx>
    <mdx n="0" f="v">
      <t c="3" si="227">
        <n x="225"/>
        <n x="607"/>
        <n x="72"/>
      </t>
    </mdx>
    <mdx n="0" f="v">
      <t c="3" si="227">
        <n x="225"/>
        <n x="648"/>
        <n x="72"/>
      </t>
    </mdx>
    <mdx n="0" f="v">
      <t c="3" si="227">
        <n x="225"/>
        <n x="642"/>
        <n x="72"/>
      </t>
    </mdx>
    <mdx n="0" f="v">
      <t c="3" si="227">
        <n x="225"/>
        <n x="639"/>
        <n x="72"/>
      </t>
    </mdx>
    <mdx n="0" f="v">
      <t c="3" si="227">
        <n x="225"/>
        <n x="628"/>
        <n x="72"/>
      </t>
    </mdx>
    <mdx n="0" f="v">
      <t c="3" si="227">
        <n x="225"/>
        <n x="630"/>
        <n x="72"/>
      </t>
    </mdx>
    <mdx n="0" f="v">
      <t c="3" si="227">
        <n x="225"/>
        <n x="635"/>
        <n x="72"/>
      </t>
    </mdx>
    <mdx n="0" f="v">
      <t c="3" si="227">
        <n x="225"/>
        <n x="636"/>
        <n x="72"/>
      </t>
    </mdx>
    <mdx n="0" f="v">
      <t c="3" si="227">
        <n x="225"/>
        <n x="637"/>
        <n x="72"/>
      </t>
    </mdx>
    <mdx n="0" f="v">
      <t c="3" si="227">
        <n x="225"/>
        <n x="606"/>
        <n x="72"/>
      </t>
    </mdx>
    <mdx n="0" f="v">
      <t c="3" si="227">
        <n x="225"/>
        <n x="647"/>
        <n x="72"/>
      </t>
    </mdx>
    <mdx n="0" f="v">
      <t c="3" si="227">
        <n x="225"/>
        <n x="625"/>
        <n x="72"/>
      </t>
    </mdx>
    <mdx n="0" f="v">
      <t c="3" si="227">
        <n x="225"/>
        <n x="633"/>
        <n x="72"/>
      </t>
    </mdx>
    <mdx n="0" f="v">
      <t c="3" si="227">
        <n x="225"/>
        <n x="641"/>
        <n x="72"/>
      </t>
    </mdx>
    <mdx n="0" f="v">
      <t c="3" si="227">
        <n x="225"/>
        <n x="631"/>
        <n x="72"/>
      </t>
    </mdx>
    <mdx n="0" f="v">
      <t c="3" si="227">
        <n x="225"/>
        <n x="634"/>
        <n x="72"/>
      </t>
    </mdx>
    <mdx n="0" f="v">
      <t c="3" si="227">
        <n x="225"/>
        <n x="638"/>
        <n x="72"/>
      </t>
    </mdx>
    <mdx n="0" f="v">
      <t c="3" si="227">
        <n x="225"/>
        <n x="650"/>
        <n x="72"/>
      </t>
    </mdx>
    <mdx n="0" f="v">
      <t c="3" si="227">
        <n x="225"/>
        <n x="651"/>
        <n x="72"/>
      </t>
    </mdx>
    <mdx n="0" f="v">
      <t c="3" si="227">
        <n x="225"/>
        <n x="652"/>
        <n x="72"/>
      </t>
    </mdx>
    <mdx n="0" f="v">
      <t c="3" si="227">
        <n x="225"/>
        <n x="653"/>
        <n x="72"/>
      </t>
    </mdx>
    <mdx n="0" f="v">
      <t c="3" si="227">
        <n x="225"/>
        <n x="654"/>
        <n x="72"/>
      </t>
    </mdx>
    <mdx n="0" f="v">
      <t c="3" si="227">
        <n x="225"/>
        <n x="321"/>
        <n x="99"/>
      </t>
    </mdx>
    <mdx n="0" f="v">
      <t c="3" si="227">
        <n x="225"/>
        <n x="338"/>
        <n x="99"/>
      </t>
    </mdx>
    <mdx n="0" f="v">
      <t c="3" si="227">
        <n x="225"/>
        <n x="320"/>
        <n x="99"/>
      </t>
    </mdx>
    <mdx n="0" f="v">
      <t c="3" si="227">
        <n x="225"/>
        <n x="319"/>
        <n x="99"/>
      </t>
    </mdx>
    <mdx n="0" f="v">
      <t c="3" si="227">
        <n x="225"/>
        <n x="318"/>
        <n x="99"/>
      </t>
    </mdx>
    <mdx n="0" f="v">
      <t c="3" si="227">
        <n x="225"/>
        <n x="337"/>
        <n x="99"/>
      </t>
    </mdx>
    <mdx n="0" f="v">
      <t c="3" si="227">
        <n x="225"/>
        <n x="345"/>
        <n x="99"/>
      </t>
    </mdx>
    <mdx n="0" f="v">
      <t c="3" si="227">
        <n x="225"/>
        <n x="335"/>
        <n x="99"/>
      </t>
    </mdx>
    <mdx n="0" f="v">
      <t c="3" si="227">
        <n x="225"/>
        <n x="354"/>
        <n x="99"/>
      </t>
    </mdx>
    <mdx n="0" f="v">
      <t c="3" si="227">
        <n x="225"/>
        <n x="325"/>
        <n x="99"/>
      </t>
    </mdx>
    <mdx n="0" f="v">
      <t c="3" si="227">
        <n x="225"/>
        <n x="310"/>
        <n x="99"/>
      </t>
    </mdx>
    <mdx n="0" f="v">
      <t c="3" si="227">
        <n x="225"/>
        <n x="343"/>
        <n x="99"/>
      </t>
    </mdx>
    <mdx n="0" f="v">
      <t c="3" si="227">
        <n x="225"/>
        <n x="339"/>
        <n x="99"/>
      </t>
    </mdx>
    <mdx n="0" f="v">
      <t c="3" si="227">
        <n x="225"/>
        <n x="323"/>
        <n x="99"/>
      </t>
    </mdx>
    <mdx n="0" f="v">
      <t c="3" si="227">
        <n x="225"/>
        <n x="282"/>
        <n x="99"/>
      </t>
    </mdx>
    <mdx n="0" f="v">
      <t c="3" si="227">
        <n x="225"/>
        <n x="313"/>
        <n x="99"/>
      </t>
    </mdx>
    <mdx n="0" f="v">
      <t c="3" si="227">
        <n x="225"/>
        <n x="336"/>
        <n x="99"/>
      </t>
    </mdx>
    <mdx n="0" f="v">
      <t c="3" si="227">
        <n x="225"/>
        <n x="306"/>
        <n x="99"/>
      </t>
    </mdx>
    <mdx n="0" f="v">
      <t c="3" si="227">
        <n x="225"/>
        <n x="284"/>
        <n x="99"/>
      </t>
    </mdx>
    <mdx n="0" f="v">
      <t c="3" si="227">
        <n x="225"/>
        <n x="290"/>
        <n x="99"/>
      </t>
    </mdx>
    <mdx n="0" f="v">
      <t c="3" si="227">
        <n x="225"/>
        <n x="289"/>
        <n x="99"/>
      </t>
    </mdx>
    <mdx n="0" f="v">
      <t c="3" si="227">
        <n x="225"/>
        <n x="288"/>
        <n x="99"/>
      </t>
    </mdx>
    <mdx n="0" f="v">
      <t c="3" si="227">
        <n x="225"/>
        <n x="287"/>
        <n x="99"/>
      </t>
    </mdx>
    <mdx n="0" f="v">
      <t c="3" si="227">
        <n x="225"/>
        <n x="286"/>
        <n x="99"/>
      </t>
    </mdx>
    <mdx n="0" f="v">
      <t c="3" si="227">
        <n x="225"/>
        <n x="292"/>
        <n x="99"/>
      </t>
    </mdx>
    <mdx n="0" f="v">
      <t c="3" si="227">
        <n x="225"/>
        <n x="312"/>
        <n x="99"/>
      </t>
    </mdx>
    <mdx n="0" f="v">
      <t c="3" si="227">
        <n x="225"/>
        <n x="334"/>
        <n x="99"/>
      </t>
    </mdx>
    <mdx n="0" f="v">
      <t c="3" si="227">
        <n x="225"/>
        <n x="550"/>
        <n x="99"/>
      </t>
    </mdx>
    <mdx n="0" f="v">
      <t c="3" si="227">
        <n x="225"/>
        <n x="549"/>
        <n x="99"/>
      </t>
    </mdx>
    <mdx n="0" f="v">
      <t c="3" si="227">
        <n x="225"/>
        <n x="558"/>
        <n x="99"/>
      </t>
    </mdx>
    <mdx n="0" f="v">
      <t c="3" si="227">
        <n x="225"/>
        <n x="559"/>
        <n x="99"/>
      </t>
    </mdx>
    <mdx n="0" f="v">
      <t c="3" si="227">
        <n x="225"/>
        <n x="560"/>
        <n x="99"/>
      </t>
    </mdx>
    <mdx n="0" f="v">
      <t c="3" si="227">
        <n x="225"/>
        <n x="561"/>
        <n x="99"/>
      </t>
    </mdx>
    <mdx n="0" f="v">
      <t c="3" si="227">
        <n x="225"/>
        <n x="562"/>
        <n x="99"/>
      </t>
    </mdx>
    <mdx n="0" f="v">
      <t c="3" si="227">
        <n x="225"/>
        <n x="341"/>
        <n x="99"/>
      </t>
    </mdx>
    <mdx n="0" f="v">
      <t c="3" si="227">
        <n x="225"/>
        <n x="295"/>
        <n x="99"/>
      </t>
    </mdx>
    <mdx n="0" f="v">
      <t c="3" si="227">
        <n x="225"/>
        <n x="317"/>
        <n x="99"/>
      </t>
    </mdx>
    <mdx n="0" f="v">
      <t c="3" si="227">
        <n x="225"/>
        <n x="285"/>
        <n x="99"/>
      </t>
    </mdx>
    <mdx n="0" f="v">
      <t c="3" si="227">
        <n x="225"/>
        <n x="274"/>
        <n x="99"/>
      </t>
    </mdx>
    <mdx n="0" f="v">
      <t c="3" si="227">
        <n x="225"/>
        <n x="314"/>
        <n x="99"/>
      </t>
    </mdx>
    <mdx n="0" f="v">
      <t c="3" si="227">
        <n x="225"/>
        <n x="305"/>
        <n x="99"/>
      </t>
    </mdx>
    <mdx n="0" f="v">
      <t c="3" si="227">
        <n x="225"/>
        <n x="333"/>
        <n x="99"/>
      </t>
    </mdx>
    <mdx n="0" f="v">
      <t c="3" si="227">
        <n x="225"/>
        <n x="344"/>
        <n x="99"/>
      </t>
    </mdx>
    <mdx n="0" f="v">
      <t c="3" si="227">
        <n x="225"/>
        <n x="315"/>
        <n x="99"/>
      </t>
    </mdx>
    <mdx n="0" f="v">
      <t c="3" si="227">
        <n x="225"/>
        <n x="308"/>
        <n x="99"/>
      </t>
    </mdx>
    <mdx n="0" f="v">
      <t c="3" si="227">
        <n x="225"/>
        <n x="279"/>
        <n x="99"/>
      </t>
    </mdx>
    <mdx n="0" f="v">
      <t c="3" si="227">
        <n x="225"/>
        <n x="551"/>
        <n x="99"/>
      </t>
    </mdx>
    <mdx n="0" f="v">
      <t c="3" si="227">
        <n x="225"/>
        <n x="563"/>
        <n x="99"/>
      </t>
    </mdx>
    <mdx n="0" f="v">
      <t c="3" si="227">
        <n x="225"/>
        <n x="275"/>
        <n x="99"/>
      </t>
    </mdx>
    <mdx n="0" f="v">
      <t c="3" si="227">
        <n x="225"/>
        <n x="324"/>
        <n x="99"/>
      </t>
    </mdx>
    <mdx n="0" f="v">
      <t c="3" si="227">
        <n x="225"/>
        <n x="309"/>
        <n x="99"/>
      </t>
    </mdx>
    <mdx n="0" f="v">
      <t c="3" si="227">
        <n x="225"/>
        <n x="557"/>
        <n x="99"/>
      </t>
    </mdx>
    <mdx n="0" f="v">
      <t c="3" si="227">
        <n x="225"/>
        <n x="300"/>
        <n x="99"/>
      </t>
    </mdx>
    <mdx n="0" f="v">
      <t c="3" si="227">
        <n x="225"/>
        <n x="296"/>
        <n x="99"/>
      </t>
    </mdx>
    <mdx n="0" f="v">
      <t c="3" si="227">
        <n x="225"/>
        <n x="556"/>
        <n x="99"/>
      </t>
    </mdx>
    <mdx n="0" f="v">
      <t c="3" si="227">
        <n x="225"/>
        <n x="298"/>
        <n x="99"/>
      </t>
    </mdx>
    <mdx n="0" f="v">
      <t c="3" si="227">
        <n x="225"/>
        <n x="575"/>
        <n x="99"/>
      </t>
    </mdx>
    <mdx n="0" f="v">
      <t c="3" si="227">
        <n x="225"/>
        <n x="291"/>
        <n x="99"/>
      </t>
    </mdx>
    <mdx n="0" f="v">
      <t c="3" si="227">
        <n x="225"/>
        <n x="303"/>
        <n x="99"/>
      </t>
    </mdx>
    <mdx n="0" f="v">
      <t c="3" si="227">
        <n x="225"/>
        <n x="352"/>
        <n x="99"/>
      </t>
    </mdx>
    <mdx n="0" f="v">
      <t c="3" si="227">
        <n x="225"/>
        <n x="302"/>
        <n x="99"/>
      </t>
    </mdx>
    <mdx n="0" f="v">
      <t c="3" si="227">
        <n x="225"/>
        <n x="342"/>
        <n x="99"/>
      </t>
    </mdx>
    <mdx n="0" f="v">
      <t c="3" si="227">
        <n x="225"/>
        <n x="332"/>
        <n x="99"/>
      </t>
    </mdx>
    <mdx n="0" f="v">
      <t c="3" si="227">
        <n x="225"/>
        <n x="331"/>
        <n x="99"/>
      </t>
    </mdx>
    <mdx n="0" f="v">
      <t c="3" si="227">
        <n x="225"/>
        <n x="349"/>
        <n x="99"/>
      </t>
    </mdx>
    <mdx n="0" f="v">
      <t c="3" si="227">
        <n x="225"/>
        <n x="553"/>
        <n x="99"/>
      </t>
    </mdx>
    <mdx n="0" f="v">
      <t c="3" si="227">
        <n x="225"/>
        <n x="330"/>
        <n x="99"/>
      </t>
    </mdx>
    <mdx n="0" f="v">
      <t c="3" si="227">
        <n x="225"/>
        <n x="351"/>
        <n x="99"/>
      </t>
    </mdx>
    <mdx n="0" f="v">
      <t c="3" si="227">
        <n x="225"/>
        <n x="554"/>
        <n x="99"/>
      </t>
    </mdx>
    <mdx n="0" f="v">
      <t c="3" si="227">
        <n x="225"/>
        <n x="552"/>
        <n x="99"/>
      </t>
    </mdx>
    <mdx n="0" f="v">
      <t c="3" si="227">
        <n x="225"/>
        <n x="564"/>
        <n x="99"/>
      </t>
    </mdx>
    <mdx n="0" f="v">
      <t c="3" si="227">
        <n x="225"/>
        <n x="589"/>
        <n x="99"/>
      </t>
    </mdx>
    <mdx n="0" f="v">
      <t c="3" si="227">
        <n x="225"/>
        <n x="591"/>
        <n x="99"/>
      </t>
    </mdx>
    <mdx n="0" f="v">
      <t c="3" si="227">
        <n x="225"/>
        <n x="565"/>
        <n x="99"/>
      </t>
    </mdx>
    <mdx n="0" f="v">
      <t c="3" si="227">
        <n x="225"/>
        <n x="566"/>
        <n x="99"/>
      </t>
    </mdx>
    <mdx n="0" f="v">
      <t c="3" si="227">
        <n x="225"/>
        <n x="567"/>
        <n x="99"/>
      </t>
    </mdx>
    <mdx n="0" f="v">
      <t c="3" si="227">
        <n x="225"/>
        <n x="568"/>
        <n x="99"/>
      </t>
    </mdx>
    <mdx n="0" f="v">
      <t c="3" si="227">
        <n x="225"/>
        <n x="340"/>
        <n x="99"/>
      </t>
    </mdx>
    <mdx n="0" f="v">
      <t c="3" si="227">
        <n x="225"/>
        <n x="585"/>
        <n x="99"/>
      </t>
    </mdx>
    <mdx n="0" f="v">
      <t c="3" si="227">
        <n x="225"/>
        <n x="571"/>
        <n x="99"/>
      </t>
    </mdx>
    <mdx n="0" f="v">
      <t c="3" si="227">
        <n x="225"/>
        <n x="580"/>
        <n x="99"/>
      </t>
    </mdx>
    <mdx n="0" f="v">
      <t c="3" si="227">
        <n x="225"/>
        <n x="581"/>
        <n x="99"/>
      </t>
    </mdx>
    <mdx n="0" f="v">
      <t c="3" si="227">
        <n x="225"/>
        <n x="590"/>
        <n x="99"/>
      </t>
    </mdx>
    <mdx n="0" f="v">
      <t c="3" si="227">
        <n x="225"/>
        <n x="576"/>
        <n x="99"/>
      </t>
    </mdx>
    <mdx n="0" f="v">
      <t c="3" si="227">
        <n x="225"/>
        <n x="577"/>
        <n x="99"/>
      </t>
    </mdx>
    <mdx n="0" f="v">
      <t c="3" si="227">
        <n x="225"/>
        <n x="578"/>
        <n x="99"/>
      </t>
    </mdx>
    <mdx n="0" f="v">
      <t c="3" si="227">
        <n x="225"/>
        <n x="579"/>
        <n x="99"/>
      </t>
    </mdx>
    <mdx n="0" f="v">
      <t c="3" si="227">
        <n x="225"/>
        <n x="353"/>
        <n x="99"/>
      </t>
    </mdx>
    <mdx n="0" f="v">
      <t c="3" si="227">
        <n x="225"/>
        <n x="347"/>
        <n x="99"/>
      </t>
    </mdx>
    <mdx n="0" f="v">
      <t c="3" si="227">
        <n x="225"/>
        <n x="569"/>
        <n x="99"/>
      </t>
    </mdx>
    <mdx n="0" f="v">
      <t c="3" si="227">
        <n x="225"/>
        <n x="572"/>
        <n x="99"/>
      </t>
    </mdx>
    <mdx n="0" f="v">
      <t c="3" si="227">
        <n x="225"/>
        <n x="573"/>
        <n x="99"/>
      </t>
    </mdx>
    <mdx n="0" f="v">
      <t c="3" si="227">
        <n x="225"/>
        <n x="592"/>
        <n x="99"/>
      </t>
    </mdx>
    <mdx n="0" f="v">
      <t c="3" si="227">
        <n x="225"/>
        <n x="597"/>
        <n x="99"/>
      </t>
    </mdx>
    <mdx n="0" f="v">
      <t c="3" si="227">
        <n x="225"/>
        <n x="583"/>
        <n x="99"/>
      </t>
    </mdx>
    <mdx n="0" f="v">
      <t c="3" si="227">
        <n x="225"/>
        <n x="555"/>
        <n x="99"/>
      </t>
    </mdx>
    <mdx n="0" f="v">
      <t c="3" si="227">
        <n x="225"/>
        <n x="570"/>
        <n x="99"/>
      </t>
    </mdx>
    <mdx n="0" f="v">
      <t c="3" si="227">
        <n x="225"/>
        <n x="574"/>
        <n x="99"/>
      </t>
    </mdx>
    <mdx n="0" f="v">
      <t c="3" si="227">
        <n x="225"/>
        <n x="588"/>
        <n x="99"/>
      </t>
    </mdx>
    <mdx n="0" f="v">
      <t c="3" si="227">
        <n x="225"/>
        <n x="600"/>
        <n x="99"/>
      </t>
    </mdx>
    <mdx n="0" f="v">
      <t c="3" si="227">
        <n x="225"/>
        <n x="601"/>
        <n x="99"/>
      </t>
    </mdx>
    <mdx n="0" f="v">
      <t c="3" si="227">
        <n x="225"/>
        <n x="582"/>
        <n x="99"/>
      </t>
    </mdx>
    <mdx n="0" f="v">
      <t c="3" si="227">
        <n x="225"/>
        <n x="599"/>
        <n x="99"/>
      </t>
    </mdx>
    <mdx n="0" f="v">
      <t c="3" si="227">
        <n x="225"/>
        <n x="584"/>
        <n x="99"/>
      </t>
    </mdx>
    <mdx n="0" f="v">
      <t c="3" si="227">
        <n x="225"/>
        <n x="627"/>
        <n x="99"/>
      </t>
    </mdx>
    <mdx n="0" f="v">
      <t c="3" si="227">
        <n x="225"/>
        <n x="593"/>
        <n x="99"/>
      </t>
    </mdx>
    <mdx n="0" f="v">
      <t c="3" si="227">
        <n x="225"/>
        <n x="594"/>
        <n x="99"/>
      </t>
    </mdx>
    <mdx n="0" f="v">
      <t c="3" si="227">
        <n x="225"/>
        <n x="595"/>
        <n x="99"/>
      </t>
    </mdx>
    <mdx n="0" f="v">
      <t c="3" si="227">
        <n x="225"/>
        <n x="596"/>
        <n x="99"/>
      </t>
    </mdx>
    <mdx n="0" f="v">
      <t c="3" si="227">
        <n x="225"/>
        <n x="586"/>
        <n x="99"/>
      </t>
    </mdx>
    <mdx n="0" f="v">
      <t c="3" si="227">
        <n x="225"/>
        <n x="598"/>
        <n x="99"/>
      </t>
    </mdx>
    <mdx n="0" f="v">
      <t c="3" si="227">
        <n x="225"/>
        <n x="618"/>
        <n x="99"/>
      </t>
    </mdx>
    <mdx n="0" f="v">
      <t c="3" si="227">
        <n x="225"/>
        <n x="619"/>
        <n x="99"/>
      </t>
    </mdx>
    <mdx n="0" f="v">
      <t c="3" si="227">
        <n x="225"/>
        <n x="621"/>
        <n x="99"/>
      </t>
    </mdx>
    <mdx n="0" f="v">
      <t c="3" si="227">
        <n x="225"/>
        <n x="587"/>
        <n x="99"/>
      </t>
    </mdx>
    <mdx n="0" f="v">
      <t c="3" si="227">
        <n x="225"/>
        <n x="602"/>
        <n x="99"/>
      </t>
    </mdx>
    <mdx n="0" f="v">
      <t c="3" si="227">
        <n x="225"/>
        <n x="603"/>
        <n x="99"/>
      </t>
    </mdx>
    <mdx n="0" f="v">
      <t c="3" si="227">
        <n x="225"/>
        <n x="604"/>
        <n x="99"/>
      </t>
    </mdx>
    <mdx n="0" f="v">
      <t c="3" si="227">
        <n x="225"/>
        <n x="605"/>
        <n x="99"/>
      </t>
    </mdx>
    <mdx n="0" f="v">
      <t c="3" si="227">
        <n x="225"/>
        <n x="608"/>
        <n x="99"/>
      </t>
    </mdx>
    <mdx n="0" f="v">
      <t c="3" si="227">
        <n x="225"/>
        <n x="626"/>
        <n x="99"/>
      </t>
    </mdx>
    <mdx n="0" f="v">
      <t c="3" si="227">
        <n x="225"/>
        <n x="613"/>
        <n x="99"/>
      </t>
    </mdx>
    <mdx n="0" f="v">
      <t c="3" si="227">
        <n x="225"/>
        <n x="615"/>
        <n x="99"/>
      </t>
    </mdx>
    <mdx n="0" f="v">
      <t c="3" si="227">
        <n x="225"/>
        <n x="616"/>
        <n x="99"/>
      </t>
    </mdx>
    <mdx n="0" f="v">
      <t c="3" si="227">
        <n x="225"/>
        <n x="614"/>
        <n x="99"/>
      </t>
    </mdx>
    <mdx n="0" f="v">
      <t c="3" si="227">
        <n x="225"/>
        <n x="609"/>
        <n x="99"/>
      </t>
    </mdx>
    <mdx n="0" f="v">
      <t c="3" si="227">
        <n x="225"/>
        <n x="610"/>
        <n x="99"/>
      </t>
    </mdx>
    <mdx n="0" f="v">
      <t c="3" si="227">
        <n x="225"/>
        <n x="611"/>
        <n x="99"/>
      </t>
    </mdx>
    <mdx n="0" f="v">
      <t c="3" si="227">
        <n x="225"/>
        <n x="612"/>
        <n x="99"/>
      </t>
    </mdx>
    <mdx n="0" f="v">
      <t c="3" si="227">
        <n x="225"/>
        <n x="649"/>
        <n x="99"/>
      </t>
    </mdx>
    <mdx n="0" f="v">
      <t c="3" si="227">
        <n x="225"/>
        <n x="617"/>
        <n x="99"/>
      </t>
    </mdx>
    <mdx n="0" f="v">
      <t c="3" si="227">
        <n x="225"/>
        <n x="620"/>
        <n x="99"/>
      </t>
    </mdx>
    <mdx n="0" f="v">
      <t c="3" si="227">
        <n x="225"/>
        <n x="622"/>
        <n x="99"/>
      </t>
    </mdx>
    <mdx n="0" f="v">
      <t c="3" si="227">
        <n x="225"/>
        <n x="640"/>
        <n x="99"/>
      </t>
    </mdx>
    <mdx n="0" f="v">
      <t c="3" si="227">
        <n x="225"/>
        <n x="646"/>
        <n x="99"/>
      </t>
    </mdx>
    <mdx n="0" f="v">
      <t c="3" si="227">
        <n x="225"/>
        <n x="629"/>
        <n x="99"/>
      </t>
    </mdx>
    <mdx n="0" f="v">
      <t c="3" si="227">
        <n x="225"/>
        <n x="623"/>
        <n x="99"/>
      </t>
    </mdx>
    <mdx n="0" f="v">
      <t c="3" si="227">
        <n x="225"/>
        <n x="624"/>
        <n x="99"/>
      </t>
    </mdx>
    <mdx n="0" f="v">
      <t c="3" si="227">
        <n x="225"/>
        <n x="632"/>
        <n x="99"/>
      </t>
    </mdx>
    <mdx n="0" f="v">
      <t c="3" si="227">
        <n x="225"/>
        <n x="644"/>
        <n x="99"/>
      </t>
    </mdx>
    <mdx n="0" f="v">
      <t c="3" si="227">
        <n x="225"/>
        <n x="607"/>
        <n x="99"/>
      </t>
    </mdx>
    <mdx n="0" f="v">
      <t c="3" si="227">
        <n x="225"/>
        <n x="648"/>
        <n x="99"/>
      </t>
    </mdx>
    <mdx n="0" f="v">
      <t c="3" si="227">
        <n x="225"/>
        <n x="639"/>
        <n x="99"/>
      </t>
    </mdx>
    <mdx n="0" f="v">
      <t c="3" si="227">
        <n x="225"/>
        <n x="645"/>
        <n x="99"/>
      </t>
    </mdx>
    <mdx n="0" f="v">
      <t c="3" si="227">
        <n x="225"/>
        <n x="643"/>
        <n x="99"/>
      </t>
    </mdx>
    <mdx n="0" f="v">
      <t c="3" si="227">
        <n x="225"/>
        <n x="628"/>
        <n x="99"/>
      </t>
    </mdx>
    <mdx n="0" f="v">
      <t c="3" si="227">
        <n x="225"/>
        <n x="630"/>
        <n x="99"/>
      </t>
    </mdx>
    <mdx n="0" f="v">
      <t c="3" si="227">
        <n x="225"/>
        <n x="635"/>
        <n x="99"/>
      </t>
    </mdx>
    <mdx n="0" f="v">
      <t c="3" si="227">
        <n x="225"/>
        <n x="636"/>
        <n x="99"/>
      </t>
    </mdx>
    <mdx n="0" f="v">
      <t c="3" si="227">
        <n x="225"/>
        <n x="637"/>
        <n x="99"/>
      </t>
    </mdx>
    <mdx n="0" f="v">
      <t c="3" si="227">
        <n x="225"/>
        <n x="606"/>
        <n x="99"/>
      </t>
    </mdx>
    <mdx n="0" f="v">
      <t c="3" si="227">
        <n x="225"/>
        <n x="647"/>
        <n x="99"/>
      </t>
    </mdx>
    <mdx n="0" f="v">
      <t c="3" si="227">
        <n x="225"/>
        <n x="625"/>
        <n x="99"/>
      </t>
    </mdx>
    <mdx n="0" f="v">
      <t c="3" si="227">
        <n x="225"/>
        <n x="633"/>
        <n x="99"/>
      </t>
    </mdx>
    <mdx n="0" f="v">
      <t c="3" si="227">
        <n x="225"/>
        <n x="641"/>
        <n x="99"/>
      </t>
    </mdx>
    <mdx n="0" f="v">
      <t c="3" si="227">
        <n x="225"/>
        <n x="631"/>
        <n x="99"/>
      </t>
    </mdx>
    <mdx n="0" f="v">
      <t c="3" si="227">
        <n x="225"/>
        <n x="634"/>
        <n x="99"/>
      </t>
    </mdx>
    <mdx n="0" f="v">
      <t c="3" si="227">
        <n x="225"/>
        <n x="638"/>
        <n x="99"/>
      </t>
    </mdx>
    <mdx n="0" f="v">
      <t c="3" si="227">
        <n x="225"/>
        <n x="642"/>
        <n x="99"/>
      </t>
    </mdx>
    <mdx n="0" f="v">
      <t c="3" si="227">
        <n x="225"/>
        <n x="650"/>
        <n x="99"/>
      </t>
    </mdx>
    <mdx n="0" f="v">
      <t c="3" si="227">
        <n x="225"/>
        <n x="651"/>
        <n x="99"/>
      </t>
    </mdx>
    <mdx n="0" f="v">
      <t c="3" si="227">
        <n x="225"/>
        <n x="652"/>
        <n x="99"/>
      </t>
    </mdx>
    <mdx n="0" f="v">
      <t c="3" si="227">
        <n x="225"/>
        <n x="653"/>
        <n x="99"/>
      </t>
    </mdx>
    <mdx n="0" f="v">
      <t c="3" si="227">
        <n x="225"/>
        <n x="654"/>
        <n x="99"/>
      </t>
    </mdx>
    <mdx n="0" f="v">
      <t c="3" si="227">
        <n x="225"/>
        <n x="655"/>
        <n x="99"/>
      </t>
    </mdx>
    <mdx n="0" f="v">
      <t c="3" si="227">
        <n x="225"/>
        <n x="338"/>
        <n x="59"/>
      </t>
    </mdx>
    <mdx n="0" f="v">
      <t c="3" si="227">
        <n x="225"/>
        <n x="320"/>
        <n x="59"/>
      </t>
    </mdx>
    <mdx n="0" f="v">
      <t c="3" si="227">
        <n x="225"/>
        <n x="319"/>
        <n x="59"/>
      </t>
    </mdx>
    <mdx n="0" f="v">
      <t c="3" si="227">
        <n x="225"/>
        <n x="318"/>
        <n x="59"/>
      </t>
    </mdx>
    <mdx n="0" f="v">
      <t c="3" si="227">
        <n x="225"/>
        <n x="337"/>
        <n x="59"/>
      </t>
    </mdx>
    <mdx n="0" f="v">
      <t c="3" si="227">
        <n x="225"/>
        <n x="321"/>
        <n x="59"/>
      </t>
    </mdx>
    <mdx n="0" f="v">
      <t c="3" si="227">
        <n x="225"/>
        <n x="313"/>
        <n x="59"/>
      </t>
    </mdx>
    <mdx n="0" f="v">
      <t c="3" si="227">
        <n x="225"/>
        <n x="312"/>
        <n x="59"/>
      </t>
    </mdx>
    <mdx n="0" f="v">
      <t c="3" si="227">
        <n x="225"/>
        <n x="334"/>
        <n x="59"/>
      </t>
    </mdx>
    <mdx n="0" f="v">
      <t c="3" si="227">
        <n x="225"/>
        <n x="314"/>
        <n x="59"/>
      </t>
    </mdx>
    <mdx n="0" f="v">
      <t c="3" si="227">
        <n x="225"/>
        <n x="305"/>
        <n x="59"/>
      </t>
    </mdx>
    <mdx n="0" f="v">
      <t c="3" si="227">
        <n x="225"/>
        <n x="308"/>
        <n x="59"/>
      </t>
    </mdx>
    <mdx n="0" f="v">
      <t c="3" si="227">
        <n x="225"/>
        <n x="279"/>
        <n x="59"/>
      </t>
    </mdx>
    <mdx n="0" f="v">
      <t c="3" si="227">
        <n x="225"/>
        <n x="333"/>
        <n x="59"/>
      </t>
    </mdx>
    <mdx n="0" f="v">
      <t c="3" si="227">
        <n x="225"/>
        <n x="550"/>
        <n x="59"/>
      </t>
    </mdx>
    <mdx n="0" f="v">
      <t c="3" si="227">
        <n x="225"/>
        <n x="549"/>
        <n x="59"/>
      </t>
    </mdx>
    <mdx n="0" f="v">
      <t c="3" si="227">
        <n x="225"/>
        <n x="558"/>
        <n x="59"/>
      </t>
    </mdx>
    <mdx n="0" f="v">
      <t c="3" si="227">
        <n x="225"/>
        <n x="559"/>
        <n x="59"/>
      </t>
    </mdx>
    <mdx n="0" f="v">
      <t c="3" si="227">
        <n x="225"/>
        <n x="560"/>
        <n x="59"/>
      </t>
    </mdx>
    <mdx n="0" f="v">
      <t c="3" si="227">
        <n x="225"/>
        <n x="561"/>
        <n x="59"/>
      </t>
    </mdx>
    <mdx n="0" f="v">
      <t c="3" si="227">
        <n x="225"/>
        <n x="562"/>
        <n x="59"/>
      </t>
    </mdx>
    <mdx n="0" f="v">
      <t c="3" si="227">
        <n x="225"/>
        <n x="284"/>
        <n x="59"/>
      </t>
    </mdx>
    <mdx n="0" f="v">
      <t c="3" si="227">
        <n x="225"/>
        <n x="289"/>
        <n x="59"/>
      </t>
    </mdx>
    <mdx n="0" f="v">
      <t c="3" si="227">
        <n x="225"/>
        <n x="288"/>
        <n x="59"/>
      </t>
    </mdx>
    <mdx n="0" f="v">
      <t c="3" si="227">
        <n x="225"/>
        <n x="287"/>
        <n x="59"/>
      </t>
    </mdx>
    <mdx n="0" f="v">
      <t c="3" si="227">
        <n x="225"/>
        <n x="286"/>
        <n x="59"/>
      </t>
    </mdx>
    <mdx n="0" f="v">
      <t c="3" si="227">
        <n x="225"/>
        <n x="292"/>
        <n x="59"/>
      </t>
    </mdx>
    <mdx n="0" f="v">
      <t c="3" si="227">
        <n x="225"/>
        <n x="324"/>
        <n x="59"/>
      </t>
    </mdx>
    <mdx n="0" f="v">
      <t c="3" si="227">
        <n x="225"/>
        <n x="309"/>
        <n x="59"/>
      </t>
    </mdx>
    <mdx n="0" f="v">
      <t c="3" si="227">
        <n x="225"/>
        <n x="551"/>
        <n x="59"/>
      </t>
    </mdx>
    <mdx n="0" f="v">
      <t c="3" si="227">
        <n x="225"/>
        <n x="575"/>
        <n x="59"/>
      </t>
    </mdx>
    <mdx n="0" f="v">
      <t c="3" si="227">
        <n x="225"/>
        <n x="317"/>
        <n x="59"/>
      </t>
    </mdx>
    <mdx n="0" f="v">
      <t c="3" si="227">
        <n x="225"/>
        <n x="344"/>
        <n x="59"/>
      </t>
    </mdx>
    <mdx n="0" f="v">
      <t c="3" si="227">
        <n x="225"/>
        <n x="282"/>
        <n x="59"/>
      </t>
    </mdx>
    <mdx n="0" f="v">
      <t c="3" si="227">
        <n x="225"/>
        <n x="315"/>
        <n x="59"/>
      </t>
    </mdx>
    <mdx n="0" f="v">
      <t c="3" si="227">
        <n x="225"/>
        <n x="335"/>
        <n x="59"/>
      </t>
    </mdx>
    <mdx n="0" f="v">
      <t c="3" si="227">
        <n x="225"/>
        <n x="306"/>
        <n x="59"/>
      </t>
    </mdx>
    <mdx n="0" f="v">
      <t c="3" si="227">
        <n x="225"/>
        <n x="557"/>
        <n x="59"/>
      </t>
    </mdx>
    <mdx n="0" f="v">
      <t c="3" si="227">
        <n x="225"/>
        <n x="336"/>
        <n x="59"/>
      </t>
    </mdx>
    <mdx n="0" f="v">
      <t c="3" si="227">
        <n x="225"/>
        <n x="285"/>
        <n x="59"/>
      </t>
    </mdx>
    <mdx n="0" f="v">
      <t c="3" si="227">
        <n x="225"/>
        <n x="274"/>
        <n x="59"/>
      </t>
    </mdx>
    <mdx n="0" f="v">
      <t c="3" si="227">
        <n x="225"/>
        <n x="325"/>
        <n x="59"/>
      </t>
    </mdx>
    <mdx n="0" f="v">
      <t c="3" si="227">
        <n x="225"/>
        <n x="310"/>
        <n x="59"/>
      </t>
    </mdx>
    <mdx n="0" f="v">
      <t c="3" si="227">
        <n x="225"/>
        <n x="343"/>
        <n x="59"/>
      </t>
    </mdx>
    <mdx n="0" f="v">
      <t c="3" si="227">
        <n x="225"/>
        <n x="345"/>
        <n x="59"/>
      </t>
    </mdx>
    <mdx n="0" f="v">
      <t c="3" si="227">
        <n x="225"/>
        <n x="339"/>
        <n x="59"/>
      </t>
    </mdx>
    <mdx n="0" f="v">
      <t c="3" si="227">
        <n x="225"/>
        <n x="323"/>
        <n x="59"/>
      </t>
    </mdx>
    <mdx n="0" f="v">
      <t c="3" si="227">
        <n x="225"/>
        <n x="564"/>
        <n x="59"/>
      </t>
    </mdx>
    <mdx n="0" f="v">
      <t c="3" si="227">
        <n x="225"/>
        <n x="300"/>
        <n x="59"/>
      </t>
    </mdx>
    <mdx n="0" f="v">
      <t c="3" si="227">
        <n x="225"/>
        <n x="295"/>
        <n x="59"/>
      </t>
    </mdx>
    <mdx n="0" f="v">
      <t c="3" si="227">
        <n x="225"/>
        <n x="291"/>
        <n x="59"/>
      </t>
    </mdx>
    <mdx n="0" f="v">
      <t c="3" si="227">
        <n x="225"/>
        <n x="303"/>
        <n x="59"/>
      </t>
    </mdx>
    <mdx n="0" f="v">
      <t c="3" si="227">
        <n x="225"/>
        <n x="352"/>
        <n x="59"/>
      </t>
    </mdx>
    <mdx n="0" f="v">
      <t c="3" si="227">
        <n x="225"/>
        <n x="302"/>
        <n x="59"/>
      </t>
    </mdx>
    <mdx n="0" f="v">
      <t c="3" si="227">
        <n x="225"/>
        <n x="342"/>
        <n x="59"/>
      </t>
    </mdx>
    <mdx n="0" f="v">
      <t c="3" si="227">
        <n x="225"/>
        <n x="332"/>
        <n x="59"/>
      </t>
    </mdx>
    <mdx n="0" f="v">
      <t c="3" si="227">
        <n x="225"/>
        <n x="331"/>
        <n x="59"/>
      </t>
    </mdx>
    <mdx n="0" f="v">
      <t c="3" si="227">
        <n x="225"/>
        <n x="349"/>
        <n x="59"/>
      </t>
    </mdx>
    <mdx n="0" f="v">
      <t c="3" si="227">
        <n x="225"/>
        <n x="553"/>
        <n x="59"/>
      </t>
    </mdx>
    <mdx n="0" f="v">
      <t c="3" si="227">
        <n x="225"/>
        <n x="330"/>
        <n x="59"/>
      </t>
    </mdx>
    <mdx n="0" f="v">
      <t c="3" si="227">
        <n x="225"/>
        <n x="351"/>
        <n x="59"/>
      </t>
    </mdx>
    <mdx n="0" f="v">
      <t c="3" si="227">
        <n x="225"/>
        <n x="554"/>
        <n x="59"/>
      </t>
    </mdx>
    <mdx n="0" f="v">
      <t c="3" si="227">
        <n x="225"/>
        <n x="556"/>
        <n x="59"/>
      </t>
    </mdx>
    <mdx n="0" f="v">
      <t c="3" si="227">
        <n x="225"/>
        <n x="296"/>
        <n x="59"/>
      </t>
    </mdx>
    <mdx n="0" f="v">
      <t c="3" si="227">
        <n x="225"/>
        <n x="569"/>
        <n x="59"/>
      </t>
    </mdx>
    <mdx n="0" f="v">
      <t c="3" si="227">
        <n x="225"/>
        <n x="598"/>
        <n x="59"/>
      </t>
    </mdx>
    <mdx n="0" f="v">
      <t c="3" si="227">
        <n x="225"/>
        <n x="298"/>
        <n x="59"/>
      </t>
    </mdx>
    <mdx n="0" f="v">
      <t c="3" si="227">
        <n x="225"/>
        <n x="563"/>
        <n x="59"/>
      </t>
    </mdx>
    <mdx n="0" f="v">
      <t c="3" si="227">
        <n x="225"/>
        <n x="354"/>
        <n x="59"/>
      </t>
    </mdx>
    <mdx n="0" f="v">
      <t c="3" si="227">
        <n x="225"/>
        <n x="341"/>
        <n x="59"/>
      </t>
    </mdx>
    <mdx n="0" f="v">
      <t c="3" si="227">
        <n x="225"/>
        <n x="552"/>
        <n x="59"/>
      </t>
    </mdx>
    <mdx n="0" f="v">
      <t c="3" si="227">
        <n x="225"/>
        <n x="590"/>
        <n x="59"/>
      </t>
    </mdx>
    <mdx n="0" f="v">
      <t c="3" si="227">
        <n x="225"/>
        <n x="565"/>
        <n x="59"/>
      </t>
    </mdx>
    <mdx n="0" f="v">
      <t c="3" si="227">
        <n x="225"/>
        <n x="566"/>
        <n x="59"/>
      </t>
    </mdx>
    <mdx n="0" f="v">
      <t c="3" si="227">
        <n x="225"/>
        <n x="567"/>
        <n x="59"/>
      </t>
    </mdx>
    <mdx n="0" f="v">
      <t c="3" si="227">
        <n x="225"/>
        <n x="568"/>
        <n x="59"/>
      </t>
    </mdx>
    <mdx n="0" f="v">
      <t c="3" si="227">
        <n x="225"/>
        <n x="340"/>
        <n x="59"/>
      </t>
    </mdx>
    <mdx n="0" f="v">
      <t c="3" si="227">
        <n x="225"/>
        <n x="572"/>
        <n x="59"/>
      </t>
    </mdx>
    <mdx n="0" f="v">
      <t c="3" si="227">
        <n x="225"/>
        <n x="573"/>
        <n x="59"/>
      </t>
    </mdx>
    <mdx n="0" f="v">
      <t c="3" si="227">
        <n x="225"/>
        <n x="592"/>
        <n x="59"/>
      </t>
    </mdx>
    <mdx n="0" f="v">
      <t c="3" si="227">
        <n x="225"/>
        <n x="571"/>
        <n x="59"/>
      </t>
    </mdx>
    <mdx n="0" f="v">
      <t c="3" si="227">
        <n x="225"/>
        <n x="589"/>
        <n x="59"/>
      </t>
    </mdx>
    <mdx n="0" f="v">
      <t c="3" si="227">
        <n x="225"/>
        <n x="591"/>
        <n x="59"/>
      </t>
    </mdx>
    <mdx n="0" f="v">
      <t c="3" si="227">
        <n x="225"/>
        <n x="576"/>
        <n x="59"/>
      </t>
    </mdx>
    <mdx n="0" f="v">
      <t c="3" si="227">
        <n x="225"/>
        <n x="577"/>
        <n x="59"/>
      </t>
    </mdx>
    <mdx n="0" f="v">
      <t c="3" si="227">
        <n x="225"/>
        <n x="578"/>
        <n x="59"/>
      </t>
    </mdx>
    <mdx n="0" f="v">
      <t c="3" si="227">
        <n x="225"/>
        <n x="579"/>
        <n x="59"/>
      </t>
    </mdx>
    <mdx n="0" f="v">
      <t c="3" si="227">
        <n x="225"/>
        <n x="353"/>
        <n x="59"/>
      </t>
    </mdx>
    <mdx n="0" f="v">
      <t c="3" si="227">
        <n x="225"/>
        <n x="347"/>
        <n x="59"/>
      </t>
    </mdx>
    <mdx n="0" f="v">
      <t c="3" si="227">
        <n x="225"/>
        <n x="580"/>
        <n x="59"/>
      </t>
    </mdx>
    <mdx n="0" f="v">
      <t c="3" si="227">
        <n x="225"/>
        <n x="581"/>
        <n x="59"/>
      </t>
    </mdx>
    <mdx n="0" f="v">
      <t c="3" si="227">
        <n x="225"/>
        <n x="588"/>
        <n x="59"/>
      </t>
    </mdx>
    <mdx n="0" f="v">
      <t c="3" si="227">
        <n x="225"/>
        <n x="583"/>
        <n x="59"/>
      </t>
    </mdx>
    <mdx n="0" f="v">
      <t c="3" si="227">
        <n x="225"/>
        <n x="555"/>
        <n x="59"/>
      </t>
    </mdx>
    <mdx n="0" f="v">
      <t c="3" si="227">
        <n x="225"/>
        <n x="570"/>
        <n x="59"/>
      </t>
    </mdx>
    <mdx n="0" f="v">
      <t c="3" si="227">
        <n x="225"/>
        <n x="574"/>
        <n x="59"/>
      </t>
    </mdx>
    <mdx n="0" f="v">
      <t c="3" si="227">
        <n x="225"/>
        <n x="585"/>
        <n x="59"/>
      </t>
    </mdx>
    <mdx n="0" f="v">
      <t c="3" si="227">
        <n x="225"/>
        <n x="617"/>
        <n x="59"/>
      </t>
    </mdx>
    <mdx n="0" f="v">
      <t c="3" si="227">
        <n x="225"/>
        <n x="614"/>
        <n x="59"/>
      </t>
    </mdx>
    <mdx n="0" f="v">
      <t c="3" si="227">
        <n x="225"/>
        <n x="597"/>
        <n x="59"/>
      </t>
    </mdx>
    <mdx n="0" f="v">
      <t c="3" si="227">
        <n x="225"/>
        <n x="600"/>
        <n x="59"/>
      </t>
    </mdx>
    <mdx n="0" f="v">
      <t c="3" si="227">
        <n x="225"/>
        <n x="601"/>
        <n x="59"/>
      </t>
    </mdx>
    <mdx n="0" f="v">
      <t c="3" si="227">
        <n x="225"/>
        <n x="593"/>
        <n x="59"/>
      </t>
    </mdx>
    <mdx n="0" f="v">
      <t c="3" si="227">
        <n x="225"/>
        <n x="594"/>
        <n x="59"/>
      </t>
    </mdx>
    <mdx n="0" f="v">
      <t c="3" si="227">
        <n x="225"/>
        <n x="595"/>
        <n x="59"/>
      </t>
    </mdx>
    <mdx n="0" f="v">
      <t c="3" si="227">
        <n x="225"/>
        <n x="596"/>
        <n x="59"/>
      </t>
    </mdx>
    <mdx n="0" f="v">
      <t c="3" si="227">
        <n x="225"/>
        <n x="599"/>
        <n x="59"/>
      </t>
    </mdx>
    <mdx n="0" f="v">
      <t c="3" si="227">
        <n x="225"/>
        <n x="582"/>
        <n x="59"/>
      </t>
    </mdx>
    <mdx n="0" f="v">
      <t c="3" si="227">
        <n x="225"/>
        <n x="584"/>
        <n x="59"/>
      </t>
    </mdx>
    <mdx n="0" f="v">
      <t c="3" si="227">
        <n x="225"/>
        <n x="586"/>
        <n x="59"/>
      </t>
    </mdx>
    <mdx n="0" f="v">
      <t c="3" si="227">
        <n x="225"/>
        <n x="618"/>
        <n x="59"/>
      </t>
    </mdx>
    <mdx n="0" f="v">
      <t c="3" si="227">
        <n x="225"/>
        <n x="587"/>
        <n x="59"/>
      </t>
    </mdx>
    <mdx n="0" f="v">
      <t c="3" si="227">
        <n x="225"/>
        <n x="602"/>
        <n x="59"/>
      </t>
    </mdx>
    <mdx n="0" f="v">
      <t c="3" si="227">
        <n x="225"/>
        <n x="603"/>
        <n x="59"/>
      </t>
    </mdx>
    <mdx n="0" f="v">
      <t c="3" si="227">
        <n x="225"/>
        <n x="604"/>
        <n x="59"/>
      </t>
    </mdx>
    <mdx n="0" f="v">
      <t c="3" si="227">
        <n x="225"/>
        <n x="605"/>
        <n x="59"/>
      </t>
    </mdx>
    <mdx n="0" f="v">
      <t c="3" si="227">
        <n x="225"/>
        <n x="620"/>
        <n x="59"/>
      </t>
    </mdx>
    <mdx n="0" f="v">
      <t c="3" si="227">
        <n x="225"/>
        <n x="625"/>
        <n x="59"/>
      </t>
    </mdx>
    <mdx n="0" f="v">
      <t c="3" si="227">
        <n x="225"/>
        <n x="613"/>
        <n x="59"/>
      </t>
    </mdx>
    <mdx n="0" f="v">
      <t c="3" si="227">
        <n x="225"/>
        <n x="615"/>
        <n x="59"/>
      </t>
    </mdx>
    <mdx n="0" f="v">
      <t c="3" si="227">
        <n x="225"/>
        <n x="608"/>
        <n x="59"/>
      </t>
    </mdx>
    <mdx n="0" f="v">
      <t c="3" si="227">
        <n x="225"/>
        <n x="621"/>
        <n x="59"/>
      </t>
    </mdx>
    <mdx n="0" f="v">
      <t c="3" si="227">
        <n x="225"/>
        <n x="648"/>
        <n x="59"/>
      </t>
    </mdx>
    <mdx n="0" f="v">
      <t c="3" si="227">
        <n x="225"/>
        <n x="609"/>
        <n x="59"/>
      </t>
    </mdx>
    <mdx n="0" f="v">
      <t c="3" si="227">
        <n x="225"/>
        <n x="610"/>
        <n x="59"/>
      </t>
    </mdx>
    <mdx n="0" f="v">
      <t c="3" si="227">
        <n x="225"/>
        <n x="611"/>
        <n x="59"/>
      </t>
    </mdx>
    <mdx n="0" f="v">
      <t c="3" si="227">
        <n x="225"/>
        <n x="612"/>
        <n x="59"/>
      </t>
    </mdx>
    <mdx n="0" f="v">
      <t c="3" si="227">
        <n x="225"/>
        <n x="616"/>
        <n x="59"/>
      </t>
    </mdx>
    <mdx n="0" f="v">
      <t c="3" si="227">
        <n x="225"/>
        <n x="619"/>
        <n x="59"/>
      </t>
    </mdx>
    <mdx n="0" f="v">
      <t c="3" si="227">
        <n x="225"/>
        <n x="627"/>
        <n x="59"/>
      </t>
    </mdx>
    <mdx n="0" f="v">
      <t c="3" si="227">
        <n x="225"/>
        <n x="633"/>
        <n x="59"/>
      </t>
    </mdx>
    <mdx n="0" f="v">
      <t c="3" si="227">
        <n x="225"/>
        <n x="622"/>
        <n x="59"/>
      </t>
    </mdx>
    <mdx n="0" f="v">
      <t c="3" si="227">
        <n x="225"/>
        <n x="623"/>
        <n x="59"/>
      </t>
    </mdx>
    <mdx n="0" f="v">
      <t c="3" si="227">
        <n x="225"/>
        <n x="624"/>
        <n x="59"/>
      </t>
    </mdx>
    <mdx n="0" f="v">
      <t c="3" si="227">
        <n x="225"/>
        <n x="643"/>
        <n x="59"/>
      </t>
    </mdx>
    <mdx n="0" f="v">
      <t c="3" si="227">
        <n x="225"/>
        <n x="641"/>
        <n x="59"/>
      </t>
    </mdx>
    <mdx n="0" f="v">
      <t c="3" si="227">
        <n x="225"/>
        <n x="630"/>
        <n x="59"/>
      </t>
    </mdx>
    <mdx n="0" f="v">
      <t c="3" si="227">
        <n x="225"/>
        <n x="632"/>
        <n x="59"/>
      </t>
    </mdx>
    <mdx n="0" f="v">
      <t c="3" si="227">
        <n x="225"/>
        <n x="647"/>
        <n x="59"/>
      </t>
    </mdx>
    <mdx n="0" f="v">
      <t c="3" si="227">
        <n x="225"/>
        <n x="644"/>
        <n x="59"/>
      </t>
    </mdx>
    <mdx n="0" f="v">
      <t c="3" si="227">
        <n x="225"/>
        <n x="639"/>
        <n x="59"/>
      </t>
    </mdx>
    <mdx n="0" f="v">
      <t c="3" si="227">
        <n x="225"/>
        <n x="645"/>
        <n x="59"/>
      </t>
    </mdx>
    <mdx n="0" f="v">
      <t c="3" si="227">
        <n x="225"/>
        <n x="640"/>
        <n x="59"/>
      </t>
    </mdx>
    <mdx n="0" f="v">
      <t c="3" si="227">
        <n x="225"/>
        <n x="635"/>
        <n x="59"/>
      </t>
    </mdx>
    <mdx n="0" f="v">
      <t c="3" si="227">
        <n x="225"/>
        <n x="636"/>
        <n x="59"/>
      </t>
    </mdx>
    <mdx n="0" f="v">
      <t c="3" si="227">
        <n x="225"/>
        <n x="637"/>
        <n x="59"/>
      </t>
    </mdx>
    <mdx n="0" f="v">
      <t c="3" si="227">
        <n x="225"/>
        <n x="646"/>
        <n x="59"/>
      </t>
    </mdx>
    <mdx n="0" f="v">
      <t c="3" si="227">
        <n x="225"/>
        <n x="626"/>
        <n x="59"/>
      </t>
    </mdx>
    <mdx n="0" f="v">
      <t c="3" si="227">
        <n x="225"/>
        <n x="606"/>
        <n x="59"/>
      </t>
    </mdx>
    <mdx n="0" f="v">
      <t c="3" si="227">
        <n x="225"/>
        <n x="628"/>
        <n x="59"/>
      </t>
    </mdx>
    <mdx n="0" f="v">
      <t c="3" si="227">
        <n x="225"/>
        <n x="607"/>
        <n x="59"/>
      </t>
    </mdx>
    <mdx n="0" f="v">
      <t c="3" si="227">
        <n x="225"/>
        <n x="629"/>
        <n x="59"/>
      </t>
    </mdx>
    <mdx n="0" f="v">
      <t c="3" si="227">
        <n x="225"/>
        <n x="631"/>
        <n x="59"/>
      </t>
    </mdx>
    <mdx n="0" f="v">
      <t c="3" si="227">
        <n x="225"/>
        <n x="634"/>
        <n x="59"/>
      </t>
    </mdx>
    <mdx n="0" f="v">
      <t c="3" si="227">
        <n x="225"/>
        <n x="638"/>
        <n x="59"/>
      </t>
    </mdx>
    <mdx n="0" f="v">
      <t c="3" si="227">
        <n x="225"/>
        <n x="654"/>
        <n x="59"/>
      </t>
    </mdx>
    <mdx n="0" f="v">
      <t c="3" si="227">
        <n x="225"/>
        <n x="642"/>
        <n x="59"/>
      </t>
    </mdx>
    <mdx n="0" f="v">
      <t c="3" si="227">
        <n x="225"/>
        <n x="649"/>
        <n x="59"/>
      </t>
    </mdx>
    <mdx n="0" f="v">
      <t c="3" si="227">
        <n x="225"/>
        <n x="650"/>
        <n x="59"/>
      </t>
    </mdx>
    <mdx n="0" f="v">
      <t c="3" si="227">
        <n x="225"/>
        <n x="651"/>
        <n x="59"/>
      </t>
    </mdx>
    <mdx n="0" f="v">
      <t c="3" si="227">
        <n x="225"/>
        <n x="652"/>
        <n x="59"/>
      </t>
    </mdx>
    <mdx n="0" f="v">
      <t c="3" si="227">
        <n x="225"/>
        <n x="653"/>
        <n x="59"/>
      </t>
    </mdx>
    <mdx n="0" f="v">
      <t c="3" si="227">
        <n x="225"/>
        <n x="655"/>
        <n x="59"/>
      </t>
    </mdx>
    <mdx n="0" f="v">
      <t c="3" si="227">
        <n x="225"/>
        <n x="321"/>
        <n x="73"/>
      </t>
    </mdx>
    <mdx n="0" f="v">
      <t c="3" si="227">
        <n x="225"/>
        <n x="338"/>
        <n x="73"/>
      </t>
    </mdx>
    <mdx n="0" f="v">
      <t c="3" si="227">
        <n x="225"/>
        <n x="320"/>
        <n x="73"/>
      </t>
    </mdx>
    <mdx n="0" f="v">
      <t c="3" si="227">
        <n x="225"/>
        <n x="319"/>
        <n x="73"/>
      </t>
    </mdx>
    <mdx n="0" f="v">
      <t c="3" si="227">
        <n x="225"/>
        <n x="318"/>
        <n x="73"/>
      </t>
    </mdx>
    <mdx n="0" f="v">
      <t c="3" si="227">
        <n x="225"/>
        <n x="337"/>
        <n x="73"/>
      </t>
    </mdx>
    <mdx n="0" f="v">
      <t c="3" si="227">
        <n x="225"/>
        <n x="312"/>
        <n x="73"/>
      </t>
    </mdx>
    <mdx n="0" f="v">
      <t c="3" si="227">
        <n x="225"/>
        <n x="334"/>
        <n x="73"/>
      </t>
    </mdx>
    <mdx n="0" f="v">
      <t c="3" si="227">
        <n x="225"/>
        <n x="314"/>
        <n x="73"/>
      </t>
    </mdx>
    <mdx n="0" f="v">
      <t c="3" si="227">
        <n x="225"/>
        <n x="305"/>
        <n x="73"/>
      </t>
    </mdx>
    <mdx n="0" f="v">
      <t c="3" si="227">
        <n x="225"/>
        <n x="308"/>
        <n x="73"/>
      </t>
    </mdx>
    <mdx n="0" f="v">
      <t c="3" si="227">
        <n x="225"/>
        <n x="279"/>
        <n x="73"/>
      </t>
    </mdx>
    <mdx n="0" f="v">
      <t c="3" si="227">
        <n x="225"/>
        <n x="333"/>
        <n x="73"/>
      </t>
    </mdx>
    <mdx n="0" f="v">
      <t c="3" si="227">
        <n x="225"/>
        <n x="550"/>
        <n x="73"/>
      </t>
    </mdx>
    <mdx n="0" f="v">
      <t c="3" si="227">
        <n x="225"/>
        <n x="549"/>
        <n x="73"/>
      </t>
    </mdx>
    <mdx n="0" f="v">
      <t c="3" si="227">
        <n x="225"/>
        <n x="558"/>
        <n x="73"/>
      </t>
    </mdx>
    <mdx n="0" f="v">
      <t c="3" si="227">
        <n x="225"/>
        <n x="559"/>
        <n x="73"/>
      </t>
    </mdx>
    <mdx n="0" f="v">
      <t c="3" si="227">
        <n x="225"/>
        <n x="560"/>
        <n x="73"/>
      </t>
    </mdx>
    <mdx n="0" f="v">
      <t c="3" si="227">
        <n x="225"/>
        <n x="561"/>
        <n x="73"/>
      </t>
    </mdx>
    <mdx n="0" f="v">
      <t c="3" si="227">
        <n x="225"/>
        <n x="562"/>
        <n x="73"/>
      </t>
    </mdx>
    <mdx n="0" f="v">
      <t c="3" si="227">
        <n x="225"/>
        <n x="317"/>
        <n x="73"/>
      </t>
    </mdx>
    <mdx n="0" f="v">
      <t c="3" si="227">
        <n x="225"/>
        <n x="282"/>
        <n x="73"/>
      </t>
    </mdx>
    <mdx n="0" f="v">
      <t c="3" si="227">
        <n x="225"/>
        <n x="313"/>
        <n x="73"/>
      </t>
    </mdx>
    <mdx n="0" f="v">
      <t c="3" si="227">
        <n x="225"/>
        <n x="284"/>
        <n x="73"/>
      </t>
    </mdx>
    <mdx n="0" f="v">
      <t c="3" si="227">
        <n x="225"/>
        <n x="289"/>
        <n x="73"/>
      </t>
    </mdx>
    <mdx n="0" f="v">
      <t c="3" si="227">
        <n x="225"/>
        <n x="288"/>
        <n x="73"/>
      </t>
    </mdx>
    <mdx n="0" f="v">
      <t c="3" si="227">
        <n x="225"/>
        <n x="287"/>
        <n x="73"/>
      </t>
    </mdx>
    <mdx n="0" f="v">
      <t c="3" si="227">
        <n x="225"/>
        <n x="286"/>
        <n x="73"/>
      </t>
    </mdx>
    <mdx n="0" f="v">
      <t c="3" si="227">
        <n x="225"/>
        <n x="292"/>
        <n x="73"/>
      </t>
    </mdx>
    <mdx n="0" f="v">
      <t c="3" si="227">
        <n x="225"/>
        <n x="324"/>
        <n x="73"/>
      </t>
    </mdx>
    <mdx n="0" f="v">
      <t c="3" si="227">
        <n x="225"/>
        <n x="309"/>
        <n x="73"/>
      </t>
    </mdx>
    <mdx n="0" f="v">
      <t c="3" si="227">
        <n x="225"/>
        <n x="551"/>
        <n x="73"/>
      </t>
    </mdx>
    <mdx n="0" f="v">
      <t c="3" si="227">
        <n x="225"/>
        <n x="344"/>
        <n x="73"/>
      </t>
    </mdx>
    <mdx n="0" f="v">
      <t c="3" si="227">
        <n x="225"/>
        <n x="315"/>
        <n x="73"/>
      </t>
    </mdx>
    <mdx n="0" f="v">
      <t c="3" si="227">
        <n x="225"/>
        <n x="335"/>
        <n x="73"/>
      </t>
    </mdx>
    <mdx n="0" f="v">
      <t c="3" si="227">
        <n x="225"/>
        <n x="306"/>
        <n x="73"/>
      </t>
    </mdx>
    <mdx n="0" f="v">
      <t c="3" si="227">
        <n x="225"/>
        <n x="557"/>
        <n x="73"/>
      </t>
    </mdx>
    <mdx n="0" f="v">
      <t c="3" si="227">
        <n x="225"/>
        <n x="345"/>
        <n x="73"/>
      </t>
    </mdx>
    <mdx n="0" f="v">
      <t c="3" si="227">
        <n x="225"/>
        <n x="285"/>
        <n x="73"/>
      </t>
    </mdx>
    <mdx n="0" f="v">
      <t c="3" si="227">
        <n x="225"/>
        <n x="274"/>
        <n x="73"/>
      </t>
    </mdx>
    <mdx n="0" f="v">
      <t c="3" si="227">
        <n x="225"/>
        <n x="325"/>
        <n x="73"/>
      </t>
    </mdx>
    <mdx n="0" f="v">
      <t c="3" si="227">
        <n x="225"/>
        <n x="310"/>
        <n x="73"/>
      </t>
    </mdx>
    <mdx n="0" f="v">
      <t c="3" si="227">
        <n x="225"/>
        <n x="343"/>
        <n x="73"/>
      </t>
    </mdx>
    <mdx n="0" f="v">
      <t c="3" si="227">
        <n x="225"/>
        <n x="575"/>
        <n x="73"/>
      </t>
    </mdx>
    <mdx n="0" f="v">
      <t c="3" si="227">
        <n x="225"/>
        <n x="336"/>
        <n x="73"/>
      </t>
    </mdx>
    <mdx n="0" f="v">
      <t c="3" si="227">
        <n x="225"/>
        <n x="339"/>
        <n x="73"/>
      </t>
    </mdx>
    <mdx n="0" f="v">
      <t c="3" si="227">
        <n x="225"/>
        <n x="323"/>
        <n x="73"/>
      </t>
    </mdx>
    <mdx n="0" f="v">
      <t c="3" si="227">
        <n x="225"/>
        <n x="564"/>
        <n x="73"/>
      </t>
    </mdx>
    <mdx n="0" f="v">
      <t c="3" si="227">
        <n x="225"/>
        <n x="571"/>
        <n x="73"/>
      </t>
    </mdx>
    <mdx n="0" f="v">
      <t c="3" si="227">
        <n x="225"/>
        <n x="300"/>
        <n x="73"/>
      </t>
    </mdx>
    <mdx n="0" f="v">
      <t c="3" si="227">
        <n x="225"/>
        <n x="295"/>
        <n x="73"/>
      </t>
    </mdx>
    <mdx n="0" f="v">
      <t c="3" si="227">
        <n x="225"/>
        <n x="291"/>
        <n x="73"/>
      </t>
    </mdx>
    <mdx n="0" f="v">
      <t c="3" si="227">
        <n x="225"/>
        <n x="303"/>
        <n x="73"/>
      </t>
    </mdx>
    <mdx n="0" f="v">
      <t c="3" si="227">
        <n x="225"/>
        <n x="352"/>
        <n x="73"/>
      </t>
    </mdx>
    <mdx n="0" f="v">
      <t c="3" si="227">
        <n x="225"/>
        <n x="302"/>
        <n x="73"/>
      </t>
    </mdx>
    <mdx n="0" f="v">
      <t c="3" si="227">
        <n x="225"/>
        <n x="342"/>
        <n x="73"/>
      </t>
    </mdx>
    <mdx n="0" f="v">
      <t c="3" si="227">
        <n x="225"/>
        <n x="332"/>
        <n x="73"/>
      </t>
    </mdx>
    <mdx n="0" f="v">
      <t c="3" si="227">
        <n x="225"/>
        <n x="331"/>
        <n x="73"/>
      </t>
    </mdx>
    <mdx n="0" f="v">
      <t c="3" si="227">
        <n x="225"/>
        <n x="349"/>
        <n x="73"/>
      </t>
    </mdx>
    <mdx n="0" f="v">
      <t c="3" si="227">
        <n x="225"/>
        <n x="553"/>
        <n x="73"/>
      </t>
    </mdx>
    <mdx n="0" f="v">
      <t c="3" si="227">
        <n x="225"/>
        <n x="330"/>
        <n x="73"/>
      </t>
    </mdx>
    <mdx n="0" f="v">
      <t c="3" si="227">
        <n x="225"/>
        <n x="351"/>
        <n x="73"/>
      </t>
    </mdx>
    <mdx n="0" f="v">
      <t c="3" si="227">
        <n x="225"/>
        <n x="554"/>
        <n x="73"/>
      </t>
    </mdx>
    <mdx n="0" f="v">
      <t c="3" si="227">
        <n x="225"/>
        <n x="556"/>
        <n x="73"/>
      </t>
    </mdx>
    <mdx n="0" f="v">
      <t c="3" si="227">
        <n x="225"/>
        <n x="296"/>
        <n x="73"/>
      </t>
    </mdx>
    <mdx n="0" f="v">
      <t c="3" si="227">
        <n x="225"/>
        <n x="354"/>
        <n x="73"/>
      </t>
    </mdx>
    <mdx n="0" f="v">
      <t c="3" si="227">
        <n x="225"/>
        <n x="298"/>
        <n x="73"/>
      </t>
    </mdx>
    <mdx n="0" f="v">
      <t c="3" si="227">
        <n x="225"/>
        <n x="563"/>
        <n x="73"/>
      </t>
    </mdx>
    <mdx n="0" f="v">
      <t c="3" si="227">
        <n x="225"/>
        <n x="569"/>
        <n x="73"/>
      </t>
    </mdx>
    <mdx n="0" f="v">
      <t c="3" si="227">
        <n x="225"/>
        <n x="341"/>
        <n x="73"/>
      </t>
    </mdx>
    <mdx n="0" f="v">
      <t c="3" si="227">
        <n x="225"/>
        <n x="552"/>
        <n x="73"/>
      </t>
    </mdx>
    <mdx n="0" f="v">
      <t c="3" si="227">
        <n x="225"/>
        <n x="590"/>
        <n x="73"/>
      </t>
    </mdx>
    <mdx n="0" f="v">
      <t c="3" si="227">
        <n x="225"/>
        <n x="565"/>
        <n x="73"/>
      </t>
    </mdx>
    <mdx n="0" f="v">
      <t c="3" si="227">
        <n x="225"/>
        <n x="566"/>
        <n x="73"/>
      </t>
    </mdx>
    <mdx n="0" f="v">
      <t c="3" si="227">
        <n x="225"/>
        <n x="567"/>
        <n x="73"/>
      </t>
    </mdx>
    <mdx n="0" f="v">
      <t c="3" si="227">
        <n x="225"/>
        <n x="568"/>
        <n x="73"/>
      </t>
    </mdx>
    <mdx n="0" f="v">
      <t c="3" si="227">
        <n x="225"/>
        <n x="340"/>
        <n x="73"/>
      </t>
    </mdx>
    <mdx n="0" f="v">
      <t c="3" si="227">
        <n x="225"/>
        <n x="572"/>
        <n x="73"/>
      </t>
    </mdx>
    <mdx n="0" f="v">
      <t c="3" si="227">
        <n x="225"/>
        <n x="573"/>
        <n x="73"/>
      </t>
    </mdx>
    <mdx n="0" f="v">
      <t c="3" si="227">
        <n x="225"/>
        <n x="592"/>
        <n x="73"/>
      </t>
    </mdx>
    <mdx n="0" f="v">
      <t c="3" si="227">
        <n x="225"/>
        <n x="589"/>
        <n x="73"/>
      </t>
    </mdx>
    <mdx n="0" f="v">
      <t c="3" si="227">
        <n x="225"/>
        <n x="591"/>
        <n x="73"/>
      </t>
    </mdx>
    <mdx n="0" f="v">
      <t c="3" si="227">
        <n x="225"/>
        <n x="576"/>
        <n x="73"/>
      </t>
    </mdx>
    <mdx n="0" f="v">
      <t c="3" si="227">
        <n x="225"/>
        <n x="577"/>
        <n x="73"/>
      </t>
    </mdx>
    <mdx n="0" f="v">
      <t c="3" si="227">
        <n x="225"/>
        <n x="578"/>
        <n x="73"/>
      </t>
    </mdx>
    <mdx n="0" f="v">
      <t c="3" si="227">
        <n x="225"/>
        <n x="579"/>
        <n x="73"/>
      </t>
    </mdx>
    <mdx n="0" f="v">
      <t c="3" si="227">
        <n x="225"/>
        <n x="353"/>
        <n x="73"/>
      </t>
    </mdx>
    <mdx n="0" f="v">
      <t c="3" si="227">
        <n x="225"/>
        <n x="347"/>
        <n x="73"/>
      </t>
    </mdx>
    <mdx n="0" f="v">
      <t c="3" si="227">
        <n x="225"/>
        <n x="598"/>
        <n x="73"/>
      </t>
    </mdx>
    <mdx n="0" f="v">
      <t c="3" si="227">
        <n x="225"/>
        <n x="580"/>
        <n x="73"/>
      </t>
    </mdx>
    <mdx n="0" f="v">
      <t c="3" si="227">
        <n x="225"/>
        <n x="581"/>
        <n x="73"/>
      </t>
    </mdx>
    <mdx n="0" f="v">
      <t c="3" si="227">
        <n x="225"/>
        <n x="583"/>
        <n x="73"/>
      </t>
    </mdx>
    <mdx n="0" f="v">
      <t c="3" si="227">
        <n x="225"/>
        <n x="555"/>
        <n x="73"/>
      </t>
    </mdx>
    <mdx n="0" f="v">
      <t c="3" si="227">
        <n x="225"/>
        <n x="570"/>
        <n x="73"/>
      </t>
    </mdx>
    <mdx n="0" f="v">
      <t c="3" si="227">
        <n x="225"/>
        <n x="574"/>
        <n x="73"/>
      </t>
    </mdx>
    <mdx n="0" f="v">
      <t c="3" si="227">
        <n x="225"/>
        <n x="585"/>
        <n x="73"/>
      </t>
    </mdx>
    <mdx n="0" f="v">
      <t c="3" si="227">
        <n x="225"/>
        <n x="588"/>
        <n x="73"/>
      </t>
    </mdx>
    <mdx n="0" f="v">
      <t c="3" si="227">
        <n x="225"/>
        <n x="597"/>
        <n x="73"/>
      </t>
    </mdx>
    <mdx n="0" f="v">
      <t c="3" si="227">
        <n x="225"/>
        <n x="600"/>
        <n x="73"/>
      </t>
    </mdx>
    <mdx n="0" f="v">
      <t c="3" si="227">
        <n x="225"/>
        <n x="617"/>
        <n x="73"/>
      </t>
    </mdx>
    <mdx n="0" f="v">
      <t c="3" si="227">
        <n x="225"/>
        <n x="601"/>
        <n x="73"/>
      </t>
    </mdx>
    <mdx n="0" f="v">
      <t c="3" si="227">
        <n x="225"/>
        <n x="593"/>
        <n x="73"/>
      </t>
    </mdx>
    <mdx n="0" f="v">
      <t c="3" si="227">
        <n x="225"/>
        <n x="594"/>
        <n x="73"/>
      </t>
    </mdx>
    <mdx n="0" f="v">
      <t c="3" si="227">
        <n x="225"/>
        <n x="595"/>
        <n x="73"/>
      </t>
    </mdx>
    <mdx n="0" f="v">
      <t c="3" si="227">
        <n x="225"/>
        <n x="596"/>
        <n x="73"/>
      </t>
    </mdx>
    <mdx n="0" f="v">
      <t c="3" si="227">
        <n x="225"/>
        <n x="599"/>
        <n x="73"/>
      </t>
    </mdx>
    <mdx n="0" f="v">
      <t c="3" si="227">
        <n x="225"/>
        <n x="582"/>
        <n x="73"/>
      </t>
    </mdx>
    <mdx n="0" f="v">
      <t c="3" si="227">
        <n x="225"/>
        <n x="584"/>
        <n x="73"/>
      </t>
    </mdx>
    <mdx n="0" f="v">
      <t c="3" si="227">
        <n x="225"/>
        <n x="586"/>
        <n x="73"/>
      </t>
    </mdx>
    <mdx n="0" f="v">
      <t c="3" si="227">
        <n x="225"/>
        <n x="614"/>
        <n x="73"/>
      </t>
    </mdx>
    <mdx n="0" f="v">
      <t c="3" si="227">
        <n x="225"/>
        <n x="618"/>
        <n x="73"/>
      </t>
    </mdx>
    <mdx n="0" f="v">
      <t c="3" si="227">
        <n x="225"/>
        <n x="587"/>
        <n x="73"/>
      </t>
    </mdx>
    <mdx n="0" f="v">
      <t c="3" si="227">
        <n x="225"/>
        <n x="602"/>
        <n x="73"/>
      </t>
    </mdx>
    <mdx n="0" f="v">
      <t c="3" si="227">
        <n x="225"/>
        <n x="603"/>
        <n x="73"/>
      </t>
    </mdx>
    <mdx n="0" f="v">
      <t c="3" si="227">
        <n x="225"/>
        <n x="604"/>
        <n x="73"/>
      </t>
    </mdx>
    <mdx n="0" f="v">
      <t c="3" si="227">
        <n x="225"/>
        <n x="605"/>
        <n x="73"/>
      </t>
    </mdx>
    <mdx n="0" f="v">
      <t c="3" si="227">
        <n x="225"/>
        <n x="619"/>
        <n x="73"/>
      </t>
    </mdx>
    <mdx n="0" f="v">
      <t c="3" si="227">
        <n x="225"/>
        <n x="620"/>
        <n x="73"/>
      </t>
    </mdx>
    <mdx n="0" f="v">
      <t c="3" si="227">
        <n x="225"/>
        <n x="613"/>
        <n x="73"/>
      </t>
    </mdx>
    <mdx n="0" f="v">
      <t c="3" si="227">
        <n x="225"/>
        <n x="615"/>
        <n x="73"/>
      </t>
    </mdx>
    <mdx n="0" f="v">
      <t c="3" si="227">
        <n x="225"/>
        <n x="608"/>
        <n x="73"/>
      </t>
    </mdx>
    <mdx n="0" f="v">
      <t c="3" si="227">
        <n x="225"/>
        <n x="621"/>
        <n x="73"/>
      </t>
    </mdx>
    <mdx n="0" f="v">
      <t c="3" si="227">
        <n x="225"/>
        <n x="622"/>
        <n x="73"/>
      </t>
    </mdx>
    <mdx n="0" f="v">
      <t c="3" si="227">
        <n x="225"/>
        <n x="625"/>
        <n x="73"/>
      </t>
    </mdx>
    <mdx n="0" f="v">
      <t c="3" si="227">
        <n x="225"/>
        <n x="609"/>
        <n x="73"/>
      </t>
    </mdx>
    <mdx n="0" f="v">
      <t c="3" si="227">
        <n x="225"/>
        <n x="610"/>
        <n x="73"/>
      </t>
    </mdx>
    <mdx n="0" f="v">
      <t c="3" si="227">
        <n x="225"/>
        <n x="611"/>
        <n x="73"/>
      </t>
    </mdx>
    <mdx n="0" f="v">
      <t c="3" si="227">
        <n x="225"/>
        <n x="612"/>
        <n x="73"/>
      </t>
    </mdx>
    <mdx n="0" f="v">
      <t c="3" si="227">
        <n x="225"/>
        <n x="616"/>
        <n x="73"/>
      </t>
    </mdx>
    <mdx n="0" f="v">
      <t c="3" si="227">
        <n x="225"/>
        <n x="648"/>
        <n x="73"/>
      </t>
    </mdx>
    <mdx n="0" f="v">
      <t c="3" si="227">
        <n x="225"/>
        <n x="627"/>
        <n x="73"/>
      </t>
    </mdx>
    <mdx n="0" f="v">
      <t c="3" si="227">
        <n x="225"/>
        <n x="633"/>
        <n x="73"/>
      </t>
    </mdx>
    <mdx n="0" f="v">
      <t c="3" si="227">
        <n x="225"/>
        <n x="623"/>
        <n x="73"/>
      </t>
    </mdx>
    <mdx n="0" f="v">
      <t c="3" si="227">
        <n x="225"/>
        <n x="624"/>
        <n x="73"/>
      </t>
    </mdx>
    <mdx n="0" f="v">
      <t c="3" si="227">
        <n x="225"/>
        <n x="643"/>
        <n x="73"/>
      </t>
    </mdx>
    <mdx n="0" f="v">
      <t c="3" si="227">
        <n x="225"/>
        <n x="641"/>
        <n x="73"/>
      </t>
    </mdx>
    <mdx n="0" f="v">
      <t c="3" si="227">
        <n x="225"/>
        <n x="630"/>
        <n x="73"/>
      </t>
    </mdx>
    <mdx n="0" f="v">
      <t c="3" si="227">
        <n x="225"/>
        <n x="632"/>
        <n x="73"/>
      </t>
    </mdx>
    <mdx n="0" f="v">
      <t c="3" si="227">
        <n x="225"/>
        <n x="647"/>
        <n x="73"/>
      </t>
    </mdx>
    <mdx n="0" f="v">
      <t c="3" si="227">
        <n x="225"/>
        <n x="644"/>
        <n x="73"/>
      </t>
    </mdx>
    <mdx n="0" f="v">
      <t c="3" si="227">
        <n x="225"/>
        <n x="639"/>
        <n x="73"/>
      </t>
    </mdx>
    <mdx n="0" f="v">
      <t c="3" si="227">
        <n x="225"/>
        <n x="645"/>
        <n x="73"/>
      </t>
    </mdx>
    <mdx n="0" f="v">
      <t c="3" si="227">
        <n x="225"/>
        <n x="646"/>
        <n x="73"/>
      </t>
    </mdx>
    <mdx n="0" f="v">
      <t c="3" si="227">
        <n x="225"/>
        <n x="640"/>
        <n x="73"/>
      </t>
    </mdx>
    <mdx n="0" f="v">
      <t c="3" si="227">
        <n x="225"/>
        <n x="649"/>
        <n x="73"/>
      </t>
    </mdx>
    <mdx n="0" f="v">
      <t c="3" si="227">
        <n x="225"/>
        <n x="635"/>
        <n x="73"/>
      </t>
    </mdx>
    <mdx n="0" f="v">
      <t c="3" si="227">
        <n x="225"/>
        <n x="636"/>
        <n x="73"/>
      </t>
    </mdx>
    <mdx n="0" f="v">
      <t c="3" si="227">
        <n x="225"/>
        <n x="637"/>
        <n x="73"/>
      </t>
    </mdx>
    <mdx n="0" f="v">
      <t c="3" si="227">
        <n x="225"/>
        <n x="626"/>
        <n x="73"/>
      </t>
    </mdx>
    <mdx n="0" f="v">
      <t c="3" si="227">
        <n x="225"/>
        <n x="606"/>
        <n x="73"/>
      </t>
    </mdx>
    <mdx n="0" f="v">
      <t c="3" si="227">
        <n x="225"/>
        <n x="628"/>
        <n x="73"/>
      </t>
    </mdx>
    <mdx n="0" f="v">
      <t c="3" si="227">
        <n x="225"/>
        <n x="607"/>
        <n x="73"/>
      </t>
    </mdx>
    <mdx n="0" f="v">
      <t c="3" si="227">
        <n x="225"/>
        <n x="629"/>
        <n x="73"/>
      </t>
    </mdx>
    <mdx n="0" f="v">
      <t c="3" si="227">
        <n x="225"/>
        <n x="631"/>
        <n x="73"/>
      </t>
    </mdx>
    <mdx n="0" f="v">
      <t c="3" si="227">
        <n x="225"/>
        <n x="634"/>
        <n x="73"/>
      </t>
    </mdx>
    <mdx n="0" f="v">
      <t c="3" si="227">
        <n x="225"/>
        <n x="638"/>
        <n x="73"/>
      </t>
    </mdx>
    <mdx n="0" f="v">
      <t c="3" si="227">
        <n x="225"/>
        <n x="642"/>
        <n x="73"/>
      </t>
    </mdx>
    <mdx n="0" f="v">
      <t c="3" si="227">
        <n x="225"/>
        <n x="650"/>
        <n x="73"/>
      </t>
    </mdx>
    <mdx n="0" f="v">
      <t c="3" si="227">
        <n x="225"/>
        <n x="651"/>
        <n x="73"/>
      </t>
    </mdx>
    <mdx n="0" f="v">
      <t c="3" si="227">
        <n x="225"/>
        <n x="652"/>
        <n x="73"/>
      </t>
    </mdx>
    <mdx n="0" f="v">
      <t c="3" si="227">
        <n x="225"/>
        <n x="653"/>
        <n x="73"/>
      </t>
    </mdx>
    <mdx n="0" f="v">
      <t c="3" si="227">
        <n x="225"/>
        <n x="654"/>
        <n x="73"/>
      </t>
    </mdx>
    <mdx n="0" f="v">
      <t c="3" si="227">
        <n x="225"/>
        <n x="655"/>
        <n x="73"/>
      </t>
    </mdx>
    <mdx n="0" f="v">
      <t c="3" si="227">
        <n x="225"/>
        <n x="338"/>
        <n x="100"/>
      </t>
    </mdx>
    <mdx n="0" f="v">
      <t c="3" si="227">
        <n x="225"/>
        <n x="320"/>
        <n x="100"/>
      </t>
    </mdx>
    <mdx n="0" f="v">
      <t c="3" si="227">
        <n x="225"/>
        <n x="319"/>
        <n x="100"/>
      </t>
    </mdx>
    <mdx n="0" f="v">
      <t c="3" si="227">
        <n x="225"/>
        <n x="318"/>
        <n x="100"/>
      </t>
    </mdx>
    <mdx n="0" f="v">
      <t c="3" si="227">
        <n x="225"/>
        <n x="337"/>
        <n x="100"/>
      </t>
    </mdx>
    <mdx n="0" f="v">
      <t c="3" si="227">
        <n x="225"/>
        <n x="322"/>
        <n x="100"/>
      </t>
    </mdx>
    <mdx n="0" f="v">
      <t c="3" si="227">
        <n x="225"/>
        <n x="321"/>
        <n x="100"/>
      </t>
    </mdx>
    <mdx n="0" f="v">
      <t c="3" si="227">
        <n x="225"/>
        <n x="312"/>
        <n x="100"/>
      </t>
    </mdx>
    <mdx n="0" f="v">
      <t c="3" si="227">
        <n x="225"/>
        <n x="334"/>
        <n x="100"/>
      </t>
    </mdx>
    <mdx n="0" f="v">
      <t c="3" si="227">
        <n x="225"/>
        <n x="314"/>
        <n x="100"/>
      </t>
    </mdx>
    <mdx n="0" f="v">
      <t c="3" si="227">
        <n x="225"/>
        <n x="305"/>
        <n x="100"/>
      </t>
    </mdx>
    <mdx n="0" f="v">
      <t c="3" si="227">
        <n x="225"/>
        <n x="308"/>
        <n x="100"/>
      </t>
    </mdx>
    <mdx n="0" f="v">
      <t c="3" si="227">
        <n x="225"/>
        <n x="279"/>
        <n x="100"/>
      </t>
    </mdx>
    <mdx n="0" f="v">
      <t c="3" si="227">
        <n x="225"/>
        <n x="333"/>
        <n x="100"/>
      </t>
    </mdx>
    <mdx n="0" f="v">
      <t c="3" si="227">
        <n x="225"/>
        <n x="550"/>
        <n x="100"/>
      </t>
    </mdx>
    <mdx n="0" f="v">
      <t c="3" si="227">
        <n x="225"/>
        <n x="549"/>
        <n x="100"/>
      </t>
    </mdx>
    <mdx n="0" f="v">
      <t c="3" si="227">
        <n x="225"/>
        <n x="558"/>
        <n x="100"/>
      </t>
    </mdx>
    <mdx n="0" f="v">
      <t c="3" si="227">
        <n x="225"/>
        <n x="559"/>
        <n x="100"/>
      </t>
    </mdx>
    <mdx n="0" f="v">
      <t c="3" si="227">
        <n x="225"/>
        <n x="560"/>
        <n x="100"/>
      </t>
    </mdx>
    <mdx n="0" f="v">
      <t c="3" si="227">
        <n x="225"/>
        <n x="561"/>
        <n x="100"/>
      </t>
    </mdx>
    <mdx n="0" f="v">
      <t c="3" si="227">
        <n x="225"/>
        <n x="562"/>
        <n x="100"/>
      </t>
    </mdx>
    <mdx n="0" f="v">
      <t c="3" si="227">
        <n x="225"/>
        <n x="341"/>
        <n x="100"/>
      </t>
    </mdx>
    <mdx n="0" f="v">
      <t c="3" si="227">
        <n x="225"/>
        <n x="575"/>
        <n x="100"/>
      </t>
    </mdx>
    <mdx n="0" f="v">
      <t c="3" si="227">
        <n x="225"/>
        <n x="317"/>
        <n x="100"/>
      </t>
    </mdx>
    <mdx n="0" f="v">
      <t c="3" si="227">
        <n x="225"/>
        <n x="344"/>
        <n x="100"/>
      </t>
    </mdx>
    <mdx n="0" f="v">
      <t c="3" si="227">
        <n x="225"/>
        <n x="313"/>
        <n x="100"/>
      </t>
    </mdx>
    <mdx n="0" f="v">
      <t c="3" si="227">
        <n x="225"/>
        <n x="274"/>
        <n x="100"/>
      </t>
    </mdx>
    <mdx n="0" f="v">
      <t c="3" si="227">
        <n x="225"/>
        <n x="284"/>
        <n x="100"/>
      </t>
    </mdx>
    <mdx n="0" f="v">
      <t c="3" si="227">
        <n x="225"/>
        <n x="290"/>
        <n x="100"/>
      </t>
    </mdx>
    <mdx n="0" f="v">
      <t c="3" si="227">
        <n x="225"/>
        <n x="289"/>
        <n x="100"/>
      </t>
    </mdx>
    <mdx n="0" f="v">
      <t c="3" si="227">
        <n x="225"/>
        <n x="288"/>
        <n x="100"/>
      </t>
    </mdx>
    <mdx n="0" f="v">
      <t c="3" si="227">
        <n x="225"/>
        <n x="287"/>
        <n x="100"/>
      </t>
    </mdx>
    <mdx n="0" f="v">
      <t c="3" si="227">
        <n x="225"/>
        <n x="286"/>
        <n x="100"/>
      </t>
    </mdx>
    <mdx n="0" f="v">
      <t c="3" si="227">
        <n x="225"/>
        <n x="292"/>
        <n x="100"/>
      </t>
    </mdx>
    <mdx n="0" f="v">
      <t c="3" si="227">
        <n x="225"/>
        <n x="324"/>
        <n x="100"/>
      </t>
    </mdx>
    <mdx n="0" f="v">
      <t c="3" si="227">
        <n x="225"/>
        <n x="309"/>
        <n x="100"/>
      </t>
    </mdx>
    <mdx n="0" f="v">
      <t c="3" si="227">
        <n x="225"/>
        <n x="551"/>
        <n x="100"/>
      </t>
    </mdx>
    <mdx n="0" f="v">
      <t c="3" si="227">
        <n x="225"/>
        <n x="336"/>
        <n x="100"/>
      </t>
    </mdx>
    <mdx n="0" f="v">
      <t c="3" si="227">
        <n x="225"/>
        <n x="275"/>
        <n x="100"/>
      </t>
    </mdx>
    <mdx n="0" f="v">
      <t c="3" si="227">
        <n x="225"/>
        <n x="315"/>
        <n x="100"/>
      </t>
    </mdx>
    <mdx n="0" f="v">
      <t c="3" si="227">
        <n x="225"/>
        <n x="335"/>
        <n x="100"/>
      </t>
    </mdx>
    <mdx n="0" f="v">
      <t c="3" si="227">
        <n x="225"/>
        <n x="306"/>
        <n x="100"/>
      </t>
    </mdx>
    <mdx n="0" f="v">
      <t c="3" si="227">
        <n x="225"/>
        <n x="557"/>
        <n x="100"/>
      </t>
    </mdx>
    <mdx n="0" f="v">
      <t c="3" si="227">
        <n x="225"/>
        <n x="285"/>
        <n x="100"/>
      </t>
    </mdx>
    <mdx n="0" f="v">
      <t c="3" si="227">
        <n x="225"/>
        <n x="325"/>
        <n x="100"/>
      </t>
    </mdx>
    <mdx n="0" f="v">
      <t c="3" si="227">
        <n x="225"/>
        <n x="310"/>
        <n x="100"/>
      </t>
    </mdx>
    <mdx n="0" f="v">
      <t c="3" si="227">
        <n x="225"/>
        <n x="343"/>
        <n x="100"/>
      </t>
    </mdx>
    <mdx n="0" f="v">
      <t c="3" si="227">
        <n x="225"/>
        <n x="345"/>
        <n x="100"/>
      </t>
    </mdx>
    <mdx n="0" f="v">
      <t c="3" si="227">
        <n x="225"/>
        <n x="282"/>
        <n x="100"/>
      </t>
    </mdx>
    <mdx n="0" f="v">
      <t c="3" si="227">
        <n x="225"/>
        <n x="339"/>
        <n x="100"/>
      </t>
    </mdx>
    <mdx n="0" f="v">
      <t c="3" si="227">
        <n x="225"/>
        <n x="323"/>
        <n x="100"/>
      </t>
    </mdx>
    <mdx n="0" f="v">
      <t c="3" si="227">
        <n x="225"/>
        <n x="564"/>
        <n x="100"/>
      </t>
    </mdx>
    <mdx n="0" f="v">
      <t c="3" si="227">
        <n x="225"/>
        <n x="300"/>
        <n x="100"/>
      </t>
    </mdx>
    <mdx n="0" f="v">
      <t c="3" si="227">
        <n x="225"/>
        <n x="295"/>
        <n x="100"/>
      </t>
    </mdx>
    <mdx n="0" f="v">
      <t c="3" si="227">
        <n x="225"/>
        <n x="291"/>
        <n x="100"/>
      </t>
    </mdx>
    <mdx n="0" f="v">
      <t c="3" si="227">
        <n x="225"/>
        <n x="303"/>
        <n x="100"/>
      </t>
    </mdx>
    <mdx n="0" f="v">
      <t c="3" si="227">
        <n x="225"/>
        <n x="352"/>
        <n x="100"/>
      </t>
    </mdx>
    <mdx n="0" f="v">
      <t c="3" si="227">
        <n x="225"/>
        <n x="302"/>
        <n x="100"/>
      </t>
    </mdx>
    <mdx n="0" f="v">
      <t c="3" si="227">
        <n x="225"/>
        <n x="342"/>
        <n x="100"/>
      </t>
    </mdx>
    <mdx n="0" f="v">
      <t c="3" si="227">
        <n x="225"/>
        <n x="332"/>
        <n x="100"/>
      </t>
    </mdx>
    <mdx n="0" f="v">
      <t c="3" si="227">
        <n x="225"/>
        <n x="331"/>
        <n x="100"/>
      </t>
    </mdx>
    <mdx n="0" f="v">
      <t c="3" si="227">
        <n x="225"/>
        <n x="349"/>
        <n x="100"/>
      </t>
    </mdx>
    <mdx n="0" f="v">
      <t c="3" si="227">
        <n x="225"/>
        <n x="553"/>
        <n x="100"/>
      </t>
    </mdx>
    <mdx n="0" f="v">
      <t c="3" si="227">
        <n x="225"/>
        <n x="330"/>
        <n x="100"/>
      </t>
    </mdx>
    <mdx n="0" f="v">
      <t c="3" si="227">
        <n x="225"/>
        <n x="351"/>
        <n x="100"/>
      </t>
    </mdx>
    <mdx n="0" f="v">
      <t c="3" si="227">
        <n x="225"/>
        <n x="554"/>
        <n x="100"/>
      </t>
    </mdx>
    <mdx n="0" f="v">
      <t c="3" si="227">
        <n x="225"/>
        <n x="556"/>
        <n x="100"/>
      </t>
    </mdx>
    <mdx n="0" f="v">
      <t c="3" si="227">
        <n x="225"/>
        <n x="296"/>
        <n x="100"/>
      </t>
    </mdx>
    <mdx n="0" f="v">
      <t c="3" si="227">
        <n x="225"/>
        <n x="354"/>
        <n x="100"/>
      </t>
    </mdx>
    <mdx n="0" f="v">
      <t c="3" si="227">
        <n x="225"/>
        <n x="298"/>
        <n x="100"/>
      </t>
    </mdx>
    <mdx n="0" f="v">
      <t c="3" si="227">
        <n x="225"/>
        <n x="563"/>
        <n x="100"/>
      </t>
    </mdx>
    <mdx n="0" f="v">
      <t c="3" si="227">
        <n x="225"/>
        <n x="552"/>
        <n x="100"/>
      </t>
    </mdx>
    <mdx n="0" f="v">
      <t c="3" si="227">
        <n x="225"/>
        <n x="569"/>
        <n x="100"/>
      </t>
    </mdx>
    <mdx n="0" f="v">
      <t c="3" si="227">
        <n x="225"/>
        <n x="590"/>
        <n x="100"/>
      </t>
    </mdx>
    <mdx n="0" f="v">
      <t c="3" si="227">
        <n x="225"/>
        <n x="598"/>
        <n x="100"/>
      </t>
    </mdx>
    <mdx n="0" f="v">
      <t c="3" si="227">
        <n x="225"/>
        <n x="565"/>
        <n x="100"/>
      </t>
    </mdx>
    <mdx n="0" f="v">
      <t c="3" si="227">
        <n x="225"/>
        <n x="566"/>
        <n x="100"/>
      </t>
    </mdx>
    <mdx n="0" f="v">
      <t c="3" si="227">
        <n x="225"/>
        <n x="567"/>
        <n x="100"/>
      </t>
    </mdx>
    <mdx n="0" f="v">
      <t c="3" si="227">
        <n x="225"/>
        <n x="568"/>
        <n x="100"/>
      </t>
    </mdx>
    <mdx n="0" f="v">
      <t c="3" si="227">
        <n x="225"/>
        <n x="340"/>
        <n x="100"/>
      </t>
    </mdx>
    <mdx n="0" f="v">
      <t c="3" si="227">
        <n x="225"/>
        <n x="572"/>
        <n x="100"/>
      </t>
    </mdx>
    <mdx n="0" f="v">
      <t c="3" si="227">
        <n x="225"/>
        <n x="573"/>
        <n x="100"/>
      </t>
    </mdx>
    <mdx n="0" f="v">
      <t c="3" si="227">
        <n x="225"/>
        <n x="571"/>
        <n x="100"/>
      </t>
    </mdx>
    <mdx n="0" f="v">
      <t c="3" si="227">
        <n x="225"/>
        <n x="592"/>
        <n x="100"/>
      </t>
    </mdx>
    <mdx n="0" f="v">
      <t c="3" si="227">
        <n x="225"/>
        <n x="589"/>
        <n x="100"/>
      </t>
    </mdx>
    <mdx n="0" f="v">
      <t c="3" si="227">
        <n x="225"/>
        <n x="591"/>
        <n x="100"/>
      </t>
    </mdx>
    <mdx n="0" f="v">
      <t c="3" si="227">
        <n x="225"/>
        <n x="576"/>
        <n x="100"/>
      </t>
    </mdx>
    <mdx n="0" f="v">
      <t c="3" si="227">
        <n x="225"/>
        <n x="577"/>
        <n x="100"/>
      </t>
    </mdx>
    <mdx n="0" f="v">
      <t c="3" si="227">
        <n x="225"/>
        <n x="578"/>
        <n x="100"/>
      </t>
    </mdx>
    <mdx n="0" f="v">
      <t c="3" si="227">
        <n x="225"/>
        <n x="579"/>
        <n x="100"/>
      </t>
    </mdx>
    <mdx n="0" f="v">
      <t c="3" si="227">
        <n x="225"/>
        <n x="353"/>
        <n x="100"/>
      </t>
    </mdx>
    <mdx n="0" f="v">
      <t c="3" si="227">
        <n x="225"/>
        <n x="347"/>
        <n x="100"/>
      </t>
    </mdx>
    <mdx n="0" f="v">
      <t c="3" si="227">
        <n x="225"/>
        <n x="580"/>
        <n x="100"/>
      </t>
    </mdx>
    <mdx n="0" f="v">
      <t c="3" si="227">
        <n x="225"/>
        <n x="581"/>
        <n x="100"/>
      </t>
    </mdx>
    <mdx n="0" f="v">
      <t c="3" si="227">
        <n x="225"/>
        <n x="583"/>
        <n x="100"/>
      </t>
    </mdx>
    <mdx n="0" f="v">
      <t c="3" si="227">
        <n x="225"/>
        <n x="555"/>
        <n x="100"/>
      </t>
    </mdx>
    <mdx n="0" f="v">
      <t c="3" si="227">
        <n x="225"/>
        <n x="570"/>
        <n x="100"/>
      </t>
    </mdx>
    <mdx n="0" f="v">
      <t c="3" si="227">
        <n x="225"/>
        <n x="574"/>
        <n x="100"/>
      </t>
    </mdx>
    <mdx n="0" f="v">
      <t c="3" si="227">
        <n x="225"/>
        <n x="585"/>
        <n x="100"/>
      </t>
    </mdx>
    <mdx n="0" f="v">
      <t c="3" si="227">
        <n x="225"/>
        <n x="588"/>
        <n x="100"/>
      </t>
    </mdx>
    <mdx n="0" f="v">
      <t c="3" si="227">
        <n x="225"/>
        <n x="597"/>
        <n x="100"/>
      </t>
    </mdx>
    <mdx n="0" f="v">
      <t c="3" si="227">
        <n x="225"/>
        <n x="614"/>
        <n x="100"/>
      </t>
    </mdx>
    <mdx n="0" f="v">
      <t c="3" si="227">
        <n x="225"/>
        <n x="600"/>
        <n x="100"/>
      </t>
    </mdx>
    <mdx n="0" f="v">
      <t c="3" si="227">
        <n x="225"/>
        <n x="601"/>
        <n x="100"/>
      </t>
    </mdx>
    <mdx n="0" f="v">
      <t c="3" si="227">
        <n x="225"/>
        <n x="617"/>
        <n x="100"/>
      </t>
    </mdx>
    <mdx n="0" f="v">
      <t c="3" si="227">
        <n x="225"/>
        <n x="593"/>
        <n x="100"/>
      </t>
    </mdx>
    <mdx n="0" f="v">
      <t c="3" si="227">
        <n x="225"/>
        <n x="594"/>
        <n x="100"/>
      </t>
    </mdx>
    <mdx n="0" f="v">
      <t c="3" si="227">
        <n x="225"/>
        <n x="595"/>
        <n x="100"/>
      </t>
    </mdx>
    <mdx n="0" f="v">
      <t c="3" si="227">
        <n x="225"/>
        <n x="596"/>
        <n x="100"/>
      </t>
    </mdx>
    <mdx n="0" f="v">
      <t c="3" si="227">
        <n x="225"/>
        <n x="599"/>
        <n x="100"/>
      </t>
    </mdx>
    <mdx n="0" f="v">
      <t c="3" si="227">
        <n x="225"/>
        <n x="582"/>
        <n x="100"/>
      </t>
    </mdx>
    <mdx n="0" f="v">
      <t c="3" si="227">
        <n x="225"/>
        <n x="584"/>
        <n x="100"/>
      </t>
    </mdx>
    <mdx n="0" f="v">
      <t c="3" si="227">
        <n x="225"/>
        <n x="586"/>
        <n x="100"/>
      </t>
    </mdx>
    <mdx n="0" f="v">
      <t c="3" si="227">
        <n x="225"/>
        <n x="618"/>
        <n x="100"/>
      </t>
    </mdx>
    <mdx n="0" f="v">
      <t c="3" si="227">
        <n x="225"/>
        <n x="587"/>
        <n x="100"/>
      </t>
    </mdx>
    <mdx n="0" f="v">
      <t c="3" si="227">
        <n x="225"/>
        <n x="602"/>
        <n x="100"/>
      </t>
    </mdx>
    <mdx n="0" f="v">
      <t c="3" si="227">
        <n x="225"/>
        <n x="603"/>
        <n x="100"/>
      </t>
    </mdx>
    <mdx n="0" f="v">
      <t c="3" si="227">
        <n x="225"/>
        <n x="604"/>
        <n x="100"/>
      </t>
    </mdx>
    <mdx n="0" f="v">
      <t c="3" si="227">
        <n x="225"/>
        <n x="605"/>
        <n x="100"/>
      </t>
    </mdx>
    <mdx n="0" f="v">
      <t c="3" si="227">
        <n x="225"/>
        <n x="619"/>
        <n x="100"/>
      </t>
    </mdx>
    <mdx n="0" f="v">
      <t c="3" si="227">
        <n x="225"/>
        <n x="620"/>
        <n x="100"/>
      </t>
    </mdx>
    <mdx n="0" f="v">
      <t c="3" si="227">
        <n x="225"/>
        <n x="613"/>
        <n x="100"/>
      </t>
    </mdx>
    <mdx n="0" f="v">
      <t c="3" si="227">
        <n x="225"/>
        <n x="648"/>
        <n x="100"/>
      </t>
    </mdx>
    <mdx n="0" f="v">
      <t c="3" si="227">
        <n x="225"/>
        <n x="615"/>
        <n x="100"/>
      </t>
    </mdx>
    <mdx n="0" f="v">
      <t c="3" si="227">
        <n x="225"/>
        <n x="608"/>
        <n x="100"/>
      </t>
    </mdx>
    <mdx n="0" f="v">
      <t c="3" si="227">
        <n x="225"/>
        <n x="621"/>
        <n x="100"/>
      </t>
    </mdx>
    <mdx n="0" f="v">
      <t c="3" si="227">
        <n x="225"/>
        <n x="622"/>
        <n x="100"/>
      </t>
    </mdx>
    <mdx n="0" f="v">
      <t c="3" si="227">
        <n x="225"/>
        <n x="609"/>
        <n x="100"/>
      </t>
    </mdx>
    <mdx n="0" f="v">
      <t c="3" si="227">
        <n x="225"/>
        <n x="610"/>
        <n x="100"/>
      </t>
    </mdx>
    <mdx n="0" f="v">
      <t c="3" si="227">
        <n x="225"/>
        <n x="611"/>
        <n x="100"/>
      </t>
    </mdx>
    <mdx n="0" f="v">
      <t c="3" si="227">
        <n x="225"/>
        <n x="612"/>
        <n x="100"/>
      </t>
    </mdx>
    <mdx n="0" f="v">
      <t c="3" si="227">
        <n x="225"/>
        <n x="616"/>
        <n x="100"/>
      </t>
    </mdx>
    <mdx n="0" f="v">
      <t c="3" si="227">
        <n x="225"/>
        <n x="625"/>
        <n x="100"/>
      </t>
    </mdx>
    <mdx n="0" f="v">
      <t c="3" si="227">
        <n x="225"/>
        <n x="627"/>
        <n x="100"/>
      </t>
    </mdx>
    <mdx n="0" f="v">
      <t c="3" si="227">
        <n x="225"/>
        <n x="633"/>
        <n x="100"/>
      </t>
    </mdx>
    <mdx n="0" f="v">
      <t c="3" si="227">
        <n x="225"/>
        <n x="623"/>
        <n x="100"/>
      </t>
    </mdx>
    <mdx n="0" f="v">
      <t c="3" si="227">
        <n x="225"/>
        <n x="624"/>
        <n x="100"/>
      </t>
    </mdx>
    <mdx n="0" f="v">
      <t c="3" si="227">
        <n x="225"/>
        <n x="641"/>
        <n x="100"/>
      </t>
    </mdx>
    <mdx n="0" f="v">
      <t c="3" si="227">
        <n x="225"/>
        <n x="630"/>
        <n x="100"/>
      </t>
    </mdx>
    <mdx n="0" f="v">
      <t c="3" si="227">
        <n x="225"/>
        <n x="632"/>
        <n x="100"/>
      </t>
    </mdx>
    <mdx n="0" f="v">
      <t c="3" si="227">
        <n x="225"/>
        <n x="647"/>
        <n x="100"/>
      </t>
    </mdx>
    <mdx n="0" f="v">
      <t c="3" si="227">
        <n x="225"/>
        <n x="644"/>
        <n x="100"/>
      </t>
    </mdx>
    <mdx n="0" f="v">
      <t c="3" si="227">
        <n x="225"/>
        <n x="639"/>
        <n x="100"/>
      </t>
    </mdx>
    <mdx n="0" f="v">
      <t c="3" si="227">
        <n x="225"/>
        <n x="646"/>
        <n x="100"/>
      </t>
    </mdx>
    <mdx n="0" f="v">
      <t c="3" si="227">
        <n x="225"/>
        <n x="640"/>
        <n x="100"/>
      </t>
    </mdx>
    <mdx n="0" f="v">
      <t c="3" si="227">
        <n x="225"/>
        <n x="649"/>
        <n x="100"/>
      </t>
    </mdx>
    <mdx n="0" f="v">
      <t c="3" si="227">
        <n x="225"/>
        <n x="635"/>
        <n x="100"/>
      </t>
    </mdx>
    <mdx n="0" f="v">
      <t c="3" si="227">
        <n x="225"/>
        <n x="636"/>
        <n x="100"/>
      </t>
    </mdx>
    <mdx n="0" f="v">
      <t c="3" si="227">
        <n x="225"/>
        <n x="637"/>
        <n x="100"/>
      </t>
    </mdx>
    <mdx n="0" f="v">
      <t c="3" si="227">
        <n x="225"/>
        <n x="643"/>
        <n x="100"/>
      </t>
    </mdx>
    <mdx n="0" f="v">
      <t c="3" si="227">
        <n x="225"/>
        <n x="645"/>
        <n x="100"/>
      </t>
    </mdx>
    <mdx n="0" f="v">
      <t c="3" si="227">
        <n x="225"/>
        <n x="626"/>
        <n x="100"/>
      </t>
    </mdx>
    <mdx n="0" f="v">
      <t c="3" si="227">
        <n x="225"/>
        <n x="606"/>
        <n x="100"/>
      </t>
    </mdx>
    <mdx n="0" f="v">
      <t c="3" si="227">
        <n x="225"/>
        <n x="628"/>
        <n x="100"/>
      </t>
    </mdx>
    <mdx n="0" f="v">
      <t c="3" si="227">
        <n x="225"/>
        <n x="607"/>
        <n x="100"/>
      </t>
    </mdx>
    <mdx n="0" f="v">
      <t c="3" si="227">
        <n x="225"/>
        <n x="629"/>
        <n x="100"/>
      </t>
    </mdx>
    <mdx n="0" f="v">
      <t c="3" si="227">
        <n x="225"/>
        <n x="631"/>
        <n x="100"/>
      </t>
    </mdx>
    <mdx n="0" f="v">
      <t c="3" si="227">
        <n x="225"/>
        <n x="634"/>
        <n x="100"/>
      </t>
    </mdx>
    <mdx n="0" f="v">
      <t c="3" si="227">
        <n x="225"/>
        <n x="638"/>
        <n x="100"/>
      </t>
    </mdx>
    <mdx n="0" f="v">
      <t c="3" si="227">
        <n x="225"/>
        <n x="655"/>
        <n x="100"/>
      </t>
    </mdx>
    <mdx n="0" f="v">
      <t c="3" si="227">
        <n x="225"/>
        <n x="650"/>
        <n x="100"/>
      </t>
    </mdx>
    <mdx n="0" f="v">
      <t c="3" si="227">
        <n x="225"/>
        <n x="651"/>
        <n x="100"/>
      </t>
    </mdx>
    <mdx n="0" f="v">
      <t c="3" si="227">
        <n x="225"/>
        <n x="652"/>
        <n x="100"/>
      </t>
    </mdx>
    <mdx n="0" f="v">
      <t c="3" si="227">
        <n x="225"/>
        <n x="653"/>
        <n x="100"/>
      </t>
    </mdx>
    <mdx n="0" f="v">
      <t c="3" si="227">
        <n x="225"/>
        <n x="654"/>
        <n x="100"/>
      </t>
    </mdx>
    <mdx n="0" f="v">
      <t c="3" si="227">
        <n x="225"/>
        <n x="642"/>
        <n x="100"/>
      </t>
    </mdx>
    <mdx n="0" f="v">
      <t c="3" si="227">
        <n x="225"/>
        <n x="321"/>
        <n x="74"/>
      </t>
    </mdx>
    <mdx n="0" f="v">
      <t c="3" si="227">
        <n x="225"/>
        <n x="320"/>
        <n x="74"/>
      </t>
    </mdx>
    <mdx n="0" f="v">
      <t c="3" si="227">
        <n x="225"/>
        <n x="318"/>
        <n x="74"/>
      </t>
    </mdx>
    <mdx n="0" f="v">
      <t c="3" si="227">
        <n x="225"/>
        <n x="337"/>
        <n x="74"/>
      </t>
    </mdx>
    <mdx n="0" f="v">
      <t c="3" si="227">
        <n x="225"/>
        <n x="322"/>
        <n x="74"/>
      </t>
    </mdx>
    <mdx n="0" f="v">
      <t c="3" si="227">
        <n x="225"/>
        <n x="344"/>
        <n x="74"/>
      </t>
    </mdx>
    <mdx n="0" f="v">
      <t c="3" si="227">
        <n x="225"/>
        <n x="324"/>
        <n x="74"/>
      </t>
    </mdx>
    <mdx n="0" f="v">
      <t c="3" si="227">
        <n x="225"/>
        <n x="309"/>
        <n x="74"/>
      </t>
    </mdx>
    <mdx n="0" f="v">
      <t c="3" si="227">
        <n x="225"/>
        <n x="333"/>
        <n x="74"/>
      </t>
    </mdx>
    <mdx n="0" f="v">
      <t c="3" si="227">
        <n x="225"/>
        <n x="315"/>
        <n x="74"/>
      </t>
    </mdx>
    <mdx n="0" f="v">
      <t c="3" si="227">
        <n x="225"/>
        <n x="335"/>
        <n x="74"/>
      </t>
    </mdx>
    <mdx n="0" f="v">
      <t c="3" si="227">
        <n x="225"/>
        <n x="306"/>
        <n x="74"/>
      </t>
    </mdx>
    <mdx n="0" f="v">
      <t c="3" si="227">
        <n x="225"/>
        <n x="551"/>
        <n x="74"/>
      </t>
    </mdx>
    <mdx n="0" f="v">
      <t c="3" si="227">
        <n x="225"/>
        <n x="550"/>
        <n x="74"/>
      </t>
    </mdx>
    <mdx n="0" f="v">
      <t c="3" si="227">
        <n x="225"/>
        <n x="549"/>
        <n x="74"/>
      </t>
    </mdx>
    <mdx n="0" f="v">
      <t c="3" si="227">
        <n x="225"/>
        <n x="558"/>
        <n x="74"/>
      </t>
    </mdx>
    <mdx n="0" f="v">
      <t c="3" si="227">
        <n x="225"/>
        <n x="559"/>
        <n x="74"/>
      </t>
    </mdx>
    <mdx n="0" f="v">
      <t c="3" si="227">
        <n x="225"/>
        <n x="560"/>
        <n x="74"/>
      </t>
    </mdx>
    <mdx n="0" f="v">
      <t c="3" si="227">
        <n x="225"/>
        <n x="561"/>
        <n x="74"/>
      </t>
    </mdx>
    <mdx n="0" f="v">
      <t c="3" si="227">
        <n x="225"/>
        <n x="562"/>
        <n x="74"/>
      </t>
    </mdx>
    <mdx n="0" f="v">
      <t c="3" si="227">
        <n x="225"/>
        <n x="341"/>
        <n x="74"/>
      </t>
    </mdx>
    <mdx n="0" f="v">
      <t c="3" si="227">
        <n x="225"/>
        <n x="308"/>
        <n x="74"/>
      </t>
    </mdx>
    <mdx n="0" f="v">
      <t c="3" si="227">
        <n x="225"/>
        <n x="325"/>
        <n x="74"/>
      </t>
    </mdx>
    <mdx n="0" f="v">
      <t c="3" si="227">
        <n x="225"/>
        <n x="310"/>
        <n x="74"/>
      </t>
    </mdx>
    <mdx n="0" f="v">
      <t c="3" si="227">
        <n x="225"/>
        <n x="343"/>
        <n x="74"/>
      </t>
    </mdx>
    <mdx n="0" f="v">
      <t c="3" si="227">
        <n x="225"/>
        <n x="557"/>
        <n x="74"/>
      </t>
    </mdx>
    <mdx n="0" f="v">
      <t c="3" si="227">
        <n x="225"/>
        <n x="354"/>
        <n x="74"/>
      </t>
    </mdx>
    <mdx n="0" f="v">
      <t c="3" si="227">
        <n x="225"/>
        <n x="345"/>
        <n x="74"/>
      </t>
    </mdx>
    <mdx n="0" f="v">
      <t c="3" si="227">
        <n x="225"/>
        <n x="284"/>
        <n x="74"/>
      </t>
    </mdx>
    <mdx n="0" f="v">
      <t c="3" si="227">
        <n x="225"/>
        <n x="289"/>
        <n x="74"/>
      </t>
    </mdx>
    <mdx n="0" f="v">
      <t c="3" si="227">
        <n x="225"/>
        <n x="288"/>
        <n x="74"/>
      </t>
    </mdx>
    <mdx n="0" f="v">
      <t c="3" si="227">
        <n x="225"/>
        <n x="287"/>
        <n x="74"/>
      </t>
    </mdx>
    <mdx n="0" f="v">
      <t c="3" si="227">
        <n x="225"/>
        <n x="286"/>
        <n x="74"/>
      </t>
    </mdx>
    <mdx n="0" f="v">
      <t c="3" si="227">
        <n x="225"/>
        <n x="292"/>
        <n x="74"/>
      </t>
    </mdx>
    <mdx n="0" f="v">
      <t c="3" si="227">
        <n x="225"/>
        <n x="339"/>
        <n x="74"/>
      </t>
    </mdx>
    <mdx n="0" f="v">
      <t c="3" si="227">
        <n x="225"/>
        <n x="323"/>
        <n x="74"/>
      </t>
    </mdx>
    <mdx n="0" f="v">
      <t c="3" si="227">
        <n x="225"/>
        <n x="336"/>
        <n x="74"/>
      </t>
    </mdx>
    <mdx n="0" f="v">
      <t c="3" si="227">
        <n x="225"/>
        <n x="279"/>
        <n x="74"/>
      </t>
    </mdx>
    <mdx n="0" f="v">
      <t c="3" si="227">
        <n x="225"/>
        <n x="285"/>
        <n x="74"/>
      </t>
    </mdx>
    <mdx n="0" f="v">
      <t c="3" si="227">
        <n x="225"/>
        <n x="274"/>
        <n x="74"/>
      </t>
    </mdx>
    <mdx n="0" f="v">
      <t c="3" si="227">
        <n x="225"/>
        <n x="282"/>
        <n x="74"/>
      </t>
    </mdx>
    <mdx n="0" f="v">
      <t c="3" si="227">
        <n x="225"/>
        <n x="313"/>
        <n x="74"/>
      </t>
    </mdx>
    <mdx n="0" f="v">
      <t c="3" si="227">
        <n x="225"/>
        <n x="317"/>
        <n x="74"/>
      </t>
    </mdx>
    <mdx n="0" f="v">
      <t c="3" si="227">
        <n x="225"/>
        <n x="275"/>
        <n x="74"/>
      </t>
    </mdx>
    <mdx n="0" f="v">
      <t c="3" si="227">
        <n x="225"/>
        <n x="312"/>
        <n x="74"/>
      </t>
    </mdx>
    <mdx n="0" f="v">
      <t c="3" si="227">
        <n x="225"/>
        <n x="334"/>
        <n x="74"/>
      </t>
    </mdx>
    <mdx n="0" f="v">
      <t c="3" si="227">
        <n x="225"/>
        <n x="314"/>
        <n x="74"/>
      </t>
    </mdx>
    <mdx n="0" f="v">
      <t c="3" si="227">
        <n x="225"/>
        <n x="305"/>
        <n x="74"/>
      </t>
    </mdx>
    <mdx n="0" f="v">
      <t c="3" si="227">
        <n x="225"/>
        <n x="552"/>
        <n x="74"/>
      </t>
    </mdx>
    <mdx n="0" f="v">
      <t c="3" si="227">
        <n x="225"/>
        <n x="563"/>
        <n x="74"/>
      </t>
    </mdx>
    <mdx n="0" f="v">
      <t c="3" si="227">
        <n x="225"/>
        <n x="291"/>
        <n x="74"/>
      </t>
    </mdx>
    <mdx n="0" f="v">
      <t c="3" si="227">
        <n x="225"/>
        <n x="303"/>
        <n x="74"/>
      </t>
    </mdx>
    <mdx n="0" f="v">
      <t c="3" si="227">
        <n x="225"/>
        <n x="352"/>
        <n x="74"/>
      </t>
    </mdx>
    <mdx n="0" f="v">
      <t c="3" si="227">
        <n x="225"/>
        <n x="302"/>
        <n x="74"/>
      </t>
    </mdx>
    <mdx n="0" f="v">
      <t c="3" si="227">
        <n x="225"/>
        <n x="342"/>
        <n x="74"/>
      </t>
    </mdx>
    <mdx n="0" f="v">
      <t c="3" si="227">
        <n x="225"/>
        <n x="332"/>
        <n x="74"/>
      </t>
    </mdx>
    <mdx n="0" f="v">
      <t c="3" si="227">
        <n x="225"/>
        <n x="331"/>
        <n x="74"/>
      </t>
    </mdx>
    <mdx n="0" f="v">
      <t c="3" si="227">
        <n x="225"/>
        <n x="349"/>
        <n x="74"/>
      </t>
    </mdx>
    <mdx n="0" f="v">
      <t c="3" si="227">
        <n x="225"/>
        <n x="553"/>
        <n x="74"/>
      </t>
    </mdx>
    <mdx n="0" f="v">
      <t c="3" si="227">
        <n x="225"/>
        <n x="330"/>
        <n x="74"/>
      </t>
    </mdx>
    <mdx n="0" f="v">
      <t c="3" si="227">
        <n x="225"/>
        <n x="351"/>
        <n x="74"/>
      </t>
    </mdx>
    <mdx n="0" f="v">
      <t c="3" si="227">
        <n x="225"/>
        <n x="554"/>
        <n x="74"/>
      </t>
    </mdx>
    <mdx n="0" f="v">
      <t c="3" si="227">
        <n x="225"/>
        <n x="556"/>
        <n x="74"/>
      </t>
    </mdx>
    <mdx n="0" f="v">
      <t c="3" si="227">
        <n x="225"/>
        <n x="300"/>
        <n x="74"/>
      </t>
    </mdx>
    <mdx n="0" f="v">
      <t c="3" si="227">
        <n x="225"/>
        <n x="575"/>
        <n x="74"/>
      </t>
    </mdx>
    <mdx n="0" f="v">
      <t c="3" si="227">
        <n x="225"/>
        <n x="296"/>
        <n x="74"/>
      </t>
    </mdx>
    <mdx n="0" f="v">
      <t c="3" si="227">
        <n x="225"/>
        <n x="295"/>
        <n x="74"/>
      </t>
    </mdx>
    <mdx n="0" f="v">
      <t c="3" si="227">
        <n x="225"/>
        <n x="298"/>
        <n x="74"/>
      </t>
    </mdx>
    <mdx n="0" f="v">
      <t c="3" si="227">
        <n x="225"/>
        <n x="564"/>
        <n x="74"/>
      </t>
    </mdx>
    <mdx n="0" f="v">
      <t c="3" si="227">
        <n x="225"/>
        <n x="569"/>
        <n x="74"/>
      </t>
    </mdx>
    <mdx n="0" f="v">
      <t c="3" si="227">
        <n x="225"/>
        <n x="589"/>
        <n x="74"/>
      </t>
    </mdx>
    <mdx n="0" f="v">
      <t c="3" si="227">
        <n x="225"/>
        <n x="591"/>
        <n x="74"/>
      </t>
    </mdx>
    <mdx n="0" f="v">
      <t c="3" si="227">
        <n x="225"/>
        <n x="592"/>
        <n x="74"/>
      </t>
    </mdx>
    <mdx n="0" f="v">
      <t c="3" si="227">
        <n x="225"/>
        <n x="565"/>
        <n x="74"/>
      </t>
    </mdx>
    <mdx n="0" f="v">
      <t c="3" si="227">
        <n x="225"/>
        <n x="566"/>
        <n x="74"/>
      </t>
    </mdx>
    <mdx n="0" f="v">
      <t c="3" si="227">
        <n x="225"/>
        <n x="567"/>
        <n x="74"/>
      </t>
    </mdx>
    <mdx n="0" f="v">
      <t c="3" si="227">
        <n x="225"/>
        <n x="568"/>
        <n x="74"/>
      </t>
    </mdx>
    <mdx n="0" f="v">
      <t c="3" si="227">
        <n x="225"/>
        <n x="571"/>
        <n x="74"/>
      </t>
    </mdx>
    <mdx n="0" f="v">
      <t c="3" si="227">
        <n x="225"/>
        <n x="580"/>
        <n x="74"/>
      </t>
    </mdx>
    <mdx n="0" f="v">
      <t c="3" si="227">
        <n x="225"/>
        <n x="581"/>
        <n x="74"/>
      </t>
    </mdx>
    <mdx n="0" f="v">
      <t c="3" si="227">
        <n x="225"/>
        <n x="340"/>
        <n x="74"/>
      </t>
    </mdx>
    <mdx n="0" f="v">
      <t c="3" si="227">
        <n x="225"/>
        <n x="590"/>
        <n x="74"/>
      </t>
    </mdx>
    <mdx n="0" f="v">
      <t c="3" si="227">
        <n x="225"/>
        <n x="576"/>
        <n x="74"/>
      </t>
    </mdx>
    <mdx n="0" f="v">
      <t c="3" si="227">
        <n x="225"/>
        <n x="577"/>
        <n x="74"/>
      </t>
    </mdx>
    <mdx n="0" f="v">
      <t c="3" si="227">
        <n x="225"/>
        <n x="578"/>
        <n x="74"/>
      </t>
    </mdx>
    <mdx n="0" f="v">
      <t c="3" si="227">
        <n x="225"/>
        <n x="579"/>
        <n x="74"/>
      </t>
    </mdx>
    <mdx n="0" f="v">
      <t c="3" si="227">
        <n x="225"/>
        <n x="353"/>
        <n x="74"/>
      </t>
    </mdx>
    <mdx n="0" f="v">
      <t c="3" si="227">
        <n x="225"/>
        <n x="347"/>
        <n x="74"/>
      </t>
    </mdx>
    <mdx n="0" f="v">
      <t c="3" si="227">
        <n x="225"/>
        <n x="584"/>
        <n x="74"/>
      </t>
    </mdx>
    <mdx n="0" f="v">
      <t c="3" si="227">
        <n x="225"/>
        <n x="572"/>
        <n x="74"/>
      </t>
    </mdx>
    <mdx n="0" f="v">
      <t c="3" si="227">
        <n x="225"/>
        <n x="573"/>
        <n x="74"/>
      </t>
    </mdx>
    <mdx n="0" f="v">
      <t c="3" si="227">
        <n x="225"/>
        <n x="583"/>
        <n x="74"/>
      </t>
    </mdx>
    <mdx n="0" f="v">
      <t c="3" si="227">
        <n x="225"/>
        <n x="555"/>
        <n x="74"/>
      </t>
    </mdx>
    <mdx n="0" f="v">
      <t c="3" si="227">
        <n x="225"/>
        <n x="570"/>
        <n x="74"/>
      </t>
    </mdx>
    <mdx n="0" f="v">
      <t c="3" si="227">
        <n x="225"/>
        <n x="574"/>
        <n x="74"/>
      </t>
    </mdx>
    <mdx n="0" f="v">
      <t c="3" si="227">
        <n x="225"/>
        <n x="586"/>
        <n x="74"/>
      </t>
    </mdx>
    <mdx n="0" f="v">
      <t c="3" si="227">
        <n x="225"/>
        <n x="585"/>
        <n x="74"/>
      </t>
    </mdx>
    <mdx n="0" f="v">
      <t c="3" si="227">
        <n x="225"/>
        <n x="588"/>
        <n x="74"/>
      </t>
    </mdx>
    <mdx n="0" f="v">
      <t c="3" si="227">
        <n x="225"/>
        <n x="598"/>
        <n x="74"/>
      </t>
    </mdx>
    <mdx n="0" f="v">
      <t c="3" si="227">
        <n x="225"/>
        <n x="597"/>
        <n x="74"/>
      </t>
    </mdx>
    <mdx n="0" f="v">
      <t c="3" si="227">
        <n x="225"/>
        <n x="593"/>
        <n x="74"/>
      </t>
    </mdx>
    <mdx n="0" f="v">
      <t c="3" si="227">
        <n x="225"/>
        <n x="594"/>
        <n x="74"/>
      </t>
    </mdx>
    <mdx n="0" f="v">
      <t c="3" si="227">
        <n x="225"/>
        <n x="595"/>
        <n x="74"/>
      </t>
    </mdx>
    <mdx n="0" f="v">
      <t c="3" si="227">
        <n x="225"/>
        <n x="596"/>
        <n x="74"/>
      </t>
    </mdx>
    <mdx n="0" f="v">
      <t c="3" si="227">
        <n x="225"/>
        <n x="600"/>
        <n x="74"/>
      </t>
    </mdx>
    <mdx n="0" f="v">
      <t c="3" si="227">
        <n x="225"/>
        <n x="599"/>
        <n x="74"/>
      </t>
    </mdx>
    <mdx n="0" f="v">
      <t c="3" si="227">
        <n x="225"/>
        <n x="601"/>
        <n x="74"/>
      </t>
    </mdx>
    <mdx n="0" f="v">
      <t c="3" si="227">
        <n x="225"/>
        <n x="608"/>
        <n x="74"/>
      </t>
    </mdx>
    <mdx n="0" f="v">
      <t c="3" si="227">
        <n x="225"/>
        <n x="582"/>
        <n x="74"/>
      </t>
    </mdx>
    <mdx n="0" f="v">
      <t c="3" si="227">
        <n x="225"/>
        <n x="617"/>
        <n x="74"/>
      </t>
    </mdx>
    <mdx n="0" f="v">
      <t c="3" si="227">
        <n x="225"/>
        <n x="621"/>
        <n x="74"/>
      </t>
    </mdx>
    <mdx n="0" f="v">
      <t c="3" si="227">
        <n x="225"/>
        <n x="587"/>
        <n x="74"/>
      </t>
    </mdx>
    <mdx n="0" f="v">
      <t c="3" si="227">
        <n x="225"/>
        <n x="602"/>
        <n x="74"/>
      </t>
    </mdx>
    <mdx n="0" f="v">
      <t c="3" si="227">
        <n x="225"/>
        <n x="603"/>
        <n x="74"/>
      </t>
    </mdx>
    <mdx n="0" f="v">
      <t c="3" si="227">
        <n x="225"/>
        <n x="604"/>
        <n x="74"/>
      </t>
    </mdx>
    <mdx n="0" f="v">
      <t c="3" si="227">
        <n x="225"/>
        <n x="605"/>
        <n x="74"/>
      </t>
    </mdx>
    <mdx n="0" f="v">
      <t c="3" si="227">
        <n x="225"/>
        <n x="618"/>
        <n x="74"/>
      </t>
    </mdx>
    <mdx n="0" f="v">
      <t c="3" si="227">
        <n x="225"/>
        <n x="619"/>
        <n x="74"/>
      </t>
    </mdx>
    <mdx n="0" f="v">
      <t c="3" si="227">
        <n x="225"/>
        <n x="614"/>
        <n x="74"/>
      </t>
    </mdx>
    <mdx n="0" f="v">
      <t c="3" si="227">
        <n x="225"/>
        <n x="622"/>
        <n x="74"/>
      </t>
    </mdx>
    <mdx n="0" f="v">
      <t c="3" si="227">
        <n x="225"/>
        <n x="606"/>
        <n x="74"/>
      </t>
    </mdx>
    <mdx n="0" f="v">
      <t c="3" si="227">
        <n x="225"/>
        <n x="645"/>
        <n x="74"/>
      </t>
    </mdx>
    <mdx n="0" f="v">
      <t c="3" si="227">
        <n x="225"/>
        <n x="613"/>
        <n x="74"/>
      </t>
    </mdx>
    <mdx n="0" f="v">
      <t c="3" si="227">
        <n x="225"/>
        <n x="620"/>
        <n x="74"/>
      </t>
    </mdx>
    <mdx n="0" f="v">
      <t c="3" si="227">
        <n x="225"/>
        <n x="609"/>
        <n x="74"/>
      </t>
    </mdx>
    <mdx n="0" f="v">
      <t c="3" si="227">
        <n x="225"/>
        <n x="610"/>
        <n x="74"/>
      </t>
    </mdx>
    <mdx n="0" f="v">
      <t c="3" si="227">
        <n x="225"/>
        <n x="611"/>
        <n x="74"/>
      </t>
    </mdx>
    <mdx n="0" f="v">
      <t c="3" si="227">
        <n x="225"/>
        <n x="612"/>
        <n x="74"/>
      </t>
    </mdx>
    <mdx n="0" f="v">
      <t c="3" si="227">
        <n x="225"/>
        <n x="615"/>
        <n x="74"/>
      </t>
    </mdx>
    <mdx n="0" f="v">
      <t c="3" si="227">
        <n x="225"/>
        <n x="647"/>
        <n x="74"/>
      </t>
    </mdx>
    <mdx n="0" f="v">
      <t c="3" si="227">
        <n x="225"/>
        <n x="616"/>
        <n x="74"/>
      </t>
    </mdx>
    <mdx n="0" f="v">
      <t c="3" si="227">
        <n x="225"/>
        <n x="625"/>
        <n x="74"/>
      </t>
    </mdx>
    <mdx n="0" f="v">
      <t c="3" si="227">
        <n x="225"/>
        <n x="628"/>
        <n x="74"/>
      </t>
    </mdx>
    <mdx n="0" f="v">
      <t c="3" si="227">
        <n x="225"/>
        <n x="646"/>
        <n x="74"/>
      </t>
    </mdx>
    <mdx n="0" f="v">
      <t c="3" si="227">
        <n x="225"/>
        <n x="623"/>
        <n x="74"/>
      </t>
    </mdx>
    <mdx n="0" f="v">
      <t c="3" si="227">
        <n x="225"/>
        <n x="624"/>
        <n x="74"/>
      </t>
    </mdx>
    <mdx n="0" f="v">
      <t c="3" si="227">
        <n x="225"/>
        <n x="627"/>
        <n x="74"/>
      </t>
    </mdx>
    <mdx n="0" f="v">
      <t c="3" si="227">
        <n x="225"/>
        <n x="640"/>
        <n x="74"/>
      </t>
    </mdx>
    <mdx n="0" f="v">
      <t c="3" si="227">
        <n x="225"/>
        <n x="649"/>
        <n x="74"/>
      </t>
    </mdx>
    <mdx n="0" f="v">
      <t c="3" si="227">
        <n x="225"/>
        <n x="633"/>
        <n x="74"/>
      </t>
    </mdx>
    <mdx n="0" f="v">
      <t c="3" si="227">
        <n x="225"/>
        <n x="632"/>
        <n x="74"/>
      </t>
    </mdx>
    <mdx n="0" f="v">
      <t c="3" si="227">
        <n x="225"/>
        <n x="643"/>
        <n x="74"/>
      </t>
    </mdx>
    <mdx n="0" f="v">
      <t c="3" si="227">
        <n x="225"/>
        <n x="607"/>
        <n x="74"/>
      </t>
    </mdx>
    <mdx n="0" f="v">
      <t c="3" si="227">
        <n x="225"/>
        <n x="626"/>
        <n x="74"/>
      </t>
    </mdx>
    <mdx n="0" f="v">
      <t c="3" si="227">
        <n x="225"/>
        <n x="641"/>
        <n x="74"/>
      </t>
    </mdx>
    <mdx n="0" f="v">
      <t c="3" si="227">
        <n x="225"/>
        <n x="648"/>
        <n x="74"/>
      </t>
    </mdx>
    <mdx n="0" f="v">
      <t c="3" si="227">
        <n x="225"/>
        <n x="629"/>
        <n x="74"/>
      </t>
    </mdx>
    <mdx n="0" f="v">
      <t c="3" si="227">
        <n x="225"/>
        <n x="635"/>
        <n x="74"/>
      </t>
    </mdx>
    <mdx n="0" f="v">
      <t c="3" si="227">
        <n x="225"/>
        <n x="636"/>
        <n x="74"/>
      </t>
    </mdx>
    <mdx n="0" f="v">
      <t c="3" si="227">
        <n x="225"/>
        <n x="637"/>
        <n x="74"/>
      </t>
    </mdx>
    <mdx n="0" f="v">
      <t c="3" si="227">
        <n x="225"/>
        <n x="639"/>
        <n x="74"/>
      </t>
    </mdx>
    <mdx n="0" f="v">
      <t c="3" si="227">
        <n x="225"/>
        <n x="644"/>
        <n x="74"/>
      </t>
    </mdx>
    <mdx n="0" f="v">
      <t c="3" si="227">
        <n x="225"/>
        <n x="630"/>
        <n x="74"/>
      </t>
    </mdx>
    <mdx n="0" f="v">
      <t c="3" si="227">
        <n x="225"/>
        <n x="631"/>
        <n x="74"/>
      </t>
    </mdx>
    <mdx n="0" f="v">
      <t c="3" si="227">
        <n x="225"/>
        <n x="634"/>
        <n x="74"/>
      </t>
    </mdx>
    <mdx n="0" f="v">
      <t c="3" si="227">
        <n x="225"/>
        <n x="638"/>
        <n x="74"/>
      </t>
    </mdx>
    <mdx n="0" f="v">
      <t c="3" si="227">
        <n x="225"/>
        <n x="655"/>
        <n x="74"/>
      </t>
    </mdx>
    <mdx n="0" f="v">
      <t c="3" si="227">
        <n x="225"/>
        <n x="650"/>
        <n x="74"/>
      </t>
    </mdx>
    <mdx n="0" f="v">
      <t c="3" si="227">
        <n x="225"/>
        <n x="651"/>
        <n x="74"/>
      </t>
    </mdx>
    <mdx n="0" f="v">
      <t c="3" si="227">
        <n x="225"/>
        <n x="652"/>
        <n x="74"/>
      </t>
    </mdx>
    <mdx n="0" f="v">
      <t c="3" si="227">
        <n x="225"/>
        <n x="653"/>
        <n x="74"/>
      </t>
    </mdx>
    <mdx n="0" f="v">
      <t c="3" si="227">
        <n x="225"/>
        <n x="654"/>
        <n x="74"/>
      </t>
    </mdx>
    <mdx n="0" f="v">
      <t c="3" si="227">
        <n x="225"/>
        <n x="642"/>
        <n x="74"/>
      </t>
    </mdx>
    <mdx n="0" f="v">
      <t c="3" si="227">
        <n x="225"/>
        <n x="256"/>
        <n x="206"/>
      </t>
    </mdx>
    <mdx n="0" f="v">
      <t c="3" si="227">
        <n x="225"/>
        <n x="266"/>
        <n x="124"/>
      </t>
    </mdx>
    <mdx n="0" f="v">
      <t c="3" si="227">
        <n x="225"/>
        <n x="261"/>
        <n x="47"/>
      </t>
    </mdx>
    <mdx n="0" f="v">
      <t c="3" si="227">
        <n x="225"/>
        <n x="267"/>
        <n x="182"/>
      </t>
    </mdx>
    <mdx n="0" f="v">
      <t c="3" si="227">
        <n x="225"/>
        <n x="254"/>
        <n x="77"/>
      </t>
    </mdx>
    <mdx n="0" f="v">
      <t c="3" si="227">
        <n x="225"/>
        <n x="265"/>
        <n x="26"/>
      </t>
    </mdx>
    <mdx n="0" f="v">
      <t c="3" si="227">
        <n x="225"/>
        <n x="284"/>
        <n x="124"/>
      </t>
    </mdx>
    <mdx n="0" f="v">
      <t c="3" si="227">
        <n x="225"/>
        <n x="321"/>
        <n x="168"/>
      </t>
    </mdx>
    <mdx n="0" f="v">
      <t c="3" si="227">
        <n x="225"/>
        <n x="283"/>
        <n x="240"/>
      </t>
    </mdx>
    <mdx n="0" f="v">
      <t c="3" si="227">
        <n x="225"/>
        <n x="295"/>
        <n x="109"/>
      </t>
    </mdx>
    <mdx n="0" f="v">
      <t c="3" si="227">
        <n x="225"/>
        <n x="283"/>
        <n x="208"/>
      </t>
    </mdx>
    <mdx n="0" f="v">
      <t c="3" si="227">
        <n x="225"/>
        <n x="332"/>
        <n x="169"/>
      </t>
    </mdx>
    <mdx n="0" f="v">
      <t c="3" si="227">
        <n x="225"/>
        <n x="321"/>
        <n x="196"/>
      </t>
    </mdx>
    <mdx n="0" f="v">
      <t c="3" si="227">
        <n x="225"/>
        <n x="269"/>
        <n x="186"/>
      </t>
    </mdx>
    <mdx n="0" f="v">
      <t c="3" si="227">
        <n x="225"/>
        <n x="458"/>
        <n x="118"/>
      </t>
    </mdx>
    <mdx n="0" f="v">
      <t c="3" si="227">
        <n x="225"/>
        <n x="534"/>
        <n x="118"/>
      </t>
    </mdx>
    <mdx n="0" f="v">
      <t c="3" si="227">
        <n x="225"/>
        <n x="360"/>
        <n x="119"/>
      </t>
    </mdx>
    <mdx n="0" f="v">
      <t c="3" si="227">
        <n x="225"/>
        <n x="368"/>
        <n x="119"/>
      </t>
    </mdx>
    <mdx n="0" f="v">
      <t c="3" si="227">
        <n x="225"/>
        <n x="390"/>
        <n x="119"/>
      </t>
    </mdx>
    <mdx n="0" f="v">
      <t c="3" si="227">
        <n x="225"/>
        <n x="401"/>
        <n x="119"/>
      </t>
    </mdx>
    <mdx n="0" f="v">
      <t c="3" si="227">
        <n x="225"/>
        <n x="448"/>
        <n x="119"/>
      </t>
    </mdx>
    <mdx n="0" f="v">
      <t c="3" si="227">
        <n x="225"/>
        <n x="503"/>
        <n x="119"/>
      </t>
    </mdx>
    <mdx n="0" f="v">
      <t c="3" si="227">
        <n x="225"/>
        <n x="538"/>
        <n x="119"/>
      </t>
    </mdx>
    <mdx n="0" f="v">
      <t c="3" si="227">
        <n x="225"/>
        <n x="543"/>
        <n x="119"/>
      </t>
    </mdx>
    <mdx n="0" f="v">
      <t c="3" si="227">
        <n x="225"/>
        <n x="441"/>
        <n x="206"/>
      </t>
    </mdx>
    <mdx n="0" f="v">
      <t c="3" si="227">
        <n x="225"/>
        <n x="476"/>
        <n x="206"/>
      </t>
    </mdx>
    <mdx n="0" f="v">
      <t c="3" si="227">
        <n x="225"/>
        <n x="503"/>
        <n x="206"/>
      </t>
    </mdx>
    <mdx n="0" f="v">
      <t c="3" si="227">
        <n x="225"/>
        <n x="510"/>
        <n x="206"/>
      </t>
    </mdx>
    <mdx n="0" f="v">
      <t c="3" si="227">
        <n x="225"/>
        <n x="462"/>
        <n x="207"/>
      </t>
    </mdx>
    <mdx n="0" f="v">
      <t c="3" si="227">
        <n x="225"/>
        <n x="463"/>
        <n x="207"/>
      </t>
    </mdx>
    <mdx n="0" f="v">
      <t c="3" si="227">
        <n x="225"/>
        <n x="365"/>
        <n x="124"/>
      </t>
    </mdx>
    <mdx n="0" f="v">
      <t c="3" si="227">
        <n x="225"/>
        <n x="385"/>
        <n x="124"/>
      </t>
    </mdx>
    <mdx n="0" f="v">
      <t c="3" si="227">
        <n x="225"/>
        <n x="431"/>
        <n x="124"/>
      </t>
    </mdx>
    <mdx n="0" f="v">
      <t c="3" si="227">
        <n x="225"/>
        <n x="484"/>
        <n x="124"/>
      </t>
    </mdx>
    <mdx n="0" f="v">
      <t c="3" si="227">
        <n x="225"/>
        <n x="494"/>
        <n x="124"/>
      </t>
    </mdx>
    <mdx n="0" f="v">
      <t c="3" si="227">
        <n x="225"/>
        <n x="497"/>
        <n x="124"/>
      </t>
    </mdx>
    <mdx n="0" f="v">
      <t c="3" si="227">
        <n x="225"/>
        <n x="535"/>
        <n x="124"/>
      </t>
    </mdx>
    <mdx n="0" f="v">
      <t c="3" si="227">
        <n x="225"/>
        <n x="543"/>
        <n x="124"/>
      </t>
    </mdx>
    <mdx n="0" f="v">
      <t c="3" si="227">
        <n x="225"/>
        <n x="381"/>
        <n x="110"/>
      </t>
    </mdx>
    <mdx n="0" f="v">
      <t c="3" si="227">
        <n x="225"/>
        <n x="486"/>
        <n x="110"/>
      </t>
    </mdx>
    <mdx n="0" f="v">
      <t c="3" si="227">
        <n x="225"/>
        <n x="391"/>
        <n x="127"/>
      </t>
    </mdx>
    <mdx n="0" f="v">
      <t c="3" si="227">
        <n x="225"/>
        <n x="407"/>
        <n x="127"/>
      </t>
    </mdx>
    <mdx n="0" f="v">
      <t c="3" si="227">
        <n x="225"/>
        <n x="431"/>
        <n x="127"/>
      </t>
    </mdx>
    <mdx n="0" f="v">
      <t c="3" si="227">
        <n x="225"/>
        <n x="441"/>
        <n x="127"/>
      </t>
    </mdx>
    <mdx n="0" f="v">
      <t c="3" si="227">
        <n x="225"/>
        <n x="482"/>
        <n x="127"/>
      </t>
    </mdx>
    <mdx n="0" f="v">
      <t c="3" si="227">
        <n x="225"/>
        <n x="502"/>
        <n x="127"/>
      </t>
    </mdx>
    <mdx n="0" f="v">
      <t c="3" si="227">
        <n x="225"/>
        <n x="530"/>
        <n x="127"/>
      </t>
    </mdx>
    <mdx n="0" f="v">
      <t c="3" si="227">
        <n x="225"/>
        <n x="455"/>
        <n x="111"/>
      </t>
    </mdx>
    <mdx n="0" f="v">
      <t c="3" si="227">
        <n x="225"/>
        <n x="369"/>
        <n x="112"/>
      </t>
    </mdx>
    <mdx n="0" f="v">
      <t c="3" si="227">
        <n x="225"/>
        <n x="393"/>
        <n x="112"/>
      </t>
    </mdx>
    <mdx n="0" f="v">
      <t c="3" si="227">
        <n x="225"/>
        <n x="413"/>
        <n x="112"/>
      </t>
    </mdx>
    <mdx n="0" f="v">
      <t c="3" si="227">
        <n x="225"/>
        <n x="427"/>
        <n x="112"/>
      </t>
    </mdx>
    <mdx n="0" f="v">
      <t c="3" si="227">
        <n x="225"/>
        <n x="452"/>
        <n x="112"/>
      </t>
    </mdx>
    <mdx n="0" f="v">
      <t c="3" si="227">
        <n x="225"/>
        <n x="466"/>
        <n x="112"/>
      </t>
    </mdx>
    <mdx n="0" f="v">
      <t c="3" si="227">
        <n x="225"/>
        <n x="478"/>
        <n x="112"/>
      </t>
    </mdx>
    <mdx n="0" f="v">
      <t c="3" si="227">
        <n x="225"/>
        <n x="497"/>
        <n x="112"/>
      </t>
    </mdx>
    <mdx n="0" f="v">
      <t c="3" si="227">
        <n x="225"/>
        <n x="411"/>
        <n x="129"/>
      </t>
    </mdx>
    <mdx n="0" f="v">
      <t c="3" si="227">
        <n x="225"/>
        <n x="382"/>
        <n x="153"/>
      </t>
    </mdx>
    <mdx n="0" f="v">
      <t c="3" si="227">
        <n x="225"/>
        <n x="327"/>
        <n x="81"/>
      </t>
    </mdx>
    <mdx n="0" f="v">
      <t c="3" si="227">
        <n x="225"/>
        <n x="474"/>
        <n x="82"/>
      </t>
    </mdx>
    <mdx n="0" f="v">
      <t c="3" si="227">
        <n x="225"/>
        <n x="376"/>
        <n x="187"/>
      </t>
    </mdx>
    <mdx n="0" f="v">
      <t c="3" si="227">
        <n x="225"/>
        <n x="510"/>
        <n x="132"/>
      </t>
    </mdx>
    <mdx n="0" f="v">
      <t c="3" si="227">
        <n x="225"/>
        <n x="293"/>
        <n x="135"/>
      </t>
    </mdx>
    <mdx n="0" f="v">
      <t c="3" si="227">
        <n x="225"/>
        <n x="270"/>
        <n x="137"/>
      </t>
    </mdx>
    <mdx n="0" f="v">
      <t c="3" si="227">
        <n x="225"/>
        <n x="394"/>
        <n x="137"/>
      </t>
    </mdx>
    <mdx n="0" f="v">
      <t c="3" si="227">
        <n x="225"/>
        <n x="454"/>
        <n x="137"/>
      </t>
    </mdx>
    <mdx n="0" f="v">
      <t c="3" si="227">
        <n x="225"/>
        <n x="466"/>
        <n x="137"/>
      </t>
    </mdx>
    <mdx n="0" f="v">
      <t c="3" si="227">
        <n x="225"/>
        <n x="449"/>
        <n x="137"/>
      </t>
    </mdx>
    <mdx n="0" f="v">
      <t c="3" si="227">
        <n x="225"/>
        <n x="443"/>
        <n x="46"/>
      </t>
    </mdx>
    <mdx n="0" f="v">
      <t c="3" si="227">
        <n x="225"/>
        <n x="382"/>
        <n x="144"/>
      </t>
    </mdx>
    <mdx n="0" f="v">
      <t c="3" si="227">
        <n x="225"/>
        <n x="459"/>
        <n x="144"/>
      </t>
    </mdx>
    <mdx n="0" f="v">
      <t c="3" si="227">
        <n x="225"/>
        <n x="460"/>
        <n x="146"/>
      </t>
    </mdx>
    <mdx n="0" f="v">
      <t c="3" si="227">
        <n x="225"/>
        <n x="277"/>
        <n x="148"/>
      </t>
    </mdx>
    <mdx n="0" f="v">
      <t c="3" si="227">
        <n x="225"/>
        <n x="411"/>
        <n x="148"/>
      </t>
    </mdx>
    <mdx n="0" f="v">
      <t c="3" si="227">
        <n x="225"/>
        <n x="368"/>
        <n x="149"/>
      </t>
    </mdx>
    <mdx n="0" f="v">
      <t c="3" si="227">
        <n x="225"/>
        <n x="467"/>
        <n x="149"/>
      </t>
    </mdx>
    <mdx n="0" f="v">
      <t c="3" si="227">
        <n x="225"/>
        <n x="360"/>
        <n x="152"/>
      </t>
    </mdx>
    <mdx n="0" f="v">
      <t c="3" si="227">
        <n x="225"/>
        <n x="512"/>
        <n x="152"/>
      </t>
    </mdx>
    <mdx n="0" f="v">
      <t c="3" si="227">
        <n x="225"/>
        <n x="502"/>
        <n x="182"/>
      </t>
    </mdx>
    <mdx n="0" f="v">
      <t c="3" si="227">
        <n x="225"/>
        <n x="370"/>
        <n x="183"/>
      </t>
    </mdx>
    <mdx n="0" f="v">
      <t c="3" si="227">
        <n x="225"/>
        <n x="360"/>
        <n x="31"/>
      </t>
    </mdx>
    <mdx n="0" f="v">
      <t c="3" si="227">
        <n x="225"/>
        <n x="444"/>
        <n x="31"/>
      </t>
    </mdx>
    <mdx n="0" f="v">
      <t c="3" si="227">
        <n x="225"/>
        <n x="294"/>
        <n x="31"/>
      </t>
    </mdx>
    <mdx n="0" f="v">
      <t c="3" si="227">
        <n x="225"/>
        <n x="392"/>
        <n x="29"/>
      </t>
    </mdx>
    <mdx n="0" f="v">
      <t c="3" si="227">
        <n x="225"/>
        <n x="458"/>
        <n x="29"/>
      </t>
    </mdx>
    <mdx n="0" f="v">
      <t c="3" si="227">
        <n x="225"/>
        <n x="485"/>
        <n x="29"/>
      </t>
    </mdx>
    <mdx n="0" f="v">
      <t c="3" si="227">
        <n x="225"/>
        <n x="359"/>
        <n x="26"/>
      </t>
    </mdx>
    <mdx n="0" f="v">
      <t c="3" si="227">
        <n x="225"/>
        <n x="392"/>
        <n x="26"/>
      </t>
    </mdx>
    <mdx n="0" f="v">
      <t c="3" si="227">
        <n x="225"/>
        <n x="406"/>
        <n x="26"/>
      </t>
    </mdx>
    <mdx n="0" f="v">
      <t c="3" si="227">
        <n x="225"/>
        <n x="424"/>
        <n x="26"/>
      </t>
    </mdx>
    <mdx n="0" f="v">
      <t c="3" si="227">
        <n x="225"/>
        <n x="447"/>
        <n x="26"/>
      </t>
    </mdx>
    <mdx n="0" f="v">
      <t c="3" si="227">
        <n x="225"/>
        <n x="501"/>
        <n x="26"/>
      </t>
    </mdx>
    <mdx n="0" f="v">
      <t c="3" si="227">
        <n x="225"/>
        <n x="528"/>
        <n x="26"/>
      </t>
    </mdx>
    <mdx n="0" f="v">
      <t c="3" si="227">
        <n x="225"/>
        <n x="534"/>
        <n x="235"/>
      </t>
    </mdx>
    <mdx n="0" f="v">
      <t c="3" si="227">
        <n x="225"/>
        <n x="465"/>
        <n x="23"/>
      </t>
    </mdx>
    <mdx n="0" f="v">
      <t c="3" si="227">
        <n x="225"/>
        <n x="457"/>
        <n x="23"/>
      </t>
    </mdx>
    <mdx n="0" f="v">
      <t c="3" si="227">
        <n x="225"/>
        <n x="496"/>
        <n x="23"/>
      </t>
    </mdx>
    <mdx n="0" f="v">
      <t c="3" si="227">
        <n x="225"/>
        <n x="510"/>
        <n x="23"/>
      </t>
    </mdx>
    <mdx n="0" f="v">
      <t c="3" si="227">
        <n x="225"/>
        <n x="537"/>
        <n x="23"/>
      </t>
    </mdx>
    <mdx n="0" f="v">
      <t c="3" si="227">
        <n x="225"/>
        <n x="451"/>
        <n x="20"/>
      </t>
    </mdx>
    <mdx n="0" f="v">
      <t c="3" si="227">
        <n x="225"/>
        <n x="480"/>
        <n x="20"/>
      </t>
    </mdx>
    <mdx n="0" f="v">
      <t c="3" si="227">
        <n x="225"/>
        <n x="462"/>
        <n x="19"/>
      </t>
    </mdx>
    <mdx n="0" f="v">
      <t c="3" si="227">
        <n x="225"/>
        <n x="377"/>
        <n x="16"/>
      </t>
    </mdx>
    <mdx n="0" f="v">
      <t c="3" si="227">
        <n x="225"/>
        <n x="507"/>
        <n x="16"/>
      </t>
    </mdx>
    <mdx n="0" f="v">
      <t c="3" si="227">
        <n x="225"/>
        <n x="539"/>
        <n x="16"/>
      </t>
    </mdx>
    <mdx n="0" f="v">
      <t c="3" si="227">
        <n x="225"/>
        <n x="453"/>
        <n x="15"/>
      </t>
    </mdx>
    <mdx n="0" f="v">
      <t c="3" si="227">
        <n x="225"/>
        <n x="497"/>
        <n x="15"/>
      </t>
    </mdx>
    <mdx n="0" f="v">
      <t c="3" si="227">
        <n x="225"/>
        <n x="538"/>
        <n x="15"/>
      </t>
    </mdx>
    <mdx n="0" f="v">
      <t c="3" si="227">
        <n x="225"/>
        <n x="267"/>
        <n x="163"/>
      </t>
    </mdx>
    <mdx n="0" f="v">
      <t c="3" si="227">
        <n x="225"/>
        <n x="375"/>
        <n x="163"/>
      </t>
    </mdx>
    <mdx n="0" f="v">
      <t c="3" si="227">
        <n x="225"/>
        <n x="384"/>
        <n x="163"/>
      </t>
    </mdx>
    <mdx n="0" f="v">
      <t c="3" si="227">
        <n x="225"/>
        <n x="411"/>
        <n x="163"/>
      </t>
    </mdx>
    <mdx n="0" f="v">
      <t c="3" si="227">
        <n x="225"/>
        <n x="432"/>
        <n x="163"/>
      </t>
    </mdx>
    <mdx n="0" f="v">
      <t c="3" si="227">
        <n x="225"/>
        <n x="463"/>
        <n x="163"/>
      </t>
    </mdx>
    <mdx n="0" f="v">
      <t c="3" si="227">
        <n x="225"/>
        <n x="475"/>
        <n x="163"/>
      </t>
    </mdx>
    <mdx n="0" f="v">
      <t c="3" si="227">
        <n x="225"/>
        <n x="544"/>
        <n x="163"/>
      </t>
    </mdx>
    <mdx n="0" f="v">
      <t c="3" si="227">
        <n x="225"/>
        <n x="374"/>
        <n x="53"/>
      </t>
    </mdx>
    <mdx n="0" f="v">
      <t c="3" si="227">
        <n x="225"/>
        <n x="547"/>
        <n x="53"/>
      </t>
    </mdx>
    <mdx n="0" f="v">
      <t c="3" si="227">
        <n x="225"/>
        <n x="412"/>
        <n x="53"/>
      </t>
    </mdx>
    <mdx n="0" f="v">
      <t c="3" si="227">
        <n x="225"/>
        <n x="426"/>
        <n x="53"/>
      </t>
    </mdx>
    <mdx n="0" f="v">
      <t c="3" si="227">
        <n x="225"/>
        <n x="446"/>
        <n x="53"/>
      </t>
    </mdx>
    <mdx n="0" f="v">
      <t c="3" si="227">
        <n x="225"/>
        <n x="447"/>
        <n x="53"/>
      </t>
    </mdx>
    <mdx n="0" f="v">
      <t c="3" si="227">
        <n x="225"/>
        <n x="487"/>
        <n x="53"/>
      </t>
    </mdx>
    <mdx n="0" f="v">
      <t c="3" si="227">
        <n x="225"/>
        <n x="494"/>
        <n x="53"/>
      </t>
    </mdx>
    <mdx n="0" f="v">
      <t c="3" si="227">
        <n x="225"/>
        <n x="506"/>
        <n x="53"/>
      </t>
    </mdx>
    <mdx n="0" f="v">
      <t c="3" si="227">
        <n x="225"/>
        <n x="540"/>
        <n x="53"/>
      </t>
    </mdx>
    <mdx n="0" f="v">
      <t c="3" si="227">
        <n x="225"/>
        <n x="453"/>
        <n x="185"/>
      </t>
    </mdx>
    <mdx n="0" f="v">
      <t c="3" si="227">
        <n x="225"/>
        <n x="257"/>
        <n x="58"/>
      </t>
    </mdx>
    <mdx n="0" f="v">
      <t c="3" si="227">
        <n x="225"/>
        <n x="283"/>
        <n x="58"/>
      </t>
    </mdx>
    <mdx n="0" f="v">
      <t c="3" si="227">
        <n x="225"/>
        <n x="393"/>
        <n x="58"/>
      </t>
    </mdx>
    <mdx n="0" f="v">
      <t c="3" si="227">
        <n x="225"/>
        <n x="425"/>
        <n x="58"/>
      </t>
    </mdx>
    <mdx n="0" f="v">
      <t c="3" si="227">
        <n x="225"/>
        <n x="483"/>
        <n x="58"/>
      </t>
    </mdx>
    <mdx n="0" f="v">
      <t c="3" si="227">
        <n x="225"/>
        <n x="539"/>
        <n x="58"/>
      </t>
    </mdx>
    <mdx n="0" f="v">
      <t c="3" si="227">
        <n x="225"/>
        <n x="466"/>
        <n x="39"/>
      </t>
    </mdx>
    <mdx n="0" f="v">
      <t c="3" si="227">
        <n x="225"/>
        <n x="478"/>
        <n x="221"/>
      </t>
    </mdx>
    <mdx n="0" f="v">
      <t c="3" si="227">
        <n x="225"/>
        <n x="501"/>
        <n x="221"/>
      </t>
    </mdx>
    <mdx n="0" f="v">
      <t c="3" si="227">
        <n x="225"/>
        <n x="511"/>
        <n x="221"/>
      </t>
    </mdx>
    <mdx n="0" f="v">
      <t c="3" si="227">
        <n x="225"/>
        <n x="536"/>
        <n x="221"/>
      </t>
    </mdx>
    <mdx n="0" f="v">
      <t c="3" si="227">
        <n x="225"/>
        <n x="543"/>
        <n x="40"/>
      </t>
    </mdx>
    <mdx n="0" f="v">
      <t c="3" si="227">
        <n x="225"/>
        <n x="482"/>
        <n x="42"/>
      </t>
    </mdx>
    <mdx n="0" f="v">
      <t c="3" si="227">
        <n x="225"/>
        <n x="507"/>
        <n x="42"/>
      </t>
    </mdx>
    <mdx n="0" f="v">
      <t c="3" si="227">
        <n x="225"/>
        <n x="523"/>
        <n x="42"/>
      </t>
    </mdx>
    <mdx n="0" f="v">
      <t c="3" si="227">
        <n x="225"/>
        <n x="358"/>
        <n x="44"/>
      </t>
    </mdx>
    <mdx n="0" f="v">
      <t c="3" si="227">
        <n x="225"/>
        <n x="299"/>
        <n x="44"/>
      </t>
    </mdx>
    <mdx n="0" f="v">
      <t c="3" si="227">
        <n x="225"/>
        <n x="448"/>
        <n x="44"/>
      </t>
    </mdx>
    <mdx n="0" f="v">
      <t c="3" si="227">
        <n x="225"/>
        <n x="491"/>
        <n x="44"/>
      </t>
    </mdx>
    <mdx n="0" f="v">
      <t c="3" si="227">
        <n x="225"/>
        <n x="534"/>
        <n x="44"/>
      </t>
    </mdx>
    <mdx n="0" f="v">
      <t c="3" si="227">
        <n x="225"/>
        <n x="475"/>
        <n x="139"/>
      </t>
    </mdx>
    <mdx n="0" f="v">
      <t c="3" si="227">
        <n x="225"/>
        <n x="278"/>
        <n x="140"/>
      </t>
    </mdx>
    <mdx n="0" f="v">
      <t c="3" si="227">
        <n x="225"/>
        <n x="261"/>
        <n x="142"/>
      </t>
    </mdx>
    <mdx n="0" f="v">
      <t c="3" si="227">
        <n x="225"/>
        <n x="364"/>
        <n x="142"/>
      </t>
    </mdx>
    <mdx n="0" f="v">
      <t c="3" si="227">
        <n x="225"/>
        <n x="434"/>
        <n x="142"/>
      </t>
    </mdx>
    <mdx n="0" f="v">
      <t c="3" si="227">
        <n x="225"/>
        <n x="469"/>
        <n x="142"/>
      </t>
    </mdx>
    <mdx n="0" f="v">
      <t c="3" si="227">
        <n x="225"/>
        <n x="458"/>
        <n x="48"/>
      </t>
    </mdx>
    <mdx n="0" f="v">
      <t c="3" si="227">
        <n x="225"/>
        <n x="539"/>
        <n x="48"/>
      </t>
    </mdx>
    <mdx n="0" f="v">
      <t c="3" si="227">
        <n x="225"/>
        <n x="525"/>
        <n x="49"/>
      </t>
    </mdx>
    <mdx n="0" f="v">
      <t c="3" si="227">
        <n x="225"/>
        <n x="384"/>
        <n x="50"/>
      </t>
    </mdx>
    <mdx n="0" f="v">
      <t c="3" si="227">
        <n x="225"/>
        <n x="387"/>
        <n x="50"/>
      </t>
    </mdx>
    <mdx n="0" f="v">
      <t c="3" si="227">
        <n x="225"/>
        <n x="425"/>
        <n x="50"/>
      </t>
    </mdx>
    <mdx n="0" f="v">
      <t c="3" si="227">
        <n x="225"/>
        <n x="446"/>
        <n x="50"/>
      </t>
    </mdx>
    <mdx n="0" f="v">
      <t c="3" si="227">
        <n x="225"/>
        <n x="450"/>
        <n x="50"/>
      </t>
    </mdx>
    <mdx n="0" f="v">
      <t c="3" si="227">
        <n x="225"/>
        <n x="476"/>
        <n x="50"/>
      </t>
    </mdx>
    <mdx n="0" f="v">
      <t c="3" si="227">
        <n x="225"/>
        <n x="530"/>
        <n x="50"/>
      </t>
    </mdx>
    <mdx n="0" f="v">
      <t c="3" si="227">
        <n x="225"/>
        <n x="537"/>
        <n x="194"/>
      </t>
    </mdx>
    <mdx n="0" f="v">
      <t c="3" si="227">
        <n x="225"/>
        <n x="535"/>
        <n x="194"/>
      </t>
    </mdx>
    <mdx n="0" f="v">
      <t c="3" si="227">
        <n x="225"/>
        <n x="541"/>
        <n x="194"/>
      </t>
    </mdx>
    <mdx n="0" f="v">
      <t c="3" si="227">
        <n x="225"/>
        <n x="272"/>
        <n x="195"/>
      </t>
    </mdx>
    <mdx n="0" f="v">
      <t c="3" si="227">
        <n x="225"/>
        <n x="361"/>
        <n x="195"/>
      </t>
    </mdx>
    <mdx n="0" f="v">
      <t c="3" si="227">
        <n x="225"/>
        <n x="393"/>
        <n x="195"/>
      </t>
    </mdx>
    <mdx n="0" f="v">
      <t c="3" si="227">
        <n x="225"/>
        <n x="371"/>
        <n x="195"/>
      </t>
    </mdx>
    <mdx n="0" f="v">
      <t c="3" si="227">
        <n x="225"/>
        <n x="326"/>
        <n x="195"/>
      </t>
    </mdx>
    <mdx n="0" f="v">
      <t c="3" si="227">
        <n x="225"/>
        <n x="448"/>
        <n x="195"/>
      </t>
    </mdx>
    <mdx n="0" f="v">
      <t c="3" si="227">
        <n x="225"/>
        <n x="473"/>
        <n x="195"/>
      </t>
    </mdx>
    <mdx n="0" f="v">
      <t c="3" si="227">
        <n x="225"/>
        <n x="514"/>
        <n x="195"/>
      </t>
    </mdx>
    <mdx n="0" f="v">
      <t c="3" si="227">
        <n x="225"/>
        <n x="259"/>
        <n x="52"/>
      </t>
    </mdx>
    <mdx n="0" f="v">
      <t c="3" si="227">
        <n x="225"/>
        <n x="439"/>
        <n x="52"/>
      </t>
    </mdx>
    <mdx n="0" f="v">
      <t c="3" si="227">
        <n x="225"/>
        <n x="455"/>
        <n x="52"/>
      </t>
    </mdx>
    <mdx n="0" f="v">
      <t c="3" si="227">
        <n x="225"/>
        <n x="530"/>
        <n x="52"/>
      </t>
    </mdx>
    <mdx n="0" f="v">
      <t c="3" si="227">
        <n x="225"/>
        <n x="376"/>
        <n x="197"/>
      </t>
    </mdx>
    <mdx n="0" f="v">
      <t c="3" si="227">
        <n x="225"/>
        <n x="381"/>
        <n x="197"/>
      </t>
    </mdx>
    <mdx n="0" f="v">
      <t c="3" si="227">
        <n x="225"/>
        <n x="399"/>
        <n x="197"/>
      </t>
    </mdx>
    <mdx n="0" f="v">
      <t c="3" si="227">
        <n x="225"/>
        <n x="432"/>
        <n x="197"/>
      </t>
    </mdx>
    <mdx n="0" f="v">
      <t c="3" si="227">
        <n x="225"/>
        <n x="452"/>
        <n x="175"/>
      </t>
    </mdx>
    <mdx n="0" f="v">
      <t c="3" si="227">
        <n x="225"/>
        <n x="364"/>
        <n x="156"/>
      </t>
    </mdx>
    <mdx n="0" f="v">
      <t c="3" si="227">
        <n x="225"/>
        <n x="376"/>
        <n x="69"/>
      </t>
    </mdx>
    <mdx n="0" f="v">
      <t c="3" si="227">
        <n x="225"/>
        <n x="463"/>
        <n x="73"/>
      </t>
    </mdx>
    <mdx n="0" f="v">
      <t c="3" si="227">
        <n x="225"/>
        <n x="419"/>
        <n x="74"/>
      </t>
    </mdx>
    <mdx n="0" f="v">
      <t c="3" si="227">
        <n x="225"/>
        <n x="409"/>
        <n x="74"/>
      </t>
    </mdx>
    <mdx n="0" f="v">
      <t c="3" si="227">
        <n x="225"/>
        <n x="435"/>
        <n x="74"/>
      </t>
    </mdx>
    <mdx n="0" f="v">
      <t c="3" si="227">
        <n x="225"/>
        <n x="441"/>
        <n x="74"/>
      </t>
    </mdx>
    <mdx n="0" f="v">
      <t c="3" si="227">
        <n x="225"/>
        <n x="316"/>
        <n x="77"/>
      </t>
    </mdx>
    <mdx n="0" f="v">
      <t c="3" si="227">
        <n x="225"/>
        <n x="375"/>
        <n x="77"/>
      </t>
    </mdx>
    <mdx n="0" f="v">
      <t c="3" si="227">
        <n x="225"/>
        <n x="431"/>
        <n x="77"/>
      </t>
    </mdx>
    <mdx n="0" f="v">
      <t c="3" si="227">
        <n x="225"/>
        <n x="410"/>
        <n x="171"/>
      </t>
    </mdx>
    <mdx n="0" f="v">
      <t c="3" si="227">
        <n x="225"/>
        <n x="422"/>
        <n x="171"/>
      </t>
    </mdx>
    <mdx n="0" f="v">
      <t c="3" si="227">
        <n x="225"/>
        <n x="440"/>
        <n x="236"/>
      </t>
    </mdx>
    <mdx n="0" f="v">
      <t c="3" si="227">
        <n x="225"/>
        <n x="486"/>
        <n x="232"/>
      </t>
    </mdx>
    <mdx n="0" f="v">
      <t c="3" si="227">
        <n x="225"/>
        <n x="355"/>
        <n x="36"/>
      </t>
    </mdx>
    <mdx n="0" f="v">
      <t c="3" si="227">
        <n x="225"/>
        <n x="397"/>
        <n x="36"/>
      </t>
    </mdx>
    <mdx n="0" f="v">
      <t c="3" si="227">
        <n x="225"/>
        <n x="451"/>
        <n x="36"/>
      </t>
    </mdx>
    <mdx n="0" f="v">
      <t c="3" si="227">
        <n x="225"/>
        <n x="527"/>
        <n x="36"/>
      </t>
    </mdx>
    <mdx n="0" f="v">
      <t c="3" si="227">
        <n x="225"/>
        <n x="531"/>
        <n x="36"/>
      </t>
    </mdx>
    <mdx n="0" f="v">
      <t c="3" si="227">
        <n x="225"/>
        <n x="414"/>
        <n x="114"/>
      </t>
    </mdx>
    <mdx n="0" f="v">
      <t c="3" si="227">
        <n x="225"/>
        <n x="456"/>
        <n x="114"/>
      </t>
    </mdx>
    <mdx n="0" f="v">
      <t c="3" si="227">
        <n x="225"/>
        <n x="489"/>
        <n x="114"/>
      </t>
    </mdx>
    <mdx n="0" f="v">
      <t c="3" si="227">
        <n x="225"/>
        <n x="530"/>
        <n x="114"/>
      </t>
    </mdx>
    <mdx n="0" f="v">
      <t c="3" si="227">
        <n x="225"/>
        <n x="261"/>
        <n x="168"/>
      </t>
    </mdx>
    <mdx n="0" f="v">
      <t c="3" si="227">
        <n x="225"/>
        <n x="404"/>
        <n x="168"/>
      </t>
    </mdx>
    <mdx n="0" f="v">
      <t c="3" si="227">
        <n x="225"/>
        <n x="409"/>
        <n x="168"/>
      </t>
    </mdx>
    <mdx n="0" f="v">
      <t c="3" si="227">
        <n x="225"/>
        <n x="498"/>
        <n x="172"/>
      </t>
    </mdx>
    <mdx n="0" f="v">
      <t c="3" si="227">
        <n x="225"/>
        <n x="383"/>
        <n x="186"/>
      </t>
    </mdx>
    <mdx n="0" f="v">
      <t c="3" si="227">
        <n x="225"/>
        <n x="391"/>
        <n x="186"/>
      </t>
    </mdx>
    <mdx n="0" f="v">
      <t c="3" si="227">
        <n x="225"/>
        <n x="277"/>
        <n x="186"/>
      </t>
    </mdx>
    <mdx n="0" f="v">
      <t c="3" si="227">
        <n x="225"/>
        <n x="346"/>
        <n x="186"/>
      </t>
    </mdx>
    <mdx n="0" f="v">
      <t c="3" si="227">
        <n x="225"/>
        <n x="476"/>
        <n x="186"/>
      </t>
    </mdx>
    <mdx n="0" f="v">
      <t c="3" si="227">
        <n x="225"/>
        <n x="482"/>
        <n x="186"/>
      </t>
    </mdx>
    <mdx n="0" f="v">
      <t c="3" si="227">
        <n x="225"/>
        <n x="513"/>
        <n x="186"/>
      </t>
    </mdx>
    <mdx n="0" f="v">
      <t c="3" si="227">
        <n x="225"/>
        <n x="531"/>
        <n x="186"/>
      </t>
    </mdx>
    <mdx n="0" f="v">
      <t c="3" si="227">
        <n x="225"/>
        <n x="350"/>
        <n x="169"/>
      </t>
    </mdx>
    <mdx n="0" f="v">
      <t c="3" si="227">
        <n x="225"/>
        <n x="459"/>
        <n x="169"/>
      </t>
    </mdx>
    <mdx n="0" f="v">
      <t c="3" si="227">
        <n x="225"/>
        <n x="273"/>
        <n x="67"/>
      </t>
    </mdx>
    <mdx n="0" f="v">
      <t c="3" si="227">
        <n x="225"/>
        <n x="367"/>
        <n x="67"/>
      </t>
    </mdx>
    <mdx n="0" f="v">
      <t c="3" si="227">
        <n x="225"/>
        <n x="368"/>
        <n x="67"/>
      </t>
    </mdx>
    <mdx n="0" f="v">
      <t c="3" si="227">
        <n x="225"/>
        <n x="392"/>
        <n x="67"/>
      </t>
    </mdx>
    <mdx n="0" f="v">
      <t c="3" si="227">
        <n x="225"/>
        <n x="455"/>
        <n x="67"/>
      </t>
    </mdx>
    <mdx n="0" f="v">
      <t c="3" si="227">
        <n x="225"/>
        <n x="440"/>
        <n x="67"/>
      </t>
    </mdx>
    <mdx n="0" f="v">
      <t c="3" si="227">
        <n x="225"/>
        <n x="457"/>
        <n x="67"/>
      </t>
    </mdx>
    <mdx n="0" f="v">
      <t c="3" si="227">
        <n x="225"/>
        <n x="478"/>
        <n x="67"/>
      </t>
    </mdx>
    <mdx n="0" f="v">
      <t c="3" si="227">
        <n x="225"/>
        <n x="497"/>
        <n x="67"/>
      </t>
    </mdx>
    <mdx n="0" f="v">
      <t c="3" si="227">
        <n x="225"/>
        <n x="526"/>
        <n x="67"/>
      </t>
    </mdx>
    <mdx n="0" f="v">
      <t c="3" si="227">
        <n x="225"/>
        <n x="433"/>
        <n x="158"/>
      </t>
    </mdx>
    <mdx n="0" f="v">
      <t c="3" si="227">
        <n x="225"/>
        <n x="474"/>
        <n x="158"/>
      </t>
    </mdx>
    <mdx n="0" f="v">
      <t c="3" si="227">
        <n x="225"/>
        <n x="507"/>
        <n x="158"/>
      </t>
    </mdx>
    <mdx n="0" f="v">
      <t c="3" si="227">
        <n x="225"/>
        <n x="529"/>
        <n x="158"/>
      </t>
    </mdx>
    <mdx n="0" f="v">
      <t c="3" si="227">
        <n x="225"/>
        <n x="376"/>
        <n x="160"/>
      </t>
    </mdx>
    <mdx n="0" f="v">
      <t c="3" si="227">
        <n x="225"/>
        <n x="417"/>
        <n x="160"/>
      </t>
    </mdx>
    <mdx n="0" f="v">
      <t c="3" si="227">
        <n x="225"/>
        <n x="430"/>
        <n x="160"/>
      </t>
    </mdx>
    <mdx n="0" f="v">
      <t c="3" si="227">
        <n x="225"/>
        <n x="436"/>
        <n x="160"/>
      </t>
    </mdx>
    <mdx n="0" f="v">
      <t c="3" si="227">
        <n x="225"/>
        <n x="496"/>
        <n x="160"/>
      </t>
    </mdx>
    <mdx n="0" f="v">
      <t c="3" si="227">
        <n x="225"/>
        <n x="497"/>
        <n x="160"/>
      </t>
    </mdx>
    <mdx n="0" f="v">
      <t c="3" si="227">
        <n x="225"/>
        <n x="387"/>
        <n x="162"/>
      </t>
    </mdx>
    <mdx n="0" f="v">
      <t c="3" si="227">
        <n x="225"/>
        <n x="403"/>
        <n x="162"/>
      </t>
    </mdx>
    <mdx n="0" f="v">
      <t c="3" si="227">
        <n x="225"/>
        <n x="456"/>
        <n x="162"/>
      </t>
    </mdx>
    <mdx n="0" f="v">
      <t c="3" si="227">
        <n x="225"/>
        <n x="477"/>
        <n x="162"/>
      </t>
    </mdx>
    <mdx n="0" f="v">
      <t c="3" si="227">
        <n x="225"/>
        <n x="524"/>
        <n x="162"/>
      </t>
    </mdx>
    <mdx n="0" f="v">
      <t c="3" si="227">
        <n x="225"/>
        <n x="495"/>
        <n x="174"/>
      </t>
    </mdx>
    <mdx n="0" f="v">
      <t c="3" si="227">
        <n x="225"/>
        <n x="422"/>
        <n x="178"/>
      </t>
    </mdx>
    <mdx n="0" f="v">
      <t c="3" si="227">
        <n x="225"/>
        <n x="536"/>
        <n x="178"/>
      </t>
    </mdx>
    <mdx n="0" f="v">
      <t c="3" si="227">
        <n x="225"/>
        <n x="388"/>
        <n x="180"/>
      </t>
    </mdx>
    <mdx n="0" f="v">
      <t c="3" si="227">
        <n x="225"/>
        <n x="538"/>
        <n x="180"/>
      </t>
    </mdx>
    <mdx n="0" f="v">
      <t c="3" si="227">
        <n x="225"/>
        <n x="366"/>
        <n x="12"/>
      </t>
    </mdx>
    <mdx n="0" f="v">
      <t c="3" si="227">
        <n x="225"/>
        <n x="446"/>
        <n x="12"/>
      </t>
    </mdx>
    <mdx n="0" f="v">
      <t c="3" si="227">
        <n x="225"/>
        <n x="496"/>
        <n x="12"/>
      </t>
    </mdx>
    <mdx n="0" f="v">
      <t c="3" si="227">
        <n x="225"/>
        <n x="599"/>
        <n x="113"/>
      </t>
    </mdx>
    <mdx n="0" f="v">
      <t c="3" si="227">
        <n x="225"/>
        <n x="612"/>
        <n x="113"/>
      </t>
    </mdx>
    <mdx n="0" f="v">
      <t c="3" si="227">
        <n x="225"/>
        <n x="638"/>
        <n x="113"/>
      </t>
    </mdx>
    <mdx n="0" f="v">
      <t c="3" si="227">
        <n x="225"/>
        <n x="332"/>
        <n x="130"/>
      </t>
    </mdx>
    <mdx n="0" f="v">
      <t c="3" si="227">
        <n x="225"/>
        <n x="556"/>
        <n x="114"/>
      </t>
    </mdx>
    <mdx n="0" f="v">
      <t c="3" si="227">
        <n x="225"/>
        <n x="335"/>
        <n x="114"/>
      </t>
    </mdx>
    <mdx n="0" f="v">
      <t c="3" si="227">
        <n x="225"/>
        <n x="648"/>
        <n x="114"/>
      </t>
    </mdx>
    <mdx n="0" f="v">
      <t c="3" si="227">
        <n x="225"/>
        <n x="599"/>
        <n x="166"/>
      </t>
    </mdx>
    <mdx n="0" f="v">
      <t c="3" si="227">
        <n x="225"/>
        <n x="621"/>
        <n x="166"/>
      </t>
    </mdx>
    <mdx n="0" f="v">
      <t c="3" si="227">
        <n x="225"/>
        <n x="578"/>
        <n x="103"/>
      </t>
    </mdx>
    <mdx n="0" f="v">
      <t c="3" si="227">
        <n x="225"/>
        <n x="614"/>
        <n x="103"/>
      </t>
    </mdx>
    <mdx n="0" f="v">
      <t c="3" si="227">
        <n x="225"/>
        <n x="649"/>
        <n x="103"/>
      </t>
    </mdx>
    <mdx n="0" f="v">
      <t c="3" si="227">
        <n x="225"/>
        <n x="559"/>
        <n x="118"/>
      </t>
    </mdx>
    <mdx n="0" f="v">
      <t c="3" si="227">
        <n x="225"/>
        <n x="300"/>
        <n x="118"/>
      </t>
    </mdx>
    <mdx n="0" f="v">
      <t c="3" si="227">
        <n x="225"/>
        <n x="579"/>
        <n x="118"/>
      </t>
    </mdx>
    <mdx n="0" f="v">
      <t c="3" si="227">
        <n x="225"/>
        <n x="572"/>
        <n x="118"/>
      </t>
    </mdx>
    <mdx n="0" f="v">
      <t c="3" si="227">
        <n x="225"/>
        <n x="597"/>
        <n x="118"/>
      </t>
    </mdx>
    <mdx n="0" f="v">
      <t c="3" si="227">
        <n x="225"/>
        <n x="634"/>
        <n x="118"/>
      </t>
    </mdx>
    <mdx n="0" f="v">
      <t c="3" si="227">
        <n x="225"/>
        <n x="550"/>
        <n x="104"/>
      </t>
    </mdx>
    <mdx n="0" f="v">
      <t c="3" si="227">
        <n x="225"/>
        <n x="586"/>
        <n x="104"/>
      </t>
    </mdx>
    <mdx n="0" f="v">
      <t c="3" si="227">
        <n x="225"/>
        <n x="653"/>
        <n x="104"/>
      </t>
    </mdx>
    <mdx n="0" f="v">
      <t c="3" si="227">
        <n x="225"/>
        <n x="330"/>
        <n x="119"/>
      </t>
    </mdx>
    <mdx n="0" f="v">
      <t c="3" si="227">
        <n x="225"/>
        <n x="613"/>
        <n x="119"/>
      </t>
    </mdx>
    <mdx n="0" f="v">
      <t c="3" si="227">
        <n x="225"/>
        <n x="620"/>
        <n x="119"/>
      </t>
    </mdx>
    <mdx n="0" f="v">
      <t c="3" si="227">
        <n x="225"/>
        <n x="638"/>
        <n x="119"/>
      </t>
    </mdx>
    <mdx n="0" f="v">
      <t c="3" si="227">
        <n x="225"/>
        <n x="556"/>
        <n x="105"/>
      </t>
    </mdx>
    <mdx n="0" f="v">
      <t c="3" si="227">
        <n x="225"/>
        <n x="551"/>
        <n x="105"/>
      </t>
    </mdx>
    <mdx n="0" f="v">
      <t c="3" si="227">
        <n x="225"/>
        <n x="592"/>
        <n x="105"/>
      </t>
    </mdx>
    <mdx n="0" f="v">
      <t c="3" si="227">
        <n x="225"/>
        <n x="572"/>
        <n x="105"/>
      </t>
    </mdx>
    <mdx n="0" f="v">
      <t c="3" si="227">
        <n x="225"/>
        <n x="636"/>
        <n x="105"/>
      </t>
    </mdx>
    <mdx n="0" f="v">
      <t c="3" si="227">
        <n x="225"/>
        <n x="628"/>
        <n x="105"/>
      </t>
    </mdx>
    <mdx n="0" f="v">
      <t c="3" si="227">
        <n x="225"/>
        <n x="655"/>
        <n x="105"/>
      </t>
    </mdx>
    <mdx n="0" f="v">
      <t c="3" si="227">
        <n x="225"/>
        <n x="333"/>
        <n x="120"/>
      </t>
    </mdx>
    <mdx n="0" f="v">
      <t c="3" si="227">
        <n x="225"/>
        <n x="593"/>
        <n x="120"/>
      </t>
    </mdx>
    <mdx n="0" f="v">
      <t c="3" si="227">
        <n x="225"/>
        <n x="607"/>
        <n x="120"/>
      </t>
    </mdx>
    <mdx n="0" f="v">
      <t c="3" si="227">
        <n x="225"/>
        <n x="549"/>
        <n x="121"/>
      </t>
    </mdx>
    <mdx n="0" f="v">
      <t c="3" si="227">
        <n x="225"/>
        <n x="620"/>
        <n x="121"/>
      </t>
    </mdx>
    <mdx n="0" f="v">
      <t c="3" si="227">
        <n x="225"/>
        <n x="627"/>
        <n x="121"/>
      </t>
    </mdx>
    <mdx n="0" f="v">
      <t c="3" si="227">
        <n x="225"/>
        <n x="556"/>
        <n x="106"/>
      </t>
    </mdx>
    <mdx n="0" f="v">
      <t c="3" si="227">
        <n x="225"/>
        <n x="613"/>
        <n x="106"/>
      </t>
    </mdx>
    <mdx n="0" f="v">
      <t c="3" si="227">
        <n x="225"/>
        <n x="601"/>
        <n x="106"/>
      </t>
    </mdx>
    <mdx n="0" f="v">
      <t c="3" si="227">
        <n x="225"/>
        <n x="621"/>
        <n x="106"/>
      </t>
    </mdx>
    <mdx n="0" f="v">
      <t c="3" si="227">
        <n x="225"/>
        <n x="654"/>
        <n x="106"/>
      </t>
    </mdx>
    <mdx n="0" f="v">
      <t c="3" si="227">
        <n x="225"/>
        <n x="566"/>
        <n x="238"/>
      </t>
    </mdx>
    <mdx n="0" f="v">
      <t c="3" si="227">
        <n x="225"/>
        <n x="334"/>
        <n x="238"/>
      </t>
    </mdx>
    <mdx n="0" f="v">
      <t c="3" si="227">
        <n x="225"/>
        <n x="588"/>
        <n x="238"/>
      </t>
    </mdx>
    <mdx n="0" f="v">
      <t c="3" si="227">
        <n x="225"/>
        <n x="332"/>
        <n x="206"/>
      </t>
    </mdx>
    <mdx n="0" f="v">
      <t c="3" si="227">
        <n x="225"/>
        <n x="583"/>
        <n x="206"/>
      </t>
    </mdx>
    <mdx n="0" f="v">
      <t c="3" si="227">
        <n x="225"/>
        <n x="606"/>
        <n x="206"/>
      </t>
    </mdx>
    <mdx n="0" f="v">
      <t c="3" si="227">
        <n x="225"/>
        <n x="573"/>
        <n x="207"/>
      </t>
    </mdx>
    <mdx n="0" f="v">
      <t c="3" si="227">
        <n x="225"/>
        <n x="605"/>
        <n x="207"/>
      </t>
    </mdx>
    <mdx n="0" f="v">
      <t c="3" si="227">
        <n x="225"/>
        <n x="637"/>
        <n x="207"/>
      </t>
    </mdx>
    <mdx n="0" f="v">
      <t c="3" si="227">
        <n x="225"/>
        <n x="629"/>
        <n x="207"/>
      </t>
    </mdx>
    <mdx n="0" f="v">
      <t c="3" si="227">
        <n x="225"/>
        <n x="562"/>
        <n x="208"/>
      </t>
    </mdx>
    <mdx n="0" f="v">
      <t c="3" si="227">
        <n x="225"/>
        <n x="340"/>
        <n x="208"/>
      </t>
    </mdx>
    <mdx n="0" f="v">
      <t c="3" si="227">
        <n x="225"/>
        <n x="298"/>
        <n x="208"/>
      </t>
    </mdx>
    <mdx n="0" f="v">
      <t c="3" si="227">
        <n x="225"/>
        <n x="604"/>
        <n x="208"/>
      </t>
    </mdx>
    <mdx n="0" f="v">
      <t c="3" si="227">
        <n x="225"/>
        <n x="581"/>
        <n x="234"/>
      </t>
    </mdx>
    <mdx n="0" f="v">
      <t c="3" si="227">
        <n x="225"/>
        <n x="624"/>
        <n x="234"/>
      </t>
    </mdx>
    <mdx n="0" f="v">
      <t c="3" si="227">
        <n x="225"/>
        <n x="566"/>
        <n x="124"/>
      </t>
    </mdx>
    <mdx n="0" f="v">
      <t c="3" si="227">
        <n x="225"/>
        <n x="616"/>
        <n x="124"/>
      </t>
    </mdx>
    <mdx n="0" f="v">
      <t c="3" si="227">
        <n x="225"/>
        <n x="627"/>
        <n x="124"/>
      </t>
    </mdx>
    <mdx n="0" f="v">
      <t c="3" si="227">
        <n x="225"/>
        <n x="549"/>
        <n x="109"/>
      </t>
    </mdx>
    <mdx n="0" f="v">
      <t c="3" si="227">
        <n x="225"/>
        <n x="579"/>
        <n x="109"/>
      </t>
    </mdx>
    <mdx n="0" f="v">
      <t c="3" si="227">
        <n x="225"/>
        <n x="587"/>
        <n x="109"/>
      </t>
    </mdx>
    <mdx n="0" f="v">
      <t c="3" si="227">
        <n x="225"/>
        <n x="555"/>
        <n x="109"/>
      </t>
    </mdx>
    <mdx n="0" f="v">
      <t c="3" si="227">
        <n x="225"/>
        <n x="641"/>
        <n x="109"/>
      </t>
    </mdx>
    <mdx n="0" f="v">
      <t c="3" si="227">
        <n x="225"/>
        <n x="591"/>
        <n x="125"/>
      </t>
    </mdx>
    <mdx n="0" f="v">
      <t c="3" si="227">
        <n x="225"/>
        <n x="619"/>
        <n x="125"/>
      </t>
    </mdx>
    <mdx n="0" f="v">
      <t c="3" si="227">
        <n x="225"/>
        <n x="654"/>
        <n x="125"/>
      </t>
    </mdx>
    <mdx n="0" f="v">
      <t c="3" si="227">
        <n x="225"/>
        <n x="591"/>
        <n x="126"/>
      </t>
    </mdx>
    <mdx n="0" f="v">
      <t c="3" si="227">
        <n x="225"/>
        <n x="627"/>
        <n x="126"/>
      </t>
    </mdx>
    <mdx n="0" f="v">
      <t c="3" si="227">
        <n x="225"/>
        <n x="296"/>
        <n x="110"/>
      </t>
    </mdx>
    <mdx n="0" f="v">
      <t c="3" si="227">
        <n x="225"/>
        <n x="579"/>
        <n x="110"/>
      </t>
    </mdx>
    <mdx n="0" f="v">
      <t c="3" si="227">
        <n x="225"/>
        <n x="574"/>
        <n x="110"/>
      </t>
    </mdx>
    <mdx n="0" f="v">
      <t c="3" si="227">
        <n x="225"/>
        <n x="332"/>
        <n x="127"/>
      </t>
    </mdx>
    <mdx n="0" f="v">
      <t c="3" si="227">
        <n x="225"/>
        <n x="618"/>
        <n x="127"/>
      </t>
    </mdx>
    <mdx n="0" f="v">
      <t c="3" si="227">
        <n x="225"/>
        <n x="640"/>
        <n x="127"/>
      </t>
    </mdx>
    <mdx n="0" f="v">
      <t c="3" si="227">
        <n x="225"/>
        <n x="342"/>
        <n x="111"/>
      </t>
    </mdx>
    <mdx n="0" f="v">
      <t c="3" si="227">
        <n x="225"/>
        <n x="618"/>
        <n x="111"/>
      </t>
    </mdx>
    <mdx n="0" f="v">
      <t c="3" si="227">
        <n x="225"/>
        <n x="590"/>
        <n x="128"/>
      </t>
    </mdx>
    <mdx n="0" f="v">
      <t c="3" si="227">
        <n x="225"/>
        <n x="595"/>
        <n x="128"/>
      </t>
    </mdx>
    <mdx n="0" f="v">
      <t c="3" si="227">
        <n x="225"/>
        <n x="596"/>
        <n x="128"/>
      </t>
    </mdx>
    <mdx n="0" f="v">
      <t c="3" si="227">
        <n x="225"/>
        <n x="620"/>
        <n x="128"/>
      </t>
    </mdx>
    <mdx n="0" f="v">
      <t c="3" si="227">
        <n x="225"/>
        <n x="345"/>
        <n x="112"/>
      </t>
    </mdx>
    <mdx n="0" f="v">
      <t c="3" si="227">
        <n x="225"/>
        <n x="564"/>
        <n x="112"/>
      </t>
    </mdx>
    <mdx n="0" f="v">
      <t c="3" si="227">
        <n x="225"/>
        <n x="636"/>
        <n x="112"/>
      </t>
    </mdx>
    <mdx n="0" f="v">
      <t c="3" si="227">
        <n x="225"/>
        <n x="549"/>
        <n x="129"/>
      </t>
    </mdx>
    <mdx n="0" f="v">
      <t c="3" si="227">
        <n x="225"/>
        <n x="622"/>
        <n x="129"/>
      </t>
    </mdx>
    <mdx n="0" f="v">
      <t c="3" si="227">
        <n x="225"/>
        <n x="646"/>
        <n x="129"/>
      </t>
    </mdx>
    <mdx n="0" f="v">
      <t c="3" si="227">
        <n x="225"/>
        <n x="560"/>
        <n x="155"/>
      </t>
    </mdx>
    <mdx n="0" f="v">
      <t c="3" si="227">
        <n x="225"/>
        <n x="577"/>
        <n x="155"/>
      </t>
    </mdx>
    <mdx n="0" f="v">
      <t c="3" si="227">
        <n x="225"/>
        <n x="611"/>
        <n x="155"/>
      </t>
    </mdx>
    <mdx n="0" f="v">
      <t c="3" si="227">
        <n x="225"/>
        <n x="600"/>
        <n x="155"/>
      </t>
    </mdx>
    <mdx n="0" f="v">
      <t c="3" si="227">
        <n x="225"/>
        <n x="640"/>
        <n x="155"/>
      </t>
    </mdx>
    <mdx n="0" f="v">
      <t c="3" si="227">
        <n x="225"/>
        <n x="341"/>
        <n x="240"/>
      </t>
    </mdx>
    <mdx n="0" f="v">
      <t c="3" si="227">
        <n x="225"/>
        <n x="557"/>
        <n x="240"/>
      </t>
    </mdx>
    <mdx n="0" f="v">
      <t c="3" si="227">
        <n x="225"/>
        <n x="642"/>
        <n x="240"/>
      </t>
    </mdx>
    <mdx n="0" f="v">
      <t c="3" si="227">
        <n x="225"/>
        <n x="634"/>
        <n x="168"/>
      </t>
    </mdx>
    <mdx n="0" f="v">
      <t c="3" si="227">
        <n x="225"/>
        <n x="349"/>
        <n x="244"/>
      </t>
    </mdx>
    <mdx n="0" f="v">
      <t c="3" si="227">
        <n x="225"/>
        <n x="568"/>
        <n x="244"/>
      </t>
    </mdx>
    <mdx n="0" f="v">
      <t c="3" si="227">
        <n x="225"/>
        <n x="574"/>
        <n x="244"/>
      </t>
    </mdx>
    <mdx n="0" f="v">
      <t c="3" si="227">
        <n x="225"/>
        <n x="642"/>
        <n x="244"/>
      </t>
    </mdx>
    <mdx n="0" f="v">
      <t c="3" si="227">
        <n x="225"/>
        <n x="653"/>
        <n x="244"/>
      </t>
    </mdx>
    <mdx n="0" f="v">
      <t c="3" si="227">
        <n x="225"/>
        <n x="576"/>
        <n x="167"/>
      </t>
    </mdx>
    <mdx n="0" f="v">
      <t c="3" si="227">
        <n x="225"/>
        <n x="596"/>
        <n x="167"/>
      </t>
    </mdx>
    <mdx n="0" f="v">
      <t c="3" si="227">
        <n x="225"/>
        <n x="622"/>
        <n x="167"/>
      </t>
    </mdx>
    <mdx n="0" f="v">
      <t c="3" si="227">
        <n x="225"/>
        <n x="654"/>
        <n x="167"/>
      </t>
    </mdx>
    <mdx n="0" f="v">
      <t c="3" si="227">
        <n x="225"/>
        <n x="353"/>
        <n x="163"/>
      </t>
    </mdx>
    <mdx n="0" f="v">
      <t c="3" si="227">
        <n x="225"/>
        <n x="560"/>
        <n x="163"/>
      </t>
    </mdx>
    <mdx n="0" f="v">
      <t c="3" si="227">
        <n x="225"/>
        <n x="599"/>
        <n x="163"/>
      </t>
    </mdx>
    <mdx n="0" f="v">
      <t c="3" si="227">
        <n x="225"/>
        <n x="620"/>
        <n x="163"/>
      </t>
    </mdx>
    <mdx n="0" f="v">
      <t c="3" si="227">
        <n x="225"/>
        <n x="287"/>
        <n x="198"/>
      </t>
    </mdx>
    <mdx n="0" f="v">
      <t c="3" si="227">
        <n x="225"/>
        <n x="324"/>
        <n x="198"/>
      </t>
    </mdx>
    <mdx n="0" f="v">
      <t c="3" si="227">
        <n x="225"/>
        <n x="351"/>
        <n x="198"/>
      </t>
    </mdx>
    <mdx n="0" f="v">
      <t c="3" si="227">
        <n x="225"/>
        <n x="593"/>
        <n x="164"/>
      </t>
    </mdx>
    <mdx n="0" f="v">
      <t c="3" si="227">
        <n x="225"/>
        <n x="582"/>
        <n x="164"/>
      </t>
    </mdx>
    <mdx n="0" f="v">
      <t c="3" si="227">
        <n x="225"/>
        <n x="633"/>
        <n x="164"/>
      </t>
    </mdx>
    <mdx n="0" f="v">
      <t c="3" si="227">
        <n x="225"/>
        <n x="335"/>
        <n x="165"/>
      </t>
    </mdx>
    <mdx n="0" f="v">
      <t c="3" si="227">
        <n x="225"/>
        <n x="296"/>
        <n x="165"/>
      </t>
    </mdx>
    <mdx n="0" f="v">
      <t c="3" si="227">
        <n x="225"/>
        <n x="584"/>
        <n x="165"/>
      </t>
    </mdx>
    <mdx n="0" f="v">
      <t c="3" si="227">
        <n x="225"/>
        <n x="610"/>
        <n x="165"/>
      </t>
    </mdx>
    <mdx n="0" f="v">
      <t c="3" si="227">
        <n x="225"/>
        <n x="653"/>
        <n x="165"/>
      </t>
    </mdx>
    <mdx n="0" f="v">
      <t c="3" si="227">
        <n x="225"/>
        <n x="343"/>
        <n x="196"/>
      </t>
    </mdx>
    <mdx n="0" f="v">
      <t c="3" si="227">
        <n x="225"/>
        <n x="556"/>
        <n x="196"/>
      </t>
    </mdx>
    <mdx n="0" f="v">
      <t c="3" si="227">
        <n x="225"/>
        <n x="275"/>
        <n x="197"/>
      </t>
    </mdx>
    <mdx n="0" f="v">
      <t c="3" si="227">
        <n x="225"/>
        <n x="600"/>
        <n x="197"/>
      </t>
    </mdx>
  </mdxMetadata>
  <valueMetadata count="100902">
    <bk>
      <rc t="1" v="0"/>
    </bk>
    <bk>
      <rc t="1" v="1"/>
    </bk>
    <bk>
      <rc t="1" v="2"/>
    </bk>
    <bk>
      <rc t="1" v="3"/>
    </bk>
    <bk>
      <rc t="1" v="4"/>
    </bk>
    <bk>
      <rc t="1" v="5"/>
    </bk>
    <bk>
      <rc t="1" v="6"/>
    </bk>
    <bk>
      <rc t="1" v="7"/>
    </bk>
    <bk>
      <rc t="1" v="8"/>
    </bk>
    <bk>
      <rc t="1" v="9"/>
    </bk>
    <bk>
      <rc t="1" v="10"/>
    </bk>
    <bk>
      <rc t="1" v="11"/>
    </bk>
    <bk>
      <rc t="1" v="12"/>
    </bk>
    <bk>
      <rc t="1" v="13"/>
    </bk>
    <bk>
      <rc t="1" v="14"/>
    </bk>
    <bk>
      <rc t="1" v="15"/>
    </bk>
    <bk>
      <rc t="1" v="16"/>
    </bk>
    <bk>
      <rc t="1" v="17"/>
    </bk>
    <bk>
      <rc t="1" v="18"/>
    </bk>
    <bk>
      <rc t="1" v="19"/>
    </bk>
    <bk>
      <rc t="1" v="20"/>
    </bk>
    <bk>
      <rc t="1" v="21"/>
    </bk>
    <bk>
      <rc t="1" v="22"/>
    </bk>
    <bk>
      <rc t="1" v="23"/>
    </bk>
    <bk>
      <rc t="1" v="24"/>
    </bk>
    <bk>
      <rc t="1" v="25"/>
    </bk>
    <bk>
      <rc t="1" v="26"/>
    </bk>
    <bk>
      <rc t="1" v="27"/>
    </bk>
    <bk>
      <rc t="1" v="28"/>
    </bk>
    <bk>
      <rc t="1" v="29"/>
    </bk>
    <bk>
      <rc t="1" v="30"/>
    </bk>
    <bk>
      <rc t="1" v="31"/>
    </bk>
    <bk>
      <rc t="1" v="32"/>
    </bk>
    <bk>
      <rc t="1" v="33"/>
    </bk>
    <bk>
      <rc t="1" v="34"/>
    </bk>
    <bk>
      <rc t="1" v="35"/>
    </bk>
    <bk>
      <rc t="1" v="36"/>
    </bk>
    <bk>
      <rc t="1" v="37"/>
    </bk>
    <bk>
      <rc t="1" v="38"/>
    </bk>
    <bk>
      <rc t="1" v="39"/>
    </bk>
    <bk>
      <rc t="1" v="40"/>
    </bk>
    <bk>
      <rc t="1" v="41"/>
    </bk>
    <bk>
      <rc t="1" v="42"/>
    </bk>
    <bk>
      <rc t="1" v="43"/>
    </bk>
    <bk>
      <rc t="1" v="44"/>
    </bk>
    <bk>
      <rc t="1" v="45"/>
    </bk>
    <bk>
      <rc t="1" v="46"/>
    </bk>
    <bk>
      <rc t="1" v="47"/>
    </bk>
    <bk>
      <rc t="1" v="48"/>
    </bk>
    <bk>
      <rc t="1" v="49"/>
    </bk>
    <bk>
      <rc t="1" v="50"/>
    </bk>
    <bk>
      <rc t="1" v="51"/>
    </bk>
    <bk>
      <rc t="1" v="52"/>
    </bk>
    <bk>
      <rc t="1" v="53"/>
    </bk>
    <bk>
      <rc t="1" v="54"/>
    </bk>
    <bk>
      <rc t="1" v="55"/>
    </bk>
    <bk>
      <rc t="1" v="56"/>
    </bk>
    <bk>
      <rc t="1" v="57"/>
    </bk>
    <bk>
      <rc t="1" v="58"/>
    </bk>
    <bk>
      <rc t="1" v="59"/>
    </bk>
    <bk>
      <rc t="1" v="60"/>
    </bk>
    <bk>
      <rc t="1" v="61"/>
    </bk>
    <bk>
      <rc t="1" v="62"/>
    </bk>
    <bk>
      <rc t="1" v="63"/>
    </bk>
    <bk>
      <rc t="1" v="64"/>
    </bk>
    <bk>
      <rc t="1" v="65"/>
    </bk>
    <bk>
      <rc t="1" v="66"/>
    </bk>
    <bk>
      <rc t="1" v="67"/>
    </bk>
    <bk>
      <rc t="1" v="68"/>
    </bk>
    <bk>
      <rc t="1" v="69"/>
    </bk>
    <bk>
      <rc t="1" v="70"/>
    </bk>
    <bk>
      <rc t="1" v="71"/>
    </bk>
    <bk>
      <rc t="1" v="72"/>
    </bk>
    <bk>
      <rc t="1" v="73"/>
    </bk>
    <bk>
      <rc t="1" v="74"/>
    </bk>
    <bk>
      <rc t="1" v="75"/>
    </bk>
    <bk>
      <rc t="1" v="76"/>
    </bk>
    <bk>
      <rc t="1" v="77"/>
    </bk>
    <bk>
      <rc t="1" v="78"/>
    </bk>
    <bk>
      <rc t="1" v="79"/>
    </bk>
    <bk>
      <rc t="1" v="80"/>
    </bk>
    <bk>
      <rc t="1" v="81"/>
    </bk>
    <bk>
      <rc t="1" v="82"/>
    </bk>
    <bk>
      <rc t="1" v="83"/>
    </bk>
    <bk>
      <rc t="1" v="84"/>
    </bk>
    <bk>
      <rc t="1" v="85"/>
    </bk>
    <bk>
      <rc t="1" v="86"/>
    </bk>
    <bk>
      <rc t="1" v="87"/>
    </bk>
    <bk>
      <rc t="1" v="88"/>
    </bk>
    <bk>
      <rc t="1" v="89"/>
    </bk>
    <bk>
      <rc t="1" v="90"/>
    </bk>
    <bk>
      <rc t="1" v="91"/>
    </bk>
    <bk>
      <rc t="1" v="92"/>
    </bk>
    <bk>
      <rc t="1" v="93"/>
    </bk>
    <bk>
      <rc t="1" v="94"/>
    </bk>
    <bk>
      <rc t="1" v="95"/>
    </bk>
    <bk>
      <rc t="1" v="96"/>
    </bk>
    <bk>
      <rc t="1" v="97"/>
    </bk>
    <bk>
      <rc t="1" v="98"/>
    </bk>
    <bk>
      <rc t="1" v="99"/>
    </bk>
    <bk>
      <rc t="1" v="100"/>
    </bk>
    <bk>
      <rc t="1" v="101"/>
    </bk>
    <bk>
      <rc t="1" v="102"/>
    </bk>
    <bk>
      <rc t="1" v="103"/>
    </bk>
    <bk>
      <rc t="1" v="104"/>
    </bk>
    <bk>
      <rc t="1" v="105"/>
    </bk>
    <bk>
      <rc t="1" v="106"/>
    </bk>
    <bk>
      <rc t="1" v="107"/>
    </bk>
    <bk>
      <rc t="1" v="108"/>
    </bk>
    <bk>
      <rc t="1" v="109"/>
    </bk>
    <bk>
      <rc t="1" v="110"/>
    </bk>
    <bk>
      <rc t="1" v="111"/>
    </bk>
    <bk>
      <rc t="1" v="112"/>
    </bk>
    <bk>
      <rc t="1" v="113"/>
    </bk>
    <bk>
      <rc t="1" v="114"/>
    </bk>
    <bk>
      <rc t="1" v="115"/>
    </bk>
    <bk>
      <rc t="1" v="116"/>
    </bk>
    <bk>
      <rc t="1" v="117"/>
    </bk>
    <bk>
      <rc t="1" v="118"/>
    </bk>
    <bk>
      <rc t="1" v="119"/>
    </bk>
    <bk>
      <rc t="1" v="120"/>
    </bk>
    <bk>
      <rc t="1" v="121"/>
    </bk>
    <bk>
      <rc t="1" v="122"/>
    </bk>
    <bk>
      <rc t="1" v="123"/>
    </bk>
    <bk>
      <rc t="1" v="124"/>
    </bk>
    <bk>
      <rc t="1" v="125"/>
    </bk>
    <bk>
      <rc t="1" v="126"/>
    </bk>
    <bk>
      <rc t="1" v="127"/>
    </bk>
    <bk>
      <rc t="1" v="128"/>
    </bk>
    <bk>
      <rc t="1" v="129"/>
    </bk>
    <bk>
      <rc t="1" v="130"/>
    </bk>
    <bk>
      <rc t="1" v="131"/>
    </bk>
    <bk>
      <rc t="1" v="132"/>
    </bk>
    <bk>
      <rc t="1" v="133"/>
    </bk>
    <bk>
      <rc t="1" v="134"/>
    </bk>
    <bk>
      <rc t="1" v="135"/>
    </bk>
    <bk>
      <rc t="1" v="136"/>
    </bk>
    <bk>
      <rc t="1" v="137"/>
    </bk>
    <bk>
      <rc t="1" v="138"/>
    </bk>
    <bk>
      <rc t="1" v="139"/>
    </bk>
    <bk>
      <rc t="1" v="140"/>
    </bk>
    <bk>
      <rc t="1" v="141"/>
    </bk>
    <bk>
      <rc t="1" v="142"/>
    </bk>
    <bk>
      <rc t="1" v="143"/>
    </bk>
    <bk>
      <rc t="1" v="144"/>
    </bk>
    <bk>
      <rc t="1" v="145"/>
    </bk>
    <bk>
      <rc t="1" v="146"/>
    </bk>
    <bk>
      <rc t="1" v="147"/>
    </bk>
    <bk>
      <rc t="1" v="148"/>
    </bk>
    <bk>
      <rc t="1" v="149"/>
    </bk>
    <bk>
      <rc t="1" v="150"/>
    </bk>
    <bk>
      <rc t="1" v="151"/>
    </bk>
    <bk>
      <rc t="1" v="152"/>
    </bk>
    <bk>
      <rc t="1" v="153"/>
    </bk>
    <bk>
      <rc t="1" v="154"/>
    </bk>
    <bk>
      <rc t="1" v="155"/>
    </bk>
    <bk>
      <rc t="1" v="156"/>
    </bk>
    <bk>
      <rc t="1" v="157"/>
    </bk>
    <bk>
      <rc t="1" v="158"/>
    </bk>
    <bk>
      <rc t="1" v="159"/>
    </bk>
    <bk>
      <rc t="1" v="160"/>
    </bk>
    <bk>
      <rc t="1" v="161"/>
    </bk>
    <bk>
      <rc t="1" v="162"/>
    </bk>
    <bk>
      <rc t="1" v="163"/>
    </bk>
    <bk>
      <rc t="1" v="164"/>
    </bk>
    <bk>
      <rc t="1" v="165"/>
    </bk>
    <bk>
      <rc t="1" v="166"/>
    </bk>
    <bk>
      <rc t="1" v="167"/>
    </bk>
    <bk>
      <rc t="1" v="168"/>
    </bk>
    <bk>
      <rc t="1" v="169"/>
    </bk>
    <bk>
      <rc t="1" v="170"/>
    </bk>
    <bk>
      <rc t="1" v="171"/>
    </bk>
    <bk>
      <rc t="1" v="172"/>
    </bk>
    <bk>
      <rc t="1" v="173"/>
    </bk>
    <bk>
      <rc t="1" v="174"/>
    </bk>
    <bk>
      <rc t="1" v="175"/>
    </bk>
    <bk>
      <rc t="1" v="176"/>
    </bk>
    <bk>
      <rc t="1" v="177"/>
    </bk>
    <bk>
      <rc t="1" v="178"/>
    </bk>
    <bk>
      <rc t="1" v="179"/>
    </bk>
    <bk>
      <rc t="1" v="180"/>
    </bk>
    <bk>
      <rc t="1" v="181"/>
    </bk>
    <bk>
      <rc t="1" v="182"/>
    </bk>
    <bk>
      <rc t="1" v="183"/>
    </bk>
    <bk>
      <rc t="1" v="184"/>
    </bk>
    <bk>
      <rc t="1" v="185"/>
    </bk>
    <bk>
      <rc t="1" v="186"/>
    </bk>
    <bk>
      <rc t="1" v="187"/>
    </bk>
    <bk>
      <rc t="1" v="188"/>
    </bk>
    <bk>
      <rc t="1" v="189"/>
    </bk>
    <bk>
      <rc t="1" v="190"/>
    </bk>
    <bk>
      <rc t="1" v="191"/>
    </bk>
    <bk>
      <rc t="1" v="192"/>
    </bk>
    <bk>
      <rc t="1" v="193"/>
    </bk>
    <bk>
      <rc t="1" v="194"/>
    </bk>
    <bk>
      <rc t="1" v="195"/>
    </bk>
    <bk>
      <rc t="1" v="196"/>
    </bk>
    <bk>
      <rc t="1" v="197"/>
    </bk>
    <bk>
      <rc t="1" v="198"/>
    </bk>
    <bk>
      <rc t="1" v="199"/>
    </bk>
    <bk>
      <rc t="1" v="200"/>
    </bk>
    <bk>
      <rc t="1" v="201"/>
    </bk>
    <bk>
      <rc t="1" v="202"/>
    </bk>
    <bk>
      <rc t="1" v="203"/>
    </bk>
    <bk>
      <rc t="1" v="204"/>
    </bk>
    <bk>
      <rc t="1" v="205"/>
    </bk>
    <bk>
      <rc t="1" v="206"/>
    </bk>
    <bk>
      <rc t="1" v="207"/>
    </bk>
    <bk>
      <rc t="1" v="208"/>
    </bk>
    <bk>
      <rc t="1" v="209"/>
    </bk>
    <bk>
      <rc t="1" v="210"/>
    </bk>
    <bk>
      <rc t="1" v="211"/>
    </bk>
    <bk>
      <rc t="1" v="212"/>
    </bk>
    <bk>
      <rc t="1" v="213"/>
    </bk>
    <bk>
      <rc t="1" v="214"/>
    </bk>
    <bk>
      <rc t="1" v="215"/>
    </bk>
    <bk>
      <rc t="1" v="216"/>
    </bk>
    <bk>
      <rc t="1" v="217"/>
    </bk>
    <bk>
      <rc t="1" v="218"/>
    </bk>
    <bk>
      <rc t="1" v="219"/>
    </bk>
    <bk>
      <rc t="1" v="220"/>
    </bk>
    <bk>
      <rc t="1" v="221"/>
    </bk>
    <bk>
      <rc t="1" v="222"/>
    </bk>
    <bk>
      <rc t="1" v="223"/>
    </bk>
    <bk>
      <rc t="1" v="224"/>
    </bk>
    <bk>
      <rc t="1" v="225"/>
    </bk>
    <bk>
      <rc t="1" v="226"/>
    </bk>
    <bk>
      <rc t="1" v="227"/>
    </bk>
    <bk>
      <rc t="1" v="228"/>
    </bk>
    <bk>
      <rc t="1" v="229"/>
    </bk>
    <bk>
      <rc t="1" v="230"/>
    </bk>
    <bk>
      <rc t="1" v="231"/>
    </bk>
    <bk>
      <rc t="1" v="232"/>
    </bk>
    <bk>
      <rc t="1" v="233"/>
    </bk>
    <bk>
      <rc t="1" v="234"/>
    </bk>
    <bk>
      <rc t="1" v="235"/>
    </bk>
    <bk>
      <rc t="1" v="236"/>
    </bk>
    <bk>
      <rc t="1" v="237"/>
    </bk>
    <bk>
      <rc t="1" v="238"/>
    </bk>
    <bk>
      <rc t="1" v="239"/>
    </bk>
    <bk>
      <rc t="1" v="240"/>
    </bk>
    <bk>
      <rc t="1" v="241"/>
    </bk>
    <bk>
      <rc t="1" v="242"/>
    </bk>
    <bk>
      <rc t="1" v="243"/>
    </bk>
    <bk>
      <rc t="1" v="244"/>
    </bk>
    <bk>
      <rc t="1" v="245"/>
    </bk>
    <bk>
      <rc t="1" v="246"/>
    </bk>
    <bk>
      <rc t="1" v="247"/>
    </bk>
    <bk>
      <rc t="1" v="248"/>
    </bk>
    <bk>
      <rc t="1" v="249"/>
    </bk>
    <bk>
      <rc t="1" v="250"/>
    </bk>
    <bk>
      <rc t="1" v="251"/>
    </bk>
    <bk>
      <rc t="1" v="252"/>
    </bk>
    <bk>
      <rc t="1" v="253"/>
    </bk>
    <bk>
      <rc t="1" v="254"/>
    </bk>
    <bk>
      <rc t="1" v="255"/>
    </bk>
    <bk>
      <rc t="1" v="256"/>
    </bk>
    <bk>
      <rc t="1" v="257"/>
    </bk>
    <bk>
      <rc t="1" v="258"/>
    </bk>
    <bk>
      <rc t="1" v="259"/>
    </bk>
    <bk>
      <rc t="1" v="260"/>
    </bk>
    <bk>
      <rc t="1" v="261"/>
    </bk>
    <bk>
      <rc t="1" v="262"/>
    </bk>
    <bk>
      <rc t="1" v="263"/>
    </bk>
    <bk>
      <rc t="1" v="264"/>
    </bk>
    <bk>
      <rc t="1" v="265"/>
    </bk>
    <bk>
      <rc t="1" v="266"/>
    </bk>
    <bk>
      <rc t="1" v="267"/>
    </bk>
    <bk>
      <rc t="1" v="268"/>
    </bk>
    <bk>
      <rc t="1" v="269"/>
    </bk>
    <bk>
      <rc t="1" v="270"/>
    </bk>
    <bk>
      <rc t="1" v="271"/>
    </bk>
    <bk>
      <rc t="1" v="272"/>
    </bk>
    <bk>
      <rc t="1" v="273"/>
    </bk>
    <bk>
      <rc t="1" v="274"/>
    </bk>
    <bk>
      <rc t="1" v="275"/>
    </bk>
    <bk>
      <rc t="1" v="276"/>
    </bk>
    <bk>
      <rc t="1" v="277"/>
    </bk>
    <bk>
      <rc t="1" v="278"/>
    </bk>
    <bk>
      <rc t="1" v="279"/>
    </bk>
    <bk>
      <rc t="1" v="280"/>
    </bk>
    <bk>
      <rc t="1" v="281"/>
    </bk>
    <bk>
      <rc t="1" v="282"/>
    </bk>
    <bk>
      <rc t="1" v="283"/>
    </bk>
    <bk>
      <rc t="1" v="284"/>
    </bk>
    <bk>
      <rc t="1" v="285"/>
    </bk>
    <bk>
      <rc t="1" v="286"/>
    </bk>
    <bk>
      <rc t="1" v="287"/>
    </bk>
    <bk>
      <rc t="1" v="288"/>
    </bk>
    <bk>
      <rc t="1" v="289"/>
    </bk>
    <bk>
      <rc t="1" v="290"/>
    </bk>
    <bk>
      <rc t="1" v="291"/>
    </bk>
    <bk>
      <rc t="1" v="292"/>
    </bk>
    <bk>
      <rc t="1" v="293"/>
    </bk>
    <bk>
      <rc t="1" v="294"/>
    </bk>
    <bk>
      <rc t="1" v="295"/>
    </bk>
    <bk>
      <rc t="1" v="296"/>
    </bk>
    <bk>
      <rc t="1" v="297"/>
    </bk>
    <bk>
      <rc t="1" v="298"/>
    </bk>
    <bk>
      <rc t="1" v="299"/>
    </bk>
    <bk>
      <rc t="1" v="300"/>
    </bk>
    <bk>
      <rc t="1" v="301"/>
    </bk>
    <bk>
      <rc t="1" v="302"/>
    </bk>
    <bk>
      <rc t="1" v="303"/>
    </bk>
    <bk>
      <rc t="1" v="304"/>
    </bk>
    <bk>
      <rc t="1" v="305"/>
    </bk>
    <bk>
      <rc t="1" v="306"/>
    </bk>
    <bk>
      <rc t="1" v="307"/>
    </bk>
    <bk>
      <rc t="1" v="308"/>
    </bk>
    <bk>
      <rc t="1" v="309"/>
    </bk>
    <bk>
      <rc t="1" v="310"/>
    </bk>
    <bk>
      <rc t="1" v="311"/>
    </bk>
    <bk>
      <rc t="1" v="312"/>
    </bk>
    <bk>
      <rc t="1" v="313"/>
    </bk>
    <bk>
      <rc t="1" v="314"/>
    </bk>
    <bk>
      <rc t="1" v="315"/>
    </bk>
    <bk>
      <rc t="1" v="316"/>
    </bk>
    <bk>
      <rc t="1" v="317"/>
    </bk>
    <bk>
      <rc t="1" v="318"/>
    </bk>
    <bk>
      <rc t="1" v="319"/>
    </bk>
    <bk>
      <rc t="1" v="320"/>
    </bk>
    <bk>
      <rc t="1" v="321"/>
    </bk>
    <bk>
      <rc t="1" v="322"/>
    </bk>
    <bk>
      <rc t="1" v="323"/>
    </bk>
    <bk>
      <rc t="1" v="324"/>
    </bk>
    <bk>
      <rc t="1" v="325"/>
    </bk>
    <bk>
      <rc t="1" v="326"/>
    </bk>
    <bk>
      <rc t="1" v="327"/>
    </bk>
    <bk>
      <rc t="1" v="328"/>
    </bk>
    <bk>
      <rc t="1" v="329"/>
    </bk>
    <bk>
      <rc t="1" v="330"/>
    </bk>
    <bk>
      <rc t="1" v="331"/>
    </bk>
    <bk>
      <rc t="1" v="332"/>
    </bk>
    <bk>
      <rc t="1" v="333"/>
    </bk>
    <bk>
      <rc t="1" v="334"/>
    </bk>
    <bk>
      <rc t="1" v="335"/>
    </bk>
    <bk>
      <rc t="1" v="336"/>
    </bk>
    <bk>
      <rc t="1" v="337"/>
    </bk>
    <bk>
      <rc t="1" v="338"/>
    </bk>
    <bk>
      <rc t="1" v="339"/>
    </bk>
    <bk>
      <rc t="1" v="340"/>
    </bk>
    <bk>
      <rc t="1" v="341"/>
    </bk>
    <bk>
      <rc t="1" v="342"/>
    </bk>
    <bk>
      <rc t="1" v="343"/>
    </bk>
    <bk>
      <rc t="1" v="344"/>
    </bk>
    <bk>
      <rc t="1" v="345"/>
    </bk>
    <bk>
      <rc t="1" v="346"/>
    </bk>
    <bk>
      <rc t="1" v="347"/>
    </bk>
    <bk>
      <rc t="1" v="348"/>
    </bk>
    <bk>
      <rc t="1" v="349"/>
    </bk>
    <bk>
      <rc t="1" v="350"/>
    </bk>
    <bk>
      <rc t="1" v="351"/>
    </bk>
    <bk>
      <rc t="1" v="352"/>
    </bk>
    <bk>
      <rc t="1" v="353"/>
    </bk>
    <bk>
      <rc t="1" v="354"/>
    </bk>
    <bk>
      <rc t="1" v="355"/>
    </bk>
    <bk>
      <rc t="1" v="356"/>
    </bk>
    <bk>
      <rc t="1" v="357"/>
    </bk>
    <bk>
      <rc t="1" v="358"/>
    </bk>
    <bk>
      <rc t="1" v="359"/>
    </bk>
    <bk>
      <rc t="1" v="360"/>
    </bk>
    <bk>
      <rc t="1" v="361"/>
    </bk>
    <bk>
      <rc t="1" v="362"/>
    </bk>
    <bk>
      <rc t="1" v="363"/>
    </bk>
    <bk>
      <rc t="1" v="364"/>
    </bk>
    <bk>
      <rc t="1" v="365"/>
    </bk>
    <bk>
      <rc t="1" v="366"/>
    </bk>
    <bk>
      <rc t="1" v="367"/>
    </bk>
    <bk>
      <rc t="1" v="368"/>
    </bk>
    <bk>
      <rc t="1" v="369"/>
    </bk>
    <bk>
      <rc t="1" v="370"/>
    </bk>
    <bk>
      <rc t="1" v="371"/>
    </bk>
    <bk>
      <rc t="1" v="372"/>
    </bk>
    <bk>
      <rc t="1" v="373"/>
    </bk>
    <bk>
      <rc t="1" v="374"/>
    </bk>
    <bk>
      <rc t="1" v="375"/>
    </bk>
    <bk>
      <rc t="1" v="376"/>
    </bk>
    <bk>
      <rc t="1" v="377"/>
    </bk>
    <bk>
      <rc t="1" v="378"/>
    </bk>
    <bk>
      <rc t="1" v="379"/>
    </bk>
    <bk>
      <rc t="1" v="380"/>
    </bk>
    <bk>
      <rc t="1" v="381"/>
    </bk>
    <bk>
      <rc t="1" v="382"/>
    </bk>
    <bk>
      <rc t="1" v="383"/>
    </bk>
    <bk>
      <rc t="1" v="384"/>
    </bk>
    <bk>
      <rc t="1" v="385"/>
    </bk>
    <bk>
      <rc t="1" v="386"/>
    </bk>
    <bk>
      <rc t="1" v="387"/>
    </bk>
    <bk>
      <rc t="1" v="388"/>
    </bk>
    <bk>
      <rc t="1" v="389"/>
    </bk>
    <bk>
      <rc t="1" v="390"/>
    </bk>
    <bk>
      <rc t="1" v="391"/>
    </bk>
    <bk>
      <rc t="1" v="392"/>
    </bk>
    <bk>
      <rc t="1" v="393"/>
    </bk>
    <bk>
      <rc t="1" v="394"/>
    </bk>
    <bk>
      <rc t="1" v="395"/>
    </bk>
    <bk>
      <rc t="1" v="396"/>
    </bk>
    <bk>
      <rc t="1" v="397"/>
    </bk>
    <bk>
      <rc t="1" v="398"/>
    </bk>
    <bk>
      <rc t="1" v="399"/>
    </bk>
    <bk>
      <rc t="1" v="400"/>
    </bk>
    <bk>
      <rc t="1" v="401"/>
    </bk>
    <bk>
      <rc t="1" v="402"/>
    </bk>
    <bk>
      <rc t="1" v="403"/>
    </bk>
    <bk>
      <rc t="1" v="404"/>
    </bk>
    <bk>
      <rc t="1" v="405"/>
    </bk>
    <bk>
      <rc t="1" v="406"/>
    </bk>
    <bk>
      <rc t="1" v="407"/>
    </bk>
    <bk>
      <rc t="1" v="408"/>
    </bk>
    <bk>
      <rc t="1" v="409"/>
    </bk>
    <bk>
      <rc t="1" v="410"/>
    </bk>
    <bk>
      <rc t="1" v="411"/>
    </bk>
    <bk>
      <rc t="1" v="412"/>
    </bk>
    <bk>
      <rc t="1" v="413"/>
    </bk>
    <bk>
      <rc t="1" v="414"/>
    </bk>
    <bk>
      <rc t="1" v="415"/>
    </bk>
    <bk>
      <rc t="1" v="416"/>
    </bk>
    <bk>
      <rc t="1" v="417"/>
    </bk>
    <bk>
      <rc t="1" v="418"/>
    </bk>
    <bk>
      <rc t="1" v="419"/>
    </bk>
    <bk>
      <rc t="1" v="420"/>
    </bk>
    <bk>
      <rc t="1" v="421"/>
    </bk>
    <bk>
      <rc t="1" v="422"/>
    </bk>
    <bk>
      <rc t="1" v="423"/>
    </bk>
    <bk>
      <rc t="1" v="424"/>
    </bk>
    <bk>
      <rc t="1" v="425"/>
    </bk>
    <bk>
      <rc t="1" v="426"/>
    </bk>
    <bk>
      <rc t="1" v="427"/>
    </bk>
    <bk>
      <rc t="1" v="428"/>
    </bk>
    <bk>
      <rc t="1" v="429"/>
    </bk>
    <bk>
      <rc t="1" v="430"/>
    </bk>
    <bk>
      <rc t="1" v="431"/>
    </bk>
    <bk>
      <rc t="1" v="432"/>
    </bk>
    <bk>
      <rc t="1" v="433"/>
    </bk>
    <bk>
      <rc t="1" v="434"/>
    </bk>
    <bk>
      <rc t="1" v="435"/>
    </bk>
    <bk>
      <rc t="1" v="436"/>
    </bk>
    <bk>
      <rc t="1" v="437"/>
    </bk>
    <bk>
      <rc t="1" v="438"/>
    </bk>
    <bk>
      <rc t="1" v="439"/>
    </bk>
    <bk>
      <rc t="1" v="440"/>
    </bk>
    <bk>
      <rc t="1" v="441"/>
    </bk>
    <bk>
      <rc t="1" v="442"/>
    </bk>
    <bk>
      <rc t="1" v="443"/>
    </bk>
    <bk>
      <rc t="1" v="444"/>
    </bk>
    <bk>
      <rc t="1" v="445"/>
    </bk>
    <bk>
      <rc t="1" v="446"/>
    </bk>
    <bk>
      <rc t="1" v="447"/>
    </bk>
    <bk>
      <rc t="1" v="448"/>
    </bk>
    <bk>
      <rc t="1" v="449"/>
    </bk>
    <bk>
      <rc t="1" v="450"/>
    </bk>
    <bk>
      <rc t="1" v="451"/>
    </bk>
    <bk>
      <rc t="1" v="452"/>
    </bk>
    <bk>
      <rc t="1" v="453"/>
    </bk>
    <bk>
      <rc t="1" v="454"/>
    </bk>
    <bk>
      <rc t="1" v="455"/>
    </bk>
    <bk>
      <rc t="1" v="456"/>
    </bk>
    <bk>
      <rc t="1" v="457"/>
    </bk>
    <bk>
      <rc t="1" v="458"/>
    </bk>
    <bk>
      <rc t="1" v="459"/>
    </bk>
    <bk>
      <rc t="1" v="460"/>
    </bk>
    <bk>
      <rc t="1" v="461"/>
    </bk>
    <bk>
      <rc t="1" v="462"/>
    </bk>
    <bk>
      <rc t="1" v="463"/>
    </bk>
    <bk>
      <rc t="1" v="464"/>
    </bk>
    <bk>
      <rc t="1" v="465"/>
    </bk>
    <bk>
      <rc t="1" v="466"/>
    </bk>
    <bk>
      <rc t="1" v="467"/>
    </bk>
    <bk>
      <rc t="1" v="468"/>
    </bk>
    <bk>
      <rc t="1" v="469"/>
    </bk>
    <bk>
      <rc t="1" v="470"/>
    </bk>
    <bk>
      <rc t="1" v="471"/>
    </bk>
    <bk>
      <rc t="1" v="472"/>
    </bk>
    <bk>
      <rc t="1" v="473"/>
    </bk>
    <bk>
      <rc t="1" v="474"/>
    </bk>
    <bk>
      <rc t="1" v="475"/>
    </bk>
    <bk>
      <rc t="1" v="476"/>
    </bk>
    <bk>
      <rc t="1" v="477"/>
    </bk>
    <bk>
      <rc t="1" v="478"/>
    </bk>
    <bk>
      <rc t="1" v="479"/>
    </bk>
    <bk>
      <rc t="1" v="480"/>
    </bk>
    <bk>
      <rc t="1" v="481"/>
    </bk>
    <bk>
      <rc t="1" v="482"/>
    </bk>
    <bk>
      <rc t="1" v="483"/>
    </bk>
    <bk>
      <rc t="1" v="484"/>
    </bk>
    <bk>
      <rc t="1" v="485"/>
    </bk>
    <bk>
      <rc t="1" v="486"/>
    </bk>
    <bk>
      <rc t="1" v="487"/>
    </bk>
    <bk>
      <rc t="1" v="488"/>
    </bk>
    <bk>
      <rc t="1" v="489"/>
    </bk>
    <bk>
      <rc t="1" v="490"/>
    </bk>
    <bk>
      <rc t="1" v="491"/>
    </bk>
    <bk>
      <rc t="1" v="492"/>
    </bk>
    <bk>
      <rc t="1" v="493"/>
    </bk>
    <bk>
      <rc t="1" v="494"/>
    </bk>
    <bk>
      <rc t="1" v="495"/>
    </bk>
    <bk>
      <rc t="1" v="496"/>
    </bk>
    <bk>
      <rc t="1" v="497"/>
    </bk>
    <bk>
      <rc t="1" v="498"/>
    </bk>
    <bk>
      <rc t="1" v="499"/>
    </bk>
    <bk>
      <rc t="1" v="500"/>
    </bk>
    <bk>
      <rc t="1" v="501"/>
    </bk>
    <bk>
      <rc t="1" v="502"/>
    </bk>
    <bk>
      <rc t="1" v="503"/>
    </bk>
    <bk>
      <rc t="1" v="504"/>
    </bk>
    <bk>
      <rc t="1" v="505"/>
    </bk>
    <bk>
      <rc t="1" v="506"/>
    </bk>
    <bk>
      <rc t="1" v="507"/>
    </bk>
    <bk>
      <rc t="1" v="508"/>
    </bk>
    <bk>
      <rc t="1" v="509"/>
    </bk>
    <bk>
      <rc t="1" v="510"/>
    </bk>
    <bk>
      <rc t="1" v="511"/>
    </bk>
    <bk>
      <rc t="1" v="512"/>
    </bk>
    <bk>
      <rc t="1" v="513"/>
    </bk>
    <bk>
      <rc t="1" v="514"/>
    </bk>
    <bk>
      <rc t="1" v="515"/>
    </bk>
    <bk>
      <rc t="1" v="516"/>
    </bk>
    <bk>
      <rc t="1" v="517"/>
    </bk>
    <bk>
      <rc t="1" v="518"/>
    </bk>
    <bk>
      <rc t="1" v="519"/>
    </bk>
    <bk>
      <rc t="1" v="520"/>
    </bk>
    <bk>
      <rc t="1" v="521"/>
    </bk>
    <bk>
      <rc t="1" v="522"/>
    </bk>
    <bk>
      <rc t="1" v="523"/>
    </bk>
    <bk>
      <rc t="1" v="524"/>
    </bk>
    <bk>
      <rc t="1" v="525"/>
    </bk>
    <bk>
      <rc t="1" v="526"/>
    </bk>
    <bk>
      <rc t="1" v="527"/>
    </bk>
    <bk>
      <rc t="1" v="528"/>
    </bk>
    <bk>
      <rc t="1" v="529"/>
    </bk>
    <bk>
      <rc t="1" v="530"/>
    </bk>
    <bk>
      <rc t="1" v="531"/>
    </bk>
    <bk>
      <rc t="1" v="532"/>
    </bk>
    <bk>
      <rc t="1" v="533"/>
    </bk>
    <bk>
      <rc t="1" v="534"/>
    </bk>
    <bk>
      <rc t="1" v="535"/>
    </bk>
    <bk>
      <rc t="1" v="536"/>
    </bk>
    <bk>
      <rc t="1" v="537"/>
    </bk>
    <bk>
      <rc t="1" v="538"/>
    </bk>
    <bk>
      <rc t="1" v="539"/>
    </bk>
    <bk>
      <rc t="1" v="540"/>
    </bk>
    <bk>
      <rc t="1" v="541"/>
    </bk>
    <bk>
      <rc t="1" v="542"/>
    </bk>
    <bk>
      <rc t="1" v="543"/>
    </bk>
    <bk>
      <rc t="1" v="544"/>
    </bk>
    <bk>
      <rc t="1" v="545"/>
    </bk>
    <bk>
      <rc t="1" v="546"/>
    </bk>
    <bk>
      <rc t="1" v="547"/>
    </bk>
    <bk>
      <rc t="1" v="548"/>
    </bk>
    <bk>
      <rc t="1" v="549"/>
    </bk>
    <bk>
      <rc t="1" v="550"/>
    </bk>
    <bk>
      <rc t="1" v="551"/>
    </bk>
    <bk>
      <rc t="1" v="552"/>
    </bk>
    <bk>
      <rc t="1" v="553"/>
    </bk>
    <bk>
      <rc t="1" v="554"/>
    </bk>
    <bk>
      <rc t="1" v="555"/>
    </bk>
    <bk>
      <rc t="1" v="556"/>
    </bk>
    <bk>
      <rc t="1" v="557"/>
    </bk>
    <bk>
      <rc t="1" v="558"/>
    </bk>
    <bk>
      <rc t="1" v="559"/>
    </bk>
    <bk>
      <rc t="1" v="560"/>
    </bk>
    <bk>
      <rc t="1" v="561"/>
    </bk>
    <bk>
      <rc t="1" v="562"/>
    </bk>
    <bk>
      <rc t="1" v="563"/>
    </bk>
    <bk>
      <rc t="1" v="564"/>
    </bk>
    <bk>
      <rc t="1" v="565"/>
    </bk>
    <bk>
      <rc t="1" v="566"/>
    </bk>
    <bk>
      <rc t="1" v="567"/>
    </bk>
    <bk>
      <rc t="1" v="568"/>
    </bk>
    <bk>
      <rc t="1" v="569"/>
    </bk>
    <bk>
      <rc t="1" v="570"/>
    </bk>
    <bk>
      <rc t="1" v="571"/>
    </bk>
    <bk>
      <rc t="1" v="572"/>
    </bk>
    <bk>
      <rc t="1" v="573"/>
    </bk>
    <bk>
      <rc t="1" v="574"/>
    </bk>
    <bk>
      <rc t="1" v="575"/>
    </bk>
    <bk>
      <rc t="1" v="576"/>
    </bk>
    <bk>
      <rc t="1" v="577"/>
    </bk>
    <bk>
      <rc t="1" v="578"/>
    </bk>
    <bk>
      <rc t="1" v="579"/>
    </bk>
    <bk>
      <rc t="1" v="580"/>
    </bk>
    <bk>
      <rc t="1" v="581"/>
    </bk>
    <bk>
      <rc t="1" v="582"/>
    </bk>
    <bk>
      <rc t="1" v="583"/>
    </bk>
    <bk>
      <rc t="1" v="584"/>
    </bk>
    <bk>
      <rc t="1" v="585"/>
    </bk>
    <bk>
      <rc t="1" v="586"/>
    </bk>
    <bk>
      <rc t="1" v="587"/>
    </bk>
    <bk>
      <rc t="1" v="588"/>
    </bk>
    <bk>
      <rc t="1" v="589"/>
    </bk>
    <bk>
      <rc t="1" v="590"/>
    </bk>
    <bk>
      <rc t="1" v="591"/>
    </bk>
    <bk>
      <rc t="1" v="592"/>
    </bk>
    <bk>
      <rc t="1" v="593"/>
    </bk>
    <bk>
      <rc t="1" v="594"/>
    </bk>
    <bk>
      <rc t="1" v="595"/>
    </bk>
    <bk>
      <rc t="1" v="596"/>
    </bk>
    <bk>
      <rc t="1" v="597"/>
    </bk>
    <bk>
      <rc t="1" v="598"/>
    </bk>
    <bk>
      <rc t="1" v="599"/>
    </bk>
    <bk>
      <rc t="1" v="600"/>
    </bk>
    <bk>
      <rc t="1" v="601"/>
    </bk>
    <bk>
      <rc t="1" v="602"/>
    </bk>
    <bk>
      <rc t="1" v="603"/>
    </bk>
    <bk>
      <rc t="1" v="604"/>
    </bk>
    <bk>
      <rc t="1" v="605"/>
    </bk>
    <bk>
      <rc t="1" v="606"/>
    </bk>
    <bk>
      <rc t="1" v="607"/>
    </bk>
    <bk>
      <rc t="1" v="608"/>
    </bk>
    <bk>
      <rc t="1" v="609"/>
    </bk>
    <bk>
      <rc t="1" v="610"/>
    </bk>
    <bk>
      <rc t="1" v="611"/>
    </bk>
    <bk>
      <rc t="1" v="612"/>
    </bk>
    <bk>
      <rc t="1" v="613"/>
    </bk>
    <bk>
      <rc t="1" v="614"/>
    </bk>
    <bk>
      <rc t="1" v="615"/>
    </bk>
    <bk>
      <rc t="1" v="616"/>
    </bk>
    <bk>
      <rc t="1" v="617"/>
    </bk>
    <bk>
      <rc t="1" v="618"/>
    </bk>
    <bk>
      <rc t="1" v="619"/>
    </bk>
    <bk>
      <rc t="1" v="620"/>
    </bk>
    <bk>
      <rc t="1" v="621"/>
    </bk>
    <bk>
      <rc t="1" v="622"/>
    </bk>
    <bk>
      <rc t="1" v="623"/>
    </bk>
    <bk>
      <rc t="1" v="624"/>
    </bk>
    <bk>
      <rc t="1" v="625"/>
    </bk>
    <bk>
      <rc t="1" v="626"/>
    </bk>
    <bk>
      <rc t="1" v="627"/>
    </bk>
    <bk>
      <rc t="1" v="628"/>
    </bk>
    <bk>
      <rc t="1" v="629"/>
    </bk>
    <bk>
      <rc t="1" v="630"/>
    </bk>
    <bk>
      <rc t="1" v="631"/>
    </bk>
    <bk>
      <rc t="1" v="632"/>
    </bk>
    <bk>
      <rc t="1" v="633"/>
    </bk>
    <bk>
      <rc t="1" v="634"/>
    </bk>
    <bk>
      <rc t="1" v="635"/>
    </bk>
    <bk>
      <rc t="1" v="636"/>
    </bk>
    <bk>
      <rc t="1" v="637"/>
    </bk>
    <bk>
      <rc t="1" v="638"/>
    </bk>
    <bk>
      <rc t="1" v="639"/>
    </bk>
    <bk>
      <rc t="1" v="640"/>
    </bk>
    <bk>
      <rc t="1" v="641"/>
    </bk>
    <bk>
      <rc t="1" v="642"/>
    </bk>
    <bk>
      <rc t="1" v="643"/>
    </bk>
    <bk>
      <rc t="1" v="644"/>
    </bk>
    <bk>
      <rc t="1" v="645"/>
    </bk>
    <bk>
      <rc t="1" v="646"/>
    </bk>
    <bk>
      <rc t="1" v="647"/>
    </bk>
    <bk>
      <rc t="1" v="648"/>
    </bk>
    <bk>
      <rc t="1" v="649"/>
    </bk>
    <bk>
      <rc t="1" v="650"/>
    </bk>
    <bk>
      <rc t="1" v="651"/>
    </bk>
    <bk>
      <rc t="1" v="652"/>
    </bk>
    <bk>
      <rc t="1" v="653"/>
    </bk>
    <bk>
      <rc t="1" v="654"/>
    </bk>
    <bk>
      <rc t="1" v="655"/>
    </bk>
    <bk>
      <rc t="1" v="656"/>
    </bk>
    <bk>
      <rc t="1" v="657"/>
    </bk>
    <bk>
      <rc t="1" v="658"/>
    </bk>
    <bk>
      <rc t="1" v="659"/>
    </bk>
    <bk>
      <rc t="1" v="660"/>
    </bk>
    <bk>
      <rc t="1" v="661"/>
    </bk>
    <bk>
      <rc t="1" v="662"/>
    </bk>
    <bk>
      <rc t="1" v="663"/>
    </bk>
    <bk>
      <rc t="1" v="664"/>
    </bk>
    <bk>
      <rc t="1" v="665"/>
    </bk>
    <bk>
      <rc t="1" v="666"/>
    </bk>
    <bk>
      <rc t="1" v="667"/>
    </bk>
    <bk>
      <rc t="1" v="668"/>
    </bk>
    <bk>
      <rc t="1" v="669"/>
    </bk>
    <bk>
      <rc t="1" v="670"/>
    </bk>
    <bk>
      <rc t="1" v="671"/>
    </bk>
    <bk>
      <rc t="1" v="672"/>
    </bk>
    <bk>
      <rc t="1" v="673"/>
    </bk>
    <bk>
      <rc t="1" v="674"/>
    </bk>
    <bk>
      <rc t="1" v="675"/>
    </bk>
    <bk>
      <rc t="1" v="676"/>
    </bk>
    <bk>
      <rc t="1" v="677"/>
    </bk>
    <bk>
      <rc t="1" v="678"/>
    </bk>
    <bk>
      <rc t="1" v="679"/>
    </bk>
    <bk>
      <rc t="1" v="680"/>
    </bk>
    <bk>
      <rc t="1" v="681"/>
    </bk>
    <bk>
      <rc t="1" v="682"/>
    </bk>
    <bk>
      <rc t="1" v="683"/>
    </bk>
    <bk>
      <rc t="1" v="684"/>
    </bk>
    <bk>
      <rc t="1" v="685"/>
    </bk>
    <bk>
      <rc t="1" v="686"/>
    </bk>
    <bk>
      <rc t="1" v="687"/>
    </bk>
    <bk>
      <rc t="1" v="688"/>
    </bk>
    <bk>
      <rc t="1" v="689"/>
    </bk>
    <bk>
      <rc t="1" v="690"/>
    </bk>
    <bk>
      <rc t="1" v="691"/>
    </bk>
    <bk>
      <rc t="1" v="692"/>
    </bk>
    <bk>
      <rc t="1" v="693"/>
    </bk>
    <bk>
      <rc t="1" v="694"/>
    </bk>
    <bk>
      <rc t="1" v="695"/>
    </bk>
    <bk>
      <rc t="1" v="696"/>
    </bk>
    <bk>
      <rc t="1" v="697"/>
    </bk>
    <bk>
      <rc t="1" v="698"/>
    </bk>
    <bk>
      <rc t="1" v="699"/>
    </bk>
    <bk>
      <rc t="1" v="700"/>
    </bk>
    <bk>
      <rc t="1" v="701"/>
    </bk>
    <bk>
      <rc t="1" v="702"/>
    </bk>
    <bk>
      <rc t="1" v="703"/>
    </bk>
    <bk>
      <rc t="1" v="704"/>
    </bk>
    <bk>
      <rc t="1" v="705"/>
    </bk>
    <bk>
      <rc t="1" v="706"/>
    </bk>
    <bk>
      <rc t="1" v="707"/>
    </bk>
    <bk>
      <rc t="1" v="708"/>
    </bk>
    <bk>
      <rc t="1" v="709"/>
    </bk>
    <bk>
      <rc t="1" v="710"/>
    </bk>
    <bk>
      <rc t="1" v="711"/>
    </bk>
    <bk>
      <rc t="1" v="712"/>
    </bk>
    <bk>
      <rc t="1" v="713"/>
    </bk>
    <bk>
      <rc t="1" v="714"/>
    </bk>
    <bk>
      <rc t="1" v="715"/>
    </bk>
    <bk>
      <rc t="1" v="716"/>
    </bk>
    <bk>
      <rc t="1" v="717"/>
    </bk>
    <bk>
      <rc t="1" v="718"/>
    </bk>
    <bk>
      <rc t="1" v="719"/>
    </bk>
    <bk>
      <rc t="1" v="720"/>
    </bk>
    <bk>
      <rc t="1" v="721"/>
    </bk>
    <bk>
      <rc t="1" v="722"/>
    </bk>
    <bk>
      <rc t="1" v="723"/>
    </bk>
    <bk>
      <rc t="1" v="724"/>
    </bk>
    <bk>
      <rc t="1" v="725"/>
    </bk>
    <bk>
      <rc t="1" v="726"/>
    </bk>
    <bk>
      <rc t="1" v="727"/>
    </bk>
    <bk>
      <rc t="1" v="728"/>
    </bk>
    <bk>
      <rc t="1" v="729"/>
    </bk>
    <bk>
      <rc t="1" v="730"/>
    </bk>
    <bk>
      <rc t="1" v="731"/>
    </bk>
    <bk>
      <rc t="1" v="732"/>
    </bk>
    <bk>
      <rc t="1" v="733"/>
    </bk>
    <bk>
      <rc t="1" v="734"/>
    </bk>
    <bk>
      <rc t="1" v="735"/>
    </bk>
    <bk>
      <rc t="1" v="736"/>
    </bk>
    <bk>
      <rc t="1" v="737"/>
    </bk>
    <bk>
      <rc t="1" v="738"/>
    </bk>
    <bk>
      <rc t="1" v="739"/>
    </bk>
    <bk>
      <rc t="1" v="740"/>
    </bk>
    <bk>
      <rc t="1" v="741"/>
    </bk>
    <bk>
      <rc t="1" v="742"/>
    </bk>
    <bk>
      <rc t="1" v="743"/>
    </bk>
    <bk>
      <rc t="1" v="744"/>
    </bk>
    <bk>
      <rc t="1" v="745"/>
    </bk>
    <bk>
      <rc t="1" v="746"/>
    </bk>
    <bk>
      <rc t="1" v="747"/>
    </bk>
    <bk>
      <rc t="1" v="748"/>
    </bk>
    <bk>
      <rc t="1" v="749"/>
    </bk>
    <bk>
      <rc t="1" v="750"/>
    </bk>
    <bk>
      <rc t="1" v="751"/>
    </bk>
    <bk>
      <rc t="1" v="752"/>
    </bk>
    <bk>
      <rc t="1" v="753"/>
    </bk>
    <bk>
      <rc t="1" v="754"/>
    </bk>
    <bk>
      <rc t="1" v="755"/>
    </bk>
    <bk>
      <rc t="1" v="756"/>
    </bk>
    <bk>
      <rc t="1" v="757"/>
    </bk>
    <bk>
      <rc t="1" v="758"/>
    </bk>
    <bk>
      <rc t="1" v="759"/>
    </bk>
    <bk>
      <rc t="1" v="760"/>
    </bk>
    <bk>
      <rc t="1" v="761"/>
    </bk>
    <bk>
      <rc t="1" v="762"/>
    </bk>
    <bk>
      <rc t="1" v="763"/>
    </bk>
    <bk>
      <rc t="1" v="764"/>
    </bk>
    <bk>
      <rc t="1" v="765"/>
    </bk>
    <bk>
      <rc t="1" v="766"/>
    </bk>
    <bk>
      <rc t="1" v="767"/>
    </bk>
    <bk>
      <rc t="1" v="768"/>
    </bk>
    <bk>
      <rc t="1" v="769"/>
    </bk>
    <bk>
      <rc t="1" v="770"/>
    </bk>
    <bk>
      <rc t="1" v="771"/>
    </bk>
    <bk>
      <rc t="1" v="772"/>
    </bk>
    <bk>
      <rc t="1" v="773"/>
    </bk>
    <bk>
      <rc t="1" v="774"/>
    </bk>
    <bk>
      <rc t="1" v="775"/>
    </bk>
    <bk>
      <rc t="1" v="776"/>
    </bk>
    <bk>
      <rc t="1" v="777"/>
    </bk>
    <bk>
      <rc t="1" v="778"/>
    </bk>
    <bk>
      <rc t="1" v="779"/>
    </bk>
    <bk>
      <rc t="1" v="780"/>
    </bk>
    <bk>
      <rc t="1" v="781"/>
    </bk>
    <bk>
      <rc t="1" v="782"/>
    </bk>
    <bk>
      <rc t="1" v="783"/>
    </bk>
    <bk>
      <rc t="1" v="784"/>
    </bk>
    <bk>
      <rc t="1" v="785"/>
    </bk>
    <bk>
      <rc t="1" v="786"/>
    </bk>
    <bk>
      <rc t="1" v="787"/>
    </bk>
    <bk>
      <rc t="1" v="788"/>
    </bk>
    <bk>
      <rc t="1" v="789"/>
    </bk>
    <bk>
      <rc t="1" v="790"/>
    </bk>
    <bk>
      <rc t="1" v="791"/>
    </bk>
    <bk>
      <rc t="1" v="792"/>
    </bk>
    <bk>
      <rc t="1" v="793"/>
    </bk>
    <bk>
      <rc t="1" v="794"/>
    </bk>
    <bk>
      <rc t="1" v="795"/>
    </bk>
    <bk>
      <rc t="1" v="796"/>
    </bk>
    <bk>
      <rc t="1" v="797"/>
    </bk>
    <bk>
      <rc t="1" v="798"/>
    </bk>
    <bk>
      <rc t="1" v="799"/>
    </bk>
    <bk>
      <rc t="1" v="800"/>
    </bk>
    <bk>
      <rc t="1" v="801"/>
    </bk>
    <bk>
      <rc t="1" v="802"/>
    </bk>
    <bk>
      <rc t="1" v="803"/>
    </bk>
    <bk>
      <rc t="1" v="804"/>
    </bk>
    <bk>
      <rc t="1" v="805"/>
    </bk>
    <bk>
      <rc t="1" v="806"/>
    </bk>
    <bk>
      <rc t="1" v="807"/>
    </bk>
    <bk>
      <rc t="1" v="808"/>
    </bk>
    <bk>
      <rc t="1" v="809"/>
    </bk>
    <bk>
      <rc t="1" v="810"/>
    </bk>
    <bk>
      <rc t="1" v="811"/>
    </bk>
    <bk>
      <rc t="1" v="812"/>
    </bk>
    <bk>
      <rc t="1" v="813"/>
    </bk>
    <bk>
      <rc t="1" v="814"/>
    </bk>
    <bk>
      <rc t="1" v="815"/>
    </bk>
    <bk>
      <rc t="1" v="816"/>
    </bk>
    <bk>
      <rc t="1" v="817"/>
    </bk>
    <bk>
      <rc t="1" v="818"/>
    </bk>
    <bk>
      <rc t="1" v="819"/>
    </bk>
    <bk>
      <rc t="1" v="820"/>
    </bk>
    <bk>
      <rc t="1" v="821"/>
    </bk>
    <bk>
      <rc t="1" v="822"/>
    </bk>
    <bk>
      <rc t="1" v="823"/>
    </bk>
    <bk>
      <rc t="1" v="824"/>
    </bk>
    <bk>
      <rc t="1" v="825"/>
    </bk>
    <bk>
      <rc t="1" v="826"/>
    </bk>
    <bk>
      <rc t="1" v="827"/>
    </bk>
    <bk>
      <rc t="1" v="828"/>
    </bk>
    <bk>
      <rc t="1" v="829"/>
    </bk>
    <bk>
      <rc t="1" v="830"/>
    </bk>
    <bk>
      <rc t="1" v="831"/>
    </bk>
    <bk>
      <rc t="1" v="832"/>
    </bk>
    <bk>
      <rc t="1" v="833"/>
    </bk>
    <bk>
      <rc t="1" v="834"/>
    </bk>
    <bk>
      <rc t="1" v="835"/>
    </bk>
    <bk>
      <rc t="1" v="836"/>
    </bk>
    <bk>
      <rc t="1" v="837"/>
    </bk>
    <bk>
      <rc t="1" v="838"/>
    </bk>
    <bk>
      <rc t="1" v="839"/>
    </bk>
    <bk>
      <rc t="1" v="840"/>
    </bk>
    <bk>
      <rc t="1" v="841"/>
    </bk>
    <bk>
      <rc t="1" v="842"/>
    </bk>
    <bk>
      <rc t="1" v="843"/>
    </bk>
    <bk>
      <rc t="1" v="844"/>
    </bk>
    <bk>
      <rc t="1" v="845"/>
    </bk>
    <bk>
      <rc t="1" v="846"/>
    </bk>
    <bk>
      <rc t="1" v="847"/>
    </bk>
    <bk>
      <rc t="1" v="848"/>
    </bk>
    <bk>
      <rc t="1" v="849"/>
    </bk>
    <bk>
      <rc t="1" v="850"/>
    </bk>
    <bk>
      <rc t="1" v="851"/>
    </bk>
    <bk>
      <rc t="1" v="852"/>
    </bk>
    <bk>
      <rc t="1" v="853"/>
    </bk>
    <bk>
      <rc t="1" v="854"/>
    </bk>
    <bk>
      <rc t="1" v="855"/>
    </bk>
    <bk>
      <rc t="1" v="856"/>
    </bk>
    <bk>
      <rc t="1" v="857"/>
    </bk>
    <bk>
      <rc t="1" v="858"/>
    </bk>
    <bk>
      <rc t="1" v="859"/>
    </bk>
    <bk>
      <rc t="1" v="860"/>
    </bk>
    <bk>
      <rc t="1" v="861"/>
    </bk>
    <bk>
      <rc t="1" v="862"/>
    </bk>
    <bk>
      <rc t="1" v="863"/>
    </bk>
    <bk>
      <rc t="1" v="864"/>
    </bk>
    <bk>
      <rc t="1" v="865"/>
    </bk>
    <bk>
      <rc t="1" v="866"/>
    </bk>
    <bk>
      <rc t="1" v="867"/>
    </bk>
    <bk>
      <rc t="1" v="868"/>
    </bk>
    <bk>
      <rc t="1" v="869"/>
    </bk>
    <bk>
      <rc t="1" v="870"/>
    </bk>
    <bk>
      <rc t="1" v="871"/>
    </bk>
    <bk>
      <rc t="1" v="872"/>
    </bk>
    <bk>
      <rc t="1" v="873"/>
    </bk>
    <bk>
      <rc t="1" v="874"/>
    </bk>
    <bk>
      <rc t="1" v="875"/>
    </bk>
    <bk>
      <rc t="1" v="876"/>
    </bk>
    <bk>
      <rc t="1" v="877"/>
    </bk>
    <bk>
      <rc t="1" v="878"/>
    </bk>
    <bk>
      <rc t="1" v="879"/>
    </bk>
    <bk>
      <rc t="1" v="880"/>
    </bk>
    <bk>
      <rc t="1" v="881"/>
    </bk>
    <bk>
      <rc t="1" v="882"/>
    </bk>
    <bk>
      <rc t="1" v="883"/>
    </bk>
    <bk>
      <rc t="1" v="884"/>
    </bk>
    <bk>
      <rc t="1" v="885"/>
    </bk>
    <bk>
      <rc t="1" v="886"/>
    </bk>
    <bk>
      <rc t="1" v="887"/>
    </bk>
    <bk>
      <rc t="1" v="888"/>
    </bk>
    <bk>
      <rc t="1" v="889"/>
    </bk>
    <bk>
      <rc t="1" v="890"/>
    </bk>
    <bk>
      <rc t="1" v="891"/>
    </bk>
    <bk>
      <rc t="1" v="892"/>
    </bk>
    <bk>
      <rc t="1" v="893"/>
    </bk>
    <bk>
      <rc t="1" v="894"/>
    </bk>
    <bk>
      <rc t="1" v="895"/>
    </bk>
    <bk>
      <rc t="1" v="896"/>
    </bk>
    <bk>
      <rc t="1" v="897"/>
    </bk>
    <bk>
      <rc t="1" v="898"/>
    </bk>
    <bk>
      <rc t="1" v="899"/>
    </bk>
    <bk>
      <rc t="1" v="900"/>
    </bk>
    <bk>
      <rc t="1" v="901"/>
    </bk>
    <bk>
      <rc t="1" v="902"/>
    </bk>
    <bk>
      <rc t="1" v="903"/>
    </bk>
    <bk>
      <rc t="1" v="904"/>
    </bk>
    <bk>
      <rc t="1" v="905"/>
    </bk>
    <bk>
      <rc t="1" v="906"/>
    </bk>
    <bk>
      <rc t="1" v="907"/>
    </bk>
    <bk>
      <rc t="1" v="908"/>
    </bk>
    <bk>
      <rc t="1" v="909"/>
    </bk>
    <bk>
      <rc t="1" v="910"/>
    </bk>
    <bk>
      <rc t="1" v="911"/>
    </bk>
    <bk>
      <rc t="1" v="912"/>
    </bk>
    <bk>
      <rc t="1" v="913"/>
    </bk>
    <bk>
      <rc t="1" v="914"/>
    </bk>
    <bk>
      <rc t="1" v="915"/>
    </bk>
    <bk>
      <rc t="1" v="916"/>
    </bk>
    <bk>
      <rc t="1" v="917"/>
    </bk>
    <bk>
      <rc t="1" v="918"/>
    </bk>
    <bk>
      <rc t="1" v="919"/>
    </bk>
    <bk>
      <rc t="1" v="920"/>
    </bk>
    <bk>
      <rc t="1" v="921"/>
    </bk>
    <bk>
      <rc t="1" v="922"/>
    </bk>
    <bk>
      <rc t="1" v="923"/>
    </bk>
    <bk>
      <rc t="1" v="924"/>
    </bk>
    <bk>
      <rc t="1" v="925"/>
    </bk>
    <bk>
      <rc t="1" v="926"/>
    </bk>
    <bk>
      <rc t="1" v="927"/>
    </bk>
    <bk>
      <rc t="1" v="928"/>
    </bk>
    <bk>
      <rc t="1" v="929"/>
    </bk>
    <bk>
      <rc t="1" v="930"/>
    </bk>
    <bk>
      <rc t="1" v="931"/>
    </bk>
    <bk>
      <rc t="1" v="932"/>
    </bk>
    <bk>
      <rc t="1" v="933"/>
    </bk>
    <bk>
      <rc t="1" v="934"/>
    </bk>
    <bk>
      <rc t="1" v="935"/>
    </bk>
    <bk>
      <rc t="1" v="936"/>
    </bk>
    <bk>
      <rc t="1" v="937"/>
    </bk>
    <bk>
      <rc t="1" v="938"/>
    </bk>
    <bk>
      <rc t="1" v="939"/>
    </bk>
    <bk>
      <rc t="1" v="940"/>
    </bk>
    <bk>
      <rc t="1" v="941"/>
    </bk>
    <bk>
      <rc t="1" v="942"/>
    </bk>
    <bk>
      <rc t="1" v="943"/>
    </bk>
    <bk>
      <rc t="1" v="944"/>
    </bk>
    <bk>
      <rc t="1" v="945"/>
    </bk>
    <bk>
      <rc t="1" v="946"/>
    </bk>
    <bk>
      <rc t="1" v="947"/>
    </bk>
    <bk>
      <rc t="1" v="948"/>
    </bk>
    <bk>
      <rc t="1" v="949"/>
    </bk>
    <bk>
      <rc t="1" v="950"/>
    </bk>
    <bk>
      <rc t="1" v="951"/>
    </bk>
    <bk>
      <rc t="1" v="952"/>
    </bk>
    <bk>
      <rc t="1" v="953"/>
    </bk>
    <bk>
      <rc t="1" v="954"/>
    </bk>
    <bk>
      <rc t="1" v="955"/>
    </bk>
    <bk>
      <rc t="1" v="956"/>
    </bk>
    <bk>
      <rc t="1" v="957"/>
    </bk>
    <bk>
      <rc t="1" v="958"/>
    </bk>
    <bk>
      <rc t="1" v="959"/>
    </bk>
    <bk>
      <rc t="1" v="960"/>
    </bk>
    <bk>
      <rc t="1" v="961"/>
    </bk>
    <bk>
      <rc t="1" v="962"/>
    </bk>
    <bk>
      <rc t="1" v="963"/>
    </bk>
    <bk>
      <rc t="1" v="964"/>
    </bk>
    <bk>
      <rc t="1" v="965"/>
    </bk>
    <bk>
      <rc t="1" v="966"/>
    </bk>
    <bk>
      <rc t="1" v="967"/>
    </bk>
    <bk>
      <rc t="1" v="968"/>
    </bk>
    <bk>
      <rc t="1" v="969"/>
    </bk>
    <bk>
      <rc t="1" v="970"/>
    </bk>
    <bk>
      <rc t="1" v="971"/>
    </bk>
    <bk>
      <rc t="1" v="972"/>
    </bk>
    <bk>
      <rc t="1" v="973"/>
    </bk>
    <bk>
      <rc t="1" v="974"/>
    </bk>
    <bk>
      <rc t="1" v="975"/>
    </bk>
    <bk>
      <rc t="1" v="976"/>
    </bk>
    <bk>
      <rc t="1" v="977"/>
    </bk>
    <bk>
      <rc t="1" v="978"/>
    </bk>
    <bk>
      <rc t="1" v="979"/>
    </bk>
    <bk>
      <rc t="1" v="980"/>
    </bk>
    <bk>
      <rc t="1" v="981"/>
    </bk>
    <bk>
      <rc t="1" v="982"/>
    </bk>
    <bk>
      <rc t="1" v="983"/>
    </bk>
    <bk>
      <rc t="1" v="984"/>
    </bk>
    <bk>
      <rc t="1" v="985"/>
    </bk>
    <bk>
      <rc t="1" v="986"/>
    </bk>
    <bk>
      <rc t="1" v="987"/>
    </bk>
    <bk>
      <rc t="1" v="988"/>
    </bk>
    <bk>
      <rc t="1" v="989"/>
    </bk>
    <bk>
      <rc t="1" v="990"/>
    </bk>
    <bk>
      <rc t="1" v="991"/>
    </bk>
    <bk>
      <rc t="1" v="992"/>
    </bk>
    <bk>
      <rc t="1" v="993"/>
    </bk>
    <bk>
      <rc t="1" v="994"/>
    </bk>
    <bk>
      <rc t="1" v="995"/>
    </bk>
    <bk>
      <rc t="1" v="996"/>
    </bk>
    <bk>
      <rc t="1" v="997"/>
    </bk>
    <bk>
      <rc t="1" v="998"/>
    </bk>
    <bk>
      <rc t="1" v="999"/>
    </bk>
    <bk>
      <rc t="1" v="1000"/>
    </bk>
    <bk>
      <rc t="1" v="1001"/>
    </bk>
    <bk>
      <rc t="1" v="1002"/>
    </bk>
    <bk>
      <rc t="1" v="1003"/>
    </bk>
    <bk>
      <rc t="1" v="1004"/>
    </bk>
    <bk>
      <rc t="1" v="1005"/>
    </bk>
    <bk>
      <rc t="1" v="1006"/>
    </bk>
    <bk>
      <rc t="1" v="1007"/>
    </bk>
    <bk>
      <rc t="1" v="1008"/>
    </bk>
    <bk>
      <rc t="1" v="1009"/>
    </bk>
    <bk>
      <rc t="1" v="1010"/>
    </bk>
    <bk>
      <rc t="1" v="1011"/>
    </bk>
    <bk>
      <rc t="1" v="1012"/>
    </bk>
    <bk>
      <rc t="1" v="1013"/>
    </bk>
    <bk>
      <rc t="1" v="1014"/>
    </bk>
    <bk>
      <rc t="1" v="1015"/>
    </bk>
    <bk>
      <rc t="1" v="1016"/>
    </bk>
    <bk>
      <rc t="1" v="1017"/>
    </bk>
    <bk>
      <rc t="1" v="1018"/>
    </bk>
    <bk>
      <rc t="1" v="1019"/>
    </bk>
    <bk>
      <rc t="1" v="1020"/>
    </bk>
    <bk>
      <rc t="1" v="1021"/>
    </bk>
    <bk>
      <rc t="1" v="1022"/>
    </bk>
    <bk>
      <rc t="1" v="1023"/>
    </bk>
    <bk>
      <rc t="1" v="1024"/>
    </bk>
    <bk>
      <rc t="1" v="1025"/>
    </bk>
    <bk>
      <rc t="1" v="1026"/>
    </bk>
    <bk>
      <rc t="1" v="1027"/>
    </bk>
    <bk>
      <rc t="1" v="1028"/>
    </bk>
    <bk>
      <rc t="1" v="1029"/>
    </bk>
    <bk>
      <rc t="1" v="1030"/>
    </bk>
    <bk>
      <rc t="1" v="1031"/>
    </bk>
    <bk>
      <rc t="1" v="1032"/>
    </bk>
    <bk>
      <rc t="1" v="1033"/>
    </bk>
    <bk>
      <rc t="1" v="1034"/>
    </bk>
    <bk>
      <rc t="1" v="1035"/>
    </bk>
    <bk>
      <rc t="1" v="1036"/>
    </bk>
    <bk>
      <rc t="1" v="1037"/>
    </bk>
    <bk>
      <rc t="1" v="1038"/>
    </bk>
    <bk>
      <rc t="1" v="1039"/>
    </bk>
    <bk>
      <rc t="1" v="1040"/>
    </bk>
    <bk>
      <rc t="1" v="1041"/>
    </bk>
    <bk>
      <rc t="1" v="1042"/>
    </bk>
    <bk>
      <rc t="1" v="1043"/>
    </bk>
    <bk>
      <rc t="1" v="1044"/>
    </bk>
    <bk>
      <rc t="1" v="1045"/>
    </bk>
    <bk>
      <rc t="1" v="1046"/>
    </bk>
    <bk>
      <rc t="1" v="1047"/>
    </bk>
    <bk>
      <rc t="1" v="1048"/>
    </bk>
    <bk>
      <rc t="1" v="1049"/>
    </bk>
    <bk>
      <rc t="1" v="1050"/>
    </bk>
    <bk>
      <rc t="1" v="1051"/>
    </bk>
    <bk>
      <rc t="1" v="1052"/>
    </bk>
    <bk>
      <rc t="1" v="1053"/>
    </bk>
    <bk>
      <rc t="1" v="1054"/>
    </bk>
    <bk>
      <rc t="1" v="1055"/>
    </bk>
    <bk>
      <rc t="1" v="1056"/>
    </bk>
    <bk>
      <rc t="1" v="1057"/>
    </bk>
    <bk>
      <rc t="1" v="1058"/>
    </bk>
    <bk>
      <rc t="1" v="1059"/>
    </bk>
    <bk>
      <rc t="1" v="1060"/>
    </bk>
    <bk>
      <rc t="1" v="1061"/>
    </bk>
    <bk>
      <rc t="1" v="1062"/>
    </bk>
    <bk>
      <rc t="1" v="1063"/>
    </bk>
    <bk>
      <rc t="1" v="1064"/>
    </bk>
    <bk>
      <rc t="1" v="1065"/>
    </bk>
    <bk>
      <rc t="1" v="1066"/>
    </bk>
    <bk>
      <rc t="1" v="1067"/>
    </bk>
    <bk>
      <rc t="1" v="1068"/>
    </bk>
    <bk>
      <rc t="1" v="1069"/>
    </bk>
    <bk>
      <rc t="1" v="1070"/>
    </bk>
    <bk>
      <rc t="1" v="1071"/>
    </bk>
    <bk>
      <rc t="1" v="1072"/>
    </bk>
    <bk>
      <rc t="1" v="1073"/>
    </bk>
    <bk>
      <rc t="1" v="1074"/>
    </bk>
    <bk>
      <rc t="1" v="1075"/>
    </bk>
    <bk>
      <rc t="1" v="1076"/>
    </bk>
    <bk>
      <rc t="1" v="1077"/>
    </bk>
    <bk>
      <rc t="1" v="1078"/>
    </bk>
    <bk>
      <rc t="1" v="1079"/>
    </bk>
    <bk>
      <rc t="1" v="1080"/>
    </bk>
    <bk>
      <rc t="1" v="1081"/>
    </bk>
    <bk>
      <rc t="1" v="1082"/>
    </bk>
    <bk>
      <rc t="1" v="1083"/>
    </bk>
    <bk>
      <rc t="1" v="1084"/>
    </bk>
    <bk>
      <rc t="1" v="1085"/>
    </bk>
    <bk>
      <rc t="1" v="1086"/>
    </bk>
    <bk>
      <rc t="1" v="1087"/>
    </bk>
    <bk>
      <rc t="1" v="1088"/>
    </bk>
    <bk>
      <rc t="1" v="1089"/>
    </bk>
    <bk>
      <rc t="1" v="1090"/>
    </bk>
    <bk>
      <rc t="1" v="1091"/>
    </bk>
    <bk>
      <rc t="1" v="1092"/>
    </bk>
    <bk>
      <rc t="1" v="1093"/>
    </bk>
    <bk>
      <rc t="1" v="1094"/>
    </bk>
    <bk>
      <rc t="1" v="1095"/>
    </bk>
    <bk>
      <rc t="1" v="1096"/>
    </bk>
    <bk>
      <rc t="1" v="1097"/>
    </bk>
    <bk>
      <rc t="1" v="1098"/>
    </bk>
    <bk>
      <rc t="1" v="1099"/>
    </bk>
    <bk>
      <rc t="1" v="1100"/>
    </bk>
    <bk>
      <rc t="1" v="1101"/>
    </bk>
    <bk>
      <rc t="1" v="1102"/>
    </bk>
    <bk>
      <rc t="1" v="1103"/>
    </bk>
    <bk>
      <rc t="1" v="1104"/>
    </bk>
    <bk>
      <rc t="1" v="1105"/>
    </bk>
    <bk>
      <rc t="1" v="1106"/>
    </bk>
    <bk>
      <rc t="1" v="1107"/>
    </bk>
    <bk>
      <rc t="1" v="1108"/>
    </bk>
    <bk>
      <rc t="1" v="1109"/>
    </bk>
    <bk>
      <rc t="1" v="1110"/>
    </bk>
    <bk>
      <rc t="1" v="1111"/>
    </bk>
    <bk>
      <rc t="1" v="1112"/>
    </bk>
    <bk>
      <rc t="1" v="1113"/>
    </bk>
    <bk>
      <rc t="1" v="1114"/>
    </bk>
    <bk>
      <rc t="1" v="1115"/>
    </bk>
    <bk>
      <rc t="1" v="1116"/>
    </bk>
    <bk>
      <rc t="1" v="1117"/>
    </bk>
    <bk>
      <rc t="1" v="1118"/>
    </bk>
    <bk>
      <rc t="1" v="1119"/>
    </bk>
    <bk>
      <rc t="1" v="1120"/>
    </bk>
    <bk>
      <rc t="1" v="1121"/>
    </bk>
    <bk>
      <rc t="1" v="1122"/>
    </bk>
    <bk>
      <rc t="1" v="1123"/>
    </bk>
    <bk>
      <rc t="1" v="1124"/>
    </bk>
    <bk>
      <rc t="1" v="1125"/>
    </bk>
    <bk>
      <rc t="1" v="1126"/>
    </bk>
    <bk>
      <rc t="1" v="1127"/>
    </bk>
    <bk>
      <rc t="1" v="1128"/>
    </bk>
    <bk>
      <rc t="1" v="1129"/>
    </bk>
    <bk>
      <rc t="1" v="1130"/>
    </bk>
    <bk>
      <rc t="1" v="1131"/>
    </bk>
    <bk>
      <rc t="1" v="1132"/>
    </bk>
    <bk>
      <rc t="1" v="1133"/>
    </bk>
    <bk>
      <rc t="1" v="1134"/>
    </bk>
    <bk>
      <rc t="1" v="1135"/>
    </bk>
    <bk>
      <rc t="1" v="1136"/>
    </bk>
    <bk>
      <rc t="1" v="1137"/>
    </bk>
    <bk>
      <rc t="1" v="1138"/>
    </bk>
    <bk>
      <rc t="1" v="1139"/>
    </bk>
    <bk>
      <rc t="1" v="1140"/>
    </bk>
    <bk>
      <rc t="1" v="1141"/>
    </bk>
    <bk>
      <rc t="1" v="1142"/>
    </bk>
    <bk>
      <rc t="1" v="1143"/>
    </bk>
    <bk>
      <rc t="1" v="1144"/>
    </bk>
    <bk>
      <rc t="1" v="1145"/>
    </bk>
    <bk>
      <rc t="1" v="1146"/>
    </bk>
    <bk>
      <rc t="1" v="1147"/>
    </bk>
    <bk>
      <rc t="1" v="1148"/>
    </bk>
    <bk>
      <rc t="1" v="1149"/>
    </bk>
    <bk>
      <rc t="1" v="1150"/>
    </bk>
    <bk>
      <rc t="1" v="1151"/>
    </bk>
    <bk>
      <rc t="1" v="1152"/>
    </bk>
    <bk>
      <rc t="1" v="1153"/>
    </bk>
    <bk>
      <rc t="1" v="1154"/>
    </bk>
    <bk>
      <rc t="1" v="1155"/>
    </bk>
    <bk>
      <rc t="1" v="1156"/>
    </bk>
    <bk>
      <rc t="1" v="1157"/>
    </bk>
    <bk>
      <rc t="1" v="1158"/>
    </bk>
    <bk>
      <rc t="1" v="1159"/>
    </bk>
    <bk>
      <rc t="1" v="1160"/>
    </bk>
    <bk>
      <rc t="1" v="1161"/>
    </bk>
    <bk>
      <rc t="1" v="1162"/>
    </bk>
    <bk>
      <rc t="1" v="1163"/>
    </bk>
    <bk>
      <rc t="1" v="1164"/>
    </bk>
    <bk>
      <rc t="1" v="1165"/>
    </bk>
    <bk>
      <rc t="1" v="1166"/>
    </bk>
    <bk>
      <rc t="1" v="1167"/>
    </bk>
    <bk>
      <rc t="1" v="1168"/>
    </bk>
    <bk>
      <rc t="1" v="1169"/>
    </bk>
    <bk>
      <rc t="1" v="1170"/>
    </bk>
    <bk>
      <rc t="1" v="1171"/>
    </bk>
    <bk>
      <rc t="1" v="1172"/>
    </bk>
    <bk>
      <rc t="1" v="1173"/>
    </bk>
    <bk>
      <rc t="1" v="1174"/>
    </bk>
    <bk>
      <rc t="1" v="1175"/>
    </bk>
    <bk>
      <rc t="1" v="1176"/>
    </bk>
    <bk>
      <rc t="1" v="1177"/>
    </bk>
    <bk>
      <rc t="1" v="1178"/>
    </bk>
    <bk>
      <rc t="1" v="1179"/>
    </bk>
    <bk>
      <rc t="1" v="1180"/>
    </bk>
    <bk>
      <rc t="1" v="1181"/>
    </bk>
    <bk>
      <rc t="1" v="1182"/>
    </bk>
    <bk>
      <rc t="1" v="1183"/>
    </bk>
    <bk>
      <rc t="1" v="1184"/>
    </bk>
    <bk>
      <rc t="1" v="1185"/>
    </bk>
    <bk>
      <rc t="1" v="1186"/>
    </bk>
    <bk>
      <rc t="1" v="1187"/>
    </bk>
    <bk>
      <rc t="1" v="1188"/>
    </bk>
    <bk>
      <rc t="1" v="1189"/>
    </bk>
    <bk>
      <rc t="1" v="1190"/>
    </bk>
    <bk>
      <rc t="1" v="1191"/>
    </bk>
    <bk>
      <rc t="1" v="1192"/>
    </bk>
    <bk>
      <rc t="1" v="1193"/>
    </bk>
    <bk>
      <rc t="1" v="1194"/>
    </bk>
    <bk>
      <rc t="1" v="1195"/>
    </bk>
    <bk>
      <rc t="1" v="1196"/>
    </bk>
    <bk>
      <rc t="1" v="1197"/>
    </bk>
    <bk>
      <rc t="1" v="1198"/>
    </bk>
    <bk>
      <rc t="1" v="1199"/>
    </bk>
    <bk>
      <rc t="1" v="1200"/>
    </bk>
    <bk>
      <rc t="1" v="1201"/>
    </bk>
    <bk>
      <rc t="1" v="1202"/>
    </bk>
    <bk>
      <rc t="1" v="1203"/>
    </bk>
    <bk>
      <rc t="1" v="1204"/>
    </bk>
    <bk>
      <rc t="1" v="1205"/>
    </bk>
    <bk>
      <rc t="1" v="1206"/>
    </bk>
    <bk>
      <rc t="1" v="1207"/>
    </bk>
    <bk>
      <rc t="1" v="1208"/>
    </bk>
    <bk>
      <rc t="1" v="1209"/>
    </bk>
    <bk>
      <rc t="1" v="1210"/>
    </bk>
    <bk>
      <rc t="1" v="1211"/>
    </bk>
    <bk>
      <rc t="1" v="1212"/>
    </bk>
    <bk>
      <rc t="1" v="1213"/>
    </bk>
    <bk>
      <rc t="1" v="1214"/>
    </bk>
    <bk>
      <rc t="1" v="1215"/>
    </bk>
    <bk>
      <rc t="1" v="1216"/>
    </bk>
    <bk>
      <rc t="1" v="1217"/>
    </bk>
    <bk>
      <rc t="1" v="1218"/>
    </bk>
    <bk>
      <rc t="1" v="1219"/>
    </bk>
    <bk>
      <rc t="1" v="1220"/>
    </bk>
    <bk>
      <rc t="1" v="1221"/>
    </bk>
    <bk>
      <rc t="1" v="1222"/>
    </bk>
    <bk>
      <rc t="1" v="1223"/>
    </bk>
    <bk>
      <rc t="1" v="1224"/>
    </bk>
    <bk>
      <rc t="1" v="1225"/>
    </bk>
    <bk>
      <rc t="1" v="1226"/>
    </bk>
    <bk>
      <rc t="1" v="1227"/>
    </bk>
    <bk>
      <rc t="1" v="1228"/>
    </bk>
    <bk>
      <rc t="1" v="1229"/>
    </bk>
    <bk>
      <rc t="1" v="1230"/>
    </bk>
    <bk>
      <rc t="1" v="1231"/>
    </bk>
    <bk>
      <rc t="1" v="1232"/>
    </bk>
    <bk>
      <rc t="1" v="1233"/>
    </bk>
    <bk>
      <rc t="1" v="1234"/>
    </bk>
    <bk>
      <rc t="1" v="1235"/>
    </bk>
    <bk>
      <rc t="1" v="1236"/>
    </bk>
    <bk>
      <rc t="1" v="1237"/>
    </bk>
    <bk>
      <rc t="1" v="1238"/>
    </bk>
    <bk>
      <rc t="1" v="1239"/>
    </bk>
    <bk>
      <rc t="1" v="1240"/>
    </bk>
    <bk>
      <rc t="1" v="1241"/>
    </bk>
    <bk>
      <rc t="1" v="1242"/>
    </bk>
    <bk>
      <rc t="1" v="1243"/>
    </bk>
    <bk>
      <rc t="1" v="1244"/>
    </bk>
    <bk>
      <rc t="1" v="1245"/>
    </bk>
    <bk>
      <rc t="1" v="1246"/>
    </bk>
    <bk>
      <rc t="1" v="1247"/>
    </bk>
    <bk>
      <rc t="1" v="1248"/>
    </bk>
    <bk>
      <rc t="1" v="1249"/>
    </bk>
    <bk>
      <rc t="1" v="1250"/>
    </bk>
    <bk>
      <rc t="1" v="1251"/>
    </bk>
    <bk>
      <rc t="1" v="1252"/>
    </bk>
    <bk>
      <rc t="1" v="1253"/>
    </bk>
    <bk>
      <rc t="1" v="1254"/>
    </bk>
    <bk>
      <rc t="1" v="1255"/>
    </bk>
    <bk>
      <rc t="1" v="1256"/>
    </bk>
    <bk>
      <rc t="1" v="1257"/>
    </bk>
    <bk>
      <rc t="1" v="1258"/>
    </bk>
    <bk>
      <rc t="1" v="1259"/>
    </bk>
    <bk>
      <rc t="1" v="1260"/>
    </bk>
    <bk>
      <rc t="1" v="1261"/>
    </bk>
    <bk>
      <rc t="1" v="1262"/>
    </bk>
    <bk>
      <rc t="1" v="1263"/>
    </bk>
    <bk>
      <rc t="1" v="1264"/>
    </bk>
    <bk>
      <rc t="1" v="1265"/>
    </bk>
    <bk>
      <rc t="1" v="1266"/>
    </bk>
    <bk>
      <rc t="1" v="1267"/>
    </bk>
    <bk>
      <rc t="1" v="1268"/>
    </bk>
    <bk>
      <rc t="1" v="1269"/>
    </bk>
    <bk>
      <rc t="1" v="1270"/>
    </bk>
    <bk>
      <rc t="1" v="1271"/>
    </bk>
    <bk>
      <rc t="1" v="1272"/>
    </bk>
    <bk>
      <rc t="1" v="1273"/>
    </bk>
    <bk>
      <rc t="1" v="1274"/>
    </bk>
    <bk>
      <rc t="1" v="1275"/>
    </bk>
    <bk>
      <rc t="1" v="1276"/>
    </bk>
    <bk>
      <rc t="1" v="1277"/>
    </bk>
    <bk>
      <rc t="1" v="1278"/>
    </bk>
    <bk>
      <rc t="1" v="1279"/>
    </bk>
    <bk>
      <rc t="1" v="1280"/>
    </bk>
    <bk>
      <rc t="1" v="1281"/>
    </bk>
    <bk>
      <rc t="1" v="1282"/>
    </bk>
    <bk>
      <rc t="1" v="1283"/>
    </bk>
    <bk>
      <rc t="1" v="1284"/>
    </bk>
    <bk>
      <rc t="1" v="1285"/>
    </bk>
    <bk>
      <rc t="1" v="1286"/>
    </bk>
    <bk>
      <rc t="1" v="1287"/>
    </bk>
    <bk>
      <rc t="1" v="1288"/>
    </bk>
    <bk>
      <rc t="1" v="1289"/>
    </bk>
    <bk>
      <rc t="1" v="1290"/>
    </bk>
    <bk>
      <rc t="1" v="1291"/>
    </bk>
    <bk>
      <rc t="1" v="1292"/>
    </bk>
    <bk>
      <rc t="1" v="1293"/>
    </bk>
    <bk>
      <rc t="1" v="1294"/>
    </bk>
    <bk>
      <rc t="1" v="1295"/>
    </bk>
    <bk>
      <rc t="1" v="1296"/>
    </bk>
    <bk>
      <rc t="1" v="1297"/>
    </bk>
    <bk>
      <rc t="1" v="1298"/>
    </bk>
    <bk>
      <rc t="1" v="1299"/>
    </bk>
    <bk>
      <rc t="1" v="1300"/>
    </bk>
    <bk>
      <rc t="1" v="1301"/>
    </bk>
    <bk>
      <rc t="1" v="1302"/>
    </bk>
    <bk>
      <rc t="1" v="1303"/>
    </bk>
    <bk>
      <rc t="1" v="1304"/>
    </bk>
    <bk>
      <rc t="1" v="1305"/>
    </bk>
    <bk>
      <rc t="1" v="1306"/>
    </bk>
    <bk>
      <rc t="1" v="1307"/>
    </bk>
    <bk>
      <rc t="1" v="1308"/>
    </bk>
    <bk>
      <rc t="1" v="1309"/>
    </bk>
    <bk>
      <rc t="1" v="1310"/>
    </bk>
    <bk>
      <rc t="1" v="1311"/>
    </bk>
    <bk>
      <rc t="1" v="1312"/>
    </bk>
    <bk>
      <rc t="1" v="1313"/>
    </bk>
    <bk>
      <rc t="1" v="1314"/>
    </bk>
    <bk>
      <rc t="1" v="1315"/>
    </bk>
    <bk>
      <rc t="1" v="1316"/>
    </bk>
    <bk>
      <rc t="1" v="1317"/>
    </bk>
    <bk>
      <rc t="1" v="1318"/>
    </bk>
    <bk>
      <rc t="1" v="1319"/>
    </bk>
    <bk>
      <rc t="1" v="1320"/>
    </bk>
    <bk>
      <rc t="1" v="1321"/>
    </bk>
    <bk>
      <rc t="1" v="1322"/>
    </bk>
    <bk>
      <rc t="1" v="1323"/>
    </bk>
    <bk>
      <rc t="1" v="1324"/>
    </bk>
    <bk>
      <rc t="1" v="1325"/>
    </bk>
    <bk>
      <rc t="1" v="1326"/>
    </bk>
    <bk>
      <rc t="1" v="1327"/>
    </bk>
    <bk>
      <rc t="1" v="1328"/>
    </bk>
    <bk>
      <rc t="1" v="1329"/>
    </bk>
    <bk>
      <rc t="1" v="1330"/>
    </bk>
    <bk>
      <rc t="1" v="1331"/>
    </bk>
    <bk>
      <rc t="1" v="1332"/>
    </bk>
    <bk>
      <rc t="1" v="1333"/>
    </bk>
    <bk>
      <rc t="1" v="1334"/>
    </bk>
    <bk>
      <rc t="1" v="1335"/>
    </bk>
    <bk>
      <rc t="1" v="1336"/>
    </bk>
    <bk>
      <rc t="1" v="1337"/>
    </bk>
    <bk>
      <rc t="1" v="1338"/>
    </bk>
    <bk>
      <rc t="1" v="1339"/>
    </bk>
    <bk>
      <rc t="1" v="1340"/>
    </bk>
    <bk>
      <rc t="1" v="1341"/>
    </bk>
    <bk>
      <rc t="1" v="1342"/>
    </bk>
    <bk>
      <rc t="1" v="1343"/>
    </bk>
    <bk>
      <rc t="1" v="1344"/>
    </bk>
    <bk>
      <rc t="1" v="1345"/>
    </bk>
    <bk>
      <rc t="1" v="1346"/>
    </bk>
    <bk>
      <rc t="1" v="1347"/>
    </bk>
    <bk>
      <rc t="1" v="1348"/>
    </bk>
    <bk>
      <rc t="1" v="1349"/>
    </bk>
    <bk>
      <rc t="1" v="1350"/>
    </bk>
    <bk>
      <rc t="1" v="1351"/>
    </bk>
    <bk>
      <rc t="1" v="1352"/>
    </bk>
    <bk>
      <rc t="1" v="1353"/>
    </bk>
    <bk>
      <rc t="1" v="1354"/>
    </bk>
    <bk>
      <rc t="1" v="1355"/>
    </bk>
    <bk>
      <rc t="1" v="1356"/>
    </bk>
    <bk>
      <rc t="1" v="1357"/>
    </bk>
    <bk>
      <rc t="1" v="1358"/>
    </bk>
    <bk>
      <rc t="1" v="1359"/>
    </bk>
    <bk>
      <rc t="1" v="1360"/>
    </bk>
    <bk>
      <rc t="1" v="1361"/>
    </bk>
    <bk>
      <rc t="1" v="1362"/>
    </bk>
    <bk>
      <rc t="1" v="1363"/>
    </bk>
    <bk>
      <rc t="1" v="1364"/>
    </bk>
    <bk>
      <rc t="1" v="1365"/>
    </bk>
    <bk>
      <rc t="1" v="1366"/>
    </bk>
    <bk>
      <rc t="1" v="1367"/>
    </bk>
    <bk>
      <rc t="1" v="1368"/>
    </bk>
    <bk>
      <rc t="1" v="1369"/>
    </bk>
    <bk>
      <rc t="1" v="1370"/>
    </bk>
    <bk>
      <rc t="1" v="1371"/>
    </bk>
    <bk>
      <rc t="1" v="1372"/>
    </bk>
    <bk>
      <rc t="1" v="1373"/>
    </bk>
    <bk>
      <rc t="1" v="1374"/>
    </bk>
    <bk>
      <rc t="1" v="1375"/>
    </bk>
    <bk>
      <rc t="1" v="1376"/>
    </bk>
    <bk>
      <rc t="1" v="1377"/>
    </bk>
    <bk>
      <rc t="1" v="1378"/>
    </bk>
    <bk>
      <rc t="1" v="1379"/>
    </bk>
    <bk>
      <rc t="1" v="1380"/>
    </bk>
    <bk>
      <rc t="1" v="1381"/>
    </bk>
    <bk>
      <rc t="1" v="1382"/>
    </bk>
    <bk>
      <rc t="1" v="1383"/>
    </bk>
    <bk>
      <rc t="1" v="1384"/>
    </bk>
    <bk>
      <rc t="1" v="1385"/>
    </bk>
    <bk>
      <rc t="1" v="1386"/>
    </bk>
    <bk>
      <rc t="1" v="1387"/>
    </bk>
    <bk>
      <rc t="1" v="1388"/>
    </bk>
    <bk>
      <rc t="1" v="1389"/>
    </bk>
    <bk>
      <rc t="1" v="1390"/>
    </bk>
    <bk>
      <rc t="1" v="1391"/>
    </bk>
    <bk>
      <rc t="1" v="1392"/>
    </bk>
    <bk>
      <rc t="1" v="1393"/>
    </bk>
    <bk>
      <rc t="1" v="1394"/>
    </bk>
    <bk>
      <rc t="1" v="1395"/>
    </bk>
    <bk>
      <rc t="1" v="1396"/>
    </bk>
    <bk>
      <rc t="1" v="1397"/>
    </bk>
    <bk>
      <rc t="1" v="1398"/>
    </bk>
    <bk>
      <rc t="1" v="1399"/>
    </bk>
    <bk>
      <rc t="1" v="1400"/>
    </bk>
    <bk>
      <rc t="1" v="1401"/>
    </bk>
    <bk>
      <rc t="1" v="1402"/>
    </bk>
    <bk>
      <rc t="1" v="1403"/>
    </bk>
    <bk>
      <rc t="1" v="1404"/>
    </bk>
    <bk>
      <rc t="1" v="1405"/>
    </bk>
    <bk>
      <rc t="1" v="1406"/>
    </bk>
    <bk>
      <rc t="1" v="1407"/>
    </bk>
    <bk>
      <rc t="1" v="1408"/>
    </bk>
    <bk>
      <rc t="1" v="1409"/>
    </bk>
    <bk>
      <rc t="1" v="1410"/>
    </bk>
    <bk>
      <rc t="1" v="1411"/>
    </bk>
    <bk>
      <rc t="1" v="1412"/>
    </bk>
    <bk>
      <rc t="1" v="1413"/>
    </bk>
    <bk>
      <rc t="1" v="1414"/>
    </bk>
    <bk>
      <rc t="1" v="1415"/>
    </bk>
    <bk>
      <rc t="1" v="1416"/>
    </bk>
    <bk>
      <rc t="1" v="1417"/>
    </bk>
    <bk>
      <rc t="1" v="1418"/>
    </bk>
    <bk>
      <rc t="1" v="1419"/>
    </bk>
    <bk>
      <rc t="1" v="1420"/>
    </bk>
    <bk>
      <rc t="1" v="1421"/>
    </bk>
    <bk>
      <rc t="1" v="1422"/>
    </bk>
    <bk>
      <rc t="1" v="1423"/>
    </bk>
    <bk>
      <rc t="1" v="1424"/>
    </bk>
    <bk>
      <rc t="1" v="1425"/>
    </bk>
    <bk>
      <rc t="1" v="1426"/>
    </bk>
    <bk>
      <rc t="1" v="1427"/>
    </bk>
    <bk>
      <rc t="1" v="1428"/>
    </bk>
    <bk>
      <rc t="1" v="1429"/>
    </bk>
    <bk>
      <rc t="1" v="1430"/>
    </bk>
    <bk>
      <rc t="1" v="1431"/>
    </bk>
    <bk>
      <rc t="1" v="1432"/>
    </bk>
    <bk>
      <rc t="1" v="1433"/>
    </bk>
    <bk>
      <rc t="1" v="1434"/>
    </bk>
    <bk>
      <rc t="1" v="1435"/>
    </bk>
    <bk>
      <rc t="1" v="1436"/>
    </bk>
    <bk>
      <rc t="1" v="1437"/>
    </bk>
    <bk>
      <rc t="1" v="1438"/>
    </bk>
    <bk>
      <rc t="1" v="1439"/>
    </bk>
    <bk>
      <rc t="1" v="1440"/>
    </bk>
    <bk>
      <rc t="1" v="1441"/>
    </bk>
    <bk>
      <rc t="1" v="1442"/>
    </bk>
    <bk>
      <rc t="1" v="1443"/>
    </bk>
    <bk>
      <rc t="1" v="1444"/>
    </bk>
    <bk>
      <rc t="1" v="1445"/>
    </bk>
    <bk>
      <rc t="1" v="1446"/>
    </bk>
    <bk>
      <rc t="1" v="1447"/>
    </bk>
    <bk>
      <rc t="1" v="1448"/>
    </bk>
    <bk>
      <rc t="1" v="1449"/>
    </bk>
    <bk>
      <rc t="1" v="1450"/>
    </bk>
    <bk>
      <rc t="1" v="1451"/>
    </bk>
    <bk>
      <rc t="1" v="1452"/>
    </bk>
    <bk>
      <rc t="1" v="1453"/>
    </bk>
    <bk>
      <rc t="1" v="1454"/>
    </bk>
    <bk>
      <rc t="1" v="1455"/>
    </bk>
    <bk>
      <rc t="1" v="1456"/>
    </bk>
    <bk>
      <rc t="1" v="1457"/>
    </bk>
    <bk>
      <rc t="1" v="1458"/>
    </bk>
    <bk>
      <rc t="1" v="1459"/>
    </bk>
    <bk>
      <rc t="1" v="1460"/>
    </bk>
    <bk>
      <rc t="1" v="1461"/>
    </bk>
    <bk>
      <rc t="1" v="1462"/>
    </bk>
    <bk>
      <rc t="1" v="1463"/>
    </bk>
    <bk>
      <rc t="1" v="1464"/>
    </bk>
    <bk>
      <rc t="1" v="1465"/>
    </bk>
    <bk>
      <rc t="1" v="1466"/>
    </bk>
    <bk>
      <rc t="1" v="1467"/>
    </bk>
    <bk>
      <rc t="1" v="1468"/>
    </bk>
    <bk>
      <rc t="1" v="1469"/>
    </bk>
    <bk>
      <rc t="1" v="1470"/>
    </bk>
    <bk>
      <rc t="1" v="1471"/>
    </bk>
    <bk>
      <rc t="1" v="1472"/>
    </bk>
    <bk>
      <rc t="1" v="1473"/>
    </bk>
    <bk>
      <rc t="1" v="1474"/>
    </bk>
    <bk>
      <rc t="1" v="1475"/>
    </bk>
    <bk>
      <rc t="1" v="1476"/>
    </bk>
    <bk>
      <rc t="1" v="1477"/>
    </bk>
    <bk>
      <rc t="1" v="1478"/>
    </bk>
    <bk>
      <rc t="1" v="1479"/>
    </bk>
    <bk>
      <rc t="1" v="1480"/>
    </bk>
    <bk>
      <rc t="1" v="1481"/>
    </bk>
    <bk>
      <rc t="1" v="1482"/>
    </bk>
    <bk>
      <rc t="1" v="1483"/>
    </bk>
    <bk>
      <rc t="1" v="1484"/>
    </bk>
    <bk>
      <rc t="1" v="1485"/>
    </bk>
    <bk>
      <rc t="1" v="1486"/>
    </bk>
    <bk>
      <rc t="1" v="1487"/>
    </bk>
    <bk>
      <rc t="1" v="1488"/>
    </bk>
    <bk>
      <rc t="1" v="1489"/>
    </bk>
    <bk>
      <rc t="1" v="1490"/>
    </bk>
    <bk>
      <rc t="1" v="1491"/>
    </bk>
    <bk>
      <rc t="1" v="1492"/>
    </bk>
    <bk>
      <rc t="1" v="1493"/>
    </bk>
    <bk>
      <rc t="1" v="1494"/>
    </bk>
    <bk>
      <rc t="1" v="1495"/>
    </bk>
    <bk>
      <rc t="1" v="1496"/>
    </bk>
    <bk>
      <rc t="1" v="1497"/>
    </bk>
    <bk>
      <rc t="1" v="1498"/>
    </bk>
    <bk>
      <rc t="1" v="1499"/>
    </bk>
    <bk>
      <rc t="1" v="1500"/>
    </bk>
    <bk>
      <rc t="1" v="1501"/>
    </bk>
    <bk>
      <rc t="1" v="1502"/>
    </bk>
    <bk>
      <rc t="1" v="1503"/>
    </bk>
    <bk>
      <rc t="1" v="1504"/>
    </bk>
    <bk>
      <rc t="1" v="1505"/>
    </bk>
    <bk>
      <rc t="1" v="1506"/>
    </bk>
    <bk>
      <rc t="1" v="1507"/>
    </bk>
    <bk>
      <rc t="1" v="1508"/>
    </bk>
    <bk>
      <rc t="1" v="1509"/>
    </bk>
    <bk>
      <rc t="1" v="1510"/>
    </bk>
    <bk>
      <rc t="1" v="1511"/>
    </bk>
    <bk>
      <rc t="1" v="1512"/>
    </bk>
    <bk>
      <rc t="1" v="1513"/>
    </bk>
    <bk>
      <rc t="1" v="1514"/>
    </bk>
    <bk>
      <rc t="1" v="1515"/>
    </bk>
    <bk>
      <rc t="1" v="1516"/>
    </bk>
    <bk>
      <rc t="1" v="1517"/>
    </bk>
    <bk>
      <rc t="1" v="1518"/>
    </bk>
    <bk>
      <rc t="1" v="1519"/>
    </bk>
    <bk>
      <rc t="1" v="1520"/>
    </bk>
    <bk>
      <rc t="1" v="1521"/>
    </bk>
    <bk>
      <rc t="1" v="1522"/>
    </bk>
    <bk>
      <rc t="1" v="1523"/>
    </bk>
    <bk>
      <rc t="1" v="1524"/>
    </bk>
    <bk>
      <rc t="1" v="1525"/>
    </bk>
    <bk>
      <rc t="1" v="1526"/>
    </bk>
    <bk>
      <rc t="1" v="1527"/>
    </bk>
    <bk>
      <rc t="1" v="1528"/>
    </bk>
    <bk>
      <rc t="1" v="1529"/>
    </bk>
    <bk>
      <rc t="1" v="1530"/>
    </bk>
    <bk>
      <rc t="1" v="1531"/>
    </bk>
    <bk>
      <rc t="1" v="1532"/>
    </bk>
    <bk>
      <rc t="1" v="1533"/>
    </bk>
    <bk>
      <rc t="1" v="1534"/>
    </bk>
    <bk>
      <rc t="1" v="1535"/>
    </bk>
    <bk>
      <rc t="1" v="1536"/>
    </bk>
    <bk>
      <rc t="1" v="1537"/>
    </bk>
    <bk>
      <rc t="1" v="1538"/>
    </bk>
    <bk>
      <rc t="1" v="1539"/>
    </bk>
    <bk>
      <rc t="1" v="1540"/>
    </bk>
    <bk>
      <rc t="1" v="1541"/>
    </bk>
    <bk>
      <rc t="1" v="1542"/>
    </bk>
    <bk>
      <rc t="1" v="1543"/>
    </bk>
    <bk>
      <rc t="1" v="1544"/>
    </bk>
    <bk>
      <rc t="1" v="1545"/>
    </bk>
    <bk>
      <rc t="1" v="1546"/>
    </bk>
    <bk>
      <rc t="1" v="1547"/>
    </bk>
    <bk>
      <rc t="1" v="1548"/>
    </bk>
    <bk>
      <rc t="1" v="1549"/>
    </bk>
    <bk>
      <rc t="1" v="1550"/>
    </bk>
    <bk>
      <rc t="1" v="1551"/>
    </bk>
    <bk>
      <rc t="1" v="1552"/>
    </bk>
    <bk>
      <rc t="1" v="1553"/>
    </bk>
    <bk>
      <rc t="1" v="1554"/>
    </bk>
    <bk>
      <rc t="1" v="1555"/>
    </bk>
    <bk>
      <rc t="1" v="1556"/>
    </bk>
    <bk>
      <rc t="1" v="1557"/>
    </bk>
    <bk>
      <rc t="1" v="1558"/>
    </bk>
    <bk>
      <rc t="1" v="1559"/>
    </bk>
    <bk>
      <rc t="1" v="1560"/>
    </bk>
    <bk>
      <rc t="1" v="1561"/>
    </bk>
    <bk>
      <rc t="1" v="1562"/>
    </bk>
    <bk>
      <rc t="1" v="1563"/>
    </bk>
    <bk>
      <rc t="1" v="1564"/>
    </bk>
    <bk>
      <rc t="1" v="1565"/>
    </bk>
    <bk>
      <rc t="1" v="1566"/>
    </bk>
    <bk>
      <rc t="1" v="1567"/>
    </bk>
    <bk>
      <rc t="1" v="1568"/>
    </bk>
    <bk>
      <rc t="1" v="1569"/>
    </bk>
    <bk>
      <rc t="1" v="1570"/>
    </bk>
    <bk>
      <rc t="1" v="1571"/>
    </bk>
    <bk>
      <rc t="1" v="1572"/>
    </bk>
    <bk>
      <rc t="1" v="1573"/>
    </bk>
    <bk>
      <rc t="1" v="1574"/>
    </bk>
    <bk>
      <rc t="1" v="1575"/>
    </bk>
    <bk>
      <rc t="1" v="1576"/>
    </bk>
    <bk>
      <rc t="1" v="1577"/>
    </bk>
    <bk>
      <rc t="1" v="1578"/>
    </bk>
    <bk>
      <rc t="1" v="1579"/>
    </bk>
    <bk>
      <rc t="1" v="1580"/>
    </bk>
    <bk>
      <rc t="1" v="1581"/>
    </bk>
    <bk>
      <rc t="1" v="1582"/>
    </bk>
    <bk>
      <rc t="1" v="1583"/>
    </bk>
    <bk>
      <rc t="1" v="1584"/>
    </bk>
    <bk>
      <rc t="1" v="1585"/>
    </bk>
    <bk>
      <rc t="1" v="1586"/>
    </bk>
    <bk>
      <rc t="1" v="1587"/>
    </bk>
    <bk>
      <rc t="1" v="1588"/>
    </bk>
    <bk>
      <rc t="1" v="1589"/>
    </bk>
    <bk>
      <rc t="1" v="1590"/>
    </bk>
    <bk>
      <rc t="1" v="1591"/>
    </bk>
    <bk>
      <rc t="1" v="1592"/>
    </bk>
    <bk>
      <rc t="1" v="1593"/>
    </bk>
    <bk>
      <rc t="1" v="1594"/>
    </bk>
    <bk>
      <rc t="1" v="1595"/>
    </bk>
    <bk>
      <rc t="1" v="1596"/>
    </bk>
    <bk>
      <rc t="1" v="1597"/>
    </bk>
    <bk>
      <rc t="1" v="1598"/>
    </bk>
    <bk>
      <rc t="1" v="1599"/>
    </bk>
    <bk>
      <rc t="1" v="1600"/>
    </bk>
    <bk>
      <rc t="1" v="1601"/>
    </bk>
    <bk>
      <rc t="1" v="1602"/>
    </bk>
    <bk>
      <rc t="1" v="1603"/>
    </bk>
    <bk>
      <rc t="1" v="1604"/>
    </bk>
    <bk>
      <rc t="1" v="1605"/>
    </bk>
    <bk>
      <rc t="1" v="1606"/>
    </bk>
    <bk>
      <rc t="1" v="1607"/>
    </bk>
    <bk>
      <rc t="1" v="1608"/>
    </bk>
    <bk>
      <rc t="1" v="1609"/>
    </bk>
    <bk>
      <rc t="1" v="1610"/>
    </bk>
    <bk>
      <rc t="1" v="1611"/>
    </bk>
    <bk>
      <rc t="1" v="1612"/>
    </bk>
    <bk>
      <rc t="1" v="1613"/>
    </bk>
    <bk>
      <rc t="1" v="1614"/>
    </bk>
    <bk>
      <rc t="1" v="1615"/>
    </bk>
    <bk>
      <rc t="1" v="1616"/>
    </bk>
    <bk>
      <rc t="1" v="1617"/>
    </bk>
    <bk>
      <rc t="1" v="1618"/>
    </bk>
    <bk>
      <rc t="1" v="1619"/>
    </bk>
    <bk>
      <rc t="1" v="1620"/>
    </bk>
    <bk>
      <rc t="1" v="1621"/>
    </bk>
    <bk>
      <rc t="1" v="1622"/>
    </bk>
    <bk>
      <rc t="1" v="1623"/>
    </bk>
    <bk>
      <rc t="1" v="1624"/>
    </bk>
    <bk>
      <rc t="1" v="1625"/>
    </bk>
    <bk>
      <rc t="1" v="1626"/>
    </bk>
    <bk>
      <rc t="1" v="1627"/>
    </bk>
    <bk>
      <rc t="1" v="1628"/>
    </bk>
    <bk>
      <rc t="1" v="1629"/>
    </bk>
    <bk>
      <rc t="1" v="1630"/>
    </bk>
    <bk>
      <rc t="1" v="1631"/>
    </bk>
    <bk>
      <rc t="1" v="1632"/>
    </bk>
    <bk>
      <rc t="1" v="1633"/>
    </bk>
    <bk>
      <rc t="1" v="1634"/>
    </bk>
    <bk>
      <rc t="1" v="1635"/>
    </bk>
    <bk>
      <rc t="1" v="1636"/>
    </bk>
    <bk>
      <rc t="1" v="1637"/>
    </bk>
    <bk>
      <rc t="1" v="1638"/>
    </bk>
    <bk>
      <rc t="1" v="1639"/>
    </bk>
    <bk>
      <rc t="1" v="1640"/>
    </bk>
    <bk>
      <rc t="1" v="1641"/>
    </bk>
    <bk>
      <rc t="1" v="1642"/>
    </bk>
    <bk>
      <rc t="1" v="1643"/>
    </bk>
    <bk>
      <rc t="1" v="1644"/>
    </bk>
    <bk>
      <rc t="1" v="1645"/>
    </bk>
    <bk>
      <rc t="1" v="1646"/>
    </bk>
    <bk>
      <rc t="1" v="1647"/>
    </bk>
    <bk>
      <rc t="1" v="1648"/>
    </bk>
    <bk>
      <rc t="1" v="1649"/>
    </bk>
    <bk>
      <rc t="1" v="1650"/>
    </bk>
    <bk>
      <rc t="1" v="1651"/>
    </bk>
    <bk>
      <rc t="1" v="1652"/>
    </bk>
    <bk>
      <rc t="1" v="1653"/>
    </bk>
    <bk>
      <rc t="1" v="1654"/>
    </bk>
    <bk>
      <rc t="1" v="1655"/>
    </bk>
    <bk>
      <rc t="1" v="1656"/>
    </bk>
    <bk>
      <rc t="1" v="1657"/>
    </bk>
    <bk>
      <rc t="1" v="1658"/>
    </bk>
    <bk>
      <rc t="1" v="1659"/>
    </bk>
    <bk>
      <rc t="1" v="1660"/>
    </bk>
    <bk>
      <rc t="1" v="1661"/>
    </bk>
    <bk>
      <rc t="1" v="1662"/>
    </bk>
    <bk>
      <rc t="1" v="1663"/>
    </bk>
    <bk>
      <rc t="1" v="1664"/>
    </bk>
    <bk>
      <rc t="1" v="1665"/>
    </bk>
    <bk>
      <rc t="1" v="1666"/>
    </bk>
    <bk>
      <rc t="1" v="1667"/>
    </bk>
    <bk>
      <rc t="1" v="1668"/>
    </bk>
    <bk>
      <rc t="1" v="1669"/>
    </bk>
    <bk>
      <rc t="1" v="1670"/>
    </bk>
    <bk>
      <rc t="1" v="1671"/>
    </bk>
    <bk>
      <rc t="1" v="1672"/>
    </bk>
    <bk>
      <rc t="1" v="1673"/>
    </bk>
    <bk>
      <rc t="1" v="1674"/>
    </bk>
    <bk>
      <rc t="1" v="1675"/>
    </bk>
    <bk>
      <rc t="1" v="1676"/>
    </bk>
    <bk>
      <rc t="1" v="1677"/>
    </bk>
    <bk>
      <rc t="1" v="1678"/>
    </bk>
    <bk>
      <rc t="1" v="1679"/>
    </bk>
    <bk>
      <rc t="1" v="1680"/>
    </bk>
    <bk>
      <rc t="1" v="1681"/>
    </bk>
    <bk>
      <rc t="1" v="1682"/>
    </bk>
    <bk>
      <rc t="1" v="1683"/>
    </bk>
    <bk>
      <rc t="1" v="1684"/>
    </bk>
    <bk>
      <rc t="1" v="1685"/>
    </bk>
    <bk>
      <rc t="1" v="1686"/>
    </bk>
    <bk>
      <rc t="1" v="1687"/>
    </bk>
    <bk>
      <rc t="1" v="1688"/>
    </bk>
    <bk>
      <rc t="1" v="1689"/>
    </bk>
    <bk>
      <rc t="1" v="1690"/>
    </bk>
    <bk>
      <rc t="1" v="1691"/>
    </bk>
    <bk>
      <rc t="1" v="1692"/>
    </bk>
    <bk>
      <rc t="1" v="1693"/>
    </bk>
    <bk>
      <rc t="1" v="1694"/>
    </bk>
    <bk>
      <rc t="1" v="1695"/>
    </bk>
    <bk>
      <rc t="1" v="1696"/>
    </bk>
    <bk>
      <rc t="1" v="1697"/>
    </bk>
    <bk>
      <rc t="1" v="1698"/>
    </bk>
    <bk>
      <rc t="1" v="1699"/>
    </bk>
    <bk>
      <rc t="1" v="1700"/>
    </bk>
    <bk>
      <rc t="1" v="1701"/>
    </bk>
    <bk>
      <rc t="1" v="1702"/>
    </bk>
    <bk>
      <rc t="1" v="1703"/>
    </bk>
    <bk>
      <rc t="1" v="1704"/>
    </bk>
    <bk>
      <rc t="1" v="1705"/>
    </bk>
    <bk>
      <rc t="1" v="1706"/>
    </bk>
    <bk>
      <rc t="1" v="1707"/>
    </bk>
    <bk>
      <rc t="1" v="1708"/>
    </bk>
    <bk>
      <rc t="1" v="1709"/>
    </bk>
    <bk>
      <rc t="1" v="1710"/>
    </bk>
    <bk>
      <rc t="1" v="1711"/>
    </bk>
    <bk>
      <rc t="1" v="1712"/>
    </bk>
    <bk>
      <rc t="1" v="1713"/>
    </bk>
    <bk>
      <rc t="1" v="1714"/>
    </bk>
    <bk>
      <rc t="1" v="1715"/>
    </bk>
    <bk>
      <rc t="1" v="1716"/>
    </bk>
    <bk>
      <rc t="1" v="1717"/>
    </bk>
    <bk>
      <rc t="1" v="1718"/>
    </bk>
    <bk>
      <rc t="1" v="1719"/>
    </bk>
    <bk>
      <rc t="1" v="1720"/>
    </bk>
    <bk>
      <rc t="1" v="1721"/>
    </bk>
    <bk>
      <rc t="1" v="1722"/>
    </bk>
    <bk>
      <rc t="1" v="1723"/>
    </bk>
    <bk>
      <rc t="1" v="1724"/>
    </bk>
    <bk>
      <rc t="1" v="1725"/>
    </bk>
    <bk>
      <rc t="1" v="1726"/>
    </bk>
    <bk>
      <rc t="1" v="1727"/>
    </bk>
    <bk>
      <rc t="1" v="1728"/>
    </bk>
    <bk>
      <rc t="1" v="1729"/>
    </bk>
    <bk>
      <rc t="1" v="1730"/>
    </bk>
    <bk>
      <rc t="1" v="1731"/>
    </bk>
    <bk>
      <rc t="1" v="1732"/>
    </bk>
    <bk>
      <rc t="1" v="1733"/>
    </bk>
    <bk>
      <rc t="1" v="1734"/>
    </bk>
    <bk>
      <rc t="1" v="1735"/>
    </bk>
    <bk>
      <rc t="1" v="1736"/>
    </bk>
    <bk>
      <rc t="1" v="1737"/>
    </bk>
    <bk>
      <rc t="1" v="1738"/>
    </bk>
    <bk>
      <rc t="1" v="1739"/>
    </bk>
    <bk>
      <rc t="1" v="1740"/>
    </bk>
    <bk>
      <rc t="1" v="1741"/>
    </bk>
    <bk>
      <rc t="1" v="1742"/>
    </bk>
    <bk>
      <rc t="1" v="1743"/>
    </bk>
    <bk>
      <rc t="1" v="1744"/>
    </bk>
    <bk>
      <rc t="1" v="1745"/>
    </bk>
    <bk>
      <rc t="1" v="1746"/>
    </bk>
    <bk>
      <rc t="1" v="1747"/>
    </bk>
    <bk>
      <rc t="1" v="1748"/>
    </bk>
    <bk>
      <rc t="1" v="1749"/>
    </bk>
    <bk>
      <rc t="1" v="1750"/>
    </bk>
    <bk>
      <rc t="1" v="1751"/>
    </bk>
    <bk>
      <rc t="1" v="1752"/>
    </bk>
    <bk>
      <rc t="1" v="1753"/>
    </bk>
    <bk>
      <rc t="1" v="1754"/>
    </bk>
    <bk>
      <rc t="1" v="1755"/>
    </bk>
    <bk>
      <rc t="1" v="1756"/>
    </bk>
    <bk>
      <rc t="1" v="1757"/>
    </bk>
    <bk>
      <rc t="1" v="1758"/>
    </bk>
    <bk>
      <rc t="1" v="1759"/>
    </bk>
    <bk>
      <rc t="1" v="1760"/>
    </bk>
    <bk>
      <rc t="1" v="1761"/>
    </bk>
    <bk>
      <rc t="1" v="1762"/>
    </bk>
    <bk>
      <rc t="1" v="1763"/>
    </bk>
    <bk>
      <rc t="1" v="1764"/>
    </bk>
    <bk>
      <rc t="1" v="1765"/>
    </bk>
    <bk>
      <rc t="1" v="1766"/>
    </bk>
    <bk>
      <rc t="1" v="1767"/>
    </bk>
    <bk>
      <rc t="1" v="1768"/>
    </bk>
    <bk>
      <rc t="1" v="1769"/>
    </bk>
    <bk>
      <rc t="1" v="1770"/>
    </bk>
    <bk>
      <rc t="1" v="1771"/>
    </bk>
    <bk>
      <rc t="1" v="1772"/>
    </bk>
    <bk>
      <rc t="1" v="1773"/>
    </bk>
    <bk>
      <rc t="1" v="1774"/>
    </bk>
    <bk>
      <rc t="1" v="1775"/>
    </bk>
    <bk>
      <rc t="1" v="1776"/>
    </bk>
    <bk>
      <rc t="1" v="1777"/>
    </bk>
    <bk>
      <rc t="1" v="1778"/>
    </bk>
    <bk>
      <rc t="1" v="1779"/>
    </bk>
    <bk>
      <rc t="1" v="1780"/>
    </bk>
    <bk>
      <rc t="1" v="1781"/>
    </bk>
    <bk>
      <rc t="1" v="1782"/>
    </bk>
    <bk>
      <rc t="1" v="1783"/>
    </bk>
    <bk>
      <rc t="1" v="1784"/>
    </bk>
    <bk>
      <rc t="1" v="1785"/>
    </bk>
    <bk>
      <rc t="1" v="1786"/>
    </bk>
    <bk>
      <rc t="1" v="1787"/>
    </bk>
    <bk>
      <rc t="1" v="1788"/>
    </bk>
    <bk>
      <rc t="1" v="1789"/>
    </bk>
    <bk>
      <rc t="1" v="1790"/>
    </bk>
    <bk>
      <rc t="1" v="1791"/>
    </bk>
    <bk>
      <rc t="1" v="1792"/>
    </bk>
    <bk>
      <rc t="1" v="1793"/>
    </bk>
    <bk>
      <rc t="1" v="1794"/>
    </bk>
    <bk>
      <rc t="1" v="1795"/>
    </bk>
    <bk>
      <rc t="1" v="1796"/>
    </bk>
    <bk>
      <rc t="1" v="1797"/>
    </bk>
    <bk>
      <rc t="1" v="1798"/>
    </bk>
    <bk>
      <rc t="1" v="1799"/>
    </bk>
    <bk>
      <rc t="1" v="1800"/>
    </bk>
    <bk>
      <rc t="1" v="1801"/>
    </bk>
    <bk>
      <rc t="1" v="1802"/>
    </bk>
    <bk>
      <rc t="1" v="1803"/>
    </bk>
    <bk>
      <rc t="1" v="1804"/>
    </bk>
    <bk>
      <rc t="1" v="1805"/>
    </bk>
    <bk>
      <rc t="1" v="1806"/>
    </bk>
    <bk>
      <rc t="1" v="1807"/>
    </bk>
    <bk>
      <rc t="1" v="1808"/>
    </bk>
    <bk>
      <rc t="1" v="1809"/>
    </bk>
    <bk>
      <rc t="1" v="1810"/>
    </bk>
    <bk>
      <rc t="1" v="1811"/>
    </bk>
    <bk>
      <rc t="1" v="1812"/>
    </bk>
    <bk>
      <rc t="1" v="1813"/>
    </bk>
    <bk>
      <rc t="1" v="1814"/>
    </bk>
    <bk>
      <rc t="1" v="1815"/>
    </bk>
    <bk>
      <rc t="1" v="1816"/>
    </bk>
    <bk>
      <rc t="1" v="1817"/>
    </bk>
    <bk>
      <rc t="1" v="1818"/>
    </bk>
    <bk>
      <rc t="1" v="1819"/>
    </bk>
    <bk>
      <rc t="1" v="1820"/>
    </bk>
    <bk>
      <rc t="1" v="1821"/>
    </bk>
    <bk>
      <rc t="1" v="1822"/>
    </bk>
    <bk>
      <rc t="1" v="1823"/>
    </bk>
    <bk>
      <rc t="1" v="1824"/>
    </bk>
    <bk>
      <rc t="1" v="1825"/>
    </bk>
    <bk>
      <rc t="1" v="1826"/>
    </bk>
    <bk>
      <rc t="1" v="1827"/>
    </bk>
    <bk>
      <rc t="1" v="1828"/>
    </bk>
    <bk>
      <rc t="1" v="1829"/>
    </bk>
    <bk>
      <rc t="1" v="1830"/>
    </bk>
    <bk>
      <rc t="1" v="1831"/>
    </bk>
    <bk>
      <rc t="1" v="1832"/>
    </bk>
    <bk>
      <rc t="1" v="1833"/>
    </bk>
    <bk>
      <rc t="1" v="1834"/>
    </bk>
    <bk>
      <rc t="1" v="1835"/>
    </bk>
    <bk>
      <rc t="1" v="1836"/>
    </bk>
    <bk>
      <rc t="1" v="1837"/>
    </bk>
    <bk>
      <rc t="1" v="1838"/>
    </bk>
    <bk>
      <rc t="1" v="1839"/>
    </bk>
    <bk>
      <rc t="1" v="1840"/>
    </bk>
    <bk>
      <rc t="1" v="1841"/>
    </bk>
    <bk>
      <rc t="1" v="1842"/>
    </bk>
    <bk>
      <rc t="1" v="1843"/>
    </bk>
    <bk>
      <rc t="1" v="1844"/>
    </bk>
    <bk>
      <rc t="1" v="1845"/>
    </bk>
    <bk>
      <rc t="1" v="1846"/>
    </bk>
    <bk>
      <rc t="1" v="1847"/>
    </bk>
    <bk>
      <rc t="1" v="1848"/>
    </bk>
    <bk>
      <rc t="1" v="1849"/>
    </bk>
    <bk>
      <rc t="1" v="1850"/>
    </bk>
    <bk>
      <rc t="1" v="1851"/>
    </bk>
    <bk>
      <rc t="1" v="1852"/>
    </bk>
    <bk>
      <rc t="1" v="1853"/>
    </bk>
    <bk>
      <rc t="1" v="1854"/>
    </bk>
    <bk>
      <rc t="1" v="1855"/>
    </bk>
    <bk>
      <rc t="1" v="1856"/>
    </bk>
    <bk>
      <rc t="1" v="1857"/>
    </bk>
    <bk>
      <rc t="1" v="1858"/>
    </bk>
    <bk>
      <rc t="1" v="1859"/>
    </bk>
    <bk>
      <rc t="1" v="1860"/>
    </bk>
    <bk>
      <rc t="1" v="1861"/>
    </bk>
    <bk>
      <rc t="1" v="1862"/>
    </bk>
    <bk>
      <rc t="1" v="1863"/>
    </bk>
    <bk>
      <rc t="1" v="1864"/>
    </bk>
    <bk>
      <rc t="1" v="1865"/>
    </bk>
    <bk>
      <rc t="1" v="1866"/>
    </bk>
    <bk>
      <rc t="1" v="1867"/>
    </bk>
    <bk>
      <rc t="1" v="1868"/>
    </bk>
    <bk>
      <rc t="1" v="1869"/>
    </bk>
    <bk>
      <rc t="1" v="1870"/>
    </bk>
    <bk>
      <rc t="1" v="1871"/>
    </bk>
    <bk>
      <rc t="1" v="1872"/>
    </bk>
    <bk>
      <rc t="1" v="1873"/>
    </bk>
    <bk>
      <rc t="1" v="1874"/>
    </bk>
    <bk>
      <rc t="1" v="1875"/>
    </bk>
    <bk>
      <rc t="1" v="1876"/>
    </bk>
    <bk>
      <rc t="1" v="1877"/>
    </bk>
    <bk>
      <rc t="1" v="1878"/>
    </bk>
    <bk>
      <rc t="1" v="1879"/>
    </bk>
    <bk>
      <rc t="1" v="1880"/>
    </bk>
    <bk>
      <rc t="1" v="1881"/>
    </bk>
    <bk>
      <rc t="1" v="1882"/>
    </bk>
    <bk>
      <rc t="1" v="1883"/>
    </bk>
    <bk>
      <rc t="1" v="1884"/>
    </bk>
    <bk>
      <rc t="1" v="1885"/>
    </bk>
    <bk>
      <rc t="1" v="1886"/>
    </bk>
    <bk>
      <rc t="1" v="1887"/>
    </bk>
    <bk>
      <rc t="1" v="1888"/>
    </bk>
    <bk>
      <rc t="1" v="1889"/>
    </bk>
    <bk>
      <rc t="1" v="1890"/>
    </bk>
    <bk>
      <rc t="1" v="1891"/>
    </bk>
    <bk>
      <rc t="1" v="1892"/>
    </bk>
    <bk>
      <rc t="1" v="1893"/>
    </bk>
    <bk>
      <rc t="1" v="1894"/>
    </bk>
    <bk>
      <rc t="1" v="1895"/>
    </bk>
    <bk>
      <rc t="1" v="1896"/>
    </bk>
    <bk>
      <rc t="1" v="1897"/>
    </bk>
    <bk>
      <rc t="1" v="1898"/>
    </bk>
    <bk>
      <rc t="1" v="1899"/>
    </bk>
    <bk>
      <rc t="1" v="1900"/>
    </bk>
    <bk>
      <rc t="1" v="1901"/>
    </bk>
    <bk>
      <rc t="1" v="1902"/>
    </bk>
    <bk>
      <rc t="1" v="1903"/>
    </bk>
    <bk>
      <rc t="1" v="1904"/>
    </bk>
    <bk>
      <rc t="1" v="1905"/>
    </bk>
    <bk>
      <rc t="1" v="1906"/>
    </bk>
    <bk>
      <rc t="1" v="1907"/>
    </bk>
    <bk>
      <rc t="1" v="1908"/>
    </bk>
    <bk>
      <rc t="1" v="1909"/>
    </bk>
    <bk>
      <rc t="1" v="1910"/>
    </bk>
    <bk>
      <rc t="1" v="1911"/>
    </bk>
    <bk>
      <rc t="1" v="1912"/>
    </bk>
    <bk>
      <rc t="1" v="1913"/>
    </bk>
    <bk>
      <rc t="1" v="1914"/>
    </bk>
    <bk>
      <rc t="1" v="1915"/>
    </bk>
    <bk>
      <rc t="1" v="1916"/>
    </bk>
    <bk>
      <rc t="1" v="1917"/>
    </bk>
    <bk>
      <rc t="1" v="1918"/>
    </bk>
    <bk>
      <rc t="1" v="1919"/>
    </bk>
    <bk>
      <rc t="1" v="1920"/>
    </bk>
    <bk>
      <rc t="1" v="1921"/>
    </bk>
    <bk>
      <rc t="1" v="1922"/>
    </bk>
    <bk>
      <rc t="1" v="1923"/>
    </bk>
    <bk>
      <rc t="1" v="1924"/>
    </bk>
    <bk>
      <rc t="1" v="1925"/>
    </bk>
    <bk>
      <rc t="1" v="1926"/>
    </bk>
    <bk>
      <rc t="1" v="1927"/>
    </bk>
    <bk>
      <rc t="1" v="1928"/>
    </bk>
    <bk>
      <rc t="1" v="1929"/>
    </bk>
    <bk>
      <rc t="1" v="1930"/>
    </bk>
    <bk>
      <rc t="1" v="1931"/>
    </bk>
    <bk>
      <rc t="1" v="1932"/>
    </bk>
    <bk>
      <rc t="1" v="1933"/>
    </bk>
    <bk>
      <rc t="1" v="1934"/>
    </bk>
    <bk>
      <rc t="1" v="1935"/>
    </bk>
    <bk>
      <rc t="1" v="1936"/>
    </bk>
    <bk>
      <rc t="1" v="1937"/>
    </bk>
    <bk>
      <rc t="1" v="1938"/>
    </bk>
    <bk>
      <rc t="1" v="1939"/>
    </bk>
    <bk>
      <rc t="1" v="1940"/>
    </bk>
    <bk>
      <rc t="1" v="1941"/>
    </bk>
    <bk>
      <rc t="1" v="1942"/>
    </bk>
    <bk>
      <rc t="1" v="1943"/>
    </bk>
    <bk>
      <rc t="1" v="1944"/>
    </bk>
    <bk>
      <rc t="1" v="1945"/>
    </bk>
    <bk>
      <rc t="1" v="1946"/>
    </bk>
    <bk>
      <rc t="1" v="1947"/>
    </bk>
    <bk>
      <rc t="1" v="1948"/>
    </bk>
    <bk>
      <rc t="1" v="1949"/>
    </bk>
    <bk>
      <rc t="1" v="1950"/>
    </bk>
    <bk>
      <rc t="1" v="1951"/>
    </bk>
    <bk>
      <rc t="1" v="1952"/>
    </bk>
    <bk>
      <rc t="1" v="1953"/>
    </bk>
    <bk>
      <rc t="1" v="1954"/>
    </bk>
    <bk>
      <rc t="1" v="1955"/>
    </bk>
    <bk>
      <rc t="1" v="1956"/>
    </bk>
    <bk>
      <rc t="1" v="1957"/>
    </bk>
    <bk>
      <rc t="1" v="1958"/>
    </bk>
    <bk>
      <rc t="1" v="1959"/>
    </bk>
    <bk>
      <rc t="1" v="1960"/>
    </bk>
    <bk>
      <rc t="1" v="1961"/>
    </bk>
    <bk>
      <rc t="1" v="1962"/>
    </bk>
    <bk>
      <rc t="1" v="1963"/>
    </bk>
    <bk>
      <rc t="1" v="1964"/>
    </bk>
    <bk>
      <rc t="1" v="1965"/>
    </bk>
    <bk>
      <rc t="1" v="1966"/>
    </bk>
    <bk>
      <rc t="1" v="1967"/>
    </bk>
    <bk>
      <rc t="1" v="1968"/>
    </bk>
    <bk>
      <rc t="1" v="1969"/>
    </bk>
    <bk>
      <rc t="1" v="1970"/>
    </bk>
    <bk>
      <rc t="1" v="1971"/>
    </bk>
    <bk>
      <rc t="1" v="1972"/>
    </bk>
    <bk>
      <rc t="1" v="1973"/>
    </bk>
    <bk>
      <rc t="1" v="1974"/>
    </bk>
    <bk>
      <rc t="1" v="1975"/>
    </bk>
    <bk>
      <rc t="1" v="1976"/>
    </bk>
    <bk>
      <rc t="1" v="1977"/>
    </bk>
    <bk>
      <rc t="1" v="1978"/>
    </bk>
    <bk>
      <rc t="1" v="1979"/>
    </bk>
    <bk>
      <rc t="1" v="1980"/>
    </bk>
    <bk>
      <rc t="1" v="1981"/>
    </bk>
    <bk>
      <rc t="1" v="1982"/>
    </bk>
    <bk>
      <rc t="1" v="1983"/>
    </bk>
    <bk>
      <rc t="1" v="1984"/>
    </bk>
    <bk>
      <rc t="1" v="1985"/>
    </bk>
    <bk>
      <rc t="1" v="1986"/>
    </bk>
    <bk>
      <rc t="1" v="1987"/>
    </bk>
    <bk>
      <rc t="1" v="1988"/>
    </bk>
    <bk>
      <rc t="1" v="1989"/>
    </bk>
    <bk>
      <rc t="1" v="1990"/>
    </bk>
    <bk>
      <rc t="1" v="1991"/>
    </bk>
    <bk>
      <rc t="1" v="1992"/>
    </bk>
    <bk>
      <rc t="1" v="1993"/>
    </bk>
    <bk>
      <rc t="1" v="1994"/>
    </bk>
    <bk>
      <rc t="1" v="1995"/>
    </bk>
    <bk>
      <rc t="1" v="1996"/>
    </bk>
    <bk>
      <rc t="1" v="1997"/>
    </bk>
    <bk>
      <rc t="1" v="1998"/>
    </bk>
    <bk>
      <rc t="1" v="1999"/>
    </bk>
    <bk>
      <rc t="1" v="2000"/>
    </bk>
    <bk>
      <rc t="1" v="2001"/>
    </bk>
    <bk>
      <rc t="1" v="2002"/>
    </bk>
    <bk>
      <rc t="1" v="2003"/>
    </bk>
    <bk>
      <rc t="1" v="2004"/>
    </bk>
    <bk>
      <rc t="1" v="2005"/>
    </bk>
    <bk>
      <rc t="1" v="2006"/>
    </bk>
    <bk>
      <rc t="1" v="2007"/>
    </bk>
    <bk>
      <rc t="1" v="2008"/>
    </bk>
    <bk>
      <rc t="1" v="2009"/>
    </bk>
    <bk>
      <rc t="1" v="2010"/>
    </bk>
    <bk>
      <rc t="1" v="2011"/>
    </bk>
    <bk>
      <rc t="1" v="2012"/>
    </bk>
    <bk>
      <rc t="1" v="2013"/>
    </bk>
    <bk>
      <rc t="1" v="2014"/>
    </bk>
    <bk>
      <rc t="1" v="2015"/>
    </bk>
    <bk>
      <rc t="1" v="2016"/>
    </bk>
    <bk>
      <rc t="1" v="2017"/>
    </bk>
    <bk>
      <rc t="1" v="2018"/>
    </bk>
    <bk>
      <rc t="1" v="2019"/>
    </bk>
    <bk>
      <rc t="1" v="2020"/>
    </bk>
    <bk>
      <rc t="1" v="2021"/>
    </bk>
    <bk>
      <rc t="1" v="2022"/>
    </bk>
    <bk>
      <rc t="1" v="2023"/>
    </bk>
    <bk>
      <rc t="1" v="2024"/>
    </bk>
    <bk>
      <rc t="1" v="2025"/>
    </bk>
    <bk>
      <rc t="1" v="2026"/>
    </bk>
    <bk>
      <rc t="1" v="2027"/>
    </bk>
    <bk>
      <rc t="1" v="2028"/>
    </bk>
    <bk>
      <rc t="1" v="2029"/>
    </bk>
    <bk>
      <rc t="1" v="2030"/>
    </bk>
    <bk>
      <rc t="1" v="2031"/>
    </bk>
    <bk>
      <rc t="1" v="2032"/>
    </bk>
    <bk>
      <rc t="1" v="2033"/>
    </bk>
    <bk>
      <rc t="1" v="2034"/>
    </bk>
    <bk>
      <rc t="1" v="2035"/>
    </bk>
    <bk>
      <rc t="1" v="2036"/>
    </bk>
    <bk>
      <rc t="1" v="2037"/>
    </bk>
    <bk>
      <rc t="1" v="2038"/>
    </bk>
    <bk>
      <rc t="1" v="2039"/>
    </bk>
    <bk>
      <rc t="1" v="2040"/>
    </bk>
    <bk>
      <rc t="1" v="2041"/>
    </bk>
    <bk>
      <rc t="1" v="2042"/>
    </bk>
    <bk>
      <rc t="1" v="2043"/>
    </bk>
    <bk>
      <rc t="1" v="2044"/>
    </bk>
    <bk>
      <rc t="1" v="2045"/>
    </bk>
    <bk>
      <rc t="1" v="2046"/>
    </bk>
    <bk>
      <rc t="1" v="2047"/>
    </bk>
    <bk>
      <rc t="1" v="2048"/>
    </bk>
    <bk>
      <rc t="1" v="2049"/>
    </bk>
    <bk>
      <rc t="1" v="2050"/>
    </bk>
    <bk>
      <rc t="1" v="2051"/>
    </bk>
    <bk>
      <rc t="1" v="2052"/>
    </bk>
    <bk>
      <rc t="1" v="2053"/>
    </bk>
    <bk>
      <rc t="1" v="2054"/>
    </bk>
    <bk>
      <rc t="1" v="2055"/>
    </bk>
    <bk>
      <rc t="1" v="2056"/>
    </bk>
    <bk>
      <rc t="1" v="2057"/>
    </bk>
    <bk>
      <rc t="1" v="2058"/>
    </bk>
    <bk>
      <rc t="1" v="2059"/>
    </bk>
    <bk>
      <rc t="1" v="2060"/>
    </bk>
    <bk>
      <rc t="1" v="2061"/>
    </bk>
    <bk>
      <rc t="1" v="2062"/>
    </bk>
    <bk>
      <rc t="1" v="2063"/>
    </bk>
    <bk>
      <rc t="1" v="2064"/>
    </bk>
    <bk>
      <rc t="1" v="2065"/>
    </bk>
    <bk>
      <rc t="1" v="2066"/>
    </bk>
    <bk>
      <rc t="1" v="2067"/>
    </bk>
    <bk>
      <rc t="1" v="2068"/>
    </bk>
    <bk>
      <rc t="1" v="2069"/>
    </bk>
    <bk>
      <rc t="1" v="2070"/>
    </bk>
    <bk>
      <rc t="1" v="2071"/>
    </bk>
    <bk>
      <rc t="1" v="2072"/>
    </bk>
    <bk>
      <rc t="1" v="2073"/>
    </bk>
    <bk>
      <rc t="1" v="2074"/>
    </bk>
    <bk>
      <rc t="1" v="2075"/>
    </bk>
    <bk>
      <rc t="1" v="2076"/>
    </bk>
    <bk>
      <rc t="1" v="2077"/>
    </bk>
    <bk>
      <rc t="1" v="2078"/>
    </bk>
    <bk>
      <rc t="1" v="2079"/>
    </bk>
    <bk>
      <rc t="1" v="2080"/>
    </bk>
    <bk>
      <rc t="1" v="2081"/>
    </bk>
    <bk>
      <rc t="1" v="2082"/>
    </bk>
    <bk>
      <rc t="1" v="2083"/>
    </bk>
    <bk>
      <rc t="1" v="2084"/>
    </bk>
    <bk>
      <rc t="1" v="2085"/>
    </bk>
    <bk>
      <rc t="1" v="2086"/>
    </bk>
    <bk>
      <rc t="1" v="2087"/>
    </bk>
    <bk>
      <rc t="1" v="2088"/>
    </bk>
    <bk>
      <rc t="1" v="2089"/>
    </bk>
    <bk>
      <rc t="1" v="2090"/>
    </bk>
    <bk>
      <rc t="1" v="2091"/>
    </bk>
    <bk>
      <rc t="1" v="2092"/>
    </bk>
    <bk>
      <rc t="1" v="2093"/>
    </bk>
    <bk>
      <rc t="1" v="2094"/>
    </bk>
    <bk>
      <rc t="1" v="2095"/>
    </bk>
    <bk>
      <rc t="1" v="2096"/>
    </bk>
    <bk>
      <rc t="1" v="2097"/>
    </bk>
    <bk>
      <rc t="1" v="2098"/>
    </bk>
    <bk>
      <rc t="1" v="2099"/>
    </bk>
    <bk>
      <rc t="1" v="2100"/>
    </bk>
    <bk>
      <rc t="1" v="2101"/>
    </bk>
    <bk>
      <rc t="1" v="2102"/>
    </bk>
    <bk>
      <rc t="1" v="2103"/>
    </bk>
    <bk>
      <rc t="1" v="2104"/>
    </bk>
    <bk>
      <rc t="1" v="2105"/>
    </bk>
    <bk>
      <rc t="1" v="2106"/>
    </bk>
    <bk>
      <rc t="1" v="2107"/>
    </bk>
    <bk>
      <rc t="1" v="2108"/>
    </bk>
    <bk>
      <rc t="1" v="2109"/>
    </bk>
    <bk>
      <rc t="1" v="2110"/>
    </bk>
    <bk>
      <rc t="1" v="2111"/>
    </bk>
    <bk>
      <rc t="1" v="2112"/>
    </bk>
    <bk>
      <rc t="1" v="2113"/>
    </bk>
    <bk>
      <rc t="1" v="2114"/>
    </bk>
    <bk>
      <rc t="1" v="2115"/>
    </bk>
    <bk>
      <rc t="1" v="2116"/>
    </bk>
    <bk>
      <rc t="1" v="2117"/>
    </bk>
    <bk>
      <rc t="1" v="2118"/>
    </bk>
    <bk>
      <rc t="1" v="2119"/>
    </bk>
    <bk>
      <rc t="1" v="2120"/>
    </bk>
    <bk>
      <rc t="1" v="2121"/>
    </bk>
    <bk>
      <rc t="1" v="2122"/>
    </bk>
    <bk>
      <rc t="1" v="2123"/>
    </bk>
    <bk>
      <rc t="1" v="2124"/>
    </bk>
    <bk>
      <rc t="1" v="2125"/>
    </bk>
    <bk>
      <rc t="1" v="2126"/>
    </bk>
    <bk>
      <rc t="1" v="2127"/>
    </bk>
    <bk>
      <rc t="1" v="2128"/>
    </bk>
    <bk>
      <rc t="1" v="2129"/>
    </bk>
    <bk>
      <rc t="1" v="2130"/>
    </bk>
    <bk>
      <rc t="1" v="2131"/>
    </bk>
    <bk>
      <rc t="1" v="2132"/>
    </bk>
    <bk>
      <rc t="1" v="2133"/>
    </bk>
    <bk>
      <rc t="1" v="2134"/>
    </bk>
    <bk>
      <rc t="1" v="2135"/>
    </bk>
    <bk>
      <rc t="1" v="2136"/>
    </bk>
    <bk>
      <rc t="1" v="2137"/>
    </bk>
    <bk>
      <rc t="1" v="2138"/>
    </bk>
    <bk>
      <rc t="1" v="2139"/>
    </bk>
    <bk>
      <rc t="1" v="2140"/>
    </bk>
    <bk>
      <rc t="1" v="2141"/>
    </bk>
    <bk>
      <rc t="1" v="2142"/>
    </bk>
    <bk>
      <rc t="1" v="2143"/>
    </bk>
    <bk>
      <rc t="1" v="2144"/>
    </bk>
    <bk>
      <rc t="1" v="2145"/>
    </bk>
    <bk>
      <rc t="1" v="2146"/>
    </bk>
    <bk>
      <rc t="1" v="2147"/>
    </bk>
    <bk>
      <rc t="1" v="2148"/>
    </bk>
    <bk>
      <rc t="1" v="2149"/>
    </bk>
    <bk>
      <rc t="1" v="2150"/>
    </bk>
    <bk>
      <rc t="1" v="2151"/>
    </bk>
    <bk>
      <rc t="1" v="2152"/>
    </bk>
    <bk>
      <rc t="1" v="2153"/>
    </bk>
    <bk>
      <rc t="1" v="2154"/>
    </bk>
    <bk>
      <rc t="1" v="2155"/>
    </bk>
    <bk>
      <rc t="1" v="2156"/>
    </bk>
    <bk>
      <rc t="1" v="2157"/>
    </bk>
    <bk>
      <rc t="1" v="2158"/>
    </bk>
    <bk>
      <rc t="1" v="2159"/>
    </bk>
    <bk>
      <rc t="1" v="2160"/>
    </bk>
    <bk>
      <rc t="1" v="2161"/>
    </bk>
    <bk>
      <rc t="1" v="2162"/>
    </bk>
    <bk>
      <rc t="1" v="2163"/>
    </bk>
    <bk>
      <rc t="1" v="2164"/>
    </bk>
    <bk>
      <rc t="1" v="2165"/>
    </bk>
    <bk>
      <rc t="1" v="2166"/>
    </bk>
    <bk>
      <rc t="1" v="2167"/>
    </bk>
    <bk>
      <rc t="1" v="2168"/>
    </bk>
    <bk>
      <rc t="1" v="2169"/>
    </bk>
    <bk>
      <rc t="1" v="2170"/>
    </bk>
    <bk>
      <rc t="1" v="2171"/>
    </bk>
    <bk>
      <rc t="1" v="2172"/>
    </bk>
    <bk>
      <rc t="1" v="2173"/>
    </bk>
    <bk>
      <rc t="1" v="2174"/>
    </bk>
    <bk>
      <rc t="1" v="2175"/>
    </bk>
    <bk>
      <rc t="1" v="2176"/>
    </bk>
    <bk>
      <rc t="1" v="2177"/>
    </bk>
    <bk>
      <rc t="1" v="2178"/>
    </bk>
    <bk>
      <rc t="1" v="2179"/>
    </bk>
    <bk>
      <rc t="1" v="2180"/>
    </bk>
    <bk>
      <rc t="1" v="2181"/>
    </bk>
    <bk>
      <rc t="1" v="2182"/>
    </bk>
    <bk>
      <rc t="1" v="2183"/>
    </bk>
    <bk>
      <rc t="1" v="2184"/>
    </bk>
    <bk>
      <rc t="1" v="2185"/>
    </bk>
    <bk>
      <rc t="1" v="2186"/>
    </bk>
    <bk>
      <rc t="1" v="2187"/>
    </bk>
    <bk>
      <rc t="1" v="2188"/>
    </bk>
    <bk>
      <rc t="1" v="2189"/>
    </bk>
    <bk>
      <rc t="1" v="2190"/>
    </bk>
    <bk>
      <rc t="1" v="2191"/>
    </bk>
    <bk>
      <rc t="1" v="2192"/>
    </bk>
    <bk>
      <rc t="1" v="2193"/>
    </bk>
    <bk>
      <rc t="1" v="2194"/>
    </bk>
    <bk>
      <rc t="1" v="2195"/>
    </bk>
    <bk>
      <rc t="1" v="2196"/>
    </bk>
    <bk>
      <rc t="1" v="2197"/>
    </bk>
    <bk>
      <rc t="1" v="2198"/>
    </bk>
    <bk>
      <rc t="1" v="2199"/>
    </bk>
    <bk>
      <rc t="1" v="2200"/>
    </bk>
    <bk>
      <rc t="1" v="2201"/>
    </bk>
    <bk>
      <rc t="1" v="2202"/>
    </bk>
    <bk>
      <rc t="1" v="2203"/>
    </bk>
    <bk>
      <rc t="1" v="2204"/>
    </bk>
    <bk>
      <rc t="1" v="2205"/>
    </bk>
    <bk>
      <rc t="1" v="2206"/>
    </bk>
    <bk>
      <rc t="1" v="2207"/>
    </bk>
    <bk>
      <rc t="1" v="2208"/>
    </bk>
    <bk>
      <rc t="1" v="2209"/>
    </bk>
    <bk>
      <rc t="1" v="2210"/>
    </bk>
    <bk>
      <rc t="1" v="2211"/>
    </bk>
    <bk>
      <rc t="1" v="2212"/>
    </bk>
    <bk>
      <rc t="1" v="2213"/>
    </bk>
    <bk>
      <rc t="1" v="2214"/>
    </bk>
    <bk>
      <rc t="1" v="2215"/>
    </bk>
    <bk>
      <rc t="1" v="2216"/>
    </bk>
    <bk>
      <rc t="1" v="2217"/>
    </bk>
    <bk>
      <rc t="1" v="2218"/>
    </bk>
    <bk>
      <rc t="1" v="2219"/>
    </bk>
    <bk>
      <rc t="1" v="2220"/>
    </bk>
    <bk>
      <rc t="1" v="2221"/>
    </bk>
    <bk>
      <rc t="1" v="2222"/>
    </bk>
    <bk>
      <rc t="1" v="2223"/>
    </bk>
    <bk>
      <rc t="1" v="2224"/>
    </bk>
    <bk>
      <rc t="1" v="2225"/>
    </bk>
    <bk>
      <rc t="1" v="2226"/>
    </bk>
    <bk>
      <rc t="1" v="2227"/>
    </bk>
    <bk>
      <rc t="1" v="2228"/>
    </bk>
    <bk>
      <rc t="1" v="2229"/>
    </bk>
    <bk>
      <rc t="1" v="2230"/>
    </bk>
    <bk>
      <rc t="1" v="2231"/>
    </bk>
    <bk>
      <rc t="1" v="2232"/>
    </bk>
    <bk>
      <rc t="1" v="2233"/>
    </bk>
    <bk>
      <rc t="1" v="2234"/>
    </bk>
    <bk>
      <rc t="1" v="2235"/>
    </bk>
    <bk>
      <rc t="1" v="2236"/>
    </bk>
    <bk>
      <rc t="1" v="2237"/>
    </bk>
    <bk>
      <rc t="1" v="2238"/>
    </bk>
    <bk>
      <rc t="1" v="2239"/>
    </bk>
    <bk>
      <rc t="1" v="2240"/>
    </bk>
    <bk>
      <rc t="1" v="2241"/>
    </bk>
    <bk>
      <rc t="1" v="2242"/>
    </bk>
    <bk>
      <rc t="1" v="2243"/>
    </bk>
    <bk>
      <rc t="1" v="2244"/>
    </bk>
    <bk>
      <rc t="1" v="2245"/>
    </bk>
    <bk>
      <rc t="1" v="2246"/>
    </bk>
    <bk>
      <rc t="1" v="2247"/>
    </bk>
    <bk>
      <rc t="1" v="2248"/>
    </bk>
    <bk>
      <rc t="1" v="2249"/>
    </bk>
    <bk>
      <rc t="1" v="2250"/>
    </bk>
    <bk>
      <rc t="1" v="2251"/>
    </bk>
    <bk>
      <rc t="1" v="2252"/>
    </bk>
    <bk>
      <rc t="1" v="2253"/>
    </bk>
    <bk>
      <rc t="1" v="2254"/>
    </bk>
    <bk>
      <rc t="1" v="2255"/>
    </bk>
    <bk>
      <rc t="1" v="2256"/>
    </bk>
    <bk>
      <rc t="1" v="2257"/>
    </bk>
    <bk>
      <rc t="1" v="2258"/>
    </bk>
    <bk>
      <rc t="1" v="2259"/>
    </bk>
    <bk>
      <rc t="1" v="2260"/>
    </bk>
    <bk>
      <rc t="1" v="2261"/>
    </bk>
    <bk>
      <rc t="1" v="2262"/>
    </bk>
    <bk>
      <rc t="1" v="2263"/>
    </bk>
    <bk>
      <rc t="1" v="2264"/>
    </bk>
    <bk>
      <rc t="1" v="2265"/>
    </bk>
    <bk>
      <rc t="1" v="2266"/>
    </bk>
    <bk>
      <rc t="1" v="2267"/>
    </bk>
    <bk>
      <rc t="1" v="2268"/>
    </bk>
    <bk>
      <rc t="1" v="2269"/>
    </bk>
    <bk>
      <rc t="1" v="2270"/>
    </bk>
    <bk>
      <rc t="1" v="2271"/>
    </bk>
    <bk>
      <rc t="1" v="2272"/>
    </bk>
    <bk>
      <rc t="1" v="2273"/>
    </bk>
    <bk>
      <rc t="1" v="2274"/>
    </bk>
    <bk>
      <rc t="1" v="2275"/>
    </bk>
    <bk>
      <rc t="1" v="2276"/>
    </bk>
    <bk>
      <rc t="1" v="2277"/>
    </bk>
    <bk>
      <rc t="1" v="2278"/>
    </bk>
    <bk>
      <rc t="1" v="2279"/>
    </bk>
    <bk>
      <rc t="1" v="2280"/>
    </bk>
    <bk>
      <rc t="1" v="2281"/>
    </bk>
    <bk>
      <rc t="1" v="2282"/>
    </bk>
    <bk>
      <rc t="1" v="2283"/>
    </bk>
    <bk>
      <rc t="1" v="2284"/>
    </bk>
    <bk>
      <rc t="1" v="2285"/>
    </bk>
    <bk>
      <rc t="1" v="2286"/>
    </bk>
    <bk>
      <rc t="1" v="2287"/>
    </bk>
    <bk>
      <rc t="1" v="2288"/>
    </bk>
    <bk>
      <rc t="1" v="2289"/>
    </bk>
    <bk>
      <rc t="1" v="2290"/>
    </bk>
    <bk>
      <rc t="1" v="2291"/>
    </bk>
    <bk>
      <rc t="1" v="2292"/>
    </bk>
    <bk>
      <rc t="1" v="2293"/>
    </bk>
    <bk>
      <rc t="1" v="2294"/>
    </bk>
    <bk>
      <rc t="1" v="2295"/>
    </bk>
    <bk>
      <rc t="1" v="2296"/>
    </bk>
    <bk>
      <rc t="1" v="2297"/>
    </bk>
    <bk>
      <rc t="1" v="2298"/>
    </bk>
    <bk>
      <rc t="1" v="2299"/>
    </bk>
    <bk>
      <rc t="1" v="2300"/>
    </bk>
    <bk>
      <rc t="1" v="2301"/>
    </bk>
    <bk>
      <rc t="1" v="2302"/>
    </bk>
    <bk>
      <rc t="1" v="2303"/>
    </bk>
    <bk>
      <rc t="1" v="2304"/>
    </bk>
    <bk>
      <rc t="1" v="2305"/>
    </bk>
    <bk>
      <rc t="1" v="2306"/>
    </bk>
    <bk>
      <rc t="1" v="2307"/>
    </bk>
    <bk>
      <rc t="1" v="2308"/>
    </bk>
    <bk>
      <rc t="1" v="2309"/>
    </bk>
    <bk>
      <rc t="1" v="2310"/>
    </bk>
    <bk>
      <rc t="1" v="2311"/>
    </bk>
    <bk>
      <rc t="1" v="2312"/>
    </bk>
    <bk>
      <rc t="1" v="2313"/>
    </bk>
    <bk>
      <rc t="1" v="2314"/>
    </bk>
    <bk>
      <rc t="1" v="2315"/>
    </bk>
    <bk>
      <rc t="1" v="2316"/>
    </bk>
    <bk>
      <rc t="1" v="2317"/>
    </bk>
    <bk>
      <rc t="1" v="2318"/>
    </bk>
    <bk>
      <rc t="1" v="2319"/>
    </bk>
    <bk>
      <rc t="1" v="2320"/>
    </bk>
    <bk>
      <rc t="1" v="2321"/>
    </bk>
    <bk>
      <rc t="1" v="2322"/>
    </bk>
    <bk>
      <rc t="1" v="2323"/>
    </bk>
    <bk>
      <rc t="1" v="2324"/>
    </bk>
    <bk>
      <rc t="1" v="2325"/>
    </bk>
    <bk>
      <rc t="1" v="2326"/>
    </bk>
    <bk>
      <rc t="1" v="2327"/>
    </bk>
    <bk>
      <rc t="1" v="2328"/>
    </bk>
    <bk>
      <rc t="1" v="2329"/>
    </bk>
    <bk>
      <rc t="1" v="2330"/>
    </bk>
    <bk>
      <rc t="1" v="2331"/>
    </bk>
    <bk>
      <rc t="1" v="2332"/>
    </bk>
    <bk>
      <rc t="1" v="2333"/>
    </bk>
    <bk>
      <rc t="1" v="2334"/>
    </bk>
    <bk>
      <rc t="1" v="2335"/>
    </bk>
    <bk>
      <rc t="1" v="2336"/>
    </bk>
    <bk>
      <rc t="1" v="2337"/>
    </bk>
    <bk>
      <rc t="1" v="2338"/>
    </bk>
    <bk>
      <rc t="1" v="2339"/>
    </bk>
    <bk>
      <rc t="1" v="2340"/>
    </bk>
    <bk>
      <rc t="1" v="2341"/>
    </bk>
    <bk>
      <rc t="1" v="2342"/>
    </bk>
    <bk>
      <rc t="1" v="2343"/>
    </bk>
    <bk>
      <rc t="1" v="2344"/>
    </bk>
    <bk>
      <rc t="1" v="2345"/>
    </bk>
    <bk>
      <rc t="1" v="2346"/>
    </bk>
    <bk>
      <rc t="1" v="2347"/>
    </bk>
    <bk>
      <rc t="1" v="2348"/>
    </bk>
    <bk>
      <rc t="1" v="2349"/>
    </bk>
    <bk>
      <rc t="1" v="2350"/>
    </bk>
    <bk>
      <rc t="1" v="2351"/>
    </bk>
    <bk>
      <rc t="1" v="2352"/>
    </bk>
    <bk>
      <rc t="1" v="2353"/>
    </bk>
    <bk>
      <rc t="1" v="2354"/>
    </bk>
    <bk>
      <rc t="1" v="2355"/>
    </bk>
    <bk>
      <rc t="1" v="2356"/>
    </bk>
    <bk>
      <rc t="1" v="2357"/>
    </bk>
    <bk>
      <rc t="1" v="2358"/>
    </bk>
    <bk>
      <rc t="1" v="2359"/>
    </bk>
    <bk>
      <rc t="1" v="2360"/>
    </bk>
    <bk>
      <rc t="1" v="2361"/>
    </bk>
    <bk>
      <rc t="1" v="2362"/>
    </bk>
    <bk>
      <rc t="1" v="2363"/>
    </bk>
    <bk>
      <rc t="1" v="2364"/>
    </bk>
    <bk>
      <rc t="1" v="2365"/>
    </bk>
    <bk>
      <rc t="1" v="2366"/>
    </bk>
    <bk>
      <rc t="1" v="2367"/>
    </bk>
    <bk>
      <rc t="1" v="2368"/>
    </bk>
    <bk>
      <rc t="1" v="2369"/>
    </bk>
    <bk>
      <rc t="1" v="2370"/>
    </bk>
    <bk>
      <rc t="1" v="2371"/>
    </bk>
    <bk>
      <rc t="1" v="2372"/>
    </bk>
    <bk>
      <rc t="1" v="2373"/>
    </bk>
    <bk>
      <rc t="1" v="2374"/>
    </bk>
    <bk>
      <rc t="1" v="2375"/>
    </bk>
    <bk>
      <rc t="1" v="2376"/>
    </bk>
    <bk>
      <rc t="1" v="2377"/>
    </bk>
    <bk>
      <rc t="1" v="2378"/>
    </bk>
    <bk>
      <rc t="1" v="2379"/>
    </bk>
    <bk>
      <rc t="1" v="2380"/>
    </bk>
    <bk>
      <rc t="1" v="2381"/>
    </bk>
    <bk>
      <rc t="1" v="2382"/>
    </bk>
    <bk>
      <rc t="1" v="2383"/>
    </bk>
    <bk>
      <rc t="1" v="2384"/>
    </bk>
    <bk>
      <rc t="1" v="2385"/>
    </bk>
    <bk>
      <rc t="1" v="2386"/>
    </bk>
    <bk>
      <rc t="1" v="2387"/>
    </bk>
    <bk>
      <rc t="1" v="2388"/>
    </bk>
    <bk>
      <rc t="1" v="2389"/>
    </bk>
    <bk>
      <rc t="1" v="2390"/>
    </bk>
    <bk>
      <rc t="1" v="2391"/>
    </bk>
    <bk>
      <rc t="1" v="2392"/>
    </bk>
    <bk>
      <rc t="1" v="2393"/>
    </bk>
    <bk>
      <rc t="1" v="2394"/>
    </bk>
    <bk>
      <rc t="1" v="2395"/>
    </bk>
    <bk>
      <rc t="1" v="2396"/>
    </bk>
    <bk>
      <rc t="1" v="2397"/>
    </bk>
    <bk>
      <rc t="1" v="2398"/>
    </bk>
    <bk>
      <rc t="1" v="2399"/>
    </bk>
    <bk>
      <rc t="1" v="2400"/>
    </bk>
    <bk>
      <rc t="1" v="2401"/>
    </bk>
    <bk>
      <rc t="1" v="2402"/>
    </bk>
    <bk>
      <rc t="1" v="2403"/>
    </bk>
    <bk>
      <rc t="1" v="2404"/>
    </bk>
    <bk>
      <rc t="1" v="2405"/>
    </bk>
    <bk>
      <rc t="1" v="2406"/>
    </bk>
    <bk>
      <rc t="1" v="2407"/>
    </bk>
    <bk>
      <rc t="1" v="2408"/>
    </bk>
    <bk>
      <rc t="1" v="2409"/>
    </bk>
    <bk>
      <rc t="1" v="2410"/>
    </bk>
    <bk>
      <rc t="1" v="2411"/>
    </bk>
    <bk>
      <rc t="1" v="2412"/>
    </bk>
    <bk>
      <rc t="1" v="2413"/>
    </bk>
    <bk>
      <rc t="1" v="2414"/>
    </bk>
    <bk>
      <rc t="1" v="2415"/>
    </bk>
    <bk>
      <rc t="1" v="2416"/>
    </bk>
    <bk>
      <rc t="1" v="2417"/>
    </bk>
    <bk>
      <rc t="1" v="2418"/>
    </bk>
    <bk>
      <rc t="1" v="2419"/>
    </bk>
    <bk>
      <rc t="1" v="2420"/>
    </bk>
    <bk>
      <rc t="1" v="2421"/>
    </bk>
    <bk>
      <rc t="1" v="2422"/>
    </bk>
    <bk>
      <rc t="1" v="2423"/>
    </bk>
    <bk>
      <rc t="1" v="2424"/>
    </bk>
    <bk>
      <rc t="1" v="2425"/>
    </bk>
    <bk>
      <rc t="1" v="2426"/>
    </bk>
    <bk>
      <rc t="1" v="2427"/>
    </bk>
    <bk>
      <rc t="1" v="2428"/>
    </bk>
    <bk>
      <rc t="1" v="2429"/>
    </bk>
    <bk>
      <rc t="1" v="2430"/>
    </bk>
    <bk>
      <rc t="1" v="2431"/>
    </bk>
    <bk>
      <rc t="1" v="2432"/>
    </bk>
    <bk>
      <rc t="1" v="2433"/>
    </bk>
    <bk>
      <rc t="1" v="2434"/>
    </bk>
    <bk>
      <rc t="1" v="2435"/>
    </bk>
    <bk>
      <rc t="1" v="2436"/>
    </bk>
    <bk>
      <rc t="1" v="2437"/>
    </bk>
    <bk>
      <rc t="1" v="2438"/>
    </bk>
    <bk>
      <rc t="1" v="2439"/>
    </bk>
    <bk>
      <rc t="1" v="2440"/>
    </bk>
    <bk>
      <rc t="1" v="2441"/>
    </bk>
    <bk>
      <rc t="1" v="2442"/>
    </bk>
    <bk>
      <rc t="1" v="2443"/>
    </bk>
    <bk>
      <rc t="1" v="2444"/>
    </bk>
    <bk>
      <rc t="1" v="2445"/>
    </bk>
    <bk>
      <rc t="1" v="2446"/>
    </bk>
    <bk>
      <rc t="1" v="2447"/>
    </bk>
    <bk>
      <rc t="1" v="2448"/>
    </bk>
    <bk>
      <rc t="1" v="2449"/>
    </bk>
    <bk>
      <rc t="1" v="2450"/>
    </bk>
    <bk>
      <rc t="1" v="2451"/>
    </bk>
    <bk>
      <rc t="1" v="2452"/>
    </bk>
    <bk>
      <rc t="1" v="2453"/>
    </bk>
    <bk>
      <rc t="1" v="2454"/>
    </bk>
    <bk>
      <rc t="1" v="2455"/>
    </bk>
    <bk>
      <rc t="1" v="2456"/>
    </bk>
    <bk>
      <rc t="1" v="2457"/>
    </bk>
    <bk>
      <rc t="1" v="2458"/>
    </bk>
    <bk>
      <rc t="1" v="2459"/>
    </bk>
    <bk>
      <rc t="1" v="2460"/>
    </bk>
    <bk>
      <rc t="1" v="2461"/>
    </bk>
    <bk>
      <rc t="1" v="2462"/>
    </bk>
    <bk>
      <rc t="1" v="2463"/>
    </bk>
    <bk>
      <rc t="1" v="2464"/>
    </bk>
    <bk>
      <rc t="1" v="2465"/>
    </bk>
    <bk>
      <rc t="1" v="2466"/>
    </bk>
    <bk>
      <rc t="1" v="2467"/>
    </bk>
    <bk>
      <rc t="1" v="2468"/>
    </bk>
    <bk>
      <rc t="1" v="2469"/>
    </bk>
    <bk>
      <rc t="1" v="2470"/>
    </bk>
    <bk>
      <rc t="1" v="2471"/>
    </bk>
    <bk>
      <rc t="1" v="2472"/>
    </bk>
    <bk>
      <rc t="1" v="2473"/>
    </bk>
    <bk>
      <rc t="1" v="2474"/>
    </bk>
    <bk>
      <rc t="1" v="2475"/>
    </bk>
    <bk>
      <rc t="1" v="2476"/>
    </bk>
    <bk>
      <rc t="1" v="2477"/>
    </bk>
    <bk>
      <rc t="1" v="2478"/>
    </bk>
    <bk>
      <rc t="1" v="2479"/>
    </bk>
    <bk>
      <rc t="1" v="2480"/>
    </bk>
    <bk>
      <rc t="1" v="2481"/>
    </bk>
    <bk>
      <rc t="1" v="2482"/>
    </bk>
    <bk>
      <rc t="1" v="2483"/>
    </bk>
    <bk>
      <rc t="1" v="2484"/>
    </bk>
    <bk>
      <rc t="1" v="2485"/>
    </bk>
    <bk>
      <rc t="1" v="2486"/>
    </bk>
    <bk>
      <rc t="1" v="2487"/>
    </bk>
    <bk>
      <rc t="1" v="2488"/>
    </bk>
    <bk>
      <rc t="1" v="2489"/>
    </bk>
    <bk>
      <rc t="1" v="2490"/>
    </bk>
    <bk>
      <rc t="1" v="2491"/>
    </bk>
    <bk>
      <rc t="1" v="2492"/>
    </bk>
    <bk>
      <rc t="1" v="2493"/>
    </bk>
    <bk>
      <rc t="1" v="2494"/>
    </bk>
    <bk>
      <rc t="1" v="2495"/>
    </bk>
    <bk>
      <rc t="1" v="2496"/>
    </bk>
    <bk>
      <rc t="1" v="2497"/>
    </bk>
    <bk>
      <rc t="1" v="2498"/>
    </bk>
    <bk>
      <rc t="1" v="2499"/>
    </bk>
    <bk>
      <rc t="1" v="2500"/>
    </bk>
    <bk>
      <rc t="1" v="2501"/>
    </bk>
    <bk>
      <rc t="1" v="2502"/>
    </bk>
    <bk>
      <rc t="1" v="2503"/>
    </bk>
    <bk>
      <rc t="1" v="2504"/>
    </bk>
    <bk>
      <rc t="1" v="2505"/>
    </bk>
    <bk>
      <rc t="1" v="2506"/>
    </bk>
    <bk>
      <rc t="1" v="2507"/>
    </bk>
    <bk>
      <rc t="1" v="2508"/>
    </bk>
    <bk>
      <rc t="1" v="2509"/>
    </bk>
    <bk>
      <rc t="1" v="2510"/>
    </bk>
    <bk>
      <rc t="1" v="2511"/>
    </bk>
    <bk>
      <rc t="1" v="2512"/>
    </bk>
    <bk>
      <rc t="1" v="2513"/>
    </bk>
    <bk>
      <rc t="1" v="2514"/>
    </bk>
    <bk>
      <rc t="1" v="2515"/>
    </bk>
    <bk>
      <rc t="1" v="2516"/>
    </bk>
    <bk>
      <rc t="1" v="2517"/>
    </bk>
    <bk>
      <rc t="1" v="2518"/>
    </bk>
    <bk>
      <rc t="1" v="2519"/>
    </bk>
    <bk>
      <rc t="1" v="2520"/>
    </bk>
    <bk>
      <rc t="1" v="2521"/>
    </bk>
    <bk>
      <rc t="1" v="2522"/>
    </bk>
    <bk>
      <rc t="1" v="2523"/>
    </bk>
    <bk>
      <rc t="1" v="2524"/>
    </bk>
    <bk>
      <rc t="1" v="2525"/>
    </bk>
    <bk>
      <rc t="1" v="2526"/>
    </bk>
    <bk>
      <rc t="1" v="2527"/>
    </bk>
    <bk>
      <rc t="1" v="2528"/>
    </bk>
    <bk>
      <rc t="1" v="2529"/>
    </bk>
    <bk>
      <rc t="1" v="2530"/>
    </bk>
    <bk>
      <rc t="1" v="2531"/>
    </bk>
    <bk>
      <rc t="1" v="2532"/>
    </bk>
    <bk>
      <rc t="1" v="2533"/>
    </bk>
    <bk>
      <rc t="1" v="2534"/>
    </bk>
    <bk>
      <rc t="1" v="2535"/>
    </bk>
    <bk>
      <rc t="1" v="2536"/>
    </bk>
    <bk>
      <rc t="1" v="2537"/>
    </bk>
    <bk>
      <rc t="1" v="2538"/>
    </bk>
    <bk>
      <rc t="1" v="2539"/>
    </bk>
    <bk>
      <rc t="1" v="2540"/>
    </bk>
    <bk>
      <rc t="1" v="2541"/>
    </bk>
    <bk>
      <rc t="1" v="2542"/>
    </bk>
    <bk>
      <rc t="1" v="2543"/>
    </bk>
    <bk>
      <rc t="1" v="2544"/>
    </bk>
    <bk>
      <rc t="1" v="2545"/>
    </bk>
    <bk>
      <rc t="1" v="2546"/>
    </bk>
    <bk>
      <rc t="1" v="2547"/>
    </bk>
    <bk>
      <rc t="1" v="2548"/>
    </bk>
    <bk>
      <rc t="1" v="2549"/>
    </bk>
    <bk>
      <rc t="1" v="2550"/>
    </bk>
    <bk>
      <rc t="1" v="2551"/>
    </bk>
    <bk>
      <rc t="1" v="2552"/>
    </bk>
    <bk>
      <rc t="1" v="2553"/>
    </bk>
    <bk>
      <rc t="1" v="2554"/>
    </bk>
    <bk>
      <rc t="1" v="2555"/>
    </bk>
    <bk>
      <rc t="1" v="2556"/>
    </bk>
    <bk>
      <rc t="1" v="2557"/>
    </bk>
    <bk>
      <rc t="1" v="2558"/>
    </bk>
    <bk>
      <rc t="1" v="2559"/>
    </bk>
    <bk>
      <rc t="1" v="2560"/>
    </bk>
    <bk>
      <rc t="1" v="2561"/>
    </bk>
    <bk>
      <rc t="1" v="2562"/>
    </bk>
    <bk>
      <rc t="1" v="2563"/>
    </bk>
    <bk>
      <rc t="1" v="2564"/>
    </bk>
    <bk>
      <rc t="1" v="2565"/>
    </bk>
    <bk>
      <rc t="1" v="2566"/>
    </bk>
    <bk>
      <rc t="1" v="2567"/>
    </bk>
    <bk>
      <rc t="1" v="2568"/>
    </bk>
    <bk>
      <rc t="1" v="2569"/>
    </bk>
    <bk>
      <rc t="1" v="2570"/>
    </bk>
    <bk>
      <rc t="1" v="2571"/>
    </bk>
    <bk>
      <rc t="1" v="2572"/>
    </bk>
    <bk>
      <rc t="1" v="2573"/>
    </bk>
    <bk>
      <rc t="1" v="2574"/>
    </bk>
    <bk>
      <rc t="1" v="2575"/>
    </bk>
    <bk>
      <rc t="1" v="2576"/>
    </bk>
    <bk>
      <rc t="1" v="2577"/>
    </bk>
    <bk>
      <rc t="1" v="2578"/>
    </bk>
    <bk>
      <rc t="1" v="2579"/>
    </bk>
    <bk>
      <rc t="1" v="2580"/>
    </bk>
    <bk>
      <rc t="1" v="2581"/>
    </bk>
    <bk>
      <rc t="1" v="2582"/>
    </bk>
    <bk>
      <rc t="1" v="2583"/>
    </bk>
    <bk>
      <rc t="1" v="2584"/>
    </bk>
    <bk>
      <rc t="1" v="2585"/>
    </bk>
    <bk>
      <rc t="1" v="2586"/>
    </bk>
    <bk>
      <rc t="1" v="2587"/>
    </bk>
    <bk>
      <rc t="1" v="2588"/>
    </bk>
    <bk>
      <rc t="1" v="2589"/>
    </bk>
    <bk>
      <rc t="1" v="2590"/>
    </bk>
    <bk>
      <rc t="1" v="2591"/>
    </bk>
    <bk>
      <rc t="1" v="2592"/>
    </bk>
    <bk>
      <rc t="1" v="2593"/>
    </bk>
    <bk>
      <rc t="1" v="2594"/>
    </bk>
    <bk>
      <rc t="1" v="2595"/>
    </bk>
    <bk>
      <rc t="1" v="2596"/>
    </bk>
    <bk>
      <rc t="1" v="2597"/>
    </bk>
    <bk>
      <rc t="1" v="2598"/>
    </bk>
    <bk>
      <rc t="1" v="2599"/>
    </bk>
    <bk>
      <rc t="1" v="2600"/>
    </bk>
    <bk>
      <rc t="1" v="2601"/>
    </bk>
    <bk>
      <rc t="1" v="2602"/>
    </bk>
    <bk>
      <rc t="1" v="2603"/>
    </bk>
    <bk>
      <rc t="1" v="2604"/>
    </bk>
    <bk>
      <rc t="1" v="2605"/>
    </bk>
    <bk>
      <rc t="1" v="2606"/>
    </bk>
    <bk>
      <rc t="1" v="2607"/>
    </bk>
    <bk>
      <rc t="1" v="2608"/>
    </bk>
    <bk>
      <rc t="1" v="2609"/>
    </bk>
    <bk>
      <rc t="1" v="2610"/>
    </bk>
    <bk>
      <rc t="1" v="2611"/>
    </bk>
    <bk>
      <rc t="1" v="2612"/>
    </bk>
    <bk>
      <rc t="1" v="2613"/>
    </bk>
    <bk>
      <rc t="1" v="2614"/>
    </bk>
    <bk>
      <rc t="1" v="2615"/>
    </bk>
    <bk>
      <rc t="1" v="2616"/>
    </bk>
    <bk>
      <rc t="1" v="2617"/>
    </bk>
    <bk>
      <rc t="1" v="2618"/>
    </bk>
    <bk>
      <rc t="1" v="2619"/>
    </bk>
    <bk>
      <rc t="1" v="2620"/>
    </bk>
    <bk>
      <rc t="1" v="2621"/>
    </bk>
    <bk>
      <rc t="1" v="2622"/>
    </bk>
    <bk>
      <rc t="1" v="2623"/>
    </bk>
    <bk>
      <rc t="1" v="2624"/>
    </bk>
    <bk>
      <rc t="1" v="2625"/>
    </bk>
    <bk>
      <rc t="1" v="2626"/>
    </bk>
    <bk>
      <rc t="1" v="2627"/>
    </bk>
    <bk>
      <rc t="1" v="2628"/>
    </bk>
    <bk>
      <rc t="1" v="2629"/>
    </bk>
    <bk>
      <rc t="1" v="2630"/>
    </bk>
    <bk>
      <rc t="1" v="2631"/>
    </bk>
    <bk>
      <rc t="1" v="2632"/>
    </bk>
    <bk>
      <rc t="1" v="2633"/>
    </bk>
    <bk>
      <rc t="1" v="2634"/>
    </bk>
    <bk>
      <rc t="1" v="2635"/>
    </bk>
    <bk>
      <rc t="1" v="2636"/>
    </bk>
    <bk>
      <rc t="1" v="2637"/>
    </bk>
    <bk>
      <rc t="1" v="2638"/>
    </bk>
    <bk>
      <rc t="1" v="2639"/>
    </bk>
    <bk>
      <rc t="1" v="2640"/>
    </bk>
    <bk>
      <rc t="1" v="2641"/>
    </bk>
    <bk>
      <rc t="1" v="2642"/>
    </bk>
    <bk>
      <rc t="1" v="2643"/>
    </bk>
    <bk>
      <rc t="1" v="2644"/>
    </bk>
    <bk>
      <rc t="1" v="2645"/>
    </bk>
    <bk>
      <rc t="1" v="2646"/>
    </bk>
    <bk>
      <rc t="1" v="2647"/>
    </bk>
    <bk>
      <rc t="1" v="2648"/>
    </bk>
    <bk>
      <rc t="1" v="2649"/>
    </bk>
    <bk>
      <rc t="1" v="2650"/>
    </bk>
    <bk>
      <rc t="1" v="2651"/>
    </bk>
    <bk>
      <rc t="1" v="2652"/>
    </bk>
    <bk>
      <rc t="1" v="2653"/>
    </bk>
    <bk>
      <rc t="1" v="2654"/>
    </bk>
    <bk>
      <rc t="1" v="2655"/>
    </bk>
    <bk>
      <rc t="1" v="2656"/>
    </bk>
    <bk>
      <rc t="1" v="2657"/>
    </bk>
    <bk>
      <rc t="1" v="2658"/>
    </bk>
    <bk>
      <rc t="1" v="2659"/>
    </bk>
    <bk>
      <rc t="1" v="2660"/>
    </bk>
    <bk>
      <rc t="1" v="2661"/>
    </bk>
    <bk>
      <rc t="1" v="2662"/>
    </bk>
    <bk>
      <rc t="1" v="2663"/>
    </bk>
    <bk>
      <rc t="1" v="2664"/>
    </bk>
    <bk>
      <rc t="1" v="2665"/>
    </bk>
    <bk>
      <rc t="1" v="2666"/>
    </bk>
    <bk>
      <rc t="1" v="2667"/>
    </bk>
    <bk>
      <rc t="1" v="2668"/>
    </bk>
    <bk>
      <rc t="1" v="2669"/>
    </bk>
    <bk>
      <rc t="1" v="2670"/>
    </bk>
    <bk>
      <rc t="1" v="2671"/>
    </bk>
    <bk>
      <rc t="1" v="2672"/>
    </bk>
    <bk>
      <rc t="1" v="2673"/>
    </bk>
    <bk>
      <rc t="1" v="2674"/>
    </bk>
    <bk>
      <rc t="1" v="2675"/>
    </bk>
    <bk>
      <rc t="1" v="2676"/>
    </bk>
    <bk>
      <rc t="1" v="2677"/>
    </bk>
    <bk>
      <rc t="1" v="2678"/>
    </bk>
    <bk>
      <rc t="1" v="2679"/>
    </bk>
    <bk>
      <rc t="1" v="2680"/>
    </bk>
    <bk>
      <rc t="1" v="2681"/>
    </bk>
    <bk>
      <rc t="1" v="2682"/>
    </bk>
    <bk>
      <rc t="1" v="2683"/>
    </bk>
    <bk>
      <rc t="1" v="2684"/>
    </bk>
    <bk>
      <rc t="1" v="2685"/>
    </bk>
    <bk>
      <rc t="1" v="2686"/>
    </bk>
    <bk>
      <rc t="1" v="2687"/>
    </bk>
    <bk>
      <rc t="1" v="2688"/>
    </bk>
    <bk>
      <rc t="1" v="2689"/>
    </bk>
    <bk>
      <rc t="1" v="2690"/>
    </bk>
    <bk>
      <rc t="1" v="2691"/>
    </bk>
    <bk>
      <rc t="1" v="2692"/>
    </bk>
    <bk>
      <rc t="1" v="2693"/>
    </bk>
    <bk>
      <rc t="1" v="2694"/>
    </bk>
    <bk>
      <rc t="1" v="2695"/>
    </bk>
    <bk>
      <rc t="1" v="2696"/>
    </bk>
    <bk>
      <rc t="1" v="2697"/>
    </bk>
    <bk>
      <rc t="1" v="2698"/>
    </bk>
    <bk>
      <rc t="1" v="2699"/>
    </bk>
    <bk>
      <rc t="1" v="2700"/>
    </bk>
    <bk>
      <rc t="1" v="2701"/>
    </bk>
    <bk>
      <rc t="1" v="2702"/>
    </bk>
    <bk>
      <rc t="1" v="2703"/>
    </bk>
    <bk>
      <rc t="1" v="2704"/>
    </bk>
    <bk>
      <rc t="1" v="2705"/>
    </bk>
    <bk>
      <rc t="1" v="2706"/>
    </bk>
    <bk>
      <rc t="1" v="2707"/>
    </bk>
    <bk>
      <rc t="1" v="2708"/>
    </bk>
    <bk>
      <rc t="1" v="2709"/>
    </bk>
    <bk>
      <rc t="1" v="2710"/>
    </bk>
    <bk>
      <rc t="1" v="2711"/>
    </bk>
    <bk>
      <rc t="1" v="2712"/>
    </bk>
    <bk>
      <rc t="1" v="2713"/>
    </bk>
    <bk>
      <rc t="1" v="2714"/>
    </bk>
    <bk>
      <rc t="1" v="2715"/>
    </bk>
    <bk>
      <rc t="1" v="2716"/>
    </bk>
    <bk>
      <rc t="1" v="2717"/>
    </bk>
    <bk>
      <rc t="1" v="2718"/>
    </bk>
    <bk>
      <rc t="1" v="2719"/>
    </bk>
    <bk>
      <rc t="1" v="2720"/>
    </bk>
    <bk>
      <rc t="1" v="2721"/>
    </bk>
    <bk>
      <rc t="1" v="2722"/>
    </bk>
    <bk>
      <rc t="1" v="2723"/>
    </bk>
    <bk>
      <rc t="1" v="2724"/>
    </bk>
    <bk>
      <rc t="1" v="2725"/>
    </bk>
    <bk>
      <rc t="1" v="2726"/>
    </bk>
    <bk>
      <rc t="1" v="2727"/>
    </bk>
    <bk>
      <rc t="1" v="2728"/>
    </bk>
    <bk>
      <rc t="1" v="2729"/>
    </bk>
    <bk>
      <rc t="1" v="2730"/>
    </bk>
    <bk>
      <rc t="1" v="2731"/>
    </bk>
    <bk>
      <rc t="1" v="2732"/>
    </bk>
    <bk>
      <rc t="1" v="2733"/>
    </bk>
    <bk>
      <rc t="1" v="2734"/>
    </bk>
    <bk>
      <rc t="1" v="2735"/>
    </bk>
    <bk>
      <rc t="1" v="2736"/>
    </bk>
    <bk>
      <rc t="1" v="2737"/>
    </bk>
    <bk>
      <rc t="1" v="2738"/>
    </bk>
    <bk>
      <rc t="1" v="2739"/>
    </bk>
    <bk>
      <rc t="1" v="2740"/>
    </bk>
    <bk>
      <rc t="1" v="2741"/>
    </bk>
    <bk>
      <rc t="1" v="2742"/>
    </bk>
    <bk>
      <rc t="1" v="2743"/>
    </bk>
    <bk>
      <rc t="1" v="2744"/>
    </bk>
    <bk>
      <rc t="1" v="2745"/>
    </bk>
    <bk>
      <rc t="1" v="2746"/>
    </bk>
    <bk>
      <rc t="1" v="2747"/>
    </bk>
    <bk>
      <rc t="1" v="2748"/>
    </bk>
    <bk>
      <rc t="1" v="2749"/>
    </bk>
    <bk>
      <rc t="1" v="2750"/>
    </bk>
    <bk>
      <rc t="1" v="2751"/>
    </bk>
    <bk>
      <rc t="1" v="2752"/>
    </bk>
    <bk>
      <rc t="1" v="2753"/>
    </bk>
    <bk>
      <rc t="1" v="2754"/>
    </bk>
    <bk>
      <rc t="1" v="2755"/>
    </bk>
    <bk>
      <rc t="1" v="2756"/>
    </bk>
    <bk>
      <rc t="1" v="2757"/>
    </bk>
    <bk>
      <rc t="1" v="2758"/>
    </bk>
    <bk>
      <rc t="1" v="2759"/>
    </bk>
    <bk>
      <rc t="1" v="2760"/>
    </bk>
    <bk>
      <rc t="1" v="2761"/>
    </bk>
    <bk>
      <rc t="1" v="2762"/>
    </bk>
    <bk>
      <rc t="1" v="2763"/>
    </bk>
    <bk>
      <rc t="1" v="2764"/>
    </bk>
    <bk>
      <rc t="1" v="2765"/>
    </bk>
    <bk>
      <rc t="1" v="2766"/>
    </bk>
    <bk>
      <rc t="1" v="2767"/>
    </bk>
    <bk>
      <rc t="1" v="2768"/>
    </bk>
    <bk>
      <rc t="1" v="2769"/>
    </bk>
    <bk>
      <rc t="1" v="2770"/>
    </bk>
    <bk>
      <rc t="1" v="2771"/>
    </bk>
    <bk>
      <rc t="1" v="2772"/>
    </bk>
    <bk>
      <rc t="1" v="2773"/>
    </bk>
    <bk>
      <rc t="1" v="2774"/>
    </bk>
    <bk>
      <rc t="1" v="2775"/>
    </bk>
    <bk>
      <rc t="1" v="2776"/>
    </bk>
    <bk>
      <rc t="1" v="2777"/>
    </bk>
    <bk>
      <rc t="1" v="2778"/>
    </bk>
    <bk>
      <rc t="1" v="2779"/>
    </bk>
    <bk>
      <rc t="1" v="2780"/>
    </bk>
    <bk>
      <rc t="1" v="2781"/>
    </bk>
    <bk>
      <rc t="1" v="2782"/>
    </bk>
    <bk>
      <rc t="1" v="2783"/>
    </bk>
    <bk>
      <rc t="1" v="2784"/>
    </bk>
    <bk>
      <rc t="1" v="2785"/>
    </bk>
    <bk>
      <rc t="1" v="2786"/>
    </bk>
    <bk>
      <rc t="1" v="2787"/>
    </bk>
    <bk>
      <rc t="1" v="2788"/>
    </bk>
    <bk>
      <rc t="1" v="2789"/>
    </bk>
    <bk>
      <rc t="1" v="2790"/>
    </bk>
    <bk>
      <rc t="1" v="2791"/>
    </bk>
    <bk>
      <rc t="1" v="2792"/>
    </bk>
    <bk>
      <rc t="1" v="2793"/>
    </bk>
    <bk>
      <rc t="1" v="2794"/>
    </bk>
    <bk>
      <rc t="1" v="2795"/>
    </bk>
    <bk>
      <rc t="1" v="2796"/>
    </bk>
    <bk>
      <rc t="1" v="2797"/>
    </bk>
    <bk>
      <rc t="1" v="2798"/>
    </bk>
    <bk>
      <rc t="1" v="2799"/>
    </bk>
    <bk>
      <rc t="1" v="2800"/>
    </bk>
    <bk>
      <rc t="1" v="2801"/>
    </bk>
    <bk>
      <rc t="1" v="2802"/>
    </bk>
    <bk>
      <rc t="1" v="2803"/>
    </bk>
    <bk>
      <rc t="1" v="2804"/>
    </bk>
    <bk>
      <rc t="1" v="2805"/>
    </bk>
    <bk>
      <rc t="1" v="2806"/>
    </bk>
    <bk>
      <rc t="1" v="2807"/>
    </bk>
    <bk>
      <rc t="1" v="2808"/>
    </bk>
    <bk>
      <rc t="1" v="2809"/>
    </bk>
    <bk>
      <rc t="1" v="2810"/>
    </bk>
    <bk>
      <rc t="1" v="2811"/>
    </bk>
    <bk>
      <rc t="1" v="2812"/>
    </bk>
    <bk>
      <rc t="1" v="2813"/>
    </bk>
    <bk>
      <rc t="1" v="2814"/>
    </bk>
    <bk>
      <rc t="1" v="2815"/>
    </bk>
    <bk>
      <rc t="1" v="2816"/>
    </bk>
    <bk>
      <rc t="1" v="2817"/>
    </bk>
    <bk>
      <rc t="1" v="2818"/>
    </bk>
    <bk>
      <rc t="1" v="2819"/>
    </bk>
    <bk>
      <rc t="1" v="2820"/>
    </bk>
    <bk>
      <rc t="1" v="2821"/>
    </bk>
    <bk>
      <rc t="1" v="2822"/>
    </bk>
    <bk>
      <rc t="1" v="2823"/>
    </bk>
    <bk>
      <rc t="1" v="2824"/>
    </bk>
    <bk>
      <rc t="1" v="2825"/>
    </bk>
    <bk>
      <rc t="1" v="2826"/>
    </bk>
    <bk>
      <rc t="1" v="2827"/>
    </bk>
    <bk>
      <rc t="1" v="2828"/>
    </bk>
    <bk>
      <rc t="1" v="2829"/>
    </bk>
    <bk>
      <rc t="1" v="2830"/>
    </bk>
    <bk>
      <rc t="1" v="2831"/>
    </bk>
    <bk>
      <rc t="1" v="2832"/>
    </bk>
    <bk>
      <rc t="1" v="2833"/>
    </bk>
    <bk>
      <rc t="1" v="2834"/>
    </bk>
    <bk>
      <rc t="1" v="2835"/>
    </bk>
    <bk>
      <rc t="1" v="2836"/>
    </bk>
    <bk>
      <rc t="1" v="2837"/>
    </bk>
    <bk>
      <rc t="1" v="2838"/>
    </bk>
    <bk>
      <rc t="1" v="2839"/>
    </bk>
    <bk>
      <rc t="1" v="2840"/>
    </bk>
    <bk>
      <rc t="1" v="2841"/>
    </bk>
    <bk>
      <rc t="1" v="2842"/>
    </bk>
    <bk>
      <rc t="1" v="2843"/>
    </bk>
    <bk>
      <rc t="1" v="2844"/>
    </bk>
    <bk>
      <rc t="1" v="2845"/>
    </bk>
    <bk>
      <rc t="1" v="2846"/>
    </bk>
    <bk>
      <rc t="1" v="2847"/>
    </bk>
    <bk>
      <rc t="1" v="2848"/>
    </bk>
    <bk>
      <rc t="1" v="2849"/>
    </bk>
    <bk>
      <rc t="1" v="2850"/>
    </bk>
    <bk>
      <rc t="1" v="2851"/>
    </bk>
    <bk>
      <rc t="1" v="2852"/>
    </bk>
    <bk>
      <rc t="1" v="2853"/>
    </bk>
    <bk>
      <rc t="1" v="2854"/>
    </bk>
    <bk>
      <rc t="1" v="2855"/>
    </bk>
    <bk>
      <rc t="1" v="2856"/>
    </bk>
    <bk>
      <rc t="1" v="2857"/>
    </bk>
    <bk>
      <rc t="1" v="2858"/>
    </bk>
    <bk>
      <rc t="1" v="2859"/>
    </bk>
    <bk>
      <rc t="1" v="2860"/>
    </bk>
    <bk>
      <rc t="1" v="2861"/>
    </bk>
    <bk>
      <rc t="1" v="2862"/>
    </bk>
    <bk>
      <rc t="1" v="2863"/>
    </bk>
    <bk>
      <rc t="1" v="2864"/>
    </bk>
    <bk>
      <rc t="1" v="2865"/>
    </bk>
    <bk>
      <rc t="1" v="2866"/>
    </bk>
    <bk>
      <rc t="1" v="2867"/>
    </bk>
    <bk>
      <rc t="1" v="2868"/>
    </bk>
    <bk>
      <rc t="1" v="2869"/>
    </bk>
    <bk>
      <rc t="1" v="2870"/>
    </bk>
    <bk>
      <rc t="1" v="2871"/>
    </bk>
    <bk>
      <rc t="1" v="2872"/>
    </bk>
    <bk>
      <rc t="1" v="2873"/>
    </bk>
    <bk>
      <rc t="1" v="2874"/>
    </bk>
    <bk>
      <rc t="1" v="2875"/>
    </bk>
    <bk>
      <rc t="1" v="2876"/>
    </bk>
    <bk>
      <rc t="1" v="2877"/>
    </bk>
    <bk>
      <rc t="1" v="2878"/>
    </bk>
    <bk>
      <rc t="1" v="2879"/>
    </bk>
    <bk>
      <rc t="1" v="2880"/>
    </bk>
    <bk>
      <rc t="1" v="2881"/>
    </bk>
    <bk>
      <rc t="1" v="2882"/>
    </bk>
    <bk>
      <rc t="1" v="2883"/>
    </bk>
    <bk>
      <rc t="1" v="2884"/>
    </bk>
    <bk>
      <rc t="1" v="2885"/>
    </bk>
    <bk>
      <rc t="1" v="2886"/>
    </bk>
    <bk>
      <rc t="1" v="2887"/>
    </bk>
    <bk>
      <rc t="1" v="2888"/>
    </bk>
    <bk>
      <rc t="1" v="2889"/>
    </bk>
    <bk>
      <rc t="1" v="2890"/>
    </bk>
    <bk>
      <rc t="1" v="2891"/>
    </bk>
    <bk>
      <rc t="1" v="2892"/>
    </bk>
    <bk>
      <rc t="1" v="2893"/>
    </bk>
    <bk>
      <rc t="1" v="2894"/>
    </bk>
    <bk>
      <rc t="1" v="2895"/>
    </bk>
    <bk>
      <rc t="1" v="2896"/>
    </bk>
    <bk>
      <rc t="1" v="2897"/>
    </bk>
    <bk>
      <rc t="1" v="2898"/>
    </bk>
    <bk>
      <rc t="1" v="2899"/>
    </bk>
    <bk>
      <rc t="1" v="2900"/>
    </bk>
    <bk>
      <rc t="1" v="2901"/>
    </bk>
    <bk>
      <rc t="1" v="2902"/>
    </bk>
    <bk>
      <rc t="1" v="2903"/>
    </bk>
    <bk>
      <rc t="1" v="2904"/>
    </bk>
    <bk>
      <rc t="1" v="2905"/>
    </bk>
    <bk>
      <rc t="1" v="2906"/>
    </bk>
    <bk>
      <rc t="1" v="2907"/>
    </bk>
    <bk>
      <rc t="1" v="2908"/>
    </bk>
    <bk>
      <rc t="1" v="2909"/>
    </bk>
    <bk>
      <rc t="1" v="2910"/>
    </bk>
    <bk>
      <rc t="1" v="2911"/>
    </bk>
    <bk>
      <rc t="1" v="2912"/>
    </bk>
    <bk>
      <rc t="1" v="2913"/>
    </bk>
    <bk>
      <rc t="1" v="2914"/>
    </bk>
    <bk>
      <rc t="1" v="2915"/>
    </bk>
    <bk>
      <rc t="1" v="2916"/>
    </bk>
    <bk>
      <rc t="1" v="2917"/>
    </bk>
    <bk>
      <rc t="1" v="2918"/>
    </bk>
    <bk>
      <rc t="1" v="2919"/>
    </bk>
    <bk>
      <rc t="1" v="2920"/>
    </bk>
    <bk>
      <rc t="1" v="2921"/>
    </bk>
    <bk>
      <rc t="1" v="2922"/>
    </bk>
    <bk>
      <rc t="1" v="2923"/>
    </bk>
    <bk>
      <rc t="1" v="2924"/>
    </bk>
    <bk>
      <rc t="1" v="2925"/>
    </bk>
    <bk>
      <rc t="1" v="2926"/>
    </bk>
    <bk>
      <rc t="1" v="2927"/>
    </bk>
    <bk>
      <rc t="1" v="2928"/>
    </bk>
    <bk>
      <rc t="1" v="2929"/>
    </bk>
    <bk>
      <rc t="1" v="2930"/>
    </bk>
    <bk>
      <rc t="1" v="2931"/>
    </bk>
    <bk>
      <rc t="1" v="2932"/>
    </bk>
    <bk>
      <rc t="1" v="2933"/>
    </bk>
    <bk>
      <rc t="1" v="2934"/>
    </bk>
    <bk>
      <rc t="1" v="2935"/>
    </bk>
    <bk>
      <rc t="1" v="2936"/>
    </bk>
    <bk>
      <rc t="1" v="2937"/>
    </bk>
    <bk>
      <rc t="1" v="2938"/>
    </bk>
    <bk>
      <rc t="1" v="2939"/>
    </bk>
    <bk>
      <rc t="1" v="2940"/>
    </bk>
    <bk>
      <rc t="1" v="2941"/>
    </bk>
    <bk>
      <rc t="1" v="2942"/>
    </bk>
    <bk>
      <rc t="1" v="2943"/>
    </bk>
    <bk>
      <rc t="1" v="2944"/>
    </bk>
    <bk>
      <rc t="1" v="2945"/>
    </bk>
    <bk>
      <rc t="1" v="2946"/>
    </bk>
    <bk>
      <rc t="1" v="2947"/>
    </bk>
    <bk>
      <rc t="1" v="2948"/>
    </bk>
    <bk>
      <rc t="1" v="2949"/>
    </bk>
    <bk>
      <rc t="1" v="2950"/>
    </bk>
    <bk>
      <rc t="1" v="2951"/>
    </bk>
    <bk>
      <rc t="1" v="2952"/>
    </bk>
    <bk>
      <rc t="1" v="2953"/>
    </bk>
    <bk>
      <rc t="1" v="2954"/>
    </bk>
    <bk>
      <rc t="1" v="2955"/>
    </bk>
    <bk>
      <rc t="1" v="2956"/>
    </bk>
    <bk>
      <rc t="1" v="2957"/>
    </bk>
    <bk>
      <rc t="1" v="2958"/>
    </bk>
    <bk>
      <rc t="1" v="2959"/>
    </bk>
    <bk>
      <rc t="1" v="2960"/>
    </bk>
    <bk>
      <rc t="1" v="2961"/>
    </bk>
    <bk>
      <rc t="1" v="2962"/>
    </bk>
    <bk>
      <rc t="1" v="2963"/>
    </bk>
    <bk>
      <rc t="1" v="2964"/>
    </bk>
    <bk>
      <rc t="1" v="2965"/>
    </bk>
    <bk>
      <rc t="1" v="2966"/>
    </bk>
    <bk>
      <rc t="1" v="2967"/>
    </bk>
    <bk>
      <rc t="1" v="2968"/>
    </bk>
    <bk>
      <rc t="1" v="2969"/>
    </bk>
    <bk>
      <rc t="1" v="2970"/>
    </bk>
    <bk>
      <rc t="1" v="2971"/>
    </bk>
    <bk>
      <rc t="1" v="2972"/>
    </bk>
    <bk>
      <rc t="1" v="2973"/>
    </bk>
    <bk>
      <rc t="1" v="2974"/>
    </bk>
    <bk>
      <rc t="1" v="2975"/>
    </bk>
    <bk>
      <rc t="1" v="2976"/>
    </bk>
    <bk>
      <rc t="1" v="2977"/>
    </bk>
    <bk>
      <rc t="1" v="2978"/>
    </bk>
    <bk>
      <rc t="1" v="2979"/>
    </bk>
    <bk>
      <rc t="1" v="2980"/>
    </bk>
    <bk>
      <rc t="1" v="2981"/>
    </bk>
    <bk>
      <rc t="1" v="2982"/>
    </bk>
    <bk>
      <rc t="1" v="2983"/>
    </bk>
    <bk>
      <rc t="1" v="2984"/>
    </bk>
    <bk>
      <rc t="1" v="2985"/>
    </bk>
    <bk>
      <rc t="1" v="2986"/>
    </bk>
    <bk>
      <rc t="1" v="2987"/>
    </bk>
    <bk>
      <rc t="1" v="2988"/>
    </bk>
    <bk>
      <rc t="1" v="2989"/>
    </bk>
    <bk>
      <rc t="1" v="2990"/>
    </bk>
    <bk>
      <rc t="1" v="2991"/>
    </bk>
    <bk>
      <rc t="1" v="2992"/>
    </bk>
    <bk>
      <rc t="1" v="2993"/>
    </bk>
    <bk>
      <rc t="1" v="2994"/>
    </bk>
    <bk>
      <rc t="1" v="2995"/>
    </bk>
    <bk>
      <rc t="1" v="2996"/>
    </bk>
    <bk>
      <rc t="1" v="2997"/>
    </bk>
    <bk>
      <rc t="1" v="2998"/>
    </bk>
    <bk>
      <rc t="1" v="2999"/>
    </bk>
    <bk>
      <rc t="1" v="3000"/>
    </bk>
    <bk>
      <rc t="1" v="3001"/>
    </bk>
    <bk>
      <rc t="1" v="3002"/>
    </bk>
    <bk>
      <rc t="1" v="3003"/>
    </bk>
    <bk>
      <rc t="1" v="3004"/>
    </bk>
    <bk>
      <rc t="1" v="3005"/>
    </bk>
    <bk>
      <rc t="1" v="3006"/>
    </bk>
    <bk>
      <rc t="1" v="3007"/>
    </bk>
    <bk>
      <rc t="1" v="3008"/>
    </bk>
    <bk>
      <rc t="1" v="3009"/>
    </bk>
    <bk>
      <rc t="1" v="3010"/>
    </bk>
    <bk>
      <rc t="1" v="3011"/>
    </bk>
    <bk>
      <rc t="1" v="3012"/>
    </bk>
    <bk>
      <rc t="1" v="3013"/>
    </bk>
    <bk>
      <rc t="1" v="3014"/>
    </bk>
    <bk>
      <rc t="1" v="3015"/>
    </bk>
    <bk>
      <rc t="1" v="3016"/>
    </bk>
    <bk>
      <rc t="1" v="3017"/>
    </bk>
    <bk>
      <rc t="1" v="3018"/>
    </bk>
    <bk>
      <rc t="1" v="3019"/>
    </bk>
    <bk>
      <rc t="1" v="3020"/>
    </bk>
    <bk>
      <rc t="1" v="3021"/>
    </bk>
    <bk>
      <rc t="1" v="3022"/>
    </bk>
    <bk>
      <rc t="1" v="3023"/>
    </bk>
    <bk>
      <rc t="1" v="3024"/>
    </bk>
    <bk>
      <rc t="1" v="3025"/>
    </bk>
    <bk>
      <rc t="1" v="3026"/>
    </bk>
    <bk>
      <rc t="1" v="3027"/>
    </bk>
    <bk>
      <rc t="1" v="3028"/>
    </bk>
    <bk>
      <rc t="1" v="3029"/>
    </bk>
    <bk>
      <rc t="1" v="3030"/>
    </bk>
    <bk>
      <rc t="1" v="3031"/>
    </bk>
    <bk>
      <rc t="1" v="3032"/>
    </bk>
    <bk>
      <rc t="1" v="3033"/>
    </bk>
    <bk>
      <rc t="1" v="3034"/>
    </bk>
    <bk>
      <rc t="1" v="3035"/>
    </bk>
    <bk>
      <rc t="1" v="3036"/>
    </bk>
    <bk>
      <rc t="1" v="3037"/>
    </bk>
    <bk>
      <rc t="1" v="3038"/>
    </bk>
    <bk>
      <rc t="1" v="3039"/>
    </bk>
    <bk>
      <rc t="1" v="3040"/>
    </bk>
    <bk>
      <rc t="1" v="3041"/>
    </bk>
    <bk>
      <rc t="1" v="3042"/>
    </bk>
    <bk>
      <rc t="1" v="3043"/>
    </bk>
    <bk>
      <rc t="1" v="3044"/>
    </bk>
    <bk>
      <rc t="1" v="3045"/>
    </bk>
    <bk>
      <rc t="1" v="3046"/>
    </bk>
    <bk>
      <rc t="1" v="3047"/>
    </bk>
    <bk>
      <rc t="1" v="3048"/>
    </bk>
    <bk>
      <rc t="1" v="3049"/>
    </bk>
    <bk>
      <rc t="1" v="3050"/>
    </bk>
    <bk>
      <rc t="1" v="3051"/>
    </bk>
    <bk>
      <rc t="1" v="3052"/>
    </bk>
    <bk>
      <rc t="1" v="3053"/>
    </bk>
    <bk>
      <rc t="1" v="3054"/>
    </bk>
    <bk>
      <rc t="1" v="3055"/>
    </bk>
    <bk>
      <rc t="1" v="3056"/>
    </bk>
    <bk>
      <rc t="1" v="3057"/>
    </bk>
    <bk>
      <rc t="1" v="3058"/>
    </bk>
    <bk>
      <rc t="1" v="3059"/>
    </bk>
    <bk>
      <rc t="1" v="3060"/>
    </bk>
    <bk>
      <rc t="1" v="3061"/>
    </bk>
    <bk>
      <rc t="1" v="3062"/>
    </bk>
    <bk>
      <rc t="1" v="3063"/>
    </bk>
    <bk>
      <rc t="1" v="3064"/>
    </bk>
    <bk>
      <rc t="1" v="3065"/>
    </bk>
    <bk>
      <rc t="1" v="3066"/>
    </bk>
    <bk>
      <rc t="1" v="3067"/>
    </bk>
    <bk>
      <rc t="1" v="3068"/>
    </bk>
    <bk>
      <rc t="1" v="3069"/>
    </bk>
    <bk>
      <rc t="1" v="3070"/>
    </bk>
    <bk>
      <rc t="1" v="3071"/>
    </bk>
    <bk>
      <rc t="1" v="3072"/>
    </bk>
    <bk>
      <rc t="1" v="3073"/>
    </bk>
    <bk>
      <rc t="1" v="3074"/>
    </bk>
    <bk>
      <rc t="1" v="3075"/>
    </bk>
    <bk>
      <rc t="1" v="3076"/>
    </bk>
    <bk>
      <rc t="1" v="3077"/>
    </bk>
    <bk>
      <rc t="1" v="3078"/>
    </bk>
    <bk>
      <rc t="1" v="3079"/>
    </bk>
    <bk>
      <rc t="1" v="3080"/>
    </bk>
    <bk>
      <rc t="1" v="3081"/>
    </bk>
    <bk>
      <rc t="1" v="3082"/>
    </bk>
    <bk>
      <rc t="1" v="3083"/>
    </bk>
    <bk>
      <rc t="1" v="3084"/>
    </bk>
    <bk>
      <rc t="1" v="3085"/>
    </bk>
    <bk>
      <rc t="1" v="3086"/>
    </bk>
    <bk>
      <rc t="1" v="3087"/>
    </bk>
    <bk>
      <rc t="1" v="3088"/>
    </bk>
    <bk>
      <rc t="1" v="3089"/>
    </bk>
    <bk>
      <rc t="1" v="3090"/>
    </bk>
    <bk>
      <rc t="1" v="3091"/>
    </bk>
    <bk>
      <rc t="1" v="3092"/>
    </bk>
    <bk>
      <rc t="1" v="3093"/>
    </bk>
    <bk>
      <rc t="1" v="3094"/>
    </bk>
    <bk>
      <rc t="1" v="3095"/>
    </bk>
    <bk>
      <rc t="1" v="3096"/>
    </bk>
    <bk>
      <rc t="1" v="3097"/>
    </bk>
    <bk>
      <rc t="1" v="3098"/>
    </bk>
    <bk>
      <rc t="1" v="3099"/>
    </bk>
    <bk>
      <rc t="1" v="3100"/>
    </bk>
    <bk>
      <rc t="1" v="3101"/>
    </bk>
    <bk>
      <rc t="1" v="3102"/>
    </bk>
    <bk>
      <rc t="1" v="3103"/>
    </bk>
    <bk>
      <rc t="1" v="3104"/>
    </bk>
    <bk>
      <rc t="1" v="3105"/>
    </bk>
    <bk>
      <rc t="1" v="3106"/>
    </bk>
    <bk>
      <rc t="1" v="3107"/>
    </bk>
    <bk>
      <rc t="1" v="3108"/>
    </bk>
    <bk>
      <rc t="1" v="3109"/>
    </bk>
    <bk>
      <rc t="1" v="3110"/>
    </bk>
    <bk>
      <rc t="1" v="3111"/>
    </bk>
    <bk>
      <rc t="1" v="3112"/>
    </bk>
    <bk>
      <rc t="1" v="3113"/>
    </bk>
    <bk>
      <rc t="1" v="3114"/>
    </bk>
    <bk>
      <rc t="1" v="3115"/>
    </bk>
    <bk>
      <rc t="1" v="3116"/>
    </bk>
    <bk>
      <rc t="1" v="3117"/>
    </bk>
    <bk>
      <rc t="1" v="3118"/>
    </bk>
    <bk>
      <rc t="1" v="3119"/>
    </bk>
    <bk>
      <rc t="1" v="3120"/>
    </bk>
    <bk>
      <rc t="1" v="3121"/>
    </bk>
    <bk>
      <rc t="1" v="3122"/>
    </bk>
    <bk>
      <rc t="1" v="3123"/>
    </bk>
    <bk>
      <rc t="1" v="3124"/>
    </bk>
    <bk>
      <rc t="1" v="3125"/>
    </bk>
    <bk>
      <rc t="1" v="3126"/>
    </bk>
    <bk>
      <rc t="1" v="3127"/>
    </bk>
    <bk>
      <rc t="1" v="3128"/>
    </bk>
    <bk>
      <rc t="1" v="3129"/>
    </bk>
    <bk>
      <rc t="1" v="3130"/>
    </bk>
    <bk>
      <rc t="1" v="3131"/>
    </bk>
    <bk>
      <rc t="1" v="3132"/>
    </bk>
    <bk>
      <rc t="1" v="3133"/>
    </bk>
    <bk>
      <rc t="1" v="3134"/>
    </bk>
    <bk>
      <rc t="1" v="3135"/>
    </bk>
    <bk>
      <rc t="1" v="3136"/>
    </bk>
    <bk>
      <rc t="1" v="3137"/>
    </bk>
    <bk>
      <rc t="1" v="3138"/>
    </bk>
    <bk>
      <rc t="1" v="3139"/>
    </bk>
    <bk>
      <rc t="1" v="3140"/>
    </bk>
    <bk>
      <rc t="1" v="3141"/>
    </bk>
    <bk>
      <rc t="1" v="3142"/>
    </bk>
    <bk>
      <rc t="1" v="3143"/>
    </bk>
    <bk>
      <rc t="1" v="3144"/>
    </bk>
    <bk>
      <rc t="1" v="3145"/>
    </bk>
    <bk>
      <rc t="1" v="3146"/>
    </bk>
    <bk>
      <rc t="1" v="3147"/>
    </bk>
    <bk>
      <rc t="1" v="3148"/>
    </bk>
    <bk>
      <rc t="1" v="3149"/>
    </bk>
    <bk>
      <rc t="1" v="3150"/>
    </bk>
    <bk>
      <rc t="1" v="3151"/>
    </bk>
    <bk>
      <rc t="1" v="3152"/>
    </bk>
    <bk>
      <rc t="1" v="3153"/>
    </bk>
    <bk>
      <rc t="1" v="3154"/>
    </bk>
    <bk>
      <rc t="1" v="3155"/>
    </bk>
    <bk>
      <rc t="1" v="3156"/>
    </bk>
    <bk>
      <rc t="1" v="3157"/>
    </bk>
    <bk>
      <rc t="1" v="3158"/>
    </bk>
    <bk>
      <rc t="1" v="3159"/>
    </bk>
    <bk>
      <rc t="1" v="3160"/>
    </bk>
    <bk>
      <rc t="1" v="3161"/>
    </bk>
    <bk>
      <rc t="1" v="3162"/>
    </bk>
    <bk>
      <rc t="1" v="3163"/>
    </bk>
    <bk>
      <rc t="1" v="3164"/>
    </bk>
    <bk>
      <rc t="1" v="3165"/>
    </bk>
    <bk>
      <rc t="1" v="3166"/>
    </bk>
    <bk>
      <rc t="1" v="3167"/>
    </bk>
    <bk>
      <rc t="1" v="3168"/>
    </bk>
    <bk>
      <rc t="1" v="3169"/>
    </bk>
    <bk>
      <rc t="1" v="3170"/>
    </bk>
    <bk>
      <rc t="1" v="3171"/>
    </bk>
    <bk>
      <rc t="1" v="3172"/>
    </bk>
    <bk>
      <rc t="1" v="3173"/>
    </bk>
    <bk>
      <rc t="1" v="3174"/>
    </bk>
    <bk>
      <rc t="1" v="3175"/>
    </bk>
    <bk>
      <rc t="1" v="3176"/>
    </bk>
    <bk>
      <rc t="1" v="3177"/>
    </bk>
    <bk>
      <rc t="1" v="3178"/>
    </bk>
    <bk>
      <rc t="1" v="3179"/>
    </bk>
    <bk>
      <rc t="1" v="3180"/>
    </bk>
    <bk>
      <rc t="1" v="3181"/>
    </bk>
    <bk>
      <rc t="1" v="3182"/>
    </bk>
    <bk>
      <rc t="1" v="3183"/>
    </bk>
    <bk>
      <rc t="1" v="3184"/>
    </bk>
    <bk>
      <rc t="1" v="3185"/>
    </bk>
    <bk>
      <rc t="1" v="3186"/>
    </bk>
    <bk>
      <rc t="1" v="3187"/>
    </bk>
    <bk>
      <rc t="1" v="3188"/>
    </bk>
    <bk>
      <rc t="1" v="3189"/>
    </bk>
    <bk>
      <rc t="1" v="3190"/>
    </bk>
    <bk>
      <rc t="1" v="3191"/>
    </bk>
    <bk>
      <rc t="1" v="3192"/>
    </bk>
    <bk>
      <rc t="1" v="3193"/>
    </bk>
    <bk>
      <rc t="1" v="3194"/>
    </bk>
    <bk>
      <rc t="1" v="3195"/>
    </bk>
    <bk>
      <rc t="1" v="3196"/>
    </bk>
    <bk>
      <rc t="1" v="3197"/>
    </bk>
    <bk>
      <rc t="1" v="3198"/>
    </bk>
    <bk>
      <rc t="1" v="3199"/>
    </bk>
    <bk>
      <rc t="1" v="3200"/>
    </bk>
    <bk>
      <rc t="1" v="3201"/>
    </bk>
    <bk>
      <rc t="1" v="3202"/>
    </bk>
    <bk>
      <rc t="1" v="3203"/>
    </bk>
    <bk>
      <rc t="1" v="3204"/>
    </bk>
    <bk>
      <rc t="1" v="3205"/>
    </bk>
    <bk>
      <rc t="1" v="3206"/>
    </bk>
    <bk>
      <rc t="1" v="3207"/>
    </bk>
    <bk>
      <rc t="1" v="3208"/>
    </bk>
    <bk>
      <rc t="1" v="3209"/>
    </bk>
    <bk>
      <rc t="1" v="3210"/>
    </bk>
    <bk>
      <rc t="1" v="3211"/>
    </bk>
    <bk>
      <rc t="1" v="3212"/>
    </bk>
    <bk>
      <rc t="1" v="3213"/>
    </bk>
    <bk>
      <rc t="1" v="3214"/>
    </bk>
    <bk>
      <rc t="1" v="3215"/>
    </bk>
    <bk>
      <rc t="1" v="3216"/>
    </bk>
    <bk>
      <rc t="1" v="3217"/>
    </bk>
    <bk>
      <rc t="1" v="3218"/>
    </bk>
    <bk>
      <rc t="1" v="3219"/>
    </bk>
    <bk>
      <rc t="1" v="3220"/>
    </bk>
    <bk>
      <rc t="1" v="3221"/>
    </bk>
    <bk>
      <rc t="1" v="3222"/>
    </bk>
    <bk>
      <rc t="1" v="3223"/>
    </bk>
    <bk>
      <rc t="1" v="3224"/>
    </bk>
    <bk>
      <rc t="1" v="3225"/>
    </bk>
    <bk>
      <rc t="1" v="3226"/>
    </bk>
    <bk>
      <rc t="1" v="3227"/>
    </bk>
    <bk>
      <rc t="1" v="3228"/>
    </bk>
    <bk>
      <rc t="1" v="3229"/>
    </bk>
    <bk>
      <rc t="1" v="3230"/>
    </bk>
    <bk>
      <rc t="1" v="3231"/>
    </bk>
    <bk>
      <rc t="1" v="3232"/>
    </bk>
    <bk>
      <rc t="1" v="3233"/>
    </bk>
    <bk>
      <rc t="1" v="3234"/>
    </bk>
    <bk>
      <rc t="1" v="3235"/>
    </bk>
    <bk>
      <rc t="1" v="3236"/>
    </bk>
    <bk>
      <rc t="1" v="3237"/>
    </bk>
    <bk>
      <rc t="1" v="3238"/>
    </bk>
    <bk>
      <rc t="1" v="3239"/>
    </bk>
    <bk>
      <rc t="1" v="3240"/>
    </bk>
    <bk>
      <rc t="1" v="3241"/>
    </bk>
    <bk>
      <rc t="1" v="3242"/>
    </bk>
    <bk>
      <rc t="1" v="3243"/>
    </bk>
    <bk>
      <rc t="1" v="3244"/>
    </bk>
    <bk>
      <rc t="1" v="3245"/>
    </bk>
    <bk>
      <rc t="1" v="3246"/>
    </bk>
    <bk>
      <rc t="1" v="3247"/>
    </bk>
    <bk>
      <rc t="1" v="3248"/>
    </bk>
    <bk>
      <rc t="1" v="3249"/>
    </bk>
    <bk>
      <rc t="1" v="3250"/>
    </bk>
    <bk>
      <rc t="1" v="3251"/>
    </bk>
    <bk>
      <rc t="1" v="3252"/>
    </bk>
    <bk>
      <rc t="1" v="3253"/>
    </bk>
    <bk>
      <rc t="1" v="3254"/>
    </bk>
    <bk>
      <rc t="1" v="3255"/>
    </bk>
    <bk>
      <rc t="1" v="3256"/>
    </bk>
    <bk>
      <rc t="1" v="3257"/>
    </bk>
    <bk>
      <rc t="1" v="3258"/>
    </bk>
    <bk>
      <rc t="1" v="3259"/>
    </bk>
    <bk>
      <rc t="1" v="3260"/>
    </bk>
    <bk>
      <rc t="1" v="3261"/>
    </bk>
    <bk>
      <rc t="1" v="3262"/>
    </bk>
    <bk>
      <rc t="1" v="3263"/>
    </bk>
    <bk>
      <rc t="1" v="3264"/>
    </bk>
    <bk>
      <rc t="1" v="3265"/>
    </bk>
    <bk>
      <rc t="1" v="3266"/>
    </bk>
    <bk>
      <rc t="1" v="3267"/>
    </bk>
    <bk>
      <rc t="1" v="3268"/>
    </bk>
    <bk>
      <rc t="1" v="3269"/>
    </bk>
    <bk>
      <rc t="1" v="3270"/>
    </bk>
    <bk>
      <rc t="1" v="3271"/>
    </bk>
    <bk>
      <rc t="1" v="3272"/>
    </bk>
    <bk>
      <rc t="1" v="3273"/>
    </bk>
    <bk>
      <rc t="1" v="3274"/>
    </bk>
    <bk>
      <rc t="1" v="3275"/>
    </bk>
    <bk>
      <rc t="1" v="3276"/>
    </bk>
    <bk>
      <rc t="1" v="3277"/>
    </bk>
    <bk>
      <rc t="1" v="3278"/>
    </bk>
    <bk>
      <rc t="1" v="3279"/>
    </bk>
    <bk>
      <rc t="1" v="3280"/>
    </bk>
    <bk>
      <rc t="1" v="3281"/>
    </bk>
    <bk>
      <rc t="1" v="3282"/>
    </bk>
    <bk>
      <rc t="1" v="3283"/>
    </bk>
    <bk>
      <rc t="1" v="3284"/>
    </bk>
    <bk>
      <rc t="1" v="3285"/>
    </bk>
    <bk>
      <rc t="1" v="3286"/>
    </bk>
    <bk>
      <rc t="1" v="3287"/>
    </bk>
    <bk>
      <rc t="1" v="3288"/>
    </bk>
    <bk>
      <rc t="1" v="3289"/>
    </bk>
    <bk>
      <rc t="1" v="3290"/>
    </bk>
    <bk>
      <rc t="1" v="3291"/>
    </bk>
    <bk>
      <rc t="1" v="3292"/>
    </bk>
    <bk>
      <rc t="1" v="3293"/>
    </bk>
    <bk>
      <rc t="1" v="3294"/>
    </bk>
    <bk>
      <rc t="1" v="3295"/>
    </bk>
    <bk>
      <rc t="1" v="3296"/>
    </bk>
    <bk>
      <rc t="1" v="3297"/>
    </bk>
    <bk>
      <rc t="1" v="3298"/>
    </bk>
    <bk>
      <rc t="1" v="3299"/>
    </bk>
    <bk>
      <rc t="1" v="3300"/>
    </bk>
    <bk>
      <rc t="1" v="3301"/>
    </bk>
    <bk>
      <rc t="1" v="3302"/>
    </bk>
    <bk>
      <rc t="1" v="3303"/>
    </bk>
    <bk>
      <rc t="1" v="3304"/>
    </bk>
    <bk>
      <rc t="1" v="3305"/>
    </bk>
    <bk>
      <rc t="1" v="3306"/>
    </bk>
    <bk>
      <rc t="1" v="3307"/>
    </bk>
    <bk>
      <rc t="1" v="3308"/>
    </bk>
    <bk>
      <rc t="1" v="3309"/>
    </bk>
    <bk>
      <rc t="1" v="3310"/>
    </bk>
    <bk>
      <rc t="1" v="3311"/>
    </bk>
    <bk>
      <rc t="1" v="3312"/>
    </bk>
    <bk>
      <rc t="1" v="3313"/>
    </bk>
    <bk>
      <rc t="1" v="3314"/>
    </bk>
    <bk>
      <rc t="1" v="3315"/>
    </bk>
    <bk>
      <rc t="1" v="3316"/>
    </bk>
    <bk>
      <rc t="1" v="3317"/>
    </bk>
    <bk>
      <rc t="1" v="3318"/>
    </bk>
    <bk>
      <rc t="1" v="3319"/>
    </bk>
    <bk>
      <rc t="1" v="3320"/>
    </bk>
    <bk>
      <rc t="1" v="3321"/>
    </bk>
    <bk>
      <rc t="1" v="3322"/>
    </bk>
    <bk>
      <rc t="1" v="3323"/>
    </bk>
    <bk>
      <rc t="1" v="3324"/>
    </bk>
    <bk>
      <rc t="1" v="3325"/>
    </bk>
    <bk>
      <rc t="1" v="3326"/>
    </bk>
    <bk>
      <rc t="1" v="3327"/>
    </bk>
    <bk>
      <rc t="1" v="3328"/>
    </bk>
    <bk>
      <rc t="1" v="3329"/>
    </bk>
    <bk>
      <rc t="1" v="3330"/>
    </bk>
    <bk>
      <rc t="1" v="3331"/>
    </bk>
    <bk>
      <rc t="1" v="3332"/>
    </bk>
    <bk>
      <rc t="1" v="3333"/>
    </bk>
    <bk>
      <rc t="1" v="3334"/>
    </bk>
    <bk>
      <rc t="1" v="3335"/>
    </bk>
    <bk>
      <rc t="1" v="3336"/>
    </bk>
    <bk>
      <rc t="1" v="3337"/>
    </bk>
    <bk>
      <rc t="1" v="3338"/>
    </bk>
    <bk>
      <rc t="1" v="3339"/>
    </bk>
    <bk>
      <rc t="1" v="3340"/>
    </bk>
    <bk>
      <rc t="1" v="3341"/>
    </bk>
    <bk>
      <rc t="1" v="3342"/>
    </bk>
    <bk>
      <rc t="1" v="3343"/>
    </bk>
    <bk>
      <rc t="1" v="3344"/>
    </bk>
    <bk>
      <rc t="1" v="3345"/>
    </bk>
    <bk>
      <rc t="1" v="3346"/>
    </bk>
    <bk>
      <rc t="1" v="3347"/>
    </bk>
    <bk>
      <rc t="1" v="3348"/>
    </bk>
    <bk>
      <rc t="1" v="3349"/>
    </bk>
    <bk>
      <rc t="1" v="3350"/>
    </bk>
    <bk>
      <rc t="1" v="3351"/>
    </bk>
    <bk>
      <rc t="1" v="3352"/>
    </bk>
    <bk>
      <rc t="1" v="3353"/>
    </bk>
    <bk>
      <rc t="1" v="3354"/>
    </bk>
    <bk>
      <rc t="1" v="3355"/>
    </bk>
    <bk>
      <rc t="1" v="3356"/>
    </bk>
    <bk>
      <rc t="1" v="3357"/>
    </bk>
    <bk>
      <rc t="1" v="3358"/>
    </bk>
    <bk>
      <rc t="1" v="3359"/>
    </bk>
    <bk>
      <rc t="1" v="3360"/>
    </bk>
    <bk>
      <rc t="1" v="3361"/>
    </bk>
    <bk>
      <rc t="1" v="3362"/>
    </bk>
    <bk>
      <rc t="1" v="3363"/>
    </bk>
    <bk>
      <rc t="1" v="3364"/>
    </bk>
    <bk>
      <rc t="1" v="3365"/>
    </bk>
    <bk>
      <rc t="1" v="3366"/>
    </bk>
    <bk>
      <rc t="1" v="3367"/>
    </bk>
    <bk>
      <rc t="1" v="3368"/>
    </bk>
    <bk>
      <rc t="1" v="3369"/>
    </bk>
    <bk>
      <rc t="1" v="3370"/>
    </bk>
    <bk>
      <rc t="1" v="3371"/>
    </bk>
    <bk>
      <rc t="1" v="3372"/>
    </bk>
    <bk>
      <rc t="1" v="3373"/>
    </bk>
    <bk>
      <rc t="1" v="3374"/>
    </bk>
    <bk>
      <rc t="1" v="3375"/>
    </bk>
    <bk>
      <rc t="1" v="3376"/>
    </bk>
    <bk>
      <rc t="1" v="3377"/>
    </bk>
    <bk>
      <rc t="1" v="3378"/>
    </bk>
    <bk>
      <rc t="1" v="3379"/>
    </bk>
    <bk>
      <rc t="1" v="3380"/>
    </bk>
    <bk>
      <rc t="1" v="3381"/>
    </bk>
    <bk>
      <rc t="1" v="3382"/>
    </bk>
    <bk>
      <rc t="1" v="3383"/>
    </bk>
    <bk>
      <rc t="1" v="3384"/>
    </bk>
    <bk>
      <rc t="1" v="3385"/>
    </bk>
    <bk>
      <rc t="1" v="3386"/>
    </bk>
    <bk>
      <rc t="1" v="3387"/>
    </bk>
    <bk>
      <rc t="1" v="3388"/>
    </bk>
    <bk>
      <rc t="1" v="3389"/>
    </bk>
    <bk>
      <rc t="1" v="3390"/>
    </bk>
    <bk>
      <rc t="1" v="3391"/>
    </bk>
    <bk>
      <rc t="1" v="3392"/>
    </bk>
    <bk>
      <rc t="1" v="3393"/>
    </bk>
    <bk>
      <rc t="1" v="3394"/>
    </bk>
    <bk>
      <rc t="1" v="3395"/>
    </bk>
    <bk>
      <rc t="1" v="3396"/>
    </bk>
    <bk>
      <rc t="1" v="3397"/>
    </bk>
    <bk>
      <rc t="1" v="3398"/>
    </bk>
    <bk>
      <rc t="1" v="3399"/>
    </bk>
    <bk>
      <rc t="1" v="3400"/>
    </bk>
    <bk>
      <rc t="1" v="3401"/>
    </bk>
    <bk>
      <rc t="1" v="3402"/>
    </bk>
    <bk>
      <rc t="1" v="3403"/>
    </bk>
    <bk>
      <rc t="1" v="3404"/>
    </bk>
    <bk>
      <rc t="1" v="3405"/>
    </bk>
    <bk>
      <rc t="1" v="3406"/>
    </bk>
    <bk>
      <rc t="1" v="3407"/>
    </bk>
    <bk>
      <rc t="1" v="3408"/>
    </bk>
    <bk>
      <rc t="1" v="3409"/>
    </bk>
    <bk>
      <rc t="1" v="3410"/>
    </bk>
    <bk>
      <rc t="1" v="3411"/>
    </bk>
    <bk>
      <rc t="1" v="3412"/>
    </bk>
    <bk>
      <rc t="1" v="3413"/>
    </bk>
    <bk>
      <rc t="1" v="3414"/>
    </bk>
    <bk>
      <rc t="1" v="3415"/>
    </bk>
    <bk>
      <rc t="1" v="3416"/>
    </bk>
    <bk>
      <rc t="1" v="3417"/>
    </bk>
    <bk>
      <rc t="1" v="3418"/>
    </bk>
    <bk>
      <rc t="1" v="3419"/>
    </bk>
    <bk>
      <rc t="1" v="3420"/>
    </bk>
    <bk>
      <rc t="1" v="3421"/>
    </bk>
    <bk>
      <rc t="1" v="3422"/>
    </bk>
    <bk>
      <rc t="1" v="3423"/>
    </bk>
    <bk>
      <rc t="1" v="3424"/>
    </bk>
    <bk>
      <rc t="1" v="3425"/>
    </bk>
    <bk>
      <rc t="1" v="3426"/>
    </bk>
    <bk>
      <rc t="1" v="3427"/>
    </bk>
    <bk>
      <rc t="1" v="3428"/>
    </bk>
    <bk>
      <rc t="1" v="3429"/>
    </bk>
    <bk>
      <rc t="1" v="3430"/>
    </bk>
    <bk>
      <rc t="1" v="3431"/>
    </bk>
    <bk>
      <rc t="1" v="3432"/>
    </bk>
    <bk>
      <rc t="1" v="3433"/>
    </bk>
    <bk>
      <rc t="1" v="3434"/>
    </bk>
    <bk>
      <rc t="1" v="3435"/>
    </bk>
    <bk>
      <rc t="1" v="3436"/>
    </bk>
    <bk>
      <rc t="1" v="3437"/>
    </bk>
    <bk>
      <rc t="1" v="3438"/>
    </bk>
    <bk>
      <rc t="1" v="3439"/>
    </bk>
    <bk>
      <rc t="1" v="3440"/>
    </bk>
    <bk>
      <rc t="1" v="3441"/>
    </bk>
    <bk>
      <rc t="1" v="3442"/>
    </bk>
    <bk>
      <rc t="1" v="3443"/>
    </bk>
    <bk>
      <rc t="1" v="3444"/>
    </bk>
    <bk>
      <rc t="1" v="3445"/>
    </bk>
    <bk>
      <rc t="1" v="3446"/>
    </bk>
    <bk>
      <rc t="1" v="3447"/>
    </bk>
    <bk>
      <rc t="1" v="3448"/>
    </bk>
    <bk>
      <rc t="1" v="3449"/>
    </bk>
    <bk>
      <rc t="1" v="3450"/>
    </bk>
    <bk>
      <rc t="1" v="3451"/>
    </bk>
    <bk>
      <rc t="1" v="3452"/>
    </bk>
    <bk>
      <rc t="1" v="3453"/>
    </bk>
    <bk>
      <rc t="1" v="3454"/>
    </bk>
    <bk>
      <rc t="1" v="3455"/>
    </bk>
    <bk>
      <rc t="1" v="3456"/>
    </bk>
    <bk>
      <rc t="1" v="3457"/>
    </bk>
    <bk>
      <rc t="1" v="3458"/>
    </bk>
    <bk>
      <rc t="1" v="3459"/>
    </bk>
    <bk>
      <rc t="1" v="3460"/>
    </bk>
    <bk>
      <rc t="1" v="3461"/>
    </bk>
    <bk>
      <rc t="1" v="3462"/>
    </bk>
    <bk>
      <rc t="1" v="3463"/>
    </bk>
    <bk>
      <rc t="1" v="3464"/>
    </bk>
    <bk>
      <rc t="1" v="3465"/>
    </bk>
    <bk>
      <rc t="1" v="3466"/>
    </bk>
    <bk>
      <rc t="1" v="3467"/>
    </bk>
    <bk>
      <rc t="1" v="3468"/>
    </bk>
    <bk>
      <rc t="1" v="3469"/>
    </bk>
    <bk>
      <rc t="1" v="3470"/>
    </bk>
    <bk>
      <rc t="1" v="3471"/>
    </bk>
    <bk>
      <rc t="1" v="3472"/>
    </bk>
    <bk>
      <rc t="1" v="3473"/>
    </bk>
    <bk>
      <rc t="1" v="3474"/>
    </bk>
    <bk>
      <rc t="1" v="3475"/>
    </bk>
    <bk>
      <rc t="1" v="3476"/>
    </bk>
    <bk>
      <rc t="1" v="3477"/>
    </bk>
    <bk>
      <rc t="1" v="3478"/>
    </bk>
    <bk>
      <rc t="1" v="3479"/>
    </bk>
    <bk>
      <rc t="1" v="3480"/>
    </bk>
    <bk>
      <rc t="1" v="3481"/>
    </bk>
    <bk>
      <rc t="1" v="3482"/>
    </bk>
    <bk>
      <rc t="1" v="3483"/>
    </bk>
    <bk>
      <rc t="1" v="3484"/>
    </bk>
    <bk>
      <rc t="1" v="3485"/>
    </bk>
    <bk>
      <rc t="1" v="3486"/>
    </bk>
    <bk>
      <rc t="1" v="3487"/>
    </bk>
    <bk>
      <rc t="1" v="3488"/>
    </bk>
    <bk>
      <rc t="1" v="3489"/>
    </bk>
    <bk>
      <rc t="1" v="3490"/>
    </bk>
    <bk>
      <rc t="1" v="3491"/>
    </bk>
    <bk>
      <rc t="1" v="3492"/>
    </bk>
    <bk>
      <rc t="1" v="3493"/>
    </bk>
    <bk>
      <rc t="1" v="3494"/>
    </bk>
    <bk>
      <rc t="1" v="3495"/>
    </bk>
    <bk>
      <rc t="1" v="3496"/>
    </bk>
    <bk>
      <rc t="1" v="3497"/>
    </bk>
    <bk>
      <rc t="1" v="3498"/>
    </bk>
    <bk>
      <rc t="1" v="3499"/>
    </bk>
    <bk>
      <rc t="1" v="3500"/>
    </bk>
    <bk>
      <rc t="1" v="3501"/>
    </bk>
    <bk>
      <rc t="1" v="3502"/>
    </bk>
    <bk>
      <rc t="1" v="3503"/>
    </bk>
    <bk>
      <rc t="1" v="3504"/>
    </bk>
    <bk>
      <rc t="1" v="3505"/>
    </bk>
    <bk>
      <rc t="1" v="3506"/>
    </bk>
    <bk>
      <rc t="1" v="3507"/>
    </bk>
    <bk>
      <rc t="1" v="3508"/>
    </bk>
    <bk>
      <rc t="1" v="3509"/>
    </bk>
    <bk>
      <rc t="1" v="3510"/>
    </bk>
    <bk>
      <rc t="1" v="3511"/>
    </bk>
    <bk>
      <rc t="1" v="3512"/>
    </bk>
    <bk>
      <rc t="1" v="3513"/>
    </bk>
    <bk>
      <rc t="1" v="3514"/>
    </bk>
    <bk>
      <rc t="1" v="3515"/>
    </bk>
    <bk>
      <rc t="1" v="3516"/>
    </bk>
    <bk>
      <rc t="1" v="3517"/>
    </bk>
    <bk>
      <rc t="1" v="3518"/>
    </bk>
    <bk>
      <rc t="1" v="3519"/>
    </bk>
    <bk>
      <rc t="1" v="3520"/>
    </bk>
    <bk>
      <rc t="1" v="3521"/>
    </bk>
    <bk>
      <rc t="1" v="3522"/>
    </bk>
    <bk>
      <rc t="1" v="3523"/>
    </bk>
    <bk>
      <rc t="1" v="3524"/>
    </bk>
    <bk>
      <rc t="1" v="3525"/>
    </bk>
    <bk>
      <rc t="1" v="3526"/>
    </bk>
    <bk>
      <rc t="1" v="3527"/>
    </bk>
    <bk>
      <rc t="1" v="3528"/>
    </bk>
    <bk>
      <rc t="1" v="3529"/>
    </bk>
    <bk>
      <rc t="1" v="3530"/>
    </bk>
    <bk>
      <rc t="1" v="3531"/>
    </bk>
    <bk>
      <rc t="1" v="3532"/>
    </bk>
    <bk>
      <rc t="1" v="3533"/>
    </bk>
    <bk>
      <rc t="1" v="3534"/>
    </bk>
    <bk>
      <rc t="1" v="3535"/>
    </bk>
    <bk>
      <rc t="1" v="3536"/>
    </bk>
    <bk>
      <rc t="1" v="3537"/>
    </bk>
    <bk>
      <rc t="1" v="3538"/>
    </bk>
    <bk>
      <rc t="1" v="3539"/>
    </bk>
    <bk>
      <rc t="1" v="3540"/>
    </bk>
    <bk>
      <rc t="1" v="3541"/>
    </bk>
    <bk>
      <rc t="1" v="3542"/>
    </bk>
    <bk>
      <rc t="1" v="3543"/>
    </bk>
    <bk>
      <rc t="1" v="3544"/>
    </bk>
    <bk>
      <rc t="1" v="3545"/>
    </bk>
    <bk>
      <rc t="1" v="3546"/>
    </bk>
    <bk>
      <rc t="1" v="3547"/>
    </bk>
    <bk>
      <rc t="1" v="3548"/>
    </bk>
    <bk>
      <rc t="1" v="3549"/>
    </bk>
    <bk>
      <rc t="1" v="3550"/>
    </bk>
    <bk>
      <rc t="1" v="3551"/>
    </bk>
    <bk>
      <rc t="1" v="3552"/>
    </bk>
    <bk>
      <rc t="1" v="3553"/>
    </bk>
    <bk>
      <rc t="1" v="3554"/>
    </bk>
    <bk>
      <rc t="1" v="3555"/>
    </bk>
    <bk>
      <rc t="1" v="3556"/>
    </bk>
    <bk>
      <rc t="1" v="3557"/>
    </bk>
    <bk>
      <rc t="1" v="3558"/>
    </bk>
    <bk>
      <rc t="1" v="3559"/>
    </bk>
    <bk>
      <rc t="1" v="3560"/>
    </bk>
    <bk>
      <rc t="1" v="3561"/>
    </bk>
    <bk>
      <rc t="1" v="3562"/>
    </bk>
    <bk>
      <rc t="1" v="3563"/>
    </bk>
    <bk>
      <rc t="1" v="3564"/>
    </bk>
    <bk>
      <rc t="1" v="3565"/>
    </bk>
    <bk>
      <rc t="1" v="3566"/>
    </bk>
    <bk>
      <rc t="1" v="3567"/>
    </bk>
    <bk>
      <rc t="1" v="3568"/>
    </bk>
    <bk>
      <rc t="1" v="3569"/>
    </bk>
    <bk>
      <rc t="1" v="3570"/>
    </bk>
    <bk>
      <rc t="1" v="3571"/>
    </bk>
    <bk>
      <rc t="1" v="3572"/>
    </bk>
    <bk>
      <rc t="1" v="3573"/>
    </bk>
    <bk>
      <rc t="1" v="3574"/>
    </bk>
    <bk>
      <rc t="1" v="3575"/>
    </bk>
    <bk>
      <rc t="1" v="3576"/>
    </bk>
    <bk>
      <rc t="1" v="3577"/>
    </bk>
    <bk>
      <rc t="1" v="3578"/>
    </bk>
    <bk>
      <rc t="1" v="3579"/>
    </bk>
    <bk>
      <rc t="1" v="3580"/>
    </bk>
    <bk>
      <rc t="1" v="3581"/>
    </bk>
    <bk>
      <rc t="1" v="3582"/>
    </bk>
    <bk>
      <rc t="1" v="3583"/>
    </bk>
    <bk>
      <rc t="1" v="3584"/>
    </bk>
    <bk>
      <rc t="1" v="3585"/>
    </bk>
    <bk>
      <rc t="1" v="3586"/>
    </bk>
    <bk>
      <rc t="1" v="3587"/>
    </bk>
    <bk>
      <rc t="1" v="3588"/>
    </bk>
    <bk>
      <rc t="1" v="3589"/>
    </bk>
    <bk>
      <rc t="1" v="3590"/>
    </bk>
    <bk>
      <rc t="1" v="3591"/>
    </bk>
    <bk>
      <rc t="1" v="3592"/>
    </bk>
    <bk>
      <rc t="1" v="3593"/>
    </bk>
    <bk>
      <rc t="1" v="3594"/>
    </bk>
    <bk>
      <rc t="1" v="3595"/>
    </bk>
    <bk>
      <rc t="1" v="3596"/>
    </bk>
    <bk>
      <rc t="1" v="3597"/>
    </bk>
    <bk>
      <rc t="1" v="3598"/>
    </bk>
    <bk>
      <rc t="1" v="3599"/>
    </bk>
    <bk>
      <rc t="1" v="3600"/>
    </bk>
    <bk>
      <rc t="1" v="3601"/>
    </bk>
    <bk>
      <rc t="1" v="3602"/>
    </bk>
    <bk>
      <rc t="1" v="3603"/>
    </bk>
    <bk>
      <rc t="1" v="3604"/>
    </bk>
    <bk>
      <rc t="1" v="3605"/>
    </bk>
    <bk>
      <rc t="1" v="3606"/>
    </bk>
    <bk>
      <rc t="1" v="3607"/>
    </bk>
    <bk>
      <rc t="1" v="3608"/>
    </bk>
    <bk>
      <rc t="1" v="3609"/>
    </bk>
    <bk>
      <rc t="1" v="3610"/>
    </bk>
    <bk>
      <rc t="1" v="3611"/>
    </bk>
    <bk>
      <rc t="1" v="3612"/>
    </bk>
    <bk>
      <rc t="1" v="3613"/>
    </bk>
    <bk>
      <rc t="1" v="3614"/>
    </bk>
    <bk>
      <rc t="1" v="3615"/>
    </bk>
    <bk>
      <rc t="1" v="3616"/>
    </bk>
    <bk>
      <rc t="1" v="3617"/>
    </bk>
    <bk>
      <rc t="1" v="3618"/>
    </bk>
    <bk>
      <rc t="1" v="3619"/>
    </bk>
    <bk>
      <rc t="1" v="3620"/>
    </bk>
    <bk>
      <rc t="1" v="3621"/>
    </bk>
    <bk>
      <rc t="1" v="3622"/>
    </bk>
    <bk>
      <rc t="1" v="3623"/>
    </bk>
    <bk>
      <rc t="1" v="3624"/>
    </bk>
    <bk>
      <rc t="1" v="3625"/>
    </bk>
    <bk>
      <rc t="1" v="3626"/>
    </bk>
    <bk>
      <rc t="1" v="3627"/>
    </bk>
    <bk>
      <rc t="1" v="3628"/>
    </bk>
    <bk>
      <rc t="1" v="3629"/>
    </bk>
    <bk>
      <rc t="1" v="3630"/>
    </bk>
    <bk>
      <rc t="1" v="3631"/>
    </bk>
    <bk>
      <rc t="1" v="3632"/>
    </bk>
    <bk>
      <rc t="1" v="3633"/>
    </bk>
    <bk>
      <rc t="1" v="3634"/>
    </bk>
    <bk>
      <rc t="1" v="3635"/>
    </bk>
    <bk>
      <rc t="1" v="3636"/>
    </bk>
    <bk>
      <rc t="1" v="3637"/>
    </bk>
    <bk>
      <rc t="1" v="3638"/>
    </bk>
    <bk>
      <rc t="1" v="3639"/>
    </bk>
    <bk>
      <rc t="1" v="3640"/>
    </bk>
    <bk>
      <rc t="1" v="3641"/>
    </bk>
    <bk>
      <rc t="1" v="3642"/>
    </bk>
    <bk>
      <rc t="1" v="3643"/>
    </bk>
    <bk>
      <rc t="1" v="3644"/>
    </bk>
    <bk>
      <rc t="1" v="3645"/>
    </bk>
    <bk>
      <rc t="1" v="3646"/>
    </bk>
    <bk>
      <rc t="1" v="3647"/>
    </bk>
    <bk>
      <rc t="1" v="3648"/>
    </bk>
    <bk>
      <rc t="1" v="3649"/>
    </bk>
    <bk>
      <rc t="1" v="3650"/>
    </bk>
    <bk>
      <rc t="1" v="3651"/>
    </bk>
    <bk>
      <rc t="1" v="3652"/>
    </bk>
    <bk>
      <rc t="1" v="3653"/>
    </bk>
    <bk>
      <rc t="1" v="3654"/>
    </bk>
    <bk>
      <rc t="1" v="3655"/>
    </bk>
    <bk>
      <rc t="1" v="3656"/>
    </bk>
    <bk>
      <rc t="1" v="3657"/>
    </bk>
    <bk>
      <rc t="1" v="3658"/>
    </bk>
    <bk>
      <rc t="1" v="3659"/>
    </bk>
    <bk>
      <rc t="1" v="3660"/>
    </bk>
    <bk>
      <rc t="1" v="3661"/>
    </bk>
    <bk>
      <rc t="1" v="3662"/>
    </bk>
    <bk>
      <rc t="1" v="3663"/>
    </bk>
    <bk>
      <rc t="1" v="3664"/>
    </bk>
    <bk>
      <rc t="1" v="3665"/>
    </bk>
    <bk>
      <rc t="1" v="3666"/>
    </bk>
    <bk>
      <rc t="1" v="3667"/>
    </bk>
    <bk>
      <rc t="1" v="3668"/>
    </bk>
    <bk>
      <rc t="1" v="3669"/>
    </bk>
    <bk>
      <rc t="1" v="3670"/>
    </bk>
    <bk>
      <rc t="1" v="3671"/>
    </bk>
    <bk>
      <rc t="1" v="3672"/>
    </bk>
    <bk>
      <rc t="1" v="3673"/>
    </bk>
    <bk>
      <rc t="1" v="3674"/>
    </bk>
    <bk>
      <rc t="1" v="3675"/>
    </bk>
    <bk>
      <rc t="1" v="3676"/>
    </bk>
    <bk>
      <rc t="1" v="3677"/>
    </bk>
    <bk>
      <rc t="1" v="3678"/>
    </bk>
    <bk>
      <rc t="1" v="3679"/>
    </bk>
    <bk>
      <rc t="1" v="3680"/>
    </bk>
    <bk>
      <rc t="1" v="3681"/>
    </bk>
    <bk>
      <rc t="1" v="3682"/>
    </bk>
    <bk>
      <rc t="1" v="3683"/>
    </bk>
    <bk>
      <rc t="1" v="3684"/>
    </bk>
    <bk>
      <rc t="1" v="3685"/>
    </bk>
    <bk>
      <rc t="1" v="3686"/>
    </bk>
    <bk>
      <rc t="1" v="3687"/>
    </bk>
    <bk>
      <rc t="1" v="3688"/>
    </bk>
    <bk>
      <rc t="1" v="3689"/>
    </bk>
    <bk>
      <rc t="1" v="3690"/>
    </bk>
    <bk>
      <rc t="1" v="3691"/>
    </bk>
    <bk>
      <rc t="1" v="3692"/>
    </bk>
    <bk>
      <rc t="1" v="3693"/>
    </bk>
    <bk>
      <rc t="1" v="3694"/>
    </bk>
    <bk>
      <rc t="1" v="3695"/>
    </bk>
    <bk>
      <rc t="1" v="3696"/>
    </bk>
    <bk>
      <rc t="1" v="3697"/>
    </bk>
    <bk>
      <rc t="1" v="3698"/>
    </bk>
    <bk>
      <rc t="1" v="3699"/>
    </bk>
    <bk>
      <rc t="1" v="3700"/>
    </bk>
    <bk>
      <rc t="1" v="3701"/>
    </bk>
    <bk>
      <rc t="1" v="3702"/>
    </bk>
    <bk>
      <rc t="1" v="3703"/>
    </bk>
    <bk>
      <rc t="1" v="3704"/>
    </bk>
    <bk>
      <rc t="1" v="3705"/>
    </bk>
    <bk>
      <rc t="1" v="3706"/>
    </bk>
    <bk>
      <rc t="1" v="3707"/>
    </bk>
    <bk>
      <rc t="1" v="3708"/>
    </bk>
    <bk>
      <rc t="1" v="3709"/>
    </bk>
    <bk>
      <rc t="1" v="3710"/>
    </bk>
    <bk>
      <rc t="1" v="3711"/>
    </bk>
    <bk>
      <rc t="1" v="3712"/>
    </bk>
    <bk>
      <rc t="1" v="3713"/>
    </bk>
    <bk>
      <rc t="1" v="3714"/>
    </bk>
    <bk>
      <rc t="1" v="3715"/>
    </bk>
    <bk>
      <rc t="1" v="3716"/>
    </bk>
    <bk>
      <rc t="1" v="3717"/>
    </bk>
    <bk>
      <rc t="1" v="3718"/>
    </bk>
    <bk>
      <rc t="1" v="3719"/>
    </bk>
    <bk>
      <rc t="1" v="3720"/>
    </bk>
    <bk>
      <rc t="1" v="3721"/>
    </bk>
    <bk>
      <rc t="1" v="3722"/>
    </bk>
    <bk>
      <rc t="1" v="3723"/>
    </bk>
    <bk>
      <rc t="1" v="3724"/>
    </bk>
    <bk>
      <rc t="1" v="3725"/>
    </bk>
    <bk>
      <rc t="1" v="3726"/>
    </bk>
    <bk>
      <rc t="1" v="3727"/>
    </bk>
    <bk>
      <rc t="1" v="3728"/>
    </bk>
    <bk>
      <rc t="1" v="3729"/>
    </bk>
    <bk>
      <rc t="1" v="3730"/>
    </bk>
    <bk>
      <rc t="1" v="3731"/>
    </bk>
    <bk>
      <rc t="1" v="3732"/>
    </bk>
    <bk>
      <rc t="1" v="3733"/>
    </bk>
    <bk>
      <rc t="1" v="3734"/>
    </bk>
    <bk>
      <rc t="1" v="3735"/>
    </bk>
    <bk>
      <rc t="1" v="3736"/>
    </bk>
    <bk>
      <rc t="1" v="3737"/>
    </bk>
    <bk>
      <rc t="1" v="3738"/>
    </bk>
    <bk>
      <rc t="1" v="3739"/>
    </bk>
    <bk>
      <rc t="1" v="3740"/>
    </bk>
    <bk>
      <rc t="1" v="3741"/>
    </bk>
    <bk>
      <rc t="1" v="3742"/>
    </bk>
    <bk>
      <rc t="1" v="3743"/>
    </bk>
    <bk>
      <rc t="1" v="3744"/>
    </bk>
    <bk>
      <rc t="1" v="3745"/>
    </bk>
    <bk>
      <rc t="1" v="3746"/>
    </bk>
    <bk>
      <rc t="1" v="3747"/>
    </bk>
    <bk>
      <rc t="1" v="3748"/>
    </bk>
    <bk>
      <rc t="1" v="3749"/>
    </bk>
    <bk>
      <rc t="1" v="3750"/>
    </bk>
    <bk>
      <rc t="1" v="3751"/>
    </bk>
    <bk>
      <rc t="1" v="3752"/>
    </bk>
    <bk>
      <rc t="1" v="3753"/>
    </bk>
    <bk>
      <rc t="1" v="3754"/>
    </bk>
    <bk>
      <rc t="1" v="3755"/>
    </bk>
    <bk>
      <rc t="1" v="3756"/>
    </bk>
    <bk>
      <rc t="1" v="3757"/>
    </bk>
    <bk>
      <rc t="1" v="3758"/>
    </bk>
    <bk>
      <rc t="1" v="3759"/>
    </bk>
    <bk>
      <rc t="1" v="3760"/>
    </bk>
    <bk>
      <rc t="1" v="3761"/>
    </bk>
    <bk>
      <rc t="1" v="3762"/>
    </bk>
    <bk>
      <rc t="1" v="3763"/>
    </bk>
    <bk>
      <rc t="1" v="3764"/>
    </bk>
    <bk>
      <rc t="1" v="3765"/>
    </bk>
    <bk>
      <rc t="1" v="3766"/>
    </bk>
    <bk>
      <rc t="1" v="3767"/>
    </bk>
    <bk>
      <rc t="1" v="3768"/>
    </bk>
    <bk>
      <rc t="1" v="3769"/>
    </bk>
    <bk>
      <rc t="1" v="3770"/>
    </bk>
    <bk>
      <rc t="1" v="3771"/>
    </bk>
    <bk>
      <rc t="1" v="3772"/>
    </bk>
    <bk>
      <rc t="1" v="3773"/>
    </bk>
    <bk>
      <rc t="1" v="3774"/>
    </bk>
    <bk>
      <rc t="1" v="3775"/>
    </bk>
    <bk>
      <rc t="1" v="3776"/>
    </bk>
    <bk>
      <rc t="1" v="3777"/>
    </bk>
    <bk>
      <rc t="1" v="3778"/>
    </bk>
    <bk>
      <rc t="1" v="3779"/>
    </bk>
    <bk>
      <rc t="1" v="3780"/>
    </bk>
    <bk>
      <rc t="1" v="3781"/>
    </bk>
    <bk>
      <rc t="1" v="3782"/>
    </bk>
    <bk>
      <rc t="1" v="3783"/>
    </bk>
    <bk>
      <rc t="1" v="3784"/>
    </bk>
    <bk>
      <rc t="1" v="3785"/>
    </bk>
    <bk>
      <rc t="1" v="3786"/>
    </bk>
    <bk>
      <rc t="1" v="3787"/>
    </bk>
    <bk>
      <rc t="1" v="3788"/>
    </bk>
    <bk>
      <rc t="1" v="3789"/>
    </bk>
    <bk>
      <rc t="1" v="3790"/>
    </bk>
    <bk>
      <rc t="1" v="3791"/>
    </bk>
    <bk>
      <rc t="1" v="3792"/>
    </bk>
    <bk>
      <rc t="1" v="3793"/>
    </bk>
    <bk>
      <rc t="1" v="3794"/>
    </bk>
    <bk>
      <rc t="1" v="3795"/>
    </bk>
    <bk>
      <rc t="1" v="3796"/>
    </bk>
    <bk>
      <rc t="1" v="3797"/>
    </bk>
    <bk>
      <rc t="1" v="3798"/>
    </bk>
    <bk>
      <rc t="1" v="3799"/>
    </bk>
    <bk>
      <rc t="1" v="3800"/>
    </bk>
    <bk>
      <rc t="1" v="3801"/>
    </bk>
    <bk>
      <rc t="1" v="3802"/>
    </bk>
    <bk>
      <rc t="1" v="3803"/>
    </bk>
    <bk>
      <rc t="1" v="3804"/>
    </bk>
    <bk>
      <rc t="1" v="3805"/>
    </bk>
    <bk>
      <rc t="1" v="3806"/>
    </bk>
    <bk>
      <rc t="1" v="3807"/>
    </bk>
    <bk>
      <rc t="1" v="3808"/>
    </bk>
    <bk>
      <rc t="1" v="3809"/>
    </bk>
    <bk>
      <rc t="1" v="3810"/>
    </bk>
    <bk>
      <rc t="1" v="3811"/>
    </bk>
    <bk>
      <rc t="1" v="3812"/>
    </bk>
    <bk>
      <rc t="1" v="3813"/>
    </bk>
    <bk>
      <rc t="1" v="3814"/>
    </bk>
    <bk>
      <rc t="1" v="3815"/>
    </bk>
    <bk>
      <rc t="1" v="3816"/>
    </bk>
    <bk>
      <rc t="1" v="3817"/>
    </bk>
    <bk>
      <rc t="1" v="3818"/>
    </bk>
    <bk>
      <rc t="1" v="3819"/>
    </bk>
    <bk>
      <rc t="1" v="3820"/>
    </bk>
    <bk>
      <rc t="1" v="3821"/>
    </bk>
    <bk>
      <rc t="1" v="3822"/>
    </bk>
    <bk>
      <rc t="1" v="3823"/>
    </bk>
    <bk>
      <rc t="1" v="3824"/>
    </bk>
    <bk>
      <rc t="1" v="3825"/>
    </bk>
    <bk>
      <rc t="1" v="3826"/>
    </bk>
    <bk>
      <rc t="1" v="3827"/>
    </bk>
    <bk>
      <rc t="1" v="3828"/>
    </bk>
    <bk>
      <rc t="1" v="3829"/>
    </bk>
    <bk>
      <rc t="1" v="3830"/>
    </bk>
    <bk>
      <rc t="1" v="3831"/>
    </bk>
    <bk>
      <rc t="1" v="3832"/>
    </bk>
    <bk>
      <rc t="1" v="3833"/>
    </bk>
    <bk>
      <rc t="1" v="3834"/>
    </bk>
    <bk>
      <rc t="1" v="3835"/>
    </bk>
    <bk>
      <rc t="1" v="3836"/>
    </bk>
    <bk>
      <rc t="1" v="3837"/>
    </bk>
    <bk>
      <rc t="1" v="3838"/>
    </bk>
    <bk>
      <rc t="1" v="3839"/>
    </bk>
    <bk>
      <rc t="1" v="3840"/>
    </bk>
    <bk>
      <rc t="1" v="3841"/>
    </bk>
    <bk>
      <rc t="1" v="3842"/>
    </bk>
    <bk>
      <rc t="1" v="3843"/>
    </bk>
    <bk>
      <rc t="1" v="3844"/>
    </bk>
    <bk>
      <rc t="1" v="3845"/>
    </bk>
    <bk>
      <rc t="1" v="3846"/>
    </bk>
    <bk>
      <rc t="1" v="3847"/>
    </bk>
    <bk>
      <rc t="1" v="3848"/>
    </bk>
    <bk>
      <rc t="1" v="3849"/>
    </bk>
    <bk>
      <rc t="1" v="3850"/>
    </bk>
    <bk>
      <rc t="1" v="3851"/>
    </bk>
    <bk>
      <rc t="1" v="3852"/>
    </bk>
    <bk>
      <rc t="1" v="3853"/>
    </bk>
    <bk>
      <rc t="1" v="3854"/>
    </bk>
    <bk>
      <rc t="1" v="3855"/>
    </bk>
    <bk>
      <rc t="1" v="3856"/>
    </bk>
    <bk>
      <rc t="1" v="3857"/>
    </bk>
    <bk>
      <rc t="1" v="3858"/>
    </bk>
    <bk>
      <rc t="1" v="3859"/>
    </bk>
    <bk>
      <rc t="1" v="3860"/>
    </bk>
    <bk>
      <rc t="1" v="3861"/>
    </bk>
    <bk>
      <rc t="1" v="3862"/>
    </bk>
    <bk>
      <rc t="1" v="3863"/>
    </bk>
    <bk>
      <rc t="1" v="3864"/>
    </bk>
    <bk>
      <rc t="1" v="3865"/>
    </bk>
    <bk>
      <rc t="1" v="3866"/>
    </bk>
    <bk>
      <rc t="1" v="3867"/>
    </bk>
    <bk>
      <rc t="1" v="3868"/>
    </bk>
    <bk>
      <rc t="1" v="3869"/>
    </bk>
    <bk>
      <rc t="1" v="3870"/>
    </bk>
    <bk>
      <rc t="1" v="3871"/>
    </bk>
    <bk>
      <rc t="1" v="3872"/>
    </bk>
    <bk>
      <rc t="1" v="3873"/>
    </bk>
    <bk>
      <rc t="1" v="3874"/>
    </bk>
    <bk>
      <rc t="1" v="3875"/>
    </bk>
    <bk>
      <rc t="1" v="3876"/>
    </bk>
    <bk>
      <rc t="1" v="3877"/>
    </bk>
    <bk>
      <rc t="1" v="3878"/>
    </bk>
    <bk>
      <rc t="1" v="3879"/>
    </bk>
    <bk>
      <rc t="1" v="3880"/>
    </bk>
    <bk>
      <rc t="1" v="3881"/>
    </bk>
    <bk>
      <rc t="1" v="3882"/>
    </bk>
    <bk>
      <rc t="1" v="3883"/>
    </bk>
    <bk>
      <rc t="1" v="3884"/>
    </bk>
    <bk>
      <rc t="1" v="3885"/>
    </bk>
    <bk>
      <rc t="1" v="3886"/>
    </bk>
    <bk>
      <rc t="1" v="3887"/>
    </bk>
    <bk>
      <rc t="1" v="3888"/>
    </bk>
    <bk>
      <rc t="1" v="3889"/>
    </bk>
    <bk>
      <rc t="1" v="3890"/>
    </bk>
    <bk>
      <rc t="1" v="3891"/>
    </bk>
    <bk>
      <rc t="1" v="3892"/>
    </bk>
    <bk>
      <rc t="1" v="3893"/>
    </bk>
    <bk>
      <rc t="1" v="3894"/>
    </bk>
    <bk>
      <rc t="1" v="3895"/>
    </bk>
    <bk>
      <rc t="1" v="3896"/>
    </bk>
    <bk>
      <rc t="1" v="3897"/>
    </bk>
    <bk>
      <rc t="1" v="3898"/>
    </bk>
    <bk>
      <rc t="1" v="3899"/>
    </bk>
    <bk>
      <rc t="1" v="3900"/>
    </bk>
    <bk>
      <rc t="1" v="3901"/>
    </bk>
    <bk>
      <rc t="1" v="3902"/>
    </bk>
    <bk>
      <rc t="1" v="3903"/>
    </bk>
    <bk>
      <rc t="1" v="3904"/>
    </bk>
    <bk>
      <rc t="1" v="3905"/>
    </bk>
    <bk>
      <rc t="1" v="3906"/>
    </bk>
    <bk>
      <rc t="1" v="3907"/>
    </bk>
    <bk>
      <rc t="1" v="3908"/>
    </bk>
    <bk>
      <rc t="1" v="3909"/>
    </bk>
    <bk>
      <rc t="1" v="3910"/>
    </bk>
    <bk>
      <rc t="1" v="3911"/>
    </bk>
    <bk>
      <rc t="1" v="3912"/>
    </bk>
    <bk>
      <rc t="1" v="3913"/>
    </bk>
    <bk>
      <rc t="1" v="3914"/>
    </bk>
    <bk>
      <rc t="1" v="3915"/>
    </bk>
    <bk>
      <rc t="1" v="3916"/>
    </bk>
    <bk>
      <rc t="1" v="3917"/>
    </bk>
    <bk>
      <rc t="1" v="3918"/>
    </bk>
    <bk>
      <rc t="1" v="3919"/>
    </bk>
    <bk>
      <rc t="1" v="3920"/>
    </bk>
    <bk>
      <rc t="1" v="3921"/>
    </bk>
    <bk>
      <rc t="1" v="3922"/>
    </bk>
    <bk>
      <rc t="1" v="3923"/>
    </bk>
    <bk>
      <rc t="1" v="3924"/>
    </bk>
    <bk>
      <rc t="1" v="3925"/>
    </bk>
    <bk>
      <rc t="1" v="3926"/>
    </bk>
    <bk>
      <rc t="1" v="3927"/>
    </bk>
    <bk>
      <rc t="1" v="3928"/>
    </bk>
    <bk>
      <rc t="1" v="3929"/>
    </bk>
    <bk>
      <rc t="1" v="3930"/>
    </bk>
    <bk>
      <rc t="1" v="3931"/>
    </bk>
    <bk>
      <rc t="1" v="3932"/>
    </bk>
    <bk>
      <rc t="1" v="3933"/>
    </bk>
    <bk>
      <rc t="1" v="3934"/>
    </bk>
    <bk>
      <rc t="1" v="3935"/>
    </bk>
    <bk>
      <rc t="1" v="3936"/>
    </bk>
    <bk>
      <rc t="1" v="3937"/>
    </bk>
    <bk>
      <rc t="1" v="3938"/>
    </bk>
    <bk>
      <rc t="1" v="3939"/>
    </bk>
    <bk>
      <rc t="1" v="3940"/>
    </bk>
    <bk>
      <rc t="1" v="3941"/>
    </bk>
    <bk>
      <rc t="1" v="3942"/>
    </bk>
    <bk>
      <rc t="1" v="3943"/>
    </bk>
    <bk>
      <rc t="1" v="3944"/>
    </bk>
    <bk>
      <rc t="1" v="3945"/>
    </bk>
    <bk>
      <rc t="1" v="3946"/>
    </bk>
    <bk>
      <rc t="1" v="3947"/>
    </bk>
    <bk>
      <rc t="1" v="3948"/>
    </bk>
    <bk>
      <rc t="1" v="3949"/>
    </bk>
    <bk>
      <rc t="1" v="3950"/>
    </bk>
    <bk>
      <rc t="1" v="3951"/>
    </bk>
    <bk>
      <rc t="1" v="3952"/>
    </bk>
    <bk>
      <rc t="1" v="3953"/>
    </bk>
    <bk>
      <rc t="1" v="3954"/>
    </bk>
    <bk>
      <rc t="1" v="3955"/>
    </bk>
    <bk>
      <rc t="1" v="3956"/>
    </bk>
    <bk>
      <rc t="1" v="3957"/>
    </bk>
    <bk>
      <rc t="1" v="3958"/>
    </bk>
    <bk>
      <rc t="1" v="3959"/>
    </bk>
    <bk>
      <rc t="1" v="3960"/>
    </bk>
    <bk>
      <rc t="1" v="3961"/>
    </bk>
    <bk>
      <rc t="1" v="3962"/>
    </bk>
    <bk>
      <rc t="1" v="3963"/>
    </bk>
    <bk>
      <rc t="1" v="3964"/>
    </bk>
    <bk>
      <rc t="1" v="3965"/>
    </bk>
    <bk>
      <rc t="1" v="3966"/>
    </bk>
    <bk>
      <rc t="1" v="3967"/>
    </bk>
    <bk>
      <rc t="1" v="3968"/>
    </bk>
    <bk>
      <rc t="1" v="3969"/>
    </bk>
    <bk>
      <rc t="1" v="3970"/>
    </bk>
    <bk>
      <rc t="1" v="3971"/>
    </bk>
    <bk>
      <rc t="1" v="3972"/>
    </bk>
    <bk>
      <rc t="1" v="3973"/>
    </bk>
    <bk>
      <rc t="1" v="3974"/>
    </bk>
    <bk>
      <rc t="1" v="3975"/>
    </bk>
    <bk>
      <rc t="1" v="3976"/>
    </bk>
    <bk>
      <rc t="1" v="3977"/>
    </bk>
    <bk>
      <rc t="1" v="3978"/>
    </bk>
    <bk>
      <rc t="1" v="3979"/>
    </bk>
    <bk>
      <rc t="1" v="3980"/>
    </bk>
    <bk>
      <rc t="1" v="3981"/>
    </bk>
    <bk>
      <rc t="1" v="3982"/>
    </bk>
    <bk>
      <rc t="1" v="3983"/>
    </bk>
    <bk>
      <rc t="1" v="3984"/>
    </bk>
    <bk>
      <rc t="1" v="3985"/>
    </bk>
    <bk>
      <rc t="1" v="3986"/>
    </bk>
    <bk>
      <rc t="1" v="3987"/>
    </bk>
    <bk>
      <rc t="1" v="3988"/>
    </bk>
    <bk>
      <rc t="1" v="3989"/>
    </bk>
    <bk>
      <rc t="1" v="3990"/>
    </bk>
    <bk>
      <rc t="1" v="3991"/>
    </bk>
    <bk>
      <rc t="1" v="3992"/>
    </bk>
    <bk>
      <rc t="1" v="3993"/>
    </bk>
    <bk>
      <rc t="1" v="3994"/>
    </bk>
    <bk>
      <rc t="1" v="3995"/>
    </bk>
    <bk>
      <rc t="1" v="3996"/>
    </bk>
    <bk>
      <rc t="1" v="3997"/>
    </bk>
    <bk>
      <rc t="1" v="3998"/>
    </bk>
    <bk>
      <rc t="1" v="3999"/>
    </bk>
    <bk>
      <rc t="1" v="4000"/>
    </bk>
    <bk>
      <rc t="1" v="4001"/>
    </bk>
    <bk>
      <rc t="1" v="4002"/>
    </bk>
    <bk>
      <rc t="1" v="4003"/>
    </bk>
    <bk>
      <rc t="1" v="4004"/>
    </bk>
    <bk>
      <rc t="1" v="4005"/>
    </bk>
    <bk>
      <rc t="1" v="4006"/>
    </bk>
    <bk>
      <rc t="1" v="4007"/>
    </bk>
    <bk>
      <rc t="1" v="4008"/>
    </bk>
    <bk>
      <rc t="1" v="4009"/>
    </bk>
    <bk>
      <rc t="1" v="4010"/>
    </bk>
    <bk>
      <rc t="1" v="4011"/>
    </bk>
    <bk>
      <rc t="1" v="4012"/>
    </bk>
    <bk>
      <rc t="1" v="4013"/>
    </bk>
    <bk>
      <rc t="1" v="4014"/>
    </bk>
    <bk>
      <rc t="1" v="4015"/>
    </bk>
    <bk>
      <rc t="1" v="4016"/>
    </bk>
    <bk>
      <rc t="1" v="4017"/>
    </bk>
    <bk>
      <rc t="1" v="4018"/>
    </bk>
    <bk>
      <rc t="1" v="4019"/>
    </bk>
    <bk>
      <rc t="1" v="4020"/>
    </bk>
    <bk>
      <rc t="1" v="4021"/>
    </bk>
    <bk>
      <rc t="1" v="4022"/>
    </bk>
    <bk>
      <rc t="1" v="4023"/>
    </bk>
    <bk>
      <rc t="1" v="4024"/>
    </bk>
    <bk>
      <rc t="1" v="4025"/>
    </bk>
    <bk>
      <rc t="1" v="4026"/>
    </bk>
    <bk>
      <rc t="1" v="4027"/>
    </bk>
    <bk>
      <rc t="1" v="4028"/>
    </bk>
    <bk>
      <rc t="1" v="4029"/>
    </bk>
    <bk>
      <rc t="1" v="4030"/>
    </bk>
    <bk>
      <rc t="1" v="4031"/>
    </bk>
    <bk>
      <rc t="1" v="4032"/>
    </bk>
    <bk>
      <rc t="1" v="4033"/>
    </bk>
    <bk>
      <rc t="1" v="4034"/>
    </bk>
    <bk>
      <rc t="1" v="4035"/>
    </bk>
    <bk>
      <rc t="1" v="4036"/>
    </bk>
    <bk>
      <rc t="1" v="4037"/>
    </bk>
    <bk>
      <rc t="1" v="4038"/>
    </bk>
    <bk>
      <rc t="1" v="4039"/>
    </bk>
    <bk>
      <rc t="1" v="4040"/>
    </bk>
    <bk>
      <rc t="1" v="4041"/>
    </bk>
    <bk>
      <rc t="1" v="4042"/>
    </bk>
    <bk>
      <rc t="1" v="4043"/>
    </bk>
    <bk>
      <rc t="1" v="4044"/>
    </bk>
    <bk>
      <rc t="1" v="4045"/>
    </bk>
    <bk>
      <rc t="1" v="4046"/>
    </bk>
    <bk>
      <rc t="1" v="4047"/>
    </bk>
    <bk>
      <rc t="1" v="4048"/>
    </bk>
    <bk>
      <rc t="1" v="4049"/>
    </bk>
    <bk>
      <rc t="1" v="4050"/>
    </bk>
    <bk>
      <rc t="1" v="4051"/>
    </bk>
    <bk>
      <rc t="1" v="4052"/>
    </bk>
    <bk>
      <rc t="1" v="4053"/>
    </bk>
    <bk>
      <rc t="1" v="4054"/>
    </bk>
    <bk>
      <rc t="1" v="4055"/>
    </bk>
    <bk>
      <rc t="1" v="4056"/>
    </bk>
    <bk>
      <rc t="1" v="4057"/>
    </bk>
    <bk>
      <rc t="1" v="4058"/>
    </bk>
    <bk>
      <rc t="1" v="4059"/>
    </bk>
    <bk>
      <rc t="1" v="4060"/>
    </bk>
    <bk>
      <rc t="1" v="4061"/>
    </bk>
    <bk>
      <rc t="1" v="4062"/>
    </bk>
    <bk>
      <rc t="1" v="4063"/>
    </bk>
    <bk>
      <rc t="1" v="4064"/>
    </bk>
    <bk>
      <rc t="1" v="4065"/>
    </bk>
    <bk>
      <rc t="1" v="4066"/>
    </bk>
    <bk>
      <rc t="1" v="4067"/>
    </bk>
    <bk>
      <rc t="1" v="4068"/>
    </bk>
    <bk>
      <rc t="1" v="4069"/>
    </bk>
    <bk>
      <rc t="1" v="4070"/>
    </bk>
    <bk>
      <rc t="1" v="4071"/>
    </bk>
    <bk>
      <rc t="1" v="4072"/>
    </bk>
    <bk>
      <rc t="1" v="4073"/>
    </bk>
    <bk>
      <rc t="1" v="4074"/>
    </bk>
    <bk>
      <rc t="1" v="4075"/>
    </bk>
    <bk>
      <rc t="1" v="4076"/>
    </bk>
    <bk>
      <rc t="1" v="4077"/>
    </bk>
    <bk>
      <rc t="1" v="4078"/>
    </bk>
    <bk>
      <rc t="1" v="4079"/>
    </bk>
    <bk>
      <rc t="1" v="4080"/>
    </bk>
    <bk>
      <rc t="1" v="4081"/>
    </bk>
    <bk>
      <rc t="1" v="4082"/>
    </bk>
    <bk>
      <rc t="1" v="4083"/>
    </bk>
    <bk>
      <rc t="1" v="4084"/>
    </bk>
    <bk>
      <rc t="1" v="4085"/>
    </bk>
    <bk>
      <rc t="1" v="4086"/>
    </bk>
    <bk>
      <rc t="1" v="4087"/>
    </bk>
    <bk>
      <rc t="1" v="4088"/>
    </bk>
    <bk>
      <rc t="1" v="4089"/>
    </bk>
    <bk>
      <rc t="1" v="4090"/>
    </bk>
    <bk>
      <rc t="1" v="4091"/>
    </bk>
    <bk>
      <rc t="1" v="4092"/>
    </bk>
    <bk>
      <rc t="1" v="4093"/>
    </bk>
    <bk>
      <rc t="1" v="4094"/>
    </bk>
    <bk>
      <rc t="1" v="4095"/>
    </bk>
    <bk>
      <rc t="1" v="4096"/>
    </bk>
    <bk>
      <rc t="1" v="4097"/>
    </bk>
    <bk>
      <rc t="1" v="4098"/>
    </bk>
    <bk>
      <rc t="1" v="4099"/>
    </bk>
    <bk>
      <rc t="1" v="4100"/>
    </bk>
    <bk>
      <rc t="1" v="4101"/>
    </bk>
    <bk>
      <rc t="1" v="4102"/>
    </bk>
    <bk>
      <rc t="1" v="4103"/>
    </bk>
    <bk>
      <rc t="1" v="4104"/>
    </bk>
    <bk>
      <rc t="1" v="4105"/>
    </bk>
    <bk>
      <rc t="1" v="4106"/>
    </bk>
    <bk>
      <rc t="1" v="4107"/>
    </bk>
    <bk>
      <rc t="1" v="4108"/>
    </bk>
    <bk>
      <rc t="1" v="4109"/>
    </bk>
    <bk>
      <rc t="1" v="4110"/>
    </bk>
    <bk>
      <rc t="1" v="4111"/>
    </bk>
    <bk>
      <rc t="1" v="4112"/>
    </bk>
    <bk>
      <rc t="1" v="4113"/>
    </bk>
    <bk>
      <rc t="1" v="4114"/>
    </bk>
    <bk>
      <rc t="1" v="4115"/>
    </bk>
    <bk>
      <rc t="1" v="4116"/>
    </bk>
    <bk>
      <rc t="1" v="4117"/>
    </bk>
    <bk>
      <rc t="1" v="4118"/>
    </bk>
    <bk>
      <rc t="1" v="4119"/>
    </bk>
    <bk>
      <rc t="1" v="4120"/>
    </bk>
    <bk>
      <rc t="1" v="4121"/>
    </bk>
    <bk>
      <rc t="1" v="4122"/>
    </bk>
    <bk>
      <rc t="1" v="4123"/>
    </bk>
    <bk>
      <rc t="1" v="4124"/>
    </bk>
    <bk>
      <rc t="1" v="4125"/>
    </bk>
    <bk>
      <rc t="1" v="4126"/>
    </bk>
    <bk>
      <rc t="1" v="4127"/>
    </bk>
    <bk>
      <rc t="1" v="4128"/>
    </bk>
    <bk>
      <rc t="1" v="4129"/>
    </bk>
    <bk>
      <rc t="1" v="4130"/>
    </bk>
    <bk>
      <rc t="1" v="4131"/>
    </bk>
    <bk>
      <rc t="1" v="4132"/>
    </bk>
    <bk>
      <rc t="1" v="4133"/>
    </bk>
    <bk>
      <rc t="1" v="4134"/>
    </bk>
    <bk>
      <rc t="1" v="4135"/>
    </bk>
    <bk>
      <rc t="1" v="4136"/>
    </bk>
    <bk>
      <rc t="1" v="4137"/>
    </bk>
    <bk>
      <rc t="1" v="4138"/>
    </bk>
    <bk>
      <rc t="1" v="4139"/>
    </bk>
    <bk>
      <rc t="1" v="4140"/>
    </bk>
    <bk>
      <rc t="1" v="4141"/>
    </bk>
    <bk>
      <rc t="1" v="4142"/>
    </bk>
    <bk>
      <rc t="1" v="4143"/>
    </bk>
    <bk>
      <rc t="1" v="4144"/>
    </bk>
    <bk>
      <rc t="1" v="4145"/>
    </bk>
    <bk>
      <rc t="1" v="4146"/>
    </bk>
    <bk>
      <rc t="1" v="4147"/>
    </bk>
    <bk>
      <rc t="1" v="4148"/>
    </bk>
    <bk>
      <rc t="1" v="4149"/>
    </bk>
    <bk>
      <rc t="1" v="4150"/>
    </bk>
    <bk>
      <rc t="1" v="4151"/>
    </bk>
    <bk>
      <rc t="1" v="4152"/>
    </bk>
    <bk>
      <rc t="1" v="4153"/>
    </bk>
    <bk>
      <rc t="1" v="4154"/>
    </bk>
    <bk>
      <rc t="1" v="4155"/>
    </bk>
    <bk>
      <rc t="1" v="4156"/>
    </bk>
    <bk>
      <rc t="1" v="4157"/>
    </bk>
    <bk>
      <rc t="1" v="4158"/>
    </bk>
    <bk>
      <rc t="1" v="4159"/>
    </bk>
    <bk>
      <rc t="1" v="4160"/>
    </bk>
    <bk>
      <rc t="1" v="4161"/>
    </bk>
    <bk>
      <rc t="1" v="4162"/>
    </bk>
    <bk>
      <rc t="1" v="4163"/>
    </bk>
    <bk>
      <rc t="1" v="4164"/>
    </bk>
    <bk>
      <rc t="1" v="4165"/>
    </bk>
    <bk>
      <rc t="1" v="4166"/>
    </bk>
    <bk>
      <rc t="1" v="4167"/>
    </bk>
    <bk>
      <rc t="1" v="4168"/>
    </bk>
    <bk>
      <rc t="1" v="4169"/>
    </bk>
    <bk>
      <rc t="1" v="4170"/>
    </bk>
    <bk>
      <rc t="1" v="4171"/>
    </bk>
    <bk>
      <rc t="1" v="4172"/>
    </bk>
    <bk>
      <rc t="1" v="4173"/>
    </bk>
    <bk>
      <rc t="1" v="4174"/>
    </bk>
    <bk>
      <rc t="1" v="4175"/>
    </bk>
    <bk>
      <rc t="1" v="4176"/>
    </bk>
    <bk>
      <rc t="1" v="4177"/>
    </bk>
    <bk>
      <rc t="1" v="4178"/>
    </bk>
    <bk>
      <rc t="1" v="4179"/>
    </bk>
    <bk>
      <rc t="1" v="4180"/>
    </bk>
    <bk>
      <rc t="1" v="4181"/>
    </bk>
    <bk>
      <rc t="1" v="4182"/>
    </bk>
    <bk>
      <rc t="1" v="4183"/>
    </bk>
    <bk>
      <rc t="1" v="4184"/>
    </bk>
    <bk>
      <rc t="1" v="4185"/>
    </bk>
    <bk>
      <rc t="1" v="4186"/>
    </bk>
    <bk>
      <rc t="1" v="4187"/>
    </bk>
    <bk>
      <rc t="1" v="4188"/>
    </bk>
    <bk>
      <rc t="1" v="4189"/>
    </bk>
    <bk>
      <rc t="1" v="4190"/>
    </bk>
    <bk>
      <rc t="1" v="4191"/>
    </bk>
    <bk>
      <rc t="1" v="4192"/>
    </bk>
    <bk>
      <rc t="1" v="4193"/>
    </bk>
    <bk>
      <rc t="1" v="4194"/>
    </bk>
    <bk>
      <rc t="1" v="4195"/>
    </bk>
    <bk>
      <rc t="1" v="4196"/>
    </bk>
    <bk>
      <rc t="1" v="4197"/>
    </bk>
    <bk>
      <rc t="1" v="4198"/>
    </bk>
    <bk>
      <rc t="1" v="4199"/>
    </bk>
    <bk>
      <rc t="1" v="4200"/>
    </bk>
    <bk>
      <rc t="1" v="4201"/>
    </bk>
    <bk>
      <rc t="1" v="4202"/>
    </bk>
    <bk>
      <rc t="1" v="4203"/>
    </bk>
    <bk>
      <rc t="1" v="4204"/>
    </bk>
    <bk>
      <rc t="1" v="4205"/>
    </bk>
    <bk>
      <rc t="1" v="4206"/>
    </bk>
    <bk>
      <rc t="1" v="4207"/>
    </bk>
    <bk>
      <rc t="1" v="4208"/>
    </bk>
    <bk>
      <rc t="1" v="4209"/>
    </bk>
    <bk>
      <rc t="1" v="4210"/>
    </bk>
    <bk>
      <rc t="1" v="4211"/>
    </bk>
    <bk>
      <rc t="1" v="4212"/>
    </bk>
    <bk>
      <rc t="1" v="4213"/>
    </bk>
    <bk>
      <rc t="1" v="4214"/>
    </bk>
    <bk>
      <rc t="1" v="4215"/>
    </bk>
    <bk>
      <rc t="1" v="4216"/>
    </bk>
    <bk>
      <rc t="1" v="4217"/>
    </bk>
    <bk>
      <rc t="1" v="4218"/>
    </bk>
    <bk>
      <rc t="1" v="4219"/>
    </bk>
    <bk>
      <rc t="1" v="4220"/>
    </bk>
    <bk>
      <rc t="1" v="4221"/>
    </bk>
    <bk>
      <rc t="1" v="4222"/>
    </bk>
    <bk>
      <rc t="1" v="4223"/>
    </bk>
    <bk>
      <rc t="1" v="4224"/>
    </bk>
    <bk>
      <rc t="1" v="4225"/>
    </bk>
    <bk>
      <rc t="1" v="4226"/>
    </bk>
    <bk>
      <rc t="1" v="4227"/>
    </bk>
    <bk>
      <rc t="1" v="4228"/>
    </bk>
    <bk>
      <rc t="1" v="4229"/>
    </bk>
    <bk>
      <rc t="1" v="4230"/>
    </bk>
    <bk>
      <rc t="1" v="4231"/>
    </bk>
    <bk>
      <rc t="1" v="4232"/>
    </bk>
    <bk>
      <rc t="1" v="4233"/>
    </bk>
    <bk>
      <rc t="1" v="4234"/>
    </bk>
    <bk>
      <rc t="1" v="4235"/>
    </bk>
    <bk>
      <rc t="1" v="4236"/>
    </bk>
    <bk>
      <rc t="1" v="4237"/>
    </bk>
    <bk>
      <rc t="1" v="4238"/>
    </bk>
    <bk>
      <rc t="1" v="4239"/>
    </bk>
    <bk>
      <rc t="1" v="4240"/>
    </bk>
    <bk>
      <rc t="1" v="4241"/>
    </bk>
    <bk>
      <rc t="1" v="4242"/>
    </bk>
    <bk>
      <rc t="1" v="4243"/>
    </bk>
    <bk>
      <rc t="1" v="4244"/>
    </bk>
    <bk>
      <rc t="1" v="4245"/>
    </bk>
    <bk>
      <rc t="1" v="4246"/>
    </bk>
    <bk>
      <rc t="1" v="4247"/>
    </bk>
    <bk>
      <rc t="1" v="4248"/>
    </bk>
    <bk>
      <rc t="1" v="4249"/>
    </bk>
    <bk>
      <rc t="1" v="4250"/>
    </bk>
    <bk>
      <rc t="1" v="4251"/>
    </bk>
    <bk>
      <rc t="1" v="4252"/>
    </bk>
    <bk>
      <rc t="1" v="4253"/>
    </bk>
    <bk>
      <rc t="1" v="4254"/>
    </bk>
    <bk>
      <rc t="1" v="4255"/>
    </bk>
    <bk>
      <rc t="1" v="4256"/>
    </bk>
    <bk>
      <rc t="1" v="4257"/>
    </bk>
    <bk>
      <rc t="1" v="4258"/>
    </bk>
    <bk>
      <rc t="1" v="4259"/>
    </bk>
    <bk>
      <rc t="1" v="4260"/>
    </bk>
    <bk>
      <rc t="1" v="4261"/>
    </bk>
    <bk>
      <rc t="1" v="4262"/>
    </bk>
    <bk>
      <rc t="1" v="4263"/>
    </bk>
    <bk>
      <rc t="1" v="4264"/>
    </bk>
    <bk>
      <rc t="1" v="4265"/>
    </bk>
    <bk>
      <rc t="1" v="4266"/>
    </bk>
    <bk>
      <rc t="1" v="4267"/>
    </bk>
    <bk>
      <rc t="1" v="4268"/>
    </bk>
    <bk>
      <rc t="1" v="4269"/>
    </bk>
    <bk>
      <rc t="1" v="4270"/>
    </bk>
    <bk>
      <rc t="1" v="4271"/>
    </bk>
    <bk>
      <rc t="1" v="4272"/>
    </bk>
    <bk>
      <rc t="1" v="4273"/>
    </bk>
    <bk>
      <rc t="1" v="4274"/>
    </bk>
    <bk>
      <rc t="1" v="4275"/>
    </bk>
    <bk>
      <rc t="1" v="4276"/>
    </bk>
    <bk>
      <rc t="1" v="4277"/>
    </bk>
    <bk>
      <rc t="1" v="4278"/>
    </bk>
    <bk>
      <rc t="1" v="4279"/>
    </bk>
    <bk>
      <rc t="1" v="4280"/>
    </bk>
    <bk>
      <rc t="1" v="4281"/>
    </bk>
    <bk>
      <rc t="1" v="4282"/>
    </bk>
    <bk>
      <rc t="1" v="4283"/>
    </bk>
    <bk>
      <rc t="1" v="4284"/>
    </bk>
    <bk>
      <rc t="1" v="4285"/>
    </bk>
    <bk>
      <rc t="1" v="4286"/>
    </bk>
    <bk>
      <rc t="1" v="4287"/>
    </bk>
    <bk>
      <rc t="1" v="4288"/>
    </bk>
    <bk>
      <rc t="1" v="4289"/>
    </bk>
    <bk>
      <rc t="1" v="4290"/>
    </bk>
    <bk>
      <rc t="1" v="4291"/>
    </bk>
    <bk>
      <rc t="1" v="4292"/>
    </bk>
    <bk>
      <rc t="1" v="4293"/>
    </bk>
    <bk>
      <rc t="1" v="4294"/>
    </bk>
    <bk>
      <rc t="1" v="4295"/>
    </bk>
    <bk>
      <rc t="1" v="4296"/>
    </bk>
    <bk>
      <rc t="1" v="4297"/>
    </bk>
    <bk>
      <rc t="1" v="4298"/>
    </bk>
    <bk>
      <rc t="1" v="4299"/>
    </bk>
    <bk>
      <rc t="1" v="4300"/>
    </bk>
    <bk>
      <rc t="1" v="4301"/>
    </bk>
    <bk>
      <rc t="1" v="4302"/>
    </bk>
    <bk>
      <rc t="1" v="4303"/>
    </bk>
    <bk>
      <rc t="1" v="4304"/>
    </bk>
    <bk>
      <rc t="1" v="4305"/>
    </bk>
    <bk>
      <rc t="1" v="4306"/>
    </bk>
    <bk>
      <rc t="1" v="4307"/>
    </bk>
    <bk>
      <rc t="1" v="4308"/>
    </bk>
    <bk>
      <rc t="1" v="4309"/>
    </bk>
    <bk>
      <rc t="1" v="4310"/>
    </bk>
    <bk>
      <rc t="1" v="4311"/>
    </bk>
    <bk>
      <rc t="1" v="4312"/>
    </bk>
    <bk>
      <rc t="1" v="4313"/>
    </bk>
    <bk>
      <rc t="1" v="4314"/>
    </bk>
    <bk>
      <rc t="1" v="4315"/>
    </bk>
    <bk>
      <rc t="1" v="4316"/>
    </bk>
    <bk>
      <rc t="1" v="4317"/>
    </bk>
    <bk>
      <rc t="1" v="4318"/>
    </bk>
    <bk>
      <rc t="1" v="4319"/>
    </bk>
    <bk>
      <rc t="1" v="4320"/>
    </bk>
    <bk>
      <rc t="1" v="4321"/>
    </bk>
    <bk>
      <rc t="1" v="4322"/>
    </bk>
    <bk>
      <rc t="1" v="4323"/>
    </bk>
    <bk>
      <rc t="1" v="4324"/>
    </bk>
    <bk>
      <rc t="1" v="4325"/>
    </bk>
    <bk>
      <rc t="1" v="4326"/>
    </bk>
    <bk>
      <rc t="1" v="4327"/>
    </bk>
    <bk>
      <rc t="1" v="4328"/>
    </bk>
    <bk>
      <rc t="1" v="4329"/>
    </bk>
    <bk>
      <rc t="1" v="4330"/>
    </bk>
    <bk>
      <rc t="1" v="4331"/>
    </bk>
    <bk>
      <rc t="1" v="4332"/>
    </bk>
    <bk>
      <rc t="1" v="4333"/>
    </bk>
    <bk>
      <rc t="1" v="4334"/>
    </bk>
    <bk>
      <rc t="1" v="4335"/>
    </bk>
    <bk>
      <rc t="1" v="4336"/>
    </bk>
    <bk>
      <rc t="1" v="4337"/>
    </bk>
    <bk>
      <rc t="1" v="4338"/>
    </bk>
    <bk>
      <rc t="1" v="4339"/>
    </bk>
    <bk>
      <rc t="1" v="4340"/>
    </bk>
    <bk>
      <rc t="1" v="4341"/>
    </bk>
    <bk>
      <rc t="1" v="4342"/>
    </bk>
    <bk>
      <rc t="1" v="4343"/>
    </bk>
    <bk>
      <rc t="1" v="4344"/>
    </bk>
    <bk>
      <rc t="1" v="4345"/>
    </bk>
    <bk>
      <rc t="1" v="4346"/>
    </bk>
    <bk>
      <rc t="1" v="4347"/>
    </bk>
    <bk>
      <rc t="1" v="4348"/>
    </bk>
    <bk>
      <rc t="1" v="4349"/>
    </bk>
    <bk>
      <rc t="1" v="4350"/>
    </bk>
    <bk>
      <rc t="1" v="4351"/>
    </bk>
    <bk>
      <rc t="1" v="4352"/>
    </bk>
    <bk>
      <rc t="1" v="4353"/>
    </bk>
    <bk>
      <rc t="1" v="4354"/>
    </bk>
    <bk>
      <rc t="1" v="4355"/>
    </bk>
    <bk>
      <rc t="1" v="4356"/>
    </bk>
    <bk>
      <rc t="1" v="4357"/>
    </bk>
    <bk>
      <rc t="1" v="4358"/>
    </bk>
    <bk>
      <rc t="1" v="4359"/>
    </bk>
    <bk>
      <rc t="1" v="4360"/>
    </bk>
    <bk>
      <rc t="1" v="4361"/>
    </bk>
    <bk>
      <rc t="1" v="4362"/>
    </bk>
    <bk>
      <rc t="1" v="4363"/>
    </bk>
    <bk>
      <rc t="1" v="4364"/>
    </bk>
    <bk>
      <rc t="1" v="4365"/>
    </bk>
    <bk>
      <rc t="1" v="4366"/>
    </bk>
    <bk>
      <rc t="1" v="4367"/>
    </bk>
    <bk>
      <rc t="1" v="4368"/>
    </bk>
    <bk>
      <rc t="1" v="4369"/>
    </bk>
    <bk>
      <rc t="1" v="4370"/>
    </bk>
    <bk>
      <rc t="1" v="4371"/>
    </bk>
    <bk>
      <rc t="1" v="4372"/>
    </bk>
    <bk>
      <rc t="1" v="4373"/>
    </bk>
    <bk>
      <rc t="1" v="4374"/>
    </bk>
    <bk>
      <rc t="1" v="4375"/>
    </bk>
    <bk>
      <rc t="1" v="4376"/>
    </bk>
    <bk>
      <rc t="1" v="4377"/>
    </bk>
    <bk>
      <rc t="1" v="4378"/>
    </bk>
    <bk>
      <rc t="1" v="4379"/>
    </bk>
    <bk>
      <rc t="1" v="4380"/>
    </bk>
    <bk>
      <rc t="1" v="4381"/>
    </bk>
    <bk>
      <rc t="1" v="4382"/>
    </bk>
    <bk>
      <rc t="1" v="4383"/>
    </bk>
    <bk>
      <rc t="1" v="4384"/>
    </bk>
    <bk>
      <rc t="1" v="4385"/>
    </bk>
    <bk>
      <rc t="1" v="4386"/>
    </bk>
    <bk>
      <rc t="1" v="4387"/>
    </bk>
    <bk>
      <rc t="1" v="4388"/>
    </bk>
    <bk>
      <rc t="1" v="4389"/>
    </bk>
    <bk>
      <rc t="1" v="4390"/>
    </bk>
    <bk>
      <rc t="1" v="4391"/>
    </bk>
    <bk>
      <rc t="1" v="4392"/>
    </bk>
    <bk>
      <rc t="1" v="4393"/>
    </bk>
    <bk>
      <rc t="1" v="4394"/>
    </bk>
    <bk>
      <rc t="1" v="4395"/>
    </bk>
    <bk>
      <rc t="1" v="4396"/>
    </bk>
    <bk>
      <rc t="1" v="4397"/>
    </bk>
    <bk>
      <rc t="1" v="4398"/>
    </bk>
    <bk>
      <rc t="1" v="4399"/>
    </bk>
    <bk>
      <rc t="1" v="4400"/>
    </bk>
    <bk>
      <rc t="1" v="4401"/>
    </bk>
    <bk>
      <rc t="1" v="4402"/>
    </bk>
    <bk>
      <rc t="1" v="4403"/>
    </bk>
    <bk>
      <rc t="1" v="4404"/>
    </bk>
    <bk>
      <rc t="1" v="4405"/>
    </bk>
    <bk>
      <rc t="1" v="4406"/>
    </bk>
    <bk>
      <rc t="1" v="4407"/>
    </bk>
    <bk>
      <rc t="1" v="4408"/>
    </bk>
    <bk>
      <rc t="1" v="4409"/>
    </bk>
    <bk>
      <rc t="1" v="4410"/>
    </bk>
    <bk>
      <rc t="1" v="4411"/>
    </bk>
    <bk>
      <rc t="1" v="4412"/>
    </bk>
    <bk>
      <rc t="1" v="4413"/>
    </bk>
    <bk>
      <rc t="1" v="4414"/>
    </bk>
    <bk>
      <rc t="1" v="4415"/>
    </bk>
    <bk>
      <rc t="1" v="4416"/>
    </bk>
    <bk>
      <rc t="1" v="4417"/>
    </bk>
    <bk>
      <rc t="1" v="4418"/>
    </bk>
    <bk>
      <rc t="1" v="4419"/>
    </bk>
    <bk>
      <rc t="1" v="4420"/>
    </bk>
    <bk>
      <rc t="1" v="4421"/>
    </bk>
    <bk>
      <rc t="1" v="4422"/>
    </bk>
    <bk>
      <rc t="1" v="4423"/>
    </bk>
    <bk>
      <rc t="1" v="4424"/>
    </bk>
    <bk>
      <rc t="1" v="4425"/>
    </bk>
    <bk>
      <rc t="1" v="4426"/>
    </bk>
    <bk>
      <rc t="1" v="4427"/>
    </bk>
    <bk>
      <rc t="1" v="4428"/>
    </bk>
    <bk>
      <rc t="1" v="4429"/>
    </bk>
    <bk>
      <rc t="1" v="4430"/>
    </bk>
    <bk>
      <rc t="1" v="4431"/>
    </bk>
    <bk>
      <rc t="1" v="4432"/>
    </bk>
    <bk>
      <rc t="1" v="4433"/>
    </bk>
    <bk>
      <rc t="1" v="4434"/>
    </bk>
    <bk>
      <rc t="1" v="4435"/>
    </bk>
    <bk>
      <rc t="1" v="4436"/>
    </bk>
    <bk>
      <rc t="1" v="4437"/>
    </bk>
    <bk>
      <rc t="1" v="4438"/>
    </bk>
    <bk>
      <rc t="1" v="4439"/>
    </bk>
    <bk>
      <rc t="1" v="4440"/>
    </bk>
    <bk>
      <rc t="1" v="4441"/>
    </bk>
    <bk>
      <rc t="1" v="4442"/>
    </bk>
    <bk>
      <rc t="1" v="4443"/>
    </bk>
    <bk>
      <rc t="1" v="4444"/>
    </bk>
    <bk>
      <rc t="1" v="4445"/>
    </bk>
    <bk>
      <rc t="1" v="4446"/>
    </bk>
    <bk>
      <rc t="1" v="4447"/>
    </bk>
    <bk>
      <rc t="1" v="4448"/>
    </bk>
    <bk>
      <rc t="1" v="4449"/>
    </bk>
    <bk>
      <rc t="1" v="4450"/>
    </bk>
    <bk>
      <rc t="1" v="4451"/>
    </bk>
    <bk>
      <rc t="1" v="4452"/>
    </bk>
    <bk>
      <rc t="1" v="4453"/>
    </bk>
    <bk>
      <rc t="1" v="4454"/>
    </bk>
    <bk>
      <rc t="1" v="4455"/>
    </bk>
    <bk>
      <rc t="1" v="4456"/>
    </bk>
    <bk>
      <rc t="1" v="4457"/>
    </bk>
    <bk>
      <rc t="1" v="4458"/>
    </bk>
    <bk>
      <rc t="1" v="4459"/>
    </bk>
    <bk>
      <rc t="1" v="4460"/>
    </bk>
    <bk>
      <rc t="1" v="4461"/>
    </bk>
    <bk>
      <rc t="1" v="4462"/>
    </bk>
    <bk>
      <rc t="1" v="4463"/>
    </bk>
    <bk>
      <rc t="1" v="4464"/>
    </bk>
    <bk>
      <rc t="1" v="4465"/>
    </bk>
    <bk>
      <rc t="1" v="4466"/>
    </bk>
    <bk>
      <rc t="1" v="4467"/>
    </bk>
    <bk>
      <rc t="1" v="4468"/>
    </bk>
    <bk>
      <rc t="1" v="4469"/>
    </bk>
    <bk>
      <rc t="1" v="4470"/>
    </bk>
    <bk>
      <rc t="1" v="4471"/>
    </bk>
    <bk>
      <rc t="1" v="4472"/>
    </bk>
    <bk>
      <rc t="1" v="4473"/>
    </bk>
    <bk>
      <rc t="1" v="4474"/>
    </bk>
    <bk>
      <rc t="1" v="4475"/>
    </bk>
    <bk>
      <rc t="1" v="4476"/>
    </bk>
    <bk>
      <rc t="1" v="4477"/>
    </bk>
    <bk>
      <rc t="1" v="4478"/>
    </bk>
    <bk>
      <rc t="1" v="4479"/>
    </bk>
    <bk>
      <rc t="1" v="4480"/>
    </bk>
    <bk>
      <rc t="1" v="4481"/>
    </bk>
    <bk>
      <rc t="1" v="4482"/>
    </bk>
    <bk>
      <rc t="1" v="4483"/>
    </bk>
    <bk>
      <rc t="1" v="4484"/>
    </bk>
    <bk>
      <rc t="1" v="4485"/>
    </bk>
    <bk>
      <rc t="1" v="4486"/>
    </bk>
    <bk>
      <rc t="1" v="4487"/>
    </bk>
    <bk>
      <rc t="1" v="4488"/>
    </bk>
    <bk>
      <rc t="1" v="4489"/>
    </bk>
    <bk>
      <rc t="1" v="4490"/>
    </bk>
    <bk>
      <rc t="1" v="4491"/>
    </bk>
    <bk>
      <rc t="1" v="4492"/>
    </bk>
    <bk>
      <rc t="1" v="4493"/>
    </bk>
    <bk>
      <rc t="1" v="4494"/>
    </bk>
    <bk>
      <rc t="1" v="4495"/>
    </bk>
    <bk>
      <rc t="1" v="4496"/>
    </bk>
    <bk>
      <rc t="1" v="4497"/>
    </bk>
    <bk>
      <rc t="1" v="4498"/>
    </bk>
    <bk>
      <rc t="1" v="4499"/>
    </bk>
    <bk>
      <rc t="1" v="4500"/>
    </bk>
    <bk>
      <rc t="1" v="4501"/>
    </bk>
    <bk>
      <rc t="1" v="4502"/>
    </bk>
    <bk>
      <rc t="1" v="4503"/>
    </bk>
    <bk>
      <rc t="1" v="4504"/>
    </bk>
    <bk>
      <rc t="1" v="4505"/>
    </bk>
    <bk>
      <rc t="1" v="4506"/>
    </bk>
    <bk>
      <rc t="1" v="4507"/>
    </bk>
    <bk>
      <rc t="1" v="4508"/>
    </bk>
    <bk>
      <rc t="1" v="4509"/>
    </bk>
    <bk>
      <rc t="1" v="4510"/>
    </bk>
    <bk>
      <rc t="1" v="4511"/>
    </bk>
    <bk>
      <rc t="1" v="4512"/>
    </bk>
    <bk>
      <rc t="1" v="4513"/>
    </bk>
    <bk>
      <rc t="1" v="4514"/>
    </bk>
    <bk>
      <rc t="1" v="4515"/>
    </bk>
    <bk>
      <rc t="1" v="4516"/>
    </bk>
    <bk>
      <rc t="1" v="4517"/>
    </bk>
    <bk>
      <rc t="1" v="4518"/>
    </bk>
    <bk>
      <rc t="1" v="4519"/>
    </bk>
    <bk>
      <rc t="1" v="4520"/>
    </bk>
    <bk>
      <rc t="1" v="4521"/>
    </bk>
    <bk>
      <rc t="1" v="4522"/>
    </bk>
    <bk>
      <rc t="1" v="4523"/>
    </bk>
    <bk>
      <rc t="1" v="4524"/>
    </bk>
    <bk>
      <rc t="1" v="4525"/>
    </bk>
    <bk>
      <rc t="1" v="4526"/>
    </bk>
    <bk>
      <rc t="1" v="4527"/>
    </bk>
    <bk>
      <rc t="1" v="4528"/>
    </bk>
    <bk>
      <rc t="1" v="4529"/>
    </bk>
    <bk>
      <rc t="1" v="4530"/>
    </bk>
    <bk>
      <rc t="1" v="4531"/>
    </bk>
    <bk>
      <rc t="1" v="4532"/>
    </bk>
    <bk>
      <rc t="1" v="4533"/>
    </bk>
    <bk>
      <rc t="1" v="4534"/>
    </bk>
    <bk>
      <rc t="1" v="4535"/>
    </bk>
    <bk>
      <rc t="1" v="4536"/>
    </bk>
    <bk>
      <rc t="1" v="4537"/>
    </bk>
    <bk>
      <rc t="1" v="4538"/>
    </bk>
    <bk>
      <rc t="1" v="4539"/>
    </bk>
    <bk>
      <rc t="1" v="4540"/>
    </bk>
    <bk>
      <rc t="1" v="4541"/>
    </bk>
    <bk>
      <rc t="1" v="4542"/>
    </bk>
    <bk>
      <rc t="1" v="4543"/>
    </bk>
    <bk>
      <rc t="1" v="4544"/>
    </bk>
    <bk>
      <rc t="1" v="4545"/>
    </bk>
    <bk>
      <rc t="1" v="4546"/>
    </bk>
    <bk>
      <rc t="1" v="4547"/>
    </bk>
    <bk>
      <rc t="1" v="4548"/>
    </bk>
    <bk>
      <rc t="1" v="4549"/>
    </bk>
    <bk>
      <rc t="1" v="4550"/>
    </bk>
    <bk>
      <rc t="1" v="4551"/>
    </bk>
    <bk>
      <rc t="1" v="4552"/>
    </bk>
    <bk>
      <rc t="1" v="4553"/>
    </bk>
    <bk>
      <rc t="1" v="4554"/>
    </bk>
    <bk>
      <rc t="1" v="4555"/>
    </bk>
    <bk>
      <rc t="1" v="4556"/>
    </bk>
    <bk>
      <rc t="1" v="4557"/>
    </bk>
    <bk>
      <rc t="1" v="4558"/>
    </bk>
    <bk>
      <rc t="1" v="4559"/>
    </bk>
    <bk>
      <rc t="1" v="4560"/>
    </bk>
    <bk>
      <rc t="1" v="4561"/>
    </bk>
    <bk>
      <rc t="1" v="4562"/>
    </bk>
    <bk>
      <rc t="1" v="4563"/>
    </bk>
    <bk>
      <rc t="1" v="4564"/>
    </bk>
    <bk>
      <rc t="1" v="4565"/>
    </bk>
    <bk>
      <rc t="1" v="4566"/>
    </bk>
    <bk>
      <rc t="1" v="4567"/>
    </bk>
    <bk>
      <rc t="1" v="4568"/>
    </bk>
    <bk>
      <rc t="1" v="4569"/>
    </bk>
    <bk>
      <rc t="1" v="4570"/>
    </bk>
    <bk>
      <rc t="1" v="4571"/>
    </bk>
    <bk>
      <rc t="1" v="4572"/>
    </bk>
    <bk>
      <rc t="1" v="4573"/>
    </bk>
    <bk>
      <rc t="1" v="4574"/>
    </bk>
    <bk>
      <rc t="1" v="4575"/>
    </bk>
    <bk>
      <rc t="1" v="4576"/>
    </bk>
    <bk>
      <rc t="1" v="4577"/>
    </bk>
    <bk>
      <rc t="1" v="4578"/>
    </bk>
    <bk>
      <rc t="1" v="4579"/>
    </bk>
    <bk>
      <rc t="1" v="4580"/>
    </bk>
    <bk>
      <rc t="1" v="4581"/>
    </bk>
    <bk>
      <rc t="1" v="4582"/>
    </bk>
    <bk>
      <rc t="1" v="4583"/>
    </bk>
    <bk>
      <rc t="1" v="4584"/>
    </bk>
    <bk>
      <rc t="1" v="4585"/>
    </bk>
    <bk>
      <rc t="1" v="4586"/>
    </bk>
    <bk>
      <rc t="1" v="4587"/>
    </bk>
    <bk>
      <rc t="1" v="4588"/>
    </bk>
    <bk>
      <rc t="1" v="4589"/>
    </bk>
    <bk>
      <rc t="1" v="4590"/>
    </bk>
    <bk>
      <rc t="1" v="4591"/>
    </bk>
    <bk>
      <rc t="1" v="4592"/>
    </bk>
    <bk>
      <rc t="1" v="4593"/>
    </bk>
    <bk>
      <rc t="1" v="4594"/>
    </bk>
    <bk>
      <rc t="1" v="4595"/>
    </bk>
    <bk>
      <rc t="1" v="4596"/>
    </bk>
    <bk>
      <rc t="1" v="4597"/>
    </bk>
    <bk>
      <rc t="1" v="4598"/>
    </bk>
    <bk>
      <rc t="1" v="4599"/>
    </bk>
    <bk>
      <rc t="1" v="4600"/>
    </bk>
    <bk>
      <rc t="1" v="4601"/>
    </bk>
    <bk>
      <rc t="1" v="4602"/>
    </bk>
    <bk>
      <rc t="1" v="4603"/>
    </bk>
    <bk>
      <rc t="1" v="4604"/>
    </bk>
    <bk>
      <rc t="1" v="4605"/>
    </bk>
    <bk>
      <rc t="1" v="4606"/>
    </bk>
    <bk>
      <rc t="1" v="4607"/>
    </bk>
    <bk>
      <rc t="1" v="4608"/>
    </bk>
    <bk>
      <rc t="1" v="4609"/>
    </bk>
    <bk>
      <rc t="1" v="4610"/>
    </bk>
    <bk>
      <rc t="1" v="4611"/>
    </bk>
    <bk>
      <rc t="1" v="4612"/>
    </bk>
    <bk>
      <rc t="1" v="4613"/>
    </bk>
    <bk>
      <rc t="1" v="4614"/>
    </bk>
    <bk>
      <rc t="1" v="4615"/>
    </bk>
    <bk>
      <rc t="1" v="4616"/>
    </bk>
    <bk>
      <rc t="1" v="4617"/>
    </bk>
    <bk>
      <rc t="1" v="4618"/>
    </bk>
    <bk>
      <rc t="1" v="4619"/>
    </bk>
    <bk>
      <rc t="1" v="4620"/>
    </bk>
    <bk>
      <rc t="1" v="4621"/>
    </bk>
    <bk>
      <rc t="1" v="4622"/>
    </bk>
    <bk>
      <rc t="1" v="4623"/>
    </bk>
    <bk>
      <rc t="1" v="4624"/>
    </bk>
    <bk>
      <rc t="1" v="4625"/>
    </bk>
    <bk>
      <rc t="1" v="4626"/>
    </bk>
    <bk>
      <rc t="1" v="4627"/>
    </bk>
    <bk>
      <rc t="1" v="4628"/>
    </bk>
    <bk>
      <rc t="1" v="4629"/>
    </bk>
    <bk>
      <rc t="1" v="4630"/>
    </bk>
    <bk>
      <rc t="1" v="4631"/>
    </bk>
    <bk>
      <rc t="1" v="4632"/>
    </bk>
    <bk>
      <rc t="1" v="4633"/>
    </bk>
    <bk>
      <rc t="1" v="4634"/>
    </bk>
    <bk>
      <rc t="1" v="4635"/>
    </bk>
    <bk>
      <rc t="1" v="4636"/>
    </bk>
    <bk>
      <rc t="1" v="4637"/>
    </bk>
    <bk>
      <rc t="1" v="4638"/>
    </bk>
    <bk>
      <rc t="1" v="4639"/>
    </bk>
    <bk>
      <rc t="1" v="4640"/>
    </bk>
    <bk>
      <rc t="1" v="4641"/>
    </bk>
    <bk>
      <rc t="1" v="4642"/>
    </bk>
    <bk>
      <rc t="1" v="4643"/>
    </bk>
    <bk>
      <rc t="1" v="4644"/>
    </bk>
    <bk>
      <rc t="1" v="4645"/>
    </bk>
    <bk>
      <rc t="1" v="4646"/>
    </bk>
    <bk>
      <rc t="1" v="4647"/>
    </bk>
    <bk>
      <rc t="1" v="4648"/>
    </bk>
    <bk>
      <rc t="1" v="4649"/>
    </bk>
    <bk>
      <rc t="1" v="4650"/>
    </bk>
    <bk>
      <rc t="1" v="4651"/>
    </bk>
    <bk>
      <rc t="1" v="4652"/>
    </bk>
    <bk>
      <rc t="1" v="4653"/>
    </bk>
    <bk>
      <rc t="1" v="4654"/>
    </bk>
    <bk>
      <rc t="1" v="4655"/>
    </bk>
    <bk>
      <rc t="1" v="4656"/>
    </bk>
    <bk>
      <rc t="1" v="4657"/>
    </bk>
    <bk>
      <rc t="1" v="4658"/>
    </bk>
    <bk>
      <rc t="1" v="4659"/>
    </bk>
    <bk>
      <rc t="1" v="4660"/>
    </bk>
    <bk>
      <rc t="1" v="4661"/>
    </bk>
    <bk>
      <rc t="1" v="4662"/>
    </bk>
    <bk>
      <rc t="1" v="4663"/>
    </bk>
    <bk>
      <rc t="1" v="4664"/>
    </bk>
    <bk>
      <rc t="1" v="4665"/>
    </bk>
    <bk>
      <rc t="1" v="4666"/>
    </bk>
    <bk>
      <rc t="1" v="4667"/>
    </bk>
    <bk>
      <rc t="1" v="4668"/>
    </bk>
    <bk>
      <rc t="1" v="4669"/>
    </bk>
    <bk>
      <rc t="1" v="4670"/>
    </bk>
    <bk>
      <rc t="1" v="4671"/>
    </bk>
    <bk>
      <rc t="1" v="4672"/>
    </bk>
    <bk>
      <rc t="1" v="4673"/>
    </bk>
    <bk>
      <rc t="1" v="4674"/>
    </bk>
    <bk>
      <rc t="1" v="4675"/>
    </bk>
    <bk>
      <rc t="1" v="4676"/>
    </bk>
    <bk>
      <rc t="1" v="4677"/>
    </bk>
    <bk>
      <rc t="1" v="4678"/>
    </bk>
    <bk>
      <rc t="1" v="4679"/>
    </bk>
    <bk>
      <rc t="1" v="4680"/>
    </bk>
    <bk>
      <rc t="1" v="4681"/>
    </bk>
    <bk>
      <rc t="1" v="4682"/>
    </bk>
    <bk>
      <rc t="1" v="4683"/>
    </bk>
    <bk>
      <rc t="1" v="4684"/>
    </bk>
    <bk>
      <rc t="1" v="4685"/>
    </bk>
    <bk>
      <rc t="1" v="4686"/>
    </bk>
    <bk>
      <rc t="1" v="4687"/>
    </bk>
    <bk>
      <rc t="1" v="4688"/>
    </bk>
    <bk>
      <rc t="1" v="4689"/>
    </bk>
    <bk>
      <rc t="1" v="4690"/>
    </bk>
    <bk>
      <rc t="1" v="4691"/>
    </bk>
    <bk>
      <rc t="1" v="4692"/>
    </bk>
    <bk>
      <rc t="1" v="4693"/>
    </bk>
    <bk>
      <rc t="1" v="4694"/>
    </bk>
    <bk>
      <rc t="1" v="4695"/>
    </bk>
    <bk>
      <rc t="1" v="4696"/>
    </bk>
    <bk>
      <rc t="1" v="4697"/>
    </bk>
    <bk>
      <rc t="1" v="4698"/>
    </bk>
    <bk>
      <rc t="1" v="4699"/>
    </bk>
    <bk>
      <rc t="1" v="4700"/>
    </bk>
    <bk>
      <rc t="1" v="4701"/>
    </bk>
    <bk>
      <rc t="1" v="4702"/>
    </bk>
    <bk>
      <rc t="1" v="4703"/>
    </bk>
    <bk>
      <rc t="1" v="4704"/>
    </bk>
    <bk>
      <rc t="1" v="4705"/>
    </bk>
    <bk>
      <rc t="1" v="4706"/>
    </bk>
    <bk>
      <rc t="1" v="4707"/>
    </bk>
    <bk>
      <rc t="1" v="4708"/>
    </bk>
    <bk>
      <rc t="1" v="4709"/>
    </bk>
    <bk>
      <rc t="1" v="4710"/>
    </bk>
    <bk>
      <rc t="1" v="4711"/>
    </bk>
    <bk>
      <rc t="1" v="4712"/>
    </bk>
    <bk>
      <rc t="1" v="4713"/>
    </bk>
    <bk>
      <rc t="1" v="4714"/>
    </bk>
    <bk>
      <rc t="1" v="4715"/>
    </bk>
    <bk>
      <rc t="1" v="4716"/>
    </bk>
    <bk>
      <rc t="1" v="4717"/>
    </bk>
    <bk>
      <rc t="1" v="4718"/>
    </bk>
    <bk>
      <rc t="1" v="4719"/>
    </bk>
    <bk>
      <rc t="1" v="4720"/>
    </bk>
    <bk>
      <rc t="1" v="4721"/>
    </bk>
    <bk>
      <rc t="1" v="4722"/>
    </bk>
    <bk>
      <rc t="1" v="4723"/>
    </bk>
    <bk>
      <rc t="1" v="4724"/>
    </bk>
    <bk>
      <rc t="1" v="4725"/>
    </bk>
    <bk>
      <rc t="1" v="4726"/>
    </bk>
    <bk>
      <rc t="1" v="4727"/>
    </bk>
    <bk>
      <rc t="1" v="4728"/>
    </bk>
    <bk>
      <rc t="1" v="4729"/>
    </bk>
    <bk>
      <rc t="1" v="4730"/>
    </bk>
    <bk>
      <rc t="1" v="4731"/>
    </bk>
    <bk>
      <rc t="1" v="4732"/>
    </bk>
    <bk>
      <rc t="1" v="4733"/>
    </bk>
    <bk>
      <rc t="1" v="4734"/>
    </bk>
    <bk>
      <rc t="1" v="4735"/>
    </bk>
    <bk>
      <rc t="1" v="4736"/>
    </bk>
    <bk>
      <rc t="1" v="4737"/>
    </bk>
    <bk>
      <rc t="1" v="4738"/>
    </bk>
    <bk>
      <rc t="1" v="4739"/>
    </bk>
    <bk>
      <rc t="1" v="4740"/>
    </bk>
    <bk>
      <rc t="1" v="4741"/>
    </bk>
    <bk>
      <rc t="1" v="4742"/>
    </bk>
    <bk>
      <rc t="1" v="4743"/>
    </bk>
    <bk>
      <rc t="1" v="4744"/>
    </bk>
    <bk>
      <rc t="1" v="4745"/>
    </bk>
    <bk>
      <rc t="1" v="4746"/>
    </bk>
    <bk>
      <rc t="1" v="4747"/>
    </bk>
    <bk>
      <rc t="1" v="4748"/>
    </bk>
    <bk>
      <rc t="1" v="4749"/>
    </bk>
    <bk>
      <rc t="1" v="4750"/>
    </bk>
    <bk>
      <rc t="1" v="4751"/>
    </bk>
    <bk>
      <rc t="1" v="4752"/>
    </bk>
    <bk>
      <rc t="1" v="4753"/>
    </bk>
    <bk>
      <rc t="1" v="4754"/>
    </bk>
    <bk>
      <rc t="1" v="4755"/>
    </bk>
    <bk>
      <rc t="1" v="4756"/>
    </bk>
    <bk>
      <rc t="1" v="4757"/>
    </bk>
    <bk>
      <rc t="1" v="4758"/>
    </bk>
    <bk>
      <rc t="1" v="4759"/>
    </bk>
    <bk>
      <rc t="1" v="4760"/>
    </bk>
    <bk>
      <rc t="1" v="4761"/>
    </bk>
    <bk>
      <rc t="1" v="4762"/>
    </bk>
    <bk>
      <rc t="1" v="4763"/>
    </bk>
    <bk>
      <rc t="1" v="4764"/>
    </bk>
    <bk>
      <rc t="1" v="4765"/>
    </bk>
    <bk>
      <rc t="1" v="4766"/>
    </bk>
    <bk>
      <rc t="1" v="4767"/>
    </bk>
    <bk>
      <rc t="1" v="4768"/>
    </bk>
    <bk>
      <rc t="1" v="4769"/>
    </bk>
    <bk>
      <rc t="1" v="4770"/>
    </bk>
    <bk>
      <rc t="1" v="4771"/>
    </bk>
    <bk>
      <rc t="1" v="4772"/>
    </bk>
    <bk>
      <rc t="1" v="4773"/>
    </bk>
    <bk>
      <rc t="1" v="4774"/>
    </bk>
    <bk>
      <rc t="1" v="4775"/>
    </bk>
    <bk>
      <rc t="1" v="4776"/>
    </bk>
    <bk>
      <rc t="1" v="4777"/>
    </bk>
    <bk>
      <rc t="1" v="4778"/>
    </bk>
    <bk>
      <rc t="1" v="4779"/>
    </bk>
    <bk>
      <rc t="1" v="4780"/>
    </bk>
    <bk>
      <rc t="1" v="4781"/>
    </bk>
    <bk>
      <rc t="1" v="4782"/>
    </bk>
    <bk>
      <rc t="1" v="4783"/>
    </bk>
    <bk>
      <rc t="1" v="4784"/>
    </bk>
    <bk>
      <rc t="1" v="4785"/>
    </bk>
    <bk>
      <rc t="1" v="4786"/>
    </bk>
    <bk>
      <rc t="1" v="4787"/>
    </bk>
    <bk>
      <rc t="1" v="4788"/>
    </bk>
    <bk>
      <rc t="1" v="4789"/>
    </bk>
    <bk>
      <rc t="1" v="4790"/>
    </bk>
    <bk>
      <rc t="1" v="4791"/>
    </bk>
    <bk>
      <rc t="1" v="4792"/>
    </bk>
    <bk>
      <rc t="1" v="4793"/>
    </bk>
    <bk>
      <rc t="1" v="4794"/>
    </bk>
    <bk>
      <rc t="1" v="4795"/>
    </bk>
    <bk>
      <rc t="1" v="4796"/>
    </bk>
    <bk>
      <rc t="1" v="4797"/>
    </bk>
    <bk>
      <rc t="1" v="4798"/>
    </bk>
    <bk>
      <rc t="1" v="4799"/>
    </bk>
    <bk>
      <rc t="1" v="4800"/>
    </bk>
    <bk>
      <rc t="1" v="4801"/>
    </bk>
    <bk>
      <rc t="1" v="4802"/>
    </bk>
    <bk>
      <rc t="1" v="4803"/>
    </bk>
    <bk>
      <rc t="1" v="4804"/>
    </bk>
    <bk>
      <rc t="1" v="4805"/>
    </bk>
    <bk>
      <rc t="1" v="4806"/>
    </bk>
    <bk>
      <rc t="1" v="4807"/>
    </bk>
    <bk>
      <rc t="1" v="4808"/>
    </bk>
    <bk>
      <rc t="1" v="4809"/>
    </bk>
    <bk>
      <rc t="1" v="4810"/>
    </bk>
    <bk>
      <rc t="1" v="4811"/>
    </bk>
    <bk>
      <rc t="1" v="4812"/>
    </bk>
    <bk>
      <rc t="1" v="4813"/>
    </bk>
    <bk>
      <rc t="1" v="4814"/>
    </bk>
    <bk>
      <rc t="1" v="4815"/>
    </bk>
    <bk>
      <rc t="1" v="4816"/>
    </bk>
    <bk>
      <rc t="1" v="4817"/>
    </bk>
    <bk>
      <rc t="1" v="4818"/>
    </bk>
    <bk>
      <rc t="1" v="4819"/>
    </bk>
    <bk>
      <rc t="1" v="4820"/>
    </bk>
    <bk>
      <rc t="1" v="4821"/>
    </bk>
    <bk>
      <rc t="1" v="4822"/>
    </bk>
    <bk>
      <rc t="1" v="4823"/>
    </bk>
    <bk>
      <rc t="1" v="4824"/>
    </bk>
    <bk>
      <rc t="1" v="4825"/>
    </bk>
    <bk>
      <rc t="1" v="4826"/>
    </bk>
    <bk>
      <rc t="1" v="4827"/>
    </bk>
    <bk>
      <rc t="1" v="4828"/>
    </bk>
    <bk>
      <rc t="1" v="4829"/>
    </bk>
    <bk>
      <rc t="1" v="4830"/>
    </bk>
    <bk>
      <rc t="1" v="4831"/>
    </bk>
    <bk>
      <rc t="1" v="4832"/>
    </bk>
    <bk>
      <rc t="1" v="4833"/>
    </bk>
    <bk>
      <rc t="1" v="4834"/>
    </bk>
    <bk>
      <rc t="1" v="4835"/>
    </bk>
    <bk>
      <rc t="1" v="4836"/>
    </bk>
    <bk>
      <rc t="1" v="4837"/>
    </bk>
    <bk>
      <rc t="1" v="4838"/>
    </bk>
    <bk>
      <rc t="1" v="4839"/>
    </bk>
    <bk>
      <rc t="1" v="4840"/>
    </bk>
    <bk>
      <rc t="1" v="4841"/>
    </bk>
    <bk>
      <rc t="1" v="4842"/>
    </bk>
    <bk>
      <rc t="1" v="4843"/>
    </bk>
    <bk>
      <rc t="1" v="4844"/>
    </bk>
    <bk>
      <rc t="1" v="4845"/>
    </bk>
    <bk>
      <rc t="1" v="4846"/>
    </bk>
    <bk>
      <rc t="1" v="4847"/>
    </bk>
    <bk>
      <rc t="1" v="4848"/>
    </bk>
    <bk>
      <rc t="1" v="4849"/>
    </bk>
    <bk>
      <rc t="1" v="4850"/>
    </bk>
    <bk>
      <rc t="1" v="4851"/>
    </bk>
    <bk>
      <rc t="1" v="4852"/>
    </bk>
    <bk>
      <rc t="1" v="4853"/>
    </bk>
    <bk>
      <rc t="1" v="4854"/>
    </bk>
    <bk>
      <rc t="1" v="4855"/>
    </bk>
    <bk>
      <rc t="1" v="4856"/>
    </bk>
    <bk>
      <rc t="1" v="4857"/>
    </bk>
    <bk>
      <rc t="1" v="4858"/>
    </bk>
    <bk>
      <rc t="1" v="4859"/>
    </bk>
    <bk>
      <rc t="1" v="4860"/>
    </bk>
    <bk>
      <rc t="1" v="4861"/>
    </bk>
    <bk>
      <rc t="1" v="4862"/>
    </bk>
    <bk>
      <rc t="1" v="4863"/>
    </bk>
    <bk>
      <rc t="1" v="4864"/>
    </bk>
    <bk>
      <rc t="1" v="4865"/>
    </bk>
    <bk>
      <rc t="1" v="4866"/>
    </bk>
    <bk>
      <rc t="1" v="4867"/>
    </bk>
    <bk>
      <rc t="1" v="4868"/>
    </bk>
    <bk>
      <rc t="1" v="4869"/>
    </bk>
    <bk>
      <rc t="1" v="4870"/>
    </bk>
    <bk>
      <rc t="1" v="4871"/>
    </bk>
    <bk>
      <rc t="1" v="4872"/>
    </bk>
    <bk>
      <rc t="1" v="4873"/>
    </bk>
    <bk>
      <rc t="1" v="4874"/>
    </bk>
    <bk>
      <rc t="1" v="4875"/>
    </bk>
    <bk>
      <rc t="1" v="4876"/>
    </bk>
    <bk>
      <rc t="1" v="4877"/>
    </bk>
    <bk>
      <rc t="1" v="4878"/>
    </bk>
    <bk>
      <rc t="1" v="4879"/>
    </bk>
    <bk>
      <rc t="1" v="4880"/>
    </bk>
    <bk>
      <rc t="1" v="4881"/>
    </bk>
    <bk>
      <rc t="1" v="4882"/>
    </bk>
    <bk>
      <rc t="1" v="4883"/>
    </bk>
    <bk>
      <rc t="1" v="4884"/>
    </bk>
    <bk>
      <rc t="1" v="4885"/>
    </bk>
    <bk>
      <rc t="1" v="4886"/>
    </bk>
    <bk>
      <rc t="1" v="4887"/>
    </bk>
    <bk>
      <rc t="1" v="4888"/>
    </bk>
    <bk>
      <rc t="1" v="4889"/>
    </bk>
    <bk>
      <rc t="1" v="4890"/>
    </bk>
    <bk>
      <rc t="1" v="4891"/>
    </bk>
    <bk>
      <rc t="1" v="4892"/>
    </bk>
    <bk>
      <rc t="1" v="4893"/>
    </bk>
    <bk>
      <rc t="1" v="4894"/>
    </bk>
    <bk>
      <rc t="1" v="4895"/>
    </bk>
    <bk>
      <rc t="1" v="4896"/>
    </bk>
    <bk>
      <rc t="1" v="4897"/>
    </bk>
    <bk>
      <rc t="1" v="4898"/>
    </bk>
    <bk>
      <rc t="1" v="4899"/>
    </bk>
    <bk>
      <rc t="1" v="4900"/>
    </bk>
    <bk>
      <rc t="1" v="4901"/>
    </bk>
    <bk>
      <rc t="1" v="4902"/>
    </bk>
    <bk>
      <rc t="1" v="4903"/>
    </bk>
    <bk>
      <rc t="1" v="4904"/>
    </bk>
    <bk>
      <rc t="1" v="4905"/>
    </bk>
    <bk>
      <rc t="1" v="4906"/>
    </bk>
    <bk>
      <rc t="1" v="4907"/>
    </bk>
    <bk>
      <rc t="1" v="4908"/>
    </bk>
    <bk>
      <rc t="1" v="4909"/>
    </bk>
    <bk>
      <rc t="1" v="4910"/>
    </bk>
    <bk>
      <rc t="1" v="4911"/>
    </bk>
    <bk>
      <rc t="1" v="4912"/>
    </bk>
    <bk>
      <rc t="1" v="4913"/>
    </bk>
    <bk>
      <rc t="1" v="4914"/>
    </bk>
    <bk>
      <rc t="1" v="4915"/>
    </bk>
    <bk>
      <rc t="1" v="4916"/>
    </bk>
    <bk>
      <rc t="1" v="4917"/>
    </bk>
    <bk>
      <rc t="1" v="4918"/>
    </bk>
    <bk>
      <rc t="1" v="4919"/>
    </bk>
    <bk>
      <rc t="1" v="4920"/>
    </bk>
    <bk>
      <rc t="1" v="4921"/>
    </bk>
    <bk>
      <rc t="1" v="4922"/>
    </bk>
    <bk>
      <rc t="1" v="4923"/>
    </bk>
    <bk>
      <rc t="1" v="4924"/>
    </bk>
    <bk>
      <rc t="1" v="4925"/>
    </bk>
    <bk>
      <rc t="1" v="4926"/>
    </bk>
    <bk>
      <rc t="1" v="4927"/>
    </bk>
    <bk>
      <rc t="1" v="4928"/>
    </bk>
    <bk>
      <rc t="1" v="4929"/>
    </bk>
    <bk>
      <rc t="1" v="4930"/>
    </bk>
    <bk>
      <rc t="1" v="4931"/>
    </bk>
    <bk>
      <rc t="1" v="4932"/>
    </bk>
    <bk>
      <rc t="1" v="4933"/>
    </bk>
    <bk>
      <rc t="1" v="4934"/>
    </bk>
    <bk>
      <rc t="1" v="4935"/>
    </bk>
    <bk>
      <rc t="1" v="4936"/>
    </bk>
    <bk>
      <rc t="1" v="4937"/>
    </bk>
    <bk>
      <rc t="1" v="4938"/>
    </bk>
    <bk>
      <rc t="1" v="4939"/>
    </bk>
    <bk>
      <rc t="1" v="4940"/>
    </bk>
    <bk>
      <rc t="1" v="4941"/>
    </bk>
    <bk>
      <rc t="1" v="4942"/>
    </bk>
    <bk>
      <rc t="1" v="4943"/>
    </bk>
    <bk>
      <rc t="1" v="4944"/>
    </bk>
    <bk>
      <rc t="1" v="4945"/>
    </bk>
    <bk>
      <rc t="1" v="4946"/>
    </bk>
    <bk>
      <rc t="1" v="4947"/>
    </bk>
    <bk>
      <rc t="1" v="4948"/>
    </bk>
    <bk>
      <rc t="1" v="4949"/>
    </bk>
    <bk>
      <rc t="1" v="4950"/>
    </bk>
    <bk>
      <rc t="1" v="4951"/>
    </bk>
    <bk>
      <rc t="1" v="4952"/>
    </bk>
    <bk>
      <rc t="1" v="4953"/>
    </bk>
    <bk>
      <rc t="1" v="4954"/>
    </bk>
    <bk>
      <rc t="1" v="4955"/>
    </bk>
    <bk>
      <rc t="1" v="4956"/>
    </bk>
    <bk>
      <rc t="1" v="4957"/>
    </bk>
    <bk>
      <rc t="1" v="4958"/>
    </bk>
    <bk>
      <rc t="1" v="4959"/>
    </bk>
    <bk>
      <rc t="1" v="4960"/>
    </bk>
    <bk>
      <rc t="1" v="4961"/>
    </bk>
    <bk>
      <rc t="1" v="4962"/>
    </bk>
    <bk>
      <rc t="1" v="4963"/>
    </bk>
    <bk>
      <rc t="1" v="4964"/>
    </bk>
    <bk>
      <rc t="1" v="4965"/>
    </bk>
    <bk>
      <rc t="1" v="4966"/>
    </bk>
    <bk>
      <rc t="1" v="4967"/>
    </bk>
    <bk>
      <rc t="1" v="4968"/>
    </bk>
    <bk>
      <rc t="1" v="4969"/>
    </bk>
    <bk>
      <rc t="1" v="4970"/>
    </bk>
    <bk>
      <rc t="1" v="4971"/>
    </bk>
    <bk>
      <rc t="1" v="4972"/>
    </bk>
    <bk>
      <rc t="1" v="4973"/>
    </bk>
    <bk>
      <rc t="1" v="4974"/>
    </bk>
    <bk>
      <rc t="1" v="4975"/>
    </bk>
    <bk>
      <rc t="1" v="4976"/>
    </bk>
    <bk>
      <rc t="1" v="4977"/>
    </bk>
    <bk>
      <rc t="1" v="4978"/>
    </bk>
    <bk>
      <rc t="1" v="4979"/>
    </bk>
    <bk>
      <rc t="1" v="4980"/>
    </bk>
    <bk>
      <rc t="1" v="4981"/>
    </bk>
    <bk>
      <rc t="1" v="4982"/>
    </bk>
    <bk>
      <rc t="1" v="4983"/>
    </bk>
    <bk>
      <rc t="1" v="4984"/>
    </bk>
    <bk>
      <rc t="1" v="4985"/>
    </bk>
    <bk>
      <rc t="1" v="4986"/>
    </bk>
    <bk>
      <rc t="1" v="4987"/>
    </bk>
    <bk>
      <rc t="1" v="4988"/>
    </bk>
    <bk>
      <rc t="1" v="4989"/>
    </bk>
    <bk>
      <rc t="1" v="4990"/>
    </bk>
    <bk>
      <rc t="1" v="4991"/>
    </bk>
    <bk>
      <rc t="1" v="4992"/>
    </bk>
    <bk>
      <rc t="1" v="4993"/>
    </bk>
    <bk>
      <rc t="1" v="4994"/>
    </bk>
    <bk>
      <rc t="1" v="4995"/>
    </bk>
    <bk>
      <rc t="1" v="4996"/>
    </bk>
    <bk>
      <rc t="1" v="4997"/>
    </bk>
    <bk>
      <rc t="1" v="4998"/>
    </bk>
    <bk>
      <rc t="1" v="4999"/>
    </bk>
    <bk>
      <rc t="1" v="5000"/>
    </bk>
    <bk>
      <rc t="1" v="5001"/>
    </bk>
    <bk>
      <rc t="1" v="5002"/>
    </bk>
    <bk>
      <rc t="1" v="5003"/>
    </bk>
    <bk>
      <rc t="1" v="5004"/>
    </bk>
    <bk>
      <rc t="1" v="5005"/>
    </bk>
    <bk>
      <rc t="1" v="5006"/>
    </bk>
    <bk>
      <rc t="1" v="5007"/>
    </bk>
    <bk>
      <rc t="1" v="5008"/>
    </bk>
    <bk>
      <rc t="1" v="5009"/>
    </bk>
    <bk>
      <rc t="1" v="5010"/>
    </bk>
    <bk>
      <rc t="1" v="5011"/>
    </bk>
    <bk>
      <rc t="1" v="5012"/>
    </bk>
    <bk>
      <rc t="1" v="5013"/>
    </bk>
    <bk>
      <rc t="1" v="5014"/>
    </bk>
    <bk>
      <rc t="1" v="5015"/>
    </bk>
    <bk>
      <rc t="1" v="5016"/>
    </bk>
    <bk>
      <rc t="1" v="5017"/>
    </bk>
    <bk>
      <rc t="1" v="5018"/>
    </bk>
    <bk>
      <rc t="1" v="5019"/>
    </bk>
    <bk>
      <rc t="1" v="5020"/>
    </bk>
    <bk>
      <rc t="1" v="5021"/>
    </bk>
    <bk>
      <rc t="1" v="5022"/>
    </bk>
    <bk>
      <rc t="1" v="5023"/>
    </bk>
    <bk>
      <rc t="1" v="5024"/>
    </bk>
    <bk>
      <rc t="1" v="5025"/>
    </bk>
    <bk>
      <rc t="1" v="5026"/>
    </bk>
    <bk>
      <rc t="1" v="5027"/>
    </bk>
    <bk>
      <rc t="1" v="5028"/>
    </bk>
    <bk>
      <rc t="1" v="5029"/>
    </bk>
    <bk>
      <rc t="1" v="5030"/>
    </bk>
    <bk>
      <rc t="1" v="5031"/>
    </bk>
    <bk>
      <rc t="1" v="5032"/>
    </bk>
    <bk>
      <rc t="1" v="5033"/>
    </bk>
    <bk>
      <rc t="1" v="5034"/>
    </bk>
    <bk>
      <rc t="1" v="5035"/>
    </bk>
    <bk>
      <rc t="1" v="5036"/>
    </bk>
    <bk>
      <rc t="1" v="5037"/>
    </bk>
    <bk>
      <rc t="1" v="5038"/>
    </bk>
    <bk>
      <rc t="1" v="5039"/>
    </bk>
    <bk>
      <rc t="1" v="5040"/>
    </bk>
    <bk>
      <rc t="1" v="5041"/>
    </bk>
    <bk>
      <rc t="1" v="5042"/>
    </bk>
    <bk>
      <rc t="1" v="5043"/>
    </bk>
    <bk>
      <rc t="1" v="5044"/>
    </bk>
    <bk>
      <rc t="1" v="5045"/>
    </bk>
    <bk>
      <rc t="1" v="5046"/>
    </bk>
    <bk>
      <rc t="1" v="5047"/>
    </bk>
    <bk>
      <rc t="1" v="5048"/>
    </bk>
    <bk>
      <rc t="1" v="5049"/>
    </bk>
    <bk>
      <rc t="1" v="5050"/>
    </bk>
    <bk>
      <rc t="1" v="5051"/>
    </bk>
    <bk>
      <rc t="1" v="5052"/>
    </bk>
    <bk>
      <rc t="1" v="5053"/>
    </bk>
    <bk>
      <rc t="1" v="5054"/>
    </bk>
    <bk>
      <rc t="1" v="5055"/>
    </bk>
    <bk>
      <rc t="1" v="5056"/>
    </bk>
    <bk>
      <rc t="1" v="5057"/>
    </bk>
    <bk>
      <rc t="1" v="5058"/>
    </bk>
    <bk>
      <rc t="1" v="5059"/>
    </bk>
    <bk>
      <rc t="1" v="5060"/>
    </bk>
    <bk>
      <rc t="1" v="5061"/>
    </bk>
    <bk>
      <rc t="1" v="5062"/>
    </bk>
    <bk>
      <rc t="1" v="5063"/>
    </bk>
    <bk>
      <rc t="1" v="5064"/>
    </bk>
    <bk>
      <rc t="1" v="5065"/>
    </bk>
    <bk>
      <rc t="1" v="5066"/>
    </bk>
    <bk>
      <rc t="1" v="5067"/>
    </bk>
    <bk>
      <rc t="1" v="5068"/>
    </bk>
    <bk>
      <rc t="1" v="5069"/>
    </bk>
    <bk>
      <rc t="1" v="5070"/>
    </bk>
    <bk>
      <rc t="1" v="5071"/>
    </bk>
    <bk>
      <rc t="1" v="5072"/>
    </bk>
    <bk>
      <rc t="1" v="5073"/>
    </bk>
    <bk>
      <rc t="1" v="5074"/>
    </bk>
    <bk>
      <rc t="1" v="5075"/>
    </bk>
    <bk>
      <rc t="1" v="5076"/>
    </bk>
    <bk>
      <rc t="1" v="5077"/>
    </bk>
    <bk>
      <rc t="1" v="5078"/>
    </bk>
    <bk>
      <rc t="1" v="5079"/>
    </bk>
    <bk>
      <rc t="1" v="5080"/>
    </bk>
    <bk>
      <rc t="1" v="5081"/>
    </bk>
    <bk>
      <rc t="1" v="5082"/>
    </bk>
    <bk>
      <rc t="1" v="5083"/>
    </bk>
    <bk>
      <rc t="1" v="5084"/>
    </bk>
    <bk>
      <rc t="1" v="5085"/>
    </bk>
    <bk>
      <rc t="1" v="5086"/>
    </bk>
    <bk>
      <rc t="1" v="5087"/>
    </bk>
    <bk>
      <rc t="1" v="5088"/>
    </bk>
    <bk>
      <rc t="1" v="5089"/>
    </bk>
    <bk>
      <rc t="1" v="5090"/>
    </bk>
    <bk>
      <rc t="1" v="5091"/>
    </bk>
    <bk>
      <rc t="1" v="5092"/>
    </bk>
    <bk>
      <rc t="1" v="5093"/>
    </bk>
    <bk>
      <rc t="1" v="5094"/>
    </bk>
    <bk>
      <rc t="1" v="5095"/>
    </bk>
    <bk>
      <rc t="1" v="5096"/>
    </bk>
    <bk>
      <rc t="1" v="5097"/>
    </bk>
    <bk>
      <rc t="1" v="5098"/>
    </bk>
    <bk>
      <rc t="1" v="5099"/>
    </bk>
    <bk>
      <rc t="1" v="5100"/>
    </bk>
    <bk>
      <rc t="1" v="5101"/>
    </bk>
    <bk>
      <rc t="1" v="5102"/>
    </bk>
    <bk>
      <rc t="1" v="5103"/>
    </bk>
    <bk>
      <rc t="1" v="5104"/>
    </bk>
    <bk>
      <rc t="1" v="5105"/>
    </bk>
    <bk>
      <rc t="1" v="5106"/>
    </bk>
    <bk>
      <rc t="1" v="5107"/>
    </bk>
    <bk>
      <rc t="1" v="5108"/>
    </bk>
    <bk>
      <rc t="1" v="5109"/>
    </bk>
    <bk>
      <rc t="1" v="5110"/>
    </bk>
    <bk>
      <rc t="1" v="5111"/>
    </bk>
    <bk>
      <rc t="1" v="5112"/>
    </bk>
    <bk>
      <rc t="1" v="5113"/>
    </bk>
    <bk>
      <rc t="1" v="5114"/>
    </bk>
    <bk>
      <rc t="1" v="5115"/>
    </bk>
    <bk>
      <rc t="1" v="5116"/>
    </bk>
    <bk>
      <rc t="1" v="5117"/>
    </bk>
    <bk>
      <rc t="1" v="5118"/>
    </bk>
    <bk>
      <rc t="1" v="5119"/>
    </bk>
    <bk>
      <rc t="1" v="5120"/>
    </bk>
    <bk>
      <rc t="1" v="5121"/>
    </bk>
    <bk>
      <rc t="1" v="5122"/>
    </bk>
    <bk>
      <rc t="1" v="5123"/>
    </bk>
    <bk>
      <rc t="1" v="5124"/>
    </bk>
    <bk>
      <rc t="1" v="5125"/>
    </bk>
    <bk>
      <rc t="1" v="5126"/>
    </bk>
    <bk>
      <rc t="1" v="5127"/>
    </bk>
    <bk>
      <rc t="1" v="5128"/>
    </bk>
    <bk>
      <rc t="1" v="5129"/>
    </bk>
    <bk>
      <rc t="1" v="5130"/>
    </bk>
    <bk>
      <rc t="1" v="5131"/>
    </bk>
    <bk>
      <rc t="1" v="5132"/>
    </bk>
    <bk>
      <rc t="1" v="5133"/>
    </bk>
    <bk>
      <rc t="1" v="5134"/>
    </bk>
    <bk>
      <rc t="1" v="5135"/>
    </bk>
    <bk>
      <rc t="1" v="5136"/>
    </bk>
    <bk>
      <rc t="1" v="5137"/>
    </bk>
    <bk>
      <rc t="1" v="5138"/>
    </bk>
    <bk>
      <rc t="1" v="5139"/>
    </bk>
    <bk>
      <rc t="1" v="5140"/>
    </bk>
    <bk>
      <rc t="1" v="5141"/>
    </bk>
    <bk>
      <rc t="1" v="5142"/>
    </bk>
    <bk>
      <rc t="1" v="5143"/>
    </bk>
    <bk>
      <rc t="1" v="5144"/>
    </bk>
    <bk>
      <rc t="1" v="5145"/>
    </bk>
    <bk>
      <rc t="1" v="5146"/>
    </bk>
    <bk>
      <rc t="1" v="5147"/>
    </bk>
    <bk>
      <rc t="1" v="5148"/>
    </bk>
    <bk>
      <rc t="1" v="5149"/>
    </bk>
    <bk>
      <rc t="1" v="5150"/>
    </bk>
    <bk>
      <rc t="1" v="5151"/>
    </bk>
    <bk>
      <rc t="1" v="5152"/>
    </bk>
    <bk>
      <rc t="1" v="5153"/>
    </bk>
    <bk>
      <rc t="1" v="5154"/>
    </bk>
    <bk>
      <rc t="1" v="5155"/>
    </bk>
    <bk>
      <rc t="1" v="5156"/>
    </bk>
    <bk>
      <rc t="1" v="5157"/>
    </bk>
    <bk>
      <rc t="1" v="5158"/>
    </bk>
    <bk>
      <rc t="1" v="5159"/>
    </bk>
    <bk>
      <rc t="1" v="5160"/>
    </bk>
    <bk>
      <rc t="1" v="5161"/>
    </bk>
    <bk>
      <rc t="1" v="5162"/>
    </bk>
    <bk>
      <rc t="1" v="5163"/>
    </bk>
    <bk>
      <rc t="1" v="5164"/>
    </bk>
    <bk>
      <rc t="1" v="5165"/>
    </bk>
    <bk>
      <rc t="1" v="5166"/>
    </bk>
    <bk>
      <rc t="1" v="5167"/>
    </bk>
    <bk>
      <rc t="1" v="5168"/>
    </bk>
    <bk>
      <rc t="1" v="5169"/>
    </bk>
    <bk>
      <rc t="1" v="5170"/>
    </bk>
    <bk>
      <rc t="1" v="5171"/>
    </bk>
    <bk>
      <rc t="1" v="5172"/>
    </bk>
    <bk>
      <rc t="1" v="5173"/>
    </bk>
    <bk>
      <rc t="1" v="5174"/>
    </bk>
    <bk>
      <rc t="1" v="5175"/>
    </bk>
    <bk>
      <rc t="1" v="5176"/>
    </bk>
    <bk>
      <rc t="1" v="5177"/>
    </bk>
    <bk>
      <rc t="1" v="5178"/>
    </bk>
    <bk>
      <rc t="1" v="5179"/>
    </bk>
    <bk>
      <rc t="1" v="5180"/>
    </bk>
    <bk>
      <rc t="1" v="5181"/>
    </bk>
    <bk>
      <rc t="1" v="5182"/>
    </bk>
    <bk>
      <rc t="1" v="5183"/>
    </bk>
    <bk>
      <rc t="1" v="5184"/>
    </bk>
    <bk>
      <rc t="1" v="5185"/>
    </bk>
    <bk>
      <rc t="1" v="5186"/>
    </bk>
    <bk>
      <rc t="1" v="5187"/>
    </bk>
    <bk>
      <rc t="1" v="5188"/>
    </bk>
    <bk>
      <rc t="1" v="5189"/>
    </bk>
    <bk>
      <rc t="1" v="5190"/>
    </bk>
    <bk>
      <rc t="1" v="5191"/>
    </bk>
    <bk>
      <rc t="1" v="5192"/>
    </bk>
    <bk>
      <rc t="1" v="5193"/>
    </bk>
    <bk>
      <rc t="1" v="5194"/>
    </bk>
    <bk>
      <rc t="1" v="5195"/>
    </bk>
    <bk>
      <rc t="1" v="5196"/>
    </bk>
    <bk>
      <rc t="1" v="5197"/>
    </bk>
    <bk>
      <rc t="1" v="5198"/>
    </bk>
    <bk>
      <rc t="1" v="5199"/>
    </bk>
    <bk>
      <rc t="1" v="5200"/>
    </bk>
    <bk>
      <rc t="1" v="5201"/>
    </bk>
    <bk>
      <rc t="1" v="5202"/>
    </bk>
    <bk>
      <rc t="1" v="5203"/>
    </bk>
    <bk>
      <rc t="1" v="5204"/>
    </bk>
    <bk>
      <rc t="1" v="5205"/>
    </bk>
    <bk>
      <rc t="1" v="5206"/>
    </bk>
    <bk>
      <rc t="1" v="5207"/>
    </bk>
    <bk>
      <rc t="1" v="5208"/>
    </bk>
    <bk>
      <rc t="1" v="5209"/>
    </bk>
    <bk>
      <rc t="1" v="5210"/>
    </bk>
    <bk>
      <rc t="1" v="5211"/>
    </bk>
    <bk>
      <rc t="1" v="5212"/>
    </bk>
    <bk>
      <rc t="1" v="5213"/>
    </bk>
    <bk>
      <rc t="1" v="5214"/>
    </bk>
    <bk>
      <rc t="1" v="5215"/>
    </bk>
    <bk>
      <rc t="1" v="5216"/>
    </bk>
    <bk>
      <rc t="1" v="5217"/>
    </bk>
    <bk>
      <rc t="1" v="5218"/>
    </bk>
    <bk>
      <rc t="1" v="5219"/>
    </bk>
    <bk>
      <rc t="1" v="5220"/>
    </bk>
    <bk>
      <rc t="1" v="5221"/>
    </bk>
    <bk>
      <rc t="1" v="5222"/>
    </bk>
    <bk>
      <rc t="1" v="5223"/>
    </bk>
    <bk>
      <rc t="1" v="5224"/>
    </bk>
    <bk>
      <rc t="1" v="5225"/>
    </bk>
    <bk>
      <rc t="1" v="5226"/>
    </bk>
    <bk>
      <rc t="1" v="5227"/>
    </bk>
    <bk>
      <rc t="1" v="5228"/>
    </bk>
    <bk>
      <rc t="1" v="5229"/>
    </bk>
    <bk>
      <rc t="1" v="5230"/>
    </bk>
    <bk>
      <rc t="1" v="5231"/>
    </bk>
    <bk>
      <rc t="1" v="5232"/>
    </bk>
    <bk>
      <rc t="1" v="5233"/>
    </bk>
    <bk>
      <rc t="1" v="5234"/>
    </bk>
    <bk>
      <rc t="1" v="5235"/>
    </bk>
    <bk>
      <rc t="1" v="5236"/>
    </bk>
    <bk>
      <rc t="1" v="5237"/>
    </bk>
    <bk>
      <rc t="1" v="5238"/>
    </bk>
    <bk>
      <rc t="1" v="5239"/>
    </bk>
    <bk>
      <rc t="1" v="5240"/>
    </bk>
    <bk>
      <rc t="1" v="5241"/>
    </bk>
    <bk>
      <rc t="1" v="5242"/>
    </bk>
    <bk>
      <rc t="1" v="5243"/>
    </bk>
    <bk>
      <rc t="1" v="5244"/>
    </bk>
    <bk>
      <rc t="1" v="5245"/>
    </bk>
    <bk>
      <rc t="1" v="5246"/>
    </bk>
    <bk>
      <rc t="1" v="5247"/>
    </bk>
    <bk>
      <rc t="1" v="5248"/>
    </bk>
    <bk>
      <rc t="1" v="5249"/>
    </bk>
    <bk>
      <rc t="1" v="5250"/>
    </bk>
    <bk>
      <rc t="1" v="5251"/>
    </bk>
    <bk>
      <rc t="1" v="5252"/>
    </bk>
    <bk>
      <rc t="1" v="5253"/>
    </bk>
    <bk>
      <rc t="1" v="5254"/>
    </bk>
    <bk>
      <rc t="1" v="5255"/>
    </bk>
    <bk>
      <rc t="1" v="5256"/>
    </bk>
    <bk>
      <rc t="1" v="5257"/>
    </bk>
    <bk>
      <rc t="1" v="5258"/>
    </bk>
    <bk>
      <rc t="1" v="5259"/>
    </bk>
    <bk>
      <rc t="1" v="5260"/>
    </bk>
    <bk>
      <rc t="1" v="5261"/>
    </bk>
    <bk>
      <rc t="1" v="5262"/>
    </bk>
    <bk>
      <rc t="1" v="5263"/>
    </bk>
    <bk>
      <rc t="1" v="5264"/>
    </bk>
    <bk>
      <rc t="1" v="5265"/>
    </bk>
    <bk>
      <rc t="1" v="5266"/>
    </bk>
    <bk>
      <rc t="1" v="5267"/>
    </bk>
    <bk>
      <rc t="1" v="5268"/>
    </bk>
    <bk>
      <rc t="1" v="5269"/>
    </bk>
    <bk>
      <rc t="1" v="5270"/>
    </bk>
    <bk>
      <rc t="1" v="5271"/>
    </bk>
    <bk>
      <rc t="1" v="5272"/>
    </bk>
    <bk>
      <rc t="1" v="5273"/>
    </bk>
    <bk>
      <rc t="1" v="5274"/>
    </bk>
    <bk>
      <rc t="1" v="5275"/>
    </bk>
    <bk>
      <rc t="1" v="5276"/>
    </bk>
    <bk>
      <rc t="1" v="5277"/>
    </bk>
    <bk>
      <rc t="1" v="5278"/>
    </bk>
    <bk>
      <rc t="1" v="5279"/>
    </bk>
    <bk>
      <rc t="1" v="5280"/>
    </bk>
    <bk>
      <rc t="1" v="5281"/>
    </bk>
    <bk>
      <rc t="1" v="5282"/>
    </bk>
    <bk>
      <rc t="1" v="5283"/>
    </bk>
    <bk>
      <rc t="1" v="5284"/>
    </bk>
    <bk>
      <rc t="1" v="5285"/>
    </bk>
    <bk>
      <rc t="1" v="5286"/>
    </bk>
    <bk>
      <rc t="1" v="5287"/>
    </bk>
    <bk>
      <rc t="1" v="5288"/>
    </bk>
    <bk>
      <rc t="1" v="5289"/>
    </bk>
    <bk>
      <rc t="1" v="5290"/>
    </bk>
    <bk>
      <rc t="1" v="5291"/>
    </bk>
    <bk>
      <rc t="1" v="5292"/>
    </bk>
    <bk>
      <rc t="1" v="5293"/>
    </bk>
    <bk>
      <rc t="1" v="5294"/>
    </bk>
    <bk>
      <rc t="1" v="5295"/>
    </bk>
    <bk>
      <rc t="1" v="5296"/>
    </bk>
    <bk>
      <rc t="1" v="5297"/>
    </bk>
    <bk>
      <rc t="1" v="5298"/>
    </bk>
    <bk>
      <rc t="1" v="5299"/>
    </bk>
    <bk>
      <rc t="1" v="5300"/>
    </bk>
    <bk>
      <rc t="1" v="5301"/>
    </bk>
    <bk>
      <rc t="1" v="5302"/>
    </bk>
    <bk>
      <rc t="1" v="5303"/>
    </bk>
    <bk>
      <rc t="1" v="5304"/>
    </bk>
    <bk>
      <rc t="1" v="5305"/>
    </bk>
    <bk>
      <rc t="1" v="5306"/>
    </bk>
    <bk>
      <rc t="1" v="5307"/>
    </bk>
    <bk>
      <rc t="1" v="5308"/>
    </bk>
    <bk>
      <rc t="1" v="5309"/>
    </bk>
    <bk>
      <rc t="1" v="5310"/>
    </bk>
    <bk>
      <rc t="1" v="5311"/>
    </bk>
    <bk>
      <rc t="1" v="5312"/>
    </bk>
    <bk>
      <rc t="1" v="5313"/>
    </bk>
    <bk>
      <rc t="1" v="5314"/>
    </bk>
    <bk>
      <rc t="1" v="5315"/>
    </bk>
    <bk>
      <rc t="1" v="5316"/>
    </bk>
    <bk>
      <rc t="1" v="5317"/>
    </bk>
    <bk>
      <rc t="1" v="5318"/>
    </bk>
    <bk>
      <rc t="1" v="5319"/>
    </bk>
    <bk>
      <rc t="1" v="5320"/>
    </bk>
    <bk>
      <rc t="1" v="5321"/>
    </bk>
    <bk>
      <rc t="1" v="5322"/>
    </bk>
    <bk>
      <rc t="1" v="5323"/>
    </bk>
    <bk>
      <rc t="1" v="5324"/>
    </bk>
    <bk>
      <rc t="1" v="5325"/>
    </bk>
    <bk>
      <rc t="1" v="5326"/>
    </bk>
    <bk>
      <rc t="1" v="5327"/>
    </bk>
    <bk>
      <rc t="1" v="5328"/>
    </bk>
    <bk>
      <rc t="1" v="5329"/>
    </bk>
    <bk>
      <rc t="1" v="5330"/>
    </bk>
    <bk>
      <rc t="1" v="5331"/>
    </bk>
    <bk>
      <rc t="1" v="5332"/>
    </bk>
    <bk>
      <rc t="1" v="5333"/>
    </bk>
    <bk>
      <rc t="1" v="5334"/>
    </bk>
    <bk>
      <rc t="1" v="5335"/>
    </bk>
    <bk>
      <rc t="1" v="5336"/>
    </bk>
    <bk>
      <rc t="1" v="5337"/>
    </bk>
    <bk>
      <rc t="1" v="5338"/>
    </bk>
    <bk>
      <rc t="1" v="5339"/>
    </bk>
    <bk>
      <rc t="1" v="5340"/>
    </bk>
    <bk>
      <rc t="1" v="5341"/>
    </bk>
    <bk>
      <rc t="1" v="5342"/>
    </bk>
    <bk>
      <rc t="1" v="5343"/>
    </bk>
    <bk>
      <rc t="1" v="5344"/>
    </bk>
    <bk>
      <rc t="1" v="5345"/>
    </bk>
    <bk>
      <rc t="1" v="5346"/>
    </bk>
    <bk>
      <rc t="1" v="5347"/>
    </bk>
    <bk>
      <rc t="1" v="5348"/>
    </bk>
    <bk>
      <rc t="1" v="5349"/>
    </bk>
    <bk>
      <rc t="1" v="5350"/>
    </bk>
    <bk>
      <rc t="1" v="5351"/>
    </bk>
    <bk>
      <rc t="1" v="5352"/>
    </bk>
    <bk>
      <rc t="1" v="5353"/>
    </bk>
    <bk>
      <rc t="1" v="5354"/>
    </bk>
    <bk>
      <rc t="1" v="5355"/>
    </bk>
    <bk>
      <rc t="1" v="5356"/>
    </bk>
    <bk>
      <rc t="1" v="5357"/>
    </bk>
    <bk>
      <rc t="1" v="5358"/>
    </bk>
    <bk>
      <rc t="1" v="5359"/>
    </bk>
    <bk>
      <rc t="1" v="5360"/>
    </bk>
    <bk>
      <rc t="1" v="5361"/>
    </bk>
    <bk>
      <rc t="1" v="5362"/>
    </bk>
    <bk>
      <rc t="1" v="5363"/>
    </bk>
    <bk>
      <rc t="1" v="5364"/>
    </bk>
    <bk>
      <rc t="1" v="5365"/>
    </bk>
    <bk>
      <rc t="1" v="5366"/>
    </bk>
    <bk>
      <rc t="1" v="5367"/>
    </bk>
    <bk>
      <rc t="1" v="5368"/>
    </bk>
    <bk>
      <rc t="1" v="5369"/>
    </bk>
    <bk>
      <rc t="1" v="5370"/>
    </bk>
    <bk>
      <rc t="1" v="5371"/>
    </bk>
    <bk>
      <rc t="1" v="5372"/>
    </bk>
    <bk>
      <rc t="1" v="5373"/>
    </bk>
    <bk>
      <rc t="1" v="5374"/>
    </bk>
    <bk>
      <rc t="1" v="5375"/>
    </bk>
    <bk>
      <rc t="1" v="5376"/>
    </bk>
    <bk>
      <rc t="1" v="5377"/>
    </bk>
    <bk>
      <rc t="1" v="5378"/>
    </bk>
    <bk>
      <rc t="1" v="5379"/>
    </bk>
    <bk>
      <rc t="1" v="5380"/>
    </bk>
    <bk>
      <rc t="1" v="5381"/>
    </bk>
    <bk>
      <rc t="1" v="5382"/>
    </bk>
    <bk>
      <rc t="1" v="5383"/>
    </bk>
    <bk>
      <rc t="1" v="5384"/>
    </bk>
    <bk>
      <rc t="1" v="5385"/>
    </bk>
    <bk>
      <rc t="1" v="5386"/>
    </bk>
    <bk>
      <rc t="1" v="5387"/>
    </bk>
    <bk>
      <rc t="1" v="5388"/>
    </bk>
    <bk>
      <rc t="1" v="5389"/>
    </bk>
    <bk>
      <rc t="1" v="5390"/>
    </bk>
    <bk>
      <rc t="1" v="5391"/>
    </bk>
    <bk>
      <rc t="1" v="5392"/>
    </bk>
    <bk>
      <rc t="1" v="5393"/>
    </bk>
    <bk>
      <rc t="1" v="5394"/>
    </bk>
    <bk>
      <rc t="1" v="5395"/>
    </bk>
    <bk>
      <rc t="1" v="5396"/>
    </bk>
    <bk>
      <rc t="1" v="5397"/>
    </bk>
    <bk>
      <rc t="1" v="5398"/>
    </bk>
    <bk>
      <rc t="1" v="5399"/>
    </bk>
    <bk>
      <rc t="1" v="5400"/>
    </bk>
    <bk>
      <rc t="1" v="5401"/>
    </bk>
    <bk>
      <rc t="1" v="5402"/>
    </bk>
    <bk>
      <rc t="1" v="5403"/>
    </bk>
    <bk>
      <rc t="1" v="5404"/>
    </bk>
    <bk>
      <rc t="1" v="5405"/>
    </bk>
    <bk>
      <rc t="1" v="5406"/>
    </bk>
    <bk>
      <rc t="1" v="5407"/>
    </bk>
    <bk>
      <rc t="1" v="5408"/>
    </bk>
    <bk>
      <rc t="1" v="5409"/>
    </bk>
    <bk>
      <rc t="1" v="5410"/>
    </bk>
    <bk>
      <rc t="1" v="5411"/>
    </bk>
    <bk>
      <rc t="1" v="5412"/>
    </bk>
    <bk>
      <rc t="1" v="5413"/>
    </bk>
    <bk>
      <rc t="1" v="5414"/>
    </bk>
    <bk>
      <rc t="1" v="5415"/>
    </bk>
    <bk>
      <rc t="1" v="5416"/>
    </bk>
    <bk>
      <rc t="1" v="5417"/>
    </bk>
    <bk>
      <rc t="1" v="5418"/>
    </bk>
    <bk>
      <rc t="1" v="5419"/>
    </bk>
    <bk>
      <rc t="1" v="5420"/>
    </bk>
    <bk>
      <rc t="1" v="5421"/>
    </bk>
    <bk>
      <rc t="1" v="5422"/>
    </bk>
    <bk>
      <rc t="1" v="5423"/>
    </bk>
    <bk>
      <rc t="1" v="5424"/>
    </bk>
    <bk>
      <rc t="1" v="5425"/>
    </bk>
    <bk>
      <rc t="1" v="5426"/>
    </bk>
    <bk>
      <rc t="1" v="5427"/>
    </bk>
    <bk>
      <rc t="1" v="5428"/>
    </bk>
    <bk>
      <rc t="1" v="5429"/>
    </bk>
    <bk>
      <rc t="1" v="5430"/>
    </bk>
    <bk>
      <rc t="1" v="5431"/>
    </bk>
    <bk>
      <rc t="1" v="5432"/>
    </bk>
    <bk>
      <rc t="1" v="5433"/>
    </bk>
    <bk>
      <rc t="1" v="5434"/>
    </bk>
    <bk>
      <rc t="1" v="5435"/>
    </bk>
    <bk>
      <rc t="1" v="5436"/>
    </bk>
    <bk>
      <rc t="1" v="5437"/>
    </bk>
    <bk>
      <rc t="1" v="5438"/>
    </bk>
    <bk>
      <rc t="1" v="5439"/>
    </bk>
    <bk>
      <rc t="1" v="5440"/>
    </bk>
    <bk>
      <rc t="1" v="5441"/>
    </bk>
    <bk>
      <rc t="1" v="5442"/>
    </bk>
    <bk>
      <rc t="1" v="5443"/>
    </bk>
    <bk>
      <rc t="1" v="5444"/>
    </bk>
    <bk>
      <rc t="1" v="5445"/>
    </bk>
    <bk>
      <rc t="1" v="5446"/>
    </bk>
    <bk>
      <rc t="1" v="5447"/>
    </bk>
    <bk>
      <rc t="1" v="5448"/>
    </bk>
    <bk>
      <rc t="1" v="5449"/>
    </bk>
    <bk>
      <rc t="1" v="5450"/>
    </bk>
    <bk>
      <rc t="1" v="5451"/>
    </bk>
    <bk>
      <rc t="1" v="5452"/>
    </bk>
    <bk>
      <rc t="1" v="5453"/>
    </bk>
    <bk>
      <rc t="1" v="5454"/>
    </bk>
    <bk>
      <rc t="1" v="5455"/>
    </bk>
    <bk>
      <rc t="1" v="5456"/>
    </bk>
    <bk>
      <rc t="1" v="5457"/>
    </bk>
    <bk>
      <rc t="1" v="5458"/>
    </bk>
    <bk>
      <rc t="1" v="5459"/>
    </bk>
    <bk>
      <rc t="1" v="5460"/>
    </bk>
    <bk>
      <rc t="1" v="5461"/>
    </bk>
    <bk>
      <rc t="1" v="5462"/>
    </bk>
    <bk>
      <rc t="1" v="5463"/>
    </bk>
    <bk>
      <rc t="1" v="5464"/>
    </bk>
    <bk>
      <rc t="1" v="5465"/>
    </bk>
    <bk>
      <rc t="1" v="5466"/>
    </bk>
    <bk>
      <rc t="1" v="5467"/>
    </bk>
    <bk>
      <rc t="1" v="5468"/>
    </bk>
    <bk>
      <rc t="1" v="5469"/>
    </bk>
    <bk>
      <rc t="1" v="5470"/>
    </bk>
    <bk>
      <rc t="1" v="5471"/>
    </bk>
    <bk>
      <rc t="1" v="5472"/>
    </bk>
    <bk>
      <rc t="1" v="5473"/>
    </bk>
    <bk>
      <rc t="1" v="5474"/>
    </bk>
    <bk>
      <rc t="1" v="5475"/>
    </bk>
    <bk>
      <rc t="1" v="5476"/>
    </bk>
    <bk>
      <rc t="1" v="5477"/>
    </bk>
    <bk>
      <rc t="1" v="5478"/>
    </bk>
    <bk>
      <rc t="1" v="5479"/>
    </bk>
    <bk>
      <rc t="1" v="5480"/>
    </bk>
    <bk>
      <rc t="1" v="5481"/>
    </bk>
    <bk>
      <rc t="1" v="5482"/>
    </bk>
    <bk>
      <rc t="1" v="5483"/>
    </bk>
    <bk>
      <rc t="1" v="5484"/>
    </bk>
    <bk>
      <rc t="1" v="5485"/>
    </bk>
    <bk>
      <rc t="1" v="5486"/>
    </bk>
    <bk>
      <rc t="1" v="5487"/>
    </bk>
    <bk>
      <rc t="1" v="5488"/>
    </bk>
    <bk>
      <rc t="1" v="5489"/>
    </bk>
    <bk>
      <rc t="1" v="5490"/>
    </bk>
    <bk>
      <rc t="1" v="5491"/>
    </bk>
    <bk>
      <rc t="1" v="5492"/>
    </bk>
    <bk>
      <rc t="1" v="5493"/>
    </bk>
    <bk>
      <rc t="1" v="5494"/>
    </bk>
    <bk>
      <rc t="1" v="5495"/>
    </bk>
    <bk>
      <rc t="1" v="5496"/>
    </bk>
    <bk>
      <rc t="1" v="5497"/>
    </bk>
    <bk>
      <rc t="1" v="5498"/>
    </bk>
    <bk>
      <rc t="1" v="5499"/>
    </bk>
    <bk>
      <rc t="1" v="5500"/>
    </bk>
    <bk>
      <rc t="1" v="5501"/>
    </bk>
    <bk>
      <rc t="1" v="5502"/>
    </bk>
    <bk>
      <rc t="1" v="5503"/>
    </bk>
    <bk>
      <rc t="1" v="5504"/>
    </bk>
    <bk>
      <rc t="1" v="5505"/>
    </bk>
    <bk>
      <rc t="1" v="5506"/>
    </bk>
    <bk>
      <rc t="1" v="5507"/>
    </bk>
    <bk>
      <rc t="1" v="5508"/>
    </bk>
    <bk>
      <rc t="1" v="5509"/>
    </bk>
    <bk>
      <rc t="1" v="5510"/>
    </bk>
    <bk>
      <rc t="1" v="5511"/>
    </bk>
    <bk>
      <rc t="1" v="5512"/>
    </bk>
    <bk>
      <rc t="1" v="5513"/>
    </bk>
    <bk>
      <rc t="1" v="5514"/>
    </bk>
    <bk>
      <rc t="1" v="5515"/>
    </bk>
    <bk>
      <rc t="1" v="5516"/>
    </bk>
    <bk>
      <rc t="1" v="5517"/>
    </bk>
    <bk>
      <rc t="1" v="5518"/>
    </bk>
    <bk>
      <rc t="1" v="5519"/>
    </bk>
    <bk>
      <rc t="1" v="5520"/>
    </bk>
    <bk>
      <rc t="1" v="5521"/>
    </bk>
    <bk>
      <rc t="1" v="5522"/>
    </bk>
    <bk>
      <rc t="1" v="5523"/>
    </bk>
    <bk>
      <rc t="1" v="5524"/>
    </bk>
    <bk>
      <rc t="1" v="5525"/>
    </bk>
    <bk>
      <rc t="1" v="5526"/>
    </bk>
    <bk>
      <rc t="1" v="5527"/>
    </bk>
    <bk>
      <rc t="1" v="5528"/>
    </bk>
    <bk>
      <rc t="1" v="5529"/>
    </bk>
    <bk>
      <rc t="1" v="5530"/>
    </bk>
    <bk>
      <rc t="1" v="5531"/>
    </bk>
    <bk>
      <rc t="1" v="5532"/>
    </bk>
    <bk>
      <rc t="1" v="5533"/>
    </bk>
    <bk>
      <rc t="1" v="5534"/>
    </bk>
    <bk>
      <rc t="1" v="5535"/>
    </bk>
    <bk>
      <rc t="1" v="5536"/>
    </bk>
    <bk>
      <rc t="1" v="5537"/>
    </bk>
    <bk>
      <rc t="1" v="5538"/>
    </bk>
    <bk>
      <rc t="1" v="5539"/>
    </bk>
    <bk>
      <rc t="1" v="5540"/>
    </bk>
    <bk>
      <rc t="1" v="5541"/>
    </bk>
    <bk>
      <rc t="1" v="5542"/>
    </bk>
    <bk>
      <rc t="1" v="5543"/>
    </bk>
    <bk>
      <rc t="1" v="5544"/>
    </bk>
    <bk>
      <rc t="1" v="5545"/>
    </bk>
    <bk>
      <rc t="1" v="5546"/>
    </bk>
    <bk>
      <rc t="1" v="5547"/>
    </bk>
    <bk>
      <rc t="1" v="5548"/>
    </bk>
    <bk>
      <rc t="1" v="5549"/>
    </bk>
    <bk>
      <rc t="1" v="5550"/>
    </bk>
    <bk>
      <rc t="1" v="5551"/>
    </bk>
    <bk>
      <rc t="1" v="5552"/>
    </bk>
    <bk>
      <rc t="1" v="5553"/>
    </bk>
    <bk>
      <rc t="1" v="5554"/>
    </bk>
    <bk>
      <rc t="1" v="5555"/>
    </bk>
    <bk>
      <rc t="1" v="5556"/>
    </bk>
    <bk>
      <rc t="1" v="5557"/>
    </bk>
    <bk>
      <rc t="1" v="5558"/>
    </bk>
    <bk>
      <rc t="1" v="5559"/>
    </bk>
    <bk>
      <rc t="1" v="5560"/>
    </bk>
    <bk>
      <rc t="1" v="5561"/>
    </bk>
    <bk>
      <rc t="1" v="5562"/>
    </bk>
    <bk>
      <rc t="1" v="5563"/>
    </bk>
    <bk>
      <rc t="1" v="5564"/>
    </bk>
    <bk>
      <rc t="1" v="5565"/>
    </bk>
    <bk>
      <rc t="1" v="5566"/>
    </bk>
    <bk>
      <rc t="1" v="5567"/>
    </bk>
    <bk>
      <rc t="1" v="5568"/>
    </bk>
    <bk>
      <rc t="1" v="5569"/>
    </bk>
    <bk>
      <rc t="1" v="5570"/>
    </bk>
    <bk>
      <rc t="1" v="5571"/>
    </bk>
    <bk>
      <rc t="1" v="5572"/>
    </bk>
    <bk>
      <rc t="1" v="5573"/>
    </bk>
    <bk>
      <rc t="1" v="5574"/>
    </bk>
    <bk>
      <rc t="1" v="5575"/>
    </bk>
    <bk>
      <rc t="1" v="5576"/>
    </bk>
    <bk>
      <rc t="1" v="5577"/>
    </bk>
    <bk>
      <rc t="1" v="5578"/>
    </bk>
    <bk>
      <rc t="1" v="5579"/>
    </bk>
    <bk>
      <rc t="1" v="5580"/>
    </bk>
    <bk>
      <rc t="1" v="5581"/>
    </bk>
    <bk>
      <rc t="1" v="5582"/>
    </bk>
    <bk>
      <rc t="1" v="5583"/>
    </bk>
    <bk>
      <rc t="1" v="5584"/>
    </bk>
    <bk>
      <rc t="1" v="5585"/>
    </bk>
    <bk>
      <rc t="1" v="5586"/>
    </bk>
    <bk>
      <rc t="1" v="5587"/>
    </bk>
    <bk>
      <rc t="1" v="5588"/>
    </bk>
    <bk>
      <rc t="1" v="5589"/>
    </bk>
    <bk>
      <rc t="1" v="5590"/>
    </bk>
    <bk>
      <rc t="1" v="5591"/>
    </bk>
    <bk>
      <rc t="1" v="5592"/>
    </bk>
    <bk>
      <rc t="1" v="5593"/>
    </bk>
    <bk>
      <rc t="1" v="5594"/>
    </bk>
    <bk>
      <rc t="1" v="5595"/>
    </bk>
    <bk>
      <rc t="1" v="5596"/>
    </bk>
    <bk>
      <rc t="1" v="5597"/>
    </bk>
    <bk>
      <rc t="1" v="5598"/>
    </bk>
    <bk>
      <rc t="1" v="5599"/>
    </bk>
    <bk>
      <rc t="1" v="5600"/>
    </bk>
    <bk>
      <rc t="1" v="5601"/>
    </bk>
    <bk>
      <rc t="1" v="5602"/>
    </bk>
    <bk>
      <rc t="1" v="5603"/>
    </bk>
    <bk>
      <rc t="1" v="5604"/>
    </bk>
    <bk>
      <rc t="1" v="5605"/>
    </bk>
    <bk>
      <rc t="1" v="5606"/>
    </bk>
    <bk>
      <rc t="1" v="5607"/>
    </bk>
    <bk>
      <rc t="1" v="5608"/>
    </bk>
    <bk>
      <rc t="1" v="5609"/>
    </bk>
    <bk>
      <rc t="1" v="5610"/>
    </bk>
    <bk>
      <rc t="1" v="5611"/>
    </bk>
    <bk>
      <rc t="1" v="5612"/>
    </bk>
    <bk>
      <rc t="1" v="5613"/>
    </bk>
    <bk>
      <rc t="1" v="5614"/>
    </bk>
    <bk>
      <rc t="1" v="5615"/>
    </bk>
    <bk>
      <rc t="1" v="5616"/>
    </bk>
    <bk>
      <rc t="1" v="5617"/>
    </bk>
    <bk>
      <rc t="1" v="5618"/>
    </bk>
    <bk>
      <rc t="1" v="5619"/>
    </bk>
    <bk>
      <rc t="1" v="5620"/>
    </bk>
    <bk>
      <rc t="1" v="5621"/>
    </bk>
    <bk>
      <rc t="1" v="5622"/>
    </bk>
    <bk>
      <rc t="1" v="5623"/>
    </bk>
    <bk>
      <rc t="1" v="5624"/>
    </bk>
    <bk>
      <rc t="1" v="5625"/>
    </bk>
    <bk>
      <rc t="1" v="5626"/>
    </bk>
    <bk>
      <rc t="1" v="5627"/>
    </bk>
    <bk>
      <rc t="1" v="5628"/>
    </bk>
    <bk>
      <rc t="1" v="5629"/>
    </bk>
    <bk>
      <rc t="1" v="5630"/>
    </bk>
    <bk>
      <rc t="1" v="5631"/>
    </bk>
    <bk>
      <rc t="1" v="5632"/>
    </bk>
    <bk>
      <rc t="1" v="5633"/>
    </bk>
    <bk>
      <rc t="1" v="5634"/>
    </bk>
    <bk>
      <rc t="1" v="5635"/>
    </bk>
    <bk>
      <rc t="1" v="5636"/>
    </bk>
    <bk>
      <rc t="1" v="5637"/>
    </bk>
    <bk>
      <rc t="1" v="5638"/>
    </bk>
    <bk>
      <rc t="1" v="5639"/>
    </bk>
    <bk>
      <rc t="1" v="5640"/>
    </bk>
    <bk>
      <rc t="1" v="5641"/>
    </bk>
    <bk>
      <rc t="1" v="5642"/>
    </bk>
    <bk>
      <rc t="1" v="5643"/>
    </bk>
    <bk>
      <rc t="1" v="5644"/>
    </bk>
    <bk>
      <rc t="1" v="5645"/>
    </bk>
    <bk>
      <rc t="1" v="5646"/>
    </bk>
    <bk>
      <rc t="1" v="5647"/>
    </bk>
    <bk>
      <rc t="1" v="5648"/>
    </bk>
    <bk>
      <rc t="1" v="5649"/>
    </bk>
    <bk>
      <rc t="1" v="5650"/>
    </bk>
    <bk>
      <rc t="1" v="5651"/>
    </bk>
    <bk>
      <rc t="1" v="5652"/>
    </bk>
    <bk>
      <rc t="1" v="5653"/>
    </bk>
    <bk>
      <rc t="1" v="5654"/>
    </bk>
    <bk>
      <rc t="1" v="5655"/>
    </bk>
    <bk>
      <rc t="1" v="5656"/>
    </bk>
    <bk>
      <rc t="1" v="5657"/>
    </bk>
    <bk>
      <rc t="1" v="5658"/>
    </bk>
    <bk>
      <rc t="1" v="5659"/>
    </bk>
    <bk>
      <rc t="1" v="5660"/>
    </bk>
    <bk>
      <rc t="1" v="5661"/>
    </bk>
    <bk>
      <rc t="1" v="5662"/>
    </bk>
    <bk>
      <rc t="1" v="5663"/>
    </bk>
    <bk>
      <rc t="1" v="5664"/>
    </bk>
    <bk>
      <rc t="1" v="5665"/>
    </bk>
    <bk>
      <rc t="1" v="5666"/>
    </bk>
    <bk>
      <rc t="1" v="5667"/>
    </bk>
    <bk>
      <rc t="1" v="5668"/>
    </bk>
    <bk>
      <rc t="1" v="5669"/>
    </bk>
    <bk>
      <rc t="1" v="5670"/>
    </bk>
    <bk>
      <rc t="1" v="5671"/>
    </bk>
    <bk>
      <rc t="1" v="5672"/>
    </bk>
    <bk>
      <rc t="1" v="5673"/>
    </bk>
    <bk>
      <rc t="1" v="5674"/>
    </bk>
    <bk>
      <rc t="1" v="5675"/>
    </bk>
    <bk>
      <rc t="1" v="5676"/>
    </bk>
    <bk>
      <rc t="1" v="5677"/>
    </bk>
    <bk>
      <rc t="1" v="5678"/>
    </bk>
    <bk>
      <rc t="1" v="5679"/>
    </bk>
    <bk>
      <rc t="1" v="5680"/>
    </bk>
    <bk>
      <rc t="1" v="5681"/>
    </bk>
    <bk>
      <rc t="1" v="5682"/>
    </bk>
    <bk>
      <rc t="1" v="5683"/>
    </bk>
    <bk>
      <rc t="1" v="5684"/>
    </bk>
    <bk>
      <rc t="1" v="5685"/>
    </bk>
    <bk>
      <rc t="1" v="5686"/>
    </bk>
    <bk>
      <rc t="1" v="5687"/>
    </bk>
    <bk>
      <rc t="1" v="5688"/>
    </bk>
    <bk>
      <rc t="1" v="5689"/>
    </bk>
    <bk>
      <rc t="1" v="5690"/>
    </bk>
    <bk>
      <rc t="1" v="5691"/>
    </bk>
    <bk>
      <rc t="1" v="5692"/>
    </bk>
    <bk>
      <rc t="1" v="5693"/>
    </bk>
    <bk>
      <rc t="1" v="5694"/>
    </bk>
    <bk>
      <rc t="1" v="5695"/>
    </bk>
    <bk>
      <rc t="1" v="5696"/>
    </bk>
    <bk>
      <rc t="1" v="5697"/>
    </bk>
    <bk>
      <rc t="1" v="5698"/>
    </bk>
    <bk>
      <rc t="1" v="5699"/>
    </bk>
    <bk>
      <rc t="1" v="5700"/>
    </bk>
    <bk>
      <rc t="1" v="5701"/>
    </bk>
    <bk>
      <rc t="1" v="5702"/>
    </bk>
    <bk>
      <rc t="1" v="5703"/>
    </bk>
    <bk>
      <rc t="1" v="5704"/>
    </bk>
    <bk>
      <rc t="1" v="5705"/>
    </bk>
    <bk>
      <rc t="1" v="5706"/>
    </bk>
    <bk>
      <rc t="1" v="5707"/>
    </bk>
    <bk>
      <rc t="1" v="5708"/>
    </bk>
    <bk>
      <rc t="1" v="5709"/>
    </bk>
    <bk>
      <rc t="1" v="5710"/>
    </bk>
    <bk>
      <rc t="1" v="5711"/>
    </bk>
    <bk>
      <rc t="1" v="5712"/>
    </bk>
    <bk>
      <rc t="1" v="5713"/>
    </bk>
    <bk>
      <rc t="1" v="5714"/>
    </bk>
    <bk>
      <rc t="1" v="5715"/>
    </bk>
    <bk>
      <rc t="1" v="5716"/>
    </bk>
    <bk>
      <rc t="1" v="5717"/>
    </bk>
    <bk>
      <rc t="1" v="5718"/>
    </bk>
    <bk>
      <rc t="1" v="5719"/>
    </bk>
    <bk>
      <rc t="1" v="5720"/>
    </bk>
    <bk>
      <rc t="1" v="5721"/>
    </bk>
    <bk>
      <rc t="1" v="5722"/>
    </bk>
    <bk>
      <rc t="1" v="5723"/>
    </bk>
    <bk>
      <rc t="1" v="5724"/>
    </bk>
    <bk>
      <rc t="1" v="5725"/>
    </bk>
    <bk>
      <rc t="1" v="5726"/>
    </bk>
    <bk>
      <rc t="1" v="5727"/>
    </bk>
    <bk>
      <rc t="1" v="5728"/>
    </bk>
    <bk>
      <rc t="1" v="5729"/>
    </bk>
    <bk>
      <rc t="1" v="5730"/>
    </bk>
    <bk>
      <rc t="1" v="5731"/>
    </bk>
    <bk>
      <rc t="1" v="5732"/>
    </bk>
    <bk>
      <rc t="1" v="5733"/>
    </bk>
    <bk>
      <rc t="1" v="5734"/>
    </bk>
    <bk>
      <rc t="1" v="5735"/>
    </bk>
    <bk>
      <rc t="1" v="5736"/>
    </bk>
    <bk>
      <rc t="1" v="5737"/>
    </bk>
    <bk>
      <rc t="1" v="5738"/>
    </bk>
    <bk>
      <rc t="1" v="5739"/>
    </bk>
    <bk>
      <rc t="1" v="5740"/>
    </bk>
    <bk>
      <rc t="1" v="5741"/>
    </bk>
    <bk>
      <rc t="1" v="5742"/>
    </bk>
    <bk>
      <rc t="1" v="5743"/>
    </bk>
    <bk>
      <rc t="1" v="5744"/>
    </bk>
    <bk>
      <rc t="1" v="5745"/>
    </bk>
    <bk>
      <rc t="1" v="5746"/>
    </bk>
    <bk>
      <rc t="1" v="5747"/>
    </bk>
    <bk>
      <rc t="1" v="5748"/>
    </bk>
    <bk>
      <rc t="1" v="5749"/>
    </bk>
    <bk>
      <rc t="1" v="5750"/>
    </bk>
    <bk>
      <rc t="1" v="5751"/>
    </bk>
    <bk>
      <rc t="1" v="5752"/>
    </bk>
    <bk>
      <rc t="1" v="5753"/>
    </bk>
    <bk>
      <rc t="1" v="5754"/>
    </bk>
    <bk>
      <rc t="1" v="5755"/>
    </bk>
    <bk>
      <rc t="1" v="5756"/>
    </bk>
    <bk>
      <rc t="1" v="5757"/>
    </bk>
    <bk>
      <rc t="1" v="5758"/>
    </bk>
    <bk>
      <rc t="1" v="5759"/>
    </bk>
    <bk>
      <rc t="1" v="5760"/>
    </bk>
    <bk>
      <rc t="1" v="5761"/>
    </bk>
    <bk>
      <rc t="1" v="5762"/>
    </bk>
    <bk>
      <rc t="1" v="5763"/>
    </bk>
    <bk>
      <rc t="1" v="5764"/>
    </bk>
    <bk>
      <rc t="1" v="5765"/>
    </bk>
    <bk>
      <rc t="1" v="5766"/>
    </bk>
    <bk>
      <rc t="1" v="5767"/>
    </bk>
    <bk>
      <rc t="1" v="5768"/>
    </bk>
    <bk>
      <rc t="1" v="5769"/>
    </bk>
    <bk>
      <rc t="1" v="5770"/>
    </bk>
    <bk>
      <rc t="1" v="5771"/>
    </bk>
    <bk>
      <rc t="1" v="5772"/>
    </bk>
    <bk>
      <rc t="1" v="5773"/>
    </bk>
    <bk>
      <rc t="1" v="5774"/>
    </bk>
    <bk>
      <rc t="1" v="5775"/>
    </bk>
    <bk>
      <rc t="1" v="5776"/>
    </bk>
    <bk>
      <rc t="1" v="5777"/>
    </bk>
    <bk>
      <rc t="1" v="5778"/>
    </bk>
    <bk>
      <rc t="1" v="5779"/>
    </bk>
    <bk>
      <rc t="1" v="5780"/>
    </bk>
    <bk>
      <rc t="1" v="5781"/>
    </bk>
    <bk>
      <rc t="1" v="5782"/>
    </bk>
    <bk>
      <rc t="1" v="5783"/>
    </bk>
    <bk>
      <rc t="1" v="5784"/>
    </bk>
    <bk>
      <rc t="1" v="5785"/>
    </bk>
    <bk>
      <rc t="1" v="5786"/>
    </bk>
    <bk>
      <rc t="1" v="5787"/>
    </bk>
    <bk>
      <rc t="1" v="5788"/>
    </bk>
    <bk>
      <rc t="1" v="5789"/>
    </bk>
    <bk>
      <rc t="1" v="5790"/>
    </bk>
    <bk>
      <rc t="1" v="5791"/>
    </bk>
    <bk>
      <rc t="1" v="5792"/>
    </bk>
    <bk>
      <rc t="1" v="5793"/>
    </bk>
    <bk>
      <rc t="1" v="5794"/>
    </bk>
    <bk>
      <rc t="1" v="5795"/>
    </bk>
    <bk>
      <rc t="1" v="5796"/>
    </bk>
    <bk>
      <rc t="1" v="5797"/>
    </bk>
    <bk>
      <rc t="1" v="5798"/>
    </bk>
    <bk>
      <rc t="1" v="5799"/>
    </bk>
    <bk>
      <rc t="1" v="5800"/>
    </bk>
    <bk>
      <rc t="1" v="5801"/>
    </bk>
    <bk>
      <rc t="1" v="5802"/>
    </bk>
    <bk>
      <rc t="1" v="5803"/>
    </bk>
    <bk>
      <rc t="1" v="5804"/>
    </bk>
    <bk>
      <rc t="1" v="5805"/>
    </bk>
    <bk>
      <rc t="1" v="5806"/>
    </bk>
    <bk>
      <rc t="1" v="5807"/>
    </bk>
    <bk>
      <rc t="1" v="5808"/>
    </bk>
    <bk>
      <rc t="1" v="5809"/>
    </bk>
    <bk>
      <rc t="1" v="5810"/>
    </bk>
    <bk>
      <rc t="1" v="5811"/>
    </bk>
    <bk>
      <rc t="1" v="5812"/>
    </bk>
    <bk>
      <rc t="1" v="5813"/>
    </bk>
    <bk>
      <rc t="1" v="5814"/>
    </bk>
    <bk>
      <rc t="1" v="5815"/>
    </bk>
    <bk>
      <rc t="1" v="5816"/>
    </bk>
    <bk>
      <rc t="1" v="5817"/>
    </bk>
    <bk>
      <rc t="1" v="5818"/>
    </bk>
    <bk>
      <rc t="1" v="5819"/>
    </bk>
    <bk>
      <rc t="1" v="5820"/>
    </bk>
    <bk>
      <rc t="1" v="5821"/>
    </bk>
    <bk>
      <rc t="1" v="5822"/>
    </bk>
    <bk>
      <rc t="1" v="5823"/>
    </bk>
    <bk>
      <rc t="1" v="5824"/>
    </bk>
    <bk>
      <rc t="1" v="5825"/>
    </bk>
    <bk>
      <rc t="1" v="5826"/>
    </bk>
    <bk>
      <rc t="1" v="5827"/>
    </bk>
    <bk>
      <rc t="1" v="5828"/>
    </bk>
    <bk>
      <rc t="1" v="5829"/>
    </bk>
    <bk>
      <rc t="1" v="5830"/>
    </bk>
    <bk>
      <rc t="1" v="5831"/>
    </bk>
    <bk>
      <rc t="1" v="5832"/>
    </bk>
    <bk>
      <rc t="1" v="5833"/>
    </bk>
    <bk>
      <rc t="1" v="5834"/>
    </bk>
    <bk>
      <rc t="1" v="5835"/>
    </bk>
    <bk>
      <rc t="1" v="5836"/>
    </bk>
    <bk>
      <rc t="1" v="5837"/>
    </bk>
    <bk>
      <rc t="1" v="5838"/>
    </bk>
    <bk>
      <rc t="1" v="5839"/>
    </bk>
    <bk>
      <rc t="1" v="5840"/>
    </bk>
    <bk>
      <rc t="1" v="5841"/>
    </bk>
    <bk>
      <rc t="1" v="5842"/>
    </bk>
    <bk>
      <rc t="1" v="5843"/>
    </bk>
    <bk>
      <rc t="1" v="5844"/>
    </bk>
    <bk>
      <rc t="1" v="5845"/>
    </bk>
    <bk>
      <rc t="1" v="5846"/>
    </bk>
    <bk>
      <rc t="1" v="5847"/>
    </bk>
    <bk>
      <rc t="1" v="5848"/>
    </bk>
    <bk>
      <rc t="1" v="5849"/>
    </bk>
    <bk>
      <rc t="1" v="5850"/>
    </bk>
    <bk>
      <rc t="1" v="5851"/>
    </bk>
    <bk>
      <rc t="1" v="5852"/>
    </bk>
    <bk>
      <rc t="1" v="5853"/>
    </bk>
    <bk>
      <rc t="1" v="5854"/>
    </bk>
    <bk>
      <rc t="1" v="5855"/>
    </bk>
    <bk>
      <rc t="1" v="5856"/>
    </bk>
    <bk>
      <rc t="1" v="5857"/>
    </bk>
    <bk>
      <rc t="1" v="5858"/>
    </bk>
    <bk>
      <rc t="1" v="5859"/>
    </bk>
    <bk>
      <rc t="1" v="5860"/>
    </bk>
    <bk>
      <rc t="1" v="5861"/>
    </bk>
    <bk>
      <rc t="1" v="5862"/>
    </bk>
    <bk>
      <rc t="1" v="5863"/>
    </bk>
    <bk>
      <rc t="1" v="5864"/>
    </bk>
    <bk>
      <rc t="1" v="5865"/>
    </bk>
    <bk>
      <rc t="1" v="5866"/>
    </bk>
    <bk>
      <rc t="1" v="5867"/>
    </bk>
    <bk>
      <rc t="1" v="5868"/>
    </bk>
    <bk>
      <rc t="1" v="5869"/>
    </bk>
    <bk>
      <rc t="1" v="5870"/>
    </bk>
    <bk>
      <rc t="1" v="5871"/>
    </bk>
    <bk>
      <rc t="1" v="5872"/>
    </bk>
    <bk>
      <rc t="1" v="5873"/>
    </bk>
    <bk>
      <rc t="1" v="5874"/>
    </bk>
    <bk>
      <rc t="1" v="5875"/>
    </bk>
    <bk>
      <rc t="1" v="5876"/>
    </bk>
    <bk>
      <rc t="1" v="5877"/>
    </bk>
    <bk>
      <rc t="1" v="5878"/>
    </bk>
    <bk>
      <rc t="1" v="5879"/>
    </bk>
    <bk>
      <rc t="1" v="5880"/>
    </bk>
    <bk>
      <rc t="1" v="5881"/>
    </bk>
    <bk>
      <rc t="1" v="5882"/>
    </bk>
    <bk>
      <rc t="1" v="5883"/>
    </bk>
    <bk>
      <rc t="1" v="5884"/>
    </bk>
    <bk>
      <rc t="1" v="5885"/>
    </bk>
    <bk>
      <rc t="1" v="5886"/>
    </bk>
    <bk>
      <rc t="1" v="5887"/>
    </bk>
    <bk>
      <rc t="1" v="5888"/>
    </bk>
    <bk>
      <rc t="1" v="5889"/>
    </bk>
    <bk>
      <rc t="1" v="5890"/>
    </bk>
    <bk>
      <rc t="1" v="5891"/>
    </bk>
    <bk>
      <rc t="1" v="5892"/>
    </bk>
    <bk>
      <rc t="1" v="5893"/>
    </bk>
    <bk>
      <rc t="1" v="5894"/>
    </bk>
    <bk>
      <rc t="1" v="5895"/>
    </bk>
    <bk>
      <rc t="1" v="5896"/>
    </bk>
    <bk>
      <rc t="1" v="5897"/>
    </bk>
    <bk>
      <rc t="1" v="5898"/>
    </bk>
    <bk>
      <rc t="1" v="5899"/>
    </bk>
    <bk>
      <rc t="1" v="5900"/>
    </bk>
    <bk>
      <rc t="1" v="5901"/>
    </bk>
    <bk>
      <rc t="1" v="5902"/>
    </bk>
    <bk>
      <rc t="1" v="5903"/>
    </bk>
    <bk>
      <rc t="1" v="5904"/>
    </bk>
    <bk>
      <rc t="1" v="5905"/>
    </bk>
    <bk>
      <rc t="1" v="5906"/>
    </bk>
    <bk>
      <rc t="1" v="5907"/>
    </bk>
    <bk>
      <rc t="1" v="5908"/>
    </bk>
    <bk>
      <rc t="1" v="5909"/>
    </bk>
    <bk>
      <rc t="1" v="5910"/>
    </bk>
    <bk>
      <rc t="1" v="5911"/>
    </bk>
    <bk>
      <rc t="1" v="5912"/>
    </bk>
    <bk>
      <rc t="1" v="5913"/>
    </bk>
    <bk>
      <rc t="1" v="5914"/>
    </bk>
    <bk>
      <rc t="1" v="5915"/>
    </bk>
    <bk>
      <rc t="1" v="5916"/>
    </bk>
    <bk>
      <rc t="1" v="5917"/>
    </bk>
    <bk>
      <rc t="1" v="5918"/>
    </bk>
    <bk>
      <rc t="1" v="5919"/>
    </bk>
    <bk>
      <rc t="1" v="5920"/>
    </bk>
    <bk>
      <rc t="1" v="5921"/>
    </bk>
    <bk>
      <rc t="1" v="5922"/>
    </bk>
    <bk>
      <rc t="1" v="5923"/>
    </bk>
    <bk>
      <rc t="1" v="5924"/>
    </bk>
    <bk>
      <rc t="1" v="5925"/>
    </bk>
    <bk>
      <rc t="1" v="5926"/>
    </bk>
    <bk>
      <rc t="1" v="5927"/>
    </bk>
    <bk>
      <rc t="1" v="5928"/>
    </bk>
    <bk>
      <rc t="1" v="5929"/>
    </bk>
    <bk>
      <rc t="1" v="5930"/>
    </bk>
    <bk>
      <rc t="1" v="5931"/>
    </bk>
    <bk>
      <rc t="1" v="5932"/>
    </bk>
    <bk>
      <rc t="1" v="5933"/>
    </bk>
    <bk>
      <rc t="1" v="5934"/>
    </bk>
    <bk>
      <rc t="1" v="5935"/>
    </bk>
    <bk>
      <rc t="1" v="5936"/>
    </bk>
    <bk>
      <rc t="1" v="5937"/>
    </bk>
    <bk>
      <rc t="1" v="5938"/>
    </bk>
    <bk>
      <rc t="1" v="5939"/>
    </bk>
    <bk>
      <rc t="1" v="5940"/>
    </bk>
    <bk>
      <rc t="1" v="5941"/>
    </bk>
    <bk>
      <rc t="1" v="5942"/>
    </bk>
    <bk>
      <rc t="1" v="5943"/>
    </bk>
    <bk>
      <rc t="1" v="5944"/>
    </bk>
    <bk>
      <rc t="1" v="5945"/>
    </bk>
    <bk>
      <rc t="1" v="5946"/>
    </bk>
    <bk>
      <rc t="1" v="5947"/>
    </bk>
    <bk>
      <rc t="1" v="5948"/>
    </bk>
    <bk>
      <rc t="1" v="5949"/>
    </bk>
    <bk>
      <rc t="1" v="5950"/>
    </bk>
    <bk>
      <rc t="1" v="5951"/>
    </bk>
    <bk>
      <rc t="1" v="5952"/>
    </bk>
    <bk>
      <rc t="1" v="5953"/>
    </bk>
    <bk>
      <rc t="1" v="5954"/>
    </bk>
    <bk>
      <rc t="1" v="5955"/>
    </bk>
    <bk>
      <rc t="1" v="5956"/>
    </bk>
    <bk>
      <rc t="1" v="5957"/>
    </bk>
    <bk>
      <rc t="1" v="5958"/>
    </bk>
    <bk>
      <rc t="1" v="5959"/>
    </bk>
    <bk>
      <rc t="1" v="5960"/>
    </bk>
    <bk>
      <rc t="1" v="5961"/>
    </bk>
    <bk>
      <rc t="1" v="5962"/>
    </bk>
    <bk>
      <rc t="1" v="5963"/>
    </bk>
    <bk>
      <rc t="1" v="5964"/>
    </bk>
    <bk>
      <rc t="1" v="5965"/>
    </bk>
    <bk>
      <rc t="1" v="5966"/>
    </bk>
    <bk>
      <rc t="1" v="5967"/>
    </bk>
    <bk>
      <rc t="1" v="5968"/>
    </bk>
    <bk>
      <rc t="1" v="5969"/>
    </bk>
    <bk>
      <rc t="1" v="5970"/>
    </bk>
    <bk>
      <rc t="1" v="5971"/>
    </bk>
    <bk>
      <rc t="1" v="5972"/>
    </bk>
    <bk>
      <rc t="1" v="5973"/>
    </bk>
    <bk>
      <rc t="1" v="5974"/>
    </bk>
    <bk>
      <rc t="1" v="5975"/>
    </bk>
    <bk>
      <rc t="1" v="5976"/>
    </bk>
    <bk>
      <rc t="1" v="5977"/>
    </bk>
    <bk>
      <rc t="1" v="5978"/>
    </bk>
    <bk>
      <rc t="1" v="5979"/>
    </bk>
    <bk>
      <rc t="1" v="5980"/>
    </bk>
    <bk>
      <rc t="1" v="5981"/>
    </bk>
    <bk>
      <rc t="1" v="5982"/>
    </bk>
    <bk>
      <rc t="1" v="5983"/>
    </bk>
    <bk>
      <rc t="1" v="5984"/>
    </bk>
    <bk>
      <rc t="1" v="5985"/>
    </bk>
    <bk>
      <rc t="1" v="5986"/>
    </bk>
    <bk>
      <rc t="1" v="5987"/>
    </bk>
    <bk>
      <rc t="1" v="5988"/>
    </bk>
    <bk>
      <rc t="1" v="5989"/>
    </bk>
    <bk>
      <rc t="1" v="5990"/>
    </bk>
    <bk>
      <rc t="1" v="5991"/>
    </bk>
    <bk>
      <rc t="1" v="5992"/>
    </bk>
    <bk>
      <rc t="1" v="5993"/>
    </bk>
    <bk>
      <rc t="1" v="5994"/>
    </bk>
    <bk>
      <rc t="1" v="5995"/>
    </bk>
    <bk>
      <rc t="1" v="5996"/>
    </bk>
    <bk>
      <rc t="1" v="5997"/>
    </bk>
    <bk>
      <rc t="1" v="5998"/>
    </bk>
    <bk>
      <rc t="1" v="5999"/>
    </bk>
    <bk>
      <rc t="1" v="6000"/>
    </bk>
    <bk>
      <rc t="1" v="6001"/>
    </bk>
    <bk>
      <rc t="1" v="6002"/>
    </bk>
    <bk>
      <rc t="1" v="6003"/>
    </bk>
    <bk>
      <rc t="1" v="6004"/>
    </bk>
    <bk>
      <rc t="1" v="6005"/>
    </bk>
    <bk>
      <rc t="1" v="6006"/>
    </bk>
    <bk>
      <rc t="1" v="6007"/>
    </bk>
    <bk>
      <rc t="1" v="6008"/>
    </bk>
    <bk>
      <rc t="1" v="6009"/>
    </bk>
    <bk>
      <rc t="1" v="6010"/>
    </bk>
    <bk>
      <rc t="1" v="6011"/>
    </bk>
    <bk>
      <rc t="1" v="6012"/>
    </bk>
    <bk>
      <rc t="1" v="6013"/>
    </bk>
    <bk>
      <rc t="1" v="6014"/>
    </bk>
    <bk>
      <rc t="1" v="6015"/>
    </bk>
    <bk>
      <rc t="1" v="6016"/>
    </bk>
    <bk>
      <rc t="1" v="6017"/>
    </bk>
    <bk>
      <rc t="1" v="6018"/>
    </bk>
    <bk>
      <rc t="1" v="6019"/>
    </bk>
    <bk>
      <rc t="1" v="6020"/>
    </bk>
    <bk>
      <rc t="1" v="6021"/>
    </bk>
    <bk>
      <rc t="1" v="6022"/>
    </bk>
    <bk>
      <rc t="1" v="6023"/>
    </bk>
    <bk>
      <rc t="1" v="6024"/>
    </bk>
    <bk>
      <rc t="1" v="6025"/>
    </bk>
    <bk>
      <rc t="1" v="6026"/>
    </bk>
    <bk>
      <rc t="1" v="6027"/>
    </bk>
    <bk>
      <rc t="1" v="6028"/>
    </bk>
    <bk>
      <rc t="1" v="6029"/>
    </bk>
    <bk>
      <rc t="1" v="6030"/>
    </bk>
    <bk>
      <rc t="1" v="6031"/>
    </bk>
    <bk>
      <rc t="1" v="6032"/>
    </bk>
    <bk>
      <rc t="1" v="6033"/>
    </bk>
    <bk>
      <rc t="1" v="6034"/>
    </bk>
    <bk>
      <rc t="1" v="6035"/>
    </bk>
    <bk>
      <rc t="1" v="6036"/>
    </bk>
    <bk>
      <rc t="1" v="6037"/>
    </bk>
    <bk>
      <rc t="1" v="6038"/>
    </bk>
    <bk>
      <rc t="1" v="6039"/>
    </bk>
    <bk>
      <rc t="1" v="6040"/>
    </bk>
    <bk>
      <rc t="1" v="6041"/>
    </bk>
    <bk>
      <rc t="1" v="6042"/>
    </bk>
    <bk>
      <rc t="1" v="6043"/>
    </bk>
    <bk>
      <rc t="1" v="6044"/>
    </bk>
    <bk>
      <rc t="1" v="6045"/>
    </bk>
    <bk>
      <rc t="1" v="6046"/>
    </bk>
    <bk>
      <rc t="1" v="6047"/>
    </bk>
    <bk>
      <rc t="1" v="6048"/>
    </bk>
    <bk>
      <rc t="1" v="6049"/>
    </bk>
    <bk>
      <rc t="1" v="6050"/>
    </bk>
    <bk>
      <rc t="1" v="6051"/>
    </bk>
    <bk>
      <rc t="1" v="6052"/>
    </bk>
    <bk>
      <rc t="1" v="6053"/>
    </bk>
    <bk>
      <rc t="1" v="6054"/>
    </bk>
    <bk>
      <rc t="1" v="6055"/>
    </bk>
    <bk>
      <rc t="1" v="6056"/>
    </bk>
    <bk>
      <rc t="1" v="6057"/>
    </bk>
    <bk>
      <rc t="1" v="6058"/>
    </bk>
    <bk>
      <rc t="1" v="6059"/>
    </bk>
    <bk>
      <rc t="1" v="6060"/>
    </bk>
    <bk>
      <rc t="1" v="6061"/>
    </bk>
    <bk>
      <rc t="1" v="6062"/>
    </bk>
    <bk>
      <rc t="1" v="6063"/>
    </bk>
    <bk>
      <rc t="1" v="6064"/>
    </bk>
    <bk>
      <rc t="1" v="6065"/>
    </bk>
    <bk>
      <rc t="1" v="6066"/>
    </bk>
    <bk>
      <rc t="1" v="6067"/>
    </bk>
    <bk>
      <rc t="1" v="6068"/>
    </bk>
    <bk>
      <rc t="1" v="6069"/>
    </bk>
    <bk>
      <rc t="1" v="6070"/>
    </bk>
    <bk>
      <rc t="1" v="6071"/>
    </bk>
    <bk>
      <rc t="1" v="6072"/>
    </bk>
    <bk>
      <rc t="1" v="6073"/>
    </bk>
    <bk>
      <rc t="1" v="6074"/>
    </bk>
    <bk>
      <rc t="1" v="6075"/>
    </bk>
    <bk>
      <rc t="1" v="6076"/>
    </bk>
    <bk>
      <rc t="1" v="6077"/>
    </bk>
    <bk>
      <rc t="1" v="6078"/>
    </bk>
    <bk>
      <rc t="1" v="6079"/>
    </bk>
    <bk>
      <rc t="1" v="6080"/>
    </bk>
    <bk>
      <rc t="1" v="6081"/>
    </bk>
    <bk>
      <rc t="1" v="6082"/>
    </bk>
    <bk>
      <rc t="1" v="6083"/>
    </bk>
    <bk>
      <rc t="1" v="6084"/>
    </bk>
    <bk>
      <rc t="1" v="6085"/>
    </bk>
    <bk>
      <rc t="1" v="6086"/>
    </bk>
    <bk>
      <rc t="1" v="6087"/>
    </bk>
    <bk>
      <rc t="1" v="6088"/>
    </bk>
    <bk>
      <rc t="1" v="6089"/>
    </bk>
    <bk>
      <rc t="1" v="6090"/>
    </bk>
    <bk>
      <rc t="1" v="6091"/>
    </bk>
    <bk>
      <rc t="1" v="6092"/>
    </bk>
    <bk>
      <rc t="1" v="6093"/>
    </bk>
    <bk>
      <rc t="1" v="6094"/>
    </bk>
    <bk>
      <rc t="1" v="6095"/>
    </bk>
    <bk>
      <rc t="1" v="6096"/>
    </bk>
    <bk>
      <rc t="1" v="6097"/>
    </bk>
    <bk>
      <rc t="1" v="6098"/>
    </bk>
    <bk>
      <rc t="1" v="6099"/>
    </bk>
    <bk>
      <rc t="1" v="6100"/>
    </bk>
    <bk>
      <rc t="1" v="6101"/>
    </bk>
    <bk>
      <rc t="1" v="6102"/>
    </bk>
    <bk>
      <rc t="1" v="6103"/>
    </bk>
    <bk>
      <rc t="1" v="6104"/>
    </bk>
    <bk>
      <rc t="1" v="6105"/>
    </bk>
    <bk>
      <rc t="1" v="6106"/>
    </bk>
    <bk>
      <rc t="1" v="6107"/>
    </bk>
    <bk>
      <rc t="1" v="6108"/>
    </bk>
    <bk>
      <rc t="1" v="6109"/>
    </bk>
    <bk>
      <rc t="1" v="6110"/>
    </bk>
    <bk>
      <rc t="1" v="6111"/>
    </bk>
    <bk>
      <rc t="1" v="6112"/>
    </bk>
    <bk>
      <rc t="1" v="6113"/>
    </bk>
    <bk>
      <rc t="1" v="6114"/>
    </bk>
    <bk>
      <rc t="1" v="6115"/>
    </bk>
    <bk>
      <rc t="1" v="6116"/>
    </bk>
    <bk>
      <rc t="1" v="6117"/>
    </bk>
    <bk>
      <rc t="1" v="6118"/>
    </bk>
    <bk>
      <rc t="1" v="6119"/>
    </bk>
    <bk>
      <rc t="1" v="6120"/>
    </bk>
    <bk>
      <rc t="1" v="6121"/>
    </bk>
    <bk>
      <rc t="1" v="6122"/>
    </bk>
    <bk>
      <rc t="1" v="6123"/>
    </bk>
    <bk>
      <rc t="1" v="6124"/>
    </bk>
    <bk>
      <rc t="1" v="6125"/>
    </bk>
    <bk>
      <rc t="1" v="6126"/>
    </bk>
    <bk>
      <rc t="1" v="6127"/>
    </bk>
    <bk>
      <rc t="1" v="6128"/>
    </bk>
    <bk>
      <rc t="1" v="6129"/>
    </bk>
    <bk>
      <rc t="1" v="6130"/>
    </bk>
    <bk>
      <rc t="1" v="6131"/>
    </bk>
    <bk>
      <rc t="1" v="6132"/>
    </bk>
    <bk>
      <rc t="1" v="6133"/>
    </bk>
    <bk>
      <rc t="1" v="6134"/>
    </bk>
    <bk>
      <rc t="1" v="6135"/>
    </bk>
    <bk>
      <rc t="1" v="6136"/>
    </bk>
    <bk>
      <rc t="1" v="6137"/>
    </bk>
    <bk>
      <rc t="1" v="6138"/>
    </bk>
    <bk>
      <rc t="1" v="6139"/>
    </bk>
    <bk>
      <rc t="1" v="6140"/>
    </bk>
    <bk>
      <rc t="1" v="6141"/>
    </bk>
    <bk>
      <rc t="1" v="6142"/>
    </bk>
    <bk>
      <rc t="1" v="6143"/>
    </bk>
    <bk>
      <rc t="1" v="6144"/>
    </bk>
    <bk>
      <rc t="1" v="6145"/>
    </bk>
    <bk>
      <rc t="1" v="6146"/>
    </bk>
    <bk>
      <rc t="1" v="6147"/>
    </bk>
    <bk>
      <rc t="1" v="6148"/>
    </bk>
    <bk>
      <rc t="1" v="6149"/>
    </bk>
    <bk>
      <rc t="1" v="6150"/>
    </bk>
    <bk>
      <rc t="1" v="6151"/>
    </bk>
    <bk>
      <rc t="1" v="6152"/>
    </bk>
    <bk>
      <rc t="1" v="6153"/>
    </bk>
    <bk>
      <rc t="1" v="6154"/>
    </bk>
    <bk>
      <rc t="1" v="6155"/>
    </bk>
    <bk>
      <rc t="1" v="6156"/>
    </bk>
    <bk>
      <rc t="1" v="6157"/>
    </bk>
    <bk>
      <rc t="1" v="6158"/>
    </bk>
    <bk>
      <rc t="1" v="6159"/>
    </bk>
    <bk>
      <rc t="1" v="6160"/>
    </bk>
    <bk>
      <rc t="1" v="6161"/>
    </bk>
    <bk>
      <rc t="1" v="6162"/>
    </bk>
    <bk>
      <rc t="1" v="6163"/>
    </bk>
    <bk>
      <rc t="1" v="6164"/>
    </bk>
    <bk>
      <rc t="1" v="6165"/>
    </bk>
    <bk>
      <rc t="1" v="6166"/>
    </bk>
    <bk>
      <rc t="1" v="6167"/>
    </bk>
    <bk>
      <rc t="1" v="6168"/>
    </bk>
    <bk>
      <rc t="1" v="6169"/>
    </bk>
    <bk>
      <rc t="1" v="6170"/>
    </bk>
    <bk>
      <rc t="1" v="6171"/>
    </bk>
    <bk>
      <rc t="1" v="6172"/>
    </bk>
    <bk>
      <rc t="1" v="6173"/>
    </bk>
    <bk>
      <rc t="1" v="6174"/>
    </bk>
    <bk>
      <rc t="1" v="6175"/>
    </bk>
    <bk>
      <rc t="1" v="6176"/>
    </bk>
    <bk>
      <rc t="1" v="6177"/>
    </bk>
    <bk>
      <rc t="1" v="6178"/>
    </bk>
    <bk>
      <rc t="1" v="6179"/>
    </bk>
    <bk>
      <rc t="1" v="6180"/>
    </bk>
    <bk>
      <rc t="1" v="6181"/>
    </bk>
    <bk>
      <rc t="1" v="6182"/>
    </bk>
    <bk>
      <rc t="1" v="6183"/>
    </bk>
    <bk>
      <rc t="1" v="6184"/>
    </bk>
    <bk>
      <rc t="1" v="6185"/>
    </bk>
    <bk>
      <rc t="1" v="6186"/>
    </bk>
    <bk>
      <rc t="1" v="6187"/>
    </bk>
    <bk>
      <rc t="1" v="6188"/>
    </bk>
    <bk>
      <rc t="1" v="6189"/>
    </bk>
    <bk>
      <rc t="1" v="6190"/>
    </bk>
    <bk>
      <rc t="1" v="6191"/>
    </bk>
    <bk>
      <rc t="1" v="6192"/>
    </bk>
    <bk>
      <rc t="1" v="6193"/>
    </bk>
    <bk>
      <rc t="1" v="6194"/>
    </bk>
    <bk>
      <rc t="1" v="6195"/>
    </bk>
    <bk>
      <rc t="1" v="6196"/>
    </bk>
    <bk>
      <rc t="1" v="6197"/>
    </bk>
    <bk>
      <rc t="1" v="6198"/>
    </bk>
    <bk>
      <rc t="1" v="6199"/>
    </bk>
    <bk>
      <rc t="1" v="6200"/>
    </bk>
    <bk>
      <rc t="1" v="6201"/>
    </bk>
    <bk>
      <rc t="1" v="6202"/>
    </bk>
    <bk>
      <rc t="1" v="6203"/>
    </bk>
    <bk>
      <rc t="1" v="6204"/>
    </bk>
    <bk>
      <rc t="1" v="6205"/>
    </bk>
    <bk>
      <rc t="1" v="6206"/>
    </bk>
    <bk>
      <rc t="1" v="6207"/>
    </bk>
    <bk>
      <rc t="1" v="6208"/>
    </bk>
    <bk>
      <rc t="1" v="6209"/>
    </bk>
    <bk>
      <rc t="1" v="6210"/>
    </bk>
    <bk>
      <rc t="1" v="6211"/>
    </bk>
    <bk>
      <rc t="1" v="6212"/>
    </bk>
    <bk>
      <rc t="1" v="6213"/>
    </bk>
    <bk>
      <rc t="1" v="6214"/>
    </bk>
    <bk>
      <rc t="1" v="6215"/>
    </bk>
    <bk>
      <rc t="1" v="6216"/>
    </bk>
    <bk>
      <rc t="1" v="6217"/>
    </bk>
    <bk>
      <rc t="1" v="6218"/>
    </bk>
    <bk>
      <rc t="1" v="6219"/>
    </bk>
    <bk>
      <rc t="1" v="6220"/>
    </bk>
    <bk>
      <rc t="1" v="6221"/>
    </bk>
    <bk>
      <rc t="1" v="6222"/>
    </bk>
    <bk>
      <rc t="1" v="6223"/>
    </bk>
    <bk>
      <rc t="1" v="6224"/>
    </bk>
    <bk>
      <rc t="1" v="6225"/>
    </bk>
    <bk>
      <rc t="1" v="6226"/>
    </bk>
    <bk>
      <rc t="1" v="6227"/>
    </bk>
    <bk>
      <rc t="1" v="6228"/>
    </bk>
    <bk>
      <rc t="1" v="6229"/>
    </bk>
    <bk>
      <rc t="1" v="6230"/>
    </bk>
    <bk>
      <rc t="1" v="6231"/>
    </bk>
    <bk>
      <rc t="1" v="6232"/>
    </bk>
    <bk>
      <rc t="1" v="6233"/>
    </bk>
    <bk>
      <rc t="1" v="6234"/>
    </bk>
    <bk>
      <rc t="1" v="6235"/>
    </bk>
    <bk>
      <rc t="1" v="6236"/>
    </bk>
    <bk>
      <rc t="1" v="6237"/>
    </bk>
    <bk>
      <rc t="1" v="6238"/>
    </bk>
    <bk>
      <rc t="1" v="6239"/>
    </bk>
    <bk>
      <rc t="1" v="6240"/>
    </bk>
    <bk>
      <rc t="1" v="6241"/>
    </bk>
    <bk>
      <rc t="1" v="6242"/>
    </bk>
    <bk>
      <rc t="1" v="6243"/>
    </bk>
    <bk>
      <rc t="1" v="6244"/>
    </bk>
    <bk>
      <rc t="1" v="6245"/>
    </bk>
    <bk>
      <rc t="1" v="6246"/>
    </bk>
    <bk>
      <rc t="1" v="6247"/>
    </bk>
    <bk>
      <rc t="1" v="6248"/>
    </bk>
    <bk>
      <rc t="1" v="6249"/>
    </bk>
    <bk>
      <rc t="1" v="6250"/>
    </bk>
    <bk>
      <rc t="1" v="6251"/>
    </bk>
    <bk>
      <rc t="1" v="6252"/>
    </bk>
    <bk>
      <rc t="1" v="6253"/>
    </bk>
    <bk>
      <rc t="1" v="6254"/>
    </bk>
    <bk>
      <rc t="1" v="6255"/>
    </bk>
    <bk>
      <rc t="1" v="6256"/>
    </bk>
    <bk>
      <rc t="1" v="6257"/>
    </bk>
    <bk>
      <rc t="1" v="6258"/>
    </bk>
    <bk>
      <rc t="1" v="6259"/>
    </bk>
    <bk>
      <rc t="1" v="6260"/>
    </bk>
    <bk>
      <rc t="1" v="6261"/>
    </bk>
    <bk>
      <rc t="1" v="6262"/>
    </bk>
    <bk>
      <rc t="1" v="6263"/>
    </bk>
    <bk>
      <rc t="1" v="6264"/>
    </bk>
    <bk>
      <rc t="1" v="6265"/>
    </bk>
    <bk>
      <rc t="1" v="6266"/>
    </bk>
    <bk>
      <rc t="1" v="6267"/>
    </bk>
    <bk>
      <rc t="1" v="6268"/>
    </bk>
    <bk>
      <rc t="1" v="6269"/>
    </bk>
    <bk>
      <rc t="1" v="6270"/>
    </bk>
    <bk>
      <rc t="1" v="6271"/>
    </bk>
    <bk>
      <rc t="1" v="6272"/>
    </bk>
    <bk>
      <rc t="1" v="6273"/>
    </bk>
    <bk>
      <rc t="1" v="6274"/>
    </bk>
    <bk>
      <rc t="1" v="6275"/>
    </bk>
    <bk>
      <rc t="1" v="6276"/>
    </bk>
    <bk>
      <rc t="1" v="6277"/>
    </bk>
    <bk>
      <rc t="1" v="6278"/>
    </bk>
    <bk>
      <rc t="1" v="6279"/>
    </bk>
    <bk>
      <rc t="1" v="6280"/>
    </bk>
    <bk>
      <rc t="1" v="6281"/>
    </bk>
    <bk>
      <rc t="1" v="6282"/>
    </bk>
    <bk>
      <rc t="1" v="6283"/>
    </bk>
    <bk>
      <rc t="1" v="6284"/>
    </bk>
    <bk>
      <rc t="1" v="6285"/>
    </bk>
    <bk>
      <rc t="1" v="6286"/>
    </bk>
    <bk>
      <rc t="1" v="6287"/>
    </bk>
    <bk>
      <rc t="1" v="6288"/>
    </bk>
    <bk>
      <rc t="1" v="6289"/>
    </bk>
    <bk>
      <rc t="1" v="6290"/>
    </bk>
    <bk>
      <rc t="1" v="6291"/>
    </bk>
    <bk>
      <rc t="1" v="6292"/>
    </bk>
    <bk>
      <rc t="1" v="6293"/>
    </bk>
    <bk>
      <rc t="1" v="6294"/>
    </bk>
    <bk>
      <rc t="1" v="6295"/>
    </bk>
    <bk>
      <rc t="1" v="6296"/>
    </bk>
    <bk>
      <rc t="1" v="6297"/>
    </bk>
    <bk>
      <rc t="1" v="6298"/>
    </bk>
    <bk>
      <rc t="1" v="6299"/>
    </bk>
    <bk>
      <rc t="1" v="6300"/>
    </bk>
    <bk>
      <rc t="1" v="6301"/>
    </bk>
    <bk>
      <rc t="1" v="6302"/>
    </bk>
    <bk>
      <rc t="1" v="6303"/>
    </bk>
    <bk>
      <rc t="1" v="6304"/>
    </bk>
    <bk>
      <rc t="1" v="6305"/>
    </bk>
    <bk>
      <rc t="1" v="6306"/>
    </bk>
    <bk>
      <rc t="1" v="6307"/>
    </bk>
    <bk>
      <rc t="1" v="6308"/>
    </bk>
    <bk>
      <rc t="1" v="6309"/>
    </bk>
    <bk>
      <rc t="1" v="6310"/>
    </bk>
    <bk>
      <rc t="1" v="6311"/>
    </bk>
    <bk>
      <rc t="1" v="6312"/>
    </bk>
    <bk>
      <rc t="1" v="6313"/>
    </bk>
    <bk>
      <rc t="1" v="6314"/>
    </bk>
    <bk>
      <rc t="1" v="6315"/>
    </bk>
    <bk>
      <rc t="1" v="6316"/>
    </bk>
    <bk>
      <rc t="1" v="6317"/>
    </bk>
    <bk>
      <rc t="1" v="6318"/>
    </bk>
    <bk>
      <rc t="1" v="6319"/>
    </bk>
    <bk>
      <rc t="1" v="6320"/>
    </bk>
    <bk>
      <rc t="1" v="6321"/>
    </bk>
    <bk>
      <rc t="1" v="6322"/>
    </bk>
    <bk>
      <rc t="1" v="6323"/>
    </bk>
    <bk>
      <rc t="1" v="6324"/>
    </bk>
    <bk>
      <rc t="1" v="6325"/>
    </bk>
    <bk>
      <rc t="1" v="6326"/>
    </bk>
    <bk>
      <rc t="1" v="6327"/>
    </bk>
    <bk>
      <rc t="1" v="6328"/>
    </bk>
    <bk>
      <rc t="1" v="6329"/>
    </bk>
    <bk>
      <rc t="1" v="6330"/>
    </bk>
    <bk>
      <rc t="1" v="6331"/>
    </bk>
    <bk>
      <rc t="1" v="6332"/>
    </bk>
    <bk>
      <rc t="1" v="6333"/>
    </bk>
    <bk>
      <rc t="1" v="6334"/>
    </bk>
    <bk>
      <rc t="1" v="6335"/>
    </bk>
    <bk>
      <rc t="1" v="6336"/>
    </bk>
    <bk>
      <rc t="1" v="6337"/>
    </bk>
    <bk>
      <rc t="1" v="6338"/>
    </bk>
    <bk>
      <rc t="1" v="6339"/>
    </bk>
    <bk>
      <rc t="1" v="6340"/>
    </bk>
    <bk>
      <rc t="1" v="6341"/>
    </bk>
    <bk>
      <rc t="1" v="6342"/>
    </bk>
    <bk>
      <rc t="1" v="6343"/>
    </bk>
    <bk>
      <rc t="1" v="6344"/>
    </bk>
    <bk>
      <rc t="1" v="6345"/>
    </bk>
    <bk>
      <rc t="1" v="6346"/>
    </bk>
    <bk>
      <rc t="1" v="6347"/>
    </bk>
    <bk>
      <rc t="1" v="6348"/>
    </bk>
    <bk>
      <rc t="1" v="6349"/>
    </bk>
    <bk>
      <rc t="1" v="6350"/>
    </bk>
    <bk>
      <rc t="1" v="6351"/>
    </bk>
    <bk>
      <rc t="1" v="6352"/>
    </bk>
    <bk>
      <rc t="1" v="6353"/>
    </bk>
    <bk>
      <rc t="1" v="6354"/>
    </bk>
    <bk>
      <rc t="1" v="6355"/>
    </bk>
    <bk>
      <rc t="1" v="6356"/>
    </bk>
    <bk>
      <rc t="1" v="6357"/>
    </bk>
    <bk>
      <rc t="1" v="6358"/>
    </bk>
    <bk>
      <rc t="1" v="6359"/>
    </bk>
    <bk>
      <rc t="1" v="6360"/>
    </bk>
    <bk>
      <rc t="1" v="6361"/>
    </bk>
    <bk>
      <rc t="1" v="6362"/>
    </bk>
    <bk>
      <rc t="1" v="6363"/>
    </bk>
    <bk>
      <rc t="1" v="6364"/>
    </bk>
    <bk>
      <rc t="1" v="6365"/>
    </bk>
    <bk>
      <rc t="1" v="6366"/>
    </bk>
    <bk>
      <rc t="1" v="6367"/>
    </bk>
    <bk>
      <rc t="1" v="6368"/>
    </bk>
    <bk>
      <rc t="1" v="6369"/>
    </bk>
    <bk>
      <rc t="1" v="6370"/>
    </bk>
    <bk>
      <rc t="1" v="6371"/>
    </bk>
    <bk>
      <rc t="1" v="6372"/>
    </bk>
    <bk>
      <rc t="1" v="6373"/>
    </bk>
    <bk>
      <rc t="1" v="6374"/>
    </bk>
    <bk>
      <rc t="1" v="6375"/>
    </bk>
    <bk>
      <rc t="1" v="6376"/>
    </bk>
    <bk>
      <rc t="1" v="6377"/>
    </bk>
    <bk>
      <rc t="1" v="6378"/>
    </bk>
    <bk>
      <rc t="1" v="6379"/>
    </bk>
    <bk>
      <rc t="1" v="6380"/>
    </bk>
    <bk>
      <rc t="1" v="6381"/>
    </bk>
    <bk>
      <rc t="1" v="6382"/>
    </bk>
    <bk>
      <rc t="1" v="6383"/>
    </bk>
    <bk>
      <rc t="1" v="6384"/>
    </bk>
    <bk>
      <rc t="1" v="6385"/>
    </bk>
    <bk>
      <rc t="1" v="6386"/>
    </bk>
    <bk>
      <rc t="1" v="6387"/>
    </bk>
    <bk>
      <rc t="1" v="6388"/>
    </bk>
    <bk>
      <rc t="1" v="6389"/>
    </bk>
    <bk>
      <rc t="1" v="6390"/>
    </bk>
    <bk>
      <rc t="1" v="6391"/>
    </bk>
    <bk>
      <rc t="1" v="6392"/>
    </bk>
    <bk>
      <rc t="1" v="6393"/>
    </bk>
    <bk>
      <rc t="1" v="6394"/>
    </bk>
    <bk>
      <rc t="1" v="6395"/>
    </bk>
    <bk>
      <rc t="1" v="6396"/>
    </bk>
    <bk>
      <rc t="1" v="6397"/>
    </bk>
    <bk>
      <rc t="1" v="6398"/>
    </bk>
    <bk>
      <rc t="1" v="6399"/>
    </bk>
    <bk>
      <rc t="1" v="6400"/>
    </bk>
    <bk>
      <rc t="1" v="6401"/>
    </bk>
    <bk>
      <rc t="1" v="6402"/>
    </bk>
    <bk>
      <rc t="1" v="6403"/>
    </bk>
    <bk>
      <rc t="1" v="6404"/>
    </bk>
    <bk>
      <rc t="1" v="6405"/>
    </bk>
    <bk>
      <rc t="1" v="6406"/>
    </bk>
    <bk>
      <rc t="1" v="6407"/>
    </bk>
    <bk>
      <rc t="1" v="6408"/>
    </bk>
    <bk>
      <rc t="1" v="6409"/>
    </bk>
    <bk>
      <rc t="1" v="6410"/>
    </bk>
    <bk>
      <rc t="1" v="6411"/>
    </bk>
    <bk>
      <rc t="1" v="6412"/>
    </bk>
    <bk>
      <rc t="1" v="6413"/>
    </bk>
    <bk>
      <rc t="1" v="6414"/>
    </bk>
    <bk>
      <rc t="1" v="6415"/>
    </bk>
    <bk>
      <rc t="1" v="6416"/>
    </bk>
    <bk>
      <rc t="1" v="6417"/>
    </bk>
    <bk>
      <rc t="1" v="6418"/>
    </bk>
    <bk>
      <rc t="1" v="6419"/>
    </bk>
    <bk>
      <rc t="1" v="6420"/>
    </bk>
    <bk>
      <rc t="1" v="6421"/>
    </bk>
    <bk>
      <rc t="1" v="6422"/>
    </bk>
    <bk>
      <rc t="1" v="6423"/>
    </bk>
    <bk>
      <rc t="1" v="6424"/>
    </bk>
    <bk>
      <rc t="1" v="6425"/>
    </bk>
    <bk>
      <rc t="1" v="6426"/>
    </bk>
    <bk>
      <rc t="1" v="6427"/>
    </bk>
    <bk>
      <rc t="1" v="6428"/>
    </bk>
    <bk>
      <rc t="1" v="6429"/>
    </bk>
    <bk>
      <rc t="1" v="6430"/>
    </bk>
    <bk>
      <rc t="1" v="6431"/>
    </bk>
    <bk>
      <rc t="1" v="6432"/>
    </bk>
    <bk>
      <rc t="1" v="6433"/>
    </bk>
    <bk>
      <rc t="1" v="6434"/>
    </bk>
    <bk>
      <rc t="1" v="6435"/>
    </bk>
    <bk>
      <rc t="1" v="6436"/>
    </bk>
    <bk>
      <rc t="1" v="6437"/>
    </bk>
    <bk>
      <rc t="1" v="6438"/>
    </bk>
    <bk>
      <rc t="1" v="6439"/>
    </bk>
    <bk>
      <rc t="1" v="6440"/>
    </bk>
    <bk>
      <rc t="1" v="6441"/>
    </bk>
    <bk>
      <rc t="1" v="6442"/>
    </bk>
    <bk>
      <rc t="1" v="6443"/>
    </bk>
    <bk>
      <rc t="1" v="6444"/>
    </bk>
    <bk>
      <rc t="1" v="6445"/>
    </bk>
    <bk>
      <rc t="1" v="6446"/>
    </bk>
    <bk>
      <rc t="1" v="6447"/>
    </bk>
    <bk>
      <rc t="1" v="6448"/>
    </bk>
    <bk>
      <rc t="1" v="6449"/>
    </bk>
    <bk>
      <rc t="1" v="6450"/>
    </bk>
    <bk>
      <rc t="1" v="6451"/>
    </bk>
    <bk>
      <rc t="1" v="6452"/>
    </bk>
    <bk>
      <rc t="1" v="6453"/>
    </bk>
    <bk>
      <rc t="1" v="6454"/>
    </bk>
    <bk>
      <rc t="1" v="6455"/>
    </bk>
    <bk>
      <rc t="1" v="6456"/>
    </bk>
    <bk>
      <rc t="1" v="6457"/>
    </bk>
    <bk>
      <rc t="1" v="6458"/>
    </bk>
    <bk>
      <rc t="1" v="6459"/>
    </bk>
    <bk>
      <rc t="1" v="6460"/>
    </bk>
    <bk>
      <rc t="1" v="6461"/>
    </bk>
    <bk>
      <rc t="1" v="6462"/>
    </bk>
    <bk>
      <rc t="1" v="6463"/>
    </bk>
    <bk>
      <rc t="1" v="6464"/>
    </bk>
    <bk>
      <rc t="1" v="6465"/>
    </bk>
    <bk>
      <rc t="1" v="6466"/>
    </bk>
    <bk>
      <rc t="1" v="6467"/>
    </bk>
    <bk>
      <rc t="1" v="6468"/>
    </bk>
    <bk>
      <rc t="1" v="6469"/>
    </bk>
    <bk>
      <rc t="1" v="6470"/>
    </bk>
    <bk>
      <rc t="1" v="6471"/>
    </bk>
    <bk>
      <rc t="1" v="6472"/>
    </bk>
    <bk>
      <rc t="1" v="6473"/>
    </bk>
    <bk>
      <rc t="1" v="6474"/>
    </bk>
    <bk>
      <rc t="1" v="6475"/>
    </bk>
    <bk>
      <rc t="1" v="6476"/>
    </bk>
    <bk>
      <rc t="1" v="6477"/>
    </bk>
    <bk>
      <rc t="1" v="6478"/>
    </bk>
    <bk>
      <rc t="1" v="6479"/>
    </bk>
    <bk>
      <rc t="1" v="6480"/>
    </bk>
    <bk>
      <rc t="1" v="6481"/>
    </bk>
    <bk>
      <rc t="1" v="6482"/>
    </bk>
    <bk>
      <rc t="1" v="6483"/>
    </bk>
    <bk>
      <rc t="1" v="6484"/>
    </bk>
    <bk>
      <rc t="1" v="6485"/>
    </bk>
    <bk>
      <rc t="1" v="6486"/>
    </bk>
    <bk>
      <rc t="1" v="6487"/>
    </bk>
    <bk>
      <rc t="1" v="6488"/>
    </bk>
    <bk>
      <rc t="1" v="6489"/>
    </bk>
    <bk>
      <rc t="1" v="6490"/>
    </bk>
    <bk>
      <rc t="1" v="6491"/>
    </bk>
    <bk>
      <rc t="1" v="6492"/>
    </bk>
    <bk>
      <rc t="1" v="6493"/>
    </bk>
    <bk>
      <rc t="1" v="6494"/>
    </bk>
    <bk>
      <rc t="1" v="6495"/>
    </bk>
    <bk>
      <rc t="1" v="6496"/>
    </bk>
    <bk>
      <rc t="1" v="6497"/>
    </bk>
    <bk>
      <rc t="1" v="6498"/>
    </bk>
    <bk>
      <rc t="1" v="6499"/>
    </bk>
    <bk>
      <rc t="1" v="6500"/>
    </bk>
    <bk>
      <rc t="1" v="6501"/>
    </bk>
    <bk>
      <rc t="1" v="6502"/>
    </bk>
    <bk>
      <rc t="1" v="6503"/>
    </bk>
    <bk>
      <rc t="1" v="6504"/>
    </bk>
    <bk>
      <rc t="1" v="6505"/>
    </bk>
    <bk>
      <rc t="1" v="6506"/>
    </bk>
    <bk>
      <rc t="1" v="6507"/>
    </bk>
    <bk>
      <rc t="1" v="6508"/>
    </bk>
    <bk>
      <rc t="1" v="6509"/>
    </bk>
    <bk>
      <rc t="1" v="6510"/>
    </bk>
    <bk>
      <rc t="1" v="6511"/>
    </bk>
    <bk>
      <rc t="1" v="6512"/>
    </bk>
    <bk>
      <rc t="1" v="6513"/>
    </bk>
    <bk>
      <rc t="1" v="6514"/>
    </bk>
    <bk>
      <rc t="1" v="6515"/>
    </bk>
    <bk>
      <rc t="1" v="6516"/>
    </bk>
    <bk>
      <rc t="1" v="6517"/>
    </bk>
    <bk>
      <rc t="1" v="6518"/>
    </bk>
    <bk>
      <rc t="1" v="6519"/>
    </bk>
    <bk>
      <rc t="1" v="6520"/>
    </bk>
    <bk>
      <rc t="1" v="6521"/>
    </bk>
    <bk>
      <rc t="1" v="6522"/>
    </bk>
    <bk>
      <rc t="1" v="6523"/>
    </bk>
    <bk>
      <rc t="1" v="6524"/>
    </bk>
    <bk>
      <rc t="1" v="6525"/>
    </bk>
    <bk>
      <rc t="1" v="6526"/>
    </bk>
    <bk>
      <rc t="1" v="6527"/>
    </bk>
    <bk>
      <rc t="1" v="6528"/>
    </bk>
    <bk>
      <rc t="1" v="6529"/>
    </bk>
    <bk>
      <rc t="1" v="6530"/>
    </bk>
    <bk>
      <rc t="1" v="6531"/>
    </bk>
    <bk>
      <rc t="1" v="6532"/>
    </bk>
    <bk>
      <rc t="1" v="6533"/>
    </bk>
    <bk>
      <rc t="1" v="6534"/>
    </bk>
    <bk>
      <rc t="1" v="6535"/>
    </bk>
    <bk>
      <rc t="1" v="6536"/>
    </bk>
    <bk>
      <rc t="1" v="6537"/>
    </bk>
    <bk>
      <rc t="1" v="6538"/>
    </bk>
    <bk>
      <rc t="1" v="6539"/>
    </bk>
    <bk>
      <rc t="1" v="6540"/>
    </bk>
    <bk>
      <rc t="1" v="6541"/>
    </bk>
    <bk>
      <rc t="1" v="6542"/>
    </bk>
    <bk>
      <rc t="1" v="6543"/>
    </bk>
    <bk>
      <rc t="1" v="6544"/>
    </bk>
    <bk>
      <rc t="1" v="6545"/>
    </bk>
    <bk>
      <rc t="1" v="6546"/>
    </bk>
    <bk>
      <rc t="1" v="6547"/>
    </bk>
    <bk>
      <rc t="1" v="6548"/>
    </bk>
    <bk>
      <rc t="1" v="6549"/>
    </bk>
    <bk>
      <rc t="1" v="6550"/>
    </bk>
    <bk>
      <rc t="1" v="6551"/>
    </bk>
    <bk>
      <rc t="1" v="6552"/>
    </bk>
    <bk>
      <rc t="1" v="6553"/>
    </bk>
    <bk>
      <rc t="1" v="6554"/>
    </bk>
    <bk>
      <rc t="1" v="6555"/>
    </bk>
    <bk>
      <rc t="1" v="6556"/>
    </bk>
    <bk>
      <rc t="1" v="6557"/>
    </bk>
    <bk>
      <rc t="1" v="6558"/>
    </bk>
    <bk>
      <rc t="1" v="6559"/>
    </bk>
    <bk>
      <rc t="1" v="6560"/>
    </bk>
    <bk>
      <rc t="1" v="6561"/>
    </bk>
    <bk>
      <rc t="1" v="6562"/>
    </bk>
    <bk>
      <rc t="1" v="6563"/>
    </bk>
    <bk>
      <rc t="1" v="6564"/>
    </bk>
    <bk>
      <rc t="1" v="6565"/>
    </bk>
    <bk>
      <rc t="1" v="6566"/>
    </bk>
    <bk>
      <rc t="1" v="6567"/>
    </bk>
    <bk>
      <rc t="1" v="6568"/>
    </bk>
    <bk>
      <rc t="1" v="6569"/>
    </bk>
    <bk>
      <rc t="1" v="6570"/>
    </bk>
    <bk>
      <rc t="1" v="6571"/>
    </bk>
    <bk>
      <rc t="1" v="6572"/>
    </bk>
    <bk>
      <rc t="1" v="6573"/>
    </bk>
    <bk>
      <rc t="1" v="6574"/>
    </bk>
    <bk>
      <rc t="1" v="6575"/>
    </bk>
    <bk>
      <rc t="1" v="6576"/>
    </bk>
    <bk>
      <rc t="1" v="6577"/>
    </bk>
    <bk>
      <rc t="1" v="6578"/>
    </bk>
    <bk>
      <rc t="1" v="6579"/>
    </bk>
    <bk>
      <rc t="1" v="6580"/>
    </bk>
    <bk>
      <rc t="1" v="6581"/>
    </bk>
    <bk>
      <rc t="1" v="6582"/>
    </bk>
    <bk>
      <rc t="1" v="6583"/>
    </bk>
    <bk>
      <rc t="1" v="6584"/>
    </bk>
    <bk>
      <rc t="1" v="6585"/>
    </bk>
    <bk>
      <rc t="1" v="6586"/>
    </bk>
    <bk>
      <rc t="1" v="6587"/>
    </bk>
    <bk>
      <rc t="1" v="6588"/>
    </bk>
    <bk>
      <rc t="1" v="6589"/>
    </bk>
    <bk>
      <rc t="1" v="6590"/>
    </bk>
    <bk>
      <rc t="1" v="6591"/>
    </bk>
    <bk>
      <rc t="1" v="6592"/>
    </bk>
    <bk>
      <rc t="1" v="6593"/>
    </bk>
    <bk>
      <rc t="1" v="6594"/>
    </bk>
    <bk>
      <rc t="1" v="6595"/>
    </bk>
    <bk>
      <rc t="1" v="6596"/>
    </bk>
    <bk>
      <rc t="1" v="6597"/>
    </bk>
    <bk>
      <rc t="1" v="6598"/>
    </bk>
    <bk>
      <rc t="1" v="6599"/>
    </bk>
    <bk>
      <rc t="1" v="6600"/>
    </bk>
    <bk>
      <rc t="1" v="6601"/>
    </bk>
    <bk>
      <rc t="1" v="6602"/>
    </bk>
    <bk>
      <rc t="1" v="6603"/>
    </bk>
    <bk>
      <rc t="1" v="6604"/>
    </bk>
    <bk>
      <rc t="1" v="6605"/>
    </bk>
    <bk>
      <rc t="1" v="6606"/>
    </bk>
    <bk>
      <rc t="1" v="6607"/>
    </bk>
    <bk>
      <rc t="1" v="6608"/>
    </bk>
    <bk>
      <rc t="1" v="6609"/>
    </bk>
    <bk>
      <rc t="1" v="6610"/>
    </bk>
    <bk>
      <rc t="1" v="6611"/>
    </bk>
    <bk>
      <rc t="1" v="6612"/>
    </bk>
    <bk>
      <rc t="1" v="6613"/>
    </bk>
    <bk>
      <rc t="1" v="6614"/>
    </bk>
    <bk>
      <rc t="1" v="6615"/>
    </bk>
    <bk>
      <rc t="1" v="6616"/>
    </bk>
    <bk>
      <rc t="1" v="6617"/>
    </bk>
    <bk>
      <rc t="1" v="6618"/>
    </bk>
    <bk>
      <rc t="1" v="6619"/>
    </bk>
    <bk>
      <rc t="1" v="6620"/>
    </bk>
    <bk>
      <rc t="1" v="6621"/>
    </bk>
    <bk>
      <rc t="1" v="6622"/>
    </bk>
    <bk>
      <rc t="1" v="6623"/>
    </bk>
    <bk>
      <rc t="1" v="6624"/>
    </bk>
    <bk>
      <rc t="1" v="6625"/>
    </bk>
    <bk>
      <rc t="1" v="6626"/>
    </bk>
    <bk>
      <rc t="1" v="6627"/>
    </bk>
    <bk>
      <rc t="1" v="6628"/>
    </bk>
    <bk>
      <rc t="1" v="6629"/>
    </bk>
    <bk>
      <rc t="1" v="6630"/>
    </bk>
    <bk>
      <rc t="1" v="6631"/>
    </bk>
    <bk>
      <rc t="1" v="6632"/>
    </bk>
    <bk>
      <rc t="1" v="6633"/>
    </bk>
    <bk>
      <rc t="1" v="6634"/>
    </bk>
    <bk>
      <rc t="1" v="6635"/>
    </bk>
    <bk>
      <rc t="1" v="6636"/>
    </bk>
    <bk>
      <rc t="1" v="6637"/>
    </bk>
    <bk>
      <rc t="1" v="6638"/>
    </bk>
    <bk>
      <rc t="1" v="6639"/>
    </bk>
    <bk>
      <rc t="1" v="6640"/>
    </bk>
    <bk>
      <rc t="1" v="6641"/>
    </bk>
    <bk>
      <rc t="1" v="6642"/>
    </bk>
    <bk>
      <rc t="1" v="6643"/>
    </bk>
    <bk>
      <rc t="1" v="6644"/>
    </bk>
    <bk>
      <rc t="1" v="6645"/>
    </bk>
    <bk>
      <rc t="1" v="6646"/>
    </bk>
    <bk>
      <rc t="1" v="6647"/>
    </bk>
    <bk>
      <rc t="1" v="6648"/>
    </bk>
    <bk>
      <rc t="1" v="6649"/>
    </bk>
    <bk>
      <rc t="1" v="6650"/>
    </bk>
    <bk>
      <rc t="1" v="6651"/>
    </bk>
    <bk>
      <rc t="1" v="6652"/>
    </bk>
    <bk>
      <rc t="1" v="6653"/>
    </bk>
    <bk>
      <rc t="1" v="6654"/>
    </bk>
    <bk>
      <rc t="1" v="6655"/>
    </bk>
    <bk>
      <rc t="1" v="6656"/>
    </bk>
    <bk>
      <rc t="1" v="6657"/>
    </bk>
    <bk>
      <rc t="1" v="6658"/>
    </bk>
    <bk>
      <rc t="1" v="6659"/>
    </bk>
    <bk>
      <rc t="1" v="6660"/>
    </bk>
    <bk>
      <rc t="1" v="6661"/>
    </bk>
    <bk>
      <rc t="1" v="6662"/>
    </bk>
    <bk>
      <rc t="1" v="6663"/>
    </bk>
    <bk>
      <rc t="1" v="6664"/>
    </bk>
    <bk>
      <rc t="1" v="6665"/>
    </bk>
    <bk>
      <rc t="1" v="6666"/>
    </bk>
    <bk>
      <rc t="1" v="6667"/>
    </bk>
    <bk>
      <rc t="1" v="6668"/>
    </bk>
    <bk>
      <rc t="1" v="6669"/>
    </bk>
    <bk>
      <rc t="1" v="6670"/>
    </bk>
    <bk>
      <rc t="1" v="6671"/>
    </bk>
    <bk>
      <rc t="1" v="6672"/>
    </bk>
    <bk>
      <rc t="1" v="6673"/>
    </bk>
    <bk>
      <rc t="1" v="6674"/>
    </bk>
    <bk>
      <rc t="1" v="6675"/>
    </bk>
    <bk>
      <rc t="1" v="6676"/>
    </bk>
    <bk>
      <rc t="1" v="6677"/>
    </bk>
    <bk>
      <rc t="1" v="6678"/>
    </bk>
    <bk>
      <rc t="1" v="6679"/>
    </bk>
    <bk>
      <rc t="1" v="6680"/>
    </bk>
    <bk>
      <rc t="1" v="6681"/>
    </bk>
    <bk>
      <rc t="1" v="6682"/>
    </bk>
    <bk>
      <rc t="1" v="6683"/>
    </bk>
    <bk>
      <rc t="1" v="6684"/>
    </bk>
    <bk>
      <rc t="1" v="6685"/>
    </bk>
    <bk>
      <rc t="1" v="6686"/>
    </bk>
    <bk>
      <rc t="1" v="6687"/>
    </bk>
    <bk>
      <rc t="1" v="6688"/>
    </bk>
    <bk>
      <rc t="1" v="6689"/>
    </bk>
    <bk>
      <rc t="1" v="6690"/>
    </bk>
    <bk>
      <rc t="1" v="6691"/>
    </bk>
    <bk>
      <rc t="1" v="6692"/>
    </bk>
    <bk>
      <rc t="1" v="6693"/>
    </bk>
    <bk>
      <rc t="1" v="6694"/>
    </bk>
    <bk>
      <rc t="1" v="6695"/>
    </bk>
    <bk>
      <rc t="1" v="6696"/>
    </bk>
    <bk>
      <rc t="1" v="6697"/>
    </bk>
    <bk>
      <rc t="1" v="6698"/>
    </bk>
    <bk>
      <rc t="1" v="6699"/>
    </bk>
    <bk>
      <rc t="1" v="6700"/>
    </bk>
    <bk>
      <rc t="1" v="6701"/>
    </bk>
    <bk>
      <rc t="1" v="6702"/>
    </bk>
    <bk>
      <rc t="1" v="6703"/>
    </bk>
    <bk>
      <rc t="1" v="6704"/>
    </bk>
    <bk>
      <rc t="1" v="6705"/>
    </bk>
    <bk>
      <rc t="1" v="6706"/>
    </bk>
    <bk>
      <rc t="1" v="6707"/>
    </bk>
    <bk>
      <rc t="1" v="6708"/>
    </bk>
    <bk>
      <rc t="1" v="6709"/>
    </bk>
    <bk>
      <rc t="1" v="6710"/>
    </bk>
    <bk>
      <rc t="1" v="6711"/>
    </bk>
    <bk>
      <rc t="1" v="6712"/>
    </bk>
    <bk>
      <rc t="1" v="6713"/>
    </bk>
    <bk>
      <rc t="1" v="6714"/>
    </bk>
    <bk>
      <rc t="1" v="6715"/>
    </bk>
    <bk>
      <rc t="1" v="6716"/>
    </bk>
    <bk>
      <rc t="1" v="6717"/>
    </bk>
    <bk>
      <rc t="1" v="6718"/>
    </bk>
    <bk>
      <rc t="1" v="6719"/>
    </bk>
    <bk>
      <rc t="1" v="6720"/>
    </bk>
    <bk>
      <rc t="1" v="6721"/>
    </bk>
    <bk>
      <rc t="1" v="6722"/>
    </bk>
    <bk>
      <rc t="1" v="6723"/>
    </bk>
    <bk>
      <rc t="1" v="6724"/>
    </bk>
    <bk>
      <rc t="1" v="6725"/>
    </bk>
    <bk>
      <rc t="1" v="6726"/>
    </bk>
    <bk>
      <rc t="1" v="6727"/>
    </bk>
    <bk>
      <rc t="1" v="6728"/>
    </bk>
    <bk>
      <rc t="1" v="6729"/>
    </bk>
    <bk>
      <rc t="1" v="6730"/>
    </bk>
    <bk>
      <rc t="1" v="6731"/>
    </bk>
    <bk>
      <rc t="1" v="6732"/>
    </bk>
    <bk>
      <rc t="1" v="6733"/>
    </bk>
    <bk>
      <rc t="1" v="6734"/>
    </bk>
    <bk>
      <rc t="1" v="6735"/>
    </bk>
    <bk>
      <rc t="1" v="6736"/>
    </bk>
    <bk>
      <rc t="1" v="6737"/>
    </bk>
    <bk>
      <rc t="1" v="6738"/>
    </bk>
    <bk>
      <rc t="1" v="6739"/>
    </bk>
    <bk>
      <rc t="1" v="6740"/>
    </bk>
    <bk>
      <rc t="1" v="6741"/>
    </bk>
    <bk>
      <rc t="1" v="6742"/>
    </bk>
    <bk>
      <rc t="1" v="6743"/>
    </bk>
    <bk>
      <rc t="1" v="6744"/>
    </bk>
    <bk>
      <rc t="1" v="6745"/>
    </bk>
    <bk>
      <rc t="1" v="6746"/>
    </bk>
    <bk>
      <rc t="1" v="6747"/>
    </bk>
    <bk>
      <rc t="1" v="6748"/>
    </bk>
    <bk>
      <rc t="1" v="6749"/>
    </bk>
    <bk>
      <rc t="1" v="6750"/>
    </bk>
    <bk>
      <rc t="1" v="6751"/>
    </bk>
    <bk>
      <rc t="1" v="6752"/>
    </bk>
    <bk>
      <rc t="1" v="6753"/>
    </bk>
    <bk>
      <rc t="1" v="6754"/>
    </bk>
    <bk>
      <rc t="1" v="6755"/>
    </bk>
    <bk>
      <rc t="1" v="6756"/>
    </bk>
    <bk>
      <rc t="1" v="6757"/>
    </bk>
    <bk>
      <rc t="1" v="6758"/>
    </bk>
    <bk>
      <rc t="1" v="6759"/>
    </bk>
    <bk>
      <rc t="1" v="6760"/>
    </bk>
    <bk>
      <rc t="1" v="6761"/>
    </bk>
    <bk>
      <rc t="1" v="6762"/>
    </bk>
    <bk>
      <rc t="1" v="6763"/>
    </bk>
    <bk>
      <rc t="1" v="6764"/>
    </bk>
    <bk>
      <rc t="1" v="6765"/>
    </bk>
    <bk>
      <rc t="1" v="6766"/>
    </bk>
    <bk>
      <rc t="1" v="6767"/>
    </bk>
    <bk>
      <rc t="1" v="6768"/>
    </bk>
    <bk>
      <rc t="1" v="6769"/>
    </bk>
    <bk>
      <rc t="1" v="6770"/>
    </bk>
    <bk>
      <rc t="1" v="6771"/>
    </bk>
    <bk>
      <rc t="1" v="6772"/>
    </bk>
    <bk>
      <rc t="1" v="6773"/>
    </bk>
    <bk>
      <rc t="1" v="6774"/>
    </bk>
    <bk>
      <rc t="1" v="6775"/>
    </bk>
    <bk>
      <rc t="1" v="6776"/>
    </bk>
    <bk>
      <rc t="1" v="6777"/>
    </bk>
    <bk>
      <rc t="1" v="6778"/>
    </bk>
    <bk>
      <rc t="1" v="6779"/>
    </bk>
    <bk>
      <rc t="1" v="6780"/>
    </bk>
    <bk>
      <rc t="1" v="6781"/>
    </bk>
    <bk>
      <rc t="1" v="6782"/>
    </bk>
    <bk>
      <rc t="1" v="6783"/>
    </bk>
    <bk>
      <rc t="1" v="6784"/>
    </bk>
    <bk>
      <rc t="1" v="6785"/>
    </bk>
    <bk>
      <rc t="1" v="6786"/>
    </bk>
    <bk>
      <rc t="1" v="6787"/>
    </bk>
    <bk>
      <rc t="1" v="6788"/>
    </bk>
    <bk>
      <rc t="1" v="6789"/>
    </bk>
    <bk>
      <rc t="1" v="6790"/>
    </bk>
    <bk>
      <rc t="1" v="6791"/>
    </bk>
    <bk>
      <rc t="1" v="6792"/>
    </bk>
    <bk>
      <rc t="1" v="6793"/>
    </bk>
    <bk>
      <rc t="1" v="6794"/>
    </bk>
    <bk>
      <rc t="1" v="6795"/>
    </bk>
    <bk>
      <rc t="1" v="6796"/>
    </bk>
    <bk>
      <rc t="1" v="6797"/>
    </bk>
    <bk>
      <rc t="1" v="6798"/>
    </bk>
    <bk>
      <rc t="1" v="6799"/>
    </bk>
    <bk>
      <rc t="1" v="6800"/>
    </bk>
    <bk>
      <rc t="1" v="6801"/>
    </bk>
    <bk>
      <rc t="1" v="6802"/>
    </bk>
    <bk>
      <rc t="1" v="6803"/>
    </bk>
    <bk>
      <rc t="1" v="6804"/>
    </bk>
    <bk>
      <rc t="1" v="6805"/>
    </bk>
    <bk>
      <rc t="1" v="6806"/>
    </bk>
    <bk>
      <rc t="1" v="6807"/>
    </bk>
    <bk>
      <rc t="1" v="6808"/>
    </bk>
    <bk>
      <rc t="1" v="6809"/>
    </bk>
    <bk>
      <rc t="1" v="6810"/>
    </bk>
    <bk>
      <rc t="1" v="6811"/>
    </bk>
    <bk>
      <rc t="1" v="6812"/>
    </bk>
    <bk>
      <rc t="1" v="6813"/>
    </bk>
    <bk>
      <rc t="1" v="6814"/>
    </bk>
    <bk>
      <rc t="1" v="6815"/>
    </bk>
    <bk>
      <rc t="1" v="6816"/>
    </bk>
    <bk>
      <rc t="1" v="6817"/>
    </bk>
    <bk>
      <rc t="1" v="6818"/>
    </bk>
    <bk>
      <rc t="1" v="6819"/>
    </bk>
    <bk>
      <rc t="1" v="6820"/>
    </bk>
    <bk>
      <rc t="1" v="6821"/>
    </bk>
    <bk>
      <rc t="1" v="6822"/>
    </bk>
    <bk>
      <rc t="1" v="6823"/>
    </bk>
    <bk>
      <rc t="1" v="6824"/>
    </bk>
    <bk>
      <rc t="1" v="6825"/>
    </bk>
    <bk>
      <rc t="1" v="6826"/>
    </bk>
    <bk>
      <rc t="1" v="6827"/>
    </bk>
    <bk>
      <rc t="1" v="6828"/>
    </bk>
    <bk>
      <rc t="1" v="6829"/>
    </bk>
    <bk>
      <rc t="1" v="6830"/>
    </bk>
    <bk>
      <rc t="1" v="6831"/>
    </bk>
    <bk>
      <rc t="1" v="6832"/>
    </bk>
    <bk>
      <rc t="1" v="6833"/>
    </bk>
    <bk>
      <rc t="1" v="6834"/>
    </bk>
    <bk>
      <rc t="1" v="6835"/>
    </bk>
    <bk>
      <rc t="1" v="6836"/>
    </bk>
    <bk>
      <rc t="1" v="6837"/>
    </bk>
    <bk>
      <rc t="1" v="6838"/>
    </bk>
    <bk>
      <rc t="1" v="6839"/>
    </bk>
    <bk>
      <rc t="1" v="6840"/>
    </bk>
    <bk>
      <rc t="1" v="6841"/>
    </bk>
    <bk>
      <rc t="1" v="6842"/>
    </bk>
    <bk>
      <rc t="1" v="6843"/>
    </bk>
    <bk>
      <rc t="1" v="6844"/>
    </bk>
    <bk>
      <rc t="1" v="6845"/>
    </bk>
    <bk>
      <rc t="1" v="6846"/>
    </bk>
    <bk>
      <rc t="1" v="6847"/>
    </bk>
    <bk>
      <rc t="1" v="6848"/>
    </bk>
    <bk>
      <rc t="1" v="6849"/>
    </bk>
    <bk>
      <rc t="1" v="6850"/>
    </bk>
    <bk>
      <rc t="1" v="6851"/>
    </bk>
    <bk>
      <rc t="1" v="6852"/>
    </bk>
    <bk>
      <rc t="1" v="6853"/>
    </bk>
    <bk>
      <rc t="1" v="6854"/>
    </bk>
    <bk>
      <rc t="1" v="6855"/>
    </bk>
    <bk>
      <rc t="1" v="6856"/>
    </bk>
    <bk>
      <rc t="1" v="6857"/>
    </bk>
    <bk>
      <rc t="1" v="6858"/>
    </bk>
    <bk>
      <rc t="1" v="6859"/>
    </bk>
    <bk>
      <rc t="1" v="6860"/>
    </bk>
    <bk>
      <rc t="1" v="6861"/>
    </bk>
    <bk>
      <rc t="1" v="6862"/>
    </bk>
    <bk>
      <rc t="1" v="6863"/>
    </bk>
    <bk>
      <rc t="1" v="6864"/>
    </bk>
    <bk>
      <rc t="1" v="6865"/>
    </bk>
    <bk>
      <rc t="1" v="6866"/>
    </bk>
    <bk>
      <rc t="1" v="6867"/>
    </bk>
    <bk>
      <rc t="1" v="6868"/>
    </bk>
    <bk>
      <rc t="1" v="6869"/>
    </bk>
    <bk>
      <rc t="1" v="6870"/>
    </bk>
    <bk>
      <rc t="1" v="6871"/>
    </bk>
    <bk>
      <rc t="1" v="6872"/>
    </bk>
    <bk>
      <rc t="1" v="6873"/>
    </bk>
    <bk>
      <rc t="1" v="6874"/>
    </bk>
    <bk>
      <rc t="1" v="6875"/>
    </bk>
    <bk>
      <rc t="1" v="6876"/>
    </bk>
    <bk>
      <rc t="1" v="6877"/>
    </bk>
    <bk>
      <rc t="1" v="6878"/>
    </bk>
    <bk>
      <rc t="1" v="6879"/>
    </bk>
    <bk>
      <rc t="1" v="6880"/>
    </bk>
    <bk>
      <rc t="1" v="6881"/>
    </bk>
    <bk>
      <rc t="1" v="6882"/>
    </bk>
    <bk>
      <rc t="1" v="6883"/>
    </bk>
    <bk>
      <rc t="1" v="6884"/>
    </bk>
    <bk>
      <rc t="1" v="6885"/>
    </bk>
    <bk>
      <rc t="1" v="6886"/>
    </bk>
    <bk>
      <rc t="1" v="6887"/>
    </bk>
    <bk>
      <rc t="1" v="6888"/>
    </bk>
    <bk>
      <rc t="1" v="6889"/>
    </bk>
    <bk>
      <rc t="1" v="6890"/>
    </bk>
    <bk>
      <rc t="1" v="6891"/>
    </bk>
    <bk>
      <rc t="1" v="6892"/>
    </bk>
    <bk>
      <rc t="1" v="6893"/>
    </bk>
    <bk>
      <rc t="1" v="6894"/>
    </bk>
    <bk>
      <rc t="1" v="6895"/>
    </bk>
    <bk>
      <rc t="1" v="6896"/>
    </bk>
    <bk>
      <rc t="1" v="6897"/>
    </bk>
    <bk>
      <rc t="1" v="6898"/>
    </bk>
    <bk>
      <rc t="1" v="6899"/>
    </bk>
    <bk>
      <rc t="1" v="6900"/>
    </bk>
    <bk>
      <rc t="1" v="6901"/>
    </bk>
    <bk>
      <rc t="1" v="6902"/>
    </bk>
    <bk>
      <rc t="1" v="6903"/>
    </bk>
    <bk>
      <rc t="1" v="6904"/>
    </bk>
    <bk>
      <rc t="1" v="6905"/>
    </bk>
    <bk>
      <rc t="1" v="6906"/>
    </bk>
    <bk>
      <rc t="1" v="6907"/>
    </bk>
    <bk>
      <rc t="1" v="6908"/>
    </bk>
    <bk>
      <rc t="1" v="6909"/>
    </bk>
    <bk>
      <rc t="1" v="6910"/>
    </bk>
    <bk>
      <rc t="1" v="6911"/>
    </bk>
    <bk>
      <rc t="1" v="6912"/>
    </bk>
    <bk>
      <rc t="1" v="6913"/>
    </bk>
    <bk>
      <rc t="1" v="6914"/>
    </bk>
    <bk>
      <rc t="1" v="6915"/>
    </bk>
    <bk>
      <rc t="1" v="6916"/>
    </bk>
    <bk>
      <rc t="1" v="6917"/>
    </bk>
    <bk>
      <rc t="1" v="6918"/>
    </bk>
    <bk>
      <rc t="1" v="6919"/>
    </bk>
    <bk>
      <rc t="1" v="6920"/>
    </bk>
    <bk>
      <rc t="1" v="6921"/>
    </bk>
    <bk>
      <rc t="1" v="6922"/>
    </bk>
    <bk>
      <rc t="1" v="6923"/>
    </bk>
    <bk>
      <rc t="1" v="6924"/>
    </bk>
    <bk>
      <rc t="1" v="6925"/>
    </bk>
    <bk>
      <rc t="1" v="6926"/>
    </bk>
    <bk>
      <rc t="1" v="6927"/>
    </bk>
    <bk>
      <rc t="1" v="6928"/>
    </bk>
    <bk>
      <rc t="1" v="6929"/>
    </bk>
    <bk>
      <rc t="1" v="6930"/>
    </bk>
    <bk>
      <rc t="1" v="6931"/>
    </bk>
    <bk>
      <rc t="1" v="6932"/>
    </bk>
    <bk>
      <rc t="1" v="6933"/>
    </bk>
    <bk>
      <rc t="1" v="6934"/>
    </bk>
    <bk>
      <rc t="1" v="6935"/>
    </bk>
    <bk>
      <rc t="1" v="6936"/>
    </bk>
    <bk>
      <rc t="1" v="6937"/>
    </bk>
    <bk>
      <rc t="1" v="6938"/>
    </bk>
    <bk>
      <rc t="1" v="6939"/>
    </bk>
    <bk>
      <rc t="1" v="6940"/>
    </bk>
    <bk>
      <rc t="1" v="6941"/>
    </bk>
    <bk>
      <rc t="1" v="6942"/>
    </bk>
    <bk>
      <rc t="1" v="6943"/>
    </bk>
    <bk>
      <rc t="1" v="6944"/>
    </bk>
    <bk>
      <rc t="1" v="6945"/>
    </bk>
    <bk>
      <rc t="1" v="6946"/>
    </bk>
    <bk>
      <rc t="1" v="6947"/>
    </bk>
    <bk>
      <rc t="1" v="6948"/>
    </bk>
    <bk>
      <rc t="1" v="6949"/>
    </bk>
    <bk>
      <rc t="1" v="6950"/>
    </bk>
    <bk>
      <rc t="1" v="6951"/>
    </bk>
    <bk>
      <rc t="1" v="6952"/>
    </bk>
    <bk>
      <rc t="1" v="6953"/>
    </bk>
    <bk>
      <rc t="1" v="6954"/>
    </bk>
    <bk>
      <rc t="1" v="6955"/>
    </bk>
    <bk>
      <rc t="1" v="6956"/>
    </bk>
    <bk>
      <rc t="1" v="6957"/>
    </bk>
    <bk>
      <rc t="1" v="6958"/>
    </bk>
    <bk>
      <rc t="1" v="6959"/>
    </bk>
    <bk>
      <rc t="1" v="6960"/>
    </bk>
    <bk>
      <rc t="1" v="6961"/>
    </bk>
    <bk>
      <rc t="1" v="6962"/>
    </bk>
    <bk>
      <rc t="1" v="6963"/>
    </bk>
    <bk>
      <rc t="1" v="6964"/>
    </bk>
    <bk>
      <rc t="1" v="6965"/>
    </bk>
    <bk>
      <rc t="1" v="6966"/>
    </bk>
    <bk>
      <rc t="1" v="6967"/>
    </bk>
    <bk>
      <rc t="1" v="6968"/>
    </bk>
    <bk>
      <rc t="1" v="6969"/>
    </bk>
    <bk>
      <rc t="1" v="6970"/>
    </bk>
    <bk>
      <rc t="1" v="6971"/>
    </bk>
    <bk>
      <rc t="1" v="6972"/>
    </bk>
    <bk>
      <rc t="1" v="6973"/>
    </bk>
    <bk>
      <rc t="1" v="6974"/>
    </bk>
    <bk>
      <rc t="1" v="6975"/>
    </bk>
    <bk>
      <rc t="1" v="6976"/>
    </bk>
    <bk>
      <rc t="1" v="6977"/>
    </bk>
    <bk>
      <rc t="1" v="6978"/>
    </bk>
    <bk>
      <rc t="1" v="6979"/>
    </bk>
    <bk>
      <rc t="1" v="6980"/>
    </bk>
    <bk>
      <rc t="1" v="6981"/>
    </bk>
    <bk>
      <rc t="1" v="6982"/>
    </bk>
    <bk>
      <rc t="1" v="6983"/>
    </bk>
    <bk>
      <rc t="1" v="6984"/>
    </bk>
    <bk>
      <rc t="1" v="6985"/>
    </bk>
    <bk>
      <rc t="1" v="6986"/>
    </bk>
    <bk>
      <rc t="1" v="6987"/>
    </bk>
    <bk>
      <rc t="1" v="6988"/>
    </bk>
    <bk>
      <rc t="1" v="6989"/>
    </bk>
    <bk>
      <rc t="1" v="6990"/>
    </bk>
    <bk>
      <rc t="1" v="6991"/>
    </bk>
    <bk>
      <rc t="1" v="6992"/>
    </bk>
    <bk>
      <rc t="1" v="6993"/>
    </bk>
    <bk>
      <rc t="1" v="6994"/>
    </bk>
    <bk>
      <rc t="1" v="6995"/>
    </bk>
    <bk>
      <rc t="1" v="6996"/>
    </bk>
    <bk>
      <rc t="1" v="6997"/>
    </bk>
    <bk>
      <rc t="1" v="6998"/>
    </bk>
    <bk>
      <rc t="1" v="6999"/>
    </bk>
    <bk>
      <rc t="1" v="7000"/>
    </bk>
    <bk>
      <rc t="1" v="7001"/>
    </bk>
    <bk>
      <rc t="1" v="7002"/>
    </bk>
    <bk>
      <rc t="1" v="7003"/>
    </bk>
    <bk>
      <rc t="1" v="7004"/>
    </bk>
    <bk>
      <rc t="1" v="7005"/>
    </bk>
    <bk>
      <rc t="1" v="7006"/>
    </bk>
    <bk>
      <rc t="1" v="7007"/>
    </bk>
    <bk>
      <rc t="1" v="7008"/>
    </bk>
    <bk>
      <rc t="1" v="7009"/>
    </bk>
    <bk>
      <rc t="1" v="7010"/>
    </bk>
    <bk>
      <rc t="1" v="7011"/>
    </bk>
    <bk>
      <rc t="1" v="7012"/>
    </bk>
    <bk>
      <rc t="1" v="7013"/>
    </bk>
    <bk>
      <rc t="1" v="7014"/>
    </bk>
    <bk>
      <rc t="1" v="7015"/>
    </bk>
    <bk>
      <rc t="1" v="7016"/>
    </bk>
    <bk>
      <rc t="1" v="7017"/>
    </bk>
    <bk>
      <rc t="1" v="7018"/>
    </bk>
    <bk>
      <rc t="1" v="7019"/>
    </bk>
    <bk>
      <rc t="1" v="7020"/>
    </bk>
    <bk>
      <rc t="1" v="7021"/>
    </bk>
    <bk>
      <rc t="1" v="7022"/>
    </bk>
    <bk>
      <rc t="1" v="7023"/>
    </bk>
    <bk>
      <rc t="1" v="7024"/>
    </bk>
    <bk>
      <rc t="1" v="7025"/>
    </bk>
    <bk>
      <rc t="1" v="7026"/>
    </bk>
    <bk>
      <rc t="1" v="7027"/>
    </bk>
    <bk>
      <rc t="1" v="7028"/>
    </bk>
    <bk>
      <rc t="1" v="7029"/>
    </bk>
    <bk>
      <rc t="1" v="7030"/>
    </bk>
    <bk>
      <rc t="1" v="7031"/>
    </bk>
    <bk>
      <rc t="1" v="7032"/>
    </bk>
    <bk>
      <rc t="1" v="7033"/>
    </bk>
    <bk>
      <rc t="1" v="7034"/>
    </bk>
    <bk>
      <rc t="1" v="7035"/>
    </bk>
    <bk>
      <rc t="1" v="7036"/>
    </bk>
    <bk>
      <rc t="1" v="7037"/>
    </bk>
    <bk>
      <rc t="1" v="7038"/>
    </bk>
    <bk>
      <rc t="1" v="7039"/>
    </bk>
    <bk>
      <rc t="1" v="7040"/>
    </bk>
    <bk>
      <rc t="1" v="7041"/>
    </bk>
    <bk>
      <rc t="1" v="7042"/>
    </bk>
    <bk>
      <rc t="1" v="7043"/>
    </bk>
    <bk>
      <rc t="1" v="7044"/>
    </bk>
    <bk>
      <rc t="1" v="7045"/>
    </bk>
    <bk>
      <rc t="1" v="7046"/>
    </bk>
    <bk>
      <rc t="1" v="7047"/>
    </bk>
    <bk>
      <rc t="1" v="7048"/>
    </bk>
    <bk>
      <rc t="1" v="7049"/>
    </bk>
    <bk>
      <rc t="1" v="7050"/>
    </bk>
    <bk>
      <rc t="1" v="7051"/>
    </bk>
    <bk>
      <rc t="1" v="7052"/>
    </bk>
    <bk>
      <rc t="1" v="7053"/>
    </bk>
    <bk>
      <rc t="1" v="7054"/>
    </bk>
    <bk>
      <rc t="1" v="7055"/>
    </bk>
    <bk>
      <rc t="1" v="7056"/>
    </bk>
    <bk>
      <rc t="1" v="7057"/>
    </bk>
    <bk>
      <rc t="1" v="7058"/>
    </bk>
    <bk>
      <rc t="1" v="7059"/>
    </bk>
    <bk>
      <rc t="1" v="7060"/>
    </bk>
    <bk>
      <rc t="1" v="7061"/>
    </bk>
    <bk>
      <rc t="1" v="7062"/>
    </bk>
    <bk>
      <rc t="1" v="7063"/>
    </bk>
    <bk>
      <rc t="1" v="7064"/>
    </bk>
    <bk>
      <rc t="1" v="7065"/>
    </bk>
    <bk>
      <rc t="1" v="7066"/>
    </bk>
    <bk>
      <rc t="1" v="7067"/>
    </bk>
    <bk>
      <rc t="1" v="7068"/>
    </bk>
    <bk>
      <rc t="1" v="7069"/>
    </bk>
    <bk>
      <rc t="1" v="7070"/>
    </bk>
    <bk>
      <rc t="1" v="7071"/>
    </bk>
    <bk>
      <rc t="1" v="7072"/>
    </bk>
    <bk>
      <rc t="1" v="7073"/>
    </bk>
    <bk>
      <rc t="1" v="7074"/>
    </bk>
    <bk>
      <rc t="1" v="7075"/>
    </bk>
    <bk>
      <rc t="1" v="7076"/>
    </bk>
    <bk>
      <rc t="1" v="7077"/>
    </bk>
    <bk>
      <rc t="1" v="7078"/>
    </bk>
    <bk>
      <rc t="1" v="7079"/>
    </bk>
    <bk>
      <rc t="1" v="7080"/>
    </bk>
    <bk>
      <rc t="1" v="7081"/>
    </bk>
    <bk>
      <rc t="1" v="7082"/>
    </bk>
    <bk>
      <rc t="1" v="7083"/>
    </bk>
    <bk>
      <rc t="1" v="7084"/>
    </bk>
    <bk>
      <rc t="1" v="7085"/>
    </bk>
    <bk>
      <rc t="1" v="7086"/>
    </bk>
    <bk>
      <rc t="1" v="7087"/>
    </bk>
    <bk>
      <rc t="1" v="7088"/>
    </bk>
    <bk>
      <rc t="1" v="7089"/>
    </bk>
    <bk>
      <rc t="1" v="7090"/>
    </bk>
    <bk>
      <rc t="1" v="7091"/>
    </bk>
    <bk>
      <rc t="1" v="7092"/>
    </bk>
    <bk>
      <rc t="1" v="7093"/>
    </bk>
    <bk>
      <rc t="1" v="7094"/>
    </bk>
    <bk>
      <rc t="1" v="7095"/>
    </bk>
    <bk>
      <rc t="1" v="7096"/>
    </bk>
    <bk>
      <rc t="1" v="7097"/>
    </bk>
    <bk>
      <rc t="1" v="7098"/>
    </bk>
    <bk>
      <rc t="1" v="7099"/>
    </bk>
    <bk>
      <rc t="1" v="7100"/>
    </bk>
    <bk>
      <rc t="1" v="7101"/>
    </bk>
    <bk>
      <rc t="1" v="7102"/>
    </bk>
    <bk>
      <rc t="1" v="7103"/>
    </bk>
    <bk>
      <rc t="1" v="7104"/>
    </bk>
    <bk>
      <rc t="1" v="7105"/>
    </bk>
    <bk>
      <rc t="1" v="7106"/>
    </bk>
    <bk>
      <rc t="1" v="7107"/>
    </bk>
    <bk>
      <rc t="1" v="7108"/>
    </bk>
    <bk>
      <rc t="1" v="7109"/>
    </bk>
    <bk>
      <rc t="1" v="7110"/>
    </bk>
    <bk>
      <rc t="1" v="7111"/>
    </bk>
    <bk>
      <rc t="1" v="7112"/>
    </bk>
    <bk>
      <rc t="1" v="7113"/>
    </bk>
    <bk>
      <rc t="1" v="7114"/>
    </bk>
    <bk>
      <rc t="1" v="7115"/>
    </bk>
    <bk>
      <rc t="1" v="7116"/>
    </bk>
    <bk>
      <rc t="1" v="7117"/>
    </bk>
    <bk>
      <rc t="1" v="7118"/>
    </bk>
    <bk>
      <rc t="1" v="7119"/>
    </bk>
    <bk>
      <rc t="1" v="7120"/>
    </bk>
    <bk>
      <rc t="1" v="7121"/>
    </bk>
    <bk>
      <rc t="1" v="7122"/>
    </bk>
    <bk>
      <rc t="1" v="7123"/>
    </bk>
    <bk>
      <rc t="1" v="7124"/>
    </bk>
    <bk>
      <rc t="1" v="7125"/>
    </bk>
    <bk>
      <rc t="1" v="7126"/>
    </bk>
    <bk>
      <rc t="1" v="7127"/>
    </bk>
    <bk>
      <rc t="1" v="7128"/>
    </bk>
    <bk>
      <rc t="1" v="7129"/>
    </bk>
    <bk>
      <rc t="1" v="7130"/>
    </bk>
    <bk>
      <rc t="1" v="7131"/>
    </bk>
    <bk>
      <rc t="1" v="7132"/>
    </bk>
    <bk>
      <rc t="1" v="7133"/>
    </bk>
    <bk>
      <rc t="1" v="7134"/>
    </bk>
    <bk>
      <rc t="1" v="7135"/>
    </bk>
    <bk>
      <rc t="1" v="7136"/>
    </bk>
    <bk>
      <rc t="1" v="7137"/>
    </bk>
    <bk>
      <rc t="1" v="7138"/>
    </bk>
    <bk>
      <rc t="1" v="7139"/>
    </bk>
    <bk>
      <rc t="1" v="7140"/>
    </bk>
    <bk>
      <rc t="1" v="7141"/>
    </bk>
    <bk>
      <rc t="1" v="7142"/>
    </bk>
    <bk>
      <rc t="1" v="7143"/>
    </bk>
    <bk>
      <rc t="1" v="7144"/>
    </bk>
    <bk>
      <rc t="1" v="7145"/>
    </bk>
    <bk>
      <rc t="1" v="7146"/>
    </bk>
    <bk>
      <rc t="1" v="7147"/>
    </bk>
    <bk>
      <rc t="1" v="7148"/>
    </bk>
    <bk>
      <rc t="1" v="7149"/>
    </bk>
    <bk>
      <rc t="1" v="7150"/>
    </bk>
    <bk>
      <rc t="1" v="7151"/>
    </bk>
    <bk>
      <rc t="1" v="7152"/>
    </bk>
    <bk>
      <rc t="1" v="7153"/>
    </bk>
    <bk>
      <rc t="1" v="7154"/>
    </bk>
    <bk>
      <rc t="1" v="7155"/>
    </bk>
    <bk>
      <rc t="1" v="7156"/>
    </bk>
    <bk>
      <rc t="1" v="7157"/>
    </bk>
    <bk>
      <rc t="1" v="7158"/>
    </bk>
    <bk>
      <rc t="1" v="7159"/>
    </bk>
    <bk>
      <rc t="1" v="7160"/>
    </bk>
    <bk>
      <rc t="1" v="7161"/>
    </bk>
    <bk>
      <rc t="1" v="7162"/>
    </bk>
    <bk>
      <rc t="1" v="7163"/>
    </bk>
    <bk>
      <rc t="1" v="7164"/>
    </bk>
    <bk>
      <rc t="1" v="7165"/>
    </bk>
    <bk>
      <rc t="1" v="7166"/>
    </bk>
    <bk>
      <rc t="1" v="7167"/>
    </bk>
    <bk>
      <rc t="1" v="7168"/>
    </bk>
    <bk>
      <rc t="1" v="7169"/>
    </bk>
    <bk>
      <rc t="1" v="7170"/>
    </bk>
    <bk>
      <rc t="1" v="7171"/>
    </bk>
    <bk>
      <rc t="1" v="7172"/>
    </bk>
    <bk>
      <rc t="1" v="7173"/>
    </bk>
    <bk>
      <rc t="1" v="7174"/>
    </bk>
    <bk>
      <rc t="1" v="7175"/>
    </bk>
    <bk>
      <rc t="1" v="7176"/>
    </bk>
    <bk>
      <rc t="1" v="7177"/>
    </bk>
    <bk>
      <rc t="1" v="7178"/>
    </bk>
    <bk>
      <rc t="1" v="7179"/>
    </bk>
    <bk>
      <rc t="1" v="7180"/>
    </bk>
    <bk>
      <rc t="1" v="7181"/>
    </bk>
    <bk>
      <rc t="1" v="7182"/>
    </bk>
    <bk>
      <rc t="1" v="7183"/>
    </bk>
    <bk>
      <rc t="1" v="7184"/>
    </bk>
    <bk>
      <rc t="1" v="7185"/>
    </bk>
    <bk>
      <rc t="1" v="7186"/>
    </bk>
    <bk>
      <rc t="1" v="7187"/>
    </bk>
    <bk>
      <rc t="1" v="7188"/>
    </bk>
    <bk>
      <rc t="1" v="7189"/>
    </bk>
    <bk>
      <rc t="1" v="7190"/>
    </bk>
    <bk>
      <rc t="1" v="7191"/>
    </bk>
    <bk>
      <rc t="1" v="7192"/>
    </bk>
    <bk>
      <rc t="1" v="7193"/>
    </bk>
    <bk>
      <rc t="1" v="7194"/>
    </bk>
    <bk>
      <rc t="1" v="7195"/>
    </bk>
    <bk>
      <rc t="1" v="7196"/>
    </bk>
    <bk>
      <rc t="1" v="7197"/>
    </bk>
    <bk>
      <rc t="1" v="7198"/>
    </bk>
    <bk>
      <rc t="1" v="7199"/>
    </bk>
    <bk>
      <rc t="1" v="7200"/>
    </bk>
    <bk>
      <rc t="1" v="7201"/>
    </bk>
    <bk>
      <rc t="1" v="7202"/>
    </bk>
    <bk>
      <rc t="1" v="7203"/>
    </bk>
    <bk>
      <rc t="1" v="7204"/>
    </bk>
    <bk>
      <rc t="1" v="7205"/>
    </bk>
    <bk>
      <rc t="1" v="7206"/>
    </bk>
    <bk>
      <rc t="1" v="7207"/>
    </bk>
    <bk>
      <rc t="1" v="7208"/>
    </bk>
    <bk>
      <rc t="1" v="7209"/>
    </bk>
    <bk>
      <rc t="1" v="7210"/>
    </bk>
    <bk>
      <rc t="1" v="7211"/>
    </bk>
    <bk>
      <rc t="1" v="7212"/>
    </bk>
    <bk>
      <rc t="1" v="7213"/>
    </bk>
    <bk>
      <rc t="1" v="7214"/>
    </bk>
    <bk>
      <rc t="1" v="7215"/>
    </bk>
    <bk>
      <rc t="1" v="7216"/>
    </bk>
    <bk>
      <rc t="1" v="7217"/>
    </bk>
    <bk>
      <rc t="1" v="7218"/>
    </bk>
    <bk>
      <rc t="1" v="7219"/>
    </bk>
    <bk>
      <rc t="1" v="7220"/>
    </bk>
    <bk>
      <rc t="1" v="7221"/>
    </bk>
    <bk>
      <rc t="1" v="7222"/>
    </bk>
    <bk>
      <rc t="1" v="7223"/>
    </bk>
    <bk>
      <rc t="1" v="7224"/>
    </bk>
    <bk>
      <rc t="1" v="7225"/>
    </bk>
    <bk>
      <rc t="1" v="7226"/>
    </bk>
    <bk>
      <rc t="1" v="7227"/>
    </bk>
    <bk>
      <rc t="1" v="7228"/>
    </bk>
    <bk>
      <rc t="1" v="7229"/>
    </bk>
    <bk>
      <rc t="1" v="7230"/>
    </bk>
    <bk>
      <rc t="1" v="7231"/>
    </bk>
    <bk>
      <rc t="1" v="7232"/>
    </bk>
    <bk>
      <rc t="1" v="7233"/>
    </bk>
    <bk>
      <rc t="1" v="7234"/>
    </bk>
    <bk>
      <rc t="1" v="7235"/>
    </bk>
    <bk>
      <rc t="1" v="7236"/>
    </bk>
    <bk>
      <rc t="1" v="7237"/>
    </bk>
    <bk>
      <rc t="1" v="7238"/>
    </bk>
    <bk>
      <rc t="1" v="7239"/>
    </bk>
    <bk>
      <rc t="1" v="7240"/>
    </bk>
    <bk>
      <rc t="1" v="7241"/>
    </bk>
    <bk>
      <rc t="1" v="7242"/>
    </bk>
    <bk>
      <rc t="1" v="7243"/>
    </bk>
    <bk>
      <rc t="1" v="7244"/>
    </bk>
    <bk>
      <rc t="1" v="7245"/>
    </bk>
    <bk>
      <rc t="1" v="7246"/>
    </bk>
    <bk>
      <rc t="1" v="7247"/>
    </bk>
    <bk>
      <rc t="1" v="7248"/>
    </bk>
    <bk>
      <rc t="1" v="7249"/>
    </bk>
    <bk>
      <rc t="1" v="7250"/>
    </bk>
    <bk>
      <rc t="1" v="7251"/>
    </bk>
    <bk>
      <rc t="1" v="7252"/>
    </bk>
    <bk>
      <rc t="1" v="7253"/>
    </bk>
    <bk>
      <rc t="1" v="7254"/>
    </bk>
    <bk>
      <rc t="1" v="7255"/>
    </bk>
    <bk>
      <rc t="1" v="7256"/>
    </bk>
    <bk>
      <rc t="1" v="7257"/>
    </bk>
    <bk>
      <rc t="1" v="7258"/>
    </bk>
    <bk>
      <rc t="1" v="7259"/>
    </bk>
    <bk>
      <rc t="1" v="7260"/>
    </bk>
    <bk>
      <rc t="1" v="7261"/>
    </bk>
    <bk>
      <rc t="1" v="7262"/>
    </bk>
    <bk>
      <rc t="1" v="7263"/>
    </bk>
    <bk>
      <rc t="1" v="7264"/>
    </bk>
    <bk>
      <rc t="1" v="7265"/>
    </bk>
    <bk>
      <rc t="1" v="7266"/>
    </bk>
    <bk>
      <rc t="1" v="7267"/>
    </bk>
    <bk>
      <rc t="1" v="7268"/>
    </bk>
    <bk>
      <rc t="1" v="7269"/>
    </bk>
    <bk>
      <rc t="1" v="7270"/>
    </bk>
    <bk>
      <rc t="1" v="7271"/>
    </bk>
    <bk>
      <rc t="1" v="7272"/>
    </bk>
    <bk>
      <rc t="1" v="7273"/>
    </bk>
    <bk>
      <rc t="1" v="7274"/>
    </bk>
    <bk>
      <rc t="1" v="7275"/>
    </bk>
    <bk>
      <rc t="1" v="7276"/>
    </bk>
    <bk>
      <rc t="1" v="7277"/>
    </bk>
    <bk>
      <rc t="1" v="7278"/>
    </bk>
    <bk>
      <rc t="1" v="7279"/>
    </bk>
    <bk>
      <rc t="1" v="7280"/>
    </bk>
    <bk>
      <rc t="1" v="7281"/>
    </bk>
    <bk>
      <rc t="1" v="7282"/>
    </bk>
    <bk>
      <rc t="1" v="7283"/>
    </bk>
    <bk>
      <rc t="1" v="7284"/>
    </bk>
    <bk>
      <rc t="1" v="7285"/>
    </bk>
    <bk>
      <rc t="1" v="7286"/>
    </bk>
    <bk>
      <rc t="1" v="7287"/>
    </bk>
    <bk>
      <rc t="1" v="7288"/>
    </bk>
    <bk>
      <rc t="1" v="7289"/>
    </bk>
    <bk>
      <rc t="1" v="7290"/>
    </bk>
    <bk>
      <rc t="1" v="7291"/>
    </bk>
    <bk>
      <rc t="1" v="7292"/>
    </bk>
    <bk>
      <rc t="1" v="7293"/>
    </bk>
    <bk>
      <rc t="1" v="7294"/>
    </bk>
    <bk>
      <rc t="1" v="7295"/>
    </bk>
    <bk>
      <rc t="1" v="7296"/>
    </bk>
    <bk>
      <rc t="1" v="7297"/>
    </bk>
    <bk>
      <rc t="1" v="7298"/>
    </bk>
    <bk>
      <rc t="1" v="7299"/>
    </bk>
    <bk>
      <rc t="1" v="7300"/>
    </bk>
    <bk>
      <rc t="1" v="7301"/>
    </bk>
    <bk>
      <rc t="1" v="7302"/>
    </bk>
    <bk>
      <rc t="1" v="7303"/>
    </bk>
    <bk>
      <rc t="1" v="7304"/>
    </bk>
    <bk>
      <rc t="1" v="7305"/>
    </bk>
    <bk>
      <rc t="1" v="7306"/>
    </bk>
    <bk>
      <rc t="1" v="7307"/>
    </bk>
    <bk>
      <rc t="1" v="7308"/>
    </bk>
    <bk>
      <rc t="1" v="7309"/>
    </bk>
    <bk>
      <rc t="1" v="7310"/>
    </bk>
    <bk>
      <rc t="1" v="7311"/>
    </bk>
    <bk>
      <rc t="1" v="7312"/>
    </bk>
    <bk>
      <rc t="1" v="7313"/>
    </bk>
    <bk>
      <rc t="1" v="7314"/>
    </bk>
    <bk>
      <rc t="1" v="7315"/>
    </bk>
    <bk>
      <rc t="1" v="7316"/>
    </bk>
    <bk>
      <rc t="1" v="7317"/>
    </bk>
    <bk>
      <rc t="1" v="7318"/>
    </bk>
    <bk>
      <rc t="1" v="7319"/>
    </bk>
    <bk>
      <rc t="1" v="7320"/>
    </bk>
    <bk>
      <rc t="1" v="7321"/>
    </bk>
    <bk>
      <rc t="1" v="7322"/>
    </bk>
    <bk>
      <rc t="1" v="7323"/>
    </bk>
    <bk>
      <rc t="1" v="7324"/>
    </bk>
    <bk>
      <rc t="1" v="7325"/>
    </bk>
    <bk>
      <rc t="1" v="7326"/>
    </bk>
    <bk>
      <rc t="1" v="7327"/>
    </bk>
    <bk>
      <rc t="1" v="7328"/>
    </bk>
    <bk>
      <rc t="1" v="7329"/>
    </bk>
    <bk>
      <rc t="1" v="7330"/>
    </bk>
    <bk>
      <rc t="1" v="7331"/>
    </bk>
    <bk>
      <rc t="1" v="7332"/>
    </bk>
    <bk>
      <rc t="1" v="7333"/>
    </bk>
    <bk>
      <rc t="1" v="7334"/>
    </bk>
    <bk>
      <rc t="1" v="7335"/>
    </bk>
    <bk>
      <rc t="1" v="7336"/>
    </bk>
    <bk>
      <rc t="1" v="7337"/>
    </bk>
    <bk>
      <rc t="1" v="7338"/>
    </bk>
    <bk>
      <rc t="1" v="7339"/>
    </bk>
    <bk>
      <rc t="1" v="7340"/>
    </bk>
    <bk>
      <rc t="1" v="7341"/>
    </bk>
    <bk>
      <rc t="1" v="7342"/>
    </bk>
    <bk>
      <rc t="1" v="7343"/>
    </bk>
    <bk>
      <rc t="1" v="7344"/>
    </bk>
    <bk>
      <rc t="1" v="7345"/>
    </bk>
    <bk>
      <rc t="1" v="7346"/>
    </bk>
    <bk>
      <rc t="1" v="7347"/>
    </bk>
    <bk>
      <rc t="1" v="7348"/>
    </bk>
    <bk>
      <rc t="1" v="7349"/>
    </bk>
    <bk>
      <rc t="1" v="7350"/>
    </bk>
    <bk>
      <rc t="1" v="7351"/>
    </bk>
    <bk>
      <rc t="1" v="7352"/>
    </bk>
    <bk>
      <rc t="1" v="7353"/>
    </bk>
    <bk>
      <rc t="1" v="7354"/>
    </bk>
    <bk>
      <rc t="1" v="7355"/>
    </bk>
    <bk>
      <rc t="1" v="7356"/>
    </bk>
    <bk>
      <rc t="1" v="7357"/>
    </bk>
    <bk>
      <rc t="1" v="7358"/>
    </bk>
    <bk>
      <rc t="1" v="7359"/>
    </bk>
    <bk>
      <rc t="1" v="7360"/>
    </bk>
    <bk>
      <rc t="1" v="7361"/>
    </bk>
    <bk>
      <rc t="1" v="7362"/>
    </bk>
    <bk>
      <rc t="1" v="7363"/>
    </bk>
    <bk>
      <rc t="1" v="7364"/>
    </bk>
    <bk>
      <rc t="1" v="7365"/>
    </bk>
    <bk>
      <rc t="1" v="7366"/>
    </bk>
    <bk>
      <rc t="1" v="7367"/>
    </bk>
    <bk>
      <rc t="1" v="7368"/>
    </bk>
    <bk>
      <rc t="1" v="7369"/>
    </bk>
    <bk>
      <rc t="1" v="7370"/>
    </bk>
    <bk>
      <rc t="1" v="7371"/>
    </bk>
    <bk>
      <rc t="1" v="7372"/>
    </bk>
    <bk>
      <rc t="1" v="7373"/>
    </bk>
    <bk>
      <rc t="1" v="7374"/>
    </bk>
    <bk>
      <rc t="1" v="7375"/>
    </bk>
    <bk>
      <rc t="1" v="7376"/>
    </bk>
    <bk>
      <rc t="1" v="7377"/>
    </bk>
    <bk>
      <rc t="1" v="7378"/>
    </bk>
    <bk>
      <rc t="1" v="7379"/>
    </bk>
    <bk>
      <rc t="1" v="7380"/>
    </bk>
    <bk>
      <rc t="1" v="7381"/>
    </bk>
    <bk>
      <rc t="1" v="7382"/>
    </bk>
    <bk>
      <rc t="1" v="7383"/>
    </bk>
    <bk>
      <rc t="1" v="7384"/>
    </bk>
    <bk>
      <rc t="1" v="7385"/>
    </bk>
    <bk>
      <rc t="1" v="7386"/>
    </bk>
    <bk>
      <rc t="1" v="7387"/>
    </bk>
    <bk>
      <rc t="1" v="7388"/>
    </bk>
    <bk>
      <rc t="1" v="7389"/>
    </bk>
    <bk>
      <rc t="1" v="7390"/>
    </bk>
    <bk>
      <rc t="1" v="7391"/>
    </bk>
    <bk>
      <rc t="1" v="7392"/>
    </bk>
    <bk>
      <rc t="1" v="7393"/>
    </bk>
    <bk>
      <rc t="1" v="7394"/>
    </bk>
    <bk>
      <rc t="1" v="7395"/>
    </bk>
    <bk>
      <rc t="1" v="7396"/>
    </bk>
    <bk>
      <rc t="1" v="7397"/>
    </bk>
    <bk>
      <rc t="1" v="7398"/>
    </bk>
    <bk>
      <rc t="1" v="7399"/>
    </bk>
    <bk>
      <rc t="1" v="7400"/>
    </bk>
    <bk>
      <rc t="1" v="7401"/>
    </bk>
    <bk>
      <rc t="1" v="7402"/>
    </bk>
    <bk>
      <rc t="1" v="7403"/>
    </bk>
    <bk>
      <rc t="1" v="7404"/>
    </bk>
    <bk>
      <rc t="1" v="7405"/>
    </bk>
    <bk>
      <rc t="1" v="7406"/>
    </bk>
    <bk>
      <rc t="1" v="7407"/>
    </bk>
    <bk>
      <rc t="1" v="7408"/>
    </bk>
    <bk>
      <rc t="1" v="7409"/>
    </bk>
    <bk>
      <rc t="1" v="7410"/>
    </bk>
    <bk>
      <rc t="1" v="7411"/>
    </bk>
    <bk>
      <rc t="1" v="7412"/>
    </bk>
    <bk>
      <rc t="1" v="7413"/>
    </bk>
    <bk>
      <rc t="1" v="7414"/>
    </bk>
    <bk>
      <rc t="1" v="7415"/>
    </bk>
    <bk>
      <rc t="1" v="7416"/>
    </bk>
    <bk>
      <rc t="1" v="7417"/>
    </bk>
    <bk>
      <rc t="1" v="7418"/>
    </bk>
    <bk>
      <rc t="1" v="7419"/>
    </bk>
    <bk>
      <rc t="1" v="7420"/>
    </bk>
    <bk>
      <rc t="1" v="7421"/>
    </bk>
    <bk>
      <rc t="1" v="7422"/>
    </bk>
    <bk>
      <rc t="1" v="7423"/>
    </bk>
    <bk>
      <rc t="1" v="7424"/>
    </bk>
    <bk>
      <rc t="1" v="7425"/>
    </bk>
    <bk>
      <rc t="1" v="7426"/>
    </bk>
    <bk>
      <rc t="1" v="7427"/>
    </bk>
    <bk>
      <rc t="1" v="7428"/>
    </bk>
    <bk>
      <rc t="1" v="7429"/>
    </bk>
    <bk>
      <rc t="1" v="7430"/>
    </bk>
    <bk>
      <rc t="1" v="7431"/>
    </bk>
    <bk>
      <rc t="1" v="7432"/>
    </bk>
    <bk>
      <rc t="1" v="7433"/>
    </bk>
    <bk>
      <rc t="1" v="7434"/>
    </bk>
    <bk>
      <rc t="1" v="7435"/>
    </bk>
    <bk>
      <rc t="1" v="7436"/>
    </bk>
    <bk>
      <rc t="1" v="7437"/>
    </bk>
    <bk>
      <rc t="1" v="7438"/>
    </bk>
    <bk>
      <rc t="1" v="7439"/>
    </bk>
    <bk>
      <rc t="1" v="7440"/>
    </bk>
    <bk>
      <rc t="1" v="7441"/>
    </bk>
    <bk>
      <rc t="1" v="7442"/>
    </bk>
    <bk>
      <rc t="1" v="7443"/>
    </bk>
    <bk>
      <rc t="1" v="7444"/>
    </bk>
    <bk>
      <rc t="1" v="7445"/>
    </bk>
    <bk>
      <rc t="1" v="7446"/>
    </bk>
    <bk>
      <rc t="1" v="7447"/>
    </bk>
    <bk>
      <rc t="1" v="7448"/>
    </bk>
    <bk>
      <rc t="1" v="7449"/>
    </bk>
    <bk>
      <rc t="1" v="7450"/>
    </bk>
    <bk>
      <rc t="1" v="7451"/>
    </bk>
    <bk>
      <rc t="1" v="7452"/>
    </bk>
    <bk>
      <rc t="1" v="7453"/>
    </bk>
    <bk>
      <rc t="1" v="7454"/>
    </bk>
    <bk>
      <rc t="1" v="7455"/>
    </bk>
    <bk>
      <rc t="1" v="7456"/>
    </bk>
    <bk>
      <rc t="1" v="7457"/>
    </bk>
    <bk>
      <rc t="1" v="7458"/>
    </bk>
    <bk>
      <rc t="1" v="7459"/>
    </bk>
    <bk>
      <rc t="1" v="7460"/>
    </bk>
    <bk>
      <rc t="1" v="7461"/>
    </bk>
    <bk>
      <rc t="1" v="7462"/>
    </bk>
    <bk>
      <rc t="1" v="7463"/>
    </bk>
    <bk>
      <rc t="1" v="7464"/>
    </bk>
    <bk>
      <rc t="1" v="7465"/>
    </bk>
    <bk>
      <rc t="1" v="7466"/>
    </bk>
    <bk>
      <rc t="1" v="7467"/>
    </bk>
    <bk>
      <rc t="1" v="7468"/>
    </bk>
    <bk>
      <rc t="1" v="7469"/>
    </bk>
    <bk>
      <rc t="1" v="7470"/>
    </bk>
    <bk>
      <rc t="1" v="7471"/>
    </bk>
    <bk>
      <rc t="1" v="7472"/>
    </bk>
    <bk>
      <rc t="1" v="7473"/>
    </bk>
    <bk>
      <rc t="1" v="7474"/>
    </bk>
    <bk>
      <rc t="1" v="7475"/>
    </bk>
    <bk>
      <rc t="1" v="7476"/>
    </bk>
    <bk>
      <rc t="1" v="7477"/>
    </bk>
    <bk>
      <rc t="1" v="7478"/>
    </bk>
    <bk>
      <rc t="1" v="7479"/>
    </bk>
    <bk>
      <rc t="1" v="7480"/>
    </bk>
    <bk>
      <rc t="1" v="7481"/>
    </bk>
    <bk>
      <rc t="1" v="7482"/>
    </bk>
    <bk>
      <rc t="1" v="7483"/>
    </bk>
    <bk>
      <rc t="1" v="7484"/>
    </bk>
    <bk>
      <rc t="1" v="7485"/>
    </bk>
    <bk>
      <rc t="1" v="7486"/>
    </bk>
    <bk>
      <rc t="1" v="7487"/>
    </bk>
    <bk>
      <rc t="1" v="7488"/>
    </bk>
    <bk>
      <rc t="1" v="7489"/>
    </bk>
    <bk>
      <rc t="1" v="7490"/>
    </bk>
    <bk>
      <rc t="1" v="7491"/>
    </bk>
    <bk>
      <rc t="1" v="7492"/>
    </bk>
    <bk>
      <rc t="1" v="7493"/>
    </bk>
    <bk>
      <rc t="1" v="7494"/>
    </bk>
    <bk>
      <rc t="1" v="7495"/>
    </bk>
    <bk>
      <rc t="1" v="7496"/>
    </bk>
    <bk>
      <rc t="1" v="7497"/>
    </bk>
    <bk>
      <rc t="1" v="7498"/>
    </bk>
    <bk>
      <rc t="1" v="7499"/>
    </bk>
    <bk>
      <rc t="1" v="7500"/>
    </bk>
    <bk>
      <rc t="1" v="7501"/>
    </bk>
    <bk>
      <rc t="1" v="7502"/>
    </bk>
    <bk>
      <rc t="1" v="7503"/>
    </bk>
    <bk>
      <rc t="1" v="7504"/>
    </bk>
    <bk>
      <rc t="1" v="7505"/>
    </bk>
    <bk>
      <rc t="1" v="7506"/>
    </bk>
    <bk>
      <rc t="1" v="7507"/>
    </bk>
    <bk>
      <rc t="1" v="7508"/>
    </bk>
    <bk>
      <rc t="1" v="7509"/>
    </bk>
    <bk>
      <rc t="1" v="7510"/>
    </bk>
    <bk>
      <rc t="1" v="7511"/>
    </bk>
    <bk>
      <rc t="1" v="7512"/>
    </bk>
    <bk>
      <rc t="1" v="7513"/>
    </bk>
    <bk>
      <rc t="1" v="7514"/>
    </bk>
    <bk>
      <rc t="1" v="7515"/>
    </bk>
    <bk>
      <rc t="1" v="7516"/>
    </bk>
    <bk>
      <rc t="1" v="7517"/>
    </bk>
    <bk>
      <rc t="1" v="7518"/>
    </bk>
    <bk>
      <rc t="1" v="7519"/>
    </bk>
    <bk>
      <rc t="1" v="7520"/>
    </bk>
    <bk>
      <rc t="1" v="7521"/>
    </bk>
    <bk>
      <rc t="1" v="7522"/>
    </bk>
    <bk>
      <rc t="1" v="7523"/>
    </bk>
    <bk>
      <rc t="1" v="7524"/>
    </bk>
    <bk>
      <rc t="1" v="7525"/>
    </bk>
    <bk>
      <rc t="1" v="7526"/>
    </bk>
    <bk>
      <rc t="1" v="7527"/>
    </bk>
    <bk>
      <rc t="1" v="7528"/>
    </bk>
    <bk>
      <rc t="1" v="7529"/>
    </bk>
    <bk>
      <rc t="1" v="7530"/>
    </bk>
    <bk>
      <rc t="1" v="7531"/>
    </bk>
    <bk>
      <rc t="1" v="7532"/>
    </bk>
    <bk>
      <rc t="1" v="7533"/>
    </bk>
    <bk>
      <rc t="1" v="7534"/>
    </bk>
    <bk>
      <rc t="1" v="7535"/>
    </bk>
    <bk>
      <rc t="1" v="7536"/>
    </bk>
    <bk>
      <rc t="1" v="7537"/>
    </bk>
    <bk>
      <rc t="1" v="7538"/>
    </bk>
    <bk>
      <rc t="1" v="7539"/>
    </bk>
    <bk>
      <rc t="1" v="7540"/>
    </bk>
    <bk>
      <rc t="1" v="7541"/>
    </bk>
    <bk>
      <rc t="1" v="7542"/>
    </bk>
    <bk>
      <rc t="1" v="7543"/>
    </bk>
    <bk>
      <rc t="1" v="7544"/>
    </bk>
    <bk>
      <rc t="1" v="7545"/>
    </bk>
    <bk>
      <rc t="1" v="7546"/>
    </bk>
    <bk>
      <rc t="1" v="7547"/>
    </bk>
    <bk>
      <rc t="1" v="7548"/>
    </bk>
    <bk>
      <rc t="1" v="7549"/>
    </bk>
    <bk>
      <rc t="1" v="7550"/>
    </bk>
    <bk>
      <rc t="1" v="7551"/>
    </bk>
    <bk>
      <rc t="1" v="7552"/>
    </bk>
    <bk>
      <rc t="1" v="7553"/>
    </bk>
    <bk>
      <rc t="1" v="7554"/>
    </bk>
    <bk>
      <rc t="1" v="7555"/>
    </bk>
    <bk>
      <rc t="1" v="7556"/>
    </bk>
    <bk>
      <rc t="1" v="7557"/>
    </bk>
    <bk>
      <rc t="1" v="7558"/>
    </bk>
    <bk>
      <rc t="1" v="7559"/>
    </bk>
    <bk>
      <rc t="1" v="7560"/>
    </bk>
    <bk>
      <rc t="1" v="7561"/>
    </bk>
    <bk>
      <rc t="1" v="7562"/>
    </bk>
    <bk>
      <rc t="1" v="7563"/>
    </bk>
    <bk>
      <rc t="1" v="7564"/>
    </bk>
    <bk>
      <rc t="1" v="7565"/>
    </bk>
    <bk>
      <rc t="1" v="7566"/>
    </bk>
    <bk>
      <rc t="1" v="7567"/>
    </bk>
    <bk>
      <rc t="1" v="7568"/>
    </bk>
    <bk>
      <rc t="1" v="7569"/>
    </bk>
    <bk>
      <rc t="1" v="7570"/>
    </bk>
    <bk>
      <rc t="1" v="7571"/>
    </bk>
    <bk>
      <rc t="1" v="7572"/>
    </bk>
    <bk>
      <rc t="1" v="7573"/>
    </bk>
    <bk>
      <rc t="1" v="7574"/>
    </bk>
    <bk>
      <rc t="1" v="7575"/>
    </bk>
    <bk>
      <rc t="1" v="7576"/>
    </bk>
    <bk>
      <rc t="1" v="7577"/>
    </bk>
    <bk>
      <rc t="1" v="7578"/>
    </bk>
    <bk>
      <rc t="1" v="7579"/>
    </bk>
    <bk>
      <rc t="1" v="7580"/>
    </bk>
    <bk>
      <rc t="1" v="7581"/>
    </bk>
    <bk>
      <rc t="1" v="7582"/>
    </bk>
    <bk>
      <rc t="1" v="7583"/>
    </bk>
    <bk>
      <rc t="1" v="7584"/>
    </bk>
    <bk>
      <rc t="1" v="7585"/>
    </bk>
    <bk>
      <rc t="1" v="7586"/>
    </bk>
    <bk>
      <rc t="1" v="7587"/>
    </bk>
    <bk>
      <rc t="1" v="7588"/>
    </bk>
    <bk>
      <rc t="1" v="7589"/>
    </bk>
    <bk>
      <rc t="1" v="7590"/>
    </bk>
    <bk>
      <rc t="1" v="7591"/>
    </bk>
    <bk>
      <rc t="1" v="7592"/>
    </bk>
    <bk>
      <rc t="1" v="7593"/>
    </bk>
    <bk>
      <rc t="1" v="7594"/>
    </bk>
    <bk>
      <rc t="1" v="7595"/>
    </bk>
    <bk>
      <rc t="1" v="7596"/>
    </bk>
    <bk>
      <rc t="1" v="7597"/>
    </bk>
    <bk>
      <rc t="1" v="7598"/>
    </bk>
    <bk>
      <rc t="1" v="7599"/>
    </bk>
    <bk>
      <rc t="1" v="7600"/>
    </bk>
    <bk>
      <rc t="1" v="7601"/>
    </bk>
    <bk>
      <rc t="1" v="7602"/>
    </bk>
    <bk>
      <rc t="1" v="7603"/>
    </bk>
    <bk>
      <rc t="1" v="7604"/>
    </bk>
    <bk>
      <rc t="1" v="7605"/>
    </bk>
    <bk>
      <rc t="1" v="7606"/>
    </bk>
    <bk>
      <rc t="1" v="7607"/>
    </bk>
    <bk>
      <rc t="1" v="7608"/>
    </bk>
    <bk>
      <rc t="1" v="7609"/>
    </bk>
    <bk>
      <rc t="1" v="7610"/>
    </bk>
    <bk>
      <rc t="1" v="7611"/>
    </bk>
    <bk>
      <rc t="1" v="7612"/>
    </bk>
    <bk>
      <rc t="1" v="7613"/>
    </bk>
    <bk>
      <rc t="1" v="7614"/>
    </bk>
    <bk>
      <rc t="1" v="7615"/>
    </bk>
    <bk>
      <rc t="1" v="7616"/>
    </bk>
    <bk>
      <rc t="1" v="7617"/>
    </bk>
    <bk>
      <rc t="1" v="7618"/>
    </bk>
    <bk>
      <rc t="1" v="7619"/>
    </bk>
    <bk>
      <rc t="1" v="7620"/>
    </bk>
    <bk>
      <rc t="1" v="7621"/>
    </bk>
    <bk>
      <rc t="1" v="7622"/>
    </bk>
    <bk>
      <rc t="1" v="7623"/>
    </bk>
    <bk>
      <rc t="1" v="7624"/>
    </bk>
    <bk>
      <rc t="1" v="7625"/>
    </bk>
    <bk>
      <rc t="1" v="7626"/>
    </bk>
    <bk>
      <rc t="1" v="7627"/>
    </bk>
    <bk>
      <rc t="1" v="7628"/>
    </bk>
    <bk>
      <rc t="1" v="7629"/>
    </bk>
    <bk>
      <rc t="1" v="7630"/>
    </bk>
    <bk>
      <rc t="1" v="7631"/>
    </bk>
    <bk>
      <rc t="1" v="7632"/>
    </bk>
    <bk>
      <rc t="1" v="7633"/>
    </bk>
    <bk>
      <rc t="1" v="7634"/>
    </bk>
    <bk>
      <rc t="1" v="7635"/>
    </bk>
    <bk>
      <rc t="1" v="7636"/>
    </bk>
    <bk>
      <rc t="1" v="7637"/>
    </bk>
    <bk>
      <rc t="1" v="7638"/>
    </bk>
    <bk>
      <rc t="1" v="7639"/>
    </bk>
    <bk>
      <rc t="1" v="7640"/>
    </bk>
    <bk>
      <rc t="1" v="7641"/>
    </bk>
    <bk>
      <rc t="1" v="7642"/>
    </bk>
    <bk>
      <rc t="1" v="7643"/>
    </bk>
    <bk>
      <rc t="1" v="7644"/>
    </bk>
    <bk>
      <rc t="1" v="7645"/>
    </bk>
    <bk>
      <rc t="1" v="7646"/>
    </bk>
    <bk>
      <rc t="1" v="7647"/>
    </bk>
    <bk>
      <rc t="1" v="7648"/>
    </bk>
    <bk>
      <rc t="1" v="7649"/>
    </bk>
    <bk>
      <rc t="1" v="7650"/>
    </bk>
    <bk>
      <rc t="1" v="7651"/>
    </bk>
    <bk>
      <rc t="1" v="7652"/>
    </bk>
    <bk>
      <rc t="1" v="7653"/>
    </bk>
    <bk>
      <rc t="1" v="7654"/>
    </bk>
    <bk>
      <rc t="1" v="7655"/>
    </bk>
    <bk>
      <rc t="1" v="7656"/>
    </bk>
    <bk>
      <rc t="1" v="7657"/>
    </bk>
    <bk>
      <rc t="1" v="7658"/>
    </bk>
    <bk>
      <rc t="1" v="7659"/>
    </bk>
    <bk>
      <rc t="1" v="7660"/>
    </bk>
    <bk>
      <rc t="1" v="7661"/>
    </bk>
    <bk>
      <rc t="1" v="7662"/>
    </bk>
    <bk>
      <rc t="1" v="7663"/>
    </bk>
    <bk>
      <rc t="1" v="7664"/>
    </bk>
    <bk>
      <rc t="1" v="7665"/>
    </bk>
    <bk>
      <rc t="1" v="7666"/>
    </bk>
    <bk>
      <rc t="1" v="7667"/>
    </bk>
    <bk>
      <rc t="1" v="7668"/>
    </bk>
    <bk>
      <rc t="1" v="7669"/>
    </bk>
    <bk>
      <rc t="1" v="7670"/>
    </bk>
    <bk>
      <rc t="1" v="7671"/>
    </bk>
    <bk>
      <rc t="1" v="7672"/>
    </bk>
    <bk>
      <rc t="1" v="7673"/>
    </bk>
    <bk>
      <rc t="1" v="7674"/>
    </bk>
    <bk>
      <rc t="1" v="7675"/>
    </bk>
    <bk>
      <rc t="1" v="7676"/>
    </bk>
    <bk>
      <rc t="1" v="7677"/>
    </bk>
    <bk>
      <rc t="1" v="7678"/>
    </bk>
    <bk>
      <rc t="1" v="7679"/>
    </bk>
    <bk>
      <rc t="1" v="7680"/>
    </bk>
    <bk>
      <rc t="1" v="7681"/>
    </bk>
    <bk>
      <rc t="1" v="7682"/>
    </bk>
    <bk>
      <rc t="1" v="7683"/>
    </bk>
    <bk>
      <rc t="1" v="7684"/>
    </bk>
    <bk>
      <rc t="1" v="7685"/>
    </bk>
    <bk>
      <rc t="1" v="7686"/>
    </bk>
    <bk>
      <rc t="1" v="7687"/>
    </bk>
    <bk>
      <rc t="1" v="7688"/>
    </bk>
    <bk>
      <rc t="1" v="7689"/>
    </bk>
    <bk>
      <rc t="1" v="7690"/>
    </bk>
    <bk>
      <rc t="1" v="7691"/>
    </bk>
    <bk>
      <rc t="1" v="7692"/>
    </bk>
    <bk>
      <rc t="1" v="7693"/>
    </bk>
    <bk>
      <rc t="1" v="7694"/>
    </bk>
    <bk>
      <rc t="1" v="7695"/>
    </bk>
    <bk>
      <rc t="1" v="7696"/>
    </bk>
    <bk>
      <rc t="1" v="7697"/>
    </bk>
    <bk>
      <rc t="1" v="7698"/>
    </bk>
    <bk>
      <rc t="1" v="7699"/>
    </bk>
    <bk>
      <rc t="1" v="7700"/>
    </bk>
    <bk>
      <rc t="1" v="7701"/>
    </bk>
    <bk>
      <rc t="1" v="7702"/>
    </bk>
    <bk>
      <rc t="1" v="7703"/>
    </bk>
    <bk>
      <rc t="1" v="7704"/>
    </bk>
    <bk>
      <rc t="1" v="7705"/>
    </bk>
    <bk>
      <rc t="1" v="7706"/>
    </bk>
    <bk>
      <rc t="1" v="7707"/>
    </bk>
    <bk>
      <rc t="1" v="7708"/>
    </bk>
    <bk>
      <rc t="1" v="7709"/>
    </bk>
    <bk>
      <rc t="1" v="7710"/>
    </bk>
    <bk>
      <rc t="1" v="7711"/>
    </bk>
    <bk>
      <rc t="1" v="7712"/>
    </bk>
    <bk>
      <rc t="1" v="7713"/>
    </bk>
    <bk>
      <rc t="1" v="7714"/>
    </bk>
    <bk>
      <rc t="1" v="7715"/>
    </bk>
    <bk>
      <rc t="1" v="7716"/>
    </bk>
    <bk>
      <rc t="1" v="7717"/>
    </bk>
    <bk>
      <rc t="1" v="7718"/>
    </bk>
    <bk>
      <rc t="1" v="7719"/>
    </bk>
    <bk>
      <rc t="1" v="7720"/>
    </bk>
    <bk>
      <rc t="1" v="7721"/>
    </bk>
    <bk>
      <rc t="1" v="7722"/>
    </bk>
    <bk>
      <rc t="1" v="7723"/>
    </bk>
    <bk>
      <rc t="1" v="7724"/>
    </bk>
    <bk>
      <rc t="1" v="7725"/>
    </bk>
    <bk>
      <rc t="1" v="7726"/>
    </bk>
    <bk>
      <rc t="1" v="7727"/>
    </bk>
    <bk>
      <rc t="1" v="7728"/>
    </bk>
    <bk>
      <rc t="1" v="7729"/>
    </bk>
    <bk>
      <rc t="1" v="7730"/>
    </bk>
    <bk>
      <rc t="1" v="7731"/>
    </bk>
    <bk>
      <rc t="1" v="7732"/>
    </bk>
    <bk>
      <rc t="1" v="7733"/>
    </bk>
    <bk>
      <rc t="1" v="7734"/>
    </bk>
    <bk>
      <rc t="1" v="7735"/>
    </bk>
    <bk>
      <rc t="1" v="7736"/>
    </bk>
    <bk>
      <rc t="1" v="7737"/>
    </bk>
    <bk>
      <rc t="1" v="7738"/>
    </bk>
    <bk>
      <rc t="1" v="7739"/>
    </bk>
    <bk>
      <rc t="1" v="7740"/>
    </bk>
    <bk>
      <rc t="1" v="7741"/>
    </bk>
    <bk>
      <rc t="1" v="7742"/>
    </bk>
    <bk>
      <rc t="1" v="7743"/>
    </bk>
    <bk>
      <rc t="1" v="7744"/>
    </bk>
    <bk>
      <rc t="1" v="7745"/>
    </bk>
    <bk>
      <rc t="1" v="7746"/>
    </bk>
    <bk>
      <rc t="1" v="7747"/>
    </bk>
    <bk>
      <rc t="1" v="7748"/>
    </bk>
    <bk>
      <rc t="1" v="7749"/>
    </bk>
    <bk>
      <rc t="1" v="7750"/>
    </bk>
    <bk>
      <rc t="1" v="7751"/>
    </bk>
    <bk>
      <rc t="1" v="7752"/>
    </bk>
    <bk>
      <rc t="1" v="7753"/>
    </bk>
    <bk>
      <rc t="1" v="7754"/>
    </bk>
    <bk>
      <rc t="1" v="7755"/>
    </bk>
    <bk>
      <rc t="1" v="7756"/>
    </bk>
    <bk>
      <rc t="1" v="7757"/>
    </bk>
    <bk>
      <rc t="1" v="7758"/>
    </bk>
    <bk>
      <rc t="1" v="7759"/>
    </bk>
    <bk>
      <rc t="1" v="7760"/>
    </bk>
    <bk>
      <rc t="1" v="7761"/>
    </bk>
    <bk>
      <rc t="1" v="7762"/>
    </bk>
    <bk>
      <rc t="1" v="7763"/>
    </bk>
    <bk>
      <rc t="1" v="7764"/>
    </bk>
    <bk>
      <rc t="1" v="7765"/>
    </bk>
    <bk>
      <rc t="1" v="7766"/>
    </bk>
    <bk>
      <rc t="1" v="7767"/>
    </bk>
    <bk>
      <rc t="1" v="7768"/>
    </bk>
    <bk>
      <rc t="1" v="7769"/>
    </bk>
    <bk>
      <rc t="1" v="7770"/>
    </bk>
    <bk>
      <rc t="1" v="7771"/>
    </bk>
    <bk>
      <rc t="1" v="7772"/>
    </bk>
    <bk>
      <rc t="1" v="7773"/>
    </bk>
    <bk>
      <rc t="1" v="7774"/>
    </bk>
    <bk>
      <rc t="1" v="7775"/>
    </bk>
    <bk>
      <rc t="1" v="7776"/>
    </bk>
    <bk>
      <rc t="1" v="7777"/>
    </bk>
    <bk>
      <rc t="1" v="7778"/>
    </bk>
    <bk>
      <rc t="1" v="7779"/>
    </bk>
    <bk>
      <rc t="1" v="7780"/>
    </bk>
    <bk>
      <rc t="1" v="7781"/>
    </bk>
    <bk>
      <rc t="1" v="7782"/>
    </bk>
    <bk>
      <rc t="1" v="7783"/>
    </bk>
    <bk>
      <rc t="1" v="7784"/>
    </bk>
    <bk>
      <rc t="1" v="7785"/>
    </bk>
    <bk>
      <rc t="1" v="7786"/>
    </bk>
    <bk>
      <rc t="1" v="7787"/>
    </bk>
    <bk>
      <rc t="1" v="7788"/>
    </bk>
    <bk>
      <rc t="1" v="7789"/>
    </bk>
    <bk>
      <rc t="1" v="7790"/>
    </bk>
    <bk>
      <rc t="1" v="7791"/>
    </bk>
    <bk>
      <rc t="1" v="7792"/>
    </bk>
    <bk>
      <rc t="1" v="7793"/>
    </bk>
    <bk>
      <rc t="1" v="7794"/>
    </bk>
    <bk>
      <rc t="1" v="7795"/>
    </bk>
    <bk>
      <rc t="1" v="7796"/>
    </bk>
    <bk>
      <rc t="1" v="7797"/>
    </bk>
    <bk>
      <rc t="1" v="7798"/>
    </bk>
    <bk>
      <rc t="1" v="7799"/>
    </bk>
    <bk>
      <rc t="1" v="7800"/>
    </bk>
    <bk>
      <rc t="1" v="7801"/>
    </bk>
    <bk>
      <rc t="1" v="7802"/>
    </bk>
    <bk>
      <rc t="1" v="7803"/>
    </bk>
    <bk>
      <rc t="1" v="7804"/>
    </bk>
    <bk>
      <rc t="1" v="7805"/>
    </bk>
    <bk>
      <rc t="1" v="7806"/>
    </bk>
    <bk>
      <rc t="1" v="7807"/>
    </bk>
    <bk>
      <rc t="1" v="7808"/>
    </bk>
    <bk>
      <rc t="1" v="7809"/>
    </bk>
    <bk>
      <rc t="1" v="7810"/>
    </bk>
    <bk>
      <rc t="1" v="7811"/>
    </bk>
    <bk>
      <rc t="1" v="7812"/>
    </bk>
    <bk>
      <rc t="1" v="7813"/>
    </bk>
    <bk>
      <rc t="1" v="7814"/>
    </bk>
    <bk>
      <rc t="1" v="7815"/>
    </bk>
    <bk>
      <rc t="1" v="7816"/>
    </bk>
    <bk>
      <rc t="1" v="7817"/>
    </bk>
    <bk>
      <rc t="1" v="7818"/>
    </bk>
    <bk>
      <rc t="1" v="7819"/>
    </bk>
    <bk>
      <rc t="1" v="7820"/>
    </bk>
    <bk>
      <rc t="1" v="7821"/>
    </bk>
    <bk>
      <rc t="1" v="7822"/>
    </bk>
    <bk>
      <rc t="1" v="7823"/>
    </bk>
    <bk>
      <rc t="1" v="7824"/>
    </bk>
    <bk>
      <rc t="1" v="7825"/>
    </bk>
    <bk>
      <rc t="1" v="7826"/>
    </bk>
    <bk>
      <rc t="1" v="7827"/>
    </bk>
    <bk>
      <rc t="1" v="7828"/>
    </bk>
    <bk>
      <rc t="1" v="7829"/>
    </bk>
    <bk>
      <rc t="1" v="7830"/>
    </bk>
    <bk>
      <rc t="1" v="7831"/>
    </bk>
    <bk>
      <rc t="1" v="7832"/>
    </bk>
    <bk>
      <rc t="1" v="7833"/>
    </bk>
    <bk>
      <rc t="1" v="7834"/>
    </bk>
    <bk>
      <rc t="1" v="7835"/>
    </bk>
    <bk>
      <rc t="1" v="7836"/>
    </bk>
    <bk>
      <rc t="1" v="7837"/>
    </bk>
    <bk>
      <rc t="1" v="7838"/>
    </bk>
    <bk>
      <rc t="1" v="7839"/>
    </bk>
    <bk>
      <rc t="1" v="7840"/>
    </bk>
    <bk>
      <rc t="1" v="7841"/>
    </bk>
    <bk>
      <rc t="1" v="7842"/>
    </bk>
    <bk>
      <rc t="1" v="7843"/>
    </bk>
    <bk>
      <rc t="1" v="7844"/>
    </bk>
    <bk>
      <rc t="1" v="7845"/>
    </bk>
    <bk>
      <rc t="1" v="7846"/>
    </bk>
    <bk>
      <rc t="1" v="7847"/>
    </bk>
    <bk>
      <rc t="1" v="7848"/>
    </bk>
    <bk>
      <rc t="1" v="7849"/>
    </bk>
    <bk>
      <rc t="1" v="7850"/>
    </bk>
    <bk>
      <rc t="1" v="7851"/>
    </bk>
    <bk>
      <rc t="1" v="7852"/>
    </bk>
    <bk>
      <rc t="1" v="7853"/>
    </bk>
    <bk>
      <rc t="1" v="7854"/>
    </bk>
    <bk>
      <rc t="1" v="7855"/>
    </bk>
    <bk>
      <rc t="1" v="7856"/>
    </bk>
    <bk>
      <rc t="1" v="7857"/>
    </bk>
    <bk>
      <rc t="1" v="7858"/>
    </bk>
    <bk>
      <rc t="1" v="7859"/>
    </bk>
    <bk>
      <rc t="1" v="7860"/>
    </bk>
    <bk>
      <rc t="1" v="7861"/>
    </bk>
    <bk>
      <rc t="1" v="7862"/>
    </bk>
    <bk>
      <rc t="1" v="7863"/>
    </bk>
    <bk>
      <rc t="1" v="7864"/>
    </bk>
    <bk>
      <rc t="1" v="7865"/>
    </bk>
    <bk>
      <rc t="1" v="7866"/>
    </bk>
    <bk>
      <rc t="1" v="7867"/>
    </bk>
    <bk>
      <rc t="1" v="7868"/>
    </bk>
    <bk>
      <rc t="1" v="7869"/>
    </bk>
    <bk>
      <rc t="1" v="7870"/>
    </bk>
    <bk>
      <rc t="1" v="7871"/>
    </bk>
    <bk>
      <rc t="1" v="7872"/>
    </bk>
    <bk>
      <rc t="1" v="7873"/>
    </bk>
    <bk>
      <rc t="1" v="7874"/>
    </bk>
    <bk>
      <rc t="1" v="7875"/>
    </bk>
    <bk>
      <rc t="1" v="7876"/>
    </bk>
    <bk>
      <rc t="1" v="7877"/>
    </bk>
    <bk>
      <rc t="1" v="7878"/>
    </bk>
    <bk>
      <rc t="1" v="7879"/>
    </bk>
    <bk>
      <rc t="1" v="7880"/>
    </bk>
    <bk>
      <rc t="1" v="7881"/>
    </bk>
    <bk>
      <rc t="1" v="7882"/>
    </bk>
    <bk>
      <rc t="1" v="7883"/>
    </bk>
    <bk>
      <rc t="1" v="7884"/>
    </bk>
    <bk>
      <rc t="1" v="7885"/>
    </bk>
    <bk>
      <rc t="1" v="7886"/>
    </bk>
    <bk>
      <rc t="1" v="7887"/>
    </bk>
    <bk>
      <rc t="1" v="7888"/>
    </bk>
    <bk>
      <rc t="1" v="7889"/>
    </bk>
    <bk>
      <rc t="1" v="7890"/>
    </bk>
    <bk>
      <rc t="1" v="7891"/>
    </bk>
    <bk>
      <rc t="1" v="7892"/>
    </bk>
    <bk>
      <rc t="1" v="7893"/>
    </bk>
    <bk>
      <rc t="1" v="7894"/>
    </bk>
    <bk>
      <rc t="1" v="7895"/>
    </bk>
    <bk>
      <rc t="1" v="7896"/>
    </bk>
    <bk>
      <rc t="1" v="7897"/>
    </bk>
    <bk>
      <rc t="1" v="7898"/>
    </bk>
    <bk>
      <rc t="1" v="7899"/>
    </bk>
    <bk>
      <rc t="1" v="7900"/>
    </bk>
    <bk>
      <rc t="1" v="7901"/>
    </bk>
    <bk>
      <rc t="1" v="7902"/>
    </bk>
    <bk>
      <rc t="1" v="7903"/>
    </bk>
    <bk>
      <rc t="1" v="7904"/>
    </bk>
    <bk>
      <rc t="1" v="7905"/>
    </bk>
    <bk>
      <rc t="1" v="7906"/>
    </bk>
    <bk>
      <rc t="1" v="7907"/>
    </bk>
    <bk>
      <rc t="1" v="7908"/>
    </bk>
    <bk>
      <rc t="1" v="7909"/>
    </bk>
    <bk>
      <rc t="1" v="7910"/>
    </bk>
    <bk>
      <rc t="1" v="7911"/>
    </bk>
    <bk>
      <rc t="1" v="7912"/>
    </bk>
    <bk>
      <rc t="1" v="7913"/>
    </bk>
    <bk>
      <rc t="1" v="7914"/>
    </bk>
    <bk>
      <rc t="1" v="7915"/>
    </bk>
    <bk>
      <rc t="1" v="7916"/>
    </bk>
    <bk>
      <rc t="1" v="7917"/>
    </bk>
    <bk>
      <rc t="1" v="7918"/>
    </bk>
    <bk>
      <rc t="1" v="7919"/>
    </bk>
    <bk>
      <rc t="1" v="7920"/>
    </bk>
    <bk>
      <rc t="1" v="7921"/>
    </bk>
    <bk>
      <rc t="1" v="7922"/>
    </bk>
    <bk>
      <rc t="1" v="7923"/>
    </bk>
    <bk>
      <rc t="1" v="7924"/>
    </bk>
    <bk>
      <rc t="1" v="7925"/>
    </bk>
    <bk>
      <rc t="1" v="7926"/>
    </bk>
    <bk>
      <rc t="1" v="7927"/>
    </bk>
    <bk>
      <rc t="1" v="7928"/>
    </bk>
    <bk>
      <rc t="1" v="7929"/>
    </bk>
    <bk>
      <rc t="1" v="7930"/>
    </bk>
    <bk>
      <rc t="1" v="7931"/>
    </bk>
    <bk>
      <rc t="1" v="7932"/>
    </bk>
    <bk>
      <rc t="1" v="7933"/>
    </bk>
    <bk>
      <rc t="1" v="7934"/>
    </bk>
    <bk>
      <rc t="1" v="7935"/>
    </bk>
    <bk>
      <rc t="1" v="7936"/>
    </bk>
    <bk>
      <rc t="1" v="7937"/>
    </bk>
    <bk>
      <rc t="1" v="7938"/>
    </bk>
    <bk>
      <rc t="1" v="7939"/>
    </bk>
    <bk>
      <rc t="1" v="7940"/>
    </bk>
    <bk>
      <rc t="1" v="7941"/>
    </bk>
    <bk>
      <rc t="1" v="7942"/>
    </bk>
    <bk>
      <rc t="1" v="7943"/>
    </bk>
    <bk>
      <rc t="1" v="7944"/>
    </bk>
    <bk>
      <rc t="1" v="7945"/>
    </bk>
    <bk>
      <rc t="1" v="7946"/>
    </bk>
    <bk>
      <rc t="1" v="7947"/>
    </bk>
    <bk>
      <rc t="1" v="7948"/>
    </bk>
    <bk>
      <rc t="1" v="7949"/>
    </bk>
    <bk>
      <rc t="1" v="7950"/>
    </bk>
    <bk>
      <rc t="1" v="7951"/>
    </bk>
    <bk>
      <rc t="1" v="7952"/>
    </bk>
    <bk>
      <rc t="1" v="7953"/>
    </bk>
    <bk>
      <rc t="1" v="7954"/>
    </bk>
    <bk>
      <rc t="1" v="7955"/>
    </bk>
    <bk>
      <rc t="1" v="7956"/>
    </bk>
    <bk>
      <rc t="1" v="7957"/>
    </bk>
    <bk>
      <rc t="1" v="7958"/>
    </bk>
    <bk>
      <rc t="1" v="7959"/>
    </bk>
    <bk>
      <rc t="1" v="7960"/>
    </bk>
    <bk>
      <rc t="1" v="7961"/>
    </bk>
    <bk>
      <rc t="1" v="7962"/>
    </bk>
    <bk>
      <rc t="1" v="7963"/>
    </bk>
    <bk>
      <rc t="1" v="7964"/>
    </bk>
    <bk>
      <rc t="1" v="7965"/>
    </bk>
    <bk>
      <rc t="1" v="7966"/>
    </bk>
    <bk>
      <rc t="1" v="7967"/>
    </bk>
    <bk>
      <rc t="1" v="7968"/>
    </bk>
    <bk>
      <rc t="1" v="7969"/>
    </bk>
    <bk>
      <rc t="1" v="7970"/>
    </bk>
    <bk>
      <rc t="1" v="7971"/>
    </bk>
    <bk>
      <rc t="1" v="7972"/>
    </bk>
    <bk>
      <rc t="1" v="7973"/>
    </bk>
    <bk>
      <rc t="1" v="7974"/>
    </bk>
    <bk>
      <rc t="1" v="7975"/>
    </bk>
    <bk>
      <rc t="1" v="7976"/>
    </bk>
    <bk>
      <rc t="1" v="7977"/>
    </bk>
    <bk>
      <rc t="1" v="7978"/>
    </bk>
    <bk>
      <rc t="1" v="7979"/>
    </bk>
    <bk>
      <rc t="1" v="7980"/>
    </bk>
    <bk>
      <rc t="1" v="7981"/>
    </bk>
    <bk>
      <rc t="1" v="7982"/>
    </bk>
    <bk>
      <rc t="1" v="7983"/>
    </bk>
    <bk>
      <rc t="1" v="7984"/>
    </bk>
    <bk>
      <rc t="1" v="7985"/>
    </bk>
    <bk>
      <rc t="1" v="7986"/>
    </bk>
    <bk>
      <rc t="1" v="7987"/>
    </bk>
    <bk>
      <rc t="1" v="7988"/>
    </bk>
    <bk>
      <rc t="1" v="7989"/>
    </bk>
    <bk>
      <rc t="1" v="7990"/>
    </bk>
    <bk>
      <rc t="1" v="7991"/>
    </bk>
    <bk>
      <rc t="1" v="7992"/>
    </bk>
    <bk>
      <rc t="1" v="7993"/>
    </bk>
    <bk>
      <rc t="1" v="7994"/>
    </bk>
    <bk>
      <rc t="1" v="7995"/>
    </bk>
    <bk>
      <rc t="1" v="7996"/>
    </bk>
    <bk>
      <rc t="1" v="7997"/>
    </bk>
    <bk>
      <rc t="1" v="7998"/>
    </bk>
    <bk>
      <rc t="1" v="7999"/>
    </bk>
    <bk>
      <rc t="1" v="8000"/>
    </bk>
    <bk>
      <rc t="1" v="8001"/>
    </bk>
    <bk>
      <rc t="1" v="8002"/>
    </bk>
    <bk>
      <rc t="1" v="8003"/>
    </bk>
    <bk>
      <rc t="1" v="8004"/>
    </bk>
    <bk>
      <rc t="1" v="8005"/>
    </bk>
    <bk>
      <rc t="1" v="8006"/>
    </bk>
    <bk>
      <rc t="1" v="8007"/>
    </bk>
    <bk>
      <rc t="1" v="8008"/>
    </bk>
    <bk>
      <rc t="1" v="8009"/>
    </bk>
    <bk>
      <rc t="1" v="8010"/>
    </bk>
    <bk>
      <rc t="1" v="8011"/>
    </bk>
    <bk>
      <rc t="1" v="8012"/>
    </bk>
    <bk>
      <rc t="1" v="8013"/>
    </bk>
    <bk>
      <rc t="1" v="8014"/>
    </bk>
    <bk>
      <rc t="1" v="8015"/>
    </bk>
    <bk>
      <rc t="1" v="8016"/>
    </bk>
    <bk>
      <rc t="1" v="8017"/>
    </bk>
    <bk>
      <rc t="1" v="8018"/>
    </bk>
    <bk>
      <rc t="1" v="8019"/>
    </bk>
    <bk>
      <rc t="1" v="8020"/>
    </bk>
    <bk>
      <rc t="1" v="8021"/>
    </bk>
    <bk>
      <rc t="1" v="8022"/>
    </bk>
    <bk>
      <rc t="1" v="8023"/>
    </bk>
    <bk>
      <rc t="1" v="8024"/>
    </bk>
    <bk>
      <rc t="1" v="8025"/>
    </bk>
    <bk>
      <rc t="1" v="8026"/>
    </bk>
    <bk>
      <rc t="1" v="8027"/>
    </bk>
    <bk>
      <rc t="1" v="8028"/>
    </bk>
    <bk>
      <rc t="1" v="8029"/>
    </bk>
    <bk>
      <rc t="1" v="8030"/>
    </bk>
    <bk>
      <rc t="1" v="8031"/>
    </bk>
    <bk>
      <rc t="1" v="8032"/>
    </bk>
    <bk>
      <rc t="1" v="8033"/>
    </bk>
    <bk>
      <rc t="1" v="8034"/>
    </bk>
    <bk>
      <rc t="1" v="8035"/>
    </bk>
    <bk>
      <rc t="1" v="8036"/>
    </bk>
    <bk>
      <rc t="1" v="8037"/>
    </bk>
    <bk>
      <rc t="1" v="8038"/>
    </bk>
    <bk>
      <rc t="1" v="8039"/>
    </bk>
    <bk>
      <rc t="1" v="8040"/>
    </bk>
    <bk>
      <rc t="1" v="8041"/>
    </bk>
    <bk>
      <rc t="1" v="8042"/>
    </bk>
    <bk>
      <rc t="1" v="8043"/>
    </bk>
    <bk>
      <rc t="1" v="8044"/>
    </bk>
    <bk>
      <rc t="1" v="8045"/>
    </bk>
    <bk>
      <rc t="1" v="8046"/>
    </bk>
    <bk>
      <rc t="1" v="8047"/>
    </bk>
    <bk>
      <rc t="1" v="8048"/>
    </bk>
    <bk>
      <rc t="1" v="8049"/>
    </bk>
    <bk>
      <rc t="1" v="8050"/>
    </bk>
    <bk>
      <rc t="1" v="8051"/>
    </bk>
    <bk>
      <rc t="1" v="8052"/>
    </bk>
    <bk>
      <rc t="1" v="8053"/>
    </bk>
    <bk>
      <rc t="1" v="8054"/>
    </bk>
    <bk>
      <rc t="1" v="8055"/>
    </bk>
    <bk>
      <rc t="1" v="8056"/>
    </bk>
    <bk>
      <rc t="1" v="8057"/>
    </bk>
    <bk>
      <rc t="1" v="8058"/>
    </bk>
    <bk>
      <rc t="1" v="8059"/>
    </bk>
    <bk>
      <rc t="1" v="8060"/>
    </bk>
    <bk>
      <rc t="1" v="8061"/>
    </bk>
    <bk>
      <rc t="1" v="8062"/>
    </bk>
    <bk>
      <rc t="1" v="8063"/>
    </bk>
    <bk>
      <rc t="1" v="8064"/>
    </bk>
    <bk>
      <rc t="1" v="8065"/>
    </bk>
    <bk>
      <rc t="1" v="8066"/>
    </bk>
    <bk>
      <rc t="1" v="8067"/>
    </bk>
    <bk>
      <rc t="1" v="8068"/>
    </bk>
    <bk>
      <rc t="1" v="8069"/>
    </bk>
    <bk>
      <rc t="1" v="8070"/>
    </bk>
    <bk>
      <rc t="1" v="8071"/>
    </bk>
    <bk>
      <rc t="1" v="8072"/>
    </bk>
    <bk>
      <rc t="1" v="8073"/>
    </bk>
    <bk>
      <rc t="1" v="8074"/>
    </bk>
    <bk>
      <rc t="1" v="8075"/>
    </bk>
    <bk>
      <rc t="1" v="8076"/>
    </bk>
    <bk>
      <rc t="1" v="8077"/>
    </bk>
    <bk>
      <rc t="1" v="8078"/>
    </bk>
    <bk>
      <rc t="1" v="8079"/>
    </bk>
    <bk>
      <rc t="1" v="8080"/>
    </bk>
    <bk>
      <rc t="1" v="8081"/>
    </bk>
    <bk>
      <rc t="1" v="8082"/>
    </bk>
    <bk>
      <rc t="1" v="8083"/>
    </bk>
    <bk>
      <rc t="1" v="8084"/>
    </bk>
    <bk>
      <rc t="1" v="8085"/>
    </bk>
    <bk>
      <rc t="1" v="8086"/>
    </bk>
    <bk>
      <rc t="1" v="8087"/>
    </bk>
    <bk>
      <rc t="1" v="8088"/>
    </bk>
    <bk>
      <rc t="1" v="8089"/>
    </bk>
    <bk>
      <rc t="1" v="8090"/>
    </bk>
    <bk>
      <rc t="1" v="8091"/>
    </bk>
    <bk>
      <rc t="1" v="8092"/>
    </bk>
    <bk>
      <rc t="1" v="8093"/>
    </bk>
    <bk>
      <rc t="1" v="8094"/>
    </bk>
    <bk>
      <rc t="1" v="8095"/>
    </bk>
    <bk>
      <rc t="1" v="8096"/>
    </bk>
    <bk>
      <rc t="1" v="8097"/>
    </bk>
    <bk>
      <rc t="1" v="8098"/>
    </bk>
    <bk>
      <rc t="1" v="8099"/>
    </bk>
    <bk>
      <rc t="1" v="8100"/>
    </bk>
    <bk>
      <rc t="1" v="8101"/>
    </bk>
    <bk>
      <rc t="1" v="8102"/>
    </bk>
    <bk>
      <rc t="1" v="8103"/>
    </bk>
    <bk>
      <rc t="1" v="8104"/>
    </bk>
    <bk>
      <rc t="1" v="8105"/>
    </bk>
    <bk>
      <rc t="1" v="8106"/>
    </bk>
    <bk>
      <rc t="1" v="8107"/>
    </bk>
    <bk>
      <rc t="1" v="8108"/>
    </bk>
    <bk>
      <rc t="1" v="8109"/>
    </bk>
    <bk>
      <rc t="1" v="8110"/>
    </bk>
    <bk>
      <rc t="1" v="8111"/>
    </bk>
    <bk>
      <rc t="1" v="8112"/>
    </bk>
    <bk>
      <rc t="1" v="8113"/>
    </bk>
    <bk>
      <rc t="1" v="8114"/>
    </bk>
    <bk>
      <rc t="1" v="8115"/>
    </bk>
    <bk>
      <rc t="1" v="8116"/>
    </bk>
    <bk>
      <rc t="1" v="8117"/>
    </bk>
    <bk>
      <rc t="1" v="8118"/>
    </bk>
    <bk>
      <rc t="1" v="8119"/>
    </bk>
    <bk>
      <rc t="1" v="8120"/>
    </bk>
    <bk>
      <rc t="1" v="8121"/>
    </bk>
    <bk>
      <rc t="1" v="8122"/>
    </bk>
    <bk>
      <rc t="1" v="8123"/>
    </bk>
    <bk>
      <rc t="1" v="8124"/>
    </bk>
    <bk>
      <rc t="1" v="8125"/>
    </bk>
    <bk>
      <rc t="1" v="8126"/>
    </bk>
    <bk>
      <rc t="1" v="8127"/>
    </bk>
    <bk>
      <rc t="1" v="8128"/>
    </bk>
    <bk>
      <rc t="1" v="8129"/>
    </bk>
    <bk>
      <rc t="1" v="8130"/>
    </bk>
    <bk>
      <rc t="1" v="8131"/>
    </bk>
    <bk>
      <rc t="1" v="8132"/>
    </bk>
    <bk>
      <rc t="1" v="8133"/>
    </bk>
    <bk>
      <rc t="1" v="8134"/>
    </bk>
    <bk>
      <rc t="1" v="8135"/>
    </bk>
    <bk>
      <rc t="1" v="8136"/>
    </bk>
    <bk>
      <rc t="1" v="8137"/>
    </bk>
    <bk>
      <rc t="1" v="8138"/>
    </bk>
    <bk>
      <rc t="1" v="8139"/>
    </bk>
    <bk>
      <rc t="1" v="8140"/>
    </bk>
    <bk>
      <rc t="1" v="8141"/>
    </bk>
    <bk>
      <rc t="1" v="8142"/>
    </bk>
    <bk>
      <rc t="1" v="8143"/>
    </bk>
    <bk>
      <rc t="1" v="8144"/>
    </bk>
    <bk>
      <rc t="1" v="8145"/>
    </bk>
    <bk>
      <rc t="1" v="8146"/>
    </bk>
    <bk>
      <rc t="1" v="8147"/>
    </bk>
    <bk>
      <rc t="1" v="8148"/>
    </bk>
    <bk>
      <rc t="1" v="8149"/>
    </bk>
    <bk>
      <rc t="1" v="8150"/>
    </bk>
    <bk>
      <rc t="1" v="8151"/>
    </bk>
    <bk>
      <rc t="1" v="8152"/>
    </bk>
    <bk>
      <rc t="1" v="8153"/>
    </bk>
    <bk>
      <rc t="1" v="8154"/>
    </bk>
    <bk>
      <rc t="1" v="8155"/>
    </bk>
    <bk>
      <rc t="1" v="8156"/>
    </bk>
    <bk>
      <rc t="1" v="8157"/>
    </bk>
    <bk>
      <rc t="1" v="8158"/>
    </bk>
    <bk>
      <rc t="1" v="8159"/>
    </bk>
    <bk>
      <rc t="1" v="8160"/>
    </bk>
    <bk>
      <rc t="1" v="8161"/>
    </bk>
    <bk>
      <rc t="1" v="8162"/>
    </bk>
    <bk>
      <rc t="1" v="8163"/>
    </bk>
    <bk>
      <rc t="1" v="8164"/>
    </bk>
    <bk>
      <rc t="1" v="8165"/>
    </bk>
    <bk>
      <rc t="1" v="8166"/>
    </bk>
    <bk>
      <rc t="1" v="8167"/>
    </bk>
    <bk>
      <rc t="1" v="8168"/>
    </bk>
    <bk>
      <rc t="1" v="8169"/>
    </bk>
    <bk>
      <rc t="1" v="8170"/>
    </bk>
    <bk>
      <rc t="1" v="8171"/>
    </bk>
    <bk>
      <rc t="1" v="8172"/>
    </bk>
    <bk>
      <rc t="1" v="8173"/>
    </bk>
    <bk>
      <rc t="1" v="8174"/>
    </bk>
    <bk>
      <rc t="1" v="8175"/>
    </bk>
    <bk>
      <rc t="1" v="8176"/>
    </bk>
    <bk>
      <rc t="1" v="8177"/>
    </bk>
    <bk>
      <rc t="1" v="8178"/>
    </bk>
    <bk>
      <rc t="1" v="8179"/>
    </bk>
    <bk>
      <rc t="1" v="8180"/>
    </bk>
    <bk>
      <rc t="1" v="8181"/>
    </bk>
    <bk>
      <rc t="1" v="8182"/>
    </bk>
    <bk>
      <rc t="1" v="8183"/>
    </bk>
    <bk>
      <rc t="1" v="8184"/>
    </bk>
    <bk>
      <rc t="1" v="8185"/>
    </bk>
    <bk>
      <rc t="1" v="8186"/>
    </bk>
    <bk>
      <rc t="1" v="8187"/>
    </bk>
    <bk>
      <rc t="1" v="8188"/>
    </bk>
    <bk>
      <rc t="1" v="8189"/>
    </bk>
    <bk>
      <rc t="1" v="8190"/>
    </bk>
    <bk>
      <rc t="1" v="8191"/>
    </bk>
    <bk>
      <rc t="1" v="8192"/>
    </bk>
    <bk>
      <rc t="1" v="8193"/>
    </bk>
    <bk>
      <rc t="1" v="8194"/>
    </bk>
    <bk>
      <rc t="1" v="8195"/>
    </bk>
    <bk>
      <rc t="1" v="8196"/>
    </bk>
    <bk>
      <rc t="1" v="8197"/>
    </bk>
    <bk>
      <rc t="1" v="8198"/>
    </bk>
    <bk>
      <rc t="1" v="8199"/>
    </bk>
    <bk>
      <rc t="1" v="8200"/>
    </bk>
    <bk>
      <rc t="1" v="8201"/>
    </bk>
    <bk>
      <rc t="1" v="8202"/>
    </bk>
    <bk>
      <rc t="1" v="8203"/>
    </bk>
    <bk>
      <rc t="1" v="8204"/>
    </bk>
    <bk>
      <rc t="1" v="8205"/>
    </bk>
    <bk>
      <rc t="1" v="8206"/>
    </bk>
    <bk>
      <rc t="1" v="8207"/>
    </bk>
    <bk>
      <rc t="1" v="8208"/>
    </bk>
    <bk>
      <rc t="1" v="8209"/>
    </bk>
    <bk>
      <rc t="1" v="8210"/>
    </bk>
    <bk>
      <rc t="1" v="8211"/>
    </bk>
    <bk>
      <rc t="1" v="8212"/>
    </bk>
    <bk>
      <rc t="1" v="8213"/>
    </bk>
    <bk>
      <rc t="1" v="8214"/>
    </bk>
    <bk>
      <rc t="1" v="8215"/>
    </bk>
    <bk>
      <rc t="1" v="8216"/>
    </bk>
    <bk>
      <rc t="1" v="8217"/>
    </bk>
    <bk>
      <rc t="1" v="8218"/>
    </bk>
    <bk>
      <rc t="1" v="8219"/>
    </bk>
    <bk>
      <rc t="1" v="8220"/>
    </bk>
    <bk>
      <rc t="1" v="8221"/>
    </bk>
    <bk>
      <rc t="1" v="8222"/>
    </bk>
    <bk>
      <rc t="1" v="8223"/>
    </bk>
    <bk>
      <rc t="1" v="8224"/>
    </bk>
    <bk>
      <rc t="1" v="8225"/>
    </bk>
    <bk>
      <rc t="1" v="8226"/>
    </bk>
    <bk>
      <rc t="1" v="8227"/>
    </bk>
    <bk>
      <rc t="1" v="8228"/>
    </bk>
    <bk>
      <rc t="1" v="8229"/>
    </bk>
    <bk>
      <rc t="1" v="8230"/>
    </bk>
    <bk>
      <rc t="1" v="8231"/>
    </bk>
    <bk>
      <rc t="1" v="8232"/>
    </bk>
    <bk>
      <rc t="1" v="8233"/>
    </bk>
    <bk>
      <rc t="1" v="8234"/>
    </bk>
    <bk>
      <rc t="1" v="8235"/>
    </bk>
    <bk>
      <rc t="1" v="8236"/>
    </bk>
    <bk>
      <rc t="1" v="8237"/>
    </bk>
    <bk>
      <rc t="1" v="8238"/>
    </bk>
    <bk>
      <rc t="1" v="8239"/>
    </bk>
    <bk>
      <rc t="1" v="8240"/>
    </bk>
    <bk>
      <rc t="1" v="8241"/>
    </bk>
    <bk>
      <rc t="1" v="8242"/>
    </bk>
    <bk>
      <rc t="1" v="8243"/>
    </bk>
    <bk>
      <rc t="1" v="8244"/>
    </bk>
    <bk>
      <rc t="1" v="8245"/>
    </bk>
    <bk>
      <rc t="1" v="8246"/>
    </bk>
    <bk>
      <rc t="1" v="8247"/>
    </bk>
    <bk>
      <rc t="1" v="8248"/>
    </bk>
    <bk>
      <rc t="1" v="8249"/>
    </bk>
    <bk>
      <rc t="1" v="8250"/>
    </bk>
    <bk>
      <rc t="1" v="8251"/>
    </bk>
    <bk>
      <rc t="1" v="8252"/>
    </bk>
    <bk>
      <rc t="1" v="8253"/>
    </bk>
    <bk>
      <rc t="1" v="8254"/>
    </bk>
    <bk>
      <rc t="1" v="8255"/>
    </bk>
    <bk>
      <rc t="1" v="8256"/>
    </bk>
    <bk>
      <rc t="1" v="8257"/>
    </bk>
    <bk>
      <rc t="1" v="8258"/>
    </bk>
    <bk>
      <rc t="1" v="8259"/>
    </bk>
    <bk>
      <rc t="1" v="8260"/>
    </bk>
    <bk>
      <rc t="1" v="8261"/>
    </bk>
    <bk>
      <rc t="1" v="8262"/>
    </bk>
    <bk>
      <rc t="1" v="8263"/>
    </bk>
    <bk>
      <rc t="1" v="8264"/>
    </bk>
    <bk>
      <rc t="1" v="8265"/>
    </bk>
    <bk>
      <rc t="1" v="8266"/>
    </bk>
    <bk>
      <rc t="1" v="8267"/>
    </bk>
    <bk>
      <rc t="1" v="8268"/>
    </bk>
    <bk>
      <rc t="1" v="8269"/>
    </bk>
    <bk>
      <rc t="1" v="8270"/>
    </bk>
    <bk>
      <rc t="1" v="8271"/>
    </bk>
    <bk>
      <rc t="1" v="8272"/>
    </bk>
    <bk>
      <rc t="1" v="8273"/>
    </bk>
    <bk>
      <rc t="1" v="8274"/>
    </bk>
    <bk>
      <rc t="1" v="8275"/>
    </bk>
    <bk>
      <rc t="1" v="8276"/>
    </bk>
    <bk>
      <rc t="1" v="8277"/>
    </bk>
    <bk>
      <rc t="1" v="8278"/>
    </bk>
    <bk>
      <rc t="1" v="8279"/>
    </bk>
    <bk>
      <rc t="1" v="8280"/>
    </bk>
    <bk>
      <rc t="1" v="8281"/>
    </bk>
    <bk>
      <rc t="1" v="8282"/>
    </bk>
    <bk>
      <rc t="1" v="8283"/>
    </bk>
    <bk>
      <rc t="1" v="8284"/>
    </bk>
    <bk>
      <rc t="1" v="8285"/>
    </bk>
    <bk>
      <rc t="1" v="8286"/>
    </bk>
    <bk>
      <rc t="1" v="8287"/>
    </bk>
    <bk>
      <rc t="1" v="8288"/>
    </bk>
    <bk>
      <rc t="1" v="8289"/>
    </bk>
    <bk>
      <rc t="1" v="8290"/>
    </bk>
    <bk>
      <rc t="1" v="8291"/>
    </bk>
    <bk>
      <rc t="1" v="8292"/>
    </bk>
    <bk>
      <rc t="1" v="8293"/>
    </bk>
    <bk>
      <rc t="1" v="8294"/>
    </bk>
    <bk>
      <rc t="1" v="8295"/>
    </bk>
    <bk>
      <rc t="1" v="8296"/>
    </bk>
    <bk>
      <rc t="1" v="8297"/>
    </bk>
    <bk>
      <rc t="1" v="8298"/>
    </bk>
    <bk>
      <rc t="1" v="8299"/>
    </bk>
    <bk>
      <rc t="1" v="8300"/>
    </bk>
    <bk>
      <rc t="1" v="8301"/>
    </bk>
    <bk>
      <rc t="1" v="8302"/>
    </bk>
    <bk>
      <rc t="1" v="8303"/>
    </bk>
    <bk>
      <rc t="1" v="8304"/>
    </bk>
    <bk>
      <rc t="1" v="8305"/>
    </bk>
    <bk>
      <rc t="1" v="8306"/>
    </bk>
    <bk>
      <rc t="1" v="8307"/>
    </bk>
    <bk>
      <rc t="1" v="8308"/>
    </bk>
    <bk>
      <rc t="1" v="8309"/>
    </bk>
    <bk>
      <rc t="1" v="8310"/>
    </bk>
    <bk>
      <rc t="1" v="8311"/>
    </bk>
    <bk>
      <rc t="1" v="8312"/>
    </bk>
    <bk>
      <rc t="1" v="8313"/>
    </bk>
    <bk>
      <rc t="1" v="8314"/>
    </bk>
    <bk>
      <rc t="1" v="8315"/>
    </bk>
    <bk>
      <rc t="1" v="8316"/>
    </bk>
    <bk>
      <rc t="1" v="8317"/>
    </bk>
    <bk>
      <rc t="1" v="8318"/>
    </bk>
    <bk>
      <rc t="1" v="8319"/>
    </bk>
    <bk>
      <rc t="1" v="8320"/>
    </bk>
    <bk>
      <rc t="1" v="8321"/>
    </bk>
    <bk>
      <rc t="1" v="8322"/>
    </bk>
    <bk>
      <rc t="1" v="8323"/>
    </bk>
    <bk>
      <rc t="1" v="8324"/>
    </bk>
    <bk>
      <rc t="1" v="8325"/>
    </bk>
    <bk>
      <rc t="1" v="8326"/>
    </bk>
    <bk>
      <rc t="1" v="8327"/>
    </bk>
    <bk>
      <rc t="1" v="8328"/>
    </bk>
    <bk>
      <rc t="1" v="8329"/>
    </bk>
    <bk>
      <rc t="1" v="8330"/>
    </bk>
    <bk>
      <rc t="1" v="8331"/>
    </bk>
    <bk>
      <rc t="1" v="8332"/>
    </bk>
    <bk>
      <rc t="1" v="8333"/>
    </bk>
    <bk>
      <rc t="1" v="8334"/>
    </bk>
    <bk>
      <rc t="1" v="8335"/>
    </bk>
    <bk>
      <rc t="1" v="8336"/>
    </bk>
    <bk>
      <rc t="1" v="8337"/>
    </bk>
    <bk>
      <rc t="1" v="8338"/>
    </bk>
    <bk>
      <rc t="1" v="8339"/>
    </bk>
    <bk>
      <rc t="1" v="8340"/>
    </bk>
    <bk>
      <rc t="1" v="8341"/>
    </bk>
    <bk>
      <rc t="1" v="8342"/>
    </bk>
    <bk>
      <rc t="1" v="8343"/>
    </bk>
    <bk>
      <rc t="1" v="8344"/>
    </bk>
    <bk>
      <rc t="1" v="8345"/>
    </bk>
    <bk>
      <rc t="1" v="8346"/>
    </bk>
    <bk>
      <rc t="1" v="8347"/>
    </bk>
    <bk>
      <rc t="1" v="8348"/>
    </bk>
    <bk>
      <rc t="1" v="8349"/>
    </bk>
    <bk>
      <rc t="1" v="8350"/>
    </bk>
    <bk>
      <rc t="1" v="8351"/>
    </bk>
    <bk>
      <rc t="1" v="8352"/>
    </bk>
    <bk>
      <rc t="1" v="8353"/>
    </bk>
    <bk>
      <rc t="1" v="8354"/>
    </bk>
    <bk>
      <rc t="1" v="8355"/>
    </bk>
    <bk>
      <rc t="1" v="8356"/>
    </bk>
    <bk>
      <rc t="1" v="8357"/>
    </bk>
    <bk>
      <rc t="1" v="8358"/>
    </bk>
    <bk>
      <rc t="1" v="8359"/>
    </bk>
    <bk>
      <rc t="1" v="8360"/>
    </bk>
    <bk>
      <rc t="1" v="8361"/>
    </bk>
    <bk>
      <rc t="1" v="8362"/>
    </bk>
    <bk>
      <rc t="1" v="8363"/>
    </bk>
    <bk>
      <rc t="1" v="8364"/>
    </bk>
    <bk>
      <rc t="1" v="8365"/>
    </bk>
    <bk>
      <rc t="1" v="8366"/>
    </bk>
    <bk>
      <rc t="1" v="8367"/>
    </bk>
    <bk>
      <rc t="1" v="8368"/>
    </bk>
    <bk>
      <rc t="1" v="8369"/>
    </bk>
    <bk>
      <rc t="1" v="8370"/>
    </bk>
    <bk>
      <rc t="1" v="8371"/>
    </bk>
    <bk>
      <rc t="1" v="8372"/>
    </bk>
    <bk>
      <rc t="1" v="8373"/>
    </bk>
    <bk>
      <rc t="1" v="8374"/>
    </bk>
    <bk>
      <rc t="1" v="8375"/>
    </bk>
    <bk>
      <rc t="1" v="8376"/>
    </bk>
    <bk>
      <rc t="1" v="8377"/>
    </bk>
    <bk>
      <rc t="1" v="8378"/>
    </bk>
    <bk>
      <rc t="1" v="8379"/>
    </bk>
    <bk>
      <rc t="1" v="8380"/>
    </bk>
    <bk>
      <rc t="1" v="8381"/>
    </bk>
    <bk>
      <rc t="1" v="8382"/>
    </bk>
    <bk>
      <rc t="1" v="8383"/>
    </bk>
    <bk>
      <rc t="1" v="8384"/>
    </bk>
    <bk>
      <rc t="1" v="8385"/>
    </bk>
    <bk>
      <rc t="1" v="8386"/>
    </bk>
    <bk>
      <rc t="1" v="8387"/>
    </bk>
    <bk>
      <rc t="1" v="8388"/>
    </bk>
    <bk>
      <rc t="1" v="8389"/>
    </bk>
    <bk>
      <rc t="1" v="8390"/>
    </bk>
    <bk>
      <rc t="1" v="8391"/>
    </bk>
    <bk>
      <rc t="1" v="8392"/>
    </bk>
    <bk>
      <rc t="1" v="8393"/>
    </bk>
    <bk>
      <rc t="1" v="8394"/>
    </bk>
    <bk>
      <rc t="1" v="8395"/>
    </bk>
    <bk>
      <rc t="1" v="8396"/>
    </bk>
    <bk>
      <rc t="1" v="8397"/>
    </bk>
    <bk>
      <rc t="1" v="8398"/>
    </bk>
    <bk>
      <rc t="1" v="8399"/>
    </bk>
    <bk>
      <rc t="1" v="8400"/>
    </bk>
    <bk>
      <rc t="1" v="8401"/>
    </bk>
    <bk>
      <rc t="1" v="8402"/>
    </bk>
    <bk>
      <rc t="1" v="8403"/>
    </bk>
    <bk>
      <rc t="1" v="8404"/>
    </bk>
    <bk>
      <rc t="1" v="8405"/>
    </bk>
    <bk>
      <rc t="1" v="8406"/>
    </bk>
    <bk>
      <rc t="1" v="8407"/>
    </bk>
    <bk>
      <rc t="1" v="8408"/>
    </bk>
    <bk>
      <rc t="1" v="8409"/>
    </bk>
    <bk>
      <rc t="1" v="8410"/>
    </bk>
    <bk>
      <rc t="1" v="8411"/>
    </bk>
    <bk>
      <rc t="1" v="8412"/>
    </bk>
    <bk>
      <rc t="1" v="8413"/>
    </bk>
    <bk>
      <rc t="1" v="8414"/>
    </bk>
    <bk>
      <rc t="1" v="8415"/>
    </bk>
    <bk>
      <rc t="1" v="8416"/>
    </bk>
    <bk>
      <rc t="1" v="8417"/>
    </bk>
    <bk>
      <rc t="1" v="8418"/>
    </bk>
    <bk>
      <rc t="1" v="8419"/>
    </bk>
    <bk>
      <rc t="1" v="8420"/>
    </bk>
    <bk>
      <rc t="1" v="8421"/>
    </bk>
    <bk>
      <rc t="1" v="8422"/>
    </bk>
    <bk>
      <rc t="1" v="8423"/>
    </bk>
    <bk>
      <rc t="1" v="8424"/>
    </bk>
    <bk>
      <rc t="1" v="8425"/>
    </bk>
    <bk>
      <rc t="1" v="8426"/>
    </bk>
    <bk>
      <rc t="1" v="8427"/>
    </bk>
    <bk>
      <rc t="1" v="8428"/>
    </bk>
    <bk>
      <rc t="1" v="8429"/>
    </bk>
    <bk>
      <rc t="1" v="8430"/>
    </bk>
    <bk>
      <rc t="1" v="8431"/>
    </bk>
    <bk>
      <rc t="1" v="8432"/>
    </bk>
    <bk>
      <rc t="1" v="8433"/>
    </bk>
    <bk>
      <rc t="1" v="8434"/>
    </bk>
    <bk>
      <rc t="1" v="8435"/>
    </bk>
    <bk>
      <rc t="1" v="8436"/>
    </bk>
    <bk>
      <rc t="1" v="8437"/>
    </bk>
    <bk>
      <rc t="1" v="8438"/>
    </bk>
    <bk>
      <rc t="1" v="8439"/>
    </bk>
    <bk>
      <rc t="1" v="8440"/>
    </bk>
    <bk>
      <rc t="1" v="8441"/>
    </bk>
    <bk>
      <rc t="1" v="8442"/>
    </bk>
    <bk>
      <rc t="1" v="8443"/>
    </bk>
    <bk>
      <rc t="1" v="8444"/>
    </bk>
    <bk>
      <rc t="1" v="8445"/>
    </bk>
    <bk>
      <rc t="1" v="8446"/>
    </bk>
    <bk>
      <rc t="1" v="8447"/>
    </bk>
    <bk>
      <rc t="1" v="8448"/>
    </bk>
    <bk>
      <rc t="1" v="8449"/>
    </bk>
    <bk>
      <rc t="1" v="8450"/>
    </bk>
    <bk>
      <rc t="1" v="8451"/>
    </bk>
    <bk>
      <rc t="1" v="8452"/>
    </bk>
    <bk>
      <rc t="1" v="8453"/>
    </bk>
    <bk>
      <rc t="1" v="8454"/>
    </bk>
    <bk>
      <rc t="1" v="8455"/>
    </bk>
    <bk>
      <rc t="1" v="8456"/>
    </bk>
    <bk>
      <rc t="1" v="8457"/>
    </bk>
    <bk>
      <rc t="1" v="8458"/>
    </bk>
    <bk>
      <rc t="1" v="8459"/>
    </bk>
    <bk>
      <rc t="1" v="8460"/>
    </bk>
    <bk>
      <rc t="1" v="8461"/>
    </bk>
    <bk>
      <rc t="1" v="8462"/>
    </bk>
    <bk>
      <rc t="1" v="8463"/>
    </bk>
    <bk>
      <rc t="1" v="8464"/>
    </bk>
    <bk>
      <rc t="1" v="8465"/>
    </bk>
    <bk>
      <rc t="1" v="8466"/>
    </bk>
    <bk>
      <rc t="1" v="8467"/>
    </bk>
    <bk>
      <rc t="1" v="8468"/>
    </bk>
    <bk>
      <rc t="1" v="8469"/>
    </bk>
    <bk>
      <rc t="1" v="8470"/>
    </bk>
    <bk>
      <rc t="1" v="8471"/>
    </bk>
    <bk>
      <rc t="1" v="8472"/>
    </bk>
    <bk>
      <rc t="1" v="8473"/>
    </bk>
    <bk>
      <rc t="1" v="8474"/>
    </bk>
    <bk>
      <rc t="1" v="8475"/>
    </bk>
    <bk>
      <rc t="1" v="8476"/>
    </bk>
    <bk>
      <rc t="1" v="8477"/>
    </bk>
    <bk>
      <rc t="1" v="8478"/>
    </bk>
    <bk>
      <rc t="1" v="8479"/>
    </bk>
    <bk>
      <rc t="1" v="8480"/>
    </bk>
    <bk>
      <rc t="1" v="8481"/>
    </bk>
    <bk>
      <rc t="1" v="8482"/>
    </bk>
    <bk>
      <rc t="1" v="8483"/>
    </bk>
    <bk>
      <rc t="1" v="8484"/>
    </bk>
    <bk>
      <rc t="1" v="8485"/>
    </bk>
    <bk>
      <rc t="1" v="8486"/>
    </bk>
    <bk>
      <rc t="1" v="8487"/>
    </bk>
    <bk>
      <rc t="1" v="8488"/>
    </bk>
    <bk>
      <rc t="1" v="8489"/>
    </bk>
    <bk>
      <rc t="1" v="8490"/>
    </bk>
    <bk>
      <rc t="1" v="8491"/>
    </bk>
    <bk>
      <rc t="1" v="8492"/>
    </bk>
    <bk>
      <rc t="1" v="8493"/>
    </bk>
    <bk>
      <rc t="1" v="8494"/>
    </bk>
    <bk>
      <rc t="1" v="8495"/>
    </bk>
    <bk>
      <rc t="1" v="8496"/>
    </bk>
    <bk>
      <rc t="1" v="8497"/>
    </bk>
    <bk>
      <rc t="1" v="8498"/>
    </bk>
    <bk>
      <rc t="1" v="8499"/>
    </bk>
    <bk>
      <rc t="1" v="8500"/>
    </bk>
    <bk>
      <rc t="1" v="8501"/>
    </bk>
    <bk>
      <rc t="1" v="8502"/>
    </bk>
    <bk>
      <rc t="1" v="8503"/>
    </bk>
    <bk>
      <rc t="1" v="8504"/>
    </bk>
    <bk>
      <rc t="1" v="8505"/>
    </bk>
    <bk>
      <rc t="1" v="8506"/>
    </bk>
    <bk>
      <rc t="1" v="8507"/>
    </bk>
    <bk>
      <rc t="1" v="8508"/>
    </bk>
    <bk>
      <rc t="1" v="8509"/>
    </bk>
    <bk>
      <rc t="1" v="8510"/>
    </bk>
    <bk>
      <rc t="1" v="8511"/>
    </bk>
    <bk>
      <rc t="1" v="8512"/>
    </bk>
    <bk>
      <rc t="1" v="8513"/>
    </bk>
    <bk>
      <rc t="1" v="8514"/>
    </bk>
    <bk>
      <rc t="1" v="8515"/>
    </bk>
    <bk>
      <rc t="1" v="8516"/>
    </bk>
    <bk>
      <rc t="1" v="8517"/>
    </bk>
    <bk>
      <rc t="1" v="8518"/>
    </bk>
    <bk>
      <rc t="1" v="8519"/>
    </bk>
    <bk>
      <rc t="1" v="8520"/>
    </bk>
    <bk>
      <rc t="1" v="8521"/>
    </bk>
    <bk>
      <rc t="1" v="8522"/>
    </bk>
    <bk>
      <rc t="1" v="8523"/>
    </bk>
    <bk>
      <rc t="1" v="8524"/>
    </bk>
    <bk>
      <rc t="1" v="8525"/>
    </bk>
    <bk>
      <rc t="1" v="8526"/>
    </bk>
    <bk>
      <rc t="1" v="8527"/>
    </bk>
    <bk>
      <rc t="1" v="8528"/>
    </bk>
    <bk>
      <rc t="1" v="8529"/>
    </bk>
    <bk>
      <rc t="1" v="8530"/>
    </bk>
    <bk>
      <rc t="1" v="8531"/>
    </bk>
    <bk>
      <rc t="1" v="8532"/>
    </bk>
    <bk>
      <rc t="1" v="8533"/>
    </bk>
    <bk>
      <rc t="1" v="8534"/>
    </bk>
    <bk>
      <rc t="1" v="8535"/>
    </bk>
    <bk>
      <rc t="1" v="8536"/>
    </bk>
    <bk>
      <rc t="1" v="8537"/>
    </bk>
    <bk>
      <rc t="1" v="8538"/>
    </bk>
    <bk>
      <rc t="1" v="8539"/>
    </bk>
    <bk>
      <rc t="1" v="8540"/>
    </bk>
    <bk>
      <rc t="1" v="8541"/>
    </bk>
    <bk>
      <rc t="1" v="8542"/>
    </bk>
    <bk>
      <rc t="1" v="8543"/>
    </bk>
    <bk>
      <rc t="1" v="8544"/>
    </bk>
    <bk>
      <rc t="1" v="8545"/>
    </bk>
    <bk>
      <rc t="1" v="8546"/>
    </bk>
    <bk>
      <rc t="1" v="8547"/>
    </bk>
    <bk>
      <rc t="1" v="8548"/>
    </bk>
    <bk>
      <rc t="1" v="8549"/>
    </bk>
    <bk>
      <rc t="1" v="8550"/>
    </bk>
    <bk>
      <rc t="1" v="8551"/>
    </bk>
    <bk>
      <rc t="1" v="8552"/>
    </bk>
    <bk>
      <rc t="1" v="8553"/>
    </bk>
    <bk>
      <rc t="1" v="8554"/>
    </bk>
    <bk>
      <rc t="1" v="8555"/>
    </bk>
    <bk>
      <rc t="1" v="8556"/>
    </bk>
    <bk>
      <rc t="1" v="8557"/>
    </bk>
    <bk>
      <rc t="1" v="8558"/>
    </bk>
    <bk>
      <rc t="1" v="8559"/>
    </bk>
    <bk>
      <rc t="1" v="8560"/>
    </bk>
    <bk>
      <rc t="1" v="8561"/>
    </bk>
    <bk>
      <rc t="1" v="8562"/>
    </bk>
    <bk>
      <rc t="1" v="8563"/>
    </bk>
    <bk>
      <rc t="1" v="8564"/>
    </bk>
    <bk>
      <rc t="1" v="8565"/>
    </bk>
    <bk>
      <rc t="1" v="8566"/>
    </bk>
    <bk>
      <rc t="1" v="8567"/>
    </bk>
    <bk>
      <rc t="1" v="8568"/>
    </bk>
    <bk>
      <rc t="1" v="8569"/>
    </bk>
    <bk>
      <rc t="1" v="8570"/>
    </bk>
    <bk>
      <rc t="1" v="8571"/>
    </bk>
    <bk>
      <rc t="1" v="8572"/>
    </bk>
    <bk>
      <rc t="1" v="8573"/>
    </bk>
    <bk>
      <rc t="1" v="8574"/>
    </bk>
    <bk>
      <rc t="1" v="8575"/>
    </bk>
    <bk>
      <rc t="1" v="8576"/>
    </bk>
    <bk>
      <rc t="1" v="8577"/>
    </bk>
    <bk>
      <rc t="1" v="8578"/>
    </bk>
    <bk>
      <rc t="1" v="8579"/>
    </bk>
    <bk>
      <rc t="1" v="8580"/>
    </bk>
    <bk>
      <rc t="1" v="8581"/>
    </bk>
    <bk>
      <rc t="1" v="8582"/>
    </bk>
    <bk>
      <rc t="1" v="8583"/>
    </bk>
    <bk>
      <rc t="1" v="8584"/>
    </bk>
    <bk>
      <rc t="1" v="8585"/>
    </bk>
    <bk>
      <rc t="1" v="8586"/>
    </bk>
    <bk>
      <rc t="1" v="8587"/>
    </bk>
    <bk>
      <rc t="1" v="8588"/>
    </bk>
    <bk>
      <rc t="1" v="8589"/>
    </bk>
    <bk>
      <rc t="1" v="8590"/>
    </bk>
    <bk>
      <rc t="1" v="8591"/>
    </bk>
    <bk>
      <rc t="1" v="8592"/>
    </bk>
    <bk>
      <rc t="1" v="8593"/>
    </bk>
    <bk>
      <rc t="1" v="8594"/>
    </bk>
    <bk>
      <rc t="1" v="8595"/>
    </bk>
    <bk>
      <rc t="1" v="8596"/>
    </bk>
    <bk>
      <rc t="1" v="8597"/>
    </bk>
    <bk>
      <rc t="1" v="8598"/>
    </bk>
    <bk>
      <rc t="1" v="8599"/>
    </bk>
    <bk>
      <rc t="1" v="8600"/>
    </bk>
    <bk>
      <rc t="1" v="8601"/>
    </bk>
    <bk>
      <rc t="1" v="8602"/>
    </bk>
    <bk>
      <rc t="1" v="8603"/>
    </bk>
    <bk>
      <rc t="1" v="8604"/>
    </bk>
    <bk>
      <rc t="1" v="8605"/>
    </bk>
    <bk>
      <rc t="1" v="8606"/>
    </bk>
    <bk>
      <rc t="1" v="8607"/>
    </bk>
    <bk>
      <rc t="1" v="8608"/>
    </bk>
    <bk>
      <rc t="1" v="8609"/>
    </bk>
    <bk>
      <rc t="1" v="8610"/>
    </bk>
    <bk>
      <rc t="1" v="8611"/>
    </bk>
    <bk>
      <rc t="1" v="8612"/>
    </bk>
    <bk>
      <rc t="1" v="8613"/>
    </bk>
    <bk>
      <rc t="1" v="8614"/>
    </bk>
    <bk>
      <rc t="1" v="8615"/>
    </bk>
    <bk>
      <rc t="1" v="8616"/>
    </bk>
    <bk>
      <rc t="1" v="8617"/>
    </bk>
    <bk>
      <rc t="1" v="8618"/>
    </bk>
    <bk>
      <rc t="1" v="8619"/>
    </bk>
    <bk>
      <rc t="1" v="8620"/>
    </bk>
    <bk>
      <rc t="1" v="8621"/>
    </bk>
    <bk>
      <rc t="1" v="8622"/>
    </bk>
    <bk>
      <rc t="1" v="8623"/>
    </bk>
    <bk>
      <rc t="1" v="8624"/>
    </bk>
    <bk>
      <rc t="1" v="8625"/>
    </bk>
    <bk>
      <rc t="1" v="8626"/>
    </bk>
    <bk>
      <rc t="1" v="8627"/>
    </bk>
    <bk>
      <rc t="1" v="8628"/>
    </bk>
    <bk>
      <rc t="1" v="8629"/>
    </bk>
    <bk>
      <rc t="1" v="8630"/>
    </bk>
    <bk>
      <rc t="1" v="8631"/>
    </bk>
    <bk>
      <rc t="1" v="8632"/>
    </bk>
    <bk>
      <rc t="1" v="8633"/>
    </bk>
    <bk>
      <rc t="1" v="8634"/>
    </bk>
    <bk>
      <rc t="1" v="8635"/>
    </bk>
    <bk>
      <rc t="1" v="8636"/>
    </bk>
    <bk>
      <rc t="1" v="8637"/>
    </bk>
    <bk>
      <rc t="1" v="8638"/>
    </bk>
    <bk>
      <rc t="1" v="8639"/>
    </bk>
    <bk>
      <rc t="1" v="8640"/>
    </bk>
    <bk>
      <rc t="1" v="8641"/>
    </bk>
    <bk>
      <rc t="1" v="8642"/>
    </bk>
    <bk>
      <rc t="1" v="8643"/>
    </bk>
    <bk>
      <rc t="1" v="8644"/>
    </bk>
    <bk>
      <rc t="1" v="8645"/>
    </bk>
    <bk>
      <rc t="1" v="8646"/>
    </bk>
    <bk>
      <rc t="1" v="8647"/>
    </bk>
    <bk>
      <rc t="1" v="8648"/>
    </bk>
    <bk>
      <rc t="1" v="8649"/>
    </bk>
    <bk>
      <rc t="1" v="8650"/>
    </bk>
    <bk>
      <rc t="1" v="8651"/>
    </bk>
    <bk>
      <rc t="1" v="8652"/>
    </bk>
    <bk>
      <rc t="1" v="8653"/>
    </bk>
    <bk>
      <rc t="1" v="8654"/>
    </bk>
    <bk>
      <rc t="1" v="8655"/>
    </bk>
    <bk>
      <rc t="1" v="8656"/>
    </bk>
    <bk>
      <rc t="1" v="8657"/>
    </bk>
    <bk>
      <rc t="1" v="8658"/>
    </bk>
    <bk>
      <rc t="1" v="8659"/>
    </bk>
    <bk>
      <rc t="1" v="8660"/>
    </bk>
    <bk>
      <rc t="1" v="8661"/>
    </bk>
    <bk>
      <rc t="1" v="8662"/>
    </bk>
    <bk>
      <rc t="1" v="8663"/>
    </bk>
    <bk>
      <rc t="1" v="8664"/>
    </bk>
    <bk>
      <rc t="1" v="8665"/>
    </bk>
    <bk>
      <rc t="1" v="8666"/>
    </bk>
    <bk>
      <rc t="1" v="8667"/>
    </bk>
    <bk>
      <rc t="1" v="8668"/>
    </bk>
    <bk>
      <rc t="1" v="8669"/>
    </bk>
    <bk>
      <rc t="1" v="8670"/>
    </bk>
    <bk>
      <rc t="1" v="8671"/>
    </bk>
    <bk>
      <rc t="1" v="8672"/>
    </bk>
    <bk>
      <rc t="1" v="8673"/>
    </bk>
    <bk>
      <rc t="1" v="8674"/>
    </bk>
    <bk>
      <rc t="1" v="8675"/>
    </bk>
    <bk>
      <rc t="1" v="8676"/>
    </bk>
    <bk>
      <rc t="1" v="8677"/>
    </bk>
    <bk>
      <rc t="1" v="8678"/>
    </bk>
    <bk>
      <rc t="1" v="8679"/>
    </bk>
    <bk>
      <rc t="1" v="8680"/>
    </bk>
    <bk>
      <rc t="1" v="8681"/>
    </bk>
    <bk>
      <rc t="1" v="8682"/>
    </bk>
    <bk>
      <rc t="1" v="8683"/>
    </bk>
    <bk>
      <rc t="1" v="8684"/>
    </bk>
    <bk>
      <rc t="1" v="8685"/>
    </bk>
    <bk>
      <rc t="1" v="8686"/>
    </bk>
    <bk>
      <rc t="1" v="8687"/>
    </bk>
    <bk>
      <rc t="1" v="8688"/>
    </bk>
    <bk>
      <rc t="1" v="8689"/>
    </bk>
    <bk>
      <rc t="1" v="8690"/>
    </bk>
    <bk>
      <rc t="1" v="8691"/>
    </bk>
    <bk>
      <rc t="1" v="8692"/>
    </bk>
    <bk>
      <rc t="1" v="8693"/>
    </bk>
    <bk>
      <rc t="1" v="8694"/>
    </bk>
    <bk>
      <rc t="1" v="8695"/>
    </bk>
    <bk>
      <rc t="1" v="8696"/>
    </bk>
    <bk>
      <rc t="1" v="8697"/>
    </bk>
    <bk>
      <rc t="1" v="8698"/>
    </bk>
    <bk>
      <rc t="1" v="8699"/>
    </bk>
    <bk>
      <rc t="1" v="8700"/>
    </bk>
    <bk>
      <rc t="1" v="8701"/>
    </bk>
    <bk>
      <rc t="1" v="8702"/>
    </bk>
    <bk>
      <rc t="1" v="8703"/>
    </bk>
    <bk>
      <rc t="1" v="8704"/>
    </bk>
    <bk>
      <rc t="1" v="8705"/>
    </bk>
    <bk>
      <rc t="1" v="8706"/>
    </bk>
    <bk>
      <rc t="1" v="8707"/>
    </bk>
    <bk>
      <rc t="1" v="8708"/>
    </bk>
    <bk>
      <rc t="1" v="8709"/>
    </bk>
    <bk>
      <rc t="1" v="8710"/>
    </bk>
    <bk>
      <rc t="1" v="8711"/>
    </bk>
    <bk>
      <rc t="1" v="8712"/>
    </bk>
    <bk>
      <rc t="1" v="8713"/>
    </bk>
    <bk>
      <rc t="1" v="8714"/>
    </bk>
    <bk>
      <rc t="1" v="8715"/>
    </bk>
    <bk>
      <rc t="1" v="8716"/>
    </bk>
    <bk>
      <rc t="1" v="8717"/>
    </bk>
    <bk>
      <rc t="1" v="8718"/>
    </bk>
    <bk>
      <rc t="1" v="8719"/>
    </bk>
    <bk>
      <rc t="1" v="8720"/>
    </bk>
    <bk>
      <rc t="1" v="8721"/>
    </bk>
    <bk>
      <rc t="1" v="8722"/>
    </bk>
    <bk>
      <rc t="1" v="8723"/>
    </bk>
    <bk>
      <rc t="1" v="8724"/>
    </bk>
    <bk>
      <rc t="1" v="8725"/>
    </bk>
    <bk>
      <rc t="1" v="8726"/>
    </bk>
    <bk>
      <rc t="1" v="8727"/>
    </bk>
    <bk>
      <rc t="1" v="8728"/>
    </bk>
    <bk>
      <rc t="1" v="8729"/>
    </bk>
    <bk>
      <rc t="1" v="8730"/>
    </bk>
    <bk>
      <rc t="1" v="8731"/>
    </bk>
    <bk>
      <rc t="1" v="8732"/>
    </bk>
    <bk>
      <rc t="1" v="8733"/>
    </bk>
    <bk>
      <rc t="1" v="8734"/>
    </bk>
    <bk>
      <rc t="1" v="8735"/>
    </bk>
    <bk>
      <rc t="1" v="8736"/>
    </bk>
    <bk>
      <rc t="1" v="8737"/>
    </bk>
    <bk>
      <rc t="1" v="8738"/>
    </bk>
    <bk>
      <rc t="1" v="8739"/>
    </bk>
    <bk>
      <rc t="1" v="8740"/>
    </bk>
    <bk>
      <rc t="1" v="8741"/>
    </bk>
    <bk>
      <rc t="1" v="8742"/>
    </bk>
    <bk>
      <rc t="1" v="8743"/>
    </bk>
    <bk>
      <rc t="1" v="8744"/>
    </bk>
    <bk>
      <rc t="1" v="8745"/>
    </bk>
    <bk>
      <rc t="1" v="8746"/>
    </bk>
    <bk>
      <rc t="1" v="8747"/>
    </bk>
    <bk>
      <rc t="1" v="8748"/>
    </bk>
    <bk>
      <rc t="1" v="8749"/>
    </bk>
    <bk>
      <rc t="1" v="8750"/>
    </bk>
    <bk>
      <rc t="1" v="8751"/>
    </bk>
    <bk>
      <rc t="1" v="8752"/>
    </bk>
    <bk>
      <rc t="1" v="8753"/>
    </bk>
    <bk>
      <rc t="1" v="8754"/>
    </bk>
    <bk>
      <rc t="1" v="8755"/>
    </bk>
    <bk>
      <rc t="1" v="8756"/>
    </bk>
    <bk>
      <rc t="1" v="8757"/>
    </bk>
    <bk>
      <rc t="1" v="8758"/>
    </bk>
    <bk>
      <rc t="1" v="8759"/>
    </bk>
    <bk>
      <rc t="1" v="8760"/>
    </bk>
    <bk>
      <rc t="1" v="8761"/>
    </bk>
    <bk>
      <rc t="1" v="8762"/>
    </bk>
    <bk>
      <rc t="1" v="8763"/>
    </bk>
    <bk>
      <rc t="1" v="8764"/>
    </bk>
    <bk>
      <rc t="1" v="8765"/>
    </bk>
    <bk>
      <rc t="1" v="8766"/>
    </bk>
    <bk>
      <rc t="1" v="8767"/>
    </bk>
    <bk>
      <rc t="1" v="8768"/>
    </bk>
    <bk>
      <rc t="1" v="8769"/>
    </bk>
    <bk>
      <rc t="1" v="8770"/>
    </bk>
    <bk>
      <rc t="1" v="8771"/>
    </bk>
    <bk>
      <rc t="1" v="8772"/>
    </bk>
    <bk>
      <rc t="1" v="8773"/>
    </bk>
    <bk>
      <rc t="1" v="8774"/>
    </bk>
    <bk>
      <rc t="1" v="8775"/>
    </bk>
    <bk>
      <rc t="1" v="8776"/>
    </bk>
    <bk>
      <rc t="1" v="8777"/>
    </bk>
    <bk>
      <rc t="1" v="8778"/>
    </bk>
    <bk>
      <rc t="1" v="8779"/>
    </bk>
    <bk>
      <rc t="1" v="8780"/>
    </bk>
    <bk>
      <rc t="1" v="8781"/>
    </bk>
    <bk>
      <rc t="1" v="8782"/>
    </bk>
    <bk>
      <rc t="1" v="8783"/>
    </bk>
    <bk>
      <rc t="1" v="8784"/>
    </bk>
    <bk>
      <rc t="1" v="8785"/>
    </bk>
    <bk>
      <rc t="1" v="8786"/>
    </bk>
    <bk>
      <rc t="1" v="8787"/>
    </bk>
    <bk>
      <rc t="1" v="8788"/>
    </bk>
    <bk>
      <rc t="1" v="8789"/>
    </bk>
    <bk>
      <rc t="1" v="8790"/>
    </bk>
    <bk>
      <rc t="1" v="8791"/>
    </bk>
    <bk>
      <rc t="1" v="8792"/>
    </bk>
    <bk>
      <rc t="1" v="8793"/>
    </bk>
    <bk>
      <rc t="1" v="8794"/>
    </bk>
    <bk>
      <rc t="1" v="8795"/>
    </bk>
    <bk>
      <rc t="1" v="8796"/>
    </bk>
    <bk>
      <rc t="1" v="8797"/>
    </bk>
    <bk>
      <rc t="1" v="8798"/>
    </bk>
    <bk>
      <rc t="1" v="8799"/>
    </bk>
    <bk>
      <rc t="1" v="8800"/>
    </bk>
    <bk>
      <rc t="1" v="8801"/>
    </bk>
    <bk>
      <rc t="1" v="8802"/>
    </bk>
    <bk>
      <rc t="1" v="8803"/>
    </bk>
    <bk>
      <rc t="1" v="8804"/>
    </bk>
    <bk>
      <rc t="1" v="8805"/>
    </bk>
    <bk>
      <rc t="1" v="8806"/>
    </bk>
    <bk>
      <rc t="1" v="8807"/>
    </bk>
    <bk>
      <rc t="1" v="8808"/>
    </bk>
    <bk>
      <rc t="1" v="8809"/>
    </bk>
    <bk>
      <rc t="1" v="8810"/>
    </bk>
    <bk>
      <rc t="1" v="8811"/>
    </bk>
    <bk>
      <rc t="1" v="8812"/>
    </bk>
    <bk>
      <rc t="1" v="8813"/>
    </bk>
    <bk>
      <rc t="1" v="8814"/>
    </bk>
    <bk>
      <rc t="1" v="8815"/>
    </bk>
    <bk>
      <rc t="1" v="8816"/>
    </bk>
    <bk>
      <rc t="1" v="8817"/>
    </bk>
    <bk>
      <rc t="1" v="8818"/>
    </bk>
    <bk>
      <rc t="1" v="8819"/>
    </bk>
    <bk>
      <rc t="1" v="8820"/>
    </bk>
    <bk>
      <rc t="1" v="8821"/>
    </bk>
    <bk>
      <rc t="1" v="8822"/>
    </bk>
    <bk>
      <rc t="1" v="8823"/>
    </bk>
    <bk>
      <rc t="1" v="8824"/>
    </bk>
    <bk>
      <rc t="1" v="8825"/>
    </bk>
    <bk>
      <rc t="1" v="8826"/>
    </bk>
    <bk>
      <rc t="1" v="8827"/>
    </bk>
    <bk>
      <rc t="1" v="8828"/>
    </bk>
    <bk>
      <rc t="1" v="8829"/>
    </bk>
    <bk>
      <rc t="1" v="8830"/>
    </bk>
    <bk>
      <rc t="1" v="8831"/>
    </bk>
    <bk>
      <rc t="1" v="8832"/>
    </bk>
    <bk>
      <rc t="1" v="8833"/>
    </bk>
    <bk>
      <rc t="1" v="8834"/>
    </bk>
    <bk>
      <rc t="1" v="8835"/>
    </bk>
    <bk>
      <rc t="1" v="8836"/>
    </bk>
    <bk>
      <rc t="1" v="8837"/>
    </bk>
    <bk>
      <rc t="1" v="8838"/>
    </bk>
    <bk>
      <rc t="1" v="8839"/>
    </bk>
    <bk>
      <rc t="1" v="8840"/>
    </bk>
    <bk>
      <rc t="1" v="8841"/>
    </bk>
    <bk>
      <rc t="1" v="8842"/>
    </bk>
    <bk>
      <rc t="1" v="8843"/>
    </bk>
    <bk>
      <rc t="1" v="8844"/>
    </bk>
    <bk>
      <rc t="1" v="8845"/>
    </bk>
    <bk>
      <rc t="1" v="8846"/>
    </bk>
    <bk>
      <rc t="1" v="8847"/>
    </bk>
    <bk>
      <rc t="1" v="8848"/>
    </bk>
    <bk>
      <rc t="1" v="8849"/>
    </bk>
    <bk>
      <rc t="1" v="8850"/>
    </bk>
    <bk>
      <rc t="1" v="8851"/>
    </bk>
    <bk>
      <rc t="1" v="8852"/>
    </bk>
    <bk>
      <rc t="1" v="8853"/>
    </bk>
    <bk>
      <rc t="1" v="8854"/>
    </bk>
    <bk>
      <rc t="1" v="8855"/>
    </bk>
    <bk>
      <rc t="1" v="8856"/>
    </bk>
    <bk>
      <rc t="1" v="8857"/>
    </bk>
    <bk>
      <rc t="1" v="8858"/>
    </bk>
    <bk>
      <rc t="1" v="8859"/>
    </bk>
    <bk>
      <rc t="1" v="8860"/>
    </bk>
    <bk>
      <rc t="1" v="8861"/>
    </bk>
    <bk>
      <rc t="1" v="8862"/>
    </bk>
    <bk>
      <rc t="1" v="8863"/>
    </bk>
    <bk>
      <rc t="1" v="8864"/>
    </bk>
    <bk>
      <rc t="1" v="8865"/>
    </bk>
    <bk>
      <rc t="1" v="8866"/>
    </bk>
    <bk>
      <rc t="1" v="8867"/>
    </bk>
    <bk>
      <rc t="1" v="8868"/>
    </bk>
    <bk>
      <rc t="1" v="8869"/>
    </bk>
    <bk>
      <rc t="1" v="8870"/>
    </bk>
    <bk>
      <rc t="1" v="8871"/>
    </bk>
    <bk>
      <rc t="1" v="8872"/>
    </bk>
    <bk>
      <rc t="1" v="8873"/>
    </bk>
    <bk>
      <rc t="1" v="8874"/>
    </bk>
    <bk>
      <rc t="1" v="8875"/>
    </bk>
    <bk>
      <rc t="1" v="8876"/>
    </bk>
    <bk>
      <rc t="1" v="8877"/>
    </bk>
    <bk>
      <rc t="1" v="8878"/>
    </bk>
    <bk>
      <rc t="1" v="8879"/>
    </bk>
    <bk>
      <rc t="1" v="8880"/>
    </bk>
    <bk>
      <rc t="1" v="8881"/>
    </bk>
    <bk>
      <rc t="1" v="8882"/>
    </bk>
    <bk>
      <rc t="1" v="8883"/>
    </bk>
    <bk>
      <rc t="1" v="8884"/>
    </bk>
    <bk>
      <rc t="1" v="8885"/>
    </bk>
    <bk>
      <rc t="1" v="8886"/>
    </bk>
    <bk>
      <rc t="1" v="8887"/>
    </bk>
    <bk>
      <rc t="1" v="8888"/>
    </bk>
    <bk>
      <rc t="1" v="8889"/>
    </bk>
    <bk>
      <rc t="1" v="8890"/>
    </bk>
    <bk>
      <rc t="1" v="8891"/>
    </bk>
    <bk>
      <rc t="1" v="8892"/>
    </bk>
    <bk>
      <rc t="1" v="8893"/>
    </bk>
    <bk>
      <rc t="1" v="8894"/>
    </bk>
    <bk>
      <rc t="1" v="8895"/>
    </bk>
    <bk>
      <rc t="1" v="8896"/>
    </bk>
    <bk>
      <rc t="1" v="8897"/>
    </bk>
    <bk>
      <rc t="1" v="8898"/>
    </bk>
    <bk>
      <rc t="1" v="8899"/>
    </bk>
    <bk>
      <rc t="1" v="8900"/>
    </bk>
    <bk>
      <rc t="1" v="8901"/>
    </bk>
    <bk>
      <rc t="1" v="8902"/>
    </bk>
    <bk>
      <rc t="1" v="8903"/>
    </bk>
    <bk>
      <rc t="1" v="8904"/>
    </bk>
    <bk>
      <rc t="1" v="8905"/>
    </bk>
    <bk>
      <rc t="1" v="8906"/>
    </bk>
    <bk>
      <rc t="1" v="8907"/>
    </bk>
    <bk>
      <rc t="1" v="8908"/>
    </bk>
    <bk>
      <rc t="1" v="8909"/>
    </bk>
    <bk>
      <rc t="1" v="8910"/>
    </bk>
    <bk>
      <rc t="1" v="8911"/>
    </bk>
    <bk>
      <rc t="1" v="8912"/>
    </bk>
    <bk>
      <rc t="1" v="8913"/>
    </bk>
    <bk>
      <rc t="1" v="8914"/>
    </bk>
    <bk>
      <rc t="1" v="8915"/>
    </bk>
    <bk>
      <rc t="1" v="8916"/>
    </bk>
    <bk>
      <rc t="1" v="8917"/>
    </bk>
    <bk>
      <rc t="1" v="8918"/>
    </bk>
    <bk>
      <rc t="1" v="8919"/>
    </bk>
    <bk>
      <rc t="1" v="8920"/>
    </bk>
    <bk>
      <rc t="1" v="8921"/>
    </bk>
    <bk>
      <rc t="1" v="8922"/>
    </bk>
    <bk>
      <rc t="1" v="8923"/>
    </bk>
    <bk>
      <rc t="1" v="8924"/>
    </bk>
    <bk>
      <rc t="1" v="8925"/>
    </bk>
    <bk>
      <rc t="1" v="8926"/>
    </bk>
    <bk>
      <rc t="1" v="8927"/>
    </bk>
    <bk>
      <rc t="1" v="8928"/>
    </bk>
    <bk>
      <rc t="1" v="8929"/>
    </bk>
    <bk>
      <rc t="1" v="8930"/>
    </bk>
    <bk>
      <rc t="1" v="8931"/>
    </bk>
    <bk>
      <rc t="1" v="8932"/>
    </bk>
    <bk>
      <rc t="1" v="8933"/>
    </bk>
    <bk>
      <rc t="1" v="8934"/>
    </bk>
    <bk>
      <rc t="1" v="8935"/>
    </bk>
    <bk>
      <rc t="1" v="8936"/>
    </bk>
    <bk>
      <rc t="1" v="8937"/>
    </bk>
    <bk>
      <rc t="1" v="8938"/>
    </bk>
    <bk>
      <rc t="1" v="8939"/>
    </bk>
    <bk>
      <rc t="1" v="8940"/>
    </bk>
    <bk>
      <rc t="1" v="8941"/>
    </bk>
    <bk>
      <rc t="1" v="8942"/>
    </bk>
    <bk>
      <rc t="1" v="8943"/>
    </bk>
    <bk>
      <rc t="1" v="8944"/>
    </bk>
    <bk>
      <rc t="1" v="8945"/>
    </bk>
    <bk>
      <rc t="1" v="8946"/>
    </bk>
    <bk>
      <rc t="1" v="8947"/>
    </bk>
    <bk>
      <rc t="1" v="8948"/>
    </bk>
    <bk>
      <rc t="1" v="8949"/>
    </bk>
    <bk>
      <rc t="1" v="8950"/>
    </bk>
    <bk>
      <rc t="1" v="8951"/>
    </bk>
    <bk>
      <rc t="1" v="8952"/>
    </bk>
    <bk>
      <rc t="1" v="8953"/>
    </bk>
    <bk>
      <rc t="1" v="8954"/>
    </bk>
    <bk>
      <rc t="1" v="8955"/>
    </bk>
    <bk>
      <rc t="1" v="8956"/>
    </bk>
    <bk>
      <rc t="1" v="8957"/>
    </bk>
    <bk>
      <rc t="1" v="8958"/>
    </bk>
    <bk>
      <rc t="1" v="8959"/>
    </bk>
    <bk>
      <rc t="1" v="8960"/>
    </bk>
    <bk>
      <rc t="1" v="8961"/>
    </bk>
    <bk>
      <rc t="1" v="8962"/>
    </bk>
    <bk>
      <rc t="1" v="8963"/>
    </bk>
    <bk>
      <rc t="1" v="8964"/>
    </bk>
    <bk>
      <rc t="1" v="8965"/>
    </bk>
    <bk>
      <rc t="1" v="8966"/>
    </bk>
    <bk>
      <rc t="1" v="8967"/>
    </bk>
    <bk>
      <rc t="1" v="8968"/>
    </bk>
    <bk>
      <rc t="1" v="8969"/>
    </bk>
    <bk>
      <rc t="1" v="8970"/>
    </bk>
    <bk>
      <rc t="1" v="8971"/>
    </bk>
    <bk>
      <rc t="1" v="8972"/>
    </bk>
    <bk>
      <rc t="1" v="8973"/>
    </bk>
    <bk>
      <rc t="1" v="8974"/>
    </bk>
    <bk>
      <rc t="1" v="8975"/>
    </bk>
    <bk>
      <rc t="1" v="8976"/>
    </bk>
    <bk>
      <rc t="1" v="8977"/>
    </bk>
    <bk>
      <rc t="1" v="8978"/>
    </bk>
    <bk>
      <rc t="1" v="8979"/>
    </bk>
    <bk>
      <rc t="1" v="8980"/>
    </bk>
    <bk>
      <rc t="1" v="8981"/>
    </bk>
    <bk>
      <rc t="1" v="8982"/>
    </bk>
    <bk>
      <rc t="1" v="8983"/>
    </bk>
    <bk>
      <rc t="1" v="8984"/>
    </bk>
    <bk>
      <rc t="1" v="8985"/>
    </bk>
    <bk>
      <rc t="1" v="8986"/>
    </bk>
    <bk>
      <rc t="1" v="8987"/>
    </bk>
    <bk>
      <rc t="1" v="8988"/>
    </bk>
    <bk>
      <rc t="1" v="8989"/>
    </bk>
    <bk>
      <rc t="1" v="8990"/>
    </bk>
    <bk>
      <rc t="1" v="8991"/>
    </bk>
    <bk>
      <rc t="1" v="8992"/>
    </bk>
    <bk>
      <rc t="1" v="8993"/>
    </bk>
    <bk>
      <rc t="1" v="8994"/>
    </bk>
    <bk>
      <rc t="1" v="8995"/>
    </bk>
    <bk>
      <rc t="1" v="8996"/>
    </bk>
    <bk>
      <rc t="1" v="8997"/>
    </bk>
    <bk>
      <rc t="1" v="8998"/>
    </bk>
    <bk>
      <rc t="1" v="8999"/>
    </bk>
    <bk>
      <rc t="1" v="9000"/>
    </bk>
    <bk>
      <rc t="1" v="9001"/>
    </bk>
    <bk>
      <rc t="1" v="9002"/>
    </bk>
    <bk>
      <rc t="1" v="9003"/>
    </bk>
    <bk>
      <rc t="1" v="9004"/>
    </bk>
    <bk>
      <rc t="1" v="9005"/>
    </bk>
    <bk>
      <rc t="1" v="9006"/>
    </bk>
    <bk>
      <rc t="1" v="9007"/>
    </bk>
    <bk>
      <rc t="1" v="9008"/>
    </bk>
    <bk>
      <rc t="1" v="9009"/>
    </bk>
    <bk>
      <rc t="1" v="9010"/>
    </bk>
    <bk>
      <rc t="1" v="9011"/>
    </bk>
    <bk>
      <rc t="1" v="9012"/>
    </bk>
    <bk>
      <rc t="1" v="9013"/>
    </bk>
    <bk>
      <rc t="1" v="9014"/>
    </bk>
    <bk>
      <rc t="1" v="9015"/>
    </bk>
    <bk>
      <rc t="1" v="9016"/>
    </bk>
    <bk>
      <rc t="1" v="9017"/>
    </bk>
    <bk>
      <rc t="1" v="9018"/>
    </bk>
    <bk>
      <rc t="1" v="9019"/>
    </bk>
    <bk>
      <rc t="1" v="9020"/>
    </bk>
    <bk>
      <rc t="1" v="9021"/>
    </bk>
    <bk>
      <rc t="1" v="9022"/>
    </bk>
    <bk>
      <rc t="1" v="9023"/>
    </bk>
    <bk>
      <rc t="1" v="9024"/>
    </bk>
    <bk>
      <rc t="1" v="9025"/>
    </bk>
    <bk>
      <rc t="1" v="9026"/>
    </bk>
    <bk>
      <rc t="1" v="9027"/>
    </bk>
    <bk>
      <rc t="1" v="9028"/>
    </bk>
    <bk>
      <rc t="1" v="9029"/>
    </bk>
    <bk>
      <rc t="1" v="9030"/>
    </bk>
    <bk>
      <rc t="1" v="9031"/>
    </bk>
    <bk>
      <rc t="1" v="9032"/>
    </bk>
    <bk>
      <rc t="1" v="9033"/>
    </bk>
    <bk>
      <rc t="1" v="9034"/>
    </bk>
    <bk>
      <rc t="1" v="9035"/>
    </bk>
    <bk>
      <rc t="1" v="9036"/>
    </bk>
    <bk>
      <rc t="1" v="9037"/>
    </bk>
    <bk>
      <rc t="1" v="9038"/>
    </bk>
    <bk>
      <rc t="1" v="9039"/>
    </bk>
    <bk>
      <rc t="1" v="9040"/>
    </bk>
    <bk>
      <rc t="1" v="9041"/>
    </bk>
    <bk>
      <rc t="1" v="9042"/>
    </bk>
    <bk>
      <rc t="1" v="9043"/>
    </bk>
    <bk>
      <rc t="1" v="9044"/>
    </bk>
    <bk>
      <rc t="1" v="9045"/>
    </bk>
    <bk>
      <rc t="1" v="9046"/>
    </bk>
    <bk>
      <rc t="1" v="9047"/>
    </bk>
    <bk>
      <rc t="1" v="9048"/>
    </bk>
    <bk>
      <rc t="1" v="9049"/>
    </bk>
    <bk>
      <rc t="1" v="9050"/>
    </bk>
    <bk>
      <rc t="1" v="9051"/>
    </bk>
    <bk>
      <rc t="1" v="9052"/>
    </bk>
    <bk>
      <rc t="1" v="9053"/>
    </bk>
    <bk>
      <rc t="1" v="9054"/>
    </bk>
    <bk>
      <rc t="1" v="9055"/>
    </bk>
    <bk>
      <rc t="1" v="9056"/>
    </bk>
    <bk>
      <rc t="1" v="9057"/>
    </bk>
    <bk>
      <rc t="1" v="9058"/>
    </bk>
    <bk>
      <rc t="1" v="9059"/>
    </bk>
    <bk>
      <rc t="1" v="9060"/>
    </bk>
    <bk>
      <rc t="1" v="9061"/>
    </bk>
    <bk>
      <rc t="1" v="9062"/>
    </bk>
    <bk>
      <rc t="1" v="9063"/>
    </bk>
    <bk>
      <rc t="1" v="9064"/>
    </bk>
    <bk>
      <rc t="1" v="9065"/>
    </bk>
    <bk>
      <rc t="1" v="9066"/>
    </bk>
    <bk>
      <rc t="1" v="9067"/>
    </bk>
    <bk>
      <rc t="1" v="9068"/>
    </bk>
    <bk>
      <rc t="1" v="9069"/>
    </bk>
    <bk>
      <rc t="1" v="9070"/>
    </bk>
    <bk>
      <rc t="1" v="9071"/>
    </bk>
    <bk>
      <rc t="1" v="9072"/>
    </bk>
    <bk>
      <rc t="1" v="9073"/>
    </bk>
    <bk>
      <rc t="1" v="9074"/>
    </bk>
    <bk>
      <rc t="1" v="9075"/>
    </bk>
    <bk>
      <rc t="1" v="9076"/>
    </bk>
    <bk>
      <rc t="1" v="9077"/>
    </bk>
    <bk>
      <rc t="1" v="9078"/>
    </bk>
    <bk>
      <rc t="1" v="9079"/>
    </bk>
    <bk>
      <rc t="1" v="9080"/>
    </bk>
    <bk>
      <rc t="1" v="9081"/>
    </bk>
    <bk>
      <rc t="1" v="9082"/>
    </bk>
    <bk>
      <rc t="1" v="9083"/>
    </bk>
    <bk>
      <rc t="1" v="9084"/>
    </bk>
    <bk>
      <rc t="1" v="9085"/>
    </bk>
    <bk>
      <rc t="1" v="9086"/>
    </bk>
    <bk>
      <rc t="1" v="9087"/>
    </bk>
    <bk>
      <rc t="1" v="9088"/>
    </bk>
    <bk>
      <rc t="1" v="9089"/>
    </bk>
    <bk>
      <rc t="1" v="9090"/>
    </bk>
    <bk>
      <rc t="1" v="9091"/>
    </bk>
    <bk>
      <rc t="1" v="9092"/>
    </bk>
    <bk>
      <rc t="1" v="9093"/>
    </bk>
    <bk>
      <rc t="1" v="9094"/>
    </bk>
    <bk>
      <rc t="1" v="9095"/>
    </bk>
    <bk>
      <rc t="1" v="9096"/>
    </bk>
    <bk>
      <rc t="1" v="9097"/>
    </bk>
    <bk>
      <rc t="1" v="9098"/>
    </bk>
    <bk>
      <rc t="1" v="9099"/>
    </bk>
    <bk>
      <rc t="1" v="9100"/>
    </bk>
    <bk>
      <rc t="1" v="9101"/>
    </bk>
    <bk>
      <rc t="1" v="9102"/>
    </bk>
    <bk>
      <rc t="1" v="9103"/>
    </bk>
    <bk>
      <rc t="1" v="9104"/>
    </bk>
    <bk>
      <rc t="1" v="9105"/>
    </bk>
    <bk>
      <rc t="1" v="9106"/>
    </bk>
    <bk>
      <rc t="1" v="9107"/>
    </bk>
    <bk>
      <rc t="1" v="9108"/>
    </bk>
    <bk>
      <rc t="1" v="9109"/>
    </bk>
    <bk>
      <rc t="1" v="9110"/>
    </bk>
    <bk>
      <rc t="1" v="9111"/>
    </bk>
    <bk>
      <rc t="1" v="9112"/>
    </bk>
    <bk>
      <rc t="1" v="9113"/>
    </bk>
    <bk>
      <rc t="1" v="9114"/>
    </bk>
    <bk>
      <rc t="1" v="9115"/>
    </bk>
    <bk>
      <rc t="1" v="9116"/>
    </bk>
    <bk>
      <rc t="1" v="9117"/>
    </bk>
    <bk>
      <rc t="1" v="9118"/>
    </bk>
    <bk>
      <rc t="1" v="9119"/>
    </bk>
    <bk>
      <rc t="1" v="9120"/>
    </bk>
    <bk>
      <rc t="1" v="9121"/>
    </bk>
    <bk>
      <rc t="1" v="9122"/>
    </bk>
    <bk>
      <rc t="1" v="9123"/>
    </bk>
    <bk>
      <rc t="1" v="9124"/>
    </bk>
    <bk>
      <rc t="1" v="9125"/>
    </bk>
    <bk>
      <rc t="1" v="9126"/>
    </bk>
    <bk>
      <rc t="1" v="9127"/>
    </bk>
    <bk>
      <rc t="1" v="9128"/>
    </bk>
    <bk>
      <rc t="1" v="9129"/>
    </bk>
    <bk>
      <rc t="1" v="9130"/>
    </bk>
    <bk>
      <rc t="1" v="9131"/>
    </bk>
    <bk>
      <rc t="1" v="9132"/>
    </bk>
    <bk>
      <rc t="1" v="9133"/>
    </bk>
    <bk>
      <rc t="1" v="9134"/>
    </bk>
    <bk>
      <rc t="1" v="9135"/>
    </bk>
    <bk>
      <rc t="1" v="9136"/>
    </bk>
    <bk>
      <rc t="1" v="9137"/>
    </bk>
    <bk>
      <rc t="1" v="9138"/>
    </bk>
    <bk>
      <rc t="1" v="9139"/>
    </bk>
    <bk>
      <rc t="1" v="9140"/>
    </bk>
    <bk>
      <rc t="1" v="9141"/>
    </bk>
    <bk>
      <rc t="1" v="9142"/>
    </bk>
    <bk>
      <rc t="1" v="9143"/>
    </bk>
    <bk>
      <rc t="1" v="9144"/>
    </bk>
    <bk>
      <rc t="1" v="9145"/>
    </bk>
    <bk>
      <rc t="1" v="9146"/>
    </bk>
    <bk>
      <rc t="1" v="9147"/>
    </bk>
    <bk>
      <rc t="1" v="9148"/>
    </bk>
    <bk>
      <rc t="1" v="9149"/>
    </bk>
    <bk>
      <rc t="1" v="9150"/>
    </bk>
    <bk>
      <rc t="1" v="9151"/>
    </bk>
    <bk>
      <rc t="1" v="9152"/>
    </bk>
    <bk>
      <rc t="1" v="9153"/>
    </bk>
    <bk>
      <rc t="1" v="9154"/>
    </bk>
    <bk>
      <rc t="1" v="9155"/>
    </bk>
    <bk>
      <rc t="1" v="9156"/>
    </bk>
    <bk>
      <rc t="1" v="9157"/>
    </bk>
    <bk>
      <rc t="1" v="9158"/>
    </bk>
    <bk>
      <rc t="1" v="9159"/>
    </bk>
    <bk>
      <rc t="1" v="9160"/>
    </bk>
    <bk>
      <rc t="1" v="9161"/>
    </bk>
    <bk>
      <rc t="1" v="9162"/>
    </bk>
    <bk>
      <rc t="1" v="9163"/>
    </bk>
    <bk>
      <rc t="1" v="9164"/>
    </bk>
    <bk>
      <rc t="1" v="9165"/>
    </bk>
    <bk>
      <rc t="1" v="9166"/>
    </bk>
    <bk>
      <rc t="1" v="9167"/>
    </bk>
    <bk>
      <rc t="1" v="9168"/>
    </bk>
    <bk>
      <rc t="1" v="9169"/>
    </bk>
    <bk>
      <rc t="1" v="9170"/>
    </bk>
    <bk>
      <rc t="1" v="9171"/>
    </bk>
    <bk>
      <rc t="1" v="9172"/>
    </bk>
    <bk>
      <rc t="1" v="9173"/>
    </bk>
    <bk>
      <rc t="1" v="9174"/>
    </bk>
    <bk>
      <rc t="1" v="9175"/>
    </bk>
    <bk>
      <rc t="1" v="9176"/>
    </bk>
    <bk>
      <rc t="1" v="9177"/>
    </bk>
    <bk>
      <rc t="1" v="9178"/>
    </bk>
    <bk>
      <rc t="1" v="9179"/>
    </bk>
    <bk>
      <rc t="1" v="9180"/>
    </bk>
    <bk>
      <rc t="1" v="9181"/>
    </bk>
    <bk>
      <rc t="1" v="9182"/>
    </bk>
    <bk>
      <rc t="1" v="9183"/>
    </bk>
    <bk>
      <rc t="1" v="9184"/>
    </bk>
    <bk>
      <rc t="1" v="9185"/>
    </bk>
    <bk>
      <rc t="1" v="9186"/>
    </bk>
    <bk>
      <rc t="1" v="9187"/>
    </bk>
    <bk>
      <rc t="1" v="9188"/>
    </bk>
    <bk>
      <rc t="1" v="9189"/>
    </bk>
    <bk>
      <rc t="1" v="9190"/>
    </bk>
    <bk>
      <rc t="1" v="9191"/>
    </bk>
    <bk>
      <rc t="1" v="9192"/>
    </bk>
    <bk>
      <rc t="1" v="9193"/>
    </bk>
    <bk>
      <rc t="1" v="9194"/>
    </bk>
    <bk>
      <rc t="1" v="9195"/>
    </bk>
    <bk>
      <rc t="1" v="9196"/>
    </bk>
    <bk>
      <rc t="1" v="9197"/>
    </bk>
    <bk>
      <rc t="1" v="9198"/>
    </bk>
    <bk>
      <rc t="1" v="9199"/>
    </bk>
    <bk>
      <rc t="1" v="9200"/>
    </bk>
    <bk>
      <rc t="1" v="9201"/>
    </bk>
    <bk>
      <rc t="1" v="9202"/>
    </bk>
    <bk>
      <rc t="1" v="9203"/>
    </bk>
    <bk>
      <rc t="1" v="9204"/>
    </bk>
    <bk>
      <rc t="1" v="9205"/>
    </bk>
    <bk>
      <rc t="1" v="9206"/>
    </bk>
    <bk>
      <rc t="1" v="9207"/>
    </bk>
    <bk>
      <rc t="1" v="9208"/>
    </bk>
    <bk>
      <rc t="1" v="9209"/>
    </bk>
    <bk>
      <rc t="1" v="9210"/>
    </bk>
    <bk>
      <rc t="1" v="9211"/>
    </bk>
    <bk>
      <rc t="1" v="9212"/>
    </bk>
    <bk>
      <rc t="1" v="9213"/>
    </bk>
    <bk>
      <rc t="1" v="9214"/>
    </bk>
    <bk>
      <rc t="1" v="9215"/>
    </bk>
    <bk>
      <rc t="1" v="9216"/>
    </bk>
    <bk>
      <rc t="1" v="9217"/>
    </bk>
    <bk>
      <rc t="1" v="9218"/>
    </bk>
    <bk>
      <rc t="1" v="9219"/>
    </bk>
    <bk>
      <rc t="1" v="9220"/>
    </bk>
    <bk>
      <rc t="1" v="9221"/>
    </bk>
    <bk>
      <rc t="1" v="9222"/>
    </bk>
    <bk>
      <rc t="1" v="9223"/>
    </bk>
    <bk>
      <rc t="1" v="9224"/>
    </bk>
    <bk>
      <rc t="1" v="9225"/>
    </bk>
    <bk>
      <rc t="1" v="9226"/>
    </bk>
    <bk>
      <rc t="1" v="9227"/>
    </bk>
    <bk>
      <rc t="1" v="9228"/>
    </bk>
    <bk>
      <rc t="1" v="9229"/>
    </bk>
    <bk>
      <rc t="1" v="9230"/>
    </bk>
    <bk>
      <rc t="1" v="9231"/>
    </bk>
    <bk>
      <rc t="1" v="9232"/>
    </bk>
    <bk>
      <rc t="1" v="9233"/>
    </bk>
    <bk>
      <rc t="1" v="9234"/>
    </bk>
    <bk>
      <rc t="1" v="9235"/>
    </bk>
    <bk>
      <rc t="1" v="9236"/>
    </bk>
    <bk>
      <rc t="1" v="9237"/>
    </bk>
    <bk>
      <rc t="1" v="9238"/>
    </bk>
    <bk>
      <rc t="1" v="9239"/>
    </bk>
    <bk>
      <rc t="1" v="9240"/>
    </bk>
    <bk>
      <rc t="1" v="9241"/>
    </bk>
    <bk>
      <rc t="1" v="9242"/>
    </bk>
    <bk>
      <rc t="1" v="9243"/>
    </bk>
    <bk>
      <rc t="1" v="9244"/>
    </bk>
    <bk>
      <rc t="1" v="9245"/>
    </bk>
    <bk>
      <rc t="1" v="9246"/>
    </bk>
    <bk>
      <rc t="1" v="9247"/>
    </bk>
    <bk>
      <rc t="1" v="9248"/>
    </bk>
    <bk>
      <rc t="1" v="9249"/>
    </bk>
    <bk>
      <rc t="1" v="9250"/>
    </bk>
    <bk>
      <rc t="1" v="9251"/>
    </bk>
    <bk>
      <rc t="1" v="9252"/>
    </bk>
    <bk>
      <rc t="1" v="9253"/>
    </bk>
    <bk>
      <rc t="1" v="9254"/>
    </bk>
    <bk>
      <rc t="1" v="9255"/>
    </bk>
    <bk>
      <rc t="1" v="9256"/>
    </bk>
    <bk>
      <rc t="1" v="9257"/>
    </bk>
    <bk>
      <rc t="1" v="9258"/>
    </bk>
    <bk>
      <rc t="1" v="9259"/>
    </bk>
    <bk>
      <rc t="1" v="9260"/>
    </bk>
    <bk>
      <rc t="1" v="9261"/>
    </bk>
    <bk>
      <rc t="1" v="9262"/>
    </bk>
    <bk>
      <rc t="1" v="9263"/>
    </bk>
    <bk>
      <rc t="1" v="9264"/>
    </bk>
    <bk>
      <rc t="1" v="9265"/>
    </bk>
    <bk>
      <rc t="1" v="9266"/>
    </bk>
    <bk>
      <rc t="1" v="9267"/>
    </bk>
    <bk>
      <rc t="1" v="9268"/>
    </bk>
    <bk>
      <rc t="1" v="9269"/>
    </bk>
    <bk>
      <rc t="1" v="9270"/>
    </bk>
    <bk>
      <rc t="1" v="9271"/>
    </bk>
    <bk>
      <rc t="1" v="9272"/>
    </bk>
    <bk>
      <rc t="1" v="9273"/>
    </bk>
    <bk>
      <rc t="1" v="9274"/>
    </bk>
    <bk>
      <rc t="1" v="9275"/>
    </bk>
    <bk>
      <rc t="1" v="9276"/>
    </bk>
    <bk>
      <rc t="1" v="9277"/>
    </bk>
    <bk>
      <rc t="1" v="9278"/>
    </bk>
    <bk>
      <rc t="1" v="9279"/>
    </bk>
    <bk>
      <rc t="1" v="9280"/>
    </bk>
    <bk>
      <rc t="1" v="9281"/>
    </bk>
    <bk>
      <rc t="1" v="9282"/>
    </bk>
    <bk>
      <rc t="1" v="9283"/>
    </bk>
    <bk>
      <rc t="1" v="9284"/>
    </bk>
    <bk>
      <rc t="1" v="9285"/>
    </bk>
    <bk>
      <rc t="1" v="9286"/>
    </bk>
    <bk>
      <rc t="1" v="9287"/>
    </bk>
    <bk>
      <rc t="1" v="9288"/>
    </bk>
    <bk>
      <rc t="1" v="9289"/>
    </bk>
    <bk>
      <rc t="1" v="9290"/>
    </bk>
    <bk>
      <rc t="1" v="9291"/>
    </bk>
    <bk>
      <rc t="1" v="9292"/>
    </bk>
    <bk>
      <rc t="1" v="9293"/>
    </bk>
    <bk>
      <rc t="1" v="9294"/>
    </bk>
    <bk>
      <rc t="1" v="9295"/>
    </bk>
    <bk>
      <rc t="1" v="9296"/>
    </bk>
    <bk>
      <rc t="1" v="9297"/>
    </bk>
    <bk>
      <rc t="1" v="9298"/>
    </bk>
    <bk>
      <rc t="1" v="9299"/>
    </bk>
    <bk>
      <rc t="1" v="9300"/>
    </bk>
    <bk>
      <rc t="1" v="9301"/>
    </bk>
    <bk>
      <rc t="1" v="9302"/>
    </bk>
    <bk>
      <rc t="1" v="9303"/>
    </bk>
    <bk>
      <rc t="1" v="9304"/>
    </bk>
    <bk>
      <rc t="1" v="9305"/>
    </bk>
    <bk>
      <rc t="1" v="9306"/>
    </bk>
    <bk>
      <rc t="1" v="9307"/>
    </bk>
    <bk>
      <rc t="1" v="9308"/>
    </bk>
    <bk>
      <rc t="1" v="9309"/>
    </bk>
    <bk>
      <rc t="1" v="9310"/>
    </bk>
    <bk>
      <rc t="1" v="9311"/>
    </bk>
    <bk>
      <rc t="1" v="9312"/>
    </bk>
    <bk>
      <rc t="1" v="9313"/>
    </bk>
    <bk>
      <rc t="1" v="9314"/>
    </bk>
    <bk>
      <rc t="1" v="9315"/>
    </bk>
    <bk>
      <rc t="1" v="9316"/>
    </bk>
    <bk>
      <rc t="1" v="9317"/>
    </bk>
    <bk>
      <rc t="1" v="9318"/>
    </bk>
    <bk>
      <rc t="1" v="9319"/>
    </bk>
    <bk>
      <rc t="1" v="9320"/>
    </bk>
    <bk>
      <rc t="1" v="9321"/>
    </bk>
    <bk>
      <rc t="1" v="9322"/>
    </bk>
    <bk>
      <rc t="1" v="9323"/>
    </bk>
    <bk>
      <rc t="1" v="9324"/>
    </bk>
    <bk>
      <rc t="1" v="9325"/>
    </bk>
    <bk>
      <rc t="1" v="9326"/>
    </bk>
    <bk>
      <rc t="1" v="9327"/>
    </bk>
    <bk>
      <rc t="1" v="9328"/>
    </bk>
    <bk>
      <rc t="1" v="9329"/>
    </bk>
    <bk>
      <rc t="1" v="9330"/>
    </bk>
    <bk>
      <rc t="1" v="9331"/>
    </bk>
    <bk>
      <rc t="1" v="9332"/>
    </bk>
    <bk>
      <rc t="1" v="9333"/>
    </bk>
    <bk>
      <rc t="1" v="9334"/>
    </bk>
    <bk>
      <rc t="1" v="9335"/>
    </bk>
    <bk>
      <rc t="1" v="9336"/>
    </bk>
    <bk>
      <rc t="1" v="9337"/>
    </bk>
    <bk>
      <rc t="1" v="9338"/>
    </bk>
    <bk>
      <rc t="1" v="9339"/>
    </bk>
    <bk>
      <rc t="1" v="9340"/>
    </bk>
    <bk>
      <rc t="1" v="9341"/>
    </bk>
    <bk>
      <rc t="1" v="9342"/>
    </bk>
    <bk>
      <rc t="1" v="9343"/>
    </bk>
    <bk>
      <rc t="1" v="9344"/>
    </bk>
    <bk>
      <rc t="1" v="9345"/>
    </bk>
    <bk>
      <rc t="1" v="9346"/>
    </bk>
    <bk>
      <rc t="1" v="9347"/>
    </bk>
    <bk>
      <rc t="1" v="9348"/>
    </bk>
    <bk>
      <rc t="1" v="9349"/>
    </bk>
    <bk>
      <rc t="1" v="9350"/>
    </bk>
    <bk>
      <rc t="1" v="9351"/>
    </bk>
    <bk>
      <rc t="1" v="9352"/>
    </bk>
    <bk>
      <rc t="1" v="9353"/>
    </bk>
    <bk>
      <rc t="1" v="9354"/>
    </bk>
    <bk>
      <rc t="1" v="9355"/>
    </bk>
    <bk>
      <rc t="1" v="9356"/>
    </bk>
    <bk>
      <rc t="1" v="9357"/>
    </bk>
    <bk>
      <rc t="1" v="9358"/>
    </bk>
    <bk>
      <rc t="1" v="9359"/>
    </bk>
    <bk>
      <rc t="1" v="9360"/>
    </bk>
    <bk>
      <rc t="1" v="9361"/>
    </bk>
    <bk>
      <rc t="1" v="9362"/>
    </bk>
    <bk>
      <rc t="1" v="9363"/>
    </bk>
    <bk>
      <rc t="1" v="9364"/>
    </bk>
    <bk>
      <rc t="1" v="9365"/>
    </bk>
    <bk>
      <rc t="1" v="9366"/>
    </bk>
    <bk>
      <rc t="1" v="9367"/>
    </bk>
    <bk>
      <rc t="1" v="9368"/>
    </bk>
    <bk>
      <rc t="1" v="9369"/>
    </bk>
    <bk>
      <rc t="1" v="9370"/>
    </bk>
    <bk>
      <rc t="1" v="9371"/>
    </bk>
    <bk>
      <rc t="1" v="9372"/>
    </bk>
    <bk>
      <rc t="1" v="9373"/>
    </bk>
    <bk>
      <rc t="1" v="9374"/>
    </bk>
    <bk>
      <rc t="1" v="9375"/>
    </bk>
    <bk>
      <rc t="1" v="9376"/>
    </bk>
    <bk>
      <rc t="1" v="9377"/>
    </bk>
    <bk>
      <rc t="1" v="9378"/>
    </bk>
    <bk>
      <rc t="1" v="9379"/>
    </bk>
    <bk>
      <rc t="1" v="9380"/>
    </bk>
    <bk>
      <rc t="1" v="9381"/>
    </bk>
    <bk>
      <rc t="1" v="9382"/>
    </bk>
    <bk>
      <rc t="1" v="9383"/>
    </bk>
    <bk>
      <rc t="1" v="9384"/>
    </bk>
    <bk>
      <rc t="1" v="9385"/>
    </bk>
    <bk>
      <rc t="1" v="9386"/>
    </bk>
    <bk>
      <rc t="1" v="9387"/>
    </bk>
    <bk>
      <rc t="1" v="9388"/>
    </bk>
    <bk>
      <rc t="1" v="9389"/>
    </bk>
    <bk>
      <rc t="1" v="9390"/>
    </bk>
    <bk>
      <rc t="1" v="9391"/>
    </bk>
    <bk>
      <rc t="1" v="9392"/>
    </bk>
    <bk>
      <rc t="1" v="9393"/>
    </bk>
    <bk>
      <rc t="1" v="9394"/>
    </bk>
    <bk>
      <rc t="1" v="9395"/>
    </bk>
    <bk>
      <rc t="1" v="9396"/>
    </bk>
    <bk>
      <rc t="1" v="9397"/>
    </bk>
    <bk>
      <rc t="1" v="9398"/>
    </bk>
    <bk>
      <rc t="1" v="9399"/>
    </bk>
    <bk>
      <rc t="1" v="9400"/>
    </bk>
    <bk>
      <rc t="1" v="9401"/>
    </bk>
    <bk>
      <rc t="1" v="9402"/>
    </bk>
    <bk>
      <rc t="1" v="9403"/>
    </bk>
    <bk>
      <rc t="1" v="9404"/>
    </bk>
    <bk>
      <rc t="1" v="9405"/>
    </bk>
    <bk>
      <rc t="1" v="9406"/>
    </bk>
    <bk>
      <rc t="1" v="9407"/>
    </bk>
    <bk>
      <rc t="1" v="9408"/>
    </bk>
    <bk>
      <rc t="1" v="9409"/>
    </bk>
    <bk>
      <rc t="1" v="9410"/>
    </bk>
    <bk>
      <rc t="1" v="9411"/>
    </bk>
    <bk>
      <rc t="1" v="9412"/>
    </bk>
    <bk>
      <rc t="1" v="9413"/>
    </bk>
    <bk>
      <rc t="1" v="9414"/>
    </bk>
    <bk>
      <rc t="1" v="9415"/>
    </bk>
    <bk>
      <rc t="1" v="9416"/>
    </bk>
    <bk>
      <rc t="1" v="9417"/>
    </bk>
    <bk>
      <rc t="1" v="9418"/>
    </bk>
    <bk>
      <rc t="1" v="9419"/>
    </bk>
    <bk>
      <rc t="1" v="9420"/>
    </bk>
    <bk>
      <rc t="1" v="9421"/>
    </bk>
    <bk>
      <rc t="1" v="9422"/>
    </bk>
    <bk>
      <rc t="1" v="9423"/>
    </bk>
    <bk>
      <rc t="1" v="9424"/>
    </bk>
    <bk>
      <rc t="1" v="9425"/>
    </bk>
    <bk>
      <rc t="1" v="9426"/>
    </bk>
    <bk>
      <rc t="1" v="9427"/>
    </bk>
    <bk>
      <rc t="1" v="9428"/>
    </bk>
    <bk>
      <rc t="1" v="9429"/>
    </bk>
    <bk>
      <rc t="1" v="9430"/>
    </bk>
    <bk>
      <rc t="1" v="9431"/>
    </bk>
    <bk>
      <rc t="1" v="9432"/>
    </bk>
    <bk>
      <rc t="1" v="9433"/>
    </bk>
    <bk>
      <rc t="1" v="9434"/>
    </bk>
    <bk>
      <rc t="1" v="9435"/>
    </bk>
    <bk>
      <rc t="1" v="9436"/>
    </bk>
    <bk>
      <rc t="1" v="9437"/>
    </bk>
    <bk>
      <rc t="1" v="9438"/>
    </bk>
    <bk>
      <rc t="1" v="9439"/>
    </bk>
    <bk>
      <rc t="1" v="9440"/>
    </bk>
    <bk>
      <rc t="1" v="9441"/>
    </bk>
    <bk>
      <rc t="1" v="9442"/>
    </bk>
    <bk>
      <rc t="1" v="9443"/>
    </bk>
    <bk>
      <rc t="1" v="9444"/>
    </bk>
    <bk>
      <rc t="1" v="9445"/>
    </bk>
    <bk>
      <rc t="1" v="9446"/>
    </bk>
    <bk>
      <rc t="1" v="9447"/>
    </bk>
    <bk>
      <rc t="1" v="9448"/>
    </bk>
    <bk>
      <rc t="1" v="9449"/>
    </bk>
    <bk>
      <rc t="1" v="9450"/>
    </bk>
    <bk>
      <rc t="1" v="9451"/>
    </bk>
    <bk>
      <rc t="1" v="9452"/>
    </bk>
    <bk>
      <rc t="1" v="9453"/>
    </bk>
    <bk>
      <rc t="1" v="9454"/>
    </bk>
    <bk>
      <rc t="1" v="9455"/>
    </bk>
    <bk>
      <rc t="1" v="9456"/>
    </bk>
    <bk>
      <rc t="1" v="9457"/>
    </bk>
    <bk>
      <rc t="1" v="9458"/>
    </bk>
    <bk>
      <rc t="1" v="9459"/>
    </bk>
    <bk>
      <rc t="1" v="9460"/>
    </bk>
    <bk>
      <rc t="1" v="9461"/>
    </bk>
    <bk>
      <rc t="1" v="9462"/>
    </bk>
    <bk>
      <rc t="1" v="9463"/>
    </bk>
    <bk>
      <rc t="1" v="9464"/>
    </bk>
    <bk>
      <rc t="1" v="9465"/>
    </bk>
    <bk>
      <rc t="1" v="9466"/>
    </bk>
    <bk>
      <rc t="1" v="9467"/>
    </bk>
    <bk>
      <rc t="1" v="9468"/>
    </bk>
    <bk>
      <rc t="1" v="9469"/>
    </bk>
    <bk>
      <rc t="1" v="9470"/>
    </bk>
    <bk>
      <rc t="1" v="9471"/>
    </bk>
    <bk>
      <rc t="1" v="9472"/>
    </bk>
    <bk>
      <rc t="1" v="9473"/>
    </bk>
    <bk>
      <rc t="1" v="9474"/>
    </bk>
    <bk>
      <rc t="1" v="9475"/>
    </bk>
    <bk>
      <rc t="1" v="9476"/>
    </bk>
    <bk>
      <rc t="1" v="9477"/>
    </bk>
    <bk>
      <rc t="1" v="9478"/>
    </bk>
    <bk>
      <rc t="1" v="9479"/>
    </bk>
    <bk>
      <rc t="1" v="9480"/>
    </bk>
    <bk>
      <rc t="1" v="9481"/>
    </bk>
    <bk>
      <rc t="1" v="9482"/>
    </bk>
    <bk>
      <rc t="1" v="9483"/>
    </bk>
    <bk>
      <rc t="1" v="9484"/>
    </bk>
    <bk>
      <rc t="1" v="9485"/>
    </bk>
    <bk>
      <rc t="1" v="9486"/>
    </bk>
    <bk>
      <rc t="1" v="9487"/>
    </bk>
    <bk>
      <rc t="1" v="9488"/>
    </bk>
    <bk>
      <rc t="1" v="9489"/>
    </bk>
    <bk>
      <rc t="1" v="9490"/>
    </bk>
    <bk>
      <rc t="1" v="9491"/>
    </bk>
    <bk>
      <rc t="1" v="9492"/>
    </bk>
    <bk>
      <rc t="1" v="9493"/>
    </bk>
    <bk>
      <rc t="1" v="9494"/>
    </bk>
    <bk>
      <rc t="1" v="9495"/>
    </bk>
    <bk>
      <rc t="1" v="9496"/>
    </bk>
    <bk>
      <rc t="1" v="9497"/>
    </bk>
    <bk>
      <rc t="1" v="9498"/>
    </bk>
    <bk>
      <rc t="1" v="9499"/>
    </bk>
    <bk>
      <rc t="1" v="9500"/>
    </bk>
    <bk>
      <rc t="1" v="9501"/>
    </bk>
    <bk>
      <rc t="1" v="9502"/>
    </bk>
    <bk>
      <rc t="1" v="9503"/>
    </bk>
    <bk>
      <rc t="1" v="9504"/>
    </bk>
    <bk>
      <rc t="1" v="9505"/>
    </bk>
    <bk>
      <rc t="1" v="9506"/>
    </bk>
    <bk>
      <rc t="1" v="9507"/>
    </bk>
    <bk>
      <rc t="1" v="9508"/>
    </bk>
    <bk>
      <rc t="1" v="9509"/>
    </bk>
    <bk>
      <rc t="1" v="9510"/>
    </bk>
    <bk>
      <rc t="1" v="9511"/>
    </bk>
    <bk>
      <rc t="1" v="9512"/>
    </bk>
    <bk>
      <rc t="1" v="9513"/>
    </bk>
    <bk>
      <rc t="1" v="9514"/>
    </bk>
    <bk>
      <rc t="1" v="9515"/>
    </bk>
    <bk>
      <rc t="1" v="9516"/>
    </bk>
    <bk>
      <rc t="1" v="9517"/>
    </bk>
    <bk>
      <rc t="1" v="9518"/>
    </bk>
    <bk>
      <rc t="1" v="9519"/>
    </bk>
    <bk>
      <rc t="1" v="9520"/>
    </bk>
    <bk>
      <rc t="1" v="9521"/>
    </bk>
    <bk>
      <rc t="1" v="9522"/>
    </bk>
    <bk>
      <rc t="1" v="9523"/>
    </bk>
    <bk>
      <rc t="1" v="9524"/>
    </bk>
    <bk>
      <rc t="1" v="9525"/>
    </bk>
    <bk>
      <rc t="1" v="9526"/>
    </bk>
    <bk>
      <rc t="1" v="9527"/>
    </bk>
    <bk>
      <rc t="1" v="9528"/>
    </bk>
    <bk>
      <rc t="1" v="9529"/>
    </bk>
    <bk>
      <rc t="1" v="9530"/>
    </bk>
    <bk>
      <rc t="1" v="9531"/>
    </bk>
    <bk>
      <rc t="1" v="9532"/>
    </bk>
    <bk>
      <rc t="1" v="9533"/>
    </bk>
    <bk>
      <rc t="1" v="9534"/>
    </bk>
    <bk>
      <rc t="1" v="9535"/>
    </bk>
    <bk>
      <rc t="1" v="9536"/>
    </bk>
    <bk>
      <rc t="1" v="9537"/>
    </bk>
    <bk>
      <rc t="1" v="9538"/>
    </bk>
    <bk>
      <rc t="1" v="9539"/>
    </bk>
    <bk>
      <rc t="1" v="9540"/>
    </bk>
    <bk>
      <rc t="1" v="9541"/>
    </bk>
    <bk>
      <rc t="1" v="9542"/>
    </bk>
    <bk>
      <rc t="1" v="9543"/>
    </bk>
    <bk>
      <rc t="1" v="9544"/>
    </bk>
    <bk>
      <rc t="1" v="9545"/>
    </bk>
    <bk>
      <rc t="1" v="9546"/>
    </bk>
    <bk>
      <rc t="1" v="9547"/>
    </bk>
    <bk>
      <rc t="1" v="9548"/>
    </bk>
    <bk>
      <rc t="1" v="9549"/>
    </bk>
    <bk>
      <rc t="1" v="9550"/>
    </bk>
    <bk>
      <rc t="1" v="9551"/>
    </bk>
    <bk>
      <rc t="1" v="9552"/>
    </bk>
    <bk>
      <rc t="1" v="9553"/>
    </bk>
    <bk>
      <rc t="1" v="9554"/>
    </bk>
    <bk>
      <rc t="1" v="9555"/>
    </bk>
    <bk>
      <rc t="1" v="9556"/>
    </bk>
    <bk>
      <rc t="1" v="9557"/>
    </bk>
    <bk>
      <rc t="1" v="9558"/>
    </bk>
    <bk>
      <rc t="1" v="9559"/>
    </bk>
    <bk>
      <rc t="1" v="9560"/>
    </bk>
    <bk>
      <rc t="1" v="9561"/>
    </bk>
    <bk>
      <rc t="1" v="9562"/>
    </bk>
    <bk>
      <rc t="1" v="9563"/>
    </bk>
    <bk>
      <rc t="1" v="9564"/>
    </bk>
    <bk>
      <rc t="1" v="9565"/>
    </bk>
    <bk>
      <rc t="1" v="9566"/>
    </bk>
    <bk>
      <rc t="1" v="9567"/>
    </bk>
    <bk>
      <rc t="1" v="9568"/>
    </bk>
    <bk>
      <rc t="1" v="9569"/>
    </bk>
    <bk>
      <rc t="1" v="9570"/>
    </bk>
    <bk>
      <rc t="1" v="9571"/>
    </bk>
    <bk>
      <rc t="1" v="9572"/>
    </bk>
    <bk>
      <rc t="1" v="9573"/>
    </bk>
    <bk>
      <rc t="1" v="9574"/>
    </bk>
    <bk>
      <rc t="1" v="9575"/>
    </bk>
    <bk>
      <rc t="1" v="9576"/>
    </bk>
    <bk>
      <rc t="1" v="9577"/>
    </bk>
    <bk>
      <rc t="1" v="9578"/>
    </bk>
    <bk>
      <rc t="1" v="9579"/>
    </bk>
    <bk>
      <rc t="1" v="9580"/>
    </bk>
    <bk>
      <rc t="1" v="9581"/>
    </bk>
    <bk>
      <rc t="1" v="9582"/>
    </bk>
    <bk>
      <rc t="1" v="9583"/>
    </bk>
    <bk>
      <rc t="1" v="9584"/>
    </bk>
    <bk>
      <rc t="1" v="9585"/>
    </bk>
    <bk>
      <rc t="1" v="9586"/>
    </bk>
    <bk>
      <rc t="1" v="9587"/>
    </bk>
    <bk>
      <rc t="1" v="9588"/>
    </bk>
    <bk>
      <rc t="1" v="9589"/>
    </bk>
    <bk>
      <rc t="1" v="9590"/>
    </bk>
    <bk>
      <rc t="1" v="9591"/>
    </bk>
    <bk>
      <rc t="1" v="9592"/>
    </bk>
    <bk>
      <rc t="1" v="9593"/>
    </bk>
    <bk>
      <rc t="1" v="9594"/>
    </bk>
    <bk>
      <rc t="1" v="9595"/>
    </bk>
    <bk>
      <rc t="1" v="9596"/>
    </bk>
    <bk>
      <rc t="1" v="9597"/>
    </bk>
    <bk>
      <rc t="1" v="9598"/>
    </bk>
    <bk>
      <rc t="1" v="9599"/>
    </bk>
    <bk>
      <rc t="1" v="9600"/>
    </bk>
    <bk>
      <rc t="1" v="9601"/>
    </bk>
    <bk>
      <rc t="1" v="9602"/>
    </bk>
    <bk>
      <rc t="1" v="9603"/>
    </bk>
    <bk>
      <rc t="1" v="9604"/>
    </bk>
    <bk>
      <rc t="1" v="9605"/>
    </bk>
    <bk>
      <rc t="1" v="9606"/>
    </bk>
    <bk>
      <rc t="1" v="9607"/>
    </bk>
    <bk>
      <rc t="1" v="9608"/>
    </bk>
    <bk>
      <rc t="1" v="9609"/>
    </bk>
    <bk>
      <rc t="1" v="9610"/>
    </bk>
    <bk>
      <rc t="1" v="9611"/>
    </bk>
    <bk>
      <rc t="1" v="9612"/>
    </bk>
    <bk>
      <rc t="1" v="9613"/>
    </bk>
    <bk>
      <rc t="1" v="9614"/>
    </bk>
    <bk>
      <rc t="1" v="9615"/>
    </bk>
    <bk>
      <rc t="1" v="9616"/>
    </bk>
    <bk>
      <rc t="1" v="9617"/>
    </bk>
    <bk>
      <rc t="1" v="9618"/>
    </bk>
    <bk>
      <rc t="1" v="9619"/>
    </bk>
    <bk>
      <rc t="1" v="9620"/>
    </bk>
    <bk>
      <rc t="1" v="9621"/>
    </bk>
    <bk>
      <rc t="1" v="9622"/>
    </bk>
    <bk>
      <rc t="1" v="9623"/>
    </bk>
    <bk>
      <rc t="1" v="9624"/>
    </bk>
    <bk>
      <rc t="1" v="9625"/>
    </bk>
    <bk>
      <rc t="1" v="9626"/>
    </bk>
    <bk>
      <rc t="1" v="9627"/>
    </bk>
    <bk>
      <rc t="1" v="9628"/>
    </bk>
    <bk>
      <rc t="1" v="9629"/>
    </bk>
    <bk>
      <rc t="1" v="9630"/>
    </bk>
    <bk>
      <rc t="1" v="9631"/>
    </bk>
    <bk>
      <rc t="1" v="9632"/>
    </bk>
    <bk>
      <rc t="1" v="9633"/>
    </bk>
    <bk>
      <rc t="1" v="9634"/>
    </bk>
    <bk>
      <rc t="1" v="9635"/>
    </bk>
    <bk>
      <rc t="1" v="9636"/>
    </bk>
    <bk>
      <rc t="1" v="9637"/>
    </bk>
    <bk>
      <rc t="1" v="9638"/>
    </bk>
    <bk>
      <rc t="1" v="9639"/>
    </bk>
    <bk>
      <rc t="1" v="9640"/>
    </bk>
    <bk>
      <rc t="1" v="9641"/>
    </bk>
    <bk>
      <rc t="1" v="9642"/>
    </bk>
    <bk>
      <rc t="1" v="9643"/>
    </bk>
    <bk>
      <rc t="1" v="9644"/>
    </bk>
    <bk>
      <rc t="1" v="9645"/>
    </bk>
    <bk>
      <rc t="1" v="9646"/>
    </bk>
    <bk>
      <rc t="1" v="9647"/>
    </bk>
    <bk>
      <rc t="1" v="9648"/>
    </bk>
    <bk>
      <rc t="1" v="9649"/>
    </bk>
    <bk>
      <rc t="1" v="9650"/>
    </bk>
    <bk>
      <rc t="1" v="9651"/>
    </bk>
    <bk>
      <rc t="1" v="9652"/>
    </bk>
    <bk>
      <rc t="1" v="9653"/>
    </bk>
    <bk>
      <rc t="1" v="9654"/>
    </bk>
    <bk>
      <rc t="1" v="9655"/>
    </bk>
    <bk>
      <rc t="1" v="9656"/>
    </bk>
    <bk>
      <rc t="1" v="9657"/>
    </bk>
    <bk>
      <rc t="1" v="9658"/>
    </bk>
    <bk>
      <rc t="1" v="9659"/>
    </bk>
    <bk>
      <rc t="1" v="9660"/>
    </bk>
    <bk>
      <rc t="1" v="9661"/>
    </bk>
    <bk>
      <rc t="1" v="9662"/>
    </bk>
    <bk>
      <rc t="1" v="9663"/>
    </bk>
    <bk>
      <rc t="1" v="9664"/>
    </bk>
    <bk>
      <rc t="1" v="9665"/>
    </bk>
    <bk>
      <rc t="1" v="9666"/>
    </bk>
    <bk>
      <rc t="1" v="9667"/>
    </bk>
    <bk>
      <rc t="1" v="9668"/>
    </bk>
    <bk>
      <rc t="1" v="9669"/>
    </bk>
    <bk>
      <rc t="1" v="9670"/>
    </bk>
    <bk>
      <rc t="1" v="9671"/>
    </bk>
    <bk>
      <rc t="1" v="9672"/>
    </bk>
    <bk>
      <rc t="1" v="9673"/>
    </bk>
    <bk>
      <rc t="1" v="9674"/>
    </bk>
    <bk>
      <rc t="1" v="9675"/>
    </bk>
    <bk>
      <rc t="1" v="9676"/>
    </bk>
    <bk>
      <rc t="1" v="9677"/>
    </bk>
    <bk>
      <rc t="1" v="9678"/>
    </bk>
    <bk>
      <rc t="1" v="9679"/>
    </bk>
    <bk>
      <rc t="1" v="9680"/>
    </bk>
    <bk>
      <rc t="1" v="9681"/>
    </bk>
    <bk>
      <rc t="1" v="9682"/>
    </bk>
    <bk>
      <rc t="1" v="9683"/>
    </bk>
    <bk>
      <rc t="1" v="9684"/>
    </bk>
    <bk>
      <rc t="1" v="9685"/>
    </bk>
    <bk>
      <rc t="1" v="9686"/>
    </bk>
    <bk>
      <rc t="1" v="9687"/>
    </bk>
    <bk>
      <rc t="1" v="9688"/>
    </bk>
    <bk>
      <rc t="1" v="9689"/>
    </bk>
    <bk>
      <rc t="1" v="9690"/>
    </bk>
    <bk>
      <rc t="1" v="9691"/>
    </bk>
    <bk>
      <rc t="1" v="9692"/>
    </bk>
    <bk>
      <rc t="1" v="9693"/>
    </bk>
    <bk>
      <rc t="1" v="9694"/>
    </bk>
    <bk>
      <rc t="1" v="9695"/>
    </bk>
    <bk>
      <rc t="1" v="9696"/>
    </bk>
    <bk>
      <rc t="1" v="9697"/>
    </bk>
    <bk>
      <rc t="1" v="9698"/>
    </bk>
    <bk>
      <rc t="1" v="9699"/>
    </bk>
    <bk>
      <rc t="1" v="9700"/>
    </bk>
    <bk>
      <rc t="1" v="9701"/>
    </bk>
    <bk>
      <rc t="1" v="9702"/>
    </bk>
    <bk>
      <rc t="1" v="9703"/>
    </bk>
    <bk>
      <rc t="1" v="9704"/>
    </bk>
    <bk>
      <rc t="1" v="9705"/>
    </bk>
    <bk>
      <rc t="1" v="9706"/>
    </bk>
    <bk>
      <rc t="1" v="9707"/>
    </bk>
    <bk>
      <rc t="1" v="9708"/>
    </bk>
    <bk>
      <rc t="1" v="9709"/>
    </bk>
    <bk>
      <rc t="1" v="9710"/>
    </bk>
    <bk>
      <rc t="1" v="9711"/>
    </bk>
    <bk>
      <rc t="1" v="9712"/>
    </bk>
    <bk>
      <rc t="1" v="9713"/>
    </bk>
    <bk>
      <rc t="1" v="9714"/>
    </bk>
    <bk>
      <rc t="1" v="9715"/>
    </bk>
    <bk>
      <rc t="1" v="9716"/>
    </bk>
    <bk>
      <rc t="1" v="9717"/>
    </bk>
    <bk>
      <rc t="1" v="9718"/>
    </bk>
    <bk>
      <rc t="1" v="9719"/>
    </bk>
    <bk>
      <rc t="1" v="9720"/>
    </bk>
    <bk>
      <rc t="1" v="9721"/>
    </bk>
    <bk>
      <rc t="1" v="9722"/>
    </bk>
    <bk>
      <rc t="1" v="9723"/>
    </bk>
    <bk>
      <rc t="1" v="9724"/>
    </bk>
    <bk>
      <rc t="1" v="9725"/>
    </bk>
    <bk>
      <rc t="1" v="9726"/>
    </bk>
    <bk>
      <rc t="1" v="9727"/>
    </bk>
    <bk>
      <rc t="1" v="9728"/>
    </bk>
    <bk>
      <rc t="1" v="9729"/>
    </bk>
    <bk>
      <rc t="1" v="9730"/>
    </bk>
    <bk>
      <rc t="1" v="9731"/>
    </bk>
    <bk>
      <rc t="1" v="9732"/>
    </bk>
    <bk>
      <rc t="1" v="9733"/>
    </bk>
    <bk>
      <rc t="1" v="9734"/>
    </bk>
    <bk>
      <rc t="1" v="9735"/>
    </bk>
    <bk>
      <rc t="1" v="9736"/>
    </bk>
    <bk>
      <rc t="1" v="9737"/>
    </bk>
    <bk>
      <rc t="1" v="9738"/>
    </bk>
    <bk>
      <rc t="1" v="9739"/>
    </bk>
    <bk>
      <rc t="1" v="9740"/>
    </bk>
    <bk>
      <rc t="1" v="9741"/>
    </bk>
    <bk>
      <rc t="1" v="9742"/>
    </bk>
    <bk>
      <rc t="1" v="9743"/>
    </bk>
    <bk>
      <rc t="1" v="9744"/>
    </bk>
    <bk>
      <rc t="1" v="9745"/>
    </bk>
    <bk>
      <rc t="1" v="9746"/>
    </bk>
    <bk>
      <rc t="1" v="9747"/>
    </bk>
    <bk>
      <rc t="1" v="9748"/>
    </bk>
    <bk>
      <rc t="1" v="9749"/>
    </bk>
    <bk>
      <rc t="1" v="9750"/>
    </bk>
    <bk>
      <rc t="1" v="9751"/>
    </bk>
    <bk>
      <rc t="1" v="9752"/>
    </bk>
    <bk>
      <rc t="1" v="9753"/>
    </bk>
    <bk>
      <rc t="1" v="9754"/>
    </bk>
    <bk>
      <rc t="1" v="9755"/>
    </bk>
    <bk>
      <rc t="1" v="9756"/>
    </bk>
    <bk>
      <rc t="1" v="9757"/>
    </bk>
    <bk>
      <rc t="1" v="9758"/>
    </bk>
    <bk>
      <rc t="1" v="9759"/>
    </bk>
    <bk>
      <rc t="1" v="9760"/>
    </bk>
    <bk>
      <rc t="1" v="9761"/>
    </bk>
    <bk>
      <rc t="1" v="9762"/>
    </bk>
    <bk>
      <rc t="1" v="9763"/>
    </bk>
    <bk>
      <rc t="1" v="9764"/>
    </bk>
    <bk>
      <rc t="1" v="9765"/>
    </bk>
    <bk>
      <rc t="1" v="9766"/>
    </bk>
    <bk>
      <rc t="1" v="9767"/>
    </bk>
    <bk>
      <rc t="1" v="9768"/>
    </bk>
    <bk>
      <rc t="1" v="9769"/>
    </bk>
    <bk>
      <rc t="1" v="9770"/>
    </bk>
    <bk>
      <rc t="1" v="9771"/>
    </bk>
    <bk>
      <rc t="1" v="9772"/>
    </bk>
    <bk>
      <rc t="1" v="9773"/>
    </bk>
    <bk>
      <rc t="1" v="9774"/>
    </bk>
    <bk>
      <rc t="1" v="9775"/>
    </bk>
    <bk>
      <rc t="1" v="9776"/>
    </bk>
    <bk>
      <rc t="1" v="9777"/>
    </bk>
    <bk>
      <rc t="1" v="9778"/>
    </bk>
    <bk>
      <rc t="1" v="9779"/>
    </bk>
    <bk>
      <rc t="1" v="9780"/>
    </bk>
    <bk>
      <rc t="1" v="9781"/>
    </bk>
    <bk>
      <rc t="1" v="9782"/>
    </bk>
    <bk>
      <rc t="1" v="9783"/>
    </bk>
    <bk>
      <rc t="1" v="9784"/>
    </bk>
    <bk>
      <rc t="1" v="9785"/>
    </bk>
    <bk>
      <rc t="1" v="9786"/>
    </bk>
    <bk>
      <rc t="1" v="9787"/>
    </bk>
    <bk>
      <rc t="1" v="9788"/>
    </bk>
    <bk>
      <rc t="1" v="9789"/>
    </bk>
    <bk>
      <rc t="1" v="9790"/>
    </bk>
    <bk>
      <rc t="1" v="9791"/>
    </bk>
    <bk>
      <rc t="1" v="9792"/>
    </bk>
    <bk>
      <rc t="1" v="9793"/>
    </bk>
    <bk>
      <rc t="1" v="9794"/>
    </bk>
    <bk>
      <rc t="1" v="9795"/>
    </bk>
    <bk>
      <rc t="1" v="9796"/>
    </bk>
    <bk>
      <rc t="1" v="9797"/>
    </bk>
    <bk>
      <rc t="1" v="9798"/>
    </bk>
    <bk>
      <rc t="1" v="9799"/>
    </bk>
    <bk>
      <rc t="1" v="9800"/>
    </bk>
    <bk>
      <rc t="1" v="9801"/>
    </bk>
    <bk>
      <rc t="1" v="9802"/>
    </bk>
    <bk>
      <rc t="1" v="9803"/>
    </bk>
    <bk>
      <rc t="1" v="9804"/>
    </bk>
    <bk>
      <rc t="1" v="9805"/>
    </bk>
    <bk>
      <rc t="1" v="9806"/>
    </bk>
    <bk>
      <rc t="1" v="9807"/>
    </bk>
    <bk>
      <rc t="1" v="9808"/>
    </bk>
    <bk>
      <rc t="1" v="9809"/>
    </bk>
    <bk>
      <rc t="1" v="9810"/>
    </bk>
    <bk>
      <rc t="1" v="9811"/>
    </bk>
    <bk>
      <rc t="1" v="9812"/>
    </bk>
    <bk>
      <rc t="1" v="9813"/>
    </bk>
    <bk>
      <rc t="1" v="9814"/>
    </bk>
    <bk>
      <rc t="1" v="9815"/>
    </bk>
    <bk>
      <rc t="1" v="9816"/>
    </bk>
    <bk>
      <rc t="1" v="9817"/>
    </bk>
    <bk>
      <rc t="1" v="9818"/>
    </bk>
    <bk>
      <rc t="1" v="9819"/>
    </bk>
    <bk>
      <rc t="1" v="9820"/>
    </bk>
    <bk>
      <rc t="1" v="9821"/>
    </bk>
    <bk>
      <rc t="1" v="9822"/>
    </bk>
    <bk>
      <rc t="1" v="9823"/>
    </bk>
    <bk>
      <rc t="1" v="9824"/>
    </bk>
    <bk>
      <rc t="1" v="9825"/>
    </bk>
    <bk>
      <rc t="1" v="9826"/>
    </bk>
    <bk>
      <rc t="1" v="9827"/>
    </bk>
    <bk>
      <rc t="1" v="9828"/>
    </bk>
    <bk>
      <rc t="1" v="9829"/>
    </bk>
    <bk>
      <rc t="1" v="9830"/>
    </bk>
    <bk>
      <rc t="1" v="9831"/>
    </bk>
    <bk>
      <rc t="1" v="9832"/>
    </bk>
    <bk>
      <rc t="1" v="9833"/>
    </bk>
    <bk>
      <rc t="1" v="9834"/>
    </bk>
    <bk>
      <rc t="1" v="9835"/>
    </bk>
    <bk>
      <rc t="1" v="9836"/>
    </bk>
    <bk>
      <rc t="1" v="9837"/>
    </bk>
    <bk>
      <rc t="1" v="9838"/>
    </bk>
    <bk>
      <rc t="1" v="9839"/>
    </bk>
    <bk>
      <rc t="1" v="9840"/>
    </bk>
    <bk>
      <rc t="1" v="9841"/>
    </bk>
    <bk>
      <rc t="1" v="9842"/>
    </bk>
    <bk>
      <rc t="1" v="9843"/>
    </bk>
    <bk>
      <rc t="1" v="9844"/>
    </bk>
    <bk>
      <rc t="1" v="9845"/>
    </bk>
    <bk>
      <rc t="1" v="9846"/>
    </bk>
    <bk>
      <rc t="1" v="9847"/>
    </bk>
    <bk>
      <rc t="1" v="9848"/>
    </bk>
    <bk>
      <rc t="1" v="9849"/>
    </bk>
    <bk>
      <rc t="1" v="9850"/>
    </bk>
    <bk>
      <rc t="1" v="9851"/>
    </bk>
    <bk>
      <rc t="1" v="9852"/>
    </bk>
    <bk>
      <rc t="1" v="9853"/>
    </bk>
    <bk>
      <rc t="1" v="9854"/>
    </bk>
    <bk>
      <rc t="1" v="9855"/>
    </bk>
    <bk>
      <rc t="1" v="9856"/>
    </bk>
    <bk>
      <rc t="1" v="9857"/>
    </bk>
    <bk>
      <rc t="1" v="9858"/>
    </bk>
    <bk>
      <rc t="1" v="9859"/>
    </bk>
    <bk>
      <rc t="1" v="9860"/>
    </bk>
    <bk>
      <rc t="1" v="9861"/>
    </bk>
    <bk>
      <rc t="1" v="9862"/>
    </bk>
    <bk>
      <rc t="1" v="9863"/>
    </bk>
    <bk>
      <rc t="1" v="9864"/>
    </bk>
    <bk>
      <rc t="1" v="9865"/>
    </bk>
    <bk>
      <rc t="1" v="9866"/>
    </bk>
    <bk>
      <rc t="1" v="9867"/>
    </bk>
    <bk>
      <rc t="1" v="9868"/>
    </bk>
    <bk>
      <rc t="1" v="9869"/>
    </bk>
    <bk>
      <rc t="1" v="9870"/>
    </bk>
    <bk>
      <rc t="1" v="9871"/>
    </bk>
    <bk>
      <rc t="1" v="9872"/>
    </bk>
    <bk>
      <rc t="1" v="9873"/>
    </bk>
    <bk>
      <rc t="1" v="9874"/>
    </bk>
    <bk>
      <rc t="1" v="9875"/>
    </bk>
    <bk>
      <rc t="1" v="9876"/>
    </bk>
    <bk>
      <rc t="1" v="9877"/>
    </bk>
    <bk>
      <rc t="1" v="9878"/>
    </bk>
    <bk>
      <rc t="1" v="9879"/>
    </bk>
    <bk>
      <rc t="1" v="9880"/>
    </bk>
    <bk>
      <rc t="1" v="9881"/>
    </bk>
    <bk>
      <rc t="1" v="9882"/>
    </bk>
    <bk>
      <rc t="1" v="9883"/>
    </bk>
    <bk>
      <rc t="1" v="9884"/>
    </bk>
    <bk>
      <rc t="1" v="9885"/>
    </bk>
    <bk>
      <rc t="1" v="9886"/>
    </bk>
    <bk>
      <rc t="1" v="9887"/>
    </bk>
    <bk>
      <rc t="1" v="9888"/>
    </bk>
    <bk>
      <rc t="1" v="9889"/>
    </bk>
    <bk>
      <rc t="1" v="9890"/>
    </bk>
    <bk>
      <rc t="1" v="9891"/>
    </bk>
    <bk>
      <rc t="1" v="9892"/>
    </bk>
    <bk>
      <rc t="1" v="9893"/>
    </bk>
    <bk>
      <rc t="1" v="9894"/>
    </bk>
    <bk>
      <rc t="1" v="9895"/>
    </bk>
    <bk>
      <rc t="1" v="9896"/>
    </bk>
    <bk>
      <rc t="1" v="9897"/>
    </bk>
    <bk>
      <rc t="1" v="9898"/>
    </bk>
    <bk>
      <rc t="1" v="9899"/>
    </bk>
    <bk>
      <rc t="1" v="9900"/>
    </bk>
    <bk>
      <rc t="1" v="9901"/>
    </bk>
    <bk>
      <rc t="1" v="9902"/>
    </bk>
    <bk>
      <rc t="1" v="9903"/>
    </bk>
    <bk>
      <rc t="1" v="9904"/>
    </bk>
    <bk>
      <rc t="1" v="9905"/>
    </bk>
    <bk>
      <rc t="1" v="9906"/>
    </bk>
    <bk>
      <rc t="1" v="9907"/>
    </bk>
    <bk>
      <rc t="1" v="9908"/>
    </bk>
    <bk>
      <rc t="1" v="9909"/>
    </bk>
    <bk>
      <rc t="1" v="9910"/>
    </bk>
    <bk>
      <rc t="1" v="9911"/>
    </bk>
    <bk>
      <rc t="1" v="9912"/>
    </bk>
    <bk>
      <rc t="1" v="9913"/>
    </bk>
    <bk>
      <rc t="1" v="9914"/>
    </bk>
    <bk>
      <rc t="1" v="9915"/>
    </bk>
    <bk>
      <rc t="1" v="9916"/>
    </bk>
    <bk>
      <rc t="1" v="9917"/>
    </bk>
    <bk>
      <rc t="1" v="9918"/>
    </bk>
    <bk>
      <rc t="1" v="9919"/>
    </bk>
    <bk>
      <rc t="1" v="9920"/>
    </bk>
    <bk>
      <rc t="1" v="9921"/>
    </bk>
    <bk>
      <rc t="1" v="9922"/>
    </bk>
    <bk>
      <rc t="1" v="9923"/>
    </bk>
    <bk>
      <rc t="1" v="9924"/>
    </bk>
    <bk>
      <rc t="1" v="9925"/>
    </bk>
    <bk>
      <rc t="1" v="9926"/>
    </bk>
    <bk>
      <rc t="1" v="9927"/>
    </bk>
    <bk>
      <rc t="1" v="9928"/>
    </bk>
    <bk>
      <rc t="1" v="9929"/>
    </bk>
    <bk>
      <rc t="1" v="9930"/>
    </bk>
    <bk>
      <rc t="1" v="9931"/>
    </bk>
    <bk>
      <rc t="1" v="9932"/>
    </bk>
    <bk>
      <rc t="1" v="9933"/>
    </bk>
    <bk>
      <rc t="1" v="9934"/>
    </bk>
    <bk>
      <rc t="1" v="9935"/>
    </bk>
    <bk>
      <rc t="1" v="9936"/>
    </bk>
    <bk>
      <rc t="1" v="9937"/>
    </bk>
    <bk>
      <rc t="1" v="9938"/>
    </bk>
    <bk>
      <rc t="1" v="9939"/>
    </bk>
    <bk>
      <rc t="1" v="9940"/>
    </bk>
    <bk>
      <rc t="1" v="9941"/>
    </bk>
    <bk>
      <rc t="1" v="9942"/>
    </bk>
    <bk>
      <rc t="1" v="9943"/>
    </bk>
    <bk>
      <rc t="1" v="9944"/>
    </bk>
    <bk>
      <rc t="1" v="9945"/>
    </bk>
    <bk>
      <rc t="1" v="9946"/>
    </bk>
    <bk>
      <rc t="1" v="9947"/>
    </bk>
    <bk>
      <rc t="1" v="9948"/>
    </bk>
    <bk>
      <rc t="1" v="9949"/>
    </bk>
    <bk>
      <rc t="1" v="9950"/>
    </bk>
    <bk>
      <rc t="1" v="9951"/>
    </bk>
    <bk>
      <rc t="1" v="9952"/>
    </bk>
    <bk>
      <rc t="1" v="9953"/>
    </bk>
    <bk>
      <rc t="1" v="9954"/>
    </bk>
    <bk>
      <rc t="1" v="9955"/>
    </bk>
    <bk>
      <rc t="1" v="9956"/>
    </bk>
    <bk>
      <rc t="1" v="9957"/>
    </bk>
    <bk>
      <rc t="1" v="9958"/>
    </bk>
    <bk>
      <rc t="1" v="9959"/>
    </bk>
    <bk>
      <rc t="1" v="9960"/>
    </bk>
    <bk>
      <rc t="1" v="9961"/>
    </bk>
    <bk>
      <rc t="1" v="9962"/>
    </bk>
    <bk>
      <rc t="1" v="9963"/>
    </bk>
    <bk>
      <rc t="1" v="9964"/>
    </bk>
    <bk>
      <rc t="1" v="9965"/>
    </bk>
    <bk>
      <rc t="1" v="9966"/>
    </bk>
    <bk>
      <rc t="1" v="9967"/>
    </bk>
    <bk>
      <rc t="1" v="9968"/>
    </bk>
    <bk>
      <rc t="1" v="9969"/>
    </bk>
    <bk>
      <rc t="1" v="9970"/>
    </bk>
    <bk>
      <rc t="1" v="9971"/>
    </bk>
    <bk>
      <rc t="1" v="9972"/>
    </bk>
    <bk>
      <rc t="1" v="9973"/>
    </bk>
    <bk>
      <rc t="1" v="9974"/>
    </bk>
    <bk>
      <rc t="1" v="9975"/>
    </bk>
    <bk>
      <rc t="1" v="9976"/>
    </bk>
    <bk>
      <rc t="1" v="9977"/>
    </bk>
    <bk>
      <rc t="1" v="9978"/>
    </bk>
    <bk>
      <rc t="1" v="9979"/>
    </bk>
    <bk>
      <rc t="1" v="9980"/>
    </bk>
    <bk>
      <rc t="1" v="9981"/>
    </bk>
    <bk>
      <rc t="1" v="9982"/>
    </bk>
    <bk>
      <rc t="1" v="9983"/>
    </bk>
    <bk>
      <rc t="1" v="9984"/>
    </bk>
    <bk>
      <rc t="1" v="9985"/>
    </bk>
    <bk>
      <rc t="1" v="9986"/>
    </bk>
    <bk>
      <rc t="1" v="9987"/>
    </bk>
    <bk>
      <rc t="1" v="9988"/>
    </bk>
    <bk>
      <rc t="1" v="9989"/>
    </bk>
    <bk>
      <rc t="1" v="9990"/>
    </bk>
    <bk>
      <rc t="1" v="9991"/>
    </bk>
    <bk>
      <rc t="1" v="9992"/>
    </bk>
    <bk>
      <rc t="1" v="9993"/>
    </bk>
    <bk>
      <rc t="1" v="9994"/>
    </bk>
    <bk>
      <rc t="1" v="9995"/>
    </bk>
    <bk>
      <rc t="1" v="9996"/>
    </bk>
    <bk>
      <rc t="1" v="9997"/>
    </bk>
    <bk>
      <rc t="1" v="9998"/>
    </bk>
    <bk>
      <rc t="1" v="9999"/>
    </bk>
    <bk>
      <rc t="1" v="10000"/>
    </bk>
    <bk>
      <rc t="1" v="10001"/>
    </bk>
    <bk>
      <rc t="1" v="10002"/>
    </bk>
    <bk>
      <rc t="1" v="10003"/>
    </bk>
    <bk>
      <rc t="1" v="10004"/>
    </bk>
    <bk>
      <rc t="1" v="10005"/>
    </bk>
    <bk>
      <rc t="1" v="10006"/>
    </bk>
    <bk>
      <rc t="1" v="10007"/>
    </bk>
    <bk>
      <rc t="1" v="10008"/>
    </bk>
    <bk>
      <rc t="1" v="10009"/>
    </bk>
    <bk>
      <rc t="1" v="10010"/>
    </bk>
    <bk>
      <rc t="1" v="10011"/>
    </bk>
    <bk>
      <rc t="1" v="10012"/>
    </bk>
    <bk>
      <rc t="1" v="10013"/>
    </bk>
    <bk>
      <rc t="1" v="10014"/>
    </bk>
    <bk>
      <rc t="1" v="10015"/>
    </bk>
    <bk>
      <rc t="1" v="10016"/>
    </bk>
    <bk>
      <rc t="1" v="10017"/>
    </bk>
    <bk>
      <rc t="1" v="10018"/>
    </bk>
    <bk>
      <rc t="1" v="10019"/>
    </bk>
    <bk>
      <rc t="1" v="10020"/>
    </bk>
    <bk>
      <rc t="1" v="10021"/>
    </bk>
    <bk>
      <rc t="1" v="10022"/>
    </bk>
    <bk>
      <rc t="1" v="10023"/>
    </bk>
    <bk>
      <rc t="1" v="10024"/>
    </bk>
    <bk>
      <rc t="1" v="10025"/>
    </bk>
    <bk>
      <rc t="1" v="10026"/>
    </bk>
    <bk>
      <rc t="1" v="10027"/>
    </bk>
    <bk>
      <rc t="1" v="10028"/>
    </bk>
    <bk>
      <rc t="1" v="10029"/>
    </bk>
    <bk>
      <rc t="1" v="10030"/>
    </bk>
    <bk>
      <rc t="1" v="10031"/>
    </bk>
    <bk>
      <rc t="1" v="10032"/>
    </bk>
    <bk>
      <rc t="1" v="10033"/>
    </bk>
    <bk>
      <rc t="1" v="10034"/>
    </bk>
    <bk>
      <rc t="1" v="10035"/>
    </bk>
    <bk>
      <rc t="1" v="10036"/>
    </bk>
    <bk>
      <rc t="1" v="10037"/>
    </bk>
    <bk>
      <rc t="1" v="10038"/>
    </bk>
    <bk>
      <rc t="1" v="10039"/>
    </bk>
    <bk>
      <rc t="1" v="10040"/>
    </bk>
    <bk>
      <rc t="1" v="10041"/>
    </bk>
    <bk>
      <rc t="1" v="10042"/>
    </bk>
    <bk>
      <rc t="1" v="10043"/>
    </bk>
    <bk>
      <rc t="1" v="10044"/>
    </bk>
    <bk>
      <rc t="1" v="10045"/>
    </bk>
    <bk>
      <rc t="1" v="10046"/>
    </bk>
    <bk>
      <rc t="1" v="10047"/>
    </bk>
    <bk>
      <rc t="1" v="10048"/>
    </bk>
    <bk>
      <rc t="1" v="10049"/>
    </bk>
    <bk>
      <rc t="1" v="10050"/>
    </bk>
    <bk>
      <rc t="1" v="10051"/>
    </bk>
    <bk>
      <rc t="1" v="10052"/>
    </bk>
    <bk>
      <rc t="1" v="10053"/>
    </bk>
    <bk>
      <rc t="1" v="10054"/>
    </bk>
    <bk>
      <rc t="1" v="10055"/>
    </bk>
    <bk>
      <rc t="1" v="10056"/>
    </bk>
    <bk>
      <rc t="1" v="10057"/>
    </bk>
    <bk>
      <rc t="1" v="10058"/>
    </bk>
    <bk>
      <rc t="1" v="10059"/>
    </bk>
    <bk>
      <rc t="1" v="10060"/>
    </bk>
    <bk>
      <rc t="1" v="10061"/>
    </bk>
    <bk>
      <rc t="1" v="10062"/>
    </bk>
    <bk>
      <rc t="1" v="10063"/>
    </bk>
    <bk>
      <rc t="1" v="10064"/>
    </bk>
    <bk>
      <rc t="1" v="10065"/>
    </bk>
    <bk>
      <rc t="1" v="10066"/>
    </bk>
    <bk>
      <rc t="1" v="10067"/>
    </bk>
    <bk>
      <rc t="1" v="10068"/>
    </bk>
    <bk>
      <rc t="1" v="10069"/>
    </bk>
    <bk>
      <rc t="1" v="10070"/>
    </bk>
    <bk>
      <rc t="1" v="10071"/>
    </bk>
    <bk>
      <rc t="1" v="10072"/>
    </bk>
    <bk>
      <rc t="1" v="10073"/>
    </bk>
    <bk>
      <rc t="1" v="10074"/>
    </bk>
    <bk>
      <rc t="1" v="10075"/>
    </bk>
    <bk>
      <rc t="1" v="10076"/>
    </bk>
    <bk>
      <rc t="1" v="10077"/>
    </bk>
    <bk>
      <rc t="1" v="10078"/>
    </bk>
    <bk>
      <rc t="1" v="10079"/>
    </bk>
    <bk>
      <rc t="1" v="10080"/>
    </bk>
    <bk>
      <rc t="1" v="10081"/>
    </bk>
    <bk>
      <rc t="1" v="10082"/>
    </bk>
    <bk>
      <rc t="1" v="10083"/>
    </bk>
    <bk>
      <rc t="1" v="10084"/>
    </bk>
    <bk>
      <rc t="1" v="10085"/>
    </bk>
    <bk>
      <rc t="1" v="10086"/>
    </bk>
    <bk>
      <rc t="1" v="10087"/>
    </bk>
    <bk>
      <rc t="1" v="10088"/>
    </bk>
    <bk>
      <rc t="1" v="10089"/>
    </bk>
    <bk>
      <rc t="1" v="10090"/>
    </bk>
    <bk>
      <rc t="1" v="10091"/>
    </bk>
    <bk>
      <rc t="1" v="10092"/>
    </bk>
    <bk>
      <rc t="1" v="10093"/>
    </bk>
    <bk>
      <rc t="1" v="10094"/>
    </bk>
    <bk>
      <rc t="1" v="10095"/>
    </bk>
    <bk>
      <rc t="1" v="10096"/>
    </bk>
    <bk>
      <rc t="1" v="10097"/>
    </bk>
    <bk>
      <rc t="1" v="10098"/>
    </bk>
    <bk>
      <rc t="1" v="10099"/>
    </bk>
    <bk>
      <rc t="1" v="10100"/>
    </bk>
    <bk>
      <rc t="1" v="10101"/>
    </bk>
    <bk>
      <rc t="1" v="10102"/>
    </bk>
    <bk>
      <rc t="1" v="10103"/>
    </bk>
    <bk>
      <rc t="1" v="10104"/>
    </bk>
    <bk>
      <rc t="1" v="10105"/>
    </bk>
    <bk>
      <rc t="1" v="10106"/>
    </bk>
    <bk>
      <rc t="1" v="10107"/>
    </bk>
    <bk>
      <rc t="1" v="10108"/>
    </bk>
    <bk>
      <rc t="1" v="10109"/>
    </bk>
    <bk>
      <rc t="1" v="10110"/>
    </bk>
    <bk>
      <rc t="1" v="10111"/>
    </bk>
    <bk>
      <rc t="1" v="10112"/>
    </bk>
    <bk>
      <rc t="1" v="10113"/>
    </bk>
    <bk>
      <rc t="1" v="10114"/>
    </bk>
    <bk>
      <rc t="1" v="10115"/>
    </bk>
    <bk>
      <rc t="1" v="10116"/>
    </bk>
    <bk>
      <rc t="1" v="10117"/>
    </bk>
    <bk>
      <rc t="1" v="10118"/>
    </bk>
    <bk>
      <rc t="1" v="10119"/>
    </bk>
    <bk>
      <rc t="1" v="10120"/>
    </bk>
    <bk>
      <rc t="1" v="10121"/>
    </bk>
    <bk>
      <rc t="1" v="10122"/>
    </bk>
    <bk>
      <rc t="1" v="10123"/>
    </bk>
    <bk>
      <rc t="1" v="10124"/>
    </bk>
    <bk>
      <rc t="1" v="10125"/>
    </bk>
    <bk>
      <rc t="1" v="10126"/>
    </bk>
    <bk>
      <rc t="1" v="10127"/>
    </bk>
    <bk>
      <rc t="1" v="10128"/>
    </bk>
    <bk>
      <rc t="1" v="10129"/>
    </bk>
    <bk>
      <rc t="1" v="10130"/>
    </bk>
    <bk>
      <rc t="1" v="10131"/>
    </bk>
    <bk>
      <rc t="1" v="10132"/>
    </bk>
    <bk>
      <rc t="1" v="10133"/>
    </bk>
    <bk>
      <rc t="1" v="10134"/>
    </bk>
    <bk>
      <rc t="1" v="10135"/>
    </bk>
    <bk>
      <rc t="1" v="10136"/>
    </bk>
    <bk>
      <rc t="1" v="10137"/>
    </bk>
    <bk>
      <rc t="1" v="10138"/>
    </bk>
    <bk>
      <rc t="1" v="10139"/>
    </bk>
    <bk>
      <rc t="1" v="10140"/>
    </bk>
    <bk>
      <rc t="1" v="10141"/>
    </bk>
    <bk>
      <rc t="1" v="10142"/>
    </bk>
    <bk>
      <rc t="1" v="10143"/>
    </bk>
    <bk>
      <rc t="1" v="10144"/>
    </bk>
    <bk>
      <rc t="1" v="10145"/>
    </bk>
    <bk>
      <rc t="1" v="10146"/>
    </bk>
    <bk>
      <rc t="1" v="10147"/>
    </bk>
    <bk>
      <rc t="1" v="10148"/>
    </bk>
    <bk>
      <rc t="1" v="10149"/>
    </bk>
    <bk>
      <rc t="1" v="10150"/>
    </bk>
    <bk>
      <rc t="1" v="10151"/>
    </bk>
    <bk>
      <rc t="1" v="10152"/>
    </bk>
    <bk>
      <rc t="1" v="10153"/>
    </bk>
    <bk>
      <rc t="1" v="10154"/>
    </bk>
    <bk>
      <rc t="1" v="10155"/>
    </bk>
    <bk>
      <rc t="1" v="10156"/>
    </bk>
    <bk>
      <rc t="1" v="10157"/>
    </bk>
    <bk>
      <rc t="1" v="10158"/>
    </bk>
    <bk>
      <rc t="1" v="10159"/>
    </bk>
    <bk>
      <rc t="1" v="10160"/>
    </bk>
    <bk>
      <rc t="1" v="10161"/>
    </bk>
    <bk>
      <rc t="1" v="10162"/>
    </bk>
    <bk>
      <rc t="1" v="10163"/>
    </bk>
    <bk>
      <rc t="1" v="10164"/>
    </bk>
    <bk>
      <rc t="1" v="10165"/>
    </bk>
    <bk>
      <rc t="1" v="10166"/>
    </bk>
    <bk>
      <rc t="1" v="10167"/>
    </bk>
    <bk>
      <rc t="1" v="10168"/>
    </bk>
    <bk>
      <rc t="1" v="10169"/>
    </bk>
    <bk>
      <rc t="1" v="10170"/>
    </bk>
    <bk>
      <rc t="1" v="10171"/>
    </bk>
    <bk>
      <rc t="1" v="10172"/>
    </bk>
    <bk>
      <rc t="1" v="10173"/>
    </bk>
    <bk>
      <rc t="1" v="10174"/>
    </bk>
    <bk>
      <rc t="1" v="10175"/>
    </bk>
    <bk>
      <rc t="1" v="10176"/>
    </bk>
    <bk>
      <rc t="1" v="10177"/>
    </bk>
    <bk>
      <rc t="1" v="10178"/>
    </bk>
    <bk>
      <rc t="1" v="10179"/>
    </bk>
    <bk>
      <rc t="1" v="10180"/>
    </bk>
    <bk>
      <rc t="1" v="10181"/>
    </bk>
    <bk>
      <rc t="1" v="10182"/>
    </bk>
    <bk>
      <rc t="1" v="10183"/>
    </bk>
    <bk>
      <rc t="1" v="10184"/>
    </bk>
    <bk>
      <rc t="1" v="10185"/>
    </bk>
    <bk>
      <rc t="1" v="10186"/>
    </bk>
    <bk>
      <rc t="1" v="10187"/>
    </bk>
    <bk>
      <rc t="1" v="10188"/>
    </bk>
    <bk>
      <rc t="1" v="10189"/>
    </bk>
    <bk>
      <rc t="1" v="10190"/>
    </bk>
    <bk>
      <rc t="1" v="10191"/>
    </bk>
    <bk>
      <rc t="1" v="10192"/>
    </bk>
    <bk>
      <rc t="1" v="10193"/>
    </bk>
    <bk>
      <rc t="1" v="10194"/>
    </bk>
    <bk>
      <rc t="1" v="10195"/>
    </bk>
    <bk>
      <rc t="1" v="10196"/>
    </bk>
    <bk>
      <rc t="1" v="10197"/>
    </bk>
    <bk>
      <rc t="1" v="10198"/>
    </bk>
    <bk>
      <rc t="1" v="10199"/>
    </bk>
    <bk>
      <rc t="1" v="10200"/>
    </bk>
    <bk>
      <rc t="1" v="10201"/>
    </bk>
    <bk>
      <rc t="1" v="10202"/>
    </bk>
    <bk>
      <rc t="1" v="10203"/>
    </bk>
    <bk>
      <rc t="1" v="10204"/>
    </bk>
    <bk>
      <rc t="1" v="10205"/>
    </bk>
    <bk>
      <rc t="1" v="10206"/>
    </bk>
    <bk>
      <rc t="1" v="10207"/>
    </bk>
    <bk>
      <rc t="1" v="10208"/>
    </bk>
    <bk>
      <rc t="1" v="10209"/>
    </bk>
    <bk>
      <rc t="1" v="10210"/>
    </bk>
    <bk>
      <rc t="1" v="10211"/>
    </bk>
    <bk>
      <rc t="1" v="10212"/>
    </bk>
    <bk>
      <rc t="1" v="10213"/>
    </bk>
    <bk>
      <rc t="1" v="10214"/>
    </bk>
    <bk>
      <rc t="1" v="10215"/>
    </bk>
    <bk>
      <rc t="1" v="10216"/>
    </bk>
    <bk>
      <rc t="1" v="10217"/>
    </bk>
    <bk>
      <rc t="1" v="10218"/>
    </bk>
    <bk>
      <rc t="1" v="10219"/>
    </bk>
    <bk>
      <rc t="1" v="10220"/>
    </bk>
    <bk>
      <rc t="1" v="10221"/>
    </bk>
    <bk>
      <rc t="1" v="10222"/>
    </bk>
    <bk>
      <rc t="1" v="10223"/>
    </bk>
    <bk>
      <rc t="1" v="10224"/>
    </bk>
    <bk>
      <rc t="1" v="10225"/>
    </bk>
    <bk>
      <rc t="1" v="10226"/>
    </bk>
    <bk>
      <rc t="1" v="10227"/>
    </bk>
    <bk>
      <rc t="1" v="10228"/>
    </bk>
    <bk>
      <rc t="1" v="10229"/>
    </bk>
    <bk>
      <rc t="1" v="10230"/>
    </bk>
    <bk>
      <rc t="1" v="10231"/>
    </bk>
    <bk>
      <rc t="1" v="10232"/>
    </bk>
    <bk>
      <rc t="1" v="10233"/>
    </bk>
    <bk>
      <rc t="1" v="10234"/>
    </bk>
    <bk>
      <rc t="1" v="10235"/>
    </bk>
    <bk>
      <rc t="1" v="10236"/>
    </bk>
    <bk>
      <rc t="1" v="10237"/>
    </bk>
    <bk>
      <rc t="1" v="10238"/>
    </bk>
    <bk>
      <rc t="1" v="10239"/>
    </bk>
    <bk>
      <rc t="1" v="10240"/>
    </bk>
    <bk>
      <rc t="1" v="10241"/>
    </bk>
    <bk>
      <rc t="1" v="10242"/>
    </bk>
    <bk>
      <rc t="1" v="10243"/>
    </bk>
    <bk>
      <rc t="1" v="10244"/>
    </bk>
    <bk>
      <rc t="1" v="10245"/>
    </bk>
    <bk>
      <rc t="1" v="10246"/>
    </bk>
    <bk>
      <rc t="1" v="10247"/>
    </bk>
    <bk>
      <rc t="1" v="10248"/>
    </bk>
    <bk>
      <rc t="1" v="10249"/>
    </bk>
    <bk>
      <rc t="1" v="10250"/>
    </bk>
    <bk>
      <rc t="1" v="10251"/>
    </bk>
    <bk>
      <rc t="1" v="10252"/>
    </bk>
    <bk>
      <rc t="1" v="10253"/>
    </bk>
    <bk>
      <rc t="1" v="10254"/>
    </bk>
    <bk>
      <rc t="1" v="10255"/>
    </bk>
    <bk>
      <rc t="1" v="10256"/>
    </bk>
    <bk>
      <rc t="1" v="10257"/>
    </bk>
    <bk>
      <rc t="1" v="10258"/>
    </bk>
    <bk>
      <rc t="1" v="10259"/>
    </bk>
    <bk>
      <rc t="1" v="10260"/>
    </bk>
    <bk>
      <rc t="1" v="10261"/>
    </bk>
    <bk>
      <rc t="1" v="10262"/>
    </bk>
    <bk>
      <rc t="1" v="10263"/>
    </bk>
    <bk>
      <rc t="1" v="10264"/>
    </bk>
    <bk>
      <rc t="1" v="10265"/>
    </bk>
    <bk>
      <rc t="1" v="10266"/>
    </bk>
    <bk>
      <rc t="1" v="10267"/>
    </bk>
    <bk>
      <rc t="1" v="10268"/>
    </bk>
    <bk>
      <rc t="1" v="10269"/>
    </bk>
    <bk>
      <rc t="1" v="10270"/>
    </bk>
    <bk>
      <rc t="1" v="10271"/>
    </bk>
    <bk>
      <rc t="1" v="10272"/>
    </bk>
    <bk>
      <rc t="1" v="10273"/>
    </bk>
    <bk>
      <rc t="1" v="10274"/>
    </bk>
    <bk>
      <rc t="1" v="10275"/>
    </bk>
    <bk>
      <rc t="1" v="10276"/>
    </bk>
    <bk>
      <rc t="1" v="10277"/>
    </bk>
    <bk>
      <rc t="1" v="10278"/>
    </bk>
    <bk>
      <rc t="1" v="10279"/>
    </bk>
    <bk>
      <rc t="1" v="10280"/>
    </bk>
    <bk>
      <rc t="1" v="10281"/>
    </bk>
    <bk>
      <rc t="1" v="10282"/>
    </bk>
    <bk>
      <rc t="1" v="10283"/>
    </bk>
    <bk>
      <rc t="1" v="10284"/>
    </bk>
    <bk>
      <rc t="1" v="10285"/>
    </bk>
    <bk>
      <rc t="1" v="10286"/>
    </bk>
    <bk>
      <rc t="1" v="10287"/>
    </bk>
    <bk>
      <rc t="1" v="10288"/>
    </bk>
    <bk>
      <rc t="1" v="10289"/>
    </bk>
    <bk>
      <rc t="1" v="10290"/>
    </bk>
    <bk>
      <rc t="1" v="10291"/>
    </bk>
    <bk>
      <rc t="1" v="10292"/>
    </bk>
    <bk>
      <rc t="1" v="10293"/>
    </bk>
    <bk>
      <rc t="1" v="10294"/>
    </bk>
    <bk>
      <rc t="1" v="10295"/>
    </bk>
    <bk>
      <rc t="1" v="10296"/>
    </bk>
    <bk>
      <rc t="1" v="10297"/>
    </bk>
    <bk>
      <rc t="1" v="10298"/>
    </bk>
    <bk>
      <rc t="1" v="10299"/>
    </bk>
    <bk>
      <rc t="1" v="10300"/>
    </bk>
    <bk>
      <rc t="1" v="10301"/>
    </bk>
    <bk>
      <rc t="1" v="10302"/>
    </bk>
    <bk>
      <rc t="1" v="10303"/>
    </bk>
    <bk>
      <rc t="1" v="10304"/>
    </bk>
    <bk>
      <rc t="1" v="10305"/>
    </bk>
    <bk>
      <rc t="1" v="10306"/>
    </bk>
    <bk>
      <rc t="1" v="10307"/>
    </bk>
    <bk>
      <rc t="1" v="10308"/>
    </bk>
    <bk>
      <rc t="1" v="10309"/>
    </bk>
    <bk>
      <rc t="1" v="10310"/>
    </bk>
    <bk>
      <rc t="1" v="10311"/>
    </bk>
    <bk>
      <rc t="1" v="10312"/>
    </bk>
    <bk>
      <rc t="1" v="10313"/>
    </bk>
    <bk>
      <rc t="1" v="10314"/>
    </bk>
    <bk>
      <rc t="1" v="10315"/>
    </bk>
    <bk>
      <rc t="1" v="10316"/>
    </bk>
    <bk>
      <rc t="1" v="10317"/>
    </bk>
    <bk>
      <rc t="1" v="10318"/>
    </bk>
    <bk>
      <rc t="1" v="10319"/>
    </bk>
    <bk>
      <rc t="1" v="10320"/>
    </bk>
    <bk>
      <rc t="1" v="10321"/>
    </bk>
    <bk>
      <rc t="1" v="10322"/>
    </bk>
    <bk>
      <rc t="1" v="10323"/>
    </bk>
    <bk>
      <rc t="1" v="10324"/>
    </bk>
    <bk>
      <rc t="1" v="10325"/>
    </bk>
    <bk>
      <rc t="1" v="10326"/>
    </bk>
    <bk>
      <rc t="1" v="10327"/>
    </bk>
    <bk>
      <rc t="1" v="10328"/>
    </bk>
    <bk>
      <rc t="1" v="10329"/>
    </bk>
    <bk>
      <rc t="1" v="10330"/>
    </bk>
    <bk>
      <rc t="1" v="10331"/>
    </bk>
    <bk>
      <rc t="1" v="10332"/>
    </bk>
    <bk>
      <rc t="1" v="10333"/>
    </bk>
    <bk>
      <rc t="1" v="10334"/>
    </bk>
    <bk>
      <rc t="1" v="10335"/>
    </bk>
    <bk>
      <rc t="1" v="10336"/>
    </bk>
    <bk>
      <rc t="1" v="10337"/>
    </bk>
    <bk>
      <rc t="1" v="10338"/>
    </bk>
    <bk>
      <rc t="1" v="10339"/>
    </bk>
    <bk>
      <rc t="1" v="10340"/>
    </bk>
    <bk>
      <rc t="1" v="10341"/>
    </bk>
    <bk>
      <rc t="1" v="10342"/>
    </bk>
    <bk>
      <rc t="1" v="10343"/>
    </bk>
    <bk>
      <rc t="1" v="10344"/>
    </bk>
    <bk>
      <rc t="1" v="10345"/>
    </bk>
    <bk>
      <rc t="1" v="10346"/>
    </bk>
    <bk>
      <rc t="1" v="10347"/>
    </bk>
    <bk>
      <rc t="1" v="10348"/>
    </bk>
    <bk>
      <rc t="1" v="10349"/>
    </bk>
    <bk>
      <rc t="1" v="10350"/>
    </bk>
    <bk>
      <rc t="1" v="10351"/>
    </bk>
    <bk>
      <rc t="1" v="10352"/>
    </bk>
    <bk>
      <rc t="1" v="10353"/>
    </bk>
    <bk>
      <rc t="1" v="10354"/>
    </bk>
    <bk>
      <rc t="1" v="10355"/>
    </bk>
    <bk>
      <rc t="1" v="10356"/>
    </bk>
    <bk>
      <rc t="1" v="10357"/>
    </bk>
    <bk>
      <rc t="1" v="10358"/>
    </bk>
    <bk>
      <rc t="1" v="10359"/>
    </bk>
    <bk>
      <rc t="1" v="10360"/>
    </bk>
    <bk>
      <rc t="1" v="10361"/>
    </bk>
    <bk>
      <rc t="1" v="10362"/>
    </bk>
    <bk>
      <rc t="1" v="10363"/>
    </bk>
    <bk>
      <rc t="1" v="10364"/>
    </bk>
    <bk>
      <rc t="1" v="10365"/>
    </bk>
    <bk>
      <rc t="1" v="10366"/>
    </bk>
    <bk>
      <rc t="1" v="10367"/>
    </bk>
    <bk>
      <rc t="1" v="10368"/>
    </bk>
    <bk>
      <rc t="1" v="10369"/>
    </bk>
    <bk>
      <rc t="1" v="10370"/>
    </bk>
    <bk>
      <rc t="1" v="10371"/>
    </bk>
    <bk>
      <rc t="1" v="10372"/>
    </bk>
    <bk>
      <rc t="1" v="10373"/>
    </bk>
    <bk>
      <rc t="1" v="10374"/>
    </bk>
    <bk>
      <rc t="1" v="10375"/>
    </bk>
    <bk>
      <rc t="1" v="10376"/>
    </bk>
    <bk>
      <rc t="1" v="10377"/>
    </bk>
    <bk>
      <rc t="1" v="10378"/>
    </bk>
    <bk>
      <rc t="1" v="10379"/>
    </bk>
    <bk>
      <rc t="1" v="10380"/>
    </bk>
    <bk>
      <rc t="1" v="10381"/>
    </bk>
    <bk>
      <rc t="1" v="10382"/>
    </bk>
    <bk>
      <rc t="1" v="10383"/>
    </bk>
    <bk>
      <rc t="1" v="10384"/>
    </bk>
    <bk>
      <rc t="1" v="10385"/>
    </bk>
    <bk>
      <rc t="1" v="10386"/>
    </bk>
    <bk>
      <rc t="1" v="10387"/>
    </bk>
    <bk>
      <rc t="1" v="10388"/>
    </bk>
    <bk>
      <rc t="1" v="10389"/>
    </bk>
    <bk>
      <rc t="1" v="10390"/>
    </bk>
    <bk>
      <rc t="1" v="10391"/>
    </bk>
    <bk>
      <rc t="1" v="10392"/>
    </bk>
    <bk>
      <rc t="1" v="10393"/>
    </bk>
    <bk>
      <rc t="1" v="10394"/>
    </bk>
    <bk>
      <rc t="1" v="10395"/>
    </bk>
    <bk>
      <rc t="1" v="10396"/>
    </bk>
    <bk>
      <rc t="1" v="10397"/>
    </bk>
    <bk>
      <rc t="1" v="10398"/>
    </bk>
    <bk>
      <rc t="1" v="10399"/>
    </bk>
    <bk>
      <rc t="1" v="10400"/>
    </bk>
    <bk>
      <rc t="1" v="10401"/>
    </bk>
    <bk>
      <rc t="1" v="10402"/>
    </bk>
    <bk>
      <rc t="1" v="10403"/>
    </bk>
    <bk>
      <rc t="1" v="10404"/>
    </bk>
    <bk>
      <rc t="1" v="10405"/>
    </bk>
    <bk>
      <rc t="1" v="10406"/>
    </bk>
    <bk>
      <rc t="1" v="10407"/>
    </bk>
    <bk>
      <rc t="1" v="10408"/>
    </bk>
    <bk>
      <rc t="1" v="10409"/>
    </bk>
    <bk>
      <rc t="1" v="10410"/>
    </bk>
    <bk>
      <rc t="1" v="10411"/>
    </bk>
    <bk>
      <rc t="1" v="10412"/>
    </bk>
    <bk>
      <rc t="1" v="10413"/>
    </bk>
    <bk>
      <rc t="1" v="10414"/>
    </bk>
    <bk>
      <rc t="1" v="10415"/>
    </bk>
    <bk>
      <rc t="1" v="10416"/>
    </bk>
    <bk>
      <rc t="1" v="10417"/>
    </bk>
    <bk>
      <rc t="1" v="10418"/>
    </bk>
    <bk>
      <rc t="1" v="10419"/>
    </bk>
    <bk>
      <rc t="1" v="10420"/>
    </bk>
    <bk>
      <rc t="1" v="10421"/>
    </bk>
    <bk>
      <rc t="1" v="10422"/>
    </bk>
    <bk>
      <rc t="1" v="10423"/>
    </bk>
    <bk>
      <rc t="1" v="10424"/>
    </bk>
    <bk>
      <rc t="1" v="10425"/>
    </bk>
    <bk>
      <rc t="1" v="10426"/>
    </bk>
    <bk>
      <rc t="1" v="10427"/>
    </bk>
    <bk>
      <rc t="1" v="10428"/>
    </bk>
    <bk>
      <rc t="1" v="10429"/>
    </bk>
    <bk>
      <rc t="1" v="10430"/>
    </bk>
    <bk>
      <rc t="1" v="10431"/>
    </bk>
    <bk>
      <rc t="1" v="10432"/>
    </bk>
    <bk>
      <rc t="1" v="10433"/>
    </bk>
    <bk>
      <rc t="1" v="10434"/>
    </bk>
    <bk>
      <rc t="1" v="10435"/>
    </bk>
    <bk>
      <rc t="1" v="10436"/>
    </bk>
    <bk>
      <rc t="1" v="10437"/>
    </bk>
    <bk>
      <rc t="1" v="10438"/>
    </bk>
    <bk>
      <rc t="1" v="10439"/>
    </bk>
    <bk>
      <rc t="1" v="10440"/>
    </bk>
    <bk>
      <rc t="1" v="10441"/>
    </bk>
    <bk>
      <rc t="1" v="10442"/>
    </bk>
    <bk>
      <rc t="1" v="10443"/>
    </bk>
    <bk>
      <rc t="1" v="10444"/>
    </bk>
    <bk>
      <rc t="1" v="10445"/>
    </bk>
    <bk>
      <rc t="1" v="10446"/>
    </bk>
    <bk>
      <rc t="1" v="10447"/>
    </bk>
    <bk>
      <rc t="1" v="10448"/>
    </bk>
    <bk>
      <rc t="1" v="10449"/>
    </bk>
    <bk>
      <rc t="1" v="10450"/>
    </bk>
    <bk>
      <rc t="1" v="10451"/>
    </bk>
    <bk>
      <rc t="1" v="10452"/>
    </bk>
    <bk>
      <rc t="1" v="10453"/>
    </bk>
    <bk>
      <rc t="1" v="10454"/>
    </bk>
    <bk>
      <rc t="1" v="10455"/>
    </bk>
    <bk>
      <rc t="1" v="10456"/>
    </bk>
    <bk>
      <rc t="1" v="10457"/>
    </bk>
    <bk>
      <rc t="1" v="10458"/>
    </bk>
    <bk>
      <rc t="1" v="10459"/>
    </bk>
    <bk>
      <rc t="1" v="10460"/>
    </bk>
    <bk>
      <rc t="1" v="10461"/>
    </bk>
    <bk>
      <rc t="1" v="10462"/>
    </bk>
    <bk>
      <rc t="1" v="10463"/>
    </bk>
    <bk>
      <rc t="1" v="10464"/>
    </bk>
    <bk>
      <rc t="1" v="10465"/>
    </bk>
    <bk>
      <rc t="1" v="10466"/>
    </bk>
    <bk>
      <rc t="1" v="10467"/>
    </bk>
    <bk>
      <rc t="1" v="10468"/>
    </bk>
    <bk>
      <rc t="1" v="10469"/>
    </bk>
    <bk>
      <rc t="1" v="10470"/>
    </bk>
    <bk>
      <rc t="1" v="10471"/>
    </bk>
    <bk>
      <rc t="1" v="10472"/>
    </bk>
    <bk>
      <rc t="1" v="10473"/>
    </bk>
    <bk>
      <rc t="1" v="10474"/>
    </bk>
    <bk>
      <rc t="1" v="10475"/>
    </bk>
    <bk>
      <rc t="1" v="10476"/>
    </bk>
    <bk>
      <rc t="1" v="10477"/>
    </bk>
    <bk>
      <rc t="1" v="10478"/>
    </bk>
    <bk>
      <rc t="1" v="10479"/>
    </bk>
    <bk>
      <rc t="1" v="10480"/>
    </bk>
    <bk>
      <rc t="1" v="10481"/>
    </bk>
    <bk>
      <rc t="1" v="10482"/>
    </bk>
    <bk>
      <rc t="1" v="10483"/>
    </bk>
    <bk>
      <rc t="1" v="10484"/>
    </bk>
    <bk>
      <rc t="1" v="10485"/>
    </bk>
    <bk>
      <rc t="1" v="10486"/>
    </bk>
    <bk>
      <rc t="1" v="10487"/>
    </bk>
    <bk>
      <rc t="1" v="10488"/>
    </bk>
    <bk>
      <rc t="1" v="10489"/>
    </bk>
    <bk>
      <rc t="1" v="10490"/>
    </bk>
    <bk>
      <rc t="1" v="10491"/>
    </bk>
    <bk>
      <rc t="1" v="10492"/>
    </bk>
    <bk>
      <rc t="1" v="10493"/>
    </bk>
    <bk>
      <rc t="1" v="10494"/>
    </bk>
    <bk>
      <rc t="1" v="10495"/>
    </bk>
    <bk>
      <rc t="1" v="10496"/>
    </bk>
    <bk>
      <rc t="1" v="10497"/>
    </bk>
    <bk>
      <rc t="1" v="10498"/>
    </bk>
    <bk>
      <rc t="1" v="10499"/>
    </bk>
    <bk>
      <rc t="1" v="10500"/>
    </bk>
    <bk>
      <rc t="1" v="10501"/>
    </bk>
    <bk>
      <rc t="1" v="10502"/>
    </bk>
    <bk>
      <rc t="1" v="10503"/>
    </bk>
    <bk>
      <rc t="1" v="10504"/>
    </bk>
    <bk>
      <rc t="1" v="10505"/>
    </bk>
    <bk>
      <rc t="1" v="10506"/>
    </bk>
    <bk>
      <rc t="1" v="10507"/>
    </bk>
    <bk>
      <rc t="1" v="10508"/>
    </bk>
    <bk>
      <rc t="1" v="10509"/>
    </bk>
    <bk>
      <rc t="1" v="10510"/>
    </bk>
    <bk>
      <rc t="1" v="10511"/>
    </bk>
    <bk>
      <rc t="1" v="10512"/>
    </bk>
    <bk>
      <rc t="1" v="10513"/>
    </bk>
    <bk>
      <rc t="1" v="10514"/>
    </bk>
    <bk>
      <rc t="1" v="10515"/>
    </bk>
    <bk>
      <rc t="1" v="10516"/>
    </bk>
    <bk>
      <rc t="1" v="10517"/>
    </bk>
    <bk>
      <rc t="1" v="10518"/>
    </bk>
    <bk>
      <rc t="1" v="10519"/>
    </bk>
    <bk>
      <rc t="1" v="10520"/>
    </bk>
    <bk>
      <rc t="1" v="10521"/>
    </bk>
    <bk>
      <rc t="1" v="10522"/>
    </bk>
    <bk>
      <rc t="1" v="10523"/>
    </bk>
    <bk>
      <rc t="1" v="10524"/>
    </bk>
    <bk>
      <rc t="1" v="10525"/>
    </bk>
    <bk>
      <rc t="1" v="10526"/>
    </bk>
    <bk>
      <rc t="1" v="10527"/>
    </bk>
    <bk>
      <rc t="1" v="10528"/>
    </bk>
    <bk>
      <rc t="1" v="10529"/>
    </bk>
    <bk>
      <rc t="1" v="10530"/>
    </bk>
    <bk>
      <rc t="1" v="10531"/>
    </bk>
    <bk>
      <rc t="1" v="10532"/>
    </bk>
    <bk>
      <rc t="1" v="10533"/>
    </bk>
    <bk>
      <rc t="1" v="10534"/>
    </bk>
    <bk>
      <rc t="1" v="10535"/>
    </bk>
    <bk>
      <rc t="1" v="10536"/>
    </bk>
    <bk>
      <rc t="1" v="10537"/>
    </bk>
    <bk>
      <rc t="1" v="10538"/>
    </bk>
    <bk>
      <rc t="1" v="10539"/>
    </bk>
    <bk>
      <rc t="1" v="10540"/>
    </bk>
    <bk>
      <rc t="1" v="10541"/>
    </bk>
    <bk>
      <rc t="1" v="10542"/>
    </bk>
    <bk>
      <rc t="1" v="10543"/>
    </bk>
    <bk>
      <rc t="1" v="10544"/>
    </bk>
    <bk>
      <rc t="1" v="10545"/>
    </bk>
    <bk>
      <rc t="1" v="10546"/>
    </bk>
    <bk>
      <rc t="1" v="10547"/>
    </bk>
    <bk>
      <rc t="1" v="10548"/>
    </bk>
    <bk>
      <rc t="1" v="10549"/>
    </bk>
    <bk>
      <rc t="1" v="10550"/>
    </bk>
    <bk>
      <rc t="1" v="10551"/>
    </bk>
    <bk>
      <rc t="1" v="10552"/>
    </bk>
    <bk>
      <rc t="1" v="10553"/>
    </bk>
    <bk>
      <rc t="1" v="10554"/>
    </bk>
    <bk>
      <rc t="1" v="10555"/>
    </bk>
    <bk>
      <rc t="1" v="10556"/>
    </bk>
    <bk>
      <rc t="1" v="10557"/>
    </bk>
    <bk>
      <rc t="1" v="10558"/>
    </bk>
    <bk>
      <rc t="1" v="10559"/>
    </bk>
    <bk>
      <rc t="1" v="10560"/>
    </bk>
    <bk>
      <rc t="1" v="10561"/>
    </bk>
    <bk>
      <rc t="1" v="10562"/>
    </bk>
    <bk>
      <rc t="1" v="10563"/>
    </bk>
    <bk>
      <rc t="1" v="10564"/>
    </bk>
    <bk>
      <rc t="1" v="10565"/>
    </bk>
    <bk>
      <rc t="1" v="10566"/>
    </bk>
    <bk>
      <rc t="1" v="10567"/>
    </bk>
    <bk>
      <rc t="1" v="10568"/>
    </bk>
    <bk>
      <rc t="1" v="10569"/>
    </bk>
    <bk>
      <rc t="1" v="10570"/>
    </bk>
    <bk>
      <rc t="1" v="10571"/>
    </bk>
    <bk>
      <rc t="1" v="10572"/>
    </bk>
    <bk>
      <rc t="1" v="10573"/>
    </bk>
    <bk>
      <rc t="1" v="10574"/>
    </bk>
    <bk>
      <rc t="1" v="10575"/>
    </bk>
    <bk>
      <rc t="1" v="10576"/>
    </bk>
    <bk>
      <rc t="1" v="10577"/>
    </bk>
    <bk>
      <rc t="1" v="10578"/>
    </bk>
    <bk>
      <rc t="1" v="10579"/>
    </bk>
    <bk>
      <rc t="1" v="10580"/>
    </bk>
    <bk>
      <rc t="1" v="10581"/>
    </bk>
    <bk>
      <rc t="1" v="10582"/>
    </bk>
    <bk>
      <rc t="1" v="10583"/>
    </bk>
    <bk>
      <rc t="1" v="10584"/>
    </bk>
    <bk>
      <rc t="1" v="10585"/>
    </bk>
    <bk>
      <rc t="1" v="10586"/>
    </bk>
    <bk>
      <rc t="1" v="10587"/>
    </bk>
    <bk>
      <rc t="1" v="10588"/>
    </bk>
    <bk>
      <rc t="1" v="10589"/>
    </bk>
    <bk>
      <rc t="1" v="10590"/>
    </bk>
    <bk>
      <rc t="1" v="10591"/>
    </bk>
    <bk>
      <rc t="1" v="10592"/>
    </bk>
    <bk>
      <rc t="1" v="10593"/>
    </bk>
    <bk>
      <rc t="1" v="10594"/>
    </bk>
    <bk>
      <rc t="1" v="10595"/>
    </bk>
    <bk>
      <rc t="1" v="10596"/>
    </bk>
    <bk>
      <rc t="1" v="10597"/>
    </bk>
    <bk>
      <rc t="1" v="10598"/>
    </bk>
    <bk>
      <rc t="1" v="10599"/>
    </bk>
    <bk>
      <rc t="1" v="10600"/>
    </bk>
    <bk>
      <rc t="1" v="10601"/>
    </bk>
    <bk>
      <rc t="1" v="10602"/>
    </bk>
    <bk>
      <rc t="1" v="10603"/>
    </bk>
    <bk>
      <rc t="1" v="10604"/>
    </bk>
    <bk>
      <rc t="1" v="10605"/>
    </bk>
    <bk>
      <rc t="1" v="10606"/>
    </bk>
    <bk>
      <rc t="1" v="10607"/>
    </bk>
    <bk>
      <rc t="1" v="10608"/>
    </bk>
    <bk>
      <rc t="1" v="10609"/>
    </bk>
    <bk>
      <rc t="1" v="10610"/>
    </bk>
    <bk>
      <rc t="1" v="10611"/>
    </bk>
    <bk>
      <rc t="1" v="10612"/>
    </bk>
    <bk>
      <rc t="1" v="10613"/>
    </bk>
    <bk>
      <rc t="1" v="10614"/>
    </bk>
    <bk>
      <rc t="1" v="10615"/>
    </bk>
    <bk>
      <rc t="1" v="10616"/>
    </bk>
    <bk>
      <rc t="1" v="10617"/>
    </bk>
    <bk>
      <rc t="1" v="10618"/>
    </bk>
    <bk>
      <rc t="1" v="10619"/>
    </bk>
    <bk>
      <rc t="1" v="10620"/>
    </bk>
    <bk>
      <rc t="1" v="10621"/>
    </bk>
    <bk>
      <rc t="1" v="10622"/>
    </bk>
    <bk>
      <rc t="1" v="10623"/>
    </bk>
    <bk>
      <rc t="1" v="10624"/>
    </bk>
    <bk>
      <rc t="1" v="10625"/>
    </bk>
    <bk>
      <rc t="1" v="10626"/>
    </bk>
    <bk>
      <rc t="1" v="10627"/>
    </bk>
    <bk>
      <rc t="1" v="10628"/>
    </bk>
    <bk>
      <rc t="1" v="10629"/>
    </bk>
    <bk>
      <rc t="1" v="10630"/>
    </bk>
    <bk>
      <rc t="1" v="10631"/>
    </bk>
    <bk>
      <rc t="1" v="10632"/>
    </bk>
    <bk>
      <rc t="1" v="10633"/>
    </bk>
    <bk>
      <rc t="1" v="10634"/>
    </bk>
    <bk>
      <rc t="1" v="10635"/>
    </bk>
    <bk>
      <rc t="1" v="10636"/>
    </bk>
    <bk>
      <rc t="1" v="10637"/>
    </bk>
    <bk>
      <rc t="1" v="10638"/>
    </bk>
    <bk>
      <rc t="1" v="10639"/>
    </bk>
    <bk>
      <rc t="1" v="10640"/>
    </bk>
    <bk>
      <rc t="1" v="10641"/>
    </bk>
    <bk>
      <rc t="1" v="10642"/>
    </bk>
    <bk>
      <rc t="1" v="10643"/>
    </bk>
    <bk>
      <rc t="1" v="10644"/>
    </bk>
    <bk>
      <rc t="1" v="10645"/>
    </bk>
    <bk>
      <rc t="1" v="10646"/>
    </bk>
    <bk>
      <rc t="1" v="10647"/>
    </bk>
    <bk>
      <rc t="1" v="10648"/>
    </bk>
    <bk>
      <rc t="1" v="10649"/>
    </bk>
    <bk>
      <rc t="1" v="10650"/>
    </bk>
    <bk>
      <rc t="1" v="10651"/>
    </bk>
    <bk>
      <rc t="1" v="10652"/>
    </bk>
    <bk>
      <rc t="1" v="10653"/>
    </bk>
    <bk>
      <rc t="1" v="10654"/>
    </bk>
    <bk>
      <rc t="1" v="10655"/>
    </bk>
    <bk>
      <rc t="1" v="10656"/>
    </bk>
    <bk>
      <rc t="1" v="10657"/>
    </bk>
    <bk>
      <rc t="1" v="10658"/>
    </bk>
    <bk>
      <rc t="1" v="10659"/>
    </bk>
    <bk>
      <rc t="1" v="10660"/>
    </bk>
    <bk>
      <rc t="1" v="10661"/>
    </bk>
    <bk>
      <rc t="1" v="10662"/>
    </bk>
    <bk>
      <rc t="1" v="10663"/>
    </bk>
    <bk>
      <rc t="1" v="10664"/>
    </bk>
    <bk>
      <rc t="1" v="10665"/>
    </bk>
    <bk>
      <rc t="1" v="10666"/>
    </bk>
    <bk>
      <rc t="1" v="10667"/>
    </bk>
    <bk>
      <rc t="1" v="10668"/>
    </bk>
    <bk>
      <rc t="1" v="10669"/>
    </bk>
    <bk>
      <rc t="1" v="10670"/>
    </bk>
    <bk>
      <rc t="1" v="10671"/>
    </bk>
    <bk>
      <rc t="1" v="10672"/>
    </bk>
    <bk>
      <rc t="1" v="10673"/>
    </bk>
    <bk>
      <rc t="1" v="10674"/>
    </bk>
    <bk>
      <rc t="1" v="10675"/>
    </bk>
    <bk>
      <rc t="1" v="10676"/>
    </bk>
    <bk>
      <rc t="1" v="10677"/>
    </bk>
    <bk>
      <rc t="1" v="10678"/>
    </bk>
    <bk>
      <rc t="1" v="10679"/>
    </bk>
    <bk>
      <rc t="1" v="10680"/>
    </bk>
    <bk>
      <rc t="1" v="10681"/>
    </bk>
    <bk>
      <rc t="1" v="10682"/>
    </bk>
    <bk>
      <rc t="1" v="10683"/>
    </bk>
    <bk>
      <rc t="1" v="10684"/>
    </bk>
    <bk>
      <rc t="1" v="10685"/>
    </bk>
    <bk>
      <rc t="1" v="10686"/>
    </bk>
    <bk>
      <rc t="1" v="10687"/>
    </bk>
    <bk>
      <rc t="1" v="10688"/>
    </bk>
    <bk>
      <rc t="1" v="10689"/>
    </bk>
    <bk>
      <rc t="1" v="10690"/>
    </bk>
    <bk>
      <rc t="1" v="10691"/>
    </bk>
    <bk>
      <rc t="1" v="10692"/>
    </bk>
    <bk>
      <rc t="1" v="10693"/>
    </bk>
    <bk>
      <rc t="1" v="10694"/>
    </bk>
    <bk>
      <rc t="1" v="10695"/>
    </bk>
    <bk>
      <rc t="1" v="10696"/>
    </bk>
    <bk>
      <rc t="1" v="10697"/>
    </bk>
    <bk>
      <rc t="1" v="10698"/>
    </bk>
    <bk>
      <rc t="1" v="10699"/>
    </bk>
    <bk>
      <rc t="1" v="10700"/>
    </bk>
    <bk>
      <rc t="1" v="10701"/>
    </bk>
    <bk>
      <rc t="1" v="10702"/>
    </bk>
    <bk>
      <rc t="1" v="10703"/>
    </bk>
    <bk>
      <rc t="1" v="10704"/>
    </bk>
    <bk>
      <rc t="1" v="10705"/>
    </bk>
    <bk>
      <rc t="1" v="10706"/>
    </bk>
    <bk>
      <rc t="1" v="10707"/>
    </bk>
    <bk>
      <rc t="1" v="10708"/>
    </bk>
    <bk>
      <rc t="1" v="10709"/>
    </bk>
    <bk>
      <rc t="1" v="10710"/>
    </bk>
    <bk>
      <rc t="1" v="10711"/>
    </bk>
    <bk>
      <rc t="1" v="10712"/>
    </bk>
    <bk>
      <rc t="1" v="10713"/>
    </bk>
    <bk>
      <rc t="1" v="10714"/>
    </bk>
    <bk>
      <rc t="1" v="10715"/>
    </bk>
    <bk>
      <rc t="1" v="10716"/>
    </bk>
    <bk>
      <rc t="1" v="10717"/>
    </bk>
    <bk>
      <rc t="1" v="10718"/>
    </bk>
    <bk>
      <rc t="1" v="10719"/>
    </bk>
    <bk>
      <rc t="1" v="10720"/>
    </bk>
    <bk>
      <rc t="1" v="10721"/>
    </bk>
    <bk>
      <rc t="1" v="10722"/>
    </bk>
    <bk>
      <rc t="1" v="10723"/>
    </bk>
    <bk>
      <rc t="1" v="10724"/>
    </bk>
    <bk>
      <rc t="1" v="10725"/>
    </bk>
    <bk>
      <rc t="1" v="10726"/>
    </bk>
    <bk>
      <rc t="1" v="10727"/>
    </bk>
    <bk>
      <rc t="1" v="10728"/>
    </bk>
    <bk>
      <rc t="1" v="10729"/>
    </bk>
    <bk>
      <rc t="1" v="10730"/>
    </bk>
    <bk>
      <rc t="1" v="10731"/>
    </bk>
    <bk>
      <rc t="1" v="10732"/>
    </bk>
    <bk>
      <rc t="1" v="10733"/>
    </bk>
    <bk>
      <rc t="1" v="10734"/>
    </bk>
    <bk>
      <rc t="1" v="10735"/>
    </bk>
    <bk>
      <rc t="1" v="10736"/>
    </bk>
    <bk>
      <rc t="1" v="10737"/>
    </bk>
    <bk>
      <rc t="1" v="10738"/>
    </bk>
    <bk>
      <rc t="1" v="10739"/>
    </bk>
    <bk>
      <rc t="1" v="10740"/>
    </bk>
    <bk>
      <rc t="1" v="10741"/>
    </bk>
    <bk>
      <rc t="1" v="10742"/>
    </bk>
    <bk>
      <rc t="1" v="10743"/>
    </bk>
    <bk>
      <rc t="1" v="10744"/>
    </bk>
    <bk>
      <rc t="1" v="10745"/>
    </bk>
    <bk>
      <rc t="1" v="10746"/>
    </bk>
    <bk>
      <rc t="1" v="10747"/>
    </bk>
    <bk>
      <rc t="1" v="10748"/>
    </bk>
    <bk>
      <rc t="1" v="10749"/>
    </bk>
    <bk>
      <rc t="1" v="10750"/>
    </bk>
    <bk>
      <rc t="1" v="10751"/>
    </bk>
    <bk>
      <rc t="1" v="10752"/>
    </bk>
    <bk>
      <rc t="1" v="10753"/>
    </bk>
    <bk>
      <rc t="1" v="10754"/>
    </bk>
    <bk>
      <rc t="1" v="10755"/>
    </bk>
    <bk>
      <rc t="1" v="10756"/>
    </bk>
    <bk>
      <rc t="1" v="10757"/>
    </bk>
    <bk>
      <rc t="1" v="10758"/>
    </bk>
    <bk>
      <rc t="1" v="10759"/>
    </bk>
    <bk>
      <rc t="1" v="10760"/>
    </bk>
    <bk>
      <rc t="1" v="10761"/>
    </bk>
    <bk>
      <rc t="1" v="10762"/>
    </bk>
    <bk>
      <rc t="1" v="10763"/>
    </bk>
    <bk>
      <rc t="1" v="10764"/>
    </bk>
    <bk>
      <rc t="1" v="10765"/>
    </bk>
    <bk>
      <rc t="1" v="10766"/>
    </bk>
    <bk>
      <rc t="1" v="10767"/>
    </bk>
    <bk>
      <rc t="1" v="10768"/>
    </bk>
    <bk>
      <rc t="1" v="10769"/>
    </bk>
    <bk>
      <rc t="1" v="10770"/>
    </bk>
    <bk>
      <rc t="1" v="10771"/>
    </bk>
    <bk>
      <rc t="1" v="10772"/>
    </bk>
    <bk>
      <rc t="1" v="10773"/>
    </bk>
    <bk>
      <rc t="1" v="10774"/>
    </bk>
    <bk>
      <rc t="1" v="10775"/>
    </bk>
    <bk>
      <rc t="1" v="10776"/>
    </bk>
    <bk>
      <rc t="1" v="10777"/>
    </bk>
    <bk>
      <rc t="1" v="10778"/>
    </bk>
    <bk>
      <rc t="1" v="10779"/>
    </bk>
    <bk>
      <rc t="1" v="10780"/>
    </bk>
    <bk>
      <rc t="1" v="10781"/>
    </bk>
    <bk>
      <rc t="1" v="10782"/>
    </bk>
    <bk>
      <rc t="1" v="10783"/>
    </bk>
    <bk>
      <rc t="1" v="10784"/>
    </bk>
    <bk>
      <rc t="1" v="10785"/>
    </bk>
    <bk>
      <rc t="1" v="10786"/>
    </bk>
    <bk>
      <rc t="1" v="10787"/>
    </bk>
    <bk>
      <rc t="1" v="10788"/>
    </bk>
    <bk>
      <rc t="1" v="10789"/>
    </bk>
    <bk>
      <rc t="1" v="10790"/>
    </bk>
    <bk>
      <rc t="1" v="10791"/>
    </bk>
    <bk>
      <rc t="1" v="10792"/>
    </bk>
    <bk>
      <rc t="1" v="10793"/>
    </bk>
    <bk>
      <rc t="1" v="10794"/>
    </bk>
    <bk>
      <rc t="1" v="10795"/>
    </bk>
    <bk>
      <rc t="1" v="10796"/>
    </bk>
    <bk>
      <rc t="1" v="10797"/>
    </bk>
    <bk>
      <rc t="1" v="10798"/>
    </bk>
    <bk>
      <rc t="1" v="10799"/>
    </bk>
    <bk>
      <rc t="1" v="10800"/>
    </bk>
    <bk>
      <rc t="1" v="10801"/>
    </bk>
    <bk>
      <rc t="1" v="10802"/>
    </bk>
    <bk>
      <rc t="1" v="10803"/>
    </bk>
    <bk>
      <rc t="1" v="10804"/>
    </bk>
    <bk>
      <rc t="1" v="10805"/>
    </bk>
    <bk>
      <rc t="1" v="10806"/>
    </bk>
    <bk>
      <rc t="1" v="10807"/>
    </bk>
    <bk>
      <rc t="1" v="10808"/>
    </bk>
    <bk>
      <rc t="1" v="10809"/>
    </bk>
    <bk>
      <rc t="1" v="10810"/>
    </bk>
    <bk>
      <rc t="1" v="10811"/>
    </bk>
    <bk>
      <rc t="1" v="10812"/>
    </bk>
    <bk>
      <rc t="1" v="10813"/>
    </bk>
    <bk>
      <rc t="1" v="10814"/>
    </bk>
    <bk>
      <rc t="1" v="10815"/>
    </bk>
    <bk>
      <rc t="1" v="10816"/>
    </bk>
    <bk>
      <rc t="1" v="10817"/>
    </bk>
    <bk>
      <rc t="1" v="10818"/>
    </bk>
    <bk>
      <rc t="1" v="10819"/>
    </bk>
    <bk>
      <rc t="1" v="10820"/>
    </bk>
    <bk>
      <rc t="1" v="10821"/>
    </bk>
    <bk>
      <rc t="1" v="10822"/>
    </bk>
    <bk>
      <rc t="1" v="10823"/>
    </bk>
    <bk>
      <rc t="1" v="10824"/>
    </bk>
    <bk>
      <rc t="1" v="10825"/>
    </bk>
    <bk>
      <rc t="1" v="10826"/>
    </bk>
    <bk>
      <rc t="1" v="10827"/>
    </bk>
    <bk>
      <rc t="1" v="10828"/>
    </bk>
    <bk>
      <rc t="1" v="10829"/>
    </bk>
    <bk>
      <rc t="1" v="10830"/>
    </bk>
    <bk>
      <rc t="1" v="10831"/>
    </bk>
    <bk>
      <rc t="1" v="10832"/>
    </bk>
    <bk>
      <rc t="1" v="10833"/>
    </bk>
    <bk>
      <rc t="1" v="10834"/>
    </bk>
    <bk>
      <rc t="1" v="10835"/>
    </bk>
    <bk>
      <rc t="1" v="10836"/>
    </bk>
    <bk>
      <rc t="1" v="10837"/>
    </bk>
    <bk>
      <rc t="1" v="10838"/>
    </bk>
    <bk>
      <rc t="1" v="10839"/>
    </bk>
    <bk>
      <rc t="1" v="10840"/>
    </bk>
    <bk>
      <rc t="1" v="10841"/>
    </bk>
    <bk>
      <rc t="1" v="10842"/>
    </bk>
    <bk>
      <rc t="1" v="10843"/>
    </bk>
    <bk>
      <rc t="1" v="10844"/>
    </bk>
    <bk>
      <rc t="1" v="10845"/>
    </bk>
    <bk>
      <rc t="1" v="10846"/>
    </bk>
    <bk>
      <rc t="1" v="10847"/>
    </bk>
    <bk>
      <rc t="1" v="10848"/>
    </bk>
    <bk>
      <rc t="1" v="10849"/>
    </bk>
    <bk>
      <rc t="1" v="10850"/>
    </bk>
    <bk>
      <rc t="1" v="10851"/>
    </bk>
    <bk>
      <rc t="1" v="10852"/>
    </bk>
    <bk>
      <rc t="1" v="10853"/>
    </bk>
    <bk>
      <rc t="1" v="10854"/>
    </bk>
    <bk>
      <rc t="1" v="10855"/>
    </bk>
    <bk>
      <rc t="1" v="10856"/>
    </bk>
    <bk>
      <rc t="1" v="10857"/>
    </bk>
    <bk>
      <rc t="1" v="10858"/>
    </bk>
    <bk>
      <rc t="1" v="10859"/>
    </bk>
    <bk>
      <rc t="1" v="10860"/>
    </bk>
    <bk>
      <rc t="1" v="10861"/>
    </bk>
    <bk>
      <rc t="1" v="10862"/>
    </bk>
    <bk>
      <rc t="1" v="10863"/>
    </bk>
    <bk>
      <rc t="1" v="10864"/>
    </bk>
    <bk>
      <rc t="1" v="10865"/>
    </bk>
    <bk>
      <rc t="1" v="10866"/>
    </bk>
    <bk>
      <rc t="1" v="10867"/>
    </bk>
    <bk>
      <rc t="1" v="10868"/>
    </bk>
    <bk>
      <rc t="1" v="10869"/>
    </bk>
    <bk>
      <rc t="1" v="10870"/>
    </bk>
    <bk>
      <rc t="1" v="10871"/>
    </bk>
    <bk>
      <rc t="1" v="10872"/>
    </bk>
    <bk>
      <rc t="1" v="10873"/>
    </bk>
    <bk>
      <rc t="1" v="10874"/>
    </bk>
    <bk>
      <rc t="1" v="10875"/>
    </bk>
    <bk>
      <rc t="1" v="10876"/>
    </bk>
    <bk>
      <rc t="1" v="10877"/>
    </bk>
    <bk>
      <rc t="1" v="10878"/>
    </bk>
    <bk>
      <rc t="1" v="10879"/>
    </bk>
    <bk>
      <rc t="1" v="10880"/>
    </bk>
    <bk>
      <rc t="1" v="10881"/>
    </bk>
    <bk>
      <rc t="1" v="10882"/>
    </bk>
    <bk>
      <rc t="1" v="10883"/>
    </bk>
    <bk>
      <rc t="1" v="10884"/>
    </bk>
    <bk>
      <rc t="1" v="10885"/>
    </bk>
    <bk>
      <rc t="1" v="10886"/>
    </bk>
    <bk>
      <rc t="1" v="10887"/>
    </bk>
    <bk>
      <rc t="1" v="10888"/>
    </bk>
    <bk>
      <rc t="1" v="10889"/>
    </bk>
    <bk>
      <rc t="1" v="10890"/>
    </bk>
    <bk>
      <rc t="1" v="10891"/>
    </bk>
    <bk>
      <rc t="1" v="10892"/>
    </bk>
    <bk>
      <rc t="1" v="10893"/>
    </bk>
    <bk>
      <rc t="1" v="10894"/>
    </bk>
    <bk>
      <rc t="1" v="10895"/>
    </bk>
    <bk>
      <rc t="1" v="10896"/>
    </bk>
    <bk>
      <rc t="1" v="10897"/>
    </bk>
    <bk>
      <rc t="1" v="10898"/>
    </bk>
    <bk>
      <rc t="1" v="10899"/>
    </bk>
    <bk>
      <rc t="1" v="10900"/>
    </bk>
    <bk>
      <rc t="1" v="10901"/>
    </bk>
    <bk>
      <rc t="1" v="10902"/>
    </bk>
    <bk>
      <rc t="1" v="10903"/>
    </bk>
    <bk>
      <rc t="1" v="10904"/>
    </bk>
    <bk>
      <rc t="1" v="10905"/>
    </bk>
    <bk>
      <rc t="1" v="10906"/>
    </bk>
    <bk>
      <rc t="1" v="10907"/>
    </bk>
    <bk>
      <rc t="1" v="10908"/>
    </bk>
    <bk>
      <rc t="1" v="10909"/>
    </bk>
    <bk>
      <rc t="1" v="10910"/>
    </bk>
    <bk>
      <rc t="1" v="10911"/>
    </bk>
    <bk>
      <rc t="1" v="10912"/>
    </bk>
    <bk>
      <rc t="1" v="10913"/>
    </bk>
    <bk>
      <rc t="1" v="10914"/>
    </bk>
    <bk>
      <rc t="1" v="10915"/>
    </bk>
    <bk>
      <rc t="1" v="10916"/>
    </bk>
    <bk>
      <rc t="1" v="10917"/>
    </bk>
    <bk>
      <rc t="1" v="10918"/>
    </bk>
    <bk>
      <rc t="1" v="10919"/>
    </bk>
    <bk>
      <rc t="1" v="10920"/>
    </bk>
    <bk>
      <rc t="1" v="10921"/>
    </bk>
    <bk>
      <rc t="1" v="10922"/>
    </bk>
    <bk>
      <rc t="1" v="10923"/>
    </bk>
    <bk>
      <rc t="1" v="10924"/>
    </bk>
    <bk>
      <rc t="1" v="10925"/>
    </bk>
    <bk>
      <rc t="1" v="10926"/>
    </bk>
    <bk>
      <rc t="1" v="10927"/>
    </bk>
    <bk>
      <rc t="1" v="10928"/>
    </bk>
    <bk>
      <rc t="1" v="10929"/>
    </bk>
    <bk>
      <rc t="1" v="10930"/>
    </bk>
    <bk>
      <rc t="1" v="10931"/>
    </bk>
    <bk>
      <rc t="1" v="10932"/>
    </bk>
    <bk>
      <rc t="1" v="10933"/>
    </bk>
    <bk>
      <rc t="1" v="10934"/>
    </bk>
    <bk>
      <rc t="1" v="10935"/>
    </bk>
    <bk>
      <rc t="1" v="10936"/>
    </bk>
    <bk>
      <rc t="1" v="10937"/>
    </bk>
    <bk>
      <rc t="1" v="10938"/>
    </bk>
    <bk>
      <rc t="1" v="10939"/>
    </bk>
    <bk>
      <rc t="1" v="10940"/>
    </bk>
    <bk>
      <rc t="1" v="10941"/>
    </bk>
    <bk>
      <rc t="1" v="10942"/>
    </bk>
    <bk>
      <rc t="1" v="10943"/>
    </bk>
    <bk>
      <rc t="1" v="10944"/>
    </bk>
    <bk>
      <rc t="1" v="10945"/>
    </bk>
    <bk>
      <rc t="1" v="10946"/>
    </bk>
    <bk>
      <rc t="1" v="10947"/>
    </bk>
    <bk>
      <rc t="1" v="10948"/>
    </bk>
    <bk>
      <rc t="1" v="10949"/>
    </bk>
    <bk>
      <rc t="1" v="10950"/>
    </bk>
    <bk>
      <rc t="1" v="10951"/>
    </bk>
    <bk>
      <rc t="1" v="10952"/>
    </bk>
    <bk>
      <rc t="1" v="10953"/>
    </bk>
    <bk>
      <rc t="1" v="10954"/>
    </bk>
    <bk>
      <rc t="1" v="10955"/>
    </bk>
    <bk>
      <rc t="1" v="10956"/>
    </bk>
    <bk>
      <rc t="1" v="10957"/>
    </bk>
    <bk>
      <rc t="1" v="10958"/>
    </bk>
    <bk>
      <rc t="1" v="10959"/>
    </bk>
    <bk>
      <rc t="1" v="10960"/>
    </bk>
    <bk>
      <rc t="1" v="10961"/>
    </bk>
    <bk>
      <rc t="1" v="10962"/>
    </bk>
    <bk>
      <rc t="1" v="10963"/>
    </bk>
    <bk>
      <rc t="1" v="10964"/>
    </bk>
    <bk>
      <rc t="1" v="10965"/>
    </bk>
    <bk>
      <rc t="1" v="10966"/>
    </bk>
    <bk>
      <rc t="1" v="10967"/>
    </bk>
    <bk>
      <rc t="1" v="10968"/>
    </bk>
    <bk>
      <rc t="1" v="10969"/>
    </bk>
    <bk>
      <rc t="1" v="10970"/>
    </bk>
    <bk>
      <rc t="1" v="10971"/>
    </bk>
    <bk>
      <rc t="1" v="10972"/>
    </bk>
    <bk>
      <rc t="1" v="10973"/>
    </bk>
    <bk>
      <rc t="1" v="10974"/>
    </bk>
    <bk>
      <rc t="1" v="10975"/>
    </bk>
    <bk>
      <rc t="1" v="10976"/>
    </bk>
    <bk>
      <rc t="1" v="10977"/>
    </bk>
    <bk>
      <rc t="1" v="10978"/>
    </bk>
    <bk>
      <rc t="1" v="10979"/>
    </bk>
    <bk>
      <rc t="1" v="10980"/>
    </bk>
    <bk>
      <rc t="1" v="10981"/>
    </bk>
    <bk>
      <rc t="1" v="10982"/>
    </bk>
    <bk>
      <rc t="1" v="10983"/>
    </bk>
    <bk>
      <rc t="1" v="10984"/>
    </bk>
    <bk>
      <rc t="1" v="10985"/>
    </bk>
    <bk>
      <rc t="1" v="10986"/>
    </bk>
    <bk>
      <rc t="1" v="10987"/>
    </bk>
    <bk>
      <rc t="1" v="10988"/>
    </bk>
    <bk>
      <rc t="1" v="10989"/>
    </bk>
    <bk>
      <rc t="1" v="10990"/>
    </bk>
    <bk>
      <rc t="1" v="10991"/>
    </bk>
    <bk>
      <rc t="1" v="10992"/>
    </bk>
    <bk>
      <rc t="1" v="10993"/>
    </bk>
    <bk>
      <rc t="1" v="10994"/>
    </bk>
    <bk>
      <rc t="1" v="10995"/>
    </bk>
    <bk>
      <rc t="1" v="10996"/>
    </bk>
    <bk>
      <rc t="1" v="10997"/>
    </bk>
    <bk>
      <rc t="1" v="10998"/>
    </bk>
    <bk>
      <rc t="1" v="10999"/>
    </bk>
    <bk>
      <rc t="1" v="11000"/>
    </bk>
    <bk>
      <rc t="1" v="11001"/>
    </bk>
    <bk>
      <rc t="1" v="11002"/>
    </bk>
    <bk>
      <rc t="1" v="11003"/>
    </bk>
    <bk>
      <rc t="1" v="11004"/>
    </bk>
    <bk>
      <rc t="1" v="11005"/>
    </bk>
    <bk>
      <rc t="1" v="11006"/>
    </bk>
    <bk>
      <rc t="1" v="11007"/>
    </bk>
    <bk>
      <rc t="1" v="11008"/>
    </bk>
    <bk>
      <rc t="1" v="11009"/>
    </bk>
    <bk>
      <rc t="1" v="11010"/>
    </bk>
    <bk>
      <rc t="1" v="11011"/>
    </bk>
    <bk>
      <rc t="1" v="11012"/>
    </bk>
    <bk>
      <rc t="1" v="11013"/>
    </bk>
    <bk>
      <rc t="1" v="11014"/>
    </bk>
    <bk>
      <rc t="1" v="11015"/>
    </bk>
    <bk>
      <rc t="1" v="11016"/>
    </bk>
    <bk>
      <rc t="1" v="11017"/>
    </bk>
    <bk>
      <rc t="1" v="11018"/>
    </bk>
    <bk>
      <rc t="1" v="11019"/>
    </bk>
    <bk>
      <rc t="1" v="11020"/>
    </bk>
    <bk>
      <rc t="1" v="11021"/>
    </bk>
    <bk>
      <rc t="1" v="11022"/>
    </bk>
    <bk>
      <rc t="1" v="11023"/>
    </bk>
    <bk>
      <rc t="1" v="11024"/>
    </bk>
    <bk>
      <rc t="1" v="11025"/>
    </bk>
    <bk>
      <rc t="1" v="11026"/>
    </bk>
    <bk>
      <rc t="1" v="11027"/>
    </bk>
    <bk>
      <rc t="1" v="11028"/>
    </bk>
    <bk>
      <rc t="1" v="11029"/>
    </bk>
    <bk>
      <rc t="1" v="11030"/>
    </bk>
    <bk>
      <rc t="1" v="11031"/>
    </bk>
    <bk>
      <rc t="1" v="11032"/>
    </bk>
    <bk>
      <rc t="1" v="11033"/>
    </bk>
    <bk>
      <rc t="1" v="11034"/>
    </bk>
    <bk>
      <rc t="1" v="11035"/>
    </bk>
    <bk>
      <rc t="1" v="11036"/>
    </bk>
    <bk>
      <rc t="1" v="11037"/>
    </bk>
    <bk>
      <rc t="1" v="11038"/>
    </bk>
    <bk>
      <rc t="1" v="11039"/>
    </bk>
    <bk>
      <rc t="1" v="11040"/>
    </bk>
    <bk>
      <rc t="1" v="11041"/>
    </bk>
    <bk>
      <rc t="1" v="11042"/>
    </bk>
    <bk>
      <rc t="1" v="11043"/>
    </bk>
    <bk>
      <rc t="1" v="11044"/>
    </bk>
    <bk>
      <rc t="1" v="11045"/>
    </bk>
    <bk>
      <rc t="1" v="11046"/>
    </bk>
    <bk>
      <rc t="1" v="11047"/>
    </bk>
    <bk>
      <rc t="1" v="11048"/>
    </bk>
    <bk>
      <rc t="1" v="11049"/>
    </bk>
    <bk>
      <rc t="1" v="11050"/>
    </bk>
    <bk>
      <rc t="1" v="11051"/>
    </bk>
    <bk>
      <rc t="1" v="11052"/>
    </bk>
    <bk>
      <rc t="1" v="11053"/>
    </bk>
    <bk>
      <rc t="1" v="11054"/>
    </bk>
    <bk>
      <rc t="1" v="11055"/>
    </bk>
    <bk>
      <rc t="1" v="11056"/>
    </bk>
    <bk>
      <rc t="1" v="11057"/>
    </bk>
    <bk>
      <rc t="1" v="11058"/>
    </bk>
    <bk>
      <rc t="1" v="11059"/>
    </bk>
    <bk>
      <rc t="1" v="11060"/>
    </bk>
    <bk>
      <rc t="1" v="11061"/>
    </bk>
    <bk>
      <rc t="1" v="11062"/>
    </bk>
    <bk>
      <rc t="1" v="11063"/>
    </bk>
    <bk>
      <rc t="1" v="11064"/>
    </bk>
    <bk>
      <rc t="1" v="11065"/>
    </bk>
    <bk>
      <rc t="1" v="11066"/>
    </bk>
    <bk>
      <rc t="1" v="11067"/>
    </bk>
    <bk>
      <rc t="1" v="11068"/>
    </bk>
    <bk>
      <rc t="1" v="11069"/>
    </bk>
    <bk>
      <rc t="1" v="11070"/>
    </bk>
    <bk>
      <rc t="1" v="11071"/>
    </bk>
    <bk>
      <rc t="1" v="11072"/>
    </bk>
    <bk>
      <rc t="1" v="11073"/>
    </bk>
    <bk>
      <rc t="1" v="11074"/>
    </bk>
    <bk>
      <rc t="1" v="11075"/>
    </bk>
    <bk>
      <rc t="1" v="11076"/>
    </bk>
    <bk>
      <rc t="1" v="11077"/>
    </bk>
    <bk>
      <rc t="1" v="11078"/>
    </bk>
    <bk>
      <rc t="1" v="11079"/>
    </bk>
    <bk>
      <rc t="1" v="11080"/>
    </bk>
    <bk>
      <rc t="1" v="11081"/>
    </bk>
    <bk>
      <rc t="1" v="11082"/>
    </bk>
    <bk>
      <rc t="1" v="11083"/>
    </bk>
    <bk>
      <rc t="1" v="11084"/>
    </bk>
    <bk>
      <rc t="1" v="11085"/>
    </bk>
    <bk>
      <rc t="1" v="11086"/>
    </bk>
    <bk>
      <rc t="1" v="11087"/>
    </bk>
    <bk>
      <rc t="1" v="11088"/>
    </bk>
    <bk>
      <rc t="1" v="11089"/>
    </bk>
    <bk>
      <rc t="1" v="11090"/>
    </bk>
    <bk>
      <rc t="1" v="11091"/>
    </bk>
    <bk>
      <rc t="1" v="11092"/>
    </bk>
    <bk>
      <rc t="1" v="11093"/>
    </bk>
    <bk>
      <rc t="1" v="11094"/>
    </bk>
    <bk>
      <rc t="1" v="11095"/>
    </bk>
    <bk>
      <rc t="1" v="11096"/>
    </bk>
    <bk>
      <rc t="1" v="11097"/>
    </bk>
    <bk>
      <rc t="1" v="11098"/>
    </bk>
    <bk>
      <rc t="1" v="11099"/>
    </bk>
    <bk>
      <rc t="1" v="11100"/>
    </bk>
    <bk>
      <rc t="1" v="11101"/>
    </bk>
    <bk>
      <rc t="1" v="11102"/>
    </bk>
    <bk>
      <rc t="1" v="11103"/>
    </bk>
    <bk>
      <rc t="1" v="11104"/>
    </bk>
    <bk>
      <rc t="1" v="11105"/>
    </bk>
    <bk>
      <rc t="1" v="11106"/>
    </bk>
    <bk>
      <rc t="1" v="11107"/>
    </bk>
    <bk>
      <rc t="1" v="11108"/>
    </bk>
    <bk>
      <rc t="1" v="11109"/>
    </bk>
    <bk>
      <rc t="1" v="11110"/>
    </bk>
    <bk>
      <rc t="1" v="11111"/>
    </bk>
    <bk>
      <rc t="1" v="11112"/>
    </bk>
    <bk>
      <rc t="1" v="11113"/>
    </bk>
    <bk>
      <rc t="1" v="11114"/>
    </bk>
    <bk>
      <rc t="1" v="11115"/>
    </bk>
    <bk>
      <rc t="1" v="11116"/>
    </bk>
    <bk>
      <rc t="1" v="11117"/>
    </bk>
    <bk>
      <rc t="1" v="11118"/>
    </bk>
    <bk>
      <rc t="1" v="11119"/>
    </bk>
    <bk>
      <rc t="1" v="11120"/>
    </bk>
    <bk>
      <rc t="1" v="11121"/>
    </bk>
    <bk>
      <rc t="1" v="11122"/>
    </bk>
    <bk>
      <rc t="1" v="11123"/>
    </bk>
    <bk>
      <rc t="1" v="11124"/>
    </bk>
    <bk>
      <rc t="1" v="11125"/>
    </bk>
    <bk>
      <rc t="1" v="11126"/>
    </bk>
    <bk>
      <rc t="1" v="11127"/>
    </bk>
    <bk>
      <rc t="1" v="11128"/>
    </bk>
    <bk>
      <rc t="1" v="11129"/>
    </bk>
    <bk>
      <rc t="1" v="11130"/>
    </bk>
    <bk>
      <rc t="1" v="11131"/>
    </bk>
    <bk>
      <rc t="1" v="11132"/>
    </bk>
    <bk>
      <rc t="1" v="11133"/>
    </bk>
    <bk>
      <rc t="1" v="11134"/>
    </bk>
    <bk>
      <rc t="1" v="11135"/>
    </bk>
    <bk>
      <rc t="1" v="11136"/>
    </bk>
    <bk>
      <rc t="1" v="11137"/>
    </bk>
    <bk>
      <rc t="1" v="11138"/>
    </bk>
    <bk>
      <rc t="1" v="11139"/>
    </bk>
    <bk>
      <rc t="1" v="11140"/>
    </bk>
    <bk>
      <rc t="1" v="11141"/>
    </bk>
    <bk>
      <rc t="1" v="11142"/>
    </bk>
    <bk>
      <rc t="1" v="11143"/>
    </bk>
    <bk>
      <rc t="1" v="11144"/>
    </bk>
    <bk>
      <rc t="1" v="11145"/>
    </bk>
    <bk>
      <rc t="1" v="11146"/>
    </bk>
    <bk>
      <rc t="1" v="11147"/>
    </bk>
    <bk>
      <rc t="1" v="11148"/>
    </bk>
    <bk>
      <rc t="1" v="11149"/>
    </bk>
    <bk>
      <rc t="1" v="11150"/>
    </bk>
    <bk>
      <rc t="1" v="11151"/>
    </bk>
    <bk>
      <rc t="1" v="11152"/>
    </bk>
    <bk>
      <rc t="1" v="11153"/>
    </bk>
    <bk>
      <rc t="1" v="11154"/>
    </bk>
    <bk>
      <rc t="1" v="11155"/>
    </bk>
    <bk>
      <rc t="1" v="11156"/>
    </bk>
    <bk>
      <rc t="1" v="11157"/>
    </bk>
    <bk>
      <rc t="1" v="11158"/>
    </bk>
    <bk>
      <rc t="1" v="11159"/>
    </bk>
    <bk>
      <rc t="1" v="11160"/>
    </bk>
    <bk>
      <rc t="1" v="11161"/>
    </bk>
    <bk>
      <rc t="1" v="11162"/>
    </bk>
    <bk>
      <rc t="1" v="11163"/>
    </bk>
    <bk>
      <rc t="1" v="11164"/>
    </bk>
    <bk>
      <rc t="1" v="11165"/>
    </bk>
    <bk>
      <rc t="1" v="11166"/>
    </bk>
    <bk>
      <rc t="1" v="11167"/>
    </bk>
    <bk>
      <rc t="1" v="11168"/>
    </bk>
    <bk>
      <rc t="1" v="11169"/>
    </bk>
    <bk>
      <rc t="1" v="11170"/>
    </bk>
    <bk>
      <rc t="1" v="11171"/>
    </bk>
    <bk>
      <rc t="1" v="11172"/>
    </bk>
    <bk>
      <rc t="1" v="11173"/>
    </bk>
    <bk>
      <rc t="1" v="11174"/>
    </bk>
    <bk>
      <rc t="1" v="11175"/>
    </bk>
    <bk>
      <rc t="1" v="11176"/>
    </bk>
    <bk>
      <rc t="1" v="11177"/>
    </bk>
    <bk>
      <rc t="1" v="11178"/>
    </bk>
    <bk>
      <rc t="1" v="11179"/>
    </bk>
    <bk>
      <rc t="1" v="11180"/>
    </bk>
    <bk>
      <rc t="1" v="11181"/>
    </bk>
    <bk>
      <rc t="1" v="11182"/>
    </bk>
    <bk>
      <rc t="1" v="11183"/>
    </bk>
    <bk>
      <rc t="1" v="11184"/>
    </bk>
    <bk>
      <rc t="1" v="11185"/>
    </bk>
    <bk>
      <rc t="1" v="11186"/>
    </bk>
    <bk>
      <rc t="1" v="11187"/>
    </bk>
    <bk>
      <rc t="1" v="11188"/>
    </bk>
    <bk>
      <rc t="1" v="11189"/>
    </bk>
    <bk>
      <rc t="1" v="11190"/>
    </bk>
    <bk>
      <rc t="1" v="11191"/>
    </bk>
    <bk>
      <rc t="1" v="11192"/>
    </bk>
    <bk>
      <rc t="1" v="11193"/>
    </bk>
    <bk>
      <rc t="1" v="11194"/>
    </bk>
    <bk>
      <rc t="1" v="11195"/>
    </bk>
    <bk>
      <rc t="1" v="11196"/>
    </bk>
    <bk>
      <rc t="1" v="11197"/>
    </bk>
    <bk>
      <rc t="1" v="11198"/>
    </bk>
    <bk>
      <rc t="1" v="11199"/>
    </bk>
    <bk>
      <rc t="1" v="11200"/>
    </bk>
    <bk>
      <rc t="1" v="11201"/>
    </bk>
    <bk>
      <rc t="1" v="11202"/>
    </bk>
    <bk>
      <rc t="1" v="11203"/>
    </bk>
    <bk>
      <rc t="1" v="11204"/>
    </bk>
    <bk>
      <rc t="1" v="11205"/>
    </bk>
    <bk>
      <rc t="1" v="11206"/>
    </bk>
    <bk>
      <rc t="1" v="11207"/>
    </bk>
    <bk>
      <rc t="1" v="11208"/>
    </bk>
    <bk>
      <rc t="1" v="11209"/>
    </bk>
    <bk>
      <rc t="1" v="11210"/>
    </bk>
    <bk>
      <rc t="1" v="11211"/>
    </bk>
    <bk>
      <rc t="1" v="11212"/>
    </bk>
    <bk>
      <rc t="1" v="11213"/>
    </bk>
    <bk>
      <rc t="1" v="11214"/>
    </bk>
    <bk>
      <rc t="1" v="11215"/>
    </bk>
    <bk>
      <rc t="1" v="11216"/>
    </bk>
    <bk>
      <rc t="1" v="11217"/>
    </bk>
    <bk>
      <rc t="1" v="11218"/>
    </bk>
    <bk>
      <rc t="1" v="11219"/>
    </bk>
    <bk>
      <rc t="1" v="11220"/>
    </bk>
    <bk>
      <rc t="1" v="11221"/>
    </bk>
    <bk>
      <rc t="1" v="11222"/>
    </bk>
    <bk>
      <rc t="1" v="11223"/>
    </bk>
    <bk>
      <rc t="1" v="11224"/>
    </bk>
    <bk>
      <rc t="1" v="11225"/>
    </bk>
    <bk>
      <rc t="1" v="11226"/>
    </bk>
    <bk>
      <rc t="1" v="11227"/>
    </bk>
    <bk>
      <rc t="1" v="11228"/>
    </bk>
    <bk>
      <rc t="1" v="11229"/>
    </bk>
    <bk>
      <rc t="1" v="11230"/>
    </bk>
    <bk>
      <rc t="1" v="11231"/>
    </bk>
    <bk>
      <rc t="1" v="11232"/>
    </bk>
    <bk>
      <rc t="1" v="11233"/>
    </bk>
    <bk>
      <rc t="1" v="11234"/>
    </bk>
    <bk>
      <rc t="1" v="11235"/>
    </bk>
    <bk>
      <rc t="1" v="11236"/>
    </bk>
    <bk>
      <rc t="1" v="11237"/>
    </bk>
    <bk>
      <rc t="1" v="11238"/>
    </bk>
    <bk>
      <rc t="1" v="11239"/>
    </bk>
    <bk>
      <rc t="1" v="11240"/>
    </bk>
    <bk>
      <rc t="1" v="11241"/>
    </bk>
    <bk>
      <rc t="1" v="11242"/>
    </bk>
    <bk>
      <rc t="1" v="11243"/>
    </bk>
    <bk>
      <rc t="1" v="11244"/>
    </bk>
    <bk>
      <rc t="1" v="11245"/>
    </bk>
    <bk>
      <rc t="1" v="11246"/>
    </bk>
    <bk>
      <rc t="1" v="11247"/>
    </bk>
    <bk>
      <rc t="1" v="11248"/>
    </bk>
    <bk>
      <rc t="1" v="11249"/>
    </bk>
    <bk>
      <rc t="1" v="11250"/>
    </bk>
    <bk>
      <rc t="1" v="11251"/>
    </bk>
    <bk>
      <rc t="1" v="11252"/>
    </bk>
    <bk>
      <rc t="1" v="11253"/>
    </bk>
    <bk>
      <rc t="1" v="11254"/>
    </bk>
    <bk>
      <rc t="1" v="11255"/>
    </bk>
    <bk>
      <rc t="1" v="11256"/>
    </bk>
    <bk>
      <rc t="1" v="11257"/>
    </bk>
    <bk>
      <rc t="1" v="11258"/>
    </bk>
    <bk>
      <rc t="1" v="11259"/>
    </bk>
    <bk>
      <rc t="1" v="11260"/>
    </bk>
    <bk>
      <rc t="1" v="11261"/>
    </bk>
    <bk>
      <rc t="1" v="11262"/>
    </bk>
    <bk>
      <rc t="1" v="11263"/>
    </bk>
    <bk>
      <rc t="1" v="11264"/>
    </bk>
    <bk>
      <rc t="1" v="11265"/>
    </bk>
    <bk>
      <rc t="1" v="11266"/>
    </bk>
    <bk>
      <rc t="1" v="11267"/>
    </bk>
    <bk>
      <rc t="1" v="11268"/>
    </bk>
    <bk>
      <rc t="1" v="11269"/>
    </bk>
    <bk>
      <rc t="1" v="11270"/>
    </bk>
    <bk>
      <rc t="1" v="11271"/>
    </bk>
    <bk>
      <rc t="1" v="11272"/>
    </bk>
    <bk>
      <rc t="1" v="11273"/>
    </bk>
    <bk>
      <rc t="1" v="11274"/>
    </bk>
    <bk>
      <rc t="1" v="11275"/>
    </bk>
    <bk>
      <rc t="1" v="11276"/>
    </bk>
    <bk>
      <rc t="1" v="11277"/>
    </bk>
    <bk>
      <rc t="1" v="11278"/>
    </bk>
    <bk>
      <rc t="1" v="11279"/>
    </bk>
    <bk>
      <rc t="1" v="11280"/>
    </bk>
    <bk>
      <rc t="1" v="11281"/>
    </bk>
    <bk>
      <rc t="1" v="11282"/>
    </bk>
    <bk>
      <rc t="1" v="11283"/>
    </bk>
    <bk>
      <rc t="1" v="11284"/>
    </bk>
    <bk>
      <rc t="1" v="11285"/>
    </bk>
    <bk>
      <rc t="1" v="11286"/>
    </bk>
    <bk>
      <rc t="1" v="11287"/>
    </bk>
    <bk>
      <rc t="1" v="11288"/>
    </bk>
    <bk>
      <rc t="1" v="11289"/>
    </bk>
    <bk>
      <rc t="1" v="11290"/>
    </bk>
    <bk>
      <rc t="1" v="11291"/>
    </bk>
    <bk>
      <rc t="1" v="11292"/>
    </bk>
    <bk>
      <rc t="1" v="11293"/>
    </bk>
    <bk>
      <rc t="1" v="11294"/>
    </bk>
    <bk>
      <rc t="1" v="11295"/>
    </bk>
    <bk>
      <rc t="1" v="11296"/>
    </bk>
    <bk>
      <rc t="1" v="11297"/>
    </bk>
    <bk>
      <rc t="1" v="11298"/>
    </bk>
    <bk>
      <rc t="1" v="11299"/>
    </bk>
    <bk>
      <rc t="1" v="11300"/>
    </bk>
    <bk>
      <rc t="1" v="11301"/>
    </bk>
    <bk>
      <rc t="1" v="11302"/>
    </bk>
    <bk>
      <rc t="1" v="11303"/>
    </bk>
    <bk>
      <rc t="1" v="11304"/>
    </bk>
    <bk>
      <rc t="1" v="11305"/>
    </bk>
    <bk>
      <rc t="1" v="11306"/>
    </bk>
    <bk>
      <rc t="1" v="11307"/>
    </bk>
    <bk>
      <rc t="1" v="11308"/>
    </bk>
    <bk>
      <rc t="1" v="11309"/>
    </bk>
    <bk>
      <rc t="1" v="11310"/>
    </bk>
    <bk>
      <rc t="1" v="11311"/>
    </bk>
    <bk>
      <rc t="1" v="11312"/>
    </bk>
    <bk>
      <rc t="1" v="11313"/>
    </bk>
    <bk>
      <rc t="1" v="11314"/>
    </bk>
    <bk>
      <rc t="1" v="11315"/>
    </bk>
    <bk>
      <rc t="1" v="11316"/>
    </bk>
    <bk>
      <rc t="1" v="11317"/>
    </bk>
    <bk>
      <rc t="1" v="11318"/>
    </bk>
    <bk>
      <rc t="1" v="11319"/>
    </bk>
    <bk>
      <rc t="1" v="11320"/>
    </bk>
    <bk>
      <rc t="1" v="11321"/>
    </bk>
    <bk>
      <rc t="1" v="11322"/>
    </bk>
    <bk>
      <rc t="1" v="11323"/>
    </bk>
    <bk>
      <rc t="1" v="11324"/>
    </bk>
    <bk>
      <rc t="1" v="11325"/>
    </bk>
    <bk>
      <rc t="1" v="11326"/>
    </bk>
    <bk>
      <rc t="1" v="11327"/>
    </bk>
    <bk>
      <rc t="1" v="11328"/>
    </bk>
    <bk>
      <rc t="1" v="11329"/>
    </bk>
    <bk>
      <rc t="1" v="11330"/>
    </bk>
    <bk>
      <rc t="1" v="11331"/>
    </bk>
    <bk>
      <rc t="1" v="11332"/>
    </bk>
    <bk>
      <rc t="1" v="11333"/>
    </bk>
    <bk>
      <rc t="1" v="11334"/>
    </bk>
    <bk>
      <rc t="1" v="11335"/>
    </bk>
    <bk>
      <rc t="1" v="11336"/>
    </bk>
    <bk>
      <rc t="1" v="11337"/>
    </bk>
    <bk>
      <rc t="1" v="11338"/>
    </bk>
    <bk>
      <rc t="1" v="11339"/>
    </bk>
    <bk>
      <rc t="1" v="11340"/>
    </bk>
    <bk>
      <rc t="1" v="11341"/>
    </bk>
    <bk>
      <rc t="1" v="11342"/>
    </bk>
    <bk>
      <rc t="1" v="11343"/>
    </bk>
    <bk>
      <rc t="1" v="11344"/>
    </bk>
    <bk>
      <rc t="1" v="11345"/>
    </bk>
    <bk>
      <rc t="1" v="11346"/>
    </bk>
    <bk>
      <rc t="1" v="11347"/>
    </bk>
    <bk>
      <rc t="1" v="11348"/>
    </bk>
    <bk>
      <rc t="1" v="11349"/>
    </bk>
    <bk>
      <rc t="1" v="11350"/>
    </bk>
    <bk>
      <rc t="1" v="11351"/>
    </bk>
    <bk>
      <rc t="1" v="11352"/>
    </bk>
    <bk>
      <rc t="1" v="11353"/>
    </bk>
    <bk>
      <rc t="1" v="11354"/>
    </bk>
    <bk>
      <rc t="1" v="11355"/>
    </bk>
    <bk>
      <rc t="1" v="11356"/>
    </bk>
    <bk>
      <rc t="1" v="11357"/>
    </bk>
    <bk>
      <rc t="1" v="11358"/>
    </bk>
    <bk>
      <rc t="1" v="11359"/>
    </bk>
    <bk>
      <rc t="1" v="11360"/>
    </bk>
    <bk>
      <rc t="1" v="11361"/>
    </bk>
    <bk>
      <rc t="1" v="11362"/>
    </bk>
    <bk>
      <rc t="1" v="11363"/>
    </bk>
    <bk>
      <rc t="1" v="11364"/>
    </bk>
    <bk>
      <rc t="1" v="11365"/>
    </bk>
    <bk>
      <rc t="1" v="11366"/>
    </bk>
    <bk>
      <rc t="1" v="11367"/>
    </bk>
    <bk>
      <rc t="1" v="11368"/>
    </bk>
    <bk>
      <rc t="1" v="11369"/>
    </bk>
    <bk>
      <rc t="1" v="11370"/>
    </bk>
    <bk>
      <rc t="1" v="11371"/>
    </bk>
    <bk>
      <rc t="1" v="11372"/>
    </bk>
    <bk>
      <rc t="1" v="11373"/>
    </bk>
    <bk>
      <rc t="1" v="11374"/>
    </bk>
    <bk>
      <rc t="1" v="11375"/>
    </bk>
    <bk>
      <rc t="1" v="11376"/>
    </bk>
    <bk>
      <rc t="1" v="11377"/>
    </bk>
    <bk>
      <rc t="1" v="11378"/>
    </bk>
    <bk>
      <rc t="1" v="11379"/>
    </bk>
    <bk>
      <rc t="1" v="11380"/>
    </bk>
    <bk>
      <rc t="1" v="11381"/>
    </bk>
    <bk>
      <rc t="1" v="11382"/>
    </bk>
    <bk>
      <rc t="1" v="11383"/>
    </bk>
    <bk>
      <rc t="1" v="11384"/>
    </bk>
    <bk>
      <rc t="1" v="11385"/>
    </bk>
    <bk>
      <rc t="1" v="11386"/>
    </bk>
    <bk>
      <rc t="1" v="11387"/>
    </bk>
    <bk>
      <rc t="1" v="11388"/>
    </bk>
    <bk>
      <rc t="1" v="11389"/>
    </bk>
    <bk>
      <rc t="1" v="11390"/>
    </bk>
    <bk>
      <rc t="1" v="11391"/>
    </bk>
    <bk>
      <rc t="1" v="11392"/>
    </bk>
    <bk>
      <rc t="1" v="11393"/>
    </bk>
    <bk>
      <rc t="1" v="11394"/>
    </bk>
    <bk>
      <rc t="1" v="11395"/>
    </bk>
    <bk>
      <rc t="1" v="11396"/>
    </bk>
    <bk>
      <rc t="1" v="11397"/>
    </bk>
    <bk>
      <rc t="1" v="11398"/>
    </bk>
    <bk>
      <rc t="1" v="11399"/>
    </bk>
    <bk>
      <rc t="1" v="11400"/>
    </bk>
    <bk>
      <rc t="1" v="11401"/>
    </bk>
    <bk>
      <rc t="1" v="11402"/>
    </bk>
    <bk>
      <rc t="1" v="11403"/>
    </bk>
    <bk>
      <rc t="1" v="11404"/>
    </bk>
    <bk>
      <rc t="1" v="11405"/>
    </bk>
    <bk>
      <rc t="1" v="11406"/>
    </bk>
    <bk>
      <rc t="1" v="11407"/>
    </bk>
    <bk>
      <rc t="1" v="11408"/>
    </bk>
    <bk>
      <rc t="1" v="11409"/>
    </bk>
    <bk>
      <rc t="1" v="11410"/>
    </bk>
    <bk>
      <rc t="1" v="11411"/>
    </bk>
    <bk>
      <rc t="1" v="11412"/>
    </bk>
    <bk>
      <rc t="1" v="11413"/>
    </bk>
    <bk>
      <rc t="1" v="11414"/>
    </bk>
    <bk>
      <rc t="1" v="11415"/>
    </bk>
    <bk>
      <rc t="1" v="11416"/>
    </bk>
    <bk>
      <rc t="1" v="11417"/>
    </bk>
    <bk>
      <rc t="1" v="11418"/>
    </bk>
    <bk>
      <rc t="1" v="11419"/>
    </bk>
    <bk>
      <rc t="1" v="11420"/>
    </bk>
    <bk>
      <rc t="1" v="11421"/>
    </bk>
    <bk>
      <rc t="1" v="11422"/>
    </bk>
    <bk>
      <rc t="1" v="11423"/>
    </bk>
    <bk>
      <rc t="1" v="11424"/>
    </bk>
    <bk>
      <rc t="1" v="11425"/>
    </bk>
    <bk>
      <rc t="1" v="11426"/>
    </bk>
    <bk>
      <rc t="1" v="11427"/>
    </bk>
    <bk>
      <rc t="1" v="11428"/>
    </bk>
    <bk>
      <rc t="1" v="11429"/>
    </bk>
    <bk>
      <rc t="1" v="11430"/>
    </bk>
    <bk>
      <rc t="1" v="11431"/>
    </bk>
    <bk>
      <rc t="1" v="11432"/>
    </bk>
    <bk>
      <rc t="1" v="11433"/>
    </bk>
    <bk>
      <rc t="1" v="11434"/>
    </bk>
    <bk>
      <rc t="1" v="11435"/>
    </bk>
    <bk>
      <rc t="1" v="11436"/>
    </bk>
    <bk>
      <rc t="1" v="11437"/>
    </bk>
    <bk>
      <rc t="1" v="11438"/>
    </bk>
    <bk>
      <rc t="1" v="11439"/>
    </bk>
    <bk>
      <rc t="1" v="11440"/>
    </bk>
    <bk>
      <rc t="1" v="11441"/>
    </bk>
    <bk>
      <rc t="1" v="11442"/>
    </bk>
    <bk>
      <rc t="1" v="11443"/>
    </bk>
    <bk>
      <rc t="1" v="11444"/>
    </bk>
    <bk>
      <rc t="1" v="11445"/>
    </bk>
    <bk>
      <rc t="1" v="11446"/>
    </bk>
    <bk>
      <rc t="1" v="11447"/>
    </bk>
    <bk>
      <rc t="1" v="11448"/>
    </bk>
    <bk>
      <rc t="1" v="11449"/>
    </bk>
    <bk>
      <rc t="1" v="11450"/>
    </bk>
    <bk>
      <rc t="1" v="11451"/>
    </bk>
    <bk>
      <rc t="1" v="11452"/>
    </bk>
    <bk>
      <rc t="1" v="11453"/>
    </bk>
    <bk>
      <rc t="1" v="11454"/>
    </bk>
    <bk>
      <rc t="1" v="11455"/>
    </bk>
    <bk>
      <rc t="1" v="11456"/>
    </bk>
    <bk>
      <rc t="1" v="11457"/>
    </bk>
    <bk>
      <rc t="1" v="11458"/>
    </bk>
    <bk>
      <rc t="1" v="11459"/>
    </bk>
    <bk>
      <rc t="1" v="11460"/>
    </bk>
    <bk>
      <rc t="1" v="11461"/>
    </bk>
    <bk>
      <rc t="1" v="11462"/>
    </bk>
    <bk>
      <rc t="1" v="11463"/>
    </bk>
    <bk>
      <rc t="1" v="11464"/>
    </bk>
    <bk>
      <rc t="1" v="11465"/>
    </bk>
    <bk>
      <rc t="1" v="11466"/>
    </bk>
    <bk>
      <rc t="1" v="11467"/>
    </bk>
    <bk>
      <rc t="1" v="11468"/>
    </bk>
    <bk>
      <rc t="1" v="11469"/>
    </bk>
    <bk>
      <rc t="1" v="11470"/>
    </bk>
    <bk>
      <rc t="1" v="11471"/>
    </bk>
    <bk>
      <rc t="1" v="11472"/>
    </bk>
    <bk>
      <rc t="1" v="11473"/>
    </bk>
    <bk>
      <rc t="1" v="11474"/>
    </bk>
    <bk>
      <rc t="1" v="11475"/>
    </bk>
    <bk>
      <rc t="1" v="11476"/>
    </bk>
    <bk>
      <rc t="1" v="11477"/>
    </bk>
    <bk>
      <rc t="1" v="11478"/>
    </bk>
    <bk>
      <rc t="1" v="11479"/>
    </bk>
    <bk>
      <rc t="1" v="11480"/>
    </bk>
    <bk>
      <rc t="1" v="11481"/>
    </bk>
    <bk>
      <rc t="1" v="11482"/>
    </bk>
    <bk>
      <rc t="1" v="11483"/>
    </bk>
    <bk>
      <rc t="1" v="11484"/>
    </bk>
    <bk>
      <rc t="1" v="11485"/>
    </bk>
    <bk>
      <rc t="1" v="11486"/>
    </bk>
    <bk>
      <rc t="1" v="11487"/>
    </bk>
    <bk>
      <rc t="1" v="11488"/>
    </bk>
    <bk>
      <rc t="1" v="11489"/>
    </bk>
    <bk>
      <rc t="1" v="11490"/>
    </bk>
    <bk>
      <rc t="1" v="11491"/>
    </bk>
    <bk>
      <rc t="1" v="11492"/>
    </bk>
    <bk>
      <rc t="1" v="11493"/>
    </bk>
    <bk>
      <rc t="1" v="11494"/>
    </bk>
    <bk>
      <rc t="1" v="11495"/>
    </bk>
    <bk>
      <rc t="1" v="11496"/>
    </bk>
    <bk>
      <rc t="1" v="11497"/>
    </bk>
    <bk>
      <rc t="1" v="11498"/>
    </bk>
    <bk>
      <rc t="1" v="11499"/>
    </bk>
    <bk>
      <rc t="1" v="11500"/>
    </bk>
    <bk>
      <rc t="1" v="11501"/>
    </bk>
    <bk>
      <rc t="1" v="11502"/>
    </bk>
    <bk>
      <rc t="1" v="11503"/>
    </bk>
    <bk>
      <rc t="1" v="11504"/>
    </bk>
    <bk>
      <rc t="1" v="11505"/>
    </bk>
    <bk>
      <rc t="1" v="11506"/>
    </bk>
    <bk>
      <rc t="1" v="11507"/>
    </bk>
    <bk>
      <rc t="1" v="11508"/>
    </bk>
    <bk>
      <rc t="1" v="11509"/>
    </bk>
    <bk>
      <rc t="1" v="11510"/>
    </bk>
    <bk>
      <rc t="1" v="11511"/>
    </bk>
    <bk>
      <rc t="1" v="11512"/>
    </bk>
    <bk>
      <rc t="1" v="11513"/>
    </bk>
    <bk>
      <rc t="1" v="11514"/>
    </bk>
    <bk>
      <rc t="1" v="11515"/>
    </bk>
    <bk>
      <rc t="1" v="11516"/>
    </bk>
    <bk>
      <rc t="1" v="11517"/>
    </bk>
    <bk>
      <rc t="1" v="11518"/>
    </bk>
    <bk>
      <rc t="1" v="11519"/>
    </bk>
    <bk>
      <rc t="1" v="11520"/>
    </bk>
    <bk>
      <rc t="1" v="11521"/>
    </bk>
    <bk>
      <rc t="1" v="11522"/>
    </bk>
    <bk>
      <rc t="1" v="11523"/>
    </bk>
    <bk>
      <rc t="1" v="11524"/>
    </bk>
    <bk>
      <rc t="1" v="11525"/>
    </bk>
    <bk>
      <rc t="1" v="11526"/>
    </bk>
    <bk>
      <rc t="1" v="11527"/>
    </bk>
    <bk>
      <rc t="1" v="11528"/>
    </bk>
    <bk>
      <rc t="1" v="11529"/>
    </bk>
    <bk>
      <rc t="1" v="11530"/>
    </bk>
    <bk>
      <rc t="1" v="11531"/>
    </bk>
    <bk>
      <rc t="1" v="11532"/>
    </bk>
    <bk>
      <rc t="1" v="11533"/>
    </bk>
    <bk>
      <rc t="1" v="11534"/>
    </bk>
    <bk>
      <rc t="1" v="11535"/>
    </bk>
    <bk>
      <rc t="1" v="11536"/>
    </bk>
    <bk>
      <rc t="1" v="11537"/>
    </bk>
    <bk>
      <rc t="1" v="11538"/>
    </bk>
    <bk>
      <rc t="1" v="11539"/>
    </bk>
    <bk>
      <rc t="1" v="11540"/>
    </bk>
    <bk>
      <rc t="1" v="11541"/>
    </bk>
    <bk>
      <rc t="1" v="11542"/>
    </bk>
    <bk>
      <rc t="1" v="11543"/>
    </bk>
    <bk>
      <rc t="1" v="11544"/>
    </bk>
    <bk>
      <rc t="1" v="11545"/>
    </bk>
    <bk>
      <rc t="1" v="11546"/>
    </bk>
    <bk>
      <rc t="1" v="11547"/>
    </bk>
    <bk>
      <rc t="1" v="11548"/>
    </bk>
    <bk>
      <rc t="1" v="11549"/>
    </bk>
    <bk>
      <rc t="1" v="11550"/>
    </bk>
    <bk>
      <rc t="1" v="11551"/>
    </bk>
    <bk>
      <rc t="1" v="11552"/>
    </bk>
    <bk>
      <rc t="1" v="11553"/>
    </bk>
    <bk>
      <rc t="1" v="11554"/>
    </bk>
    <bk>
      <rc t="1" v="11555"/>
    </bk>
    <bk>
      <rc t="1" v="11556"/>
    </bk>
    <bk>
      <rc t="1" v="11557"/>
    </bk>
    <bk>
      <rc t="1" v="11558"/>
    </bk>
    <bk>
      <rc t="1" v="11559"/>
    </bk>
    <bk>
      <rc t="1" v="11560"/>
    </bk>
    <bk>
      <rc t="1" v="11561"/>
    </bk>
    <bk>
      <rc t="1" v="11562"/>
    </bk>
    <bk>
      <rc t="1" v="11563"/>
    </bk>
    <bk>
      <rc t="1" v="11564"/>
    </bk>
    <bk>
      <rc t="1" v="11565"/>
    </bk>
    <bk>
      <rc t="1" v="11566"/>
    </bk>
    <bk>
      <rc t="1" v="11567"/>
    </bk>
    <bk>
      <rc t="1" v="11568"/>
    </bk>
    <bk>
      <rc t="1" v="11569"/>
    </bk>
    <bk>
      <rc t="1" v="11570"/>
    </bk>
    <bk>
      <rc t="1" v="11571"/>
    </bk>
    <bk>
      <rc t="1" v="11572"/>
    </bk>
    <bk>
      <rc t="1" v="11573"/>
    </bk>
    <bk>
      <rc t="1" v="11574"/>
    </bk>
    <bk>
      <rc t="1" v="11575"/>
    </bk>
    <bk>
      <rc t="1" v="11576"/>
    </bk>
    <bk>
      <rc t="1" v="11577"/>
    </bk>
    <bk>
      <rc t="1" v="11578"/>
    </bk>
    <bk>
      <rc t="1" v="11579"/>
    </bk>
    <bk>
      <rc t="1" v="11580"/>
    </bk>
    <bk>
      <rc t="1" v="11581"/>
    </bk>
    <bk>
      <rc t="1" v="11582"/>
    </bk>
    <bk>
      <rc t="1" v="11583"/>
    </bk>
    <bk>
      <rc t="1" v="11584"/>
    </bk>
    <bk>
      <rc t="1" v="11585"/>
    </bk>
    <bk>
      <rc t="1" v="11586"/>
    </bk>
    <bk>
      <rc t="1" v="11587"/>
    </bk>
    <bk>
      <rc t="1" v="11588"/>
    </bk>
    <bk>
      <rc t="1" v="11589"/>
    </bk>
    <bk>
      <rc t="1" v="11590"/>
    </bk>
    <bk>
      <rc t="1" v="11591"/>
    </bk>
    <bk>
      <rc t="1" v="11592"/>
    </bk>
    <bk>
      <rc t="1" v="11593"/>
    </bk>
    <bk>
      <rc t="1" v="11594"/>
    </bk>
    <bk>
      <rc t="1" v="11595"/>
    </bk>
    <bk>
      <rc t="1" v="11596"/>
    </bk>
    <bk>
      <rc t="1" v="11597"/>
    </bk>
    <bk>
      <rc t="1" v="11598"/>
    </bk>
    <bk>
      <rc t="1" v="11599"/>
    </bk>
    <bk>
      <rc t="1" v="11600"/>
    </bk>
    <bk>
      <rc t="1" v="11601"/>
    </bk>
    <bk>
      <rc t="1" v="11602"/>
    </bk>
    <bk>
      <rc t="1" v="11603"/>
    </bk>
    <bk>
      <rc t="1" v="11604"/>
    </bk>
    <bk>
      <rc t="1" v="11605"/>
    </bk>
    <bk>
      <rc t="1" v="11606"/>
    </bk>
    <bk>
      <rc t="1" v="11607"/>
    </bk>
    <bk>
      <rc t="1" v="11608"/>
    </bk>
    <bk>
      <rc t="1" v="11609"/>
    </bk>
    <bk>
      <rc t="1" v="11610"/>
    </bk>
    <bk>
      <rc t="1" v="11611"/>
    </bk>
    <bk>
      <rc t="1" v="11612"/>
    </bk>
    <bk>
      <rc t="1" v="11613"/>
    </bk>
    <bk>
      <rc t="1" v="11614"/>
    </bk>
    <bk>
      <rc t="1" v="11615"/>
    </bk>
    <bk>
      <rc t="1" v="11616"/>
    </bk>
    <bk>
      <rc t="1" v="11617"/>
    </bk>
    <bk>
      <rc t="1" v="11618"/>
    </bk>
    <bk>
      <rc t="1" v="11619"/>
    </bk>
    <bk>
      <rc t="1" v="11620"/>
    </bk>
    <bk>
      <rc t="1" v="11621"/>
    </bk>
    <bk>
      <rc t="1" v="11622"/>
    </bk>
    <bk>
      <rc t="1" v="11623"/>
    </bk>
    <bk>
      <rc t="1" v="11624"/>
    </bk>
    <bk>
      <rc t="1" v="11625"/>
    </bk>
    <bk>
      <rc t="1" v="11626"/>
    </bk>
    <bk>
      <rc t="1" v="11627"/>
    </bk>
    <bk>
      <rc t="1" v="11628"/>
    </bk>
    <bk>
      <rc t="1" v="11629"/>
    </bk>
    <bk>
      <rc t="1" v="11630"/>
    </bk>
    <bk>
      <rc t="1" v="11631"/>
    </bk>
    <bk>
      <rc t="1" v="11632"/>
    </bk>
    <bk>
      <rc t="1" v="11633"/>
    </bk>
    <bk>
      <rc t="1" v="11634"/>
    </bk>
    <bk>
      <rc t="1" v="11635"/>
    </bk>
    <bk>
      <rc t="1" v="11636"/>
    </bk>
    <bk>
      <rc t="1" v="11637"/>
    </bk>
    <bk>
      <rc t="1" v="11638"/>
    </bk>
    <bk>
      <rc t="1" v="11639"/>
    </bk>
    <bk>
      <rc t="1" v="11640"/>
    </bk>
    <bk>
      <rc t="1" v="11641"/>
    </bk>
    <bk>
      <rc t="1" v="11642"/>
    </bk>
    <bk>
      <rc t="1" v="11643"/>
    </bk>
    <bk>
      <rc t="1" v="11644"/>
    </bk>
    <bk>
      <rc t="1" v="11645"/>
    </bk>
    <bk>
      <rc t="1" v="11646"/>
    </bk>
    <bk>
      <rc t="1" v="11647"/>
    </bk>
    <bk>
      <rc t="1" v="11648"/>
    </bk>
    <bk>
      <rc t="1" v="11649"/>
    </bk>
    <bk>
      <rc t="1" v="11650"/>
    </bk>
    <bk>
      <rc t="1" v="11651"/>
    </bk>
    <bk>
      <rc t="1" v="11652"/>
    </bk>
    <bk>
      <rc t="1" v="11653"/>
    </bk>
    <bk>
      <rc t="1" v="11654"/>
    </bk>
    <bk>
      <rc t="1" v="11655"/>
    </bk>
    <bk>
      <rc t="1" v="11656"/>
    </bk>
    <bk>
      <rc t="1" v="11657"/>
    </bk>
    <bk>
      <rc t="1" v="11658"/>
    </bk>
    <bk>
      <rc t="1" v="11659"/>
    </bk>
    <bk>
      <rc t="1" v="11660"/>
    </bk>
    <bk>
      <rc t="1" v="11661"/>
    </bk>
    <bk>
      <rc t="1" v="11662"/>
    </bk>
    <bk>
      <rc t="1" v="11663"/>
    </bk>
    <bk>
      <rc t="1" v="11664"/>
    </bk>
    <bk>
      <rc t="1" v="11665"/>
    </bk>
    <bk>
      <rc t="1" v="11666"/>
    </bk>
    <bk>
      <rc t="1" v="11667"/>
    </bk>
    <bk>
      <rc t="1" v="11668"/>
    </bk>
    <bk>
      <rc t="1" v="11669"/>
    </bk>
    <bk>
      <rc t="1" v="11670"/>
    </bk>
    <bk>
      <rc t="1" v="11671"/>
    </bk>
    <bk>
      <rc t="1" v="11672"/>
    </bk>
    <bk>
      <rc t="1" v="11673"/>
    </bk>
    <bk>
      <rc t="1" v="11674"/>
    </bk>
    <bk>
      <rc t="1" v="11675"/>
    </bk>
    <bk>
      <rc t="1" v="11676"/>
    </bk>
    <bk>
      <rc t="1" v="11677"/>
    </bk>
    <bk>
      <rc t="1" v="11678"/>
    </bk>
    <bk>
      <rc t="1" v="11679"/>
    </bk>
    <bk>
      <rc t="1" v="11680"/>
    </bk>
    <bk>
      <rc t="1" v="11681"/>
    </bk>
    <bk>
      <rc t="1" v="11682"/>
    </bk>
    <bk>
      <rc t="1" v="11683"/>
    </bk>
    <bk>
      <rc t="1" v="11684"/>
    </bk>
    <bk>
      <rc t="1" v="11685"/>
    </bk>
    <bk>
      <rc t="1" v="11686"/>
    </bk>
    <bk>
      <rc t="1" v="11687"/>
    </bk>
    <bk>
      <rc t="1" v="11688"/>
    </bk>
    <bk>
      <rc t="1" v="11689"/>
    </bk>
    <bk>
      <rc t="1" v="11690"/>
    </bk>
    <bk>
      <rc t="1" v="11691"/>
    </bk>
    <bk>
      <rc t="1" v="11692"/>
    </bk>
    <bk>
      <rc t="1" v="11693"/>
    </bk>
    <bk>
      <rc t="1" v="11694"/>
    </bk>
    <bk>
      <rc t="1" v="11695"/>
    </bk>
    <bk>
      <rc t="1" v="11696"/>
    </bk>
    <bk>
      <rc t="1" v="11697"/>
    </bk>
    <bk>
      <rc t="1" v="11698"/>
    </bk>
    <bk>
      <rc t="1" v="11699"/>
    </bk>
    <bk>
      <rc t="1" v="11700"/>
    </bk>
    <bk>
      <rc t="1" v="11701"/>
    </bk>
    <bk>
      <rc t="1" v="11702"/>
    </bk>
    <bk>
      <rc t="1" v="11703"/>
    </bk>
    <bk>
      <rc t="1" v="11704"/>
    </bk>
    <bk>
      <rc t="1" v="11705"/>
    </bk>
    <bk>
      <rc t="1" v="11706"/>
    </bk>
    <bk>
      <rc t="1" v="11707"/>
    </bk>
    <bk>
      <rc t="1" v="11708"/>
    </bk>
    <bk>
      <rc t="1" v="11709"/>
    </bk>
    <bk>
      <rc t="1" v="11710"/>
    </bk>
    <bk>
      <rc t="1" v="11711"/>
    </bk>
    <bk>
      <rc t="1" v="11712"/>
    </bk>
    <bk>
      <rc t="1" v="11713"/>
    </bk>
    <bk>
      <rc t="1" v="11714"/>
    </bk>
    <bk>
      <rc t="1" v="11715"/>
    </bk>
    <bk>
      <rc t="1" v="11716"/>
    </bk>
    <bk>
      <rc t="1" v="11717"/>
    </bk>
    <bk>
      <rc t="1" v="11718"/>
    </bk>
    <bk>
      <rc t="1" v="11719"/>
    </bk>
    <bk>
      <rc t="1" v="11720"/>
    </bk>
    <bk>
      <rc t="1" v="11721"/>
    </bk>
    <bk>
      <rc t="1" v="11722"/>
    </bk>
    <bk>
      <rc t="1" v="11723"/>
    </bk>
    <bk>
      <rc t="1" v="11724"/>
    </bk>
    <bk>
      <rc t="1" v="11725"/>
    </bk>
    <bk>
      <rc t="1" v="11726"/>
    </bk>
    <bk>
      <rc t="1" v="11727"/>
    </bk>
    <bk>
      <rc t="1" v="11728"/>
    </bk>
    <bk>
      <rc t="1" v="11729"/>
    </bk>
    <bk>
      <rc t="1" v="11730"/>
    </bk>
    <bk>
      <rc t="1" v="11731"/>
    </bk>
    <bk>
      <rc t="1" v="11732"/>
    </bk>
    <bk>
      <rc t="1" v="11733"/>
    </bk>
    <bk>
      <rc t="1" v="11734"/>
    </bk>
    <bk>
      <rc t="1" v="11735"/>
    </bk>
    <bk>
      <rc t="1" v="11736"/>
    </bk>
    <bk>
      <rc t="1" v="11737"/>
    </bk>
    <bk>
      <rc t="1" v="11738"/>
    </bk>
    <bk>
      <rc t="1" v="11739"/>
    </bk>
    <bk>
      <rc t="1" v="11740"/>
    </bk>
    <bk>
      <rc t="1" v="11741"/>
    </bk>
    <bk>
      <rc t="1" v="11742"/>
    </bk>
    <bk>
      <rc t="1" v="11743"/>
    </bk>
    <bk>
      <rc t="1" v="11744"/>
    </bk>
    <bk>
      <rc t="1" v="11745"/>
    </bk>
    <bk>
      <rc t="1" v="11746"/>
    </bk>
    <bk>
      <rc t="1" v="11747"/>
    </bk>
    <bk>
      <rc t="1" v="11748"/>
    </bk>
    <bk>
      <rc t="1" v="11749"/>
    </bk>
    <bk>
      <rc t="1" v="11750"/>
    </bk>
    <bk>
      <rc t="1" v="11751"/>
    </bk>
    <bk>
      <rc t="1" v="11752"/>
    </bk>
    <bk>
      <rc t="1" v="11753"/>
    </bk>
    <bk>
      <rc t="1" v="11754"/>
    </bk>
    <bk>
      <rc t="1" v="11755"/>
    </bk>
    <bk>
      <rc t="1" v="11756"/>
    </bk>
    <bk>
      <rc t="1" v="11757"/>
    </bk>
    <bk>
      <rc t="1" v="11758"/>
    </bk>
    <bk>
      <rc t="1" v="11759"/>
    </bk>
    <bk>
      <rc t="1" v="11760"/>
    </bk>
    <bk>
      <rc t="1" v="11761"/>
    </bk>
    <bk>
      <rc t="1" v="11762"/>
    </bk>
    <bk>
      <rc t="1" v="11763"/>
    </bk>
    <bk>
      <rc t="1" v="11764"/>
    </bk>
    <bk>
      <rc t="1" v="11765"/>
    </bk>
    <bk>
      <rc t="1" v="11766"/>
    </bk>
    <bk>
      <rc t="1" v="11767"/>
    </bk>
    <bk>
      <rc t="1" v="11768"/>
    </bk>
    <bk>
      <rc t="1" v="11769"/>
    </bk>
    <bk>
      <rc t="1" v="11770"/>
    </bk>
    <bk>
      <rc t="1" v="11771"/>
    </bk>
    <bk>
      <rc t="1" v="11772"/>
    </bk>
    <bk>
      <rc t="1" v="11773"/>
    </bk>
    <bk>
      <rc t="1" v="11774"/>
    </bk>
    <bk>
      <rc t="1" v="11775"/>
    </bk>
    <bk>
      <rc t="1" v="11776"/>
    </bk>
    <bk>
      <rc t="1" v="11777"/>
    </bk>
    <bk>
      <rc t="1" v="11778"/>
    </bk>
    <bk>
      <rc t="1" v="11779"/>
    </bk>
    <bk>
      <rc t="1" v="11780"/>
    </bk>
    <bk>
      <rc t="1" v="11781"/>
    </bk>
    <bk>
      <rc t="1" v="11782"/>
    </bk>
    <bk>
      <rc t="1" v="11783"/>
    </bk>
    <bk>
      <rc t="1" v="11784"/>
    </bk>
    <bk>
      <rc t="1" v="11785"/>
    </bk>
    <bk>
      <rc t="1" v="11786"/>
    </bk>
    <bk>
      <rc t="1" v="11787"/>
    </bk>
    <bk>
      <rc t="1" v="11788"/>
    </bk>
    <bk>
      <rc t="1" v="11789"/>
    </bk>
    <bk>
      <rc t="1" v="11790"/>
    </bk>
    <bk>
      <rc t="1" v="11791"/>
    </bk>
    <bk>
      <rc t="1" v="11792"/>
    </bk>
    <bk>
      <rc t="1" v="11793"/>
    </bk>
    <bk>
      <rc t="1" v="11794"/>
    </bk>
    <bk>
      <rc t="1" v="11795"/>
    </bk>
    <bk>
      <rc t="1" v="11796"/>
    </bk>
    <bk>
      <rc t="1" v="11797"/>
    </bk>
    <bk>
      <rc t="1" v="11798"/>
    </bk>
    <bk>
      <rc t="1" v="11799"/>
    </bk>
    <bk>
      <rc t="1" v="11800"/>
    </bk>
    <bk>
      <rc t="1" v="11801"/>
    </bk>
    <bk>
      <rc t="1" v="11802"/>
    </bk>
    <bk>
      <rc t="1" v="11803"/>
    </bk>
    <bk>
      <rc t="1" v="11804"/>
    </bk>
    <bk>
      <rc t="1" v="11805"/>
    </bk>
    <bk>
      <rc t="1" v="11806"/>
    </bk>
    <bk>
      <rc t="1" v="11807"/>
    </bk>
    <bk>
      <rc t="1" v="11808"/>
    </bk>
    <bk>
      <rc t="1" v="11809"/>
    </bk>
    <bk>
      <rc t="1" v="11810"/>
    </bk>
    <bk>
      <rc t="1" v="11811"/>
    </bk>
    <bk>
      <rc t="1" v="11812"/>
    </bk>
    <bk>
      <rc t="1" v="11813"/>
    </bk>
    <bk>
      <rc t="1" v="11814"/>
    </bk>
    <bk>
      <rc t="1" v="11815"/>
    </bk>
    <bk>
      <rc t="1" v="11816"/>
    </bk>
    <bk>
      <rc t="1" v="11817"/>
    </bk>
    <bk>
      <rc t="1" v="11818"/>
    </bk>
    <bk>
      <rc t="1" v="11819"/>
    </bk>
    <bk>
      <rc t="1" v="11820"/>
    </bk>
    <bk>
      <rc t="1" v="11821"/>
    </bk>
    <bk>
      <rc t="1" v="11822"/>
    </bk>
    <bk>
      <rc t="1" v="11823"/>
    </bk>
    <bk>
      <rc t="1" v="11824"/>
    </bk>
    <bk>
      <rc t="1" v="11825"/>
    </bk>
    <bk>
      <rc t="1" v="11826"/>
    </bk>
    <bk>
      <rc t="1" v="11827"/>
    </bk>
    <bk>
      <rc t="1" v="11828"/>
    </bk>
    <bk>
      <rc t="1" v="11829"/>
    </bk>
    <bk>
      <rc t="1" v="11830"/>
    </bk>
    <bk>
      <rc t="1" v="11831"/>
    </bk>
    <bk>
      <rc t="1" v="11832"/>
    </bk>
    <bk>
      <rc t="1" v="11833"/>
    </bk>
    <bk>
      <rc t="1" v="11834"/>
    </bk>
    <bk>
      <rc t="1" v="11835"/>
    </bk>
    <bk>
      <rc t="1" v="11836"/>
    </bk>
    <bk>
      <rc t="1" v="11837"/>
    </bk>
    <bk>
      <rc t="1" v="11838"/>
    </bk>
    <bk>
      <rc t="1" v="11839"/>
    </bk>
    <bk>
      <rc t="1" v="11840"/>
    </bk>
    <bk>
      <rc t="1" v="11841"/>
    </bk>
    <bk>
      <rc t="1" v="11842"/>
    </bk>
    <bk>
      <rc t="1" v="11843"/>
    </bk>
    <bk>
      <rc t="1" v="11844"/>
    </bk>
    <bk>
      <rc t="1" v="11845"/>
    </bk>
    <bk>
      <rc t="1" v="11846"/>
    </bk>
    <bk>
      <rc t="1" v="11847"/>
    </bk>
    <bk>
      <rc t="1" v="11848"/>
    </bk>
    <bk>
      <rc t="1" v="11849"/>
    </bk>
    <bk>
      <rc t="1" v="11850"/>
    </bk>
    <bk>
      <rc t="1" v="11851"/>
    </bk>
    <bk>
      <rc t="1" v="11852"/>
    </bk>
    <bk>
      <rc t="1" v="11853"/>
    </bk>
    <bk>
      <rc t="1" v="11854"/>
    </bk>
    <bk>
      <rc t="1" v="11855"/>
    </bk>
    <bk>
      <rc t="1" v="11856"/>
    </bk>
    <bk>
      <rc t="1" v="11857"/>
    </bk>
    <bk>
      <rc t="1" v="11858"/>
    </bk>
    <bk>
      <rc t="1" v="11859"/>
    </bk>
    <bk>
      <rc t="1" v="11860"/>
    </bk>
    <bk>
      <rc t="1" v="11861"/>
    </bk>
    <bk>
      <rc t="1" v="11862"/>
    </bk>
    <bk>
      <rc t="1" v="11863"/>
    </bk>
    <bk>
      <rc t="1" v="11864"/>
    </bk>
    <bk>
      <rc t="1" v="11865"/>
    </bk>
    <bk>
      <rc t="1" v="11866"/>
    </bk>
    <bk>
      <rc t="1" v="11867"/>
    </bk>
    <bk>
      <rc t="1" v="11868"/>
    </bk>
    <bk>
      <rc t="1" v="11869"/>
    </bk>
    <bk>
      <rc t="1" v="11870"/>
    </bk>
    <bk>
      <rc t="1" v="11871"/>
    </bk>
    <bk>
      <rc t="1" v="11872"/>
    </bk>
    <bk>
      <rc t="1" v="11873"/>
    </bk>
    <bk>
      <rc t="1" v="11874"/>
    </bk>
    <bk>
      <rc t="1" v="11875"/>
    </bk>
    <bk>
      <rc t="1" v="11876"/>
    </bk>
    <bk>
      <rc t="1" v="11877"/>
    </bk>
    <bk>
      <rc t="1" v="11878"/>
    </bk>
    <bk>
      <rc t="1" v="11879"/>
    </bk>
    <bk>
      <rc t="1" v="11880"/>
    </bk>
    <bk>
      <rc t="1" v="11881"/>
    </bk>
    <bk>
      <rc t="1" v="11882"/>
    </bk>
    <bk>
      <rc t="1" v="11883"/>
    </bk>
    <bk>
      <rc t="1" v="11884"/>
    </bk>
    <bk>
      <rc t="1" v="11885"/>
    </bk>
    <bk>
      <rc t="1" v="11886"/>
    </bk>
    <bk>
      <rc t="1" v="11887"/>
    </bk>
    <bk>
      <rc t="1" v="11888"/>
    </bk>
    <bk>
      <rc t="1" v="11889"/>
    </bk>
    <bk>
      <rc t="1" v="11890"/>
    </bk>
    <bk>
      <rc t="1" v="11891"/>
    </bk>
    <bk>
      <rc t="1" v="11892"/>
    </bk>
    <bk>
      <rc t="1" v="11893"/>
    </bk>
    <bk>
      <rc t="1" v="11894"/>
    </bk>
    <bk>
      <rc t="1" v="11895"/>
    </bk>
    <bk>
      <rc t="1" v="11896"/>
    </bk>
    <bk>
      <rc t="1" v="11897"/>
    </bk>
    <bk>
      <rc t="1" v="11898"/>
    </bk>
    <bk>
      <rc t="1" v="11899"/>
    </bk>
    <bk>
      <rc t="1" v="11900"/>
    </bk>
    <bk>
      <rc t="1" v="11901"/>
    </bk>
    <bk>
      <rc t="1" v="11902"/>
    </bk>
    <bk>
      <rc t="1" v="11903"/>
    </bk>
    <bk>
      <rc t="1" v="11904"/>
    </bk>
    <bk>
      <rc t="1" v="11905"/>
    </bk>
    <bk>
      <rc t="1" v="11906"/>
    </bk>
    <bk>
      <rc t="1" v="11907"/>
    </bk>
    <bk>
      <rc t="1" v="11908"/>
    </bk>
    <bk>
      <rc t="1" v="11909"/>
    </bk>
    <bk>
      <rc t="1" v="11910"/>
    </bk>
    <bk>
      <rc t="1" v="11911"/>
    </bk>
    <bk>
      <rc t="1" v="11912"/>
    </bk>
    <bk>
      <rc t="1" v="11913"/>
    </bk>
    <bk>
      <rc t="1" v="11914"/>
    </bk>
    <bk>
      <rc t="1" v="11915"/>
    </bk>
    <bk>
      <rc t="1" v="11916"/>
    </bk>
    <bk>
      <rc t="1" v="11917"/>
    </bk>
    <bk>
      <rc t="1" v="11918"/>
    </bk>
    <bk>
      <rc t="1" v="11919"/>
    </bk>
    <bk>
      <rc t="1" v="11920"/>
    </bk>
    <bk>
      <rc t="1" v="11921"/>
    </bk>
    <bk>
      <rc t="1" v="11922"/>
    </bk>
    <bk>
      <rc t="1" v="11923"/>
    </bk>
    <bk>
      <rc t="1" v="11924"/>
    </bk>
    <bk>
      <rc t="1" v="11925"/>
    </bk>
    <bk>
      <rc t="1" v="11926"/>
    </bk>
    <bk>
      <rc t="1" v="11927"/>
    </bk>
    <bk>
      <rc t="1" v="11928"/>
    </bk>
    <bk>
      <rc t="1" v="11929"/>
    </bk>
    <bk>
      <rc t="1" v="11930"/>
    </bk>
    <bk>
      <rc t="1" v="11931"/>
    </bk>
    <bk>
      <rc t="1" v="11932"/>
    </bk>
    <bk>
      <rc t="1" v="11933"/>
    </bk>
    <bk>
      <rc t="1" v="11934"/>
    </bk>
    <bk>
      <rc t="1" v="11935"/>
    </bk>
    <bk>
      <rc t="1" v="11936"/>
    </bk>
    <bk>
      <rc t="1" v="11937"/>
    </bk>
    <bk>
      <rc t="1" v="11938"/>
    </bk>
    <bk>
      <rc t="1" v="11939"/>
    </bk>
    <bk>
      <rc t="1" v="11940"/>
    </bk>
    <bk>
      <rc t="1" v="11941"/>
    </bk>
    <bk>
      <rc t="1" v="11942"/>
    </bk>
    <bk>
      <rc t="1" v="11943"/>
    </bk>
    <bk>
      <rc t="1" v="11944"/>
    </bk>
    <bk>
      <rc t="1" v="11945"/>
    </bk>
    <bk>
      <rc t="1" v="11946"/>
    </bk>
    <bk>
      <rc t="1" v="11947"/>
    </bk>
    <bk>
      <rc t="1" v="11948"/>
    </bk>
    <bk>
      <rc t="1" v="11949"/>
    </bk>
    <bk>
      <rc t="1" v="11950"/>
    </bk>
    <bk>
      <rc t="1" v="11951"/>
    </bk>
    <bk>
      <rc t="1" v="11952"/>
    </bk>
    <bk>
      <rc t="1" v="11953"/>
    </bk>
    <bk>
      <rc t="1" v="11954"/>
    </bk>
    <bk>
      <rc t="1" v="11955"/>
    </bk>
    <bk>
      <rc t="1" v="11956"/>
    </bk>
    <bk>
      <rc t="1" v="11957"/>
    </bk>
    <bk>
      <rc t="1" v="11958"/>
    </bk>
    <bk>
      <rc t="1" v="11959"/>
    </bk>
    <bk>
      <rc t="1" v="11960"/>
    </bk>
    <bk>
      <rc t="1" v="11961"/>
    </bk>
    <bk>
      <rc t="1" v="11962"/>
    </bk>
    <bk>
      <rc t="1" v="11963"/>
    </bk>
    <bk>
      <rc t="1" v="11964"/>
    </bk>
    <bk>
      <rc t="1" v="11965"/>
    </bk>
    <bk>
      <rc t="1" v="11966"/>
    </bk>
    <bk>
      <rc t="1" v="11967"/>
    </bk>
    <bk>
      <rc t="1" v="11968"/>
    </bk>
    <bk>
      <rc t="1" v="11969"/>
    </bk>
    <bk>
      <rc t="1" v="11970"/>
    </bk>
    <bk>
      <rc t="1" v="11971"/>
    </bk>
    <bk>
      <rc t="1" v="11972"/>
    </bk>
    <bk>
      <rc t="1" v="11973"/>
    </bk>
    <bk>
      <rc t="1" v="11974"/>
    </bk>
    <bk>
      <rc t="1" v="11975"/>
    </bk>
    <bk>
      <rc t="1" v="11976"/>
    </bk>
    <bk>
      <rc t="1" v="11977"/>
    </bk>
    <bk>
      <rc t="1" v="11978"/>
    </bk>
    <bk>
      <rc t="1" v="11979"/>
    </bk>
    <bk>
      <rc t="1" v="11980"/>
    </bk>
    <bk>
      <rc t="1" v="11981"/>
    </bk>
    <bk>
      <rc t="1" v="11982"/>
    </bk>
    <bk>
      <rc t="1" v="11983"/>
    </bk>
    <bk>
      <rc t="1" v="11984"/>
    </bk>
    <bk>
      <rc t="1" v="11985"/>
    </bk>
    <bk>
      <rc t="1" v="11986"/>
    </bk>
    <bk>
      <rc t="1" v="11987"/>
    </bk>
    <bk>
      <rc t="1" v="11988"/>
    </bk>
    <bk>
      <rc t="1" v="11989"/>
    </bk>
    <bk>
      <rc t="1" v="11990"/>
    </bk>
    <bk>
      <rc t="1" v="11991"/>
    </bk>
    <bk>
      <rc t="1" v="11992"/>
    </bk>
    <bk>
      <rc t="1" v="11993"/>
    </bk>
    <bk>
      <rc t="1" v="11994"/>
    </bk>
    <bk>
      <rc t="1" v="11995"/>
    </bk>
    <bk>
      <rc t="1" v="11996"/>
    </bk>
    <bk>
      <rc t="1" v="11997"/>
    </bk>
    <bk>
      <rc t="1" v="11998"/>
    </bk>
    <bk>
      <rc t="1" v="11999"/>
    </bk>
    <bk>
      <rc t="1" v="12000"/>
    </bk>
    <bk>
      <rc t="1" v="12001"/>
    </bk>
    <bk>
      <rc t="1" v="12002"/>
    </bk>
    <bk>
      <rc t="1" v="12003"/>
    </bk>
    <bk>
      <rc t="1" v="12004"/>
    </bk>
    <bk>
      <rc t="1" v="12005"/>
    </bk>
    <bk>
      <rc t="1" v="12006"/>
    </bk>
    <bk>
      <rc t="1" v="12007"/>
    </bk>
    <bk>
      <rc t="1" v="12008"/>
    </bk>
    <bk>
      <rc t="1" v="12009"/>
    </bk>
    <bk>
      <rc t="1" v="12010"/>
    </bk>
    <bk>
      <rc t="1" v="12011"/>
    </bk>
    <bk>
      <rc t="1" v="12012"/>
    </bk>
    <bk>
      <rc t="1" v="12013"/>
    </bk>
    <bk>
      <rc t="1" v="12014"/>
    </bk>
    <bk>
      <rc t="1" v="12015"/>
    </bk>
    <bk>
      <rc t="1" v="12016"/>
    </bk>
    <bk>
      <rc t="1" v="12017"/>
    </bk>
    <bk>
      <rc t="1" v="12018"/>
    </bk>
    <bk>
      <rc t="1" v="12019"/>
    </bk>
    <bk>
      <rc t="1" v="12020"/>
    </bk>
    <bk>
      <rc t="1" v="12021"/>
    </bk>
    <bk>
      <rc t="1" v="12022"/>
    </bk>
    <bk>
      <rc t="1" v="12023"/>
    </bk>
    <bk>
      <rc t="1" v="12024"/>
    </bk>
    <bk>
      <rc t="1" v="12025"/>
    </bk>
    <bk>
      <rc t="1" v="12026"/>
    </bk>
    <bk>
      <rc t="1" v="12027"/>
    </bk>
    <bk>
      <rc t="1" v="12028"/>
    </bk>
    <bk>
      <rc t="1" v="12029"/>
    </bk>
    <bk>
      <rc t="1" v="12030"/>
    </bk>
    <bk>
      <rc t="1" v="12031"/>
    </bk>
    <bk>
      <rc t="1" v="12032"/>
    </bk>
    <bk>
      <rc t="1" v="12033"/>
    </bk>
    <bk>
      <rc t="1" v="12034"/>
    </bk>
    <bk>
      <rc t="1" v="12035"/>
    </bk>
    <bk>
      <rc t="1" v="12036"/>
    </bk>
    <bk>
      <rc t="1" v="12037"/>
    </bk>
    <bk>
      <rc t="1" v="12038"/>
    </bk>
    <bk>
      <rc t="1" v="12039"/>
    </bk>
    <bk>
      <rc t="1" v="12040"/>
    </bk>
    <bk>
      <rc t="1" v="12041"/>
    </bk>
    <bk>
      <rc t="1" v="12042"/>
    </bk>
    <bk>
      <rc t="1" v="12043"/>
    </bk>
    <bk>
      <rc t="1" v="12044"/>
    </bk>
    <bk>
      <rc t="1" v="12045"/>
    </bk>
    <bk>
      <rc t="1" v="12046"/>
    </bk>
    <bk>
      <rc t="1" v="12047"/>
    </bk>
    <bk>
      <rc t="1" v="12048"/>
    </bk>
    <bk>
      <rc t="1" v="12049"/>
    </bk>
    <bk>
      <rc t="1" v="12050"/>
    </bk>
    <bk>
      <rc t="1" v="12051"/>
    </bk>
    <bk>
      <rc t="1" v="12052"/>
    </bk>
    <bk>
      <rc t="1" v="12053"/>
    </bk>
    <bk>
      <rc t="1" v="12054"/>
    </bk>
    <bk>
      <rc t="1" v="12055"/>
    </bk>
    <bk>
      <rc t="1" v="12056"/>
    </bk>
    <bk>
      <rc t="1" v="12057"/>
    </bk>
    <bk>
      <rc t="1" v="12058"/>
    </bk>
    <bk>
      <rc t="1" v="12059"/>
    </bk>
    <bk>
      <rc t="1" v="12060"/>
    </bk>
    <bk>
      <rc t="1" v="12061"/>
    </bk>
    <bk>
      <rc t="1" v="12062"/>
    </bk>
    <bk>
      <rc t="1" v="12063"/>
    </bk>
    <bk>
      <rc t="1" v="12064"/>
    </bk>
    <bk>
      <rc t="1" v="12065"/>
    </bk>
    <bk>
      <rc t="1" v="12066"/>
    </bk>
    <bk>
      <rc t="1" v="12067"/>
    </bk>
    <bk>
      <rc t="1" v="12068"/>
    </bk>
    <bk>
      <rc t="1" v="12069"/>
    </bk>
    <bk>
      <rc t="1" v="12070"/>
    </bk>
    <bk>
      <rc t="1" v="12071"/>
    </bk>
    <bk>
      <rc t="1" v="12072"/>
    </bk>
    <bk>
      <rc t="1" v="12073"/>
    </bk>
    <bk>
      <rc t="1" v="12074"/>
    </bk>
    <bk>
      <rc t="1" v="12075"/>
    </bk>
    <bk>
      <rc t="1" v="12076"/>
    </bk>
    <bk>
      <rc t="1" v="12077"/>
    </bk>
    <bk>
      <rc t="1" v="12078"/>
    </bk>
    <bk>
      <rc t="1" v="12079"/>
    </bk>
    <bk>
      <rc t="1" v="12080"/>
    </bk>
    <bk>
      <rc t="1" v="12081"/>
    </bk>
    <bk>
      <rc t="1" v="12082"/>
    </bk>
    <bk>
      <rc t="1" v="12083"/>
    </bk>
    <bk>
      <rc t="1" v="12084"/>
    </bk>
    <bk>
      <rc t="1" v="12085"/>
    </bk>
    <bk>
      <rc t="1" v="12086"/>
    </bk>
    <bk>
      <rc t="1" v="12087"/>
    </bk>
    <bk>
      <rc t="1" v="12088"/>
    </bk>
    <bk>
      <rc t="1" v="12089"/>
    </bk>
    <bk>
      <rc t="1" v="12090"/>
    </bk>
    <bk>
      <rc t="1" v="12091"/>
    </bk>
    <bk>
      <rc t="1" v="12092"/>
    </bk>
    <bk>
      <rc t="1" v="12093"/>
    </bk>
    <bk>
      <rc t="1" v="12094"/>
    </bk>
    <bk>
      <rc t="1" v="12095"/>
    </bk>
    <bk>
      <rc t="1" v="12096"/>
    </bk>
    <bk>
      <rc t="1" v="12097"/>
    </bk>
    <bk>
      <rc t="1" v="12098"/>
    </bk>
    <bk>
      <rc t="1" v="12099"/>
    </bk>
    <bk>
      <rc t="1" v="12100"/>
    </bk>
    <bk>
      <rc t="1" v="12101"/>
    </bk>
    <bk>
      <rc t="1" v="12102"/>
    </bk>
    <bk>
      <rc t="1" v="12103"/>
    </bk>
    <bk>
      <rc t="1" v="12104"/>
    </bk>
    <bk>
      <rc t="1" v="12105"/>
    </bk>
    <bk>
      <rc t="1" v="12106"/>
    </bk>
    <bk>
      <rc t="1" v="12107"/>
    </bk>
    <bk>
      <rc t="1" v="12108"/>
    </bk>
    <bk>
      <rc t="1" v="12109"/>
    </bk>
    <bk>
      <rc t="1" v="12110"/>
    </bk>
    <bk>
      <rc t="1" v="12111"/>
    </bk>
    <bk>
      <rc t="1" v="12112"/>
    </bk>
    <bk>
      <rc t="1" v="12113"/>
    </bk>
    <bk>
      <rc t="1" v="12114"/>
    </bk>
    <bk>
      <rc t="1" v="12115"/>
    </bk>
    <bk>
      <rc t="1" v="12116"/>
    </bk>
    <bk>
      <rc t="1" v="12117"/>
    </bk>
    <bk>
      <rc t="1" v="12118"/>
    </bk>
    <bk>
      <rc t="1" v="12119"/>
    </bk>
    <bk>
      <rc t="1" v="12120"/>
    </bk>
    <bk>
      <rc t="1" v="12121"/>
    </bk>
    <bk>
      <rc t="1" v="12122"/>
    </bk>
    <bk>
      <rc t="1" v="12123"/>
    </bk>
    <bk>
      <rc t="1" v="12124"/>
    </bk>
    <bk>
      <rc t="1" v="12125"/>
    </bk>
    <bk>
      <rc t="1" v="12126"/>
    </bk>
    <bk>
      <rc t="1" v="12127"/>
    </bk>
    <bk>
      <rc t="1" v="12128"/>
    </bk>
    <bk>
      <rc t="1" v="12129"/>
    </bk>
    <bk>
      <rc t="1" v="12130"/>
    </bk>
    <bk>
      <rc t="1" v="12131"/>
    </bk>
    <bk>
      <rc t="1" v="12132"/>
    </bk>
    <bk>
      <rc t="1" v="12133"/>
    </bk>
    <bk>
      <rc t="1" v="12134"/>
    </bk>
    <bk>
      <rc t="1" v="12135"/>
    </bk>
    <bk>
      <rc t="1" v="12136"/>
    </bk>
    <bk>
      <rc t="1" v="12137"/>
    </bk>
    <bk>
      <rc t="1" v="12138"/>
    </bk>
    <bk>
      <rc t="1" v="12139"/>
    </bk>
    <bk>
      <rc t="1" v="12140"/>
    </bk>
    <bk>
      <rc t="1" v="12141"/>
    </bk>
    <bk>
      <rc t="1" v="12142"/>
    </bk>
    <bk>
      <rc t="1" v="12143"/>
    </bk>
    <bk>
      <rc t="1" v="12144"/>
    </bk>
    <bk>
      <rc t="1" v="12145"/>
    </bk>
    <bk>
      <rc t="1" v="12146"/>
    </bk>
    <bk>
      <rc t="1" v="12147"/>
    </bk>
    <bk>
      <rc t="1" v="12148"/>
    </bk>
    <bk>
      <rc t="1" v="12149"/>
    </bk>
    <bk>
      <rc t="1" v="12150"/>
    </bk>
    <bk>
      <rc t="1" v="12151"/>
    </bk>
    <bk>
      <rc t="1" v="12152"/>
    </bk>
    <bk>
      <rc t="1" v="12153"/>
    </bk>
    <bk>
      <rc t="1" v="12154"/>
    </bk>
    <bk>
      <rc t="1" v="12155"/>
    </bk>
    <bk>
      <rc t="1" v="12156"/>
    </bk>
    <bk>
      <rc t="1" v="12157"/>
    </bk>
    <bk>
      <rc t="1" v="12158"/>
    </bk>
    <bk>
      <rc t="1" v="12159"/>
    </bk>
    <bk>
      <rc t="1" v="12160"/>
    </bk>
    <bk>
      <rc t="1" v="12161"/>
    </bk>
    <bk>
      <rc t="1" v="12162"/>
    </bk>
    <bk>
      <rc t="1" v="12163"/>
    </bk>
    <bk>
      <rc t="1" v="12164"/>
    </bk>
    <bk>
      <rc t="1" v="12165"/>
    </bk>
    <bk>
      <rc t="1" v="12166"/>
    </bk>
    <bk>
      <rc t="1" v="12167"/>
    </bk>
    <bk>
      <rc t="1" v="12168"/>
    </bk>
    <bk>
      <rc t="1" v="12169"/>
    </bk>
    <bk>
      <rc t="1" v="12170"/>
    </bk>
    <bk>
      <rc t="1" v="12171"/>
    </bk>
    <bk>
      <rc t="1" v="12172"/>
    </bk>
    <bk>
      <rc t="1" v="12173"/>
    </bk>
    <bk>
      <rc t="1" v="12174"/>
    </bk>
    <bk>
      <rc t="1" v="12175"/>
    </bk>
    <bk>
      <rc t="1" v="12176"/>
    </bk>
    <bk>
      <rc t="1" v="12177"/>
    </bk>
    <bk>
      <rc t="1" v="12178"/>
    </bk>
    <bk>
      <rc t="1" v="12179"/>
    </bk>
    <bk>
      <rc t="1" v="12180"/>
    </bk>
    <bk>
      <rc t="1" v="12181"/>
    </bk>
    <bk>
      <rc t="1" v="12182"/>
    </bk>
    <bk>
      <rc t="1" v="12183"/>
    </bk>
    <bk>
      <rc t="1" v="12184"/>
    </bk>
    <bk>
      <rc t="1" v="12185"/>
    </bk>
    <bk>
      <rc t="1" v="12186"/>
    </bk>
    <bk>
      <rc t="1" v="12187"/>
    </bk>
    <bk>
      <rc t="1" v="12188"/>
    </bk>
    <bk>
      <rc t="1" v="12189"/>
    </bk>
    <bk>
      <rc t="1" v="12190"/>
    </bk>
    <bk>
      <rc t="1" v="12191"/>
    </bk>
    <bk>
      <rc t="1" v="12192"/>
    </bk>
    <bk>
      <rc t="1" v="12193"/>
    </bk>
    <bk>
      <rc t="1" v="12194"/>
    </bk>
    <bk>
      <rc t="1" v="12195"/>
    </bk>
    <bk>
      <rc t="1" v="12196"/>
    </bk>
    <bk>
      <rc t="1" v="12197"/>
    </bk>
    <bk>
      <rc t="1" v="12198"/>
    </bk>
    <bk>
      <rc t="1" v="12199"/>
    </bk>
    <bk>
      <rc t="1" v="12200"/>
    </bk>
    <bk>
      <rc t="1" v="12201"/>
    </bk>
    <bk>
      <rc t="1" v="12202"/>
    </bk>
    <bk>
      <rc t="1" v="12203"/>
    </bk>
    <bk>
      <rc t="1" v="12204"/>
    </bk>
    <bk>
      <rc t="1" v="12205"/>
    </bk>
    <bk>
      <rc t="1" v="12206"/>
    </bk>
    <bk>
      <rc t="1" v="12207"/>
    </bk>
    <bk>
      <rc t="1" v="12208"/>
    </bk>
    <bk>
      <rc t="1" v="12209"/>
    </bk>
    <bk>
      <rc t="1" v="12210"/>
    </bk>
    <bk>
      <rc t="1" v="12211"/>
    </bk>
    <bk>
      <rc t="1" v="12212"/>
    </bk>
    <bk>
      <rc t="1" v="12213"/>
    </bk>
    <bk>
      <rc t="1" v="12214"/>
    </bk>
    <bk>
      <rc t="1" v="12215"/>
    </bk>
    <bk>
      <rc t="1" v="12216"/>
    </bk>
    <bk>
      <rc t="1" v="12217"/>
    </bk>
    <bk>
      <rc t="1" v="12218"/>
    </bk>
    <bk>
      <rc t="1" v="12219"/>
    </bk>
    <bk>
      <rc t="1" v="12220"/>
    </bk>
    <bk>
      <rc t="1" v="12221"/>
    </bk>
    <bk>
      <rc t="1" v="12222"/>
    </bk>
    <bk>
      <rc t="1" v="12223"/>
    </bk>
    <bk>
      <rc t="1" v="12224"/>
    </bk>
    <bk>
      <rc t="1" v="12225"/>
    </bk>
    <bk>
      <rc t="1" v="12226"/>
    </bk>
    <bk>
      <rc t="1" v="12227"/>
    </bk>
    <bk>
      <rc t="1" v="12228"/>
    </bk>
    <bk>
      <rc t="1" v="12229"/>
    </bk>
    <bk>
      <rc t="1" v="12230"/>
    </bk>
    <bk>
      <rc t="1" v="12231"/>
    </bk>
    <bk>
      <rc t="1" v="12232"/>
    </bk>
    <bk>
      <rc t="1" v="12233"/>
    </bk>
    <bk>
      <rc t="1" v="12234"/>
    </bk>
    <bk>
      <rc t="1" v="12235"/>
    </bk>
    <bk>
      <rc t="1" v="12236"/>
    </bk>
    <bk>
      <rc t="1" v="12237"/>
    </bk>
    <bk>
      <rc t="1" v="12238"/>
    </bk>
    <bk>
      <rc t="1" v="12239"/>
    </bk>
    <bk>
      <rc t="1" v="12240"/>
    </bk>
    <bk>
      <rc t="1" v="12241"/>
    </bk>
    <bk>
      <rc t="1" v="12242"/>
    </bk>
    <bk>
      <rc t="1" v="12243"/>
    </bk>
    <bk>
      <rc t="1" v="12244"/>
    </bk>
    <bk>
      <rc t="1" v="12245"/>
    </bk>
    <bk>
      <rc t="1" v="12246"/>
    </bk>
    <bk>
      <rc t="1" v="12247"/>
    </bk>
    <bk>
      <rc t="1" v="12248"/>
    </bk>
    <bk>
      <rc t="1" v="12249"/>
    </bk>
    <bk>
      <rc t="1" v="12250"/>
    </bk>
    <bk>
      <rc t="1" v="12251"/>
    </bk>
    <bk>
      <rc t="1" v="12252"/>
    </bk>
    <bk>
      <rc t="1" v="12253"/>
    </bk>
    <bk>
      <rc t="1" v="12254"/>
    </bk>
    <bk>
      <rc t="1" v="12255"/>
    </bk>
    <bk>
      <rc t="1" v="12256"/>
    </bk>
    <bk>
      <rc t="1" v="12257"/>
    </bk>
    <bk>
      <rc t="1" v="12258"/>
    </bk>
    <bk>
      <rc t="1" v="12259"/>
    </bk>
    <bk>
      <rc t="1" v="12260"/>
    </bk>
    <bk>
      <rc t="1" v="12261"/>
    </bk>
    <bk>
      <rc t="1" v="12262"/>
    </bk>
    <bk>
      <rc t="1" v="12263"/>
    </bk>
    <bk>
      <rc t="1" v="12264"/>
    </bk>
    <bk>
      <rc t="1" v="12265"/>
    </bk>
    <bk>
      <rc t="1" v="12266"/>
    </bk>
    <bk>
      <rc t="1" v="12267"/>
    </bk>
    <bk>
      <rc t="1" v="12268"/>
    </bk>
    <bk>
      <rc t="1" v="12269"/>
    </bk>
    <bk>
      <rc t="1" v="12270"/>
    </bk>
    <bk>
      <rc t="1" v="12271"/>
    </bk>
    <bk>
      <rc t="1" v="12272"/>
    </bk>
    <bk>
      <rc t="1" v="12273"/>
    </bk>
    <bk>
      <rc t="1" v="12274"/>
    </bk>
    <bk>
      <rc t="1" v="12275"/>
    </bk>
    <bk>
      <rc t="1" v="12276"/>
    </bk>
    <bk>
      <rc t="1" v="12277"/>
    </bk>
    <bk>
      <rc t="1" v="12278"/>
    </bk>
    <bk>
      <rc t="1" v="12279"/>
    </bk>
    <bk>
      <rc t="1" v="12280"/>
    </bk>
    <bk>
      <rc t="1" v="12281"/>
    </bk>
    <bk>
      <rc t="1" v="12282"/>
    </bk>
    <bk>
      <rc t="1" v="12283"/>
    </bk>
    <bk>
      <rc t="1" v="12284"/>
    </bk>
    <bk>
      <rc t="1" v="12285"/>
    </bk>
    <bk>
      <rc t="1" v="12286"/>
    </bk>
    <bk>
      <rc t="1" v="12287"/>
    </bk>
    <bk>
      <rc t="1" v="12288"/>
    </bk>
    <bk>
      <rc t="1" v="12289"/>
    </bk>
    <bk>
      <rc t="1" v="12290"/>
    </bk>
    <bk>
      <rc t="1" v="12291"/>
    </bk>
    <bk>
      <rc t="1" v="12292"/>
    </bk>
    <bk>
      <rc t="1" v="12293"/>
    </bk>
    <bk>
      <rc t="1" v="12294"/>
    </bk>
    <bk>
      <rc t="1" v="12295"/>
    </bk>
    <bk>
      <rc t="1" v="12296"/>
    </bk>
    <bk>
      <rc t="1" v="12297"/>
    </bk>
    <bk>
      <rc t="1" v="12298"/>
    </bk>
    <bk>
      <rc t="1" v="12299"/>
    </bk>
    <bk>
      <rc t="1" v="12300"/>
    </bk>
    <bk>
      <rc t="1" v="12301"/>
    </bk>
    <bk>
      <rc t="1" v="12302"/>
    </bk>
    <bk>
      <rc t="1" v="12303"/>
    </bk>
    <bk>
      <rc t="1" v="12304"/>
    </bk>
    <bk>
      <rc t="1" v="12305"/>
    </bk>
    <bk>
      <rc t="1" v="12306"/>
    </bk>
    <bk>
      <rc t="1" v="12307"/>
    </bk>
    <bk>
      <rc t="1" v="12308"/>
    </bk>
    <bk>
      <rc t="1" v="12309"/>
    </bk>
    <bk>
      <rc t="1" v="12310"/>
    </bk>
    <bk>
      <rc t="1" v="12311"/>
    </bk>
    <bk>
      <rc t="1" v="12312"/>
    </bk>
    <bk>
      <rc t="1" v="12313"/>
    </bk>
    <bk>
      <rc t="1" v="12314"/>
    </bk>
    <bk>
      <rc t="1" v="12315"/>
    </bk>
    <bk>
      <rc t="1" v="12316"/>
    </bk>
    <bk>
      <rc t="1" v="12317"/>
    </bk>
    <bk>
      <rc t="1" v="12318"/>
    </bk>
    <bk>
      <rc t="1" v="12319"/>
    </bk>
    <bk>
      <rc t="1" v="12320"/>
    </bk>
    <bk>
      <rc t="1" v="12321"/>
    </bk>
    <bk>
      <rc t="1" v="12322"/>
    </bk>
    <bk>
      <rc t="1" v="12323"/>
    </bk>
    <bk>
      <rc t="1" v="12324"/>
    </bk>
    <bk>
      <rc t="1" v="12325"/>
    </bk>
    <bk>
      <rc t="1" v="12326"/>
    </bk>
    <bk>
      <rc t="1" v="12327"/>
    </bk>
    <bk>
      <rc t="1" v="12328"/>
    </bk>
    <bk>
      <rc t="1" v="12329"/>
    </bk>
    <bk>
      <rc t="1" v="12330"/>
    </bk>
    <bk>
      <rc t="1" v="12331"/>
    </bk>
    <bk>
      <rc t="1" v="12332"/>
    </bk>
    <bk>
      <rc t="1" v="12333"/>
    </bk>
    <bk>
      <rc t="1" v="12334"/>
    </bk>
    <bk>
      <rc t="1" v="12335"/>
    </bk>
    <bk>
      <rc t="1" v="12336"/>
    </bk>
    <bk>
      <rc t="1" v="12337"/>
    </bk>
    <bk>
      <rc t="1" v="12338"/>
    </bk>
    <bk>
      <rc t="1" v="12339"/>
    </bk>
    <bk>
      <rc t="1" v="12340"/>
    </bk>
    <bk>
      <rc t="1" v="12341"/>
    </bk>
    <bk>
      <rc t="1" v="12342"/>
    </bk>
    <bk>
      <rc t="1" v="12343"/>
    </bk>
    <bk>
      <rc t="1" v="12344"/>
    </bk>
    <bk>
      <rc t="1" v="12345"/>
    </bk>
    <bk>
      <rc t="1" v="12346"/>
    </bk>
    <bk>
      <rc t="1" v="12347"/>
    </bk>
    <bk>
      <rc t="1" v="12348"/>
    </bk>
    <bk>
      <rc t="1" v="12349"/>
    </bk>
    <bk>
      <rc t="1" v="12350"/>
    </bk>
    <bk>
      <rc t="1" v="12351"/>
    </bk>
    <bk>
      <rc t="1" v="12352"/>
    </bk>
    <bk>
      <rc t="1" v="12353"/>
    </bk>
    <bk>
      <rc t="1" v="12354"/>
    </bk>
    <bk>
      <rc t="1" v="12355"/>
    </bk>
    <bk>
      <rc t="1" v="12356"/>
    </bk>
    <bk>
      <rc t="1" v="12357"/>
    </bk>
    <bk>
      <rc t="1" v="12358"/>
    </bk>
    <bk>
      <rc t="1" v="12359"/>
    </bk>
    <bk>
      <rc t="1" v="12360"/>
    </bk>
    <bk>
      <rc t="1" v="12361"/>
    </bk>
    <bk>
      <rc t="1" v="12362"/>
    </bk>
    <bk>
      <rc t="1" v="12363"/>
    </bk>
    <bk>
      <rc t="1" v="12364"/>
    </bk>
    <bk>
      <rc t="1" v="12365"/>
    </bk>
    <bk>
      <rc t="1" v="12366"/>
    </bk>
    <bk>
      <rc t="1" v="12367"/>
    </bk>
    <bk>
      <rc t="1" v="12368"/>
    </bk>
    <bk>
      <rc t="1" v="12369"/>
    </bk>
    <bk>
      <rc t="1" v="12370"/>
    </bk>
    <bk>
      <rc t="1" v="12371"/>
    </bk>
    <bk>
      <rc t="1" v="12372"/>
    </bk>
    <bk>
      <rc t="1" v="12373"/>
    </bk>
    <bk>
      <rc t="1" v="12374"/>
    </bk>
    <bk>
      <rc t="1" v="12375"/>
    </bk>
    <bk>
      <rc t="1" v="12376"/>
    </bk>
    <bk>
      <rc t="1" v="12377"/>
    </bk>
    <bk>
      <rc t="1" v="12378"/>
    </bk>
    <bk>
      <rc t="1" v="12379"/>
    </bk>
    <bk>
      <rc t="1" v="12380"/>
    </bk>
    <bk>
      <rc t="1" v="12381"/>
    </bk>
    <bk>
      <rc t="1" v="12382"/>
    </bk>
    <bk>
      <rc t="1" v="12383"/>
    </bk>
    <bk>
      <rc t="1" v="12384"/>
    </bk>
    <bk>
      <rc t="1" v="12385"/>
    </bk>
    <bk>
      <rc t="1" v="12386"/>
    </bk>
    <bk>
      <rc t="1" v="12387"/>
    </bk>
    <bk>
      <rc t="1" v="12388"/>
    </bk>
    <bk>
      <rc t="1" v="12389"/>
    </bk>
    <bk>
      <rc t="1" v="12390"/>
    </bk>
    <bk>
      <rc t="1" v="12391"/>
    </bk>
    <bk>
      <rc t="1" v="12392"/>
    </bk>
    <bk>
      <rc t="1" v="12393"/>
    </bk>
    <bk>
      <rc t="1" v="12394"/>
    </bk>
    <bk>
      <rc t="1" v="12395"/>
    </bk>
    <bk>
      <rc t="1" v="12396"/>
    </bk>
    <bk>
      <rc t="1" v="12397"/>
    </bk>
    <bk>
      <rc t="1" v="12398"/>
    </bk>
    <bk>
      <rc t="1" v="12399"/>
    </bk>
    <bk>
      <rc t="1" v="12400"/>
    </bk>
    <bk>
      <rc t="1" v="12401"/>
    </bk>
    <bk>
      <rc t="1" v="12402"/>
    </bk>
    <bk>
      <rc t="1" v="12403"/>
    </bk>
    <bk>
      <rc t="1" v="12404"/>
    </bk>
    <bk>
      <rc t="1" v="12405"/>
    </bk>
    <bk>
      <rc t="1" v="12406"/>
    </bk>
    <bk>
      <rc t="1" v="12407"/>
    </bk>
    <bk>
      <rc t="1" v="12408"/>
    </bk>
    <bk>
      <rc t="1" v="12409"/>
    </bk>
    <bk>
      <rc t="1" v="12410"/>
    </bk>
    <bk>
      <rc t="1" v="12411"/>
    </bk>
    <bk>
      <rc t="1" v="12412"/>
    </bk>
    <bk>
      <rc t="1" v="12413"/>
    </bk>
    <bk>
      <rc t="1" v="12414"/>
    </bk>
    <bk>
      <rc t="1" v="12415"/>
    </bk>
    <bk>
      <rc t="1" v="12416"/>
    </bk>
    <bk>
      <rc t="1" v="12417"/>
    </bk>
    <bk>
      <rc t="1" v="12418"/>
    </bk>
    <bk>
      <rc t="1" v="12419"/>
    </bk>
    <bk>
      <rc t="1" v="12420"/>
    </bk>
    <bk>
      <rc t="1" v="12421"/>
    </bk>
    <bk>
      <rc t="1" v="12422"/>
    </bk>
    <bk>
      <rc t="1" v="12423"/>
    </bk>
    <bk>
      <rc t="1" v="12424"/>
    </bk>
    <bk>
      <rc t="1" v="12425"/>
    </bk>
    <bk>
      <rc t="1" v="12426"/>
    </bk>
    <bk>
      <rc t="1" v="12427"/>
    </bk>
    <bk>
      <rc t="1" v="12428"/>
    </bk>
    <bk>
      <rc t="1" v="12429"/>
    </bk>
    <bk>
      <rc t="1" v="12430"/>
    </bk>
    <bk>
      <rc t="1" v="12431"/>
    </bk>
    <bk>
      <rc t="1" v="12432"/>
    </bk>
    <bk>
      <rc t="1" v="12433"/>
    </bk>
    <bk>
      <rc t="1" v="12434"/>
    </bk>
    <bk>
      <rc t="1" v="12435"/>
    </bk>
    <bk>
      <rc t="1" v="12436"/>
    </bk>
    <bk>
      <rc t="1" v="12437"/>
    </bk>
    <bk>
      <rc t="1" v="12438"/>
    </bk>
    <bk>
      <rc t="1" v="12439"/>
    </bk>
    <bk>
      <rc t="1" v="12440"/>
    </bk>
    <bk>
      <rc t="1" v="12441"/>
    </bk>
    <bk>
      <rc t="1" v="12442"/>
    </bk>
    <bk>
      <rc t="1" v="12443"/>
    </bk>
    <bk>
      <rc t="1" v="12444"/>
    </bk>
    <bk>
      <rc t="1" v="12445"/>
    </bk>
    <bk>
      <rc t="1" v="12446"/>
    </bk>
    <bk>
      <rc t="1" v="12447"/>
    </bk>
    <bk>
      <rc t="1" v="12448"/>
    </bk>
    <bk>
      <rc t="1" v="12449"/>
    </bk>
    <bk>
      <rc t="1" v="12450"/>
    </bk>
    <bk>
      <rc t="1" v="12451"/>
    </bk>
    <bk>
      <rc t="1" v="12452"/>
    </bk>
    <bk>
      <rc t="1" v="12453"/>
    </bk>
    <bk>
      <rc t="1" v="12454"/>
    </bk>
    <bk>
      <rc t="1" v="12455"/>
    </bk>
    <bk>
      <rc t="1" v="12456"/>
    </bk>
    <bk>
      <rc t="1" v="12457"/>
    </bk>
    <bk>
      <rc t="1" v="12458"/>
    </bk>
    <bk>
      <rc t="1" v="12459"/>
    </bk>
    <bk>
      <rc t="1" v="12460"/>
    </bk>
    <bk>
      <rc t="1" v="12461"/>
    </bk>
    <bk>
      <rc t="1" v="12462"/>
    </bk>
    <bk>
      <rc t="1" v="12463"/>
    </bk>
    <bk>
      <rc t="1" v="12464"/>
    </bk>
    <bk>
      <rc t="1" v="12465"/>
    </bk>
    <bk>
      <rc t="1" v="12466"/>
    </bk>
    <bk>
      <rc t="1" v="12467"/>
    </bk>
    <bk>
      <rc t="1" v="12468"/>
    </bk>
    <bk>
      <rc t="1" v="12469"/>
    </bk>
    <bk>
      <rc t="1" v="12470"/>
    </bk>
    <bk>
      <rc t="1" v="12471"/>
    </bk>
    <bk>
      <rc t="1" v="12472"/>
    </bk>
    <bk>
      <rc t="1" v="12473"/>
    </bk>
    <bk>
      <rc t="1" v="12474"/>
    </bk>
    <bk>
      <rc t="1" v="12475"/>
    </bk>
    <bk>
      <rc t="1" v="12476"/>
    </bk>
    <bk>
      <rc t="1" v="12477"/>
    </bk>
    <bk>
      <rc t="1" v="12478"/>
    </bk>
    <bk>
      <rc t="1" v="12479"/>
    </bk>
    <bk>
      <rc t="1" v="12480"/>
    </bk>
    <bk>
      <rc t="1" v="12481"/>
    </bk>
    <bk>
      <rc t="1" v="12482"/>
    </bk>
    <bk>
      <rc t="1" v="12483"/>
    </bk>
    <bk>
      <rc t="1" v="12484"/>
    </bk>
    <bk>
      <rc t="1" v="12485"/>
    </bk>
    <bk>
      <rc t="1" v="12486"/>
    </bk>
    <bk>
      <rc t="1" v="12487"/>
    </bk>
    <bk>
      <rc t="1" v="12488"/>
    </bk>
    <bk>
      <rc t="1" v="12489"/>
    </bk>
    <bk>
      <rc t="1" v="12490"/>
    </bk>
    <bk>
      <rc t="1" v="12491"/>
    </bk>
    <bk>
      <rc t="1" v="12492"/>
    </bk>
    <bk>
      <rc t="1" v="12493"/>
    </bk>
    <bk>
      <rc t="1" v="12494"/>
    </bk>
    <bk>
      <rc t="1" v="12495"/>
    </bk>
    <bk>
      <rc t="1" v="12496"/>
    </bk>
    <bk>
      <rc t="1" v="12497"/>
    </bk>
    <bk>
      <rc t="1" v="12498"/>
    </bk>
    <bk>
      <rc t="1" v="12499"/>
    </bk>
    <bk>
      <rc t="1" v="12500"/>
    </bk>
    <bk>
      <rc t="1" v="12501"/>
    </bk>
    <bk>
      <rc t="1" v="12502"/>
    </bk>
    <bk>
      <rc t="1" v="12503"/>
    </bk>
    <bk>
      <rc t="1" v="12504"/>
    </bk>
    <bk>
      <rc t="1" v="12505"/>
    </bk>
    <bk>
      <rc t="1" v="12506"/>
    </bk>
    <bk>
      <rc t="1" v="12507"/>
    </bk>
    <bk>
      <rc t="1" v="12508"/>
    </bk>
    <bk>
      <rc t="1" v="12509"/>
    </bk>
    <bk>
      <rc t="1" v="12510"/>
    </bk>
    <bk>
      <rc t="1" v="12511"/>
    </bk>
    <bk>
      <rc t="1" v="12512"/>
    </bk>
    <bk>
      <rc t="1" v="12513"/>
    </bk>
    <bk>
      <rc t="1" v="12514"/>
    </bk>
    <bk>
      <rc t="1" v="12515"/>
    </bk>
    <bk>
      <rc t="1" v="12516"/>
    </bk>
    <bk>
      <rc t="1" v="12517"/>
    </bk>
    <bk>
      <rc t="1" v="12518"/>
    </bk>
    <bk>
      <rc t="1" v="12519"/>
    </bk>
    <bk>
      <rc t="1" v="12520"/>
    </bk>
    <bk>
      <rc t="1" v="12521"/>
    </bk>
    <bk>
      <rc t="1" v="12522"/>
    </bk>
    <bk>
      <rc t="1" v="12523"/>
    </bk>
    <bk>
      <rc t="1" v="12524"/>
    </bk>
    <bk>
      <rc t="1" v="12525"/>
    </bk>
    <bk>
      <rc t="1" v="12526"/>
    </bk>
    <bk>
      <rc t="1" v="12527"/>
    </bk>
    <bk>
      <rc t="1" v="12528"/>
    </bk>
    <bk>
      <rc t="1" v="12529"/>
    </bk>
    <bk>
      <rc t="1" v="12530"/>
    </bk>
    <bk>
      <rc t="1" v="12531"/>
    </bk>
    <bk>
      <rc t="1" v="12532"/>
    </bk>
    <bk>
      <rc t="1" v="12533"/>
    </bk>
    <bk>
      <rc t="1" v="12534"/>
    </bk>
    <bk>
      <rc t="1" v="12535"/>
    </bk>
    <bk>
      <rc t="1" v="12536"/>
    </bk>
    <bk>
      <rc t="1" v="12537"/>
    </bk>
    <bk>
      <rc t="1" v="12538"/>
    </bk>
    <bk>
      <rc t="1" v="12539"/>
    </bk>
    <bk>
      <rc t="1" v="12540"/>
    </bk>
    <bk>
      <rc t="1" v="12541"/>
    </bk>
    <bk>
      <rc t="1" v="12542"/>
    </bk>
    <bk>
      <rc t="1" v="12543"/>
    </bk>
    <bk>
      <rc t="1" v="12544"/>
    </bk>
    <bk>
      <rc t="1" v="12545"/>
    </bk>
    <bk>
      <rc t="1" v="12546"/>
    </bk>
    <bk>
      <rc t="1" v="12547"/>
    </bk>
    <bk>
      <rc t="1" v="12548"/>
    </bk>
    <bk>
      <rc t="1" v="12549"/>
    </bk>
    <bk>
      <rc t="1" v="12550"/>
    </bk>
    <bk>
      <rc t="1" v="12551"/>
    </bk>
    <bk>
      <rc t="1" v="12552"/>
    </bk>
    <bk>
      <rc t="1" v="12553"/>
    </bk>
    <bk>
      <rc t="1" v="12554"/>
    </bk>
    <bk>
      <rc t="1" v="12555"/>
    </bk>
    <bk>
      <rc t="1" v="12556"/>
    </bk>
    <bk>
      <rc t="1" v="12557"/>
    </bk>
    <bk>
      <rc t="1" v="12558"/>
    </bk>
    <bk>
      <rc t="1" v="12559"/>
    </bk>
    <bk>
      <rc t="1" v="12560"/>
    </bk>
    <bk>
      <rc t="1" v="12561"/>
    </bk>
    <bk>
      <rc t="1" v="12562"/>
    </bk>
    <bk>
      <rc t="1" v="12563"/>
    </bk>
    <bk>
      <rc t="1" v="12564"/>
    </bk>
    <bk>
      <rc t="1" v="12565"/>
    </bk>
    <bk>
      <rc t="1" v="12566"/>
    </bk>
    <bk>
      <rc t="1" v="12567"/>
    </bk>
    <bk>
      <rc t="1" v="12568"/>
    </bk>
    <bk>
      <rc t="1" v="12569"/>
    </bk>
    <bk>
      <rc t="1" v="12570"/>
    </bk>
    <bk>
      <rc t="1" v="12571"/>
    </bk>
    <bk>
      <rc t="1" v="12572"/>
    </bk>
    <bk>
      <rc t="1" v="12573"/>
    </bk>
    <bk>
      <rc t="1" v="12574"/>
    </bk>
    <bk>
      <rc t="1" v="12575"/>
    </bk>
    <bk>
      <rc t="1" v="12576"/>
    </bk>
    <bk>
      <rc t="1" v="12577"/>
    </bk>
    <bk>
      <rc t="1" v="12578"/>
    </bk>
    <bk>
      <rc t="1" v="12579"/>
    </bk>
    <bk>
      <rc t="1" v="12580"/>
    </bk>
    <bk>
      <rc t="1" v="12581"/>
    </bk>
    <bk>
      <rc t="1" v="12582"/>
    </bk>
    <bk>
      <rc t="1" v="12583"/>
    </bk>
    <bk>
      <rc t="1" v="12584"/>
    </bk>
    <bk>
      <rc t="1" v="12585"/>
    </bk>
    <bk>
      <rc t="1" v="12586"/>
    </bk>
    <bk>
      <rc t="1" v="12587"/>
    </bk>
    <bk>
      <rc t="1" v="12588"/>
    </bk>
    <bk>
      <rc t="1" v="12589"/>
    </bk>
    <bk>
      <rc t="1" v="12590"/>
    </bk>
    <bk>
      <rc t="1" v="12591"/>
    </bk>
    <bk>
      <rc t="1" v="12592"/>
    </bk>
    <bk>
      <rc t="1" v="12593"/>
    </bk>
    <bk>
      <rc t="1" v="12594"/>
    </bk>
    <bk>
      <rc t="1" v="12595"/>
    </bk>
    <bk>
      <rc t="1" v="12596"/>
    </bk>
    <bk>
      <rc t="1" v="12597"/>
    </bk>
    <bk>
      <rc t="1" v="12598"/>
    </bk>
    <bk>
      <rc t="1" v="12599"/>
    </bk>
    <bk>
      <rc t="1" v="12600"/>
    </bk>
    <bk>
      <rc t="1" v="12601"/>
    </bk>
    <bk>
      <rc t="1" v="12602"/>
    </bk>
    <bk>
      <rc t="1" v="12603"/>
    </bk>
    <bk>
      <rc t="1" v="12604"/>
    </bk>
    <bk>
      <rc t="1" v="12605"/>
    </bk>
    <bk>
      <rc t="1" v="12606"/>
    </bk>
    <bk>
      <rc t="1" v="12607"/>
    </bk>
    <bk>
      <rc t="1" v="12608"/>
    </bk>
    <bk>
      <rc t="1" v="12609"/>
    </bk>
    <bk>
      <rc t="1" v="12610"/>
    </bk>
    <bk>
      <rc t="1" v="12611"/>
    </bk>
    <bk>
      <rc t="1" v="12612"/>
    </bk>
    <bk>
      <rc t="1" v="12613"/>
    </bk>
    <bk>
      <rc t="1" v="12614"/>
    </bk>
    <bk>
      <rc t="1" v="12615"/>
    </bk>
    <bk>
      <rc t="1" v="12616"/>
    </bk>
    <bk>
      <rc t="1" v="12617"/>
    </bk>
    <bk>
      <rc t="1" v="12618"/>
    </bk>
    <bk>
      <rc t="1" v="12619"/>
    </bk>
    <bk>
      <rc t="1" v="12620"/>
    </bk>
    <bk>
      <rc t="1" v="12621"/>
    </bk>
    <bk>
      <rc t="1" v="12622"/>
    </bk>
    <bk>
      <rc t="1" v="12623"/>
    </bk>
    <bk>
      <rc t="1" v="12624"/>
    </bk>
    <bk>
      <rc t="1" v="12625"/>
    </bk>
    <bk>
      <rc t="1" v="12626"/>
    </bk>
    <bk>
      <rc t="1" v="12627"/>
    </bk>
    <bk>
      <rc t="1" v="12628"/>
    </bk>
    <bk>
      <rc t="1" v="12629"/>
    </bk>
    <bk>
      <rc t="1" v="12630"/>
    </bk>
    <bk>
      <rc t="1" v="12631"/>
    </bk>
    <bk>
      <rc t="1" v="12632"/>
    </bk>
    <bk>
      <rc t="1" v="12633"/>
    </bk>
    <bk>
      <rc t="1" v="12634"/>
    </bk>
    <bk>
      <rc t="1" v="12635"/>
    </bk>
    <bk>
      <rc t="1" v="12636"/>
    </bk>
    <bk>
      <rc t="1" v="12637"/>
    </bk>
    <bk>
      <rc t="1" v="12638"/>
    </bk>
    <bk>
      <rc t="1" v="12639"/>
    </bk>
    <bk>
      <rc t="1" v="12640"/>
    </bk>
    <bk>
      <rc t="1" v="12641"/>
    </bk>
    <bk>
      <rc t="1" v="12642"/>
    </bk>
    <bk>
      <rc t="1" v="12643"/>
    </bk>
    <bk>
      <rc t="1" v="12644"/>
    </bk>
    <bk>
      <rc t="1" v="12645"/>
    </bk>
    <bk>
      <rc t="1" v="12646"/>
    </bk>
    <bk>
      <rc t="1" v="12647"/>
    </bk>
    <bk>
      <rc t="1" v="12648"/>
    </bk>
    <bk>
      <rc t="1" v="12649"/>
    </bk>
    <bk>
      <rc t="1" v="12650"/>
    </bk>
    <bk>
      <rc t="1" v="12651"/>
    </bk>
    <bk>
      <rc t="1" v="12652"/>
    </bk>
    <bk>
      <rc t="1" v="12653"/>
    </bk>
    <bk>
      <rc t="1" v="12654"/>
    </bk>
    <bk>
      <rc t="1" v="12655"/>
    </bk>
    <bk>
      <rc t="1" v="12656"/>
    </bk>
    <bk>
      <rc t="1" v="12657"/>
    </bk>
    <bk>
      <rc t="1" v="12658"/>
    </bk>
    <bk>
      <rc t="1" v="12659"/>
    </bk>
    <bk>
      <rc t="1" v="12660"/>
    </bk>
    <bk>
      <rc t="1" v="12661"/>
    </bk>
    <bk>
      <rc t="1" v="12662"/>
    </bk>
    <bk>
      <rc t="1" v="12663"/>
    </bk>
    <bk>
      <rc t="1" v="12664"/>
    </bk>
    <bk>
      <rc t="1" v="12665"/>
    </bk>
    <bk>
      <rc t="1" v="12666"/>
    </bk>
    <bk>
      <rc t="1" v="12667"/>
    </bk>
    <bk>
      <rc t="1" v="12668"/>
    </bk>
    <bk>
      <rc t="1" v="12669"/>
    </bk>
    <bk>
      <rc t="1" v="12670"/>
    </bk>
    <bk>
      <rc t="1" v="12671"/>
    </bk>
    <bk>
      <rc t="1" v="12672"/>
    </bk>
    <bk>
      <rc t="1" v="12673"/>
    </bk>
    <bk>
      <rc t="1" v="12674"/>
    </bk>
    <bk>
      <rc t="1" v="12675"/>
    </bk>
    <bk>
      <rc t="1" v="12676"/>
    </bk>
    <bk>
      <rc t="1" v="12677"/>
    </bk>
    <bk>
      <rc t="1" v="12678"/>
    </bk>
    <bk>
      <rc t="1" v="12679"/>
    </bk>
    <bk>
      <rc t="1" v="12680"/>
    </bk>
    <bk>
      <rc t="1" v="12681"/>
    </bk>
    <bk>
      <rc t="1" v="12682"/>
    </bk>
    <bk>
      <rc t="1" v="12683"/>
    </bk>
    <bk>
      <rc t="1" v="12684"/>
    </bk>
    <bk>
      <rc t="1" v="12685"/>
    </bk>
    <bk>
      <rc t="1" v="12686"/>
    </bk>
    <bk>
      <rc t="1" v="12687"/>
    </bk>
    <bk>
      <rc t="1" v="12688"/>
    </bk>
    <bk>
      <rc t="1" v="12689"/>
    </bk>
    <bk>
      <rc t="1" v="12690"/>
    </bk>
    <bk>
      <rc t="1" v="12691"/>
    </bk>
    <bk>
      <rc t="1" v="12692"/>
    </bk>
    <bk>
      <rc t="1" v="12693"/>
    </bk>
    <bk>
      <rc t="1" v="12694"/>
    </bk>
    <bk>
      <rc t="1" v="12695"/>
    </bk>
    <bk>
      <rc t="1" v="12696"/>
    </bk>
    <bk>
      <rc t="1" v="12697"/>
    </bk>
    <bk>
      <rc t="1" v="12698"/>
    </bk>
    <bk>
      <rc t="1" v="12699"/>
    </bk>
    <bk>
      <rc t="1" v="12700"/>
    </bk>
    <bk>
      <rc t="1" v="12701"/>
    </bk>
    <bk>
      <rc t="1" v="12702"/>
    </bk>
    <bk>
      <rc t="1" v="12703"/>
    </bk>
    <bk>
      <rc t="1" v="12704"/>
    </bk>
    <bk>
      <rc t="1" v="12705"/>
    </bk>
    <bk>
      <rc t="1" v="12706"/>
    </bk>
    <bk>
      <rc t="1" v="12707"/>
    </bk>
    <bk>
      <rc t="1" v="12708"/>
    </bk>
    <bk>
      <rc t="1" v="12709"/>
    </bk>
    <bk>
      <rc t="1" v="12710"/>
    </bk>
    <bk>
      <rc t="1" v="12711"/>
    </bk>
    <bk>
      <rc t="1" v="12712"/>
    </bk>
    <bk>
      <rc t="1" v="12713"/>
    </bk>
    <bk>
      <rc t="1" v="12714"/>
    </bk>
    <bk>
      <rc t="1" v="12715"/>
    </bk>
    <bk>
      <rc t="1" v="12716"/>
    </bk>
    <bk>
      <rc t="1" v="12717"/>
    </bk>
    <bk>
      <rc t="1" v="12718"/>
    </bk>
    <bk>
      <rc t="1" v="12719"/>
    </bk>
    <bk>
      <rc t="1" v="12720"/>
    </bk>
    <bk>
      <rc t="1" v="12721"/>
    </bk>
    <bk>
      <rc t="1" v="12722"/>
    </bk>
    <bk>
      <rc t="1" v="12723"/>
    </bk>
    <bk>
      <rc t="1" v="12724"/>
    </bk>
    <bk>
      <rc t="1" v="12725"/>
    </bk>
    <bk>
      <rc t="1" v="12726"/>
    </bk>
    <bk>
      <rc t="1" v="12727"/>
    </bk>
    <bk>
      <rc t="1" v="12728"/>
    </bk>
    <bk>
      <rc t="1" v="12729"/>
    </bk>
    <bk>
      <rc t="1" v="12730"/>
    </bk>
    <bk>
      <rc t="1" v="12731"/>
    </bk>
    <bk>
      <rc t="1" v="12732"/>
    </bk>
    <bk>
      <rc t="1" v="12733"/>
    </bk>
    <bk>
      <rc t="1" v="12734"/>
    </bk>
    <bk>
      <rc t="1" v="12735"/>
    </bk>
    <bk>
      <rc t="1" v="12736"/>
    </bk>
    <bk>
      <rc t="1" v="12737"/>
    </bk>
    <bk>
      <rc t="1" v="12738"/>
    </bk>
    <bk>
      <rc t="1" v="12739"/>
    </bk>
    <bk>
      <rc t="1" v="12740"/>
    </bk>
    <bk>
      <rc t="1" v="12741"/>
    </bk>
    <bk>
      <rc t="1" v="12742"/>
    </bk>
    <bk>
      <rc t="1" v="12743"/>
    </bk>
    <bk>
      <rc t="1" v="12744"/>
    </bk>
    <bk>
      <rc t="1" v="12745"/>
    </bk>
    <bk>
      <rc t="1" v="12746"/>
    </bk>
    <bk>
      <rc t="1" v="12747"/>
    </bk>
    <bk>
      <rc t="1" v="12748"/>
    </bk>
    <bk>
      <rc t="1" v="12749"/>
    </bk>
    <bk>
      <rc t="1" v="12750"/>
    </bk>
    <bk>
      <rc t="1" v="12751"/>
    </bk>
    <bk>
      <rc t="1" v="12752"/>
    </bk>
    <bk>
      <rc t="1" v="12753"/>
    </bk>
    <bk>
      <rc t="1" v="12754"/>
    </bk>
    <bk>
      <rc t="1" v="12755"/>
    </bk>
    <bk>
      <rc t="1" v="12756"/>
    </bk>
    <bk>
      <rc t="1" v="12757"/>
    </bk>
    <bk>
      <rc t="1" v="12758"/>
    </bk>
    <bk>
      <rc t="1" v="12759"/>
    </bk>
    <bk>
      <rc t="1" v="12760"/>
    </bk>
    <bk>
      <rc t="1" v="12761"/>
    </bk>
    <bk>
      <rc t="1" v="12762"/>
    </bk>
    <bk>
      <rc t="1" v="12763"/>
    </bk>
    <bk>
      <rc t="1" v="12764"/>
    </bk>
    <bk>
      <rc t="1" v="12765"/>
    </bk>
    <bk>
      <rc t="1" v="12766"/>
    </bk>
    <bk>
      <rc t="1" v="12767"/>
    </bk>
    <bk>
      <rc t="1" v="12768"/>
    </bk>
    <bk>
      <rc t="1" v="12769"/>
    </bk>
    <bk>
      <rc t="1" v="12770"/>
    </bk>
    <bk>
      <rc t="1" v="12771"/>
    </bk>
    <bk>
      <rc t="1" v="12772"/>
    </bk>
    <bk>
      <rc t="1" v="12773"/>
    </bk>
    <bk>
      <rc t="1" v="12774"/>
    </bk>
    <bk>
      <rc t="1" v="12775"/>
    </bk>
    <bk>
      <rc t="1" v="12776"/>
    </bk>
    <bk>
      <rc t="1" v="12777"/>
    </bk>
    <bk>
      <rc t="1" v="12778"/>
    </bk>
    <bk>
      <rc t="1" v="12779"/>
    </bk>
    <bk>
      <rc t="1" v="12780"/>
    </bk>
    <bk>
      <rc t="1" v="12781"/>
    </bk>
    <bk>
      <rc t="1" v="12782"/>
    </bk>
    <bk>
      <rc t="1" v="12783"/>
    </bk>
    <bk>
      <rc t="1" v="12784"/>
    </bk>
    <bk>
      <rc t="1" v="12785"/>
    </bk>
    <bk>
      <rc t="1" v="12786"/>
    </bk>
    <bk>
      <rc t="1" v="12787"/>
    </bk>
    <bk>
      <rc t="1" v="12788"/>
    </bk>
    <bk>
      <rc t="1" v="12789"/>
    </bk>
    <bk>
      <rc t="1" v="12790"/>
    </bk>
    <bk>
      <rc t="1" v="12791"/>
    </bk>
    <bk>
      <rc t="1" v="12792"/>
    </bk>
    <bk>
      <rc t="1" v="12793"/>
    </bk>
    <bk>
      <rc t="1" v="12794"/>
    </bk>
    <bk>
      <rc t="1" v="12795"/>
    </bk>
    <bk>
      <rc t="1" v="12796"/>
    </bk>
    <bk>
      <rc t="1" v="12797"/>
    </bk>
    <bk>
      <rc t="1" v="12798"/>
    </bk>
    <bk>
      <rc t="1" v="12799"/>
    </bk>
    <bk>
      <rc t="1" v="12800"/>
    </bk>
    <bk>
      <rc t="1" v="12801"/>
    </bk>
    <bk>
      <rc t="1" v="12802"/>
    </bk>
    <bk>
      <rc t="1" v="12803"/>
    </bk>
    <bk>
      <rc t="1" v="12804"/>
    </bk>
    <bk>
      <rc t="1" v="12805"/>
    </bk>
    <bk>
      <rc t="1" v="12806"/>
    </bk>
    <bk>
      <rc t="1" v="12807"/>
    </bk>
    <bk>
      <rc t="1" v="12808"/>
    </bk>
    <bk>
      <rc t="1" v="12809"/>
    </bk>
    <bk>
      <rc t="1" v="12810"/>
    </bk>
    <bk>
      <rc t="1" v="12811"/>
    </bk>
    <bk>
      <rc t="1" v="12812"/>
    </bk>
    <bk>
      <rc t="1" v="12813"/>
    </bk>
    <bk>
      <rc t="1" v="12814"/>
    </bk>
    <bk>
      <rc t="1" v="12815"/>
    </bk>
    <bk>
      <rc t="1" v="12816"/>
    </bk>
    <bk>
      <rc t="1" v="12817"/>
    </bk>
    <bk>
      <rc t="1" v="12818"/>
    </bk>
    <bk>
      <rc t="1" v="12819"/>
    </bk>
    <bk>
      <rc t="1" v="12820"/>
    </bk>
    <bk>
      <rc t="1" v="12821"/>
    </bk>
    <bk>
      <rc t="1" v="12822"/>
    </bk>
    <bk>
      <rc t="1" v="12823"/>
    </bk>
    <bk>
      <rc t="1" v="12824"/>
    </bk>
    <bk>
      <rc t="1" v="12825"/>
    </bk>
    <bk>
      <rc t="1" v="12826"/>
    </bk>
    <bk>
      <rc t="1" v="12827"/>
    </bk>
    <bk>
      <rc t="1" v="12828"/>
    </bk>
    <bk>
      <rc t="1" v="12829"/>
    </bk>
    <bk>
      <rc t="1" v="12830"/>
    </bk>
    <bk>
      <rc t="1" v="12831"/>
    </bk>
    <bk>
      <rc t="1" v="12832"/>
    </bk>
    <bk>
      <rc t="1" v="12833"/>
    </bk>
    <bk>
      <rc t="1" v="12834"/>
    </bk>
    <bk>
      <rc t="1" v="12835"/>
    </bk>
    <bk>
      <rc t="1" v="12836"/>
    </bk>
    <bk>
      <rc t="1" v="12837"/>
    </bk>
    <bk>
      <rc t="1" v="12838"/>
    </bk>
    <bk>
      <rc t="1" v="12839"/>
    </bk>
    <bk>
      <rc t="1" v="12840"/>
    </bk>
    <bk>
      <rc t="1" v="12841"/>
    </bk>
    <bk>
      <rc t="1" v="12842"/>
    </bk>
    <bk>
      <rc t="1" v="12843"/>
    </bk>
    <bk>
      <rc t="1" v="12844"/>
    </bk>
    <bk>
      <rc t="1" v="12845"/>
    </bk>
    <bk>
      <rc t="1" v="12846"/>
    </bk>
    <bk>
      <rc t="1" v="12847"/>
    </bk>
    <bk>
      <rc t="1" v="12848"/>
    </bk>
    <bk>
      <rc t="1" v="12849"/>
    </bk>
    <bk>
      <rc t="1" v="12850"/>
    </bk>
    <bk>
      <rc t="1" v="12851"/>
    </bk>
    <bk>
      <rc t="1" v="12852"/>
    </bk>
    <bk>
      <rc t="1" v="12853"/>
    </bk>
    <bk>
      <rc t="1" v="12854"/>
    </bk>
    <bk>
      <rc t="1" v="12855"/>
    </bk>
    <bk>
      <rc t="1" v="12856"/>
    </bk>
    <bk>
      <rc t="1" v="12857"/>
    </bk>
    <bk>
      <rc t="1" v="12858"/>
    </bk>
    <bk>
      <rc t="1" v="12859"/>
    </bk>
    <bk>
      <rc t="1" v="12860"/>
    </bk>
    <bk>
      <rc t="1" v="12861"/>
    </bk>
    <bk>
      <rc t="1" v="12862"/>
    </bk>
    <bk>
      <rc t="1" v="12863"/>
    </bk>
    <bk>
      <rc t="1" v="12864"/>
    </bk>
    <bk>
      <rc t="1" v="12865"/>
    </bk>
    <bk>
      <rc t="1" v="12866"/>
    </bk>
    <bk>
      <rc t="1" v="12867"/>
    </bk>
    <bk>
      <rc t="1" v="12868"/>
    </bk>
    <bk>
      <rc t="1" v="12869"/>
    </bk>
    <bk>
      <rc t="1" v="12870"/>
    </bk>
    <bk>
      <rc t="1" v="12871"/>
    </bk>
    <bk>
      <rc t="1" v="12872"/>
    </bk>
    <bk>
      <rc t="1" v="12873"/>
    </bk>
    <bk>
      <rc t="1" v="12874"/>
    </bk>
    <bk>
      <rc t="1" v="12875"/>
    </bk>
    <bk>
      <rc t="1" v="12876"/>
    </bk>
    <bk>
      <rc t="1" v="12877"/>
    </bk>
    <bk>
      <rc t="1" v="12878"/>
    </bk>
    <bk>
      <rc t="1" v="12879"/>
    </bk>
    <bk>
      <rc t="1" v="12880"/>
    </bk>
    <bk>
      <rc t="1" v="12881"/>
    </bk>
    <bk>
      <rc t="1" v="12882"/>
    </bk>
    <bk>
      <rc t="1" v="12883"/>
    </bk>
    <bk>
      <rc t="1" v="12884"/>
    </bk>
    <bk>
      <rc t="1" v="12885"/>
    </bk>
    <bk>
      <rc t="1" v="12886"/>
    </bk>
    <bk>
      <rc t="1" v="12887"/>
    </bk>
    <bk>
      <rc t="1" v="12888"/>
    </bk>
    <bk>
      <rc t="1" v="12889"/>
    </bk>
    <bk>
      <rc t="1" v="12890"/>
    </bk>
    <bk>
      <rc t="1" v="12891"/>
    </bk>
    <bk>
      <rc t="1" v="12892"/>
    </bk>
    <bk>
      <rc t="1" v="12893"/>
    </bk>
    <bk>
      <rc t="1" v="12894"/>
    </bk>
    <bk>
      <rc t="1" v="12895"/>
    </bk>
    <bk>
      <rc t="1" v="12896"/>
    </bk>
    <bk>
      <rc t="1" v="12897"/>
    </bk>
    <bk>
      <rc t="1" v="12898"/>
    </bk>
    <bk>
      <rc t="1" v="12899"/>
    </bk>
    <bk>
      <rc t="1" v="12900"/>
    </bk>
    <bk>
      <rc t="1" v="12901"/>
    </bk>
    <bk>
      <rc t="1" v="12902"/>
    </bk>
    <bk>
      <rc t="1" v="12903"/>
    </bk>
    <bk>
      <rc t="1" v="12904"/>
    </bk>
    <bk>
      <rc t="1" v="12905"/>
    </bk>
    <bk>
      <rc t="1" v="12906"/>
    </bk>
    <bk>
      <rc t="1" v="12907"/>
    </bk>
    <bk>
      <rc t="1" v="12908"/>
    </bk>
    <bk>
      <rc t="1" v="12909"/>
    </bk>
    <bk>
      <rc t="1" v="12910"/>
    </bk>
    <bk>
      <rc t="1" v="12911"/>
    </bk>
    <bk>
      <rc t="1" v="12912"/>
    </bk>
    <bk>
      <rc t="1" v="12913"/>
    </bk>
    <bk>
      <rc t="1" v="12914"/>
    </bk>
    <bk>
      <rc t="1" v="12915"/>
    </bk>
    <bk>
      <rc t="1" v="12916"/>
    </bk>
    <bk>
      <rc t="1" v="12917"/>
    </bk>
    <bk>
      <rc t="1" v="12918"/>
    </bk>
    <bk>
      <rc t="1" v="12919"/>
    </bk>
    <bk>
      <rc t="1" v="12920"/>
    </bk>
    <bk>
      <rc t="1" v="12921"/>
    </bk>
    <bk>
      <rc t="1" v="12922"/>
    </bk>
    <bk>
      <rc t="1" v="12923"/>
    </bk>
    <bk>
      <rc t="1" v="12924"/>
    </bk>
    <bk>
      <rc t="1" v="12925"/>
    </bk>
    <bk>
      <rc t="1" v="12926"/>
    </bk>
    <bk>
      <rc t="1" v="12927"/>
    </bk>
    <bk>
      <rc t="1" v="12928"/>
    </bk>
    <bk>
      <rc t="1" v="12929"/>
    </bk>
    <bk>
      <rc t="1" v="12930"/>
    </bk>
    <bk>
      <rc t="1" v="12931"/>
    </bk>
    <bk>
      <rc t="1" v="12932"/>
    </bk>
    <bk>
      <rc t="1" v="12933"/>
    </bk>
    <bk>
      <rc t="1" v="12934"/>
    </bk>
    <bk>
      <rc t="1" v="12935"/>
    </bk>
    <bk>
      <rc t="1" v="12936"/>
    </bk>
    <bk>
      <rc t="1" v="12937"/>
    </bk>
    <bk>
      <rc t="1" v="12938"/>
    </bk>
    <bk>
      <rc t="1" v="12939"/>
    </bk>
    <bk>
      <rc t="1" v="12940"/>
    </bk>
    <bk>
      <rc t="1" v="12941"/>
    </bk>
    <bk>
      <rc t="1" v="12942"/>
    </bk>
    <bk>
      <rc t="1" v="12943"/>
    </bk>
    <bk>
      <rc t="1" v="12944"/>
    </bk>
    <bk>
      <rc t="1" v="12945"/>
    </bk>
    <bk>
      <rc t="1" v="12946"/>
    </bk>
    <bk>
      <rc t="1" v="12947"/>
    </bk>
    <bk>
      <rc t="1" v="12948"/>
    </bk>
    <bk>
      <rc t="1" v="12949"/>
    </bk>
    <bk>
      <rc t="1" v="12950"/>
    </bk>
    <bk>
      <rc t="1" v="12951"/>
    </bk>
    <bk>
      <rc t="1" v="12952"/>
    </bk>
    <bk>
      <rc t="1" v="12953"/>
    </bk>
    <bk>
      <rc t="1" v="12954"/>
    </bk>
    <bk>
      <rc t="1" v="12955"/>
    </bk>
    <bk>
      <rc t="1" v="12956"/>
    </bk>
    <bk>
      <rc t="1" v="12957"/>
    </bk>
    <bk>
      <rc t="1" v="12958"/>
    </bk>
    <bk>
      <rc t="1" v="12959"/>
    </bk>
    <bk>
      <rc t="1" v="12960"/>
    </bk>
    <bk>
      <rc t="1" v="12961"/>
    </bk>
    <bk>
      <rc t="1" v="12962"/>
    </bk>
    <bk>
      <rc t="1" v="12963"/>
    </bk>
    <bk>
      <rc t="1" v="12964"/>
    </bk>
    <bk>
      <rc t="1" v="12965"/>
    </bk>
    <bk>
      <rc t="1" v="12966"/>
    </bk>
    <bk>
      <rc t="1" v="12967"/>
    </bk>
    <bk>
      <rc t="1" v="12968"/>
    </bk>
    <bk>
      <rc t="1" v="12969"/>
    </bk>
    <bk>
      <rc t="1" v="12970"/>
    </bk>
    <bk>
      <rc t="1" v="12971"/>
    </bk>
    <bk>
      <rc t="1" v="12972"/>
    </bk>
    <bk>
      <rc t="1" v="12973"/>
    </bk>
    <bk>
      <rc t="1" v="12974"/>
    </bk>
    <bk>
      <rc t="1" v="12975"/>
    </bk>
    <bk>
      <rc t="1" v="12976"/>
    </bk>
    <bk>
      <rc t="1" v="12977"/>
    </bk>
    <bk>
      <rc t="1" v="12978"/>
    </bk>
    <bk>
      <rc t="1" v="12979"/>
    </bk>
    <bk>
      <rc t="1" v="12980"/>
    </bk>
    <bk>
      <rc t="1" v="12981"/>
    </bk>
    <bk>
      <rc t="1" v="12982"/>
    </bk>
    <bk>
      <rc t="1" v="12983"/>
    </bk>
    <bk>
      <rc t="1" v="12984"/>
    </bk>
    <bk>
      <rc t="1" v="12985"/>
    </bk>
    <bk>
      <rc t="1" v="12986"/>
    </bk>
    <bk>
      <rc t="1" v="12987"/>
    </bk>
    <bk>
      <rc t="1" v="12988"/>
    </bk>
    <bk>
      <rc t="1" v="12989"/>
    </bk>
    <bk>
      <rc t="1" v="12990"/>
    </bk>
    <bk>
      <rc t="1" v="12991"/>
    </bk>
    <bk>
      <rc t="1" v="12992"/>
    </bk>
    <bk>
      <rc t="1" v="12993"/>
    </bk>
    <bk>
      <rc t="1" v="12994"/>
    </bk>
    <bk>
      <rc t="1" v="12995"/>
    </bk>
    <bk>
      <rc t="1" v="12996"/>
    </bk>
    <bk>
      <rc t="1" v="12997"/>
    </bk>
    <bk>
      <rc t="1" v="12998"/>
    </bk>
    <bk>
      <rc t="1" v="12999"/>
    </bk>
    <bk>
      <rc t="1" v="13000"/>
    </bk>
    <bk>
      <rc t="1" v="13001"/>
    </bk>
    <bk>
      <rc t="1" v="13002"/>
    </bk>
    <bk>
      <rc t="1" v="13003"/>
    </bk>
    <bk>
      <rc t="1" v="13004"/>
    </bk>
    <bk>
      <rc t="1" v="13005"/>
    </bk>
    <bk>
      <rc t="1" v="13006"/>
    </bk>
    <bk>
      <rc t="1" v="13007"/>
    </bk>
    <bk>
      <rc t="1" v="13008"/>
    </bk>
    <bk>
      <rc t="1" v="13009"/>
    </bk>
    <bk>
      <rc t="1" v="13010"/>
    </bk>
    <bk>
      <rc t="1" v="13011"/>
    </bk>
    <bk>
      <rc t="1" v="13012"/>
    </bk>
    <bk>
      <rc t="1" v="13013"/>
    </bk>
    <bk>
      <rc t="1" v="13014"/>
    </bk>
    <bk>
      <rc t="1" v="13015"/>
    </bk>
    <bk>
      <rc t="1" v="13016"/>
    </bk>
    <bk>
      <rc t="1" v="13017"/>
    </bk>
    <bk>
      <rc t="1" v="13018"/>
    </bk>
    <bk>
      <rc t="1" v="13019"/>
    </bk>
    <bk>
      <rc t="1" v="13020"/>
    </bk>
    <bk>
      <rc t="1" v="13021"/>
    </bk>
    <bk>
      <rc t="1" v="13022"/>
    </bk>
    <bk>
      <rc t="1" v="13023"/>
    </bk>
    <bk>
      <rc t="1" v="13024"/>
    </bk>
    <bk>
      <rc t="1" v="13025"/>
    </bk>
    <bk>
      <rc t="1" v="13026"/>
    </bk>
    <bk>
      <rc t="1" v="13027"/>
    </bk>
    <bk>
      <rc t="1" v="13028"/>
    </bk>
    <bk>
      <rc t="1" v="13029"/>
    </bk>
    <bk>
      <rc t="1" v="13030"/>
    </bk>
    <bk>
      <rc t="1" v="13031"/>
    </bk>
    <bk>
      <rc t="1" v="13032"/>
    </bk>
    <bk>
      <rc t="1" v="13033"/>
    </bk>
    <bk>
      <rc t="1" v="13034"/>
    </bk>
    <bk>
      <rc t="1" v="13035"/>
    </bk>
    <bk>
      <rc t="1" v="13036"/>
    </bk>
    <bk>
      <rc t="1" v="13037"/>
    </bk>
    <bk>
      <rc t="1" v="13038"/>
    </bk>
    <bk>
      <rc t="1" v="13039"/>
    </bk>
    <bk>
      <rc t="1" v="13040"/>
    </bk>
    <bk>
      <rc t="1" v="13041"/>
    </bk>
    <bk>
      <rc t="1" v="13042"/>
    </bk>
    <bk>
      <rc t="1" v="13043"/>
    </bk>
    <bk>
      <rc t="1" v="13044"/>
    </bk>
    <bk>
      <rc t="1" v="13045"/>
    </bk>
    <bk>
      <rc t="1" v="13046"/>
    </bk>
    <bk>
      <rc t="1" v="13047"/>
    </bk>
    <bk>
      <rc t="1" v="13048"/>
    </bk>
    <bk>
      <rc t="1" v="13049"/>
    </bk>
    <bk>
      <rc t="1" v="13050"/>
    </bk>
    <bk>
      <rc t="1" v="13051"/>
    </bk>
    <bk>
      <rc t="1" v="13052"/>
    </bk>
    <bk>
      <rc t="1" v="13053"/>
    </bk>
    <bk>
      <rc t="1" v="13054"/>
    </bk>
    <bk>
      <rc t="1" v="13055"/>
    </bk>
    <bk>
      <rc t="1" v="13056"/>
    </bk>
    <bk>
      <rc t="1" v="13057"/>
    </bk>
    <bk>
      <rc t="1" v="13058"/>
    </bk>
    <bk>
      <rc t="1" v="13059"/>
    </bk>
    <bk>
      <rc t="1" v="13060"/>
    </bk>
    <bk>
      <rc t="1" v="13061"/>
    </bk>
    <bk>
      <rc t="1" v="13062"/>
    </bk>
    <bk>
      <rc t="1" v="13063"/>
    </bk>
    <bk>
      <rc t="1" v="13064"/>
    </bk>
    <bk>
      <rc t="1" v="13065"/>
    </bk>
    <bk>
      <rc t="1" v="13066"/>
    </bk>
    <bk>
      <rc t="1" v="13067"/>
    </bk>
    <bk>
      <rc t="1" v="13068"/>
    </bk>
    <bk>
      <rc t="1" v="13069"/>
    </bk>
    <bk>
      <rc t="1" v="13070"/>
    </bk>
    <bk>
      <rc t="1" v="13071"/>
    </bk>
    <bk>
      <rc t="1" v="13072"/>
    </bk>
    <bk>
      <rc t="1" v="13073"/>
    </bk>
    <bk>
      <rc t="1" v="13074"/>
    </bk>
    <bk>
      <rc t="1" v="13075"/>
    </bk>
    <bk>
      <rc t="1" v="13076"/>
    </bk>
    <bk>
      <rc t="1" v="13077"/>
    </bk>
    <bk>
      <rc t="1" v="13078"/>
    </bk>
    <bk>
      <rc t="1" v="13079"/>
    </bk>
    <bk>
      <rc t="1" v="13080"/>
    </bk>
    <bk>
      <rc t="1" v="13081"/>
    </bk>
    <bk>
      <rc t="1" v="13082"/>
    </bk>
    <bk>
      <rc t="1" v="13083"/>
    </bk>
    <bk>
      <rc t="1" v="13084"/>
    </bk>
    <bk>
      <rc t="1" v="13085"/>
    </bk>
    <bk>
      <rc t="1" v="13086"/>
    </bk>
    <bk>
      <rc t="1" v="13087"/>
    </bk>
    <bk>
      <rc t="1" v="13088"/>
    </bk>
    <bk>
      <rc t="1" v="13089"/>
    </bk>
    <bk>
      <rc t="1" v="13090"/>
    </bk>
    <bk>
      <rc t="1" v="13091"/>
    </bk>
    <bk>
      <rc t="1" v="13092"/>
    </bk>
    <bk>
      <rc t="1" v="13093"/>
    </bk>
    <bk>
      <rc t="1" v="13094"/>
    </bk>
    <bk>
      <rc t="1" v="13095"/>
    </bk>
    <bk>
      <rc t="1" v="13096"/>
    </bk>
    <bk>
      <rc t="1" v="13097"/>
    </bk>
    <bk>
      <rc t="1" v="13098"/>
    </bk>
    <bk>
      <rc t="1" v="13099"/>
    </bk>
    <bk>
      <rc t="1" v="13100"/>
    </bk>
    <bk>
      <rc t="1" v="13101"/>
    </bk>
    <bk>
      <rc t="1" v="13102"/>
    </bk>
    <bk>
      <rc t="1" v="13103"/>
    </bk>
    <bk>
      <rc t="1" v="13104"/>
    </bk>
    <bk>
      <rc t="1" v="13105"/>
    </bk>
    <bk>
      <rc t="1" v="13106"/>
    </bk>
    <bk>
      <rc t="1" v="13107"/>
    </bk>
    <bk>
      <rc t="1" v="13108"/>
    </bk>
    <bk>
      <rc t="1" v="13109"/>
    </bk>
    <bk>
      <rc t="1" v="13110"/>
    </bk>
    <bk>
      <rc t="1" v="13111"/>
    </bk>
    <bk>
      <rc t="1" v="13112"/>
    </bk>
    <bk>
      <rc t="1" v="13113"/>
    </bk>
    <bk>
      <rc t="1" v="13114"/>
    </bk>
    <bk>
      <rc t="1" v="13115"/>
    </bk>
    <bk>
      <rc t="1" v="13116"/>
    </bk>
    <bk>
      <rc t="1" v="13117"/>
    </bk>
    <bk>
      <rc t="1" v="13118"/>
    </bk>
    <bk>
      <rc t="1" v="13119"/>
    </bk>
    <bk>
      <rc t="1" v="13120"/>
    </bk>
    <bk>
      <rc t="1" v="13121"/>
    </bk>
    <bk>
      <rc t="1" v="13122"/>
    </bk>
    <bk>
      <rc t="1" v="13123"/>
    </bk>
    <bk>
      <rc t="1" v="13124"/>
    </bk>
    <bk>
      <rc t="1" v="13125"/>
    </bk>
    <bk>
      <rc t="1" v="13126"/>
    </bk>
    <bk>
      <rc t="1" v="13127"/>
    </bk>
    <bk>
      <rc t="1" v="13128"/>
    </bk>
    <bk>
      <rc t="1" v="13129"/>
    </bk>
    <bk>
      <rc t="1" v="13130"/>
    </bk>
    <bk>
      <rc t="1" v="13131"/>
    </bk>
    <bk>
      <rc t="1" v="13132"/>
    </bk>
    <bk>
      <rc t="1" v="13133"/>
    </bk>
    <bk>
      <rc t="1" v="13134"/>
    </bk>
    <bk>
      <rc t="1" v="13135"/>
    </bk>
    <bk>
      <rc t="1" v="13136"/>
    </bk>
    <bk>
      <rc t="1" v="13137"/>
    </bk>
    <bk>
      <rc t="1" v="13138"/>
    </bk>
    <bk>
      <rc t="1" v="13139"/>
    </bk>
    <bk>
      <rc t="1" v="13140"/>
    </bk>
    <bk>
      <rc t="1" v="13141"/>
    </bk>
    <bk>
      <rc t="1" v="13142"/>
    </bk>
    <bk>
      <rc t="1" v="13143"/>
    </bk>
    <bk>
      <rc t="1" v="13144"/>
    </bk>
    <bk>
      <rc t="1" v="13145"/>
    </bk>
    <bk>
      <rc t="1" v="13146"/>
    </bk>
    <bk>
      <rc t="1" v="13147"/>
    </bk>
    <bk>
      <rc t="1" v="13148"/>
    </bk>
    <bk>
      <rc t="1" v="13149"/>
    </bk>
    <bk>
      <rc t="1" v="13150"/>
    </bk>
    <bk>
      <rc t="1" v="13151"/>
    </bk>
    <bk>
      <rc t="1" v="13152"/>
    </bk>
    <bk>
      <rc t="1" v="13153"/>
    </bk>
    <bk>
      <rc t="1" v="13154"/>
    </bk>
    <bk>
      <rc t="1" v="13155"/>
    </bk>
    <bk>
      <rc t="1" v="13156"/>
    </bk>
    <bk>
      <rc t="1" v="13157"/>
    </bk>
    <bk>
      <rc t="1" v="13158"/>
    </bk>
    <bk>
      <rc t="1" v="13159"/>
    </bk>
    <bk>
      <rc t="1" v="13160"/>
    </bk>
    <bk>
      <rc t="1" v="13161"/>
    </bk>
    <bk>
      <rc t="1" v="13162"/>
    </bk>
    <bk>
      <rc t="1" v="13163"/>
    </bk>
    <bk>
      <rc t="1" v="13164"/>
    </bk>
    <bk>
      <rc t="1" v="13165"/>
    </bk>
    <bk>
      <rc t="1" v="13166"/>
    </bk>
    <bk>
      <rc t="1" v="13167"/>
    </bk>
    <bk>
      <rc t="1" v="13168"/>
    </bk>
    <bk>
      <rc t="1" v="13169"/>
    </bk>
    <bk>
      <rc t="1" v="13170"/>
    </bk>
    <bk>
      <rc t="1" v="13171"/>
    </bk>
    <bk>
      <rc t="1" v="13172"/>
    </bk>
    <bk>
      <rc t="1" v="13173"/>
    </bk>
    <bk>
      <rc t="1" v="13174"/>
    </bk>
    <bk>
      <rc t="1" v="13175"/>
    </bk>
    <bk>
      <rc t="1" v="13176"/>
    </bk>
    <bk>
      <rc t="1" v="13177"/>
    </bk>
    <bk>
      <rc t="1" v="13178"/>
    </bk>
    <bk>
      <rc t="1" v="13179"/>
    </bk>
    <bk>
      <rc t="1" v="13180"/>
    </bk>
    <bk>
      <rc t="1" v="13181"/>
    </bk>
    <bk>
      <rc t="1" v="13182"/>
    </bk>
    <bk>
      <rc t="1" v="13183"/>
    </bk>
    <bk>
      <rc t="1" v="13184"/>
    </bk>
    <bk>
      <rc t="1" v="13185"/>
    </bk>
    <bk>
      <rc t="1" v="13186"/>
    </bk>
    <bk>
      <rc t="1" v="13187"/>
    </bk>
    <bk>
      <rc t="1" v="13188"/>
    </bk>
    <bk>
      <rc t="1" v="13189"/>
    </bk>
    <bk>
      <rc t="1" v="13190"/>
    </bk>
    <bk>
      <rc t="1" v="13191"/>
    </bk>
    <bk>
      <rc t="1" v="13192"/>
    </bk>
    <bk>
      <rc t="1" v="13193"/>
    </bk>
    <bk>
      <rc t="1" v="13194"/>
    </bk>
    <bk>
      <rc t="1" v="13195"/>
    </bk>
    <bk>
      <rc t="1" v="13196"/>
    </bk>
    <bk>
      <rc t="1" v="13197"/>
    </bk>
    <bk>
      <rc t="1" v="13198"/>
    </bk>
    <bk>
      <rc t="1" v="13199"/>
    </bk>
    <bk>
      <rc t="1" v="13200"/>
    </bk>
    <bk>
      <rc t="1" v="13201"/>
    </bk>
    <bk>
      <rc t="1" v="13202"/>
    </bk>
    <bk>
      <rc t="1" v="13203"/>
    </bk>
    <bk>
      <rc t="1" v="13204"/>
    </bk>
    <bk>
      <rc t="1" v="13205"/>
    </bk>
    <bk>
      <rc t="1" v="13206"/>
    </bk>
    <bk>
      <rc t="1" v="13207"/>
    </bk>
    <bk>
      <rc t="1" v="13208"/>
    </bk>
    <bk>
      <rc t="1" v="13209"/>
    </bk>
    <bk>
      <rc t="1" v="13210"/>
    </bk>
    <bk>
      <rc t="1" v="13211"/>
    </bk>
    <bk>
      <rc t="1" v="13212"/>
    </bk>
    <bk>
      <rc t="1" v="13213"/>
    </bk>
    <bk>
      <rc t="1" v="13214"/>
    </bk>
    <bk>
      <rc t="1" v="13215"/>
    </bk>
    <bk>
      <rc t="1" v="13216"/>
    </bk>
    <bk>
      <rc t="1" v="13217"/>
    </bk>
    <bk>
      <rc t="1" v="13218"/>
    </bk>
    <bk>
      <rc t="1" v="13219"/>
    </bk>
    <bk>
      <rc t="1" v="13220"/>
    </bk>
    <bk>
      <rc t="1" v="13221"/>
    </bk>
    <bk>
      <rc t="1" v="13222"/>
    </bk>
    <bk>
      <rc t="1" v="13223"/>
    </bk>
    <bk>
      <rc t="1" v="13224"/>
    </bk>
    <bk>
      <rc t="1" v="13225"/>
    </bk>
    <bk>
      <rc t="1" v="13226"/>
    </bk>
    <bk>
      <rc t="1" v="13227"/>
    </bk>
    <bk>
      <rc t="1" v="13228"/>
    </bk>
    <bk>
      <rc t="1" v="13229"/>
    </bk>
    <bk>
      <rc t="1" v="13230"/>
    </bk>
    <bk>
      <rc t="1" v="13231"/>
    </bk>
    <bk>
      <rc t="1" v="13232"/>
    </bk>
    <bk>
      <rc t="1" v="13233"/>
    </bk>
    <bk>
      <rc t="1" v="13234"/>
    </bk>
    <bk>
      <rc t="1" v="13235"/>
    </bk>
    <bk>
      <rc t="1" v="13236"/>
    </bk>
    <bk>
      <rc t="1" v="13237"/>
    </bk>
    <bk>
      <rc t="1" v="13238"/>
    </bk>
    <bk>
      <rc t="1" v="13239"/>
    </bk>
    <bk>
      <rc t="1" v="13240"/>
    </bk>
    <bk>
      <rc t="1" v="13241"/>
    </bk>
    <bk>
      <rc t="1" v="13242"/>
    </bk>
    <bk>
      <rc t="1" v="13243"/>
    </bk>
    <bk>
      <rc t="1" v="13244"/>
    </bk>
    <bk>
      <rc t="1" v="13245"/>
    </bk>
    <bk>
      <rc t="1" v="13246"/>
    </bk>
    <bk>
      <rc t="1" v="13247"/>
    </bk>
    <bk>
      <rc t="1" v="13248"/>
    </bk>
    <bk>
      <rc t="1" v="13249"/>
    </bk>
    <bk>
      <rc t="1" v="13250"/>
    </bk>
    <bk>
      <rc t="1" v="13251"/>
    </bk>
    <bk>
      <rc t="1" v="13252"/>
    </bk>
    <bk>
      <rc t="1" v="13253"/>
    </bk>
    <bk>
      <rc t="1" v="13254"/>
    </bk>
    <bk>
      <rc t="1" v="13255"/>
    </bk>
    <bk>
      <rc t="1" v="13256"/>
    </bk>
    <bk>
      <rc t="1" v="13257"/>
    </bk>
    <bk>
      <rc t="1" v="13258"/>
    </bk>
    <bk>
      <rc t="1" v="13259"/>
    </bk>
    <bk>
      <rc t="1" v="13260"/>
    </bk>
    <bk>
      <rc t="1" v="13261"/>
    </bk>
    <bk>
      <rc t="1" v="13262"/>
    </bk>
    <bk>
      <rc t="1" v="13263"/>
    </bk>
    <bk>
      <rc t="1" v="13264"/>
    </bk>
    <bk>
      <rc t="1" v="13265"/>
    </bk>
    <bk>
      <rc t="1" v="13266"/>
    </bk>
    <bk>
      <rc t="1" v="13267"/>
    </bk>
    <bk>
      <rc t="1" v="13268"/>
    </bk>
    <bk>
      <rc t="1" v="13269"/>
    </bk>
    <bk>
      <rc t="1" v="13270"/>
    </bk>
    <bk>
      <rc t="1" v="13271"/>
    </bk>
    <bk>
      <rc t="1" v="13272"/>
    </bk>
    <bk>
      <rc t="1" v="13273"/>
    </bk>
    <bk>
      <rc t="1" v="13274"/>
    </bk>
    <bk>
      <rc t="1" v="13275"/>
    </bk>
    <bk>
      <rc t="1" v="13276"/>
    </bk>
    <bk>
      <rc t="1" v="13277"/>
    </bk>
    <bk>
      <rc t="1" v="13278"/>
    </bk>
    <bk>
      <rc t="1" v="13279"/>
    </bk>
    <bk>
      <rc t="1" v="13280"/>
    </bk>
    <bk>
      <rc t="1" v="13281"/>
    </bk>
    <bk>
      <rc t="1" v="13282"/>
    </bk>
    <bk>
      <rc t="1" v="13283"/>
    </bk>
    <bk>
      <rc t="1" v="13284"/>
    </bk>
    <bk>
      <rc t="1" v="13285"/>
    </bk>
    <bk>
      <rc t="1" v="13286"/>
    </bk>
    <bk>
      <rc t="1" v="13287"/>
    </bk>
    <bk>
      <rc t="1" v="13288"/>
    </bk>
    <bk>
      <rc t="1" v="13289"/>
    </bk>
    <bk>
      <rc t="1" v="13290"/>
    </bk>
    <bk>
      <rc t="1" v="13291"/>
    </bk>
    <bk>
      <rc t="1" v="13292"/>
    </bk>
    <bk>
      <rc t="1" v="13293"/>
    </bk>
    <bk>
      <rc t="1" v="13294"/>
    </bk>
    <bk>
      <rc t="1" v="13295"/>
    </bk>
    <bk>
      <rc t="1" v="13296"/>
    </bk>
    <bk>
      <rc t="1" v="13297"/>
    </bk>
    <bk>
      <rc t="1" v="13298"/>
    </bk>
    <bk>
      <rc t="1" v="13299"/>
    </bk>
    <bk>
      <rc t="1" v="13300"/>
    </bk>
    <bk>
      <rc t="1" v="13301"/>
    </bk>
    <bk>
      <rc t="1" v="13302"/>
    </bk>
    <bk>
      <rc t="1" v="13303"/>
    </bk>
    <bk>
      <rc t="1" v="13304"/>
    </bk>
    <bk>
      <rc t="1" v="13305"/>
    </bk>
    <bk>
      <rc t="1" v="13306"/>
    </bk>
    <bk>
      <rc t="1" v="13307"/>
    </bk>
    <bk>
      <rc t="1" v="13308"/>
    </bk>
    <bk>
      <rc t="1" v="13309"/>
    </bk>
    <bk>
      <rc t="1" v="13310"/>
    </bk>
    <bk>
      <rc t="1" v="13311"/>
    </bk>
    <bk>
      <rc t="1" v="13312"/>
    </bk>
    <bk>
      <rc t="1" v="13313"/>
    </bk>
    <bk>
      <rc t="1" v="13314"/>
    </bk>
    <bk>
      <rc t="1" v="13315"/>
    </bk>
    <bk>
      <rc t="1" v="13316"/>
    </bk>
    <bk>
      <rc t="1" v="13317"/>
    </bk>
    <bk>
      <rc t="1" v="13318"/>
    </bk>
    <bk>
      <rc t="1" v="13319"/>
    </bk>
    <bk>
      <rc t="1" v="13320"/>
    </bk>
    <bk>
      <rc t="1" v="13321"/>
    </bk>
    <bk>
      <rc t="1" v="13322"/>
    </bk>
    <bk>
      <rc t="1" v="13323"/>
    </bk>
    <bk>
      <rc t="1" v="13324"/>
    </bk>
    <bk>
      <rc t="1" v="13325"/>
    </bk>
    <bk>
      <rc t="1" v="13326"/>
    </bk>
    <bk>
      <rc t="1" v="13327"/>
    </bk>
    <bk>
      <rc t="1" v="13328"/>
    </bk>
    <bk>
      <rc t="1" v="13329"/>
    </bk>
    <bk>
      <rc t="1" v="13330"/>
    </bk>
    <bk>
      <rc t="1" v="13331"/>
    </bk>
    <bk>
      <rc t="1" v="13332"/>
    </bk>
    <bk>
      <rc t="1" v="13333"/>
    </bk>
    <bk>
      <rc t="1" v="13334"/>
    </bk>
    <bk>
      <rc t="1" v="13335"/>
    </bk>
    <bk>
      <rc t="1" v="13336"/>
    </bk>
    <bk>
      <rc t="1" v="13337"/>
    </bk>
    <bk>
      <rc t="1" v="13338"/>
    </bk>
    <bk>
      <rc t="1" v="13339"/>
    </bk>
    <bk>
      <rc t="1" v="13340"/>
    </bk>
    <bk>
      <rc t="1" v="13341"/>
    </bk>
    <bk>
      <rc t="1" v="13342"/>
    </bk>
    <bk>
      <rc t="1" v="13343"/>
    </bk>
    <bk>
      <rc t="1" v="13344"/>
    </bk>
    <bk>
      <rc t="1" v="13345"/>
    </bk>
    <bk>
      <rc t="1" v="13346"/>
    </bk>
    <bk>
      <rc t="1" v="13347"/>
    </bk>
    <bk>
      <rc t="1" v="13348"/>
    </bk>
    <bk>
      <rc t="1" v="13349"/>
    </bk>
    <bk>
      <rc t="1" v="13350"/>
    </bk>
    <bk>
      <rc t="1" v="13351"/>
    </bk>
    <bk>
      <rc t="1" v="13352"/>
    </bk>
    <bk>
      <rc t="1" v="13353"/>
    </bk>
    <bk>
      <rc t="1" v="13354"/>
    </bk>
    <bk>
      <rc t="1" v="13355"/>
    </bk>
    <bk>
      <rc t="1" v="13356"/>
    </bk>
    <bk>
      <rc t="1" v="13357"/>
    </bk>
    <bk>
      <rc t="1" v="13358"/>
    </bk>
    <bk>
      <rc t="1" v="13359"/>
    </bk>
    <bk>
      <rc t="1" v="13360"/>
    </bk>
    <bk>
      <rc t="1" v="13361"/>
    </bk>
    <bk>
      <rc t="1" v="13362"/>
    </bk>
    <bk>
      <rc t="1" v="13363"/>
    </bk>
    <bk>
      <rc t="1" v="13364"/>
    </bk>
    <bk>
      <rc t="1" v="13365"/>
    </bk>
    <bk>
      <rc t="1" v="13366"/>
    </bk>
    <bk>
      <rc t="1" v="13367"/>
    </bk>
    <bk>
      <rc t="1" v="13368"/>
    </bk>
    <bk>
      <rc t="1" v="13369"/>
    </bk>
    <bk>
      <rc t="1" v="13370"/>
    </bk>
    <bk>
      <rc t="1" v="13371"/>
    </bk>
    <bk>
      <rc t="1" v="13372"/>
    </bk>
    <bk>
      <rc t="1" v="13373"/>
    </bk>
    <bk>
      <rc t="1" v="13374"/>
    </bk>
    <bk>
      <rc t="1" v="13375"/>
    </bk>
    <bk>
      <rc t="1" v="13376"/>
    </bk>
    <bk>
      <rc t="1" v="13377"/>
    </bk>
    <bk>
      <rc t="1" v="13378"/>
    </bk>
    <bk>
      <rc t="1" v="13379"/>
    </bk>
    <bk>
      <rc t="1" v="13380"/>
    </bk>
    <bk>
      <rc t="1" v="13381"/>
    </bk>
    <bk>
      <rc t="1" v="13382"/>
    </bk>
    <bk>
      <rc t="1" v="13383"/>
    </bk>
    <bk>
      <rc t="1" v="13384"/>
    </bk>
    <bk>
      <rc t="1" v="13385"/>
    </bk>
    <bk>
      <rc t="1" v="13386"/>
    </bk>
    <bk>
      <rc t="1" v="13387"/>
    </bk>
    <bk>
      <rc t="1" v="13388"/>
    </bk>
    <bk>
      <rc t="1" v="13389"/>
    </bk>
    <bk>
      <rc t="1" v="13390"/>
    </bk>
    <bk>
      <rc t="1" v="13391"/>
    </bk>
    <bk>
      <rc t="1" v="13392"/>
    </bk>
    <bk>
      <rc t="1" v="13393"/>
    </bk>
    <bk>
      <rc t="1" v="13394"/>
    </bk>
    <bk>
      <rc t="1" v="13395"/>
    </bk>
    <bk>
      <rc t="1" v="13396"/>
    </bk>
    <bk>
      <rc t="1" v="13397"/>
    </bk>
    <bk>
      <rc t="1" v="13398"/>
    </bk>
    <bk>
      <rc t="1" v="13399"/>
    </bk>
    <bk>
      <rc t="1" v="13400"/>
    </bk>
    <bk>
      <rc t="1" v="13401"/>
    </bk>
    <bk>
      <rc t="1" v="13402"/>
    </bk>
    <bk>
      <rc t="1" v="13403"/>
    </bk>
    <bk>
      <rc t="1" v="13404"/>
    </bk>
    <bk>
      <rc t="1" v="13405"/>
    </bk>
    <bk>
      <rc t="1" v="13406"/>
    </bk>
    <bk>
      <rc t="1" v="13407"/>
    </bk>
    <bk>
      <rc t="1" v="13408"/>
    </bk>
    <bk>
      <rc t="1" v="13409"/>
    </bk>
    <bk>
      <rc t="1" v="13410"/>
    </bk>
    <bk>
      <rc t="1" v="13411"/>
    </bk>
    <bk>
      <rc t="1" v="13412"/>
    </bk>
    <bk>
      <rc t="1" v="13413"/>
    </bk>
    <bk>
      <rc t="1" v="13414"/>
    </bk>
    <bk>
      <rc t="1" v="13415"/>
    </bk>
    <bk>
      <rc t="1" v="13416"/>
    </bk>
    <bk>
      <rc t="1" v="13417"/>
    </bk>
    <bk>
      <rc t="1" v="13418"/>
    </bk>
    <bk>
      <rc t="1" v="13419"/>
    </bk>
    <bk>
      <rc t="1" v="13420"/>
    </bk>
    <bk>
      <rc t="1" v="13421"/>
    </bk>
    <bk>
      <rc t="1" v="13422"/>
    </bk>
    <bk>
      <rc t="1" v="13423"/>
    </bk>
    <bk>
      <rc t="1" v="13424"/>
    </bk>
    <bk>
      <rc t="1" v="13425"/>
    </bk>
    <bk>
      <rc t="1" v="13426"/>
    </bk>
    <bk>
      <rc t="1" v="13427"/>
    </bk>
    <bk>
      <rc t="1" v="13428"/>
    </bk>
    <bk>
      <rc t="1" v="13429"/>
    </bk>
    <bk>
      <rc t="1" v="13430"/>
    </bk>
    <bk>
      <rc t="1" v="13431"/>
    </bk>
    <bk>
      <rc t="1" v="13432"/>
    </bk>
    <bk>
      <rc t="1" v="13433"/>
    </bk>
    <bk>
      <rc t="1" v="13434"/>
    </bk>
    <bk>
      <rc t="1" v="13435"/>
    </bk>
    <bk>
      <rc t="1" v="13436"/>
    </bk>
    <bk>
      <rc t="1" v="13437"/>
    </bk>
    <bk>
      <rc t="1" v="13438"/>
    </bk>
    <bk>
      <rc t="1" v="13439"/>
    </bk>
    <bk>
      <rc t="1" v="13440"/>
    </bk>
    <bk>
      <rc t="1" v="13441"/>
    </bk>
    <bk>
      <rc t="1" v="13442"/>
    </bk>
    <bk>
      <rc t="1" v="13443"/>
    </bk>
    <bk>
      <rc t="1" v="13444"/>
    </bk>
    <bk>
      <rc t="1" v="13445"/>
    </bk>
    <bk>
      <rc t="1" v="13446"/>
    </bk>
    <bk>
      <rc t="1" v="13447"/>
    </bk>
    <bk>
      <rc t="1" v="13448"/>
    </bk>
    <bk>
      <rc t="1" v="13449"/>
    </bk>
    <bk>
      <rc t="1" v="13450"/>
    </bk>
    <bk>
      <rc t="1" v="13451"/>
    </bk>
    <bk>
      <rc t="1" v="13452"/>
    </bk>
    <bk>
      <rc t="1" v="13453"/>
    </bk>
    <bk>
      <rc t="1" v="13454"/>
    </bk>
    <bk>
      <rc t="1" v="13455"/>
    </bk>
    <bk>
      <rc t="1" v="13456"/>
    </bk>
    <bk>
      <rc t="1" v="13457"/>
    </bk>
    <bk>
      <rc t="1" v="13458"/>
    </bk>
    <bk>
      <rc t="1" v="13459"/>
    </bk>
    <bk>
      <rc t="1" v="13460"/>
    </bk>
    <bk>
      <rc t="1" v="13461"/>
    </bk>
    <bk>
      <rc t="1" v="13462"/>
    </bk>
    <bk>
      <rc t="1" v="13463"/>
    </bk>
    <bk>
      <rc t="1" v="13464"/>
    </bk>
    <bk>
      <rc t="1" v="13465"/>
    </bk>
    <bk>
      <rc t="1" v="13466"/>
    </bk>
    <bk>
      <rc t="1" v="13467"/>
    </bk>
    <bk>
      <rc t="1" v="13468"/>
    </bk>
    <bk>
      <rc t="1" v="13469"/>
    </bk>
    <bk>
      <rc t="1" v="13470"/>
    </bk>
    <bk>
      <rc t="1" v="13471"/>
    </bk>
    <bk>
      <rc t="1" v="13472"/>
    </bk>
    <bk>
      <rc t="1" v="13473"/>
    </bk>
    <bk>
      <rc t="1" v="13474"/>
    </bk>
    <bk>
      <rc t="1" v="13475"/>
    </bk>
    <bk>
      <rc t="1" v="13476"/>
    </bk>
    <bk>
      <rc t="1" v="13477"/>
    </bk>
    <bk>
      <rc t="1" v="13478"/>
    </bk>
    <bk>
      <rc t="1" v="13479"/>
    </bk>
    <bk>
      <rc t="1" v="13480"/>
    </bk>
    <bk>
      <rc t="1" v="13481"/>
    </bk>
    <bk>
      <rc t="1" v="13482"/>
    </bk>
    <bk>
      <rc t="1" v="13483"/>
    </bk>
    <bk>
      <rc t="1" v="13484"/>
    </bk>
    <bk>
      <rc t="1" v="13485"/>
    </bk>
    <bk>
      <rc t="1" v="13486"/>
    </bk>
    <bk>
      <rc t="1" v="13487"/>
    </bk>
    <bk>
      <rc t="1" v="13488"/>
    </bk>
    <bk>
      <rc t="1" v="13489"/>
    </bk>
    <bk>
      <rc t="1" v="13490"/>
    </bk>
    <bk>
      <rc t="1" v="13491"/>
    </bk>
    <bk>
      <rc t="1" v="13492"/>
    </bk>
    <bk>
      <rc t="1" v="13493"/>
    </bk>
    <bk>
      <rc t="1" v="13494"/>
    </bk>
    <bk>
      <rc t="1" v="13495"/>
    </bk>
    <bk>
      <rc t="1" v="13496"/>
    </bk>
    <bk>
      <rc t="1" v="13497"/>
    </bk>
    <bk>
      <rc t="1" v="13498"/>
    </bk>
    <bk>
      <rc t="1" v="13499"/>
    </bk>
    <bk>
      <rc t="1" v="13500"/>
    </bk>
    <bk>
      <rc t="1" v="13501"/>
    </bk>
    <bk>
      <rc t="1" v="13502"/>
    </bk>
    <bk>
      <rc t="1" v="13503"/>
    </bk>
    <bk>
      <rc t="1" v="13504"/>
    </bk>
    <bk>
      <rc t="1" v="13505"/>
    </bk>
    <bk>
      <rc t="1" v="13506"/>
    </bk>
    <bk>
      <rc t="1" v="13507"/>
    </bk>
    <bk>
      <rc t="1" v="13508"/>
    </bk>
    <bk>
      <rc t="1" v="13509"/>
    </bk>
    <bk>
      <rc t="1" v="13510"/>
    </bk>
    <bk>
      <rc t="1" v="13511"/>
    </bk>
    <bk>
      <rc t="1" v="13512"/>
    </bk>
    <bk>
      <rc t="1" v="13513"/>
    </bk>
    <bk>
      <rc t="1" v="13514"/>
    </bk>
    <bk>
      <rc t="1" v="13515"/>
    </bk>
    <bk>
      <rc t="1" v="13516"/>
    </bk>
    <bk>
      <rc t="1" v="13517"/>
    </bk>
    <bk>
      <rc t="1" v="13518"/>
    </bk>
    <bk>
      <rc t="1" v="13519"/>
    </bk>
    <bk>
      <rc t="1" v="13520"/>
    </bk>
    <bk>
      <rc t="1" v="13521"/>
    </bk>
    <bk>
      <rc t="1" v="13522"/>
    </bk>
    <bk>
      <rc t="1" v="13523"/>
    </bk>
    <bk>
      <rc t="1" v="13524"/>
    </bk>
    <bk>
      <rc t="1" v="13525"/>
    </bk>
    <bk>
      <rc t="1" v="13526"/>
    </bk>
    <bk>
      <rc t="1" v="13527"/>
    </bk>
    <bk>
      <rc t="1" v="13528"/>
    </bk>
    <bk>
      <rc t="1" v="13529"/>
    </bk>
    <bk>
      <rc t="1" v="13530"/>
    </bk>
    <bk>
      <rc t="1" v="13531"/>
    </bk>
    <bk>
      <rc t="1" v="13532"/>
    </bk>
    <bk>
      <rc t="1" v="13533"/>
    </bk>
    <bk>
      <rc t="1" v="13534"/>
    </bk>
    <bk>
      <rc t="1" v="13535"/>
    </bk>
    <bk>
      <rc t="1" v="13536"/>
    </bk>
    <bk>
      <rc t="1" v="13537"/>
    </bk>
    <bk>
      <rc t="1" v="13538"/>
    </bk>
    <bk>
      <rc t="1" v="13539"/>
    </bk>
    <bk>
      <rc t="1" v="13540"/>
    </bk>
    <bk>
      <rc t="1" v="13541"/>
    </bk>
    <bk>
      <rc t="1" v="13542"/>
    </bk>
    <bk>
      <rc t="1" v="13543"/>
    </bk>
    <bk>
      <rc t="1" v="13544"/>
    </bk>
    <bk>
      <rc t="1" v="13545"/>
    </bk>
    <bk>
      <rc t="1" v="13546"/>
    </bk>
    <bk>
      <rc t="1" v="13547"/>
    </bk>
    <bk>
      <rc t="1" v="13548"/>
    </bk>
    <bk>
      <rc t="1" v="13549"/>
    </bk>
    <bk>
      <rc t="1" v="13550"/>
    </bk>
    <bk>
      <rc t="1" v="13551"/>
    </bk>
    <bk>
      <rc t="1" v="13552"/>
    </bk>
    <bk>
      <rc t="1" v="13553"/>
    </bk>
    <bk>
      <rc t="1" v="13554"/>
    </bk>
    <bk>
      <rc t="1" v="13555"/>
    </bk>
    <bk>
      <rc t="1" v="13556"/>
    </bk>
    <bk>
      <rc t="1" v="13557"/>
    </bk>
    <bk>
      <rc t="1" v="13558"/>
    </bk>
    <bk>
      <rc t="1" v="13559"/>
    </bk>
    <bk>
      <rc t="1" v="13560"/>
    </bk>
    <bk>
      <rc t="1" v="13561"/>
    </bk>
    <bk>
      <rc t="1" v="13562"/>
    </bk>
    <bk>
      <rc t="1" v="13563"/>
    </bk>
    <bk>
      <rc t="1" v="13564"/>
    </bk>
    <bk>
      <rc t="1" v="13565"/>
    </bk>
    <bk>
      <rc t="1" v="13566"/>
    </bk>
    <bk>
      <rc t="1" v="13567"/>
    </bk>
    <bk>
      <rc t="1" v="13568"/>
    </bk>
    <bk>
      <rc t="1" v="13569"/>
    </bk>
    <bk>
      <rc t="1" v="13570"/>
    </bk>
    <bk>
      <rc t="1" v="13571"/>
    </bk>
    <bk>
      <rc t="1" v="13572"/>
    </bk>
    <bk>
      <rc t="1" v="13573"/>
    </bk>
    <bk>
      <rc t="1" v="13574"/>
    </bk>
    <bk>
      <rc t="1" v="13575"/>
    </bk>
    <bk>
      <rc t="1" v="13576"/>
    </bk>
    <bk>
      <rc t="1" v="13577"/>
    </bk>
    <bk>
      <rc t="1" v="13578"/>
    </bk>
    <bk>
      <rc t="1" v="13579"/>
    </bk>
    <bk>
      <rc t="1" v="13580"/>
    </bk>
    <bk>
      <rc t="1" v="13581"/>
    </bk>
    <bk>
      <rc t="1" v="13582"/>
    </bk>
    <bk>
      <rc t="1" v="13583"/>
    </bk>
    <bk>
      <rc t="1" v="13584"/>
    </bk>
    <bk>
      <rc t="1" v="13585"/>
    </bk>
    <bk>
      <rc t="1" v="13586"/>
    </bk>
    <bk>
      <rc t="1" v="13587"/>
    </bk>
    <bk>
      <rc t="1" v="13588"/>
    </bk>
    <bk>
      <rc t="1" v="13589"/>
    </bk>
    <bk>
      <rc t="1" v="13590"/>
    </bk>
    <bk>
      <rc t="1" v="13591"/>
    </bk>
    <bk>
      <rc t="1" v="13592"/>
    </bk>
    <bk>
      <rc t="1" v="13593"/>
    </bk>
    <bk>
      <rc t="1" v="13594"/>
    </bk>
    <bk>
      <rc t="1" v="13595"/>
    </bk>
    <bk>
      <rc t="1" v="13596"/>
    </bk>
    <bk>
      <rc t="1" v="13597"/>
    </bk>
    <bk>
      <rc t="1" v="13598"/>
    </bk>
    <bk>
      <rc t="1" v="13599"/>
    </bk>
    <bk>
      <rc t="1" v="13600"/>
    </bk>
    <bk>
      <rc t="1" v="13601"/>
    </bk>
    <bk>
      <rc t="1" v="13602"/>
    </bk>
    <bk>
      <rc t="1" v="13603"/>
    </bk>
    <bk>
      <rc t="1" v="13604"/>
    </bk>
    <bk>
      <rc t="1" v="13605"/>
    </bk>
    <bk>
      <rc t="1" v="13606"/>
    </bk>
    <bk>
      <rc t="1" v="13607"/>
    </bk>
    <bk>
      <rc t="1" v="13608"/>
    </bk>
    <bk>
      <rc t="1" v="13609"/>
    </bk>
    <bk>
      <rc t="1" v="13610"/>
    </bk>
    <bk>
      <rc t="1" v="13611"/>
    </bk>
    <bk>
      <rc t="1" v="13612"/>
    </bk>
    <bk>
      <rc t="1" v="13613"/>
    </bk>
    <bk>
      <rc t="1" v="13614"/>
    </bk>
    <bk>
      <rc t="1" v="13615"/>
    </bk>
    <bk>
      <rc t="1" v="13616"/>
    </bk>
    <bk>
      <rc t="1" v="13617"/>
    </bk>
    <bk>
      <rc t="1" v="13618"/>
    </bk>
    <bk>
      <rc t="1" v="13619"/>
    </bk>
    <bk>
      <rc t="1" v="13620"/>
    </bk>
    <bk>
      <rc t="1" v="13621"/>
    </bk>
    <bk>
      <rc t="1" v="13622"/>
    </bk>
    <bk>
      <rc t="1" v="13623"/>
    </bk>
    <bk>
      <rc t="1" v="13624"/>
    </bk>
    <bk>
      <rc t="1" v="13625"/>
    </bk>
    <bk>
      <rc t="1" v="13626"/>
    </bk>
    <bk>
      <rc t="1" v="13627"/>
    </bk>
    <bk>
      <rc t="1" v="13628"/>
    </bk>
    <bk>
      <rc t="1" v="13629"/>
    </bk>
    <bk>
      <rc t="1" v="13630"/>
    </bk>
    <bk>
      <rc t="1" v="13631"/>
    </bk>
    <bk>
      <rc t="1" v="13632"/>
    </bk>
    <bk>
      <rc t="1" v="13633"/>
    </bk>
    <bk>
      <rc t="1" v="13634"/>
    </bk>
    <bk>
      <rc t="1" v="13635"/>
    </bk>
    <bk>
      <rc t="1" v="13636"/>
    </bk>
    <bk>
      <rc t="1" v="13637"/>
    </bk>
    <bk>
      <rc t="1" v="13638"/>
    </bk>
    <bk>
      <rc t="1" v="13639"/>
    </bk>
    <bk>
      <rc t="1" v="13640"/>
    </bk>
    <bk>
      <rc t="1" v="13641"/>
    </bk>
    <bk>
      <rc t="1" v="13642"/>
    </bk>
    <bk>
      <rc t="1" v="13643"/>
    </bk>
    <bk>
      <rc t="1" v="13644"/>
    </bk>
    <bk>
      <rc t="1" v="13645"/>
    </bk>
    <bk>
      <rc t="1" v="13646"/>
    </bk>
    <bk>
      <rc t="1" v="13647"/>
    </bk>
    <bk>
      <rc t="1" v="13648"/>
    </bk>
    <bk>
      <rc t="1" v="13649"/>
    </bk>
    <bk>
      <rc t="1" v="13650"/>
    </bk>
    <bk>
      <rc t="1" v="13651"/>
    </bk>
    <bk>
      <rc t="1" v="13652"/>
    </bk>
    <bk>
      <rc t="1" v="13653"/>
    </bk>
    <bk>
      <rc t="1" v="13654"/>
    </bk>
    <bk>
      <rc t="1" v="13655"/>
    </bk>
    <bk>
      <rc t="1" v="13656"/>
    </bk>
    <bk>
      <rc t="1" v="13657"/>
    </bk>
    <bk>
      <rc t="1" v="13658"/>
    </bk>
    <bk>
      <rc t="1" v="13659"/>
    </bk>
    <bk>
      <rc t="1" v="13660"/>
    </bk>
    <bk>
      <rc t="1" v="13661"/>
    </bk>
    <bk>
      <rc t="1" v="13662"/>
    </bk>
    <bk>
      <rc t="1" v="13663"/>
    </bk>
    <bk>
      <rc t="1" v="13664"/>
    </bk>
    <bk>
      <rc t="1" v="13665"/>
    </bk>
    <bk>
      <rc t="1" v="13666"/>
    </bk>
    <bk>
      <rc t="1" v="13667"/>
    </bk>
    <bk>
      <rc t="1" v="13668"/>
    </bk>
    <bk>
      <rc t="1" v="13669"/>
    </bk>
    <bk>
      <rc t="1" v="13670"/>
    </bk>
    <bk>
      <rc t="1" v="13671"/>
    </bk>
    <bk>
      <rc t="1" v="13672"/>
    </bk>
    <bk>
      <rc t="1" v="13673"/>
    </bk>
    <bk>
      <rc t="1" v="13674"/>
    </bk>
    <bk>
      <rc t="1" v="13675"/>
    </bk>
    <bk>
      <rc t="1" v="13676"/>
    </bk>
    <bk>
      <rc t="1" v="13677"/>
    </bk>
    <bk>
      <rc t="1" v="13678"/>
    </bk>
    <bk>
      <rc t="1" v="13679"/>
    </bk>
    <bk>
      <rc t="1" v="13680"/>
    </bk>
    <bk>
      <rc t="1" v="13681"/>
    </bk>
    <bk>
      <rc t="1" v="13682"/>
    </bk>
    <bk>
      <rc t="1" v="13683"/>
    </bk>
    <bk>
      <rc t="1" v="13684"/>
    </bk>
    <bk>
      <rc t="1" v="13685"/>
    </bk>
    <bk>
      <rc t="1" v="13686"/>
    </bk>
    <bk>
      <rc t="1" v="13687"/>
    </bk>
    <bk>
      <rc t="1" v="13688"/>
    </bk>
    <bk>
      <rc t="1" v="13689"/>
    </bk>
    <bk>
      <rc t="1" v="13690"/>
    </bk>
    <bk>
      <rc t="1" v="13691"/>
    </bk>
    <bk>
      <rc t="1" v="13692"/>
    </bk>
    <bk>
      <rc t="1" v="13693"/>
    </bk>
    <bk>
      <rc t="1" v="13694"/>
    </bk>
    <bk>
      <rc t="1" v="13695"/>
    </bk>
    <bk>
      <rc t="1" v="13696"/>
    </bk>
    <bk>
      <rc t="1" v="13697"/>
    </bk>
    <bk>
      <rc t="1" v="13698"/>
    </bk>
    <bk>
      <rc t="1" v="13699"/>
    </bk>
    <bk>
      <rc t="1" v="13700"/>
    </bk>
    <bk>
      <rc t="1" v="13701"/>
    </bk>
    <bk>
      <rc t="1" v="13702"/>
    </bk>
    <bk>
      <rc t="1" v="13703"/>
    </bk>
    <bk>
      <rc t="1" v="13704"/>
    </bk>
    <bk>
      <rc t="1" v="13705"/>
    </bk>
    <bk>
      <rc t="1" v="13706"/>
    </bk>
    <bk>
      <rc t="1" v="13707"/>
    </bk>
    <bk>
      <rc t="1" v="13708"/>
    </bk>
    <bk>
      <rc t="1" v="13709"/>
    </bk>
    <bk>
      <rc t="1" v="13710"/>
    </bk>
    <bk>
      <rc t="1" v="13711"/>
    </bk>
    <bk>
      <rc t="1" v="13712"/>
    </bk>
    <bk>
      <rc t="1" v="13713"/>
    </bk>
    <bk>
      <rc t="1" v="13714"/>
    </bk>
    <bk>
      <rc t="1" v="13715"/>
    </bk>
    <bk>
      <rc t="1" v="13716"/>
    </bk>
    <bk>
      <rc t="1" v="13717"/>
    </bk>
    <bk>
      <rc t="1" v="13718"/>
    </bk>
    <bk>
      <rc t="1" v="13719"/>
    </bk>
    <bk>
      <rc t="1" v="13720"/>
    </bk>
    <bk>
      <rc t="1" v="13721"/>
    </bk>
    <bk>
      <rc t="1" v="13722"/>
    </bk>
    <bk>
      <rc t="1" v="13723"/>
    </bk>
    <bk>
      <rc t="1" v="13724"/>
    </bk>
    <bk>
      <rc t="1" v="13725"/>
    </bk>
    <bk>
      <rc t="1" v="13726"/>
    </bk>
    <bk>
      <rc t="1" v="13727"/>
    </bk>
    <bk>
      <rc t="1" v="13728"/>
    </bk>
    <bk>
      <rc t="1" v="13729"/>
    </bk>
    <bk>
      <rc t="1" v="13730"/>
    </bk>
    <bk>
      <rc t="1" v="13731"/>
    </bk>
    <bk>
      <rc t="1" v="13732"/>
    </bk>
    <bk>
      <rc t="1" v="13733"/>
    </bk>
    <bk>
      <rc t="1" v="13734"/>
    </bk>
    <bk>
      <rc t="1" v="13735"/>
    </bk>
    <bk>
      <rc t="1" v="13736"/>
    </bk>
    <bk>
      <rc t="1" v="13737"/>
    </bk>
    <bk>
      <rc t="1" v="13738"/>
    </bk>
    <bk>
      <rc t="1" v="13739"/>
    </bk>
    <bk>
      <rc t="1" v="13740"/>
    </bk>
    <bk>
      <rc t="1" v="13741"/>
    </bk>
    <bk>
      <rc t="1" v="13742"/>
    </bk>
    <bk>
      <rc t="1" v="13743"/>
    </bk>
    <bk>
      <rc t="1" v="13744"/>
    </bk>
    <bk>
      <rc t="1" v="13745"/>
    </bk>
    <bk>
      <rc t="1" v="13746"/>
    </bk>
    <bk>
      <rc t="1" v="13747"/>
    </bk>
    <bk>
      <rc t="1" v="13748"/>
    </bk>
    <bk>
      <rc t="1" v="13749"/>
    </bk>
    <bk>
      <rc t="1" v="13750"/>
    </bk>
    <bk>
      <rc t="1" v="13751"/>
    </bk>
    <bk>
      <rc t="1" v="13752"/>
    </bk>
    <bk>
      <rc t="1" v="13753"/>
    </bk>
    <bk>
      <rc t="1" v="13754"/>
    </bk>
    <bk>
      <rc t="1" v="13755"/>
    </bk>
    <bk>
      <rc t="1" v="13756"/>
    </bk>
    <bk>
      <rc t="1" v="13757"/>
    </bk>
    <bk>
      <rc t="1" v="13758"/>
    </bk>
    <bk>
      <rc t="1" v="13759"/>
    </bk>
    <bk>
      <rc t="1" v="13760"/>
    </bk>
    <bk>
      <rc t="1" v="13761"/>
    </bk>
    <bk>
      <rc t="1" v="13762"/>
    </bk>
    <bk>
      <rc t="1" v="13763"/>
    </bk>
    <bk>
      <rc t="1" v="13764"/>
    </bk>
    <bk>
      <rc t="1" v="13765"/>
    </bk>
    <bk>
      <rc t="1" v="13766"/>
    </bk>
    <bk>
      <rc t="1" v="13767"/>
    </bk>
    <bk>
      <rc t="1" v="13768"/>
    </bk>
    <bk>
      <rc t="1" v="13769"/>
    </bk>
    <bk>
      <rc t="1" v="13770"/>
    </bk>
    <bk>
      <rc t="1" v="13771"/>
    </bk>
    <bk>
      <rc t="1" v="13772"/>
    </bk>
    <bk>
      <rc t="1" v="13773"/>
    </bk>
    <bk>
      <rc t="1" v="13774"/>
    </bk>
    <bk>
      <rc t="1" v="13775"/>
    </bk>
    <bk>
      <rc t="1" v="13776"/>
    </bk>
    <bk>
      <rc t="1" v="13777"/>
    </bk>
    <bk>
      <rc t="1" v="13778"/>
    </bk>
    <bk>
      <rc t="1" v="13779"/>
    </bk>
    <bk>
      <rc t="1" v="13780"/>
    </bk>
    <bk>
      <rc t="1" v="13781"/>
    </bk>
    <bk>
      <rc t="1" v="13782"/>
    </bk>
    <bk>
      <rc t="1" v="13783"/>
    </bk>
    <bk>
      <rc t="1" v="13784"/>
    </bk>
    <bk>
      <rc t="1" v="13785"/>
    </bk>
    <bk>
      <rc t="1" v="13786"/>
    </bk>
    <bk>
      <rc t="1" v="13787"/>
    </bk>
    <bk>
      <rc t="1" v="13788"/>
    </bk>
    <bk>
      <rc t="1" v="13789"/>
    </bk>
    <bk>
      <rc t="1" v="13790"/>
    </bk>
    <bk>
      <rc t="1" v="13791"/>
    </bk>
    <bk>
      <rc t="1" v="13792"/>
    </bk>
    <bk>
      <rc t="1" v="13793"/>
    </bk>
    <bk>
      <rc t="1" v="13794"/>
    </bk>
    <bk>
      <rc t="1" v="13795"/>
    </bk>
    <bk>
      <rc t="1" v="13796"/>
    </bk>
    <bk>
      <rc t="1" v="13797"/>
    </bk>
    <bk>
      <rc t="1" v="13798"/>
    </bk>
    <bk>
      <rc t="1" v="13799"/>
    </bk>
    <bk>
      <rc t="1" v="13800"/>
    </bk>
    <bk>
      <rc t="1" v="13801"/>
    </bk>
    <bk>
      <rc t="1" v="13802"/>
    </bk>
    <bk>
      <rc t="1" v="13803"/>
    </bk>
    <bk>
      <rc t="1" v="13804"/>
    </bk>
    <bk>
      <rc t="1" v="13805"/>
    </bk>
    <bk>
      <rc t="1" v="13806"/>
    </bk>
    <bk>
      <rc t="1" v="13807"/>
    </bk>
    <bk>
      <rc t="1" v="13808"/>
    </bk>
    <bk>
      <rc t="1" v="13809"/>
    </bk>
    <bk>
      <rc t="1" v="13810"/>
    </bk>
    <bk>
      <rc t="1" v="13811"/>
    </bk>
    <bk>
      <rc t="1" v="13812"/>
    </bk>
    <bk>
      <rc t="1" v="13813"/>
    </bk>
    <bk>
      <rc t="1" v="13814"/>
    </bk>
    <bk>
      <rc t="1" v="13815"/>
    </bk>
    <bk>
      <rc t="1" v="13816"/>
    </bk>
    <bk>
      <rc t="1" v="13817"/>
    </bk>
    <bk>
      <rc t="1" v="13818"/>
    </bk>
    <bk>
      <rc t="1" v="13819"/>
    </bk>
    <bk>
      <rc t="1" v="13820"/>
    </bk>
    <bk>
      <rc t="1" v="13821"/>
    </bk>
    <bk>
      <rc t="1" v="13822"/>
    </bk>
    <bk>
      <rc t="1" v="13823"/>
    </bk>
    <bk>
      <rc t="1" v="13824"/>
    </bk>
    <bk>
      <rc t="1" v="13825"/>
    </bk>
    <bk>
      <rc t="1" v="13826"/>
    </bk>
    <bk>
      <rc t="1" v="13827"/>
    </bk>
    <bk>
      <rc t="1" v="13828"/>
    </bk>
    <bk>
      <rc t="1" v="13829"/>
    </bk>
    <bk>
      <rc t="1" v="13830"/>
    </bk>
    <bk>
      <rc t="1" v="13831"/>
    </bk>
    <bk>
      <rc t="1" v="13832"/>
    </bk>
    <bk>
      <rc t="1" v="13833"/>
    </bk>
    <bk>
      <rc t="1" v="13834"/>
    </bk>
    <bk>
      <rc t="1" v="13835"/>
    </bk>
    <bk>
      <rc t="1" v="13836"/>
    </bk>
    <bk>
      <rc t="1" v="13837"/>
    </bk>
    <bk>
      <rc t="1" v="13838"/>
    </bk>
    <bk>
      <rc t="1" v="13839"/>
    </bk>
    <bk>
      <rc t="1" v="13840"/>
    </bk>
    <bk>
      <rc t="1" v="13841"/>
    </bk>
    <bk>
      <rc t="1" v="13842"/>
    </bk>
    <bk>
      <rc t="1" v="13843"/>
    </bk>
    <bk>
      <rc t="1" v="13844"/>
    </bk>
    <bk>
      <rc t="1" v="13845"/>
    </bk>
    <bk>
      <rc t="1" v="13846"/>
    </bk>
    <bk>
      <rc t="1" v="13847"/>
    </bk>
    <bk>
      <rc t="1" v="13848"/>
    </bk>
    <bk>
      <rc t="1" v="13849"/>
    </bk>
    <bk>
      <rc t="1" v="13850"/>
    </bk>
    <bk>
      <rc t="1" v="13851"/>
    </bk>
    <bk>
      <rc t="1" v="13852"/>
    </bk>
    <bk>
      <rc t="1" v="13853"/>
    </bk>
    <bk>
      <rc t="1" v="13854"/>
    </bk>
    <bk>
      <rc t="1" v="13855"/>
    </bk>
    <bk>
      <rc t="1" v="13856"/>
    </bk>
    <bk>
      <rc t="1" v="13857"/>
    </bk>
    <bk>
      <rc t="1" v="13858"/>
    </bk>
    <bk>
      <rc t="1" v="13859"/>
    </bk>
    <bk>
      <rc t="1" v="13860"/>
    </bk>
    <bk>
      <rc t="1" v="13861"/>
    </bk>
    <bk>
      <rc t="1" v="13862"/>
    </bk>
    <bk>
      <rc t="1" v="13863"/>
    </bk>
    <bk>
      <rc t="1" v="13864"/>
    </bk>
    <bk>
      <rc t="1" v="13865"/>
    </bk>
    <bk>
      <rc t="1" v="13866"/>
    </bk>
    <bk>
      <rc t="1" v="13867"/>
    </bk>
    <bk>
      <rc t="1" v="13868"/>
    </bk>
    <bk>
      <rc t="1" v="13869"/>
    </bk>
    <bk>
      <rc t="1" v="13870"/>
    </bk>
    <bk>
      <rc t="1" v="13871"/>
    </bk>
    <bk>
      <rc t="1" v="13872"/>
    </bk>
    <bk>
      <rc t="1" v="13873"/>
    </bk>
    <bk>
      <rc t="1" v="13874"/>
    </bk>
    <bk>
      <rc t="1" v="13875"/>
    </bk>
    <bk>
      <rc t="1" v="13876"/>
    </bk>
    <bk>
      <rc t="1" v="13877"/>
    </bk>
    <bk>
      <rc t="1" v="13878"/>
    </bk>
    <bk>
      <rc t="1" v="13879"/>
    </bk>
    <bk>
      <rc t="1" v="13880"/>
    </bk>
    <bk>
      <rc t="1" v="13881"/>
    </bk>
    <bk>
      <rc t="1" v="13882"/>
    </bk>
    <bk>
      <rc t="1" v="13883"/>
    </bk>
    <bk>
      <rc t="1" v="13884"/>
    </bk>
    <bk>
      <rc t="1" v="13885"/>
    </bk>
    <bk>
      <rc t="1" v="13886"/>
    </bk>
    <bk>
      <rc t="1" v="13887"/>
    </bk>
    <bk>
      <rc t="1" v="13888"/>
    </bk>
    <bk>
      <rc t="1" v="13889"/>
    </bk>
    <bk>
      <rc t="1" v="13890"/>
    </bk>
    <bk>
      <rc t="1" v="13891"/>
    </bk>
    <bk>
      <rc t="1" v="13892"/>
    </bk>
    <bk>
      <rc t="1" v="13893"/>
    </bk>
    <bk>
      <rc t="1" v="13894"/>
    </bk>
    <bk>
      <rc t="1" v="13895"/>
    </bk>
    <bk>
      <rc t="1" v="13896"/>
    </bk>
    <bk>
      <rc t="1" v="13897"/>
    </bk>
    <bk>
      <rc t="1" v="13898"/>
    </bk>
    <bk>
      <rc t="1" v="13899"/>
    </bk>
    <bk>
      <rc t="1" v="13900"/>
    </bk>
    <bk>
      <rc t="1" v="13901"/>
    </bk>
    <bk>
      <rc t="1" v="13902"/>
    </bk>
    <bk>
      <rc t="1" v="13903"/>
    </bk>
    <bk>
      <rc t="1" v="13904"/>
    </bk>
    <bk>
      <rc t="1" v="13905"/>
    </bk>
    <bk>
      <rc t="1" v="13906"/>
    </bk>
    <bk>
      <rc t="1" v="13907"/>
    </bk>
    <bk>
      <rc t="1" v="13908"/>
    </bk>
    <bk>
      <rc t="1" v="13909"/>
    </bk>
    <bk>
      <rc t="1" v="13910"/>
    </bk>
    <bk>
      <rc t="1" v="13911"/>
    </bk>
    <bk>
      <rc t="1" v="13912"/>
    </bk>
    <bk>
      <rc t="1" v="13913"/>
    </bk>
    <bk>
      <rc t="1" v="13914"/>
    </bk>
    <bk>
      <rc t="1" v="13915"/>
    </bk>
    <bk>
      <rc t="1" v="13916"/>
    </bk>
    <bk>
      <rc t="1" v="13917"/>
    </bk>
    <bk>
      <rc t="1" v="13918"/>
    </bk>
    <bk>
      <rc t="1" v="13919"/>
    </bk>
    <bk>
      <rc t="1" v="13920"/>
    </bk>
    <bk>
      <rc t="1" v="13921"/>
    </bk>
    <bk>
      <rc t="1" v="13922"/>
    </bk>
    <bk>
      <rc t="1" v="13923"/>
    </bk>
    <bk>
      <rc t="1" v="13924"/>
    </bk>
    <bk>
      <rc t="1" v="13925"/>
    </bk>
    <bk>
      <rc t="1" v="13926"/>
    </bk>
    <bk>
      <rc t="1" v="13927"/>
    </bk>
    <bk>
      <rc t="1" v="13928"/>
    </bk>
    <bk>
      <rc t="1" v="13929"/>
    </bk>
    <bk>
      <rc t="1" v="13930"/>
    </bk>
    <bk>
      <rc t="1" v="13931"/>
    </bk>
    <bk>
      <rc t="1" v="13932"/>
    </bk>
    <bk>
      <rc t="1" v="13933"/>
    </bk>
    <bk>
      <rc t="1" v="13934"/>
    </bk>
    <bk>
      <rc t="1" v="13935"/>
    </bk>
    <bk>
      <rc t="1" v="13936"/>
    </bk>
    <bk>
      <rc t="1" v="13937"/>
    </bk>
    <bk>
      <rc t="1" v="13938"/>
    </bk>
    <bk>
      <rc t="1" v="13939"/>
    </bk>
    <bk>
      <rc t="1" v="13940"/>
    </bk>
    <bk>
      <rc t="1" v="13941"/>
    </bk>
    <bk>
      <rc t="1" v="13942"/>
    </bk>
    <bk>
      <rc t="1" v="13943"/>
    </bk>
    <bk>
      <rc t="1" v="13944"/>
    </bk>
    <bk>
      <rc t="1" v="13945"/>
    </bk>
    <bk>
      <rc t="1" v="13946"/>
    </bk>
    <bk>
      <rc t="1" v="13947"/>
    </bk>
    <bk>
      <rc t="1" v="13948"/>
    </bk>
    <bk>
      <rc t="1" v="13949"/>
    </bk>
    <bk>
      <rc t="1" v="13950"/>
    </bk>
    <bk>
      <rc t="1" v="13951"/>
    </bk>
    <bk>
      <rc t="1" v="13952"/>
    </bk>
    <bk>
      <rc t="1" v="13953"/>
    </bk>
    <bk>
      <rc t="1" v="13954"/>
    </bk>
    <bk>
      <rc t="1" v="13955"/>
    </bk>
    <bk>
      <rc t="1" v="13956"/>
    </bk>
    <bk>
      <rc t="1" v="13957"/>
    </bk>
    <bk>
      <rc t="1" v="13958"/>
    </bk>
    <bk>
      <rc t="1" v="13959"/>
    </bk>
    <bk>
      <rc t="1" v="13960"/>
    </bk>
    <bk>
      <rc t="1" v="13961"/>
    </bk>
    <bk>
      <rc t="1" v="13962"/>
    </bk>
    <bk>
      <rc t="1" v="13963"/>
    </bk>
    <bk>
      <rc t="1" v="13964"/>
    </bk>
    <bk>
      <rc t="1" v="13965"/>
    </bk>
    <bk>
      <rc t="1" v="13966"/>
    </bk>
    <bk>
      <rc t="1" v="13967"/>
    </bk>
    <bk>
      <rc t="1" v="13968"/>
    </bk>
    <bk>
      <rc t="1" v="13969"/>
    </bk>
    <bk>
      <rc t="1" v="13970"/>
    </bk>
    <bk>
      <rc t="1" v="13971"/>
    </bk>
    <bk>
      <rc t="1" v="13972"/>
    </bk>
    <bk>
      <rc t="1" v="13973"/>
    </bk>
    <bk>
      <rc t="1" v="13974"/>
    </bk>
    <bk>
      <rc t="1" v="13975"/>
    </bk>
    <bk>
      <rc t="1" v="13976"/>
    </bk>
    <bk>
      <rc t="1" v="13977"/>
    </bk>
    <bk>
      <rc t="1" v="13978"/>
    </bk>
    <bk>
      <rc t="1" v="13979"/>
    </bk>
    <bk>
      <rc t="1" v="13980"/>
    </bk>
    <bk>
      <rc t="1" v="13981"/>
    </bk>
    <bk>
      <rc t="1" v="13982"/>
    </bk>
    <bk>
      <rc t="1" v="13983"/>
    </bk>
    <bk>
      <rc t="1" v="13984"/>
    </bk>
    <bk>
      <rc t="1" v="13985"/>
    </bk>
    <bk>
      <rc t="1" v="13986"/>
    </bk>
    <bk>
      <rc t="1" v="13987"/>
    </bk>
    <bk>
      <rc t="1" v="13988"/>
    </bk>
    <bk>
      <rc t="1" v="13989"/>
    </bk>
    <bk>
      <rc t="1" v="13990"/>
    </bk>
    <bk>
      <rc t="1" v="13991"/>
    </bk>
    <bk>
      <rc t="1" v="13992"/>
    </bk>
    <bk>
      <rc t="1" v="13993"/>
    </bk>
    <bk>
      <rc t="1" v="13994"/>
    </bk>
    <bk>
      <rc t="1" v="13995"/>
    </bk>
    <bk>
      <rc t="1" v="13996"/>
    </bk>
    <bk>
      <rc t="1" v="13997"/>
    </bk>
    <bk>
      <rc t="1" v="13998"/>
    </bk>
    <bk>
      <rc t="1" v="13999"/>
    </bk>
    <bk>
      <rc t="1" v="14000"/>
    </bk>
    <bk>
      <rc t="1" v="14001"/>
    </bk>
    <bk>
      <rc t="1" v="14002"/>
    </bk>
    <bk>
      <rc t="1" v="14003"/>
    </bk>
    <bk>
      <rc t="1" v="14004"/>
    </bk>
    <bk>
      <rc t="1" v="14005"/>
    </bk>
    <bk>
      <rc t="1" v="14006"/>
    </bk>
    <bk>
      <rc t="1" v="14007"/>
    </bk>
    <bk>
      <rc t="1" v="14008"/>
    </bk>
    <bk>
      <rc t="1" v="14009"/>
    </bk>
    <bk>
      <rc t="1" v="14010"/>
    </bk>
    <bk>
      <rc t="1" v="14011"/>
    </bk>
    <bk>
      <rc t="1" v="14012"/>
    </bk>
    <bk>
      <rc t="1" v="14013"/>
    </bk>
    <bk>
      <rc t="1" v="14014"/>
    </bk>
    <bk>
      <rc t="1" v="14015"/>
    </bk>
    <bk>
      <rc t="1" v="14016"/>
    </bk>
    <bk>
      <rc t="1" v="14017"/>
    </bk>
    <bk>
      <rc t="1" v="14018"/>
    </bk>
    <bk>
      <rc t="1" v="14019"/>
    </bk>
    <bk>
      <rc t="1" v="14020"/>
    </bk>
    <bk>
      <rc t="1" v="14021"/>
    </bk>
    <bk>
      <rc t="1" v="14022"/>
    </bk>
    <bk>
      <rc t="1" v="14023"/>
    </bk>
    <bk>
      <rc t="1" v="14024"/>
    </bk>
    <bk>
      <rc t="1" v="14025"/>
    </bk>
    <bk>
      <rc t="1" v="14026"/>
    </bk>
    <bk>
      <rc t="1" v="14027"/>
    </bk>
    <bk>
      <rc t="1" v="14028"/>
    </bk>
    <bk>
      <rc t="1" v="14029"/>
    </bk>
    <bk>
      <rc t="1" v="14030"/>
    </bk>
    <bk>
      <rc t="1" v="14031"/>
    </bk>
    <bk>
      <rc t="1" v="14032"/>
    </bk>
    <bk>
      <rc t="1" v="14033"/>
    </bk>
    <bk>
      <rc t="1" v="14034"/>
    </bk>
    <bk>
      <rc t="1" v="14035"/>
    </bk>
    <bk>
      <rc t="1" v="14036"/>
    </bk>
    <bk>
      <rc t="1" v="14037"/>
    </bk>
    <bk>
      <rc t="1" v="14038"/>
    </bk>
    <bk>
      <rc t="1" v="14039"/>
    </bk>
    <bk>
      <rc t="1" v="14040"/>
    </bk>
    <bk>
      <rc t="1" v="14041"/>
    </bk>
    <bk>
      <rc t="1" v="14042"/>
    </bk>
    <bk>
      <rc t="1" v="14043"/>
    </bk>
    <bk>
      <rc t="1" v="14044"/>
    </bk>
    <bk>
      <rc t="1" v="14045"/>
    </bk>
    <bk>
      <rc t="1" v="14046"/>
    </bk>
    <bk>
      <rc t="1" v="14047"/>
    </bk>
    <bk>
      <rc t="1" v="14048"/>
    </bk>
    <bk>
      <rc t="1" v="14049"/>
    </bk>
    <bk>
      <rc t="1" v="14050"/>
    </bk>
    <bk>
      <rc t="1" v="14051"/>
    </bk>
    <bk>
      <rc t="1" v="14052"/>
    </bk>
    <bk>
      <rc t="1" v="14053"/>
    </bk>
    <bk>
      <rc t="1" v="14054"/>
    </bk>
    <bk>
      <rc t="1" v="14055"/>
    </bk>
    <bk>
      <rc t="1" v="14056"/>
    </bk>
    <bk>
      <rc t="1" v="14057"/>
    </bk>
    <bk>
      <rc t="1" v="14058"/>
    </bk>
    <bk>
      <rc t="1" v="14059"/>
    </bk>
    <bk>
      <rc t="1" v="14060"/>
    </bk>
    <bk>
      <rc t="1" v="14061"/>
    </bk>
    <bk>
      <rc t="1" v="14062"/>
    </bk>
    <bk>
      <rc t="1" v="14063"/>
    </bk>
    <bk>
      <rc t="1" v="14064"/>
    </bk>
    <bk>
      <rc t="1" v="14065"/>
    </bk>
    <bk>
      <rc t="1" v="14066"/>
    </bk>
    <bk>
      <rc t="1" v="14067"/>
    </bk>
    <bk>
      <rc t="1" v="14068"/>
    </bk>
    <bk>
      <rc t="1" v="14069"/>
    </bk>
    <bk>
      <rc t="1" v="14070"/>
    </bk>
    <bk>
      <rc t="1" v="14071"/>
    </bk>
    <bk>
      <rc t="1" v="14072"/>
    </bk>
    <bk>
      <rc t="1" v="14073"/>
    </bk>
    <bk>
      <rc t="1" v="14074"/>
    </bk>
    <bk>
      <rc t="1" v="14075"/>
    </bk>
    <bk>
      <rc t="1" v="14076"/>
    </bk>
    <bk>
      <rc t="1" v="14077"/>
    </bk>
    <bk>
      <rc t="1" v="14078"/>
    </bk>
    <bk>
      <rc t="1" v="14079"/>
    </bk>
    <bk>
      <rc t="1" v="14080"/>
    </bk>
    <bk>
      <rc t="1" v="14081"/>
    </bk>
    <bk>
      <rc t="1" v="14082"/>
    </bk>
    <bk>
      <rc t="1" v="14083"/>
    </bk>
    <bk>
      <rc t="1" v="14084"/>
    </bk>
    <bk>
      <rc t="1" v="14085"/>
    </bk>
    <bk>
      <rc t="1" v="14086"/>
    </bk>
    <bk>
      <rc t="1" v="14087"/>
    </bk>
    <bk>
      <rc t="1" v="14088"/>
    </bk>
    <bk>
      <rc t="1" v="14089"/>
    </bk>
    <bk>
      <rc t="1" v="14090"/>
    </bk>
    <bk>
      <rc t="1" v="14091"/>
    </bk>
    <bk>
      <rc t="1" v="14092"/>
    </bk>
    <bk>
      <rc t="1" v="14093"/>
    </bk>
    <bk>
      <rc t="1" v="14094"/>
    </bk>
    <bk>
      <rc t="1" v="14095"/>
    </bk>
    <bk>
      <rc t="1" v="14096"/>
    </bk>
    <bk>
      <rc t="1" v="14097"/>
    </bk>
    <bk>
      <rc t="1" v="14098"/>
    </bk>
    <bk>
      <rc t="1" v="14099"/>
    </bk>
    <bk>
      <rc t="1" v="14100"/>
    </bk>
    <bk>
      <rc t="1" v="14101"/>
    </bk>
    <bk>
      <rc t="1" v="14102"/>
    </bk>
    <bk>
      <rc t="1" v="14103"/>
    </bk>
    <bk>
      <rc t="1" v="14104"/>
    </bk>
    <bk>
      <rc t="1" v="14105"/>
    </bk>
    <bk>
      <rc t="1" v="14106"/>
    </bk>
    <bk>
      <rc t="1" v="14107"/>
    </bk>
    <bk>
      <rc t="1" v="14108"/>
    </bk>
    <bk>
      <rc t="1" v="14109"/>
    </bk>
    <bk>
      <rc t="1" v="14110"/>
    </bk>
    <bk>
      <rc t="1" v="14111"/>
    </bk>
    <bk>
      <rc t="1" v="14112"/>
    </bk>
    <bk>
      <rc t="1" v="14113"/>
    </bk>
    <bk>
      <rc t="1" v="14114"/>
    </bk>
    <bk>
      <rc t="1" v="14115"/>
    </bk>
    <bk>
      <rc t="1" v="14116"/>
    </bk>
    <bk>
      <rc t="1" v="14117"/>
    </bk>
    <bk>
      <rc t="1" v="14118"/>
    </bk>
    <bk>
      <rc t="1" v="14119"/>
    </bk>
    <bk>
      <rc t="1" v="14120"/>
    </bk>
    <bk>
      <rc t="1" v="14121"/>
    </bk>
    <bk>
      <rc t="1" v="14122"/>
    </bk>
    <bk>
      <rc t="1" v="14123"/>
    </bk>
    <bk>
      <rc t="1" v="14124"/>
    </bk>
    <bk>
      <rc t="1" v="14125"/>
    </bk>
    <bk>
      <rc t="1" v="14126"/>
    </bk>
    <bk>
      <rc t="1" v="14127"/>
    </bk>
    <bk>
      <rc t="1" v="14128"/>
    </bk>
    <bk>
      <rc t="1" v="14129"/>
    </bk>
    <bk>
      <rc t="1" v="14130"/>
    </bk>
    <bk>
      <rc t="1" v="14131"/>
    </bk>
    <bk>
      <rc t="1" v="14132"/>
    </bk>
    <bk>
      <rc t="1" v="14133"/>
    </bk>
    <bk>
      <rc t="1" v="14134"/>
    </bk>
    <bk>
      <rc t="1" v="14135"/>
    </bk>
    <bk>
      <rc t="1" v="14136"/>
    </bk>
    <bk>
      <rc t="1" v="14137"/>
    </bk>
    <bk>
      <rc t="1" v="14138"/>
    </bk>
    <bk>
      <rc t="1" v="14139"/>
    </bk>
    <bk>
      <rc t="1" v="14140"/>
    </bk>
    <bk>
      <rc t="1" v="14141"/>
    </bk>
    <bk>
      <rc t="1" v="14142"/>
    </bk>
    <bk>
      <rc t="1" v="14143"/>
    </bk>
    <bk>
      <rc t="1" v="14144"/>
    </bk>
    <bk>
      <rc t="1" v="14145"/>
    </bk>
    <bk>
      <rc t="1" v="14146"/>
    </bk>
    <bk>
      <rc t="1" v="14147"/>
    </bk>
    <bk>
      <rc t="1" v="14148"/>
    </bk>
    <bk>
      <rc t="1" v="14149"/>
    </bk>
    <bk>
      <rc t="1" v="14150"/>
    </bk>
    <bk>
      <rc t="1" v="14151"/>
    </bk>
    <bk>
      <rc t="1" v="14152"/>
    </bk>
    <bk>
      <rc t="1" v="14153"/>
    </bk>
    <bk>
      <rc t="1" v="14154"/>
    </bk>
    <bk>
      <rc t="1" v="14155"/>
    </bk>
    <bk>
      <rc t="1" v="14156"/>
    </bk>
    <bk>
      <rc t="1" v="14157"/>
    </bk>
    <bk>
      <rc t="1" v="14158"/>
    </bk>
    <bk>
      <rc t="1" v="14159"/>
    </bk>
    <bk>
      <rc t="1" v="14160"/>
    </bk>
    <bk>
      <rc t="1" v="14161"/>
    </bk>
    <bk>
      <rc t="1" v="14162"/>
    </bk>
    <bk>
      <rc t="1" v="14163"/>
    </bk>
    <bk>
      <rc t="1" v="14164"/>
    </bk>
    <bk>
      <rc t="1" v="14165"/>
    </bk>
    <bk>
      <rc t="1" v="14166"/>
    </bk>
    <bk>
      <rc t="1" v="14167"/>
    </bk>
    <bk>
      <rc t="1" v="14168"/>
    </bk>
    <bk>
      <rc t="1" v="14169"/>
    </bk>
    <bk>
      <rc t="1" v="14170"/>
    </bk>
    <bk>
      <rc t="1" v="14171"/>
    </bk>
    <bk>
      <rc t="1" v="14172"/>
    </bk>
    <bk>
      <rc t="1" v="14173"/>
    </bk>
    <bk>
      <rc t="1" v="14174"/>
    </bk>
    <bk>
      <rc t="1" v="14175"/>
    </bk>
    <bk>
      <rc t="1" v="14176"/>
    </bk>
    <bk>
      <rc t="1" v="14177"/>
    </bk>
    <bk>
      <rc t="1" v="14178"/>
    </bk>
    <bk>
      <rc t="1" v="14179"/>
    </bk>
    <bk>
      <rc t="1" v="14180"/>
    </bk>
    <bk>
      <rc t="1" v="14181"/>
    </bk>
    <bk>
      <rc t="1" v="14182"/>
    </bk>
    <bk>
      <rc t="1" v="14183"/>
    </bk>
    <bk>
      <rc t="1" v="14184"/>
    </bk>
    <bk>
      <rc t="1" v="14185"/>
    </bk>
    <bk>
      <rc t="1" v="14186"/>
    </bk>
    <bk>
      <rc t="1" v="14187"/>
    </bk>
    <bk>
      <rc t="1" v="14188"/>
    </bk>
    <bk>
      <rc t="1" v="14189"/>
    </bk>
    <bk>
      <rc t="1" v="14190"/>
    </bk>
    <bk>
      <rc t="1" v="14191"/>
    </bk>
    <bk>
      <rc t="1" v="14192"/>
    </bk>
    <bk>
      <rc t="1" v="14193"/>
    </bk>
    <bk>
      <rc t="1" v="14194"/>
    </bk>
    <bk>
      <rc t="1" v="14195"/>
    </bk>
    <bk>
      <rc t="1" v="14196"/>
    </bk>
    <bk>
      <rc t="1" v="14197"/>
    </bk>
    <bk>
      <rc t="1" v="14198"/>
    </bk>
    <bk>
      <rc t="1" v="14199"/>
    </bk>
    <bk>
      <rc t="1" v="14200"/>
    </bk>
    <bk>
      <rc t="1" v="14201"/>
    </bk>
    <bk>
      <rc t="1" v="14202"/>
    </bk>
    <bk>
      <rc t="1" v="14203"/>
    </bk>
    <bk>
      <rc t="1" v="14204"/>
    </bk>
    <bk>
      <rc t="1" v="14205"/>
    </bk>
    <bk>
      <rc t="1" v="14206"/>
    </bk>
    <bk>
      <rc t="1" v="14207"/>
    </bk>
    <bk>
      <rc t="1" v="14208"/>
    </bk>
    <bk>
      <rc t="1" v="14209"/>
    </bk>
    <bk>
      <rc t="1" v="14210"/>
    </bk>
    <bk>
      <rc t="1" v="14211"/>
    </bk>
    <bk>
      <rc t="1" v="14212"/>
    </bk>
    <bk>
      <rc t="1" v="14213"/>
    </bk>
    <bk>
      <rc t="1" v="14214"/>
    </bk>
    <bk>
      <rc t="1" v="14215"/>
    </bk>
    <bk>
      <rc t="1" v="14216"/>
    </bk>
    <bk>
      <rc t="1" v="14217"/>
    </bk>
    <bk>
      <rc t="1" v="14218"/>
    </bk>
    <bk>
      <rc t="1" v="14219"/>
    </bk>
    <bk>
      <rc t="1" v="14220"/>
    </bk>
    <bk>
      <rc t="1" v="14221"/>
    </bk>
    <bk>
      <rc t="1" v="14222"/>
    </bk>
    <bk>
      <rc t="1" v="14223"/>
    </bk>
    <bk>
      <rc t="1" v="14224"/>
    </bk>
    <bk>
      <rc t="1" v="14225"/>
    </bk>
    <bk>
      <rc t="1" v="14226"/>
    </bk>
    <bk>
      <rc t="1" v="14227"/>
    </bk>
    <bk>
      <rc t="1" v="14228"/>
    </bk>
    <bk>
      <rc t="1" v="14229"/>
    </bk>
    <bk>
      <rc t="1" v="14230"/>
    </bk>
    <bk>
      <rc t="1" v="14231"/>
    </bk>
    <bk>
      <rc t="1" v="14232"/>
    </bk>
    <bk>
      <rc t="1" v="14233"/>
    </bk>
    <bk>
      <rc t="1" v="14234"/>
    </bk>
    <bk>
      <rc t="1" v="14235"/>
    </bk>
    <bk>
      <rc t="1" v="14236"/>
    </bk>
    <bk>
      <rc t="1" v="14237"/>
    </bk>
    <bk>
      <rc t="1" v="14238"/>
    </bk>
    <bk>
      <rc t="1" v="14239"/>
    </bk>
    <bk>
      <rc t="1" v="14240"/>
    </bk>
    <bk>
      <rc t="1" v="14241"/>
    </bk>
    <bk>
      <rc t="1" v="14242"/>
    </bk>
    <bk>
      <rc t="1" v="14243"/>
    </bk>
    <bk>
      <rc t="1" v="14244"/>
    </bk>
    <bk>
      <rc t="1" v="14245"/>
    </bk>
    <bk>
      <rc t="1" v="14246"/>
    </bk>
    <bk>
      <rc t="1" v="14247"/>
    </bk>
    <bk>
      <rc t="1" v="14248"/>
    </bk>
    <bk>
      <rc t="1" v="14249"/>
    </bk>
    <bk>
      <rc t="1" v="14250"/>
    </bk>
    <bk>
      <rc t="1" v="14251"/>
    </bk>
    <bk>
      <rc t="1" v="14252"/>
    </bk>
    <bk>
      <rc t="1" v="14253"/>
    </bk>
    <bk>
      <rc t="1" v="14254"/>
    </bk>
    <bk>
      <rc t="1" v="14255"/>
    </bk>
    <bk>
      <rc t="1" v="14256"/>
    </bk>
    <bk>
      <rc t="1" v="14257"/>
    </bk>
    <bk>
      <rc t="1" v="14258"/>
    </bk>
    <bk>
      <rc t="1" v="14259"/>
    </bk>
    <bk>
      <rc t="1" v="14260"/>
    </bk>
    <bk>
      <rc t="1" v="14261"/>
    </bk>
    <bk>
      <rc t="1" v="14262"/>
    </bk>
    <bk>
      <rc t="1" v="14263"/>
    </bk>
    <bk>
      <rc t="1" v="14264"/>
    </bk>
    <bk>
      <rc t="1" v="14265"/>
    </bk>
    <bk>
      <rc t="1" v="14266"/>
    </bk>
    <bk>
      <rc t="1" v="14267"/>
    </bk>
    <bk>
      <rc t="1" v="14268"/>
    </bk>
    <bk>
      <rc t="1" v="14269"/>
    </bk>
    <bk>
      <rc t="1" v="14270"/>
    </bk>
    <bk>
      <rc t="1" v="14271"/>
    </bk>
    <bk>
      <rc t="1" v="14272"/>
    </bk>
    <bk>
      <rc t="1" v="14273"/>
    </bk>
    <bk>
      <rc t="1" v="14274"/>
    </bk>
    <bk>
      <rc t="1" v="14275"/>
    </bk>
    <bk>
      <rc t="1" v="14276"/>
    </bk>
    <bk>
      <rc t="1" v="14277"/>
    </bk>
    <bk>
      <rc t="1" v="14278"/>
    </bk>
    <bk>
      <rc t="1" v="14279"/>
    </bk>
    <bk>
      <rc t="1" v="14280"/>
    </bk>
    <bk>
      <rc t="1" v="14281"/>
    </bk>
    <bk>
      <rc t="1" v="14282"/>
    </bk>
    <bk>
      <rc t="1" v="14283"/>
    </bk>
    <bk>
      <rc t="1" v="14284"/>
    </bk>
    <bk>
      <rc t="1" v="14285"/>
    </bk>
    <bk>
      <rc t="1" v="14286"/>
    </bk>
    <bk>
      <rc t="1" v="14287"/>
    </bk>
    <bk>
      <rc t="1" v="14288"/>
    </bk>
    <bk>
      <rc t="1" v="14289"/>
    </bk>
    <bk>
      <rc t="1" v="14290"/>
    </bk>
    <bk>
      <rc t="1" v="14291"/>
    </bk>
    <bk>
      <rc t="1" v="14292"/>
    </bk>
    <bk>
      <rc t="1" v="14293"/>
    </bk>
    <bk>
      <rc t="1" v="14294"/>
    </bk>
    <bk>
      <rc t="1" v="14295"/>
    </bk>
    <bk>
      <rc t="1" v="14296"/>
    </bk>
    <bk>
      <rc t="1" v="14297"/>
    </bk>
    <bk>
      <rc t="1" v="14298"/>
    </bk>
    <bk>
      <rc t="1" v="14299"/>
    </bk>
    <bk>
      <rc t="1" v="14300"/>
    </bk>
    <bk>
      <rc t="1" v="14301"/>
    </bk>
    <bk>
      <rc t="1" v="14302"/>
    </bk>
    <bk>
      <rc t="1" v="14303"/>
    </bk>
    <bk>
      <rc t="1" v="14304"/>
    </bk>
    <bk>
      <rc t="1" v="14305"/>
    </bk>
    <bk>
      <rc t="1" v="14306"/>
    </bk>
    <bk>
      <rc t="1" v="14307"/>
    </bk>
    <bk>
      <rc t="1" v="14308"/>
    </bk>
    <bk>
      <rc t="1" v="14309"/>
    </bk>
    <bk>
      <rc t="1" v="14310"/>
    </bk>
    <bk>
      <rc t="1" v="14311"/>
    </bk>
    <bk>
      <rc t="1" v="14312"/>
    </bk>
    <bk>
      <rc t="1" v="14313"/>
    </bk>
    <bk>
      <rc t="1" v="14314"/>
    </bk>
    <bk>
      <rc t="1" v="14315"/>
    </bk>
    <bk>
      <rc t="1" v="14316"/>
    </bk>
    <bk>
      <rc t="1" v="14317"/>
    </bk>
    <bk>
      <rc t="1" v="14318"/>
    </bk>
    <bk>
      <rc t="1" v="14319"/>
    </bk>
    <bk>
      <rc t="1" v="14320"/>
    </bk>
    <bk>
      <rc t="1" v="14321"/>
    </bk>
    <bk>
      <rc t="1" v="14322"/>
    </bk>
    <bk>
      <rc t="1" v="14323"/>
    </bk>
    <bk>
      <rc t="1" v="14324"/>
    </bk>
    <bk>
      <rc t="1" v="14325"/>
    </bk>
    <bk>
      <rc t="1" v="14326"/>
    </bk>
    <bk>
      <rc t="1" v="14327"/>
    </bk>
    <bk>
      <rc t="1" v="14328"/>
    </bk>
    <bk>
      <rc t="1" v="14329"/>
    </bk>
    <bk>
      <rc t="1" v="14330"/>
    </bk>
    <bk>
      <rc t="1" v="14331"/>
    </bk>
    <bk>
      <rc t="1" v="14332"/>
    </bk>
    <bk>
      <rc t="1" v="14333"/>
    </bk>
    <bk>
      <rc t="1" v="14334"/>
    </bk>
    <bk>
      <rc t="1" v="14335"/>
    </bk>
    <bk>
      <rc t="1" v="14336"/>
    </bk>
    <bk>
      <rc t="1" v="14337"/>
    </bk>
    <bk>
      <rc t="1" v="14338"/>
    </bk>
    <bk>
      <rc t="1" v="14339"/>
    </bk>
    <bk>
      <rc t="1" v="14340"/>
    </bk>
    <bk>
      <rc t="1" v="14341"/>
    </bk>
    <bk>
      <rc t="1" v="14342"/>
    </bk>
    <bk>
      <rc t="1" v="14343"/>
    </bk>
    <bk>
      <rc t="1" v="14344"/>
    </bk>
    <bk>
      <rc t="1" v="14345"/>
    </bk>
    <bk>
      <rc t="1" v="14346"/>
    </bk>
    <bk>
      <rc t="1" v="14347"/>
    </bk>
    <bk>
      <rc t="1" v="14348"/>
    </bk>
    <bk>
      <rc t="1" v="14349"/>
    </bk>
    <bk>
      <rc t="1" v="14350"/>
    </bk>
    <bk>
      <rc t="1" v="14351"/>
    </bk>
    <bk>
      <rc t="1" v="14352"/>
    </bk>
    <bk>
      <rc t="1" v="14353"/>
    </bk>
    <bk>
      <rc t="1" v="14354"/>
    </bk>
    <bk>
      <rc t="1" v="14355"/>
    </bk>
    <bk>
      <rc t="1" v="14356"/>
    </bk>
    <bk>
      <rc t="1" v="14357"/>
    </bk>
    <bk>
      <rc t="1" v="14358"/>
    </bk>
    <bk>
      <rc t="1" v="14359"/>
    </bk>
    <bk>
      <rc t="1" v="14360"/>
    </bk>
    <bk>
      <rc t="1" v="14361"/>
    </bk>
    <bk>
      <rc t="1" v="14362"/>
    </bk>
    <bk>
      <rc t="1" v="14363"/>
    </bk>
    <bk>
      <rc t="1" v="14364"/>
    </bk>
    <bk>
      <rc t="1" v="14365"/>
    </bk>
    <bk>
      <rc t="1" v="14366"/>
    </bk>
    <bk>
      <rc t="1" v="14367"/>
    </bk>
    <bk>
      <rc t="1" v="14368"/>
    </bk>
    <bk>
      <rc t="1" v="14369"/>
    </bk>
    <bk>
      <rc t="1" v="14370"/>
    </bk>
    <bk>
      <rc t="1" v="14371"/>
    </bk>
    <bk>
      <rc t="1" v="14372"/>
    </bk>
    <bk>
      <rc t="1" v="14373"/>
    </bk>
    <bk>
      <rc t="1" v="14374"/>
    </bk>
    <bk>
      <rc t="1" v="14375"/>
    </bk>
    <bk>
      <rc t="1" v="14376"/>
    </bk>
    <bk>
      <rc t="1" v="14377"/>
    </bk>
    <bk>
      <rc t="1" v="14378"/>
    </bk>
    <bk>
      <rc t="1" v="14379"/>
    </bk>
    <bk>
      <rc t="1" v="14380"/>
    </bk>
    <bk>
      <rc t="1" v="14381"/>
    </bk>
    <bk>
      <rc t="1" v="14382"/>
    </bk>
    <bk>
      <rc t="1" v="14383"/>
    </bk>
    <bk>
      <rc t="1" v="14384"/>
    </bk>
    <bk>
      <rc t="1" v="14385"/>
    </bk>
    <bk>
      <rc t="1" v="14386"/>
    </bk>
    <bk>
      <rc t="1" v="14387"/>
    </bk>
    <bk>
      <rc t="1" v="14388"/>
    </bk>
    <bk>
      <rc t="1" v="14389"/>
    </bk>
    <bk>
      <rc t="1" v="14390"/>
    </bk>
    <bk>
      <rc t="1" v="14391"/>
    </bk>
    <bk>
      <rc t="1" v="14392"/>
    </bk>
    <bk>
      <rc t="1" v="14393"/>
    </bk>
    <bk>
      <rc t="1" v="14394"/>
    </bk>
    <bk>
      <rc t="1" v="14395"/>
    </bk>
    <bk>
      <rc t="1" v="14396"/>
    </bk>
    <bk>
      <rc t="1" v="14397"/>
    </bk>
    <bk>
      <rc t="1" v="14398"/>
    </bk>
    <bk>
      <rc t="1" v="14399"/>
    </bk>
    <bk>
      <rc t="1" v="14400"/>
    </bk>
    <bk>
      <rc t="1" v="14401"/>
    </bk>
    <bk>
      <rc t="1" v="14402"/>
    </bk>
    <bk>
      <rc t="1" v="14403"/>
    </bk>
    <bk>
      <rc t="1" v="14404"/>
    </bk>
    <bk>
      <rc t="1" v="14405"/>
    </bk>
    <bk>
      <rc t="1" v="14406"/>
    </bk>
    <bk>
      <rc t="1" v="14407"/>
    </bk>
    <bk>
      <rc t="1" v="14408"/>
    </bk>
    <bk>
      <rc t="1" v="14409"/>
    </bk>
    <bk>
      <rc t="1" v="14410"/>
    </bk>
    <bk>
      <rc t="1" v="14411"/>
    </bk>
    <bk>
      <rc t="1" v="14412"/>
    </bk>
    <bk>
      <rc t="1" v="14413"/>
    </bk>
    <bk>
      <rc t="1" v="14414"/>
    </bk>
    <bk>
      <rc t="1" v="14415"/>
    </bk>
    <bk>
      <rc t="1" v="14416"/>
    </bk>
    <bk>
      <rc t="1" v="14417"/>
    </bk>
    <bk>
      <rc t="1" v="14418"/>
    </bk>
    <bk>
      <rc t="1" v="14419"/>
    </bk>
    <bk>
      <rc t="1" v="14420"/>
    </bk>
    <bk>
      <rc t="1" v="14421"/>
    </bk>
    <bk>
      <rc t="1" v="14422"/>
    </bk>
    <bk>
      <rc t="1" v="14423"/>
    </bk>
    <bk>
      <rc t="1" v="14424"/>
    </bk>
    <bk>
      <rc t="1" v="14425"/>
    </bk>
    <bk>
      <rc t="1" v="14426"/>
    </bk>
    <bk>
      <rc t="1" v="14427"/>
    </bk>
    <bk>
      <rc t="1" v="14428"/>
    </bk>
    <bk>
      <rc t="1" v="14429"/>
    </bk>
    <bk>
      <rc t="1" v="14430"/>
    </bk>
    <bk>
      <rc t="1" v="14431"/>
    </bk>
    <bk>
      <rc t="1" v="14432"/>
    </bk>
    <bk>
      <rc t="1" v="14433"/>
    </bk>
    <bk>
      <rc t="1" v="14434"/>
    </bk>
    <bk>
      <rc t="1" v="14435"/>
    </bk>
    <bk>
      <rc t="1" v="14436"/>
    </bk>
    <bk>
      <rc t="1" v="14437"/>
    </bk>
    <bk>
      <rc t="1" v="14438"/>
    </bk>
    <bk>
      <rc t="1" v="14439"/>
    </bk>
    <bk>
      <rc t="1" v="14440"/>
    </bk>
    <bk>
      <rc t="1" v="14441"/>
    </bk>
    <bk>
      <rc t="1" v="14442"/>
    </bk>
    <bk>
      <rc t="1" v="14443"/>
    </bk>
    <bk>
      <rc t="1" v="14444"/>
    </bk>
    <bk>
      <rc t="1" v="14445"/>
    </bk>
    <bk>
      <rc t="1" v="14446"/>
    </bk>
    <bk>
      <rc t="1" v="14447"/>
    </bk>
    <bk>
      <rc t="1" v="14448"/>
    </bk>
    <bk>
      <rc t="1" v="14449"/>
    </bk>
    <bk>
      <rc t="1" v="14450"/>
    </bk>
    <bk>
      <rc t="1" v="14451"/>
    </bk>
    <bk>
      <rc t="1" v="14452"/>
    </bk>
    <bk>
      <rc t="1" v="14453"/>
    </bk>
    <bk>
      <rc t="1" v="14454"/>
    </bk>
    <bk>
      <rc t="1" v="14455"/>
    </bk>
    <bk>
      <rc t="1" v="14456"/>
    </bk>
    <bk>
      <rc t="1" v="14457"/>
    </bk>
    <bk>
      <rc t="1" v="14458"/>
    </bk>
    <bk>
      <rc t="1" v="14459"/>
    </bk>
    <bk>
      <rc t="1" v="14460"/>
    </bk>
    <bk>
      <rc t="1" v="14461"/>
    </bk>
    <bk>
      <rc t="1" v="14462"/>
    </bk>
    <bk>
      <rc t="1" v="14463"/>
    </bk>
    <bk>
      <rc t="1" v="14464"/>
    </bk>
    <bk>
      <rc t="1" v="14465"/>
    </bk>
    <bk>
      <rc t="1" v="14466"/>
    </bk>
    <bk>
      <rc t="1" v="14467"/>
    </bk>
    <bk>
      <rc t="1" v="14468"/>
    </bk>
    <bk>
      <rc t="1" v="14469"/>
    </bk>
    <bk>
      <rc t="1" v="14470"/>
    </bk>
    <bk>
      <rc t="1" v="14471"/>
    </bk>
    <bk>
      <rc t="1" v="14472"/>
    </bk>
    <bk>
      <rc t="1" v="14473"/>
    </bk>
    <bk>
      <rc t="1" v="14474"/>
    </bk>
    <bk>
      <rc t="1" v="14475"/>
    </bk>
    <bk>
      <rc t="1" v="14476"/>
    </bk>
    <bk>
      <rc t="1" v="14477"/>
    </bk>
    <bk>
      <rc t="1" v="14478"/>
    </bk>
    <bk>
      <rc t="1" v="14479"/>
    </bk>
    <bk>
      <rc t="1" v="14480"/>
    </bk>
    <bk>
      <rc t="1" v="14481"/>
    </bk>
    <bk>
      <rc t="1" v="14482"/>
    </bk>
    <bk>
      <rc t="1" v="14483"/>
    </bk>
    <bk>
      <rc t="1" v="14484"/>
    </bk>
    <bk>
      <rc t="1" v="14485"/>
    </bk>
    <bk>
      <rc t="1" v="14486"/>
    </bk>
    <bk>
      <rc t="1" v="14487"/>
    </bk>
    <bk>
      <rc t="1" v="14488"/>
    </bk>
    <bk>
      <rc t="1" v="14489"/>
    </bk>
    <bk>
      <rc t="1" v="14490"/>
    </bk>
    <bk>
      <rc t="1" v="14491"/>
    </bk>
    <bk>
      <rc t="1" v="14492"/>
    </bk>
    <bk>
      <rc t="1" v="14493"/>
    </bk>
    <bk>
      <rc t="1" v="14494"/>
    </bk>
    <bk>
      <rc t="1" v="14495"/>
    </bk>
    <bk>
      <rc t="1" v="14496"/>
    </bk>
    <bk>
      <rc t="1" v="14497"/>
    </bk>
    <bk>
      <rc t="1" v="14498"/>
    </bk>
    <bk>
      <rc t="1" v="14499"/>
    </bk>
    <bk>
      <rc t="1" v="14500"/>
    </bk>
    <bk>
      <rc t="1" v="14501"/>
    </bk>
    <bk>
      <rc t="1" v="14502"/>
    </bk>
    <bk>
      <rc t="1" v="14503"/>
    </bk>
    <bk>
      <rc t="1" v="14504"/>
    </bk>
    <bk>
      <rc t="1" v="14505"/>
    </bk>
    <bk>
      <rc t="1" v="14506"/>
    </bk>
    <bk>
      <rc t="1" v="14507"/>
    </bk>
    <bk>
      <rc t="1" v="14508"/>
    </bk>
    <bk>
      <rc t="1" v="14509"/>
    </bk>
    <bk>
      <rc t="1" v="14510"/>
    </bk>
    <bk>
      <rc t="1" v="14511"/>
    </bk>
    <bk>
      <rc t="1" v="14512"/>
    </bk>
    <bk>
      <rc t="1" v="14513"/>
    </bk>
    <bk>
      <rc t="1" v="14514"/>
    </bk>
    <bk>
      <rc t="1" v="14515"/>
    </bk>
    <bk>
      <rc t="1" v="14516"/>
    </bk>
    <bk>
      <rc t="1" v="14517"/>
    </bk>
    <bk>
      <rc t="1" v="14518"/>
    </bk>
    <bk>
      <rc t="1" v="14519"/>
    </bk>
    <bk>
      <rc t="1" v="14520"/>
    </bk>
    <bk>
      <rc t="1" v="14521"/>
    </bk>
    <bk>
      <rc t="1" v="14522"/>
    </bk>
    <bk>
      <rc t="1" v="14523"/>
    </bk>
    <bk>
      <rc t="1" v="14524"/>
    </bk>
    <bk>
      <rc t="1" v="14525"/>
    </bk>
    <bk>
      <rc t="1" v="14526"/>
    </bk>
    <bk>
      <rc t="1" v="14527"/>
    </bk>
    <bk>
      <rc t="1" v="14528"/>
    </bk>
    <bk>
      <rc t="1" v="14529"/>
    </bk>
    <bk>
      <rc t="1" v="14530"/>
    </bk>
    <bk>
      <rc t="1" v="14531"/>
    </bk>
    <bk>
      <rc t="1" v="14532"/>
    </bk>
    <bk>
      <rc t="1" v="14533"/>
    </bk>
    <bk>
      <rc t="1" v="14534"/>
    </bk>
    <bk>
      <rc t="1" v="14535"/>
    </bk>
    <bk>
      <rc t="1" v="14536"/>
    </bk>
    <bk>
      <rc t="1" v="14537"/>
    </bk>
    <bk>
      <rc t="1" v="14538"/>
    </bk>
    <bk>
      <rc t="1" v="14539"/>
    </bk>
    <bk>
      <rc t="1" v="14540"/>
    </bk>
    <bk>
      <rc t="1" v="14541"/>
    </bk>
    <bk>
      <rc t="1" v="14542"/>
    </bk>
    <bk>
      <rc t="1" v="14543"/>
    </bk>
    <bk>
      <rc t="1" v="14544"/>
    </bk>
    <bk>
      <rc t="1" v="14545"/>
    </bk>
    <bk>
      <rc t="1" v="14546"/>
    </bk>
    <bk>
      <rc t="1" v="14547"/>
    </bk>
    <bk>
      <rc t="1" v="14548"/>
    </bk>
    <bk>
      <rc t="1" v="14549"/>
    </bk>
    <bk>
      <rc t="1" v="14550"/>
    </bk>
    <bk>
      <rc t="1" v="14551"/>
    </bk>
    <bk>
      <rc t="1" v="14552"/>
    </bk>
    <bk>
      <rc t="1" v="14553"/>
    </bk>
    <bk>
      <rc t="1" v="14554"/>
    </bk>
    <bk>
      <rc t="1" v="14555"/>
    </bk>
    <bk>
      <rc t="1" v="14556"/>
    </bk>
    <bk>
      <rc t="1" v="14557"/>
    </bk>
    <bk>
      <rc t="1" v="14558"/>
    </bk>
    <bk>
      <rc t="1" v="14559"/>
    </bk>
    <bk>
      <rc t="1" v="14560"/>
    </bk>
    <bk>
      <rc t="1" v="14561"/>
    </bk>
    <bk>
      <rc t="1" v="14562"/>
    </bk>
    <bk>
      <rc t="1" v="14563"/>
    </bk>
    <bk>
      <rc t="1" v="14564"/>
    </bk>
    <bk>
      <rc t="1" v="14565"/>
    </bk>
    <bk>
      <rc t="1" v="14566"/>
    </bk>
    <bk>
      <rc t="1" v="14567"/>
    </bk>
    <bk>
      <rc t="1" v="14568"/>
    </bk>
    <bk>
      <rc t="1" v="14569"/>
    </bk>
    <bk>
      <rc t="1" v="14570"/>
    </bk>
    <bk>
      <rc t="1" v="14571"/>
    </bk>
    <bk>
      <rc t="1" v="14572"/>
    </bk>
    <bk>
      <rc t="1" v="14573"/>
    </bk>
    <bk>
      <rc t="1" v="14574"/>
    </bk>
    <bk>
      <rc t="1" v="14575"/>
    </bk>
    <bk>
      <rc t="1" v="14576"/>
    </bk>
    <bk>
      <rc t="1" v="14577"/>
    </bk>
    <bk>
      <rc t="1" v="14578"/>
    </bk>
    <bk>
      <rc t="1" v="14579"/>
    </bk>
    <bk>
      <rc t="1" v="14580"/>
    </bk>
    <bk>
      <rc t="1" v="14581"/>
    </bk>
    <bk>
      <rc t="1" v="14582"/>
    </bk>
    <bk>
      <rc t="1" v="14583"/>
    </bk>
    <bk>
      <rc t="1" v="14584"/>
    </bk>
    <bk>
      <rc t="1" v="14585"/>
    </bk>
    <bk>
      <rc t="1" v="14586"/>
    </bk>
    <bk>
      <rc t="1" v="14587"/>
    </bk>
    <bk>
      <rc t="1" v="14588"/>
    </bk>
    <bk>
      <rc t="1" v="14589"/>
    </bk>
    <bk>
      <rc t="1" v="14590"/>
    </bk>
    <bk>
      <rc t="1" v="14591"/>
    </bk>
    <bk>
      <rc t="1" v="14592"/>
    </bk>
    <bk>
      <rc t="1" v="14593"/>
    </bk>
    <bk>
      <rc t="1" v="14594"/>
    </bk>
    <bk>
      <rc t="1" v="14595"/>
    </bk>
    <bk>
      <rc t="1" v="14596"/>
    </bk>
    <bk>
      <rc t="1" v="14597"/>
    </bk>
    <bk>
      <rc t="1" v="14598"/>
    </bk>
    <bk>
      <rc t="1" v="14599"/>
    </bk>
    <bk>
      <rc t="1" v="14600"/>
    </bk>
    <bk>
      <rc t="1" v="14601"/>
    </bk>
    <bk>
      <rc t="1" v="14602"/>
    </bk>
    <bk>
      <rc t="1" v="14603"/>
    </bk>
    <bk>
      <rc t="1" v="14604"/>
    </bk>
    <bk>
      <rc t="1" v="14605"/>
    </bk>
    <bk>
      <rc t="1" v="14606"/>
    </bk>
    <bk>
      <rc t="1" v="14607"/>
    </bk>
    <bk>
      <rc t="1" v="14608"/>
    </bk>
    <bk>
      <rc t="1" v="14609"/>
    </bk>
    <bk>
      <rc t="1" v="14610"/>
    </bk>
    <bk>
      <rc t="1" v="14611"/>
    </bk>
    <bk>
      <rc t="1" v="14612"/>
    </bk>
    <bk>
      <rc t="1" v="14613"/>
    </bk>
    <bk>
      <rc t="1" v="14614"/>
    </bk>
    <bk>
      <rc t="1" v="14615"/>
    </bk>
    <bk>
      <rc t="1" v="14616"/>
    </bk>
    <bk>
      <rc t="1" v="14617"/>
    </bk>
    <bk>
      <rc t="1" v="14618"/>
    </bk>
    <bk>
      <rc t="1" v="14619"/>
    </bk>
    <bk>
      <rc t="1" v="14620"/>
    </bk>
    <bk>
      <rc t="1" v="14621"/>
    </bk>
    <bk>
      <rc t="1" v="14622"/>
    </bk>
    <bk>
      <rc t="1" v="14623"/>
    </bk>
    <bk>
      <rc t="1" v="14624"/>
    </bk>
    <bk>
      <rc t="1" v="14625"/>
    </bk>
    <bk>
      <rc t="1" v="14626"/>
    </bk>
    <bk>
      <rc t="1" v="14627"/>
    </bk>
    <bk>
      <rc t="1" v="14628"/>
    </bk>
    <bk>
      <rc t="1" v="14629"/>
    </bk>
    <bk>
      <rc t="1" v="14630"/>
    </bk>
    <bk>
      <rc t="1" v="14631"/>
    </bk>
    <bk>
      <rc t="1" v="14632"/>
    </bk>
    <bk>
      <rc t="1" v="14633"/>
    </bk>
    <bk>
      <rc t="1" v="14634"/>
    </bk>
    <bk>
      <rc t="1" v="14635"/>
    </bk>
    <bk>
      <rc t="1" v="14636"/>
    </bk>
    <bk>
      <rc t="1" v="14637"/>
    </bk>
    <bk>
      <rc t="1" v="14638"/>
    </bk>
    <bk>
      <rc t="1" v="14639"/>
    </bk>
    <bk>
      <rc t="1" v="14640"/>
    </bk>
    <bk>
      <rc t="1" v="14641"/>
    </bk>
    <bk>
      <rc t="1" v="14642"/>
    </bk>
    <bk>
      <rc t="1" v="14643"/>
    </bk>
    <bk>
      <rc t="1" v="14644"/>
    </bk>
    <bk>
      <rc t="1" v="14645"/>
    </bk>
    <bk>
      <rc t="1" v="14646"/>
    </bk>
    <bk>
      <rc t="1" v="14647"/>
    </bk>
    <bk>
      <rc t="1" v="14648"/>
    </bk>
    <bk>
      <rc t="1" v="14649"/>
    </bk>
    <bk>
      <rc t="1" v="14650"/>
    </bk>
    <bk>
      <rc t="1" v="14651"/>
    </bk>
    <bk>
      <rc t="1" v="14652"/>
    </bk>
    <bk>
      <rc t="1" v="14653"/>
    </bk>
    <bk>
      <rc t="1" v="14654"/>
    </bk>
    <bk>
      <rc t="1" v="14655"/>
    </bk>
    <bk>
      <rc t="1" v="14656"/>
    </bk>
    <bk>
      <rc t="1" v="14657"/>
    </bk>
    <bk>
      <rc t="1" v="14658"/>
    </bk>
    <bk>
      <rc t="1" v="14659"/>
    </bk>
    <bk>
      <rc t="1" v="14660"/>
    </bk>
    <bk>
      <rc t="1" v="14661"/>
    </bk>
    <bk>
      <rc t="1" v="14662"/>
    </bk>
    <bk>
      <rc t="1" v="14663"/>
    </bk>
    <bk>
      <rc t="1" v="14664"/>
    </bk>
    <bk>
      <rc t="1" v="14665"/>
    </bk>
    <bk>
      <rc t="1" v="14666"/>
    </bk>
    <bk>
      <rc t="1" v="14667"/>
    </bk>
    <bk>
      <rc t="1" v="14668"/>
    </bk>
    <bk>
      <rc t="1" v="14669"/>
    </bk>
    <bk>
      <rc t="1" v="14670"/>
    </bk>
    <bk>
      <rc t="1" v="14671"/>
    </bk>
    <bk>
      <rc t="1" v="14672"/>
    </bk>
    <bk>
      <rc t="1" v="14673"/>
    </bk>
    <bk>
      <rc t="1" v="14674"/>
    </bk>
    <bk>
      <rc t="1" v="14675"/>
    </bk>
    <bk>
      <rc t="1" v="14676"/>
    </bk>
    <bk>
      <rc t="1" v="14677"/>
    </bk>
    <bk>
      <rc t="1" v="14678"/>
    </bk>
    <bk>
      <rc t="1" v="14679"/>
    </bk>
    <bk>
      <rc t="1" v="14680"/>
    </bk>
    <bk>
      <rc t="1" v="14681"/>
    </bk>
    <bk>
      <rc t="1" v="14682"/>
    </bk>
    <bk>
      <rc t="1" v="14683"/>
    </bk>
    <bk>
      <rc t="1" v="14684"/>
    </bk>
    <bk>
      <rc t="1" v="14685"/>
    </bk>
    <bk>
      <rc t="1" v="14686"/>
    </bk>
    <bk>
      <rc t="1" v="14687"/>
    </bk>
    <bk>
      <rc t="1" v="14688"/>
    </bk>
    <bk>
      <rc t="1" v="14689"/>
    </bk>
    <bk>
      <rc t="1" v="14690"/>
    </bk>
    <bk>
      <rc t="1" v="14691"/>
    </bk>
    <bk>
      <rc t="1" v="14692"/>
    </bk>
    <bk>
      <rc t="1" v="14693"/>
    </bk>
    <bk>
      <rc t="1" v="14694"/>
    </bk>
    <bk>
      <rc t="1" v="14695"/>
    </bk>
    <bk>
      <rc t="1" v="14696"/>
    </bk>
    <bk>
      <rc t="1" v="14697"/>
    </bk>
    <bk>
      <rc t="1" v="14698"/>
    </bk>
    <bk>
      <rc t="1" v="14699"/>
    </bk>
    <bk>
      <rc t="1" v="14700"/>
    </bk>
    <bk>
      <rc t="1" v="14701"/>
    </bk>
    <bk>
      <rc t="1" v="14702"/>
    </bk>
    <bk>
      <rc t="1" v="14703"/>
    </bk>
    <bk>
      <rc t="1" v="14704"/>
    </bk>
    <bk>
      <rc t="1" v="14705"/>
    </bk>
    <bk>
      <rc t="1" v="14706"/>
    </bk>
    <bk>
      <rc t="1" v="14707"/>
    </bk>
    <bk>
      <rc t="1" v="14708"/>
    </bk>
    <bk>
      <rc t="1" v="14709"/>
    </bk>
    <bk>
      <rc t="1" v="14710"/>
    </bk>
    <bk>
      <rc t="1" v="14711"/>
    </bk>
    <bk>
      <rc t="1" v="14712"/>
    </bk>
    <bk>
      <rc t="1" v="14713"/>
    </bk>
    <bk>
      <rc t="1" v="14714"/>
    </bk>
    <bk>
      <rc t="1" v="14715"/>
    </bk>
    <bk>
      <rc t="1" v="14716"/>
    </bk>
    <bk>
      <rc t="1" v="14717"/>
    </bk>
    <bk>
      <rc t="1" v="14718"/>
    </bk>
    <bk>
      <rc t="1" v="14719"/>
    </bk>
    <bk>
      <rc t="1" v="14720"/>
    </bk>
    <bk>
      <rc t="1" v="14721"/>
    </bk>
    <bk>
      <rc t="1" v="14722"/>
    </bk>
    <bk>
      <rc t="1" v="14723"/>
    </bk>
    <bk>
      <rc t="1" v="14724"/>
    </bk>
    <bk>
      <rc t="1" v="14725"/>
    </bk>
    <bk>
      <rc t="1" v="14726"/>
    </bk>
    <bk>
      <rc t="1" v="14727"/>
    </bk>
    <bk>
      <rc t="1" v="14728"/>
    </bk>
    <bk>
      <rc t="1" v="14729"/>
    </bk>
    <bk>
      <rc t="1" v="14730"/>
    </bk>
    <bk>
      <rc t="1" v="14731"/>
    </bk>
    <bk>
      <rc t="1" v="14732"/>
    </bk>
    <bk>
      <rc t="1" v="14733"/>
    </bk>
    <bk>
      <rc t="1" v="14734"/>
    </bk>
    <bk>
      <rc t="1" v="14735"/>
    </bk>
    <bk>
      <rc t="1" v="14736"/>
    </bk>
    <bk>
      <rc t="1" v="14737"/>
    </bk>
    <bk>
      <rc t="1" v="14738"/>
    </bk>
    <bk>
      <rc t="1" v="14739"/>
    </bk>
    <bk>
      <rc t="1" v="14740"/>
    </bk>
    <bk>
      <rc t="1" v="14741"/>
    </bk>
    <bk>
      <rc t="1" v="14742"/>
    </bk>
    <bk>
      <rc t="1" v="14743"/>
    </bk>
    <bk>
      <rc t="1" v="14744"/>
    </bk>
    <bk>
      <rc t="1" v="14745"/>
    </bk>
    <bk>
      <rc t="1" v="14746"/>
    </bk>
    <bk>
      <rc t="1" v="14747"/>
    </bk>
    <bk>
      <rc t="1" v="14748"/>
    </bk>
    <bk>
      <rc t="1" v="14749"/>
    </bk>
    <bk>
      <rc t="1" v="14750"/>
    </bk>
    <bk>
      <rc t="1" v="14751"/>
    </bk>
    <bk>
      <rc t="1" v="14752"/>
    </bk>
    <bk>
      <rc t="1" v="14753"/>
    </bk>
    <bk>
      <rc t="1" v="14754"/>
    </bk>
    <bk>
      <rc t="1" v="14755"/>
    </bk>
    <bk>
      <rc t="1" v="14756"/>
    </bk>
    <bk>
      <rc t="1" v="14757"/>
    </bk>
    <bk>
      <rc t="1" v="14758"/>
    </bk>
    <bk>
      <rc t="1" v="14759"/>
    </bk>
    <bk>
      <rc t="1" v="14760"/>
    </bk>
    <bk>
      <rc t="1" v="14761"/>
    </bk>
    <bk>
      <rc t="1" v="14762"/>
    </bk>
    <bk>
      <rc t="1" v="14763"/>
    </bk>
    <bk>
      <rc t="1" v="14764"/>
    </bk>
    <bk>
      <rc t="1" v="14765"/>
    </bk>
    <bk>
      <rc t="1" v="14766"/>
    </bk>
    <bk>
      <rc t="1" v="14767"/>
    </bk>
    <bk>
      <rc t="1" v="14768"/>
    </bk>
    <bk>
      <rc t="1" v="14769"/>
    </bk>
    <bk>
      <rc t="1" v="14770"/>
    </bk>
    <bk>
      <rc t="1" v="14771"/>
    </bk>
    <bk>
      <rc t="1" v="14772"/>
    </bk>
    <bk>
      <rc t="1" v="14773"/>
    </bk>
    <bk>
      <rc t="1" v="14774"/>
    </bk>
    <bk>
      <rc t="1" v="14775"/>
    </bk>
    <bk>
      <rc t="1" v="14776"/>
    </bk>
    <bk>
      <rc t="1" v="14777"/>
    </bk>
    <bk>
      <rc t="1" v="14778"/>
    </bk>
    <bk>
      <rc t="1" v="14779"/>
    </bk>
    <bk>
      <rc t="1" v="14780"/>
    </bk>
    <bk>
      <rc t="1" v="14781"/>
    </bk>
    <bk>
      <rc t="1" v="14782"/>
    </bk>
    <bk>
      <rc t="1" v="14783"/>
    </bk>
    <bk>
      <rc t="1" v="14784"/>
    </bk>
    <bk>
      <rc t="1" v="14785"/>
    </bk>
    <bk>
      <rc t="1" v="14786"/>
    </bk>
    <bk>
      <rc t="1" v="14787"/>
    </bk>
    <bk>
      <rc t="1" v="14788"/>
    </bk>
    <bk>
      <rc t="1" v="14789"/>
    </bk>
    <bk>
      <rc t="1" v="14790"/>
    </bk>
    <bk>
      <rc t="1" v="14791"/>
    </bk>
    <bk>
      <rc t="1" v="14792"/>
    </bk>
    <bk>
      <rc t="1" v="14793"/>
    </bk>
    <bk>
      <rc t="1" v="14794"/>
    </bk>
    <bk>
      <rc t="1" v="14795"/>
    </bk>
    <bk>
      <rc t="1" v="14796"/>
    </bk>
    <bk>
      <rc t="1" v="14797"/>
    </bk>
    <bk>
      <rc t="1" v="14798"/>
    </bk>
    <bk>
      <rc t="1" v="14799"/>
    </bk>
    <bk>
      <rc t="1" v="14800"/>
    </bk>
    <bk>
      <rc t="1" v="14801"/>
    </bk>
    <bk>
      <rc t="1" v="14802"/>
    </bk>
    <bk>
      <rc t="1" v="14803"/>
    </bk>
    <bk>
      <rc t="1" v="14804"/>
    </bk>
    <bk>
      <rc t="1" v="14805"/>
    </bk>
    <bk>
      <rc t="1" v="14806"/>
    </bk>
    <bk>
      <rc t="1" v="14807"/>
    </bk>
    <bk>
      <rc t="1" v="14808"/>
    </bk>
    <bk>
      <rc t="1" v="14809"/>
    </bk>
    <bk>
      <rc t="1" v="14810"/>
    </bk>
    <bk>
      <rc t="1" v="14811"/>
    </bk>
    <bk>
      <rc t="1" v="14812"/>
    </bk>
    <bk>
      <rc t="1" v="14813"/>
    </bk>
    <bk>
      <rc t="1" v="14814"/>
    </bk>
    <bk>
      <rc t="1" v="14815"/>
    </bk>
    <bk>
      <rc t="1" v="14816"/>
    </bk>
    <bk>
      <rc t="1" v="14817"/>
    </bk>
    <bk>
      <rc t="1" v="14818"/>
    </bk>
    <bk>
      <rc t="1" v="14819"/>
    </bk>
    <bk>
      <rc t="1" v="14820"/>
    </bk>
    <bk>
      <rc t="1" v="14821"/>
    </bk>
    <bk>
      <rc t="1" v="14822"/>
    </bk>
    <bk>
      <rc t="1" v="14823"/>
    </bk>
    <bk>
      <rc t="1" v="14824"/>
    </bk>
    <bk>
      <rc t="1" v="14825"/>
    </bk>
    <bk>
      <rc t="1" v="14826"/>
    </bk>
    <bk>
      <rc t="1" v="14827"/>
    </bk>
    <bk>
      <rc t="1" v="14828"/>
    </bk>
    <bk>
      <rc t="1" v="14829"/>
    </bk>
    <bk>
      <rc t="1" v="14830"/>
    </bk>
    <bk>
      <rc t="1" v="14831"/>
    </bk>
    <bk>
      <rc t="1" v="14832"/>
    </bk>
    <bk>
      <rc t="1" v="14833"/>
    </bk>
    <bk>
      <rc t="1" v="14834"/>
    </bk>
    <bk>
      <rc t="1" v="14835"/>
    </bk>
    <bk>
      <rc t="1" v="14836"/>
    </bk>
    <bk>
      <rc t="1" v="14837"/>
    </bk>
    <bk>
      <rc t="1" v="14838"/>
    </bk>
    <bk>
      <rc t="1" v="14839"/>
    </bk>
    <bk>
      <rc t="1" v="14840"/>
    </bk>
    <bk>
      <rc t="1" v="14841"/>
    </bk>
    <bk>
      <rc t="1" v="14842"/>
    </bk>
    <bk>
      <rc t="1" v="14843"/>
    </bk>
    <bk>
      <rc t="1" v="14844"/>
    </bk>
    <bk>
      <rc t="1" v="14845"/>
    </bk>
    <bk>
      <rc t="1" v="14846"/>
    </bk>
    <bk>
      <rc t="1" v="14847"/>
    </bk>
    <bk>
      <rc t="1" v="14848"/>
    </bk>
    <bk>
      <rc t="1" v="14849"/>
    </bk>
    <bk>
      <rc t="1" v="14850"/>
    </bk>
    <bk>
      <rc t="1" v="14851"/>
    </bk>
    <bk>
      <rc t="1" v="14852"/>
    </bk>
    <bk>
      <rc t="1" v="14853"/>
    </bk>
    <bk>
      <rc t="1" v="14854"/>
    </bk>
    <bk>
      <rc t="1" v="14855"/>
    </bk>
    <bk>
      <rc t="1" v="14856"/>
    </bk>
    <bk>
      <rc t="1" v="14857"/>
    </bk>
    <bk>
      <rc t="1" v="14858"/>
    </bk>
    <bk>
      <rc t="1" v="14859"/>
    </bk>
    <bk>
      <rc t="1" v="14860"/>
    </bk>
    <bk>
      <rc t="1" v="14861"/>
    </bk>
    <bk>
      <rc t="1" v="14862"/>
    </bk>
    <bk>
      <rc t="1" v="14863"/>
    </bk>
    <bk>
      <rc t="1" v="14864"/>
    </bk>
    <bk>
      <rc t="1" v="14865"/>
    </bk>
    <bk>
      <rc t="1" v="14866"/>
    </bk>
    <bk>
      <rc t="1" v="14867"/>
    </bk>
    <bk>
      <rc t="1" v="14868"/>
    </bk>
    <bk>
      <rc t="1" v="14869"/>
    </bk>
    <bk>
      <rc t="1" v="14870"/>
    </bk>
    <bk>
      <rc t="1" v="14871"/>
    </bk>
    <bk>
      <rc t="1" v="14872"/>
    </bk>
    <bk>
      <rc t="1" v="14873"/>
    </bk>
    <bk>
      <rc t="1" v="14874"/>
    </bk>
    <bk>
      <rc t="1" v="14875"/>
    </bk>
    <bk>
      <rc t="1" v="14876"/>
    </bk>
    <bk>
      <rc t="1" v="14877"/>
    </bk>
    <bk>
      <rc t="1" v="14878"/>
    </bk>
    <bk>
      <rc t="1" v="14879"/>
    </bk>
    <bk>
      <rc t="1" v="14880"/>
    </bk>
    <bk>
      <rc t="1" v="14881"/>
    </bk>
    <bk>
      <rc t="1" v="14882"/>
    </bk>
    <bk>
      <rc t="1" v="14883"/>
    </bk>
    <bk>
      <rc t="1" v="14884"/>
    </bk>
    <bk>
      <rc t="1" v="14885"/>
    </bk>
    <bk>
      <rc t="1" v="14886"/>
    </bk>
    <bk>
      <rc t="1" v="14887"/>
    </bk>
    <bk>
      <rc t="1" v="14888"/>
    </bk>
    <bk>
      <rc t="1" v="14889"/>
    </bk>
    <bk>
      <rc t="1" v="14890"/>
    </bk>
    <bk>
      <rc t="1" v="14891"/>
    </bk>
    <bk>
      <rc t="1" v="14892"/>
    </bk>
    <bk>
      <rc t="1" v="14893"/>
    </bk>
    <bk>
      <rc t="1" v="14894"/>
    </bk>
    <bk>
      <rc t="1" v="14895"/>
    </bk>
    <bk>
      <rc t="1" v="14896"/>
    </bk>
    <bk>
      <rc t="1" v="14897"/>
    </bk>
    <bk>
      <rc t="1" v="14898"/>
    </bk>
    <bk>
      <rc t="1" v="14899"/>
    </bk>
    <bk>
      <rc t="1" v="14900"/>
    </bk>
    <bk>
      <rc t="1" v="14901"/>
    </bk>
    <bk>
      <rc t="1" v="14902"/>
    </bk>
    <bk>
      <rc t="1" v="14903"/>
    </bk>
    <bk>
      <rc t="1" v="14904"/>
    </bk>
    <bk>
      <rc t="1" v="14905"/>
    </bk>
    <bk>
      <rc t="1" v="14906"/>
    </bk>
    <bk>
      <rc t="1" v="14907"/>
    </bk>
    <bk>
      <rc t="1" v="14908"/>
    </bk>
    <bk>
      <rc t="1" v="14909"/>
    </bk>
    <bk>
      <rc t="1" v="14910"/>
    </bk>
    <bk>
      <rc t="1" v="14911"/>
    </bk>
    <bk>
      <rc t="1" v="14912"/>
    </bk>
    <bk>
      <rc t="1" v="14913"/>
    </bk>
    <bk>
      <rc t="1" v="14914"/>
    </bk>
    <bk>
      <rc t="1" v="14915"/>
    </bk>
    <bk>
      <rc t="1" v="14916"/>
    </bk>
    <bk>
      <rc t="1" v="14917"/>
    </bk>
    <bk>
      <rc t="1" v="14918"/>
    </bk>
    <bk>
      <rc t="1" v="14919"/>
    </bk>
    <bk>
      <rc t="1" v="14920"/>
    </bk>
    <bk>
      <rc t="1" v="14921"/>
    </bk>
    <bk>
      <rc t="1" v="14922"/>
    </bk>
    <bk>
      <rc t="1" v="14923"/>
    </bk>
    <bk>
      <rc t="1" v="14924"/>
    </bk>
    <bk>
      <rc t="1" v="14925"/>
    </bk>
    <bk>
      <rc t="1" v="14926"/>
    </bk>
    <bk>
      <rc t="1" v="14927"/>
    </bk>
    <bk>
      <rc t="1" v="14928"/>
    </bk>
    <bk>
      <rc t="1" v="14929"/>
    </bk>
    <bk>
      <rc t="1" v="14930"/>
    </bk>
    <bk>
      <rc t="1" v="14931"/>
    </bk>
    <bk>
      <rc t="1" v="14932"/>
    </bk>
    <bk>
      <rc t="1" v="14933"/>
    </bk>
    <bk>
      <rc t="1" v="14934"/>
    </bk>
    <bk>
      <rc t="1" v="14935"/>
    </bk>
    <bk>
      <rc t="1" v="14936"/>
    </bk>
    <bk>
      <rc t="1" v="14937"/>
    </bk>
    <bk>
      <rc t="1" v="14938"/>
    </bk>
    <bk>
      <rc t="1" v="14939"/>
    </bk>
    <bk>
      <rc t="1" v="14940"/>
    </bk>
    <bk>
      <rc t="1" v="14941"/>
    </bk>
    <bk>
      <rc t="1" v="14942"/>
    </bk>
    <bk>
      <rc t="1" v="14943"/>
    </bk>
    <bk>
      <rc t="1" v="14944"/>
    </bk>
    <bk>
      <rc t="1" v="14945"/>
    </bk>
    <bk>
      <rc t="1" v="14946"/>
    </bk>
    <bk>
      <rc t="1" v="14947"/>
    </bk>
    <bk>
      <rc t="1" v="14948"/>
    </bk>
    <bk>
      <rc t="1" v="14949"/>
    </bk>
    <bk>
      <rc t="1" v="14950"/>
    </bk>
    <bk>
      <rc t="1" v="14951"/>
    </bk>
    <bk>
      <rc t="1" v="14952"/>
    </bk>
    <bk>
      <rc t="1" v="14953"/>
    </bk>
    <bk>
      <rc t="1" v="14954"/>
    </bk>
    <bk>
      <rc t="1" v="14955"/>
    </bk>
    <bk>
      <rc t="1" v="14956"/>
    </bk>
    <bk>
      <rc t="1" v="14957"/>
    </bk>
    <bk>
      <rc t="1" v="14958"/>
    </bk>
    <bk>
      <rc t="1" v="14959"/>
    </bk>
    <bk>
      <rc t="1" v="14960"/>
    </bk>
    <bk>
      <rc t="1" v="14961"/>
    </bk>
    <bk>
      <rc t="1" v="14962"/>
    </bk>
    <bk>
      <rc t="1" v="14963"/>
    </bk>
    <bk>
      <rc t="1" v="14964"/>
    </bk>
    <bk>
      <rc t="1" v="14965"/>
    </bk>
    <bk>
      <rc t="1" v="14966"/>
    </bk>
    <bk>
      <rc t="1" v="14967"/>
    </bk>
    <bk>
      <rc t="1" v="14968"/>
    </bk>
    <bk>
      <rc t="1" v="14969"/>
    </bk>
    <bk>
      <rc t="1" v="14970"/>
    </bk>
    <bk>
      <rc t="1" v="14971"/>
    </bk>
    <bk>
      <rc t="1" v="14972"/>
    </bk>
    <bk>
      <rc t="1" v="14973"/>
    </bk>
    <bk>
      <rc t="1" v="14974"/>
    </bk>
    <bk>
      <rc t="1" v="14975"/>
    </bk>
    <bk>
      <rc t="1" v="14976"/>
    </bk>
    <bk>
      <rc t="1" v="14977"/>
    </bk>
    <bk>
      <rc t="1" v="14978"/>
    </bk>
    <bk>
      <rc t="1" v="14979"/>
    </bk>
    <bk>
      <rc t="1" v="14980"/>
    </bk>
    <bk>
      <rc t="1" v="14981"/>
    </bk>
    <bk>
      <rc t="1" v="14982"/>
    </bk>
    <bk>
      <rc t="1" v="14983"/>
    </bk>
    <bk>
      <rc t="1" v="14984"/>
    </bk>
    <bk>
      <rc t="1" v="14985"/>
    </bk>
    <bk>
      <rc t="1" v="14986"/>
    </bk>
    <bk>
      <rc t="1" v="14987"/>
    </bk>
    <bk>
      <rc t="1" v="14988"/>
    </bk>
    <bk>
      <rc t="1" v="14989"/>
    </bk>
    <bk>
      <rc t="1" v="14990"/>
    </bk>
    <bk>
      <rc t="1" v="14991"/>
    </bk>
    <bk>
      <rc t="1" v="14992"/>
    </bk>
    <bk>
      <rc t="1" v="14993"/>
    </bk>
    <bk>
      <rc t="1" v="14994"/>
    </bk>
    <bk>
      <rc t="1" v="14995"/>
    </bk>
    <bk>
      <rc t="1" v="14996"/>
    </bk>
    <bk>
      <rc t="1" v="14997"/>
    </bk>
    <bk>
      <rc t="1" v="14998"/>
    </bk>
    <bk>
      <rc t="1" v="14999"/>
    </bk>
    <bk>
      <rc t="1" v="15000"/>
    </bk>
    <bk>
      <rc t="1" v="15001"/>
    </bk>
    <bk>
      <rc t="1" v="15002"/>
    </bk>
    <bk>
      <rc t="1" v="15003"/>
    </bk>
    <bk>
      <rc t="1" v="15004"/>
    </bk>
    <bk>
      <rc t="1" v="15005"/>
    </bk>
    <bk>
      <rc t="1" v="15006"/>
    </bk>
    <bk>
      <rc t="1" v="15007"/>
    </bk>
    <bk>
      <rc t="1" v="15008"/>
    </bk>
    <bk>
      <rc t="1" v="15009"/>
    </bk>
    <bk>
      <rc t="1" v="15010"/>
    </bk>
    <bk>
      <rc t="1" v="15011"/>
    </bk>
    <bk>
      <rc t="1" v="15012"/>
    </bk>
    <bk>
      <rc t="1" v="15013"/>
    </bk>
    <bk>
      <rc t="1" v="15014"/>
    </bk>
    <bk>
      <rc t="1" v="15015"/>
    </bk>
    <bk>
      <rc t="1" v="15016"/>
    </bk>
    <bk>
      <rc t="1" v="15017"/>
    </bk>
    <bk>
      <rc t="1" v="15018"/>
    </bk>
    <bk>
      <rc t="1" v="15019"/>
    </bk>
    <bk>
      <rc t="1" v="15020"/>
    </bk>
    <bk>
      <rc t="1" v="15021"/>
    </bk>
    <bk>
      <rc t="1" v="15022"/>
    </bk>
    <bk>
      <rc t="1" v="15023"/>
    </bk>
    <bk>
      <rc t="1" v="15024"/>
    </bk>
    <bk>
      <rc t="1" v="15025"/>
    </bk>
    <bk>
      <rc t="1" v="15026"/>
    </bk>
    <bk>
      <rc t="1" v="15027"/>
    </bk>
    <bk>
      <rc t="1" v="15028"/>
    </bk>
    <bk>
      <rc t="1" v="15029"/>
    </bk>
    <bk>
      <rc t="1" v="15030"/>
    </bk>
    <bk>
      <rc t="1" v="15031"/>
    </bk>
    <bk>
      <rc t="1" v="15032"/>
    </bk>
    <bk>
      <rc t="1" v="15033"/>
    </bk>
    <bk>
      <rc t="1" v="15034"/>
    </bk>
    <bk>
      <rc t="1" v="15035"/>
    </bk>
    <bk>
      <rc t="1" v="15036"/>
    </bk>
    <bk>
      <rc t="1" v="15037"/>
    </bk>
    <bk>
      <rc t="1" v="15038"/>
    </bk>
    <bk>
      <rc t="1" v="15039"/>
    </bk>
    <bk>
      <rc t="1" v="15040"/>
    </bk>
    <bk>
      <rc t="1" v="15041"/>
    </bk>
    <bk>
      <rc t="1" v="15042"/>
    </bk>
    <bk>
      <rc t="1" v="15043"/>
    </bk>
    <bk>
      <rc t="1" v="15044"/>
    </bk>
    <bk>
      <rc t="1" v="15045"/>
    </bk>
    <bk>
      <rc t="1" v="15046"/>
    </bk>
    <bk>
      <rc t="1" v="15047"/>
    </bk>
    <bk>
      <rc t="1" v="15048"/>
    </bk>
    <bk>
      <rc t="1" v="15049"/>
    </bk>
    <bk>
      <rc t="1" v="15050"/>
    </bk>
    <bk>
      <rc t="1" v="15051"/>
    </bk>
    <bk>
      <rc t="1" v="15052"/>
    </bk>
    <bk>
      <rc t="1" v="15053"/>
    </bk>
    <bk>
      <rc t="1" v="15054"/>
    </bk>
    <bk>
      <rc t="1" v="15055"/>
    </bk>
    <bk>
      <rc t="1" v="15056"/>
    </bk>
    <bk>
      <rc t="1" v="15057"/>
    </bk>
    <bk>
      <rc t="1" v="15058"/>
    </bk>
    <bk>
      <rc t="1" v="15059"/>
    </bk>
    <bk>
      <rc t="1" v="15060"/>
    </bk>
    <bk>
      <rc t="1" v="15061"/>
    </bk>
    <bk>
      <rc t="1" v="15062"/>
    </bk>
    <bk>
      <rc t="1" v="15063"/>
    </bk>
    <bk>
      <rc t="1" v="15064"/>
    </bk>
    <bk>
      <rc t="1" v="15065"/>
    </bk>
    <bk>
      <rc t="1" v="15066"/>
    </bk>
    <bk>
      <rc t="1" v="15067"/>
    </bk>
    <bk>
      <rc t="1" v="15068"/>
    </bk>
    <bk>
      <rc t="1" v="15069"/>
    </bk>
    <bk>
      <rc t="1" v="15070"/>
    </bk>
    <bk>
      <rc t="1" v="15071"/>
    </bk>
    <bk>
      <rc t="1" v="15072"/>
    </bk>
    <bk>
      <rc t="1" v="15073"/>
    </bk>
    <bk>
      <rc t="1" v="15074"/>
    </bk>
    <bk>
      <rc t="1" v="15075"/>
    </bk>
    <bk>
      <rc t="1" v="15076"/>
    </bk>
    <bk>
      <rc t="1" v="15077"/>
    </bk>
    <bk>
      <rc t="1" v="15078"/>
    </bk>
    <bk>
      <rc t="1" v="15079"/>
    </bk>
    <bk>
      <rc t="1" v="15080"/>
    </bk>
    <bk>
      <rc t="1" v="15081"/>
    </bk>
    <bk>
      <rc t="1" v="15082"/>
    </bk>
    <bk>
      <rc t="1" v="15083"/>
    </bk>
    <bk>
      <rc t="1" v="15084"/>
    </bk>
    <bk>
      <rc t="1" v="15085"/>
    </bk>
    <bk>
      <rc t="1" v="15086"/>
    </bk>
    <bk>
      <rc t="1" v="15087"/>
    </bk>
    <bk>
      <rc t="1" v="15088"/>
    </bk>
    <bk>
      <rc t="1" v="15089"/>
    </bk>
    <bk>
      <rc t="1" v="15090"/>
    </bk>
    <bk>
      <rc t="1" v="15091"/>
    </bk>
    <bk>
      <rc t="1" v="15092"/>
    </bk>
    <bk>
      <rc t="1" v="15093"/>
    </bk>
    <bk>
      <rc t="1" v="15094"/>
    </bk>
    <bk>
      <rc t="1" v="15095"/>
    </bk>
    <bk>
      <rc t="1" v="15096"/>
    </bk>
    <bk>
      <rc t="1" v="15097"/>
    </bk>
    <bk>
      <rc t="1" v="15098"/>
    </bk>
    <bk>
      <rc t="1" v="15099"/>
    </bk>
    <bk>
      <rc t="1" v="15100"/>
    </bk>
    <bk>
      <rc t="1" v="15101"/>
    </bk>
    <bk>
      <rc t="1" v="15102"/>
    </bk>
    <bk>
      <rc t="1" v="15103"/>
    </bk>
    <bk>
      <rc t="1" v="15104"/>
    </bk>
    <bk>
      <rc t="1" v="15105"/>
    </bk>
    <bk>
      <rc t="1" v="15106"/>
    </bk>
    <bk>
      <rc t="1" v="15107"/>
    </bk>
    <bk>
      <rc t="1" v="15108"/>
    </bk>
    <bk>
      <rc t="1" v="15109"/>
    </bk>
    <bk>
      <rc t="1" v="15110"/>
    </bk>
    <bk>
      <rc t="1" v="15111"/>
    </bk>
    <bk>
      <rc t="1" v="15112"/>
    </bk>
    <bk>
      <rc t="1" v="15113"/>
    </bk>
    <bk>
      <rc t="1" v="15114"/>
    </bk>
    <bk>
      <rc t="1" v="15115"/>
    </bk>
    <bk>
      <rc t="1" v="15116"/>
    </bk>
    <bk>
      <rc t="1" v="15117"/>
    </bk>
    <bk>
      <rc t="1" v="15118"/>
    </bk>
    <bk>
      <rc t="1" v="15119"/>
    </bk>
    <bk>
      <rc t="1" v="15120"/>
    </bk>
    <bk>
      <rc t="1" v="15121"/>
    </bk>
    <bk>
      <rc t="1" v="15122"/>
    </bk>
    <bk>
      <rc t="1" v="15123"/>
    </bk>
    <bk>
      <rc t="1" v="15124"/>
    </bk>
    <bk>
      <rc t="1" v="15125"/>
    </bk>
    <bk>
      <rc t="1" v="15126"/>
    </bk>
    <bk>
      <rc t="1" v="15127"/>
    </bk>
    <bk>
      <rc t="1" v="15128"/>
    </bk>
    <bk>
      <rc t="1" v="15129"/>
    </bk>
    <bk>
      <rc t="1" v="15130"/>
    </bk>
    <bk>
      <rc t="1" v="15131"/>
    </bk>
    <bk>
      <rc t="1" v="15132"/>
    </bk>
    <bk>
      <rc t="1" v="15133"/>
    </bk>
    <bk>
      <rc t="1" v="15134"/>
    </bk>
    <bk>
      <rc t="1" v="15135"/>
    </bk>
    <bk>
      <rc t="1" v="15136"/>
    </bk>
    <bk>
      <rc t="1" v="15137"/>
    </bk>
    <bk>
      <rc t="1" v="15138"/>
    </bk>
    <bk>
      <rc t="1" v="15139"/>
    </bk>
    <bk>
      <rc t="1" v="15140"/>
    </bk>
    <bk>
      <rc t="1" v="15141"/>
    </bk>
    <bk>
      <rc t="1" v="15142"/>
    </bk>
    <bk>
      <rc t="1" v="15143"/>
    </bk>
    <bk>
      <rc t="1" v="15144"/>
    </bk>
    <bk>
      <rc t="1" v="15145"/>
    </bk>
    <bk>
      <rc t="1" v="15146"/>
    </bk>
    <bk>
      <rc t="1" v="15147"/>
    </bk>
    <bk>
      <rc t="1" v="15148"/>
    </bk>
    <bk>
      <rc t="1" v="15149"/>
    </bk>
    <bk>
      <rc t="1" v="15150"/>
    </bk>
    <bk>
      <rc t="1" v="15151"/>
    </bk>
    <bk>
      <rc t="1" v="15152"/>
    </bk>
    <bk>
      <rc t="1" v="15153"/>
    </bk>
    <bk>
      <rc t="1" v="15154"/>
    </bk>
    <bk>
      <rc t="1" v="15155"/>
    </bk>
    <bk>
      <rc t="1" v="15156"/>
    </bk>
    <bk>
      <rc t="1" v="15157"/>
    </bk>
    <bk>
      <rc t="1" v="15158"/>
    </bk>
    <bk>
      <rc t="1" v="15159"/>
    </bk>
    <bk>
      <rc t="1" v="15160"/>
    </bk>
    <bk>
      <rc t="1" v="15161"/>
    </bk>
    <bk>
      <rc t="1" v="15162"/>
    </bk>
    <bk>
      <rc t="1" v="15163"/>
    </bk>
    <bk>
      <rc t="1" v="15164"/>
    </bk>
    <bk>
      <rc t="1" v="15165"/>
    </bk>
    <bk>
      <rc t="1" v="15166"/>
    </bk>
    <bk>
      <rc t="1" v="15167"/>
    </bk>
    <bk>
      <rc t="1" v="15168"/>
    </bk>
    <bk>
      <rc t="1" v="15169"/>
    </bk>
    <bk>
      <rc t="1" v="15170"/>
    </bk>
    <bk>
      <rc t="1" v="15171"/>
    </bk>
    <bk>
      <rc t="1" v="15172"/>
    </bk>
    <bk>
      <rc t="1" v="15173"/>
    </bk>
    <bk>
      <rc t="1" v="15174"/>
    </bk>
    <bk>
      <rc t="1" v="15175"/>
    </bk>
    <bk>
      <rc t="1" v="15176"/>
    </bk>
    <bk>
      <rc t="1" v="15177"/>
    </bk>
    <bk>
      <rc t="1" v="15178"/>
    </bk>
    <bk>
      <rc t="1" v="15179"/>
    </bk>
    <bk>
      <rc t="1" v="15180"/>
    </bk>
    <bk>
      <rc t="1" v="15181"/>
    </bk>
    <bk>
      <rc t="1" v="15182"/>
    </bk>
    <bk>
      <rc t="1" v="15183"/>
    </bk>
    <bk>
      <rc t="1" v="15184"/>
    </bk>
    <bk>
      <rc t="1" v="15185"/>
    </bk>
    <bk>
      <rc t="1" v="15186"/>
    </bk>
    <bk>
      <rc t="1" v="15187"/>
    </bk>
    <bk>
      <rc t="1" v="15188"/>
    </bk>
    <bk>
      <rc t="1" v="15189"/>
    </bk>
    <bk>
      <rc t="1" v="15190"/>
    </bk>
    <bk>
      <rc t="1" v="15191"/>
    </bk>
    <bk>
      <rc t="1" v="15192"/>
    </bk>
    <bk>
      <rc t="1" v="15193"/>
    </bk>
    <bk>
      <rc t="1" v="15194"/>
    </bk>
    <bk>
      <rc t="1" v="15195"/>
    </bk>
    <bk>
      <rc t="1" v="15196"/>
    </bk>
    <bk>
      <rc t="1" v="15197"/>
    </bk>
    <bk>
      <rc t="1" v="15198"/>
    </bk>
    <bk>
      <rc t="1" v="15199"/>
    </bk>
    <bk>
      <rc t="1" v="15200"/>
    </bk>
    <bk>
      <rc t="1" v="15201"/>
    </bk>
    <bk>
      <rc t="1" v="15202"/>
    </bk>
    <bk>
      <rc t="1" v="15203"/>
    </bk>
    <bk>
      <rc t="1" v="15204"/>
    </bk>
    <bk>
      <rc t="1" v="15205"/>
    </bk>
    <bk>
      <rc t="1" v="15206"/>
    </bk>
    <bk>
      <rc t="1" v="15207"/>
    </bk>
    <bk>
      <rc t="1" v="15208"/>
    </bk>
    <bk>
      <rc t="1" v="15209"/>
    </bk>
    <bk>
      <rc t="1" v="15210"/>
    </bk>
    <bk>
      <rc t="1" v="15211"/>
    </bk>
    <bk>
      <rc t="1" v="15212"/>
    </bk>
    <bk>
      <rc t="1" v="15213"/>
    </bk>
    <bk>
      <rc t="1" v="15214"/>
    </bk>
    <bk>
      <rc t="1" v="15215"/>
    </bk>
    <bk>
      <rc t="1" v="15216"/>
    </bk>
    <bk>
      <rc t="1" v="15217"/>
    </bk>
    <bk>
      <rc t="1" v="15218"/>
    </bk>
    <bk>
      <rc t="1" v="15219"/>
    </bk>
    <bk>
      <rc t="1" v="15220"/>
    </bk>
    <bk>
      <rc t="1" v="15221"/>
    </bk>
    <bk>
      <rc t="1" v="15222"/>
    </bk>
    <bk>
      <rc t="1" v="15223"/>
    </bk>
    <bk>
      <rc t="1" v="15224"/>
    </bk>
    <bk>
      <rc t="1" v="15225"/>
    </bk>
    <bk>
      <rc t="1" v="15226"/>
    </bk>
    <bk>
      <rc t="1" v="15227"/>
    </bk>
    <bk>
      <rc t="1" v="15228"/>
    </bk>
    <bk>
      <rc t="1" v="15229"/>
    </bk>
    <bk>
      <rc t="1" v="15230"/>
    </bk>
    <bk>
      <rc t="1" v="15231"/>
    </bk>
    <bk>
      <rc t="1" v="15232"/>
    </bk>
    <bk>
      <rc t="1" v="15233"/>
    </bk>
    <bk>
      <rc t="1" v="15234"/>
    </bk>
    <bk>
      <rc t="1" v="15235"/>
    </bk>
    <bk>
      <rc t="1" v="15236"/>
    </bk>
    <bk>
      <rc t="1" v="15237"/>
    </bk>
    <bk>
      <rc t="1" v="15238"/>
    </bk>
    <bk>
      <rc t="1" v="15239"/>
    </bk>
    <bk>
      <rc t="1" v="15240"/>
    </bk>
    <bk>
      <rc t="1" v="15241"/>
    </bk>
    <bk>
      <rc t="1" v="15242"/>
    </bk>
    <bk>
      <rc t="1" v="15243"/>
    </bk>
    <bk>
      <rc t="1" v="15244"/>
    </bk>
    <bk>
      <rc t="1" v="15245"/>
    </bk>
    <bk>
      <rc t="1" v="15246"/>
    </bk>
    <bk>
      <rc t="1" v="15247"/>
    </bk>
    <bk>
      <rc t="1" v="15248"/>
    </bk>
    <bk>
      <rc t="1" v="15249"/>
    </bk>
    <bk>
      <rc t="1" v="15250"/>
    </bk>
    <bk>
      <rc t="1" v="15251"/>
    </bk>
    <bk>
      <rc t="1" v="15252"/>
    </bk>
    <bk>
      <rc t="1" v="15253"/>
    </bk>
    <bk>
      <rc t="1" v="15254"/>
    </bk>
    <bk>
      <rc t="1" v="15255"/>
    </bk>
    <bk>
      <rc t="1" v="15256"/>
    </bk>
    <bk>
      <rc t="1" v="15257"/>
    </bk>
    <bk>
      <rc t="1" v="15258"/>
    </bk>
    <bk>
      <rc t="1" v="15259"/>
    </bk>
    <bk>
      <rc t="1" v="15260"/>
    </bk>
    <bk>
      <rc t="1" v="15261"/>
    </bk>
    <bk>
      <rc t="1" v="15262"/>
    </bk>
    <bk>
      <rc t="1" v="15263"/>
    </bk>
    <bk>
      <rc t="1" v="15264"/>
    </bk>
    <bk>
      <rc t="1" v="15265"/>
    </bk>
    <bk>
      <rc t="1" v="15266"/>
    </bk>
    <bk>
      <rc t="1" v="15267"/>
    </bk>
    <bk>
      <rc t="1" v="15268"/>
    </bk>
    <bk>
      <rc t="1" v="15269"/>
    </bk>
    <bk>
      <rc t="1" v="15270"/>
    </bk>
    <bk>
      <rc t="1" v="15271"/>
    </bk>
    <bk>
      <rc t="1" v="15272"/>
    </bk>
    <bk>
      <rc t="1" v="15273"/>
    </bk>
    <bk>
      <rc t="1" v="15274"/>
    </bk>
    <bk>
      <rc t="1" v="15275"/>
    </bk>
    <bk>
      <rc t="1" v="15276"/>
    </bk>
    <bk>
      <rc t="1" v="15277"/>
    </bk>
    <bk>
      <rc t="1" v="15278"/>
    </bk>
    <bk>
      <rc t="1" v="15279"/>
    </bk>
    <bk>
      <rc t="1" v="15280"/>
    </bk>
    <bk>
      <rc t="1" v="15281"/>
    </bk>
    <bk>
      <rc t="1" v="15282"/>
    </bk>
    <bk>
      <rc t="1" v="15283"/>
    </bk>
    <bk>
      <rc t="1" v="15284"/>
    </bk>
    <bk>
      <rc t="1" v="15285"/>
    </bk>
    <bk>
      <rc t="1" v="15286"/>
    </bk>
    <bk>
      <rc t="1" v="15287"/>
    </bk>
    <bk>
      <rc t="1" v="15288"/>
    </bk>
    <bk>
      <rc t="1" v="15289"/>
    </bk>
    <bk>
      <rc t="1" v="15290"/>
    </bk>
    <bk>
      <rc t="1" v="15291"/>
    </bk>
    <bk>
      <rc t="1" v="15292"/>
    </bk>
    <bk>
      <rc t="1" v="15293"/>
    </bk>
    <bk>
      <rc t="1" v="15294"/>
    </bk>
    <bk>
      <rc t="1" v="15295"/>
    </bk>
    <bk>
      <rc t="1" v="15296"/>
    </bk>
    <bk>
      <rc t="1" v="15297"/>
    </bk>
    <bk>
      <rc t="1" v="15298"/>
    </bk>
    <bk>
      <rc t="1" v="15299"/>
    </bk>
    <bk>
      <rc t="1" v="15300"/>
    </bk>
    <bk>
      <rc t="1" v="15301"/>
    </bk>
    <bk>
      <rc t="1" v="15302"/>
    </bk>
    <bk>
      <rc t="1" v="15303"/>
    </bk>
    <bk>
      <rc t="1" v="15304"/>
    </bk>
    <bk>
      <rc t="1" v="15305"/>
    </bk>
    <bk>
      <rc t="1" v="15306"/>
    </bk>
    <bk>
      <rc t="1" v="15307"/>
    </bk>
    <bk>
      <rc t="1" v="15308"/>
    </bk>
    <bk>
      <rc t="1" v="15309"/>
    </bk>
    <bk>
      <rc t="1" v="15310"/>
    </bk>
    <bk>
      <rc t="1" v="15311"/>
    </bk>
    <bk>
      <rc t="1" v="15312"/>
    </bk>
    <bk>
      <rc t="1" v="15313"/>
    </bk>
    <bk>
      <rc t="1" v="15314"/>
    </bk>
    <bk>
      <rc t="1" v="15315"/>
    </bk>
    <bk>
      <rc t="1" v="15316"/>
    </bk>
    <bk>
      <rc t="1" v="15317"/>
    </bk>
    <bk>
      <rc t="1" v="15318"/>
    </bk>
    <bk>
      <rc t="1" v="15319"/>
    </bk>
    <bk>
      <rc t="1" v="15320"/>
    </bk>
    <bk>
      <rc t="1" v="15321"/>
    </bk>
    <bk>
      <rc t="1" v="15322"/>
    </bk>
    <bk>
      <rc t="1" v="15323"/>
    </bk>
    <bk>
      <rc t="1" v="15324"/>
    </bk>
    <bk>
      <rc t="1" v="15325"/>
    </bk>
    <bk>
      <rc t="1" v="15326"/>
    </bk>
    <bk>
      <rc t="1" v="15327"/>
    </bk>
    <bk>
      <rc t="1" v="15328"/>
    </bk>
    <bk>
      <rc t="1" v="15329"/>
    </bk>
    <bk>
      <rc t="1" v="15330"/>
    </bk>
    <bk>
      <rc t="1" v="15331"/>
    </bk>
    <bk>
      <rc t="1" v="15332"/>
    </bk>
    <bk>
      <rc t="1" v="15333"/>
    </bk>
    <bk>
      <rc t="1" v="15334"/>
    </bk>
    <bk>
      <rc t="1" v="15335"/>
    </bk>
    <bk>
      <rc t="1" v="15336"/>
    </bk>
    <bk>
      <rc t="1" v="15337"/>
    </bk>
    <bk>
      <rc t="1" v="15338"/>
    </bk>
    <bk>
      <rc t="1" v="15339"/>
    </bk>
    <bk>
      <rc t="1" v="15340"/>
    </bk>
    <bk>
      <rc t="1" v="15341"/>
    </bk>
    <bk>
      <rc t="1" v="15342"/>
    </bk>
    <bk>
      <rc t="1" v="15343"/>
    </bk>
    <bk>
      <rc t="1" v="15344"/>
    </bk>
    <bk>
      <rc t="1" v="15345"/>
    </bk>
    <bk>
      <rc t="1" v="15346"/>
    </bk>
    <bk>
      <rc t="1" v="15347"/>
    </bk>
    <bk>
      <rc t="1" v="15348"/>
    </bk>
    <bk>
      <rc t="1" v="15349"/>
    </bk>
    <bk>
      <rc t="1" v="15350"/>
    </bk>
    <bk>
      <rc t="1" v="15351"/>
    </bk>
    <bk>
      <rc t="1" v="15352"/>
    </bk>
    <bk>
      <rc t="1" v="15353"/>
    </bk>
    <bk>
      <rc t="1" v="15354"/>
    </bk>
    <bk>
      <rc t="1" v="15355"/>
    </bk>
    <bk>
      <rc t="1" v="15356"/>
    </bk>
    <bk>
      <rc t="1" v="15357"/>
    </bk>
    <bk>
      <rc t="1" v="15358"/>
    </bk>
    <bk>
      <rc t="1" v="15359"/>
    </bk>
    <bk>
      <rc t="1" v="15360"/>
    </bk>
    <bk>
      <rc t="1" v="15361"/>
    </bk>
    <bk>
      <rc t="1" v="15362"/>
    </bk>
    <bk>
      <rc t="1" v="15363"/>
    </bk>
    <bk>
      <rc t="1" v="15364"/>
    </bk>
    <bk>
      <rc t="1" v="15365"/>
    </bk>
    <bk>
      <rc t="1" v="15366"/>
    </bk>
    <bk>
      <rc t="1" v="15367"/>
    </bk>
    <bk>
      <rc t="1" v="15368"/>
    </bk>
    <bk>
      <rc t="1" v="15369"/>
    </bk>
    <bk>
      <rc t="1" v="15370"/>
    </bk>
    <bk>
      <rc t="1" v="15371"/>
    </bk>
    <bk>
      <rc t="1" v="15372"/>
    </bk>
    <bk>
      <rc t="1" v="15373"/>
    </bk>
    <bk>
      <rc t="1" v="15374"/>
    </bk>
    <bk>
      <rc t="1" v="15375"/>
    </bk>
    <bk>
      <rc t="1" v="15376"/>
    </bk>
    <bk>
      <rc t="1" v="15377"/>
    </bk>
    <bk>
      <rc t="1" v="15378"/>
    </bk>
    <bk>
      <rc t="1" v="15379"/>
    </bk>
    <bk>
      <rc t="1" v="15380"/>
    </bk>
    <bk>
      <rc t="1" v="15381"/>
    </bk>
    <bk>
      <rc t="1" v="15382"/>
    </bk>
    <bk>
      <rc t="1" v="15383"/>
    </bk>
    <bk>
      <rc t="1" v="15384"/>
    </bk>
    <bk>
      <rc t="1" v="15385"/>
    </bk>
    <bk>
      <rc t="1" v="15386"/>
    </bk>
    <bk>
      <rc t="1" v="15387"/>
    </bk>
    <bk>
      <rc t="1" v="15388"/>
    </bk>
    <bk>
      <rc t="1" v="15389"/>
    </bk>
    <bk>
      <rc t="1" v="15390"/>
    </bk>
    <bk>
      <rc t="1" v="15391"/>
    </bk>
    <bk>
      <rc t="1" v="15392"/>
    </bk>
    <bk>
      <rc t="1" v="15393"/>
    </bk>
    <bk>
      <rc t="1" v="15394"/>
    </bk>
    <bk>
      <rc t="1" v="15395"/>
    </bk>
    <bk>
      <rc t="1" v="15396"/>
    </bk>
    <bk>
      <rc t="1" v="15397"/>
    </bk>
    <bk>
      <rc t="1" v="15398"/>
    </bk>
    <bk>
      <rc t="1" v="15399"/>
    </bk>
    <bk>
      <rc t="1" v="15400"/>
    </bk>
    <bk>
      <rc t="1" v="15401"/>
    </bk>
    <bk>
      <rc t="1" v="15402"/>
    </bk>
    <bk>
      <rc t="1" v="15403"/>
    </bk>
    <bk>
      <rc t="1" v="15404"/>
    </bk>
    <bk>
      <rc t="1" v="15405"/>
    </bk>
    <bk>
      <rc t="1" v="15406"/>
    </bk>
    <bk>
      <rc t="1" v="15407"/>
    </bk>
    <bk>
      <rc t="1" v="15408"/>
    </bk>
    <bk>
      <rc t="1" v="15409"/>
    </bk>
    <bk>
      <rc t="1" v="15410"/>
    </bk>
    <bk>
      <rc t="1" v="15411"/>
    </bk>
    <bk>
      <rc t="1" v="15412"/>
    </bk>
    <bk>
      <rc t="1" v="15413"/>
    </bk>
    <bk>
      <rc t="1" v="15414"/>
    </bk>
    <bk>
      <rc t="1" v="15415"/>
    </bk>
    <bk>
      <rc t="1" v="15416"/>
    </bk>
    <bk>
      <rc t="1" v="15417"/>
    </bk>
    <bk>
      <rc t="1" v="15418"/>
    </bk>
    <bk>
      <rc t="1" v="15419"/>
    </bk>
    <bk>
      <rc t="1" v="15420"/>
    </bk>
    <bk>
      <rc t="1" v="15421"/>
    </bk>
    <bk>
      <rc t="1" v="15422"/>
    </bk>
    <bk>
      <rc t="1" v="15423"/>
    </bk>
    <bk>
      <rc t="1" v="15424"/>
    </bk>
    <bk>
      <rc t="1" v="15425"/>
    </bk>
    <bk>
      <rc t="1" v="15426"/>
    </bk>
    <bk>
      <rc t="1" v="15427"/>
    </bk>
    <bk>
      <rc t="1" v="15428"/>
    </bk>
    <bk>
      <rc t="1" v="15429"/>
    </bk>
    <bk>
      <rc t="1" v="15430"/>
    </bk>
    <bk>
      <rc t="1" v="15431"/>
    </bk>
    <bk>
      <rc t="1" v="15432"/>
    </bk>
    <bk>
      <rc t="1" v="15433"/>
    </bk>
    <bk>
      <rc t="1" v="15434"/>
    </bk>
    <bk>
      <rc t="1" v="15435"/>
    </bk>
    <bk>
      <rc t="1" v="15436"/>
    </bk>
    <bk>
      <rc t="1" v="15437"/>
    </bk>
    <bk>
      <rc t="1" v="15438"/>
    </bk>
    <bk>
      <rc t="1" v="15439"/>
    </bk>
    <bk>
      <rc t="1" v="15440"/>
    </bk>
    <bk>
      <rc t="1" v="15441"/>
    </bk>
    <bk>
      <rc t="1" v="15442"/>
    </bk>
    <bk>
      <rc t="1" v="15443"/>
    </bk>
    <bk>
      <rc t="1" v="15444"/>
    </bk>
    <bk>
      <rc t="1" v="15445"/>
    </bk>
    <bk>
      <rc t="1" v="15446"/>
    </bk>
    <bk>
      <rc t="1" v="15447"/>
    </bk>
    <bk>
      <rc t="1" v="15448"/>
    </bk>
    <bk>
      <rc t="1" v="15449"/>
    </bk>
    <bk>
      <rc t="1" v="15450"/>
    </bk>
    <bk>
      <rc t="1" v="15451"/>
    </bk>
    <bk>
      <rc t="1" v="15452"/>
    </bk>
    <bk>
      <rc t="1" v="15453"/>
    </bk>
    <bk>
      <rc t="1" v="15454"/>
    </bk>
    <bk>
      <rc t="1" v="15455"/>
    </bk>
    <bk>
      <rc t="1" v="15456"/>
    </bk>
    <bk>
      <rc t="1" v="15457"/>
    </bk>
    <bk>
      <rc t="1" v="15458"/>
    </bk>
    <bk>
      <rc t="1" v="15459"/>
    </bk>
    <bk>
      <rc t="1" v="15460"/>
    </bk>
    <bk>
      <rc t="1" v="15461"/>
    </bk>
    <bk>
      <rc t="1" v="15462"/>
    </bk>
    <bk>
      <rc t="1" v="15463"/>
    </bk>
    <bk>
      <rc t="1" v="15464"/>
    </bk>
    <bk>
      <rc t="1" v="15465"/>
    </bk>
    <bk>
      <rc t="1" v="15466"/>
    </bk>
    <bk>
      <rc t="1" v="15467"/>
    </bk>
    <bk>
      <rc t="1" v="15468"/>
    </bk>
    <bk>
      <rc t="1" v="15469"/>
    </bk>
    <bk>
      <rc t="1" v="15470"/>
    </bk>
    <bk>
      <rc t="1" v="15471"/>
    </bk>
    <bk>
      <rc t="1" v="15472"/>
    </bk>
    <bk>
      <rc t="1" v="15473"/>
    </bk>
    <bk>
      <rc t="1" v="15474"/>
    </bk>
    <bk>
      <rc t="1" v="15475"/>
    </bk>
    <bk>
      <rc t="1" v="15476"/>
    </bk>
    <bk>
      <rc t="1" v="15477"/>
    </bk>
    <bk>
      <rc t="1" v="15478"/>
    </bk>
    <bk>
      <rc t="1" v="15479"/>
    </bk>
    <bk>
      <rc t="1" v="15480"/>
    </bk>
    <bk>
      <rc t="1" v="15481"/>
    </bk>
    <bk>
      <rc t="1" v="15482"/>
    </bk>
    <bk>
      <rc t="1" v="15483"/>
    </bk>
    <bk>
      <rc t="1" v="15484"/>
    </bk>
    <bk>
      <rc t="1" v="15485"/>
    </bk>
    <bk>
      <rc t="1" v="15486"/>
    </bk>
    <bk>
      <rc t="1" v="15487"/>
    </bk>
    <bk>
      <rc t="1" v="15488"/>
    </bk>
    <bk>
      <rc t="1" v="15489"/>
    </bk>
    <bk>
      <rc t="1" v="15490"/>
    </bk>
    <bk>
      <rc t="1" v="15491"/>
    </bk>
    <bk>
      <rc t="1" v="15492"/>
    </bk>
    <bk>
      <rc t="1" v="15493"/>
    </bk>
    <bk>
      <rc t="1" v="15494"/>
    </bk>
    <bk>
      <rc t="1" v="15495"/>
    </bk>
    <bk>
      <rc t="1" v="15496"/>
    </bk>
    <bk>
      <rc t="1" v="15497"/>
    </bk>
    <bk>
      <rc t="1" v="15498"/>
    </bk>
    <bk>
      <rc t="1" v="15499"/>
    </bk>
    <bk>
      <rc t="1" v="15500"/>
    </bk>
    <bk>
      <rc t="1" v="15501"/>
    </bk>
    <bk>
      <rc t="1" v="15502"/>
    </bk>
    <bk>
      <rc t="1" v="15503"/>
    </bk>
    <bk>
      <rc t="1" v="15504"/>
    </bk>
    <bk>
      <rc t="1" v="15505"/>
    </bk>
    <bk>
      <rc t="1" v="15506"/>
    </bk>
    <bk>
      <rc t="1" v="15507"/>
    </bk>
    <bk>
      <rc t="1" v="15508"/>
    </bk>
    <bk>
      <rc t="1" v="15509"/>
    </bk>
    <bk>
      <rc t="1" v="15510"/>
    </bk>
    <bk>
      <rc t="1" v="15511"/>
    </bk>
    <bk>
      <rc t="1" v="15512"/>
    </bk>
    <bk>
      <rc t="1" v="15513"/>
    </bk>
    <bk>
      <rc t="1" v="15514"/>
    </bk>
    <bk>
      <rc t="1" v="15515"/>
    </bk>
    <bk>
      <rc t="1" v="15516"/>
    </bk>
    <bk>
      <rc t="1" v="15517"/>
    </bk>
    <bk>
      <rc t="1" v="15518"/>
    </bk>
    <bk>
      <rc t="1" v="15519"/>
    </bk>
    <bk>
      <rc t="1" v="15520"/>
    </bk>
    <bk>
      <rc t="1" v="15521"/>
    </bk>
    <bk>
      <rc t="1" v="15522"/>
    </bk>
    <bk>
      <rc t="1" v="15523"/>
    </bk>
    <bk>
      <rc t="1" v="15524"/>
    </bk>
    <bk>
      <rc t="1" v="15525"/>
    </bk>
    <bk>
      <rc t="1" v="15526"/>
    </bk>
    <bk>
      <rc t="1" v="15527"/>
    </bk>
    <bk>
      <rc t="1" v="15528"/>
    </bk>
    <bk>
      <rc t="1" v="15529"/>
    </bk>
    <bk>
      <rc t="1" v="15530"/>
    </bk>
    <bk>
      <rc t="1" v="15531"/>
    </bk>
    <bk>
      <rc t="1" v="15532"/>
    </bk>
    <bk>
      <rc t="1" v="15533"/>
    </bk>
    <bk>
      <rc t="1" v="15534"/>
    </bk>
    <bk>
      <rc t="1" v="15535"/>
    </bk>
    <bk>
      <rc t="1" v="15536"/>
    </bk>
    <bk>
      <rc t="1" v="15537"/>
    </bk>
    <bk>
      <rc t="1" v="15538"/>
    </bk>
    <bk>
      <rc t="1" v="15539"/>
    </bk>
    <bk>
      <rc t="1" v="15540"/>
    </bk>
    <bk>
      <rc t="1" v="15541"/>
    </bk>
    <bk>
      <rc t="1" v="15542"/>
    </bk>
    <bk>
      <rc t="1" v="15543"/>
    </bk>
    <bk>
      <rc t="1" v="15544"/>
    </bk>
    <bk>
      <rc t="1" v="15545"/>
    </bk>
    <bk>
      <rc t="1" v="15546"/>
    </bk>
    <bk>
      <rc t="1" v="15547"/>
    </bk>
    <bk>
      <rc t="1" v="15548"/>
    </bk>
    <bk>
      <rc t="1" v="15549"/>
    </bk>
    <bk>
      <rc t="1" v="15550"/>
    </bk>
    <bk>
      <rc t="1" v="15551"/>
    </bk>
    <bk>
      <rc t="1" v="15552"/>
    </bk>
    <bk>
      <rc t="1" v="15553"/>
    </bk>
    <bk>
      <rc t="1" v="15554"/>
    </bk>
    <bk>
      <rc t="1" v="15555"/>
    </bk>
    <bk>
      <rc t="1" v="15556"/>
    </bk>
    <bk>
      <rc t="1" v="15557"/>
    </bk>
    <bk>
      <rc t="1" v="15558"/>
    </bk>
    <bk>
      <rc t="1" v="15559"/>
    </bk>
    <bk>
      <rc t="1" v="15560"/>
    </bk>
    <bk>
      <rc t="1" v="15561"/>
    </bk>
    <bk>
      <rc t="1" v="15562"/>
    </bk>
    <bk>
      <rc t="1" v="15563"/>
    </bk>
    <bk>
      <rc t="1" v="15564"/>
    </bk>
    <bk>
      <rc t="1" v="15565"/>
    </bk>
    <bk>
      <rc t="1" v="15566"/>
    </bk>
    <bk>
      <rc t="1" v="15567"/>
    </bk>
    <bk>
      <rc t="1" v="15568"/>
    </bk>
    <bk>
      <rc t="1" v="15569"/>
    </bk>
    <bk>
      <rc t="1" v="15570"/>
    </bk>
    <bk>
      <rc t="1" v="15571"/>
    </bk>
    <bk>
      <rc t="1" v="15572"/>
    </bk>
    <bk>
      <rc t="1" v="15573"/>
    </bk>
    <bk>
      <rc t="1" v="15574"/>
    </bk>
    <bk>
      <rc t="1" v="15575"/>
    </bk>
    <bk>
      <rc t="1" v="15576"/>
    </bk>
    <bk>
      <rc t="1" v="15577"/>
    </bk>
    <bk>
      <rc t="1" v="15578"/>
    </bk>
    <bk>
      <rc t="1" v="15579"/>
    </bk>
    <bk>
      <rc t="1" v="15580"/>
    </bk>
    <bk>
      <rc t="1" v="15581"/>
    </bk>
    <bk>
      <rc t="1" v="15582"/>
    </bk>
    <bk>
      <rc t="1" v="15583"/>
    </bk>
    <bk>
      <rc t="1" v="15584"/>
    </bk>
    <bk>
      <rc t="1" v="15585"/>
    </bk>
    <bk>
      <rc t="1" v="15586"/>
    </bk>
    <bk>
      <rc t="1" v="15587"/>
    </bk>
    <bk>
      <rc t="1" v="15588"/>
    </bk>
    <bk>
      <rc t="1" v="15589"/>
    </bk>
    <bk>
      <rc t="1" v="15590"/>
    </bk>
    <bk>
      <rc t="1" v="15591"/>
    </bk>
    <bk>
      <rc t="1" v="15592"/>
    </bk>
    <bk>
      <rc t="1" v="15593"/>
    </bk>
    <bk>
      <rc t="1" v="15594"/>
    </bk>
    <bk>
      <rc t="1" v="15595"/>
    </bk>
    <bk>
      <rc t="1" v="15596"/>
    </bk>
    <bk>
      <rc t="1" v="15597"/>
    </bk>
    <bk>
      <rc t="1" v="15598"/>
    </bk>
    <bk>
      <rc t="1" v="15599"/>
    </bk>
    <bk>
      <rc t="1" v="15600"/>
    </bk>
    <bk>
      <rc t="1" v="15601"/>
    </bk>
    <bk>
      <rc t="1" v="15602"/>
    </bk>
    <bk>
      <rc t="1" v="15603"/>
    </bk>
    <bk>
      <rc t="1" v="15604"/>
    </bk>
    <bk>
      <rc t="1" v="15605"/>
    </bk>
    <bk>
      <rc t="1" v="15606"/>
    </bk>
    <bk>
      <rc t="1" v="15607"/>
    </bk>
    <bk>
      <rc t="1" v="15608"/>
    </bk>
    <bk>
      <rc t="1" v="15609"/>
    </bk>
    <bk>
      <rc t="1" v="15610"/>
    </bk>
    <bk>
      <rc t="1" v="15611"/>
    </bk>
    <bk>
      <rc t="1" v="15612"/>
    </bk>
    <bk>
      <rc t="1" v="15613"/>
    </bk>
    <bk>
      <rc t="1" v="15614"/>
    </bk>
    <bk>
      <rc t="1" v="15615"/>
    </bk>
    <bk>
      <rc t="1" v="15616"/>
    </bk>
    <bk>
      <rc t="1" v="15617"/>
    </bk>
    <bk>
      <rc t="1" v="15618"/>
    </bk>
    <bk>
      <rc t="1" v="15619"/>
    </bk>
    <bk>
      <rc t="1" v="15620"/>
    </bk>
    <bk>
      <rc t="1" v="15621"/>
    </bk>
    <bk>
      <rc t="1" v="15622"/>
    </bk>
    <bk>
      <rc t="1" v="15623"/>
    </bk>
    <bk>
      <rc t="1" v="15624"/>
    </bk>
    <bk>
      <rc t="1" v="15625"/>
    </bk>
    <bk>
      <rc t="1" v="15626"/>
    </bk>
    <bk>
      <rc t="1" v="15627"/>
    </bk>
    <bk>
      <rc t="1" v="15628"/>
    </bk>
    <bk>
      <rc t="1" v="15629"/>
    </bk>
    <bk>
      <rc t="1" v="15630"/>
    </bk>
    <bk>
      <rc t="1" v="15631"/>
    </bk>
    <bk>
      <rc t="1" v="15632"/>
    </bk>
    <bk>
      <rc t="1" v="15633"/>
    </bk>
    <bk>
      <rc t="1" v="15634"/>
    </bk>
    <bk>
      <rc t="1" v="15635"/>
    </bk>
    <bk>
      <rc t="1" v="15636"/>
    </bk>
    <bk>
      <rc t="1" v="15637"/>
    </bk>
    <bk>
      <rc t="1" v="15638"/>
    </bk>
    <bk>
      <rc t="1" v="15639"/>
    </bk>
    <bk>
      <rc t="1" v="15640"/>
    </bk>
    <bk>
      <rc t="1" v="15641"/>
    </bk>
    <bk>
      <rc t="1" v="15642"/>
    </bk>
    <bk>
      <rc t="1" v="15643"/>
    </bk>
    <bk>
      <rc t="1" v="15644"/>
    </bk>
    <bk>
      <rc t="1" v="15645"/>
    </bk>
    <bk>
      <rc t="1" v="15646"/>
    </bk>
    <bk>
      <rc t="1" v="15647"/>
    </bk>
    <bk>
      <rc t="1" v="15648"/>
    </bk>
    <bk>
      <rc t="1" v="15649"/>
    </bk>
    <bk>
      <rc t="1" v="15650"/>
    </bk>
    <bk>
      <rc t="1" v="15651"/>
    </bk>
    <bk>
      <rc t="1" v="15652"/>
    </bk>
    <bk>
      <rc t="1" v="15653"/>
    </bk>
    <bk>
      <rc t="1" v="15654"/>
    </bk>
    <bk>
      <rc t="1" v="15655"/>
    </bk>
    <bk>
      <rc t="1" v="15656"/>
    </bk>
    <bk>
      <rc t="1" v="15657"/>
    </bk>
    <bk>
      <rc t="1" v="15658"/>
    </bk>
    <bk>
      <rc t="1" v="15659"/>
    </bk>
    <bk>
      <rc t="1" v="15660"/>
    </bk>
    <bk>
      <rc t="1" v="15661"/>
    </bk>
    <bk>
      <rc t="1" v="15662"/>
    </bk>
    <bk>
      <rc t="1" v="15663"/>
    </bk>
    <bk>
      <rc t="1" v="15664"/>
    </bk>
    <bk>
      <rc t="1" v="15665"/>
    </bk>
    <bk>
      <rc t="1" v="15666"/>
    </bk>
    <bk>
      <rc t="1" v="15667"/>
    </bk>
    <bk>
      <rc t="1" v="15668"/>
    </bk>
    <bk>
      <rc t="1" v="15669"/>
    </bk>
    <bk>
      <rc t="1" v="15670"/>
    </bk>
    <bk>
      <rc t="1" v="15671"/>
    </bk>
    <bk>
      <rc t="1" v="15672"/>
    </bk>
    <bk>
      <rc t="1" v="15673"/>
    </bk>
    <bk>
      <rc t="1" v="15674"/>
    </bk>
    <bk>
      <rc t="1" v="15675"/>
    </bk>
    <bk>
      <rc t="1" v="15676"/>
    </bk>
    <bk>
      <rc t="1" v="15677"/>
    </bk>
    <bk>
      <rc t="1" v="15678"/>
    </bk>
    <bk>
      <rc t="1" v="15679"/>
    </bk>
    <bk>
      <rc t="1" v="15680"/>
    </bk>
    <bk>
      <rc t="1" v="15681"/>
    </bk>
    <bk>
      <rc t="1" v="15682"/>
    </bk>
    <bk>
      <rc t="1" v="15683"/>
    </bk>
    <bk>
      <rc t="1" v="15684"/>
    </bk>
    <bk>
      <rc t="1" v="15685"/>
    </bk>
    <bk>
      <rc t="1" v="15686"/>
    </bk>
    <bk>
      <rc t="1" v="15687"/>
    </bk>
    <bk>
      <rc t="1" v="15688"/>
    </bk>
    <bk>
      <rc t="1" v="15689"/>
    </bk>
    <bk>
      <rc t="1" v="15690"/>
    </bk>
    <bk>
      <rc t="1" v="15691"/>
    </bk>
    <bk>
      <rc t="1" v="15692"/>
    </bk>
    <bk>
      <rc t="1" v="15693"/>
    </bk>
    <bk>
      <rc t="1" v="15694"/>
    </bk>
    <bk>
      <rc t="1" v="15695"/>
    </bk>
    <bk>
      <rc t="1" v="15696"/>
    </bk>
    <bk>
      <rc t="1" v="15697"/>
    </bk>
    <bk>
      <rc t="1" v="15698"/>
    </bk>
    <bk>
      <rc t="1" v="15699"/>
    </bk>
    <bk>
      <rc t="1" v="15700"/>
    </bk>
    <bk>
      <rc t="1" v="15701"/>
    </bk>
    <bk>
      <rc t="1" v="15702"/>
    </bk>
    <bk>
      <rc t="1" v="15703"/>
    </bk>
    <bk>
      <rc t="1" v="15704"/>
    </bk>
    <bk>
      <rc t="1" v="15705"/>
    </bk>
    <bk>
      <rc t="1" v="15706"/>
    </bk>
    <bk>
      <rc t="1" v="15707"/>
    </bk>
    <bk>
      <rc t="1" v="15708"/>
    </bk>
    <bk>
      <rc t="1" v="15709"/>
    </bk>
    <bk>
      <rc t="1" v="15710"/>
    </bk>
    <bk>
      <rc t="1" v="15711"/>
    </bk>
    <bk>
      <rc t="1" v="15712"/>
    </bk>
    <bk>
      <rc t="1" v="15713"/>
    </bk>
    <bk>
      <rc t="1" v="15714"/>
    </bk>
    <bk>
      <rc t="1" v="15715"/>
    </bk>
    <bk>
      <rc t="1" v="15716"/>
    </bk>
    <bk>
      <rc t="1" v="15717"/>
    </bk>
    <bk>
      <rc t="1" v="15718"/>
    </bk>
    <bk>
      <rc t="1" v="15719"/>
    </bk>
    <bk>
      <rc t="1" v="15720"/>
    </bk>
    <bk>
      <rc t="1" v="15721"/>
    </bk>
    <bk>
      <rc t="1" v="15722"/>
    </bk>
    <bk>
      <rc t="1" v="15723"/>
    </bk>
    <bk>
      <rc t="1" v="15724"/>
    </bk>
    <bk>
      <rc t="1" v="15725"/>
    </bk>
    <bk>
      <rc t="1" v="15726"/>
    </bk>
    <bk>
      <rc t="1" v="15727"/>
    </bk>
    <bk>
      <rc t="1" v="15728"/>
    </bk>
    <bk>
      <rc t="1" v="15729"/>
    </bk>
    <bk>
      <rc t="1" v="15730"/>
    </bk>
    <bk>
      <rc t="1" v="15731"/>
    </bk>
    <bk>
      <rc t="1" v="15732"/>
    </bk>
    <bk>
      <rc t="1" v="15733"/>
    </bk>
    <bk>
      <rc t="1" v="15734"/>
    </bk>
    <bk>
      <rc t="1" v="15735"/>
    </bk>
    <bk>
      <rc t="1" v="15736"/>
    </bk>
    <bk>
      <rc t="1" v="15737"/>
    </bk>
    <bk>
      <rc t="1" v="15738"/>
    </bk>
    <bk>
      <rc t="1" v="15739"/>
    </bk>
    <bk>
      <rc t="1" v="15740"/>
    </bk>
    <bk>
      <rc t="1" v="15741"/>
    </bk>
    <bk>
      <rc t="1" v="15742"/>
    </bk>
    <bk>
      <rc t="1" v="15743"/>
    </bk>
    <bk>
      <rc t="1" v="15744"/>
    </bk>
    <bk>
      <rc t="1" v="15745"/>
    </bk>
    <bk>
      <rc t="1" v="15746"/>
    </bk>
    <bk>
      <rc t="1" v="15747"/>
    </bk>
    <bk>
      <rc t="1" v="15748"/>
    </bk>
    <bk>
      <rc t="1" v="15749"/>
    </bk>
    <bk>
      <rc t="1" v="15750"/>
    </bk>
    <bk>
      <rc t="1" v="15751"/>
    </bk>
    <bk>
      <rc t="1" v="15752"/>
    </bk>
    <bk>
      <rc t="1" v="15753"/>
    </bk>
    <bk>
      <rc t="1" v="15754"/>
    </bk>
    <bk>
      <rc t="1" v="15755"/>
    </bk>
    <bk>
      <rc t="1" v="15756"/>
    </bk>
    <bk>
      <rc t="1" v="15757"/>
    </bk>
    <bk>
      <rc t="1" v="15758"/>
    </bk>
    <bk>
      <rc t="1" v="15759"/>
    </bk>
    <bk>
      <rc t="1" v="15760"/>
    </bk>
    <bk>
      <rc t="1" v="15761"/>
    </bk>
    <bk>
      <rc t="1" v="15762"/>
    </bk>
    <bk>
      <rc t="1" v="15763"/>
    </bk>
    <bk>
      <rc t="1" v="15764"/>
    </bk>
    <bk>
      <rc t="1" v="15765"/>
    </bk>
    <bk>
      <rc t="1" v="15766"/>
    </bk>
    <bk>
      <rc t="1" v="15767"/>
    </bk>
    <bk>
      <rc t="1" v="15768"/>
    </bk>
    <bk>
      <rc t="1" v="15769"/>
    </bk>
    <bk>
      <rc t="1" v="15770"/>
    </bk>
    <bk>
      <rc t="1" v="15771"/>
    </bk>
    <bk>
      <rc t="1" v="15772"/>
    </bk>
    <bk>
      <rc t="1" v="15773"/>
    </bk>
    <bk>
      <rc t="1" v="15774"/>
    </bk>
    <bk>
      <rc t="1" v="15775"/>
    </bk>
    <bk>
      <rc t="1" v="15776"/>
    </bk>
    <bk>
      <rc t="1" v="15777"/>
    </bk>
    <bk>
      <rc t="1" v="15778"/>
    </bk>
    <bk>
      <rc t="1" v="15779"/>
    </bk>
    <bk>
      <rc t="1" v="15780"/>
    </bk>
    <bk>
      <rc t="1" v="15781"/>
    </bk>
    <bk>
      <rc t="1" v="15782"/>
    </bk>
    <bk>
      <rc t="1" v="15783"/>
    </bk>
    <bk>
      <rc t="1" v="15784"/>
    </bk>
    <bk>
      <rc t="1" v="15785"/>
    </bk>
    <bk>
      <rc t="1" v="15786"/>
    </bk>
    <bk>
      <rc t="1" v="15787"/>
    </bk>
    <bk>
      <rc t="1" v="15788"/>
    </bk>
    <bk>
      <rc t="1" v="15789"/>
    </bk>
    <bk>
      <rc t="1" v="15790"/>
    </bk>
    <bk>
      <rc t="1" v="15791"/>
    </bk>
    <bk>
      <rc t="1" v="15792"/>
    </bk>
    <bk>
      <rc t="1" v="15793"/>
    </bk>
    <bk>
      <rc t="1" v="15794"/>
    </bk>
    <bk>
      <rc t="1" v="15795"/>
    </bk>
    <bk>
      <rc t="1" v="15796"/>
    </bk>
    <bk>
      <rc t="1" v="15797"/>
    </bk>
    <bk>
      <rc t="1" v="15798"/>
    </bk>
    <bk>
      <rc t="1" v="15799"/>
    </bk>
    <bk>
      <rc t="1" v="15800"/>
    </bk>
    <bk>
      <rc t="1" v="15801"/>
    </bk>
    <bk>
      <rc t="1" v="15802"/>
    </bk>
    <bk>
      <rc t="1" v="15803"/>
    </bk>
    <bk>
      <rc t="1" v="15804"/>
    </bk>
    <bk>
      <rc t="1" v="15805"/>
    </bk>
    <bk>
      <rc t="1" v="15806"/>
    </bk>
    <bk>
      <rc t="1" v="15807"/>
    </bk>
    <bk>
      <rc t="1" v="15808"/>
    </bk>
    <bk>
      <rc t="1" v="15809"/>
    </bk>
    <bk>
      <rc t="1" v="15810"/>
    </bk>
    <bk>
      <rc t="1" v="15811"/>
    </bk>
    <bk>
      <rc t="1" v="15812"/>
    </bk>
    <bk>
      <rc t="1" v="15813"/>
    </bk>
    <bk>
      <rc t="1" v="15814"/>
    </bk>
    <bk>
      <rc t="1" v="15815"/>
    </bk>
    <bk>
      <rc t="1" v="15816"/>
    </bk>
    <bk>
      <rc t="1" v="15817"/>
    </bk>
    <bk>
      <rc t="1" v="15818"/>
    </bk>
    <bk>
      <rc t="1" v="15819"/>
    </bk>
    <bk>
      <rc t="1" v="15820"/>
    </bk>
    <bk>
      <rc t="1" v="15821"/>
    </bk>
    <bk>
      <rc t="1" v="15822"/>
    </bk>
    <bk>
      <rc t="1" v="15823"/>
    </bk>
    <bk>
      <rc t="1" v="15824"/>
    </bk>
    <bk>
      <rc t="1" v="15825"/>
    </bk>
    <bk>
      <rc t="1" v="15826"/>
    </bk>
    <bk>
      <rc t="1" v="15827"/>
    </bk>
    <bk>
      <rc t="1" v="15828"/>
    </bk>
    <bk>
      <rc t="1" v="15829"/>
    </bk>
    <bk>
      <rc t="1" v="15830"/>
    </bk>
    <bk>
      <rc t="1" v="15831"/>
    </bk>
    <bk>
      <rc t="1" v="15832"/>
    </bk>
    <bk>
      <rc t="1" v="15833"/>
    </bk>
    <bk>
      <rc t="1" v="15834"/>
    </bk>
    <bk>
      <rc t="1" v="15835"/>
    </bk>
    <bk>
      <rc t="1" v="15836"/>
    </bk>
    <bk>
      <rc t="1" v="15837"/>
    </bk>
    <bk>
      <rc t="1" v="15838"/>
    </bk>
    <bk>
      <rc t="1" v="15839"/>
    </bk>
    <bk>
      <rc t="1" v="15840"/>
    </bk>
    <bk>
      <rc t="1" v="15841"/>
    </bk>
    <bk>
      <rc t="1" v="15842"/>
    </bk>
    <bk>
      <rc t="1" v="15843"/>
    </bk>
    <bk>
      <rc t="1" v="15844"/>
    </bk>
    <bk>
      <rc t="1" v="15845"/>
    </bk>
    <bk>
      <rc t="1" v="15846"/>
    </bk>
    <bk>
      <rc t="1" v="15847"/>
    </bk>
    <bk>
      <rc t="1" v="15848"/>
    </bk>
    <bk>
      <rc t="1" v="15849"/>
    </bk>
    <bk>
      <rc t="1" v="15850"/>
    </bk>
    <bk>
      <rc t="1" v="15851"/>
    </bk>
    <bk>
      <rc t="1" v="15852"/>
    </bk>
    <bk>
      <rc t="1" v="15853"/>
    </bk>
    <bk>
      <rc t="1" v="15854"/>
    </bk>
    <bk>
      <rc t="1" v="15855"/>
    </bk>
    <bk>
      <rc t="1" v="15856"/>
    </bk>
    <bk>
      <rc t="1" v="15857"/>
    </bk>
    <bk>
      <rc t="1" v="15858"/>
    </bk>
    <bk>
      <rc t="1" v="15859"/>
    </bk>
    <bk>
      <rc t="1" v="15860"/>
    </bk>
    <bk>
      <rc t="1" v="15861"/>
    </bk>
    <bk>
      <rc t="1" v="15862"/>
    </bk>
    <bk>
      <rc t="1" v="15863"/>
    </bk>
    <bk>
      <rc t="1" v="15864"/>
    </bk>
    <bk>
      <rc t="1" v="15865"/>
    </bk>
    <bk>
      <rc t="1" v="15866"/>
    </bk>
    <bk>
      <rc t="1" v="15867"/>
    </bk>
    <bk>
      <rc t="1" v="15868"/>
    </bk>
    <bk>
      <rc t="1" v="15869"/>
    </bk>
    <bk>
      <rc t="1" v="15870"/>
    </bk>
    <bk>
      <rc t="1" v="15871"/>
    </bk>
    <bk>
      <rc t="1" v="15872"/>
    </bk>
    <bk>
      <rc t="1" v="15873"/>
    </bk>
    <bk>
      <rc t="1" v="15874"/>
    </bk>
    <bk>
      <rc t="1" v="15875"/>
    </bk>
    <bk>
      <rc t="1" v="15876"/>
    </bk>
    <bk>
      <rc t="1" v="15877"/>
    </bk>
    <bk>
      <rc t="1" v="15878"/>
    </bk>
    <bk>
      <rc t="1" v="15879"/>
    </bk>
    <bk>
      <rc t="1" v="15880"/>
    </bk>
    <bk>
      <rc t="1" v="15881"/>
    </bk>
    <bk>
      <rc t="1" v="15882"/>
    </bk>
    <bk>
      <rc t="1" v="15883"/>
    </bk>
    <bk>
      <rc t="1" v="15884"/>
    </bk>
    <bk>
      <rc t="1" v="15885"/>
    </bk>
    <bk>
      <rc t="1" v="15886"/>
    </bk>
    <bk>
      <rc t="1" v="15887"/>
    </bk>
    <bk>
      <rc t="1" v="15888"/>
    </bk>
    <bk>
      <rc t="1" v="15889"/>
    </bk>
    <bk>
      <rc t="1" v="15890"/>
    </bk>
    <bk>
      <rc t="1" v="15891"/>
    </bk>
    <bk>
      <rc t="1" v="15892"/>
    </bk>
    <bk>
      <rc t="1" v="15893"/>
    </bk>
    <bk>
      <rc t="1" v="15894"/>
    </bk>
    <bk>
      <rc t="1" v="15895"/>
    </bk>
    <bk>
      <rc t="1" v="15896"/>
    </bk>
    <bk>
      <rc t="1" v="15897"/>
    </bk>
    <bk>
      <rc t="1" v="15898"/>
    </bk>
    <bk>
      <rc t="1" v="15899"/>
    </bk>
    <bk>
      <rc t="1" v="15900"/>
    </bk>
    <bk>
      <rc t="1" v="15901"/>
    </bk>
    <bk>
      <rc t="1" v="15902"/>
    </bk>
    <bk>
      <rc t="1" v="15903"/>
    </bk>
    <bk>
      <rc t="1" v="15904"/>
    </bk>
    <bk>
      <rc t="1" v="15905"/>
    </bk>
    <bk>
      <rc t="1" v="15906"/>
    </bk>
    <bk>
      <rc t="1" v="15907"/>
    </bk>
    <bk>
      <rc t="1" v="15908"/>
    </bk>
    <bk>
      <rc t="1" v="15909"/>
    </bk>
    <bk>
      <rc t="1" v="15910"/>
    </bk>
    <bk>
      <rc t="1" v="15911"/>
    </bk>
    <bk>
      <rc t="1" v="15912"/>
    </bk>
    <bk>
      <rc t="1" v="15913"/>
    </bk>
    <bk>
      <rc t="1" v="15914"/>
    </bk>
    <bk>
      <rc t="1" v="15915"/>
    </bk>
    <bk>
      <rc t="1" v="15916"/>
    </bk>
    <bk>
      <rc t="1" v="15917"/>
    </bk>
    <bk>
      <rc t="1" v="15918"/>
    </bk>
    <bk>
      <rc t="1" v="15919"/>
    </bk>
    <bk>
      <rc t="1" v="15920"/>
    </bk>
    <bk>
      <rc t="1" v="15921"/>
    </bk>
    <bk>
      <rc t="1" v="15922"/>
    </bk>
    <bk>
      <rc t="1" v="15923"/>
    </bk>
    <bk>
      <rc t="1" v="15924"/>
    </bk>
    <bk>
      <rc t="1" v="15925"/>
    </bk>
    <bk>
      <rc t="1" v="15926"/>
    </bk>
    <bk>
      <rc t="1" v="15927"/>
    </bk>
    <bk>
      <rc t="1" v="15928"/>
    </bk>
    <bk>
      <rc t="1" v="15929"/>
    </bk>
    <bk>
      <rc t="1" v="15930"/>
    </bk>
    <bk>
      <rc t="1" v="15931"/>
    </bk>
    <bk>
      <rc t="1" v="15932"/>
    </bk>
    <bk>
      <rc t="1" v="15933"/>
    </bk>
    <bk>
      <rc t="1" v="15934"/>
    </bk>
    <bk>
      <rc t="1" v="15935"/>
    </bk>
    <bk>
      <rc t="1" v="15936"/>
    </bk>
    <bk>
      <rc t="1" v="15937"/>
    </bk>
    <bk>
      <rc t="1" v="15938"/>
    </bk>
    <bk>
      <rc t="1" v="15939"/>
    </bk>
    <bk>
      <rc t="1" v="15940"/>
    </bk>
    <bk>
      <rc t="1" v="15941"/>
    </bk>
    <bk>
      <rc t="1" v="15942"/>
    </bk>
    <bk>
      <rc t="1" v="15943"/>
    </bk>
    <bk>
      <rc t="1" v="15944"/>
    </bk>
    <bk>
      <rc t="1" v="15945"/>
    </bk>
    <bk>
      <rc t="1" v="15946"/>
    </bk>
    <bk>
      <rc t="1" v="15947"/>
    </bk>
    <bk>
      <rc t="1" v="15948"/>
    </bk>
    <bk>
      <rc t="1" v="15949"/>
    </bk>
    <bk>
      <rc t="1" v="15950"/>
    </bk>
    <bk>
      <rc t="1" v="15951"/>
    </bk>
    <bk>
      <rc t="1" v="15952"/>
    </bk>
    <bk>
      <rc t="1" v="15953"/>
    </bk>
    <bk>
      <rc t="1" v="15954"/>
    </bk>
    <bk>
      <rc t="1" v="15955"/>
    </bk>
    <bk>
      <rc t="1" v="15956"/>
    </bk>
    <bk>
      <rc t="1" v="15957"/>
    </bk>
    <bk>
      <rc t="1" v="15958"/>
    </bk>
    <bk>
      <rc t="1" v="15959"/>
    </bk>
    <bk>
      <rc t="1" v="15960"/>
    </bk>
    <bk>
      <rc t="1" v="15961"/>
    </bk>
    <bk>
      <rc t="1" v="15962"/>
    </bk>
    <bk>
      <rc t="1" v="15963"/>
    </bk>
    <bk>
      <rc t="1" v="15964"/>
    </bk>
    <bk>
      <rc t="1" v="15965"/>
    </bk>
    <bk>
      <rc t="1" v="15966"/>
    </bk>
    <bk>
      <rc t="1" v="15967"/>
    </bk>
    <bk>
      <rc t="1" v="15968"/>
    </bk>
    <bk>
      <rc t="1" v="15969"/>
    </bk>
    <bk>
      <rc t="1" v="15970"/>
    </bk>
    <bk>
      <rc t="1" v="15971"/>
    </bk>
    <bk>
      <rc t="1" v="15972"/>
    </bk>
    <bk>
      <rc t="1" v="15973"/>
    </bk>
    <bk>
      <rc t="1" v="15974"/>
    </bk>
    <bk>
      <rc t="1" v="15975"/>
    </bk>
    <bk>
      <rc t="1" v="15976"/>
    </bk>
    <bk>
      <rc t="1" v="15977"/>
    </bk>
    <bk>
      <rc t="1" v="15978"/>
    </bk>
    <bk>
      <rc t="1" v="15979"/>
    </bk>
    <bk>
      <rc t="1" v="15980"/>
    </bk>
    <bk>
      <rc t="1" v="15981"/>
    </bk>
    <bk>
      <rc t="1" v="15982"/>
    </bk>
    <bk>
      <rc t="1" v="15983"/>
    </bk>
    <bk>
      <rc t="1" v="15984"/>
    </bk>
    <bk>
      <rc t="1" v="15985"/>
    </bk>
    <bk>
      <rc t="1" v="15986"/>
    </bk>
    <bk>
      <rc t="1" v="15987"/>
    </bk>
    <bk>
      <rc t="1" v="15988"/>
    </bk>
    <bk>
      <rc t="1" v="15989"/>
    </bk>
    <bk>
      <rc t="1" v="15990"/>
    </bk>
    <bk>
      <rc t="1" v="15991"/>
    </bk>
    <bk>
      <rc t="1" v="15992"/>
    </bk>
    <bk>
      <rc t="1" v="15993"/>
    </bk>
    <bk>
      <rc t="1" v="15994"/>
    </bk>
    <bk>
      <rc t="1" v="15995"/>
    </bk>
    <bk>
      <rc t="1" v="15996"/>
    </bk>
    <bk>
      <rc t="1" v="15997"/>
    </bk>
    <bk>
      <rc t="1" v="15998"/>
    </bk>
    <bk>
      <rc t="1" v="15999"/>
    </bk>
    <bk>
      <rc t="1" v="16000"/>
    </bk>
    <bk>
      <rc t="1" v="16001"/>
    </bk>
    <bk>
      <rc t="1" v="16002"/>
    </bk>
    <bk>
      <rc t="1" v="16003"/>
    </bk>
    <bk>
      <rc t="1" v="16004"/>
    </bk>
    <bk>
      <rc t="1" v="16005"/>
    </bk>
    <bk>
      <rc t="1" v="16006"/>
    </bk>
    <bk>
      <rc t="1" v="16007"/>
    </bk>
    <bk>
      <rc t="1" v="16008"/>
    </bk>
    <bk>
      <rc t="1" v="16009"/>
    </bk>
    <bk>
      <rc t="1" v="16010"/>
    </bk>
    <bk>
      <rc t="1" v="16011"/>
    </bk>
    <bk>
      <rc t="1" v="16012"/>
    </bk>
    <bk>
      <rc t="1" v="16013"/>
    </bk>
    <bk>
      <rc t="1" v="16014"/>
    </bk>
    <bk>
      <rc t="1" v="16015"/>
    </bk>
    <bk>
      <rc t="1" v="16016"/>
    </bk>
    <bk>
      <rc t="1" v="16017"/>
    </bk>
    <bk>
      <rc t="1" v="16018"/>
    </bk>
    <bk>
      <rc t="1" v="16019"/>
    </bk>
    <bk>
      <rc t="1" v="16020"/>
    </bk>
    <bk>
      <rc t="1" v="16021"/>
    </bk>
    <bk>
      <rc t="1" v="16022"/>
    </bk>
    <bk>
      <rc t="1" v="16023"/>
    </bk>
    <bk>
      <rc t="1" v="16024"/>
    </bk>
    <bk>
      <rc t="1" v="16025"/>
    </bk>
    <bk>
      <rc t="1" v="16026"/>
    </bk>
    <bk>
      <rc t="1" v="16027"/>
    </bk>
    <bk>
      <rc t="1" v="16028"/>
    </bk>
    <bk>
      <rc t="1" v="16029"/>
    </bk>
    <bk>
      <rc t="1" v="16030"/>
    </bk>
    <bk>
      <rc t="1" v="16031"/>
    </bk>
    <bk>
      <rc t="1" v="16032"/>
    </bk>
    <bk>
      <rc t="1" v="16033"/>
    </bk>
    <bk>
      <rc t="1" v="16034"/>
    </bk>
    <bk>
      <rc t="1" v="16035"/>
    </bk>
    <bk>
      <rc t="1" v="16036"/>
    </bk>
    <bk>
      <rc t="1" v="16037"/>
    </bk>
    <bk>
      <rc t="1" v="16038"/>
    </bk>
    <bk>
      <rc t="1" v="16039"/>
    </bk>
    <bk>
      <rc t="1" v="16040"/>
    </bk>
    <bk>
      <rc t="1" v="16041"/>
    </bk>
    <bk>
      <rc t="1" v="16042"/>
    </bk>
    <bk>
      <rc t="1" v="16043"/>
    </bk>
    <bk>
      <rc t="1" v="16044"/>
    </bk>
    <bk>
      <rc t="1" v="16045"/>
    </bk>
    <bk>
      <rc t="1" v="16046"/>
    </bk>
    <bk>
      <rc t="1" v="16047"/>
    </bk>
    <bk>
      <rc t="1" v="16048"/>
    </bk>
    <bk>
      <rc t="1" v="16049"/>
    </bk>
    <bk>
      <rc t="1" v="16050"/>
    </bk>
    <bk>
      <rc t="1" v="16051"/>
    </bk>
    <bk>
      <rc t="1" v="16052"/>
    </bk>
    <bk>
      <rc t="1" v="16053"/>
    </bk>
    <bk>
      <rc t="1" v="16054"/>
    </bk>
    <bk>
      <rc t="1" v="16055"/>
    </bk>
    <bk>
      <rc t="1" v="16056"/>
    </bk>
    <bk>
      <rc t="1" v="16057"/>
    </bk>
    <bk>
      <rc t="1" v="16058"/>
    </bk>
    <bk>
      <rc t="1" v="16059"/>
    </bk>
    <bk>
      <rc t="1" v="16060"/>
    </bk>
    <bk>
      <rc t="1" v="16061"/>
    </bk>
    <bk>
      <rc t="1" v="16062"/>
    </bk>
    <bk>
      <rc t="1" v="16063"/>
    </bk>
    <bk>
      <rc t="1" v="16064"/>
    </bk>
    <bk>
      <rc t="1" v="16065"/>
    </bk>
    <bk>
      <rc t="1" v="16066"/>
    </bk>
    <bk>
      <rc t="1" v="16067"/>
    </bk>
    <bk>
      <rc t="1" v="16068"/>
    </bk>
    <bk>
      <rc t="1" v="16069"/>
    </bk>
    <bk>
      <rc t="1" v="16070"/>
    </bk>
    <bk>
      <rc t="1" v="16071"/>
    </bk>
    <bk>
      <rc t="1" v="16072"/>
    </bk>
    <bk>
      <rc t="1" v="16073"/>
    </bk>
    <bk>
      <rc t="1" v="16074"/>
    </bk>
    <bk>
      <rc t="1" v="16075"/>
    </bk>
    <bk>
      <rc t="1" v="16076"/>
    </bk>
    <bk>
      <rc t="1" v="16077"/>
    </bk>
    <bk>
      <rc t="1" v="16078"/>
    </bk>
    <bk>
      <rc t="1" v="16079"/>
    </bk>
    <bk>
      <rc t="1" v="16080"/>
    </bk>
    <bk>
      <rc t="1" v="16081"/>
    </bk>
    <bk>
      <rc t="1" v="16082"/>
    </bk>
    <bk>
      <rc t="1" v="16083"/>
    </bk>
    <bk>
      <rc t="1" v="16084"/>
    </bk>
    <bk>
      <rc t="1" v="16085"/>
    </bk>
    <bk>
      <rc t="1" v="16086"/>
    </bk>
    <bk>
      <rc t="1" v="16087"/>
    </bk>
    <bk>
      <rc t="1" v="16088"/>
    </bk>
    <bk>
      <rc t="1" v="16089"/>
    </bk>
    <bk>
      <rc t="1" v="16090"/>
    </bk>
    <bk>
      <rc t="1" v="16091"/>
    </bk>
    <bk>
      <rc t="1" v="16092"/>
    </bk>
    <bk>
      <rc t="1" v="16093"/>
    </bk>
    <bk>
      <rc t="1" v="16094"/>
    </bk>
    <bk>
      <rc t="1" v="16095"/>
    </bk>
    <bk>
      <rc t="1" v="16096"/>
    </bk>
    <bk>
      <rc t="1" v="16097"/>
    </bk>
    <bk>
      <rc t="1" v="16098"/>
    </bk>
    <bk>
      <rc t="1" v="16099"/>
    </bk>
    <bk>
      <rc t="1" v="16100"/>
    </bk>
    <bk>
      <rc t="1" v="16101"/>
    </bk>
    <bk>
      <rc t="1" v="16102"/>
    </bk>
    <bk>
      <rc t="1" v="16103"/>
    </bk>
    <bk>
      <rc t="1" v="16104"/>
    </bk>
    <bk>
      <rc t="1" v="16105"/>
    </bk>
    <bk>
      <rc t="1" v="16106"/>
    </bk>
    <bk>
      <rc t="1" v="16107"/>
    </bk>
    <bk>
      <rc t="1" v="16108"/>
    </bk>
    <bk>
      <rc t="1" v="16109"/>
    </bk>
    <bk>
      <rc t="1" v="16110"/>
    </bk>
    <bk>
      <rc t="1" v="16111"/>
    </bk>
    <bk>
      <rc t="1" v="16112"/>
    </bk>
    <bk>
      <rc t="1" v="16113"/>
    </bk>
    <bk>
      <rc t="1" v="16114"/>
    </bk>
    <bk>
      <rc t="1" v="16115"/>
    </bk>
    <bk>
      <rc t="1" v="16116"/>
    </bk>
    <bk>
      <rc t="1" v="16117"/>
    </bk>
    <bk>
      <rc t="1" v="16118"/>
    </bk>
    <bk>
      <rc t="1" v="16119"/>
    </bk>
    <bk>
      <rc t="1" v="16120"/>
    </bk>
    <bk>
      <rc t="1" v="16121"/>
    </bk>
    <bk>
      <rc t="1" v="16122"/>
    </bk>
    <bk>
      <rc t="1" v="16123"/>
    </bk>
    <bk>
      <rc t="1" v="16124"/>
    </bk>
    <bk>
      <rc t="1" v="16125"/>
    </bk>
    <bk>
      <rc t="1" v="16126"/>
    </bk>
    <bk>
      <rc t="1" v="16127"/>
    </bk>
    <bk>
      <rc t="1" v="16128"/>
    </bk>
    <bk>
      <rc t="1" v="16129"/>
    </bk>
    <bk>
      <rc t="1" v="16130"/>
    </bk>
    <bk>
      <rc t="1" v="16131"/>
    </bk>
    <bk>
      <rc t="1" v="16132"/>
    </bk>
    <bk>
      <rc t="1" v="16133"/>
    </bk>
    <bk>
      <rc t="1" v="16134"/>
    </bk>
    <bk>
      <rc t="1" v="16135"/>
    </bk>
    <bk>
      <rc t="1" v="16136"/>
    </bk>
    <bk>
      <rc t="1" v="16137"/>
    </bk>
    <bk>
      <rc t="1" v="16138"/>
    </bk>
    <bk>
      <rc t="1" v="16139"/>
    </bk>
    <bk>
      <rc t="1" v="16140"/>
    </bk>
    <bk>
      <rc t="1" v="16141"/>
    </bk>
    <bk>
      <rc t="1" v="16142"/>
    </bk>
    <bk>
      <rc t="1" v="16143"/>
    </bk>
    <bk>
      <rc t="1" v="16144"/>
    </bk>
    <bk>
      <rc t="1" v="16145"/>
    </bk>
    <bk>
      <rc t="1" v="16146"/>
    </bk>
    <bk>
      <rc t="1" v="16147"/>
    </bk>
    <bk>
      <rc t="1" v="16148"/>
    </bk>
    <bk>
      <rc t="1" v="16149"/>
    </bk>
    <bk>
      <rc t="1" v="16150"/>
    </bk>
    <bk>
      <rc t="1" v="16151"/>
    </bk>
    <bk>
      <rc t="1" v="16152"/>
    </bk>
    <bk>
      <rc t="1" v="16153"/>
    </bk>
    <bk>
      <rc t="1" v="16154"/>
    </bk>
    <bk>
      <rc t="1" v="16155"/>
    </bk>
    <bk>
      <rc t="1" v="16156"/>
    </bk>
    <bk>
      <rc t="1" v="16157"/>
    </bk>
    <bk>
      <rc t="1" v="16158"/>
    </bk>
    <bk>
      <rc t="1" v="16159"/>
    </bk>
    <bk>
      <rc t="1" v="16160"/>
    </bk>
    <bk>
      <rc t="1" v="16161"/>
    </bk>
    <bk>
      <rc t="1" v="16162"/>
    </bk>
    <bk>
      <rc t="1" v="16163"/>
    </bk>
    <bk>
      <rc t="1" v="16164"/>
    </bk>
    <bk>
      <rc t="1" v="16165"/>
    </bk>
    <bk>
      <rc t="1" v="16166"/>
    </bk>
    <bk>
      <rc t="1" v="16167"/>
    </bk>
    <bk>
      <rc t="1" v="16168"/>
    </bk>
    <bk>
      <rc t="1" v="16169"/>
    </bk>
    <bk>
      <rc t="1" v="16170"/>
    </bk>
    <bk>
      <rc t="1" v="16171"/>
    </bk>
    <bk>
      <rc t="1" v="16172"/>
    </bk>
    <bk>
      <rc t="1" v="16173"/>
    </bk>
    <bk>
      <rc t="1" v="16174"/>
    </bk>
    <bk>
      <rc t="1" v="16175"/>
    </bk>
    <bk>
      <rc t="1" v="16176"/>
    </bk>
    <bk>
      <rc t="1" v="16177"/>
    </bk>
    <bk>
      <rc t="1" v="16178"/>
    </bk>
    <bk>
      <rc t="1" v="16179"/>
    </bk>
    <bk>
      <rc t="1" v="16180"/>
    </bk>
    <bk>
      <rc t="1" v="16181"/>
    </bk>
    <bk>
      <rc t="1" v="16182"/>
    </bk>
    <bk>
      <rc t="1" v="16183"/>
    </bk>
    <bk>
      <rc t="1" v="16184"/>
    </bk>
    <bk>
      <rc t="1" v="16185"/>
    </bk>
    <bk>
      <rc t="1" v="16186"/>
    </bk>
    <bk>
      <rc t="1" v="16187"/>
    </bk>
    <bk>
      <rc t="1" v="16188"/>
    </bk>
    <bk>
      <rc t="1" v="16189"/>
    </bk>
    <bk>
      <rc t="1" v="16190"/>
    </bk>
    <bk>
      <rc t="1" v="16191"/>
    </bk>
    <bk>
      <rc t="1" v="16192"/>
    </bk>
    <bk>
      <rc t="1" v="16193"/>
    </bk>
    <bk>
      <rc t="1" v="16194"/>
    </bk>
    <bk>
      <rc t="1" v="16195"/>
    </bk>
    <bk>
      <rc t="1" v="16196"/>
    </bk>
    <bk>
      <rc t="1" v="16197"/>
    </bk>
    <bk>
      <rc t="1" v="16198"/>
    </bk>
    <bk>
      <rc t="1" v="16199"/>
    </bk>
    <bk>
      <rc t="1" v="16200"/>
    </bk>
    <bk>
      <rc t="1" v="16201"/>
    </bk>
    <bk>
      <rc t="1" v="16202"/>
    </bk>
    <bk>
      <rc t="1" v="16203"/>
    </bk>
    <bk>
      <rc t="1" v="16204"/>
    </bk>
    <bk>
      <rc t="1" v="16205"/>
    </bk>
    <bk>
      <rc t="1" v="16206"/>
    </bk>
    <bk>
      <rc t="1" v="16207"/>
    </bk>
    <bk>
      <rc t="1" v="16208"/>
    </bk>
    <bk>
      <rc t="1" v="16209"/>
    </bk>
    <bk>
      <rc t="1" v="16210"/>
    </bk>
    <bk>
      <rc t="1" v="16211"/>
    </bk>
    <bk>
      <rc t="1" v="16212"/>
    </bk>
    <bk>
      <rc t="1" v="16213"/>
    </bk>
    <bk>
      <rc t="1" v="16214"/>
    </bk>
    <bk>
      <rc t="1" v="16215"/>
    </bk>
    <bk>
      <rc t="1" v="16216"/>
    </bk>
    <bk>
      <rc t="1" v="16217"/>
    </bk>
    <bk>
      <rc t="1" v="16218"/>
    </bk>
    <bk>
      <rc t="1" v="16219"/>
    </bk>
    <bk>
      <rc t="1" v="16220"/>
    </bk>
    <bk>
      <rc t="1" v="16221"/>
    </bk>
    <bk>
      <rc t="1" v="16222"/>
    </bk>
    <bk>
      <rc t="1" v="16223"/>
    </bk>
    <bk>
      <rc t="1" v="16224"/>
    </bk>
    <bk>
      <rc t="1" v="16225"/>
    </bk>
    <bk>
      <rc t="1" v="16226"/>
    </bk>
    <bk>
      <rc t="1" v="16227"/>
    </bk>
    <bk>
      <rc t="1" v="16228"/>
    </bk>
    <bk>
      <rc t="1" v="16229"/>
    </bk>
    <bk>
      <rc t="1" v="16230"/>
    </bk>
    <bk>
      <rc t="1" v="16231"/>
    </bk>
    <bk>
      <rc t="1" v="16232"/>
    </bk>
    <bk>
      <rc t="1" v="16233"/>
    </bk>
    <bk>
      <rc t="1" v="16234"/>
    </bk>
    <bk>
      <rc t="1" v="16235"/>
    </bk>
    <bk>
      <rc t="1" v="16236"/>
    </bk>
    <bk>
      <rc t="1" v="16237"/>
    </bk>
    <bk>
      <rc t="1" v="16238"/>
    </bk>
    <bk>
      <rc t="1" v="16239"/>
    </bk>
    <bk>
      <rc t="1" v="16240"/>
    </bk>
    <bk>
      <rc t="1" v="16241"/>
    </bk>
    <bk>
      <rc t="1" v="16242"/>
    </bk>
    <bk>
      <rc t="1" v="16243"/>
    </bk>
    <bk>
      <rc t="1" v="16244"/>
    </bk>
    <bk>
      <rc t="1" v="16245"/>
    </bk>
    <bk>
      <rc t="1" v="16246"/>
    </bk>
    <bk>
      <rc t="1" v="16247"/>
    </bk>
    <bk>
      <rc t="1" v="16248"/>
    </bk>
    <bk>
      <rc t="1" v="16249"/>
    </bk>
    <bk>
      <rc t="1" v="16250"/>
    </bk>
    <bk>
      <rc t="1" v="16251"/>
    </bk>
    <bk>
      <rc t="1" v="16252"/>
    </bk>
    <bk>
      <rc t="1" v="16253"/>
    </bk>
    <bk>
      <rc t="1" v="16254"/>
    </bk>
    <bk>
      <rc t="1" v="16255"/>
    </bk>
    <bk>
      <rc t="1" v="16256"/>
    </bk>
    <bk>
      <rc t="1" v="16257"/>
    </bk>
    <bk>
      <rc t="1" v="16258"/>
    </bk>
    <bk>
      <rc t="1" v="16259"/>
    </bk>
    <bk>
      <rc t="1" v="16260"/>
    </bk>
    <bk>
      <rc t="1" v="16261"/>
    </bk>
    <bk>
      <rc t="1" v="16262"/>
    </bk>
    <bk>
      <rc t="1" v="16263"/>
    </bk>
    <bk>
      <rc t="1" v="16264"/>
    </bk>
    <bk>
      <rc t="1" v="16265"/>
    </bk>
    <bk>
      <rc t="1" v="16266"/>
    </bk>
    <bk>
      <rc t="1" v="16267"/>
    </bk>
    <bk>
      <rc t="1" v="16268"/>
    </bk>
    <bk>
      <rc t="1" v="16269"/>
    </bk>
    <bk>
      <rc t="1" v="16270"/>
    </bk>
    <bk>
      <rc t="1" v="16271"/>
    </bk>
    <bk>
      <rc t="1" v="16272"/>
    </bk>
    <bk>
      <rc t="1" v="16273"/>
    </bk>
    <bk>
      <rc t="1" v="16274"/>
    </bk>
    <bk>
      <rc t="1" v="16275"/>
    </bk>
    <bk>
      <rc t="1" v="16276"/>
    </bk>
    <bk>
      <rc t="1" v="16277"/>
    </bk>
    <bk>
      <rc t="1" v="16278"/>
    </bk>
    <bk>
      <rc t="1" v="16279"/>
    </bk>
    <bk>
      <rc t="1" v="16280"/>
    </bk>
    <bk>
      <rc t="1" v="16281"/>
    </bk>
    <bk>
      <rc t="1" v="16282"/>
    </bk>
    <bk>
      <rc t="1" v="16283"/>
    </bk>
    <bk>
      <rc t="1" v="16284"/>
    </bk>
    <bk>
      <rc t="1" v="16285"/>
    </bk>
    <bk>
      <rc t="1" v="16286"/>
    </bk>
    <bk>
      <rc t="1" v="16287"/>
    </bk>
    <bk>
      <rc t="1" v="16288"/>
    </bk>
    <bk>
      <rc t="1" v="16289"/>
    </bk>
    <bk>
      <rc t="1" v="16290"/>
    </bk>
    <bk>
      <rc t="1" v="16291"/>
    </bk>
    <bk>
      <rc t="1" v="16292"/>
    </bk>
    <bk>
      <rc t="1" v="16293"/>
    </bk>
    <bk>
      <rc t="1" v="16294"/>
    </bk>
    <bk>
      <rc t="1" v="16295"/>
    </bk>
    <bk>
      <rc t="1" v="16296"/>
    </bk>
    <bk>
      <rc t="1" v="16297"/>
    </bk>
    <bk>
      <rc t="1" v="16298"/>
    </bk>
    <bk>
      <rc t="1" v="16299"/>
    </bk>
    <bk>
      <rc t="1" v="16300"/>
    </bk>
    <bk>
      <rc t="1" v="16301"/>
    </bk>
    <bk>
      <rc t="1" v="16302"/>
    </bk>
    <bk>
      <rc t="1" v="16303"/>
    </bk>
    <bk>
      <rc t="1" v="16304"/>
    </bk>
    <bk>
      <rc t="1" v="16305"/>
    </bk>
    <bk>
      <rc t="1" v="16306"/>
    </bk>
    <bk>
      <rc t="1" v="16307"/>
    </bk>
    <bk>
      <rc t="1" v="16308"/>
    </bk>
    <bk>
      <rc t="1" v="16309"/>
    </bk>
    <bk>
      <rc t="1" v="16310"/>
    </bk>
    <bk>
      <rc t="1" v="16311"/>
    </bk>
    <bk>
      <rc t="1" v="16312"/>
    </bk>
    <bk>
      <rc t="1" v="16313"/>
    </bk>
    <bk>
      <rc t="1" v="16314"/>
    </bk>
    <bk>
      <rc t="1" v="16315"/>
    </bk>
    <bk>
      <rc t="1" v="16316"/>
    </bk>
    <bk>
      <rc t="1" v="16317"/>
    </bk>
    <bk>
      <rc t="1" v="16318"/>
    </bk>
    <bk>
      <rc t="1" v="16319"/>
    </bk>
    <bk>
      <rc t="1" v="16320"/>
    </bk>
    <bk>
      <rc t="1" v="16321"/>
    </bk>
    <bk>
      <rc t="1" v="16322"/>
    </bk>
    <bk>
      <rc t="1" v="16323"/>
    </bk>
    <bk>
      <rc t="1" v="16324"/>
    </bk>
    <bk>
      <rc t="1" v="16325"/>
    </bk>
    <bk>
      <rc t="1" v="16326"/>
    </bk>
    <bk>
      <rc t="1" v="16327"/>
    </bk>
    <bk>
      <rc t="1" v="16328"/>
    </bk>
    <bk>
      <rc t="1" v="16329"/>
    </bk>
    <bk>
      <rc t="1" v="16330"/>
    </bk>
    <bk>
      <rc t="1" v="16331"/>
    </bk>
    <bk>
      <rc t="1" v="16332"/>
    </bk>
    <bk>
      <rc t="1" v="16333"/>
    </bk>
    <bk>
      <rc t="1" v="16334"/>
    </bk>
    <bk>
      <rc t="1" v="16335"/>
    </bk>
    <bk>
      <rc t="1" v="16336"/>
    </bk>
    <bk>
      <rc t="1" v="16337"/>
    </bk>
    <bk>
      <rc t="1" v="16338"/>
    </bk>
    <bk>
      <rc t="1" v="16339"/>
    </bk>
    <bk>
      <rc t="1" v="16340"/>
    </bk>
    <bk>
      <rc t="1" v="16341"/>
    </bk>
    <bk>
      <rc t="1" v="16342"/>
    </bk>
    <bk>
      <rc t="1" v="16343"/>
    </bk>
    <bk>
      <rc t="1" v="16344"/>
    </bk>
    <bk>
      <rc t="1" v="16345"/>
    </bk>
    <bk>
      <rc t="1" v="16346"/>
    </bk>
    <bk>
      <rc t="1" v="16347"/>
    </bk>
    <bk>
      <rc t="1" v="16348"/>
    </bk>
    <bk>
      <rc t="1" v="16349"/>
    </bk>
    <bk>
      <rc t="1" v="16350"/>
    </bk>
    <bk>
      <rc t="1" v="16351"/>
    </bk>
    <bk>
      <rc t="1" v="16352"/>
    </bk>
    <bk>
      <rc t="1" v="16353"/>
    </bk>
    <bk>
      <rc t="1" v="16354"/>
    </bk>
    <bk>
      <rc t="1" v="16355"/>
    </bk>
    <bk>
      <rc t="1" v="16356"/>
    </bk>
    <bk>
      <rc t="1" v="16357"/>
    </bk>
    <bk>
      <rc t="1" v="16358"/>
    </bk>
    <bk>
      <rc t="1" v="16359"/>
    </bk>
    <bk>
      <rc t="1" v="16360"/>
    </bk>
    <bk>
      <rc t="1" v="16361"/>
    </bk>
    <bk>
      <rc t="1" v="16362"/>
    </bk>
    <bk>
      <rc t="1" v="16363"/>
    </bk>
    <bk>
      <rc t="1" v="16364"/>
    </bk>
    <bk>
      <rc t="1" v="16365"/>
    </bk>
    <bk>
      <rc t="1" v="16366"/>
    </bk>
    <bk>
      <rc t="1" v="16367"/>
    </bk>
    <bk>
      <rc t="1" v="16368"/>
    </bk>
    <bk>
      <rc t="1" v="16369"/>
    </bk>
    <bk>
      <rc t="1" v="16370"/>
    </bk>
    <bk>
      <rc t="1" v="16371"/>
    </bk>
    <bk>
      <rc t="1" v="16372"/>
    </bk>
    <bk>
      <rc t="1" v="16373"/>
    </bk>
    <bk>
      <rc t="1" v="16374"/>
    </bk>
    <bk>
      <rc t="1" v="16375"/>
    </bk>
    <bk>
      <rc t="1" v="16376"/>
    </bk>
    <bk>
      <rc t="1" v="16377"/>
    </bk>
    <bk>
      <rc t="1" v="16378"/>
    </bk>
    <bk>
      <rc t="1" v="16379"/>
    </bk>
    <bk>
      <rc t="1" v="16380"/>
    </bk>
    <bk>
      <rc t="1" v="16381"/>
    </bk>
    <bk>
      <rc t="1" v="16382"/>
    </bk>
    <bk>
      <rc t="1" v="16383"/>
    </bk>
    <bk>
      <rc t="1" v="16384"/>
    </bk>
    <bk>
      <rc t="1" v="16385"/>
    </bk>
    <bk>
      <rc t="1" v="16386"/>
    </bk>
    <bk>
      <rc t="1" v="16387"/>
    </bk>
    <bk>
      <rc t="1" v="16388"/>
    </bk>
    <bk>
      <rc t="1" v="16389"/>
    </bk>
    <bk>
      <rc t="1" v="16390"/>
    </bk>
    <bk>
      <rc t="1" v="16391"/>
    </bk>
    <bk>
      <rc t="1" v="16392"/>
    </bk>
    <bk>
      <rc t="1" v="16393"/>
    </bk>
    <bk>
      <rc t="1" v="16394"/>
    </bk>
    <bk>
      <rc t="1" v="16395"/>
    </bk>
    <bk>
      <rc t="1" v="16396"/>
    </bk>
    <bk>
      <rc t="1" v="16397"/>
    </bk>
    <bk>
      <rc t="1" v="16398"/>
    </bk>
    <bk>
      <rc t="1" v="16399"/>
    </bk>
    <bk>
      <rc t="1" v="16400"/>
    </bk>
    <bk>
      <rc t="1" v="16401"/>
    </bk>
    <bk>
      <rc t="1" v="16402"/>
    </bk>
    <bk>
      <rc t="1" v="16403"/>
    </bk>
    <bk>
      <rc t="1" v="16404"/>
    </bk>
    <bk>
      <rc t="1" v="16405"/>
    </bk>
    <bk>
      <rc t="1" v="16406"/>
    </bk>
    <bk>
      <rc t="1" v="16407"/>
    </bk>
    <bk>
      <rc t="1" v="16408"/>
    </bk>
    <bk>
      <rc t="1" v="16409"/>
    </bk>
    <bk>
      <rc t="1" v="16410"/>
    </bk>
    <bk>
      <rc t="1" v="16411"/>
    </bk>
    <bk>
      <rc t="1" v="16412"/>
    </bk>
    <bk>
      <rc t="1" v="16413"/>
    </bk>
    <bk>
      <rc t="1" v="16414"/>
    </bk>
    <bk>
      <rc t="1" v="16415"/>
    </bk>
    <bk>
      <rc t="1" v="16416"/>
    </bk>
    <bk>
      <rc t="1" v="16417"/>
    </bk>
    <bk>
      <rc t="1" v="16418"/>
    </bk>
    <bk>
      <rc t="1" v="16419"/>
    </bk>
    <bk>
      <rc t="1" v="16420"/>
    </bk>
    <bk>
      <rc t="1" v="16421"/>
    </bk>
    <bk>
      <rc t="1" v="16422"/>
    </bk>
    <bk>
      <rc t="1" v="16423"/>
    </bk>
    <bk>
      <rc t="1" v="16424"/>
    </bk>
    <bk>
      <rc t="1" v="16425"/>
    </bk>
    <bk>
      <rc t="1" v="16426"/>
    </bk>
    <bk>
      <rc t="1" v="16427"/>
    </bk>
    <bk>
      <rc t="1" v="16428"/>
    </bk>
    <bk>
      <rc t="1" v="16429"/>
    </bk>
    <bk>
      <rc t="1" v="16430"/>
    </bk>
    <bk>
      <rc t="1" v="16431"/>
    </bk>
    <bk>
      <rc t="1" v="16432"/>
    </bk>
    <bk>
      <rc t="1" v="16433"/>
    </bk>
    <bk>
      <rc t="1" v="16434"/>
    </bk>
    <bk>
      <rc t="1" v="16435"/>
    </bk>
    <bk>
      <rc t="1" v="16436"/>
    </bk>
    <bk>
      <rc t="1" v="16437"/>
    </bk>
    <bk>
      <rc t="1" v="16438"/>
    </bk>
    <bk>
      <rc t="1" v="16439"/>
    </bk>
    <bk>
      <rc t="1" v="16440"/>
    </bk>
    <bk>
      <rc t="1" v="16441"/>
    </bk>
    <bk>
      <rc t="1" v="16442"/>
    </bk>
    <bk>
      <rc t="1" v="16443"/>
    </bk>
    <bk>
      <rc t="1" v="16444"/>
    </bk>
    <bk>
      <rc t="1" v="16445"/>
    </bk>
    <bk>
      <rc t="1" v="16446"/>
    </bk>
    <bk>
      <rc t="1" v="16447"/>
    </bk>
    <bk>
      <rc t="1" v="16448"/>
    </bk>
    <bk>
      <rc t="1" v="16449"/>
    </bk>
    <bk>
      <rc t="1" v="16450"/>
    </bk>
    <bk>
      <rc t="1" v="16451"/>
    </bk>
    <bk>
      <rc t="1" v="16452"/>
    </bk>
    <bk>
      <rc t="1" v="16453"/>
    </bk>
    <bk>
      <rc t="1" v="16454"/>
    </bk>
    <bk>
      <rc t="1" v="16455"/>
    </bk>
    <bk>
      <rc t="1" v="16456"/>
    </bk>
    <bk>
      <rc t="1" v="16457"/>
    </bk>
    <bk>
      <rc t="1" v="16458"/>
    </bk>
    <bk>
      <rc t="1" v="16459"/>
    </bk>
    <bk>
      <rc t="1" v="16460"/>
    </bk>
    <bk>
      <rc t="1" v="16461"/>
    </bk>
    <bk>
      <rc t="1" v="16462"/>
    </bk>
    <bk>
      <rc t="1" v="16463"/>
    </bk>
    <bk>
      <rc t="1" v="16464"/>
    </bk>
    <bk>
      <rc t="1" v="16465"/>
    </bk>
    <bk>
      <rc t="1" v="16466"/>
    </bk>
    <bk>
      <rc t="1" v="16467"/>
    </bk>
    <bk>
      <rc t="1" v="16468"/>
    </bk>
    <bk>
      <rc t="1" v="16469"/>
    </bk>
    <bk>
      <rc t="1" v="16470"/>
    </bk>
    <bk>
      <rc t="1" v="16471"/>
    </bk>
    <bk>
      <rc t="1" v="16472"/>
    </bk>
    <bk>
      <rc t="1" v="16473"/>
    </bk>
    <bk>
      <rc t="1" v="16474"/>
    </bk>
    <bk>
      <rc t="1" v="16475"/>
    </bk>
    <bk>
      <rc t="1" v="16476"/>
    </bk>
    <bk>
      <rc t="1" v="16477"/>
    </bk>
    <bk>
      <rc t="1" v="16478"/>
    </bk>
    <bk>
      <rc t="1" v="16479"/>
    </bk>
    <bk>
      <rc t="1" v="16480"/>
    </bk>
    <bk>
      <rc t="1" v="16481"/>
    </bk>
    <bk>
      <rc t="1" v="16482"/>
    </bk>
    <bk>
      <rc t="1" v="16483"/>
    </bk>
    <bk>
      <rc t="1" v="16484"/>
    </bk>
    <bk>
      <rc t="1" v="16485"/>
    </bk>
    <bk>
      <rc t="1" v="16486"/>
    </bk>
    <bk>
      <rc t="1" v="16487"/>
    </bk>
    <bk>
      <rc t="1" v="16488"/>
    </bk>
    <bk>
      <rc t="1" v="16489"/>
    </bk>
    <bk>
      <rc t="1" v="16490"/>
    </bk>
    <bk>
      <rc t="1" v="16491"/>
    </bk>
    <bk>
      <rc t="1" v="16492"/>
    </bk>
    <bk>
      <rc t="1" v="16493"/>
    </bk>
    <bk>
      <rc t="1" v="16494"/>
    </bk>
    <bk>
      <rc t="1" v="16495"/>
    </bk>
    <bk>
      <rc t="1" v="16496"/>
    </bk>
    <bk>
      <rc t="1" v="16497"/>
    </bk>
    <bk>
      <rc t="1" v="16498"/>
    </bk>
    <bk>
      <rc t="1" v="16499"/>
    </bk>
    <bk>
      <rc t="1" v="16500"/>
    </bk>
    <bk>
      <rc t="1" v="16501"/>
    </bk>
    <bk>
      <rc t="1" v="16502"/>
    </bk>
    <bk>
      <rc t="1" v="16503"/>
    </bk>
    <bk>
      <rc t="1" v="16504"/>
    </bk>
    <bk>
      <rc t="1" v="16505"/>
    </bk>
    <bk>
      <rc t="1" v="16506"/>
    </bk>
    <bk>
      <rc t="1" v="16507"/>
    </bk>
    <bk>
      <rc t="1" v="16508"/>
    </bk>
    <bk>
      <rc t="1" v="16509"/>
    </bk>
    <bk>
      <rc t="1" v="16510"/>
    </bk>
    <bk>
      <rc t="1" v="16511"/>
    </bk>
    <bk>
      <rc t="1" v="16512"/>
    </bk>
    <bk>
      <rc t="1" v="16513"/>
    </bk>
    <bk>
      <rc t="1" v="16514"/>
    </bk>
    <bk>
      <rc t="1" v="16515"/>
    </bk>
    <bk>
      <rc t="1" v="16516"/>
    </bk>
    <bk>
      <rc t="1" v="16517"/>
    </bk>
    <bk>
      <rc t="1" v="16518"/>
    </bk>
    <bk>
      <rc t="1" v="16519"/>
    </bk>
    <bk>
      <rc t="1" v="16520"/>
    </bk>
    <bk>
      <rc t="1" v="16521"/>
    </bk>
    <bk>
      <rc t="1" v="16522"/>
    </bk>
    <bk>
      <rc t="1" v="16523"/>
    </bk>
    <bk>
      <rc t="1" v="16524"/>
    </bk>
    <bk>
      <rc t="1" v="16525"/>
    </bk>
    <bk>
      <rc t="1" v="16526"/>
    </bk>
    <bk>
      <rc t="1" v="16527"/>
    </bk>
    <bk>
      <rc t="1" v="16528"/>
    </bk>
    <bk>
      <rc t="1" v="16529"/>
    </bk>
    <bk>
      <rc t="1" v="16530"/>
    </bk>
    <bk>
      <rc t="1" v="16531"/>
    </bk>
    <bk>
      <rc t="1" v="16532"/>
    </bk>
    <bk>
      <rc t="1" v="16533"/>
    </bk>
    <bk>
      <rc t="1" v="16534"/>
    </bk>
    <bk>
      <rc t="1" v="16535"/>
    </bk>
    <bk>
      <rc t="1" v="16536"/>
    </bk>
    <bk>
      <rc t="1" v="16537"/>
    </bk>
    <bk>
      <rc t="1" v="16538"/>
    </bk>
    <bk>
      <rc t="1" v="16539"/>
    </bk>
    <bk>
      <rc t="1" v="16540"/>
    </bk>
    <bk>
      <rc t="1" v="16541"/>
    </bk>
    <bk>
      <rc t="1" v="16542"/>
    </bk>
    <bk>
      <rc t="1" v="16543"/>
    </bk>
    <bk>
      <rc t="1" v="16544"/>
    </bk>
    <bk>
      <rc t="1" v="16545"/>
    </bk>
    <bk>
      <rc t="1" v="16546"/>
    </bk>
    <bk>
      <rc t="1" v="16547"/>
    </bk>
    <bk>
      <rc t="1" v="16548"/>
    </bk>
    <bk>
      <rc t="1" v="16549"/>
    </bk>
    <bk>
      <rc t="1" v="16550"/>
    </bk>
    <bk>
      <rc t="1" v="16551"/>
    </bk>
    <bk>
      <rc t="1" v="16552"/>
    </bk>
    <bk>
      <rc t="1" v="16553"/>
    </bk>
    <bk>
      <rc t="1" v="16554"/>
    </bk>
    <bk>
      <rc t="1" v="16555"/>
    </bk>
    <bk>
      <rc t="1" v="16556"/>
    </bk>
    <bk>
      <rc t="1" v="16557"/>
    </bk>
    <bk>
      <rc t="1" v="16558"/>
    </bk>
    <bk>
      <rc t="1" v="16559"/>
    </bk>
    <bk>
      <rc t="1" v="16560"/>
    </bk>
    <bk>
      <rc t="1" v="16561"/>
    </bk>
    <bk>
      <rc t="1" v="16562"/>
    </bk>
    <bk>
      <rc t="1" v="16563"/>
    </bk>
    <bk>
      <rc t="1" v="16564"/>
    </bk>
    <bk>
      <rc t="1" v="16565"/>
    </bk>
    <bk>
      <rc t="1" v="16566"/>
    </bk>
    <bk>
      <rc t="1" v="16567"/>
    </bk>
    <bk>
      <rc t="1" v="16568"/>
    </bk>
    <bk>
      <rc t="1" v="16569"/>
    </bk>
    <bk>
      <rc t="1" v="16570"/>
    </bk>
    <bk>
      <rc t="1" v="16571"/>
    </bk>
    <bk>
      <rc t="1" v="16572"/>
    </bk>
    <bk>
      <rc t="1" v="16573"/>
    </bk>
    <bk>
      <rc t="1" v="16574"/>
    </bk>
    <bk>
      <rc t="1" v="16575"/>
    </bk>
    <bk>
      <rc t="1" v="16576"/>
    </bk>
    <bk>
      <rc t="1" v="16577"/>
    </bk>
    <bk>
      <rc t="1" v="16578"/>
    </bk>
    <bk>
      <rc t="1" v="16579"/>
    </bk>
    <bk>
      <rc t="1" v="16580"/>
    </bk>
    <bk>
      <rc t="1" v="16581"/>
    </bk>
    <bk>
      <rc t="1" v="16582"/>
    </bk>
    <bk>
      <rc t="1" v="16583"/>
    </bk>
    <bk>
      <rc t="1" v="16584"/>
    </bk>
    <bk>
      <rc t="1" v="16585"/>
    </bk>
    <bk>
      <rc t="1" v="16586"/>
    </bk>
    <bk>
      <rc t="1" v="16587"/>
    </bk>
    <bk>
      <rc t="1" v="16588"/>
    </bk>
    <bk>
      <rc t="1" v="16589"/>
    </bk>
    <bk>
      <rc t="1" v="16590"/>
    </bk>
    <bk>
      <rc t="1" v="16591"/>
    </bk>
    <bk>
      <rc t="1" v="16592"/>
    </bk>
    <bk>
      <rc t="1" v="16593"/>
    </bk>
    <bk>
      <rc t="1" v="16594"/>
    </bk>
    <bk>
      <rc t="1" v="16595"/>
    </bk>
    <bk>
      <rc t="1" v="16596"/>
    </bk>
    <bk>
      <rc t="1" v="16597"/>
    </bk>
    <bk>
      <rc t="1" v="16598"/>
    </bk>
    <bk>
      <rc t="1" v="16599"/>
    </bk>
    <bk>
      <rc t="1" v="16600"/>
    </bk>
    <bk>
      <rc t="1" v="16601"/>
    </bk>
    <bk>
      <rc t="1" v="16602"/>
    </bk>
    <bk>
      <rc t="1" v="16603"/>
    </bk>
    <bk>
      <rc t="1" v="16604"/>
    </bk>
    <bk>
      <rc t="1" v="16605"/>
    </bk>
    <bk>
      <rc t="1" v="16606"/>
    </bk>
    <bk>
      <rc t="1" v="16607"/>
    </bk>
    <bk>
      <rc t="1" v="16608"/>
    </bk>
    <bk>
      <rc t="1" v="16609"/>
    </bk>
    <bk>
      <rc t="1" v="16610"/>
    </bk>
    <bk>
      <rc t="1" v="16611"/>
    </bk>
    <bk>
      <rc t="1" v="16612"/>
    </bk>
    <bk>
      <rc t="1" v="16613"/>
    </bk>
    <bk>
      <rc t="1" v="16614"/>
    </bk>
    <bk>
      <rc t="1" v="16615"/>
    </bk>
    <bk>
      <rc t="1" v="16616"/>
    </bk>
    <bk>
      <rc t="1" v="16617"/>
    </bk>
    <bk>
      <rc t="1" v="16618"/>
    </bk>
    <bk>
      <rc t="1" v="16619"/>
    </bk>
    <bk>
      <rc t="1" v="16620"/>
    </bk>
    <bk>
      <rc t="1" v="16621"/>
    </bk>
    <bk>
      <rc t="1" v="16622"/>
    </bk>
    <bk>
      <rc t="1" v="16623"/>
    </bk>
    <bk>
      <rc t="1" v="16624"/>
    </bk>
    <bk>
      <rc t="1" v="16625"/>
    </bk>
    <bk>
      <rc t="1" v="16626"/>
    </bk>
    <bk>
      <rc t="1" v="16627"/>
    </bk>
    <bk>
      <rc t="1" v="16628"/>
    </bk>
    <bk>
      <rc t="1" v="16629"/>
    </bk>
    <bk>
      <rc t="1" v="16630"/>
    </bk>
    <bk>
      <rc t="1" v="16631"/>
    </bk>
    <bk>
      <rc t="1" v="16632"/>
    </bk>
    <bk>
      <rc t="1" v="16633"/>
    </bk>
    <bk>
      <rc t="1" v="16634"/>
    </bk>
    <bk>
      <rc t="1" v="16635"/>
    </bk>
    <bk>
      <rc t="1" v="16636"/>
    </bk>
    <bk>
      <rc t="1" v="16637"/>
    </bk>
    <bk>
      <rc t="1" v="16638"/>
    </bk>
    <bk>
      <rc t="1" v="16639"/>
    </bk>
    <bk>
      <rc t="1" v="16640"/>
    </bk>
    <bk>
      <rc t="1" v="16641"/>
    </bk>
    <bk>
      <rc t="1" v="16642"/>
    </bk>
    <bk>
      <rc t="1" v="16643"/>
    </bk>
    <bk>
      <rc t="1" v="16644"/>
    </bk>
    <bk>
      <rc t="1" v="16645"/>
    </bk>
    <bk>
      <rc t="1" v="16646"/>
    </bk>
    <bk>
      <rc t="1" v="16647"/>
    </bk>
    <bk>
      <rc t="1" v="16648"/>
    </bk>
    <bk>
      <rc t="1" v="16649"/>
    </bk>
    <bk>
      <rc t="1" v="16650"/>
    </bk>
    <bk>
      <rc t="1" v="16651"/>
    </bk>
    <bk>
      <rc t="1" v="16652"/>
    </bk>
    <bk>
      <rc t="1" v="16653"/>
    </bk>
    <bk>
      <rc t="1" v="16654"/>
    </bk>
    <bk>
      <rc t="1" v="16655"/>
    </bk>
    <bk>
      <rc t="1" v="16656"/>
    </bk>
    <bk>
      <rc t="1" v="16657"/>
    </bk>
    <bk>
      <rc t="1" v="16658"/>
    </bk>
    <bk>
      <rc t="1" v="16659"/>
    </bk>
    <bk>
      <rc t="1" v="16660"/>
    </bk>
    <bk>
      <rc t="1" v="16661"/>
    </bk>
    <bk>
      <rc t="1" v="16662"/>
    </bk>
    <bk>
      <rc t="1" v="16663"/>
    </bk>
    <bk>
      <rc t="1" v="16664"/>
    </bk>
    <bk>
      <rc t="1" v="16665"/>
    </bk>
    <bk>
      <rc t="1" v="16666"/>
    </bk>
    <bk>
      <rc t="1" v="16667"/>
    </bk>
    <bk>
      <rc t="1" v="16668"/>
    </bk>
    <bk>
      <rc t="1" v="16669"/>
    </bk>
    <bk>
      <rc t="1" v="16670"/>
    </bk>
    <bk>
      <rc t="1" v="16671"/>
    </bk>
    <bk>
      <rc t="1" v="16672"/>
    </bk>
    <bk>
      <rc t="1" v="16673"/>
    </bk>
    <bk>
      <rc t="1" v="16674"/>
    </bk>
    <bk>
      <rc t="1" v="16675"/>
    </bk>
    <bk>
      <rc t="1" v="16676"/>
    </bk>
    <bk>
      <rc t="1" v="16677"/>
    </bk>
    <bk>
      <rc t="1" v="16678"/>
    </bk>
    <bk>
      <rc t="1" v="16679"/>
    </bk>
    <bk>
      <rc t="1" v="16680"/>
    </bk>
    <bk>
      <rc t="1" v="16681"/>
    </bk>
    <bk>
      <rc t="1" v="16682"/>
    </bk>
    <bk>
      <rc t="1" v="16683"/>
    </bk>
    <bk>
      <rc t="1" v="16684"/>
    </bk>
    <bk>
      <rc t="1" v="16685"/>
    </bk>
    <bk>
      <rc t="1" v="16686"/>
    </bk>
    <bk>
      <rc t="1" v="16687"/>
    </bk>
    <bk>
      <rc t="1" v="16688"/>
    </bk>
    <bk>
      <rc t="1" v="16689"/>
    </bk>
    <bk>
      <rc t="1" v="16690"/>
    </bk>
    <bk>
      <rc t="1" v="16691"/>
    </bk>
    <bk>
      <rc t="1" v="16692"/>
    </bk>
    <bk>
      <rc t="1" v="16693"/>
    </bk>
    <bk>
      <rc t="1" v="16694"/>
    </bk>
    <bk>
      <rc t="1" v="16695"/>
    </bk>
    <bk>
      <rc t="1" v="16696"/>
    </bk>
    <bk>
      <rc t="1" v="16697"/>
    </bk>
    <bk>
      <rc t="1" v="16698"/>
    </bk>
    <bk>
      <rc t="1" v="16699"/>
    </bk>
    <bk>
      <rc t="1" v="16700"/>
    </bk>
    <bk>
      <rc t="1" v="16701"/>
    </bk>
    <bk>
      <rc t="1" v="16702"/>
    </bk>
    <bk>
      <rc t="1" v="16703"/>
    </bk>
    <bk>
      <rc t="1" v="16704"/>
    </bk>
    <bk>
      <rc t="1" v="16705"/>
    </bk>
    <bk>
      <rc t="1" v="16706"/>
    </bk>
    <bk>
      <rc t="1" v="16707"/>
    </bk>
    <bk>
      <rc t="1" v="16708"/>
    </bk>
    <bk>
      <rc t="1" v="16709"/>
    </bk>
    <bk>
      <rc t="1" v="16710"/>
    </bk>
    <bk>
      <rc t="1" v="16711"/>
    </bk>
    <bk>
      <rc t="1" v="16712"/>
    </bk>
    <bk>
      <rc t="1" v="16713"/>
    </bk>
    <bk>
      <rc t="1" v="16714"/>
    </bk>
    <bk>
      <rc t="1" v="16715"/>
    </bk>
    <bk>
      <rc t="1" v="16716"/>
    </bk>
    <bk>
      <rc t="1" v="16717"/>
    </bk>
    <bk>
      <rc t="1" v="16718"/>
    </bk>
    <bk>
      <rc t="1" v="16719"/>
    </bk>
    <bk>
      <rc t="1" v="16720"/>
    </bk>
    <bk>
      <rc t="1" v="16721"/>
    </bk>
    <bk>
      <rc t="1" v="16722"/>
    </bk>
    <bk>
      <rc t="1" v="16723"/>
    </bk>
    <bk>
      <rc t="1" v="16724"/>
    </bk>
    <bk>
      <rc t="1" v="16725"/>
    </bk>
    <bk>
      <rc t="1" v="16726"/>
    </bk>
    <bk>
      <rc t="1" v="16727"/>
    </bk>
    <bk>
      <rc t="1" v="16728"/>
    </bk>
    <bk>
      <rc t="1" v="16729"/>
    </bk>
    <bk>
      <rc t="1" v="16730"/>
    </bk>
    <bk>
      <rc t="1" v="16731"/>
    </bk>
    <bk>
      <rc t="1" v="16732"/>
    </bk>
    <bk>
      <rc t="1" v="16733"/>
    </bk>
    <bk>
      <rc t="1" v="16734"/>
    </bk>
    <bk>
      <rc t="1" v="16735"/>
    </bk>
    <bk>
      <rc t="1" v="16736"/>
    </bk>
    <bk>
      <rc t="1" v="16737"/>
    </bk>
    <bk>
      <rc t="1" v="16738"/>
    </bk>
    <bk>
      <rc t="1" v="16739"/>
    </bk>
    <bk>
      <rc t="1" v="16740"/>
    </bk>
    <bk>
      <rc t="1" v="16741"/>
    </bk>
    <bk>
      <rc t="1" v="16742"/>
    </bk>
    <bk>
      <rc t="1" v="16743"/>
    </bk>
    <bk>
      <rc t="1" v="16744"/>
    </bk>
    <bk>
      <rc t="1" v="16745"/>
    </bk>
    <bk>
      <rc t="1" v="16746"/>
    </bk>
    <bk>
      <rc t="1" v="16747"/>
    </bk>
    <bk>
      <rc t="1" v="16748"/>
    </bk>
    <bk>
      <rc t="1" v="16749"/>
    </bk>
    <bk>
      <rc t="1" v="16750"/>
    </bk>
    <bk>
      <rc t="1" v="16751"/>
    </bk>
    <bk>
      <rc t="1" v="16752"/>
    </bk>
    <bk>
      <rc t="1" v="16753"/>
    </bk>
    <bk>
      <rc t="1" v="16754"/>
    </bk>
    <bk>
      <rc t="1" v="16755"/>
    </bk>
    <bk>
      <rc t="1" v="16756"/>
    </bk>
    <bk>
      <rc t="1" v="16757"/>
    </bk>
    <bk>
      <rc t="1" v="16758"/>
    </bk>
    <bk>
      <rc t="1" v="16759"/>
    </bk>
    <bk>
      <rc t="1" v="16760"/>
    </bk>
    <bk>
      <rc t="1" v="16761"/>
    </bk>
    <bk>
      <rc t="1" v="16762"/>
    </bk>
    <bk>
      <rc t="1" v="16763"/>
    </bk>
    <bk>
      <rc t="1" v="16764"/>
    </bk>
    <bk>
      <rc t="1" v="16765"/>
    </bk>
    <bk>
      <rc t="1" v="16766"/>
    </bk>
    <bk>
      <rc t="1" v="16767"/>
    </bk>
    <bk>
      <rc t="1" v="16768"/>
    </bk>
    <bk>
      <rc t="1" v="16769"/>
    </bk>
    <bk>
      <rc t="1" v="16770"/>
    </bk>
    <bk>
      <rc t="1" v="16771"/>
    </bk>
    <bk>
      <rc t="1" v="16772"/>
    </bk>
    <bk>
      <rc t="1" v="16773"/>
    </bk>
    <bk>
      <rc t="1" v="16774"/>
    </bk>
    <bk>
      <rc t="1" v="16775"/>
    </bk>
    <bk>
      <rc t="1" v="16776"/>
    </bk>
    <bk>
      <rc t="1" v="16777"/>
    </bk>
    <bk>
      <rc t="1" v="16778"/>
    </bk>
    <bk>
      <rc t="1" v="16779"/>
    </bk>
    <bk>
      <rc t="1" v="16780"/>
    </bk>
    <bk>
      <rc t="1" v="16781"/>
    </bk>
    <bk>
      <rc t="1" v="16782"/>
    </bk>
    <bk>
      <rc t="1" v="16783"/>
    </bk>
    <bk>
      <rc t="1" v="16784"/>
    </bk>
    <bk>
      <rc t="1" v="16785"/>
    </bk>
    <bk>
      <rc t="1" v="16786"/>
    </bk>
    <bk>
      <rc t="1" v="16787"/>
    </bk>
    <bk>
      <rc t="1" v="16788"/>
    </bk>
    <bk>
      <rc t="1" v="16789"/>
    </bk>
    <bk>
      <rc t="1" v="16790"/>
    </bk>
    <bk>
      <rc t="1" v="16791"/>
    </bk>
    <bk>
      <rc t="1" v="16792"/>
    </bk>
    <bk>
      <rc t="1" v="16793"/>
    </bk>
    <bk>
      <rc t="1" v="16794"/>
    </bk>
    <bk>
      <rc t="1" v="16795"/>
    </bk>
    <bk>
      <rc t="1" v="16796"/>
    </bk>
    <bk>
      <rc t="1" v="16797"/>
    </bk>
    <bk>
      <rc t="1" v="16798"/>
    </bk>
    <bk>
      <rc t="1" v="16799"/>
    </bk>
    <bk>
      <rc t="1" v="16800"/>
    </bk>
    <bk>
      <rc t="1" v="16801"/>
    </bk>
    <bk>
      <rc t="1" v="16802"/>
    </bk>
    <bk>
      <rc t="1" v="16803"/>
    </bk>
    <bk>
      <rc t="1" v="16804"/>
    </bk>
    <bk>
      <rc t="1" v="16805"/>
    </bk>
    <bk>
      <rc t="1" v="16806"/>
    </bk>
    <bk>
      <rc t="1" v="16807"/>
    </bk>
    <bk>
      <rc t="1" v="16808"/>
    </bk>
    <bk>
      <rc t="1" v="16809"/>
    </bk>
    <bk>
      <rc t="1" v="16810"/>
    </bk>
    <bk>
      <rc t="1" v="16811"/>
    </bk>
    <bk>
      <rc t="1" v="16812"/>
    </bk>
    <bk>
      <rc t="1" v="16813"/>
    </bk>
    <bk>
      <rc t="1" v="16814"/>
    </bk>
    <bk>
      <rc t="1" v="16815"/>
    </bk>
    <bk>
      <rc t="1" v="16816"/>
    </bk>
    <bk>
      <rc t="1" v="16817"/>
    </bk>
    <bk>
      <rc t="1" v="16818"/>
    </bk>
    <bk>
      <rc t="1" v="16819"/>
    </bk>
    <bk>
      <rc t="1" v="16820"/>
    </bk>
    <bk>
      <rc t="1" v="16821"/>
    </bk>
    <bk>
      <rc t="1" v="16822"/>
    </bk>
    <bk>
      <rc t="1" v="16823"/>
    </bk>
    <bk>
      <rc t="1" v="16824"/>
    </bk>
    <bk>
      <rc t="1" v="16825"/>
    </bk>
    <bk>
      <rc t="1" v="16826"/>
    </bk>
    <bk>
      <rc t="1" v="16827"/>
    </bk>
    <bk>
      <rc t="1" v="16828"/>
    </bk>
    <bk>
      <rc t="1" v="16829"/>
    </bk>
    <bk>
      <rc t="1" v="16830"/>
    </bk>
    <bk>
      <rc t="1" v="16831"/>
    </bk>
    <bk>
      <rc t="1" v="16832"/>
    </bk>
    <bk>
      <rc t="1" v="16833"/>
    </bk>
    <bk>
      <rc t="1" v="16834"/>
    </bk>
    <bk>
      <rc t="1" v="16835"/>
    </bk>
    <bk>
      <rc t="1" v="16836"/>
    </bk>
    <bk>
      <rc t="1" v="16837"/>
    </bk>
    <bk>
      <rc t="1" v="16838"/>
    </bk>
    <bk>
      <rc t="1" v="16839"/>
    </bk>
    <bk>
      <rc t="1" v="16840"/>
    </bk>
    <bk>
      <rc t="1" v="16841"/>
    </bk>
    <bk>
      <rc t="1" v="16842"/>
    </bk>
    <bk>
      <rc t="1" v="16843"/>
    </bk>
    <bk>
      <rc t="1" v="16844"/>
    </bk>
    <bk>
      <rc t="1" v="16845"/>
    </bk>
    <bk>
      <rc t="1" v="16846"/>
    </bk>
    <bk>
      <rc t="1" v="16847"/>
    </bk>
    <bk>
      <rc t="1" v="16848"/>
    </bk>
    <bk>
      <rc t="1" v="16849"/>
    </bk>
    <bk>
      <rc t="1" v="16850"/>
    </bk>
    <bk>
      <rc t="1" v="16851"/>
    </bk>
    <bk>
      <rc t="1" v="16852"/>
    </bk>
    <bk>
      <rc t="1" v="16853"/>
    </bk>
    <bk>
      <rc t="1" v="16854"/>
    </bk>
    <bk>
      <rc t="1" v="16855"/>
    </bk>
    <bk>
      <rc t="1" v="16856"/>
    </bk>
    <bk>
      <rc t="1" v="16857"/>
    </bk>
    <bk>
      <rc t="1" v="16858"/>
    </bk>
    <bk>
      <rc t="1" v="16859"/>
    </bk>
    <bk>
      <rc t="1" v="16860"/>
    </bk>
    <bk>
      <rc t="1" v="16861"/>
    </bk>
    <bk>
      <rc t="1" v="16862"/>
    </bk>
    <bk>
      <rc t="1" v="16863"/>
    </bk>
    <bk>
      <rc t="1" v="16864"/>
    </bk>
    <bk>
      <rc t="1" v="16865"/>
    </bk>
    <bk>
      <rc t="1" v="16866"/>
    </bk>
    <bk>
      <rc t="1" v="16867"/>
    </bk>
    <bk>
      <rc t="1" v="16868"/>
    </bk>
    <bk>
      <rc t="1" v="16869"/>
    </bk>
    <bk>
      <rc t="1" v="16870"/>
    </bk>
    <bk>
      <rc t="1" v="16871"/>
    </bk>
    <bk>
      <rc t="1" v="16872"/>
    </bk>
    <bk>
      <rc t="1" v="16873"/>
    </bk>
    <bk>
      <rc t="1" v="16874"/>
    </bk>
    <bk>
      <rc t="1" v="16875"/>
    </bk>
    <bk>
      <rc t="1" v="16876"/>
    </bk>
    <bk>
      <rc t="1" v="16877"/>
    </bk>
    <bk>
      <rc t="1" v="16878"/>
    </bk>
    <bk>
      <rc t="1" v="16879"/>
    </bk>
    <bk>
      <rc t="1" v="16880"/>
    </bk>
    <bk>
      <rc t="1" v="16881"/>
    </bk>
    <bk>
      <rc t="1" v="16882"/>
    </bk>
    <bk>
      <rc t="1" v="16883"/>
    </bk>
    <bk>
      <rc t="1" v="16884"/>
    </bk>
    <bk>
      <rc t="1" v="16885"/>
    </bk>
    <bk>
      <rc t="1" v="16886"/>
    </bk>
    <bk>
      <rc t="1" v="16887"/>
    </bk>
    <bk>
      <rc t="1" v="16888"/>
    </bk>
    <bk>
      <rc t="1" v="16889"/>
    </bk>
    <bk>
      <rc t="1" v="16890"/>
    </bk>
    <bk>
      <rc t="1" v="16891"/>
    </bk>
    <bk>
      <rc t="1" v="16892"/>
    </bk>
    <bk>
      <rc t="1" v="16893"/>
    </bk>
    <bk>
      <rc t="1" v="16894"/>
    </bk>
    <bk>
      <rc t="1" v="16895"/>
    </bk>
    <bk>
      <rc t="1" v="16896"/>
    </bk>
    <bk>
      <rc t="1" v="16897"/>
    </bk>
    <bk>
      <rc t="1" v="16898"/>
    </bk>
    <bk>
      <rc t="1" v="16899"/>
    </bk>
    <bk>
      <rc t="1" v="16900"/>
    </bk>
    <bk>
      <rc t="1" v="16901"/>
    </bk>
    <bk>
      <rc t="1" v="16902"/>
    </bk>
    <bk>
      <rc t="1" v="16903"/>
    </bk>
    <bk>
      <rc t="1" v="16904"/>
    </bk>
    <bk>
      <rc t="1" v="16905"/>
    </bk>
    <bk>
      <rc t="1" v="16906"/>
    </bk>
    <bk>
      <rc t="1" v="16907"/>
    </bk>
    <bk>
      <rc t="1" v="16908"/>
    </bk>
    <bk>
      <rc t="1" v="16909"/>
    </bk>
    <bk>
      <rc t="1" v="16910"/>
    </bk>
    <bk>
      <rc t="1" v="16911"/>
    </bk>
    <bk>
      <rc t="1" v="16912"/>
    </bk>
    <bk>
      <rc t="1" v="16913"/>
    </bk>
    <bk>
      <rc t="1" v="16914"/>
    </bk>
    <bk>
      <rc t="1" v="16915"/>
    </bk>
    <bk>
      <rc t="1" v="16916"/>
    </bk>
    <bk>
      <rc t="1" v="16917"/>
    </bk>
    <bk>
      <rc t="1" v="16918"/>
    </bk>
    <bk>
      <rc t="1" v="16919"/>
    </bk>
    <bk>
      <rc t="1" v="16920"/>
    </bk>
    <bk>
      <rc t="1" v="16921"/>
    </bk>
    <bk>
      <rc t="1" v="16922"/>
    </bk>
    <bk>
      <rc t="1" v="16923"/>
    </bk>
    <bk>
      <rc t="1" v="16924"/>
    </bk>
    <bk>
      <rc t="1" v="16925"/>
    </bk>
    <bk>
      <rc t="1" v="16926"/>
    </bk>
    <bk>
      <rc t="1" v="16927"/>
    </bk>
    <bk>
      <rc t="1" v="16928"/>
    </bk>
    <bk>
      <rc t="1" v="16929"/>
    </bk>
    <bk>
      <rc t="1" v="16930"/>
    </bk>
    <bk>
      <rc t="1" v="16931"/>
    </bk>
    <bk>
      <rc t="1" v="16932"/>
    </bk>
    <bk>
      <rc t="1" v="16933"/>
    </bk>
    <bk>
      <rc t="1" v="16934"/>
    </bk>
    <bk>
      <rc t="1" v="16935"/>
    </bk>
    <bk>
      <rc t="1" v="16936"/>
    </bk>
    <bk>
      <rc t="1" v="16937"/>
    </bk>
    <bk>
      <rc t="1" v="16938"/>
    </bk>
    <bk>
      <rc t="1" v="16939"/>
    </bk>
    <bk>
      <rc t="1" v="16940"/>
    </bk>
    <bk>
      <rc t="1" v="16941"/>
    </bk>
    <bk>
      <rc t="1" v="16942"/>
    </bk>
    <bk>
      <rc t="1" v="16943"/>
    </bk>
    <bk>
      <rc t="1" v="16944"/>
    </bk>
    <bk>
      <rc t="1" v="16945"/>
    </bk>
    <bk>
      <rc t="1" v="16946"/>
    </bk>
    <bk>
      <rc t="1" v="16947"/>
    </bk>
    <bk>
      <rc t="1" v="16948"/>
    </bk>
    <bk>
      <rc t="1" v="16949"/>
    </bk>
    <bk>
      <rc t="1" v="16950"/>
    </bk>
    <bk>
      <rc t="1" v="16951"/>
    </bk>
    <bk>
      <rc t="1" v="16952"/>
    </bk>
    <bk>
      <rc t="1" v="16953"/>
    </bk>
    <bk>
      <rc t="1" v="16954"/>
    </bk>
    <bk>
      <rc t="1" v="16955"/>
    </bk>
    <bk>
      <rc t="1" v="16956"/>
    </bk>
    <bk>
      <rc t="1" v="16957"/>
    </bk>
    <bk>
      <rc t="1" v="16958"/>
    </bk>
    <bk>
      <rc t="1" v="16959"/>
    </bk>
    <bk>
      <rc t="1" v="16960"/>
    </bk>
    <bk>
      <rc t="1" v="16961"/>
    </bk>
    <bk>
      <rc t="1" v="16962"/>
    </bk>
    <bk>
      <rc t="1" v="16963"/>
    </bk>
    <bk>
      <rc t="1" v="16964"/>
    </bk>
    <bk>
      <rc t="1" v="16965"/>
    </bk>
    <bk>
      <rc t="1" v="16966"/>
    </bk>
    <bk>
      <rc t="1" v="16967"/>
    </bk>
    <bk>
      <rc t="1" v="16968"/>
    </bk>
    <bk>
      <rc t="1" v="16969"/>
    </bk>
    <bk>
      <rc t="1" v="16970"/>
    </bk>
    <bk>
      <rc t="1" v="16971"/>
    </bk>
    <bk>
      <rc t="1" v="16972"/>
    </bk>
    <bk>
      <rc t="1" v="16973"/>
    </bk>
    <bk>
      <rc t="1" v="16974"/>
    </bk>
    <bk>
      <rc t="1" v="16975"/>
    </bk>
    <bk>
      <rc t="1" v="16976"/>
    </bk>
    <bk>
      <rc t="1" v="16977"/>
    </bk>
    <bk>
      <rc t="1" v="16978"/>
    </bk>
    <bk>
      <rc t="1" v="16979"/>
    </bk>
    <bk>
      <rc t="1" v="16980"/>
    </bk>
    <bk>
      <rc t="1" v="16981"/>
    </bk>
    <bk>
      <rc t="1" v="16982"/>
    </bk>
    <bk>
      <rc t="1" v="16983"/>
    </bk>
    <bk>
      <rc t="1" v="16984"/>
    </bk>
    <bk>
      <rc t="1" v="16985"/>
    </bk>
    <bk>
      <rc t="1" v="16986"/>
    </bk>
    <bk>
      <rc t="1" v="16987"/>
    </bk>
    <bk>
      <rc t="1" v="16988"/>
    </bk>
    <bk>
      <rc t="1" v="16989"/>
    </bk>
    <bk>
      <rc t="1" v="16990"/>
    </bk>
    <bk>
      <rc t="1" v="16991"/>
    </bk>
    <bk>
      <rc t="1" v="16992"/>
    </bk>
    <bk>
      <rc t="1" v="16993"/>
    </bk>
    <bk>
      <rc t="1" v="16994"/>
    </bk>
    <bk>
      <rc t="1" v="16995"/>
    </bk>
    <bk>
      <rc t="1" v="16996"/>
    </bk>
    <bk>
      <rc t="1" v="16997"/>
    </bk>
    <bk>
      <rc t="1" v="16998"/>
    </bk>
    <bk>
      <rc t="1" v="16999"/>
    </bk>
    <bk>
      <rc t="1" v="17000"/>
    </bk>
    <bk>
      <rc t="1" v="17001"/>
    </bk>
    <bk>
      <rc t="1" v="17002"/>
    </bk>
    <bk>
      <rc t="1" v="17003"/>
    </bk>
    <bk>
      <rc t="1" v="17004"/>
    </bk>
    <bk>
      <rc t="1" v="17005"/>
    </bk>
    <bk>
      <rc t="1" v="17006"/>
    </bk>
    <bk>
      <rc t="1" v="17007"/>
    </bk>
    <bk>
      <rc t="1" v="17008"/>
    </bk>
    <bk>
      <rc t="1" v="17009"/>
    </bk>
    <bk>
      <rc t="1" v="17010"/>
    </bk>
    <bk>
      <rc t="1" v="17011"/>
    </bk>
    <bk>
      <rc t="1" v="17012"/>
    </bk>
    <bk>
      <rc t="1" v="17013"/>
    </bk>
    <bk>
      <rc t="1" v="17014"/>
    </bk>
    <bk>
      <rc t="1" v="17015"/>
    </bk>
    <bk>
      <rc t="1" v="17016"/>
    </bk>
    <bk>
      <rc t="1" v="17017"/>
    </bk>
    <bk>
      <rc t="1" v="17018"/>
    </bk>
    <bk>
      <rc t="1" v="17019"/>
    </bk>
    <bk>
      <rc t="1" v="17020"/>
    </bk>
    <bk>
      <rc t="1" v="17021"/>
    </bk>
    <bk>
      <rc t="1" v="17022"/>
    </bk>
    <bk>
      <rc t="1" v="17023"/>
    </bk>
    <bk>
      <rc t="1" v="17024"/>
    </bk>
    <bk>
      <rc t="1" v="17025"/>
    </bk>
    <bk>
      <rc t="1" v="17026"/>
    </bk>
    <bk>
      <rc t="1" v="17027"/>
    </bk>
    <bk>
      <rc t="1" v="17028"/>
    </bk>
    <bk>
      <rc t="1" v="17029"/>
    </bk>
    <bk>
      <rc t="1" v="17030"/>
    </bk>
    <bk>
      <rc t="1" v="17031"/>
    </bk>
    <bk>
      <rc t="1" v="17032"/>
    </bk>
    <bk>
      <rc t="1" v="17033"/>
    </bk>
    <bk>
      <rc t="1" v="17034"/>
    </bk>
    <bk>
      <rc t="1" v="17035"/>
    </bk>
    <bk>
      <rc t="1" v="17036"/>
    </bk>
    <bk>
      <rc t="1" v="17037"/>
    </bk>
    <bk>
      <rc t="1" v="17038"/>
    </bk>
    <bk>
      <rc t="1" v="17039"/>
    </bk>
    <bk>
      <rc t="1" v="17040"/>
    </bk>
    <bk>
      <rc t="1" v="17041"/>
    </bk>
    <bk>
      <rc t="1" v="17042"/>
    </bk>
    <bk>
      <rc t="1" v="17043"/>
    </bk>
    <bk>
      <rc t="1" v="17044"/>
    </bk>
    <bk>
      <rc t="1" v="17045"/>
    </bk>
    <bk>
      <rc t="1" v="17046"/>
    </bk>
    <bk>
      <rc t="1" v="17047"/>
    </bk>
    <bk>
      <rc t="1" v="17048"/>
    </bk>
    <bk>
      <rc t="1" v="17049"/>
    </bk>
    <bk>
      <rc t="1" v="17050"/>
    </bk>
    <bk>
      <rc t="1" v="17051"/>
    </bk>
    <bk>
      <rc t="1" v="17052"/>
    </bk>
    <bk>
      <rc t="1" v="17053"/>
    </bk>
    <bk>
      <rc t="1" v="17054"/>
    </bk>
    <bk>
      <rc t="1" v="17055"/>
    </bk>
    <bk>
      <rc t="1" v="17056"/>
    </bk>
    <bk>
      <rc t="1" v="17057"/>
    </bk>
    <bk>
      <rc t="1" v="17058"/>
    </bk>
    <bk>
      <rc t="1" v="17059"/>
    </bk>
    <bk>
      <rc t="1" v="17060"/>
    </bk>
    <bk>
      <rc t="1" v="17061"/>
    </bk>
    <bk>
      <rc t="1" v="17062"/>
    </bk>
    <bk>
      <rc t="1" v="17063"/>
    </bk>
    <bk>
      <rc t="1" v="17064"/>
    </bk>
    <bk>
      <rc t="1" v="17065"/>
    </bk>
    <bk>
      <rc t="1" v="17066"/>
    </bk>
    <bk>
      <rc t="1" v="17067"/>
    </bk>
    <bk>
      <rc t="1" v="17068"/>
    </bk>
    <bk>
      <rc t="1" v="17069"/>
    </bk>
    <bk>
      <rc t="1" v="17070"/>
    </bk>
    <bk>
      <rc t="1" v="17071"/>
    </bk>
    <bk>
      <rc t="1" v="17072"/>
    </bk>
    <bk>
      <rc t="1" v="17073"/>
    </bk>
    <bk>
      <rc t="1" v="17074"/>
    </bk>
    <bk>
      <rc t="1" v="17075"/>
    </bk>
    <bk>
      <rc t="1" v="17076"/>
    </bk>
    <bk>
      <rc t="1" v="17077"/>
    </bk>
    <bk>
      <rc t="1" v="17078"/>
    </bk>
    <bk>
      <rc t="1" v="17079"/>
    </bk>
    <bk>
      <rc t="1" v="17080"/>
    </bk>
    <bk>
      <rc t="1" v="17081"/>
    </bk>
    <bk>
      <rc t="1" v="17082"/>
    </bk>
    <bk>
      <rc t="1" v="17083"/>
    </bk>
    <bk>
      <rc t="1" v="17084"/>
    </bk>
    <bk>
      <rc t="1" v="17085"/>
    </bk>
    <bk>
      <rc t="1" v="17086"/>
    </bk>
    <bk>
      <rc t="1" v="17087"/>
    </bk>
    <bk>
      <rc t="1" v="17088"/>
    </bk>
    <bk>
      <rc t="1" v="17089"/>
    </bk>
    <bk>
      <rc t="1" v="17090"/>
    </bk>
    <bk>
      <rc t="1" v="17091"/>
    </bk>
    <bk>
      <rc t="1" v="17092"/>
    </bk>
    <bk>
      <rc t="1" v="17093"/>
    </bk>
    <bk>
      <rc t="1" v="17094"/>
    </bk>
    <bk>
      <rc t="1" v="17095"/>
    </bk>
    <bk>
      <rc t="1" v="17096"/>
    </bk>
    <bk>
      <rc t="1" v="17097"/>
    </bk>
    <bk>
      <rc t="1" v="17098"/>
    </bk>
    <bk>
      <rc t="1" v="17099"/>
    </bk>
    <bk>
      <rc t="1" v="17100"/>
    </bk>
    <bk>
      <rc t="1" v="17101"/>
    </bk>
    <bk>
      <rc t="1" v="17102"/>
    </bk>
    <bk>
      <rc t="1" v="17103"/>
    </bk>
    <bk>
      <rc t="1" v="17104"/>
    </bk>
    <bk>
      <rc t="1" v="17105"/>
    </bk>
    <bk>
      <rc t="1" v="17106"/>
    </bk>
    <bk>
      <rc t="1" v="17107"/>
    </bk>
    <bk>
      <rc t="1" v="17108"/>
    </bk>
    <bk>
      <rc t="1" v="17109"/>
    </bk>
    <bk>
      <rc t="1" v="17110"/>
    </bk>
    <bk>
      <rc t="1" v="17111"/>
    </bk>
    <bk>
      <rc t="1" v="17112"/>
    </bk>
    <bk>
      <rc t="1" v="17113"/>
    </bk>
    <bk>
      <rc t="1" v="17114"/>
    </bk>
    <bk>
      <rc t="1" v="17115"/>
    </bk>
    <bk>
      <rc t="1" v="17116"/>
    </bk>
    <bk>
      <rc t="1" v="17117"/>
    </bk>
    <bk>
      <rc t="1" v="17118"/>
    </bk>
    <bk>
      <rc t="1" v="17119"/>
    </bk>
    <bk>
      <rc t="1" v="17120"/>
    </bk>
    <bk>
      <rc t="1" v="17121"/>
    </bk>
    <bk>
      <rc t="1" v="17122"/>
    </bk>
    <bk>
      <rc t="1" v="17123"/>
    </bk>
    <bk>
      <rc t="1" v="17124"/>
    </bk>
    <bk>
      <rc t="1" v="17125"/>
    </bk>
    <bk>
      <rc t="1" v="17126"/>
    </bk>
    <bk>
      <rc t="1" v="17127"/>
    </bk>
    <bk>
      <rc t="1" v="17128"/>
    </bk>
    <bk>
      <rc t="1" v="17129"/>
    </bk>
    <bk>
      <rc t="1" v="17130"/>
    </bk>
    <bk>
      <rc t="1" v="17131"/>
    </bk>
    <bk>
      <rc t="1" v="17132"/>
    </bk>
    <bk>
      <rc t="1" v="17133"/>
    </bk>
    <bk>
      <rc t="1" v="17134"/>
    </bk>
    <bk>
      <rc t="1" v="17135"/>
    </bk>
    <bk>
      <rc t="1" v="17136"/>
    </bk>
    <bk>
      <rc t="1" v="17137"/>
    </bk>
    <bk>
      <rc t="1" v="17138"/>
    </bk>
    <bk>
      <rc t="1" v="17139"/>
    </bk>
    <bk>
      <rc t="1" v="17140"/>
    </bk>
    <bk>
      <rc t="1" v="17141"/>
    </bk>
    <bk>
      <rc t="1" v="17142"/>
    </bk>
    <bk>
      <rc t="1" v="17143"/>
    </bk>
    <bk>
      <rc t="1" v="17144"/>
    </bk>
    <bk>
      <rc t="1" v="17145"/>
    </bk>
    <bk>
      <rc t="1" v="17146"/>
    </bk>
    <bk>
      <rc t="1" v="17147"/>
    </bk>
    <bk>
      <rc t="1" v="17148"/>
    </bk>
    <bk>
      <rc t="1" v="17149"/>
    </bk>
    <bk>
      <rc t="1" v="17150"/>
    </bk>
    <bk>
      <rc t="1" v="17151"/>
    </bk>
    <bk>
      <rc t="1" v="17152"/>
    </bk>
    <bk>
      <rc t="1" v="17153"/>
    </bk>
    <bk>
      <rc t="1" v="17154"/>
    </bk>
    <bk>
      <rc t="1" v="17155"/>
    </bk>
    <bk>
      <rc t="1" v="17156"/>
    </bk>
    <bk>
      <rc t="1" v="17157"/>
    </bk>
    <bk>
      <rc t="1" v="17158"/>
    </bk>
    <bk>
      <rc t="1" v="17159"/>
    </bk>
    <bk>
      <rc t="1" v="17160"/>
    </bk>
    <bk>
      <rc t="1" v="17161"/>
    </bk>
    <bk>
      <rc t="1" v="17162"/>
    </bk>
    <bk>
      <rc t="1" v="17163"/>
    </bk>
    <bk>
      <rc t="1" v="17164"/>
    </bk>
    <bk>
      <rc t="1" v="17165"/>
    </bk>
    <bk>
      <rc t="1" v="17166"/>
    </bk>
    <bk>
      <rc t="1" v="17167"/>
    </bk>
    <bk>
      <rc t="1" v="17168"/>
    </bk>
    <bk>
      <rc t="1" v="17169"/>
    </bk>
    <bk>
      <rc t="1" v="17170"/>
    </bk>
    <bk>
      <rc t="1" v="17171"/>
    </bk>
    <bk>
      <rc t="1" v="17172"/>
    </bk>
    <bk>
      <rc t="1" v="17173"/>
    </bk>
    <bk>
      <rc t="1" v="17174"/>
    </bk>
    <bk>
      <rc t="1" v="17175"/>
    </bk>
    <bk>
      <rc t="1" v="17176"/>
    </bk>
    <bk>
      <rc t="1" v="17177"/>
    </bk>
    <bk>
      <rc t="1" v="17178"/>
    </bk>
    <bk>
      <rc t="1" v="17179"/>
    </bk>
    <bk>
      <rc t="1" v="17180"/>
    </bk>
    <bk>
      <rc t="1" v="17181"/>
    </bk>
    <bk>
      <rc t="1" v="17182"/>
    </bk>
    <bk>
      <rc t="1" v="17183"/>
    </bk>
    <bk>
      <rc t="1" v="17184"/>
    </bk>
    <bk>
      <rc t="1" v="17185"/>
    </bk>
    <bk>
      <rc t="1" v="17186"/>
    </bk>
    <bk>
      <rc t="1" v="17187"/>
    </bk>
    <bk>
      <rc t="1" v="17188"/>
    </bk>
    <bk>
      <rc t="1" v="17189"/>
    </bk>
    <bk>
      <rc t="1" v="17190"/>
    </bk>
    <bk>
      <rc t="1" v="17191"/>
    </bk>
    <bk>
      <rc t="1" v="17192"/>
    </bk>
    <bk>
      <rc t="1" v="17193"/>
    </bk>
    <bk>
      <rc t="1" v="17194"/>
    </bk>
    <bk>
      <rc t="1" v="17195"/>
    </bk>
    <bk>
      <rc t="1" v="17196"/>
    </bk>
    <bk>
      <rc t="1" v="17197"/>
    </bk>
    <bk>
      <rc t="1" v="17198"/>
    </bk>
    <bk>
      <rc t="1" v="17199"/>
    </bk>
    <bk>
      <rc t="1" v="17200"/>
    </bk>
    <bk>
      <rc t="1" v="17201"/>
    </bk>
    <bk>
      <rc t="1" v="17202"/>
    </bk>
    <bk>
      <rc t="1" v="17203"/>
    </bk>
    <bk>
      <rc t="1" v="17204"/>
    </bk>
    <bk>
      <rc t="1" v="17205"/>
    </bk>
    <bk>
      <rc t="1" v="17206"/>
    </bk>
    <bk>
      <rc t="1" v="17207"/>
    </bk>
    <bk>
      <rc t="1" v="17208"/>
    </bk>
    <bk>
      <rc t="1" v="17209"/>
    </bk>
    <bk>
      <rc t="1" v="17210"/>
    </bk>
    <bk>
      <rc t="1" v="17211"/>
    </bk>
    <bk>
      <rc t="1" v="17212"/>
    </bk>
    <bk>
      <rc t="1" v="17213"/>
    </bk>
    <bk>
      <rc t="1" v="17214"/>
    </bk>
    <bk>
      <rc t="1" v="17215"/>
    </bk>
    <bk>
      <rc t="1" v="17216"/>
    </bk>
    <bk>
      <rc t="1" v="17217"/>
    </bk>
    <bk>
      <rc t="1" v="17218"/>
    </bk>
    <bk>
      <rc t="1" v="17219"/>
    </bk>
    <bk>
      <rc t="1" v="17220"/>
    </bk>
    <bk>
      <rc t="1" v="17221"/>
    </bk>
    <bk>
      <rc t="1" v="17222"/>
    </bk>
    <bk>
      <rc t="1" v="17223"/>
    </bk>
    <bk>
      <rc t="1" v="17224"/>
    </bk>
    <bk>
      <rc t="1" v="17225"/>
    </bk>
    <bk>
      <rc t="1" v="17226"/>
    </bk>
    <bk>
      <rc t="1" v="17227"/>
    </bk>
    <bk>
      <rc t="1" v="17228"/>
    </bk>
    <bk>
      <rc t="1" v="17229"/>
    </bk>
    <bk>
      <rc t="1" v="17230"/>
    </bk>
    <bk>
      <rc t="1" v="17231"/>
    </bk>
    <bk>
      <rc t="1" v="17232"/>
    </bk>
    <bk>
      <rc t="1" v="17233"/>
    </bk>
    <bk>
      <rc t="1" v="17234"/>
    </bk>
    <bk>
      <rc t="1" v="17235"/>
    </bk>
    <bk>
      <rc t="1" v="17236"/>
    </bk>
    <bk>
      <rc t="1" v="17237"/>
    </bk>
    <bk>
      <rc t="1" v="17238"/>
    </bk>
    <bk>
      <rc t="1" v="17239"/>
    </bk>
    <bk>
      <rc t="1" v="17240"/>
    </bk>
    <bk>
      <rc t="1" v="17241"/>
    </bk>
    <bk>
      <rc t="1" v="17242"/>
    </bk>
    <bk>
      <rc t="1" v="17243"/>
    </bk>
    <bk>
      <rc t="1" v="17244"/>
    </bk>
    <bk>
      <rc t="1" v="17245"/>
    </bk>
    <bk>
      <rc t="1" v="17246"/>
    </bk>
    <bk>
      <rc t="1" v="17247"/>
    </bk>
    <bk>
      <rc t="1" v="17248"/>
    </bk>
    <bk>
      <rc t="1" v="17249"/>
    </bk>
    <bk>
      <rc t="1" v="17250"/>
    </bk>
    <bk>
      <rc t="1" v="17251"/>
    </bk>
    <bk>
      <rc t="1" v="17252"/>
    </bk>
    <bk>
      <rc t="1" v="17253"/>
    </bk>
    <bk>
      <rc t="1" v="17254"/>
    </bk>
    <bk>
      <rc t="1" v="17255"/>
    </bk>
    <bk>
      <rc t="1" v="17256"/>
    </bk>
    <bk>
      <rc t="1" v="17257"/>
    </bk>
    <bk>
      <rc t="1" v="17258"/>
    </bk>
    <bk>
      <rc t="1" v="17259"/>
    </bk>
    <bk>
      <rc t="1" v="17260"/>
    </bk>
    <bk>
      <rc t="1" v="17261"/>
    </bk>
    <bk>
      <rc t="1" v="17262"/>
    </bk>
    <bk>
      <rc t="1" v="17263"/>
    </bk>
    <bk>
      <rc t="1" v="17264"/>
    </bk>
    <bk>
      <rc t="1" v="17265"/>
    </bk>
    <bk>
      <rc t="1" v="17266"/>
    </bk>
    <bk>
      <rc t="1" v="17267"/>
    </bk>
    <bk>
      <rc t="1" v="17268"/>
    </bk>
    <bk>
      <rc t="1" v="17269"/>
    </bk>
    <bk>
      <rc t="1" v="17270"/>
    </bk>
    <bk>
      <rc t="1" v="17271"/>
    </bk>
    <bk>
      <rc t="1" v="17272"/>
    </bk>
    <bk>
      <rc t="1" v="17273"/>
    </bk>
    <bk>
      <rc t="1" v="17274"/>
    </bk>
    <bk>
      <rc t="1" v="17275"/>
    </bk>
    <bk>
      <rc t="1" v="17276"/>
    </bk>
    <bk>
      <rc t="1" v="17277"/>
    </bk>
    <bk>
      <rc t="1" v="17278"/>
    </bk>
    <bk>
      <rc t="1" v="17279"/>
    </bk>
    <bk>
      <rc t="1" v="17280"/>
    </bk>
    <bk>
      <rc t="1" v="17281"/>
    </bk>
    <bk>
      <rc t="1" v="17282"/>
    </bk>
    <bk>
      <rc t="1" v="17283"/>
    </bk>
    <bk>
      <rc t="1" v="17284"/>
    </bk>
    <bk>
      <rc t="1" v="17285"/>
    </bk>
    <bk>
      <rc t="1" v="17286"/>
    </bk>
    <bk>
      <rc t="1" v="17287"/>
    </bk>
    <bk>
      <rc t="1" v="17288"/>
    </bk>
    <bk>
      <rc t="1" v="17289"/>
    </bk>
    <bk>
      <rc t="1" v="17290"/>
    </bk>
    <bk>
      <rc t="1" v="17291"/>
    </bk>
    <bk>
      <rc t="1" v="17292"/>
    </bk>
    <bk>
      <rc t="1" v="17293"/>
    </bk>
    <bk>
      <rc t="1" v="17294"/>
    </bk>
    <bk>
      <rc t="1" v="17295"/>
    </bk>
    <bk>
      <rc t="1" v="17296"/>
    </bk>
    <bk>
      <rc t="1" v="17297"/>
    </bk>
    <bk>
      <rc t="1" v="17298"/>
    </bk>
    <bk>
      <rc t="1" v="17299"/>
    </bk>
    <bk>
      <rc t="1" v="17300"/>
    </bk>
    <bk>
      <rc t="1" v="17301"/>
    </bk>
    <bk>
      <rc t="1" v="17302"/>
    </bk>
    <bk>
      <rc t="1" v="17303"/>
    </bk>
    <bk>
      <rc t="1" v="17304"/>
    </bk>
    <bk>
      <rc t="1" v="17305"/>
    </bk>
    <bk>
      <rc t="1" v="17306"/>
    </bk>
    <bk>
      <rc t="1" v="17307"/>
    </bk>
    <bk>
      <rc t="1" v="17308"/>
    </bk>
    <bk>
      <rc t="1" v="17309"/>
    </bk>
    <bk>
      <rc t="1" v="17310"/>
    </bk>
    <bk>
      <rc t="1" v="17311"/>
    </bk>
    <bk>
      <rc t="1" v="17312"/>
    </bk>
    <bk>
      <rc t="1" v="17313"/>
    </bk>
    <bk>
      <rc t="1" v="17314"/>
    </bk>
    <bk>
      <rc t="1" v="17315"/>
    </bk>
    <bk>
      <rc t="1" v="17316"/>
    </bk>
    <bk>
      <rc t="1" v="17317"/>
    </bk>
    <bk>
      <rc t="1" v="17318"/>
    </bk>
    <bk>
      <rc t="1" v="17319"/>
    </bk>
    <bk>
      <rc t="1" v="17320"/>
    </bk>
    <bk>
      <rc t="1" v="17321"/>
    </bk>
    <bk>
      <rc t="1" v="17322"/>
    </bk>
    <bk>
      <rc t="1" v="17323"/>
    </bk>
    <bk>
      <rc t="1" v="17324"/>
    </bk>
    <bk>
      <rc t="1" v="17325"/>
    </bk>
    <bk>
      <rc t="1" v="17326"/>
    </bk>
    <bk>
      <rc t="1" v="17327"/>
    </bk>
    <bk>
      <rc t="1" v="17328"/>
    </bk>
    <bk>
      <rc t="1" v="17329"/>
    </bk>
    <bk>
      <rc t="1" v="17330"/>
    </bk>
    <bk>
      <rc t="1" v="17331"/>
    </bk>
    <bk>
      <rc t="1" v="17332"/>
    </bk>
    <bk>
      <rc t="1" v="17333"/>
    </bk>
    <bk>
      <rc t="1" v="17334"/>
    </bk>
    <bk>
      <rc t="1" v="17335"/>
    </bk>
    <bk>
      <rc t="1" v="17336"/>
    </bk>
    <bk>
      <rc t="1" v="17337"/>
    </bk>
    <bk>
      <rc t="1" v="17338"/>
    </bk>
    <bk>
      <rc t="1" v="17339"/>
    </bk>
    <bk>
      <rc t="1" v="17340"/>
    </bk>
    <bk>
      <rc t="1" v="17341"/>
    </bk>
    <bk>
      <rc t="1" v="17342"/>
    </bk>
    <bk>
      <rc t="1" v="17343"/>
    </bk>
    <bk>
      <rc t="1" v="17344"/>
    </bk>
    <bk>
      <rc t="1" v="17345"/>
    </bk>
    <bk>
      <rc t="1" v="17346"/>
    </bk>
    <bk>
      <rc t="1" v="17347"/>
    </bk>
    <bk>
      <rc t="1" v="17348"/>
    </bk>
    <bk>
      <rc t="1" v="17349"/>
    </bk>
    <bk>
      <rc t="1" v="17350"/>
    </bk>
    <bk>
      <rc t="1" v="17351"/>
    </bk>
    <bk>
      <rc t="1" v="17352"/>
    </bk>
    <bk>
      <rc t="1" v="17353"/>
    </bk>
    <bk>
      <rc t="1" v="17354"/>
    </bk>
    <bk>
      <rc t="1" v="17355"/>
    </bk>
    <bk>
      <rc t="1" v="17356"/>
    </bk>
    <bk>
      <rc t="1" v="17357"/>
    </bk>
    <bk>
      <rc t="1" v="17358"/>
    </bk>
    <bk>
      <rc t="1" v="17359"/>
    </bk>
    <bk>
      <rc t="1" v="17360"/>
    </bk>
    <bk>
      <rc t="1" v="17361"/>
    </bk>
    <bk>
      <rc t="1" v="17362"/>
    </bk>
    <bk>
      <rc t="1" v="17363"/>
    </bk>
    <bk>
      <rc t="1" v="17364"/>
    </bk>
    <bk>
      <rc t="1" v="17365"/>
    </bk>
    <bk>
      <rc t="1" v="17366"/>
    </bk>
    <bk>
      <rc t="1" v="17367"/>
    </bk>
    <bk>
      <rc t="1" v="17368"/>
    </bk>
    <bk>
      <rc t="1" v="17369"/>
    </bk>
    <bk>
      <rc t="1" v="17370"/>
    </bk>
    <bk>
      <rc t="1" v="17371"/>
    </bk>
    <bk>
      <rc t="1" v="17372"/>
    </bk>
    <bk>
      <rc t="1" v="17373"/>
    </bk>
    <bk>
      <rc t="1" v="17374"/>
    </bk>
    <bk>
      <rc t="1" v="17375"/>
    </bk>
    <bk>
      <rc t="1" v="17376"/>
    </bk>
    <bk>
      <rc t="1" v="17377"/>
    </bk>
    <bk>
      <rc t="1" v="17378"/>
    </bk>
    <bk>
      <rc t="1" v="17379"/>
    </bk>
    <bk>
      <rc t="1" v="17380"/>
    </bk>
    <bk>
      <rc t="1" v="17381"/>
    </bk>
    <bk>
      <rc t="1" v="17382"/>
    </bk>
    <bk>
      <rc t="1" v="17383"/>
    </bk>
    <bk>
      <rc t="1" v="17384"/>
    </bk>
    <bk>
      <rc t="1" v="17385"/>
    </bk>
    <bk>
      <rc t="1" v="17386"/>
    </bk>
    <bk>
      <rc t="1" v="17387"/>
    </bk>
    <bk>
      <rc t="1" v="17388"/>
    </bk>
    <bk>
      <rc t="1" v="17389"/>
    </bk>
    <bk>
      <rc t="1" v="17390"/>
    </bk>
    <bk>
      <rc t="1" v="17391"/>
    </bk>
    <bk>
      <rc t="1" v="17392"/>
    </bk>
    <bk>
      <rc t="1" v="17393"/>
    </bk>
    <bk>
      <rc t="1" v="17394"/>
    </bk>
    <bk>
      <rc t="1" v="17395"/>
    </bk>
    <bk>
      <rc t="1" v="17396"/>
    </bk>
    <bk>
      <rc t="1" v="17397"/>
    </bk>
    <bk>
      <rc t="1" v="17398"/>
    </bk>
    <bk>
      <rc t="1" v="17399"/>
    </bk>
    <bk>
      <rc t="1" v="17400"/>
    </bk>
    <bk>
      <rc t="1" v="17401"/>
    </bk>
    <bk>
      <rc t="1" v="17402"/>
    </bk>
    <bk>
      <rc t="1" v="17403"/>
    </bk>
    <bk>
      <rc t="1" v="17404"/>
    </bk>
    <bk>
      <rc t="1" v="17405"/>
    </bk>
    <bk>
      <rc t="1" v="17406"/>
    </bk>
    <bk>
      <rc t="1" v="17407"/>
    </bk>
    <bk>
      <rc t="1" v="17408"/>
    </bk>
    <bk>
      <rc t="1" v="17409"/>
    </bk>
    <bk>
      <rc t="1" v="17410"/>
    </bk>
    <bk>
      <rc t="1" v="17411"/>
    </bk>
    <bk>
      <rc t="1" v="17412"/>
    </bk>
    <bk>
      <rc t="1" v="17413"/>
    </bk>
    <bk>
      <rc t="1" v="17414"/>
    </bk>
    <bk>
      <rc t="1" v="17415"/>
    </bk>
    <bk>
      <rc t="1" v="17416"/>
    </bk>
    <bk>
      <rc t="1" v="17417"/>
    </bk>
    <bk>
      <rc t="1" v="17418"/>
    </bk>
    <bk>
      <rc t="1" v="17419"/>
    </bk>
    <bk>
      <rc t="1" v="17420"/>
    </bk>
    <bk>
      <rc t="1" v="17421"/>
    </bk>
    <bk>
      <rc t="1" v="17422"/>
    </bk>
    <bk>
      <rc t="1" v="17423"/>
    </bk>
    <bk>
      <rc t="1" v="17424"/>
    </bk>
    <bk>
      <rc t="1" v="17425"/>
    </bk>
    <bk>
      <rc t="1" v="17426"/>
    </bk>
    <bk>
      <rc t="1" v="17427"/>
    </bk>
    <bk>
      <rc t="1" v="17428"/>
    </bk>
    <bk>
      <rc t="1" v="17429"/>
    </bk>
    <bk>
      <rc t="1" v="17430"/>
    </bk>
    <bk>
      <rc t="1" v="17431"/>
    </bk>
    <bk>
      <rc t="1" v="17432"/>
    </bk>
    <bk>
      <rc t="1" v="17433"/>
    </bk>
    <bk>
      <rc t="1" v="17434"/>
    </bk>
    <bk>
      <rc t="1" v="17435"/>
    </bk>
    <bk>
      <rc t="1" v="17436"/>
    </bk>
    <bk>
      <rc t="1" v="17437"/>
    </bk>
    <bk>
      <rc t="1" v="17438"/>
    </bk>
    <bk>
      <rc t="1" v="17439"/>
    </bk>
    <bk>
      <rc t="1" v="17440"/>
    </bk>
    <bk>
      <rc t="1" v="17441"/>
    </bk>
    <bk>
      <rc t="1" v="17442"/>
    </bk>
    <bk>
      <rc t="1" v="17443"/>
    </bk>
    <bk>
      <rc t="1" v="17444"/>
    </bk>
    <bk>
      <rc t="1" v="17445"/>
    </bk>
    <bk>
      <rc t="1" v="17446"/>
    </bk>
    <bk>
      <rc t="1" v="17447"/>
    </bk>
    <bk>
      <rc t="1" v="17448"/>
    </bk>
    <bk>
      <rc t="1" v="17449"/>
    </bk>
    <bk>
      <rc t="1" v="17450"/>
    </bk>
    <bk>
      <rc t="1" v="17451"/>
    </bk>
    <bk>
      <rc t="1" v="17452"/>
    </bk>
    <bk>
      <rc t="1" v="17453"/>
    </bk>
    <bk>
      <rc t="1" v="17454"/>
    </bk>
    <bk>
      <rc t="1" v="17455"/>
    </bk>
    <bk>
      <rc t="1" v="17456"/>
    </bk>
    <bk>
      <rc t="1" v="17457"/>
    </bk>
    <bk>
      <rc t="1" v="17458"/>
    </bk>
    <bk>
      <rc t="1" v="17459"/>
    </bk>
    <bk>
      <rc t="1" v="17460"/>
    </bk>
    <bk>
      <rc t="1" v="17461"/>
    </bk>
    <bk>
      <rc t="1" v="17462"/>
    </bk>
    <bk>
      <rc t="1" v="17463"/>
    </bk>
    <bk>
      <rc t="1" v="17464"/>
    </bk>
    <bk>
      <rc t="1" v="17465"/>
    </bk>
    <bk>
      <rc t="1" v="17466"/>
    </bk>
    <bk>
      <rc t="1" v="17467"/>
    </bk>
    <bk>
      <rc t="1" v="17468"/>
    </bk>
    <bk>
      <rc t="1" v="17469"/>
    </bk>
    <bk>
      <rc t="1" v="17470"/>
    </bk>
    <bk>
      <rc t="1" v="17471"/>
    </bk>
    <bk>
      <rc t="1" v="17472"/>
    </bk>
    <bk>
      <rc t="1" v="17473"/>
    </bk>
    <bk>
      <rc t="1" v="17474"/>
    </bk>
    <bk>
      <rc t="1" v="17475"/>
    </bk>
    <bk>
      <rc t="1" v="17476"/>
    </bk>
    <bk>
      <rc t="1" v="17477"/>
    </bk>
    <bk>
      <rc t="1" v="17478"/>
    </bk>
    <bk>
      <rc t="1" v="17479"/>
    </bk>
    <bk>
      <rc t="1" v="17480"/>
    </bk>
    <bk>
      <rc t="1" v="17481"/>
    </bk>
    <bk>
      <rc t="1" v="17482"/>
    </bk>
    <bk>
      <rc t="1" v="17483"/>
    </bk>
    <bk>
      <rc t="1" v="17484"/>
    </bk>
    <bk>
      <rc t="1" v="17485"/>
    </bk>
    <bk>
      <rc t="1" v="17486"/>
    </bk>
    <bk>
      <rc t="1" v="17487"/>
    </bk>
    <bk>
      <rc t="1" v="17488"/>
    </bk>
    <bk>
      <rc t="1" v="17489"/>
    </bk>
    <bk>
      <rc t="1" v="17490"/>
    </bk>
    <bk>
      <rc t="1" v="17491"/>
    </bk>
    <bk>
      <rc t="1" v="17492"/>
    </bk>
    <bk>
      <rc t="1" v="17493"/>
    </bk>
    <bk>
      <rc t="1" v="17494"/>
    </bk>
    <bk>
      <rc t="1" v="17495"/>
    </bk>
    <bk>
      <rc t="1" v="17496"/>
    </bk>
    <bk>
      <rc t="1" v="17497"/>
    </bk>
    <bk>
      <rc t="1" v="17498"/>
    </bk>
    <bk>
      <rc t="1" v="17499"/>
    </bk>
    <bk>
      <rc t="1" v="17500"/>
    </bk>
    <bk>
      <rc t="1" v="17501"/>
    </bk>
    <bk>
      <rc t="1" v="17502"/>
    </bk>
    <bk>
      <rc t="1" v="17503"/>
    </bk>
    <bk>
      <rc t="1" v="17504"/>
    </bk>
    <bk>
      <rc t="1" v="17505"/>
    </bk>
    <bk>
      <rc t="1" v="17506"/>
    </bk>
    <bk>
      <rc t="1" v="17507"/>
    </bk>
    <bk>
      <rc t="1" v="17508"/>
    </bk>
    <bk>
      <rc t="1" v="17509"/>
    </bk>
    <bk>
      <rc t="1" v="17510"/>
    </bk>
    <bk>
      <rc t="1" v="17511"/>
    </bk>
    <bk>
      <rc t="1" v="17512"/>
    </bk>
    <bk>
      <rc t="1" v="17513"/>
    </bk>
    <bk>
      <rc t="1" v="17514"/>
    </bk>
    <bk>
      <rc t="1" v="17515"/>
    </bk>
    <bk>
      <rc t="1" v="17516"/>
    </bk>
    <bk>
      <rc t="1" v="17517"/>
    </bk>
    <bk>
      <rc t="1" v="17518"/>
    </bk>
    <bk>
      <rc t="1" v="17519"/>
    </bk>
    <bk>
      <rc t="1" v="17520"/>
    </bk>
    <bk>
      <rc t="1" v="17521"/>
    </bk>
    <bk>
      <rc t="1" v="17522"/>
    </bk>
    <bk>
      <rc t="1" v="17523"/>
    </bk>
    <bk>
      <rc t="1" v="17524"/>
    </bk>
    <bk>
      <rc t="1" v="17525"/>
    </bk>
    <bk>
      <rc t="1" v="17526"/>
    </bk>
    <bk>
      <rc t="1" v="17527"/>
    </bk>
    <bk>
      <rc t="1" v="17528"/>
    </bk>
    <bk>
      <rc t="1" v="17529"/>
    </bk>
    <bk>
      <rc t="1" v="17530"/>
    </bk>
    <bk>
      <rc t="1" v="17531"/>
    </bk>
    <bk>
      <rc t="1" v="17532"/>
    </bk>
    <bk>
      <rc t="1" v="17533"/>
    </bk>
    <bk>
      <rc t="1" v="17534"/>
    </bk>
    <bk>
      <rc t="1" v="17535"/>
    </bk>
    <bk>
      <rc t="1" v="17536"/>
    </bk>
    <bk>
      <rc t="1" v="17537"/>
    </bk>
    <bk>
      <rc t="1" v="17538"/>
    </bk>
    <bk>
      <rc t="1" v="17539"/>
    </bk>
    <bk>
      <rc t="1" v="17540"/>
    </bk>
    <bk>
      <rc t="1" v="17541"/>
    </bk>
    <bk>
      <rc t="1" v="17542"/>
    </bk>
    <bk>
      <rc t="1" v="17543"/>
    </bk>
    <bk>
      <rc t="1" v="17544"/>
    </bk>
    <bk>
      <rc t="1" v="17545"/>
    </bk>
    <bk>
      <rc t="1" v="17546"/>
    </bk>
    <bk>
      <rc t="1" v="17547"/>
    </bk>
    <bk>
      <rc t="1" v="17548"/>
    </bk>
    <bk>
      <rc t="1" v="17549"/>
    </bk>
    <bk>
      <rc t="1" v="17550"/>
    </bk>
    <bk>
      <rc t="1" v="17551"/>
    </bk>
    <bk>
      <rc t="1" v="17552"/>
    </bk>
    <bk>
      <rc t="1" v="17553"/>
    </bk>
    <bk>
      <rc t="1" v="17554"/>
    </bk>
    <bk>
      <rc t="1" v="17555"/>
    </bk>
    <bk>
      <rc t="1" v="17556"/>
    </bk>
    <bk>
      <rc t="1" v="17557"/>
    </bk>
    <bk>
      <rc t="1" v="17558"/>
    </bk>
    <bk>
      <rc t="1" v="17559"/>
    </bk>
    <bk>
      <rc t="1" v="17560"/>
    </bk>
    <bk>
      <rc t="1" v="17561"/>
    </bk>
    <bk>
      <rc t="1" v="17562"/>
    </bk>
    <bk>
      <rc t="1" v="17563"/>
    </bk>
    <bk>
      <rc t="1" v="17564"/>
    </bk>
    <bk>
      <rc t="1" v="17565"/>
    </bk>
    <bk>
      <rc t="1" v="17566"/>
    </bk>
    <bk>
      <rc t="1" v="17567"/>
    </bk>
    <bk>
      <rc t="1" v="17568"/>
    </bk>
    <bk>
      <rc t="1" v="17569"/>
    </bk>
    <bk>
      <rc t="1" v="17570"/>
    </bk>
    <bk>
      <rc t="1" v="17571"/>
    </bk>
    <bk>
      <rc t="1" v="17572"/>
    </bk>
    <bk>
      <rc t="1" v="17573"/>
    </bk>
    <bk>
      <rc t="1" v="17574"/>
    </bk>
    <bk>
      <rc t="1" v="17575"/>
    </bk>
    <bk>
      <rc t="1" v="17576"/>
    </bk>
    <bk>
      <rc t="1" v="17577"/>
    </bk>
    <bk>
      <rc t="1" v="17578"/>
    </bk>
    <bk>
      <rc t="1" v="17579"/>
    </bk>
    <bk>
      <rc t="1" v="17580"/>
    </bk>
    <bk>
      <rc t="1" v="17581"/>
    </bk>
    <bk>
      <rc t="1" v="17582"/>
    </bk>
    <bk>
      <rc t="1" v="17583"/>
    </bk>
    <bk>
      <rc t="1" v="17584"/>
    </bk>
    <bk>
      <rc t="1" v="17585"/>
    </bk>
    <bk>
      <rc t="1" v="17586"/>
    </bk>
    <bk>
      <rc t="1" v="17587"/>
    </bk>
    <bk>
      <rc t="1" v="17588"/>
    </bk>
    <bk>
      <rc t="1" v="17589"/>
    </bk>
    <bk>
      <rc t="1" v="17590"/>
    </bk>
    <bk>
      <rc t="1" v="17591"/>
    </bk>
    <bk>
      <rc t="1" v="17592"/>
    </bk>
    <bk>
      <rc t="1" v="17593"/>
    </bk>
    <bk>
      <rc t="1" v="17594"/>
    </bk>
    <bk>
      <rc t="1" v="17595"/>
    </bk>
    <bk>
      <rc t="1" v="17596"/>
    </bk>
    <bk>
      <rc t="1" v="17597"/>
    </bk>
    <bk>
      <rc t="1" v="17598"/>
    </bk>
    <bk>
      <rc t="1" v="17599"/>
    </bk>
    <bk>
      <rc t="1" v="17600"/>
    </bk>
    <bk>
      <rc t="1" v="17601"/>
    </bk>
    <bk>
      <rc t="1" v="17602"/>
    </bk>
    <bk>
      <rc t="1" v="17603"/>
    </bk>
    <bk>
      <rc t="1" v="17604"/>
    </bk>
    <bk>
      <rc t="1" v="17605"/>
    </bk>
    <bk>
      <rc t="1" v="17606"/>
    </bk>
    <bk>
      <rc t="1" v="17607"/>
    </bk>
    <bk>
      <rc t="1" v="17608"/>
    </bk>
    <bk>
      <rc t="1" v="17609"/>
    </bk>
    <bk>
      <rc t="1" v="17610"/>
    </bk>
    <bk>
      <rc t="1" v="17611"/>
    </bk>
    <bk>
      <rc t="1" v="17612"/>
    </bk>
    <bk>
      <rc t="1" v="17613"/>
    </bk>
    <bk>
      <rc t="1" v="17614"/>
    </bk>
    <bk>
      <rc t="1" v="17615"/>
    </bk>
    <bk>
      <rc t="1" v="17616"/>
    </bk>
    <bk>
      <rc t="1" v="17617"/>
    </bk>
    <bk>
      <rc t="1" v="17618"/>
    </bk>
    <bk>
      <rc t="1" v="17619"/>
    </bk>
    <bk>
      <rc t="1" v="17620"/>
    </bk>
    <bk>
      <rc t="1" v="17621"/>
    </bk>
    <bk>
      <rc t="1" v="17622"/>
    </bk>
    <bk>
      <rc t="1" v="17623"/>
    </bk>
    <bk>
      <rc t="1" v="17624"/>
    </bk>
    <bk>
      <rc t="1" v="17625"/>
    </bk>
    <bk>
      <rc t="1" v="17626"/>
    </bk>
    <bk>
      <rc t="1" v="17627"/>
    </bk>
    <bk>
      <rc t="1" v="17628"/>
    </bk>
    <bk>
      <rc t="1" v="17629"/>
    </bk>
    <bk>
      <rc t="1" v="17630"/>
    </bk>
    <bk>
      <rc t="1" v="17631"/>
    </bk>
    <bk>
      <rc t="1" v="17632"/>
    </bk>
    <bk>
      <rc t="1" v="17633"/>
    </bk>
    <bk>
      <rc t="1" v="17634"/>
    </bk>
    <bk>
      <rc t="1" v="17635"/>
    </bk>
    <bk>
      <rc t="1" v="17636"/>
    </bk>
    <bk>
      <rc t="1" v="17637"/>
    </bk>
    <bk>
      <rc t="1" v="17638"/>
    </bk>
    <bk>
      <rc t="1" v="17639"/>
    </bk>
    <bk>
      <rc t="1" v="17640"/>
    </bk>
    <bk>
      <rc t="1" v="17641"/>
    </bk>
    <bk>
      <rc t="1" v="17642"/>
    </bk>
    <bk>
      <rc t="1" v="17643"/>
    </bk>
    <bk>
      <rc t="1" v="17644"/>
    </bk>
    <bk>
      <rc t="1" v="17645"/>
    </bk>
    <bk>
      <rc t="1" v="17646"/>
    </bk>
    <bk>
      <rc t="1" v="17647"/>
    </bk>
    <bk>
      <rc t="1" v="17648"/>
    </bk>
    <bk>
      <rc t="1" v="17649"/>
    </bk>
    <bk>
      <rc t="1" v="17650"/>
    </bk>
    <bk>
      <rc t="1" v="17651"/>
    </bk>
    <bk>
      <rc t="1" v="17652"/>
    </bk>
    <bk>
      <rc t="1" v="17653"/>
    </bk>
    <bk>
      <rc t="1" v="17654"/>
    </bk>
    <bk>
      <rc t="1" v="17655"/>
    </bk>
    <bk>
      <rc t="1" v="17656"/>
    </bk>
    <bk>
      <rc t="1" v="17657"/>
    </bk>
    <bk>
      <rc t="1" v="17658"/>
    </bk>
    <bk>
      <rc t="1" v="17659"/>
    </bk>
    <bk>
      <rc t="1" v="17660"/>
    </bk>
    <bk>
      <rc t="1" v="17661"/>
    </bk>
    <bk>
      <rc t="1" v="17662"/>
    </bk>
    <bk>
      <rc t="1" v="17663"/>
    </bk>
    <bk>
      <rc t="1" v="17664"/>
    </bk>
    <bk>
      <rc t="1" v="17665"/>
    </bk>
    <bk>
      <rc t="1" v="17666"/>
    </bk>
    <bk>
      <rc t="1" v="17667"/>
    </bk>
    <bk>
      <rc t="1" v="17668"/>
    </bk>
    <bk>
      <rc t="1" v="17669"/>
    </bk>
    <bk>
      <rc t="1" v="17670"/>
    </bk>
    <bk>
      <rc t="1" v="17671"/>
    </bk>
    <bk>
      <rc t="1" v="17672"/>
    </bk>
    <bk>
      <rc t="1" v="17673"/>
    </bk>
    <bk>
      <rc t="1" v="17674"/>
    </bk>
    <bk>
      <rc t="1" v="17675"/>
    </bk>
    <bk>
      <rc t="1" v="17676"/>
    </bk>
    <bk>
      <rc t="1" v="17677"/>
    </bk>
    <bk>
      <rc t="1" v="17678"/>
    </bk>
    <bk>
      <rc t="1" v="17679"/>
    </bk>
    <bk>
      <rc t="1" v="17680"/>
    </bk>
    <bk>
      <rc t="1" v="17681"/>
    </bk>
    <bk>
      <rc t="1" v="17682"/>
    </bk>
    <bk>
      <rc t="1" v="17683"/>
    </bk>
    <bk>
      <rc t="1" v="17684"/>
    </bk>
    <bk>
      <rc t="1" v="17685"/>
    </bk>
    <bk>
      <rc t="1" v="17686"/>
    </bk>
    <bk>
      <rc t="1" v="17687"/>
    </bk>
    <bk>
      <rc t="1" v="17688"/>
    </bk>
    <bk>
      <rc t="1" v="17689"/>
    </bk>
    <bk>
      <rc t="1" v="17690"/>
    </bk>
    <bk>
      <rc t="1" v="17691"/>
    </bk>
    <bk>
      <rc t="1" v="17692"/>
    </bk>
    <bk>
      <rc t="1" v="17693"/>
    </bk>
    <bk>
      <rc t="1" v="17694"/>
    </bk>
    <bk>
      <rc t="1" v="17695"/>
    </bk>
    <bk>
      <rc t="1" v="17696"/>
    </bk>
    <bk>
      <rc t="1" v="17697"/>
    </bk>
    <bk>
      <rc t="1" v="17698"/>
    </bk>
    <bk>
      <rc t="1" v="17699"/>
    </bk>
    <bk>
      <rc t="1" v="17700"/>
    </bk>
    <bk>
      <rc t="1" v="17701"/>
    </bk>
    <bk>
      <rc t="1" v="17702"/>
    </bk>
    <bk>
      <rc t="1" v="17703"/>
    </bk>
    <bk>
      <rc t="1" v="17704"/>
    </bk>
    <bk>
      <rc t="1" v="17705"/>
    </bk>
    <bk>
      <rc t="1" v="17706"/>
    </bk>
    <bk>
      <rc t="1" v="17707"/>
    </bk>
    <bk>
      <rc t="1" v="17708"/>
    </bk>
    <bk>
      <rc t="1" v="17709"/>
    </bk>
    <bk>
      <rc t="1" v="17710"/>
    </bk>
    <bk>
      <rc t="1" v="17711"/>
    </bk>
    <bk>
      <rc t="1" v="17712"/>
    </bk>
    <bk>
      <rc t="1" v="17713"/>
    </bk>
    <bk>
      <rc t="1" v="17714"/>
    </bk>
    <bk>
      <rc t="1" v="17715"/>
    </bk>
    <bk>
      <rc t="1" v="17716"/>
    </bk>
    <bk>
      <rc t="1" v="17717"/>
    </bk>
    <bk>
      <rc t="1" v="17718"/>
    </bk>
    <bk>
      <rc t="1" v="17719"/>
    </bk>
    <bk>
      <rc t="1" v="17720"/>
    </bk>
    <bk>
      <rc t="1" v="17721"/>
    </bk>
    <bk>
      <rc t="1" v="17722"/>
    </bk>
    <bk>
      <rc t="1" v="17723"/>
    </bk>
    <bk>
      <rc t="1" v="17724"/>
    </bk>
    <bk>
      <rc t="1" v="17725"/>
    </bk>
    <bk>
      <rc t="1" v="17726"/>
    </bk>
    <bk>
      <rc t="1" v="17727"/>
    </bk>
    <bk>
      <rc t="1" v="17728"/>
    </bk>
    <bk>
      <rc t="1" v="17729"/>
    </bk>
    <bk>
      <rc t="1" v="17730"/>
    </bk>
    <bk>
      <rc t="1" v="17731"/>
    </bk>
    <bk>
      <rc t="1" v="17732"/>
    </bk>
    <bk>
      <rc t="1" v="17733"/>
    </bk>
    <bk>
      <rc t="1" v="17734"/>
    </bk>
    <bk>
      <rc t="1" v="17735"/>
    </bk>
    <bk>
      <rc t="1" v="17736"/>
    </bk>
    <bk>
      <rc t="1" v="17737"/>
    </bk>
    <bk>
      <rc t="1" v="17738"/>
    </bk>
    <bk>
      <rc t="1" v="17739"/>
    </bk>
    <bk>
      <rc t="1" v="17740"/>
    </bk>
    <bk>
      <rc t="1" v="17741"/>
    </bk>
    <bk>
      <rc t="1" v="17742"/>
    </bk>
    <bk>
      <rc t="1" v="17743"/>
    </bk>
    <bk>
      <rc t="1" v="17744"/>
    </bk>
    <bk>
      <rc t="1" v="17745"/>
    </bk>
    <bk>
      <rc t="1" v="17746"/>
    </bk>
    <bk>
      <rc t="1" v="17747"/>
    </bk>
    <bk>
      <rc t="1" v="17748"/>
    </bk>
    <bk>
      <rc t="1" v="17749"/>
    </bk>
    <bk>
      <rc t="1" v="17750"/>
    </bk>
    <bk>
      <rc t="1" v="17751"/>
    </bk>
    <bk>
      <rc t="1" v="17752"/>
    </bk>
    <bk>
      <rc t="1" v="17753"/>
    </bk>
    <bk>
      <rc t="1" v="17754"/>
    </bk>
    <bk>
      <rc t="1" v="17755"/>
    </bk>
    <bk>
      <rc t="1" v="17756"/>
    </bk>
    <bk>
      <rc t="1" v="17757"/>
    </bk>
    <bk>
      <rc t="1" v="17758"/>
    </bk>
    <bk>
      <rc t="1" v="17759"/>
    </bk>
    <bk>
      <rc t="1" v="17760"/>
    </bk>
    <bk>
      <rc t="1" v="17761"/>
    </bk>
    <bk>
      <rc t="1" v="17762"/>
    </bk>
    <bk>
      <rc t="1" v="17763"/>
    </bk>
    <bk>
      <rc t="1" v="17764"/>
    </bk>
    <bk>
      <rc t="1" v="17765"/>
    </bk>
    <bk>
      <rc t="1" v="17766"/>
    </bk>
    <bk>
      <rc t="1" v="17767"/>
    </bk>
    <bk>
      <rc t="1" v="17768"/>
    </bk>
    <bk>
      <rc t="1" v="17769"/>
    </bk>
    <bk>
      <rc t="1" v="17770"/>
    </bk>
    <bk>
      <rc t="1" v="17771"/>
    </bk>
    <bk>
      <rc t="1" v="17772"/>
    </bk>
    <bk>
      <rc t="1" v="17773"/>
    </bk>
    <bk>
      <rc t="1" v="17774"/>
    </bk>
    <bk>
      <rc t="1" v="17775"/>
    </bk>
    <bk>
      <rc t="1" v="17776"/>
    </bk>
    <bk>
      <rc t="1" v="17777"/>
    </bk>
    <bk>
      <rc t="1" v="17778"/>
    </bk>
    <bk>
      <rc t="1" v="17779"/>
    </bk>
    <bk>
      <rc t="1" v="17780"/>
    </bk>
    <bk>
      <rc t="1" v="17781"/>
    </bk>
    <bk>
      <rc t="1" v="17782"/>
    </bk>
    <bk>
      <rc t="1" v="17783"/>
    </bk>
    <bk>
      <rc t="1" v="17784"/>
    </bk>
    <bk>
      <rc t="1" v="17785"/>
    </bk>
    <bk>
      <rc t="1" v="17786"/>
    </bk>
    <bk>
      <rc t="1" v="17787"/>
    </bk>
    <bk>
      <rc t="1" v="17788"/>
    </bk>
    <bk>
      <rc t="1" v="17789"/>
    </bk>
    <bk>
      <rc t="1" v="17790"/>
    </bk>
    <bk>
      <rc t="1" v="17791"/>
    </bk>
    <bk>
      <rc t="1" v="17792"/>
    </bk>
    <bk>
      <rc t="1" v="17793"/>
    </bk>
    <bk>
      <rc t="1" v="17794"/>
    </bk>
    <bk>
      <rc t="1" v="17795"/>
    </bk>
    <bk>
      <rc t="1" v="17796"/>
    </bk>
    <bk>
      <rc t="1" v="17797"/>
    </bk>
    <bk>
      <rc t="1" v="17798"/>
    </bk>
    <bk>
      <rc t="1" v="17799"/>
    </bk>
    <bk>
      <rc t="1" v="17800"/>
    </bk>
    <bk>
      <rc t="1" v="17801"/>
    </bk>
    <bk>
      <rc t="1" v="17802"/>
    </bk>
    <bk>
      <rc t="1" v="17803"/>
    </bk>
    <bk>
      <rc t="1" v="17804"/>
    </bk>
    <bk>
      <rc t="1" v="17805"/>
    </bk>
    <bk>
      <rc t="1" v="17806"/>
    </bk>
    <bk>
      <rc t="1" v="17807"/>
    </bk>
    <bk>
      <rc t="1" v="17808"/>
    </bk>
    <bk>
      <rc t="1" v="17809"/>
    </bk>
    <bk>
      <rc t="1" v="17810"/>
    </bk>
    <bk>
      <rc t="1" v="17811"/>
    </bk>
    <bk>
      <rc t="1" v="17812"/>
    </bk>
    <bk>
      <rc t="1" v="17813"/>
    </bk>
    <bk>
      <rc t="1" v="17814"/>
    </bk>
    <bk>
      <rc t="1" v="17815"/>
    </bk>
    <bk>
      <rc t="1" v="17816"/>
    </bk>
    <bk>
      <rc t="1" v="17817"/>
    </bk>
    <bk>
      <rc t="1" v="17818"/>
    </bk>
    <bk>
      <rc t="1" v="17819"/>
    </bk>
    <bk>
      <rc t="1" v="17820"/>
    </bk>
    <bk>
      <rc t="1" v="17821"/>
    </bk>
    <bk>
      <rc t="1" v="17822"/>
    </bk>
    <bk>
      <rc t="1" v="17823"/>
    </bk>
    <bk>
      <rc t="1" v="17824"/>
    </bk>
    <bk>
      <rc t="1" v="17825"/>
    </bk>
    <bk>
      <rc t="1" v="17826"/>
    </bk>
    <bk>
      <rc t="1" v="17827"/>
    </bk>
    <bk>
      <rc t="1" v="17828"/>
    </bk>
    <bk>
      <rc t="1" v="17829"/>
    </bk>
    <bk>
      <rc t="1" v="17830"/>
    </bk>
    <bk>
      <rc t="1" v="17831"/>
    </bk>
    <bk>
      <rc t="1" v="17832"/>
    </bk>
    <bk>
      <rc t="1" v="17833"/>
    </bk>
    <bk>
      <rc t="1" v="17834"/>
    </bk>
    <bk>
      <rc t="1" v="17835"/>
    </bk>
    <bk>
      <rc t="1" v="17836"/>
    </bk>
    <bk>
      <rc t="1" v="17837"/>
    </bk>
    <bk>
      <rc t="1" v="17838"/>
    </bk>
    <bk>
      <rc t="1" v="17839"/>
    </bk>
    <bk>
      <rc t="1" v="17840"/>
    </bk>
    <bk>
      <rc t="1" v="17841"/>
    </bk>
    <bk>
      <rc t="1" v="17842"/>
    </bk>
    <bk>
      <rc t="1" v="17843"/>
    </bk>
    <bk>
      <rc t="1" v="17844"/>
    </bk>
    <bk>
      <rc t="1" v="17845"/>
    </bk>
    <bk>
      <rc t="1" v="17846"/>
    </bk>
    <bk>
      <rc t="1" v="17847"/>
    </bk>
    <bk>
      <rc t="1" v="17848"/>
    </bk>
    <bk>
      <rc t="1" v="17849"/>
    </bk>
    <bk>
      <rc t="1" v="17850"/>
    </bk>
    <bk>
      <rc t="1" v="17851"/>
    </bk>
    <bk>
      <rc t="1" v="17852"/>
    </bk>
    <bk>
      <rc t="1" v="17853"/>
    </bk>
    <bk>
      <rc t="1" v="17854"/>
    </bk>
    <bk>
      <rc t="1" v="17855"/>
    </bk>
    <bk>
      <rc t="1" v="17856"/>
    </bk>
    <bk>
      <rc t="1" v="17857"/>
    </bk>
    <bk>
      <rc t="1" v="17858"/>
    </bk>
    <bk>
      <rc t="1" v="17859"/>
    </bk>
    <bk>
      <rc t="1" v="17860"/>
    </bk>
    <bk>
      <rc t="1" v="17861"/>
    </bk>
    <bk>
      <rc t="1" v="17862"/>
    </bk>
    <bk>
      <rc t="1" v="17863"/>
    </bk>
    <bk>
      <rc t="1" v="17864"/>
    </bk>
    <bk>
      <rc t="1" v="17865"/>
    </bk>
    <bk>
      <rc t="1" v="17866"/>
    </bk>
    <bk>
      <rc t="1" v="17867"/>
    </bk>
    <bk>
      <rc t="1" v="17868"/>
    </bk>
    <bk>
      <rc t="1" v="17869"/>
    </bk>
    <bk>
      <rc t="1" v="17870"/>
    </bk>
    <bk>
      <rc t="1" v="17871"/>
    </bk>
    <bk>
      <rc t="1" v="17872"/>
    </bk>
    <bk>
      <rc t="1" v="17873"/>
    </bk>
    <bk>
      <rc t="1" v="17874"/>
    </bk>
    <bk>
      <rc t="1" v="17875"/>
    </bk>
    <bk>
      <rc t="1" v="17876"/>
    </bk>
    <bk>
      <rc t="1" v="17877"/>
    </bk>
    <bk>
      <rc t="1" v="17878"/>
    </bk>
    <bk>
      <rc t="1" v="17879"/>
    </bk>
    <bk>
      <rc t="1" v="17880"/>
    </bk>
    <bk>
      <rc t="1" v="17881"/>
    </bk>
    <bk>
      <rc t="1" v="17882"/>
    </bk>
    <bk>
      <rc t="1" v="17883"/>
    </bk>
    <bk>
      <rc t="1" v="17884"/>
    </bk>
    <bk>
      <rc t="1" v="17885"/>
    </bk>
    <bk>
      <rc t="1" v="17886"/>
    </bk>
    <bk>
      <rc t="1" v="17887"/>
    </bk>
    <bk>
      <rc t="1" v="17888"/>
    </bk>
    <bk>
      <rc t="1" v="17889"/>
    </bk>
    <bk>
      <rc t="1" v="17890"/>
    </bk>
    <bk>
      <rc t="1" v="17891"/>
    </bk>
    <bk>
      <rc t="1" v="17892"/>
    </bk>
    <bk>
      <rc t="1" v="17893"/>
    </bk>
    <bk>
      <rc t="1" v="17894"/>
    </bk>
    <bk>
      <rc t="1" v="17895"/>
    </bk>
    <bk>
      <rc t="1" v="17896"/>
    </bk>
    <bk>
      <rc t="1" v="17897"/>
    </bk>
    <bk>
      <rc t="1" v="17898"/>
    </bk>
    <bk>
      <rc t="1" v="17899"/>
    </bk>
    <bk>
      <rc t="1" v="17900"/>
    </bk>
    <bk>
      <rc t="1" v="17901"/>
    </bk>
    <bk>
      <rc t="1" v="17902"/>
    </bk>
    <bk>
      <rc t="1" v="17903"/>
    </bk>
    <bk>
      <rc t="1" v="17904"/>
    </bk>
    <bk>
      <rc t="1" v="17905"/>
    </bk>
    <bk>
      <rc t="1" v="17906"/>
    </bk>
    <bk>
      <rc t="1" v="17907"/>
    </bk>
    <bk>
      <rc t="1" v="17908"/>
    </bk>
    <bk>
      <rc t="1" v="17909"/>
    </bk>
    <bk>
      <rc t="1" v="17910"/>
    </bk>
    <bk>
      <rc t="1" v="17911"/>
    </bk>
    <bk>
      <rc t="1" v="17912"/>
    </bk>
    <bk>
      <rc t="1" v="17913"/>
    </bk>
    <bk>
      <rc t="1" v="17914"/>
    </bk>
    <bk>
      <rc t="1" v="17915"/>
    </bk>
    <bk>
      <rc t="1" v="17916"/>
    </bk>
    <bk>
      <rc t="1" v="17917"/>
    </bk>
    <bk>
      <rc t="1" v="17918"/>
    </bk>
    <bk>
      <rc t="1" v="17919"/>
    </bk>
    <bk>
      <rc t="1" v="17920"/>
    </bk>
    <bk>
      <rc t="1" v="17921"/>
    </bk>
    <bk>
      <rc t="1" v="17922"/>
    </bk>
    <bk>
      <rc t="1" v="17923"/>
    </bk>
    <bk>
      <rc t="1" v="17924"/>
    </bk>
    <bk>
      <rc t="1" v="17925"/>
    </bk>
    <bk>
      <rc t="1" v="17926"/>
    </bk>
    <bk>
      <rc t="1" v="17927"/>
    </bk>
    <bk>
      <rc t="1" v="17928"/>
    </bk>
    <bk>
      <rc t="1" v="17929"/>
    </bk>
    <bk>
      <rc t="1" v="17930"/>
    </bk>
    <bk>
      <rc t="1" v="17931"/>
    </bk>
    <bk>
      <rc t="1" v="17932"/>
    </bk>
    <bk>
      <rc t="1" v="17933"/>
    </bk>
    <bk>
      <rc t="1" v="17934"/>
    </bk>
    <bk>
      <rc t="1" v="17935"/>
    </bk>
    <bk>
      <rc t="1" v="17936"/>
    </bk>
    <bk>
      <rc t="1" v="17937"/>
    </bk>
    <bk>
      <rc t="1" v="17938"/>
    </bk>
    <bk>
      <rc t="1" v="17939"/>
    </bk>
    <bk>
      <rc t="1" v="17940"/>
    </bk>
    <bk>
      <rc t="1" v="17941"/>
    </bk>
    <bk>
      <rc t="1" v="17942"/>
    </bk>
    <bk>
      <rc t="1" v="17943"/>
    </bk>
    <bk>
      <rc t="1" v="17944"/>
    </bk>
    <bk>
      <rc t="1" v="17945"/>
    </bk>
    <bk>
      <rc t="1" v="17946"/>
    </bk>
    <bk>
      <rc t="1" v="17947"/>
    </bk>
    <bk>
      <rc t="1" v="17948"/>
    </bk>
    <bk>
      <rc t="1" v="17949"/>
    </bk>
    <bk>
      <rc t="1" v="17950"/>
    </bk>
    <bk>
      <rc t="1" v="17951"/>
    </bk>
    <bk>
      <rc t="1" v="17952"/>
    </bk>
    <bk>
      <rc t="1" v="17953"/>
    </bk>
    <bk>
      <rc t="1" v="17954"/>
    </bk>
    <bk>
      <rc t="1" v="17955"/>
    </bk>
    <bk>
      <rc t="1" v="17956"/>
    </bk>
    <bk>
      <rc t="1" v="17957"/>
    </bk>
    <bk>
      <rc t="1" v="17958"/>
    </bk>
    <bk>
      <rc t="1" v="17959"/>
    </bk>
    <bk>
      <rc t="1" v="17960"/>
    </bk>
    <bk>
      <rc t="1" v="17961"/>
    </bk>
    <bk>
      <rc t="1" v="17962"/>
    </bk>
    <bk>
      <rc t="1" v="17963"/>
    </bk>
    <bk>
      <rc t="1" v="17964"/>
    </bk>
    <bk>
      <rc t="1" v="17965"/>
    </bk>
    <bk>
      <rc t="1" v="17966"/>
    </bk>
    <bk>
      <rc t="1" v="17967"/>
    </bk>
    <bk>
      <rc t="1" v="17968"/>
    </bk>
    <bk>
      <rc t="1" v="17969"/>
    </bk>
    <bk>
      <rc t="1" v="17970"/>
    </bk>
    <bk>
      <rc t="1" v="17971"/>
    </bk>
    <bk>
      <rc t="1" v="17972"/>
    </bk>
    <bk>
      <rc t="1" v="17973"/>
    </bk>
    <bk>
      <rc t="1" v="17974"/>
    </bk>
    <bk>
      <rc t="1" v="17975"/>
    </bk>
    <bk>
      <rc t="1" v="17976"/>
    </bk>
    <bk>
      <rc t="1" v="17977"/>
    </bk>
    <bk>
      <rc t="1" v="17978"/>
    </bk>
    <bk>
      <rc t="1" v="17979"/>
    </bk>
    <bk>
      <rc t="1" v="17980"/>
    </bk>
    <bk>
      <rc t="1" v="17981"/>
    </bk>
    <bk>
      <rc t="1" v="17982"/>
    </bk>
    <bk>
      <rc t="1" v="17983"/>
    </bk>
    <bk>
      <rc t="1" v="17984"/>
    </bk>
    <bk>
      <rc t="1" v="17985"/>
    </bk>
    <bk>
      <rc t="1" v="17986"/>
    </bk>
    <bk>
      <rc t="1" v="17987"/>
    </bk>
    <bk>
      <rc t="1" v="17988"/>
    </bk>
    <bk>
      <rc t="1" v="17989"/>
    </bk>
    <bk>
      <rc t="1" v="17990"/>
    </bk>
    <bk>
      <rc t="1" v="17991"/>
    </bk>
    <bk>
      <rc t="1" v="17992"/>
    </bk>
    <bk>
      <rc t="1" v="17993"/>
    </bk>
    <bk>
      <rc t="1" v="17994"/>
    </bk>
    <bk>
      <rc t="1" v="17995"/>
    </bk>
    <bk>
      <rc t="1" v="17996"/>
    </bk>
    <bk>
      <rc t="1" v="17997"/>
    </bk>
    <bk>
      <rc t="1" v="17998"/>
    </bk>
    <bk>
      <rc t="1" v="17999"/>
    </bk>
    <bk>
      <rc t="1" v="18000"/>
    </bk>
    <bk>
      <rc t="1" v="18001"/>
    </bk>
    <bk>
      <rc t="1" v="18002"/>
    </bk>
    <bk>
      <rc t="1" v="18003"/>
    </bk>
    <bk>
      <rc t="1" v="18004"/>
    </bk>
    <bk>
      <rc t="1" v="18005"/>
    </bk>
    <bk>
      <rc t="1" v="18006"/>
    </bk>
    <bk>
      <rc t="1" v="18007"/>
    </bk>
    <bk>
      <rc t="1" v="18008"/>
    </bk>
    <bk>
      <rc t="1" v="18009"/>
    </bk>
    <bk>
      <rc t="1" v="18010"/>
    </bk>
    <bk>
      <rc t="1" v="18011"/>
    </bk>
    <bk>
      <rc t="1" v="18012"/>
    </bk>
    <bk>
      <rc t="1" v="18013"/>
    </bk>
    <bk>
      <rc t="1" v="18014"/>
    </bk>
    <bk>
      <rc t="1" v="18015"/>
    </bk>
    <bk>
      <rc t="1" v="18016"/>
    </bk>
    <bk>
      <rc t="1" v="18017"/>
    </bk>
    <bk>
      <rc t="1" v="18018"/>
    </bk>
    <bk>
      <rc t="1" v="18019"/>
    </bk>
    <bk>
      <rc t="1" v="18020"/>
    </bk>
    <bk>
      <rc t="1" v="18021"/>
    </bk>
    <bk>
      <rc t="1" v="18022"/>
    </bk>
    <bk>
      <rc t="1" v="18023"/>
    </bk>
    <bk>
      <rc t="1" v="18024"/>
    </bk>
    <bk>
      <rc t="1" v="18025"/>
    </bk>
    <bk>
      <rc t="1" v="18026"/>
    </bk>
    <bk>
      <rc t="1" v="18027"/>
    </bk>
    <bk>
      <rc t="1" v="18028"/>
    </bk>
    <bk>
      <rc t="1" v="18029"/>
    </bk>
    <bk>
      <rc t="1" v="18030"/>
    </bk>
    <bk>
      <rc t="1" v="18031"/>
    </bk>
    <bk>
      <rc t="1" v="18032"/>
    </bk>
    <bk>
      <rc t="1" v="18033"/>
    </bk>
    <bk>
      <rc t="1" v="18034"/>
    </bk>
    <bk>
      <rc t="1" v="18035"/>
    </bk>
    <bk>
      <rc t="1" v="18036"/>
    </bk>
    <bk>
      <rc t="1" v="18037"/>
    </bk>
    <bk>
      <rc t="1" v="18038"/>
    </bk>
    <bk>
      <rc t="1" v="18039"/>
    </bk>
    <bk>
      <rc t="1" v="18040"/>
    </bk>
    <bk>
      <rc t="1" v="18041"/>
    </bk>
    <bk>
      <rc t="1" v="18042"/>
    </bk>
    <bk>
      <rc t="1" v="18043"/>
    </bk>
    <bk>
      <rc t="1" v="18044"/>
    </bk>
    <bk>
      <rc t="1" v="18045"/>
    </bk>
    <bk>
      <rc t="1" v="18046"/>
    </bk>
    <bk>
      <rc t="1" v="18047"/>
    </bk>
    <bk>
      <rc t="1" v="18048"/>
    </bk>
    <bk>
      <rc t="1" v="18049"/>
    </bk>
    <bk>
      <rc t="1" v="18050"/>
    </bk>
    <bk>
      <rc t="1" v="18051"/>
    </bk>
    <bk>
      <rc t="1" v="18052"/>
    </bk>
    <bk>
      <rc t="1" v="18053"/>
    </bk>
    <bk>
      <rc t="1" v="18054"/>
    </bk>
    <bk>
      <rc t="1" v="18055"/>
    </bk>
    <bk>
      <rc t="1" v="18056"/>
    </bk>
    <bk>
      <rc t="1" v="18057"/>
    </bk>
    <bk>
      <rc t="1" v="18058"/>
    </bk>
    <bk>
      <rc t="1" v="18059"/>
    </bk>
    <bk>
      <rc t="1" v="18060"/>
    </bk>
    <bk>
      <rc t="1" v="18061"/>
    </bk>
    <bk>
      <rc t="1" v="18062"/>
    </bk>
    <bk>
      <rc t="1" v="18063"/>
    </bk>
    <bk>
      <rc t="1" v="18064"/>
    </bk>
    <bk>
      <rc t="1" v="18065"/>
    </bk>
    <bk>
      <rc t="1" v="18066"/>
    </bk>
    <bk>
      <rc t="1" v="18067"/>
    </bk>
    <bk>
      <rc t="1" v="18068"/>
    </bk>
    <bk>
      <rc t="1" v="18069"/>
    </bk>
    <bk>
      <rc t="1" v="18070"/>
    </bk>
    <bk>
      <rc t="1" v="18071"/>
    </bk>
    <bk>
      <rc t="1" v="18072"/>
    </bk>
    <bk>
      <rc t="1" v="18073"/>
    </bk>
    <bk>
      <rc t="1" v="18074"/>
    </bk>
    <bk>
      <rc t="1" v="18075"/>
    </bk>
    <bk>
      <rc t="1" v="18076"/>
    </bk>
    <bk>
      <rc t="1" v="18077"/>
    </bk>
    <bk>
      <rc t="1" v="18078"/>
    </bk>
    <bk>
      <rc t="1" v="18079"/>
    </bk>
    <bk>
      <rc t="1" v="18080"/>
    </bk>
    <bk>
      <rc t="1" v="18081"/>
    </bk>
    <bk>
      <rc t="1" v="18082"/>
    </bk>
    <bk>
      <rc t="1" v="18083"/>
    </bk>
    <bk>
      <rc t="1" v="18084"/>
    </bk>
    <bk>
      <rc t="1" v="18085"/>
    </bk>
    <bk>
      <rc t="1" v="18086"/>
    </bk>
    <bk>
      <rc t="1" v="18087"/>
    </bk>
    <bk>
      <rc t="1" v="18088"/>
    </bk>
    <bk>
      <rc t="1" v="18089"/>
    </bk>
    <bk>
      <rc t="1" v="18090"/>
    </bk>
    <bk>
      <rc t="1" v="18091"/>
    </bk>
    <bk>
      <rc t="1" v="18092"/>
    </bk>
    <bk>
      <rc t="1" v="18093"/>
    </bk>
    <bk>
      <rc t="1" v="18094"/>
    </bk>
    <bk>
      <rc t="1" v="18095"/>
    </bk>
    <bk>
      <rc t="1" v="18096"/>
    </bk>
    <bk>
      <rc t="1" v="18097"/>
    </bk>
    <bk>
      <rc t="1" v="18098"/>
    </bk>
    <bk>
      <rc t="1" v="18099"/>
    </bk>
    <bk>
      <rc t="1" v="18100"/>
    </bk>
    <bk>
      <rc t="1" v="18101"/>
    </bk>
    <bk>
      <rc t="1" v="18102"/>
    </bk>
    <bk>
      <rc t="1" v="18103"/>
    </bk>
    <bk>
      <rc t="1" v="18104"/>
    </bk>
    <bk>
      <rc t="1" v="18105"/>
    </bk>
    <bk>
      <rc t="1" v="18106"/>
    </bk>
    <bk>
      <rc t="1" v="18107"/>
    </bk>
    <bk>
      <rc t="1" v="18108"/>
    </bk>
    <bk>
      <rc t="1" v="18109"/>
    </bk>
    <bk>
      <rc t="1" v="18110"/>
    </bk>
    <bk>
      <rc t="1" v="18111"/>
    </bk>
    <bk>
      <rc t="1" v="18112"/>
    </bk>
    <bk>
      <rc t="1" v="18113"/>
    </bk>
    <bk>
      <rc t="1" v="18114"/>
    </bk>
    <bk>
      <rc t="1" v="18115"/>
    </bk>
    <bk>
      <rc t="1" v="18116"/>
    </bk>
    <bk>
      <rc t="1" v="18117"/>
    </bk>
    <bk>
      <rc t="1" v="18118"/>
    </bk>
    <bk>
      <rc t="1" v="18119"/>
    </bk>
    <bk>
      <rc t="1" v="18120"/>
    </bk>
    <bk>
      <rc t="1" v="18121"/>
    </bk>
    <bk>
      <rc t="1" v="18122"/>
    </bk>
    <bk>
      <rc t="1" v="18123"/>
    </bk>
    <bk>
      <rc t="1" v="18124"/>
    </bk>
    <bk>
      <rc t="1" v="18125"/>
    </bk>
    <bk>
      <rc t="1" v="18126"/>
    </bk>
    <bk>
      <rc t="1" v="18127"/>
    </bk>
    <bk>
      <rc t="1" v="18128"/>
    </bk>
    <bk>
      <rc t="1" v="18129"/>
    </bk>
    <bk>
      <rc t="1" v="18130"/>
    </bk>
    <bk>
      <rc t="1" v="18131"/>
    </bk>
    <bk>
      <rc t="1" v="18132"/>
    </bk>
    <bk>
      <rc t="1" v="18133"/>
    </bk>
    <bk>
      <rc t="1" v="18134"/>
    </bk>
    <bk>
      <rc t="1" v="18135"/>
    </bk>
    <bk>
      <rc t="1" v="18136"/>
    </bk>
    <bk>
      <rc t="1" v="18137"/>
    </bk>
    <bk>
      <rc t="1" v="18138"/>
    </bk>
    <bk>
      <rc t="1" v="18139"/>
    </bk>
    <bk>
      <rc t="1" v="18140"/>
    </bk>
    <bk>
      <rc t="1" v="18141"/>
    </bk>
    <bk>
      <rc t="1" v="18142"/>
    </bk>
    <bk>
      <rc t="1" v="18143"/>
    </bk>
    <bk>
      <rc t="1" v="18144"/>
    </bk>
    <bk>
      <rc t="1" v="18145"/>
    </bk>
    <bk>
      <rc t="1" v="18146"/>
    </bk>
    <bk>
      <rc t="1" v="18147"/>
    </bk>
    <bk>
      <rc t="1" v="18148"/>
    </bk>
    <bk>
      <rc t="1" v="18149"/>
    </bk>
    <bk>
      <rc t="1" v="18150"/>
    </bk>
    <bk>
      <rc t="1" v="18151"/>
    </bk>
    <bk>
      <rc t="1" v="18152"/>
    </bk>
    <bk>
      <rc t="1" v="18153"/>
    </bk>
    <bk>
      <rc t="1" v="18154"/>
    </bk>
    <bk>
      <rc t="1" v="18155"/>
    </bk>
    <bk>
      <rc t="1" v="18156"/>
    </bk>
    <bk>
      <rc t="1" v="18157"/>
    </bk>
    <bk>
      <rc t="1" v="18158"/>
    </bk>
    <bk>
      <rc t="1" v="18159"/>
    </bk>
    <bk>
      <rc t="1" v="18160"/>
    </bk>
    <bk>
      <rc t="1" v="18161"/>
    </bk>
    <bk>
      <rc t="1" v="18162"/>
    </bk>
    <bk>
      <rc t="1" v="18163"/>
    </bk>
    <bk>
      <rc t="1" v="18164"/>
    </bk>
    <bk>
      <rc t="1" v="18165"/>
    </bk>
    <bk>
      <rc t="1" v="18166"/>
    </bk>
    <bk>
      <rc t="1" v="18167"/>
    </bk>
    <bk>
      <rc t="1" v="18168"/>
    </bk>
    <bk>
      <rc t="1" v="18169"/>
    </bk>
    <bk>
      <rc t="1" v="18170"/>
    </bk>
    <bk>
      <rc t="1" v="18171"/>
    </bk>
    <bk>
      <rc t="1" v="18172"/>
    </bk>
    <bk>
      <rc t="1" v="18173"/>
    </bk>
    <bk>
      <rc t="1" v="18174"/>
    </bk>
    <bk>
      <rc t="1" v="18175"/>
    </bk>
    <bk>
      <rc t="1" v="18176"/>
    </bk>
    <bk>
      <rc t="1" v="18177"/>
    </bk>
    <bk>
      <rc t="1" v="18178"/>
    </bk>
    <bk>
      <rc t="1" v="18179"/>
    </bk>
    <bk>
      <rc t="1" v="18180"/>
    </bk>
    <bk>
      <rc t="1" v="18181"/>
    </bk>
    <bk>
      <rc t="1" v="18182"/>
    </bk>
    <bk>
      <rc t="1" v="18183"/>
    </bk>
    <bk>
      <rc t="1" v="18184"/>
    </bk>
    <bk>
      <rc t="1" v="18185"/>
    </bk>
    <bk>
      <rc t="1" v="18186"/>
    </bk>
    <bk>
      <rc t="1" v="18187"/>
    </bk>
    <bk>
      <rc t="1" v="18188"/>
    </bk>
    <bk>
      <rc t="1" v="18189"/>
    </bk>
    <bk>
      <rc t="1" v="18190"/>
    </bk>
    <bk>
      <rc t="1" v="18191"/>
    </bk>
    <bk>
      <rc t="1" v="18192"/>
    </bk>
    <bk>
      <rc t="1" v="18193"/>
    </bk>
    <bk>
      <rc t="1" v="18194"/>
    </bk>
    <bk>
      <rc t="1" v="18195"/>
    </bk>
    <bk>
      <rc t="1" v="18196"/>
    </bk>
    <bk>
      <rc t="1" v="18197"/>
    </bk>
    <bk>
      <rc t="1" v="18198"/>
    </bk>
    <bk>
      <rc t="1" v="18199"/>
    </bk>
    <bk>
      <rc t="1" v="18200"/>
    </bk>
    <bk>
      <rc t="1" v="18201"/>
    </bk>
    <bk>
      <rc t="1" v="18202"/>
    </bk>
    <bk>
      <rc t="1" v="18203"/>
    </bk>
    <bk>
      <rc t="1" v="18204"/>
    </bk>
    <bk>
      <rc t="1" v="18205"/>
    </bk>
    <bk>
      <rc t="1" v="18206"/>
    </bk>
    <bk>
      <rc t="1" v="18207"/>
    </bk>
    <bk>
      <rc t="1" v="18208"/>
    </bk>
    <bk>
      <rc t="1" v="18209"/>
    </bk>
    <bk>
      <rc t="1" v="18210"/>
    </bk>
    <bk>
      <rc t="1" v="18211"/>
    </bk>
    <bk>
      <rc t="1" v="18212"/>
    </bk>
    <bk>
      <rc t="1" v="18213"/>
    </bk>
    <bk>
      <rc t="1" v="18214"/>
    </bk>
    <bk>
      <rc t="1" v="18215"/>
    </bk>
    <bk>
      <rc t="1" v="18216"/>
    </bk>
    <bk>
      <rc t="1" v="18217"/>
    </bk>
    <bk>
      <rc t="1" v="18218"/>
    </bk>
    <bk>
      <rc t="1" v="18219"/>
    </bk>
    <bk>
      <rc t="1" v="18220"/>
    </bk>
    <bk>
      <rc t="1" v="18221"/>
    </bk>
    <bk>
      <rc t="1" v="18222"/>
    </bk>
    <bk>
      <rc t="1" v="18223"/>
    </bk>
    <bk>
      <rc t="1" v="18224"/>
    </bk>
    <bk>
      <rc t="1" v="18225"/>
    </bk>
    <bk>
      <rc t="1" v="18226"/>
    </bk>
    <bk>
      <rc t="1" v="18227"/>
    </bk>
    <bk>
      <rc t="1" v="18228"/>
    </bk>
    <bk>
      <rc t="1" v="18229"/>
    </bk>
    <bk>
      <rc t="1" v="18230"/>
    </bk>
    <bk>
      <rc t="1" v="18231"/>
    </bk>
    <bk>
      <rc t="1" v="18232"/>
    </bk>
    <bk>
      <rc t="1" v="18233"/>
    </bk>
    <bk>
      <rc t="1" v="18234"/>
    </bk>
    <bk>
      <rc t="1" v="18235"/>
    </bk>
    <bk>
      <rc t="1" v="18236"/>
    </bk>
    <bk>
      <rc t="1" v="18237"/>
    </bk>
    <bk>
      <rc t="1" v="18238"/>
    </bk>
    <bk>
      <rc t="1" v="18239"/>
    </bk>
    <bk>
      <rc t="1" v="18240"/>
    </bk>
    <bk>
      <rc t="1" v="18241"/>
    </bk>
    <bk>
      <rc t="1" v="18242"/>
    </bk>
    <bk>
      <rc t="1" v="18243"/>
    </bk>
    <bk>
      <rc t="1" v="18244"/>
    </bk>
    <bk>
      <rc t="1" v="18245"/>
    </bk>
    <bk>
      <rc t="1" v="18246"/>
    </bk>
    <bk>
      <rc t="1" v="18247"/>
    </bk>
    <bk>
      <rc t="1" v="18248"/>
    </bk>
    <bk>
      <rc t="1" v="18249"/>
    </bk>
    <bk>
      <rc t="1" v="18250"/>
    </bk>
    <bk>
      <rc t="1" v="18251"/>
    </bk>
    <bk>
      <rc t="1" v="18252"/>
    </bk>
    <bk>
      <rc t="1" v="18253"/>
    </bk>
    <bk>
      <rc t="1" v="18254"/>
    </bk>
    <bk>
      <rc t="1" v="18255"/>
    </bk>
    <bk>
      <rc t="1" v="18256"/>
    </bk>
    <bk>
      <rc t="1" v="18257"/>
    </bk>
    <bk>
      <rc t="1" v="18258"/>
    </bk>
    <bk>
      <rc t="1" v="18259"/>
    </bk>
    <bk>
      <rc t="1" v="18260"/>
    </bk>
    <bk>
      <rc t="1" v="18261"/>
    </bk>
    <bk>
      <rc t="1" v="18262"/>
    </bk>
    <bk>
      <rc t="1" v="18263"/>
    </bk>
    <bk>
      <rc t="1" v="18264"/>
    </bk>
    <bk>
      <rc t="1" v="18265"/>
    </bk>
    <bk>
      <rc t="1" v="18266"/>
    </bk>
    <bk>
      <rc t="1" v="18267"/>
    </bk>
    <bk>
      <rc t="1" v="18268"/>
    </bk>
    <bk>
      <rc t="1" v="18269"/>
    </bk>
    <bk>
      <rc t="1" v="18270"/>
    </bk>
    <bk>
      <rc t="1" v="18271"/>
    </bk>
    <bk>
      <rc t="1" v="18272"/>
    </bk>
    <bk>
      <rc t="1" v="18273"/>
    </bk>
    <bk>
      <rc t="1" v="18274"/>
    </bk>
    <bk>
      <rc t="1" v="18275"/>
    </bk>
    <bk>
      <rc t="1" v="18276"/>
    </bk>
    <bk>
      <rc t="1" v="18277"/>
    </bk>
    <bk>
      <rc t="1" v="18278"/>
    </bk>
    <bk>
      <rc t="1" v="18279"/>
    </bk>
    <bk>
      <rc t="1" v="18280"/>
    </bk>
    <bk>
      <rc t="1" v="18281"/>
    </bk>
    <bk>
      <rc t="1" v="18282"/>
    </bk>
    <bk>
      <rc t="1" v="18283"/>
    </bk>
    <bk>
      <rc t="1" v="18284"/>
    </bk>
    <bk>
      <rc t="1" v="18285"/>
    </bk>
    <bk>
      <rc t="1" v="18286"/>
    </bk>
    <bk>
      <rc t="1" v="18287"/>
    </bk>
    <bk>
      <rc t="1" v="18288"/>
    </bk>
    <bk>
      <rc t="1" v="18289"/>
    </bk>
    <bk>
      <rc t="1" v="18290"/>
    </bk>
    <bk>
      <rc t="1" v="18291"/>
    </bk>
    <bk>
      <rc t="1" v="18292"/>
    </bk>
    <bk>
      <rc t="1" v="18293"/>
    </bk>
    <bk>
      <rc t="1" v="18294"/>
    </bk>
    <bk>
      <rc t="1" v="18295"/>
    </bk>
    <bk>
      <rc t="1" v="18296"/>
    </bk>
    <bk>
      <rc t="1" v="18297"/>
    </bk>
    <bk>
      <rc t="1" v="18298"/>
    </bk>
    <bk>
      <rc t="1" v="18299"/>
    </bk>
    <bk>
      <rc t="1" v="18300"/>
    </bk>
    <bk>
      <rc t="1" v="18301"/>
    </bk>
    <bk>
      <rc t="1" v="18302"/>
    </bk>
    <bk>
      <rc t="1" v="18303"/>
    </bk>
    <bk>
      <rc t="1" v="18304"/>
    </bk>
    <bk>
      <rc t="1" v="18305"/>
    </bk>
    <bk>
      <rc t="1" v="18306"/>
    </bk>
    <bk>
      <rc t="1" v="18307"/>
    </bk>
    <bk>
      <rc t="1" v="18308"/>
    </bk>
    <bk>
      <rc t="1" v="18309"/>
    </bk>
    <bk>
      <rc t="1" v="18310"/>
    </bk>
    <bk>
      <rc t="1" v="18311"/>
    </bk>
    <bk>
      <rc t="1" v="18312"/>
    </bk>
    <bk>
      <rc t="1" v="18313"/>
    </bk>
    <bk>
      <rc t="1" v="18314"/>
    </bk>
    <bk>
      <rc t="1" v="18315"/>
    </bk>
    <bk>
      <rc t="1" v="18316"/>
    </bk>
    <bk>
      <rc t="1" v="18317"/>
    </bk>
    <bk>
      <rc t="1" v="18318"/>
    </bk>
    <bk>
      <rc t="1" v="18319"/>
    </bk>
    <bk>
      <rc t="1" v="18320"/>
    </bk>
    <bk>
      <rc t="1" v="18321"/>
    </bk>
    <bk>
      <rc t="1" v="18322"/>
    </bk>
    <bk>
      <rc t="1" v="18323"/>
    </bk>
    <bk>
      <rc t="1" v="18324"/>
    </bk>
    <bk>
      <rc t="1" v="18325"/>
    </bk>
    <bk>
      <rc t="1" v="18326"/>
    </bk>
    <bk>
      <rc t="1" v="18327"/>
    </bk>
    <bk>
      <rc t="1" v="18328"/>
    </bk>
    <bk>
      <rc t="1" v="18329"/>
    </bk>
    <bk>
      <rc t="1" v="18330"/>
    </bk>
    <bk>
      <rc t="1" v="18331"/>
    </bk>
    <bk>
      <rc t="1" v="18332"/>
    </bk>
    <bk>
      <rc t="1" v="18333"/>
    </bk>
    <bk>
      <rc t="1" v="18334"/>
    </bk>
    <bk>
      <rc t="1" v="18335"/>
    </bk>
    <bk>
      <rc t="1" v="18336"/>
    </bk>
    <bk>
      <rc t="1" v="18337"/>
    </bk>
    <bk>
      <rc t="1" v="18338"/>
    </bk>
    <bk>
      <rc t="1" v="18339"/>
    </bk>
    <bk>
      <rc t="1" v="18340"/>
    </bk>
    <bk>
      <rc t="1" v="18341"/>
    </bk>
    <bk>
      <rc t="1" v="18342"/>
    </bk>
    <bk>
      <rc t="1" v="18343"/>
    </bk>
    <bk>
      <rc t="1" v="18344"/>
    </bk>
    <bk>
      <rc t="1" v="18345"/>
    </bk>
    <bk>
      <rc t="1" v="18346"/>
    </bk>
    <bk>
      <rc t="1" v="18347"/>
    </bk>
    <bk>
      <rc t="1" v="18348"/>
    </bk>
    <bk>
      <rc t="1" v="18349"/>
    </bk>
    <bk>
      <rc t="1" v="18350"/>
    </bk>
    <bk>
      <rc t="1" v="18351"/>
    </bk>
    <bk>
      <rc t="1" v="18352"/>
    </bk>
    <bk>
      <rc t="1" v="18353"/>
    </bk>
    <bk>
      <rc t="1" v="18354"/>
    </bk>
    <bk>
      <rc t="1" v="18355"/>
    </bk>
    <bk>
      <rc t="1" v="18356"/>
    </bk>
    <bk>
      <rc t="1" v="18357"/>
    </bk>
    <bk>
      <rc t="1" v="18358"/>
    </bk>
    <bk>
      <rc t="1" v="18359"/>
    </bk>
    <bk>
      <rc t="1" v="18360"/>
    </bk>
    <bk>
      <rc t="1" v="18361"/>
    </bk>
    <bk>
      <rc t="1" v="18362"/>
    </bk>
    <bk>
      <rc t="1" v="18363"/>
    </bk>
    <bk>
      <rc t="1" v="18364"/>
    </bk>
    <bk>
      <rc t="1" v="18365"/>
    </bk>
    <bk>
      <rc t="1" v="18366"/>
    </bk>
    <bk>
      <rc t="1" v="18367"/>
    </bk>
    <bk>
      <rc t="1" v="18368"/>
    </bk>
    <bk>
      <rc t="1" v="18369"/>
    </bk>
    <bk>
      <rc t="1" v="18370"/>
    </bk>
    <bk>
      <rc t="1" v="18371"/>
    </bk>
    <bk>
      <rc t="1" v="18372"/>
    </bk>
    <bk>
      <rc t="1" v="18373"/>
    </bk>
    <bk>
      <rc t="1" v="18374"/>
    </bk>
    <bk>
      <rc t="1" v="18375"/>
    </bk>
    <bk>
      <rc t="1" v="18376"/>
    </bk>
    <bk>
      <rc t="1" v="18377"/>
    </bk>
    <bk>
      <rc t="1" v="18378"/>
    </bk>
    <bk>
      <rc t="1" v="18379"/>
    </bk>
    <bk>
      <rc t="1" v="18380"/>
    </bk>
    <bk>
      <rc t="1" v="18381"/>
    </bk>
    <bk>
      <rc t="1" v="18382"/>
    </bk>
    <bk>
      <rc t="1" v="18383"/>
    </bk>
    <bk>
      <rc t="1" v="18384"/>
    </bk>
    <bk>
      <rc t="1" v="18385"/>
    </bk>
    <bk>
      <rc t="1" v="18386"/>
    </bk>
    <bk>
      <rc t="1" v="18387"/>
    </bk>
    <bk>
      <rc t="1" v="18388"/>
    </bk>
    <bk>
      <rc t="1" v="18389"/>
    </bk>
    <bk>
      <rc t="1" v="18390"/>
    </bk>
    <bk>
      <rc t="1" v="18391"/>
    </bk>
    <bk>
      <rc t="1" v="18392"/>
    </bk>
    <bk>
      <rc t="1" v="18393"/>
    </bk>
    <bk>
      <rc t="1" v="18394"/>
    </bk>
    <bk>
      <rc t="1" v="18395"/>
    </bk>
    <bk>
      <rc t="1" v="18396"/>
    </bk>
    <bk>
      <rc t="1" v="18397"/>
    </bk>
    <bk>
      <rc t="1" v="18398"/>
    </bk>
    <bk>
      <rc t="1" v="18399"/>
    </bk>
    <bk>
      <rc t="1" v="18400"/>
    </bk>
    <bk>
      <rc t="1" v="18401"/>
    </bk>
    <bk>
      <rc t="1" v="18402"/>
    </bk>
    <bk>
      <rc t="1" v="18403"/>
    </bk>
    <bk>
      <rc t="1" v="18404"/>
    </bk>
    <bk>
      <rc t="1" v="18405"/>
    </bk>
    <bk>
      <rc t="1" v="18406"/>
    </bk>
    <bk>
      <rc t="1" v="18407"/>
    </bk>
    <bk>
      <rc t="1" v="18408"/>
    </bk>
    <bk>
      <rc t="1" v="18409"/>
    </bk>
    <bk>
      <rc t="1" v="18410"/>
    </bk>
    <bk>
      <rc t="1" v="18411"/>
    </bk>
    <bk>
      <rc t="1" v="18412"/>
    </bk>
    <bk>
      <rc t="1" v="18413"/>
    </bk>
    <bk>
      <rc t="1" v="18414"/>
    </bk>
    <bk>
      <rc t="1" v="18415"/>
    </bk>
    <bk>
      <rc t="1" v="18416"/>
    </bk>
    <bk>
      <rc t="1" v="18417"/>
    </bk>
    <bk>
      <rc t="1" v="18418"/>
    </bk>
    <bk>
      <rc t="1" v="18419"/>
    </bk>
    <bk>
      <rc t="1" v="18420"/>
    </bk>
    <bk>
      <rc t="1" v="18421"/>
    </bk>
    <bk>
      <rc t="1" v="18422"/>
    </bk>
    <bk>
      <rc t="1" v="18423"/>
    </bk>
    <bk>
      <rc t="1" v="18424"/>
    </bk>
    <bk>
      <rc t="1" v="18425"/>
    </bk>
    <bk>
      <rc t="1" v="18426"/>
    </bk>
    <bk>
      <rc t="1" v="18427"/>
    </bk>
    <bk>
      <rc t="1" v="18428"/>
    </bk>
    <bk>
      <rc t="1" v="18429"/>
    </bk>
    <bk>
      <rc t="1" v="18430"/>
    </bk>
    <bk>
      <rc t="1" v="18431"/>
    </bk>
    <bk>
      <rc t="1" v="18432"/>
    </bk>
    <bk>
      <rc t="1" v="18433"/>
    </bk>
    <bk>
      <rc t="1" v="18434"/>
    </bk>
    <bk>
      <rc t="1" v="18435"/>
    </bk>
    <bk>
      <rc t="1" v="18436"/>
    </bk>
    <bk>
      <rc t="1" v="18437"/>
    </bk>
    <bk>
      <rc t="1" v="18438"/>
    </bk>
    <bk>
      <rc t="1" v="18439"/>
    </bk>
    <bk>
      <rc t="1" v="18440"/>
    </bk>
    <bk>
      <rc t="1" v="18441"/>
    </bk>
    <bk>
      <rc t="1" v="18442"/>
    </bk>
    <bk>
      <rc t="1" v="18443"/>
    </bk>
    <bk>
      <rc t="1" v="18444"/>
    </bk>
    <bk>
      <rc t="1" v="18445"/>
    </bk>
    <bk>
      <rc t="1" v="18446"/>
    </bk>
    <bk>
      <rc t="1" v="18447"/>
    </bk>
    <bk>
      <rc t="1" v="18448"/>
    </bk>
    <bk>
      <rc t="1" v="18449"/>
    </bk>
    <bk>
      <rc t="1" v="18450"/>
    </bk>
    <bk>
      <rc t="1" v="18451"/>
    </bk>
    <bk>
      <rc t="1" v="18452"/>
    </bk>
    <bk>
      <rc t="1" v="18453"/>
    </bk>
    <bk>
      <rc t="1" v="18454"/>
    </bk>
    <bk>
      <rc t="1" v="18455"/>
    </bk>
    <bk>
      <rc t="1" v="18456"/>
    </bk>
    <bk>
      <rc t="1" v="18457"/>
    </bk>
    <bk>
      <rc t="1" v="18458"/>
    </bk>
    <bk>
      <rc t="1" v="18459"/>
    </bk>
    <bk>
      <rc t="1" v="18460"/>
    </bk>
    <bk>
      <rc t="1" v="18461"/>
    </bk>
    <bk>
      <rc t="1" v="18462"/>
    </bk>
    <bk>
      <rc t="1" v="18463"/>
    </bk>
    <bk>
      <rc t="1" v="18464"/>
    </bk>
    <bk>
      <rc t="1" v="18465"/>
    </bk>
    <bk>
      <rc t="1" v="18466"/>
    </bk>
    <bk>
      <rc t="1" v="18467"/>
    </bk>
    <bk>
      <rc t="1" v="18468"/>
    </bk>
    <bk>
      <rc t="1" v="18469"/>
    </bk>
    <bk>
      <rc t="1" v="18470"/>
    </bk>
    <bk>
      <rc t="1" v="18471"/>
    </bk>
    <bk>
      <rc t="1" v="18472"/>
    </bk>
    <bk>
      <rc t="1" v="18473"/>
    </bk>
    <bk>
      <rc t="1" v="18474"/>
    </bk>
    <bk>
      <rc t="1" v="18475"/>
    </bk>
    <bk>
      <rc t="1" v="18476"/>
    </bk>
    <bk>
      <rc t="1" v="18477"/>
    </bk>
    <bk>
      <rc t="1" v="18478"/>
    </bk>
    <bk>
      <rc t="1" v="18479"/>
    </bk>
    <bk>
      <rc t="1" v="18480"/>
    </bk>
    <bk>
      <rc t="1" v="18481"/>
    </bk>
    <bk>
      <rc t="1" v="18482"/>
    </bk>
    <bk>
      <rc t="1" v="18483"/>
    </bk>
    <bk>
      <rc t="1" v="18484"/>
    </bk>
    <bk>
      <rc t="1" v="18485"/>
    </bk>
    <bk>
      <rc t="1" v="18486"/>
    </bk>
    <bk>
      <rc t="1" v="18487"/>
    </bk>
    <bk>
      <rc t="1" v="18488"/>
    </bk>
    <bk>
      <rc t="1" v="18489"/>
    </bk>
    <bk>
      <rc t="1" v="18490"/>
    </bk>
    <bk>
      <rc t="1" v="18491"/>
    </bk>
    <bk>
      <rc t="1" v="18492"/>
    </bk>
    <bk>
      <rc t="1" v="18493"/>
    </bk>
    <bk>
      <rc t="1" v="18494"/>
    </bk>
    <bk>
      <rc t="1" v="18495"/>
    </bk>
    <bk>
      <rc t="1" v="18496"/>
    </bk>
    <bk>
      <rc t="1" v="18497"/>
    </bk>
    <bk>
      <rc t="1" v="18498"/>
    </bk>
    <bk>
      <rc t="1" v="18499"/>
    </bk>
    <bk>
      <rc t="1" v="18500"/>
    </bk>
    <bk>
      <rc t="1" v="18501"/>
    </bk>
    <bk>
      <rc t="1" v="18502"/>
    </bk>
    <bk>
      <rc t="1" v="18503"/>
    </bk>
    <bk>
      <rc t="1" v="18504"/>
    </bk>
    <bk>
      <rc t="1" v="18505"/>
    </bk>
    <bk>
      <rc t="1" v="18506"/>
    </bk>
    <bk>
      <rc t="1" v="18507"/>
    </bk>
    <bk>
      <rc t="1" v="18508"/>
    </bk>
    <bk>
      <rc t="1" v="18509"/>
    </bk>
    <bk>
      <rc t="1" v="18510"/>
    </bk>
    <bk>
      <rc t="1" v="18511"/>
    </bk>
    <bk>
      <rc t="1" v="18512"/>
    </bk>
    <bk>
      <rc t="1" v="18513"/>
    </bk>
    <bk>
      <rc t="1" v="18514"/>
    </bk>
    <bk>
      <rc t="1" v="18515"/>
    </bk>
    <bk>
      <rc t="1" v="18516"/>
    </bk>
    <bk>
      <rc t="1" v="18517"/>
    </bk>
    <bk>
      <rc t="1" v="18518"/>
    </bk>
    <bk>
      <rc t="1" v="18519"/>
    </bk>
    <bk>
      <rc t="1" v="18520"/>
    </bk>
    <bk>
      <rc t="1" v="18521"/>
    </bk>
    <bk>
      <rc t="1" v="18522"/>
    </bk>
    <bk>
      <rc t="1" v="18523"/>
    </bk>
    <bk>
      <rc t="1" v="18524"/>
    </bk>
    <bk>
      <rc t="1" v="18525"/>
    </bk>
    <bk>
      <rc t="1" v="18526"/>
    </bk>
    <bk>
      <rc t="1" v="18527"/>
    </bk>
    <bk>
      <rc t="1" v="18528"/>
    </bk>
    <bk>
      <rc t="1" v="18529"/>
    </bk>
    <bk>
      <rc t="1" v="18530"/>
    </bk>
    <bk>
      <rc t="1" v="18531"/>
    </bk>
    <bk>
      <rc t="1" v="18532"/>
    </bk>
    <bk>
      <rc t="1" v="18533"/>
    </bk>
    <bk>
      <rc t="1" v="18534"/>
    </bk>
    <bk>
      <rc t="1" v="18535"/>
    </bk>
    <bk>
      <rc t="1" v="18536"/>
    </bk>
    <bk>
      <rc t="1" v="18537"/>
    </bk>
    <bk>
      <rc t="1" v="18538"/>
    </bk>
    <bk>
      <rc t="1" v="18539"/>
    </bk>
    <bk>
      <rc t="1" v="18540"/>
    </bk>
    <bk>
      <rc t="1" v="18541"/>
    </bk>
    <bk>
      <rc t="1" v="18542"/>
    </bk>
    <bk>
      <rc t="1" v="18543"/>
    </bk>
    <bk>
      <rc t="1" v="18544"/>
    </bk>
    <bk>
      <rc t="1" v="18545"/>
    </bk>
    <bk>
      <rc t="1" v="18546"/>
    </bk>
    <bk>
      <rc t="1" v="18547"/>
    </bk>
    <bk>
      <rc t="1" v="18548"/>
    </bk>
    <bk>
      <rc t="1" v="18549"/>
    </bk>
    <bk>
      <rc t="1" v="18550"/>
    </bk>
    <bk>
      <rc t="1" v="18551"/>
    </bk>
    <bk>
      <rc t="1" v="18552"/>
    </bk>
    <bk>
      <rc t="1" v="18553"/>
    </bk>
    <bk>
      <rc t="1" v="18554"/>
    </bk>
    <bk>
      <rc t="1" v="18555"/>
    </bk>
    <bk>
      <rc t="1" v="18556"/>
    </bk>
    <bk>
      <rc t="1" v="18557"/>
    </bk>
    <bk>
      <rc t="1" v="18558"/>
    </bk>
    <bk>
      <rc t="1" v="18559"/>
    </bk>
    <bk>
      <rc t="1" v="18560"/>
    </bk>
    <bk>
      <rc t="1" v="18561"/>
    </bk>
    <bk>
      <rc t="1" v="18562"/>
    </bk>
    <bk>
      <rc t="1" v="18563"/>
    </bk>
    <bk>
      <rc t="1" v="18564"/>
    </bk>
    <bk>
      <rc t="1" v="18565"/>
    </bk>
    <bk>
      <rc t="1" v="18566"/>
    </bk>
    <bk>
      <rc t="1" v="18567"/>
    </bk>
    <bk>
      <rc t="1" v="18568"/>
    </bk>
    <bk>
      <rc t="1" v="18569"/>
    </bk>
    <bk>
      <rc t="1" v="18570"/>
    </bk>
    <bk>
      <rc t="1" v="18571"/>
    </bk>
    <bk>
      <rc t="1" v="18572"/>
    </bk>
    <bk>
      <rc t="1" v="18573"/>
    </bk>
    <bk>
      <rc t="1" v="18574"/>
    </bk>
    <bk>
      <rc t="1" v="18575"/>
    </bk>
    <bk>
      <rc t="1" v="18576"/>
    </bk>
    <bk>
      <rc t="1" v="18577"/>
    </bk>
    <bk>
      <rc t="1" v="18578"/>
    </bk>
    <bk>
      <rc t="1" v="18579"/>
    </bk>
    <bk>
      <rc t="1" v="18580"/>
    </bk>
    <bk>
      <rc t="1" v="18581"/>
    </bk>
    <bk>
      <rc t="1" v="18582"/>
    </bk>
    <bk>
      <rc t="1" v="18583"/>
    </bk>
    <bk>
      <rc t="1" v="18584"/>
    </bk>
    <bk>
      <rc t="1" v="18585"/>
    </bk>
    <bk>
      <rc t="1" v="18586"/>
    </bk>
    <bk>
      <rc t="1" v="18587"/>
    </bk>
    <bk>
      <rc t="1" v="18588"/>
    </bk>
    <bk>
      <rc t="1" v="18589"/>
    </bk>
    <bk>
      <rc t="1" v="18590"/>
    </bk>
    <bk>
      <rc t="1" v="18591"/>
    </bk>
    <bk>
      <rc t="1" v="18592"/>
    </bk>
    <bk>
      <rc t="1" v="18593"/>
    </bk>
    <bk>
      <rc t="1" v="18594"/>
    </bk>
    <bk>
      <rc t="1" v="18595"/>
    </bk>
    <bk>
      <rc t="1" v="18596"/>
    </bk>
    <bk>
      <rc t="1" v="18597"/>
    </bk>
    <bk>
      <rc t="1" v="18598"/>
    </bk>
    <bk>
      <rc t="1" v="18599"/>
    </bk>
    <bk>
      <rc t="1" v="18600"/>
    </bk>
    <bk>
      <rc t="1" v="18601"/>
    </bk>
    <bk>
      <rc t="1" v="18602"/>
    </bk>
    <bk>
      <rc t="1" v="18603"/>
    </bk>
    <bk>
      <rc t="1" v="18604"/>
    </bk>
    <bk>
      <rc t="1" v="18605"/>
    </bk>
    <bk>
      <rc t="1" v="18606"/>
    </bk>
    <bk>
      <rc t="1" v="18607"/>
    </bk>
    <bk>
      <rc t="1" v="18608"/>
    </bk>
    <bk>
      <rc t="1" v="18609"/>
    </bk>
    <bk>
      <rc t="1" v="18610"/>
    </bk>
    <bk>
      <rc t="1" v="18611"/>
    </bk>
    <bk>
      <rc t="1" v="18612"/>
    </bk>
    <bk>
      <rc t="1" v="18613"/>
    </bk>
    <bk>
      <rc t="1" v="18614"/>
    </bk>
    <bk>
      <rc t="1" v="18615"/>
    </bk>
    <bk>
      <rc t="1" v="18616"/>
    </bk>
    <bk>
      <rc t="1" v="18617"/>
    </bk>
    <bk>
      <rc t="1" v="18618"/>
    </bk>
    <bk>
      <rc t="1" v="18619"/>
    </bk>
    <bk>
      <rc t="1" v="18620"/>
    </bk>
    <bk>
      <rc t="1" v="18621"/>
    </bk>
    <bk>
      <rc t="1" v="18622"/>
    </bk>
    <bk>
      <rc t="1" v="18623"/>
    </bk>
    <bk>
      <rc t="1" v="18624"/>
    </bk>
    <bk>
      <rc t="1" v="18625"/>
    </bk>
    <bk>
      <rc t="1" v="18626"/>
    </bk>
    <bk>
      <rc t="1" v="18627"/>
    </bk>
    <bk>
      <rc t="1" v="18628"/>
    </bk>
    <bk>
      <rc t="1" v="18629"/>
    </bk>
    <bk>
      <rc t="1" v="18630"/>
    </bk>
    <bk>
      <rc t="1" v="18631"/>
    </bk>
    <bk>
      <rc t="1" v="18632"/>
    </bk>
    <bk>
      <rc t="1" v="18633"/>
    </bk>
    <bk>
      <rc t="1" v="18634"/>
    </bk>
    <bk>
      <rc t="1" v="18635"/>
    </bk>
    <bk>
      <rc t="1" v="18636"/>
    </bk>
    <bk>
      <rc t="1" v="18637"/>
    </bk>
    <bk>
      <rc t="1" v="18638"/>
    </bk>
    <bk>
      <rc t="1" v="18639"/>
    </bk>
    <bk>
      <rc t="1" v="18640"/>
    </bk>
    <bk>
      <rc t="1" v="18641"/>
    </bk>
    <bk>
      <rc t="1" v="18642"/>
    </bk>
    <bk>
      <rc t="1" v="18643"/>
    </bk>
    <bk>
      <rc t="1" v="18644"/>
    </bk>
    <bk>
      <rc t="1" v="18645"/>
    </bk>
    <bk>
      <rc t="1" v="18646"/>
    </bk>
    <bk>
      <rc t="1" v="18647"/>
    </bk>
    <bk>
      <rc t="1" v="18648"/>
    </bk>
    <bk>
      <rc t="1" v="18649"/>
    </bk>
    <bk>
      <rc t="1" v="18650"/>
    </bk>
    <bk>
      <rc t="1" v="18651"/>
    </bk>
    <bk>
      <rc t="1" v="18652"/>
    </bk>
    <bk>
      <rc t="1" v="18653"/>
    </bk>
    <bk>
      <rc t="1" v="18654"/>
    </bk>
    <bk>
      <rc t="1" v="18655"/>
    </bk>
    <bk>
      <rc t="1" v="18656"/>
    </bk>
    <bk>
      <rc t="1" v="18657"/>
    </bk>
    <bk>
      <rc t="1" v="18658"/>
    </bk>
    <bk>
      <rc t="1" v="18659"/>
    </bk>
    <bk>
      <rc t="1" v="18660"/>
    </bk>
    <bk>
      <rc t="1" v="18661"/>
    </bk>
    <bk>
      <rc t="1" v="18662"/>
    </bk>
    <bk>
      <rc t="1" v="18663"/>
    </bk>
    <bk>
      <rc t="1" v="18664"/>
    </bk>
    <bk>
      <rc t="1" v="18665"/>
    </bk>
    <bk>
      <rc t="1" v="18666"/>
    </bk>
    <bk>
      <rc t="1" v="18667"/>
    </bk>
    <bk>
      <rc t="1" v="18668"/>
    </bk>
    <bk>
      <rc t="1" v="18669"/>
    </bk>
    <bk>
      <rc t="1" v="18670"/>
    </bk>
    <bk>
      <rc t="1" v="18671"/>
    </bk>
    <bk>
      <rc t="1" v="18672"/>
    </bk>
    <bk>
      <rc t="1" v="18673"/>
    </bk>
    <bk>
      <rc t="1" v="18674"/>
    </bk>
    <bk>
      <rc t="1" v="18675"/>
    </bk>
    <bk>
      <rc t="1" v="18676"/>
    </bk>
    <bk>
      <rc t="1" v="18677"/>
    </bk>
    <bk>
      <rc t="1" v="18678"/>
    </bk>
    <bk>
      <rc t="1" v="18679"/>
    </bk>
    <bk>
      <rc t="1" v="18680"/>
    </bk>
    <bk>
      <rc t="1" v="18681"/>
    </bk>
    <bk>
      <rc t="1" v="18682"/>
    </bk>
    <bk>
      <rc t="1" v="18683"/>
    </bk>
    <bk>
      <rc t="1" v="18684"/>
    </bk>
    <bk>
      <rc t="1" v="18685"/>
    </bk>
    <bk>
      <rc t="1" v="18686"/>
    </bk>
    <bk>
      <rc t="1" v="18687"/>
    </bk>
    <bk>
      <rc t="1" v="18688"/>
    </bk>
    <bk>
      <rc t="1" v="18689"/>
    </bk>
    <bk>
      <rc t="1" v="18690"/>
    </bk>
    <bk>
      <rc t="1" v="18691"/>
    </bk>
    <bk>
      <rc t="1" v="18692"/>
    </bk>
    <bk>
      <rc t="1" v="18693"/>
    </bk>
    <bk>
      <rc t="1" v="18694"/>
    </bk>
    <bk>
      <rc t="1" v="18695"/>
    </bk>
    <bk>
      <rc t="1" v="18696"/>
    </bk>
    <bk>
      <rc t="1" v="18697"/>
    </bk>
    <bk>
      <rc t="1" v="18698"/>
    </bk>
    <bk>
      <rc t="1" v="18699"/>
    </bk>
    <bk>
      <rc t="1" v="18700"/>
    </bk>
    <bk>
      <rc t="1" v="18701"/>
    </bk>
    <bk>
      <rc t="1" v="18702"/>
    </bk>
    <bk>
      <rc t="1" v="18703"/>
    </bk>
    <bk>
      <rc t="1" v="18704"/>
    </bk>
    <bk>
      <rc t="1" v="18705"/>
    </bk>
    <bk>
      <rc t="1" v="18706"/>
    </bk>
    <bk>
      <rc t="1" v="18707"/>
    </bk>
    <bk>
      <rc t="1" v="18708"/>
    </bk>
    <bk>
      <rc t="1" v="18709"/>
    </bk>
    <bk>
      <rc t="1" v="18710"/>
    </bk>
    <bk>
      <rc t="1" v="18711"/>
    </bk>
    <bk>
      <rc t="1" v="18712"/>
    </bk>
    <bk>
      <rc t="1" v="18713"/>
    </bk>
    <bk>
      <rc t="1" v="18714"/>
    </bk>
    <bk>
      <rc t="1" v="18715"/>
    </bk>
    <bk>
      <rc t="1" v="18716"/>
    </bk>
    <bk>
      <rc t="1" v="18717"/>
    </bk>
    <bk>
      <rc t="1" v="18718"/>
    </bk>
    <bk>
      <rc t="1" v="18719"/>
    </bk>
    <bk>
      <rc t="1" v="18720"/>
    </bk>
    <bk>
      <rc t="1" v="18721"/>
    </bk>
    <bk>
      <rc t="1" v="18722"/>
    </bk>
    <bk>
      <rc t="1" v="18723"/>
    </bk>
    <bk>
      <rc t="1" v="18724"/>
    </bk>
    <bk>
      <rc t="1" v="18725"/>
    </bk>
    <bk>
      <rc t="1" v="18726"/>
    </bk>
    <bk>
      <rc t="1" v="18727"/>
    </bk>
    <bk>
      <rc t="1" v="18728"/>
    </bk>
    <bk>
      <rc t="1" v="18729"/>
    </bk>
    <bk>
      <rc t="1" v="18730"/>
    </bk>
    <bk>
      <rc t="1" v="18731"/>
    </bk>
    <bk>
      <rc t="1" v="18732"/>
    </bk>
    <bk>
      <rc t="1" v="18733"/>
    </bk>
    <bk>
      <rc t="1" v="18734"/>
    </bk>
    <bk>
      <rc t="1" v="18735"/>
    </bk>
    <bk>
      <rc t="1" v="18736"/>
    </bk>
    <bk>
      <rc t="1" v="18737"/>
    </bk>
    <bk>
      <rc t="1" v="18738"/>
    </bk>
    <bk>
      <rc t="1" v="18739"/>
    </bk>
    <bk>
      <rc t="1" v="18740"/>
    </bk>
    <bk>
      <rc t="1" v="18741"/>
    </bk>
    <bk>
      <rc t="1" v="18742"/>
    </bk>
    <bk>
      <rc t="1" v="18743"/>
    </bk>
    <bk>
      <rc t="1" v="18744"/>
    </bk>
    <bk>
      <rc t="1" v="18745"/>
    </bk>
    <bk>
      <rc t="1" v="18746"/>
    </bk>
    <bk>
      <rc t="1" v="18747"/>
    </bk>
    <bk>
      <rc t="1" v="18748"/>
    </bk>
    <bk>
      <rc t="1" v="18749"/>
    </bk>
    <bk>
      <rc t="1" v="18750"/>
    </bk>
    <bk>
      <rc t="1" v="18751"/>
    </bk>
    <bk>
      <rc t="1" v="18752"/>
    </bk>
    <bk>
      <rc t="1" v="18753"/>
    </bk>
    <bk>
      <rc t="1" v="18754"/>
    </bk>
    <bk>
      <rc t="1" v="18755"/>
    </bk>
    <bk>
      <rc t="1" v="18756"/>
    </bk>
    <bk>
      <rc t="1" v="18757"/>
    </bk>
    <bk>
      <rc t="1" v="18758"/>
    </bk>
    <bk>
      <rc t="1" v="18759"/>
    </bk>
    <bk>
      <rc t="1" v="18760"/>
    </bk>
    <bk>
      <rc t="1" v="18761"/>
    </bk>
    <bk>
      <rc t="1" v="18762"/>
    </bk>
    <bk>
      <rc t="1" v="18763"/>
    </bk>
    <bk>
      <rc t="1" v="18764"/>
    </bk>
    <bk>
      <rc t="1" v="18765"/>
    </bk>
    <bk>
      <rc t="1" v="18766"/>
    </bk>
    <bk>
      <rc t="1" v="18767"/>
    </bk>
    <bk>
      <rc t="1" v="18768"/>
    </bk>
    <bk>
      <rc t="1" v="18769"/>
    </bk>
    <bk>
      <rc t="1" v="18770"/>
    </bk>
    <bk>
      <rc t="1" v="18771"/>
    </bk>
    <bk>
      <rc t="1" v="18772"/>
    </bk>
    <bk>
      <rc t="1" v="18773"/>
    </bk>
    <bk>
      <rc t="1" v="18774"/>
    </bk>
    <bk>
      <rc t="1" v="18775"/>
    </bk>
    <bk>
      <rc t="1" v="18776"/>
    </bk>
    <bk>
      <rc t="1" v="18777"/>
    </bk>
    <bk>
      <rc t="1" v="18778"/>
    </bk>
    <bk>
      <rc t="1" v="18779"/>
    </bk>
    <bk>
      <rc t="1" v="18780"/>
    </bk>
    <bk>
      <rc t="1" v="18781"/>
    </bk>
    <bk>
      <rc t="1" v="18782"/>
    </bk>
    <bk>
      <rc t="1" v="18783"/>
    </bk>
    <bk>
      <rc t="1" v="18784"/>
    </bk>
    <bk>
      <rc t="1" v="18785"/>
    </bk>
    <bk>
      <rc t="1" v="18786"/>
    </bk>
    <bk>
      <rc t="1" v="18787"/>
    </bk>
    <bk>
      <rc t="1" v="18788"/>
    </bk>
    <bk>
      <rc t="1" v="18789"/>
    </bk>
    <bk>
      <rc t="1" v="18790"/>
    </bk>
    <bk>
      <rc t="1" v="18791"/>
    </bk>
    <bk>
      <rc t="1" v="18792"/>
    </bk>
    <bk>
      <rc t="1" v="18793"/>
    </bk>
    <bk>
      <rc t="1" v="18794"/>
    </bk>
    <bk>
      <rc t="1" v="18795"/>
    </bk>
    <bk>
      <rc t="1" v="18796"/>
    </bk>
    <bk>
      <rc t="1" v="18797"/>
    </bk>
    <bk>
      <rc t="1" v="18798"/>
    </bk>
    <bk>
      <rc t="1" v="18799"/>
    </bk>
    <bk>
      <rc t="1" v="18800"/>
    </bk>
    <bk>
      <rc t="1" v="18801"/>
    </bk>
    <bk>
      <rc t="1" v="18802"/>
    </bk>
    <bk>
      <rc t="1" v="18803"/>
    </bk>
    <bk>
      <rc t="1" v="18804"/>
    </bk>
    <bk>
      <rc t="1" v="18805"/>
    </bk>
    <bk>
      <rc t="1" v="18806"/>
    </bk>
    <bk>
      <rc t="1" v="18807"/>
    </bk>
    <bk>
      <rc t="1" v="18808"/>
    </bk>
    <bk>
      <rc t="1" v="18809"/>
    </bk>
    <bk>
      <rc t="1" v="18810"/>
    </bk>
    <bk>
      <rc t="1" v="18811"/>
    </bk>
    <bk>
      <rc t="1" v="18812"/>
    </bk>
    <bk>
      <rc t="1" v="18813"/>
    </bk>
    <bk>
      <rc t="1" v="18814"/>
    </bk>
    <bk>
      <rc t="1" v="18815"/>
    </bk>
    <bk>
      <rc t="1" v="18816"/>
    </bk>
    <bk>
      <rc t="1" v="18817"/>
    </bk>
    <bk>
      <rc t="1" v="18818"/>
    </bk>
    <bk>
      <rc t="1" v="18819"/>
    </bk>
    <bk>
      <rc t="1" v="18820"/>
    </bk>
    <bk>
      <rc t="1" v="18821"/>
    </bk>
    <bk>
      <rc t="1" v="18822"/>
    </bk>
    <bk>
      <rc t="1" v="18823"/>
    </bk>
    <bk>
      <rc t="1" v="18824"/>
    </bk>
    <bk>
      <rc t="1" v="18825"/>
    </bk>
    <bk>
      <rc t="1" v="18826"/>
    </bk>
    <bk>
      <rc t="1" v="18827"/>
    </bk>
    <bk>
      <rc t="1" v="18828"/>
    </bk>
    <bk>
      <rc t="1" v="18829"/>
    </bk>
    <bk>
      <rc t="1" v="18830"/>
    </bk>
    <bk>
      <rc t="1" v="18831"/>
    </bk>
    <bk>
      <rc t="1" v="18832"/>
    </bk>
    <bk>
      <rc t="1" v="18833"/>
    </bk>
    <bk>
      <rc t="1" v="18834"/>
    </bk>
    <bk>
      <rc t="1" v="18835"/>
    </bk>
    <bk>
      <rc t="1" v="18836"/>
    </bk>
    <bk>
      <rc t="1" v="18837"/>
    </bk>
    <bk>
      <rc t="1" v="18838"/>
    </bk>
    <bk>
      <rc t="1" v="18839"/>
    </bk>
    <bk>
      <rc t="1" v="18840"/>
    </bk>
    <bk>
      <rc t="1" v="18841"/>
    </bk>
    <bk>
      <rc t="1" v="18842"/>
    </bk>
    <bk>
      <rc t="1" v="18843"/>
    </bk>
    <bk>
      <rc t="1" v="18844"/>
    </bk>
    <bk>
      <rc t="1" v="18845"/>
    </bk>
    <bk>
      <rc t="1" v="18846"/>
    </bk>
    <bk>
      <rc t="1" v="18847"/>
    </bk>
    <bk>
      <rc t="1" v="18848"/>
    </bk>
    <bk>
      <rc t="1" v="18849"/>
    </bk>
    <bk>
      <rc t="1" v="18850"/>
    </bk>
    <bk>
      <rc t="1" v="18851"/>
    </bk>
    <bk>
      <rc t="1" v="18852"/>
    </bk>
    <bk>
      <rc t="1" v="18853"/>
    </bk>
    <bk>
      <rc t="1" v="18854"/>
    </bk>
    <bk>
      <rc t="1" v="18855"/>
    </bk>
    <bk>
      <rc t="1" v="18856"/>
    </bk>
    <bk>
      <rc t="1" v="18857"/>
    </bk>
    <bk>
      <rc t="1" v="18858"/>
    </bk>
    <bk>
      <rc t="1" v="18859"/>
    </bk>
    <bk>
      <rc t="1" v="18860"/>
    </bk>
    <bk>
      <rc t="1" v="18861"/>
    </bk>
    <bk>
      <rc t="1" v="18862"/>
    </bk>
    <bk>
      <rc t="1" v="18863"/>
    </bk>
    <bk>
      <rc t="1" v="18864"/>
    </bk>
    <bk>
      <rc t="1" v="18865"/>
    </bk>
    <bk>
      <rc t="1" v="18866"/>
    </bk>
    <bk>
      <rc t="1" v="18867"/>
    </bk>
    <bk>
      <rc t="1" v="18868"/>
    </bk>
    <bk>
      <rc t="1" v="18869"/>
    </bk>
    <bk>
      <rc t="1" v="18870"/>
    </bk>
    <bk>
      <rc t="1" v="18871"/>
    </bk>
    <bk>
      <rc t="1" v="18872"/>
    </bk>
    <bk>
      <rc t="1" v="18873"/>
    </bk>
    <bk>
      <rc t="1" v="18874"/>
    </bk>
    <bk>
      <rc t="1" v="18875"/>
    </bk>
    <bk>
      <rc t="1" v="18876"/>
    </bk>
    <bk>
      <rc t="1" v="18877"/>
    </bk>
    <bk>
      <rc t="1" v="18878"/>
    </bk>
    <bk>
      <rc t="1" v="18879"/>
    </bk>
    <bk>
      <rc t="1" v="18880"/>
    </bk>
    <bk>
      <rc t="1" v="18881"/>
    </bk>
    <bk>
      <rc t="1" v="18882"/>
    </bk>
    <bk>
      <rc t="1" v="18883"/>
    </bk>
    <bk>
      <rc t="1" v="18884"/>
    </bk>
    <bk>
      <rc t="1" v="18885"/>
    </bk>
    <bk>
      <rc t="1" v="18886"/>
    </bk>
    <bk>
      <rc t="1" v="18887"/>
    </bk>
    <bk>
      <rc t="1" v="18888"/>
    </bk>
    <bk>
      <rc t="1" v="18889"/>
    </bk>
    <bk>
      <rc t="1" v="18890"/>
    </bk>
    <bk>
      <rc t="1" v="18891"/>
    </bk>
    <bk>
      <rc t="1" v="18892"/>
    </bk>
    <bk>
      <rc t="1" v="18893"/>
    </bk>
    <bk>
      <rc t="1" v="18894"/>
    </bk>
    <bk>
      <rc t="1" v="18895"/>
    </bk>
    <bk>
      <rc t="1" v="18896"/>
    </bk>
    <bk>
      <rc t="1" v="18897"/>
    </bk>
    <bk>
      <rc t="1" v="18898"/>
    </bk>
    <bk>
      <rc t="1" v="18899"/>
    </bk>
    <bk>
      <rc t="1" v="18900"/>
    </bk>
    <bk>
      <rc t="1" v="18901"/>
    </bk>
    <bk>
      <rc t="1" v="18902"/>
    </bk>
    <bk>
      <rc t="1" v="18903"/>
    </bk>
    <bk>
      <rc t="1" v="18904"/>
    </bk>
    <bk>
      <rc t="1" v="18905"/>
    </bk>
    <bk>
      <rc t="1" v="18906"/>
    </bk>
    <bk>
      <rc t="1" v="18907"/>
    </bk>
    <bk>
      <rc t="1" v="18908"/>
    </bk>
    <bk>
      <rc t="1" v="18909"/>
    </bk>
    <bk>
      <rc t="1" v="18910"/>
    </bk>
    <bk>
      <rc t="1" v="18911"/>
    </bk>
    <bk>
      <rc t="1" v="18912"/>
    </bk>
    <bk>
      <rc t="1" v="18913"/>
    </bk>
    <bk>
      <rc t="1" v="18914"/>
    </bk>
    <bk>
      <rc t="1" v="18915"/>
    </bk>
    <bk>
      <rc t="1" v="18916"/>
    </bk>
    <bk>
      <rc t="1" v="18917"/>
    </bk>
    <bk>
      <rc t="1" v="18918"/>
    </bk>
    <bk>
      <rc t="1" v="18919"/>
    </bk>
    <bk>
      <rc t="1" v="18920"/>
    </bk>
    <bk>
      <rc t="1" v="18921"/>
    </bk>
    <bk>
      <rc t="1" v="18922"/>
    </bk>
    <bk>
      <rc t="1" v="18923"/>
    </bk>
    <bk>
      <rc t="1" v="18924"/>
    </bk>
    <bk>
      <rc t="1" v="18925"/>
    </bk>
    <bk>
      <rc t="1" v="18926"/>
    </bk>
    <bk>
      <rc t="1" v="18927"/>
    </bk>
    <bk>
      <rc t="1" v="18928"/>
    </bk>
    <bk>
      <rc t="1" v="18929"/>
    </bk>
    <bk>
      <rc t="1" v="18930"/>
    </bk>
    <bk>
      <rc t="1" v="18931"/>
    </bk>
    <bk>
      <rc t="1" v="18932"/>
    </bk>
    <bk>
      <rc t="1" v="18933"/>
    </bk>
    <bk>
      <rc t="1" v="18934"/>
    </bk>
    <bk>
      <rc t="1" v="18935"/>
    </bk>
    <bk>
      <rc t="1" v="18936"/>
    </bk>
    <bk>
      <rc t="1" v="18937"/>
    </bk>
    <bk>
      <rc t="1" v="18938"/>
    </bk>
    <bk>
      <rc t="1" v="18939"/>
    </bk>
    <bk>
      <rc t="1" v="18940"/>
    </bk>
    <bk>
      <rc t="1" v="18941"/>
    </bk>
    <bk>
      <rc t="1" v="18942"/>
    </bk>
    <bk>
      <rc t="1" v="18943"/>
    </bk>
    <bk>
      <rc t="1" v="18944"/>
    </bk>
    <bk>
      <rc t="1" v="18945"/>
    </bk>
    <bk>
      <rc t="1" v="18946"/>
    </bk>
    <bk>
      <rc t="1" v="18947"/>
    </bk>
    <bk>
      <rc t="1" v="18948"/>
    </bk>
    <bk>
      <rc t="1" v="18949"/>
    </bk>
    <bk>
      <rc t="1" v="18950"/>
    </bk>
    <bk>
      <rc t="1" v="18951"/>
    </bk>
    <bk>
      <rc t="1" v="18952"/>
    </bk>
    <bk>
      <rc t="1" v="18953"/>
    </bk>
    <bk>
      <rc t="1" v="18954"/>
    </bk>
    <bk>
      <rc t="1" v="18955"/>
    </bk>
    <bk>
      <rc t="1" v="18956"/>
    </bk>
    <bk>
      <rc t="1" v="18957"/>
    </bk>
    <bk>
      <rc t="1" v="18958"/>
    </bk>
    <bk>
      <rc t="1" v="18959"/>
    </bk>
    <bk>
      <rc t="1" v="18960"/>
    </bk>
    <bk>
      <rc t="1" v="18961"/>
    </bk>
    <bk>
      <rc t="1" v="18962"/>
    </bk>
    <bk>
      <rc t="1" v="18963"/>
    </bk>
    <bk>
      <rc t="1" v="18964"/>
    </bk>
    <bk>
      <rc t="1" v="18965"/>
    </bk>
    <bk>
      <rc t="1" v="18966"/>
    </bk>
    <bk>
      <rc t="1" v="18967"/>
    </bk>
    <bk>
      <rc t="1" v="18968"/>
    </bk>
    <bk>
      <rc t="1" v="18969"/>
    </bk>
    <bk>
      <rc t="1" v="18970"/>
    </bk>
    <bk>
      <rc t="1" v="18971"/>
    </bk>
    <bk>
      <rc t="1" v="18972"/>
    </bk>
    <bk>
      <rc t="1" v="18973"/>
    </bk>
    <bk>
      <rc t="1" v="18974"/>
    </bk>
    <bk>
      <rc t="1" v="18975"/>
    </bk>
    <bk>
      <rc t="1" v="18976"/>
    </bk>
    <bk>
      <rc t="1" v="18977"/>
    </bk>
    <bk>
      <rc t="1" v="18978"/>
    </bk>
    <bk>
      <rc t="1" v="18979"/>
    </bk>
    <bk>
      <rc t="1" v="18980"/>
    </bk>
    <bk>
      <rc t="1" v="18981"/>
    </bk>
    <bk>
      <rc t="1" v="18982"/>
    </bk>
    <bk>
      <rc t="1" v="18983"/>
    </bk>
    <bk>
      <rc t="1" v="18984"/>
    </bk>
    <bk>
      <rc t="1" v="18985"/>
    </bk>
    <bk>
      <rc t="1" v="18986"/>
    </bk>
    <bk>
      <rc t="1" v="18987"/>
    </bk>
    <bk>
      <rc t="1" v="18988"/>
    </bk>
    <bk>
      <rc t="1" v="18989"/>
    </bk>
    <bk>
      <rc t="1" v="18990"/>
    </bk>
    <bk>
      <rc t="1" v="18991"/>
    </bk>
    <bk>
      <rc t="1" v="18992"/>
    </bk>
    <bk>
      <rc t="1" v="18993"/>
    </bk>
    <bk>
      <rc t="1" v="18994"/>
    </bk>
    <bk>
      <rc t="1" v="18995"/>
    </bk>
    <bk>
      <rc t="1" v="18996"/>
    </bk>
    <bk>
      <rc t="1" v="18997"/>
    </bk>
    <bk>
      <rc t="1" v="18998"/>
    </bk>
    <bk>
      <rc t="1" v="18999"/>
    </bk>
    <bk>
      <rc t="1" v="19000"/>
    </bk>
    <bk>
      <rc t="1" v="19001"/>
    </bk>
    <bk>
      <rc t="1" v="19002"/>
    </bk>
    <bk>
      <rc t="1" v="19003"/>
    </bk>
    <bk>
      <rc t="1" v="19004"/>
    </bk>
    <bk>
      <rc t="1" v="19005"/>
    </bk>
    <bk>
      <rc t="1" v="19006"/>
    </bk>
    <bk>
      <rc t="1" v="19007"/>
    </bk>
    <bk>
      <rc t="1" v="19008"/>
    </bk>
    <bk>
      <rc t="1" v="19009"/>
    </bk>
    <bk>
      <rc t="1" v="19010"/>
    </bk>
    <bk>
      <rc t="1" v="19011"/>
    </bk>
    <bk>
      <rc t="1" v="19012"/>
    </bk>
    <bk>
      <rc t="1" v="19013"/>
    </bk>
    <bk>
      <rc t="1" v="19014"/>
    </bk>
    <bk>
      <rc t="1" v="19015"/>
    </bk>
    <bk>
      <rc t="1" v="19016"/>
    </bk>
    <bk>
      <rc t="1" v="19017"/>
    </bk>
    <bk>
      <rc t="1" v="19018"/>
    </bk>
    <bk>
      <rc t="1" v="19019"/>
    </bk>
    <bk>
      <rc t="1" v="19020"/>
    </bk>
    <bk>
      <rc t="1" v="19021"/>
    </bk>
    <bk>
      <rc t="1" v="19022"/>
    </bk>
    <bk>
      <rc t="1" v="19023"/>
    </bk>
    <bk>
      <rc t="1" v="19024"/>
    </bk>
    <bk>
      <rc t="1" v="19025"/>
    </bk>
    <bk>
      <rc t="1" v="19026"/>
    </bk>
    <bk>
      <rc t="1" v="19027"/>
    </bk>
    <bk>
      <rc t="1" v="19028"/>
    </bk>
    <bk>
      <rc t="1" v="19029"/>
    </bk>
    <bk>
      <rc t="1" v="19030"/>
    </bk>
    <bk>
      <rc t="1" v="19031"/>
    </bk>
    <bk>
      <rc t="1" v="19032"/>
    </bk>
    <bk>
      <rc t="1" v="19033"/>
    </bk>
    <bk>
      <rc t="1" v="19034"/>
    </bk>
    <bk>
      <rc t="1" v="19035"/>
    </bk>
    <bk>
      <rc t="1" v="19036"/>
    </bk>
    <bk>
      <rc t="1" v="19037"/>
    </bk>
    <bk>
      <rc t="1" v="19038"/>
    </bk>
    <bk>
      <rc t="1" v="19039"/>
    </bk>
    <bk>
      <rc t="1" v="19040"/>
    </bk>
    <bk>
      <rc t="1" v="19041"/>
    </bk>
    <bk>
      <rc t="1" v="19042"/>
    </bk>
    <bk>
      <rc t="1" v="19043"/>
    </bk>
    <bk>
      <rc t="1" v="19044"/>
    </bk>
    <bk>
      <rc t="1" v="19045"/>
    </bk>
    <bk>
      <rc t="1" v="19046"/>
    </bk>
    <bk>
      <rc t="1" v="19047"/>
    </bk>
    <bk>
      <rc t="1" v="19048"/>
    </bk>
    <bk>
      <rc t="1" v="19049"/>
    </bk>
    <bk>
      <rc t="1" v="19050"/>
    </bk>
    <bk>
      <rc t="1" v="19051"/>
    </bk>
    <bk>
      <rc t="1" v="19052"/>
    </bk>
    <bk>
      <rc t="1" v="19053"/>
    </bk>
    <bk>
      <rc t="1" v="19054"/>
    </bk>
    <bk>
      <rc t="1" v="19055"/>
    </bk>
    <bk>
      <rc t="1" v="19056"/>
    </bk>
    <bk>
      <rc t="1" v="19057"/>
    </bk>
    <bk>
      <rc t="1" v="19058"/>
    </bk>
    <bk>
      <rc t="1" v="19059"/>
    </bk>
    <bk>
      <rc t="1" v="19060"/>
    </bk>
    <bk>
      <rc t="1" v="19061"/>
    </bk>
    <bk>
      <rc t="1" v="19062"/>
    </bk>
    <bk>
      <rc t="1" v="19063"/>
    </bk>
    <bk>
      <rc t="1" v="19064"/>
    </bk>
    <bk>
      <rc t="1" v="19065"/>
    </bk>
    <bk>
      <rc t="1" v="19066"/>
    </bk>
    <bk>
      <rc t="1" v="19067"/>
    </bk>
    <bk>
      <rc t="1" v="19068"/>
    </bk>
    <bk>
      <rc t="1" v="19069"/>
    </bk>
    <bk>
      <rc t="1" v="19070"/>
    </bk>
    <bk>
      <rc t="1" v="19071"/>
    </bk>
    <bk>
      <rc t="1" v="19072"/>
    </bk>
    <bk>
      <rc t="1" v="19073"/>
    </bk>
    <bk>
      <rc t="1" v="19074"/>
    </bk>
    <bk>
      <rc t="1" v="19075"/>
    </bk>
    <bk>
      <rc t="1" v="19076"/>
    </bk>
    <bk>
      <rc t="1" v="19077"/>
    </bk>
    <bk>
      <rc t="1" v="19078"/>
    </bk>
    <bk>
      <rc t="1" v="19079"/>
    </bk>
    <bk>
      <rc t="1" v="19080"/>
    </bk>
    <bk>
      <rc t="1" v="19081"/>
    </bk>
    <bk>
      <rc t="1" v="19082"/>
    </bk>
    <bk>
      <rc t="1" v="19083"/>
    </bk>
    <bk>
      <rc t="1" v="19084"/>
    </bk>
    <bk>
      <rc t="1" v="19085"/>
    </bk>
    <bk>
      <rc t="1" v="19086"/>
    </bk>
    <bk>
      <rc t="1" v="19087"/>
    </bk>
    <bk>
      <rc t="1" v="19088"/>
    </bk>
    <bk>
      <rc t="1" v="19089"/>
    </bk>
    <bk>
      <rc t="1" v="19090"/>
    </bk>
    <bk>
      <rc t="1" v="19091"/>
    </bk>
    <bk>
      <rc t="1" v="19092"/>
    </bk>
    <bk>
      <rc t="1" v="19093"/>
    </bk>
    <bk>
      <rc t="1" v="19094"/>
    </bk>
    <bk>
      <rc t="1" v="19095"/>
    </bk>
    <bk>
      <rc t="1" v="19096"/>
    </bk>
    <bk>
      <rc t="1" v="19097"/>
    </bk>
    <bk>
      <rc t="1" v="19098"/>
    </bk>
    <bk>
      <rc t="1" v="19099"/>
    </bk>
    <bk>
      <rc t="1" v="19100"/>
    </bk>
    <bk>
      <rc t="1" v="19101"/>
    </bk>
    <bk>
      <rc t="1" v="19102"/>
    </bk>
    <bk>
      <rc t="1" v="19103"/>
    </bk>
    <bk>
      <rc t="1" v="19104"/>
    </bk>
    <bk>
      <rc t="1" v="19105"/>
    </bk>
    <bk>
      <rc t="1" v="19106"/>
    </bk>
    <bk>
      <rc t="1" v="19107"/>
    </bk>
    <bk>
      <rc t="1" v="19108"/>
    </bk>
    <bk>
      <rc t="1" v="19109"/>
    </bk>
    <bk>
      <rc t="1" v="19110"/>
    </bk>
    <bk>
      <rc t="1" v="19111"/>
    </bk>
    <bk>
      <rc t="1" v="19112"/>
    </bk>
    <bk>
      <rc t="1" v="19113"/>
    </bk>
    <bk>
      <rc t="1" v="19114"/>
    </bk>
    <bk>
      <rc t="1" v="19115"/>
    </bk>
    <bk>
      <rc t="1" v="19116"/>
    </bk>
    <bk>
      <rc t="1" v="19117"/>
    </bk>
    <bk>
      <rc t="1" v="19118"/>
    </bk>
    <bk>
      <rc t="1" v="19119"/>
    </bk>
    <bk>
      <rc t="1" v="19120"/>
    </bk>
    <bk>
      <rc t="1" v="19121"/>
    </bk>
    <bk>
      <rc t="1" v="19122"/>
    </bk>
    <bk>
      <rc t="1" v="19123"/>
    </bk>
    <bk>
      <rc t="1" v="19124"/>
    </bk>
    <bk>
      <rc t="1" v="19125"/>
    </bk>
    <bk>
      <rc t="1" v="19126"/>
    </bk>
    <bk>
      <rc t="1" v="19127"/>
    </bk>
    <bk>
      <rc t="1" v="19128"/>
    </bk>
    <bk>
      <rc t="1" v="19129"/>
    </bk>
    <bk>
      <rc t="1" v="19130"/>
    </bk>
    <bk>
      <rc t="1" v="19131"/>
    </bk>
    <bk>
      <rc t="1" v="19132"/>
    </bk>
    <bk>
      <rc t="1" v="19133"/>
    </bk>
    <bk>
      <rc t="1" v="19134"/>
    </bk>
    <bk>
      <rc t="1" v="19135"/>
    </bk>
    <bk>
      <rc t="1" v="19136"/>
    </bk>
    <bk>
      <rc t="1" v="19137"/>
    </bk>
    <bk>
      <rc t="1" v="19138"/>
    </bk>
    <bk>
      <rc t="1" v="19139"/>
    </bk>
    <bk>
      <rc t="1" v="19140"/>
    </bk>
    <bk>
      <rc t="1" v="19141"/>
    </bk>
    <bk>
      <rc t="1" v="19142"/>
    </bk>
    <bk>
      <rc t="1" v="19143"/>
    </bk>
    <bk>
      <rc t="1" v="19144"/>
    </bk>
    <bk>
      <rc t="1" v="19145"/>
    </bk>
    <bk>
      <rc t="1" v="19146"/>
    </bk>
    <bk>
      <rc t="1" v="19147"/>
    </bk>
    <bk>
      <rc t="1" v="19148"/>
    </bk>
    <bk>
      <rc t="1" v="19149"/>
    </bk>
    <bk>
      <rc t="1" v="19150"/>
    </bk>
    <bk>
      <rc t="1" v="19151"/>
    </bk>
    <bk>
      <rc t="1" v="19152"/>
    </bk>
    <bk>
      <rc t="1" v="19153"/>
    </bk>
    <bk>
      <rc t="1" v="19154"/>
    </bk>
    <bk>
      <rc t="1" v="19155"/>
    </bk>
    <bk>
      <rc t="1" v="19156"/>
    </bk>
    <bk>
      <rc t="1" v="19157"/>
    </bk>
    <bk>
      <rc t="1" v="19158"/>
    </bk>
    <bk>
      <rc t="1" v="19159"/>
    </bk>
    <bk>
      <rc t="1" v="19160"/>
    </bk>
    <bk>
      <rc t="1" v="19161"/>
    </bk>
    <bk>
      <rc t="1" v="19162"/>
    </bk>
    <bk>
      <rc t="1" v="19163"/>
    </bk>
    <bk>
      <rc t="1" v="19164"/>
    </bk>
    <bk>
      <rc t="1" v="19165"/>
    </bk>
    <bk>
      <rc t="1" v="19166"/>
    </bk>
    <bk>
      <rc t="1" v="19167"/>
    </bk>
    <bk>
      <rc t="1" v="19168"/>
    </bk>
    <bk>
      <rc t="1" v="19169"/>
    </bk>
    <bk>
      <rc t="1" v="19170"/>
    </bk>
    <bk>
      <rc t="1" v="19171"/>
    </bk>
    <bk>
      <rc t="1" v="19172"/>
    </bk>
    <bk>
      <rc t="1" v="19173"/>
    </bk>
    <bk>
      <rc t="1" v="19174"/>
    </bk>
    <bk>
      <rc t="1" v="19175"/>
    </bk>
    <bk>
      <rc t="1" v="19176"/>
    </bk>
    <bk>
      <rc t="1" v="19177"/>
    </bk>
    <bk>
      <rc t="1" v="19178"/>
    </bk>
    <bk>
      <rc t="1" v="19179"/>
    </bk>
    <bk>
      <rc t="1" v="19180"/>
    </bk>
    <bk>
      <rc t="1" v="19181"/>
    </bk>
    <bk>
      <rc t="1" v="19182"/>
    </bk>
    <bk>
      <rc t="1" v="19183"/>
    </bk>
    <bk>
      <rc t="1" v="19184"/>
    </bk>
    <bk>
      <rc t="1" v="19185"/>
    </bk>
    <bk>
      <rc t="1" v="19186"/>
    </bk>
    <bk>
      <rc t="1" v="19187"/>
    </bk>
    <bk>
      <rc t="1" v="19188"/>
    </bk>
    <bk>
      <rc t="1" v="19189"/>
    </bk>
    <bk>
      <rc t="1" v="19190"/>
    </bk>
    <bk>
      <rc t="1" v="19191"/>
    </bk>
    <bk>
      <rc t="1" v="19192"/>
    </bk>
    <bk>
      <rc t="1" v="19193"/>
    </bk>
    <bk>
      <rc t="1" v="19194"/>
    </bk>
    <bk>
      <rc t="1" v="19195"/>
    </bk>
    <bk>
      <rc t="1" v="19196"/>
    </bk>
    <bk>
      <rc t="1" v="19197"/>
    </bk>
    <bk>
      <rc t="1" v="19198"/>
    </bk>
    <bk>
      <rc t="1" v="19199"/>
    </bk>
    <bk>
      <rc t="1" v="19200"/>
    </bk>
    <bk>
      <rc t="1" v="19201"/>
    </bk>
    <bk>
      <rc t="1" v="19202"/>
    </bk>
    <bk>
      <rc t="1" v="19203"/>
    </bk>
    <bk>
      <rc t="1" v="19204"/>
    </bk>
    <bk>
      <rc t="1" v="19205"/>
    </bk>
    <bk>
      <rc t="1" v="19206"/>
    </bk>
    <bk>
      <rc t="1" v="19207"/>
    </bk>
    <bk>
      <rc t="1" v="19208"/>
    </bk>
    <bk>
      <rc t="1" v="19209"/>
    </bk>
    <bk>
      <rc t="1" v="19210"/>
    </bk>
    <bk>
      <rc t="1" v="19211"/>
    </bk>
    <bk>
      <rc t="1" v="19212"/>
    </bk>
    <bk>
      <rc t="1" v="19213"/>
    </bk>
    <bk>
      <rc t="1" v="19214"/>
    </bk>
    <bk>
      <rc t="1" v="19215"/>
    </bk>
    <bk>
      <rc t="1" v="19216"/>
    </bk>
    <bk>
      <rc t="1" v="19217"/>
    </bk>
    <bk>
      <rc t="1" v="19218"/>
    </bk>
    <bk>
      <rc t="1" v="19219"/>
    </bk>
    <bk>
      <rc t="1" v="19220"/>
    </bk>
    <bk>
      <rc t="1" v="19221"/>
    </bk>
    <bk>
      <rc t="1" v="19222"/>
    </bk>
    <bk>
      <rc t="1" v="19223"/>
    </bk>
    <bk>
      <rc t="1" v="19224"/>
    </bk>
    <bk>
      <rc t="1" v="19225"/>
    </bk>
    <bk>
      <rc t="1" v="19226"/>
    </bk>
    <bk>
      <rc t="1" v="19227"/>
    </bk>
    <bk>
      <rc t="1" v="19228"/>
    </bk>
    <bk>
      <rc t="1" v="19229"/>
    </bk>
    <bk>
      <rc t="1" v="19230"/>
    </bk>
    <bk>
      <rc t="1" v="19231"/>
    </bk>
    <bk>
      <rc t="1" v="19232"/>
    </bk>
    <bk>
      <rc t="1" v="19233"/>
    </bk>
    <bk>
      <rc t="1" v="19234"/>
    </bk>
    <bk>
      <rc t="1" v="19235"/>
    </bk>
    <bk>
      <rc t="1" v="19236"/>
    </bk>
    <bk>
      <rc t="1" v="19237"/>
    </bk>
    <bk>
      <rc t="1" v="19238"/>
    </bk>
    <bk>
      <rc t="1" v="19239"/>
    </bk>
    <bk>
      <rc t="1" v="19240"/>
    </bk>
    <bk>
      <rc t="1" v="19241"/>
    </bk>
    <bk>
      <rc t="1" v="19242"/>
    </bk>
    <bk>
      <rc t="1" v="19243"/>
    </bk>
    <bk>
      <rc t="1" v="19244"/>
    </bk>
    <bk>
      <rc t="1" v="19245"/>
    </bk>
    <bk>
      <rc t="1" v="19246"/>
    </bk>
    <bk>
      <rc t="1" v="19247"/>
    </bk>
    <bk>
      <rc t="1" v="19248"/>
    </bk>
    <bk>
      <rc t="1" v="19249"/>
    </bk>
    <bk>
      <rc t="1" v="19250"/>
    </bk>
    <bk>
      <rc t="1" v="19251"/>
    </bk>
    <bk>
      <rc t="1" v="19252"/>
    </bk>
    <bk>
      <rc t="1" v="19253"/>
    </bk>
    <bk>
      <rc t="1" v="19254"/>
    </bk>
    <bk>
      <rc t="1" v="19255"/>
    </bk>
    <bk>
      <rc t="1" v="19256"/>
    </bk>
    <bk>
      <rc t="1" v="19257"/>
    </bk>
    <bk>
      <rc t="1" v="19258"/>
    </bk>
    <bk>
      <rc t="1" v="19259"/>
    </bk>
    <bk>
      <rc t="1" v="19260"/>
    </bk>
    <bk>
      <rc t="1" v="19261"/>
    </bk>
    <bk>
      <rc t="1" v="19262"/>
    </bk>
    <bk>
      <rc t="1" v="19263"/>
    </bk>
    <bk>
      <rc t="1" v="19264"/>
    </bk>
    <bk>
      <rc t="1" v="19265"/>
    </bk>
    <bk>
      <rc t="1" v="19266"/>
    </bk>
    <bk>
      <rc t="1" v="19267"/>
    </bk>
    <bk>
      <rc t="1" v="19268"/>
    </bk>
    <bk>
      <rc t="1" v="19269"/>
    </bk>
    <bk>
      <rc t="1" v="19270"/>
    </bk>
    <bk>
      <rc t="1" v="19271"/>
    </bk>
    <bk>
      <rc t="1" v="19272"/>
    </bk>
    <bk>
      <rc t="1" v="19273"/>
    </bk>
    <bk>
      <rc t="1" v="19274"/>
    </bk>
    <bk>
      <rc t="1" v="19275"/>
    </bk>
    <bk>
      <rc t="1" v="19276"/>
    </bk>
    <bk>
      <rc t="1" v="19277"/>
    </bk>
    <bk>
      <rc t="1" v="19278"/>
    </bk>
    <bk>
      <rc t="1" v="19279"/>
    </bk>
    <bk>
      <rc t="1" v="19280"/>
    </bk>
    <bk>
      <rc t="1" v="19281"/>
    </bk>
    <bk>
      <rc t="1" v="19282"/>
    </bk>
    <bk>
      <rc t="1" v="19283"/>
    </bk>
    <bk>
      <rc t="1" v="19284"/>
    </bk>
    <bk>
      <rc t="1" v="19285"/>
    </bk>
    <bk>
      <rc t="1" v="19286"/>
    </bk>
    <bk>
      <rc t="1" v="19287"/>
    </bk>
    <bk>
      <rc t="1" v="19288"/>
    </bk>
    <bk>
      <rc t="1" v="19289"/>
    </bk>
    <bk>
      <rc t="1" v="19290"/>
    </bk>
    <bk>
      <rc t="1" v="19291"/>
    </bk>
    <bk>
      <rc t="1" v="19292"/>
    </bk>
    <bk>
      <rc t="1" v="19293"/>
    </bk>
    <bk>
      <rc t="1" v="19294"/>
    </bk>
    <bk>
      <rc t="1" v="19295"/>
    </bk>
    <bk>
      <rc t="1" v="19296"/>
    </bk>
    <bk>
      <rc t="1" v="19297"/>
    </bk>
    <bk>
      <rc t="1" v="19298"/>
    </bk>
    <bk>
      <rc t="1" v="19299"/>
    </bk>
    <bk>
      <rc t="1" v="19300"/>
    </bk>
    <bk>
      <rc t="1" v="19301"/>
    </bk>
    <bk>
      <rc t="1" v="19302"/>
    </bk>
    <bk>
      <rc t="1" v="19303"/>
    </bk>
    <bk>
      <rc t="1" v="19304"/>
    </bk>
    <bk>
      <rc t="1" v="19305"/>
    </bk>
    <bk>
      <rc t="1" v="19306"/>
    </bk>
    <bk>
      <rc t="1" v="19307"/>
    </bk>
    <bk>
      <rc t="1" v="19308"/>
    </bk>
    <bk>
      <rc t="1" v="19309"/>
    </bk>
    <bk>
      <rc t="1" v="19310"/>
    </bk>
    <bk>
      <rc t="1" v="19311"/>
    </bk>
    <bk>
      <rc t="1" v="19312"/>
    </bk>
    <bk>
      <rc t="1" v="19313"/>
    </bk>
    <bk>
      <rc t="1" v="19314"/>
    </bk>
    <bk>
      <rc t="1" v="19315"/>
    </bk>
    <bk>
      <rc t="1" v="19316"/>
    </bk>
    <bk>
      <rc t="1" v="19317"/>
    </bk>
    <bk>
      <rc t="1" v="19318"/>
    </bk>
    <bk>
      <rc t="1" v="19319"/>
    </bk>
    <bk>
      <rc t="1" v="19320"/>
    </bk>
    <bk>
      <rc t="1" v="19321"/>
    </bk>
    <bk>
      <rc t="1" v="19322"/>
    </bk>
    <bk>
      <rc t="1" v="19323"/>
    </bk>
    <bk>
      <rc t="1" v="19324"/>
    </bk>
    <bk>
      <rc t="1" v="19325"/>
    </bk>
    <bk>
      <rc t="1" v="19326"/>
    </bk>
    <bk>
      <rc t="1" v="19327"/>
    </bk>
    <bk>
      <rc t="1" v="19328"/>
    </bk>
    <bk>
      <rc t="1" v="19329"/>
    </bk>
    <bk>
      <rc t="1" v="19330"/>
    </bk>
    <bk>
      <rc t="1" v="19331"/>
    </bk>
    <bk>
      <rc t="1" v="19332"/>
    </bk>
    <bk>
      <rc t="1" v="19333"/>
    </bk>
    <bk>
      <rc t="1" v="19334"/>
    </bk>
    <bk>
      <rc t="1" v="19335"/>
    </bk>
    <bk>
      <rc t="1" v="19336"/>
    </bk>
    <bk>
      <rc t="1" v="19337"/>
    </bk>
    <bk>
      <rc t="1" v="19338"/>
    </bk>
    <bk>
      <rc t="1" v="19339"/>
    </bk>
    <bk>
      <rc t="1" v="19340"/>
    </bk>
    <bk>
      <rc t="1" v="19341"/>
    </bk>
    <bk>
      <rc t="1" v="19342"/>
    </bk>
    <bk>
      <rc t="1" v="19343"/>
    </bk>
    <bk>
      <rc t="1" v="19344"/>
    </bk>
    <bk>
      <rc t="1" v="19345"/>
    </bk>
    <bk>
      <rc t="1" v="19346"/>
    </bk>
    <bk>
      <rc t="1" v="19347"/>
    </bk>
    <bk>
      <rc t="1" v="19348"/>
    </bk>
    <bk>
      <rc t="1" v="19349"/>
    </bk>
    <bk>
      <rc t="1" v="19350"/>
    </bk>
    <bk>
      <rc t="1" v="19351"/>
    </bk>
    <bk>
      <rc t="1" v="19352"/>
    </bk>
    <bk>
      <rc t="1" v="19353"/>
    </bk>
    <bk>
      <rc t="1" v="19354"/>
    </bk>
    <bk>
      <rc t="1" v="19355"/>
    </bk>
    <bk>
      <rc t="1" v="19356"/>
    </bk>
    <bk>
      <rc t="1" v="19357"/>
    </bk>
    <bk>
      <rc t="1" v="19358"/>
    </bk>
    <bk>
      <rc t="1" v="19359"/>
    </bk>
    <bk>
      <rc t="1" v="19360"/>
    </bk>
    <bk>
      <rc t="1" v="19361"/>
    </bk>
    <bk>
      <rc t="1" v="19362"/>
    </bk>
    <bk>
      <rc t="1" v="19363"/>
    </bk>
    <bk>
      <rc t="1" v="19364"/>
    </bk>
    <bk>
      <rc t="1" v="19365"/>
    </bk>
    <bk>
      <rc t="1" v="19366"/>
    </bk>
    <bk>
      <rc t="1" v="19367"/>
    </bk>
    <bk>
      <rc t="1" v="19368"/>
    </bk>
    <bk>
      <rc t="1" v="19369"/>
    </bk>
    <bk>
      <rc t="1" v="19370"/>
    </bk>
    <bk>
      <rc t="1" v="19371"/>
    </bk>
    <bk>
      <rc t="1" v="19372"/>
    </bk>
    <bk>
      <rc t="1" v="19373"/>
    </bk>
    <bk>
      <rc t="1" v="19374"/>
    </bk>
    <bk>
      <rc t="1" v="19375"/>
    </bk>
    <bk>
      <rc t="1" v="19376"/>
    </bk>
    <bk>
      <rc t="1" v="19377"/>
    </bk>
    <bk>
      <rc t="1" v="19378"/>
    </bk>
    <bk>
      <rc t="1" v="19379"/>
    </bk>
    <bk>
      <rc t="1" v="19380"/>
    </bk>
    <bk>
      <rc t="1" v="19381"/>
    </bk>
    <bk>
      <rc t="1" v="19382"/>
    </bk>
    <bk>
      <rc t="1" v="19383"/>
    </bk>
    <bk>
      <rc t="1" v="19384"/>
    </bk>
    <bk>
      <rc t="1" v="19385"/>
    </bk>
    <bk>
      <rc t="1" v="19386"/>
    </bk>
    <bk>
      <rc t="1" v="19387"/>
    </bk>
    <bk>
      <rc t="1" v="19388"/>
    </bk>
    <bk>
      <rc t="1" v="19389"/>
    </bk>
    <bk>
      <rc t="1" v="19390"/>
    </bk>
    <bk>
      <rc t="1" v="19391"/>
    </bk>
    <bk>
      <rc t="1" v="19392"/>
    </bk>
    <bk>
      <rc t="1" v="19393"/>
    </bk>
    <bk>
      <rc t="1" v="19394"/>
    </bk>
    <bk>
      <rc t="1" v="19395"/>
    </bk>
    <bk>
      <rc t="1" v="19396"/>
    </bk>
    <bk>
      <rc t="1" v="19397"/>
    </bk>
    <bk>
      <rc t="1" v="19398"/>
    </bk>
    <bk>
      <rc t="1" v="19399"/>
    </bk>
    <bk>
      <rc t="1" v="19400"/>
    </bk>
    <bk>
      <rc t="1" v="19401"/>
    </bk>
    <bk>
      <rc t="1" v="19402"/>
    </bk>
    <bk>
      <rc t="1" v="19403"/>
    </bk>
    <bk>
      <rc t="1" v="19404"/>
    </bk>
    <bk>
      <rc t="1" v="19405"/>
    </bk>
    <bk>
      <rc t="1" v="19406"/>
    </bk>
    <bk>
      <rc t="1" v="19407"/>
    </bk>
    <bk>
      <rc t="1" v="19408"/>
    </bk>
    <bk>
      <rc t="1" v="19409"/>
    </bk>
    <bk>
      <rc t="1" v="19410"/>
    </bk>
    <bk>
      <rc t="1" v="19411"/>
    </bk>
    <bk>
      <rc t="1" v="19412"/>
    </bk>
    <bk>
      <rc t="1" v="19413"/>
    </bk>
    <bk>
      <rc t="1" v="19414"/>
    </bk>
    <bk>
      <rc t="1" v="19415"/>
    </bk>
    <bk>
      <rc t="1" v="19416"/>
    </bk>
    <bk>
      <rc t="1" v="19417"/>
    </bk>
    <bk>
      <rc t="1" v="19418"/>
    </bk>
    <bk>
      <rc t="1" v="19419"/>
    </bk>
    <bk>
      <rc t="1" v="19420"/>
    </bk>
    <bk>
      <rc t="1" v="19421"/>
    </bk>
    <bk>
      <rc t="1" v="19422"/>
    </bk>
    <bk>
      <rc t="1" v="19423"/>
    </bk>
    <bk>
      <rc t="1" v="19424"/>
    </bk>
    <bk>
      <rc t="1" v="19425"/>
    </bk>
    <bk>
      <rc t="1" v="19426"/>
    </bk>
    <bk>
      <rc t="1" v="19427"/>
    </bk>
    <bk>
      <rc t="1" v="19428"/>
    </bk>
    <bk>
      <rc t="1" v="19429"/>
    </bk>
    <bk>
      <rc t="1" v="19430"/>
    </bk>
    <bk>
      <rc t="1" v="19431"/>
    </bk>
    <bk>
      <rc t="1" v="19432"/>
    </bk>
    <bk>
      <rc t="1" v="19433"/>
    </bk>
    <bk>
      <rc t="1" v="19434"/>
    </bk>
    <bk>
      <rc t="1" v="19435"/>
    </bk>
    <bk>
      <rc t="1" v="19436"/>
    </bk>
    <bk>
      <rc t="1" v="19437"/>
    </bk>
    <bk>
      <rc t="1" v="19438"/>
    </bk>
    <bk>
      <rc t="1" v="19439"/>
    </bk>
    <bk>
      <rc t="1" v="19440"/>
    </bk>
    <bk>
      <rc t="1" v="19441"/>
    </bk>
    <bk>
      <rc t="1" v="19442"/>
    </bk>
    <bk>
      <rc t="1" v="19443"/>
    </bk>
    <bk>
      <rc t="1" v="19444"/>
    </bk>
    <bk>
      <rc t="1" v="19445"/>
    </bk>
    <bk>
      <rc t="1" v="19446"/>
    </bk>
    <bk>
      <rc t="1" v="19447"/>
    </bk>
    <bk>
      <rc t="1" v="19448"/>
    </bk>
    <bk>
      <rc t="1" v="19449"/>
    </bk>
    <bk>
      <rc t="1" v="19450"/>
    </bk>
    <bk>
      <rc t="1" v="19451"/>
    </bk>
    <bk>
      <rc t="1" v="19452"/>
    </bk>
    <bk>
      <rc t="1" v="19453"/>
    </bk>
    <bk>
      <rc t="1" v="19454"/>
    </bk>
    <bk>
      <rc t="1" v="19455"/>
    </bk>
    <bk>
      <rc t="1" v="19456"/>
    </bk>
    <bk>
      <rc t="1" v="19457"/>
    </bk>
    <bk>
      <rc t="1" v="19458"/>
    </bk>
    <bk>
      <rc t="1" v="19459"/>
    </bk>
    <bk>
      <rc t="1" v="19460"/>
    </bk>
    <bk>
      <rc t="1" v="19461"/>
    </bk>
    <bk>
      <rc t="1" v="19462"/>
    </bk>
    <bk>
      <rc t="1" v="19463"/>
    </bk>
    <bk>
      <rc t="1" v="19464"/>
    </bk>
    <bk>
      <rc t="1" v="19465"/>
    </bk>
    <bk>
      <rc t="1" v="19466"/>
    </bk>
    <bk>
      <rc t="1" v="19467"/>
    </bk>
    <bk>
      <rc t="1" v="19468"/>
    </bk>
    <bk>
      <rc t="1" v="19469"/>
    </bk>
    <bk>
      <rc t="1" v="19470"/>
    </bk>
    <bk>
      <rc t="1" v="19471"/>
    </bk>
    <bk>
      <rc t="1" v="19472"/>
    </bk>
    <bk>
      <rc t="1" v="19473"/>
    </bk>
    <bk>
      <rc t="1" v="19474"/>
    </bk>
    <bk>
      <rc t="1" v="19475"/>
    </bk>
    <bk>
      <rc t="1" v="19476"/>
    </bk>
    <bk>
      <rc t="1" v="19477"/>
    </bk>
    <bk>
      <rc t="1" v="19478"/>
    </bk>
    <bk>
      <rc t="1" v="19479"/>
    </bk>
    <bk>
      <rc t="1" v="19480"/>
    </bk>
    <bk>
      <rc t="1" v="19481"/>
    </bk>
    <bk>
      <rc t="1" v="19482"/>
    </bk>
    <bk>
      <rc t="1" v="19483"/>
    </bk>
    <bk>
      <rc t="1" v="19484"/>
    </bk>
    <bk>
      <rc t="1" v="19485"/>
    </bk>
    <bk>
      <rc t="1" v="19486"/>
    </bk>
    <bk>
      <rc t="1" v="19487"/>
    </bk>
    <bk>
      <rc t="1" v="19488"/>
    </bk>
    <bk>
      <rc t="1" v="19489"/>
    </bk>
    <bk>
      <rc t="1" v="19490"/>
    </bk>
    <bk>
      <rc t="1" v="19491"/>
    </bk>
    <bk>
      <rc t="1" v="19492"/>
    </bk>
    <bk>
      <rc t="1" v="19493"/>
    </bk>
    <bk>
      <rc t="1" v="19494"/>
    </bk>
    <bk>
      <rc t="1" v="19495"/>
    </bk>
    <bk>
      <rc t="1" v="19496"/>
    </bk>
    <bk>
      <rc t="1" v="19497"/>
    </bk>
    <bk>
      <rc t="1" v="19498"/>
    </bk>
    <bk>
      <rc t="1" v="19499"/>
    </bk>
    <bk>
      <rc t="1" v="19500"/>
    </bk>
    <bk>
      <rc t="1" v="19501"/>
    </bk>
    <bk>
      <rc t="1" v="19502"/>
    </bk>
    <bk>
      <rc t="1" v="19503"/>
    </bk>
    <bk>
      <rc t="1" v="19504"/>
    </bk>
    <bk>
      <rc t="1" v="19505"/>
    </bk>
    <bk>
      <rc t="1" v="19506"/>
    </bk>
    <bk>
      <rc t="1" v="19507"/>
    </bk>
    <bk>
      <rc t="1" v="19508"/>
    </bk>
    <bk>
      <rc t="1" v="19509"/>
    </bk>
    <bk>
      <rc t="1" v="19510"/>
    </bk>
    <bk>
      <rc t="1" v="19511"/>
    </bk>
    <bk>
      <rc t="1" v="19512"/>
    </bk>
    <bk>
      <rc t="1" v="19513"/>
    </bk>
    <bk>
      <rc t="1" v="19514"/>
    </bk>
    <bk>
      <rc t="1" v="19515"/>
    </bk>
    <bk>
      <rc t="1" v="19516"/>
    </bk>
    <bk>
      <rc t="1" v="19517"/>
    </bk>
    <bk>
      <rc t="1" v="19518"/>
    </bk>
    <bk>
      <rc t="1" v="19519"/>
    </bk>
    <bk>
      <rc t="1" v="19520"/>
    </bk>
    <bk>
      <rc t="1" v="19521"/>
    </bk>
    <bk>
      <rc t="1" v="19522"/>
    </bk>
    <bk>
      <rc t="1" v="19523"/>
    </bk>
    <bk>
      <rc t="1" v="19524"/>
    </bk>
    <bk>
      <rc t="1" v="19525"/>
    </bk>
    <bk>
      <rc t="1" v="19526"/>
    </bk>
    <bk>
      <rc t="1" v="19527"/>
    </bk>
    <bk>
      <rc t="1" v="19528"/>
    </bk>
    <bk>
      <rc t="1" v="19529"/>
    </bk>
    <bk>
      <rc t="1" v="19530"/>
    </bk>
    <bk>
      <rc t="1" v="19531"/>
    </bk>
    <bk>
      <rc t="1" v="19532"/>
    </bk>
    <bk>
      <rc t="1" v="19533"/>
    </bk>
    <bk>
      <rc t="1" v="19534"/>
    </bk>
    <bk>
      <rc t="1" v="19535"/>
    </bk>
    <bk>
      <rc t="1" v="19536"/>
    </bk>
    <bk>
      <rc t="1" v="19537"/>
    </bk>
    <bk>
      <rc t="1" v="19538"/>
    </bk>
    <bk>
      <rc t="1" v="19539"/>
    </bk>
    <bk>
      <rc t="1" v="19540"/>
    </bk>
    <bk>
      <rc t="1" v="19541"/>
    </bk>
    <bk>
      <rc t="1" v="19542"/>
    </bk>
    <bk>
      <rc t="1" v="19543"/>
    </bk>
    <bk>
      <rc t="1" v="19544"/>
    </bk>
    <bk>
      <rc t="1" v="19545"/>
    </bk>
    <bk>
      <rc t="1" v="19546"/>
    </bk>
    <bk>
      <rc t="1" v="19547"/>
    </bk>
    <bk>
      <rc t="1" v="19548"/>
    </bk>
    <bk>
      <rc t="1" v="19549"/>
    </bk>
    <bk>
      <rc t="1" v="19550"/>
    </bk>
    <bk>
      <rc t="1" v="19551"/>
    </bk>
    <bk>
      <rc t="1" v="19552"/>
    </bk>
    <bk>
      <rc t="1" v="19553"/>
    </bk>
    <bk>
      <rc t="1" v="19554"/>
    </bk>
    <bk>
      <rc t="1" v="19555"/>
    </bk>
    <bk>
      <rc t="1" v="19556"/>
    </bk>
    <bk>
      <rc t="1" v="19557"/>
    </bk>
    <bk>
      <rc t="1" v="19558"/>
    </bk>
    <bk>
      <rc t="1" v="19559"/>
    </bk>
    <bk>
      <rc t="1" v="19560"/>
    </bk>
    <bk>
      <rc t="1" v="19561"/>
    </bk>
    <bk>
      <rc t="1" v="19562"/>
    </bk>
    <bk>
      <rc t="1" v="19563"/>
    </bk>
    <bk>
      <rc t="1" v="19564"/>
    </bk>
    <bk>
      <rc t="1" v="19565"/>
    </bk>
    <bk>
      <rc t="1" v="19566"/>
    </bk>
    <bk>
      <rc t="1" v="19567"/>
    </bk>
    <bk>
      <rc t="1" v="19568"/>
    </bk>
    <bk>
      <rc t="1" v="19569"/>
    </bk>
    <bk>
      <rc t="1" v="19570"/>
    </bk>
    <bk>
      <rc t="1" v="19571"/>
    </bk>
    <bk>
      <rc t="1" v="19572"/>
    </bk>
    <bk>
      <rc t="1" v="19573"/>
    </bk>
    <bk>
      <rc t="1" v="19574"/>
    </bk>
    <bk>
      <rc t="1" v="19575"/>
    </bk>
    <bk>
      <rc t="1" v="19576"/>
    </bk>
    <bk>
      <rc t="1" v="19577"/>
    </bk>
    <bk>
      <rc t="1" v="19578"/>
    </bk>
    <bk>
      <rc t="1" v="19579"/>
    </bk>
    <bk>
      <rc t="1" v="19580"/>
    </bk>
    <bk>
      <rc t="1" v="19581"/>
    </bk>
    <bk>
      <rc t="1" v="19582"/>
    </bk>
    <bk>
      <rc t="1" v="19583"/>
    </bk>
    <bk>
      <rc t="1" v="19584"/>
    </bk>
    <bk>
      <rc t="1" v="19585"/>
    </bk>
    <bk>
      <rc t="1" v="19586"/>
    </bk>
    <bk>
      <rc t="1" v="19587"/>
    </bk>
    <bk>
      <rc t="1" v="19588"/>
    </bk>
    <bk>
      <rc t="1" v="19589"/>
    </bk>
    <bk>
      <rc t="1" v="19590"/>
    </bk>
    <bk>
      <rc t="1" v="19591"/>
    </bk>
    <bk>
      <rc t="1" v="19592"/>
    </bk>
    <bk>
      <rc t="1" v="19593"/>
    </bk>
    <bk>
      <rc t="1" v="19594"/>
    </bk>
    <bk>
      <rc t="1" v="19595"/>
    </bk>
    <bk>
      <rc t="1" v="19596"/>
    </bk>
    <bk>
      <rc t="1" v="19597"/>
    </bk>
    <bk>
      <rc t="1" v="19598"/>
    </bk>
    <bk>
      <rc t="1" v="19599"/>
    </bk>
    <bk>
      <rc t="1" v="19600"/>
    </bk>
    <bk>
      <rc t="1" v="19601"/>
    </bk>
    <bk>
      <rc t="1" v="19602"/>
    </bk>
    <bk>
      <rc t="1" v="19603"/>
    </bk>
    <bk>
      <rc t="1" v="19604"/>
    </bk>
    <bk>
      <rc t="1" v="19605"/>
    </bk>
    <bk>
      <rc t="1" v="19606"/>
    </bk>
    <bk>
      <rc t="1" v="19607"/>
    </bk>
    <bk>
      <rc t="1" v="19608"/>
    </bk>
    <bk>
      <rc t="1" v="19609"/>
    </bk>
    <bk>
      <rc t="1" v="19610"/>
    </bk>
    <bk>
      <rc t="1" v="19611"/>
    </bk>
    <bk>
      <rc t="1" v="19612"/>
    </bk>
    <bk>
      <rc t="1" v="19613"/>
    </bk>
    <bk>
      <rc t="1" v="19614"/>
    </bk>
    <bk>
      <rc t="1" v="19615"/>
    </bk>
    <bk>
      <rc t="1" v="19616"/>
    </bk>
    <bk>
      <rc t="1" v="19617"/>
    </bk>
    <bk>
      <rc t="1" v="19618"/>
    </bk>
    <bk>
      <rc t="1" v="19619"/>
    </bk>
    <bk>
      <rc t="1" v="19620"/>
    </bk>
    <bk>
      <rc t="1" v="19621"/>
    </bk>
    <bk>
      <rc t="1" v="19622"/>
    </bk>
    <bk>
      <rc t="1" v="19623"/>
    </bk>
    <bk>
      <rc t="1" v="19624"/>
    </bk>
    <bk>
      <rc t="1" v="19625"/>
    </bk>
    <bk>
      <rc t="1" v="19626"/>
    </bk>
    <bk>
      <rc t="1" v="19627"/>
    </bk>
    <bk>
      <rc t="1" v="19628"/>
    </bk>
    <bk>
      <rc t="1" v="19629"/>
    </bk>
    <bk>
      <rc t="1" v="19630"/>
    </bk>
    <bk>
      <rc t="1" v="19631"/>
    </bk>
    <bk>
      <rc t="1" v="19632"/>
    </bk>
    <bk>
      <rc t="1" v="19633"/>
    </bk>
    <bk>
      <rc t="1" v="19634"/>
    </bk>
    <bk>
      <rc t="1" v="19635"/>
    </bk>
    <bk>
      <rc t="1" v="19636"/>
    </bk>
    <bk>
      <rc t="1" v="19637"/>
    </bk>
    <bk>
      <rc t="1" v="19638"/>
    </bk>
    <bk>
      <rc t="1" v="19639"/>
    </bk>
    <bk>
      <rc t="1" v="19640"/>
    </bk>
    <bk>
      <rc t="1" v="19641"/>
    </bk>
    <bk>
      <rc t="1" v="19642"/>
    </bk>
    <bk>
      <rc t="1" v="19643"/>
    </bk>
    <bk>
      <rc t="1" v="19644"/>
    </bk>
    <bk>
      <rc t="1" v="19645"/>
    </bk>
    <bk>
      <rc t="1" v="19646"/>
    </bk>
    <bk>
      <rc t="1" v="19647"/>
    </bk>
    <bk>
      <rc t="1" v="19648"/>
    </bk>
    <bk>
      <rc t="1" v="19649"/>
    </bk>
    <bk>
      <rc t="1" v="19650"/>
    </bk>
    <bk>
      <rc t="1" v="19651"/>
    </bk>
    <bk>
      <rc t="1" v="19652"/>
    </bk>
    <bk>
      <rc t="1" v="19653"/>
    </bk>
    <bk>
      <rc t="1" v="19654"/>
    </bk>
    <bk>
      <rc t="1" v="19655"/>
    </bk>
    <bk>
      <rc t="1" v="19656"/>
    </bk>
    <bk>
      <rc t="1" v="19657"/>
    </bk>
    <bk>
      <rc t="1" v="19658"/>
    </bk>
    <bk>
      <rc t="1" v="19659"/>
    </bk>
    <bk>
      <rc t="1" v="19660"/>
    </bk>
    <bk>
      <rc t="1" v="19661"/>
    </bk>
    <bk>
      <rc t="1" v="19662"/>
    </bk>
    <bk>
      <rc t="1" v="19663"/>
    </bk>
    <bk>
      <rc t="1" v="19664"/>
    </bk>
    <bk>
      <rc t="1" v="19665"/>
    </bk>
    <bk>
      <rc t="1" v="19666"/>
    </bk>
    <bk>
      <rc t="1" v="19667"/>
    </bk>
    <bk>
      <rc t="1" v="19668"/>
    </bk>
    <bk>
      <rc t="1" v="19669"/>
    </bk>
    <bk>
      <rc t="1" v="19670"/>
    </bk>
    <bk>
      <rc t="1" v="19671"/>
    </bk>
    <bk>
      <rc t="1" v="19672"/>
    </bk>
    <bk>
      <rc t="1" v="19673"/>
    </bk>
    <bk>
      <rc t="1" v="19674"/>
    </bk>
    <bk>
      <rc t="1" v="19675"/>
    </bk>
    <bk>
      <rc t="1" v="19676"/>
    </bk>
    <bk>
      <rc t="1" v="19677"/>
    </bk>
    <bk>
      <rc t="1" v="19678"/>
    </bk>
    <bk>
      <rc t="1" v="19679"/>
    </bk>
    <bk>
      <rc t="1" v="19680"/>
    </bk>
    <bk>
      <rc t="1" v="19681"/>
    </bk>
    <bk>
      <rc t="1" v="19682"/>
    </bk>
    <bk>
      <rc t="1" v="19683"/>
    </bk>
    <bk>
      <rc t="1" v="19684"/>
    </bk>
    <bk>
      <rc t="1" v="19685"/>
    </bk>
    <bk>
      <rc t="1" v="19686"/>
    </bk>
    <bk>
      <rc t="1" v="19687"/>
    </bk>
    <bk>
      <rc t="1" v="19688"/>
    </bk>
    <bk>
      <rc t="1" v="19689"/>
    </bk>
    <bk>
      <rc t="1" v="19690"/>
    </bk>
    <bk>
      <rc t="1" v="19691"/>
    </bk>
    <bk>
      <rc t="1" v="19692"/>
    </bk>
    <bk>
      <rc t="1" v="19693"/>
    </bk>
    <bk>
      <rc t="1" v="19694"/>
    </bk>
    <bk>
      <rc t="1" v="19695"/>
    </bk>
    <bk>
      <rc t="1" v="19696"/>
    </bk>
    <bk>
      <rc t="1" v="19697"/>
    </bk>
    <bk>
      <rc t="1" v="19698"/>
    </bk>
    <bk>
      <rc t="1" v="19699"/>
    </bk>
    <bk>
      <rc t="1" v="19700"/>
    </bk>
    <bk>
      <rc t="1" v="19701"/>
    </bk>
    <bk>
      <rc t="1" v="19702"/>
    </bk>
    <bk>
      <rc t="1" v="19703"/>
    </bk>
    <bk>
      <rc t="1" v="19704"/>
    </bk>
    <bk>
      <rc t="1" v="19705"/>
    </bk>
    <bk>
      <rc t="1" v="19706"/>
    </bk>
    <bk>
      <rc t="1" v="19707"/>
    </bk>
    <bk>
      <rc t="1" v="19708"/>
    </bk>
    <bk>
      <rc t="1" v="19709"/>
    </bk>
    <bk>
      <rc t="1" v="19710"/>
    </bk>
    <bk>
      <rc t="1" v="19711"/>
    </bk>
    <bk>
      <rc t="1" v="19712"/>
    </bk>
    <bk>
      <rc t="1" v="19713"/>
    </bk>
    <bk>
      <rc t="1" v="19714"/>
    </bk>
    <bk>
      <rc t="1" v="19715"/>
    </bk>
    <bk>
      <rc t="1" v="19716"/>
    </bk>
    <bk>
      <rc t="1" v="19717"/>
    </bk>
    <bk>
      <rc t="1" v="19718"/>
    </bk>
    <bk>
      <rc t="1" v="19719"/>
    </bk>
    <bk>
      <rc t="1" v="19720"/>
    </bk>
    <bk>
      <rc t="1" v="19721"/>
    </bk>
    <bk>
      <rc t="1" v="19722"/>
    </bk>
    <bk>
      <rc t="1" v="19723"/>
    </bk>
    <bk>
      <rc t="1" v="19724"/>
    </bk>
    <bk>
      <rc t="1" v="19725"/>
    </bk>
    <bk>
      <rc t="1" v="19726"/>
    </bk>
    <bk>
      <rc t="1" v="19727"/>
    </bk>
    <bk>
      <rc t="1" v="19728"/>
    </bk>
    <bk>
      <rc t="1" v="19729"/>
    </bk>
    <bk>
      <rc t="1" v="19730"/>
    </bk>
    <bk>
      <rc t="1" v="19731"/>
    </bk>
    <bk>
      <rc t="1" v="19732"/>
    </bk>
    <bk>
      <rc t="1" v="19733"/>
    </bk>
    <bk>
      <rc t="1" v="19734"/>
    </bk>
    <bk>
      <rc t="1" v="19735"/>
    </bk>
    <bk>
      <rc t="1" v="19736"/>
    </bk>
    <bk>
      <rc t="1" v="19737"/>
    </bk>
    <bk>
      <rc t="1" v="19738"/>
    </bk>
    <bk>
      <rc t="1" v="19739"/>
    </bk>
    <bk>
      <rc t="1" v="19740"/>
    </bk>
    <bk>
      <rc t="1" v="19741"/>
    </bk>
    <bk>
      <rc t="1" v="19742"/>
    </bk>
    <bk>
      <rc t="1" v="19743"/>
    </bk>
    <bk>
      <rc t="1" v="19744"/>
    </bk>
    <bk>
      <rc t="1" v="19745"/>
    </bk>
    <bk>
      <rc t="1" v="19746"/>
    </bk>
    <bk>
      <rc t="1" v="19747"/>
    </bk>
    <bk>
      <rc t="1" v="19748"/>
    </bk>
    <bk>
      <rc t="1" v="19749"/>
    </bk>
    <bk>
      <rc t="1" v="19750"/>
    </bk>
    <bk>
      <rc t="1" v="19751"/>
    </bk>
    <bk>
      <rc t="1" v="19752"/>
    </bk>
    <bk>
      <rc t="1" v="19753"/>
    </bk>
    <bk>
      <rc t="1" v="19754"/>
    </bk>
    <bk>
      <rc t="1" v="19755"/>
    </bk>
    <bk>
      <rc t="1" v="19756"/>
    </bk>
    <bk>
      <rc t="1" v="19757"/>
    </bk>
    <bk>
      <rc t="1" v="19758"/>
    </bk>
    <bk>
      <rc t="1" v="19759"/>
    </bk>
    <bk>
      <rc t="1" v="19760"/>
    </bk>
    <bk>
      <rc t="1" v="19761"/>
    </bk>
    <bk>
      <rc t="1" v="19762"/>
    </bk>
    <bk>
      <rc t="1" v="19763"/>
    </bk>
    <bk>
      <rc t="1" v="19764"/>
    </bk>
    <bk>
      <rc t="1" v="19765"/>
    </bk>
    <bk>
      <rc t="1" v="19766"/>
    </bk>
    <bk>
      <rc t="1" v="19767"/>
    </bk>
    <bk>
      <rc t="1" v="19768"/>
    </bk>
    <bk>
      <rc t="1" v="19769"/>
    </bk>
    <bk>
      <rc t="1" v="19770"/>
    </bk>
    <bk>
      <rc t="1" v="19771"/>
    </bk>
    <bk>
      <rc t="1" v="19772"/>
    </bk>
    <bk>
      <rc t="1" v="19773"/>
    </bk>
    <bk>
      <rc t="1" v="19774"/>
    </bk>
    <bk>
      <rc t="1" v="19775"/>
    </bk>
    <bk>
      <rc t="1" v="19776"/>
    </bk>
    <bk>
      <rc t="1" v="19777"/>
    </bk>
    <bk>
      <rc t="1" v="19778"/>
    </bk>
    <bk>
      <rc t="1" v="19779"/>
    </bk>
    <bk>
      <rc t="1" v="19780"/>
    </bk>
    <bk>
      <rc t="1" v="19781"/>
    </bk>
    <bk>
      <rc t="1" v="19782"/>
    </bk>
    <bk>
      <rc t="1" v="19783"/>
    </bk>
    <bk>
      <rc t="1" v="19784"/>
    </bk>
    <bk>
      <rc t="1" v="19785"/>
    </bk>
    <bk>
      <rc t="1" v="19786"/>
    </bk>
    <bk>
      <rc t="1" v="19787"/>
    </bk>
    <bk>
      <rc t="1" v="19788"/>
    </bk>
    <bk>
      <rc t="1" v="19789"/>
    </bk>
    <bk>
      <rc t="1" v="19790"/>
    </bk>
    <bk>
      <rc t="1" v="19791"/>
    </bk>
    <bk>
      <rc t="1" v="19792"/>
    </bk>
    <bk>
      <rc t="1" v="19793"/>
    </bk>
    <bk>
      <rc t="1" v="19794"/>
    </bk>
    <bk>
      <rc t="1" v="19795"/>
    </bk>
    <bk>
      <rc t="1" v="19796"/>
    </bk>
    <bk>
      <rc t="1" v="19797"/>
    </bk>
    <bk>
      <rc t="1" v="19798"/>
    </bk>
    <bk>
      <rc t="1" v="19799"/>
    </bk>
    <bk>
      <rc t="1" v="19800"/>
    </bk>
    <bk>
      <rc t="1" v="19801"/>
    </bk>
    <bk>
      <rc t="1" v="19802"/>
    </bk>
    <bk>
      <rc t="1" v="19803"/>
    </bk>
    <bk>
      <rc t="1" v="19804"/>
    </bk>
    <bk>
      <rc t="1" v="19805"/>
    </bk>
    <bk>
      <rc t="1" v="19806"/>
    </bk>
    <bk>
      <rc t="1" v="19807"/>
    </bk>
    <bk>
      <rc t="1" v="19808"/>
    </bk>
    <bk>
      <rc t="1" v="19809"/>
    </bk>
    <bk>
      <rc t="1" v="19810"/>
    </bk>
    <bk>
      <rc t="1" v="19811"/>
    </bk>
    <bk>
      <rc t="1" v="19812"/>
    </bk>
    <bk>
      <rc t="1" v="19813"/>
    </bk>
    <bk>
      <rc t="1" v="19814"/>
    </bk>
    <bk>
      <rc t="1" v="19815"/>
    </bk>
    <bk>
      <rc t="1" v="19816"/>
    </bk>
    <bk>
      <rc t="1" v="19817"/>
    </bk>
    <bk>
      <rc t="1" v="19818"/>
    </bk>
    <bk>
      <rc t="1" v="19819"/>
    </bk>
    <bk>
      <rc t="1" v="19820"/>
    </bk>
    <bk>
      <rc t="1" v="19821"/>
    </bk>
    <bk>
      <rc t="1" v="19822"/>
    </bk>
    <bk>
      <rc t="1" v="19823"/>
    </bk>
    <bk>
      <rc t="1" v="19824"/>
    </bk>
    <bk>
      <rc t="1" v="19825"/>
    </bk>
    <bk>
      <rc t="1" v="19826"/>
    </bk>
    <bk>
      <rc t="1" v="19827"/>
    </bk>
    <bk>
      <rc t="1" v="19828"/>
    </bk>
    <bk>
      <rc t="1" v="19829"/>
    </bk>
    <bk>
      <rc t="1" v="19830"/>
    </bk>
    <bk>
      <rc t="1" v="19831"/>
    </bk>
    <bk>
      <rc t="1" v="19832"/>
    </bk>
    <bk>
      <rc t="1" v="19833"/>
    </bk>
    <bk>
      <rc t="1" v="19834"/>
    </bk>
    <bk>
      <rc t="1" v="19835"/>
    </bk>
    <bk>
      <rc t="1" v="19836"/>
    </bk>
    <bk>
      <rc t="1" v="19837"/>
    </bk>
    <bk>
      <rc t="1" v="19838"/>
    </bk>
    <bk>
      <rc t="1" v="19839"/>
    </bk>
    <bk>
      <rc t="1" v="19840"/>
    </bk>
    <bk>
      <rc t="1" v="19841"/>
    </bk>
    <bk>
      <rc t="1" v="19842"/>
    </bk>
    <bk>
      <rc t="1" v="19843"/>
    </bk>
    <bk>
      <rc t="1" v="19844"/>
    </bk>
    <bk>
      <rc t="1" v="19845"/>
    </bk>
    <bk>
      <rc t="1" v="19846"/>
    </bk>
    <bk>
      <rc t="1" v="19847"/>
    </bk>
    <bk>
      <rc t="1" v="19848"/>
    </bk>
    <bk>
      <rc t="1" v="19849"/>
    </bk>
    <bk>
      <rc t="1" v="19850"/>
    </bk>
    <bk>
      <rc t="1" v="19851"/>
    </bk>
    <bk>
      <rc t="1" v="19852"/>
    </bk>
    <bk>
      <rc t="1" v="19853"/>
    </bk>
    <bk>
      <rc t="1" v="19854"/>
    </bk>
    <bk>
      <rc t="1" v="19855"/>
    </bk>
    <bk>
      <rc t="1" v="19856"/>
    </bk>
    <bk>
      <rc t="1" v="19857"/>
    </bk>
    <bk>
      <rc t="1" v="19858"/>
    </bk>
    <bk>
      <rc t="1" v="19859"/>
    </bk>
    <bk>
      <rc t="1" v="19860"/>
    </bk>
    <bk>
      <rc t="1" v="19861"/>
    </bk>
    <bk>
      <rc t="1" v="19862"/>
    </bk>
    <bk>
      <rc t="1" v="19863"/>
    </bk>
    <bk>
      <rc t="1" v="19864"/>
    </bk>
    <bk>
      <rc t="1" v="19865"/>
    </bk>
    <bk>
      <rc t="1" v="19866"/>
    </bk>
    <bk>
      <rc t="1" v="19867"/>
    </bk>
    <bk>
      <rc t="1" v="19868"/>
    </bk>
    <bk>
      <rc t="1" v="19869"/>
    </bk>
    <bk>
      <rc t="1" v="19870"/>
    </bk>
    <bk>
      <rc t="1" v="19871"/>
    </bk>
    <bk>
      <rc t="1" v="19872"/>
    </bk>
    <bk>
      <rc t="1" v="19873"/>
    </bk>
    <bk>
      <rc t="1" v="19874"/>
    </bk>
    <bk>
      <rc t="1" v="19875"/>
    </bk>
    <bk>
      <rc t="1" v="19876"/>
    </bk>
    <bk>
      <rc t="1" v="19877"/>
    </bk>
    <bk>
      <rc t="1" v="19878"/>
    </bk>
    <bk>
      <rc t="1" v="19879"/>
    </bk>
    <bk>
      <rc t="1" v="19880"/>
    </bk>
    <bk>
      <rc t="1" v="19881"/>
    </bk>
    <bk>
      <rc t="1" v="19882"/>
    </bk>
    <bk>
      <rc t="1" v="19883"/>
    </bk>
    <bk>
      <rc t="1" v="19884"/>
    </bk>
    <bk>
      <rc t="1" v="19885"/>
    </bk>
    <bk>
      <rc t="1" v="19886"/>
    </bk>
    <bk>
      <rc t="1" v="19887"/>
    </bk>
    <bk>
      <rc t="1" v="19888"/>
    </bk>
    <bk>
      <rc t="1" v="19889"/>
    </bk>
    <bk>
      <rc t="1" v="19890"/>
    </bk>
    <bk>
      <rc t="1" v="19891"/>
    </bk>
    <bk>
      <rc t="1" v="19892"/>
    </bk>
    <bk>
      <rc t="1" v="19893"/>
    </bk>
    <bk>
      <rc t="1" v="19894"/>
    </bk>
    <bk>
      <rc t="1" v="19895"/>
    </bk>
    <bk>
      <rc t="1" v="19896"/>
    </bk>
    <bk>
      <rc t="1" v="19897"/>
    </bk>
    <bk>
      <rc t="1" v="19898"/>
    </bk>
    <bk>
      <rc t="1" v="19899"/>
    </bk>
    <bk>
      <rc t="1" v="19900"/>
    </bk>
    <bk>
      <rc t="1" v="19901"/>
    </bk>
    <bk>
      <rc t="1" v="19902"/>
    </bk>
    <bk>
      <rc t="1" v="19903"/>
    </bk>
    <bk>
      <rc t="1" v="19904"/>
    </bk>
    <bk>
      <rc t="1" v="19905"/>
    </bk>
    <bk>
      <rc t="1" v="19906"/>
    </bk>
    <bk>
      <rc t="1" v="19907"/>
    </bk>
    <bk>
      <rc t="1" v="19908"/>
    </bk>
    <bk>
      <rc t="1" v="19909"/>
    </bk>
    <bk>
      <rc t="1" v="19910"/>
    </bk>
    <bk>
      <rc t="1" v="19911"/>
    </bk>
    <bk>
      <rc t="1" v="19912"/>
    </bk>
    <bk>
      <rc t="1" v="19913"/>
    </bk>
    <bk>
      <rc t="1" v="19914"/>
    </bk>
    <bk>
      <rc t="1" v="19915"/>
    </bk>
    <bk>
      <rc t="1" v="19916"/>
    </bk>
    <bk>
      <rc t="1" v="19917"/>
    </bk>
    <bk>
      <rc t="1" v="19918"/>
    </bk>
    <bk>
      <rc t="1" v="19919"/>
    </bk>
    <bk>
      <rc t="1" v="19920"/>
    </bk>
    <bk>
      <rc t="1" v="19921"/>
    </bk>
    <bk>
      <rc t="1" v="19922"/>
    </bk>
    <bk>
      <rc t="1" v="19923"/>
    </bk>
    <bk>
      <rc t="1" v="19924"/>
    </bk>
    <bk>
      <rc t="1" v="19925"/>
    </bk>
    <bk>
      <rc t="1" v="19926"/>
    </bk>
    <bk>
      <rc t="1" v="19927"/>
    </bk>
    <bk>
      <rc t="1" v="19928"/>
    </bk>
    <bk>
      <rc t="1" v="19929"/>
    </bk>
    <bk>
      <rc t="1" v="19930"/>
    </bk>
    <bk>
      <rc t="1" v="19931"/>
    </bk>
    <bk>
      <rc t="1" v="19932"/>
    </bk>
    <bk>
      <rc t="1" v="19933"/>
    </bk>
    <bk>
      <rc t="1" v="19934"/>
    </bk>
    <bk>
      <rc t="1" v="19935"/>
    </bk>
    <bk>
      <rc t="1" v="19936"/>
    </bk>
    <bk>
      <rc t="1" v="19937"/>
    </bk>
    <bk>
      <rc t="1" v="19938"/>
    </bk>
    <bk>
      <rc t="1" v="19939"/>
    </bk>
    <bk>
      <rc t="1" v="19940"/>
    </bk>
    <bk>
      <rc t="1" v="19941"/>
    </bk>
    <bk>
      <rc t="1" v="19942"/>
    </bk>
    <bk>
      <rc t="1" v="19943"/>
    </bk>
    <bk>
      <rc t="1" v="19944"/>
    </bk>
    <bk>
      <rc t="1" v="19945"/>
    </bk>
    <bk>
      <rc t="1" v="19946"/>
    </bk>
    <bk>
      <rc t="1" v="19947"/>
    </bk>
    <bk>
      <rc t="1" v="19948"/>
    </bk>
    <bk>
      <rc t="1" v="19949"/>
    </bk>
    <bk>
      <rc t="1" v="19950"/>
    </bk>
    <bk>
      <rc t="1" v="19951"/>
    </bk>
    <bk>
      <rc t="1" v="19952"/>
    </bk>
    <bk>
      <rc t="1" v="19953"/>
    </bk>
    <bk>
      <rc t="1" v="19954"/>
    </bk>
    <bk>
      <rc t="1" v="19955"/>
    </bk>
    <bk>
      <rc t="1" v="19956"/>
    </bk>
    <bk>
      <rc t="1" v="19957"/>
    </bk>
    <bk>
      <rc t="1" v="19958"/>
    </bk>
    <bk>
      <rc t="1" v="19959"/>
    </bk>
    <bk>
      <rc t="1" v="19960"/>
    </bk>
    <bk>
      <rc t="1" v="19961"/>
    </bk>
    <bk>
      <rc t="1" v="19962"/>
    </bk>
    <bk>
      <rc t="1" v="19963"/>
    </bk>
    <bk>
      <rc t="1" v="19964"/>
    </bk>
    <bk>
      <rc t="1" v="19965"/>
    </bk>
    <bk>
      <rc t="1" v="19966"/>
    </bk>
    <bk>
      <rc t="1" v="19967"/>
    </bk>
    <bk>
      <rc t="1" v="19968"/>
    </bk>
    <bk>
      <rc t="1" v="19969"/>
    </bk>
    <bk>
      <rc t="1" v="19970"/>
    </bk>
    <bk>
      <rc t="1" v="19971"/>
    </bk>
    <bk>
      <rc t="1" v="19972"/>
    </bk>
    <bk>
      <rc t="1" v="19973"/>
    </bk>
    <bk>
      <rc t="1" v="19974"/>
    </bk>
    <bk>
      <rc t="1" v="19975"/>
    </bk>
    <bk>
      <rc t="1" v="19976"/>
    </bk>
    <bk>
      <rc t="1" v="19977"/>
    </bk>
    <bk>
      <rc t="1" v="19978"/>
    </bk>
    <bk>
      <rc t="1" v="19979"/>
    </bk>
    <bk>
      <rc t="1" v="19980"/>
    </bk>
    <bk>
      <rc t="1" v="19981"/>
    </bk>
    <bk>
      <rc t="1" v="19982"/>
    </bk>
    <bk>
      <rc t="1" v="19983"/>
    </bk>
    <bk>
      <rc t="1" v="19984"/>
    </bk>
    <bk>
      <rc t="1" v="19985"/>
    </bk>
    <bk>
      <rc t="1" v="19986"/>
    </bk>
    <bk>
      <rc t="1" v="19987"/>
    </bk>
    <bk>
      <rc t="1" v="19988"/>
    </bk>
    <bk>
      <rc t="1" v="19989"/>
    </bk>
    <bk>
      <rc t="1" v="19990"/>
    </bk>
    <bk>
      <rc t="1" v="19991"/>
    </bk>
    <bk>
      <rc t="1" v="19992"/>
    </bk>
    <bk>
      <rc t="1" v="19993"/>
    </bk>
    <bk>
      <rc t="1" v="19994"/>
    </bk>
    <bk>
      <rc t="1" v="19995"/>
    </bk>
    <bk>
      <rc t="1" v="19996"/>
    </bk>
    <bk>
      <rc t="1" v="19997"/>
    </bk>
    <bk>
      <rc t="1" v="19998"/>
    </bk>
    <bk>
      <rc t="1" v="19999"/>
    </bk>
    <bk>
      <rc t="1" v="20000"/>
    </bk>
    <bk>
      <rc t="1" v="20001"/>
    </bk>
    <bk>
      <rc t="1" v="20002"/>
    </bk>
    <bk>
      <rc t="1" v="20003"/>
    </bk>
    <bk>
      <rc t="1" v="20004"/>
    </bk>
    <bk>
      <rc t="1" v="20005"/>
    </bk>
    <bk>
      <rc t="1" v="20006"/>
    </bk>
    <bk>
      <rc t="1" v="20007"/>
    </bk>
    <bk>
      <rc t="1" v="20008"/>
    </bk>
    <bk>
      <rc t="1" v="20009"/>
    </bk>
    <bk>
      <rc t="1" v="20010"/>
    </bk>
    <bk>
      <rc t="1" v="20011"/>
    </bk>
    <bk>
      <rc t="1" v="20012"/>
    </bk>
    <bk>
      <rc t="1" v="20013"/>
    </bk>
    <bk>
      <rc t="1" v="20014"/>
    </bk>
    <bk>
      <rc t="1" v="20015"/>
    </bk>
    <bk>
      <rc t="1" v="20016"/>
    </bk>
    <bk>
      <rc t="1" v="20017"/>
    </bk>
    <bk>
      <rc t="1" v="20018"/>
    </bk>
    <bk>
      <rc t="1" v="20019"/>
    </bk>
    <bk>
      <rc t="1" v="20020"/>
    </bk>
    <bk>
      <rc t="1" v="20021"/>
    </bk>
    <bk>
      <rc t="1" v="20022"/>
    </bk>
    <bk>
      <rc t="1" v="20023"/>
    </bk>
    <bk>
      <rc t="1" v="20024"/>
    </bk>
    <bk>
      <rc t="1" v="20025"/>
    </bk>
    <bk>
      <rc t="1" v="20026"/>
    </bk>
    <bk>
      <rc t="1" v="20027"/>
    </bk>
    <bk>
      <rc t="1" v="20028"/>
    </bk>
    <bk>
      <rc t="1" v="20029"/>
    </bk>
    <bk>
      <rc t="1" v="20030"/>
    </bk>
    <bk>
      <rc t="1" v="20031"/>
    </bk>
    <bk>
      <rc t="1" v="20032"/>
    </bk>
    <bk>
      <rc t="1" v="20033"/>
    </bk>
    <bk>
      <rc t="1" v="20034"/>
    </bk>
    <bk>
      <rc t="1" v="20035"/>
    </bk>
    <bk>
      <rc t="1" v="20036"/>
    </bk>
    <bk>
      <rc t="1" v="20037"/>
    </bk>
    <bk>
      <rc t="1" v="20038"/>
    </bk>
    <bk>
      <rc t="1" v="20039"/>
    </bk>
    <bk>
      <rc t="1" v="20040"/>
    </bk>
    <bk>
      <rc t="1" v="20041"/>
    </bk>
    <bk>
      <rc t="1" v="20042"/>
    </bk>
    <bk>
      <rc t="1" v="20043"/>
    </bk>
    <bk>
      <rc t="1" v="20044"/>
    </bk>
    <bk>
      <rc t="1" v="20045"/>
    </bk>
    <bk>
      <rc t="1" v="20046"/>
    </bk>
    <bk>
      <rc t="1" v="20047"/>
    </bk>
    <bk>
      <rc t="1" v="20048"/>
    </bk>
    <bk>
      <rc t="1" v="20049"/>
    </bk>
    <bk>
      <rc t="1" v="20050"/>
    </bk>
    <bk>
      <rc t="1" v="20051"/>
    </bk>
    <bk>
      <rc t="1" v="20052"/>
    </bk>
    <bk>
      <rc t="1" v="20053"/>
    </bk>
    <bk>
      <rc t="1" v="20054"/>
    </bk>
    <bk>
      <rc t="1" v="20055"/>
    </bk>
    <bk>
      <rc t="1" v="20056"/>
    </bk>
    <bk>
      <rc t="1" v="20057"/>
    </bk>
    <bk>
      <rc t="1" v="20058"/>
    </bk>
    <bk>
      <rc t="1" v="20059"/>
    </bk>
    <bk>
      <rc t="1" v="20060"/>
    </bk>
    <bk>
      <rc t="1" v="20061"/>
    </bk>
    <bk>
      <rc t="1" v="20062"/>
    </bk>
    <bk>
      <rc t="1" v="20063"/>
    </bk>
    <bk>
      <rc t="1" v="20064"/>
    </bk>
    <bk>
      <rc t="1" v="20065"/>
    </bk>
    <bk>
      <rc t="1" v="20066"/>
    </bk>
    <bk>
      <rc t="1" v="20067"/>
    </bk>
    <bk>
      <rc t="1" v="20068"/>
    </bk>
    <bk>
      <rc t="1" v="20069"/>
    </bk>
    <bk>
      <rc t="1" v="20070"/>
    </bk>
    <bk>
      <rc t="1" v="20071"/>
    </bk>
    <bk>
      <rc t="1" v="20072"/>
    </bk>
    <bk>
      <rc t="1" v="20073"/>
    </bk>
    <bk>
      <rc t="1" v="20074"/>
    </bk>
    <bk>
      <rc t="1" v="20075"/>
    </bk>
    <bk>
      <rc t="1" v="20076"/>
    </bk>
    <bk>
      <rc t="1" v="20077"/>
    </bk>
    <bk>
      <rc t="1" v="20078"/>
    </bk>
    <bk>
      <rc t="1" v="20079"/>
    </bk>
    <bk>
      <rc t="1" v="20080"/>
    </bk>
    <bk>
      <rc t="1" v="20081"/>
    </bk>
    <bk>
      <rc t="1" v="20082"/>
    </bk>
    <bk>
      <rc t="1" v="20083"/>
    </bk>
    <bk>
      <rc t="1" v="20084"/>
    </bk>
    <bk>
      <rc t="1" v="20085"/>
    </bk>
    <bk>
      <rc t="1" v="20086"/>
    </bk>
    <bk>
      <rc t="1" v="20087"/>
    </bk>
    <bk>
      <rc t="1" v="20088"/>
    </bk>
    <bk>
      <rc t="1" v="20089"/>
    </bk>
    <bk>
      <rc t="1" v="20090"/>
    </bk>
    <bk>
      <rc t="1" v="20091"/>
    </bk>
    <bk>
      <rc t="1" v="20092"/>
    </bk>
    <bk>
      <rc t="1" v="20093"/>
    </bk>
    <bk>
      <rc t="1" v="20094"/>
    </bk>
    <bk>
      <rc t="1" v="20095"/>
    </bk>
    <bk>
      <rc t="1" v="20096"/>
    </bk>
    <bk>
      <rc t="1" v="20097"/>
    </bk>
    <bk>
      <rc t="1" v="20098"/>
    </bk>
    <bk>
      <rc t="1" v="20099"/>
    </bk>
    <bk>
      <rc t="1" v="20100"/>
    </bk>
    <bk>
      <rc t="1" v="20101"/>
    </bk>
    <bk>
      <rc t="1" v="20102"/>
    </bk>
    <bk>
      <rc t="1" v="20103"/>
    </bk>
    <bk>
      <rc t="1" v="20104"/>
    </bk>
    <bk>
      <rc t="1" v="20105"/>
    </bk>
    <bk>
      <rc t="1" v="20106"/>
    </bk>
    <bk>
      <rc t="1" v="20107"/>
    </bk>
    <bk>
      <rc t="1" v="20108"/>
    </bk>
    <bk>
      <rc t="1" v="20109"/>
    </bk>
    <bk>
      <rc t="1" v="20110"/>
    </bk>
    <bk>
      <rc t="1" v="20111"/>
    </bk>
    <bk>
      <rc t="1" v="20112"/>
    </bk>
    <bk>
      <rc t="1" v="20113"/>
    </bk>
    <bk>
      <rc t="1" v="20114"/>
    </bk>
    <bk>
      <rc t="1" v="20115"/>
    </bk>
    <bk>
      <rc t="1" v="20116"/>
    </bk>
    <bk>
      <rc t="1" v="20117"/>
    </bk>
    <bk>
      <rc t="1" v="20118"/>
    </bk>
    <bk>
      <rc t="1" v="20119"/>
    </bk>
    <bk>
      <rc t="1" v="20120"/>
    </bk>
    <bk>
      <rc t="1" v="20121"/>
    </bk>
    <bk>
      <rc t="1" v="20122"/>
    </bk>
    <bk>
      <rc t="1" v="20123"/>
    </bk>
    <bk>
      <rc t="1" v="20124"/>
    </bk>
    <bk>
      <rc t="1" v="20125"/>
    </bk>
    <bk>
      <rc t="1" v="20126"/>
    </bk>
    <bk>
      <rc t="1" v="20127"/>
    </bk>
    <bk>
      <rc t="1" v="20128"/>
    </bk>
    <bk>
      <rc t="1" v="20129"/>
    </bk>
    <bk>
      <rc t="1" v="20130"/>
    </bk>
    <bk>
      <rc t="1" v="20131"/>
    </bk>
    <bk>
      <rc t="1" v="20132"/>
    </bk>
    <bk>
      <rc t="1" v="20133"/>
    </bk>
    <bk>
      <rc t="1" v="20134"/>
    </bk>
    <bk>
      <rc t="1" v="20135"/>
    </bk>
    <bk>
      <rc t="1" v="20136"/>
    </bk>
    <bk>
      <rc t="1" v="20137"/>
    </bk>
    <bk>
      <rc t="1" v="20138"/>
    </bk>
    <bk>
      <rc t="1" v="20139"/>
    </bk>
    <bk>
      <rc t="1" v="20140"/>
    </bk>
    <bk>
      <rc t="1" v="20141"/>
    </bk>
    <bk>
      <rc t="1" v="20142"/>
    </bk>
    <bk>
      <rc t="1" v="20143"/>
    </bk>
    <bk>
      <rc t="1" v="20144"/>
    </bk>
    <bk>
      <rc t="1" v="20145"/>
    </bk>
    <bk>
      <rc t="1" v="20146"/>
    </bk>
    <bk>
      <rc t="1" v="20147"/>
    </bk>
    <bk>
      <rc t="1" v="20148"/>
    </bk>
    <bk>
      <rc t="1" v="20149"/>
    </bk>
    <bk>
      <rc t="1" v="20150"/>
    </bk>
    <bk>
      <rc t="1" v="20151"/>
    </bk>
    <bk>
      <rc t="1" v="20152"/>
    </bk>
    <bk>
      <rc t="1" v="20153"/>
    </bk>
    <bk>
      <rc t="1" v="20154"/>
    </bk>
    <bk>
      <rc t="1" v="20155"/>
    </bk>
    <bk>
      <rc t="1" v="20156"/>
    </bk>
    <bk>
      <rc t="1" v="20157"/>
    </bk>
    <bk>
      <rc t="1" v="20158"/>
    </bk>
    <bk>
      <rc t="1" v="20159"/>
    </bk>
    <bk>
      <rc t="1" v="20160"/>
    </bk>
    <bk>
      <rc t="1" v="20161"/>
    </bk>
    <bk>
      <rc t="1" v="20162"/>
    </bk>
    <bk>
      <rc t="1" v="20163"/>
    </bk>
    <bk>
      <rc t="1" v="20164"/>
    </bk>
    <bk>
      <rc t="1" v="20165"/>
    </bk>
    <bk>
      <rc t="1" v="20166"/>
    </bk>
    <bk>
      <rc t="1" v="20167"/>
    </bk>
    <bk>
      <rc t="1" v="20168"/>
    </bk>
    <bk>
      <rc t="1" v="20169"/>
    </bk>
    <bk>
      <rc t="1" v="20170"/>
    </bk>
    <bk>
      <rc t="1" v="20171"/>
    </bk>
    <bk>
      <rc t="1" v="20172"/>
    </bk>
    <bk>
      <rc t="1" v="20173"/>
    </bk>
    <bk>
      <rc t="1" v="20174"/>
    </bk>
    <bk>
      <rc t="1" v="20175"/>
    </bk>
    <bk>
      <rc t="1" v="20176"/>
    </bk>
    <bk>
      <rc t="1" v="20177"/>
    </bk>
    <bk>
      <rc t="1" v="20178"/>
    </bk>
    <bk>
      <rc t="1" v="20179"/>
    </bk>
    <bk>
      <rc t="1" v="20180"/>
    </bk>
    <bk>
      <rc t="1" v="20181"/>
    </bk>
    <bk>
      <rc t="1" v="20182"/>
    </bk>
    <bk>
      <rc t="1" v="20183"/>
    </bk>
    <bk>
      <rc t="1" v="20184"/>
    </bk>
    <bk>
      <rc t="1" v="20185"/>
    </bk>
    <bk>
      <rc t="1" v="20186"/>
    </bk>
    <bk>
      <rc t="1" v="20187"/>
    </bk>
    <bk>
      <rc t="1" v="20188"/>
    </bk>
    <bk>
      <rc t="1" v="20189"/>
    </bk>
    <bk>
      <rc t="1" v="20190"/>
    </bk>
    <bk>
      <rc t="1" v="20191"/>
    </bk>
    <bk>
      <rc t="1" v="20192"/>
    </bk>
    <bk>
      <rc t="1" v="20193"/>
    </bk>
    <bk>
      <rc t="1" v="20194"/>
    </bk>
    <bk>
      <rc t="1" v="20195"/>
    </bk>
    <bk>
      <rc t="1" v="20196"/>
    </bk>
    <bk>
      <rc t="1" v="20197"/>
    </bk>
    <bk>
      <rc t="1" v="20198"/>
    </bk>
    <bk>
      <rc t="1" v="20199"/>
    </bk>
    <bk>
      <rc t="1" v="20200"/>
    </bk>
    <bk>
      <rc t="1" v="20201"/>
    </bk>
    <bk>
      <rc t="1" v="20202"/>
    </bk>
    <bk>
      <rc t="1" v="20203"/>
    </bk>
    <bk>
      <rc t="1" v="20204"/>
    </bk>
    <bk>
      <rc t="1" v="20205"/>
    </bk>
    <bk>
      <rc t="1" v="20206"/>
    </bk>
    <bk>
      <rc t="1" v="20207"/>
    </bk>
    <bk>
      <rc t="1" v="20208"/>
    </bk>
    <bk>
      <rc t="1" v="20209"/>
    </bk>
    <bk>
      <rc t="1" v="20210"/>
    </bk>
    <bk>
      <rc t="1" v="20211"/>
    </bk>
    <bk>
      <rc t="1" v="20212"/>
    </bk>
    <bk>
      <rc t="1" v="20213"/>
    </bk>
    <bk>
      <rc t="1" v="20214"/>
    </bk>
    <bk>
      <rc t="1" v="20215"/>
    </bk>
    <bk>
      <rc t="1" v="20216"/>
    </bk>
    <bk>
      <rc t="1" v="20217"/>
    </bk>
    <bk>
      <rc t="1" v="20218"/>
    </bk>
    <bk>
      <rc t="1" v="20219"/>
    </bk>
    <bk>
      <rc t="1" v="20220"/>
    </bk>
    <bk>
      <rc t="1" v="20221"/>
    </bk>
    <bk>
      <rc t="1" v="20222"/>
    </bk>
    <bk>
      <rc t="1" v="20223"/>
    </bk>
    <bk>
      <rc t="1" v="20224"/>
    </bk>
    <bk>
      <rc t="1" v="20225"/>
    </bk>
    <bk>
      <rc t="1" v="20226"/>
    </bk>
    <bk>
      <rc t="1" v="20227"/>
    </bk>
    <bk>
      <rc t="1" v="20228"/>
    </bk>
    <bk>
      <rc t="1" v="20229"/>
    </bk>
    <bk>
      <rc t="1" v="20230"/>
    </bk>
    <bk>
      <rc t="1" v="20231"/>
    </bk>
    <bk>
      <rc t="1" v="20232"/>
    </bk>
    <bk>
      <rc t="1" v="20233"/>
    </bk>
    <bk>
      <rc t="1" v="20234"/>
    </bk>
    <bk>
      <rc t="1" v="20235"/>
    </bk>
    <bk>
      <rc t="1" v="20236"/>
    </bk>
    <bk>
      <rc t="1" v="20237"/>
    </bk>
    <bk>
      <rc t="1" v="20238"/>
    </bk>
    <bk>
      <rc t="1" v="20239"/>
    </bk>
    <bk>
      <rc t="1" v="20240"/>
    </bk>
    <bk>
      <rc t="1" v="20241"/>
    </bk>
    <bk>
      <rc t="1" v="20242"/>
    </bk>
    <bk>
      <rc t="1" v="20243"/>
    </bk>
    <bk>
      <rc t="1" v="20244"/>
    </bk>
    <bk>
      <rc t="1" v="20245"/>
    </bk>
    <bk>
      <rc t="1" v="20246"/>
    </bk>
    <bk>
      <rc t="1" v="20247"/>
    </bk>
    <bk>
      <rc t="1" v="20248"/>
    </bk>
    <bk>
      <rc t="1" v="20249"/>
    </bk>
    <bk>
      <rc t="1" v="20250"/>
    </bk>
    <bk>
      <rc t="1" v="20251"/>
    </bk>
    <bk>
      <rc t="1" v="20252"/>
    </bk>
    <bk>
      <rc t="1" v="20253"/>
    </bk>
    <bk>
      <rc t="1" v="20254"/>
    </bk>
    <bk>
      <rc t="1" v="20255"/>
    </bk>
    <bk>
      <rc t="1" v="20256"/>
    </bk>
    <bk>
      <rc t="1" v="20257"/>
    </bk>
    <bk>
      <rc t="1" v="20258"/>
    </bk>
    <bk>
      <rc t="1" v="20259"/>
    </bk>
    <bk>
      <rc t="1" v="20260"/>
    </bk>
    <bk>
      <rc t="1" v="20261"/>
    </bk>
    <bk>
      <rc t="1" v="20262"/>
    </bk>
    <bk>
      <rc t="1" v="20263"/>
    </bk>
    <bk>
      <rc t="1" v="20264"/>
    </bk>
    <bk>
      <rc t="1" v="20265"/>
    </bk>
    <bk>
      <rc t="1" v="20266"/>
    </bk>
    <bk>
      <rc t="1" v="20267"/>
    </bk>
    <bk>
      <rc t="1" v="20268"/>
    </bk>
    <bk>
      <rc t="1" v="20269"/>
    </bk>
    <bk>
      <rc t="1" v="20270"/>
    </bk>
    <bk>
      <rc t="1" v="20271"/>
    </bk>
    <bk>
      <rc t="1" v="20272"/>
    </bk>
    <bk>
      <rc t="1" v="20273"/>
    </bk>
    <bk>
      <rc t="1" v="20274"/>
    </bk>
    <bk>
      <rc t="1" v="20275"/>
    </bk>
    <bk>
      <rc t="1" v="20276"/>
    </bk>
    <bk>
      <rc t="1" v="20277"/>
    </bk>
    <bk>
      <rc t="1" v="20278"/>
    </bk>
    <bk>
      <rc t="1" v="20279"/>
    </bk>
    <bk>
      <rc t="1" v="20280"/>
    </bk>
    <bk>
      <rc t="1" v="20281"/>
    </bk>
    <bk>
      <rc t="1" v="20282"/>
    </bk>
    <bk>
      <rc t="1" v="20283"/>
    </bk>
    <bk>
      <rc t="1" v="20284"/>
    </bk>
    <bk>
      <rc t="1" v="20285"/>
    </bk>
    <bk>
      <rc t="1" v="20286"/>
    </bk>
    <bk>
      <rc t="1" v="20287"/>
    </bk>
    <bk>
      <rc t="1" v="20288"/>
    </bk>
    <bk>
      <rc t="1" v="20289"/>
    </bk>
    <bk>
      <rc t="1" v="20290"/>
    </bk>
    <bk>
      <rc t="1" v="20291"/>
    </bk>
    <bk>
      <rc t="1" v="20292"/>
    </bk>
    <bk>
      <rc t="1" v="20293"/>
    </bk>
    <bk>
      <rc t="1" v="20294"/>
    </bk>
    <bk>
      <rc t="1" v="20295"/>
    </bk>
    <bk>
      <rc t="1" v="20296"/>
    </bk>
    <bk>
      <rc t="1" v="20297"/>
    </bk>
    <bk>
      <rc t="1" v="20298"/>
    </bk>
    <bk>
      <rc t="1" v="20299"/>
    </bk>
    <bk>
      <rc t="1" v="20300"/>
    </bk>
    <bk>
      <rc t="1" v="20301"/>
    </bk>
    <bk>
      <rc t="1" v="20302"/>
    </bk>
    <bk>
      <rc t="1" v="20303"/>
    </bk>
    <bk>
      <rc t="1" v="20304"/>
    </bk>
    <bk>
      <rc t="1" v="20305"/>
    </bk>
    <bk>
      <rc t="1" v="20306"/>
    </bk>
    <bk>
      <rc t="1" v="20307"/>
    </bk>
    <bk>
      <rc t="1" v="20308"/>
    </bk>
    <bk>
      <rc t="1" v="20309"/>
    </bk>
    <bk>
      <rc t="1" v="20310"/>
    </bk>
    <bk>
      <rc t="1" v="20311"/>
    </bk>
    <bk>
      <rc t="1" v="20312"/>
    </bk>
    <bk>
      <rc t="1" v="20313"/>
    </bk>
    <bk>
      <rc t="1" v="20314"/>
    </bk>
    <bk>
      <rc t="1" v="20315"/>
    </bk>
    <bk>
      <rc t="1" v="20316"/>
    </bk>
    <bk>
      <rc t="1" v="20317"/>
    </bk>
    <bk>
      <rc t="1" v="20318"/>
    </bk>
    <bk>
      <rc t="1" v="20319"/>
    </bk>
    <bk>
      <rc t="1" v="20320"/>
    </bk>
    <bk>
      <rc t="1" v="20321"/>
    </bk>
    <bk>
      <rc t="1" v="20322"/>
    </bk>
    <bk>
      <rc t="1" v="20323"/>
    </bk>
    <bk>
      <rc t="1" v="20324"/>
    </bk>
    <bk>
      <rc t="1" v="20325"/>
    </bk>
    <bk>
      <rc t="1" v="20326"/>
    </bk>
    <bk>
      <rc t="1" v="20327"/>
    </bk>
    <bk>
      <rc t="1" v="20328"/>
    </bk>
    <bk>
      <rc t="1" v="20329"/>
    </bk>
    <bk>
      <rc t="1" v="20330"/>
    </bk>
    <bk>
      <rc t="1" v="20331"/>
    </bk>
    <bk>
      <rc t="1" v="20332"/>
    </bk>
    <bk>
      <rc t="1" v="20333"/>
    </bk>
    <bk>
      <rc t="1" v="20334"/>
    </bk>
    <bk>
      <rc t="1" v="20335"/>
    </bk>
    <bk>
      <rc t="1" v="20336"/>
    </bk>
    <bk>
      <rc t="1" v="20337"/>
    </bk>
    <bk>
      <rc t="1" v="20338"/>
    </bk>
    <bk>
      <rc t="1" v="20339"/>
    </bk>
    <bk>
      <rc t="1" v="20340"/>
    </bk>
    <bk>
      <rc t="1" v="20341"/>
    </bk>
    <bk>
      <rc t="1" v="20342"/>
    </bk>
    <bk>
      <rc t="1" v="20343"/>
    </bk>
    <bk>
      <rc t="1" v="20344"/>
    </bk>
    <bk>
      <rc t="1" v="20345"/>
    </bk>
    <bk>
      <rc t="1" v="20346"/>
    </bk>
    <bk>
      <rc t="1" v="20347"/>
    </bk>
    <bk>
      <rc t="1" v="20348"/>
    </bk>
    <bk>
      <rc t="1" v="20349"/>
    </bk>
    <bk>
      <rc t="1" v="20350"/>
    </bk>
    <bk>
      <rc t="1" v="20351"/>
    </bk>
    <bk>
      <rc t="1" v="20352"/>
    </bk>
    <bk>
      <rc t="1" v="20353"/>
    </bk>
    <bk>
      <rc t="1" v="20354"/>
    </bk>
    <bk>
      <rc t="1" v="20355"/>
    </bk>
    <bk>
      <rc t="1" v="20356"/>
    </bk>
    <bk>
      <rc t="1" v="20357"/>
    </bk>
    <bk>
      <rc t="1" v="20358"/>
    </bk>
    <bk>
      <rc t="1" v="20359"/>
    </bk>
    <bk>
      <rc t="1" v="20360"/>
    </bk>
    <bk>
      <rc t="1" v="20361"/>
    </bk>
    <bk>
      <rc t="1" v="20362"/>
    </bk>
    <bk>
      <rc t="1" v="20363"/>
    </bk>
    <bk>
      <rc t="1" v="20364"/>
    </bk>
    <bk>
      <rc t="1" v="20365"/>
    </bk>
    <bk>
      <rc t="1" v="20366"/>
    </bk>
    <bk>
      <rc t="1" v="20367"/>
    </bk>
    <bk>
      <rc t="1" v="20368"/>
    </bk>
    <bk>
      <rc t="1" v="20369"/>
    </bk>
    <bk>
      <rc t="1" v="20370"/>
    </bk>
    <bk>
      <rc t="1" v="20371"/>
    </bk>
    <bk>
      <rc t="1" v="20372"/>
    </bk>
    <bk>
      <rc t="1" v="20373"/>
    </bk>
    <bk>
      <rc t="1" v="20374"/>
    </bk>
    <bk>
      <rc t="1" v="20375"/>
    </bk>
    <bk>
      <rc t="1" v="20376"/>
    </bk>
    <bk>
      <rc t="1" v="20377"/>
    </bk>
    <bk>
      <rc t="1" v="20378"/>
    </bk>
    <bk>
      <rc t="1" v="20379"/>
    </bk>
    <bk>
      <rc t="1" v="20380"/>
    </bk>
    <bk>
      <rc t="1" v="20381"/>
    </bk>
    <bk>
      <rc t="1" v="20382"/>
    </bk>
    <bk>
      <rc t="1" v="20383"/>
    </bk>
    <bk>
      <rc t="1" v="20384"/>
    </bk>
    <bk>
      <rc t="1" v="20385"/>
    </bk>
    <bk>
      <rc t="1" v="20386"/>
    </bk>
    <bk>
      <rc t="1" v="20387"/>
    </bk>
    <bk>
      <rc t="1" v="20388"/>
    </bk>
    <bk>
      <rc t="1" v="20389"/>
    </bk>
    <bk>
      <rc t="1" v="20390"/>
    </bk>
    <bk>
      <rc t="1" v="20391"/>
    </bk>
    <bk>
      <rc t="1" v="20392"/>
    </bk>
    <bk>
      <rc t="1" v="20393"/>
    </bk>
    <bk>
      <rc t="1" v="20394"/>
    </bk>
    <bk>
      <rc t="1" v="20395"/>
    </bk>
    <bk>
      <rc t="1" v="20396"/>
    </bk>
    <bk>
      <rc t="1" v="20397"/>
    </bk>
    <bk>
      <rc t="1" v="20398"/>
    </bk>
    <bk>
      <rc t="1" v="20399"/>
    </bk>
    <bk>
      <rc t="1" v="20400"/>
    </bk>
    <bk>
      <rc t="1" v="20401"/>
    </bk>
    <bk>
      <rc t="1" v="20402"/>
    </bk>
    <bk>
      <rc t="1" v="20403"/>
    </bk>
    <bk>
      <rc t="1" v="20404"/>
    </bk>
    <bk>
      <rc t="1" v="20405"/>
    </bk>
    <bk>
      <rc t="1" v="20406"/>
    </bk>
    <bk>
      <rc t="1" v="20407"/>
    </bk>
    <bk>
      <rc t="1" v="20408"/>
    </bk>
    <bk>
      <rc t="1" v="20409"/>
    </bk>
    <bk>
      <rc t="1" v="20410"/>
    </bk>
    <bk>
      <rc t="1" v="20411"/>
    </bk>
    <bk>
      <rc t="1" v="20412"/>
    </bk>
    <bk>
      <rc t="1" v="20413"/>
    </bk>
    <bk>
      <rc t="1" v="20414"/>
    </bk>
    <bk>
      <rc t="1" v="20415"/>
    </bk>
    <bk>
      <rc t="1" v="20416"/>
    </bk>
    <bk>
      <rc t="1" v="20417"/>
    </bk>
    <bk>
      <rc t="1" v="20418"/>
    </bk>
    <bk>
      <rc t="1" v="20419"/>
    </bk>
    <bk>
      <rc t="1" v="20420"/>
    </bk>
    <bk>
      <rc t="1" v="20421"/>
    </bk>
    <bk>
      <rc t="1" v="20422"/>
    </bk>
    <bk>
      <rc t="1" v="20423"/>
    </bk>
    <bk>
      <rc t="1" v="20424"/>
    </bk>
    <bk>
      <rc t="1" v="20425"/>
    </bk>
    <bk>
      <rc t="1" v="20426"/>
    </bk>
    <bk>
      <rc t="1" v="20427"/>
    </bk>
    <bk>
      <rc t="1" v="20428"/>
    </bk>
    <bk>
      <rc t="1" v="20429"/>
    </bk>
    <bk>
      <rc t="1" v="20430"/>
    </bk>
    <bk>
      <rc t="1" v="20431"/>
    </bk>
    <bk>
      <rc t="1" v="20432"/>
    </bk>
    <bk>
      <rc t="1" v="20433"/>
    </bk>
    <bk>
      <rc t="1" v="20434"/>
    </bk>
    <bk>
      <rc t="1" v="20435"/>
    </bk>
    <bk>
      <rc t="1" v="20436"/>
    </bk>
    <bk>
      <rc t="1" v="20437"/>
    </bk>
    <bk>
      <rc t="1" v="20438"/>
    </bk>
    <bk>
      <rc t="1" v="20439"/>
    </bk>
    <bk>
      <rc t="1" v="20440"/>
    </bk>
    <bk>
      <rc t="1" v="20441"/>
    </bk>
    <bk>
      <rc t="1" v="20442"/>
    </bk>
    <bk>
      <rc t="1" v="20443"/>
    </bk>
    <bk>
      <rc t="1" v="20444"/>
    </bk>
    <bk>
      <rc t="1" v="20445"/>
    </bk>
    <bk>
      <rc t="1" v="20446"/>
    </bk>
    <bk>
      <rc t="1" v="20447"/>
    </bk>
    <bk>
      <rc t="1" v="20448"/>
    </bk>
    <bk>
      <rc t="1" v="20449"/>
    </bk>
    <bk>
      <rc t="1" v="20450"/>
    </bk>
    <bk>
      <rc t="1" v="20451"/>
    </bk>
    <bk>
      <rc t="1" v="20452"/>
    </bk>
    <bk>
      <rc t="1" v="20453"/>
    </bk>
    <bk>
      <rc t="1" v="20454"/>
    </bk>
    <bk>
      <rc t="1" v="20455"/>
    </bk>
    <bk>
      <rc t="1" v="20456"/>
    </bk>
    <bk>
      <rc t="1" v="20457"/>
    </bk>
    <bk>
      <rc t="1" v="20458"/>
    </bk>
    <bk>
      <rc t="1" v="20459"/>
    </bk>
    <bk>
      <rc t="1" v="20460"/>
    </bk>
    <bk>
      <rc t="1" v="20461"/>
    </bk>
    <bk>
      <rc t="1" v="20462"/>
    </bk>
    <bk>
      <rc t="1" v="20463"/>
    </bk>
    <bk>
      <rc t="1" v="20464"/>
    </bk>
    <bk>
      <rc t="1" v="20465"/>
    </bk>
    <bk>
      <rc t="1" v="20466"/>
    </bk>
    <bk>
      <rc t="1" v="20467"/>
    </bk>
    <bk>
      <rc t="1" v="20468"/>
    </bk>
    <bk>
      <rc t="1" v="20469"/>
    </bk>
    <bk>
      <rc t="1" v="20470"/>
    </bk>
    <bk>
      <rc t="1" v="20471"/>
    </bk>
    <bk>
      <rc t="1" v="20472"/>
    </bk>
    <bk>
      <rc t="1" v="20473"/>
    </bk>
    <bk>
      <rc t="1" v="20474"/>
    </bk>
    <bk>
      <rc t="1" v="20475"/>
    </bk>
    <bk>
      <rc t="1" v="20476"/>
    </bk>
    <bk>
      <rc t="1" v="20477"/>
    </bk>
    <bk>
      <rc t="1" v="20478"/>
    </bk>
    <bk>
      <rc t="1" v="20479"/>
    </bk>
    <bk>
      <rc t="1" v="20480"/>
    </bk>
    <bk>
      <rc t="1" v="20481"/>
    </bk>
    <bk>
      <rc t="1" v="20482"/>
    </bk>
    <bk>
      <rc t="1" v="20483"/>
    </bk>
    <bk>
      <rc t="1" v="20484"/>
    </bk>
    <bk>
      <rc t="1" v="20485"/>
    </bk>
    <bk>
      <rc t="1" v="20486"/>
    </bk>
    <bk>
      <rc t="1" v="20487"/>
    </bk>
    <bk>
      <rc t="1" v="20488"/>
    </bk>
    <bk>
      <rc t="1" v="20489"/>
    </bk>
    <bk>
      <rc t="1" v="20490"/>
    </bk>
    <bk>
      <rc t="1" v="20491"/>
    </bk>
    <bk>
      <rc t="1" v="20492"/>
    </bk>
    <bk>
      <rc t="1" v="20493"/>
    </bk>
    <bk>
      <rc t="1" v="20494"/>
    </bk>
    <bk>
      <rc t="1" v="20495"/>
    </bk>
    <bk>
      <rc t="1" v="20496"/>
    </bk>
    <bk>
      <rc t="1" v="20497"/>
    </bk>
    <bk>
      <rc t="1" v="20498"/>
    </bk>
    <bk>
      <rc t="1" v="20499"/>
    </bk>
    <bk>
      <rc t="1" v="20500"/>
    </bk>
    <bk>
      <rc t="1" v="20501"/>
    </bk>
    <bk>
      <rc t="1" v="20502"/>
    </bk>
    <bk>
      <rc t="1" v="20503"/>
    </bk>
    <bk>
      <rc t="1" v="20504"/>
    </bk>
    <bk>
      <rc t="1" v="20505"/>
    </bk>
    <bk>
      <rc t="1" v="20506"/>
    </bk>
    <bk>
      <rc t="1" v="20507"/>
    </bk>
    <bk>
      <rc t="1" v="20508"/>
    </bk>
    <bk>
      <rc t="1" v="20509"/>
    </bk>
    <bk>
      <rc t="1" v="20510"/>
    </bk>
    <bk>
      <rc t="1" v="20511"/>
    </bk>
    <bk>
      <rc t="1" v="20512"/>
    </bk>
    <bk>
      <rc t="1" v="20513"/>
    </bk>
    <bk>
      <rc t="1" v="20514"/>
    </bk>
    <bk>
      <rc t="1" v="20515"/>
    </bk>
    <bk>
      <rc t="1" v="20516"/>
    </bk>
    <bk>
      <rc t="1" v="20517"/>
    </bk>
    <bk>
      <rc t="1" v="20518"/>
    </bk>
    <bk>
      <rc t="1" v="20519"/>
    </bk>
    <bk>
      <rc t="1" v="20520"/>
    </bk>
    <bk>
      <rc t="1" v="20521"/>
    </bk>
    <bk>
      <rc t="1" v="20522"/>
    </bk>
    <bk>
      <rc t="1" v="20523"/>
    </bk>
    <bk>
      <rc t="1" v="20524"/>
    </bk>
    <bk>
      <rc t="1" v="20525"/>
    </bk>
    <bk>
      <rc t="1" v="20526"/>
    </bk>
    <bk>
      <rc t="1" v="20527"/>
    </bk>
    <bk>
      <rc t="1" v="20528"/>
    </bk>
    <bk>
      <rc t="1" v="20529"/>
    </bk>
    <bk>
      <rc t="1" v="20530"/>
    </bk>
    <bk>
      <rc t="1" v="20531"/>
    </bk>
    <bk>
      <rc t="1" v="20532"/>
    </bk>
    <bk>
      <rc t="1" v="20533"/>
    </bk>
    <bk>
      <rc t="1" v="20534"/>
    </bk>
    <bk>
      <rc t="1" v="20535"/>
    </bk>
    <bk>
      <rc t="1" v="20536"/>
    </bk>
    <bk>
      <rc t="1" v="20537"/>
    </bk>
    <bk>
      <rc t="1" v="20538"/>
    </bk>
    <bk>
      <rc t="1" v="20539"/>
    </bk>
    <bk>
      <rc t="1" v="20540"/>
    </bk>
    <bk>
      <rc t="1" v="20541"/>
    </bk>
    <bk>
      <rc t="1" v="20542"/>
    </bk>
    <bk>
      <rc t="1" v="20543"/>
    </bk>
    <bk>
      <rc t="1" v="20544"/>
    </bk>
    <bk>
      <rc t="1" v="20545"/>
    </bk>
    <bk>
      <rc t="1" v="20546"/>
    </bk>
    <bk>
      <rc t="1" v="20547"/>
    </bk>
    <bk>
      <rc t="1" v="20548"/>
    </bk>
    <bk>
      <rc t="1" v="20549"/>
    </bk>
    <bk>
      <rc t="1" v="20550"/>
    </bk>
    <bk>
      <rc t="1" v="20551"/>
    </bk>
    <bk>
      <rc t="1" v="20552"/>
    </bk>
    <bk>
      <rc t="1" v="20553"/>
    </bk>
    <bk>
      <rc t="1" v="20554"/>
    </bk>
    <bk>
      <rc t="1" v="20555"/>
    </bk>
    <bk>
      <rc t="1" v="20556"/>
    </bk>
    <bk>
      <rc t="1" v="20557"/>
    </bk>
    <bk>
      <rc t="1" v="20558"/>
    </bk>
    <bk>
      <rc t="1" v="20559"/>
    </bk>
    <bk>
      <rc t="1" v="20560"/>
    </bk>
    <bk>
      <rc t="1" v="20561"/>
    </bk>
    <bk>
      <rc t="1" v="20562"/>
    </bk>
    <bk>
      <rc t="1" v="20563"/>
    </bk>
    <bk>
      <rc t="1" v="20564"/>
    </bk>
    <bk>
      <rc t="1" v="20565"/>
    </bk>
    <bk>
      <rc t="1" v="20566"/>
    </bk>
    <bk>
      <rc t="1" v="20567"/>
    </bk>
    <bk>
      <rc t="1" v="20568"/>
    </bk>
    <bk>
      <rc t="1" v="20569"/>
    </bk>
    <bk>
      <rc t="1" v="20570"/>
    </bk>
    <bk>
      <rc t="1" v="20571"/>
    </bk>
    <bk>
      <rc t="1" v="20572"/>
    </bk>
    <bk>
      <rc t="1" v="20573"/>
    </bk>
    <bk>
      <rc t="1" v="20574"/>
    </bk>
    <bk>
      <rc t="1" v="20575"/>
    </bk>
    <bk>
      <rc t="1" v="20576"/>
    </bk>
    <bk>
      <rc t="1" v="20577"/>
    </bk>
    <bk>
      <rc t="1" v="20578"/>
    </bk>
    <bk>
      <rc t="1" v="20579"/>
    </bk>
    <bk>
      <rc t="1" v="20580"/>
    </bk>
    <bk>
      <rc t="1" v="20581"/>
    </bk>
    <bk>
      <rc t="1" v="20582"/>
    </bk>
    <bk>
      <rc t="1" v="20583"/>
    </bk>
    <bk>
      <rc t="1" v="20584"/>
    </bk>
    <bk>
      <rc t="1" v="20585"/>
    </bk>
    <bk>
      <rc t="1" v="20586"/>
    </bk>
    <bk>
      <rc t="1" v="20587"/>
    </bk>
    <bk>
      <rc t="1" v="20588"/>
    </bk>
    <bk>
      <rc t="1" v="20589"/>
    </bk>
    <bk>
      <rc t="1" v="20590"/>
    </bk>
    <bk>
      <rc t="1" v="20591"/>
    </bk>
    <bk>
      <rc t="1" v="20592"/>
    </bk>
    <bk>
      <rc t="1" v="20593"/>
    </bk>
    <bk>
      <rc t="1" v="20594"/>
    </bk>
    <bk>
      <rc t="1" v="20595"/>
    </bk>
    <bk>
      <rc t="1" v="20596"/>
    </bk>
    <bk>
      <rc t="1" v="20597"/>
    </bk>
    <bk>
      <rc t="1" v="20598"/>
    </bk>
    <bk>
      <rc t="1" v="20599"/>
    </bk>
    <bk>
      <rc t="1" v="20600"/>
    </bk>
    <bk>
      <rc t="1" v="20601"/>
    </bk>
    <bk>
      <rc t="1" v="20602"/>
    </bk>
    <bk>
      <rc t="1" v="20603"/>
    </bk>
    <bk>
      <rc t="1" v="20604"/>
    </bk>
    <bk>
      <rc t="1" v="20605"/>
    </bk>
    <bk>
      <rc t="1" v="20606"/>
    </bk>
    <bk>
      <rc t="1" v="20607"/>
    </bk>
    <bk>
      <rc t="1" v="20608"/>
    </bk>
    <bk>
      <rc t="1" v="20609"/>
    </bk>
    <bk>
      <rc t="1" v="20610"/>
    </bk>
    <bk>
      <rc t="1" v="20611"/>
    </bk>
    <bk>
      <rc t="1" v="20612"/>
    </bk>
    <bk>
      <rc t="1" v="20613"/>
    </bk>
    <bk>
      <rc t="1" v="20614"/>
    </bk>
    <bk>
      <rc t="1" v="20615"/>
    </bk>
    <bk>
      <rc t="1" v="20616"/>
    </bk>
    <bk>
      <rc t="1" v="20617"/>
    </bk>
    <bk>
      <rc t="1" v="20618"/>
    </bk>
    <bk>
      <rc t="1" v="20619"/>
    </bk>
    <bk>
      <rc t="1" v="20620"/>
    </bk>
    <bk>
      <rc t="1" v="20621"/>
    </bk>
    <bk>
      <rc t="1" v="20622"/>
    </bk>
    <bk>
      <rc t="1" v="20623"/>
    </bk>
    <bk>
      <rc t="1" v="20624"/>
    </bk>
    <bk>
      <rc t="1" v="20625"/>
    </bk>
    <bk>
      <rc t="1" v="20626"/>
    </bk>
    <bk>
      <rc t="1" v="20627"/>
    </bk>
    <bk>
      <rc t="1" v="20628"/>
    </bk>
    <bk>
      <rc t="1" v="20629"/>
    </bk>
    <bk>
      <rc t="1" v="20630"/>
    </bk>
    <bk>
      <rc t="1" v="20631"/>
    </bk>
    <bk>
      <rc t="1" v="20632"/>
    </bk>
    <bk>
      <rc t="1" v="20633"/>
    </bk>
    <bk>
      <rc t="1" v="20634"/>
    </bk>
    <bk>
      <rc t="1" v="20635"/>
    </bk>
    <bk>
      <rc t="1" v="20636"/>
    </bk>
    <bk>
      <rc t="1" v="20637"/>
    </bk>
    <bk>
      <rc t="1" v="20638"/>
    </bk>
    <bk>
      <rc t="1" v="20639"/>
    </bk>
    <bk>
      <rc t="1" v="20640"/>
    </bk>
    <bk>
      <rc t="1" v="20641"/>
    </bk>
    <bk>
      <rc t="1" v="20642"/>
    </bk>
    <bk>
      <rc t="1" v="20643"/>
    </bk>
    <bk>
      <rc t="1" v="20644"/>
    </bk>
    <bk>
      <rc t="1" v="20645"/>
    </bk>
    <bk>
      <rc t="1" v="20646"/>
    </bk>
    <bk>
      <rc t="1" v="20647"/>
    </bk>
    <bk>
      <rc t="1" v="20648"/>
    </bk>
    <bk>
      <rc t="1" v="20649"/>
    </bk>
    <bk>
      <rc t="1" v="20650"/>
    </bk>
    <bk>
      <rc t="1" v="20651"/>
    </bk>
    <bk>
      <rc t="1" v="20652"/>
    </bk>
    <bk>
      <rc t="1" v="20653"/>
    </bk>
    <bk>
      <rc t="1" v="20654"/>
    </bk>
    <bk>
      <rc t="1" v="20655"/>
    </bk>
    <bk>
      <rc t="1" v="20656"/>
    </bk>
    <bk>
      <rc t="1" v="20657"/>
    </bk>
    <bk>
      <rc t="1" v="20658"/>
    </bk>
    <bk>
      <rc t="1" v="20659"/>
    </bk>
    <bk>
      <rc t="1" v="20660"/>
    </bk>
    <bk>
      <rc t="1" v="20661"/>
    </bk>
    <bk>
      <rc t="1" v="20662"/>
    </bk>
    <bk>
      <rc t="1" v="20663"/>
    </bk>
    <bk>
      <rc t="1" v="20664"/>
    </bk>
    <bk>
      <rc t="1" v="20665"/>
    </bk>
    <bk>
      <rc t="1" v="20666"/>
    </bk>
    <bk>
      <rc t="1" v="20667"/>
    </bk>
    <bk>
      <rc t="1" v="20668"/>
    </bk>
    <bk>
      <rc t="1" v="20669"/>
    </bk>
    <bk>
      <rc t="1" v="20670"/>
    </bk>
    <bk>
      <rc t="1" v="20671"/>
    </bk>
    <bk>
      <rc t="1" v="20672"/>
    </bk>
    <bk>
      <rc t="1" v="20673"/>
    </bk>
    <bk>
      <rc t="1" v="20674"/>
    </bk>
    <bk>
      <rc t="1" v="20675"/>
    </bk>
    <bk>
      <rc t="1" v="20676"/>
    </bk>
    <bk>
      <rc t="1" v="20677"/>
    </bk>
    <bk>
      <rc t="1" v="20678"/>
    </bk>
    <bk>
      <rc t="1" v="20679"/>
    </bk>
    <bk>
      <rc t="1" v="20680"/>
    </bk>
    <bk>
      <rc t="1" v="20681"/>
    </bk>
    <bk>
      <rc t="1" v="20682"/>
    </bk>
    <bk>
      <rc t="1" v="20683"/>
    </bk>
    <bk>
      <rc t="1" v="20684"/>
    </bk>
    <bk>
      <rc t="1" v="20685"/>
    </bk>
    <bk>
      <rc t="1" v="20686"/>
    </bk>
    <bk>
      <rc t="1" v="20687"/>
    </bk>
    <bk>
      <rc t="1" v="20688"/>
    </bk>
    <bk>
      <rc t="1" v="20689"/>
    </bk>
    <bk>
      <rc t="1" v="20690"/>
    </bk>
    <bk>
      <rc t="1" v="20691"/>
    </bk>
    <bk>
      <rc t="1" v="20692"/>
    </bk>
    <bk>
      <rc t="1" v="20693"/>
    </bk>
    <bk>
      <rc t="1" v="20694"/>
    </bk>
    <bk>
      <rc t="1" v="20695"/>
    </bk>
    <bk>
      <rc t="1" v="20696"/>
    </bk>
    <bk>
      <rc t="1" v="20697"/>
    </bk>
    <bk>
      <rc t="1" v="20698"/>
    </bk>
    <bk>
      <rc t="1" v="20699"/>
    </bk>
    <bk>
      <rc t="1" v="20700"/>
    </bk>
    <bk>
      <rc t="1" v="20701"/>
    </bk>
    <bk>
      <rc t="1" v="20702"/>
    </bk>
    <bk>
      <rc t="1" v="20703"/>
    </bk>
    <bk>
      <rc t="1" v="20704"/>
    </bk>
    <bk>
      <rc t="1" v="20705"/>
    </bk>
    <bk>
      <rc t="1" v="20706"/>
    </bk>
    <bk>
      <rc t="1" v="20707"/>
    </bk>
    <bk>
      <rc t="1" v="20708"/>
    </bk>
    <bk>
      <rc t="1" v="20709"/>
    </bk>
    <bk>
      <rc t="1" v="20710"/>
    </bk>
    <bk>
      <rc t="1" v="20711"/>
    </bk>
    <bk>
      <rc t="1" v="20712"/>
    </bk>
    <bk>
      <rc t="1" v="20713"/>
    </bk>
    <bk>
      <rc t="1" v="20714"/>
    </bk>
    <bk>
      <rc t="1" v="20715"/>
    </bk>
    <bk>
      <rc t="1" v="20716"/>
    </bk>
    <bk>
      <rc t="1" v="20717"/>
    </bk>
    <bk>
      <rc t="1" v="20718"/>
    </bk>
    <bk>
      <rc t="1" v="20719"/>
    </bk>
    <bk>
      <rc t="1" v="20720"/>
    </bk>
    <bk>
      <rc t="1" v="20721"/>
    </bk>
    <bk>
      <rc t="1" v="20722"/>
    </bk>
    <bk>
      <rc t="1" v="20723"/>
    </bk>
    <bk>
      <rc t="1" v="20724"/>
    </bk>
    <bk>
      <rc t="1" v="20725"/>
    </bk>
    <bk>
      <rc t="1" v="20726"/>
    </bk>
    <bk>
      <rc t="1" v="20727"/>
    </bk>
    <bk>
      <rc t="1" v="20728"/>
    </bk>
    <bk>
      <rc t="1" v="20729"/>
    </bk>
    <bk>
      <rc t="1" v="20730"/>
    </bk>
    <bk>
      <rc t="1" v="20731"/>
    </bk>
    <bk>
      <rc t="1" v="20732"/>
    </bk>
    <bk>
      <rc t="1" v="20733"/>
    </bk>
    <bk>
      <rc t="1" v="20734"/>
    </bk>
    <bk>
      <rc t="1" v="20735"/>
    </bk>
    <bk>
      <rc t="1" v="20736"/>
    </bk>
    <bk>
      <rc t="1" v="20737"/>
    </bk>
    <bk>
      <rc t="1" v="20738"/>
    </bk>
    <bk>
      <rc t="1" v="20739"/>
    </bk>
    <bk>
      <rc t="1" v="20740"/>
    </bk>
    <bk>
      <rc t="1" v="20741"/>
    </bk>
    <bk>
      <rc t="1" v="20742"/>
    </bk>
    <bk>
      <rc t="1" v="20743"/>
    </bk>
    <bk>
      <rc t="1" v="20744"/>
    </bk>
    <bk>
      <rc t="1" v="20745"/>
    </bk>
    <bk>
      <rc t="1" v="20746"/>
    </bk>
    <bk>
      <rc t="1" v="20747"/>
    </bk>
    <bk>
      <rc t="1" v="20748"/>
    </bk>
    <bk>
      <rc t="1" v="20749"/>
    </bk>
    <bk>
      <rc t="1" v="20750"/>
    </bk>
    <bk>
      <rc t="1" v="20751"/>
    </bk>
    <bk>
      <rc t="1" v="20752"/>
    </bk>
    <bk>
      <rc t="1" v="20753"/>
    </bk>
    <bk>
      <rc t="1" v="20754"/>
    </bk>
    <bk>
      <rc t="1" v="20755"/>
    </bk>
    <bk>
      <rc t="1" v="20756"/>
    </bk>
    <bk>
      <rc t="1" v="20757"/>
    </bk>
    <bk>
      <rc t="1" v="20758"/>
    </bk>
    <bk>
      <rc t="1" v="20759"/>
    </bk>
    <bk>
      <rc t="1" v="20760"/>
    </bk>
    <bk>
      <rc t="1" v="20761"/>
    </bk>
    <bk>
      <rc t="1" v="20762"/>
    </bk>
    <bk>
      <rc t="1" v="20763"/>
    </bk>
    <bk>
      <rc t="1" v="20764"/>
    </bk>
    <bk>
      <rc t="1" v="20765"/>
    </bk>
    <bk>
      <rc t="1" v="20766"/>
    </bk>
    <bk>
      <rc t="1" v="20767"/>
    </bk>
    <bk>
      <rc t="1" v="20768"/>
    </bk>
    <bk>
      <rc t="1" v="20769"/>
    </bk>
    <bk>
      <rc t="1" v="20770"/>
    </bk>
    <bk>
      <rc t="1" v="20771"/>
    </bk>
    <bk>
      <rc t="1" v="20772"/>
    </bk>
    <bk>
      <rc t="1" v="20773"/>
    </bk>
    <bk>
      <rc t="1" v="20774"/>
    </bk>
    <bk>
      <rc t="1" v="20775"/>
    </bk>
    <bk>
      <rc t="1" v="20776"/>
    </bk>
    <bk>
      <rc t="1" v="20777"/>
    </bk>
    <bk>
      <rc t="1" v="20778"/>
    </bk>
    <bk>
      <rc t="1" v="20779"/>
    </bk>
    <bk>
      <rc t="1" v="20780"/>
    </bk>
    <bk>
      <rc t="1" v="20781"/>
    </bk>
    <bk>
      <rc t="1" v="20782"/>
    </bk>
    <bk>
      <rc t="1" v="20783"/>
    </bk>
    <bk>
      <rc t="1" v="20784"/>
    </bk>
    <bk>
      <rc t="1" v="20785"/>
    </bk>
    <bk>
      <rc t="1" v="20786"/>
    </bk>
    <bk>
      <rc t="1" v="20787"/>
    </bk>
    <bk>
      <rc t="1" v="20788"/>
    </bk>
    <bk>
      <rc t="1" v="20789"/>
    </bk>
    <bk>
      <rc t="1" v="20790"/>
    </bk>
    <bk>
      <rc t="1" v="20791"/>
    </bk>
    <bk>
      <rc t="1" v="20792"/>
    </bk>
    <bk>
      <rc t="1" v="20793"/>
    </bk>
    <bk>
      <rc t="1" v="20794"/>
    </bk>
    <bk>
      <rc t="1" v="20795"/>
    </bk>
    <bk>
      <rc t="1" v="20796"/>
    </bk>
    <bk>
      <rc t="1" v="20797"/>
    </bk>
    <bk>
      <rc t="1" v="20798"/>
    </bk>
    <bk>
      <rc t="1" v="20799"/>
    </bk>
    <bk>
      <rc t="1" v="20800"/>
    </bk>
    <bk>
      <rc t="1" v="20801"/>
    </bk>
    <bk>
      <rc t="1" v="20802"/>
    </bk>
    <bk>
      <rc t="1" v="20803"/>
    </bk>
    <bk>
      <rc t="1" v="20804"/>
    </bk>
    <bk>
      <rc t="1" v="20805"/>
    </bk>
    <bk>
      <rc t="1" v="20806"/>
    </bk>
    <bk>
      <rc t="1" v="20807"/>
    </bk>
    <bk>
      <rc t="1" v="20808"/>
    </bk>
    <bk>
      <rc t="1" v="20809"/>
    </bk>
    <bk>
      <rc t="1" v="20810"/>
    </bk>
    <bk>
      <rc t="1" v="20811"/>
    </bk>
    <bk>
      <rc t="1" v="20812"/>
    </bk>
    <bk>
      <rc t="1" v="20813"/>
    </bk>
    <bk>
      <rc t="1" v="20814"/>
    </bk>
    <bk>
      <rc t="1" v="20815"/>
    </bk>
    <bk>
      <rc t="1" v="20816"/>
    </bk>
    <bk>
      <rc t="1" v="20817"/>
    </bk>
    <bk>
      <rc t="1" v="20818"/>
    </bk>
    <bk>
      <rc t="1" v="20819"/>
    </bk>
    <bk>
      <rc t="1" v="20820"/>
    </bk>
    <bk>
      <rc t="1" v="20821"/>
    </bk>
    <bk>
      <rc t="1" v="20822"/>
    </bk>
    <bk>
      <rc t="1" v="20823"/>
    </bk>
    <bk>
      <rc t="1" v="20824"/>
    </bk>
    <bk>
      <rc t="1" v="20825"/>
    </bk>
    <bk>
      <rc t="1" v="20826"/>
    </bk>
    <bk>
      <rc t="1" v="20827"/>
    </bk>
    <bk>
      <rc t="1" v="20828"/>
    </bk>
    <bk>
      <rc t="1" v="20829"/>
    </bk>
    <bk>
      <rc t="1" v="20830"/>
    </bk>
    <bk>
      <rc t="1" v="20831"/>
    </bk>
    <bk>
      <rc t="1" v="20832"/>
    </bk>
    <bk>
      <rc t="1" v="20833"/>
    </bk>
    <bk>
      <rc t="1" v="20834"/>
    </bk>
    <bk>
      <rc t="1" v="20835"/>
    </bk>
    <bk>
      <rc t="1" v="20836"/>
    </bk>
    <bk>
      <rc t="1" v="20837"/>
    </bk>
    <bk>
      <rc t="1" v="20838"/>
    </bk>
    <bk>
      <rc t="1" v="20839"/>
    </bk>
    <bk>
      <rc t="1" v="20840"/>
    </bk>
    <bk>
      <rc t="1" v="20841"/>
    </bk>
    <bk>
      <rc t="1" v="20842"/>
    </bk>
    <bk>
      <rc t="1" v="20843"/>
    </bk>
    <bk>
      <rc t="1" v="20844"/>
    </bk>
    <bk>
      <rc t="1" v="20845"/>
    </bk>
    <bk>
      <rc t="1" v="20846"/>
    </bk>
    <bk>
      <rc t="1" v="20847"/>
    </bk>
    <bk>
      <rc t="1" v="20848"/>
    </bk>
    <bk>
      <rc t="1" v="20849"/>
    </bk>
    <bk>
      <rc t="1" v="20850"/>
    </bk>
    <bk>
      <rc t="1" v="20851"/>
    </bk>
    <bk>
      <rc t="1" v="20852"/>
    </bk>
    <bk>
      <rc t="1" v="20853"/>
    </bk>
    <bk>
      <rc t="1" v="20854"/>
    </bk>
    <bk>
      <rc t="1" v="20855"/>
    </bk>
    <bk>
      <rc t="1" v="20856"/>
    </bk>
    <bk>
      <rc t="1" v="20857"/>
    </bk>
    <bk>
      <rc t="1" v="20858"/>
    </bk>
    <bk>
      <rc t="1" v="20859"/>
    </bk>
    <bk>
      <rc t="1" v="20860"/>
    </bk>
    <bk>
      <rc t="1" v="20861"/>
    </bk>
    <bk>
      <rc t="1" v="20862"/>
    </bk>
    <bk>
      <rc t="1" v="20863"/>
    </bk>
    <bk>
      <rc t="1" v="20864"/>
    </bk>
    <bk>
      <rc t="1" v="20865"/>
    </bk>
    <bk>
      <rc t="1" v="20866"/>
    </bk>
    <bk>
      <rc t="1" v="20867"/>
    </bk>
    <bk>
      <rc t="1" v="20868"/>
    </bk>
    <bk>
      <rc t="1" v="20869"/>
    </bk>
    <bk>
      <rc t="1" v="20870"/>
    </bk>
    <bk>
      <rc t="1" v="20871"/>
    </bk>
    <bk>
      <rc t="1" v="20872"/>
    </bk>
    <bk>
      <rc t="1" v="20873"/>
    </bk>
    <bk>
      <rc t="1" v="20874"/>
    </bk>
    <bk>
      <rc t="1" v="20875"/>
    </bk>
    <bk>
      <rc t="1" v="20876"/>
    </bk>
    <bk>
      <rc t="1" v="20877"/>
    </bk>
    <bk>
      <rc t="1" v="20878"/>
    </bk>
    <bk>
      <rc t="1" v="20879"/>
    </bk>
    <bk>
      <rc t="1" v="20880"/>
    </bk>
    <bk>
      <rc t="1" v="20881"/>
    </bk>
    <bk>
      <rc t="1" v="20882"/>
    </bk>
    <bk>
      <rc t="1" v="20883"/>
    </bk>
    <bk>
      <rc t="1" v="20884"/>
    </bk>
    <bk>
      <rc t="1" v="20885"/>
    </bk>
    <bk>
      <rc t="1" v="20886"/>
    </bk>
    <bk>
      <rc t="1" v="20887"/>
    </bk>
    <bk>
      <rc t="1" v="20888"/>
    </bk>
    <bk>
      <rc t="1" v="20889"/>
    </bk>
    <bk>
      <rc t="1" v="20890"/>
    </bk>
    <bk>
      <rc t="1" v="20891"/>
    </bk>
    <bk>
      <rc t="1" v="20892"/>
    </bk>
    <bk>
      <rc t="1" v="20893"/>
    </bk>
    <bk>
      <rc t="1" v="20894"/>
    </bk>
    <bk>
      <rc t="1" v="20895"/>
    </bk>
    <bk>
      <rc t="1" v="20896"/>
    </bk>
    <bk>
      <rc t="1" v="20897"/>
    </bk>
    <bk>
      <rc t="1" v="20898"/>
    </bk>
    <bk>
      <rc t="1" v="20899"/>
    </bk>
    <bk>
      <rc t="1" v="20900"/>
    </bk>
    <bk>
      <rc t="1" v="20901"/>
    </bk>
    <bk>
      <rc t="1" v="20902"/>
    </bk>
    <bk>
      <rc t="1" v="20903"/>
    </bk>
    <bk>
      <rc t="1" v="20904"/>
    </bk>
    <bk>
      <rc t="1" v="20905"/>
    </bk>
    <bk>
      <rc t="1" v="20906"/>
    </bk>
    <bk>
      <rc t="1" v="20907"/>
    </bk>
    <bk>
      <rc t="1" v="20908"/>
    </bk>
    <bk>
      <rc t="1" v="20909"/>
    </bk>
    <bk>
      <rc t="1" v="20910"/>
    </bk>
    <bk>
      <rc t="1" v="20911"/>
    </bk>
    <bk>
      <rc t="1" v="20912"/>
    </bk>
    <bk>
      <rc t="1" v="20913"/>
    </bk>
    <bk>
      <rc t="1" v="20914"/>
    </bk>
    <bk>
      <rc t="1" v="20915"/>
    </bk>
    <bk>
      <rc t="1" v="20916"/>
    </bk>
    <bk>
      <rc t="1" v="20917"/>
    </bk>
    <bk>
      <rc t="1" v="20918"/>
    </bk>
    <bk>
      <rc t="1" v="20919"/>
    </bk>
    <bk>
      <rc t="1" v="20920"/>
    </bk>
    <bk>
      <rc t="1" v="20921"/>
    </bk>
    <bk>
      <rc t="1" v="20922"/>
    </bk>
    <bk>
      <rc t="1" v="20923"/>
    </bk>
    <bk>
      <rc t="1" v="20924"/>
    </bk>
    <bk>
      <rc t="1" v="20925"/>
    </bk>
    <bk>
      <rc t="1" v="20926"/>
    </bk>
    <bk>
      <rc t="1" v="20927"/>
    </bk>
    <bk>
      <rc t="1" v="20928"/>
    </bk>
    <bk>
      <rc t="1" v="20929"/>
    </bk>
    <bk>
      <rc t="1" v="20930"/>
    </bk>
    <bk>
      <rc t="1" v="20931"/>
    </bk>
    <bk>
      <rc t="1" v="20932"/>
    </bk>
    <bk>
      <rc t="1" v="20933"/>
    </bk>
    <bk>
      <rc t="1" v="20934"/>
    </bk>
    <bk>
      <rc t="1" v="20935"/>
    </bk>
    <bk>
      <rc t="1" v="20936"/>
    </bk>
    <bk>
      <rc t="1" v="20937"/>
    </bk>
    <bk>
      <rc t="1" v="20938"/>
    </bk>
    <bk>
      <rc t="1" v="20939"/>
    </bk>
    <bk>
      <rc t="1" v="20940"/>
    </bk>
    <bk>
      <rc t="1" v="20941"/>
    </bk>
    <bk>
      <rc t="1" v="20942"/>
    </bk>
    <bk>
      <rc t="1" v="20943"/>
    </bk>
    <bk>
      <rc t="1" v="20944"/>
    </bk>
    <bk>
      <rc t="1" v="20945"/>
    </bk>
    <bk>
      <rc t="1" v="20946"/>
    </bk>
    <bk>
      <rc t="1" v="20947"/>
    </bk>
    <bk>
      <rc t="1" v="20948"/>
    </bk>
    <bk>
      <rc t="1" v="20949"/>
    </bk>
    <bk>
      <rc t="1" v="20950"/>
    </bk>
    <bk>
      <rc t="1" v="20951"/>
    </bk>
    <bk>
      <rc t="1" v="20952"/>
    </bk>
    <bk>
      <rc t="1" v="20953"/>
    </bk>
    <bk>
      <rc t="1" v="20954"/>
    </bk>
    <bk>
      <rc t="1" v="20955"/>
    </bk>
    <bk>
      <rc t="1" v="20956"/>
    </bk>
    <bk>
      <rc t="1" v="20957"/>
    </bk>
    <bk>
      <rc t="1" v="20958"/>
    </bk>
    <bk>
      <rc t="1" v="20959"/>
    </bk>
    <bk>
      <rc t="1" v="20960"/>
    </bk>
    <bk>
      <rc t="1" v="20961"/>
    </bk>
    <bk>
      <rc t="1" v="20962"/>
    </bk>
    <bk>
      <rc t="1" v="20963"/>
    </bk>
    <bk>
      <rc t="1" v="20964"/>
    </bk>
    <bk>
      <rc t="1" v="20965"/>
    </bk>
    <bk>
      <rc t="1" v="20966"/>
    </bk>
    <bk>
      <rc t="1" v="20967"/>
    </bk>
    <bk>
      <rc t="1" v="20968"/>
    </bk>
    <bk>
      <rc t="1" v="20969"/>
    </bk>
    <bk>
      <rc t="1" v="20970"/>
    </bk>
    <bk>
      <rc t="1" v="20971"/>
    </bk>
    <bk>
      <rc t="1" v="20972"/>
    </bk>
    <bk>
      <rc t="1" v="20973"/>
    </bk>
    <bk>
      <rc t="1" v="20974"/>
    </bk>
    <bk>
      <rc t="1" v="20975"/>
    </bk>
    <bk>
      <rc t="1" v="20976"/>
    </bk>
    <bk>
      <rc t="1" v="20977"/>
    </bk>
    <bk>
      <rc t="1" v="20978"/>
    </bk>
    <bk>
      <rc t="1" v="20979"/>
    </bk>
    <bk>
      <rc t="1" v="20980"/>
    </bk>
    <bk>
      <rc t="1" v="20981"/>
    </bk>
    <bk>
      <rc t="1" v="20982"/>
    </bk>
    <bk>
      <rc t="1" v="20983"/>
    </bk>
    <bk>
      <rc t="1" v="20984"/>
    </bk>
    <bk>
      <rc t="1" v="20985"/>
    </bk>
    <bk>
      <rc t="1" v="20986"/>
    </bk>
    <bk>
      <rc t="1" v="20987"/>
    </bk>
    <bk>
      <rc t="1" v="20988"/>
    </bk>
    <bk>
      <rc t="1" v="20989"/>
    </bk>
    <bk>
      <rc t="1" v="20990"/>
    </bk>
    <bk>
      <rc t="1" v="20991"/>
    </bk>
    <bk>
      <rc t="1" v="20992"/>
    </bk>
    <bk>
      <rc t="1" v="20993"/>
    </bk>
    <bk>
      <rc t="1" v="20994"/>
    </bk>
    <bk>
      <rc t="1" v="20995"/>
    </bk>
    <bk>
      <rc t="1" v="20996"/>
    </bk>
    <bk>
      <rc t="1" v="20997"/>
    </bk>
    <bk>
      <rc t="1" v="20998"/>
    </bk>
    <bk>
      <rc t="1" v="20999"/>
    </bk>
    <bk>
      <rc t="1" v="21000"/>
    </bk>
    <bk>
      <rc t="1" v="21001"/>
    </bk>
    <bk>
      <rc t="1" v="21002"/>
    </bk>
    <bk>
      <rc t="1" v="21003"/>
    </bk>
    <bk>
      <rc t="1" v="21004"/>
    </bk>
    <bk>
      <rc t="1" v="21005"/>
    </bk>
    <bk>
      <rc t="1" v="21006"/>
    </bk>
    <bk>
      <rc t="1" v="21007"/>
    </bk>
    <bk>
      <rc t="1" v="21008"/>
    </bk>
    <bk>
      <rc t="1" v="21009"/>
    </bk>
    <bk>
      <rc t="1" v="21010"/>
    </bk>
    <bk>
      <rc t="1" v="21011"/>
    </bk>
    <bk>
      <rc t="1" v="21012"/>
    </bk>
    <bk>
      <rc t="1" v="21013"/>
    </bk>
    <bk>
      <rc t="1" v="21014"/>
    </bk>
    <bk>
      <rc t="1" v="21015"/>
    </bk>
    <bk>
      <rc t="1" v="21016"/>
    </bk>
    <bk>
      <rc t="1" v="21017"/>
    </bk>
    <bk>
      <rc t="1" v="21018"/>
    </bk>
    <bk>
      <rc t="1" v="21019"/>
    </bk>
    <bk>
      <rc t="1" v="21020"/>
    </bk>
    <bk>
      <rc t="1" v="21021"/>
    </bk>
    <bk>
      <rc t="1" v="21022"/>
    </bk>
    <bk>
      <rc t="1" v="21023"/>
    </bk>
    <bk>
      <rc t="1" v="21024"/>
    </bk>
    <bk>
      <rc t="1" v="21025"/>
    </bk>
    <bk>
      <rc t="1" v="21026"/>
    </bk>
    <bk>
      <rc t="1" v="21027"/>
    </bk>
    <bk>
      <rc t="1" v="21028"/>
    </bk>
    <bk>
      <rc t="1" v="21029"/>
    </bk>
    <bk>
      <rc t="1" v="21030"/>
    </bk>
    <bk>
      <rc t="1" v="21031"/>
    </bk>
    <bk>
      <rc t="1" v="21032"/>
    </bk>
    <bk>
      <rc t="1" v="21033"/>
    </bk>
    <bk>
      <rc t="1" v="21034"/>
    </bk>
    <bk>
      <rc t="1" v="21035"/>
    </bk>
    <bk>
      <rc t="1" v="21036"/>
    </bk>
    <bk>
      <rc t="1" v="21037"/>
    </bk>
    <bk>
      <rc t="1" v="21038"/>
    </bk>
    <bk>
      <rc t="1" v="21039"/>
    </bk>
    <bk>
      <rc t="1" v="21040"/>
    </bk>
    <bk>
      <rc t="1" v="21041"/>
    </bk>
    <bk>
      <rc t="1" v="21042"/>
    </bk>
    <bk>
      <rc t="1" v="21043"/>
    </bk>
    <bk>
      <rc t="1" v="21044"/>
    </bk>
    <bk>
      <rc t="1" v="21045"/>
    </bk>
    <bk>
      <rc t="1" v="21046"/>
    </bk>
    <bk>
      <rc t="1" v="21047"/>
    </bk>
    <bk>
      <rc t="1" v="21048"/>
    </bk>
    <bk>
      <rc t="1" v="21049"/>
    </bk>
    <bk>
      <rc t="1" v="21050"/>
    </bk>
    <bk>
      <rc t="1" v="21051"/>
    </bk>
    <bk>
      <rc t="1" v="21052"/>
    </bk>
    <bk>
      <rc t="1" v="21053"/>
    </bk>
    <bk>
      <rc t="1" v="21054"/>
    </bk>
    <bk>
      <rc t="1" v="21055"/>
    </bk>
    <bk>
      <rc t="1" v="21056"/>
    </bk>
    <bk>
      <rc t="1" v="21057"/>
    </bk>
    <bk>
      <rc t="1" v="21058"/>
    </bk>
    <bk>
      <rc t="1" v="21059"/>
    </bk>
    <bk>
      <rc t="1" v="21060"/>
    </bk>
    <bk>
      <rc t="1" v="21061"/>
    </bk>
    <bk>
      <rc t="1" v="21062"/>
    </bk>
    <bk>
      <rc t="1" v="21063"/>
    </bk>
    <bk>
      <rc t="1" v="21064"/>
    </bk>
    <bk>
      <rc t="1" v="21065"/>
    </bk>
    <bk>
      <rc t="1" v="21066"/>
    </bk>
    <bk>
      <rc t="1" v="21067"/>
    </bk>
    <bk>
      <rc t="1" v="21068"/>
    </bk>
    <bk>
      <rc t="1" v="21069"/>
    </bk>
    <bk>
      <rc t="1" v="21070"/>
    </bk>
    <bk>
      <rc t="1" v="21071"/>
    </bk>
    <bk>
      <rc t="1" v="21072"/>
    </bk>
    <bk>
      <rc t="1" v="21073"/>
    </bk>
    <bk>
      <rc t="1" v="21074"/>
    </bk>
    <bk>
      <rc t="1" v="21075"/>
    </bk>
    <bk>
      <rc t="1" v="21076"/>
    </bk>
    <bk>
      <rc t="1" v="21077"/>
    </bk>
    <bk>
      <rc t="1" v="21078"/>
    </bk>
    <bk>
      <rc t="1" v="21079"/>
    </bk>
    <bk>
      <rc t="1" v="21080"/>
    </bk>
    <bk>
      <rc t="1" v="21081"/>
    </bk>
    <bk>
      <rc t="1" v="21082"/>
    </bk>
    <bk>
      <rc t="1" v="21083"/>
    </bk>
    <bk>
      <rc t="1" v="21084"/>
    </bk>
    <bk>
      <rc t="1" v="21085"/>
    </bk>
    <bk>
      <rc t="1" v="21086"/>
    </bk>
    <bk>
      <rc t="1" v="21087"/>
    </bk>
    <bk>
      <rc t="1" v="21088"/>
    </bk>
    <bk>
      <rc t="1" v="21089"/>
    </bk>
    <bk>
      <rc t="1" v="21090"/>
    </bk>
    <bk>
      <rc t="1" v="21091"/>
    </bk>
    <bk>
      <rc t="1" v="21092"/>
    </bk>
    <bk>
      <rc t="1" v="21093"/>
    </bk>
    <bk>
      <rc t="1" v="21094"/>
    </bk>
    <bk>
      <rc t="1" v="21095"/>
    </bk>
    <bk>
      <rc t="1" v="21096"/>
    </bk>
    <bk>
      <rc t="1" v="21097"/>
    </bk>
    <bk>
      <rc t="1" v="21098"/>
    </bk>
    <bk>
      <rc t="1" v="21099"/>
    </bk>
    <bk>
      <rc t="1" v="21100"/>
    </bk>
    <bk>
      <rc t="1" v="21101"/>
    </bk>
    <bk>
      <rc t="1" v="21102"/>
    </bk>
    <bk>
      <rc t="1" v="21103"/>
    </bk>
    <bk>
      <rc t="1" v="21104"/>
    </bk>
    <bk>
      <rc t="1" v="21105"/>
    </bk>
    <bk>
      <rc t="1" v="21106"/>
    </bk>
    <bk>
      <rc t="1" v="21107"/>
    </bk>
    <bk>
      <rc t="1" v="21108"/>
    </bk>
    <bk>
      <rc t="1" v="21109"/>
    </bk>
    <bk>
      <rc t="1" v="21110"/>
    </bk>
    <bk>
      <rc t="1" v="21111"/>
    </bk>
    <bk>
      <rc t="1" v="21112"/>
    </bk>
    <bk>
      <rc t="1" v="21113"/>
    </bk>
    <bk>
      <rc t="1" v="21114"/>
    </bk>
    <bk>
      <rc t="1" v="21115"/>
    </bk>
    <bk>
      <rc t="1" v="21116"/>
    </bk>
    <bk>
      <rc t="1" v="21117"/>
    </bk>
    <bk>
      <rc t="1" v="21118"/>
    </bk>
    <bk>
      <rc t="1" v="21119"/>
    </bk>
    <bk>
      <rc t="1" v="21120"/>
    </bk>
    <bk>
      <rc t="1" v="21121"/>
    </bk>
    <bk>
      <rc t="1" v="21122"/>
    </bk>
    <bk>
      <rc t="1" v="21123"/>
    </bk>
    <bk>
      <rc t="1" v="21124"/>
    </bk>
    <bk>
      <rc t="1" v="21125"/>
    </bk>
    <bk>
      <rc t="1" v="21126"/>
    </bk>
    <bk>
      <rc t="1" v="21127"/>
    </bk>
    <bk>
      <rc t="1" v="21128"/>
    </bk>
    <bk>
      <rc t="1" v="21129"/>
    </bk>
    <bk>
      <rc t="1" v="21130"/>
    </bk>
    <bk>
      <rc t="1" v="21131"/>
    </bk>
    <bk>
      <rc t="1" v="21132"/>
    </bk>
    <bk>
      <rc t="1" v="21133"/>
    </bk>
    <bk>
      <rc t="1" v="21134"/>
    </bk>
    <bk>
      <rc t="1" v="21135"/>
    </bk>
    <bk>
      <rc t="1" v="21136"/>
    </bk>
    <bk>
      <rc t="1" v="21137"/>
    </bk>
    <bk>
      <rc t="1" v="21138"/>
    </bk>
    <bk>
      <rc t="1" v="21139"/>
    </bk>
    <bk>
      <rc t="1" v="21140"/>
    </bk>
    <bk>
      <rc t="1" v="21141"/>
    </bk>
    <bk>
      <rc t="1" v="21142"/>
    </bk>
    <bk>
      <rc t="1" v="21143"/>
    </bk>
    <bk>
      <rc t="1" v="21144"/>
    </bk>
    <bk>
      <rc t="1" v="21145"/>
    </bk>
    <bk>
      <rc t="1" v="21146"/>
    </bk>
    <bk>
      <rc t="1" v="21147"/>
    </bk>
    <bk>
      <rc t="1" v="21148"/>
    </bk>
    <bk>
      <rc t="1" v="21149"/>
    </bk>
    <bk>
      <rc t="1" v="21150"/>
    </bk>
    <bk>
      <rc t="1" v="21151"/>
    </bk>
    <bk>
      <rc t="1" v="21152"/>
    </bk>
    <bk>
      <rc t="1" v="21153"/>
    </bk>
    <bk>
      <rc t="1" v="21154"/>
    </bk>
    <bk>
      <rc t="1" v="21155"/>
    </bk>
    <bk>
      <rc t="1" v="21156"/>
    </bk>
    <bk>
      <rc t="1" v="21157"/>
    </bk>
    <bk>
      <rc t="1" v="21158"/>
    </bk>
    <bk>
      <rc t="1" v="21159"/>
    </bk>
    <bk>
      <rc t="1" v="21160"/>
    </bk>
    <bk>
      <rc t="1" v="21161"/>
    </bk>
    <bk>
      <rc t="1" v="21162"/>
    </bk>
    <bk>
      <rc t="1" v="21163"/>
    </bk>
    <bk>
      <rc t="1" v="21164"/>
    </bk>
    <bk>
      <rc t="1" v="21165"/>
    </bk>
    <bk>
      <rc t="1" v="21166"/>
    </bk>
    <bk>
      <rc t="1" v="21167"/>
    </bk>
    <bk>
      <rc t="1" v="21168"/>
    </bk>
    <bk>
      <rc t="1" v="21169"/>
    </bk>
    <bk>
      <rc t="1" v="21170"/>
    </bk>
    <bk>
      <rc t="1" v="21171"/>
    </bk>
    <bk>
      <rc t="1" v="21172"/>
    </bk>
    <bk>
      <rc t="1" v="21173"/>
    </bk>
    <bk>
      <rc t="1" v="21174"/>
    </bk>
    <bk>
      <rc t="1" v="21175"/>
    </bk>
    <bk>
      <rc t="1" v="21176"/>
    </bk>
    <bk>
      <rc t="1" v="21177"/>
    </bk>
    <bk>
      <rc t="1" v="21178"/>
    </bk>
    <bk>
      <rc t="1" v="21179"/>
    </bk>
    <bk>
      <rc t="1" v="21180"/>
    </bk>
    <bk>
      <rc t="1" v="21181"/>
    </bk>
    <bk>
      <rc t="1" v="21182"/>
    </bk>
    <bk>
      <rc t="1" v="21183"/>
    </bk>
    <bk>
      <rc t="1" v="21184"/>
    </bk>
    <bk>
      <rc t="1" v="21185"/>
    </bk>
    <bk>
      <rc t="1" v="21186"/>
    </bk>
    <bk>
      <rc t="1" v="21187"/>
    </bk>
    <bk>
      <rc t="1" v="21188"/>
    </bk>
    <bk>
      <rc t="1" v="21189"/>
    </bk>
    <bk>
      <rc t="1" v="21190"/>
    </bk>
    <bk>
      <rc t="1" v="21191"/>
    </bk>
    <bk>
      <rc t="1" v="21192"/>
    </bk>
    <bk>
      <rc t="1" v="21193"/>
    </bk>
    <bk>
      <rc t="1" v="21194"/>
    </bk>
    <bk>
      <rc t="1" v="21195"/>
    </bk>
    <bk>
      <rc t="1" v="21196"/>
    </bk>
    <bk>
      <rc t="1" v="21197"/>
    </bk>
    <bk>
      <rc t="1" v="21198"/>
    </bk>
    <bk>
      <rc t="1" v="21199"/>
    </bk>
    <bk>
      <rc t="1" v="21200"/>
    </bk>
    <bk>
      <rc t="1" v="21201"/>
    </bk>
    <bk>
      <rc t="1" v="21202"/>
    </bk>
    <bk>
      <rc t="1" v="21203"/>
    </bk>
    <bk>
      <rc t="1" v="21204"/>
    </bk>
    <bk>
      <rc t="1" v="21205"/>
    </bk>
    <bk>
      <rc t="1" v="21206"/>
    </bk>
    <bk>
      <rc t="1" v="21207"/>
    </bk>
    <bk>
      <rc t="1" v="21208"/>
    </bk>
    <bk>
      <rc t="1" v="21209"/>
    </bk>
    <bk>
      <rc t="1" v="21210"/>
    </bk>
    <bk>
      <rc t="1" v="21211"/>
    </bk>
    <bk>
      <rc t="1" v="21212"/>
    </bk>
    <bk>
      <rc t="1" v="21213"/>
    </bk>
    <bk>
      <rc t="1" v="21214"/>
    </bk>
    <bk>
      <rc t="1" v="21215"/>
    </bk>
    <bk>
      <rc t="1" v="21216"/>
    </bk>
    <bk>
      <rc t="1" v="21217"/>
    </bk>
    <bk>
      <rc t="1" v="21218"/>
    </bk>
    <bk>
      <rc t="1" v="21219"/>
    </bk>
    <bk>
      <rc t="1" v="21220"/>
    </bk>
    <bk>
      <rc t="1" v="21221"/>
    </bk>
    <bk>
      <rc t="1" v="21222"/>
    </bk>
    <bk>
      <rc t="1" v="21223"/>
    </bk>
    <bk>
      <rc t="1" v="21224"/>
    </bk>
    <bk>
      <rc t="1" v="21225"/>
    </bk>
    <bk>
      <rc t="1" v="21226"/>
    </bk>
    <bk>
      <rc t="1" v="21227"/>
    </bk>
    <bk>
      <rc t="1" v="21228"/>
    </bk>
    <bk>
      <rc t="1" v="21229"/>
    </bk>
    <bk>
      <rc t="1" v="21230"/>
    </bk>
    <bk>
      <rc t="1" v="21231"/>
    </bk>
    <bk>
      <rc t="1" v="21232"/>
    </bk>
    <bk>
      <rc t="1" v="21233"/>
    </bk>
    <bk>
      <rc t="1" v="21234"/>
    </bk>
    <bk>
      <rc t="1" v="21235"/>
    </bk>
    <bk>
      <rc t="1" v="21236"/>
    </bk>
    <bk>
      <rc t="1" v="21237"/>
    </bk>
    <bk>
      <rc t="1" v="21238"/>
    </bk>
    <bk>
      <rc t="1" v="21239"/>
    </bk>
    <bk>
      <rc t="1" v="21240"/>
    </bk>
    <bk>
      <rc t="1" v="21241"/>
    </bk>
    <bk>
      <rc t="1" v="21242"/>
    </bk>
    <bk>
      <rc t="1" v="21243"/>
    </bk>
    <bk>
      <rc t="1" v="21244"/>
    </bk>
    <bk>
      <rc t="1" v="21245"/>
    </bk>
    <bk>
      <rc t="1" v="21246"/>
    </bk>
    <bk>
      <rc t="1" v="21247"/>
    </bk>
    <bk>
      <rc t="1" v="21248"/>
    </bk>
    <bk>
      <rc t="1" v="21249"/>
    </bk>
    <bk>
      <rc t="1" v="21250"/>
    </bk>
    <bk>
      <rc t="1" v="21251"/>
    </bk>
    <bk>
      <rc t="1" v="21252"/>
    </bk>
    <bk>
      <rc t="1" v="21253"/>
    </bk>
    <bk>
      <rc t="1" v="21254"/>
    </bk>
    <bk>
      <rc t="1" v="21255"/>
    </bk>
    <bk>
      <rc t="1" v="21256"/>
    </bk>
    <bk>
      <rc t="1" v="21257"/>
    </bk>
    <bk>
      <rc t="1" v="21258"/>
    </bk>
    <bk>
      <rc t="1" v="21259"/>
    </bk>
    <bk>
      <rc t="1" v="21260"/>
    </bk>
    <bk>
      <rc t="1" v="21261"/>
    </bk>
    <bk>
      <rc t="1" v="21262"/>
    </bk>
    <bk>
      <rc t="1" v="21263"/>
    </bk>
    <bk>
      <rc t="1" v="21264"/>
    </bk>
    <bk>
      <rc t="1" v="21265"/>
    </bk>
    <bk>
      <rc t="1" v="21266"/>
    </bk>
    <bk>
      <rc t="1" v="21267"/>
    </bk>
    <bk>
      <rc t="1" v="21268"/>
    </bk>
    <bk>
      <rc t="1" v="21269"/>
    </bk>
    <bk>
      <rc t="1" v="21270"/>
    </bk>
    <bk>
      <rc t="1" v="21271"/>
    </bk>
    <bk>
      <rc t="1" v="21272"/>
    </bk>
    <bk>
      <rc t="1" v="21273"/>
    </bk>
    <bk>
      <rc t="1" v="21274"/>
    </bk>
    <bk>
      <rc t="1" v="21275"/>
    </bk>
    <bk>
      <rc t="1" v="21276"/>
    </bk>
    <bk>
      <rc t="1" v="21277"/>
    </bk>
    <bk>
      <rc t="1" v="21278"/>
    </bk>
    <bk>
      <rc t="1" v="21279"/>
    </bk>
    <bk>
      <rc t="1" v="21280"/>
    </bk>
    <bk>
      <rc t="1" v="21281"/>
    </bk>
    <bk>
      <rc t="1" v="21282"/>
    </bk>
    <bk>
      <rc t="1" v="21283"/>
    </bk>
    <bk>
      <rc t="1" v="21284"/>
    </bk>
    <bk>
      <rc t="1" v="21285"/>
    </bk>
    <bk>
      <rc t="1" v="21286"/>
    </bk>
    <bk>
      <rc t="1" v="21287"/>
    </bk>
    <bk>
      <rc t="1" v="21288"/>
    </bk>
    <bk>
      <rc t="1" v="21289"/>
    </bk>
    <bk>
      <rc t="1" v="21290"/>
    </bk>
    <bk>
      <rc t="1" v="21291"/>
    </bk>
    <bk>
      <rc t="1" v="21292"/>
    </bk>
    <bk>
      <rc t="1" v="21293"/>
    </bk>
    <bk>
      <rc t="1" v="21294"/>
    </bk>
    <bk>
      <rc t="1" v="21295"/>
    </bk>
    <bk>
      <rc t="1" v="21296"/>
    </bk>
    <bk>
      <rc t="1" v="21297"/>
    </bk>
    <bk>
      <rc t="1" v="21298"/>
    </bk>
    <bk>
      <rc t="1" v="21299"/>
    </bk>
    <bk>
      <rc t="1" v="21300"/>
    </bk>
    <bk>
      <rc t="1" v="21301"/>
    </bk>
    <bk>
      <rc t="1" v="21302"/>
    </bk>
    <bk>
      <rc t="1" v="21303"/>
    </bk>
    <bk>
      <rc t="1" v="21304"/>
    </bk>
    <bk>
      <rc t="1" v="21305"/>
    </bk>
    <bk>
      <rc t="1" v="21306"/>
    </bk>
    <bk>
      <rc t="1" v="21307"/>
    </bk>
    <bk>
      <rc t="1" v="21308"/>
    </bk>
    <bk>
      <rc t="1" v="21309"/>
    </bk>
    <bk>
      <rc t="1" v="21310"/>
    </bk>
    <bk>
      <rc t="1" v="21311"/>
    </bk>
    <bk>
      <rc t="1" v="21312"/>
    </bk>
    <bk>
      <rc t="1" v="21313"/>
    </bk>
    <bk>
      <rc t="1" v="21314"/>
    </bk>
    <bk>
      <rc t="1" v="21315"/>
    </bk>
    <bk>
      <rc t="1" v="21316"/>
    </bk>
    <bk>
      <rc t="1" v="21317"/>
    </bk>
    <bk>
      <rc t="1" v="21318"/>
    </bk>
    <bk>
      <rc t="1" v="21319"/>
    </bk>
    <bk>
      <rc t="1" v="21320"/>
    </bk>
    <bk>
      <rc t="1" v="21321"/>
    </bk>
    <bk>
      <rc t="1" v="21322"/>
    </bk>
    <bk>
      <rc t="1" v="21323"/>
    </bk>
    <bk>
      <rc t="1" v="21324"/>
    </bk>
    <bk>
      <rc t="1" v="21325"/>
    </bk>
    <bk>
      <rc t="1" v="21326"/>
    </bk>
    <bk>
      <rc t="1" v="21327"/>
    </bk>
    <bk>
      <rc t="1" v="21328"/>
    </bk>
    <bk>
      <rc t="1" v="21329"/>
    </bk>
    <bk>
      <rc t="1" v="21330"/>
    </bk>
    <bk>
      <rc t="1" v="21331"/>
    </bk>
    <bk>
      <rc t="1" v="21332"/>
    </bk>
    <bk>
      <rc t="1" v="21333"/>
    </bk>
    <bk>
      <rc t="1" v="21334"/>
    </bk>
    <bk>
      <rc t="1" v="21335"/>
    </bk>
    <bk>
      <rc t="1" v="21336"/>
    </bk>
    <bk>
      <rc t="1" v="21337"/>
    </bk>
    <bk>
      <rc t="1" v="21338"/>
    </bk>
    <bk>
      <rc t="1" v="21339"/>
    </bk>
    <bk>
      <rc t="1" v="21340"/>
    </bk>
    <bk>
      <rc t="1" v="21341"/>
    </bk>
    <bk>
      <rc t="1" v="21342"/>
    </bk>
    <bk>
      <rc t="1" v="21343"/>
    </bk>
    <bk>
      <rc t="1" v="21344"/>
    </bk>
    <bk>
      <rc t="1" v="21345"/>
    </bk>
    <bk>
      <rc t="1" v="21346"/>
    </bk>
    <bk>
      <rc t="1" v="21347"/>
    </bk>
    <bk>
      <rc t="1" v="21348"/>
    </bk>
    <bk>
      <rc t="1" v="21349"/>
    </bk>
    <bk>
      <rc t="1" v="21350"/>
    </bk>
    <bk>
      <rc t="1" v="21351"/>
    </bk>
    <bk>
      <rc t="1" v="21352"/>
    </bk>
    <bk>
      <rc t="1" v="21353"/>
    </bk>
    <bk>
      <rc t="1" v="21354"/>
    </bk>
    <bk>
      <rc t="1" v="21355"/>
    </bk>
    <bk>
      <rc t="1" v="21356"/>
    </bk>
    <bk>
      <rc t="1" v="21357"/>
    </bk>
    <bk>
      <rc t="1" v="21358"/>
    </bk>
    <bk>
      <rc t="1" v="21359"/>
    </bk>
    <bk>
      <rc t="1" v="21360"/>
    </bk>
    <bk>
      <rc t="1" v="21361"/>
    </bk>
    <bk>
      <rc t="1" v="21362"/>
    </bk>
    <bk>
      <rc t="1" v="21363"/>
    </bk>
    <bk>
      <rc t="1" v="21364"/>
    </bk>
    <bk>
      <rc t="1" v="21365"/>
    </bk>
    <bk>
      <rc t="1" v="21366"/>
    </bk>
    <bk>
      <rc t="1" v="21367"/>
    </bk>
    <bk>
      <rc t="1" v="21368"/>
    </bk>
    <bk>
      <rc t="1" v="21369"/>
    </bk>
    <bk>
      <rc t="1" v="21370"/>
    </bk>
    <bk>
      <rc t="1" v="21371"/>
    </bk>
    <bk>
      <rc t="1" v="21372"/>
    </bk>
    <bk>
      <rc t="1" v="21373"/>
    </bk>
    <bk>
      <rc t="1" v="21374"/>
    </bk>
    <bk>
      <rc t="1" v="21375"/>
    </bk>
    <bk>
      <rc t="1" v="21376"/>
    </bk>
    <bk>
      <rc t="1" v="21377"/>
    </bk>
    <bk>
      <rc t="1" v="21378"/>
    </bk>
    <bk>
      <rc t="1" v="21379"/>
    </bk>
    <bk>
      <rc t="1" v="21380"/>
    </bk>
    <bk>
      <rc t="1" v="21381"/>
    </bk>
    <bk>
      <rc t="1" v="21382"/>
    </bk>
    <bk>
      <rc t="1" v="21383"/>
    </bk>
    <bk>
      <rc t="1" v="21384"/>
    </bk>
    <bk>
      <rc t="1" v="21385"/>
    </bk>
    <bk>
      <rc t="1" v="21386"/>
    </bk>
    <bk>
      <rc t="1" v="21387"/>
    </bk>
    <bk>
      <rc t="1" v="21388"/>
    </bk>
    <bk>
      <rc t="1" v="21389"/>
    </bk>
    <bk>
      <rc t="1" v="21390"/>
    </bk>
    <bk>
      <rc t="1" v="21391"/>
    </bk>
    <bk>
      <rc t="1" v="21392"/>
    </bk>
    <bk>
      <rc t="1" v="21393"/>
    </bk>
    <bk>
      <rc t="1" v="21394"/>
    </bk>
    <bk>
      <rc t="1" v="21395"/>
    </bk>
    <bk>
      <rc t="1" v="21396"/>
    </bk>
    <bk>
      <rc t="1" v="21397"/>
    </bk>
    <bk>
      <rc t="1" v="21398"/>
    </bk>
    <bk>
      <rc t="1" v="21399"/>
    </bk>
    <bk>
      <rc t="1" v="21400"/>
    </bk>
    <bk>
      <rc t="1" v="21401"/>
    </bk>
    <bk>
      <rc t="1" v="21402"/>
    </bk>
    <bk>
      <rc t="1" v="21403"/>
    </bk>
    <bk>
      <rc t="1" v="21404"/>
    </bk>
    <bk>
      <rc t="1" v="21405"/>
    </bk>
    <bk>
      <rc t="1" v="21406"/>
    </bk>
    <bk>
      <rc t="1" v="21407"/>
    </bk>
    <bk>
      <rc t="1" v="21408"/>
    </bk>
    <bk>
      <rc t="1" v="21409"/>
    </bk>
    <bk>
      <rc t="1" v="21410"/>
    </bk>
    <bk>
      <rc t="1" v="21411"/>
    </bk>
    <bk>
      <rc t="1" v="21412"/>
    </bk>
    <bk>
      <rc t="1" v="21413"/>
    </bk>
    <bk>
      <rc t="1" v="21414"/>
    </bk>
    <bk>
      <rc t="1" v="21415"/>
    </bk>
    <bk>
      <rc t="1" v="21416"/>
    </bk>
    <bk>
      <rc t="1" v="21417"/>
    </bk>
    <bk>
      <rc t="1" v="21418"/>
    </bk>
    <bk>
      <rc t="1" v="21419"/>
    </bk>
    <bk>
      <rc t="1" v="21420"/>
    </bk>
    <bk>
      <rc t="1" v="21421"/>
    </bk>
    <bk>
      <rc t="1" v="21422"/>
    </bk>
    <bk>
      <rc t="1" v="21423"/>
    </bk>
    <bk>
      <rc t="1" v="21424"/>
    </bk>
    <bk>
      <rc t="1" v="21425"/>
    </bk>
    <bk>
      <rc t="1" v="21426"/>
    </bk>
    <bk>
      <rc t="1" v="21427"/>
    </bk>
    <bk>
      <rc t="1" v="21428"/>
    </bk>
    <bk>
      <rc t="1" v="21429"/>
    </bk>
    <bk>
      <rc t="1" v="21430"/>
    </bk>
    <bk>
      <rc t="1" v="21431"/>
    </bk>
    <bk>
      <rc t="1" v="21432"/>
    </bk>
    <bk>
      <rc t="1" v="21433"/>
    </bk>
    <bk>
      <rc t="1" v="21434"/>
    </bk>
    <bk>
      <rc t="1" v="21435"/>
    </bk>
    <bk>
      <rc t="1" v="21436"/>
    </bk>
    <bk>
      <rc t="1" v="21437"/>
    </bk>
    <bk>
      <rc t="1" v="21438"/>
    </bk>
    <bk>
      <rc t="1" v="21439"/>
    </bk>
    <bk>
      <rc t="1" v="21440"/>
    </bk>
    <bk>
      <rc t="1" v="21441"/>
    </bk>
    <bk>
      <rc t="1" v="21442"/>
    </bk>
    <bk>
      <rc t="1" v="21443"/>
    </bk>
    <bk>
      <rc t="1" v="21444"/>
    </bk>
    <bk>
      <rc t="1" v="21445"/>
    </bk>
    <bk>
      <rc t="1" v="21446"/>
    </bk>
    <bk>
      <rc t="1" v="21447"/>
    </bk>
    <bk>
      <rc t="1" v="21448"/>
    </bk>
    <bk>
      <rc t="1" v="21449"/>
    </bk>
    <bk>
      <rc t="1" v="21450"/>
    </bk>
    <bk>
      <rc t="1" v="21451"/>
    </bk>
    <bk>
      <rc t="1" v="21452"/>
    </bk>
    <bk>
      <rc t="1" v="21453"/>
    </bk>
    <bk>
      <rc t="1" v="21454"/>
    </bk>
    <bk>
      <rc t="1" v="21455"/>
    </bk>
    <bk>
      <rc t="1" v="21456"/>
    </bk>
    <bk>
      <rc t="1" v="21457"/>
    </bk>
    <bk>
      <rc t="1" v="21458"/>
    </bk>
    <bk>
      <rc t="1" v="21459"/>
    </bk>
    <bk>
      <rc t="1" v="21460"/>
    </bk>
    <bk>
      <rc t="1" v="21461"/>
    </bk>
    <bk>
      <rc t="1" v="21462"/>
    </bk>
    <bk>
      <rc t="1" v="21463"/>
    </bk>
    <bk>
      <rc t="1" v="21464"/>
    </bk>
    <bk>
      <rc t="1" v="21465"/>
    </bk>
    <bk>
      <rc t="1" v="21466"/>
    </bk>
    <bk>
      <rc t="1" v="21467"/>
    </bk>
    <bk>
      <rc t="1" v="21468"/>
    </bk>
    <bk>
      <rc t="1" v="21469"/>
    </bk>
    <bk>
      <rc t="1" v="21470"/>
    </bk>
    <bk>
      <rc t="1" v="21471"/>
    </bk>
    <bk>
      <rc t="1" v="21472"/>
    </bk>
    <bk>
      <rc t="1" v="21473"/>
    </bk>
    <bk>
      <rc t="1" v="21474"/>
    </bk>
    <bk>
      <rc t="1" v="21475"/>
    </bk>
    <bk>
      <rc t="1" v="21476"/>
    </bk>
    <bk>
      <rc t="1" v="21477"/>
    </bk>
    <bk>
      <rc t="1" v="21478"/>
    </bk>
    <bk>
      <rc t="1" v="21479"/>
    </bk>
    <bk>
      <rc t="1" v="21480"/>
    </bk>
    <bk>
      <rc t="1" v="21481"/>
    </bk>
    <bk>
      <rc t="1" v="21482"/>
    </bk>
    <bk>
      <rc t="1" v="21483"/>
    </bk>
    <bk>
      <rc t="1" v="21484"/>
    </bk>
    <bk>
      <rc t="1" v="21485"/>
    </bk>
    <bk>
      <rc t="1" v="21486"/>
    </bk>
    <bk>
      <rc t="1" v="21487"/>
    </bk>
    <bk>
      <rc t="1" v="21488"/>
    </bk>
    <bk>
      <rc t="1" v="21489"/>
    </bk>
    <bk>
      <rc t="1" v="21490"/>
    </bk>
    <bk>
      <rc t="1" v="21491"/>
    </bk>
    <bk>
      <rc t="1" v="21492"/>
    </bk>
    <bk>
      <rc t="1" v="21493"/>
    </bk>
    <bk>
      <rc t="1" v="21494"/>
    </bk>
    <bk>
      <rc t="1" v="21495"/>
    </bk>
    <bk>
      <rc t="1" v="21496"/>
    </bk>
    <bk>
      <rc t="1" v="21497"/>
    </bk>
    <bk>
      <rc t="1" v="21498"/>
    </bk>
    <bk>
      <rc t="1" v="21499"/>
    </bk>
    <bk>
      <rc t="1" v="21500"/>
    </bk>
    <bk>
      <rc t="1" v="21501"/>
    </bk>
    <bk>
      <rc t="1" v="21502"/>
    </bk>
    <bk>
      <rc t="1" v="21503"/>
    </bk>
    <bk>
      <rc t="1" v="21504"/>
    </bk>
    <bk>
      <rc t="1" v="21505"/>
    </bk>
    <bk>
      <rc t="1" v="21506"/>
    </bk>
    <bk>
      <rc t="1" v="21507"/>
    </bk>
    <bk>
      <rc t="1" v="21508"/>
    </bk>
    <bk>
      <rc t="1" v="21509"/>
    </bk>
    <bk>
      <rc t="1" v="21510"/>
    </bk>
    <bk>
      <rc t="1" v="21511"/>
    </bk>
    <bk>
      <rc t="1" v="21512"/>
    </bk>
    <bk>
      <rc t="1" v="21513"/>
    </bk>
    <bk>
      <rc t="1" v="21514"/>
    </bk>
    <bk>
      <rc t="1" v="21515"/>
    </bk>
    <bk>
      <rc t="1" v="21516"/>
    </bk>
    <bk>
      <rc t="1" v="21517"/>
    </bk>
    <bk>
      <rc t="1" v="21518"/>
    </bk>
    <bk>
      <rc t="1" v="21519"/>
    </bk>
    <bk>
      <rc t="1" v="21520"/>
    </bk>
    <bk>
      <rc t="1" v="21521"/>
    </bk>
    <bk>
      <rc t="1" v="21522"/>
    </bk>
    <bk>
      <rc t="1" v="21523"/>
    </bk>
    <bk>
      <rc t="1" v="21524"/>
    </bk>
    <bk>
      <rc t="1" v="21525"/>
    </bk>
    <bk>
      <rc t="1" v="21526"/>
    </bk>
    <bk>
      <rc t="1" v="21527"/>
    </bk>
    <bk>
      <rc t="1" v="21528"/>
    </bk>
    <bk>
      <rc t="1" v="21529"/>
    </bk>
    <bk>
      <rc t="1" v="21530"/>
    </bk>
    <bk>
      <rc t="1" v="21531"/>
    </bk>
    <bk>
      <rc t="1" v="21532"/>
    </bk>
    <bk>
      <rc t="1" v="21533"/>
    </bk>
    <bk>
      <rc t="1" v="21534"/>
    </bk>
    <bk>
      <rc t="1" v="21535"/>
    </bk>
    <bk>
      <rc t="1" v="21536"/>
    </bk>
    <bk>
      <rc t="1" v="21537"/>
    </bk>
    <bk>
      <rc t="1" v="21538"/>
    </bk>
    <bk>
      <rc t="1" v="21539"/>
    </bk>
    <bk>
      <rc t="1" v="21540"/>
    </bk>
    <bk>
      <rc t="1" v="21541"/>
    </bk>
    <bk>
      <rc t="1" v="21542"/>
    </bk>
    <bk>
      <rc t="1" v="21543"/>
    </bk>
    <bk>
      <rc t="1" v="21544"/>
    </bk>
    <bk>
      <rc t="1" v="21545"/>
    </bk>
    <bk>
      <rc t="1" v="21546"/>
    </bk>
    <bk>
      <rc t="1" v="21547"/>
    </bk>
    <bk>
      <rc t="1" v="21548"/>
    </bk>
    <bk>
      <rc t="1" v="21549"/>
    </bk>
    <bk>
      <rc t="1" v="21550"/>
    </bk>
    <bk>
      <rc t="1" v="21551"/>
    </bk>
    <bk>
      <rc t="1" v="21552"/>
    </bk>
    <bk>
      <rc t="1" v="21553"/>
    </bk>
    <bk>
      <rc t="1" v="21554"/>
    </bk>
    <bk>
      <rc t="1" v="21555"/>
    </bk>
    <bk>
      <rc t="1" v="21556"/>
    </bk>
    <bk>
      <rc t="1" v="21557"/>
    </bk>
    <bk>
      <rc t="1" v="21558"/>
    </bk>
    <bk>
      <rc t="1" v="21559"/>
    </bk>
    <bk>
      <rc t="1" v="21560"/>
    </bk>
    <bk>
      <rc t="1" v="21561"/>
    </bk>
    <bk>
      <rc t="1" v="21562"/>
    </bk>
    <bk>
      <rc t="1" v="21563"/>
    </bk>
    <bk>
      <rc t="1" v="21564"/>
    </bk>
    <bk>
      <rc t="1" v="21565"/>
    </bk>
    <bk>
      <rc t="1" v="21566"/>
    </bk>
    <bk>
      <rc t="1" v="21567"/>
    </bk>
    <bk>
      <rc t="1" v="21568"/>
    </bk>
    <bk>
      <rc t="1" v="21569"/>
    </bk>
    <bk>
      <rc t="1" v="21570"/>
    </bk>
    <bk>
      <rc t="1" v="21571"/>
    </bk>
    <bk>
      <rc t="1" v="21572"/>
    </bk>
    <bk>
      <rc t="1" v="21573"/>
    </bk>
    <bk>
      <rc t="1" v="21574"/>
    </bk>
    <bk>
      <rc t="1" v="21575"/>
    </bk>
    <bk>
      <rc t="1" v="21576"/>
    </bk>
    <bk>
      <rc t="1" v="21577"/>
    </bk>
    <bk>
      <rc t="1" v="21578"/>
    </bk>
    <bk>
      <rc t="1" v="21579"/>
    </bk>
    <bk>
      <rc t="1" v="21580"/>
    </bk>
    <bk>
      <rc t="1" v="21581"/>
    </bk>
    <bk>
      <rc t="1" v="21582"/>
    </bk>
    <bk>
      <rc t="1" v="21583"/>
    </bk>
    <bk>
      <rc t="1" v="21584"/>
    </bk>
    <bk>
      <rc t="1" v="21585"/>
    </bk>
    <bk>
      <rc t="1" v="21586"/>
    </bk>
    <bk>
      <rc t="1" v="21587"/>
    </bk>
    <bk>
      <rc t="1" v="21588"/>
    </bk>
    <bk>
      <rc t="1" v="21589"/>
    </bk>
    <bk>
      <rc t="1" v="21590"/>
    </bk>
    <bk>
      <rc t="1" v="21591"/>
    </bk>
    <bk>
      <rc t="1" v="21592"/>
    </bk>
    <bk>
      <rc t="1" v="21593"/>
    </bk>
    <bk>
      <rc t="1" v="21594"/>
    </bk>
    <bk>
      <rc t="1" v="21595"/>
    </bk>
    <bk>
      <rc t="1" v="21596"/>
    </bk>
    <bk>
      <rc t="1" v="21597"/>
    </bk>
    <bk>
      <rc t="1" v="21598"/>
    </bk>
    <bk>
      <rc t="1" v="21599"/>
    </bk>
    <bk>
      <rc t="1" v="21600"/>
    </bk>
    <bk>
      <rc t="1" v="21601"/>
    </bk>
    <bk>
      <rc t="1" v="21602"/>
    </bk>
    <bk>
      <rc t="1" v="21603"/>
    </bk>
    <bk>
      <rc t="1" v="21604"/>
    </bk>
    <bk>
      <rc t="1" v="21605"/>
    </bk>
    <bk>
      <rc t="1" v="21606"/>
    </bk>
    <bk>
      <rc t="1" v="21607"/>
    </bk>
    <bk>
      <rc t="1" v="21608"/>
    </bk>
    <bk>
      <rc t="1" v="21609"/>
    </bk>
    <bk>
      <rc t="1" v="21610"/>
    </bk>
    <bk>
      <rc t="1" v="21611"/>
    </bk>
    <bk>
      <rc t="1" v="21612"/>
    </bk>
    <bk>
      <rc t="1" v="21613"/>
    </bk>
    <bk>
      <rc t="1" v="21614"/>
    </bk>
    <bk>
      <rc t="1" v="21615"/>
    </bk>
    <bk>
      <rc t="1" v="21616"/>
    </bk>
    <bk>
      <rc t="1" v="21617"/>
    </bk>
    <bk>
      <rc t="1" v="21618"/>
    </bk>
    <bk>
      <rc t="1" v="21619"/>
    </bk>
    <bk>
      <rc t="1" v="21620"/>
    </bk>
    <bk>
      <rc t="1" v="21621"/>
    </bk>
    <bk>
      <rc t="1" v="21622"/>
    </bk>
    <bk>
      <rc t="1" v="21623"/>
    </bk>
    <bk>
      <rc t="1" v="21624"/>
    </bk>
    <bk>
      <rc t="1" v="21625"/>
    </bk>
    <bk>
      <rc t="1" v="21626"/>
    </bk>
    <bk>
      <rc t="1" v="21627"/>
    </bk>
    <bk>
      <rc t="1" v="21628"/>
    </bk>
    <bk>
      <rc t="1" v="21629"/>
    </bk>
    <bk>
      <rc t="1" v="21630"/>
    </bk>
    <bk>
      <rc t="1" v="21631"/>
    </bk>
    <bk>
      <rc t="1" v="21632"/>
    </bk>
    <bk>
      <rc t="1" v="21633"/>
    </bk>
    <bk>
      <rc t="1" v="21634"/>
    </bk>
    <bk>
      <rc t="1" v="21635"/>
    </bk>
    <bk>
      <rc t="1" v="21636"/>
    </bk>
    <bk>
      <rc t="1" v="21637"/>
    </bk>
    <bk>
      <rc t="1" v="21638"/>
    </bk>
    <bk>
      <rc t="1" v="21639"/>
    </bk>
    <bk>
      <rc t="1" v="21640"/>
    </bk>
    <bk>
      <rc t="1" v="21641"/>
    </bk>
    <bk>
      <rc t="1" v="21642"/>
    </bk>
    <bk>
      <rc t="1" v="21643"/>
    </bk>
    <bk>
      <rc t="1" v="21644"/>
    </bk>
    <bk>
      <rc t="1" v="21645"/>
    </bk>
    <bk>
      <rc t="1" v="21646"/>
    </bk>
    <bk>
      <rc t="1" v="21647"/>
    </bk>
    <bk>
      <rc t="1" v="21648"/>
    </bk>
    <bk>
      <rc t="1" v="21649"/>
    </bk>
    <bk>
      <rc t="1" v="21650"/>
    </bk>
    <bk>
      <rc t="1" v="21651"/>
    </bk>
    <bk>
      <rc t="1" v="21652"/>
    </bk>
    <bk>
      <rc t="1" v="21653"/>
    </bk>
    <bk>
      <rc t="1" v="21654"/>
    </bk>
    <bk>
      <rc t="1" v="21655"/>
    </bk>
    <bk>
      <rc t="1" v="21656"/>
    </bk>
    <bk>
      <rc t="1" v="21657"/>
    </bk>
    <bk>
      <rc t="1" v="21658"/>
    </bk>
    <bk>
      <rc t="1" v="21659"/>
    </bk>
    <bk>
      <rc t="1" v="21660"/>
    </bk>
    <bk>
      <rc t="1" v="21661"/>
    </bk>
    <bk>
      <rc t="1" v="21662"/>
    </bk>
    <bk>
      <rc t="1" v="21663"/>
    </bk>
    <bk>
      <rc t="1" v="21664"/>
    </bk>
    <bk>
      <rc t="1" v="21665"/>
    </bk>
    <bk>
      <rc t="1" v="21666"/>
    </bk>
    <bk>
      <rc t="1" v="21667"/>
    </bk>
    <bk>
      <rc t="1" v="21668"/>
    </bk>
    <bk>
      <rc t="1" v="21669"/>
    </bk>
    <bk>
      <rc t="1" v="21670"/>
    </bk>
    <bk>
      <rc t="1" v="21671"/>
    </bk>
    <bk>
      <rc t="1" v="21672"/>
    </bk>
    <bk>
      <rc t="1" v="21673"/>
    </bk>
    <bk>
      <rc t="1" v="21674"/>
    </bk>
    <bk>
      <rc t="1" v="21675"/>
    </bk>
    <bk>
      <rc t="1" v="21676"/>
    </bk>
    <bk>
      <rc t="1" v="21677"/>
    </bk>
    <bk>
      <rc t="1" v="21678"/>
    </bk>
    <bk>
      <rc t="1" v="21679"/>
    </bk>
    <bk>
      <rc t="1" v="21680"/>
    </bk>
    <bk>
      <rc t="1" v="21681"/>
    </bk>
    <bk>
      <rc t="1" v="21682"/>
    </bk>
    <bk>
      <rc t="1" v="21683"/>
    </bk>
    <bk>
      <rc t="1" v="21684"/>
    </bk>
    <bk>
      <rc t="1" v="21685"/>
    </bk>
    <bk>
      <rc t="1" v="21686"/>
    </bk>
    <bk>
      <rc t="1" v="21687"/>
    </bk>
    <bk>
      <rc t="1" v="21688"/>
    </bk>
    <bk>
      <rc t="1" v="21689"/>
    </bk>
    <bk>
      <rc t="1" v="21690"/>
    </bk>
    <bk>
      <rc t="1" v="21691"/>
    </bk>
    <bk>
      <rc t="1" v="21692"/>
    </bk>
    <bk>
      <rc t="1" v="21693"/>
    </bk>
    <bk>
      <rc t="1" v="21694"/>
    </bk>
    <bk>
      <rc t="1" v="21695"/>
    </bk>
    <bk>
      <rc t="1" v="21696"/>
    </bk>
    <bk>
      <rc t="1" v="21697"/>
    </bk>
    <bk>
      <rc t="1" v="21698"/>
    </bk>
    <bk>
      <rc t="1" v="21699"/>
    </bk>
    <bk>
      <rc t="1" v="21700"/>
    </bk>
    <bk>
      <rc t="1" v="21701"/>
    </bk>
    <bk>
      <rc t="1" v="21702"/>
    </bk>
    <bk>
      <rc t="1" v="21703"/>
    </bk>
    <bk>
      <rc t="1" v="21704"/>
    </bk>
    <bk>
      <rc t="1" v="21705"/>
    </bk>
    <bk>
      <rc t="1" v="21706"/>
    </bk>
    <bk>
      <rc t="1" v="21707"/>
    </bk>
    <bk>
      <rc t="1" v="21708"/>
    </bk>
    <bk>
      <rc t="1" v="21709"/>
    </bk>
    <bk>
      <rc t="1" v="21710"/>
    </bk>
    <bk>
      <rc t="1" v="21711"/>
    </bk>
    <bk>
      <rc t="1" v="21712"/>
    </bk>
    <bk>
      <rc t="1" v="21713"/>
    </bk>
    <bk>
      <rc t="1" v="21714"/>
    </bk>
    <bk>
      <rc t="1" v="21715"/>
    </bk>
    <bk>
      <rc t="1" v="21716"/>
    </bk>
    <bk>
      <rc t="1" v="21717"/>
    </bk>
    <bk>
      <rc t="1" v="21718"/>
    </bk>
    <bk>
      <rc t="1" v="21719"/>
    </bk>
    <bk>
      <rc t="1" v="21720"/>
    </bk>
    <bk>
      <rc t="1" v="21721"/>
    </bk>
    <bk>
      <rc t="1" v="21722"/>
    </bk>
    <bk>
      <rc t="1" v="21723"/>
    </bk>
    <bk>
      <rc t="1" v="21724"/>
    </bk>
    <bk>
      <rc t="1" v="21725"/>
    </bk>
    <bk>
      <rc t="1" v="21726"/>
    </bk>
    <bk>
      <rc t="1" v="21727"/>
    </bk>
    <bk>
      <rc t="1" v="21728"/>
    </bk>
    <bk>
      <rc t="1" v="21729"/>
    </bk>
    <bk>
      <rc t="1" v="21730"/>
    </bk>
    <bk>
      <rc t="1" v="21731"/>
    </bk>
    <bk>
      <rc t="1" v="21732"/>
    </bk>
    <bk>
      <rc t="1" v="21733"/>
    </bk>
    <bk>
      <rc t="1" v="21734"/>
    </bk>
    <bk>
      <rc t="1" v="21735"/>
    </bk>
    <bk>
      <rc t="1" v="21736"/>
    </bk>
    <bk>
      <rc t="1" v="21737"/>
    </bk>
    <bk>
      <rc t="1" v="21738"/>
    </bk>
    <bk>
      <rc t="1" v="21739"/>
    </bk>
    <bk>
      <rc t="1" v="21740"/>
    </bk>
    <bk>
      <rc t="1" v="21741"/>
    </bk>
    <bk>
      <rc t="1" v="21742"/>
    </bk>
    <bk>
      <rc t="1" v="21743"/>
    </bk>
    <bk>
      <rc t="1" v="21744"/>
    </bk>
    <bk>
      <rc t="1" v="21745"/>
    </bk>
    <bk>
      <rc t="1" v="21746"/>
    </bk>
    <bk>
      <rc t="1" v="21747"/>
    </bk>
    <bk>
      <rc t="1" v="21748"/>
    </bk>
    <bk>
      <rc t="1" v="21749"/>
    </bk>
    <bk>
      <rc t="1" v="21750"/>
    </bk>
    <bk>
      <rc t="1" v="21751"/>
    </bk>
    <bk>
      <rc t="1" v="21752"/>
    </bk>
    <bk>
      <rc t="1" v="21753"/>
    </bk>
    <bk>
      <rc t="1" v="21754"/>
    </bk>
    <bk>
      <rc t="1" v="21755"/>
    </bk>
    <bk>
      <rc t="1" v="21756"/>
    </bk>
    <bk>
      <rc t="1" v="21757"/>
    </bk>
    <bk>
      <rc t="1" v="21758"/>
    </bk>
    <bk>
      <rc t="1" v="21759"/>
    </bk>
    <bk>
      <rc t="1" v="21760"/>
    </bk>
    <bk>
      <rc t="1" v="21761"/>
    </bk>
    <bk>
      <rc t="1" v="21762"/>
    </bk>
    <bk>
      <rc t="1" v="21763"/>
    </bk>
    <bk>
      <rc t="1" v="21764"/>
    </bk>
    <bk>
      <rc t="1" v="21765"/>
    </bk>
    <bk>
      <rc t="1" v="21766"/>
    </bk>
    <bk>
      <rc t="1" v="21767"/>
    </bk>
    <bk>
      <rc t="1" v="21768"/>
    </bk>
    <bk>
      <rc t="1" v="21769"/>
    </bk>
    <bk>
      <rc t="1" v="21770"/>
    </bk>
    <bk>
      <rc t="1" v="21771"/>
    </bk>
    <bk>
      <rc t="1" v="21772"/>
    </bk>
    <bk>
      <rc t="1" v="21773"/>
    </bk>
    <bk>
      <rc t="1" v="21774"/>
    </bk>
    <bk>
      <rc t="1" v="21775"/>
    </bk>
    <bk>
      <rc t="1" v="21776"/>
    </bk>
    <bk>
      <rc t="1" v="21777"/>
    </bk>
    <bk>
      <rc t="1" v="21778"/>
    </bk>
    <bk>
      <rc t="1" v="21779"/>
    </bk>
    <bk>
      <rc t="1" v="21780"/>
    </bk>
    <bk>
      <rc t="1" v="21781"/>
    </bk>
    <bk>
      <rc t="1" v="21782"/>
    </bk>
    <bk>
      <rc t="1" v="21783"/>
    </bk>
    <bk>
      <rc t="1" v="21784"/>
    </bk>
    <bk>
      <rc t="1" v="21785"/>
    </bk>
    <bk>
      <rc t="1" v="21786"/>
    </bk>
    <bk>
      <rc t="1" v="21787"/>
    </bk>
    <bk>
      <rc t="1" v="21788"/>
    </bk>
    <bk>
      <rc t="1" v="21789"/>
    </bk>
    <bk>
      <rc t="1" v="21790"/>
    </bk>
    <bk>
      <rc t="1" v="21791"/>
    </bk>
    <bk>
      <rc t="1" v="21792"/>
    </bk>
    <bk>
      <rc t="1" v="21793"/>
    </bk>
    <bk>
      <rc t="1" v="21794"/>
    </bk>
    <bk>
      <rc t="1" v="21795"/>
    </bk>
    <bk>
      <rc t="1" v="21796"/>
    </bk>
    <bk>
      <rc t="1" v="21797"/>
    </bk>
    <bk>
      <rc t="1" v="21798"/>
    </bk>
    <bk>
      <rc t="1" v="21799"/>
    </bk>
    <bk>
      <rc t="1" v="21800"/>
    </bk>
    <bk>
      <rc t="1" v="21801"/>
    </bk>
    <bk>
      <rc t="1" v="21802"/>
    </bk>
    <bk>
      <rc t="1" v="21803"/>
    </bk>
    <bk>
      <rc t="1" v="21804"/>
    </bk>
    <bk>
      <rc t="1" v="21805"/>
    </bk>
    <bk>
      <rc t="1" v="21806"/>
    </bk>
    <bk>
      <rc t="1" v="21807"/>
    </bk>
    <bk>
      <rc t="1" v="21808"/>
    </bk>
    <bk>
      <rc t="1" v="21809"/>
    </bk>
    <bk>
      <rc t="1" v="21810"/>
    </bk>
    <bk>
      <rc t="1" v="21811"/>
    </bk>
    <bk>
      <rc t="1" v="21812"/>
    </bk>
    <bk>
      <rc t="1" v="21813"/>
    </bk>
    <bk>
      <rc t="1" v="21814"/>
    </bk>
    <bk>
      <rc t="1" v="21815"/>
    </bk>
    <bk>
      <rc t="1" v="21816"/>
    </bk>
    <bk>
      <rc t="1" v="21817"/>
    </bk>
    <bk>
      <rc t="1" v="21818"/>
    </bk>
    <bk>
      <rc t="1" v="21819"/>
    </bk>
    <bk>
      <rc t="1" v="21820"/>
    </bk>
    <bk>
      <rc t="1" v="21821"/>
    </bk>
    <bk>
      <rc t="1" v="21822"/>
    </bk>
    <bk>
      <rc t="1" v="21823"/>
    </bk>
    <bk>
      <rc t="1" v="21824"/>
    </bk>
    <bk>
      <rc t="1" v="21825"/>
    </bk>
    <bk>
      <rc t="1" v="21826"/>
    </bk>
    <bk>
      <rc t="1" v="21827"/>
    </bk>
    <bk>
      <rc t="1" v="21828"/>
    </bk>
    <bk>
      <rc t="1" v="21829"/>
    </bk>
    <bk>
      <rc t="1" v="21830"/>
    </bk>
    <bk>
      <rc t="1" v="21831"/>
    </bk>
    <bk>
      <rc t="1" v="21832"/>
    </bk>
    <bk>
      <rc t="1" v="21833"/>
    </bk>
    <bk>
      <rc t="1" v="21834"/>
    </bk>
    <bk>
      <rc t="1" v="21835"/>
    </bk>
    <bk>
      <rc t="1" v="21836"/>
    </bk>
    <bk>
      <rc t="1" v="21837"/>
    </bk>
    <bk>
      <rc t="1" v="21838"/>
    </bk>
    <bk>
      <rc t="1" v="21839"/>
    </bk>
    <bk>
      <rc t="1" v="21840"/>
    </bk>
    <bk>
      <rc t="1" v="21841"/>
    </bk>
    <bk>
      <rc t="1" v="21842"/>
    </bk>
    <bk>
      <rc t="1" v="21843"/>
    </bk>
    <bk>
      <rc t="1" v="21844"/>
    </bk>
    <bk>
      <rc t="1" v="21845"/>
    </bk>
    <bk>
      <rc t="1" v="21846"/>
    </bk>
    <bk>
      <rc t="1" v="21847"/>
    </bk>
    <bk>
      <rc t="1" v="21848"/>
    </bk>
    <bk>
      <rc t="1" v="21849"/>
    </bk>
    <bk>
      <rc t="1" v="21850"/>
    </bk>
    <bk>
      <rc t="1" v="21851"/>
    </bk>
    <bk>
      <rc t="1" v="21852"/>
    </bk>
    <bk>
      <rc t="1" v="21853"/>
    </bk>
    <bk>
      <rc t="1" v="21854"/>
    </bk>
    <bk>
      <rc t="1" v="21855"/>
    </bk>
    <bk>
      <rc t="1" v="21856"/>
    </bk>
    <bk>
      <rc t="1" v="21857"/>
    </bk>
    <bk>
      <rc t="1" v="21858"/>
    </bk>
    <bk>
      <rc t="1" v="21859"/>
    </bk>
    <bk>
      <rc t="1" v="21860"/>
    </bk>
    <bk>
      <rc t="1" v="21861"/>
    </bk>
    <bk>
      <rc t="1" v="21862"/>
    </bk>
    <bk>
      <rc t="1" v="21863"/>
    </bk>
    <bk>
      <rc t="1" v="21864"/>
    </bk>
    <bk>
      <rc t="1" v="21865"/>
    </bk>
    <bk>
      <rc t="1" v="21866"/>
    </bk>
    <bk>
      <rc t="1" v="21867"/>
    </bk>
    <bk>
      <rc t="1" v="21868"/>
    </bk>
    <bk>
      <rc t="1" v="21869"/>
    </bk>
    <bk>
      <rc t="1" v="21870"/>
    </bk>
    <bk>
      <rc t="1" v="21871"/>
    </bk>
    <bk>
      <rc t="1" v="21872"/>
    </bk>
    <bk>
      <rc t="1" v="21873"/>
    </bk>
    <bk>
      <rc t="1" v="21874"/>
    </bk>
    <bk>
      <rc t="1" v="21875"/>
    </bk>
    <bk>
      <rc t="1" v="21876"/>
    </bk>
    <bk>
      <rc t="1" v="21877"/>
    </bk>
    <bk>
      <rc t="1" v="21878"/>
    </bk>
    <bk>
      <rc t="1" v="21879"/>
    </bk>
    <bk>
      <rc t="1" v="21880"/>
    </bk>
    <bk>
      <rc t="1" v="21881"/>
    </bk>
    <bk>
      <rc t="1" v="21882"/>
    </bk>
    <bk>
      <rc t="1" v="21883"/>
    </bk>
    <bk>
      <rc t="1" v="21884"/>
    </bk>
    <bk>
      <rc t="1" v="21885"/>
    </bk>
    <bk>
      <rc t="1" v="21886"/>
    </bk>
    <bk>
      <rc t="1" v="21887"/>
    </bk>
    <bk>
      <rc t="1" v="21888"/>
    </bk>
    <bk>
      <rc t="1" v="21889"/>
    </bk>
    <bk>
      <rc t="1" v="21890"/>
    </bk>
    <bk>
      <rc t="1" v="21891"/>
    </bk>
    <bk>
      <rc t="1" v="21892"/>
    </bk>
    <bk>
      <rc t="1" v="21893"/>
    </bk>
    <bk>
      <rc t="1" v="21894"/>
    </bk>
    <bk>
      <rc t="1" v="21895"/>
    </bk>
    <bk>
      <rc t="1" v="21896"/>
    </bk>
    <bk>
      <rc t="1" v="21897"/>
    </bk>
    <bk>
      <rc t="1" v="21898"/>
    </bk>
    <bk>
      <rc t="1" v="21899"/>
    </bk>
    <bk>
      <rc t="1" v="21900"/>
    </bk>
    <bk>
      <rc t="1" v="21901"/>
    </bk>
    <bk>
      <rc t="1" v="21902"/>
    </bk>
    <bk>
      <rc t="1" v="21903"/>
    </bk>
    <bk>
      <rc t="1" v="21904"/>
    </bk>
    <bk>
      <rc t="1" v="21905"/>
    </bk>
    <bk>
      <rc t="1" v="21906"/>
    </bk>
    <bk>
      <rc t="1" v="21907"/>
    </bk>
    <bk>
      <rc t="1" v="21908"/>
    </bk>
    <bk>
      <rc t="1" v="21909"/>
    </bk>
    <bk>
      <rc t="1" v="21910"/>
    </bk>
    <bk>
      <rc t="1" v="21911"/>
    </bk>
    <bk>
      <rc t="1" v="21912"/>
    </bk>
    <bk>
      <rc t="1" v="21913"/>
    </bk>
    <bk>
      <rc t="1" v="21914"/>
    </bk>
    <bk>
      <rc t="1" v="21915"/>
    </bk>
    <bk>
      <rc t="1" v="21916"/>
    </bk>
    <bk>
      <rc t="1" v="21917"/>
    </bk>
    <bk>
      <rc t="1" v="21918"/>
    </bk>
    <bk>
      <rc t="1" v="21919"/>
    </bk>
    <bk>
      <rc t="1" v="21920"/>
    </bk>
    <bk>
      <rc t="1" v="21921"/>
    </bk>
    <bk>
      <rc t="1" v="21922"/>
    </bk>
    <bk>
      <rc t="1" v="21923"/>
    </bk>
    <bk>
      <rc t="1" v="21924"/>
    </bk>
    <bk>
      <rc t="1" v="21925"/>
    </bk>
    <bk>
      <rc t="1" v="21926"/>
    </bk>
    <bk>
      <rc t="1" v="21927"/>
    </bk>
    <bk>
      <rc t="1" v="21928"/>
    </bk>
    <bk>
      <rc t="1" v="21929"/>
    </bk>
    <bk>
      <rc t="1" v="21930"/>
    </bk>
    <bk>
      <rc t="1" v="21931"/>
    </bk>
    <bk>
      <rc t="1" v="21932"/>
    </bk>
    <bk>
      <rc t="1" v="21933"/>
    </bk>
    <bk>
      <rc t="1" v="21934"/>
    </bk>
    <bk>
      <rc t="1" v="21935"/>
    </bk>
    <bk>
      <rc t="1" v="21936"/>
    </bk>
    <bk>
      <rc t="1" v="21937"/>
    </bk>
    <bk>
      <rc t="1" v="21938"/>
    </bk>
    <bk>
      <rc t="1" v="21939"/>
    </bk>
    <bk>
      <rc t="1" v="21940"/>
    </bk>
    <bk>
      <rc t="1" v="21941"/>
    </bk>
    <bk>
      <rc t="1" v="21942"/>
    </bk>
    <bk>
      <rc t="1" v="21943"/>
    </bk>
    <bk>
      <rc t="1" v="21944"/>
    </bk>
    <bk>
      <rc t="1" v="21945"/>
    </bk>
    <bk>
      <rc t="1" v="21946"/>
    </bk>
    <bk>
      <rc t="1" v="21947"/>
    </bk>
    <bk>
      <rc t="1" v="21948"/>
    </bk>
    <bk>
      <rc t="1" v="21949"/>
    </bk>
    <bk>
      <rc t="1" v="21950"/>
    </bk>
    <bk>
      <rc t="1" v="21951"/>
    </bk>
    <bk>
      <rc t="1" v="21952"/>
    </bk>
    <bk>
      <rc t="1" v="21953"/>
    </bk>
    <bk>
      <rc t="1" v="21954"/>
    </bk>
    <bk>
      <rc t="1" v="21955"/>
    </bk>
    <bk>
      <rc t="1" v="21956"/>
    </bk>
    <bk>
      <rc t="1" v="21957"/>
    </bk>
    <bk>
      <rc t="1" v="21958"/>
    </bk>
    <bk>
      <rc t="1" v="21959"/>
    </bk>
    <bk>
      <rc t="1" v="21960"/>
    </bk>
    <bk>
      <rc t="1" v="21961"/>
    </bk>
    <bk>
      <rc t="1" v="21962"/>
    </bk>
    <bk>
      <rc t="1" v="21963"/>
    </bk>
    <bk>
      <rc t="1" v="21964"/>
    </bk>
    <bk>
      <rc t="1" v="21965"/>
    </bk>
    <bk>
      <rc t="1" v="21966"/>
    </bk>
    <bk>
      <rc t="1" v="21967"/>
    </bk>
    <bk>
      <rc t="1" v="21968"/>
    </bk>
    <bk>
      <rc t="1" v="21969"/>
    </bk>
    <bk>
      <rc t="1" v="21970"/>
    </bk>
    <bk>
      <rc t="1" v="21971"/>
    </bk>
    <bk>
      <rc t="1" v="21972"/>
    </bk>
    <bk>
      <rc t="1" v="21973"/>
    </bk>
    <bk>
      <rc t="1" v="21974"/>
    </bk>
    <bk>
      <rc t="1" v="21975"/>
    </bk>
    <bk>
      <rc t="1" v="21976"/>
    </bk>
    <bk>
      <rc t="1" v="21977"/>
    </bk>
    <bk>
      <rc t="1" v="21978"/>
    </bk>
    <bk>
      <rc t="1" v="21979"/>
    </bk>
    <bk>
      <rc t="1" v="21980"/>
    </bk>
    <bk>
      <rc t="1" v="21981"/>
    </bk>
    <bk>
      <rc t="1" v="21982"/>
    </bk>
    <bk>
      <rc t="1" v="21983"/>
    </bk>
    <bk>
      <rc t="1" v="21984"/>
    </bk>
    <bk>
      <rc t="1" v="21985"/>
    </bk>
    <bk>
      <rc t="1" v="21986"/>
    </bk>
    <bk>
      <rc t="1" v="21987"/>
    </bk>
    <bk>
      <rc t="1" v="21988"/>
    </bk>
    <bk>
      <rc t="1" v="21989"/>
    </bk>
    <bk>
      <rc t="1" v="21990"/>
    </bk>
    <bk>
      <rc t="1" v="21991"/>
    </bk>
    <bk>
      <rc t="1" v="21992"/>
    </bk>
    <bk>
      <rc t="1" v="21993"/>
    </bk>
    <bk>
      <rc t="1" v="21994"/>
    </bk>
    <bk>
      <rc t="1" v="21995"/>
    </bk>
    <bk>
      <rc t="1" v="21996"/>
    </bk>
    <bk>
      <rc t="1" v="21997"/>
    </bk>
    <bk>
      <rc t="1" v="21998"/>
    </bk>
    <bk>
      <rc t="1" v="21999"/>
    </bk>
    <bk>
      <rc t="1" v="22000"/>
    </bk>
    <bk>
      <rc t="1" v="22001"/>
    </bk>
    <bk>
      <rc t="1" v="22002"/>
    </bk>
    <bk>
      <rc t="1" v="22003"/>
    </bk>
    <bk>
      <rc t="1" v="22004"/>
    </bk>
    <bk>
      <rc t="1" v="22005"/>
    </bk>
    <bk>
      <rc t="1" v="22006"/>
    </bk>
    <bk>
      <rc t="1" v="22007"/>
    </bk>
    <bk>
      <rc t="1" v="22008"/>
    </bk>
    <bk>
      <rc t="1" v="22009"/>
    </bk>
    <bk>
      <rc t="1" v="22010"/>
    </bk>
    <bk>
      <rc t="1" v="22011"/>
    </bk>
    <bk>
      <rc t="1" v="22012"/>
    </bk>
    <bk>
      <rc t="1" v="22013"/>
    </bk>
    <bk>
      <rc t="1" v="22014"/>
    </bk>
    <bk>
      <rc t="1" v="22015"/>
    </bk>
    <bk>
      <rc t="1" v="22016"/>
    </bk>
    <bk>
      <rc t="1" v="22017"/>
    </bk>
    <bk>
      <rc t="1" v="22018"/>
    </bk>
    <bk>
      <rc t="1" v="22019"/>
    </bk>
    <bk>
      <rc t="1" v="22020"/>
    </bk>
    <bk>
      <rc t="1" v="22021"/>
    </bk>
    <bk>
      <rc t="1" v="22022"/>
    </bk>
    <bk>
      <rc t="1" v="22023"/>
    </bk>
    <bk>
      <rc t="1" v="22024"/>
    </bk>
    <bk>
      <rc t="1" v="22025"/>
    </bk>
    <bk>
      <rc t="1" v="22026"/>
    </bk>
    <bk>
      <rc t="1" v="22027"/>
    </bk>
    <bk>
      <rc t="1" v="22028"/>
    </bk>
    <bk>
      <rc t="1" v="22029"/>
    </bk>
    <bk>
      <rc t="1" v="22030"/>
    </bk>
    <bk>
      <rc t="1" v="22031"/>
    </bk>
    <bk>
      <rc t="1" v="22032"/>
    </bk>
    <bk>
      <rc t="1" v="22033"/>
    </bk>
    <bk>
      <rc t="1" v="22034"/>
    </bk>
    <bk>
      <rc t="1" v="22035"/>
    </bk>
    <bk>
      <rc t="1" v="22036"/>
    </bk>
    <bk>
      <rc t="1" v="22037"/>
    </bk>
    <bk>
      <rc t="1" v="22038"/>
    </bk>
    <bk>
      <rc t="1" v="22039"/>
    </bk>
    <bk>
      <rc t="1" v="22040"/>
    </bk>
    <bk>
      <rc t="1" v="22041"/>
    </bk>
    <bk>
      <rc t="1" v="22042"/>
    </bk>
    <bk>
      <rc t="1" v="22043"/>
    </bk>
    <bk>
      <rc t="1" v="22044"/>
    </bk>
    <bk>
      <rc t="1" v="22045"/>
    </bk>
    <bk>
      <rc t="1" v="22046"/>
    </bk>
    <bk>
      <rc t="1" v="22047"/>
    </bk>
    <bk>
      <rc t="1" v="22048"/>
    </bk>
    <bk>
      <rc t="1" v="22049"/>
    </bk>
    <bk>
      <rc t="1" v="22050"/>
    </bk>
    <bk>
      <rc t="1" v="22051"/>
    </bk>
    <bk>
      <rc t="1" v="22052"/>
    </bk>
    <bk>
      <rc t="1" v="22053"/>
    </bk>
    <bk>
      <rc t="1" v="22054"/>
    </bk>
    <bk>
      <rc t="1" v="22055"/>
    </bk>
    <bk>
      <rc t="1" v="22056"/>
    </bk>
    <bk>
      <rc t="1" v="22057"/>
    </bk>
    <bk>
      <rc t="1" v="22058"/>
    </bk>
    <bk>
      <rc t="1" v="22059"/>
    </bk>
    <bk>
      <rc t="1" v="22060"/>
    </bk>
    <bk>
      <rc t="1" v="22061"/>
    </bk>
    <bk>
      <rc t="1" v="22062"/>
    </bk>
    <bk>
      <rc t="1" v="22063"/>
    </bk>
    <bk>
      <rc t="1" v="22064"/>
    </bk>
    <bk>
      <rc t="1" v="22065"/>
    </bk>
    <bk>
      <rc t="1" v="22066"/>
    </bk>
    <bk>
      <rc t="1" v="22067"/>
    </bk>
    <bk>
      <rc t="1" v="22068"/>
    </bk>
    <bk>
      <rc t="1" v="22069"/>
    </bk>
    <bk>
      <rc t="1" v="22070"/>
    </bk>
    <bk>
      <rc t="1" v="22071"/>
    </bk>
    <bk>
      <rc t="1" v="22072"/>
    </bk>
    <bk>
      <rc t="1" v="22073"/>
    </bk>
    <bk>
      <rc t="1" v="22074"/>
    </bk>
    <bk>
      <rc t="1" v="22075"/>
    </bk>
    <bk>
      <rc t="1" v="22076"/>
    </bk>
    <bk>
      <rc t="1" v="22077"/>
    </bk>
    <bk>
      <rc t="1" v="22078"/>
    </bk>
    <bk>
      <rc t="1" v="22079"/>
    </bk>
    <bk>
      <rc t="1" v="22080"/>
    </bk>
    <bk>
      <rc t="1" v="22081"/>
    </bk>
    <bk>
      <rc t="1" v="22082"/>
    </bk>
    <bk>
      <rc t="1" v="22083"/>
    </bk>
    <bk>
      <rc t="1" v="22084"/>
    </bk>
    <bk>
      <rc t="1" v="22085"/>
    </bk>
    <bk>
      <rc t="1" v="22086"/>
    </bk>
    <bk>
      <rc t="1" v="22087"/>
    </bk>
    <bk>
      <rc t="1" v="22088"/>
    </bk>
    <bk>
      <rc t="1" v="22089"/>
    </bk>
    <bk>
      <rc t="1" v="22090"/>
    </bk>
    <bk>
      <rc t="1" v="22091"/>
    </bk>
    <bk>
      <rc t="1" v="22092"/>
    </bk>
    <bk>
      <rc t="1" v="22093"/>
    </bk>
    <bk>
      <rc t="1" v="22094"/>
    </bk>
    <bk>
      <rc t="1" v="22095"/>
    </bk>
    <bk>
      <rc t="1" v="22096"/>
    </bk>
    <bk>
      <rc t="1" v="22097"/>
    </bk>
    <bk>
      <rc t="1" v="22098"/>
    </bk>
    <bk>
      <rc t="1" v="22099"/>
    </bk>
    <bk>
      <rc t="1" v="22100"/>
    </bk>
    <bk>
      <rc t="1" v="22101"/>
    </bk>
    <bk>
      <rc t="1" v="22102"/>
    </bk>
    <bk>
      <rc t="1" v="22103"/>
    </bk>
    <bk>
      <rc t="1" v="22104"/>
    </bk>
    <bk>
      <rc t="1" v="22105"/>
    </bk>
    <bk>
      <rc t="1" v="22106"/>
    </bk>
    <bk>
      <rc t="1" v="22107"/>
    </bk>
    <bk>
      <rc t="1" v="22108"/>
    </bk>
    <bk>
      <rc t="1" v="22109"/>
    </bk>
    <bk>
      <rc t="1" v="22110"/>
    </bk>
    <bk>
      <rc t="1" v="22111"/>
    </bk>
    <bk>
      <rc t="1" v="22112"/>
    </bk>
    <bk>
      <rc t="1" v="22113"/>
    </bk>
    <bk>
      <rc t="1" v="22114"/>
    </bk>
    <bk>
      <rc t="1" v="22115"/>
    </bk>
    <bk>
      <rc t="1" v="22116"/>
    </bk>
    <bk>
      <rc t="1" v="22117"/>
    </bk>
    <bk>
      <rc t="1" v="22118"/>
    </bk>
    <bk>
      <rc t="1" v="22119"/>
    </bk>
    <bk>
      <rc t="1" v="22120"/>
    </bk>
    <bk>
      <rc t="1" v="22121"/>
    </bk>
    <bk>
      <rc t="1" v="22122"/>
    </bk>
    <bk>
      <rc t="1" v="22123"/>
    </bk>
    <bk>
      <rc t="1" v="22124"/>
    </bk>
    <bk>
      <rc t="1" v="22125"/>
    </bk>
    <bk>
      <rc t="1" v="22126"/>
    </bk>
    <bk>
      <rc t="1" v="22127"/>
    </bk>
    <bk>
      <rc t="1" v="22128"/>
    </bk>
    <bk>
      <rc t="1" v="22129"/>
    </bk>
    <bk>
      <rc t="1" v="22130"/>
    </bk>
    <bk>
      <rc t="1" v="22131"/>
    </bk>
    <bk>
      <rc t="1" v="22132"/>
    </bk>
    <bk>
      <rc t="1" v="22133"/>
    </bk>
    <bk>
      <rc t="1" v="22134"/>
    </bk>
    <bk>
      <rc t="1" v="22135"/>
    </bk>
    <bk>
      <rc t="1" v="22136"/>
    </bk>
    <bk>
      <rc t="1" v="22137"/>
    </bk>
    <bk>
      <rc t="1" v="22138"/>
    </bk>
    <bk>
      <rc t="1" v="22139"/>
    </bk>
    <bk>
      <rc t="1" v="22140"/>
    </bk>
    <bk>
      <rc t="1" v="22141"/>
    </bk>
    <bk>
      <rc t="1" v="22142"/>
    </bk>
    <bk>
      <rc t="1" v="22143"/>
    </bk>
    <bk>
      <rc t="1" v="22144"/>
    </bk>
    <bk>
      <rc t="1" v="22145"/>
    </bk>
    <bk>
      <rc t="1" v="22146"/>
    </bk>
    <bk>
      <rc t="1" v="22147"/>
    </bk>
    <bk>
      <rc t="1" v="22148"/>
    </bk>
    <bk>
      <rc t="1" v="22149"/>
    </bk>
    <bk>
      <rc t="1" v="22150"/>
    </bk>
    <bk>
      <rc t="1" v="22151"/>
    </bk>
    <bk>
      <rc t="1" v="22152"/>
    </bk>
    <bk>
      <rc t="1" v="22153"/>
    </bk>
    <bk>
      <rc t="1" v="22154"/>
    </bk>
    <bk>
      <rc t="1" v="22155"/>
    </bk>
    <bk>
      <rc t="1" v="22156"/>
    </bk>
    <bk>
      <rc t="1" v="22157"/>
    </bk>
    <bk>
      <rc t="1" v="22158"/>
    </bk>
    <bk>
      <rc t="1" v="22159"/>
    </bk>
    <bk>
      <rc t="1" v="22160"/>
    </bk>
    <bk>
      <rc t="1" v="22161"/>
    </bk>
    <bk>
      <rc t="1" v="22162"/>
    </bk>
    <bk>
      <rc t="1" v="22163"/>
    </bk>
    <bk>
      <rc t="1" v="22164"/>
    </bk>
    <bk>
      <rc t="1" v="22165"/>
    </bk>
    <bk>
      <rc t="1" v="22166"/>
    </bk>
    <bk>
      <rc t="1" v="22167"/>
    </bk>
    <bk>
      <rc t="1" v="22168"/>
    </bk>
    <bk>
      <rc t="1" v="22169"/>
    </bk>
    <bk>
      <rc t="1" v="22170"/>
    </bk>
    <bk>
      <rc t="1" v="22171"/>
    </bk>
    <bk>
      <rc t="1" v="22172"/>
    </bk>
    <bk>
      <rc t="1" v="22173"/>
    </bk>
    <bk>
      <rc t="1" v="22174"/>
    </bk>
    <bk>
      <rc t="1" v="22175"/>
    </bk>
    <bk>
      <rc t="1" v="22176"/>
    </bk>
    <bk>
      <rc t="1" v="22177"/>
    </bk>
    <bk>
      <rc t="1" v="22178"/>
    </bk>
    <bk>
      <rc t="1" v="22179"/>
    </bk>
    <bk>
      <rc t="1" v="22180"/>
    </bk>
    <bk>
      <rc t="1" v="22181"/>
    </bk>
    <bk>
      <rc t="1" v="22182"/>
    </bk>
    <bk>
      <rc t="1" v="22183"/>
    </bk>
    <bk>
      <rc t="1" v="22184"/>
    </bk>
    <bk>
      <rc t="1" v="22185"/>
    </bk>
    <bk>
      <rc t="1" v="22186"/>
    </bk>
    <bk>
      <rc t="1" v="22187"/>
    </bk>
    <bk>
      <rc t="1" v="22188"/>
    </bk>
    <bk>
      <rc t="1" v="22189"/>
    </bk>
    <bk>
      <rc t="1" v="22190"/>
    </bk>
    <bk>
      <rc t="1" v="22191"/>
    </bk>
    <bk>
      <rc t="1" v="22192"/>
    </bk>
    <bk>
      <rc t="1" v="22193"/>
    </bk>
    <bk>
      <rc t="1" v="22194"/>
    </bk>
    <bk>
      <rc t="1" v="22195"/>
    </bk>
    <bk>
      <rc t="1" v="22196"/>
    </bk>
    <bk>
      <rc t="1" v="22197"/>
    </bk>
    <bk>
      <rc t="1" v="22198"/>
    </bk>
    <bk>
      <rc t="1" v="22199"/>
    </bk>
    <bk>
      <rc t="1" v="22200"/>
    </bk>
    <bk>
      <rc t="1" v="22201"/>
    </bk>
    <bk>
      <rc t="1" v="22202"/>
    </bk>
    <bk>
      <rc t="1" v="22203"/>
    </bk>
    <bk>
      <rc t="1" v="22204"/>
    </bk>
    <bk>
      <rc t="1" v="22205"/>
    </bk>
    <bk>
      <rc t="1" v="22206"/>
    </bk>
    <bk>
      <rc t="1" v="22207"/>
    </bk>
    <bk>
      <rc t="1" v="22208"/>
    </bk>
    <bk>
      <rc t="1" v="22209"/>
    </bk>
    <bk>
      <rc t="1" v="22210"/>
    </bk>
    <bk>
      <rc t="1" v="22211"/>
    </bk>
    <bk>
      <rc t="1" v="22212"/>
    </bk>
    <bk>
      <rc t="1" v="22213"/>
    </bk>
    <bk>
      <rc t="1" v="22214"/>
    </bk>
    <bk>
      <rc t="1" v="22215"/>
    </bk>
    <bk>
      <rc t="1" v="22216"/>
    </bk>
    <bk>
      <rc t="1" v="22217"/>
    </bk>
    <bk>
      <rc t="1" v="22218"/>
    </bk>
    <bk>
      <rc t="1" v="22219"/>
    </bk>
    <bk>
      <rc t="1" v="22220"/>
    </bk>
    <bk>
      <rc t="1" v="22221"/>
    </bk>
    <bk>
      <rc t="1" v="22222"/>
    </bk>
    <bk>
      <rc t="1" v="22223"/>
    </bk>
    <bk>
      <rc t="1" v="22224"/>
    </bk>
    <bk>
      <rc t="1" v="22225"/>
    </bk>
    <bk>
      <rc t="1" v="22226"/>
    </bk>
    <bk>
      <rc t="1" v="22227"/>
    </bk>
    <bk>
      <rc t="1" v="22228"/>
    </bk>
    <bk>
      <rc t="1" v="22229"/>
    </bk>
    <bk>
      <rc t="1" v="22230"/>
    </bk>
    <bk>
      <rc t="1" v="22231"/>
    </bk>
    <bk>
      <rc t="1" v="22232"/>
    </bk>
    <bk>
      <rc t="1" v="22233"/>
    </bk>
    <bk>
      <rc t="1" v="22234"/>
    </bk>
    <bk>
      <rc t="1" v="22235"/>
    </bk>
    <bk>
      <rc t="1" v="22236"/>
    </bk>
    <bk>
      <rc t="1" v="22237"/>
    </bk>
    <bk>
      <rc t="1" v="22238"/>
    </bk>
    <bk>
      <rc t="1" v="22239"/>
    </bk>
    <bk>
      <rc t="1" v="22240"/>
    </bk>
    <bk>
      <rc t="1" v="22241"/>
    </bk>
    <bk>
      <rc t="1" v="22242"/>
    </bk>
    <bk>
      <rc t="1" v="22243"/>
    </bk>
    <bk>
      <rc t="1" v="22244"/>
    </bk>
    <bk>
      <rc t="1" v="22245"/>
    </bk>
    <bk>
      <rc t="1" v="22246"/>
    </bk>
    <bk>
      <rc t="1" v="22247"/>
    </bk>
    <bk>
      <rc t="1" v="22248"/>
    </bk>
    <bk>
      <rc t="1" v="22249"/>
    </bk>
    <bk>
      <rc t="1" v="22250"/>
    </bk>
    <bk>
      <rc t="1" v="22251"/>
    </bk>
    <bk>
      <rc t="1" v="22252"/>
    </bk>
    <bk>
      <rc t="1" v="22253"/>
    </bk>
    <bk>
      <rc t="1" v="22254"/>
    </bk>
    <bk>
      <rc t="1" v="22255"/>
    </bk>
    <bk>
      <rc t="1" v="22256"/>
    </bk>
    <bk>
      <rc t="1" v="22257"/>
    </bk>
    <bk>
      <rc t="1" v="22258"/>
    </bk>
    <bk>
      <rc t="1" v="22259"/>
    </bk>
    <bk>
      <rc t="1" v="22260"/>
    </bk>
    <bk>
      <rc t="1" v="22261"/>
    </bk>
    <bk>
      <rc t="1" v="22262"/>
    </bk>
    <bk>
      <rc t="1" v="22263"/>
    </bk>
    <bk>
      <rc t="1" v="22264"/>
    </bk>
    <bk>
      <rc t="1" v="22265"/>
    </bk>
    <bk>
      <rc t="1" v="22266"/>
    </bk>
    <bk>
      <rc t="1" v="22267"/>
    </bk>
    <bk>
      <rc t="1" v="22268"/>
    </bk>
    <bk>
      <rc t="1" v="22269"/>
    </bk>
    <bk>
      <rc t="1" v="22270"/>
    </bk>
    <bk>
      <rc t="1" v="22271"/>
    </bk>
    <bk>
      <rc t="1" v="22272"/>
    </bk>
    <bk>
      <rc t="1" v="22273"/>
    </bk>
    <bk>
      <rc t="1" v="22274"/>
    </bk>
    <bk>
      <rc t="1" v="22275"/>
    </bk>
    <bk>
      <rc t="1" v="22276"/>
    </bk>
    <bk>
      <rc t="1" v="22277"/>
    </bk>
    <bk>
      <rc t="1" v="22278"/>
    </bk>
    <bk>
      <rc t="1" v="22279"/>
    </bk>
    <bk>
      <rc t="1" v="22280"/>
    </bk>
    <bk>
      <rc t="1" v="22281"/>
    </bk>
    <bk>
      <rc t="1" v="22282"/>
    </bk>
    <bk>
      <rc t="1" v="22283"/>
    </bk>
    <bk>
      <rc t="1" v="22284"/>
    </bk>
    <bk>
      <rc t="1" v="22285"/>
    </bk>
    <bk>
      <rc t="1" v="22286"/>
    </bk>
    <bk>
      <rc t="1" v="22287"/>
    </bk>
    <bk>
      <rc t="1" v="22288"/>
    </bk>
    <bk>
      <rc t="1" v="22289"/>
    </bk>
    <bk>
      <rc t="1" v="22290"/>
    </bk>
    <bk>
      <rc t="1" v="22291"/>
    </bk>
    <bk>
      <rc t="1" v="22292"/>
    </bk>
    <bk>
      <rc t="1" v="22293"/>
    </bk>
    <bk>
      <rc t="1" v="22294"/>
    </bk>
    <bk>
      <rc t="1" v="22295"/>
    </bk>
    <bk>
      <rc t="1" v="22296"/>
    </bk>
    <bk>
      <rc t="1" v="22297"/>
    </bk>
    <bk>
      <rc t="1" v="22298"/>
    </bk>
    <bk>
      <rc t="1" v="22299"/>
    </bk>
    <bk>
      <rc t="1" v="22300"/>
    </bk>
    <bk>
      <rc t="1" v="22301"/>
    </bk>
    <bk>
      <rc t="1" v="22302"/>
    </bk>
    <bk>
      <rc t="1" v="22303"/>
    </bk>
    <bk>
      <rc t="1" v="22304"/>
    </bk>
    <bk>
      <rc t="1" v="22305"/>
    </bk>
    <bk>
      <rc t="1" v="22306"/>
    </bk>
    <bk>
      <rc t="1" v="22307"/>
    </bk>
    <bk>
      <rc t="1" v="22308"/>
    </bk>
    <bk>
      <rc t="1" v="22309"/>
    </bk>
    <bk>
      <rc t="1" v="22310"/>
    </bk>
    <bk>
      <rc t="1" v="22311"/>
    </bk>
    <bk>
      <rc t="1" v="22312"/>
    </bk>
    <bk>
      <rc t="1" v="22313"/>
    </bk>
    <bk>
      <rc t="1" v="22314"/>
    </bk>
    <bk>
      <rc t="1" v="22315"/>
    </bk>
    <bk>
      <rc t="1" v="22316"/>
    </bk>
    <bk>
      <rc t="1" v="22317"/>
    </bk>
    <bk>
      <rc t="1" v="22318"/>
    </bk>
    <bk>
      <rc t="1" v="22319"/>
    </bk>
    <bk>
      <rc t="1" v="22320"/>
    </bk>
    <bk>
      <rc t="1" v="22321"/>
    </bk>
    <bk>
      <rc t="1" v="22322"/>
    </bk>
    <bk>
      <rc t="1" v="22323"/>
    </bk>
    <bk>
      <rc t="1" v="22324"/>
    </bk>
    <bk>
      <rc t="1" v="22325"/>
    </bk>
    <bk>
      <rc t="1" v="22326"/>
    </bk>
    <bk>
      <rc t="1" v="22327"/>
    </bk>
    <bk>
      <rc t="1" v="22328"/>
    </bk>
    <bk>
      <rc t="1" v="22329"/>
    </bk>
    <bk>
      <rc t="1" v="22330"/>
    </bk>
    <bk>
      <rc t="1" v="22331"/>
    </bk>
    <bk>
      <rc t="1" v="22332"/>
    </bk>
    <bk>
      <rc t="1" v="22333"/>
    </bk>
    <bk>
      <rc t="1" v="22334"/>
    </bk>
    <bk>
      <rc t="1" v="22335"/>
    </bk>
    <bk>
      <rc t="1" v="22336"/>
    </bk>
    <bk>
      <rc t="1" v="22337"/>
    </bk>
    <bk>
      <rc t="1" v="22338"/>
    </bk>
    <bk>
      <rc t="1" v="22339"/>
    </bk>
    <bk>
      <rc t="1" v="22340"/>
    </bk>
    <bk>
      <rc t="1" v="22341"/>
    </bk>
    <bk>
      <rc t="1" v="22342"/>
    </bk>
    <bk>
      <rc t="1" v="22343"/>
    </bk>
    <bk>
      <rc t="1" v="22344"/>
    </bk>
    <bk>
      <rc t="1" v="22345"/>
    </bk>
    <bk>
      <rc t="1" v="22346"/>
    </bk>
    <bk>
      <rc t="1" v="22347"/>
    </bk>
    <bk>
      <rc t="1" v="22348"/>
    </bk>
    <bk>
      <rc t="1" v="22349"/>
    </bk>
    <bk>
      <rc t="1" v="22350"/>
    </bk>
    <bk>
      <rc t="1" v="22351"/>
    </bk>
    <bk>
      <rc t="1" v="22352"/>
    </bk>
    <bk>
      <rc t="1" v="22353"/>
    </bk>
    <bk>
      <rc t="1" v="22354"/>
    </bk>
    <bk>
      <rc t="1" v="22355"/>
    </bk>
    <bk>
      <rc t="1" v="22356"/>
    </bk>
    <bk>
      <rc t="1" v="22357"/>
    </bk>
    <bk>
      <rc t="1" v="22358"/>
    </bk>
    <bk>
      <rc t="1" v="22359"/>
    </bk>
    <bk>
      <rc t="1" v="22360"/>
    </bk>
    <bk>
      <rc t="1" v="22361"/>
    </bk>
    <bk>
      <rc t="1" v="22362"/>
    </bk>
    <bk>
      <rc t="1" v="22363"/>
    </bk>
    <bk>
      <rc t="1" v="22364"/>
    </bk>
    <bk>
      <rc t="1" v="22365"/>
    </bk>
    <bk>
      <rc t="1" v="22366"/>
    </bk>
    <bk>
      <rc t="1" v="22367"/>
    </bk>
    <bk>
      <rc t="1" v="22368"/>
    </bk>
    <bk>
      <rc t="1" v="22369"/>
    </bk>
    <bk>
      <rc t="1" v="22370"/>
    </bk>
    <bk>
      <rc t="1" v="22371"/>
    </bk>
    <bk>
      <rc t="1" v="22372"/>
    </bk>
    <bk>
      <rc t="1" v="22373"/>
    </bk>
    <bk>
      <rc t="1" v="22374"/>
    </bk>
    <bk>
      <rc t="1" v="22375"/>
    </bk>
    <bk>
      <rc t="1" v="22376"/>
    </bk>
    <bk>
      <rc t="1" v="22377"/>
    </bk>
    <bk>
      <rc t="1" v="22378"/>
    </bk>
    <bk>
      <rc t="1" v="22379"/>
    </bk>
    <bk>
      <rc t="1" v="22380"/>
    </bk>
    <bk>
      <rc t="1" v="22381"/>
    </bk>
    <bk>
      <rc t="1" v="22382"/>
    </bk>
    <bk>
      <rc t="1" v="22383"/>
    </bk>
    <bk>
      <rc t="1" v="22384"/>
    </bk>
    <bk>
      <rc t="1" v="22385"/>
    </bk>
    <bk>
      <rc t="1" v="22386"/>
    </bk>
    <bk>
      <rc t="1" v="22387"/>
    </bk>
    <bk>
      <rc t="1" v="22388"/>
    </bk>
    <bk>
      <rc t="1" v="22389"/>
    </bk>
    <bk>
      <rc t="1" v="22390"/>
    </bk>
    <bk>
      <rc t="1" v="22391"/>
    </bk>
    <bk>
      <rc t="1" v="22392"/>
    </bk>
    <bk>
      <rc t="1" v="22393"/>
    </bk>
    <bk>
      <rc t="1" v="22394"/>
    </bk>
    <bk>
      <rc t="1" v="22395"/>
    </bk>
    <bk>
      <rc t="1" v="22396"/>
    </bk>
    <bk>
      <rc t="1" v="22397"/>
    </bk>
    <bk>
      <rc t="1" v="22398"/>
    </bk>
    <bk>
      <rc t="1" v="22399"/>
    </bk>
    <bk>
      <rc t="1" v="22400"/>
    </bk>
    <bk>
      <rc t="1" v="22401"/>
    </bk>
    <bk>
      <rc t="1" v="22402"/>
    </bk>
    <bk>
      <rc t="1" v="22403"/>
    </bk>
    <bk>
      <rc t="1" v="22404"/>
    </bk>
    <bk>
      <rc t="1" v="22405"/>
    </bk>
    <bk>
      <rc t="1" v="22406"/>
    </bk>
    <bk>
      <rc t="1" v="22407"/>
    </bk>
    <bk>
      <rc t="1" v="22408"/>
    </bk>
    <bk>
      <rc t="1" v="22409"/>
    </bk>
    <bk>
      <rc t="1" v="22410"/>
    </bk>
    <bk>
      <rc t="1" v="22411"/>
    </bk>
    <bk>
      <rc t="1" v="22412"/>
    </bk>
    <bk>
      <rc t="1" v="22413"/>
    </bk>
    <bk>
      <rc t="1" v="22414"/>
    </bk>
    <bk>
      <rc t="1" v="22415"/>
    </bk>
    <bk>
      <rc t="1" v="22416"/>
    </bk>
    <bk>
      <rc t="1" v="22417"/>
    </bk>
    <bk>
      <rc t="1" v="22418"/>
    </bk>
    <bk>
      <rc t="1" v="22419"/>
    </bk>
    <bk>
      <rc t="1" v="22420"/>
    </bk>
    <bk>
      <rc t="1" v="22421"/>
    </bk>
    <bk>
      <rc t="1" v="22422"/>
    </bk>
    <bk>
      <rc t="1" v="22423"/>
    </bk>
    <bk>
      <rc t="1" v="22424"/>
    </bk>
    <bk>
      <rc t="1" v="22425"/>
    </bk>
    <bk>
      <rc t="1" v="22426"/>
    </bk>
    <bk>
      <rc t="1" v="22427"/>
    </bk>
    <bk>
      <rc t="1" v="22428"/>
    </bk>
    <bk>
      <rc t="1" v="22429"/>
    </bk>
    <bk>
      <rc t="1" v="22430"/>
    </bk>
    <bk>
      <rc t="1" v="22431"/>
    </bk>
    <bk>
      <rc t="1" v="22432"/>
    </bk>
    <bk>
      <rc t="1" v="22433"/>
    </bk>
    <bk>
      <rc t="1" v="22434"/>
    </bk>
    <bk>
      <rc t="1" v="22435"/>
    </bk>
    <bk>
      <rc t="1" v="22436"/>
    </bk>
    <bk>
      <rc t="1" v="22437"/>
    </bk>
    <bk>
      <rc t="1" v="22438"/>
    </bk>
    <bk>
      <rc t="1" v="22439"/>
    </bk>
    <bk>
      <rc t="1" v="22440"/>
    </bk>
    <bk>
      <rc t="1" v="22441"/>
    </bk>
    <bk>
      <rc t="1" v="22442"/>
    </bk>
    <bk>
      <rc t="1" v="22443"/>
    </bk>
    <bk>
      <rc t="1" v="22444"/>
    </bk>
    <bk>
      <rc t="1" v="22445"/>
    </bk>
    <bk>
      <rc t="1" v="22446"/>
    </bk>
    <bk>
      <rc t="1" v="22447"/>
    </bk>
    <bk>
      <rc t="1" v="22448"/>
    </bk>
    <bk>
      <rc t="1" v="22449"/>
    </bk>
    <bk>
      <rc t="1" v="22450"/>
    </bk>
    <bk>
      <rc t="1" v="22451"/>
    </bk>
    <bk>
      <rc t="1" v="22452"/>
    </bk>
    <bk>
      <rc t="1" v="22453"/>
    </bk>
    <bk>
      <rc t="1" v="22454"/>
    </bk>
    <bk>
      <rc t="1" v="22455"/>
    </bk>
    <bk>
      <rc t="1" v="22456"/>
    </bk>
    <bk>
      <rc t="1" v="22457"/>
    </bk>
    <bk>
      <rc t="1" v="22458"/>
    </bk>
    <bk>
      <rc t="1" v="22459"/>
    </bk>
    <bk>
      <rc t="1" v="22460"/>
    </bk>
    <bk>
      <rc t="1" v="22461"/>
    </bk>
    <bk>
      <rc t="1" v="22462"/>
    </bk>
    <bk>
      <rc t="1" v="22463"/>
    </bk>
    <bk>
      <rc t="1" v="22464"/>
    </bk>
    <bk>
      <rc t="1" v="22465"/>
    </bk>
    <bk>
      <rc t="1" v="22466"/>
    </bk>
    <bk>
      <rc t="1" v="22467"/>
    </bk>
    <bk>
      <rc t="1" v="22468"/>
    </bk>
    <bk>
      <rc t="1" v="22469"/>
    </bk>
    <bk>
      <rc t="1" v="22470"/>
    </bk>
    <bk>
      <rc t="1" v="22471"/>
    </bk>
    <bk>
      <rc t="1" v="22472"/>
    </bk>
    <bk>
      <rc t="1" v="22473"/>
    </bk>
    <bk>
      <rc t="1" v="22474"/>
    </bk>
    <bk>
      <rc t="1" v="22475"/>
    </bk>
    <bk>
      <rc t="1" v="22476"/>
    </bk>
    <bk>
      <rc t="1" v="22477"/>
    </bk>
    <bk>
      <rc t="1" v="22478"/>
    </bk>
    <bk>
      <rc t="1" v="22479"/>
    </bk>
    <bk>
      <rc t="1" v="22480"/>
    </bk>
    <bk>
      <rc t="1" v="22481"/>
    </bk>
    <bk>
      <rc t="1" v="22482"/>
    </bk>
    <bk>
      <rc t="1" v="22483"/>
    </bk>
    <bk>
      <rc t="1" v="22484"/>
    </bk>
    <bk>
      <rc t="1" v="22485"/>
    </bk>
    <bk>
      <rc t="1" v="22486"/>
    </bk>
    <bk>
      <rc t="1" v="22487"/>
    </bk>
    <bk>
      <rc t="1" v="22488"/>
    </bk>
    <bk>
      <rc t="1" v="22489"/>
    </bk>
    <bk>
      <rc t="1" v="22490"/>
    </bk>
    <bk>
      <rc t="1" v="22491"/>
    </bk>
    <bk>
      <rc t="1" v="22492"/>
    </bk>
    <bk>
      <rc t="1" v="22493"/>
    </bk>
    <bk>
      <rc t="1" v="22494"/>
    </bk>
    <bk>
      <rc t="1" v="22495"/>
    </bk>
    <bk>
      <rc t="1" v="22496"/>
    </bk>
    <bk>
      <rc t="1" v="22497"/>
    </bk>
    <bk>
      <rc t="1" v="22498"/>
    </bk>
    <bk>
      <rc t="1" v="22499"/>
    </bk>
    <bk>
      <rc t="1" v="22500"/>
    </bk>
    <bk>
      <rc t="1" v="22501"/>
    </bk>
    <bk>
      <rc t="1" v="22502"/>
    </bk>
    <bk>
      <rc t="1" v="22503"/>
    </bk>
    <bk>
      <rc t="1" v="22504"/>
    </bk>
    <bk>
      <rc t="1" v="22505"/>
    </bk>
    <bk>
      <rc t="1" v="22506"/>
    </bk>
    <bk>
      <rc t="1" v="22507"/>
    </bk>
    <bk>
      <rc t="1" v="22508"/>
    </bk>
    <bk>
      <rc t="1" v="22509"/>
    </bk>
    <bk>
      <rc t="1" v="22510"/>
    </bk>
    <bk>
      <rc t="1" v="22511"/>
    </bk>
    <bk>
      <rc t="1" v="22512"/>
    </bk>
    <bk>
      <rc t="1" v="22513"/>
    </bk>
    <bk>
      <rc t="1" v="22514"/>
    </bk>
    <bk>
      <rc t="1" v="22515"/>
    </bk>
    <bk>
      <rc t="1" v="22516"/>
    </bk>
    <bk>
      <rc t="1" v="22517"/>
    </bk>
    <bk>
      <rc t="1" v="22518"/>
    </bk>
    <bk>
      <rc t="1" v="22519"/>
    </bk>
    <bk>
      <rc t="1" v="22520"/>
    </bk>
    <bk>
      <rc t="1" v="22521"/>
    </bk>
    <bk>
      <rc t="1" v="22522"/>
    </bk>
    <bk>
      <rc t="1" v="22523"/>
    </bk>
    <bk>
      <rc t="1" v="22524"/>
    </bk>
    <bk>
      <rc t="1" v="22525"/>
    </bk>
    <bk>
      <rc t="1" v="22526"/>
    </bk>
    <bk>
      <rc t="1" v="22527"/>
    </bk>
    <bk>
      <rc t="1" v="22528"/>
    </bk>
    <bk>
      <rc t="1" v="22529"/>
    </bk>
    <bk>
      <rc t="1" v="22530"/>
    </bk>
    <bk>
      <rc t="1" v="22531"/>
    </bk>
    <bk>
      <rc t="1" v="22532"/>
    </bk>
    <bk>
      <rc t="1" v="22533"/>
    </bk>
    <bk>
      <rc t="1" v="22534"/>
    </bk>
    <bk>
      <rc t="1" v="22535"/>
    </bk>
    <bk>
      <rc t="1" v="22536"/>
    </bk>
    <bk>
      <rc t="1" v="22537"/>
    </bk>
    <bk>
      <rc t="1" v="22538"/>
    </bk>
    <bk>
      <rc t="1" v="22539"/>
    </bk>
    <bk>
      <rc t="1" v="22540"/>
    </bk>
    <bk>
      <rc t="1" v="22541"/>
    </bk>
    <bk>
      <rc t="1" v="22542"/>
    </bk>
    <bk>
      <rc t="1" v="22543"/>
    </bk>
    <bk>
      <rc t="1" v="22544"/>
    </bk>
    <bk>
      <rc t="1" v="22545"/>
    </bk>
    <bk>
      <rc t="1" v="22546"/>
    </bk>
    <bk>
      <rc t="1" v="22547"/>
    </bk>
    <bk>
      <rc t="1" v="22548"/>
    </bk>
    <bk>
      <rc t="1" v="22549"/>
    </bk>
    <bk>
      <rc t="1" v="22550"/>
    </bk>
    <bk>
      <rc t="1" v="22551"/>
    </bk>
    <bk>
      <rc t="1" v="22552"/>
    </bk>
    <bk>
      <rc t="1" v="22553"/>
    </bk>
    <bk>
      <rc t="1" v="22554"/>
    </bk>
    <bk>
      <rc t="1" v="22555"/>
    </bk>
    <bk>
      <rc t="1" v="22556"/>
    </bk>
    <bk>
      <rc t="1" v="22557"/>
    </bk>
    <bk>
      <rc t="1" v="22558"/>
    </bk>
    <bk>
      <rc t="1" v="22559"/>
    </bk>
    <bk>
      <rc t="1" v="22560"/>
    </bk>
    <bk>
      <rc t="1" v="22561"/>
    </bk>
    <bk>
      <rc t="1" v="22562"/>
    </bk>
    <bk>
      <rc t="1" v="22563"/>
    </bk>
    <bk>
      <rc t="1" v="22564"/>
    </bk>
    <bk>
      <rc t="1" v="22565"/>
    </bk>
    <bk>
      <rc t="1" v="22566"/>
    </bk>
    <bk>
      <rc t="1" v="22567"/>
    </bk>
    <bk>
      <rc t="1" v="22568"/>
    </bk>
    <bk>
      <rc t="1" v="22569"/>
    </bk>
    <bk>
      <rc t="1" v="22570"/>
    </bk>
    <bk>
      <rc t="1" v="22571"/>
    </bk>
    <bk>
      <rc t="1" v="22572"/>
    </bk>
    <bk>
      <rc t="1" v="22573"/>
    </bk>
    <bk>
      <rc t="1" v="22574"/>
    </bk>
    <bk>
      <rc t="1" v="22575"/>
    </bk>
    <bk>
      <rc t="1" v="22576"/>
    </bk>
    <bk>
      <rc t="1" v="22577"/>
    </bk>
    <bk>
      <rc t="1" v="22578"/>
    </bk>
    <bk>
      <rc t="1" v="22579"/>
    </bk>
    <bk>
      <rc t="1" v="22580"/>
    </bk>
    <bk>
      <rc t="1" v="22581"/>
    </bk>
    <bk>
      <rc t="1" v="22582"/>
    </bk>
    <bk>
      <rc t="1" v="22583"/>
    </bk>
    <bk>
      <rc t="1" v="22584"/>
    </bk>
    <bk>
      <rc t="1" v="22585"/>
    </bk>
    <bk>
      <rc t="1" v="22586"/>
    </bk>
    <bk>
      <rc t="1" v="22587"/>
    </bk>
    <bk>
      <rc t="1" v="22588"/>
    </bk>
    <bk>
      <rc t="1" v="22589"/>
    </bk>
    <bk>
      <rc t="1" v="22590"/>
    </bk>
    <bk>
      <rc t="1" v="22591"/>
    </bk>
    <bk>
      <rc t="1" v="22592"/>
    </bk>
    <bk>
      <rc t="1" v="22593"/>
    </bk>
    <bk>
      <rc t="1" v="22594"/>
    </bk>
    <bk>
      <rc t="1" v="22595"/>
    </bk>
    <bk>
      <rc t="1" v="22596"/>
    </bk>
    <bk>
      <rc t="1" v="22597"/>
    </bk>
    <bk>
      <rc t="1" v="22598"/>
    </bk>
    <bk>
      <rc t="1" v="22599"/>
    </bk>
    <bk>
      <rc t="1" v="22600"/>
    </bk>
    <bk>
      <rc t="1" v="22601"/>
    </bk>
    <bk>
      <rc t="1" v="22602"/>
    </bk>
    <bk>
      <rc t="1" v="22603"/>
    </bk>
    <bk>
      <rc t="1" v="22604"/>
    </bk>
    <bk>
      <rc t="1" v="22605"/>
    </bk>
    <bk>
      <rc t="1" v="22606"/>
    </bk>
    <bk>
      <rc t="1" v="22607"/>
    </bk>
    <bk>
      <rc t="1" v="22608"/>
    </bk>
    <bk>
      <rc t="1" v="22609"/>
    </bk>
    <bk>
      <rc t="1" v="22610"/>
    </bk>
    <bk>
      <rc t="1" v="22611"/>
    </bk>
    <bk>
      <rc t="1" v="22612"/>
    </bk>
    <bk>
      <rc t="1" v="22613"/>
    </bk>
    <bk>
      <rc t="1" v="22614"/>
    </bk>
    <bk>
      <rc t="1" v="22615"/>
    </bk>
    <bk>
      <rc t="1" v="22616"/>
    </bk>
    <bk>
      <rc t="1" v="22617"/>
    </bk>
    <bk>
      <rc t="1" v="22618"/>
    </bk>
    <bk>
      <rc t="1" v="22619"/>
    </bk>
    <bk>
      <rc t="1" v="22620"/>
    </bk>
    <bk>
      <rc t="1" v="22621"/>
    </bk>
    <bk>
      <rc t="1" v="22622"/>
    </bk>
    <bk>
      <rc t="1" v="22623"/>
    </bk>
    <bk>
      <rc t="1" v="22624"/>
    </bk>
    <bk>
      <rc t="1" v="22625"/>
    </bk>
    <bk>
      <rc t="1" v="22626"/>
    </bk>
    <bk>
      <rc t="1" v="22627"/>
    </bk>
    <bk>
      <rc t="1" v="22628"/>
    </bk>
    <bk>
      <rc t="1" v="22629"/>
    </bk>
    <bk>
      <rc t="1" v="22630"/>
    </bk>
    <bk>
      <rc t="1" v="22631"/>
    </bk>
    <bk>
      <rc t="1" v="22632"/>
    </bk>
    <bk>
      <rc t="1" v="22633"/>
    </bk>
    <bk>
      <rc t="1" v="22634"/>
    </bk>
    <bk>
      <rc t="1" v="22635"/>
    </bk>
    <bk>
      <rc t="1" v="22636"/>
    </bk>
    <bk>
      <rc t="1" v="22637"/>
    </bk>
    <bk>
      <rc t="1" v="22638"/>
    </bk>
    <bk>
      <rc t="1" v="22639"/>
    </bk>
    <bk>
      <rc t="1" v="22640"/>
    </bk>
    <bk>
      <rc t="1" v="22641"/>
    </bk>
    <bk>
      <rc t="1" v="22642"/>
    </bk>
    <bk>
      <rc t="1" v="22643"/>
    </bk>
    <bk>
      <rc t="1" v="22644"/>
    </bk>
    <bk>
      <rc t="1" v="22645"/>
    </bk>
    <bk>
      <rc t="1" v="22646"/>
    </bk>
    <bk>
      <rc t="1" v="22647"/>
    </bk>
    <bk>
      <rc t="1" v="22648"/>
    </bk>
    <bk>
      <rc t="1" v="22649"/>
    </bk>
    <bk>
      <rc t="1" v="22650"/>
    </bk>
    <bk>
      <rc t="1" v="22651"/>
    </bk>
    <bk>
      <rc t="1" v="22652"/>
    </bk>
    <bk>
      <rc t="1" v="22653"/>
    </bk>
    <bk>
      <rc t="1" v="22654"/>
    </bk>
    <bk>
      <rc t="1" v="22655"/>
    </bk>
    <bk>
      <rc t="1" v="22656"/>
    </bk>
    <bk>
      <rc t="1" v="22657"/>
    </bk>
    <bk>
      <rc t="1" v="22658"/>
    </bk>
    <bk>
      <rc t="1" v="22659"/>
    </bk>
    <bk>
      <rc t="1" v="22660"/>
    </bk>
    <bk>
      <rc t="1" v="22661"/>
    </bk>
    <bk>
      <rc t="1" v="22662"/>
    </bk>
    <bk>
      <rc t="1" v="22663"/>
    </bk>
    <bk>
      <rc t="1" v="22664"/>
    </bk>
    <bk>
      <rc t="1" v="22665"/>
    </bk>
    <bk>
      <rc t="1" v="22666"/>
    </bk>
    <bk>
      <rc t="1" v="22667"/>
    </bk>
    <bk>
      <rc t="1" v="22668"/>
    </bk>
    <bk>
      <rc t="1" v="22669"/>
    </bk>
    <bk>
      <rc t="1" v="22670"/>
    </bk>
    <bk>
      <rc t="1" v="22671"/>
    </bk>
    <bk>
      <rc t="1" v="22672"/>
    </bk>
    <bk>
      <rc t="1" v="22673"/>
    </bk>
    <bk>
      <rc t="1" v="22674"/>
    </bk>
    <bk>
      <rc t="1" v="22675"/>
    </bk>
    <bk>
      <rc t="1" v="22676"/>
    </bk>
    <bk>
      <rc t="1" v="22677"/>
    </bk>
    <bk>
      <rc t="1" v="22678"/>
    </bk>
    <bk>
      <rc t="1" v="22679"/>
    </bk>
    <bk>
      <rc t="1" v="22680"/>
    </bk>
    <bk>
      <rc t="1" v="22681"/>
    </bk>
    <bk>
      <rc t="1" v="22682"/>
    </bk>
    <bk>
      <rc t="1" v="22683"/>
    </bk>
    <bk>
      <rc t="1" v="22684"/>
    </bk>
    <bk>
      <rc t="1" v="22685"/>
    </bk>
    <bk>
      <rc t="1" v="22686"/>
    </bk>
    <bk>
      <rc t="1" v="22687"/>
    </bk>
    <bk>
      <rc t="1" v="22688"/>
    </bk>
    <bk>
      <rc t="1" v="22689"/>
    </bk>
    <bk>
      <rc t="1" v="22690"/>
    </bk>
    <bk>
      <rc t="1" v="22691"/>
    </bk>
    <bk>
      <rc t="1" v="22692"/>
    </bk>
    <bk>
      <rc t="1" v="22693"/>
    </bk>
    <bk>
      <rc t="1" v="22694"/>
    </bk>
    <bk>
      <rc t="1" v="22695"/>
    </bk>
    <bk>
      <rc t="1" v="22696"/>
    </bk>
    <bk>
      <rc t="1" v="22697"/>
    </bk>
    <bk>
      <rc t="1" v="22698"/>
    </bk>
    <bk>
      <rc t="1" v="22699"/>
    </bk>
    <bk>
      <rc t="1" v="22700"/>
    </bk>
    <bk>
      <rc t="1" v="22701"/>
    </bk>
    <bk>
      <rc t="1" v="22702"/>
    </bk>
    <bk>
      <rc t="1" v="22703"/>
    </bk>
    <bk>
      <rc t="1" v="22704"/>
    </bk>
    <bk>
      <rc t="1" v="22705"/>
    </bk>
    <bk>
      <rc t="1" v="22706"/>
    </bk>
    <bk>
      <rc t="1" v="22707"/>
    </bk>
    <bk>
      <rc t="1" v="22708"/>
    </bk>
    <bk>
      <rc t="1" v="22709"/>
    </bk>
    <bk>
      <rc t="1" v="22710"/>
    </bk>
    <bk>
      <rc t="1" v="22711"/>
    </bk>
    <bk>
      <rc t="1" v="22712"/>
    </bk>
    <bk>
      <rc t="1" v="22713"/>
    </bk>
    <bk>
      <rc t="1" v="22714"/>
    </bk>
    <bk>
      <rc t="1" v="22715"/>
    </bk>
    <bk>
      <rc t="1" v="22716"/>
    </bk>
    <bk>
      <rc t="1" v="22717"/>
    </bk>
    <bk>
      <rc t="1" v="22718"/>
    </bk>
    <bk>
      <rc t="1" v="22719"/>
    </bk>
    <bk>
      <rc t="1" v="22720"/>
    </bk>
    <bk>
      <rc t="1" v="22721"/>
    </bk>
    <bk>
      <rc t="1" v="22722"/>
    </bk>
    <bk>
      <rc t="1" v="22723"/>
    </bk>
    <bk>
      <rc t="1" v="22724"/>
    </bk>
    <bk>
      <rc t="1" v="22725"/>
    </bk>
    <bk>
      <rc t="1" v="22726"/>
    </bk>
    <bk>
      <rc t="1" v="22727"/>
    </bk>
    <bk>
      <rc t="1" v="22728"/>
    </bk>
    <bk>
      <rc t="1" v="22729"/>
    </bk>
    <bk>
      <rc t="1" v="22730"/>
    </bk>
    <bk>
      <rc t="1" v="22731"/>
    </bk>
    <bk>
      <rc t="1" v="22732"/>
    </bk>
    <bk>
      <rc t="1" v="22733"/>
    </bk>
    <bk>
      <rc t="1" v="22734"/>
    </bk>
    <bk>
      <rc t="1" v="22735"/>
    </bk>
    <bk>
      <rc t="1" v="22736"/>
    </bk>
    <bk>
      <rc t="1" v="22737"/>
    </bk>
    <bk>
      <rc t="1" v="22738"/>
    </bk>
    <bk>
      <rc t="1" v="22739"/>
    </bk>
    <bk>
      <rc t="1" v="22740"/>
    </bk>
    <bk>
      <rc t="1" v="22741"/>
    </bk>
    <bk>
      <rc t="1" v="22742"/>
    </bk>
    <bk>
      <rc t="1" v="22743"/>
    </bk>
    <bk>
      <rc t="1" v="22744"/>
    </bk>
    <bk>
      <rc t="1" v="22745"/>
    </bk>
    <bk>
      <rc t="1" v="22746"/>
    </bk>
    <bk>
      <rc t="1" v="22747"/>
    </bk>
    <bk>
      <rc t="1" v="22748"/>
    </bk>
    <bk>
      <rc t="1" v="22749"/>
    </bk>
    <bk>
      <rc t="1" v="22750"/>
    </bk>
    <bk>
      <rc t="1" v="22751"/>
    </bk>
    <bk>
      <rc t="1" v="22752"/>
    </bk>
    <bk>
      <rc t="1" v="22753"/>
    </bk>
    <bk>
      <rc t="1" v="22754"/>
    </bk>
    <bk>
      <rc t="1" v="22755"/>
    </bk>
    <bk>
      <rc t="1" v="22756"/>
    </bk>
    <bk>
      <rc t="1" v="22757"/>
    </bk>
    <bk>
      <rc t="1" v="22758"/>
    </bk>
    <bk>
      <rc t="1" v="22759"/>
    </bk>
    <bk>
      <rc t="1" v="22760"/>
    </bk>
    <bk>
      <rc t="1" v="22761"/>
    </bk>
    <bk>
      <rc t="1" v="22762"/>
    </bk>
    <bk>
      <rc t="1" v="22763"/>
    </bk>
    <bk>
      <rc t="1" v="22764"/>
    </bk>
    <bk>
      <rc t="1" v="22765"/>
    </bk>
    <bk>
      <rc t="1" v="22766"/>
    </bk>
    <bk>
      <rc t="1" v="22767"/>
    </bk>
    <bk>
      <rc t="1" v="22768"/>
    </bk>
    <bk>
      <rc t="1" v="22769"/>
    </bk>
    <bk>
      <rc t="1" v="22770"/>
    </bk>
    <bk>
      <rc t="1" v="22771"/>
    </bk>
    <bk>
      <rc t="1" v="22772"/>
    </bk>
    <bk>
      <rc t="1" v="22773"/>
    </bk>
    <bk>
      <rc t="1" v="22774"/>
    </bk>
    <bk>
      <rc t="1" v="22775"/>
    </bk>
    <bk>
      <rc t="1" v="22776"/>
    </bk>
    <bk>
      <rc t="1" v="22777"/>
    </bk>
    <bk>
      <rc t="1" v="22778"/>
    </bk>
    <bk>
      <rc t="1" v="22779"/>
    </bk>
    <bk>
      <rc t="1" v="22780"/>
    </bk>
    <bk>
      <rc t="1" v="22781"/>
    </bk>
    <bk>
      <rc t="1" v="22782"/>
    </bk>
    <bk>
      <rc t="1" v="22783"/>
    </bk>
    <bk>
      <rc t="1" v="22784"/>
    </bk>
    <bk>
      <rc t="1" v="22785"/>
    </bk>
    <bk>
      <rc t="1" v="22786"/>
    </bk>
    <bk>
      <rc t="1" v="22787"/>
    </bk>
    <bk>
      <rc t="1" v="22788"/>
    </bk>
    <bk>
      <rc t="1" v="22789"/>
    </bk>
    <bk>
      <rc t="1" v="22790"/>
    </bk>
    <bk>
      <rc t="1" v="22791"/>
    </bk>
    <bk>
      <rc t="1" v="22792"/>
    </bk>
    <bk>
      <rc t="1" v="22793"/>
    </bk>
    <bk>
      <rc t="1" v="22794"/>
    </bk>
    <bk>
      <rc t="1" v="22795"/>
    </bk>
    <bk>
      <rc t="1" v="22796"/>
    </bk>
    <bk>
      <rc t="1" v="22797"/>
    </bk>
    <bk>
      <rc t="1" v="22798"/>
    </bk>
    <bk>
      <rc t="1" v="22799"/>
    </bk>
    <bk>
      <rc t="1" v="22800"/>
    </bk>
    <bk>
      <rc t="1" v="22801"/>
    </bk>
    <bk>
      <rc t="1" v="22802"/>
    </bk>
    <bk>
      <rc t="1" v="22803"/>
    </bk>
    <bk>
      <rc t="1" v="22804"/>
    </bk>
    <bk>
      <rc t="1" v="22805"/>
    </bk>
    <bk>
      <rc t="1" v="22806"/>
    </bk>
    <bk>
      <rc t="1" v="22807"/>
    </bk>
    <bk>
      <rc t="1" v="22808"/>
    </bk>
    <bk>
      <rc t="1" v="22809"/>
    </bk>
    <bk>
      <rc t="1" v="22810"/>
    </bk>
    <bk>
      <rc t="1" v="22811"/>
    </bk>
    <bk>
      <rc t="1" v="22812"/>
    </bk>
    <bk>
      <rc t="1" v="22813"/>
    </bk>
    <bk>
      <rc t="1" v="22814"/>
    </bk>
    <bk>
      <rc t="1" v="22815"/>
    </bk>
    <bk>
      <rc t="1" v="22816"/>
    </bk>
    <bk>
      <rc t="1" v="22817"/>
    </bk>
    <bk>
      <rc t="1" v="22818"/>
    </bk>
    <bk>
      <rc t="1" v="22819"/>
    </bk>
    <bk>
      <rc t="1" v="22820"/>
    </bk>
    <bk>
      <rc t="1" v="22821"/>
    </bk>
    <bk>
      <rc t="1" v="22822"/>
    </bk>
    <bk>
      <rc t="1" v="22823"/>
    </bk>
    <bk>
      <rc t="1" v="22824"/>
    </bk>
    <bk>
      <rc t="1" v="22825"/>
    </bk>
    <bk>
      <rc t="1" v="22826"/>
    </bk>
    <bk>
      <rc t="1" v="22827"/>
    </bk>
    <bk>
      <rc t="1" v="22828"/>
    </bk>
    <bk>
      <rc t="1" v="22829"/>
    </bk>
    <bk>
      <rc t="1" v="22830"/>
    </bk>
    <bk>
      <rc t="1" v="22831"/>
    </bk>
    <bk>
      <rc t="1" v="22832"/>
    </bk>
    <bk>
      <rc t="1" v="22833"/>
    </bk>
    <bk>
      <rc t="1" v="22834"/>
    </bk>
    <bk>
      <rc t="1" v="22835"/>
    </bk>
    <bk>
      <rc t="1" v="22836"/>
    </bk>
    <bk>
      <rc t="1" v="22837"/>
    </bk>
    <bk>
      <rc t="1" v="22838"/>
    </bk>
    <bk>
      <rc t="1" v="22839"/>
    </bk>
    <bk>
      <rc t="1" v="22840"/>
    </bk>
    <bk>
      <rc t="1" v="22841"/>
    </bk>
    <bk>
      <rc t="1" v="22842"/>
    </bk>
    <bk>
      <rc t="1" v="22843"/>
    </bk>
    <bk>
      <rc t="1" v="22844"/>
    </bk>
    <bk>
      <rc t="1" v="22845"/>
    </bk>
    <bk>
      <rc t="1" v="22846"/>
    </bk>
    <bk>
      <rc t="1" v="22847"/>
    </bk>
    <bk>
      <rc t="1" v="22848"/>
    </bk>
    <bk>
      <rc t="1" v="22849"/>
    </bk>
    <bk>
      <rc t="1" v="22850"/>
    </bk>
    <bk>
      <rc t="1" v="22851"/>
    </bk>
    <bk>
      <rc t="1" v="22852"/>
    </bk>
    <bk>
      <rc t="1" v="22853"/>
    </bk>
    <bk>
      <rc t="1" v="22854"/>
    </bk>
    <bk>
      <rc t="1" v="22855"/>
    </bk>
    <bk>
      <rc t="1" v="22856"/>
    </bk>
    <bk>
      <rc t="1" v="22857"/>
    </bk>
    <bk>
      <rc t="1" v="22858"/>
    </bk>
    <bk>
      <rc t="1" v="22859"/>
    </bk>
    <bk>
      <rc t="1" v="22860"/>
    </bk>
    <bk>
      <rc t="1" v="22861"/>
    </bk>
    <bk>
      <rc t="1" v="22862"/>
    </bk>
    <bk>
      <rc t="1" v="22863"/>
    </bk>
    <bk>
      <rc t="1" v="22864"/>
    </bk>
    <bk>
      <rc t="1" v="22865"/>
    </bk>
    <bk>
      <rc t="1" v="22866"/>
    </bk>
    <bk>
      <rc t="1" v="22867"/>
    </bk>
    <bk>
      <rc t="1" v="22868"/>
    </bk>
    <bk>
      <rc t="1" v="22869"/>
    </bk>
    <bk>
      <rc t="1" v="22870"/>
    </bk>
    <bk>
      <rc t="1" v="22871"/>
    </bk>
    <bk>
      <rc t="1" v="22872"/>
    </bk>
    <bk>
      <rc t="1" v="22873"/>
    </bk>
    <bk>
      <rc t="1" v="22874"/>
    </bk>
    <bk>
      <rc t="1" v="22875"/>
    </bk>
    <bk>
      <rc t="1" v="22876"/>
    </bk>
    <bk>
      <rc t="1" v="22877"/>
    </bk>
    <bk>
      <rc t="1" v="22878"/>
    </bk>
    <bk>
      <rc t="1" v="22879"/>
    </bk>
    <bk>
      <rc t="1" v="22880"/>
    </bk>
    <bk>
      <rc t="1" v="22881"/>
    </bk>
    <bk>
      <rc t="1" v="22882"/>
    </bk>
    <bk>
      <rc t="1" v="22883"/>
    </bk>
    <bk>
      <rc t="1" v="22884"/>
    </bk>
    <bk>
      <rc t="1" v="22885"/>
    </bk>
    <bk>
      <rc t="1" v="22886"/>
    </bk>
    <bk>
      <rc t="1" v="22887"/>
    </bk>
    <bk>
      <rc t="1" v="22888"/>
    </bk>
    <bk>
      <rc t="1" v="22889"/>
    </bk>
    <bk>
      <rc t="1" v="22890"/>
    </bk>
    <bk>
      <rc t="1" v="22891"/>
    </bk>
    <bk>
      <rc t="1" v="22892"/>
    </bk>
    <bk>
      <rc t="1" v="22893"/>
    </bk>
    <bk>
      <rc t="1" v="22894"/>
    </bk>
    <bk>
      <rc t="1" v="22895"/>
    </bk>
    <bk>
      <rc t="1" v="22896"/>
    </bk>
    <bk>
      <rc t="1" v="22897"/>
    </bk>
    <bk>
      <rc t="1" v="22898"/>
    </bk>
    <bk>
      <rc t="1" v="22899"/>
    </bk>
    <bk>
      <rc t="1" v="22900"/>
    </bk>
    <bk>
      <rc t="1" v="22901"/>
    </bk>
    <bk>
      <rc t="1" v="22902"/>
    </bk>
    <bk>
      <rc t="1" v="22903"/>
    </bk>
    <bk>
      <rc t="1" v="22904"/>
    </bk>
    <bk>
      <rc t="1" v="22905"/>
    </bk>
    <bk>
      <rc t="1" v="22906"/>
    </bk>
    <bk>
      <rc t="1" v="22907"/>
    </bk>
    <bk>
      <rc t="1" v="22908"/>
    </bk>
    <bk>
      <rc t="1" v="22909"/>
    </bk>
    <bk>
      <rc t="1" v="22910"/>
    </bk>
    <bk>
      <rc t="1" v="22911"/>
    </bk>
    <bk>
      <rc t="1" v="22912"/>
    </bk>
    <bk>
      <rc t="1" v="22913"/>
    </bk>
    <bk>
      <rc t="1" v="22914"/>
    </bk>
    <bk>
      <rc t="1" v="22915"/>
    </bk>
    <bk>
      <rc t="1" v="22916"/>
    </bk>
    <bk>
      <rc t="1" v="22917"/>
    </bk>
    <bk>
      <rc t="1" v="22918"/>
    </bk>
    <bk>
      <rc t="1" v="22919"/>
    </bk>
    <bk>
      <rc t="1" v="22920"/>
    </bk>
    <bk>
      <rc t="1" v="22921"/>
    </bk>
    <bk>
      <rc t="1" v="22922"/>
    </bk>
    <bk>
      <rc t="1" v="22923"/>
    </bk>
    <bk>
      <rc t="1" v="22924"/>
    </bk>
    <bk>
      <rc t="1" v="22925"/>
    </bk>
    <bk>
      <rc t="1" v="22926"/>
    </bk>
    <bk>
      <rc t="1" v="22927"/>
    </bk>
    <bk>
      <rc t="1" v="22928"/>
    </bk>
    <bk>
      <rc t="1" v="22929"/>
    </bk>
    <bk>
      <rc t="1" v="22930"/>
    </bk>
    <bk>
      <rc t="1" v="22931"/>
    </bk>
    <bk>
      <rc t="1" v="22932"/>
    </bk>
    <bk>
      <rc t="1" v="22933"/>
    </bk>
    <bk>
      <rc t="1" v="22934"/>
    </bk>
    <bk>
      <rc t="1" v="22935"/>
    </bk>
    <bk>
      <rc t="1" v="22936"/>
    </bk>
    <bk>
      <rc t="1" v="22937"/>
    </bk>
    <bk>
      <rc t="1" v="22938"/>
    </bk>
    <bk>
      <rc t="1" v="22939"/>
    </bk>
    <bk>
      <rc t="1" v="22940"/>
    </bk>
    <bk>
      <rc t="1" v="22941"/>
    </bk>
    <bk>
      <rc t="1" v="22942"/>
    </bk>
    <bk>
      <rc t="1" v="22943"/>
    </bk>
    <bk>
      <rc t="1" v="22944"/>
    </bk>
    <bk>
      <rc t="1" v="22945"/>
    </bk>
    <bk>
      <rc t="1" v="22946"/>
    </bk>
    <bk>
      <rc t="1" v="22947"/>
    </bk>
    <bk>
      <rc t="1" v="22948"/>
    </bk>
    <bk>
      <rc t="1" v="22949"/>
    </bk>
    <bk>
      <rc t="1" v="22950"/>
    </bk>
    <bk>
      <rc t="1" v="22951"/>
    </bk>
    <bk>
      <rc t="1" v="22952"/>
    </bk>
    <bk>
      <rc t="1" v="22953"/>
    </bk>
    <bk>
      <rc t="1" v="22954"/>
    </bk>
    <bk>
      <rc t="1" v="22955"/>
    </bk>
    <bk>
      <rc t="1" v="22956"/>
    </bk>
    <bk>
      <rc t="1" v="22957"/>
    </bk>
    <bk>
      <rc t="1" v="22958"/>
    </bk>
    <bk>
      <rc t="1" v="22959"/>
    </bk>
    <bk>
      <rc t="1" v="22960"/>
    </bk>
    <bk>
      <rc t="1" v="22961"/>
    </bk>
    <bk>
      <rc t="1" v="22962"/>
    </bk>
    <bk>
      <rc t="1" v="22963"/>
    </bk>
    <bk>
      <rc t="1" v="22964"/>
    </bk>
    <bk>
      <rc t="1" v="22965"/>
    </bk>
    <bk>
      <rc t="1" v="22966"/>
    </bk>
    <bk>
      <rc t="1" v="22967"/>
    </bk>
    <bk>
      <rc t="1" v="22968"/>
    </bk>
    <bk>
      <rc t="1" v="22969"/>
    </bk>
    <bk>
      <rc t="1" v="22970"/>
    </bk>
    <bk>
      <rc t="1" v="22971"/>
    </bk>
    <bk>
      <rc t="1" v="22972"/>
    </bk>
    <bk>
      <rc t="1" v="22973"/>
    </bk>
    <bk>
      <rc t="1" v="22974"/>
    </bk>
    <bk>
      <rc t="1" v="22975"/>
    </bk>
    <bk>
      <rc t="1" v="22976"/>
    </bk>
    <bk>
      <rc t="1" v="22977"/>
    </bk>
    <bk>
      <rc t="1" v="22978"/>
    </bk>
    <bk>
      <rc t="1" v="22979"/>
    </bk>
    <bk>
      <rc t="1" v="22980"/>
    </bk>
    <bk>
      <rc t="1" v="22981"/>
    </bk>
    <bk>
      <rc t="1" v="22982"/>
    </bk>
    <bk>
      <rc t="1" v="22983"/>
    </bk>
    <bk>
      <rc t="1" v="22984"/>
    </bk>
    <bk>
      <rc t="1" v="22985"/>
    </bk>
    <bk>
      <rc t="1" v="22986"/>
    </bk>
    <bk>
      <rc t="1" v="22987"/>
    </bk>
    <bk>
      <rc t="1" v="22988"/>
    </bk>
    <bk>
      <rc t="1" v="22989"/>
    </bk>
    <bk>
      <rc t="1" v="22990"/>
    </bk>
    <bk>
      <rc t="1" v="22991"/>
    </bk>
    <bk>
      <rc t="1" v="22992"/>
    </bk>
    <bk>
      <rc t="1" v="22993"/>
    </bk>
    <bk>
      <rc t="1" v="22994"/>
    </bk>
    <bk>
      <rc t="1" v="22995"/>
    </bk>
    <bk>
      <rc t="1" v="22996"/>
    </bk>
    <bk>
      <rc t="1" v="22997"/>
    </bk>
    <bk>
      <rc t="1" v="22998"/>
    </bk>
    <bk>
      <rc t="1" v="22999"/>
    </bk>
    <bk>
      <rc t="1" v="23000"/>
    </bk>
    <bk>
      <rc t="1" v="23001"/>
    </bk>
    <bk>
      <rc t="1" v="23002"/>
    </bk>
    <bk>
      <rc t="1" v="23003"/>
    </bk>
    <bk>
      <rc t="1" v="23004"/>
    </bk>
    <bk>
      <rc t="1" v="23005"/>
    </bk>
    <bk>
      <rc t="1" v="23006"/>
    </bk>
    <bk>
      <rc t="1" v="23007"/>
    </bk>
    <bk>
      <rc t="1" v="23008"/>
    </bk>
    <bk>
      <rc t="1" v="23009"/>
    </bk>
    <bk>
      <rc t="1" v="23010"/>
    </bk>
    <bk>
      <rc t="1" v="23011"/>
    </bk>
    <bk>
      <rc t="1" v="23012"/>
    </bk>
    <bk>
      <rc t="1" v="23013"/>
    </bk>
    <bk>
      <rc t="1" v="23014"/>
    </bk>
    <bk>
      <rc t="1" v="23015"/>
    </bk>
    <bk>
      <rc t="1" v="23016"/>
    </bk>
    <bk>
      <rc t="1" v="23017"/>
    </bk>
    <bk>
      <rc t="1" v="23018"/>
    </bk>
    <bk>
      <rc t="1" v="23019"/>
    </bk>
    <bk>
      <rc t="1" v="23020"/>
    </bk>
    <bk>
      <rc t="1" v="23021"/>
    </bk>
    <bk>
      <rc t="1" v="23022"/>
    </bk>
    <bk>
      <rc t="1" v="23023"/>
    </bk>
    <bk>
      <rc t="1" v="23024"/>
    </bk>
    <bk>
      <rc t="1" v="23025"/>
    </bk>
    <bk>
      <rc t="1" v="23026"/>
    </bk>
    <bk>
      <rc t="1" v="23027"/>
    </bk>
    <bk>
      <rc t="1" v="23028"/>
    </bk>
    <bk>
      <rc t="1" v="23029"/>
    </bk>
    <bk>
      <rc t="1" v="23030"/>
    </bk>
    <bk>
      <rc t="1" v="23031"/>
    </bk>
    <bk>
      <rc t="1" v="23032"/>
    </bk>
    <bk>
      <rc t="1" v="23033"/>
    </bk>
    <bk>
      <rc t="1" v="23034"/>
    </bk>
    <bk>
      <rc t="1" v="23035"/>
    </bk>
    <bk>
      <rc t="1" v="23036"/>
    </bk>
    <bk>
      <rc t="1" v="23037"/>
    </bk>
    <bk>
      <rc t="1" v="23038"/>
    </bk>
    <bk>
      <rc t="1" v="23039"/>
    </bk>
    <bk>
      <rc t="1" v="23040"/>
    </bk>
    <bk>
      <rc t="1" v="23041"/>
    </bk>
    <bk>
      <rc t="1" v="23042"/>
    </bk>
    <bk>
      <rc t="1" v="23043"/>
    </bk>
    <bk>
      <rc t="1" v="23044"/>
    </bk>
    <bk>
      <rc t="1" v="23045"/>
    </bk>
    <bk>
      <rc t="1" v="23046"/>
    </bk>
    <bk>
      <rc t="1" v="23047"/>
    </bk>
    <bk>
      <rc t="1" v="23048"/>
    </bk>
    <bk>
      <rc t="1" v="23049"/>
    </bk>
    <bk>
      <rc t="1" v="23050"/>
    </bk>
    <bk>
      <rc t="1" v="23051"/>
    </bk>
    <bk>
      <rc t="1" v="23052"/>
    </bk>
    <bk>
      <rc t="1" v="23053"/>
    </bk>
    <bk>
      <rc t="1" v="23054"/>
    </bk>
    <bk>
      <rc t="1" v="23055"/>
    </bk>
    <bk>
      <rc t="1" v="23056"/>
    </bk>
    <bk>
      <rc t="1" v="23057"/>
    </bk>
    <bk>
      <rc t="1" v="23058"/>
    </bk>
    <bk>
      <rc t="1" v="23059"/>
    </bk>
    <bk>
      <rc t="1" v="23060"/>
    </bk>
    <bk>
      <rc t="1" v="23061"/>
    </bk>
    <bk>
      <rc t="1" v="23062"/>
    </bk>
    <bk>
      <rc t="1" v="23063"/>
    </bk>
    <bk>
      <rc t="1" v="23064"/>
    </bk>
    <bk>
      <rc t="1" v="23065"/>
    </bk>
    <bk>
      <rc t="1" v="23066"/>
    </bk>
    <bk>
      <rc t="1" v="23067"/>
    </bk>
    <bk>
      <rc t="1" v="23068"/>
    </bk>
    <bk>
      <rc t="1" v="23069"/>
    </bk>
    <bk>
      <rc t="1" v="23070"/>
    </bk>
    <bk>
      <rc t="1" v="23071"/>
    </bk>
    <bk>
      <rc t="1" v="23072"/>
    </bk>
    <bk>
      <rc t="1" v="23073"/>
    </bk>
    <bk>
      <rc t="1" v="23074"/>
    </bk>
    <bk>
      <rc t="1" v="23075"/>
    </bk>
    <bk>
      <rc t="1" v="23076"/>
    </bk>
    <bk>
      <rc t="1" v="23077"/>
    </bk>
    <bk>
      <rc t="1" v="23078"/>
    </bk>
    <bk>
      <rc t="1" v="23079"/>
    </bk>
    <bk>
      <rc t="1" v="23080"/>
    </bk>
    <bk>
      <rc t="1" v="23081"/>
    </bk>
    <bk>
      <rc t="1" v="23082"/>
    </bk>
    <bk>
      <rc t="1" v="23083"/>
    </bk>
    <bk>
      <rc t="1" v="23084"/>
    </bk>
    <bk>
      <rc t="1" v="23085"/>
    </bk>
    <bk>
      <rc t="1" v="23086"/>
    </bk>
    <bk>
      <rc t="1" v="23087"/>
    </bk>
    <bk>
      <rc t="1" v="23088"/>
    </bk>
    <bk>
      <rc t="1" v="23089"/>
    </bk>
    <bk>
      <rc t="1" v="23090"/>
    </bk>
    <bk>
      <rc t="1" v="23091"/>
    </bk>
    <bk>
      <rc t="1" v="23092"/>
    </bk>
    <bk>
      <rc t="1" v="23093"/>
    </bk>
    <bk>
      <rc t="1" v="23094"/>
    </bk>
    <bk>
      <rc t="1" v="23095"/>
    </bk>
    <bk>
      <rc t="1" v="23096"/>
    </bk>
    <bk>
      <rc t="1" v="23097"/>
    </bk>
    <bk>
      <rc t="1" v="23098"/>
    </bk>
    <bk>
      <rc t="1" v="23099"/>
    </bk>
    <bk>
      <rc t="1" v="23100"/>
    </bk>
    <bk>
      <rc t="1" v="23101"/>
    </bk>
    <bk>
      <rc t="1" v="23102"/>
    </bk>
    <bk>
      <rc t="1" v="23103"/>
    </bk>
    <bk>
      <rc t="1" v="23104"/>
    </bk>
    <bk>
      <rc t="1" v="23105"/>
    </bk>
    <bk>
      <rc t="1" v="23106"/>
    </bk>
    <bk>
      <rc t="1" v="23107"/>
    </bk>
    <bk>
      <rc t="1" v="23108"/>
    </bk>
    <bk>
      <rc t="1" v="23109"/>
    </bk>
    <bk>
      <rc t="1" v="23110"/>
    </bk>
    <bk>
      <rc t="1" v="23111"/>
    </bk>
    <bk>
      <rc t="1" v="23112"/>
    </bk>
    <bk>
      <rc t="1" v="23113"/>
    </bk>
    <bk>
      <rc t="1" v="23114"/>
    </bk>
    <bk>
      <rc t="1" v="23115"/>
    </bk>
    <bk>
      <rc t="1" v="23116"/>
    </bk>
    <bk>
      <rc t="1" v="23117"/>
    </bk>
    <bk>
      <rc t="1" v="23118"/>
    </bk>
    <bk>
      <rc t="1" v="23119"/>
    </bk>
    <bk>
      <rc t="1" v="23120"/>
    </bk>
    <bk>
      <rc t="1" v="23121"/>
    </bk>
    <bk>
      <rc t="1" v="23122"/>
    </bk>
    <bk>
      <rc t="1" v="23123"/>
    </bk>
    <bk>
      <rc t="1" v="23124"/>
    </bk>
    <bk>
      <rc t="1" v="23125"/>
    </bk>
    <bk>
      <rc t="1" v="23126"/>
    </bk>
    <bk>
      <rc t="1" v="23127"/>
    </bk>
    <bk>
      <rc t="1" v="23128"/>
    </bk>
    <bk>
      <rc t="1" v="23129"/>
    </bk>
    <bk>
      <rc t="1" v="23130"/>
    </bk>
    <bk>
      <rc t="1" v="23131"/>
    </bk>
    <bk>
      <rc t="1" v="23132"/>
    </bk>
    <bk>
      <rc t="1" v="23133"/>
    </bk>
    <bk>
      <rc t="1" v="23134"/>
    </bk>
    <bk>
      <rc t="1" v="23135"/>
    </bk>
    <bk>
      <rc t="1" v="23136"/>
    </bk>
    <bk>
      <rc t="1" v="23137"/>
    </bk>
    <bk>
      <rc t="1" v="23138"/>
    </bk>
    <bk>
      <rc t="1" v="23139"/>
    </bk>
    <bk>
      <rc t="1" v="23140"/>
    </bk>
    <bk>
      <rc t="1" v="23141"/>
    </bk>
    <bk>
      <rc t="1" v="23142"/>
    </bk>
    <bk>
      <rc t="1" v="23143"/>
    </bk>
    <bk>
      <rc t="1" v="23144"/>
    </bk>
    <bk>
      <rc t="1" v="23145"/>
    </bk>
    <bk>
      <rc t="1" v="23146"/>
    </bk>
    <bk>
      <rc t="1" v="23147"/>
    </bk>
    <bk>
      <rc t="1" v="23148"/>
    </bk>
    <bk>
      <rc t="1" v="23149"/>
    </bk>
    <bk>
      <rc t="1" v="23150"/>
    </bk>
    <bk>
      <rc t="1" v="23151"/>
    </bk>
    <bk>
      <rc t="1" v="23152"/>
    </bk>
    <bk>
      <rc t="1" v="23153"/>
    </bk>
    <bk>
      <rc t="1" v="23154"/>
    </bk>
    <bk>
      <rc t="1" v="23155"/>
    </bk>
    <bk>
      <rc t="1" v="23156"/>
    </bk>
    <bk>
      <rc t="1" v="23157"/>
    </bk>
    <bk>
      <rc t="1" v="23158"/>
    </bk>
    <bk>
      <rc t="1" v="23159"/>
    </bk>
    <bk>
      <rc t="1" v="23160"/>
    </bk>
    <bk>
      <rc t="1" v="23161"/>
    </bk>
    <bk>
      <rc t="1" v="23162"/>
    </bk>
    <bk>
      <rc t="1" v="23163"/>
    </bk>
    <bk>
      <rc t="1" v="23164"/>
    </bk>
    <bk>
      <rc t="1" v="23165"/>
    </bk>
    <bk>
      <rc t="1" v="23166"/>
    </bk>
    <bk>
      <rc t="1" v="23167"/>
    </bk>
    <bk>
      <rc t="1" v="23168"/>
    </bk>
    <bk>
      <rc t="1" v="23169"/>
    </bk>
    <bk>
      <rc t="1" v="23170"/>
    </bk>
    <bk>
      <rc t="1" v="23171"/>
    </bk>
    <bk>
      <rc t="1" v="23172"/>
    </bk>
    <bk>
      <rc t="1" v="23173"/>
    </bk>
    <bk>
      <rc t="1" v="23174"/>
    </bk>
    <bk>
      <rc t="1" v="23175"/>
    </bk>
    <bk>
      <rc t="1" v="23176"/>
    </bk>
    <bk>
      <rc t="1" v="23177"/>
    </bk>
    <bk>
      <rc t="1" v="23178"/>
    </bk>
    <bk>
      <rc t="1" v="23179"/>
    </bk>
    <bk>
      <rc t="1" v="23180"/>
    </bk>
    <bk>
      <rc t="1" v="23181"/>
    </bk>
    <bk>
      <rc t="1" v="23182"/>
    </bk>
    <bk>
      <rc t="1" v="23183"/>
    </bk>
    <bk>
      <rc t="1" v="23184"/>
    </bk>
    <bk>
      <rc t="1" v="23185"/>
    </bk>
    <bk>
      <rc t="1" v="23186"/>
    </bk>
    <bk>
      <rc t="1" v="23187"/>
    </bk>
    <bk>
      <rc t="1" v="23188"/>
    </bk>
    <bk>
      <rc t="1" v="23189"/>
    </bk>
    <bk>
      <rc t="1" v="23190"/>
    </bk>
    <bk>
      <rc t="1" v="23191"/>
    </bk>
    <bk>
      <rc t="1" v="23192"/>
    </bk>
    <bk>
      <rc t="1" v="23193"/>
    </bk>
    <bk>
      <rc t="1" v="23194"/>
    </bk>
    <bk>
      <rc t="1" v="23195"/>
    </bk>
    <bk>
      <rc t="1" v="23196"/>
    </bk>
    <bk>
      <rc t="1" v="23197"/>
    </bk>
    <bk>
      <rc t="1" v="23198"/>
    </bk>
    <bk>
      <rc t="1" v="23199"/>
    </bk>
    <bk>
      <rc t="1" v="23200"/>
    </bk>
    <bk>
      <rc t="1" v="23201"/>
    </bk>
    <bk>
      <rc t="1" v="23202"/>
    </bk>
    <bk>
      <rc t="1" v="23203"/>
    </bk>
    <bk>
      <rc t="1" v="23204"/>
    </bk>
    <bk>
      <rc t="1" v="23205"/>
    </bk>
    <bk>
      <rc t="1" v="23206"/>
    </bk>
    <bk>
      <rc t="1" v="23207"/>
    </bk>
    <bk>
      <rc t="1" v="23208"/>
    </bk>
    <bk>
      <rc t="1" v="23209"/>
    </bk>
    <bk>
      <rc t="1" v="23210"/>
    </bk>
    <bk>
      <rc t="1" v="23211"/>
    </bk>
    <bk>
      <rc t="1" v="23212"/>
    </bk>
    <bk>
      <rc t="1" v="23213"/>
    </bk>
    <bk>
      <rc t="1" v="23214"/>
    </bk>
    <bk>
      <rc t="1" v="23215"/>
    </bk>
    <bk>
      <rc t="1" v="23216"/>
    </bk>
    <bk>
      <rc t="1" v="23217"/>
    </bk>
    <bk>
      <rc t="1" v="23218"/>
    </bk>
    <bk>
      <rc t="1" v="23219"/>
    </bk>
    <bk>
      <rc t="1" v="23220"/>
    </bk>
    <bk>
      <rc t="1" v="23221"/>
    </bk>
    <bk>
      <rc t="1" v="23222"/>
    </bk>
    <bk>
      <rc t="1" v="23223"/>
    </bk>
    <bk>
      <rc t="1" v="23224"/>
    </bk>
    <bk>
      <rc t="1" v="23225"/>
    </bk>
    <bk>
      <rc t="1" v="23226"/>
    </bk>
    <bk>
      <rc t="1" v="23227"/>
    </bk>
    <bk>
      <rc t="1" v="23228"/>
    </bk>
    <bk>
      <rc t="1" v="23229"/>
    </bk>
    <bk>
      <rc t="1" v="23230"/>
    </bk>
    <bk>
      <rc t="1" v="23231"/>
    </bk>
    <bk>
      <rc t="1" v="23232"/>
    </bk>
    <bk>
      <rc t="1" v="23233"/>
    </bk>
    <bk>
      <rc t="1" v="23234"/>
    </bk>
    <bk>
      <rc t="1" v="23235"/>
    </bk>
    <bk>
      <rc t="1" v="23236"/>
    </bk>
    <bk>
      <rc t="1" v="23237"/>
    </bk>
    <bk>
      <rc t="1" v="23238"/>
    </bk>
    <bk>
      <rc t="1" v="23239"/>
    </bk>
    <bk>
      <rc t="1" v="23240"/>
    </bk>
    <bk>
      <rc t="1" v="23241"/>
    </bk>
    <bk>
      <rc t="1" v="23242"/>
    </bk>
    <bk>
      <rc t="1" v="23243"/>
    </bk>
    <bk>
      <rc t="1" v="23244"/>
    </bk>
    <bk>
      <rc t="1" v="23245"/>
    </bk>
    <bk>
      <rc t="1" v="23246"/>
    </bk>
    <bk>
      <rc t="1" v="23247"/>
    </bk>
    <bk>
      <rc t="1" v="23248"/>
    </bk>
    <bk>
      <rc t="1" v="23249"/>
    </bk>
    <bk>
      <rc t="1" v="23250"/>
    </bk>
    <bk>
      <rc t="1" v="23251"/>
    </bk>
    <bk>
      <rc t="1" v="23252"/>
    </bk>
    <bk>
      <rc t="1" v="23253"/>
    </bk>
    <bk>
      <rc t="1" v="23254"/>
    </bk>
    <bk>
      <rc t="1" v="23255"/>
    </bk>
    <bk>
      <rc t="1" v="23256"/>
    </bk>
    <bk>
      <rc t="1" v="23257"/>
    </bk>
    <bk>
      <rc t="1" v="23258"/>
    </bk>
    <bk>
      <rc t="1" v="23259"/>
    </bk>
    <bk>
      <rc t="1" v="23260"/>
    </bk>
    <bk>
      <rc t="1" v="23261"/>
    </bk>
    <bk>
      <rc t="1" v="23262"/>
    </bk>
    <bk>
      <rc t="1" v="23263"/>
    </bk>
    <bk>
      <rc t="1" v="23264"/>
    </bk>
    <bk>
      <rc t="1" v="23265"/>
    </bk>
    <bk>
      <rc t="1" v="23266"/>
    </bk>
    <bk>
      <rc t="1" v="23267"/>
    </bk>
    <bk>
      <rc t="1" v="23268"/>
    </bk>
    <bk>
      <rc t="1" v="23269"/>
    </bk>
    <bk>
      <rc t="1" v="23270"/>
    </bk>
    <bk>
      <rc t="1" v="23271"/>
    </bk>
    <bk>
      <rc t="1" v="23272"/>
    </bk>
    <bk>
      <rc t="1" v="23273"/>
    </bk>
    <bk>
      <rc t="1" v="23274"/>
    </bk>
    <bk>
      <rc t="1" v="23275"/>
    </bk>
    <bk>
      <rc t="1" v="23276"/>
    </bk>
    <bk>
      <rc t="1" v="23277"/>
    </bk>
    <bk>
      <rc t="1" v="23278"/>
    </bk>
    <bk>
      <rc t="1" v="23279"/>
    </bk>
    <bk>
      <rc t="1" v="23280"/>
    </bk>
    <bk>
      <rc t="1" v="23281"/>
    </bk>
    <bk>
      <rc t="1" v="23282"/>
    </bk>
    <bk>
      <rc t="1" v="23283"/>
    </bk>
    <bk>
      <rc t="1" v="23284"/>
    </bk>
    <bk>
      <rc t="1" v="23285"/>
    </bk>
    <bk>
      <rc t="1" v="23286"/>
    </bk>
    <bk>
      <rc t="1" v="23287"/>
    </bk>
    <bk>
      <rc t="1" v="23288"/>
    </bk>
    <bk>
      <rc t="1" v="23289"/>
    </bk>
    <bk>
      <rc t="1" v="23290"/>
    </bk>
    <bk>
      <rc t="1" v="23291"/>
    </bk>
    <bk>
      <rc t="1" v="23292"/>
    </bk>
    <bk>
      <rc t="1" v="23293"/>
    </bk>
    <bk>
      <rc t="1" v="23294"/>
    </bk>
    <bk>
      <rc t="1" v="23295"/>
    </bk>
    <bk>
      <rc t="1" v="23296"/>
    </bk>
    <bk>
      <rc t="1" v="23297"/>
    </bk>
    <bk>
      <rc t="1" v="23298"/>
    </bk>
    <bk>
      <rc t="1" v="23299"/>
    </bk>
    <bk>
      <rc t="1" v="23300"/>
    </bk>
    <bk>
      <rc t="1" v="23301"/>
    </bk>
    <bk>
      <rc t="1" v="23302"/>
    </bk>
    <bk>
      <rc t="1" v="23303"/>
    </bk>
    <bk>
      <rc t="1" v="23304"/>
    </bk>
    <bk>
      <rc t="1" v="23305"/>
    </bk>
    <bk>
      <rc t="1" v="23306"/>
    </bk>
    <bk>
      <rc t="1" v="23307"/>
    </bk>
    <bk>
      <rc t="1" v="23308"/>
    </bk>
    <bk>
      <rc t="1" v="23309"/>
    </bk>
    <bk>
      <rc t="1" v="23310"/>
    </bk>
    <bk>
      <rc t="1" v="23311"/>
    </bk>
    <bk>
      <rc t="1" v="23312"/>
    </bk>
    <bk>
      <rc t="1" v="23313"/>
    </bk>
    <bk>
      <rc t="1" v="23314"/>
    </bk>
    <bk>
      <rc t="1" v="23315"/>
    </bk>
    <bk>
      <rc t="1" v="23316"/>
    </bk>
    <bk>
      <rc t="1" v="23317"/>
    </bk>
    <bk>
      <rc t="1" v="23318"/>
    </bk>
    <bk>
      <rc t="1" v="23319"/>
    </bk>
    <bk>
      <rc t="1" v="23320"/>
    </bk>
    <bk>
      <rc t="1" v="23321"/>
    </bk>
    <bk>
      <rc t="1" v="23322"/>
    </bk>
    <bk>
      <rc t="1" v="23323"/>
    </bk>
    <bk>
      <rc t="1" v="23324"/>
    </bk>
    <bk>
      <rc t="1" v="23325"/>
    </bk>
    <bk>
      <rc t="1" v="23326"/>
    </bk>
    <bk>
      <rc t="1" v="23327"/>
    </bk>
    <bk>
      <rc t="1" v="23328"/>
    </bk>
    <bk>
      <rc t="1" v="23329"/>
    </bk>
    <bk>
      <rc t="1" v="23330"/>
    </bk>
    <bk>
      <rc t="1" v="23331"/>
    </bk>
    <bk>
      <rc t="1" v="23332"/>
    </bk>
    <bk>
      <rc t="1" v="23333"/>
    </bk>
    <bk>
      <rc t="1" v="23334"/>
    </bk>
    <bk>
      <rc t="1" v="23335"/>
    </bk>
    <bk>
      <rc t="1" v="23336"/>
    </bk>
    <bk>
      <rc t="1" v="23337"/>
    </bk>
    <bk>
      <rc t="1" v="23338"/>
    </bk>
    <bk>
      <rc t="1" v="23339"/>
    </bk>
    <bk>
      <rc t="1" v="23340"/>
    </bk>
    <bk>
      <rc t="1" v="23341"/>
    </bk>
    <bk>
      <rc t="1" v="23342"/>
    </bk>
    <bk>
      <rc t="1" v="23343"/>
    </bk>
    <bk>
      <rc t="1" v="23344"/>
    </bk>
    <bk>
      <rc t="1" v="23345"/>
    </bk>
    <bk>
      <rc t="1" v="23346"/>
    </bk>
    <bk>
      <rc t="1" v="23347"/>
    </bk>
    <bk>
      <rc t="1" v="23348"/>
    </bk>
    <bk>
      <rc t="1" v="23349"/>
    </bk>
    <bk>
      <rc t="1" v="23350"/>
    </bk>
    <bk>
      <rc t="1" v="23351"/>
    </bk>
    <bk>
      <rc t="1" v="23352"/>
    </bk>
    <bk>
      <rc t="1" v="23353"/>
    </bk>
    <bk>
      <rc t="1" v="23354"/>
    </bk>
    <bk>
      <rc t="1" v="23355"/>
    </bk>
    <bk>
      <rc t="1" v="23356"/>
    </bk>
    <bk>
      <rc t="1" v="23357"/>
    </bk>
    <bk>
      <rc t="1" v="23358"/>
    </bk>
    <bk>
      <rc t="1" v="23359"/>
    </bk>
    <bk>
      <rc t="1" v="23360"/>
    </bk>
    <bk>
      <rc t="1" v="23361"/>
    </bk>
    <bk>
      <rc t="1" v="23362"/>
    </bk>
    <bk>
      <rc t="1" v="23363"/>
    </bk>
    <bk>
      <rc t="1" v="23364"/>
    </bk>
    <bk>
      <rc t="1" v="23365"/>
    </bk>
    <bk>
      <rc t="1" v="23366"/>
    </bk>
    <bk>
      <rc t="1" v="23367"/>
    </bk>
    <bk>
      <rc t="1" v="23368"/>
    </bk>
    <bk>
      <rc t="1" v="23369"/>
    </bk>
    <bk>
      <rc t="1" v="23370"/>
    </bk>
    <bk>
      <rc t="1" v="23371"/>
    </bk>
    <bk>
      <rc t="1" v="23372"/>
    </bk>
    <bk>
      <rc t="1" v="23373"/>
    </bk>
    <bk>
      <rc t="1" v="23374"/>
    </bk>
    <bk>
      <rc t="1" v="23375"/>
    </bk>
    <bk>
      <rc t="1" v="23376"/>
    </bk>
    <bk>
      <rc t="1" v="23377"/>
    </bk>
    <bk>
      <rc t="1" v="23378"/>
    </bk>
    <bk>
      <rc t="1" v="23379"/>
    </bk>
    <bk>
      <rc t="1" v="23380"/>
    </bk>
    <bk>
      <rc t="1" v="23381"/>
    </bk>
    <bk>
      <rc t="1" v="23382"/>
    </bk>
    <bk>
      <rc t="1" v="23383"/>
    </bk>
    <bk>
      <rc t="1" v="23384"/>
    </bk>
    <bk>
      <rc t="1" v="23385"/>
    </bk>
    <bk>
      <rc t="1" v="23386"/>
    </bk>
    <bk>
      <rc t="1" v="23387"/>
    </bk>
    <bk>
      <rc t="1" v="23388"/>
    </bk>
    <bk>
      <rc t="1" v="23389"/>
    </bk>
    <bk>
      <rc t="1" v="23390"/>
    </bk>
    <bk>
      <rc t="1" v="23391"/>
    </bk>
    <bk>
      <rc t="1" v="23392"/>
    </bk>
    <bk>
      <rc t="1" v="23393"/>
    </bk>
    <bk>
      <rc t="1" v="23394"/>
    </bk>
    <bk>
      <rc t="1" v="23395"/>
    </bk>
    <bk>
      <rc t="1" v="23396"/>
    </bk>
    <bk>
      <rc t="1" v="23397"/>
    </bk>
    <bk>
      <rc t="1" v="23398"/>
    </bk>
    <bk>
      <rc t="1" v="23399"/>
    </bk>
    <bk>
      <rc t="1" v="23400"/>
    </bk>
    <bk>
      <rc t="1" v="23401"/>
    </bk>
    <bk>
      <rc t="1" v="23402"/>
    </bk>
    <bk>
      <rc t="1" v="23403"/>
    </bk>
    <bk>
      <rc t="1" v="23404"/>
    </bk>
    <bk>
      <rc t="1" v="23405"/>
    </bk>
    <bk>
      <rc t="1" v="23406"/>
    </bk>
    <bk>
      <rc t="1" v="23407"/>
    </bk>
    <bk>
      <rc t="1" v="23408"/>
    </bk>
    <bk>
      <rc t="1" v="23409"/>
    </bk>
    <bk>
      <rc t="1" v="23410"/>
    </bk>
    <bk>
      <rc t="1" v="23411"/>
    </bk>
    <bk>
      <rc t="1" v="23412"/>
    </bk>
    <bk>
      <rc t="1" v="23413"/>
    </bk>
    <bk>
      <rc t="1" v="23414"/>
    </bk>
    <bk>
      <rc t="1" v="23415"/>
    </bk>
    <bk>
      <rc t="1" v="23416"/>
    </bk>
    <bk>
      <rc t="1" v="23417"/>
    </bk>
    <bk>
      <rc t="1" v="23418"/>
    </bk>
    <bk>
      <rc t="1" v="23419"/>
    </bk>
    <bk>
      <rc t="1" v="23420"/>
    </bk>
    <bk>
      <rc t="1" v="23421"/>
    </bk>
    <bk>
      <rc t="1" v="23422"/>
    </bk>
    <bk>
      <rc t="1" v="23423"/>
    </bk>
    <bk>
      <rc t="1" v="23424"/>
    </bk>
    <bk>
      <rc t="1" v="23425"/>
    </bk>
    <bk>
      <rc t="1" v="23426"/>
    </bk>
    <bk>
      <rc t="1" v="23427"/>
    </bk>
    <bk>
      <rc t="1" v="23428"/>
    </bk>
    <bk>
      <rc t="1" v="23429"/>
    </bk>
    <bk>
      <rc t="1" v="23430"/>
    </bk>
    <bk>
      <rc t="1" v="23431"/>
    </bk>
    <bk>
      <rc t="1" v="23432"/>
    </bk>
    <bk>
      <rc t="1" v="23433"/>
    </bk>
    <bk>
      <rc t="1" v="23434"/>
    </bk>
    <bk>
      <rc t="1" v="23435"/>
    </bk>
    <bk>
      <rc t="1" v="23436"/>
    </bk>
    <bk>
      <rc t="1" v="23437"/>
    </bk>
    <bk>
      <rc t="1" v="23438"/>
    </bk>
    <bk>
      <rc t="1" v="23439"/>
    </bk>
    <bk>
      <rc t="1" v="23440"/>
    </bk>
    <bk>
      <rc t="1" v="23441"/>
    </bk>
    <bk>
      <rc t="1" v="23442"/>
    </bk>
    <bk>
      <rc t="1" v="23443"/>
    </bk>
    <bk>
      <rc t="1" v="23444"/>
    </bk>
    <bk>
      <rc t="1" v="23445"/>
    </bk>
    <bk>
      <rc t="1" v="23446"/>
    </bk>
    <bk>
      <rc t="1" v="23447"/>
    </bk>
    <bk>
      <rc t="1" v="23448"/>
    </bk>
    <bk>
      <rc t="1" v="23449"/>
    </bk>
    <bk>
      <rc t="1" v="23450"/>
    </bk>
    <bk>
      <rc t="1" v="23451"/>
    </bk>
    <bk>
      <rc t="1" v="23452"/>
    </bk>
    <bk>
      <rc t="1" v="23453"/>
    </bk>
    <bk>
      <rc t="1" v="23454"/>
    </bk>
    <bk>
      <rc t="1" v="23455"/>
    </bk>
    <bk>
      <rc t="1" v="23456"/>
    </bk>
    <bk>
      <rc t="1" v="23457"/>
    </bk>
    <bk>
      <rc t="1" v="23458"/>
    </bk>
    <bk>
      <rc t="1" v="23459"/>
    </bk>
    <bk>
      <rc t="1" v="23460"/>
    </bk>
    <bk>
      <rc t="1" v="23461"/>
    </bk>
    <bk>
      <rc t="1" v="23462"/>
    </bk>
    <bk>
      <rc t="1" v="23463"/>
    </bk>
    <bk>
      <rc t="1" v="23464"/>
    </bk>
    <bk>
      <rc t="1" v="23465"/>
    </bk>
    <bk>
      <rc t="1" v="23466"/>
    </bk>
    <bk>
      <rc t="1" v="23467"/>
    </bk>
    <bk>
      <rc t="1" v="23468"/>
    </bk>
    <bk>
      <rc t="1" v="23469"/>
    </bk>
    <bk>
      <rc t="1" v="23470"/>
    </bk>
    <bk>
      <rc t="1" v="23471"/>
    </bk>
    <bk>
      <rc t="1" v="23472"/>
    </bk>
    <bk>
      <rc t="1" v="23473"/>
    </bk>
    <bk>
      <rc t="1" v="23474"/>
    </bk>
    <bk>
      <rc t="1" v="23475"/>
    </bk>
    <bk>
      <rc t="1" v="23476"/>
    </bk>
    <bk>
      <rc t="1" v="23477"/>
    </bk>
    <bk>
      <rc t="1" v="23478"/>
    </bk>
    <bk>
      <rc t="1" v="23479"/>
    </bk>
    <bk>
      <rc t="1" v="23480"/>
    </bk>
    <bk>
      <rc t="1" v="23481"/>
    </bk>
    <bk>
      <rc t="1" v="23482"/>
    </bk>
    <bk>
      <rc t="1" v="23483"/>
    </bk>
    <bk>
      <rc t="1" v="23484"/>
    </bk>
    <bk>
      <rc t="1" v="23485"/>
    </bk>
    <bk>
      <rc t="1" v="23486"/>
    </bk>
    <bk>
      <rc t="1" v="23487"/>
    </bk>
    <bk>
      <rc t="1" v="23488"/>
    </bk>
    <bk>
      <rc t="1" v="23489"/>
    </bk>
    <bk>
      <rc t="1" v="23490"/>
    </bk>
    <bk>
      <rc t="1" v="23491"/>
    </bk>
    <bk>
      <rc t="1" v="23492"/>
    </bk>
    <bk>
      <rc t="1" v="23493"/>
    </bk>
    <bk>
      <rc t="1" v="23494"/>
    </bk>
    <bk>
      <rc t="1" v="23495"/>
    </bk>
    <bk>
      <rc t="1" v="23496"/>
    </bk>
    <bk>
      <rc t="1" v="23497"/>
    </bk>
    <bk>
      <rc t="1" v="23498"/>
    </bk>
    <bk>
      <rc t="1" v="23499"/>
    </bk>
    <bk>
      <rc t="1" v="23500"/>
    </bk>
    <bk>
      <rc t="1" v="23501"/>
    </bk>
    <bk>
      <rc t="1" v="23502"/>
    </bk>
    <bk>
      <rc t="1" v="23503"/>
    </bk>
    <bk>
      <rc t="1" v="23504"/>
    </bk>
    <bk>
      <rc t="1" v="23505"/>
    </bk>
    <bk>
      <rc t="1" v="23506"/>
    </bk>
    <bk>
      <rc t="1" v="23507"/>
    </bk>
    <bk>
      <rc t="1" v="23508"/>
    </bk>
    <bk>
      <rc t="1" v="23509"/>
    </bk>
    <bk>
      <rc t="1" v="23510"/>
    </bk>
    <bk>
      <rc t="1" v="23511"/>
    </bk>
    <bk>
      <rc t="1" v="23512"/>
    </bk>
    <bk>
      <rc t="1" v="23513"/>
    </bk>
    <bk>
      <rc t="1" v="23514"/>
    </bk>
    <bk>
      <rc t="1" v="23515"/>
    </bk>
    <bk>
      <rc t="1" v="23516"/>
    </bk>
    <bk>
      <rc t="1" v="23517"/>
    </bk>
    <bk>
      <rc t="1" v="23518"/>
    </bk>
    <bk>
      <rc t="1" v="23519"/>
    </bk>
    <bk>
      <rc t="1" v="23520"/>
    </bk>
    <bk>
      <rc t="1" v="23521"/>
    </bk>
    <bk>
      <rc t="1" v="23522"/>
    </bk>
    <bk>
      <rc t="1" v="23523"/>
    </bk>
    <bk>
      <rc t="1" v="23524"/>
    </bk>
    <bk>
      <rc t="1" v="23525"/>
    </bk>
    <bk>
      <rc t="1" v="23526"/>
    </bk>
    <bk>
      <rc t="1" v="23527"/>
    </bk>
    <bk>
      <rc t="1" v="23528"/>
    </bk>
    <bk>
      <rc t="1" v="23529"/>
    </bk>
    <bk>
      <rc t="1" v="23530"/>
    </bk>
    <bk>
      <rc t="1" v="23531"/>
    </bk>
    <bk>
      <rc t="1" v="23532"/>
    </bk>
    <bk>
      <rc t="1" v="23533"/>
    </bk>
    <bk>
      <rc t="1" v="23534"/>
    </bk>
    <bk>
      <rc t="1" v="23535"/>
    </bk>
    <bk>
      <rc t="1" v="23536"/>
    </bk>
    <bk>
      <rc t="1" v="23537"/>
    </bk>
    <bk>
      <rc t="1" v="23538"/>
    </bk>
    <bk>
      <rc t="1" v="23539"/>
    </bk>
    <bk>
      <rc t="1" v="23540"/>
    </bk>
    <bk>
      <rc t="1" v="23541"/>
    </bk>
    <bk>
      <rc t="1" v="23542"/>
    </bk>
    <bk>
      <rc t="1" v="23543"/>
    </bk>
    <bk>
      <rc t="1" v="23544"/>
    </bk>
    <bk>
      <rc t="1" v="23545"/>
    </bk>
    <bk>
      <rc t="1" v="23546"/>
    </bk>
    <bk>
      <rc t="1" v="23547"/>
    </bk>
    <bk>
      <rc t="1" v="23548"/>
    </bk>
    <bk>
      <rc t="1" v="23549"/>
    </bk>
    <bk>
      <rc t="1" v="23550"/>
    </bk>
    <bk>
      <rc t="1" v="23551"/>
    </bk>
    <bk>
      <rc t="1" v="23552"/>
    </bk>
    <bk>
      <rc t="1" v="23553"/>
    </bk>
    <bk>
      <rc t="1" v="23554"/>
    </bk>
    <bk>
      <rc t="1" v="23555"/>
    </bk>
    <bk>
      <rc t="1" v="23556"/>
    </bk>
    <bk>
      <rc t="1" v="23557"/>
    </bk>
    <bk>
      <rc t="1" v="23558"/>
    </bk>
    <bk>
      <rc t="1" v="23559"/>
    </bk>
    <bk>
      <rc t="1" v="23560"/>
    </bk>
    <bk>
      <rc t="1" v="23561"/>
    </bk>
    <bk>
      <rc t="1" v="23562"/>
    </bk>
    <bk>
      <rc t="1" v="23563"/>
    </bk>
    <bk>
      <rc t="1" v="23564"/>
    </bk>
    <bk>
      <rc t="1" v="23565"/>
    </bk>
    <bk>
      <rc t="1" v="23566"/>
    </bk>
    <bk>
      <rc t="1" v="23567"/>
    </bk>
    <bk>
      <rc t="1" v="23568"/>
    </bk>
    <bk>
      <rc t="1" v="23569"/>
    </bk>
    <bk>
      <rc t="1" v="23570"/>
    </bk>
    <bk>
      <rc t="1" v="23571"/>
    </bk>
    <bk>
      <rc t="1" v="23572"/>
    </bk>
    <bk>
      <rc t="1" v="23573"/>
    </bk>
    <bk>
      <rc t="1" v="23574"/>
    </bk>
    <bk>
      <rc t="1" v="23575"/>
    </bk>
    <bk>
      <rc t="1" v="23576"/>
    </bk>
    <bk>
      <rc t="1" v="23577"/>
    </bk>
    <bk>
      <rc t="1" v="23578"/>
    </bk>
    <bk>
      <rc t="1" v="23579"/>
    </bk>
    <bk>
      <rc t="1" v="23580"/>
    </bk>
    <bk>
      <rc t="1" v="23581"/>
    </bk>
    <bk>
      <rc t="1" v="23582"/>
    </bk>
    <bk>
      <rc t="1" v="23583"/>
    </bk>
    <bk>
      <rc t="1" v="23584"/>
    </bk>
    <bk>
      <rc t="1" v="23585"/>
    </bk>
    <bk>
      <rc t="1" v="23586"/>
    </bk>
    <bk>
      <rc t="1" v="23587"/>
    </bk>
    <bk>
      <rc t="1" v="23588"/>
    </bk>
    <bk>
      <rc t="1" v="23589"/>
    </bk>
    <bk>
      <rc t="1" v="23590"/>
    </bk>
    <bk>
      <rc t="1" v="23591"/>
    </bk>
    <bk>
      <rc t="1" v="23592"/>
    </bk>
    <bk>
      <rc t="1" v="23593"/>
    </bk>
    <bk>
      <rc t="1" v="23594"/>
    </bk>
    <bk>
      <rc t="1" v="23595"/>
    </bk>
    <bk>
      <rc t="1" v="23596"/>
    </bk>
    <bk>
      <rc t="1" v="23597"/>
    </bk>
    <bk>
      <rc t="1" v="23598"/>
    </bk>
    <bk>
      <rc t="1" v="23599"/>
    </bk>
    <bk>
      <rc t="1" v="23600"/>
    </bk>
    <bk>
      <rc t="1" v="23601"/>
    </bk>
    <bk>
      <rc t="1" v="23602"/>
    </bk>
    <bk>
      <rc t="1" v="23603"/>
    </bk>
    <bk>
      <rc t="1" v="23604"/>
    </bk>
    <bk>
      <rc t="1" v="23605"/>
    </bk>
    <bk>
      <rc t="1" v="23606"/>
    </bk>
    <bk>
      <rc t="1" v="23607"/>
    </bk>
    <bk>
      <rc t="1" v="23608"/>
    </bk>
    <bk>
      <rc t="1" v="23609"/>
    </bk>
    <bk>
      <rc t="1" v="23610"/>
    </bk>
    <bk>
      <rc t="1" v="23611"/>
    </bk>
    <bk>
      <rc t="1" v="23612"/>
    </bk>
    <bk>
      <rc t="1" v="23613"/>
    </bk>
    <bk>
      <rc t="1" v="23614"/>
    </bk>
    <bk>
      <rc t="1" v="23615"/>
    </bk>
    <bk>
      <rc t="1" v="23616"/>
    </bk>
    <bk>
      <rc t="1" v="23617"/>
    </bk>
    <bk>
      <rc t="1" v="23618"/>
    </bk>
    <bk>
      <rc t="1" v="23619"/>
    </bk>
    <bk>
      <rc t="1" v="23620"/>
    </bk>
    <bk>
      <rc t="1" v="23621"/>
    </bk>
    <bk>
      <rc t="1" v="23622"/>
    </bk>
    <bk>
      <rc t="1" v="23623"/>
    </bk>
    <bk>
      <rc t="1" v="23624"/>
    </bk>
    <bk>
      <rc t="1" v="23625"/>
    </bk>
    <bk>
      <rc t="1" v="23626"/>
    </bk>
    <bk>
      <rc t="1" v="23627"/>
    </bk>
    <bk>
      <rc t="1" v="23628"/>
    </bk>
    <bk>
      <rc t="1" v="23629"/>
    </bk>
    <bk>
      <rc t="1" v="23630"/>
    </bk>
    <bk>
      <rc t="1" v="23631"/>
    </bk>
    <bk>
      <rc t="1" v="23632"/>
    </bk>
    <bk>
      <rc t="1" v="23633"/>
    </bk>
    <bk>
      <rc t="1" v="23634"/>
    </bk>
    <bk>
      <rc t="1" v="23635"/>
    </bk>
    <bk>
      <rc t="1" v="23636"/>
    </bk>
    <bk>
      <rc t="1" v="23637"/>
    </bk>
    <bk>
      <rc t="1" v="23638"/>
    </bk>
    <bk>
      <rc t="1" v="23639"/>
    </bk>
    <bk>
      <rc t="1" v="23640"/>
    </bk>
    <bk>
      <rc t="1" v="23641"/>
    </bk>
    <bk>
      <rc t="1" v="23642"/>
    </bk>
    <bk>
      <rc t="1" v="23643"/>
    </bk>
    <bk>
      <rc t="1" v="23644"/>
    </bk>
    <bk>
      <rc t="1" v="23645"/>
    </bk>
    <bk>
      <rc t="1" v="23646"/>
    </bk>
    <bk>
      <rc t="1" v="23647"/>
    </bk>
    <bk>
      <rc t="1" v="23648"/>
    </bk>
    <bk>
      <rc t="1" v="23649"/>
    </bk>
    <bk>
      <rc t="1" v="23650"/>
    </bk>
    <bk>
      <rc t="1" v="23651"/>
    </bk>
    <bk>
      <rc t="1" v="23652"/>
    </bk>
    <bk>
      <rc t="1" v="23653"/>
    </bk>
    <bk>
      <rc t="1" v="23654"/>
    </bk>
    <bk>
      <rc t="1" v="23655"/>
    </bk>
    <bk>
      <rc t="1" v="23656"/>
    </bk>
    <bk>
      <rc t="1" v="23657"/>
    </bk>
    <bk>
      <rc t="1" v="23658"/>
    </bk>
    <bk>
      <rc t="1" v="23659"/>
    </bk>
    <bk>
      <rc t="1" v="23660"/>
    </bk>
    <bk>
      <rc t="1" v="23661"/>
    </bk>
    <bk>
      <rc t="1" v="23662"/>
    </bk>
    <bk>
      <rc t="1" v="23663"/>
    </bk>
    <bk>
      <rc t="1" v="23664"/>
    </bk>
    <bk>
      <rc t="1" v="23665"/>
    </bk>
    <bk>
      <rc t="1" v="23666"/>
    </bk>
    <bk>
      <rc t="1" v="23667"/>
    </bk>
    <bk>
      <rc t="1" v="23668"/>
    </bk>
    <bk>
      <rc t="1" v="23669"/>
    </bk>
    <bk>
      <rc t="1" v="23670"/>
    </bk>
    <bk>
      <rc t="1" v="23671"/>
    </bk>
    <bk>
      <rc t="1" v="23672"/>
    </bk>
    <bk>
      <rc t="1" v="23673"/>
    </bk>
    <bk>
      <rc t="1" v="23674"/>
    </bk>
    <bk>
      <rc t="1" v="23675"/>
    </bk>
    <bk>
      <rc t="1" v="23676"/>
    </bk>
    <bk>
      <rc t="1" v="23677"/>
    </bk>
    <bk>
      <rc t="1" v="23678"/>
    </bk>
    <bk>
      <rc t="1" v="23679"/>
    </bk>
    <bk>
      <rc t="1" v="23680"/>
    </bk>
    <bk>
      <rc t="1" v="23681"/>
    </bk>
    <bk>
      <rc t="1" v="23682"/>
    </bk>
    <bk>
      <rc t="1" v="23683"/>
    </bk>
    <bk>
      <rc t="1" v="23684"/>
    </bk>
    <bk>
      <rc t="1" v="23685"/>
    </bk>
    <bk>
      <rc t="1" v="23686"/>
    </bk>
    <bk>
      <rc t="1" v="23687"/>
    </bk>
    <bk>
      <rc t="1" v="23688"/>
    </bk>
    <bk>
      <rc t="1" v="23689"/>
    </bk>
    <bk>
      <rc t="1" v="23690"/>
    </bk>
    <bk>
      <rc t="1" v="23691"/>
    </bk>
    <bk>
      <rc t="1" v="23692"/>
    </bk>
    <bk>
      <rc t="1" v="23693"/>
    </bk>
    <bk>
      <rc t="1" v="23694"/>
    </bk>
    <bk>
      <rc t="1" v="23695"/>
    </bk>
    <bk>
      <rc t="1" v="23696"/>
    </bk>
    <bk>
      <rc t="1" v="23697"/>
    </bk>
    <bk>
      <rc t="1" v="23698"/>
    </bk>
    <bk>
      <rc t="1" v="23699"/>
    </bk>
    <bk>
      <rc t="1" v="23700"/>
    </bk>
    <bk>
      <rc t="1" v="23701"/>
    </bk>
    <bk>
      <rc t="1" v="23702"/>
    </bk>
    <bk>
      <rc t="1" v="23703"/>
    </bk>
    <bk>
      <rc t="1" v="23704"/>
    </bk>
    <bk>
      <rc t="1" v="23705"/>
    </bk>
    <bk>
      <rc t="1" v="23706"/>
    </bk>
    <bk>
      <rc t="1" v="23707"/>
    </bk>
    <bk>
      <rc t="1" v="23708"/>
    </bk>
    <bk>
      <rc t="1" v="23709"/>
    </bk>
    <bk>
      <rc t="1" v="23710"/>
    </bk>
    <bk>
      <rc t="1" v="23711"/>
    </bk>
    <bk>
      <rc t="1" v="23712"/>
    </bk>
    <bk>
      <rc t="1" v="23713"/>
    </bk>
    <bk>
      <rc t="1" v="23714"/>
    </bk>
    <bk>
      <rc t="1" v="23715"/>
    </bk>
    <bk>
      <rc t="1" v="23716"/>
    </bk>
    <bk>
      <rc t="1" v="23717"/>
    </bk>
    <bk>
      <rc t="1" v="23718"/>
    </bk>
    <bk>
      <rc t="1" v="23719"/>
    </bk>
    <bk>
      <rc t="1" v="23720"/>
    </bk>
    <bk>
      <rc t="1" v="23721"/>
    </bk>
    <bk>
      <rc t="1" v="23722"/>
    </bk>
    <bk>
      <rc t="1" v="23723"/>
    </bk>
    <bk>
      <rc t="1" v="23724"/>
    </bk>
    <bk>
      <rc t="1" v="23725"/>
    </bk>
    <bk>
      <rc t="1" v="23726"/>
    </bk>
    <bk>
      <rc t="1" v="23727"/>
    </bk>
    <bk>
      <rc t="1" v="23728"/>
    </bk>
    <bk>
      <rc t="1" v="23729"/>
    </bk>
    <bk>
      <rc t="1" v="23730"/>
    </bk>
    <bk>
      <rc t="1" v="23731"/>
    </bk>
    <bk>
      <rc t="1" v="23732"/>
    </bk>
    <bk>
      <rc t="1" v="23733"/>
    </bk>
    <bk>
      <rc t="1" v="23734"/>
    </bk>
    <bk>
      <rc t="1" v="23735"/>
    </bk>
    <bk>
      <rc t="1" v="23736"/>
    </bk>
    <bk>
      <rc t="1" v="23737"/>
    </bk>
    <bk>
      <rc t="1" v="23738"/>
    </bk>
    <bk>
      <rc t="1" v="23739"/>
    </bk>
    <bk>
      <rc t="1" v="23740"/>
    </bk>
    <bk>
      <rc t="1" v="23741"/>
    </bk>
    <bk>
      <rc t="1" v="23742"/>
    </bk>
    <bk>
      <rc t="1" v="23743"/>
    </bk>
    <bk>
      <rc t="1" v="23744"/>
    </bk>
    <bk>
      <rc t="1" v="23745"/>
    </bk>
    <bk>
      <rc t="1" v="23746"/>
    </bk>
    <bk>
      <rc t="1" v="23747"/>
    </bk>
    <bk>
      <rc t="1" v="23748"/>
    </bk>
    <bk>
      <rc t="1" v="23749"/>
    </bk>
    <bk>
      <rc t="1" v="23750"/>
    </bk>
    <bk>
      <rc t="1" v="23751"/>
    </bk>
    <bk>
      <rc t="1" v="23752"/>
    </bk>
    <bk>
      <rc t="1" v="23753"/>
    </bk>
    <bk>
      <rc t="1" v="23754"/>
    </bk>
    <bk>
      <rc t="1" v="23755"/>
    </bk>
    <bk>
      <rc t="1" v="23756"/>
    </bk>
    <bk>
      <rc t="1" v="23757"/>
    </bk>
    <bk>
      <rc t="1" v="23758"/>
    </bk>
    <bk>
      <rc t="1" v="23759"/>
    </bk>
    <bk>
      <rc t="1" v="23760"/>
    </bk>
    <bk>
      <rc t="1" v="23761"/>
    </bk>
    <bk>
      <rc t="1" v="23762"/>
    </bk>
    <bk>
      <rc t="1" v="23763"/>
    </bk>
    <bk>
      <rc t="1" v="23764"/>
    </bk>
    <bk>
      <rc t="1" v="23765"/>
    </bk>
    <bk>
      <rc t="1" v="23766"/>
    </bk>
    <bk>
      <rc t="1" v="23767"/>
    </bk>
    <bk>
      <rc t="1" v="23768"/>
    </bk>
    <bk>
      <rc t="1" v="23769"/>
    </bk>
    <bk>
      <rc t="1" v="23770"/>
    </bk>
    <bk>
      <rc t="1" v="23771"/>
    </bk>
    <bk>
      <rc t="1" v="23772"/>
    </bk>
    <bk>
      <rc t="1" v="23773"/>
    </bk>
    <bk>
      <rc t="1" v="23774"/>
    </bk>
    <bk>
      <rc t="1" v="23775"/>
    </bk>
    <bk>
      <rc t="1" v="23776"/>
    </bk>
    <bk>
      <rc t="1" v="23777"/>
    </bk>
    <bk>
      <rc t="1" v="23778"/>
    </bk>
    <bk>
      <rc t="1" v="23779"/>
    </bk>
    <bk>
      <rc t="1" v="23780"/>
    </bk>
    <bk>
      <rc t="1" v="23781"/>
    </bk>
    <bk>
      <rc t="1" v="23782"/>
    </bk>
    <bk>
      <rc t="1" v="23783"/>
    </bk>
    <bk>
      <rc t="1" v="23784"/>
    </bk>
    <bk>
      <rc t="1" v="23785"/>
    </bk>
    <bk>
      <rc t="1" v="23786"/>
    </bk>
    <bk>
      <rc t="1" v="23787"/>
    </bk>
    <bk>
      <rc t="1" v="23788"/>
    </bk>
    <bk>
      <rc t="1" v="23789"/>
    </bk>
    <bk>
      <rc t="1" v="23790"/>
    </bk>
    <bk>
      <rc t="1" v="23791"/>
    </bk>
    <bk>
      <rc t="1" v="23792"/>
    </bk>
    <bk>
      <rc t="1" v="23793"/>
    </bk>
    <bk>
      <rc t="1" v="23794"/>
    </bk>
    <bk>
      <rc t="1" v="23795"/>
    </bk>
    <bk>
      <rc t="1" v="23796"/>
    </bk>
    <bk>
      <rc t="1" v="23797"/>
    </bk>
    <bk>
      <rc t="1" v="23798"/>
    </bk>
    <bk>
      <rc t="1" v="23799"/>
    </bk>
    <bk>
      <rc t="1" v="23800"/>
    </bk>
    <bk>
      <rc t="1" v="23801"/>
    </bk>
    <bk>
      <rc t="1" v="23802"/>
    </bk>
    <bk>
      <rc t="1" v="23803"/>
    </bk>
    <bk>
      <rc t="1" v="23804"/>
    </bk>
    <bk>
      <rc t="1" v="23805"/>
    </bk>
    <bk>
      <rc t="1" v="23806"/>
    </bk>
    <bk>
      <rc t="1" v="23807"/>
    </bk>
    <bk>
      <rc t="1" v="23808"/>
    </bk>
    <bk>
      <rc t="1" v="23809"/>
    </bk>
    <bk>
      <rc t="1" v="23810"/>
    </bk>
    <bk>
      <rc t="1" v="23811"/>
    </bk>
    <bk>
      <rc t="1" v="23812"/>
    </bk>
    <bk>
      <rc t="1" v="23813"/>
    </bk>
    <bk>
      <rc t="1" v="23814"/>
    </bk>
    <bk>
      <rc t="1" v="23815"/>
    </bk>
    <bk>
      <rc t="1" v="23816"/>
    </bk>
    <bk>
      <rc t="1" v="23817"/>
    </bk>
    <bk>
      <rc t="1" v="23818"/>
    </bk>
    <bk>
      <rc t="1" v="23819"/>
    </bk>
    <bk>
      <rc t="1" v="23820"/>
    </bk>
    <bk>
      <rc t="1" v="23821"/>
    </bk>
    <bk>
      <rc t="1" v="23822"/>
    </bk>
    <bk>
      <rc t="1" v="23823"/>
    </bk>
    <bk>
      <rc t="1" v="23824"/>
    </bk>
    <bk>
      <rc t="1" v="23825"/>
    </bk>
    <bk>
      <rc t="1" v="23826"/>
    </bk>
    <bk>
      <rc t="1" v="23827"/>
    </bk>
    <bk>
      <rc t="1" v="23828"/>
    </bk>
    <bk>
      <rc t="1" v="23829"/>
    </bk>
    <bk>
      <rc t="1" v="23830"/>
    </bk>
    <bk>
      <rc t="1" v="23831"/>
    </bk>
    <bk>
      <rc t="1" v="23832"/>
    </bk>
    <bk>
      <rc t="1" v="23833"/>
    </bk>
    <bk>
      <rc t="1" v="23834"/>
    </bk>
    <bk>
      <rc t="1" v="23835"/>
    </bk>
    <bk>
      <rc t="1" v="23836"/>
    </bk>
    <bk>
      <rc t="1" v="23837"/>
    </bk>
    <bk>
      <rc t="1" v="23838"/>
    </bk>
    <bk>
      <rc t="1" v="23839"/>
    </bk>
    <bk>
      <rc t="1" v="23840"/>
    </bk>
    <bk>
      <rc t="1" v="23841"/>
    </bk>
    <bk>
      <rc t="1" v="23842"/>
    </bk>
    <bk>
      <rc t="1" v="23843"/>
    </bk>
    <bk>
      <rc t="1" v="23844"/>
    </bk>
    <bk>
      <rc t="1" v="23845"/>
    </bk>
    <bk>
      <rc t="1" v="23846"/>
    </bk>
    <bk>
      <rc t="1" v="23847"/>
    </bk>
    <bk>
      <rc t="1" v="23848"/>
    </bk>
    <bk>
      <rc t="1" v="23849"/>
    </bk>
    <bk>
      <rc t="1" v="23850"/>
    </bk>
    <bk>
      <rc t="1" v="23851"/>
    </bk>
    <bk>
      <rc t="1" v="23852"/>
    </bk>
    <bk>
      <rc t="1" v="23853"/>
    </bk>
    <bk>
      <rc t="1" v="23854"/>
    </bk>
    <bk>
      <rc t="1" v="23855"/>
    </bk>
    <bk>
      <rc t="1" v="23856"/>
    </bk>
    <bk>
      <rc t="1" v="23857"/>
    </bk>
    <bk>
      <rc t="1" v="23858"/>
    </bk>
    <bk>
      <rc t="1" v="23859"/>
    </bk>
    <bk>
      <rc t="1" v="23860"/>
    </bk>
    <bk>
      <rc t="1" v="23861"/>
    </bk>
    <bk>
      <rc t="1" v="23862"/>
    </bk>
    <bk>
      <rc t="1" v="23863"/>
    </bk>
    <bk>
      <rc t="1" v="23864"/>
    </bk>
    <bk>
      <rc t="1" v="23865"/>
    </bk>
    <bk>
      <rc t="1" v="23866"/>
    </bk>
    <bk>
      <rc t="1" v="23867"/>
    </bk>
    <bk>
      <rc t="1" v="23868"/>
    </bk>
    <bk>
      <rc t="1" v="23869"/>
    </bk>
    <bk>
      <rc t="1" v="23870"/>
    </bk>
    <bk>
      <rc t="1" v="23871"/>
    </bk>
    <bk>
      <rc t="1" v="23872"/>
    </bk>
    <bk>
      <rc t="1" v="23873"/>
    </bk>
    <bk>
      <rc t="1" v="23874"/>
    </bk>
    <bk>
      <rc t="1" v="23875"/>
    </bk>
    <bk>
      <rc t="1" v="23876"/>
    </bk>
    <bk>
      <rc t="1" v="23877"/>
    </bk>
    <bk>
      <rc t="1" v="23878"/>
    </bk>
    <bk>
      <rc t="1" v="23879"/>
    </bk>
    <bk>
      <rc t="1" v="23880"/>
    </bk>
    <bk>
      <rc t="1" v="23881"/>
    </bk>
    <bk>
      <rc t="1" v="23882"/>
    </bk>
    <bk>
      <rc t="1" v="23883"/>
    </bk>
    <bk>
      <rc t="1" v="23884"/>
    </bk>
    <bk>
      <rc t="1" v="23885"/>
    </bk>
    <bk>
      <rc t="1" v="23886"/>
    </bk>
    <bk>
      <rc t="1" v="23887"/>
    </bk>
    <bk>
      <rc t="1" v="23888"/>
    </bk>
    <bk>
      <rc t="1" v="23889"/>
    </bk>
    <bk>
      <rc t="1" v="23890"/>
    </bk>
    <bk>
      <rc t="1" v="23891"/>
    </bk>
    <bk>
      <rc t="1" v="23892"/>
    </bk>
    <bk>
      <rc t="1" v="23893"/>
    </bk>
    <bk>
      <rc t="1" v="23894"/>
    </bk>
    <bk>
      <rc t="1" v="23895"/>
    </bk>
    <bk>
      <rc t="1" v="23896"/>
    </bk>
    <bk>
      <rc t="1" v="23897"/>
    </bk>
    <bk>
      <rc t="1" v="23898"/>
    </bk>
    <bk>
      <rc t="1" v="23899"/>
    </bk>
    <bk>
      <rc t="1" v="23900"/>
    </bk>
    <bk>
      <rc t="1" v="23901"/>
    </bk>
    <bk>
      <rc t="1" v="23902"/>
    </bk>
    <bk>
      <rc t="1" v="23903"/>
    </bk>
    <bk>
      <rc t="1" v="23904"/>
    </bk>
    <bk>
      <rc t="1" v="23905"/>
    </bk>
    <bk>
      <rc t="1" v="23906"/>
    </bk>
    <bk>
      <rc t="1" v="23907"/>
    </bk>
    <bk>
      <rc t="1" v="23908"/>
    </bk>
    <bk>
      <rc t="1" v="23909"/>
    </bk>
    <bk>
      <rc t="1" v="23910"/>
    </bk>
    <bk>
      <rc t="1" v="23911"/>
    </bk>
    <bk>
      <rc t="1" v="23912"/>
    </bk>
    <bk>
      <rc t="1" v="23913"/>
    </bk>
    <bk>
      <rc t="1" v="23914"/>
    </bk>
    <bk>
      <rc t="1" v="23915"/>
    </bk>
    <bk>
      <rc t="1" v="23916"/>
    </bk>
    <bk>
      <rc t="1" v="23917"/>
    </bk>
    <bk>
      <rc t="1" v="23918"/>
    </bk>
    <bk>
      <rc t="1" v="23919"/>
    </bk>
    <bk>
      <rc t="1" v="23920"/>
    </bk>
    <bk>
      <rc t="1" v="23921"/>
    </bk>
    <bk>
      <rc t="1" v="23922"/>
    </bk>
    <bk>
      <rc t="1" v="23923"/>
    </bk>
    <bk>
      <rc t="1" v="23924"/>
    </bk>
    <bk>
      <rc t="1" v="23925"/>
    </bk>
    <bk>
      <rc t="1" v="23926"/>
    </bk>
    <bk>
      <rc t="1" v="23927"/>
    </bk>
    <bk>
      <rc t="1" v="23928"/>
    </bk>
    <bk>
      <rc t="1" v="23929"/>
    </bk>
    <bk>
      <rc t="1" v="23930"/>
    </bk>
    <bk>
      <rc t="1" v="23931"/>
    </bk>
    <bk>
      <rc t="1" v="23932"/>
    </bk>
    <bk>
      <rc t="1" v="23933"/>
    </bk>
    <bk>
      <rc t="1" v="23934"/>
    </bk>
    <bk>
      <rc t="1" v="23935"/>
    </bk>
    <bk>
      <rc t="1" v="23936"/>
    </bk>
    <bk>
      <rc t="1" v="23937"/>
    </bk>
    <bk>
      <rc t="1" v="23938"/>
    </bk>
    <bk>
      <rc t="1" v="23939"/>
    </bk>
    <bk>
      <rc t="1" v="23940"/>
    </bk>
    <bk>
      <rc t="1" v="23941"/>
    </bk>
    <bk>
      <rc t="1" v="23942"/>
    </bk>
    <bk>
      <rc t="1" v="23943"/>
    </bk>
    <bk>
      <rc t="1" v="23944"/>
    </bk>
    <bk>
      <rc t="1" v="23945"/>
    </bk>
    <bk>
      <rc t="1" v="23946"/>
    </bk>
    <bk>
      <rc t="1" v="23947"/>
    </bk>
    <bk>
      <rc t="1" v="23948"/>
    </bk>
    <bk>
      <rc t="1" v="23949"/>
    </bk>
    <bk>
      <rc t="1" v="23950"/>
    </bk>
    <bk>
      <rc t="1" v="23951"/>
    </bk>
    <bk>
      <rc t="1" v="23952"/>
    </bk>
    <bk>
      <rc t="1" v="23953"/>
    </bk>
    <bk>
      <rc t="1" v="23954"/>
    </bk>
    <bk>
      <rc t="1" v="23955"/>
    </bk>
    <bk>
      <rc t="1" v="23956"/>
    </bk>
    <bk>
      <rc t="1" v="23957"/>
    </bk>
    <bk>
      <rc t="1" v="23958"/>
    </bk>
    <bk>
      <rc t="1" v="23959"/>
    </bk>
    <bk>
      <rc t="1" v="23960"/>
    </bk>
    <bk>
      <rc t="1" v="23961"/>
    </bk>
    <bk>
      <rc t="1" v="23962"/>
    </bk>
    <bk>
      <rc t="1" v="23963"/>
    </bk>
    <bk>
      <rc t="1" v="23964"/>
    </bk>
    <bk>
      <rc t="1" v="23965"/>
    </bk>
    <bk>
      <rc t="1" v="23966"/>
    </bk>
    <bk>
      <rc t="1" v="23967"/>
    </bk>
    <bk>
      <rc t="1" v="23968"/>
    </bk>
    <bk>
      <rc t="1" v="23969"/>
    </bk>
    <bk>
      <rc t="1" v="23970"/>
    </bk>
    <bk>
      <rc t="1" v="23971"/>
    </bk>
    <bk>
      <rc t="1" v="23972"/>
    </bk>
    <bk>
      <rc t="1" v="23973"/>
    </bk>
    <bk>
      <rc t="1" v="23974"/>
    </bk>
    <bk>
      <rc t="1" v="23975"/>
    </bk>
    <bk>
      <rc t="1" v="23976"/>
    </bk>
    <bk>
      <rc t="1" v="23977"/>
    </bk>
    <bk>
      <rc t="1" v="23978"/>
    </bk>
    <bk>
      <rc t="1" v="23979"/>
    </bk>
    <bk>
      <rc t="1" v="23980"/>
    </bk>
    <bk>
      <rc t="1" v="23981"/>
    </bk>
    <bk>
      <rc t="1" v="23982"/>
    </bk>
    <bk>
      <rc t="1" v="23983"/>
    </bk>
    <bk>
      <rc t="1" v="23984"/>
    </bk>
    <bk>
      <rc t="1" v="23985"/>
    </bk>
    <bk>
      <rc t="1" v="23986"/>
    </bk>
    <bk>
      <rc t="1" v="23987"/>
    </bk>
    <bk>
      <rc t="1" v="23988"/>
    </bk>
    <bk>
      <rc t="1" v="23989"/>
    </bk>
    <bk>
      <rc t="1" v="23990"/>
    </bk>
    <bk>
      <rc t="1" v="23991"/>
    </bk>
    <bk>
      <rc t="1" v="23992"/>
    </bk>
    <bk>
      <rc t="1" v="23993"/>
    </bk>
    <bk>
      <rc t="1" v="23994"/>
    </bk>
    <bk>
      <rc t="1" v="23995"/>
    </bk>
    <bk>
      <rc t="1" v="23996"/>
    </bk>
    <bk>
      <rc t="1" v="23997"/>
    </bk>
    <bk>
      <rc t="1" v="23998"/>
    </bk>
    <bk>
      <rc t="1" v="23999"/>
    </bk>
    <bk>
      <rc t="1" v="24000"/>
    </bk>
    <bk>
      <rc t="1" v="24001"/>
    </bk>
    <bk>
      <rc t="1" v="24002"/>
    </bk>
    <bk>
      <rc t="1" v="24003"/>
    </bk>
    <bk>
      <rc t="1" v="24004"/>
    </bk>
    <bk>
      <rc t="1" v="24005"/>
    </bk>
    <bk>
      <rc t="1" v="24006"/>
    </bk>
    <bk>
      <rc t="1" v="24007"/>
    </bk>
    <bk>
      <rc t="1" v="24008"/>
    </bk>
    <bk>
      <rc t="1" v="24009"/>
    </bk>
    <bk>
      <rc t="1" v="24010"/>
    </bk>
    <bk>
      <rc t="1" v="24011"/>
    </bk>
    <bk>
      <rc t="1" v="24012"/>
    </bk>
    <bk>
      <rc t="1" v="24013"/>
    </bk>
    <bk>
      <rc t="1" v="24014"/>
    </bk>
    <bk>
      <rc t="1" v="24015"/>
    </bk>
    <bk>
      <rc t="1" v="24016"/>
    </bk>
    <bk>
      <rc t="1" v="24017"/>
    </bk>
    <bk>
      <rc t="1" v="24018"/>
    </bk>
    <bk>
      <rc t="1" v="24019"/>
    </bk>
    <bk>
      <rc t="1" v="24020"/>
    </bk>
    <bk>
      <rc t="1" v="24021"/>
    </bk>
    <bk>
      <rc t="1" v="24022"/>
    </bk>
    <bk>
      <rc t="1" v="24023"/>
    </bk>
    <bk>
      <rc t="1" v="24024"/>
    </bk>
    <bk>
      <rc t="1" v="24025"/>
    </bk>
    <bk>
      <rc t="1" v="24026"/>
    </bk>
    <bk>
      <rc t="1" v="24027"/>
    </bk>
    <bk>
      <rc t="1" v="24028"/>
    </bk>
    <bk>
      <rc t="1" v="24029"/>
    </bk>
    <bk>
      <rc t="1" v="24030"/>
    </bk>
    <bk>
      <rc t="1" v="24031"/>
    </bk>
    <bk>
      <rc t="1" v="24032"/>
    </bk>
    <bk>
      <rc t="1" v="24033"/>
    </bk>
    <bk>
      <rc t="1" v="24034"/>
    </bk>
    <bk>
      <rc t="1" v="24035"/>
    </bk>
    <bk>
      <rc t="1" v="24036"/>
    </bk>
    <bk>
      <rc t="1" v="24037"/>
    </bk>
    <bk>
      <rc t="1" v="24038"/>
    </bk>
    <bk>
      <rc t="1" v="24039"/>
    </bk>
    <bk>
      <rc t="1" v="24040"/>
    </bk>
    <bk>
      <rc t="1" v="24041"/>
    </bk>
    <bk>
      <rc t="1" v="24042"/>
    </bk>
    <bk>
      <rc t="1" v="24043"/>
    </bk>
    <bk>
      <rc t="1" v="24044"/>
    </bk>
    <bk>
      <rc t="1" v="24045"/>
    </bk>
    <bk>
      <rc t="1" v="24046"/>
    </bk>
    <bk>
      <rc t="1" v="24047"/>
    </bk>
    <bk>
      <rc t="1" v="24048"/>
    </bk>
    <bk>
      <rc t="1" v="24049"/>
    </bk>
    <bk>
      <rc t="1" v="24050"/>
    </bk>
    <bk>
      <rc t="1" v="24051"/>
    </bk>
    <bk>
      <rc t="1" v="24052"/>
    </bk>
    <bk>
      <rc t="1" v="24053"/>
    </bk>
    <bk>
      <rc t="1" v="24054"/>
    </bk>
    <bk>
      <rc t="1" v="24055"/>
    </bk>
    <bk>
      <rc t="1" v="24056"/>
    </bk>
    <bk>
      <rc t="1" v="24057"/>
    </bk>
    <bk>
      <rc t="1" v="24058"/>
    </bk>
    <bk>
      <rc t="1" v="24059"/>
    </bk>
    <bk>
      <rc t="1" v="24060"/>
    </bk>
    <bk>
      <rc t="1" v="24061"/>
    </bk>
    <bk>
      <rc t="1" v="24062"/>
    </bk>
    <bk>
      <rc t="1" v="24063"/>
    </bk>
    <bk>
      <rc t="1" v="24064"/>
    </bk>
    <bk>
      <rc t="1" v="24065"/>
    </bk>
    <bk>
      <rc t="1" v="24066"/>
    </bk>
    <bk>
      <rc t="1" v="24067"/>
    </bk>
    <bk>
      <rc t="1" v="24068"/>
    </bk>
    <bk>
      <rc t="1" v="24069"/>
    </bk>
    <bk>
      <rc t="1" v="24070"/>
    </bk>
    <bk>
      <rc t="1" v="24071"/>
    </bk>
    <bk>
      <rc t="1" v="24072"/>
    </bk>
    <bk>
      <rc t="1" v="24073"/>
    </bk>
    <bk>
      <rc t="1" v="24074"/>
    </bk>
    <bk>
      <rc t="1" v="24075"/>
    </bk>
    <bk>
      <rc t="1" v="24076"/>
    </bk>
    <bk>
      <rc t="1" v="24077"/>
    </bk>
    <bk>
      <rc t="1" v="24078"/>
    </bk>
    <bk>
      <rc t="1" v="24079"/>
    </bk>
    <bk>
      <rc t="1" v="24080"/>
    </bk>
    <bk>
      <rc t="1" v="24081"/>
    </bk>
    <bk>
      <rc t="1" v="24082"/>
    </bk>
    <bk>
      <rc t="1" v="24083"/>
    </bk>
    <bk>
      <rc t="1" v="24084"/>
    </bk>
    <bk>
      <rc t="1" v="24085"/>
    </bk>
    <bk>
      <rc t="1" v="24086"/>
    </bk>
    <bk>
      <rc t="1" v="24087"/>
    </bk>
    <bk>
      <rc t="1" v="24088"/>
    </bk>
    <bk>
      <rc t="1" v="24089"/>
    </bk>
    <bk>
      <rc t="1" v="24090"/>
    </bk>
    <bk>
      <rc t="1" v="24091"/>
    </bk>
    <bk>
      <rc t="1" v="24092"/>
    </bk>
    <bk>
      <rc t="1" v="24093"/>
    </bk>
    <bk>
      <rc t="1" v="24094"/>
    </bk>
    <bk>
      <rc t="1" v="24095"/>
    </bk>
    <bk>
      <rc t="1" v="24096"/>
    </bk>
    <bk>
      <rc t="1" v="24097"/>
    </bk>
    <bk>
      <rc t="1" v="24098"/>
    </bk>
    <bk>
      <rc t="1" v="24099"/>
    </bk>
    <bk>
      <rc t="1" v="24100"/>
    </bk>
    <bk>
      <rc t="1" v="24101"/>
    </bk>
    <bk>
      <rc t="1" v="24102"/>
    </bk>
    <bk>
      <rc t="1" v="24103"/>
    </bk>
    <bk>
      <rc t="1" v="24104"/>
    </bk>
    <bk>
      <rc t="1" v="24105"/>
    </bk>
    <bk>
      <rc t="1" v="24106"/>
    </bk>
    <bk>
      <rc t="1" v="24107"/>
    </bk>
    <bk>
      <rc t="1" v="24108"/>
    </bk>
    <bk>
      <rc t="1" v="24109"/>
    </bk>
    <bk>
      <rc t="1" v="24110"/>
    </bk>
    <bk>
      <rc t="1" v="24111"/>
    </bk>
    <bk>
      <rc t="1" v="24112"/>
    </bk>
    <bk>
      <rc t="1" v="24113"/>
    </bk>
    <bk>
      <rc t="1" v="24114"/>
    </bk>
    <bk>
      <rc t="1" v="24115"/>
    </bk>
    <bk>
      <rc t="1" v="24116"/>
    </bk>
    <bk>
      <rc t="1" v="24117"/>
    </bk>
    <bk>
      <rc t="1" v="24118"/>
    </bk>
    <bk>
      <rc t="1" v="24119"/>
    </bk>
    <bk>
      <rc t="1" v="24120"/>
    </bk>
    <bk>
      <rc t="1" v="24121"/>
    </bk>
    <bk>
      <rc t="1" v="24122"/>
    </bk>
    <bk>
      <rc t="1" v="24123"/>
    </bk>
    <bk>
      <rc t="1" v="24124"/>
    </bk>
    <bk>
      <rc t="1" v="24125"/>
    </bk>
    <bk>
      <rc t="1" v="24126"/>
    </bk>
    <bk>
      <rc t="1" v="24127"/>
    </bk>
    <bk>
      <rc t="1" v="24128"/>
    </bk>
    <bk>
      <rc t="1" v="24129"/>
    </bk>
    <bk>
      <rc t="1" v="24130"/>
    </bk>
    <bk>
      <rc t="1" v="24131"/>
    </bk>
    <bk>
      <rc t="1" v="24132"/>
    </bk>
    <bk>
      <rc t="1" v="24133"/>
    </bk>
    <bk>
      <rc t="1" v="24134"/>
    </bk>
    <bk>
      <rc t="1" v="24135"/>
    </bk>
    <bk>
      <rc t="1" v="24136"/>
    </bk>
    <bk>
      <rc t="1" v="24137"/>
    </bk>
    <bk>
      <rc t="1" v="24138"/>
    </bk>
    <bk>
      <rc t="1" v="24139"/>
    </bk>
    <bk>
      <rc t="1" v="24140"/>
    </bk>
    <bk>
      <rc t="1" v="24141"/>
    </bk>
    <bk>
      <rc t="1" v="24142"/>
    </bk>
    <bk>
      <rc t="1" v="24143"/>
    </bk>
    <bk>
      <rc t="1" v="24144"/>
    </bk>
    <bk>
      <rc t="1" v="24145"/>
    </bk>
    <bk>
      <rc t="1" v="24146"/>
    </bk>
    <bk>
      <rc t="1" v="24147"/>
    </bk>
    <bk>
      <rc t="1" v="24148"/>
    </bk>
    <bk>
      <rc t="1" v="24149"/>
    </bk>
    <bk>
      <rc t="1" v="24150"/>
    </bk>
    <bk>
      <rc t="1" v="24151"/>
    </bk>
    <bk>
      <rc t="1" v="24152"/>
    </bk>
    <bk>
      <rc t="1" v="24153"/>
    </bk>
    <bk>
      <rc t="1" v="24154"/>
    </bk>
    <bk>
      <rc t="1" v="24155"/>
    </bk>
    <bk>
      <rc t="1" v="24156"/>
    </bk>
    <bk>
      <rc t="1" v="24157"/>
    </bk>
    <bk>
      <rc t="1" v="24158"/>
    </bk>
    <bk>
      <rc t="1" v="24159"/>
    </bk>
    <bk>
      <rc t="1" v="24160"/>
    </bk>
    <bk>
      <rc t="1" v="24161"/>
    </bk>
    <bk>
      <rc t="1" v="24162"/>
    </bk>
    <bk>
      <rc t="1" v="24163"/>
    </bk>
    <bk>
      <rc t="1" v="24164"/>
    </bk>
    <bk>
      <rc t="1" v="24165"/>
    </bk>
    <bk>
      <rc t="1" v="24166"/>
    </bk>
    <bk>
      <rc t="1" v="24167"/>
    </bk>
    <bk>
      <rc t="1" v="24168"/>
    </bk>
    <bk>
      <rc t="1" v="24169"/>
    </bk>
    <bk>
      <rc t="1" v="24170"/>
    </bk>
    <bk>
      <rc t="1" v="24171"/>
    </bk>
    <bk>
      <rc t="1" v="24172"/>
    </bk>
    <bk>
      <rc t="1" v="24173"/>
    </bk>
    <bk>
      <rc t="1" v="24174"/>
    </bk>
    <bk>
      <rc t="1" v="24175"/>
    </bk>
    <bk>
      <rc t="1" v="24176"/>
    </bk>
    <bk>
      <rc t="1" v="24177"/>
    </bk>
    <bk>
      <rc t="1" v="24178"/>
    </bk>
    <bk>
      <rc t="1" v="24179"/>
    </bk>
    <bk>
      <rc t="1" v="24180"/>
    </bk>
    <bk>
      <rc t="1" v="24181"/>
    </bk>
    <bk>
      <rc t="1" v="24182"/>
    </bk>
    <bk>
      <rc t="1" v="24183"/>
    </bk>
    <bk>
      <rc t="1" v="24184"/>
    </bk>
    <bk>
      <rc t="1" v="24185"/>
    </bk>
    <bk>
      <rc t="1" v="24186"/>
    </bk>
    <bk>
      <rc t="1" v="24187"/>
    </bk>
    <bk>
      <rc t="1" v="24188"/>
    </bk>
    <bk>
      <rc t="1" v="24189"/>
    </bk>
    <bk>
      <rc t="1" v="24190"/>
    </bk>
    <bk>
      <rc t="1" v="24191"/>
    </bk>
    <bk>
      <rc t="1" v="24192"/>
    </bk>
    <bk>
      <rc t="1" v="24193"/>
    </bk>
    <bk>
      <rc t="1" v="24194"/>
    </bk>
    <bk>
      <rc t="1" v="24195"/>
    </bk>
    <bk>
      <rc t="1" v="24196"/>
    </bk>
    <bk>
      <rc t="1" v="24197"/>
    </bk>
    <bk>
      <rc t="1" v="24198"/>
    </bk>
    <bk>
      <rc t="1" v="24199"/>
    </bk>
    <bk>
      <rc t="1" v="24200"/>
    </bk>
    <bk>
      <rc t="1" v="24201"/>
    </bk>
    <bk>
      <rc t="1" v="24202"/>
    </bk>
    <bk>
      <rc t="1" v="24203"/>
    </bk>
    <bk>
      <rc t="1" v="24204"/>
    </bk>
    <bk>
      <rc t="1" v="24205"/>
    </bk>
    <bk>
      <rc t="1" v="24206"/>
    </bk>
    <bk>
      <rc t="1" v="24207"/>
    </bk>
    <bk>
      <rc t="1" v="24208"/>
    </bk>
    <bk>
      <rc t="1" v="24209"/>
    </bk>
    <bk>
      <rc t="1" v="24210"/>
    </bk>
    <bk>
      <rc t="1" v="24211"/>
    </bk>
    <bk>
      <rc t="1" v="24212"/>
    </bk>
    <bk>
      <rc t="1" v="24213"/>
    </bk>
    <bk>
      <rc t="1" v="24214"/>
    </bk>
    <bk>
      <rc t="1" v="24215"/>
    </bk>
    <bk>
      <rc t="1" v="24216"/>
    </bk>
    <bk>
      <rc t="1" v="24217"/>
    </bk>
    <bk>
      <rc t="1" v="24218"/>
    </bk>
    <bk>
      <rc t="1" v="24219"/>
    </bk>
    <bk>
      <rc t="1" v="24220"/>
    </bk>
    <bk>
      <rc t="1" v="24221"/>
    </bk>
    <bk>
      <rc t="1" v="24222"/>
    </bk>
    <bk>
      <rc t="1" v="24223"/>
    </bk>
    <bk>
      <rc t="1" v="24224"/>
    </bk>
    <bk>
      <rc t="1" v="24225"/>
    </bk>
    <bk>
      <rc t="1" v="24226"/>
    </bk>
    <bk>
      <rc t="1" v="24227"/>
    </bk>
    <bk>
      <rc t="1" v="24228"/>
    </bk>
    <bk>
      <rc t="1" v="24229"/>
    </bk>
    <bk>
      <rc t="1" v="24230"/>
    </bk>
    <bk>
      <rc t="1" v="24231"/>
    </bk>
    <bk>
      <rc t="1" v="24232"/>
    </bk>
    <bk>
      <rc t="1" v="24233"/>
    </bk>
    <bk>
      <rc t="1" v="24234"/>
    </bk>
    <bk>
      <rc t="1" v="24235"/>
    </bk>
    <bk>
      <rc t="1" v="24236"/>
    </bk>
    <bk>
      <rc t="1" v="24237"/>
    </bk>
    <bk>
      <rc t="1" v="24238"/>
    </bk>
    <bk>
      <rc t="1" v="24239"/>
    </bk>
    <bk>
      <rc t="1" v="24240"/>
    </bk>
    <bk>
      <rc t="1" v="24241"/>
    </bk>
    <bk>
      <rc t="1" v="24242"/>
    </bk>
    <bk>
      <rc t="1" v="24243"/>
    </bk>
    <bk>
      <rc t="1" v="24244"/>
    </bk>
    <bk>
      <rc t="1" v="24245"/>
    </bk>
    <bk>
      <rc t="1" v="24246"/>
    </bk>
    <bk>
      <rc t="1" v="24247"/>
    </bk>
    <bk>
      <rc t="1" v="24248"/>
    </bk>
    <bk>
      <rc t="1" v="24249"/>
    </bk>
    <bk>
      <rc t="1" v="24250"/>
    </bk>
    <bk>
      <rc t="1" v="24251"/>
    </bk>
    <bk>
      <rc t="1" v="24252"/>
    </bk>
    <bk>
      <rc t="1" v="24253"/>
    </bk>
    <bk>
      <rc t="1" v="24254"/>
    </bk>
    <bk>
      <rc t="1" v="24255"/>
    </bk>
    <bk>
      <rc t="1" v="24256"/>
    </bk>
    <bk>
      <rc t="1" v="24257"/>
    </bk>
    <bk>
      <rc t="1" v="24258"/>
    </bk>
    <bk>
      <rc t="1" v="24259"/>
    </bk>
    <bk>
      <rc t="1" v="24260"/>
    </bk>
    <bk>
      <rc t="1" v="24261"/>
    </bk>
    <bk>
      <rc t="1" v="24262"/>
    </bk>
    <bk>
      <rc t="1" v="24263"/>
    </bk>
    <bk>
      <rc t="1" v="24264"/>
    </bk>
    <bk>
      <rc t="1" v="24265"/>
    </bk>
    <bk>
      <rc t="1" v="24266"/>
    </bk>
    <bk>
      <rc t="1" v="24267"/>
    </bk>
    <bk>
      <rc t="1" v="24268"/>
    </bk>
    <bk>
      <rc t="1" v="24269"/>
    </bk>
    <bk>
      <rc t="1" v="24270"/>
    </bk>
    <bk>
      <rc t="1" v="24271"/>
    </bk>
    <bk>
      <rc t="1" v="24272"/>
    </bk>
    <bk>
      <rc t="1" v="24273"/>
    </bk>
    <bk>
      <rc t="1" v="24274"/>
    </bk>
    <bk>
      <rc t="1" v="24275"/>
    </bk>
    <bk>
      <rc t="1" v="24276"/>
    </bk>
    <bk>
      <rc t="1" v="24277"/>
    </bk>
    <bk>
      <rc t="1" v="24278"/>
    </bk>
    <bk>
      <rc t="1" v="24279"/>
    </bk>
    <bk>
      <rc t="1" v="24280"/>
    </bk>
    <bk>
      <rc t="1" v="24281"/>
    </bk>
    <bk>
      <rc t="1" v="24282"/>
    </bk>
    <bk>
      <rc t="1" v="24283"/>
    </bk>
    <bk>
      <rc t="1" v="24284"/>
    </bk>
    <bk>
      <rc t="1" v="24285"/>
    </bk>
    <bk>
      <rc t="1" v="24286"/>
    </bk>
    <bk>
      <rc t="1" v="24287"/>
    </bk>
    <bk>
      <rc t="1" v="24288"/>
    </bk>
    <bk>
      <rc t="1" v="24289"/>
    </bk>
    <bk>
      <rc t="1" v="24290"/>
    </bk>
    <bk>
      <rc t="1" v="24291"/>
    </bk>
    <bk>
      <rc t="1" v="24292"/>
    </bk>
    <bk>
      <rc t="1" v="24293"/>
    </bk>
    <bk>
      <rc t="1" v="24294"/>
    </bk>
    <bk>
      <rc t="1" v="24295"/>
    </bk>
    <bk>
      <rc t="1" v="24296"/>
    </bk>
    <bk>
      <rc t="1" v="24297"/>
    </bk>
    <bk>
      <rc t="1" v="24298"/>
    </bk>
    <bk>
      <rc t="1" v="24299"/>
    </bk>
    <bk>
      <rc t="1" v="24300"/>
    </bk>
    <bk>
      <rc t="1" v="24301"/>
    </bk>
    <bk>
      <rc t="1" v="24302"/>
    </bk>
    <bk>
      <rc t="1" v="24303"/>
    </bk>
    <bk>
      <rc t="1" v="24304"/>
    </bk>
    <bk>
      <rc t="1" v="24305"/>
    </bk>
    <bk>
      <rc t="1" v="24306"/>
    </bk>
    <bk>
      <rc t="1" v="24307"/>
    </bk>
    <bk>
      <rc t="1" v="24308"/>
    </bk>
    <bk>
      <rc t="1" v="24309"/>
    </bk>
    <bk>
      <rc t="1" v="24310"/>
    </bk>
    <bk>
      <rc t="1" v="24311"/>
    </bk>
    <bk>
      <rc t="1" v="24312"/>
    </bk>
    <bk>
      <rc t="1" v="24313"/>
    </bk>
    <bk>
      <rc t="1" v="24314"/>
    </bk>
    <bk>
      <rc t="1" v="24315"/>
    </bk>
    <bk>
      <rc t="1" v="24316"/>
    </bk>
    <bk>
      <rc t="1" v="24317"/>
    </bk>
    <bk>
      <rc t="1" v="24318"/>
    </bk>
    <bk>
      <rc t="1" v="24319"/>
    </bk>
    <bk>
      <rc t="1" v="24320"/>
    </bk>
    <bk>
      <rc t="1" v="24321"/>
    </bk>
    <bk>
      <rc t="1" v="24322"/>
    </bk>
    <bk>
      <rc t="1" v="24323"/>
    </bk>
    <bk>
      <rc t="1" v="24324"/>
    </bk>
    <bk>
      <rc t="1" v="24325"/>
    </bk>
    <bk>
      <rc t="1" v="24326"/>
    </bk>
    <bk>
      <rc t="1" v="24327"/>
    </bk>
    <bk>
      <rc t="1" v="24328"/>
    </bk>
    <bk>
      <rc t="1" v="24329"/>
    </bk>
    <bk>
      <rc t="1" v="24330"/>
    </bk>
    <bk>
      <rc t="1" v="24331"/>
    </bk>
    <bk>
      <rc t="1" v="24332"/>
    </bk>
    <bk>
      <rc t="1" v="24333"/>
    </bk>
    <bk>
      <rc t="1" v="24334"/>
    </bk>
    <bk>
      <rc t="1" v="24335"/>
    </bk>
    <bk>
      <rc t="1" v="24336"/>
    </bk>
    <bk>
      <rc t="1" v="24337"/>
    </bk>
    <bk>
      <rc t="1" v="24338"/>
    </bk>
    <bk>
      <rc t="1" v="24339"/>
    </bk>
    <bk>
      <rc t="1" v="24340"/>
    </bk>
    <bk>
      <rc t="1" v="24341"/>
    </bk>
    <bk>
      <rc t="1" v="24342"/>
    </bk>
    <bk>
      <rc t="1" v="24343"/>
    </bk>
    <bk>
      <rc t="1" v="24344"/>
    </bk>
    <bk>
      <rc t="1" v="24345"/>
    </bk>
    <bk>
      <rc t="1" v="24346"/>
    </bk>
    <bk>
      <rc t="1" v="24347"/>
    </bk>
    <bk>
      <rc t="1" v="24348"/>
    </bk>
    <bk>
      <rc t="1" v="24349"/>
    </bk>
    <bk>
      <rc t="1" v="24350"/>
    </bk>
    <bk>
      <rc t="1" v="24351"/>
    </bk>
    <bk>
      <rc t="1" v="24352"/>
    </bk>
    <bk>
      <rc t="1" v="24353"/>
    </bk>
    <bk>
      <rc t="1" v="24354"/>
    </bk>
    <bk>
      <rc t="1" v="24355"/>
    </bk>
    <bk>
      <rc t="1" v="24356"/>
    </bk>
    <bk>
      <rc t="1" v="24357"/>
    </bk>
    <bk>
      <rc t="1" v="24358"/>
    </bk>
    <bk>
      <rc t="1" v="24359"/>
    </bk>
    <bk>
      <rc t="1" v="24360"/>
    </bk>
    <bk>
      <rc t="1" v="24361"/>
    </bk>
    <bk>
      <rc t="1" v="24362"/>
    </bk>
    <bk>
      <rc t="1" v="24363"/>
    </bk>
    <bk>
      <rc t="1" v="24364"/>
    </bk>
    <bk>
      <rc t="1" v="24365"/>
    </bk>
    <bk>
      <rc t="1" v="24366"/>
    </bk>
    <bk>
      <rc t="1" v="24367"/>
    </bk>
    <bk>
      <rc t="1" v="24368"/>
    </bk>
    <bk>
      <rc t="1" v="24369"/>
    </bk>
    <bk>
      <rc t="1" v="24370"/>
    </bk>
    <bk>
      <rc t="1" v="24371"/>
    </bk>
    <bk>
      <rc t="1" v="24372"/>
    </bk>
    <bk>
      <rc t="1" v="24373"/>
    </bk>
    <bk>
      <rc t="1" v="24374"/>
    </bk>
    <bk>
      <rc t="1" v="24375"/>
    </bk>
    <bk>
      <rc t="1" v="24376"/>
    </bk>
    <bk>
      <rc t="1" v="24377"/>
    </bk>
    <bk>
      <rc t="1" v="24378"/>
    </bk>
    <bk>
      <rc t="1" v="24379"/>
    </bk>
    <bk>
      <rc t="1" v="24380"/>
    </bk>
    <bk>
      <rc t="1" v="24381"/>
    </bk>
    <bk>
      <rc t="1" v="24382"/>
    </bk>
    <bk>
      <rc t="1" v="24383"/>
    </bk>
    <bk>
      <rc t="1" v="24384"/>
    </bk>
    <bk>
      <rc t="1" v="24385"/>
    </bk>
    <bk>
      <rc t="1" v="24386"/>
    </bk>
    <bk>
      <rc t="1" v="24387"/>
    </bk>
    <bk>
      <rc t="1" v="24388"/>
    </bk>
    <bk>
      <rc t="1" v="24389"/>
    </bk>
    <bk>
      <rc t="1" v="24390"/>
    </bk>
    <bk>
      <rc t="1" v="24391"/>
    </bk>
    <bk>
      <rc t="1" v="24392"/>
    </bk>
    <bk>
      <rc t="1" v="24393"/>
    </bk>
    <bk>
      <rc t="1" v="24394"/>
    </bk>
    <bk>
      <rc t="1" v="24395"/>
    </bk>
    <bk>
      <rc t="1" v="24396"/>
    </bk>
    <bk>
      <rc t="1" v="24397"/>
    </bk>
    <bk>
      <rc t="1" v="24398"/>
    </bk>
    <bk>
      <rc t="1" v="24399"/>
    </bk>
    <bk>
      <rc t="1" v="24400"/>
    </bk>
    <bk>
      <rc t="1" v="24401"/>
    </bk>
    <bk>
      <rc t="1" v="24402"/>
    </bk>
    <bk>
      <rc t="1" v="24403"/>
    </bk>
    <bk>
      <rc t="1" v="24404"/>
    </bk>
    <bk>
      <rc t="1" v="24405"/>
    </bk>
    <bk>
      <rc t="1" v="24406"/>
    </bk>
    <bk>
      <rc t="1" v="24407"/>
    </bk>
    <bk>
      <rc t="1" v="24408"/>
    </bk>
    <bk>
      <rc t="1" v="24409"/>
    </bk>
    <bk>
      <rc t="1" v="24410"/>
    </bk>
    <bk>
      <rc t="1" v="24411"/>
    </bk>
    <bk>
      <rc t="1" v="24412"/>
    </bk>
    <bk>
      <rc t="1" v="24413"/>
    </bk>
    <bk>
      <rc t="1" v="24414"/>
    </bk>
    <bk>
      <rc t="1" v="24415"/>
    </bk>
    <bk>
      <rc t="1" v="24416"/>
    </bk>
    <bk>
      <rc t="1" v="24417"/>
    </bk>
    <bk>
      <rc t="1" v="24418"/>
    </bk>
    <bk>
      <rc t="1" v="24419"/>
    </bk>
    <bk>
      <rc t="1" v="24420"/>
    </bk>
    <bk>
      <rc t="1" v="24421"/>
    </bk>
    <bk>
      <rc t="1" v="24422"/>
    </bk>
    <bk>
      <rc t="1" v="24423"/>
    </bk>
    <bk>
      <rc t="1" v="24424"/>
    </bk>
    <bk>
      <rc t="1" v="24425"/>
    </bk>
    <bk>
      <rc t="1" v="24426"/>
    </bk>
    <bk>
      <rc t="1" v="24427"/>
    </bk>
    <bk>
      <rc t="1" v="24428"/>
    </bk>
    <bk>
      <rc t="1" v="24429"/>
    </bk>
    <bk>
      <rc t="1" v="24430"/>
    </bk>
    <bk>
      <rc t="1" v="24431"/>
    </bk>
    <bk>
      <rc t="1" v="24432"/>
    </bk>
    <bk>
      <rc t="1" v="24433"/>
    </bk>
    <bk>
      <rc t="1" v="24434"/>
    </bk>
    <bk>
      <rc t="1" v="24435"/>
    </bk>
    <bk>
      <rc t="1" v="24436"/>
    </bk>
    <bk>
      <rc t="1" v="24437"/>
    </bk>
    <bk>
      <rc t="1" v="24438"/>
    </bk>
    <bk>
      <rc t="1" v="24439"/>
    </bk>
    <bk>
      <rc t="1" v="24440"/>
    </bk>
    <bk>
      <rc t="1" v="24441"/>
    </bk>
    <bk>
      <rc t="1" v="24442"/>
    </bk>
    <bk>
      <rc t="1" v="24443"/>
    </bk>
    <bk>
      <rc t="1" v="24444"/>
    </bk>
    <bk>
      <rc t="1" v="24445"/>
    </bk>
    <bk>
      <rc t="1" v="24446"/>
    </bk>
    <bk>
      <rc t="1" v="24447"/>
    </bk>
    <bk>
      <rc t="1" v="24448"/>
    </bk>
    <bk>
      <rc t="1" v="24449"/>
    </bk>
    <bk>
      <rc t="1" v="24450"/>
    </bk>
    <bk>
      <rc t="1" v="24451"/>
    </bk>
    <bk>
      <rc t="1" v="24452"/>
    </bk>
    <bk>
      <rc t="1" v="24453"/>
    </bk>
    <bk>
      <rc t="1" v="24454"/>
    </bk>
    <bk>
      <rc t="1" v="24455"/>
    </bk>
    <bk>
      <rc t="1" v="24456"/>
    </bk>
    <bk>
      <rc t="1" v="24457"/>
    </bk>
    <bk>
      <rc t="1" v="24458"/>
    </bk>
    <bk>
      <rc t="1" v="24459"/>
    </bk>
    <bk>
      <rc t="1" v="24460"/>
    </bk>
    <bk>
      <rc t="1" v="24461"/>
    </bk>
    <bk>
      <rc t="1" v="24462"/>
    </bk>
    <bk>
      <rc t="1" v="24463"/>
    </bk>
    <bk>
      <rc t="1" v="24464"/>
    </bk>
    <bk>
      <rc t="1" v="24465"/>
    </bk>
    <bk>
      <rc t="1" v="24466"/>
    </bk>
    <bk>
      <rc t="1" v="24467"/>
    </bk>
    <bk>
      <rc t="1" v="24468"/>
    </bk>
    <bk>
      <rc t="1" v="24469"/>
    </bk>
    <bk>
      <rc t="1" v="24470"/>
    </bk>
    <bk>
      <rc t="1" v="24471"/>
    </bk>
    <bk>
      <rc t="1" v="24472"/>
    </bk>
    <bk>
      <rc t="1" v="24473"/>
    </bk>
    <bk>
      <rc t="1" v="24474"/>
    </bk>
    <bk>
      <rc t="1" v="24475"/>
    </bk>
    <bk>
      <rc t="1" v="24476"/>
    </bk>
    <bk>
      <rc t="1" v="24477"/>
    </bk>
    <bk>
      <rc t="1" v="24478"/>
    </bk>
    <bk>
      <rc t="1" v="24479"/>
    </bk>
    <bk>
      <rc t="1" v="24480"/>
    </bk>
    <bk>
      <rc t="1" v="24481"/>
    </bk>
    <bk>
      <rc t="1" v="24482"/>
    </bk>
    <bk>
      <rc t="1" v="24483"/>
    </bk>
    <bk>
      <rc t="1" v="24484"/>
    </bk>
    <bk>
      <rc t="1" v="24485"/>
    </bk>
    <bk>
      <rc t="1" v="24486"/>
    </bk>
    <bk>
      <rc t="1" v="24487"/>
    </bk>
    <bk>
      <rc t="1" v="24488"/>
    </bk>
    <bk>
      <rc t="1" v="24489"/>
    </bk>
    <bk>
      <rc t="1" v="24490"/>
    </bk>
    <bk>
      <rc t="1" v="24491"/>
    </bk>
    <bk>
      <rc t="1" v="24492"/>
    </bk>
    <bk>
      <rc t="1" v="24493"/>
    </bk>
    <bk>
      <rc t="1" v="24494"/>
    </bk>
    <bk>
      <rc t="1" v="24495"/>
    </bk>
    <bk>
      <rc t="1" v="24496"/>
    </bk>
    <bk>
      <rc t="1" v="24497"/>
    </bk>
    <bk>
      <rc t="1" v="24498"/>
    </bk>
    <bk>
      <rc t="1" v="24499"/>
    </bk>
    <bk>
      <rc t="1" v="24500"/>
    </bk>
    <bk>
      <rc t="1" v="24501"/>
    </bk>
    <bk>
      <rc t="1" v="24502"/>
    </bk>
    <bk>
      <rc t="1" v="24503"/>
    </bk>
    <bk>
      <rc t="1" v="24504"/>
    </bk>
    <bk>
      <rc t="1" v="24505"/>
    </bk>
    <bk>
      <rc t="1" v="24506"/>
    </bk>
    <bk>
      <rc t="1" v="24507"/>
    </bk>
    <bk>
      <rc t="1" v="24508"/>
    </bk>
    <bk>
      <rc t="1" v="24509"/>
    </bk>
    <bk>
      <rc t="1" v="24510"/>
    </bk>
    <bk>
      <rc t="1" v="24511"/>
    </bk>
    <bk>
      <rc t="1" v="24512"/>
    </bk>
    <bk>
      <rc t="1" v="24513"/>
    </bk>
    <bk>
      <rc t="1" v="24514"/>
    </bk>
    <bk>
      <rc t="1" v="24515"/>
    </bk>
    <bk>
      <rc t="1" v="24516"/>
    </bk>
    <bk>
      <rc t="1" v="24517"/>
    </bk>
    <bk>
      <rc t="1" v="24518"/>
    </bk>
    <bk>
      <rc t="1" v="24519"/>
    </bk>
    <bk>
      <rc t="1" v="24520"/>
    </bk>
    <bk>
      <rc t="1" v="24521"/>
    </bk>
    <bk>
      <rc t="1" v="24522"/>
    </bk>
    <bk>
      <rc t="1" v="24523"/>
    </bk>
    <bk>
      <rc t="1" v="24524"/>
    </bk>
    <bk>
      <rc t="1" v="24525"/>
    </bk>
    <bk>
      <rc t="1" v="24526"/>
    </bk>
    <bk>
      <rc t="1" v="24527"/>
    </bk>
    <bk>
      <rc t="1" v="24528"/>
    </bk>
    <bk>
      <rc t="1" v="24529"/>
    </bk>
    <bk>
      <rc t="1" v="24530"/>
    </bk>
    <bk>
      <rc t="1" v="24531"/>
    </bk>
    <bk>
      <rc t="1" v="24532"/>
    </bk>
    <bk>
      <rc t="1" v="24533"/>
    </bk>
    <bk>
      <rc t="1" v="24534"/>
    </bk>
    <bk>
      <rc t="1" v="24535"/>
    </bk>
    <bk>
      <rc t="1" v="24536"/>
    </bk>
    <bk>
      <rc t="1" v="24537"/>
    </bk>
    <bk>
      <rc t="1" v="24538"/>
    </bk>
    <bk>
      <rc t="1" v="24539"/>
    </bk>
    <bk>
      <rc t="1" v="24540"/>
    </bk>
    <bk>
      <rc t="1" v="24541"/>
    </bk>
    <bk>
      <rc t="1" v="24542"/>
    </bk>
    <bk>
      <rc t="1" v="24543"/>
    </bk>
    <bk>
      <rc t="1" v="24544"/>
    </bk>
    <bk>
      <rc t="1" v="24545"/>
    </bk>
    <bk>
      <rc t="1" v="24546"/>
    </bk>
    <bk>
      <rc t="1" v="24547"/>
    </bk>
    <bk>
      <rc t="1" v="24548"/>
    </bk>
    <bk>
      <rc t="1" v="24549"/>
    </bk>
    <bk>
      <rc t="1" v="24550"/>
    </bk>
    <bk>
      <rc t="1" v="24551"/>
    </bk>
    <bk>
      <rc t="1" v="24552"/>
    </bk>
    <bk>
      <rc t="1" v="24553"/>
    </bk>
    <bk>
      <rc t="1" v="24554"/>
    </bk>
    <bk>
      <rc t="1" v="24555"/>
    </bk>
    <bk>
      <rc t="1" v="24556"/>
    </bk>
    <bk>
      <rc t="1" v="24557"/>
    </bk>
    <bk>
      <rc t="1" v="24558"/>
    </bk>
    <bk>
      <rc t="1" v="24559"/>
    </bk>
    <bk>
      <rc t="1" v="24560"/>
    </bk>
    <bk>
      <rc t="1" v="24561"/>
    </bk>
    <bk>
      <rc t="1" v="24562"/>
    </bk>
    <bk>
      <rc t="1" v="24563"/>
    </bk>
    <bk>
      <rc t="1" v="24564"/>
    </bk>
    <bk>
      <rc t="1" v="24565"/>
    </bk>
    <bk>
      <rc t="1" v="24566"/>
    </bk>
    <bk>
      <rc t="1" v="24567"/>
    </bk>
    <bk>
      <rc t="1" v="24568"/>
    </bk>
    <bk>
      <rc t="1" v="24569"/>
    </bk>
    <bk>
      <rc t="1" v="24570"/>
    </bk>
    <bk>
      <rc t="1" v="24571"/>
    </bk>
    <bk>
      <rc t="1" v="24572"/>
    </bk>
    <bk>
      <rc t="1" v="24573"/>
    </bk>
    <bk>
      <rc t="1" v="24574"/>
    </bk>
    <bk>
      <rc t="1" v="24575"/>
    </bk>
    <bk>
      <rc t="1" v="24576"/>
    </bk>
    <bk>
      <rc t="1" v="24577"/>
    </bk>
    <bk>
      <rc t="1" v="24578"/>
    </bk>
    <bk>
      <rc t="1" v="24579"/>
    </bk>
    <bk>
      <rc t="1" v="24580"/>
    </bk>
    <bk>
      <rc t="1" v="24581"/>
    </bk>
    <bk>
      <rc t="1" v="24582"/>
    </bk>
    <bk>
      <rc t="1" v="24583"/>
    </bk>
    <bk>
      <rc t="1" v="24584"/>
    </bk>
    <bk>
      <rc t="1" v="24585"/>
    </bk>
    <bk>
      <rc t="1" v="24586"/>
    </bk>
    <bk>
      <rc t="1" v="24587"/>
    </bk>
    <bk>
      <rc t="1" v="24588"/>
    </bk>
    <bk>
      <rc t="1" v="24589"/>
    </bk>
    <bk>
      <rc t="1" v="24590"/>
    </bk>
    <bk>
      <rc t="1" v="24591"/>
    </bk>
    <bk>
      <rc t="1" v="24592"/>
    </bk>
    <bk>
      <rc t="1" v="24593"/>
    </bk>
    <bk>
      <rc t="1" v="24594"/>
    </bk>
    <bk>
      <rc t="1" v="24595"/>
    </bk>
    <bk>
      <rc t="1" v="24596"/>
    </bk>
    <bk>
      <rc t="1" v="24597"/>
    </bk>
    <bk>
      <rc t="1" v="24598"/>
    </bk>
    <bk>
      <rc t="1" v="24599"/>
    </bk>
    <bk>
      <rc t="1" v="24600"/>
    </bk>
    <bk>
      <rc t="1" v="24601"/>
    </bk>
    <bk>
      <rc t="1" v="24602"/>
    </bk>
    <bk>
      <rc t="1" v="24603"/>
    </bk>
    <bk>
      <rc t="1" v="24604"/>
    </bk>
    <bk>
      <rc t="1" v="24605"/>
    </bk>
    <bk>
      <rc t="1" v="24606"/>
    </bk>
    <bk>
      <rc t="1" v="24607"/>
    </bk>
    <bk>
      <rc t="1" v="24608"/>
    </bk>
    <bk>
      <rc t="1" v="24609"/>
    </bk>
    <bk>
      <rc t="1" v="24610"/>
    </bk>
    <bk>
      <rc t="1" v="24611"/>
    </bk>
    <bk>
      <rc t="1" v="24612"/>
    </bk>
    <bk>
      <rc t="1" v="24613"/>
    </bk>
    <bk>
      <rc t="1" v="24614"/>
    </bk>
    <bk>
      <rc t="1" v="24615"/>
    </bk>
    <bk>
      <rc t="1" v="24616"/>
    </bk>
    <bk>
      <rc t="1" v="24617"/>
    </bk>
    <bk>
      <rc t="1" v="24618"/>
    </bk>
    <bk>
      <rc t="1" v="24619"/>
    </bk>
    <bk>
      <rc t="1" v="24620"/>
    </bk>
    <bk>
      <rc t="1" v="24621"/>
    </bk>
    <bk>
      <rc t="1" v="24622"/>
    </bk>
    <bk>
      <rc t="1" v="24623"/>
    </bk>
    <bk>
      <rc t="1" v="24624"/>
    </bk>
    <bk>
      <rc t="1" v="24625"/>
    </bk>
    <bk>
      <rc t="1" v="24626"/>
    </bk>
    <bk>
      <rc t="1" v="24627"/>
    </bk>
    <bk>
      <rc t="1" v="24628"/>
    </bk>
    <bk>
      <rc t="1" v="24629"/>
    </bk>
    <bk>
      <rc t="1" v="24630"/>
    </bk>
    <bk>
      <rc t="1" v="24631"/>
    </bk>
    <bk>
      <rc t="1" v="24632"/>
    </bk>
    <bk>
      <rc t="1" v="24633"/>
    </bk>
    <bk>
      <rc t="1" v="24634"/>
    </bk>
    <bk>
      <rc t="1" v="24635"/>
    </bk>
    <bk>
      <rc t="1" v="24636"/>
    </bk>
    <bk>
      <rc t="1" v="24637"/>
    </bk>
    <bk>
      <rc t="1" v="24638"/>
    </bk>
    <bk>
      <rc t="1" v="24639"/>
    </bk>
    <bk>
      <rc t="1" v="24640"/>
    </bk>
    <bk>
      <rc t="1" v="24641"/>
    </bk>
    <bk>
      <rc t="1" v="24642"/>
    </bk>
    <bk>
      <rc t="1" v="24643"/>
    </bk>
    <bk>
      <rc t="1" v="24644"/>
    </bk>
    <bk>
      <rc t="1" v="24645"/>
    </bk>
    <bk>
      <rc t="1" v="24646"/>
    </bk>
    <bk>
      <rc t="1" v="24647"/>
    </bk>
    <bk>
      <rc t="1" v="24648"/>
    </bk>
    <bk>
      <rc t="1" v="24649"/>
    </bk>
    <bk>
      <rc t="1" v="24650"/>
    </bk>
    <bk>
      <rc t="1" v="24651"/>
    </bk>
    <bk>
      <rc t="1" v="24652"/>
    </bk>
    <bk>
      <rc t="1" v="24653"/>
    </bk>
    <bk>
      <rc t="1" v="24654"/>
    </bk>
    <bk>
      <rc t="1" v="24655"/>
    </bk>
    <bk>
      <rc t="1" v="24656"/>
    </bk>
    <bk>
      <rc t="1" v="24657"/>
    </bk>
    <bk>
      <rc t="1" v="24658"/>
    </bk>
    <bk>
      <rc t="1" v="24659"/>
    </bk>
    <bk>
      <rc t="1" v="24660"/>
    </bk>
    <bk>
      <rc t="1" v="24661"/>
    </bk>
    <bk>
      <rc t="1" v="24662"/>
    </bk>
    <bk>
      <rc t="1" v="24663"/>
    </bk>
    <bk>
      <rc t="1" v="24664"/>
    </bk>
    <bk>
      <rc t="1" v="24665"/>
    </bk>
    <bk>
      <rc t="1" v="24666"/>
    </bk>
    <bk>
      <rc t="1" v="24667"/>
    </bk>
    <bk>
      <rc t="1" v="24668"/>
    </bk>
    <bk>
      <rc t="1" v="24669"/>
    </bk>
    <bk>
      <rc t="1" v="24670"/>
    </bk>
    <bk>
      <rc t="1" v="24671"/>
    </bk>
    <bk>
      <rc t="1" v="24672"/>
    </bk>
    <bk>
      <rc t="1" v="24673"/>
    </bk>
    <bk>
      <rc t="1" v="24674"/>
    </bk>
    <bk>
      <rc t="1" v="24675"/>
    </bk>
    <bk>
      <rc t="1" v="24676"/>
    </bk>
    <bk>
      <rc t="1" v="24677"/>
    </bk>
    <bk>
      <rc t="1" v="24678"/>
    </bk>
    <bk>
      <rc t="1" v="24679"/>
    </bk>
    <bk>
      <rc t="1" v="24680"/>
    </bk>
    <bk>
      <rc t="1" v="24681"/>
    </bk>
    <bk>
      <rc t="1" v="24682"/>
    </bk>
    <bk>
      <rc t="1" v="24683"/>
    </bk>
    <bk>
      <rc t="1" v="24684"/>
    </bk>
    <bk>
      <rc t="1" v="24685"/>
    </bk>
    <bk>
      <rc t="1" v="24686"/>
    </bk>
    <bk>
      <rc t="1" v="24687"/>
    </bk>
    <bk>
      <rc t="1" v="24688"/>
    </bk>
    <bk>
      <rc t="1" v="24689"/>
    </bk>
    <bk>
      <rc t="1" v="24690"/>
    </bk>
    <bk>
      <rc t="1" v="24691"/>
    </bk>
    <bk>
      <rc t="1" v="24692"/>
    </bk>
    <bk>
      <rc t="1" v="24693"/>
    </bk>
    <bk>
      <rc t="1" v="24694"/>
    </bk>
    <bk>
      <rc t="1" v="24695"/>
    </bk>
    <bk>
      <rc t="1" v="24696"/>
    </bk>
    <bk>
      <rc t="1" v="24697"/>
    </bk>
    <bk>
      <rc t="1" v="24698"/>
    </bk>
    <bk>
      <rc t="1" v="24699"/>
    </bk>
    <bk>
      <rc t="1" v="24700"/>
    </bk>
    <bk>
      <rc t="1" v="24701"/>
    </bk>
    <bk>
      <rc t="1" v="24702"/>
    </bk>
    <bk>
      <rc t="1" v="24703"/>
    </bk>
    <bk>
      <rc t="1" v="24704"/>
    </bk>
    <bk>
      <rc t="1" v="24705"/>
    </bk>
    <bk>
      <rc t="1" v="24706"/>
    </bk>
    <bk>
      <rc t="1" v="24707"/>
    </bk>
    <bk>
      <rc t="1" v="24708"/>
    </bk>
    <bk>
      <rc t="1" v="24709"/>
    </bk>
    <bk>
      <rc t="1" v="24710"/>
    </bk>
    <bk>
      <rc t="1" v="24711"/>
    </bk>
    <bk>
      <rc t="1" v="24712"/>
    </bk>
    <bk>
      <rc t="1" v="24713"/>
    </bk>
    <bk>
      <rc t="1" v="24714"/>
    </bk>
    <bk>
      <rc t="1" v="24715"/>
    </bk>
    <bk>
      <rc t="1" v="24716"/>
    </bk>
    <bk>
      <rc t="1" v="24717"/>
    </bk>
    <bk>
      <rc t="1" v="24718"/>
    </bk>
    <bk>
      <rc t="1" v="24719"/>
    </bk>
    <bk>
      <rc t="1" v="24720"/>
    </bk>
    <bk>
      <rc t="1" v="24721"/>
    </bk>
    <bk>
      <rc t="1" v="24722"/>
    </bk>
    <bk>
      <rc t="1" v="24723"/>
    </bk>
    <bk>
      <rc t="1" v="24724"/>
    </bk>
    <bk>
      <rc t="1" v="24725"/>
    </bk>
    <bk>
      <rc t="1" v="24726"/>
    </bk>
    <bk>
      <rc t="1" v="24727"/>
    </bk>
    <bk>
      <rc t="1" v="24728"/>
    </bk>
    <bk>
      <rc t="1" v="24729"/>
    </bk>
    <bk>
      <rc t="1" v="24730"/>
    </bk>
    <bk>
      <rc t="1" v="24731"/>
    </bk>
    <bk>
      <rc t="1" v="24732"/>
    </bk>
    <bk>
      <rc t="1" v="24733"/>
    </bk>
    <bk>
      <rc t="1" v="24734"/>
    </bk>
    <bk>
      <rc t="1" v="24735"/>
    </bk>
    <bk>
      <rc t="1" v="24736"/>
    </bk>
    <bk>
      <rc t="1" v="24737"/>
    </bk>
    <bk>
      <rc t="1" v="24738"/>
    </bk>
    <bk>
      <rc t="1" v="24739"/>
    </bk>
    <bk>
      <rc t="1" v="24740"/>
    </bk>
    <bk>
      <rc t="1" v="24741"/>
    </bk>
    <bk>
      <rc t="1" v="24742"/>
    </bk>
    <bk>
      <rc t="1" v="24743"/>
    </bk>
    <bk>
      <rc t="1" v="24744"/>
    </bk>
    <bk>
      <rc t="1" v="24745"/>
    </bk>
    <bk>
      <rc t="1" v="24746"/>
    </bk>
    <bk>
      <rc t="1" v="24747"/>
    </bk>
    <bk>
      <rc t="1" v="24748"/>
    </bk>
    <bk>
      <rc t="1" v="24749"/>
    </bk>
    <bk>
      <rc t="1" v="24750"/>
    </bk>
    <bk>
      <rc t="1" v="24751"/>
    </bk>
    <bk>
      <rc t="1" v="24752"/>
    </bk>
    <bk>
      <rc t="1" v="24753"/>
    </bk>
    <bk>
      <rc t="1" v="24754"/>
    </bk>
    <bk>
      <rc t="1" v="24755"/>
    </bk>
    <bk>
      <rc t="1" v="24756"/>
    </bk>
    <bk>
      <rc t="1" v="24757"/>
    </bk>
    <bk>
      <rc t="1" v="24758"/>
    </bk>
    <bk>
      <rc t="1" v="24759"/>
    </bk>
    <bk>
      <rc t="1" v="24760"/>
    </bk>
    <bk>
      <rc t="1" v="24761"/>
    </bk>
    <bk>
      <rc t="1" v="24762"/>
    </bk>
    <bk>
      <rc t="1" v="24763"/>
    </bk>
    <bk>
      <rc t="1" v="24764"/>
    </bk>
    <bk>
      <rc t="1" v="24765"/>
    </bk>
    <bk>
      <rc t="1" v="24766"/>
    </bk>
    <bk>
      <rc t="1" v="24767"/>
    </bk>
    <bk>
      <rc t="1" v="24768"/>
    </bk>
    <bk>
      <rc t="1" v="24769"/>
    </bk>
    <bk>
      <rc t="1" v="24770"/>
    </bk>
    <bk>
      <rc t="1" v="24771"/>
    </bk>
    <bk>
      <rc t="1" v="24772"/>
    </bk>
    <bk>
      <rc t="1" v="24773"/>
    </bk>
    <bk>
      <rc t="1" v="24774"/>
    </bk>
    <bk>
      <rc t="1" v="24775"/>
    </bk>
    <bk>
      <rc t="1" v="24776"/>
    </bk>
    <bk>
      <rc t="1" v="24777"/>
    </bk>
    <bk>
      <rc t="1" v="24778"/>
    </bk>
    <bk>
      <rc t="1" v="24779"/>
    </bk>
    <bk>
      <rc t="1" v="24780"/>
    </bk>
    <bk>
      <rc t="1" v="24781"/>
    </bk>
    <bk>
      <rc t="1" v="24782"/>
    </bk>
    <bk>
      <rc t="1" v="24783"/>
    </bk>
    <bk>
      <rc t="1" v="24784"/>
    </bk>
    <bk>
      <rc t="1" v="24785"/>
    </bk>
    <bk>
      <rc t="1" v="24786"/>
    </bk>
    <bk>
      <rc t="1" v="24787"/>
    </bk>
    <bk>
      <rc t="1" v="24788"/>
    </bk>
    <bk>
      <rc t="1" v="24789"/>
    </bk>
    <bk>
      <rc t="1" v="24790"/>
    </bk>
    <bk>
      <rc t="1" v="24791"/>
    </bk>
    <bk>
      <rc t="1" v="24792"/>
    </bk>
    <bk>
      <rc t="1" v="24793"/>
    </bk>
    <bk>
      <rc t="1" v="24794"/>
    </bk>
    <bk>
      <rc t="1" v="24795"/>
    </bk>
    <bk>
      <rc t="1" v="24796"/>
    </bk>
    <bk>
      <rc t="1" v="24797"/>
    </bk>
    <bk>
      <rc t="1" v="24798"/>
    </bk>
    <bk>
      <rc t="1" v="24799"/>
    </bk>
    <bk>
      <rc t="1" v="24800"/>
    </bk>
    <bk>
      <rc t="1" v="24801"/>
    </bk>
    <bk>
      <rc t="1" v="24802"/>
    </bk>
    <bk>
      <rc t="1" v="24803"/>
    </bk>
    <bk>
      <rc t="1" v="24804"/>
    </bk>
    <bk>
      <rc t="1" v="24805"/>
    </bk>
    <bk>
      <rc t="1" v="24806"/>
    </bk>
    <bk>
      <rc t="1" v="24807"/>
    </bk>
    <bk>
      <rc t="1" v="24808"/>
    </bk>
    <bk>
      <rc t="1" v="24809"/>
    </bk>
    <bk>
      <rc t="1" v="24810"/>
    </bk>
    <bk>
      <rc t="1" v="24811"/>
    </bk>
    <bk>
      <rc t="1" v="24812"/>
    </bk>
    <bk>
      <rc t="1" v="24813"/>
    </bk>
    <bk>
      <rc t="1" v="24814"/>
    </bk>
    <bk>
      <rc t="1" v="24815"/>
    </bk>
    <bk>
      <rc t="1" v="24816"/>
    </bk>
    <bk>
      <rc t="1" v="24817"/>
    </bk>
    <bk>
      <rc t="1" v="24818"/>
    </bk>
    <bk>
      <rc t="1" v="24819"/>
    </bk>
    <bk>
      <rc t="1" v="24820"/>
    </bk>
    <bk>
      <rc t="1" v="24821"/>
    </bk>
    <bk>
      <rc t="1" v="24822"/>
    </bk>
    <bk>
      <rc t="1" v="24823"/>
    </bk>
    <bk>
      <rc t="1" v="24824"/>
    </bk>
    <bk>
      <rc t="1" v="24825"/>
    </bk>
    <bk>
      <rc t="1" v="24826"/>
    </bk>
    <bk>
      <rc t="1" v="24827"/>
    </bk>
    <bk>
      <rc t="1" v="24828"/>
    </bk>
    <bk>
      <rc t="1" v="24829"/>
    </bk>
    <bk>
      <rc t="1" v="24830"/>
    </bk>
    <bk>
      <rc t="1" v="24831"/>
    </bk>
    <bk>
      <rc t="1" v="24832"/>
    </bk>
    <bk>
      <rc t="1" v="24833"/>
    </bk>
    <bk>
      <rc t="1" v="24834"/>
    </bk>
    <bk>
      <rc t="1" v="24835"/>
    </bk>
    <bk>
      <rc t="1" v="24836"/>
    </bk>
    <bk>
      <rc t="1" v="24837"/>
    </bk>
    <bk>
      <rc t="1" v="24838"/>
    </bk>
    <bk>
      <rc t="1" v="24839"/>
    </bk>
    <bk>
      <rc t="1" v="24840"/>
    </bk>
    <bk>
      <rc t="1" v="24841"/>
    </bk>
    <bk>
      <rc t="1" v="24842"/>
    </bk>
    <bk>
      <rc t="1" v="24843"/>
    </bk>
    <bk>
      <rc t="1" v="24844"/>
    </bk>
    <bk>
      <rc t="1" v="24845"/>
    </bk>
    <bk>
      <rc t="1" v="24846"/>
    </bk>
    <bk>
      <rc t="1" v="24847"/>
    </bk>
    <bk>
      <rc t="1" v="24848"/>
    </bk>
    <bk>
      <rc t="1" v="24849"/>
    </bk>
    <bk>
      <rc t="1" v="24850"/>
    </bk>
    <bk>
      <rc t="1" v="24851"/>
    </bk>
    <bk>
      <rc t="1" v="24852"/>
    </bk>
    <bk>
      <rc t="1" v="24853"/>
    </bk>
    <bk>
      <rc t="1" v="24854"/>
    </bk>
    <bk>
      <rc t="1" v="24855"/>
    </bk>
    <bk>
      <rc t="1" v="24856"/>
    </bk>
    <bk>
      <rc t="1" v="24857"/>
    </bk>
    <bk>
      <rc t="1" v="24858"/>
    </bk>
    <bk>
      <rc t="1" v="24859"/>
    </bk>
    <bk>
      <rc t="1" v="24860"/>
    </bk>
    <bk>
      <rc t="1" v="24861"/>
    </bk>
    <bk>
      <rc t="1" v="24862"/>
    </bk>
    <bk>
      <rc t="1" v="24863"/>
    </bk>
    <bk>
      <rc t="1" v="24864"/>
    </bk>
    <bk>
      <rc t="1" v="24865"/>
    </bk>
    <bk>
      <rc t="1" v="24866"/>
    </bk>
    <bk>
      <rc t="1" v="24867"/>
    </bk>
    <bk>
      <rc t="1" v="24868"/>
    </bk>
    <bk>
      <rc t="1" v="24869"/>
    </bk>
    <bk>
      <rc t="1" v="24870"/>
    </bk>
    <bk>
      <rc t="1" v="24871"/>
    </bk>
    <bk>
      <rc t="1" v="24872"/>
    </bk>
    <bk>
      <rc t="1" v="24873"/>
    </bk>
    <bk>
      <rc t="1" v="24874"/>
    </bk>
    <bk>
      <rc t="1" v="24875"/>
    </bk>
    <bk>
      <rc t="1" v="24876"/>
    </bk>
    <bk>
      <rc t="1" v="24877"/>
    </bk>
    <bk>
      <rc t="1" v="24878"/>
    </bk>
    <bk>
      <rc t="1" v="24879"/>
    </bk>
    <bk>
      <rc t="1" v="24880"/>
    </bk>
    <bk>
      <rc t="1" v="24881"/>
    </bk>
    <bk>
      <rc t="1" v="24882"/>
    </bk>
    <bk>
      <rc t="1" v="24883"/>
    </bk>
    <bk>
      <rc t="1" v="24884"/>
    </bk>
    <bk>
      <rc t="1" v="24885"/>
    </bk>
    <bk>
      <rc t="1" v="24886"/>
    </bk>
    <bk>
      <rc t="1" v="24887"/>
    </bk>
    <bk>
      <rc t="1" v="24888"/>
    </bk>
    <bk>
      <rc t="1" v="24889"/>
    </bk>
    <bk>
      <rc t="1" v="24890"/>
    </bk>
    <bk>
      <rc t="1" v="24891"/>
    </bk>
    <bk>
      <rc t="1" v="24892"/>
    </bk>
    <bk>
      <rc t="1" v="24893"/>
    </bk>
    <bk>
      <rc t="1" v="24894"/>
    </bk>
    <bk>
      <rc t="1" v="24895"/>
    </bk>
    <bk>
      <rc t="1" v="24896"/>
    </bk>
    <bk>
      <rc t="1" v="24897"/>
    </bk>
    <bk>
      <rc t="1" v="24898"/>
    </bk>
    <bk>
      <rc t="1" v="24899"/>
    </bk>
    <bk>
      <rc t="1" v="24900"/>
    </bk>
    <bk>
      <rc t="1" v="24901"/>
    </bk>
    <bk>
      <rc t="1" v="24902"/>
    </bk>
    <bk>
      <rc t="1" v="24903"/>
    </bk>
    <bk>
      <rc t="1" v="24904"/>
    </bk>
    <bk>
      <rc t="1" v="24905"/>
    </bk>
    <bk>
      <rc t="1" v="24906"/>
    </bk>
    <bk>
      <rc t="1" v="24907"/>
    </bk>
    <bk>
      <rc t="1" v="24908"/>
    </bk>
    <bk>
      <rc t="1" v="24909"/>
    </bk>
    <bk>
      <rc t="1" v="24910"/>
    </bk>
    <bk>
      <rc t="1" v="24911"/>
    </bk>
    <bk>
      <rc t="1" v="24912"/>
    </bk>
    <bk>
      <rc t="1" v="24913"/>
    </bk>
    <bk>
      <rc t="1" v="24914"/>
    </bk>
    <bk>
      <rc t="1" v="24915"/>
    </bk>
    <bk>
      <rc t="1" v="24916"/>
    </bk>
    <bk>
      <rc t="1" v="24917"/>
    </bk>
    <bk>
      <rc t="1" v="24918"/>
    </bk>
    <bk>
      <rc t="1" v="24919"/>
    </bk>
    <bk>
      <rc t="1" v="24920"/>
    </bk>
    <bk>
      <rc t="1" v="24921"/>
    </bk>
    <bk>
      <rc t="1" v="24922"/>
    </bk>
    <bk>
      <rc t="1" v="24923"/>
    </bk>
    <bk>
      <rc t="1" v="24924"/>
    </bk>
    <bk>
      <rc t="1" v="24925"/>
    </bk>
    <bk>
      <rc t="1" v="24926"/>
    </bk>
    <bk>
      <rc t="1" v="24927"/>
    </bk>
    <bk>
      <rc t="1" v="24928"/>
    </bk>
    <bk>
      <rc t="1" v="24929"/>
    </bk>
    <bk>
      <rc t="1" v="24930"/>
    </bk>
    <bk>
      <rc t="1" v="24931"/>
    </bk>
    <bk>
      <rc t="1" v="24932"/>
    </bk>
    <bk>
      <rc t="1" v="24933"/>
    </bk>
    <bk>
      <rc t="1" v="24934"/>
    </bk>
    <bk>
      <rc t="1" v="24935"/>
    </bk>
    <bk>
      <rc t="1" v="24936"/>
    </bk>
    <bk>
      <rc t="1" v="24937"/>
    </bk>
    <bk>
      <rc t="1" v="24938"/>
    </bk>
    <bk>
      <rc t="1" v="24939"/>
    </bk>
    <bk>
      <rc t="1" v="24940"/>
    </bk>
    <bk>
      <rc t="1" v="24941"/>
    </bk>
    <bk>
      <rc t="1" v="24942"/>
    </bk>
    <bk>
      <rc t="1" v="24943"/>
    </bk>
    <bk>
      <rc t="1" v="24944"/>
    </bk>
    <bk>
      <rc t="1" v="24945"/>
    </bk>
    <bk>
      <rc t="1" v="24946"/>
    </bk>
    <bk>
      <rc t="1" v="24947"/>
    </bk>
    <bk>
      <rc t="1" v="24948"/>
    </bk>
    <bk>
      <rc t="1" v="24949"/>
    </bk>
    <bk>
      <rc t="1" v="24950"/>
    </bk>
    <bk>
      <rc t="1" v="24951"/>
    </bk>
    <bk>
      <rc t="1" v="24952"/>
    </bk>
    <bk>
      <rc t="1" v="24953"/>
    </bk>
    <bk>
      <rc t="1" v="24954"/>
    </bk>
    <bk>
      <rc t="1" v="24955"/>
    </bk>
    <bk>
      <rc t="1" v="24956"/>
    </bk>
    <bk>
      <rc t="1" v="24957"/>
    </bk>
    <bk>
      <rc t="1" v="24958"/>
    </bk>
    <bk>
      <rc t="1" v="24959"/>
    </bk>
    <bk>
      <rc t="1" v="24960"/>
    </bk>
    <bk>
      <rc t="1" v="24961"/>
    </bk>
    <bk>
      <rc t="1" v="24962"/>
    </bk>
    <bk>
      <rc t="1" v="24963"/>
    </bk>
    <bk>
      <rc t="1" v="24964"/>
    </bk>
    <bk>
      <rc t="1" v="24965"/>
    </bk>
    <bk>
      <rc t="1" v="24966"/>
    </bk>
    <bk>
      <rc t="1" v="24967"/>
    </bk>
    <bk>
      <rc t="1" v="24968"/>
    </bk>
    <bk>
      <rc t="1" v="24969"/>
    </bk>
    <bk>
      <rc t="1" v="24970"/>
    </bk>
    <bk>
      <rc t="1" v="24971"/>
    </bk>
    <bk>
      <rc t="1" v="24972"/>
    </bk>
    <bk>
      <rc t="1" v="24973"/>
    </bk>
    <bk>
      <rc t="1" v="24974"/>
    </bk>
    <bk>
      <rc t="1" v="24975"/>
    </bk>
    <bk>
      <rc t="1" v="24976"/>
    </bk>
    <bk>
      <rc t="1" v="24977"/>
    </bk>
    <bk>
      <rc t="1" v="24978"/>
    </bk>
    <bk>
      <rc t="1" v="24979"/>
    </bk>
    <bk>
      <rc t="1" v="24980"/>
    </bk>
    <bk>
      <rc t="1" v="24981"/>
    </bk>
    <bk>
      <rc t="1" v="24982"/>
    </bk>
    <bk>
      <rc t="1" v="24983"/>
    </bk>
    <bk>
      <rc t="1" v="24984"/>
    </bk>
    <bk>
      <rc t="1" v="24985"/>
    </bk>
    <bk>
      <rc t="1" v="24986"/>
    </bk>
    <bk>
      <rc t="1" v="24987"/>
    </bk>
    <bk>
      <rc t="1" v="24988"/>
    </bk>
    <bk>
      <rc t="1" v="24989"/>
    </bk>
    <bk>
      <rc t="1" v="24990"/>
    </bk>
    <bk>
      <rc t="1" v="24991"/>
    </bk>
    <bk>
      <rc t="1" v="24992"/>
    </bk>
    <bk>
      <rc t="1" v="24993"/>
    </bk>
    <bk>
      <rc t="1" v="24994"/>
    </bk>
    <bk>
      <rc t="1" v="24995"/>
    </bk>
    <bk>
      <rc t="1" v="24996"/>
    </bk>
    <bk>
      <rc t="1" v="24997"/>
    </bk>
    <bk>
      <rc t="1" v="24998"/>
    </bk>
    <bk>
      <rc t="1" v="24999"/>
    </bk>
    <bk>
      <rc t="1" v="25000"/>
    </bk>
    <bk>
      <rc t="1" v="25001"/>
    </bk>
    <bk>
      <rc t="1" v="25002"/>
    </bk>
    <bk>
      <rc t="1" v="25003"/>
    </bk>
    <bk>
      <rc t="1" v="25004"/>
    </bk>
    <bk>
      <rc t="1" v="25005"/>
    </bk>
    <bk>
      <rc t="1" v="25006"/>
    </bk>
    <bk>
      <rc t="1" v="25007"/>
    </bk>
    <bk>
      <rc t="1" v="25008"/>
    </bk>
    <bk>
      <rc t="1" v="25009"/>
    </bk>
    <bk>
      <rc t="1" v="25010"/>
    </bk>
    <bk>
      <rc t="1" v="25011"/>
    </bk>
    <bk>
      <rc t="1" v="25012"/>
    </bk>
    <bk>
      <rc t="1" v="25013"/>
    </bk>
    <bk>
      <rc t="1" v="25014"/>
    </bk>
    <bk>
      <rc t="1" v="25015"/>
    </bk>
    <bk>
      <rc t="1" v="25016"/>
    </bk>
    <bk>
      <rc t="1" v="25017"/>
    </bk>
    <bk>
      <rc t="1" v="25018"/>
    </bk>
    <bk>
      <rc t="1" v="25019"/>
    </bk>
    <bk>
      <rc t="1" v="25020"/>
    </bk>
    <bk>
      <rc t="1" v="25021"/>
    </bk>
    <bk>
      <rc t="1" v="25022"/>
    </bk>
    <bk>
      <rc t="1" v="25023"/>
    </bk>
    <bk>
      <rc t="1" v="25024"/>
    </bk>
    <bk>
      <rc t="1" v="25025"/>
    </bk>
    <bk>
      <rc t="1" v="25026"/>
    </bk>
    <bk>
      <rc t="1" v="25027"/>
    </bk>
    <bk>
      <rc t="1" v="25028"/>
    </bk>
    <bk>
      <rc t="1" v="25029"/>
    </bk>
    <bk>
      <rc t="1" v="25030"/>
    </bk>
    <bk>
      <rc t="1" v="25031"/>
    </bk>
    <bk>
      <rc t="1" v="25032"/>
    </bk>
    <bk>
      <rc t="1" v="25033"/>
    </bk>
    <bk>
      <rc t="1" v="25034"/>
    </bk>
    <bk>
      <rc t="1" v="25035"/>
    </bk>
    <bk>
      <rc t="1" v="25036"/>
    </bk>
    <bk>
      <rc t="1" v="25037"/>
    </bk>
    <bk>
      <rc t="1" v="25038"/>
    </bk>
    <bk>
      <rc t="1" v="25039"/>
    </bk>
    <bk>
      <rc t="1" v="25040"/>
    </bk>
    <bk>
      <rc t="1" v="25041"/>
    </bk>
    <bk>
      <rc t="1" v="25042"/>
    </bk>
    <bk>
      <rc t="1" v="25043"/>
    </bk>
    <bk>
      <rc t="1" v="25044"/>
    </bk>
    <bk>
      <rc t="1" v="25045"/>
    </bk>
    <bk>
      <rc t="1" v="25046"/>
    </bk>
    <bk>
      <rc t="1" v="25047"/>
    </bk>
    <bk>
      <rc t="1" v="25048"/>
    </bk>
    <bk>
      <rc t="1" v="25049"/>
    </bk>
    <bk>
      <rc t="1" v="25050"/>
    </bk>
    <bk>
      <rc t="1" v="25051"/>
    </bk>
    <bk>
      <rc t="1" v="25052"/>
    </bk>
    <bk>
      <rc t="1" v="25053"/>
    </bk>
    <bk>
      <rc t="1" v="25054"/>
    </bk>
    <bk>
      <rc t="1" v="25055"/>
    </bk>
    <bk>
      <rc t="1" v="25056"/>
    </bk>
    <bk>
      <rc t="1" v="25057"/>
    </bk>
    <bk>
      <rc t="1" v="25058"/>
    </bk>
    <bk>
      <rc t="1" v="25059"/>
    </bk>
    <bk>
      <rc t="1" v="25060"/>
    </bk>
    <bk>
      <rc t="1" v="25061"/>
    </bk>
    <bk>
      <rc t="1" v="25062"/>
    </bk>
    <bk>
      <rc t="1" v="25063"/>
    </bk>
    <bk>
      <rc t="1" v="25064"/>
    </bk>
    <bk>
      <rc t="1" v="25065"/>
    </bk>
    <bk>
      <rc t="1" v="25066"/>
    </bk>
    <bk>
      <rc t="1" v="25067"/>
    </bk>
    <bk>
      <rc t="1" v="25068"/>
    </bk>
    <bk>
      <rc t="1" v="25069"/>
    </bk>
    <bk>
      <rc t="1" v="25070"/>
    </bk>
    <bk>
      <rc t="1" v="25071"/>
    </bk>
    <bk>
      <rc t="1" v="25072"/>
    </bk>
    <bk>
      <rc t="1" v="25073"/>
    </bk>
    <bk>
      <rc t="1" v="25074"/>
    </bk>
    <bk>
      <rc t="1" v="25075"/>
    </bk>
    <bk>
      <rc t="1" v="25076"/>
    </bk>
    <bk>
      <rc t="1" v="25077"/>
    </bk>
    <bk>
      <rc t="1" v="25078"/>
    </bk>
    <bk>
      <rc t="1" v="25079"/>
    </bk>
    <bk>
      <rc t="1" v="25080"/>
    </bk>
    <bk>
      <rc t="1" v="25081"/>
    </bk>
    <bk>
      <rc t="1" v="25082"/>
    </bk>
    <bk>
      <rc t="1" v="25083"/>
    </bk>
    <bk>
      <rc t="1" v="25084"/>
    </bk>
    <bk>
      <rc t="1" v="25085"/>
    </bk>
    <bk>
      <rc t="1" v="25086"/>
    </bk>
    <bk>
      <rc t="1" v="25087"/>
    </bk>
    <bk>
      <rc t="1" v="25088"/>
    </bk>
    <bk>
      <rc t="1" v="25089"/>
    </bk>
    <bk>
      <rc t="1" v="25090"/>
    </bk>
    <bk>
      <rc t="1" v="25091"/>
    </bk>
    <bk>
      <rc t="1" v="25092"/>
    </bk>
    <bk>
      <rc t="1" v="25093"/>
    </bk>
    <bk>
      <rc t="1" v="25094"/>
    </bk>
    <bk>
      <rc t="1" v="25095"/>
    </bk>
    <bk>
      <rc t="1" v="25096"/>
    </bk>
    <bk>
      <rc t="1" v="25097"/>
    </bk>
    <bk>
      <rc t="1" v="25098"/>
    </bk>
    <bk>
      <rc t="1" v="25099"/>
    </bk>
    <bk>
      <rc t="1" v="25100"/>
    </bk>
    <bk>
      <rc t="1" v="25101"/>
    </bk>
    <bk>
      <rc t="1" v="25102"/>
    </bk>
    <bk>
      <rc t="1" v="25103"/>
    </bk>
    <bk>
      <rc t="1" v="25104"/>
    </bk>
    <bk>
      <rc t="1" v="25105"/>
    </bk>
    <bk>
      <rc t="1" v="25106"/>
    </bk>
    <bk>
      <rc t="1" v="25107"/>
    </bk>
    <bk>
      <rc t="1" v="25108"/>
    </bk>
    <bk>
      <rc t="1" v="25109"/>
    </bk>
    <bk>
      <rc t="1" v="25110"/>
    </bk>
    <bk>
      <rc t="1" v="25111"/>
    </bk>
    <bk>
      <rc t="1" v="25112"/>
    </bk>
    <bk>
      <rc t="1" v="25113"/>
    </bk>
    <bk>
      <rc t="1" v="25114"/>
    </bk>
    <bk>
      <rc t="1" v="25115"/>
    </bk>
    <bk>
      <rc t="1" v="25116"/>
    </bk>
    <bk>
      <rc t="1" v="25117"/>
    </bk>
    <bk>
      <rc t="1" v="25118"/>
    </bk>
    <bk>
      <rc t="1" v="25119"/>
    </bk>
    <bk>
      <rc t="1" v="25120"/>
    </bk>
    <bk>
      <rc t="1" v="25121"/>
    </bk>
    <bk>
      <rc t="1" v="25122"/>
    </bk>
    <bk>
      <rc t="1" v="25123"/>
    </bk>
    <bk>
      <rc t="1" v="25124"/>
    </bk>
    <bk>
      <rc t="1" v="25125"/>
    </bk>
    <bk>
      <rc t="1" v="25126"/>
    </bk>
    <bk>
      <rc t="1" v="25127"/>
    </bk>
    <bk>
      <rc t="1" v="25128"/>
    </bk>
    <bk>
      <rc t="1" v="25129"/>
    </bk>
    <bk>
      <rc t="1" v="25130"/>
    </bk>
    <bk>
      <rc t="1" v="25131"/>
    </bk>
    <bk>
      <rc t="1" v="25132"/>
    </bk>
    <bk>
      <rc t="1" v="25133"/>
    </bk>
    <bk>
      <rc t="1" v="25134"/>
    </bk>
    <bk>
      <rc t="1" v="25135"/>
    </bk>
    <bk>
      <rc t="1" v="25136"/>
    </bk>
    <bk>
      <rc t="1" v="25137"/>
    </bk>
    <bk>
      <rc t="1" v="25138"/>
    </bk>
    <bk>
      <rc t="1" v="25139"/>
    </bk>
    <bk>
      <rc t="1" v="25140"/>
    </bk>
    <bk>
      <rc t="1" v="25141"/>
    </bk>
    <bk>
      <rc t="1" v="25142"/>
    </bk>
    <bk>
      <rc t="1" v="25143"/>
    </bk>
    <bk>
      <rc t="1" v="25144"/>
    </bk>
    <bk>
      <rc t="1" v="25145"/>
    </bk>
    <bk>
      <rc t="1" v="25146"/>
    </bk>
    <bk>
      <rc t="1" v="25147"/>
    </bk>
    <bk>
      <rc t="1" v="25148"/>
    </bk>
    <bk>
      <rc t="1" v="25149"/>
    </bk>
    <bk>
      <rc t="1" v="25150"/>
    </bk>
    <bk>
      <rc t="1" v="25151"/>
    </bk>
    <bk>
      <rc t="1" v="25152"/>
    </bk>
    <bk>
      <rc t="1" v="25153"/>
    </bk>
    <bk>
      <rc t="1" v="25154"/>
    </bk>
    <bk>
      <rc t="1" v="25155"/>
    </bk>
    <bk>
      <rc t="1" v="25156"/>
    </bk>
    <bk>
      <rc t="1" v="25157"/>
    </bk>
    <bk>
      <rc t="1" v="25158"/>
    </bk>
    <bk>
      <rc t="1" v="25159"/>
    </bk>
    <bk>
      <rc t="1" v="25160"/>
    </bk>
    <bk>
      <rc t="1" v="25161"/>
    </bk>
    <bk>
      <rc t="1" v="25162"/>
    </bk>
    <bk>
      <rc t="1" v="25163"/>
    </bk>
    <bk>
      <rc t="1" v="25164"/>
    </bk>
    <bk>
      <rc t="1" v="25165"/>
    </bk>
    <bk>
      <rc t="1" v="25166"/>
    </bk>
    <bk>
      <rc t="1" v="25167"/>
    </bk>
    <bk>
      <rc t="1" v="25168"/>
    </bk>
    <bk>
      <rc t="1" v="25169"/>
    </bk>
    <bk>
      <rc t="1" v="25170"/>
    </bk>
    <bk>
      <rc t="1" v="25171"/>
    </bk>
    <bk>
      <rc t="1" v="25172"/>
    </bk>
    <bk>
      <rc t="1" v="25173"/>
    </bk>
    <bk>
      <rc t="1" v="25174"/>
    </bk>
    <bk>
      <rc t="1" v="25175"/>
    </bk>
    <bk>
      <rc t="1" v="25176"/>
    </bk>
    <bk>
      <rc t="1" v="25177"/>
    </bk>
    <bk>
      <rc t="1" v="25178"/>
    </bk>
    <bk>
      <rc t="1" v="25179"/>
    </bk>
    <bk>
      <rc t="1" v="25180"/>
    </bk>
    <bk>
      <rc t="1" v="25181"/>
    </bk>
    <bk>
      <rc t="1" v="25182"/>
    </bk>
    <bk>
      <rc t="1" v="25183"/>
    </bk>
    <bk>
      <rc t="1" v="25184"/>
    </bk>
    <bk>
      <rc t="1" v="25185"/>
    </bk>
    <bk>
      <rc t="1" v="25186"/>
    </bk>
    <bk>
      <rc t="1" v="25187"/>
    </bk>
    <bk>
      <rc t="1" v="25188"/>
    </bk>
    <bk>
      <rc t="1" v="25189"/>
    </bk>
    <bk>
      <rc t="1" v="25190"/>
    </bk>
    <bk>
      <rc t="1" v="25191"/>
    </bk>
    <bk>
      <rc t="1" v="25192"/>
    </bk>
    <bk>
      <rc t="1" v="25193"/>
    </bk>
    <bk>
      <rc t="1" v="25194"/>
    </bk>
    <bk>
      <rc t="1" v="25195"/>
    </bk>
    <bk>
      <rc t="1" v="25196"/>
    </bk>
    <bk>
      <rc t="1" v="25197"/>
    </bk>
    <bk>
      <rc t="1" v="25198"/>
    </bk>
    <bk>
      <rc t="1" v="25199"/>
    </bk>
    <bk>
      <rc t="1" v="25200"/>
    </bk>
    <bk>
      <rc t="1" v="25201"/>
    </bk>
    <bk>
      <rc t="1" v="25202"/>
    </bk>
    <bk>
      <rc t="1" v="25203"/>
    </bk>
    <bk>
      <rc t="1" v="25204"/>
    </bk>
    <bk>
      <rc t="1" v="25205"/>
    </bk>
    <bk>
      <rc t="1" v="25206"/>
    </bk>
    <bk>
      <rc t="1" v="25207"/>
    </bk>
    <bk>
      <rc t="1" v="25208"/>
    </bk>
    <bk>
      <rc t="1" v="25209"/>
    </bk>
    <bk>
      <rc t="1" v="25210"/>
    </bk>
    <bk>
      <rc t="1" v="25211"/>
    </bk>
    <bk>
      <rc t="1" v="25212"/>
    </bk>
    <bk>
      <rc t="1" v="25213"/>
    </bk>
    <bk>
      <rc t="1" v="25214"/>
    </bk>
    <bk>
      <rc t="1" v="25215"/>
    </bk>
    <bk>
      <rc t="1" v="25216"/>
    </bk>
    <bk>
      <rc t="1" v="25217"/>
    </bk>
    <bk>
      <rc t="1" v="25218"/>
    </bk>
    <bk>
      <rc t="1" v="25219"/>
    </bk>
    <bk>
      <rc t="1" v="25220"/>
    </bk>
    <bk>
      <rc t="1" v="25221"/>
    </bk>
    <bk>
      <rc t="1" v="25222"/>
    </bk>
    <bk>
      <rc t="1" v="25223"/>
    </bk>
    <bk>
      <rc t="1" v="25224"/>
    </bk>
    <bk>
      <rc t="1" v="25225"/>
    </bk>
    <bk>
      <rc t="1" v="25226"/>
    </bk>
    <bk>
      <rc t="1" v="25227"/>
    </bk>
    <bk>
      <rc t="1" v="25228"/>
    </bk>
    <bk>
      <rc t="1" v="25229"/>
    </bk>
    <bk>
      <rc t="1" v="25230"/>
    </bk>
    <bk>
      <rc t="1" v="25231"/>
    </bk>
    <bk>
      <rc t="1" v="25232"/>
    </bk>
    <bk>
      <rc t="1" v="25233"/>
    </bk>
    <bk>
      <rc t="1" v="25234"/>
    </bk>
    <bk>
      <rc t="1" v="25235"/>
    </bk>
    <bk>
      <rc t="1" v="25236"/>
    </bk>
    <bk>
      <rc t="1" v="25237"/>
    </bk>
    <bk>
      <rc t="1" v="25238"/>
    </bk>
    <bk>
      <rc t="1" v="25239"/>
    </bk>
    <bk>
      <rc t="1" v="25240"/>
    </bk>
    <bk>
      <rc t="1" v="25241"/>
    </bk>
    <bk>
      <rc t="1" v="25242"/>
    </bk>
    <bk>
      <rc t="1" v="25243"/>
    </bk>
    <bk>
      <rc t="1" v="25244"/>
    </bk>
    <bk>
      <rc t="1" v="25245"/>
    </bk>
    <bk>
      <rc t="1" v="25246"/>
    </bk>
    <bk>
      <rc t="1" v="25247"/>
    </bk>
    <bk>
      <rc t="1" v="25248"/>
    </bk>
    <bk>
      <rc t="1" v="25249"/>
    </bk>
    <bk>
      <rc t="1" v="25250"/>
    </bk>
    <bk>
      <rc t="1" v="25251"/>
    </bk>
    <bk>
      <rc t="1" v="25252"/>
    </bk>
    <bk>
      <rc t="1" v="25253"/>
    </bk>
    <bk>
      <rc t="1" v="25254"/>
    </bk>
    <bk>
      <rc t="1" v="25255"/>
    </bk>
    <bk>
      <rc t="1" v="25256"/>
    </bk>
    <bk>
      <rc t="1" v="25257"/>
    </bk>
    <bk>
      <rc t="1" v="25258"/>
    </bk>
    <bk>
      <rc t="1" v="25259"/>
    </bk>
    <bk>
      <rc t="1" v="25260"/>
    </bk>
    <bk>
      <rc t="1" v="25261"/>
    </bk>
    <bk>
      <rc t="1" v="25262"/>
    </bk>
    <bk>
      <rc t="1" v="25263"/>
    </bk>
    <bk>
      <rc t="1" v="25264"/>
    </bk>
    <bk>
      <rc t="1" v="25265"/>
    </bk>
    <bk>
      <rc t="1" v="25266"/>
    </bk>
    <bk>
      <rc t="1" v="25267"/>
    </bk>
    <bk>
      <rc t="1" v="25268"/>
    </bk>
    <bk>
      <rc t="1" v="25269"/>
    </bk>
    <bk>
      <rc t="1" v="25270"/>
    </bk>
    <bk>
      <rc t="1" v="25271"/>
    </bk>
    <bk>
      <rc t="1" v="25272"/>
    </bk>
    <bk>
      <rc t="1" v="25273"/>
    </bk>
    <bk>
      <rc t="1" v="25274"/>
    </bk>
    <bk>
      <rc t="1" v="25275"/>
    </bk>
    <bk>
      <rc t="1" v="25276"/>
    </bk>
    <bk>
      <rc t="1" v="25277"/>
    </bk>
    <bk>
      <rc t="1" v="25278"/>
    </bk>
    <bk>
      <rc t="1" v="25279"/>
    </bk>
    <bk>
      <rc t="1" v="25280"/>
    </bk>
    <bk>
      <rc t="1" v="25281"/>
    </bk>
    <bk>
      <rc t="1" v="25282"/>
    </bk>
    <bk>
      <rc t="1" v="25283"/>
    </bk>
    <bk>
      <rc t="1" v="25284"/>
    </bk>
    <bk>
      <rc t="1" v="25285"/>
    </bk>
    <bk>
      <rc t="1" v="25286"/>
    </bk>
    <bk>
      <rc t="1" v="25287"/>
    </bk>
    <bk>
      <rc t="1" v="25288"/>
    </bk>
    <bk>
      <rc t="1" v="25289"/>
    </bk>
    <bk>
      <rc t="1" v="25290"/>
    </bk>
    <bk>
      <rc t="1" v="25291"/>
    </bk>
    <bk>
      <rc t="1" v="25292"/>
    </bk>
    <bk>
      <rc t="1" v="25293"/>
    </bk>
    <bk>
      <rc t="1" v="25294"/>
    </bk>
    <bk>
      <rc t="1" v="25295"/>
    </bk>
    <bk>
      <rc t="1" v="25296"/>
    </bk>
    <bk>
      <rc t="1" v="25297"/>
    </bk>
    <bk>
      <rc t="1" v="25298"/>
    </bk>
    <bk>
      <rc t="1" v="25299"/>
    </bk>
    <bk>
      <rc t="1" v="25300"/>
    </bk>
    <bk>
      <rc t="1" v="25301"/>
    </bk>
    <bk>
      <rc t="1" v="25302"/>
    </bk>
    <bk>
      <rc t="1" v="25303"/>
    </bk>
    <bk>
      <rc t="1" v="25304"/>
    </bk>
    <bk>
      <rc t="1" v="25305"/>
    </bk>
    <bk>
      <rc t="1" v="25306"/>
    </bk>
    <bk>
      <rc t="1" v="25307"/>
    </bk>
    <bk>
      <rc t="1" v="25308"/>
    </bk>
    <bk>
      <rc t="1" v="25309"/>
    </bk>
    <bk>
      <rc t="1" v="25310"/>
    </bk>
    <bk>
      <rc t="1" v="25311"/>
    </bk>
    <bk>
      <rc t="1" v="25312"/>
    </bk>
    <bk>
      <rc t="1" v="25313"/>
    </bk>
    <bk>
      <rc t="1" v="25314"/>
    </bk>
    <bk>
      <rc t="1" v="25315"/>
    </bk>
    <bk>
      <rc t="1" v="25316"/>
    </bk>
    <bk>
      <rc t="1" v="25317"/>
    </bk>
    <bk>
      <rc t="1" v="25318"/>
    </bk>
    <bk>
      <rc t="1" v="25319"/>
    </bk>
    <bk>
      <rc t="1" v="25320"/>
    </bk>
    <bk>
      <rc t="1" v="25321"/>
    </bk>
    <bk>
      <rc t="1" v="25322"/>
    </bk>
    <bk>
      <rc t="1" v="25323"/>
    </bk>
    <bk>
      <rc t="1" v="25324"/>
    </bk>
    <bk>
      <rc t="1" v="25325"/>
    </bk>
    <bk>
      <rc t="1" v="25326"/>
    </bk>
    <bk>
      <rc t="1" v="25327"/>
    </bk>
    <bk>
      <rc t="1" v="25328"/>
    </bk>
    <bk>
      <rc t="1" v="25329"/>
    </bk>
    <bk>
      <rc t="1" v="25330"/>
    </bk>
    <bk>
      <rc t="1" v="25331"/>
    </bk>
    <bk>
      <rc t="1" v="25332"/>
    </bk>
    <bk>
      <rc t="1" v="25333"/>
    </bk>
    <bk>
      <rc t="1" v="25334"/>
    </bk>
    <bk>
      <rc t="1" v="25335"/>
    </bk>
    <bk>
      <rc t="1" v="25336"/>
    </bk>
    <bk>
      <rc t="1" v="25337"/>
    </bk>
    <bk>
      <rc t="1" v="25338"/>
    </bk>
    <bk>
      <rc t="1" v="25339"/>
    </bk>
    <bk>
      <rc t="1" v="25340"/>
    </bk>
    <bk>
      <rc t="1" v="25341"/>
    </bk>
    <bk>
      <rc t="1" v="25342"/>
    </bk>
    <bk>
      <rc t="1" v="25343"/>
    </bk>
    <bk>
      <rc t="1" v="25344"/>
    </bk>
    <bk>
      <rc t="1" v="25345"/>
    </bk>
    <bk>
      <rc t="1" v="25346"/>
    </bk>
    <bk>
      <rc t="1" v="25347"/>
    </bk>
    <bk>
      <rc t="1" v="25348"/>
    </bk>
    <bk>
      <rc t="1" v="25349"/>
    </bk>
    <bk>
      <rc t="1" v="25350"/>
    </bk>
    <bk>
      <rc t="1" v="25351"/>
    </bk>
    <bk>
      <rc t="1" v="25352"/>
    </bk>
    <bk>
      <rc t="1" v="25353"/>
    </bk>
    <bk>
      <rc t="1" v="25354"/>
    </bk>
    <bk>
      <rc t="1" v="25355"/>
    </bk>
    <bk>
      <rc t="1" v="25356"/>
    </bk>
    <bk>
      <rc t="1" v="25357"/>
    </bk>
    <bk>
      <rc t="1" v="25358"/>
    </bk>
    <bk>
      <rc t="1" v="25359"/>
    </bk>
    <bk>
      <rc t="1" v="25360"/>
    </bk>
    <bk>
      <rc t="1" v="25361"/>
    </bk>
    <bk>
      <rc t="1" v="25362"/>
    </bk>
    <bk>
      <rc t="1" v="25363"/>
    </bk>
    <bk>
      <rc t="1" v="25364"/>
    </bk>
    <bk>
      <rc t="1" v="25365"/>
    </bk>
    <bk>
      <rc t="1" v="25366"/>
    </bk>
    <bk>
      <rc t="1" v="25367"/>
    </bk>
    <bk>
      <rc t="1" v="25368"/>
    </bk>
    <bk>
      <rc t="1" v="25369"/>
    </bk>
    <bk>
      <rc t="1" v="25370"/>
    </bk>
    <bk>
      <rc t="1" v="25371"/>
    </bk>
    <bk>
      <rc t="1" v="25372"/>
    </bk>
    <bk>
      <rc t="1" v="25373"/>
    </bk>
    <bk>
      <rc t="1" v="25374"/>
    </bk>
    <bk>
      <rc t="1" v="25375"/>
    </bk>
    <bk>
      <rc t="1" v="25376"/>
    </bk>
    <bk>
      <rc t="1" v="25377"/>
    </bk>
    <bk>
      <rc t="1" v="25378"/>
    </bk>
    <bk>
      <rc t="1" v="25379"/>
    </bk>
    <bk>
      <rc t="1" v="25380"/>
    </bk>
    <bk>
      <rc t="1" v="25381"/>
    </bk>
    <bk>
      <rc t="1" v="25382"/>
    </bk>
    <bk>
      <rc t="1" v="25383"/>
    </bk>
    <bk>
      <rc t="1" v="25384"/>
    </bk>
    <bk>
      <rc t="1" v="25385"/>
    </bk>
    <bk>
      <rc t="1" v="25386"/>
    </bk>
    <bk>
      <rc t="1" v="25387"/>
    </bk>
    <bk>
      <rc t="1" v="25388"/>
    </bk>
    <bk>
      <rc t="1" v="25389"/>
    </bk>
    <bk>
      <rc t="1" v="25390"/>
    </bk>
    <bk>
      <rc t="1" v="25391"/>
    </bk>
    <bk>
      <rc t="1" v="25392"/>
    </bk>
    <bk>
      <rc t="1" v="25393"/>
    </bk>
    <bk>
      <rc t="1" v="25394"/>
    </bk>
    <bk>
      <rc t="1" v="25395"/>
    </bk>
    <bk>
      <rc t="1" v="25396"/>
    </bk>
    <bk>
      <rc t="1" v="25397"/>
    </bk>
    <bk>
      <rc t="1" v="25398"/>
    </bk>
    <bk>
      <rc t="1" v="25399"/>
    </bk>
    <bk>
      <rc t="1" v="25400"/>
    </bk>
    <bk>
      <rc t="1" v="25401"/>
    </bk>
    <bk>
      <rc t="1" v="25402"/>
    </bk>
    <bk>
      <rc t="1" v="25403"/>
    </bk>
    <bk>
      <rc t="1" v="25404"/>
    </bk>
    <bk>
      <rc t="1" v="25405"/>
    </bk>
    <bk>
      <rc t="1" v="25406"/>
    </bk>
    <bk>
      <rc t="1" v="25407"/>
    </bk>
    <bk>
      <rc t="1" v="25408"/>
    </bk>
    <bk>
      <rc t="1" v="25409"/>
    </bk>
    <bk>
      <rc t="1" v="25410"/>
    </bk>
    <bk>
      <rc t="1" v="25411"/>
    </bk>
    <bk>
      <rc t="1" v="25412"/>
    </bk>
    <bk>
      <rc t="1" v="25413"/>
    </bk>
    <bk>
      <rc t="1" v="25414"/>
    </bk>
    <bk>
      <rc t="1" v="25415"/>
    </bk>
    <bk>
      <rc t="1" v="25416"/>
    </bk>
    <bk>
      <rc t="1" v="25417"/>
    </bk>
    <bk>
      <rc t="1" v="25418"/>
    </bk>
    <bk>
      <rc t="1" v="25419"/>
    </bk>
    <bk>
      <rc t="1" v="25420"/>
    </bk>
    <bk>
      <rc t="1" v="25421"/>
    </bk>
    <bk>
      <rc t="1" v="25422"/>
    </bk>
    <bk>
      <rc t="1" v="25423"/>
    </bk>
    <bk>
      <rc t="1" v="25424"/>
    </bk>
    <bk>
      <rc t="1" v="25425"/>
    </bk>
    <bk>
      <rc t="1" v="25426"/>
    </bk>
    <bk>
      <rc t="1" v="25427"/>
    </bk>
    <bk>
      <rc t="1" v="25428"/>
    </bk>
    <bk>
      <rc t="1" v="25429"/>
    </bk>
    <bk>
      <rc t="1" v="25430"/>
    </bk>
    <bk>
      <rc t="1" v="25431"/>
    </bk>
    <bk>
      <rc t="1" v="25432"/>
    </bk>
    <bk>
      <rc t="1" v="25433"/>
    </bk>
    <bk>
      <rc t="1" v="25434"/>
    </bk>
    <bk>
      <rc t="1" v="25435"/>
    </bk>
    <bk>
      <rc t="1" v="25436"/>
    </bk>
    <bk>
      <rc t="1" v="25437"/>
    </bk>
    <bk>
      <rc t="1" v="25438"/>
    </bk>
    <bk>
      <rc t="1" v="25439"/>
    </bk>
    <bk>
      <rc t="1" v="25440"/>
    </bk>
    <bk>
      <rc t="1" v="25441"/>
    </bk>
    <bk>
      <rc t="1" v="25442"/>
    </bk>
    <bk>
      <rc t="1" v="25443"/>
    </bk>
    <bk>
      <rc t="1" v="25444"/>
    </bk>
    <bk>
      <rc t="1" v="25445"/>
    </bk>
    <bk>
      <rc t="1" v="25446"/>
    </bk>
    <bk>
      <rc t="1" v="25447"/>
    </bk>
    <bk>
      <rc t="1" v="25448"/>
    </bk>
    <bk>
      <rc t="1" v="25449"/>
    </bk>
    <bk>
      <rc t="1" v="25450"/>
    </bk>
    <bk>
      <rc t="1" v="25451"/>
    </bk>
    <bk>
      <rc t="1" v="25452"/>
    </bk>
    <bk>
      <rc t="1" v="25453"/>
    </bk>
    <bk>
      <rc t="1" v="25454"/>
    </bk>
    <bk>
      <rc t="1" v="25455"/>
    </bk>
    <bk>
      <rc t="1" v="25456"/>
    </bk>
    <bk>
      <rc t="1" v="25457"/>
    </bk>
    <bk>
      <rc t="1" v="25458"/>
    </bk>
    <bk>
      <rc t="1" v="25459"/>
    </bk>
    <bk>
      <rc t="1" v="25460"/>
    </bk>
    <bk>
      <rc t="1" v="25461"/>
    </bk>
    <bk>
      <rc t="1" v="25462"/>
    </bk>
    <bk>
      <rc t="1" v="25463"/>
    </bk>
    <bk>
      <rc t="1" v="25464"/>
    </bk>
    <bk>
      <rc t="1" v="25465"/>
    </bk>
    <bk>
      <rc t="1" v="25466"/>
    </bk>
    <bk>
      <rc t="1" v="25467"/>
    </bk>
    <bk>
      <rc t="1" v="25468"/>
    </bk>
    <bk>
      <rc t="1" v="25469"/>
    </bk>
    <bk>
      <rc t="1" v="25470"/>
    </bk>
    <bk>
      <rc t="1" v="25471"/>
    </bk>
    <bk>
      <rc t="1" v="25472"/>
    </bk>
    <bk>
      <rc t="1" v="25473"/>
    </bk>
    <bk>
      <rc t="1" v="25474"/>
    </bk>
    <bk>
      <rc t="1" v="25475"/>
    </bk>
    <bk>
      <rc t="1" v="25476"/>
    </bk>
    <bk>
      <rc t="1" v="25477"/>
    </bk>
    <bk>
      <rc t="1" v="25478"/>
    </bk>
    <bk>
      <rc t="1" v="25479"/>
    </bk>
    <bk>
      <rc t="1" v="25480"/>
    </bk>
    <bk>
      <rc t="1" v="25481"/>
    </bk>
    <bk>
      <rc t="1" v="25482"/>
    </bk>
    <bk>
      <rc t="1" v="25483"/>
    </bk>
    <bk>
      <rc t="1" v="25484"/>
    </bk>
    <bk>
      <rc t="1" v="25485"/>
    </bk>
    <bk>
      <rc t="1" v="25486"/>
    </bk>
    <bk>
      <rc t="1" v="25487"/>
    </bk>
    <bk>
      <rc t="1" v="25488"/>
    </bk>
    <bk>
      <rc t="1" v="25489"/>
    </bk>
    <bk>
      <rc t="1" v="25490"/>
    </bk>
    <bk>
      <rc t="1" v="25491"/>
    </bk>
    <bk>
      <rc t="1" v="25492"/>
    </bk>
    <bk>
      <rc t="1" v="25493"/>
    </bk>
    <bk>
      <rc t="1" v="25494"/>
    </bk>
    <bk>
      <rc t="1" v="25495"/>
    </bk>
    <bk>
      <rc t="1" v="25496"/>
    </bk>
    <bk>
      <rc t="1" v="25497"/>
    </bk>
    <bk>
      <rc t="1" v="25498"/>
    </bk>
    <bk>
      <rc t="1" v="25499"/>
    </bk>
    <bk>
      <rc t="1" v="25500"/>
    </bk>
    <bk>
      <rc t="1" v="25501"/>
    </bk>
    <bk>
      <rc t="1" v="25502"/>
    </bk>
    <bk>
      <rc t="1" v="25503"/>
    </bk>
    <bk>
      <rc t="1" v="25504"/>
    </bk>
    <bk>
      <rc t="1" v="25505"/>
    </bk>
    <bk>
      <rc t="1" v="25506"/>
    </bk>
    <bk>
      <rc t="1" v="25507"/>
    </bk>
    <bk>
      <rc t="1" v="25508"/>
    </bk>
    <bk>
      <rc t="1" v="25509"/>
    </bk>
    <bk>
      <rc t="1" v="25510"/>
    </bk>
    <bk>
      <rc t="1" v="25511"/>
    </bk>
    <bk>
      <rc t="1" v="25512"/>
    </bk>
    <bk>
      <rc t="1" v="25513"/>
    </bk>
    <bk>
      <rc t="1" v="25514"/>
    </bk>
    <bk>
      <rc t="1" v="25515"/>
    </bk>
    <bk>
      <rc t="1" v="25516"/>
    </bk>
    <bk>
      <rc t="1" v="25517"/>
    </bk>
    <bk>
      <rc t="1" v="25518"/>
    </bk>
    <bk>
      <rc t="1" v="25519"/>
    </bk>
    <bk>
      <rc t="1" v="25520"/>
    </bk>
    <bk>
      <rc t="1" v="25521"/>
    </bk>
    <bk>
      <rc t="1" v="25522"/>
    </bk>
    <bk>
      <rc t="1" v="25523"/>
    </bk>
    <bk>
      <rc t="1" v="25524"/>
    </bk>
    <bk>
      <rc t="1" v="25525"/>
    </bk>
    <bk>
      <rc t="1" v="25526"/>
    </bk>
    <bk>
      <rc t="1" v="25527"/>
    </bk>
    <bk>
      <rc t="1" v="25528"/>
    </bk>
    <bk>
      <rc t="1" v="25529"/>
    </bk>
    <bk>
      <rc t="1" v="25530"/>
    </bk>
    <bk>
      <rc t="1" v="25531"/>
    </bk>
    <bk>
      <rc t="1" v="25532"/>
    </bk>
    <bk>
      <rc t="1" v="25533"/>
    </bk>
    <bk>
      <rc t="1" v="25534"/>
    </bk>
    <bk>
      <rc t="1" v="25535"/>
    </bk>
    <bk>
      <rc t="1" v="25536"/>
    </bk>
    <bk>
      <rc t="1" v="25537"/>
    </bk>
    <bk>
      <rc t="1" v="25538"/>
    </bk>
    <bk>
      <rc t="1" v="25539"/>
    </bk>
    <bk>
      <rc t="1" v="25540"/>
    </bk>
    <bk>
      <rc t="1" v="25541"/>
    </bk>
    <bk>
      <rc t="1" v="25542"/>
    </bk>
    <bk>
      <rc t="1" v="25543"/>
    </bk>
    <bk>
      <rc t="1" v="25544"/>
    </bk>
    <bk>
      <rc t="1" v="25545"/>
    </bk>
    <bk>
      <rc t="1" v="25546"/>
    </bk>
    <bk>
      <rc t="1" v="25547"/>
    </bk>
    <bk>
      <rc t="1" v="25548"/>
    </bk>
    <bk>
      <rc t="1" v="25549"/>
    </bk>
    <bk>
      <rc t="1" v="25550"/>
    </bk>
    <bk>
      <rc t="1" v="25551"/>
    </bk>
    <bk>
      <rc t="1" v="25552"/>
    </bk>
    <bk>
      <rc t="1" v="25553"/>
    </bk>
    <bk>
      <rc t="1" v="25554"/>
    </bk>
    <bk>
      <rc t="1" v="25555"/>
    </bk>
    <bk>
      <rc t="1" v="25556"/>
    </bk>
    <bk>
      <rc t="1" v="25557"/>
    </bk>
    <bk>
      <rc t="1" v="25558"/>
    </bk>
    <bk>
      <rc t="1" v="25559"/>
    </bk>
    <bk>
      <rc t="1" v="25560"/>
    </bk>
    <bk>
      <rc t="1" v="25561"/>
    </bk>
    <bk>
      <rc t="1" v="25562"/>
    </bk>
    <bk>
      <rc t="1" v="25563"/>
    </bk>
    <bk>
      <rc t="1" v="25564"/>
    </bk>
    <bk>
      <rc t="1" v="25565"/>
    </bk>
    <bk>
      <rc t="1" v="25566"/>
    </bk>
    <bk>
      <rc t="1" v="25567"/>
    </bk>
    <bk>
      <rc t="1" v="25568"/>
    </bk>
    <bk>
      <rc t="1" v="25569"/>
    </bk>
    <bk>
      <rc t="1" v="25570"/>
    </bk>
    <bk>
      <rc t="1" v="25571"/>
    </bk>
    <bk>
      <rc t="1" v="25572"/>
    </bk>
    <bk>
      <rc t="1" v="25573"/>
    </bk>
    <bk>
      <rc t="1" v="25574"/>
    </bk>
    <bk>
      <rc t="1" v="25575"/>
    </bk>
    <bk>
      <rc t="1" v="25576"/>
    </bk>
    <bk>
      <rc t="1" v="25577"/>
    </bk>
    <bk>
      <rc t="1" v="25578"/>
    </bk>
    <bk>
      <rc t="1" v="25579"/>
    </bk>
    <bk>
      <rc t="1" v="25580"/>
    </bk>
    <bk>
      <rc t="1" v="25581"/>
    </bk>
    <bk>
      <rc t="1" v="25582"/>
    </bk>
    <bk>
      <rc t="1" v="25583"/>
    </bk>
    <bk>
      <rc t="1" v="25584"/>
    </bk>
    <bk>
      <rc t="1" v="25585"/>
    </bk>
    <bk>
      <rc t="1" v="25586"/>
    </bk>
    <bk>
      <rc t="1" v="25587"/>
    </bk>
    <bk>
      <rc t="1" v="25588"/>
    </bk>
    <bk>
      <rc t="1" v="25589"/>
    </bk>
    <bk>
      <rc t="1" v="25590"/>
    </bk>
    <bk>
      <rc t="1" v="25591"/>
    </bk>
    <bk>
      <rc t="1" v="25592"/>
    </bk>
    <bk>
      <rc t="1" v="25593"/>
    </bk>
    <bk>
      <rc t="1" v="25594"/>
    </bk>
    <bk>
      <rc t="1" v="25595"/>
    </bk>
    <bk>
      <rc t="1" v="25596"/>
    </bk>
    <bk>
      <rc t="1" v="25597"/>
    </bk>
    <bk>
      <rc t="1" v="25598"/>
    </bk>
    <bk>
      <rc t="1" v="25599"/>
    </bk>
    <bk>
      <rc t="1" v="25600"/>
    </bk>
    <bk>
      <rc t="1" v="25601"/>
    </bk>
    <bk>
      <rc t="1" v="25602"/>
    </bk>
    <bk>
      <rc t="1" v="25603"/>
    </bk>
    <bk>
      <rc t="1" v="25604"/>
    </bk>
    <bk>
      <rc t="1" v="25605"/>
    </bk>
    <bk>
      <rc t="1" v="25606"/>
    </bk>
    <bk>
      <rc t="1" v="25607"/>
    </bk>
    <bk>
      <rc t="1" v="25608"/>
    </bk>
    <bk>
      <rc t="1" v="25609"/>
    </bk>
    <bk>
      <rc t="1" v="25610"/>
    </bk>
    <bk>
      <rc t="1" v="25611"/>
    </bk>
    <bk>
      <rc t="1" v="25612"/>
    </bk>
    <bk>
      <rc t="1" v="25613"/>
    </bk>
    <bk>
      <rc t="1" v="25614"/>
    </bk>
    <bk>
      <rc t="1" v="25615"/>
    </bk>
    <bk>
      <rc t="1" v="25616"/>
    </bk>
    <bk>
      <rc t="1" v="25617"/>
    </bk>
    <bk>
      <rc t="1" v="25618"/>
    </bk>
    <bk>
      <rc t="1" v="25619"/>
    </bk>
    <bk>
      <rc t="1" v="25620"/>
    </bk>
    <bk>
      <rc t="1" v="25621"/>
    </bk>
    <bk>
      <rc t="1" v="25622"/>
    </bk>
    <bk>
      <rc t="1" v="25623"/>
    </bk>
    <bk>
      <rc t="1" v="25624"/>
    </bk>
    <bk>
      <rc t="1" v="25625"/>
    </bk>
    <bk>
      <rc t="1" v="25626"/>
    </bk>
    <bk>
      <rc t="1" v="25627"/>
    </bk>
    <bk>
      <rc t="1" v="25628"/>
    </bk>
    <bk>
      <rc t="1" v="25629"/>
    </bk>
    <bk>
      <rc t="1" v="25630"/>
    </bk>
    <bk>
      <rc t="1" v="25631"/>
    </bk>
    <bk>
      <rc t="1" v="25632"/>
    </bk>
    <bk>
      <rc t="1" v="25633"/>
    </bk>
    <bk>
      <rc t="1" v="25634"/>
    </bk>
    <bk>
      <rc t="1" v="25635"/>
    </bk>
    <bk>
      <rc t="1" v="25636"/>
    </bk>
    <bk>
      <rc t="1" v="25637"/>
    </bk>
    <bk>
      <rc t="1" v="25638"/>
    </bk>
    <bk>
      <rc t="1" v="25639"/>
    </bk>
    <bk>
      <rc t="1" v="25640"/>
    </bk>
    <bk>
      <rc t="1" v="25641"/>
    </bk>
    <bk>
      <rc t="1" v="25642"/>
    </bk>
    <bk>
      <rc t="1" v="25643"/>
    </bk>
    <bk>
      <rc t="1" v="25644"/>
    </bk>
    <bk>
      <rc t="1" v="25645"/>
    </bk>
    <bk>
      <rc t="1" v="25646"/>
    </bk>
    <bk>
      <rc t="1" v="25647"/>
    </bk>
    <bk>
      <rc t="1" v="25648"/>
    </bk>
    <bk>
      <rc t="1" v="25649"/>
    </bk>
    <bk>
      <rc t="1" v="25650"/>
    </bk>
    <bk>
      <rc t="1" v="25651"/>
    </bk>
    <bk>
      <rc t="1" v="25652"/>
    </bk>
    <bk>
      <rc t="1" v="25653"/>
    </bk>
    <bk>
      <rc t="1" v="25654"/>
    </bk>
    <bk>
      <rc t="1" v="25655"/>
    </bk>
    <bk>
      <rc t="1" v="25656"/>
    </bk>
    <bk>
      <rc t="1" v="25657"/>
    </bk>
    <bk>
      <rc t="1" v="25658"/>
    </bk>
    <bk>
      <rc t="1" v="25659"/>
    </bk>
    <bk>
      <rc t="1" v="25660"/>
    </bk>
    <bk>
      <rc t="1" v="25661"/>
    </bk>
    <bk>
      <rc t="1" v="25662"/>
    </bk>
    <bk>
      <rc t="1" v="25663"/>
    </bk>
    <bk>
      <rc t="1" v="25664"/>
    </bk>
    <bk>
      <rc t="1" v="25665"/>
    </bk>
    <bk>
      <rc t="1" v="25666"/>
    </bk>
    <bk>
      <rc t="1" v="25667"/>
    </bk>
    <bk>
      <rc t="1" v="25668"/>
    </bk>
    <bk>
      <rc t="1" v="25669"/>
    </bk>
    <bk>
      <rc t="1" v="25670"/>
    </bk>
    <bk>
      <rc t="1" v="25671"/>
    </bk>
    <bk>
      <rc t="1" v="25672"/>
    </bk>
    <bk>
      <rc t="1" v="25673"/>
    </bk>
    <bk>
      <rc t="1" v="25674"/>
    </bk>
    <bk>
      <rc t="1" v="25675"/>
    </bk>
    <bk>
      <rc t="1" v="25676"/>
    </bk>
    <bk>
      <rc t="1" v="25677"/>
    </bk>
    <bk>
      <rc t="1" v="25678"/>
    </bk>
    <bk>
      <rc t="1" v="25679"/>
    </bk>
    <bk>
      <rc t="1" v="25680"/>
    </bk>
    <bk>
      <rc t="1" v="25681"/>
    </bk>
    <bk>
      <rc t="1" v="25682"/>
    </bk>
    <bk>
      <rc t="1" v="25683"/>
    </bk>
    <bk>
      <rc t="1" v="25684"/>
    </bk>
    <bk>
      <rc t="1" v="25685"/>
    </bk>
    <bk>
      <rc t="1" v="25686"/>
    </bk>
    <bk>
      <rc t="1" v="25687"/>
    </bk>
    <bk>
      <rc t="1" v="25688"/>
    </bk>
    <bk>
      <rc t="1" v="25689"/>
    </bk>
    <bk>
      <rc t="1" v="25690"/>
    </bk>
    <bk>
      <rc t="1" v="25691"/>
    </bk>
    <bk>
      <rc t="1" v="25692"/>
    </bk>
    <bk>
      <rc t="1" v="25693"/>
    </bk>
    <bk>
      <rc t="1" v="25694"/>
    </bk>
    <bk>
      <rc t="1" v="25695"/>
    </bk>
    <bk>
      <rc t="1" v="25696"/>
    </bk>
    <bk>
      <rc t="1" v="25697"/>
    </bk>
    <bk>
      <rc t="1" v="25698"/>
    </bk>
    <bk>
      <rc t="1" v="25699"/>
    </bk>
    <bk>
      <rc t="1" v="25700"/>
    </bk>
    <bk>
      <rc t="1" v="25701"/>
    </bk>
    <bk>
      <rc t="1" v="25702"/>
    </bk>
    <bk>
      <rc t="1" v="25703"/>
    </bk>
    <bk>
      <rc t="1" v="25704"/>
    </bk>
    <bk>
      <rc t="1" v="25705"/>
    </bk>
    <bk>
      <rc t="1" v="25706"/>
    </bk>
    <bk>
      <rc t="1" v="25707"/>
    </bk>
    <bk>
      <rc t="1" v="25708"/>
    </bk>
    <bk>
      <rc t="1" v="25709"/>
    </bk>
    <bk>
      <rc t="1" v="25710"/>
    </bk>
    <bk>
      <rc t="1" v="25711"/>
    </bk>
    <bk>
      <rc t="1" v="25712"/>
    </bk>
    <bk>
      <rc t="1" v="25713"/>
    </bk>
    <bk>
      <rc t="1" v="25714"/>
    </bk>
    <bk>
      <rc t="1" v="25715"/>
    </bk>
    <bk>
      <rc t="1" v="25716"/>
    </bk>
    <bk>
      <rc t="1" v="25717"/>
    </bk>
    <bk>
      <rc t="1" v="25718"/>
    </bk>
    <bk>
      <rc t="1" v="25719"/>
    </bk>
    <bk>
      <rc t="1" v="25720"/>
    </bk>
    <bk>
      <rc t="1" v="25721"/>
    </bk>
    <bk>
      <rc t="1" v="25722"/>
    </bk>
    <bk>
      <rc t="1" v="25723"/>
    </bk>
    <bk>
      <rc t="1" v="25724"/>
    </bk>
    <bk>
      <rc t="1" v="25725"/>
    </bk>
    <bk>
      <rc t="1" v="25726"/>
    </bk>
    <bk>
      <rc t="1" v="25727"/>
    </bk>
    <bk>
      <rc t="1" v="25728"/>
    </bk>
    <bk>
      <rc t="1" v="25729"/>
    </bk>
    <bk>
      <rc t="1" v="25730"/>
    </bk>
    <bk>
      <rc t="1" v="25731"/>
    </bk>
    <bk>
      <rc t="1" v="25732"/>
    </bk>
    <bk>
      <rc t="1" v="25733"/>
    </bk>
    <bk>
      <rc t="1" v="25734"/>
    </bk>
    <bk>
      <rc t="1" v="25735"/>
    </bk>
    <bk>
      <rc t="1" v="25736"/>
    </bk>
    <bk>
      <rc t="1" v="25737"/>
    </bk>
    <bk>
      <rc t="1" v="25738"/>
    </bk>
    <bk>
      <rc t="1" v="25739"/>
    </bk>
    <bk>
      <rc t="1" v="25740"/>
    </bk>
    <bk>
      <rc t="1" v="25741"/>
    </bk>
    <bk>
      <rc t="1" v="25742"/>
    </bk>
    <bk>
      <rc t="1" v="25743"/>
    </bk>
    <bk>
      <rc t="1" v="25744"/>
    </bk>
    <bk>
      <rc t="1" v="25745"/>
    </bk>
    <bk>
      <rc t="1" v="25746"/>
    </bk>
    <bk>
      <rc t="1" v="25747"/>
    </bk>
    <bk>
      <rc t="1" v="25748"/>
    </bk>
    <bk>
      <rc t="1" v="25749"/>
    </bk>
    <bk>
      <rc t="1" v="25750"/>
    </bk>
    <bk>
      <rc t="1" v="25751"/>
    </bk>
    <bk>
      <rc t="1" v="25752"/>
    </bk>
    <bk>
      <rc t="1" v="25753"/>
    </bk>
    <bk>
      <rc t="1" v="25754"/>
    </bk>
    <bk>
      <rc t="1" v="25755"/>
    </bk>
    <bk>
      <rc t="1" v="25756"/>
    </bk>
    <bk>
      <rc t="1" v="25757"/>
    </bk>
    <bk>
      <rc t="1" v="25758"/>
    </bk>
    <bk>
      <rc t="1" v="25759"/>
    </bk>
    <bk>
      <rc t="1" v="25760"/>
    </bk>
    <bk>
      <rc t="1" v="25761"/>
    </bk>
    <bk>
      <rc t="1" v="25762"/>
    </bk>
    <bk>
      <rc t="1" v="25763"/>
    </bk>
    <bk>
      <rc t="1" v="25764"/>
    </bk>
    <bk>
      <rc t="1" v="25765"/>
    </bk>
    <bk>
      <rc t="1" v="25766"/>
    </bk>
    <bk>
      <rc t="1" v="25767"/>
    </bk>
    <bk>
      <rc t="1" v="25768"/>
    </bk>
    <bk>
      <rc t="1" v="25769"/>
    </bk>
    <bk>
      <rc t="1" v="25770"/>
    </bk>
    <bk>
      <rc t="1" v="25771"/>
    </bk>
    <bk>
      <rc t="1" v="25772"/>
    </bk>
    <bk>
      <rc t="1" v="25773"/>
    </bk>
    <bk>
      <rc t="1" v="25774"/>
    </bk>
    <bk>
      <rc t="1" v="25775"/>
    </bk>
    <bk>
      <rc t="1" v="25776"/>
    </bk>
    <bk>
      <rc t="1" v="25777"/>
    </bk>
    <bk>
      <rc t="1" v="25778"/>
    </bk>
    <bk>
      <rc t="1" v="25779"/>
    </bk>
    <bk>
      <rc t="1" v="25780"/>
    </bk>
    <bk>
      <rc t="1" v="25781"/>
    </bk>
    <bk>
      <rc t="1" v="25782"/>
    </bk>
    <bk>
      <rc t="1" v="25783"/>
    </bk>
    <bk>
      <rc t="1" v="25784"/>
    </bk>
    <bk>
      <rc t="1" v="25785"/>
    </bk>
    <bk>
      <rc t="1" v="25786"/>
    </bk>
    <bk>
      <rc t="1" v="25787"/>
    </bk>
    <bk>
      <rc t="1" v="25788"/>
    </bk>
    <bk>
      <rc t="1" v="25789"/>
    </bk>
    <bk>
      <rc t="1" v="25790"/>
    </bk>
    <bk>
      <rc t="1" v="25791"/>
    </bk>
    <bk>
      <rc t="1" v="25792"/>
    </bk>
    <bk>
      <rc t="1" v="25793"/>
    </bk>
    <bk>
      <rc t="1" v="25794"/>
    </bk>
    <bk>
      <rc t="1" v="25795"/>
    </bk>
    <bk>
      <rc t="1" v="25796"/>
    </bk>
    <bk>
      <rc t="1" v="25797"/>
    </bk>
    <bk>
      <rc t="1" v="25798"/>
    </bk>
    <bk>
      <rc t="1" v="25799"/>
    </bk>
    <bk>
      <rc t="1" v="25800"/>
    </bk>
    <bk>
      <rc t="1" v="25801"/>
    </bk>
    <bk>
      <rc t="1" v="25802"/>
    </bk>
    <bk>
      <rc t="1" v="25803"/>
    </bk>
    <bk>
      <rc t="1" v="25804"/>
    </bk>
    <bk>
      <rc t="1" v="25805"/>
    </bk>
    <bk>
      <rc t="1" v="25806"/>
    </bk>
    <bk>
      <rc t="1" v="25807"/>
    </bk>
    <bk>
      <rc t="1" v="25808"/>
    </bk>
    <bk>
      <rc t="1" v="25809"/>
    </bk>
    <bk>
      <rc t="1" v="25810"/>
    </bk>
    <bk>
      <rc t="1" v="25811"/>
    </bk>
    <bk>
      <rc t="1" v="25812"/>
    </bk>
    <bk>
      <rc t="1" v="25813"/>
    </bk>
    <bk>
      <rc t="1" v="25814"/>
    </bk>
    <bk>
      <rc t="1" v="25815"/>
    </bk>
    <bk>
      <rc t="1" v="25816"/>
    </bk>
    <bk>
      <rc t="1" v="25817"/>
    </bk>
    <bk>
      <rc t="1" v="25818"/>
    </bk>
    <bk>
      <rc t="1" v="25819"/>
    </bk>
    <bk>
      <rc t="1" v="25820"/>
    </bk>
    <bk>
      <rc t="1" v="25821"/>
    </bk>
    <bk>
      <rc t="1" v="25822"/>
    </bk>
    <bk>
      <rc t="1" v="25823"/>
    </bk>
    <bk>
      <rc t="1" v="25824"/>
    </bk>
    <bk>
      <rc t="1" v="25825"/>
    </bk>
    <bk>
      <rc t="1" v="25826"/>
    </bk>
    <bk>
      <rc t="1" v="25827"/>
    </bk>
    <bk>
      <rc t="1" v="25828"/>
    </bk>
    <bk>
      <rc t="1" v="25829"/>
    </bk>
    <bk>
      <rc t="1" v="25830"/>
    </bk>
    <bk>
      <rc t="1" v="25831"/>
    </bk>
    <bk>
      <rc t="1" v="25832"/>
    </bk>
    <bk>
      <rc t="1" v="25833"/>
    </bk>
    <bk>
      <rc t="1" v="25834"/>
    </bk>
    <bk>
      <rc t="1" v="25835"/>
    </bk>
    <bk>
      <rc t="1" v="25836"/>
    </bk>
    <bk>
      <rc t="1" v="25837"/>
    </bk>
    <bk>
      <rc t="1" v="25838"/>
    </bk>
    <bk>
      <rc t="1" v="25839"/>
    </bk>
    <bk>
      <rc t="1" v="25840"/>
    </bk>
    <bk>
      <rc t="1" v="25841"/>
    </bk>
    <bk>
      <rc t="1" v="25842"/>
    </bk>
    <bk>
      <rc t="1" v="25843"/>
    </bk>
    <bk>
      <rc t="1" v="25844"/>
    </bk>
    <bk>
      <rc t="1" v="25845"/>
    </bk>
    <bk>
      <rc t="1" v="25846"/>
    </bk>
    <bk>
      <rc t="1" v="25847"/>
    </bk>
    <bk>
      <rc t="1" v="25848"/>
    </bk>
    <bk>
      <rc t="1" v="25849"/>
    </bk>
    <bk>
      <rc t="1" v="25850"/>
    </bk>
    <bk>
      <rc t="1" v="25851"/>
    </bk>
    <bk>
      <rc t="1" v="25852"/>
    </bk>
    <bk>
      <rc t="1" v="25853"/>
    </bk>
    <bk>
      <rc t="1" v="25854"/>
    </bk>
    <bk>
      <rc t="1" v="25855"/>
    </bk>
    <bk>
      <rc t="1" v="25856"/>
    </bk>
    <bk>
      <rc t="1" v="25857"/>
    </bk>
    <bk>
      <rc t="1" v="25858"/>
    </bk>
    <bk>
      <rc t="1" v="25859"/>
    </bk>
    <bk>
      <rc t="1" v="25860"/>
    </bk>
    <bk>
      <rc t="1" v="25861"/>
    </bk>
    <bk>
      <rc t="1" v="25862"/>
    </bk>
    <bk>
      <rc t="1" v="25863"/>
    </bk>
    <bk>
      <rc t="1" v="25864"/>
    </bk>
    <bk>
      <rc t="1" v="25865"/>
    </bk>
    <bk>
      <rc t="1" v="25866"/>
    </bk>
    <bk>
      <rc t="1" v="25867"/>
    </bk>
    <bk>
      <rc t="1" v="25868"/>
    </bk>
    <bk>
      <rc t="1" v="25869"/>
    </bk>
    <bk>
      <rc t="1" v="25870"/>
    </bk>
    <bk>
      <rc t="1" v="25871"/>
    </bk>
    <bk>
      <rc t="1" v="25872"/>
    </bk>
    <bk>
      <rc t="1" v="25873"/>
    </bk>
    <bk>
      <rc t="1" v="25874"/>
    </bk>
    <bk>
      <rc t="1" v="25875"/>
    </bk>
    <bk>
      <rc t="1" v="25876"/>
    </bk>
    <bk>
      <rc t="1" v="25877"/>
    </bk>
    <bk>
      <rc t="1" v="25878"/>
    </bk>
    <bk>
      <rc t="1" v="25879"/>
    </bk>
    <bk>
      <rc t="1" v="25880"/>
    </bk>
    <bk>
      <rc t="1" v="25881"/>
    </bk>
    <bk>
      <rc t="1" v="25882"/>
    </bk>
    <bk>
      <rc t="1" v="25883"/>
    </bk>
    <bk>
      <rc t="1" v="25884"/>
    </bk>
    <bk>
      <rc t="1" v="25885"/>
    </bk>
    <bk>
      <rc t="1" v="25886"/>
    </bk>
    <bk>
      <rc t="1" v="25887"/>
    </bk>
    <bk>
      <rc t="1" v="25888"/>
    </bk>
    <bk>
      <rc t="1" v="25889"/>
    </bk>
    <bk>
      <rc t="1" v="25890"/>
    </bk>
    <bk>
      <rc t="1" v="25891"/>
    </bk>
    <bk>
      <rc t="1" v="25892"/>
    </bk>
    <bk>
      <rc t="1" v="25893"/>
    </bk>
    <bk>
      <rc t="1" v="25894"/>
    </bk>
    <bk>
      <rc t="1" v="25895"/>
    </bk>
    <bk>
      <rc t="1" v="25896"/>
    </bk>
    <bk>
      <rc t="1" v="25897"/>
    </bk>
    <bk>
      <rc t="1" v="25898"/>
    </bk>
    <bk>
      <rc t="1" v="25899"/>
    </bk>
    <bk>
      <rc t="1" v="25900"/>
    </bk>
    <bk>
      <rc t="1" v="25901"/>
    </bk>
    <bk>
      <rc t="1" v="25902"/>
    </bk>
    <bk>
      <rc t="1" v="25903"/>
    </bk>
    <bk>
      <rc t="1" v="25904"/>
    </bk>
    <bk>
      <rc t="1" v="25905"/>
    </bk>
    <bk>
      <rc t="1" v="25906"/>
    </bk>
    <bk>
      <rc t="1" v="25907"/>
    </bk>
    <bk>
      <rc t="1" v="25908"/>
    </bk>
    <bk>
      <rc t="1" v="25909"/>
    </bk>
    <bk>
      <rc t="1" v="25910"/>
    </bk>
    <bk>
      <rc t="1" v="25911"/>
    </bk>
    <bk>
      <rc t="1" v="25912"/>
    </bk>
    <bk>
      <rc t="1" v="25913"/>
    </bk>
    <bk>
      <rc t="1" v="25914"/>
    </bk>
    <bk>
      <rc t="1" v="25915"/>
    </bk>
    <bk>
      <rc t="1" v="25916"/>
    </bk>
    <bk>
      <rc t="1" v="25917"/>
    </bk>
    <bk>
      <rc t="1" v="25918"/>
    </bk>
    <bk>
      <rc t="1" v="25919"/>
    </bk>
    <bk>
      <rc t="1" v="25920"/>
    </bk>
    <bk>
      <rc t="1" v="25921"/>
    </bk>
    <bk>
      <rc t="1" v="25922"/>
    </bk>
    <bk>
      <rc t="1" v="25923"/>
    </bk>
    <bk>
      <rc t="1" v="25924"/>
    </bk>
    <bk>
      <rc t="1" v="25925"/>
    </bk>
    <bk>
      <rc t="1" v="25926"/>
    </bk>
    <bk>
      <rc t="1" v="25927"/>
    </bk>
    <bk>
      <rc t="1" v="25928"/>
    </bk>
    <bk>
      <rc t="1" v="25929"/>
    </bk>
    <bk>
      <rc t="1" v="25930"/>
    </bk>
    <bk>
      <rc t="1" v="25931"/>
    </bk>
    <bk>
      <rc t="1" v="25932"/>
    </bk>
    <bk>
      <rc t="1" v="25933"/>
    </bk>
    <bk>
      <rc t="1" v="25934"/>
    </bk>
    <bk>
      <rc t="1" v="25935"/>
    </bk>
    <bk>
      <rc t="1" v="25936"/>
    </bk>
    <bk>
      <rc t="1" v="25937"/>
    </bk>
    <bk>
      <rc t="1" v="25938"/>
    </bk>
    <bk>
      <rc t="1" v="25939"/>
    </bk>
    <bk>
      <rc t="1" v="25940"/>
    </bk>
    <bk>
      <rc t="1" v="25941"/>
    </bk>
    <bk>
      <rc t="1" v="25942"/>
    </bk>
    <bk>
      <rc t="1" v="25943"/>
    </bk>
    <bk>
      <rc t="1" v="25944"/>
    </bk>
    <bk>
      <rc t="1" v="25945"/>
    </bk>
    <bk>
      <rc t="1" v="25946"/>
    </bk>
    <bk>
      <rc t="1" v="25947"/>
    </bk>
    <bk>
      <rc t="1" v="25948"/>
    </bk>
    <bk>
      <rc t="1" v="25949"/>
    </bk>
    <bk>
      <rc t="1" v="25950"/>
    </bk>
    <bk>
      <rc t="1" v="25951"/>
    </bk>
    <bk>
      <rc t="1" v="25952"/>
    </bk>
    <bk>
      <rc t="1" v="25953"/>
    </bk>
    <bk>
      <rc t="1" v="25954"/>
    </bk>
    <bk>
      <rc t="1" v="25955"/>
    </bk>
    <bk>
      <rc t="1" v="25956"/>
    </bk>
    <bk>
      <rc t="1" v="25957"/>
    </bk>
    <bk>
      <rc t="1" v="25958"/>
    </bk>
    <bk>
      <rc t="1" v="25959"/>
    </bk>
    <bk>
      <rc t="1" v="25960"/>
    </bk>
    <bk>
      <rc t="1" v="25961"/>
    </bk>
    <bk>
      <rc t="1" v="25962"/>
    </bk>
    <bk>
      <rc t="1" v="25963"/>
    </bk>
    <bk>
      <rc t="1" v="25964"/>
    </bk>
    <bk>
      <rc t="1" v="25965"/>
    </bk>
    <bk>
      <rc t="1" v="25966"/>
    </bk>
    <bk>
      <rc t="1" v="25967"/>
    </bk>
    <bk>
      <rc t="1" v="25968"/>
    </bk>
    <bk>
      <rc t="1" v="25969"/>
    </bk>
    <bk>
      <rc t="1" v="25970"/>
    </bk>
    <bk>
      <rc t="1" v="25971"/>
    </bk>
    <bk>
      <rc t="1" v="25972"/>
    </bk>
    <bk>
      <rc t="1" v="25973"/>
    </bk>
    <bk>
      <rc t="1" v="25974"/>
    </bk>
    <bk>
      <rc t="1" v="25975"/>
    </bk>
    <bk>
      <rc t="1" v="25976"/>
    </bk>
    <bk>
      <rc t="1" v="25977"/>
    </bk>
    <bk>
      <rc t="1" v="25978"/>
    </bk>
    <bk>
      <rc t="1" v="25979"/>
    </bk>
    <bk>
      <rc t="1" v="25980"/>
    </bk>
    <bk>
      <rc t="1" v="25981"/>
    </bk>
    <bk>
      <rc t="1" v="25982"/>
    </bk>
    <bk>
      <rc t="1" v="25983"/>
    </bk>
    <bk>
      <rc t="1" v="25984"/>
    </bk>
    <bk>
      <rc t="1" v="25985"/>
    </bk>
    <bk>
      <rc t="1" v="25986"/>
    </bk>
    <bk>
      <rc t="1" v="25987"/>
    </bk>
    <bk>
      <rc t="1" v="25988"/>
    </bk>
    <bk>
      <rc t="1" v="25989"/>
    </bk>
    <bk>
      <rc t="1" v="25990"/>
    </bk>
    <bk>
      <rc t="1" v="25991"/>
    </bk>
    <bk>
      <rc t="1" v="25992"/>
    </bk>
    <bk>
      <rc t="1" v="25993"/>
    </bk>
    <bk>
      <rc t="1" v="25994"/>
    </bk>
    <bk>
      <rc t="1" v="25995"/>
    </bk>
    <bk>
      <rc t="1" v="25996"/>
    </bk>
    <bk>
      <rc t="1" v="25997"/>
    </bk>
    <bk>
      <rc t="1" v="25998"/>
    </bk>
    <bk>
      <rc t="1" v="25999"/>
    </bk>
    <bk>
      <rc t="1" v="26000"/>
    </bk>
    <bk>
      <rc t="1" v="26001"/>
    </bk>
    <bk>
      <rc t="1" v="26002"/>
    </bk>
    <bk>
      <rc t="1" v="26003"/>
    </bk>
    <bk>
      <rc t="1" v="26004"/>
    </bk>
    <bk>
      <rc t="1" v="26005"/>
    </bk>
    <bk>
      <rc t="1" v="26006"/>
    </bk>
    <bk>
      <rc t="1" v="26007"/>
    </bk>
    <bk>
      <rc t="1" v="26008"/>
    </bk>
    <bk>
      <rc t="1" v="26009"/>
    </bk>
    <bk>
      <rc t="1" v="26010"/>
    </bk>
    <bk>
      <rc t="1" v="26011"/>
    </bk>
    <bk>
      <rc t="1" v="26012"/>
    </bk>
    <bk>
      <rc t="1" v="26013"/>
    </bk>
    <bk>
      <rc t="1" v="26014"/>
    </bk>
    <bk>
      <rc t="1" v="26015"/>
    </bk>
    <bk>
      <rc t="1" v="26016"/>
    </bk>
    <bk>
      <rc t="1" v="26017"/>
    </bk>
    <bk>
      <rc t="1" v="26018"/>
    </bk>
    <bk>
      <rc t="1" v="26019"/>
    </bk>
    <bk>
      <rc t="1" v="26020"/>
    </bk>
    <bk>
      <rc t="1" v="26021"/>
    </bk>
    <bk>
      <rc t="1" v="26022"/>
    </bk>
    <bk>
      <rc t="1" v="26023"/>
    </bk>
    <bk>
      <rc t="1" v="26024"/>
    </bk>
    <bk>
      <rc t="1" v="26025"/>
    </bk>
    <bk>
      <rc t="1" v="26026"/>
    </bk>
    <bk>
      <rc t="1" v="26027"/>
    </bk>
    <bk>
      <rc t="1" v="26028"/>
    </bk>
    <bk>
      <rc t="1" v="26029"/>
    </bk>
    <bk>
      <rc t="1" v="26030"/>
    </bk>
    <bk>
      <rc t="1" v="26031"/>
    </bk>
    <bk>
      <rc t="1" v="26032"/>
    </bk>
    <bk>
      <rc t="1" v="26033"/>
    </bk>
    <bk>
      <rc t="1" v="26034"/>
    </bk>
    <bk>
      <rc t="1" v="26035"/>
    </bk>
    <bk>
      <rc t="1" v="26036"/>
    </bk>
    <bk>
      <rc t="1" v="26037"/>
    </bk>
    <bk>
      <rc t="1" v="26038"/>
    </bk>
    <bk>
      <rc t="1" v="26039"/>
    </bk>
    <bk>
      <rc t="1" v="26040"/>
    </bk>
    <bk>
      <rc t="1" v="26041"/>
    </bk>
    <bk>
      <rc t="1" v="26042"/>
    </bk>
    <bk>
      <rc t="1" v="26043"/>
    </bk>
    <bk>
      <rc t="1" v="26044"/>
    </bk>
    <bk>
      <rc t="1" v="26045"/>
    </bk>
    <bk>
      <rc t="1" v="26046"/>
    </bk>
    <bk>
      <rc t="1" v="26047"/>
    </bk>
    <bk>
      <rc t="1" v="26048"/>
    </bk>
    <bk>
      <rc t="1" v="26049"/>
    </bk>
    <bk>
      <rc t="1" v="26050"/>
    </bk>
    <bk>
      <rc t="1" v="26051"/>
    </bk>
    <bk>
      <rc t="1" v="26052"/>
    </bk>
    <bk>
      <rc t="1" v="26053"/>
    </bk>
    <bk>
      <rc t="1" v="26054"/>
    </bk>
    <bk>
      <rc t="1" v="26055"/>
    </bk>
    <bk>
      <rc t="1" v="26056"/>
    </bk>
    <bk>
      <rc t="1" v="26057"/>
    </bk>
    <bk>
      <rc t="1" v="26058"/>
    </bk>
    <bk>
      <rc t="1" v="26059"/>
    </bk>
    <bk>
      <rc t="1" v="26060"/>
    </bk>
    <bk>
      <rc t="1" v="26061"/>
    </bk>
    <bk>
      <rc t="1" v="26062"/>
    </bk>
    <bk>
      <rc t="1" v="26063"/>
    </bk>
    <bk>
      <rc t="1" v="26064"/>
    </bk>
    <bk>
      <rc t="1" v="26065"/>
    </bk>
    <bk>
      <rc t="1" v="26066"/>
    </bk>
    <bk>
      <rc t="1" v="26067"/>
    </bk>
    <bk>
      <rc t="1" v="26068"/>
    </bk>
    <bk>
      <rc t="1" v="26069"/>
    </bk>
    <bk>
      <rc t="1" v="26070"/>
    </bk>
    <bk>
      <rc t="1" v="26071"/>
    </bk>
    <bk>
      <rc t="1" v="26072"/>
    </bk>
    <bk>
      <rc t="1" v="26073"/>
    </bk>
    <bk>
      <rc t="1" v="26074"/>
    </bk>
    <bk>
      <rc t="1" v="26075"/>
    </bk>
    <bk>
      <rc t="1" v="26076"/>
    </bk>
    <bk>
      <rc t="1" v="26077"/>
    </bk>
    <bk>
      <rc t="1" v="26078"/>
    </bk>
    <bk>
      <rc t="1" v="26079"/>
    </bk>
    <bk>
      <rc t="1" v="26080"/>
    </bk>
    <bk>
      <rc t="1" v="26081"/>
    </bk>
    <bk>
      <rc t="1" v="26082"/>
    </bk>
    <bk>
      <rc t="1" v="26083"/>
    </bk>
    <bk>
      <rc t="1" v="26084"/>
    </bk>
    <bk>
      <rc t="1" v="26085"/>
    </bk>
    <bk>
      <rc t="1" v="26086"/>
    </bk>
    <bk>
      <rc t="1" v="26087"/>
    </bk>
    <bk>
      <rc t="1" v="26088"/>
    </bk>
    <bk>
      <rc t="1" v="26089"/>
    </bk>
    <bk>
      <rc t="1" v="26090"/>
    </bk>
    <bk>
      <rc t="1" v="26091"/>
    </bk>
    <bk>
      <rc t="1" v="26092"/>
    </bk>
    <bk>
      <rc t="1" v="26093"/>
    </bk>
    <bk>
      <rc t="1" v="26094"/>
    </bk>
    <bk>
      <rc t="1" v="26095"/>
    </bk>
    <bk>
      <rc t="1" v="26096"/>
    </bk>
    <bk>
      <rc t="1" v="26097"/>
    </bk>
    <bk>
      <rc t="1" v="26098"/>
    </bk>
    <bk>
      <rc t="1" v="26099"/>
    </bk>
    <bk>
      <rc t="1" v="26100"/>
    </bk>
    <bk>
      <rc t="1" v="26101"/>
    </bk>
    <bk>
      <rc t="1" v="26102"/>
    </bk>
    <bk>
      <rc t="1" v="26103"/>
    </bk>
    <bk>
      <rc t="1" v="26104"/>
    </bk>
    <bk>
      <rc t="1" v="26105"/>
    </bk>
    <bk>
      <rc t="1" v="26106"/>
    </bk>
    <bk>
      <rc t="1" v="26107"/>
    </bk>
    <bk>
      <rc t="1" v="26108"/>
    </bk>
    <bk>
      <rc t="1" v="26109"/>
    </bk>
    <bk>
      <rc t="1" v="26110"/>
    </bk>
    <bk>
      <rc t="1" v="26111"/>
    </bk>
    <bk>
      <rc t="1" v="26112"/>
    </bk>
    <bk>
      <rc t="1" v="26113"/>
    </bk>
    <bk>
      <rc t="1" v="26114"/>
    </bk>
    <bk>
      <rc t="1" v="26115"/>
    </bk>
    <bk>
      <rc t="1" v="26116"/>
    </bk>
    <bk>
      <rc t="1" v="26117"/>
    </bk>
    <bk>
      <rc t="1" v="26118"/>
    </bk>
    <bk>
      <rc t="1" v="26119"/>
    </bk>
    <bk>
      <rc t="1" v="26120"/>
    </bk>
    <bk>
      <rc t="1" v="26121"/>
    </bk>
    <bk>
      <rc t="1" v="26122"/>
    </bk>
    <bk>
      <rc t="1" v="26123"/>
    </bk>
    <bk>
      <rc t="1" v="26124"/>
    </bk>
    <bk>
      <rc t="1" v="26125"/>
    </bk>
    <bk>
      <rc t="1" v="26126"/>
    </bk>
    <bk>
      <rc t="1" v="26127"/>
    </bk>
    <bk>
      <rc t="1" v="26128"/>
    </bk>
    <bk>
      <rc t="1" v="26129"/>
    </bk>
    <bk>
      <rc t="1" v="26130"/>
    </bk>
    <bk>
      <rc t="1" v="26131"/>
    </bk>
    <bk>
      <rc t="1" v="26132"/>
    </bk>
    <bk>
      <rc t="1" v="26133"/>
    </bk>
    <bk>
      <rc t="1" v="26134"/>
    </bk>
    <bk>
      <rc t="1" v="26135"/>
    </bk>
    <bk>
      <rc t="1" v="26136"/>
    </bk>
    <bk>
      <rc t="1" v="26137"/>
    </bk>
    <bk>
      <rc t="1" v="26138"/>
    </bk>
    <bk>
      <rc t="1" v="26139"/>
    </bk>
    <bk>
      <rc t="1" v="26140"/>
    </bk>
    <bk>
      <rc t="1" v="26141"/>
    </bk>
    <bk>
      <rc t="1" v="26142"/>
    </bk>
    <bk>
      <rc t="1" v="26143"/>
    </bk>
    <bk>
      <rc t="1" v="26144"/>
    </bk>
    <bk>
      <rc t="1" v="26145"/>
    </bk>
    <bk>
      <rc t="1" v="26146"/>
    </bk>
    <bk>
      <rc t="1" v="26147"/>
    </bk>
    <bk>
      <rc t="1" v="26148"/>
    </bk>
    <bk>
      <rc t="1" v="26149"/>
    </bk>
    <bk>
      <rc t="1" v="26150"/>
    </bk>
    <bk>
      <rc t="1" v="26151"/>
    </bk>
    <bk>
      <rc t="1" v="26152"/>
    </bk>
    <bk>
      <rc t="1" v="26153"/>
    </bk>
    <bk>
      <rc t="1" v="26154"/>
    </bk>
    <bk>
      <rc t="1" v="26155"/>
    </bk>
    <bk>
      <rc t="1" v="26156"/>
    </bk>
    <bk>
      <rc t="1" v="26157"/>
    </bk>
    <bk>
      <rc t="1" v="26158"/>
    </bk>
    <bk>
      <rc t="1" v="26159"/>
    </bk>
    <bk>
      <rc t="1" v="26160"/>
    </bk>
    <bk>
      <rc t="1" v="26161"/>
    </bk>
    <bk>
      <rc t="1" v="26162"/>
    </bk>
    <bk>
      <rc t="1" v="26163"/>
    </bk>
    <bk>
      <rc t="1" v="26164"/>
    </bk>
    <bk>
      <rc t="1" v="26165"/>
    </bk>
    <bk>
      <rc t="1" v="26166"/>
    </bk>
    <bk>
      <rc t="1" v="26167"/>
    </bk>
    <bk>
      <rc t="1" v="26168"/>
    </bk>
    <bk>
      <rc t="1" v="26169"/>
    </bk>
    <bk>
      <rc t="1" v="26170"/>
    </bk>
    <bk>
      <rc t="1" v="26171"/>
    </bk>
    <bk>
      <rc t="1" v="26172"/>
    </bk>
    <bk>
      <rc t="1" v="26173"/>
    </bk>
    <bk>
      <rc t="1" v="26174"/>
    </bk>
    <bk>
      <rc t="1" v="26175"/>
    </bk>
    <bk>
      <rc t="1" v="26176"/>
    </bk>
    <bk>
      <rc t="1" v="26177"/>
    </bk>
    <bk>
      <rc t="1" v="26178"/>
    </bk>
    <bk>
      <rc t="1" v="26179"/>
    </bk>
    <bk>
      <rc t="1" v="26180"/>
    </bk>
    <bk>
      <rc t="1" v="26181"/>
    </bk>
    <bk>
      <rc t="1" v="26182"/>
    </bk>
    <bk>
      <rc t="1" v="26183"/>
    </bk>
    <bk>
      <rc t="1" v="26184"/>
    </bk>
    <bk>
      <rc t="1" v="26185"/>
    </bk>
    <bk>
      <rc t="1" v="26186"/>
    </bk>
    <bk>
      <rc t="1" v="26187"/>
    </bk>
    <bk>
      <rc t="1" v="26188"/>
    </bk>
    <bk>
      <rc t="1" v="26189"/>
    </bk>
    <bk>
      <rc t="1" v="26190"/>
    </bk>
    <bk>
      <rc t="1" v="26191"/>
    </bk>
    <bk>
      <rc t="1" v="26192"/>
    </bk>
    <bk>
      <rc t="1" v="26193"/>
    </bk>
    <bk>
      <rc t="1" v="26194"/>
    </bk>
    <bk>
      <rc t="1" v="26195"/>
    </bk>
    <bk>
      <rc t="1" v="26196"/>
    </bk>
    <bk>
      <rc t="1" v="26197"/>
    </bk>
    <bk>
      <rc t="1" v="26198"/>
    </bk>
    <bk>
      <rc t="1" v="26199"/>
    </bk>
    <bk>
      <rc t="1" v="26200"/>
    </bk>
    <bk>
      <rc t="1" v="26201"/>
    </bk>
    <bk>
      <rc t="1" v="26202"/>
    </bk>
    <bk>
      <rc t="1" v="26203"/>
    </bk>
    <bk>
      <rc t="1" v="26204"/>
    </bk>
    <bk>
      <rc t="1" v="26205"/>
    </bk>
    <bk>
      <rc t="1" v="26206"/>
    </bk>
    <bk>
      <rc t="1" v="26207"/>
    </bk>
    <bk>
      <rc t="1" v="26208"/>
    </bk>
    <bk>
      <rc t="1" v="26209"/>
    </bk>
    <bk>
      <rc t="1" v="26210"/>
    </bk>
    <bk>
      <rc t="1" v="26211"/>
    </bk>
    <bk>
      <rc t="1" v="26212"/>
    </bk>
    <bk>
      <rc t="1" v="26213"/>
    </bk>
    <bk>
      <rc t="1" v="26214"/>
    </bk>
    <bk>
      <rc t="1" v="26215"/>
    </bk>
    <bk>
      <rc t="1" v="26216"/>
    </bk>
    <bk>
      <rc t="1" v="26217"/>
    </bk>
    <bk>
      <rc t="1" v="26218"/>
    </bk>
    <bk>
      <rc t="1" v="26219"/>
    </bk>
    <bk>
      <rc t="1" v="26220"/>
    </bk>
    <bk>
      <rc t="1" v="26221"/>
    </bk>
    <bk>
      <rc t="1" v="26222"/>
    </bk>
    <bk>
      <rc t="1" v="26223"/>
    </bk>
    <bk>
      <rc t="1" v="26224"/>
    </bk>
    <bk>
      <rc t="1" v="26225"/>
    </bk>
    <bk>
      <rc t="1" v="26226"/>
    </bk>
    <bk>
      <rc t="1" v="26227"/>
    </bk>
    <bk>
      <rc t="1" v="26228"/>
    </bk>
    <bk>
      <rc t="1" v="26229"/>
    </bk>
    <bk>
      <rc t="1" v="26230"/>
    </bk>
    <bk>
      <rc t="1" v="26231"/>
    </bk>
    <bk>
      <rc t="1" v="26232"/>
    </bk>
    <bk>
      <rc t="1" v="26233"/>
    </bk>
    <bk>
      <rc t="1" v="26234"/>
    </bk>
    <bk>
      <rc t="1" v="26235"/>
    </bk>
    <bk>
      <rc t="1" v="26236"/>
    </bk>
    <bk>
      <rc t="1" v="26237"/>
    </bk>
    <bk>
      <rc t="1" v="26238"/>
    </bk>
    <bk>
      <rc t="1" v="26239"/>
    </bk>
    <bk>
      <rc t="1" v="26240"/>
    </bk>
    <bk>
      <rc t="1" v="26241"/>
    </bk>
    <bk>
      <rc t="1" v="26242"/>
    </bk>
    <bk>
      <rc t="1" v="26243"/>
    </bk>
    <bk>
      <rc t="1" v="26244"/>
    </bk>
    <bk>
      <rc t="1" v="26245"/>
    </bk>
    <bk>
      <rc t="1" v="26246"/>
    </bk>
    <bk>
      <rc t="1" v="26247"/>
    </bk>
    <bk>
      <rc t="1" v="26248"/>
    </bk>
    <bk>
      <rc t="1" v="26249"/>
    </bk>
    <bk>
      <rc t="1" v="26250"/>
    </bk>
    <bk>
      <rc t="1" v="26251"/>
    </bk>
    <bk>
      <rc t="1" v="26252"/>
    </bk>
    <bk>
      <rc t="1" v="26253"/>
    </bk>
    <bk>
      <rc t="1" v="26254"/>
    </bk>
    <bk>
      <rc t="1" v="26255"/>
    </bk>
    <bk>
      <rc t="1" v="26256"/>
    </bk>
    <bk>
      <rc t="1" v="26257"/>
    </bk>
    <bk>
      <rc t="1" v="26258"/>
    </bk>
    <bk>
      <rc t="1" v="26259"/>
    </bk>
    <bk>
      <rc t="1" v="26260"/>
    </bk>
    <bk>
      <rc t="1" v="26261"/>
    </bk>
    <bk>
      <rc t="1" v="26262"/>
    </bk>
    <bk>
      <rc t="1" v="26263"/>
    </bk>
    <bk>
      <rc t="1" v="26264"/>
    </bk>
    <bk>
      <rc t="1" v="26265"/>
    </bk>
    <bk>
      <rc t="1" v="26266"/>
    </bk>
    <bk>
      <rc t="1" v="26267"/>
    </bk>
    <bk>
      <rc t="1" v="26268"/>
    </bk>
    <bk>
      <rc t="1" v="26269"/>
    </bk>
    <bk>
      <rc t="1" v="26270"/>
    </bk>
    <bk>
      <rc t="1" v="26271"/>
    </bk>
    <bk>
      <rc t="1" v="26272"/>
    </bk>
    <bk>
      <rc t="1" v="26273"/>
    </bk>
    <bk>
      <rc t="1" v="26274"/>
    </bk>
    <bk>
      <rc t="1" v="26275"/>
    </bk>
    <bk>
      <rc t="1" v="26276"/>
    </bk>
    <bk>
      <rc t="1" v="26277"/>
    </bk>
    <bk>
      <rc t="1" v="26278"/>
    </bk>
    <bk>
      <rc t="1" v="26279"/>
    </bk>
    <bk>
      <rc t="1" v="26280"/>
    </bk>
    <bk>
      <rc t="1" v="26281"/>
    </bk>
    <bk>
      <rc t="1" v="26282"/>
    </bk>
    <bk>
      <rc t="1" v="26283"/>
    </bk>
    <bk>
      <rc t="1" v="26284"/>
    </bk>
    <bk>
      <rc t="1" v="26285"/>
    </bk>
    <bk>
      <rc t="1" v="26286"/>
    </bk>
    <bk>
      <rc t="1" v="26287"/>
    </bk>
    <bk>
      <rc t="1" v="26288"/>
    </bk>
    <bk>
      <rc t="1" v="26289"/>
    </bk>
    <bk>
      <rc t="1" v="26290"/>
    </bk>
    <bk>
      <rc t="1" v="26291"/>
    </bk>
    <bk>
      <rc t="1" v="26292"/>
    </bk>
    <bk>
      <rc t="1" v="26293"/>
    </bk>
    <bk>
      <rc t="1" v="26294"/>
    </bk>
    <bk>
      <rc t="1" v="26295"/>
    </bk>
    <bk>
      <rc t="1" v="26296"/>
    </bk>
    <bk>
      <rc t="1" v="26297"/>
    </bk>
    <bk>
      <rc t="1" v="26298"/>
    </bk>
    <bk>
      <rc t="1" v="26299"/>
    </bk>
    <bk>
      <rc t="1" v="26300"/>
    </bk>
    <bk>
      <rc t="1" v="26301"/>
    </bk>
    <bk>
      <rc t="1" v="26302"/>
    </bk>
    <bk>
      <rc t="1" v="26303"/>
    </bk>
    <bk>
      <rc t="1" v="26304"/>
    </bk>
    <bk>
      <rc t="1" v="26305"/>
    </bk>
    <bk>
      <rc t="1" v="26306"/>
    </bk>
    <bk>
      <rc t="1" v="26307"/>
    </bk>
    <bk>
      <rc t="1" v="26308"/>
    </bk>
    <bk>
      <rc t="1" v="26309"/>
    </bk>
    <bk>
      <rc t="1" v="26310"/>
    </bk>
    <bk>
      <rc t="1" v="26311"/>
    </bk>
    <bk>
      <rc t="1" v="26312"/>
    </bk>
    <bk>
      <rc t="1" v="26313"/>
    </bk>
    <bk>
      <rc t="1" v="26314"/>
    </bk>
    <bk>
      <rc t="1" v="26315"/>
    </bk>
    <bk>
      <rc t="1" v="26316"/>
    </bk>
    <bk>
      <rc t="1" v="26317"/>
    </bk>
    <bk>
      <rc t="1" v="26318"/>
    </bk>
    <bk>
      <rc t="1" v="26319"/>
    </bk>
    <bk>
      <rc t="1" v="26320"/>
    </bk>
    <bk>
      <rc t="1" v="26321"/>
    </bk>
    <bk>
      <rc t="1" v="26322"/>
    </bk>
    <bk>
      <rc t="1" v="26323"/>
    </bk>
    <bk>
      <rc t="1" v="26324"/>
    </bk>
    <bk>
      <rc t="1" v="26325"/>
    </bk>
    <bk>
      <rc t="1" v="26326"/>
    </bk>
    <bk>
      <rc t="1" v="26327"/>
    </bk>
    <bk>
      <rc t="1" v="26328"/>
    </bk>
    <bk>
      <rc t="1" v="26329"/>
    </bk>
    <bk>
      <rc t="1" v="26330"/>
    </bk>
    <bk>
      <rc t="1" v="26331"/>
    </bk>
    <bk>
      <rc t="1" v="26332"/>
    </bk>
    <bk>
      <rc t="1" v="26333"/>
    </bk>
    <bk>
      <rc t="1" v="26334"/>
    </bk>
    <bk>
      <rc t="1" v="26335"/>
    </bk>
    <bk>
      <rc t="1" v="26336"/>
    </bk>
    <bk>
      <rc t="1" v="26337"/>
    </bk>
    <bk>
      <rc t="1" v="26338"/>
    </bk>
    <bk>
      <rc t="1" v="26339"/>
    </bk>
    <bk>
      <rc t="1" v="26340"/>
    </bk>
    <bk>
      <rc t="1" v="26341"/>
    </bk>
    <bk>
      <rc t="1" v="26342"/>
    </bk>
    <bk>
      <rc t="1" v="26343"/>
    </bk>
    <bk>
      <rc t="1" v="26344"/>
    </bk>
    <bk>
      <rc t="1" v="26345"/>
    </bk>
    <bk>
      <rc t="1" v="26346"/>
    </bk>
    <bk>
      <rc t="1" v="26347"/>
    </bk>
    <bk>
      <rc t="1" v="26348"/>
    </bk>
    <bk>
      <rc t="1" v="26349"/>
    </bk>
    <bk>
      <rc t="1" v="26350"/>
    </bk>
    <bk>
      <rc t="1" v="26351"/>
    </bk>
    <bk>
      <rc t="1" v="26352"/>
    </bk>
    <bk>
      <rc t="1" v="26353"/>
    </bk>
    <bk>
      <rc t="1" v="26354"/>
    </bk>
    <bk>
      <rc t="1" v="26355"/>
    </bk>
    <bk>
      <rc t="1" v="26356"/>
    </bk>
    <bk>
      <rc t="1" v="26357"/>
    </bk>
    <bk>
      <rc t="1" v="26358"/>
    </bk>
    <bk>
      <rc t="1" v="26359"/>
    </bk>
    <bk>
      <rc t="1" v="26360"/>
    </bk>
    <bk>
      <rc t="1" v="26361"/>
    </bk>
    <bk>
      <rc t="1" v="26362"/>
    </bk>
    <bk>
      <rc t="1" v="26363"/>
    </bk>
    <bk>
      <rc t="1" v="26364"/>
    </bk>
    <bk>
      <rc t="1" v="26365"/>
    </bk>
    <bk>
      <rc t="1" v="26366"/>
    </bk>
    <bk>
      <rc t="1" v="26367"/>
    </bk>
    <bk>
      <rc t="1" v="26368"/>
    </bk>
    <bk>
      <rc t="1" v="26369"/>
    </bk>
    <bk>
      <rc t="1" v="26370"/>
    </bk>
    <bk>
      <rc t="1" v="26371"/>
    </bk>
    <bk>
      <rc t="1" v="26372"/>
    </bk>
    <bk>
      <rc t="1" v="26373"/>
    </bk>
    <bk>
      <rc t="1" v="26374"/>
    </bk>
    <bk>
      <rc t="1" v="26375"/>
    </bk>
    <bk>
      <rc t="1" v="26376"/>
    </bk>
    <bk>
      <rc t="1" v="26377"/>
    </bk>
    <bk>
      <rc t="1" v="26378"/>
    </bk>
    <bk>
      <rc t="1" v="26379"/>
    </bk>
    <bk>
      <rc t="1" v="26380"/>
    </bk>
    <bk>
      <rc t="1" v="26381"/>
    </bk>
    <bk>
      <rc t="1" v="26382"/>
    </bk>
    <bk>
      <rc t="1" v="26383"/>
    </bk>
    <bk>
      <rc t="1" v="26384"/>
    </bk>
    <bk>
      <rc t="1" v="26385"/>
    </bk>
    <bk>
      <rc t="1" v="26386"/>
    </bk>
    <bk>
      <rc t="1" v="26387"/>
    </bk>
    <bk>
      <rc t="1" v="26388"/>
    </bk>
    <bk>
      <rc t="1" v="26389"/>
    </bk>
    <bk>
      <rc t="1" v="26390"/>
    </bk>
    <bk>
      <rc t="1" v="26391"/>
    </bk>
    <bk>
      <rc t="1" v="26392"/>
    </bk>
    <bk>
      <rc t="1" v="26393"/>
    </bk>
    <bk>
      <rc t="1" v="26394"/>
    </bk>
    <bk>
      <rc t="1" v="26395"/>
    </bk>
    <bk>
      <rc t="1" v="26396"/>
    </bk>
    <bk>
      <rc t="1" v="26397"/>
    </bk>
    <bk>
      <rc t="1" v="26398"/>
    </bk>
    <bk>
      <rc t="1" v="26399"/>
    </bk>
    <bk>
      <rc t="1" v="26400"/>
    </bk>
    <bk>
      <rc t="1" v="26401"/>
    </bk>
    <bk>
      <rc t="1" v="26402"/>
    </bk>
    <bk>
      <rc t="1" v="26403"/>
    </bk>
    <bk>
      <rc t="1" v="26404"/>
    </bk>
    <bk>
      <rc t="1" v="26405"/>
    </bk>
    <bk>
      <rc t="1" v="26406"/>
    </bk>
    <bk>
      <rc t="1" v="26407"/>
    </bk>
    <bk>
      <rc t="1" v="26408"/>
    </bk>
    <bk>
      <rc t="1" v="26409"/>
    </bk>
    <bk>
      <rc t="1" v="26410"/>
    </bk>
    <bk>
      <rc t="1" v="26411"/>
    </bk>
    <bk>
      <rc t="1" v="26412"/>
    </bk>
    <bk>
      <rc t="1" v="26413"/>
    </bk>
    <bk>
      <rc t="1" v="26414"/>
    </bk>
    <bk>
      <rc t="1" v="26415"/>
    </bk>
    <bk>
      <rc t="1" v="26416"/>
    </bk>
    <bk>
      <rc t="1" v="26417"/>
    </bk>
    <bk>
      <rc t="1" v="26418"/>
    </bk>
    <bk>
      <rc t="1" v="26419"/>
    </bk>
    <bk>
      <rc t="1" v="26420"/>
    </bk>
    <bk>
      <rc t="1" v="26421"/>
    </bk>
    <bk>
      <rc t="1" v="26422"/>
    </bk>
    <bk>
      <rc t="1" v="26423"/>
    </bk>
    <bk>
      <rc t="1" v="26424"/>
    </bk>
    <bk>
      <rc t="1" v="26425"/>
    </bk>
    <bk>
      <rc t="1" v="26426"/>
    </bk>
    <bk>
      <rc t="1" v="26427"/>
    </bk>
    <bk>
      <rc t="1" v="26428"/>
    </bk>
    <bk>
      <rc t="1" v="26429"/>
    </bk>
    <bk>
      <rc t="1" v="26430"/>
    </bk>
    <bk>
      <rc t="1" v="26431"/>
    </bk>
    <bk>
      <rc t="1" v="26432"/>
    </bk>
    <bk>
      <rc t="1" v="26433"/>
    </bk>
    <bk>
      <rc t="1" v="26434"/>
    </bk>
    <bk>
      <rc t="1" v="26435"/>
    </bk>
    <bk>
      <rc t="1" v="26436"/>
    </bk>
    <bk>
      <rc t="1" v="26437"/>
    </bk>
    <bk>
      <rc t="1" v="26438"/>
    </bk>
    <bk>
      <rc t="1" v="26439"/>
    </bk>
    <bk>
      <rc t="1" v="26440"/>
    </bk>
    <bk>
      <rc t="1" v="26441"/>
    </bk>
    <bk>
      <rc t="1" v="26442"/>
    </bk>
    <bk>
      <rc t="1" v="26443"/>
    </bk>
    <bk>
      <rc t="1" v="26444"/>
    </bk>
    <bk>
      <rc t="1" v="26445"/>
    </bk>
    <bk>
      <rc t="1" v="26446"/>
    </bk>
    <bk>
      <rc t="1" v="26447"/>
    </bk>
    <bk>
      <rc t="1" v="26448"/>
    </bk>
    <bk>
      <rc t="1" v="26449"/>
    </bk>
    <bk>
      <rc t="1" v="26450"/>
    </bk>
    <bk>
      <rc t="1" v="26451"/>
    </bk>
    <bk>
      <rc t="1" v="26452"/>
    </bk>
    <bk>
      <rc t="1" v="26453"/>
    </bk>
    <bk>
      <rc t="1" v="26454"/>
    </bk>
    <bk>
      <rc t="1" v="26455"/>
    </bk>
    <bk>
      <rc t="1" v="26456"/>
    </bk>
    <bk>
      <rc t="1" v="26457"/>
    </bk>
    <bk>
      <rc t="1" v="26458"/>
    </bk>
    <bk>
      <rc t="1" v="26459"/>
    </bk>
    <bk>
      <rc t="1" v="26460"/>
    </bk>
    <bk>
      <rc t="1" v="26461"/>
    </bk>
    <bk>
      <rc t="1" v="26462"/>
    </bk>
    <bk>
      <rc t="1" v="26463"/>
    </bk>
    <bk>
      <rc t="1" v="26464"/>
    </bk>
    <bk>
      <rc t="1" v="26465"/>
    </bk>
    <bk>
      <rc t="1" v="26466"/>
    </bk>
    <bk>
      <rc t="1" v="26467"/>
    </bk>
    <bk>
      <rc t="1" v="26468"/>
    </bk>
    <bk>
      <rc t="1" v="26469"/>
    </bk>
    <bk>
      <rc t="1" v="26470"/>
    </bk>
    <bk>
      <rc t="1" v="26471"/>
    </bk>
    <bk>
      <rc t="1" v="26472"/>
    </bk>
    <bk>
      <rc t="1" v="26473"/>
    </bk>
    <bk>
      <rc t="1" v="26474"/>
    </bk>
    <bk>
      <rc t="1" v="26475"/>
    </bk>
    <bk>
      <rc t="1" v="26476"/>
    </bk>
    <bk>
      <rc t="1" v="26477"/>
    </bk>
    <bk>
      <rc t="1" v="26478"/>
    </bk>
    <bk>
      <rc t="1" v="26479"/>
    </bk>
    <bk>
      <rc t="1" v="26480"/>
    </bk>
    <bk>
      <rc t="1" v="26481"/>
    </bk>
    <bk>
      <rc t="1" v="26482"/>
    </bk>
    <bk>
      <rc t="1" v="26483"/>
    </bk>
    <bk>
      <rc t="1" v="26484"/>
    </bk>
    <bk>
      <rc t="1" v="26485"/>
    </bk>
    <bk>
      <rc t="1" v="26486"/>
    </bk>
    <bk>
      <rc t="1" v="26487"/>
    </bk>
    <bk>
      <rc t="1" v="26488"/>
    </bk>
    <bk>
      <rc t="1" v="26489"/>
    </bk>
    <bk>
      <rc t="1" v="26490"/>
    </bk>
    <bk>
      <rc t="1" v="26491"/>
    </bk>
    <bk>
      <rc t="1" v="26492"/>
    </bk>
    <bk>
      <rc t="1" v="26493"/>
    </bk>
    <bk>
      <rc t="1" v="26494"/>
    </bk>
    <bk>
      <rc t="1" v="26495"/>
    </bk>
    <bk>
      <rc t="1" v="26496"/>
    </bk>
    <bk>
      <rc t="1" v="26497"/>
    </bk>
    <bk>
      <rc t="1" v="26498"/>
    </bk>
    <bk>
      <rc t="1" v="26499"/>
    </bk>
    <bk>
      <rc t="1" v="26500"/>
    </bk>
    <bk>
      <rc t="1" v="26501"/>
    </bk>
    <bk>
      <rc t="1" v="26502"/>
    </bk>
    <bk>
      <rc t="1" v="26503"/>
    </bk>
    <bk>
      <rc t="1" v="26504"/>
    </bk>
    <bk>
      <rc t="1" v="26505"/>
    </bk>
    <bk>
      <rc t="1" v="26506"/>
    </bk>
    <bk>
      <rc t="1" v="26507"/>
    </bk>
    <bk>
      <rc t="1" v="26508"/>
    </bk>
    <bk>
      <rc t="1" v="26509"/>
    </bk>
    <bk>
      <rc t="1" v="26510"/>
    </bk>
    <bk>
      <rc t="1" v="26511"/>
    </bk>
    <bk>
      <rc t="1" v="26512"/>
    </bk>
    <bk>
      <rc t="1" v="26513"/>
    </bk>
    <bk>
      <rc t="1" v="26514"/>
    </bk>
    <bk>
      <rc t="1" v="26515"/>
    </bk>
    <bk>
      <rc t="1" v="26516"/>
    </bk>
    <bk>
      <rc t="1" v="26517"/>
    </bk>
    <bk>
      <rc t="1" v="26518"/>
    </bk>
    <bk>
      <rc t="1" v="26519"/>
    </bk>
    <bk>
      <rc t="1" v="26520"/>
    </bk>
    <bk>
      <rc t="1" v="26521"/>
    </bk>
    <bk>
      <rc t="1" v="26522"/>
    </bk>
    <bk>
      <rc t="1" v="26523"/>
    </bk>
    <bk>
      <rc t="1" v="26524"/>
    </bk>
    <bk>
      <rc t="1" v="26525"/>
    </bk>
    <bk>
      <rc t="1" v="26526"/>
    </bk>
    <bk>
      <rc t="1" v="26527"/>
    </bk>
    <bk>
      <rc t="1" v="26528"/>
    </bk>
    <bk>
      <rc t="1" v="26529"/>
    </bk>
    <bk>
      <rc t="1" v="26530"/>
    </bk>
    <bk>
      <rc t="1" v="26531"/>
    </bk>
    <bk>
      <rc t="1" v="26532"/>
    </bk>
    <bk>
      <rc t="1" v="26533"/>
    </bk>
    <bk>
      <rc t="1" v="26534"/>
    </bk>
    <bk>
      <rc t="1" v="26535"/>
    </bk>
    <bk>
      <rc t="1" v="26536"/>
    </bk>
    <bk>
      <rc t="1" v="26537"/>
    </bk>
    <bk>
      <rc t="1" v="26538"/>
    </bk>
    <bk>
      <rc t="1" v="26539"/>
    </bk>
    <bk>
      <rc t="1" v="26540"/>
    </bk>
    <bk>
      <rc t="1" v="26541"/>
    </bk>
    <bk>
      <rc t="1" v="26542"/>
    </bk>
    <bk>
      <rc t="1" v="26543"/>
    </bk>
    <bk>
      <rc t="1" v="26544"/>
    </bk>
    <bk>
      <rc t="1" v="26545"/>
    </bk>
    <bk>
      <rc t="1" v="26546"/>
    </bk>
    <bk>
      <rc t="1" v="26547"/>
    </bk>
    <bk>
      <rc t="1" v="26548"/>
    </bk>
    <bk>
      <rc t="1" v="26549"/>
    </bk>
    <bk>
      <rc t="1" v="26550"/>
    </bk>
    <bk>
      <rc t="1" v="26551"/>
    </bk>
    <bk>
      <rc t="1" v="26552"/>
    </bk>
    <bk>
      <rc t="1" v="26553"/>
    </bk>
    <bk>
      <rc t="1" v="26554"/>
    </bk>
    <bk>
      <rc t="1" v="26555"/>
    </bk>
    <bk>
      <rc t="1" v="26556"/>
    </bk>
    <bk>
      <rc t="1" v="26557"/>
    </bk>
    <bk>
      <rc t="1" v="26558"/>
    </bk>
    <bk>
      <rc t="1" v="26559"/>
    </bk>
    <bk>
      <rc t="1" v="26560"/>
    </bk>
    <bk>
      <rc t="1" v="26561"/>
    </bk>
    <bk>
      <rc t="1" v="26562"/>
    </bk>
    <bk>
      <rc t="1" v="26563"/>
    </bk>
    <bk>
      <rc t="1" v="26564"/>
    </bk>
    <bk>
      <rc t="1" v="26565"/>
    </bk>
    <bk>
      <rc t="1" v="26566"/>
    </bk>
    <bk>
      <rc t="1" v="26567"/>
    </bk>
    <bk>
      <rc t="1" v="26568"/>
    </bk>
    <bk>
      <rc t="1" v="26569"/>
    </bk>
    <bk>
      <rc t="1" v="26570"/>
    </bk>
    <bk>
      <rc t="1" v="26571"/>
    </bk>
    <bk>
      <rc t="1" v="26572"/>
    </bk>
    <bk>
      <rc t="1" v="26573"/>
    </bk>
    <bk>
      <rc t="1" v="26574"/>
    </bk>
    <bk>
      <rc t="1" v="26575"/>
    </bk>
    <bk>
      <rc t="1" v="26576"/>
    </bk>
    <bk>
      <rc t="1" v="26577"/>
    </bk>
    <bk>
      <rc t="1" v="26578"/>
    </bk>
    <bk>
      <rc t="1" v="26579"/>
    </bk>
    <bk>
      <rc t="1" v="26580"/>
    </bk>
    <bk>
      <rc t="1" v="26581"/>
    </bk>
    <bk>
      <rc t="1" v="26582"/>
    </bk>
    <bk>
      <rc t="1" v="26583"/>
    </bk>
    <bk>
      <rc t="1" v="26584"/>
    </bk>
    <bk>
      <rc t="1" v="26585"/>
    </bk>
    <bk>
      <rc t="1" v="26586"/>
    </bk>
    <bk>
      <rc t="1" v="26587"/>
    </bk>
    <bk>
      <rc t="1" v="26588"/>
    </bk>
    <bk>
      <rc t="1" v="26589"/>
    </bk>
    <bk>
      <rc t="1" v="26590"/>
    </bk>
    <bk>
      <rc t="1" v="26591"/>
    </bk>
    <bk>
      <rc t="1" v="26592"/>
    </bk>
    <bk>
      <rc t="1" v="26593"/>
    </bk>
    <bk>
      <rc t="1" v="26594"/>
    </bk>
    <bk>
      <rc t="1" v="26595"/>
    </bk>
    <bk>
      <rc t="1" v="26596"/>
    </bk>
    <bk>
      <rc t="1" v="26597"/>
    </bk>
    <bk>
      <rc t="1" v="26598"/>
    </bk>
    <bk>
      <rc t="1" v="26599"/>
    </bk>
    <bk>
      <rc t="1" v="26600"/>
    </bk>
    <bk>
      <rc t="1" v="26601"/>
    </bk>
    <bk>
      <rc t="1" v="26602"/>
    </bk>
    <bk>
      <rc t="1" v="26603"/>
    </bk>
    <bk>
      <rc t="1" v="26604"/>
    </bk>
    <bk>
      <rc t="1" v="26605"/>
    </bk>
    <bk>
      <rc t="1" v="26606"/>
    </bk>
    <bk>
      <rc t="1" v="26607"/>
    </bk>
    <bk>
      <rc t="1" v="26608"/>
    </bk>
    <bk>
      <rc t="1" v="26609"/>
    </bk>
    <bk>
      <rc t="1" v="26610"/>
    </bk>
    <bk>
      <rc t="1" v="26611"/>
    </bk>
    <bk>
      <rc t="1" v="26612"/>
    </bk>
    <bk>
      <rc t="1" v="26613"/>
    </bk>
    <bk>
      <rc t="1" v="26614"/>
    </bk>
    <bk>
      <rc t="1" v="26615"/>
    </bk>
    <bk>
      <rc t="1" v="26616"/>
    </bk>
    <bk>
      <rc t="1" v="26617"/>
    </bk>
    <bk>
      <rc t="1" v="26618"/>
    </bk>
    <bk>
      <rc t="1" v="26619"/>
    </bk>
    <bk>
      <rc t="1" v="26620"/>
    </bk>
    <bk>
      <rc t="1" v="26621"/>
    </bk>
    <bk>
      <rc t="1" v="26622"/>
    </bk>
    <bk>
      <rc t="1" v="26623"/>
    </bk>
    <bk>
      <rc t="1" v="26624"/>
    </bk>
    <bk>
      <rc t="1" v="26625"/>
    </bk>
    <bk>
      <rc t="1" v="26626"/>
    </bk>
    <bk>
      <rc t="1" v="26627"/>
    </bk>
    <bk>
      <rc t="1" v="26628"/>
    </bk>
    <bk>
      <rc t="1" v="26629"/>
    </bk>
    <bk>
      <rc t="1" v="26630"/>
    </bk>
    <bk>
      <rc t="1" v="26631"/>
    </bk>
    <bk>
      <rc t="1" v="26632"/>
    </bk>
    <bk>
      <rc t="1" v="26633"/>
    </bk>
    <bk>
      <rc t="1" v="26634"/>
    </bk>
    <bk>
      <rc t="1" v="26635"/>
    </bk>
    <bk>
      <rc t="1" v="26636"/>
    </bk>
    <bk>
      <rc t="1" v="26637"/>
    </bk>
    <bk>
      <rc t="1" v="26638"/>
    </bk>
    <bk>
      <rc t="1" v="26639"/>
    </bk>
    <bk>
      <rc t="1" v="26640"/>
    </bk>
    <bk>
      <rc t="1" v="26641"/>
    </bk>
    <bk>
      <rc t="1" v="26642"/>
    </bk>
    <bk>
      <rc t="1" v="26643"/>
    </bk>
    <bk>
      <rc t="1" v="26644"/>
    </bk>
    <bk>
      <rc t="1" v="26645"/>
    </bk>
    <bk>
      <rc t="1" v="26646"/>
    </bk>
    <bk>
      <rc t="1" v="26647"/>
    </bk>
    <bk>
      <rc t="1" v="26648"/>
    </bk>
    <bk>
      <rc t="1" v="26649"/>
    </bk>
    <bk>
      <rc t="1" v="26650"/>
    </bk>
    <bk>
      <rc t="1" v="26651"/>
    </bk>
    <bk>
      <rc t="1" v="26652"/>
    </bk>
    <bk>
      <rc t="1" v="26653"/>
    </bk>
    <bk>
      <rc t="1" v="26654"/>
    </bk>
    <bk>
      <rc t="1" v="26655"/>
    </bk>
    <bk>
      <rc t="1" v="26656"/>
    </bk>
    <bk>
      <rc t="1" v="26657"/>
    </bk>
    <bk>
      <rc t="1" v="26658"/>
    </bk>
    <bk>
      <rc t="1" v="26659"/>
    </bk>
    <bk>
      <rc t="1" v="26660"/>
    </bk>
    <bk>
      <rc t="1" v="26661"/>
    </bk>
    <bk>
      <rc t="1" v="26662"/>
    </bk>
    <bk>
      <rc t="1" v="26663"/>
    </bk>
    <bk>
      <rc t="1" v="26664"/>
    </bk>
    <bk>
      <rc t="1" v="26665"/>
    </bk>
    <bk>
      <rc t="1" v="26666"/>
    </bk>
    <bk>
      <rc t="1" v="26667"/>
    </bk>
    <bk>
      <rc t="1" v="26668"/>
    </bk>
    <bk>
      <rc t="1" v="26669"/>
    </bk>
    <bk>
      <rc t="1" v="26670"/>
    </bk>
    <bk>
      <rc t="1" v="26671"/>
    </bk>
    <bk>
      <rc t="1" v="26672"/>
    </bk>
    <bk>
      <rc t="1" v="26673"/>
    </bk>
    <bk>
      <rc t="1" v="26674"/>
    </bk>
    <bk>
      <rc t="1" v="26675"/>
    </bk>
    <bk>
      <rc t="1" v="26676"/>
    </bk>
    <bk>
      <rc t="1" v="26677"/>
    </bk>
    <bk>
      <rc t="1" v="26678"/>
    </bk>
    <bk>
      <rc t="1" v="26679"/>
    </bk>
    <bk>
      <rc t="1" v="26680"/>
    </bk>
    <bk>
      <rc t="1" v="26681"/>
    </bk>
    <bk>
      <rc t="1" v="26682"/>
    </bk>
    <bk>
      <rc t="1" v="26683"/>
    </bk>
    <bk>
      <rc t="1" v="26684"/>
    </bk>
    <bk>
      <rc t="1" v="26685"/>
    </bk>
    <bk>
      <rc t="1" v="26686"/>
    </bk>
    <bk>
      <rc t="1" v="26687"/>
    </bk>
    <bk>
      <rc t="1" v="26688"/>
    </bk>
    <bk>
      <rc t="1" v="26689"/>
    </bk>
    <bk>
      <rc t="1" v="26690"/>
    </bk>
    <bk>
      <rc t="1" v="26691"/>
    </bk>
    <bk>
      <rc t="1" v="26692"/>
    </bk>
    <bk>
      <rc t="1" v="26693"/>
    </bk>
    <bk>
      <rc t="1" v="26694"/>
    </bk>
    <bk>
      <rc t="1" v="26695"/>
    </bk>
    <bk>
      <rc t="1" v="26696"/>
    </bk>
    <bk>
      <rc t="1" v="26697"/>
    </bk>
    <bk>
      <rc t="1" v="26698"/>
    </bk>
    <bk>
      <rc t="1" v="26699"/>
    </bk>
    <bk>
      <rc t="1" v="26700"/>
    </bk>
    <bk>
      <rc t="1" v="26701"/>
    </bk>
    <bk>
      <rc t="1" v="26702"/>
    </bk>
    <bk>
      <rc t="1" v="26703"/>
    </bk>
    <bk>
      <rc t="1" v="26704"/>
    </bk>
    <bk>
      <rc t="1" v="26705"/>
    </bk>
    <bk>
      <rc t="1" v="26706"/>
    </bk>
    <bk>
      <rc t="1" v="26707"/>
    </bk>
    <bk>
      <rc t="1" v="26708"/>
    </bk>
    <bk>
      <rc t="1" v="26709"/>
    </bk>
    <bk>
      <rc t="1" v="26710"/>
    </bk>
    <bk>
      <rc t="1" v="26711"/>
    </bk>
    <bk>
      <rc t="1" v="26712"/>
    </bk>
    <bk>
      <rc t="1" v="26713"/>
    </bk>
    <bk>
      <rc t="1" v="26714"/>
    </bk>
    <bk>
      <rc t="1" v="26715"/>
    </bk>
    <bk>
      <rc t="1" v="26716"/>
    </bk>
    <bk>
      <rc t="1" v="26717"/>
    </bk>
    <bk>
      <rc t="1" v="26718"/>
    </bk>
    <bk>
      <rc t="1" v="26719"/>
    </bk>
    <bk>
      <rc t="1" v="26720"/>
    </bk>
    <bk>
      <rc t="1" v="26721"/>
    </bk>
    <bk>
      <rc t="1" v="26722"/>
    </bk>
    <bk>
      <rc t="1" v="26723"/>
    </bk>
    <bk>
      <rc t="1" v="26724"/>
    </bk>
    <bk>
      <rc t="1" v="26725"/>
    </bk>
    <bk>
      <rc t="1" v="26726"/>
    </bk>
    <bk>
      <rc t="1" v="26727"/>
    </bk>
    <bk>
      <rc t="1" v="26728"/>
    </bk>
    <bk>
      <rc t="1" v="26729"/>
    </bk>
    <bk>
      <rc t="1" v="26730"/>
    </bk>
    <bk>
      <rc t="1" v="26731"/>
    </bk>
    <bk>
      <rc t="1" v="26732"/>
    </bk>
    <bk>
      <rc t="1" v="26733"/>
    </bk>
    <bk>
      <rc t="1" v="26734"/>
    </bk>
    <bk>
      <rc t="1" v="26735"/>
    </bk>
    <bk>
      <rc t="1" v="26736"/>
    </bk>
    <bk>
      <rc t="1" v="26737"/>
    </bk>
    <bk>
      <rc t="1" v="26738"/>
    </bk>
    <bk>
      <rc t="1" v="26739"/>
    </bk>
    <bk>
      <rc t="1" v="26740"/>
    </bk>
    <bk>
      <rc t="1" v="26741"/>
    </bk>
    <bk>
      <rc t="1" v="26742"/>
    </bk>
    <bk>
      <rc t="1" v="26743"/>
    </bk>
    <bk>
      <rc t="1" v="26744"/>
    </bk>
    <bk>
      <rc t="1" v="26745"/>
    </bk>
    <bk>
      <rc t="1" v="26746"/>
    </bk>
    <bk>
      <rc t="1" v="26747"/>
    </bk>
    <bk>
      <rc t="1" v="26748"/>
    </bk>
    <bk>
      <rc t="1" v="26749"/>
    </bk>
    <bk>
      <rc t="1" v="26750"/>
    </bk>
    <bk>
      <rc t="1" v="26751"/>
    </bk>
    <bk>
      <rc t="1" v="26752"/>
    </bk>
    <bk>
      <rc t="1" v="26753"/>
    </bk>
    <bk>
      <rc t="1" v="26754"/>
    </bk>
    <bk>
      <rc t="1" v="26755"/>
    </bk>
    <bk>
      <rc t="1" v="26756"/>
    </bk>
    <bk>
      <rc t="1" v="26757"/>
    </bk>
    <bk>
      <rc t="1" v="26758"/>
    </bk>
    <bk>
      <rc t="1" v="26759"/>
    </bk>
    <bk>
      <rc t="1" v="26760"/>
    </bk>
    <bk>
      <rc t="1" v="26761"/>
    </bk>
    <bk>
      <rc t="1" v="26762"/>
    </bk>
    <bk>
      <rc t="1" v="26763"/>
    </bk>
    <bk>
      <rc t="1" v="26764"/>
    </bk>
    <bk>
      <rc t="1" v="26765"/>
    </bk>
    <bk>
      <rc t="1" v="26766"/>
    </bk>
    <bk>
      <rc t="1" v="26767"/>
    </bk>
    <bk>
      <rc t="1" v="26768"/>
    </bk>
    <bk>
      <rc t="1" v="26769"/>
    </bk>
    <bk>
      <rc t="1" v="26770"/>
    </bk>
    <bk>
      <rc t="1" v="26771"/>
    </bk>
    <bk>
      <rc t="1" v="26772"/>
    </bk>
    <bk>
      <rc t="1" v="26773"/>
    </bk>
    <bk>
      <rc t="1" v="26774"/>
    </bk>
    <bk>
      <rc t="1" v="26775"/>
    </bk>
    <bk>
      <rc t="1" v="26776"/>
    </bk>
    <bk>
      <rc t="1" v="26777"/>
    </bk>
    <bk>
      <rc t="1" v="26778"/>
    </bk>
    <bk>
      <rc t="1" v="26779"/>
    </bk>
    <bk>
      <rc t="1" v="26780"/>
    </bk>
    <bk>
      <rc t="1" v="26781"/>
    </bk>
    <bk>
      <rc t="1" v="26782"/>
    </bk>
    <bk>
      <rc t="1" v="26783"/>
    </bk>
    <bk>
      <rc t="1" v="26784"/>
    </bk>
    <bk>
      <rc t="1" v="26785"/>
    </bk>
    <bk>
      <rc t="1" v="26786"/>
    </bk>
    <bk>
      <rc t="1" v="26787"/>
    </bk>
    <bk>
      <rc t="1" v="26788"/>
    </bk>
    <bk>
      <rc t="1" v="26789"/>
    </bk>
    <bk>
      <rc t="1" v="26790"/>
    </bk>
    <bk>
      <rc t="1" v="26791"/>
    </bk>
    <bk>
      <rc t="1" v="26792"/>
    </bk>
    <bk>
      <rc t="1" v="26793"/>
    </bk>
    <bk>
      <rc t="1" v="26794"/>
    </bk>
    <bk>
      <rc t="1" v="26795"/>
    </bk>
    <bk>
      <rc t="1" v="26796"/>
    </bk>
    <bk>
      <rc t="1" v="26797"/>
    </bk>
    <bk>
      <rc t="1" v="26798"/>
    </bk>
    <bk>
      <rc t="1" v="26799"/>
    </bk>
    <bk>
      <rc t="1" v="26800"/>
    </bk>
    <bk>
      <rc t="1" v="26801"/>
    </bk>
    <bk>
      <rc t="1" v="26802"/>
    </bk>
    <bk>
      <rc t="1" v="26803"/>
    </bk>
    <bk>
      <rc t="1" v="26804"/>
    </bk>
    <bk>
      <rc t="1" v="26805"/>
    </bk>
    <bk>
      <rc t="1" v="26806"/>
    </bk>
    <bk>
      <rc t="1" v="26807"/>
    </bk>
    <bk>
      <rc t="1" v="26808"/>
    </bk>
    <bk>
      <rc t="1" v="26809"/>
    </bk>
    <bk>
      <rc t="1" v="26810"/>
    </bk>
    <bk>
      <rc t="1" v="26811"/>
    </bk>
    <bk>
      <rc t="1" v="26812"/>
    </bk>
    <bk>
      <rc t="1" v="26813"/>
    </bk>
    <bk>
      <rc t="1" v="26814"/>
    </bk>
    <bk>
      <rc t="1" v="26815"/>
    </bk>
    <bk>
      <rc t="1" v="26816"/>
    </bk>
    <bk>
      <rc t="1" v="26817"/>
    </bk>
    <bk>
      <rc t="1" v="26818"/>
    </bk>
    <bk>
      <rc t="1" v="26819"/>
    </bk>
    <bk>
      <rc t="1" v="26820"/>
    </bk>
    <bk>
      <rc t="1" v="26821"/>
    </bk>
    <bk>
      <rc t="1" v="26822"/>
    </bk>
    <bk>
      <rc t="1" v="26823"/>
    </bk>
    <bk>
      <rc t="1" v="26824"/>
    </bk>
    <bk>
      <rc t="1" v="26825"/>
    </bk>
    <bk>
      <rc t="1" v="26826"/>
    </bk>
    <bk>
      <rc t="1" v="26827"/>
    </bk>
    <bk>
      <rc t="1" v="26828"/>
    </bk>
    <bk>
      <rc t="1" v="26829"/>
    </bk>
    <bk>
      <rc t="1" v="26830"/>
    </bk>
    <bk>
      <rc t="1" v="26831"/>
    </bk>
    <bk>
      <rc t="1" v="26832"/>
    </bk>
    <bk>
      <rc t="1" v="26833"/>
    </bk>
    <bk>
      <rc t="1" v="26834"/>
    </bk>
    <bk>
      <rc t="1" v="26835"/>
    </bk>
    <bk>
      <rc t="1" v="26836"/>
    </bk>
    <bk>
      <rc t="1" v="26837"/>
    </bk>
    <bk>
      <rc t="1" v="26838"/>
    </bk>
    <bk>
      <rc t="1" v="26839"/>
    </bk>
    <bk>
      <rc t="1" v="26840"/>
    </bk>
    <bk>
      <rc t="1" v="26841"/>
    </bk>
    <bk>
      <rc t="1" v="26842"/>
    </bk>
    <bk>
      <rc t="1" v="26843"/>
    </bk>
    <bk>
      <rc t="1" v="26844"/>
    </bk>
    <bk>
      <rc t="1" v="26845"/>
    </bk>
    <bk>
      <rc t="1" v="26846"/>
    </bk>
    <bk>
      <rc t="1" v="26847"/>
    </bk>
    <bk>
      <rc t="1" v="26848"/>
    </bk>
    <bk>
      <rc t="1" v="26849"/>
    </bk>
    <bk>
      <rc t="1" v="26850"/>
    </bk>
    <bk>
      <rc t="1" v="26851"/>
    </bk>
    <bk>
      <rc t="1" v="26852"/>
    </bk>
    <bk>
      <rc t="1" v="26853"/>
    </bk>
    <bk>
      <rc t="1" v="26854"/>
    </bk>
    <bk>
      <rc t="1" v="26855"/>
    </bk>
    <bk>
      <rc t="1" v="26856"/>
    </bk>
    <bk>
      <rc t="1" v="26857"/>
    </bk>
    <bk>
      <rc t="1" v="26858"/>
    </bk>
    <bk>
      <rc t="1" v="26859"/>
    </bk>
    <bk>
      <rc t="1" v="26860"/>
    </bk>
    <bk>
      <rc t="1" v="26861"/>
    </bk>
    <bk>
      <rc t="1" v="26862"/>
    </bk>
    <bk>
      <rc t="1" v="26863"/>
    </bk>
    <bk>
      <rc t="1" v="26864"/>
    </bk>
    <bk>
      <rc t="1" v="26865"/>
    </bk>
    <bk>
      <rc t="1" v="26866"/>
    </bk>
    <bk>
      <rc t="1" v="26867"/>
    </bk>
    <bk>
      <rc t="1" v="26868"/>
    </bk>
    <bk>
      <rc t="1" v="26869"/>
    </bk>
    <bk>
      <rc t="1" v="26870"/>
    </bk>
    <bk>
      <rc t="1" v="26871"/>
    </bk>
    <bk>
      <rc t="1" v="26872"/>
    </bk>
    <bk>
      <rc t="1" v="26873"/>
    </bk>
    <bk>
      <rc t="1" v="26874"/>
    </bk>
    <bk>
      <rc t="1" v="26875"/>
    </bk>
    <bk>
      <rc t="1" v="26876"/>
    </bk>
    <bk>
      <rc t="1" v="26877"/>
    </bk>
    <bk>
      <rc t="1" v="26878"/>
    </bk>
    <bk>
      <rc t="1" v="26879"/>
    </bk>
    <bk>
      <rc t="1" v="26880"/>
    </bk>
    <bk>
      <rc t="1" v="26881"/>
    </bk>
    <bk>
      <rc t="1" v="26882"/>
    </bk>
    <bk>
      <rc t="1" v="26883"/>
    </bk>
    <bk>
      <rc t="1" v="26884"/>
    </bk>
    <bk>
      <rc t="1" v="26885"/>
    </bk>
    <bk>
      <rc t="1" v="26886"/>
    </bk>
    <bk>
      <rc t="1" v="26887"/>
    </bk>
    <bk>
      <rc t="1" v="26888"/>
    </bk>
    <bk>
      <rc t="1" v="26889"/>
    </bk>
    <bk>
      <rc t="1" v="26890"/>
    </bk>
    <bk>
      <rc t="1" v="26891"/>
    </bk>
    <bk>
      <rc t="1" v="26892"/>
    </bk>
    <bk>
      <rc t="1" v="26893"/>
    </bk>
    <bk>
      <rc t="1" v="26894"/>
    </bk>
    <bk>
      <rc t="1" v="26895"/>
    </bk>
    <bk>
      <rc t="1" v="26896"/>
    </bk>
    <bk>
      <rc t="1" v="26897"/>
    </bk>
    <bk>
      <rc t="1" v="26898"/>
    </bk>
    <bk>
      <rc t="1" v="26899"/>
    </bk>
    <bk>
      <rc t="1" v="26900"/>
    </bk>
    <bk>
      <rc t="1" v="26901"/>
    </bk>
    <bk>
      <rc t="1" v="26902"/>
    </bk>
    <bk>
      <rc t="1" v="26903"/>
    </bk>
    <bk>
      <rc t="1" v="26904"/>
    </bk>
    <bk>
      <rc t="1" v="26905"/>
    </bk>
    <bk>
      <rc t="1" v="26906"/>
    </bk>
    <bk>
      <rc t="1" v="26907"/>
    </bk>
    <bk>
      <rc t="1" v="26908"/>
    </bk>
    <bk>
      <rc t="1" v="26909"/>
    </bk>
    <bk>
      <rc t="1" v="26910"/>
    </bk>
    <bk>
      <rc t="1" v="26911"/>
    </bk>
    <bk>
      <rc t="1" v="26912"/>
    </bk>
    <bk>
      <rc t="1" v="26913"/>
    </bk>
    <bk>
      <rc t="1" v="26914"/>
    </bk>
    <bk>
      <rc t="1" v="26915"/>
    </bk>
    <bk>
      <rc t="1" v="26916"/>
    </bk>
    <bk>
      <rc t="1" v="26917"/>
    </bk>
    <bk>
      <rc t="1" v="26918"/>
    </bk>
    <bk>
      <rc t="1" v="26919"/>
    </bk>
    <bk>
      <rc t="1" v="26920"/>
    </bk>
    <bk>
      <rc t="1" v="26921"/>
    </bk>
    <bk>
      <rc t="1" v="26922"/>
    </bk>
    <bk>
      <rc t="1" v="26923"/>
    </bk>
    <bk>
      <rc t="1" v="26924"/>
    </bk>
    <bk>
      <rc t="1" v="26925"/>
    </bk>
    <bk>
      <rc t="1" v="26926"/>
    </bk>
    <bk>
      <rc t="1" v="26927"/>
    </bk>
    <bk>
      <rc t="1" v="26928"/>
    </bk>
    <bk>
      <rc t="1" v="26929"/>
    </bk>
    <bk>
      <rc t="1" v="26930"/>
    </bk>
    <bk>
      <rc t="1" v="26931"/>
    </bk>
    <bk>
      <rc t="1" v="26932"/>
    </bk>
    <bk>
      <rc t="1" v="26933"/>
    </bk>
    <bk>
      <rc t="1" v="26934"/>
    </bk>
    <bk>
      <rc t="1" v="26935"/>
    </bk>
    <bk>
      <rc t="1" v="26936"/>
    </bk>
    <bk>
      <rc t="1" v="26937"/>
    </bk>
    <bk>
      <rc t="1" v="26938"/>
    </bk>
    <bk>
      <rc t="1" v="26939"/>
    </bk>
    <bk>
      <rc t="1" v="26940"/>
    </bk>
    <bk>
      <rc t="1" v="26941"/>
    </bk>
    <bk>
      <rc t="1" v="26942"/>
    </bk>
    <bk>
      <rc t="1" v="26943"/>
    </bk>
    <bk>
      <rc t="1" v="26944"/>
    </bk>
    <bk>
      <rc t="1" v="26945"/>
    </bk>
    <bk>
      <rc t="1" v="26946"/>
    </bk>
    <bk>
      <rc t="1" v="26947"/>
    </bk>
    <bk>
      <rc t="1" v="26948"/>
    </bk>
    <bk>
      <rc t="1" v="26949"/>
    </bk>
    <bk>
      <rc t="1" v="26950"/>
    </bk>
    <bk>
      <rc t="1" v="26951"/>
    </bk>
    <bk>
      <rc t="1" v="26952"/>
    </bk>
    <bk>
      <rc t="1" v="26953"/>
    </bk>
    <bk>
      <rc t="1" v="26954"/>
    </bk>
    <bk>
      <rc t="1" v="26955"/>
    </bk>
    <bk>
      <rc t="1" v="26956"/>
    </bk>
    <bk>
      <rc t="1" v="26957"/>
    </bk>
    <bk>
      <rc t="1" v="26958"/>
    </bk>
    <bk>
      <rc t="1" v="26959"/>
    </bk>
    <bk>
      <rc t="1" v="26960"/>
    </bk>
    <bk>
      <rc t="1" v="26961"/>
    </bk>
    <bk>
      <rc t="1" v="26962"/>
    </bk>
    <bk>
      <rc t="1" v="26963"/>
    </bk>
    <bk>
      <rc t="1" v="26964"/>
    </bk>
    <bk>
      <rc t="1" v="26965"/>
    </bk>
    <bk>
      <rc t="1" v="26966"/>
    </bk>
    <bk>
      <rc t="1" v="26967"/>
    </bk>
    <bk>
      <rc t="1" v="26968"/>
    </bk>
    <bk>
      <rc t="1" v="26969"/>
    </bk>
    <bk>
      <rc t="1" v="26970"/>
    </bk>
    <bk>
      <rc t="1" v="26971"/>
    </bk>
    <bk>
      <rc t="1" v="26972"/>
    </bk>
    <bk>
      <rc t="1" v="26973"/>
    </bk>
    <bk>
      <rc t="1" v="26974"/>
    </bk>
    <bk>
      <rc t="1" v="26975"/>
    </bk>
    <bk>
      <rc t="1" v="26976"/>
    </bk>
    <bk>
      <rc t="1" v="26977"/>
    </bk>
    <bk>
      <rc t="1" v="26978"/>
    </bk>
    <bk>
      <rc t="1" v="26979"/>
    </bk>
    <bk>
      <rc t="1" v="26980"/>
    </bk>
    <bk>
      <rc t="1" v="26981"/>
    </bk>
    <bk>
      <rc t="1" v="26982"/>
    </bk>
    <bk>
      <rc t="1" v="26983"/>
    </bk>
    <bk>
      <rc t="1" v="26984"/>
    </bk>
    <bk>
      <rc t="1" v="26985"/>
    </bk>
    <bk>
      <rc t="1" v="26986"/>
    </bk>
    <bk>
      <rc t="1" v="26987"/>
    </bk>
    <bk>
      <rc t="1" v="26988"/>
    </bk>
    <bk>
      <rc t="1" v="26989"/>
    </bk>
    <bk>
      <rc t="1" v="26990"/>
    </bk>
    <bk>
      <rc t="1" v="26991"/>
    </bk>
    <bk>
      <rc t="1" v="26992"/>
    </bk>
    <bk>
      <rc t="1" v="26993"/>
    </bk>
    <bk>
      <rc t="1" v="26994"/>
    </bk>
    <bk>
      <rc t="1" v="26995"/>
    </bk>
    <bk>
      <rc t="1" v="26996"/>
    </bk>
    <bk>
      <rc t="1" v="26997"/>
    </bk>
    <bk>
      <rc t="1" v="26998"/>
    </bk>
    <bk>
      <rc t="1" v="26999"/>
    </bk>
    <bk>
      <rc t="1" v="27000"/>
    </bk>
    <bk>
      <rc t="1" v="27001"/>
    </bk>
    <bk>
      <rc t="1" v="27002"/>
    </bk>
    <bk>
      <rc t="1" v="27003"/>
    </bk>
    <bk>
      <rc t="1" v="27004"/>
    </bk>
    <bk>
      <rc t="1" v="27005"/>
    </bk>
    <bk>
      <rc t="1" v="27006"/>
    </bk>
    <bk>
      <rc t="1" v="27007"/>
    </bk>
    <bk>
      <rc t="1" v="27008"/>
    </bk>
    <bk>
      <rc t="1" v="27009"/>
    </bk>
    <bk>
      <rc t="1" v="27010"/>
    </bk>
    <bk>
      <rc t="1" v="27011"/>
    </bk>
    <bk>
      <rc t="1" v="27012"/>
    </bk>
    <bk>
      <rc t="1" v="27013"/>
    </bk>
    <bk>
      <rc t="1" v="27014"/>
    </bk>
    <bk>
      <rc t="1" v="27015"/>
    </bk>
    <bk>
      <rc t="1" v="27016"/>
    </bk>
    <bk>
      <rc t="1" v="27017"/>
    </bk>
    <bk>
      <rc t="1" v="27018"/>
    </bk>
    <bk>
      <rc t="1" v="27019"/>
    </bk>
    <bk>
      <rc t="1" v="27020"/>
    </bk>
    <bk>
      <rc t="1" v="27021"/>
    </bk>
    <bk>
      <rc t="1" v="27022"/>
    </bk>
    <bk>
      <rc t="1" v="27023"/>
    </bk>
    <bk>
      <rc t="1" v="27024"/>
    </bk>
    <bk>
      <rc t="1" v="27025"/>
    </bk>
    <bk>
      <rc t="1" v="27026"/>
    </bk>
    <bk>
      <rc t="1" v="27027"/>
    </bk>
    <bk>
      <rc t="1" v="27028"/>
    </bk>
    <bk>
      <rc t="1" v="27029"/>
    </bk>
    <bk>
      <rc t="1" v="27030"/>
    </bk>
    <bk>
      <rc t="1" v="27031"/>
    </bk>
    <bk>
      <rc t="1" v="27032"/>
    </bk>
    <bk>
      <rc t="1" v="27033"/>
    </bk>
    <bk>
      <rc t="1" v="27034"/>
    </bk>
    <bk>
      <rc t="1" v="27035"/>
    </bk>
    <bk>
      <rc t="1" v="27036"/>
    </bk>
    <bk>
      <rc t="1" v="27037"/>
    </bk>
    <bk>
      <rc t="1" v="27038"/>
    </bk>
    <bk>
      <rc t="1" v="27039"/>
    </bk>
    <bk>
      <rc t="1" v="27040"/>
    </bk>
    <bk>
      <rc t="1" v="27041"/>
    </bk>
    <bk>
      <rc t="1" v="27042"/>
    </bk>
    <bk>
      <rc t="1" v="27043"/>
    </bk>
    <bk>
      <rc t="1" v="27044"/>
    </bk>
    <bk>
      <rc t="1" v="27045"/>
    </bk>
    <bk>
      <rc t="1" v="27046"/>
    </bk>
    <bk>
      <rc t="1" v="27047"/>
    </bk>
    <bk>
      <rc t="1" v="27048"/>
    </bk>
    <bk>
      <rc t="1" v="27049"/>
    </bk>
    <bk>
      <rc t="1" v="27050"/>
    </bk>
    <bk>
      <rc t="1" v="27051"/>
    </bk>
    <bk>
      <rc t="1" v="27052"/>
    </bk>
    <bk>
      <rc t="1" v="27053"/>
    </bk>
    <bk>
      <rc t="1" v="27054"/>
    </bk>
    <bk>
      <rc t="1" v="27055"/>
    </bk>
    <bk>
      <rc t="1" v="27056"/>
    </bk>
    <bk>
      <rc t="1" v="27057"/>
    </bk>
    <bk>
      <rc t="1" v="27058"/>
    </bk>
    <bk>
      <rc t="1" v="27059"/>
    </bk>
    <bk>
      <rc t="1" v="27060"/>
    </bk>
    <bk>
      <rc t="1" v="27061"/>
    </bk>
    <bk>
      <rc t="1" v="27062"/>
    </bk>
    <bk>
      <rc t="1" v="27063"/>
    </bk>
    <bk>
      <rc t="1" v="27064"/>
    </bk>
    <bk>
      <rc t="1" v="27065"/>
    </bk>
    <bk>
      <rc t="1" v="27066"/>
    </bk>
    <bk>
      <rc t="1" v="27067"/>
    </bk>
    <bk>
      <rc t="1" v="27068"/>
    </bk>
    <bk>
      <rc t="1" v="27069"/>
    </bk>
    <bk>
      <rc t="1" v="27070"/>
    </bk>
    <bk>
      <rc t="1" v="27071"/>
    </bk>
    <bk>
      <rc t="1" v="27072"/>
    </bk>
    <bk>
      <rc t="1" v="27073"/>
    </bk>
    <bk>
      <rc t="1" v="27074"/>
    </bk>
    <bk>
      <rc t="1" v="27075"/>
    </bk>
    <bk>
      <rc t="1" v="27076"/>
    </bk>
    <bk>
      <rc t="1" v="27077"/>
    </bk>
    <bk>
      <rc t="1" v="27078"/>
    </bk>
    <bk>
      <rc t="1" v="27079"/>
    </bk>
    <bk>
      <rc t="1" v="27080"/>
    </bk>
    <bk>
      <rc t="1" v="27081"/>
    </bk>
    <bk>
      <rc t="1" v="27082"/>
    </bk>
    <bk>
      <rc t="1" v="27083"/>
    </bk>
    <bk>
      <rc t="1" v="27084"/>
    </bk>
    <bk>
      <rc t="1" v="27085"/>
    </bk>
    <bk>
      <rc t="1" v="27086"/>
    </bk>
    <bk>
      <rc t="1" v="27087"/>
    </bk>
    <bk>
      <rc t="1" v="27088"/>
    </bk>
    <bk>
      <rc t="1" v="27089"/>
    </bk>
    <bk>
      <rc t="1" v="27090"/>
    </bk>
    <bk>
      <rc t="1" v="27091"/>
    </bk>
    <bk>
      <rc t="1" v="27092"/>
    </bk>
    <bk>
      <rc t="1" v="27093"/>
    </bk>
    <bk>
      <rc t="1" v="27094"/>
    </bk>
    <bk>
      <rc t="1" v="27095"/>
    </bk>
    <bk>
      <rc t="1" v="27096"/>
    </bk>
    <bk>
      <rc t="1" v="27097"/>
    </bk>
    <bk>
      <rc t="1" v="27098"/>
    </bk>
    <bk>
      <rc t="1" v="27099"/>
    </bk>
    <bk>
      <rc t="1" v="27100"/>
    </bk>
    <bk>
      <rc t="1" v="27101"/>
    </bk>
    <bk>
      <rc t="1" v="27102"/>
    </bk>
    <bk>
      <rc t="1" v="27103"/>
    </bk>
    <bk>
      <rc t="1" v="27104"/>
    </bk>
    <bk>
      <rc t="1" v="27105"/>
    </bk>
    <bk>
      <rc t="1" v="27106"/>
    </bk>
    <bk>
      <rc t="1" v="27107"/>
    </bk>
    <bk>
      <rc t="1" v="27108"/>
    </bk>
    <bk>
      <rc t="1" v="27109"/>
    </bk>
    <bk>
      <rc t="1" v="27110"/>
    </bk>
    <bk>
      <rc t="1" v="27111"/>
    </bk>
    <bk>
      <rc t="1" v="27112"/>
    </bk>
    <bk>
      <rc t="1" v="27113"/>
    </bk>
    <bk>
      <rc t="1" v="27114"/>
    </bk>
    <bk>
      <rc t="1" v="27115"/>
    </bk>
    <bk>
      <rc t="1" v="27116"/>
    </bk>
    <bk>
      <rc t="1" v="27117"/>
    </bk>
    <bk>
      <rc t="1" v="27118"/>
    </bk>
    <bk>
      <rc t="1" v="27119"/>
    </bk>
    <bk>
      <rc t="1" v="27120"/>
    </bk>
    <bk>
      <rc t="1" v="27121"/>
    </bk>
    <bk>
      <rc t="1" v="27122"/>
    </bk>
    <bk>
      <rc t="1" v="27123"/>
    </bk>
    <bk>
      <rc t="1" v="27124"/>
    </bk>
    <bk>
      <rc t="1" v="27125"/>
    </bk>
    <bk>
      <rc t="1" v="27126"/>
    </bk>
    <bk>
      <rc t="1" v="27127"/>
    </bk>
    <bk>
      <rc t="1" v="27128"/>
    </bk>
    <bk>
      <rc t="1" v="27129"/>
    </bk>
    <bk>
      <rc t="1" v="27130"/>
    </bk>
    <bk>
      <rc t="1" v="27131"/>
    </bk>
    <bk>
      <rc t="1" v="27132"/>
    </bk>
    <bk>
      <rc t="1" v="27133"/>
    </bk>
    <bk>
      <rc t="1" v="27134"/>
    </bk>
    <bk>
      <rc t="1" v="27135"/>
    </bk>
    <bk>
      <rc t="1" v="27136"/>
    </bk>
    <bk>
      <rc t="1" v="27137"/>
    </bk>
    <bk>
      <rc t="1" v="27138"/>
    </bk>
    <bk>
      <rc t="1" v="27139"/>
    </bk>
    <bk>
      <rc t="1" v="27140"/>
    </bk>
    <bk>
      <rc t="1" v="27141"/>
    </bk>
    <bk>
      <rc t="1" v="27142"/>
    </bk>
    <bk>
      <rc t="1" v="27143"/>
    </bk>
    <bk>
      <rc t="1" v="27144"/>
    </bk>
    <bk>
      <rc t="1" v="27145"/>
    </bk>
    <bk>
      <rc t="1" v="27146"/>
    </bk>
    <bk>
      <rc t="1" v="27147"/>
    </bk>
    <bk>
      <rc t="1" v="27148"/>
    </bk>
    <bk>
      <rc t="1" v="27149"/>
    </bk>
    <bk>
      <rc t="1" v="27150"/>
    </bk>
    <bk>
      <rc t="1" v="27151"/>
    </bk>
    <bk>
      <rc t="1" v="27152"/>
    </bk>
    <bk>
      <rc t="1" v="27153"/>
    </bk>
    <bk>
      <rc t="1" v="27154"/>
    </bk>
    <bk>
      <rc t="1" v="27155"/>
    </bk>
    <bk>
      <rc t="1" v="27156"/>
    </bk>
    <bk>
      <rc t="1" v="27157"/>
    </bk>
    <bk>
      <rc t="1" v="27158"/>
    </bk>
    <bk>
      <rc t="1" v="27159"/>
    </bk>
    <bk>
      <rc t="1" v="27160"/>
    </bk>
    <bk>
      <rc t="1" v="27161"/>
    </bk>
    <bk>
      <rc t="1" v="27162"/>
    </bk>
    <bk>
      <rc t="1" v="27163"/>
    </bk>
    <bk>
      <rc t="1" v="27164"/>
    </bk>
    <bk>
      <rc t="1" v="27165"/>
    </bk>
    <bk>
      <rc t="1" v="27166"/>
    </bk>
    <bk>
      <rc t="1" v="27167"/>
    </bk>
    <bk>
      <rc t="1" v="27168"/>
    </bk>
    <bk>
      <rc t="1" v="27169"/>
    </bk>
    <bk>
      <rc t="1" v="27170"/>
    </bk>
    <bk>
      <rc t="1" v="27171"/>
    </bk>
    <bk>
      <rc t="1" v="27172"/>
    </bk>
    <bk>
      <rc t="1" v="27173"/>
    </bk>
    <bk>
      <rc t="1" v="27174"/>
    </bk>
    <bk>
      <rc t="1" v="27175"/>
    </bk>
    <bk>
      <rc t="1" v="27176"/>
    </bk>
    <bk>
      <rc t="1" v="27177"/>
    </bk>
    <bk>
      <rc t="1" v="27178"/>
    </bk>
    <bk>
      <rc t="1" v="27179"/>
    </bk>
    <bk>
      <rc t="1" v="27180"/>
    </bk>
    <bk>
      <rc t="1" v="27181"/>
    </bk>
    <bk>
      <rc t="1" v="27182"/>
    </bk>
    <bk>
      <rc t="1" v="27183"/>
    </bk>
    <bk>
      <rc t="1" v="27184"/>
    </bk>
    <bk>
      <rc t="1" v="27185"/>
    </bk>
    <bk>
      <rc t="1" v="27186"/>
    </bk>
    <bk>
      <rc t="1" v="27187"/>
    </bk>
    <bk>
      <rc t="1" v="27188"/>
    </bk>
    <bk>
      <rc t="1" v="27189"/>
    </bk>
    <bk>
      <rc t="1" v="27190"/>
    </bk>
    <bk>
      <rc t="1" v="27191"/>
    </bk>
    <bk>
      <rc t="1" v="27192"/>
    </bk>
    <bk>
      <rc t="1" v="27193"/>
    </bk>
    <bk>
      <rc t="1" v="27194"/>
    </bk>
    <bk>
      <rc t="1" v="27195"/>
    </bk>
    <bk>
      <rc t="1" v="27196"/>
    </bk>
    <bk>
      <rc t="1" v="27197"/>
    </bk>
    <bk>
      <rc t="1" v="27198"/>
    </bk>
    <bk>
      <rc t="1" v="27199"/>
    </bk>
    <bk>
      <rc t="1" v="27200"/>
    </bk>
    <bk>
      <rc t="1" v="27201"/>
    </bk>
    <bk>
      <rc t="1" v="27202"/>
    </bk>
    <bk>
      <rc t="1" v="27203"/>
    </bk>
    <bk>
      <rc t="1" v="27204"/>
    </bk>
    <bk>
      <rc t="1" v="27205"/>
    </bk>
    <bk>
      <rc t="1" v="27206"/>
    </bk>
    <bk>
      <rc t="1" v="27207"/>
    </bk>
    <bk>
      <rc t="1" v="27208"/>
    </bk>
    <bk>
      <rc t="1" v="27209"/>
    </bk>
    <bk>
      <rc t="1" v="27210"/>
    </bk>
    <bk>
      <rc t="1" v="27211"/>
    </bk>
    <bk>
      <rc t="1" v="27212"/>
    </bk>
    <bk>
      <rc t="1" v="27213"/>
    </bk>
    <bk>
      <rc t="1" v="27214"/>
    </bk>
    <bk>
      <rc t="1" v="27215"/>
    </bk>
    <bk>
      <rc t="1" v="27216"/>
    </bk>
    <bk>
      <rc t="1" v="27217"/>
    </bk>
    <bk>
      <rc t="1" v="27218"/>
    </bk>
    <bk>
      <rc t="1" v="27219"/>
    </bk>
    <bk>
      <rc t="1" v="27220"/>
    </bk>
    <bk>
      <rc t="1" v="27221"/>
    </bk>
    <bk>
      <rc t="1" v="27222"/>
    </bk>
    <bk>
      <rc t="1" v="27223"/>
    </bk>
    <bk>
      <rc t="1" v="27224"/>
    </bk>
    <bk>
      <rc t="1" v="27225"/>
    </bk>
    <bk>
      <rc t="1" v="27226"/>
    </bk>
    <bk>
      <rc t="1" v="27227"/>
    </bk>
    <bk>
      <rc t="1" v="27228"/>
    </bk>
    <bk>
      <rc t="1" v="27229"/>
    </bk>
    <bk>
      <rc t="1" v="27230"/>
    </bk>
    <bk>
      <rc t="1" v="27231"/>
    </bk>
    <bk>
      <rc t="1" v="27232"/>
    </bk>
    <bk>
      <rc t="1" v="27233"/>
    </bk>
    <bk>
      <rc t="1" v="27234"/>
    </bk>
    <bk>
      <rc t="1" v="27235"/>
    </bk>
    <bk>
      <rc t="1" v="27236"/>
    </bk>
    <bk>
      <rc t="1" v="27237"/>
    </bk>
    <bk>
      <rc t="1" v="27238"/>
    </bk>
    <bk>
      <rc t="1" v="27239"/>
    </bk>
    <bk>
      <rc t="1" v="27240"/>
    </bk>
    <bk>
      <rc t="1" v="27241"/>
    </bk>
    <bk>
      <rc t="1" v="27242"/>
    </bk>
    <bk>
      <rc t="1" v="27243"/>
    </bk>
    <bk>
      <rc t="1" v="27244"/>
    </bk>
    <bk>
      <rc t="1" v="27245"/>
    </bk>
    <bk>
      <rc t="1" v="27246"/>
    </bk>
    <bk>
      <rc t="1" v="27247"/>
    </bk>
    <bk>
      <rc t="1" v="27248"/>
    </bk>
    <bk>
      <rc t="1" v="27249"/>
    </bk>
    <bk>
      <rc t="1" v="27250"/>
    </bk>
    <bk>
      <rc t="1" v="27251"/>
    </bk>
    <bk>
      <rc t="1" v="27252"/>
    </bk>
    <bk>
      <rc t="1" v="27253"/>
    </bk>
    <bk>
      <rc t="1" v="27254"/>
    </bk>
    <bk>
      <rc t="1" v="27255"/>
    </bk>
    <bk>
      <rc t="1" v="27256"/>
    </bk>
    <bk>
      <rc t="1" v="27257"/>
    </bk>
    <bk>
      <rc t="1" v="27258"/>
    </bk>
    <bk>
      <rc t="1" v="27259"/>
    </bk>
    <bk>
      <rc t="1" v="27260"/>
    </bk>
    <bk>
      <rc t="1" v="27261"/>
    </bk>
    <bk>
      <rc t="1" v="27262"/>
    </bk>
    <bk>
      <rc t="1" v="27263"/>
    </bk>
    <bk>
      <rc t="1" v="27264"/>
    </bk>
    <bk>
      <rc t="1" v="27265"/>
    </bk>
    <bk>
      <rc t="1" v="27266"/>
    </bk>
    <bk>
      <rc t="1" v="27267"/>
    </bk>
    <bk>
      <rc t="1" v="27268"/>
    </bk>
    <bk>
      <rc t="1" v="27269"/>
    </bk>
    <bk>
      <rc t="1" v="27270"/>
    </bk>
    <bk>
      <rc t="1" v="27271"/>
    </bk>
    <bk>
      <rc t="1" v="27272"/>
    </bk>
    <bk>
      <rc t="1" v="27273"/>
    </bk>
    <bk>
      <rc t="1" v="27274"/>
    </bk>
    <bk>
      <rc t="1" v="27275"/>
    </bk>
    <bk>
      <rc t="1" v="27276"/>
    </bk>
    <bk>
      <rc t="1" v="27277"/>
    </bk>
    <bk>
      <rc t="1" v="27278"/>
    </bk>
    <bk>
      <rc t="1" v="27279"/>
    </bk>
    <bk>
      <rc t="1" v="27280"/>
    </bk>
    <bk>
      <rc t="1" v="27281"/>
    </bk>
    <bk>
      <rc t="1" v="27282"/>
    </bk>
    <bk>
      <rc t="1" v="27283"/>
    </bk>
    <bk>
      <rc t="1" v="27284"/>
    </bk>
    <bk>
      <rc t="1" v="27285"/>
    </bk>
    <bk>
      <rc t="1" v="27286"/>
    </bk>
    <bk>
      <rc t="1" v="27287"/>
    </bk>
    <bk>
      <rc t="1" v="27288"/>
    </bk>
    <bk>
      <rc t="1" v="27289"/>
    </bk>
    <bk>
      <rc t="1" v="27290"/>
    </bk>
    <bk>
      <rc t="1" v="27291"/>
    </bk>
    <bk>
      <rc t="1" v="27292"/>
    </bk>
    <bk>
      <rc t="1" v="27293"/>
    </bk>
    <bk>
      <rc t="1" v="27294"/>
    </bk>
    <bk>
      <rc t="1" v="27295"/>
    </bk>
    <bk>
      <rc t="1" v="27296"/>
    </bk>
    <bk>
      <rc t="1" v="27297"/>
    </bk>
    <bk>
      <rc t="1" v="27298"/>
    </bk>
    <bk>
      <rc t="1" v="27299"/>
    </bk>
    <bk>
      <rc t="1" v="27300"/>
    </bk>
    <bk>
      <rc t="1" v="27301"/>
    </bk>
    <bk>
      <rc t="1" v="27302"/>
    </bk>
    <bk>
      <rc t="1" v="27303"/>
    </bk>
    <bk>
      <rc t="1" v="27304"/>
    </bk>
    <bk>
      <rc t="1" v="27305"/>
    </bk>
    <bk>
      <rc t="1" v="27306"/>
    </bk>
    <bk>
      <rc t="1" v="27307"/>
    </bk>
    <bk>
      <rc t="1" v="27308"/>
    </bk>
    <bk>
      <rc t="1" v="27309"/>
    </bk>
    <bk>
      <rc t="1" v="27310"/>
    </bk>
    <bk>
      <rc t="1" v="27311"/>
    </bk>
    <bk>
      <rc t="1" v="27312"/>
    </bk>
    <bk>
      <rc t="1" v="27313"/>
    </bk>
    <bk>
      <rc t="1" v="27314"/>
    </bk>
    <bk>
      <rc t="1" v="27315"/>
    </bk>
    <bk>
      <rc t="1" v="27316"/>
    </bk>
    <bk>
      <rc t="1" v="27317"/>
    </bk>
    <bk>
      <rc t="1" v="27318"/>
    </bk>
    <bk>
      <rc t="1" v="27319"/>
    </bk>
    <bk>
      <rc t="1" v="27320"/>
    </bk>
    <bk>
      <rc t="1" v="27321"/>
    </bk>
    <bk>
      <rc t="1" v="27322"/>
    </bk>
    <bk>
      <rc t="1" v="27323"/>
    </bk>
    <bk>
      <rc t="1" v="27324"/>
    </bk>
    <bk>
      <rc t="1" v="27325"/>
    </bk>
    <bk>
      <rc t="1" v="27326"/>
    </bk>
    <bk>
      <rc t="1" v="27327"/>
    </bk>
    <bk>
      <rc t="1" v="27328"/>
    </bk>
    <bk>
      <rc t="1" v="27329"/>
    </bk>
    <bk>
      <rc t="1" v="27330"/>
    </bk>
    <bk>
      <rc t="1" v="27331"/>
    </bk>
    <bk>
      <rc t="1" v="27332"/>
    </bk>
    <bk>
      <rc t="1" v="27333"/>
    </bk>
    <bk>
      <rc t="1" v="27334"/>
    </bk>
    <bk>
      <rc t="1" v="27335"/>
    </bk>
    <bk>
      <rc t="1" v="27336"/>
    </bk>
    <bk>
      <rc t="1" v="27337"/>
    </bk>
    <bk>
      <rc t="1" v="27338"/>
    </bk>
    <bk>
      <rc t="1" v="27339"/>
    </bk>
    <bk>
      <rc t="1" v="27340"/>
    </bk>
    <bk>
      <rc t="1" v="27341"/>
    </bk>
    <bk>
      <rc t="1" v="27342"/>
    </bk>
    <bk>
      <rc t="1" v="27343"/>
    </bk>
    <bk>
      <rc t="1" v="27344"/>
    </bk>
    <bk>
      <rc t="1" v="27345"/>
    </bk>
    <bk>
      <rc t="1" v="27346"/>
    </bk>
    <bk>
      <rc t="1" v="27347"/>
    </bk>
    <bk>
      <rc t="1" v="27348"/>
    </bk>
    <bk>
      <rc t="1" v="27349"/>
    </bk>
    <bk>
      <rc t="1" v="27350"/>
    </bk>
    <bk>
      <rc t="1" v="27351"/>
    </bk>
    <bk>
      <rc t="1" v="27352"/>
    </bk>
    <bk>
      <rc t="1" v="27353"/>
    </bk>
    <bk>
      <rc t="1" v="27354"/>
    </bk>
    <bk>
      <rc t="1" v="27355"/>
    </bk>
    <bk>
      <rc t="1" v="27356"/>
    </bk>
    <bk>
      <rc t="1" v="27357"/>
    </bk>
    <bk>
      <rc t="1" v="27358"/>
    </bk>
    <bk>
      <rc t="1" v="27359"/>
    </bk>
    <bk>
      <rc t="1" v="27360"/>
    </bk>
    <bk>
      <rc t="1" v="27361"/>
    </bk>
    <bk>
      <rc t="1" v="27362"/>
    </bk>
    <bk>
      <rc t="1" v="27363"/>
    </bk>
    <bk>
      <rc t="1" v="27364"/>
    </bk>
    <bk>
      <rc t="1" v="27365"/>
    </bk>
    <bk>
      <rc t="1" v="27366"/>
    </bk>
    <bk>
      <rc t="1" v="27367"/>
    </bk>
    <bk>
      <rc t="1" v="27368"/>
    </bk>
    <bk>
      <rc t="1" v="27369"/>
    </bk>
    <bk>
      <rc t="1" v="27370"/>
    </bk>
    <bk>
      <rc t="1" v="27371"/>
    </bk>
    <bk>
      <rc t="1" v="27372"/>
    </bk>
    <bk>
      <rc t="1" v="27373"/>
    </bk>
    <bk>
      <rc t="1" v="27374"/>
    </bk>
    <bk>
      <rc t="1" v="27375"/>
    </bk>
    <bk>
      <rc t="1" v="27376"/>
    </bk>
    <bk>
      <rc t="1" v="27377"/>
    </bk>
    <bk>
      <rc t="1" v="27378"/>
    </bk>
    <bk>
      <rc t="1" v="27379"/>
    </bk>
    <bk>
      <rc t="1" v="27380"/>
    </bk>
    <bk>
      <rc t="1" v="27381"/>
    </bk>
    <bk>
      <rc t="1" v="27382"/>
    </bk>
    <bk>
      <rc t="1" v="27383"/>
    </bk>
    <bk>
      <rc t="1" v="27384"/>
    </bk>
    <bk>
      <rc t="1" v="27385"/>
    </bk>
    <bk>
      <rc t="1" v="27386"/>
    </bk>
    <bk>
      <rc t="1" v="27387"/>
    </bk>
    <bk>
      <rc t="1" v="27388"/>
    </bk>
    <bk>
      <rc t="1" v="27389"/>
    </bk>
    <bk>
      <rc t="1" v="27390"/>
    </bk>
    <bk>
      <rc t="1" v="27391"/>
    </bk>
    <bk>
      <rc t="1" v="27392"/>
    </bk>
    <bk>
      <rc t="1" v="27393"/>
    </bk>
    <bk>
      <rc t="1" v="27394"/>
    </bk>
    <bk>
      <rc t="1" v="27395"/>
    </bk>
    <bk>
      <rc t="1" v="27396"/>
    </bk>
    <bk>
      <rc t="1" v="27397"/>
    </bk>
    <bk>
      <rc t="1" v="27398"/>
    </bk>
    <bk>
      <rc t="1" v="27399"/>
    </bk>
    <bk>
      <rc t="1" v="27400"/>
    </bk>
    <bk>
      <rc t="1" v="27401"/>
    </bk>
    <bk>
      <rc t="1" v="27402"/>
    </bk>
    <bk>
      <rc t="1" v="27403"/>
    </bk>
    <bk>
      <rc t="1" v="27404"/>
    </bk>
    <bk>
      <rc t="1" v="27405"/>
    </bk>
    <bk>
      <rc t="1" v="27406"/>
    </bk>
    <bk>
      <rc t="1" v="27407"/>
    </bk>
    <bk>
      <rc t="1" v="27408"/>
    </bk>
    <bk>
      <rc t="1" v="27409"/>
    </bk>
    <bk>
      <rc t="1" v="27410"/>
    </bk>
    <bk>
      <rc t="1" v="27411"/>
    </bk>
    <bk>
      <rc t="1" v="27412"/>
    </bk>
    <bk>
      <rc t="1" v="27413"/>
    </bk>
    <bk>
      <rc t="1" v="27414"/>
    </bk>
    <bk>
      <rc t="1" v="27415"/>
    </bk>
    <bk>
      <rc t="1" v="27416"/>
    </bk>
    <bk>
      <rc t="1" v="27417"/>
    </bk>
    <bk>
      <rc t="1" v="27418"/>
    </bk>
    <bk>
      <rc t="1" v="27419"/>
    </bk>
    <bk>
      <rc t="1" v="27420"/>
    </bk>
    <bk>
      <rc t="1" v="27421"/>
    </bk>
    <bk>
      <rc t="1" v="27422"/>
    </bk>
    <bk>
      <rc t="1" v="27423"/>
    </bk>
    <bk>
      <rc t="1" v="27424"/>
    </bk>
    <bk>
      <rc t="1" v="27425"/>
    </bk>
    <bk>
      <rc t="1" v="27426"/>
    </bk>
    <bk>
      <rc t="1" v="27427"/>
    </bk>
    <bk>
      <rc t="1" v="27428"/>
    </bk>
    <bk>
      <rc t="1" v="27429"/>
    </bk>
    <bk>
      <rc t="1" v="27430"/>
    </bk>
    <bk>
      <rc t="1" v="27431"/>
    </bk>
    <bk>
      <rc t="1" v="27432"/>
    </bk>
    <bk>
      <rc t="1" v="27433"/>
    </bk>
    <bk>
      <rc t="1" v="27434"/>
    </bk>
    <bk>
      <rc t="1" v="27435"/>
    </bk>
    <bk>
      <rc t="1" v="27436"/>
    </bk>
    <bk>
      <rc t="1" v="27437"/>
    </bk>
    <bk>
      <rc t="1" v="27438"/>
    </bk>
    <bk>
      <rc t="1" v="27439"/>
    </bk>
    <bk>
      <rc t="1" v="27440"/>
    </bk>
    <bk>
      <rc t="1" v="27441"/>
    </bk>
    <bk>
      <rc t="1" v="27442"/>
    </bk>
    <bk>
      <rc t="1" v="27443"/>
    </bk>
    <bk>
      <rc t="1" v="27444"/>
    </bk>
    <bk>
      <rc t="1" v="27445"/>
    </bk>
    <bk>
      <rc t="1" v="27446"/>
    </bk>
    <bk>
      <rc t="1" v="27447"/>
    </bk>
    <bk>
      <rc t="1" v="27448"/>
    </bk>
    <bk>
      <rc t="1" v="27449"/>
    </bk>
    <bk>
      <rc t="1" v="27450"/>
    </bk>
    <bk>
      <rc t="1" v="27451"/>
    </bk>
    <bk>
      <rc t="1" v="27452"/>
    </bk>
    <bk>
      <rc t="1" v="27453"/>
    </bk>
    <bk>
      <rc t="1" v="27454"/>
    </bk>
    <bk>
      <rc t="1" v="27455"/>
    </bk>
    <bk>
      <rc t="1" v="27456"/>
    </bk>
    <bk>
      <rc t="1" v="27457"/>
    </bk>
    <bk>
      <rc t="1" v="27458"/>
    </bk>
    <bk>
      <rc t="1" v="27459"/>
    </bk>
    <bk>
      <rc t="1" v="27460"/>
    </bk>
    <bk>
      <rc t="1" v="27461"/>
    </bk>
    <bk>
      <rc t="1" v="27462"/>
    </bk>
    <bk>
      <rc t="1" v="27463"/>
    </bk>
    <bk>
      <rc t="1" v="27464"/>
    </bk>
    <bk>
      <rc t="1" v="27465"/>
    </bk>
    <bk>
      <rc t="1" v="27466"/>
    </bk>
    <bk>
      <rc t="1" v="27467"/>
    </bk>
    <bk>
      <rc t="1" v="27468"/>
    </bk>
    <bk>
      <rc t="1" v="27469"/>
    </bk>
    <bk>
      <rc t="1" v="27470"/>
    </bk>
    <bk>
      <rc t="1" v="27471"/>
    </bk>
    <bk>
      <rc t="1" v="27472"/>
    </bk>
    <bk>
      <rc t="1" v="27473"/>
    </bk>
    <bk>
      <rc t="1" v="27474"/>
    </bk>
    <bk>
      <rc t="1" v="27475"/>
    </bk>
    <bk>
      <rc t="1" v="27476"/>
    </bk>
    <bk>
      <rc t="1" v="27477"/>
    </bk>
    <bk>
      <rc t="1" v="27478"/>
    </bk>
    <bk>
      <rc t="1" v="27479"/>
    </bk>
    <bk>
      <rc t="1" v="27480"/>
    </bk>
    <bk>
      <rc t="1" v="27481"/>
    </bk>
    <bk>
      <rc t="1" v="27482"/>
    </bk>
    <bk>
      <rc t="1" v="27483"/>
    </bk>
    <bk>
      <rc t="1" v="27484"/>
    </bk>
    <bk>
      <rc t="1" v="27485"/>
    </bk>
    <bk>
      <rc t="1" v="27486"/>
    </bk>
    <bk>
      <rc t="1" v="27487"/>
    </bk>
    <bk>
      <rc t="1" v="27488"/>
    </bk>
    <bk>
      <rc t="1" v="27489"/>
    </bk>
    <bk>
      <rc t="1" v="27490"/>
    </bk>
    <bk>
      <rc t="1" v="27491"/>
    </bk>
    <bk>
      <rc t="1" v="27492"/>
    </bk>
    <bk>
      <rc t="1" v="27493"/>
    </bk>
    <bk>
      <rc t="1" v="27494"/>
    </bk>
    <bk>
      <rc t="1" v="27495"/>
    </bk>
    <bk>
      <rc t="1" v="27496"/>
    </bk>
    <bk>
      <rc t="1" v="27497"/>
    </bk>
    <bk>
      <rc t="1" v="27498"/>
    </bk>
    <bk>
      <rc t="1" v="27499"/>
    </bk>
    <bk>
      <rc t="1" v="27500"/>
    </bk>
    <bk>
      <rc t="1" v="27501"/>
    </bk>
    <bk>
      <rc t="1" v="27502"/>
    </bk>
    <bk>
      <rc t="1" v="27503"/>
    </bk>
    <bk>
      <rc t="1" v="27504"/>
    </bk>
    <bk>
      <rc t="1" v="27505"/>
    </bk>
    <bk>
      <rc t="1" v="27506"/>
    </bk>
    <bk>
      <rc t="1" v="27507"/>
    </bk>
    <bk>
      <rc t="1" v="27508"/>
    </bk>
    <bk>
      <rc t="1" v="27509"/>
    </bk>
    <bk>
      <rc t="1" v="27510"/>
    </bk>
    <bk>
      <rc t="1" v="27511"/>
    </bk>
    <bk>
      <rc t="1" v="27512"/>
    </bk>
    <bk>
      <rc t="1" v="27513"/>
    </bk>
    <bk>
      <rc t="1" v="27514"/>
    </bk>
    <bk>
      <rc t="1" v="27515"/>
    </bk>
    <bk>
      <rc t="1" v="27516"/>
    </bk>
    <bk>
      <rc t="1" v="27517"/>
    </bk>
    <bk>
      <rc t="1" v="27518"/>
    </bk>
    <bk>
      <rc t="1" v="27519"/>
    </bk>
    <bk>
      <rc t="1" v="27520"/>
    </bk>
    <bk>
      <rc t="1" v="27521"/>
    </bk>
    <bk>
      <rc t="1" v="27522"/>
    </bk>
    <bk>
      <rc t="1" v="27523"/>
    </bk>
    <bk>
      <rc t="1" v="27524"/>
    </bk>
    <bk>
      <rc t="1" v="27525"/>
    </bk>
    <bk>
      <rc t="1" v="27526"/>
    </bk>
    <bk>
      <rc t="1" v="27527"/>
    </bk>
    <bk>
      <rc t="1" v="27528"/>
    </bk>
    <bk>
      <rc t="1" v="27529"/>
    </bk>
    <bk>
      <rc t="1" v="27530"/>
    </bk>
    <bk>
      <rc t="1" v="27531"/>
    </bk>
    <bk>
      <rc t="1" v="27532"/>
    </bk>
    <bk>
      <rc t="1" v="27533"/>
    </bk>
    <bk>
      <rc t="1" v="27534"/>
    </bk>
    <bk>
      <rc t="1" v="27535"/>
    </bk>
    <bk>
      <rc t="1" v="27536"/>
    </bk>
    <bk>
      <rc t="1" v="27537"/>
    </bk>
    <bk>
      <rc t="1" v="27538"/>
    </bk>
    <bk>
      <rc t="1" v="27539"/>
    </bk>
    <bk>
      <rc t="1" v="27540"/>
    </bk>
    <bk>
      <rc t="1" v="27541"/>
    </bk>
    <bk>
      <rc t="1" v="27542"/>
    </bk>
    <bk>
      <rc t="1" v="27543"/>
    </bk>
    <bk>
      <rc t="1" v="27544"/>
    </bk>
    <bk>
      <rc t="1" v="27545"/>
    </bk>
    <bk>
      <rc t="1" v="27546"/>
    </bk>
    <bk>
      <rc t="1" v="27547"/>
    </bk>
    <bk>
      <rc t="1" v="27548"/>
    </bk>
    <bk>
      <rc t="1" v="27549"/>
    </bk>
    <bk>
      <rc t="1" v="27550"/>
    </bk>
    <bk>
      <rc t="1" v="27551"/>
    </bk>
    <bk>
      <rc t="1" v="27552"/>
    </bk>
    <bk>
      <rc t="1" v="27553"/>
    </bk>
    <bk>
      <rc t="1" v="27554"/>
    </bk>
    <bk>
      <rc t="1" v="27555"/>
    </bk>
    <bk>
      <rc t="1" v="27556"/>
    </bk>
    <bk>
      <rc t="1" v="27557"/>
    </bk>
    <bk>
      <rc t="1" v="27558"/>
    </bk>
    <bk>
      <rc t="1" v="27559"/>
    </bk>
    <bk>
      <rc t="1" v="27560"/>
    </bk>
    <bk>
      <rc t="1" v="27561"/>
    </bk>
    <bk>
      <rc t="1" v="27562"/>
    </bk>
    <bk>
      <rc t="1" v="27563"/>
    </bk>
    <bk>
      <rc t="1" v="27564"/>
    </bk>
    <bk>
      <rc t="1" v="27565"/>
    </bk>
    <bk>
      <rc t="1" v="27566"/>
    </bk>
    <bk>
      <rc t="1" v="27567"/>
    </bk>
    <bk>
      <rc t="1" v="27568"/>
    </bk>
    <bk>
      <rc t="1" v="27569"/>
    </bk>
    <bk>
      <rc t="1" v="27570"/>
    </bk>
    <bk>
      <rc t="1" v="27571"/>
    </bk>
    <bk>
      <rc t="1" v="27572"/>
    </bk>
    <bk>
      <rc t="1" v="27573"/>
    </bk>
    <bk>
      <rc t="1" v="27574"/>
    </bk>
    <bk>
      <rc t="1" v="27575"/>
    </bk>
    <bk>
      <rc t="1" v="27576"/>
    </bk>
    <bk>
      <rc t="1" v="27577"/>
    </bk>
    <bk>
      <rc t="1" v="27578"/>
    </bk>
    <bk>
      <rc t="1" v="27579"/>
    </bk>
    <bk>
      <rc t="1" v="27580"/>
    </bk>
    <bk>
      <rc t="1" v="27581"/>
    </bk>
    <bk>
      <rc t="1" v="27582"/>
    </bk>
    <bk>
      <rc t="1" v="27583"/>
    </bk>
    <bk>
      <rc t="1" v="27584"/>
    </bk>
    <bk>
      <rc t="1" v="27585"/>
    </bk>
    <bk>
      <rc t="1" v="27586"/>
    </bk>
    <bk>
      <rc t="1" v="27587"/>
    </bk>
    <bk>
      <rc t="1" v="27588"/>
    </bk>
    <bk>
      <rc t="1" v="27589"/>
    </bk>
    <bk>
      <rc t="1" v="27590"/>
    </bk>
    <bk>
      <rc t="1" v="27591"/>
    </bk>
    <bk>
      <rc t="1" v="27592"/>
    </bk>
    <bk>
      <rc t="1" v="27593"/>
    </bk>
    <bk>
      <rc t="1" v="27594"/>
    </bk>
    <bk>
      <rc t="1" v="27595"/>
    </bk>
    <bk>
      <rc t="1" v="27596"/>
    </bk>
    <bk>
      <rc t="1" v="27597"/>
    </bk>
    <bk>
      <rc t="1" v="27598"/>
    </bk>
    <bk>
      <rc t="1" v="27599"/>
    </bk>
    <bk>
      <rc t="1" v="27600"/>
    </bk>
    <bk>
      <rc t="1" v="27601"/>
    </bk>
    <bk>
      <rc t="1" v="27602"/>
    </bk>
    <bk>
      <rc t="1" v="27603"/>
    </bk>
    <bk>
      <rc t="1" v="27604"/>
    </bk>
    <bk>
      <rc t="1" v="27605"/>
    </bk>
    <bk>
      <rc t="1" v="27606"/>
    </bk>
    <bk>
      <rc t="1" v="27607"/>
    </bk>
    <bk>
      <rc t="1" v="27608"/>
    </bk>
    <bk>
      <rc t="1" v="27609"/>
    </bk>
    <bk>
      <rc t="1" v="27610"/>
    </bk>
    <bk>
      <rc t="1" v="27611"/>
    </bk>
    <bk>
      <rc t="1" v="27612"/>
    </bk>
    <bk>
      <rc t="1" v="27613"/>
    </bk>
    <bk>
      <rc t="1" v="27614"/>
    </bk>
    <bk>
      <rc t="1" v="27615"/>
    </bk>
    <bk>
      <rc t="1" v="27616"/>
    </bk>
    <bk>
      <rc t="1" v="27617"/>
    </bk>
    <bk>
      <rc t="1" v="27618"/>
    </bk>
    <bk>
      <rc t="1" v="27619"/>
    </bk>
    <bk>
      <rc t="1" v="27620"/>
    </bk>
    <bk>
      <rc t="1" v="27621"/>
    </bk>
    <bk>
      <rc t="1" v="27622"/>
    </bk>
    <bk>
      <rc t="1" v="27623"/>
    </bk>
    <bk>
      <rc t="1" v="27624"/>
    </bk>
    <bk>
      <rc t="1" v="27625"/>
    </bk>
    <bk>
      <rc t="1" v="27626"/>
    </bk>
    <bk>
      <rc t="1" v="27627"/>
    </bk>
    <bk>
      <rc t="1" v="27628"/>
    </bk>
    <bk>
      <rc t="1" v="27629"/>
    </bk>
    <bk>
      <rc t="1" v="27630"/>
    </bk>
    <bk>
      <rc t="1" v="27631"/>
    </bk>
    <bk>
      <rc t="1" v="27632"/>
    </bk>
    <bk>
      <rc t="1" v="27633"/>
    </bk>
    <bk>
      <rc t="1" v="27634"/>
    </bk>
    <bk>
      <rc t="1" v="27635"/>
    </bk>
    <bk>
      <rc t="1" v="27636"/>
    </bk>
    <bk>
      <rc t="1" v="27637"/>
    </bk>
    <bk>
      <rc t="1" v="27638"/>
    </bk>
    <bk>
      <rc t="1" v="27639"/>
    </bk>
    <bk>
      <rc t="1" v="27640"/>
    </bk>
    <bk>
      <rc t="1" v="27641"/>
    </bk>
    <bk>
      <rc t="1" v="27642"/>
    </bk>
    <bk>
      <rc t="1" v="27643"/>
    </bk>
    <bk>
      <rc t="1" v="27644"/>
    </bk>
    <bk>
      <rc t="1" v="27645"/>
    </bk>
    <bk>
      <rc t="1" v="27646"/>
    </bk>
    <bk>
      <rc t="1" v="27647"/>
    </bk>
    <bk>
      <rc t="1" v="27648"/>
    </bk>
    <bk>
      <rc t="1" v="27649"/>
    </bk>
    <bk>
      <rc t="1" v="27650"/>
    </bk>
    <bk>
      <rc t="1" v="27651"/>
    </bk>
    <bk>
      <rc t="1" v="27652"/>
    </bk>
    <bk>
      <rc t="1" v="27653"/>
    </bk>
    <bk>
      <rc t="1" v="27654"/>
    </bk>
    <bk>
      <rc t="1" v="27655"/>
    </bk>
    <bk>
      <rc t="1" v="27656"/>
    </bk>
    <bk>
      <rc t="1" v="27657"/>
    </bk>
    <bk>
      <rc t="1" v="27658"/>
    </bk>
    <bk>
      <rc t="1" v="27659"/>
    </bk>
    <bk>
      <rc t="1" v="27660"/>
    </bk>
    <bk>
      <rc t="1" v="27661"/>
    </bk>
    <bk>
      <rc t="1" v="27662"/>
    </bk>
    <bk>
      <rc t="1" v="27663"/>
    </bk>
    <bk>
      <rc t="1" v="27664"/>
    </bk>
    <bk>
      <rc t="1" v="27665"/>
    </bk>
    <bk>
      <rc t="1" v="27666"/>
    </bk>
    <bk>
      <rc t="1" v="27667"/>
    </bk>
    <bk>
      <rc t="1" v="27668"/>
    </bk>
    <bk>
      <rc t="1" v="27669"/>
    </bk>
    <bk>
      <rc t="1" v="27670"/>
    </bk>
    <bk>
      <rc t="1" v="27671"/>
    </bk>
    <bk>
      <rc t="1" v="27672"/>
    </bk>
    <bk>
      <rc t="1" v="27673"/>
    </bk>
    <bk>
      <rc t="1" v="27674"/>
    </bk>
    <bk>
      <rc t="1" v="27675"/>
    </bk>
    <bk>
      <rc t="1" v="27676"/>
    </bk>
    <bk>
      <rc t="1" v="27677"/>
    </bk>
    <bk>
      <rc t="1" v="27678"/>
    </bk>
    <bk>
      <rc t="1" v="27679"/>
    </bk>
    <bk>
      <rc t="1" v="27680"/>
    </bk>
    <bk>
      <rc t="1" v="27681"/>
    </bk>
    <bk>
      <rc t="1" v="27682"/>
    </bk>
    <bk>
      <rc t="1" v="27683"/>
    </bk>
    <bk>
      <rc t="1" v="27684"/>
    </bk>
    <bk>
      <rc t="1" v="27685"/>
    </bk>
    <bk>
      <rc t="1" v="27686"/>
    </bk>
    <bk>
      <rc t="1" v="27687"/>
    </bk>
    <bk>
      <rc t="1" v="27688"/>
    </bk>
    <bk>
      <rc t="1" v="27689"/>
    </bk>
    <bk>
      <rc t="1" v="27690"/>
    </bk>
    <bk>
      <rc t="1" v="27691"/>
    </bk>
    <bk>
      <rc t="1" v="27692"/>
    </bk>
    <bk>
      <rc t="1" v="27693"/>
    </bk>
    <bk>
      <rc t="1" v="27694"/>
    </bk>
    <bk>
      <rc t="1" v="27695"/>
    </bk>
    <bk>
      <rc t="1" v="27696"/>
    </bk>
    <bk>
      <rc t="1" v="27697"/>
    </bk>
    <bk>
      <rc t="1" v="27698"/>
    </bk>
    <bk>
      <rc t="1" v="27699"/>
    </bk>
    <bk>
      <rc t="1" v="27700"/>
    </bk>
    <bk>
      <rc t="1" v="27701"/>
    </bk>
    <bk>
      <rc t="1" v="27702"/>
    </bk>
    <bk>
      <rc t="1" v="27703"/>
    </bk>
    <bk>
      <rc t="1" v="27704"/>
    </bk>
    <bk>
      <rc t="1" v="27705"/>
    </bk>
    <bk>
      <rc t="1" v="27706"/>
    </bk>
    <bk>
      <rc t="1" v="27707"/>
    </bk>
    <bk>
      <rc t="1" v="27708"/>
    </bk>
    <bk>
      <rc t="1" v="27709"/>
    </bk>
    <bk>
      <rc t="1" v="27710"/>
    </bk>
    <bk>
      <rc t="1" v="27711"/>
    </bk>
    <bk>
      <rc t="1" v="27712"/>
    </bk>
    <bk>
      <rc t="1" v="27713"/>
    </bk>
    <bk>
      <rc t="1" v="27714"/>
    </bk>
    <bk>
      <rc t="1" v="27715"/>
    </bk>
    <bk>
      <rc t="1" v="27716"/>
    </bk>
    <bk>
      <rc t="1" v="27717"/>
    </bk>
    <bk>
      <rc t="1" v="27718"/>
    </bk>
    <bk>
      <rc t="1" v="27719"/>
    </bk>
    <bk>
      <rc t="1" v="27720"/>
    </bk>
    <bk>
      <rc t="1" v="27721"/>
    </bk>
    <bk>
      <rc t="1" v="27722"/>
    </bk>
    <bk>
      <rc t="1" v="27723"/>
    </bk>
    <bk>
      <rc t="1" v="27724"/>
    </bk>
    <bk>
      <rc t="1" v="27725"/>
    </bk>
    <bk>
      <rc t="1" v="27726"/>
    </bk>
    <bk>
      <rc t="1" v="27727"/>
    </bk>
    <bk>
      <rc t="1" v="27728"/>
    </bk>
    <bk>
      <rc t="1" v="27729"/>
    </bk>
    <bk>
      <rc t="1" v="27730"/>
    </bk>
    <bk>
      <rc t="1" v="27731"/>
    </bk>
    <bk>
      <rc t="1" v="27732"/>
    </bk>
    <bk>
      <rc t="1" v="27733"/>
    </bk>
    <bk>
      <rc t="1" v="27734"/>
    </bk>
    <bk>
      <rc t="1" v="27735"/>
    </bk>
    <bk>
      <rc t="1" v="27736"/>
    </bk>
    <bk>
      <rc t="1" v="27737"/>
    </bk>
    <bk>
      <rc t="1" v="27738"/>
    </bk>
    <bk>
      <rc t="1" v="27739"/>
    </bk>
    <bk>
      <rc t="1" v="27740"/>
    </bk>
    <bk>
      <rc t="1" v="27741"/>
    </bk>
    <bk>
      <rc t="1" v="27742"/>
    </bk>
    <bk>
      <rc t="1" v="27743"/>
    </bk>
    <bk>
      <rc t="1" v="27744"/>
    </bk>
    <bk>
      <rc t="1" v="27745"/>
    </bk>
    <bk>
      <rc t="1" v="27746"/>
    </bk>
    <bk>
      <rc t="1" v="27747"/>
    </bk>
    <bk>
      <rc t="1" v="27748"/>
    </bk>
    <bk>
      <rc t="1" v="27749"/>
    </bk>
    <bk>
      <rc t="1" v="27750"/>
    </bk>
    <bk>
      <rc t="1" v="27751"/>
    </bk>
    <bk>
      <rc t="1" v="27752"/>
    </bk>
    <bk>
      <rc t="1" v="27753"/>
    </bk>
    <bk>
      <rc t="1" v="27754"/>
    </bk>
    <bk>
      <rc t="1" v="27755"/>
    </bk>
    <bk>
      <rc t="1" v="27756"/>
    </bk>
    <bk>
      <rc t="1" v="27757"/>
    </bk>
    <bk>
      <rc t="1" v="27758"/>
    </bk>
    <bk>
      <rc t="1" v="27759"/>
    </bk>
    <bk>
      <rc t="1" v="27760"/>
    </bk>
    <bk>
      <rc t="1" v="27761"/>
    </bk>
    <bk>
      <rc t="1" v="27762"/>
    </bk>
    <bk>
      <rc t="1" v="27763"/>
    </bk>
    <bk>
      <rc t="1" v="27764"/>
    </bk>
    <bk>
      <rc t="1" v="27765"/>
    </bk>
    <bk>
      <rc t="1" v="27766"/>
    </bk>
    <bk>
      <rc t="1" v="27767"/>
    </bk>
    <bk>
      <rc t="1" v="27768"/>
    </bk>
    <bk>
      <rc t="1" v="27769"/>
    </bk>
    <bk>
      <rc t="1" v="27770"/>
    </bk>
    <bk>
      <rc t="1" v="27771"/>
    </bk>
    <bk>
      <rc t="1" v="27772"/>
    </bk>
    <bk>
      <rc t="1" v="27773"/>
    </bk>
    <bk>
      <rc t="1" v="27774"/>
    </bk>
    <bk>
      <rc t="1" v="27775"/>
    </bk>
    <bk>
      <rc t="1" v="27776"/>
    </bk>
    <bk>
      <rc t="1" v="27777"/>
    </bk>
    <bk>
      <rc t="1" v="27778"/>
    </bk>
    <bk>
      <rc t="1" v="27779"/>
    </bk>
    <bk>
      <rc t="1" v="27780"/>
    </bk>
    <bk>
      <rc t="1" v="27781"/>
    </bk>
    <bk>
      <rc t="1" v="27782"/>
    </bk>
    <bk>
      <rc t="1" v="27783"/>
    </bk>
    <bk>
      <rc t="1" v="27784"/>
    </bk>
    <bk>
      <rc t="1" v="27785"/>
    </bk>
    <bk>
      <rc t="1" v="27786"/>
    </bk>
    <bk>
      <rc t="1" v="27787"/>
    </bk>
    <bk>
      <rc t="1" v="27788"/>
    </bk>
    <bk>
      <rc t="1" v="27789"/>
    </bk>
    <bk>
      <rc t="1" v="27790"/>
    </bk>
    <bk>
      <rc t="1" v="27791"/>
    </bk>
    <bk>
      <rc t="1" v="27792"/>
    </bk>
    <bk>
      <rc t="1" v="27793"/>
    </bk>
    <bk>
      <rc t="1" v="27794"/>
    </bk>
    <bk>
      <rc t="1" v="27795"/>
    </bk>
    <bk>
      <rc t="1" v="27796"/>
    </bk>
    <bk>
      <rc t="1" v="27797"/>
    </bk>
    <bk>
      <rc t="1" v="27798"/>
    </bk>
    <bk>
      <rc t="1" v="27799"/>
    </bk>
    <bk>
      <rc t="1" v="27800"/>
    </bk>
    <bk>
      <rc t="1" v="27801"/>
    </bk>
    <bk>
      <rc t="1" v="27802"/>
    </bk>
    <bk>
      <rc t="1" v="27803"/>
    </bk>
    <bk>
      <rc t="1" v="27804"/>
    </bk>
    <bk>
      <rc t="1" v="27805"/>
    </bk>
    <bk>
      <rc t="1" v="27806"/>
    </bk>
    <bk>
      <rc t="1" v="27807"/>
    </bk>
    <bk>
      <rc t="1" v="27808"/>
    </bk>
    <bk>
      <rc t="1" v="27809"/>
    </bk>
    <bk>
      <rc t="1" v="27810"/>
    </bk>
    <bk>
      <rc t="1" v="27811"/>
    </bk>
    <bk>
      <rc t="1" v="27812"/>
    </bk>
    <bk>
      <rc t="1" v="27813"/>
    </bk>
    <bk>
      <rc t="1" v="27814"/>
    </bk>
    <bk>
      <rc t="1" v="27815"/>
    </bk>
    <bk>
      <rc t="1" v="27816"/>
    </bk>
    <bk>
      <rc t="1" v="27817"/>
    </bk>
    <bk>
      <rc t="1" v="27818"/>
    </bk>
    <bk>
      <rc t="1" v="27819"/>
    </bk>
    <bk>
      <rc t="1" v="27820"/>
    </bk>
    <bk>
      <rc t="1" v="27821"/>
    </bk>
    <bk>
      <rc t="1" v="27822"/>
    </bk>
    <bk>
      <rc t="1" v="27823"/>
    </bk>
    <bk>
      <rc t="1" v="27824"/>
    </bk>
    <bk>
      <rc t="1" v="27825"/>
    </bk>
    <bk>
      <rc t="1" v="27826"/>
    </bk>
    <bk>
      <rc t="1" v="27827"/>
    </bk>
    <bk>
      <rc t="1" v="27828"/>
    </bk>
    <bk>
      <rc t="1" v="27829"/>
    </bk>
    <bk>
      <rc t="1" v="27830"/>
    </bk>
    <bk>
      <rc t="1" v="27831"/>
    </bk>
    <bk>
      <rc t="1" v="27832"/>
    </bk>
    <bk>
      <rc t="1" v="27833"/>
    </bk>
    <bk>
      <rc t="1" v="27834"/>
    </bk>
    <bk>
      <rc t="1" v="27835"/>
    </bk>
    <bk>
      <rc t="1" v="27836"/>
    </bk>
    <bk>
      <rc t="1" v="27837"/>
    </bk>
    <bk>
      <rc t="1" v="27838"/>
    </bk>
    <bk>
      <rc t="1" v="27839"/>
    </bk>
    <bk>
      <rc t="1" v="27840"/>
    </bk>
    <bk>
      <rc t="1" v="27841"/>
    </bk>
    <bk>
      <rc t="1" v="27842"/>
    </bk>
    <bk>
      <rc t="1" v="27843"/>
    </bk>
    <bk>
      <rc t="1" v="27844"/>
    </bk>
    <bk>
      <rc t="1" v="27845"/>
    </bk>
    <bk>
      <rc t="1" v="27846"/>
    </bk>
    <bk>
      <rc t="1" v="27847"/>
    </bk>
    <bk>
      <rc t="1" v="27848"/>
    </bk>
    <bk>
      <rc t="1" v="27849"/>
    </bk>
    <bk>
      <rc t="1" v="27850"/>
    </bk>
    <bk>
      <rc t="1" v="27851"/>
    </bk>
    <bk>
      <rc t="1" v="27852"/>
    </bk>
    <bk>
      <rc t="1" v="27853"/>
    </bk>
    <bk>
      <rc t="1" v="27854"/>
    </bk>
    <bk>
      <rc t="1" v="27855"/>
    </bk>
    <bk>
      <rc t="1" v="27856"/>
    </bk>
    <bk>
      <rc t="1" v="27857"/>
    </bk>
    <bk>
      <rc t="1" v="27858"/>
    </bk>
    <bk>
      <rc t="1" v="27859"/>
    </bk>
    <bk>
      <rc t="1" v="27860"/>
    </bk>
    <bk>
      <rc t="1" v="27861"/>
    </bk>
    <bk>
      <rc t="1" v="27862"/>
    </bk>
    <bk>
      <rc t="1" v="27863"/>
    </bk>
    <bk>
      <rc t="1" v="27864"/>
    </bk>
    <bk>
      <rc t="1" v="27865"/>
    </bk>
    <bk>
      <rc t="1" v="27866"/>
    </bk>
    <bk>
      <rc t="1" v="27867"/>
    </bk>
    <bk>
      <rc t="1" v="27868"/>
    </bk>
    <bk>
      <rc t="1" v="27869"/>
    </bk>
    <bk>
      <rc t="1" v="27870"/>
    </bk>
    <bk>
      <rc t="1" v="27871"/>
    </bk>
    <bk>
      <rc t="1" v="27872"/>
    </bk>
    <bk>
      <rc t="1" v="27873"/>
    </bk>
    <bk>
      <rc t="1" v="27874"/>
    </bk>
    <bk>
      <rc t="1" v="27875"/>
    </bk>
    <bk>
      <rc t="1" v="27876"/>
    </bk>
    <bk>
      <rc t="1" v="27877"/>
    </bk>
    <bk>
      <rc t="1" v="27878"/>
    </bk>
    <bk>
      <rc t="1" v="27879"/>
    </bk>
    <bk>
      <rc t="1" v="27880"/>
    </bk>
    <bk>
      <rc t="1" v="27881"/>
    </bk>
    <bk>
      <rc t="1" v="27882"/>
    </bk>
    <bk>
      <rc t="1" v="27883"/>
    </bk>
    <bk>
      <rc t="1" v="27884"/>
    </bk>
    <bk>
      <rc t="1" v="27885"/>
    </bk>
    <bk>
      <rc t="1" v="27886"/>
    </bk>
    <bk>
      <rc t="1" v="27887"/>
    </bk>
    <bk>
      <rc t="1" v="27888"/>
    </bk>
    <bk>
      <rc t="1" v="27889"/>
    </bk>
    <bk>
      <rc t="1" v="27890"/>
    </bk>
    <bk>
      <rc t="1" v="27891"/>
    </bk>
    <bk>
      <rc t="1" v="27892"/>
    </bk>
    <bk>
      <rc t="1" v="27893"/>
    </bk>
    <bk>
      <rc t="1" v="27894"/>
    </bk>
    <bk>
      <rc t="1" v="27895"/>
    </bk>
    <bk>
      <rc t="1" v="27896"/>
    </bk>
    <bk>
      <rc t="1" v="27897"/>
    </bk>
    <bk>
      <rc t="1" v="27898"/>
    </bk>
    <bk>
      <rc t="1" v="27899"/>
    </bk>
    <bk>
      <rc t="1" v="27900"/>
    </bk>
    <bk>
      <rc t="1" v="27901"/>
    </bk>
    <bk>
      <rc t="1" v="27902"/>
    </bk>
    <bk>
      <rc t="1" v="27903"/>
    </bk>
    <bk>
      <rc t="1" v="27904"/>
    </bk>
    <bk>
      <rc t="1" v="27905"/>
    </bk>
    <bk>
      <rc t="1" v="27906"/>
    </bk>
    <bk>
      <rc t="1" v="27907"/>
    </bk>
    <bk>
      <rc t="1" v="27908"/>
    </bk>
    <bk>
      <rc t="1" v="27909"/>
    </bk>
    <bk>
      <rc t="1" v="27910"/>
    </bk>
    <bk>
      <rc t="1" v="27911"/>
    </bk>
    <bk>
      <rc t="1" v="27912"/>
    </bk>
    <bk>
      <rc t="1" v="27913"/>
    </bk>
    <bk>
      <rc t="1" v="27914"/>
    </bk>
    <bk>
      <rc t="1" v="27915"/>
    </bk>
    <bk>
      <rc t="1" v="27916"/>
    </bk>
    <bk>
      <rc t="1" v="27917"/>
    </bk>
    <bk>
      <rc t="1" v="27918"/>
    </bk>
    <bk>
      <rc t="1" v="27919"/>
    </bk>
    <bk>
      <rc t="1" v="27920"/>
    </bk>
    <bk>
      <rc t="1" v="27921"/>
    </bk>
    <bk>
      <rc t="1" v="27922"/>
    </bk>
    <bk>
      <rc t="1" v="27923"/>
    </bk>
    <bk>
      <rc t="1" v="27924"/>
    </bk>
    <bk>
      <rc t="1" v="27925"/>
    </bk>
    <bk>
      <rc t="1" v="27926"/>
    </bk>
    <bk>
      <rc t="1" v="27927"/>
    </bk>
    <bk>
      <rc t="1" v="27928"/>
    </bk>
    <bk>
      <rc t="1" v="27929"/>
    </bk>
    <bk>
      <rc t="1" v="27930"/>
    </bk>
    <bk>
      <rc t="1" v="27931"/>
    </bk>
    <bk>
      <rc t="1" v="27932"/>
    </bk>
    <bk>
      <rc t="1" v="27933"/>
    </bk>
    <bk>
      <rc t="1" v="27934"/>
    </bk>
    <bk>
      <rc t="1" v="27935"/>
    </bk>
    <bk>
      <rc t="1" v="27936"/>
    </bk>
    <bk>
      <rc t="1" v="27937"/>
    </bk>
    <bk>
      <rc t="1" v="27938"/>
    </bk>
    <bk>
      <rc t="1" v="27939"/>
    </bk>
    <bk>
      <rc t="1" v="27940"/>
    </bk>
    <bk>
      <rc t="1" v="27941"/>
    </bk>
    <bk>
      <rc t="1" v="27942"/>
    </bk>
    <bk>
      <rc t="1" v="27943"/>
    </bk>
    <bk>
      <rc t="1" v="27944"/>
    </bk>
    <bk>
      <rc t="1" v="27945"/>
    </bk>
    <bk>
      <rc t="1" v="27946"/>
    </bk>
    <bk>
      <rc t="1" v="27947"/>
    </bk>
    <bk>
      <rc t="1" v="27948"/>
    </bk>
    <bk>
      <rc t="1" v="27949"/>
    </bk>
    <bk>
      <rc t="1" v="27950"/>
    </bk>
    <bk>
      <rc t="1" v="27951"/>
    </bk>
    <bk>
      <rc t="1" v="27952"/>
    </bk>
    <bk>
      <rc t="1" v="27953"/>
    </bk>
    <bk>
      <rc t="1" v="27954"/>
    </bk>
    <bk>
      <rc t="1" v="27955"/>
    </bk>
    <bk>
      <rc t="1" v="27956"/>
    </bk>
    <bk>
      <rc t="1" v="27957"/>
    </bk>
    <bk>
      <rc t="1" v="27958"/>
    </bk>
    <bk>
      <rc t="1" v="27959"/>
    </bk>
    <bk>
      <rc t="1" v="27960"/>
    </bk>
    <bk>
      <rc t="1" v="27961"/>
    </bk>
    <bk>
      <rc t="1" v="27962"/>
    </bk>
    <bk>
      <rc t="1" v="27963"/>
    </bk>
    <bk>
      <rc t="1" v="27964"/>
    </bk>
    <bk>
      <rc t="1" v="27965"/>
    </bk>
    <bk>
      <rc t="1" v="27966"/>
    </bk>
    <bk>
      <rc t="1" v="27967"/>
    </bk>
    <bk>
      <rc t="1" v="27968"/>
    </bk>
    <bk>
      <rc t="1" v="27969"/>
    </bk>
    <bk>
      <rc t="1" v="27970"/>
    </bk>
    <bk>
      <rc t="1" v="27971"/>
    </bk>
    <bk>
      <rc t="1" v="27972"/>
    </bk>
    <bk>
      <rc t="1" v="27973"/>
    </bk>
    <bk>
      <rc t="1" v="27974"/>
    </bk>
    <bk>
      <rc t="1" v="27975"/>
    </bk>
    <bk>
      <rc t="1" v="27976"/>
    </bk>
    <bk>
      <rc t="1" v="27977"/>
    </bk>
    <bk>
      <rc t="1" v="27978"/>
    </bk>
    <bk>
      <rc t="1" v="27979"/>
    </bk>
    <bk>
      <rc t="1" v="27980"/>
    </bk>
    <bk>
      <rc t="1" v="27981"/>
    </bk>
    <bk>
      <rc t="1" v="27982"/>
    </bk>
    <bk>
      <rc t="1" v="27983"/>
    </bk>
    <bk>
      <rc t="1" v="27984"/>
    </bk>
    <bk>
      <rc t="1" v="27985"/>
    </bk>
    <bk>
      <rc t="1" v="27986"/>
    </bk>
    <bk>
      <rc t="1" v="27987"/>
    </bk>
    <bk>
      <rc t="1" v="27988"/>
    </bk>
    <bk>
      <rc t="1" v="27989"/>
    </bk>
    <bk>
      <rc t="1" v="27990"/>
    </bk>
    <bk>
      <rc t="1" v="27991"/>
    </bk>
    <bk>
      <rc t="1" v="27992"/>
    </bk>
    <bk>
      <rc t="1" v="27993"/>
    </bk>
    <bk>
      <rc t="1" v="27994"/>
    </bk>
    <bk>
      <rc t="1" v="27995"/>
    </bk>
    <bk>
      <rc t="1" v="27996"/>
    </bk>
    <bk>
      <rc t="1" v="27997"/>
    </bk>
    <bk>
      <rc t="1" v="27998"/>
    </bk>
    <bk>
      <rc t="1" v="27999"/>
    </bk>
    <bk>
      <rc t="1" v="28000"/>
    </bk>
    <bk>
      <rc t="1" v="28001"/>
    </bk>
    <bk>
      <rc t="1" v="28002"/>
    </bk>
    <bk>
      <rc t="1" v="28003"/>
    </bk>
    <bk>
      <rc t="1" v="28004"/>
    </bk>
    <bk>
      <rc t="1" v="28005"/>
    </bk>
    <bk>
      <rc t="1" v="28006"/>
    </bk>
    <bk>
      <rc t="1" v="28007"/>
    </bk>
    <bk>
      <rc t="1" v="28008"/>
    </bk>
    <bk>
      <rc t="1" v="28009"/>
    </bk>
    <bk>
      <rc t="1" v="28010"/>
    </bk>
    <bk>
      <rc t="1" v="28011"/>
    </bk>
    <bk>
      <rc t="1" v="28012"/>
    </bk>
    <bk>
      <rc t="1" v="28013"/>
    </bk>
    <bk>
      <rc t="1" v="28014"/>
    </bk>
    <bk>
      <rc t="1" v="28015"/>
    </bk>
    <bk>
      <rc t="1" v="28016"/>
    </bk>
    <bk>
      <rc t="1" v="28017"/>
    </bk>
    <bk>
      <rc t="1" v="28018"/>
    </bk>
    <bk>
      <rc t="1" v="28019"/>
    </bk>
    <bk>
      <rc t="1" v="28020"/>
    </bk>
    <bk>
      <rc t="1" v="28021"/>
    </bk>
    <bk>
      <rc t="1" v="28022"/>
    </bk>
    <bk>
      <rc t="1" v="28023"/>
    </bk>
    <bk>
      <rc t="1" v="28024"/>
    </bk>
    <bk>
      <rc t="1" v="28025"/>
    </bk>
    <bk>
      <rc t="1" v="28026"/>
    </bk>
    <bk>
      <rc t="1" v="28027"/>
    </bk>
    <bk>
      <rc t="1" v="28028"/>
    </bk>
    <bk>
      <rc t="1" v="28029"/>
    </bk>
    <bk>
      <rc t="1" v="28030"/>
    </bk>
    <bk>
      <rc t="1" v="28031"/>
    </bk>
    <bk>
      <rc t="1" v="28032"/>
    </bk>
    <bk>
      <rc t="1" v="28033"/>
    </bk>
    <bk>
      <rc t="1" v="28034"/>
    </bk>
    <bk>
      <rc t="1" v="28035"/>
    </bk>
    <bk>
      <rc t="1" v="28036"/>
    </bk>
    <bk>
      <rc t="1" v="28037"/>
    </bk>
    <bk>
      <rc t="1" v="28038"/>
    </bk>
    <bk>
      <rc t="1" v="28039"/>
    </bk>
    <bk>
      <rc t="1" v="28040"/>
    </bk>
    <bk>
      <rc t="1" v="28041"/>
    </bk>
    <bk>
      <rc t="1" v="28042"/>
    </bk>
    <bk>
      <rc t="1" v="28043"/>
    </bk>
    <bk>
      <rc t="1" v="28044"/>
    </bk>
    <bk>
      <rc t="1" v="28045"/>
    </bk>
    <bk>
      <rc t="1" v="28046"/>
    </bk>
    <bk>
      <rc t="1" v="28047"/>
    </bk>
    <bk>
      <rc t="1" v="28048"/>
    </bk>
    <bk>
      <rc t="1" v="28049"/>
    </bk>
    <bk>
      <rc t="1" v="28050"/>
    </bk>
    <bk>
      <rc t="1" v="28051"/>
    </bk>
    <bk>
      <rc t="1" v="28052"/>
    </bk>
    <bk>
      <rc t="1" v="28053"/>
    </bk>
    <bk>
      <rc t="1" v="28054"/>
    </bk>
    <bk>
      <rc t="1" v="28055"/>
    </bk>
    <bk>
      <rc t="1" v="28056"/>
    </bk>
    <bk>
      <rc t="1" v="28057"/>
    </bk>
    <bk>
      <rc t="1" v="28058"/>
    </bk>
    <bk>
      <rc t="1" v="28059"/>
    </bk>
    <bk>
      <rc t="1" v="28060"/>
    </bk>
    <bk>
      <rc t="1" v="28061"/>
    </bk>
    <bk>
      <rc t="1" v="28062"/>
    </bk>
    <bk>
      <rc t="1" v="28063"/>
    </bk>
    <bk>
      <rc t="1" v="28064"/>
    </bk>
    <bk>
      <rc t="1" v="28065"/>
    </bk>
    <bk>
      <rc t="1" v="28066"/>
    </bk>
    <bk>
      <rc t="1" v="28067"/>
    </bk>
    <bk>
      <rc t="1" v="28068"/>
    </bk>
    <bk>
      <rc t="1" v="28069"/>
    </bk>
    <bk>
      <rc t="1" v="28070"/>
    </bk>
    <bk>
      <rc t="1" v="28071"/>
    </bk>
    <bk>
      <rc t="1" v="28072"/>
    </bk>
    <bk>
      <rc t="1" v="28073"/>
    </bk>
    <bk>
      <rc t="1" v="28074"/>
    </bk>
    <bk>
      <rc t="1" v="28075"/>
    </bk>
    <bk>
      <rc t="1" v="28076"/>
    </bk>
    <bk>
      <rc t="1" v="28077"/>
    </bk>
    <bk>
      <rc t="1" v="28078"/>
    </bk>
    <bk>
      <rc t="1" v="28079"/>
    </bk>
    <bk>
      <rc t="1" v="28080"/>
    </bk>
    <bk>
      <rc t="1" v="28081"/>
    </bk>
    <bk>
      <rc t="1" v="28082"/>
    </bk>
    <bk>
      <rc t="1" v="28083"/>
    </bk>
    <bk>
      <rc t="1" v="28084"/>
    </bk>
    <bk>
      <rc t="1" v="28085"/>
    </bk>
    <bk>
      <rc t="1" v="28086"/>
    </bk>
    <bk>
      <rc t="1" v="28087"/>
    </bk>
    <bk>
      <rc t="1" v="28088"/>
    </bk>
    <bk>
      <rc t="1" v="28089"/>
    </bk>
    <bk>
      <rc t="1" v="28090"/>
    </bk>
    <bk>
      <rc t="1" v="28091"/>
    </bk>
    <bk>
      <rc t="1" v="28092"/>
    </bk>
    <bk>
      <rc t="1" v="28093"/>
    </bk>
    <bk>
      <rc t="1" v="28094"/>
    </bk>
    <bk>
      <rc t="1" v="28095"/>
    </bk>
    <bk>
      <rc t="1" v="28096"/>
    </bk>
    <bk>
      <rc t="1" v="28097"/>
    </bk>
    <bk>
      <rc t="1" v="28098"/>
    </bk>
    <bk>
      <rc t="1" v="28099"/>
    </bk>
    <bk>
      <rc t="1" v="28100"/>
    </bk>
    <bk>
      <rc t="1" v="28101"/>
    </bk>
    <bk>
      <rc t="1" v="28102"/>
    </bk>
    <bk>
      <rc t="1" v="28103"/>
    </bk>
    <bk>
      <rc t="1" v="28104"/>
    </bk>
    <bk>
      <rc t="1" v="28105"/>
    </bk>
    <bk>
      <rc t="1" v="28106"/>
    </bk>
    <bk>
      <rc t="1" v="28107"/>
    </bk>
    <bk>
      <rc t="1" v="28108"/>
    </bk>
    <bk>
      <rc t="1" v="28109"/>
    </bk>
    <bk>
      <rc t="1" v="28110"/>
    </bk>
    <bk>
      <rc t="1" v="28111"/>
    </bk>
    <bk>
      <rc t="1" v="28112"/>
    </bk>
    <bk>
      <rc t="1" v="28113"/>
    </bk>
    <bk>
      <rc t="1" v="28114"/>
    </bk>
    <bk>
      <rc t="1" v="28115"/>
    </bk>
    <bk>
      <rc t="1" v="28116"/>
    </bk>
    <bk>
      <rc t="1" v="28117"/>
    </bk>
    <bk>
      <rc t="1" v="28118"/>
    </bk>
    <bk>
      <rc t="1" v="28119"/>
    </bk>
    <bk>
      <rc t="1" v="28120"/>
    </bk>
    <bk>
      <rc t="1" v="28121"/>
    </bk>
    <bk>
      <rc t="1" v="28122"/>
    </bk>
    <bk>
      <rc t="1" v="28123"/>
    </bk>
    <bk>
      <rc t="1" v="28124"/>
    </bk>
    <bk>
      <rc t="1" v="28125"/>
    </bk>
    <bk>
      <rc t="1" v="28126"/>
    </bk>
    <bk>
      <rc t="1" v="28127"/>
    </bk>
    <bk>
      <rc t="1" v="28128"/>
    </bk>
    <bk>
      <rc t="1" v="28129"/>
    </bk>
    <bk>
      <rc t="1" v="28130"/>
    </bk>
    <bk>
      <rc t="1" v="28131"/>
    </bk>
    <bk>
      <rc t="1" v="28132"/>
    </bk>
    <bk>
      <rc t="1" v="28133"/>
    </bk>
    <bk>
      <rc t="1" v="28134"/>
    </bk>
    <bk>
      <rc t="1" v="28135"/>
    </bk>
    <bk>
      <rc t="1" v="28136"/>
    </bk>
    <bk>
      <rc t="1" v="28137"/>
    </bk>
    <bk>
      <rc t="1" v="28138"/>
    </bk>
    <bk>
      <rc t="1" v="28139"/>
    </bk>
    <bk>
      <rc t="1" v="28140"/>
    </bk>
    <bk>
      <rc t="1" v="28141"/>
    </bk>
    <bk>
      <rc t="1" v="28142"/>
    </bk>
    <bk>
      <rc t="1" v="28143"/>
    </bk>
    <bk>
      <rc t="1" v="28144"/>
    </bk>
    <bk>
      <rc t="1" v="28145"/>
    </bk>
    <bk>
      <rc t="1" v="28146"/>
    </bk>
    <bk>
      <rc t="1" v="28147"/>
    </bk>
    <bk>
      <rc t="1" v="28148"/>
    </bk>
    <bk>
      <rc t="1" v="28149"/>
    </bk>
    <bk>
      <rc t="1" v="28150"/>
    </bk>
    <bk>
      <rc t="1" v="28151"/>
    </bk>
    <bk>
      <rc t="1" v="28152"/>
    </bk>
    <bk>
      <rc t="1" v="28153"/>
    </bk>
    <bk>
      <rc t="1" v="28154"/>
    </bk>
    <bk>
      <rc t="1" v="28155"/>
    </bk>
    <bk>
      <rc t="1" v="28156"/>
    </bk>
    <bk>
      <rc t="1" v="28157"/>
    </bk>
    <bk>
      <rc t="1" v="28158"/>
    </bk>
    <bk>
      <rc t="1" v="28159"/>
    </bk>
    <bk>
      <rc t="1" v="28160"/>
    </bk>
    <bk>
      <rc t="1" v="28161"/>
    </bk>
    <bk>
      <rc t="1" v="28162"/>
    </bk>
    <bk>
      <rc t="1" v="28163"/>
    </bk>
    <bk>
      <rc t="1" v="28164"/>
    </bk>
    <bk>
      <rc t="1" v="28165"/>
    </bk>
    <bk>
      <rc t="1" v="28166"/>
    </bk>
    <bk>
      <rc t="1" v="28167"/>
    </bk>
    <bk>
      <rc t="1" v="28168"/>
    </bk>
    <bk>
      <rc t="1" v="28169"/>
    </bk>
    <bk>
      <rc t="1" v="28170"/>
    </bk>
    <bk>
      <rc t="1" v="28171"/>
    </bk>
    <bk>
      <rc t="1" v="28172"/>
    </bk>
    <bk>
      <rc t="1" v="28173"/>
    </bk>
    <bk>
      <rc t="1" v="28174"/>
    </bk>
    <bk>
      <rc t="1" v="28175"/>
    </bk>
    <bk>
      <rc t="1" v="28176"/>
    </bk>
    <bk>
      <rc t="1" v="28177"/>
    </bk>
    <bk>
      <rc t="1" v="28178"/>
    </bk>
    <bk>
      <rc t="1" v="28179"/>
    </bk>
    <bk>
      <rc t="1" v="28180"/>
    </bk>
    <bk>
      <rc t="1" v="28181"/>
    </bk>
    <bk>
      <rc t="1" v="28182"/>
    </bk>
    <bk>
      <rc t="1" v="28183"/>
    </bk>
    <bk>
      <rc t="1" v="28184"/>
    </bk>
    <bk>
      <rc t="1" v="28185"/>
    </bk>
    <bk>
      <rc t="1" v="28186"/>
    </bk>
    <bk>
      <rc t="1" v="28187"/>
    </bk>
    <bk>
      <rc t="1" v="28188"/>
    </bk>
    <bk>
      <rc t="1" v="28189"/>
    </bk>
    <bk>
      <rc t="1" v="28190"/>
    </bk>
    <bk>
      <rc t="1" v="28191"/>
    </bk>
    <bk>
      <rc t="1" v="28192"/>
    </bk>
    <bk>
      <rc t="1" v="28193"/>
    </bk>
    <bk>
      <rc t="1" v="28194"/>
    </bk>
    <bk>
      <rc t="1" v="28195"/>
    </bk>
    <bk>
      <rc t="1" v="28196"/>
    </bk>
    <bk>
      <rc t="1" v="28197"/>
    </bk>
    <bk>
      <rc t="1" v="28198"/>
    </bk>
    <bk>
      <rc t="1" v="28199"/>
    </bk>
    <bk>
      <rc t="1" v="28200"/>
    </bk>
    <bk>
      <rc t="1" v="28201"/>
    </bk>
    <bk>
      <rc t="1" v="28202"/>
    </bk>
    <bk>
      <rc t="1" v="28203"/>
    </bk>
    <bk>
      <rc t="1" v="28204"/>
    </bk>
    <bk>
      <rc t="1" v="28205"/>
    </bk>
    <bk>
      <rc t="1" v="28206"/>
    </bk>
    <bk>
      <rc t="1" v="28207"/>
    </bk>
    <bk>
      <rc t="1" v="28208"/>
    </bk>
    <bk>
      <rc t="1" v="28209"/>
    </bk>
    <bk>
      <rc t="1" v="28210"/>
    </bk>
    <bk>
      <rc t="1" v="28211"/>
    </bk>
    <bk>
      <rc t="1" v="28212"/>
    </bk>
    <bk>
      <rc t="1" v="28213"/>
    </bk>
    <bk>
      <rc t="1" v="28214"/>
    </bk>
    <bk>
      <rc t="1" v="28215"/>
    </bk>
    <bk>
      <rc t="1" v="28216"/>
    </bk>
    <bk>
      <rc t="1" v="28217"/>
    </bk>
    <bk>
      <rc t="1" v="28218"/>
    </bk>
    <bk>
      <rc t="1" v="28219"/>
    </bk>
    <bk>
      <rc t="1" v="28220"/>
    </bk>
    <bk>
      <rc t="1" v="28221"/>
    </bk>
    <bk>
      <rc t="1" v="28222"/>
    </bk>
    <bk>
      <rc t="1" v="28223"/>
    </bk>
    <bk>
      <rc t="1" v="28224"/>
    </bk>
    <bk>
      <rc t="1" v="28225"/>
    </bk>
    <bk>
      <rc t="1" v="28226"/>
    </bk>
    <bk>
      <rc t="1" v="28227"/>
    </bk>
    <bk>
      <rc t="1" v="28228"/>
    </bk>
    <bk>
      <rc t="1" v="28229"/>
    </bk>
    <bk>
      <rc t="1" v="28230"/>
    </bk>
    <bk>
      <rc t="1" v="28231"/>
    </bk>
    <bk>
      <rc t="1" v="28232"/>
    </bk>
    <bk>
      <rc t="1" v="28233"/>
    </bk>
    <bk>
      <rc t="1" v="28234"/>
    </bk>
    <bk>
      <rc t="1" v="28235"/>
    </bk>
    <bk>
      <rc t="1" v="28236"/>
    </bk>
    <bk>
      <rc t="1" v="28237"/>
    </bk>
    <bk>
      <rc t="1" v="28238"/>
    </bk>
    <bk>
      <rc t="1" v="28239"/>
    </bk>
    <bk>
      <rc t="1" v="28240"/>
    </bk>
    <bk>
      <rc t="1" v="28241"/>
    </bk>
    <bk>
      <rc t="1" v="28242"/>
    </bk>
    <bk>
      <rc t="1" v="28243"/>
    </bk>
    <bk>
      <rc t="1" v="28244"/>
    </bk>
    <bk>
      <rc t="1" v="28245"/>
    </bk>
    <bk>
      <rc t="1" v="28246"/>
    </bk>
    <bk>
      <rc t="1" v="28247"/>
    </bk>
    <bk>
      <rc t="1" v="28248"/>
    </bk>
    <bk>
      <rc t="1" v="28249"/>
    </bk>
    <bk>
      <rc t="1" v="28250"/>
    </bk>
    <bk>
      <rc t="1" v="28251"/>
    </bk>
    <bk>
      <rc t="1" v="28252"/>
    </bk>
    <bk>
      <rc t="1" v="28253"/>
    </bk>
    <bk>
      <rc t="1" v="28254"/>
    </bk>
    <bk>
      <rc t="1" v="28255"/>
    </bk>
    <bk>
      <rc t="1" v="28256"/>
    </bk>
    <bk>
      <rc t="1" v="28257"/>
    </bk>
    <bk>
      <rc t="1" v="28258"/>
    </bk>
    <bk>
      <rc t="1" v="28259"/>
    </bk>
    <bk>
      <rc t="1" v="28260"/>
    </bk>
    <bk>
      <rc t="1" v="28261"/>
    </bk>
    <bk>
      <rc t="1" v="28262"/>
    </bk>
    <bk>
      <rc t="1" v="28263"/>
    </bk>
    <bk>
      <rc t="1" v="28264"/>
    </bk>
    <bk>
      <rc t="1" v="28265"/>
    </bk>
    <bk>
      <rc t="1" v="28266"/>
    </bk>
    <bk>
      <rc t="1" v="28267"/>
    </bk>
    <bk>
      <rc t="1" v="28268"/>
    </bk>
    <bk>
      <rc t="1" v="28269"/>
    </bk>
    <bk>
      <rc t="1" v="28270"/>
    </bk>
    <bk>
      <rc t="1" v="28271"/>
    </bk>
    <bk>
      <rc t="1" v="28272"/>
    </bk>
    <bk>
      <rc t="1" v="28273"/>
    </bk>
    <bk>
      <rc t="1" v="28274"/>
    </bk>
    <bk>
      <rc t="1" v="28275"/>
    </bk>
    <bk>
      <rc t="1" v="28276"/>
    </bk>
    <bk>
      <rc t="1" v="28277"/>
    </bk>
    <bk>
      <rc t="1" v="28278"/>
    </bk>
    <bk>
      <rc t="1" v="28279"/>
    </bk>
    <bk>
      <rc t="1" v="28280"/>
    </bk>
    <bk>
      <rc t="1" v="28281"/>
    </bk>
    <bk>
      <rc t="1" v="28282"/>
    </bk>
    <bk>
      <rc t="1" v="28283"/>
    </bk>
    <bk>
      <rc t="1" v="28284"/>
    </bk>
    <bk>
      <rc t="1" v="28285"/>
    </bk>
    <bk>
      <rc t="1" v="28286"/>
    </bk>
    <bk>
      <rc t="1" v="28287"/>
    </bk>
    <bk>
      <rc t="1" v="28288"/>
    </bk>
    <bk>
      <rc t="1" v="28289"/>
    </bk>
    <bk>
      <rc t="1" v="28290"/>
    </bk>
    <bk>
      <rc t="1" v="28291"/>
    </bk>
    <bk>
      <rc t="1" v="28292"/>
    </bk>
    <bk>
      <rc t="1" v="28293"/>
    </bk>
    <bk>
      <rc t="1" v="28294"/>
    </bk>
    <bk>
      <rc t="1" v="28295"/>
    </bk>
    <bk>
      <rc t="1" v="28296"/>
    </bk>
    <bk>
      <rc t="1" v="28297"/>
    </bk>
    <bk>
      <rc t="1" v="28298"/>
    </bk>
    <bk>
      <rc t="1" v="28299"/>
    </bk>
    <bk>
      <rc t="1" v="28300"/>
    </bk>
    <bk>
      <rc t="1" v="28301"/>
    </bk>
    <bk>
      <rc t="1" v="28302"/>
    </bk>
    <bk>
      <rc t="1" v="28303"/>
    </bk>
    <bk>
      <rc t="1" v="28304"/>
    </bk>
    <bk>
      <rc t="1" v="28305"/>
    </bk>
    <bk>
      <rc t="1" v="28306"/>
    </bk>
    <bk>
      <rc t="1" v="28307"/>
    </bk>
    <bk>
      <rc t="1" v="28308"/>
    </bk>
    <bk>
      <rc t="1" v="28309"/>
    </bk>
    <bk>
      <rc t="1" v="28310"/>
    </bk>
    <bk>
      <rc t="1" v="28311"/>
    </bk>
    <bk>
      <rc t="1" v="28312"/>
    </bk>
    <bk>
      <rc t="1" v="28313"/>
    </bk>
    <bk>
      <rc t="1" v="28314"/>
    </bk>
    <bk>
      <rc t="1" v="28315"/>
    </bk>
    <bk>
      <rc t="1" v="28316"/>
    </bk>
    <bk>
      <rc t="1" v="28317"/>
    </bk>
    <bk>
      <rc t="1" v="28318"/>
    </bk>
    <bk>
      <rc t="1" v="28319"/>
    </bk>
    <bk>
      <rc t="1" v="28320"/>
    </bk>
    <bk>
      <rc t="1" v="28321"/>
    </bk>
    <bk>
      <rc t="1" v="28322"/>
    </bk>
    <bk>
      <rc t="1" v="28323"/>
    </bk>
    <bk>
      <rc t="1" v="28324"/>
    </bk>
    <bk>
      <rc t="1" v="28325"/>
    </bk>
    <bk>
      <rc t="1" v="28326"/>
    </bk>
    <bk>
      <rc t="1" v="28327"/>
    </bk>
    <bk>
      <rc t="1" v="28328"/>
    </bk>
    <bk>
      <rc t="1" v="28329"/>
    </bk>
    <bk>
      <rc t="1" v="28330"/>
    </bk>
    <bk>
      <rc t="1" v="28331"/>
    </bk>
    <bk>
      <rc t="1" v="28332"/>
    </bk>
    <bk>
      <rc t="1" v="28333"/>
    </bk>
    <bk>
      <rc t="1" v="28334"/>
    </bk>
    <bk>
      <rc t="1" v="28335"/>
    </bk>
    <bk>
      <rc t="1" v="28336"/>
    </bk>
    <bk>
      <rc t="1" v="28337"/>
    </bk>
    <bk>
      <rc t="1" v="28338"/>
    </bk>
    <bk>
      <rc t="1" v="28339"/>
    </bk>
    <bk>
      <rc t="1" v="28340"/>
    </bk>
    <bk>
      <rc t="1" v="28341"/>
    </bk>
    <bk>
      <rc t="1" v="28342"/>
    </bk>
    <bk>
      <rc t="1" v="28343"/>
    </bk>
    <bk>
      <rc t="1" v="28344"/>
    </bk>
    <bk>
      <rc t="1" v="28345"/>
    </bk>
    <bk>
      <rc t="1" v="28346"/>
    </bk>
    <bk>
      <rc t="1" v="28347"/>
    </bk>
    <bk>
      <rc t="1" v="28348"/>
    </bk>
    <bk>
      <rc t="1" v="28349"/>
    </bk>
    <bk>
      <rc t="1" v="28350"/>
    </bk>
    <bk>
      <rc t="1" v="28351"/>
    </bk>
    <bk>
      <rc t="1" v="28352"/>
    </bk>
    <bk>
      <rc t="1" v="28353"/>
    </bk>
    <bk>
      <rc t="1" v="28354"/>
    </bk>
    <bk>
      <rc t="1" v="28355"/>
    </bk>
    <bk>
      <rc t="1" v="28356"/>
    </bk>
    <bk>
      <rc t="1" v="28357"/>
    </bk>
    <bk>
      <rc t="1" v="28358"/>
    </bk>
    <bk>
      <rc t="1" v="28359"/>
    </bk>
    <bk>
      <rc t="1" v="28360"/>
    </bk>
    <bk>
      <rc t="1" v="28361"/>
    </bk>
    <bk>
      <rc t="1" v="28362"/>
    </bk>
    <bk>
      <rc t="1" v="28363"/>
    </bk>
    <bk>
      <rc t="1" v="28364"/>
    </bk>
    <bk>
      <rc t="1" v="28365"/>
    </bk>
    <bk>
      <rc t="1" v="28366"/>
    </bk>
    <bk>
      <rc t="1" v="28367"/>
    </bk>
    <bk>
      <rc t="1" v="28368"/>
    </bk>
    <bk>
      <rc t="1" v="28369"/>
    </bk>
    <bk>
      <rc t="1" v="28370"/>
    </bk>
    <bk>
      <rc t="1" v="28371"/>
    </bk>
    <bk>
      <rc t="1" v="28372"/>
    </bk>
    <bk>
      <rc t="1" v="28373"/>
    </bk>
    <bk>
      <rc t="1" v="28374"/>
    </bk>
    <bk>
      <rc t="1" v="28375"/>
    </bk>
    <bk>
      <rc t="1" v="28376"/>
    </bk>
    <bk>
      <rc t="1" v="28377"/>
    </bk>
    <bk>
      <rc t="1" v="28378"/>
    </bk>
    <bk>
      <rc t="1" v="28379"/>
    </bk>
    <bk>
      <rc t="1" v="28380"/>
    </bk>
    <bk>
      <rc t="1" v="28381"/>
    </bk>
    <bk>
      <rc t="1" v="28382"/>
    </bk>
    <bk>
      <rc t="1" v="28383"/>
    </bk>
    <bk>
      <rc t="1" v="28384"/>
    </bk>
    <bk>
      <rc t="1" v="28385"/>
    </bk>
    <bk>
      <rc t="1" v="28386"/>
    </bk>
    <bk>
      <rc t="1" v="28387"/>
    </bk>
    <bk>
      <rc t="1" v="28388"/>
    </bk>
    <bk>
      <rc t="1" v="28389"/>
    </bk>
    <bk>
      <rc t="1" v="28390"/>
    </bk>
    <bk>
      <rc t="1" v="28391"/>
    </bk>
    <bk>
      <rc t="1" v="28392"/>
    </bk>
    <bk>
      <rc t="1" v="28393"/>
    </bk>
    <bk>
      <rc t="1" v="28394"/>
    </bk>
    <bk>
      <rc t="1" v="28395"/>
    </bk>
    <bk>
      <rc t="1" v="28396"/>
    </bk>
    <bk>
      <rc t="1" v="28397"/>
    </bk>
    <bk>
      <rc t="1" v="28398"/>
    </bk>
    <bk>
      <rc t="1" v="28399"/>
    </bk>
    <bk>
      <rc t="1" v="28400"/>
    </bk>
    <bk>
      <rc t="1" v="28401"/>
    </bk>
    <bk>
      <rc t="1" v="28402"/>
    </bk>
    <bk>
      <rc t="1" v="28403"/>
    </bk>
    <bk>
      <rc t="1" v="28404"/>
    </bk>
    <bk>
      <rc t="1" v="28405"/>
    </bk>
    <bk>
      <rc t="1" v="28406"/>
    </bk>
    <bk>
      <rc t="1" v="28407"/>
    </bk>
    <bk>
      <rc t="1" v="28408"/>
    </bk>
    <bk>
      <rc t="1" v="28409"/>
    </bk>
    <bk>
      <rc t="1" v="28410"/>
    </bk>
    <bk>
      <rc t="1" v="28411"/>
    </bk>
    <bk>
      <rc t="1" v="28412"/>
    </bk>
    <bk>
      <rc t="1" v="28413"/>
    </bk>
    <bk>
      <rc t="1" v="28414"/>
    </bk>
    <bk>
      <rc t="1" v="28415"/>
    </bk>
    <bk>
      <rc t="1" v="28416"/>
    </bk>
    <bk>
      <rc t="1" v="28417"/>
    </bk>
    <bk>
      <rc t="1" v="28418"/>
    </bk>
    <bk>
      <rc t="1" v="28419"/>
    </bk>
    <bk>
      <rc t="1" v="28420"/>
    </bk>
    <bk>
      <rc t="1" v="28421"/>
    </bk>
    <bk>
      <rc t="1" v="28422"/>
    </bk>
    <bk>
      <rc t="1" v="28423"/>
    </bk>
    <bk>
      <rc t="1" v="28424"/>
    </bk>
    <bk>
      <rc t="1" v="28425"/>
    </bk>
    <bk>
      <rc t="1" v="28426"/>
    </bk>
    <bk>
      <rc t="1" v="28427"/>
    </bk>
    <bk>
      <rc t="1" v="28428"/>
    </bk>
    <bk>
      <rc t="1" v="28429"/>
    </bk>
    <bk>
      <rc t="1" v="28430"/>
    </bk>
    <bk>
      <rc t="1" v="28431"/>
    </bk>
    <bk>
      <rc t="1" v="28432"/>
    </bk>
    <bk>
      <rc t="1" v="28433"/>
    </bk>
    <bk>
      <rc t="1" v="28434"/>
    </bk>
    <bk>
      <rc t="1" v="28435"/>
    </bk>
    <bk>
      <rc t="1" v="28436"/>
    </bk>
    <bk>
      <rc t="1" v="28437"/>
    </bk>
    <bk>
      <rc t="1" v="28438"/>
    </bk>
    <bk>
      <rc t="1" v="28439"/>
    </bk>
    <bk>
      <rc t="1" v="28440"/>
    </bk>
    <bk>
      <rc t="1" v="28441"/>
    </bk>
    <bk>
      <rc t="1" v="28442"/>
    </bk>
    <bk>
      <rc t="1" v="28443"/>
    </bk>
    <bk>
      <rc t="1" v="28444"/>
    </bk>
    <bk>
      <rc t="1" v="28445"/>
    </bk>
    <bk>
      <rc t="1" v="28446"/>
    </bk>
    <bk>
      <rc t="1" v="28447"/>
    </bk>
    <bk>
      <rc t="1" v="28448"/>
    </bk>
    <bk>
      <rc t="1" v="28449"/>
    </bk>
    <bk>
      <rc t="1" v="28450"/>
    </bk>
    <bk>
      <rc t="1" v="28451"/>
    </bk>
    <bk>
      <rc t="1" v="28452"/>
    </bk>
    <bk>
      <rc t="1" v="28453"/>
    </bk>
    <bk>
      <rc t="1" v="28454"/>
    </bk>
    <bk>
      <rc t="1" v="28455"/>
    </bk>
    <bk>
      <rc t="1" v="28456"/>
    </bk>
    <bk>
      <rc t="1" v="28457"/>
    </bk>
    <bk>
      <rc t="1" v="28458"/>
    </bk>
    <bk>
      <rc t="1" v="28459"/>
    </bk>
    <bk>
      <rc t="1" v="28460"/>
    </bk>
    <bk>
      <rc t="1" v="28461"/>
    </bk>
    <bk>
      <rc t="1" v="28462"/>
    </bk>
    <bk>
      <rc t="1" v="28463"/>
    </bk>
    <bk>
      <rc t="1" v="28464"/>
    </bk>
    <bk>
      <rc t="1" v="28465"/>
    </bk>
    <bk>
      <rc t="1" v="28466"/>
    </bk>
    <bk>
      <rc t="1" v="28467"/>
    </bk>
    <bk>
      <rc t="1" v="28468"/>
    </bk>
    <bk>
      <rc t="1" v="28469"/>
    </bk>
    <bk>
      <rc t="1" v="28470"/>
    </bk>
    <bk>
      <rc t="1" v="28471"/>
    </bk>
    <bk>
      <rc t="1" v="28472"/>
    </bk>
    <bk>
      <rc t="1" v="28473"/>
    </bk>
    <bk>
      <rc t="1" v="28474"/>
    </bk>
    <bk>
      <rc t="1" v="28475"/>
    </bk>
    <bk>
      <rc t="1" v="28476"/>
    </bk>
    <bk>
      <rc t="1" v="28477"/>
    </bk>
    <bk>
      <rc t="1" v="28478"/>
    </bk>
    <bk>
      <rc t="1" v="28479"/>
    </bk>
    <bk>
      <rc t="1" v="28480"/>
    </bk>
    <bk>
      <rc t="1" v="28481"/>
    </bk>
    <bk>
      <rc t="1" v="28482"/>
    </bk>
    <bk>
      <rc t="1" v="28483"/>
    </bk>
    <bk>
      <rc t="1" v="28484"/>
    </bk>
    <bk>
      <rc t="1" v="28485"/>
    </bk>
    <bk>
      <rc t="1" v="28486"/>
    </bk>
    <bk>
      <rc t="1" v="28487"/>
    </bk>
    <bk>
      <rc t="1" v="28488"/>
    </bk>
    <bk>
      <rc t="1" v="28489"/>
    </bk>
    <bk>
      <rc t="1" v="28490"/>
    </bk>
    <bk>
      <rc t="1" v="28491"/>
    </bk>
    <bk>
      <rc t="1" v="28492"/>
    </bk>
    <bk>
      <rc t="1" v="28493"/>
    </bk>
    <bk>
      <rc t="1" v="28494"/>
    </bk>
    <bk>
      <rc t="1" v="28495"/>
    </bk>
    <bk>
      <rc t="1" v="28496"/>
    </bk>
    <bk>
      <rc t="1" v="28497"/>
    </bk>
    <bk>
      <rc t="1" v="28498"/>
    </bk>
    <bk>
      <rc t="1" v="28499"/>
    </bk>
    <bk>
      <rc t="1" v="28500"/>
    </bk>
    <bk>
      <rc t="1" v="28501"/>
    </bk>
    <bk>
      <rc t="1" v="28502"/>
    </bk>
    <bk>
      <rc t="1" v="28503"/>
    </bk>
    <bk>
      <rc t="1" v="28504"/>
    </bk>
    <bk>
      <rc t="1" v="28505"/>
    </bk>
    <bk>
      <rc t="1" v="28506"/>
    </bk>
    <bk>
      <rc t="1" v="28507"/>
    </bk>
    <bk>
      <rc t="1" v="28508"/>
    </bk>
    <bk>
      <rc t="1" v="28509"/>
    </bk>
    <bk>
      <rc t="1" v="28510"/>
    </bk>
    <bk>
      <rc t="1" v="28511"/>
    </bk>
    <bk>
      <rc t="1" v="28512"/>
    </bk>
    <bk>
      <rc t="1" v="28513"/>
    </bk>
    <bk>
      <rc t="1" v="28514"/>
    </bk>
    <bk>
      <rc t="1" v="28515"/>
    </bk>
    <bk>
      <rc t="1" v="28516"/>
    </bk>
    <bk>
      <rc t="1" v="28517"/>
    </bk>
    <bk>
      <rc t="1" v="28518"/>
    </bk>
    <bk>
      <rc t="1" v="28519"/>
    </bk>
    <bk>
      <rc t="1" v="28520"/>
    </bk>
    <bk>
      <rc t="1" v="28521"/>
    </bk>
    <bk>
      <rc t="1" v="28522"/>
    </bk>
    <bk>
      <rc t="1" v="28523"/>
    </bk>
    <bk>
      <rc t="1" v="28524"/>
    </bk>
    <bk>
      <rc t="1" v="28525"/>
    </bk>
    <bk>
      <rc t="1" v="28526"/>
    </bk>
    <bk>
      <rc t="1" v="28527"/>
    </bk>
    <bk>
      <rc t="1" v="28528"/>
    </bk>
    <bk>
      <rc t="1" v="28529"/>
    </bk>
    <bk>
      <rc t="1" v="28530"/>
    </bk>
    <bk>
      <rc t="1" v="28531"/>
    </bk>
    <bk>
      <rc t="1" v="28532"/>
    </bk>
    <bk>
      <rc t="1" v="28533"/>
    </bk>
    <bk>
      <rc t="1" v="28534"/>
    </bk>
    <bk>
      <rc t="1" v="28535"/>
    </bk>
    <bk>
      <rc t="1" v="28536"/>
    </bk>
    <bk>
      <rc t="1" v="28537"/>
    </bk>
    <bk>
      <rc t="1" v="28538"/>
    </bk>
    <bk>
      <rc t="1" v="28539"/>
    </bk>
    <bk>
      <rc t="1" v="28540"/>
    </bk>
    <bk>
      <rc t="1" v="28541"/>
    </bk>
    <bk>
      <rc t="1" v="28542"/>
    </bk>
    <bk>
      <rc t="1" v="28543"/>
    </bk>
    <bk>
      <rc t="1" v="28544"/>
    </bk>
    <bk>
      <rc t="1" v="28545"/>
    </bk>
    <bk>
      <rc t="1" v="28546"/>
    </bk>
    <bk>
      <rc t="1" v="28547"/>
    </bk>
    <bk>
      <rc t="1" v="28548"/>
    </bk>
    <bk>
      <rc t="1" v="28549"/>
    </bk>
    <bk>
      <rc t="1" v="28550"/>
    </bk>
    <bk>
      <rc t="1" v="28551"/>
    </bk>
    <bk>
      <rc t="1" v="28552"/>
    </bk>
    <bk>
      <rc t="1" v="28553"/>
    </bk>
    <bk>
      <rc t="1" v="28554"/>
    </bk>
    <bk>
      <rc t="1" v="28555"/>
    </bk>
    <bk>
      <rc t="1" v="28556"/>
    </bk>
    <bk>
      <rc t="1" v="28557"/>
    </bk>
    <bk>
      <rc t="1" v="28558"/>
    </bk>
    <bk>
      <rc t="1" v="28559"/>
    </bk>
    <bk>
      <rc t="1" v="28560"/>
    </bk>
    <bk>
      <rc t="1" v="28561"/>
    </bk>
    <bk>
      <rc t="1" v="28562"/>
    </bk>
    <bk>
      <rc t="1" v="28563"/>
    </bk>
    <bk>
      <rc t="1" v="28564"/>
    </bk>
    <bk>
      <rc t="1" v="28565"/>
    </bk>
    <bk>
      <rc t="1" v="28566"/>
    </bk>
    <bk>
      <rc t="1" v="28567"/>
    </bk>
    <bk>
      <rc t="1" v="28568"/>
    </bk>
    <bk>
      <rc t="1" v="28569"/>
    </bk>
    <bk>
      <rc t="1" v="28570"/>
    </bk>
    <bk>
      <rc t="1" v="28571"/>
    </bk>
    <bk>
      <rc t="1" v="28572"/>
    </bk>
    <bk>
      <rc t="1" v="28573"/>
    </bk>
    <bk>
      <rc t="1" v="28574"/>
    </bk>
    <bk>
      <rc t="1" v="28575"/>
    </bk>
    <bk>
      <rc t="1" v="28576"/>
    </bk>
    <bk>
      <rc t="1" v="28577"/>
    </bk>
    <bk>
      <rc t="1" v="28578"/>
    </bk>
    <bk>
      <rc t="1" v="28579"/>
    </bk>
    <bk>
      <rc t="1" v="28580"/>
    </bk>
    <bk>
      <rc t="1" v="28581"/>
    </bk>
    <bk>
      <rc t="1" v="28582"/>
    </bk>
    <bk>
      <rc t="1" v="28583"/>
    </bk>
    <bk>
      <rc t="1" v="28584"/>
    </bk>
    <bk>
      <rc t="1" v="28585"/>
    </bk>
    <bk>
      <rc t="1" v="28586"/>
    </bk>
    <bk>
      <rc t="1" v="28587"/>
    </bk>
    <bk>
      <rc t="1" v="28588"/>
    </bk>
    <bk>
      <rc t="1" v="28589"/>
    </bk>
    <bk>
      <rc t="1" v="28590"/>
    </bk>
    <bk>
      <rc t="1" v="28591"/>
    </bk>
    <bk>
      <rc t="1" v="28592"/>
    </bk>
    <bk>
      <rc t="1" v="28593"/>
    </bk>
    <bk>
      <rc t="1" v="28594"/>
    </bk>
    <bk>
      <rc t="1" v="28595"/>
    </bk>
    <bk>
      <rc t="1" v="28596"/>
    </bk>
    <bk>
      <rc t="1" v="28597"/>
    </bk>
    <bk>
      <rc t="1" v="28598"/>
    </bk>
    <bk>
      <rc t="1" v="28599"/>
    </bk>
    <bk>
      <rc t="1" v="28600"/>
    </bk>
    <bk>
      <rc t="1" v="28601"/>
    </bk>
    <bk>
      <rc t="1" v="28602"/>
    </bk>
    <bk>
      <rc t="1" v="28603"/>
    </bk>
    <bk>
      <rc t="1" v="28604"/>
    </bk>
    <bk>
      <rc t="1" v="28605"/>
    </bk>
    <bk>
      <rc t="1" v="28606"/>
    </bk>
    <bk>
      <rc t="1" v="28607"/>
    </bk>
    <bk>
      <rc t="1" v="28608"/>
    </bk>
    <bk>
      <rc t="1" v="28609"/>
    </bk>
    <bk>
      <rc t="1" v="28610"/>
    </bk>
    <bk>
      <rc t="1" v="28611"/>
    </bk>
    <bk>
      <rc t="1" v="28612"/>
    </bk>
    <bk>
      <rc t="1" v="28613"/>
    </bk>
    <bk>
      <rc t="1" v="28614"/>
    </bk>
    <bk>
      <rc t="1" v="28615"/>
    </bk>
    <bk>
      <rc t="1" v="28616"/>
    </bk>
    <bk>
      <rc t="1" v="28617"/>
    </bk>
    <bk>
      <rc t="1" v="28618"/>
    </bk>
    <bk>
      <rc t="1" v="28619"/>
    </bk>
    <bk>
      <rc t="1" v="28620"/>
    </bk>
    <bk>
      <rc t="1" v="28621"/>
    </bk>
    <bk>
      <rc t="1" v="28622"/>
    </bk>
    <bk>
      <rc t="1" v="28623"/>
    </bk>
    <bk>
      <rc t="1" v="28624"/>
    </bk>
    <bk>
      <rc t="1" v="28625"/>
    </bk>
    <bk>
      <rc t="1" v="28626"/>
    </bk>
    <bk>
      <rc t="1" v="28627"/>
    </bk>
    <bk>
      <rc t="1" v="28628"/>
    </bk>
    <bk>
      <rc t="1" v="28629"/>
    </bk>
    <bk>
      <rc t="1" v="28630"/>
    </bk>
    <bk>
      <rc t="1" v="28631"/>
    </bk>
    <bk>
      <rc t="1" v="28632"/>
    </bk>
    <bk>
      <rc t="1" v="28633"/>
    </bk>
    <bk>
      <rc t="1" v="28634"/>
    </bk>
    <bk>
      <rc t="1" v="28635"/>
    </bk>
    <bk>
      <rc t="1" v="28636"/>
    </bk>
    <bk>
      <rc t="1" v="28637"/>
    </bk>
    <bk>
      <rc t="1" v="28638"/>
    </bk>
    <bk>
      <rc t="1" v="28639"/>
    </bk>
    <bk>
      <rc t="1" v="28640"/>
    </bk>
    <bk>
      <rc t="1" v="28641"/>
    </bk>
    <bk>
      <rc t="1" v="28642"/>
    </bk>
    <bk>
      <rc t="1" v="28643"/>
    </bk>
    <bk>
      <rc t="1" v="28644"/>
    </bk>
    <bk>
      <rc t="1" v="28645"/>
    </bk>
    <bk>
      <rc t="1" v="28646"/>
    </bk>
    <bk>
      <rc t="1" v="28647"/>
    </bk>
    <bk>
      <rc t="1" v="28648"/>
    </bk>
    <bk>
      <rc t="1" v="28649"/>
    </bk>
    <bk>
      <rc t="1" v="28650"/>
    </bk>
    <bk>
      <rc t="1" v="28651"/>
    </bk>
    <bk>
      <rc t="1" v="28652"/>
    </bk>
    <bk>
      <rc t="1" v="28653"/>
    </bk>
    <bk>
      <rc t="1" v="28654"/>
    </bk>
    <bk>
      <rc t="1" v="28655"/>
    </bk>
    <bk>
      <rc t="1" v="28656"/>
    </bk>
    <bk>
      <rc t="1" v="28657"/>
    </bk>
    <bk>
      <rc t="1" v="28658"/>
    </bk>
    <bk>
      <rc t="1" v="28659"/>
    </bk>
    <bk>
      <rc t="1" v="28660"/>
    </bk>
    <bk>
      <rc t="1" v="28661"/>
    </bk>
    <bk>
      <rc t="1" v="28662"/>
    </bk>
    <bk>
      <rc t="1" v="28663"/>
    </bk>
    <bk>
      <rc t="1" v="28664"/>
    </bk>
    <bk>
      <rc t="1" v="28665"/>
    </bk>
    <bk>
      <rc t="1" v="28666"/>
    </bk>
    <bk>
      <rc t="1" v="28667"/>
    </bk>
    <bk>
      <rc t="1" v="28668"/>
    </bk>
    <bk>
      <rc t="1" v="28669"/>
    </bk>
    <bk>
      <rc t="1" v="28670"/>
    </bk>
    <bk>
      <rc t="1" v="28671"/>
    </bk>
    <bk>
      <rc t="1" v="28672"/>
    </bk>
    <bk>
      <rc t="1" v="28673"/>
    </bk>
    <bk>
      <rc t="1" v="28674"/>
    </bk>
    <bk>
      <rc t="1" v="28675"/>
    </bk>
    <bk>
      <rc t="1" v="28676"/>
    </bk>
    <bk>
      <rc t="1" v="28677"/>
    </bk>
    <bk>
      <rc t="1" v="28678"/>
    </bk>
    <bk>
      <rc t="1" v="28679"/>
    </bk>
    <bk>
      <rc t="1" v="28680"/>
    </bk>
    <bk>
      <rc t="1" v="28681"/>
    </bk>
    <bk>
      <rc t="1" v="28682"/>
    </bk>
    <bk>
      <rc t="1" v="28683"/>
    </bk>
    <bk>
      <rc t="1" v="28684"/>
    </bk>
    <bk>
      <rc t="1" v="28685"/>
    </bk>
    <bk>
      <rc t="1" v="28686"/>
    </bk>
    <bk>
      <rc t="1" v="28687"/>
    </bk>
    <bk>
      <rc t="1" v="28688"/>
    </bk>
    <bk>
      <rc t="1" v="28689"/>
    </bk>
    <bk>
      <rc t="1" v="28690"/>
    </bk>
    <bk>
      <rc t="1" v="28691"/>
    </bk>
    <bk>
      <rc t="1" v="28692"/>
    </bk>
    <bk>
      <rc t="1" v="28693"/>
    </bk>
    <bk>
      <rc t="1" v="28694"/>
    </bk>
    <bk>
      <rc t="1" v="28695"/>
    </bk>
    <bk>
      <rc t="1" v="28696"/>
    </bk>
    <bk>
      <rc t="1" v="28697"/>
    </bk>
    <bk>
      <rc t="1" v="28698"/>
    </bk>
    <bk>
      <rc t="1" v="28699"/>
    </bk>
    <bk>
      <rc t="1" v="28700"/>
    </bk>
    <bk>
      <rc t="1" v="28701"/>
    </bk>
    <bk>
      <rc t="1" v="28702"/>
    </bk>
    <bk>
      <rc t="1" v="28703"/>
    </bk>
    <bk>
      <rc t="1" v="28704"/>
    </bk>
    <bk>
      <rc t="1" v="28705"/>
    </bk>
    <bk>
      <rc t="1" v="28706"/>
    </bk>
    <bk>
      <rc t="1" v="28707"/>
    </bk>
    <bk>
      <rc t="1" v="28708"/>
    </bk>
    <bk>
      <rc t="1" v="28709"/>
    </bk>
    <bk>
      <rc t="1" v="28710"/>
    </bk>
    <bk>
      <rc t="1" v="28711"/>
    </bk>
    <bk>
      <rc t="1" v="28712"/>
    </bk>
    <bk>
      <rc t="1" v="28713"/>
    </bk>
    <bk>
      <rc t="1" v="28714"/>
    </bk>
    <bk>
      <rc t="1" v="28715"/>
    </bk>
    <bk>
      <rc t="1" v="28716"/>
    </bk>
    <bk>
      <rc t="1" v="28717"/>
    </bk>
    <bk>
      <rc t="1" v="28718"/>
    </bk>
    <bk>
      <rc t="1" v="28719"/>
    </bk>
    <bk>
      <rc t="1" v="28720"/>
    </bk>
    <bk>
      <rc t="1" v="28721"/>
    </bk>
    <bk>
      <rc t="1" v="28722"/>
    </bk>
    <bk>
      <rc t="1" v="28723"/>
    </bk>
    <bk>
      <rc t="1" v="28724"/>
    </bk>
    <bk>
      <rc t="1" v="28725"/>
    </bk>
    <bk>
      <rc t="1" v="28726"/>
    </bk>
    <bk>
      <rc t="1" v="28727"/>
    </bk>
    <bk>
      <rc t="1" v="28728"/>
    </bk>
    <bk>
      <rc t="1" v="28729"/>
    </bk>
    <bk>
      <rc t="1" v="28730"/>
    </bk>
    <bk>
      <rc t="1" v="28731"/>
    </bk>
    <bk>
      <rc t="1" v="28732"/>
    </bk>
    <bk>
      <rc t="1" v="28733"/>
    </bk>
    <bk>
      <rc t="1" v="28734"/>
    </bk>
    <bk>
      <rc t="1" v="28735"/>
    </bk>
    <bk>
      <rc t="1" v="28736"/>
    </bk>
    <bk>
      <rc t="1" v="28737"/>
    </bk>
    <bk>
      <rc t="1" v="28738"/>
    </bk>
    <bk>
      <rc t="1" v="28739"/>
    </bk>
    <bk>
      <rc t="1" v="28740"/>
    </bk>
    <bk>
      <rc t="1" v="28741"/>
    </bk>
    <bk>
      <rc t="1" v="28742"/>
    </bk>
    <bk>
      <rc t="1" v="28743"/>
    </bk>
    <bk>
      <rc t="1" v="28744"/>
    </bk>
    <bk>
      <rc t="1" v="28745"/>
    </bk>
    <bk>
      <rc t="1" v="28746"/>
    </bk>
    <bk>
      <rc t="1" v="28747"/>
    </bk>
    <bk>
      <rc t="1" v="28748"/>
    </bk>
    <bk>
      <rc t="1" v="28749"/>
    </bk>
    <bk>
      <rc t="1" v="28750"/>
    </bk>
    <bk>
      <rc t="1" v="28751"/>
    </bk>
    <bk>
      <rc t="1" v="28752"/>
    </bk>
    <bk>
      <rc t="1" v="28753"/>
    </bk>
    <bk>
      <rc t="1" v="28754"/>
    </bk>
    <bk>
      <rc t="1" v="28755"/>
    </bk>
    <bk>
      <rc t="1" v="28756"/>
    </bk>
    <bk>
      <rc t="1" v="28757"/>
    </bk>
    <bk>
      <rc t="1" v="28758"/>
    </bk>
    <bk>
      <rc t="1" v="28759"/>
    </bk>
    <bk>
      <rc t="1" v="28760"/>
    </bk>
    <bk>
      <rc t="1" v="28761"/>
    </bk>
    <bk>
      <rc t="1" v="28762"/>
    </bk>
    <bk>
      <rc t="1" v="28763"/>
    </bk>
    <bk>
      <rc t="1" v="28764"/>
    </bk>
    <bk>
      <rc t="1" v="28765"/>
    </bk>
    <bk>
      <rc t="1" v="28766"/>
    </bk>
    <bk>
      <rc t="1" v="28767"/>
    </bk>
    <bk>
      <rc t="1" v="28768"/>
    </bk>
    <bk>
      <rc t="1" v="28769"/>
    </bk>
    <bk>
      <rc t="1" v="28770"/>
    </bk>
    <bk>
      <rc t="1" v="28771"/>
    </bk>
    <bk>
      <rc t="1" v="28772"/>
    </bk>
    <bk>
      <rc t="1" v="28773"/>
    </bk>
    <bk>
      <rc t="1" v="28774"/>
    </bk>
    <bk>
      <rc t="1" v="28775"/>
    </bk>
    <bk>
      <rc t="1" v="28776"/>
    </bk>
    <bk>
      <rc t="1" v="28777"/>
    </bk>
    <bk>
      <rc t="1" v="28778"/>
    </bk>
    <bk>
      <rc t="1" v="28779"/>
    </bk>
    <bk>
      <rc t="1" v="28780"/>
    </bk>
    <bk>
      <rc t="1" v="28781"/>
    </bk>
    <bk>
      <rc t="1" v="28782"/>
    </bk>
    <bk>
      <rc t="1" v="28783"/>
    </bk>
    <bk>
      <rc t="1" v="28784"/>
    </bk>
    <bk>
      <rc t="1" v="28785"/>
    </bk>
    <bk>
      <rc t="1" v="28786"/>
    </bk>
    <bk>
      <rc t="1" v="28787"/>
    </bk>
    <bk>
      <rc t="1" v="28788"/>
    </bk>
    <bk>
      <rc t="1" v="28789"/>
    </bk>
    <bk>
      <rc t="1" v="28790"/>
    </bk>
    <bk>
      <rc t="1" v="28791"/>
    </bk>
    <bk>
      <rc t="1" v="28792"/>
    </bk>
    <bk>
      <rc t="1" v="28793"/>
    </bk>
    <bk>
      <rc t="1" v="28794"/>
    </bk>
    <bk>
      <rc t="1" v="28795"/>
    </bk>
    <bk>
      <rc t="1" v="28796"/>
    </bk>
    <bk>
      <rc t="1" v="28797"/>
    </bk>
    <bk>
      <rc t="1" v="28798"/>
    </bk>
    <bk>
      <rc t="1" v="28799"/>
    </bk>
    <bk>
      <rc t="1" v="28800"/>
    </bk>
    <bk>
      <rc t="1" v="28801"/>
    </bk>
    <bk>
      <rc t="1" v="28802"/>
    </bk>
    <bk>
      <rc t="1" v="28803"/>
    </bk>
    <bk>
      <rc t="1" v="28804"/>
    </bk>
    <bk>
      <rc t="1" v="28805"/>
    </bk>
    <bk>
      <rc t="1" v="28806"/>
    </bk>
    <bk>
      <rc t="1" v="28807"/>
    </bk>
    <bk>
      <rc t="1" v="28808"/>
    </bk>
    <bk>
      <rc t="1" v="28809"/>
    </bk>
    <bk>
      <rc t="1" v="28810"/>
    </bk>
    <bk>
      <rc t="1" v="28811"/>
    </bk>
    <bk>
      <rc t="1" v="28812"/>
    </bk>
    <bk>
      <rc t="1" v="28813"/>
    </bk>
    <bk>
      <rc t="1" v="28814"/>
    </bk>
    <bk>
      <rc t="1" v="28815"/>
    </bk>
    <bk>
      <rc t="1" v="28816"/>
    </bk>
    <bk>
      <rc t="1" v="28817"/>
    </bk>
    <bk>
      <rc t="1" v="28818"/>
    </bk>
    <bk>
      <rc t="1" v="28819"/>
    </bk>
    <bk>
      <rc t="1" v="28820"/>
    </bk>
    <bk>
      <rc t="1" v="28821"/>
    </bk>
    <bk>
      <rc t="1" v="28822"/>
    </bk>
    <bk>
      <rc t="1" v="28823"/>
    </bk>
    <bk>
      <rc t="1" v="28824"/>
    </bk>
    <bk>
      <rc t="1" v="28825"/>
    </bk>
    <bk>
      <rc t="1" v="28826"/>
    </bk>
    <bk>
      <rc t="1" v="28827"/>
    </bk>
    <bk>
      <rc t="1" v="28828"/>
    </bk>
    <bk>
      <rc t="1" v="28829"/>
    </bk>
    <bk>
      <rc t="1" v="28830"/>
    </bk>
    <bk>
      <rc t="1" v="28831"/>
    </bk>
    <bk>
      <rc t="1" v="28832"/>
    </bk>
    <bk>
      <rc t="1" v="28833"/>
    </bk>
    <bk>
      <rc t="1" v="28834"/>
    </bk>
    <bk>
      <rc t="1" v="28835"/>
    </bk>
    <bk>
      <rc t="1" v="28836"/>
    </bk>
    <bk>
      <rc t="1" v="28837"/>
    </bk>
    <bk>
      <rc t="1" v="28838"/>
    </bk>
    <bk>
      <rc t="1" v="28839"/>
    </bk>
    <bk>
      <rc t="1" v="28840"/>
    </bk>
    <bk>
      <rc t="1" v="28841"/>
    </bk>
    <bk>
      <rc t="1" v="28842"/>
    </bk>
    <bk>
      <rc t="1" v="28843"/>
    </bk>
    <bk>
      <rc t="1" v="28844"/>
    </bk>
    <bk>
      <rc t="1" v="28845"/>
    </bk>
    <bk>
      <rc t="1" v="28846"/>
    </bk>
    <bk>
      <rc t="1" v="28847"/>
    </bk>
    <bk>
      <rc t="1" v="28848"/>
    </bk>
    <bk>
      <rc t="1" v="28849"/>
    </bk>
    <bk>
      <rc t="1" v="28850"/>
    </bk>
    <bk>
      <rc t="1" v="28851"/>
    </bk>
    <bk>
      <rc t="1" v="28852"/>
    </bk>
    <bk>
      <rc t="1" v="28853"/>
    </bk>
    <bk>
      <rc t="1" v="28854"/>
    </bk>
    <bk>
      <rc t="1" v="28855"/>
    </bk>
    <bk>
      <rc t="1" v="28856"/>
    </bk>
    <bk>
      <rc t="1" v="28857"/>
    </bk>
    <bk>
      <rc t="1" v="28858"/>
    </bk>
    <bk>
      <rc t="1" v="28859"/>
    </bk>
    <bk>
      <rc t="1" v="28860"/>
    </bk>
    <bk>
      <rc t="1" v="28861"/>
    </bk>
    <bk>
      <rc t="1" v="28862"/>
    </bk>
    <bk>
      <rc t="1" v="28863"/>
    </bk>
    <bk>
      <rc t="1" v="28864"/>
    </bk>
    <bk>
      <rc t="1" v="28865"/>
    </bk>
    <bk>
      <rc t="1" v="28866"/>
    </bk>
    <bk>
      <rc t="1" v="28867"/>
    </bk>
    <bk>
      <rc t="1" v="28868"/>
    </bk>
    <bk>
      <rc t="1" v="28869"/>
    </bk>
    <bk>
      <rc t="1" v="28870"/>
    </bk>
    <bk>
      <rc t="1" v="28871"/>
    </bk>
    <bk>
      <rc t="1" v="28872"/>
    </bk>
    <bk>
      <rc t="1" v="28873"/>
    </bk>
    <bk>
      <rc t="1" v="28874"/>
    </bk>
    <bk>
      <rc t="1" v="28875"/>
    </bk>
    <bk>
      <rc t="1" v="28876"/>
    </bk>
    <bk>
      <rc t="1" v="28877"/>
    </bk>
    <bk>
      <rc t="1" v="28878"/>
    </bk>
    <bk>
      <rc t="1" v="28879"/>
    </bk>
    <bk>
      <rc t="1" v="28880"/>
    </bk>
    <bk>
      <rc t="1" v="28881"/>
    </bk>
    <bk>
      <rc t="1" v="28882"/>
    </bk>
    <bk>
      <rc t="1" v="28883"/>
    </bk>
    <bk>
      <rc t="1" v="28884"/>
    </bk>
    <bk>
      <rc t="1" v="28885"/>
    </bk>
    <bk>
      <rc t="1" v="28886"/>
    </bk>
    <bk>
      <rc t="1" v="28887"/>
    </bk>
    <bk>
      <rc t="1" v="28888"/>
    </bk>
    <bk>
      <rc t="1" v="28889"/>
    </bk>
    <bk>
      <rc t="1" v="28890"/>
    </bk>
    <bk>
      <rc t="1" v="28891"/>
    </bk>
    <bk>
      <rc t="1" v="28892"/>
    </bk>
    <bk>
      <rc t="1" v="28893"/>
    </bk>
    <bk>
      <rc t="1" v="28894"/>
    </bk>
    <bk>
      <rc t="1" v="28895"/>
    </bk>
    <bk>
      <rc t="1" v="28896"/>
    </bk>
    <bk>
      <rc t="1" v="28897"/>
    </bk>
    <bk>
      <rc t="1" v="28898"/>
    </bk>
    <bk>
      <rc t="1" v="28899"/>
    </bk>
    <bk>
      <rc t="1" v="28900"/>
    </bk>
    <bk>
      <rc t="1" v="28901"/>
    </bk>
    <bk>
      <rc t="1" v="28902"/>
    </bk>
    <bk>
      <rc t="1" v="28903"/>
    </bk>
    <bk>
      <rc t="1" v="28904"/>
    </bk>
    <bk>
      <rc t="1" v="28905"/>
    </bk>
    <bk>
      <rc t="1" v="28906"/>
    </bk>
    <bk>
      <rc t="1" v="28907"/>
    </bk>
    <bk>
      <rc t="1" v="28908"/>
    </bk>
    <bk>
      <rc t="1" v="28909"/>
    </bk>
    <bk>
      <rc t="1" v="28910"/>
    </bk>
    <bk>
      <rc t="1" v="28911"/>
    </bk>
    <bk>
      <rc t="1" v="28912"/>
    </bk>
    <bk>
      <rc t="1" v="28913"/>
    </bk>
    <bk>
      <rc t="1" v="28914"/>
    </bk>
    <bk>
      <rc t="1" v="28915"/>
    </bk>
    <bk>
      <rc t="1" v="28916"/>
    </bk>
    <bk>
      <rc t="1" v="28917"/>
    </bk>
    <bk>
      <rc t="1" v="28918"/>
    </bk>
    <bk>
      <rc t="1" v="28919"/>
    </bk>
    <bk>
      <rc t="1" v="28920"/>
    </bk>
    <bk>
      <rc t="1" v="28921"/>
    </bk>
    <bk>
      <rc t="1" v="28922"/>
    </bk>
    <bk>
      <rc t="1" v="28923"/>
    </bk>
    <bk>
      <rc t="1" v="28924"/>
    </bk>
    <bk>
      <rc t="1" v="28925"/>
    </bk>
    <bk>
      <rc t="1" v="28926"/>
    </bk>
    <bk>
      <rc t="1" v="28927"/>
    </bk>
    <bk>
      <rc t="1" v="28928"/>
    </bk>
    <bk>
      <rc t="1" v="28929"/>
    </bk>
    <bk>
      <rc t="1" v="28930"/>
    </bk>
    <bk>
      <rc t="1" v="28931"/>
    </bk>
    <bk>
      <rc t="1" v="28932"/>
    </bk>
    <bk>
      <rc t="1" v="28933"/>
    </bk>
    <bk>
      <rc t="1" v="28934"/>
    </bk>
    <bk>
      <rc t="1" v="28935"/>
    </bk>
    <bk>
      <rc t="1" v="28936"/>
    </bk>
    <bk>
      <rc t="1" v="28937"/>
    </bk>
    <bk>
      <rc t="1" v="28938"/>
    </bk>
    <bk>
      <rc t="1" v="28939"/>
    </bk>
    <bk>
      <rc t="1" v="28940"/>
    </bk>
    <bk>
      <rc t="1" v="28941"/>
    </bk>
    <bk>
      <rc t="1" v="28942"/>
    </bk>
    <bk>
      <rc t="1" v="28943"/>
    </bk>
    <bk>
      <rc t="1" v="28944"/>
    </bk>
    <bk>
      <rc t="1" v="28945"/>
    </bk>
    <bk>
      <rc t="1" v="28946"/>
    </bk>
    <bk>
      <rc t="1" v="28947"/>
    </bk>
    <bk>
      <rc t="1" v="28948"/>
    </bk>
    <bk>
      <rc t="1" v="28949"/>
    </bk>
    <bk>
      <rc t="1" v="28950"/>
    </bk>
    <bk>
      <rc t="1" v="28951"/>
    </bk>
    <bk>
      <rc t="1" v="28952"/>
    </bk>
    <bk>
      <rc t="1" v="28953"/>
    </bk>
    <bk>
      <rc t="1" v="28954"/>
    </bk>
    <bk>
      <rc t="1" v="28955"/>
    </bk>
    <bk>
      <rc t="1" v="28956"/>
    </bk>
    <bk>
      <rc t="1" v="28957"/>
    </bk>
    <bk>
      <rc t="1" v="28958"/>
    </bk>
    <bk>
      <rc t="1" v="28959"/>
    </bk>
    <bk>
      <rc t="1" v="28960"/>
    </bk>
    <bk>
      <rc t="1" v="28961"/>
    </bk>
    <bk>
      <rc t="1" v="28962"/>
    </bk>
    <bk>
      <rc t="1" v="28963"/>
    </bk>
    <bk>
      <rc t="1" v="28964"/>
    </bk>
    <bk>
      <rc t="1" v="28965"/>
    </bk>
    <bk>
      <rc t="1" v="28966"/>
    </bk>
    <bk>
      <rc t="1" v="28967"/>
    </bk>
    <bk>
      <rc t="1" v="28968"/>
    </bk>
    <bk>
      <rc t="1" v="28969"/>
    </bk>
    <bk>
      <rc t="1" v="28970"/>
    </bk>
    <bk>
      <rc t="1" v="28971"/>
    </bk>
    <bk>
      <rc t="1" v="28972"/>
    </bk>
    <bk>
      <rc t="1" v="28973"/>
    </bk>
    <bk>
      <rc t="1" v="28974"/>
    </bk>
    <bk>
      <rc t="1" v="28975"/>
    </bk>
    <bk>
      <rc t="1" v="28976"/>
    </bk>
    <bk>
      <rc t="1" v="28977"/>
    </bk>
    <bk>
      <rc t="1" v="28978"/>
    </bk>
    <bk>
      <rc t="1" v="28979"/>
    </bk>
    <bk>
      <rc t="1" v="28980"/>
    </bk>
    <bk>
      <rc t="1" v="28981"/>
    </bk>
    <bk>
      <rc t="1" v="28982"/>
    </bk>
    <bk>
      <rc t="1" v="28983"/>
    </bk>
    <bk>
      <rc t="1" v="28984"/>
    </bk>
    <bk>
      <rc t="1" v="28985"/>
    </bk>
    <bk>
      <rc t="1" v="28986"/>
    </bk>
    <bk>
      <rc t="1" v="28987"/>
    </bk>
    <bk>
      <rc t="1" v="28988"/>
    </bk>
    <bk>
      <rc t="1" v="28989"/>
    </bk>
    <bk>
      <rc t="1" v="28990"/>
    </bk>
    <bk>
      <rc t="1" v="28991"/>
    </bk>
    <bk>
      <rc t="1" v="28992"/>
    </bk>
    <bk>
      <rc t="1" v="28993"/>
    </bk>
    <bk>
      <rc t="1" v="28994"/>
    </bk>
    <bk>
      <rc t="1" v="28995"/>
    </bk>
    <bk>
      <rc t="1" v="28996"/>
    </bk>
    <bk>
      <rc t="1" v="28997"/>
    </bk>
    <bk>
      <rc t="1" v="28998"/>
    </bk>
    <bk>
      <rc t="1" v="28999"/>
    </bk>
    <bk>
      <rc t="1" v="29000"/>
    </bk>
    <bk>
      <rc t="1" v="29001"/>
    </bk>
    <bk>
      <rc t="1" v="29002"/>
    </bk>
    <bk>
      <rc t="1" v="29003"/>
    </bk>
    <bk>
      <rc t="1" v="29004"/>
    </bk>
    <bk>
      <rc t="1" v="29005"/>
    </bk>
    <bk>
      <rc t="1" v="29006"/>
    </bk>
    <bk>
      <rc t="1" v="29007"/>
    </bk>
    <bk>
      <rc t="1" v="29008"/>
    </bk>
    <bk>
      <rc t="1" v="29009"/>
    </bk>
    <bk>
      <rc t="1" v="29010"/>
    </bk>
    <bk>
      <rc t="1" v="29011"/>
    </bk>
    <bk>
      <rc t="1" v="29012"/>
    </bk>
    <bk>
      <rc t="1" v="29013"/>
    </bk>
    <bk>
      <rc t="1" v="29014"/>
    </bk>
    <bk>
      <rc t="1" v="29015"/>
    </bk>
    <bk>
      <rc t="1" v="29016"/>
    </bk>
    <bk>
      <rc t="1" v="29017"/>
    </bk>
    <bk>
      <rc t="1" v="29018"/>
    </bk>
    <bk>
      <rc t="1" v="29019"/>
    </bk>
    <bk>
      <rc t="1" v="29020"/>
    </bk>
    <bk>
      <rc t="1" v="29021"/>
    </bk>
    <bk>
      <rc t="1" v="29022"/>
    </bk>
    <bk>
      <rc t="1" v="29023"/>
    </bk>
    <bk>
      <rc t="1" v="29024"/>
    </bk>
    <bk>
      <rc t="1" v="29025"/>
    </bk>
    <bk>
      <rc t="1" v="29026"/>
    </bk>
    <bk>
      <rc t="1" v="29027"/>
    </bk>
    <bk>
      <rc t="1" v="29028"/>
    </bk>
    <bk>
      <rc t="1" v="29029"/>
    </bk>
    <bk>
      <rc t="1" v="29030"/>
    </bk>
    <bk>
      <rc t="1" v="29031"/>
    </bk>
    <bk>
      <rc t="1" v="29032"/>
    </bk>
    <bk>
      <rc t="1" v="29033"/>
    </bk>
    <bk>
      <rc t="1" v="29034"/>
    </bk>
    <bk>
      <rc t="1" v="29035"/>
    </bk>
    <bk>
      <rc t="1" v="29036"/>
    </bk>
    <bk>
      <rc t="1" v="29037"/>
    </bk>
    <bk>
      <rc t="1" v="29038"/>
    </bk>
    <bk>
      <rc t="1" v="29039"/>
    </bk>
    <bk>
      <rc t="1" v="29040"/>
    </bk>
    <bk>
      <rc t="1" v="29041"/>
    </bk>
    <bk>
      <rc t="1" v="29042"/>
    </bk>
    <bk>
      <rc t="1" v="29043"/>
    </bk>
    <bk>
      <rc t="1" v="29044"/>
    </bk>
    <bk>
      <rc t="1" v="29045"/>
    </bk>
    <bk>
      <rc t="1" v="29046"/>
    </bk>
    <bk>
      <rc t="1" v="29047"/>
    </bk>
    <bk>
      <rc t="1" v="29048"/>
    </bk>
    <bk>
      <rc t="1" v="29049"/>
    </bk>
    <bk>
      <rc t="1" v="29050"/>
    </bk>
    <bk>
      <rc t="1" v="29051"/>
    </bk>
    <bk>
      <rc t="1" v="29052"/>
    </bk>
    <bk>
      <rc t="1" v="29053"/>
    </bk>
    <bk>
      <rc t="1" v="29054"/>
    </bk>
    <bk>
      <rc t="1" v="29055"/>
    </bk>
    <bk>
      <rc t="1" v="29056"/>
    </bk>
    <bk>
      <rc t="1" v="29057"/>
    </bk>
    <bk>
      <rc t="1" v="29058"/>
    </bk>
    <bk>
      <rc t="1" v="29059"/>
    </bk>
    <bk>
      <rc t="1" v="29060"/>
    </bk>
    <bk>
      <rc t="1" v="29061"/>
    </bk>
    <bk>
      <rc t="1" v="29062"/>
    </bk>
    <bk>
      <rc t="1" v="29063"/>
    </bk>
    <bk>
      <rc t="1" v="29064"/>
    </bk>
    <bk>
      <rc t="1" v="29065"/>
    </bk>
    <bk>
      <rc t="1" v="29066"/>
    </bk>
    <bk>
      <rc t="1" v="29067"/>
    </bk>
    <bk>
      <rc t="1" v="29068"/>
    </bk>
    <bk>
      <rc t="1" v="29069"/>
    </bk>
    <bk>
      <rc t="1" v="29070"/>
    </bk>
    <bk>
      <rc t="1" v="29071"/>
    </bk>
    <bk>
      <rc t="1" v="29072"/>
    </bk>
    <bk>
      <rc t="1" v="29073"/>
    </bk>
    <bk>
      <rc t="1" v="29074"/>
    </bk>
    <bk>
      <rc t="1" v="29075"/>
    </bk>
    <bk>
      <rc t="1" v="29076"/>
    </bk>
    <bk>
      <rc t="1" v="29077"/>
    </bk>
    <bk>
      <rc t="1" v="29078"/>
    </bk>
    <bk>
      <rc t="1" v="29079"/>
    </bk>
    <bk>
      <rc t="1" v="29080"/>
    </bk>
    <bk>
      <rc t="1" v="29081"/>
    </bk>
    <bk>
      <rc t="1" v="29082"/>
    </bk>
    <bk>
      <rc t="1" v="29083"/>
    </bk>
    <bk>
      <rc t="1" v="29084"/>
    </bk>
    <bk>
      <rc t="1" v="29085"/>
    </bk>
    <bk>
      <rc t="1" v="29086"/>
    </bk>
    <bk>
      <rc t="1" v="29087"/>
    </bk>
    <bk>
      <rc t="1" v="29088"/>
    </bk>
    <bk>
      <rc t="1" v="29089"/>
    </bk>
    <bk>
      <rc t="1" v="29090"/>
    </bk>
    <bk>
      <rc t="1" v="29091"/>
    </bk>
    <bk>
      <rc t="1" v="29092"/>
    </bk>
    <bk>
      <rc t="1" v="29093"/>
    </bk>
    <bk>
      <rc t="1" v="29094"/>
    </bk>
    <bk>
      <rc t="1" v="29095"/>
    </bk>
    <bk>
      <rc t="1" v="29096"/>
    </bk>
    <bk>
      <rc t="1" v="29097"/>
    </bk>
    <bk>
      <rc t="1" v="29098"/>
    </bk>
    <bk>
      <rc t="1" v="29099"/>
    </bk>
    <bk>
      <rc t="1" v="29100"/>
    </bk>
    <bk>
      <rc t="1" v="29101"/>
    </bk>
    <bk>
      <rc t="1" v="29102"/>
    </bk>
    <bk>
      <rc t="1" v="29103"/>
    </bk>
    <bk>
      <rc t="1" v="29104"/>
    </bk>
    <bk>
      <rc t="1" v="29105"/>
    </bk>
    <bk>
      <rc t="1" v="29106"/>
    </bk>
    <bk>
      <rc t="1" v="29107"/>
    </bk>
    <bk>
      <rc t="1" v="29108"/>
    </bk>
    <bk>
      <rc t="1" v="29109"/>
    </bk>
    <bk>
      <rc t="1" v="29110"/>
    </bk>
    <bk>
      <rc t="1" v="29111"/>
    </bk>
    <bk>
      <rc t="1" v="29112"/>
    </bk>
    <bk>
      <rc t="1" v="29113"/>
    </bk>
    <bk>
      <rc t="1" v="29114"/>
    </bk>
    <bk>
      <rc t="1" v="29115"/>
    </bk>
    <bk>
      <rc t="1" v="29116"/>
    </bk>
    <bk>
      <rc t="1" v="29117"/>
    </bk>
    <bk>
      <rc t="1" v="29118"/>
    </bk>
    <bk>
      <rc t="1" v="29119"/>
    </bk>
    <bk>
      <rc t="1" v="29120"/>
    </bk>
    <bk>
      <rc t="1" v="29121"/>
    </bk>
    <bk>
      <rc t="1" v="29122"/>
    </bk>
    <bk>
      <rc t="1" v="29123"/>
    </bk>
    <bk>
      <rc t="1" v="29124"/>
    </bk>
    <bk>
      <rc t="1" v="29125"/>
    </bk>
    <bk>
      <rc t="1" v="29126"/>
    </bk>
    <bk>
      <rc t="1" v="29127"/>
    </bk>
    <bk>
      <rc t="1" v="29128"/>
    </bk>
    <bk>
      <rc t="1" v="29129"/>
    </bk>
    <bk>
      <rc t="1" v="29130"/>
    </bk>
    <bk>
      <rc t="1" v="29131"/>
    </bk>
    <bk>
      <rc t="1" v="29132"/>
    </bk>
    <bk>
      <rc t="1" v="29133"/>
    </bk>
    <bk>
      <rc t="1" v="29134"/>
    </bk>
    <bk>
      <rc t="1" v="29135"/>
    </bk>
    <bk>
      <rc t="1" v="29136"/>
    </bk>
    <bk>
      <rc t="1" v="29137"/>
    </bk>
    <bk>
      <rc t="1" v="29138"/>
    </bk>
    <bk>
      <rc t="1" v="29139"/>
    </bk>
    <bk>
      <rc t="1" v="29140"/>
    </bk>
    <bk>
      <rc t="1" v="29141"/>
    </bk>
    <bk>
      <rc t="1" v="29142"/>
    </bk>
    <bk>
      <rc t="1" v="29143"/>
    </bk>
    <bk>
      <rc t="1" v="29144"/>
    </bk>
    <bk>
      <rc t="1" v="29145"/>
    </bk>
    <bk>
      <rc t="1" v="29146"/>
    </bk>
    <bk>
      <rc t="1" v="29147"/>
    </bk>
    <bk>
      <rc t="1" v="29148"/>
    </bk>
    <bk>
      <rc t="1" v="29149"/>
    </bk>
    <bk>
      <rc t="1" v="29150"/>
    </bk>
    <bk>
      <rc t="1" v="29151"/>
    </bk>
    <bk>
      <rc t="1" v="29152"/>
    </bk>
    <bk>
      <rc t="1" v="29153"/>
    </bk>
    <bk>
      <rc t="1" v="29154"/>
    </bk>
    <bk>
      <rc t="1" v="29155"/>
    </bk>
    <bk>
      <rc t="1" v="29156"/>
    </bk>
    <bk>
      <rc t="1" v="29157"/>
    </bk>
    <bk>
      <rc t="1" v="29158"/>
    </bk>
    <bk>
      <rc t="1" v="29159"/>
    </bk>
    <bk>
      <rc t="1" v="29160"/>
    </bk>
    <bk>
      <rc t="1" v="29161"/>
    </bk>
    <bk>
      <rc t="1" v="29162"/>
    </bk>
    <bk>
      <rc t="1" v="29163"/>
    </bk>
    <bk>
      <rc t="1" v="29164"/>
    </bk>
    <bk>
      <rc t="1" v="29165"/>
    </bk>
    <bk>
      <rc t="1" v="29166"/>
    </bk>
    <bk>
      <rc t="1" v="29167"/>
    </bk>
    <bk>
      <rc t="1" v="29168"/>
    </bk>
    <bk>
      <rc t="1" v="29169"/>
    </bk>
    <bk>
      <rc t="1" v="29170"/>
    </bk>
    <bk>
      <rc t="1" v="29171"/>
    </bk>
    <bk>
      <rc t="1" v="29172"/>
    </bk>
    <bk>
      <rc t="1" v="29173"/>
    </bk>
    <bk>
      <rc t="1" v="29174"/>
    </bk>
    <bk>
      <rc t="1" v="29175"/>
    </bk>
    <bk>
      <rc t="1" v="29176"/>
    </bk>
    <bk>
      <rc t="1" v="29177"/>
    </bk>
    <bk>
      <rc t="1" v="29178"/>
    </bk>
    <bk>
      <rc t="1" v="29179"/>
    </bk>
    <bk>
      <rc t="1" v="29180"/>
    </bk>
    <bk>
      <rc t="1" v="29181"/>
    </bk>
    <bk>
      <rc t="1" v="29182"/>
    </bk>
    <bk>
      <rc t="1" v="29183"/>
    </bk>
    <bk>
      <rc t="1" v="29184"/>
    </bk>
    <bk>
      <rc t="1" v="29185"/>
    </bk>
    <bk>
      <rc t="1" v="29186"/>
    </bk>
    <bk>
      <rc t="1" v="29187"/>
    </bk>
    <bk>
      <rc t="1" v="29188"/>
    </bk>
    <bk>
      <rc t="1" v="29189"/>
    </bk>
    <bk>
      <rc t="1" v="29190"/>
    </bk>
    <bk>
      <rc t="1" v="29191"/>
    </bk>
    <bk>
      <rc t="1" v="29192"/>
    </bk>
    <bk>
      <rc t="1" v="29193"/>
    </bk>
    <bk>
      <rc t="1" v="29194"/>
    </bk>
    <bk>
      <rc t="1" v="29195"/>
    </bk>
    <bk>
      <rc t="1" v="29196"/>
    </bk>
    <bk>
      <rc t="1" v="29197"/>
    </bk>
    <bk>
      <rc t="1" v="29198"/>
    </bk>
    <bk>
      <rc t="1" v="29199"/>
    </bk>
    <bk>
      <rc t="1" v="29200"/>
    </bk>
    <bk>
      <rc t="1" v="29201"/>
    </bk>
    <bk>
      <rc t="1" v="29202"/>
    </bk>
    <bk>
      <rc t="1" v="29203"/>
    </bk>
    <bk>
      <rc t="1" v="29204"/>
    </bk>
    <bk>
      <rc t="1" v="29205"/>
    </bk>
    <bk>
      <rc t="1" v="29206"/>
    </bk>
    <bk>
      <rc t="1" v="29207"/>
    </bk>
    <bk>
      <rc t="1" v="29208"/>
    </bk>
    <bk>
      <rc t="1" v="29209"/>
    </bk>
    <bk>
      <rc t="1" v="29210"/>
    </bk>
    <bk>
      <rc t="1" v="29211"/>
    </bk>
    <bk>
      <rc t="1" v="29212"/>
    </bk>
    <bk>
      <rc t="1" v="29213"/>
    </bk>
    <bk>
      <rc t="1" v="29214"/>
    </bk>
    <bk>
      <rc t="1" v="29215"/>
    </bk>
    <bk>
      <rc t="1" v="29216"/>
    </bk>
    <bk>
      <rc t="1" v="29217"/>
    </bk>
    <bk>
      <rc t="1" v="29218"/>
    </bk>
    <bk>
      <rc t="1" v="29219"/>
    </bk>
    <bk>
      <rc t="1" v="29220"/>
    </bk>
    <bk>
      <rc t="1" v="29221"/>
    </bk>
    <bk>
      <rc t="1" v="29222"/>
    </bk>
    <bk>
      <rc t="1" v="29223"/>
    </bk>
    <bk>
      <rc t="1" v="29224"/>
    </bk>
    <bk>
      <rc t="1" v="29225"/>
    </bk>
    <bk>
      <rc t="1" v="29226"/>
    </bk>
    <bk>
      <rc t="1" v="29227"/>
    </bk>
    <bk>
      <rc t="1" v="29228"/>
    </bk>
    <bk>
      <rc t="1" v="29229"/>
    </bk>
    <bk>
      <rc t="1" v="29230"/>
    </bk>
    <bk>
      <rc t="1" v="29231"/>
    </bk>
    <bk>
      <rc t="1" v="29232"/>
    </bk>
    <bk>
      <rc t="1" v="29233"/>
    </bk>
    <bk>
      <rc t="1" v="29234"/>
    </bk>
    <bk>
      <rc t="1" v="29235"/>
    </bk>
    <bk>
      <rc t="1" v="29236"/>
    </bk>
    <bk>
      <rc t="1" v="29237"/>
    </bk>
    <bk>
      <rc t="1" v="29238"/>
    </bk>
    <bk>
      <rc t="1" v="29239"/>
    </bk>
    <bk>
      <rc t="1" v="29240"/>
    </bk>
    <bk>
      <rc t="1" v="29241"/>
    </bk>
    <bk>
      <rc t="1" v="29242"/>
    </bk>
    <bk>
      <rc t="1" v="29243"/>
    </bk>
    <bk>
      <rc t="1" v="29244"/>
    </bk>
    <bk>
      <rc t="1" v="29245"/>
    </bk>
    <bk>
      <rc t="1" v="29246"/>
    </bk>
    <bk>
      <rc t="1" v="29247"/>
    </bk>
    <bk>
      <rc t="1" v="29248"/>
    </bk>
    <bk>
      <rc t="1" v="29249"/>
    </bk>
    <bk>
      <rc t="1" v="29250"/>
    </bk>
    <bk>
      <rc t="1" v="29251"/>
    </bk>
    <bk>
      <rc t="1" v="29252"/>
    </bk>
    <bk>
      <rc t="1" v="29253"/>
    </bk>
    <bk>
      <rc t="1" v="29254"/>
    </bk>
    <bk>
      <rc t="1" v="29255"/>
    </bk>
    <bk>
      <rc t="1" v="29256"/>
    </bk>
    <bk>
      <rc t="1" v="29257"/>
    </bk>
    <bk>
      <rc t="1" v="29258"/>
    </bk>
    <bk>
      <rc t="1" v="29259"/>
    </bk>
    <bk>
      <rc t="1" v="29260"/>
    </bk>
    <bk>
      <rc t="1" v="29261"/>
    </bk>
    <bk>
      <rc t="1" v="29262"/>
    </bk>
    <bk>
      <rc t="1" v="29263"/>
    </bk>
    <bk>
      <rc t="1" v="29264"/>
    </bk>
    <bk>
      <rc t="1" v="29265"/>
    </bk>
    <bk>
      <rc t="1" v="29266"/>
    </bk>
    <bk>
      <rc t="1" v="29267"/>
    </bk>
    <bk>
      <rc t="1" v="29268"/>
    </bk>
    <bk>
      <rc t="1" v="29269"/>
    </bk>
    <bk>
      <rc t="1" v="29270"/>
    </bk>
    <bk>
      <rc t="1" v="29271"/>
    </bk>
    <bk>
      <rc t="1" v="29272"/>
    </bk>
    <bk>
      <rc t="1" v="29273"/>
    </bk>
    <bk>
      <rc t="1" v="29274"/>
    </bk>
    <bk>
      <rc t="1" v="29275"/>
    </bk>
    <bk>
      <rc t="1" v="29276"/>
    </bk>
    <bk>
      <rc t="1" v="29277"/>
    </bk>
    <bk>
      <rc t="1" v="29278"/>
    </bk>
    <bk>
      <rc t="1" v="29279"/>
    </bk>
    <bk>
      <rc t="1" v="29280"/>
    </bk>
    <bk>
      <rc t="1" v="29281"/>
    </bk>
    <bk>
      <rc t="1" v="29282"/>
    </bk>
    <bk>
      <rc t="1" v="29283"/>
    </bk>
    <bk>
      <rc t="1" v="29284"/>
    </bk>
    <bk>
      <rc t="1" v="29285"/>
    </bk>
    <bk>
      <rc t="1" v="29286"/>
    </bk>
    <bk>
      <rc t="1" v="29287"/>
    </bk>
    <bk>
      <rc t="1" v="29288"/>
    </bk>
    <bk>
      <rc t="1" v="29289"/>
    </bk>
    <bk>
      <rc t="1" v="29290"/>
    </bk>
    <bk>
      <rc t="1" v="29291"/>
    </bk>
    <bk>
      <rc t="1" v="29292"/>
    </bk>
    <bk>
      <rc t="1" v="29293"/>
    </bk>
    <bk>
      <rc t="1" v="29294"/>
    </bk>
    <bk>
      <rc t="1" v="29295"/>
    </bk>
    <bk>
      <rc t="1" v="29296"/>
    </bk>
    <bk>
      <rc t="1" v="29297"/>
    </bk>
    <bk>
      <rc t="1" v="29298"/>
    </bk>
    <bk>
      <rc t="1" v="29299"/>
    </bk>
    <bk>
      <rc t="1" v="29300"/>
    </bk>
    <bk>
      <rc t="1" v="29301"/>
    </bk>
    <bk>
      <rc t="1" v="29302"/>
    </bk>
    <bk>
      <rc t="1" v="29303"/>
    </bk>
    <bk>
      <rc t="1" v="29304"/>
    </bk>
    <bk>
      <rc t="1" v="29305"/>
    </bk>
    <bk>
      <rc t="1" v="29306"/>
    </bk>
    <bk>
      <rc t="1" v="29307"/>
    </bk>
    <bk>
      <rc t="1" v="29308"/>
    </bk>
    <bk>
      <rc t="1" v="29309"/>
    </bk>
    <bk>
      <rc t="1" v="29310"/>
    </bk>
    <bk>
      <rc t="1" v="29311"/>
    </bk>
    <bk>
      <rc t="1" v="29312"/>
    </bk>
    <bk>
      <rc t="1" v="29313"/>
    </bk>
    <bk>
      <rc t="1" v="29314"/>
    </bk>
    <bk>
      <rc t="1" v="29315"/>
    </bk>
    <bk>
      <rc t="1" v="29316"/>
    </bk>
    <bk>
      <rc t="1" v="29317"/>
    </bk>
    <bk>
      <rc t="1" v="29318"/>
    </bk>
    <bk>
      <rc t="1" v="29319"/>
    </bk>
    <bk>
      <rc t="1" v="29320"/>
    </bk>
    <bk>
      <rc t="1" v="29321"/>
    </bk>
    <bk>
      <rc t="1" v="29322"/>
    </bk>
    <bk>
      <rc t="1" v="29323"/>
    </bk>
    <bk>
      <rc t="1" v="29324"/>
    </bk>
    <bk>
      <rc t="1" v="29325"/>
    </bk>
    <bk>
      <rc t="1" v="29326"/>
    </bk>
    <bk>
      <rc t="1" v="29327"/>
    </bk>
    <bk>
      <rc t="1" v="29328"/>
    </bk>
    <bk>
      <rc t="1" v="29329"/>
    </bk>
    <bk>
      <rc t="1" v="29330"/>
    </bk>
    <bk>
      <rc t="1" v="29331"/>
    </bk>
    <bk>
      <rc t="1" v="29332"/>
    </bk>
    <bk>
      <rc t="1" v="29333"/>
    </bk>
    <bk>
      <rc t="1" v="29334"/>
    </bk>
    <bk>
      <rc t="1" v="29335"/>
    </bk>
    <bk>
      <rc t="1" v="29336"/>
    </bk>
    <bk>
      <rc t="1" v="29337"/>
    </bk>
    <bk>
      <rc t="1" v="29338"/>
    </bk>
    <bk>
      <rc t="1" v="29339"/>
    </bk>
    <bk>
      <rc t="1" v="29340"/>
    </bk>
    <bk>
      <rc t="1" v="29341"/>
    </bk>
    <bk>
      <rc t="1" v="29342"/>
    </bk>
    <bk>
      <rc t="1" v="29343"/>
    </bk>
    <bk>
      <rc t="1" v="29344"/>
    </bk>
    <bk>
      <rc t="1" v="29345"/>
    </bk>
    <bk>
      <rc t="1" v="29346"/>
    </bk>
    <bk>
      <rc t="1" v="29347"/>
    </bk>
    <bk>
      <rc t="1" v="29348"/>
    </bk>
    <bk>
      <rc t="1" v="29349"/>
    </bk>
    <bk>
      <rc t="1" v="29350"/>
    </bk>
    <bk>
      <rc t="1" v="29351"/>
    </bk>
    <bk>
      <rc t="1" v="29352"/>
    </bk>
    <bk>
      <rc t="1" v="29353"/>
    </bk>
    <bk>
      <rc t="1" v="29354"/>
    </bk>
    <bk>
      <rc t="1" v="29355"/>
    </bk>
    <bk>
      <rc t="1" v="29356"/>
    </bk>
    <bk>
      <rc t="1" v="29357"/>
    </bk>
    <bk>
      <rc t="1" v="29358"/>
    </bk>
    <bk>
      <rc t="1" v="29359"/>
    </bk>
    <bk>
      <rc t="1" v="29360"/>
    </bk>
    <bk>
      <rc t="1" v="29361"/>
    </bk>
    <bk>
      <rc t="1" v="29362"/>
    </bk>
    <bk>
      <rc t="1" v="29363"/>
    </bk>
    <bk>
      <rc t="1" v="29364"/>
    </bk>
    <bk>
      <rc t="1" v="29365"/>
    </bk>
    <bk>
      <rc t="1" v="29366"/>
    </bk>
    <bk>
      <rc t="1" v="29367"/>
    </bk>
    <bk>
      <rc t="1" v="29368"/>
    </bk>
    <bk>
      <rc t="1" v="29369"/>
    </bk>
    <bk>
      <rc t="1" v="29370"/>
    </bk>
    <bk>
      <rc t="1" v="29371"/>
    </bk>
    <bk>
      <rc t="1" v="29372"/>
    </bk>
    <bk>
      <rc t="1" v="29373"/>
    </bk>
    <bk>
      <rc t="1" v="29374"/>
    </bk>
    <bk>
      <rc t="1" v="29375"/>
    </bk>
    <bk>
      <rc t="1" v="29376"/>
    </bk>
    <bk>
      <rc t="1" v="29377"/>
    </bk>
    <bk>
      <rc t="1" v="29378"/>
    </bk>
    <bk>
      <rc t="1" v="29379"/>
    </bk>
    <bk>
      <rc t="1" v="29380"/>
    </bk>
    <bk>
      <rc t="1" v="29381"/>
    </bk>
    <bk>
      <rc t="1" v="29382"/>
    </bk>
    <bk>
      <rc t="1" v="29383"/>
    </bk>
    <bk>
      <rc t="1" v="29384"/>
    </bk>
    <bk>
      <rc t="1" v="29385"/>
    </bk>
    <bk>
      <rc t="1" v="29386"/>
    </bk>
    <bk>
      <rc t="1" v="29387"/>
    </bk>
    <bk>
      <rc t="1" v="29388"/>
    </bk>
    <bk>
      <rc t="1" v="29389"/>
    </bk>
    <bk>
      <rc t="1" v="29390"/>
    </bk>
    <bk>
      <rc t="1" v="29391"/>
    </bk>
    <bk>
      <rc t="1" v="29392"/>
    </bk>
    <bk>
      <rc t="1" v="29393"/>
    </bk>
    <bk>
      <rc t="1" v="29394"/>
    </bk>
    <bk>
      <rc t="1" v="29395"/>
    </bk>
    <bk>
      <rc t="1" v="29396"/>
    </bk>
    <bk>
      <rc t="1" v="29397"/>
    </bk>
    <bk>
      <rc t="1" v="29398"/>
    </bk>
    <bk>
      <rc t="1" v="29399"/>
    </bk>
    <bk>
      <rc t="1" v="29400"/>
    </bk>
    <bk>
      <rc t="1" v="29401"/>
    </bk>
    <bk>
      <rc t="1" v="29402"/>
    </bk>
    <bk>
      <rc t="1" v="29403"/>
    </bk>
    <bk>
      <rc t="1" v="29404"/>
    </bk>
    <bk>
      <rc t="1" v="29405"/>
    </bk>
    <bk>
      <rc t="1" v="29406"/>
    </bk>
    <bk>
      <rc t="1" v="29407"/>
    </bk>
    <bk>
      <rc t="1" v="29408"/>
    </bk>
    <bk>
      <rc t="1" v="29409"/>
    </bk>
    <bk>
      <rc t="1" v="29410"/>
    </bk>
    <bk>
      <rc t="1" v="29411"/>
    </bk>
    <bk>
      <rc t="1" v="29412"/>
    </bk>
    <bk>
      <rc t="1" v="29413"/>
    </bk>
    <bk>
      <rc t="1" v="29414"/>
    </bk>
    <bk>
      <rc t="1" v="29415"/>
    </bk>
    <bk>
      <rc t="1" v="29416"/>
    </bk>
    <bk>
      <rc t="1" v="29417"/>
    </bk>
    <bk>
      <rc t="1" v="29418"/>
    </bk>
    <bk>
      <rc t="1" v="29419"/>
    </bk>
    <bk>
      <rc t="1" v="29420"/>
    </bk>
    <bk>
      <rc t="1" v="29421"/>
    </bk>
    <bk>
      <rc t="1" v="29422"/>
    </bk>
    <bk>
      <rc t="1" v="29423"/>
    </bk>
    <bk>
      <rc t="1" v="29424"/>
    </bk>
    <bk>
      <rc t="1" v="29425"/>
    </bk>
    <bk>
      <rc t="1" v="29426"/>
    </bk>
    <bk>
      <rc t="1" v="29427"/>
    </bk>
    <bk>
      <rc t="1" v="29428"/>
    </bk>
    <bk>
      <rc t="1" v="29429"/>
    </bk>
    <bk>
      <rc t="1" v="29430"/>
    </bk>
    <bk>
      <rc t="1" v="29431"/>
    </bk>
    <bk>
      <rc t="1" v="29432"/>
    </bk>
    <bk>
      <rc t="1" v="29433"/>
    </bk>
    <bk>
      <rc t="1" v="29434"/>
    </bk>
    <bk>
      <rc t="1" v="29435"/>
    </bk>
    <bk>
      <rc t="1" v="29436"/>
    </bk>
    <bk>
      <rc t="1" v="29437"/>
    </bk>
    <bk>
      <rc t="1" v="29438"/>
    </bk>
    <bk>
      <rc t="1" v="29439"/>
    </bk>
    <bk>
      <rc t="1" v="29440"/>
    </bk>
    <bk>
      <rc t="1" v="29441"/>
    </bk>
    <bk>
      <rc t="1" v="29442"/>
    </bk>
    <bk>
      <rc t="1" v="29443"/>
    </bk>
    <bk>
      <rc t="1" v="29444"/>
    </bk>
    <bk>
      <rc t="1" v="29445"/>
    </bk>
    <bk>
      <rc t="1" v="29446"/>
    </bk>
    <bk>
      <rc t="1" v="29447"/>
    </bk>
    <bk>
      <rc t="1" v="29448"/>
    </bk>
    <bk>
      <rc t="1" v="29449"/>
    </bk>
    <bk>
      <rc t="1" v="29450"/>
    </bk>
    <bk>
      <rc t="1" v="29451"/>
    </bk>
    <bk>
      <rc t="1" v="29452"/>
    </bk>
    <bk>
      <rc t="1" v="29453"/>
    </bk>
    <bk>
      <rc t="1" v="29454"/>
    </bk>
    <bk>
      <rc t="1" v="29455"/>
    </bk>
    <bk>
      <rc t="1" v="29456"/>
    </bk>
    <bk>
      <rc t="1" v="29457"/>
    </bk>
    <bk>
      <rc t="1" v="29458"/>
    </bk>
    <bk>
      <rc t="1" v="29459"/>
    </bk>
    <bk>
      <rc t="1" v="29460"/>
    </bk>
    <bk>
      <rc t="1" v="29461"/>
    </bk>
    <bk>
      <rc t="1" v="29462"/>
    </bk>
    <bk>
      <rc t="1" v="29463"/>
    </bk>
    <bk>
      <rc t="1" v="29464"/>
    </bk>
    <bk>
      <rc t="1" v="29465"/>
    </bk>
    <bk>
      <rc t="1" v="29466"/>
    </bk>
    <bk>
      <rc t="1" v="29467"/>
    </bk>
    <bk>
      <rc t="1" v="29468"/>
    </bk>
    <bk>
      <rc t="1" v="29469"/>
    </bk>
    <bk>
      <rc t="1" v="29470"/>
    </bk>
    <bk>
      <rc t="1" v="29471"/>
    </bk>
    <bk>
      <rc t="1" v="29472"/>
    </bk>
    <bk>
      <rc t="1" v="29473"/>
    </bk>
    <bk>
      <rc t="1" v="29474"/>
    </bk>
    <bk>
      <rc t="1" v="29475"/>
    </bk>
    <bk>
      <rc t="1" v="29476"/>
    </bk>
    <bk>
      <rc t="1" v="29477"/>
    </bk>
    <bk>
      <rc t="1" v="29478"/>
    </bk>
    <bk>
      <rc t="1" v="29479"/>
    </bk>
    <bk>
      <rc t="1" v="29480"/>
    </bk>
    <bk>
      <rc t="1" v="29481"/>
    </bk>
    <bk>
      <rc t="1" v="29482"/>
    </bk>
    <bk>
      <rc t="1" v="29483"/>
    </bk>
    <bk>
      <rc t="1" v="29484"/>
    </bk>
    <bk>
      <rc t="1" v="29485"/>
    </bk>
    <bk>
      <rc t="1" v="29486"/>
    </bk>
    <bk>
      <rc t="1" v="29487"/>
    </bk>
    <bk>
      <rc t="1" v="29488"/>
    </bk>
    <bk>
      <rc t="1" v="29489"/>
    </bk>
    <bk>
      <rc t="1" v="29490"/>
    </bk>
    <bk>
      <rc t="1" v="29491"/>
    </bk>
    <bk>
      <rc t="1" v="29492"/>
    </bk>
    <bk>
      <rc t="1" v="29493"/>
    </bk>
    <bk>
      <rc t="1" v="29494"/>
    </bk>
    <bk>
      <rc t="1" v="29495"/>
    </bk>
    <bk>
      <rc t="1" v="29496"/>
    </bk>
    <bk>
      <rc t="1" v="29497"/>
    </bk>
    <bk>
      <rc t="1" v="29498"/>
    </bk>
    <bk>
      <rc t="1" v="29499"/>
    </bk>
    <bk>
      <rc t="1" v="29500"/>
    </bk>
    <bk>
      <rc t="1" v="29501"/>
    </bk>
    <bk>
      <rc t="1" v="29502"/>
    </bk>
    <bk>
      <rc t="1" v="29503"/>
    </bk>
    <bk>
      <rc t="1" v="29504"/>
    </bk>
    <bk>
      <rc t="1" v="29505"/>
    </bk>
    <bk>
      <rc t="1" v="29506"/>
    </bk>
    <bk>
      <rc t="1" v="29507"/>
    </bk>
    <bk>
      <rc t="1" v="29508"/>
    </bk>
    <bk>
      <rc t="1" v="29509"/>
    </bk>
    <bk>
      <rc t="1" v="29510"/>
    </bk>
    <bk>
      <rc t="1" v="29511"/>
    </bk>
    <bk>
      <rc t="1" v="29512"/>
    </bk>
    <bk>
      <rc t="1" v="29513"/>
    </bk>
    <bk>
      <rc t="1" v="29514"/>
    </bk>
    <bk>
      <rc t="1" v="29515"/>
    </bk>
    <bk>
      <rc t="1" v="29516"/>
    </bk>
    <bk>
      <rc t="1" v="29517"/>
    </bk>
    <bk>
      <rc t="1" v="29518"/>
    </bk>
    <bk>
      <rc t="1" v="29519"/>
    </bk>
    <bk>
      <rc t="1" v="29520"/>
    </bk>
    <bk>
      <rc t="1" v="29521"/>
    </bk>
    <bk>
      <rc t="1" v="29522"/>
    </bk>
    <bk>
      <rc t="1" v="29523"/>
    </bk>
    <bk>
      <rc t="1" v="29524"/>
    </bk>
    <bk>
      <rc t="1" v="29525"/>
    </bk>
    <bk>
      <rc t="1" v="29526"/>
    </bk>
    <bk>
      <rc t="1" v="29527"/>
    </bk>
    <bk>
      <rc t="1" v="29528"/>
    </bk>
    <bk>
      <rc t="1" v="29529"/>
    </bk>
    <bk>
      <rc t="1" v="29530"/>
    </bk>
    <bk>
      <rc t="1" v="29531"/>
    </bk>
    <bk>
      <rc t="1" v="29532"/>
    </bk>
    <bk>
      <rc t="1" v="29533"/>
    </bk>
    <bk>
      <rc t="1" v="29534"/>
    </bk>
    <bk>
      <rc t="1" v="29535"/>
    </bk>
    <bk>
      <rc t="1" v="29536"/>
    </bk>
    <bk>
      <rc t="1" v="29537"/>
    </bk>
    <bk>
      <rc t="1" v="29538"/>
    </bk>
    <bk>
      <rc t="1" v="29539"/>
    </bk>
    <bk>
      <rc t="1" v="29540"/>
    </bk>
    <bk>
      <rc t="1" v="29541"/>
    </bk>
    <bk>
      <rc t="1" v="29542"/>
    </bk>
    <bk>
      <rc t="1" v="29543"/>
    </bk>
    <bk>
      <rc t="1" v="29544"/>
    </bk>
    <bk>
      <rc t="1" v="29545"/>
    </bk>
    <bk>
      <rc t="1" v="29546"/>
    </bk>
    <bk>
      <rc t="1" v="29547"/>
    </bk>
    <bk>
      <rc t="1" v="29548"/>
    </bk>
    <bk>
      <rc t="1" v="29549"/>
    </bk>
    <bk>
      <rc t="1" v="29550"/>
    </bk>
    <bk>
      <rc t="1" v="29551"/>
    </bk>
    <bk>
      <rc t="1" v="29552"/>
    </bk>
    <bk>
      <rc t="1" v="29553"/>
    </bk>
    <bk>
      <rc t="1" v="29554"/>
    </bk>
    <bk>
      <rc t="1" v="29555"/>
    </bk>
    <bk>
      <rc t="1" v="29556"/>
    </bk>
    <bk>
      <rc t="1" v="29557"/>
    </bk>
    <bk>
      <rc t="1" v="29558"/>
    </bk>
    <bk>
      <rc t="1" v="29559"/>
    </bk>
    <bk>
      <rc t="1" v="29560"/>
    </bk>
    <bk>
      <rc t="1" v="29561"/>
    </bk>
    <bk>
      <rc t="1" v="29562"/>
    </bk>
    <bk>
      <rc t="1" v="29563"/>
    </bk>
    <bk>
      <rc t="1" v="29564"/>
    </bk>
    <bk>
      <rc t="1" v="29565"/>
    </bk>
    <bk>
      <rc t="1" v="29566"/>
    </bk>
    <bk>
      <rc t="1" v="29567"/>
    </bk>
    <bk>
      <rc t="1" v="29568"/>
    </bk>
    <bk>
      <rc t="1" v="29569"/>
    </bk>
    <bk>
      <rc t="1" v="29570"/>
    </bk>
    <bk>
      <rc t="1" v="29571"/>
    </bk>
    <bk>
      <rc t="1" v="29572"/>
    </bk>
    <bk>
      <rc t="1" v="29573"/>
    </bk>
    <bk>
      <rc t="1" v="29574"/>
    </bk>
    <bk>
      <rc t="1" v="29575"/>
    </bk>
    <bk>
      <rc t="1" v="29576"/>
    </bk>
    <bk>
      <rc t="1" v="29577"/>
    </bk>
    <bk>
      <rc t="1" v="29578"/>
    </bk>
    <bk>
      <rc t="1" v="29579"/>
    </bk>
    <bk>
      <rc t="1" v="29580"/>
    </bk>
    <bk>
      <rc t="1" v="29581"/>
    </bk>
    <bk>
      <rc t="1" v="29582"/>
    </bk>
    <bk>
      <rc t="1" v="29583"/>
    </bk>
    <bk>
      <rc t="1" v="29584"/>
    </bk>
    <bk>
      <rc t="1" v="29585"/>
    </bk>
    <bk>
      <rc t="1" v="29586"/>
    </bk>
    <bk>
      <rc t="1" v="29587"/>
    </bk>
    <bk>
      <rc t="1" v="29588"/>
    </bk>
    <bk>
      <rc t="1" v="29589"/>
    </bk>
    <bk>
      <rc t="1" v="29590"/>
    </bk>
    <bk>
      <rc t="1" v="29591"/>
    </bk>
    <bk>
      <rc t="1" v="29592"/>
    </bk>
    <bk>
      <rc t="1" v="29593"/>
    </bk>
    <bk>
      <rc t="1" v="29594"/>
    </bk>
    <bk>
      <rc t="1" v="29595"/>
    </bk>
    <bk>
      <rc t="1" v="29596"/>
    </bk>
    <bk>
      <rc t="1" v="29597"/>
    </bk>
    <bk>
      <rc t="1" v="29598"/>
    </bk>
    <bk>
      <rc t="1" v="29599"/>
    </bk>
    <bk>
      <rc t="1" v="29600"/>
    </bk>
    <bk>
      <rc t="1" v="29601"/>
    </bk>
    <bk>
      <rc t="1" v="29602"/>
    </bk>
    <bk>
      <rc t="1" v="29603"/>
    </bk>
    <bk>
      <rc t="1" v="29604"/>
    </bk>
    <bk>
      <rc t="1" v="29605"/>
    </bk>
    <bk>
      <rc t="1" v="29606"/>
    </bk>
    <bk>
      <rc t="1" v="29607"/>
    </bk>
    <bk>
      <rc t="1" v="29608"/>
    </bk>
    <bk>
      <rc t="1" v="29609"/>
    </bk>
    <bk>
      <rc t="1" v="29610"/>
    </bk>
    <bk>
      <rc t="1" v="29611"/>
    </bk>
    <bk>
      <rc t="1" v="29612"/>
    </bk>
    <bk>
      <rc t="1" v="29613"/>
    </bk>
    <bk>
      <rc t="1" v="29614"/>
    </bk>
    <bk>
      <rc t="1" v="29615"/>
    </bk>
    <bk>
      <rc t="1" v="29616"/>
    </bk>
    <bk>
      <rc t="1" v="29617"/>
    </bk>
    <bk>
      <rc t="1" v="29618"/>
    </bk>
    <bk>
      <rc t="1" v="29619"/>
    </bk>
    <bk>
      <rc t="1" v="29620"/>
    </bk>
    <bk>
      <rc t="1" v="29621"/>
    </bk>
    <bk>
      <rc t="1" v="29622"/>
    </bk>
    <bk>
      <rc t="1" v="29623"/>
    </bk>
    <bk>
      <rc t="1" v="29624"/>
    </bk>
    <bk>
      <rc t="1" v="29625"/>
    </bk>
    <bk>
      <rc t="1" v="29626"/>
    </bk>
    <bk>
      <rc t="1" v="29627"/>
    </bk>
    <bk>
      <rc t="1" v="29628"/>
    </bk>
    <bk>
      <rc t="1" v="29629"/>
    </bk>
    <bk>
      <rc t="1" v="29630"/>
    </bk>
    <bk>
      <rc t="1" v="29631"/>
    </bk>
    <bk>
      <rc t="1" v="29632"/>
    </bk>
    <bk>
      <rc t="1" v="29633"/>
    </bk>
    <bk>
      <rc t="1" v="29634"/>
    </bk>
    <bk>
      <rc t="1" v="29635"/>
    </bk>
    <bk>
      <rc t="1" v="29636"/>
    </bk>
    <bk>
      <rc t="1" v="29637"/>
    </bk>
    <bk>
      <rc t="1" v="29638"/>
    </bk>
    <bk>
      <rc t="1" v="29639"/>
    </bk>
    <bk>
      <rc t="1" v="29640"/>
    </bk>
    <bk>
      <rc t="1" v="29641"/>
    </bk>
    <bk>
      <rc t="1" v="29642"/>
    </bk>
    <bk>
      <rc t="1" v="29643"/>
    </bk>
    <bk>
      <rc t="1" v="29644"/>
    </bk>
    <bk>
      <rc t="1" v="29645"/>
    </bk>
    <bk>
      <rc t="1" v="29646"/>
    </bk>
    <bk>
      <rc t="1" v="29647"/>
    </bk>
    <bk>
      <rc t="1" v="29648"/>
    </bk>
    <bk>
      <rc t="1" v="29649"/>
    </bk>
    <bk>
      <rc t="1" v="29650"/>
    </bk>
    <bk>
      <rc t="1" v="29651"/>
    </bk>
    <bk>
      <rc t="1" v="29652"/>
    </bk>
    <bk>
      <rc t="1" v="29653"/>
    </bk>
    <bk>
      <rc t="1" v="29654"/>
    </bk>
    <bk>
      <rc t="1" v="29655"/>
    </bk>
    <bk>
      <rc t="1" v="29656"/>
    </bk>
    <bk>
      <rc t="1" v="29657"/>
    </bk>
    <bk>
      <rc t="1" v="29658"/>
    </bk>
    <bk>
      <rc t="1" v="29659"/>
    </bk>
    <bk>
      <rc t="1" v="29660"/>
    </bk>
    <bk>
      <rc t="1" v="29661"/>
    </bk>
    <bk>
      <rc t="1" v="29662"/>
    </bk>
    <bk>
      <rc t="1" v="29663"/>
    </bk>
    <bk>
      <rc t="1" v="29664"/>
    </bk>
    <bk>
      <rc t="1" v="29665"/>
    </bk>
    <bk>
      <rc t="1" v="29666"/>
    </bk>
    <bk>
      <rc t="1" v="29667"/>
    </bk>
    <bk>
      <rc t="1" v="29668"/>
    </bk>
    <bk>
      <rc t="1" v="29669"/>
    </bk>
    <bk>
      <rc t="1" v="29670"/>
    </bk>
    <bk>
      <rc t="1" v="29671"/>
    </bk>
    <bk>
      <rc t="1" v="29672"/>
    </bk>
    <bk>
      <rc t="1" v="29673"/>
    </bk>
    <bk>
      <rc t="1" v="29674"/>
    </bk>
    <bk>
      <rc t="1" v="29675"/>
    </bk>
    <bk>
      <rc t="1" v="29676"/>
    </bk>
    <bk>
      <rc t="1" v="29677"/>
    </bk>
    <bk>
      <rc t="1" v="29678"/>
    </bk>
    <bk>
      <rc t="1" v="29679"/>
    </bk>
    <bk>
      <rc t="1" v="29680"/>
    </bk>
    <bk>
      <rc t="1" v="29681"/>
    </bk>
    <bk>
      <rc t="1" v="29682"/>
    </bk>
    <bk>
      <rc t="1" v="29683"/>
    </bk>
    <bk>
      <rc t="1" v="29684"/>
    </bk>
    <bk>
      <rc t="1" v="29685"/>
    </bk>
    <bk>
      <rc t="1" v="29686"/>
    </bk>
    <bk>
      <rc t="1" v="29687"/>
    </bk>
    <bk>
      <rc t="1" v="29688"/>
    </bk>
    <bk>
      <rc t="1" v="29689"/>
    </bk>
    <bk>
      <rc t="1" v="29690"/>
    </bk>
    <bk>
      <rc t="1" v="29691"/>
    </bk>
    <bk>
      <rc t="1" v="29692"/>
    </bk>
    <bk>
      <rc t="1" v="29693"/>
    </bk>
    <bk>
      <rc t="1" v="29694"/>
    </bk>
    <bk>
      <rc t="1" v="29695"/>
    </bk>
    <bk>
      <rc t="1" v="29696"/>
    </bk>
    <bk>
      <rc t="1" v="29697"/>
    </bk>
    <bk>
      <rc t="1" v="29698"/>
    </bk>
    <bk>
      <rc t="1" v="29699"/>
    </bk>
    <bk>
      <rc t="1" v="29700"/>
    </bk>
    <bk>
      <rc t="1" v="29701"/>
    </bk>
    <bk>
      <rc t="1" v="29702"/>
    </bk>
    <bk>
      <rc t="1" v="29703"/>
    </bk>
    <bk>
      <rc t="1" v="29704"/>
    </bk>
    <bk>
      <rc t="1" v="29705"/>
    </bk>
    <bk>
      <rc t="1" v="29706"/>
    </bk>
    <bk>
      <rc t="1" v="29707"/>
    </bk>
    <bk>
      <rc t="1" v="29708"/>
    </bk>
    <bk>
      <rc t="1" v="29709"/>
    </bk>
    <bk>
      <rc t="1" v="29710"/>
    </bk>
    <bk>
      <rc t="1" v="29711"/>
    </bk>
    <bk>
      <rc t="1" v="29712"/>
    </bk>
    <bk>
      <rc t="1" v="29713"/>
    </bk>
    <bk>
      <rc t="1" v="29714"/>
    </bk>
    <bk>
      <rc t="1" v="29715"/>
    </bk>
    <bk>
      <rc t="1" v="29716"/>
    </bk>
    <bk>
      <rc t="1" v="29717"/>
    </bk>
    <bk>
      <rc t="1" v="29718"/>
    </bk>
    <bk>
      <rc t="1" v="29719"/>
    </bk>
    <bk>
      <rc t="1" v="29720"/>
    </bk>
    <bk>
      <rc t="1" v="29721"/>
    </bk>
    <bk>
      <rc t="1" v="29722"/>
    </bk>
    <bk>
      <rc t="1" v="29723"/>
    </bk>
    <bk>
      <rc t="1" v="29724"/>
    </bk>
    <bk>
      <rc t="1" v="29725"/>
    </bk>
    <bk>
      <rc t="1" v="29726"/>
    </bk>
    <bk>
      <rc t="1" v="29727"/>
    </bk>
    <bk>
      <rc t="1" v="29728"/>
    </bk>
    <bk>
      <rc t="1" v="29729"/>
    </bk>
    <bk>
      <rc t="1" v="29730"/>
    </bk>
    <bk>
      <rc t="1" v="29731"/>
    </bk>
    <bk>
      <rc t="1" v="29732"/>
    </bk>
    <bk>
      <rc t="1" v="29733"/>
    </bk>
    <bk>
      <rc t="1" v="29734"/>
    </bk>
    <bk>
      <rc t="1" v="29735"/>
    </bk>
    <bk>
      <rc t="1" v="29736"/>
    </bk>
    <bk>
      <rc t="1" v="29737"/>
    </bk>
    <bk>
      <rc t="1" v="29738"/>
    </bk>
    <bk>
      <rc t="1" v="29739"/>
    </bk>
    <bk>
      <rc t="1" v="29740"/>
    </bk>
    <bk>
      <rc t="1" v="29741"/>
    </bk>
    <bk>
      <rc t="1" v="29742"/>
    </bk>
    <bk>
      <rc t="1" v="29743"/>
    </bk>
    <bk>
      <rc t="1" v="29744"/>
    </bk>
    <bk>
      <rc t="1" v="29745"/>
    </bk>
    <bk>
      <rc t="1" v="29746"/>
    </bk>
    <bk>
      <rc t="1" v="29747"/>
    </bk>
    <bk>
      <rc t="1" v="29748"/>
    </bk>
    <bk>
      <rc t="1" v="29749"/>
    </bk>
    <bk>
      <rc t="1" v="29750"/>
    </bk>
    <bk>
      <rc t="1" v="29751"/>
    </bk>
    <bk>
      <rc t="1" v="29752"/>
    </bk>
    <bk>
      <rc t="1" v="29753"/>
    </bk>
    <bk>
      <rc t="1" v="29754"/>
    </bk>
    <bk>
      <rc t="1" v="29755"/>
    </bk>
    <bk>
      <rc t="1" v="29756"/>
    </bk>
    <bk>
      <rc t="1" v="29757"/>
    </bk>
    <bk>
      <rc t="1" v="29758"/>
    </bk>
    <bk>
      <rc t="1" v="29759"/>
    </bk>
    <bk>
      <rc t="1" v="29760"/>
    </bk>
    <bk>
      <rc t="1" v="29761"/>
    </bk>
    <bk>
      <rc t="1" v="29762"/>
    </bk>
    <bk>
      <rc t="1" v="29763"/>
    </bk>
    <bk>
      <rc t="1" v="29764"/>
    </bk>
    <bk>
      <rc t="1" v="29765"/>
    </bk>
    <bk>
      <rc t="1" v="29766"/>
    </bk>
    <bk>
      <rc t="1" v="29767"/>
    </bk>
    <bk>
      <rc t="1" v="29768"/>
    </bk>
    <bk>
      <rc t="1" v="29769"/>
    </bk>
    <bk>
      <rc t="1" v="29770"/>
    </bk>
    <bk>
      <rc t="1" v="29771"/>
    </bk>
    <bk>
      <rc t="1" v="29772"/>
    </bk>
    <bk>
      <rc t="1" v="29773"/>
    </bk>
    <bk>
      <rc t="1" v="29774"/>
    </bk>
    <bk>
      <rc t="1" v="29775"/>
    </bk>
    <bk>
      <rc t="1" v="29776"/>
    </bk>
    <bk>
      <rc t="1" v="29777"/>
    </bk>
    <bk>
      <rc t="1" v="29778"/>
    </bk>
    <bk>
      <rc t="1" v="29779"/>
    </bk>
    <bk>
      <rc t="1" v="29780"/>
    </bk>
    <bk>
      <rc t="1" v="29781"/>
    </bk>
    <bk>
      <rc t="1" v="29782"/>
    </bk>
    <bk>
      <rc t="1" v="29783"/>
    </bk>
    <bk>
      <rc t="1" v="29784"/>
    </bk>
    <bk>
      <rc t="1" v="29785"/>
    </bk>
    <bk>
      <rc t="1" v="29786"/>
    </bk>
    <bk>
      <rc t="1" v="29787"/>
    </bk>
    <bk>
      <rc t="1" v="29788"/>
    </bk>
    <bk>
      <rc t="1" v="29789"/>
    </bk>
    <bk>
      <rc t="1" v="29790"/>
    </bk>
    <bk>
      <rc t="1" v="29791"/>
    </bk>
    <bk>
      <rc t="1" v="29792"/>
    </bk>
    <bk>
      <rc t="1" v="29793"/>
    </bk>
    <bk>
      <rc t="1" v="29794"/>
    </bk>
    <bk>
      <rc t="1" v="29795"/>
    </bk>
    <bk>
      <rc t="1" v="29796"/>
    </bk>
    <bk>
      <rc t="1" v="29797"/>
    </bk>
    <bk>
      <rc t="1" v="29798"/>
    </bk>
    <bk>
      <rc t="1" v="29799"/>
    </bk>
    <bk>
      <rc t="1" v="29800"/>
    </bk>
    <bk>
      <rc t="1" v="29801"/>
    </bk>
    <bk>
      <rc t="1" v="29802"/>
    </bk>
    <bk>
      <rc t="1" v="29803"/>
    </bk>
    <bk>
      <rc t="1" v="29804"/>
    </bk>
    <bk>
      <rc t="1" v="29805"/>
    </bk>
    <bk>
      <rc t="1" v="29806"/>
    </bk>
    <bk>
      <rc t="1" v="29807"/>
    </bk>
    <bk>
      <rc t="1" v="29808"/>
    </bk>
    <bk>
      <rc t="1" v="29809"/>
    </bk>
    <bk>
      <rc t="1" v="29810"/>
    </bk>
    <bk>
      <rc t="1" v="29811"/>
    </bk>
    <bk>
      <rc t="1" v="29812"/>
    </bk>
    <bk>
      <rc t="1" v="29813"/>
    </bk>
    <bk>
      <rc t="1" v="29814"/>
    </bk>
    <bk>
      <rc t="1" v="29815"/>
    </bk>
    <bk>
      <rc t="1" v="29816"/>
    </bk>
    <bk>
      <rc t="1" v="29817"/>
    </bk>
    <bk>
      <rc t="1" v="29818"/>
    </bk>
    <bk>
      <rc t="1" v="29819"/>
    </bk>
    <bk>
      <rc t="1" v="29820"/>
    </bk>
    <bk>
      <rc t="1" v="29821"/>
    </bk>
    <bk>
      <rc t="1" v="29822"/>
    </bk>
    <bk>
      <rc t="1" v="29823"/>
    </bk>
    <bk>
      <rc t="1" v="29824"/>
    </bk>
    <bk>
      <rc t="1" v="29825"/>
    </bk>
    <bk>
      <rc t="1" v="29826"/>
    </bk>
    <bk>
      <rc t="1" v="29827"/>
    </bk>
    <bk>
      <rc t="1" v="29828"/>
    </bk>
    <bk>
      <rc t="1" v="29829"/>
    </bk>
    <bk>
      <rc t="1" v="29830"/>
    </bk>
    <bk>
      <rc t="1" v="29831"/>
    </bk>
    <bk>
      <rc t="1" v="29832"/>
    </bk>
    <bk>
      <rc t="1" v="29833"/>
    </bk>
    <bk>
      <rc t="1" v="29834"/>
    </bk>
    <bk>
      <rc t="1" v="29835"/>
    </bk>
    <bk>
      <rc t="1" v="29836"/>
    </bk>
    <bk>
      <rc t="1" v="29837"/>
    </bk>
    <bk>
      <rc t="1" v="29838"/>
    </bk>
    <bk>
      <rc t="1" v="29839"/>
    </bk>
    <bk>
      <rc t="1" v="29840"/>
    </bk>
    <bk>
      <rc t="1" v="29841"/>
    </bk>
    <bk>
      <rc t="1" v="29842"/>
    </bk>
    <bk>
      <rc t="1" v="29843"/>
    </bk>
    <bk>
      <rc t="1" v="29844"/>
    </bk>
    <bk>
      <rc t="1" v="29845"/>
    </bk>
    <bk>
      <rc t="1" v="29846"/>
    </bk>
    <bk>
      <rc t="1" v="29847"/>
    </bk>
    <bk>
      <rc t="1" v="29848"/>
    </bk>
    <bk>
      <rc t="1" v="29849"/>
    </bk>
    <bk>
      <rc t="1" v="29850"/>
    </bk>
    <bk>
      <rc t="1" v="29851"/>
    </bk>
    <bk>
      <rc t="1" v="29852"/>
    </bk>
    <bk>
      <rc t="1" v="29853"/>
    </bk>
    <bk>
      <rc t="1" v="29854"/>
    </bk>
    <bk>
      <rc t="1" v="29855"/>
    </bk>
    <bk>
      <rc t="1" v="29856"/>
    </bk>
    <bk>
      <rc t="1" v="29857"/>
    </bk>
    <bk>
      <rc t="1" v="29858"/>
    </bk>
    <bk>
      <rc t="1" v="29859"/>
    </bk>
    <bk>
      <rc t="1" v="29860"/>
    </bk>
    <bk>
      <rc t="1" v="29861"/>
    </bk>
    <bk>
      <rc t="1" v="29862"/>
    </bk>
    <bk>
      <rc t="1" v="29863"/>
    </bk>
    <bk>
      <rc t="1" v="29864"/>
    </bk>
    <bk>
      <rc t="1" v="29865"/>
    </bk>
    <bk>
      <rc t="1" v="29866"/>
    </bk>
    <bk>
      <rc t="1" v="29867"/>
    </bk>
    <bk>
      <rc t="1" v="29868"/>
    </bk>
    <bk>
      <rc t="1" v="29869"/>
    </bk>
    <bk>
      <rc t="1" v="29870"/>
    </bk>
    <bk>
      <rc t="1" v="29871"/>
    </bk>
    <bk>
      <rc t="1" v="29872"/>
    </bk>
    <bk>
      <rc t="1" v="29873"/>
    </bk>
    <bk>
      <rc t="1" v="29874"/>
    </bk>
    <bk>
      <rc t="1" v="29875"/>
    </bk>
    <bk>
      <rc t="1" v="29876"/>
    </bk>
    <bk>
      <rc t="1" v="29877"/>
    </bk>
    <bk>
      <rc t="1" v="29878"/>
    </bk>
    <bk>
      <rc t="1" v="29879"/>
    </bk>
    <bk>
      <rc t="1" v="29880"/>
    </bk>
    <bk>
      <rc t="1" v="29881"/>
    </bk>
    <bk>
      <rc t="1" v="29882"/>
    </bk>
    <bk>
      <rc t="1" v="29883"/>
    </bk>
    <bk>
      <rc t="1" v="29884"/>
    </bk>
    <bk>
      <rc t="1" v="29885"/>
    </bk>
    <bk>
      <rc t="1" v="29886"/>
    </bk>
    <bk>
      <rc t="1" v="29887"/>
    </bk>
    <bk>
      <rc t="1" v="29888"/>
    </bk>
    <bk>
      <rc t="1" v="29889"/>
    </bk>
    <bk>
      <rc t="1" v="29890"/>
    </bk>
    <bk>
      <rc t="1" v="29891"/>
    </bk>
    <bk>
      <rc t="1" v="29892"/>
    </bk>
    <bk>
      <rc t="1" v="29893"/>
    </bk>
    <bk>
      <rc t="1" v="29894"/>
    </bk>
    <bk>
      <rc t="1" v="29895"/>
    </bk>
    <bk>
      <rc t="1" v="29896"/>
    </bk>
    <bk>
      <rc t="1" v="29897"/>
    </bk>
    <bk>
      <rc t="1" v="29898"/>
    </bk>
    <bk>
      <rc t="1" v="29899"/>
    </bk>
    <bk>
      <rc t="1" v="29900"/>
    </bk>
    <bk>
      <rc t="1" v="29901"/>
    </bk>
    <bk>
      <rc t="1" v="29902"/>
    </bk>
    <bk>
      <rc t="1" v="29903"/>
    </bk>
    <bk>
      <rc t="1" v="29904"/>
    </bk>
    <bk>
      <rc t="1" v="29905"/>
    </bk>
    <bk>
      <rc t="1" v="29906"/>
    </bk>
    <bk>
      <rc t="1" v="29907"/>
    </bk>
    <bk>
      <rc t="1" v="29908"/>
    </bk>
    <bk>
      <rc t="1" v="29909"/>
    </bk>
    <bk>
      <rc t="1" v="29910"/>
    </bk>
    <bk>
      <rc t="1" v="29911"/>
    </bk>
    <bk>
      <rc t="1" v="29912"/>
    </bk>
    <bk>
      <rc t="1" v="29913"/>
    </bk>
    <bk>
      <rc t="1" v="29914"/>
    </bk>
    <bk>
      <rc t="1" v="29915"/>
    </bk>
    <bk>
      <rc t="1" v="29916"/>
    </bk>
    <bk>
      <rc t="1" v="29917"/>
    </bk>
    <bk>
      <rc t="1" v="29918"/>
    </bk>
    <bk>
      <rc t="1" v="29919"/>
    </bk>
    <bk>
      <rc t="1" v="29920"/>
    </bk>
    <bk>
      <rc t="1" v="29921"/>
    </bk>
    <bk>
      <rc t="1" v="29922"/>
    </bk>
    <bk>
      <rc t="1" v="29923"/>
    </bk>
    <bk>
      <rc t="1" v="29924"/>
    </bk>
    <bk>
      <rc t="1" v="29925"/>
    </bk>
    <bk>
      <rc t="1" v="29926"/>
    </bk>
    <bk>
      <rc t="1" v="29927"/>
    </bk>
    <bk>
      <rc t="1" v="29928"/>
    </bk>
    <bk>
      <rc t="1" v="29929"/>
    </bk>
    <bk>
      <rc t="1" v="29930"/>
    </bk>
    <bk>
      <rc t="1" v="29931"/>
    </bk>
    <bk>
      <rc t="1" v="29932"/>
    </bk>
    <bk>
      <rc t="1" v="29933"/>
    </bk>
    <bk>
      <rc t="1" v="29934"/>
    </bk>
    <bk>
      <rc t="1" v="29935"/>
    </bk>
    <bk>
      <rc t="1" v="29936"/>
    </bk>
    <bk>
      <rc t="1" v="29937"/>
    </bk>
    <bk>
      <rc t="1" v="29938"/>
    </bk>
    <bk>
      <rc t="1" v="29939"/>
    </bk>
    <bk>
      <rc t="1" v="29940"/>
    </bk>
    <bk>
      <rc t="1" v="29941"/>
    </bk>
    <bk>
      <rc t="1" v="29942"/>
    </bk>
    <bk>
      <rc t="1" v="29943"/>
    </bk>
    <bk>
      <rc t="1" v="29944"/>
    </bk>
    <bk>
      <rc t="1" v="29945"/>
    </bk>
    <bk>
      <rc t="1" v="29946"/>
    </bk>
    <bk>
      <rc t="1" v="29947"/>
    </bk>
    <bk>
      <rc t="1" v="29948"/>
    </bk>
    <bk>
      <rc t="1" v="29949"/>
    </bk>
    <bk>
      <rc t="1" v="29950"/>
    </bk>
    <bk>
      <rc t="1" v="29951"/>
    </bk>
    <bk>
      <rc t="1" v="29952"/>
    </bk>
    <bk>
      <rc t="1" v="29953"/>
    </bk>
    <bk>
      <rc t="1" v="29954"/>
    </bk>
    <bk>
      <rc t="1" v="29955"/>
    </bk>
    <bk>
      <rc t="1" v="29956"/>
    </bk>
    <bk>
      <rc t="1" v="29957"/>
    </bk>
    <bk>
      <rc t="1" v="29958"/>
    </bk>
    <bk>
      <rc t="1" v="29959"/>
    </bk>
    <bk>
      <rc t="1" v="29960"/>
    </bk>
    <bk>
      <rc t="1" v="29961"/>
    </bk>
    <bk>
      <rc t="1" v="29962"/>
    </bk>
    <bk>
      <rc t="1" v="29963"/>
    </bk>
    <bk>
      <rc t="1" v="29964"/>
    </bk>
    <bk>
      <rc t="1" v="29965"/>
    </bk>
    <bk>
      <rc t="1" v="29966"/>
    </bk>
    <bk>
      <rc t="1" v="29967"/>
    </bk>
    <bk>
      <rc t="1" v="29968"/>
    </bk>
    <bk>
      <rc t="1" v="29969"/>
    </bk>
    <bk>
      <rc t="1" v="29970"/>
    </bk>
    <bk>
      <rc t="1" v="29971"/>
    </bk>
    <bk>
      <rc t="1" v="29972"/>
    </bk>
    <bk>
      <rc t="1" v="29973"/>
    </bk>
    <bk>
      <rc t="1" v="29974"/>
    </bk>
    <bk>
      <rc t="1" v="29975"/>
    </bk>
    <bk>
      <rc t="1" v="29976"/>
    </bk>
    <bk>
      <rc t="1" v="29977"/>
    </bk>
    <bk>
      <rc t="1" v="29978"/>
    </bk>
    <bk>
      <rc t="1" v="29979"/>
    </bk>
    <bk>
      <rc t="1" v="29980"/>
    </bk>
    <bk>
      <rc t="1" v="29981"/>
    </bk>
    <bk>
      <rc t="1" v="29982"/>
    </bk>
    <bk>
      <rc t="1" v="29983"/>
    </bk>
    <bk>
      <rc t="1" v="29984"/>
    </bk>
    <bk>
      <rc t="1" v="29985"/>
    </bk>
    <bk>
      <rc t="1" v="29986"/>
    </bk>
    <bk>
      <rc t="1" v="29987"/>
    </bk>
    <bk>
      <rc t="1" v="29988"/>
    </bk>
    <bk>
      <rc t="1" v="29989"/>
    </bk>
    <bk>
      <rc t="1" v="29990"/>
    </bk>
    <bk>
      <rc t="1" v="29991"/>
    </bk>
    <bk>
      <rc t="1" v="29992"/>
    </bk>
    <bk>
      <rc t="1" v="29993"/>
    </bk>
    <bk>
      <rc t="1" v="29994"/>
    </bk>
    <bk>
      <rc t="1" v="29995"/>
    </bk>
    <bk>
      <rc t="1" v="29996"/>
    </bk>
    <bk>
      <rc t="1" v="29997"/>
    </bk>
    <bk>
      <rc t="1" v="29998"/>
    </bk>
    <bk>
      <rc t="1" v="29999"/>
    </bk>
    <bk>
      <rc t="1" v="30000"/>
    </bk>
    <bk>
      <rc t="1" v="30001"/>
    </bk>
    <bk>
      <rc t="1" v="30002"/>
    </bk>
    <bk>
      <rc t="1" v="30003"/>
    </bk>
    <bk>
      <rc t="1" v="30004"/>
    </bk>
    <bk>
      <rc t="1" v="30005"/>
    </bk>
    <bk>
      <rc t="1" v="30006"/>
    </bk>
    <bk>
      <rc t="1" v="30007"/>
    </bk>
    <bk>
      <rc t="1" v="30008"/>
    </bk>
    <bk>
      <rc t="1" v="30009"/>
    </bk>
    <bk>
      <rc t="1" v="30010"/>
    </bk>
    <bk>
      <rc t="1" v="30011"/>
    </bk>
    <bk>
      <rc t="1" v="30012"/>
    </bk>
    <bk>
      <rc t="1" v="30013"/>
    </bk>
    <bk>
      <rc t="1" v="30014"/>
    </bk>
    <bk>
      <rc t="1" v="30015"/>
    </bk>
    <bk>
      <rc t="1" v="30016"/>
    </bk>
    <bk>
      <rc t="1" v="30017"/>
    </bk>
    <bk>
      <rc t="1" v="30018"/>
    </bk>
    <bk>
      <rc t="1" v="30019"/>
    </bk>
    <bk>
      <rc t="1" v="30020"/>
    </bk>
    <bk>
      <rc t="1" v="30021"/>
    </bk>
    <bk>
      <rc t="1" v="30022"/>
    </bk>
    <bk>
      <rc t="1" v="30023"/>
    </bk>
    <bk>
      <rc t="1" v="30024"/>
    </bk>
    <bk>
      <rc t="1" v="30025"/>
    </bk>
    <bk>
      <rc t="1" v="30026"/>
    </bk>
    <bk>
      <rc t="1" v="30027"/>
    </bk>
    <bk>
      <rc t="1" v="30028"/>
    </bk>
    <bk>
      <rc t="1" v="30029"/>
    </bk>
    <bk>
      <rc t="1" v="30030"/>
    </bk>
    <bk>
      <rc t="1" v="30031"/>
    </bk>
    <bk>
      <rc t="1" v="30032"/>
    </bk>
    <bk>
      <rc t="1" v="30033"/>
    </bk>
    <bk>
      <rc t="1" v="30034"/>
    </bk>
    <bk>
      <rc t="1" v="30035"/>
    </bk>
    <bk>
      <rc t="1" v="30036"/>
    </bk>
    <bk>
      <rc t="1" v="30037"/>
    </bk>
    <bk>
      <rc t="1" v="30038"/>
    </bk>
    <bk>
      <rc t="1" v="30039"/>
    </bk>
    <bk>
      <rc t="1" v="30040"/>
    </bk>
    <bk>
      <rc t="1" v="30041"/>
    </bk>
    <bk>
      <rc t="1" v="30042"/>
    </bk>
    <bk>
      <rc t="1" v="30043"/>
    </bk>
    <bk>
      <rc t="1" v="30044"/>
    </bk>
    <bk>
      <rc t="1" v="30045"/>
    </bk>
    <bk>
      <rc t="1" v="30046"/>
    </bk>
    <bk>
      <rc t="1" v="30047"/>
    </bk>
    <bk>
      <rc t="1" v="30048"/>
    </bk>
    <bk>
      <rc t="1" v="30049"/>
    </bk>
    <bk>
      <rc t="1" v="30050"/>
    </bk>
    <bk>
      <rc t="1" v="30051"/>
    </bk>
    <bk>
      <rc t="1" v="30052"/>
    </bk>
    <bk>
      <rc t="1" v="30053"/>
    </bk>
    <bk>
      <rc t="1" v="30054"/>
    </bk>
    <bk>
      <rc t="1" v="30055"/>
    </bk>
    <bk>
      <rc t="1" v="30056"/>
    </bk>
    <bk>
      <rc t="1" v="30057"/>
    </bk>
    <bk>
      <rc t="1" v="30058"/>
    </bk>
    <bk>
      <rc t="1" v="30059"/>
    </bk>
    <bk>
      <rc t="1" v="30060"/>
    </bk>
    <bk>
      <rc t="1" v="30061"/>
    </bk>
    <bk>
      <rc t="1" v="30062"/>
    </bk>
    <bk>
      <rc t="1" v="30063"/>
    </bk>
    <bk>
      <rc t="1" v="30064"/>
    </bk>
    <bk>
      <rc t="1" v="30065"/>
    </bk>
    <bk>
      <rc t="1" v="30066"/>
    </bk>
    <bk>
      <rc t="1" v="30067"/>
    </bk>
    <bk>
      <rc t="1" v="30068"/>
    </bk>
    <bk>
      <rc t="1" v="30069"/>
    </bk>
    <bk>
      <rc t="1" v="30070"/>
    </bk>
    <bk>
      <rc t="1" v="30071"/>
    </bk>
    <bk>
      <rc t="1" v="30072"/>
    </bk>
    <bk>
      <rc t="1" v="30073"/>
    </bk>
    <bk>
      <rc t="1" v="30074"/>
    </bk>
    <bk>
      <rc t="1" v="30075"/>
    </bk>
    <bk>
      <rc t="1" v="30076"/>
    </bk>
    <bk>
      <rc t="1" v="30077"/>
    </bk>
    <bk>
      <rc t="1" v="30078"/>
    </bk>
    <bk>
      <rc t="1" v="30079"/>
    </bk>
    <bk>
      <rc t="1" v="30080"/>
    </bk>
    <bk>
      <rc t="1" v="30081"/>
    </bk>
    <bk>
      <rc t="1" v="30082"/>
    </bk>
    <bk>
      <rc t="1" v="30083"/>
    </bk>
    <bk>
      <rc t="1" v="30084"/>
    </bk>
    <bk>
      <rc t="1" v="30085"/>
    </bk>
    <bk>
      <rc t="1" v="30086"/>
    </bk>
    <bk>
      <rc t="1" v="30087"/>
    </bk>
    <bk>
      <rc t="1" v="30088"/>
    </bk>
    <bk>
      <rc t="1" v="30089"/>
    </bk>
    <bk>
      <rc t="1" v="30090"/>
    </bk>
    <bk>
      <rc t="1" v="30091"/>
    </bk>
    <bk>
      <rc t="1" v="30092"/>
    </bk>
    <bk>
      <rc t="1" v="30093"/>
    </bk>
    <bk>
      <rc t="1" v="30094"/>
    </bk>
    <bk>
      <rc t="1" v="30095"/>
    </bk>
    <bk>
      <rc t="1" v="30096"/>
    </bk>
    <bk>
      <rc t="1" v="30097"/>
    </bk>
    <bk>
      <rc t="1" v="30098"/>
    </bk>
    <bk>
      <rc t="1" v="30099"/>
    </bk>
    <bk>
      <rc t="1" v="30100"/>
    </bk>
    <bk>
      <rc t="1" v="30101"/>
    </bk>
    <bk>
      <rc t="1" v="30102"/>
    </bk>
    <bk>
      <rc t="1" v="30103"/>
    </bk>
    <bk>
      <rc t="1" v="30104"/>
    </bk>
    <bk>
      <rc t="1" v="30105"/>
    </bk>
    <bk>
      <rc t="1" v="30106"/>
    </bk>
    <bk>
      <rc t="1" v="30107"/>
    </bk>
    <bk>
      <rc t="1" v="30108"/>
    </bk>
    <bk>
      <rc t="1" v="30109"/>
    </bk>
    <bk>
      <rc t="1" v="30110"/>
    </bk>
    <bk>
      <rc t="1" v="30111"/>
    </bk>
    <bk>
      <rc t="1" v="30112"/>
    </bk>
    <bk>
      <rc t="1" v="30113"/>
    </bk>
    <bk>
      <rc t="1" v="30114"/>
    </bk>
    <bk>
      <rc t="1" v="30115"/>
    </bk>
    <bk>
      <rc t="1" v="30116"/>
    </bk>
    <bk>
      <rc t="1" v="30117"/>
    </bk>
    <bk>
      <rc t="1" v="30118"/>
    </bk>
    <bk>
      <rc t="1" v="30119"/>
    </bk>
    <bk>
      <rc t="1" v="30120"/>
    </bk>
    <bk>
      <rc t="1" v="30121"/>
    </bk>
    <bk>
      <rc t="1" v="30122"/>
    </bk>
    <bk>
      <rc t="1" v="30123"/>
    </bk>
    <bk>
      <rc t="1" v="30124"/>
    </bk>
    <bk>
      <rc t="1" v="30125"/>
    </bk>
    <bk>
      <rc t="1" v="30126"/>
    </bk>
    <bk>
      <rc t="1" v="30127"/>
    </bk>
    <bk>
      <rc t="1" v="30128"/>
    </bk>
    <bk>
      <rc t="1" v="30129"/>
    </bk>
    <bk>
      <rc t="1" v="30130"/>
    </bk>
    <bk>
      <rc t="1" v="30131"/>
    </bk>
    <bk>
      <rc t="1" v="30132"/>
    </bk>
    <bk>
      <rc t="1" v="30133"/>
    </bk>
    <bk>
      <rc t="1" v="30134"/>
    </bk>
    <bk>
      <rc t="1" v="30135"/>
    </bk>
    <bk>
      <rc t="1" v="30136"/>
    </bk>
    <bk>
      <rc t="1" v="30137"/>
    </bk>
    <bk>
      <rc t="1" v="30138"/>
    </bk>
    <bk>
      <rc t="1" v="30139"/>
    </bk>
    <bk>
      <rc t="1" v="30140"/>
    </bk>
    <bk>
      <rc t="1" v="30141"/>
    </bk>
    <bk>
      <rc t="1" v="30142"/>
    </bk>
    <bk>
      <rc t="1" v="30143"/>
    </bk>
    <bk>
      <rc t="1" v="30144"/>
    </bk>
    <bk>
      <rc t="1" v="30145"/>
    </bk>
    <bk>
      <rc t="1" v="30146"/>
    </bk>
    <bk>
      <rc t="1" v="30147"/>
    </bk>
    <bk>
      <rc t="1" v="30148"/>
    </bk>
    <bk>
      <rc t="1" v="30149"/>
    </bk>
    <bk>
      <rc t="1" v="30150"/>
    </bk>
    <bk>
      <rc t="1" v="30151"/>
    </bk>
    <bk>
      <rc t="1" v="30152"/>
    </bk>
    <bk>
      <rc t="1" v="30153"/>
    </bk>
    <bk>
      <rc t="1" v="30154"/>
    </bk>
    <bk>
      <rc t="1" v="30155"/>
    </bk>
    <bk>
      <rc t="1" v="30156"/>
    </bk>
    <bk>
      <rc t="1" v="30157"/>
    </bk>
    <bk>
      <rc t="1" v="30158"/>
    </bk>
    <bk>
      <rc t="1" v="30159"/>
    </bk>
    <bk>
      <rc t="1" v="30160"/>
    </bk>
    <bk>
      <rc t="1" v="30161"/>
    </bk>
    <bk>
      <rc t="1" v="30162"/>
    </bk>
    <bk>
      <rc t="1" v="30163"/>
    </bk>
    <bk>
      <rc t="1" v="30164"/>
    </bk>
    <bk>
      <rc t="1" v="30165"/>
    </bk>
    <bk>
      <rc t="1" v="30166"/>
    </bk>
    <bk>
      <rc t="1" v="30167"/>
    </bk>
    <bk>
      <rc t="1" v="30168"/>
    </bk>
    <bk>
      <rc t="1" v="30169"/>
    </bk>
    <bk>
      <rc t="1" v="30170"/>
    </bk>
    <bk>
      <rc t="1" v="30171"/>
    </bk>
    <bk>
      <rc t="1" v="30172"/>
    </bk>
    <bk>
      <rc t="1" v="30173"/>
    </bk>
    <bk>
      <rc t="1" v="30174"/>
    </bk>
    <bk>
      <rc t="1" v="30175"/>
    </bk>
    <bk>
      <rc t="1" v="30176"/>
    </bk>
    <bk>
      <rc t="1" v="30177"/>
    </bk>
    <bk>
      <rc t="1" v="30178"/>
    </bk>
    <bk>
      <rc t="1" v="30179"/>
    </bk>
    <bk>
      <rc t="1" v="30180"/>
    </bk>
    <bk>
      <rc t="1" v="30181"/>
    </bk>
    <bk>
      <rc t="1" v="30182"/>
    </bk>
    <bk>
      <rc t="1" v="30183"/>
    </bk>
    <bk>
      <rc t="1" v="30184"/>
    </bk>
    <bk>
      <rc t="1" v="30185"/>
    </bk>
    <bk>
      <rc t="1" v="30186"/>
    </bk>
    <bk>
      <rc t="1" v="30187"/>
    </bk>
    <bk>
      <rc t="1" v="30188"/>
    </bk>
    <bk>
      <rc t="1" v="30189"/>
    </bk>
    <bk>
      <rc t="1" v="30190"/>
    </bk>
    <bk>
      <rc t="1" v="30191"/>
    </bk>
    <bk>
      <rc t="1" v="30192"/>
    </bk>
    <bk>
      <rc t="1" v="30193"/>
    </bk>
    <bk>
      <rc t="1" v="30194"/>
    </bk>
    <bk>
      <rc t="1" v="30195"/>
    </bk>
    <bk>
      <rc t="1" v="30196"/>
    </bk>
    <bk>
      <rc t="1" v="30197"/>
    </bk>
    <bk>
      <rc t="1" v="30198"/>
    </bk>
    <bk>
      <rc t="1" v="30199"/>
    </bk>
    <bk>
      <rc t="1" v="30200"/>
    </bk>
    <bk>
      <rc t="1" v="30201"/>
    </bk>
    <bk>
      <rc t="1" v="30202"/>
    </bk>
    <bk>
      <rc t="1" v="30203"/>
    </bk>
    <bk>
      <rc t="1" v="30204"/>
    </bk>
    <bk>
      <rc t="1" v="30205"/>
    </bk>
    <bk>
      <rc t="1" v="30206"/>
    </bk>
    <bk>
      <rc t="1" v="30207"/>
    </bk>
    <bk>
      <rc t="1" v="30208"/>
    </bk>
    <bk>
      <rc t="1" v="30209"/>
    </bk>
    <bk>
      <rc t="1" v="30210"/>
    </bk>
    <bk>
      <rc t="1" v="30211"/>
    </bk>
    <bk>
      <rc t="1" v="30212"/>
    </bk>
    <bk>
      <rc t="1" v="30213"/>
    </bk>
    <bk>
      <rc t="1" v="30214"/>
    </bk>
    <bk>
      <rc t="1" v="30215"/>
    </bk>
    <bk>
      <rc t="1" v="30216"/>
    </bk>
    <bk>
      <rc t="1" v="30217"/>
    </bk>
    <bk>
      <rc t="1" v="30218"/>
    </bk>
    <bk>
      <rc t="1" v="30219"/>
    </bk>
    <bk>
      <rc t="1" v="30220"/>
    </bk>
    <bk>
      <rc t="1" v="30221"/>
    </bk>
    <bk>
      <rc t="1" v="30222"/>
    </bk>
    <bk>
      <rc t="1" v="30223"/>
    </bk>
    <bk>
      <rc t="1" v="30224"/>
    </bk>
    <bk>
      <rc t="1" v="30225"/>
    </bk>
    <bk>
      <rc t="1" v="30226"/>
    </bk>
    <bk>
      <rc t="1" v="30227"/>
    </bk>
    <bk>
      <rc t="1" v="30228"/>
    </bk>
    <bk>
      <rc t="1" v="30229"/>
    </bk>
    <bk>
      <rc t="1" v="30230"/>
    </bk>
    <bk>
      <rc t="1" v="30231"/>
    </bk>
    <bk>
      <rc t="1" v="30232"/>
    </bk>
    <bk>
      <rc t="1" v="30233"/>
    </bk>
    <bk>
      <rc t="1" v="30234"/>
    </bk>
    <bk>
      <rc t="1" v="30235"/>
    </bk>
    <bk>
      <rc t="1" v="30236"/>
    </bk>
    <bk>
      <rc t="1" v="30237"/>
    </bk>
    <bk>
      <rc t="1" v="30238"/>
    </bk>
    <bk>
      <rc t="1" v="30239"/>
    </bk>
    <bk>
      <rc t="1" v="30240"/>
    </bk>
    <bk>
      <rc t="1" v="30241"/>
    </bk>
    <bk>
      <rc t="1" v="30242"/>
    </bk>
    <bk>
      <rc t="1" v="30243"/>
    </bk>
    <bk>
      <rc t="1" v="30244"/>
    </bk>
    <bk>
      <rc t="1" v="30245"/>
    </bk>
    <bk>
      <rc t="1" v="30246"/>
    </bk>
    <bk>
      <rc t="1" v="30247"/>
    </bk>
    <bk>
      <rc t="1" v="30248"/>
    </bk>
    <bk>
      <rc t="1" v="30249"/>
    </bk>
    <bk>
      <rc t="1" v="30250"/>
    </bk>
    <bk>
      <rc t="1" v="30251"/>
    </bk>
    <bk>
      <rc t="1" v="30252"/>
    </bk>
    <bk>
      <rc t="1" v="30253"/>
    </bk>
    <bk>
      <rc t="1" v="30254"/>
    </bk>
    <bk>
      <rc t="1" v="30255"/>
    </bk>
    <bk>
      <rc t="1" v="30256"/>
    </bk>
    <bk>
      <rc t="1" v="30257"/>
    </bk>
    <bk>
      <rc t="1" v="30258"/>
    </bk>
    <bk>
      <rc t="1" v="30259"/>
    </bk>
    <bk>
      <rc t="1" v="30260"/>
    </bk>
    <bk>
      <rc t="1" v="30261"/>
    </bk>
    <bk>
      <rc t="1" v="30262"/>
    </bk>
    <bk>
      <rc t="1" v="30263"/>
    </bk>
    <bk>
      <rc t="1" v="30264"/>
    </bk>
    <bk>
      <rc t="1" v="30265"/>
    </bk>
    <bk>
      <rc t="1" v="30266"/>
    </bk>
    <bk>
      <rc t="1" v="30267"/>
    </bk>
    <bk>
      <rc t="1" v="30268"/>
    </bk>
    <bk>
      <rc t="1" v="30269"/>
    </bk>
    <bk>
      <rc t="1" v="30270"/>
    </bk>
    <bk>
      <rc t="1" v="30271"/>
    </bk>
    <bk>
      <rc t="1" v="30272"/>
    </bk>
    <bk>
      <rc t="1" v="30273"/>
    </bk>
    <bk>
      <rc t="1" v="30274"/>
    </bk>
    <bk>
      <rc t="1" v="30275"/>
    </bk>
    <bk>
      <rc t="1" v="30276"/>
    </bk>
    <bk>
      <rc t="1" v="30277"/>
    </bk>
    <bk>
      <rc t="1" v="30278"/>
    </bk>
    <bk>
      <rc t="1" v="30279"/>
    </bk>
    <bk>
      <rc t="1" v="30280"/>
    </bk>
    <bk>
      <rc t="1" v="30281"/>
    </bk>
    <bk>
      <rc t="1" v="30282"/>
    </bk>
    <bk>
      <rc t="1" v="30283"/>
    </bk>
    <bk>
      <rc t="1" v="30284"/>
    </bk>
    <bk>
      <rc t="1" v="30285"/>
    </bk>
    <bk>
      <rc t="1" v="30286"/>
    </bk>
    <bk>
      <rc t="1" v="30287"/>
    </bk>
    <bk>
      <rc t="1" v="30288"/>
    </bk>
    <bk>
      <rc t="1" v="30289"/>
    </bk>
    <bk>
      <rc t="1" v="30290"/>
    </bk>
    <bk>
      <rc t="1" v="30291"/>
    </bk>
    <bk>
      <rc t="1" v="30292"/>
    </bk>
    <bk>
      <rc t="1" v="30293"/>
    </bk>
    <bk>
      <rc t="1" v="30294"/>
    </bk>
    <bk>
      <rc t="1" v="30295"/>
    </bk>
    <bk>
      <rc t="1" v="30296"/>
    </bk>
    <bk>
      <rc t="1" v="30297"/>
    </bk>
    <bk>
      <rc t="1" v="30298"/>
    </bk>
    <bk>
      <rc t="1" v="30299"/>
    </bk>
    <bk>
      <rc t="1" v="30300"/>
    </bk>
    <bk>
      <rc t="1" v="30301"/>
    </bk>
    <bk>
      <rc t="1" v="30302"/>
    </bk>
    <bk>
      <rc t="1" v="30303"/>
    </bk>
    <bk>
      <rc t="1" v="30304"/>
    </bk>
    <bk>
      <rc t="1" v="30305"/>
    </bk>
    <bk>
      <rc t="1" v="30306"/>
    </bk>
    <bk>
      <rc t="1" v="30307"/>
    </bk>
    <bk>
      <rc t="1" v="30308"/>
    </bk>
    <bk>
      <rc t="1" v="30309"/>
    </bk>
    <bk>
      <rc t="1" v="30310"/>
    </bk>
    <bk>
      <rc t="1" v="30311"/>
    </bk>
    <bk>
      <rc t="1" v="30312"/>
    </bk>
    <bk>
      <rc t="1" v="30313"/>
    </bk>
    <bk>
      <rc t="1" v="30314"/>
    </bk>
    <bk>
      <rc t="1" v="30315"/>
    </bk>
    <bk>
      <rc t="1" v="30316"/>
    </bk>
    <bk>
      <rc t="1" v="30317"/>
    </bk>
    <bk>
      <rc t="1" v="30318"/>
    </bk>
    <bk>
      <rc t="1" v="30319"/>
    </bk>
    <bk>
      <rc t="1" v="30320"/>
    </bk>
    <bk>
      <rc t="1" v="30321"/>
    </bk>
    <bk>
      <rc t="1" v="30322"/>
    </bk>
    <bk>
      <rc t="1" v="30323"/>
    </bk>
    <bk>
      <rc t="1" v="30324"/>
    </bk>
    <bk>
      <rc t="1" v="30325"/>
    </bk>
    <bk>
      <rc t="1" v="30326"/>
    </bk>
    <bk>
      <rc t="1" v="30327"/>
    </bk>
    <bk>
      <rc t="1" v="30328"/>
    </bk>
    <bk>
      <rc t="1" v="30329"/>
    </bk>
    <bk>
      <rc t="1" v="30330"/>
    </bk>
    <bk>
      <rc t="1" v="30331"/>
    </bk>
    <bk>
      <rc t="1" v="30332"/>
    </bk>
    <bk>
      <rc t="1" v="30333"/>
    </bk>
    <bk>
      <rc t="1" v="30334"/>
    </bk>
    <bk>
      <rc t="1" v="30335"/>
    </bk>
    <bk>
      <rc t="1" v="30336"/>
    </bk>
    <bk>
      <rc t="1" v="30337"/>
    </bk>
    <bk>
      <rc t="1" v="30338"/>
    </bk>
    <bk>
      <rc t="1" v="30339"/>
    </bk>
    <bk>
      <rc t="1" v="30340"/>
    </bk>
    <bk>
      <rc t="1" v="30341"/>
    </bk>
    <bk>
      <rc t="1" v="30342"/>
    </bk>
    <bk>
      <rc t="1" v="30343"/>
    </bk>
    <bk>
      <rc t="1" v="30344"/>
    </bk>
    <bk>
      <rc t="1" v="30345"/>
    </bk>
    <bk>
      <rc t="1" v="30346"/>
    </bk>
    <bk>
      <rc t="1" v="30347"/>
    </bk>
    <bk>
      <rc t="1" v="30348"/>
    </bk>
    <bk>
      <rc t="1" v="30349"/>
    </bk>
    <bk>
      <rc t="1" v="30350"/>
    </bk>
    <bk>
      <rc t="1" v="30351"/>
    </bk>
    <bk>
      <rc t="1" v="30352"/>
    </bk>
    <bk>
      <rc t="1" v="30353"/>
    </bk>
    <bk>
      <rc t="1" v="30354"/>
    </bk>
    <bk>
      <rc t="1" v="30355"/>
    </bk>
    <bk>
      <rc t="1" v="30356"/>
    </bk>
    <bk>
      <rc t="1" v="30357"/>
    </bk>
    <bk>
      <rc t="1" v="30358"/>
    </bk>
    <bk>
      <rc t="1" v="30359"/>
    </bk>
    <bk>
      <rc t="1" v="30360"/>
    </bk>
    <bk>
      <rc t="1" v="30361"/>
    </bk>
    <bk>
      <rc t="1" v="30362"/>
    </bk>
    <bk>
      <rc t="1" v="30363"/>
    </bk>
    <bk>
      <rc t="1" v="30364"/>
    </bk>
    <bk>
      <rc t="1" v="30365"/>
    </bk>
    <bk>
      <rc t="1" v="30366"/>
    </bk>
    <bk>
      <rc t="1" v="30367"/>
    </bk>
    <bk>
      <rc t="1" v="30368"/>
    </bk>
    <bk>
      <rc t="1" v="30369"/>
    </bk>
    <bk>
      <rc t="1" v="30370"/>
    </bk>
    <bk>
      <rc t="1" v="30371"/>
    </bk>
    <bk>
      <rc t="1" v="30372"/>
    </bk>
    <bk>
      <rc t="1" v="30373"/>
    </bk>
    <bk>
      <rc t="1" v="30374"/>
    </bk>
    <bk>
      <rc t="1" v="30375"/>
    </bk>
    <bk>
      <rc t="1" v="30376"/>
    </bk>
    <bk>
      <rc t="1" v="30377"/>
    </bk>
    <bk>
      <rc t="1" v="30378"/>
    </bk>
    <bk>
      <rc t="1" v="30379"/>
    </bk>
    <bk>
      <rc t="1" v="30380"/>
    </bk>
    <bk>
      <rc t="1" v="30381"/>
    </bk>
    <bk>
      <rc t="1" v="30382"/>
    </bk>
    <bk>
      <rc t="1" v="30383"/>
    </bk>
    <bk>
      <rc t="1" v="30384"/>
    </bk>
    <bk>
      <rc t="1" v="30385"/>
    </bk>
    <bk>
      <rc t="1" v="30386"/>
    </bk>
    <bk>
      <rc t="1" v="30387"/>
    </bk>
    <bk>
      <rc t="1" v="30388"/>
    </bk>
    <bk>
      <rc t="1" v="30389"/>
    </bk>
    <bk>
      <rc t="1" v="30390"/>
    </bk>
    <bk>
      <rc t="1" v="30391"/>
    </bk>
    <bk>
      <rc t="1" v="30392"/>
    </bk>
    <bk>
      <rc t="1" v="30393"/>
    </bk>
    <bk>
      <rc t="1" v="30394"/>
    </bk>
    <bk>
      <rc t="1" v="30395"/>
    </bk>
    <bk>
      <rc t="1" v="30396"/>
    </bk>
    <bk>
      <rc t="1" v="30397"/>
    </bk>
    <bk>
      <rc t="1" v="30398"/>
    </bk>
    <bk>
      <rc t="1" v="30399"/>
    </bk>
    <bk>
      <rc t="1" v="30400"/>
    </bk>
    <bk>
      <rc t="1" v="30401"/>
    </bk>
    <bk>
      <rc t="1" v="30402"/>
    </bk>
    <bk>
      <rc t="1" v="30403"/>
    </bk>
    <bk>
      <rc t="1" v="30404"/>
    </bk>
    <bk>
      <rc t="1" v="30405"/>
    </bk>
    <bk>
      <rc t="1" v="30406"/>
    </bk>
    <bk>
      <rc t="1" v="30407"/>
    </bk>
    <bk>
      <rc t="1" v="30408"/>
    </bk>
    <bk>
      <rc t="1" v="30409"/>
    </bk>
    <bk>
      <rc t="1" v="30410"/>
    </bk>
    <bk>
      <rc t="1" v="30411"/>
    </bk>
    <bk>
      <rc t="1" v="30412"/>
    </bk>
    <bk>
      <rc t="1" v="30413"/>
    </bk>
    <bk>
      <rc t="1" v="30414"/>
    </bk>
    <bk>
      <rc t="1" v="30415"/>
    </bk>
    <bk>
      <rc t="1" v="30416"/>
    </bk>
    <bk>
      <rc t="1" v="30417"/>
    </bk>
    <bk>
      <rc t="1" v="30418"/>
    </bk>
    <bk>
      <rc t="1" v="30419"/>
    </bk>
    <bk>
      <rc t="1" v="30420"/>
    </bk>
    <bk>
      <rc t="1" v="30421"/>
    </bk>
    <bk>
      <rc t="1" v="30422"/>
    </bk>
    <bk>
      <rc t="1" v="30423"/>
    </bk>
    <bk>
      <rc t="1" v="30424"/>
    </bk>
    <bk>
      <rc t="1" v="30425"/>
    </bk>
    <bk>
      <rc t="1" v="30426"/>
    </bk>
    <bk>
      <rc t="1" v="30427"/>
    </bk>
    <bk>
      <rc t="1" v="30428"/>
    </bk>
    <bk>
      <rc t="1" v="30429"/>
    </bk>
    <bk>
      <rc t="1" v="30430"/>
    </bk>
    <bk>
      <rc t="1" v="30431"/>
    </bk>
    <bk>
      <rc t="1" v="30432"/>
    </bk>
    <bk>
      <rc t="1" v="30433"/>
    </bk>
    <bk>
      <rc t="1" v="30434"/>
    </bk>
    <bk>
      <rc t="1" v="30435"/>
    </bk>
    <bk>
      <rc t="1" v="30436"/>
    </bk>
    <bk>
      <rc t="1" v="30437"/>
    </bk>
    <bk>
      <rc t="1" v="30438"/>
    </bk>
    <bk>
      <rc t="1" v="30439"/>
    </bk>
    <bk>
      <rc t="1" v="30440"/>
    </bk>
    <bk>
      <rc t="1" v="30441"/>
    </bk>
    <bk>
      <rc t="1" v="30442"/>
    </bk>
    <bk>
      <rc t="1" v="30443"/>
    </bk>
    <bk>
      <rc t="1" v="30444"/>
    </bk>
    <bk>
      <rc t="1" v="30445"/>
    </bk>
    <bk>
      <rc t="1" v="30446"/>
    </bk>
    <bk>
      <rc t="1" v="30447"/>
    </bk>
    <bk>
      <rc t="1" v="30448"/>
    </bk>
    <bk>
      <rc t="1" v="30449"/>
    </bk>
    <bk>
      <rc t="1" v="30450"/>
    </bk>
    <bk>
      <rc t="1" v="30451"/>
    </bk>
    <bk>
      <rc t="1" v="30452"/>
    </bk>
    <bk>
      <rc t="1" v="30453"/>
    </bk>
    <bk>
      <rc t="1" v="30454"/>
    </bk>
    <bk>
      <rc t="1" v="30455"/>
    </bk>
    <bk>
      <rc t="1" v="30456"/>
    </bk>
    <bk>
      <rc t="1" v="30457"/>
    </bk>
    <bk>
      <rc t="1" v="30458"/>
    </bk>
    <bk>
      <rc t="1" v="30459"/>
    </bk>
    <bk>
      <rc t="1" v="30460"/>
    </bk>
    <bk>
      <rc t="1" v="30461"/>
    </bk>
    <bk>
      <rc t="1" v="30462"/>
    </bk>
    <bk>
      <rc t="1" v="30463"/>
    </bk>
    <bk>
      <rc t="1" v="30464"/>
    </bk>
    <bk>
      <rc t="1" v="30465"/>
    </bk>
    <bk>
      <rc t="1" v="30466"/>
    </bk>
    <bk>
      <rc t="1" v="30467"/>
    </bk>
    <bk>
      <rc t="1" v="30468"/>
    </bk>
    <bk>
      <rc t="1" v="30469"/>
    </bk>
    <bk>
      <rc t="1" v="30470"/>
    </bk>
    <bk>
      <rc t="1" v="30471"/>
    </bk>
    <bk>
      <rc t="1" v="30472"/>
    </bk>
    <bk>
      <rc t="1" v="30473"/>
    </bk>
    <bk>
      <rc t="1" v="30474"/>
    </bk>
    <bk>
      <rc t="1" v="30475"/>
    </bk>
    <bk>
      <rc t="1" v="30476"/>
    </bk>
    <bk>
      <rc t="1" v="30477"/>
    </bk>
    <bk>
      <rc t="1" v="30478"/>
    </bk>
    <bk>
      <rc t="1" v="30479"/>
    </bk>
    <bk>
      <rc t="1" v="30480"/>
    </bk>
    <bk>
      <rc t="1" v="30481"/>
    </bk>
    <bk>
      <rc t="1" v="30482"/>
    </bk>
    <bk>
      <rc t="1" v="30483"/>
    </bk>
    <bk>
      <rc t="1" v="30484"/>
    </bk>
    <bk>
      <rc t="1" v="30485"/>
    </bk>
    <bk>
      <rc t="1" v="30486"/>
    </bk>
    <bk>
      <rc t="1" v="30487"/>
    </bk>
    <bk>
      <rc t="1" v="30488"/>
    </bk>
    <bk>
      <rc t="1" v="30489"/>
    </bk>
    <bk>
      <rc t="1" v="30490"/>
    </bk>
    <bk>
      <rc t="1" v="30491"/>
    </bk>
    <bk>
      <rc t="1" v="30492"/>
    </bk>
    <bk>
      <rc t="1" v="30493"/>
    </bk>
    <bk>
      <rc t="1" v="30494"/>
    </bk>
    <bk>
      <rc t="1" v="30495"/>
    </bk>
    <bk>
      <rc t="1" v="30496"/>
    </bk>
    <bk>
      <rc t="1" v="30497"/>
    </bk>
    <bk>
      <rc t="1" v="30498"/>
    </bk>
    <bk>
      <rc t="1" v="30499"/>
    </bk>
    <bk>
      <rc t="1" v="30500"/>
    </bk>
    <bk>
      <rc t="1" v="30501"/>
    </bk>
    <bk>
      <rc t="1" v="30502"/>
    </bk>
    <bk>
      <rc t="1" v="30503"/>
    </bk>
    <bk>
      <rc t="1" v="30504"/>
    </bk>
    <bk>
      <rc t="1" v="30505"/>
    </bk>
    <bk>
      <rc t="1" v="30506"/>
    </bk>
    <bk>
      <rc t="1" v="30507"/>
    </bk>
    <bk>
      <rc t="1" v="30508"/>
    </bk>
    <bk>
      <rc t="1" v="30509"/>
    </bk>
    <bk>
      <rc t="1" v="30510"/>
    </bk>
    <bk>
      <rc t="1" v="30511"/>
    </bk>
    <bk>
      <rc t="1" v="30512"/>
    </bk>
    <bk>
      <rc t="1" v="30513"/>
    </bk>
    <bk>
      <rc t="1" v="30514"/>
    </bk>
    <bk>
      <rc t="1" v="30515"/>
    </bk>
    <bk>
      <rc t="1" v="30516"/>
    </bk>
    <bk>
      <rc t="1" v="30517"/>
    </bk>
    <bk>
      <rc t="1" v="30518"/>
    </bk>
    <bk>
      <rc t="1" v="30519"/>
    </bk>
    <bk>
      <rc t="1" v="30520"/>
    </bk>
    <bk>
      <rc t="1" v="30521"/>
    </bk>
    <bk>
      <rc t="1" v="30522"/>
    </bk>
    <bk>
      <rc t="1" v="30523"/>
    </bk>
    <bk>
      <rc t="1" v="30524"/>
    </bk>
    <bk>
      <rc t="1" v="30525"/>
    </bk>
    <bk>
      <rc t="1" v="30526"/>
    </bk>
    <bk>
      <rc t="1" v="30527"/>
    </bk>
    <bk>
      <rc t="1" v="30528"/>
    </bk>
    <bk>
      <rc t="1" v="30529"/>
    </bk>
    <bk>
      <rc t="1" v="30530"/>
    </bk>
    <bk>
      <rc t="1" v="30531"/>
    </bk>
    <bk>
      <rc t="1" v="30532"/>
    </bk>
    <bk>
      <rc t="1" v="30533"/>
    </bk>
    <bk>
      <rc t="1" v="30534"/>
    </bk>
    <bk>
      <rc t="1" v="30535"/>
    </bk>
    <bk>
      <rc t="1" v="30536"/>
    </bk>
    <bk>
      <rc t="1" v="30537"/>
    </bk>
    <bk>
      <rc t="1" v="30538"/>
    </bk>
    <bk>
      <rc t="1" v="30539"/>
    </bk>
    <bk>
      <rc t="1" v="30540"/>
    </bk>
    <bk>
      <rc t="1" v="30541"/>
    </bk>
    <bk>
      <rc t="1" v="30542"/>
    </bk>
    <bk>
      <rc t="1" v="30543"/>
    </bk>
    <bk>
      <rc t="1" v="30544"/>
    </bk>
    <bk>
      <rc t="1" v="30545"/>
    </bk>
    <bk>
      <rc t="1" v="30546"/>
    </bk>
    <bk>
      <rc t="1" v="30547"/>
    </bk>
    <bk>
      <rc t="1" v="30548"/>
    </bk>
    <bk>
      <rc t="1" v="30549"/>
    </bk>
    <bk>
      <rc t="1" v="30550"/>
    </bk>
    <bk>
      <rc t="1" v="30551"/>
    </bk>
    <bk>
      <rc t="1" v="30552"/>
    </bk>
    <bk>
      <rc t="1" v="30553"/>
    </bk>
    <bk>
      <rc t="1" v="30554"/>
    </bk>
    <bk>
      <rc t="1" v="30555"/>
    </bk>
    <bk>
      <rc t="1" v="30556"/>
    </bk>
    <bk>
      <rc t="1" v="30557"/>
    </bk>
    <bk>
      <rc t="1" v="30558"/>
    </bk>
    <bk>
      <rc t="1" v="30559"/>
    </bk>
    <bk>
      <rc t="1" v="30560"/>
    </bk>
    <bk>
      <rc t="1" v="30561"/>
    </bk>
    <bk>
      <rc t="1" v="30562"/>
    </bk>
    <bk>
      <rc t="1" v="30563"/>
    </bk>
    <bk>
      <rc t="1" v="30564"/>
    </bk>
    <bk>
      <rc t="1" v="30565"/>
    </bk>
    <bk>
      <rc t="1" v="30566"/>
    </bk>
    <bk>
      <rc t="1" v="30567"/>
    </bk>
    <bk>
      <rc t="1" v="30568"/>
    </bk>
    <bk>
      <rc t="1" v="30569"/>
    </bk>
    <bk>
      <rc t="1" v="30570"/>
    </bk>
    <bk>
      <rc t="1" v="30571"/>
    </bk>
    <bk>
      <rc t="1" v="30572"/>
    </bk>
    <bk>
      <rc t="1" v="30573"/>
    </bk>
    <bk>
      <rc t="1" v="30574"/>
    </bk>
    <bk>
      <rc t="1" v="30575"/>
    </bk>
    <bk>
      <rc t="1" v="30576"/>
    </bk>
    <bk>
      <rc t="1" v="30577"/>
    </bk>
    <bk>
      <rc t="1" v="30578"/>
    </bk>
    <bk>
      <rc t="1" v="30579"/>
    </bk>
    <bk>
      <rc t="1" v="30580"/>
    </bk>
    <bk>
      <rc t="1" v="30581"/>
    </bk>
    <bk>
      <rc t="1" v="30582"/>
    </bk>
    <bk>
      <rc t="1" v="30583"/>
    </bk>
    <bk>
      <rc t="1" v="30584"/>
    </bk>
    <bk>
      <rc t="1" v="30585"/>
    </bk>
    <bk>
      <rc t="1" v="30586"/>
    </bk>
    <bk>
      <rc t="1" v="30587"/>
    </bk>
    <bk>
      <rc t="1" v="30588"/>
    </bk>
    <bk>
      <rc t="1" v="30589"/>
    </bk>
    <bk>
      <rc t="1" v="30590"/>
    </bk>
    <bk>
      <rc t="1" v="30591"/>
    </bk>
    <bk>
      <rc t="1" v="30592"/>
    </bk>
    <bk>
      <rc t="1" v="30593"/>
    </bk>
    <bk>
      <rc t="1" v="30594"/>
    </bk>
    <bk>
      <rc t="1" v="30595"/>
    </bk>
    <bk>
      <rc t="1" v="30596"/>
    </bk>
    <bk>
      <rc t="1" v="30597"/>
    </bk>
    <bk>
      <rc t="1" v="30598"/>
    </bk>
    <bk>
      <rc t="1" v="30599"/>
    </bk>
    <bk>
      <rc t="1" v="30600"/>
    </bk>
    <bk>
      <rc t="1" v="30601"/>
    </bk>
    <bk>
      <rc t="1" v="30602"/>
    </bk>
    <bk>
      <rc t="1" v="30603"/>
    </bk>
    <bk>
      <rc t="1" v="30604"/>
    </bk>
    <bk>
      <rc t="1" v="30605"/>
    </bk>
    <bk>
      <rc t="1" v="30606"/>
    </bk>
    <bk>
      <rc t="1" v="30607"/>
    </bk>
    <bk>
      <rc t="1" v="30608"/>
    </bk>
    <bk>
      <rc t="1" v="30609"/>
    </bk>
    <bk>
      <rc t="1" v="30610"/>
    </bk>
    <bk>
      <rc t="1" v="30611"/>
    </bk>
    <bk>
      <rc t="1" v="30612"/>
    </bk>
    <bk>
      <rc t="1" v="30613"/>
    </bk>
    <bk>
      <rc t="1" v="30614"/>
    </bk>
    <bk>
      <rc t="1" v="30615"/>
    </bk>
    <bk>
      <rc t="1" v="30616"/>
    </bk>
    <bk>
      <rc t="1" v="30617"/>
    </bk>
    <bk>
      <rc t="1" v="30618"/>
    </bk>
    <bk>
      <rc t="1" v="30619"/>
    </bk>
    <bk>
      <rc t="1" v="30620"/>
    </bk>
    <bk>
      <rc t="1" v="30621"/>
    </bk>
    <bk>
      <rc t="1" v="30622"/>
    </bk>
    <bk>
      <rc t="1" v="30623"/>
    </bk>
    <bk>
      <rc t="1" v="30624"/>
    </bk>
    <bk>
      <rc t="1" v="30625"/>
    </bk>
    <bk>
      <rc t="1" v="30626"/>
    </bk>
    <bk>
      <rc t="1" v="30627"/>
    </bk>
    <bk>
      <rc t="1" v="30628"/>
    </bk>
    <bk>
      <rc t="1" v="30629"/>
    </bk>
    <bk>
      <rc t="1" v="30630"/>
    </bk>
    <bk>
      <rc t="1" v="30631"/>
    </bk>
    <bk>
      <rc t="1" v="30632"/>
    </bk>
    <bk>
      <rc t="1" v="30633"/>
    </bk>
    <bk>
      <rc t="1" v="30634"/>
    </bk>
    <bk>
      <rc t="1" v="30635"/>
    </bk>
    <bk>
      <rc t="1" v="30636"/>
    </bk>
    <bk>
      <rc t="1" v="30637"/>
    </bk>
    <bk>
      <rc t="1" v="30638"/>
    </bk>
    <bk>
      <rc t="1" v="30639"/>
    </bk>
    <bk>
      <rc t="1" v="30640"/>
    </bk>
    <bk>
      <rc t="1" v="30641"/>
    </bk>
    <bk>
      <rc t="1" v="30642"/>
    </bk>
    <bk>
      <rc t="1" v="30643"/>
    </bk>
    <bk>
      <rc t="1" v="30644"/>
    </bk>
    <bk>
      <rc t="1" v="30645"/>
    </bk>
    <bk>
      <rc t="1" v="30646"/>
    </bk>
    <bk>
      <rc t="1" v="30647"/>
    </bk>
    <bk>
      <rc t="1" v="30648"/>
    </bk>
    <bk>
      <rc t="1" v="30649"/>
    </bk>
    <bk>
      <rc t="1" v="30650"/>
    </bk>
    <bk>
      <rc t="1" v="30651"/>
    </bk>
    <bk>
      <rc t="1" v="30652"/>
    </bk>
    <bk>
      <rc t="1" v="30653"/>
    </bk>
    <bk>
      <rc t="1" v="30654"/>
    </bk>
    <bk>
      <rc t="1" v="30655"/>
    </bk>
    <bk>
      <rc t="1" v="30656"/>
    </bk>
    <bk>
      <rc t="1" v="30657"/>
    </bk>
    <bk>
      <rc t="1" v="30658"/>
    </bk>
    <bk>
      <rc t="1" v="30659"/>
    </bk>
    <bk>
      <rc t="1" v="30660"/>
    </bk>
    <bk>
      <rc t="1" v="30661"/>
    </bk>
    <bk>
      <rc t="1" v="30662"/>
    </bk>
    <bk>
      <rc t="1" v="30663"/>
    </bk>
    <bk>
      <rc t="1" v="30664"/>
    </bk>
    <bk>
      <rc t="1" v="30665"/>
    </bk>
    <bk>
      <rc t="1" v="30666"/>
    </bk>
    <bk>
      <rc t="1" v="30667"/>
    </bk>
    <bk>
      <rc t="1" v="30668"/>
    </bk>
    <bk>
      <rc t="1" v="30669"/>
    </bk>
    <bk>
      <rc t="1" v="30670"/>
    </bk>
    <bk>
      <rc t="1" v="30671"/>
    </bk>
    <bk>
      <rc t="1" v="30672"/>
    </bk>
    <bk>
      <rc t="1" v="30673"/>
    </bk>
    <bk>
      <rc t="1" v="30674"/>
    </bk>
    <bk>
      <rc t="1" v="30675"/>
    </bk>
    <bk>
      <rc t="1" v="30676"/>
    </bk>
    <bk>
      <rc t="1" v="30677"/>
    </bk>
    <bk>
      <rc t="1" v="30678"/>
    </bk>
    <bk>
      <rc t="1" v="30679"/>
    </bk>
    <bk>
      <rc t="1" v="30680"/>
    </bk>
    <bk>
      <rc t="1" v="30681"/>
    </bk>
    <bk>
      <rc t="1" v="30682"/>
    </bk>
    <bk>
      <rc t="1" v="30683"/>
    </bk>
    <bk>
      <rc t="1" v="30684"/>
    </bk>
    <bk>
      <rc t="1" v="30685"/>
    </bk>
    <bk>
      <rc t="1" v="30686"/>
    </bk>
    <bk>
      <rc t="1" v="30687"/>
    </bk>
    <bk>
      <rc t="1" v="30688"/>
    </bk>
    <bk>
      <rc t="1" v="30689"/>
    </bk>
    <bk>
      <rc t="1" v="30690"/>
    </bk>
    <bk>
      <rc t="1" v="30691"/>
    </bk>
    <bk>
      <rc t="1" v="30692"/>
    </bk>
    <bk>
      <rc t="1" v="30693"/>
    </bk>
    <bk>
      <rc t="1" v="30694"/>
    </bk>
    <bk>
      <rc t="1" v="30695"/>
    </bk>
    <bk>
      <rc t="1" v="30696"/>
    </bk>
    <bk>
      <rc t="1" v="30697"/>
    </bk>
    <bk>
      <rc t="1" v="30698"/>
    </bk>
    <bk>
      <rc t="1" v="30699"/>
    </bk>
    <bk>
      <rc t="1" v="30700"/>
    </bk>
    <bk>
      <rc t="1" v="30701"/>
    </bk>
    <bk>
      <rc t="1" v="30702"/>
    </bk>
    <bk>
      <rc t="1" v="30703"/>
    </bk>
    <bk>
      <rc t="1" v="30704"/>
    </bk>
    <bk>
      <rc t="1" v="30705"/>
    </bk>
    <bk>
      <rc t="1" v="30706"/>
    </bk>
    <bk>
      <rc t="1" v="30707"/>
    </bk>
    <bk>
      <rc t="1" v="30708"/>
    </bk>
    <bk>
      <rc t="1" v="30709"/>
    </bk>
    <bk>
      <rc t="1" v="30710"/>
    </bk>
    <bk>
      <rc t="1" v="30711"/>
    </bk>
    <bk>
      <rc t="1" v="30712"/>
    </bk>
    <bk>
      <rc t="1" v="30713"/>
    </bk>
    <bk>
      <rc t="1" v="30714"/>
    </bk>
    <bk>
      <rc t="1" v="30715"/>
    </bk>
    <bk>
      <rc t="1" v="30716"/>
    </bk>
    <bk>
      <rc t="1" v="30717"/>
    </bk>
    <bk>
      <rc t="1" v="30718"/>
    </bk>
    <bk>
      <rc t="1" v="30719"/>
    </bk>
    <bk>
      <rc t="1" v="30720"/>
    </bk>
    <bk>
      <rc t="1" v="30721"/>
    </bk>
    <bk>
      <rc t="1" v="30722"/>
    </bk>
    <bk>
      <rc t="1" v="30723"/>
    </bk>
    <bk>
      <rc t="1" v="30724"/>
    </bk>
    <bk>
      <rc t="1" v="30725"/>
    </bk>
    <bk>
      <rc t="1" v="30726"/>
    </bk>
    <bk>
      <rc t="1" v="30727"/>
    </bk>
    <bk>
      <rc t="1" v="30728"/>
    </bk>
    <bk>
      <rc t="1" v="30729"/>
    </bk>
    <bk>
      <rc t="1" v="30730"/>
    </bk>
    <bk>
      <rc t="1" v="30731"/>
    </bk>
    <bk>
      <rc t="1" v="30732"/>
    </bk>
    <bk>
      <rc t="1" v="30733"/>
    </bk>
    <bk>
      <rc t="1" v="30734"/>
    </bk>
    <bk>
      <rc t="1" v="30735"/>
    </bk>
    <bk>
      <rc t="1" v="30736"/>
    </bk>
    <bk>
      <rc t="1" v="30737"/>
    </bk>
    <bk>
      <rc t="1" v="30738"/>
    </bk>
    <bk>
      <rc t="1" v="30739"/>
    </bk>
    <bk>
      <rc t="1" v="30740"/>
    </bk>
    <bk>
      <rc t="1" v="30741"/>
    </bk>
    <bk>
      <rc t="1" v="30742"/>
    </bk>
    <bk>
      <rc t="1" v="30743"/>
    </bk>
    <bk>
      <rc t="1" v="30744"/>
    </bk>
    <bk>
      <rc t="1" v="30745"/>
    </bk>
    <bk>
      <rc t="1" v="30746"/>
    </bk>
    <bk>
      <rc t="1" v="30747"/>
    </bk>
    <bk>
      <rc t="1" v="30748"/>
    </bk>
    <bk>
      <rc t="1" v="30749"/>
    </bk>
    <bk>
      <rc t="1" v="30750"/>
    </bk>
    <bk>
      <rc t="1" v="30751"/>
    </bk>
    <bk>
      <rc t="1" v="30752"/>
    </bk>
    <bk>
      <rc t="1" v="30753"/>
    </bk>
    <bk>
      <rc t="1" v="30754"/>
    </bk>
    <bk>
      <rc t="1" v="30755"/>
    </bk>
    <bk>
      <rc t="1" v="30756"/>
    </bk>
    <bk>
      <rc t="1" v="30757"/>
    </bk>
    <bk>
      <rc t="1" v="30758"/>
    </bk>
    <bk>
      <rc t="1" v="30759"/>
    </bk>
    <bk>
      <rc t="1" v="30760"/>
    </bk>
    <bk>
      <rc t="1" v="30761"/>
    </bk>
    <bk>
      <rc t="1" v="30762"/>
    </bk>
    <bk>
      <rc t="1" v="30763"/>
    </bk>
    <bk>
      <rc t="1" v="30764"/>
    </bk>
    <bk>
      <rc t="1" v="30765"/>
    </bk>
    <bk>
      <rc t="1" v="30766"/>
    </bk>
    <bk>
      <rc t="1" v="30767"/>
    </bk>
    <bk>
      <rc t="1" v="30768"/>
    </bk>
    <bk>
      <rc t="1" v="30769"/>
    </bk>
    <bk>
      <rc t="1" v="30770"/>
    </bk>
    <bk>
      <rc t="1" v="30771"/>
    </bk>
    <bk>
      <rc t="1" v="30772"/>
    </bk>
    <bk>
      <rc t="1" v="30773"/>
    </bk>
    <bk>
      <rc t="1" v="30774"/>
    </bk>
    <bk>
      <rc t="1" v="30775"/>
    </bk>
    <bk>
      <rc t="1" v="30776"/>
    </bk>
    <bk>
      <rc t="1" v="30777"/>
    </bk>
    <bk>
      <rc t="1" v="30778"/>
    </bk>
    <bk>
      <rc t="1" v="30779"/>
    </bk>
    <bk>
      <rc t="1" v="30780"/>
    </bk>
    <bk>
      <rc t="1" v="30781"/>
    </bk>
    <bk>
      <rc t="1" v="30782"/>
    </bk>
    <bk>
      <rc t="1" v="30783"/>
    </bk>
    <bk>
      <rc t="1" v="30784"/>
    </bk>
    <bk>
      <rc t="1" v="30785"/>
    </bk>
    <bk>
      <rc t="1" v="30786"/>
    </bk>
    <bk>
      <rc t="1" v="30787"/>
    </bk>
    <bk>
      <rc t="1" v="30788"/>
    </bk>
    <bk>
      <rc t="1" v="30789"/>
    </bk>
    <bk>
      <rc t="1" v="30790"/>
    </bk>
    <bk>
      <rc t="1" v="30791"/>
    </bk>
    <bk>
      <rc t="1" v="30792"/>
    </bk>
    <bk>
      <rc t="1" v="30793"/>
    </bk>
    <bk>
      <rc t="1" v="30794"/>
    </bk>
    <bk>
      <rc t="1" v="30795"/>
    </bk>
    <bk>
      <rc t="1" v="30796"/>
    </bk>
    <bk>
      <rc t="1" v="30797"/>
    </bk>
    <bk>
      <rc t="1" v="30798"/>
    </bk>
    <bk>
      <rc t="1" v="30799"/>
    </bk>
    <bk>
      <rc t="1" v="30800"/>
    </bk>
    <bk>
      <rc t="1" v="30801"/>
    </bk>
    <bk>
      <rc t="1" v="30802"/>
    </bk>
    <bk>
      <rc t="1" v="30803"/>
    </bk>
    <bk>
      <rc t="1" v="30804"/>
    </bk>
    <bk>
      <rc t="1" v="30805"/>
    </bk>
    <bk>
      <rc t="1" v="30806"/>
    </bk>
    <bk>
      <rc t="1" v="30807"/>
    </bk>
    <bk>
      <rc t="1" v="30808"/>
    </bk>
    <bk>
      <rc t="1" v="30809"/>
    </bk>
    <bk>
      <rc t="1" v="30810"/>
    </bk>
    <bk>
      <rc t="1" v="30811"/>
    </bk>
    <bk>
      <rc t="1" v="30812"/>
    </bk>
    <bk>
      <rc t="1" v="30813"/>
    </bk>
    <bk>
      <rc t="1" v="30814"/>
    </bk>
    <bk>
      <rc t="1" v="30815"/>
    </bk>
    <bk>
      <rc t="1" v="30816"/>
    </bk>
    <bk>
      <rc t="1" v="30817"/>
    </bk>
    <bk>
      <rc t="1" v="30818"/>
    </bk>
    <bk>
      <rc t="1" v="30819"/>
    </bk>
    <bk>
      <rc t="1" v="30820"/>
    </bk>
    <bk>
      <rc t="1" v="30821"/>
    </bk>
    <bk>
      <rc t="1" v="30822"/>
    </bk>
    <bk>
      <rc t="1" v="30823"/>
    </bk>
    <bk>
      <rc t="1" v="30824"/>
    </bk>
    <bk>
      <rc t="1" v="30825"/>
    </bk>
    <bk>
      <rc t="1" v="30826"/>
    </bk>
    <bk>
      <rc t="1" v="30827"/>
    </bk>
    <bk>
      <rc t="1" v="30828"/>
    </bk>
    <bk>
      <rc t="1" v="30829"/>
    </bk>
    <bk>
      <rc t="1" v="30830"/>
    </bk>
    <bk>
      <rc t="1" v="30831"/>
    </bk>
    <bk>
      <rc t="1" v="30832"/>
    </bk>
    <bk>
      <rc t="1" v="30833"/>
    </bk>
    <bk>
      <rc t="1" v="30834"/>
    </bk>
    <bk>
      <rc t="1" v="30835"/>
    </bk>
    <bk>
      <rc t="1" v="30836"/>
    </bk>
    <bk>
      <rc t="1" v="30837"/>
    </bk>
    <bk>
      <rc t="1" v="30838"/>
    </bk>
    <bk>
      <rc t="1" v="30839"/>
    </bk>
    <bk>
      <rc t="1" v="30840"/>
    </bk>
    <bk>
      <rc t="1" v="30841"/>
    </bk>
    <bk>
      <rc t="1" v="30842"/>
    </bk>
    <bk>
      <rc t="1" v="30843"/>
    </bk>
    <bk>
      <rc t="1" v="30844"/>
    </bk>
    <bk>
      <rc t="1" v="30845"/>
    </bk>
    <bk>
      <rc t="1" v="30846"/>
    </bk>
    <bk>
      <rc t="1" v="30847"/>
    </bk>
    <bk>
      <rc t="1" v="30848"/>
    </bk>
    <bk>
      <rc t="1" v="30849"/>
    </bk>
    <bk>
      <rc t="1" v="30850"/>
    </bk>
    <bk>
      <rc t="1" v="30851"/>
    </bk>
    <bk>
      <rc t="1" v="30852"/>
    </bk>
    <bk>
      <rc t="1" v="30853"/>
    </bk>
    <bk>
      <rc t="1" v="30854"/>
    </bk>
    <bk>
      <rc t="1" v="30855"/>
    </bk>
    <bk>
      <rc t="1" v="30856"/>
    </bk>
    <bk>
      <rc t="1" v="30857"/>
    </bk>
    <bk>
      <rc t="1" v="30858"/>
    </bk>
    <bk>
      <rc t="1" v="30859"/>
    </bk>
    <bk>
      <rc t="1" v="30860"/>
    </bk>
    <bk>
      <rc t="1" v="30861"/>
    </bk>
    <bk>
      <rc t="1" v="30862"/>
    </bk>
    <bk>
      <rc t="1" v="30863"/>
    </bk>
    <bk>
      <rc t="1" v="30864"/>
    </bk>
    <bk>
      <rc t="1" v="30865"/>
    </bk>
    <bk>
      <rc t="1" v="30866"/>
    </bk>
    <bk>
      <rc t="1" v="30867"/>
    </bk>
    <bk>
      <rc t="1" v="30868"/>
    </bk>
    <bk>
      <rc t="1" v="30869"/>
    </bk>
    <bk>
      <rc t="1" v="30870"/>
    </bk>
    <bk>
      <rc t="1" v="30871"/>
    </bk>
    <bk>
      <rc t="1" v="30872"/>
    </bk>
    <bk>
      <rc t="1" v="30873"/>
    </bk>
    <bk>
      <rc t="1" v="30874"/>
    </bk>
    <bk>
      <rc t="1" v="30875"/>
    </bk>
    <bk>
      <rc t="1" v="30876"/>
    </bk>
    <bk>
      <rc t="1" v="30877"/>
    </bk>
    <bk>
      <rc t="1" v="30878"/>
    </bk>
    <bk>
      <rc t="1" v="30879"/>
    </bk>
    <bk>
      <rc t="1" v="30880"/>
    </bk>
    <bk>
      <rc t="1" v="30881"/>
    </bk>
    <bk>
      <rc t="1" v="30882"/>
    </bk>
    <bk>
      <rc t="1" v="30883"/>
    </bk>
    <bk>
      <rc t="1" v="30884"/>
    </bk>
    <bk>
      <rc t="1" v="30885"/>
    </bk>
    <bk>
      <rc t="1" v="30886"/>
    </bk>
    <bk>
      <rc t="1" v="30887"/>
    </bk>
    <bk>
      <rc t="1" v="30888"/>
    </bk>
    <bk>
      <rc t="1" v="30889"/>
    </bk>
    <bk>
      <rc t="1" v="30890"/>
    </bk>
    <bk>
      <rc t="1" v="30891"/>
    </bk>
    <bk>
      <rc t="1" v="30892"/>
    </bk>
    <bk>
      <rc t="1" v="30893"/>
    </bk>
    <bk>
      <rc t="1" v="30894"/>
    </bk>
    <bk>
      <rc t="1" v="30895"/>
    </bk>
    <bk>
      <rc t="1" v="30896"/>
    </bk>
    <bk>
      <rc t="1" v="30897"/>
    </bk>
    <bk>
      <rc t="1" v="30898"/>
    </bk>
    <bk>
      <rc t="1" v="30899"/>
    </bk>
    <bk>
      <rc t="1" v="30900"/>
    </bk>
    <bk>
      <rc t="1" v="30901"/>
    </bk>
    <bk>
      <rc t="1" v="30902"/>
    </bk>
    <bk>
      <rc t="1" v="30903"/>
    </bk>
    <bk>
      <rc t="1" v="30904"/>
    </bk>
    <bk>
      <rc t="1" v="30905"/>
    </bk>
    <bk>
      <rc t="1" v="30906"/>
    </bk>
    <bk>
      <rc t="1" v="30907"/>
    </bk>
    <bk>
      <rc t="1" v="30908"/>
    </bk>
    <bk>
      <rc t="1" v="30909"/>
    </bk>
    <bk>
      <rc t="1" v="30910"/>
    </bk>
    <bk>
      <rc t="1" v="30911"/>
    </bk>
    <bk>
      <rc t="1" v="30912"/>
    </bk>
    <bk>
      <rc t="1" v="30913"/>
    </bk>
    <bk>
      <rc t="1" v="30914"/>
    </bk>
    <bk>
      <rc t="1" v="30915"/>
    </bk>
    <bk>
      <rc t="1" v="30916"/>
    </bk>
    <bk>
      <rc t="1" v="30917"/>
    </bk>
    <bk>
      <rc t="1" v="30918"/>
    </bk>
    <bk>
      <rc t="1" v="30919"/>
    </bk>
    <bk>
      <rc t="1" v="30920"/>
    </bk>
    <bk>
      <rc t="1" v="30921"/>
    </bk>
    <bk>
      <rc t="1" v="30922"/>
    </bk>
    <bk>
      <rc t="1" v="30923"/>
    </bk>
    <bk>
      <rc t="1" v="30924"/>
    </bk>
    <bk>
      <rc t="1" v="30925"/>
    </bk>
    <bk>
      <rc t="1" v="30926"/>
    </bk>
    <bk>
      <rc t="1" v="30927"/>
    </bk>
    <bk>
      <rc t="1" v="30928"/>
    </bk>
    <bk>
      <rc t="1" v="30929"/>
    </bk>
    <bk>
      <rc t="1" v="30930"/>
    </bk>
    <bk>
      <rc t="1" v="30931"/>
    </bk>
    <bk>
      <rc t="1" v="30932"/>
    </bk>
    <bk>
      <rc t="1" v="30933"/>
    </bk>
    <bk>
      <rc t="1" v="30934"/>
    </bk>
    <bk>
      <rc t="1" v="30935"/>
    </bk>
    <bk>
      <rc t="1" v="30936"/>
    </bk>
    <bk>
      <rc t="1" v="30937"/>
    </bk>
    <bk>
      <rc t="1" v="30938"/>
    </bk>
    <bk>
      <rc t="1" v="30939"/>
    </bk>
    <bk>
      <rc t="1" v="30940"/>
    </bk>
    <bk>
      <rc t="1" v="30941"/>
    </bk>
    <bk>
      <rc t="1" v="30942"/>
    </bk>
    <bk>
      <rc t="1" v="30943"/>
    </bk>
    <bk>
      <rc t="1" v="30944"/>
    </bk>
    <bk>
      <rc t="1" v="30945"/>
    </bk>
    <bk>
      <rc t="1" v="30946"/>
    </bk>
    <bk>
      <rc t="1" v="30947"/>
    </bk>
    <bk>
      <rc t="1" v="30948"/>
    </bk>
    <bk>
      <rc t="1" v="30949"/>
    </bk>
    <bk>
      <rc t="1" v="30950"/>
    </bk>
    <bk>
      <rc t="1" v="30951"/>
    </bk>
    <bk>
      <rc t="1" v="30952"/>
    </bk>
    <bk>
      <rc t="1" v="30953"/>
    </bk>
    <bk>
      <rc t="1" v="30954"/>
    </bk>
    <bk>
      <rc t="1" v="30955"/>
    </bk>
    <bk>
      <rc t="1" v="30956"/>
    </bk>
    <bk>
      <rc t="1" v="30957"/>
    </bk>
    <bk>
      <rc t="1" v="30958"/>
    </bk>
    <bk>
      <rc t="1" v="30959"/>
    </bk>
    <bk>
      <rc t="1" v="30960"/>
    </bk>
    <bk>
      <rc t="1" v="30961"/>
    </bk>
    <bk>
      <rc t="1" v="30962"/>
    </bk>
    <bk>
      <rc t="1" v="30963"/>
    </bk>
    <bk>
      <rc t="1" v="30964"/>
    </bk>
    <bk>
      <rc t="1" v="30965"/>
    </bk>
    <bk>
      <rc t="1" v="30966"/>
    </bk>
    <bk>
      <rc t="1" v="30967"/>
    </bk>
    <bk>
      <rc t="1" v="30968"/>
    </bk>
    <bk>
      <rc t="1" v="30969"/>
    </bk>
    <bk>
      <rc t="1" v="30970"/>
    </bk>
    <bk>
      <rc t="1" v="30971"/>
    </bk>
    <bk>
      <rc t="1" v="30972"/>
    </bk>
    <bk>
      <rc t="1" v="30973"/>
    </bk>
    <bk>
      <rc t="1" v="30974"/>
    </bk>
    <bk>
      <rc t="1" v="30975"/>
    </bk>
    <bk>
      <rc t="1" v="30976"/>
    </bk>
    <bk>
      <rc t="1" v="30977"/>
    </bk>
    <bk>
      <rc t="1" v="30978"/>
    </bk>
    <bk>
      <rc t="1" v="30979"/>
    </bk>
    <bk>
      <rc t="1" v="30980"/>
    </bk>
    <bk>
      <rc t="1" v="30981"/>
    </bk>
    <bk>
      <rc t="1" v="30982"/>
    </bk>
    <bk>
      <rc t="1" v="30983"/>
    </bk>
    <bk>
      <rc t="1" v="30984"/>
    </bk>
    <bk>
      <rc t="1" v="30985"/>
    </bk>
    <bk>
      <rc t="1" v="30986"/>
    </bk>
    <bk>
      <rc t="1" v="30987"/>
    </bk>
    <bk>
      <rc t="1" v="30988"/>
    </bk>
    <bk>
      <rc t="1" v="30989"/>
    </bk>
    <bk>
      <rc t="1" v="30990"/>
    </bk>
    <bk>
      <rc t="1" v="30991"/>
    </bk>
    <bk>
      <rc t="1" v="30992"/>
    </bk>
    <bk>
      <rc t="1" v="30993"/>
    </bk>
    <bk>
      <rc t="1" v="30994"/>
    </bk>
    <bk>
      <rc t="1" v="30995"/>
    </bk>
    <bk>
      <rc t="1" v="30996"/>
    </bk>
    <bk>
      <rc t="1" v="30997"/>
    </bk>
    <bk>
      <rc t="1" v="30998"/>
    </bk>
    <bk>
      <rc t="1" v="30999"/>
    </bk>
    <bk>
      <rc t="1" v="31000"/>
    </bk>
    <bk>
      <rc t="1" v="31001"/>
    </bk>
    <bk>
      <rc t="1" v="31002"/>
    </bk>
    <bk>
      <rc t="1" v="31003"/>
    </bk>
    <bk>
      <rc t="1" v="31004"/>
    </bk>
    <bk>
      <rc t="1" v="31005"/>
    </bk>
    <bk>
      <rc t="1" v="31006"/>
    </bk>
    <bk>
      <rc t="1" v="31007"/>
    </bk>
    <bk>
      <rc t="1" v="31008"/>
    </bk>
    <bk>
      <rc t="1" v="31009"/>
    </bk>
    <bk>
      <rc t="1" v="31010"/>
    </bk>
    <bk>
      <rc t="1" v="31011"/>
    </bk>
    <bk>
      <rc t="1" v="31012"/>
    </bk>
    <bk>
      <rc t="1" v="31013"/>
    </bk>
    <bk>
      <rc t="1" v="31014"/>
    </bk>
    <bk>
      <rc t="1" v="31015"/>
    </bk>
    <bk>
      <rc t="1" v="31016"/>
    </bk>
    <bk>
      <rc t="1" v="31017"/>
    </bk>
    <bk>
      <rc t="1" v="31018"/>
    </bk>
    <bk>
      <rc t="1" v="31019"/>
    </bk>
    <bk>
      <rc t="1" v="31020"/>
    </bk>
    <bk>
      <rc t="1" v="31021"/>
    </bk>
    <bk>
      <rc t="1" v="31022"/>
    </bk>
    <bk>
      <rc t="1" v="31023"/>
    </bk>
    <bk>
      <rc t="1" v="31024"/>
    </bk>
    <bk>
      <rc t="1" v="31025"/>
    </bk>
    <bk>
      <rc t="1" v="31026"/>
    </bk>
    <bk>
      <rc t="1" v="31027"/>
    </bk>
    <bk>
      <rc t="1" v="31028"/>
    </bk>
    <bk>
      <rc t="1" v="31029"/>
    </bk>
    <bk>
      <rc t="1" v="31030"/>
    </bk>
    <bk>
      <rc t="1" v="31031"/>
    </bk>
    <bk>
      <rc t="1" v="31032"/>
    </bk>
    <bk>
      <rc t="1" v="31033"/>
    </bk>
    <bk>
      <rc t="1" v="31034"/>
    </bk>
    <bk>
      <rc t="1" v="31035"/>
    </bk>
    <bk>
      <rc t="1" v="31036"/>
    </bk>
    <bk>
      <rc t="1" v="31037"/>
    </bk>
    <bk>
      <rc t="1" v="31038"/>
    </bk>
    <bk>
      <rc t="1" v="31039"/>
    </bk>
    <bk>
      <rc t="1" v="31040"/>
    </bk>
    <bk>
      <rc t="1" v="31041"/>
    </bk>
    <bk>
      <rc t="1" v="31042"/>
    </bk>
    <bk>
      <rc t="1" v="31043"/>
    </bk>
    <bk>
      <rc t="1" v="31044"/>
    </bk>
    <bk>
      <rc t="1" v="31045"/>
    </bk>
    <bk>
      <rc t="1" v="31046"/>
    </bk>
    <bk>
      <rc t="1" v="31047"/>
    </bk>
    <bk>
      <rc t="1" v="31048"/>
    </bk>
    <bk>
      <rc t="1" v="31049"/>
    </bk>
    <bk>
      <rc t="1" v="31050"/>
    </bk>
    <bk>
      <rc t="1" v="31051"/>
    </bk>
    <bk>
      <rc t="1" v="31052"/>
    </bk>
    <bk>
      <rc t="1" v="31053"/>
    </bk>
    <bk>
      <rc t="1" v="31054"/>
    </bk>
    <bk>
      <rc t="1" v="31055"/>
    </bk>
    <bk>
      <rc t="1" v="31056"/>
    </bk>
    <bk>
      <rc t="1" v="31057"/>
    </bk>
    <bk>
      <rc t="1" v="31058"/>
    </bk>
    <bk>
      <rc t="1" v="31059"/>
    </bk>
    <bk>
      <rc t="1" v="31060"/>
    </bk>
    <bk>
      <rc t="1" v="31061"/>
    </bk>
    <bk>
      <rc t="1" v="31062"/>
    </bk>
    <bk>
      <rc t="1" v="31063"/>
    </bk>
    <bk>
      <rc t="1" v="31064"/>
    </bk>
    <bk>
      <rc t="1" v="31065"/>
    </bk>
    <bk>
      <rc t="1" v="31066"/>
    </bk>
    <bk>
      <rc t="1" v="31067"/>
    </bk>
    <bk>
      <rc t="1" v="31068"/>
    </bk>
    <bk>
      <rc t="1" v="31069"/>
    </bk>
    <bk>
      <rc t="1" v="31070"/>
    </bk>
    <bk>
      <rc t="1" v="31071"/>
    </bk>
    <bk>
      <rc t="1" v="31072"/>
    </bk>
    <bk>
      <rc t="1" v="31073"/>
    </bk>
    <bk>
      <rc t="1" v="31074"/>
    </bk>
    <bk>
      <rc t="1" v="31075"/>
    </bk>
    <bk>
      <rc t="1" v="31076"/>
    </bk>
    <bk>
      <rc t="1" v="31077"/>
    </bk>
    <bk>
      <rc t="1" v="31078"/>
    </bk>
    <bk>
      <rc t="1" v="31079"/>
    </bk>
    <bk>
      <rc t="1" v="31080"/>
    </bk>
    <bk>
      <rc t="1" v="31081"/>
    </bk>
    <bk>
      <rc t="1" v="31082"/>
    </bk>
    <bk>
      <rc t="1" v="31083"/>
    </bk>
    <bk>
      <rc t="1" v="31084"/>
    </bk>
    <bk>
      <rc t="1" v="31085"/>
    </bk>
    <bk>
      <rc t="1" v="31086"/>
    </bk>
    <bk>
      <rc t="1" v="31087"/>
    </bk>
    <bk>
      <rc t="1" v="31088"/>
    </bk>
    <bk>
      <rc t="1" v="31089"/>
    </bk>
    <bk>
      <rc t="1" v="31090"/>
    </bk>
    <bk>
      <rc t="1" v="31091"/>
    </bk>
    <bk>
      <rc t="1" v="31092"/>
    </bk>
    <bk>
      <rc t="1" v="31093"/>
    </bk>
    <bk>
      <rc t="1" v="31094"/>
    </bk>
    <bk>
      <rc t="1" v="31095"/>
    </bk>
    <bk>
      <rc t="1" v="31096"/>
    </bk>
    <bk>
      <rc t="1" v="31097"/>
    </bk>
    <bk>
      <rc t="1" v="31098"/>
    </bk>
    <bk>
      <rc t="1" v="31099"/>
    </bk>
    <bk>
      <rc t="1" v="31100"/>
    </bk>
    <bk>
      <rc t="1" v="31101"/>
    </bk>
    <bk>
      <rc t="1" v="31102"/>
    </bk>
    <bk>
      <rc t="1" v="31103"/>
    </bk>
    <bk>
      <rc t="1" v="31104"/>
    </bk>
    <bk>
      <rc t="1" v="31105"/>
    </bk>
    <bk>
      <rc t="1" v="31106"/>
    </bk>
    <bk>
      <rc t="1" v="31107"/>
    </bk>
    <bk>
      <rc t="1" v="31108"/>
    </bk>
    <bk>
      <rc t="1" v="31109"/>
    </bk>
    <bk>
      <rc t="1" v="31110"/>
    </bk>
    <bk>
      <rc t="1" v="31111"/>
    </bk>
    <bk>
      <rc t="1" v="31112"/>
    </bk>
    <bk>
      <rc t="1" v="31113"/>
    </bk>
    <bk>
      <rc t="1" v="31114"/>
    </bk>
    <bk>
      <rc t="1" v="31115"/>
    </bk>
    <bk>
      <rc t="1" v="31116"/>
    </bk>
    <bk>
      <rc t="1" v="31117"/>
    </bk>
    <bk>
      <rc t="1" v="31118"/>
    </bk>
    <bk>
      <rc t="1" v="31119"/>
    </bk>
    <bk>
      <rc t="1" v="31120"/>
    </bk>
    <bk>
      <rc t="1" v="31121"/>
    </bk>
    <bk>
      <rc t="1" v="31122"/>
    </bk>
    <bk>
      <rc t="1" v="31123"/>
    </bk>
    <bk>
      <rc t="1" v="31124"/>
    </bk>
    <bk>
      <rc t="1" v="31125"/>
    </bk>
    <bk>
      <rc t="1" v="31126"/>
    </bk>
    <bk>
      <rc t="1" v="31127"/>
    </bk>
    <bk>
      <rc t="1" v="31128"/>
    </bk>
    <bk>
      <rc t="1" v="31129"/>
    </bk>
    <bk>
      <rc t="1" v="31130"/>
    </bk>
    <bk>
      <rc t="1" v="31131"/>
    </bk>
    <bk>
      <rc t="1" v="31132"/>
    </bk>
    <bk>
      <rc t="1" v="31133"/>
    </bk>
    <bk>
      <rc t="1" v="31134"/>
    </bk>
    <bk>
      <rc t="1" v="31135"/>
    </bk>
    <bk>
      <rc t="1" v="31136"/>
    </bk>
    <bk>
      <rc t="1" v="31137"/>
    </bk>
    <bk>
      <rc t="1" v="31138"/>
    </bk>
    <bk>
      <rc t="1" v="31139"/>
    </bk>
    <bk>
      <rc t="1" v="31140"/>
    </bk>
    <bk>
      <rc t="1" v="31141"/>
    </bk>
    <bk>
      <rc t="1" v="31142"/>
    </bk>
    <bk>
      <rc t="1" v="31143"/>
    </bk>
    <bk>
      <rc t="1" v="31144"/>
    </bk>
    <bk>
      <rc t="1" v="31145"/>
    </bk>
    <bk>
      <rc t="1" v="31146"/>
    </bk>
    <bk>
      <rc t="1" v="31147"/>
    </bk>
    <bk>
      <rc t="1" v="31148"/>
    </bk>
    <bk>
      <rc t="1" v="31149"/>
    </bk>
    <bk>
      <rc t="1" v="31150"/>
    </bk>
    <bk>
      <rc t="1" v="31151"/>
    </bk>
    <bk>
      <rc t="1" v="31152"/>
    </bk>
    <bk>
      <rc t="1" v="31153"/>
    </bk>
    <bk>
      <rc t="1" v="31154"/>
    </bk>
    <bk>
      <rc t="1" v="31155"/>
    </bk>
    <bk>
      <rc t="1" v="31156"/>
    </bk>
    <bk>
      <rc t="1" v="31157"/>
    </bk>
    <bk>
      <rc t="1" v="31158"/>
    </bk>
    <bk>
      <rc t="1" v="31159"/>
    </bk>
    <bk>
      <rc t="1" v="31160"/>
    </bk>
    <bk>
      <rc t="1" v="31161"/>
    </bk>
    <bk>
      <rc t="1" v="31162"/>
    </bk>
    <bk>
      <rc t="1" v="31163"/>
    </bk>
    <bk>
      <rc t="1" v="31164"/>
    </bk>
    <bk>
      <rc t="1" v="31165"/>
    </bk>
    <bk>
      <rc t="1" v="31166"/>
    </bk>
    <bk>
      <rc t="1" v="31167"/>
    </bk>
    <bk>
      <rc t="1" v="31168"/>
    </bk>
    <bk>
      <rc t="1" v="31169"/>
    </bk>
    <bk>
      <rc t="1" v="31170"/>
    </bk>
    <bk>
      <rc t="1" v="31171"/>
    </bk>
    <bk>
      <rc t="1" v="31172"/>
    </bk>
    <bk>
      <rc t="1" v="31173"/>
    </bk>
    <bk>
      <rc t="1" v="31174"/>
    </bk>
    <bk>
      <rc t="1" v="31175"/>
    </bk>
    <bk>
      <rc t="1" v="31176"/>
    </bk>
    <bk>
      <rc t="1" v="31177"/>
    </bk>
    <bk>
      <rc t="1" v="31178"/>
    </bk>
    <bk>
      <rc t="1" v="31179"/>
    </bk>
    <bk>
      <rc t="1" v="31180"/>
    </bk>
    <bk>
      <rc t="1" v="31181"/>
    </bk>
    <bk>
      <rc t="1" v="31182"/>
    </bk>
    <bk>
      <rc t="1" v="31183"/>
    </bk>
    <bk>
      <rc t="1" v="31184"/>
    </bk>
    <bk>
      <rc t="1" v="31185"/>
    </bk>
    <bk>
      <rc t="1" v="31186"/>
    </bk>
    <bk>
      <rc t="1" v="31187"/>
    </bk>
    <bk>
      <rc t="1" v="31188"/>
    </bk>
    <bk>
      <rc t="1" v="31189"/>
    </bk>
    <bk>
      <rc t="1" v="31190"/>
    </bk>
    <bk>
      <rc t="1" v="31191"/>
    </bk>
    <bk>
      <rc t="1" v="31192"/>
    </bk>
    <bk>
      <rc t="1" v="31193"/>
    </bk>
    <bk>
      <rc t="1" v="31194"/>
    </bk>
    <bk>
      <rc t="1" v="31195"/>
    </bk>
    <bk>
      <rc t="1" v="31196"/>
    </bk>
    <bk>
      <rc t="1" v="31197"/>
    </bk>
    <bk>
      <rc t="1" v="31198"/>
    </bk>
    <bk>
      <rc t="1" v="31199"/>
    </bk>
    <bk>
      <rc t="1" v="31200"/>
    </bk>
    <bk>
      <rc t="1" v="31201"/>
    </bk>
    <bk>
      <rc t="1" v="31202"/>
    </bk>
    <bk>
      <rc t="1" v="31203"/>
    </bk>
    <bk>
      <rc t="1" v="31204"/>
    </bk>
    <bk>
      <rc t="1" v="31205"/>
    </bk>
    <bk>
      <rc t="1" v="31206"/>
    </bk>
    <bk>
      <rc t="1" v="31207"/>
    </bk>
    <bk>
      <rc t="1" v="31208"/>
    </bk>
    <bk>
      <rc t="1" v="31209"/>
    </bk>
    <bk>
      <rc t="1" v="31210"/>
    </bk>
    <bk>
      <rc t="1" v="31211"/>
    </bk>
    <bk>
      <rc t="1" v="31212"/>
    </bk>
    <bk>
      <rc t="1" v="31213"/>
    </bk>
    <bk>
      <rc t="1" v="31214"/>
    </bk>
    <bk>
      <rc t="1" v="31215"/>
    </bk>
    <bk>
      <rc t="1" v="31216"/>
    </bk>
    <bk>
      <rc t="1" v="31217"/>
    </bk>
    <bk>
      <rc t="1" v="31218"/>
    </bk>
    <bk>
      <rc t="1" v="31219"/>
    </bk>
    <bk>
      <rc t="1" v="31220"/>
    </bk>
    <bk>
      <rc t="1" v="31221"/>
    </bk>
    <bk>
      <rc t="1" v="31222"/>
    </bk>
    <bk>
      <rc t="1" v="31223"/>
    </bk>
    <bk>
      <rc t="1" v="31224"/>
    </bk>
    <bk>
      <rc t="1" v="31225"/>
    </bk>
    <bk>
      <rc t="1" v="31226"/>
    </bk>
    <bk>
      <rc t="1" v="31227"/>
    </bk>
    <bk>
      <rc t="1" v="31228"/>
    </bk>
    <bk>
      <rc t="1" v="31229"/>
    </bk>
    <bk>
      <rc t="1" v="31230"/>
    </bk>
    <bk>
      <rc t="1" v="31231"/>
    </bk>
    <bk>
      <rc t="1" v="31232"/>
    </bk>
    <bk>
      <rc t="1" v="31233"/>
    </bk>
    <bk>
      <rc t="1" v="31234"/>
    </bk>
    <bk>
      <rc t="1" v="31235"/>
    </bk>
    <bk>
      <rc t="1" v="31236"/>
    </bk>
    <bk>
      <rc t="1" v="31237"/>
    </bk>
    <bk>
      <rc t="1" v="31238"/>
    </bk>
    <bk>
      <rc t="1" v="31239"/>
    </bk>
    <bk>
      <rc t="1" v="31240"/>
    </bk>
    <bk>
      <rc t="1" v="31241"/>
    </bk>
    <bk>
      <rc t="1" v="31242"/>
    </bk>
    <bk>
      <rc t="1" v="31243"/>
    </bk>
    <bk>
      <rc t="1" v="31244"/>
    </bk>
    <bk>
      <rc t="1" v="31245"/>
    </bk>
    <bk>
      <rc t="1" v="31246"/>
    </bk>
    <bk>
      <rc t="1" v="31247"/>
    </bk>
    <bk>
      <rc t="1" v="31248"/>
    </bk>
    <bk>
      <rc t="1" v="31249"/>
    </bk>
    <bk>
      <rc t="1" v="31250"/>
    </bk>
    <bk>
      <rc t="1" v="31251"/>
    </bk>
    <bk>
      <rc t="1" v="31252"/>
    </bk>
    <bk>
      <rc t="1" v="31253"/>
    </bk>
    <bk>
      <rc t="1" v="31254"/>
    </bk>
    <bk>
      <rc t="1" v="31255"/>
    </bk>
    <bk>
      <rc t="1" v="31256"/>
    </bk>
    <bk>
      <rc t="1" v="31257"/>
    </bk>
    <bk>
      <rc t="1" v="31258"/>
    </bk>
    <bk>
      <rc t="1" v="31259"/>
    </bk>
    <bk>
      <rc t="1" v="31260"/>
    </bk>
    <bk>
      <rc t="1" v="31261"/>
    </bk>
    <bk>
      <rc t="1" v="31262"/>
    </bk>
    <bk>
      <rc t="1" v="31263"/>
    </bk>
    <bk>
      <rc t="1" v="31264"/>
    </bk>
    <bk>
      <rc t="1" v="31265"/>
    </bk>
    <bk>
      <rc t="1" v="31266"/>
    </bk>
    <bk>
      <rc t="1" v="31267"/>
    </bk>
    <bk>
      <rc t="1" v="31268"/>
    </bk>
    <bk>
      <rc t="1" v="31269"/>
    </bk>
    <bk>
      <rc t="1" v="31270"/>
    </bk>
    <bk>
      <rc t="1" v="31271"/>
    </bk>
    <bk>
      <rc t="1" v="31272"/>
    </bk>
    <bk>
      <rc t="1" v="31273"/>
    </bk>
    <bk>
      <rc t="1" v="31274"/>
    </bk>
    <bk>
      <rc t="1" v="31275"/>
    </bk>
    <bk>
      <rc t="1" v="31276"/>
    </bk>
    <bk>
      <rc t="1" v="31277"/>
    </bk>
    <bk>
      <rc t="1" v="31278"/>
    </bk>
    <bk>
      <rc t="1" v="31279"/>
    </bk>
    <bk>
      <rc t="1" v="31280"/>
    </bk>
    <bk>
      <rc t="1" v="31281"/>
    </bk>
    <bk>
      <rc t="1" v="31282"/>
    </bk>
    <bk>
      <rc t="1" v="31283"/>
    </bk>
    <bk>
      <rc t="1" v="31284"/>
    </bk>
    <bk>
      <rc t="1" v="31285"/>
    </bk>
    <bk>
      <rc t="1" v="31286"/>
    </bk>
    <bk>
      <rc t="1" v="31287"/>
    </bk>
    <bk>
      <rc t="1" v="31288"/>
    </bk>
    <bk>
      <rc t="1" v="31289"/>
    </bk>
    <bk>
      <rc t="1" v="31290"/>
    </bk>
    <bk>
      <rc t="1" v="31291"/>
    </bk>
    <bk>
      <rc t="1" v="31292"/>
    </bk>
    <bk>
      <rc t="1" v="31293"/>
    </bk>
    <bk>
      <rc t="1" v="31294"/>
    </bk>
    <bk>
      <rc t="1" v="31295"/>
    </bk>
    <bk>
      <rc t="1" v="31296"/>
    </bk>
    <bk>
      <rc t="1" v="31297"/>
    </bk>
    <bk>
      <rc t="1" v="31298"/>
    </bk>
    <bk>
      <rc t="1" v="31299"/>
    </bk>
    <bk>
      <rc t="1" v="31300"/>
    </bk>
    <bk>
      <rc t="1" v="31301"/>
    </bk>
    <bk>
      <rc t="1" v="31302"/>
    </bk>
    <bk>
      <rc t="1" v="31303"/>
    </bk>
    <bk>
      <rc t="1" v="31304"/>
    </bk>
    <bk>
      <rc t="1" v="31305"/>
    </bk>
    <bk>
      <rc t="1" v="31306"/>
    </bk>
    <bk>
      <rc t="1" v="31307"/>
    </bk>
    <bk>
      <rc t="1" v="31308"/>
    </bk>
    <bk>
      <rc t="1" v="31309"/>
    </bk>
    <bk>
      <rc t="1" v="31310"/>
    </bk>
    <bk>
      <rc t="1" v="31311"/>
    </bk>
    <bk>
      <rc t="1" v="31312"/>
    </bk>
    <bk>
      <rc t="1" v="31313"/>
    </bk>
    <bk>
      <rc t="1" v="31314"/>
    </bk>
    <bk>
      <rc t="1" v="31315"/>
    </bk>
    <bk>
      <rc t="1" v="31316"/>
    </bk>
    <bk>
      <rc t="1" v="31317"/>
    </bk>
    <bk>
      <rc t="1" v="31318"/>
    </bk>
    <bk>
      <rc t="1" v="31319"/>
    </bk>
    <bk>
      <rc t="1" v="31320"/>
    </bk>
    <bk>
      <rc t="1" v="31321"/>
    </bk>
    <bk>
      <rc t="1" v="31322"/>
    </bk>
    <bk>
      <rc t="1" v="31323"/>
    </bk>
    <bk>
      <rc t="1" v="31324"/>
    </bk>
    <bk>
      <rc t="1" v="31325"/>
    </bk>
    <bk>
      <rc t="1" v="31326"/>
    </bk>
    <bk>
      <rc t="1" v="31327"/>
    </bk>
    <bk>
      <rc t="1" v="31328"/>
    </bk>
    <bk>
      <rc t="1" v="31329"/>
    </bk>
    <bk>
      <rc t="1" v="31330"/>
    </bk>
    <bk>
      <rc t="1" v="31331"/>
    </bk>
    <bk>
      <rc t="1" v="31332"/>
    </bk>
    <bk>
      <rc t="1" v="31333"/>
    </bk>
    <bk>
      <rc t="1" v="31334"/>
    </bk>
    <bk>
      <rc t="1" v="31335"/>
    </bk>
    <bk>
      <rc t="1" v="31336"/>
    </bk>
    <bk>
      <rc t="1" v="31337"/>
    </bk>
    <bk>
      <rc t="1" v="31338"/>
    </bk>
    <bk>
      <rc t="1" v="31339"/>
    </bk>
    <bk>
      <rc t="1" v="31340"/>
    </bk>
    <bk>
      <rc t="1" v="31341"/>
    </bk>
    <bk>
      <rc t="1" v="31342"/>
    </bk>
    <bk>
      <rc t="1" v="31343"/>
    </bk>
    <bk>
      <rc t="1" v="31344"/>
    </bk>
    <bk>
      <rc t="1" v="31345"/>
    </bk>
    <bk>
      <rc t="1" v="31346"/>
    </bk>
    <bk>
      <rc t="1" v="31347"/>
    </bk>
    <bk>
      <rc t="1" v="31348"/>
    </bk>
    <bk>
      <rc t="1" v="31349"/>
    </bk>
    <bk>
      <rc t="1" v="31350"/>
    </bk>
    <bk>
      <rc t="1" v="31351"/>
    </bk>
    <bk>
      <rc t="1" v="31352"/>
    </bk>
    <bk>
      <rc t="1" v="31353"/>
    </bk>
    <bk>
      <rc t="1" v="31354"/>
    </bk>
    <bk>
      <rc t="1" v="31355"/>
    </bk>
    <bk>
      <rc t="1" v="31356"/>
    </bk>
    <bk>
      <rc t="1" v="31357"/>
    </bk>
    <bk>
      <rc t="1" v="31358"/>
    </bk>
    <bk>
      <rc t="1" v="31359"/>
    </bk>
    <bk>
      <rc t="1" v="31360"/>
    </bk>
    <bk>
      <rc t="1" v="31361"/>
    </bk>
    <bk>
      <rc t="1" v="31362"/>
    </bk>
    <bk>
      <rc t="1" v="31363"/>
    </bk>
    <bk>
      <rc t="1" v="31364"/>
    </bk>
    <bk>
      <rc t="1" v="31365"/>
    </bk>
    <bk>
      <rc t="1" v="31366"/>
    </bk>
    <bk>
      <rc t="1" v="31367"/>
    </bk>
    <bk>
      <rc t="1" v="31368"/>
    </bk>
    <bk>
      <rc t="1" v="31369"/>
    </bk>
    <bk>
      <rc t="1" v="31370"/>
    </bk>
    <bk>
      <rc t="1" v="31371"/>
    </bk>
    <bk>
      <rc t="1" v="31372"/>
    </bk>
    <bk>
      <rc t="1" v="31373"/>
    </bk>
    <bk>
      <rc t="1" v="31374"/>
    </bk>
    <bk>
      <rc t="1" v="31375"/>
    </bk>
    <bk>
      <rc t="1" v="31376"/>
    </bk>
    <bk>
      <rc t="1" v="31377"/>
    </bk>
    <bk>
      <rc t="1" v="31378"/>
    </bk>
    <bk>
      <rc t="1" v="31379"/>
    </bk>
    <bk>
      <rc t="1" v="31380"/>
    </bk>
    <bk>
      <rc t="1" v="31381"/>
    </bk>
    <bk>
      <rc t="1" v="31382"/>
    </bk>
    <bk>
      <rc t="1" v="31383"/>
    </bk>
    <bk>
      <rc t="1" v="31384"/>
    </bk>
    <bk>
      <rc t="1" v="31385"/>
    </bk>
    <bk>
      <rc t="1" v="31386"/>
    </bk>
    <bk>
      <rc t="1" v="31387"/>
    </bk>
    <bk>
      <rc t="1" v="31388"/>
    </bk>
    <bk>
      <rc t="1" v="31389"/>
    </bk>
    <bk>
      <rc t="1" v="31390"/>
    </bk>
    <bk>
      <rc t="1" v="31391"/>
    </bk>
    <bk>
      <rc t="1" v="31392"/>
    </bk>
    <bk>
      <rc t="1" v="31393"/>
    </bk>
    <bk>
      <rc t="1" v="31394"/>
    </bk>
    <bk>
      <rc t="1" v="31395"/>
    </bk>
    <bk>
      <rc t="1" v="31396"/>
    </bk>
    <bk>
      <rc t="1" v="31397"/>
    </bk>
    <bk>
      <rc t="1" v="31398"/>
    </bk>
    <bk>
      <rc t="1" v="31399"/>
    </bk>
    <bk>
      <rc t="1" v="31400"/>
    </bk>
    <bk>
      <rc t="1" v="31401"/>
    </bk>
    <bk>
      <rc t="1" v="31402"/>
    </bk>
    <bk>
      <rc t="1" v="31403"/>
    </bk>
    <bk>
      <rc t="1" v="31404"/>
    </bk>
    <bk>
      <rc t="1" v="31405"/>
    </bk>
    <bk>
      <rc t="1" v="31406"/>
    </bk>
    <bk>
      <rc t="1" v="31407"/>
    </bk>
    <bk>
      <rc t="1" v="31408"/>
    </bk>
    <bk>
      <rc t="1" v="31409"/>
    </bk>
    <bk>
      <rc t="1" v="31410"/>
    </bk>
    <bk>
      <rc t="1" v="31411"/>
    </bk>
    <bk>
      <rc t="1" v="31412"/>
    </bk>
    <bk>
      <rc t="1" v="31413"/>
    </bk>
    <bk>
      <rc t="1" v="31414"/>
    </bk>
    <bk>
      <rc t="1" v="31415"/>
    </bk>
    <bk>
      <rc t="1" v="31416"/>
    </bk>
    <bk>
      <rc t="1" v="31417"/>
    </bk>
    <bk>
      <rc t="1" v="31418"/>
    </bk>
    <bk>
      <rc t="1" v="31419"/>
    </bk>
    <bk>
      <rc t="1" v="31420"/>
    </bk>
    <bk>
      <rc t="1" v="31421"/>
    </bk>
    <bk>
      <rc t="1" v="31422"/>
    </bk>
    <bk>
      <rc t="1" v="31423"/>
    </bk>
    <bk>
      <rc t="1" v="31424"/>
    </bk>
    <bk>
      <rc t="1" v="31425"/>
    </bk>
    <bk>
      <rc t="1" v="31426"/>
    </bk>
    <bk>
      <rc t="1" v="31427"/>
    </bk>
    <bk>
      <rc t="1" v="31428"/>
    </bk>
    <bk>
      <rc t="1" v="31429"/>
    </bk>
    <bk>
      <rc t="1" v="31430"/>
    </bk>
    <bk>
      <rc t="1" v="31431"/>
    </bk>
    <bk>
      <rc t="1" v="31432"/>
    </bk>
    <bk>
      <rc t="1" v="31433"/>
    </bk>
    <bk>
      <rc t="1" v="31434"/>
    </bk>
    <bk>
      <rc t="1" v="31435"/>
    </bk>
    <bk>
      <rc t="1" v="31436"/>
    </bk>
    <bk>
      <rc t="1" v="31437"/>
    </bk>
    <bk>
      <rc t="1" v="31438"/>
    </bk>
    <bk>
      <rc t="1" v="31439"/>
    </bk>
    <bk>
      <rc t="1" v="31440"/>
    </bk>
    <bk>
      <rc t="1" v="31441"/>
    </bk>
    <bk>
      <rc t="1" v="31442"/>
    </bk>
    <bk>
      <rc t="1" v="31443"/>
    </bk>
    <bk>
      <rc t="1" v="31444"/>
    </bk>
    <bk>
      <rc t="1" v="31445"/>
    </bk>
    <bk>
      <rc t="1" v="31446"/>
    </bk>
    <bk>
      <rc t="1" v="31447"/>
    </bk>
    <bk>
      <rc t="1" v="31448"/>
    </bk>
    <bk>
      <rc t="1" v="31449"/>
    </bk>
    <bk>
      <rc t="1" v="31450"/>
    </bk>
    <bk>
      <rc t="1" v="31451"/>
    </bk>
    <bk>
      <rc t="1" v="31452"/>
    </bk>
    <bk>
      <rc t="1" v="31453"/>
    </bk>
    <bk>
      <rc t="1" v="31454"/>
    </bk>
    <bk>
      <rc t="1" v="31455"/>
    </bk>
    <bk>
      <rc t="1" v="31456"/>
    </bk>
    <bk>
      <rc t="1" v="31457"/>
    </bk>
    <bk>
      <rc t="1" v="31458"/>
    </bk>
    <bk>
      <rc t="1" v="31459"/>
    </bk>
    <bk>
      <rc t="1" v="31460"/>
    </bk>
    <bk>
      <rc t="1" v="31461"/>
    </bk>
    <bk>
      <rc t="1" v="31462"/>
    </bk>
    <bk>
      <rc t="1" v="31463"/>
    </bk>
    <bk>
      <rc t="1" v="31464"/>
    </bk>
    <bk>
      <rc t="1" v="31465"/>
    </bk>
    <bk>
      <rc t="1" v="31466"/>
    </bk>
    <bk>
      <rc t="1" v="31467"/>
    </bk>
    <bk>
      <rc t="1" v="31468"/>
    </bk>
    <bk>
      <rc t="1" v="31469"/>
    </bk>
    <bk>
      <rc t="1" v="31470"/>
    </bk>
    <bk>
      <rc t="1" v="31471"/>
    </bk>
    <bk>
      <rc t="1" v="31472"/>
    </bk>
    <bk>
      <rc t="1" v="31473"/>
    </bk>
    <bk>
      <rc t="1" v="31474"/>
    </bk>
    <bk>
      <rc t="1" v="31475"/>
    </bk>
    <bk>
      <rc t="1" v="31476"/>
    </bk>
    <bk>
      <rc t="1" v="31477"/>
    </bk>
    <bk>
      <rc t="1" v="31478"/>
    </bk>
    <bk>
      <rc t="1" v="31479"/>
    </bk>
    <bk>
      <rc t="1" v="31480"/>
    </bk>
    <bk>
      <rc t="1" v="31481"/>
    </bk>
    <bk>
      <rc t="1" v="31482"/>
    </bk>
    <bk>
      <rc t="1" v="31483"/>
    </bk>
    <bk>
      <rc t="1" v="31484"/>
    </bk>
    <bk>
      <rc t="1" v="31485"/>
    </bk>
    <bk>
      <rc t="1" v="31486"/>
    </bk>
    <bk>
      <rc t="1" v="31487"/>
    </bk>
    <bk>
      <rc t="1" v="31488"/>
    </bk>
    <bk>
      <rc t="1" v="31489"/>
    </bk>
    <bk>
      <rc t="1" v="31490"/>
    </bk>
    <bk>
      <rc t="1" v="31491"/>
    </bk>
    <bk>
      <rc t="1" v="31492"/>
    </bk>
    <bk>
      <rc t="1" v="31493"/>
    </bk>
    <bk>
      <rc t="1" v="31494"/>
    </bk>
    <bk>
      <rc t="1" v="31495"/>
    </bk>
    <bk>
      <rc t="1" v="31496"/>
    </bk>
    <bk>
      <rc t="1" v="31497"/>
    </bk>
    <bk>
      <rc t="1" v="31498"/>
    </bk>
    <bk>
      <rc t="1" v="31499"/>
    </bk>
    <bk>
      <rc t="1" v="31500"/>
    </bk>
    <bk>
      <rc t="1" v="31501"/>
    </bk>
    <bk>
      <rc t="1" v="31502"/>
    </bk>
    <bk>
      <rc t="1" v="31503"/>
    </bk>
    <bk>
      <rc t="1" v="31504"/>
    </bk>
    <bk>
      <rc t="1" v="31505"/>
    </bk>
    <bk>
      <rc t="1" v="31506"/>
    </bk>
    <bk>
      <rc t="1" v="31507"/>
    </bk>
    <bk>
      <rc t="1" v="31508"/>
    </bk>
    <bk>
      <rc t="1" v="31509"/>
    </bk>
    <bk>
      <rc t="1" v="31510"/>
    </bk>
    <bk>
      <rc t="1" v="31511"/>
    </bk>
    <bk>
      <rc t="1" v="31512"/>
    </bk>
    <bk>
      <rc t="1" v="31513"/>
    </bk>
    <bk>
      <rc t="1" v="31514"/>
    </bk>
    <bk>
      <rc t="1" v="31515"/>
    </bk>
    <bk>
      <rc t="1" v="31516"/>
    </bk>
    <bk>
      <rc t="1" v="31517"/>
    </bk>
    <bk>
      <rc t="1" v="31518"/>
    </bk>
    <bk>
      <rc t="1" v="31519"/>
    </bk>
    <bk>
      <rc t="1" v="31520"/>
    </bk>
    <bk>
      <rc t="1" v="31521"/>
    </bk>
    <bk>
      <rc t="1" v="31522"/>
    </bk>
    <bk>
      <rc t="1" v="31523"/>
    </bk>
    <bk>
      <rc t="1" v="31524"/>
    </bk>
    <bk>
      <rc t="1" v="31525"/>
    </bk>
    <bk>
      <rc t="1" v="31526"/>
    </bk>
    <bk>
      <rc t="1" v="31527"/>
    </bk>
    <bk>
      <rc t="1" v="31528"/>
    </bk>
    <bk>
      <rc t="1" v="31529"/>
    </bk>
    <bk>
      <rc t="1" v="31530"/>
    </bk>
    <bk>
      <rc t="1" v="31531"/>
    </bk>
    <bk>
      <rc t="1" v="31532"/>
    </bk>
    <bk>
      <rc t="1" v="31533"/>
    </bk>
    <bk>
      <rc t="1" v="31534"/>
    </bk>
    <bk>
      <rc t="1" v="31535"/>
    </bk>
    <bk>
      <rc t="1" v="31536"/>
    </bk>
    <bk>
      <rc t="1" v="31537"/>
    </bk>
    <bk>
      <rc t="1" v="31538"/>
    </bk>
    <bk>
      <rc t="1" v="31539"/>
    </bk>
    <bk>
      <rc t="1" v="31540"/>
    </bk>
    <bk>
      <rc t="1" v="31541"/>
    </bk>
    <bk>
      <rc t="1" v="31542"/>
    </bk>
    <bk>
      <rc t="1" v="31543"/>
    </bk>
    <bk>
      <rc t="1" v="31544"/>
    </bk>
    <bk>
      <rc t="1" v="31545"/>
    </bk>
    <bk>
      <rc t="1" v="31546"/>
    </bk>
    <bk>
      <rc t="1" v="31547"/>
    </bk>
    <bk>
      <rc t="1" v="31548"/>
    </bk>
    <bk>
      <rc t="1" v="31549"/>
    </bk>
    <bk>
      <rc t="1" v="31550"/>
    </bk>
    <bk>
      <rc t="1" v="31551"/>
    </bk>
    <bk>
      <rc t="1" v="31552"/>
    </bk>
    <bk>
      <rc t="1" v="31553"/>
    </bk>
    <bk>
      <rc t="1" v="31554"/>
    </bk>
    <bk>
      <rc t="1" v="31555"/>
    </bk>
    <bk>
      <rc t="1" v="31556"/>
    </bk>
    <bk>
      <rc t="1" v="31557"/>
    </bk>
    <bk>
      <rc t="1" v="31558"/>
    </bk>
    <bk>
      <rc t="1" v="31559"/>
    </bk>
    <bk>
      <rc t="1" v="31560"/>
    </bk>
    <bk>
      <rc t="1" v="31561"/>
    </bk>
    <bk>
      <rc t="1" v="31562"/>
    </bk>
    <bk>
      <rc t="1" v="31563"/>
    </bk>
    <bk>
      <rc t="1" v="31564"/>
    </bk>
    <bk>
      <rc t="1" v="31565"/>
    </bk>
    <bk>
      <rc t="1" v="31566"/>
    </bk>
    <bk>
      <rc t="1" v="31567"/>
    </bk>
    <bk>
      <rc t="1" v="31568"/>
    </bk>
    <bk>
      <rc t="1" v="31569"/>
    </bk>
    <bk>
      <rc t="1" v="31570"/>
    </bk>
    <bk>
      <rc t="1" v="31571"/>
    </bk>
    <bk>
      <rc t="1" v="31572"/>
    </bk>
    <bk>
      <rc t="1" v="31573"/>
    </bk>
    <bk>
      <rc t="1" v="31574"/>
    </bk>
    <bk>
      <rc t="1" v="31575"/>
    </bk>
    <bk>
      <rc t="1" v="31576"/>
    </bk>
    <bk>
      <rc t="1" v="31577"/>
    </bk>
    <bk>
      <rc t="1" v="31578"/>
    </bk>
    <bk>
      <rc t="1" v="31579"/>
    </bk>
    <bk>
      <rc t="1" v="31580"/>
    </bk>
    <bk>
      <rc t="1" v="31581"/>
    </bk>
    <bk>
      <rc t="1" v="31582"/>
    </bk>
    <bk>
      <rc t="1" v="31583"/>
    </bk>
    <bk>
      <rc t="1" v="31584"/>
    </bk>
    <bk>
      <rc t="1" v="31585"/>
    </bk>
    <bk>
      <rc t="1" v="31586"/>
    </bk>
    <bk>
      <rc t="1" v="31587"/>
    </bk>
    <bk>
      <rc t="1" v="31588"/>
    </bk>
    <bk>
      <rc t="1" v="31589"/>
    </bk>
    <bk>
      <rc t="1" v="31590"/>
    </bk>
    <bk>
      <rc t="1" v="31591"/>
    </bk>
    <bk>
      <rc t="1" v="31592"/>
    </bk>
    <bk>
      <rc t="1" v="31593"/>
    </bk>
    <bk>
      <rc t="1" v="31594"/>
    </bk>
    <bk>
      <rc t="1" v="31595"/>
    </bk>
    <bk>
      <rc t="1" v="31596"/>
    </bk>
    <bk>
      <rc t="1" v="31597"/>
    </bk>
    <bk>
      <rc t="1" v="31598"/>
    </bk>
    <bk>
      <rc t="1" v="31599"/>
    </bk>
    <bk>
      <rc t="1" v="31600"/>
    </bk>
    <bk>
      <rc t="1" v="31601"/>
    </bk>
    <bk>
      <rc t="1" v="31602"/>
    </bk>
    <bk>
      <rc t="1" v="31603"/>
    </bk>
    <bk>
      <rc t="1" v="31604"/>
    </bk>
    <bk>
      <rc t="1" v="31605"/>
    </bk>
    <bk>
      <rc t="1" v="31606"/>
    </bk>
    <bk>
      <rc t="1" v="31607"/>
    </bk>
    <bk>
      <rc t="1" v="31608"/>
    </bk>
    <bk>
      <rc t="1" v="31609"/>
    </bk>
    <bk>
      <rc t="1" v="31610"/>
    </bk>
    <bk>
      <rc t="1" v="31611"/>
    </bk>
    <bk>
      <rc t="1" v="31612"/>
    </bk>
    <bk>
      <rc t="1" v="31613"/>
    </bk>
    <bk>
      <rc t="1" v="31614"/>
    </bk>
    <bk>
      <rc t="1" v="31615"/>
    </bk>
    <bk>
      <rc t="1" v="31616"/>
    </bk>
    <bk>
      <rc t="1" v="31617"/>
    </bk>
    <bk>
      <rc t="1" v="31618"/>
    </bk>
    <bk>
      <rc t="1" v="31619"/>
    </bk>
    <bk>
      <rc t="1" v="31620"/>
    </bk>
    <bk>
      <rc t="1" v="31621"/>
    </bk>
    <bk>
      <rc t="1" v="31622"/>
    </bk>
    <bk>
      <rc t="1" v="31623"/>
    </bk>
    <bk>
      <rc t="1" v="31624"/>
    </bk>
    <bk>
      <rc t="1" v="31625"/>
    </bk>
    <bk>
      <rc t="1" v="31626"/>
    </bk>
    <bk>
      <rc t="1" v="31627"/>
    </bk>
    <bk>
      <rc t="1" v="31628"/>
    </bk>
    <bk>
      <rc t="1" v="31629"/>
    </bk>
    <bk>
      <rc t="1" v="31630"/>
    </bk>
    <bk>
      <rc t="1" v="31631"/>
    </bk>
    <bk>
      <rc t="1" v="31632"/>
    </bk>
    <bk>
      <rc t="1" v="31633"/>
    </bk>
    <bk>
      <rc t="1" v="31634"/>
    </bk>
    <bk>
      <rc t="1" v="31635"/>
    </bk>
    <bk>
      <rc t="1" v="31636"/>
    </bk>
    <bk>
      <rc t="1" v="31637"/>
    </bk>
    <bk>
      <rc t="1" v="31638"/>
    </bk>
    <bk>
      <rc t="1" v="31639"/>
    </bk>
    <bk>
      <rc t="1" v="31640"/>
    </bk>
    <bk>
      <rc t="1" v="31641"/>
    </bk>
    <bk>
      <rc t="1" v="31642"/>
    </bk>
    <bk>
      <rc t="1" v="31643"/>
    </bk>
    <bk>
      <rc t="1" v="31644"/>
    </bk>
    <bk>
      <rc t="1" v="31645"/>
    </bk>
    <bk>
      <rc t="1" v="31646"/>
    </bk>
    <bk>
      <rc t="1" v="31647"/>
    </bk>
    <bk>
      <rc t="1" v="31648"/>
    </bk>
    <bk>
      <rc t="1" v="31649"/>
    </bk>
    <bk>
      <rc t="1" v="31650"/>
    </bk>
    <bk>
      <rc t="1" v="31651"/>
    </bk>
    <bk>
      <rc t="1" v="31652"/>
    </bk>
    <bk>
      <rc t="1" v="31653"/>
    </bk>
    <bk>
      <rc t="1" v="31654"/>
    </bk>
    <bk>
      <rc t="1" v="31655"/>
    </bk>
    <bk>
      <rc t="1" v="31656"/>
    </bk>
    <bk>
      <rc t="1" v="31657"/>
    </bk>
    <bk>
      <rc t="1" v="31658"/>
    </bk>
    <bk>
      <rc t="1" v="31659"/>
    </bk>
    <bk>
      <rc t="1" v="31660"/>
    </bk>
    <bk>
      <rc t="1" v="31661"/>
    </bk>
    <bk>
      <rc t="1" v="31662"/>
    </bk>
    <bk>
      <rc t="1" v="31663"/>
    </bk>
    <bk>
      <rc t="1" v="31664"/>
    </bk>
    <bk>
      <rc t="1" v="31665"/>
    </bk>
    <bk>
      <rc t="1" v="31666"/>
    </bk>
    <bk>
      <rc t="1" v="31667"/>
    </bk>
    <bk>
      <rc t="1" v="31668"/>
    </bk>
    <bk>
      <rc t="1" v="31669"/>
    </bk>
    <bk>
      <rc t="1" v="31670"/>
    </bk>
    <bk>
      <rc t="1" v="31671"/>
    </bk>
    <bk>
      <rc t="1" v="31672"/>
    </bk>
    <bk>
      <rc t="1" v="31673"/>
    </bk>
    <bk>
      <rc t="1" v="31674"/>
    </bk>
    <bk>
      <rc t="1" v="31675"/>
    </bk>
    <bk>
      <rc t="1" v="31676"/>
    </bk>
    <bk>
      <rc t="1" v="31677"/>
    </bk>
    <bk>
      <rc t="1" v="31678"/>
    </bk>
    <bk>
      <rc t="1" v="31679"/>
    </bk>
    <bk>
      <rc t="1" v="31680"/>
    </bk>
    <bk>
      <rc t="1" v="31681"/>
    </bk>
    <bk>
      <rc t="1" v="31682"/>
    </bk>
    <bk>
      <rc t="1" v="31683"/>
    </bk>
    <bk>
      <rc t="1" v="31684"/>
    </bk>
    <bk>
      <rc t="1" v="31685"/>
    </bk>
    <bk>
      <rc t="1" v="31686"/>
    </bk>
    <bk>
      <rc t="1" v="31687"/>
    </bk>
    <bk>
      <rc t="1" v="31688"/>
    </bk>
    <bk>
      <rc t="1" v="31689"/>
    </bk>
    <bk>
      <rc t="1" v="31690"/>
    </bk>
    <bk>
      <rc t="1" v="31691"/>
    </bk>
    <bk>
      <rc t="1" v="31692"/>
    </bk>
    <bk>
      <rc t="1" v="31693"/>
    </bk>
    <bk>
      <rc t="1" v="31694"/>
    </bk>
    <bk>
      <rc t="1" v="31695"/>
    </bk>
    <bk>
      <rc t="1" v="31696"/>
    </bk>
    <bk>
      <rc t="1" v="31697"/>
    </bk>
    <bk>
      <rc t="1" v="31698"/>
    </bk>
    <bk>
      <rc t="1" v="31699"/>
    </bk>
    <bk>
      <rc t="1" v="31700"/>
    </bk>
    <bk>
      <rc t="1" v="31701"/>
    </bk>
    <bk>
      <rc t="1" v="31702"/>
    </bk>
    <bk>
      <rc t="1" v="31703"/>
    </bk>
    <bk>
      <rc t="1" v="31704"/>
    </bk>
    <bk>
      <rc t="1" v="31705"/>
    </bk>
    <bk>
      <rc t="1" v="31706"/>
    </bk>
    <bk>
      <rc t="1" v="31707"/>
    </bk>
    <bk>
      <rc t="1" v="31708"/>
    </bk>
    <bk>
      <rc t="1" v="31709"/>
    </bk>
    <bk>
      <rc t="1" v="31710"/>
    </bk>
    <bk>
      <rc t="1" v="31711"/>
    </bk>
    <bk>
      <rc t="1" v="31712"/>
    </bk>
    <bk>
      <rc t="1" v="31713"/>
    </bk>
    <bk>
      <rc t="1" v="31714"/>
    </bk>
    <bk>
      <rc t="1" v="31715"/>
    </bk>
    <bk>
      <rc t="1" v="31716"/>
    </bk>
    <bk>
      <rc t="1" v="31717"/>
    </bk>
    <bk>
      <rc t="1" v="31718"/>
    </bk>
    <bk>
      <rc t="1" v="31719"/>
    </bk>
    <bk>
      <rc t="1" v="31720"/>
    </bk>
    <bk>
      <rc t="1" v="31721"/>
    </bk>
    <bk>
      <rc t="1" v="31722"/>
    </bk>
    <bk>
      <rc t="1" v="31723"/>
    </bk>
    <bk>
      <rc t="1" v="31724"/>
    </bk>
    <bk>
      <rc t="1" v="31725"/>
    </bk>
    <bk>
      <rc t="1" v="31726"/>
    </bk>
    <bk>
      <rc t="1" v="31727"/>
    </bk>
    <bk>
      <rc t="1" v="31728"/>
    </bk>
    <bk>
      <rc t="1" v="31729"/>
    </bk>
    <bk>
      <rc t="1" v="31730"/>
    </bk>
    <bk>
      <rc t="1" v="31731"/>
    </bk>
    <bk>
      <rc t="1" v="31732"/>
    </bk>
    <bk>
      <rc t="1" v="31733"/>
    </bk>
    <bk>
      <rc t="1" v="31734"/>
    </bk>
    <bk>
      <rc t="1" v="31735"/>
    </bk>
    <bk>
      <rc t="1" v="31736"/>
    </bk>
    <bk>
      <rc t="1" v="31737"/>
    </bk>
    <bk>
      <rc t="1" v="31738"/>
    </bk>
    <bk>
      <rc t="1" v="31739"/>
    </bk>
    <bk>
      <rc t="1" v="31740"/>
    </bk>
    <bk>
      <rc t="1" v="31741"/>
    </bk>
    <bk>
      <rc t="1" v="31742"/>
    </bk>
    <bk>
      <rc t="1" v="31743"/>
    </bk>
    <bk>
      <rc t="1" v="31744"/>
    </bk>
    <bk>
      <rc t="1" v="31745"/>
    </bk>
    <bk>
      <rc t="1" v="31746"/>
    </bk>
    <bk>
      <rc t="1" v="31747"/>
    </bk>
    <bk>
      <rc t="1" v="31748"/>
    </bk>
    <bk>
      <rc t="1" v="31749"/>
    </bk>
    <bk>
      <rc t="1" v="31750"/>
    </bk>
    <bk>
      <rc t="1" v="31751"/>
    </bk>
    <bk>
      <rc t="1" v="31752"/>
    </bk>
    <bk>
      <rc t="1" v="31753"/>
    </bk>
    <bk>
      <rc t="1" v="31754"/>
    </bk>
    <bk>
      <rc t="1" v="31755"/>
    </bk>
    <bk>
      <rc t="1" v="31756"/>
    </bk>
    <bk>
      <rc t="1" v="31757"/>
    </bk>
    <bk>
      <rc t="1" v="31758"/>
    </bk>
    <bk>
      <rc t="1" v="31759"/>
    </bk>
    <bk>
      <rc t="1" v="31760"/>
    </bk>
    <bk>
      <rc t="1" v="31761"/>
    </bk>
    <bk>
      <rc t="1" v="31762"/>
    </bk>
    <bk>
      <rc t="1" v="31763"/>
    </bk>
    <bk>
      <rc t="1" v="31764"/>
    </bk>
    <bk>
      <rc t="1" v="31765"/>
    </bk>
    <bk>
      <rc t="1" v="31766"/>
    </bk>
    <bk>
      <rc t="1" v="31767"/>
    </bk>
    <bk>
      <rc t="1" v="31768"/>
    </bk>
    <bk>
      <rc t="1" v="31769"/>
    </bk>
    <bk>
      <rc t="1" v="31770"/>
    </bk>
    <bk>
      <rc t="1" v="31771"/>
    </bk>
    <bk>
      <rc t="1" v="31772"/>
    </bk>
    <bk>
      <rc t="1" v="31773"/>
    </bk>
    <bk>
      <rc t="1" v="31774"/>
    </bk>
    <bk>
      <rc t="1" v="31775"/>
    </bk>
    <bk>
      <rc t="1" v="31776"/>
    </bk>
    <bk>
      <rc t="1" v="31777"/>
    </bk>
    <bk>
      <rc t="1" v="31778"/>
    </bk>
    <bk>
      <rc t="1" v="31779"/>
    </bk>
    <bk>
      <rc t="1" v="31780"/>
    </bk>
    <bk>
      <rc t="1" v="31781"/>
    </bk>
    <bk>
      <rc t="1" v="31782"/>
    </bk>
    <bk>
      <rc t="1" v="31783"/>
    </bk>
    <bk>
      <rc t="1" v="31784"/>
    </bk>
    <bk>
      <rc t="1" v="31785"/>
    </bk>
    <bk>
      <rc t="1" v="31786"/>
    </bk>
    <bk>
      <rc t="1" v="31787"/>
    </bk>
    <bk>
      <rc t="1" v="31788"/>
    </bk>
    <bk>
      <rc t="1" v="31789"/>
    </bk>
    <bk>
      <rc t="1" v="31790"/>
    </bk>
    <bk>
      <rc t="1" v="31791"/>
    </bk>
    <bk>
      <rc t="1" v="31792"/>
    </bk>
    <bk>
      <rc t="1" v="31793"/>
    </bk>
    <bk>
      <rc t="1" v="31794"/>
    </bk>
    <bk>
      <rc t="1" v="31795"/>
    </bk>
    <bk>
      <rc t="1" v="31796"/>
    </bk>
    <bk>
      <rc t="1" v="31797"/>
    </bk>
    <bk>
      <rc t="1" v="31798"/>
    </bk>
    <bk>
      <rc t="1" v="31799"/>
    </bk>
    <bk>
      <rc t="1" v="31800"/>
    </bk>
    <bk>
      <rc t="1" v="31801"/>
    </bk>
    <bk>
      <rc t="1" v="31802"/>
    </bk>
    <bk>
      <rc t="1" v="31803"/>
    </bk>
    <bk>
      <rc t="1" v="31804"/>
    </bk>
    <bk>
      <rc t="1" v="31805"/>
    </bk>
    <bk>
      <rc t="1" v="31806"/>
    </bk>
    <bk>
      <rc t="1" v="31807"/>
    </bk>
    <bk>
      <rc t="1" v="31808"/>
    </bk>
    <bk>
      <rc t="1" v="31809"/>
    </bk>
    <bk>
      <rc t="1" v="31810"/>
    </bk>
    <bk>
      <rc t="1" v="31811"/>
    </bk>
    <bk>
      <rc t="1" v="31812"/>
    </bk>
    <bk>
      <rc t="1" v="31813"/>
    </bk>
    <bk>
      <rc t="1" v="31814"/>
    </bk>
    <bk>
      <rc t="1" v="31815"/>
    </bk>
    <bk>
      <rc t="1" v="31816"/>
    </bk>
    <bk>
      <rc t="1" v="31817"/>
    </bk>
    <bk>
      <rc t="1" v="31818"/>
    </bk>
    <bk>
      <rc t="1" v="31819"/>
    </bk>
    <bk>
      <rc t="1" v="31820"/>
    </bk>
    <bk>
      <rc t="1" v="31821"/>
    </bk>
    <bk>
      <rc t="1" v="31822"/>
    </bk>
    <bk>
      <rc t="1" v="31823"/>
    </bk>
    <bk>
      <rc t="1" v="31824"/>
    </bk>
    <bk>
      <rc t="1" v="31825"/>
    </bk>
    <bk>
      <rc t="1" v="31826"/>
    </bk>
    <bk>
      <rc t="1" v="31827"/>
    </bk>
    <bk>
      <rc t="1" v="31828"/>
    </bk>
    <bk>
      <rc t="1" v="31829"/>
    </bk>
    <bk>
      <rc t="1" v="31830"/>
    </bk>
    <bk>
      <rc t="1" v="31831"/>
    </bk>
    <bk>
      <rc t="1" v="31832"/>
    </bk>
    <bk>
      <rc t="1" v="31833"/>
    </bk>
    <bk>
      <rc t="1" v="31834"/>
    </bk>
    <bk>
      <rc t="1" v="31835"/>
    </bk>
    <bk>
      <rc t="1" v="31836"/>
    </bk>
    <bk>
      <rc t="1" v="31837"/>
    </bk>
    <bk>
      <rc t="1" v="31838"/>
    </bk>
    <bk>
      <rc t="1" v="31839"/>
    </bk>
    <bk>
      <rc t="1" v="31840"/>
    </bk>
    <bk>
      <rc t="1" v="31841"/>
    </bk>
    <bk>
      <rc t="1" v="31842"/>
    </bk>
    <bk>
      <rc t="1" v="31843"/>
    </bk>
    <bk>
      <rc t="1" v="31844"/>
    </bk>
    <bk>
      <rc t="1" v="31845"/>
    </bk>
    <bk>
      <rc t="1" v="31846"/>
    </bk>
    <bk>
      <rc t="1" v="31847"/>
    </bk>
    <bk>
      <rc t="1" v="31848"/>
    </bk>
    <bk>
      <rc t="1" v="31849"/>
    </bk>
    <bk>
      <rc t="1" v="31850"/>
    </bk>
    <bk>
      <rc t="1" v="31851"/>
    </bk>
    <bk>
      <rc t="1" v="31852"/>
    </bk>
    <bk>
      <rc t="1" v="31853"/>
    </bk>
    <bk>
      <rc t="1" v="31854"/>
    </bk>
    <bk>
      <rc t="1" v="31855"/>
    </bk>
    <bk>
      <rc t="1" v="31856"/>
    </bk>
    <bk>
      <rc t="1" v="31857"/>
    </bk>
    <bk>
      <rc t="1" v="31858"/>
    </bk>
    <bk>
      <rc t="1" v="31859"/>
    </bk>
    <bk>
      <rc t="1" v="31860"/>
    </bk>
    <bk>
      <rc t="1" v="31861"/>
    </bk>
    <bk>
      <rc t="1" v="31862"/>
    </bk>
    <bk>
      <rc t="1" v="31863"/>
    </bk>
    <bk>
      <rc t="1" v="31864"/>
    </bk>
    <bk>
      <rc t="1" v="31865"/>
    </bk>
    <bk>
      <rc t="1" v="31866"/>
    </bk>
    <bk>
      <rc t="1" v="31867"/>
    </bk>
    <bk>
      <rc t="1" v="31868"/>
    </bk>
    <bk>
      <rc t="1" v="31869"/>
    </bk>
    <bk>
      <rc t="1" v="31870"/>
    </bk>
    <bk>
      <rc t="1" v="31871"/>
    </bk>
    <bk>
      <rc t="1" v="31872"/>
    </bk>
    <bk>
      <rc t="1" v="31873"/>
    </bk>
    <bk>
      <rc t="1" v="31874"/>
    </bk>
    <bk>
      <rc t="1" v="31875"/>
    </bk>
    <bk>
      <rc t="1" v="31876"/>
    </bk>
    <bk>
      <rc t="1" v="31877"/>
    </bk>
    <bk>
      <rc t="1" v="31878"/>
    </bk>
    <bk>
      <rc t="1" v="31879"/>
    </bk>
    <bk>
      <rc t="1" v="31880"/>
    </bk>
    <bk>
      <rc t="1" v="31881"/>
    </bk>
    <bk>
      <rc t="1" v="31882"/>
    </bk>
    <bk>
      <rc t="1" v="31883"/>
    </bk>
    <bk>
      <rc t="1" v="31884"/>
    </bk>
    <bk>
      <rc t="1" v="31885"/>
    </bk>
    <bk>
      <rc t="1" v="31886"/>
    </bk>
    <bk>
      <rc t="1" v="31887"/>
    </bk>
    <bk>
      <rc t="1" v="31888"/>
    </bk>
    <bk>
      <rc t="1" v="31889"/>
    </bk>
    <bk>
      <rc t="1" v="31890"/>
    </bk>
    <bk>
      <rc t="1" v="31891"/>
    </bk>
    <bk>
      <rc t="1" v="31892"/>
    </bk>
    <bk>
      <rc t="1" v="31893"/>
    </bk>
    <bk>
      <rc t="1" v="31894"/>
    </bk>
    <bk>
      <rc t="1" v="31895"/>
    </bk>
    <bk>
      <rc t="1" v="31896"/>
    </bk>
    <bk>
      <rc t="1" v="31897"/>
    </bk>
    <bk>
      <rc t="1" v="31898"/>
    </bk>
    <bk>
      <rc t="1" v="31899"/>
    </bk>
    <bk>
      <rc t="1" v="31900"/>
    </bk>
    <bk>
      <rc t="1" v="31901"/>
    </bk>
    <bk>
      <rc t="1" v="31902"/>
    </bk>
    <bk>
      <rc t="1" v="31903"/>
    </bk>
    <bk>
      <rc t="1" v="31904"/>
    </bk>
    <bk>
      <rc t="1" v="31905"/>
    </bk>
    <bk>
      <rc t="1" v="31906"/>
    </bk>
    <bk>
      <rc t="1" v="31907"/>
    </bk>
    <bk>
      <rc t="1" v="31908"/>
    </bk>
    <bk>
      <rc t="1" v="31909"/>
    </bk>
    <bk>
      <rc t="1" v="31910"/>
    </bk>
    <bk>
      <rc t="1" v="31911"/>
    </bk>
    <bk>
      <rc t="1" v="31912"/>
    </bk>
    <bk>
      <rc t="1" v="31913"/>
    </bk>
    <bk>
      <rc t="1" v="31914"/>
    </bk>
    <bk>
      <rc t="1" v="31915"/>
    </bk>
    <bk>
      <rc t="1" v="31916"/>
    </bk>
    <bk>
      <rc t="1" v="31917"/>
    </bk>
    <bk>
      <rc t="1" v="31918"/>
    </bk>
    <bk>
      <rc t="1" v="31919"/>
    </bk>
    <bk>
      <rc t="1" v="31920"/>
    </bk>
    <bk>
      <rc t="1" v="31921"/>
    </bk>
    <bk>
      <rc t="1" v="31922"/>
    </bk>
    <bk>
      <rc t="1" v="31923"/>
    </bk>
    <bk>
      <rc t="1" v="31924"/>
    </bk>
    <bk>
      <rc t="1" v="31925"/>
    </bk>
    <bk>
      <rc t="1" v="31926"/>
    </bk>
    <bk>
      <rc t="1" v="31927"/>
    </bk>
    <bk>
      <rc t="1" v="31928"/>
    </bk>
    <bk>
      <rc t="1" v="31929"/>
    </bk>
    <bk>
      <rc t="1" v="31930"/>
    </bk>
    <bk>
      <rc t="1" v="31931"/>
    </bk>
    <bk>
      <rc t="1" v="31932"/>
    </bk>
    <bk>
      <rc t="1" v="31933"/>
    </bk>
    <bk>
      <rc t="1" v="31934"/>
    </bk>
    <bk>
      <rc t="1" v="31935"/>
    </bk>
    <bk>
      <rc t="1" v="31936"/>
    </bk>
    <bk>
      <rc t="1" v="31937"/>
    </bk>
    <bk>
      <rc t="1" v="31938"/>
    </bk>
    <bk>
      <rc t="1" v="31939"/>
    </bk>
    <bk>
      <rc t="1" v="31940"/>
    </bk>
    <bk>
      <rc t="1" v="31941"/>
    </bk>
    <bk>
      <rc t="1" v="31942"/>
    </bk>
    <bk>
      <rc t="1" v="31943"/>
    </bk>
    <bk>
      <rc t="1" v="31944"/>
    </bk>
    <bk>
      <rc t="1" v="31945"/>
    </bk>
    <bk>
      <rc t="1" v="31946"/>
    </bk>
    <bk>
      <rc t="1" v="31947"/>
    </bk>
    <bk>
      <rc t="1" v="31948"/>
    </bk>
    <bk>
      <rc t="1" v="31949"/>
    </bk>
    <bk>
      <rc t="1" v="31950"/>
    </bk>
    <bk>
      <rc t="1" v="31951"/>
    </bk>
    <bk>
      <rc t="1" v="31952"/>
    </bk>
    <bk>
      <rc t="1" v="31953"/>
    </bk>
    <bk>
      <rc t="1" v="31954"/>
    </bk>
    <bk>
      <rc t="1" v="31955"/>
    </bk>
    <bk>
      <rc t="1" v="31956"/>
    </bk>
    <bk>
      <rc t="1" v="31957"/>
    </bk>
    <bk>
      <rc t="1" v="31958"/>
    </bk>
    <bk>
      <rc t="1" v="31959"/>
    </bk>
    <bk>
      <rc t="1" v="31960"/>
    </bk>
    <bk>
      <rc t="1" v="31961"/>
    </bk>
    <bk>
      <rc t="1" v="31962"/>
    </bk>
    <bk>
      <rc t="1" v="31963"/>
    </bk>
    <bk>
      <rc t="1" v="31964"/>
    </bk>
    <bk>
      <rc t="1" v="31965"/>
    </bk>
    <bk>
      <rc t="1" v="31966"/>
    </bk>
    <bk>
      <rc t="1" v="31967"/>
    </bk>
    <bk>
      <rc t="1" v="31968"/>
    </bk>
    <bk>
      <rc t="1" v="31969"/>
    </bk>
    <bk>
      <rc t="1" v="31970"/>
    </bk>
    <bk>
      <rc t="1" v="31971"/>
    </bk>
    <bk>
      <rc t="1" v="31972"/>
    </bk>
    <bk>
      <rc t="1" v="31973"/>
    </bk>
    <bk>
      <rc t="1" v="31974"/>
    </bk>
    <bk>
      <rc t="1" v="31975"/>
    </bk>
    <bk>
      <rc t="1" v="31976"/>
    </bk>
    <bk>
      <rc t="1" v="31977"/>
    </bk>
    <bk>
      <rc t="1" v="31978"/>
    </bk>
    <bk>
      <rc t="1" v="31979"/>
    </bk>
    <bk>
      <rc t="1" v="31980"/>
    </bk>
    <bk>
      <rc t="1" v="31981"/>
    </bk>
    <bk>
      <rc t="1" v="31982"/>
    </bk>
    <bk>
      <rc t="1" v="31983"/>
    </bk>
    <bk>
      <rc t="1" v="31984"/>
    </bk>
    <bk>
      <rc t="1" v="31985"/>
    </bk>
    <bk>
      <rc t="1" v="31986"/>
    </bk>
    <bk>
      <rc t="1" v="31987"/>
    </bk>
    <bk>
      <rc t="1" v="31988"/>
    </bk>
    <bk>
      <rc t="1" v="31989"/>
    </bk>
    <bk>
      <rc t="1" v="31990"/>
    </bk>
    <bk>
      <rc t="1" v="31991"/>
    </bk>
    <bk>
      <rc t="1" v="31992"/>
    </bk>
    <bk>
      <rc t="1" v="31993"/>
    </bk>
    <bk>
      <rc t="1" v="31994"/>
    </bk>
    <bk>
      <rc t="1" v="31995"/>
    </bk>
    <bk>
      <rc t="1" v="31996"/>
    </bk>
    <bk>
      <rc t="1" v="31997"/>
    </bk>
    <bk>
      <rc t="1" v="31998"/>
    </bk>
    <bk>
      <rc t="1" v="31999"/>
    </bk>
    <bk>
      <rc t="1" v="32000"/>
    </bk>
    <bk>
      <rc t="1" v="32001"/>
    </bk>
    <bk>
      <rc t="1" v="32002"/>
    </bk>
    <bk>
      <rc t="1" v="32003"/>
    </bk>
    <bk>
      <rc t="1" v="32004"/>
    </bk>
    <bk>
      <rc t="1" v="32005"/>
    </bk>
    <bk>
      <rc t="1" v="32006"/>
    </bk>
    <bk>
      <rc t="1" v="32007"/>
    </bk>
    <bk>
      <rc t="1" v="32008"/>
    </bk>
    <bk>
      <rc t="1" v="32009"/>
    </bk>
    <bk>
      <rc t="1" v="32010"/>
    </bk>
    <bk>
      <rc t="1" v="32011"/>
    </bk>
    <bk>
      <rc t="1" v="32012"/>
    </bk>
    <bk>
      <rc t="1" v="32013"/>
    </bk>
    <bk>
      <rc t="1" v="32014"/>
    </bk>
    <bk>
      <rc t="1" v="32015"/>
    </bk>
    <bk>
      <rc t="1" v="32016"/>
    </bk>
    <bk>
      <rc t="1" v="32017"/>
    </bk>
    <bk>
      <rc t="1" v="32018"/>
    </bk>
    <bk>
      <rc t="1" v="32019"/>
    </bk>
    <bk>
      <rc t="1" v="32020"/>
    </bk>
    <bk>
      <rc t="1" v="32021"/>
    </bk>
    <bk>
      <rc t="1" v="32022"/>
    </bk>
    <bk>
      <rc t="1" v="32023"/>
    </bk>
    <bk>
      <rc t="1" v="32024"/>
    </bk>
    <bk>
      <rc t="1" v="32025"/>
    </bk>
    <bk>
      <rc t="1" v="32026"/>
    </bk>
    <bk>
      <rc t="1" v="32027"/>
    </bk>
    <bk>
      <rc t="1" v="32028"/>
    </bk>
    <bk>
      <rc t="1" v="32029"/>
    </bk>
    <bk>
      <rc t="1" v="32030"/>
    </bk>
    <bk>
      <rc t="1" v="32031"/>
    </bk>
    <bk>
      <rc t="1" v="32032"/>
    </bk>
    <bk>
      <rc t="1" v="32033"/>
    </bk>
    <bk>
      <rc t="1" v="32034"/>
    </bk>
    <bk>
      <rc t="1" v="32035"/>
    </bk>
    <bk>
      <rc t="1" v="32036"/>
    </bk>
    <bk>
      <rc t="1" v="32037"/>
    </bk>
    <bk>
      <rc t="1" v="32038"/>
    </bk>
    <bk>
      <rc t="1" v="32039"/>
    </bk>
    <bk>
      <rc t="1" v="32040"/>
    </bk>
    <bk>
      <rc t="1" v="32041"/>
    </bk>
    <bk>
      <rc t="1" v="32042"/>
    </bk>
    <bk>
      <rc t="1" v="32043"/>
    </bk>
    <bk>
      <rc t="1" v="32044"/>
    </bk>
    <bk>
      <rc t="1" v="32045"/>
    </bk>
    <bk>
      <rc t="1" v="32046"/>
    </bk>
    <bk>
      <rc t="1" v="32047"/>
    </bk>
    <bk>
      <rc t="1" v="32048"/>
    </bk>
    <bk>
      <rc t="1" v="32049"/>
    </bk>
    <bk>
      <rc t="1" v="32050"/>
    </bk>
    <bk>
      <rc t="1" v="32051"/>
    </bk>
    <bk>
      <rc t="1" v="32052"/>
    </bk>
    <bk>
      <rc t="1" v="32053"/>
    </bk>
    <bk>
      <rc t="1" v="32054"/>
    </bk>
    <bk>
      <rc t="1" v="32055"/>
    </bk>
    <bk>
      <rc t="1" v="32056"/>
    </bk>
    <bk>
      <rc t="1" v="32057"/>
    </bk>
    <bk>
      <rc t="1" v="32058"/>
    </bk>
    <bk>
      <rc t="1" v="32059"/>
    </bk>
    <bk>
      <rc t="1" v="32060"/>
    </bk>
    <bk>
      <rc t="1" v="32061"/>
    </bk>
    <bk>
      <rc t="1" v="32062"/>
    </bk>
    <bk>
      <rc t="1" v="32063"/>
    </bk>
    <bk>
      <rc t="1" v="32064"/>
    </bk>
    <bk>
      <rc t="1" v="32065"/>
    </bk>
    <bk>
      <rc t="1" v="32066"/>
    </bk>
    <bk>
      <rc t="1" v="32067"/>
    </bk>
    <bk>
      <rc t="1" v="32068"/>
    </bk>
    <bk>
      <rc t="1" v="32069"/>
    </bk>
    <bk>
      <rc t="1" v="32070"/>
    </bk>
    <bk>
      <rc t="1" v="32071"/>
    </bk>
    <bk>
      <rc t="1" v="32072"/>
    </bk>
    <bk>
      <rc t="1" v="32073"/>
    </bk>
    <bk>
      <rc t="1" v="32074"/>
    </bk>
    <bk>
      <rc t="1" v="32075"/>
    </bk>
    <bk>
      <rc t="1" v="32076"/>
    </bk>
    <bk>
      <rc t="1" v="32077"/>
    </bk>
    <bk>
      <rc t="1" v="32078"/>
    </bk>
    <bk>
      <rc t="1" v="32079"/>
    </bk>
    <bk>
      <rc t="1" v="32080"/>
    </bk>
    <bk>
      <rc t="1" v="32081"/>
    </bk>
    <bk>
      <rc t="1" v="32082"/>
    </bk>
    <bk>
      <rc t="1" v="32083"/>
    </bk>
    <bk>
      <rc t="1" v="32084"/>
    </bk>
    <bk>
      <rc t="1" v="32085"/>
    </bk>
    <bk>
      <rc t="1" v="32086"/>
    </bk>
    <bk>
      <rc t="1" v="32087"/>
    </bk>
    <bk>
      <rc t="1" v="32088"/>
    </bk>
    <bk>
      <rc t="1" v="32089"/>
    </bk>
    <bk>
      <rc t="1" v="32090"/>
    </bk>
    <bk>
      <rc t="1" v="32091"/>
    </bk>
    <bk>
      <rc t="1" v="32092"/>
    </bk>
    <bk>
      <rc t="1" v="32093"/>
    </bk>
    <bk>
      <rc t="1" v="32094"/>
    </bk>
    <bk>
      <rc t="1" v="32095"/>
    </bk>
    <bk>
      <rc t="1" v="32096"/>
    </bk>
    <bk>
      <rc t="1" v="32097"/>
    </bk>
    <bk>
      <rc t="1" v="32098"/>
    </bk>
    <bk>
      <rc t="1" v="32099"/>
    </bk>
    <bk>
      <rc t="1" v="32100"/>
    </bk>
    <bk>
      <rc t="1" v="32101"/>
    </bk>
    <bk>
      <rc t="1" v="32102"/>
    </bk>
    <bk>
      <rc t="1" v="32103"/>
    </bk>
    <bk>
      <rc t="1" v="32104"/>
    </bk>
    <bk>
      <rc t="1" v="32105"/>
    </bk>
    <bk>
      <rc t="1" v="32106"/>
    </bk>
    <bk>
      <rc t="1" v="32107"/>
    </bk>
    <bk>
      <rc t="1" v="32108"/>
    </bk>
    <bk>
      <rc t="1" v="32109"/>
    </bk>
    <bk>
      <rc t="1" v="32110"/>
    </bk>
    <bk>
      <rc t="1" v="32111"/>
    </bk>
    <bk>
      <rc t="1" v="32112"/>
    </bk>
    <bk>
      <rc t="1" v="32113"/>
    </bk>
    <bk>
      <rc t="1" v="32114"/>
    </bk>
    <bk>
      <rc t="1" v="32115"/>
    </bk>
    <bk>
      <rc t="1" v="32116"/>
    </bk>
    <bk>
      <rc t="1" v="32117"/>
    </bk>
    <bk>
      <rc t="1" v="32118"/>
    </bk>
    <bk>
      <rc t="1" v="32119"/>
    </bk>
    <bk>
      <rc t="1" v="32120"/>
    </bk>
    <bk>
      <rc t="1" v="32121"/>
    </bk>
    <bk>
      <rc t="1" v="32122"/>
    </bk>
    <bk>
      <rc t="1" v="32123"/>
    </bk>
    <bk>
      <rc t="1" v="32124"/>
    </bk>
    <bk>
      <rc t="1" v="32125"/>
    </bk>
    <bk>
      <rc t="1" v="32126"/>
    </bk>
    <bk>
      <rc t="1" v="32127"/>
    </bk>
    <bk>
      <rc t="1" v="32128"/>
    </bk>
    <bk>
      <rc t="1" v="32129"/>
    </bk>
    <bk>
      <rc t="1" v="32130"/>
    </bk>
    <bk>
      <rc t="1" v="32131"/>
    </bk>
    <bk>
      <rc t="1" v="32132"/>
    </bk>
    <bk>
      <rc t="1" v="32133"/>
    </bk>
    <bk>
      <rc t="1" v="32134"/>
    </bk>
    <bk>
      <rc t="1" v="32135"/>
    </bk>
    <bk>
      <rc t="1" v="32136"/>
    </bk>
    <bk>
      <rc t="1" v="32137"/>
    </bk>
    <bk>
      <rc t="1" v="32138"/>
    </bk>
    <bk>
      <rc t="1" v="32139"/>
    </bk>
    <bk>
      <rc t="1" v="32140"/>
    </bk>
    <bk>
      <rc t="1" v="32141"/>
    </bk>
    <bk>
      <rc t="1" v="32142"/>
    </bk>
    <bk>
      <rc t="1" v="32143"/>
    </bk>
    <bk>
      <rc t="1" v="32144"/>
    </bk>
    <bk>
      <rc t="1" v="32145"/>
    </bk>
    <bk>
      <rc t="1" v="32146"/>
    </bk>
    <bk>
      <rc t="1" v="32147"/>
    </bk>
    <bk>
      <rc t="1" v="32148"/>
    </bk>
    <bk>
      <rc t="1" v="32149"/>
    </bk>
    <bk>
      <rc t="1" v="32150"/>
    </bk>
    <bk>
      <rc t="1" v="32151"/>
    </bk>
    <bk>
      <rc t="1" v="32152"/>
    </bk>
    <bk>
      <rc t="1" v="32153"/>
    </bk>
    <bk>
      <rc t="1" v="32154"/>
    </bk>
    <bk>
      <rc t="1" v="32155"/>
    </bk>
    <bk>
      <rc t="1" v="32156"/>
    </bk>
    <bk>
      <rc t="1" v="32157"/>
    </bk>
    <bk>
      <rc t="1" v="32158"/>
    </bk>
    <bk>
      <rc t="1" v="32159"/>
    </bk>
    <bk>
      <rc t="1" v="32160"/>
    </bk>
    <bk>
      <rc t="1" v="32161"/>
    </bk>
    <bk>
      <rc t="1" v="32162"/>
    </bk>
    <bk>
      <rc t="1" v="32163"/>
    </bk>
    <bk>
      <rc t="1" v="32164"/>
    </bk>
    <bk>
      <rc t="1" v="32165"/>
    </bk>
    <bk>
      <rc t="1" v="32166"/>
    </bk>
    <bk>
      <rc t="1" v="32167"/>
    </bk>
    <bk>
      <rc t="1" v="32168"/>
    </bk>
    <bk>
      <rc t="1" v="32169"/>
    </bk>
    <bk>
      <rc t="1" v="32170"/>
    </bk>
    <bk>
      <rc t="1" v="32171"/>
    </bk>
    <bk>
      <rc t="1" v="32172"/>
    </bk>
    <bk>
      <rc t="1" v="32173"/>
    </bk>
    <bk>
      <rc t="1" v="32174"/>
    </bk>
    <bk>
      <rc t="1" v="32175"/>
    </bk>
    <bk>
      <rc t="1" v="32176"/>
    </bk>
    <bk>
      <rc t="1" v="32177"/>
    </bk>
    <bk>
      <rc t="1" v="32178"/>
    </bk>
    <bk>
      <rc t="1" v="32179"/>
    </bk>
    <bk>
      <rc t="1" v="32180"/>
    </bk>
    <bk>
      <rc t="1" v="32181"/>
    </bk>
    <bk>
      <rc t="1" v="32182"/>
    </bk>
    <bk>
      <rc t="1" v="32183"/>
    </bk>
    <bk>
      <rc t="1" v="32184"/>
    </bk>
    <bk>
      <rc t="1" v="32185"/>
    </bk>
    <bk>
      <rc t="1" v="32186"/>
    </bk>
    <bk>
      <rc t="1" v="32187"/>
    </bk>
    <bk>
      <rc t="1" v="32188"/>
    </bk>
    <bk>
      <rc t="1" v="32189"/>
    </bk>
    <bk>
      <rc t="1" v="32190"/>
    </bk>
    <bk>
      <rc t="1" v="32191"/>
    </bk>
    <bk>
      <rc t="1" v="32192"/>
    </bk>
    <bk>
      <rc t="1" v="32193"/>
    </bk>
    <bk>
      <rc t="1" v="32194"/>
    </bk>
    <bk>
      <rc t="1" v="32195"/>
    </bk>
    <bk>
      <rc t="1" v="32196"/>
    </bk>
    <bk>
      <rc t="1" v="32197"/>
    </bk>
    <bk>
      <rc t="1" v="32198"/>
    </bk>
    <bk>
      <rc t="1" v="32199"/>
    </bk>
    <bk>
      <rc t="1" v="32200"/>
    </bk>
    <bk>
      <rc t="1" v="32201"/>
    </bk>
    <bk>
      <rc t="1" v="32202"/>
    </bk>
    <bk>
      <rc t="1" v="32203"/>
    </bk>
    <bk>
      <rc t="1" v="32204"/>
    </bk>
    <bk>
      <rc t="1" v="32205"/>
    </bk>
    <bk>
      <rc t="1" v="32206"/>
    </bk>
    <bk>
      <rc t="1" v="32207"/>
    </bk>
    <bk>
      <rc t="1" v="32208"/>
    </bk>
    <bk>
      <rc t="1" v="32209"/>
    </bk>
    <bk>
      <rc t="1" v="32210"/>
    </bk>
    <bk>
      <rc t="1" v="32211"/>
    </bk>
    <bk>
      <rc t="1" v="32212"/>
    </bk>
    <bk>
      <rc t="1" v="32213"/>
    </bk>
    <bk>
      <rc t="1" v="32214"/>
    </bk>
    <bk>
      <rc t="1" v="32215"/>
    </bk>
    <bk>
      <rc t="1" v="32216"/>
    </bk>
    <bk>
      <rc t="1" v="32217"/>
    </bk>
    <bk>
      <rc t="1" v="32218"/>
    </bk>
    <bk>
      <rc t="1" v="32219"/>
    </bk>
    <bk>
      <rc t="1" v="32220"/>
    </bk>
    <bk>
      <rc t="1" v="32221"/>
    </bk>
    <bk>
      <rc t="1" v="32222"/>
    </bk>
    <bk>
      <rc t="1" v="32223"/>
    </bk>
    <bk>
      <rc t="1" v="32224"/>
    </bk>
    <bk>
      <rc t="1" v="32225"/>
    </bk>
    <bk>
      <rc t="1" v="32226"/>
    </bk>
    <bk>
      <rc t="1" v="32227"/>
    </bk>
    <bk>
      <rc t="1" v="32228"/>
    </bk>
    <bk>
      <rc t="1" v="32229"/>
    </bk>
    <bk>
      <rc t="1" v="32230"/>
    </bk>
    <bk>
      <rc t="1" v="32231"/>
    </bk>
    <bk>
      <rc t="1" v="32232"/>
    </bk>
    <bk>
      <rc t="1" v="32233"/>
    </bk>
    <bk>
      <rc t="1" v="32234"/>
    </bk>
    <bk>
      <rc t="1" v="32235"/>
    </bk>
    <bk>
      <rc t="1" v="32236"/>
    </bk>
    <bk>
      <rc t="1" v="32237"/>
    </bk>
    <bk>
      <rc t="1" v="32238"/>
    </bk>
    <bk>
      <rc t="1" v="32239"/>
    </bk>
    <bk>
      <rc t="1" v="32240"/>
    </bk>
    <bk>
      <rc t="1" v="32241"/>
    </bk>
    <bk>
      <rc t="1" v="32242"/>
    </bk>
    <bk>
      <rc t="1" v="32243"/>
    </bk>
    <bk>
      <rc t="1" v="32244"/>
    </bk>
    <bk>
      <rc t="1" v="32245"/>
    </bk>
    <bk>
      <rc t="1" v="32246"/>
    </bk>
    <bk>
      <rc t="1" v="32247"/>
    </bk>
    <bk>
      <rc t="1" v="32248"/>
    </bk>
    <bk>
      <rc t="1" v="32249"/>
    </bk>
    <bk>
      <rc t="1" v="32250"/>
    </bk>
    <bk>
      <rc t="1" v="32251"/>
    </bk>
    <bk>
      <rc t="1" v="32252"/>
    </bk>
    <bk>
      <rc t="1" v="32253"/>
    </bk>
    <bk>
      <rc t="1" v="32254"/>
    </bk>
    <bk>
      <rc t="1" v="32255"/>
    </bk>
    <bk>
      <rc t="1" v="32256"/>
    </bk>
    <bk>
      <rc t="1" v="32257"/>
    </bk>
    <bk>
      <rc t="1" v="32258"/>
    </bk>
    <bk>
      <rc t="1" v="32259"/>
    </bk>
    <bk>
      <rc t="1" v="32260"/>
    </bk>
    <bk>
      <rc t="1" v="32261"/>
    </bk>
    <bk>
      <rc t="1" v="32262"/>
    </bk>
    <bk>
      <rc t="1" v="32263"/>
    </bk>
    <bk>
      <rc t="1" v="32264"/>
    </bk>
    <bk>
      <rc t="1" v="32265"/>
    </bk>
    <bk>
      <rc t="1" v="32266"/>
    </bk>
    <bk>
      <rc t="1" v="32267"/>
    </bk>
    <bk>
      <rc t="1" v="32268"/>
    </bk>
    <bk>
      <rc t="1" v="32269"/>
    </bk>
    <bk>
      <rc t="1" v="32270"/>
    </bk>
    <bk>
      <rc t="1" v="32271"/>
    </bk>
    <bk>
      <rc t="1" v="32272"/>
    </bk>
    <bk>
      <rc t="1" v="32273"/>
    </bk>
    <bk>
      <rc t="1" v="32274"/>
    </bk>
    <bk>
      <rc t="1" v="32275"/>
    </bk>
    <bk>
      <rc t="1" v="32276"/>
    </bk>
    <bk>
      <rc t="1" v="32277"/>
    </bk>
    <bk>
      <rc t="1" v="32278"/>
    </bk>
    <bk>
      <rc t="1" v="32279"/>
    </bk>
    <bk>
      <rc t="1" v="32280"/>
    </bk>
    <bk>
      <rc t="1" v="32281"/>
    </bk>
    <bk>
      <rc t="1" v="32282"/>
    </bk>
    <bk>
      <rc t="1" v="32283"/>
    </bk>
    <bk>
      <rc t="1" v="32284"/>
    </bk>
    <bk>
      <rc t="1" v="32285"/>
    </bk>
    <bk>
      <rc t="1" v="32286"/>
    </bk>
    <bk>
      <rc t="1" v="32287"/>
    </bk>
    <bk>
      <rc t="1" v="32288"/>
    </bk>
    <bk>
      <rc t="1" v="32289"/>
    </bk>
    <bk>
      <rc t="1" v="32290"/>
    </bk>
    <bk>
      <rc t="1" v="32291"/>
    </bk>
    <bk>
      <rc t="1" v="32292"/>
    </bk>
    <bk>
      <rc t="1" v="32293"/>
    </bk>
    <bk>
      <rc t="1" v="32294"/>
    </bk>
    <bk>
      <rc t="1" v="32295"/>
    </bk>
    <bk>
      <rc t="1" v="32296"/>
    </bk>
    <bk>
      <rc t="1" v="32297"/>
    </bk>
    <bk>
      <rc t="1" v="32298"/>
    </bk>
    <bk>
      <rc t="1" v="32299"/>
    </bk>
    <bk>
      <rc t="1" v="32300"/>
    </bk>
    <bk>
      <rc t="1" v="32301"/>
    </bk>
    <bk>
      <rc t="1" v="32302"/>
    </bk>
    <bk>
      <rc t="1" v="32303"/>
    </bk>
    <bk>
      <rc t="1" v="32304"/>
    </bk>
    <bk>
      <rc t="1" v="32305"/>
    </bk>
    <bk>
      <rc t="1" v="32306"/>
    </bk>
    <bk>
      <rc t="1" v="32307"/>
    </bk>
    <bk>
      <rc t="1" v="32308"/>
    </bk>
    <bk>
      <rc t="1" v="32309"/>
    </bk>
    <bk>
      <rc t="1" v="32310"/>
    </bk>
    <bk>
      <rc t="1" v="32311"/>
    </bk>
    <bk>
      <rc t="1" v="32312"/>
    </bk>
    <bk>
      <rc t="1" v="32313"/>
    </bk>
    <bk>
      <rc t="1" v="32314"/>
    </bk>
    <bk>
      <rc t="1" v="32315"/>
    </bk>
    <bk>
      <rc t="1" v="32316"/>
    </bk>
    <bk>
      <rc t="1" v="32317"/>
    </bk>
    <bk>
      <rc t="1" v="32318"/>
    </bk>
    <bk>
      <rc t="1" v="32319"/>
    </bk>
    <bk>
      <rc t="1" v="32320"/>
    </bk>
    <bk>
      <rc t="1" v="32321"/>
    </bk>
    <bk>
      <rc t="1" v="32322"/>
    </bk>
    <bk>
      <rc t="1" v="32323"/>
    </bk>
    <bk>
      <rc t="1" v="32324"/>
    </bk>
    <bk>
      <rc t="1" v="32325"/>
    </bk>
    <bk>
      <rc t="1" v="32326"/>
    </bk>
    <bk>
      <rc t="1" v="32327"/>
    </bk>
    <bk>
      <rc t="1" v="32328"/>
    </bk>
    <bk>
      <rc t="1" v="32329"/>
    </bk>
    <bk>
      <rc t="1" v="32330"/>
    </bk>
    <bk>
      <rc t="1" v="32331"/>
    </bk>
    <bk>
      <rc t="1" v="32332"/>
    </bk>
    <bk>
      <rc t="1" v="32333"/>
    </bk>
    <bk>
      <rc t="1" v="32334"/>
    </bk>
    <bk>
      <rc t="1" v="32335"/>
    </bk>
    <bk>
      <rc t="1" v="32336"/>
    </bk>
    <bk>
      <rc t="1" v="32337"/>
    </bk>
    <bk>
      <rc t="1" v="32338"/>
    </bk>
    <bk>
      <rc t="1" v="32339"/>
    </bk>
    <bk>
      <rc t="1" v="32340"/>
    </bk>
    <bk>
      <rc t="1" v="32341"/>
    </bk>
    <bk>
      <rc t="1" v="32342"/>
    </bk>
    <bk>
      <rc t="1" v="32343"/>
    </bk>
    <bk>
      <rc t="1" v="32344"/>
    </bk>
    <bk>
      <rc t="1" v="32345"/>
    </bk>
    <bk>
      <rc t="1" v="32346"/>
    </bk>
    <bk>
      <rc t="1" v="32347"/>
    </bk>
    <bk>
      <rc t="1" v="32348"/>
    </bk>
    <bk>
      <rc t="1" v="32349"/>
    </bk>
    <bk>
      <rc t="1" v="32350"/>
    </bk>
    <bk>
      <rc t="1" v="32351"/>
    </bk>
    <bk>
      <rc t="1" v="32352"/>
    </bk>
    <bk>
      <rc t="1" v="32353"/>
    </bk>
    <bk>
      <rc t="1" v="32354"/>
    </bk>
    <bk>
      <rc t="1" v="32355"/>
    </bk>
    <bk>
      <rc t="1" v="32356"/>
    </bk>
    <bk>
      <rc t="1" v="32357"/>
    </bk>
    <bk>
      <rc t="1" v="32358"/>
    </bk>
    <bk>
      <rc t="1" v="32359"/>
    </bk>
    <bk>
      <rc t="1" v="32360"/>
    </bk>
    <bk>
      <rc t="1" v="32361"/>
    </bk>
    <bk>
      <rc t="1" v="32362"/>
    </bk>
    <bk>
      <rc t="1" v="32363"/>
    </bk>
    <bk>
      <rc t="1" v="32364"/>
    </bk>
    <bk>
      <rc t="1" v="32365"/>
    </bk>
    <bk>
      <rc t="1" v="32366"/>
    </bk>
    <bk>
      <rc t="1" v="32367"/>
    </bk>
    <bk>
      <rc t="1" v="32368"/>
    </bk>
    <bk>
      <rc t="1" v="32369"/>
    </bk>
    <bk>
      <rc t="1" v="32370"/>
    </bk>
    <bk>
      <rc t="1" v="32371"/>
    </bk>
    <bk>
      <rc t="1" v="32372"/>
    </bk>
    <bk>
      <rc t="1" v="32373"/>
    </bk>
    <bk>
      <rc t="1" v="32374"/>
    </bk>
    <bk>
      <rc t="1" v="32375"/>
    </bk>
    <bk>
      <rc t="1" v="32376"/>
    </bk>
    <bk>
      <rc t="1" v="32377"/>
    </bk>
    <bk>
      <rc t="1" v="32378"/>
    </bk>
    <bk>
      <rc t="1" v="32379"/>
    </bk>
    <bk>
      <rc t="1" v="32380"/>
    </bk>
    <bk>
      <rc t="1" v="32381"/>
    </bk>
    <bk>
      <rc t="1" v="32382"/>
    </bk>
    <bk>
      <rc t="1" v="32383"/>
    </bk>
    <bk>
      <rc t="1" v="32384"/>
    </bk>
    <bk>
      <rc t="1" v="32385"/>
    </bk>
    <bk>
      <rc t="1" v="32386"/>
    </bk>
    <bk>
      <rc t="1" v="32387"/>
    </bk>
    <bk>
      <rc t="1" v="32388"/>
    </bk>
    <bk>
      <rc t="1" v="32389"/>
    </bk>
    <bk>
      <rc t="1" v="32390"/>
    </bk>
    <bk>
      <rc t="1" v="32391"/>
    </bk>
    <bk>
      <rc t="1" v="32392"/>
    </bk>
    <bk>
      <rc t="1" v="32393"/>
    </bk>
    <bk>
      <rc t="1" v="32394"/>
    </bk>
    <bk>
      <rc t="1" v="32395"/>
    </bk>
    <bk>
      <rc t="1" v="32396"/>
    </bk>
    <bk>
      <rc t="1" v="32397"/>
    </bk>
    <bk>
      <rc t="1" v="32398"/>
    </bk>
    <bk>
      <rc t="1" v="32399"/>
    </bk>
    <bk>
      <rc t="1" v="32400"/>
    </bk>
    <bk>
      <rc t="1" v="32401"/>
    </bk>
    <bk>
      <rc t="1" v="32402"/>
    </bk>
    <bk>
      <rc t="1" v="32403"/>
    </bk>
    <bk>
      <rc t="1" v="32404"/>
    </bk>
    <bk>
      <rc t="1" v="32405"/>
    </bk>
    <bk>
      <rc t="1" v="32406"/>
    </bk>
    <bk>
      <rc t="1" v="32407"/>
    </bk>
    <bk>
      <rc t="1" v="32408"/>
    </bk>
    <bk>
      <rc t="1" v="32409"/>
    </bk>
    <bk>
      <rc t="1" v="32410"/>
    </bk>
    <bk>
      <rc t="1" v="32411"/>
    </bk>
    <bk>
      <rc t="1" v="32412"/>
    </bk>
    <bk>
      <rc t="1" v="32413"/>
    </bk>
    <bk>
      <rc t="1" v="32414"/>
    </bk>
    <bk>
      <rc t="1" v="32415"/>
    </bk>
    <bk>
      <rc t="1" v="32416"/>
    </bk>
    <bk>
      <rc t="1" v="32417"/>
    </bk>
    <bk>
      <rc t="1" v="32418"/>
    </bk>
    <bk>
      <rc t="1" v="32419"/>
    </bk>
    <bk>
      <rc t="1" v="32420"/>
    </bk>
    <bk>
      <rc t="1" v="32421"/>
    </bk>
    <bk>
      <rc t="1" v="32422"/>
    </bk>
    <bk>
      <rc t="1" v="32423"/>
    </bk>
    <bk>
      <rc t="1" v="32424"/>
    </bk>
    <bk>
      <rc t="1" v="32425"/>
    </bk>
    <bk>
      <rc t="1" v="32426"/>
    </bk>
    <bk>
      <rc t="1" v="32427"/>
    </bk>
    <bk>
      <rc t="1" v="32428"/>
    </bk>
    <bk>
      <rc t="1" v="32429"/>
    </bk>
    <bk>
      <rc t="1" v="32430"/>
    </bk>
    <bk>
      <rc t="1" v="32431"/>
    </bk>
    <bk>
      <rc t="1" v="32432"/>
    </bk>
    <bk>
      <rc t="1" v="32433"/>
    </bk>
    <bk>
      <rc t="1" v="32434"/>
    </bk>
    <bk>
      <rc t="1" v="32435"/>
    </bk>
    <bk>
      <rc t="1" v="32436"/>
    </bk>
    <bk>
      <rc t="1" v="32437"/>
    </bk>
    <bk>
      <rc t="1" v="32438"/>
    </bk>
    <bk>
      <rc t="1" v="32439"/>
    </bk>
    <bk>
      <rc t="1" v="32440"/>
    </bk>
    <bk>
      <rc t="1" v="32441"/>
    </bk>
    <bk>
      <rc t="1" v="32442"/>
    </bk>
    <bk>
      <rc t="1" v="32443"/>
    </bk>
    <bk>
      <rc t="1" v="32444"/>
    </bk>
    <bk>
      <rc t="1" v="32445"/>
    </bk>
    <bk>
      <rc t="1" v="32446"/>
    </bk>
    <bk>
      <rc t="1" v="32447"/>
    </bk>
    <bk>
      <rc t="1" v="32448"/>
    </bk>
    <bk>
      <rc t="1" v="32449"/>
    </bk>
    <bk>
      <rc t="1" v="32450"/>
    </bk>
    <bk>
      <rc t="1" v="32451"/>
    </bk>
    <bk>
      <rc t="1" v="32452"/>
    </bk>
    <bk>
      <rc t="1" v="32453"/>
    </bk>
    <bk>
      <rc t="1" v="32454"/>
    </bk>
    <bk>
      <rc t="1" v="32455"/>
    </bk>
    <bk>
      <rc t="1" v="32456"/>
    </bk>
    <bk>
      <rc t="1" v="32457"/>
    </bk>
    <bk>
      <rc t="1" v="32458"/>
    </bk>
    <bk>
      <rc t="1" v="32459"/>
    </bk>
    <bk>
      <rc t="1" v="32460"/>
    </bk>
    <bk>
      <rc t="1" v="32461"/>
    </bk>
    <bk>
      <rc t="1" v="32462"/>
    </bk>
    <bk>
      <rc t="1" v="32463"/>
    </bk>
    <bk>
      <rc t="1" v="32464"/>
    </bk>
    <bk>
      <rc t="1" v="32465"/>
    </bk>
    <bk>
      <rc t="1" v="32466"/>
    </bk>
    <bk>
      <rc t="1" v="32467"/>
    </bk>
    <bk>
      <rc t="1" v="32468"/>
    </bk>
    <bk>
      <rc t="1" v="32469"/>
    </bk>
    <bk>
      <rc t="1" v="32470"/>
    </bk>
    <bk>
      <rc t="1" v="32471"/>
    </bk>
    <bk>
      <rc t="1" v="32472"/>
    </bk>
    <bk>
      <rc t="1" v="32473"/>
    </bk>
    <bk>
      <rc t="1" v="32474"/>
    </bk>
    <bk>
      <rc t="1" v="32475"/>
    </bk>
    <bk>
      <rc t="1" v="32476"/>
    </bk>
    <bk>
      <rc t="1" v="32477"/>
    </bk>
    <bk>
      <rc t="1" v="32478"/>
    </bk>
    <bk>
      <rc t="1" v="32479"/>
    </bk>
    <bk>
      <rc t="1" v="32480"/>
    </bk>
    <bk>
      <rc t="1" v="32481"/>
    </bk>
    <bk>
      <rc t="1" v="32482"/>
    </bk>
    <bk>
      <rc t="1" v="32483"/>
    </bk>
    <bk>
      <rc t="1" v="32484"/>
    </bk>
    <bk>
      <rc t="1" v="32485"/>
    </bk>
    <bk>
      <rc t="1" v="32486"/>
    </bk>
    <bk>
      <rc t="1" v="32487"/>
    </bk>
    <bk>
      <rc t="1" v="32488"/>
    </bk>
    <bk>
      <rc t="1" v="32489"/>
    </bk>
    <bk>
      <rc t="1" v="32490"/>
    </bk>
    <bk>
      <rc t="1" v="32491"/>
    </bk>
    <bk>
      <rc t="1" v="32492"/>
    </bk>
    <bk>
      <rc t="1" v="32493"/>
    </bk>
    <bk>
      <rc t="1" v="32494"/>
    </bk>
    <bk>
      <rc t="1" v="32495"/>
    </bk>
    <bk>
      <rc t="1" v="32496"/>
    </bk>
    <bk>
      <rc t="1" v="32497"/>
    </bk>
    <bk>
      <rc t="1" v="32498"/>
    </bk>
    <bk>
      <rc t="1" v="32499"/>
    </bk>
    <bk>
      <rc t="1" v="32500"/>
    </bk>
    <bk>
      <rc t="1" v="32501"/>
    </bk>
    <bk>
      <rc t="1" v="32502"/>
    </bk>
    <bk>
      <rc t="1" v="32503"/>
    </bk>
    <bk>
      <rc t="1" v="32504"/>
    </bk>
    <bk>
      <rc t="1" v="32505"/>
    </bk>
    <bk>
      <rc t="1" v="32506"/>
    </bk>
    <bk>
      <rc t="1" v="32507"/>
    </bk>
    <bk>
      <rc t="1" v="32508"/>
    </bk>
    <bk>
      <rc t="1" v="32509"/>
    </bk>
    <bk>
      <rc t="1" v="32510"/>
    </bk>
    <bk>
      <rc t="1" v="32511"/>
    </bk>
    <bk>
      <rc t="1" v="32512"/>
    </bk>
    <bk>
      <rc t="1" v="32513"/>
    </bk>
    <bk>
      <rc t="1" v="32514"/>
    </bk>
    <bk>
      <rc t="1" v="32515"/>
    </bk>
    <bk>
      <rc t="1" v="32516"/>
    </bk>
    <bk>
      <rc t="1" v="32517"/>
    </bk>
    <bk>
      <rc t="1" v="32518"/>
    </bk>
    <bk>
      <rc t="1" v="32519"/>
    </bk>
    <bk>
      <rc t="1" v="32520"/>
    </bk>
    <bk>
      <rc t="1" v="32521"/>
    </bk>
    <bk>
      <rc t="1" v="32522"/>
    </bk>
    <bk>
      <rc t="1" v="32523"/>
    </bk>
    <bk>
      <rc t="1" v="32524"/>
    </bk>
    <bk>
      <rc t="1" v="32525"/>
    </bk>
    <bk>
      <rc t="1" v="32526"/>
    </bk>
    <bk>
      <rc t="1" v="32527"/>
    </bk>
    <bk>
      <rc t="1" v="32528"/>
    </bk>
    <bk>
      <rc t="1" v="32529"/>
    </bk>
    <bk>
      <rc t="1" v="32530"/>
    </bk>
    <bk>
      <rc t="1" v="32531"/>
    </bk>
    <bk>
      <rc t="1" v="32532"/>
    </bk>
    <bk>
      <rc t="1" v="32533"/>
    </bk>
    <bk>
      <rc t="1" v="32534"/>
    </bk>
    <bk>
      <rc t="1" v="32535"/>
    </bk>
    <bk>
      <rc t="1" v="32536"/>
    </bk>
    <bk>
      <rc t="1" v="32537"/>
    </bk>
    <bk>
      <rc t="1" v="32538"/>
    </bk>
    <bk>
      <rc t="1" v="32539"/>
    </bk>
    <bk>
      <rc t="1" v="32540"/>
    </bk>
    <bk>
      <rc t="1" v="32541"/>
    </bk>
    <bk>
      <rc t="1" v="32542"/>
    </bk>
    <bk>
      <rc t="1" v="32543"/>
    </bk>
    <bk>
      <rc t="1" v="32544"/>
    </bk>
    <bk>
      <rc t="1" v="32545"/>
    </bk>
    <bk>
      <rc t="1" v="32546"/>
    </bk>
    <bk>
      <rc t="1" v="32547"/>
    </bk>
    <bk>
      <rc t="1" v="32548"/>
    </bk>
    <bk>
      <rc t="1" v="32549"/>
    </bk>
    <bk>
      <rc t="1" v="32550"/>
    </bk>
    <bk>
      <rc t="1" v="32551"/>
    </bk>
    <bk>
      <rc t="1" v="32552"/>
    </bk>
    <bk>
      <rc t="1" v="32553"/>
    </bk>
    <bk>
      <rc t="1" v="32554"/>
    </bk>
    <bk>
      <rc t="1" v="32555"/>
    </bk>
    <bk>
      <rc t="1" v="32556"/>
    </bk>
    <bk>
      <rc t="1" v="32557"/>
    </bk>
    <bk>
      <rc t="1" v="32558"/>
    </bk>
    <bk>
      <rc t="1" v="32559"/>
    </bk>
    <bk>
      <rc t="1" v="32560"/>
    </bk>
    <bk>
      <rc t="1" v="32561"/>
    </bk>
    <bk>
      <rc t="1" v="32562"/>
    </bk>
    <bk>
      <rc t="1" v="32563"/>
    </bk>
    <bk>
      <rc t="1" v="32564"/>
    </bk>
    <bk>
      <rc t="1" v="32565"/>
    </bk>
    <bk>
      <rc t="1" v="32566"/>
    </bk>
    <bk>
      <rc t="1" v="32567"/>
    </bk>
    <bk>
      <rc t="1" v="32568"/>
    </bk>
    <bk>
      <rc t="1" v="32569"/>
    </bk>
    <bk>
      <rc t="1" v="32570"/>
    </bk>
    <bk>
      <rc t="1" v="32571"/>
    </bk>
    <bk>
      <rc t="1" v="32572"/>
    </bk>
    <bk>
      <rc t="1" v="32573"/>
    </bk>
    <bk>
      <rc t="1" v="32574"/>
    </bk>
    <bk>
      <rc t="1" v="32575"/>
    </bk>
    <bk>
      <rc t="1" v="32576"/>
    </bk>
    <bk>
      <rc t="1" v="32577"/>
    </bk>
    <bk>
      <rc t="1" v="32578"/>
    </bk>
    <bk>
      <rc t="1" v="32579"/>
    </bk>
    <bk>
      <rc t="1" v="32580"/>
    </bk>
    <bk>
      <rc t="1" v="32581"/>
    </bk>
    <bk>
      <rc t="1" v="32582"/>
    </bk>
    <bk>
      <rc t="1" v="32583"/>
    </bk>
    <bk>
      <rc t="1" v="32584"/>
    </bk>
    <bk>
      <rc t="1" v="32585"/>
    </bk>
    <bk>
      <rc t="1" v="32586"/>
    </bk>
    <bk>
      <rc t="1" v="32587"/>
    </bk>
    <bk>
      <rc t="1" v="32588"/>
    </bk>
    <bk>
      <rc t="1" v="32589"/>
    </bk>
    <bk>
      <rc t="1" v="32590"/>
    </bk>
    <bk>
      <rc t="1" v="32591"/>
    </bk>
    <bk>
      <rc t="1" v="32592"/>
    </bk>
    <bk>
      <rc t="1" v="32593"/>
    </bk>
    <bk>
      <rc t="1" v="32594"/>
    </bk>
    <bk>
      <rc t="1" v="32595"/>
    </bk>
    <bk>
      <rc t="1" v="32596"/>
    </bk>
    <bk>
      <rc t="1" v="32597"/>
    </bk>
    <bk>
      <rc t="1" v="32598"/>
    </bk>
    <bk>
      <rc t="1" v="32599"/>
    </bk>
    <bk>
      <rc t="1" v="32600"/>
    </bk>
    <bk>
      <rc t="1" v="32601"/>
    </bk>
    <bk>
      <rc t="1" v="32602"/>
    </bk>
    <bk>
      <rc t="1" v="32603"/>
    </bk>
    <bk>
      <rc t="1" v="32604"/>
    </bk>
    <bk>
      <rc t="1" v="32605"/>
    </bk>
    <bk>
      <rc t="1" v="32606"/>
    </bk>
    <bk>
      <rc t="1" v="32607"/>
    </bk>
    <bk>
      <rc t="1" v="32608"/>
    </bk>
    <bk>
      <rc t="1" v="32609"/>
    </bk>
    <bk>
      <rc t="1" v="32610"/>
    </bk>
    <bk>
      <rc t="1" v="32611"/>
    </bk>
    <bk>
      <rc t="1" v="32612"/>
    </bk>
    <bk>
      <rc t="1" v="32613"/>
    </bk>
    <bk>
      <rc t="1" v="32614"/>
    </bk>
    <bk>
      <rc t="1" v="32615"/>
    </bk>
    <bk>
      <rc t="1" v="32616"/>
    </bk>
    <bk>
      <rc t="1" v="32617"/>
    </bk>
    <bk>
      <rc t="1" v="32618"/>
    </bk>
    <bk>
      <rc t="1" v="32619"/>
    </bk>
    <bk>
      <rc t="1" v="32620"/>
    </bk>
    <bk>
      <rc t="1" v="32621"/>
    </bk>
    <bk>
      <rc t="1" v="32622"/>
    </bk>
    <bk>
      <rc t="1" v="32623"/>
    </bk>
    <bk>
      <rc t="1" v="32624"/>
    </bk>
    <bk>
      <rc t="1" v="32625"/>
    </bk>
    <bk>
      <rc t="1" v="32626"/>
    </bk>
    <bk>
      <rc t="1" v="32627"/>
    </bk>
    <bk>
      <rc t="1" v="32628"/>
    </bk>
    <bk>
      <rc t="1" v="32629"/>
    </bk>
    <bk>
      <rc t="1" v="32630"/>
    </bk>
    <bk>
      <rc t="1" v="32631"/>
    </bk>
    <bk>
      <rc t="1" v="32632"/>
    </bk>
    <bk>
      <rc t="1" v="32633"/>
    </bk>
    <bk>
      <rc t="1" v="32634"/>
    </bk>
    <bk>
      <rc t="1" v="32635"/>
    </bk>
    <bk>
      <rc t="1" v="32636"/>
    </bk>
    <bk>
      <rc t="1" v="32637"/>
    </bk>
    <bk>
      <rc t="1" v="32638"/>
    </bk>
    <bk>
      <rc t="1" v="32639"/>
    </bk>
    <bk>
      <rc t="1" v="32640"/>
    </bk>
    <bk>
      <rc t="1" v="32641"/>
    </bk>
    <bk>
      <rc t="1" v="32642"/>
    </bk>
    <bk>
      <rc t="1" v="32643"/>
    </bk>
    <bk>
      <rc t="1" v="32644"/>
    </bk>
    <bk>
      <rc t="1" v="32645"/>
    </bk>
    <bk>
      <rc t="1" v="32646"/>
    </bk>
    <bk>
      <rc t="1" v="32647"/>
    </bk>
    <bk>
      <rc t="1" v="32648"/>
    </bk>
    <bk>
      <rc t="1" v="32649"/>
    </bk>
    <bk>
      <rc t="1" v="32650"/>
    </bk>
    <bk>
      <rc t="1" v="32651"/>
    </bk>
    <bk>
      <rc t="1" v="32652"/>
    </bk>
    <bk>
      <rc t="1" v="32653"/>
    </bk>
    <bk>
      <rc t="1" v="32654"/>
    </bk>
    <bk>
      <rc t="1" v="32655"/>
    </bk>
    <bk>
      <rc t="1" v="32656"/>
    </bk>
    <bk>
      <rc t="1" v="32657"/>
    </bk>
    <bk>
      <rc t="1" v="32658"/>
    </bk>
    <bk>
      <rc t="1" v="32659"/>
    </bk>
    <bk>
      <rc t="1" v="32660"/>
    </bk>
    <bk>
      <rc t="1" v="32661"/>
    </bk>
    <bk>
      <rc t="1" v="32662"/>
    </bk>
    <bk>
      <rc t="1" v="32663"/>
    </bk>
    <bk>
      <rc t="1" v="32664"/>
    </bk>
    <bk>
      <rc t="1" v="32665"/>
    </bk>
    <bk>
      <rc t="1" v="32666"/>
    </bk>
    <bk>
      <rc t="1" v="32667"/>
    </bk>
    <bk>
      <rc t="1" v="32668"/>
    </bk>
    <bk>
      <rc t="1" v="32669"/>
    </bk>
    <bk>
      <rc t="1" v="32670"/>
    </bk>
    <bk>
      <rc t="1" v="32671"/>
    </bk>
    <bk>
      <rc t="1" v="32672"/>
    </bk>
    <bk>
      <rc t="1" v="32673"/>
    </bk>
    <bk>
      <rc t="1" v="32674"/>
    </bk>
    <bk>
      <rc t="1" v="32675"/>
    </bk>
    <bk>
      <rc t="1" v="32676"/>
    </bk>
    <bk>
      <rc t="1" v="32677"/>
    </bk>
    <bk>
      <rc t="1" v="32678"/>
    </bk>
    <bk>
      <rc t="1" v="32679"/>
    </bk>
    <bk>
      <rc t="1" v="32680"/>
    </bk>
    <bk>
      <rc t="1" v="32681"/>
    </bk>
    <bk>
      <rc t="1" v="32682"/>
    </bk>
    <bk>
      <rc t="1" v="32683"/>
    </bk>
    <bk>
      <rc t="1" v="32684"/>
    </bk>
    <bk>
      <rc t="1" v="32685"/>
    </bk>
    <bk>
      <rc t="1" v="32686"/>
    </bk>
    <bk>
      <rc t="1" v="32687"/>
    </bk>
    <bk>
      <rc t="1" v="32688"/>
    </bk>
    <bk>
      <rc t="1" v="32689"/>
    </bk>
    <bk>
      <rc t="1" v="32690"/>
    </bk>
    <bk>
      <rc t="1" v="32691"/>
    </bk>
    <bk>
      <rc t="1" v="32692"/>
    </bk>
    <bk>
      <rc t="1" v="32693"/>
    </bk>
    <bk>
      <rc t="1" v="32694"/>
    </bk>
    <bk>
      <rc t="1" v="32695"/>
    </bk>
    <bk>
      <rc t="1" v="32696"/>
    </bk>
    <bk>
      <rc t="1" v="32697"/>
    </bk>
    <bk>
      <rc t="1" v="32698"/>
    </bk>
    <bk>
      <rc t="1" v="32699"/>
    </bk>
    <bk>
      <rc t="1" v="32700"/>
    </bk>
    <bk>
      <rc t="1" v="32701"/>
    </bk>
    <bk>
      <rc t="1" v="32702"/>
    </bk>
    <bk>
      <rc t="1" v="32703"/>
    </bk>
    <bk>
      <rc t="1" v="32704"/>
    </bk>
    <bk>
      <rc t="1" v="32705"/>
    </bk>
    <bk>
      <rc t="1" v="32706"/>
    </bk>
    <bk>
      <rc t="1" v="32707"/>
    </bk>
    <bk>
      <rc t="1" v="32708"/>
    </bk>
    <bk>
      <rc t="1" v="32709"/>
    </bk>
    <bk>
      <rc t="1" v="32710"/>
    </bk>
    <bk>
      <rc t="1" v="32711"/>
    </bk>
    <bk>
      <rc t="1" v="32712"/>
    </bk>
    <bk>
      <rc t="1" v="32713"/>
    </bk>
    <bk>
      <rc t="1" v="32714"/>
    </bk>
    <bk>
      <rc t="1" v="32715"/>
    </bk>
    <bk>
      <rc t="1" v="32716"/>
    </bk>
    <bk>
      <rc t="1" v="32717"/>
    </bk>
    <bk>
      <rc t="1" v="32718"/>
    </bk>
    <bk>
      <rc t="1" v="32719"/>
    </bk>
    <bk>
      <rc t="1" v="32720"/>
    </bk>
    <bk>
      <rc t="1" v="32721"/>
    </bk>
    <bk>
      <rc t="1" v="32722"/>
    </bk>
    <bk>
      <rc t="1" v="32723"/>
    </bk>
    <bk>
      <rc t="1" v="32724"/>
    </bk>
    <bk>
      <rc t="1" v="32725"/>
    </bk>
    <bk>
      <rc t="1" v="32726"/>
    </bk>
    <bk>
      <rc t="1" v="32727"/>
    </bk>
    <bk>
      <rc t="1" v="32728"/>
    </bk>
    <bk>
      <rc t="1" v="32729"/>
    </bk>
    <bk>
      <rc t="1" v="32730"/>
    </bk>
    <bk>
      <rc t="1" v="32731"/>
    </bk>
    <bk>
      <rc t="1" v="32732"/>
    </bk>
    <bk>
      <rc t="1" v="32733"/>
    </bk>
    <bk>
      <rc t="1" v="32734"/>
    </bk>
    <bk>
      <rc t="1" v="32735"/>
    </bk>
    <bk>
      <rc t="1" v="32736"/>
    </bk>
    <bk>
      <rc t="1" v="32737"/>
    </bk>
    <bk>
      <rc t="1" v="32738"/>
    </bk>
    <bk>
      <rc t="1" v="32739"/>
    </bk>
    <bk>
      <rc t="1" v="32740"/>
    </bk>
    <bk>
      <rc t="1" v="32741"/>
    </bk>
    <bk>
      <rc t="1" v="32742"/>
    </bk>
    <bk>
      <rc t="1" v="32743"/>
    </bk>
    <bk>
      <rc t="1" v="32744"/>
    </bk>
    <bk>
      <rc t="1" v="32745"/>
    </bk>
    <bk>
      <rc t="1" v="32746"/>
    </bk>
    <bk>
      <rc t="1" v="32747"/>
    </bk>
    <bk>
      <rc t="1" v="32748"/>
    </bk>
    <bk>
      <rc t="1" v="32749"/>
    </bk>
    <bk>
      <rc t="1" v="32750"/>
    </bk>
    <bk>
      <rc t="1" v="32751"/>
    </bk>
    <bk>
      <rc t="1" v="32752"/>
    </bk>
    <bk>
      <rc t="1" v="32753"/>
    </bk>
    <bk>
      <rc t="1" v="32754"/>
    </bk>
    <bk>
      <rc t="1" v="32755"/>
    </bk>
    <bk>
      <rc t="1" v="32756"/>
    </bk>
    <bk>
      <rc t="1" v="32757"/>
    </bk>
    <bk>
      <rc t="1" v="32758"/>
    </bk>
    <bk>
      <rc t="1" v="32759"/>
    </bk>
    <bk>
      <rc t="1" v="32760"/>
    </bk>
    <bk>
      <rc t="1" v="32761"/>
    </bk>
    <bk>
      <rc t="1" v="32762"/>
    </bk>
    <bk>
      <rc t="1" v="32763"/>
    </bk>
    <bk>
      <rc t="1" v="32764"/>
    </bk>
    <bk>
      <rc t="1" v="32765"/>
    </bk>
    <bk>
      <rc t="1" v="32766"/>
    </bk>
    <bk>
      <rc t="1" v="32767"/>
    </bk>
    <bk>
      <rc t="1" v="32768"/>
    </bk>
    <bk>
      <rc t="1" v="32769"/>
    </bk>
    <bk>
      <rc t="1" v="32770"/>
    </bk>
    <bk>
      <rc t="1" v="32771"/>
    </bk>
    <bk>
      <rc t="1" v="32772"/>
    </bk>
    <bk>
      <rc t="1" v="32773"/>
    </bk>
    <bk>
      <rc t="1" v="32774"/>
    </bk>
    <bk>
      <rc t="1" v="32775"/>
    </bk>
    <bk>
      <rc t="1" v="32776"/>
    </bk>
    <bk>
      <rc t="1" v="32777"/>
    </bk>
    <bk>
      <rc t="1" v="32778"/>
    </bk>
    <bk>
      <rc t="1" v="32779"/>
    </bk>
    <bk>
      <rc t="1" v="32780"/>
    </bk>
    <bk>
      <rc t="1" v="32781"/>
    </bk>
    <bk>
      <rc t="1" v="32782"/>
    </bk>
    <bk>
      <rc t="1" v="32783"/>
    </bk>
    <bk>
      <rc t="1" v="32784"/>
    </bk>
    <bk>
      <rc t="1" v="32785"/>
    </bk>
    <bk>
      <rc t="1" v="32786"/>
    </bk>
    <bk>
      <rc t="1" v="32787"/>
    </bk>
    <bk>
      <rc t="1" v="32788"/>
    </bk>
    <bk>
      <rc t="1" v="32789"/>
    </bk>
    <bk>
      <rc t="1" v="32790"/>
    </bk>
    <bk>
      <rc t="1" v="32791"/>
    </bk>
    <bk>
      <rc t="1" v="32792"/>
    </bk>
    <bk>
      <rc t="1" v="32793"/>
    </bk>
    <bk>
      <rc t="1" v="32794"/>
    </bk>
    <bk>
      <rc t="1" v="32795"/>
    </bk>
    <bk>
      <rc t="1" v="32796"/>
    </bk>
    <bk>
      <rc t="1" v="32797"/>
    </bk>
    <bk>
      <rc t="1" v="32798"/>
    </bk>
    <bk>
      <rc t="1" v="32799"/>
    </bk>
    <bk>
      <rc t="1" v="32800"/>
    </bk>
    <bk>
      <rc t="1" v="32801"/>
    </bk>
    <bk>
      <rc t="1" v="32802"/>
    </bk>
    <bk>
      <rc t="1" v="32803"/>
    </bk>
    <bk>
      <rc t="1" v="32804"/>
    </bk>
    <bk>
      <rc t="1" v="32805"/>
    </bk>
    <bk>
      <rc t="1" v="32806"/>
    </bk>
    <bk>
      <rc t="1" v="32807"/>
    </bk>
    <bk>
      <rc t="1" v="32808"/>
    </bk>
    <bk>
      <rc t="1" v="32809"/>
    </bk>
    <bk>
      <rc t="1" v="32810"/>
    </bk>
    <bk>
      <rc t="1" v="32811"/>
    </bk>
    <bk>
      <rc t="1" v="32812"/>
    </bk>
    <bk>
      <rc t="1" v="32813"/>
    </bk>
    <bk>
      <rc t="1" v="32814"/>
    </bk>
    <bk>
      <rc t="1" v="32815"/>
    </bk>
    <bk>
      <rc t="1" v="32816"/>
    </bk>
    <bk>
      <rc t="1" v="32817"/>
    </bk>
    <bk>
      <rc t="1" v="32818"/>
    </bk>
    <bk>
      <rc t="1" v="32819"/>
    </bk>
    <bk>
      <rc t="1" v="32820"/>
    </bk>
    <bk>
      <rc t="1" v="32821"/>
    </bk>
    <bk>
      <rc t="1" v="32822"/>
    </bk>
    <bk>
      <rc t="1" v="32823"/>
    </bk>
    <bk>
      <rc t="1" v="32824"/>
    </bk>
    <bk>
      <rc t="1" v="32825"/>
    </bk>
    <bk>
      <rc t="1" v="32826"/>
    </bk>
    <bk>
      <rc t="1" v="32827"/>
    </bk>
    <bk>
      <rc t="1" v="32828"/>
    </bk>
    <bk>
      <rc t="1" v="32829"/>
    </bk>
    <bk>
      <rc t="1" v="32830"/>
    </bk>
    <bk>
      <rc t="1" v="32831"/>
    </bk>
    <bk>
      <rc t="1" v="32832"/>
    </bk>
    <bk>
      <rc t="1" v="32833"/>
    </bk>
    <bk>
      <rc t="1" v="32834"/>
    </bk>
    <bk>
      <rc t="1" v="32835"/>
    </bk>
    <bk>
      <rc t="1" v="32836"/>
    </bk>
    <bk>
      <rc t="1" v="32837"/>
    </bk>
    <bk>
      <rc t="1" v="32838"/>
    </bk>
    <bk>
      <rc t="1" v="32839"/>
    </bk>
    <bk>
      <rc t="1" v="32840"/>
    </bk>
    <bk>
      <rc t="1" v="32841"/>
    </bk>
    <bk>
      <rc t="1" v="32842"/>
    </bk>
    <bk>
      <rc t="1" v="32843"/>
    </bk>
    <bk>
      <rc t="1" v="32844"/>
    </bk>
    <bk>
      <rc t="1" v="32845"/>
    </bk>
    <bk>
      <rc t="1" v="32846"/>
    </bk>
    <bk>
      <rc t="1" v="32847"/>
    </bk>
    <bk>
      <rc t="1" v="32848"/>
    </bk>
    <bk>
      <rc t="1" v="32849"/>
    </bk>
    <bk>
      <rc t="1" v="32850"/>
    </bk>
    <bk>
      <rc t="1" v="32851"/>
    </bk>
    <bk>
      <rc t="1" v="32852"/>
    </bk>
    <bk>
      <rc t="1" v="32853"/>
    </bk>
    <bk>
      <rc t="1" v="32854"/>
    </bk>
    <bk>
      <rc t="1" v="32855"/>
    </bk>
    <bk>
      <rc t="1" v="32856"/>
    </bk>
    <bk>
      <rc t="1" v="32857"/>
    </bk>
    <bk>
      <rc t="1" v="32858"/>
    </bk>
    <bk>
      <rc t="1" v="32859"/>
    </bk>
    <bk>
      <rc t="1" v="32860"/>
    </bk>
    <bk>
      <rc t="1" v="32861"/>
    </bk>
    <bk>
      <rc t="1" v="32862"/>
    </bk>
    <bk>
      <rc t="1" v="32863"/>
    </bk>
    <bk>
      <rc t="1" v="32864"/>
    </bk>
    <bk>
      <rc t="1" v="32865"/>
    </bk>
    <bk>
      <rc t="1" v="32866"/>
    </bk>
    <bk>
      <rc t="1" v="32867"/>
    </bk>
    <bk>
      <rc t="1" v="32868"/>
    </bk>
    <bk>
      <rc t="1" v="32869"/>
    </bk>
    <bk>
      <rc t="1" v="32870"/>
    </bk>
    <bk>
      <rc t="1" v="32871"/>
    </bk>
    <bk>
      <rc t="1" v="32872"/>
    </bk>
    <bk>
      <rc t="1" v="32873"/>
    </bk>
    <bk>
      <rc t="1" v="32874"/>
    </bk>
    <bk>
      <rc t="1" v="32875"/>
    </bk>
    <bk>
      <rc t="1" v="32876"/>
    </bk>
    <bk>
      <rc t="1" v="32877"/>
    </bk>
    <bk>
      <rc t="1" v="32878"/>
    </bk>
    <bk>
      <rc t="1" v="32879"/>
    </bk>
    <bk>
      <rc t="1" v="32880"/>
    </bk>
    <bk>
      <rc t="1" v="32881"/>
    </bk>
    <bk>
      <rc t="1" v="32882"/>
    </bk>
    <bk>
      <rc t="1" v="32883"/>
    </bk>
    <bk>
      <rc t="1" v="32884"/>
    </bk>
    <bk>
      <rc t="1" v="32885"/>
    </bk>
    <bk>
      <rc t="1" v="32886"/>
    </bk>
    <bk>
      <rc t="1" v="32887"/>
    </bk>
    <bk>
      <rc t="1" v="32888"/>
    </bk>
    <bk>
      <rc t="1" v="32889"/>
    </bk>
    <bk>
      <rc t="1" v="32890"/>
    </bk>
    <bk>
      <rc t="1" v="32891"/>
    </bk>
    <bk>
      <rc t="1" v="32892"/>
    </bk>
    <bk>
      <rc t="1" v="32893"/>
    </bk>
    <bk>
      <rc t="1" v="32894"/>
    </bk>
    <bk>
      <rc t="1" v="32895"/>
    </bk>
    <bk>
      <rc t="1" v="32896"/>
    </bk>
    <bk>
      <rc t="1" v="32897"/>
    </bk>
    <bk>
      <rc t="1" v="32898"/>
    </bk>
    <bk>
      <rc t="1" v="32899"/>
    </bk>
    <bk>
      <rc t="1" v="32900"/>
    </bk>
    <bk>
      <rc t="1" v="32901"/>
    </bk>
    <bk>
      <rc t="1" v="32902"/>
    </bk>
    <bk>
      <rc t="1" v="32903"/>
    </bk>
    <bk>
      <rc t="1" v="32904"/>
    </bk>
    <bk>
      <rc t="1" v="32905"/>
    </bk>
    <bk>
      <rc t="1" v="32906"/>
    </bk>
    <bk>
      <rc t="1" v="32907"/>
    </bk>
    <bk>
      <rc t="1" v="32908"/>
    </bk>
    <bk>
      <rc t="1" v="32909"/>
    </bk>
    <bk>
      <rc t="1" v="32910"/>
    </bk>
    <bk>
      <rc t="1" v="32911"/>
    </bk>
    <bk>
      <rc t="1" v="32912"/>
    </bk>
    <bk>
      <rc t="1" v="32913"/>
    </bk>
    <bk>
      <rc t="1" v="32914"/>
    </bk>
    <bk>
      <rc t="1" v="32915"/>
    </bk>
    <bk>
      <rc t="1" v="32916"/>
    </bk>
    <bk>
      <rc t="1" v="32917"/>
    </bk>
    <bk>
      <rc t="1" v="32918"/>
    </bk>
    <bk>
      <rc t="1" v="32919"/>
    </bk>
    <bk>
      <rc t="1" v="32920"/>
    </bk>
    <bk>
      <rc t="1" v="32921"/>
    </bk>
    <bk>
      <rc t="1" v="32922"/>
    </bk>
    <bk>
      <rc t="1" v="32923"/>
    </bk>
    <bk>
      <rc t="1" v="32924"/>
    </bk>
    <bk>
      <rc t="1" v="32925"/>
    </bk>
    <bk>
      <rc t="1" v="32926"/>
    </bk>
    <bk>
      <rc t="1" v="32927"/>
    </bk>
    <bk>
      <rc t="1" v="32928"/>
    </bk>
    <bk>
      <rc t="1" v="32929"/>
    </bk>
    <bk>
      <rc t="1" v="32930"/>
    </bk>
    <bk>
      <rc t="1" v="32931"/>
    </bk>
    <bk>
      <rc t="1" v="32932"/>
    </bk>
    <bk>
      <rc t="1" v="32933"/>
    </bk>
    <bk>
      <rc t="1" v="32934"/>
    </bk>
    <bk>
      <rc t="1" v="32935"/>
    </bk>
    <bk>
      <rc t="1" v="32936"/>
    </bk>
    <bk>
      <rc t="1" v="32937"/>
    </bk>
    <bk>
      <rc t="1" v="32938"/>
    </bk>
    <bk>
      <rc t="1" v="32939"/>
    </bk>
    <bk>
      <rc t="1" v="32940"/>
    </bk>
    <bk>
      <rc t="1" v="32941"/>
    </bk>
    <bk>
      <rc t="1" v="32942"/>
    </bk>
    <bk>
      <rc t="1" v="32943"/>
    </bk>
    <bk>
      <rc t="1" v="32944"/>
    </bk>
    <bk>
      <rc t="1" v="32945"/>
    </bk>
    <bk>
      <rc t="1" v="32946"/>
    </bk>
    <bk>
      <rc t="1" v="32947"/>
    </bk>
    <bk>
      <rc t="1" v="32948"/>
    </bk>
    <bk>
      <rc t="1" v="32949"/>
    </bk>
    <bk>
      <rc t="1" v="32950"/>
    </bk>
    <bk>
      <rc t="1" v="32951"/>
    </bk>
    <bk>
      <rc t="1" v="32952"/>
    </bk>
    <bk>
      <rc t="1" v="32953"/>
    </bk>
    <bk>
      <rc t="1" v="32954"/>
    </bk>
    <bk>
      <rc t="1" v="32955"/>
    </bk>
    <bk>
      <rc t="1" v="32956"/>
    </bk>
    <bk>
      <rc t="1" v="32957"/>
    </bk>
    <bk>
      <rc t="1" v="32958"/>
    </bk>
    <bk>
      <rc t="1" v="32959"/>
    </bk>
    <bk>
      <rc t="1" v="32960"/>
    </bk>
    <bk>
      <rc t="1" v="32961"/>
    </bk>
    <bk>
      <rc t="1" v="32962"/>
    </bk>
    <bk>
      <rc t="1" v="32963"/>
    </bk>
    <bk>
      <rc t="1" v="32964"/>
    </bk>
    <bk>
      <rc t="1" v="32965"/>
    </bk>
    <bk>
      <rc t="1" v="32966"/>
    </bk>
    <bk>
      <rc t="1" v="32967"/>
    </bk>
    <bk>
      <rc t="1" v="32968"/>
    </bk>
    <bk>
      <rc t="1" v="32969"/>
    </bk>
    <bk>
      <rc t="1" v="32970"/>
    </bk>
    <bk>
      <rc t="1" v="32971"/>
    </bk>
    <bk>
      <rc t="1" v="32972"/>
    </bk>
    <bk>
      <rc t="1" v="32973"/>
    </bk>
    <bk>
      <rc t="1" v="32974"/>
    </bk>
    <bk>
      <rc t="1" v="32975"/>
    </bk>
    <bk>
      <rc t="1" v="32976"/>
    </bk>
    <bk>
      <rc t="1" v="32977"/>
    </bk>
    <bk>
      <rc t="1" v="32978"/>
    </bk>
    <bk>
      <rc t="1" v="32979"/>
    </bk>
    <bk>
      <rc t="1" v="32980"/>
    </bk>
    <bk>
      <rc t="1" v="32981"/>
    </bk>
    <bk>
      <rc t="1" v="32982"/>
    </bk>
    <bk>
      <rc t="1" v="32983"/>
    </bk>
    <bk>
      <rc t="1" v="32984"/>
    </bk>
    <bk>
      <rc t="1" v="32985"/>
    </bk>
    <bk>
      <rc t="1" v="32986"/>
    </bk>
    <bk>
      <rc t="1" v="32987"/>
    </bk>
    <bk>
      <rc t="1" v="32988"/>
    </bk>
    <bk>
      <rc t="1" v="32989"/>
    </bk>
    <bk>
      <rc t="1" v="32990"/>
    </bk>
    <bk>
      <rc t="1" v="32991"/>
    </bk>
    <bk>
      <rc t="1" v="32992"/>
    </bk>
    <bk>
      <rc t="1" v="32993"/>
    </bk>
    <bk>
      <rc t="1" v="32994"/>
    </bk>
    <bk>
      <rc t="1" v="32995"/>
    </bk>
    <bk>
      <rc t="1" v="32996"/>
    </bk>
    <bk>
      <rc t="1" v="32997"/>
    </bk>
    <bk>
      <rc t="1" v="32998"/>
    </bk>
    <bk>
      <rc t="1" v="32999"/>
    </bk>
    <bk>
      <rc t="1" v="33000"/>
    </bk>
    <bk>
      <rc t="1" v="33001"/>
    </bk>
    <bk>
      <rc t="1" v="33002"/>
    </bk>
    <bk>
      <rc t="1" v="33003"/>
    </bk>
    <bk>
      <rc t="1" v="33004"/>
    </bk>
    <bk>
      <rc t="1" v="33005"/>
    </bk>
    <bk>
      <rc t="1" v="33006"/>
    </bk>
    <bk>
      <rc t="1" v="33007"/>
    </bk>
    <bk>
      <rc t="1" v="33008"/>
    </bk>
    <bk>
      <rc t="1" v="33009"/>
    </bk>
    <bk>
      <rc t="1" v="33010"/>
    </bk>
    <bk>
      <rc t="1" v="33011"/>
    </bk>
    <bk>
      <rc t="1" v="33012"/>
    </bk>
    <bk>
      <rc t="1" v="33013"/>
    </bk>
    <bk>
      <rc t="1" v="33014"/>
    </bk>
    <bk>
      <rc t="1" v="33015"/>
    </bk>
    <bk>
      <rc t="1" v="33016"/>
    </bk>
    <bk>
      <rc t="1" v="33017"/>
    </bk>
    <bk>
      <rc t="1" v="33018"/>
    </bk>
    <bk>
      <rc t="1" v="33019"/>
    </bk>
    <bk>
      <rc t="1" v="33020"/>
    </bk>
    <bk>
      <rc t="1" v="33021"/>
    </bk>
    <bk>
      <rc t="1" v="33022"/>
    </bk>
    <bk>
      <rc t="1" v="33023"/>
    </bk>
    <bk>
      <rc t="1" v="33024"/>
    </bk>
    <bk>
      <rc t="1" v="33025"/>
    </bk>
    <bk>
      <rc t="1" v="33026"/>
    </bk>
    <bk>
      <rc t="1" v="33027"/>
    </bk>
    <bk>
      <rc t="1" v="33028"/>
    </bk>
    <bk>
      <rc t="1" v="33029"/>
    </bk>
    <bk>
      <rc t="1" v="33030"/>
    </bk>
    <bk>
      <rc t="1" v="33031"/>
    </bk>
    <bk>
      <rc t="1" v="33032"/>
    </bk>
    <bk>
      <rc t="1" v="33033"/>
    </bk>
    <bk>
      <rc t="1" v="33034"/>
    </bk>
    <bk>
      <rc t="1" v="33035"/>
    </bk>
    <bk>
      <rc t="1" v="33036"/>
    </bk>
    <bk>
      <rc t="1" v="33037"/>
    </bk>
    <bk>
      <rc t="1" v="33038"/>
    </bk>
    <bk>
      <rc t="1" v="33039"/>
    </bk>
    <bk>
      <rc t="1" v="33040"/>
    </bk>
    <bk>
      <rc t="1" v="33041"/>
    </bk>
    <bk>
      <rc t="1" v="33042"/>
    </bk>
    <bk>
      <rc t="1" v="33043"/>
    </bk>
    <bk>
      <rc t="1" v="33044"/>
    </bk>
    <bk>
      <rc t="1" v="33045"/>
    </bk>
    <bk>
      <rc t="1" v="33046"/>
    </bk>
    <bk>
      <rc t="1" v="33047"/>
    </bk>
    <bk>
      <rc t="1" v="33048"/>
    </bk>
    <bk>
      <rc t="1" v="33049"/>
    </bk>
    <bk>
      <rc t="1" v="33050"/>
    </bk>
    <bk>
      <rc t="1" v="33051"/>
    </bk>
    <bk>
      <rc t="1" v="33052"/>
    </bk>
    <bk>
      <rc t="1" v="33053"/>
    </bk>
    <bk>
      <rc t="1" v="33054"/>
    </bk>
    <bk>
      <rc t="1" v="33055"/>
    </bk>
    <bk>
      <rc t="1" v="33056"/>
    </bk>
    <bk>
      <rc t="1" v="33057"/>
    </bk>
    <bk>
      <rc t="1" v="33058"/>
    </bk>
    <bk>
      <rc t="1" v="33059"/>
    </bk>
    <bk>
      <rc t="1" v="33060"/>
    </bk>
    <bk>
      <rc t="1" v="33061"/>
    </bk>
    <bk>
      <rc t="1" v="33062"/>
    </bk>
    <bk>
      <rc t="1" v="33063"/>
    </bk>
    <bk>
      <rc t="1" v="33064"/>
    </bk>
    <bk>
      <rc t="1" v="33065"/>
    </bk>
    <bk>
      <rc t="1" v="33066"/>
    </bk>
    <bk>
      <rc t="1" v="33067"/>
    </bk>
    <bk>
      <rc t="1" v="33068"/>
    </bk>
    <bk>
      <rc t="1" v="33069"/>
    </bk>
    <bk>
      <rc t="1" v="33070"/>
    </bk>
    <bk>
      <rc t="1" v="33071"/>
    </bk>
    <bk>
      <rc t="1" v="33072"/>
    </bk>
    <bk>
      <rc t="1" v="33073"/>
    </bk>
    <bk>
      <rc t="1" v="33074"/>
    </bk>
    <bk>
      <rc t="1" v="33075"/>
    </bk>
    <bk>
      <rc t="1" v="33076"/>
    </bk>
    <bk>
      <rc t="1" v="33077"/>
    </bk>
    <bk>
      <rc t="1" v="33078"/>
    </bk>
    <bk>
      <rc t="1" v="33079"/>
    </bk>
    <bk>
      <rc t="1" v="33080"/>
    </bk>
    <bk>
      <rc t="1" v="33081"/>
    </bk>
    <bk>
      <rc t="1" v="33082"/>
    </bk>
    <bk>
      <rc t="1" v="33083"/>
    </bk>
    <bk>
      <rc t="1" v="33084"/>
    </bk>
    <bk>
      <rc t="1" v="33085"/>
    </bk>
    <bk>
      <rc t="1" v="33086"/>
    </bk>
    <bk>
      <rc t="1" v="33087"/>
    </bk>
    <bk>
      <rc t="1" v="33088"/>
    </bk>
    <bk>
      <rc t="1" v="33089"/>
    </bk>
    <bk>
      <rc t="1" v="33090"/>
    </bk>
    <bk>
      <rc t="1" v="33091"/>
    </bk>
    <bk>
      <rc t="1" v="33092"/>
    </bk>
    <bk>
      <rc t="1" v="33093"/>
    </bk>
    <bk>
      <rc t="1" v="33094"/>
    </bk>
    <bk>
      <rc t="1" v="33095"/>
    </bk>
    <bk>
      <rc t="1" v="33096"/>
    </bk>
    <bk>
      <rc t="1" v="33097"/>
    </bk>
    <bk>
      <rc t="1" v="33098"/>
    </bk>
    <bk>
      <rc t="1" v="33099"/>
    </bk>
    <bk>
      <rc t="1" v="33100"/>
    </bk>
    <bk>
      <rc t="1" v="33101"/>
    </bk>
    <bk>
      <rc t="1" v="33102"/>
    </bk>
    <bk>
      <rc t="1" v="33103"/>
    </bk>
    <bk>
      <rc t="1" v="33104"/>
    </bk>
    <bk>
      <rc t="1" v="33105"/>
    </bk>
    <bk>
      <rc t="1" v="33106"/>
    </bk>
    <bk>
      <rc t="1" v="33107"/>
    </bk>
    <bk>
      <rc t="1" v="33108"/>
    </bk>
    <bk>
      <rc t="1" v="33109"/>
    </bk>
    <bk>
      <rc t="1" v="33110"/>
    </bk>
    <bk>
      <rc t="1" v="33111"/>
    </bk>
    <bk>
      <rc t="1" v="33112"/>
    </bk>
    <bk>
      <rc t="1" v="33113"/>
    </bk>
    <bk>
      <rc t="1" v="33114"/>
    </bk>
    <bk>
      <rc t="1" v="33115"/>
    </bk>
    <bk>
      <rc t="1" v="33116"/>
    </bk>
    <bk>
      <rc t="1" v="33117"/>
    </bk>
    <bk>
      <rc t="1" v="33118"/>
    </bk>
    <bk>
      <rc t="1" v="33119"/>
    </bk>
    <bk>
      <rc t="1" v="33120"/>
    </bk>
    <bk>
      <rc t="1" v="33121"/>
    </bk>
    <bk>
      <rc t="1" v="33122"/>
    </bk>
    <bk>
      <rc t="1" v="33123"/>
    </bk>
    <bk>
      <rc t="1" v="33124"/>
    </bk>
    <bk>
      <rc t="1" v="33125"/>
    </bk>
    <bk>
      <rc t="1" v="33126"/>
    </bk>
    <bk>
      <rc t="1" v="33127"/>
    </bk>
    <bk>
      <rc t="1" v="33128"/>
    </bk>
    <bk>
      <rc t="1" v="33129"/>
    </bk>
    <bk>
      <rc t="1" v="33130"/>
    </bk>
    <bk>
      <rc t="1" v="33131"/>
    </bk>
    <bk>
      <rc t="1" v="33132"/>
    </bk>
    <bk>
      <rc t="1" v="33133"/>
    </bk>
    <bk>
      <rc t="1" v="33134"/>
    </bk>
    <bk>
      <rc t="1" v="33135"/>
    </bk>
    <bk>
      <rc t="1" v="33136"/>
    </bk>
    <bk>
      <rc t="1" v="33137"/>
    </bk>
    <bk>
      <rc t="1" v="33138"/>
    </bk>
    <bk>
      <rc t="1" v="33139"/>
    </bk>
    <bk>
      <rc t="1" v="33140"/>
    </bk>
    <bk>
      <rc t="1" v="33141"/>
    </bk>
    <bk>
      <rc t="1" v="33142"/>
    </bk>
    <bk>
      <rc t="1" v="33143"/>
    </bk>
    <bk>
      <rc t="1" v="33144"/>
    </bk>
    <bk>
      <rc t="1" v="33145"/>
    </bk>
    <bk>
      <rc t="1" v="33146"/>
    </bk>
    <bk>
      <rc t="1" v="33147"/>
    </bk>
    <bk>
      <rc t="1" v="33148"/>
    </bk>
    <bk>
      <rc t="1" v="33149"/>
    </bk>
    <bk>
      <rc t="1" v="33150"/>
    </bk>
    <bk>
      <rc t="1" v="33151"/>
    </bk>
    <bk>
      <rc t="1" v="33152"/>
    </bk>
    <bk>
      <rc t="1" v="33153"/>
    </bk>
    <bk>
      <rc t="1" v="33154"/>
    </bk>
    <bk>
      <rc t="1" v="33155"/>
    </bk>
    <bk>
      <rc t="1" v="33156"/>
    </bk>
    <bk>
      <rc t="1" v="33157"/>
    </bk>
    <bk>
      <rc t="1" v="33158"/>
    </bk>
    <bk>
      <rc t="1" v="33159"/>
    </bk>
    <bk>
      <rc t="1" v="33160"/>
    </bk>
    <bk>
      <rc t="1" v="33161"/>
    </bk>
    <bk>
      <rc t="1" v="33162"/>
    </bk>
    <bk>
      <rc t="1" v="33163"/>
    </bk>
    <bk>
      <rc t="1" v="33164"/>
    </bk>
    <bk>
      <rc t="1" v="33165"/>
    </bk>
    <bk>
      <rc t="1" v="33166"/>
    </bk>
    <bk>
      <rc t="1" v="33167"/>
    </bk>
    <bk>
      <rc t="1" v="33168"/>
    </bk>
    <bk>
      <rc t="1" v="33169"/>
    </bk>
    <bk>
      <rc t="1" v="33170"/>
    </bk>
    <bk>
      <rc t="1" v="33171"/>
    </bk>
    <bk>
      <rc t="1" v="33172"/>
    </bk>
    <bk>
      <rc t="1" v="33173"/>
    </bk>
    <bk>
      <rc t="1" v="33174"/>
    </bk>
    <bk>
      <rc t="1" v="33175"/>
    </bk>
    <bk>
      <rc t="1" v="33176"/>
    </bk>
    <bk>
      <rc t="1" v="33177"/>
    </bk>
    <bk>
      <rc t="1" v="33178"/>
    </bk>
    <bk>
      <rc t="1" v="33179"/>
    </bk>
    <bk>
      <rc t="1" v="33180"/>
    </bk>
    <bk>
      <rc t="1" v="33181"/>
    </bk>
    <bk>
      <rc t="1" v="33182"/>
    </bk>
    <bk>
      <rc t="1" v="33183"/>
    </bk>
    <bk>
      <rc t="1" v="33184"/>
    </bk>
    <bk>
      <rc t="1" v="33185"/>
    </bk>
    <bk>
      <rc t="1" v="33186"/>
    </bk>
    <bk>
      <rc t="1" v="33187"/>
    </bk>
    <bk>
      <rc t="1" v="33188"/>
    </bk>
    <bk>
      <rc t="1" v="33189"/>
    </bk>
    <bk>
      <rc t="1" v="33190"/>
    </bk>
    <bk>
      <rc t="1" v="33191"/>
    </bk>
    <bk>
      <rc t="1" v="33192"/>
    </bk>
    <bk>
      <rc t="1" v="33193"/>
    </bk>
    <bk>
      <rc t="1" v="33194"/>
    </bk>
    <bk>
      <rc t="1" v="33195"/>
    </bk>
    <bk>
      <rc t="1" v="33196"/>
    </bk>
    <bk>
      <rc t="1" v="33197"/>
    </bk>
    <bk>
      <rc t="1" v="33198"/>
    </bk>
    <bk>
      <rc t="1" v="33199"/>
    </bk>
    <bk>
      <rc t="1" v="33200"/>
    </bk>
    <bk>
      <rc t="1" v="33201"/>
    </bk>
    <bk>
      <rc t="1" v="33202"/>
    </bk>
    <bk>
      <rc t="1" v="33203"/>
    </bk>
    <bk>
      <rc t="1" v="33204"/>
    </bk>
    <bk>
      <rc t="1" v="33205"/>
    </bk>
    <bk>
      <rc t="1" v="33206"/>
    </bk>
    <bk>
      <rc t="1" v="33207"/>
    </bk>
    <bk>
      <rc t="1" v="33208"/>
    </bk>
    <bk>
      <rc t="1" v="33209"/>
    </bk>
    <bk>
      <rc t="1" v="33210"/>
    </bk>
    <bk>
      <rc t="1" v="33211"/>
    </bk>
    <bk>
      <rc t="1" v="33212"/>
    </bk>
    <bk>
      <rc t="1" v="33213"/>
    </bk>
    <bk>
      <rc t="1" v="33214"/>
    </bk>
    <bk>
      <rc t="1" v="33215"/>
    </bk>
    <bk>
      <rc t="1" v="33216"/>
    </bk>
    <bk>
      <rc t="1" v="33217"/>
    </bk>
    <bk>
      <rc t="1" v="33218"/>
    </bk>
    <bk>
      <rc t="1" v="33219"/>
    </bk>
    <bk>
      <rc t="1" v="33220"/>
    </bk>
    <bk>
      <rc t="1" v="33221"/>
    </bk>
    <bk>
      <rc t="1" v="33222"/>
    </bk>
    <bk>
      <rc t="1" v="33223"/>
    </bk>
    <bk>
      <rc t="1" v="33224"/>
    </bk>
    <bk>
      <rc t="1" v="33225"/>
    </bk>
    <bk>
      <rc t="1" v="33226"/>
    </bk>
    <bk>
      <rc t="1" v="33227"/>
    </bk>
    <bk>
      <rc t="1" v="33228"/>
    </bk>
    <bk>
      <rc t="1" v="33229"/>
    </bk>
    <bk>
      <rc t="1" v="33230"/>
    </bk>
    <bk>
      <rc t="1" v="33231"/>
    </bk>
    <bk>
      <rc t="1" v="33232"/>
    </bk>
    <bk>
      <rc t="1" v="33233"/>
    </bk>
    <bk>
      <rc t="1" v="33234"/>
    </bk>
    <bk>
      <rc t="1" v="33235"/>
    </bk>
    <bk>
      <rc t="1" v="33236"/>
    </bk>
    <bk>
      <rc t="1" v="33237"/>
    </bk>
    <bk>
      <rc t="1" v="33238"/>
    </bk>
    <bk>
      <rc t="1" v="33239"/>
    </bk>
    <bk>
      <rc t="1" v="33240"/>
    </bk>
    <bk>
      <rc t="1" v="33241"/>
    </bk>
    <bk>
      <rc t="1" v="33242"/>
    </bk>
    <bk>
      <rc t="1" v="33243"/>
    </bk>
    <bk>
      <rc t="1" v="33244"/>
    </bk>
    <bk>
      <rc t="1" v="33245"/>
    </bk>
    <bk>
      <rc t="1" v="33246"/>
    </bk>
    <bk>
      <rc t="1" v="33247"/>
    </bk>
    <bk>
      <rc t="1" v="33248"/>
    </bk>
    <bk>
      <rc t="1" v="33249"/>
    </bk>
    <bk>
      <rc t="1" v="33250"/>
    </bk>
    <bk>
      <rc t="1" v="33251"/>
    </bk>
    <bk>
      <rc t="1" v="33252"/>
    </bk>
    <bk>
      <rc t="1" v="33253"/>
    </bk>
    <bk>
      <rc t="1" v="33254"/>
    </bk>
    <bk>
      <rc t="1" v="33255"/>
    </bk>
    <bk>
      <rc t="1" v="33256"/>
    </bk>
    <bk>
      <rc t="1" v="33257"/>
    </bk>
    <bk>
      <rc t="1" v="33258"/>
    </bk>
    <bk>
      <rc t="1" v="33259"/>
    </bk>
    <bk>
      <rc t="1" v="33260"/>
    </bk>
    <bk>
      <rc t="1" v="33261"/>
    </bk>
    <bk>
      <rc t="1" v="33262"/>
    </bk>
    <bk>
      <rc t="1" v="33263"/>
    </bk>
    <bk>
      <rc t="1" v="33264"/>
    </bk>
    <bk>
      <rc t="1" v="33265"/>
    </bk>
    <bk>
      <rc t="1" v="33266"/>
    </bk>
    <bk>
      <rc t="1" v="33267"/>
    </bk>
    <bk>
      <rc t="1" v="33268"/>
    </bk>
    <bk>
      <rc t="1" v="33269"/>
    </bk>
    <bk>
      <rc t="1" v="33270"/>
    </bk>
    <bk>
      <rc t="1" v="33271"/>
    </bk>
    <bk>
      <rc t="1" v="33272"/>
    </bk>
    <bk>
      <rc t="1" v="33273"/>
    </bk>
    <bk>
      <rc t="1" v="33274"/>
    </bk>
    <bk>
      <rc t="1" v="33275"/>
    </bk>
    <bk>
      <rc t="1" v="33276"/>
    </bk>
    <bk>
      <rc t="1" v="33277"/>
    </bk>
    <bk>
      <rc t="1" v="33278"/>
    </bk>
    <bk>
      <rc t="1" v="33279"/>
    </bk>
    <bk>
      <rc t="1" v="33280"/>
    </bk>
    <bk>
      <rc t="1" v="33281"/>
    </bk>
    <bk>
      <rc t="1" v="33282"/>
    </bk>
    <bk>
      <rc t="1" v="33283"/>
    </bk>
    <bk>
      <rc t="1" v="33284"/>
    </bk>
    <bk>
      <rc t="1" v="33285"/>
    </bk>
    <bk>
      <rc t="1" v="33286"/>
    </bk>
    <bk>
      <rc t="1" v="33287"/>
    </bk>
    <bk>
      <rc t="1" v="33288"/>
    </bk>
    <bk>
      <rc t="1" v="33289"/>
    </bk>
    <bk>
      <rc t="1" v="33290"/>
    </bk>
    <bk>
      <rc t="1" v="33291"/>
    </bk>
    <bk>
      <rc t="1" v="33292"/>
    </bk>
    <bk>
      <rc t="1" v="33293"/>
    </bk>
    <bk>
      <rc t="1" v="33294"/>
    </bk>
    <bk>
      <rc t="1" v="33295"/>
    </bk>
    <bk>
      <rc t="1" v="33296"/>
    </bk>
    <bk>
      <rc t="1" v="33297"/>
    </bk>
    <bk>
      <rc t="1" v="33298"/>
    </bk>
    <bk>
      <rc t="1" v="33299"/>
    </bk>
    <bk>
      <rc t="1" v="33300"/>
    </bk>
    <bk>
      <rc t="1" v="33301"/>
    </bk>
    <bk>
      <rc t="1" v="33302"/>
    </bk>
    <bk>
      <rc t="1" v="33303"/>
    </bk>
    <bk>
      <rc t="1" v="33304"/>
    </bk>
    <bk>
      <rc t="1" v="33305"/>
    </bk>
    <bk>
      <rc t="1" v="33306"/>
    </bk>
    <bk>
      <rc t="1" v="33307"/>
    </bk>
    <bk>
      <rc t="1" v="33308"/>
    </bk>
    <bk>
      <rc t="1" v="33309"/>
    </bk>
    <bk>
      <rc t="1" v="33310"/>
    </bk>
    <bk>
      <rc t="1" v="33311"/>
    </bk>
    <bk>
      <rc t="1" v="33312"/>
    </bk>
    <bk>
      <rc t="1" v="33313"/>
    </bk>
    <bk>
      <rc t="1" v="33314"/>
    </bk>
    <bk>
      <rc t="1" v="33315"/>
    </bk>
    <bk>
      <rc t="1" v="33316"/>
    </bk>
    <bk>
      <rc t="1" v="33317"/>
    </bk>
    <bk>
      <rc t="1" v="33318"/>
    </bk>
    <bk>
      <rc t="1" v="33319"/>
    </bk>
    <bk>
      <rc t="1" v="33320"/>
    </bk>
    <bk>
      <rc t="1" v="33321"/>
    </bk>
    <bk>
      <rc t="1" v="33322"/>
    </bk>
    <bk>
      <rc t="1" v="33323"/>
    </bk>
    <bk>
      <rc t="1" v="33324"/>
    </bk>
    <bk>
      <rc t="1" v="33325"/>
    </bk>
    <bk>
      <rc t="1" v="33326"/>
    </bk>
    <bk>
      <rc t="1" v="33327"/>
    </bk>
    <bk>
      <rc t="1" v="33328"/>
    </bk>
    <bk>
      <rc t="1" v="33329"/>
    </bk>
    <bk>
      <rc t="1" v="33330"/>
    </bk>
    <bk>
      <rc t="1" v="33331"/>
    </bk>
    <bk>
      <rc t="1" v="33332"/>
    </bk>
    <bk>
      <rc t="1" v="33333"/>
    </bk>
    <bk>
      <rc t="1" v="33334"/>
    </bk>
    <bk>
      <rc t="1" v="33335"/>
    </bk>
    <bk>
      <rc t="1" v="33336"/>
    </bk>
    <bk>
      <rc t="1" v="33337"/>
    </bk>
    <bk>
      <rc t="1" v="33338"/>
    </bk>
    <bk>
      <rc t="1" v="33339"/>
    </bk>
    <bk>
      <rc t="1" v="33340"/>
    </bk>
    <bk>
      <rc t="1" v="33341"/>
    </bk>
    <bk>
      <rc t="1" v="33342"/>
    </bk>
    <bk>
      <rc t="1" v="33343"/>
    </bk>
    <bk>
      <rc t="1" v="33344"/>
    </bk>
    <bk>
      <rc t="1" v="33345"/>
    </bk>
    <bk>
      <rc t="1" v="33346"/>
    </bk>
    <bk>
      <rc t="1" v="33347"/>
    </bk>
    <bk>
      <rc t="1" v="33348"/>
    </bk>
    <bk>
      <rc t="1" v="33349"/>
    </bk>
    <bk>
      <rc t="1" v="33350"/>
    </bk>
    <bk>
      <rc t="1" v="33351"/>
    </bk>
    <bk>
      <rc t="1" v="33352"/>
    </bk>
    <bk>
      <rc t="1" v="33353"/>
    </bk>
    <bk>
      <rc t="1" v="33354"/>
    </bk>
    <bk>
      <rc t="1" v="33355"/>
    </bk>
    <bk>
      <rc t="1" v="33356"/>
    </bk>
    <bk>
      <rc t="1" v="33357"/>
    </bk>
    <bk>
      <rc t="1" v="33358"/>
    </bk>
    <bk>
      <rc t="1" v="33359"/>
    </bk>
    <bk>
      <rc t="1" v="33360"/>
    </bk>
    <bk>
      <rc t="1" v="33361"/>
    </bk>
    <bk>
      <rc t="1" v="33362"/>
    </bk>
    <bk>
      <rc t="1" v="33363"/>
    </bk>
    <bk>
      <rc t="1" v="33364"/>
    </bk>
    <bk>
      <rc t="1" v="33365"/>
    </bk>
    <bk>
      <rc t="1" v="33366"/>
    </bk>
    <bk>
      <rc t="1" v="33367"/>
    </bk>
    <bk>
      <rc t="1" v="33368"/>
    </bk>
    <bk>
      <rc t="1" v="33369"/>
    </bk>
    <bk>
      <rc t="1" v="33370"/>
    </bk>
    <bk>
      <rc t="1" v="33371"/>
    </bk>
    <bk>
      <rc t="1" v="33372"/>
    </bk>
    <bk>
      <rc t="1" v="33373"/>
    </bk>
    <bk>
      <rc t="1" v="33374"/>
    </bk>
    <bk>
      <rc t="1" v="33375"/>
    </bk>
    <bk>
      <rc t="1" v="33376"/>
    </bk>
    <bk>
      <rc t="1" v="33377"/>
    </bk>
    <bk>
      <rc t="1" v="33378"/>
    </bk>
    <bk>
      <rc t="1" v="33379"/>
    </bk>
    <bk>
      <rc t="1" v="33380"/>
    </bk>
    <bk>
      <rc t="1" v="33381"/>
    </bk>
    <bk>
      <rc t="1" v="33382"/>
    </bk>
    <bk>
      <rc t="1" v="33383"/>
    </bk>
    <bk>
      <rc t="1" v="33384"/>
    </bk>
    <bk>
      <rc t="1" v="33385"/>
    </bk>
    <bk>
      <rc t="1" v="33386"/>
    </bk>
    <bk>
      <rc t="1" v="33387"/>
    </bk>
    <bk>
      <rc t="1" v="33388"/>
    </bk>
    <bk>
      <rc t="1" v="33389"/>
    </bk>
    <bk>
      <rc t="1" v="33390"/>
    </bk>
    <bk>
      <rc t="1" v="33391"/>
    </bk>
    <bk>
      <rc t="1" v="33392"/>
    </bk>
    <bk>
      <rc t="1" v="33393"/>
    </bk>
    <bk>
      <rc t="1" v="33394"/>
    </bk>
    <bk>
      <rc t="1" v="33395"/>
    </bk>
    <bk>
      <rc t="1" v="33396"/>
    </bk>
    <bk>
      <rc t="1" v="33397"/>
    </bk>
    <bk>
      <rc t="1" v="33398"/>
    </bk>
    <bk>
      <rc t="1" v="33399"/>
    </bk>
    <bk>
      <rc t="1" v="33400"/>
    </bk>
    <bk>
      <rc t="1" v="33401"/>
    </bk>
    <bk>
      <rc t="1" v="33402"/>
    </bk>
    <bk>
      <rc t="1" v="33403"/>
    </bk>
    <bk>
      <rc t="1" v="33404"/>
    </bk>
    <bk>
      <rc t="1" v="33405"/>
    </bk>
    <bk>
      <rc t="1" v="33406"/>
    </bk>
    <bk>
      <rc t="1" v="33407"/>
    </bk>
    <bk>
      <rc t="1" v="33408"/>
    </bk>
    <bk>
      <rc t="1" v="33409"/>
    </bk>
    <bk>
      <rc t="1" v="33410"/>
    </bk>
    <bk>
      <rc t="1" v="33411"/>
    </bk>
    <bk>
      <rc t="1" v="33412"/>
    </bk>
    <bk>
      <rc t="1" v="33413"/>
    </bk>
    <bk>
      <rc t="1" v="33414"/>
    </bk>
    <bk>
      <rc t="1" v="33415"/>
    </bk>
    <bk>
      <rc t="1" v="33416"/>
    </bk>
    <bk>
      <rc t="1" v="33417"/>
    </bk>
    <bk>
      <rc t="1" v="33418"/>
    </bk>
    <bk>
      <rc t="1" v="33419"/>
    </bk>
    <bk>
      <rc t="1" v="33420"/>
    </bk>
    <bk>
      <rc t="1" v="33421"/>
    </bk>
    <bk>
      <rc t="1" v="33422"/>
    </bk>
    <bk>
      <rc t="1" v="33423"/>
    </bk>
    <bk>
      <rc t="1" v="33424"/>
    </bk>
    <bk>
      <rc t="1" v="33425"/>
    </bk>
    <bk>
      <rc t="1" v="33426"/>
    </bk>
    <bk>
      <rc t="1" v="33427"/>
    </bk>
    <bk>
      <rc t="1" v="33428"/>
    </bk>
    <bk>
      <rc t="1" v="33429"/>
    </bk>
    <bk>
      <rc t="1" v="33430"/>
    </bk>
    <bk>
      <rc t="1" v="33431"/>
    </bk>
    <bk>
      <rc t="1" v="33432"/>
    </bk>
    <bk>
      <rc t="1" v="33433"/>
    </bk>
    <bk>
      <rc t="1" v="33434"/>
    </bk>
    <bk>
      <rc t="1" v="33435"/>
    </bk>
    <bk>
      <rc t="1" v="33436"/>
    </bk>
    <bk>
      <rc t="1" v="33437"/>
    </bk>
    <bk>
      <rc t="1" v="33438"/>
    </bk>
    <bk>
      <rc t="1" v="33439"/>
    </bk>
    <bk>
      <rc t="1" v="33440"/>
    </bk>
    <bk>
      <rc t="1" v="33441"/>
    </bk>
    <bk>
      <rc t="1" v="33442"/>
    </bk>
    <bk>
      <rc t="1" v="33443"/>
    </bk>
    <bk>
      <rc t="1" v="33444"/>
    </bk>
    <bk>
      <rc t="1" v="33445"/>
    </bk>
    <bk>
      <rc t="1" v="33446"/>
    </bk>
    <bk>
      <rc t="1" v="33447"/>
    </bk>
    <bk>
      <rc t="1" v="33448"/>
    </bk>
    <bk>
      <rc t="1" v="33449"/>
    </bk>
    <bk>
      <rc t="1" v="33450"/>
    </bk>
    <bk>
      <rc t="1" v="33451"/>
    </bk>
    <bk>
      <rc t="1" v="33452"/>
    </bk>
    <bk>
      <rc t="1" v="33453"/>
    </bk>
    <bk>
      <rc t="1" v="33454"/>
    </bk>
    <bk>
      <rc t="1" v="33455"/>
    </bk>
    <bk>
      <rc t="1" v="33456"/>
    </bk>
    <bk>
      <rc t="1" v="33457"/>
    </bk>
    <bk>
      <rc t="1" v="33458"/>
    </bk>
    <bk>
      <rc t="1" v="33459"/>
    </bk>
    <bk>
      <rc t="1" v="33460"/>
    </bk>
    <bk>
      <rc t="1" v="33461"/>
    </bk>
    <bk>
      <rc t="1" v="33462"/>
    </bk>
    <bk>
      <rc t="1" v="33463"/>
    </bk>
    <bk>
      <rc t="1" v="33464"/>
    </bk>
    <bk>
      <rc t="1" v="33465"/>
    </bk>
    <bk>
      <rc t="1" v="33466"/>
    </bk>
    <bk>
      <rc t="1" v="33467"/>
    </bk>
    <bk>
      <rc t="1" v="33468"/>
    </bk>
    <bk>
      <rc t="1" v="33469"/>
    </bk>
    <bk>
      <rc t="1" v="33470"/>
    </bk>
    <bk>
      <rc t="1" v="33471"/>
    </bk>
    <bk>
      <rc t="1" v="33472"/>
    </bk>
    <bk>
      <rc t="1" v="33473"/>
    </bk>
    <bk>
      <rc t="1" v="33474"/>
    </bk>
    <bk>
      <rc t="1" v="33475"/>
    </bk>
    <bk>
      <rc t="1" v="33476"/>
    </bk>
    <bk>
      <rc t="1" v="33477"/>
    </bk>
    <bk>
      <rc t="1" v="33478"/>
    </bk>
    <bk>
      <rc t="1" v="33479"/>
    </bk>
    <bk>
      <rc t="1" v="33480"/>
    </bk>
    <bk>
      <rc t="1" v="33481"/>
    </bk>
    <bk>
      <rc t="1" v="33482"/>
    </bk>
    <bk>
      <rc t="1" v="33483"/>
    </bk>
    <bk>
      <rc t="1" v="33484"/>
    </bk>
    <bk>
      <rc t="1" v="33485"/>
    </bk>
    <bk>
      <rc t="1" v="33486"/>
    </bk>
    <bk>
      <rc t="1" v="33487"/>
    </bk>
    <bk>
      <rc t="1" v="33488"/>
    </bk>
    <bk>
      <rc t="1" v="33489"/>
    </bk>
    <bk>
      <rc t="1" v="33490"/>
    </bk>
    <bk>
      <rc t="1" v="33491"/>
    </bk>
    <bk>
      <rc t="1" v="33492"/>
    </bk>
    <bk>
      <rc t="1" v="33493"/>
    </bk>
    <bk>
      <rc t="1" v="33494"/>
    </bk>
    <bk>
      <rc t="1" v="33495"/>
    </bk>
    <bk>
      <rc t="1" v="33496"/>
    </bk>
    <bk>
      <rc t="1" v="33497"/>
    </bk>
    <bk>
      <rc t="1" v="33498"/>
    </bk>
    <bk>
      <rc t="1" v="33499"/>
    </bk>
    <bk>
      <rc t="1" v="33500"/>
    </bk>
    <bk>
      <rc t="1" v="33501"/>
    </bk>
    <bk>
      <rc t="1" v="33502"/>
    </bk>
    <bk>
      <rc t="1" v="33503"/>
    </bk>
    <bk>
      <rc t="1" v="33504"/>
    </bk>
    <bk>
      <rc t="1" v="33505"/>
    </bk>
    <bk>
      <rc t="1" v="33506"/>
    </bk>
    <bk>
      <rc t="1" v="33507"/>
    </bk>
    <bk>
      <rc t="1" v="33508"/>
    </bk>
    <bk>
      <rc t="1" v="33509"/>
    </bk>
    <bk>
      <rc t="1" v="33510"/>
    </bk>
    <bk>
      <rc t="1" v="33511"/>
    </bk>
    <bk>
      <rc t="1" v="33512"/>
    </bk>
    <bk>
      <rc t="1" v="33513"/>
    </bk>
    <bk>
      <rc t="1" v="33514"/>
    </bk>
    <bk>
      <rc t="1" v="33515"/>
    </bk>
    <bk>
      <rc t="1" v="33516"/>
    </bk>
    <bk>
      <rc t="1" v="33517"/>
    </bk>
    <bk>
      <rc t="1" v="33518"/>
    </bk>
    <bk>
      <rc t="1" v="33519"/>
    </bk>
    <bk>
      <rc t="1" v="33520"/>
    </bk>
    <bk>
      <rc t="1" v="33521"/>
    </bk>
    <bk>
      <rc t="1" v="33522"/>
    </bk>
    <bk>
      <rc t="1" v="33523"/>
    </bk>
    <bk>
      <rc t="1" v="33524"/>
    </bk>
    <bk>
      <rc t="1" v="33525"/>
    </bk>
    <bk>
      <rc t="1" v="33526"/>
    </bk>
    <bk>
      <rc t="1" v="33527"/>
    </bk>
    <bk>
      <rc t="1" v="33528"/>
    </bk>
    <bk>
      <rc t="1" v="33529"/>
    </bk>
    <bk>
      <rc t="1" v="33530"/>
    </bk>
    <bk>
      <rc t="1" v="33531"/>
    </bk>
    <bk>
      <rc t="1" v="33532"/>
    </bk>
    <bk>
      <rc t="1" v="33533"/>
    </bk>
    <bk>
      <rc t="1" v="33534"/>
    </bk>
    <bk>
      <rc t="1" v="33535"/>
    </bk>
    <bk>
      <rc t="1" v="33536"/>
    </bk>
    <bk>
      <rc t="1" v="33537"/>
    </bk>
    <bk>
      <rc t="1" v="33538"/>
    </bk>
    <bk>
      <rc t="1" v="33539"/>
    </bk>
    <bk>
      <rc t="1" v="33540"/>
    </bk>
    <bk>
      <rc t="1" v="33541"/>
    </bk>
    <bk>
      <rc t="1" v="33542"/>
    </bk>
    <bk>
      <rc t="1" v="33543"/>
    </bk>
    <bk>
      <rc t="1" v="33544"/>
    </bk>
    <bk>
      <rc t="1" v="33545"/>
    </bk>
    <bk>
      <rc t="1" v="33546"/>
    </bk>
    <bk>
      <rc t="1" v="33547"/>
    </bk>
    <bk>
      <rc t="1" v="33548"/>
    </bk>
    <bk>
      <rc t="1" v="33549"/>
    </bk>
    <bk>
      <rc t="1" v="33550"/>
    </bk>
    <bk>
      <rc t="1" v="33551"/>
    </bk>
    <bk>
      <rc t="1" v="33552"/>
    </bk>
    <bk>
      <rc t="1" v="33553"/>
    </bk>
    <bk>
      <rc t="1" v="33554"/>
    </bk>
    <bk>
      <rc t="1" v="33555"/>
    </bk>
    <bk>
      <rc t="1" v="33556"/>
    </bk>
    <bk>
      <rc t="1" v="33557"/>
    </bk>
    <bk>
      <rc t="1" v="33558"/>
    </bk>
    <bk>
      <rc t="1" v="33559"/>
    </bk>
    <bk>
      <rc t="1" v="33560"/>
    </bk>
    <bk>
      <rc t="1" v="33561"/>
    </bk>
    <bk>
      <rc t="1" v="33562"/>
    </bk>
    <bk>
      <rc t="1" v="33563"/>
    </bk>
    <bk>
      <rc t="1" v="33564"/>
    </bk>
    <bk>
      <rc t="1" v="33565"/>
    </bk>
    <bk>
      <rc t="1" v="33566"/>
    </bk>
    <bk>
      <rc t="1" v="33567"/>
    </bk>
    <bk>
      <rc t="1" v="33568"/>
    </bk>
    <bk>
      <rc t="1" v="33569"/>
    </bk>
    <bk>
      <rc t="1" v="33570"/>
    </bk>
    <bk>
      <rc t="1" v="33571"/>
    </bk>
    <bk>
      <rc t="1" v="33572"/>
    </bk>
    <bk>
      <rc t="1" v="33573"/>
    </bk>
    <bk>
      <rc t="1" v="33574"/>
    </bk>
    <bk>
      <rc t="1" v="33575"/>
    </bk>
    <bk>
      <rc t="1" v="33576"/>
    </bk>
    <bk>
      <rc t="1" v="33577"/>
    </bk>
    <bk>
      <rc t="1" v="33578"/>
    </bk>
    <bk>
      <rc t="1" v="33579"/>
    </bk>
    <bk>
      <rc t="1" v="33580"/>
    </bk>
    <bk>
      <rc t="1" v="33581"/>
    </bk>
    <bk>
      <rc t="1" v="33582"/>
    </bk>
    <bk>
      <rc t="1" v="33583"/>
    </bk>
    <bk>
      <rc t="1" v="33584"/>
    </bk>
    <bk>
      <rc t="1" v="33585"/>
    </bk>
    <bk>
      <rc t="1" v="33586"/>
    </bk>
    <bk>
      <rc t="1" v="33587"/>
    </bk>
    <bk>
      <rc t="1" v="33588"/>
    </bk>
    <bk>
      <rc t="1" v="33589"/>
    </bk>
    <bk>
      <rc t="1" v="33590"/>
    </bk>
    <bk>
      <rc t="1" v="33591"/>
    </bk>
    <bk>
      <rc t="1" v="33592"/>
    </bk>
    <bk>
      <rc t="1" v="33593"/>
    </bk>
    <bk>
      <rc t="1" v="33594"/>
    </bk>
    <bk>
      <rc t="1" v="33595"/>
    </bk>
    <bk>
      <rc t="1" v="33596"/>
    </bk>
    <bk>
      <rc t="1" v="33597"/>
    </bk>
    <bk>
      <rc t="1" v="33598"/>
    </bk>
    <bk>
      <rc t="1" v="33599"/>
    </bk>
    <bk>
      <rc t="1" v="33600"/>
    </bk>
    <bk>
      <rc t="1" v="33601"/>
    </bk>
    <bk>
      <rc t="1" v="33602"/>
    </bk>
    <bk>
      <rc t="1" v="33603"/>
    </bk>
    <bk>
      <rc t="1" v="33604"/>
    </bk>
    <bk>
      <rc t="1" v="33605"/>
    </bk>
    <bk>
      <rc t="1" v="33606"/>
    </bk>
    <bk>
      <rc t="1" v="33607"/>
    </bk>
    <bk>
      <rc t="1" v="33608"/>
    </bk>
    <bk>
      <rc t="1" v="33609"/>
    </bk>
    <bk>
      <rc t="1" v="33610"/>
    </bk>
    <bk>
      <rc t="1" v="33611"/>
    </bk>
    <bk>
      <rc t="1" v="33612"/>
    </bk>
    <bk>
      <rc t="1" v="33613"/>
    </bk>
    <bk>
      <rc t="1" v="33614"/>
    </bk>
    <bk>
      <rc t="1" v="33615"/>
    </bk>
    <bk>
      <rc t="1" v="33616"/>
    </bk>
    <bk>
      <rc t="1" v="33617"/>
    </bk>
    <bk>
      <rc t="1" v="33618"/>
    </bk>
    <bk>
      <rc t="1" v="33619"/>
    </bk>
    <bk>
      <rc t="1" v="33620"/>
    </bk>
    <bk>
      <rc t="1" v="33621"/>
    </bk>
    <bk>
      <rc t="1" v="33622"/>
    </bk>
    <bk>
      <rc t="1" v="33623"/>
    </bk>
    <bk>
      <rc t="1" v="33624"/>
    </bk>
    <bk>
      <rc t="1" v="33625"/>
    </bk>
    <bk>
      <rc t="1" v="33626"/>
    </bk>
    <bk>
      <rc t="1" v="33627"/>
    </bk>
    <bk>
      <rc t="1" v="33628"/>
    </bk>
    <bk>
      <rc t="1" v="33629"/>
    </bk>
    <bk>
      <rc t="1" v="33630"/>
    </bk>
    <bk>
      <rc t="1" v="33631"/>
    </bk>
    <bk>
      <rc t="1" v="33632"/>
    </bk>
    <bk>
      <rc t="1" v="33633"/>
    </bk>
    <bk>
      <rc t="1" v="33634"/>
    </bk>
    <bk>
      <rc t="1" v="33635"/>
    </bk>
    <bk>
      <rc t="1" v="33636"/>
    </bk>
    <bk>
      <rc t="1" v="33637"/>
    </bk>
    <bk>
      <rc t="1" v="33638"/>
    </bk>
    <bk>
      <rc t="1" v="33639"/>
    </bk>
    <bk>
      <rc t="1" v="33640"/>
    </bk>
    <bk>
      <rc t="1" v="33641"/>
    </bk>
    <bk>
      <rc t="1" v="33642"/>
    </bk>
    <bk>
      <rc t="1" v="33643"/>
    </bk>
    <bk>
      <rc t="1" v="33644"/>
    </bk>
    <bk>
      <rc t="1" v="33645"/>
    </bk>
    <bk>
      <rc t="1" v="33646"/>
    </bk>
    <bk>
      <rc t="1" v="33647"/>
    </bk>
    <bk>
      <rc t="1" v="33648"/>
    </bk>
    <bk>
      <rc t="1" v="33649"/>
    </bk>
    <bk>
      <rc t="1" v="33650"/>
    </bk>
    <bk>
      <rc t="1" v="33651"/>
    </bk>
    <bk>
      <rc t="1" v="33652"/>
    </bk>
    <bk>
      <rc t="1" v="33653"/>
    </bk>
    <bk>
      <rc t="1" v="33654"/>
    </bk>
    <bk>
      <rc t="1" v="33655"/>
    </bk>
    <bk>
      <rc t="1" v="33656"/>
    </bk>
    <bk>
      <rc t="1" v="33657"/>
    </bk>
    <bk>
      <rc t="1" v="33658"/>
    </bk>
    <bk>
      <rc t="1" v="33659"/>
    </bk>
    <bk>
      <rc t="1" v="33660"/>
    </bk>
    <bk>
      <rc t="1" v="33661"/>
    </bk>
    <bk>
      <rc t="1" v="33662"/>
    </bk>
    <bk>
      <rc t="1" v="33663"/>
    </bk>
    <bk>
      <rc t="1" v="33664"/>
    </bk>
    <bk>
      <rc t="1" v="33665"/>
    </bk>
    <bk>
      <rc t="1" v="33666"/>
    </bk>
    <bk>
      <rc t="1" v="33667"/>
    </bk>
    <bk>
      <rc t="1" v="33668"/>
    </bk>
    <bk>
      <rc t="1" v="33669"/>
    </bk>
    <bk>
      <rc t="1" v="33670"/>
    </bk>
    <bk>
      <rc t="1" v="33671"/>
    </bk>
    <bk>
      <rc t="1" v="33672"/>
    </bk>
    <bk>
      <rc t="1" v="33673"/>
    </bk>
    <bk>
      <rc t="1" v="33674"/>
    </bk>
    <bk>
      <rc t="1" v="33675"/>
    </bk>
    <bk>
      <rc t="1" v="33676"/>
    </bk>
    <bk>
      <rc t="1" v="33677"/>
    </bk>
    <bk>
      <rc t="1" v="33678"/>
    </bk>
    <bk>
      <rc t="1" v="33679"/>
    </bk>
    <bk>
      <rc t="1" v="33680"/>
    </bk>
    <bk>
      <rc t="1" v="33681"/>
    </bk>
    <bk>
      <rc t="1" v="33682"/>
    </bk>
    <bk>
      <rc t="1" v="33683"/>
    </bk>
    <bk>
      <rc t="1" v="33684"/>
    </bk>
    <bk>
      <rc t="1" v="33685"/>
    </bk>
    <bk>
      <rc t="1" v="33686"/>
    </bk>
    <bk>
      <rc t="1" v="33687"/>
    </bk>
    <bk>
      <rc t="1" v="33688"/>
    </bk>
    <bk>
      <rc t="1" v="33689"/>
    </bk>
    <bk>
      <rc t="1" v="33690"/>
    </bk>
    <bk>
      <rc t="1" v="33691"/>
    </bk>
    <bk>
      <rc t="1" v="33692"/>
    </bk>
    <bk>
      <rc t="1" v="33693"/>
    </bk>
    <bk>
      <rc t="1" v="33694"/>
    </bk>
    <bk>
      <rc t="1" v="33695"/>
    </bk>
    <bk>
      <rc t="1" v="33696"/>
    </bk>
    <bk>
      <rc t="1" v="33697"/>
    </bk>
    <bk>
      <rc t="1" v="33698"/>
    </bk>
    <bk>
      <rc t="1" v="33699"/>
    </bk>
    <bk>
      <rc t="1" v="33700"/>
    </bk>
    <bk>
      <rc t="1" v="33701"/>
    </bk>
    <bk>
      <rc t="1" v="33702"/>
    </bk>
    <bk>
      <rc t="1" v="33703"/>
    </bk>
    <bk>
      <rc t="1" v="33704"/>
    </bk>
    <bk>
      <rc t="1" v="33705"/>
    </bk>
    <bk>
      <rc t="1" v="33706"/>
    </bk>
    <bk>
      <rc t="1" v="33707"/>
    </bk>
    <bk>
      <rc t="1" v="33708"/>
    </bk>
    <bk>
      <rc t="1" v="33709"/>
    </bk>
    <bk>
      <rc t="1" v="33710"/>
    </bk>
    <bk>
      <rc t="1" v="33711"/>
    </bk>
    <bk>
      <rc t="1" v="33712"/>
    </bk>
    <bk>
      <rc t="1" v="33713"/>
    </bk>
    <bk>
      <rc t="1" v="33714"/>
    </bk>
    <bk>
      <rc t="1" v="33715"/>
    </bk>
    <bk>
      <rc t="1" v="33716"/>
    </bk>
    <bk>
      <rc t="1" v="33717"/>
    </bk>
    <bk>
      <rc t="1" v="33718"/>
    </bk>
    <bk>
      <rc t="1" v="33719"/>
    </bk>
    <bk>
      <rc t="1" v="33720"/>
    </bk>
    <bk>
      <rc t="1" v="33721"/>
    </bk>
    <bk>
      <rc t="1" v="33722"/>
    </bk>
    <bk>
      <rc t="1" v="33723"/>
    </bk>
    <bk>
      <rc t="1" v="33724"/>
    </bk>
    <bk>
      <rc t="1" v="33725"/>
    </bk>
    <bk>
      <rc t="1" v="33726"/>
    </bk>
    <bk>
      <rc t="1" v="33727"/>
    </bk>
    <bk>
      <rc t="1" v="33728"/>
    </bk>
    <bk>
      <rc t="1" v="33729"/>
    </bk>
    <bk>
      <rc t="1" v="33730"/>
    </bk>
    <bk>
      <rc t="1" v="33731"/>
    </bk>
    <bk>
      <rc t="1" v="33732"/>
    </bk>
    <bk>
      <rc t="1" v="33733"/>
    </bk>
    <bk>
      <rc t="1" v="33734"/>
    </bk>
    <bk>
      <rc t="1" v="33735"/>
    </bk>
    <bk>
      <rc t="1" v="33736"/>
    </bk>
    <bk>
      <rc t="1" v="33737"/>
    </bk>
    <bk>
      <rc t="1" v="33738"/>
    </bk>
    <bk>
      <rc t="1" v="33739"/>
    </bk>
    <bk>
      <rc t="1" v="33740"/>
    </bk>
    <bk>
      <rc t="1" v="33741"/>
    </bk>
    <bk>
      <rc t="1" v="33742"/>
    </bk>
    <bk>
      <rc t="1" v="33743"/>
    </bk>
    <bk>
      <rc t="1" v="33744"/>
    </bk>
    <bk>
      <rc t="1" v="33745"/>
    </bk>
    <bk>
      <rc t="1" v="33746"/>
    </bk>
    <bk>
      <rc t="1" v="33747"/>
    </bk>
    <bk>
      <rc t="1" v="33748"/>
    </bk>
    <bk>
      <rc t="1" v="33749"/>
    </bk>
    <bk>
      <rc t="1" v="33750"/>
    </bk>
    <bk>
      <rc t="1" v="33751"/>
    </bk>
    <bk>
      <rc t="1" v="33752"/>
    </bk>
    <bk>
      <rc t="1" v="33753"/>
    </bk>
    <bk>
      <rc t="1" v="33754"/>
    </bk>
    <bk>
      <rc t="1" v="33755"/>
    </bk>
    <bk>
      <rc t="1" v="33756"/>
    </bk>
    <bk>
      <rc t="1" v="33757"/>
    </bk>
    <bk>
      <rc t="1" v="33758"/>
    </bk>
    <bk>
      <rc t="1" v="33759"/>
    </bk>
    <bk>
      <rc t="1" v="33760"/>
    </bk>
    <bk>
      <rc t="1" v="33761"/>
    </bk>
    <bk>
      <rc t="1" v="33762"/>
    </bk>
    <bk>
      <rc t="1" v="33763"/>
    </bk>
    <bk>
      <rc t="1" v="33764"/>
    </bk>
    <bk>
      <rc t="1" v="33765"/>
    </bk>
    <bk>
      <rc t="1" v="33766"/>
    </bk>
    <bk>
      <rc t="1" v="33767"/>
    </bk>
    <bk>
      <rc t="1" v="33768"/>
    </bk>
    <bk>
      <rc t="1" v="33769"/>
    </bk>
    <bk>
      <rc t="1" v="33770"/>
    </bk>
    <bk>
      <rc t="1" v="33771"/>
    </bk>
    <bk>
      <rc t="1" v="33772"/>
    </bk>
    <bk>
      <rc t="1" v="33773"/>
    </bk>
    <bk>
      <rc t="1" v="33774"/>
    </bk>
    <bk>
      <rc t="1" v="33775"/>
    </bk>
    <bk>
      <rc t="1" v="33776"/>
    </bk>
    <bk>
      <rc t="1" v="33777"/>
    </bk>
    <bk>
      <rc t="1" v="33778"/>
    </bk>
    <bk>
      <rc t="1" v="33779"/>
    </bk>
    <bk>
      <rc t="1" v="33780"/>
    </bk>
    <bk>
      <rc t="1" v="33781"/>
    </bk>
    <bk>
      <rc t="1" v="33782"/>
    </bk>
    <bk>
      <rc t="1" v="33783"/>
    </bk>
    <bk>
      <rc t="1" v="33784"/>
    </bk>
    <bk>
      <rc t="1" v="33785"/>
    </bk>
    <bk>
      <rc t="1" v="33786"/>
    </bk>
    <bk>
      <rc t="1" v="33787"/>
    </bk>
    <bk>
      <rc t="1" v="33788"/>
    </bk>
    <bk>
      <rc t="1" v="33789"/>
    </bk>
    <bk>
      <rc t="1" v="33790"/>
    </bk>
    <bk>
      <rc t="1" v="33791"/>
    </bk>
    <bk>
      <rc t="1" v="33792"/>
    </bk>
    <bk>
      <rc t="1" v="33793"/>
    </bk>
    <bk>
      <rc t="1" v="33794"/>
    </bk>
    <bk>
      <rc t="1" v="33795"/>
    </bk>
    <bk>
      <rc t="1" v="33796"/>
    </bk>
    <bk>
      <rc t="1" v="33797"/>
    </bk>
    <bk>
      <rc t="1" v="33798"/>
    </bk>
    <bk>
      <rc t="1" v="33799"/>
    </bk>
    <bk>
      <rc t="1" v="33800"/>
    </bk>
    <bk>
      <rc t="1" v="33801"/>
    </bk>
    <bk>
      <rc t="1" v="33802"/>
    </bk>
    <bk>
      <rc t="1" v="33803"/>
    </bk>
    <bk>
      <rc t="1" v="33804"/>
    </bk>
    <bk>
      <rc t="1" v="33805"/>
    </bk>
    <bk>
      <rc t="1" v="33806"/>
    </bk>
    <bk>
      <rc t="1" v="33807"/>
    </bk>
    <bk>
      <rc t="1" v="33808"/>
    </bk>
    <bk>
      <rc t="1" v="33809"/>
    </bk>
    <bk>
      <rc t="1" v="33810"/>
    </bk>
    <bk>
      <rc t="1" v="33811"/>
    </bk>
    <bk>
      <rc t="1" v="33812"/>
    </bk>
    <bk>
      <rc t="1" v="33813"/>
    </bk>
    <bk>
      <rc t="1" v="33814"/>
    </bk>
    <bk>
      <rc t="1" v="33815"/>
    </bk>
    <bk>
      <rc t="1" v="33816"/>
    </bk>
    <bk>
      <rc t="1" v="33817"/>
    </bk>
    <bk>
      <rc t="1" v="33818"/>
    </bk>
    <bk>
      <rc t="1" v="33819"/>
    </bk>
    <bk>
      <rc t="1" v="33820"/>
    </bk>
    <bk>
      <rc t="1" v="33821"/>
    </bk>
    <bk>
      <rc t="1" v="33822"/>
    </bk>
    <bk>
      <rc t="1" v="33823"/>
    </bk>
    <bk>
      <rc t="1" v="33824"/>
    </bk>
    <bk>
      <rc t="1" v="33825"/>
    </bk>
    <bk>
      <rc t="1" v="33826"/>
    </bk>
    <bk>
      <rc t="1" v="33827"/>
    </bk>
    <bk>
      <rc t="1" v="33828"/>
    </bk>
    <bk>
      <rc t="1" v="33829"/>
    </bk>
    <bk>
      <rc t="1" v="33830"/>
    </bk>
    <bk>
      <rc t="1" v="33831"/>
    </bk>
    <bk>
      <rc t="1" v="33832"/>
    </bk>
    <bk>
      <rc t="1" v="33833"/>
    </bk>
    <bk>
      <rc t="1" v="33834"/>
    </bk>
    <bk>
      <rc t="1" v="33835"/>
    </bk>
    <bk>
      <rc t="1" v="33836"/>
    </bk>
    <bk>
      <rc t="1" v="33837"/>
    </bk>
    <bk>
      <rc t="1" v="33838"/>
    </bk>
    <bk>
      <rc t="1" v="33839"/>
    </bk>
    <bk>
      <rc t="1" v="33840"/>
    </bk>
    <bk>
      <rc t="1" v="33841"/>
    </bk>
    <bk>
      <rc t="1" v="33842"/>
    </bk>
    <bk>
      <rc t="1" v="33843"/>
    </bk>
    <bk>
      <rc t="1" v="33844"/>
    </bk>
    <bk>
      <rc t="1" v="33845"/>
    </bk>
    <bk>
      <rc t="1" v="33846"/>
    </bk>
    <bk>
      <rc t="1" v="33847"/>
    </bk>
    <bk>
      <rc t="1" v="33848"/>
    </bk>
    <bk>
      <rc t="1" v="33849"/>
    </bk>
    <bk>
      <rc t="1" v="33850"/>
    </bk>
    <bk>
      <rc t="1" v="33851"/>
    </bk>
    <bk>
      <rc t="1" v="33852"/>
    </bk>
    <bk>
      <rc t="1" v="33853"/>
    </bk>
    <bk>
      <rc t="1" v="33854"/>
    </bk>
    <bk>
      <rc t="1" v="33855"/>
    </bk>
    <bk>
      <rc t="1" v="33856"/>
    </bk>
    <bk>
      <rc t="1" v="33857"/>
    </bk>
    <bk>
      <rc t="1" v="33858"/>
    </bk>
    <bk>
      <rc t="1" v="33859"/>
    </bk>
    <bk>
      <rc t="1" v="33860"/>
    </bk>
    <bk>
      <rc t="1" v="33861"/>
    </bk>
    <bk>
      <rc t="1" v="33862"/>
    </bk>
    <bk>
      <rc t="1" v="33863"/>
    </bk>
    <bk>
      <rc t="1" v="33864"/>
    </bk>
    <bk>
      <rc t="1" v="33865"/>
    </bk>
    <bk>
      <rc t="1" v="33866"/>
    </bk>
    <bk>
      <rc t="1" v="33867"/>
    </bk>
    <bk>
      <rc t="1" v="33868"/>
    </bk>
    <bk>
      <rc t="1" v="33869"/>
    </bk>
    <bk>
      <rc t="1" v="33870"/>
    </bk>
    <bk>
      <rc t="1" v="33871"/>
    </bk>
    <bk>
      <rc t="1" v="33872"/>
    </bk>
    <bk>
      <rc t="1" v="33873"/>
    </bk>
    <bk>
      <rc t="1" v="33874"/>
    </bk>
    <bk>
      <rc t="1" v="33875"/>
    </bk>
    <bk>
      <rc t="1" v="33876"/>
    </bk>
    <bk>
      <rc t="1" v="33877"/>
    </bk>
    <bk>
      <rc t="1" v="33878"/>
    </bk>
    <bk>
      <rc t="1" v="33879"/>
    </bk>
    <bk>
      <rc t="1" v="33880"/>
    </bk>
    <bk>
      <rc t="1" v="33881"/>
    </bk>
    <bk>
      <rc t="1" v="33882"/>
    </bk>
    <bk>
      <rc t="1" v="33883"/>
    </bk>
    <bk>
      <rc t="1" v="33884"/>
    </bk>
    <bk>
      <rc t="1" v="33885"/>
    </bk>
    <bk>
      <rc t="1" v="33886"/>
    </bk>
    <bk>
      <rc t="1" v="33887"/>
    </bk>
    <bk>
      <rc t="1" v="33888"/>
    </bk>
    <bk>
      <rc t="1" v="33889"/>
    </bk>
    <bk>
      <rc t="1" v="33890"/>
    </bk>
    <bk>
      <rc t="1" v="33891"/>
    </bk>
    <bk>
      <rc t="1" v="33892"/>
    </bk>
    <bk>
      <rc t="1" v="33893"/>
    </bk>
    <bk>
      <rc t="1" v="33894"/>
    </bk>
    <bk>
      <rc t="1" v="33895"/>
    </bk>
    <bk>
      <rc t="1" v="33896"/>
    </bk>
    <bk>
      <rc t="1" v="33897"/>
    </bk>
    <bk>
      <rc t="1" v="33898"/>
    </bk>
    <bk>
      <rc t="1" v="33899"/>
    </bk>
    <bk>
      <rc t="1" v="33900"/>
    </bk>
    <bk>
      <rc t="1" v="33901"/>
    </bk>
    <bk>
      <rc t="1" v="33902"/>
    </bk>
    <bk>
      <rc t="1" v="33903"/>
    </bk>
    <bk>
      <rc t="1" v="33904"/>
    </bk>
    <bk>
      <rc t="1" v="33905"/>
    </bk>
    <bk>
      <rc t="1" v="33906"/>
    </bk>
    <bk>
      <rc t="1" v="33907"/>
    </bk>
    <bk>
      <rc t="1" v="33908"/>
    </bk>
    <bk>
      <rc t="1" v="33909"/>
    </bk>
    <bk>
      <rc t="1" v="33910"/>
    </bk>
    <bk>
      <rc t="1" v="33911"/>
    </bk>
    <bk>
      <rc t="1" v="33912"/>
    </bk>
    <bk>
      <rc t="1" v="33913"/>
    </bk>
    <bk>
      <rc t="1" v="33914"/>
    </bk>
    <bk>
      <rc t="1" v="33915"/>
    </bk>
    <bk>
      <rc t="1" v="33916"/>
    </bk>
    <bk>
      <rc t="1" v="33917"/>
    </bk>
    <bk>
      <rc t="1" v="33918"/>
    </bk>
    <bk>
      <rc t="1" v="33919"/>
    </bk>
    <bk>
      <rc t="1" v="33920"/>
    </bk>
    <bk>
      <rc t="1" v="33921"/>
    </bk>
    <bk>
      <rc t="1" v="33922"/>
    </bk>
    <bk>
      <rc t="1" v="33923"/>
    </bk>
    <bk>
      <rc t="1" v="33924"/>
    </bk>
    <bk>
      <rc t="1" v="33925"/>
    </bk>
    <bk>
      <rc t="1" v="33926"/>
    </bk>
    <bk>
      <rc t="1" v="33927"/>
    </bk>
    <bk>
      <rc t="1" v="33928"/>
    </bk>
    <bk>
      <rc t="1" v="33929"/>
    </bk>
    <bk>
      <rc t="1" v="33930"/>
    </bk>
    <bk>
      <rc t="1" v="33931"/>
    </bk>
    <bk>
      <rc t="1" v="33932"/>
    </bk>
    <bk>
      <rc t="1" v="33933"/>
    </bk>
    <bk>
      <rc t="1" v="33934"/>
    </bk>
    <bk>
      <rc t="1" v="33935"/>
    </bk>
    <bk>
      <rc t="1" v="33936"/>
    </bk>
    <bk>
      <rc t="1" v="33937"/>
    </bk>
    <bk>
      <rc t="1" v="33938"/>
    </bk>
    <bk>
      <rc t="1" v="33939"/>
    </bk>
    <bk>
      <rc t="1" v="33940"/>
    </bk>
    <bk>
      <rc t="1" v="33941"/>
    </bk>
    <bk>
      <rc t="1" v="33942"/>
    </bk>
    <bk>
      <rc t="1" v="33943"/>
    </bk>
    <bk>
      <rc t="1" v="33944"/>
    </bk>
    <bk>
      <rc t="1" v="33945"/>
    </bk>
    <bk>
      <rc t="1" v="33946"/>
    </bk>
    <bk>
      <rc t="1" v="33947"/>
    </bk>
    <bk>
      <rc t="1" v="33948"/>
    </bk>
    <bk>
      <rc t="1" v="33949"/>
    </bk>
    <bk>
      <rc t="1" v="33950"/>
    </bk>
    <bk>
      <rc t="1" v="33951"/>
    </bk>
    <bk>
      <rc t="1" v="33952"/>
    </bk>
    <bk>
      <rc t="1" v="33953"/>
    </bk>
    <bk>
      <rc t="1" v="33954"/>
    </bk>
    <bk>
      <rc t="1" v="33955"/>
    </bk>
    <bk>
      <rc t="1" v="33956"/>
    </bk>
    <bk>
      <rc t="1" v="33957"/>
    </bk>
    <bk>
      <rc t="1" v="33958"/>
    </bk>
    <bk>
      <rc t="1" v="33959"/>
    </bk>
    <bk>
      <rc t="1" v="33960"/>
    </bk>
    <bk>
      <rc t="1" v="33961"/>
    </bk>
    <bk>
      <rc t="1" v="33962"/>
    </bk>
    <bk>
      <rc t="1" v="33963"/>
    </bk>
    <bk>
      <rc t="1" v="33964"/>
    </bk>
    <bk>
      <rc t="1" v="33965"/>
    </bk>
    <bk>
      <rc t="1" v="33966"/>
    </bk>
    <bk>
      <rc t="1" v="33967"/>
    </bk>
    <bk>
      <rc t="1" v="33968"/>
    </bk>
    <bk>
      <rc t="1" v="33969"/>
    </bk>
    <bk>
      <rc t="1" v="33970"/>
    </bk>
    <bk>
      <rc t="1" v="33971"/>
    </bk>
    <bk>
      <rc t="1" v="33972"/>
    </bk>
    <bk>
      <rc t="1" v="33973"/>
    </bk>
    <bk>
      <rc t="1" v="33974"/>
    </bk>
    <bk>
      <rc t="1" v="33975"/>
    </bk>
    <bk>
      <rc t="1" v="33976"/>
    </bk>
    <bk>
      <rc t="1" v="33977"/>
    </bk>
    <bk>
      <rc t="1" v="33978"/>
    </bk>
    <bk>
      <rc t="1" v="33979"/>
    </bk>
    <bk>
      <rc t="1" v="33980"/>
    </bk>
    <bk>
      <rc t="1" v="33981"/>
    </bk>
    <bk>
      <rc t="1" v="33982"/>
    </bk>
    <bk>
      <rc t="1" v="33983"/>
    </bk>
    <bk>
      <rc t="1" v="33984"/>
    </bk>
    <bk>
      <rc t="1" v="33985"/>
    </bk>
    <bk>
      <rc t="1" v="33986"/>
    </bk>
    <bk>
      <rc t="1" v="33987"/>
    </bk>
    <bk>
      <rc t="1" v="33988"/>
    </bk>
    <bk>
      <rc t="1" v="33989"/>
    </bk>
    <bk>
      <rc t="1" v="33990"/>
    </bk>
    <bk>
      <rc t="1" v="33991"/>
    </bk>
    <bk>
      <rc t="1" v="33992"/>
    </bk>
    <bk>
      <rc t="1" v="33993"/>
    </bk>
    <bk>
      <rc t="1" v="33994"/>
    </bk>
    <bk>
      <rc t="1" v="33995"/>
    </bk>
    <bk>
      <rc t="1" v="33996"/>
    </bk>
    <bk>
      <rc t="1" v="33997"/>
    </bk>
    <bk>
      <rc t="1" v="33998"/>
    </bk>
    <bk>
      <rc t="1" v="33999"/>
    </bk>
    <bk>
      <rc t="1" v="34000"/>
    </bk>
    <bk>
      <rc t="1" v="34001"/>
    </bk>
    <bk>
      <rc t="1" v="34002"/>
    </bk>
    <bk>
      <rc t="1" v="34003"/>
    </bk>
    <bk>
      <rc t="1" v="34004"/>
    </bk>
    <bk>
      <rc t="1" v="34005"/>
    </bk>
    <bk>
      <rc t="1" v="34006"/>
    </bk>
    <bk>
      <rc t="1" v="34007"/>
    </bk>
    <bk>
      <rc t="1" v="34008"/>
    </bk>
    <bk>
      <rc t="1" v="34009"/>
    </bk>
    <bk>
      <rc t="1" v="34010"/>
    </bk>
    <bk>
      <rc t="1" v="34011"/>
    </bk>
    <bk>
      <rc t="1" v="34012"/>
    </bk>
    <bk>
      <rc t="1" v="34013"/>
    </bk>
    <bk>
      <rc t="1" v="34014"/>
    </bk>
    <bk>
      <rc t="1" v="34015"/>
    </bk>
    <bk>
      <rc t="1" v="34016"/>
    </bk>
    <bk>
      <rc t="1" v="34017"/>
    </bk>
    <bk>
      <rc t="1" v="34018"/>
    </bk>
    <bk>
      <rc t="1" v="34019"/>
    </bk>
    <bk>
      <rc t="1" v="34020"/>
    </bk>
    <bk>
      <rc t="1" v="34021"/>
    </bk>
    <bk>
      <rc t="1" v="34022"/>
    </bk>
    <bk>
      <rc t="1" v="34023"/>
    </bk>
    <bk>
      <rc t="1" v="34024"/>
    </bk>
    <bk>
      <rc t="1" v="34025"/>
    </bk>
    <bk>
      <rc t="1" v="34026"/>
    </bk>
    <bk>
      <rc t="1" v="34027"/>
    </bk>
    <bk>
      <rc t="1" v="34028"/>
    </bk>
    <bk>
      <rc t="1" v="34029"/>
    </bk>
    <bk>
      <rc t="1" v="34030"/>
    </bk>
    <bk>
      <rc t="1" v="34031"/>
    </bk>
    <bk>
      <rc t="1" v="34032"/>
    </bk>
    <bk>
      <rc t="1" v="34033"/>
    </bk>
    <bk>
      <rc t="1" v="34034"/>
    </bk>
    <bk>
      <rc t="1" v="34035"/>
    </bk>
    <bk>
      <rc t="1" v="34036"/>
    </bk>
    <bk>
      <rc t="1" v="34037"/>
    </bk>
    <bk>
      <rc t="1" v="34038"/>
    </bk>
    <bk>
      <rc t="1" v="34039"/>
    </bk>
    <bk>
      <rc t="1" v="34040"/>
    </bk>
    <bk>
      <rc t="1" v="34041"/>
    </bk>
    <bk>
      <rc t="1" v="34042"/>
    </bk>
    <bk>
      <rc t="1" v="34043"/>
    </bk>
    <bk>
      <rc t="1" v="34044"/>
    </bk>
    <bk>
      <rc t="1" v="34045"/>
    </bk>
    <bk>
      <rc t="1" v="34046"/>
    </bk>
    <bk>
      <rc t="1" v="34047"/>
    </bk>
    <bk>
      <rc t="1" v="34048"/>
    </bk>
    <bk>
      <rc t="1" v="34049"/>
    </bk>
    <bk>
      <rc t="1" v="34050"/>
    </bk>
    <bk>
      <rc t="1" v="34051"/>
    </bk>
    <bk>
      <rc t="1" v="34052"/>
    </bk>
    <bk>
      <rc t="1" v="34053"/>
    </bk>
    <bk>
      <rc t="1" v="34054"/>
    </bk>
    <bk>
      <rc t="1" v="34055"/>
    </bk>
    <bk>
      <rc t="1" v="34056"/>
    </bk>
    <bk>
      <rc t="1" v="34057"/>
    </bk>
    <bk>
      <rc t="1" v="34058"/>
    </bk>
    <bk>
      <rc t="1" v="34059"/>
    </bk>
    <bk>
      <rc t="1" v="34060"/>
    </bk>
    <bk>
      <rc t="1" v="34061"/>
    </bk>
    <bk>
      <rc t="1" v="34062"/>
    </bk>
    <bk>
      <rc t="1" v="34063"/>
    </bk>
    <bk>
      <rc t="1" v="34064"/>
    </bk>
    <bk>
      <rc t="1" v="34065"/>
    </bk>
    <bk>
      <rc t="1" v="34066"/>
    </bk>
    <bk>
      <rc t="1" v="34067"/>
    </bk>
    <bk>
      <rc t="1" v="34068"/>
    </bk>
    <bk>
      <rc t="1" v="34069"/>
    </bk>
    <bk>
      <rc t="1" v="34070"/>
    </bk>
    <bk>
      <rc t="1" v="34071"/>
    </bk>
    <bk>
      <rc t="1" v="34072"/>
    </bk>
    <bk>
      <rc t="1" v="34073"/>
    </bk>
    <bk>
      <rc t="1" v="34074"/>
    </bk>
    <bk>
      <rc t="1" v="34075"/>
    </bk>
    <bk>
      <rc t="1" v="34076"/>
    </bk>
    <bk>
      <rc t="1" v="34077"/>
    </bk>
    <bk>
      <rc t="1" v="34078"/>
    </bk>
    <bk>
      <rc t="1" v="34079"/>
    </bk>
    <bk>
      <rc t="1" v="34080"/>
    </bk>
    <bk>
      <rc t="1" v="34081"/>
    </bk>
    <bk>
      <rc t="1" v="34082"/>
    </bk>
    <bk>
      <rc t="1" v="34083"/>
    </bk>
    <bk>
      <rc t="1" v="34084"/>
    </bk>
    <bk>
      <rc t="1" v="34085"/>
    </bk>
    <bk>
      <rc t="1" v="34086"/>
    </bk>
    <bk>
      <rc t="1" v="34087"/>
    </bk>
    <bk>
      <rc t="1" v="34088"/>
    </bk>
    <bk>
      <rc t="1" v="34089"/>
    </bk>
    <bk>
      <rc t="1" v="34090"/>
    </bk>
    <bk>
      <rc t="1" v="34091"/>
    </bk>
    <bk>
      <rc t="1" v="34092"/>
    </bk>
    <bk>
      <rc t="1" v="34093"/>
    </bk>
    <bk>
      <rc t="1" v="34094"/>
    </bk>
    <bk>
      <rc t="1" v="34095"/>
    </bk>
    <bk>
      <rc t="1" v="34096"/>
    </bk>
    <bk>
      <rc t="1" v="34097"/>
    </bk>
    <bk>
      <rc t="1" v="34098"/>
    </bk>
    <bk>
      <rc t="1" v="34099"/>
    </bk>
    <bk>
      <rc t="1" v="34100"/>
    </bk>
    <bk>
      <rc t="1" v="34101"/>
    </bk>
    <bk>
      <rc t="1" v="34102"/>
    </bk>
    <bk>
      <rc t="1" v="34103"/>
    </bk>
    <bk>
      <rc t="1" v="34104"/>
    </bk>
    <bk>
      <rc t="1" v="34105"/>
    </bk>
    <bk>
      <rc t="1" v="34106"/>
    </bk>
    <bk>
      <rc t="1" v="34107"/>
    </bk>
    <bk>
      <rc t="1" v="34108"/>
    </bk>
    <bk>
      <rc t="1" v="34109"/>
    </bk>
    <bk>
      <rc t="1" v="34110"/>
    </bk>
    <bk>
      <rc t="1" v="34111"/>
    </bk>
    <bk>
      <rc t="1" v="34112"/>
    </bk>
    <bk>
      <rc t="1" v="34113"/>
    </bk>
    <bk>
      <rc t="1" v="34114"/>
    </bk>
    <bk>
      <rc t="1" v="34115"/>
    </bk>
    <bk>
      <rc t="1" v="34116"/>
    </bk>
    <bk>
      <rc t="1" v="34117"/>
    </bk>
    <bk>
      <rc t="1" v="34118"/>
    </bk>
    <bk>
      <rc t="1" v="34119"/>
    </bk>
    <bk>
      <rc t="1" v="34120"/>
    </bk>
    <bk>
      <rc t="1" v="34121"/>
    </bk>
    <bk>
      <rc t="1" v="34122"/>
    </bk>
    <bk>
      <rc t="1" v="34123"/>
    </bk>
    <bk>
      <rc t="1" v="34124"/>
    </bk>
    <bk>
      <rc t="1" v="34125"/>
    </bk>
    <bk>
      <rc t="1" v="34126"/>
    </bk>
    <bk>
      <rc t="1" v="34127"/>
    </bk>
    <bk>
      <rc t="1" v="34128"/>
    </bk>
    <bk>
      <rc t="1" v="34129"/>
    </bk>
    <bk>
      <rc t="1" v="34130"/>
    </bk>
    <bk>
      <rc t="1" v="34131"/>
    </bk>
    <bk>
      <rc t="1" v="34132"/>
    </bk>
    <bk>
      <rc t="1" v="34133"/>
    </bk>
    <bk>
      <rc t="1" v="34134"/>
    </bk>
    <bk>
      <rc t="1" v="34135"/>
    </bk>
    <bk>
      <rc t="1" v="34136"/>
    </bk>
    <bk>
      <rc t="1" v="34137"/>
    </bk>
    <bk>
      <rc t="1" v="34138"/>
    </bk>
    <bk>
      <rc t="1" v="34139"/>
    </bk>
    <bk>
      <rc t="1" v="34140"/>
    </bk>
    <bk>
      <rc t="1" v="34141"/>
    </bk>
    <bk>
      <rc t="1" v="34142"/>
    </bk>
    <bk>
      <rc t="1" v="34143"/>
    </bk>
    <bk>
      <rc t="1" v="34144"/>
    </bk>
    <bk>
      <rc t="1" v="34145"/>
    </bk>
    <bk>
      <rc t="1" v="34146"/>
    </bk>
    <bk>
      <rc t="1" v="34147"/>
    </bk>
    <bk>
      <rc t="1" v="34148"/>
    </bk>
    <bk>
      <rc t="1" v="34149"/>
    </bk>
    <bk>
      <rc t="1" v="34150"/>
    </bk>
    <bk>
      <rc t="1" v="34151"/>
    </bk>
    <bk>
      <rc t="1" v="34152"/>
    </bk>
    <bk>
      <rc t="1" v="34153"/>
    </bk>
    <bk>
      <rc t="1" v="34154"/>
    </bk>
    <bk>
      <rc t="1" v="34155"/>
    </bk>
    <bk>
      <rc t="1" v="34156"/>
    </bk>
    <bk>
      <rc t="1" v="34157"/>
    </bk>
    <bk>
      <rc t="1" v="34158"/>
    </bk>
    <bk>
      <rc t="1" v="34159"/>
    </bk>
    <bk>
      <rc t="1" v="34160"/>
    </bk>
    <bk>
      <rc t="1" v="34161"/>
    </bk>
    <bk>
      <rc t="1" v="34162"/>
    </bk>
    <bk>
      <rc t="1" v="34163"/>
    </bk>
    <bk>
      <rc t="1" v="34164"/>
    </bk>
    <bk>
      <rc t="1" v="34165"/>
    </bk>
    <bk>
      <rc t="1" v="34166"/>
    </bk>
    <bk>
      <rc t="1" v="34167"/>
    </bk>
    <bk>
      <rc t="1" v="34168"/>
    </bk>
    <bk>
      <rc t="1" v="34169"/>
    </bk>
    <bk>
      <rc t="1" v="34170"/>
    </bk>
    <bk>
      <rc t="1" v="34171"/>
    </bk>
    <bk>
      <rc t="1" v="34172"/>
    </bk>
    <bk>
      <rc t="1" v="34173"/>
    </bk>
    <bk>
      <rc t="1" v="34174"/>
    </bk>
    <bk>
      <rc t="1" v="34175"/>
    </bk>
    <bk>
      <rc t="1" v="34176"/>
    </bk>
    <bk>
      <rc t="1" v="34177"/>
    </bk>
    <bk>
      <rc t="1" v="34178"/>
    </bk>
    <bk>
      <rc t="1" v="34179"/>
    </bk>
    <bk>
      <rc t="1" v="34180"/>
    </bk>
    <bk>
      <rc t="1" v="34181"/>
    </bk>
    <bk>
      <rc t="1" v="34182"/>
    </bk>
    <bk>
      <rc t="1" v="34183"/>
    </bk>
    <bk>
      <rc t="1" v="34184"/>
    </bk>
    <bk>
      <rc t="1" v="34185"/>
    </bk>
    <bk>
      <rc t="1" v="34186"/>
    </bk>
    <bk>
      <rc t="1" v="34187"/>
    </bk>
    <bk>
      <rc t="1" v="34188"/>
    </bk>
    <bk>
      <rc t="1" v="34189"/>
    </bk>
    <bk>
      <rc t="1" v="34190"/>
    </bk>
    <bk>
      <rc t="1" v="34191"/>
    </bk>
    <bk>
      <rc t="1" v="34192"/>
    </bk>
    <bk>
      <rc t="1" v="34193"/>
    </bk>
    <bk>
      <rc t="1" v="34194"/>
    </bk>
    <bk>
      <rc t="1" v="34195"/>
    </bk>
    <bk>
      <rc t="1" v="34196"/>
    </bk>
    <bk>
      <rc t="1" v="34197"/>
    </bk>
    <bk>
      <rc t="1" v="34198"/>
    </bk>
    <bk>
      <rc t="1" v="34199"/>
    </bk>
    <bk>
      <rc t="1" v="34200"/>
    </bk>
    <bk>
      <rc t="1" v="34201"/>
    </bk>
    <bk>
      <rc t="1" v="34202"/>
    </bk>
    <bk>
      <rc t="1" v="34203"/>
    </bk>
    <bk>
      <rc t="1" v="34204"/>
    </bk>
    <bk>
      <rc t="1" v="34205"/>
    </bk>
    <bk>
      <rc t="1" v="34206"/>
    </bk>
    <bk>
      <rc t="1" v="34207"/>
    </bk>
    <bk>
      <rc t="1" v="34208"/>
    </bk>
    <bk>
      <rc t="1" v="34209"/>
    </bk>
    <bk>
      <rc t="1" v="34210"/>
    </bk>
    <bk>
      <rc t="1" v="34211"/>
    </bk>
    <bk>
      <rc t="1" v="34212"/>
    </bk>
    <bk>
      <rc t="1" v="34213"/>
    </bk>
    <bk>
      <rc t="1" v="34214"/>
    </bk>
    <bk>
      <rc t="1" v="34215"/>
    </bk>
    <bk>
      <rc t="1" v="34216"/>
    </bk>
    <bk>
      <rc t="1" v="34217"/>
    </bk>
    <bk>
      <rc t="1" v="34218"/>
    </bk>
    <bk>
      <rc t="1" v="34219"/>
    </bk>
    <bk>
      <rc t="1" v="34220"/>
    </bk>
    <bk>
      <rc t="1" v="34221"/>
    </bk>
    <bk>
      <rc t="1" v="34222"/>
    </bk>
    <bk>
      <rc t="1" v="34223"/>
    </bk>
    <bk>
      <rc t="1" v="34224"/>
    </bk>
    <bk>
      <rc t="1" v="34225"/>
    </bk>
    <bk>
      <rc t="1" v="34226"/>
    </bk>
    <bk>
      <rc t="1" v="34227"/>
    </bk>
    <bk>
      <rc t="1" v="34228"/>
    </bk>
    <bk>
      <rc t="1" v="34229"/>
    </bk>
    <bk>
      <rc t="1" v="34230"/>
    </bk>
    <bk>
      <rc t="1" v="34231"/>
    </bk>
    <bk>
      <rc t="1" v="34232"/>
    </bk>
    <bk>
      <rc t="1" v="34233"/>
    </bk>
    <bk>
      <rc t="1" v="34234"/>
    </bk>
    <bk>
      <rc t="1" v="34235"/>
    </bk>
    <bk>
      <rc t="1" v="34236"/>
    </bk>
    <bk>
      <rc t="1" v="34237"/>
    </bk>
    <bk>
      <rc t="1" v="34238"/>
    </bk>
    <bk>
      <rc t="1" v="34239"/>
    </bk>
    <bk>
      <rc t="1" v="34240"/>
    </bk>
    <bk>
      <rc t="1" v="34241"/>
    </bk>
    <bk>
      <rc t="1" v="34242"/>
    </bk>
    <bk>
      <rc t="1" v="34243"/>
    </bk>
    <bk>
      <rc t="1" v="34244"/>
    </bk>
    <bk>
      <rc t="1" v="34245"/>
    </bk>
    <bk>
      <rc t="1" v="34246"/>
    </bk>
    <bk>
      <rc t="1" v="34247"/>
    </bk>
    <bk>
      <rc t="1" v="34248"/>
    </bk>
    <bk>
      <rc t="1" v="34249"/>
    </bk>
    <bk>
      <rc t="1" v="34250"/>
    </bk>
    <bk>
      <rc t="1" v="34251"/>
    </bk>
    <bk>
      <rc t="1" v="34252"/>
    </bk>
    <bk>
      <rc t="1" v="34253"/>
    </bk>
    <bk>
      <rc t="1" v="34254"/>
    </bk>
    <bk>
      <rc t="1" v="34255"/>
    </bk>
    <bk>
      <rc t="1" v="34256"/>
    </bk>
    <bk>
      <rc t="1" v="34257"/>
    </bk>
    <bk>
      <rc t="1" v="34258"/>
    </bk>
    <bk>
      <rc t="1" v="34259"/>
    </bk>
    <bk>
      <rc t="1" v="34260"/>
    </bk>
    <bk>
      <rc t="1" v="34261"/>
    </bk>
    <bk>
      <rc t="1" v="34262"/>
    </bk>
    <bk>
      <rc t="1" v="34263"/>
    </bk>
    <bk>
      <rc t="1" v="34264"/>
    </bk>
    <bk>
      <rc t="1" v="34265"/>
    </bk>
    <bk>
      <rc t="1" v="34266"/>
    </bk>
    <bk>
      <rc t="1" v="34267"/>
    </bk>
    <bk>
      <rc t="1" v="34268"/>
    </bk>
    <bk>
      <rc t="1" v="34269"/>
    </bk>
    <bk>
      <rc t="1" v="34270"/>
    </bk>
    <bk>
      <rc t="1" v="34271"/>
    </bk>
    <bk>
      <rc t="1" v="34272"/>
    </bk>
    <bk>
      <rc t="1" v="34273"/>
    </bk>
    <bk>
      <rc t="1" v="34274"/>
    </bk>
    <bk>
      <rc t="1" v="34275"/>
    </bk>
    <bk>
      <rc t="1" v="34276"/>
    </bk>
    <bk>
      <rc t="1" v="34277"/>
    </bk>
    <bk>
      <rc t="1" v="34278"/>
    </bk>
    <bk>
      <rc t="1" v="34279"/>
    </bk>
    <bk>
      <rc t="1" v="34280"/>
    </bk>
    <bk>
      <rc t="1" v="34281"/>
    </bk>
    <bk>
      <rc t="1" v="34282"/>
    </bk>
    <bk>
      <rc t="1" v="34283"/>
    </bk>
    <bk>
      <rc t="1" v="34284"/>
    </bk>
    <bk>
      <rc t="1" v="34285"/>
    </bk>
    <bk>
      <rc t="1" v="34286"/>
    </bk>
    <bk>
      <rc t="1" v="34287"/>
    </bk>
    <bk>
      <rc t="1" v="34288"/>
    </bk>
    <bk>
      <rc t="1" v="34289"/>
    </bk>
    <bk>
      <rc t="1" v="34290"/>
    </bk>
    <bk>
      <rc t="1" v="34291"/>
    </bk>
    <bk>
      <rc t="1" v="34292"/>
    </bk>
    <bk>
      <rc t="1" v="34293"/>
    </bk>
    <bk>
      <rc t="1" v="34294"/>
    </bk>
    <bk>
      <rc t="1" v="34295"/>
    </bk>
    <bk>
      <rc t="1" v="34296"/>
    </bk>
    <bk>
      <rc t="1" v="34297"/>
    </bk>
    <bk>
      <rc t="1" v="34298"/>
    </bk>
    <bk>
      <rc t="1" v="34299"/>
    </bk>
    <bk>
      <rc t="1" v="34300"/>
    </bk>
    <bk>
      <rc t="1" v="34301"/>
    </bk>
    <bk>
      <rc t="1" v="34302"/>
    </bk>
    <bk>
      <rc t="1" v="34303"/>
    </bk>
    <bk>
      <rc t="1" v="34304"/>
    </bk>
    <bk>
      <rc t="1" v="34305"/>
    </bk>
    <bk>
      <rc t="1" v="34306"/>
    </bk>
    <bk>
      <rc t="1" v="34307"/>
    </bk>
    <bk>
      <rc t="1" v="34308"/>
    </bk>
    <bk>
      <rc t="1" v="34309"/>
    </bk>
    <bk>
      <rc t="1" v="34310"/>
    </bk>
    <bk>
      <rc t="1" v="34311"/>
    </bk>
    <bk>
      <rc t="1" v="34312"/>
    </bk>
    <bk>
      <rc t="1" v="34313"/>
    </bk>
    <bk>
      <rc t="1" v="34314"/>
    </bk>
    <bk>
      <rc t="1" v="34315"/>
    </bk>
    <bk>
      <rc t="1" v="34316"/>
    </bk>
    <bk>
      <rc t="1" v="34317"/>
    </bk>
    <bk>
      <rc t="1" v="34318"/>
    </bk>
    <bk>
      <rc t="1" v="34319"/>
    </bk>
    <bk>
      <rc t="1" v="34320"/>
    </bk>
    <bk>
      <rc t="1" v="34321"/>
    </bk>
    <bk>
      <rc t="1" v="34322"/>
    </bk>
    <bk>
      <rc t="1" v="34323"/>
    </bk>
    <bk>
      <rc t="1" v="34324"/>
    </bk>
    <bk>
      <rc t="1" v="34325"/>
    </bk>
    <bk>
      <rc t="1" v="34326"/>
    </bk>
    <bk>
      <rc t="1" v="34327"/>
    </bk>
    <bk>
      <rc t="1" v="34328"/>
    </bk>
    <bk>
      <rc t="1" v="34329"/>
    </bk>
    <bk>
      <rc t="1" v="34330"/>
    </bk>
    <bk>
      <rc t="1" v="34331"/>
    </bk>
    <bk>
      <rc t="1" v="34332"/>
    </bk>
    <bk>
      <rc t="1" v="34333"/>
    </bk>
    <bk>
      <rc t="1" v="34334"/>
    </bk>
    <bk>
      <rc t="1" v="34335"/>
    </bk>
    <bk>
      <rc t="1" v="34336"/>
    </bk>
    <bk>
      <rc t="1" v="34337"/>
    </bk>
    <bk>
      <rc t="1" v="34338"/>
    </bk>
    <bk>
      <rc t="1" v="34339"/>
    </bk>
    <bk>
      <rc t="1" v="34340"/>
    </bk>
    <bk>
      <rc t="1" v="34341"/>
    </bk>
    <bk>
      <rc t="1" v="34342"/>
    </bk>
    <bk>
      <rc t="1" v="34343"/>
    </bk>
    <bk>
      <rc t="1" v="34344"/>
    </bk>
    <bk>
      <rc t="1" v="34345"/>
    </bk>
    <bk>
      <rc t="1" v="34346"/>
    </bk>
    <bk>
      <rc t="1" v="34347"/>
    </bk>
    <bk>
      <rc t="1" v="34348"/>
    </bk>
    <bk>
      <rc t="1" v="34349"/>
    </bk>
    <bk>
      <rc t="1" v="34350"/>
    </bk>
    <bk>
      <rc t="1" v="34351"/>
    </bk>
    <bk>
      <rc t="1" v="34352"/>
    </bk>
    <bk>
      <rc t="1" v="34353"/>
    </bk>
    <bk>
      <rc t="1" v="34354"/>
    </bk>
    <bk>
      <rc t="1" v="34355"/>
    </bk>
    <bk>
      <rc t="1" v="34356"/>
    </bk>
    <bk>
      <rc t="1" v="34357"/>
    </bk>
    <bk>
      <rc t="1" v="34358"/>
    </bk>
    <bk>
      <rc t="1" v="34359"/>
    </bk>
    <bk>
      <rc t="1" v="34360"/>
    </bk>
    <bk>
      <rc t="1" v="34361"/>
    </bk>
    <bk>
      <rc t="1" v="34362"/>
    </bk>
    <bk>
      <rc t="1" v="34363"/>
    </bk>
    <bk>
      <rc t="1" v="34364"/>
    </bk>
    <bk>
      <rc t="1" v="34365"/>
    </bk>
    <bk>
      <rc t="1" v="34366"/>
    </bk>
    <bk>
      <rc t="1" v="34367"/>
    </bk>
    <bk>
      <rc t="1" v="34368"/>
    </bk>
    <bk>
      <rc t="1" v="34369"/>
    </bk>
    <bk>
      <rc t="1" v="34370"/>
    </bk>
    <bk>
      <rc t="1" v="34371"/>
    </bk>
    <bk>
      <rc t="1" v="34372"/>
    </bk>
    <bk>
      <rc t="1" v="34373"/>
    </bk>
    <bk>
      <rc t="1" v="34374"/>
    </bk>
    <bk>
      <rc t="1" v="34375"/>
    </bk>
    <bk>
      <rc t="1" v="34376"/>
    </bk>
    <bk>
      <rc t="1" v="34377"/>
    </bk>
    <bk>
      <rc t="1" v="34378"/>
    </bk>
    <bk>
      <rc t="1" v="34379"/>
    </bk>
    <bk>
      <rc t="1" v="34380"/>
    </bk>
    <bk>
      <rc t="1" v="34381"/>
    </bk>
    <bk>
      <rc t="1" v="34382"/>
    </bk>
    <bk>
      <rc t="1" v="34383"/>
    </bk>
    <bk>
      <rc t="1" v="34384"/>
    </bk>
    <bk>
      <rc t="1" v="34385"/>
    </bk>
    <bk>
      <rc t="1" v="34386"/>
    </bk>
    <bk>
      <rc t="1" v="34387"/>
    </bk>
    <bk>
      <rc t="1" v="34388"/>
    </bk>
    <bk>
      <rc t="1" v="34389"/>
    </bk>
    <bk>
      <rc t="1" v="34390"/>
    </bk>
    <bk>
      <rc t="1" v="34391"/>
    </bk>
    <bk>
      <rc t="1" v="34392"/>
    </bk>
    <bk>
      <rc t="1" v="34393"/>
    </bk>
    <bk>
      <rc t="1" v="34394"/>
    </bk>
    <bk>
      <rc t="1" v="34395"/>
    </bk>
    <bk>
      <rc t="1" v="34396"/>
    </bk>
    <bk>
      <rc t="1" v="34397"/>
    </bk>
    <bk>
      <rc t="1" v="34398"/>
    </bk>
    <bk>
      <rc t="1" v="34399"/>
    </bk>
    <bk>
      <rc t="1" v="34400"/>
    </bk>
    <bk>
      <rc t="1" v="34401"/>
    </bk>
    <bk>
      <rc t="1" v="34402"/>
    </bk>
    <bk>
      <rc t="1" v="34403"/>
    </bk>
    <bk>
      <rc t="1" v="34404"/>
    </bk>
    <bk>
      <rc t="1" v="34405"/>
    </bk>
    <bk>
      <rc t="1" v="34406"/>
    </bk>
    <bk>
      <rc t="1" v="34407"/>
    </bk>
    <bk>
      <rc t="1" v="34408"/>
    </bk>
    <bk>
      <rc t="1" v="34409"/>
    </bk>
    <bk>
      <rc t="1" v="34410"/>
    </bk>
    <bk>
      <rc t="1" v="34411"/>
    </bk>
    <bk>
      <rc t="1" v="34412"/>
    </bk>
    <bk>
      <rc t="1" v="34413"/>
    </bk>
    <bk>
      <rc t="1" v="34414"/>
    </bk>
    <bk>
      <rc t="1" v="34415"/>
    </bk>
    <bk>
      <rc t="1" v="34416"/>
    </bk>
    <bk>
      <rc t="1" v="34417"/>
    </bk>
    <bk>
      <rc t="1" v="34418"/>
    </bk>
    <bk>
      <rc t="1" v="34419"/>
    </bk>
    <bk>
      <rc t="1" v="34420"/>
    </bk>
    <bk>
      <rc t="1" v="34421"/>
    </bk>
    <bk>
      <rc t="1" v="34422"/>
    </bk>
    <bk>
      <rc t="1" v="34423"/>
    </bk>
    <bk>
      <rc t="1" v="34424"/>
    </bk>
    <bk>
      <rc t="1" v="34425"/>
    </bk>
    <bk>
      <rc t="1" v="34426"/>
    </bk>
    <bk>
      <rc t="1" v="34427"/>
    </bk>
    <bk>
      <rc t="1" v="34428"/>
    </bk>
    <bk>
      <rc t="1" v="34429"/>
    </bk>
    <bk>
      <rc t="1" v="34430"/>
    </bk>
    <bk>
      <rc t="1" v="34431"/>
    </bk>
    <bk>
      <rc t="1" v="34432"/>
    </bk>
    <bk>
      <rc t="1" v="34433"/>
    </bk>
    <bk>
      <rc t="1" v="34434"/>
    </bk>
    <bk>
      <rc t="1" v="34435"/>
    </bk>
    <bk>
      <rc t="1" v="34436"/>
    </bk>
    <bk>
      <rc t="1" v="34437"/>
    </bk>
    <bk>
      <rc t="1" v="34438"/>
    </bk>
    <bk>
      <rc t="1" v="34439"/>
    </bk>
    <bk>
      <rc t="1" v="34440"/>
    </bk>
    <bk>
      <rc t="1" v="34441"/>
    </bk>
    <bk>
      <rc t="1" v="34442"/>
    </bk>
    <bk>
      <rc t="1" v="34443"/>
    </bk>
    <bk>
      <rc t="1" v="34444"/>
    </bk>
    <bk>
      <rc t="1" v="34445"/>
    </bk>
    <bk>
      <rc t="1" v="34446"/>
    </bk>
    <bk>
      <rc t="1" v="34447"/>
    </bk>
    <bk>
      <rc t="1" v="34448"/>
    </bk>
    <bk>
      <rc t="1" v="34449"/>
    </bk>
    <bk>
      <rc t="1" v="34450"/>
    </bk>
    <bk>
      <rc t="1" v="34451"/>
    </bk>
    <bk>
      <rc t="1" v="34452"/>
    </bk>
    <bk>
      <rc t="1" v="34453"/>
    </bk>
    <bk>
      <rc t="1" v="34454"/>
    </bk>
    <bk>
      <rc t="1" v="34455"/>
    </bk>
    <bk>
      <rc t="1" v="34456"/>
    </bk>
    <bk>
      <rc t="1" v="34457"/>
    </bk>
    <bk>
      <rc t="1" v="34458"/>
    </bk>
    <bk>
      <rc t="1" v="34459"/>
    </bk>
    <bk>
      <rc t="1" v="34460"/>
    </bk>
    <bk>
      <rc t="1" v="34461"/>
    </bk>
    <bk>
      <rc t="1" v="34462"/>
    </bk>
    <bk>
      <rc t="1" v="34463"/>
    </bk>
    <bk>
      <rc t="1" v="34464"/>
    </bk>
    <bk>
      <rc t="1" v="34465"/>
    </bk>
    <bk>
      <rc t="1" v="34466"/>
    </bk>
    <bk>
      <rc t="1" v="34467"/>
    </bk>
    <bk>
      <rc t="1" v="34468"/>
    </bk>
    <bk>
      <rc t="1" v="34469"/>
    </bk>
    <bk>
      <rc t="1" v="34470"/>
    </bk>
    <bk>
      <rc t="1" v="34471"/>
    </bk>
    <bk>
      <rc t="1" v="34472"/>
    </bk>
    <bk>
      <rc t="1" v="34473"/>
    </bk>
    <bk>
      <rc t="1" v="34474"/>
    </bk>
    <bk>
      <rc t="1" v="34475"/>
    </bk>
    <bk>
      <rc t="1" v="34476"/>
    </bk>
    <bk>
      <rc t="1" v="34477"/>
    </bk>
    <bk>
      <rc t="1" v="34478"/>
    </bk>
    <bk>
      <rc t="1" v="34479"/>
    </bk>
    <bk>
      <rc t="1" v="34480"/>
    </bk>
    <bk>
      <rc t="1" v="34481"/>
    </bk>
    <bk>
      <rc t="1" v="34482"/>
    </bk>
    <bk>
      <rc t="1" v="34483"/>
    </bk>
    <bk>
      <rc t="1" v="34484"/>
    </bk>
    <bk>
      <rc t="1" v="34485"/>
    </bk>
    <bk>
      <rc t="1" v="34486"/>
    </bk>
    <bk>
      <rc t="1" v="34487"/>
    </bk>
    <bk>
      <rc t="1" v="34488"/>
    </bk>
    <bk>
      <rc t="1" v="34489"/>
    </bk>
    <bk>
      <rc t="1" v="34490"/>
    </bk>
    <bk>
      <rc t="1" v="34491"/>
    </bk>
    <bk>
      <rc t="1" v="34492"/>
    </bk>
    <bk>
      <rc t="1" v="34493"/>
    </bk>
    <bk>
      <rc t="1" v="34494"/>
    </bk>
    <bk>
      <rc t="1" v="34495"/>
    </bk>
    <bk>
      <rc t="1" v="34496"/>
    </bk>
    <bk>
      <rc t="1" v="34497"/>
    </bk>
    <bk>
      <rc t="1" v="34498"/>
    </bk>
    <bk>
      <rc t="1" v="34499"/>
    </bk>
    <bk>
      <rc t="1" v="34500"/>
    </bk>
    <bk>
      <rc t="1" v="34501"/>
    </bk>
    <bk>
      <rc t="1" v="34502"/>
    </bk>
    <bk>
      <rc t="1" v="34503"/>
    </bk>
    <bk>
      <rc t="1" v="34504"/>
    </bk>
    <bk>
      <rc t="1" v="34505"/>
    </bk>
    <bk>
      <rc t="1" v="34506"/>
    </bk>
    <bk>
      <rc t="1" v="34507"/>
    </bk>
    <bk>
      <rc t="1" v="34508"/>
    </bk>
    <bk>
      <rc t="1" v="34509"/>
    </bk>
    <bk>
      <rc t="1" v="34510"/>
    </bk>
    <bk>
      <rc t="1" v="34511"/>
    </bk>
    <bk>
      <rc t="1" v="34512"/>
    </bk>
    <bk>
      <rc t="1" v="34513"/>
    </bk>
    <bk>
      <rc t="1" v="34514"/>
    </bk>
    <bk>
      <rc t="1" v="34515"/>
    </bk>
    <bk>
      <rc t="1" v="34516"/>
    </bk>
    <bk>
      <rc t="1" v="34517"/>
    </bk>
    <bk>
      <rc t="1" v="34518"/>
    </bk>
    <bk>
      <rc t="1" v="34519"/>
    </bk>
    <bk>
      <rc t="1" v="34520"/>
    </bk>
    <bk>
      <rc t="1" v="34521"/>
    </bk>
    <bk>
      <rc t="1" v="34522"/>
    </bk>
    <bk>
      <rc t="1" v="34523"/>
    </bk>
    <bk>
      <rc t="1" v="34524"/>
    </bk>
    <bk>
      <rc t="1" v="34525"/>
    </bk>
    <bk>
      <rc t="1" v="34526"/>
    </bk>
    <bk>
      <rc t="1" v="34527"/>
    </bk>
    <bk>
      <rc t="1" v="34528"/>
    </bk>
    <bk>
      <rc t="1" v="34529"/>
    </bk>
    <bk>
      <rc t="1" v="34530"/>
    </bk>
    <bk>
      <rc t="1" v="34531"/>
    </bk>
    <bk>
      <rc t="1" v="34532"/>
    </bk>
    <bk>
      <rc t="1" v="34533"/>
    </bk>
    <bk>
      <rc t="1" v="34534"/>
    </bk>
    <bk>
      <rc t="1" v="34535"/>
    </bk>
    <bk>
      <rc t="1" v="34536"/>
    </bk>
    <bk>
      <rc t="1" v="34537"/>
    </bk>
    <bk>
      <rc t="1" v="34538"/>
    </bk>
    <bk>
      <rc t="1" v="34539"/>
    </bk>
    <bk>
      <rc t="1" v="34540"/>
    </bk>
    <bk>
      <rc t="1" v="34541"/>
    </bk>
    <bk>
      <rc t="1" v="34542"/>
    </bk>
    <bk>
      <rc t="1" v="34543"/>
    </bk>
    <bk>
      <rc t="1" v="34544"/>
    </bk>
    <bk>
      <rc t="1" v="34545"/>
    </bk>
    <bk>
      <rc t="1" v="34546"/>
    </bk>
    <bk>
      <rc t="1" v="34547"/>
    </bk>
    <bk>
      <rc t="1" v="34548"/>
    </bk>
    <bk>
      <rc t="1" v="34549"/>
    </bk>
    <bk>
      <rc t="1" v="34550"/>
    </bk>
    <bk>
      <rc t="1" v="34551"/>
    </bk>
    <bk>
      <rc t="1" v="34552"/>
    </bk>
    <bk>
      <rc t="1" v="34553"/>
    </bk>
    <bk>
      <rc t="1" v="34554"/>
    </bk>
    <bk>
      <rc t="1" v="34555"/>
    </bk>
    <bk>
      <rc t="1" v="34556"/>
    </bk>
    <bk>
      <rc t="1" v="34557"/>
    </bk>
    <bk>
      <rc t="1" v="34558"/>
    </bk>
    <bk>
      <rc t="1" v="34559"/>
    </bk>
    <bk>
      <rc t="1" v="34560"/>
    </bk>
    <bk>
      <rc t="1" v="34561"/>
    </bk>
    <bk>
      <rc t="1" v="34562"/>
    </bk>
    <bk>
      <rc t="1" v="34563"/>
    </bk>
    <bk>
      <rc t="1" v="34564"/>
    </bk>
    <bk>
      <rc t="1" v="34565"/>
    </bk>
    <bk>
      <rc t="1" v="34566"/>
    </bk>
    <bk>
      <rc t="1" v="34567"/>
    </bk>
    <bk>
      <rc t="1" v="34568"/>
    </bk>
    <bk>
      <rc t="1" v="34569"/>
    </bk>
    <bk>
      <rc t="1" v="34570"/>
    </bk>
    <bk>
      <rc t="1" v="34571"/>
    </bk>
    <bk>
      <rc t="1" v="34572"/>
    </bk>
    <bk>
      <rc t="1" v="34573"/>
    </bk>
    <bk>
      <rc t="1" v="34574"/>
    </bk>
    <bk>
      <rc t="1" v="34575"/>
    </bk>
    <bk>
      <rc t="1" v="34576"/>
    </bk>
    <bk>
      <rc t="1" v="34577"/>
    </bk>
    <bk>
      <rc t="1" v="34578"/>
    </bk>
    <bk>
      <rc t="1" v="34579"/>
    </bk>
    <bk>
      <rc t="1" v="34580"/>
    </bk>
    <bk>
      <rc t="1" v="34581"/>
    </bk>
    <bk>
      <rc t="1" v="34582"/>
    </bk>
    <bk>
      <rc t="1" v="34583"/>
    </bk>
    <bk>
      <rc t="1" v="34584"/>
    </bk>
    <bk>
      <rc t="1" v="34585"/>
    </bk>
    <bk>
      <rc t="1" v="34586"/>
    </bk>
    <bk>
      <rc t="1" v="34587"/>
    </bk>
    <bk>
      <rc t="1" v="34588"/>
    </bk>
    <bk>
      <rc t="1" v="34589"/>
    </bk>
    <bk>
      <rc t="1" v="34590"/>
    </bk>
    <bk>
      <rc t="1" v="34591"/>
    </bk>
    <bk>
      <rc t="1" v="34592"/>
    </bk>
    <bk>
      <rc t="1" v="34593"/>
    </bk>
    <bk>
      <rc t="1" v="34594"/>
    </bk>
    <bk>
      <rc t="1" v="34595"/>
    </bk>
    <bk>
      <rc t="1" v="34596"/>
    </bk>
    <bk>
      <rc t="1" v="34597"/>
    </bk>
    <bk>
      <rc t="1" v="34598"/>
    </bk>
    <bk>
      <rc t="1" v="34599"/>
    </bk>
    <bk>
      <rc t="1" v="34600"/>
    </bk>
    <bk>
      <rc t="1" v="34601"/>
    </bk>
    <bk>
      <rc t="1" v="34602"/>
    </bk>
    <bk>
      <rc t="1" v="34603"/>
    </bk>
    <bk>
      <rc t="1" v="34604"/>
    </bk>
    <bk>
      <rc t="1" v="34605"/>
    </bk>
    <bk>
      <rc t="1" v="34606"/>
    </bk>
    <bk>
      <rc t="1" v="34607"/>
    </bk>
    <bk>
      <rc t="1" v="34608"/>
    </bk>
    <bk>
      <rc t="1" v="34609"/>
    </bk>
    <bk>
      <rc t="1" v="34610"/>
    </bk>
    <bk>
      <rc t="1" v="34611"/>
    </bk>
    <bk>
      <rc t="1" v="34612"/>
    </bk>
    <bk>
      <rc t="1" v="34613"/>
    </bk>
    <bk>
      <rc t="1" v="34614"/>
    </bk>
    <bk>
      <rc t="1" v="34615"/>
    </bk>
    <bk>
      <rc t="1" v="34616"/>
    </bk>
    <bk>
      <rc t="1" v="34617"/>
    </bk>
    <bk>
      <rc t="1" v="34618"/>
    </bk>
    <bk>
      <rc t="1" v="34619"/>
    </bk>
    <bk>
      <rc t="1" v="34620"/>
    </bk>
    <bk>
      <rc t="1" v="34621"/>
    </bk>
    <bk>
      <rc t="1" v="34622"/>
    </bk>
    <bk>
      <rc t="1" v="34623"/>
    </bk>
    <bk>
      <rc t="1" v="34624"/>
    </bk>
    <bk>
      <rc t="1" v="34625"/>
    </bk>
    <bk>
      <rc t="1" v="34626"/>
    </bk>
    <bk>
      <rc t="1" v="34627"/>
    </bk>
    <bk>
      <rc t="1" v="34628"/>
    </bk>
    <bk>
      <rc t="1" v="34629"/>
    </bk>
    <bk>
      <rc t="1" v="34630"/>
    </bk>
    <bk>
      <rc t="1" v="34631"/>
    </bk>
    <bk>
      <rc t="1" v="34632"/>
    </bk>
    <bk>
      <rc t="1" v="34633"/>
    </bk>
    <bk>
      <rc t="1" v="34634"/>
    </bk>
    <bk>
      <rc t="1" v="34635"/>
    </bk>
    <bk>
      <rc t="1" v="34636"/>
    </bk>
    <bk>
      <rc t="1" v="34637"/>
    </bk>
    <bk>
      <rc t="1" v="34638"/>
    </bk>
    <bk>
      <rc t="1" v="34639"/>
    </bk>
    <bk>
      <rc t="1" v="34640"/>
    </bk>
    <bk>
      <rc t="1" v="34641"/>
    </bk>
    <bk>
      <rc t="1" v="34642"/>
    </bk>
    <bk>
      <rc t="1" v="34643"/>
    </bk>
    <bk>
      <rc t="1" v="34644"/>
    </bk>
    <bk>
      <rc t="1" v="34645"/>
    </bk>
    <bk>
      <rc t="1" v="34646"/>
    </bk>
    <bk>
      <rc t="1" v="34647"/>
    </bk>
    <bk>
      <rc t="1" v="34648"/>
    </bk>
    <bk>
      <rc t="1" v="34649"/>
    </bk>
    <bk>
      <rc t="1" v="34650"/>
    </bk>
    <bk>
      <rc t="1" v="34651"/>
    </bk>
    <bk>
      <rc t="1" v="34652"/>
    </bk>
    <bk>
      <rc t="1" v="34653"/>
    </bk>
    <bk>
      <rc t="1" v="34654"/>
    </bk>
    <bk>
      <rc t="1" v="34655"/>
    </bk>
    <bk>
      <rc t="1" v="34656"/>
    </bk>
    <bk>
      <rc t="1" v="34657"/>
    </bk>
    <bk>
      <rc t="1" v="34658"/>
    </bk>
    <bk>
      <rc t="1" v="34659"/>
    </bk>
    <bk>
      <rc t="1" v="34660"/>
    </bk>
    <bk>
      <rc t="1" v="34661"/>
    </bk>
    <bk>
      <rc t="1" v="34662"/>
    </bk>
    <bk>
      <rc t="1" v="34663"/>
    </bk>
    <bk>
      <rc t="1" v="34664"/>
    </bk>
    <bk>
      <rc t="1" v="34665"/>
    </bk>
    <bk>
      <rc t="1" v="34666"/>
    </bk>
    <bk>
      <rc t="1" v="34667"/>
    </bk>
    <bk>
      <rc t="1" v="34668"/>
    </bk>
    <bk>
      <rc t="1" v="34669"/>
    </bk>
    <bk>
      <rc t="1" v="34670"/>
    </bk>
    <bk>
      <rc t="1" v="34671"/>
    </bk>
    <bk>
      <rc t="1" v="34672"/>
    </bk>
    <bk>
      <rc t="1" v="34673"/>
    </bk>
    <bk>
      <rc t="1" v="34674"/>
    </bk>
    <bk>
      <rc t="1" v="34675"/>
    </bk>
    <bk>
      <rc t="1" v="34676"/>
    </bk>
    <bk>
      <rc t="1" v="34677"/>
    </bk>
    <bk>
      <rc t="1" v="34678"/>
    </bk>
    <bk>
      <rc t="1" v="34679"/>
    </bk>
    <bk>
      <rc t="1" v="34680"/>
    </bk>
    <bk>
      <rc t="1" v="34681"/>
    </bk>
    <bk>
      <rc t="1" v="34682"/>
    </bk>
    <bk>
      <rc t="1" v="34683"/>
    </bk>
    <bk>
      <rc t="1" v="34684"/>
    </bk>
    <bk>
      <rc t="1" v="34685"/>
    </bk>
    <bk>
      <rc t="1" v="34686"/>
    </bk>
    <bk>
      <rc t="1" v="34687"/>
    </bk>
    <bk>
      <rc t="1" v="34688"/>
    </bk>
    <bk>
      <rc t="1" v="34689"/>
    </bk>
    <bk>
      <rc t="1" v="34690"/>
    </bk>
    <bk>
      <rc t="1" v="34691"/>
    </bk>
    <bk>
      <rc t="1" v="34692"/>
    </bk>
    <bk>
      <rc t="1" v="34693"/>
    </bk>
    <bk>
      <rc t="1" v="34694"/>
    </bk>
    <bk>
      <rc t="1" v="34695"/>
    </bk>
    <bk>
      <rc t="1" v="34696"/>
    </bk>
    <bk>
      <rc t="1" v="34697"/>
    </bk>
    <bk>
      <rc t="1" v="34698"/>
    </bk>
    <bk>
      <rc t="1" v="34699"/>
    </bk>
    <bk>
      <rc t="1" v="34700"/>
    </bk>
    <bk>
      <rc t="1" v="34701"/>
    </bk>
    <bk>
      <rc t="1" v="34702"/>
    </bk>
    <bk>
      <rc t="1" v="34703"/>
    </bk>
    <bk>
      <rc t="1" v="34704"/>
    </bk>
    <bk>
      <rc t="1" v="34705"/>
    </bk>
    <bk>
      <rc t="1" v="34706"/>
    </bk>
    <bk>
      <rc t="1" v="34707"/>
    </bk>
    <bk>
      <rc t="1" v="34708"/>
    </bk>
    <bk>
      <rc t="1" v="34709"/>
    </bk>
    <bk>
      <rc t="1" v="34710"/>
    </bk>
    <bk>
      <rc t="1" v="34711"/>
    </bk>
    <bk>
      <rc t="1" v="34712"/>
    </bk>
    <bk>
      <rc t="1" v="34713"/>
    </bk>
    <bk>
      <rc t="1" v="34714"/>
    </bk>
    <bk>
      <rc t="1" v="34715"/>
    </bk>
    <bk>
      <rc t="1" v="34716"/>
    </bk>
    <bk>
      <rc t="1" v="34717"/>
    </bk>
    <bk>
      <rc t="1" v="34718"/>
    </bk>
    <bk>
      <rc t="1" v="34719"/>
    </bk>
    <bk>
      <rc t="1" v="34720"/>
    </bk>
    <bk>
      <rc t="1" v="34721"/>
    </bk>
    <bk>
      <rc t="1" v="34722"/>
    </bk>
    <bk>
      <rc t="1" v="34723"/>
    </bk>
    <bk>
      <rc t="1" v="34724"/>
    </bk>
    <bk>
      <rc t="1" v="34725"/>
    </bk>
    <bk>
      <rc t="1" v="34726"/>
    </bk>
    <bk>
      <rc t="1" v="34727"/>
    </bk>
    <bk>
      <rc t="1" v="34728"/>
    </bk>
    <bk>
      <rc t="1" v="34729"/>
    </bk>
    <bk>
      <rc t="1" v="34730"/>
    </bk>
    <bk>
      <rc t="1" v="34731"/>
    </bk>
    <bk>
      <rc t="1" v="34732"/>
    </bk>
    <bk>
      <rc t="1" v="34733"/>
    </bk>
    <bk>
      <rc t="1" v="34734"/>
    </bk>
    <bk>
      <rc t="1" v="34735"/>
    </bk>
    <bk>
      <rc t="1" v="34736"/>
    </bk>
    <bk>
      <rc t="1" v="34737"/>
    </bk>
    <bk>
      <rc t="1" v="34738"/>
    </bk>
    <bk>
      <rc t="1" v="34739"/>
    </bk>
    <bk>
      <rc t="1" v="34740"/>
    </bk>
    <bk>
      <rc t="1" v="34741"/>
    </bk>
    <bk>
      <rc t="1" v="34742"/>
    </bk>
    <bk>
      <rc t="1" v="34743"/>
    </bk>
    <bk>
      <rc t="1" v="34744"/>
    </bk>
    <bk>
      <rc t="1" v="34745"/>
    </bk>
    <bk>
      <rc t="1" v="34746"/>
    </bk>
    <bk>
      <rc t="1" v="34747"/>
    </bk>
    <bk>
      <rc t="1" v="34748"/>
    </bk>
    <bk>
      <rc t="1" v="34749"/>
    </bk>
    <bk>
      <rc t="1" v="34750"/>
    </bk>
    <bk>
      <rc t="1" v="34751"/>
    </bk>
    <bk>
      <rc t="1" v="34752"/>
    </bk>
    <bk>
      <rc t="1" v="34753"/>
    </bk>
    <bk>
      <rc t="1" v="34754"/>
    </bk>
    <bk>
      <rc t="1" v="34755"/>
    </bk>
    <bk>
      <rc t="1" v="34756"/>
    </bk>
    <bk>
      <rc t="1" v="34757"/>
    </bk>
    <bk>
      <rc t="1" v="34758"/>
    </bk>
    <bk>
      <rc t="1" v="34759"/>
    </bk>
    <bk>
      <rc t="1" v="34760"/>
    </bk>
    <bk>
      <rc t="1" v="34761"/>
    </bk>
    <bk>
      <rc t="1" v="34762"/>
    </bk>
    <bk>
      <rc t="1" v="34763"/>
    </bk>
    <bk>
      <rc t="1" v="34764"/>
    </bk>
    <bk>
      <rc t="1" v="34765"/>
    </bk>
    <bk>
      <rc t="1" v="34766"/>
    </bk>
    <bk>
      <rc t="1" v="34767"/>
    </bk>
    <bk>
      <rc t="1" v="34768"/>
    </bk>
    <bk>
      <rc t="1" v="34769"/>
    </bk>
    <bk>
      <rc t="1" v="34770"/>
    </bk>
    <bk>
      <rc t="1" v="34771"/>
    </bk>
    <bk>
      <rc t="1" v="34772"/>
    </bk>
    <bk>
      <rc t="1" v="34773"/>
    </bk>
    <bk>
      <rc t="1" v="34774"/>
    </bk>
    <bk>
      <rc t="1" v="34775"/>
    </bk>
    <bk>
      <rc t="1" v="34776"/>
    </bk>
    <bk>
      <rc t="1" v="34777"/>
    </bk>
    <bk>
      <rc t="1" v="34778"/>
    </bk>
    <bk>
      <rc t="1" v="34779"/>
    </bk>
    <bk>
      <rc t="1" v="34780"/>
    </bk>
    <bk>
      <rc t="1" v="34781"/>
    </bk>
    <bk>
      <rc t="1" v="34782"/>
    </bk>
    <bk>
      <rc t="1" v="34783"/>
    </bk>
    <bk>
      <rc t="1" v="34784"/>
    </bk>
    <bk>
      <rc t="1" v="34785"/>
    </bk>
    <bk>
      <rc t="1" v="34786"/>
    </bk>
    <bk>
      <rc t="1" v="34787"/>
    </bk>
    <bk>
      <rc t="1" v="34788"/>
    </bk>
    <bk>
      <rc t="1" v="34789"/>
    </bk>
    <bk>
      <rc t="1" v="34790"/>
    </bk>
    <bk>
      <rc t="1" v="34791"/>
    </bk>
    <bk>
      <rc t="1" v="34792"/>
    </bk>
    <bk>
      <rc t="1" v="34793"/>
    </bk>
    <bk>
      <rc t="1" v="34794"/>
    </bk>
    <bk>
      <rc t="1" v="34795"/>
    </bk>
    <bk>
      <rc t="1" v="34796"/>
    </bk>
    <bk>
      <rc t="1" v="34797"/>
    </bk>
    <bk>
      <rc t="1" v="34798"/>
    </bk>
    <bk>
      <rc t="1" v="34799"/>
    </bk>
    <bk>
      <rc t="1" v="34800"/>
    </bk>
    <bk>
      <rc t="1" v="34801"/>
    </bk>
    <bk>
      <rc t="1" v="34802"/>
    </bk>
    <bk>
      <rc t="1" v="34803"/>
    </bk>
    <bk>
      <rc t="1" v="34804"/>
    </bk>
    <bk>
      <rc t="1" v="34805"/>
    </bk>
    <bk>
      <rc t="1" v="34806"/>
    </bk>
    <bk>
      <rc t="1" v="34807"/>
    </bk>
    <bk>
      <rc t="1" v="34808"/>
    </bk>
    <bk>
      <rc t="1" v="34809"/>
    </bk>
    <bk>
      <rc t="1" v="34810"/>
    </bk>
    <bk>
      <rc t="1" v="34811"/>
    </bk>
    <bk>
      <rc t="1" v="34812"/>
    </bk>
    <bk>
      <rc t="1" v="34813"/>
    </bk>
    <bk>
      <rc t="1" v="34814"/>
    </bk>
    <bk>
      <rc t="1" v="34815"/>
    </bk>
    <bk>
      <rc t="1" v="34816"/>
    </bk>
    <bk>
      <rc t="1" v="34817"/>
    </bk>
    <bk>
      <rc t="1" v="34818"/>
    </bk>
    <bk>
      <rc t="1" v="34819"/>
    </bk>
    <bk>
      <rc t="1" v="34820"/>
    </bk>
    <bk>
      <rc t="1" v="34821"/>
    </bk>
    <bk>
      <rc t="1" v="34822"/>
    </bk>
    <bk>
      <rc t="1" v="34823"/>
    </bk>
    <bk>
      <rc t="1" v="34824"/>
    </bk>
    <bk>
      <rc t="1" v="34825"/>
    </bk>
    <bk>
      <rc t="1" v="34826"/>
    </bk>
    <bk>
      <rc t="1" v="34827"/>
    </bk>
    <bk>
      <rc t="1" v="34828"/>
    </bk>
    <bk>
      <rc t="1" v="34829"/>
    </bk>
    <bk>
      <rc t="1" v="34830"/>
    </bk>
    <bk>
      <rc t="1" v="34831"/>
    </bk>
    <bk>
      <rc t="1" v="34832"/>
    </bk>
    <bk>
      <rc t="1" v="34833"/>
    </bk>
    <bk>
      <rc t="1" v="34834"/>
    </bk>
    <bk>
      <rc t="1" v="34835"/>
    </bk>
    <bk>
      <rc t="1" v="34836"/>
    </bk>
    <bk>
      <rc t="1" v="34837"/>
    </bk>
    <bk>
      <rc t="1" v="34838"/>
    </bk>
    <bk>
      <rc t="1" v="34839"/>
    </bk>
    <bk>
      <rc t="1" v="34840"/>
    </bk>
    <bk>
      <rc t="1" v="34841"/>
    </bk>
    <bk>
      <rc t="1" v="34842"/>
    </bk>
    <bk>
      <rc t="1" v="34843"/>
    </bk>
    <bk>
      <rc t="1" v="34844"/>
    </bk>
    <bk>
      <rc t="1" v="34845"/>
    </bk>
    <bk>
      <rc t="1" v="34846"/>
    </bk>
    <bk>
      <rc t="1" v="34847"/>
    </bk>
    <bk>
      <rc t="1" v="34848"/>
    </bk>
    <bk>
      <rc t="1" v="34849"/>
    </bk>
    <bk>
      <rc t="1" v="34850"/>
    </bk>
    <bk>
      <rc t="1" v="34851"/>
    </bk>
    <bk>
      <rc t="1" v="34852"/>
    </bk>
    <bk>
      <rc t="1" v="34853"/>
    </bk>
    <bk>
      <rc t="1" v="34854"/>
    </bk>
    <bk>
      <rc t="1" v="34855"/>
    </bk>
    <bk>
      <rc t="1" v="34856"/>
    </bk>
    <bk>
      <rc t="1" v="34857"/>
    </bk>
    <bk>
      <rc t="1" v="34858"/>
    </bk>
    <bk>
      <rc t="1" v="34859"/>
    </bk>
    <bk>
      <rc t="1" v="34860"/>
    </bk>
    <bk>
      <rc t="1" v="34861"/>
    </bk>
    <bk>
      <rc t="1" v="34862"/>
    </bk>
    <bk>
      <rc t="1" v="34863"/>
    </bk>
    <bk>
      <rc t="1" v="34864"/>
    </bk>
    <bk>
      <rc t="1" v="34865"/>
    </bk>
    <bk>
      <rc t="1" v="34866"/>
    </bk>
    <bk>
      <rc t="1" v="34867"/>
    </bk>
    <bk>
      <rc t="1" v="34868"/>
    </bk>
    <bk>
      <rc t="1" v="34869"/>
    </bk>
    <bk>
      <rc t="1" v="34870"/>
    </bk>
    <bk>
      <rc t="1" v="34871"/>
    </bk>
    <bk>
      <rc t="1" v="34872"/>
    </bk>
    <bk>
      <rc t="1" v="34873"/>
    </bk>
    <bk>
      <rc t="1" v="34874"/>
    </bk>
    <bk>
      <rc t="1" v="34875"/>
    </bk>
    <bk>
      <rc t="1" v="34876"/>
    </bk>
    <bk>
      <rc t="1" v="34877"/>
    </bk>
    <bk>
      <rc t="1" v="34878"/>
    </bk>
    <bk>
      <rc t="1" v="34879"/>
    </bk>
    <bk>
      <rc t="1" v="34880"/>
    </bk>
    <bk>
      <rc t="1" v="34881"/>
    </bk>
    <bk>
      <rc t="1" v="34882"/>
    </bk>
    <bk>
      <rc t="1" v="34883"/>
    </bk>
    <bk>
      <rc t="1" v="34884"/>
    </bk>
    <bk>
      <rc t="1" v="34885"/>
    </bk>
    <bk>
      <rc t="1" v="34886"/>
    </bk>
    <bk>
      <rc t="1" v="34887"/>
    </bk>
    <bk>
      <rc t="1" v="34888"/>
    </bk>
    <bk>
      <rc t="1" v="34889"/>
    </bk>
    <bk>
      <rc t="1" v="34890"/>
    </bk>
    <bk>
      <rc t="1" v="34891"/>
    </bk>
    <bk>
      <rc t="1" v="34892"/>
    </bk>
    <bk>
      <rc t="1" v="34893"/>
    </bk>
    <bk>
      <rc t="1" v="34894"/>
    </bk>
    <bk>
      <rc t="1" v="34895"/>
    </bk>
    <bk>
      <rc t="1" v="34896"/>
    </bk>
    <bk>
      <rc t="1" v="34897"/>
    </bk>
    <bk>
      <rc t="1" v="34898"/>
    </bk>
    <bk>
      <rc t="1" v="34899"/>
    </bk>
    <bk>
      <rc t="1" v="34900"/>
    </bk>
    <bk>
      <rc t="1" v="34901"/>
    </bk>
    <bk>
      <rc t="1" v="34902"/>
    </bk>
    <bk>
      <rc t="1" v="34903"/>
    </bk>
    <bk>
      <rc t="1" v="34904"/>
    </bk>
    <bk>
      <rc t="1" v="34905"/>
    </bk>
    <bk>
      <rc t="1" v="34906"/>
    </bk>
    <bk>
      <rc t="1" v="34907"/>
    </bk>
    <bk>
      <rc t="1" v="34908"/>
    </bk>
    <bk>
      <rc t="1" v="34909"/>
    </bk>
    <bk>
      <rc t="1" v="34910"/>
    </bk>
    <bk>
      <rc t="1" v="34911"/>
    </bk>
    <bk>
      <rc t="1" v="34912"/>
    </bk>
    <bk>
      <rc t="1" v="34913"/>
    </bk>
    <bk>
      <rc t="1" v="34914"/>
    </bk>
    <bk>
      <rc t="1" v="34915"/>
    </bk>
    <bk>
      <rc t="1" v="34916"/>
    </bk>
    <bk>
      <rc t="1" v="34917"/>
    </bk>
    <bk>
      <rc t="1" v="34918"/>
    </bk>
    <bk>
      <rc t="1" v="34919"/>
    </bk>
    <bk>
      <rc t="1" v="34920"/>
    </bk>
    <bk>
      <rc t="1" v="34921"/>
    </bk>
    <bk>
      <rc t="1" v="34922"/>
    </bk>
    <bk>
      <rc t="1" v="34923"/>
    </bk>
    <bk>
      <rc t="1" v="34924"/>
    </bk>
    <bk>
      <rc t="1" v="34925"/>
    </bk>
    <bk>
      <rc t="1" v="34926"/>
    </bk>
    <bk>
      <rc t="1" v="34927"/>
    </bk>
    <bk>
      <rc t="1" v="34928"/>
    </bk>
    <bk>
      <rc t="1" v="34929"/>
    </bk>
    <bk>
      <rc t="1" v="34930"/>
    </bk>
    <bk>
      <rc t="1" v="34931"/>
    </bk>
    <bk>
      <rc t="1" v="34932"/>
    </bk>
    <bk>
      <rc t="1" v="34933"/>
    </bk>
    <bk>
      <rc t="1" v="34934"/>
    </bk>
    <bk>
      <rc t="1" v="34935"/>
    </bk>
    <bk>
      <rc t="1" v="34936"/>
    </bk>
    <bk>
      <rc t="1" v="34937"/>
    </bk>
    <bk>
      <rc t="1" v="34938"/>
    </bk>
    <bk>
      <rc t="1" v="34939"/>
    </bk>
    <bk>
      <rc t="1" v="34940"/>
    </bk>
    <bk>
      <rc t="1" v="34941"/>
    </bk>
    <bk>
      <rc t="1" v="34942"/>
    </bk>
    <bk>
      <rc t="1" v="34943"/>
    </bk>
    <bk>
      <rc t="1" v="34944"/>
    </bk>
    <bk>
      <rc t="1" v="34945"/>
    </bk>
    <bk>
      <rc t="1" v="34946"/>
    </bk>
    <bk>
      <rc t="1" v="34947"/>
    </bk>
    <bk>
      <rc t="1" v="34948"/>
    </bk>
    <bk>
      <rc t="1" v="34949"/>
    </bk>
    <bk>
      <rc t="1" v="34950"/>
    </bk>
    <bk>
      <rc t="1" v="34951"/>
    </bk>
    <bk>
      <rc t="1" v="34952"/>
    </bk>
    <bk>
      <rc t="1" v="34953"/>
    </bk>
    <bk>
      <rc t="1" v="34954"/>
    </bk>
    <bk>
      <rc t="1" v="34955"/>
    </bk>
    <bk>
      <rc t="1" v="34956"/>
    </bk>
    <bk>
      <rc t="1" v="34957"/>
    </bk>
    <bk>
      <rc t="1" v="34958"/>
    </bk>
    <bk>
      <rc t="1" v="34959"/>
    </bk>
    <bk>
      <rc t="1" v="34960"/>
    </bk>
    <bk>
      <rc t="1" v="34961"/>
    </bk>
    <bk>
      <rc t="1" v="34962"/>
    </bk>
    <bk>
      <rc t="1" v="34963"/>
    </bk>
    <bk>
      <rc t="1" v="34964"/>
    </bk>
    <bk>
      <rc t="1" v="34965"/>
    </bk>
    <bk>
      <rc t="1" v="34966"/>
    </bk>
    <bk>
      <rc t="1" v="34967"/>
    </bk>
    <bk>
      <rc t="1" v="34968"/>
    </bk>
    <bk>
      <rc t="1" v="34969"/>
    </bk>
    <bk>
      <rc t="1" v="34970"/>
    </bk>
    <bk>
      <rc t="1" v="34971"/>
    </bk>
    <bk>
      <rc t="1" v="34972"/>
    </bk>
    <bk>
      <rc t="1" v="34973"/>
    </bk>
    <bk>
      <rc t="1" v="34974"/>
    </bk>
    <bk>
      <rc t="1" v="34975"/>
    </bk>
    <bk>
      <rc t="1" v="34976"/>
    </bk>
    <bk>
      <rc t="1" v="34977"/>
    </bk>
    <bk>
      <rc t="1" v="34978"/>
    </bk>
    <bk>
      <rc t="1" v="34979"/>
    </bk>
    <bk>
      <rc t="1" v="34980"/>
    </bk>
    <bk>
      <rc t="1" v="34981"/>
    </bk>
    <bk>
      <rc t="1" v="34982"/>
    </bk>
    <bk>
      <rc t="1" v="34983"/>
    </bk>
    <bk>
      <rc t="1" v="34984"/>
    </bk>
    <bk>
      <rc t="1" v="34985"/>
    </bk>
    <bk>
      <rc t="1" v="34986"/>
    </bk>
    <bk>
      <rc t="1" v="34987"/>
    </bk>
    <bk>
      <rc t="1" v="34988"/>
    </bk>
    <bk>
      <rc t="1" v="34989"/>
    </bk>
    <bk>
      <rc t="1" v="34990"/>
    </bk>
    <bk>
      <rc t="1" v="34991"/>
    </bk>
    <bk>
      <rc t="1" v="34992"/>
    </bk>
    <bk>
      <rc t="1" v="34993"/>
    </bk>
    <bk>
      <rc t="1" v="34994"/>
    </bk>
    <bk>
      <rc t="1" v="34995"/>
    </bk>
    <bk>
      <rc t="1" v="34996"/>
    </bk>
    <bk>
      <rc t="1" v="34997"/>
    </bk>
    <bk>
      <rc t="1" v="34998"/>
    </bk>
    <bk>
      <rc t="1" v="34999"/>
    </bk>
    <bk>
      <rc t="1" v="35000"/>
    </bk>
    <bk>
      <rc t="1" v="35001"/>
    </bk>
    <bk>
      <rc t="1" v="35002"/>
    </bk>
    <bk>
      <rc t="1" v="35003"/>
    </bk>
    <bk>
      <rc t="1" v="35004"/>
    </bk>
    <bk>
      <rc t="1" v="35005"/>
    </bk>
    <bk>
      <rc t="1" v="35006"/>
    </bk>
    <bk>
      <rc t="1" v="35007"/>
    </bk>
    <bk>
      <rc t="1" v="35008"/>
    </bk>
    <bk>
      <rc t="1" v="35009"/>
    </bk>
    <bk>
      <rc t="1" v="35010"/>
    </bk>
    <bk>
      <rc t="1" v="35011"/>
    </bk>
    <bk>
      <rc t="1" v="35012"/>
    </bk>
    <bk>
      <rc t="1" v="35013"/>
    </bk>
    <bk>
      <rc t="1" v="35014"/>
    </bk>
    <bk>
      <rc t="1" v="35015"/>
    </bk>
    <bk>
      <rc t="1" v="35016"/>
    </bk>
    <bk>
      <rc t="1" v="35017"/>
    </bk>
    <bk>
      <rc t="1" v="35018"/>
    </bk>
    <bk>
      <rc t="1" v="35019"/>
    </bk>
    <bk>
      <rc t="1" v="35020"/>
    </bk>
    <bk>
      <rc t="1" v="35021"/>
    </bk>
    <bk>
      <rc t="1" v="35022"/>
    </bk>
    <bk>
      <rc t="1" v="35023"/>
    </bk>
    <bk>
      <rc t="1" v="35024"/>
    </bk>
    <bk>
      <rc t="1" v="35025"/>
    </bk>
    <bk>
      <rc t="1" v="35026"/>
    </bk>
    <bk>
      <rc t="1" v="35027"/>
    </bk>
    <bk>
      <rc t="1" v="35028"/>
    </bk>
    <bk>
      <rc t="1" v="35029"/>
    </bk>
    <bk>
      <rc t="1" v="35030"/>
    </bk>
    <bk>
      <rc t="1" v="35031"/>
    </bk>
    <bk>
      <rc t="1" v="35032"/>
    </bk>
    <bk>
      <rc t="1" v="35033"/>
    </bk>
    <bk>
      <rc t="1" v="35034"/>
    </bk>
    <bk>
      <rc t="1" v="35035"/>
    </bk>
    <bk>
      <rc t="1" v="35036"/>
    </bk>
    <bk>
      <rc t="1" v="35037"/>
    </bk>
    <bk>
      <rc t="1" v="35038"/>
    </bk>
    <bk>
      <rc t="1" v="35039"/>
    </bk>
    <bk>
      <rc t="1" v="35040"/>
    </bk>
    <bk>
      <rc t="1" v="35041"/>
    </bk>
    <bk>
      <rc t="1" v="35042"/>
    </bk>
    <bk>
      <rc t="1" v="35043"/>
    </bk>
    <bk>
      <rc t="1" v="35044"/>
    </bk>
    <bk>
      <rc t="1" v="35045"/>
    </bk>
    <bk>
      <rc t="1" v="35046"/>
    </bk>
    <bk>
      <rc t="1" v="35047"/>
    </bk>
    <bk>
      <rc t="1" v="35048"/>
    </bk>
    <bk>
      <rc t="1" v="35049"/>
    </bk>
    <bk>
      <rc t="1" v="35050"/>
    </bk>
    <bk>
      <rc t="1" v="35051"/>
    </bk>
    <bk>
      <rc t="1" v="35052"/>
    </bk>
    <bk>
      <rc t="1" v="35053"/>
    </bk>
    <bk>
      <rc t="1" v="35054"/>
    </bk>
    <bk>
      <rc t="1" v="35055"/>
    </bk>
    <bk>
      <rc t="1" v="35056"/>
    </bk>
    <bk>
      <rc t="1" v="35057"/>
    </bk>
    <bk>
      <rc t="1" v="35058"/>
    </bk>
    <bk>
      <rc t="1" v="35059"/>
    </bk>
    <bk>
      <rc t="1" v="35060"/>
    </bk>
    <bk>
      <rc t="1" v="35061"/>
    </bk>
    <bk>
      <rc t="1" v="35062"/>
    </bk>
    <bk>
      <rc t="1" v="35063"/>
    </bk>
    <bk>
      <rc t="1" v="35064"/>
    </bk>
    <bk>
      <rc t="1" v="35065"/>
    </bk>
    <bk>
      <rc t="1" v="35066"/>
    </bk>
    <bk>
      <rc t="1" v="35067"/>
    </bk>
    <bk>
      <rc t="1" v="35068"/>
    </bk>
    <bk>
      <rc t="1" v="35069"/>
    </bk>
    <bk>
      <rc t="1" v="35070"/>
    </bk>
    <bk>
      <rc t="1" v="35071"/>
    </bk>
    <bk>
      <rc t="1" v="35072"/>
    </bk>
    <bk>
      <rc t="1" v="35073"/>
    </bk>
    <bk>
      <rc t="1" v="35074"/>
    </bk>
    <bk>
      <rc t="1" v="35075"/>
    </bk>
    <bk>
      <rc t="1" v="35076"/>
    </bk>
    <bk>
      <rc t="1" v="35077"/>
    </bk>
    <bk>
      <rc t="1" v="35078"/>
    </bk>
    <bk>
      <rc t="1" v="35079"/>
    </bk>
    <bk>
      <rc t="1" v="35080"/>
    </bk>
    <bk>
      <rc t="1" v="35081"/>
    </bk>
    <bk>
      <rc t="1" v="35082"/>
    </bk>
    <bk>
      <rc t="1" v="35083"/>
    </bk>
    <bk>
      <rc t="1" v="35084"/>
    </bk>
    <bk>
      <rc t="1" v="35085"/>
    </bk>
    <bk>
      <rc t="1" v="35086"/>
    </bk>
    <bk>
      <rc t="1" v="35087"/>
    </bk>
    <bk>
      <rc t="1" v="35088"/>
    </bk>
    <bk>
      <rc t="1" v="35089"/>
    </bk>
    <bk>
      <rc t="1" v="35090"/>
    </bk>
    <bk>
      <rc t="1" v="35091"/>
    </bk>
    <bk>
      <rc t="1" v="35092"/>
    </bk>
    <bk>
      <rc t="1" v="35093"/>
    </bk>
    <bk>
      <rc t="1" v="35094"/>
    </bk>
    <bk>
      <rc t="1" v="35095"/>
    </bk>
    <bk>
      <rc t="1" v="35096"/>
    </bk>
    <bk>
      <rc t="1" v="35097"/>
    </bk>
    <bk>
      <rc t="1" v="35098"/>
    </bk>
    <bk>
      <rc t="1" v="35099"/>
    </bk>
    <bk>
      <rc t="1" v="35100"/>
    </bk>
    <bk>
      <rc t="1" v="35101"/>
    </bk>
    <bk>
      <rc t="1" v="35102"/>
    </bk>
    <bk>
      <rc t="1" v="35103"/>
    </bk>
    <bk>
      <rc t="1" v="35104"/>
    </bk>
    <bk>
      <rc t="1" v="35105"/>
    </bk>
    <bk>
      <rc t="1" v="35106"/>
    </bk>
    <bk>
      <rc t="1" v="35107"/>
    </bk>
    <bk>
      <rc t="1" v="35108"/>
    </bk>
    <bk>
      <rc t="1" v="35109"/>
    </bk>
    <bk>
      <rc t="1" v="35110"/>
    </bk>
    <bk>
      <rc t="1" v="35111"/>
    </bk>
    <bk>
      <rc t="1" v="35112"/>
    </bk>
    <bk>
      <rc t="1" v="35113"/>
    </bk>
    <bk>
      <rc t="1" v="35114"/>
    </bk>
    <bk>
      <rc t="1" v="35115"/>
    </bk>
    <bk>
      <rc t="1" v="35116"/>
    </bk>
    <bk>
      <rc t="1" v="35117"/>
    </bk>
    <bk>
      <rc t="1" v="35118"/>
    </bk>
    <bk>
      <rc t="1" v="35119"/>
    </bk>
    <bk>
      <rc t="1" v="35120"/>
    </bk>
    <bk>
      <rc t="1" v="35121"/>
    </bk>
    <bk>
      <rc t="1" v="35122"/>
    </bk>
    <bk>
      <rc t="1" v="35123"/>
    </bk>
    <bk>
      <rc t="1" v="35124"/>
    </bk>
    <bk>
      <rc t="1" v="35125"/>
    </bk>
    <bk>
      <rc t="1" v="35126"/>
    </bk>
    <bk>
      <rc t="1" v="35127"/>
    </bk>
    <bk>
      <rc t="1" v="35128"/>
    </bk>
    <bk>
      <rc t="1" v="35129"/>
    </bk>
    <bk>
      <rc t="1" v="35130"/>
    </bk>
    <bk>
      <rc t="1" v="35131"/>
    </bk>
    <bk>
      <rc t="1" v="35132"/>
    </bk>
    <bk>
      <rc t="1" v="35133"/>
    </bk>
    <bk>
      <rc t="1" v="35134"/>
    </bk>
    <bk>
      <rc t="1" v="35135"/>
    </bk>
    <bk>
      <rc t="1" v="35136"/>
    </bk>
    <bk>
      <rc t="1" v="35137"/>
    </bk>
    <bk>
      <rc t="1" v="35138"/>
    </bk>
    <bk>
      <rc t="1" v="35139"/>
    </bk>
    <bk>
      <rc t="1" v="35140"/>
    </bk>
    <bk>
      <rc t="1" v="35141"/>
    </bk>
    <bk>
      <rc t="1" v="35142"/>
    </bk>
    <bk>
      <rc t="1" v="35143"/>
    </bk>
    <bk>
      <rc t="1" v="35144"/>
    </bk>
    <bk>
      <rc t="1" v="35145"/>
    </bk>
    <bk>
      <rc t="1" v="35146"/>
    </bk>
    <bk>
      <rc t="1" v="35147"/>
    </bk>
    <bk>
      <rc t="1" v="35148"/>
    </bk>
    <bk>
      <rc t="1" v="35149"/>
    </bk>
    <bk>
      <rc t="1" v="35150"/>
    </bk>
    <bk>
      <rc t="1" v="35151"/>
    </bk>
    <bk>
      <rc t="1" v="35152"/>
    </bk>
    <bk>
      <rc t="1" v="35153"/>
    </bk>
    <bk>
      <rc t="1" v="35154"/>
    </bk>
    <bk>
      <rc t="1" v="35155"/>
    </bk>
    <bk>
      <rc t="1" v="35156"/>
    </bk>
    <bk>
      <rc t="1" v="35157"/>
    </bk>
    <bk>
      <rc t="1" v="35158"/>
    </bk>
    <bk>
      <rc t="1" v="35159"/>
    </bk>
    <bk>
      <rc t="1" v="35160"/>
    </bk>
    <bk>
      <rc t="1" v="35161"/>
    </bk>
    <bk>
      <rc t="1" v="35162"/>
    </bk>
    <bk>
      <rc t="1" v="35163"/>
    </bk>
    <bk>
      <rc t="1" v="35164"/>
    </bk>
    <bk>
      <rc t="1" v="35165"/>
    </bk>
    <bk>
      <rc t="1" v="35166"/>
    </bk>
    <bk>
      <rc t="1" v="35167"/>
    </bk>
    <bk>
      <rc t="1" v="35168"/>
    </bk>
    <bk>
      <rc t="1" v="35169"/>
    </bk>
    <bk>
      <rc t="1" v="35170"/>
    </bk>
    <bk>
      <rc t="1" v="35171"/>
    </bk>
    <bk>
      <rc t="1" v="35172"/>
    </bk>
    <bk>
      <rc t="1" v="35173"/>
    </bk>
    <bk>
      <rc t="1" v="35174"/>
    </bk>
    <bk>
      <rc t="1" v="35175"/>
    </bk>
    <bk>
      <rc t="1" v="35176"/>
    </bk>
    <bk>
      <rc t="1" v="35177"/>
    </bk>
    <bk>
      <rc t="1" v="35178"/>
    </bk>
    <bk>
      <rc t="1" v="35179"/>
    </bk>
    <bk>
      <rc t="1" v="35180"/>
    </bk>
    <bk>
      <rc t="1" v="35181"/>
    </bk>
    <bk>
      <rc t="1" v="35182"/>
    </bk>
    <bk>
      <rc t="1" v="35183"/>
    </bk>
    <bk>
      <rc t="1" v="35184"/>
    </bk>
    <bk>
      <rc t="1" v="35185"/>
    </bk>
    <bk>
      <rc t="1" v="35186"/>
    </bk>
    <bk>
      <rc t="1" v="35187"/>
    </bk>
    <bk>
      <rc t="1" v="35188"/>
    </bk>
    <bk>
      <rc t="1" v="35189"/>
    </bk>
    <bk>
      <rc t="1" v="35190"/>
    </bk>
    <bk>
      <rc t="1" v="35191"/>
    </bk>
    <bk>
      <rc t="1" v="35192"/>
    </bk>
    <bk>
      <rc t="1" v="35193"/>
    </bk>
    <bk>
      <rc t="1" v="35194"/>
    </bk>
    <bk>
      <rc t="1" v="35195"/>
    </bk>
    <bk>
      <rc t="1" v="35196"/>
    </bk>
    <bk>
      <rc t="1" v="35197"/>
    </bk>
    <bk>
      <rc t="1" v="35198"/>
    </bk>
    <bk>
      <rc t="1" v="35199"/>
    </bk>
    <bk>
      <rc t="1" v="35200"/>
    </bk>
    <bk>
      <rc t="1" v="35201"/>
    </bk>
    <bk>
      <rc t="1" v="35202"/>
    </bk>
    <bk>
      <rc t="1" v="35203"/>
    </bk>
    <bk>
      <rc t="1" v="35204"/>
    </bk>
    <bk>
      <rc t="1" v="35205"/>
    </bk>
    <bk>
      <rc t="1" v="35206"/>
    </bk>
    <bk>
      <rc t="1" v="35207"/>
    </bk>
    <bk>
      <rc t="1" v="35208"/>
    </bk>
    <bk>
      <rc t="1" v="35209"/>
    </bk>
    <bk>
      <rc t="1" v="35210"/>
    </bk>
    <bk>
      <rc t="1" v="35211"/>
    </bk>
    <bk>
      <rc t="1" v="35212"/>
    </bk>
    <bk>
      <rc t="1" v="35213"/>
    </bk>
    <bk>
      <rc t="1" v="35214"/>
    </bk>
    <bk>
      <rc t="1" v="35215"/>
    </bk>
    <bk>
      <rc t="1" v="35216"/>
    </bk>
    <bk>
      <rc t="1" v="35217"/>
    </bk>
    <bk>
      <rc t="1" v="35218"/>
    </bk>
    <bk>
      <rc t="1" v="35219"/>
    </bk>
    <bk>
      <rc t="1" v="35220"/>
    </bk>
    <bk>
      <rc t="1" v="35221"/>
    </bk>
    <bk>
      <rc t="1" v="35222"/>
    </bk>
    <bk>
      <rc t="1" v="35223"/>
    </bk>
    <bk>
      <rc t="1" v="35224"/>
    </bk>
    <bk>
      <rc t="1" v="35225"/>
    </bk>
    <bk>
      <rc t="1" v="35226"/>
    </bk>
    <bk>
      <rc t="1" v="35227"/>
    </bk>
    <bk>
      <rc t="1" v="35228"/>
    </bk>
    <bk>
      <rc t="1" v="35229"/>
    </bk>
    <bk>
      <rc t="1" v="35230"/>
    </bk>
    <bk>
      <rc t="1" v="35231"/>
    </bk>
    <bk>
      <rc t="1" v="35232"/>
    </bk>
    <bk>
      <rc t="1" v="35233"/>
    </bk>
    <bk>
      <rc t="1" v="35234"/>
    </bk>
    <bk>
      <rc t="1" v="35235"/>
    </bk>
    <bk>
      <rc t="1" v="35236"/>
    </bk>
    <bk>
      <rc t="1" v="35237"/>
    </bk>
    <bk>
      <rc t="1" v="35238"/>
    </bk>
    <bk>
      <rc t="1" v="35239"/>
    </bk>
    <bk>
      <rc t="1" v="35240"/>
    </bk>
    <bk>
      <rc t="1" v="35241"/>
    </bk>
    <bk>
      <rc t="1" v="35242"/>
    </bk>
    <bk>
      <rc t="1" v="35243"/>
    </bk>
    <bk>
      <rc t="1" v="35244"/>
    </bk>
    <bk>
      <rc t="1" v="35245"/>
    </bk>
    <bk>
      <rc t="1" v="35246"/>
    </bk>
    <bk>
      <rc t="1" v="35247"/>
    </bk>
    <bk>
      <rc t="1" v="35248"/>
    </bk>
    <bk>
      <rc t="1" v="35249"/>
    </bk>
    <bk>
      <rc t="1" v="35250"/>
    </bk>
    <bk>
      <rc t="1" v="35251"/>
    </bk>
    <bk>
      <rc t="1" v="35252"/>
    </bk>
    <bk>
      <rc t="1" v="35253"/>
    </bk>
    <bk>
      <rc t="1" v="35254"/>
    </bk>
    <bk>
      <rc t="1" v="35255"/>
    </bk>
    <bk>
      <rc t="1" v="35256"/>
    </bk>
    <bk>
      <rc t="1" v="35257"/>
    </bk>
    <bk>
      <rc t="1" v="35258"/>
    </bk>
    <bk>
      <rc t="1" v="35259"/>
    </bk>
    <bk>
      <rc t="1" v="35260"/>
    </bk>
    <bk>
      <rc t="1" v="35261"/>
    </bk>
    <bk>
      <rc t="1" v="35262"/>
    </bk>
    <bk>
      <rc t="1" v="35263"/>
    </bk>
    <bk>
      <rc t="1" v="35264"/>
    </bk>
    <bk>
      <rc t="1" v="35265"/>
    </bk>
    <bk>
      <rc t="1" v="35266"/>
    </bk>
    <bk>
      <rc t="1" v="35267"/>
    </bk>
    <bk>
      <rc t="1" v="35268"/>
    </bk>
    <bk>
      <rc t="1" v="35269"/>
    </bk>
    <bk>
      <rc t="1" v="35270"/>
    </bk>
    <bk>
      <rc t="1" v="35271"/>
    </bk>
    <bk>
      <rc t="1" v="35272"/>
    </bk>
    <bk>
      <rc t="1" v="35273"/>
    </bk>
    <bk>
      <rc t="1" v="35274"/>
    </bk>
    <bk>
      <rc t="1" v="35275"/>
    </bk>
    <bk>
      <rc t="1" v="35276"/>
    </bk>
    <bk>
      <rc t="1" v="35277"/>
    </bk>
    <bk>
      <rc t="1" v="35278"/>
    </bk>
    <bk>
      <rc t="1" v="35279"/>
    </bk>
    <bk>
      <rc t="1" v="35280"/>
    </bk>
    <bk>
      <rc t="1" v="35281"/>
    </bk>
    <bk>
      <rc t="1" v="35282"/>
    </bk>
    <bk>
      <rc t="1" v="35283"/>
    </bk>
    <bk>
      <rc t="1" v="35284"/>
    </bk>
    <bk>
      <rc t="1" v="35285"/>
    </bk>
    <bk>
      <rc t="1" v="35286"/>
    </bk>
    <bk>
      <rc t="1" v="35287"/>
    </bk>
    <bk>
      <rc t="1" v="35288"/>
    </bk>
    <bk>
      <rc t="1" v="35289"/>
    </bk>
    <bk>
      <rc t="1" v="35290"/>
    </bk>
    <bk>
      <rc t="1" v="35291"/>
    </bk>
    <bk>
      <rc t="1" v="35292"/>
    </bk>
    <bk>
      <rc t="1" v="35293"/>
    </bk>
    <bk>
      <rc t="1" v="35294"/>
    </bk>
    <bk>
      <rc t="1" v="35295"/>
    </bk>
    <bk>
      <rc t="1" v="35296"/>
    </bk>
    <bk>
      <rc t="1" v="35297"/>
    </bk>
    <bk>
      <rc t="1" v="35298"/>
    </bk>
    <bk>
      <rc t="1" v="35299"/>
    </bk>
    <bk>
      <rc t="1" v="35300"/>
    </bk>
    <bk>
      <rc t="1" v="35301"/>
    </bk>
    <bk>
      <rc t="1" v="35302"/>
    </bk>
    <bk>
      <rc t="1" v="35303"/>
    </bk>
    <bk>
      <rc t="1" v="35304"/>
    </bk>
    <bk>
      <rc t="1" v="35305"/>
    </bk>
    <bk>
      <rc t="1" v="35306"/>
    </bk>
    <bk>
      <rc t="1" v="35307"/>
    </bk>
    <bk>
      <rc t="1" v="35308"/>
    </bk>
    <bk>
      <rc t="1" v="35309"/>
    </bk>
    <bk>
      <rc t="1" v="35310"/>
    </bk>
    <bk>
      <rc t="1" v="35311"/>
    </bk>
    <bk>
      <rc t="1" v="35312"/>
    </bk>
    <bk>
      <rc t="1" v="35313"/>
    </bk>
    <bk>
      <rc t="1" v="35314"/>
    </bk>
    <bk>
      <rc t="1" v="35315"/>
    </bk>
    <bk>
      <rc t="1" v="35316"/>
    </bk>
    <bk>
      <rc t="1" v="35317"/>
    </bk>
    <bk>
      <rc t="1" v="35318"/>
    </bk>
    <bk>
      <rc t="1" v="35319"/>
    </bk>
    <bk>
      <rc t="1" v="35320"/>
    </bk>
    <bk>
      <rc t="1" v="35321"/>
    </bk>
    <bk>
      <rc t="1" v="35322"/>
    </bk>
    <bk>
      <rc t="1" v="35323"/>
    </bk>
    <bk>
      <rc t="1" v="35324"/>
    </bk>
    <bk>
      <rc t="1" v="35325"/>
    </bk>
    <bk>
      <rc t="1" v="35326"/>
    </bk>
    <bk>
      <rc t="1" v="35327"/>
    </bk>
    <bk>
      <rc t="1" v="35328"/>
    </bk>
    <bk>
      <rc t="1" v="35329"/>
    </bk>
    <bk>
      <rc t="1" v="35330"/>
    </bk>
    <bk>
      <rc t="1" v="35331"/>
    </bk>
    <bk>
      <rc t="1" v="35332"/>
    </bk>
    <bk>
      <rc t="1" v="35333"/>
    </bk>
    <bk>
      <rc t="1" v="35334"/>
    </bk>
    <bk>
      <rc t="1" v="35335"/>
    </bk>
    <bk>
      <rc t="1" v="35336"/>
    </bk>
    <bk>
      <rc t="1" v="35337"/>
    </bk>
    <bk>
      <rc t="1" v="35338"/>
    </bk>
    <bk>
      <rc t="1" v="35339"/>
    </bk>
    <bk>
      <rc t="1" v="35340"/>
    </bk>
    <bk>
      <rc t="1" v="35341"/>
    </bk>
    <bk>
      <rc t="1" v="35342"/>
    </bk>
    <bk>
      <rc t="1" v="35343"/>
    </bk>
    <bk>
      <rc t="1" v="35344"/>
    </bk>
    <bk>
      <rc t="1" v="35345"/>
    </bk>
    <bk>
      <rc t="1" v="35346"/>
    </bk>
    <bk>
      <rc t="1" v="35347"/>
    </bk>
    <bk>
      <rc t="1" v="35348"/>
    </bk>
    <bk>
      <rc t="1" v="35349"/>
    </bk>
    <bk>
      <rc t="1" v="35350"/>
    </bk>
    <bk>
      <rc t="1" v="35351"/>
    </bk>
    <bk>
      <rc t="1" v="35352"/>
    </bk>
    <bk>
      <rc t="1" v="35353"/>
    </bk>
    <bk>
      <rc t="1" v="35354"/>
    </bk>
    <bk>
      <rc t="1" v="35355"/>
    </bk>
    <bk>
      <rc t="1" v="35356"/>
    </bk>
    <bk>
      <rc t="1" v="35357"/>
    </bk>
    <bk>
      <rc t="1" v="35358"/>
    </bk>
    <bk>
      <rc t="1" v="35359"/>
    </bk>
    <bk>
      <rc t="1" v="35360"/>
    </bk>
    <bk>
      <rc t="1" v="35361"/>
    </bk>
    <bk>
      <rc t="1" v="35362"/>
    </bk>
    <bk>
      <rc t="1" v="35363"/>
    </bk>
    <bk>
      <rc t="1" v="35364"/>
    </bk>
    <bk>
      <rc t="1" v="35365"/>
    </bk>
    <bk>
      <rc t="1" v="35366"/>
    </bk>
    <bk>
      <rc t="1" v="35367"/>
    </bk>
    <bk>
      <rc t="1" v="35368"/>
    </bk>
    <bk>
      <rc t="1" v="35369"/>
    </bk>
    <bk>
      <rc t="1" v="35370"/>
    </bk>
    <bk>
      <rc t="1" v="35371"/>
    </bk>
    <bk>
      <rc t="1" v="35372"/>
    </bk>
    <bk>
      <rc t="1" v="35373"/>
    </bk>
    <bk>
      <rc t="1" v="35374"/>
    </bk>
    <bk>
      <rc t="1" v="35375"/>
    </bk>
    <bk>
      <rc t="1" v="35376"/>
    </bk>
    <bk>
      <rc t="1" v="35377"/>
    </bk>
    <bk>
      <rc t="1" v="35378"/>
    </bk>
    <bk>
      <rc t="1" v="35379"/>
    </bk>
    <bk>
      <rc t="1" v="35380"/>
    </bk>
    <bk>
      <rc t="1" v="35381"/>
    </bk>
    <bk>
      <rc t="1" v="35382"/>
    </bk>
    <bk>
      <rc t="1" v="35383"/>
    </bk>
    <bk>
      <rc t="1" v="35384"/>
    </bk>
    <bk>
      <rc t="1" v="35385"/>
    </bk>
    <bk>
      <rc t="1" v="35386"/>
    </bk>
    <bk>
      <rc t="1" v="35387"/>
    </bk>
    <bk>
      <rc t="1" v="35388"/>
    </bk>
    <bk>
      <rc t="1" v="35389"/>
    </bk>
    <bk>
      <rc t="1" v="35390"/>
    </bk>
    <bk>
      <rc t="1" v="35391"/>
    </bk>
    <bk>
      <rc t="1" v="35392"/>
    </bk>
    <bk>
      <rc t="1" v="35393"/>
    </bk>
    <bk>
      <rc t="1" v="35394"/>
    </bk>
    <bk>
      <rc t="1" v="35395"/>
    </bk>
    <bk>
      <rc t="1" v="35396"/>
    </bk>
    <bk>
      <rc t="1" v="35397"/>
    </bk>
    <bk>
      <rc t="1" v="35398"/>
    </bk>
    <bk>
      <rc t="1" v="35399"/>
    </bk>
    <bk>
      <rc t="1" v="35400"/>
    </bk>
    <bk>
      <rc t="1" v="35401"/>
    </bk>
    <bk>
      <rc t="1" v="35402"/>
    </bk>
    <bk>
      <rc t="1" v="35403"/>
    </bk>
    <bk>
      <rc t="1" v="35404"/>
    </bk>
    <bk>
      <rc t="1" v="35405"/>
    </bk>
    <bk>
      <rc t="1" v="35406"/>
    </bk>
    <bk>
      <rc t="1" v="35407"/>
    </bk>
    <bk>
      <rc t="1" v="35408"/>
    </bk>
    <bk>
      <rc t="1" v="35409"/>
    </bk>
    <bk>
      <rc t="1" v="35410"/>
    </bk>
    <bk>
      <rc t="1" v="35411"/>
    </bk>
    <bk>
      <rc t="1" v="35412"/>
    </bk>
    <bk>
      <rc t="1" v="35413"/>
    </bk>
    <bk>
      <rc t="1" v="35414"/>
    </bk>
    <bk>
      <rc t="1" v="35415"/>
    </bk>
    <bk>
      <rc t="1" v="35416"/>
    </bk>
    <bk>
      <rc t="1" v="35417"/>
    </bk>
    <bk>
      <rc t="1" v="35418"/>
    </bk>
    <bk>
      <rc t="1" v="35419"/>
    </bk>
    <bk>
      <rc t="1" v="35420"/>
    </bk>
    <bk>
      <rc t="1" v="35421"/>
    </bk>
    <bk>
      <rc t="1" v="35422"/>
    </bk>
    <bk>
      <rc t="1" v="35423"/>
    </bk>
    <bk>
      <rc t="1" v="35424"/>
    </bk>
    <bk>
      <rc t="1" v="35425"/>
    </bk>
    <bk>
      <rc t="1" v="35426"/>
    </bk>
    <bk>
      <rc t="1" v="35427"/>
    </bk>
    <bk>
      <rc t="1" v="35428"/>
    </bk>
    <bk>
      <rc t="1" v="35429"/>
    </bk>
    <bk>
      <rc t="1" v="35430"/>
    </bk>
    <bk>
      <rc t="1" v="35431"/>
    </bk>
    <bk>
      <rc t="1" v="35432"/>
    </bk>
    <bk>
      <rc t="1" v="35433"/>
    </bk>
    <bk>
      <rc t="1" v="35434"/>
    </bk>
    <bk>
      <rc t="1" v="35435"/>
    </bk>
    <bk>
      <rc t="1" v="35436"/>
    </bk>
    <bk>
      <rc t="1" v="35437"/>
    </bk>
    <bk>
      <rc t="1" v="35438"/>
    </bk>
    <bk>
      <rc t="1" v="35439"/>
    </bk>
    <bk>
      <rc t="1" v="35440"/>
    </bk>
    <bk>
      <rc t="1" v="35441"/>
    </bk>
    <bk>
      <rc t="1" v="35442"/>
    </bk>
    <bk>
      <rc t="1" v="35443"/>
    </bk>
    <bk>
      <rc t="1" v="35444"/>
    </bk>
    <bk>
      <rc t="1" v="35445"/>
    </bk>
    <bk>
      <rc t="1" v="35446"/>
    </bk>
    <bk>
      <rc t="1" v="35447"/>
    </bk>
    <bk>
      <rc t="1" v="35448"/>
    </bk>
    <bk>
      <rc t="1" v="35449"/>
    </bk>
    <bk>
      <rc t="1" v="35450"/>
    </bk>
    <bk>
      <rc t="1" v="35451"/>
    </bk>
    <bk>
      <rc t="1" v="35452"/>
    </bk>
    <bk>
      <rc t="1" v="35453"/>
    </bk>
    <bk>
      <rc t="1" v="35454"/>
    </bk>
    <bk>
      <rc t="1" v="35455"/>
    </bk>
    <bk>
      <rc t="1" v="35456"/>
    </bk>
    <bk>
      <rc t="1" v="35457"/>
    </bk>
    <bk>
      <rc t="1" v="35458"/>
    </bk>
    <bk>
      <rc t="1" v="35459"/>
    </bk>
    <bk>
      <rc t="1" v="35460"/>
    </bk>
    <bk>
      <rc t="1" v="35461"/>
    </bk>
    <bk>
      <rc t="1" v="35462"/>
    </bk>
    <bk>
      <rc t="1" v="35463"/>
    </bk>
    <bk>
      <rc t="1" v="35464"/>
    </bk>
    <bk>
      <rc t="1" v="35465"/>
    </bk>
    <bk>
      <rc t="1" v="35466"/>
    </bk>
    <bk>
      <rc t="1" v="35467"/>
    </bk>
    <bk>
      <rc t="1" v="35468"/>
    </bk>
    <bk>
      <rc t="1" v="35469"/>
    </bk>
    <bk>
      <rc t="1" v="35470"/>
    </bk>
    <bk>
      <rc t="1" v="35471"/>
    </bk>
    <bk>
      <rc t="1" v="35472"/>
    </bk>
    <bk>
      <rc t="1" v="35473"/>
    </bk>
    <bk>
      <rc t="1" v="35474"/>
    </bk>
    <bk>
      <rc t="1" v="35475"/>
    </bk>
    <bk>
      <rc t="1" v="35476"/>
    </bk>
    <bk>
      <rc t="1" v="35477"/>
    </bk>
    <bk>
      <rc t="1" v="35478"/>
    </bk>
    <bk>
      <rc t="1" v="35479"/>
    </bk>
    <bk>
      <rc t="1" v="35480"/>
    </bk>
    <bk>
      <rc t="1" v="35481"/>
    </bk>
    <bk>
      <rc t="1" v="35482"/>
    </bk>
    <bk>
      <rc t="1" v="35483"/>
    </bk>
    <bk>
      <rc t="1" v="35484"/>
    </bk>
    <bk>
      <rc t="1" v="35485"/>
    </bk>
    <bk>
      <rc t="1" v="35486"/>
    </bk>
    <bk>
      <rc t="1" v="35487"/>
    </bk>
    <bk>
      <rc t="1" v="35488"/>
    </bk>
    <bk>
      <rc t="1" v="35489"/>
    </bk>
    <bk>
      <rc t="1" v="35490"/>
    </bk>
    <bk>
      <rc t="1" v="35491"/>
    </bk>
    <bk>
      <rc t="1" v="35492"/>
    </bk>
    <bk>
      <rc t="1" v="35493"/>
    </bk>
    <bk>
      <rc t="1" v="35494"/>
    </bk>
    <bk>
      <rc t="1" v="35495"/>
    </bk>
    <bk>
      <rc t="1" v="35496"/>
    </bk>
    <bk>
      <rc t="1" v="35497"/>
    </bk>
    <bk>
      <rc t="1" v="35498"/>
    </bk>
    <bk>
      <rc t="1" v="35499"/>
    </bk>
    <bk>
      <rc t="1" v="35500"/>
    </bk>
    <bk>
      <rc t="1" v="35501"/>
    </bk>
    <bk>
      <rc t="1" v="35502"/>
    </bk>
    <bk>
      <rc t="1" v="35503"/>
    </bk>
    <bk>
      <rc t="1" v="35504"/>
    </bk>
    <bk>
      <rc t="1" v="35505"/>
    </bk>
    <bk>
      <rc t="1" v="35506"/>
    </bk>
    <bk>
      <rc t="1" v="35507"/>
    </bk>
    <bk>
      <rc t="1" v="35508"/>
    </bk>
    <bk>
      <rc t="1" v="35509"/>
    </bk>
    <bk>
      <rc t="1" v="35510"/>
    </bk>
    <bk>
      <rc t="1" v="35511"/>
    </bk>
    <bk>
      <rc t="1" v="35512"/>
    </bk>
    <bk>
      <rc t="1" v="35513"/>
    </bk>
    <bk>
      <rc t="1" v="35514"/>
    </bk>
    <bk>
      <rc t="1" v="35515"/>
    </bk>
    <bk>
      <rc t="1" v="35516"/>
    </bk>
    <bk>
      <rc t="1" v="35517"/>
    </bk>
    <bk>
      <rc t="1" v="35518"/>
    </bk>
    <bk>
      <rc t="1" v="35519"/>
    </bk>
    <bk>
      <rc t="1" v="35520"/>
    </bk>
    <bk>
      <rc t="1" v="35521"/>
    </bk>
    <bk>
      <rc t="1" v="35522"/>
    </bk>
    <bk>
      <rc t="1" v="35523"/>
    </bk>
    <bk>
      <rc t="1" v="35524"/>
    </bk>
    <bk>
      <rc t="1" v="35525"/>
    </bk>
    <bk>
      <rc t="1" v="35526"/>
    </bk>
    <bk>
      <rc t="1" v="35527"/>
    </bk>
    <bk>
      <rc t="1" v="35528"/>
    </bk>
    <bk>
      <rc t="1" v="35529"/>
    </bk>
    <bk>
      <rc t="1" v="35530"/>
    </bk>
    <bk>
      <rc t="1" v="35531"/>
    </bk>
    <bk>
      <rc t="1" v="35532"/>
    </bk>
    <bk>
      <rc t="1" v="35533"/>
    </bk>
    <bk>
      <rc t="1" v="35534"/>
    </bk>
    <bk>
      <rc t="1" v="35535"/>
    </bk>
    <bk>
      <rc t="1" v="35536"/>
    </bk>
    <bk>
      <rc t="1" v="35537"/>
    </bk>
    <bk>
      <rc t="1" v="35538"/>
    </bk>
    <bk>
      <rc t="1" v="35539"/>
    </bk>
    <bk>
      <rc t="1" v="35540"/>
    </bk>
    <bk>
      <rc t="1" v="35541"/>
    </bk>
    <bk>
      <rc t="1" v="35542"/>
    </bk>
    <bk>
      <rc t="1" v="35543"/>
    </bk>
    <bk>
      <rc t="1" v="35544"/>
    </bk>
    <bk>
      <rc t="1" v="35545"/>
    </bk>
    <bk>
      <rc t="1" v="35546"/>
    </bk>
    <bk>
      <rc t="1" v="35547"/>
    </bk>
    <bk>
      <rc t="1" v="35548"/>
    </bk>
    <bk>
      <rc t="1" v="35549"/>
    </bk>
    <bk>
      <rc t="1" v="35550"/>
    </bk>
    <bk>
      <rc t="1" v="35551"/>
    </bk>
    <bk>
      <rc t="1" v="35552"/>
    </bk>
    <bk>
      <rc t="1" v="35553"/>
    </bk>
    <bk>
      <rc t="1" v="35554"/>
    </bk>
    <bk>
      <rc t="1" v="35555"/>
    </bk>
    <bk>
      <rc t="1" v="35556"/>
    </bk>
    <bk>
      <rc t="1" v="35557"/>
    </bk>
    <bk>
      <rc t="1" v="35558"/>
    </bk>
    <bk>
      <rc t="1" v="35559"/>
    </bk>
    <bk>
      <rc t="1" v="35560"/>
    </bk>
    <bk>
      <rc t="1" v="35561"/>
    </bk>
    <bk>
      <rc t="1" v="35562"/>
    </bk>
    <bk>
      <rc t="1" v="35563"/>
    </bk>
    <bk>
      <rc t="1" v="35564"/>
    </bk>
    <bk>
      <rc t="1" v="35565"/>
    </bk>
    <bk>
      <rc t="1" v="35566"/>
    </bk>
    <bk>
      <rc t="1" v="35567"/>
    </bk>
    <bk>
      <rc t="1" v="35568"/>
    </bk>
    <bk>
      <rc t="1" v="35569"/>
    </bk>
    <bk>
      <rc t="1" v="35570"/>
    </bk>
    <bk>
      <rc t="1" v="35571"/>
    </bk>
    <bk>
      <rc t="1" v="35572"/>
    </bk>
    <bk>
      <rc t="1" v="35573"/>
    </bk>
    <bk>
      <rc t="1" v="35574"/>
    </bk>
    <bk>
      <rc t="1" v="35575"/>
    </bk>
    <bk>
      <rc t="1" v="35576"/>
    </bk>
    <bk>
      <rc t="1" v="35577"/>
    </bk>
    <bk>
      <rc t="1" v="35578"/>
    </bk>
    <bk>
      <rc t="1" v="35579"/>
    </bk>
    <bk>
      <rc t="1" v="35580"/>
    </bk>
    <bk>
      <rc t="1" v="35581"/>
    </bk>
    <bk>
      <rc t="1" v="35582"/>
    </bk>
    <bk>
      <rc t="1" v="35583"/>
    </bk>
    <bk>
      <rc t="1" v="35584"/>
    </bk>
    <bk>
      <rc t="1" v="35585"/>
    </bk>
    <bk>
      <rc t="1" v="35586"/>
    </bk>
    <bk>
      <rc t="1" v="35587"/>
    </bk>
    <bk>
      <rc t="1" v="35588"/>
    </bk>
    <bk>
      <rc t="1" v="35589"/>
    </bk>
    <bk>
      <rc t="1" v="35590"/>
    </bk>
    <bk>
      <rc t="1" v="35591"/>
    </bk>
    <bk>
      <rc t="1" v="35592"/>
    </bk>
    <bk>
      <rc t="1" v="35593"/>
    </bk>
    <bk>
      <rc t="1" v="35594"/>
    </bk>
    <bk>
      <rc t="1" v="35595"/>
    </bk>
    <bk>
      <rc t="1" v="35596"/>
    </bk>
    <bk>
      <rc t="1" v="35597"/>
    </bk>
    <bk>
      <rc t="1" v="35598"/>
    </bk>
    <bk>
      <rc t="1" v="35599"/>
    </bk>
    <bk>
      <rc t="1" v="35600"/>
    </bk>
    <bk>
      <rc t="1" v="35601"/>
    </bk>
    <bk>
      <rc t="1" v="35602"/>
    </bk>
    <bk>
      <rc t="1" v="35603"/>
    </bk>
    <bk>
      <rc t="1" v="35604"/>
    </bk>
    <bk>
      <rc t="1" v="35605"/>
    </bk>
    <bk>
      <rc t="1" v="35606"/>
    </bk>
    <bk>
      <rc t="1" v="35607"/>
    </bk>
    <bk>
      <rc t="1" v="35608"/>
    </bk>
    <bk>
      <rc t="1" v="35609"/>
    </bk>
    <bk>
      <rc t="1" v="35610"/>
    </bk>
    <bk>
      <rc t="1" v="35611"/>
    </bk>
    <bk>
      <rc t="1" v="35612"/>
    </bk>
    <bk>
      <rc t="1" v="35613"/>
    </bk>
    <bk>
      <rc t="1" v="35614"/>
    </bk>
    <bk>
      <rc t="1" v="35615"/>
    </bk>
    <bk>
      <rc t="1" v="35616"/>
    </bk>
    <bk>
      <rc t="1" v="35617"/>
    </bk>
    <bk>
      <rc t="1" v="35618"/>
    </bk>
    <bk>
      <rc t="1" v="35619"/>
    </bk>
    <bk>
      <rc t="1" v="35620"/>
    </bk>
    <bk>
      <rc t="1" v="35621"/>
    </bk>
    <bk>
      <rc t="1" v="35622"/>
    </bk>
    <bk>
      <rc t="1" v="35623"/>
    </bk>
    <bk>
      <rc t="1" v="35624"/>
    </bk>
    <bk>
      <rc t="1" v="35625"/>
    </bk>
    <bk>
      <rc t="1" v="35626"/>
    </bk>
    <bk>
      <rc t="1" v="35627"/>
    </bk>
    <bk>
      <rc t="1" v="35628"/>
    </bk>
    <bk>
      <rc t="1" v="35629"/>
    </bk>
    <bk>
      <rc t="1" v="35630"/>
    </bk>
    <bk>
      <rc t="1" v="35631"/>
    </bk>
    <bk>
      <rc t="1" v="35632"/>
    </bk>
    <bk>
      <rc t="1" v="35633"/>
    </bk>
    <bk>
      <rc t="1" v="35634"/>
    </bk>
    <bk>
      <rc t="1" v="35635"/>
    </bk>
    <bk>
      <rc t="1" v="35636"/>
    </bk>
    <bk>
      <rc t="1" v="35637"/>
    </bk>
    <bk>
      <rc t="1" v="35638"/>
    </bk>
    <bk>
      <rc t="1" v="35639"/>
    </bk>
    <bk>
      <rc t="1" v="35640"/>
    </bk>
    <bk>
      <rc t="1" v="35641"/>
    </bk>
    <bk>
      <rc t="1" v="35642"/>
    </bk>
    <bk>
      <rc t="1" v="35643"/>
    </bk>
    <bk>
      <rc t="1" v="35644"/>
    </bk>
    <bk>
      <rc t="1" v="35645"/>
    </bk>
    <bk>
      <rc t="1" v="35646"/>
    </bk>
    <bk>
      <rc t="1" v="35647"/>
    </bk>
    <bk>
      <rc t="1" v="35648"/>
    </bk>
    <bk>
      <rc t="1" v="35649"/>
    </bk>
    <bk>
      <rc t="1" v="35650"/>
    </bk>
    <bk>
      <rc t="1" v="35651"/>
    </bk>
    <bk>
      <rc t="1" v="35652"/>
    </bk>
    <bk>
      <rc t="1" v="35653"/>
    </bk>
    <bk>
      <rc t="1" v="35654"/>
    </bk>
    <bk>
      <rc t="1" v="35655"/>
    </bk>
    <bk>
      <rc t="1" v="35656"/>
    </bk>
    <bk>
      <rc t="1" v="35657"/>
    </bk>
    <bk>
      <rc t="1" v="35658"/>
    </bk>
    <bk>
      <rc t="1" v="35659"/>
    </bk>
    <bk>
      <rc t="1" v="35660"/>
    </bk>
    <bk>
      <rc t="1" v="35661"/>
    </bk>
    <bk>
      <rc t="1" v="35662"/>
    </bk>
    <bk>
      <rc t="1" v="35663"/>
    </bk>
    <bk>
      <rc t="1" v="35664"/>
    </bk>
    <bk>
      <rc t="1" v="35665"/>
    </bk>
    <bk>
      <rc t="1" v="35666"/>
    </bk>
    <bk>
      <rc t="1" v="35667"/>
    </bk>
    <bk>
      <rc t="1" v="35668"/>
    </bk>
    <bk>
      <rc t="1" v="35669"/>
    </bk>
    <bk>
      <rc t="1" v="35670"/>
    </bk>
    <bk>
      <rc t="1" v="35671"/>
    </bk>
    <bk>
      <rc t="1" v="35672"/>
    </bk>
    <bk>
      <rc t="1" v="35673"/>
    </bk>
    <bk>
      <rc t="1" v="35674"/>
    </bk>
    <bk>
      <rc t="1" v="35675"/>
    </bk>
    <bk>
      <rc t="1" v="35676"/>
    </bk>
    <bk>
      <rc t="1" v="35677"/>
    </bk>
    <bk>
      <rc t="1" v="35678"/>
    </bk>
    <bk>
      <rc t="1" v="35679"/>
    </bk>
    <bk>
      <rc t="1" v="35680"/>
    </bk>
    <bk>
      <rc t="1" v="35681"/>
    </bk>
    <bk>
      <rc t="1" v="35682"/>
    </bk>
    <bk>
      <rc t="1" v="35683"/>
    </bk>
    <bk>
      <rc t="1" v="35684"/>
    </bk>
    <bk>
      <rc t="1" v="35685"/>
    </bk>
    <bk>
      <rc t="1" v="35686"/>
    </bk>
    <bk>
      <rc t="1" v="35687"/>
    </bk>
    <bk>
      <rc t="1" v="35688"/>
    </bk>
    <bk>
      <rc t="1" v="35689"/>
    </bk>
    <bk>
      <rc t="1" v="35690"/>
    </bk>
    <bk>
      <rc t="1" v="35691"/>
    </bk>
    <bk>
      <rc t="1" v="35692"/>
    </bk>
    <bk>
      <rc t="1" v="35693"/>
    </bk>
    <bk>
      <rc t="1" v="35694"/>
    </bk>
    <bk>
      <rc t="1" v="35695"/>
    </bk>
    <bk>
      <rc t="1" v="35696"/>
    </bk>
    <bk>
      <rc t="1" v="35697"/>
    </bk>
    <bk>
      <rc t="1" v="35698"/>
    </bk>
    <bk>
      <rc t="1" v="35699"/>
    </bk>
    <bk>
      <rc t="1" v="35700"/>
    </bk>
    <bk>
      <rc t="1" v="35701"/>
    </bk>
    <bk>
      <rc t="1" v="35702"/>
    </bk>
    <bk>
      <rc t="1" v="35703"/>
    </bk>
    <bk>
      <rc t="1" v="35704"/>
    </bk>
    <bk>
      <rc t="1" v="35705"/>
    </bk>
    <bk>
      <rc t="1" v="35706"/>
    </bk>
    <bk>
      <rc t="1" v="35707"/>
    </bk>
    <bk>
      <rc t="1" v="35708"/>
    </bk>
    <bk>
      <rc t="1" v="35709"/>
    </bk>
    <bk>
      <rc t="1" v="35710"/>
    </bk>
    <bk>
      <rc t="1" v="35711"/>
    </bk>
    <bk>
      <rc t="1" v="35712"/>
    </bk>
    <bk>
      <rc t="1" v="35713"/>
    </bk>
    <bk>
      <rc t="1" v="35714"/>
    </bk>
    <bk>
      <rc t="1" v="35715"/>
    </bk>
    <bk>
      <rc t="1" v="35716"/>
    </bk>
    <bk>
      <rc t="1" v="35717"/>
    </bk>
    <bk>
      <rc t="1" v="35718"/>
    </bk>
    <bk>
      <rc t="1" v="35719"/>
    </bk>
    <bk>
      <rc t="1" v="35720"/>
    </bk>
    <bk>
      <rc t="1" v="35721"/>
    </bk>
    <bk>
      <rc t="1" v="35722"/>
    </bk>
    <bk>
      <rc t="1" v="35723"/>
    </bk>
    <bk>
      <rc t="1" v="35724"/>
    </bk>
    <bk>
      <rc t="1" v="35725"/>
    </bk>
    <bk>
      <rc t="1" v="35726"/>
    </bk>
    <bk>
      <rc t="1" v="35727"/>
    </bk>
    <bk>
      <rc t="1" v="35728"/>
    </bk>
    <bk>
      <rc t="1" v="35729"/>
    </bk>
    <bk>
      <rc t="1" v="35730"/>
    </bk>
    <bk>
      <rc t="1" v="35731"/>
    </bk>
    <bk>
      <rc t="1" v="35732"/>
    </bk>
    <bk>
      <rc t="1" v="35733"/>
    </bk>
    <bk>
      <rc t="1" v="35734"/>
    </bk>
    <bk>
      <rc t="1" v="35735"/>
    </bk>
    <bk>
      <rc t="1" v="35736"/>
    </bk>
    <bk>
      <rc t="1" v="35737"/>
    </bk>
    <bk>
      <rc t="1" v="35738"/>
    </bk>
    <bk>
      <rc t="1" v="35739"/>
    </bk>
    <bk>
      <rc t="1" v="35740"/>
    </bk>
    <bk>
      <rc t="1" v="35741"/>
    </bk>
    <bk>
      <rc t="1" v="35742"/>
    </bk>
    <bk>
      <rc t="1" v="35743"/>
    </bk>
    <bk>
      <rc t="1" v="35744"/>
    </bk>
    <bk>
      <rc t="1" v="35745"/>
    </bk>
    <bk>
      <rc t="1" v="35746"/>
    </bk>
    <bk>
      <rc t="1" v="35747"/>
    </bk>
    <bk>
      <rc t="1" v="35748"/>
    </bk>
    <bk>
      <rc t="1" v="35749"/>
    </bk>
    <bk>
      <rc t="1" v="35750"/>
    </bk>
    <bk>
      <rc t="1" v="35751"/>
    </bk>
    <bk>
      <rc t="1" v="35752"/>
    </bk>
    <bk>
      <rc t="1" v="35753"/>
    </bk>
    <bk>
      <rc t="1" v="35754"/>
    </bk>
    <bk>
      <rc t="1" v="35755"/>
    </bk>
    <bk>
      <rc t="1" v="35756"/>
    </bk>
    <bk>
      <rc t="1" v="35757"/>
    </bk>
    <bk>
      <rc t="1" v="35758"/>
    </bk>
    <bk>
      <rc t="1" v="35759"/>
    </bk>
    <bk>
      <rc t="1" v="35760"/>
    </bk>
    <bk>
      <rc t="1" v="35761"/>
    </bk>
    <bk>
      <rc t="1" v="35762"/>
    </bk>
    <bk>
      <rc t="1" v="35763"/>
    </bk>
    <bk>
      <rc t="1" v="35764"/>
    </bk>
    <bk>
      <rc t="1" v="35765"/>
    </bk>
    <bk>
      <rc t="1" v="35766"/>
    </bk>
    <bk>
      <rc t="1" v="35767"/>
    </bk>
    <bk>
      <rc t="1" v="35768"/>
    </bk>
    <bk>
      <rc t="1" v="35769"/>
    </bk>
    <bk>
      <rc t="1" v="35770"/>
    </bk>
    <bk>
      <rc t="1" v="35771"/>
    </bk>
    <bk>
      <rc t="1" v="35772"/>
    </bk>
    <bk>
      <rc t="1" v="35773"/>
    </bk>
    <bk>
      <rc t="1" v="35774"/>
    </bk>
    <bk>
      <rc t="1" v="35775"/>
    </bk>
    <bk>
      <rc t="1" v="35776"/>
    </bk>
    <bk>
      <rc t="1" v="35777"/>
    </bk>
    <bk>
      <rc t="1" v="35778"/>
    </bk>
    <bk>
      <rc t="1" v="35779"/>
    </bk>
    <bk>
      <rc t="1" v="35780"/>
    </bk>
    <bk>
      <rc t="1" v="35781"/>
    </bk>
    <bk>
      <rc t="1" v="35782"/>
    </bk>
    <bk>
      <rc t="1" v="35783"/>
    </bk>
    <bk>
      <rc t="1" v="35784"/>
    </bk>
    <bk>
      <rc t="1" v="35785"/>
    </bk>
    <bk>
      <rc t="1" v="35786"/>
    </bk>
    <bk>
      <rc t="1" v="35787"/>
    </bk>
    <bk>
      <rc t="1" v="35788"/>
    </bk>
    <bk>
      <rc t="1" v="35789"/>
    </bk>
    <bk>
      <rc t="1" v="35790"/>
    </bk>
    <bk>
      <rc t="1" v="35791"/>
    </bk>
    <bk>
      <rc t="1" v="35792"/>
    </bk>
    <bk>
      <rc t="1" v="35793"/>
    </bk>
    <bk>
      <rc t="1" v="35794"/>
    </bk>
    <bk>
      <rc t="1" v="35795"/>
    </bk>
    <bk>
      <rc t="1" v="35796"/>
    </bk>
    <bk>
      <rc t="1" v="35797"/>
    </bk>
    <bk>
      <rc t="1" v="35798"/>
    </bk>
    <bk>
      <rc t="1" v="35799"/>
    </bk>
    <bk>
      <rc t="1" v="35800"/>
    </bk>
    <bk>
      <rc t="1" v="35801"/>
    </bk>
    <bk>
      <rc t="1" v="35802"/>
    </bk>
    <bk>
      <rc t="1" v="35803"/>
    </bk>
    <bk>
      <rc t="1" v="35804"/>
    </bk>
    <bk>
      <rc t="1" v="35805"/>
    </bk>
    <bk>
      <rc t="1" v="35806"/>
    </bk>
    <bk>
      <rc t="1" v="35807"/>
    </bk>
    <bk>
      <rc t="1" v="35808"/>
    </bk>
    <bk>
      <rc t="1" v="35809"/>
    </bk>
    <bk>
      <rc t="1" v="35810"/>
    </bk>
    <bk>
      <rc t="1" v="35811"/>
    </bk>
    <bk>
      <rc t="1" v="35812"/>
    </bk>
    <bk>
      <rc t="1" v="35813"/>
    </bk>
    <bk>
      <rc t="1" v="35814"/>
    </bk>
    <bk>
      <rc t="1" v="35815"/>
    </bk>
    <bk>
      <rc t="1" v="35816"/>
    </bk>
    <bk>
      <rc t="1" v="35817"/>
    </bk>
    <bk>
      <rc t="1" v="35818"/>
    </bk>
    <bk>
      <rc t="1" v="35819"/>
    </bk>
    <bk>
      <rc t="1" v="35820"/>
    </bk>
    <bk>
      <rc t="1" v="35821"/>
    </bk>
    <bk>
      <rc t="1" v="35822"/>
    </bk>
    <bk>
      <rc t="1" v="35823"/>
    </bk>
    <bk>
      <rc t="1" v="35824"/>
    </bk>
    <bk>
      <rc t="1" v="35825"/>
    </bk>
    <bk>
      <rc t="1" v="35826"/>
    </bk>
    <bk>
      <rc t="1" v="35827"/>
    </bk>
    <bk>
      <rc t="1" v="35828"/>
    </bk>
    <bk>
      <rc t="1" v="35829"/>
    </bk>
    <bk>
      <rc t="1" v="35830"/>
    </bk>
    <bk>
      <rc t="1" v="35831"/>
    </bk>
    <bk>
      <rc t="1" v="35832"/>
    </bk>
    <bk>
      <rc t="1" v="35833"/>
    </bk>
    <bk>
      <rc t="1" v="35834"/>
    </bk>
    <bk>
      <rc t="1" v="35835"/>
    </bk>
    <bk>
      <rc t="1" v="35836"/>
    </bk>
    <bk>
      <rc t="1" v="35837"/>
    </bk>
    <bk>
      <rc t="1" v="35838"/>
    </bk>
    <bk>
      <rc t="1" v="35839"/>
    </bk>
    <bk>
      <rc t="1" v="35840"/>
    </bk>
    <bk>
      <rc t="1" v="35841"/>
    </bk>
    <bk>
      <rc t="1" v="35842"/>
    </bk>
    <bk>
      <rc t="1" v="35843"/>
    </bk>
    <bk>
      <rc t="1" v="35844"/>
    </bk>
    <bk>
      <rc t="1" v="35845"/>
    </bk>
    <bk>
      <rc t="1" v="35846"/>
    </bk>
    <bk>
      <rc t="1" v="35847"/>
    </bk>
    <bk>
      <rc t="1" v="35848"/>
    </bk>
    <bk>
      <rc t="1" v="35849"/>
    </bk>
    <bk>
      <rc t="1" v="35850"/>
    </bk>
    <bk>
      <rc t="1" v="35851"/>
    </bk>
    <bk>
      <rc t="1" v="35852"/>
    </bk>
    <bk>
      <rc t="1" v="35853"/>
    </bk>
    <bk>
      <rc t="1" v="35854"/>
    </bk>
    <bk>
      <rc t="1" v="35855"/>
    </bk>
    <bk>
      <rc t="1" v="35856"/>
    </bk>
    <bk>
      <rc t="1" v="35857"/>
    </bk>
    <bk>
      <rc t="1" v="35858"/>
    </bk>
    <bk>
      <rc t="1" v="35859"/>
    </bk>
    <bk>
      <rc t="1" v="35860"/>
    </bk>
    <bk>
      <rc t="1" v="35861"/>
    </bk>
    <bk>
      <rc t="1" v="35862"/>
    </bk>
    <bk>
      <rc t="1" v="35863"/>
    </bk>
    <bk>
      <rc t="1" v="35864"/>
    </bk>
    <bk>
      <rc t="1" v="35865"/>
    </bk>
    <bk>
      <rc t="1" v="35866"/>
    </bk>
    <bk>
      <rc t="1" v="35867"/>
    </bk>
    <bk>
      <rc t="1" v="35868"/>
    </bk>
    <bk>
      <rc t="1" v="35869"/>
    </bk>
    <bk>
      <rc t="1" v="35870"/>
    </bk>
    <bk>
      <rc t="1" v="35871"/>
    </bk>
    <bk>
      <rc t="1" v="35872"/>
    </bk>
    <bk>
      <rc t="1" v="35873"/>
    </bk>
    <bk>
      <rc t="1" v="35874"/>
    </bk>
    <bk>
      <rc t="1" v="35875"/>
    </bk>
    <bk>
      <rc t="1" v="35876"/>
    </bk>
    <bk>
      <rc t="1" v="35877"/>
    </bk>
    <bk>
      <rc t="1" v="35878"/>
    </bk>
    <bk>
      <rc t="1" v="35879"/>
    </bk>
    <bk>
      <rc t="1" v="35880"/>
    </bk>
    <bk>
      <rc t="1" v="35881"/>
    </bk>
    <bk>
      <rc t="1" v="35882"/>
    </bk>
    <bk>
      <rc t="1" v="35883"/>
    </bk>
    <bk>
      <rc t="1" v="35884"/>
    </bk>
    <bk>
      <rc t="1" v="35885"/>
    </bk>
    <bk>
      <rc t="1" v="35886"/>
    </bk>
    <bk>
      <rc t="1" v="35887"/>
    </bk>
    <bk>
      <rc t="1" v="35888"/>
    </bk>
    <bk>
      <rc t="1" v="35889"/>
    </bk>
    <bk>
      <rc t="1" v="35890"/>
    </bk>
    <bk>
      <rc t="1" v="35891"/>
    </bk>
    <bk>
      <rc t="1" v="35892"/>
    </bk>
    <bk>
      <rc t="1" v="35893"/>
    </bk>
    <bk>
      <rc t="1" v="35894"/>
    </bk>
    <bk>
      <rc t="1" v="35895"/>
    </bk>
    <bk>
      <rc t="1" v="35896"/>
    </bk>
    <bk>
      <rc t="1" v="35897"/>
    </bk>
    <bk>
      <rc t="1" v="35898"/>
    </bk>
    <bk>
      <rc t="1" v="35899"/>
    </bk>
    <bk>
      <rc t="1" v="35900"/>
    </bk>
    <bk>
      <rc t="1" v="35901"/>
    </bk>
    <bk>
      <rc t="1" v="35902"/>
    </bk>
    <bk>
      <rc t="1" v="35903"/>
    </bk>
    <bk>
      <rc t="1" v="35904"/>
    </bk>
    <bk>
      <rc t="1" v="35905"/>
    </bk>
    <bk>
      <rc t="1" v="35906"/>
    </bk>
    <bk>
      <rc t="1" v="35907"/>
    </bk>
    <bk>
      <rc t="1" v="35908"/>
    </bk>
    <bk>
      <rc t="1" v="35909"/>
    </bk>
    <bk>
      <rc t="1" v="35910"/>
    </bk>
    <bk>
      <rc t="1" v="35911"/>
    </bk>
    <bk>
      <rc t="1" v="35912"/>
    </bk>
    <bk>
      <rc t="1" v="35913"/>
    </bk>
    <bk>
      <rc t="1" v="35914"/>
    </bk>
    <bk>
      <rc t="1" v="35915"/>
    </bk>
    <bk>
      <rc t="1" v="35916"/>
    </bk>
    <bk>
      <rc t="1" v="35917"/>
    </bk>
    <bk>
      <rc t="1" v="35918"/>
    </bk>
    <bk>
      <rc t="1" v="35919"/>
    </bk>
    <bk>
      <rc t="1" v="35920"/>
    </bk>
    <bk>
      <rc t="1" v="35921"/>
    </bk>
    <bk>
      <rc t="1" v="35922"/>
    </bk>
    <bk>
      <rc t="1" v="35923"/>
    </bk>
    <bk>
      <rc t="1" v="35924"/>
    </bk>
    <bk>
      <rc t="1" v="35925"/>
    </bk>
    <bk>
      <rc t="1" v="35926"/>
    </bk>
    <bk>
      <rc t="1" v="35927"/>
    </bk>
    <bk>
      <rc t="1" v="35928"/>
    </bk>
    <bk>
      <rc t="1" v="35929"/>
    </bk>
    <bk>
      <rc t="1" v="35930"/>
    </bk>
    <bk>
      <rc t="1" v="35931"/>
    </bk>
    <bk>
      <rc t="1" v="35932"/>
    </bk>
    <bk>
      <rc t="1" v="35933"/>
    </bk>
    <bk>
      <rc t="1" v="35934"/>
    </bk>
    <bk>
      <rc t="1" v="35935"/>
    </bk>
    <bk>
      <rc t="1" v="35936"/>
    </bk>
    <bk>
      <rc t="1" v="35937"/>
    </bk>
    <bk>
      <rc t="1" v="35938"/>
    </bk>
    <bk>
      <rc t="1" v="35939"/>
    </bk>
    <bk>
      <rc t="1" v="35940"/>
    </bk>
    <bk>
      <rc t="1" v="35941"/>
    </bk>
    <bk>
      <rc t="1" v="35942"/>
    </bk>
    <bk>
      <rc t="1" v="35943"/>
    </bk>
    <bk>
      <rc t="1" v="35944"/>
    </bk>
    <bk>
      <rc t="1" v="35945"/>
    </bk>
    <bk>
      <rc t="1" v="35946"/>
    </bk>
    <bk>
      <rc t="1" v="35947"/>
    </bk>
    <bk>
      <rc t="1" v="35948"/>
    </bk>
    <bk>
      <rc t="1" v="35949"/>
    </bk>
    <bk>
      <rc t="1" v="35950"/>
    </bk>
    <bk>
      <rc t="1" v="35951"/>
    </bk>
    <bk>
      <rc t="1" v="35952"/>
    </bk>
    <bk>
      <rc t="1" v="35953"/>
    </bk>
    <bk>
      <rc t="1" v="35954"/>
    </bk>
    <bk>
      <rc t="1" v="35955"/>
    </bk>
    <bk>
      <rc t="1" v="35956"/>
    </bk>
    <bk>
      <rc t="1" v="35957"/>
    </bk>
    <bk>
      <rc t="1" v="35958"/>
    </bk>
    <bk>
      <rc t="1" v="35959"/>
    </bk>
    <bk>
      <rc t="1" v="35960"/>
    </bk>
    <bk>
      <rc t="1" v="35961"/>
    </bk>
    <bk>
      <rc t="1" v="35962"/>
    </bk>
    <bk>
      <rc t="1" v="35963"/>
    </bk>
    <bk>
      <rc t="1" v="35964"/>
    </bk>
    <bk>
      <rc t="1" v="35965"/>
    </bk>
    <bk>
      <rc t="1" v="35966"/>
    </bk>
    <bk>
      <rc t="1" v="35967"/>
    </bk>
    <bk>
      <rc t="1" v="35968"/>
    </bk>
    <bk>
      <rc t="1" v="35969"/>
    </bk>
    <bk>
      <rc t="1" v="35970"/>
    </bk>
    <bk>
      <rc t="1" v="35971"/>
    </bk>
    <bk>
      <rc t="1" v="35972"/>
    </bk>
    <bk>
      <rc t="1" v="35973"/>
    </bk>
    <bk>
      <rc t="1" v="35974"/>
    </bk>
    <bk>
      <rc t="1" v="35975"/>
    </bk>
    <bk>
      <rc t="1" v="35976"/>
    </bk>
    <bk>
      <rc t="1" v="35977"/>
    </bk>
    <bk>
      <rc t="1" v="35978"/>
    </bk>
    <bk>
      <rc t="1" v="35979"/>
    </bk>
    <bk>
      <rc t="1" v="35980"/>
    </bk>
    <bk>
      <rc t="1" v="35981"/>
    </bk>
    <bk>
      <rc t="1" v="35982"/>
    </bk>
    <bk>
      <rc t="1" v="35983"/>
    </bk>
    <bk>
      <rc t="1" v="35984"/>
    </bk>
    <bk>
      <rc t="1" v="35985"/>
    </bk>
    <bk>
      <rc t="1" v="35986"/>
    </bk>
    <bk>
      <rc t="1" v="35987"/>
    </bk>
    <bk>
      <rc t="1" v="35988"/>
    </bk>
    <bk>
      <rc t="1" v="35989"/>
    </bk>
    <bk>
      <rc t="1" v="35990"/>
    </bk>
    <bk>
      <rc t="1" v="35991"/>
    </bk>
    <bk>
      <rc t="1" v="35992"/>
    </bk>
    <bk>
      <rc t="1" v="35993"/>
    </bk>
    <bk>
      <rc t="1" v="35994"/>
    </bk>
    <bk>
      <rc t="1" v="35995"/>
    </bk>
    <bk>
      <rc t="1" v="35996"/>
    </bk>
    <bk>
      <rc t="1" v="35997"/>
    </bk>
    <bk>
      <rc t="1" v="35998"/>
    </bk>
    <bk>
      <rc t="1" v="35999"/>
    </bk>
    <bk>
      <rc t="1" v="36000"/>
    </bk>
    <bk>
      <rc t="1" v="36001"/>
    </bk>
    <bk>
      <rc t="1" v="36002"/>
    </bk>
    <bk>
      <rc t="1" v="36003"/>
    </bk>
    <bk>
      <rc t="1" v="36004"/>
    </bk>
    <bk>
      <rc t="1" v="36005"/>
    </bk>
    <bk>
      <rc t="1" v="36006"/>
    </bk>
    <bk>
      <rc t="1" v="36007"/>
    </bk>
    <bk>
      <rc t="1" v="36008"/>
    </bk>
    <bk>
      <rc t="1" v="36009"/>
    </bk>
    <bk>
      <rc t="1" v="36010"/>
    </bk>
    <bk>
      <rc t="1" v="36011"/>
    </bk>
    <bk>
      <rc t="1" v="36012"/>
    </bk>
    <bk>
      <rc t="1" v="36013"/>
    </bk>
    <bk>
      <rc t="1" v="36014"/>
    </bk>
    <bk>
      <rc t="1" v="36015"/>
    </bk>
    <bk>
      <rc t="1" v="36016"/>
    </bk>
    <bk>
      <rc t="1" v="36017"/>
    </bk>
    <bk>
      <rc t="1" v="36018"/>
    </bk>
    <bk>
      <rc t="1" v="36019"/>
    </bk>
    <bk>
      <rc t="1" v="36020"/>
    </bk>
    <bk>
      <rc t="1" v="36021"/>
    </bk>
    <bk>
      <rc t="1" v="36022"/>
    </bk>
    <bk>
      <rc t="1" v="36023"/>
    </bk>
    <bk>
      <rc t="1" v="36024"/>
    </bk>
    <bk>
      <rc t="1" v="36025"/>
    </bk>
    <bk>
      <rc t="1" v="36026"/>
    </bk>
    <bk>
      <rc t="1" v="36027"/>
    </bk>
    <bk>
      <rc t="1" v="36028"/>
    </bk>
    <bk>
      <rc t="1" v="36029"/>
    </bk>
    <bk>
      <rc t="1" v="36030"/>
    </bk>
    <bk>
      <rc t="1" v="36031"/>
    </bk>
    <bk>
      <rc t="1" v="36032"/>
    </bk>
    <bk>
      <rc t="1" v="36033"/>
    </bk>
    <bk>
      <rc t="1" v="36034"/>
    </bk>
    <bk>
      <rc t="1" v="36035"/>
    </bk>
    <bk>
      <rc t="1" v="36036"/>
    </bk>
    <bk>
      <rc t="1" v="36037"/>
    </bk>
    <bk>
      <rc t="1" v="36038"/>
    </bk>
    <bk>
      <rc t="1" v="36039"/>
    </bk>
    <bk>
      <rc t="1" v="36040"/>
    </bk>
    <bk>
      <rc t="1" v="36041"/>
    </bk>
    <bk>
      <rc t="1" v="36042"/>
    </bk>
    <bk>
      <rc t="1" v="36043"/>
    </bk>
    <bk>
      <rc t="1" v="36044"/>
    </bk>
    <bk>
      <rc t="1" v="36045"/>
    </bk>
    <bk>
      <rc t="1" v="36046"/>
    </bk>
    <bk>
      <rc t="1" v="36047"/>
    </bk>
    <bk>
      <rc t="1" v="36048"/>
    </bk>
    <bk>
      <rc t="1" v="36049"/>
    </bk>
    <bk>
      <rc t="1" v="36050"/>
    </bk>
    <bk>
      <rc t="1" v="36051"/>
    </bk>
    <bk>
      <rc t="1" v="36052"/>
    </bk>
    <bk>
      <rc t="1" v="36053"/>
    </bk>
    <bk>
      <rc t="1" v="36054"/>
    </bk>
    <bk>
      <rc t="1" v="36055"/>
    </bk>
    <bk>
      <rc t="1" v="36056"/>
    </bk>
    <bk>
      <rc t="1" v="36057"/>
    </bk>
    <bk>
      <rc t="1" v="36058"/>
    </bk>
    <bk>
      <rc t="1" v="36059"/>
    </bk>
    <bk>
      <rc t="1" v="36060"/>
    </bk>
    <bk>
      <rc t="1" v="36061"/>
    </bk>
    <bk>
      <rc t="1" v="36062"/>
    </bk>
    <bk>
      <rc t="1" v="36063"/>
    </bk>
    <bk>
      <rc t="1" v="36064"/>
    </bk>
    <bk>
      <rc t="1" v="36065"/>
    </bk>
    <bk>
      <rc t="1" v="36066"/>
    </bk>
    <bk>
      <rc t="1" v="36067"/>
    </bk>
    <bk>
      <rc t="1" v="36068"/>
    </bk>
    <bk>
      <rc t="1" v="36069"/>
    </bk>
    <bk>
      <rc t="1" v="36070"/>
    </bk>
    <bk>
      <rc t="1" v="36071"/>
    </bk>
    <bk>
      <rc t="1" v="36072"/>
    </bk>
    <bk>
      <rc t="1" v="36073"/>
    </bk>
    <bk>
      <rc t="1" v="36074"/>
    </bk>
    <bk>
      <rc t="1" v="36075"/>
    </bk>
    <bk>
      <rc t="1" v="36076"/>
    </bk>
    <bk>
      <rc t="1" v="36077"/>
    </bk>
    <bk>
      <rc t="1" v="36078"/>
    </bk>
    <bk>
      <rc t="1" v="36079"/>
    </bk>
    <bk>
      <rc t="1" v="36080"/>
    </bk>
    <bk>
      <rc t="1" v="36081"/>
    </bk>
    <bk>
      <rc t="1" v="36082"/>
    </bk>
    <bk>
      <rc t="1" v="36083"/>
    </bk>
    <bk>
      <rc t="1" v="36084"/>
    </bk>
    <bk>
      <rc t="1" v="36085"/>
    </bk>
    <bk>
      <rc t="1" v="36086"/>
    </bk>
    <bk>
      <rc t="1" v="36087"/>
    </bk>
    <bk>
      <rc t="1" v="36088"/>
    </bk>
    <bk>
      <rc t="1" v="36089"/>
    </bk>
    <bk>
      <rc t="1" v="36090"/>
    </bk>
    <bk>
      <rc t="1" v="36091"/>
    </bk>
    <bk>
      <rc t="1" v="36092"/>
    </bk>
    <bk>
      <rc t="1" v="36093"/>
    </bk>
    <bk>
      <rc t="1" v="36094"/>
    </bk>
    <bk>
      <rc t="1" v="36095"/>
    </bk>
    <bk>
      <rc t="1" v="36096"/>
    </bk>
    <bk>
      <rc t="1" v="36097"/>
    </bk>
    <bk>
      <rc t="1" v="36098"/>
    </bk>
    <bk>
      <rc t="1" v="36099"/>
    </bk>
    <bk>
      <rc t="1" v="36100"/>
    </bk>
    <bk>
      <rc t="1" v="36101"/>
    </bk>
    <bk>
      <rc t="1" v="36102"/>
    </bk>
    <bk>
      <rc t="1" v="36103"/>
    </bk>
    <bk>
      <rc t="1" v="36104"/>
    </bk>
    <bk>
      <rc t="1" v="36105"/>
    </bk>
    <bk>
      <rc t="1" v="36106"/>
    </bk>
    <bk>
      <rc t="1" v="36107"/>
    </bk>
    <bk>
      <rc t="1" v="36108"/>
    </bk>
    <bk>
      <rc t="1" v="36109"/>
    </bk>
    <bk>
      <rc t="1" v="36110"/>
    </bk>
    <bk>
      <rc t="1" v="36111"/>
    </bk>
    <bk>
      <rc t="1" v="36112"/>
    </bk>
    <bk>
      <rc t="1" v="36113"/>
    </bk>
    <bk>
      <rc t="1" v="36114"/>
    </bk>
    <bk>
      <rc t="1" v="36115"/>
    </bk>
    <bk>
      <rc t="1" v="36116"/>
    </bk>
    <bk>
      <rc t="1" v="36117"/>
    </bk>
    <bk>
      <rc t="1" v="36118"/>
    </bk>
    <bk>
      <rc t="1" v="36119"/>
    </bk>
    <bk>
      <rc t="1" v="36120"/>
    </bk>
    <bk>
      <rc t="1" v="36121"/>
    </bk>
    <bk>
      <rc t="1" v="36122"/>
    </bk>
    <bk>
      <rc t="1" v="36123"/>
    </bk>
    <bk>
      <rc t="1" v="36124"/>
    </bk>
    <bk>
      <rc t="1" v="36125"/>
    </bk>
    <bk>
      <rc t="1" v="36126"/>
    </bk>
    <bk>
      <rc t="1" v="36127"/>
    </bk>
    <bk>
      <rc t="1" v="36128"/>
    </bk>
    <bk>
      <rc t="1" v="36129"/>
    </bk>
    <bk>
      <rc t="1" v="36130"/>
    </bk>
    <bk>
      <rc t="1" v="36131"/>
    </bk>
    <bk>
      <rc t="1" v="36132"/>
    </bk>
    <bk>
      <rc t="1" v="36133"/>
    </bk>
    <bk>
      <rc t="1" v="36134"/>
    </bk>
    <bk>
      <rc t="1" v="36135"/>
    </bk>
    <bk>
      <rc t="1" v="36136"/>
    </bk>
    <bk>
      <rc t="1" v="36137"/>
    </bk>
    <bk>
      <rc t="1" v="36138"/>
    </bk>
    <bk>
      <rc t="1" v="36139"/>
    </bk>
    <bk>
      <rc t="1" v="36140"/>
    </bk>
    <bk>
      <rc t="1" v="36141"/>
    </bk>
    <bk>
      <rc t="1" v="36142"/>
    </bk>
    <bk>
      <rc t="1" v="36143"/>
    </bk>
    <bk>
      <rc t="1" v="36144"/>
    </bk>
    <bk>
      <rc t="1" v="36145"/>
    </bk>
    <bk>
      <rc t="1" v="36146"/>
    </bk>
    <bk>
      <rc t="1" v="36147"/>
    </bk>
    <bk>
      <rc t="1" v="36148"/>
    </bk>
    <bk>
      <rc t="1" v="36149"/>
    </bk>
    <bk>
      <rc t="1" v="36150"/>
    </bk>
    <bk>
      <rc t="1" v="36151"/>
    </bk>
    <bk>
      <rc t="1" v="36152"/>
    </bk>
    <bk>
      <rc t="1" v="36153"/>
    </bk>
    <bk>
      <rc t="1" v="36154"/>
    </bk>
    <bk>
      <rc t="1" v="36155"/>
    </bk>
    <bk>
      <rc t="1" v="36156"/>
    </bk>
    <bk>
      <rc t="1" v="36157"/>
    </bk>
    <bk>
      <rc t="1" v="36158"/>
    </bk>
    <bk>
      <rc t="1" v="36159"/>
    </bk>
    <bk>
      <rc t="1" v="36160"/>
    </bk>
    <bk>
      <rc t="1" v="36161"/>
    </bk>
    <bk>
      <rc t="1" v="36162"/>
    </bk>
    <bk>
      <rc t="1" v="36163"/>
    </bk>
    <bk>
      <rc t="1" v="36164"/>
    </bk>
    <bk>
      <rc t="1" v="36165"/>
    </bk>
    <bk>
      <rc t="1" v="36166"/>
    </bk>
    <bk>
      <rc t="1" v="36167"/>
    </bk>
    <bk>
      <rc t="1" v="36168"/>
    </bk>
    <bk>
      <rc t="1" v="36169"/>
    </bk>
    <bk>
      <rc t="1" v="36170"/>
    </bk>
    <bk>
      <rc t="1" v="36171"/>
    </bk>
    <bk>
      <rc t="1" v="36172"/>
    </bk>
    <bk>
      <rc t="1" v="36173"/>
    </bk>
    <bk>
      <rc t="1" v="36174"/>
    </bk>
    <bk>
      <rc t="1" v="36175"/>
    </bk>
    <bk>
      <rc t="1" v="36176"/>
    </bk>
    <bk>
      <rc t="1" v="36177"/>
    </bk>
    <bk>
      <rc t="1" v="36178"/>
    </bk>
    <bk>
      <rc t="1" v="36179"/>
    </bk>
    <bk>
      <rc t="1" v="36180"/>
    </bk>
    <bk>
      <rc t="1" v="36181"/>
    </bk>
    <bk>
      <rc t="1" v="36182"/>
    </bk>
    <bk>
      <rc t="1" v="36183"/>
    </bk>
    <bk>
      <rc t="1" v="36184"/>
    </bk>
    <bk>
      <rc t="1" v="36185"/>
    </bk>
    <bk>
      <rc t="1" v="36186"/>
    </bk>
    <bk>
      <rc t="1" v="36187"/>
    </bk>
    <bk>
      <rc t="1" v="36188"/>
    </bk>
    <bk>
      <rc t="1" v="36189"/>
    </bk>
    <bk>
      <rc t="1" v="36190"/>
    </bk>
    <bk>
      <rc t="1" v="36191"/>
    </bk>
    <bk>
      <rc t="1" v="36192"/>
    </bk>
    <bk>
      <rc t="1" v="36193"/>
    </bk>
    <bk>
      <rc t="1" v="36194"/>
    </bk>
    <bk>
      <rc t="1" v="36195"/>
    </bk>
    <bk>
      <rc t="1" v="36196"/>
    </bk>
    <bk>
      <rc t="1" v="36197"/>
    </bk>
    <bk>
      <rc t="1" v="36198"/>
    </bk>
    <bk>
      <rc t="1" v="36199"/>
    </bk>
    <bk>
      <rc t="1" v="36200"/>
    </bk>
    <bk>
      <rc t="1" v="36201"/>
    </bk>
    <bk>
      <rc t="1" v="36202"/>
    </bk>
    <bk>
      <rc t="1" v="36203"/>
    </bk>
    <bk>
      <rc t="1" v="36204"/>
    </bk>
    <bk>
      <rc t="1" v="36205"/>
    </bk>
    <bk>
      <rc t="1" v="36206"/>
    </bk>
    <bk>
      <rc t="1" v="36207"/>
    </bk>
    <bk>
      <rc t="1" v="36208"/>
    </bk>
    <bk>
      <rc t="1" v="36209"/>
    </bk>
    <bk>
      <rc t="1" v="36210"/>
    </bk>
    <bk>
      <rc t="1" v="36211"/>
    </bk>
    <bk>
      <rc t="1" v="36212"/>
    </bk>
    <bk>
      <rc t="1" v="36213"/>
    </bk>
    <bk>
      <rc t="1" v="36214"/>
    </bk>
    <bk>
      <rc t="1" v="36215"/>
    </bk>
    <bk>
      <rc t="1" v="36216"/>
    </bk>
    <bk>
      <rc t="1" v="36217"/>
    </bk>
    <bk>
      <rc t="1" v="36218"/>
    </bk>
    <bk>
      <rc t="1" v="36219"/>
    </bk>
    <bk>
      <rc t="1" v="36220"/>
    </bk>
    <bk>
      <rc t="1" v="36221"/>
    </bk>
    <bk>
      <rc t="1" v="36222"/>
    </bk>
    <bk>
      <rc t="1" v="36223"/>
    </bk>
    <bk>
      <rc t="1" v="36224"/>
    </bk>
    <bk>
      <rc t="1" v="36225"/>
    </bk>
    <bk>
      <rc t="1" v="36226"/>
    </bk>
    <bk>
      <rc t="1" v="36227"/>
    </bk>
    <bk>
      <rc t="1" v="36228"/>
    </bk>
    <bk>
      <rc t="1" v="36229"/>
    </bk>
    <bk>
      <rc t="1" v="36230"/>
    </bk>
    <bk>
      <rc t="1" v="36231"/>
    </bk>
    <bk>
      <rc t="1" v="36232"/>
    </bk>
    <bk>
      <rc t="1" v="36233"/>
    </bk>
    <bk>
      <rc t="1" v="36234"/>
    </bk>
    <bk>
      <rc t="1" v="36235"/>
    </bk>
    <bk>
      <rc t="1" v="36236"/>
    </bk>
    <bk>
      <rc t="1" v="36237"/>
    </bk>
    <bk>
      <rc t="1" v="36238"/>
    </bk>
    <bk>
      <rc t="1" v="36239"/>
    </bk>
    <bk>
      <rc t="1" v="36240"/>
    </bk>
    <bk>
      <rc t="1" v="36241"/>
    </bk>
    <bk>
      <rc t="1" v="36242"/>
    </bk>
    <bk>
      <rc t="1" v="36243"/>
    </bk>
    <bk>
      <rc t="1" v="36244"/>
    </bk>
    <bk>
      <rc t="1" v="36245"/>
    </bk>
    <bk>
      <rc t="1" v="36246"/>
    </bk>
    <bk>
      <rc t="1" v="36247"/>
    </bk>
    <bk>
      <rc t="1" v="36248"/>
    </bk>
    <bk>
      <rc t="1" v="36249"/>
    </bk>
    <bk>
      <rc t="1" v="36250"/>
    </bk>
    <bk>
      <rc t="1" v="36251"/>
    </bk>
    <bk>
      <rc t="1" v="36252"/>
    </bk>
    <bk>
      <rc t="1" v="36253"/>
    </bk>
    <bk>
      <rc t="1" v="36254"/>
    </bk>
    <bk>
      <rc t="1" v="36255"/>
    </bk>
    <bk>
      <rc t="1" v="36256"/>
    </bk>
    <bk>
      <rc t="1" v="36257"/>
    </bk>
    <bk>
      <rc t="1" v="36258"/>
    </bk>
    <bk>
      <rc t="1" v="36259"/>
    </bk>
    <bk>
      <rc t="1" v="36260"/>
    </bk>
    <bk>
      <rc t="1" v="36261"/>
    </bk>
    <bk>
      <rc t="1" v="36262"/>
    </bk>
    <bk>
      <rc t="1" v="36263"/>
    </bk>
    <bk>
      <rc t="1" v="36264"/>
    </bk>
    <bk>
      <rc t="1" v="36265"/>
    </bk>
    <bk>
      <rc t="1" v="36266"/>
    </bk>
    <bk>
      <rc t="1" v="36267"/>
    </bk>
    <bk>
      <rc t="1" v="36268"/>
    </bk>
    <bk>
      <rc t="1" v="36269"/>
    </bk>
    <bk>
      <rc t="1" v="36270"/>
    </bk>
    <bk>
      <rc t="1" v="36271"/>
    </bk>
    <bk>
      <rc t="1" v="36272"/>
    </bk>
    <bk>
      <rc t="1" v="36273"/>
    </bk>
    <bk>
      <rc t="1" v="36274"/>
    </bk>
    <bk>
      <rc t="1" v="36275"/>
    </bk>
    <bk>
      <rc t="1" v="36276"/>
    </bk>
    <bk>
      <rc t="1" v="36277"/>
    </bk>
    <bk>
      <rc t="1" v="36278"/>
    </bk>
    <bk>
      <rc t="1" v="36279"/>
    </bk>
    <bk>
      <rc t="1" v="36280"/>
    </bk>
    <bk>
      <rc t="1" v="36281"/>
    </bk>
    <bk>
      <rc t="1" v="36282"/>
    </bk>
    <bk>
      <rc t="1" v="36283"/>
    </bk>
    <bk>
      <rc t="1" v="36284"/>
    </bk>
    <bk>
      <rc t="1" v="36285"/>
    </bk>
    <bk>
      <rc t="1" v="36286"/>
    </bk>
    <bk>
      <rc t="1" v="36287"/>
    </bk>
    <bk>
      <rc t="1" v="36288"/>
    </bk>
    <bk>
      <rc t="1" v="36289"/>
    </bk>
    <bk>
      <rc t="1" v="36290"/>
    </bk>
    <bk>
      <rc t="1" v="36291"/>
    </bk>
    <bk>
      <rc t="1" v="36292"/>
    </bk>
    <bk>
      <rc t="1" v="36293"/>
    </bk>
    <bk>
      <rc t="1" v="36294"/>
    </bk>
    <bk>
      <rc t="1" v="36295"/>
    </bk>
    <bk>
      <rc t="1" v="36296"/>
    </bk>
    <bk>
      <rc t="1" v="36297"/>
    </bk>
    <bk>
      <rc t="1" v="36298"/>
    </bk>
    <bk>
      <rc t="1" v="36299"/>
    </bk>
    <bk>
      <rc t="1" v="36300"/>
    </bk>
    <bk>
      <rc t="1" v="36301"/>
    </bk>
    <bk>
      <rc t="1" v="36302"/>
    </bk>
    <bk>
      <rc t="1" v="36303"/>
    </bk>
    <bk>
      <rc t="1" v="36304"/>
    </bk>
    <bk>
      <rc t="1" v="36305"/>
    </bk>
    <bk>
      <rc t="1" v="36306"/>
    </bk>
    <bk>
      <rc t="1" v="36307"/>
    </bk>
    <bk>
      <rc t="1" v="36308"/>
    </bk>
    <bk>
      <rc t="1" v="36309"/>
    </bk>
    <bk>
      <rc t="1" v="36310"/>
    </bk>
    <bk>
      <rc t="1" v="36311"/>
    </bk>
    <bk>
      <rc t="1" v="36312"/>
    </bk>
    <bk>
      <rc t="1" v="36313"/>
    </bk>
    <bk>
      <rc t="1" v="36314"/>
    </bk>
    <bk>
      <rc t="1" v="36315"/>
    </bk>
    <bk>
      <rc t="1" v="36316"/>
    </bk>
    <bk>
      <rc t="1" v="36317"/>
    </bk>
    <bk>
      <rc t="1" v="36318"/>
    </bk>
    <bk>
      <rc t="1" v="36319"/>
    </bk>
    <bk>
      <rc t="1" v="36320"/>
    </bk>
    <bk>
      <rc t="1" v="36321"/>
    </bk>
    <bk>
      <rc t="1" v="36322"/>
    </bk>
    <bk>
      <rc t="1" v="36323"/>
    </bk>
    <bk>
      <rc t="1" v="36324"/>
    </bk>
    <bk>
      <rc t="1" v="36325"/>
    </bk>
    <bk>
      <rc t="1" v="36326"/>
    </bk>
    <bk>
      <rc t="1" v="36327"/>
    </bk>
    <bk>
      <rc t="1" v="36328"/>
    </bk>
    <bk>
      <rc t="1" v="36329"/>
    </bk>
    <bk>
      <rc t="1" v="36330"/>
    </bk>
    <bk>
      <rc t="1" v="36331"/>
    </bk>
    <bk>
      <rc t="1" v="36332"/>
    </bk>
    <bk>
      <rc t="1" v="36333"/>
    </bk>
    <bk>
      <rc t="1" v="36334"/>
    </bk>
    <bk>
      <rc t="1" v="36335"/>
    </bk>
    <bk>
      <rc t="1" v="36336"/>
    </bk>
    <bk>
      <rc t="1" v="36337"/>
    </bk>
    <bk>
      <rc t="1" v="36338"/>
    </bk>
    <bk>
      <rc t="1" v="36339"/>
    </bk>
    <bk>
      <rc t="1" v="36340"/>
    </bk>
    <bk>
      <rc t="1" v="36341"/>
    </bk>
    <bk>
      <rc t="1" v="36342"/>
    </bk>
    <bk>
      <rc t="1" v="36343"/>
    </bk>
    <bk>
      <rc t="1" v="36344"/>
    </bk>
    <bk>
      <rc t="1" v="36345"/>
    </bk>
    <bk>
      <rc t="1" v="36346"/>
    </bk>
    <bk>
      <rc t="1" v="36347"/>
    </bk>
    <bk>
      <rc t="1" v="36348"/>
    </bk>
    <bk>
      <rc t="1" v="36349"/>
    </bk>
    <bk>
      <rc t="1" v="36350"/>
    </bk>
    <bk>
      <rc t="1" v="36351"/>
    </bk>
    <bk>
      <rc t="1" v="36352"/>
    </bk>
    <bk>
      <rc t="1" v="36353"/>
    </bk>
    <bk>
      <rc t="1" v="36354"/>
    </bk>
    <bk>
      <rc t="1" v="36355"/>
    </bk>
    <bk>
      <rc t="1" v="36356"/>
    </bk>
    <bk>
      <rc t="1" v="36357"/>
    </bk>
    <bk>
      <rc t="1" v="36358"/>
    </bk>
    <bk>
      <rc t="1" v="36359"/>
    </bk>
    <bk>
      <rc t="1" v="36360"/>
    </bk>
    <bk>
      <rc t="1" v="36361"/>
    </bk>
    <bk>
      <rc t="1" v="36362"/>
    </bk>
    <bk>
      <rc t="1" v="36363"/>
    </bk>
    <bk>
      <rc t="1" v="36364"/>
    </bk>
    <bk>
      <rc t="1" v="36365"/>
    </bk>
    <bk>
      <rc t="1" v="36366"/>
    </bk>
    <bk>
      <rc t="1" v="36367"/>
    </bk>
    <bk>
      <rc t="1" v="36368"/>
    </bk>
    <bk>
      <rc t="1" v="36369"/>
    </bk>
    <bk>
      <rc t="1" v="36370"/>
    </bk>
    <bk>
      <rc t="1" v="36371"/>
    </bk>
    <bk>
      <rc t="1" v="36372"/>
    </bk>
    <bk>
      <rc t="1" v="36373"/>
    </bk>
    <bk>
      <rc t="1" v="36374"/>
    </bk>
    <bk>
      <rc t="1" v="36375"/>
    </bk>
    <bk>
      <rc t="1" v="36376"/>
    </bk>
    <bk>
      <rc t="1" v="36377"/>
    </bk>
    <bk>
      <rc t="1" v="36378"/>
    </bk>
    <bk>
      <rc t="1" v="36379"/>
    </bk>
    <bk>
      <rc t="1" v="36380"/>
    </bk>
    <bk>
      <rc t="1" v="36381"/>
    </bk>
    <bk>
      <rc t="1" v="36382"/>
    </bk>
    <bk>
      <rc t="1" v="36383"/>
    </bk>
    <bk>
      <rc t="1" v="36384"/>
    </bk>
    <bk>
      <rc t="1" v="36385"/>
    </bk>
    <bk>
      <rc t="1" v="36386"/>
    </bk>
    <bk>
      <rc t="1" v="36387"/>
    </bk>
    <bk>
      <rc t="1" v="36388"/>
    </bk>
    <bk>
      <rc t="1" v="36389"/>
    </bk>
    <bk>
      <rc t="1" v="36390"/>
    </bk>
    <bk>
      <rc t="1" v="36391"/>
    </bk>
    <bk>
      <rc t="1" v="36392"/>
    </bk>
    <bk>
      <rc t="1" v="36393"/>
    </bk>
    <bk>
      <rc t="1" v="36394"/>
    </bk>
    <bk>
      <rc t="1" v="36395"/>
    </bk>
    <bk>
      <rc t="1" v="36396"/>
    </bk>
    <bk>
      <rc t="1" v="36397"/>
    </bk>
    <bk>
      <rc t="1" v="36398"/>
    </bk>
    <bk>
      <rc t="1" v="36399"/>
    </bk>
    <bk>
      <rc t="1" v="36400"/>
    </bk>
    <bk>
      <rc t="1" v="36401"/>
    </bk>
    <bk>
      <rc t="1" v="36402"/>
    </bk>
    <bk>
      <rc t="1" v="36403"/>
    </bk>
    <bk>
      <rc t="1" v="36404"/>
    </bk>
    <bk>
      <rc t="1" v="36405"/>
    </bk>
    <bk>
      <rc t="1" v="36406"/>
    </bk>
    <bk>
      <rc t="1" v="36407"/>
    </bk>
    <bk>
      <rc t="1" v="36408"/>
    </bk>
    <bk>
      <rc t="1" v="36409"/>
    </bk>
    <bk>
      <rc t="1" v="36410"/>
    </bk>
    <bk>
      <rc t="1" v="36411"/>
    </bk>
    <bk>
      <rc t="1" v="36412"/>
    </bk>
    <bk>
      <rc t="1" v="36413"/>
    </bk>
    <bk>
      <rc t="1" v="36414"/>
    </bk>
    <bk>
      <rc t="1" v="36415"/>
    </bk>
    <bk>
      <rc t="1" v="36416"/>
    </bk>
    <bk>
      <rc t="1" v="36417"/>
    </bk>
    <bk>
      <rc t="1" v="36418"/>
    </bk>
    <bk>
      <rc t="1" v="36419"/>
    </bk>
    <bk>
      <rc t="1" v="36420"/>
    </bk>
    <bk>
      <rc t="1" v="36421"/>
    </bk>
    <bk>
      <rc t="1" v="36422"/>
    </bk>
    <bk>
      <rc t="1" v="36423"/>
    </bk>
    <bk>
      <rc t="1" v="36424"/>
    </bk>
    <bk>
      <rc t="1" v="36425"/>
    </bk>
    <bk>
      <rc t="1" v="36426"/>
    </bk>
    <bk>
      <rc t="1" v="36427"/>
    </bk>
    <bk>
      <rc t="1" v="36428"/>
    </bk>
    <bk>
      <rc t="1" v="36429"/>
    </bk>
    <bk>
      <rc t="1" v="36430"/>
    </bk>
    <bk>
      <rc t="1" v="36431"/>
    </bk>
    <bk>
      <rc t="1" v="36432"/>
    </bk>
    <bk>
      <rc t="1" v="36433"/>
    </bk>
    <bk>
      <rc t="1" v="36434"/>
    </bk>
    <bk>
      <rc t="1" v="36435"/>
    </bk>
    <bk>
      <rc t="1" v="36436"/>
    </bk>
    <bk>
      <rc t="1" v="36437"/>
    </bk>
    <bk>
      <rc t="1" v="36438"/>
    </bk>
    <bk>
      <rc t="1" v="36439"/>
    </bk>
    <bk>
      <rc t="1" v="36440"/>
    </bk>
    <bk>
      <rc t="1" v="36441"/>
    </bk>
    <bk>
      <rc t="1" v="36442"/>
    </bk>
    <bk>
      <rc t="1" v="36443"/>
    </bk>
    <bk>
      <rc t="1" v="36444"/>
    </bk>
    <bk>
      <rc t="1" v="36445"/>
    </bk>
    <bk>
      <rc t="1" v="36446"/>
    </bk>
    <bk>
      <rc t="1" v="36447"/>
    </bk>
    <bk>
      <rc t="1" v="36448"/>
    </bk>
    <bk>
      <rc t="1" v="36449"/>
    </bk>
    <bk>
      <rc t="1" v="36450"/>
    </bk>
    <bk>
      <rc t="1" v="36451"/>
    </bk>
    <bk>
      <rc t="1" v="36452"/>
    </bk>
    <bk>
      <rc t="1" v="36453"/>
    </bk>
    <bk>
      <rc t="1" v="36454"/>
    </bk>
    <bk>
      <rc t="1" v="36455"/>
    </bk>
    <bk>
      <rc t="1" v="36456"/>
    </bk>
    <bk>
      <rc t="1" v="36457"/>
    </bk>
    <bk>
      <rc t="1" v="36458"/>
    </bk>
    <bk>
      <rc t="1" v="36459"/>
    </bk>
    <bk>
      <rc t="1" v="36460"/>
    </bk>
    <bk>
      <rc t="1" v="36461"/>
    </bk>
    <bk>
      <rc t="1" v="36462"/>
    </bk>
    <bk>
      <rc t="1" v="36463"/>
    </bk>
    <bk>
      <rc t="1" v="36464"/>
    </bk>
    <bk>
      <rc t="1" v="36465"/>
    </bk>
    <bk>
      <rc t="1" v="36466"/>
    </bk>
    <bk>
      <rc t="1" v="36467"/>
    </bk>
    <bk>
      <rc t="1" v="36468"/>
    </bk>
    <bk>
      <rc t="1" v="36469"/>
    </bk>
    <bk>
      <rc t="1" v="36470"/>
    </bk>
    <bk>
      <rc t="1" v="36471"/>
    </bk>
    <bk>
      <rc t="1" v="36472"/>
    </bk>
    <bk>
      <rc t="1" v="36473"/>
    </bk>
    <bk>
      <rc t="1" v="36474"/>
    </bk>
    <bk>
      <rc t="1" v="36475"/>
    </bk>
    <bk>
      <rc t="1" v="36476"/>
    </bk>
    <bk>
      <rc t="1" v="36477"/>
    </bk>
    <bk>
      <rc t="1" v="36478"/>
    </bk>
    <bk>
      <rc t="1" v="36479"/>
    </bk>
    <bk>
      <rc t="1" v="36480"/>
    </bk>
    <bk>
      <rc t="1" v="36481"/>
    </bk>
    <bk>
      <rc t="1" v="36482"/>
    </bk>
    <bk>
      <rc t="1" v="36483"/>
    </bk>
    <bk>
      <rc t="1" v="36484"/>
    </bk>
    <bk>
      <rc t="1" v="36485"/>
    </bk>
    <bk>
      <rc t="1" v="36486"/>
    </bk>
    <bk>
      <rc t="1" v="36487"/>
    </bk>
    <bk>
      <rc t="1" v="36488"/>
    </bk>
    <bk>
      <rc t="1" v="36489"/>
    </bk>
    <bk>
      <rc t="1" v="36490"/>
    </bk>
    <bk>
      <rc t="1" v="36491"/>
    </bk>
    <bk>
      <rc t="1" v="36492"/>
    </bk>
    <bk>
      <rc t="1" v="36493"/>
    </bk>
    <bk>
      <rc t="1" v="36494"/>
    </bk>
    <bk>
      <rc t="1" v="36495"/>
    </bk>
    <bk>
      <rc t="1" v="36496"/>
    </bk>
    <bk>
      <rc t="1" v="36497"/>
    </bk>
    <bk>
      <rc t="1" v="36498"/>
    </bk>
    <bk>
      <rc t="1" v="36499"/>
    </bk>
    <bk>
      <rc t="1" v="36500"/>
    </bk>
    <bk>
      <rc t="1" v="36501"/>
    </bk>
    <bk>
      <rc t="1" v="36502"/>
    </bk>
    <bk>
      <rc t="1" v="36503"/>
    </bk>
    <bk>
      <rc t="1" v="36504"/>
    </bk>
    <bk>
      <rc t="1" v="36505"/>
    </bk>
    <bk>
      <rc t="1" v="36506"/>
    </bk>
    <bk>
      <rc t="1" v="36507"/>
    </bk>
    <bk>
      <rc t="1" v="36508"/>
    </bk>
    <bk>
      <rc t="1" v="36509"/>
    </bk>
    <bk>
      <rc t="1" v="36510"/>
    </bk>
    <bk>
      <rc t="1" v="36511"/>
    </bk>
    <bk>
      <rc t="1" v="36512"/>
    </bk>
    <bk>
      <rc t="1" v="36513"/>
    </bk>
    <bk>
      <rc t="1" v="36514"/>
    </bk>
    <bk>
      <rc t="1" v="36515"/>
    </bk>
    <bk>
      <rc t="1" v="36516"/>
    </bk>
    <bk>
      <rc t="1" v="36517"/>
    </bk>
    <bk>
      <rc t="1" v="36518"/>
    </bk>
    <bk>
      <rc t="1" v="36519"/>
    </bk>
    <bk>
      <rc t="1" v="36520"/>
    </bk>
    <bk>
      <rc t="1" v="36521"/>
    </bk>
    <bk>
      <rc t="1" v="36522"/>
    </bk>
    <bk>
      <rc t="1" v="36523"/>
    </bk>
    <bk>
      <rc t="1" v="36524"/>
    </bk>
    <bk>
      <rc t="1" v="36525"/>
    </bk>
    <bk>
      <rc t="1" v="36526"/>
    </bk>
    <bk>
      <rc t="1" v="36527"/>
    </bk>
    <bk>
      <rc t="1" v="36528"/>
    </bk>
    <bk>
      <rc t="1" v="36529"/>
    </bk>
    <bk>
      <rc t="1" v="36530"/>
    </bk>
    <bk>
      <rc t="1" v="36531"/>
    </bk>
    <bk>
      <rc t="1" v="36532"/>
    </bk>
    <bk>
      <rc t="1" v="36533"/>
    </bk>
    <bk>
      <rc t="1" v="36534"/>
    </bk>
    <bk>
      <rc t="1" v="36535"/>
    </bk>
    <bk>
      <rc t="1" v="36536"/>
    </bk>
    <bk>
      <rc t="1" v="36537"/>
    </bk>
    <bk>
      <rc t="1" v="36538"/>
    </bk>
    <bk>
      <rc t="1" v="36539"/>
    </bk>
    <bk>
      <rc t="1" v="36540"/>
    </bk>
    <bk>
      <rc t="1" v="36541"/>
    </bk>
    <bk>
      <rc t="1" v="36542"/>
    </bk>
    <bk>
      <rc t="1" v="36543"/>
    </bk>
    <bk>
      <rc t="1" v="36544"/>
    </bk>
    <bk>
      <rc t="1" v="36545"/>
    </bk>
    <bk>
      <rc t="1" v="36546"/>
    </bk>
    <bk>
      <rc t="1" v="36547"/>
    </bk>
    <bk>
      <rc t="1" v="36548"/>
    </bk>
    <bk>
      <rc t="1" v="36549"/>
    </bk>
    <bk>
      <rc t="1" v="36550"/>
    </bk>
    <bk>
      <rc t="1" v="36551"/>
    </bk>
    <bk>
      <rc t="1" v="36552"/>
    </bk>
    <bk>
      <rc t="1" v="36553"/>
    </bk>
    <bk>
      <rc t="1" v="36554"/>
    </bk>
    <bk>
      <rc t="1" v="36555"/>
    </bk>
    <bk>
      <rc t="1" v="36556"/>
    </bk>
    <bk>
      <rc t="1" v="36557"/>
    </bk>
    <bk>
      <rc t="1" v="36558"/>
    </bk>
    <bk>
      <rc t="1" v="36559"/>
    </bk>
    <bk>
      <rc t="1" v="36560"/>
    </bk>
    <bk>
      <rc t="1" v="36561"/>
    </bk>
    <bk>
      <rc t="1" v="36562"/>
    </bk>
    <bk>
      <rc t="1" v="36563"/>
    </bk>
    <bk>
      <rc t="1" v="36564"/>
    </bk>
    <bk>
      <rc t="1" v="36565"/>
    </bk>
    <bk>
      <rc t="1" v="36566"/>
    </bk>
    <bk>
      <rc t="1" v="36567"/>
    </bk>
    <bk>
      <rc t="1" v="36568"/>
    </bk>
    <bk>
      <rc t="1" v="36569"/>
    </bk>
    <bk>
      <rc t="1" v="36570"/>
    </bk>
    <bk>
      <rc t="1" v="36571"/>
    </bk>
    <bk>
      <rc t="1" v="36572"/>
    </bk>
    <bk>
      <rc t="1" v="36573"/>
    </bk>
    <bk>
      <rc t="1" v="36574"/>
    </bk>
    <bk>
      <rc t="1" v="36575"/>
    </bk>
    <bk>
      <rc t="1" v="36576"/>
    </bk>
    <bk>
      <rc t="1" v="36577"/>
    </bk>
    <bk>
      <rc t="1" v="36578"/>
    </bk>
    <bk>
      <rc t="1" v="36579"/>
    </bk>
    <bk>
      <rc t="1" v="36580"/>
    </bk>
    <bk>
      <rc t="1" v="36581"/>
    </bk>
    <bk>
      <rc t="1" v="36582"/>
    </bk>
    <bk>
      <rc t="1" v="36583"/>
    </bk>
    <bk>
      <rc t="1" v="36584"/>
    </bk>
    <bk>
      <rc t="1" v="36585"/>
    </bk>
    <bk>
      <rc t="1" v="36586"/>
    </bk>
    <bk>
      <rc t="1" v="36587"/>
    </bk>
    <bk>
      <rc t="1" v="36588"/>
    </bk>
    <bk>
      <rc t="1" v="36589"/>
    </bk>
    <bk>
      <rc t="1" v="36590"/>
    </bk>
    <bk>
      <rc t="1" v="36591"/>
    </bk>
    <bk>
      <rc t="1" v="36592"/>
    </bk>
    <bk>
      <rc t="1" v="36593"/>
    </bk>
    <bk>
      <rc t="1" v="36594"/>
    </bk>
    <bk>
      <rc t="1" v="36595"/>
    </bk>
    <bk>
      <rc t="1" v="36596"/>
    </bk>
    <bk>
      <rc t="1" v="36597"/>
    </bk>
    <bk>
      <rc t="1" v="36598"/>
    </bk>
    <bk>
      <rc t="1" v="36599"/>
    </bk>
    <bk>
      <rc t="1" v="36600"/>
    </bk>
    <bk>
      <rc t="1" v="36601"/>
    </bk>
    <bk>
      <rc t="1" v="36602"/>
    </bk>
    <bk>
      <rc t="1" v="36603"/>
    </bk>
    <bk>
      <rc t="1" v="36604"/>
    </bk>
    <bk>
      <rc t="1" v="36605"/>
    </bk>
    <bk>
      <rc t="1" v="36606"/>
    </bk>
    <bk>
      <rc t="1" v="36607"/>
    </bk>
    <bk>
      <rc t="1" v="36608"/>
    </bk>
    <bk>
      <rc t="1" v="36609"/>
    </bk>
    <bk>
      <rc t="1" v="36610"/>
    </bk>
    <bk>
      <rc t="1" v="36611"/>
    </bk>
    <bk>
      <rc t="1" v="36612"/>
    </bk>
    <bk>
      <rc t="1" v="36613"/>
    </bk>
    <bk>
      <rc t="1" v="36614"/>
    </bk>
    <bk>
      <rc t="1" v="36615"/>
    </bk>
    <bk>
      <rc t="1" v="36616"/>
    </bk>
    <bk>
      <rc t="1" v="36617"/>
    </bk>
    <bk>
      <rc t="1" v="36618"/>
    </bk>
    <bk>
      <rc t="1" v="36619"/>
    </bk>
    <bk>
      <rc t="1" v="36620"/>
    </bk>
    <bk>
      <rc t="1" v="36621"/>
    </bk>
    <bk>
      <rc t="1" v="36622"/>
    </bk>
    <bk>
      <rc t="1" v="36623"/>
    </bk>
    <bk>
      <rc t="1" v="36624"/>
    </bk>
    <bk>
      <rc t="1" v="36625"/>
    </bk>
    <bk>
      <rc t="1" v="36626"/>
    </bk>
    <bk>
      <rc t="1" v="36627"/>
    </bk>
    <bk>
      <rc t="1" v="36628"/>
    </bk>
    <bk>
      <rc t="1" v="36629"/>
    </bk>
    <bk>
      <rc t="1" v="36630"/>
    </bk>
    <bk>
      <rc t="1" v="36631"/>
    </bk>
    <bk>
      <rc t="1" v="36632"/>
    </bk>
    <bk>
      <rc t="1" v="36633"/>
    </bk>
    <bk>
      <rc t="1" v="36634"/>
    </bk>
    <bk>
      <rc t="1" v="36635"/>
    </bk>
    <bk>
      <rc t="1" v="36636"/>
    </bk>
    <bk>
      <rc t="1" v="36637"/>
    </bk>
    <bk>
      <rc t="1" v="36638"/>
    </bk>
    <bk>
      <rc t="1" v="36639"/>
    </bk>
    <bk>
      <rc t="1" v="36640"/>
    </bk>
    <bk>
      <rc t="1" v="36641"/>
    </bk>
    <bk>
      <rc t="1" v="36642"/>
    </bk>
    <bk>
      <rc t="1" v="36643"/>
    </bk>
    <bk>
      <rc t="1" v="36644"/>
    </bk>
    <bk>
      <rc t="1" v="36645"/>
    </bk>
    <bk>
      <rc t="1" v="36646"/>
    </bk>
    <bk>
      <rc t="1" v="36647"/>
    </bk>
    <bk>
      <rc t="1" v="36648"/>
    </bk>
    <bk>
      <rc t="1" v="36649"/>
    </bk>
    <bk>
      <rc t="1" v="36650"/>
    </bk>
    <bk>
      <rc t="1" v="36651"/>
    </bk>
    <bk>
      <rc t="1" v="36652"/>
    </bk>
    <bk>
      <rc t="1" v="36653"/>
    </bk>
    <bk>
      <rc t="1" v="36654"/>
    </bk>
    <bk>
      <rc t="1" v="36655"/>
    </bk>
    <bk>
      <rc t="1" v="36656"/>
    </bk>
    <bk>
      <rc t="1" v="36657"/>
    </bk>
    <bk>
      <rc t="1" v="36658"/>
    </bk>
    <bk>
      <rc t="1" v="36659"/>
    </bk>
    <bk>
      <rc t="1" v="36660"/>
    </bk>
    <bk>
      <rc t="1" v="36661"/>
    </bk>
    <bk>
      <rc t="1" v="36662"/>
    </bk>
    <bk>
      <rc t="1" v="36663"/>
    </bk>
    <bk>
      <rc t="1" v="36664"/>
    </bk>
    <bk>
      <rc t="1" v="36665"/>
    </bk>
    <bk>
      <rc t="1" v="36666"/>
    </bk>
    <bk>
      <rc t="1" v="36667"/>
    </bk>
    <bk>
      <rc t="1" v="36668"/>
    </bk>
    <bk>
      <rc t="1" v="36669"/>
    </bk>
    <bk>
      <rc t="1" v="36670"/>
    </bk>
    <bk>
      <rc t="1" v="36671"/>
    </bk>
    <bk>
      <rc t="1" v="36672"/>
    </bk>
    <bk>
      <rc t="1" v="36673"/>
    </bk>
    <bk>
      <rc t="1" v="36674"/>
    </bk>
    <bk>
      <rc t="1" v="36675"/>
    </bk>
    <bk>
      <rc t="1" v="36676"/>
    </bk>
    <bk>
      <rc t="1" v="36677"/>
    </bk>
    <bk>
      <rc t="1" v="36678"/>
    </bk>
    <bk>
      <rc t="1" v="36679"/>
    </bk>
    <bk>
      <rc t="1" v="36680"/>
    </bk>
    <bk>
      <rc t="1" v="36681"/>
    </bk>
    <bk>
      <rc t="1" v="36682"/>
    </bk>
    <bk>
      <rc t="1" v="36683"/>
    </bk>
    <bk>
      <rc t="1" v="36684"/>
    </bk>
    <bk>
      <rc t="1" v="36685"/>
    </bk>
    <bk>
      <rc t="1" v="36686"/>
    </bk>
    <bk>
      <rc t="1" v="36687"/>
    </bk>
    <bk>
      <rc t="1" v="36688"/>
    </bk>
    <bk>
      <rc t="1" v="36689"/>
    </bk>
    <bk>
      <rc t="1" v="36690"/>
    </bk>
    <bk>
      <rc t="1" v="36691"/>
    </bk>
    <bk>
      <rc t="1" v="36692"/>
    </bk>
    <bk>
      <rc t="1" v="36693"/>
    </bk>
    <bk>
      <rc t="1" v="36694"/>
    </bk>
    <bk>
      <rc t="1" v="36695"/>
    </bk>
    <bk>
      <rc t="1" v="36696"/>
    </bk>
    <bk>
      <rc t="1" v="36697"/>
    </bk>
    <bk>
      <rc t="1" v="36698"/>
    </bk>
    <bk>
      <rc t="1" v="36699"/>
    </bk>
    <bk>
      <rc t="1" v="36700"/>
    </bk>
    <bk>
      <rc t="1" v="36701"/>
    </bk>
    <bk>
      <rc t="1" v="36702"/>
    </bk>
    <bk>
      <rc t="1" v="36703"/>
    </bk>
    <bk>
      <rc t="1" v="36704"/>
    </bk>
    <bk>
      <rc t="1" v="36705"/>
    </bk>
    <bk>
      <rc t="1" v="36706"/>
    </bk>
    <bk>
      <rc t="1" v="36707"/>
    </bk>
    <bk>
      <rc t="1" v="36708"/>
    </bk>
    <bk>
      <rc t="1" v="36709"/>
    </bk>
    <bk>
      <rc t="1" v="36710"/>
    </bk>
    <bk>
      <rc t="1" v="36711"/>
    </bk>
    <bk>
      <rc t="1" v="36712"/>
    </bk>
    <bk>
      <rc t="1" v="36713"/>
    </bk>
    <bk>
      <rc t="1" v="36714"/>
    </bk>
    <bk>
      <rc t="1" v="36715"/>
    </bk>
    <bk>
      <rc t="1" v="36716"/>
    </bk>
    <bk>
      <rc t="1" v="36717"/>
    </bk>
    <bk>
      <rc t="1" v="36718"/>
    </bk>
    <bk>
      <rc t="1" v="36719"/>
    </bk>
    <bk>
      <rc t="1" v="36720"/>
    </bk>
    <bk>
      <rc t="1" v="36721"/>
    </bk>
    <bk>
      <rc t="1" v="36722"/>
    </bk>
    <bk>
      <rc t="1" v="36723"/>
    </bk>
    <bk>
      <rc t="1" v="36724"/>
    </bk>
    <bk>
      <rc t="1" v="36725"/>
    </bk>
    <bk>
      <rc t="1" v="36726"/>
    </bk>
    <bk>
      <rc t="1" v="36727"/>
    </bk>
    <bk>
      <rc t="1" v="36728"/>
    </bk>
    <bk>
      <rc t="1" v="36729"/>
    </bk>
    <bk>
      <rc t="1" v="36730"/>
    </bk>
    <bk>
      <rc t="1" v="36731"/>
    </bk>
    <bk>
      <rc t="1" v="36732"/>
    </bk>
    <bk>
      <rc t="1" v="36733"/>
    </bk>
    <bk>
      <rc t="1" v="36734"/>
    </bk>
    <bk>
      <rc t="1" v="36735"/>
    </bk>
    <bk>
      <rc t="1" v="36736"/>
    </bk>
    <bk>
      <rc t="1" v="36737"/>
    </bk>
    <bk>
      <rc t="1" v="36738"/>
    </bk>
    <bk>
      <rc t="1" v="36739"/>
    </bk>
    <bk>
      <rc t="1" v="36740"/>
    </bk>
    <bk>
      <rc t="1" v="36741"/>
    </bk>
    <bk>
      <rc t="1" v="36742"/>
    </bk>
    <bk>
      <rc t="1" v="36743"/>
    </bk>
    <bk>
      <rc t="1" v="36744"/>
    </bk>
    <bk>
      <rc t="1" v="36745"/>
    </bk>
    <bk>
      <rc t="1" v="36746"/>
    </bk>
    <bk>
      <rc t="1" v="36747"/>
    </bk>
    <bk>
      <rc t="1" v="36748"/>
    </bk>
    <bk>
      <rc t="1" v="36749"/>
    </bk>
    <bk>
      <rc t="1" v="36750"/>
    </bk>
    <bk>
      <rc t="1" v="36751"/>
    </bk>
    <bk>
      <rc t="1" v="36752"/>
    </bk>
    <bk>
      <rc t="1" v="36753"/>
    </bk>
    <bk>
      <rc t="1" v="36754"/>
    </bk>
    <bk>
      <rc t="1" v="36755"/>
    </bk>
    <bk>
      <rc t="1" v="36756"/>
    </bk>
    <bk>
      <rc t="1" v="36757"/>
    </bk>
    <bk>
      <rc t="1" v="36758"/>
    </bk>
    <bk>
      <rc t="1" v="36759"/>
    </bk>
    <bk>
      <rc t="1" v="36760"/>
    </bk>
    <bk>
      <rc t="1" v="36761"/>
    </bk>
    <bk>
      <rc t="1" v="36762"/>
    </bk>
    <bk>
      <rc t="1" v="36763"/>
    </bk>
    <bk>
      <rc t="1" v="36764"/>
    </bk>
    <bk>
      <rc t="1" v="36765"/>
    </bk>
    <bk>
      <rc t="1" v="36766"/>
    </bk>
    <bk>
      <rc t="1" v="36767"/>
    </bk>
    <bk>
      <rc t="1" v="36768"/>
    </bk>
    <bk>
      <rc t="1" v="36769"/>
    </bk>
    <bk>
      <rc t="1" v="36770"/>
    </bk>
    <bk>
      <rc t="1" v="36771"/>
    </bk>
    <bk>
      <rc t="1" v="36772"/>
    </bk>
    <bk>
      <rc t="1" v="36773"/>
    </bk>
    <bk>
      <rc t="1" v="36774"/>
    </bk>
    <bk>
      <rc t="1" v="36775"/>
    </bk>
    <bk>
      <rc t="1" v="36776"/>
    </bk>
    <bk>
      <rc t="1" v="36777"/>
    </bk>
    <bk>
      <rc t="1" v="36778"/>
    </bk>
    <bk>
      <rc t="1" v="36779"/>
    </bk>
    <bk>
      <rc t="1" v="36780"/>
    </bk>
    <bk>
      <rc t="1" v="36781"/>
    </bk>
    <bk>
      <rc t="1" v="36782"/>
    </bk>
    <bk>
      <rc t="1" v="36783"/>
    </bk>
    <bk>
      <rc t="1" v="36784"/>
    </bk>
    <bk>
      <rc t="1" v="36785"/>
    </bk>
    <bk>
      <rc t="1" v="36786"/>
    </bk>
    <bk>
      <rc t="1" v="36787"/>
    </bk>
    <bk>
      <rc t="1" v="36788"/>
    </bk>
    <bk>
      <rc t="1" v="36789"/>
    </bk>
    <bk>
      <rc t="1" v="36790"/>
    </bk>
    <bk>
      <rc t="1" v="36791"/>
    </bk>
    <bk>
      <rc t="1" v="36792"/>
    </bk>
    <bk>
      <rc t="1" v="36793"/>
    </bk>
    <bk>
      <rc t="1" v="36794"/>
    </bk>
    <bk>
      <rc t="1" v="36795"/>
    </bk>
    <bk>
      <rc t="1" v="36796"/>
    </bk>
    <bk>
      <rc t="1" v="36797"/>
    </bk>
    <bk>
      <rc t="1" v="36798"/>
    </bk>
    <bk>
      <rc t="1" v="36799"/>
    </bk>
    <bk>
      <rc t="1" v="36800"/>
    </bk>
    <bk>
      <rc t="1" v="36801"/>
    </bk>
    <bk>
      <rc t="1" v="36802"/>
    </bk>
    <bk>
      <rc t="1" v="36803"/>
    </bk>
    <bk>
      <rc t="1" v="36804"/>
    </bk>
    <bk>
      <rc t="1" v="36805"/>
    </bk>
    <bk>
      <rc t="1" v="36806"/>
    </bk>
    <bk>
      <rc t="1" v="36807"/>
    </bk>
    <bk>
      <rc t="1" v="36808"/>
    </bk>
    <bk>
      <rc t="1" v="36809"/>
    </bk>
    <bk>
      <rc t="1" v="36810"/>
    </bk>
    <bk>
      <rc t="1" v="36811"/>
    </bk>
    <bk>
      <rc t="1" v="36812"/>
    </bk>
    <bk>
      <rc t="1" v="36813"/>
    </bk>
    <bk>
      <rc t="1" v="36814"/>
    </bk>
    <bk>
      <rc t="1" v="36815"/>
    </bk>
    <bk>
      <rc t="1" v="36816"/>
    </bk>
    <bk>
      <rc t="1" v="36817"/>
    </bk>
    <bk>
      <rc t="1" v="36818"/>
    </bk>
    <bk>
      <rc t="1" v="36819"/>
    </bk>
    <bk>
      <rc t="1" v="36820"/>
    </bk>
    <bk>
      <rc t="1" v="36821"/>
    </bk>
    <bk>
      <rc t="1" v="36822"/>
    </bk>
    <bk>
      <rc t="1" v="36823"/>
    </bk>
    <bk>
      <rc t="1" v="36824"/>
    </bk>
    <bk>
      <rc t="1" v="36825"/>
    </bk>
    <bk>
      <rc t="1" v="36826"/>
    </bk>
    <bk>
      <rc t="1" v="36827"/>
    </bk>
    <bk>
      <rc t="1" v="36828"/>
    </bk>
    <bk>
      <rc t="1" v="36829"/>
    </bk>
    <bk>
      <rc t="1" v="36830"/>
    </bk>
    <bk>
      <rc t="1" v="36831"/>
    </bk>
    <bk>
      <rc t="1" v="36832"/>
    </bk>
    <bk>
      <rc t="1" v="36833"/>
    </bk>
    <bk>
      <rc t="1" v="36834"/>
    </bk>
    <bk>
      <rc t="1" v="36835"/>
    </bk>
    <bk>
      <rc t="1" v="36836"/>
    </bk>
    <bk>
      <rc t="1" v="36837"/>
    </bk>
    <bk>
      <rc t="1" v="36838"/>
    </bk>
    <bk>
      <rc t="1" v="36839"/>
    </bk>
    <bk>
      <rc t="1" v="36840"/>
    </bk>
    <bk>
      <rc t="1" v="36841"/>
    </bk>
    <bk>
      <rc t="1" v="36842"/>
    </bk>
    <bk>
      <rc t="1" v="36843"/>
    </bk>
    <bk>
      <rc t="1" v="36844"/>
    </bk>
    <bk>
      <rc t="1" v="36845"/>
    </bk>
    <bk>
      <rc t="1" v="36846"/>
    </bk>
    <bk>
      <rc t="1" v="36847"/>
    </bk>
    <bk>
      <rc t="1" v="36848"/>
    </bk>
    <bk>
      <rc t="1" v="36849"/>
    </bk>
    <bk>
      <rc t="1" v="36850"/>
    </bk>
    <bk>
      <rc t="1" v="36851"/>
    </bk>
    <bk>
      <rc t="1" v="36852"/>
    </bk>
    <bk>
      <rc t="1" v="36853"/>
    </bk>
    <bk>
      <rc t="1" v="36854"/>
    </bk>
    <bk>
      <rc t="1" v="36855"/>
    </bk>
    <bk>
      <rc t="1" v="36856"/>
    </bk>
    <bk>
      <rc t="1" v="36857"/>
    </bk>
    <bk>
      <rc t="1" v="36858"/>
    </bk>
    <bk>
      <rc t="1" v="36859"/>
    </bk>
    <bk>
      <rc t="1" v="36860"/>
    </bk>
    <bk>
      <rc t="1" v="36861"/>
    </bk>
    <bk>
      <rc t="1" v="36862"/>
    </bk>
    <bk>
      <rc t="1" v="36863"/>
    </bk>
    <bk>
      <rc t="1" v="36864"/>
    </bk>
    <bk>
      <rc t="1" v="36865"/>
    </bk>
    <bk>
      <rc t="1" v="36866"/>
    </bk>
    <bk>
      <rc t="1" v="36867"/>
    </bk>
    <bk>
      <rc t="1" v="36868"/>
    </bk>
    <bk>
      <rc t="1" v="36869"/>
    </bk>
    <bk>
      <rc t="1" v="36870"/>
    </bk>
    <bk>
      <rc t="1" v="36871"/>
    </bk>
    <bk>
      <rc t="1" v="36872"/>
    </bk>
    <bk>
      <rc t="1" v="36873"/>
    </bk>
    <bk>
      <rc t="1" v="36874"/>
    </bk>
    <bk>
      <rc t="1" v="36875"/>
    </bk>
    <bk>
      <rc t="1" v="36876"/>
    </bk>
    <bk>
      <rc t="1" v="36877"/>
    </bk>
    <bk>
      <rc t="1" v="36878"/>
    </bk>
    <bk>
      <rc t="1" v="36879"/>
    </bk>
    <bk>
      <rc t="1" v="36880"/>
    </bk>
    <bk>
      <rc t="1" v="36881"/>
    </bk>
    <bk>
      <rc t="1" v="36882"/>
    </bk>
    <bk>
      <rc t="1" v="36883"/>
    </bk>
    <bk>
      <rc t="1" v="36884"/>
    </bk>
    <bk>
      <rc t="1" v="36885"/>
    </bk>
    <bk>
      <rc t="1" v="36886"/>
    </bk>
    <bk>
      <rc t="1" v="36887"/>
    </bk>
    <bk>
      <rc t="1" v="36888"/>
    </bk>
    <bk>
      <rc t="1" v="36889"/>
    </bk>
    <bk>
      <rc t="1" v="36890"/>
    </bk>
    <bk>
      <rc t="1" v="36891"/>
    </bk>
    <bk>
      <rc t="1" v="36892"/>
    </bk>
    <bk>
      <rc t="1" v="36893"/>
    </bk>
    <bk>
      <rc t="1" v="36894"/>
    </bk>
    <bk>
      <rc t="1" v="36895"/>
    </bk>
    <bk>
      <rc t="1" v="36896"/>
    </bk>
    <bk>
      <rc t="1" v="36897"/>
    </bk>
    <bk>
      <rc t="1" v="36898"/>
    </bk>
    <bk>
      <rc t="1" v="36899"/>
    </bk>
    <bk>
      <rc t="1" v="36900"/>
    </bk>
    <bk>
      <rc t="1" v="36901"/>
    </bk>
    <bk>
      <rc t="1" v="36902"/>
    </bk>
    <bk>
      <rc t="1" v="36903"/>
    </bk>
    <bk>
      <rc t="1" v="36904"/>
    </bk>
    <bk>
      <rc t="1" v="36905"/>
    </bk>
    <bk>
      <rc t="1" v="36906"/>
    </bk>
    <bk>
      <rc t="1" v="36907"/>
    </bk>
    <bk>
      <rc t="1" v="36908"/>
    </bk>
    <bk>
      <rc t="1" v="36909"/>
    </bk>
    <bk>
      <rc t="1" v="36910"/>
    </bk>
    <bk>
      <rc t="1" v="36911"/>
    </bk>
    <bk>
      <rc t="1" v="36912"/>
    </bk>
    <bk>
      <rc t="1" v="36913"/>
    </bk>
    <bk>
      <rc t="1" v="36914"/>
    </bk>
    <bk>
      <rc t="1" v="36915"/>
    </bk>
    <bk>
      <rc t="1" v="36916"/>
    </bk>
    <bk>
      <rc t="1" v="36917"/>
    </bk>
    <bk>
      <rc t="1" v="36918"/>
    </bk>
    <bk>
      <rc t="1" v="36919"/>
    </bk>
    <bk>
      <rc t="1" v="36920"/>
    </bk>
    <bk>
      <rc t="1" v="36921"/>
    </bk>
    <bk>
      <rc t="1" v="36922"/>
    </bk>
    <bk>
      <rc t="1" v="36923"/>
    </bk>
    <bk>
      <rc t="1" v="36924"/>
    </bk>
    <bk>
      <rc t="1" v="36925"/>
    </bk>
    <bk>
      <rc t="1" v="36926"/>
    </bk>
    <bk>
      <rc t="1" v="36927"/>
    </bk>
    <bk>
      <rc t="1" v="36928"/>
    </bk>
    <bk>
      <rc t="1" v="36929"/>
    </bk>
    <bk>
      <rc t="1" v="36930"/>
    </bk>
    <bk>
      <rc t="1" v="36931"/>
    </bk>
    <bk>
      <rc t="1" v="36932"/>
    </bk>
    <bk>
      <rc t="1" v="36933"/>
    </bk>
    <bk>
      <rc t="1" v="36934"/>
    </bk>
    <bk>
      <rc t="1" v="36935"/>
    </bk>
    <bk>
      <rc t="1" v="36936"/>
    </bk>
    <bk>
      <rc t="1" v="36937"/>
    </bk>
    <bk>
      <rc t="1" v="36938"/>
    </bk>
    <bk>
      <rc t="1" v="36939"/>
    </bk>
    <bk>
      <rc t="1" v="36940"/>
    </bk>
    <bk>
      <rc t="1" v="36941"/>
    </bk>
    <bk>
      <rc t="1" v="36942"/>
    </bk>
    <bk>
      <rc t="1" v="36943"/>
    </bk>
    <bk>
      <rc t="1" v="36944"/>
    </bk>
    <bk>
      <rc t="1" v="36945"/>
    </bk>
    <bk>
      <rc t="1" v="36946"/>
    </bk>
    <bk>
      <rc t="1" v="36947"/>
    </bk>
    <bk>
      <rc t="1" v="36948"/>
    </bk>
    <bk>
      <rc t="1" v="36949"/>
    </bk>
    <bk>
      <rc t="1" v="36950"/>
    </bk>
    <bk>
      <rc t="1" v="36951"/>
    </bk>
    <bk>
      <rc t="1" v="36952"/>
    </bk>
    <bk>
      <rc t="1" v="36953"/>
    </bk>
    <bk>
      <rc t="1" v="36954"/>
    </bk>
    <bk>
      <rc t="1" v="36955"/>
    </bk>
    <bk>
      <rc t="1" v="36956"/>
    </bk>
    <bk>
      <rc t="1" v="36957"/>
    </bk>
    <bk>
      <rc t="1" v="36958"/>
    </bk>
    <bk>
      <rc t="1" v="36959"/>
    </bk>
    <bk>
      <rc t="1" v="36960"/>
    </bk>
    <bk>
      <rc t="1" v="36961"/>
    </bk>
    <bk>
      <rc t="1" v="36962"/>
    </bk>
    <bk>
      <rc t="1" v="36963"/>
    </bk>
    <bk>
      <rc t="1" v="36964"/>
    </bk>
    <bk>
      <rc t="1" v="36965"/>
    </bk>
    <bk>
      <rc t="1" v="36966"/>
    </bk>
    <bk>
      <rc t="1" v="36967"/>
    </bk>
    <bk>
      <rc t="1" v="36968"/>
    </bk>
    <bk>
      <rc t="1" v="36969"/>
    </bk>
    <bk>
      <rc t="1" v="36970"/>
    </bk>
    <bk>
      <rc t="1" v="36971"/>
    </bk>
    <bk>
      <rc t="1" v="36972"/>
    </bk>
    <bk>
      <rc t="1" v="36973"/>
    </bk>
    <bk>
      <rc t="1" v="36974"/>
    </bk>
    <bk>
      <rc t="1" v="36975"/>
    </bk>
    <bk>
      <rc t="1" v="36976"/>
    </bk>
    <bk>
      <rc t="1" v="36977"/>
    </bk>
    <bk>
      <rc t="1" v="36978"/>
    </bk>
    <bk>
      <rc t="1" v="36979"/>
    </bk>
    <bk>
      <rc t="1" v="36980"/>
    </bk>
    <bk>
      <rc t="1" v="36981"/>
    </bk>
    <bk>
      <rc t="1" v="36982"/>
    </bk>
    <bk>
      <rc t="1" v="36983"/>
    </bk>
    <bk>
      <rc t="1" v="36984"/>
    </bk>
    <bk>
      <rc t="1" v="36985"/>
    </bk>
    <bk>
      <rc t="1" v="36986"/>
    </bk>
    <bk>
      <rc t="1" v="36987"/>
    </bk>
    <bk>
      <rc t="1" v="36988"/>
    </bk>
    <bk>
      <rc t="1" v="36989"/>
    </bk>
    <bk>
      <rc t="1" v="36990"/>
    </bk>
    <bk>
      <rc t="1" v="36991"/>
    </bk>
    <bk>
      <rc t="1" v="36992"/>
    </bk>
    <bk>
      <rc t="1" v="36993"/>
    </bk>
    <bk>
      <rc t="1" v="36994"/>
    </bk>
    <bk>
      <rc t="1" v="36995"/>
    </bk>
    <bk>
      <rc t="1" v="36996"/>
    </bk>
    <bk>
      <rc t="1" v="36997"/>
    </bk>
    <bk>
      <rc t="1" v="36998"/>
    </bk>
    <bk>
      <rc t="1" v="36999"/>
    </bk>
    <bk>
      <rc t="1" v="37000"/>
    </bk>
    <bk>
      <rc t="1" v="37001"/>
    </bk>
    <bk>
      <rc t="1" v="37002"/>
    </bk>
    <bk>
      <rc t="1" v="37003"/>
    </bk>
    <bk>
      <rc t="1" v="37004"/>
    </bk>
    <bk>
      <rc t="1" v="37005"/>
    </bk>
    <bk>
      <rc t="1" v="37006"/>
    </bk>
    <bk>
      <rc t="1" v="37007"/>
    </bk>
    <bk>
      <rc t="1" v="37008"/>
    </bk>
    <bk>
      <rc t="1" v="37009"/>
    </bk>
    <bk>
      <rc t="1" v="37010"/>
    </bk>
    <bk>
      <rc t="1" v="37011"/>
    </bk>
    <bk>
      <rc t="1" v="37012"/>
    </bk>
    <bk>
      <rc t="1" v="37013"/>
    </bk>
    <bk>
      <rc t="1" v="37014"/>
    </bk>
    <bk>
      <rc t="1" v="37015"/>
    </bk>
    <bk>
      <rc t="1" v="37016"/>
    </bk>
    <bk>
      <rc t="1" v="37017"/>
    </bk>
    <bk>
      <rc t="1" v="37018"/>
    </bk>
    <bk>
      <rc t="1" v="37019"/>
    </bk>
    <bk>
      <rc t="1" v="37020"/>
    </bk>
    <bk>
      <rc t="1" v="37021"/>
    </bk>
    <bk>
      <rc t="1" v="37022"/>
    </bk>
    <bk>
      <rc t="1" v="37023"/>
    </bk>
    <bk>
      <rc t="1" v="37024"/>
    </bk>
    <bk>
      <rc t="1" v="37025"/>
    </bk>
    <bk>
      <rc t="1" v="37026"/>
    </bk>
    <bk>
      <rc t="1" v="37027"/>
    </bk>
    <bk>
      <rc t="1" v="37028"/>
    </bk>
    <bk>
      <rc t="1" v="37029"/>
    </bk>
    <bk>
      <rc t="1" v="37030"/>
    </bk>
    <bk>
      <rc t="1" v="37031"/>
    </bk>
    <bk>
      <rc t="1" v="37032"/>
    </bk>
    <bk>
      <rc t="1" v="37033"/>
    </bk>
    <bk>
      <rc t="1" v="37034"/>
    </bk>
    <bk>
      <rc t="1" v="37035"/>
    </bk>
    <bk>
      <rc t="1" v="37036"/>
    </bk>
    <bk>
      <rc t="1" v="37037"/>
    </bk>
    <bk>
      <rc t="1" v="37038"/>
    </bk>
    <bk>
      <rc t="1" v="37039"/>
    </bk>
    <bk>
      <rc t="1" v="37040"/>
    </bk>
    <bk>
      <rc t="1" v="37041"/>
    </bk>
    <bk>
      <rc t="1" v="37042"/>
    </bk>
    <bk>
      <rc t="1" v="37043"/>
    </bk>
    <bk>
      <rc t="1" v="37044"/>
    </bk>
    <bk>
      <rc t="1" v="37045"/>
    </bk>
    <bk>
      <rc t="1" v="37046"/>
    </bk>
    <bk>
      <rc t="1" v="37047"/>
    </bk>
    <bk>
      <rc t="1" v="37048"/>
    </bk>
    <bk>
      <rc t="1" v="37049"/>
    </bk>
    <bk>
      <rc t="1" v="37050"/>
    </bk>
    <bk>
      <rc t="1" v="37051"/>
    </bk>
    <bk>
      <rc t="1" v="37052"/>
    </bk>
    <bk>
      <rc t="1" v="37053"/>
    </bk>
    <bk>
      <rc t="1" v="37054"/>
    </bk>
    <bk>
      <rc t="1" v="37055"/>
    </bk>
    <bk>
      <rc t="1" v="37056"/>
    </bk>
    <bk>
      <rc t="1" v="37057"/>
    </bk>
    <bk>
      <rc t="1" v="37058"/>
    </bk>
    <bk>
      <rc t="1" v="37059"/>
    </bk>
    <bk>
      <rc t="1" v="37060"/>
    </bk>
    <bk>
      <rc t="1" v="37061"/>
    </bk>
    <bk>
      <rc t="1" v="37062"/>
    </bk>
    <bk>
      <rc t="1" v="37063"/>
    </bk>
    <bk>
      <rc t="1" v="37064"/>
    </bk>
    <bk>
      <rc t="1" v="37065"/>
    </bk>
    <bk>
      <rc t="1" v="37066"/>
    </bk>
    <bk>
      <rc t="1" v="37067"/>
    </bk>
    <bk>
      <rc t="1" v="37068"/>
    </bk>
    <bk>
      <rc t="1" v="37069"/>
    </bk>
    <bk>
      <rc t="1" v="37070"/>
    </bk>
    <bk>
      <rc t="1" v="37071"/>
    </bk>
    <bk>
      <rc t="1" v="37072"/>
    </bk>
    <bk>
      <rc t="1" v="37073"/>
    </bk>
    <bk>
      <rc t="1" v="37074"/>
    </bk>
    <bk>
      <rc t="1" v="37075"/>
    </bk>
    <bk>
      <rc t="1" v="37076"/>
    </bk>
    <bk>
      <rc t="1" v="37077"/>
    </bk>
    <bk>
      <rc t="1" v="37078"/>
    </bk>
    <bk>
      <rc t="1" v="37079"/>
    </bk>
    <bk>
      <rc t="1" v="37080"/>
    </bk>
    <bk>
      <rc t="1" v="37081"/>
    </bk>
    <bk>
      <rc t="1" v="37082"/>
    </bk>
    <bk>
      <rc t="1" v="37083"/>
    </bk>
    <bk>
      <rc t="1" v="37084"/>
    </bk>
    <bk>
      <rc t="1" v="37085"/>
    </bk>
    <bk>
      <rc t="1" v="37086"/>
    </bk>
    <bk>
      <rc t="1" v="37087"/>
    </bk>
    <bk>
      <rc t="1" v="37088"/>
    </bk>
    <bk>
      <rc t="1" v="37089"/>
    </bk>
    <bk>
      <rc t="1" v="37090"/>
    </bk>
    <bk>
      <rc t="1" v="37091"/>
    </bk>
    <bk>
      <rc t="1" v="37092"/>
    </bk>
    <bk>
      <rc t="1" v="37093"/>
    </bk>
    <bk>
      <rc t="1" v="37094"/>
    </bk>
    <bk>
      <rc t="1" v="37095"/>
    </bk>
    <bk>
      <rc t="1" v="37096"/>
    </bk>
    <bk>
      <rc t="1" v="37097"/>
    </bk>
    <bk>
      <rc t="1" v="37098"/>
    </bk>
    <bk>
      <rc t="1" v="37099"/>
    </bk>
    <bk>
      <rc t="1" v="37100"/>
    </bk>
    <bk>
      <rc t="1" v="37101"/>
    </bk>
    <bk>
      <rc t="1" v="37102"/>
    </bk>
    <bk>
      <rc t="1" v="37103"/>
    </bk>
    <bk>
      <rc t="1" v="37104"/>
    </bk>
    <bk>
      <rc t="1" v="37105"/>
    </bk>
    <bk>
      <rc t="1" v="37106"/>
    </bk>
    <bk>
      <rc t="1" v="37107"/>
    </bk>
    <bk>
      <rc t="1" v="37108"/>
    </bk>
    <bk>
      <rc t="1" v="37109"/>
    </bk>
    <bk>
      <rc t="1" v="37110"/>
    </bk>
    <bk>
      <rc t="1" v="37111"/>
    </bk>
    <bk>
      <rc t="1" v="37112"/>
    </bk>
    <bk>
      <rc t="1" v="37113"/>
    </bk>
    <bk>
      <rc t="1" v="37114"/>
    </bk>
    <bk>
      <rc t="1" v="37115"/>
    </bk>
    <bk>
      <rc t="1" v="37116"/>
    </bk>
    <bk>
      <rc t="1" v="37117"/>
    </bk>
    <bk>
      <rc t="1" v="37118"/>
    </bk>
    <bk>
      <rc t="1" v="37119"/>
    </bk>
    <bk>
      <rc t="1" v="37120"/>
    </bk>
    <bk>
      <rc t="1" v="37121"/>
    </bk>
    <bk>
      <rc t="1" v="37122"/>
    </bk>
    <bk>
      <rc t="1" v="37123"/>
    </bk>
    <bk>
      <rc t="1" v="37124"/>
    </bk>
    <bk>
      <rc t="1" v="37125"/>
    </bk>
    <bk>
      <rc t="1" v="37126"/>
    </bk>
    <bk>
      <rc t="1" v="37127"/>
    </bk>
    <bk>
      <rc t="1" v="37128"/>
    </bk>
    <bk>
      <rc t="1" v="37129"/>
    </bk>
    <bk>
      <rc t="1" v="37130"/>
    </bk>
    <bk>
      <rc t="1" v="37131"/>
    </bk>
    <bk>
      <rc t="1" v="37132"/>
    </bk>
    <bk>
      <rc t="1" v="37133"/>
    </bk>
    <bk>
      <rc t="1" v="37134"/>
    </bk>
    <bk>
      <rc t="1" v="37135"/>
    </bk>
    <bk>
      <rc t="1" v="37136"/>
    </bk>
    <bk>
      <rc t="1" v="37137"/>
    </bk>
    <bk>
      <rc t="1" v="37138"/>
    </bk>
    <bk>
      <rc t="1" v="37139"/>
    </bk>
    <bk>
      <rc t="1" v="37140"/>
    </bk>
    <bk>
      <rc t="1" v="37141"/>
    </bk>
    <bk>
      <rc t="1" v="37142"/>
    </bk>
    <bk>
      <rc t="1" v="37143"/>
    </bk>
    <bk>
      <rc t="1" v="37144"/>
    </bk>
    <bk>
      <rc t="1" v="37145"/>
    </bk>
    <bk>
      <rc t="1" v="37146"/>
    </bk>
    <bk>
      <rc t="1" v="37147"/>
    </bk>
    <bk>
      <rc t="1" v="37148"/>
    </bk>
    <bk>
      <rc t="1" v="37149"/>
    </bk>
    <bk>
      <rc t="1" v="37150"/>
    </bk>
    <bk>
      <rc t="1" v="37151"/>
    </bk>
    <bk>
      <rc t="1" v="37152"/>
    </bk>
    <bk>
      <rc t="1" v="37153"/>
    </bk>
    <bk>
      <rc t="1" v="37154"/>
    </bk>
    <bk>
      <rc t="1" v="37155"/>
    </bk>
    <bk>
      <rc t="1" v="37156"/>
    </bk>
    <bk>
      <rc t="1" v="37157"/>
    </bk>
    <bk>
      <rc t="1" v="37158"/>
    </bk>
    <bk>
      <rc t="1" v="37159"/>
    </bk>
    <bk>
      <rc t="1" v="37160"/>
    </bk>
    <bk>
      <rc t="1" v="37161"/>
    </bk>
    <bk>
      <rc t="1" v="37162"/>
    </bk>
    <bk>
      <rc t="1" v="37163"/>
    </bk>
    <bk>
      <rc t="1" v="37164"/>
    </bk>
    <bk>
      <rc t="1" v="37165"/>
    </bk>
    <bk>
      <rc t="1" v="37166"/>
    </bk>
    <bk>
      <rc t="1" v="37167"/>
    </bk>
    <bk>
      <rc t="1" v="37168"/>
    </bk>
    <bk>
      <rc t="1" v="37169"/>
    </bk>
    <bk>
      <rc t="1" v="37170"/>
    </bk>
    <bk>
      <rc t="1" v="37171"/>
    </bk>
    <bk>
      <rc t="1" v="37172"/>
    </bk>
    <bk>
      <rc t="1" v="37173"/>
    </bk>
    <bk>
      <rc t="1" v="37174"/>
    </bk>
    <bk>
      <rc t="1" v="37175"/>
    </bk>
    <bk>
      <rc t="1" v="37176"/>
    </bk>
    <bk>
      <rc t="1" v="37177"/>
    </bk>
    <bk>
      <rc t="1" v="37178"/>
    </bk>
    <bk>
      <rc t="1" v="37179"/>
    </bk>
    <bk>
      <rc t="1" v="37180"/>
    </bk>
    <bk>
      <rc t="1" v="37181"/>
    </bk>
    <bk>
      <rc t="1" v="37182"/>
    </bk>
    <bk>
      <rc t="1" v="37183"/>
    </bk>
    <bk>
      <rc t="1" v="37184"/>
    </bk>
    <bk>
      <rc t="1" v="37185"/>
    </bk>
    <bk>
      <rc t="1" v="37186"/>
    </bk>
    <bk>
      <rc t="1" v="37187"/>
    </bk>
    <bk>
      <rc t="1" v="37188"/>
    </bk>
    <bk>
      <rc t="1" v="37189"/>
    </bk>
    <bk>
      <rc t="1" v="37190"/>
    </bk>
    <bk>
      <rc t="1" v="37191"/>
    </bk>
    <bk>
      <rc t="1" v="37192"/>
    </bk>
    <bk>
      <rc t="1" v="37193"/>
    </bk>
    <bk>
      <rc t="1" v="37194"/>
    </bk>
    <bk>
      <rc t="1" v="37195"/>
    </bk>
    <bk>
      <rc t="1" v="37196"/>
    </bk>
    <bk>
      <rc t="1" v="37197"/>
    </bk>
    <bk>
      <rc t="1" v="37198"/>
    </bk>
    <bk>
      <rc t="1" v="37199"/>
    </bk>
    <bk>
      <rc t="1" v="37200"/>
    </bk>
    <bk>
      <rc t="1" v="37201"/>
    </bk>
    <bk>
      <rc t="1" v="37202"/>
    </bk>
    <bk>
      <rc t="1" v="37203"/>
    </bk>
    <bk>
      <rc t="1" v="37204"/>
    </bk>
    <bk>
      <rc t="1" v="37205"/>
    </bk>
    <bk>
      <rc t="1" v="37206"/>
    </bk>
    <bk>
      <rc t="1" v="37207"/>
    </bk>
    <bk>
      <rc t="1" v="37208"/>
    </bk>
    <bk>
      <rc t="1" v="37209"/>
    </bk>
    <bk>
      <rc t="1" v="37210"/>
    </bk>
    <bk>
      <rc t="1" v="37211"/>
    </bk>
    <bk>
      <rc t="1" v="37212"/>
    </bk>
    <bk>
      <rc t="1" v="37213"/>
    </bk>
    <bk>
      <rc t="1" v="37214"/>
    </bk>
    <bk>
      <rc t="1" v="37215"/>
    </bk>
    <bk>
      <rc t="1" v="37216"/>
    </bk>
    <bk>
      <rc t="1" v="37217"/>
    </bk>
    <bk>
      <rc t="1" v="37218"/>
    </bk>
    <bk>
      <rc t="1" v="37219"/>
    </bk>
    <bk>
      <rc t="1" v="37220"/>
    </bk>
    <bk>
      <rc t="1" v="37221"/>
    </bk>
    <bk>
      <rc t="1" v="37222"/>
    </bk>
    <bk>
      <rc t="1" v="37223"/>
    </bk>
    <bk>
      <rc t="1" v="37224"/>
    </bk>
    <bk>
      <rc t="1" v="37225"/>
    </bk>
    <bk>
      <rc t="1" v="37226"/>
    </bk>
    <bk>
      <rc t="1" v="37227"/>
    </bk>
    <bk>
      <rc t="1" v="37228"/>
    </bk>
    <bk>
      <rc t="1" v="37229"/>
    </bk>
    <bk>
      <rc t="1" v="37230"/>
    </bk>
    <bk>
      <rc t="1" v="37231"/>
    </bk>
    <bk>
      <rc t="1" v="37232"/>
    </bk>
    <bk>
      <rc t="1" v="37233"/>
    </bk>
    <bk>
      <rc t="1" v="37234"/>
    </bk>
    <bk>
      <rc t="1" v="37235"/>
    </bk>
    <bk>
      <rc t="1" v="37236"/>
    </bk>
    <bk>
      <rc t="1" v="37237"/>
    </bk>
    <bk>
      <rc t="1" v="37238"/>
    </bk>
    <bk>
      <rc t="1" v="37239"/>
    </bk>
    <bk>
      <rc t="1" v="37240"/>
    </bk>
    <bk>
      <rc t="1" v="37241"/>
    </bk>
    <bk>
      <rc t="1" v="37242"/>
    </bk>
    <bk>
      <rc t="1" v="37243"/>
    </bk>
    <bk>
      <rc t="1" v="37244"/>
    </bk>
    <bk>
      <rc t="1" v="37245"/>
    </bk>
    <bk>
      <rc t="1" v="37246"/>
    </bk>
    <bk>
      <rc t="1" v="37247"/>
    </bk>
    <bk>
      <rc t="1" v="37248"/>
    </bk>
    <bk>
      <rc t="1" v="37249"/>
    </bk>
    <bk>
      <rc t="1" v="37250"/>
    </bk>
    <bk>
      <rc t="1" v="37251"/>
    </bk>
    <bk>
      <rc t="1" v="37252"/>
    </bk>
    <bk>
      <rc t="1" v="37253"/>
    </bk>
    <bk>
      <rc t="1" v="37254"/>
    </bk>
    <bk>
      <rc t="1" v="37255"/>
    </bk>
    <bk>
      <rc t="1" v="37256"/>
    </bk>
    <bk>
      <rc t="1" v="37257"/>
    </bk>
    <bk>
      <rc t="1" v="37258"/>
    </bk>
    <bk>
      <rc t="1" v="37259"/>
    </bk>
    <bk>
      <rc t="1" v="37260"/>
    </bk>
    <bk>
      <rc t="1" v="37261"/>
    </bk>
    <bk>
      <rc t="1" v="37262"/>
    </bk>
    <bk>
      <rc t="1" v="37263"/>
    </bk>
    <bk>
      <rc t="1" v="37264"/>
    </bk>
    <bk>
      <rc t="1" v="37265"/>
    </bk>
    <bk>
      <rc t="1" v="37266"/>
    </bk>
    <bk>
      <rc t="1" v="37267"/>
    </bk>
    <bk>
      <rc t="1" v="37268"/>
    </bk>
    <bk>
      <rc t="1" v="37269"/>
    </bk>
    <bk>
      <rc t="1" v="37270"/>
    </bk>
    <bk>
      <rc t="1" v="37271"/>
    </bk>
    <bk>
      <rc t="1" v="37272"/>
    </bk>
    <bk>
      <rc t="1" v="37273"/>
    </bk>
    <bk>
      <rc t="1" v="37274"/>
    </bk>
    <bk>
      <rc t="1" v="37275"/>
    </bk>
    <bk>
      <rc t="1" v="37276"/>
    </bk>
    <bk>
      <rc t="1" v="37277"/>
    </bk>
    <bk>
      <rc t="1" v="37278"/>
    </bk>
    <bk>
      <rc t="1" v="37279"/>
    </bk>
    <bk>
      <rc t="1" v="37280"/>
    </bk>
    <bk>
      <rc t="1" v="37281"/>
    </bk>
    <bk>
      <rc t="1" v="37282"/>
    </bk>
    <bk>
      <rc t="1" v="37283"/>
    </bk>
    <bk>
      <rc t="1" v="37284"/>
    </bk>
    <bk>
      <rc t="1" v="37285"/>
    </bk>
    <bk>
      <rc t="1" v="37286"/>
    </bk>
    <bk>
      <rc t="1" v="37287"/>
    </bk>
    <bk>
      <rc t="1" v="37288"/>
    </bk>
    <bk>
      <rc t="1" v="37289"/>
    </bk>
    <bk>
      <rc t="1" v="37290"/>
    </bk>
    <bk>
      <rc t="1" v="37291"/>
    </bk>
    <bk>
      <rc t="1" v="37292"/>
    </bk>
    <bk>
      <rc t="1" v="37293"/>
    </bk>
    <bk>
      <rc t="1" v="37294"/>
    </bk>
    <bk>
      <rc t="1" v="37295"/>
    </bk>
    <bk>
      <rc t="1" v="37296"/>
    </bk>
    <bk>
      <rc t="1" v="37297"/>
    </bk>
    <bk>
      <rc t="1" v="37298"/>
    </bk>
    <bk>
      <rc t="1" v="37299"/>
    </bk>
    <bk>
      <rc t="1" v="37300"/>
    </bk>
    <bk>
      <rc t="1" v="37301"/>
    </bk>
    <bk>
      <rc t="1" v="37302"/>
    </bk>
    <bk>
      <rc t="1" v="37303"/>
    </bk>
    <bk>
      <rc t="1" v="37304"/>
    </bk>
    <bk>
      <rc t="1" v="37305"/>
    </bk>
    <bk>
      <rc t="1" v="37306"/>
    </bk>
    <bk>
      <rc t="1" v="37307"/>
    </bk>
    <bk>
      <rc t="1" v="37308"/>
    </bk>
    <bk>
      <rc t="1" v="37309"/>
    </bk>
    <bk>
      <rc t="1" v="37310"/>
    </bk>
    <bk>
      <rc t="1" v="37311"/>
    </bk>
    <bk>
      <rc t="1" v="37312"/>
    </bk>
    <bk>
      <rc t="1" v="37313"/>
    </bk>
    <bk>
      <rc t="1" v="37314"/>
    </bk>
    <bk>
      <rc t="1" v="37315"/>
    </bk>
    <bk>
      <rc t="1" v="37316"/>
    </bk>
    <bk>
      <rc t="1" v="37317"/>
    </bk>
    <bk>
      <rc t="1" v="37318"/>
    </bk>
    <bk>
      <rc t="1" v="37319"/>
    </bk>
    <bk>
      <rc t="1" v="37320"/>
    </bk>
    <bk>
      <rc t="1" v="37321"/>
    </bk>
    <bk>
      <rc t="1" v="37322"/>
    </bk>
    <bk>
      <rc t="1" v="37323"/>
    </bk>
    <bk>
      <rc t="1" v="37324"/>
    </bk>
    <bk>
      <rc t="1" v="37325"/>
    </bk>
    <bk>
      <rc t="1" v="37326"/>
    </bk>
    <bk>
      <rc t="1" v="37327"/>
    </bk>
    <bk>
      <rc t="1" v="37328"/>
    </bk>
    <bk>
      <rc t="1" v="37329"/>
    </bk>
    <bk>
      <rc t="1" v="37330"/>
    </bk>
    <bk>
      <rc t="1" v="37331"/>
    </bk>
    <bk>
      <rc t="1" v="37332"/>
    </bk>
    <bk>
      <rc t="1" v="37333"/>
    </bk>
    <bk>
      <rc t="1" v="37334"/>
    </bk>
    <bk>
      <rc t="1" v="37335"/>
    </bk>
    <bk>
      <rc t="1" v="37336"/>
    </bk>
    <bk>
      <rc t="1" v="37337"/>
    </bk>
    <bk>
      <rc t="1" v="37338"/>
    </bk>
    <bk>
      <rc t="1" v="37339"/>
    </bk>
    <bk>
      <rc t="1" v="37340"/>
    </bk>
    <bk>
      <rc t="1" v="37341"/>
    </bk>
    <bk>
      <rc t="1" v="37342"/>
    </bk>
    <bk>
      <rc t="1" v="37343"/>
    </bk>
    <bk>
      <rc t="1" v="37344"/>
    </bk>
    <bk>
      <rc t="1" v="37345"/>
    </bk>
    <bk>
      <rc t="1" v="37346"/>
    </bk>
    <bk>
      <rc t="1" v="37347"/>
    </bk>
    <bk>
      <rc t="1" v="37348"/>
    </bk>
    <bk>
      <rc t="1" v="37349"/>
    </bk>
    <bk>
      <rc t="1" v="37350"/>
    </bk>
    <bk>
      <rc t="1" v="37351"/>
    </bk>
    <bk>
      <rc t="1" v="37352"/>
    </bk>
    <bk>
      <rc t="1" v="37353"/>
    </bk>
    <bk>
      <rc t="1" v="37354"/>
    </bk>
    <bk>
      <rc t="1" v="37355"/>
    </bk>
    <bk>
      <rc t="1" v="37356"/>
    </bk>
    <bk>
      <rc t="1" v="37357"/>
    </bk>
    <bk>
      <rc t="1" v="37358"/>
    </bk>
    <bk>
      <rc t="1" v="37359"/>
    </bk>
    <bk>
      <rc t="1" v="37360"/>
    </bk>
    <bk>
      <rc t="1" v="37361"/>
    </bk>
    <bk>
      <rc t="1" v="37362"/>
    </bk>
    <bk>
      <rc t="1" v="37363"/>
    </bk>
    <bk>
      <rc t="1" v="37364"/>
    </bk>
    <bk>
      <rc t="1" v="37365"/>
    </bk>
    <bk>
      <rc t="1" v="37366"/>
    </bk>
    <bk>
      <rc t="1" v="37367"/>
    </bk>
    <bk>
      <rc t="1" v="37368"/>
    </bk>
    <bk>
      <rc t="1" v="37369"/>
    </bk>
    <bk>
      <rc t="1" v="37370"/>
    </bk>
    <bk>
      <rc t="1" v="37371"/>
    </bk>
    <bk>
      <rc t="1" v="37372"/>
    </bk>
    <bk>
      <rc t="1" v="37373"/>
    </bk>
    <bk>
      <rc t="1" v="37374"/>
    </bk>
    <bk>
      <rc t="1" v="37375"/>
    </bk>
    <bk>
      <rc t="1" v="37376"/>
    </bk>
    <bk>
      <rc t="1" v="37377"/>
    </bk>
    <bk>
      <rc t="1" v="37378"/>
    </bk>
    <bk>
      <rc t="1" v="37379"/>
    </bk>
    <bk>
      <rc t="1" v="37380"/>
    </bk>
    <bk>
      <rc t="1" v="37381"/>
    </bk>
    <bk>
      <rc t="1" v="37382"/>
    </bk>
    <bk>
      <rc t="1" v="37383"/>
    </bk>
    <bk>
      <rc t="1" v="37384"/>
    </bk>
    <bk>
      <rc t="1" v="37385"/>
    </bk>
    <bk>
      <rc t="1" v="37386"/>
    </bk>
    <bk>
      <rc t="1" v="37387"/>
    </bk>
    <bk>
      <rc t="1" v="37388"/>
    </bk>
    <bk>
      <rc t="1" v="37389"/>
    </bk>
    <bk>
      <rc t="1" v="37390"/>
    </bk>
    <bk>
      <rc t="1" v="37391"/>
    </bk>
    <bk>
      <rc t="1" v="37392"/>
    </bk>
    <bk>
      <rc t="1" v="37393"/>
    </bk>
    <bk>
      <rc t="1" v="37394"/>
    </bk>
    <bk>
      <rc t="1" v="37395"/>
    </bk>
    <bk>
      <rc t="1" v="37396"/>
    </bk>
    <bk>
      <rc t="1" v="37397"/>
    </bk>
    <bk>
      <rc t="1" v="37398"/>
    </bk>
    <bk>
      <rc t="1" v="37399"/>
    </bk>
    <bk>
      <rc t="1" v="37400"/>
    </bk>
    <bk>
      <rc t="1" v="37401"/>
    </bk>
    <bk>
      <rc t="1" v="37402"/>
    </bk>
    <bk>
      <rc t="1" v="37403"/>
    </bk>
    <bk>
      <rc t="1" v="37404"/>
    </bk>
    <bk>
      <rc t="1" v="37405"/>
    </bk>
    <bk>
      <rc t="1" v="37406"/>
    </bk>
    <bk>
      <rc t="1" v="37407"/>
    </bk>
    <bk>
      <rc t="1" v="37408"/>
    </bk>
    <bk>
      <rc t="1" v="37409"/>
    </bk>
    <bk>
      <rc t="1" v="37410"/>
    </bk>
    <bk>
      <rc t="1" v="37411"/>
    </bk>
    <bk>
      <rc t="1" v="37412"/>
    </bk>
    <bk>
      <rc t="1" v="37413"/>
    </bk>
    <bk>
      <rc t="1" v="37414"/>
    </bk>
    <bk>
      <rc t="1" v="37415"/>
    </bk>
    <bk>
      <rc t="1" v="37416"/>
    </bk>
    <bk>
      <rc t="1" v="37417"/>
    </bk>
    <bk>
      <rc t="1" v="37418"/>
    </bk>
    <bk>
      <rc t="1" v="37419"/>
    </bk>
    <bk>
      <rc t="1" v="37420"/>
    </bk>
    <bk>
      <rc t="1" v="37421"/>
    </bk>
    <bk>
      <rc t="1" v="37422"/>
    </bk>
    <bk>
      <rc t="1" v="37423"/>
    </bk>
    <bk>
      <rc t="1" v="37424"/>
    </bk>
    <bk>
      <rc t="1" v="37425"/>
    </bk>
    <bk>
      <rc t="1" v="37426"/>
    </bk>
    <bk>
      <rc t="1" v="37427"/>
    </bk>
    <bk>
      <rc t="1" v="37428"/>
    </bk>
    <bk>
      <rc t="1" v="37429"/>
    </bk>
    <bk>
      <rc t="1" v="37430"/>
    </bk>
    <bk>
      <rc t="1" v="37431"/>
    </bk>
    <bk>
      <rc t="1" v="37432"/>
    </bk>
    <bk>
      <rc t="1" v="37433"/>
    </bk>
    <bk>
      <rc t="1" v="37434"/>
    </bk>
    <bk>
      <rc t="1" v="37435"/>
    </bk>
    <bk>
      <rc t="1" v="37436"/>
    </bk>
    <bk>
      <rc t="1" v="37437"/>
    </bk>
    <bk>
      <rc t="1" v="37438"/>
    </bk>
    <bk>
      <rc t="1" v="37439"/>
    </bk>
    <bk>
      <rc t="1" v="37440"/>
    </bk>
    <bk>
      <rc t="1" v="37441"/>
    </bk>
    <bk>
      <rc t="1" v="37442"/>
    </bk>
    <bk>
      <rc t="1" v="37443"/>
    </bk>
    <bk>
      <rc t="1" v="37444"/>
    </bk>
    <bk>
      <rc t="1" v="37445"/>
    </bk>
    <bk>
      <rc t="1" v="37446"/>
    </bk>
    <bk>
      <rc t="1" v="37447"/>
    </bk>
    <bk>
      <rc t="1" v="37448"/>
    </bk>
    <bk>
      <rc t="1" v="37449"/>
    </bk>
    <bk>
      <rc t="1" v="37450"/>
    </bk>
    <bk>
      <rc t="1" v="37451"/>
    </bk>
    <bk>
      <rc t="1" v="37452"/>
    </bk>
    <bk>
      <rc t="1" v="37453"/>
    </bk>
    <bk>
      <rc t="1" v="37454"/>
    </bk>
    <bk>
      <rc t="1" v="37455"/>
    </bk>
    <bk>
      <rc t="1" v="37456"/>
    </bk>
    <bk>
      <rc t="1" v="37457"/>
    </bk>
    <bk>
      <rc t="1" v="37458"/>
    </bk>
    <bk>
      <rc t="1" v="37459"/>
    </bk>
    <bk>
      <rc t="1" v="37460"/>
    </bk>
    <bk>
      <rc t="1" v="37461"/>
    </bk>
    <bk>
      <rc t="1" v="37462"/>
    </bk>
    <bk>
      <rc t="1" v="37463"/>
    </bk>
    <bk>
      <rc t="1" v="37464"/>
    </bk>
    <bk>
      <rc t="1" v="37465"/>
    </bk>
    <bk>
      <rc t="1" v="37466"/>
    </bk>
    <bk>
      <rc t="1" v="37467"/>
    </bk>
    <bk>
      <rc t="1" v="37468"/>
    </bk>
    <bk>
      <rc t="1" v="37469"/>
    </bk>
    <bk>
      <rc t="1" v="37470"/>
    </bk>
    <bk>
      <rc t="1" v="37471"/>
    </bk>
    <bk>
      <rc t="1" v="37472"/>
    </bk>
    <bk>
      <rc t="1" v="37473"/>
    </bk>
    <bk>
      <rc t="1" v="37474"/>
    </bk>
    <bk>
      <rc t="1" v="37475"/>
    </bk>
    <bk>
      <rc t="1" v="37476"/>
    </bk>
    <bk>
      <rc t="1" v="37477"/>
    </bk>
    <bk>
      <rc t="1" v="37478"/>
    </bk>
    <bk>
      <rc t="1" v="37479"/>
    </bk>
    <bk>
      <rc t="1" v="37480"/>
    </bk>
    <bk>
      <rc t="1" v="37481"/>
    </bk>
    <bk>
      <rc t="1" v="37482"/>
    </bk>
    <bk>
      <rc t="1" v="37483"/>
    </bk>
    <bk>
      <rc t="1" v="37484"/>
    </bk>
    <bk>
      <rc t="1" v="37485"/>
    </bk>
    <bk>
      <rc t="1" v="37486"/>
    </bk>
    <bk>
      <rc t="1" v="37487"/>
    </bk>
    <bk>
      <rc t="1" v="37488"/>
    </bk>
    <bk>
      <rc t="1" v="37489"/>
    </bk>
    <bk>
      <rc t="1" v="37490"/>
    </bk>
    <bk>
      <rc t="1" v="37491"/>
    </bk>
    <bk>
      <rc t="1" v="37492"/>
    </bk>
    <bk>
      <rc t="1" v="37493"/>
    </bk>
    <bk>
      <rc t="1" v="37494"/>
    </bk>
    <bk>
      <rc t="1" v="37495"/>
    </bk>
    <bk>
      <rc t="1" v="37496"/>
    </bk>
    <bk>
      <rc t="1" v="37497"/>
    </bk>
    <bk>
      <rc t="1" v="37498"/>
    </bk>
    <bk>
      <rc t="1" v="37499"/>
    </bk>
    <bk>
      <rc t="1" v="37500"/>
    </bk>
    <bk>
      <rc t="1" v="37501"/>
    </bk>
    <bk>
      <rc t="1" v="37502"/>
    </bk>
    <bk>
      <rc t="1" v="37503"/>
    </bk>
    <bk>
      <rc t="1" v="37504"/>
    </bk>
    <bk>
      <rc t="1" v="37505"/>
    </bk>
    <bk>
      <rc t="1" v="37506"/>
    </bk>
    <bk>
      <rc t="1" v="37507"/>
    </bk>
    <bk>
      <rc t="1" v="37508"/>
    </bk>
    <bk>
      <rc t="1" v="37509"/>
    </bk>
    <bk>
      <rc t="1" v="37510"/>
    </bk>
    <bk>
      <rc t="1" v="37511"/>
    </bk>
    <bk>
      <rc t="1" v="37512"/>
    </bk>
    <bk>
      <rc t="1" v="37513"/>
    </bk>
    <bk>
      <rc t="1" v="37514"/>
    </bk>
    <bk>
      <rc t="1" v="37515"/>
    </bk>
    <bk>
      <rc t="1" v="37516"/>
    </bk>
    <bk>
      <rc t="1" v="37517"/>
    </bk>
    <bk>
      <rc t="1" v="37518"/>
    </bk>
    <bk>
      <rc t="1" v="37519"/>
    </bk>
    <bk>
      <rc t="1" v="37520"/>
    </bk>
    <bk>
      <rc t="1" v="37521"/>
    </bk>
    <bk>
      <rc t="1" v="37522"/>
    </bk>
    <bk>
      <rc t="1" v="37523"/>
    </bk>
    <bk>
      <rc t="1" v="37524"/>
    </bk>
    <bk>
      <rc t="1" v="37525"/>
    </bk>
    <bk>
      <rc t="1" v="37526"/>
    </bk>
    <bk>
      <rc t="1" v="37527"/>
    </bk>
    <bk>
      <rc t="1" v="37528"/>
    </bk>
    <bk>
      <rc t="1" v="37529"/>
    </bk>
    <bk>
      <rc t="1" v="37530"/>
    </bk>
    <bk>
      <rc t="1" v="37531"/>
    </bk>
    <bk>
      <rc t="1" v="37532"/>
    </bk>
    <bk>
      <rc t="1" v="37533"/>
    </bk>
    <bk>
      <rc t="1" v="37534"/>
    </bk>
    <bk>
      <rc t="1" v="37535"/>
    </bk>
    <bk>
      <rc t="1" v="37536"/>
    </bk>
    <bk>
      <rc t="1" v="37537"/>
    </bk>
    <bk>
      <rc t="1" v="37538"/>
    </bk>
    <bk>
      <rc t="1" v="37539"/>
    </bk>
    <bk>
      <rc t="1" v="37540"/>
    </bk>
    <bk>
      <rc t="1" v="37541"/>
    </bk>
    <bk>
      <rc t="1" v="37542"/>
    </bk>
    <bk>
      <rc t="1" v="37543"/>
    </bk>
    <bk>
      <rc t="1" v="37544"/>
    </bk>
    <bk>
      <rc t="1" v="37545"/>
    </bk>
    <bk>
      <rc t="1" v="37546"/>
    </bk>
    <bk>
      <rc t="1" v="37547"/>
    </bk>
    <bk>
      <rc t="1" v="37548"/>
    </bk>
    <bk>
      <rc t="1" v="37549"/>
    </bk>
    <bk>
      <rc t="1" v="37550"/>
    </bk>
    <bk>
      <rc t="1" v="37551"/>
    </bk>
    <bk>
      <rc t="1" v="37552"/>
    </bk>
    <bk>
      <rc t="1" v="37553"/>
    </bk>
    <bk>
      <rc t="1" v="37554"/>
    </bk>
    <bk>
      <rc t="1" v="37555"/>
    </bk>
    <bk>
      <rc t="1" v="37556"/>
    </bk>
    <bk>
      <rc t="1" v="37557"/>
    </bk>
    <bk>
      <rc t="1" v="37558"/>
    </bk>
    <bk>
      <rc t="1" v="37559"/>
    </bk>
    <bk>
      <rc t="1" v="37560"/>
    </bk>
    <bk>
      <rc t="1" v="37561"/>
    </bk>
    <bk>
      <rc t="1" v="37562"/>
    </bk>
    <bk>
      <rc t="1" v="37563"/>
    </bk>
    <bk>
      <rc t="1" v="37564"/>
    </bk>
    <bk>
      <rc t="1" v="37565"/>
    </bk>
    <bk>
      <rc t="1" v="37566"/>
    </bk>
    <bk>
      <rc t="1" v="37567"/>
    </bk>
    <bk>
      <rc t="1" v="37568"/>
    </bk>
    <bk>
      <rc t="1" v="37569"/>
    </bk>
    <bk>
      <rc t="1" v="37570"/>
    </bk>
    <bk>
      <rc t="1" v="37571"/>
    </bk>
    <bk>
      <rc t="1" v="37572"/>
    </bk>
    <bk>
      <rc t="1" v="37573"/>
    </bk>
    <bk>
      <rc t="1" v="37574"/>
    </bk>
    <bk>
      <rc t="1" v="37575"/>
    </bk>
    <bk>
      <rc t="1" v="37576"/>
    </bk>
    <bk>
      <rc t="1" v="37577"/>
    </bk>
    <bk>
      <rc t="1" v="37578"/>
    </bk>
    <bk>
      <rc t="1" v="37579"/>
    </bk>
    <bk>
      <rc t="1" v="37580"/>
    </bk>
    <bk>
      <rc t="1" v="37581"/>
    </bk>
    <bk>
      <rc t="1" v="37582"/>
    </bk>
    <bk>
      <rc t="1" v="37583"/>
    </bk>
    <bk>
      <rc t="1" v="37584"/>
    </bk>
    <bk>
      <rc t="1" v="37585"/>
    </bk>
    <bk>
      <rc t="1" v="37586"/>
    </bk>
    <bk>
      <rc t="1" v="37587"/>
    </bk>
    <bk>
      <rc t="1" v="37588"/>
    </bk>
    <bk>
      <rc t="1" v="37589"/>
    </bk>
    <bk>
      <rc t="1" v="37590"/>
    </bk>
    <bk>
      <rc t="1" v="37591"/>
    </bk>
    <bk>
      <rc t="1" v="37592"/>
    </bk>
    <bk>
      <rc t="1" v="37593"/>
    </bk>
    <bk>
      <rc t="1" v="37594"/>
    </bk>
    <bk>
      <rc t="1" v="37595"/>
    </bk>
    <bk>
      <rc t="1" v="37596"/>
    </bk>
    <bk>
      <rc t="1" v="37597"/>
    </bk>
    <bk>
      <rc t="1" v="37598"/>
    </bk>
    <bk>
      <rc t="1" v="37599"/>
    </bk>
    <bk>
      <rc t="1" v="37600"/>
    </bk>
    <bk>
      <rc t="1" v="37601"/>
    </bk>
    <bk>
      <rc t="1" v="37602"/>
    </bk>
    <bk>
      <rc t="1" v="37603"/>
    </bk>
    <bk>
      <rc t="1" v="37604"/>
    </bk>
    <bk>
      <rc t="1" v="37605"/>
    </bk>
    <bk>
      <rc t="1" v="37606"/>
    </bk>
    <bk>
      <rc t="1" v="37607"/>
    </bk>
    <bk>
      <rc t="1" v="37608"/>
    </bk>
    <bk>
      <rc t="1" v="37609"/>
    </bk>
    <bk>
      <rc t="1" v="37610"/>
    </bk>
    <bk>
      <rc t="1" v="37611"/>
    </bk>
    <bk>
      <rc t="1" v="37612"/>
    </bk>
    <bk>
      <rc t="1" v="37613"/>
    </bk>
    <bk>
      <rc t="1" v="37614"/>
    </bk>
    <bk>
      <rc t="1" v="37615"/>
    </bk>
    <bk>
      <rc t="1" v="37616"/>
    </bk>
    <bk>
      <rc t="1" v="37617"/>
    </bk>
    <bk>
      <rc t="1" v="37618"/>
    </bk>
    <bk>
      <rc t="1" v="37619"/>
    </bk>
    <bk>
      <rc t="1" v="37620"/>
    </bk>
    <bk>
      <rc t="1" v="37621"/>
    </bk>
    <bk>
      <rc t="1" v="37622"/>
    </bk>
    <bk>
      <rc t="1" v="37623"/>
    </bk>
    <bk>
      <rc t="1" v="37624"/>
    </bk>
    <bk>
      <rc t="1" v="37625"/>
    </bk>
    <bk>
      <rc t="1" v="37626"/>
    </bk>
    <bk>
      <rc t="1" v="37627"/>
    </bk>
    <bk>
      <rc t="1" v="37628"/>
    </bk>
    <bk>
      <rc t="1" v="37629"/>
    </bk>
    <bk>
      <rc t="1" v="37630"/>
    </bk>
    <bk>
      <rc t="1" v="37631"/>
    </bk>
    <bk>
      <rc t="1" v="37632"/>
    </bk>
    <bk>
      <rc t="1" v="37633"/>
    </bk>
    <bk>
      <rc t="1" v="37634"/>
    </bk>
    <bk>
      <rc t="1" v="37635"/>
    </bk>
    <bk>
      <rc t="1" v="37636"/>
    </bk>
    <bk>
      <rc t="1" v="37637"/>
    </bk>
    <bk>
      <rc t="1" v="37638"/>
    </bk>
    <bk>
      <rc t="1" v="37639"/>
    </bk>
    <bk>
      <rc t="1" v="37640"/>
    </bk>
    <bk>
      <rc t="1" v="37641"/>
    </bk>
    <bk>
      <rc t="1" v="37642"/>
    </bk>
    <bk>
      <rc t="1" v="37643"/>
    </bk>
    <bk>
      <rc t="1" v="37644"/>
    </bk>
    <bk>
      <rc t="1" v="37645"/>
    </bk>
    <bk>
      <rc t="1" v="37646"/>
    </bk>
    <bk>
      <rc t="1" v="37647"/>
    </bk>
    <bk>
      <rc t="1" v="37648"/>
    </bk>
    <bk>
      <rc t="1" v="37649"/>
    </bk>
    <bk>
      <rc t="1" v="37650"/>
    </bk>
    <bk>
      <rc t="1" v="37651"/>
    </bk>
    <bk>
      <rc t="1" v="37652"/>
    </bk>
    <bk>
      <rc t="1" v="37653"/>
    </bk>
    <bk>
      <rc t="1" v="37654"/>
    </bk>
    <bk>
      <rc t="1" v="37655"/>
    </bk>
    <bk>
      <rc t="1" v="37656"/>
    </bk>
    <bk>
      <rc t="1" v="37657"/>
    </bk>
    <bk>
      <rc t="1" v="37658"/>
    </bk>
    <bk>
      <rc t="1" v="37659"/>
    </bk>
    <bk>
      <rc t="1" v="37660"/>
    </bk>
    <bk>
      <rc t="1" v="37661"/>
    </bk>
    <bk>
      <rc t="1" v="37662"/>
    </bk>
    <bk>
      <rc t="1" v="37663"/>
    </bk>
    <bk>
      <rc t="1" v="37664"/>
    </bk>
    <bk>
      <rc t="1" v="37665"/>
    </bk>
    <bk>
      <rc t="1" v="37666"/>
    </bk>
    <bk>
      <rc t="1" v="37667"/>
    </bk>
    <bk>
      <rc t="1" v="37668"/>
    </bk>
    <bk>
      <rc t="1" v="37669"/>
    </bk>
    <bk>
      <rc t="1" v="37670"/>
    </bk>
    <bk>
      <rc t="1" v="37671"/>
    </bk>
    <bk>
      <rc t="1" v="37672"/>
    </bk>
    <bk>
      <rc t="1" v="37673"/>
    </bk>
    <bk>
      <rc t="1" v="37674"/>
    </bk>
    <bk>
      <rc t="1" v="37675"/>
    </bk>
    <bk>
      <rc t="1" v="37676"/>
    </bk>
    <bk>
      <rc t="1" v="37677"/>
    </bk>
    <bk>
      <rc t="1" v="37678"/>
    </bk>
    <bk>
      <rc t="1" v="37679"/>
    </bk>
    <bk>
      <rc t="1" v="37680"/>
    </bk>
    <bk>
      <rc t="1" v="37681"/>
    </bk>
    <bk>
      <rc t="1" v="37682"/>
    </bk>
    <bk>
      <rc t="1" v="37683"/>
    </bk>
    <bk>
      <rc t="1" v="37684"/>
    </bk>
    <bk>
      <rc t="1" v="37685"/>
    </bk>
    <bk>
      <rc t="1" v="37686"/>
    </bk>
    <bk>
      <rc t="1" v="37687"/>
    </bk>
    <bk>
      <rc t="1" v="37688"/>
    </bk>
    <bk>
      <rc t="1" v="37689"/>
    </bk>
    <bk>
      <rc t="1" v="37690"/>
    </bk>
    <bk>
      <rc t="1" v="37691"/>
    </bk>
    <bk>
      <rc t="1" v="37692"/>
    </bk>
    <bk>
      <rc t="1" v="37693"/>
    </bk>
    <bk>
      <rc t="1" v="37694"/>
    </bk>
    <bk>
      <rc t="1" v="37695"/>
    </bk>
    <bk>
      <rc t="1" v="37696"/>
    </bk>
    <bk>
      <rc t="1" v="37697"/>
    </bk>
    <bk>
      <rc t="1" v="37698"/>
    </bk>
    <bk>
      <rc t="1" v="37699"/>
    </bk>
    <bk>
      <rc t="1" v="37700"/>
    </bk>
    <bk>
      <rc t="1" v="37701"/>
    </bk>
    <bk>
      <rc t="1" v="37702"/>
    </bk>
    <bk>
      <rc t="1" v="37703"/>
    </bk>
    <bk>
      <rc t="1" v="37704"/>
    </bk>
    <bk>
      <rc t="1" v="37705"/>
    </bk>
    <bk>
      <rc t="1" v="37706"/>
    </bk>
    <bk>
      <rc t="1" v="37707"/>
    </bk>
    <bk>
      <rc t="1" v="37708"/>
    </bk>
    <bk>
      <rc t="1" v="37709"/>
    </bk>
    <bk>
      <rc t="1" v="37710"/>
    </bk>
    <bk>
      <rc t="1" v="37711"/>
    </bk>
    <bk>
      <rc t="1" v="37712"/>
    </bk>
    <bk>
      <rc t="1" v="37713"/>
    </bk>
    <bk>
      <rc t="1" v="37714"/>
    </bk>
    <bk>
      <rc t="1" v="37715"/>
    </bk>
    <bk>
      <rc t="1" v="37716"/>
    </bk>
    <bk>
      <rc t="1" v="37717"/>
    </bk>
    <bk>
      <rc t="1" v="37718"/>
    </bk>
    <bk>
      <rc t="1" v="37719"/>
    </bk>
    <bk>
      <rc t="1" v="37720"/>
    </bk>
    <bk>
      <rc t="1" v="37721"/>
    </bk>
    <bk>
      <rc t="1" v="37722"/>
    </bk>
    <bk>
      <rc t="1" v="37723"/>
    </bk>
    <bk>
      <rc t="1" v="37724"/>
    </bk>
    <bk>
      <rc t="1" v="37725"/>
    </bk>
    <bk>
      <rc t="1" v="37726"/>
    </bk>
    <bk>
      <rc t="1" v="37727"/>
    </bk>
    <bk>
      <rc t="1" v="37728"/>
    </bk>
    <bk>
      <rc t="1" v="37729"/>
    </bk>
    <bk>
      <rc t="1" v="37730"/>
    </bk>
    <bk>
      <rc t="1" v="37731"/>
    </bk>
    <bk>
      <rc t="1" v="37732"/>
    </bk>
    <bk>
      <rc t="1" v="37733"/>
    </bk>
    <bk>
      <rc t="1" v="37734"/>
    </bk>
    <bk>
      <rc t="1" v="37735"/>
    </bk>
    <bk>
      <rc t="1" v="37736"/>
    </bk>
    <bk>
      <rc t="1" v="37737"/>
    </bk>
    <bk>
      <rc t="1" v="37738"/>
    </bk>
    <bk>
      <rc t="1" v="37739"/>
    </bk>
    <bk>
      <rc t="1" v="37740"/>
    </bk>
    <bk>
      <rc t="1" v="37741"/>
    </bk>
    <bk>
      <rc t="1" v="37742"/>
    </bk>
    <bk>
      <rc t="1" v="37743"/>
    </bk>
    <bk>
      <rc t="1" v="37744"/>
    </bk>
    <bk>
      <rc t="1" v="37745"/>
    </bk>
    <bk>
      <rc t="1" v="37746"/>
    </bk>
    <bk>
      <rc t="1" v="37747"/>
    </bk>
    <bk>
      <rc t="1" v="37748"/>
    </bk>
    <bk>
      <rc t="1" v="37749"/>
    </bk>
    <bk>
      <rc t="1" v="37750"/>
    </bk>
    <bk>
      <rc t="1" v="37751"/>
    </bk>
    <bk>
      <rc t="1" v="37752"/>
    </bk>
    <bk>
      <rc t="1" v="37753"/>
    </bk>
    <bk>
      <rc t="1" v="37754"/>
    </bk>
    <bk>
      <rc t="1" v="37755"/>
    </bk>
    <bk>
      <rc t="1" v="37756"/>
    </bk>
    <bk>
      <rc t="1" v="37757"/>
    </bk>
    <bk>
      <rc t="1" v="37758"/>
    </bk>
    <bk>
      <rc t="1" v="37759"/>
    </bk>
    <bk>
      <rc t="1" v="37760"/>
    </bk>
    <bk>
      <rc t="1" v="37761"/>
    </bk>
    <bk>
      <rc t="1" v="37762"/>
    </bk>
    <bk>
      <rc t="1" v="37763"/>
    </bk>
    <bk>
      <rc t="1" v="37764"/>
    </bk>
    <bk>
      <rc t="1" v="37765"/>
    </bk>
    <bk>
      <rc t="1" v="37766"/>
    </bk>
    <bk>
      <rc t="1" v="37767"/>
    </bk>
    <bk>
      <rc t="1" v="37768"/>
    </bk>
    <bk>
      <rc t="1" v="37769"/>
    </bk>
    <bk>
      <rc t="1" v="37770"/>
    </bk>
    <bk>
      <rc t="1" v="37771"/>
    </bk>
    <bk>
      <rc t="1" v="37772"/>
    </bk>
    <bk>
      <rc t="1" v="37773"/>
    </bk>
    <bk>
      <rc t="1" v="37774"/>
    </bk>
    <bk>
      <rc t="1" v="37775"/>
    </bk>
    <bk>
      <rc t="1" v="37776"/>
    </bk>
    <bk>
      <rc t="1" v="37777"/>
    </bk>
    <bk>
      <rc t="1" v="37778"/>
    </bk>
    <bk>
      <rc t="1" v="37779"/>
    </bk>
    <bk>
      <rc t="1" v="37780"/>
    </bk>
    <bk>
      <rc t="1" v="37781"/>
    </bk>
    <bk>
      <rc t="1" v="37782"/>
    </bk>
    <bk>
      <rc t="1" v="37783"/>
    </bk>
    <bk>
      <rc t="1" v="37784"/>
    </bk>
    <bk>
      <rc t="1" v="37785"/>
    </bk>
    <bk>
      <rc t="1" v="37786"/>
    </bk>
    <bk>
      <rc t="1" v="37787"/>
    </bk>
    <bk>
      <rc t="1" v="37788"/>
    </bk>
    <bk>
      <rc t="1" v="37789"/>
    </bk>
    <bk>
      <rc t="1" v="37790"/>
    </bk>
    <bk>
      <rc t="1" v="37791"/>
    </bk>
    <bk>
      <rc t="1" v="37792"/>
    </bk>
    <bk>
      <rc t="1" v="37793"/>
    </bk>
    <bk>
      <rc t="1" v="37794"/>
    </bk>
    <bk>
      <rc t="1" v="37795"/>
    </bk>
    <bk>
      <rc t="1" v="37796"/>
    </bk>
    <bk>
      <rc t="1" v="37797"/>
    </bk>
    <bk>
      <rc t="1" v="37798"/>
    </bk>
    <bk>
      <rc t="1" v="37799"/>
    </bk>
    <bk>
      <rc t="1" v="37800"/>
    </bk>
    <bk>
      <rc t="1" v="37801"/>
    </bk>
    <bk>
      <rc t="1" v="37802"/>
    </bk>
    <bk>
      <rc t="1" v="37803"/>
    </bk>
    <bk>
      <rc t="1" v="37804"/>
    </bk>
    <bk>
      <rc t="1" v="37805"/>
    </bk>
    <bk>
      <rc t="1" v="37806"/>
    </bk>
    <bk>
      <rc t="1" v="37807"/>
    </bk>
    <bk>
      <rc t="1" v="37808"/>
    </bk>
    <bk>
      <rc t="1" v="37809"/>
    </bk>
    <bk>
      <rc t="1" v="37810"/>
    </bk>
    <bk>
      <rc t="1" v="37811"/>
    </bk>
    <bk>
      <rc t="1" v="37812"/>
    </bk>
    <bk>
      <rc t="1" v="37813"/>
    </bk>
    <bk>
      <rc t="1" v="37814"/>
    </bk>
    <bk>
      <rc t="1" v="37815"/>
    </bk>
    <bk>
      <rc t="1" v="37816"/>
    </bk>
    <bk>
      <rc t="1" v="37817"/>
    </bk>
    <bk>
      <rc t="1" v="37818"/>
    </bk>
    <bk>
      <rc t="1" v="37819"/>
    </bk>
    <bk>
      <rc t="1" v="37820"/>
    </bk>
    <bk>
      <rc t="1" v="37821"/>
    </bk>
    <bk>
      <rc t="1" v="37822"/>
    </bk>
    <bk>
      <rc t="1" v="37823"/>
    </bk>
    <bk>
      <rc t="1" v="37824"/>
    </bk>
    <bk>
      <rc t="1" v="37825"/>
    </bk>
    <bk>
      <rc t="1" v="37826"/>
    </bk>
    <bk>
      <rc t="1" v="37827"/>
    </bk>
    <bk>
      <rc t="1" v="37828"/>
    </bk>
    <bk>
      <rc t="1" v="37829"/>
    </bk>
    <bk>
      <rc t="1" v="37830"/>
    </bk>
    <bk>
      <rc t="1" v="37831"/>
    </bk>
    <bk>
      <rc t="1" v="37832"/>
    </bk>
    <bk>
      <rc t="1" v="37833"/>
    </bk>
    <bk>
      <rc t="1" v="37834"/>
    </bk>
    <bk>
      <rc t="1" v="37835"/>
    </bk>
    <bk>
      <rc t="1" v="37836"/>
    </bk>
    <bk>
      <rc t="1" v="37837"/>
    </bk>
    <bk>
      <rc t="1" v="37838"/>
    </bk>
    <bk>
      <rc t="1" v="37839"/>
    </bk>
    <bk>
      <rc t="1" v="37840"/>
    </bk>
    <bk>
      <rc t="1" v="37841"/>
    </bk>
    <bk>
      <rc t="1" v="37842"/>
    </bk>
    <bk>
      <rc t="1" v="37843"/>
    </bk>
    <bk>
      <rc t="1" v="37844"/>
    </bk>
    <bk>
      <rc t="1" v="37845"/>
    </bk>
    <bk>
      <rc t="1" v="37846"/>
    </bk>
    <bk>
      <rc t="1" v="37847"/>
    </bk>
    <bk>
      <rc t="1" v="37848"/>
    </bk>
    <bk>
      <rc t="1" v="37849"/>
    </bk>
    <bk>
      <rc t="1" v="37850"/>
    </bk>
    <bk>
      <rc t="1" v="37851"/>
    </bk>
    <bk>
      <rc t="1" v="37852"/>
    </bk>
    <bk>
      <rc t="1" v="37853"/>
    </bk>
    <bk>
      <rc t="1" v="37854"/>
    </bk>
    <bk>
      <rc t="1" v="37855"/>
    </bk>
    <bk>
      <rc t="1" v="37856"/>
    </bk>
    <bk>
      <rc t="1" v="37857"/>
    </bk>
    <bk>
      <rc t="1" v="37858"/>
    </bk>
    <bk>
      <rc t="1" v="37859"/>
    </bk>
    <bk>
      <rc t="1" v="37860"/>
    </bk>
    <bk>
      <rc t="1" v="37861"/>
    </bk>
    <bk>
      <rc t="1" v="37862"/>
    </bk>
    <bk>
      <rc t="1" v="37863"/>
    </bk>
    <bk>
      <rc t="1" v="37864"/>
    </bk>
    <bk>
      <rc t="1" v="37865"/>
    </bk>
    <bk>
      <rc t="1" v="37866"/>
    </bk>
    <bk>
      <rc t="1" v="37867"/>
    </bk>
    <bk>
      <rc t="1" v="37868"/>
    </bk>
    <bk>
      <rc t="1" v="37869"/>
    </bk>
    <bk>
      <rc t="1" v="37870"/>
    </bk>
    <bk>
      <rc t="1" v="37871"/>
    </bk>
    <bk>
      <rc t="1" v="37872"/>
    </bk>
    <bk>
      <rc t="1" v="37873"/>
    </bk>
    <bk>
      <rc t="1" v="37874"/>
    </bk>
    <bk>
      <rc t="1" v="37875"/>
    </bk>
    <bk>
      <rc t="1" v="37876"/>
    </bk>
    <bk>
      <rc t="1" v="37877"/>
    </bk>
    <bk>
      <rc t="1" v="37878"/>
    </bk>
    <bk>
      <rc t="1" v="37879"/>
    </bk>
    <bk>
      <rc t="1" v="37880"/>
    </bk>
    <bk>
      <rc t="1" v="37881"/>
    </bk>
    <bk>
      <rc t="1" v="37882"/>
    </bk>
    <bk>
      <rc t="1" v="37883"/>
    </bk>
    <bk>
      <rc t="1" v="37884"/>
    </bk>
    <bk>
      <rc t="1" v="37885"/>
    </bk>
    <bk>
      <rc t="1" v="37886"/>
    </bk>
    <bk>
      <rc t="1" v="37887"/>
    </bk>
    <bk>
      <rc t="1" v="37888"/>
    </bk>
    <bk>
      <rc t="1" v="37889"/>
    </bk>
    <bk>
      <rc t="1" v="37890"/>
    </bk>
    <bk>
      <rc t="1" v="37891"/>
    </bk>
    <bk>
      <rc t="1" v="37892"/>
    </bk>
    <bk>
      <rc t="1" v="37893"/>
    </bk>
    <bk>
      <rc t="1" v="37894"/>
    </bk>
    <bk>
      <rc t="1" v="37895"/>
    </bk>
    <bk>
      <rc t="1" v="37896"/>
    </bk>
    <bk>
      <rc t="1" v="37897"/>
    </bk>
    <bk>
      <rc t="1" v="37898"/>
    </bk>
    <bk>
      <rc t="1" v="37899"/>
    </bk>
    <bk>
      <rc t="1" v="37900"/>
    </bk>
    <bk>
      <rc t="1" v="37901"/>
    </bk>
    <bk>
      <rc t="1" v="37902"/>
    </bk>
    <bk>
      <rc t="1" v="37903"/>
    </bk>
    <bk>
      <rc t="1" v="37904"/>
    </bk>
    <bk>
      <rc t="1" v="37905"/>
    </bk>
    <bk>
      <rc t="1" v="37906"/>
    </bk>
    <bk>
      <rc t="1" v="37907"/>
    </bk>
    <bk>
      <rc t="1" v="37908"/>
    </bk>
    <bk>
      <rc t="1" v="37909"/>
    </bk>
    <bk>
      <rc t="1" v="37910"/>
    </bk>
    <bk>
      <rc t="1" v="37911"/>
    </bk>
    <bk>
      <rc t="1" v="37912"/>
    </bk>
    <bk>
      <rc t="1" v="37913"/>
    </bk>
    <bk>
      <rc t="1" v="37914"/>
    </bk>
    <bk>
      <rc t="1" v="37915"/>
    </bk>
    <bk>
      <rc t="1" v="37916"/>
    </bk>
    <bk>
      <rc t="1" v="37917"/>
    </bk>
    <bk>
      <rc t="1" v="37918"/>
    </bk>
    <bk>
      <rc t="1" v="37919"/>
    </bk>
    <bk>
      <rc t="1" v="37920"/>
    </bk>
    <bk>
      <rc t="1" v="37921"/>
    </bk>
    <bk>
      <rc t="1" v="37922"/>
    </bk>
    <bk>
      <rc t="1" v="37923"/>
    </bk>
    <bk>
      <rc t="1" v="37924"/>
    </bk>
    <bk>
      <rc t="1" v="37925"/>
    </bk>
    <bk>
      <rc t="1" v="37926"/>
    </bk>
    <bk>
      <rc t="1" v="37927"/>
    </bk>
    <bk>
      <rc t="1" v="37928"/>
    </bk>
    <bk>
      <rc t="1" v="37929"/>
    </bk>
    <bk>
      <rc t="1" v="37930"/>
    </bk>
    <bk>
      <rc t="1" v="37931"/>
    </bk>
    <bk>
      <rc t="1" v="37932"/>
    </bk>
    <bk>
      <rc t="1" v="37933"/>
    </bk>
    <bk>
      <rc t="1" v="37934"/>
    </bk>
    <bk>
      <rc t="1" v="37935"/>
    </bk>
    <bk>
      <rc t="1" v="37936"/>
    </bk>
    <bk>
      <rc t="1" v="37937"/>
    </bk>
    <bk>
      <rc t="1" v="37938"/>
    </bk>
    <bk>
      <rc t="1" v="37939"/>
    </bk>
    <bk>
      <rc t="1" v="37940"/>
    </bk>
    <bk>
      <rc t="1" v="37941"/>
    </bk>
    <bk>
      <rc t="1" v="37942"/>
    </bk>
    <bk>
      <rc t="1" v="37943"/>
    </bk>
    <bk>
      <rc t="1" v="37944"/>
    </bk>
    <bk>
      <rc t="1" v="37945"/>
    </bk>
    <bk>
      <rc t="1" v="37946"/>
    </bk>
    <bk>
      <rc t="1" v="37947"/>
    </bk>
    <bk>
      <rc t="1" v="37948"/>
    </bk>
    <bk>
      <rc t="1" v="37949"/>
    </bk>
    <bk>
      <rc t="1" v="37950"/>
    </bk>
    <bk>
      <rc t="1" v="37951"/>
    </bk>
    <bk>
      <rc t="1" v="37952"/>
    </bk>
    <bk>
      <rc t="1" v="37953"/>
    </bk>
    <bk>
      <rc t="1" v="37954"/>
    </bk>
    <bk>
      <rc t="1" v="37955"/>
    </bk>
    <bk>
      <rc t="1" v="37956"/>
    </bk>
    <bk>
      <rc t="1" v="37957"/>
    </bk>
    <bk>
      <rc t="1" v="37958"/>
    </bk>
    <bk>
      <rc t="1" v="37959"/>
    </bk>
    <bk>
      <rc t="1" v="37960"/>
    </bk>
    <bk>
      <rc t="1" v="37961"/>
    </bk>
    <bk>
      <rc t="1" v="37962"/>
    </bk>
    <bk>
      <rc t="1" v="37963"/>
    </bk>
    <bk>
      <rc t="1" v="37964"/>
    </bk>
    <bk>
      <rc t="1" v="37965"/>
    </bk>
    <bk>
      <rc t="1" v="37966"/>
    </bk>
    <bk>
      <rc t="1" v="37967"/>
    </bk>
    <bk>
      <rc t="1" v="37968"/>
    </bk>
    <bk>
      <rc t="1" v="37969"/>
    </bk>
    <bk>
      <rc t="1" v="37970"/>
    </bk>
    <bk>
      <rc t="1" v="37971"/>
    </bk>
    <bk>
      <rc t="1" v="37972"/>
    </bk>
    <bk>
      <rc t="1" v="37973"/>
    </bk>
    <bk>
      <rc t="1" v="37974"/>
    </bk>
    <bk>
      <rc t="1" v="37975"/>
    </bk>
    <bk>
      <rc t="1" v="37976"/>
    </bk>
    <bk>
      <rc t="1" v="37977"/>
    </bk>
    <bk>
      <rc t="1" v="37978"/>
    </bk>
    <bk>
      <rc t="1" v="37979"/>
    </bk>
    <bk>
      <rc t="1" v="37980"/>
    </bk>
    <bk>
      <rc t="1" v="37981"/>
    </bk>
    <bk>
      <rc t="1" v="37982"/>
    </bk>
    <bk>
      <rc t="1" v="37983"/>
    </bk>
    <bk>
      <rc t="1" v="37984"/>
    </bk>
    <bk>
      <rc t="1" v="37985"/>
    </bk>
    <bk>
      <rc t="1" v="37986"/>
    </bk>
    <bk>
      <rc t="1" v="37987"/>
    </bk>
    <bk>
      <rc t="1" v="37988"/>
    </bk>
    <bk>
      <rc t="1" v="37989"/>
    </bk>
    <bk>
      <rc t="1" v="37990"/>
    </bk>
    <bk>
      <rc t="1" v="37991"/>
    </bk>
    <bk>
      <rc t="1" v="37992"/>
    </bk>
    <bk>
      <rc t="1" v="37993"/>
    </bk>
    <bk>
      <rc t="1" v="37994"/>
    </bk>
    <bk>
      <rc t="1" v="37995"/>
    </bk>
    <bk>
      <rc t="1" v="37996"/>
    </bk>
    <bk>
      <rc t="1" v="37997"/>
    </bk>
    <bk>
      <rc t="1" v="37998"/>
    </bk>
    <bk>
      <rc t="1" v="37999"/>
    </bk>
    <bk>
      <rc t="1" v="38000"/>
    </bk>
    <bk>
      <rc t="1" v="38001"/>
    </bk>
    <bk>
      <rc t="1" v="38002"/>
    </bk>
    <bk>
      <rc t="1" v="38003"/>
    </bk>
    <bk>
      <rc t="1" v="38004"/>
    </bk>
    <bk>
      <rc t="1" v="38005"/>
    </bk>
    <bk>
      <rc t="1" v="38006"/>
    </bk>
    <bk>
      <rc t="1" v="38007"/>
    </bk>
    <bk>
      <rc t="1" v="38008"/>
    </bk>
    <bk>
      <rc t="1" v="38009"/>
    </bk>
    <bk>
      <rc t="1" v="38010"/>
    </bk>
    <bk>
      <rc t="1" v="38011"/>
    </bk>
    <bk>
      <rc t="1" v="38012"/>
    </bk>
    <bk>
      <rc t="1" v="38013"/>
    </bk>
    <bk>
      <rc t="1" v="38014"/>
    </bk>
    <bk>
      <rc t="1" v="38015"/>
    </bk>
    <bk>
      <rc t="1" v="38016"/>
    </bk>
    <bk>
      <rc t="1" v="38017"/>
    </bk>
    <bk>
      <rc t="1" v="38018"/>
    </bk>
    <bk>
      <rc t="1" v="38019"/>
    </bk>
    <bk>
      <rc t="1" v="38020"/>
    </bk>
    <bk>
      <rc t="1" v="38021"/>
    </bk>
    <bk>
      <rc t="1" v="38022"/>
    </bk>
    <bk>
      <rc t="1" v="38023"/>
    </bk>
    <bk>
      <rc t="1" v="38024"/>
    </bk>
    <bk>
      <rc t="1" v="38025"/>
    </bk>
    <bk>
      <rc t="1" v="38026"/>
    </bk>
    <bk>
      <rc t="1" v="38027"/>
    </bk>
    <bk>
      <rc t="1" v="38028"/>
    </bk>
    <bk>
      <rc t="1" v="38029"/>
    </bk>
    <bk>
      <rc t="1" v="38030"/>
    </bk>
    <bk>
      <rc t="1" v="38031"/>
    </bk>
    <bk>
      <rc t="1" v="38032"/>
    </bk>
    <bk>
      <rc t="1" v="38033"/>
    </bk>
    <bk>
      <rc t="1" v="38034"/>
    </bk>
    <bk>
      <rc t="1" v="38035"/>
    </bk>
    <bk>
      <rc t="1" v="38036"/>
    </bk>
    <bk>
      <rc t="1" v="38037"/>
    </bk>
    <bk>
      <rc t="1" v="38038"/>
    </bk>
    <bk>
      <rc t="1" v="38039"/>
    </bk>
    <bk>
      <rc t="1" v="38040"/>
    </bk>
    <bk>
      <rc t="1" v="38041"/>
    </bk>
    <bk>
      <rc t="1" v="38042"/>
    </bk>
    <bk>
      <rc t="1" v="38043"/>
    </bk>
    <bk>
      <rc t="1" v="38044"/>
    </bk>
    <bk>
      <rc t="1" v="38045"/>
    </bk>
    <bk>
      <rc t="1" v="38046"/>
    </bk>
    <bk>
      <rc t="1" v="38047"/>
    </bk>
    <bk>
      <rc t="1" v="38048"/>
    </bk>
    <bk>
      <rc t="1" v="38049"/>
    </bk>
    <bk>
      <rc t="1" v="38050"/>
    </bk>
    <bk>
      <rc t="1" v="38051"/>
    </bk>
    <bk>
      <rc t="1" v="38052"/>
    </bk>
    <bk>
      <rc t="1" v="38053"/>
    </bk>
    <bk>
      <rc t="1" v="38054"/>
    </bk>
    <bk>
      <rc t="1" v="38055"/>
    </bk>
    <bk>
      <rc t="1" v="38056"/>
    </bk>
    <bk>
      <rc t="1" v="38057"/>
    </bk>
    <bk>
      <rc t="1" v="38058"/>
    </bk>
    <bk>
      <rc t="1" v="38059"/>
    </bk>
    <bk>
      <rc t="1" v="38060"/>
    </bk>
    <bk>
      <rc t="1" v="38061"/>
    </bk>
    <bk>
      <rc t="1" v="38062"/>
    </bk>
    <bk>
      <rc t="1" v="38063"/>
    </bk>
    <bk>
      <rc t="1" v="38064"/>
    </bk>
    <bk>
      <rc t="1" v="38065"/>
    </bk>
    <bk>
      <rc t="1" v="38066"/>
    </bk>
    <bk>
      <rc t="1" v="38067"/>
    </bk>
    <bk>
      <rc t="1" v="38068"/>
    </bk>
    <bk>
      <rc t="1" v="38069"/>
    </bk>
    <bk>
      <rc t="1" v="38070"/>
    </bk>
    <bk>
      <rc t="1" v="38071"/>
    </bk>
    <bk>
      <rc t="1" v="38072"/>
    </bk>
    <bk>
      <rc t="1" v="38073"/>
    </bk>
    <bk>
      <rc t="1" v="38074"/>
    </bk>
    <bk>
      <rc t="1" v="38075"/>
    </bk>
    <bk>
      <rc t="1" v="38076"/>
    </bk>
    <bk>
      <rc t="1" v="38077"/>
    </bk>
    <bk>
      <rc t="1" v="38078"/>
    </bk>
    <bk>
      <rc t="1" v="38079"/>
    </bk>
    <bk>
      <rc t="1" v="38080"/>
    </bk>
    <bk>
      <rc t="1" v="38081"/>
    </bk>
    <bk>
      <rc t="1" v="38082"/>
    </bk>
    <bk>
      <rc t="1" v="38083"/>
    </bk>
    <bk>
      <rc t="1" v="38084"/>
    </bk>
    <bk>
      <rc t="1" v="38085"/>
    </bk>
    <bk>
      <rc t="1" v="38086"/>
    </bk>
    <bk>
      <rc t="1" v="38087"/>
    </bk>
    <bk>
      <rc t="1" v="38088"/>
    </bk>
    <bk>
      <rc t="1" v="38089"/>
    </bk>
    <bk>
      <rc t="1" v="38090"/>
    </bk>
    <bk>
      <rc t="1" v="38091"/>
    </bk>
    <bk>
      <rc t="1" v="38092"/>
    </bk>
    <bk>
      <rc t="1" v="38093"/>
    </bk>
    <bk>
      <rc t="1" v="38094"/>
    </bk>
    <bk>
      <rc t="1" v="38095"/>
    </bk>
    <bk>
      <rc t="1" v="38096"/>
    </bk>
    <bk>
      <rc t="1" v="38097"/>
    </bk>
    <bk>
      <rc t="1" v="38098"/>
    </bk>
    <bk>
      <rc t="1" v="38099"/>
    </bk>
    <bk>
      <rc t="1" v="38100"/>
    </bk>
    <bk>
      <rc t="1" v="38101"/>
    </bk>
    <bk>
      <rc t="1" v="38102"/>
    </bk>
    <bk>
      <rc t="1" v="38103"/>
    </bk>
    <bk>
      <rc t="1" v="38104"/>
    </bk>
    <bk>
      <rc t="1" v="38105"/>
    </bk>
    <bk>
      <rc t="1" v="38106"/>
    </bk>
    <bk>
      <rc t="1" v="38107"/>
    </bk>
    <bk>
      <rc t="1" v="38108"/>
    </bk>
    <bk>
      <rc t="1" v="38109"/>
    </bk>
    <bk>
      <rc t="1" v="38110"/>
    </bk>
    <bk>
      <rc t="1" v="38111"/>
    </bk>
    <bk>
      <rc t="1" v="38112"/>
    </bk>
    <bk>
      <rc t="1" v="38113"/>
    </bk>
    <bk>
      <rc t="1" v="38114"/>
    </bk>
    <bk>
      <rc t="1" v="38115"/>
    </bk>
    <bk>
      <rc t="1" v="38116"/>
    </bk>
    <bk>
      <rc t="1" v="38117"/>
    </bk>
    <bk>
      <rc t="1" v="38118"/>
    </bk>
    <bk>
      <rc t="1" v="38119"/>
    </bk>
    <bk>
      <rc t="1" v="38120"/>
    </bk>
    <bk>
      <rc t="1" v="38121"/>
    </bk>
    <bk>
      <rc t="1" v="38122"/>
    </bk>
    <bk>
      <rc t="1" v="38123"/>
    </bk>
    <bk>
      <rc t="1" v="38124"/>
    </bk>
    <bk>
      <rc t="1" v="38125"/>
    </bk>
    <bk>
      <rc t="1" v="38126"/>
    </bk>
    <bk>
      <rc t="1" v="38127"/>
    </bk>
    <bk>
      <rc t="1" v="38128"/>
    </bk>
    <bk>
      <rc t="1" v="38129"/>
    </bk>
    <bk>
      <rc t="1" v="38130"/>
    </bk>
    <bk>
      <rc t="1" v="38131"/>
    </bk>
    <bk>
      <rc t="1" v="38132"/>
    </bk>
    <bk>
      <rc t="1" v="38133"/>
    </bk>
    <bk>
      <rc t="1" v="38134"/>
    </bk>
    <bk>
      <rc t="1" v="38135"/>
    </bk>
    <bk>
      <rc t="1" v="38136"/>
    </bk>
    <bk>
      <rc t="1" v="38137"/>
    </bk>
    <bk>
      <rc t="1" v="38138"/>
    </bk>
    <bk>
      <rc t="1" v="38139"/>
    </bk>
    <bk>
      <rc t="1" v="38140"/>
    </bk>
    <bk>
      <rc t="1" v="38141"/>
    </bk>
    <bk>
      <rc t="1" v="38142"/>
    </bk>
    <bk>
      <rc t="1" v="38143"/>
    </bk>
    <bk>
      <rc t="1" v="38144"/>
    </bk>
    <bk>
      <rc t="1" v="38145"/>
    </bk>
    <bk>
      <rc t="1" v="38146"/>
    </bk>
    <bk>
      <rc t="1" v="38147"/>
    </bk>
    <bk>
      <rc t="1" v="38148"/>
    </bk>
    <bk>
      <rc t="1" v="38149"/>
    </bk>
    <bk>
      <rc t="1" v="38150"/>
    </bk>
    <bk>
      <rc t="1" v="38151"/>
    </bk>
    <bk>
      <rc t="1" v="38152"/>
    </bk>
    <bk>
      <rc t="1" v="38153"/>
    </bk>
    <bk>
      <rc t="1" v="38154"/>
    </bk>
    <bk>
      <rc t="1" v="38155"/>
    </bk>
    <bk>
      <rc t="1" v="38156"/>
    </bk>
    <bk>
      <rc t="1" v="38157"/>
    </bk>
    <bk>
      <rc t="1" v="38158"/>
    </bk>
    <bk>
      <rc t="1" v="38159"/>
    </bk>
    <bk>
      <rc t="1" v="38160"/>
    </bk>
    <bk>
      <rc t="1" v="38161"/>
    </bk>
    <bk>
      <rc t="1" v="38162"/>
    </bk>
    <bk>
      <rc t="1" v="38163"/>
    </bk>
    <bk>
      <rc t="1" v="38164"/>
    </bk>
    <bk>
      <rc t="1" v="38165"/>
    </bk>
    <bk>
      <rc t="1" v="38166"/>
    </bk>
    <bk>
      <rc t="1" v="38167"/>
    </bk>
    <bk>
      <rc t="1" v="38168"/>
    </bk>
    <bk>
      <rc t="1" v="38169"/>
    </bk>
    <bk>
      <rc t="1" v="38170"/>
    </bk>
    <bk>
      <rc t="1" v="38171"/>
    </bk>
    <bk>
      <rc t="1" v="38172"/>
    </bk>
    <bk>
      <rc t="1" v="38173"/>
    </bk>
    <bk>
      <rc t="1" v="38174"/>
    </bk>
    <bk>
      <rc t="1" v="38175"/>
    </bk>
    <bk>
      <rc t="1" v="38176"/>
    </bk>
    <bk>
      <rc t="1" v="38177"/>
    </bk>
    <bk>
      <rc t="1" v="38178"/>
    </bk>
    <bk>
      <rc t="1" v="38179"/>
    </bk>
    <bk>
      <rc t="1" v="38180"/>
    </bk>
    <bk>
      <rc t="1" v="38181"/>
    </bk>
    <bk>
      <rc t="1" v="38182"/>
    </bk>
    <bk>
      <rc t="1" v="38183"/>
    </bk>
    <bk>
      <rc t="1" v="38184"/>
    </bk>
    <bk>
      <rc t="1" v="38185"/>
    </bk>
    <bk>
      <rc t="1" v="38186"/>
    </bk>
    <bk>
      <rc t="1" v="38187"/>
    </bk>
    <bk>
      <rc t="1" v="38188"/>
    </bk>
    <bk>
      <rc t="1" v="38189"/>
    </bk>
    <bk>
      <rc t="1" v="38190"/>
    </bk>
    <bk>
      <rc t="1" v="38191"/>
    </bk>
    <bk>
      <rc t="1" v="38192"/>
    </bk>
    <bk>
      <rc t="1" v="38193"/>
    </bk>
    <bk>
      <rc t="1" v="38194"/>
    </bk>
    <bk>
      <rc t="1" v="38195"/>
    </bk>
    <bk>
      <rc t="1" v="38196"/>
    </bk>
    <bk>
      <rc t="1" v="38197"/>
    </bk>
    <bk>
      <rc t="1" v="38198"/>
    </bk>
    <bk>
      <rc t="1" v="38199"/>
    </bk>
    <bk>
      <rc t="1" v="38200"/>
    </bk>
    <bk>
      <rc t="1" v="38201"/>
    </bk>
    <bk>
      <rc t="1" v="38202"/>
    </bk>
    <bk>
      <rc t="1" v="38203"/>
    </bk>
    <bk>
      <rc t="1" v="38204"/>
    </bk>
    <bk>
      <rc t="1" v="38205"/>
    </bk>
    <bk>
      <rc t="1" v="38206"/>
    </bk>
    <bk>
      <rc t="1" v="38207"/>
    </bk>
    <bk>
      <rc t="1" v="38208"/>
    </bk>
    <bk>
      <rc t="1" v="38209"/>
    </bk>
    <bk>
      <rc t="1" v="38210"/>
    </bk>
    <bk>
      <rc t="1" v="38211"/>
    </bk>
    <bk>
      <rc t="1" v="38212"/>
    </bk>
    <bk>
      <rc t="1" v="38213"/>
    </bk>
    <bk>
      <rc t="1" v="38214"/>
    </bk>
    <bk>
      <rc t="1" v="38215"/>
    </bk>
    <bk>
      <rc t="1" v="38216"/>
    </bk>
    <bk>
      <rc t="1" v="38217"/>
    </bk>
    <bk>
      <rc t="1" v="38218"/>
    </bk>
    <bk>
      <rc t="1" v="38219"/>
    </bk>
    <bk>
      <rc t="1" v="38220"/>
    </bk>
    <bk>
      <rc t="1" v="38221"/>
    </bk>
    <bk>
      <rc t="1" v="38222"/>
    </bk>
    <bk>
      <rc t="1" v="38223"/>
    </bk>
    <bk>
      <rc t="1" v="38224"/>
    </bk>
    <bk>
      <rc t="1" v="38225"/>
    </bk>
    <bk>
      <rc t="1" v="38226"/>
    </bk>
    <bk>
      <rc t="1" v="38227"/>
    </bk>
    <bk>
      <rc t="1" v="38228"/>
    </bk>
    <bk>
      <rc t="1" v="38229"/>
    </bk>
    <bk>
      <rc t="1" v="38230"/>
    </bk>
    <bk>
      <rc t="1" v="38231"/>
    </bk>
    <bk>
      <rc t="1" v="38232"/>
    </bk>
    <bk>
      <rc t="1" v="38233"/>
    </bk>
    <bk>
      <rc t="1" v="38234"/>
    </bk>
    <bk>
      <rc t="1" v="38235"/>
    </bk>
    <bk>
      <rc t="1" v="38236"/>
    </bk>
    <bk>
      <rc t="1" v="38237"/>
    </bk>
    <bk>
      <rc t="1" v="38238"/>
    </bk>
    <bk>
      <rc t="1" v="38239"/>
    </bk>
    <bk>
      <rc t="1" v="38240"/>
    </bk>
    <bk>
      <rc t="1" v="38241"/>
    </bk>
    <bk>
      <rc t="1" v="38242"/>
    </bk>
    <bk>
      <rc t="1" v="38243"/>
    </bk>
    <bk>
      <rc t="1" v="38244"/>
    </bk>
    <bk>
      <rc t="1" v="38245"/>
    </bk>
    <bk>
      <rc t="1" v="38246"/>
    </bk>
    <bk>
      <rc t="1" v="38247"/>
    </bk>
    <bk>
      <rc t="1" v="38248"/>
    </bk>
    <bk>
      <rc t="1" v="38249"/>
    </bk>
    <bk>
      <rc t="1" v="38250"/>
    </bk>
    <bk>
      <rc t="1" v="38251"/>
    </bk>
    <bk>
      <rc t="1" v="38252"/>
    </bk>
    <bk>
      <rc t="1" v="38253"/>
    </bk>
    <bk>
      <rc t="1" v="38254"/>
    </bk>
    <bk>
      <rc t="1" v="38255"/>
    </bk>
    <bk>
      <rc t="1" v="38256"/>
    </bk>
    <bk>
      <rc t="1" v="38257"/>
    </bk>
    <bk>
      <rc t="1" v="38258"/>
    </bk>
    <bk>
      <rc t="1" v="38259"/>
    </bk>
    <bk>
      <rc t="1" v="38260"/>
    </bk>
    <bk>
      <rc t="1" v="38261"/>
    </bk>
    <bk>
      <rc t="1" v="38262"/>
    </bk>
    <bk>
      <rc t="1" v="38263"/>
    </bk>
    <bk>
      <rc t="1" v="38264"/>
    </bk>
    <bk>
      <rc t="1" v="38265"/>
    </bk>
    <bk>
      <rc t="1" v="38266"/>
    </bk>
    <bk>
      <rc t="1" v="38267"/>
    </bk>
    <bk>
      <rc t="1" v="38268"/>
    </bk>
    <bk>
      <rc t="1" v="38269"/>
    </bk>
    <bk>
      <rc t="1" v="38270"/>
    </bk>
    <bk>
      <rc t="1" v="38271"/>
    </bk>
    <bk>
      <rc t="1" v="38272"/>
    </bk>
    <bk>
      <rc t="1" v="38273"/>
    </bk>
    <bk>
      <rc t="1" v="38274"/>
    </bk>
    <bk>
      <rc t="1" v="38275"/>
    </bk>
    <bk>
      <rc t="1" v="38276"/>
    </bk>
    <bk>
      <rc t="1" v="38277"/>
    </bk>
    <bk>
      <rc t="1" v="38278"/>
    </bk>
    <bk>
      <rc t="1" v="38279"/>
    </bk>
    <bk>
      <rc t="1" v="38280"/>
    </bk>
    <bk>
      <rc t="1" v="38281"/>
    </bk>
    <bk>
      <rc t="1" v="38282"/>
    </bk>
    <bk>
      <rc t="1" v="38283"/>
    </bk>
    <bk>
      <rc t="1" v="38284"/>
    </bk>
    <bk>
      <rc t="1" v="38285"/>
    </bk>
    <bk>
      <rc t="1" v="38286"/>
    </bk>
    <bk>
      <rc t="1" v="38287"/>
    </bk>
    <bk>
      <rc t="1" v="38288"/>
    </bk>
    <bk>
      <rc t="1" v="38289"/>
    </bk>
    <bk>
      <rc t="1" v="38290"/>
    </bk>
    <bk>
      <rc t="1" v="38291"/>
    </bk>
    <bk>
      <rc t="1" v="38292"/>
    </bk>
    <bk>
      <rc t="1" v="38293"/>
    </bk>
    <bk>
      <rc t="1" v="38294"/>
    </bk>
    <bk>
      <rc t="1" v="38295"/>
    </bk>
    <bk>
      <rc t="1" v="38296"/>
    </bk>
    <bk>
      <rc t="1" v="38297"/>
    </bk>
    <bk>
      <rc t="1" v="38298"/>
    </bk>
    <bk>
      <rc t="1" v="38299"/>
    </bk>
    <bk>
      <rc t="1" v="38300"/>
    </bk>
    <bk>
      <rc t="1" v="38301"/>
    </bk>
    <bk>
      <rc t="1" v="38302"/>
    </bk>
    <bk>
      <rc t="1" v="38303"/>
    </bk>
    <bk>
      <rc t="1" v="38304"/>
    </bk>
    <bk>
      <rc t="1" v="38305"/>
    </bk>
    <bk>
      <rc t="1" v="38306"/>
    </bk>
    <bk>
      <rc t="1" v="38307"/>
    </bk>
    <bk>
      <rc t="1" v="38308"/>
    </bk>
    <bk>
      <rc t="1" v="38309"/>
    </bk>
    <bk>
      <rc t="1" v="38310"/>
    </bk>
    <bk>
      <rc t="1" v="38311"/>
    </bk>
    <bk>
      <rc t="1" v="38312"/>
    </bk>
    <bk>
      <rc t="1" v="38313"/>
    </bk>
    <bk>
      <rc t="1" v="38314"/>
    </bk>
    <bk>
      <rc t="1" v="38315"/>
    </bk>
    <bk>
      <rc t="1" v="38316"/>
    </bk>
    <bk>
      <rc t="1" v="38317"/>
    </bk>
    <bk>
      <rc t="1" v="38318"/>
    </bk>
    <bk>
      <rc t="1" v="38319"/>
    </bk>
    <bk>
      <rc t="1" v="38320"/>
    </bk>
    <bk>
      <rc t="1" v="38321"/>
    </bk>
    <bk>
      <rc t="1" v="38322"/>
    </bk>
    <bk>
      <rc t="1" v="38323"/>
    </bk>
    <bk>
      <rc t="1" v="38324"/>
    </bk>
    <bk>
      <rc t="1" v="38325"/>
    </bk>
    <bk>
      <rc t="1" v="38326"/>
    </bk>
    <bk>
      <rc t="1" v="38327"/>
    </bk>
    <bk>
      <rc t="1" v="38328"/>
    </bk>
    <bk>
      <rc t="1" v="38329"/>
    </bk>
    <bk>
      <rc t="1" v="38330"/>
    </bk>
    <bk>
      <rc t="1" v="38331"/>
    </bk>
    <bk>
      <rc t="1" v="38332"/>
    </bk>
    <bk>
      <rc t="1" v="38333"/>
    </bk>
    <bk>
      <rc t="1" v="38334"/>
    </bk>
    <bk>
      <rc t="1" v="38335"/>
    </bk>
    <bk>
      <rc t="1" v="38336"/>
    </bk>
    <bk>
      <rc t="1" v="38337"/>
    </bk>
    <bk>
      <rc t="1" v="38338"/>
    </bk>
    <bk>
      <rc t="1" v="38339"/>
    </bk>
    <bk>
      <rc t="1" v="38340"/>
    </bk>
    <bk>
      <rc t="1" v="38341"/>
    </bk>
    <bk>
      <rc t="1" v="38342"/>
    </bk>
    <bk>
      <rc t="1" v="38343"/>
    </bk>
    <bk>
      <rc t="1" v="38344"/>
    </bk>
    <bk>
      <rc t="1" v="38345"/>
    </bk>
    <bk>
      <rc t="1" v="38346"/>
    </bk>
    <bk>
      <rc t="1" v="38347"/>
    </bk>
    <bk>
      <rc t="1" v="38348"/>
    </bk>
    <bk>
      <rc t="1" v="38349"/>
    </bk>
    <bk>
      <rc t="1" v="38350"/>
    </bk>
    <bk>
      <rc t="1" v="38351"/>
    </bk>
    <bk>
      <rc t="1" v="38352"/>
    </bk>
    <bk>
      <rc t="1" v="38353"/>
    </bk>
    <bk>
      <rc t="1" v="38354"/>
    </bk>
    <bk>
      <rc t="1" v="38355"/>
    </bk>
    <bk>
      <rc t="1" v="38356"/>
    </bk>
    <bk>
      <rc t="1" v="38357"/>
    </bk>
    <bk>
      <rc t="1" v="38358"/>
    </bk>
    <bk>
      <rc t="1" v="38359"/>
    </bk>
    <bk>
      <rc t="1" v="38360"/>
    </bk>
    <bk>
      <rc t="1" v="38361"/>
    </bk>
    <bk>
      <rc t="1" v="38362"/>
    </bk>
    <bk>
      <rc t="1" v="38363"/>
    </bk>
    <bk>
      <rc t="1" v="38364"/>
    </bk>
    <bk>
      <rc t="1" v="38365"/>
    </bk>
    <bk>
      <rc t="1" v="38366"/>
    </bk>
    <bk>
      <rc t="1" v="38367"/>
    </bk>
    <bk>
      <rc t="1" v="38368"/>
    </bk>
    <bk>
      <rc t="1" v="38369"/>
    </bk>
    <bk>
      <rc t="1" v="38370"/>
    </bk>
    <bk>
      <rc t="1" v="38371"/>
    </bk>
    <bk>
      <rc t="1" v="38372"/>
    </bk>
    <bk>
      <rc t="1" v="38373"/>
    </bk>
    <bk>
      <rc t="1" v="38374"/>
    </bk>
    <bk>
      <rc t="1" v="38375"/>
    </bk>
    <bk>
      <rc t="1" v="38376"/>
    </bk>
    <bk>
      <rc t="1" v="38377"/>
    </bk>
    <bk>
      <rc t="1" v="38378"/>
    </bk>
    <bk>
      <rc t="1" v="38379"/>
    </bk>
    <bk>
      <rc t="1" v="38380"/>
    </bk>
    <bk>
      <rc t="1" v="38381"/>
    </bk>
    <bk>
      <rc t="1" v="38382"/>
    </bk>
    <bk>
      <rc t="1" v="38383"/>
    </bk>
    <bk>
      <rc t="1" v="38384"/>
    </bk>
    <bk>
      <rc t="1" v="38385"/>
    </bk>
    <bk>
      <rc t="1" v="38386"/>
    </bk>
    <bk>
      <rc t="1" v="38387"/>
    </bk>
    <bk>
      <rc t="1" v="38388"/>
    </bk>
    <bk>
      <rc t="1" v="38389"/>
    </bk>
    <bk>
      <rc t="1" v="38390"/>
    </bk>
    <bk>
      <rc t="1" v="38391"/>
    </bk>
    <bk>
      <rc t="1" v="38392"/>
    </bk>
    <bk>
      <rc t="1" v="38393"/>
    </bk>
    <bk>
      <rc t="1" v="38394"/>
    </bk>
    <bk>
      <rc t="1" v="38395"/>
    </bk>
    <bk>
      <rc t="1" v="38396"/>
    </bk>
    <bk>
      <rc t="1" v="38397"/>
    </bk>
    <bk>
      <rc t="1" v="38398"/>
    </bk>
    <bk>
      <rc t="1" v="38399"/>
    </bk>
    <bk>
      <rc t="1" v="38400"/>
    </bk>
    <bk>
      <rc t="1" v="38401"/>
    </bk>
    <bk>
      <rc t="1" v="38402"/>
    </bk>
    <bk>
      <rc t="1" v="38403"/>
    </bk>
    <bk>
      <rc t="1" v="38404"/>
    </bk>
    <bk>
      <rc t="1" v="38405"/>
    </bk>
    <bk>
      <rc t="1" v="38406"/>
    </bk>
    <bk>
      <rc t="1" v="38407"/>
    </bk>
    <bk>
      <rc t="1" v="38408"/>
    </bk>
    <bk>
      <rc t="1" v="38409"/>
    </bk>
    <bk>
      <rc t="1" v="38410"/>
    </bk>
    <bk>
      <rc t="1" v="38411"/>
    </bk>
    <bk>
      <rc t="1" v="38412"/>
    </bk>
    <bk>
      <rc t="1" v="38413"/>
    </bk>
    <bk>
      <rc t="1" v="38414"/>
    </bk>
    <bk>
      <rc t="1" v="38415"/>
    </bk>
    <bk>
      <rc t="1" v="38416"/>
    </bk>
    <bk>
      <rc t="1" v="38417"/>
    </bk>
    <bk>
      <rc t="1" v="38418"/>
    </bk>
    <bk>
      <rc t="1" v="38419"/>
    </bk>
    <bk>
      <rc t="1" v="38420"/>
    </bk>
    <bk>
      <rc t="1" v="38421"/>
    </bk>
    <bk>
      <rc t="1" v="38422"/>
    </bk>
    <bk>
      <rc t="1" v="38423"/>
    </bk>
    <bk>
      <rc t="1" v="38424"/>
    </bk>
    <bk>
      <rc t="1" v="38425"/>
    </bk>
    <bk>
      <rc t="1" v="38426"/>
    </bk>
    <bk>
      <rc t="1" v="38427"/>
    </bk>
    <bk>
      <rc t="1" v="38428"/>
    </bk>
    <bk>
      <rc t="1" v="38429"/>
    </bk>
    <bk>
      <rc t="1" v="38430"/>
    </bk>
    <bk>
      <rc t="1" v="38431"/>
    </bk>
    <bk>
      <rc t="1" v="38432"/>
    </bk>
    <bk>
      <rc t="1" v="38433"/>
    </bk>
    <bk>
      <rc t="1" v="38434"/>
    </bk>
    <bk>
      <rc t="1" v="38435"/>
    </bk>
    <bk>
      <rc t="1" v="38436"/>
    </bk>
    <bk>
      <rc t="1" v="38437"/>
    </bk>
    <bk>
      <rc t="1" v="38438"/>
    </bk>
    <bk>
      <rc t="1" v="38439"/>
    </bk>
    <bk>
      <rc t="1" v="38440"/>
    </bk>
    <bk>
      <rc t="1" v="38441"/>
    </bk>
    <bk>
      <rc t="1" v="38442"/>
    </bk>
    <bk>
      <rc t="1" v="38443"/>
    </bk>
    <bk>
      <rc t="1" v="38444"/>
    </bk>
    <bk>
      <rc t="1" v="38445"/>
    </bk>
    <bk>
      <rc t="1" v="38446"/>
    </bk>
    <bk>
      <rc t="1" v="38447"/>
    </bk>
    <bk>
      <rc t="1" v="38448"/>
    </bk>
    <bk>
      <rc t="1" v="38449"/>
    </bk>
    <bk>
      <rc t="1" v="38450"/>
    </bk>
    <bk>
      <rc t="1" v="38451"/>
    </bk>
    <bk>
      <rc t="1" v="38452"/>
    </bk>
    <bk>
      <rc t="1" v="38453"/>
    </bk>
    <bk>
      <rc t="1" v="38454"/>
    </bk>
    <bk>
      <rc t="1" v="38455"/>
    </bk>
    <bk>
      <rc t="1" v="38456"/>
    </bk>
    <bk>
      <rc t="1" v="38457"/>
    </bk>
    <bk>
      <rc t="1" v="38458"/>
    </bk>
    <bk>
      <rc t="1" v="38459"/>
    </bk>
    <bk>
      <rc t="1" v="38460"/>
    </bk>
    <bk>
      <rc t="1" v="38461"/>
    </bk>
    <bk>
      <rc t="1" v="38462"/>
    </bk>
    <bk>
      <rc t="1" v="38463"/>
    </bk>
    <bk>
      <rc t="1" v="38464"/>
    </bk>
    <bk>
      <rc t="1" v="38465"/>
    </bk>
    <bk>
      <rc t="1" v="38466"/>
    </bk>
    <bk>
      <rc t="1" v="38467"/>
    </bk>
    <bk>
      <rc t="1" v="38468"/>
    </bk>
    <bk>
      <rc t="1" v="38469"/>
    </bk>
    <bk>
      <rc t="1" v="38470"/>
    </bk>
    <bk>
      <rc t="1" v="38471"/>
    </bk>
    <bk>
      <rc t="1" v="38472"/>
    </bk>
    <bk>
      <rc t="1" v="38473"/>
    </bk>
    <bk>
      <rc t="1" v="38474"/>
    </bk>
    <bk>
      <rc t="1" v="38475"/>
    </bk>
    <bk>
      <rc t="1" v="38476"/>
    </bk>
    <bk>
      <rc t="1" v="38477"/>
    </bk>
    <bk>
      <rc t="1" v="38478"/>
    </bk>
    <bk>
      <rc t="1" v="38479"/>
    </bk>
    <bk>
      <rc t="1" v="38480"/>
    </bk>
    <bk>
      <rc t="1" v="38481"/>
    </bk>
    <bk>
      <rc t="1" v="38482"/>
    </bk>
    <bk>
      <rc t="1" v="38483"/>
    </bk>
    <bk>
      <rc t="1" v="38484"/>
    </bk>
    <bk>
      <rc t="1" v="38485"/>
    </bk>
    <bk>
      <rc t="1" v="38486"/>
    </bk>
    <bk>
      <rc t="1" v="38487"/>
    </bk>
    <bk>
      <rc t="1" v="38488"/>
    </bk>
    <bk>
      <rc t="1" v="38489"/>
    </bk>
    <bk>
      <rc t="1" v="38490"/>
    </bk>
    <bk>
      <rc t="1" v="38491"/>
    </bk>
    <bk>
      <rc t="1" v="38492"/>
    </bk>
    <bk>
      <rc t="1" v="38493"/>
    </bk>
    <bk>
      <rc t="1" v="38494"/>
    </bk>
    <bk>
      <rc t="1" v="38495"/>
    </bk>
    <bk>
      <rc t="1" v="38496"/>
    </bk>
    <bk>
      <rc t="1" v="38497"/>
    </bk>
    <bk>
      <rc t="1" v="38498"/>
    </bk>
    <bk>
      <rc t="1" v="38499"/>
    </bk>
    <bk>
      <rc t="1" v="38500"/>
    </bk>
    <bk>
      <rc t="1" v="38501"/>
    </bk>
    <bk>
      <rc t="1" v="38502"/>
    </bk>
    <bk>
      <rc t="1" v="38503"/>
    </bk>
    <bk>
      <rc t="1" v="38504"/>
    </bk>
    <bk>
      <rc t="1" v="38505"/>
    </bk>
    <bk>
      <rc t="1" v="38506"/>
    </bk>
    <bk>
      <rc t="1" v="38507"/>
    </bk>
    <bk>
      <rc t="1" v="38508"/>
    </bk>
    <bk>
      <rc t="1" v="38509"/>
    </bk>
    <bk>
      <rc t="1" v="38510"/>
    </bk>
    <bk>
      <rc t="1" v="38511"/>
    </bk>
    <bk>
      <rc t="1" v="38512"/>
    </bk>
    <bk>
      <rc t="1" v="38513"/>
    </bk>
    <bk>
      <rc t="1" v="38514"/>
    </bk>
    <bk>
      <rc t="1" v="38515"/>
    </bk>
    <bk>
      <rc t="1" v="38516"/>
    </bk>
    <bk>
      <rc t="1" v="38517"/>
    </bk>
    <bk>
      <rc t="1" v="38518"/>
    </bk>
    <bk>
      <rc t="1" v="38519"/>
    </bk>
    <bk>
      <rc t="1" v="38520"/>
    </bk>
    <bk>
      <rc t="1" v="38521"/>
    </bk>
    <bk>
      <rc t="1" v="38522"/>
    </bk>
    <bk>
      <rc t="1" v="38523"/>
    </bk>
    <bk>
      <rc t="1" v="38524"/>
    </bk>
    <bk>
      <rc t="1" v="38525"/>
    </bk>
    <bk>
      <rc t="1" v="38526"/>
    </bk>
    <bk>
      <rc t="1" v="38527"/>
    </bk>
    <bk>
      <rc t="1" v="38528"/>
    </bk>
    <bk>
      <rc t="1" v="38529"/>
    </bk>
    <bk>
      <rc t="1" v="38530"/>
    </bk>
    <bk>
      <rc t="1" v="38531"/>
    </bk>
    <bk>
      <rc t="1" v="38532"/>
    </bk>
    <bk>
      <rc t="1" v="38533"/>
    </bk>
    <bk>
      <rc t="1" v="38534"/>
    </bk>
    <bk>
      <rc t="1" v="38535"/>
    </bk>
    <bk>
      <rc t="1" v="38536"/>
    </bk>
    <bk>
      <rc t="1" v="38537"/>
    </bk>
    <bk>
      <rc t="1" v="38538"/>
    </bk>
    <bk>
      <rc t="1" v="38539"/>
    </bk>
    <bk>
      <rc t="1" v="38540"/>
    </bk>
    <bk>
      <rc t="1" v="38541"/>
    </bk>
    <bk>
      <rc t="1" v="38542"/>
    </bk>
    <bk>
      <rc t="1" v="38543"/>
    </bk>
    <bk>
      <rc t="1" v="38544"/>
    </bk>
    <bk>
      <rc t="1" v="38545"/>
    </bk>
    <bk>
      <rc t="1" v="38546"/>
    </bk>
    <bk>
      <rc t="1" v="38547"/>
    </bk>
    <bk>
      <rc t="1" v="38548"/>
    </bk>
    <bk>
      <rc t="1" v="38549"/>
    </bk>
    <bk>
      <rc t="1" v="38550"/>
    </bk>
    <bk>
      <rc t="1" v="38551"/>
    </bk>
    <bk>
      <rc t="1" v="38552"/>
    </bk>
    <bk>
      <rc t="1" v="38553"/>
    </bk>
    <bk>
      <rc t="1" v="38554"/>
    </bk>
    <bk>
      <rc t="1" v="38555"/>
    </bk>
    <bk>
      <rc t="1" v="38556"/>
    </bk>
    <bk>
      <rc t="1" v="38557"/>
    </bk>
    <bk>
      <rc t="1" v="38558"/>
    </bk>
    <bk>
      <rc t="1" v="38559"/>
    </bk>
    <bk>
      <rc t="1" v="38560"/>
    </bk>
    <bk>
      <rc t="1" v="38561"/>
    </bk>
    <bk>
      <rc t="1" v="38562"/>
    </bk>
    <bk>
      <rc t="1" v="38563"/>
    </bk>
    <bk>
      <rc t="1" v="38564"/>
    </bk>
    <bk>
      <rc t="1" v="38565"/>
    </bk>
    <bk>
      <rc t="1" v="38566"/>
    </bk>
    <bk>
      <rc t="1" v="38567"/>
    </bk>
    <bk>
      <rc t="1" v="38568"/>
    </bk>
    <bk>
      <rc t="1" v="38569"/>
    </bk>
    <bk>
      <rc t="1" v="38570"/>
    </bk>
    <bk>
      <rc t="1" v="38571"/>
    </bk>
    <bk>
      <rc t="1" v="38572"/>
    </bk>
    <bk>
      <rc t="1" v="38573"/>
    </bk>
    <bk>
      <rc t="1" v="38574"/>
    </bk>
    <bk>
      <rc t="1" v="38575"/>
    </bk>
    <bk>
      <rc t="1" v="38576"/>
    </bk>
    <bk>
      <rc t="1" v="38577"/>
    </bk>
    <bk>
      <rc t="1" v="38578"/>
    </bk>
    <bk>
      <rc t="1" v="38579"/>
    </bk>
    <bk>
      <rc t="1" v="38580"/>
    </bk>
    <bk>
      <rc t="1" v="38581"/>
    </bk>
    <bk>
      <rc t="1" v="38582"/>
    </bk>
    <bk>
      <rc t="1" v="38583"/>
    </bk>
    <bk>
      <rc t="1" v="38584"/>
    </bk>
    <bk>
      <rc t="1" v="38585"/>
    </bk>
    <bk>
      <rc t="1" v="38586"/>
    </bk>
    <bk>
      <rc t="1" v="38587"/>
    </bk>
    <bk>
      <rc t="1" v="38588"/>
    </bk>
    <bk>
      <rc t="1" v="38589"/>
    </bk>
    <bk>
      <rc t="1" v="38590"/>
    </bk>
    <bk>
      <rc t="1" v="38591"/>
    </bk>
    <bk>
      <rc t="1" v="38592"/>
    </bk>
    <bk>
      <rc t="1" v="38593"/>
    </bk>
    <bk>
      <rc t="1" v="38594"/>
    </bk>
    <bk>
      <rc t="1" v="38595"/>
    </bk>
    <bk>
      <rc t="1" v="38596"/>
    </bk>
    <bk>
      <rc t="1" v="38597"/>
    </bk>
    <bk>
      <rc t="1" v="38598"/>
    </bk>
    <bk>
      <rc t="1" v="38599"/>
    </bk>
    <bk>
      <rc t="1" v="38600"/>
    </bk>
    <bk>
      <rc t="1" v="38601"/>
    </bk>
    <bk>
      <rc t="1" v="38602"/>
    </bk>
    <bk>
      <rc t="1" v="38603"/>
    </bk>
    <bk>
      <rc t="1" v="38604"/>
    </bk>
    <bk>
      <rc t="1" v="38605"/>
    </bk>
    <bk>
      <rc t="1" v="38606"/>
    </bk>
    <bk>
      <rc t="1" v="38607"/>
    </bk>
    <bk>
      <rc t="1" v="38608"/>
    </bk>
    <bk>
      <rc t="1" v="38609"/>
    </bk>
    <bk>
      <rc t="1" v="38610"/>
    </bk>
    <bk>
      <rc t="1" v="38611"/>
    </bk>
    <bk>
      <rc t="1" v="38612"/>
    </bk>
    <bk>
      <rc t="1" v="38613"/>
    </bk>
    <bk>
      <rc t="1" v="38614"/>
    </bk>
    <bk>
      <rc t="1" v="38615"/>
    </bk>
    <bk>
      <rc t="1" v="38616"/>
    </bk>
    <bk>
      <rc t="1" v="38617"/>
    </bk>
    <bk>
      <rc t="1" v="38618"/>
    </bk>
    <bk>
      <rc t="1" v="38619"/>
    </bk>
    <bk>
      <rc t="1" v="38620"/>
    </bk>
    <bk>
      <rc t="1" v="38621"/>
    </bk>
    <bk>
      <rc t="1" v="38622"/>
    </bk>
    <bk>
      <rc t="1" v="38623"/>
    </bk>
    <bk>
      <rc t="1" v="38624"/>
    </bk>
    <bk>
      <rc t="1" v="38625"/>
    </bk>
    <bk>
      <rc t="1" v="38626"/>
    </bk>
    <bk>
      <rc t="1" v="38627"/>
    </bk>
    <bk>
      <rc t="1" v="38628"/>
    </bk>
    <bk>
      <rc t="1" v="38629"/>
    </bk>
    <bk>
      <rc t="1" v="38630"/>
    </bk>
    <bk>
      <rc t="1" v="38631"/>
    </bk>
    <bk>
      <rc t="1" v="38632"/>
    </bk>
    <bk>
      <rc t="1" v="38633"/>
    </bk>
    <bk>
      <rc t="1" v="38634"/>
    </bk>
    <bk>
      <rc t="1" v="38635"/>
    </bk>
    <bk>
      <rc t="1" v="38636"/>
    </bk>
    <bk>
      <rc t="1" v="38637"/>
    </bk>
    <bk>
      <rc t="1" v="38638"/>
    </bk>
    <bk>
      <rc t="1" v="38639"/>
    </bk>
    <bk>
      <rc t="1" v="38640"/>
    </bk>
    <bk>
      <rc t="1" v="38641"/>
    </bk>
    <bk>
      <rc t="1" v="38642"/>
    </bk>
    <bk>
      <rc t="1" v="38643"/>
    </bk>
    <bk>
      <rc t="1" v="38644"/>
    </bk>
    <bk>
      <rc t="1" v="38645"/>
    </bk>
    <bk>
      <rc t="1" v="38646"/>
    </bk>
    <bk>
      <rc t="1" v="38647"/>
    </bk>
    <bk>
      <rc t="1" v="38648"/>
    </bk>
    <bk>
      <rc t="1" v="38649"/>
    </bk>
    <bk>
      <rc t="1" v="38650"/>
    </bk>
    <bk>
      <rc t="1" v="38651"/>
    </bk>
    <bk>
      <rc t="1" v="38652"/>
    </bk>
    <bk>
      <rc t="1" v="38653"/>
    </bk>
    <bk>
      <rc t="1" v="38654"/>
    </bk>
    <bk>
      <rc t="1" v="38655"/>
    </bk>
    <bk>
      <rc t="1" v="38656"/>
    </bk>
    <bk>
      <rc t="1" v="38657"/>
    </bk>
    <bk>
      <rc t="1" v="38658"/>
    </bk>
    <bk>
      <rc t="1" v="38659"/>
    </bk>
    <bk>
      <rc t="1" v="38660"/>
    </bk>
    <bk>
      <rc t="1" v="38661"/>
    </bk>
    <bk>
      <rc t="1" v="38662"/>
    </bk>
    <bk>
      <rc t="1" v="38663"/>
    </bk>
    <bk>
      <rc t="1" v="38664"/>
    </bk>
    <bk>
      <rc t="1" v="38665"/>
    </bk>
    <bk>
      <rc t="1" v="38666"/>
    </bk>
    <bk>
      <rc t="1" v="38667"/>
    </bk>
    <bk>
      <rc t="1" v="38668"/>
    </bk>
    <bk>
      <rc t="1" v="38669"/>
    </bk>
    <bk>
      <rc t="1" v="38670"/>
    </bk>
    <bk>
      <rc t="1" v="38671"/>
    </bk>
    <bk>
      <rc t="1" v="38672"/>
    </bk>
    <bk>
      <rc t="1" v="38673"/>
    </bk>
    <bk>
      <rc t="1" v="38674"/>
    </bk>
    <bk>
      <rc t="1" v="38675"/>
    </bk>
    <bk>
      <rc t="1" v="38676"/>
    </bk>
    <bk>
      <rc t="1" v="38677"/>
    </bk>
    <bk>
      <rc t="1" v="38678"/>
    </bk>
    <bk>
      <rc t="1" v="38679"/>
    </bk>
    <bk>
      <rc t="1" v="38680"/>
    </bk>
    <bk>
      <rc t="1" v="38681"/>
    </bk>
    <bk>
      <rc t="1" v="38682"/>
    </bk>
    <bk>
      <rc t="1" v="38683"/>
    </bk>
    <bk>
      <rc t="1" v="38684"/>
    </bk>
    <bk>
      <rc t="1" v="38685"/>
    </bk>
    <bk>
      <rc t="1" v="38686"/>
    </bk>
    <bk>
      <rc t="1" v="38687"/>
    </bk>
    <bk>
      <rc t="1" v="38688"/>
    </bk>
    <bk>
      <rc t="1" v="38689"/>
    </bk>
    <bk>
      <rc t="1" v="38690"/>
    </bk>
    <bk>
      <rc t="1" v="38691"/>
    </bk>
    <bk>
      <rc t="1" v="38692"/>
    </bk>
    <bk>
      <rc t="1" v="38693"/>
    </bk>
    <bk>
      <rc t="1" v="38694"/>
    </bk>
    <bk>
      <rc t="1" v="38695"/>
    </bk>
    <bk>
      <rc t="1" v="38696"/>
    </bk>
    <bk>
      <rc t="1" v="38697"/>
    </bk>
    <bk>
      <rc t="1" v="38698"/>
    </bk>
    <bk>
      <rc t="1" v="38699"/>
    </bk>
    <bk>
      <rc t="1" v="38700"/>
    </bk>
    <bk>
      <rc t="1" v="38701"/>
    </bk>
    <bk>
      <rc t="1" v="38702"/>
    </bk>
    <bk>
      <rc t="1" v="38703"/>
    </bk>
    <bk>
      <rc t="1" v="38704"/>
    </bk>
    <bk>
      <rc t="1" v="38705"/>
    </bk>
    <bk>
      <rc t="1" v="38706"/>
    </bk>
    <bk>
      <rc t="1" v="38707"/>
    </bk>
    <bk>
      <rc t="1" v="38708"/>
    </bk>
    <bk>
      <rc t="1" v="38709"/>
    </bk>
    <bk>
      <rc t="1" v="38710"/>
    </bk>
    <bk>
      <rc t="1" v="38711"/>
    </bk>
    <bk>
      <rc t="1" v="38712"/>
    </bk>
    <bk>
      <rc t="1" v="38713"/>
    </bk>
    <bk>
      <rc t="1" v="38714"/>
    </bk>
    <bk>
      <rc t="1" v="38715"/>
    </bk>
    <bk>
      <rc t="1" v="38716"/>
    </bk>
    <bk>
      <rc t="1" v="38717"/>
    </bk>
    <bk>
      <rc t="1" v="38718"/>
    </bk>
    <bk>
      <rc t="1" v="38719"/>
    </bk>
    <bk>
      <rc t="1" v="38720"/>
    </bk>
    <bk>
      <rc t="1" v="38721"/>
    </bk>
    <bk>
      <rc t="1" v="38722"/>
    </bk>
    <bk>
      <rc t="1" v="38723"/>
    </bk>
    <bk>
      <rc t="1" v="38724"/>
    </bk>
    <bk>
      <rc t="1" v="38725"/>
    </bk>
    <bk>
      <rc t="1" v="38726"/>
    </bk>
    <bk>
      <rc t="1" v="38727"/>
    </bk>
    <bk>
      <rc t="1" v="38728"/>
    </bk>
    <bk>
      <rc t="1" v="38729"/>
    </bk>
    <bk>
      <rc t="1" v="38730"/>
    </bk>
    <bk>
      <rc t="1" v="38731"/>
    </bk>
    <bk>
      <rc t="1" v="38732"/>
    </bk>
    <bk>
      <rc t="1" v="38733"/>
    </bk>
    <bk>
      <rc t="1" v="38734"/>
    </bk>
    <bk>
      <rc t="1" v="38735"/>
    </bk>
    <bk>
      <rc t="1" v="38736"/>
    </bk>
    <bk>
      <rc t="1" v="38737"/>
    </bk>
    <bk>
      <rc t="1" v="38738"/>
    </bk>
    <bk>
      <rc t="1" v="38739"/>
    </bk>
    <bk>
      <rc t="1" v="38740"/>
    </bk>
    <bk>
      <rc t="1" v="38741"/>
    </bk>
    <bk>
      <rc t="1" v="38742"/>
    </bk>
    <bk>
      <rc t="1" v="38743"/>
    </bk>
    <bk>
      <rc t="1" v="38744"/>
    </bk>
    <bk>
      <rc t="1" v="38745"/>
    </bk>
    <bk>
      <rc t="1" v="38746"/>
    </bk>
    <bk>
      <rc t="1" v="38747"/>
    </bk>
    <bk>
      <rc t="1" v="38748"/>
    </bk>
    <bk>
      <rc t="1" v="38749"/>
    </bk>
    <bk>
      <rc t="1" v="38750"/>
    </bk>
    <bk>
      <rc t="1" v="38751"/>
    </bk>
    <bk>
      <rc t="1" v="38752"/>
    </bk>
    <bk>
      <rc t="1" v="38753"/>
    </bk>
    <bk>
      <rc t="1" v="38754"/>
    </bk>
    <bk>
      <rc t="1" v="38755"/>
    </bk>
    <bk>
      <rc t="1" v="38756"/>
    </bk>
    <bk>
      <rc t="1" v="38757"/>
    </bk>
    <bk>
      <rc t="1" v="38758"/>
    </bk>
    <bk>
      <rc t="1" v="38759"/>
    </bk>
    <bk>
      <rc t="1" v="38760"/>
    </bk>
    <bk>
      <rc t="1" v="38761"/>
    </bk>
    <bk>
      <rc t="1" v="38762"/>
    </bk>
    <bk>
      <rc t="1" v="38763"/>
    </bk>
    <bk>
      <rc t="1" v="38764"/>
    </bk>
    <bk>
      <rc t="1" v="38765"/>
    </bk>
    <bk>
      <rc t="1" v="38766"/>
    </bk>
    <bk>
      <rc t="1" v="38767"/>
    </bk>
    <bk>
      <rc t="1" v="38768"/>
    </bk>
    <bk>
      <rc t="1" v="38769"/>
    </bk>
    <bk>
      <rc t="1" v="38770"/>
    </bk>
    <bk>
      <rc t="1" v="38771"/>
    </bk>
    <bk>
      <rc t="1" v="38772"/>
    </bk>
    <bk>
      <rc t="1" v="38773"/>
    </bk>
    <bk>
      <rc t="1" v="38774"/>
    </bk>
    <bk>
      <rc t="1" v="38775"/>
    </bk>
    <bk>
      <rc t="1" v="38776"/>
    </bk>
    <bk>
      <rc t="1" v="38777"/>
    </bk>
    <bk>
      <rc t="1" v="38778"/>
    </bk>
    <bk>
      <rc t="1" v="38779"/>
    </bk>
    <bk>
      <rc t="1" v="38780"/>
    </bk>
    <bk>
      <rc t="1" v="38781"/>
    </bk>
    <bk>
      <rc t="1" v="38782"/>
    </bk>
    <bk>
      <rc t="1" v="38783"/>
    </bk>
    <bk>
      <rc t="1" v="38784"/>
    </bk>
    <bk>
      <rc t="1" v="38785"/>
    </bk>
    <bk>
      <rc t="1" v="38786"/>
    </bk>
    <bk>
      <rc t="1" v="38787"/>
    </bk>
    <bk>
      <rc t="1" v="38788"/>
    </bk>
    <bk>
      <rc t="1" v="38789"/>
    </bk>
    <bk>
      <rc t="1" v="38790"/>
    </bk>
    <bk>
      <rc t="1" v="38791"/>
    </bk>
    <bk>
      <rc t="1" v="38792"/>
    </bk>
    <bk>
      <rc t="1" v="38793"/>
    </bk>
    <bk>
      <rc t="1" v="38794"/>
    </bk>
    <bk>
      <rc t="1" v="38795"/>
    </bk>
    <bk>
      <rc t="1" v="38796"/>
    </bk>
    <bk>
      <rc t="1" v="38797"/>
    </bk>
    <bk>
      <rc t="1" v="38798"/>
    </bk>
    <bk>
      <rc t="1" v="38799"/>
    </bk>
    <bk>
      <rc t="1" v="38800"/>
    </bk>
    <bk>
      <rc t="1" v="38801"/>
    </bk>
    <bk>
      <rc t="1" v="38802"/>
    </bk>
    <bk>
      <rc t="1" v="38803"/>
    </bk>
    <bk>
      <rc t="1" v="38804"/>
    </bk>
    <bk>
      <rc t="1" v="38805"/>
    </bk>
    <bk>
      <rc t="1" v="38806"/>
    </bk>
    <bk>
      <rc t="1" v="38807"/>
    </bk>
    <bk>
      <rc t="1" v="38808"/>
    </bk>
    <bk>
      <rc t="1" v="38809"/>
    </bk>
    <bk>
      <rc t="1" v="38810"/>
    </bk>
    <bk>
      <rc t="1" v="38811"/>
    </bk>
    <bk>
      <rc t="1" v="38812"/>
    </bk>
    <bk>
      <rc t="1" v="38813"/>
    </bk>
    <bk>
      <rc t="1" v="38814"/>
    </bk>
    <bk>
      <rc t="1" v="38815"/>
    </bk>
    <bk>
      <rc t="1" v="38816"/>
    </bk>
    <bk>
      <rc t="1" v="38817"/>
    </bk>
    <bk>
      <rc t="1" v="38818"/>
    </bk>
    <bk>
      <rc t="1" v="38819"/>
    </bk>
    <bk>
      <rc t="1" v="38820"/>
    </bk>
    <bk>
      <rc t="1" v="38821"/>
    </bk>
    <bk>
      <rc t="1" v="38822"/>
    </bk>
    <bk>
      <rc t="1" v="38823"/>
    </bk>
    <bk>
      <rc t="1" v="38824"/>
    </bk>
    <bk>
      <rc t="1" v="38825"/>
    </bk>
    <bk>
      <rc t="1" v="38826"/>
    </bk>
    <bk>
      <rc t="1" v="38827"/>
    </bk>
    <bk>
      <rc t="1" v="38828"/>
    </bk>
    <bk>
      <rc t="1" v="38829"/>
    </bk>
    <bk>
      <rc t="1" v="38830"/>
    </bk>
    <bk>
      <rc t="1" v="38831"/>
    </bk>
    <bk>
      <rc t="1" v="38832"/>
    </bk>
    <bk>
      <rc t="1" v="38833"/>
    </bk>
    <bk>
      <rc t="1" v="38834"/>
    </bk>
    <bk>
      <rc t="1" v="38835"/>
    </bk>
    <bk>
      <rc t="1" v="38836"/>
    </bk>
    <bk>
      <rc t="1" v="38837"/>
    </bk>
    <bk>
      <rc t="1" v="38838"/>
    </bk>
    <bk>
      <rc t="1" v="38839"/>
    </bk>
    <bk>
      <rc t="1" v="38840"/>
    </bk>
    <bk>
      <rc t="1" v="38841"/>
    </bk>
    <bk>
      <rc t="1" v="38842"/>
    </bk>
    <bk>
      <rc t="1" v="38843"/>
    </bk>
    <bk>
      <rc t="1" v="38844"/>
    </bk>
    <bk>
      <rc t="1" v="38845"/>
    </bk>
    <bk>
      <rc t="1" v="38846"/>
    </bk>
    <bk>
      <rc t="1" v="38847"/>
    </bk>
    <bk>
      <rc t="1" v="38848"/>
    </bk>
    <bk>
      <rc t="1" v="38849"/>
    </bk>
    <bk>
      <rc t="1" v="38850"/>
    </bk>
    <bk>
      <rc t="1" v="38851"/>
    </bk>
    <bk>
      <rc t="1" v="38852"/>
    </bk>
    <bk>
      <rc t="1" v="38853"/>
    </bk>
    <bk>
      <rc t="1" v="38854"/>
    </bk>
    <bk>
      <rc t="1" v="38855"/>
    </bk>
    <bk>
      <rc t="1" v="38856"/>
    </bk>
    <bk>
      <rc t="1" v="38857"/>
    </bk>
    <bk>
      <rc t="1" v="38858"/>
    </bk>
    <bk>
      <rc t="1" v="38859"/>
    </bk>
    <bk>
      <rc t="1" v="38860"/>
    </bk>
    <bk>
      <rc t="1" v="38861"/>
    </bk>
    <bk>
      <rc t="1" v="38862"/>
    </bk>
    <bk>
      <rc t="1" v="38863"/>
    </bk>
    <bk>
      <rc t="1" v="38864"/>
    </bk>
    <bk>
      <rc t="1" v="38865"/>
    </bk>
    <bk>
      <rc t="1" v="38866"/>
    </bk>
    <bk>
      <rc t="1" v="38867"/>
    </bk>
    <bk>
      <rc t="1" v="38868"/>
    </bk>
    <bk>
      <rc t="1" v="38869"/>
    </bk>
    <bk>
      <rc t="1" v="38870"/>
    </bk>
    <bk>
      <rc t="1" v="38871"/>
    </bk>
    <bk>
      <rc t="1" v="38872"/>
    </bk>
    <bk>
      <rc t="1" v="38873"/>
    </bk>
    <bk>
      <rc t="1" v="38874"/>
    </bk>
    <bk>
      <rc t="1" v="38875"/>
    </bk>
    <bk>
      <rc t="1" v="38876"/>
    </bk>
    <bk>
      <rc t="1" v="38877"/>
    </bk>
    <bk>
      <rc t="1" v="38878"/>
    </bk>
    <bk>
      <rc t="1" v="38879"/>
    </bk>
    <bk>
      <rc t="1" v="38880"/>
    </bk>
    <bk>
      <rc t="1" v="38881"/>
    </bk>
    <bk>
      <rc t="1" v="38882"/>
    </bk>
    <bk>
      <rc t="1" v="38883"/>
    </bk>
    <bk>
      <rc t="1" v="38884"/>
    </bk>
    <bk>
      <rc t="1" v="38885"/>
    </bk>
    <bk>
      <rc t="1" v="38886"/>
    </bk>
    <bk>
      <rc t="1" v="38887"/>
    </bk>
    <bk>
      <rc t="1" v="38888"/>
    </bk>
    <bk>
      <rc t="1" v="38889"/>
    </bk>
    <bk>
      <rc t="1" v="38890"/>
    </bk>
    <bk>
      <rc t="1" v="38891"/>
    </bk>
    <bk>
      <rc t="1" v="38892"/>
    </bk>
    <bk>
      <rc t="1" v="38893"/>
    </bk>
    <bk>
      <rc t="1" v="38894"/>
    </bk>
    <bk>
      <rc t="1" v="38895"/>
    </bk>
    <bk>
      <rc t="1" v="38896"/>
    </bk>
    <bk>
      <rc t="1" v="38897"/>
    </bk>
    <bk>
      <rc t="1" v="38898"/>
    </bk>
    <bk>
      <rc t="1" v="38899"/>
    </bk>
    <bk>
      <rc t="1" v="38900"/>
    </bk>
    <bk>
      <rc t="1" v="38901"/>
    </bk>
    <bk>
      <rc t="1" v="38902"/>
    </bk>
    <bk>
      <rc t="1" v="38903"/>
    </bk>
    <bk>
      <rc t="1" v="38904"/>
    </bk>
    <bk>
      <rc t="1" v="38905"/>
    </bk>
    <bk>
      <rc t="1" v="38906"/>
    </bk>
    <bk>
      <rc t="1" v="38907"/>
    </bk>
    <bk>
      <rc t="1" v="38908"/>
    </bk>
    <bk>
      <rc t="1" v="38909"/>
    </bk>
    <bk>
      <rc t="1" v="38910"/>
    </bk>
    <bk>
      <rc t="1" v="38911"/>
    </bk>
    <bk>
      <rc t="1" v="38912"/>
    </bk>
    <bk>
      <rc t="1" v="38913"/>
    </bk>
    <bk>
      <rc t="1" v="38914"/>
    </bk>
    <bk>
      <rc t="1" v="38915"/>
    </bk>
    <bk>
      <rc t="1" v="38916"/>
    </bk>
    <bk>
      <rc t="1" v="38917"/>
    </bk>
    <bk>
      <rc t="1" v="38918"/>
    </bk>
    <bk>
      <rc t="1" v="38919"/>
    </bk>
    <bk>
      <rc t="1" v="38920"/>
    </bk>
    <bk>
      <rc t="1" v="38921"/>
    </bk>
    <bk>
      <rc t="1" v="38922"/>
    </bk>
    <bk>
      <rc t="1" v="38923"/>
    </bk>
    <bk>
      <rc t="1" v="38924"/>
    </bk>
    <bk>
      <rc t="1" v="38925"/>
    </bk>
    <bk>
      <rc t="1" v="38926"/>
    </bk>
    <bk>
      <rc t="1" v="38927"/>
    </bk>
    <bk>
      <rc t="1" v="38928"/>
    </bk>
    <bk>
      <rc t="1" v="38929"/>
    </bk>
    <bk>
      <rc t="1" v="38930"/>
    </bk>
    <bk>
      <rc t="1" v="38931"/>
    </bk>
    <bk>
      <rc t="1" v="38932"/>
    </bk>
    <bk>
      <rc t="1" v="38933"/>
    </bk>
    <bk>
      <rc t="1" v="38934"/>
    </bk>
    <bk>
      <rc t="1" v="38935"/>
    </bk>
    <bk>
      <rc t="1" v="38936"/>
    </bk>
    <bk>
      <rc t="1" v="38937"/>
    </bk>
    <bk>
      <rc t="1" v="38938"/>
    </bk>
    <bk>
      <rc t="1" v="38939"/>
    </bk>
    <bk>
      <rc t="1" v="38940"/>
    </bk>
    <bk>
      <rc t="1" v="38941"/>
    </bk>
    <bk>
      <rc t="1" v="38942"/>
    </bk>
    <bk>
      <rc t="1" v="38943"/>
    </bk>
    <bk>
      <rc t="1" v="38944"/>
    </bk>
    <bk>
      <rc t="1" v="38945"/>
    </bk>
    <bk>
      <rc t="1" v="38946"/>
    </bk>
    <bk>
      <rc t="1" v="38947"/>
    </bk>
    <bk>
      <rc t="1" v="38948"/>
    </bk>
    <bk>
      <rc t="1" v="38949"/>
    </bk>
    <bk>
      <rc t="1" v="38950"/>
    </bk>
    <bk>
      <rc t="1" v="38951"/>
    </bk>
    <bk>
      <rc t="1" v="38952"/>
    </bk>
    <bk>
      <rc t="1" v="38953"/>
    </bk>
    <bk>
      <rc t="1" v="38954"/>
    </bk>
    <bk>
      <rc t="1" v="38955"/>
    </bk>
    <bk>
      <rc t="1" v="38956"/>
    </bk>
    <bk>
      <rc t="1" v="38957"/>
    </bk>
    <bk>
      <rc t="1" v="38958"/>
    </bk>
    <bk>
      <rc t="1" v="38959"/>
    </bk>
    <bk>
      <rc t="1" v="38960"/>
    </bk>
    <bk>
      <rc t="1" v="38961"/>
    </bk>
    <bk>
      <rc t="1" v="38962"/>
    </bk>
    <bk>
      <rc t="1" v="38963"/>
    </bk>
    <bk>
      <rc t="1" v="38964"/>
    </bk>
    <bk>
      <rc t="1" v="38965"/>
    </bk>
    <bk>
      <rc t="1" v="38966"/>
    </bk>
    <bk>
      <rc t="1" v="38967"/>
    </bk>
    <bk>
      <rc t="1" v="38968"/>
    </bk>
    <bk>
      <rc t="1" v="38969"/>
    </bk>
    <bk>
      <rc t="1" v="38970"/>
    </bk>
    <bk>
      <rc t="1" v="38971"/>
    </bk>
    <bk>
      <rc t="1" v="38972"/>
    </bk>
    <bk>
      <rc t="1" v="38973"/>
    </bk>
    <bk>
      <rc t="1" v="38974"/>
    </bk>
    <bk>
      <rc t="1" v="38975"/>
    </bk>
    <bk>
      <rc t="1" v="38976"/>
    </bk>
    <bk>
      <rc t="1" v="38977"/>
    </bk>
    <bk>
      <rc t="1" v="38978"/>
    </bk>
    <bk>
      <rc t="1" v="38979"/>
    </bk>
    <bk>
      <rc t="1" v="38980"/>
    </bk>
    <bk>
      <rc t="1" v="38981"/>
    </bk>
    <bk>
      <rc t="1" v="38982"/>
    </bk>
    <bk>
      <rc t="1" v="38983"/>
    </bk>
    <bk>
      <rc t="1" v="38984"/>
    </bk>
    <bk>
      <rc t="1" v="38985"/>
    </bk>
    <bk>
      <rc t="1" v="38986"/>
    </bk>
    <bk>
      <rc t="1" v="38987"/>
    </bk>
    <bk>
      <rc t="1" v="38988"/>
    </bk>
    <bk>
      <rc t="1" v="38989"/>
    </bk>
    <bk>
      <rc t="1" v="38990"/>
    </bk>
    <bk>
      <rc t="1" v="38991"/>
    </bk>
    <bk>
      <rc t="1" v="38992"/>
    </bk>
    <bk>
      <rc t="1" v="38993"/>
    </bk>
    <bk>
      <rc t="1" v="38994"/>
    </bk>
    <bk>
      <rc t="1" v="38995"/>
    </bk>
    <bk>
      <rc t="1" v="38996"/>
    </bk>
    <bk>
      <rc t="1" v="38997"/>
    </bk>
    <bk>
      <rc t="1" v="38998"/>
    </bk>
    <bk>
      <rc t="1" v="38999"/>
    </bk>
    <bk>
      <rc t="1" v="39000"/>
    </bk>
    <bk>
      <rc t="1" v="39001"/>
    </bk>
    <bk>
      <rc t="1" v="39002"/>
    </bk>
    <bk>
      <rc t="1" v="39003"/>
    </bk>
    <bk>
      <rc t="1" v="39004"/>
    </bk>
    <bk>
      <rc t="1" v="39005"/>
    </bk>
    <bk>
      <rc t="1" v="39006"/>
    </bk>
    <bk>
      <rc t="1" v="39007"/>
    </bk>
    <bk>
      <rc t="1" v="39008"/>
    </bk>
    <bk>
      <rc t="1" v="39009"/>
    </bk>
    <bk>
      <rc t="1" v="39010"/>
    </bk>
    <bk>
      <rc t="1" v="39011"/>
    </bk>
    <bk>
      <rc t="1" v="39012"/>
    </bk>
    <bk>
      <rc t="1" v="39013"/>
    </bk>
    <bk>
      <rc t="1" v="39014"/>
    </bk>
    <bk>
      <rc t="1" v="39015"/>
    </bk>
    <bk>
      <rc t="1" v="39016"/>
    </bk>
    <bk>
      <rc t="1" v="39017"/>
    </bk>
    <bk>
      <rc t="1" v="39018"/>
    </bk>
    <bk>
      <rc t="1" v="39019"/>
    </bk>
    <bk>
      <rc t="1" v="39020"/>
    </bk>
    <bk>
      <rc t="1" v="39021"/>
    </bk>
    <bk>
      <rc t="1" v="39022"/>
    </bk>
    <bk>
      <rc t="1" v="39023"/>
    </bk>
    <bk>
      <rc t="1" v="39024"/>
    </bk>
    <bk>
      <rc t="1" v="39025"/>
    </bk>
    <bk>
      <rc t="1" v="39026"/>
    </bk>
    <bk>
      <rc t="1" v="39027"/>
    </bk>
    <bk>
      <rc t="1" v="39028"/>
    </bk>
    <bk>
      <rc t="1" v="39029"/>
    </bk>
    <bk>
      <rc t="1" v="39030"/>
    </bk>
    <bk>
      <rc t="1" v="39031"/>
    </bk>
    <bk>
      <rc t="1" v="39032"/>
    </bk>
    <bk>
      <rc t="1" v="39033"/>
    </bk>
    <bk>
      <rc t="1" v="39034"/>
    </bk>
    <bk>
      <rc t="1" v="39035"/>
    </bk>
    <bk>
      <rc t="1" v="39036"/>
    </bk>
    <bk>
      <rc t="1" v="39037"/>
    </bk>
    <bk>
      <rc t="1" v="39038"/>
    </bk>
    <bk>
      <rc t="1" v="39039"/>
    </bk>
    <bk>
      <rc t="1" v="39040"/>
    </bk>
    <bk>
      <rc t="1" v="39041"/>
    </bk>
    <bk>
      <rc t="1" v="39042"/>
    </bk>
    <bk>
      <rc t="1" v="39043"/>
    </bk>
    <bk>
      <rc t="1" v="39044"/>
    </bk>
    <bk>
      <rc t="1" v="39045"/>
    </bk>
    <bk>
      <rc t="1" v="39046"/>
    </bk>
    <bk>
      <rc t="1" v="39047"/>
    </bk>
    <bk>
      <rc t="1" v="39048"/>
    </bk>
    <bk>
      <rc t="1" v="39049"/>
    </bk>
    <bk>
      <rc t="1" v="39050"/>
    </bk>
    <bk>
      <rc t="1" v="39051"/>
    </bk>
    <bk>
      <rc t="1" v="39052"/>
    </bk>
    <bk>
      <rc t="1" v="39053"/>
    </bk>
    <bk>
      <rc t="1" v="39054"/>
    </bk>
    <bk>
      <rc t="1" v="39055"/>
    </bk>
    <bk>
      <rc t="1" v="39056"/>
    </bk>
    <bk>
      <rc t="1" v="39057"/>
    </bk>
    <bk>
      <rc t="1" v="39058"/>
    </bk>
    <bk>
      <rc t="1" v="39059"/>
    </bk>
    <bk>
      <rc t="1" v="39060"/>
    </bk>
    <bk>
      <rc t="1" v="39061"/>
    </bk>
    <bk>
      <rc t="1" v="39062"/>
    </bk>
    <bk>
      <rc t="1" v="39063"/>
    </bk>
    <bk>
      <rc t="1" v="39064"/>
    </bk>
    <bk>
      <rc t="1" v="39065"/>
    </bk>
    <bk>
      <rc t="1" v="39066"/>
    </bk>
    <bk>
      <rc t="1" v="39067"/>
    </bk>
    <bk>
      <rc t="1" v="39068"/>
    </bk>
    <bk>
      <rc t="1" v="39069"/>
    </bk>
    <bk>
      <rc t="1" v="39070"/>
    </bk>
    <bk>
      <rc t="1" v="39071"/>
    </bk>
    <bk>
      <rc t="1" v="39072"/>
    </bk>
    <bk>
      <rc t="1" v="39073"/>
    </bk>
    <bk>
      <rc t="1" v="39074"/>
    </bk>
    <bk>
      <rc t="1" v="39075"/>
    </bk>
    <bk>
      <rc t="1" v="39076"/>
    </bk>
    <bk>
      <rc t="1" v="39077"/>
    </bk>
    <bk>
      <rc t="1" v="39078"/>
    </bk>
    <bk>
      <rc t="1" v="39079"/>
    </bk>
    <bk>
      <rc t="1" v="39080"/>
    </bk>
    <bk>
      <rc t="1" v="39081"/>
    </bk>
    <bk>
      <rc t="1" v="39082"/>
    </bk>
    <bk>
      <rc t="1" v="39083"/>
    </bk>
    <bk>
      <rc t="1" v="39084"/>
    </bk>
    <bk>
      <rc t="1" v="39085"/>
    </bk>
    <bk>
      <rc t="1" v="39086"/>
    </bk>
    <bk>
      <rc t="1" v="39087"/>
    </bk>
    <bk>
      <rc t="1" v="39088"/>
    </bk>
    <bk>
      <rc t="1" v="39089"/>
    </bk>
    <bk>
      <rc t="1" v="39090"/>
    </bk>
    <bk>
      <rc t="1" v="39091"/>
    </bk>
    <bk>
      <rc t="1" v="39092"/>
    </bk>
    <bk>
      <rc t="1" v="39093"/>
    </bk>
    <bk>
      <rc t="1" v="39094"/>
    </bk>
    <bk>
      <rc t="1" v="39095"/>
    </bk>
    <bk>
      <rc t="1" v="39096"/>
    </bk>
    <bk>
      <rc t="1" v="39097"/>
    </bk>
    <bk>
      <rc t="1" v="39098"/>
    </bk>
    <bk>
      <rc t="1" v="39099"/>
    </bk>
    <bk>
      <rc t="1" v="39100"/>
    </bk>
    <bk>
      <rc t="1" v="39101"/>
    </bk>
    <bk>
      <rc t="1" v="39102"/>
    </bk>
    <bk>
      <rc t="1" v="39103"/>
    </bk>
    <bk>
      <rc t="1" v="39104"/>
    </bk>
    <bk>
      <rc t="1" v="39105"/>
    </bk>
    <bk>
      <rc t="1" v="39106"/>
    </bk>
    <bk>
      <rc t="1" v="39107"/>
    </bk>
    <bk>
      <rc t="1" v="39108"/>
    </bk>
    <bk>
      <rc t="1" v="39109"/>
    </bk>
    <bk>
      <rc t="1" v="39110"/>
    </bk>
    <bk>
      <rc t="1" v="39111"/>
    </bk>
    <bk>
      <rc t="1" v="39112"/>
    </bk>
    <bk>
      <rc t="1" v="39113"/>
    </bk>
    <bk>
      <rc t="1" v="39114"/>
    </bk>
    <bk>
      <rc t="1" v="39115"/>
    </bk>
    <bk>
      <rc t="1" v="39116"/>
    </bk>
    <bk>
      <rc t="1" v="39117"/>
    </bk>
    <bk>
      <rc t="1" v="39118"/>
    </bk>
    <bk>
      <rc t="1" v="39119"/>
    </bk>
    <bk>
      <rc t="1" v="39120"/>
    </bk>
    <bk>
      <rc t="1" v="39121"/>
    </bk>
    <bk>
      <rc t="1" v="39122"/>
    </bk>
    <bk>
      <rc t="1" v="39123"/>
    </bk>
    <bk>
      <rc t="1" v="39124"/>
    </bk>
    <bk>
      <rc t="1" v="39125"/>
    </bk>
    <bk>
      <rc t="1" v="39126"/>
    </bk>
    <bk>
      <rc t="1" v="39127"/>
    </bk>
    <bk>
      <rc t="1" v="39128"/>
    </bk>
    <bk>
      <rc t="1" v="39129"/>
    </bk>
    <bk>
      <rc t="1" v="39130"/>
    </bk>
    <bk>
      <rc t="1" v="39131"/>
    </bk>
    <bk>
      <rc t="1" v="39132"/>
    </bk>
    <bk>
      <rc t="1" v="39133"/>
    </bk>
    <bk>
      <rc t="1" v="39134"/>
    </bk>
    <bk>
      <rc t="1" v="39135"/>
    </bk>
    <bk>
      <rc t="1" v="39136"/>
    </bk>
    <bk>
      <rc t="1" v="39137"/>
    </bk>
    <bk>
      <rc t="1" v="39138"/>
    </bk>
    <bk>
      <rc t="1" v="39139"/>
    </bk>
    <bk>
      <rc t="1" v="39140"/>
    </bk>
    <bk>
      <rc t="1" v="39141"/>
    </bk>
    <bk>
      <rc t="1" v="39142"/>
    </bk>
    <bk>
      <rc t="1" v="39143"/>
    </bk>
    <bk>
      <rc t="1" v="39144"/>
    </bk>
    <bk>
      <rc t="1" v="39145"/>
    </bk>
    <bk>
      <rc t="1" v="39146"/>
    </bk>
    <bk>
      <rc t="1" v="39147"/>
    </bk>
    <bk>
      <rc t="1" v="39148"/>
    </bk>
    <bk>
      <rc t="1" v="39149"/>
    </bk>
    <bk>
      <rc t="1" v="39150"/>
    </bk>
    <bk>
      <rc t="1" v="39151"/>
    </bk>
    <bk>
      <rc t="1" v="39152"/>
    </bk>
    <bk>
      <rc t="1" v="39153"/>
    </bk>
    <bk>
      <rc t="1" v="39154"/>
    </bk>
    <bk>
      <rc t="1" v="39155"/>
    </bk>
    <bk>
      <rc t="1" v="39156"/>
    </bk>
    <bk>
      <rc t="1" v="39157"/>
    </bk>
    <bk>
      <rc t="1" v="39158"/>
    </bk>
    <bk>
      <rc t="1" v="39159"/>
    </bk>
    <bk>
      <rc t="1" v="39160"/>
    </bk>
    <bk>
      <rc t="1" v="39161"/>
    </bk>
    <bk>
      <rc t="1" v="39162"/>
    </bk>
    <bk>
      <rc t="1" v="39163"/>
    </bk>
    <bk>
      <rc t="1" v="39164"/>
    </bk>
    <bk>
      <rc t="1" v="39165"/>
    </bk>
    <bk>
      <rc t="1" v="39166"/>
    </bk>
    <bk>
      <rc t="1" v="39167"/>
    </bk>
    <bk>
      <rc t="1" v="39168"/>
    </bk>
    <bk>
      <rc t="1" v="39169"/>
    </bk>
    <bk>
      <rc t="1" v="39170"/>
    </bk>
    <bk>
      <rc t="1" v="39171"/>
    </bk>
    <bk>
      <rc t="1" v="39172"/>
    </bk>
    <bk>
      <rc t="1" v="39173"/>
    </bk>
    <bk>
      <rc t="1" v="39174"/>
    </bk>
    <bk>
      <rc t="1" v="39175"/>
    </bk>
    <bk>
      <rc t="1" v="39176"/>
    </bk>
    <bk>
      <rc t="1" v="39177"/>
    </bk>
    <bk>
      <rc t="1" v="39178"/>
    </bk>
    <bk>
      <rc t="1" v="39179"/>
    </bk>
    <bk>
      <rc t="1" v="39180"/>
    </bk>
    <bk>
      <rc t="1" v="39181"/>
    </bk>
    <bk>
      <rc t="1" v="39182"/>
    </bk>
    <bk>
      <rc t="1" v="39183"/>
    </bk>
    <bk>
      <rc t="1" v="39184"/>
    </bk>
    <bk>
      <rc t="1" v="39185"/>
    </bk>
    <bk>
      <rc t="1" v="39186"/>
    </bk>
    <bk>
      <rc t="1" v="39187"/>
    </bk>
    <bk>
      <rc t="1" v="39188"/>
    </bk>
    <bk>
      <rc t="1" v="39189"/>
    </bk>
    <bk>
      <rc t="1" v="39190"/>
    </bk>
    <bk>
      <rc t="1" v="39191"/>
    </bk>
    <bk>
      <rc t="1" v="39192"/>
    </bk>
    <bk>
      <rc t="1" v="39193"/>
    </bk>
    <bk>
      <rc t="1" v="39194"/>
    </bk>
    <bk>
      <rc t="1" v="39195"/>
    </bk>
    <bk>
      <rc t="1" v="39196"/>
    </bk>
    <bk>
      <rc t="1" v="39197"/>
    </bk>
    <bk>
      <rc t="1" v="39198"/>
    </bk>
    <bk>
      <rc t="1" v="39199"/>
    </bk>
    <bk>
      <rc t="1" v="39200"/>
    </bk>
    <bk>
      <rc t="1" v="39201"/>
    </bk>
    <bk>
      <rc t="1" v="39202"/>
    </bk>
    <bk>
      <rc t="1" v="39203"/>
    </bk>
    <bk>
      <rc t="1" v="39204"/>
    </bk>
    <bk>
      <rc t="1" v="39205"/>
    </bk>
    <bk>
      <rc t="1" v="39206"/>
    </bk>
    <bk>
      <rc t="1" v="39207"/>
    </bk>
    <bk>
      <rc t="1" v="39208"/>
    </bk>
    <bk>
      <rc t="1" v="39209"/>
    </bk>
    <bk>
      <rc t="1" v="39210"/>
    </bk>
    <bk>
      <rc t="1" v="39211"/>
    </bk>
    <bk>
      <rc t="1" v="39212"/>
    </bk>
    <bk>
      <rc t="1" v="39213"/>
    </bk>
    <bk>
      <rc t="1" v="39214"/>
    </bk>
    <bk>
      <rc t="1" v="39215"/>
    </bk>
    <bk>
      <rc t="1" v="39216"/>
    </bk>
    <bk>
      <rc t="1" v="39217"/>
    </bk>
    <bk>
      <rc t="1" v="39218"/>
    </bk>
    <bk>
      <rc t="1" v="39219"/>
    </bk>
    <bk>
      <rc t="1" v="39220"/>
    </bk>
    <bk>
      <rc t="1" v="39221"/>
    </bk>
    <bk>
      <rc t="1" v="39222"/>
    </bk>
    <bk>
      <rc t="1" v="39223"/>
    </bk>
    <bk>
      <rc t="1" v="39224"/>
    </bk>
    <bk>
      <rc t="1" v="39225"/>
    </bk>
    <bk>
      <rc t="1" v="39226"/>
    </bk>
    <bk>
      <rc t="1" v="39227"/>
    </bk>
    <bk>
      <rc t="1" v="39228"/>
    </bk>
    <bk>
      <rc t="1" v="39229"/>
    </bk>
    <bk>
      <rc t="1" v="39230"/>
    </bk>
    <bk>
      <rc t="1" v="39231"/>
    </bk>
    <bk>
      <rc t="1" v="39232"/>
    </bk>
    <bk>
      <rc t="1" v="39233"/>
    </bk>
    <bk>
      <rc t="1" v="39234"/>
    </bk>
    <bk>
      <rc t="1" v="39235"/>
    </bk>
    <bk>
      <rc t="1" v="39236"/>
    </bk>
    <bk>
      <rc t="1" v="39237"/>
    </bk>
    <bk>
      <rc t="1" v="39238"/>
    </bk>
    <bk>
      <rc t="1" v="39239"/>
    </bk>
    <bk>
      <rc t="1" v="39240"/>
    </bk>
    <bk>
      <rc t="1" v="39241"/>
    </bk>
    <bk>
      <rc t="1" v="39242"/>
    </bk>
    <bk>
      <rc t="1" v="39243"/>
    </bk>
    <bk>
      <rc t="1" v="39244"/>
    </bk>
    <bk>
      <rc t="1" v="39245"/>
    </bk>
    <bk>
      <rc t="1" v="39246"/>
    </bk>
    <bk>
      <rc t="1" v="39247"/>
    </bk>
    <bk>
      <rc t="1" v="39248"/>
    </bk>
    <bk>
      <rc t="1" v="39249"/>
    </bk>
    <bk>
      <rc t="1" v="39250"/>
    </bk>
    <bk>
      <rc t="1" v="39251"/>
    </bk>
    <bk>
      <rc t="1" v="39252"/>
    </bk>
    <bk>
      <rc t="1" v="39253"/>
    </bk>
    <bk>
      <rc t="1" v="39254"/>
    </bk>
    <bk>
      <rc t="1" v="39255"/>
    </bk>
    <bk>
      <rc t="1" v="39256"/>
    </bk>
    <bk>
      <rc t="1" v="39257"/>
    </bk>
    <bk>
      <rc t="1" v="39258"/>
    </bk>
    <bk>
      <rc t="1" v="39259"/>
    </bk>
    <bk>
      <rc t="1" v="39260"/>
    </bk>
    <bk>
      <rc t="1" v="39261"/>
    </bk>
    <bk>
      <rc t="1" v="39262"/>
    </bk>
    <bk>
      <rc t="1" v="39263"/>
    </bk>
    <bk>
      <rc t="1" v="39264"/>
    </bk>
    <bk>
      <rc t="1" v="39265"/>
    </bk>
    <bk>
      <rc t="1" v="39266"/>
    </bk>
    <bk>
      <rc t="1" v="39267"/>
    </bk>
    <bk>
      <rc t="1" v="39268"/>
    </bk>
    <bk>
      <rc t="1" v="39269"/>
    </bk>
    <bk>
      <rc t="1" v="39270"/>
    </bk>
    <bk>
      <rc t="1" v="39271"/>
    </bk>
    <bk>
      <rc t="1" v="39272"/>
    </bk>
    <bk>
      <rc t="1" v="39273"/>
    </bk>
    <bk>
      <rc t="1" v="39274"/>
    </bk>
    <bk>
      <rc t="1" v="39275"/>
    </bk>
    <bk>
      <rc t="1" v="39276"/>
    </bk>
    <bk>
      <rc t="1" v="39277"/>
    </bk>
    <bk>
      <rc t="1" v="39278"/>
    </bk>
    <bk>
      <rc t="1" v="39279"/>
    </bk>
    <bk>
      <rc t="1" v="39280"/>
    </bk>
    <bk>
      <rc t="1" v="39281"/>
    </bk>
    <bk>
      <rc t="1" v="39282"/>
    </bk>
    <bk>
      <rc t="1" v="39283"/>
    </bk>
    <bk>
      <rc t="1" v="39284"/>
    </bk>
    <bk>
      <rc t="1" v="39285"/>
    </bk>
    <bk>
      <rc t="1" v="39286"/>
    </bk>
    <bk>
      <rc t="1" v="39287"/>
    </bk>
    <bk>
      <rc t="1" v="39288"/>
    </bk>
    <bk>
      <rc t="1" v="39289"/>
    </bk>
    <bk>
      <rc t="1" v="39290"/>
    </bk>
    <bk>
      <rc t="1" v="39291"/>
    </bk>
    <bk>
      <rc t="1" v="39292"/>
    </bk>
    <bk>
      <rc t="1" v="39293"/>
    </bk>
    <bk>
      <rc t="1" v="39294"/>
    </bk>
    <bk>
      <rc t="1" v="39295"/>
    </bk>
    <bk>
      <rc t="1" v="39296"/>
    </bk>
    <bk>
      <rc t="1" v="39297"/>
    </bk>
    <bk>
      <rc t="1" v="39298"/>
    </bk>
    <bk>
      <rc t="1" v="39299"/>
    </bk>
    <bk>
      <rc t="1" v="39300"/>
    </bk>
    <bk>
      <rc t="1" v="39301"/>
    </bk>
    <bk>
      <rc t="1" v="39302"/>
    </bk>
    <bk>
      <rc t="1" v="39303"/>
    </bk>
    <bk>
      <rc t="1" v="39304"/>
    </bk>
    <bk>
      <rc t="1" v="39305"/>
    </bk>
    <bk>
      <rc t="1" v="39306"/>
    </bk>
    <bk>
      <rc t="1" v="39307"/>
    </bk>
    <bk>
      <rc t="1" v="39308"/>
    </bk>
    <bk>
      <rc t="1" v="39309"/>
    </bk>
    <bk>
      <rc t="1" v="39310"/>
    </bk>
    <bk>
      <rc t="1" v="39311"/>
    </bk>
    <bk>
      <rc t="1" v="39312"/>
    </bk>
    <bk>
      <rc t="1" v="39313"/>
    </bk>
    <bk>
      <rc t="1" v="39314"/>
    </bk>
    <bk>
      <rc t="1" v="39315"/>
    </bk>
    <bk>
      <rc t="1" v="39316"/>
    </bk>
    <bk>
      <rc t="1" v="39317"/>
    </bk>
    <bk>
      <rc t="1" v="39318"/>
    </bk>
    <bk>
      <rc t="1" v="39319"/>
    </bk>
    <bk>
      <rc t="1" v="39320"/>
    </bk>
    <bk>
      <rc t="1" v="39321"/>
    </bk>
    <bk>
      <rc t="1" v="39322"/>
    </bk>
    <bk>
      <rc t="1" v="39323"/>
    </bk>
    <bk>
      <rc t="1" v="39324"/>
    </bk>
    <bk>
      <rc t="1" v="39325"/>
    </bk>
    <bk>
      <rc t="1" v="39326"/>
    </bk>
    <bk>
      <rc t="1" v="39327"/>
    </bk>
    <bk>
      <rc t="1" v="39328"/>
    </bk>
    <bk>
      <rc t="1" v="39329"/>
    </bk>
    <bk>
      <rc t="1" v="39330"/>
    </bk>
    <bk>
      <rc t="1" v="39331"/>
    </bk>
    <bk>
      <rc t="1" v="39332"/>
    </bk>
    <bk>
      <rc t="1" v="39333"/>
    </bk>
    <bk>
      <rc t="1" v="39334"/>
    </bk>
    <bk>
      <rc t="1" v="39335"/>
    </bk>
    <bk>
      <rc t="1" v="39336"/>
    </bk>
    <bk>
      <rc t="1" v="39337"/>
    </bk>
    <bk>
      <rc t="1" v="39338"/>
    </bk>
    <bk>
      <rc t="1" v="39339"/>
    </bk>
    <bk>
      <rc t="1" v="39340"/>
    </bk>
    <bk>
      <rc t="1" v="39341"/>
    </bk>
    <bk>
      <rc t="1" v="39342"/>
    </bk>
    <bk>
      <rc t="1" v="39343"/>
    </bk>
    <bk>
      <rc t="1" v="39344"/>
    </bk>
    <bk>
      <rc t="1" v="39345"/>
    </bk>
    <bk>
      <rc t="1" v="39346"/>
    </bk>
    <bk>
      <rc t="1" v="39347"/>
    </bk>
    <bk>
      <rc t="1" v="39348"/>
    </bk>
    <bk>
      <rc t="1" v="39349"/>
    </bk>
    <bk>
      <rc t="1" v="39350"/>
    </bk>
    <bk>
      <rc t="1" v="39351"/>
    </bk>
    <bk>
      <rc t="1" v="39352"/>
    </bk>
    <bk>
      <rc t="1" v="39353"/>
    </bk>
    <bk>
      <rc t="1" v="39354"/>
    </bk>
    <bk>
      <rc t="1" v="39355"/>
    </bk>
    <bk>
      <rc t="1" v="39356"/>
    </bk>
    <bk>
      <rc t="1" v="39357"/>
    </bk>
    <bk>
      <rc t="1" v="39358"/>
    </bk>
    <bk>
      <rc t="1" v="39359"/>
    </bk>
    <bk>
      <rc t="1" v="39360"/>
    </bk>
    <bk>
      <rc t="1" v="39361"/>
    </bk>
    <bk>
      <rc t="1" v="39362"/>
    </bk>
    <bk>
      <rc t="1" v="39363"/>
    </bk>
    <bk>
      <rc t="1" v="39364"/>
    </bk>
    <bk>
      <rc t="1" v="39365"/>
    </bk>
    <bk>
      <rc t="1" v="39366"/>
    </bk>
    <bk>
      <rc t="1" v="39367"/>
    </bk>
    <bk>
      <rc t="1" v="39368"/>
    </bk>
    <bk>
      <rc t="1" v="39369"/>
    </bk>
    <bk>
      <rc t="1" v="39370"/>
    </bk>
    <bk>
      <rc t="1" v="39371"/>
    </bk>
    <bk>
      <rc t="1" v="39372"/>
    </bk>
    <bk>
      <rc t="1" v="39373"/>
    </bk>
    <bk>
      <rc t="1" v="39374"/>
    </bk>
    <bk>
      <rc t="1" v="39375"/>
    </bk>
    <bk>
      <rc t="1" v="39376"/>
    </bk>
    <bk>
      <rc t="1" v="39377"/>
    </bk>
    <bk>
      <rc t="1" v="39378"/>
    </bk>
    <bk>
      <rc t="1" v="39379"/>
    </bk>
    <bk>
      <rc t="1" v="39380"/>
    </bk>
    <bk>
      <rc t="1" v="39381"/>
    </bk>
    <bk>
      <rc t="1" v="39382"/>
    </bk>
    <bk>
      <rc t="1" v="39383"/>
    </bk>
    <bk>
      <rc t="1" v="39384"/>
    </bk>
    <bk>
      <rc t="1" v="39385"/>
    </bk>
    <bk>
      <rc t="1" v="39386"/>
    </bk>
    <bk>
      <rc t="1" v="39387"/>
    </bk>
    <bk>
      <rc t="1" v="39388"/>
    </bk>
    <bk>
      <rc t="1" v="39389"/>
    </bk>
    <bk>
      <rc t="1" v="39390"/>
    </bk>
    <bk>
      <rc t="1" v="39391"/>
    </bk>
    <bk>
      <rc t="1" v="39392"/>
    </bk>
    <bk>
      <rc t="1" v="39393"/>
    </bk>
    <bk>
      <rc t="1" v="39394"/>
    </bk>
    <bk>
      <rc t="1" v="39395"/>
    </bk>
    <bk>
      <rc t="1" v="39396"/>
    </bk>
    <bk>
      <rc t="1" v="39397"/>
    </bk>
    <bk>
      <rc t="1" v="39398"/>
    </bk>
    <bk>
      <rc t="1" v="39399"/>
    </bk>
    <bk>
      <rc t="1" v="39400"/>
    </bk>
    <bk>
      <rc t="1" v="39401"/>
    </bk>
    <bk>
      <rc t="1" v="39402"/>
    </bk>
    <bk>
      <rc t="1" v="39403"/>
    </bk>
    <bk>
      <rc t="1" v="39404"/>
    </bk>
    <bk>
      <rc t="1" v="39405"/>
    </bk>
    <bk>
      <rc t="1" v="39406"/>
    </bk>
    <bk>
      <rc t="1" v="39407"/>
    </bk>
    <bk>
      <rc t="1" v="39408"/>
    </bk>
    <bk>
      <rc t="1" v="39409"/>
    </bk>
    <bk>
      <rc t="1" v="39410"/>
    </bk>
    <bk>
      <rc t="1" v="39411"/>
    </bk>
    <bk>
      <rc t="1" v="39412"/>
    </bk>
    <bk>
      <rc t="1" v="39413"/>
    </bk>
    <bk>
      <rc t="1" v="39414"/>
    </bk>
    <bk>
      <rc t="1" v="39415"/>
    </bk>
    <bk>
      <rc t="1" v="39416"/>
    </bk>
    <bk>
      <rc t="1" v="39417"/>
    </bk>
    <bk>
      <rc t="1" v="39418"/>
    </bk>
    <bk>
      <rc t="1" v="39419"/>
    </bk>
    <bk>
      <rc t="1" v="39420"/>
    </bk>
    <bk>
      <rc t="1" v="39421"/>
    </bk>
    <bk>
      <rc t="1" v="39422"/>
    </bk>
    <bk>
      <rc t="1" v="39423"/>
    </bk>
    <bk>
      <rc t="1" v="39424"/>
    </bk>
    <bk>
      <rc t="1" v="39425"/>
    </bk>
    <bk>
      <rc t="1" v="39426"/>
    </bk>
    <bk>
      <rc t="1" v="39427"/>
    </bk>
    <bk>
      <rc t="1" v="39428"/>
    </bk>
    <bk>
      <rc t="1" v="39429"/>
    </bk>
    <bk>
      <rc t="1" v="39430"/>
    </bk>
    <bk>
      <rc t="1" v="39431"/>
    </bk>
    <bk>
      <rc t="1" v="39432"/>
    </bk>
    <bk>
      <rc t="1" v="39433"/>
    </bk>
    <bk>
      <rc t="1" v="39434"/>
    </bk>
    <bk>
      <rc t="1" v="39435"/>
    </bk>
    <bk>
      <rc t="1" v="39436"/>
    </bk>
    <bk>
      <rc t="1" v="39437"/>
    </bk>
    <bk>
      <rc t="1" v="39438"/>
    </bk>
    <bk>
      <rc t="1" v="39439"/>
    </bk>
    <bk>
      <rc t="1" v="39440"/>
    </bk>
    <bk>
      <rc t="1" v="39441"/>
    </bk>
    <bk>
      <rc t="1" v="39442"/>
    </bk>
    <bk>
      <rc t="1" v="39443"/>
    </bk>
    <bk>
      <rc t="1" v="39444"/>
    </bk>
    <bk>
      <rc t="1" v="39445"/>
    </bk>
    <bk>
      <rc t="1" v="39446"/>
    </bk>
    <bk>
      <rc t="1" v="39447"/>
    </bk>
    <bk>
      <rc t="1" v="39448"/>
    </bk>
    <bk>
      <rc t="1" v="39449"/>
    </bk>
    <bk>
      <rc t="1" v="39450"/>
    </bk>
    <bk>
      <rc t="1" v="39451"/>
    </bk>
    <bk>
      <rc t="1" v="39452"/>
    </bk>
    <bk>
      <rc t="1" v="39453"/>
    </bk>
    <bk>
      <rc t="1" v="39454"/>
    </bk>
    <bk>
      <rc t="1" v="39455"/>
    </bk>
    <bk>
      <rc t="1" v="39456"/>
    </bk>
    <bk>
      <rc t="1" v="39457"/>
    </bk>
    <bk>
      <rc t="1" v="39458"/>
    </bk>
    <bk>
      <rc t="1" v="39459"/>
    </bk>
    <bk>
      <rc t="1" v="39460"/>
    </bk>
    <bk>
      <rc t="1" v="39461"/>
    </bk>
    <bk>
      <rc t="1" v="39462"/>
    </bk>
    <bk>
      <rc t="1" v="39463"/>
    </bk>
    <bk>
      <rc t="1" v="39464"/>
    </bk>
    <bk>
      <rc t="1" v="39465"/>
    </bk>
    <bk>
      <rc t="1" v="39466"/>
    </bk>
    <bk>
      <rc t="1" v="39467"/>
    </bk>
    <bk>
      <rc t="1" v="39468"/>
    </bk>
    <bk>
      <rc t="1" v="39469"/>
    </bk>
    <bk>
      <rc t="1" v="39470"/>
    </bk>
    <bk>
      <rc t="1" v="39471"/>
    </bk>
    <bk>
      <rc t="1" v="39472"/>
    </bk>
    <bk>
      <rc t="1" v="39473"/>
    </bk>
    <bk>
      <rc t="1" v="39474"/>
    </bk>
    <bk>
      <rc t="1" v="39475"/>
    </bk>
    <bk>
      <rc t="1" v="39476"/>
    </bk>
    <bk>
      <rc t="1" v="39477"/>
    </bk>
    <bk>
      <rc t="1" v="39478"/>
    </bk>
    <bk>
      <rc t="1" v="39479"/>
    </bk>
    <bk>
      <rc t="1" v="39480"/>
    </bk>
    <bk>
      <rc t="1" v="39481"/>
    </bk>
    <bk>
      <rc t="1" v="39482"/>
    </bk>
    <bk>
      <rc t="1" v="39483"/>
    </bk>
    <bk>
      <rc t="1" v="39484"/>
    </bk>
    <bk>
      <rc t="1" v="39485"/>
    </bk>
    <bk>
      <rc t="1" v="39486"/>
    </bk>
    <bk>
      <rc t="1" v="39487"/>
    </bk>
    <bk>
      <rc t="1" v="39488"/>
    </bk>
    <bk>
      <rc t="1" v="39489"/>
    </bk>
    <bk>
      <rc t="1" v="39490"/>
    </bk>
    <bk>
      <rc t="1" v="39491"/>
    </bk>
    <bk>
      <rc t="1" v="39492"/>
    </bk>
    <bk>
      <rc t="1" v="39493"/>
    </bk>
    <bk>
      <rc t="1" v="39494"/>
    </bk>
    <bk>
      <rc t="1" v="39495"/>
    </bk>
    <bk>
      <rc t="1" v="39496"/>
    </bk>
    <bk>
      <rc t="1" v="39497"/>
    </bk>
    <bk>
      <rc t="1" v="39498"/>
    </bk>
    <bk>
      <rc t="1" v="39499"/>
    </bk>
    <bk>
      <rc t="1" v="39500"/>
    </bk>
    <bk>
      <rc t="1" v="39501"/>
    </bk>
    <bk>
      <rc t="1" v="39502"/>
    </bk>
    <bk>
      <rc t="1" v="39503"/>
    </bk>
    <bk>
      <rc t="1" v="39504"/>
    </bk>
    <bk>
      <rc t="1" v="39505"/>
    </bk>
    <bk>
      <rc t="1" v="39506"/>
    </bk>
    <bk>
      <rc t="1" v="39507"/>
    </bk>
    <bk>
      <rc t="1" v="39508"/>
    </bk>
    <bk>
      <rc t="1" v="39509"/>
    </bk>
    <bk>
      <rc t="1" v="39510"/>
    </bk>
    <bk>
      <rc t="1" v="39511"/>
    </bk>
    <bk>
      <rc t="1" v="39512"/>
    </bk>
    <bk>
      <rc t="1" v="39513"/>
    </bk>
    <bk>
      <rc t="1" v="39514"/>
    </bk>
    <bk>
      <rc t="1" v="39515"/>
    </bk>
    <bk>
      <rc t="1" v="39516"/>
    </bk>
    <bk>
      <rc t="1" v="39517"/>
    </bk>
    <bk>
      <rc t="1" v="39518"/>
    </bk>
    <bk>
      <rc t="1" v="39519"/>
    </bk>
    <bk>
      <rc t="1" v="39520"/>
    </bk>
    <bk>
      <rc t="1" v="39521"/>
    </bk>
    <bk>
      <rc t="1" v="39522"/>
    </bk>
    <bk>
      <rc t="1" v="39523"/>
    </bk>
    <bk>
      <rc t="1" v="39524"/>
    </bk>
    <bk>
      <rc t="1" v="39525"/>
    </bk>
    <bk>
      <rc t="1" v="39526"/>
    </bk>
    <bk>
      <rc t="1" v="39527"/>
    </bk>
    <bk>
      <rc t="1" v="39528"/>
    </bk>
    <bk>
      <rc t="1" v="39529"/>
    </bk>
    <bk>
      <rc t="1" v="39530"/>
    </bk>
    <bk>
      <rc t="1" v="39531"/>
    </bk>
    <bk>
      <rc t="1" v="39532"/>
    </bk>
    <bk>
      <rc t="1" v="39533"/>
    </bk>
    <bk>
      <rc t="1" v="39534"/>
    </bk>
    <bk>
      <rc t="1" v="39535"/>
    </bk>
    <bk>
      <rc t="1" v="39536"/>
    </bk>
    <bk>
      <rc t="1" v="39537"/>
    </bk>
    <bk>
      <rc t="1" v="39538"/>
    </bk>
    <bk>
      <rc t="1" v="39539"/>
    </bk>
    <bk>
      <rc t="1" v="39540"/>
    </bk>
    <bk>
      <rc t="1" v="39541"/>
    </bk>
    <bk>
      <rc t="1" v="39542"/>
    </bk>
    <bk>
      <rc t="1" v="39543"/>
    </bk>
    <bk>
      <rc t="1" v="39544"/>
    </bk>
    <bk>
      <rc t="1" v="39545"/>
    </bk>
    <bk>
      <rc t="1" v="39546"/>
    </bk>
    <bk>
      <rc t="1" v="39547"/>
    </bk>
    <bk>
      <rc t="1" v="39548"/>
    </bk>
    <bk>
      <rc t="1" v="39549"/>
    </bk>
    <bk>
      <rc t="1" v="39550"/>
    </bk>
    <bk>
      <rc t="1" v="39551"/>
    </bk>
    <bk>
      <rc t="1" v="39552"/>
    </bk>
    <bk>
      <rc t="1" v="39553"/>
    </bk>
    <bk>
      <rc t="1" v="39554"/>
    </bk>
    <bk>
      <rc t="1" v="39555"/>
    </bk>
    <bk>
      <rc t="1" v="39556"/>
    </bk>
    <bk>
      <rc t="1" v="39557"/>
    </bk>
    <bk>
      <rc t="1" v="39558"/>
    </bk>
    <bk>
      <rc t="1" v="39559"/>
    </bk>
    <bk>
      <rc t="1" v="39560"/>
    </bk>
    <bk>
      <rc t="1" v="39561"/>
    </bk>
    <bk>
      <rc t="1" v="39562"/>
    </bk>
    <bk>
      <rc t="1" v="39563"/>
    </bk>
    <bk>
      <rc t="1" v="39564"/>
    </bk>
    <bk>
      <rc t="1" v="39565"/>
    </bk>
    <bk>
      <rc t="1" v="39566"/>
    </bk>
    <bk>
      <rc t="1" v="39567"/>
    </bk>
    <bk>
      <rc t="1" v="39568"/>
    </bk>
    <bk>
      <rc t="1" v="39569"/>
    </bk>
    <bk>
      <rc t="1" v="39570"/>
    </bk>
    <bk>
      <rc t="1" v="39571"/>
    </bk>
    <bk>
      <rc t="1" v="39572"/>
    </bk>
    <bk>
      <rc t="1" v="39573"/>
    </bk>
    <bk>
      <rc t="1" v="39574"/>
    </bk>
    <bk>
      <rc t="1" v="39575"/>
    </bk>
    <bk>
      <rc t="1" v="39576"/>
    </bk>
    <bk>
      <rc t="1" v="39577"/>
    </bk>
    <bk>
      <rc t="1" v="39578"/>
    </bk>
    <bk>
      <rc t="1" v="39579"/>
    </bk>
    <bk>
      <rc t="1" v="39580"/>
    </bk>
    <bk>
      <rc t="1" v="39581"/>
    </bk>
    <bk>
      <rc t="1" v="39582"/>
    </bk>
    <bk>
      <rc t="1" v="39583"/>
    </bk>
    <bk>
      <rc t="1" v="39584"/>
    </bk>
    <bk>
      <rc t="1" v="39585"/>
    </bk>
    <bk>
      <rc t="1" v="39586"/>
    </bk>
    <bk>
      <rc t="1" v="39587"/>
    </bk>
    <bk>
      <rc t="1" v="39588"/>
    </bk>
    <bk>
      <rc t="1" v="39589"/>
    </bk>
    <bk>
      <rc t="1" v="39590"/>
    </bk>
    <bk>
      <rc t="1" v="39591"/>
    </bk>
    <bk>
      <rc t="1" v="39592"/>
    </bk>
    <bk>
      <rc t="1" v="39593"/>
    </bk>
    <bk>
      <rc t="1" v="39594"/>
    </bk>
    <bk>
      <rc t="1" v="39595"/>
    </bk>
    <bk>
      <rc t="1" v="39596"/>
    </bk>
    <bk>
      <rc t="1" v="39597"/>
    </bk>
    <bk>
      <rc t="1" v="39598"/>
    </bk>
    <bk>
      <rc t="1" v="39599"/>
    </bk>
    <bk>
      <rc t="1" v="39600"/>
    </bk>
    <bk>
      <rc t="1" v="39601"/>
    </bk>
    <bk>
      <rc t="1" v="39602"/>
    </bk>
    <bk>
      <rc t="1" v="39603"/>
    </bk>
    <bk>
      <rc t="1" v="39604"/>
    </bk>
    <bk>
      <rc t="1" v="39605"/>
    </bk>
    <bk>
      <rc t="1" v="39606"/>
    </bk>
    <bk>
      <rc t="1" v="39607"/>
    </bk>
    <bk>
      <rc t="1" v="39608"/>
    </bk>
    <bk>
      <rc t="1" v="39609"/>
    </bk>
    <bk>
      <rc t="1" v="39610"/>
    </bk>
    <bk>
      <rc t="1" v="39611"/>
    </bk>
    <bk>
      <rc t="1" v="39612"/>
    </bk>
    <bk>
      <rc t="1" v="39613"/>
    </bk>
    <bk>
      <rc t="1" v="39614"/>
    </bk>
    <bk>
      <rc t="1" v="39615"/>
    </bk>
    <bk>
      <rc t="1" v="39616"/>
    </bk>
    <bk>
      <rc t="1" v="39617"/>
    </bk>
    <bk>
      <rc t="1" v="39618"/>
    </bk>
    <bk>
      <rc t="1" v="39619"/>
    </bk>
    <bk>
      <rc t="1" v="39620"/>
    </bk>
    <bk>
      <rc t="1" v="39621"/>
    </bk>
    <bk>
      <rc t="1" v="39622"/>
    </bk>
    <bk>
      <rc t="1" v="39623"/>
    </bk>
    <bk>
      <rc t="1" v="39624"/>
    </bk>
    <bk>
      <rc t="1" v="39625"/>
    </bk>
    <bk>
      <rc t="1" v="39626"/>
    </bk>
    <bk>
      <rc t="1" v="39627"/>
    </bk>
    <bk>
      <rc t="1" v="39628"/>
    </bk>
    <bk>
      <rc t="1" v="39629"/>
    </bk>
    <bk>
      <rc t="1" v="39630"/>
    </bk>
    <bk>
      <rc t="1" v="39631"/>
    </bk>
    <bk>
      <rc t="1" v="39632"/>
    </bk>
    <bk>
      <rc t="1" v="39633"/>
    </bk>
    <bk>
      <rc t="1" v="39634"/>
    </bk>
    <bk>
      <rc t="1" v="39635"/>
    </bk>
    <bk>
      <rc t="1" v="39636"/>
    </bk>
    <bk>
      <rc t="1" v="39637"/>
    </bk>
    <bk>
      <rc t="1" v="39638"/>
    </bk>
    <bk>
      <rc t="1" v="39639"/>
    </bk>
    <bk>
      <rc t="1" v="39640"/>
    </bk>
    <bk>
      <rc t="1" v="39641"/>
    </bk>
    <bk>
      <rc t="1" v="39642"/>
    </bk>
    <bk>
      <rc t="1" v="39643"/>
    </bk>
    <bk>
      <rc t="1" v="39644"/>
    </bk>
    <bk>
      <rc t="1" v="39645"/>
    </bk>
    <bk>
      <rc t="1" v="39646"/>
    </bk>
    <bk>
      <rc t="1" v="39647"/>
    </bk>
    <bk>
      <rc t="1" v="39648"/>
    </bk>
    <bk>
      <rc t="1" v="39649"/>
    </bk>
    <bk>
      <rc t="1" v="39650"/>
    </bk>
    <bk>
      <rc t="1" v="39651"/>
    </bk>
    <bk>
      <rc t="1" v="39652"/>
    </bk>
    <bk>
      <rc t="1" v="39653"/>
    </bk>
    <bk>
      <rc t="1" v="39654"/>
    </bk>
    <bk>
      <rc t="1" v="39655"/>
    </bk>
    <bk>
      <rc t="1" v="39656"/>
    </bk>
    <bk>
      <rc t="1" v="39657"/>
    </bk>
    <bk>
      <rc t="1" v="39658"/>
    </bk>
    <bk>
      <rc t="1" v="39659"/>
    </bk>
    <bk>
      <rc t="1" v="39660"/>
    </bk>
    <bk>
      <rc t="1" v="39661"/>
    </bk>
    <bk>
      <rc t="1" v="39662"/>
    </bk>
    <bk>
      <rc t="1" v="39663"/>
    </bk>
    <bk>
      <rc t="1" v="39664"/>
    </bk>
    <bk>
      <rc t="1" v="39665"/>
    </bk>
    <bk>
      <rc t="1" v="39666"/>
    </bk>
    <bk>
      <rc t="1" v="39667"/>
    </bk>
    <bk>
      <rc t="1" v="39668"/>
    </bk>
    <bk>
      <rc t="1" v="39669"/>
    </bk>
    <bk>
      <rc t="1" v="39670"/>
    </bk>
    <bk>
      <rc t="1" v="39671"/>
    </bk>
    <bk>
      <rc t="1" v="39672"/>
    </bk>
    <bk>
      <rc t="1" v="39673"/>
    </bk>
    <bk>
      <rc t="1" v="39674"/>
    </bk>
    <bk>
      <rc t="1" v="39675"/>
    </bk>
    <bk>
      <rc t="1" v="39676"/>
    </bk>
    <bk>
      <rc t="1" v="39677"/>
    </bk>
    <bk>
      <rc t="1" v="39678"/>
    </bk>
    <bk>
      <rc t="1" v="39679"/>
    </bk>
    <bk>
      <rc t="1" v="39680"/>
    </bk>
    <bk>
      <rc t="1" v="39681"/>
    </bk>
    <bk>
      <rc t="1" v="39682"/>
    </bk>
    <bk>
      <rc t="1" v="39683"/>
    </bk>
    <bk>
      <rc t="1" v="39684"/>
    </bk>
    <bk>
      <rc t="1" v="39685"/>
    </bk>
    <bk>
      <rc t="1" v="39686"/>
    </bk>
    <bk>
      <rc t="1" v="39687"/>
    </bk>
    <bk>
      <rc t="1" v="39688"/>
    </bk>
    <bk>
      <rc t="1" v="39689"/>
    </bk>
    <bk>
      <rc t="1" v="39690"/>
    </bk>
    <bk>
      <rc t="1" v="39691"/>
    </bk>
    <bk>
      <rc t="1" v="39692"/>
    </bk>
    <bk>
      <rc t="1" v="39693"/>
    </bk>
    <bk>
      <rc t="1" v="39694"/>
    </bk>
    <bk>
      <rc t="1" v="39695"/>
    </bk>
    <bk>
      <rc t="1" v="39696"/>
    </bk>
    <bk>
      <rc t="1" v="39697"/>
    </bk>
    <bk>
      <rc t="1" v="39698"/>
    </bk>
    <bk>
      <rc t="1" v="39699"/>
    </bk>
    <bk>
      <rc t="1" v="39700"/>
    </bk>
    <bk>
      <rc t="1" v="39701"/>
    </bk>
    <bk>
      <rc t="1" v="39702"/>
    </bk>
    <bk>
      <rc t="1" v="39703"/>
    </bk>
    <bk>
      <rc t="1" v="39704"/>
    </bk>
    <bk>
      <rc t="1" v="39705"/>
    </bk>
    <bk>
      <rc t="1" v="39706"/>
    </bk>
    <bk>
      <rc t="1" v="39707"/>
    </bk>
    <bk>
      <rc t="1" v="39708"/>
    </bk>
    <bk>
      <rc t="1" v="39709"/>
    </bk>
    <bk>
      <rc t="1" v="39710"/>
    </bk>
    <bk>
      <rc t="1" v="39711"/>
    </bk>
    <bk>
      <rc t="1" v="39712"/>
    </bk>
    <bk>
      <rc t="1" v="39713"/>
    </bk>
    <bk>
      <rc t="1" v="39714"/>
    </bk>
    <bk>
      <rc t="1" v="39715"/>
    </bk>
    <bk>
      <rc t="1" v="39716"/>
    </bk>
    <bk>
      <rc t="1" v="39717"/>
    </bk>
    <bk>
      <rc t="1" v="39718"/>
    </bk>
    <bk>
      <rc t="1" v="39719"/>
    </bk>
    <bk>
      <rc t="1" v="39720"/>
    </bk>
    <bk>
      <rc t="1" v="39721"/>
    </bk>
    <bk>
      <rc t="1" v="39722"/>
    </bk>
    <bk>
      <rc t="1" v="39723"/>
    </bk>
    <bk>
      <rc t="1" v="39724"/>
    </bk>
    <bk>
      <rc t="1" v="39725"/>
    </bk>
    <bk>
      <rc t="1" v="39726"/>
    </bk>
    <bk>
      <rc t="1" v="39727"/>
    </bk>
    <bk>
      <rc t="1" v="39728"/>
    </bk>
    <bk>
      <rc t="1" v="39729"/>
    </bk>
    <bk>
      <rc t="1" v="39730"/>
    </bk>
    <bk>
      <rc t="1" v="39731"/>
    </bk>
    <bk>
      <rc t="1" v="39732"/>
    </bk>
    <bk>
      <rc t="1" v="39733"/>
    </bk>
    <bk>
      <rc t="1" v="39734"/>
    </bk>
    <bk>
      <rc t="1" v="39735"/>
    </bk>
    <bk>
      <rc t="1" v="39736"/>
    </bk>
    <bk>
      <rc t="1" v="39737"/>
    </bk>
    <bk>
      <rc t="1" v="39738"/>
    </bk>
    <bk>
      <rc t="1" v="39739"/>
    </bk>
    <bk>
      <rc t="1" v="39740"/>
    </bk>
    <bk>
      <rc t="1" v="39741"/>
    </bk>
    <bk>
      <rc t="1" v="39742"/>
    </bk>
    <bk>
      <rc t="1" v="39743"/>
    </bk>
    <bk>
      <rc t="1" v="39744"/>
    </bk>
    <bk>
      <rc t="1" v="39745"/>
    </bk>
    <bk>
      <rc t="1" v="39746"/>
    </bk>
    <bk>
      <rc t="1" v="39747"/>
    </bk>
    <bk>
      <rc t="1" v="39748"/>
    </bk>
    <bk>
      <rc t="1" v="39749"/>
    </bk>
    <bk>
      <rc t="1" v="39750"/>
    </bk>
    <bk>
      <rc t="1" v="39751"/>
    </bk>
    <bk>
      <rc t="1" v="39752"/>
    </bk>
    <bk>
      <rc t="1" v="39753"/>
    </bk>
    <bk>
      <rc t="1" v="39754"/>
    </bk>
    <bk>
      <rc t="1" v="39755"/>
    </bk>
    <bk>
      <rc t="1" v="39756"/>
    </bk>
    <bk>
      <rc t="1" v="39757"/>
    </bk>
    <bk>
      <rc t="1" v="39758"/>
    </bk>
    <bk>
      <rc t="1" v="39759"/>
    </bk>
    <bk>
      <rc t="1" v="39760"/>
    </bk>
    <bk>
      <rc t="1" v="39761"/>
    </bk>
    <bk>
      <rc t="1" v="39762"/>
    </bk>
    <bk>
      <rc t="1" v="39763"/>
    </bk>
    <bk>
      <rc t="1" v="39764"/>
    </bk>
    <bk>
      <rc t="1" v="39765"/>
    </bk>
    <bk>
      <rc t="1" v="39766"/>
    </bk>
    <bk>
      <rc t="1" v="39767"/>
    </bk>
    <bk>
      <rc t="1" v="39768"/>
    </bk>
    <bk>
      <rc t="1" v="39769"/>
    </bk>
    <bk>
      <rc t="1" v="39770"/>
    </bk>
    <bk>
      <rc t="1" v="39771"/>
    </bk>
    <bk>
      <rc t="1" v="39772"/>
    </bk>
    <bk>
      <rc t="1" v="39773"/>
    </bk>
    <bk>
      <rc t="1" v="39774"/>
    </bk>
    <bk>
      <rc t="1" v="39775"/>
    </bk>
    <bk>
      <rc t="1" v="39776"/>
    </bk>
    <bk>
      <rc t="1" v="39777"/>
    </bk>
    <bk>
      <rc t="1" v="39778"/>
    </bk>
    <bk>
      <rc t="1" v="39779"/>
    </bk>
    <bk>
      <rc t="1" v="39780"/>
    </bk>
    <bk>
      <rc t="1" v="39781"/>
    </bk>
    <bk>
      <rc t="1" v="39782"/>
    </bk>
    <bk>
      <rc t="1" v="39783"/>
    </bk>
    <bk>
      <rc t="1" v="39784"/>
    </bk>
    <bk>
      <rc t="1" v="39785"/>
    </bk>
    <bk>
      <rc t="1" v="39786"/>
    </bk>
    <bk>
      <rc t="1" v="39787"/>
    </bk>
    <bk>
      <rc t="1" v="39788"/>
    </bk>
    <bk>
      <rc t="1" v="39789"/>
    </bk>
    <bk>
      <rc t="1" v="39790"/>
    </bk>
    <bk>
      <rc t="1" v="39791"/>
    </bk>
    <bk>
      <rc t="1" v="39792"/>
    </bk>
    <bk>
      <rc t="1" v="39793"/>
    </bk>
    <bk>
      <rc t="1" v="39794"/>
    </bk>
    <bk>
      <rc t="1" v="39795"/>
    </bk>
    <bk>
      <rc t="1" v="39796"/>
    </bk>
    <bk>
      <rc t="1" v="39797"/>
    </bk>
    <bk>
      <rc t="1" v="39798"/>
    </bk>
    <bk>
      <rc t="1" v="39799"/>
    </bk>
    <bk>
      <rc t="1" v="39800"/>
    </bk>
    <bk>
      <rc t="1" v="39801"/>
    </bk>
    <bk>
      <rc t="1" v="39802"/>
    </bk>
    <bk>
      <rc t="1" v="39803"/>
    </bk>
    <bk>
      <rc t="1" v="39804"/>
    </bk>
    <bk>
      <rc t="1" v="39805"/>
    </bk>
    <bk>
      <rc t="1" v="39806"/>
    </bk>
    <bk>
      <rc t="1" v="39807"/>
    </bk>
    <bk>
      <rc t="1" v="39808"/>
    </bk>
    <bk>
      <rc t="1" v="39809"/>
    </bk>
    <bk>
      <rc t="1" v="39810"/>
    </bk>
    <bk>
      <rc t="1" v="39811"/>
    </bk>
    <bk>
      <rc t="1" v="39812"/>
    </bk>
    <bk>
      <rc t="1" v="39813"/>
    </bk>
    <bk>
      <rc t="1" v="39814"/>
    </bk>
    <bk>
      <rc t="1" v="39815"/>
    </bk>
    <bk>
      <rc t="1" v="39816"/>
    </bk>
    <bk>
      <rc t="1" v="39817"/>
    </bk>
    <bk>
      <rc t="1" v="39818"/>
    </bk>
    <bk>
      <rc t="1" v="39819"/>
    </bk>
    <bk>
      <rc t="1" v="39820"/>
    </bk>
    <bk>
      <rc t="1" v="39821"/>
    </bk>
    <bk>
      <rc t="1" v="39822"/>
    </bk>
    <bk>
      <rc t="1" v="39823"/>
    </bk>
    <bk>
      <rc t="1" v="39824"/>
    </bk>
    <bk>
      <rc t="1" v="39825"/>
    </bk>
    <bk>
      <rc t="1" v="39826"/>
    </bk>
    <bk>
      <rc t="1" v="39827"/>
    </bk>
    <bk>
      <rc t="1" v="39828"/>
    </bk>
    <bk>
      <rc t="1" v="39829"/>
    </bk>
    <bk>
      <rc t="1" v="39830"/>
    </bk>
    <bk>
      <rc t="1" v="39831"/>
    </bk>
    <bk>
      <rc t="1" v="39832"/>
    </bk>
    <bk>
      <rc t="1" v="39833"/>
    </bk>
    <bk>
      <rc t="1" v="39834"/>
    </bk>
    <bk>
      <rc t="1" v="39835"/>
    </bk>
    <bk>
      <rc t="1" v="39836"/>
    </bk>
    <bk>
      <rc t="1" v="39837"/>
    </bk>
    <bk>
      <rc t="1" v="39838"/>
    </bk>
    <bk>
      <rc t="1" v="39839"/>
    </bk>
    <bk>
      <rc t="1" v="39840"/>
    </bk>
    <bk>
      <rc t="1" v="39841"/>
    </bk>
    <bk>
      <rc t="1" v="39842"/>
    </bk>
    <bk>
      <rc t="1" v="39843"/>
    </bk>
    <bk>
      <rc t="1" v="39844"/>
    </bk>
    <bk>
      <rc t="1" v="39845"/>
    </bk>
    <bk>
      <rc t="1" v="39846"/>
    </bk>
    <bk>
      <rc t="1" v="39847"/>
    </bk>
    <bk>
      <rc t="1" v="39848"/>
    </bk>
    <bk>
      <rc t="1" v="39849"/>
    </bk>
    <bk>
      <rc t="1" v="39850"/>
    </bk>
    <bk>
      <rc t="1" v="39851"/>
    </bk>
    <bk>
      <rc t="1" v="39852"/>
    </bk>
    <bk>
      <rc t="1" v="39853"/>
    </bk>
    <bk>
      <rc t="1" v="39854"/>
    </bk>
    <bk>
      <rc t="1" v="39855"/>
    </bk>
    <bk>
      <rc t="1" v="39856"/>
    </bk>
    <bk>
      <rc t="1" v="39857"/>
    </bk>
    <bk>
      <rc t="1" v="39858"/>
    </bk>
    <bk>
      <rc t="1" v="39859"/>
    </bk>
    <bk>
      <rc t="1" v="39860"/>
    </bk>
    <bk>
      <rc t="1" v="39861"/>
    </bk>
    <bk>
      <rc t="1" v="39862"/>
    </bk>
    <bk>
      <rc t="1" v="39863"/>
    </bk>
    <bk>
      <rc t="1" v="39864"/>
    </bk>
    <bk>
      <rc t="1" v="39865"/>
    </bk>
    <bk>
      <rc t="1" v="39866"/>
    </bk>
    <bk>
      <rc t="1" v="39867"/>
    </bk>
    <bk>
      <rc t="1" v="39868"/>
    </bk>
    <bk>
      <rc t="1" v="39869"/>
    </bk>
    <bk>
      <rc t="1" v="39870"/>
    </bk>
    <bk>
      <rc t="1" v="39871"/>
    </bk>
    <bk>
      <rc t="1" v="39872"/>
    </bk>
    <bk>
      <rc t="1" v="39873"/>
    </bk>
    <bk>
      <rc t="1" v="39874"/>
    </bk>
    <bk>
      <rc t="1" v="39875"/>
    </bk>
    <bk>
      <rc t="1" v="39876"/>
    </bk>
    <bk>
      <rc t="1" v="39877"/>
    </bk>
    <bk>
      <rc t="1" v="39878"/>
    </bk>
    <bk>
      <rc t="1" v="39879"/>
    </bk>
    <bk>
      <rc t="1" v="39880"/>
    </bk>
    <bk>
      <rc t="1" v="39881"/>
    </bk>
    <bk>
      <rc t="1" v="39882"/>
    </bk>
    <bk>
      <rc t="1" v="39883"/>
    </bk>
    <bk>
      <rc t="1" v="39884"/>
    </bk>
    <bk>
      <rc t="1" v="39885"/>
    </bk>
    <bk>
      <rc t="1" v="39886"/>
    </bk>
    <bk>
      <rc t="1" v="39887"/>
    </bk>
    <bk>
      <rc t="1" v="39888"/>
    </bk>
    <bk>
      <rc t="1" v="39889"/>
    </bk>
    <bk>
      <rc t="1" v="39890"/>
    </bk>
    <bk>
      <rc t="1" v="39891"/>
    </bk>
    <bk>
      <rc t="1" v="39892"/>
    </bk>
    <bk>
      <rc t="1" v="39893"/>
    </bk>
    <bk>
      <rc t="1" v="39894"/>
    </bk>
    <bk>
      <rc t="1" v="39895"/>
    </bk>
    <bk>
      <rc t="1" v="39896"/>
    </bk>
    <bk>
      <rc t="1" v="39897"/>
    </bk>
    <bk>
      <rc t="1" v="39898"/>
    </bk>
    <bk>
      <rc t="1" v="39899"/>
    </bk>
    <bk>
      <rc t="1" v="39900"/>
    </bk>
    <bk>
      <rc t="1" v="39901"/>
    </bk>
    <bk>
      <rc t="1" v="39902"/>
    </bk>
    <bk>
      <rc t="1" v="39903"/>
    </bk>
    <bk>
      <rc t="1" v="39904"/>
    </bk>
    <bk>
      <rc t="1" v="39905"/>
    </bk>
    <bk>
      <rc t="1" v="39906"/>
    </bk>
    <bk>
      <rc t="1" v="39907"/>
    </bk>
    <bk>
      <rc t="1" v="39908"/>
    </bk>
    <bk>
      <rc t="1" v="39909"/>
    </bk>
    <bk>
      <rc t="1" v="39910"/>
    </bk>
    <bk>
      <rc t="1" v="39911"/>
    </bk>
    <bk>
      <rc t="1" v="39912"/>
    </bk>
    <bk>
      <rc t="1" v="39913"/>
    </bk>
    <bk>
      <rc t="1" v="39914"/>
    </bk>
    <bk>
      <rc t="1" v="39915"/>
    </bk>
    <bk>
      <rc t="1" v="39916"/>
    </bk>
    <bk>
      <rc t="1" v="39917"/>
    </bk>
    <bk>
      <rc t="1" v="39918"/>
    </bk>
    <bk>
      <rc t="1" v="39919"/>
    </bk>
    <bk>
      <rc t="1" v="39920"/>
    </bk>
    <bk>
      <rc t="1" v="39921"/>
    </bk>
    <bk>
      <rc t="1" v="39922"/>
    </bk>
    <bk>
      <rc t="1" v="39923"/>
    </bk>
    <bk>
      <rc t="1" v="39924"/>
    </bk>
    <bk>
      <rc t="1" v="39925"/>
    </bk>
    <bk>
      <rc t="1" v="39926"/>
    </bk>
    <bk>
      <rc t="1" v="39927"/>
    </bk>
    <bk>
      <rc t="1" v="39928"/>
    </bk>
    <bk>
      <rc t="1" v="39929"/>
    </bk>
    <bk>
      <rc t="1" v="39930"/>
    </bk>
    <bk>
      <rc t="1" v="39931"/>
    </bk>
    <bk>
      <rc t="1" v="39932"/>
    </bk>
    <bk>
      <rc t="1" v="39933"/>
    </bk>
    <bk>
      <rc t="1" v="39934"/>
    </bk>
    <bk>
      <rc t="1" v="39935"/>
    </bk>
    <bk>
      <rc t="1" v="39936"/>
    </bk>
    <bk>
      <rc t="1" v="39937"/>
    </bk>
    <bk>
      <rc t="1" v="39938"/>
    </bk>
    <bk>
      <rc t="1" v="39939"/>
    </bk>
    <bk>
      <rc t="1" v="39940"/>
    </bk>
    <bk>
      <rc t="1" v="39941"/>
    </bk>
    <bk>
      <rc t="1" v="39942"/>
    </bk>
    <bk>
      <rc t="1" v="39943"/>
    </bk>
    <bk>
      <rc t="1" v="39944"/>
    </bk>
    <bk>
      <rc t="1" v="39945"/>
    </bk>
    <bk>
      <rc t="1" v="39946"/>
    </bk>
    <bk>
      <rc t="1" v="39947"/>
    </bk>
    <bk>
      <rc t="1" v="39948"/>
    </bk>
    <bk>
      <rc t="1" v="39949"/>
    </bk>
    <bk>
      <rc t="1" v="39950"/>
    </bk>
    <bk>
      <rc t="1" v="39951"/>
    </bk>
    <bk>
      <rc t="1" v="39952"/>
    </bk>
    <bk>
      <rc t="1" v="39953"/>
    </bk>
    <bk>
      <rc t="1" v="39954"/>
    </bk>
    <bk>
      <rc t="1" v="39955"/>
    </bk>
    <bk>
      <rc t="1" v="39956"/>
    </bk>
    <bk>
      <rc t="1" v="39957"/>
    </bk>
    <bk>
      <rc t="1" v="39958"/>
    </bk>
    <bk>
      <rc t="1" v="39959"/>
    </bk>
    <bk>
      <rc t="1" v="39960"/>
    </bk>
    <bk>
      <rc t="1" v="39961"/>
    </bk>
    <bk>
      <rc t="1" v="39962"/>
    </bk>
    <bk>
      <rc t="1" v="39963"/>
    </bk>
    <bk>
      <rc t="1" v="39964"/>
    </bk>
    <bk>
      <rc t="1" v="39965"/>
    </bk>
    <bk>
      <rc t="1" v="39966"/>
    </bk>
    <bk>
      <rc t="1" v="39967"/>
    </bk>
    <bk>
      <rc t="1" v="39968"/>
    </bk>
    <bk>
      <rc t="1" v="39969"/>
    </bk>
    <bk>
      <rc t="1" v="39970"/>
    </bk>
    <bk>
      <rc t="1" v="39971"/>
    </bk>
    <bk>
      <rc t="1" v="39972"/>
    </bk>
    <bk>
      <rc t="1" v="39973"/>
    </bk>
    <bk>
      <rc t="1" v="39974"/>
    </bk>
    <bk>
      <rc t="1" v="39975"/>
    </bk>
    <bk>
      <rc t="1" v="39976"/>
    </bk>
    <bk>
      <rc t="1" v="39977"/>
    </bk>
    <bk>
      <rc t="1" v="39978"/>
    </bk>
    <bk>
      <rc t="1" v="39979"/>
    </bk>
    <bk>
      <rc t="1" v="39980"/>
    </bk>
    <bk>
      <rc t="1" v="39981"/>
    </bk>
    <bk>
      <rc t="1" v="39982"/>
    </bk>
    <bk>
      <rc t="1" v="39983"/>
    </bk>
    <bk>
      <rc t="1" v="39984"/>
    </bk>
    <bk>
      <rc t="1" v="39985"/>
    </bk>
    <bk>
      <rc t="1" v="39986"/>
    </bk>
    <bk>
      <rc t="1" v="39987"/>
    </bk>
    <bk>
      <rc t="1" v="39988"/>
    </bk>
    <bk>
      <rc t="1" v="39989"/>
    </bk>
    <bk>
      <rc t="1" v="39990"/>
    </bk>
    <bk>
      <rc t="1" v="39991"/>
    </bk>
    <bk>
      <rc t="1" v="39992"/>
    </bk>
    <bk>
      <rc t="1" v="39993"/>
    </bk>
    <bk>
      <rc t="1" v="39994"/>
    </bk>
    <bk>
      <rc t="1" v="39995"/>
    </bk>
    <bk>
      <rc t="1" v="39996"/>
    </bk>
    <bk>
      <rc t="1" v="39997"/>
    </bk>
    <bk>
      <rc t="1" v="39998"/>
    </bk>
    <bk>
      <rc t="1" v="39999"/>
    </bk>
    <bk>
      <rc t="1" v="40000"/>
    </bk>
    <bk>
      <rc t="1" v="40001"/>
    </bk>
    <bk>
      <rc t="1" v="40002"/>
    </bk>
    <bk>
      <rc t="1" v="40003"/>
    </bk>
    <bk>
      <rc t="1" v="40004"/>
    </bk>
    <bk>
      <rc t="1" v="40005"/>
    </bk>
    <bk>
      <rc t="1" v="40006"/>
    </bk>
    <bk>
      <rc t="1" v="40007"/>
    </bk>
    <bk>
      <rc t="1" v="40008"/>
    </bk>
    <bk>
      <rc t="1" v="40009"/>
    </bk>
    <bk>
      <rc t="1" v="40010"/>
    </bk>
    <bk>
      <rc t="1" v="40011"/>
    </bk>
    <bk>
      <rc t="1" v="40012"/>
    </bk>
    <bk>
      <rc t="1" v="40013"/>
    </bk>
    <bk>
      <rc t="1" v="40014"/>
    </bk>
    <bk>
      <rc t="1" v="40015"/>
    </bk>
    <bk>
      <rc t="1" v="40016"/>
    </bk>
    <bk>
      <rc t="1" v="40017"/>
    </bk>
    <bk>
      <rc t="1" v="40018"/>
    </bk>
    <bk>
      <rc t="1" v="40019"/>
    </bk>
    <bk>
      <rc t="1" v="40020"/>
    </bk>
    <bk>
      <rc t="1" v="40021"/>
    </bk>
    <bk>
      <rc t="1" v="40022"/>
    </bk>
    <bk>
      <rc t="1" v="40023"/>
    </bk>
    <bk>
      <rc t="1" v="40024"/>
    </bk>
    <bk>
      <rc t="1" v="40025"/>
    </bk>
    <bk>
      <rc t="1" v="40026"/>
    </bk>
    <bk>
      <rc t="1" v="40027"/>
    </bk>
    <bk>
      <rc t="1" v="40028"/>
    </bk>
    <bk>
      <rc t="1" v="40029"/>
    </bk>
    <bk>
      <rc t="1" v="40030"/>
    </bk>
    <bk>
      <rc t="1" v="40031"/>
    </bk>
    <bk>
      <rc t="1" v="40032"/>
    </bk>
    <bk>
      <rc t="1" v="40033"/>
    </bk>
    <bk>
      <rc t="1" v="40034"/>
    </bk>
    <bk>
      <rc t="1" v="40035"/>
    </bk>
    <bk>
      <rc t="1" v="40036"/>
    </bk>
    <bk>
      <rc t="1" v="40037"/>
    </bk>
    <bk>
      <rc t="1" v="40038"/>
    </bk>
    <bk>
      <rc t="1" v="40039"/>
    </bk>
    <bk>
      <rc t="1" v="40040"/>
    </bk>
    <bk>
      <rc t="1" v="40041"/>
    </bk>
    <bk>
      <rc t="1" v="40042"/>
    </bk>
    <bk>
      <rc t="1" v="40043"/>
    </bk>
    <bk>
      <rc t="1" v="40044"/>
    </bk>
    <bk>
      <rc t="1" v="40045"/>
    </bk>
    <bk>
      <rc t="1" v="40046"/>
    </bk>
    <bk>
      <rc t="1" v="40047"/>
    </bk>
    <bk>
      <rc t="1" v="40048"/>
    </bk>
    <bk>
      <rc t="1" v="40049"/>
    </bk>
    <bk>
      <rc t="1" v="40050"/>
    </bk>
    <bk>
      <rc t="1" v="40051"/>
    </bk>
    <bk>
      <rc t="1" v="40052"/>
    </bk>
    <bk>
      <rc t="1" v="40053"/>
    </bk>
    <bk>
      <rc t="1" v="40054"/>
    </bk>
    <bk>
      <rc t="1" v="40055"/>
    </bk>
    <bk>
      <rc t="1" v="40056"/>
    </bk>
    <bk>
      <rc t="1" v="40057"/>
    </bk>
    <bk>
      <rc t="1" v="40058"/>
    </bk>
    <bk>
      <rc t="1" v="40059"/>
    </bk>
    <bk>
      <rc t="1" v="40060"/>
    </bk>
    <bk>
      <rc t="1" v="40061"/>
    </bk>
    <bk>
      <rc t="1" v="40062"/>
    </bk>
    <bk>
      <rc t="1" v="40063"/>
    </bk>
    <bk>
      <rc t="1" v="40064"/>
    </bk>
    <bk>
      <rc t="1" v="40065"/>
    </bk>
    <bk>
      <rc t="1" v="40066"/>
    </bk>
    <bk>
      <rc t="1" v="40067"/>
    </bk>
    <bk>
      <rc t="1" v="40068"/>
    </bk>
    <bk>
      <rc t="1" v="40069"/>
    </bk>
    <bk>
      <rc t="1" v="40070"/>
    </bk>
    <bk>
      <rc t="1" v="40071"/>
    </bk>
    <bk>
      <rc t="1" v="40072"/>
    </bk>
    <bk>
      <rc t="1" v="40073"/>
    </bk>
    <bk>
      <rc t="1" v="40074"/>
    </bk>
    <bk>
      <rc t="1" v="40075"/>
    </bk>
    <bk>
      <rc t="1" v="40076"/>
    </bk>
    <bk>
      <rc t="1" v="40077"/>
    </bk>
    <bk>
      <rc t="1" v="40078"/>
    </bk>
    <bk>
      <rc t="1" v="40079"/>
    </bk>
    <bk>
      <rc t="1" v="40080"/>
    </bk>
    <bk>
      <rc t="1" v="40081"/>
    </bk>
    <bk>
      <rc t="1" v="40082"/>
    </bk>
    <bk>
      <rc t="1" v="40083"/>
    </bk>
    <bk>
      <rc t="1" v="40084"/>
    </bk>
    <bk>
      <rc t="1" v="40085"/>
    </bk>
    <bk>
      <rc t="1" v="40086"/>
    </bk>
    <bk>
      <rc t="1" v="40087"/>
    </bk>
    <bk>
      <rc t="1" v="40088"/>
    </bk>
    <bk>
      <rc t="1" v="40089"/>
    </bk>
    <bk>
      <rc t="1" v="40090"/>
    </bk>
    <bk>
      <rc t="1" v="40091"/>
    </bk>
    <bk>
      <rc t="1" v="40092"/>
    </bk>
    <bk>
      <rc t="1" v="40093"/>
    </bk>
    <bk>
      <rc t="1" v="40094"/>
    </bk>
    <bk>
      <rc t="1" v="40095"/>
    </bk>
    <bk>
      <rc t="1" v="40096"/>
    </bk>
    <bk>
      <rc t="1" v="40097"/>
    </bk>
    <bk>
      <rc t="1" v="40098"/>
    </bk>
    <bk>
      <rc t="1" v="40099"/>
    </bk>
    <bk>
      <rc t="1" v="40100"/>
    </bk>
    <bk>
      <rc t="1" v="40101"/>
    </bk>
    <bk>
      <rc t="1" v="40102"/>
    </bk>
    <bk>
      <rc t="1" v="40103"/>
    </bk>
    <bk>
      <rc t="1" v="40104"/>
    </bk>
    <bk>
      <rc t="1" v="40105"/>
    </bk>
    <bk>
      <rc t="1" v="40106"/>
    </bk>
    <bk>
      <rc t="1" v="40107"/>
    </bk>
    <bk>
      <rc t="1" v="40108"/>
    </bk>
    <bk>
      <rc t="1" v="40109"/>
    </bk>
    <bk>
      <rc t="1" v="40110"/>
    </bk>
    <bk>
      <rc t="1" v="40111"/>
    </bk>
    <bk>
      <rc t="1" v="40112"/>
    </bk>
    <bk>
      <rc t="1" v="40113"/>
    </bk>
    <bk>
      <rc t="1" v="40114"/>
    </bk>
    <bk>
      <rc t="1" v="40115"/>
    </bk>
    <bk>
      <rc t="1" v="40116"/>
    </bk>
    <bk>
      <rc t="1" v="40117"/>
    </bk>
    <bk>
      <rc t="1" v="40118"/>
    </bk>
    <bk>
      <rc t="1" v="40119"/>
    </bk>
    <bk>
      <rc t="1" v="40120"/>
    </bk>
    <bk>
      <rc t="1" v="40121"/>
    </bk>
    <bk>
      <rc t="1" v="40122"/>
    </bk>
    <bk>
      <rc t="1" v="40123"/>
    </bk>
    <bk>
      <rc t="1" v="40124"/>
    </bk>
    <bk>
      <rc t="1" v="40125"/>
    </bk>
    <bk>
      <rc t="1" v="40126"/>
    </bk>
    <bk>
      <rc t="1" v="40127"/>
    </bk>
    <bk>
      <rc t="1" v="40128"/>
    </bk>
    <bk>
      <rc t="1" v="40129"/>
    </bk>
    <bk>
      <rc t="1" v="40130"/>
    </bk>
    <bk>
      <rc t="1" v="40131"/>
    </bk>
    <bk>
      <rc t="1" v="40132"/>
    </bk>
    <bk>
      <rc t="1" v="40133"/>
    </bk>
    <bk>
      <rc t="1" v="40134"/>
    </bk>
    <bk>
      <rc t="1" v="40135"/>
    </bk>
    <bk>
      <rc t="1" v="40136"/>
    </bk>
    <bk>
      <rc t="1" v="40137"/>
    </bk>
    <bk>
      <rc t="1" v="40138"/>
    </bk>
    <bk>
      <rc t="1" v="40139"/>
    </bk>
    <bk>
      <rc t="1" v="40140"/>
    </bk>
    <bk>
      <rc t="1" v="40141"/>
    </bk>
    <bk>
      <rc t="1" v="40142"/>
    </bk>
    <bk>
      <rc t="1" v="40143"/>
    </bk>
    <bk>
      <rc t="1" v="40144"/>
    </bk>
    <bk>
      <rc t="1" v="40145"/>
    </bk>
    <bk>
      <rc t="1" v="40146"/>
    </bk>
    <bk>
      <rc t="1" v="40147"/>
    </bk>
    <bk>
      <rc t="1" v="40148"/>
    </bk>
    <bk>
      <rc t="1" v="40149"/>
    </bk>
    <bk>
      <rc t="1" v="40150"/>
    </bk>
    <bk>
      <rc t="1" v="40151"/>
    </bk>
    <bk>
      <rc t="1" v="40152"/>
    </bk>
    <bk>
      <rc t="1" v="40153"/>
    </bk>
    <bk>
      <rc t="1" v="40154"/>
    </bk>
    <bk>
      <rc t="1" v="40155"/>
    </bk>
    <bk>
      <rc t="1" v="40156"/>
    </bk>
    <bk>
      <rc t="1" v="40157"/>
    </bk>
    <bk>
      <rc t="1" v="40158"/>
    </bk>
    <bk>
      <rc t="1" v="40159"/>
    </bk>
    <bk>
      <rc t="1" v="40160"/>
    </bk>
    <bk>
      <rc t="1" v="40161"/>
    </bk>
    <bk>
      <rc t="1" v="40162"/>
    </bk>
    <bk>
      <rc t="1" v="40163"/>
    </bk>
    <bk>
      <rc t="1" v="40164"/>
    </bk>
    <bk>
      <rc t="1" v="40165"/>
    </bk>
    <bk>
      <rc t="1" v="40166"/>
    </bk>
    <bk>
      <rc t="1" v="40167"/>
    </bk>
    <bk>
      <rc t="1" v="40168"/>
    </bk>
    <bk>
      <rc t="1" v="40169"/>
    </bk>
    <bk>
      <rc t="1" v="40170"/>
    </bk>
    <bk>
      <rc t="1" v="40171"/>
    </bk>
    <bk>
      <rc t="1" v="40172"/>
    </bk>
    <bk>
      <rc t="1" v="40173"/>
    </bk>
    <bk>
      <rc t="1" v="40174"/>
    </bk>
    <bk>
      <rc t="1" v="40175"/>
    </bk>
    <bk>
      <rc t="1" v="40176"/>
    </bk>
    <bk>
      <rc t="1" v="40177"/>
    </bk>
    <bk>
      <rc t="1" v="40178"/>
    </bk>
    <bk>
      <rc t="1" v="40179"/>
    </bk>
    <bk>
      <rc t="1" v="40180"/>
    </bk>
    <bk>
      <rc t="1" v="40181"/>
    </bk>
    <bk>
      <rc t="1" v="40182"/>
    </bk>
    <bk>
      <rc t="1" v="40183"/>
    </bk>
    <bk>
      <rc t="1" v="40184"/>
    </bk>
    <bk>
      <rc t="1" v="40185"/>
    </bk>
    <bk>
      <rc t="1" v="40186"/>
    </bk>
    <bk>
      <rc t="1" v="40187"/>
    </bk>
    <bk>
      <rc t="1" v="40188"/>
    </bk>
    <bk>
      <rc t="1" v="40189"/>
    </bk>
    <bk>
      <rc t="1" v="40190"/>
    </bk>
    <bk>
      <rc t="1" v="40191"/>
    </bk>
    <bk>
      <rc t="1" v="40192"/>
    </bk>
    <bk>
      <rc t="1" v="40193"/>
    </bk>
    <bk>
      <rc t="1" v="40194"/>
    </bk>
    <bk>
      <rc t="1" v="40195"/>
    </bk>
    <bk>
      <rc t="1" v="40196"/>
    </bk>
    <bk>
      <rc t="1" v="40197"/>
    </bk>
    <bk>
      <rc t="1" v="40198"/>
    </bk>
    <bk>
      <rc t="1" v="40199"/>
    </bk>
    <bk>
      <rc t="1" v="40200"/>
    </bk>
    <bk>
      <rc t="1" v="40201"/>
    </bk>
    <bk>
      <rc t="1" v="40202"/>
    </bk>
    <bk>
      <rc t="1" v="40203"/>
    </bk>
    <bk>
      <rc t="1" v="40204"/>
    </bk>
    <bk>
      <rc t="1" v="40205"/>
    </bk>
    <bk>
      <rc t="1" v="40206"/>
    </bk>
    <bk>
      <rc t="1" v="40207"/>
    </bk>
    <bk>
      <rc t="1" v="40208"/>
    </bk>
    <bk>
      <rc t="1" v="40209"/>
    </bk>
    <bk>
      <rc t="1" v="40210"/>
    </bk>
    <bk>
      <rc t="1" v="40211"/>
    </bk>
    <bk>
      <rc t="1" v="40212"/>
    </bk>
    <bk>
      <rc t="1" v="40213"/>
    </bk>
    <bk>
      <rc t="1" v="40214"/>
    </bk>
    <bk>
      <rc t="1" v="40215"/>
    </bk>
    <bk>
      <rc t="1" v="40216"/>
    </bk>
    <bk>
      <rc t="1" v="40217"/>
    </bk>
    <bk>
      <rc t="1" v="40218"/>
    </bk>
    <bk>
      <rc t="1" v="40219"/>
    </bk>
    <bk>
      <rc t="1" v="40220"/>
    </bk>
    <bk>
      <rc t="1" v="40221"/>
    </bk>
    <bk>
      <rc t="1" v="40222"/>
    </bk>
    <bk>
      <rc t="1" v="40223"/>
    </bk>
    <bk>
      <rc t="1" v="40224"/>
    </bk>
    <bk>
      <rc t="1" v="40225"/>
    </bk>
    <bk>
      <rc t="1" v="40226"/>
    </bk>
    <bk>
      <rc t="1" v="40227"/>
    </bk>
    <bk>
      <rc t="1" v="40228"/>
    </bk>
    <bk>
      <rc t="1" v="40229"/>
    </bk>
    <bk>
      <rc t="1" v="40230"/>
    </bk>
    <bk>
      <rc t="1" v="40231"/>
    </bk>
    <bk>
      <rc t="1" v="40232"/>
    </bk>
    <bk>
      <rc t="1" v="40233"/>
    </bk>
    <bk>
      <rc t="1" v="40234"/>
    </bk>
    <bk>
      <rc t="1" v="40235"/>
    </bk>
    <bk>
      <rc t="1" v="40236"/>
    </bk>
    <bk>
      <rc t="1" v="40237"/>
    </bk>
    <bk>
      <rc t="1" v="40238"/>
    </bk>
    <bk>
      <rc t="1" v="40239"/>
    </bk>
    <bk>
      <rc t="1" v="40240"/>
    </bk>
    <bk>
      <rc t="1" v="40241"/>
    </bk>
    <bk>
      <rc t="1" v="40242"/>
    </bk>
    <bk>
      <rc t="1" v="40243"/>
    </bk>
    <bk>
      <rc t="1" v="40244"/>
    </bk>
    <bk>
      <rc t="1" v="40245"/>
    </bk>
    <bk>
      <rc t="1" v="40246"/>
    </bk>
    <bk>
      <rc t="1" v="40247"/>
    </bk>
    <bk>
      <rc t="1" v="40248"/>
    </bk>
    <bk>
      <rc t="1" v="40249"/>
    </bk>
    <bk>
      <rc t="1" v="40250"/>
    </bk>
    <bk>
      <rc t="1" v="40251"/>
    </bk>
    <bk>
      <rc t="1" v="40252"/>
    </bk>
    <bk>
      <rc t="1" v="40253"/>
    </bk>
    <bk>
      <rc t="1" v="40254"/>
    </bk>
    <bk>
      <rc t="1" v="40255"/>
    </bk>
    <bk>
      <rc t="1" v="40256"/>
    </bk>
    <bk>
      <rc t="1" v="40257"/>
    </bk>
    <bk>
      <rc t="1" v="40258"/>
    </bk>
    <bk>
      <rc t="1" v="40259"/>
    </bk>
    <bk>
      <rc t="1" v="40260"/>
    </bk>
    <bk>
      <rc t="1" v="40261"/>
    </bk>
    <bk>
      <rc t="1" v="40262"/>
    </bk>
    <bk>
      <rc t="1" v="40263"/>
    </bk>
    <bk>
      <rc t="1" v="40264"/>
    </bk>
    <bk>
      <rc t="1" v="40265"/>
    </bk>
    <bk>
      <rc t="1" v="40266"/>
    </bk>
    <bk>
      <rc t="1" v="40267"/>
    </bk>
    <bk>
      <rc t="1" v="40268"/>
    </bk>
    <bk>
      <rc t="1" v="40269"/>
    </bk>
    <bk>
      <rc t="1" v="40270"/>
    </bk>
    <bk>
      <rc t="1" v="40271"/>
    </bk>
    <bk>
      <rc t="1" v="40272"/>
    </bk>
    <bk>
      <rc t="1" v="40273"/>
    </bk>
    <bk>
      <rc t="1" v="40274"/>
    </bk>
    <bk>
      <rc t="1" v="40275"/>
    </bk>
    <bk>
      <rc t="1" v="40276"/>
    </bk>
    <bk>
      <rc t="1" v="40277"/>
    </bk>
    <bk>
      <rc t="1" v="40278"/>
    </bk>
    <bk>
      <rc t="1" v="40279"/>
    </bk>
    <bk>
      <rc t="1" v="40280"/>
    </bk>
    <bk>
      <rc t="1" v="40281"/>
    </bk>
    <bk>
      <rc t="1" v="40282"/>
    </bk>
    <bk>
      <rc t="1" v="40283"/>
    </bk>
    <bk>
      <rc t="1" v="40284"/>
    </bk>
    <bk>
      <rc t="1" v="40285"/>
    </bk>
    <bk>
      <rc t="1" v="40286"/>
    </bk>
    <bk>
      <rc t="1" v="40287"/>
    </bk>
    <bk>
      <rc t="1" v="40288"/>
    </bk>
    <bk>
      <rc t="1" v="40289"/>
    </bk>
    <bk>
      <rc t="1" v="40290"/>
    </bk>
    <bk>
      <rc t="1" v="40291"/>
    </bk>
    <bk>
      <rc t="1" v="40292"/>
    </bk>
    <bk>
      <rc t="1" v="40293"/>
    </bk>
    <bk>
      <rc t="1" v="40294"/>
    </bk>
    <bk>
      <rc t="1" v="40295"/>
    </bk>
    <bk>
      <rc t="1" v="40296"/>
    </bk>
    <bk>
      <rc t="1" v="40297"/>
    </bk>
    <bk>
      <rc t="1" v="40298"/>
    </bk>
    <bk>
      <rc t="1" v="40299"/>
    </bk>
    <bk>
      <rc t="1" v="40300"/>
    </bk>
    <bk>
      <rc t="1" v="40301"/>
    </bk>
    <bk>
      <rc t="1" v="40302"/>
    </bk>
    <bk>
      <rc t="1" v="40303"/>
    </bk>
    <bk>
      <rc t="1" v="40304"/>
    </bk>
    <bk>
      <rc t="1" v="40305"/>
    </bk>
    <bk>
      <rc t="1" v="40306"/>
    </bk>
    <bk>
      <rc t="1" v="40307"/>
    </bk>
    <bk>
      <rc t="1" v="40308"/>
    </bk>
    <bk>
      <rc t="1" v="40309"/>
    </bk>
    <bk>
      <rc t="1" v="40310"/>
    </bk>
    <bk>
      <rc t="1" v="40311"/>
    </bk>
    <bk>
      <rc t="1" v="40312"/>
    </bk>
    <bk>
      <rc t="1" v="40313"/>
    </bk>
    <bk>
      <rc t="1" v="40314"/>
    </bk>
    <bk>
      <rc t="1" v="40315"/>
    </bk>
    <bk>
      <rc t="1" v="40316"/>
    </bk>
    <bk>
      <rc t="1" v="40317"/>
    </bk>
    <bk>
      <rc t="1" v="40318"/>
    </bk>
    <bk>
      <rc t="1" v="40319"/>
    </bk>
    <bk>
      <rc t="1" v="40320"/>
    </bk>
    <bk>
      <rc t="1" v="40321"/>
    </bk>
    <bk>
      <rc t="1" v="40322"/>
    </bk>
    <bk>
      <rc t="1" v="40323"/>
    </bk>
    <bk>
      <rc t="1" v="40324"/>
    </bk>
    <bk>
      <rc t="1" v="40325"/>
    </bk>
    <bk>
      <rc t="1" v="40326"/>
    </bk>
    <bk>
      <rc t="1" v="40327"/>
    </bk>
    <bk>
      <rc t="1" v="40328"/>
    </bk>
    <bk>
      <rc t="1" v="40329"/>
    </bk>
    <bk>
      <rc t="1" v="40330"/>
    </bk>
    <bk>
      <rc t="1" v="40331"/>
    </bk>
    <bk>
      <rc t="1" v="40332"/>
    </bk>
    <bk>
      <rc t="1" v="40333"/>
    </bk>
    <bk>
      <rc t="1" v="40334"/>
    </bk>
    <bk>
      <rc t="1" v="40335"/>
    </bk>
    <bk>
      <rc t="1" v="40336"/>
    </bk>
    <bk>
      <rc t="1" v="40337"/>
    </bk>
    <bk>
      <rc t="1" v="40338"/>
    </bk>
    <bk>
      <rc t="1" v="40339"/>
    </bk>
    <bk>
      <rc t="1" v="40340"/>
    </bk>
    <bk>
      <rc t="1" v="40341"/>
    </bk>
    <bk>
      <rc t="1" v="40342"/>
    </bk>
    <bk>
      <rc t="1" v="40343"/>
    </bk>
    <bk>
      <rc t="1" v="40344"/>
    </bk>
    <bk>
      <rc t="1" v="40345"/>
    </bk>
    <bk>
      <rc t="1" v="40346"/>
    </bk>
    <bk>
      <rc t="1" v="40347"/>
    </bk>
    <bk>
      <rc t="1" v="40348"/>
    </bk>
    <bk>
      <rc t="1" v="40349"/>
    </bk>
    <bk>
      <rc t="1" v="40350"/>
    </bk>
    <bk>
      <rc t="1" v="40351"/>
    </bk>
    <bk>
      <rc t="1" v="40352"/>
    </bk>
    <bk>
      <rc t="1" v="40353"/>
    </bk>
    <bk>
      <rc t="1" v="40354"/>
    </bk>
    <bk>
      <rc t="1" v="40355"/>
    </bk>
    <bk>
      <rc t="1" v="40356"/>
    </bk>
    <bk>
      <rc t="1" v="40357"/>
    </bk>
    <bk>
      <rc t="1" v="40358"/>
    </bk>
    <bk>
      <rc t="1" v="40359"/>
    </bk>
    <bk>
      <rc t="1" v="40360"/>
    </bk>
    <bk>
      <rc t="1" v="40361"/>
    </bk>
    <bk>
      <rc t="1" v="40362"/>
    </bk>
    <bk>
      <rc t="1" v="40363"/>
    </bk>
    <bk>
      <rc t="1" v="40364"/>
    </bk>
    <bk>
      <rc t="1" v="40365"/>
    </bk>
    <bk>
      <rc t="1" v="40366"/>
    </bk>
    <bk>
      <rc t="1" v="40367"/>
    </bk>
    <bk>
      <rc t="1" v="40368"/>
    </bk>
    <bk>
      <rc t="1" v="40369"/>
    </bk>
    <bk>
      <rc t="1" v="40370"/>
    </bk>
    <bk>
      <rc t="1" v="40371"/>
    </bk>
    <bk>
      <rc t="1" v="40372"/>
    </bk>
    <bk>
      <rc t="1" v="40373"/>
    </bk>
    <bk>
      <rc t="1" v="40374"/>
    </bk>
    <bk>
      <rc t="1" v="40375"/>
    </bk>
    <bk>
      <rc t="1" v="40376"/>
    </bk>
    <bk>
      <rc t="1" v="40377"/>
    </bk>
    <bk>
      <rc t="1" v="40378"/>
    </bk>
    <bk>
      <rc t="1" v="40379"/>
    </bk>
    <bk>
      <rc t="1" v="40380"/>
    </bk>
    <bk>
      <rc t="1" v="40381"/>
    </bk>
    <bk>
      <rc t="1" v="40382"/>
    </bk>
    <bk>
      <rc t="1" v="40383"/>
    </bk>
    <bk>
      <rc t="1" v="40384"/>
    </bk>
    <bk>
      <rc t="1" v="40385"/>
    </bk>
    <bk>
      <rc t="1" v="40386"/>
    </bk>
    <bk>
      <rc t="1" v="40387"/>
    </bk>
    <bk>
      <rc t="1" v="40388"/>
    </bk>
    <bk>
      <rc t="1" v="40389"/>
    </bk>
    <bk>
      <rc t="1" v="40390"/>
    </bk>
    <bk>
      <rc t="1" v="40391"/>
    </bk>
    <bk>
      <rc t="1" v="40392"/>
    </bk>
    <bk>
      <rc t="1" v="40393"/>
    </bk>
    <bk>
      <rc t="1" v="40394"/>
    </bk>
    <bk>
      <rc t="1" v="40395"/>
    </bk>
    <bk>
      <rc t="1" v="40396"/>
    </bk>
    <bk>
      <rc t="1" v="40397"/>
    </bk>
    <bk>
      <rc t="1" v="40398"/>
    </bk>
    <bk>
      <rc t="1" v="40399"/>
    </bk>
    <bk>
      <rc t="1" v="40400"/>
    </bk>
    <bk>
      <rc t="1" v="40401"/>
    </bk>
    <bk>
      <rc t="1" v="40402"/>
    </bk>
    <bk>
      <rc t="1" v="40403"/>
    </bk>
    <bk>
      <rc t="1" v="40404"/>
    </bk>
    <bk>
      <rc t="1" v="40405"/>
    </bk>
    <bk>
      <rc t="1" v="40406"/>
    </bk>
    <bk>
      <rc t="1" v="40407"/>
    </bk>
    <bk>
      <rc t="1" v="40408"/>
    </bk>
    <bk>
      <rc t="1" v="40409"/>
    </bk>
    <bk>
      <rc t="1" v="40410"/>
    </bk>
    <bk>
      <rc t="1" v="40411"/>
    </bk>
    <bk>
      <rc t="1" v="40412"/>
    </bk>
    <bk>
      <rc t="1" v="40413"/>
    </bk>
    <bk>
      <rc t="1" v="40414"/>
    </bk>
    <bk>
      <rc t="1" v="40415"/>
    </bk>
    <bk>
      <rc t="1" v="40416"/>
    </bk>
    <bk>
      <rc t="1" v="40417"/>
    </bk>
    <bk>
      <rc t="1" v="40418"/>
    </bk>
    <bk>
      <rc t="1" v="40419"/>
    </bk>
    <bk>
      <rc t="1" v="40420"/>
    </bk>
    <bk>
      <rc t="1" v="40421"/>
    </bk>
    <bk>
      <rc t="1" v="40422"/>
    </bk>
    <bk>
      <rc t="1" v="40423"/>
    </bk>
    <bk>
      <rc t="1" v="40424"/>
    </bk>
    <bk>
      <rc t="1" v="40425"/>
    </bk>
    <bk>
      <rc t="1" v="40426"/>
    </bk>
    <bk>
      <rc t="1" v="40427"/>
    </bk>
    <bk>
      <rc t="1" v="40428"/>
    </bk>
    <bk>
      <rc t="1" v="40429"/>
    </bk>
    <bk>
      <rc t="1" v="40430"/>
    </bk>
    <bk>
      <rc t="1" v="40431"/>
    </bk>
    <bk>
      <rc t="1" v="40432"/>
    </bk>
    <bk>
      <rc t="1" v="40433"/>
    </bk>
    <bk>
      <rc t="1" v="40434"/>
    </bk>
    <bk>
      <rc t="1" v="40435"/>
    </bk>
    <bk>
      <rc t="1" v="40436"/>
    </bk>
    <bk>
      <rc t="1" v="40437"/>
    </bk>
    <bk>
      <rc t="1" v="40438"/>
    </bk>
    <bk>
      <rc t="1" v="40439"/>
    </bk>
    <bk>
      <rc t="1" v="40440"/>
    </bk>
    <bk>
      <rc t="1" v="40441"/>
    </bk>
    <bk>
      <rc t="1" v="40442"/>
    </bk>
    <bk>
      <rc t="1" v="40443"/>
    </bk>
    <bk>
      <rc t="1" v="40444"/>
    </bk>
    <bk>
      <rc t="1" v="40445"/>
    </bk>
    <bk>
      <rc t="1" v="40446"/>
    </bk>
    <bk>
      <rc t="1" v="40447"/>
    </bk>
    <bk>
      <rc t="1" v="40448"/>
    </bk>
    <bk>
      <rc t="1" v="40449"/>
    </bk>
    <bk>
      <rc t="1" v="40450"/>
    </bk>
    <bk>
      <rc t="1" v="40451"/>
    </bk>
    <bk>
      <rc t="1" v="40452"/>
    </bk>
    <bk>
      <rc t="1" v="40453"/>
    </bk>
    <bk>
      <rc t="1" v="40454"/>
    </bk>
    <bk>
      <rc t="1" v="40455"/>
    </bk>
    <bk>
      <rc t="1" v="40456"/>
    </bk>
    <bk>
      <rc t="1" v="40457"/>
    </bk>
    <bk>
      <rc t="1" v="40458"/>
    </bk>
    <bk>
      <rc t="1" v="40459"/>
    </bk>
    <bk>
      <rc t="1" v="40460"/>
    </bk>
    <bk>
      <rc t="1" v="40461"/>
    </bk>
    <bk>
      <rc t="1" v="40462"/>
    </bk>
    <bk>
      <rc t="1" v="40463"/>
    </bk>
    <bk>
      <rc t="1" v="40464"/>
    </bk>
    <bk>
      <rc t="1" v="40465"/>
    </bk>
    <bk>
      <rc t="1" v="40466"/>
    </bk>
    <bk>
      <rc t="1" v="40467"/>
    </bk>
    <bk>
      <rc t="1" v="40468"/>
    </bk>
    <bk>
      <rc t="1" v="40469"/>
    </bk>
    <bk>
      <rc t="1" v="40470"/>
    </bk>
    <bk>
      <rc t="1" v="40471"/>
    </bk>
    <bk>
      <rc t="1" v="40472"/>
    </bk>
    <bk>
      <rc t="1" v="40473"/>
    </bk>
    <bk>
      <rc t="1" v="40474"/>
    </bk>
    <bk>
      <rc t="1" v="40475"/>
    </bk>
    <bk>
      <rc t="1" v="40476"/>
    </bk>
    <bk>
      <rc t="1" v="40477"/>
    </bk>
    <bk>
      <rc t="1" v="40478"/>
    </bk>
    <bk>
      <rc t="1" v="40479"/>
    </bk>
    <bk>
      <rc t="1" v="40480"/>
    </bk>
    <bk>
      <rc t="1" v="40481"/>
    </bk>
    <bk>
      <rc t="1" v="40482"/>
    </bk>
    <bk>
      <rc t="1" v="40483"/>
    </bk>
    <bk>
      <rc t="1" v="40484"/>
    </bk>
    <bk>
      <rc t="1" v="40485"/>
    </bk>
    <bk>
      <rc t="1" v="40486"/>
    </bk>
    <bk>
      <rc t="1" v="40487"/>
    </bk>
    <bk>
      <rc t="1" v="40488"/>
    </bk>
    <bk>
      <rc t="1" v="40489"/>
    </bk>
    <bk>
      <rc t="1" v="40490"/>
    </bk>
    <bk>
      <rc t="1" v="40491"/>
    </bk>
    <bk>
      <rc t="1" v="40492"/>
    </bk>
    <bk>
      <rc t="1" v="40493"/>
    </bk>
    <bk>
      <rc t="1" v="40494"/>
    </bk>
    <bk>
      <rc t="1" v="40495"/>
    </bk>
    <bk>
      <rc t="1" v="40496"/>
    </bk>
    <bk>
      <rc t="1" v="40497"/>
    </bk>
    <bk>
      <rc t="1" v="40498"/>
    </bk>
    <bk>
      <rc t="1" v="40499"/>
    </bk>
    <bk>
      <rc t="1" v="40500"/>
    </bk>
    <bk>
      <rc t="1" v="40501"/>
    </bk>
    <bk>
      <rc t="1" v="40502"/>
    </bk>
    <bk>
      <rc t="1" v="40503"/>
    </bk>
    <bk>
      <rc t="1" v="40504"/>
    </bk>
    <bk>
      <rc t="1" v="40505"/>
    </bk>
    <bk>
      <rc t="1" v="40506"/>
    </bk>
    <bk>
      <rc t="1" v="40507"/>
    </bk>
    <bk>
      <rc t="1" v="40508"/>
    </bk>
    <bk>
      <rc t="1" v="40509"/>
    </bk>
    <bk>
      <rc t="1" v="40510"/>
    </bk>
    <bk>
      <rc t="1" v="40511"/>
    </bk>
    <bk>
      <rc t="1" v="40512"/>
    </bk>
    <bk>
      <rc t="1" v="40513"/>
    </bk>
    <bk>
      <rc t="1" v="40514"/>
    </bk>
    <bk>
      <rc t="1" v="40515"/>
    </bk>
    <bk>
      <rc t="1" v="40516"/>
    </bk>
    <bk>
      <rc t="1" v="40517"/>
    </bk>
    <bk>
      <rc t="1" v="40518"/>
    </bk>
    <bk>
      <rc t="1" v="40519"/>
    </bk>
    <bk>
      <rc t="1" v="40520"/>
    </bk>
    <bk>
      <rc t="1" v="40521"/>
    </bk>
    <bk>
      <rc t="1" v="40522"/>
    </bk>
    <bk>
      <rc t="1" v="40523"/>
    </bk>
    <bk>
      <rc t="1" v="40524"/>
    </bk>
    <bk>
      <rc t="1" v="40525"/>
    </bk>
    <bk>
      <rc t="1" v="40526"/>
    </bk>
    <bk>
      <rc t="1" v="40527"/>
    </bk>
    <bk>
      <rc t="1" v="40528"/>
    </bk>
    <bk>
      <rc t="1" v="40529"/>
    </bk>
    <bk>
      <rc t="1" v="40530"/>
    </bk>
    <bk>
      <rc t="1" v="40531"/>
    </bk>
    <bk>
      <rc t="1" v="40532"/>
    </bk>
    <bk>
      <rc t="1" v="40533"/>
    </bk>
    <bk>
      <rc t="1" v="40534"/>
    </bk>
    <bk>
      <rc t="1" v="40535"/>
    </bk>
    <bk>
      <rc t="1" v="40536"/>
    </bk>
    <bk>
      <rc t="1" v="40537"/>
    </bk>
    <bk>
      <rc t="1" v="40538"/>
    </bk>
    <bk>
      <rc t="1" v="40539"/>
    </bk>
    <bk>
      <rc t="1" v="40540"/>
    </bk>
    <bk>
      <rc t="1" v="40541"/>
    </bk>
    <bk>
      <rc t="1" v="40542"/>
    </bk>
    <bk>
      <rc t="1" v="40543"/>
    </bk>
    <bk>
      <rc t="1" v="40544"/>
    </bk>
    <bk>
      <rc t="1" v="40545"/>
    </bk>
    <bk>
      <rc t="1" v="40546"/>
    </bk>
    <bk>
      <rc t="1" v="40547"/>
    </bk>
    <bk>
      <rc t="1" v="40548"/>
    </bk>
    <bk>
      <rc t="1" v="40549"/>
    </bk>
    <bk>
      <rc t="1" v="40550"/>
    </bk>
    <bk>
      <rc t="1" v="40551"/>
    </bk>
    <bk>
      <rc t="1" v="40552"/>
    </bk>
    <bk>
      <rc t="1" v="40553"/>
    </bk>
    <bk>
      <rc t="1" v="40554"/>
    </bk>
    <bk>
      <rc t="1" v="40555"/>
    </bk>
    <bk>
      <rc t="1" v="40556"/>
    </bk>
    <bk>
      <rc t="1" v="40557"/>
    </bk>
    <bk>
      <rc t="1" v="40558"/>
    </bk>
    <bk>
      <rc t="1" v="40559"/>
    </bk>
    <bk>
      <rc t="1" v="40560"/>
    </bk>
    <bk>
      <rc t="1" v="40561"/>
    </bk>
    <bk>
      <rc t="1" v="40562"/>
    </bk>
    <bk>
      <rc t="1" v="40563"/>
    </bk>
    <bk>
      <rc t="1" v="40564"/>
    </bk>
    <bk>
      <rc t="1" v="40565"/>
    </bk>
    <bk>
      <rc t="1" v="40566"/>
    </bk>
    <bk>
      <rc t="1" v="40567"/>
    </bk>
    <bk>
      <rc t="1" v="40568"/>
    </bk>
    <bk>
      <rc t="1" v="40569"/>
    </bk>
    <bk>
      <rc t="1" v="40570"/>
    </bk>
    <bk>
      <rc t="1" v="40571"/>
    </bk>
    <bk>
      <rc t="1" v="40572"/>
    </bk>
    <bk>
      <rc t="1" v="40573"/>
    </bk>
    <bk>
      <rc t="1" v="40574"/>
    </bk>
    <bk>
      <rc t="1" v="40575"/>
    </bk>
    <bk>
      <rc t="1" v="40576"/>
    </bk>
    <bk>
      <rc t="1" v="40577"/>
    </bk>
    <bk>
      <rc t="1" v="40578"/>
    </bk>
    <bk>
      <rc t="1" v="40579"/>
    </bk>
    <bk>
      <rc t="1" v="40580"/>
    </bk>
    <bk>
      <rc t="1" v="40581"/>
    </bk>
    <bk>
      <rc t="1" v="40582"/>
    </bk>
    <bk>
      <rc t="1" v="40583"/>
    </bk>
    <bk>
      <rc t="1" v="40584"/>
    </bk>
    <bk>
      <rc t="1" v="40585"/>
    </bk>
    <bk>
      <rc t="1" v="40586"/>
    </bk>
    <bk>
      <rc t="1" v="40587"/>
    </bk>
    <bk>
      <rc t="1" v="40588"/>
    </bk>
    <bk>
      <rc t="1" v="40589"/>
    </bk>
    <bk>
      <rc t="1" v="40590"/>
    </bk>
    <bk>
      <rc t="1" v="40591"/>
    </bk>
    <bk>
      <rc t="1" v="40592"/>
    </bk>
    <bk>
      <rc t="1" v="40593"/>
    </bk>
    <bk>
      <rc t="1" v="40594"/>
    </bk>
    <bk>
      <rc t="1" v="40595"/>
    </bk>
    <bk>
      <rc t="1" v="40596"/>
    </bk>
    <bk>
      <rc t="1" v="40597"/>
    </bk>
    <bk>
      <rc t="1" v="40598"/>
    </bk>
    <bk>
      <rc t="1" v="40599"/>
    </bk>
    <bk>
      <rc t="1" v="40600"/>
    </bk>
    <bk>
      <rc t="1" v="40601"/>
    </bk>
    <bk>
      <rc t="1" v="40602"/>
    </bk>
    <bk>
      <rc t="1" v="40603"/>
    </bk>
    <bk>
      <rc t="1" v="40604"/>
    </bk>
    <bk>
      <rc t="1" v="40605"/>
    </bk>
    <bk>
      <rc t="1" v="40606"/>
    </bk>
    <bk>
      <rc t="1" v="40607"/>
    </bk>
    <bk>
      <rc t="1" v="40608"/>
    </bk>
    <bk>
      <rc t="1" v="40609"/>
    </bk>
    <bk>
      <rc t="1" v="40610"/>
    </bk>
    <bk>
      <rc t="1" v="40611"/>
    </bk>
    <bk>
      <rc t="1" v="40612"/>
    </bk>
    <bk>
      <rc t="1" v="40613"/>
    </bk>
    <bk>
      <rc t="1" v="40614"/>
    </bk>
    <bk>
      <rc t="1" v="40615"/>
    </bk>
    <bk>
      <rc t="1" v="40616"/>
    </bk>
    <bk>
      <rc t="1" v="40617"/>
    </bk>
    <bk>
      <rc t="1" v="40618"/>
    </bk>
    <bk>
      <rc t="1" v="40619"/>
    </bk>
    <bk>
      <rc t="1" v="40620"/>
    </bk>
    <bk>
      <rc t="1" v="40621"/>
    </bk>
    <bk>
      <rc t="1" v="40622"/>
    </bk>
    <bk>
      <rc t="1" v="40623"/>
    </bk>
    <bk>
      <rc t="1" v="40624"/>
    </bk>
    <bk>
      <rc t="1" v="40625"/>
    </bk>
    <bk>
      <rc t="1" v="40626"/>
    </bk>
    <bk>
      <rc t="1" v="40627"/>
    </bk>
    <bk>
      <rc t="1" v="40628"/>
    </bk>
    <bk>
      <rc t="1" v="40629"/>
    </bk>
    <bk>
      <rc t="1" v="40630"/>
    </bk>
    <bk>
      <rc t="1" v="40631"/>
    </bk>
    <bk>
      <rc t="1" v="40632"/>
    </bk>
    <bk>
      <rc t="1" v="40633"/>
    </bk>
    <bk>
      <rc t="1" v="40634"/>
    </bk>
    <bk>
      <rc t="1" v="40635"/>
    </bk>
    <bk>
      <rc t="1" v="40636"/>
    </bk>
    <bk>
      <rc t="1" v="40637"/>
    </bk>
    <bk>
      <rc t="1" v="40638"/>
    </bk>
    <bk>
      <rc t="1" v="40639"/>
    </bk>
    <bk>
      <rc t="1" v="40640"/>
    </bk>
    <bk>
      <rc t="1" v="40641"/>
    </bk>
    <bk>
      <rc t="1" v="40642"/>
    </bk>
    <bk>
      <rc t="1" v="40643"/>
    </bk>
    <bk>
      <rc t="1" v="40644"/>
    </bk>
    <bk>
      <rc t="1" v="40645"/>
    </bk>
    <bk>
      <rc t="1" v="40646"/>
    </bk>
    <bk>
      <rc t="1" v="40647"/>
    </bk>
    <bk>
      <rc t="1" v="40648"/>
    </bk>
    <bk>
      <rc t="1" v="40649"/>
    </bk>
    <bk>
      <rc t="1" v="40650"/>
    </bk>
    <bk>
      <rc t="1" v="40651"/>
    </bk>
    <bk>
      <rc t="1" v="40652"/>
    </bk>
    <bk>
      <rc t="1" v="40653"/>
    </bk>
    <bk>
      <rc t="1" v="40654"/>
    </bk>
    <bk>
      <rc t="1" v="40655"/>
    </bk>
    <bk>
      <rc t="1" v="40656"/>
    </bk>
    <bk>
      <rc t="1" v="40657"/>
    </bk>
    <bk>
      <rc t="1" v="40658"/>
    </bk>
    <bk>
      <rc t="1" v="40659"/>
    </bk>
    <bk>
      <rc t="1" v="40660"/>
    </bk>
    <bk>
      <rc t="1" v="40661"/>
    </bk>
    <bk>
      <rc t="1" v="40662"/>
    </bk>
    <bk>
      <rc t="1" v="40663"/>
    </bk>
    <bk>
      <rc t="1" v="40664"/>
    </bk>
    <bk>
      <rc t="1" v="40665"/>
    </bk>
    <bk>
      <rc t="1" v="40666"/>
    </bk>
    <bk>
      <rc t="1" v="40667"/>
    </bk>
    <bk>
      <rc t="1" v="40668"/>
    </bk>
    <bk>
      <rc t="1" v="40669"/>
    </bk>
    <bk>
      <rc t="1" v="40670"/>
    </bk>
    <bk>
      <rc t="1" v="40671"/>
    </bk>
    <bk>
      <rc t="1" v="40672"/>
    </bk>
    <bk>
      <rc t="1" v="40673"/>
    </bk>
    <bk>
      <rc t="1" v="40674"/>
    </bk>
    <bk>
      <rc t="1" v="40675"/>
    </bk>
    <bk>
      <rc t="1" v="40676"/>
    </bk>
    <bk>
      <rc t="1" v="40677"/>
    </bk>
    <bk>
      <rc t="1" v="40678"/>
    </bk>
    <bk>
      <rc t="1" v="40679"/>
    </bk>
    <bk>
      <rc t="1" v="40680"/>
    </bk>
    <bk>
      <rc t="1" v="40681"/>
    </bk>
    <bk>
      <rc t="1" v="40682"/>
    </bk>
    <bk>
      <rc t="1" v="40683"/>
    </bk>
    <bk>
      <rc t="1" v="40684"/>
    </bk>
    <bk>
      <rc t="1" v="40685"/>
    </bk>
    <bk>
      <rc t="1" v="40686"/>
    </bk>
    <bk>
      <rc t="1" v="40687"/>
    </bk>
    <bk>
      <rc t="1" v="40688"/>
    </bk>
    <bk>
      <rc t="1" v="40689"/>
    </bk>
    <bk>
      <rc t="1" v="40690"/>
    </bk>
    <bk>
      <rc t="1" v="40691"/>
    </bk>
    <bk>
      <rc t="1" v="40692"/>
    </bk>
    <bk>
      <rc t="1" v="40693"/>
    </bk>
    <bk>
      <rc t="1" v="40694"/>
    </bk>
    <bk>
      <rc t="1" v="40695"/>
    </bk>
    <bk>
      <rc t="1" v="40696"/>
    </bk>
    <bk>
      <rc t="1" v="40697"/>
    </bk>
    <bk>
      <rc t="1" v="40698"/>
    </bk>
    <bk>
      <rc t="1" v="40699"/>
    </bk>
    <bk>
      <rc t="1" v="40700"/>
    </bk>
    <bk>
      <rc t="1" v="40701"/>
    </bk>
    <bk>
      <rc t="1" v="40702"/>
    </bk>
    <bk>
      <rc t="1" v="40703"/>
    </bk>
    <bk>
      <rc t="1" v="40704"/>
    </bk>
    <bk>
      <rc t="1" v="40705"/>
    </bk>
    <bk>
      <rc t="1" v="40706"/>
    </bk>
    <bk>
      <rc t="1" v="40707"/>
    </bk>
    <bk>
      <rc t="1" v="40708"/>
    </bk>
    <bk>
      <rc t="1" v="40709"/>
    </bk>
    <bk>
      <rc t="1" v="40710"/>
    </bk>
    <bk>
      <rc t="1" v="40711"/>
    </bk>
    <bk>
      <rc t="1" v="40712"/>
    </bk>
    <bk>
      <rc t="1" v="40713"/>
    </bk>
    <bk>
      <rc t="1" v="40714"/>
    </bk>
    <bk>
      <rc t="1" v="40715"/>
    </bk>
    <bk>
      <rc t="1" v="40716"/>
    </bk>
    <bk>
      <rc t="1" v="40717"/>
    </bk>
    <bk>
      <rc t="1" v="40718"/>
    </bk>
    <bk>
      <rc t="1" v="40719"/>
    </bk>
    <bk>
      <rc t="1" v="40720"/>
    </bk>
    <bk>
      <rc t="1" v="40721"/>
    </bk>
    <bk>
      <rc t="1" v="40722"/>
    </bk>
    <bk>
      <rc t="1" v="40723"/>
    </bk>
    <bk>
      <rc t="1" v="40724"/>
    </bk>
    <bk>
      <rc t="1" v="40725"/>
    </bk>
    <bk>
      <rc t="1" v="40726"/>
    </bk>
    <bk>
      <rc t="1" v="40727"/>
    </bk>
    <bk>
      <rc t="1" v="40728"/>
    </bk>
    <bk>
      <rc t="1" v="40729"/>
    </bk>
    <bk>
      <rc t="1" v="40730"/>
    </bk>
    <bk>
      <rc t="1" v="40731"/>
    </bk>
    <bk>
      <rc t="1" v="40732"/>
    </bk>
    <bk>
      <rc t="1" v="40733"/>
    </bk>
    <bk>
      <rc t="1" v="40734"/>
    </bk>
    <bk>
      <rc t="1" v="40735"/>
    </bk>
    <bk>
      <rc t="1" v="40736"/>
    </bk>
    <bk>
      <rc t="1" v="40737"/>
    </bk>
    <bk>
      <rc t="1" v="40738"/>
    </bk>
    <bk>
      <rc t="1" v="40739"/>
    </bk>
    <bk>
      <rc t="1" v="40740"/>
    </bk>
    <bk>
      <rc t="1" v="40741"/>
    </bk>
    <bk>
      <rc t="1" v="40742"/>
    </bk>
    <bk>
      <rc t="1" v="40743"/>
    </bk>
    <bk>
      <rc t="1" v="40744"/>
    </bk>
    <bk>
      <rc t="1" v="40745"/>
    </bk>
    <bk>
      <rc t="1" v="40746"/>
    </bk>
    <bk>
      <rc t="1" v="40747"/>
    </bk>
    <bk>
      <rc t="1" v="40748"/>
    </bk>
    <bk>
      <rc t="1" v="40749"/>
    </bk>
    <bk>
      <rc t="1" v="40750"/>
    </bk>
    <bk>
      <rc t="1" v="40751"/>
    </bk>
    <bk>
      <rc t="1" v="40752"/>
    </bk>
    <bk>
      <rc t="1" v="40753"/>
    </bk>
    <bk>
      <rc t="1" v="40754"/>
    </bk>
    <bk>
      <rc t="1" v="40755"/>
    </bk>
    <bk>
      <rc t="1" v="40756"/>
    </bk>
    <bk>
      <rc t="1" v="40757"/>
    </bk>
    <bk>
      <rc t="1" v="40758"/>
    </bk>
    <bk>
      <rc t="1" v="40759"/>
    </bk>
    <bk>
      <rc t="1" v="40760"/>
    </bk>
    <bk>
      <rc t="1" v="40761"/>
    </bk>
    <bk>
      <rc t="1" v="40762"/>
    </bk>
    <bk>
      <rc t="1" v="40763"/>
    </bk>
    <bk>
      <rc t="1" v="40764"/>
    </bk>
    <bk>
      <rc t="1" v="40765"/>
    </bk>
    <bk>
      <rc t="1" v="40766"/>
    </bk>
    <bk>
      <rc t="1" v="40767"/>
    </bk>
    <bk>
      <rc t="1" v="40768"/>
    </bk>
    <bk>
      <rc t="1" v="40769"/>
    </bk>
    <bk>
      <rc t="1" v="40770"/>
    </bk>
    <bk>
      <rc t="1" v="40771"/>
    </bk>
    <bk>
      <rc t="1" v="40772"/>
    </bk>
    <bk>
      <rc t="1" v="40773"/>
    </bk>
    <bk>
      <rc t="1" v="40774"/>
    </bk>
    <bk>
      <rc t="1" v="40775"/>
    </bk>
    <bk>
      <rc t="1" v="40776"/>
    </bk>
    <bk>
      <rc t="1" v="40777"/>
    </bk>
    <bk>
      <rc t="1" v="40778"/>
    </bk>
    <bk>
      <rc t="1" v="40779"/>
    </bk>
    <bk>
      <rc t="1" v="40780"/>
    </bk>
    <bk>
      <rc t="1" v="40781"/>
    </bk>
    <bk>
      <rc t="1" v="40782"/>
    </bk>
    <bk>
      <rc t="1" v="40783"/>
    </bk>
    <bk>
      <rc t="1" v="40784"/>
    </bk>
    <bk>
      <rc t="1" v="40785"/>
    </bk>
    <bk>
      <rc t="1" v="40786"/>
    </bk>
    <bk>
      <rc t="1" v="40787"/>
    </bk>
    <bk>
      <rc t="1" v="40788"/>
    </bk>
    <bk>
      <rc t="1" v="40789"/>
    </bk>
    <bk>
      <rc t="1" v="40790"/>
    </bk>
    <bk>
      <rc t="1" v="40791"/>
    </bk>
    <bk>
      <rc t="1" v="40792"/>
    </bk>
    <bk>
      <rc t="1" v="40793"/>
    </bk>
    <bk>
      <rc t="1" v="40794"/>
    </bk>
    <bk>
      <rc t="1" v="40795"/>
    </bk>
    <bk>
      <rc t="1" v="40796"/>
    </bk>
    <bk>
      <rc t="1" v="40797"/>
    </bk>
    <bk>
      <rc t="1" v="40798"/>
    </bk>
    <bk>
      <rc t="1" v="40799"/>
    </bk>
    <bk>
      <rc t="1" v="40800"/>
    </bk>
    <bk>
      <rc t="1" v="40801"/>
    </bk>
    <bk>
      <rc t="1" v="40802"/>
    </bk>
    <bk>
      <rc t="1" v="40803"/>
    </bk>
    <bk>
      <rc t="1" v="40804"/>
    </bk>
    <bk>
      <rc t="1" v="40805"/>
    </bk>
    <bk>
      <rc t="1" v="40806"/>
    </bk>
    <bk>
      <rc t="1" v="40807"/>
    </bk>
    <bk>
      <rc t="1" v="40808"/>
    </bk>
    <bk>
      <rc t="1" v="40809"/>
    </bk>
    <bk>
      <rc t="1" v="40810"/>
    </bk>
    <bk>
      <rc t="1" v="40811"/>
    </bk>
    <bk>
      <rc t="1" v="40812"/>
    </bk>
    <bk>
      <rc t="1" v="40813"/>
    </bk>
    <bk>
      <rc t="1" v="40814"/>
    </bk>
    <bk>
      <rc t="1" v="40815"/>
    </bk>
    <bk>
      <rc t="1" v="40816"/>
    </bk>
    <bk>
      <rc t="1" v="40817"/>
    </bk>
    <bk>
      <rc t="1" v="40818"/>
    </bk>
    <bk>
      <rc t="1" v="40819"/>
    </bk>
    <bk>
      <rc t="1" v="40820"/>
    </bk>
    <bk>
      <rc t="1" v="40821"/>
    </bk>
    <bk>
      <rc t="1" v="40822"/>
    </bk>
    <bk>
      <rc t="1" v="40823"/>
    </bk>
    <bk>
      <rc t="1" v="40824"/>
    </bk>
    <bk>
      <rc t="1" v="40825"/>
    </bk>
    <bk>
      <rc t="1" v="40826"/>
    </bk>
    <bk>
      <rc t="1" v="40827"/>
    </bk>
    <bk>
      <rc t="1" v="40828"/>
    </bk>
    <bk>
      <rc t="1" v="40829"/>
    </bk>
    <bk>
      <rc t="1" v="40830"/>
    </bk>
    <bk>
      <rc t="1" v="40831"/>
    </bk>
    <bk>
      <rc t="1" v="40832"/>
    </bk>
    <bk>
      <rc t="1" v="40833"/>
    </bk>
    <bk>
      <rc t="1" v="40834"/>
    </bk>
    <bk>
      <rc t="1" v="40835"/>
    </bk>
    <bk>
      <rc t="1" v="40836"/>
    </bk>
    <bk>
      <rc t="1" v="40837"/>
    </bk>
    <bk>
      <rc t="1" v="40838"/>
    </bk>
    <bk>
      <rc t="1" v="40839"/>
    </bk>
    <bk>
      <rc t="1" v="40840"/>
    </bk>
    <bk>
      <rc t="1" v="40841"/>
    </bk>
    <bk>
      <rc t="1" v="40842"/>
    </bk>
    <bk>
      <rc t="1" v="40843"/>
    </bk>
    <bk>
      <rc t="1" v="40844"/>
    </bk>
    <bk>
      <rc t="1" v="40845"/>
    </bk>
    <bk>
      <rc t="1" v="40846"/>
    </bk>
    <bk>
      <rc t="1" v="40847"/>
    </bk>
    <bk>
      <rc t="1" v="40848"/>
    </bk>
    <bk>
      <rc t="1" v="40849"/>
    </bk>
    <bk>
      <rc t="1" v="40850"/>
    </bk>
    <bk>
      <rc t="1" v="40851"/>
    </bk>
    <bk>
      <rc t="1" v="40852"/>
    </bk>
    <bk>
      <rc t="1" v="40853"/>
    </bk>
    <bk>
      <rc t="1" v="40854"/>
    </bk>
    <bk>
      <rc t="1" v="40855"/>
    </bk>
    <bk>
      <rc t="1" v="40856"/>
    </bk>
    <bk>
      <rc t="1" v="40857"/>
    </bk>
    <bk>
      <rc t="1" v="40858"/>
    </bk>
    <bk>
      <rc t="1" v="40859"/>
    </bk>
    <bk>
      <rc t="1" v="40860"/>
    </bk>
    <bk>
      <rc t="1" v="40861"/>
    </bk>
    <bk>
      <rc t="1" v="40862"/>
    </bk>
    <bk>
      <rc t="1" v="40863"/>
    </bk>
    <bk>
      <rc t="1" v="40864"/>
    </bk>
    <bk>
      <rc t="1" v="40865"/>
    </bk>
    <bk>
      <rc t="1" v="40866"/>
    </bk>
    <bk>
      <rc t="1" v="40867"/>
    </bk>
    <bk>
      <rc t="1" v="40868"/>
    </bk>
    <bk>
      <rc t="1" v="40869"/>
    </bk>
    <bk>
      <rc t="1" v="40870"/>
    </bk>
    <bk>
      <rc t="1" v="40871"/>
    </bk>
    <bk>
      <rc t="1" v="40872"/>
    </bk>
    <bk>
      <rc t="1" v="40873"/>
    </bk>
    <bk>
      <rc t="1" v="40874"/>
    </bk>
    <bk>
      <rc t="1" v="40875"/>
    </bk>
    <bk>
      <rc t="1" v="40876"/>
    </bk>
    <bk>
      <rc t="1" v="40877"/>
    </bk>
    <bk>
      <rc t="1" v="40878"/>
    </bk>
    <bk>
      <rc t="1" v="40879"/>
    </bk>
    <bk>
      <rc t="1" v="40880"/>
    </bk>
    <bk>
      <rc t="1" v="40881"/>
    </bk>
    <bk>
      <rc t="1" v="40882"/>
    </bk>
    <bk>
      <rc t="1" v="40883"/>
    </bk>
    <bk>
      <rc t="1" v="40884"/>
    </bk>
    <bk>
      <rc t="1" v="40885"/>
    </bk>
    <bk>
      <rc t="1" v="40886"/>
    </bk>
    <bk>
      <rc t="1" v="40887"/>
    </bk>
    <bk>
      <rc t="1" v="40888"/>
    </bk>
    <bk>
      <rc t="1" v="40889"/>
    </bk>
    <bk>
      <rc t="1" v="40890"/>
    </bk>
    <bk>
      <rc t="1" v="40891"/>
    </bk>
    <bk>
      <rc t="1" v="40892"/>
    </bk>
    <bk>
      <rc t="1" v="40893"/>
    </bk>
    <bk>
      <rc t="1" v="40894"/>
    </bk>
    <bk>
      <rc t="1" v="40895"/>
    </bk>
    <bk>
      <rc t="1" v="40896"/>
    </bk>
    <bk>
      <rc t="1" v="40897"/>
    </bk>
    <bk>
      <rc t="1" v="40898"/>
    </bk>
    <bk>
      <rc t="1" v="40899"/>
    </bk>
    <bk>
      <rc t="1" v="40900"/>
    </bk>
    <bk>
      <rc t="1" v="40901"/>
    </bk>
    <bk>
      <rc t="1" v="40902"/>
    </bk>
    <bk>
      <rc t="1" v="40903"/>
    </bk>
    <bk>
      <rc t="1" v="40904"/>
    </bk>
    <bk>
      <rc t="1" v="40905"/>
    </bk>
    <bk>
      <rc t="1" v="40906"/>
    </bk>
    <bk>
      <rc t="1" v="40907"/>
    </bk>
    <bk>
      <rc t="1" v="40908"/>
    </bk>
    <bk>
      <rc t="1" v="40909"/>
    </bk>
    <bk>
      <rc t="1" v="40910"/>
    </bk>
    <bk>
      <rc t="1" v="40911"/>
    </bk>
    <bk>
      <rc t="1" v="40912"/>
    </bk>
    <bk>
      <rc t="1" v="40913"/>
    </bk>
    <bk>
      <rc t="1" v="40914"/>
    </bk>
    <bk>
      <rc t="1" v="40915"/>
    </bk>
    <bk>
      <rc t="1" v="40916"/>
    </bk>
    <bk>
      <rc t="1" v="40917"/>
    </bk>
    <bk>
      <rc t="1" v="40918"/>
    </bk>
    <bk>
      <rc t="1" v="40919"/>
    </bk>
    <bk>
      <rc t="1" v="40920"/>
    </bk>
    <bk>
      <rc t="1" v="40921"/>
    </bk>
    <bk>
      <rc t="1" v="40922"/>
    </bk>
    <bk>
      <rc t="1" v="40923"/>
    </bk>
    <bk>
      <rc t="1" v="40924"/>
    </bk>
    <bk>
      <rc t="1" v="40925"/>
    </bk>
    <bk>
      <rc t="1" v="40926"/>
    </bk>
    <bk>
      <rc t="1" v="40927"/>
    </bk>
    <bk>
      <rc t="1" v="40928"/>
    </bk>
    <bk>
      <rc t="1" v="40929"/>
    </bk>
    <bk>
      <rc t="1" v="40930"/>
    </bk>
    <bk>
      <rc t="1" v="40931"/>
    </bk>
    <bk>
      <rc t="1" v="40932"/>
    </bk>
    <bk>
      <rc t="1" v="40933"/>
    </bk>
    <bk>
      <rc t="1" v="40934"/>
    </bk>
    <bk>
      <rc t="1" v="40935"/>
    </bk>
    <bk>
      <rc t="1" v="40936"/>
    </bk>
    <bk>
      <rc t="1" v="40937"/>
    </bk>
    <bk>
      <rc t="1" v="40938"/>
    </bk>
    <bk>
      <rc t="1" v="40939"/>
    </bk>
    <bk>
      <rc t="1" v="40940"/>
    </bk>
    <bk>
      <rc t="1" v="40941"/>
    </bk>
    <bk>
      <rc t="1" v="40942"/>
    </bk>
    <bk>
      <rc t="1" v="40943"/>
    </bk>
    <bk>
      <rc t="1" v="40944"/>
    </bk>
    <bk>
      <rc t="1" v="40945"/>
    </bk>
    <bk>
      <rc t="1" v="40946"/>
    </bk>
    <bk>
      <rc t="1" v="40947"/>
    </bk>
    <bk>
      <rc t="1" v="40948"/>
    </bk>
    <bk>
      <rc t="1" v="40949"/>
    </bk>
    <bk>
      <rc t="1" v="40950"/>
    </bk>
    <bk>
      <rc t="1" v="40951"/>
    </bk>
    <bk>
      <rc t="1" v="40952"/>
    </bk>
    <bk>
      <rc t="1" v="40953"/>
    </bk>
    <bk>
      <rc t="1" v="40954"/>
    </bk>
    <bk>
      <rc t="1" v="40955"/>
    </bk>
    <bk>
      <rc t="1" v="40956"/>
    </bk>
    <bk>
      <rc t="1" v="40957"/>
    </bk>
    <bk>
      <rc t="1" v="40958"/>
    </bk>
    <bk>
      <rc t="1" v="40959"/>
    </bk>
    <bk>
      <rc t="1" v="40960"/>
    </bk>
    <bk>
      <rc t="1" v="40961"/>
    </bk>
    <bk>
      <rc t="1" v="40962"/>
    </bk>
    <bk>
      <rc t="1" v="40963"/>
    </bk>
    <bk>
      <rc t="1" v="40964"/>
    </bk>
    <bk>
      <rc t="1" v="40965"/>
    </bk>
    <bk>
      <rc t="1" v="40966"/>
    </bk>
    <bk>
      <rc t="1" v="40967"/>
    </bk>
    <bk>
      <rc t="1" v="40968"/>
    </bk>
    <bk>
      <rc t="1" v="40969"/>
    </bk>
    <bk>
      <rc t="1" v="40970"/>
    </bk>
    <bk>
      <rc t="1" v="40971"/>
    </bk>
    <bk>
      <rc t="1" v="40972"/>
    </bk>
    <bk>
      <rc t="1" v="40973"/>
    </bk>
    <bk>
      <rc t="1" v="40974"/>
    </bk>
    <bk>
      <rc t="1" v="40975"/>
    </bk>
    <bk>
      <rc t="1" v="40976"/>
    </bk>
    <bk>
      <rc t="1" v="40977"/>
    </bk>
    <bk>
      <rc t="1" v="40978"/>
    </bk>
    <bk>
      <rc t="1" v="40979"/>
    </bk>
    <bk>
      <rc t="1" v="40980"/>
    </bk>
    <bk>
      <rc t="1" v="40981"/>
    </bk>
    <bk>
      <rc t="1" v="40982"/>
    </bk>
    <bk>
      <rc t="1" v="40983"/>
    </bk>
    <bk>
      <rc t="1" v="40984"/>
    </bk>
    <bk>
      <rc t="1" v="40985"/>
    </bk>
    <bk>
      <rc t="1" v="40986"/>
    </bk>
    <bk>
      <rc t="1" v="40987"/>
    </bk>
    <bk>
      <rc t="1" v="40988"/>
    </bk>
    <bk>
      <rc t="1" v="40989"/>
    </bk>
    <bk>
      <rc t="1" v="40990"/>
    </bk>
    <bk>
      <rc t="1" v="40991"/>
    </bk>
    <bk>
      <rc t="1" v="40992"/>
    </bk>
    <bk>
      <rc t="1" v="40993"/>
    </bk>
    <bk>
      <rc t="1" v="40994"/>
    </bk>
    <bk>
      <rc t="1" v="40995"/>
    </bk>
    <bk>
      <rc t="1" v="40996"/>
    </bk>
    <bk>
      <rc t="1" v="40997"/>
    </bk>
    <bk>
      <rc t="1" v="40998"/>
    </bk>
    <bk>
      <rc t="1" v="40999"/>
    </bk>
    <bk>
      <rc t="1" v="41000"/>
    </bk>
    <bk>
      <rc t="1" v="41001"/>
    </bk>
    <bk>
      <rc t="1" v="41002"/>
    </bk>
    <bk>
      <rc t="1" v="41003"/>
    </bk>
    <bk>
      <rc t="1" v="41004"/>
    </bk>
    <bk>
      <rc t="1" v="41005"/>
    </bk>
    <bk>
      <rc t="1" v="41006"/>
    </bk>
    <bk>
      <rc t="1" v="41007"/>
    </bk>
    <bk>
      <rc t="1" v="41008"/>
    </bk>
    <bk>
      <rc t="1" v="41009"/>
    </bk>
    <bk>
      <rc t="1" v="41010"/>
    </bk>
    <bk>
      <rc t="1" v="41011"/>
    </bk>
    <bk>
      <rc t="1" v="41012"/>
    </bk>
    <bk>
      <rc t="1" v="41013"/>
    </bk>
    <bk>
      <rc t="1" v="41014"/>
    </bk>
    <bk>
      <rc t="1" v="41015"/>
    </bk>
    <bk>
      <rc t="1" v="41016"/>
    </bk>
    <bk>
      <rc t="1" v="41017"/>
    </bk>
    <bk>
      <rc t="1" v="41018"/>
    </bk>
    <bk>
      <rc t="1" v="41019"/>
    </bk>
    <bk>
      <rc t="1" v="41020"/>
    </bk>
    <bk>
      <rc t="1" v="41021"/>
    </bk>
    <bk>
      <rc t="1" v="41022"/>
    </bk>
    <bk>
      <rc t="1" v="41023"/>
    </bk>
    <bk>
      <rc t="1" v="41024"/>
    </bk>
    <bk>
      <rc t="1" v="41025"/>
    </bk>
    <bk>
      <rc t="1" v="41026"/>
    </bk>
    <bk>
      <rc t="1" v="41027"/>
    </bk>
    <bk>
      <rc t="1" v="41028"/>
    </bk>
    <bk>
      <rc t="1" v="41029"/>
    </bk>
    <bk>
      <rc t="1" v="41030"/>
    </bk>
    <bk>
      <rc t="1" v="41031"/>
    </bk>
    <bk>
      <rc t="1" v="41032"/>
    </bk>
    <bk>
      <rc t="1" v="41033"/>
    </bk>
    <bk>
      <rc t="1" v="41034"/>
    </bk>
    <bk>
      <rc t="1" v="41035"/>
    </bk>
    <bk>
      <rc t="1" v="41036"/>
    </bk>
    <bk>
      <rc t="1" v="41037"/>
    </bk>
    <bk>
      <rc t="1" v="41038"/>
    </bk>
    <bk>
      <rc t="1" v="41039"/>
    </bk>
    <bk>
      <rc t="1" v="41040"/>
    </bk>
    <bk>
      <rc t="1" v="41041"/>
    </bk>
    <bk>
      <rc t="1" v="41042"/>
    </bk>
    <bk>
      <rc t="1" v="41043"/>
    </bk>
    <bk>
      <rc t="1" v="41044"/>
    </bk>
    <bk>
      <rc t="1" v="41045"/>
    </bk>
    <bk>
      <rc t="1" v="41046"/>
    </bk>
    <bk>
      <rc t="1" v="41047"/>
    </bk>
    <bk>
      <rc t="1" v="41048"/>
    </bk>
    <bk>
      <rc t="1" v="41049"/>
    </bk>
    <bk>
      <rc t="1" v="41050"/>
    </bk>
    <bk>
      <rc t="1" v="41051"/>
    </bk>
    <bk>
      <rc t="1" v="41052"/>
    </bk>
    <bk>
      <rc t="1" v="41053"/>
    </bk>
    <bk>
      <rc t="1" v="41054"/>
    </bk>
    <bk>
      <rc t="1" v="41055"/>
    </bk>
    <bk>
      <rc t="1" v="41056"/>
    </bk>
    <bk>
      <rc t="1" v="41057"/>
    </bk>
    <bk>
      <rc t="1" v="41058"/>
    </bk>
    <bk>
      <rc t="1" v="41059"/>
    </bk>
    <bk>
      <rc t="1" v="41060"/>
    </bk>
    <bk>
      <rc t="1" v="41061"/>
    </bk>
    <bk>
      <rc t="1" v="41062"/>
    </bk>
    <bk>
      <rc t="1" v="41063"/>
    </bk>
    <bk>
      <rc t="1" v="41064"/>
    </bk>
    <bk>
      <rc t="1" v="41065"/>
    </bk>
    <bk>
      <rc t="1" v="41066"/>
    </bk>
    <bk>
      <rc t="1" v="41067"/>
    </bk>
    <bk>
      <rc t="1" v="41068"/>
    </bk>
    <bk>
      <rc t="1" v="41069"/>
    </bk>
    <bk>
      <rc t="1" v="41070"/>
    </bk>
    <bk>
      <rc t="1" v="41071"/>
    </bk>
    <bk>
      <rc t="1" v="41072"/>
    </bk>
    <bk>
      <rc t="1" v="41073"/>
    </bk>
    <bk>
      <rc t="1" v="41074"/>
    </bk>
    <bk>
      <rc t="1" v="41075"/>
    </bk>
    <bk>
      <rc t="1" v="41076"/>
    </bk>
    <bk>
      <rc t="1" v="41077"/>
    </bk>
    <bk>
      <rc t="1" v="41078"/>
    </bk>
    <bk>
      <rc t="1" v="41079"/>
    </bk>
    <bk>
      <rc t="1" v="41080"/>
    </bk>
    <bk>
      <rc t="1" v="41081"/>
    </bk>
    <bk>
      <rc t="1" v="41082"/>
    </bk>
    <bk>
      <rc t="1" v="41083"/>
    </bk>
    <bk>
      <rc t="1" v="41084"/>
    </bk>
    <bk>
      <rc t="1" v="41085"/>
    </bk>
    <bk>
      <rc t="1" v="41086"/>
    </bk>
    <bk>
      <rc t="1" v="41087"/>
    </bk>
    <bk>
      <rc t="1" v="41088"/>
    </bk>
    <bk>
      <rc t="1" v="41089"/>
    </bk>
    <bk>
      <rc t="1" v="41090"/>
    </bk>
    <bk>
      <rc t="1" v="41091"/>
    </bk>
    <bk>
      <rc t="1" v="41092"/>
    </bk>
    <bk>
      <rc t="1" v="41093"/>
    </bk>
    <bk>
      <rc t="1" v="41094"/>
    </bk>
    <bk>
      <rc t="1" v="41095"/>
    </bk>
    <bk>
      <rc t="1" v="41096"/>
    </bk>
    <bk>
      <rc t="1" v="41097"/>
    </bk>
    <bk>
      <rc t="1" v="41098"/>
    </bk>
    <bk>
      <rc t="1" v="41099"/>
    </bk>
    <bk>
      <rc t="1" v="41100"/>
    </bk>
    <bk>
      <rc t="1" v="41101"/>
    </bk>
    <bk>
      <rc t="1" v="41102"/>
    </bk>
    <bk>
      <rc t="1" v="41103"/>
    </bk>
    <bk>
      <rc t="1" v="41104"/>
    </bk>
    <bk>
      <rc t="1" v="41105"/>
    </bk>
    <bk>
      <rc t="1" v="41106"/>
    </bk>
    <bk>
      <rc t="1" v="41107"/>
    </bk>
    <bk>
      <rc t="1" v="41108"/>
    </bk>
    <bk>
      <rc t="1" v="41109"/>
    </bk>
    <bk>
      <rc t="1" v="41110"/>
    </bk>
    <bk>
      <rc t="1" v="41111"/>
    </bk>
    <bk>
      <rc t="1" v="41112"/>
    </bk>
    <bk>
      <rc t="1" v="41113"/>
    </bk>
    <bk>
      <rc t="1" v="41114"/>
    </bk>
    <bk>
      <rc t="1" v="41115"/>
    </bk>
    <bk>
      <rc t="1" v="41116"/>
    </bk>
    <bk>
      <rc t="1" v="41117"/>
    </bk>
    <bk>
      <rc t="1" v="41118"/>
    </bk>
    <bk>
      <rc t="1" v="41119"/>
    </bk>
    <bk>
      <rc t="1" v="41120"/>
    </bk>
    <bk>
      <rc t="1" v="41121"/>
    </bk>
    <bk>
      <rc t="1" v="41122"/>
    </bk>
    <bk>
      <rc t="1" v="41123"/>
    </bk>
    <bk>
      <rc t="1" v="41124"/>
    </bk>
    <bk>
      <rc t="1" v="41125"/>
    </bk>
    <bk>
      <rc t="1" v="41126"/>
    </bk>
    <bk>
      <rc t="1" v="41127"/>
    </bk>
    <bk>
      <rc t="1" v="41128"/>
    </bk>
    <bk>
      <rc t="1" v="41129"/>
    </bk>
    <bk>
      <rc t="1" v="41130"/>
    </bk>
    <bk>
      <rc t="1" v="41131"/>
    </bk>
    <bk>
      <rc t="1" v="41132"/>
    </bk>
    <bk>
      <rc t="1" v="41133"/>
    </bk>
    <bk>
      <rc t="1" v="41134"/>
    </bk>
    <bk>
      <rc t="1" v="41135"/>
    </bk>
    <bk>
      <rc t="1" v="41136"/>
    </bk>
    <bk>
      <rc t="1" v="41137"/>
    </bk>
    <bk>
      <rc t="1" v="41138"/>
    </bk>
    <bk>
      <rc t="1" v="41139"/>
    </bk>
    <bk>
      <rc t="1" v="41140"/>
    </bk>
    <bk>
      <rc t="1" v="41141"/>
    </bk>
    <bk>
      <rc t="1" v="41142"/>
    </bk>
    <bk>
      <rc t="1" v="41143"/>
    </bk>
    <bk>
      <rc t="1" v="41144"/>
    </bk>
    <bk>
      <rc t="1" v="41145"/>
    </bk>
    <bk>
      <rc t="1" v="41146"/>
    </bk>
    <bk>
      <rc t="1" v="41147"/>
    </bk>
    <bk>
      <rc t="1" v="41148"/>
    </bk>
    <bk>
      <rc t="1" v="41149"/>
    </bk>
    <bk>
      <rc t="1" v="41150"/>
    </bk>
    <bk>
      <rc t="1" v="41151"/>
    </bk>
    <bk>
      <rc t="1" v="41152"/>
    </bk>
    <bk>
      <rc t="1" v="41153"/>
    </bk>
    <bk>
      <rc t="1" v="41154"/>
    </bk>
    <bk>
      <rc t="1" v="41155"/>
    </bk>
    <bk>
      <rc t="1" v="41156"/>
    </bk>
    <bk>
      <rc t="1" v="41157"/>
    </bk>
    <bk>
      <rc t="1" v="41158"/>
    </bk>
    <bk>
      <rc t="1" v="41159"/>
    </bk>
    <bk>
      <rc t="1" v="41160"/>
    </bk>
    <bk>
      <rc t="1" v="41161"/>
    </bk>
    <bk>
      <rc t="1" v="41162"/>
    </bk>
    <bk>
      <rc t="1" v="41163"/>
    </bk>
    <bk>
      <rc t="1" v="41164"/>
    </bk>
    <bk>
      <rc t="1" v="41165"/>
    </bk>
    <bk>
      <rc t="1" v="41166"/>
    </bk>
    <bk>
      <rc t="1" v="41167"/>
    </bk>
    <bk>
      <rc t="1" v="41168"/>
    </bk>
    <bk>
      <rc t="1" v="41169"/>
    </bk>
    <bk>
      <rc t="1" v="41170"/>
    </bk>
    <bk>
      <rc t="1" v="41171"/>
    </bk>
    <bk>
      <rc t="1" v="41172"/>
    </bk>
    <bk>
      <rc t="1" v="41173"/>
    </bk>
    <bk>
      <rc t="1" v="41174"/>
    </bk>
    <bk>
      <rc t="1" v="41175"/>
    </bk>
    <bk>
      <rc t="1" v="41176"/>
    </bk>
    <bk>
      <rc t="1" v="41177"/>
    </bk>
    <bk>
      <rc t="1" v="41178"/>
    </bk>
    <bk>
      <rc t="1" v="41179"/>
    </bk>
    <bk>
      <rc t="1" v="41180"/>
    </bk>
    <bk>
      <rc t="1" v="41181"/>
    </bk>
    <bk>
      <rc t="1" v="41182"/>
    </bk>
    <bk>
      <rc t="1" v="41183"/>
    </bk>
    <bk>
      <rc t="1" v="41184"/>
    </bk>
    <bk>
      <rc t="1" v="41185"/>
    </bk>
    <bk>
      <rc t="1" v="41186"/>
    </bk>
    <bk>
      <rc t="1" v="41187"/>
    </bk>
    <bk>
      <rc t="1" v="41188"/>
    </bk>
    <bk>
      <rc t="1" v="41189"/>
    </bk>
    <bk>
      <rc t="1" v="41190"/>
    </bk>
    <bk>
      <rc t="1" v="41191"/>
    </bk>
    <bk>
      <rc t="1" v="41192"/>
    </bk>
    <bk>
      <rc t="1" v="41193"/>
    </bk>
    <bk>
      <rc t="1" v="41194"/>
    </bk>
    <bk>
      <rc t="1" v="41195"/>
    </bk>
    <bk>
      <rc t="1" v="41196"/>
    </bk>
    <bk>
      <rc t="1" v="41197"/>
    </bk>
    <bk>
      <rc t="1" v="41198"/>
    </bk>
    <bk>
      <rc t="1" v="41199"/>
    </bk>
    <bk>
      <rc t="1" v="41200"/>
    </bk>
    <bk>
      <rc t="1" v="41201"/>
    </bk>
    <bk>
      <rc t="1" v="41202"/>
    </bk>
    <bk>
      <rc t="1" v="41203"/>
    </bk>
    <bk>
      <rc t="1" v="41204"/>
    </bk>
    <bk>
      <rc t="1" v="41205"/>
    </bk>
    <bk>
      <rc t="1" v="41206"/>
    </bk>
    <bk>
      <rc t="1" v="41207"/>
    </bk>
    <bk>
      <rc t="1" v="41208"/>
    </bk>
    <bk>
      <rc t="1" v="41209"/>
    </bk>
    <bk>
      <rc t="1" v="41210"/>
    </bk>
    <bk>
      <rc t="1" v="41211"/>
    </bk>
    <bk>
      <rc t="1" v="41212"/>
    </bk>
    <bk>
      <rc t="1" v="41213"/>
    </bk>
    <bk>
      <rc t="1" v="41214"/>
    </bk>
    <bk>
      <rc t="1" v="41215"/>
    </bk>
    <bk>
      <rc t="1" v="41216"/>
    </bk>
    <bk>
      <rc t="1" v="41217"/>
    </bk>
    <bk>
      <rc t="1" v="41218"/>
    </bk>
    <bk>
      <rc t="1" v="41219"/>
    </bk>
    <bk>
      <rc t="1" v="41220"/>
    </bk>
    <bk>
      <rc t="1" v="41221"/>
    </bk>
    <bk>
      <rc t="1" v="41222"/>
    </bk>
    <bk>
      <rc t="1" v="41223"/>
    </bk>
    <bk>
      <rc t="1" v="41224"/>
    </bk>
    <bk>
      <rc t="1" v="41225"/>
    </bk>
    <bk>
      <rc t="1" v="41226"/>
    </bk>
    <bk>
      <rc t="1" v="41227"/>
    </bk>
    <bk>
      <rc t="1" v="41228"/>
    </bk>
    <bk>
      <rc t="1" v="41229"/>
    </bk>
    <bk>
      <rc t="1" v="41230"/>
    </bk>
    <bk>
      <rc t="1" v="41231"/>
    </bk>
    <bk>
      <rc t="1" v="41232"/>
    </bk>
    <bk>
      <rc t="1" v="41233"/>
    </bk>
    <bk>
      <rc t="1" v="41234"/>
    </bk>
    <bk>
      <rc t="1" v="41235"/>
    </bk>
    <bk>
      <rc t="1" v="41236"/>
    </bk>
    <bk>
      <rc t="1" v="41237"/>
    </bk>
    <bk>
      <rc t="1" v="41238"/>
    </bk>
    <bk>
      <rc t="1" v="41239"/>
    </bk>
    <bk>
      <rc t="1" v="41240"/>
    </bk>
    <bk>
      <rc t="1" v="41241"/>
    </bk>
    <bk>
      <rc t="1" v="41242"/>
    </bk>
    <bk>
      <rc t="1" v="41243"/>
    </bk>
    <bk>
      <rc t="1" v="41244"/>
    </bk>
    <bk>
      <rc t="1" v="41245"/>
    </bk>
    <bk>
      <rc t="1" v="41246"/>
    </bk>
    <bk>
      <rc t="1" v="41247"/>
    </bk>
    <bk>
      <rc t="1" v="41248"/>
    </bk>
    <bk>
      <rc t="1" v="41249"/>
    </bk>
    <bk>
      <rc t="1" v="41250"/>
    </bk>
    <bk>
      <rc t="1" v="41251"/>
    </bk>
    <bk>
      <rc t="1" v="41252"/>
    </bk>
    <bk>
      <rc t="1" v="41253"/>
    </bk>
    <bk>
      <rc t="1" v="41254"/>
    </bk>
    <bk>
      <rc t="1" v="41255"/>
    </bk>
    <bk>
      <rc t="1" v="41256"/>
    </bk>
    <bk>
      <rc t="1" v="41257"/>
    </bk>
    <bk>
      <rc t="1" v="41258"/>
    </bk>
    <bk>
      <rc t="1" v="41259"/>
    </bk>
    <bk>
      <rc t="1" v="41260"/>
    </bk>
    <bk>
      <rc t="1" v="41261"/>
    </bk>
    <bk>
      <rc t="1" v="41262"/>
    </bk>
    <bk>
      <rc t="1" v="41263"/>
    </bk>
    <bk>
      <rc t="1" v="41264"/>
    </bk>
    <bk>
      <rc t="1" v="41265"/>
    </bk>
    <bk>
      <rc t="1" v="41266"/>
    </bk>
    <bk>
      <rc t="1" v="41267"/>
    </bk>
    <bk>
      <rc t="1" v="41268"/>
    </bk>
    <bk>
      <rc t="1" v="41269"/>
    </bk>
    <bk>
      <rc t="1" v="41270"/>
    </bk>
    <bk>
      <rc t="1" v="41271"/>
    </bk>
    <bk>
      <rc t="1" v="41272"/>
    </bk>
    <bk>
      <rc t="1" v="41273"/>
    </bk>
    <bk>
      <rc t="1" v="41274"/>
    </bk>
    <bk>
      <rc t="1" v="41275"/>
    </bk>
    <bk>
      <rc t="1" v="41276"/>
    </bk>
    <bk>
      <rc t="1" v="41277"/>
    </bk>
    <bk>
      <rc t="1" v="41278"/>
    </bk>
    <bk>
      <rc t="1" v="41279"/>
    </bk>
    <bk>
      <rc t="1" v="41280"/>
    </bk>
    <bk>
      <rc t="1" v="41281"/>
    </bk>
    <bk>
      <rc t="1" v="41282"/>
    </bk>
    <bk>
      <rc t="1" v="41283"/>
    </bk>
    <bk>
      <rc t="1" v="41284"/>
    </bk>
    <bk>
      <rc t="1" v="41285"/>
    </bk>
    <bk>
      <rc t="1" v="41286"/>
    </bk>
    <bk>
      <rc t="1" v="41287"/>
    </bk>
    <bk>
      <rc t="1" v="41288"/>
    </bk>
    <bk>
      <rc t="1" v="41289"/>
    </bk>
    <bk>
      <rc t="1" v="41290"/>
    </bk>
    <bk>
      <rc t="1" v="41291"/>
    </bk>
    <bk>
      <rc t="1" v="41292"/>
    </bk>
    <bk>
      <rc t="1" v="41293"/>
    </bk>
    <bk>
      <rc t="1" v="41294"/>
    </bk>
    <bk>
      <rc t="1" v="41295"/>
    </bk>
    <bk>
      <rc t="1" v="41296"/>
    </bk>
    <bk>
      <rc t="1" v="41297"/>
    </bk>
    <bk>
      <rc t="1" v="41298"/>
    </bk>
    <bk>
      <rc t="1" v="41299"/>
    </bk>
    <bk>
      <rc t="1" v="41300"/>
    </bk>
    <bk>
      <rc t="1" v="41301"/>
    </bk>
    <bk>
      <rc t="1" v="41302"/>
    </bk>
    <bk>
      <rc t="1" v="41303"/>
    </bk>
    <bk>
      <rc t="1" v="41304"/>
    </bk>
    <bk>
      <rc t="1" v="41305"/>
    </bk>
    <bk>
      <rc t="1" v="41306"/>
    </bk>
    <bk>
      <rc t="1" v="41307"/>
    </bk>
    <bk>
      <rc t="1" v="41308"/>
    </bk>
    <bk>
      <rc t="1" v="41309"/>
    </bk>
    <bk>
      <rc t="1" v="41310"/>
    </bk>
    <bk>
      <rc t="1" v="41311"/>
    </bk>
    <bk>
      <rc t="1" v="41312"/>
    </bk>
    <bk>
      <rc t="1" v="41313"/>
    </bk>
    <bk>
      <rc t="1" v="41314"/>
    </bk>
    <bk>
      <rc t="1" v="41315"/>
    </bk>
    <bk>
      <rc t="1" v="41316"/>
    </bk>
    <bk>
      <rc t="1" v="41317"/>
    </bk>
    <bk>
      <rc t="1" v="41318"/>
    </bk>
    <bk>
      <rc t="1" v="41319"/>
    </bk>
    <bk>
      <rc t="1" v="41320"/>
    </bk>
    <bk>
      <rc t="1" v="41321"/>
    </bk>
    <bk>
      <rc t="1" v="41322"/>
    </bk>
    <bk>
      <rc t="1" v="41323"/>
    </bk>
    <bk>
      <rc t="1" v="41324"/>
    </bk>
    <bk>
      <rc t="1" v="41325"/>
    </bk>
    <bk>
      <rc t="1" v="41326"/>
    </bk>
    <bk>
      <rc t="1" v="41327"/>
    </bk>
    <bk>
      <rc t="1" v="41328"/>
    </bk>
    <bk>
      <rc t="1" v="41329"/>
    </bk>
    <bk>
      <rc t="1" v="41330"/>
    </bk>
    <bk>
      <rc t="1" v="41331"/>
    </bk>
    <bk>
      <rc t="1" v="41332"/>
    </bk>
    <bk>
      <rc t="1" v="41333"/>
    </bk>
    <bk>
      <rc t="1" v="41334"/>
    </bk>
    <bk>
      <rc t="1" v="41335"/>
    </bk>
    <bk>
      <rc t="1" v="41336"/>
    </bk>
    <bk>
      <rc t="1" v="41337"/>
    </bk>
    <bk>
      <rc t="1" v="41338"/>
    </bk>
    <bk>
      <rc t="1" v="41339"/>
    </bk>
    <bk>
      <rc t="1" v="41340"/>
    </bk>
    <bk>
      <rc t="1" v="41341"/>
    </bk>
    <bk>
      <rc t="1" v="41342"/>
    </bk>
    <bk>
      <rc t="1" v="41343"/>
    </bk>
    <bk>
      <rc t="1" v="41344"/>
    </bk>
    <bk>
      <rc t="1" v="41345"/>
    </bk>
    <bk>
      <rc t="1" v="41346"/>
    </bk>
    <bk>
      <rc t="1" v="41347"/>
    </bk>
    <bk>
      <rc t="1" v="41348"/>
    </bk>
    <bk>
      <rc t="1" v="41349"/>
    </bk>
    <bk>
      <rc t="1" v="41350"/>
    </bk>
    <bk>
      <rc t="1" v="41351"/>
    </bk>
    <bk>
      <rc t="1" v="41352"/>
    </bk>
    <bk>
      <rc t="1" v="41353"/>
    </bk>
    <bk>
      <rc t="1" v="41354"/>
    </bk>
    <bk>
      <rc t="1" v="41355"/>
    </bk>
    <bk>
      <rc t="1" v="41356"/>
    </bk>
    <bk>
      <rc t="1" v="41357"/>
    </bk>
    <bk>
      <rc t="1" v="41358"/>
    </bk>
    <bk>
      <rc t="1" v="41359"/>
    </bk>
    <bk>
      <rc t="1" v="41360"/>
    </bk>
    <bk>
      <rc t="1" v="41361"/>
    </bk>
    <bk>
      <rc t="1" v="41362"/>
    </bk>
    <bk>
      <rc t="1" v="41363"/>
    </bk>
    <bk>
      <rc t="1" v="41364"/>
    </bk>
    <bk>
      <rc t="1" v="41365"/>
    </bk>
    <bk>
      <rc t="1" v="41366"/>
    </bk>
    <bk>
      <rc t="1" v="41367"/>
    </bk>
    <bk>
      <rc t="1" v="41368"/>
    </bk>
    <bk>
      <rc t="1" v="41369"/>
    </bk>
    <bk>
      <rc t="1" v="41370"/>
    </bk>
    <bk>
      <rc t="1" v="41371"/>
    </bk>
    <bk>
      <rc t="1" v="41372"/>
    </bk>
    <bk>
      <rc t="1" v="41373"/>
    </bk>
    <bk>
      <rc t="1" v="41374"/>
    </bk>
    <bk>
      <rc t="1" v="41375"/>
    </bk>
    <bk>
      <rc t="1" v="41376"/>
    </bk>
    <bk>
      <rc t="1" v="41377"/>
    </bk>
    <bk>
      <rc t="1" v="41378"/>
    </bk>
    <bk>
      <rc t="1" v="41379"/>
    </bk>
    <bk>
      <rc t="1" v="41380"/>
    </bk>
    <bk>
      <rc t="1" v="41381"/>
    </bk>
    <bk>
      <rc t="1" v="41382"/>
    </bk>
    <bk>
      <rc t="1" v="41383"/>
    </bk>
    <bk>
      <rc t="1" v="41384"/>
    </bk>
    <bk>
      <rc t="1" v="41385"/>
    </bk>
    <bk>
      <rc t="1" v="41386"/>
    </bk>
    <bk>
      <rc t="1" v="41387"/>
    </bk>
    <bk>
      <rc t="1" v="41388"/>
    </bk>
    <bk>
      <rc t="1" v="41389"/>
    </bk>
    <bk>
      <rc t="1" v="41390"/>
    </bk>
    <bk>
      <rc t="1" v="41391"/>
    </bk>
    <bk>
      <rc t="1" v="41392"/>
    </bk>
    <bk>
      <rc t="1" v="41393"/>
    </bk>
    <bk>
      <rc t="1" v="41394"/>
    </bk>
    <bk>
      <rc t="1" v="41395"/>
    </bk>
    <bk>
      <rc t="1" v="41396"/>
    </bk>
    <bk>
      <rc t="1" v="41397"/>
    </bk>
    <bk>
      <rc t="1" v="41398"/>
    </bk>
    <bk>
      <rc t="1" v="41399"/>
    </bk>
    <bk>
      <rc t="1" v="41400"/>
    </bk>
    <bk>
      <rc t="1" v="41401"/>
    </bk>
    <bk>
      <rc t="1" v="41402"/>
    </bk>
    <bk>
      <rc t="1" v="41403"/>
    </bk>
    <bk>
      <rc t="1" v="41404"/>
    </bk>
    <bk>
      <rc t="1" v="41405"/>
    </bk>
    <bk>
      <rc t="1" v="41406"/>
    </bk>
    <bk>
      <rc t="1" v="41407"/>
    </bk>
    <bk>
      <rc t="1" v="41408"/>
    </bk>
    <bk>
      <rc t="1" v="41409"/>
    </bk>
    <bk>
      <rc t="1" v="41410"/>
    </bk>
    <bk>
      <rc t="1" v="41411"/>
    </bk>
    <bk>
      <rc t="1" v="41412"/>
    </bk>
    <bk>
      <rc t="1" v="41413"/>
    </bk>
    <bk>
      <rc t="1" v="41414"/>
    </bk>
    <bk>
      <rc t="1" v="41415"/>
    </bk>
    <bk>
      <rc t="1" v="41416"/>
    </bk>
    <bk>
      <rc t="1" v="41417"/>
    </bk>
    <bk>
      <rc t="1" v="41418"/>
    </bk>
    <bk>
      <rc t="1" v="41419"/>
    </bk>
    <bk>
      <rc t="1" v="41420"/>
    </bk>
    <bk>
      <rc t="1" v="41421"/>
    </bk>
    <bk>
      <rc t="1" v="41422"/>
    </bk>
    <bk>
      <rc t="1" v="41423"/>
    </bk>
    <bk>
      <rc t="1" v="41424"/>
    </bk>
    <bk>
      <rc t="1" v="41425"/>
    </bk>
    <bk>
      <rc t="1" v="41426"/>
    </bk>
    <bk>
      <rc t="1" v="41427"/>
    </bk>
    <bk>
      <rc t="1" v="41428"/>
    </bk>
    <bk>
      <rc t="1" v="41429"/>
    </bk>
    <bk>
      <rc t="1" v="41430"/>
    </bk>
    <bk>
      <rc t="1" v="41431"/>
    </bk>
    <bk>
      <rc t="1" v="41432"/>
    </bk>
    <bk>
      <rc t="1" v="41433"/>
    </bk>
    <bk>
      <rc t="1" v="41434"/>
    </bk>
    <bk>
      <rc t="1" v="41435"/>
    </bk>
    <bk>
      <rc t="1" v="41436"/>
    </bk>
    <bk>
      <rc t="1" v="41437"/>
    </bk>
    <bk>
      <rc t="1" v="41438"/>
    </bk>
    <bk>
      <rc t="1" v="41439"/>
    </bk>
    <bk>
      <rc t="1" v="41440"/>
    </bk>
    <bk>
      <rc t="1" v="41441"/>
    </bk>
    <bk>
      <rc t="1" v="41442"/>
    </bk>
    <bk>
      <rc t="1" v="41443"/>
    </bk>
    <bk>
      <rc t="1" v="41444"/>
    </bk>
    <bk>
      <rc t="1" v="41445"/>
    </bk>
    <bk>
      <rc t="1" v="41446"/>
    </bk>
    <bk>
      <rc t="1" v="41447"/>
    </bk>
    <bk>
      <rc t="1" v="41448"/>
    </bk>
    <bk>
      <rc t="1" v="41449"/>
    </bk>
    <bk>
      <rc t="1" v="41450"/>
    </bk>
    <bk>
      <rc t="1" v="41451"/>
    </bk>
    <bk>
      <rc t="1" v="41452"/>
    </bk>
    <bk>
      <rc t="1" v="41453"/>
    </bk>
    <bk>
      <rc t="1" v="41454"/>
    </bk>
    <bk>
      <rc t="1" v="41455"/>
    </bk>
    <bk>
      <rc t="1" v="41456"/>
    </bk>
    <bk>
      <rc t="1" v="41457"/>
    </bk>
    <bk>
      <rc t="1" v="41458"/>
    </bk>
    <bk>
      <rc t="1" v="41459"/>
    </bk>
    <bk>
      <rc t="1" v="41460"/>
    </bk>
    <bk>
      <rc t="1" v="41461"/>
    </bk>
    <bk>
      <rc t="1" v="41462"/>
    </bk>
    <bk>
      <rc t="1" v="41463"/>
    </bk>
    <bk>
      <rc t="1" v="41464"/>
    </bk>
    <bk>
      <rc t="1" v="41465"/>
    </bk>
    <bk>
      <rc t="1" v="41466"/>
    </bk>
    <bk>
      <rc t="1" v="41467"/>
    </bk>
    <bk>
      <rc t="1" v="41468"/>
    </bk>
    <bk>
      <rc t="1" v="41469"/>
    </bk>
    <bk>
      <rc t="1" v="41470"/>
    </bk>
    <bk>
      <rc t="1" v="41471"/>
    </bk>
    <bk>
      <rc t="1" v="41472"/>
    </bk>
    <bk>
      <rc t="1" v="41473"/>
    </bk>
    <bk>
      <rc t="1" v="41474"/>
    </bk>
    <bk>
      <rc t="1" v="41475"/>
    </bk>
    <bk>
      <rc t="1" v="41476"/>
    </bk>
    <bk>
      <rc t="1" v="41477"/>
    </bk>
    <bk>
      <rc t="1" v="41478"/>
    </bk>
    <bk>
      <rc t="1" v="41479"/>
    </bk>
    <bk>
      <rc t="1" v="41480"/>
    </bk>
    <bk>
      <rc t="1" v="41481"/>
    </bk>
    <bk>
      <rc t="1" v="41482"/>
    </bk>
    <bk>
      <rc t="1" v="41483"/>
    </bk>
    <bk>
      <rc t="1" v="41484"/>
    </bk>
    <bk>
      <rc t="1" v="41485"/>
    </bk>
    <bk>
      <rc t="1" v="41486"/>
    </bk>
    <bk>
      <rc t="1" v="41487"/>
    </bk>
    <bk>
      <rc t="1" v="41488"/>
    </bk>
    <bk>
      <rc t="1" v="41489"/>
    </bk>
    <bk>
      <rc t="1" v="41490"/>
    </bk>
    <bk>
      <rc t="1" v="41491"/>
    </bk>
    <bk>
      <rc t="1" v="41492"/>
    </bk>
    <bk>
      <rc t="1" v="41493"/>
    </bk>
    <bk>
      <rc t="1" v="41494"/>
    </bk>
    <bk>
      <rc t="1" v="41495"/>
    </bk>
    <bk>
      <rc t="1" v="41496"/>
    </bk>
    <bk>
      <rc t="1" v="41497"/>
    </bk>
    <bk>
      <rc t="1" v="41498"/>
    </bk>
    <bk>
      <rc t="1" v="41499"/>
    </bk>
    <bk>
      <rc t="1" v="41500"/>
    </bk>
    <bk>
      <rc t="1" v="41501"/>
    </bk>
    <bk>
      <rc t="1" v="41502"/>
    </bk>
    <bk>
      <rc t="1" v="41503"/>
    </bk>
    <bk>
      <rc t="1" v="41504"/>
    </bk>
    <bk>
      <rc t="1" v="41505"/>
    </bk>
    <bk>
      <rc t="1" v="41506"/>
    </bk>
    <bk>
      <rc t="1" v="41507"/>
    </bk>
    <bk>
      <rc t="1" v="41508"/>
    </bk>
    <bk>
      <rc t="1" v="41509"/>
    </bk>
    <bk>
      <rc t="1" v="41510"/>
    </bk>
    <bk>
      <rc t="1" v="41511"/>
    </bk>
    <bk>
      <rc t="1" v="41512"/>
    </bk>
    <bk>
      <rc t="1" v="41513"/>
    </bk>
    <bk>
      <rc t="1" v="41514"/>
    </bk>
    <bk>
      <rc t="1" v="41515"/>
    </bk>
    <bk>
      <rc t="1" v="41516"/>
    </bk>
    <bk>
      <rc t="1" v="41517"/>
    </bk>
    <bk>
      <rc t="1" v="41518"/>
    </bk>
    <bk>
      <rc t="1" v="41519"/>
    </bk>
    <bk>
      <rc t="1" v="41520"/>
    </bk>
    <bk>
      <rc t="1" v="41521"/>
    </bk>
    <bk>
      <rc t="1" v="41522"/>
    </bk>
    <bk>
      <rc t="1" v="41523"/>
    </bk>
    <bk>
      <rc t="1" v="41524"/>
    </bk>
    <bk>
      <rc t="1" v="41525"/>
    </bk>
    <bk>
      <rc t="1" v="41526"/>
    </bk>
    <bk>
      <rc t="1" v="41527"/>
    </bk>
    <bk>
      <rc t="1" v="41528"/>
    </bk>
    <bk>
      <rc t="1" v="41529"/>
    </bk>
    <bk>
      <rc t="1" v="41530"/>
    </bk>
    <bk>
      <rc t="1" v="41531"/>
    </bk>
    <bk>
      <rc t="1" v="41532"/>
    </bk>
    <bk>
      <rc t="1" v="41533"/>
    </bk>
    <bk>
      <rc t="1" v="41534"/>
    </bk>
    <bk>
      <rc t="1" v="41535"/>
    </bk>
    <bk>
      <rc t="1" v="41536"/>
    </bk>
    <bk>
      <rc t="1" v="41537"/>
    </bk>
    <bk>
      <rc t="1" v="41538"/>
    </bk>
    <bk>
      <rc t="1" v="41539"/>
    </bk>
    <bk>
      <rc t="1" v="41540"/>
    </bk>
    <bk>
      <rc t="1" v="41541"/>
    </bk>
    <bk>
      <rc t="1" v="41542"/>
    </bk>
    <bk>
      <rc t="1" v="41543"/>
    </bk>
    <bk>
      <rc t="1" v="41544"/>
    </bk>
    <bk>
      <rc t="1" v="41545"/>
    </bk>
    <bk>
      <rc t="1" v="41546"/>
    </bk>
    <bk>
      <rc t="1" v="41547"/>
    </bk>
    <bk>
      <rc t="1" v="41548"/>
    </bk>
    <bk>
      <rc t="1" v="41549"/>
    </bk>
    <bk>
      <rc t="1" v="41550"/>
    </bk>
    <bk>
      <rc t="1" v="41551"/>
    </bk>
    <bk>
      <rc t="1" v="41552"/>
    </bk>
    <bk>
      <rc t="1" v="41553"/>
    </bk>
    <bk>
      <rc t="1" v="41554"/>
    </bk>
    <bk>
      <rc t="1" v="41555"/>
    </bk>
    <bk>
      <rc t="1" v="41556"/>
    </bk>
    <bk>
      <rc t="1" v="41557"/>
    </bk>
    <bk>
      <rc t="1" v="41558"/>
    </bk>
    <bk>
      <rc t="1" v="41559"/>
    </bk>
    <bk>
      <rc t="1" v="41560"/>
    </bk>
    <bk>
      <rc t="1" v="41561"/>
    </bk>
    <bk>
      <rc t="1" v="41562"/>
    </bk>
    <bk>
      <rc t="1" v="41563"/>
    </bk>
    <bk>
      <rc t="1" v="41564"/>
    </bk>
    <bk>
      <rc t="1" v="41565"/>
    </bk>
    <bk>
      <rc t="1" v="41566"/>
    </bk>
    <bk>
      <rc t="1" v="41567"/>
    </bk>
    <bk>
      <rc t="1" v="41568"/>
    </bk>
    <bk>
      <rc t="1" v="41569"/>
    </bk>
    <bk>
      <rc t="1" v="41570"/>
    </bk>
    <bk>
      <rc t="1" v="41571"/>
    </bk>
    <bk>
      <rc t="1" v="41572"/>
    </bk>
    <bk>
      <rc t="1" v="41573"/>
    </bk>
    <bk>
      <rc t="1" v="41574"/>
    </bk>
    <bk>
      <rc t="1" v="41575"/>
    </bk>
    <bk>
      <rc t="1" v="41576"/>
    </bk>
    <bk>
      <rc t="1" v="41577"/>
    </bk>
    <bk>
      <rc t="1" v="41578"/>
    </bk>
    <bk>
      <rc t="1" v="41579"/>
    </bk>
    <bk>
      <rc t="1" v="41580"/>
    </bk>
    <bk>
      <rc t="1" v="41581"/>
    </bk>
    <bk>
      <rc t="1" v="41582"/>
    </bk>
    <bk>
      <rc t="1" v="41583"/>
    </bk>
    <bk>
      <rc t="1" v="41584"/>
    </bk>
    <bk>
      <rc t="1" v="41585"/>
    </bk>
    <bk>
      <rc t="1" v="41586"/>
    </bk>
    <bk>
      <rc t="1" v="41587"/>
    </bk>
    <bk>
      <rc t="1" v="41588"/>
    </bk>
    <bk>
      <rc t="1" v="41589"/>
    </bk>
    <bk>
      <rc t="1" v="41590"/>
    </bk>
    <bk>
      <rc t="1" v="41591"/>
    </bk>
    <bk>
      <rc t="1" v="41592"/>
    </bk>
    <bk>
      <rc t="1" v="41593"/>
    </bk>
    <bk>
      <rc t="1" v="41594"/>
    </bk>
    <bk>
      <rc t="1" v="41595"/>
    </bk>
    <bk>
      <rc t="1" v="41596"/>
    </bk>
    <bk>
      <rc t="1" v="41597"/>
    </bk>
    <bk>
      <rc t="1" v="41598"/>
    </bk>
    <bk>
      <rc t="1" v="41599"/>
    </bk>
    <bk>
      <rc t="1" v="41600"/>
    </bk>
    <bk>
      <rc t="1" v="41601"/>
    </bk>
    <bk>
      <rc t="1" v="41602"/>
    </bk>
    <bk>
      <rc t="1" v="41603"/>
    </bk>
    <bk>
      <rc t="1" v="41604"/>
    </bk>
    <bk>
      <rc t="1" v="41605"/>
    </bk>
    <bk>
      <rc t="1" v="41606"/>
    </bk>
    <bk>
      <rc t="1" v="41607"/>
    </bk>
    <bk>
      <rc t="1" v="41608"/>
    </bk>
    <bk>
      <rc t="1" v="41609"/>
    </bk>
    <bk>
      <rc t="1" v="41610"/>
    </bk>
    <bk>
      <rc t="1" v="41611"/>
    </bk>
    <bk>
      <rc t="1" v="41612"/>
    </bk>
    <bk>
      <rc t="1" v="41613"/>
    </bk>
    <bk>
      <rc t="1" v="41614"/>
    </bk>
    <bk>
      <rc t="1" v="41615"/>
    </bk>
    <bk>
      <rc t="1" v="41616"/>
    </bk>
    <bk>
      <rc t="1" v="41617"/>
    </bk>
    <bk>
      <rc t="1" v="41618"/>
    </bk>
    <bk>
      <rc t="1" v="41619"/>
    </bk>
    <bk>
      <rc t="1" v="41620"/>
    </bk>
    <bk>
      <rc t="1" v="41621"/>
    </bk>
    <bk>
      <rc t="1" v="41622"/>
    </bk>
    <bk>
      <rc t="1" v="41623"/>
    </bk>
    <bk>
      <rc t="1" v="41624"/>
    </bk>
    <bk>
      <rc t="1" v="41625"/>
    </bk>
    <bk>
      <rc t="1" v="41626"/>
    </bk>
    <bk>
      <rc t="1" v="41627"/>
    </bk>
    <bk>
      <rc t="1" v="41628"/>
    </bk>
    <bk>
      <rc t="1" v="41629"/>
    </bk>
    <bk>
      <rc t="1" v="41630"/>
    </bk>
    <bk>
      <rc t="1" v="41631"/>
    </bk>
    <bk>
      <rc t="1" v="41632"/>
    </bk>
    <bk>
      <rc t="1" v="41633"/>
    </bk>
    <bk>
      <rc t="1" v="41634"/>
    </bk>
    <bk>
      <rc t="1" v="41635"/>
    </bk>
    <bk>
      <rc t="1" v="41636"/>
    </bk>
    <bk>
      <rc t="1" v="41637"/>
    </bk>
    <bk>
      <rc t="1" v="41638"/>
    </bk>
    <bk>
      <rc t="1" v="41639"/>
    </bk>
    <bk>
      <rc t="1" v="41640"/>
    </bk>
    <bk>
      <rc t="1" v="41641"/>
    </bk>
    <bk>
      <rc t="1" v="41642"/>
    </bk>
    <bk>
      <rc t="1" v="41643"/>
    </bk>
    <bk>
      <rc t="1" v="41644"/>
    </bk>
    <bk>
      <rc t="1" v="41645"/>
    </bk>
    <bk>
      <rc t="1" v="41646"/>
    </bk>
    <bk>
      <rc t="1" v="41647"/>
    </bk>
    <bk>
      <rc t="1" v="41648"/>
    </bk>
    <bk>
      <rc t="1" v="41649"/>
    </bk>
    <bk>
      <rc t="1" v="41650"/>
    </bk>
    <bk>
      <rc t="1" v="41651"/>
    </bk>
    <bk>
      <rc t="1" v="41652"/>
    </bk>
    <bk>
      <rc t="1" v="41653"/>
    </bk>
    <bk>
      <rc t="1" v="41654"/>
    </bk>
    <bk>
      <rc t="1" v="41655"/>
    </bk>
    <bk>
      <rc t="1" v="41656"/>
    </bk>
    <bk>
      <rc t="1" v="41657"/>
    </bk>
    <bk>
      <rc t="1" v="41658"/>
    </bk>
    <bk>
      <rc t="1" v="41659"/>
    </bk>
    <bk>
      <rc t="1" v="41660"/>
    </bk>
    <bk>
      <rc t="1" v="41661"/>
    </bk>
    <bk>
      <rc t="1" v="41662"/>
    </bk>
    <bk>
      <rc t="1" v="41663"/>
    </bk>
    <bk>
      <rc t="1" v="41664"/>
    </bk>
    <bk>
      <rc t="1" v="41665"/>
    </bk>
    <bk>
      <rc t="1" v="41666"/>
    </bk>
    <bk>
      <rc t="1" v="41667"/>
    </bk>
    <bk>
      <rc t="1" v="41668"/>
    </bk>
    <bk>
      <rc t="1" v="41669"/>
    </bk>
    <bk>
      <rc t="1" v="41670"/>
    </bk>
    <bk>
      <rc t="1" v="41671"/>
    </bk>
    <bk>
      <rc t="1" v="41672"/>
    </bk>
    <bk>
      <rc t="1" v="41673"/>
    </bk>
    <bk>
      <rc t="1" v="41674"/>
    </bk>
    <bk>
      <rc t="1" v="41675"/>
    </bk>
    <bk>
      <rc t="1" v="41676"/>
    </bk>
    <bk>
      <rc t="1" v="41677"/>
    </bk>
    <bk>
      <rc t="1" v="41678"/>
    </bk>
    <bk>
      <rc t="1" v="41679"/>
    </bk>
    <bk>
      <rc t="1" v="41680"/>
    </bk>
    <bk>
      <rc t="1" v="41681"/>
    </bk>
    <bk>
      <rc t="1" v="41682"/>
    </bk>
    <bk>
      <rc t="1" v="41683"/>
    </bk>
    <bk>
      <rc t="1" v="41684"/>
    </bk>
    <bk>
      <rc t="1" v="41685"/>
    </bk>
    <bk>
      <rc t="1" v="41686"/>
    </bk>
    <bk>
      <rc t="1" v="41687"/>
    </bk>
    <bk>
      <rc t="1" v="41688"/>
    </bk>
    <bk>
      <rc t="1" v="41689"/>
    </bk>
    <bk>
      <rc t="1" v="41690"/>
    </bk>
    <bk>
      <rc t="1" v="41691"/>
    </bk>
    <bk>
      <rc t="1" v="41692"/>
    </bk>
    <bk>
      <rc t="1" v="41693"/>
    </bk>
    <bk>
      <rc t="1" v="41694"/>
    </bk>
    <bk>
      <rc t="1" v="41695"/>
    </bk>
    <bk>
      <rc t="1" v="41696"/>
    </bk>
    <bk>
      <rc t="1" v="41697"/>
    </bk>
    <bk>
      <rc t="1" v="41698"/>
    </bk>
    <bk>
      <rc t="1" v="41699"/>
    </bk>
    <bk>
      <rc t="1" v="41700"/>
    </bk>
    <bk>
      <rc t="1" v="41701"/>
    </bk>
    <bk>
      <rc t="1" v="41702"/>
    </bk>
    <bk>
      <rc t="1" v="41703"/>
    </bk>
    <bk>
      <rc t="1" v="41704"/>
    </bk>
    <bk>
      <rc t="1" v="41705"/>
    </bk>
    <bk>
      <rc t="1" v="41706"/>
    </bk>
    <bk>
      <rc t="1" v="41707"/>
    </bk>
    <bk>
      <rc t="1" v="41708"/>
    </bk>
    <bk>
      <rc t="1" v="41709"/>
    </bk>
    <bk>
      <rc t="1" v="41710"/>
    </bk>
    <bk>
      <rc t="1" v="41711"/>
    </bk>
    <bk>
      <rc t="1" v="41712"/>
    </bk>
    <bk>
      <rc t="1" v="41713"/>
    </bk>
    <bk>
      <rc t="1" v="41714"/>
    </bk>
    <bk>
      <rc t="1" v="41715"/>
    </bk>
    <bk>
      <rc t="1" v="41716"/>
    </bk>
    <bk>
      <rc t="1" v="41717"/>
    </bk>
    <bk>
      <rc t="1" v="41718"/>
    </bk>
    <bk>
      <rc t="1" v="41719"/>
    </bk>
    <bk>
      <rc t="1" v="41720"/>
    </bk>
    <bk>
      <rc t="1" v="41721"/>
    </bk>
    <bk>
      <rc t="1" v="41722"/>
    </bk>
    <bk>
      <rc t="1" v="41723"/>
    </bk>
    <bk>
      <rc t="1" v="41724"/>
    </bk>
    <bk>
      <rc t="1" v="41725"/>
    </bk>
    <bk>
      <rc t="1" v="41726"/>
    </bk>
    <bk>
      <rc t="1" v="41727"/>
    </bk>
    <bk>
      <rc t="1" v="41728"/>
    </bk>
    <bk>
      <rc t="1" v="41729"/>
    </bk>
    <bk>
      <rc t="1" v="41730"/>
    </bk>
    <bk>
      <rc t="1" v="41731"/>
    </bk>
    <bk>
      <rc t="1" v="41732"/>
    </bk>
    <bk>
      <rc t="1" v="41733"/>
    </bk>
    <bk>
      <rc t="1" v="41734"/>
    </bk>
    <bk>
      <rc t="1" v="41735"/>
    </bk>
    <bk>
      <rc t="1" v="41736"/>
    </bk>
    <bk>
      <rc t="1" v="41737"/>
    </bk>
    <bk>
      <rc t="1" v="41738"/>
    </bk>
    <bk>
      <rc t="1" v="41739"/>
    </bk>
    <bk>
      <rc t="1" v="41740"/>
    </bk>
    <bk>
      <rc t="1" v="41741"/>
    </bk>
    <bk>
      <rc t="1" v="41742"/>
    </bk>
    <bk>
      <rc t="1" v="41743"/>
    </bk>
    <bk>
      <rc t="1" v="41744"/>
    </bk>
    <bk>
      <rc t="1" v="41745"/>
    </bk>
    <bk>
      <rc t="1" v="41746"/>
    </bk>
    <bk>
      <rc t="1" v="41747"/>
    </bk>
    <bk>
      <rc t="1" v="41748"/>
    </bk>
    <bk>
      <rc t="1" v="41749"/>
    </bk>
    <bk>
      <rc t="1" v="41750"/>
    </bk>
    <bk>
      <rc t="1" v="41751"/>
    </bk>
    <bk>
      <rc t="1" v="41752"/>
    </bk>
    <bk>
      <rc t="1" v="41753"/>
    </bk>
    <bk>
      <rc t="1" v="41754"/>
    </bk>
    <bk>
      <rc t="1" v="41755"/>
    </bk>
    <bk>
      <rc t="1" v="41756"/>
    </bk>
    <bk>
      <rc t="1" v="41757"/>
    </bk>
    <bk>
      <rc t="1" v="41758"/>
    </bk>
    <bk>
      <rc t="1" v="41759"/>
    </bk>
    <bk>
      <rc t="1" v="41760"/>
    </bk>
    <bk>
      <rc t="1" v="41761"/>
    </bk>
    <bk>
      <rc t="1" v="41762"/>
    </bk>
    <bk>
      <rc t="1" v="41763"/>
    </bk>
    <bk>
      <rc t="1" v="41764"/>
    </bk>
    <bk>
      <rc t="1" v="41765"/>
    </bk>
    <bk>
      <rc t="1" v="41766"/>
    </bk>
    <bk>
      <rc t="1" v="41767"/>
    </bk>
    <bk>
      <rc t="1" v="41768"/>
    </bk>
    <bk>
      <rc t="1" v="41769"/>
    </bk>
    <bk>
      <rc t="1" v="41770"/>
    </bk>
    <bk>
      <rc t="1" v="41771"/>
    </bk>
    <bk>
      <rc t="1" v="41772"/>
    </bk>
    <bk>
      <rc t="1" v="41773"/>
    </bk>
    <bk>
      <rc t="1" v="41774"/>
    </bk>
    <bk>
      <rc t="1" v="41775"/>
    </bk>
    <bk>
      <rc t="1" v="41776"/>
    </bk>
    <bk>
      <rc t="1" v="41777"/>
    </bk>
    <bk>
      <rc t="1" v="41778"/>
    </bk>
    <bk>
      <rc t="1" v="41779"/>
    </bk>
    <bk>
      <rc t="1" v="41780"/>
    </bk>
    <bk>
      <rc t="1" v="41781"/>
    </bk>
    <bk>
      <rc t="1" v="41782"/>
    </bk>
    <bk>
      <rc t="1" v="41783"/>
    </bk>
    <bk>
      <rc t="1" v="41784"/>
    </bk>
    <bk>
      <rc t="1" v="41785"/>
    </bk>
    <bk>
      <rc t="1" v="41786"/>
    </bk>
    <bk>
      <rc t="1" v="41787"/>
    </bk>
    <bk>
      <rc t="1" v="41788"/>
    </bk>
    <bk>
      <rc t="1" v="41789"/>
    </bk>
    <bk>
      <rc t="1" v="41790"/>
    </bk>
    <bk>
      <rc t="1" v="41791"/>
    </bk>
    <bk>
      <rc t="1" v="41792"/>
    </bk>
    <bk>
      <rc t="1" v="41793"/>
    </bk>
    <bk>
      <rc t="1" v="41794"/>
    </bk>
    <bk>
      <rc t="1" v="41795"/>
    </bk>
    <bk>
      <rc t="1" v="41796"/>
    </bk>
    <bk>
      <rc t="1" v="41797"/>
    </bk>
    <bk>
      <rc t="1" v="41798"/>
    </bk>
    <bk>
      <rc t="1" v="41799"/>
    </bk>
    <bk>
      <rc t="1" v="41800"/>
    </bk>
    <bk>
      <rc t="1" v="41801"/>
    </bk>
    <bk>
      <rc t="1" v="41802"/>
    </bk>
    <bk>
      <rc t="1" v="41803"/>
    </bk>
    <bk>
      <rc t="1" v="41804"/>
    </bk>
    <bk>
      <rc t="1" v="41805"/>
    </bk>
    <bk>
      <rc t="1" v="41806"/>
    </bk>
    <bk>
      <rc t="1" v="41807"/>
    </bk>
    <bk>
      <rc t="1" v="41808"/>
    </bk>
    <bk>
      <rc t="1" v="41809"/>
    </bk>
    <bk>
      <rc t="1" v="41810"/>
    </bk>
    <bk>
      <rc t="1" v="41811"/>
    </bk>
    <bk>
      <rc t="1" v="41812"/>
    </bk>
    <bk>
      <rc t="1" v="41813"/>
    </bk>
    <bk>
      <rc t="1" v="41814"/>
    </bk>
    <bk>
      <rc t="1" v="41815"/>
    </bk>
    <bk>
      <rc t="1" v="41816"/>
    </bk>
    <bk>
      <rc t="1" v="41817"/>
    </bk>
    <bk>
      <rc t="1" v="41818"/>
    </bk>
    <bk>
      <rc t="1" v="41819"/>
    </bk>
    <bk>
      <rc t="1" v="41820"/>
    </bk>
    <bk>
      <rc t="1" v="41821"/>
    </bk>
    <bk>
      <rc t="1" v="41822"/>
    </bk>
    <bk>
      <rc t="1" v="41823"/>
    </bk>
    <bk>
      <rc t="1" v="41824"/>
    </bk>
    <bk>
      <rc t="1" v="41825"/>
    </bk>
    <bk>
      <rc t="1" v="41826"/>
    </bk>
    <bk>
      <rc t="1" v="41827"/>
    </bk>
    <bk>
      <rc t="1" v="41828"/>
    </bk>
    <bk>
      <rc t="1" v="41829"/>
    </bk>
    <bk>
      <rc t="1" v="41830"/>
    </bk>
    <bk>
      <rc t="1" v="41831"/>
    </bk>
    <bk>
      <rc t="1" v="41832"/>
    </bk>
    <bk>
      <rc t="1" v="41833"/>
    </bk>
    <bk>
      <rc t="1" v="41834"/>
    </bk>
    <bk>
      <rc t="1" v="41835"/>
    </bk>
    <bk>
      <rc t="1" v="41836"/>
    </bk>
    <bk>
      <rc t="1" v="41837"/>
    </bk>
    <bk>
      <rc t="1" v="41838"/>
    </bk>
    <bk>
      <rc t="1" v="41839"/>
    </bk>
    <bk>
      <rc t="1" v="41840"/>
    </bk>
    <bk>
      <rc t="1" v="41841"/>
    </bk>
    <bk>
      <rc t="1" v="41842"/>
    </bk>
    <bk>
      <rc t="1" v="41843"/>
    </bk>
    <bk>
      <rc t="1" v="41844"/>
    </bk>
    <bk>
      <rc t="1" v="41845"/>
    </bk>
    <bk>
      <rc t="1" v="41846"/>
    </bk>
    <bk>
      <rc t="1" v="41847"/>
    </bk>
    <bk>
      <rc t="1" v="41848"/>
    </bk>
    <bk>
      <rc t="1" v="41849"/>
    </bk>
    <bk>
      <rc t="1" v="41850"/>
    </bk>
    <bk>
      <rc t="1" v="41851"/>
    </bk>
    <bk>
      <rc t="1" v="41852"/>
    </bk>
    <bk>
      <rc t="1" v="41853"/>
    </bk>
    <bk>
      <rc t="1" v="41854"/>
    </bk>
    <bk>
      <rc t="1" v="41855"/>
    </bk>
    <bk>
      <rc t="1" v="41856"/>
    </bk>
    <bk>
      <rc t="1" v="41857"/>
    </bk>
    <bk>
      <rc t="1" v="41858"/>
    </bk>
    <bk>
      <rc t="1" v="41859"/>
    </bk>
    <bk>
      <rc t="1" v="41860"/>
    </bk>
    <bk>
      <rc t="1" v="41861"/>
    </bk>
    <bk>
      <rc t="1" v="41862"/>
    </bk>
    <bk>
      <rc t="1" v="41863"/>
    </bk>
    <bk>
      <rc t="1" v="41864"/>
    </bk>
    <bk>
      <rc t="1" v="41865"/>
    </bk>
    <bk>
      <rc t="1" v="41866"/>
    </bk>
    <bk>
      <rc t="1" v="41867"/>
    </bk>
    <bk>
      <rc t="1" v="41868"/>
    </bk>
    <bk>
      <rc t="1" v="41869"/>
    </bk>
    <bk>
      <rc t="1" v="41870"/>
    </bk>
    <bk>
      <rc t="1" v="41871"/>
    </bk>
    <bk>
      <rc t="1" v="41872"/>
    </bk>
    <bk>
      <rc t="1" v="41873"/>
    </bk>
    <bk>
      <rc t="1" v="41874"/>
    </bk>
    <bk>
      <rc t="1" v="41875"/>
    </bk>
    <bk>
      <rc t="1" v="41876"/>
    </bk>
    <bk>
      <rc t="1" v="41877"/>
    </bk>
    <bk>
      <rc t="1" v="41878"/>
    </bk>
    <bk>
      <rc t="1" v="41879"/>
    </bk>
    <bk>
      <rc t="1" v="41880"/>
    </bk>
    <bk>
      <rc t="1" v="41881"/>
    </bk>
    <bk>
      <rc t="1" v="41882"/>
    </bk>
    <bk>
      <rc t="1" v="41883"/>
    </bk>
    <bk>
      <rc t="1" v="41884"/>
    </bk>
    <bk>
      <rc t="1" v="41885"/>
    </bk>
    <bk>
      <rc t="1" v="41886"/>
    </bk>
    <bk>
      <rc t="1" v="41887"/>
    </bk>
    <bk>
      <rc t="1" v="41888"/>
    </bk>
    <bk>
      <rc t="1" v="41889"/>
    </bk>
    <bk>
      <rc t="1" v="41890"/>
    </bk>
    <bk>
      <rc t="1" v="41891"/>
    </bk>
    <bk>
      <rc t="1" v="41892"/>
    </bk>
    <bk>
      <rc t="1" v="41893"/>
    </bk>
    <bk>
      <rc t="1" v="41894"/>
    </bk>
    <bk>
      <rc t="1" v="41895"/>
    </bk>
    <bk>
      <rc t="1" v="41896"/>
    </bk>
    <bk>
      <rc t="1" v="41897"/>
    </bk>
    <bk>
      <rc t="1" v="41898"/>
    </bk>
    <bk>
      <rc t="1" v="41899"/>
    </bk>
    <bk>
      <rc t="1" v="41900"/>
    </bk>
    <bk>
      <rc t="1" v="41901"/>
    </bk>
    <bk>
      <rc t="1" v="41902"/>
    </bk>
    <bk>
      <rc t="1" v="41903"/>
    </bk>
    <bk>
      <rc t="1" v="41904"/>
    </bk>
    <bk>
      <rc t="1" v="41905"/>
    </bk>
    <bk>
      <rc t="1" v="41906"/>
    </bk>
    <bk>
      <rc t="1" v="41907"/>
    </bk>
    <bk>
      <rc t="1" v="41908"/>
    </bk>
    <bk>
      <rc t="1" v="41909"/>
    </bk>
    <bk>
      <rc t="1" v="41910"/>
    </bk>
    <bk>
      <rc t="1" v="41911"/>
    </bk>
    <bk>
      <rc t="1" v="41912"/>
    </bk>
    <bk>
      <rc t="1" v="41913"/>
    </bk>
    <bk>
      <rc t="1" v="41914"/>
    </bk>
    <bk>
      <rc t="1" v="41915"/>
    </bk>
    <bk>
      <rc t="1" v="41916"/>
    </bk>
    <bk>
      <rc t="1" v="41917"/>
    </bk>
    <bk>
      <rc t="1" v="41918"/>
    </bk>
    <bk>
      <rc t="1" v="41919"/>
    </bk>
    <bk>
      <rc t="1" v="41920"/>
    </bk>
    <bk>
      <rc t="1" v="41921"/>
    </bk>
    <bk>
      <rc t="1" v="41922"/>
    </bk>
    <bk>
      <rc t="1" v="41923"/>
    </bk>
    <bk>
      <rc t="1" v="41924"/>
    </bk>
    <bk>
      <rc t="1" v="41925"/>
    </bk>
    <bk>
      <rc t="1" v="41926"/>
    </bk>
    <bk>
      <rc t="1" v="41927"/>
    </bk>
    <bk>
      <rc t="1" v="41928"/>
    </bk>
    <bk>
      <rc t="1" v="41929"/>
    </bk>
    <bk>
      <rc t="1" v="41930"/>
    </bk>
    <bk>
      <rc t="1" v="41931"/>
    </bk>
    <bk>
      <rc t="1" v="41932"/>
    </bk>
    <bk>
      <rc t="1" v="41933"/>
    </bk>
    <bk>
      <rc t="1" v="41934"/>
    </bk>
    <bk>
      <rc t="1" v="41935"/>
    </bk>
    <bk>
      <rc t="1" v="41936"/>
    </bk>
    <bk>
      <rc t="1" v="41937"/>
    </bk>
    <bk>
      <rc t="1" v="41938"/>
    </bk>
    <bk>
      <rc t="1" v="41939"/>
    </bk>
    <bk>
      <rc t="1" v="41940"/>
    </bk>
    <bk>
      <rc t="1" v="41941"/>
    </bk>
    <bk>
      <rc t="1" v="41942"/>
    </bk>
    <bk>
      <rc t="1" v="41943"/>
    </bk>
    <bk>
      <rc t="1" v="41944"/>
    </bk>
    <bk>
      <rc t="1" v="41945"/>
    </bk>
    <bk>
      <rc t="1" v="41946"/>
    </bk>
    <bk>
      <rc t="1" v="41947"/>
    </bk>
    <bk>
      <rc t="1" v="41948"/>
    </bk>
    <bk>
      <rc t="1" v="41949"/>
    </bk>
    <bk>
      <rc t="1" v="41950"/>
    </bk>
    <bk>
      <rc t="1" v="41951"/>
    </bk>
    <bk>
      <rc t="1" v="41952"/>
    </bk>
    <bk>
      <rc t="1" v="41953"/>
    </bk>
    <bk>
      <rc t="1" v="41954"/>
    </bk>
    <bk>
      <rc t="1" v="41955"/>
    </bk>
    <bk>
      <rc t="1" v="41956"/>
    </bk>
    <bk>
      <rc t="1" v="41957"/>
    </bk>
    <bk>
      <rc t="1" v="41958"/>
    </bk>
    <bk>
      <rc t="1" v="41959"/>
    </bk>
    <bk>
      <rc t="1" v="41960"/>
    </bk>
    <bk>
      <rc t="1" v="41961"/>
    </bk>
    <bk>
      <rc t="1" v="41962"/>
    </bk>
    <bk>
      <rc t="1" v="41963"/>
    </bk>
    <bk>
      <rc t="1" v="41964"/>
    </bk>
    <bk>
      <rc t="1" v="41965"/>
    </bk>
    <bk>
      <rc t="1" v="41966"/>
    </bk>
    <bk>
      <rc t="1" v="41967"/>
    </bk>
    <bk>
      <rc t="1" v="41968"/>
    </bk>
    <bk>
      <rc t="1" v="41969"/>
    </bk>
    <bk>
      <rc t="1" v="41970"/>
    </bk>
    <bk>
      <rc t="1" v="41971"/>
    </bk>
    <bk>
      <rc t="1" v="41972"/>
    </bk>
    <bk>
      <rc t="1" v="41973"/>
    </bk>
    <bk>
      <rc t="1" v="41974"/>
    </bk>
    <bk>
      <rc t="1" v="41975"/>
    </bk>
    <bk>
      <rc t="1" v="41976"/>
    </bk>
    <bk>
      <rc t="1" v="41977"/>
    </bk>
    <bk>
      <rc t="1" v="41978"/>
    </bk>
    <bk>
      <rc t="1" v="41979"/>
    </bk>
    <bk>
      <rc t="1" v="41980"/>
    </bk>
    <bk>
      <rc t="1" v="41981"/>
    </bk>
    <bk>
      <rc t="1" v="41982"/>
    </bk>
    <bk>
      <rc t="1" v="41983"/>
    </bk>
    <bk>
      <rc t="1" v="41984"/>
    </bk>
    <bk>
      <rc t="1" v="41985"/>
    </bk>
    <bk>
      <rc t="1" v="41986"/>
    </bk>
    <bk>
      <rc t="1" v="41987"/>
    </bk>
    <bk>
      <rc t="1" v="41988"/>
    </bk>
    <bk>
      <rc t="1" v="41989"/>
    </bk>
    <bk>
      <rc t="1" v="41990"/>
    </bk>
    <bk>
      <rc t="1" v="41991"/>
    </bk>
    <bk>
      <rc t="1" v="41992"/>
    </bk>
    <bk>
      <rc t="1" v="41993"/>
    </bk>
    <bk>
      <rc t="1" v="41994"/>
    </bk>
    <bk>
      <rc t="1" v="41995"/>
    </bk>
    <bk>
      <rc t="1" v="41996"/>
    </bk>
    <bk>
      <rc t="1" v="41997"/>
    </bk>
    <bk>
      <rc t="1" v="41998"/>
    </bk>
    <bk>
      <rc t="1" v="41999"/>
    </bk>
    <bk>
      <rc t="1" v="42000"/>
    </bk>
    <bk>
      <rc t="1" v="42001"/>
    </bk>
    <bk>
      <rc t="1" v="42002"/>
    </bk>
    <bk>
      <rc t="1" v="42003"/>
    </bk>
    <bk>
      <rc t="1" v="42004"/>
    </bk>
    <bk>
      <rc t="1" v="42005"/>
    </bk>
    <bk>
      <rc t="1" v="42006"/>
    </bk>
    <bk>
      <rc t="1" v="42007"/>
    </bk>
    <bk>
      <rc t="1" v="42008"/>
    </bk>
    <bk>
      <rc t="1" v="42009"/>
    </bk>
    <bk>
      <rc t="1" v="42010"/>
    </bk>
    <bk>
      <rc t="1" v="42011"/>
    </bk>
    <bk>
      <rc t="1" v="42012"/>
    </bk>
    <bk>
      <rc t="1" v="42013"/>
    </bk>
    <bk>
      <rc t="1" v="42014"/>
    </bk>
    <bk>
      <rc t="1" v="42015"/>
    </bk>
    <bk>
      <rc t="1" v="42016"/>
    </bk>
    <bk>
      <rc t="1" v="42017"/>
    </bk>
    <bk>
      <rc t="1" v="42018"/>
    </bk>
    <bk>
      <rc t="1" v="42019"/>
    </bk>
    <bk>
      <rc t="1" v="42020"/>
    </bk>
    <bk>
      <rc t="1" v="42021"/>
    </bk>
    <bk>
      <rc t="1" v="42022"/>
    </bk>
    <bk>
      <rc t="1" v="42023"/>
    </bk>
    <bk>
      <rc t="1" v="42024"/>
    </bk>
    <bk>
      <rc t="1" v="42025"/>
    </bk>
    <bk>
      <rc t="1" v="42026"/>
    </bk>
    <bk>
      <rc t="1" v="42027"/>
    </bk>
    <bk>
      <rc t="1" v="42028"/>
    </bk>
    <bk>
      <rc t="1" v="42029"/>
    </bk>
    <bk>
      <rc t="1" v="42030"/>
    </bk>
    <bk>
      <rc t="1" v="42031"/>
    </bk>
    <bk>
      <rc t="1" v="42032"/>
    </bk>
    <bk>
      <rc t="1" v="42033"/>
    </bk>
    <bk>
      <rc t="1" v="42034"/>
    </bk>
    <bk>
      <rc t="1" v="42035"/>
    </bk>
    <bk>
      <rc t="1" v="42036"/>
    </bk>
    <bk>
      <rc t="1" v="42037"/>
    </bk>
    <bk>
      <rc t="1" v="42038"/>
    </bk>
    <bk>
      <rc t="1" v="42039"/>
    </bk>
    <bk>
      <rc t="1" v="42040"/>
    </bk>
    <bk>
      <rc t="1" v="42041"/>
    </bk>
    <bk>
      <rc t="1" v="42042"/>
    </bk>
    <bk>
      <rc t="1" v="42043"/>
    </bk>
    <bk>
      <rc t="1" v="42044"/>
    </bk>
    <bk>
      <rc t="1" v="42045"/>
    </bk>
    <bk>
      <rc t="1" v="42046"/>
    </bk>
    <bk>
      <rc t="1" v="42047"/>
    </bk>
    <bk>
      <rc t="1" v="42048"/>
    </bk>
    <bk>
      <rc t="1" v="42049"/>
    </bk>
    <bk>
      <rc t="1" v="42050"/>
    </bk>
    <bk>
      <rc t="1" v="42051"/>
    </bk>
    <bk>
      <rc t="1" v="42052"/>
    </bk>
    <bk>
      <rc t="1" v="42053"/>
    </bk>
    <bk>
      <rc t="1" v="42054"/>
    </bk>
    <bk>
      <rc t="1" v="42055"/>
    </bk>
    <bk>
      <rc t="1" v="42056"/>
    </bk>
    <bk>
      <rc t="1" v="42057"/>
    </bk>
    <bk>
      <rc t="1" v="42058"/>
    </bk>
    <bk>
      <rc t="1" v="42059"/>
    </bk>
    <bk>
      <rc t="1" v="42060"/>
    </bk>
    <bk>
      <rc t="1" v="42061"/>
    </bk>
    <bk>
      <rc t="1" v="42062"/>
    </bk>
    <bk>
      <rc t="1" v="42063"/>
    </bk>
    <bk>
      <rc t="1" v="42064"/>
    </bk>
    <bk>
      <rc t="1" v="42065"/>
    </bk>
    <bk>
      <rc t="1" v="42066"/>
    </bk>
    <bk>
      <rc t="1" v="42067"/>
    </bk>
    <bk>
      <rc t="1" v="42068"/>
    </bk>
    <bk>
      <rc t="1" v="42069"/>
    </bk>
    <bk>
      <rc t="1" v="42070"/>
    </bk>
    <bk>
      <rc t="1" v="42071"/>
    </bk>
    <bk>
      <rc t="1" v="42072"/>
    </bk>
    <bk>
      <rc t="1" v="42073"/>
    </bk>
    <bk>
      <rc t="1" v="42074"/>
    </bk>
    <bk>
      <rc t="1" v="42075"/>
    </bk>
    <bk>
      <rc t="1" v="42076"/>
    </bk>
    <bk>
      <rc t="1" v="42077"/>
    </bk>
    <bk>
      <rc t="1" v="42078"/>
    </bk>
    <bk>
      <rc t="1" v="42079"/>
    </bk>
    <bk>
      <rc t="1" v="42080"/>
    </bk>
    <bk>
      <rc t="1" v="42081"/>
    </bk>
    <bk>
      <rc t="1" v="42082"/>
    </bk>
    <bk>
      <rc t="1" v="42083"/>
    </bk>
    <bk>
      <rc t="1" v="42084"/>
    </bk>
    <bk>
      <rc t="1" v="42085"/>
    </bk>
    <bk>
      <rc t="1" v="42086"/>
    </bk>
    <bk>
      <rc t="1" v="42087"/>
    </bk>
    <bk>
      <rc t="1" v="42088"/>
    </bk>
    <bk>
      <rc t="1" v="42089"/>
    </bk>
    <bk>
      <rc t="1" v="42090"/>
    </bk>
    <bk>
      <rc t="1" v="42091"/>
    </bk>
    <bk>
      <rc t="1" v="42092"/>
    </bk>
    <bk>
      <rc t="1" v="42093"/>
    </bk>
    <bk>
      <rc t="1" v="42094"/>
    </bk>
    <bk>
      <rc t="1" v="42095"/>
    </bk>
    <bk>
      <rc t="1" v="42096"/>
    </bk>
    <bk>
      <rc t="1" v="42097"/>
    </bk>
    <bk>
      <rc t="1" v="42098"/>
    </bk>
    <bk>
      <rc t="1" v="42099"/>
    </bk>
    <bk>
      <rc t="1" v="42100"/>
    </bk>
    <bk>
      <rc t="1" v="42101"/>
    </bk>
    <bk>
      <rc t="1" v="42102"/>
    </bk>
    <bk>
      <rc t="1" v="42103"/>
    </bk>
    <bk>
      <rc t="1" v="42104"/>
    </bk>
    <bk>
      <rc t="1" v="42105"/>
    </bk>
    <bk>
      <rc t="1" v="42106"/>
    </bk>
    <bk>
      <rc t="1" v="42107"/>
    </bk>
    <bk>
      <rc t="1" v="42108"/>
    </bk>
    <bk>
      <rc t="1" v="42109"/>
    </bk>
    <bk>
      <rc t="1" v="42110"/>
    </bk>
    <bk>
      <rc t="1" v="42111"/>
    </bk>
    <bk>
      <rc t="1" v="42112"/>
    </bk>
    <bk>
      <rc t="1" v="42113"/>
    </bk>
    <bk>
      <rc t="1" v="42114"/>
    </bk>
    <bk>
      <rc t="1" v="42115"/>
    </bk>
    <bk>
      <rc t="1" v="42116"/>
    </bk>
    <bk>
      <rc t="1" v="42117"/>
    </bk>
    <bk>
      <rc t="1" v="42118"/>
    </bk>
    <bk>
      <rc t="1" v="42119"/>
    </bk>
    <bk>
      <rc t="1" v="42120"/>
    </bk>
    <bk>
      <rc t="1" v="42121"/>
    </bk>
    <bk>
      <rc t="1" v="42122"/>
    </bk>
    <bk>
      <rc t="1" v="42123"/>
    </bk>
    <bk>
      <rc t="1" v="42124"/>
    </bk>
    <bk>
      <rc t="1" v="42125"/>
    </bk>
    <bk>
      <rc t="1" v="42126"/>
    </bk>
    <bk>
      <rc t="1" v="42127"/>
    </bk>
    <bk>
      <rc t="1" v="42128"/>
    </bk>
    <bk>
      <rc t="1" v="42129"/>
    </bk>
    <bk>
      <rc t="1" v="42130"/>
    </bk>
    <bk>
      <rc t="1" v="42131"/>
    </bk>
    <bk>
      <rc t="1" v="42132"/>
    </bk>
    <bk>
      <rc t="1" v="42133"/>
    </bk>
    <bk>
      <rc t="1" v="42134"/>
    </bk>
    <bk>
      <rc t="1" v="42135"/>
    </bk>
    <bk>
      <rc t="1" v="42136"/>
    </bk>
    <bk>
      <rc t="1" v="42137"/>
    </bk>
    <bk>
      <rc t="1" v="42138"/>
    </bk>
    <bk>
      <rc t="1" v="42139"/>
    </bk>
    <bk>
      <rc t="1" v="42140"/>
    </bk>
    <bk>
      <rc t="1" v="42141"/>
    </bk>
    <bk>
      <rc t="1" v="42142"/>
    </bk>
    <bk>
      <rc t="1" v="42143"/>
    </bk>
    <bk>
      <rc t="1" v="42144"/>
    </bk>
    <bk>
      <rc t="1" v="42145"/>
    </bk>
    <bk>
      <rc t="1" v="42146"/>
    </bk>
    <bk>
      <rc t="1" v="42147"/>
    </bk>
    <bk>
      <rc t="1" v="42148"/>
    </bk>
    <bk>
      <rc t="1" v="42149"/>
    </bk>
    <bk>
      <rc t="1" v="42150"/>
    </bk>
    <bk>
      <rc t="1" v="42151"/>
    </bk>
    <bk>
      <rc t="1" v="42152"/>
    </bk>
    <bk>
      <rc t="1" v="42153"/>
    </bk>
    <bk>
      <rc t="1" v="42154"/>
    </bk>
    <bk>
      <rc t="1" v="42155"/>
    </bk>
    <bk>
      <rc t="1" v="42156"/>
    </bk>
    <bk>
      <rc t="1" v="42157"/>
    </bk>
    <bk>
      <rc t="1" v="42158"/>
    </bk>
    <bk>
      <rc t="1" v="42159"/>
    </bk>
    <bk>
      <rc t="1" v="42160"/>
    </bk>
    <bk>
      <rc t="1" v="42161"/>
    </bk>
    <bk>
      <rc t="1" v="42162"/>
    </bk>
    <bk>
      <rc t="1" v="42163"/>
    </bk>
    <bk>
      <rc t="1" v="42164"/>
    </bk>
    <bk>
      <rc t="1" v="42165"/>
    </bk>
    <bk>
      <rc t="1" v="42166"/>
    </bk>
    <bk>
      <rc t="1" v="42167"/>
    </bk>
    <bk>
      <rc t="1" v="42168"/>
    </bk>
    <bk>
      <rc t="1" v="42169"/>
    </bk>
    <bk>
      <rc t="1" v="42170"/>
    </bk>
    <bk>
      <rc t="1" v="42171"/>
    </bk>
    <bk>
      <rc t="1" v="42172"/>
    </bk>
    <bk>
      <rc t="1" v="42173"/>
    </bk>
    <bk>
      <rc t="1" v="42174"/>
    </bk>
    <bk>
      <rc t="1" v="42175"/>
    </bk>
    <bk>
      <rc t="1" v="42176"/>
    </bk>
    <bk>
      <rc t="1" v="42177"/>
    </bk>
    <bk>
      <rc t="1" v="42178"/>
    </bk>
    <bk>
      <rc t="1" v="42179"/>
    </bk>
    <bk>
      <rc t="1" v="42180"/>
    </bk>
    <bk>
      <rc t="1" v="42181"/>
    </bk>
    <bk>
      <rc t="1" v="42182"/>
    </bk>
    <bk>
      <rc t="1" v="42183"/>
    </bk>
    <bk>
      <rc t="1" v="42184"/>
    </bk>
    <bk>
      <rc t="1" v="42185"/>
    </bk>
    <bk>
      <rc t="1" v="42186"/>
    </bk>
    <bk>
      <rc t="1" v="42187"/>
    </bk>
    <bk>
      <rc t="1" v="42188"/>
    </bk>
    <bk>
      <rc t="1" v="42189"/>
    </bk>
    <bk>
      <rc t="1" v="42190"/>
    </bk>
    <bk>
      <rc t="1" v="42191"/>
    </bk>
    <bk>
      <rc t="1" v="42192"/>
    </bk>
    <bk>
      <rc t="1" v="42193"/>
    </bk>
    <bk>
      <rc t="1" v="42194"/>
    </bk>
    <bk>
      <rc t="1" v="42195"/>
    </bk>
    <bk>
      <rc t="1" v="42196"/>
    </bk>
    <bk>
      <rc t="1" v="42197"/>
    </bk>
    <bk>
      <rc t="1" v="42198"/>
    </bk>
    <bk>
      <rc t="1" v="42199"/>
    </bk>
    <bk>
      <rc t="1" v="42200"/>
    </bk>
    <bk>
      <rc t="1" v="42201"/>
    </bk>
    <bk>
      <rc t="1" v="42202"/>
    </bk>
    <bk>
      <rc t="1" v="42203"/>
    </bk>
    <bk>
      <rc t="1" v="42204"/>
    </bk>
    <bk>
      <rc t="1" v="42205"/>
    </bk>
    <bk>
      <rc t="1" v="42206"/>
    </bk>
    <bk>
      <rc t="1" v="42207"/>
    </bk>
    <bk>
      <rc t="1" v="42208"/>
    </bk>
    <bk>
      <rc t="1" v="42209"/>
    </bk>
    <bk>
      <rc t="1" v="42210"/>
    </bk>
    <bk>
      <rc t="1" v="42211"/>
    </bk>
    <bk>
      <rc t="1" v="42212"/>
    </bk>
    <bk>
      <rc t="1" v="42213"/>
    </bk>
    <bk>
      <rc t="1" v="42214"/>
    </bk>
    <bk>
      <rc t="1" v="42215"/>
    </bk>
    <bk>
      <rc t="1" v="42216"/>
    </bk>
    <bk>
      <rc t="1" v="42217"/>
    </bk>
    <bk>
      <rc t="1" v="42218"/>
    </bk>
    <bk>
      <rc t="1" v="42219"/>
    </bk>
    <bk>
      <rc t="1" v="42220"/>
    </bk>
    <bk>
      <rc t="1" v="42221"/>
    </bk>
    <bk>
      <rc t="1" v="42222"/>
    </bk>
    <bk>
      <rc t="1" v="42223"/>
    </bk>
    <bk>
      <rc t="1" v="42224"/>
    </bk>
    <bk>
      <rc t="1" v="42225"/>
    </bk>
    <bk>
      <rc t="1" v="42226"/>
    </bk>
    <bk>
      <rc t="1" v="42227"/>
    </bk>
    <bk>
      <rc t="1" v="42228"/>
    </bk>
    <bk>
      <rc t="1" v="42229"/>
    </bk>
    <bk>
      <rc t="1" v="42230"/>
    </bk>
    <bk>
      <rc t="1" v="42231"/>
    </bk>
    <bk>
      <rc t="1" v="42232"/>
    </bk>
    <bk>
      <rc t="1" v="42233"/>
    </bk>
    <bk>
      <rc t="1" v="42234"/>
    </bk>
    <bk>
      <rc t="1" v="42235"/>
    </bk>
    <bk>
      <rc t="1" v="42236"/>
    </bk>
    <bk>
      <rc t="1" v="42237"/>
    </bk>
    <bk>
      <rc t="1" v="42238"/>
    </bk>
    <bk>
      <rc t="1" v="42239"/>
    </bk>
    <bk>
      <rc t="1" v="42240"/>
    </bk>
    <bk>
      <rc t="1" v="42241"/>
    </bk>
    <bk>
      <rc t="1" v="42242"/>
    </bk>
    <bk>
      <rc t="1" v="42243"/>
    </bk>
    <bk>
      <rc t="1" v="42244"/>
    </bk>
    <bk>
      <rc t="1" v="42245"/>
    </bk>
    <bk>
      <rc t="1" v="42246"/>
    </bk>
    <bk>
      <rc t="1" v="42247"/>
    </bk>
    <bk>
      <rc t="1" v="42248"/>
    </bk>
    <bk>
      <rc t="1" v="42249"/>
    </bk>
    <bk>
      <rc t="1" v="42250"/>
    </bk>
    <bk>
      <rc t="1" v="42251"/>
    </bk>
    <bk>
      <rc t="1" v="42252"/>
    </bk>
    <bk>
      <rc t="1" v="42253"/>
    </bk>
    <bk>
      <rc t="1" v="42254"/>
    </bk>
    <bk>
      <rc t="1" v="42255"/>
    </bk>
    <bk>
      <rc t="1" v="42256"/>
    </bk>
    <bk>
      <rc t="1" v="42257"/>
    </bk>
    <bk>
      <rc t="1" v="42258"/>
    </bk>
    <bk>
      <rc t="1" v="42259"/>
    </bk>
    <bk>
      <rc t="1" v="42260"/>
    </bk>
    <bk>
      <rc t="1" v="42261"/>
    </bk>
    <bk>
      <rc t="1" v="42262"/>
    </bk>
    <bk>
      <rc t="1" v="42263"/>
    </bk>
    <bk>
      <rc t="1" v="42264"/>
    </bk>
    <bk>
      <rc t="1" v="42265"/>
    </bk>
    <bk>
      <rc t="1" v="42266"/>
    </bk>
    <bk>
      <rc t="1" v="42267"/>
    </bk>
    <bk>
      <rc t="1" v="42268"/>
    </bk>
    <bk>
      <rc t="1" v="42269"/>
    </bk>
    <bk>
      <rc t="1" v="42270"/>
    </bk>
    <bk>
      <rc t="1" v="42271"/>
    </bk>
    <bk>
      <rc t="1" v="42272"/>
    </bk>
    <bk>
      <rc t="1" v="42273"/>
    </bk>
    <bk>
      <rc t="1" v="42274"/>
    </bk>
    <bk>
      <rc t="1" v="42275"/>
    </bk>
    <bk>
      <rc t="1" v="42276"/>
    </bk>
    <bk>
      <rc t="1" v="42277"/>
    </bk>
    <bk>
      <rc t="1" v="42278"/>
    </bk>
    <bk>
      <rc t="1" v="42279"/>
    </bk>
    <bk>
      <rc t="1" v="42280"/>
    </bk>
    <bk>
      <rc t="1" v="42281"/>
    </bk>
    <bk>
      <rc t="1" v="42282"/>
    </bk>
    <bk>
      <rc t="1" v="42283"/>
    </bk>
    <bk>
      <rc t="1" v="42284"/>
    </bk>
    <bk>
      <rc t="1" v="42285"/>
    </bk>
    <bk>
      <rc t="1" v="42286"/>
    </bk>
    <bk>
      <rc t="1" v="42287"/>
    </bk>
    <bk>
      <rc t="1" v="42288"/>
    </bk>
    <bk>
      <rc t="1" v="42289"/>
    </bk>
    <bk>
      <rc t="1" v="42290"/>
    </bk>
    <bk>
      <rc t="1" v="42291"/>
    </bk>
    <bk>
      <rc t="1" v="42292"/>
    </bk>
    <bk>
      <rc t="1" v="42293"/>
    </bk>
    <bk>
      <rc t="1" v="42294"/>
    </bk>
    <bk>
      <rc t="1" v="42295"/>
    </bk>
    <bk>
      <rc t="1" v="42296"/>
    </bk>
    <bk>
      <rc t="1" v="42297"/>
    </bk>
    <bk>
      <rc t="1" v="42298"/>
    </bk>
    <bk>
      <rc t="1" v="42299"/>
    </bk>
    <bk>
      <rc t="1" v="42300"/>
    </bk>
    <bk>
      <rc t="1" v="42301"/>
    </bk>
    <bk>
      <rc t="1" v="42302"/>
    </bk>
    <bk>
      <rc t="1" v="42303"/>
    </bk>
    <bk>
      <rc t="1" v="42304"/>
    </bk>
    <bk>
      <rc t="1" v="42305"/>
    </bk>
    <bk>
      <rc t="1" v="42306"/>
    </bk>
    <bk>
      <rc t="1" v="42307"/>
    </bk>
    <bk>
      <rc t="1" v="42308"/>
    </bk>
    <bk>
      <rc t="1" v="42309"/>
    </bk>
    <bk>
      <rc t="1" v="42310"/>
    </bk>
    <bk>
      <rc t="1" v="42311"/>
    </bk>
    <bk>
      <rc t="1" v="42312"/>
    </bk>
    <bk>
      <rc t="1" v="42313"/>
    </bk>
    <bk>
      <rc t="1" v="42314"/>
    </bk>
    <bk>
      <rc t="1" v="42315"/>
    </bk>
    <bk>
      <rc t="1" v="42316"/>
    </bk>
    <bk>
      <rc t="1" v="42317"/>
    </bk>
    <bk>
      <rc t="1" v="42318"/>
    </bk>
    <bk>
      <rc t="1" v="42319"/>
    </bk>
    <bk>
      <rc t="1" v="42320"/>
    </bk>
    <bk>
      <rc t="1" v="42321"/>
    </bk>
    <bk>
      <rc t="1" v="42322"/>
    </bk>
    <bk>
      <rc t="1" v="42323"/>
    </bk>
    <bk>
      <rc t="1" v="42324"/>
    </bk>
    <bk>
      <rc t="1" v="42325"/>
    </bk>
    <bk>
      <rc t="1" v="42326"/>
    </bk>
    <bk>
      <rc t="1" v="42327"/>
    </bk>
    <bk>
      <rc t="1" v="42328"/>
    </bk>
    <bk>
      <rc t="1" v="42329"/>
    </bk>
    <bk>
      <rc t="1" v="42330"/>
    </bk>
    <bk>
      <rc t="1" v="42331"/>
    </bk>
    <bk>
      <rc t="1" v="42332"/>
    </bk>
    <bk>
      <rc t="1" v="42333"/>
    </bk>
    <bk>
      <rc t="1" v="42334"/>
    </bk>
    <bk>
      <rc t="1" v="42335"/>
    </bk>
    <bk>
      <rc t="1" v="42336"/>
    </bk>
    <bk>
      <rc t="1" v="42337"/>
    </bk>
    <bk>
      <rc t="1" v="42338"/>
    </bk>
    <bk>
      <rc t="1" v="42339"/>
    </bk>
    <bk>
      <rc t="1" v="42340"/>
    </bk>
    <bk>
      <rc t="1" v="42341"/>
    </bk>
    <bk>
      <rc t="1" v="42342"/>
    </bk>
    <bk>
      <rc t="1" v="42343"/>
    </bk>
    <bk>
      <rc t="1" v="42344"/>
    </bk>
    <bk>
      <rc t="1" v="42345"/>
    </bk>
    <bk>
      <rc t="1" v="42346"/>
    </bk>
    <bk>
      <rc t="1" v="42347"/>
    </bk>
    <bk>
      <rc t="1" v="42348"/>
    </bk>
    <bk>
      <rc t="1" v="42349"/>
    </bk>
    <bk>
      <rc t="1" v="42350"/>
    </bk>
    <bk>
      <rc t="1" v="42351"/>
    </bk>
    <bk>
      <rc t="1" v="42352"/>
    </bk>
    <bk>
      <rc t="1" v="42353"/>
    </bk>
    <bk>
      <rc t="1" v="42354"/>
    </bk>
    <bk>
      <rc t="1" v="42355"/>
    </bk>
    <bk>
      <rc t="1" v="42356"/>
    </bk>
    <bk>
      <rc t="1" v="42357"/>
    </bk>
    <bk>
      <rc t="1" v="42358"/>
    </bk>
    <bk>
      <rc t="1" v="42359"/>
    </bk>
    <bk>
      <rc t="1" v="42360"/>
    </bk>
    <bk>
      <rc t="1" v="42361"/>
    </bk>
    <bk>
      <rc t="1" v="42362"/>
    </bk>
    <bk>
      <rc t="1" v="42363"/>
    </bk>
    <bk>
      <rc t="1" v="42364"/>
    </bk>
    <bk>
      <rc t="1" v="42365"/>
    </bk>
    <bk>
      <rc t="1" v="42366"/>
    </bk>
    <bk>
      <rc t="1" v="42367"/>
    </bk>
    <bk>
      <rc t="1" v="42368"/>
    </bk>
    <bk>
      <rc t="1" v="42369"/>
    </bk>
    <bk>
      <rc t="1" v="42370"/>
    </bk>
    <bk>
      <rc t="1" v="42371"/>
    </bk>
    <bk>
      <rc t="1" v="42372"/>
    </bk>
    <bk>
      <rc t="1" v="42373"/>
    </bk>
    <bk>
      <rc t="1" v="42374"/>
    </bk>
    <bk>
      <rc t="1" v="42375"/>
    </bk>
    <bk>
      <rc t="1" v="42376"/>
    </bk>
    <bk>
      <rc t="1" v="42377"/>
    </bk>
    <bk>
      <rc t="1" v="42378"/>
    </bk>
    <bk>
      <rc t="1" v="42379"/>
    </bk>
    <bk>
      <rc t="1" v="42380"/>
    </bk>
    <bk>
      <rc t="1" v="42381"/>
    </bk>
    <bk>
      <rc t="1" v="42382"/>
    </bk>
    <bk>
      <rc t="1" v="42383"/>
    </bk>
    <bk>
      <rc t="1" v="42384"/>
    </bk>
    <bk>
      <rc t="1" v="42385"/>
    </bk>
    <bk>
      <rc t="1" v="42386"/>
    </bk>
    <bk>
      <rc t="1" v="42387"/>
    </bk>
    <bk>
      <rc t="1" v="42388"/>
    </bk>
    <bk>
      <rc t="1" v="42389"/>
    </bk>
    <bk>
      <rc t="1" v="42390"/>
    </bk>
    <bk>
      <rc t="1" v="42391"/>
    </bk>
    <bk>
      <rc t="1" v="42392"/>
    </bk>
    <bk>
      <rc t="1" v="42393"/>
    </bk>
    <bk>
      <rc t="1" v="42394"/>
    </bk>
    <bk>
      <rc t="1" v="42395"/>
    </bk>
    <bk>
      <rc t="1" v="42396"/>
    </bk>
    <bk>
      <rc t="1" v="42397"/>
    </bk>
    <bk>
      <rc t="1" v="42398"/>
    </bk>
    <bk>
      <rc t="1" v="42399"/>
    </bk>
    <bk>
      <rc t="1" v="42400"/>
    </bk>
    <bk>
      <rc t="1" v="42401"/>
    </bk>
    <bk>
      <rc t="1" v="42402"/>
    </bk>
    <bk>
      <rc t="1" v="42403"/>
    </bk>
    <bk>
      <rc t="1" v="42404"/>
    </bk>
    <bk>
      <rc t="1" v="42405"/>
    </bk>
    <bk>
      <rc t="1" v="42406"/>
    </bk>
    <bk>
      <rc t="1" v="42407"/>
    </bk>
    <bk>
      <rc t="1" v="42408"/>
    </bk>
    <bk>
      <rc t="1" v="42409"/>
    </bk>
    <bk>
      <rc t="1" v="42410"/>
    </bk>
    <bk>
      <rc t="1" v="42411"/>
    </bk>
    <bk>
      <rc t="1" v="42412"/>
    </bk>
    <bk>
      <rc t="1" v="42413"/>
    </bk>
    <bk>
      <rc t="1" v="42414"/>
    </bk>
    <bk>
      <rc t="1" v="42415"/>
    </bk>
    <bk>
      <rc t="1" v="42416"/>
    </bk>
    <bk>
      <rc t="1" v="42417"/>
    </bk>
    <bk>
      <rc t="1" v="42418"/>
    </bk>
    <bk>
      <rc t="1" v="42419"/>
    </bk>
    <bk>
      <rc t="1" v="42420"/>
    </bk>
    <bk>
      <rc t="1" v="42421"/>
    </bk>
    <bk>
      <rc t="1" v="42422"/>
    </bk>
    <bk>
      <rc t="1" v="42423"/>
    </bk>
    <bk>
      <rc t="1" v="42424"/>
    </bk>
    <bk>
      <rc t="1" v="42425"/>
    </bk>
    <bk>
      <rc t="1" v="42426"/>
    </bk>
    <bk>
      <rc t="1" v="42427"/>
    </bk>
    <bk>
      <rc t="1" v="42428"/>
    </bk>
    <bk>
      <rc t="1" v="42429"/>
    </bk>
    <bk>
      <rc t="1" v="42430"/>
    </bk>
    <bk>
      <rc t="1" v="42431"/>
    </bk>
    <bk>
      <rc t="1" v="42432"/>
    </bk>
    <bk>
      <rc t="1" v="42433"/>
    </bk>
    <bk>
      <rc t="1" v="42434"/>
    </bk>
    <bk>
      <rc t="1" v="42435"/>
    </bk>
    <bk>
      <rc t="1" v="42436"/>
    </bk>
    <bk>
      <rc t="1" v="42437"/>
    </bk>
    <bk>
      <rc t="1" v="42438"/>
    </bk>
    <bk>
      <rc t="1" v="42439"/>
    </bk>
    <bk>
      <rc t="1" v="42440"/>
    </bk>
    <bk>
      <rc t="1" v="42441"/>
    </bk>
    <bk>
      <rc t="1" v="42442"/>
    </bk>
    <bk>
      <rc t="1" v="42443"/>
    </bk>
    <bk>
      <rc t="1" v="42444"/>
    </bk>
    <bk>
      <rc t="1" v="42445"/>
    </bk>
    <bk>
      <rc t="1" v="42446"/>
    </bk>
    <bk>
      <rc t="1" v="42447"/>
    </bk>
    <bk>
      <rc t="1" v="42448"/>
    </bk>
    <bk>
      <rc t="1" v="42449"/>
    </bk>
    <bk>
      <rc t="1" v="42450"/>
    </bk>
    <bk>
      <rc t="1" v="42451"/>
    </bk>
    <bk>
      <rc t="1" v="42452"/>
    </bk>
    <bk>
      <rc t="1" v="42453"/>
    </bk>
    <bk>
      <rc t="1" v="42454"/>
    </bk>
    <bk>
      <rc t="1" v="42455"/>
    </bk>
    <bk>
      <rc t="1" v="42456"/>
    </bk>
    <bk>
      <rc t="1" v="42457"/>
    </bk>
    <bk>
      <rc t="1" v="42458"/>
    </bk>
    <bk>
      <rc t="1" v="42459"/>
    </bk>
    <bk>
      <rc t="1" v="42460"/>
    </bk>
    <bk>
      <rc t="1" v="42461"/>
    </bk>
    <bk>
      <rc t="1" v="42462"/>
    </bk>
    <bk>
      <rc t="1" v="42463"/>
    </bk>
    <bk>
      <rc t="1" v="42464"/>
    </bk>
    <bk>
      <rc t="1" v="42465"/>
    </bk>
    <bk>
      <rc t="1" v="42466"/>
    </bk>
    <bk>
      <rc t="1" v="42467"/>
    </bk>
    <bk>
      <rc t="1" v="42468"/>
    </bk>
    <bk>
      <rc t="1" v="42469"/>
    </bk>
    <bk>
      <rc t="1" v="42470"/>
    </bk>
    <bk>
      <rc t="1" v="42471"/>
    </bk>
    <bk>
      <rc t="1" v="42472"/>
    </bk>
    <bk>
      <rc t="1" v="42473"/>
    </bk>
    <bk>
      <rc t="1" v="42474"/>
    </bk>
    <bk>
      <rc t="1" v="42475"/>
    </bk>
    <bk>
      <rc t="1" v="42476"/>
    </bk>
    <bk>
      <rc t="1" v="42477"/>
    </bk>
    <bk>
      <rc t="1" v="42478"/>
    </bk>
    <bk>
      <rc t="1" v="42479"/>
    </bk>
    <bk>
      <rc t="1" v="42480"/>
    </bk>
    <bk>
      <rc t="1" v="42481"/>
    </bk>
    <bk>
      <rc t="1" v="42482"/>
    </bk>
    <bk>
      <rc t="1" v="42483"/>
    </bk>
    <bk>
      <rc t="1" v="42484"/>
    </bk>
    <bk>
      <rc t="1" v="42485"/>
    </bk>
    <bk>
      <rc t="1" v="42486"/>
    </bk>
    <bk>
      <rc t="1" v="42487"/>
    </bk>
    <bk>
      <rc t="1" v="42488"/>
    </bk>
    <bk>
      <rc t="1" v="42489"/>
    </bk>
    <bk>
      <rc t="1" v="42490"/>
    </bk>
    <bk>
      <rc t="1" v="42491"/>
    </bk>
    <bk>
      <rc t="1" v="42492"/>
    </bk>
    <bk>
      <rc t="1" v="42493"/>
    </bk>
    <bk>
      <rc t="1" v="42494"/>
    </bk>
    <bk>
      <rc t="1" v="42495"/>
    </bk>
    <bk>
      <rc t="1" v="42496"/>
    </bk>
    <bk>
      <rc t="1" v="42497"/>
    </bk>
    <bk>
      <rc t="1" v="42498"/>
    </bk>
    <bk>
      <rc t="1" v="42499"/>
    </bk>
    <bk>
      <rc t="1" v="42500"/>
    </bk>
    <bk>
      <rc t="1" v="42501"/>
    </bk>
    <bk>
      <rc t="1" v="42502"/>
    </bk>
    <bk>
      <rc t="1" v="42503"/>
    </bk>
    <bk>
      <rc t="1" v="42504"/>
    </bk>
    <bk>
      <rc t="1" v="42505"/>
    </bk>
    <bk>
      <rc t="1" v="42506"/>
    </bk>
    <bk>
      <rc t="1" v="42507"/>
    </bk>
    <bk>
      <rc t="1" v="42508"/>
    </bk>
    <bk>
      <rc t="1" v="42509"/>
    </bk>
    <bk>
      <rc t="1" v="42510"/>
    </bk>
    <bk>
      <rc t="1" v="42511"/>
    </bk>
    <bk>
      <rc t="1" v="42512"/>
    </bk>
    <bk>
      <rc t="1" v="42513"/>
    </bk>
    <bk>
      <rc t="1" v="42514"/>
    </bk>
    <bk>
      <rc t="1" v="42515"/>
    </bk>
    <bk>
      <rc t="1" v="42516"/>
    </bk>
    <bk>
      <rc t="1" v="42517"/>
    </bk>
    <bk>
      <rc t="1" v="42518"/>
    </bk>
    <bk>
      <rc t="1" v="42519"/>
    </bk>
    <bk>
      <rc t="1" v="42520"/>
    </bk>
    <bk>
      <rc t="1" v="42521"/>
    </bk>
    <bk>
      <rc t="1" v="42522"/>
    </bk>
    <bk>
      <rc t="1" v="42523"/>
    </bk>
    <bk>
      <rc t="1" v="42524"/>
    </bk>
    <bk>
      <rc t="1" v="42525"/>
    </bk>
    <bk>
      <rc t="1" v="42526"/>
    </bk>
    <bk>
      <rc t="1" v="42527"/>
    </bk>
    <bk>
      <rc t="1" v="42528"/>
    </bk>
    <bk>
      <rc t="1" v="42529"/>
    </bk>
    <bk>
      <rc t="1" v="42530"/>
    </bk>
    <bk>
      <rc t="1" v="42531"/>
    </bk>
    <bk>
      <rc t="1" v="42532"/>
    </bk>
    <bk>
      <rc t="1" v="42533"/>
    </bk>
    <bk>
      <rc t="1" v="42534"/>
    </bk>
    <bk>
      <rc t="1" v="42535"/>
    </bk>
    <bk>
      <rc t="1" v="42536"/>
    </bk>
    <bk>
      <rc t="1" v="42537"/>
    </bk>
    <bk>
      <rc t="1" v="42538"/>
    </bk>
    <bk>
      <rc t="1" v="42539"/>
    </bk>
    <bk>
      <rc t="1" v="42540"/>
    </bk>
    <bk>
      <rc t="1" v="42541"/>
    </bk>
    <bk>
      <rc t="1" v="42542"/>
    </bk>
    <bk>
      <rc t="1" v="42543"/>
    </bk>
    <bk>
      <rc t="1" v="42544"/>
    </bk>
    <bk>
      <rc t="1" v="42545"/>
    </bk>
    <bk>
      <rc t="1" v="42546"/>
    </bk>
    <bk>
      <rc t="1" v="42547"/>
    </bk>
    <bk>
      <rc t="1" v="42548"/>
    </bk>
    <bk>
      <rc t="1" v="42549"/>
    </bk>
    <bk>
      <rc t="1" v="42550"/>
    </bk>
    <bk>
      <rc t="1" v="42551"/>
    </bk>
    <bk>
      <rc t="1" v="42552"/>
    </bk>
    <bk>
      <rc t="1" v="42553"/>
    </bk>
    <bk>
      <rc t="1" v="42554"/>
    </bk>
    <bk>
      <rc t="1" v="42555"/>
    </bk>
    <bk>
      <rc t="1" v="42556"/>
    </bk>
    <bk>
      <rc t="1" v="42557"/>
    </bk>
    <bk>
      <rc t="1" v="42558"/>
    </bk>
    <bk>
      <rc t="1" v="42559"/>
    </bk>
    <bk>
      <rc t="1" v="42560"/>
    </bk>
    <bk>
      <rc t="1" v="42561"/>
    </bk>
    <bk>
      <rc t="1" v="42562"/>
    </bk>
    <bk>
      <rc t="1" v="42563"/>
    </bk>
    <bk>
      <rc t="1" v="42564"/>
    </bk>
    <bk>
      <rc t="1" v="42565"/>
    </bk>
    <bk>
      <rc t="1" v="42566"/>
    </bk>
    <bk>
      <rc t="1" v="42567"/>
    </bk>
    <bk>
      <rc t="1" v="42568"/>
    </bk>
    <bk>
      <rc t="1" v="42569"/>
    </bk>
    <bk>
      <rc t="1" v="42570"/>
    </bk>
    <bk>
      <rc t="1" v="42571"/>
    </bk>
    <bk>
      <rc t="1" v="42572"/>
    </bk>
    <bk>
      <rc t="1" v="42573"/>
    </bk>
    <bk>
      <rc t="1" v="42574"/>
    </bk>
    <bk>
      <rc t="1" v="42575"/>
    </bk>
    <bk>
      <rc t="1" v="42576"/>
    </bk>
    <bk>
      <rc t="1" v="42577"/>
    </bk>
    <bk>
      <rc t="1" v="42578"/>
    </bk>
    <bk>
      <rc t="1" v="42579"/>
    </bk>
    <bk>
      <rc t="1" v="42580"/>
    </bk>
    <bk>
      <rc t="1" v="42581"/>
    </bk>
    <bk>
      <rc t="1" v="42582"/>
    </bk>
    <bk>
      <rc t="1" v="42583"/>
    </bk>
    <bk>
      <rc t="1" v="42584"/>
    </bk>
    <bk>
      <rc t="1" v="42585"/>
    </bk>
    <bk>
      <rc t="1" v="42586"/>
    </bk>
    <bk>
      <rc t="1" v="42587"/>
    </bk>
    <bk>
      <rc t="1" v="42588"/>
    </bk>
    <bk>
      <rc t="1" v="42589"/>
    </bk>
    <bk>
      <rc t="1" v="42590"/>
    </bk>
    <bk>
      <rc t="1" v="42591"/>
    </bk>
    <bk>
      <rc t="1" v="42592"/>
    </bk>
    <bk>
      <rc t="1" v="42593"/>
    </bk>
    <bk>
      <rc t="1" v="42594"/>
    </bk>
    <bk>
      <rc t="1" v="42595"/>
    </bk>
    <bk>
      <rc t="1" v="42596"/>
    </bk>
    <bk>
      <rc t="1" v="42597"/>
    </bk>
    <bk>
      <rc t="1" v="42598"/>
    </bk>
    <bk>
      <rc t="1" v="42599"/>
    </bk>
    <bk>
      <rc t="1" v="42600"/>
    </bk>
    <bk>
      <rc t="1" v="42601"/>
    </bk>
    <bk>
      <rc t="1" v="42602"/>
    </bk>
    <bk>
      <rc t="1" v="42603"/>
    </bk>
    <bk>
      <rc t="1" v="42604"/>
    </bk>
    <bk>
      <rc t="1" v="42605"/>
    </bk>
    <bk>
      <rc t="1" v="42606"/>
    </bk>
    <bk>
      <rc t="1" v="42607"/>
    </bk>
    <bk>
      <rc t="1" v="42608"/>
    </bk>
    <bk>
      <rc t="1" v="42609"/>
    </bk>
    <bk>
      <rc t="1" v="42610"/>
    </bk>
    <bk>
      <rc t="1" v="42611"/>
    </bk>
    <bk>
      <rc t="1" v="42612"/>
    </bk>
    <bk>
      <rc t="1" v="42613"/>
    </bk>
    <bk>
      <rc t="1" v="42614"/>
    </bk>
    <bk>
      <rc t="1" v="42615"/>
    </bk>
    <bk>
      <rc t="1" v="42616"/>
    </bk>
    <bk>
      <rc t="1" v="42617"/>
    </bk>
    <bk>
      <rc t="1" v="42618"/>
    </bk>
    <bk>
      <rc t="1" v="42619"/>
    </bk>
    <bk>
      <rc t="1" v="42620"/>
    </bk>
    <bk>
      <rc t="1" v="42621"/>
    </bk>
    <bk>
      <rc t="1" v="42622"/>
    </bk>
    <bk>
      <rc t="1" v="42623"/>
    </bk>
    <bk>
      <rc t="1" v="42624"/>
    </bk>
    <bk>
      <rc t="1" v="42625"/>
    </bk>
    <bk>
      <rc t="1" v="42626"/>
    </bk>
    <bk>
      <rc t="1" v="42627"/>
    </bk>
    <bk>
      <rc t="1" v="42628"/>
    </bk>
    <bk>
      <rc t="1" v="42629"/>
    </bk>
    <bk>
      <rc t="1" v="42630"/>
    </bk>
    <bk>
      <rc t="1" v="42631"/>
    </bk>
    <bk>
      <rc t="1" v="42632"/>
    </bk>
    <bk>
      <rc t="1" v="42633"/>
    </bk>
    <bk>
      <rc t="1" v="42634"/>
    </bk>
    <bk>
      <rc t="1" v="42635"/>
    </bk>
    <bk>
      <rc t="1" v="42636"/>
    </bk>
    <bk>
      <rc t="1" v="42637"/>
    </bk>
    <bk>
      <rc t="1" v="42638"/>
    </bk>
    <bk>
      <rc t="1" v="42639"/>
    </bk>
    <bk>
      <rc t="1" v="42640"/>
    </bk>
    <bk>
      <rc t="1" v="42641"/>
    </bk>
    <bk>
      <rc t="1" v="42642"/>
    </bk>
    <bk>
      <rc t="1" v="42643"/>
    </bk>
    <bk>
      <rc t="1" v="42644"/>
    </bk>
    <bk>
      <rc t="1" v="42645"/>
    </bk>
    <bk>
      <rc t="1" v="42646"/>
    </bk>
    <bk>
      <rc t="1" v="42647"/>
    </bk>
    <bk>
      <rc t="1" v="42648"/>
    </bk>
    <bk>
      <rc t="1" v="42649"/>
    </bk>
    <bk>
      <rc t="1" v="42650"/>
    </bk>
    <bk>
      <rc t="1" v="42651"/>
    </bk>
    <bk>
      <rc t="1" v="42652"/>
    </bk>
    <bk>
      <rc t="1" v="42653"/>
    </bk>
    <bk>
      <rc t="1" v="42654"/>
    </bk>
    <bk>
      <rc t="1" v="42655"/>
    </bk>
    <bk>
      <rc t="1" v="42656"/>
    </bk>
    <bk>
      <rc t="1" v="42657"/>
    </bk>
    <bk>
      <rc t="1" v="42658"/>
    </bk>
    <bk>
      <rc t="1" v="42659"/>
    </bk>
    <bk>
      <rc t="1" v="42660"/>
    </bk>
    <bk>
      <rc t="1" v="42661"/>
    </bk>
    <bk>
      <rc t="1" v="42662"/>
    </bk>
    <bk>
      <rc t="1" v="42663"/>
    </bk>
    <bk>
      <rc t="1" v="42664"/>
    </bk>
    <bk>
      <rc t="1" v="42665"/>
    </bk>
    <bk>
      <rc t="1" v="42666"/>
    </bk>
    <bk>
      <rc t="1" v="42667"/>
    </bk>
    <bk>
      <rc t="1" v="42668"/>
    </bk>
    <bk>
      <rc t="1" v="42669"/>
    </bk>
    <bk>
      <rc t="1" v="42670"/>
    </bk>
    <bk>
      <rc t="1" v="42671"/>
    </bk>
    <bk>
      <rc t="1" v="42672"/>
    </bk>
    <bk>
      <rc t="1" v="42673"/>
    </bk>
    <bk>
      <rc t="1" v="42674"/>
    </bk>
    <bk>
      <rc t="1" v="42675"/>
    </bk>
    <bk>
      <rc t="1" v="42676"/>
    </bk>
    <bk>
      <rc t="1" v="42677"/>
    </bk>
    <bk>
      <rc t="1" v="42678"/>
    </bk>
    <bk>
      <rc t="1" v="42679"/>
    </bk>
    <bk>
      <rc t="1" v="42680"/>
    </bk>
    <bk>
      <rc t="1" v="42681"/>
    </bk>
    <bk>
      <rc t="1" v="42682"/>
    </bk>
    <bk>
      <rc t="1" v="42683"/>
    </bk>
    <bk>
      <rc t="1" v="42684"/>
    </bk>
    <bk>
      <rc t="1" v="42685"/>
    </bk>
    <bk>
      <rc t="1" v="42686"/>
    </bk>
    <bk>
      <rc t="1" v="42687"/>
    </bk>
    <bk>
      <rc t="1" v="42688"/>
    </bk>
    <bk>
      <rc t="1" v="42689"/>
    </bk>
    <bk>
      <rc t="1" v="42690"/>
    </bk>
    <bk>
      <rc t="1" v="42691"/>
    </bk>
    <bk>
      <rc t="1" v="42692"/>
    </bk>
    <bk>
      <rc t="1" v="42693"/>
    </bk>
    <bk>
      <rc t="1" v="42694"/>
    </bk>
    <bk>
      <rc t="1" v="42695"/>
    </bk>
    <bk>
      <rc t="1" v="42696"/>
    </bk>
    <bk>
      <rc t="1" v="42697"/>
    </bk>
    <bk>
      <rc t="1" v="42698"/>
    </bk>
    <bk>
      <rc t="1" v="42699"/>
    </bk>
    <bk>
      <rc t="1" v="42700"/>
    </bk>
    <bk>
      <rc t="1" v="42701"/>
    </bk>
    <bk>
      <rc t="1" v="42702"/>
    </bk>
    <bk>
      <rc t="1" v="42703"/>
    </bk>
    <bk>
      <rc t="1" v="42704"/>
    </bk>
    <bk>
      <rc t="1" v="42705"/>
    </bk>
    <bk>
      <rc t="1" v="42706"/>
    </bk>
    <bk>
      <rc t="1" v="42707"/>
    </bk>
    <bk>
      <rc t="1" v="42708"/>
    </bk>
    <bk>
      <rc t="1" v="42709"/>
    </bk>
    <bk>
      <rc t="1" v="42710"/>
    </bk>
    <bk>
      <rc t="1" v="42711"/>
    </bk>
    <bk>
      <rc t="1" v="42712"/>
    </bk>
    <bk>
      <rc t="1" v="42713"/>
    </bk>
    <bk>
      <rc t="1" v="42714"/>
    </bk>
    <bk>
      <rc t="1" v="42715"/>
    </bk>
    <bk>
      <rc t="1" v="42716"/>
    </bk>
    <bk>
      <rc t="1" v="42717"/>
    </bk>
    <bk>
      <rc t="1" v="42718"/>
    </bk>
    <bk>
      <rc t="1" v="42719"/>
    </bk>
    <bk>
      <rc t="1" v="42720"/>
    </bk>
    <bk>
      <rc t="1" v="42721"/>
    </bk>
    <bk>
      <rc t="1" v="42722"/>
    </bk>
    <bk>
      <rc t="1" v="42723"/>
    </bk>
    <bk>
      <rc t="1" v="42724"/>
    </bk>
    <bk>
      <rc t="1" v="42725"/>
    </bk>
    <bk>
      <rc t="1" v="42726"/>
    </bk>
    <bk>
      <rc t="1" v="42727"/>
    </bk>
    <bk>
      <rc t="1" v="42728"/>
    </bk>
    <bk>
      <rc t="1" v="42729"/>
    </bk>
    <bk>
      <rc t="1" v="42730"/>
    </bk>
    <bk>
      <rc t="1" v="42731"/>
    </bk>
    <bk>
      <rc t="1" v="42732"/>
    </bk>
    <bk>
      <rc t="1" v="42733"/>
    </bk>
    <bk>
      <rc t="1" v="42734"/>
    </bk>
    <bk>
      <rc t="1" v="42735"/>
    </bk>
    <bk>
      <rc t="1" v="42736"/>
    </bk>
    <bk>
      <rc t="1" v="42737"/>
    </bk>
    <bk>
      <rc t="1" v="42738"/>
    </bk>
    <bk>
      <rc t="1" v="42739"/>
    </bk>
    <bk>
      <rc t="1" v="42740"/>
    </bk>
    <bk>
      <rc t="1" v="42741"/>
    </bk>
    <bk>
      <rc t="1" v="42742"/>
    </bk>
    <bk>
      <rc t="1" v="42743"/>
    </bk>
    <bk>
      <rc t="1" v="42744"/>
    </bk>
    <bk>
      <rc t="1" v="42745"/>
    </bk>
    <bk>
      <rc t="1" v="42746"/>
    </bk>
    <bk>
      <rc t="1" v="42747"/>
    </bk>
    <bk>
      <rc t="1" v="42748"/>
    </bk>
    <bk>
      <rc t="1" v="42749"/>
    </bk>
    <bk>
      <rc t="1" v="42750"/>
    </bk>
    <bk>
      <rc t="1" v="42751"/>
    </bk>
    <bk>
      <rc t="1" v="42752"/>
    </bk>
    <bk>
      <rc t="1" v="42753"/>
    </bk>
    <bk>
      <rc t="1" v="42754"/>
    </bk>
    <bk>
      <rc t="1" v="42755"/>
    </bk>
    <bk>
      <rc t="1" v="42756"/>
    </bk>
    <bk>
      <rc t="1" v="42757"/>
    </bk>
    <bk>
      <rc t="1" v="42758"/>
    </bk>
    <bk>
      <rc t="1" v="42759"/>
    </bk>
    <bk>
      <rc t="1" v="42760"/>
    </bk>
    <bk>
      <rc t="1" v="42761"/>
    </bk>
    <bk>
      <rc t="1" v="42762"/>
    </bk>
    <bk>
      <rc t="1" v="42763"/>
    </bk>
    <bk>
      <rc t="1" v="42764"/>
    </bk>
    <bk>
      <rc t="1" v="42765"/>
    </bk>
    <bk>
      <rc t="1" v="42766"/>
    </bk>
    <bk>
      <rc t="1" v="42767"/>
    </bk>
    <bk>
      <rc t="1" v="42768"/>
    </bk>
    <bk>
      <rc t="1" v="42769"/>
    </bk>
    <bk>
      <rc t="1" v="42770"/>
    </bk>
    <bk>
      <rc t="1" v="42771"/>
    </bk>
    <bk>
      <rc t="1" v="42772"/>
    </bk>
    <bk>
      <rc t="1" v="42773"/>
    </bk>
    <bk>
      <rc t="1" v="42774"/>
    </bk>
    <bk>
      <rc t="1" v="42775"/>
    </bk>
    <bk>
      <rc t="1" v="42776"/>
    </bk>
    <bk>
      <rc t="1" v="42777"/>
    </bk>
    <bk>
      <rc t="1" v="42778"/>
    </bk>
    <bk>
      <rc t="1" v="42779"/>
    </bk>
    <bk>
      <rc t="1" v="42780"/>
    </bk>
    <bk>
      <rc t="1" v="42781"/>
    </bk>
    <bk>
      <rc t="1" v="42782"/>
    </bk>
    <bk>
      <rc t="1" v="42783"/>
    </bk>
    <bk>
      <rc t="1" v="42784"/>
    </bk>
    <bk>
      <rc t="1" v="42785"/>
    </bk>
    <bk>
      <rc t="1" v="42786"/>
    </bk>
    <bk>
      <rc t="1" v="42787"/>
    </bk>
    <bk>
      <rc t="1" v="42788"/>
    </bk>
    <bk>
      <rc t="1" v="42789"/>
    </bk>
    <bk>
      <rc t="1" v="42790"/>
    </bk>
    <bk>
      <rc t="1" v="42791"/>
    </bk>
    <bk>
      <rc t="1" v="42792"/>
    </bk>
    <bk>
      <rc t="1" v="42793"/>
    </bk>
    <bk>
      <rc t="1" v="42794"/>
    </bk>
    <bk>
      <rc t="1" v="42795"/>
    </bk>
    <bk>
      <rc t="1" v="42796"/>
    </bk>
    <bk>
      <rc t="1" v="42797"/>
    </bk>
    <bk>
      <rc t="1" v="42798"/>
    </bk>
    <bk>
      <rc t="1" v="42799"/>
    </bk>
    <bk>
      <rc t="1" v="42800"/>
    </bk>
    <bk>
      <rc t="1" v="42801"/>
    </bk>
    <bk>
      <rc t="1" v="42802"/>
    </bk>
    <bk>
      <rc t="1" v="42803"/>
    </bk>
    <bk>
      <rc t="1" v="42804"/>
    </bk>
    <bk>
      <rc t="1" v="42805"/>
    </bk>
    <bk>
      <rc t="1" v="42806"/>
    </bk>
    <bk>
      <rc t="1" v="42807"/>
    </bk>
    <bk>
      <rc t="1" v="42808"/>
    </bk>
    <bk>
      <rc t="1" v="42809"/>
    </bk>
    <bk>
      <rc t="1" v="42810"/>
    </bk>
    <bk>
      <rc t="1" v="42811"/>
    </bk>
    <bk>
      <rc t="1" v="42812"/>
    </bk>
    <bk>
      <rc t="1" v="42813"/>
    </bk>
    <bk>
      <rc t="1" v="42814"/>
    </bk>
    <bk>
      <rc t="1" v="42815"/>
    </bk>
    <bk>
      <rc t="1" v="42816"/>
    </bk>
    <bk>
      <rc t="1" v="42817"/>
    </bk>
    <bk>
      <rc t="1" v="42818"/>
    </bk>
    <bk>
      <rc t="1" v="42819"/>
    </bk>
    <bk>
      <rc t="1" v="42820"/>
    </bk>
    <bk>
      <rc t="1" v="42821"/>
    </bk>
    <bk>
      <rc t="1" v="42822"/>
    </bk>
    <bk>
      <rc t="1" v="42823"/>
    </bk>
    <bk>
      <rc t="1" v="42824"/>
    </bk>
    <bk>
      <rc t="1" v="42825"/>
    </bk>
    <bk>
      <rc t="1" v="42826"/>
    </bk>
    <bk>
      <rc t="1" v="42827"/>
    </bk>
    <bk>
      <rc t="1" v="42828"/>
    </bk>
    <bk>
      <rc t="1" v="42829"/>
    </bk>
    <bk>
      <rc t="1" v="42830"/>
    </bk>
    <bk>
      <rc t="1" v="42831"/>
    </bk>
    <bk>
      <rc t="1" v="42832"/>
    </bk>
    <bk>
      <rc t="1" v="42833"/>
    </bk>
    <bk>
      <rc t="1" v="42834"/>
    </bk>
    <bk>
      <rc t="1" v="42835"/>
    </bk>
    <bk>
      <rc t="1" v="42836"/>
    </bk>
    <bk>
      <rc t="1" v="42837"/>
    </bk>
    <bk>
      <rc t="1" v="42838"/>
    </bk>
    <bk>
      <rc t="1" v="42839"/>
    </bk>
    <bk>
      <rc t="1" v="42840"/>
    </bk>
    <bk>
      <rc t="1" v="42841"/>
    </bk>
    <bk>
      <rc t="1" v="42842"/>
    </bk>
    <bk>
      <rc t="1" v="42843"/>
    </bk>
    <bk>
      <rc t="1" v="42844"/>
    </bk>
    <bk>
      <rc t="1" v="42845"/>
    </bk>
    <bk>
      <rc t="1" v="42846"/>
    </bk>
    <bk>
      <rc t="1" v="42847"/>
    </bk>
    <bk>
      <rc t="1" v="42848"/>
    </bk>
    <bk>
      <rc t="1" v="42849"/>
    </bk>
    <bk>
      <rc t="1" v="42850"/>
    </bk>
    <bk>
      <rc t="1" v="42851"/>
    </bk>
    <bk>
      <rc t="1" v="42852"/>
    </bk>
    <bk>
      <rc t="1" v="42853"/>
    </bk>
    <bk>
      <rc t="1" v="42854"/>
    </bk>
    <bk>
      <rc t="1" v="42855"/>
    </bk>
    <bk>
      <rc t="1" v="42856"/>
    </bk>
    <bk>
      <rc t="1" v="42857"/>
    </bk>
    <bk>
      <rc t="1" v="42858"/>
    </bk>
    <bk>
      <rc t="1" v="42859"/>
    </bk>
    <bk>
      <rc t="1" v="42860"/>
    </bk>
    <bk>
      <rc t="1" v="42861"/>
    </bk>
    <bk>
      <rc t="1" v="42862"/>
    </bk>
    <bk>
      <rc t="1" v="42863"/>
    </bk>
    <bk>
      <rc t="1" v="42864"/>
    </bk>
    <bk>
      <rc t="1" v="42865"/>
    </bk>
    <bk>
      <rc t="1" v="42866"/>
    </bk>
    <bk>
      <rc t="1" v="42867"/>
    </bk>
    <bk>
      <rc t="1" v="42868"/>
    </bk>
    <bk>
      <rc t="1" v="42869"/>
    </bk>
    <bk>
      <rc t="1" v="42870"/>
    </bk>
    <bk>
      <rc t="1" v="42871"/>
    </bk>
    <bk>
      <rc t="1" v="42872"/>
    </bk>
    <bk>
      <rc t="1" v="42873"/>
    </bk>
    <bk>
      <rc t="1" v="42874"/>
    </bk>
    <bk>
      <rc t="1" v="42875"/>
    </bk>
    <bk>
      <rc t="1" v="42876"/>
    </bk>
    <bk>
      <rc t="1" v="42877"/>
    </bk>
    <bk>
      <rc t="1" v="42878"/>
    </bk>
    <bk>
      <rc t="1" v="42879"/>
    </bk>
    <bk>
      <rc t="1" v="42880"/>
    </bk>
    <bk>
      <rc t="1" v="42881"/>
    </bk>
    <bk>
      <rc t="1" v="42882"/>
    </bk>
    <bk>
      <rc t="1" v="42883"/>
    </bk>
    <bk>
      <rc t="1" v="42884"/>
    </bk>
    <bk>
      <rc t="1" v="42885"/>
    </bk>
    <bk>
      <rc t="1" v="42886"/>
    </bk>
    <bk>
      <rc t="1" v="42887"/>
    </bk>
    <bk>
      <rc t="1" v="42888"/>
    </bk>
    <bk>
      <rc t="1" v="42889"/>
    </bk>
    <bk>
      <rc t="1" v="42890"/>
    </bk>
    <bk>
      <rc t="1" v="42891"/>
    </bk>
    <bk>
      <rc t="1" v="42892"/>
    </bk>
    <bk>
      <rc t="1" v="42893"/>
    </bk>
    <bk>
      <rc t="1" v="42894"/>
    </bk>
    <bk>
      <rc t="1" v="42895"/>
    </bk>
    <bk>
      <rc t="1" v="42896"/>
    </bk>
    <bk>
      <rc t="1" v="42897"/>
    </bk>
    <bk>
      <rc t="1" v="42898"/>
    </bk>
    <bk>
      <rc t="1" v="42899"/>
    </bk>
    <bk>
      <rc t="1" v="42900"/>
    </bk>
    <bk>
      <rc t="1" v="42901"/>
    </bk>
    <bk>
      <rc t="1" v="42902"/>
    </bk>
    <bk>
      <rc t="1" v="42903"/>
    </bk>
    <bk>
      <rc t="1" v="42904"/>
    </bk>
    <bk>
      <rc t="1" v="42905"/>
    </bk>
    <bk>
      <rc t="1" v="42906"/>
    </bk>
    <bk>
      <rc t="1" v="42907"/>
    </bk>
    <bk>
      <rc t="1" v="42908"/>
    </bk>
    <bk>
      <rc t="1" v="42909"/>
    </bk>
    <bk>
      <rc t="1" v="42910"/>
    </bk>
    <bk>
      <rc t="1" v="42911"/>
    </bk>
    <bk>
      <rc t="1" v="42912"/>
    </bk>
    <bk>
      <rc t="1" v="42913"/>
    </bk>
    <bk>
      <rc t="1" v="42914"/>
    </bk>
    <bk>
      <rc t="1" v="42915"/>
    </bk>
    <bk>
      <rc t="1" v="42916"/>
    </bk>
    <bk>
      <rc t="1" v="42917"/>
    </bk>
    <bk>
      <rc t="1" v="42918"/>
    </bk>
    <bk>
      <rc t="1" v="42919"/>
    </bk>
    <bk>
      <rc t="1" v="42920"/>
    </bk>
    <bk>
      <rc t="1" v="42921"/>
    </bk>
    <bk>
      <rc t="1" v="42922"/>
    </bk>
    <bk>
      <rc t="1" v="42923"/>
    </bk>
    <bk>
      <rc t="1" v="42924"/>
    </bk>
    <bk>
      <rc t="1" v="42925"/>
    </bk>
    <bk>
      <rc t="1" v="42926"/>
    </bk>
    <bk>
      <rc t="1" v="42927"/>
    </bk>
    <bk>
      <rc t="1" v="42928"/>
    </bk>
    <bk>
      <rc t="1" v="42929"/>
    </bk>
    <bk>
      <rc t="1" v="42930"/>
    </bk>
    <bk>
      <rc t="1" v="42931"/>
    </bk>
    <bk>
      <rc t="1" v="42932"/>
    </bk>
    <bk>
      <rc t="1" v="42933"/>
    </bk>
    <bk>
      <rc t="1" v="42934"/>
    </bk>
    <bk>
      <rc t="1" v="42935"/>
    </bk>
    <bk>
      <rc t="1" v="42936"/>
    </bk>
    <bk>
      <rc t="1" v="42937"/>
    </bk>
    <bk>
      <rc t="1" v="42938"/>
    </bk>
    <bk>
      <rc t="1" v="42939"/>
    </bk>
    <bk>
      <rc t="1" v="42940"/>
    </bk>
    <bk>
      <rc t="1" v="42941"/>
    </bk>
    <bk>
      <rc t="1" v="42942"/>
    </bk>
    <bk>
      <rc t="1" v="42943"/>
    </bk>
    <bk>
      <rc t="1" v="42944"/>
    </bk>
    <bk>
      <rc t="1" v="42945"/>
    </bk>
    <bk>
      <rc t="1" v="42946"/>
    </bk>
    <bk>
      <rc t="1" v="42947"/>
    </bk>
    <bk>
      <rc t="1" v="42948"/>
    </bk>
    <bk>
      <rc t="1" v="42949"/>
    </bk>
    <bk>
      <rc t="1" v="42950"/>
    </bk>
    <bk>
      <rc t="1" v="42951"/>
    </bk>
    <bk>
      <rc t="1" v="42952"/>
    </bk>
    <bk>
      <rc t="1" v="42953"/>
    </bk>
    <bk>
      <rc t="1" v="42954"/>
    </bk>
    <bk>
      <rc t="1" v="42955"/>
    </bk>
    <bk>
      <rc t="1" v="42956"/>
    </bk>
    <bk>
      <rc t="1" v="42957"/>
    </bk>
    <bk>
      <rc t="1" v="42958"/>
    </bk>
    <bk>
      <rc t="1" v="42959"/>
    </bk>
    <bk>
      <rc t="1" v="42960"/>
    </bk>
    <bk>
      <rc t="1" v="42961"/>
    </bk>
    <bk>
      <rc t="1" v="42962"/>
    </bk>
    <bk>
      <rc t="1" v="42963"/>
    </bk>
    <bk>
      <rc t="1" v="42964"/>
    </bk>
    <bk>
      <rc t="1" v="42965"/>
    </bk>
    <bk>
      <rc t="1" v="42966"/>
    </bk>
    <bk>
      <rc t="1" v="42967"/>
    </bk>
    <bk>
      <rc t="1" v="42968"/>
    </bk>
    <bk>
      <rc t="1" v="42969"/>
    </bk>
    <bk>
      <rc t="1" v="42970"/>
    </bk>
    <bk>
      <rc t="1" v="42971"/>
    </bk>
    <bk>
      <rc t="1" v="42972"/>
    </bk>
    <bk>
      <rc t="1" v="42973"/>
    </bk>
    <bk>
      <rc t="1" v="42974"/>
    </bk>
    <bk>
      <rc t="1" v="42975"/>
    </bk>
    <bk>
      <rc t="1" v="42976"/>
    </bk>
    <bk>
      <rc t="1" v="42977"/>
    </bk>
    <bk>
      <rc t="1" v="42978"/>
    </bk>
    <bk>
      <rc t="1" v="42979"/>
    </bk>
    <bk>
      <rc t="1" v="42980"/>
    </bk>
    <bk>
      <rc t="1" v="42981"/>
    </bk>
    <bk>
      <rc t="1" v="42982"/>
    </bk>
    <bk>
      <rc t="1" v="42983"/>
    </bk>
    <bk>
      <rc t="1" v="42984"/>
    </bk>
    <bk>
      <rc t="1" v="42985"/>
    </bk>
    <bk>
      <rc t="1" v="42986"/>
    </bk>
    <bk>
      <rc t="1" v="42987"/>
    </bk>
    <bk>
      <rc t="1" v="42988"/>
    </bk>
    <bk>
      <rc t="1" v="42989"/>
    </bk>
    <bk>
      <rc t="1" v="42990"/>
    </bk>
    <bk>
      <rc t="1" v="42991"/>
    </bk>
    <bk>
      <rc t="1" v="42992"/>
    </bk>
    <bk>
      <rc t="1" v="42993"/>
    </bk>
    <bk>
      <rc t="1" v="42994"/>
    </bk>
    <bk>
      <rc t="1" v="42995"/>
    </bk>
    <bk>
      <rc t="1" v="42996"/>
    </bk>
    <bk>
      <rc t="1" v="42997"/>
    </bk>
    <bk>
      <rc t="1" v="42998"/>
    </bk>
    <bk>
      <rc t="1" v="42999"/>
    </bk>
    <bk>
      <rc t="1" v="43000"/>
    </bk>
    <bk>
      <rc t="1" v="43001"/>
    </bk>
    <bk>
      <rc t="1" v="43002"/>
    </bk>
    <bk>
      <rc t="1" v="43003"/>
    </bk>
    <bk>
      <rc t="1" v="43004"/>
    </bk>
    <bk>
      <rc t="1" v="43005"/>
    </bk>
    <bk>
      <rc t="1" v="43006"/>
    </bk>
    <bk>
      <rc t="1" v="43007"/>
    </bk>
    <bk>
      <rc t="1" v="43008"/>
    </bk>
    <bk>
      <rc t="1" v="43009"/>
    </bk>
    <bk>
      <rc t="1" v="43010"/>
    </bk>
    <bk>
      <rc t="1" v="43011"/>
    </bk>
    <bk>
      <rc t="1" v="43012"/>
    </bk>
    <bk>
      <rc t="1" v="43013"/>
    </bk>
    <bk>
      <rc t="1" v="43014"/>
    </bk>
    <bk>
      <rc t="1" v="43015"/>
    </bk>
    <bk>
      <rc t="1" v="43016"/>
    </bk>
    <bk>
      <rc t="1" v="43017"/>
    </bk>
    <bk>
      <rc t="1" v="43018"/>
    </bk>
    <bk>
      <rc t="1" v="43019"/>
    </bk>
    <bk>
      <rc t="1" v="43020"/>
    </bk>
    <bk>
      <rc t="1" v="43021"/>
    </bk>
    <bk>
      <rc t="1" v="43022"/>
    </bk>
    <bk>
      <rc t="1" v="43023"/>
    </bk>
    <bk>
      <rc t="1" v="43024"/>
    </bk>
    <bk>
      <rc t="1" v="43025"/>
    </bk>
    <bk>
      <rc t="1" v="43026"/>
    </bk>
    <bk>
      <rc t="1" v="43027"/>
    </bk>
    <bk>
      <rc t="1" v="43028"/>
    </bk>
    <bk>
      <rc t="1" v="43029"/>
    </bk>
    <bk>
      <rc t="1" v="43030"/>
    </bk>
    <bk>
      <rc t="1" v="43031"/>
    </bk>
    <bk>
      <rc t="1" v="43032"/>
    </bk>
    <bk>
      <rc t="1" v="43033"/>
    </bk>
    <bk>
      <rc t="1" v="43034"/>
    </bk>
    <bk>
      <rc t="1" v="43035"/>
    </bk>
    <bk>
      <rc t="1" v="43036"/>
    </bk>
    <bk>
      <rc t="1" v="43037"/>
    </bk>
    <bk>
      <rc t="1" v="43038"/>
    </bk>
    <bk>
      <rc t="1" v="43039"/>
    </bk>
    <bk>
      <rc t="1" v="43040"/>
    </bk>
    <bk>
      <rc t="1" v="43041"/>
    </bk>
    <bk>
      <rc t="1" v="43042"/>
    </bk>
    <bk>
      <rc t="1" v="43043"/>
    </bk>
    <bk>
      <rc t="1" v="43044"/>
    </bk>
    <bk>
      <rc t="1" v="43045"/>
    </bk>
    <bk>
      <rc t="1" v="43046"/>
    </bk>
    <bk>
      <rc t="1" v="43047"/>
    </bk>
    <bk>
      <rc t="1" v="43048"/>
    </bk>
    <bk>
      <rc t="1" v="43049"/>
    </bk>
    <bk>
      <rc t="1" v="43050"/>
    </bk>
    <bk>
      <rc t="1" v="43051"/>
    </bk>
    <bk>
      <rc t="1" v="43052"/>
    </bk>
    <bk>
      <rc t="1" v="43053"/>
    </bk>
    <bk>
      <rc t="1" v="43054"/>
    </bk>
    <bk>
      <rc t="1" v="43055"/>
    </bk>
    <bk>
      <rc t="1" v="43056"/>
    </bk>
    <bk>
      <rc t="1" v="43057"/>
    </bk>
    <bk>
      <rc t="1" v="43058"/>
    </bk>
    <bk>
      <rc t="1" v="43059"/>
    </bk>
    <bk>
      <rc t="1" v="43060"/>
    </bk>
    <bk>
      <rc t="1" v="43061"/>
    </bk>
    <bk>
      <rc t="1" v="43062"/>
    </bk>
    <bk>
      <rc t="1" v="43063"/>
    </bk>
    <bk>
      <rc t="1" v="43064"/>
    </bk>
    <bk>
      <rc t="1" v="43065"/>
    </bk>
    <bk>
      <rc t="1" v="43066"/>
    </bk>
    <bk>
      <rc t="1" v="43067"/>
    </bk>
    <bk>
      <rc t="1" v="43068"/>
    </bk>
    <bk>
      <rc t="1" v="43069"/>
    </bk>
    <bk>
      <rc t="1" v="43070"/>
    </bk>
    <bk>
      <rc t="1" v="43071"/>
    </bk>
    <bk>
      <rc t="1" v="43072"/>
    </bk>
    <bk>
      <rc t="1" v="43073"/>
    </bk>
    <bk>
      <rc t="1" v="43074"/>
    </bk>
    <bk>
      <rc t="1" v="43075"/>
    </bk>
    <bk>
      <rc t="1" v="43076"/>
    </bk>
    <bk>
      <rc t="1" v="43077"/>
    </bk>
    <bk>
      <rc t="1" v="43078"/>
    </bk>
    <bk>
      <rc t="1" v="43079"/>
    </bk>
    <bk>
      <rc t="1" v="43080"/>
    </bk>
    <bk>
      <rc t="1" v="43081"/>
    </bk>
    <bk>
      <rc t="1" v="43082"/>
    </bk>
    <bk>
      <rc t="1" v="43083"/>
    </bk>
    <bk>
      <rc t="1" v="43084"/>
    </bk>
    <bk>
      <rc t="1" v="43085"/>
    </bk>
    <bk>
      <rc t="1" v="43086"/>
    </bk>
    <bk>
      <rc t="1" v="43087"/>
    </bk>
    <bk>
      <rc t="1" v="43088"/>
    </bk>
    <bk>
      <rc t="1" v="43089"/>
    </bk>
    <bk>
      <rc t="1" v="43090"/>
    </bk>
    <bk>
      <rc t="1" v="43091"/>
    </bk>
    <bk>
      <rc t="1" v="43092"/>
    </bk>
    <bk>
      <rc t="1" v="43093"/>
    </bk>
    <bk>
      <rc t="1" v="43094"/>
    </bk>
    <bk>
      <rc t="1" v="43095"/>
    </bk>
    <bk>
      <rc t="1" v="43096"/>
    </bk>
    <bk>
      <rc t="1" v="43097"/>
    </bk>
    <bk>
      <rc t="1" v="43098"/>
    </bk>
    <bk>
      <rc t="1" v="43099"/>
    </bk>
    <bk>
      <rc t="1" v="43100"/>
    </bk>
    <bk>
      <rc t="1" v="43101"/>
    </bk>
    <bk>
      <rc t="1" v="43102"/>
    </bk>
    <bk>
      <rc t="1" v="43103"/>
    </bk>
    <bk>
      <rc t="1" v="43104"/>
    </bk>
    <bk>
      <rc t="1" v="43105"/>
    </bk>
    <bk>
      <rc t="1" v="43106"/>
    </bk>
    <bk>
      <rc t="1" v="43107"/>
    </bk>
    <bk>
      <rc t="1" v="43108"/>
    </bk>
    <bk>
      <rc t="1" v="43109"/>
    </bk>
    <bk>
      <rc t="1" v="43110"/>
    </bk>
    <bk>
      <rc t="1" v="43111"/>
    </bk>
    <bk>
      <rc t="1" v="43112"/>
    </bk>
    <bk>
      <rc t="1" v="43113"/>
    </bk>
    <bk>
      <rc t="1" v="43114"/>
    </bk>
    <bk>
      <rc t="1" v="43115"/>
    </bk>
    <bk>
      <rc t="1" v="43116"/>
    </bk>
    <bk>
      <rc t="1" v="43117"/>
    </bk>
    <bk>
      <rc t="1" v="43118"/>
    </bk>
    <bk>
      <rc t="1" v="43119"/>
    </bk>
    <bk>
      <rc t="1" v="43120"/>
    </bk>
    <bk>
      <rc t="1" v="43121"/>
    </bk>
    <bk>
      <rc t="1" v="43122"/>
    </bk>
    <bk>
      <rc t="1" v="43123"/>
    </bk>
    <bk>
      <rc t="1" v="43124"/>
    </bk>
    <bk>
      <rc t="1" v="43125"/>
    </bk>
    <bk>
      <rc t="1" v="43126"/>
    </bk>
    <bk>
      <rc t="1" v="43127"/>
    </bk>
    <bk>
      <rc t="1" v="43128"/>
    </bk>
    <bk>
      <rc t="1" v="43129"/>
    </bk>
    <bk>
      <rc t="1" v="43130"/>
    </bk>
    <bk>
      <rc t="1" v="43131"/>
    </bk>
    <bk>
      <rc t="1" v="43132"/>
    </bk>
    <bk>
      <rc t="1" v="43133"/>
    </bk>
    <bk>
      <rc t="1" v="43134"/>
    </bk>
    <bk>
      <rc t="1" v="43135"/>
    </bk>
    <bk>
      <rc t="1" v="43136"/>
    </bk>
    <bk>
      <rc t="1" v="43137"/>
    </bk>
    <bk>
      <rc t="1" v="43138"/>
    </bk>
    <bk>
      <rc t="1" v="43139"/>
    </bk>
    <bk>
      <rc t="1" v="43140"/>
    </bk>
    <bk>
      <rc t="1" v="43141"/>
    </bk>
    <bk>
      <rc t="1" v="43142"/>
    </bk>
    <bk>
      <rc t="1" v="43143"/>
    </bk>
    <bk>
      <rc t="1" v="43144"/>
    </bk>
    <bk>
      <rc t="1" v="43145"/>
    </bk>
    <bk>
      <rc t="1" v="43146"/>
    </bk>
    <bk>
      <rc t="1" v="43147"/>
    </bk>
    <bk>
      <rc t="1" v="43148"/>
    </bk>
    <bk>
      <rc t="1" v="43149"/>
    </bk>
    <bk>
      <rc t="1" v="43150"/>
    </bk>
    <bk>
      <rc t="1" v="43151"/>
    </bk>
    <bk>
      <rc t="1" v="43152"/>
    </bk>
    <bk>
      <rc t="1" v="43153"/>
    </bk>
    <bk>
      <rc t="1" v="43154"/>
    </bk>
    <bk>
      <rc t="1" v="43155"/>
    </bk>
    <bk>
      <rc t="1" v="43156"/>
    </bk>
    <bk>
      <rc t="1" v="43157"/>
    </bk>
    <bk>
      <rc t="1" v="43158"/>
    </bk>
    <bk>
      <rc t="1" v="43159"/>
    </bk>
    <bk>
      <rc t="1" v="43160"/>
    </bk>
    <bk>
      <rc t="1" v="43161"/>
    </bk>
    <bk>
      <rc t="1" v="43162"/>
    </bk>
    <bk>
      <rc t="1" v="43163"/>
    </bk>
    <bk>
      <rc t="1" v="43164"/>
    </bk>
    <bk>
      <rc t="1" v="43165"/>
    </bk>
    <bk>
      <rc t="1" v="43166"/>
    </bk>
    <bk>
      <rc t="1" v="43167"/>
    </bk>
    <bk>
      <rc t="1" v="43168"/>
    </bk>
    <bk>
      <rc t="1" v="43169"/>
    </bk>
    <bk>
      <rc t="1" v="43170"/>
    </bk>
    <bk>
      <rc t="1" v="43171"/>
    </bk>
    <bk>
      <rc t="1" v="43172"/>
    </bk>
    <bk>
      <rc t="1" v="43173"/>
    </bk>
    <bk>
      <rc t="1" v="43174"/>
    </bk>
    <bk>
      <rc t="1" v="43175"/>
    </bk>
    <bk>
      <rc t="1" v="43176"/>
    </bk>
    <bk>
      <rc t="1" v="43177"/>
    </bk>
    <bk>
      <rc t="1" v="43178"/>
    </bk>
    <bk>
      <rc t="1" v="43179"/>
    </bk>
    <bk>
      <rc t="1" v="43180"/>
    </bk>
    <bk>
      <rc t="1" v="43181"/>
    </bk>
    <bk>
      <rc t="1" v="43182"/>
    </bk>
    <bk>
      <rc t="1" v="43183"/>
    </bk>
    <bk>
      <rc t="1" v="43184"/>
    </bk>
    <bk>
      <rc t="1" v="43185"/>
    </bk>
    <bk>
      <rc t="1" v="43186"/>
    </bk>
    <bk>
      <rc t="1" v="43187"/>
    </bk>
    <bk>
      <rc t="1" v="43188"/>
    </bk>
    <bk>
      <rc t="1" v="43189"/>
    </bk>
    <bk>
      <rc t="1" v="43190"/>
    </bk>
    <bk>
      <rc t="1" v="43191"/>
    </bk>
    <bk>
      <rc t="1" v="43192"/>
    </bk>
    <bk>
      <rc t="1" v="43193"/>
    </bk>
    <bk>
      <rc t="1" v="43194"/>
    </bk>
    <bk>
      <rc t="1" v="43195"/>
    </bk>
    <bk>
      <rc t="1" v="43196"/>
    </bk>
    <bk>
      <rc t="1" v="43197"/>
    </bk>
    <bk>
      <rc t="1" v="43198"/>
    </bk>
    <bk>
      <rc t="1" v="43199"/>
    </bk>
    <bk>
      <rc t="1" v="43200"/>
    </bk>
    <bk>
      <rc t="1" v="43201"/>
    </bk>
    <bk>
      <rc t="1" v="43202"/>
    </bk>
    <bk>
      <rc t="1" v="43203"/>
    </bk>
    <bk>
      <rc t="1" v="43204"/>
    </bk>
    <bk>
      <rc t="1" v="43205"/>
    </bk>
    <bk>
      <rc t="1" v="43206"/>
    </bk>
    <bk>
      <rc t="1" v="43207"/>
    </bk>
    <bk>
      <rc t="1" v="43208"/>
    </bk>
    <bk>
      <rc t="1" v="43209"/>
    </bk>
    <bk>
      <rc t="1" v="43210"/>
    </bk>
    <bk>
      <rc t="1" v="43211"/>
    </bk>
    <bk>
      <rc t="1" v="43212"/>
    </bk>
    <bk>
      <rc t="1" v="43213"/>
    </bk>
    <bk>
      <rc t="1" v="43214"/>
    </bk>
    <bk>
      <rc t="1" v="43215"/>
    </bk>
    <bk>
      <rc t="1" v="43216"/>
    </bk>
    <bk>
      <rc t="1" v="43217"/>
    </bk>
    <bk>
      <rc t="1" v="43218"/>
    </bk>
    <bk>
      <rc t="1" v="43219"/>
    </bk>
    <bk>
      <rc t="1" v="43220"/>
    </bk>
    <bk>
      <rc t="1" v="43221"/>
    </bk>
    <bk>
      <rc t="1" v="43222"/>
    </bk>
    <bk>
      <rc t="1" v="43223"/>
    </bk>
    <bk>
      <rc t="1" v="43224"/>
    </bk>
    <bk>
      <rc t="1" v="43225"/>
    </bk>
    <bk>
      <rc t="1" v="43226"/>
    </bk>
    <bk>
      <rc t="1" v="43227"/>
    </bk>
    <bk>
      <rc t="1" v="43228"/>
    </bk>
    <bk>
      <rc t="1" v="43229"/>
    </bk>
    <bk>
      <rc t="1" v="43230"/>
    </bk>
    <bk>
      <rc t="1" v="43231"/>
    </bk>
    <bk>
      <rc t="1" v="43232"/>
    </bk>
    <bk>
      <rc t="1" v="43233"/>
    </bk>
    <bk>
      <rc t="1" v="43234"/>
    </bk>
    <bk>
      <rc t="1" v="43235"/>
    </bk>
    <bk>
      <rc t="1" v="43236"/>
    </bk>
    <bk>
      <rc t="1" v="43237"/>
    </bk>
    <bk>
      <rc t="1" v="43238"/>
    </bk>
    <bk>
      <rc t="1" v="43239"/>
    </bk>
    <bk>
      <rc t="1" v="43240"/>
    </bk>
    <bk>
      <rc t="1" v="43241"/>
    </bk>
    <bk>
      <rc t="1" v="43242"/>
    </bk>
    <bk>
      <rc t="1" v="43243"/>
    </bk>
    <bk>
      <rc t="1" v="43244"/>
    </bk>
    <bk>
      <rc t="1" v="43245"/>
    </bk>
    <bk>
      <rc t="1" v="43246"/>
    </bk>
    <bk>
      <rc t="1" v="43247"/>
    </bk>
    <bk>
      <rc t="1" v="43248"/>
    </bk>
    <bk>
      <rc t="1" v="43249"/>
    </bk>
    <bk>
      <rc t="1" v="43250"/>
    </bk>
    <bk>
      <rc t="1" v="43251"/>
    </bk>
    <bk>
      <rc t="1" v="43252"/>
    </bk>
    <bk>
      <rc t="1" v="43253"/>
    </bk>
    <bk>
      <rc t="1" v="43254"/>
    </bk>
    <bk>
      <rc t="1" v="43255"/>
    </bk>
    <bk>
      <rc t="1" v="43256"/>
    </bk>
    <bk>
      <rc t="1" v="43257"/>
    </bk>
    <bk>
      <rc t="1" v="43258"/>
    </bk>
    <bk>
      <rc t="1" v="43259"/>
    </bk>
    <bk>
      <rc t="1" v="43260"/>
    </bk>
    <bk>
      <rc t="1" v="43261"/>
    </bk>
    <bk>
      <rc t="1" v="43262"/>
    </bk>
    <bk>
      <rc t="1" v="43263"/>
    </bk>
    <bk>
      <rc t="1" v="43264"/>
    </bk>
    <bk>
      <rc t="1" v="43265"/>
    </bk>
    <bk>
      <rc t="1" v="43266"/>
    </bk>
    <bk>
      <rc t="1" v="43267"/>
    </bk>
    <bk>
      <rc t="1" v="43268"/>
    </bk>
    <bk>
      <rc t="1" v="43269"/>
    </bk>
    <bk>
      <rc t="1" v="43270"/>
    </bk>
    <bk>
      <rc t="1" v="43271"/>
    </bk>
    <bk>
      <rc t="1" v="43272"/>
    </bk>
    <bk>
      <rc t="1" v="43273"/>
    </bk>
    <bk>
      <rc t="1" v="43274"/>
    </bk>
    <bk>
      <rc t="1" v="43275"/>
    </bk>
    <bk>
      <rc t="1" v="43276"/>
    </bk>
    <bk>
      <rc t="1" v="43277"/>
    </bk>
    <bk>
      <rc t="1" v="43278"/>
    </bk>
    <bk>
      <rc t="1" v="43279"/>
    </bk>
    <bk>
      <rc t="1" v="43280"/>
    </bk>
    <bk>
      <rc t="1" v="43281"/>
    </bk>
    <bk>
      <rc t="1" v="43282"/>
    </bk>
    <bk>
      <rc t="1" v="43283"/>
    </bk>
    <bk>
      <rc t="1" v="43284"/>
    </bk>
    <bk>
      <rc t="1" v="43285"/>
    </bk>
    <bk>
      <rc t="1" v="43286"/>
    </bk>
    <bk>
      <rc t="1" v="43287"/>
    </bk>
    <bk>
      <rc t="1" v="43288"/>
    </bk>
    <bk>
      <rc t="1" v="43289"/>
    </bk>
    <bk>
      <rc t="1" v="43290"/>
    </bk>
    <bk>
      <rc t="1" v="43291"/>
    </bk>
    <bk>
      <rc t="1" v="43292"/>
    </bk>
    <bk>
      <rc t="1" v="43293"/>
    </bk>
    <bk>
      <rc t="1" v="43294"/>
    </bk>
    <bk>
      <rc t="1" v="43295"/>
    </bk>
    <bk>
      <rc t="1" v="43296"/>
    </bk>
    <bk>
      <rc t="1" v="43297"/>
    </bk>
    <bk>
      <rc t="1" v="43298"/>
    </bk>
    <bk>
      <rc t="1" v="43299"/>
    </bk>
    <bk>
      <rc t="1" v="43300"/>
    </bk>
    <bk>
      <rc t="1" v="43301"/>
    </bk>
    <bk>
      <rc t="1" v="43302"/>
    </bk>
    <bk>
      <rc t="1" v="43303"/>
    </bk>
    <bk>
      <rc t="1" v="43304"/>
    </bk>
    <bk>
      <rc t="1" v="43305"/>
    </bk>
    <bk>
      <rc t="1" v="43306"/>
    </bk>
    <bk>
      <rc t="1" v="43307"/>
    </bk>
    <bk>
      <rc t="1" v="43308"/>
    </bk>
    <bk>
      <rc t="1" v="43309"/>
    </bk>
    <bk>
      <rc t="1" v="43310"/>
    </bk>
    <bk>
      <rc t="1" v="43311"/>
    </bk>
    <bk>
      <rc t="1" v="43312"/>
    </bk>
    <bk>
      <rc t="1" v="43313"/>
    </bk>
    <bk>
      <rc t="1" v="43314"/>
    </bk>
    <bk>
      <rc t="1" v="43315"/>
    </bk>
    <bk>
      <rc t="1" v="43316"/>
    </bk>
    <bk>
      <rc t="1" v="43317"/>
    </bk>
    <bk>
      <rc t="1" v="43318"/>
    </bk>
    <bk>
      <rc t="1" v="43319"/>
    </bk>
    <bk>
      <rc t="1" v="43320"/>
    </bk>
    <bk>
      <rc t="1" v="43321"/>
    </bk>
    <bk>
      <rc t="1" v="43322"/>
    </bk>
    <bk>
      <rc t="1" v="43323"/>
    </bk>
    <bk>
      <rc t="1" v="43324"/>
    </bk>
    <bk>
      <rc t="1" v="43325"/>
    </bk>
    <bk>
      <rc t="1" v="43326"/>
    </bk>
    <bk>
      <rc t="1" v="43327"/>
    </bk>
    <bk>
      <rc t="1" v="43328"/>
    </bk>
    <bk>
      <rc t="1" v="43329"/>
    </bk>
    <bk>
      <rc t="1" v="43330"/>
    </bk>
    <bk>
      <rc t="1" v="43331"/>
    </bk>
    <bk>
      <rc t="1" v="43332"/>
    </bk>
    <bk>
      <rc t="1" v="43333"/>
    </bk>
    <bk>
      <rc t="1" v="43334"/>
    </bk>
    <bk>
      <rc t="1" v="43335"/>
    </bk>
    <bk>
      <rc t="1" v="43336"/>
    </bk>
    <bk>
      <rc t="1" v="43337"/>
    </bk>
    <bk>
      <rc t="1" v="43338"/>
    </bk>
    <bk>
      <rc t="1" v="43339"/>
    </bk>
    <bk>
      <rc t="1" v="43340"/>
    </bk>
    <bk>
      <rc t="1" v="43341"/>
    </bk>
    <bk>
      <rc t="1" v="43342"/>
    </bk>
    <bk>
      <rc t="1" v="43343"/>
    </bk>
    <bk>
      <rc t="1" v="43344"/>
    </bk>
    <bk>
      <rc t="1" v="43345"/>
    </bk>
    <bk>
      <rc t="1" v="43346"/>
    </bk>
    <bk>
      <rc t="1" v="43347"/>
    </bk>
    <bk>
      <rc t="1" v="43348"/>
    </bk>
    <bk>
      <rc t="1" v="43349"/>
    </bk>
    <bk>
      <rc t="1" v="43350"/>
    </bk>
    <bk>
      <rc t="1" v="43351"/>
    </bk>
    <bk>
      <rc t="1" v="43352"/>
    </bk>
    <bk>
      <rc t="1" v="43353"/>
    </bk>
    <bk>
      <rc t="1" v="43354"/>
    </bk>
    <bk>
      <rc t="1" v="43355"/>
    </bk>
    <bk>
      <rc t="1" v="43356"/>
    </bk>
    <bk>
      <rc t="1" v="43357"/>
    </bk>
    <bk>
      <rc t="1" v="43358"/>
    </bk>
    <bk>
      <rc t="1" v="43359"/>
    </bk>
    <bk>
      <rc t="1" v="43360"/>
    </bk>
    <bk>
      <rc t="1" v="43361"/>
    </bk>
    <bk>
      <rc t="1" v="43362"/>
    </bk>
    <bk>
      <rc t="1" v="43363"/>
    </bk>
    <bk>
      <rc t="1" v="43364"/>
    </bk>
    <bk>
      <rc t="1" v="43365"/>
    </bk>
    <bk>
      <rc t="1" v="43366"/>
    </bk>
    <bk>
      <rc t="1" v="43367"/>
    </bk>
    <bk>
      <rc t="1" v="43368"/>
    </bk>
    <bk>
      <rc t="1" v="43369"/>
    </bk>
    <bk>
      <rc t="1" v="43370"/>
    </bk>
    <bk>
      <rc t="1" v="43371"/>
    </bk>
    <bk>
      <rc t="1" v="43372"/>
    </bk>
    <bk>
      <rc t="1" v="43373"/>
    </bk>
    <bk>
      <rc t="1" v="43374"/>
    </bk>
    <bk>
      <rc t="1" v="43375"/>
    </bk>
    <bk>
      <rc t="1" v="43376"/>
    </bk>
    <bk>
      <rc t="1" v="43377"/>
    </bk>
    <bk>
      <rc t="1" v="43378"/>
    </bk>
    <bk>
      <rc t="1" v="43379"/>
    </bk>
    <bk>
      <rc t="1" v="43380"/>
    </bk>
    <bk>
      <rc t="1" v="43381"/>
    </bk>
    <bk>
      <rc t="1" v="43382"/>
    </bk>
    <bk>
      <rc t="1" v="43383"/>
    </bk>
    <bk>
      <rc t="1" v="43384"/>
    </bk>
    <bk>
      <rc t="1" v="43385"/>
    </bk>
    <bk>
      <rc t="1" v="43386"/>
    </bk>
    <bk>
      <rc t="1" v="43387"/>
    </bk>
    <bk>
      <rc t="1" v="43388"/>
    </bk>
    <bk>
      <rc t="1" v="43389"/>
    </bk>
    <bk>
      <rc t="1" v="43390"/>
    </bk>
    <bk>
      <rc t="1" v="43391"/>
    </bk>
    <bk>
      <rc t="1" v="43392"/>
    </bk>
    <bk>
      <rc t="1" v="43393"/>
    </bk>
    <bk>
      <rc t="1" v="43394"/>
    </bk>
    <bk>
      <rc t="1" v="43395"/>
    </bk>
    <bk>
      <rc t="1" v="43396"/>
    </bk>
    <bk>
      <rc t="1" v="43397"/>
    </bk>
    <bk>
      <rc t="1" v="43398"/>
    </bk>
    <bk>
      <rc t="1" v="43399"/>
    </bk>
    <bk>
      <rc t="1" v="43400"/>
    </bk>
    <bk>
      <rc t="1" v="43401"/>
    </bk>
    <bk>
      <rc t="1" v="43402"/>
    </bk>
    <bk>
      <rc t="1" v="43403"/>
    </bk>
    <bk>
      <rc t="1" v="43404"/>
    </bk>
    <bk>
      <rc t="1" v="43405"/>
    </bk>
    <bk>
      <rc t="1" v="43406"/>
    </bk>
    <bk>
      <rc t="1" v="43407"/>
    </bk>
    <bk>
      <rc t="1" v="43408"/>
    </bk>
    <bk>
      <rc t="1" v="43409"/>
    </bk>
    <bk>
      <rc t="1" v="43410"/>
    </bk>
    <bk>
      <rc t="1" v="43411"/>
    </bk>
    <bk>
      <rc t="1" v="43412"/>
    </bk>
    <bk>
      <rc t="1" v="43413"/>
    </bk>
    <bk>
      <rc t="1" v="43414"/>
    </bk>
    <bk>
      <rc t="1" v="43415"/>
    </bk>
    <bk>
      <rc t="1" v="43416"/>
    </bk>
    <bk>
      <rc t="1" v="43417"/>
    </bk>
    <bk>
      <rc t="1" v="43418"/>
    </bk>
    <bk>
      <rc t="1" v="43419"/>
    </bk>
    <bk>
      <rc t="1" v="43420"/>
    </bk>
    <bk>
      <rc t="1" v="43421"/>
    </bk>
    <bk>
      <rc t="1" v="43422"/>
    </bk>
    <bk>
      <rc t="1" v="43423"/>
    </bk>
    <bk>
      <rc t="1" v="43424"/>
    </bk>
    <bk>
      <rc t="1" v="43425"/>
    </bk>
    <bk>
      <rc t="1" v="43426"/>
    </bk>
    <bk>
      <rc t="1" v="43427"/>
    </bk>
    <bk>
      <rc t="1" v="43428"/>
    </bk>
    <bk>
      <rc t="1" v="43429"/>
    </bk>
    <bk>
      <rc t="1" v="43430"/>
    </bk>
    <bk>
      <rc t="1" v="43431"/>
    </bk>
    <bk>
      <rc t="1" v="43432"/>
    </bk>
    <bk>
      <rc t="1" v="43433"/>
    </bk>
    <bk>
      <rc t="1" v="43434"/>
    </bk>
    <bk>
      <rc t="1" v="43435"/>
    </bk>
    <bk>
      <rc t="1" v="43436"/>
    </bk>
    <bk>
      <rc t="1" v="43437"/>
    </bk>
    <bk>
      <rc t="1" v="43438"/>
    </bk>
    <bk>
      <rc t="1" v="43439"/>
    </bk>
    <bk>
      <rc t="1" v="43440"/>
    </bk>
    <bk>
      <rc t="1" v="43441"/>
    </bk>
    <bk>
      <rc t="1" v="43442"/>
    </bk>
    <bk>
      <rc t="1" v="43443"/>
    </bk>
    <bk>
      <rc t="1" v="43444"/>
    </bk>
    <bk>
      <rc t="1" v="43445"/>
    </bk>
    <bk>
      <rc t="1" v="43446"/>
    </bk>
    <bk>
      <rc t="1" v="43447"/>
    </bk>
    <bk>
      <rc t="1" v="43448"/>
    </bk>
    <bk>
      <rc t="1" v="43449"/>
    </bk>
    <bk>
      <rc t="1" v="43450"/>
    </bk>
    <bk>
      <rc t="1" v="43451"/>
    </bk>
    <bk>
      <rc t="1" v="43452"/>
    </bk>
    <bk>
      <rc t="1" v="43453"/>
    </bk>
    <bk>
      <rc t="1" v="43454"/>
    </bk>
    <bk>
      <rc t="1" v="43455"/>
    </bk>
    <bk>
      <rc t="1" v="43456"/>
    </bk>
    <bk>
      <rc t="1" v="43457"/>
    </bk>
    <bk>
      <rc t="1" v="43458"/>
    </bk>
    <bk>
      <rc t="1" v="43459"/>
    </bk>
    <bk>
      <rc t="1" v="43460"/>
    </bk>
    <bk>
      <rc t="1" v="43461"/>
    </bk>
    <bk>
      <rc t="1" v="43462"/>
    </bk>
    <bk>
      <rc t="1" v="43463"/>
    </bk>
    <bk>
      <rc t="1" v="43464"/>
    </bk>
    <bk>
      <rc t="1" v="43465"/>
    </bk>
    <bk>
      <rc t="1" v="43466"/>
    </bk>
    <bk>
      <rc t="1" v="43467"/>
    </bk>
    <bk>
      <rc t="1" v="43468"/>
    </bk>
    <bk>
      <rc t="1" v="43469"/>
    </bk>
    <bk>
      <rc t="1" v="43470"/>
    </bk>
    <bk>
      <rc t="1" v="43471"/>
    </bk>
    <bk>
      <rc t="1" v="43472"/>
    </bk>
    <bk>
      <rc t="1" v="43473"/>
    </bk>
    <bk>
      <rc t="1" v="43474"/>
    </bk>
    <bk>
      <rc t="1" v="43475"/>
    </bk>
    <bk>
      <rc t="1" v="43476"/>
    </bk>
    <bk>
      <rc t="1" v="43477"/>
    </bk>
    <bk>
      <rc t="1" v="43478"/>
    </bk>
    <bk>
      <rc t="1" v="43479"/>
    </bk>
    <bk>
      <rc t="1" v="43480"/>
    </bk>
    <bk>
      <rc t="1" v="43481"/>
    </bk>
    <bk>
      <rc t="1" v="43482"/>
    </bk>
    <bk>
      <rc t="1" v="43483"/>
    </bk>
    <bk>
      <rc t="1" v="43484"/>
    </bk>
    <bk>
      <rc t="1" v="43485"/>
    </bk>
    <bk>
      <rc t="1" v="43486"/>
    </bk>
    <bk>
      <rc t="1" v="43487"/>
    </bk>
    <bk>
      <rc t="1" v="43488"/>
    </bk>
    <bk>
      <rc t="1" v="43489"/>
    </bk>
    <bk>
      <rc t="1" v="43490"/>
    </bk>
    <bk>
      <rc t="1" v="43491"/>
    </bk>
    <bk>
      <rc t="1" v="43492"/>
    </bk>
    <bk>
      <rc t="1" v="43493"/>
    </bk>
    <bk>
      <rc t="1" v="43494"/>
    </bk>
    <bk>
      <rc t="1" v="43495"/>
    </bk>
    <bk>
      <rc t="1" v="43496"/>
    </bk>
    <bk>
      <rc t="1" v="43497"/>
    </bk>
    <bk>
      <rc t="1" v="43498"/>
    </bk>
    <bk>
      <rc t="1" v="43499"/>
    </bk>
    <bk>
      <rc t="1" v="43500"/>
    </bk>
    <bk>
      <rc t="1" v="43501"/>
    </bk>
    <bk>
      <rc t="1" v="43502"/>
    </bk>
    <bk>
      <rc t="1" v="43503"/>
    </bk>
    <bk>
      <rc t="1" v="43504"/>
    </bk>
    <bk>
      <rc t="1" v="43505"/>
    </bk>
    <bk>
      <rc t="1" v="43506"/>
    </bk>
    <bk>
      <rc t="1" v="43507"/>
    </bk>
    <bk>
      <rc t="1" v="43508"/>
    </bk>
    <bk>
      <rc t="1" v="43509"/>
    </bk>
    <bk>
      <rc t="1" v="43510"/>
    </bk>
    <bk>
      <rc t="1" v="43511"/>
    </bk>
    <bk>
      <rc t="1" v="43512"/>
    </bk>
    <bk>
      <rc t="1" v="43513"/>
    </bk>
    <bk>
      <rc t="1" v="43514"/>
    </bk>
    <bk>
      <rc t="1" v="43515"/>
    </bk>
    <bk>
      <rc t="1" v="43516"/>
    </bk>
    <bk>
      <rc t="1" v="43517"/>
    </bk>
    <bk>
      <rc t="1" v="43518"/>
    </bk>
    <bk>
      <rc t="1" v="43519"/>
    </bk>
    <bk>
      <rc t="1" v="43520"/>
    </bk>
    <bk>
      <rc t="1" v="43521"/>
    </bk>
    <bk>
      <rc t="1" v="43522"/>
    </bk>
    <bk>
      <rc t="1" v="43523"/>
    </bk>
    <bk>
      <rc t="1" v="43524"/>
    </bk>
    <bk>
      <rc t="1" v="43525"/>
    </bk>
    <bk>
      <rc t="1" v="43526"/>
    </bk>
    <bk>
      <rc t="1" v="43527"/>
    </bk>
    <bk>
      <rc t="1" v="43528"/>
    </bk>
    <bk>
      <rc t="1" v="43529"/>
    </bk>
    <bk>
      <rc t="1" v="43530"/>
    </bk>
    <bk>
      <rc t="1" v="43531"/>
    </bk>
    <bk>
      <rc t="1" v="43532"/>
    </bk>
    <bk>
      <rc t="1" v="43533"/>
    </bk>
    <bk>
      <rc t="1" v="43534"/>
    </bk>
    <bk>
      <rc t="1" v="43535"/>
    </bk>
    <bk>
      <rc t="1" v="43536"/>
    </bk>
    <bk>
      <rc t="1" v="43537"/>
    </bk>
    <bk>
      <rc t="1" v="43538"/>
    </bk>
    <bk>
      <rc t="1" v="43539"/>
    </bk>
    <bk>
      <rc t="1" v="43540"/>
    </bk>
    <bk>
      <rc t="1" v="43541"/>
    </bk>
    <bk>
      <rc t="1" v="43542"/>
    </bk>
    <bk>
      <rc t="1" v="43543"/>
    </bk>
    <bk>
      <rc t="1" v="43544"/>
    </bk>
    <bk>
      <rc t="1" v="43545"/>
    </bk>
    <bk>
      <rc t="1" v="43546"/>
    </bk>
    <bk>
      <rc t="1" v="43547"/>
    </bk>
    <bk>
      <rc t="1" v="43548"/>
    </bk>
    <bk>
      <rc t="1" v="43549"/>
    </bk>
    <bk>
      <rc t="1" v="43550"/>
    </bk>
    <bk>
      <rc t="1" v="43551"/>
    </bk>
    <bk>
      <rc t="1" v="43552"/>
    </bk>
    <bk>
      <rc t="1" v="43553"/>
    </bk>
    <bk>
      <rc t="1" v="43554"/>
    </bk>
    <bk>
      <rc t="1" v="43555"/>
    </bk>
    <bk>
      <rc t="1" v="43556"/>
    </bk>
    <bk>
      <rc t="1" v="43557"/>
    </bk>
    <bk>
      <rc t="1" v="43558"/>
    </bk>
    <bk>
      <rc t="1" v="43559"/>
    </bk>
    <bk>
      <rc t="1" v="43560"/>
    </bk>
    <bk>
      <rc t="1" v="43561"/>
    </bk>
    <bk>
      <rc t="1" v="43562"/>
    </bk>
    <bk>
      <rc t="1" v="43563"/>
    </bk>
    <bk>
      <rc t="1" v="43564"/>
    </bk>
    <bk>
      <rc t="1" v="43565"/>
    </bk>
    <bk>
      <rc t="1" v="43566"/>
    </bk>
    <bk>
      <rc t="1" v="43567"/>
    </bk>
    <bk>
      <rc t="1" v="43568"/>
    </bk>
    <bk>
      <rc t="1" v="43569"/>
    </bk>
    <bk>
      <rc t="1" v="43570"/>
    </bk>
    <bk>
      <rc t="1" v="43571"/>
    </bk>
    <bk>
      <rc t="1" v="43572"/>
    </bk>
    <bk>
      <rc t="1" v="43573"/>
    </bk>
    <bk>
      <rc t="1" v="43574"/>
    </bk>
    <bk>
      <rc t="1" v="43575"/>
    </bk>
    <bk>
      <rc t="1" v="43576"/>
    </bk>
    <bk>
      <rc t="1" v="43577"/>
    </bk>
    <bk>
      <rc t="1" v="43578"/>
    </bk>
    <bk>
      <rc t="1" v="43579"/>
    </bk>
    <bk>
      <rc t="1" v="43580"/>
    </bk>
    <bk>
      <rc t="1" v="43581"/>
    </bk>
    <bk>
      <rc t="1" v="43582"/>
    </bk>
    <bk>
      <rc t="1" v="43583"/>
    </bk>
    <bk>
      <rc t="1" v="43584"/>
    </bk>
    <bk>
      <rc t="1" v="43585"/>
    </bk>
    <bk>
      <rc t="1" v="43586"/>
    </bk>
    <bk>
      <rc t="1" v="43587"/>
    </bk>
    <bk>
      <rc t="1" v="43588"/>
    </bk>
    <bk>
      <rc t="1" v="43589"/>
    </bk>
    <bk>
      <rc t="1" v="43590"/>
    </bk>
    <bk>
      <rc t="1" v="43591"/>
    </bk>
    <bk>
      <rc t="1" v="43592"/>
    </bk>
    <bk>
      <rc t="1" v="43593"/>
    </bk>
    <bk>
      <rc t="1" v="43594"/>
    </bk>
    <bk>
      <rc t="1" v="43595"/>
    </bk>
    <bk>
      <rc t="1" v="43596"/>
    </bk>
    <bk>
      <rc t="1" v="43597"/>
    </bk>
    <bk>
      <rc t="1" v="43598"/>
    </bk>
    <bk>
      <rc t="1" v="43599"/>
    </bk>
    <bk>
      <rc t="1" v="43600"/>
    </bk>
    <bk>
      <rc t="1" v="43601"/>
    </bk>
    <bk>
      <rc t="1" v="43602"/>
    </bk>
    <bk>
      <rc t="1" v="43603"/>
    </bk>
    <bk>
      <rc t="1" v="43604"/>
    </bk>
    <bk>
      <rc t="1" v="43605"/>
    </bk>
    <bk>
      <rc t="1" v="43606"/>
    </bk>
    <bk>
      <rc t="1" v="43607"/>
    </bk>
    <bk>
      <rc t="1" v="43608"/>
    </bk>
    <bk>
      <rc t="1" v="43609"/>
    </bk>
    <bk>
      <rc t="1" v="43610"/>
    </bk>
    <bk>
      <rc t="1" v="43611"/>
    </bk>
    <bk>
      <rc t="1" v="43612"/>
    </bk>
    <bk>
      <rc t="1" v="43613"/>
    </bk>
    <bk>
      <rc t="1" v="43614"/>
    </bk>
    <bk>
      <rc t="1" v="43615"/>
    </bk>
    <bk>
      <rc t="1" v="43616"/>
    </bk>
    <bk>
      <rc t="1" v="43617"/>
    </bk>
    <bk>
      <rc t="1" v="43618"/>
    </bk>
    <bk>
      <rc t="1" v="43619"/>
    </bk>
    <bk>
      <rc t="1" v="43620"/>
    </bk>
    <bk>
      <rc t="1" v="43621"/>
    </bk>
    <bk>
      <rc t="1" v="43622"/>
    </bk>
    <bk>
      <rc t="1" v="43623"/>
    </bk>
    <bk>
      <rc t="1" v="43624"/>
    </bk>
    <bk>
      <rc t="1" v="43625"/>
    </bk>
    <bk>
      <rc t="1" v="43626"/>
    </bk>
    <bk>
      <rc t="1" v="43627"/>
    </bk>
    <bk>
      <rc t="1" v="43628"/>
    </bk>
    <bk>
      <rc t="1" v="43629"/>
    </bk>
    <bk>
      <rc t="1" v="43630"/>
    </bk>
    <bk>
      <rc t="1" v="43631"/>
    </bk>
    <bk>
      <rc t="1" v="43632"/>
    </bk>
    <bk>
      <rc t="1" v="43633"/>
    </bk>
    <bk>
      <rc t="1" v="43634"/>
    </bk>
    <bk>
      <rc t="1" v="43635"/>
    </bk>
    <bk>
      <rc t="1" v="43636"/>
    </bk>
    <bk>
      <rc t="1" v="43637"/>
    </bk>
    <bk>
      <rc t="1" v="43638"/>
    </bk>
    <bk>
      <rc t="1" v="43639"/>
    </bk>
    <bk>
      <rc t="1" v="43640"/>
    </bk>
    <bk>
      <rc t="1" v="43641"/>
    </bk>
    <bk>
      <rc t="1" v="43642"/>
    </bk>
    <bk>
      <rc t="1" v="43643"/>
    </bk>
    <bk>
      <rc t="1" v="43644"/>
    </bk>
    <bk>
      <rc t="1" v="43645"/>
    </bk>
    <bk>
      <rc t="1" v="43646"/>
    </bk>
    <bk>
      <rc t="1" v="43647"/>
    </bk>
    <bk>
      <rc t="1" v="43648"/>
    </bk>
    <bk>
      <rc t="1" v="43649"/>
    </bk>
    <bk>
      <rc t="1" v="43650"/>
    </bk>
    <bk>
      <rc t="1" v="43651"/>
    </bk>
    <bk>
      <rc t="1" v="43652"/>
    </bk>
    <bk>
      <rc t="1" v="43653"/>
    </bk>
    <bk>
      <rc t="1" v="43654"/>
    </bk>
    <bk>
      <rc t="1" v="43655"/>
    </bk>
    <bk>
      <rc t="1" v="43656"/>
    </bk>
    <bk>
      <rc t="1" v="43657"/>
    </bk>
    <bk>
      <rc t="1" v="43658"/>
    </bk>
    <bk>
      <rc t="1" v="43659"/>
    </bk>
    <bk>
      <rc t="1" v="43660"/>
    </bk>
    <bk>
      <rc t="1" v="43661"/>
    </bk>
    <bk>
      <rc t="1" v="43662"/>
    </bk>
    <bk>
      <rc t="1" v="43663"/>
    </bk>
    <bk>
      <rc t="1" v="43664"/>
    </bk>
    <bk>
      <rc t="1" v="43665"/>
    </bk>
    <bk>
      <rc t="1" v="43666"/>
    </bk>
    <bk>
      <rc t="1" v="43667"/>
    </bk>
    <bk>
      <rc t="1" v="43668"/>
    </bk>
    <bk>
      <rc t="1" v="43669"/>
    </bk>
    <bk>
      <rc t="1" v="43670"/>
    </bk>
    <bk>
      <rc t="1" v="43671"/>
    </bk>
    <bk>
      <rc t="1" v="43672"/>
    </bk>
    <bk>
      <rc t="1" v="43673"/>
    </bk>
    <bk>
      <rc t="1" v="43674"/>
    </bk>
    <bk>
      <rc t="1" v="43675"/>
    </bk>
    <bk>
      <rc t="1" v="43676"/>
    </bk>
    <bk>
      <rc t="1" v="43677"/>
    </bk>
    <bk>
      <rc t="1" v="43678"/>
    </bk>
    <bk>
      <rc t="1" v="43679"/>
    </bk>
    <bk>
      <rc t="1" v="43680"/>
    </bk>
    <bk>
      <rc t="1" v="43681"/>
    </bk>
    <bk>
      <rc t="1" v="43682"/>
    </bk>
    <bk>
      <rc t="1" v="43683"/>
    </bk>
    <bk>
      <rc t="1" v="43684"/>
    </bk>
    <bk>
      <rc t="1" v="43685"/>
    </bk>
    <bk>
      <rc t="1" v="43686"/>
    </bk>
    <bk>
      <rc t="1" v="43687"/>
    </bk>
    <bk>
      <rc t="1" v="43688"/>
    </bk>
    <bk>
      <rc t="1" v="43689"/>
    </bk>
    <bk>
      <rc t="1" v="43690"/>
    </bk>
    <bk>
      <rc t="1" v="43691"/>
    </bk>
    <bk>
      <rc t="1" v="43692"/>
    </bk>
    <bk>
      <rc t="1" v="43693"/>
    </bk>
    <bk>
      <rc t="1" v="43694"/>
    </bk>
    <bk>
      <rc t="1" v="43695"/>
    </bk>
    <bk>
      <rc t="1" v="43696"/>
    </bk>
    <bk>
      <rc t="1" v="43697"/>
    </bk>
    <bk>
      <rc t="1" v="43698"/>
    </bk>
    <bk>
      <rc t="1" v="43699"/>
    </bk>
    <bk>
      <rc t="1" v="43700"/>
    </bk>
    <bk>
      <rc t="1" v="43701"/>
    </bk>
    <bk>
      <rc t="1" v="43702"/>
    </bk>
    <bk>
      <rc t="1" v="43703"/>
    </bk>
    <bk>
      <rc t="1" v="43704"/>
    </bk>
    <bk>
      <rc t="1" v="43705"/>
    </bk>
    <bk>
      <rc t="1" v="43706"/>
    </bk>
    <bk>
      <rc t="1" v="43707"/>
    </bk>
    <bk>
      <rc t="1" v="43708"/>
    </bk>
    <bk>
      <rc t="1" v="43709"/>
    </bk>
    <bk>
      <rc t="1" v="43710"/>
    </bk>
    <bk>
      <rc t="1" v="43711"/>
    </bk>
    <bk>
      <rc t="1" v="43712"/>
    </bk>
    <bk>
      <rc t="1" v="43713"/>
    </bk>
    <bk>
      <rc t="1" v="43714"/>
    </bk>
    <bk>
      <rc t="1" v="43715"/>
    </bk>
    <bk>
      <rc t="1" v="43716"/>
    </bk>
    <bk>
      <rc t="1" v="43717"/>
    </bk>
    <bk>
      <rc t="1" v="43718"/>
    </bk>
    <bk>
      <rc t="1" v="43719"/>
    </bk>
    <bk>
      <rc t="1" v="43720"/>
    </bk>
    <bk>
      <rc t="1" v="43721"/>
    </bk>
    <bk>
      <rc t="1" v="43722"/>
    </bk>
    <bk>
      <rc t="1" v="43723"/>
    </bk>
    <bk>
      <rc t="1" v="43724"/>
    </bk>
    <bk>
      <rc t="1" v="43725"/>
    </bk>
    <bk>
      <rc t="1" v="43726"/>
    </bk>
    <bk>
      <rc t="1" v="43727"/>
    </bk>
    <bk>
      <rc t="1" v="43728"/>
    </bk>
    <bk>
      <rc t="1" v="43729"/>
    </bk>
    <bk>
      <rc t="1" v="43730"/>
    </bk>
    <bk>
      <rc t="1" v="43731"/>
    </bk>
    <bk>
      <rc t="1" v="43732"/>
    </bk>
    <bk>
      <rc t="1" v="43733"/>
    </bk>
    <bk>
      <rc t="1" v="43734"/>
    </bk>
    <bk>
      <rc t="1" v="43735"/>
    </bk>
    <bk>
      <rc t="1" v="43736"/>
    </bk>
    <bk>
      <rc t="1" v="43737"/>
    </bk>
    <bk>
      <rc t="1" v="43738"/>
    </bk>
    <bk>
      <rc t="1" v="43739"/>
    </bk>
    <bk>
      <rc t="1" v="43740"/>
    </bk>
    <bk>
      <rc t="1" v="43741"/>
    </bk>
    <bk>
      <rc t="1" v="43742"/>
    </bk>
    <bk>
      <rc t="1" v="43743"/>
    </bk>
    <bk>
      <rc t="1" v="43744"/>
    </bk>
    <bk>
      <rc t="1" v="43745"/>
    </bk>
    <bk>
      <rc t="1" v="43746"/>
    </bk>
    <bk>
      <rc t="1" v="43747"/>
    </bk>
    <bk>
      <rc t="1" v="43748"/>
    </bk>
    <bk>
      <rc t="1" v="43749"/>
    </bk>
    <bk>
      <rc t="1" v="43750"/>
    </bk>
    <bk>
      <rc t="1" v="43751"/>
    </bk>
    <bk>
      <rc t="1" v="43752"/>
    </bk>
    <bk>
      <rc t="1" v="43753"/>
    </bk>
    <bk>
      <rc t="1" v="43754"/>
    </bk>
    <bk>
      <rc t="1" v="43755"/>
    </bk>
    <bk>
      <rc t="1" v="43756"/>
    </bk>
    <bk>
      <rc t="1" v="43757"/>
    </bk>
    <bk>
      <rc t="1" v="43758"/>
    </bk>
    <bk>
      <rc t="1" v="43759"/>
    </bk>
    <bk>
      <rc t="1" v="43760"/>
    </bk>
    <bk>
      <rc t="1" v="43761"/>
    </bk>
    <bk>
      <rc t="1" v="43762"/>
    </bk>
    <bk>
      <rc t="1" v="43763"/>
    </bk>
    <bk>
      <rc t="1" v="43764"/>
    </bk>
    <bk>
      <rc t="1" v="43765"/>
    </bk>
    <bk>
      <rc t="1" v="43766"/>
    </bk>
    <bk>
      <rc t="1" v="43767"/>
    </bk>
    <bk>
      <rc t="1" v="43768"/>
    </bk>
    <bk>
      <rc t="1" v="43769"/>
    </bk>
    <bk>
      <rc t="1" v="43770"/>
    </bk>
    <bk>
      <rc t="1" v="43771"/>
    </bk>
    <bk>
      <rc t="1" v="43772"/>
    </bk>
    <bk>
      <rc t="1" v="43773"/>
    </bk>
    <bk>
      <rc t="1" v="43774"/>
    </bk>
    <bk>
      <rc t="1" v="43775"/>
    </bk>
    <bk>
      <rc t="1" v="43776"/>
    </bk>
    <bk>
      <rc t="1" v="43777"/>
    </bk>
    <bk>
      <rc t="1" v="43778"/>
    </bk>
    <bk>
      <rc t="1" v="43779"/>
    </bk>
    <bk>
      <rc t="1" v="43780"/>
    </bk>
    <bk>
      <rc t="1" v="43781"/>
    </bk>
    <bk>
      <rc t="1" v="43782"/>
    </bk>
    <bk>
      <rc t="1" v="43783"/>
    </bk>
    <bk>
      <rc t="1" v="43784"/>
    </bk>
    <bk>
      <rc t="1" v="43785"/>
    </bk>
    <bk>
      <rc t="1" v="43786"/>
    </bk>
    <bk>
      <rc t="1" v="43787"/>
    </bk>
    <bk>
      <rc t="1" v="43788"/>
    </bk>
    <bk>
      <rc t="1" v="43789"/>
    </bk>
    <bk>
      <rc t="1" v="43790"/>
    </bk>
    <bk>
      <rc t="1" v="43791"/>
    </bk>
    <bk>
      <rc t="1" v="43792"/>
    </bk>
    <bk>
      <rc t="1" v="43793"/>
    </bk>
    <bk>
      <rc t="1" v="43794"/>
    </bk>
    <bk>
      <rc t="1" v="43795"/>
    </bk>
    <bk>
      <rc t="1" v="43796"/>
    </bk>
    <bk>
      <rc t="1" v="43797"/>
    </bk>
    <bk>
      <rc t="1" v="43798"/>
    </bk>
    <bk>
      <rc t="1" v="43799"/>
    </bk>
    <bk>
      <rc t="1" v="43800"/>
    </bk>
    <bk>
      <rc t="1" v="43801"/>
    </bk>
    <bk>
      <rc t="1" v="43802"/>
    </bk>
    <bk>
      <rc t="1" v="43803"/>
    </bk>
    <bk>
      <rc t="1" v="43804"/>
    </bk>
    <bk>
      <rc t="1" v="43805"/>
    </bk>
    <bk>
      <rc t="1" v="43806"/>
    </bk>
    <bk>
      <rc t="1" v="43807"/>
    </bk>
    <bk>
      <rc t="1" v="43808"/>
    </bk>
    <bk>
      <rc t="1" v="43809"/>
    </bk>
    <bk>
      <rc t="1" v="43810"/>
    </bk>
    <bk>
      <rc t="1" v="43811"/>
    </bk>
    <bk>
      <rc t="1" v="43812"/>
    </bk>
    <bk>
      <rc t="1" v="43813"/>
    </bk>
    <bk>
      <rc t="1" v="43814"/>
    </bk>
    <bk>
      <rc t="1" v="43815"/>
    </bk>
    <bk>
      <rc t="1" v="43816"/>
    </bk>
    <bk>
      <rc t="1" v="43817"/>
    </bk>
    <bk>
      <rc t="1" v="43818"/>
    </bk>
    <bk>
      <rc t="1" v="43819"/>
    </bk>
    <bk>
      <rc t="1" v="43820"/>
    </bk>
    <bk>
      <rc t="1" v="43821"/>
    </bk>
    <bk>
      <rc t="1" v="43822"/>
    </bk>
    <bk>
      <rc t="1" v="43823"/>
    </bk>
    <bk>
      <rc t="1" v="43824"/>
    </bk>
    <bk>
      <rc t="1" v="43825"/>
    </bk>
    <bk>
      <rc t="1" v="43826"/>
    </bk>
    <bk>
      <rc t="1" v="43827"/>
    </bk>
    <bk>
      <rc t="1" v="43828"/>
    </bk>
    <bk>
      <rc t="1" v="43829"/>
    </bk>
    <bk>
      <rc t="1" v="43830"/>
    </bk>
    <bk>
      <rc t="1" v="43831"/>
    </bk>
    <bk>
      <rc t="1" v="43832"/>
    </bk>
    <bk>
      <rc t="1" v="43833"/>
    </bk>
    <bk>
      <rc t="1" v="43834"/>
    </bk>
    <bk>
      <rc t="1" v="43835"/>
    </bk>
    <bk>
      <rc t="1" v="43836"/>
    </bk>
    <bk>
      <rc t="1" v="43837"/>
    </bk>
    <bk>
      <rc t="1" v="43838"/>
    </bk>
    <bk>
      <rc t="1" v="43839"/>
    </bk>
    <bk>
      <rc t="1" v="43840"/>
    </bk>
    <bk>
      <rc t="1" v="43841"/>
    </bk>
    <bk>
      <rc t="1" v="43842"/>
    </bk>
    <bk>
      <rc t="1" v="43843"/>
    </bk>
    <bk>
      <rc t="1" v="43844"/>
    </bk>
    <bk>
      <rc t="1" v="43845"/>
    </bk>
    <bk>
      <rc t="1" v="43846"/>
    </bk>
    <bk>
      <rc t="1" v="43847"/>
    </bk>
    <bk>
      <rc t="1" v="43848"/>
    </bk>
    <bk>
      <rc t="1" v="43849"/>
    </bk>
    <bk>
      <rc t="1" v="43850"/>
    </bk>
    <bk>
      <rc t="1" v="43851"/>
    </bk>
    <bk>
      <rc t="1" v="43852"/>
    </bk>
    <bk>
      <rc t="1" v="43853"/>
    </bk>
    <bk>
      <rc t="1" v="43854"/>
    </bk>
    <bk>
      <rc t="1" v="43855"/>
    </bk>
    <bk>
      <rc t="1" v="43856"/>
    </bk>
    <bk>
      <rc t="1" v="43857"/>
    </bk>
    <bk>
      <rc t="1" v="43858"/>
    </bk>
    <bk>
      <rc t="1" v="43859"/>
    </bk>
    <bk>
      <rc t="1" v="43860"/>
    </bk>
    <bk>
      <rc t="1" v="43861"/>
    </bk>
    <bk>
      <rc t="1" v="43862"/>
    </bk>
    <bk>
      <rc t="1" v="43863"/>
    </bk>
    <bk>
      <rc t="1" v="43864"/>
    </bk>
    <bk>
      <rc t="1" v="43865"/>
    </bk>
    <bk>
      <rc t="1" v="43866"/>
    </bk>
    <bk>
      <rc t="1" v="43867"/>
    </bk>
    <bk>
      <rc t="1" v="43868"/>
    </bk>
    <bk>
      <rc t="1" v="43869"/>
    </bk>
    <bk>
      <rc t="1" v="43870"/>
    </bk>
    <bk>
      <rc t="1" v="43871"/>
    </bk>
    <bk>
      <rc t="1" v="43872"/>
    </bk>
    <bk>
      <rc t="1" v="43873"/>
    </bk>
    <bk>
      <rc t="1" v="43874"/>
    </bk>
    <bk>
      <rc t="1" v="43875"/>
    </bk>
    <bk>
      <rc t="1" v="43876"/>
    </bk>
    <bk>
      <rc t="1" v="43877"/>
    </bk>
    <bk>
      <rc t="1" v="43878"/>
    </bk>
    <bk>
      <rc t="1" v="43879"/>
    </bk>
    <bk>
      <rc t="1" v="43880"/>
    </bk>
    <bk>
      <rc t="1" v="43881"/>
    </bk>
    <bk>
      <rc t="1" v="43882"/>
    </bk>
    <bk>
      <rc t="1" v="43883"/>
    </bk>
    <bk>
      <rc t="1" v="43884"/>
    </bk>
    <bk>
      <rc t="1" v="43885"/>
    </bk>
    <bk>
      <rc t="1" v="43886"/>
    </bk>
    <bk>
      <rc t="1" v="43887"/>
    </bk>
    <bk>
      <rc t="1" v="43888"/>
    </bk>
    <bk>
      <rc t="1" v="43889"/>
    </bk>
    <bk>
      <rc t="1" v="43890"/>
    </bk>
    <bk>
      <rc t="1" v="43891"/>
    </bk>
    <bk>
      <rc t="1" v="43892"/>
    </bk>
    <bk>
      <rc t="1" v="43893"/>
    </bk>
    <bk>
      <rc t="1" v="43894"/>
    </bk>
    <bk>
      <rc t="1" v="43895"/>
    </bk>
    <bk>
      <rc t="1" v="43896"/>
    </bk>
    <bk>
      <rc t="1" v="43897"/>
    </bk>
    <bk>
      <rc t="1" v="43898"/>
    </bk>
    <bk>
      <rc t="1" v="43899"/>
    </bk>
    <bk>
      <rc t="1" v="43900"/>
    </bk>
    <bk>
      <rc t="1" v="43901"/>
    </bk>
    <bk>
      <rc t="1" v="43902"/>
    </bk>
    <bk>
      <rc t="1" v="43903"/>
    </bk>
    <bk>
      <rc t="1" v="43904"/>
    </bk>
    <bk>
      <rc t="1" v="43905"/>
    </bk>
    <bk>
      <rc t="1" v="43906"/>
    </bk>
    <bk>
      <rc t="1" v="43907"/>
    </bk>
    <bk>
      <rc t="1" v="43908"/>
    </bk>
    <bk>
      <rc t="1" v="43909"/>
    </bk>
    <bk>
      <rc t="1" v="43910"/>
    </bk>
    <bk>
      <rc t="1" v="43911"/>
    </bk>
    <bk>
      <rc t="1" v="43912"/>
    </bk>
    <bk>
      <rc t="1" v="43913"/>
    </bk>
    <bk>
      <rc t="1" v="43914"/>
    </bk>
    <bk>
      <rc t="1" v="43915"/>
    </bk>
    <bk>
      <rc t="1" v="43916"/>
    </bk>
    <bk>
      <rc t="1" v="43917"/>
    </bk>
    <bk>
      <rc t="1" v="43918"/>
    </bk>
    <bk>
      <rc t="1" v="43919"/>
    </bk>
    <bk>
      <rc t="1" v="43920"/>
    </bk>
    <bk>
      <rc t="1" v="43921"/>
    </bk>
    <bk>
      <rc t="1" v="43922"/>
    </bk>
    <bk>
      <rc t="1" v="43923"/>
    </bk>
    <bk>
      <rc t="1" v="43924"/>
    </bk>
    <bk>
      <rc t="1" v="43925"/>
    </bk>
    <bk>
      <rc t="1" v="43926"/>
    </bk>
    <bk>
      <rc t="1" v="43927"/>
    </bk>
    <bk>
      <rc t="1" v="43928"/>
    </bk>
    <bk>
      <rc t="1" v="43929"/>
    </bk>
    <bk>
      <rc t="1" v="43930"/>
    </bk>
    <bk>
      <rc t="1" v="43931"/>
    </bk>
    <bk>
      <rc t="1" v="43932"/>
    </bk>
    <bk>
      <rc t="1" v="43933"/>
    </bk>
    <bk>
      <rc t="1" v="43934"/>
    </bk>
    <bk>
      <rc t="1" v="43935"/>
    </bk>
    <bk>
      <rc t="1" v="43936"/>
    </bk>
    <bk>
      <rc t="1" v="43937"/>
    </bk>
    <bk>
      <rc t="1" v="43938"/>
    </bk>
    <bk>
      <rc t="1" v="43939"/>
    </bk>
    <bk>
      <rc t="1" v="43940"/>
    </bk>
    <bk>
      <rc t="1" v="43941"/>
    </bk>
    <bk>
      <rc t="1" v="43942"/>
    </bk>
    <bk>
      <rc t="1" v="43943"/>
    </bk>
    <bk>
      <rc t="1" v="43944"/>
    </bk>
    <bk>
      <rc t="1" v="43945"/>
    </bk>
    <bk>
      <rc t="1" v="43946"/>
    </bk>
    <bk>
      <rc t="1" v="43947"/>
    </bk>
    <bk>
      <rc t="1" v="43948"/>
    </bk>
    <bk>
      <rc t="1" v="43949"/>
    </bk>
    <bk>
      <rc t="1" v="43950"/>
    </bk>
    <bk>
      <rc t="1" v="43951"/>
    </bk>
    <bk>
      <rc t="1" v="43952"/>
    </bk>
    <bk>
      <rc t="1" v="43953"/>
    </bk>
    <bk>
      <rc t="1" v="43954"/>
    </bk>
    <bk>
      <rc t="1" v="43955"/>
    </bk>
    <bk>
      <rc t="1" v="43956"/>
    </bk>
    <bk>
      <rc t="1" v="43957"/>
    </bk>
    <bk>
      <rc t="1" v="43958"/>
    </bk>
    <bk>
      <rc t="1" v="43959"/>
    </bk>
    <bk>
      <rc t="1" v="43960"/>
    </bk>
    <bk>
      <rc t="1" v="43961"/>
    </bk>
    <bk>
      <rc t="1" v="43962"/>
    </bk>
    <bk>
      <rc t="1" v="43963"/>
    </bk>
    <bk>
      <rc t="1" v="43964"/>
    </bk>
    <bk>
      <rc t="1" v="43965"/>
    </bk>
    <bk>
      <rc t="1" v="43966"/>
    </bk>
    <bk>
      <rc t="1" v="43967"/>
    </bk>
    <bk>
      <rc t="1" v="43968"/>
    </bk>
    <bk>
      <rc t="1" v="43969"/>
    </bk>
    <bk>
      <rc t="1" v="43970"/>
    </bk>
    <bk>
      <rc t="1" v="43971"/>
    </bk>
    <bk>
      <rc t="1" v="43972"/>
    </bk>
    <bk>
      <rc t="1" v="43973"/>
    </bk>
    <bk>
      <rc t="1" v="43974"/>
    </bk>
    <bk>
      <rc t="1" v="43975"/>
    </bk>
    <bk>
      <rc t="1" v="43976"/>
    </bk>
    <bk>
      <rc t="1" v="43977"/>
    </bk>
    <bk>
      <rc t="1" v="43978"/>
    </bk>
    <bk>
      <rc t="1" v="43979"/>
    </bk>
    <bk>
      <rc t="1" v="43980"/>
    </bk>
    <bk>
      <rc t="1" v="43981"/>
    </bk>
    <bk>
      <rc t="1" v="43982"/>
    </bk>
    <bk>
      <rc t="1" v="43983"/>
    </bk>
    <bk>
      <rc t="1" v="43984"/>
    </bk>
    <bk>
      <rc t="1" v="43985"/>
    </bk>
    <bk>
      <rc t="1" v="43986"/>
    </bk>
    <bk>
      <rc t="1" v="43987"/>
    </bk>
    <bk>
      <rc t="1" v="43988"/>
    </bk>
    <bk>
      <rc t="1" v="43989"/>
    </bk>
    <bk>
      <rc t="1" v="43990"/>
    </bk>
    <bk>
      <rc t="1" v="43991"/>
    </bk>
    <bk>
      <rc t="1" v="43992"/>
    </bk>
    <bk>
      <rc t="1" v="43993"/>
    </bk>
    <bk>
      <rc t="1" v="43994"/>
    </bk>
    <bk>
      <rc t="1" v="43995"/>
    </bk>
    <bk>
      <rc t="1" v="43996"/>
    </bk>
    <bk>
      <rc t="1" v="43997"/>
    </bk>
    <bk>
      <rc t="1" v="43998"/>
    </bk>
    <bk>
      <rc t="1" v="43999"/>
    </bk>
    <bk>
      <rc t="1" v="44000"/>
    </bk>
    <bk>
      <rc t="1" v="44001"/>
    </bk>
    <bk>
      <rc t="1" v="44002"/>
    </bk>
    <bk>
      <rc t="1" v="44003"/>
    </bk>
    <bk>
      <rc t="1" v="44004"/>
    </bk>
    <bk>
      <rc t="1" v="44005"/>
    </bk>
    <bk>
      <rc t="1" v="44006"/>
    </bk>
    <bk>
      <rc t="1" v="44007"/>
    </bk>
    <bk>
      <rc t="1" v="44008"/>
    </bk>
    <bk>
      <rc t="1" v="44009"/>
    </bk>
    <bk>
      <rc t="1" v="44010"/>
    </bk>
    <bk>
      <rc t="1" v="44011"/>
    </bk>
    <bk>
      <rc t="1" v="44012"/>
    </bk>
    <bk>
      <rc t="1" v="44013"/>
    </bk>
    <bk>
      <rc t="1" v="44014"/>
    </bk>
    <bk>
      <rc t="1" v="44015"/>
    </bk>
    <bk>
      <rc t="1" v="44016"/>
    </bk>
    <bk>
      <rc t="1" v="44017"/>
    </bk>
    <bk>
      <rc t="1" v="44018"/>
    </bk>
    <bk>
      <rc t="1" v="44019"/>
    </bk>
    <bk>
      <rc t="1" v="44020"/>
    </bk>
    <bk>
      <rc t="1" v="44021"/>
    </bk>
    <bk>
      <rc t="1" v="44022"/>
    </bk>
    <bk>
      <rc t="1" v="44023"/>
    </bk>
    <bk>
      <rc t="1" v="44024"/>
    </bk>
    <bk>
      <rc t="1" v="44025"/>
    </bk>
    <bk>
      <rc t="1" v="44026"/>
    </bk>
    <bk>
      <rc t="1" v="44027"/>
    </bk>
    <bk>
      <rc t="1" v="44028"/>
    </bk>
    <bk>
      <rc t="1" v="44029"/>
    </bk>
    <bk>
      <rc t="1" v="44030"/>
    </bk>
    <bk>
      <rc t="1" v="44031"/>
    </bk>
    <bk>
      <rc t="1" v="44032"/>
    </bk>
    <bk>
      <rc t="1" v="44033"/>
    </bk>
    <bk>
      <rc t="1" v="44034"/>
    </bk>
    <bk>
      <rc t="1" v="44035"/>
    </bk>
    <bk>
      <rc t="1" v="44036"/>
    </bk>
    <bk>
      <rc t="1" v="44037"/>
    </bk>
    <bk>
      <rc t="1" v="44038"/>
    </bk>
    <bk>
      <rc t="1" v="44039"/>
    </bk>
    <bk>
      <rc t="1" v="44040"/>
    </bk>
    <bk>
      <rc t="1" v="44041"/>
    </bk>
    <bk>
      <rc t="1" v="44042"/>
    </bk>
    <bk>
      <rc t="1" v="44043"/>
    </bk>
    <bk>
      <rc t="1" v="44044"/>
    </bk>
    <bk>
      <rc t="1" v="44045"/>
    </bk>
    <bk>
      <rc t="1" v="44046"/>
    </bk>
    <bk>
      <rc t="1" v="44047"/>
    </bk>
    <bk>
      <rc t="1" v="44048"/>
    </bk>
    <bk>
      <rc t="1" v="44049"/>
    </bk>
    <bk>
      <rc t="1" v="44050"/>
    </bk>
    <bk>
      <rc t="1" v="44051"/>
    </bk>
    <bk>
      <rc t="1" v="44052"/>
    </bk>
    <bk>
      <rc t="1" v="44053"/>
    </bk>
    <bk>
      <rc t="1" v="44054"/>
    </bk>
    <bk>
      <rc t="1" v="44055"/>
    </bk>
    <bk>
      <rc t="1" v="44056"/>
    </bk>
    <bk>
      <rc t="1" v="44057"/>
    </bk>
    <bk>
      <rc t="1" v="44058"/>
    </bk>
    <bk>
      <rc t="1" v="44059"/>
    </bk>
    <bk>
      <rc t="1" v="44060"/>
    </bk>
    <bk>
      <rc t="1" v="44061"/>
    </bk>
    <bk>
      <rc t="1" v="44062"/>
    </bk>
    <bk>
      <rc t="1" v="44063"/>
    </bk>
    <bk>
      <rc t="1" v="44064"/>
    </bk>
    <bk>
      <rc t="1" v="44065"/>
    </bk>
    <bk>
      <rc t="1" v="44066"/>
    </bk>
    <bk>
      <rc t="1" v="44067"/>
    </bk>
    <bk>
      <rc t="1" v="44068"/>
    </bk>
    <bk>
      <rc t="1" v="44069"/>
    </bk>
    <bk>
      <rc t="1" v="44070"/>
    </bk>
    <bk>
      <rc t="1" v="44071"/>
    </bk>
    <bk>
      <rc t="1" v="44072"/>
    </bk>
    <bk>
      <rc t="1" v="44073"/>
    </bk>
    <bk>
      <rc t="1" v="44074"/>
    </bk>
    <bk>
      <rc t="1" v="44075"/>
    </bk>
    <bk>
      <rc t="1" v="44076"/>
    </bk>
    <bk>
      <rc t="1" v="44077"/>
    </bk>
    <bk>
      <rc t="1" v="44078"/>
    </bk>
    <bk>
      <rc t="1" v="44079"/>
    </bk>
    <bk>
      <rc t="1" v="44080"/>
    </bk>
    <bk>
      <rc t="1" v="44081"/>
    </bk>
    <bk>
      <rc t="1" v="44082"/>
    </bk>
    <bk>
      <rc t="1" v="44083"/>
    </bk>
    <bk>
      <rc t="1" v="44084"/>
    </bk>
    <bk>
      <rc t="1" v="44085"/>
    </bk>
    <bk>
      <rc t="1" v="44086"/>
    </bk>
    <bk>
      <rc t="1" v="44087"/>
    </bk>
    <bk>
      <rc t="1" v="44088"/>
    </bk>
    <bk>
      <rc t="1" v="44089"/>
    </bk>
    <bk>
      <rc t="1" v="44090"/>
    </bk>
    <bk>
      <rc t="1" v="44091"/>
    </bk>
    <bk>
      <rc t="1" v="44092"/>
    </bk>
    <bk>
      <rc t="1" v="44093"/>
    </bk>
    <bk>
      <rc t="1" v="44094"/>
    </bk>
    <bk>
      <rc t="1" v="44095"/>
    </bk>
    <bk>
      <rc t="1" v="44096"/>
    </bk>
    <bk>
      <rc t="1" v="44097"/>
    </bk>
    <bk>
      <rc t="1" v="44098"/>
    </bk>
    <bk>
      <rc t="1" v="44099"/>
    </bk>
    <bk>
      <rc t="1" v="44100"/>
    </bk>
    <bk>
      <rc t="1" v="44101"/>
    </bk>
    <bk>
      <rc t="1" v="44102"/>
    </bk>
    <bk>
      <rc t="1" v="44103"/>
    </bk>
    <bk>
      <rc t="1" v="44104"/>
    </bk>
    <bk>
      <rc t="1" v="44105"/>
    </bk>
    <bk>
      <rc t="1" v="44106"/>
    </bk>
    <bk>
      <rc t="1" v="44107"/>
    </bk>
    <bk>
      <rc t="1" v="44108"/>
    </bk>
    <bk>
      <rc t="1" v="44109"/>
    </bk>
    <bk>
      <rc t="1" v="44110"/>
    </bk>
    <bk>
      <rc t="1" v="44111"/>
    </bk>
    <bk>
      <rc t="1" v="44112"/>
    </bk>
    <bk>
      <rc t="1" v="44113"/>
    </bk>
    <bk>
      <rc t="1" v="44114"/>
    </bk>
    <bk>
      <rc t="1" v="44115"/>
    </bk>
    <bk>
      <rc t="1" v="44116"/>
    </bk>
    <bk>
      <rc t="1" v="44117"/>
    </bk>
    <bk>
      <rc t="1" v="44118"/>
    </bk>
    <bk>
      <rc t="1" v="44119"/>
    </bk>
    <bk>
      <rc t="1" v="44120"/>
    </bk>
    <bk>
      <rc t="1" v="44121"/>
    </bk>
    <bk>
      <rc t="1" v="44122"/>
    </bk>
    <bk>
      <rc t="1" v="44123"/>
    </bk>
    <bk>
      <rc t="1" v="44124"/>
    </bk>
    <bk>
      <rc t="1" v="44125"/>
    </bk>
    <bk>
      <rc t="1" v="44126"/>
    </bk>
    <bk>
      <rc t="1" v="44127"/>
    </bk>
    <bk>
      <rc t="1" v="44128"/>
    </bk>
    <bk>
      <rc t="1" v="44129"/>
    </bk>
    <bk>
      <rc t="1" v="44130"/>
    </bk>
    <bk>
      <rc t="1" v="44131"/>
    </bk>
    <bk>
      <rc t="1" v="44132"/>
    </bk>
    <bk>
      <rc t="1" v="44133"/>
    </bk>
    <bk>
      <rc t="1" v="44134"/>
    </bk>
    <bk>
      <rc t="1" v="44135"/>
    </bk>
    <bk>
      <rc t="1" v="44136"/>
    </bk>
    <bk>
      <rc t="1" v="44137"/>
    </bk>
    <bk>
      <rc t="1" v="44138"/>
    </bk>
    <bk>
      <rc t="1" v="44139"/>
    </bk>
    <bk>
      <rc t="1" v="44140"/>
    </bk>
    <bk>
      <rc t="1" v="44141"/>
    </bk>
    <bk>
      <rc t="1" v="44142"/>
    </bk>
    <bk>
      <rc t="1" v="44143"/>
    </bk>
    <bk>
      <rc t="1" v="44144"/>
    </bk>
    <bk>
      <rc t="1" v="44145"/>
    </bk>
    <bk>
      <rc t="1" v="44146"/>
    </bk>
    <bk>
      <rc t="1" v="44147"/>
    </bk>
    <bk>
      <rc t="1" v="44148"/>
    </bk>
    <bk>
      <rc t="1" v="44149"/>
    </bk>
    <bk>
      <rc t="1" v="44150"/>
    </bk>
    <bk>
      <rc t="1" v="44151"/>
    </bk>
    <bk>
      <rc t="1" v="44152"/>
    </bk>
    <bk>
      <rc t="1" v="44153"/>
    </bk>
    <bk>
      <rc t="1" v="44154"/>
    </bk>
    <bk>
      <rc t="1" v="44155"/>
    </bk>
    <bk>
      <rc t="1" v="44156"/>
    </bk>
    <bk>
      <rc t="1" v="44157"/>
    </bk>
    <bk>
      <rc t="1" v="44158"/>
    </bk>
    <bk>
      <rc t="1" v="44159"/>
    </bk>
    <bk>
      <rc t="1" v="44160"/>
    </bk>
    <bk>
      <rc t="1" v="44161"/>
    </bk>
    <bk>
      <rc t="1" v="44162"/>
    </bk>
    <bk>
      <rc t="1" v="44163"/>
    </bk>
    <bk>
      <rc t="1" v="44164"/>
    </bk>
    <bk>
      <rc t="1" v="44165"/>
    </bk>
    <bk>
      <rc t="1" v="44166"/>
    </bk>
    <bk>
      <rc t="1" v="44167"/>
    </bk>
    <bk>
      <rc t="1" v="44168"/>
    </bk>
    <bk>
      <rc t="1" v="44169"/>
    </bk>
    <bk>
      <rc t="1" v="44170"/>
    </bk>
    <bk>
      <rc t="1" v="44171"/>
    </bk>
    <bk>
      <rc t="1" v="44172"/>
    </bk>
    <bk>
      <rc t="1" v="44173"/>
    </bk>
    <bk>
      <rc t="1" v="44174"/>
    </bk>
    <bk>
      <rc t="1" v="44175"/>
    </bk>
    <bk>
      <rc t="1" v="44176"/>
    </bk>
    <bk>
      <rc t="1" v="44177"/>
    </bk>
    <bk>
      <rc t="1" v="44178"/>
    </bk>
    <bk>
      <rc t="1" v="44179"/>
    </bk>
    <bk>
      <rc t="1" v="44180"/>
    </bk>
    <bk>
      <rc t="1" v="44181"/>
    </bk>
    <bk>
      <rc t="1" v="44182"/>
    </bk>
    <bk>
      <rc t="1" v="44183"/>
    </bk>
    <bk>
      <rc t="1" v="44184"/>
    </bk>
    <bk>
      <rc t="1" v="44185"/>
    </bk>
    <bk>
      <rc t="1" v="44186"/>
    </bk>
    <bk>
      <rc t="1" v="44187"/>
    </bk>
    <bk>
      <rc t="1" v="44188"/>
    </bk>
    <bk>
      <rc t="1" v="44189"/>
    </bk>
    <bk>
      <rc t="1" v="44190"/>
    </bk>
    <bk>
      <rc t="1" v="44191"/>
    </bk>
    <bk>
      <rc t="1" v="44192"/>
    </bk>
    <bk>
      <rc t="1" v="44193"/>
    </bk>
    <bk>
      <rc t="1" v="44194"/>
    </bk>
    <bk>
      <rc t="1" v="44195"/>
    </bk>
    <bk>
      <rc t="1" v="44196"/>
    </bk>
    <bk>
      <rc t="1" v="44197"/>
    </bk>
    <bk>
      <rc t="1" v="44198"/>
    </bk>
    <bk>
      <rc t="1" v="44199"/>
    </bk>
    <bk>
      <rc t="1" v="44200"/>
    </bk>
    <bk>
      <rc t="1" v="44201"/>
    </bk>
    <bk>
      <rc t="1" v="44202"/>
    </bk>
    <bk>
      <rc t="1" v="44203"/>
    </bk>
    <bk>
      <rc t="1" v="44204"/>
    </bk>
    <bk>
      <rc t="1" v="44205"/>
    </bk>
    <bk>
      <rc t="1" v="44206"/>
    </bk>
    <bk>
      <rc t="1" v="44207"/>
    </bk>
    <bk>
      <rc t="1" v="44208"/>
    </bk>
    <bk>
      <rc t="1" v="44209"/>
    </bk>
    <bk>
      <rc t="1" v="44210"/>
    </bk>
    <bk>
      <rc t="1" v="44211"/>
    </bk>
    <bk>
      <rc t="1" v="44212"/>
    </bk>
    <bk>
      <rc t="1" v="44213"/>
    </bk>
    <bk>
      <rc t="1" v="44214"/>
    </bk>
    <bk>
      <rc t="1" v="44215"/>
    </bk>
    <bk>
      <rc t="1" v="44216"/>
    </bk>
    <bk>
      <rc t="1" v="44217"/>
    </bk>
    <bk>
      <rc t="1" v="44218"/>
    </bk>
    <bk>
      <rc t="1" v="44219"/>
    </bk>
    <bk>
      <rc t="1" v="44220"/>
    </bk>
    <bk>
      <rc t="1" v="44221"/>
    </bk>
    <bk>
      <rc t="1" v="44222"/>
    </bk>
    <bk>
      <rc t="1" v="44223"/>
    </bk>
    <bk>
      <rc t="1" v="44224"/>
    </bk>
    <bk>
      <rc t="1" v="44225"/>
    </bk>
    <bk>
      <rc t="1" v="44226"/>
    </bk>
    <bk>
      <rc t="1" v="44227"/>
    </bk>
    <bk>
      <rc t="1" v="44228"/>
    </bk>
    <bk>
      <rc t="1" v="44229"/>
    </bk>
    <bk>
      <rc t="1" v="44230"/>
    </bk>
    <bk>
      <rc t="1" v="44231"/>
    </bk>
    <bk>
      <rc t="1" v="44232"/>
    </bk>
    <bk>
      <rc t="1" v="44233"/>
    </bk>
    <bk>
      <rc t="1" v="44234"/>
    </bk>
    <bk>
      <rc t="1" v="44235"/>
    </bk>
    <bk>
      <rc t="1" v="44236"/>
    </bk>
    <bk>
      <rc t="1" v="44237"/>
    </bk>
    <bk>
      <rc t="1" v="44238"/>
    </bk>
    <bk>
      <rc t="1" v="44239"/>
    </bk>
    <bk>
      <rc t="1" v="44240"/>
    </bk>
    <bk>
      <rc t="1" v="44241"/>
    </bk>
    <bk>
      <rc t="1" v="44242"/>
    </bk>
    <bk>
      <rc t="1" v="44243"/>
    </bk>
    <bk>
      <rc t="1" v="44244"/>
    </bk>
    <bk>
      <rc t="1" v="44245"/>
    </bk>
    <bk>
      <rc t="1" v="44246"/>
    </bk>
    <bk>
      <rc t="1" v="44247"/>
    </bk>
    <bk>
      <rc t="1" v="44248"/>
    </bk>
    <bk>
      <rc t="1" v="44249"/>
    </bk>
    <bk>
      <rc t="1" v="44250"/>
    </bk>
    <bk>
      <rc t="1" v="44251"/>
    </bk>
    <bk>
      <rc t="1" v="44252"/>
    </bk>
    <bk>
      <rc t="1" v="44253"/>
    </bk>
    <bk>
      <rc t="1" v="44254"/>
    </bk>
    <bk>
      <rc t="1" v="44255"/>
    </bk>
    <bk>
      <rc t="1" v="44256"/>
    </bk>
    <bk>
      <rc t="1" v="44257"/>
    </bk>
    <bk>
      <rc t="1" v="44258"/>
    </bk>
    <bk>
      <rc t="1" v="44259"/>
    </bk>
    <bk>
      <rc t="1" v="44260"/>
    </bk>
    <bk>
      <rc t="1" v="44261"/>
    </bk>
    <bk>
      <rc t="1" v="44262"/>
    </bk>
    <bk>
      <rc t="1" v="44263"/>
    </bk>
    <bk>
      <rc t="1" v="44264"/>
    </bk>
    <bk>
      <rc t="1" v="44265"/>
    </bk>
    <bk>
      <rc t="1" v="44266"/>
    </bk>
    <bk>
      <rc t="1" v="44267"/>
    </bk>
    <bk>
      <rc t="1" v="44268"/>
    </bk>
    <bk>
      <rc t="1" v="44269"/>
    </bk>
    <bk>
      <rc t="1" v="44270"/>
    </bk>
    <bk>
      <rc t="1" v="44271"/>
    </bk>
    <bk>
      <rc t="1" v="44272"/>
    </bk>
    <bk>
      <rc t="1" v="44273"/>
    </bk>
    <bk>
      <rc t="1" v="44274"/>
    </bk>
    <bk>
      <rc t="1" v="44275"/>
    </bk>
    <bk>
      <rc t="1" v="44276"/>
    </bk>
    <bk>
      <rc t="1" v="44277"/>
    </bk>
    <bk>
      <rc t="1" v="44278"/>
    </bk>
    <bk>
      <rc t="1" v="44279"/>
    </bk>
    <bk>
      <rc t="1" v="44280"/>
    </bk>
    <bk>
      <rc t="1" v="44281"/>
    </bk>
    <bk>
      <rc t="1" v="44282"/>
    </bk>
    <bk>
      <rc t="1" v="44283"/>
    </bk>
    <bk>
      <rc t="1" v="44284"/>
    </bk>
    <bk>
      <rc t="1" v="44285"/>
    </bk>
    <bk>
      <rc t="1" v="44286"/>
    </bk>
    <bk>
      <rc t="1" v="44287"/>
    </bk>
    <bk>
      <rc t="1" v="44288"/>
    </bk>
    <bk>
      <rc t="1" v="44289"/>
    </bk>
    <bk>
      <rc t="1" v="44290"/>
    </bk>
    <bk>
      <rc t="1" v="44291"/>
    </bk>
    <bk>
      <rc t="1" v="44292"/>
    </bk>
    <bk>
      <rc t="1" v="44293"/>
    </bk>
    <bk>
      <rc t="1" v="44294"/>
    </bk>
    <bk>
      <rc t="1" v="44295"/>
    </bk>
    <bk>
      <rc t="1" v="44296"/>
    </bk>
    <bk>
      <rc t="1" v="44297"/>
    </bk>
    <bk>
      <rc t="1" v="44298"/>
    </bk>
    <bk>
      <rc t="1" v="44299"/>
    </bk>
    <bk>
      <rc t="1" v="44300"/>
    </bk>
    <bk>
      <rc t="1" v="44301"/>
    </bk>
    <bk>
      <rc t="1" v="44302"/>
    </bk>
    <bk>
      <rc t="1" v="44303"/>
    </bk>
    <bk>
      <rc t="1" v="44304"/>
    </bk>
    <bk>
      <rc t="1" v="44305"/>
    </bk>
    <bk>
      <rc t="1" v="44306"/>
    </bk>
    <bk>
      <rc t="1" v="44307"/>
    </bk>
    <bk>
      <rc t="1" v="44308"/>
    </bk>
    <bk>
      <rc t="1" v="44309"/>
    </bk>
    <bk>
      <rc t="1" v="44310"/>
    </bk>
    <bk>
      <rc t="1" v="44311"/>
    </bk>
    <bk>
      <rc t="1" v="44312"/>
    </bk>
    <bk>
      <rc t="1" v="44313"/>
    </bk>
    <bk>
      <rc t="1" v="44314"/>
    </bk>
    <bk>
      <rc t="1" v="44315"/>
    </bk>
    <bk>
      <rc t="1" v="44316"/>
    </bk>
    <bk>
      <rc t="1" v="44317"/>
    </bk>
    <bk>
      <rc t="1" v="44318"/>
    </bk>
    <bk>
      <rc t="1" v="44319"/>
    </bk>
    <bk>
      <rc t="1" v="44320"/>
    </bk>
    <bk>
      <rc t="1" v="44321"/>
    </bk>
    <bk>
      <rc t="1" v="44322"/>
    </bk>
    <bk>
      <rc t="1" v="44323"/>
    </bk>
    <bk>
      <rc t="1" v="44324"/>
    </bk>
    <bk>
      <rc t="1" v="44325"/>
    </bk>
    <bk>
      <rc t="1" v="44326"/>
    </bk>
    <bk>
      <rc t="1" v="44327"/>
    </bk>
    <bk>
      <rc t="1" v="44328"/>
    </bk>
    <bk>
      <rc t="1" v="44329"/>
    </bk>
    <bk>
      <rc t="1" v="44330"/>
    </bk>
    <bk>
      <rc t="1" v="44331"/>
    </bk>
    <bk>
      <rc t="1" v="44332"/>
    </bk>
    <bk>
      <rc t="1" v="44333"/>
    </bk>
    <bk>
      <rc t="1" v="44334"/>
    </bk>
    <bk>
      <rc t="1" v="44335"/>
    </bk>
    <bk>
      <rc t="1" v="44336"/>
    </bk>
    <bk>
      <rc t="1" v="44337"/>
    </bk>
    <bk>
      <rc t="1" v="44338"/>
    </bk>
    <bk>
      <rc t="1" v="44339"/>
    </bk>
    <bk>
      <rc t="1" v="44340"/>
    </bk>
    <bk>
      <rc t="1" v="44341"/>
    </bk>
    <bk>
      <rc t="1" v="44342"/>
    </bk>
    <bk>
      <rc t="1" v="44343"/>
    </bk>
    <bk>
      <rc t="1" v="44344"/>
    </bk>
    <bk>
      <rc t="1" v="44345"/>
    </bk>
    <bk>
      <rc t="1" v="44346"/>
    </bk>
    <bk>
      <rc t="1" v="44347"/>
    </bk>
    <bk>
      <rc t="1" v="44348"/>
    </bk>
    <bk>
      <rc t="1" v="44349"/>
    </bk>
    <bk>
      <rc t="1" v="44350"/>
    </bk>
    <bk>
      <rc t="1" v="44351"/>
    </bk>
    <bk>
      <rc t="1" v="44352"/>
    </bk>
    <bk>
      <rc t="1" v="44353"/>
    </bk>
    <bk>
      <rc t="1" v="44354"/>
    </bk>
    <bk>
      <rc t="1" v="44355"/>
    </bk>
    <bk>
      <rc t="1" v="44356"/>
    </bk>
    <bk>
      <rc t="1" v="44357"/>
    </bk>
    <bk>
      <rc t="1" v="44358"/>
    </bk>
    <bk>
      <rc t="1" v="44359"/>
    </bk>
    <bk>
      <rc t="1" v="44360"/>
    </bk>
    <bk>
      <rc t="1" v="44361"/>
    </bk>
    <bk>
      <rc t="1" v="44362"/>
    </bk>
    <bk>
      <rc t="1" v="44363"/>
    </bk>
    <bk>
      <rc t="1" v="44364"/>
    </bk>
    <bk>
      <rc t="1" v="44365"/>
    </bk>
    <bk>
      <rc t="1" v="44366"/>
    </bk>
    <bk>
      <rc t="1" v="44367"/>
    </bk>
    <bk>
      <rc t="1" v="44368"/>
    </bk>
    <bk>
      <rc t="1" v="44369"/>
    </bk>
    <bk>
      <rc t="1" v="44370"/>
    </bk>
    <bk>
      <rc t="1" v="44371"/>
    </bk>
    <bk>
      <rc t="1" v="44372"/>
    </bk>
    <bk>
      <rc t="1" v="44373"/>
    </bk>
    <bk>
      <rc t="1" v="44374"/>
    </bk>
    <bk>
      <rc t="1" v="44375"/>
    </bk>
    <bk>
      <rc t="1" v="44376"/>
    </bk>
    <bk>
      <rc t="1" v="44377"/>
    </bk>
    <bk>
      <rc t="1" v="44378"/>
    </bk>
    <bk>
      <rc t="1" v="44379"/>
    </bk>
    <bk>
      <rc t="1" v="44380"/>
    </bk>
    <bk>
      <rc t="1" v="44381"/>
    </bk>
    <bk>
      <rc t="1" v="44382"/>
    </bk>
    <bk>
      <rc t="1" v="44383"/>
    </bk>
    <bk>
      <rc t="1" v="44384"/>
    </bk>
    <bk>
      <rc t="1" v="44385"/>
    </bk>
    <bk>
      <rc t="1" v="44386"/>
    </bk>
    <bk>
      <rc t="1" v="44387"/>
    </bk>
    <bk>
      <rc t="1" v="44388"/>
    </bk>
    <bk>
      <rc t="1" v="44389"/>
    </bk>
    <bk>
      <rc t="1" v="44390"/>
    </bk>
    <bk>
      <rc t="1" v="44391"/>
    </bk>
    <bk>
      <rc t="1" v="44392"/>
    </bk>
    <bk>
      <rc t="1" v="44393"/>
    </bk>
    <bk>
      <rc t="1" v="44394"/>
    </bk>
    <bk>
      <rc t="1" v="44395"/>
    </bk>
    <bk>
      <rc t="1" v="44396"/>
    </bk>
    <bk>
      <rc t="1" v="44397"/>
    </bk>
    <bk>
      <rc t="1" v="44398"/>
    </bk>
    <bk>
      <rc t="1" v="44399"/>
    </bk>
    <bk>
      <rc t="1" v="44400"/>
    </bk>
    <bk>
      <rc t="1" v="44401"/>
    </bk>
    <bk>
      <rc t="1" v="44402"/>
    </bk>
    <bk>
      <rc t="1" v="44403"/>
    </bk>
    <bk>
      <rc t="1" v="44404"/>
    </bk>
    <bk>
      <rc t="1" v="44405"/>
    </bk>
    <bk>
      <rc t="1" v="44406"/>
    </bk>
    <bk>
      <rc t="1" v="44407"/>
    </bk>
    <bk>
      <rc t="1" v="44408"/>
    </bk>
    <bk>
      <rc t="1" v="44409"/>
    </bk>
    <bk>
      <rc t="1" v="44410"/>
    </bk>
    <bk>
      <rc t="1" v="44411"/>
    </bk>
    <bk>
      <rc t="1" v="44412"/>
    </bk>
    <bk>
      <rc t="1" v="44413"/>
    </bk>
    <bk>
      <rc t="1" v="44414"/>
    </bk>
    <bk>
      <rc t="1" v="44415"/>
    </bk>
    <bk>
      <rc t="1" v="44416"/>
    </bk>
    <bk>
      <rc t="1" v="44417"/>
    </bk>
    <bk>
      <rc t="1" v="44418"/>
    </bk>
    <bk>
      <rc t="1" v="44419"/>
    </bk>
    <bk>
      <rc t="1" v="44420"/>
    </bk>
    <bk>
      <rc t="1" v="44421"/>
    </bk>
    <bk>
      <rc t="1" v="44422"/>
    </bk>
    <bk>
      <rc t="1" v="44423"/>
    </bk>
    <bk>
      <rc t="1" v="44424"/>
    </bk>
    <bk>
      <rc t="1" v="44425"/>
    </bk>
    <bk>
      <rc t="1" v="44426"/>
    </bk>
    <bk>
      <rc t="1" v="44427"/>
    </bk>
    <bk>
      <rc t="1" v="44428"/>
    </bk>
    <bk>
      <rc t="1" v="44429"/>
    </bk>
    <bk>
      <rc t="1" v="44430"/>
    </bk>
    <bk>
      <rc t="1" v="44431"/>
    </bk>
    <bk>
      <rc t="1" v="44432"/>
    </bk>
    <bk>
      <rc t="1" v="44433"/>
    </bk>
    <bk>
      <rc t="1" v="44434"/>
    </bk>
    <bk>
      <rc t="1" v="44435"/>
    </bk>
    <bk>
      <rc t="1" v="44436"/>
    </bk>
    <bk>
      <rc t="1" v="44437"/>
    </bk>
    <bk>
      <rc t="1" v="44438"/>
    </bk>
    <bk>
      <rc t="1" v="44439"/>
    </bk>
    <bk>
      <rc t="1" v="44440"/>
    </bk>
    <bk>
      <rc t="1" v="44441"/>
    </bk>
    <bk>
      <rc t="1" v="44442"/>
    </bk>
    <bk>
      <rc t="1" v="44443"/>
    </bk>
    <bk>
      <rc t="1" v="44444"/>
    </bk>
    <bk>
      <rc t="1" v="44445"/>
    </bk>
    <bk>
      <rc t="1" v="44446"/>
    </bk>
    <bk>
      <rc t="1" v="44447"/>
    </bk>
    <bk>
      <rc t="1" v="44448"/>
    </bk>
    <bk>
      <rc t="1" v="44449"/>
    </bk>
    <bk>
      <rc t="1" v="44450"/>
    </bk>
    <bk>
      <rc t="1" v="44451"/>
    </bk>
    <bk>
      <rc t="1" v="44452"/>
    </bk>
    <bk>
      <rc t="1" v="44453"/>
    </bk>
    <bk>
      <rc t="1" v="44454"/>
    </bk>
    <bk>
      <rc t="1" v="44455"/>
    </bk>
    <bk>
      <rc t="1" v="44456"/>
    </bk>
    <bk>
      <rc t="1" v="44457"/>
    </bk>
    <bk>
      <rc t="1" v="44458"/>
    </bk>
    <bk>
      <rc t="1" v="44459"/>
    </bk>
    <bk>
      <rc t="1" v="44460"/>
    </bk>
    <bk>
      <rc t="1" v="44461"/>
    </bk>
    <bk>
      <rc t="1" v="44462"/>
    </bk>
    <bk>
      <rc t="1" v="44463"/>
    </bk>
    <bk>
      <rc t="1" v="44464"/>
    </bk>
    <bk>
      <rc t="1" v="44465"/>
    </bk>
    <bk>
      <rc t="1" v="44466"/>
    </bk>
    <bk>
      <rc t="1" v="44467"/>
    </bk>
    <bk>
      <rc t="1" v="44468"/>
    </bk>
    <bk>
      <rc t="1" v="44469"/>
    </bk>
    <bk>
      <rc t="1" v="44470"/>
    </bk>
    <bk>
      <rc t="1" v="44471"/>
    </bk>
    <bk>
      <rc t="1" v="44472"/>
    </bk>
    <bk>
      <rc t="1" v="44473"/>
    </bk>
    <bk>
      <rc t="1" v="44474"/>
    </bk>
    <bk>
      <rc t="1" v="44475"/>
    </bk>
    <bk>
      <rc t="1" v="44476"/>
    </bk>
    <bk>
      <rc t="1" v="44477"/>
    </bk>
    <bk>
      <rc t="1" v="44478"/>
    </bk>
    <bk>
      <rc t="1" v="44479"/>
    </bk>
    <bk>
      <rc t="1" v="44480"/>
    </bk>
    <bk>
      <rc t="1" v="44481"/>
    </bk>
    <bk>
      <rc t="1" v="44482"/>
    </bk>
    <bk>
      <rc t="1" v="44483"/>
    </bk>
    <bk>
      <rc t="1" v="44484"/>
    </bk>
    <bk>
      <rc t="1" v="44485"/>
    </bk>
    <bk>
      <rc t="1" v="44486"/>
    </bk>
    <bk>
      <rc t="1" v="44487"/>
    </bk>
    <bk>
      <rc t="1" v="44488"/>
    </bk>
    <bk>
      <rc t="1" v="44489"/>
    </bk>
    <bk>
      <rc t="1" v="44490"/>
    </bk>
    <bk>
      <rc t="1" v="44491"/>
    </bk>
    <bk>
      <rc t="1" v="44492"/>
    </bk>
    <bk>
      <rc t="1" v="44493"/>
    </bk>
    <bk>
      <rc t="1" v="44494"/>
    </bk>
    <bk>
      <rc t="1" v="44495"/>
    </bk>
    <bk>
      <rc t="1" v="44496"/>
    </bk>
    <bk>
      <rc t="1" v="44497"/>
    </bk>
    <bk>
      <rc t="1" v="44498"/>
    </bk>
    <bk>
      <rc t="1" v="44499"/>
    </bk>
    <bk>
      <rc t="1" v="44500"/>
    </bk>
    <bk>
      <rc t="1" v="44501"/>
    </bk>
    <bk>
      <rc t="1" v="44502"/>
    </bk>
    <bk>
      <rc t="1" v="44503"/>
    </bk>
    <bk>
      <rc t="1" v="44504"/>
    </bk>
    <bk>
      <rc t="1" v="44505"/>
    </bk>
    <bk>
      <rc t="1" v="44506"/>
    </bk>
    <bk>
      <rc t="1" v="44507"/>
    </bk>
    <bk>
      <rc t="1" v="44508"/>
    </bk>
    <bk>
      <rc t="1" v="44509"/>
    </bk>
    <bk>
      <rc t="1" v="44510"/>
    </bk>
    <bk>
      <rc t="1" v="44511"/>
    </bk>
    <bk>
      <rc t="1" v="44512"/>
    </bk>
    <bk>
      <rc t="1" v="44513"/>
    </bk>
    <bk>
      <rc t="1" v="44514"/>
    </bk>
    <bk>
      <rc t="1" v="44515"/>
    </bk>
    <bk>
      <rc t="1" v="44516"/>
    </bk>
    <bk>
      <rc t="1" v="44517"/>
    </bk>
    <bk>
      <rc t="1" v="44518"/>
    </bk>
    <bk>
      <rc t="1" v="44519"/>
    </bk>
    <bk>
      <rc t="1" v="44520"/>
    </bk>
    <bk>
      <rc t="1" v="44521"/>
    </bk>
    <bk>
      <rc t="1" v="44522"/>
    </bk>
    <bk>
      <rc t="1" v="44523"/>
    </bk>
    <bk>
      <rc t="1" v="44524"/>
    </bk>
    <bk>
      <rc t="1" v="44525"/>
    </bk>
    <bk>
      <rc t="1" v="44526"/>
    </bk>
    <bk>
      <rc t="1" v="44527"/>
    </bk>
    <bk>
      <rc t="1" v="44528"/>
    </bk>
    <bk>
      <rc t="1" v="44529"/>
    </bk>
    <bk>
      <rc t="1" v="44530"/>
    </bk>
    <bk>
      <rc t="1" v="44531"/>
    </bk>
    <bk>
      <rc t="1" v="44532"/>
    </bk>
    <bk>
      <rc t="1" v="44533"/>
    </bk>
    <bk>
      <rc t="1" v="44534"/>
    </bk>
    <bk>
      <rc t="1" v="44535"/>
    </bk>
    <bk>
      <rc t="1" v="44536"/>
    </bk>
    <bk>
      <rc t="1" v="44537"/>
    </bk>
    <bk>
      <rc t="1" v="44538"/>
    </bk>
    <bk>
      <rc t="1" v="44539"/>
    </bk>
    <bk>
      <rc t="1" v="44540"/>
    </bk>
    <bk>
      <rc t="1" v="44541"/>
    </bk>
    <bk>
      <rc t="1" v="44542"/>
    </bk>
    <bk>
      <rc t="1" v="44543"/>
    </bk>
    <bk>
      <rc t="1" v="44544"/>
    </bk>
    <bk>
      <rc t="1" v="44545"/>
    </bk>
    <bk>
      <rc t="1" v="44546"/>
    </bk>
    <bk>
      <rc t="1" v="44547"/>
    </bk>
    <bk>
      <rc t="1" v="44548"/>
    </bk>
    <bk>
      <rc t="1" v="44549"/>
    </bk>
    <bk>
      <rc t="1" v="44550"/>
    </bk>
    <bk>
      <rc t="1" v="44551"/>
    </bk>
    <bk>
      <rc t="1" v="44552"/>
    </bk>
    <bk>
      <rc t="1" v="44553"/>
    </bk>
    <bk>
      <rc t="1" v="44554"/>
    </bk>
    <bk>
      <rc t="1" v="44555"/>
    </bk>
    <bk>
      <rc t="1" v="44556"/>
    </bk>
    <bk>
      <rc t="1" v="44557"/>
    </bk>
    <bk>
      <rc t="1" v="44558"/>
    </bk>
    <bk>
      <rc t="1" v="44559"/>
    </bk>
    <bk>
      <rc t="1" v="44560"/>
    </bk>
    <bk>
      <rc t="1" v="44561"/>
    </bk>
    <bk>
      <rc t="1" v="44562"/>
    </bk>
    <bk>
      <rc t="1" v="44563"/>
    </bk>
    <bk>
      <rc t="1" v="44564"/>
    </bk>
    <bk>
      <rc t="1" v="44565"/>
    </bk>
    <bk>
      <rc t="1" v="44566"/>
    </bk>
    <bk>
      <rc t="1" v="44567"/>
    </bk>
    <bk>
      <rc t="1" v="44568"/>
    </bk>
    <bk>
      <rc t="1" v="44569"/>
    </bk>
    <bk>
      <rc t="1" v="44570"/>
    </bk>
    <bk>
      <rc t="1" v="44571"/>
    </bk>
    <bk>
      <rc t="1" v="44572"/>
    </bk>
    <bk>
      <rc t="1" v="44573"/>
    </bk>
    <bk>
      <rc t="1" v="44574"/>
    </bk>
    <bk>
      <rc t="1" v="44575"/>
    </bk>
    <bk>
      <rc t="1" v="44576"/>
    </bk>
    <bk>
      <rc t="1" v="44577"/>
    </bk>
    <bk>
      <rc t="1" v="44578"/>
    </bk>
    <bk>
      <rc t="1" v="44579"/>
    </bk>
    <bk>
      <rc t="1" v="44580"/>
    </bk>
    <bk>
      <rc t="1" v="44581"/>
    </bk>
    <bk>
      <rc t="1" v="44582"/>
    </bk>
    <bk>
      <rc t="1" v="44583"/>
    </bk>
    <bk>
      <rc t="1" v="44584"/>
    </bk>
    <bk>
      <rc t="1" v="44585"/>
    </bk>
    <bk>
      <rc t="1" v="44586"/>
    </bk>
    <bk>
      <rc t="1" v="44587"/>
    </bk>
    <bk>
      <rc t="1" v="44588"/>
    </bk>
    <bk>
      <rc t="1" v="44589"/>
    </bk>
    <bk>
      <rc t="1" v="44590"/>
    </bk>
    <bk>
      <rc t="1" v="44591"/>
    </bk>
    <bk>
      <rc t="1" v="44592"/>
    </bk>
    <bk>
      <rc t="1" v="44593"/>
    </bk>
    <bk>
      <rc t="1" v="44594"/>
    </bk>
    <bk>
      <rc t="1" v="44595"/>
    </bk>
    <bk>
      <rc t="1" v="44596"/>
    </bk>
    <bk>
      <rc t="1" v="44597"/>
    </bk>
    <bk>
      <rc t="1" v="44598"/>
    </bk>
    <bk>
      <rc t="1" v="44599"/>
    </bk>
    <bk>
      <rc t="1" v="44600"/>
    </bk>
    <bk>
      <rc t="1" v="44601"/>
    </bk>
    <bk>
      <rc t="1" v="44602"/>
    </bk>
    <bk>
      <rc t="1" v="44603"/>
    </bk>
    <bk>
      <rc t="1" v="44604"/>
    </bk>
    <bk>
      <rc t="1" v="44605"/>
    </bk>
    <bk>
      <rc t="1" v="44606"/>
    </bk>
    <bk>
      <rc t="1" v="44607"/>
    </bk>
    <bk>
      <rc t="1" v="44608"/>
    </bk>
    <bk>
      <rc t="1" v="44609"/>
    </bk>
    <bk>
      <rc t="1" v="44610"/>
    </bk>
    <bk>
      <rc t="1" v="44611"/>
    </bk>
    <bk>
      <rc t="1" v="44612"/>
    </bk>
    <bk>
      <rc t="1" v="44613"/>
    </bk>
    <bk>
      <rc t="1" v="44614"/>
    </bk>
    <bk>
      <rc t="1" v="44615"/>
    </bk>
    <bk>
      <rc t="1" v="44616"/>
    </bk>
    <bk>
      <rc t="1" v="44617"/>
    </bk>
    <bk>
      <rc t="1" v="44618"/>
    </bk>
    <bk>
      <rc t="1" v="44619"/>
    </bk>
    <bk>
      <rc t="1" v="44620"/>
    </bk>
    <bk>
      <rc t="1" v="44621"/>
    </bk>
    <bk>
      <rc t="1" v="44622"/>
    </bk>
    <bk>
      <rc t="1" v="44623"/>
    </bk>
    <bk>
      <rc t="1" v="44624"/>
    </bk>
    <bk>
      <rc t="1" v="44625"/>
    </bk>
    <bk>
      <rc t="1" v="44626"/>
    </bk>
    <bk>
      <rc t="1" v="44627"/>
    </bk>
    <bk>
      <rc t="1" v="44628"/>
    </bk>
    <bk>
      <rc t="1" v="44629"/>
    </bk>
    <bk>
      <rc t="1" v="44630"/>
    </bk>
    <bk>
      <rc t="1" v="44631"/>
    </bk>
    <bk>
      <rc t="1" v="44632"/>
    </bk>
    <bk>
      <rc t="1" v="44633"/>
    </bk>
    <bk>
      <rc t="1" v="44634"/>
    </bk>
    <bk>
      <rc t="1" v="44635"/>
    </bk>
    <bk>
      <rc t="1" v="44636"/>
    </bk>
    <bk>
      <rc t="1" v="44637"/>
    </bk>
    <bk>
      <rc t="1" v="44638"/>
    </bk>
    <bk>
      <rc t="1" v="44639"/>
    </bk>
    <bk>
      <rc t="1" v="44640"/>
    </bk>
    <bk>
      <rc t="1" v="44641"/>
    </bk>
    <bk>
      <rc t="1" v="44642"/>
    </bk>
    <bk>
      <rc t="1" v="44643"/>
    </bk>
    <bk>
      <rc t="1" v="44644"/>
    </bk>
    <bk>
      <rc t="1" v="44645"/>
    </bk>
    <bk>
      <rc t="1" v="44646"/>
    </bk>
    <bk>
      <rc t="1" v="44647"/>
    </bk>
    <bk>
      <rc t="1" v="44648"/>
    </bk>
    <bk>
      <rc t="1" v="44649"/>
    </bk>
    <bk>
      <rc t="1" v="44650"/>
    </bk>
    <bk>
      <rc t="1" v="44651"/>
    </bk>
    <bk>
      <rc t="1" v="44652"/>
    </bk>
    <bk>
      <rc t="1" v="44653"/>
    </bk>
    <bk>
      <rc t="1" v="44654"/>
    </bk>
    <bk>
      <rc t="1" v="44655"/>
    </bk>
    <bk>
      <rc t="1" v="44656"/>
    </bk>
    <bk>
      <rc t="1" v="44657"/>
    </bk>
    <bk>
      <rc t="1" v="44658"/>
    </bk>
    <bk>
      <rc t="1" v="44659"/>
    </bk>
    <bk>
      <rc t="1" v="44660"/>
    </bk>
    <bk>
      <rc t="1" v="44661"/>
    </bk>
    <bk>
      <rc t="1" v="44662"/>
    </bk>
    <bk>
      <rc t="1" v="44663"/>
    </bk>
    <bk>
      <rc t="1" v="44664"/>
    </bk>
    <bk>
      <rc t="1" v="44665"/>
    </bk>
    <bk>
      <rc t="1" v="44666"/>
    </bk>
    <bk>
      <rc t="1" v="44667"/>
    </bk>
    <bk>
      <rc t="1" v="44668"/>
    </bk>
    <bk>
      <rc t="1" v="44669"/>
    </bk>
    <bk>
      <rc t="1" v="44670"/>
    </bk>
    <bk>
      <rc t="1" v="44671"/>
    </bk>
    <bk>
      <rc t="1" v="44672"/>
    </bk>
    <bk>
      <rc t="1" v="44673"/>
    </bk>
    <bk>
      <rc t="1" v="44674"/>
    </bk>
    <bk>
      <rc t="1" v="44675"/>
    </bk>
    <bk>
      <rc t="1" v="44676"/>
    </bk>
    <bk>
      <rc t="1" v="44677"/>
    </bk>
    <bk>
      <rc t="1" v="44678"/>
    </bk>
    <bk>
      <rc t="1" v="44679"/>
    </bk>
    <bk>
      <rc t="1" v="44680"/>
    </bk>
    <bk>
      <rc t="1" v="44681"/>
    </bk>
    <bk>
      <rc t="1" v="44682"/>
    </bk>
    <bk>
      <rc t="1" v="44683"/>
    </bk>
    <bk>
      <rc t="1" v="44684"/>
    </bk>
    <bk>
      <rc t="1" v="44685"/>
    </bk>
    <bk>
      <rc t="1" v="44686"/>
    </bk>
    <bk>
      <rc t="1" v="44687"/>
    </bk>
    <bk>
      <rc t="1" v="44688"/>
    </bk>
    <bk>
      <rc t="1" v="44689"/>
    </bk>
    <bk>
      <rc t="1" v="44690"/>
    </bk>
    <bk>
      <rc t="1" v="44691"/>
    </bk>
    <bk>
      <rc t="1" v="44692"/>
    </bk>
    <bk>
      <rc t="1" v="44693"/>
    </bk>
    <bk>
      <rc t="1" v="44694"/>
    </bk>
    <bk>
      <rc t="1" v="44695"/>
    </bk>
    <bk>
      <rc t="1" v="44696"/>
    </bk>
    <bk>
      <rc t="1" v="44697"/>
    </bk>
    <bk>
      <rc t="1" v="44698"/>
    </bk>
    <bk>
      <rc t="1" v="44699"/>
    </bk>
    <bk>
      <rc t="1" v="44700"/>
    </bk>
    <bk>
      <rc t="1" v="44701"/>
    </bk>
    <bk>
      <rc t="1" v="44702"/>
    </bk>
    <bk>
      <rc t="1" v="44703"/>
    </bk>
    <bk>
      <rc t="1" v="44704"/>
    </bk>
    <bk>
      <rc t="1" v="44705"/>
    </bk>
    <bk>
      <rc t="1" v="44706"/>
    </bk>
    <bk>
      <rc t="1" v="44707"/>
    </bk>
    <bk>
      <rc t="1" v="44708"/>
    </bk>
    <bk>
      <rc t="1" v="44709"/>
    </bk>
    <bk>
      <rc t="1" v="44710"/>
    </bk>
    <bk>
      <rc t="1" v="44711"/>
    </bk>
    <bk>
      <rc t="1" v="44712"/>
    </bk>
    <bk>
      <rc t="1" v="44713"/>
    </bk>
    <bk>
      <rc t="1" v="44714"/>
    </bk>
    <bk>
      <rc t="1" v="44715"/>
    </bk>
    <bk>
      <rc t="1" v="44716"/>
    </bk>
    <bk>
      <rc t="1" v="44717"/>
    </bk>
    <bk>
      <rc t="1" v="44718"/>
    </bk>
    <bk>
      <rc t="1" v="44719"/>
    </bk>
    <bk>
      <rc t="1" v="44720"/>
    </bk>
    <bk>
      <rc t="1" v="44721"/>
    </bk>
    <bk>
      <rc t="1" v="44722"/>
    </bk>
    <bk>
      <rc t="1" v="44723"/>
    </bk>
    <bk>
      <rc t="1" v="44724"/>
    </bk>
    <bk>
      <rc t="1" v="44725"/>
    </bk>
    <bk>
      <rc t="1" v="44726"/>
    </bk>
    <bk>
      <rc t="1" v="44727"/>
    </bk>
    <bk>
      <rc t="1" v="44728"/>
    </bk>
    <bk>
      <rc t="1" v="44729"/>
    </bk>
    <bk>
      <rc t="1" v="44730"/>
    </bk>
    <bk>
      <rc t="1" v="44731"/>
    </bk>
    <bk>
      <rc t="1" v="44732"/>
    </bk>
    <bk>
      <rc t="1" v="44733"/>
    </bk>
    <bk>
      <rc t="1" v="44734"/>
    </bk>
    <bk>
      <rc t="1" v="44735"/>
    </bk>
    <bk>
      <rc t="1" v="44736"/>
    </bk>
    <bk>
      <rc t="1" v="44737"/>
    </bk>
    <bk>
      <rc t="1" v="44738"/>
    </bk>
    <bk>
      <rc t="1" v="44739"/>
    </bk>
    <bk>
      <rc t="1" v="44740"/>
    </bk>
    <bk>
      <rc t="1" v="44741"/>
    </bk>
    <bk>
      <rc t="1" v="44742"/>
    </bk>
    <bk>
      <rc t="1" v="44743"/>
    </bk>
    <bk>
      <rc t="1" v="44744"/>
    </bk>
    <bk>
      <rc t="1" v="44745"/>
    </bk>
    <bk>
      <rc t="1" v="44746"/>
    </bk>
    <bk>
      <rc t="1" v="44747"/>
    </bk>
    <bk>
      <rc t="1" v="44748"/>
    </bk>
    <bk>
      <rc t="1" v="44749"/>
    </bk>
    <bk>
      <rc t="1" v="44750"/>
    </bk>
    <bk>
      <rc t="1" v="44751"/>
    </bk>
    <bk>
      <rc t="1" v="44752"/>
    </bk>
    <bk>
      <rc t="1" v="44753"/>
    </bk>
    <bk>
      <rc t="1" v="44754"/>
    </bk>
    <bk>
      <rc t="1" v="44755"/>
    </bk>
    <bk>
      <rc t="1" v="44756"/>
    </bk>
    <bk>
      <rc t="1" v="44757"/>
    </bk>
    <bk>
      <rc t="1" v="44758"/>
    </bk>
    <bk>
      <rc t="1" v="44759"/>
    </bk>
    <bk>
      <rc t="1" v="44760"/>
    </bk>
    <bk>
      <rc t="1" v="44761"/>
    </bk>
    <bk>
      <rc t="1" v="44762"/>
    </bk>
    <bk>
      <rc t="1" v="44763"/>
    </bk>
    <bk>
      <rc t="1" v="44764"/>
    </bk>
    <bk>
      <rc t="1" v="44765"/>
    </bk>
    <bk>
      <rc t="1" v="44766"/>
    </bk>
    <bk>
      <rc t="1" v="44767"/>
    </bk>
    <bk>
      <rc t="1" v="44768"/>
    </bk>
    <bk>
      <rc t="1" v="44769"/>
    </bk>
    <bk>
      <rc t="1" v="44770"/>
    </bk>
    <bk>
      <rc t="1" v="44771"/>
    </bk>
    <bk>
      <rc t="1" v="44772"/>
    </bk>
    <bk>
      <rc t="1" v="44773"/>
    </bk>
    <bk>
      <rc t="1" v="44774"/>
    </bk>
    <bk>
      <rc t="1" v="44775"/>
    </bk>
    <bk>
      <rc t="1" v="44776"/>
    </bk>
    <bk>
      <rc t="1" v="44777"/>
    </bk>
    <bk>
      <rc t="1" v="44778"/>
    </bk>
    <bk>
      <rc t="1" v="44779"/>
    </bk>
    <bk>
      <rc t="1" v="44780"/>
    </bk>
    <bk>
      <rc t="1" v="44781"/>
    </bk>
    <bk>
      <rc t="1" v="44782"/>
    </bk>
    <bk>
      <rc t="1" v="44783"/>
    </bk>
    <bk>
      <rc t="1" v="44784"/>
    </bk>
    <bk>
      <rc t="1" v="44785"/>
    </bk>
    <bk>
      <rc t="1" v="44786"/>
    </bk>
    <bk>
      <rc t="1" v="44787"/>
    </bk>
    <bk>
      <rc t="1" v="44788"/>
    </bk>
    <bk>
      <rc t="1" v="44789"/>
    </bk>
    <bk>
      <rc t="1" v="44790"/>
    </bk>
    <bk>
      <rc t="1" v="44791"/>
    </bk>
    <bk>
      <rc t="1" v="44792"/>
    </bk>
    <bk>
      <rc t="1" v="44793"/>
    </bk>
    <bk>
      <rc t="1" v="44794"/>
    </bk>
    <bk>
      <rc t="1" v="44795"/>
    </bk>
    <bk>
      <rc t="1" v="44796"/>
    </bk>
    <bk>
      <rc t="1" v="44797"/>
    </bk>
    <bk>
      <rc t="1" v="44798"/>
    </bk>
    <bk>
      <rc t="1" v="44799"/>
    </bk>
    <bk>
      <rc t="1" v="44800"/>
    </bk>
    <bk>
      <rc t="1" v="44801"/>
    </bk>
    <bk>
      <rc t="1" v="44802"/>
    </bk>
    <bk>
      <rc t="1" v="44803"/>
    </bk>
    <bk>
      <rc t="1" v="44804"/>
    </bk>
    <bk>
      <rc t="1" v="44805"/>
    </bk>
    <bk>
      <rc t="1" v="44806"/>
    </bk>
    <bk>
      <rc t="1" v="44807"/>
    </bk>
    <bk>
      <rc t="1" v="44808"/>
    </bk>
    <bk>
      <rc t="1" v="44809"/>
    </bk>
    <bk>
      <rc t="1" v="44810"/>
    </bk>
    <bk>
      <rc t="1" v="44811"/>
    </bk>
    <bk>
      <rc t="1" v="44812"/>
    </bk>
    <bk>
      <rc t="1" v="44813"/>
    </bk>
    <bk>
      <rc t="1" v="44814"/>
    </bk>
    <bk>
      <rc t="1" v="44815"/>
    </bk>
    <bk>
      <rc t="1" v="44816"/>
    </bk>
    <bk>
      <rc t="1" v="44817"/>
    </bk>
    <bk>
      <rc t="1" v="44818"/>
    </bk>
    <bk>
      <rc t="1" v="44819"/>
    </bk>
    <bk>
      <rc t="1" v="44820"/>
    </bk>
    <bk>
      <rc t="1" v="44821"/>
    </bk>
    <bk>
      <rc t="1" v="44822"/>
    </bk>
    <bk>
      <rc t="1" v="44823"/>
    </bk>
    <bk>
      <rc t="1" v="44824"/>
    </bk>
    <bk>
      <rc t="1" v="44825"/>
    </bk>
    <bk>
      <rc t="1" v="44826"/>
    </bk>
    <bk>
      <rc t="1" v="44827"/>
    </bk>
    <bk>
      <rc t="1" v="44828"/>
    </bk>
    <bk>
      <rc t="1" v="44829"/>
    </bk>
    <bk>
      <rc t="1" v="44830"/>
    </bk>
    <bk>
      <rc t="1" v="44831"/>
    </bk>
    <bk>
      <rc t="1" v="44832"/>
    </bk>
    <bk>
      <rc t="1" v="44833"/>
    </bk>
    <bk>
      <rc t="1" v="44834"/>
    </bk>
    <bk>
      <rc t="1" v="44835"/>
    </bk>
    <bk>
      <rc t="1" v="44836"/>
    </bk>
    <bk>
      <rc t="1" v="44837"/>
    </bk>
    <bk>
      <rc t="1" v="44838"/>
    </bk>
    <bk>
      <rc t="1" v="44839"/>
    </bk>
    <bk>
      <rc t="1" v="44840"/>
    </bk>
    <bk>
      <rc t="1" v="44841"/>
    </bk>
    <bk>
      <rc t="1" v="44842"/>
    </bk>
    <bk>
      <rc t="1" v="44843"/>
    </bk>
    <bk>
      <rc t="1" v="44844"/>
    </bk>
    <bk>
      <rc t="1" v="44845"/>
    </bk>
    <bk>
      <rc t="1" v="44846"/>
    </bk>
    <bk>
      <rc t="1" v="44847"/>
    </bk>
    <bk>
      <rc t="1" v="44848"/>
    </bk>
    <bk>
      <rc t="1" v="44849"/>
    </bk>
    <bk>
      <rc t="1" v="44850"/>
    </bk>
    <bk>
      <rc t="1" v="44851"/>
    </bk>
    <bk>
      <rc t="1" v="44852"/>
    </bk>
    <bk>
      <rc t="1" v="44853"/>
    </bk>
    <bk>
      <rc t="1" v="44854"/>
    </bk>
    <bk>
      <rc t="1" v="44855"/>
    </bk>
    <bk>
      <rc t="1" v="44856"/>
    </bk>
    <bk>
      <rc t="1" v="44857"/>
    </bk>
    <bk>
      <rc t="1" v="44858"/>
    </bk>
    <bk>
      <rc t="1" v="44859"/>
    </bk>
    <bk>
      <rc t="1" v="44860"/>
    </bk>
    <bk>
      <rc t="1" v="44861"/>
    </bk>
    <bk>
      <rc t="1" v="44862"/>
    </bk>
    <bk>
      <rc t="1" v="44863"/>
    </bk>
    <bk>
      <rc t="1" v="44864"/>
    </bk>
    <bk>
      <rc t="1" v="44865"/>
    </bk>
    <bk>
      <rc t="1" v="44866"/>
    </bk>
    <bk>
      <rc t="1" v="44867"/>
    </bk>
    <bk>
      <rc t="1" v="44868"/>
    </bk>
    <bk>
      <rc t="1" v="44869"/>
    </bk>
    <bk>
      <rc t="1" v="44870"/>
    </bk>
    <bk>
      <rc t="1" v="44871"/>
    </bk>
    <bk>
      <rc t="1" v="44872"/>
    </bk>
    <bk>
      <rc t="1" v="44873"/>
    </bk>
    <bk>
      <rc t="1" v="44874"/>
    </bk>
    <bk>
      <rc t="1" v="44875"/>
    </bk>
    <bk>
      <rc t="1" v="44876"/>
    </bk>
    <bk>
      <rc t="1" v="44877"/>
    </bk>
    <bk>
      <rc t="1" v="44878"/>
    </bk>
    <bk>
      <rc t="1" v="44879"/>
    </bk>
    <bk>
      <rc t="1" v="44880"/>
    </bk>
    <bk>
      <rc t="1" v="44881"/>
    </bk>
    <bk>
      <rc t="1" v="44882"/>
    </bk>
    <bk>
      <rc t="1" v="44883"/>
    </bk>
    <bk>
      <rc t="1" v="44884"/>
    </bk>
    <bk>
      <rc t="1" v="44885"/>
    </bk>
    <bk>
      <rc t="1" v="44886"/>
    </bk>
    <bk>
      <rc t="1" v="44887"/>
    </bk>
    <bk>
      <rc t="1" v="44888"/>
    </bk>
    <bk>
      <rc t="1" v="44889"/>
    </bk>
    <bk>
      <rc t="1" v="44890"/>
    </bk>
    <bk>
      <rc t="1" v="44891"/>
    </bk>
    <bk>
      <rc t="1" v="44892"/>
    </bk>
    <bk>
      <rc t="1" v="44893"/>
    </bk>
    <bk>
      <rc t="1" v="44894"/>
    </bk>
    <bk>
      <rc t="1" v="44895"/>
    </bk>
    <bk>
      <rc t="1" v="44896"/>
    </bk>
    <bk>
      <rc t="1" v="44897"/>
    </bk>
    <bk>
      <rc t="1" v="44898"/>
    </bk>
    <bk>
      <rc t="1" v="44899"/>
    </bk>
    <bk>
      <rc t="1" v="44900"/>
    </bk>
    <bk>
      <rc t="1" v="44901"/>
    </bk>
    <bk>
      <rc t="1" v="44902"/>
    </bk>
    <bk>
      <rc t="1" v="44903"/>
    </bk>
    <bk>
      <rc t="1" v="44904"/>
    </bk>
    <bk>
      <rc t="1" v="44905"/>
    </bk>
    <bk>
      <rc t="1" v="44906"/>
    </bk>
    <bk>
      <rc t="1" v="44907"/>
    </bk>
    <bk>
      <rc t="1" v="44908"/>
    </bk>
    <bk>
      <rc t="1" v="44909"/>
    </bk>
    <bk>
      <rc t="1" v="44910"/>
    </bk>
    <bk>
      <rc t="1" v="44911"/>
    </bk>
    <bk>
      <rc t="1" v="44912"/>
    </bk>
    <bk>
      <rc t="1" v="44913"/>
    </bk>
    <bk>
      <rc t="1" v="44914"/>
    </bk>
    <bk>
      <rc t="1" v="44915"/>
    </bk>
    <bk>
      <rc t="1" v="44916"/>
    </bk>
    <bk>
      <rc t="1" v="44917"/>
    </bk>
    <bk>
      <rc t="1" v="44918"/>
    </bk>
    <bk>
      <rc t="1" v="44919"/>
    </bk>
    <bk>
      <rc t="1" v="44920"/>
    </bk>
    <bk>
      <rc t="1" v="44921"/>
    </bk>
    <bk>
      <rc t="1" v="44922"/>
    </bk>
    <bk>
      <rc t="1" v="44923"/>
    </bk>
    <bk>
      <rc t="1" v="44924"/>
    </bk>
    <bk>
      <rc t="1" v="44925"/>
    </bk>
    <bk>
      <rc t="1" v="44926"/>
    </bk>
    <bk>
      <rc t="1" v="44927"/>
    </bk>
    <bk>
      <rc t="1" v="44928"/>
    </bk>
    <bk>
      <rc t="1" v="44929"/>
    </bk>
    <bk>
      <rc t="1" v="44930"/>
    </bk>
    <bk>
      <rc t="1" v="44931"/>
    </bk>
    <bk>
      <rc t="1" v="44932"/>
    </bk>
    <bk>
      <rc t="1" v="44933"/>
    </bk>
    <bk>
      <rc t="1" v="44934"/>
    </bk>
    <bk>
      <rc t="1" v="44935"/>
    </bk>
    <bk>
      <rc t="1" v="44936"/>
    </bk>
    <bk>
      <rc t="1" v="44937"/>
    </bk>
    <bk>
      <rc t="1" v="44938"/>
    </bk>
    <bk>
      <rc t="1" v="44939"/>
    </bk>
    <bk>
      <rc t="1" v="44940"/>
    </bk>
    <bk>
      <rc t="1" v="44941"/>
    </bk>
    <bk>
      <rc t="1" v="44942"/>
    </bk>
    <bk>
      <rc t="1" v="44943"/>
    </bk>
    <bk>
      <rc t="1" v="44944"/>
    </bk>
    <bk>
      <rc t="1" v="44945"/>
    </bk>
    <bk>
      <rc t="1" v="44946"/>
    </bk>
    <bk>
      <rc t="1" v="44947"/>
    </bk>
    <bk>
      <rc t="1" v="44948"/>
    </bk>
    <bk>
      <rc t="1" v="44949"/>
    </bk>
    <bk>
      <rc t="1" v="44950"/>
    </bk>
    <bk>
      <rc t="1" v="44951"/>
    </bk>
    <bk>
      <rc t="1" v="44952"/>
    </bk>
    <bk>
      <rc t="1" v="44953"/>
    </bk>
    <bk>
      <rc t="1" v="44954"/>
    </bk>
    <bk>
      <rc t="1" v="44955"/>
    </bk>
    <bk>
      <rc t="1" v="44956"/>
    </bk>
    <bk>
      <rc t="1" v="44957"/>
    </bk>
    <bk>
      <rc t="1" v="44958"/>
    </bk>
    <bk>
      <rc t="1" v="44959"/>
    </bk>
    <bk>
      <rc t="1" v="44960"/>
    </bk>
    <bk>
      <rc t="1" v="44961"/>
    </bk>
    <bk>
      <rc t="1" v="44962"/>
    </bk>
    <bk>
      <rc t="1" v="44963"/>
    </bk>
    <bk>
      <rc t="1" v="44964"/>
    </bk>
    <bk>
      <rc t="1" v="44965"/>
    </bk>
    <bk>
      <rc t="1" v="44966"/>
    </bk>
    <bk>
      <rc t="1" v="44967"/>
    </bk>
    <bk>
      <rc t="1" v="44968"/>
    </bk>
    <bk>
      <rc t="1" v="44969"/>
    </bk>
    <bk>
      <rc t="1" v="44970"/>
    </bk>
    <bk>
      <rc t="1" v="44971"/>
    </bk>
    <bk>
      <rc t="1" v="44972"/>
    </bk>
    <bk>
      <rc t="1" v="44973"/>
    </bk>
    <bk>
      <rc t="1" v="44974"/>
    </bk>
    <bk>
      <rc t="1" v="44975"/>
    </bk>
    <bk>
      <rc t="1" v="44976"/>
    </bk>
    <bk>
      <rc t="1" v="44977"/>
    </bk>
    <bk>
      <rc t="1" v="44978"/>
    </bk>
    <bk>
      <rc t="1" v="44979"/>
    </bk>
    <bk>
      <rc t="1" v="44980"/>
    </bk>
    <bk>
      <rc t="1" v="44981"/>
    </bk>
    <bk>
      <rc t="1" v="44982"/>
    </bk>
    <bk>
      <rc t="1" v="44983"/>
    </bk>
    <bk>
      <rc t="1" v="44984"/>
    </bk>
    <bk>
      <rc t="1" v="44985"/>
    </bk>
    <bk>
      <rc t="1" v="44986"/>
    </bk>
    <bk>
      <rc t="1" v="44987"/>
    </bk>
    <bk>
      <rc t="1" v="44988"/>
    </bk>
    <bk>
      <rc t="1" v="44989"/>
    </bk>
    <bk>
      <rc t="1" v="44990"/>
    </bk>
    <bk>
      <rc t="1" v="44991"/>
    </bk>
    <bk>
      <rc t="1" v="44992"/>
    </bk>
    <bk>
      <rc t="1" v="44993"/>
    </bk>
    <bk>
      <rc t="1" v="44994"/>
    </bk>
    <bk>
      <rc t="1" v="44995"/>
    </bk>
    <bk>
      <rc t="1" v="44996"/>
    </bk>
    <bk>
      <rc t="1" v="44997"/>
    </bk>
    <bk>
      <rc t="1" v="44998"/>
    </bk>
    <bk>
      <rc t="1" v="44999"/>
    </bk>
    <bk>
      <rc t="1" v="45000"/>
    </bk>
    <bk>
      <rc t="1" v="45001"/>
    </bk>
    <bk>
      <rc t="1" v="45002"/>
    </bk>
    <bk>
      <rc t="1" v="45003"/>
    </bk>
    <bk>
      <rc t="1" v="45004"/>
    </bk>
    <bk>
      <rc t="1" v="45005"/>
    </bk>
    <bk>
      <rc t="1" v="45006"/>
    </bk>
    <bk>
      <rc t="1" v="45007"/>
    </bk>
    <bk>
      <rc t="1" v="45008"/>
    </bk>
    <bk>
      <rc t="1" v="45009"/>
    </bk>
    <bk>
      <rc t="1" v="45010"/>
    </bk>
    <bk>
      <rc t="1" v="45011"/>
    </bk>
    <bk>
      <rc t="1" v="45012"/>
    </bk>
    <bk>
      <rc t="1" v="45013"/>
    </bk>
    <bk>
      <rc t="1" v="45014"/>
    </bk>
    <bk>
      <rc t="1" v="45015"/>
    </bk>
    <bk>
      <rc t="1" v="45016"/>
    </bk>
    <bk>
      <rc t="1" v="45017"/>
    </bk>
    <bk>
      <rc t="1" v="45018"/>
    </bk>
    <bk>
      <rc t="1" v="45019"/>
    </bk>
    <bk>
      <rc t="1" v="45020"/>
    </bk>
    <bk>
      <rc t="1" v="45021"/>
    </bk>
    <bk>
      <rc t="1" v="45022"/>
    </bk>
    <bk>
      <rc t="1" v="45023"/>
    </bk>
    <bk>
      <rc t="1" v="45024"/>
    </bk>
    <bk>
      <rc t="1" v="45025"/>
    </bk>
    <bk>
      <rc t="1" v="45026"/>
    </bk>
    <bk>
      <rc t="1" v="45027"/>
    </bk>
    <bk>
      <rc t="1" v="45028"/>
    </bk>
    <bk>
      <rc t="1" v="45029"/>
    </bk>
    <bk>
      <rc t="1" v="45030"/>
    </bk>
    <bk>
      <rc t="1" v="45031"/>
    </bk>
    <bk>
      <rc t="1" v="45032"/>
    </bk>
    <bk>
      <rc t="1" v="45033"/>
    </bk>
    <bk>
      <rc t="1" v="45034"/>
    </bk>
    <bk>
      <rc t="1" v="45035"/>
    </bk>
    <bk>
      <rc t="1" v="45036"/>
    </bk>
    <bk>
      <rc t="1" v="45037"/>
    </bk>
    <bk>
      <rc t="1" v="45038"/>
    </bk>
    <bk>
      <rc t="1" v="45039"/>
    </bk>
    <bk>
      <rc t="1" v="45040"/>
    </bk>
    <bk>
      <rc t="1" v="45041"/>
    </bk>
    <bk>
      <rc t="1" v="45042"/>
    </bk>
    <bk>
      <rc t="1" v="45043"/>
    </bk>
    <bk>
      <rc t="1" v="45044"/>
    </bk>
    <bk>
      <rc t="1" v="45045"/>
    </bk>
    <bk>
      <rc t="1" v="45046"/>
    </bk>
    <bk>
      <rc t="1" v="45047"/>
    </bk>
    <bk>
      <rc t="1" v="45048"/>
    </bk>
    <bk>
      <rc t="1" v="45049"/>
    </bk>
    <bk>
      <rc t="1" v="45050"/>
    </bk>
    <bk>
      <rc t="1" v="45051"/>
    </bk>
    <bk>
      <rc t="1" v="45052"/>
    </bk>
    <bk>
      <rc t="1" v="45053"/>
    </bk>
    <bk>
      <rc t="1" v="45054"/>
    </bk>
    <bk>
      <rc t="1" v="45055"/>
    </bk>
    <bk>
      <rc t="1" v="45056"/>
    </bk>
    <bk>
      <rc t="1" v="45057"/>
    </bk>
    <bk>
      <rc t="1" v="45058"/>
    </bk>
    <bk>
      <rc t="1" v="45059"/>
    </bk>
    <bk>
      <rc t="1" v="45060"/>
    </bk>
    <bk>
      <rc t="1" v="45061"/>
    </bk>
    <bk>
      <rc t="1" v="45062"/>
    </bk>
    <bk>
      <rc t="1" v="45063"/>
    </bk>
    <bk>
      <rc t="1" v="45064"/>
    </bk>
    <bk>
      <rc t="1" v="45065"/>
    </bk>
    <bk>
      <rc t="1" v="45066"/>
    </bk>
    <bk>
      <rc t="1" v="45067"/>
    </bk>
    <bk>
      <rc t="1" v="45068"/>
    </bk>
    <bk>
      <rc t="1" v="45069"/>
    </bk>
    <bk>
      <rc t="1" v="45070"/>
    </bk>
    <bk>
      <rc t="1" v="45071"/>
    </bk>
    <bk>
      <rc t="1" v="45072"/>
    </bk>
    <bk>
      <rc t="1" v="45073"/>
    </bk>
    <bk>
      <rc t="1" v="45074"/>
    </bk>
    <bk>
      <rc t="1" v="45075"/>
    </bk>
    <bk>
      <rc t="1" v="45076"/>
    </bk>
    <bk>
      <rc t="1" v="45077"/>
    </bk>
    <bk>
      <rc t="1" v="45078"/>
    </bk>
    <bk>
      <rc t="1" v="45079"/>
    </bk>
    <bk>
      <rc t="1" v="45080"/>
    </bk>
    <bk>
      <rc t="1" v="45081"/>
    </bk>
    <bk>
      <rc t="1" v="45082"/>
    </bk>
    <bk>
      <rc t="1" v="45083"/>
    </bk>
    <bk>
      <rc t="1" v="45084"/>
    </bk>
    <bk>
      <rc t="1" v="45085"/>
    </bk>
    <bk>
      <rc t="1" v="45086"/>
    </bk>
    <bk>
      <rc t="1" v="45087"/>
    </bk>
    <bk>
      <rc t="1" v="45088"/>
    </bk>
    <bk>
      <rc t="1" v="45089"/>
    </bk>
    <bk>
      <rc t="1" v="45090"/>
    </bk>
    <bk>
      <rc t="1" v="45091"/>
    </bk>
    <bk>
      <rc t="1" v="45092"/>
    </bk>
    <bk>
      <rc t="1" v="45093"/>
    </bk>
    <bk>
      <rc t="1" v="45094"/>
    </bk>
    <bk>
      <rc t="1" v="45095"/>
    </bk>
    <bk>
      <rc t="1" v="45096"/>
    </bk>
    <bk>
      <rc t="1" v="45097"/>
    </bk>
    <bk>
      <rc t="1" v="45098"/>
    </bk>
    <bk>
      <rc t="1" v="45099"/>
    </bk>
    <bk>
      <rc t="1" v="45100"/>
    </bk>
    <bk>
      <rc t="1" v="45101"/>
    </bk>
    <bk>
      <rc t="1" v="45102"/>
    </bk>
    <bk>
      <rc t="1" v="45103"/>
    </bk>
    <bk>
      <rc t="1" v="45104"/>
    </bk>
    <bk>
      <rc t="1" v="45105"/>
    </bk>
    <bk>
      <rc t="1" v="45106"/>
    </bk>
    <bk>
      <rc t="1" v="45107"/>
    </bk>
    <bk>
      <rc t="1" v="45108"/>
    </bk>
    <bk>
      <rc t="1" v="45109"/>
    </bk>
    <bk>
      <rc t="1" v="45110"/>
    </bk>
    <bk>
      <rc t="1" v="45111"/>
    </bk>
    <bk>
      <rc t="1" v="45112"/>
    </bk>
    <bk>
      <rc t="1" v="45113"/>
    </bk>
    <bk>
      <rc t="1" v="45114"/>
    </bk>
    <bk>
      <rc t="1" v="45115"/>
    </bk>
    <bk>
      <rc t="1" v="45116"/>
    </bk>
    <bk>
      <rc t="1" v="45117"/>
    </bk>
    <bk>
      <rc t="1" v="45118"/>
    </bk>
    <bk>
      <rc t="1" v="45119"/>
    </bk>
    <bk>
      <rc t="1" v="45120"/>
    </bk>
    <bk>
      <rc t="1" v="45121"/>
    </bk>
    <bk>
      <rc t="1" v="45122"/>
    </bk>
    <bk>
      <rc t="1" v="45123"/>
    </bk>
    <bk>
      <rc t="1" v="45124"/>
    </bk>
    <bk>
      <rc t="1" v="45125"/>
    </bk>
    <bk>
      <rc t="1" v="45126"/>
    </bk>
    <bk>
      <rc t="1" v="45127"/>
    </bk>
    <bk>
      <rc t="1" v="45128"/>
    </bk>
    <bk>
      <rc t="1" v="45129"/>
    </bk>
    <bk>
      <rc t="1" v="45130"/>
    </bk>
    <bk>
      <rc t="1" v="45131"/>
    </bk>
    <bk>
      <rc t="1" v="45132"/>
    </bk>
    <bk>
      <rc t="1" v="45133"/>
    </bk>
    <bk>
      <rc t="1" v="45134"/>
    </bk>
    <bk>
      <rc t="1" v="45135"/>
    </bk>
    <bk>
      <rc t="1" v="45136"/>
    </bk>
    <bk>
      <rc t="1" v="45137"/>
    </bk>
    <bk>
      <rc t="1" v="45138"/>
    </bk>
    <bk>
      <rc t="1" v="45139"/>
    </bk>
    <bk>
      <rc t="1" v="45140"/>
    </bk>
    <bk>
      <rc t="1" v="45141"/>
    </bk>
    <bk>
      <rc t="1" v="45142"/>
    </bk>
    <bk>
      <rc t="1" v="45143"/>
    </bk>
    <bk>
      <rc t="1" v="45144"/>
    </bk>
    <bk>
      <rc t="1" v="45145"/>
    </bk>
    <bk>
      <rc t="1" v="45146"/>
    </bk>
    <bk>
      <rc t="1" v="45147"/>
    </bk>
    <bk>
      <rc t="1" v="45148"/>
    </bk>
    <bk>
      <rc t="1" v="45149"/>
    </bk>
    <bk>
      <rc t="1" v="45150"/>
    </bk>
    <bk>
      <rc t="1" v="45151"/>
    </bk>
    <bk>
      <rc t="1" v="45152"/>
    </bk>
    <bk>
      <rc t="1" v="45153"/>
    </bk>
    <bk>
      <rc t="1" v="45154"/>
    </bk>
    <bk>
      <rc t="1" v="45155"/>
    </bk>
    <bk>
      <rc t="1" v="45156"/>
    </bk>
    <bk>
      <rc t="1" v="45157"/>
    </bk>
    <bk>
      <rc t="1" v="45158"/>
    </bk>
    <bk>
      <rc t="1" v="45159"/>
    </bk>
    <bk>
      <rc t="1" v="45160"/>
    </bk>
    <bk>
      <rc t="1" v="45161"/>
    </bk>
    <bk>
      <rc t="1" v="45162"/>
    </bk>
    <bk>
      <rc t="1" v="45163"/>
    </bk>
    <bk>
      <rc t="1" v="45164"/>
    </bk>
    <bk>
      <rc t="1" v="45165"/>
    </bk>
    <bk>
      <rc t="1" v="45166"/>
    </bk>
    <bk>
      <rc t="1" v="45167"/>
    </bk>
    <bk>
      <rc t="1" v="45168"/>
    </bk>
    <bk>
      <rc t="1" v="45169"/>
    </bk>
    <bk>
      <rc t="1" v="45170"/>
    </bk>
    <bk>
      <rc t="1" v="45171"/>
    </bk>
    <bk>
      <rc t="1" v="45172"/>
    </bk>
    <bk>
      <rc t="1" v="45173"/>
    </bk>
    <bk>
      <rc t="1" v="45174"/>
    </bk>
    <bk>
      <rc t="1" v="45175"/>
    </bk>
    <bk>
      <rc t="1" v="45176"/>
    </bk>
    <bk>
      <rc t="1" v="45177"/>
    </bk>
    <bk>
      <rc t="1" v="45178"/>
    </bk>
    <bk>
      <rc t="1" v="45179"/>
    </bk>
    <bk>
      <rc t="1" v="45180"/>
    </bk>
    <bk>
      <rc t="1" v="45181"/>
    </bk>
    <bk>
      <rc t="1" v="45182"/>
    </bk>
    <bk>
      <rc t="1" v="45183"/>
    </bk>
    <bk>
      <rc t="1" v="45184"/>
    </bk>
    <bk>
      <rc t="1" v="45185"/>
    </bk>
    <bk>
      <rc t="1" v="45186"/>
    </bk>
    <bk>
      <rc t="1" v="45187"/>
    </bk>
    <bk>
      <rc t="1" v="45188"/>
    </bk>
    <bk>
      <rc t="1" v="45189"/>
    </bk>
    <bk>
      <rc t="1" v="45190"/>
    </bk>
    <bk>
      <rc t="1" v="45191"/>
    </bk>
    <bk>
      <rc t="1" v="45192"/>
    </bk>
    <bk>
      <rc t="1" v="45193"/>
    </bk>
    <bk>
      <rc t="1" v="45194"/>
    </bk>
    <bk>
      <rc t="1" v="45195"/>
    </bk>
    <bk>
      <rc t="1" v="45196"/>
    </bk>
    <bk>
      <rc t="1" v="45197"/>
    </bk>
    <bk>
      <rc t="1" v="45198"/>
    </bk>
    <bk>
      <rc t="1" v="45199"/>
    </bk>
    <bk>
      <rc t="1" v="45200"/>
    </bk>
    <bk>
      <rc t="1" v="45201"/>
    </bk>
    <bk>
      <rc t="1" v="45202"/>
    </bk>
    <bk>
      <rc t="1" v="45203"/>
    </bk>
    <bk>
      <rc t="1" v="45204"/>
    </bk>
    <bk>
      <rc t="1" v="45205"/>
    </bk>
    <bk>
      <rc t="1" v="45206"/>
    </bk>
    <bk>
      <rc t="1" v="45207"/>
    </bk>
    <bk>
      <rc t="1" v="45208"/>
    </bk>
    <bk>
      <rc t="1" v="45209"/>
    </bk>
    <bk>
      <rc t="1" v="45210"/>
    </bk>
    <bk>
      <rc t="1" v="45211"/>
    </bk>
    <bk>
      <rc t="1" v="45212"/>
    </bk>
    <bk>
      <rc t="1" v="45213"/>
    </bk>
    <bk>
      <rc t="1" v="45214"/>
    </bk>
    <bk>
      <rc t="1" v="45215"/>
    </bk>
    <bk>
      <rc t="1" v="45216"/>
    </bk>
    <bk>
      <rc t="1" v="45217"/>
    </bk>
    <bk>
      <rc t="1" v="45218"/>
    </bk>
    <bk>
      <rc t="1" v="45219"/>
    </bk>
    <bk>
      <rc t="1" v="45220"/>
    </bk>
    <bk>
      <rc t="1" v="45221"/>
    </bk>
    <bk>
      <rc t="1" v="45222"/>
    </bk>
    <bk>
      <rc t="1" v="45223"/>
    </bk>
    <bk>
      <rc t="1" v="45224"/>
    </bk>
    <bk>
      <rc t="1" v="45225"/>
    </bk>
    <bk>
      <rc t="1" v="45226"/>
    </bk>
    <bk>
      <rc t="1" v="45227"/>
    </bk>
    <bk>
      <rc t="1" v="45228"/>
    </bk>
    <bk>
      <rc t="1" v="45229"/>
    </bk>
    <bk>
      <rc t="1" v="45230"/>
    </bk>
    <bk>
      <rc t="1" v="45231"/>
    </bk>
    <bk>
      <rc t="1" v="45232"/>
    </bk>
    <bk>
      <rc t="1" v="45233"/>
    </bk>
    <bk>
      <rc t="1" v="45234"/>
    </bk>
    <bk>
      <rc t="1" v="45235"/>
    </bk>
    <bk>
      <rc t="1" v="45236"/>
    </bk>
    <bk>
      <rc t="1" v="45237"/>
    </bk>
    <bk>
      <rc t="1" v="45238"/>
    </bk>
    <bk>
      <rc t="1" v="45239"/>
    </bk>
    <bk>
      <rc t="1" v="45240"/>
    </bk>
    <bk>
      <rc t="1" v="45241"/>
    </bk>
    <bk>
      <rc t="1" v="45242"/>
    </bk>
    <bk>
      <rc t="1" v="45243"/>
    </bk>
    <bk>
      <rc t="1" v="45244"/>
    </bk>
    <bk>
      <rc t="1" v="45245"/>
    </bk>
    <bk>
      <rc t="1" v="45246"/>
    </bk>
    <bk>
      <rc t="1" v="45247"/>
    </bk>
    <bk>
      <rc t="1" v="45248"/>
    </bk>
    <bk>
      <rc t="1" v="45249"/>
    </bk>
    <bk>
      <rc t="1" v="45250"/>
    </bk>
    <bk>
      <rc t="1" v="45251"/>
    </bk>
    <bk>
      <rc t="1" v="45252"/>
    </bk>
    <bk>
      <rc t="1" v="45253"/>
    </bk>
    <bk>
      <rc t="1" v="45254"/>
    </bk>
    <bk>
      <rc t="1" v="45255"/>
    </bk>
    <bk>
      <rc t="1" v="45256"/>
    </bk>
    <bk>
      <rc t="1" v="45257"/>
    </bk>
    <bk>
      <rc t="1" v="45258"/>
    </bk>
    <bk>
      <rc t="1" v="45259"/>
    </bk>
    <bk>
      <rc t="1" v="45260"/>
    </bk>
    <bk>
      <rc t="1" v="45261"/>
    </bk>
    <bk>
      <rc t="1" v="45262"/>
    </bk>
    <bk>
      <rc t="1" v="45263"/>
    </bk>
    <bk>
      <rc t="1" v="45264"/>
    </bk>
    <bk>
      <rc t="1" v="45265"/>
    </bk>
    <bk>
      <rc t="1" v="45266"/>
    </bk>
    <bk>
      <rc t="1" v="45267"/>
    </bk>
    <bk>
      <rc t="1" v="45268"/>
    </bk>
    <bk>
      <rc t="1" v="45269"/>
    </bk>
    <bk>
      <rc t="1" v="45270"/>
    </bk>
    <bk>
      <rc t="1" v="45271"/>
    </bk>
    <bk>
      <rc t="1" v="45272"/>
    </bk>
    <bk>
      <rc t="1" v="45273"/>
    </bk>
    <bk>
      <rc t="1" v="45274"/>
    </bk>
    <bk>
      <rc t="1" v="45275"/>
    </bk>
    <bk>
      <rc t="1" v="45276"/>
    </bk>
    <bk>
      <rc t="1" v="45277"/>
    </bk>
    <bk>
      <rc t="1" v="45278"/>
    </bk>
    <bk>
      <rc t="1" v="45279"/>
    </bk>
    <bk>
      <rc t="1" v="45280"/>
    </bk>
    <bk>
      <rc t="1" v="45281"/>
    </bk>
    <bk>
      <rc t="1" v="45282"/>
    </bk>
    <bk>
      <rc t="1" v="45283"/>
    </bk>
    <bk>
      <rc t="1" v="45284"/>
    </bk>
    <bk>
      <rc t="1" v="45285"/>
    </bk>
    <bk>
      <rc t="1" v="45286"/>
    </bk>
    <bk>
      <rc t="1" v="45287"/>
    </bk>
    <bk>
      <rc t="1" v="45288"/>
    </bk>
    <bk>
      <rc t="1" v="45289"/>
    </bk>
    <bk>
      <rc t="1" v="45290"/>
    </bk>
    <bk>
      <rc t="1" v="45291"/>
    </bk>
    <bk>
      <rc t="1" v="45292"/>
    </bk>
    <bk>
      <rc t="1" v="45293"/>
    </bk>
    <bk>
      <rc t="1" v="45294"/>
    </bk>
    <bk>
      <rc t="1" v="45295"/>
    </bk>
    <bk>
      <rc t="1" v="45296"/>
    </bk>
    <bk>
      <rc t="1" v="45297"/>
    </bk>
    <bk>
      <rc t="1" v="45298"/>
    </bk>
    <bk>
      <rc t="1" v="45299"/>
    </bk>
    <bk>
      <rc t="1" v="45300"/>
    </bk>
    <bk>
      <rc t="1" v="45301"/>
    </bk>
    <bk>
      <rc t="1" v="45302"/>
    </bk>
    <bk>
      <rc t="1" v="45303"/>
    </bk>
    <bk>
      <rc t="1" v="45304"/>
    </bk>
    <bk>
      <rc t="1" v="45305"/>
    </bk>
    <bk>
      <rc t="1" v="45306"/>
    </bk>
    <bk>
      <rc t="1" v="45307"/>
    </bk>
    <bk>
      <rc t="1" v="45308"/>
    </bk>
    <bk>
      <rc t="1" v="45309"/>
    </bk>
    <bk>
      <rc t="1" v="45310"/>
    </bk>
    <bk>
      <rc t="1" v="45311"/>
    </bk>
    <bk>
      <rc t="1" v="45312"/>
    </bk>
    <bk>
      <rc t="1" v="45313"/>
    </bk>
    <bk>
      <rc t="1" v="45314"/>
    </bk>
    <bk>
      <rc t="1" v="45315"/>
    </bk>
    <bk>
      <rc t="1" v="45316"/>
    </bk>
    <bk>
      <rc t="1" v="45317"/>
    </bk>
    <bk>
      <rc t="1" v="45318"/>
    </bk>
    <bk>
      <rc t="1" v="45319"/>
    </bk>
    <bk>
      <rc t="1" v="45320"/>
    </bk>
    <bk>
      <rc t="1" v="45321"/>
    </bk>
    <bk>
      <rc t="1" v="45322"/>
    </bk>
    <bk>
      <rc t="1" v="45323"/>
    </bk>
    <bk>
      <rc t="1" v="45324"/>
    </bk>
    <bk>
      <rc t="1" v="45325"/>
    </bk>
    <bk>
      <rc t="1" v="45326"/>
    </bk>
    <bk>
      <rc t="1" v="45327"/>
    </bk>
    <bk>
      <rc t="1" v="45328"/>
    </bk>
    <bk>
      <rc t="1" v="45329"/>
    </bk>
    <bk>
      <rc t="1" v="45330"/>
    </bk>
    <bk>
      <rc t="1" v="45331"/>
    </bk>
    <bk>
      <rc t="1" v="45332"/>
    </bk>
    <bk>
      <rc t="1" v="45333"/>
    </bk>
    <bk>
      <rc t="1" v="45334"/>
    </bk>
    <bk>
      <rc t="1" v="45335"/>
    </bk>
    <bk>
      <rc t="1" v="45336"/>
    </bk>
    <bk>
      <rc t="1" v="45337"/>
    </bk>
    <bk>
      <rc t="1" v="45338"/>
    </bk>
    <bk>
      <rc t="1" v="45339"/>
    </bk>
    <bk>
      <rc t="1" v="45340"/>
    </bk>
    <bk>
      <rc t="1" v="45341"/>
    </bk>
    <bk>
      <rc t="1" v="45342"/>
    </bk>
    <bk>
      <rc t="1" v="45343"/>
    </bk>
    <bk>
      <rc t="1" v="45344"/>
    </bk>
    <bk>
      <rc t="1" v="45345"/>
    </bk>
    <bk>
      <rc t="1" v="45346"/>
    </bk>
    <bk>
      <rc t="1" v="45347"/>
    </bk>
    <bk>
      <rc t="1" v="45348"/>
    </bk>
    <bk>
      <rc t="1" v="45349"/>
    </bk>
    <bk>
      <rc t="1" v="45350"/>
    </bk>
    <bk>
      <rc t="1" v="45351"/>
    </bk>
    <bk>
      <rc t="1" v="45352"/>
    </bk>
    <bk>
      <rc t="1" v="45353"/>
    </bk>
    <bk>
      <rc t="1" v="45354"/>
    </bk>
    <bk>
      <rc t="1" v="45355"/>
    </bk>
    <bk>
      <rc t="1" v="45356"/>
    </bk>
    <bk>
      <rc t="1" v="45357"/>
    </bk>
    <bk>
      <rc t="1" v="45358"/>
    </bk>
    <bk>
      <rc t="1" v="45359"/>
    </bk>
    <bk>
      <rc t="1" v="45360"/>
    </bk>
    <bk>
      <rc t="1" v="45361"/>
    </bk>
    <bk>
      <rc t="1" v="45362"/>
    </bk>
    <bk>
      <rc t="1" v="45363"/>
    </bk>
    <bk>
      <rc t="1" v="45364"/>
    </bk>
    <bk>
      <rc t="1" v="45365"/>
    </bk>
    <bk>
      <rc t="1" v="45366"/>
    </bk>
    <bk>
      <rc t="1" v="45367"/>
    </bk>
    <bk>
      <rc t="1" v="45368"/>
    </bk>
    <bk>
      <rc t="1" v="45369"/>
    </bk>
    <bk>
      <rc t="1" v="45370"/>
    </bk>
    <bk>
      <rc t="1" v="45371"/>
    </bk>
    <bk>
      <rc t="1" v="45372"/>
    </bk>
    <bk>
      <rc t="1" v="45373"/>
    </bk>
    <bk>
      <rc t="1" v="45374"/>
    </bk>
    <bk>
      <rc t="1" v="45375"/>
    </bk>
    <bk>
      <rc t="1" v="45376"/>
    </bk>
    <bk>
      <rc t="1" v="45377"/>
    </bk>
    <bk>
      <rc t="1" v="45378"/>
    </bk>
    <bk>
      <rc t="1" v="45379"/>
    </bk>
    <bk>
      <rc t="1" v="45380"/>
    </bk>
    <bk>
      <rc t="1" v="45381"/>
    </bk>
    <bk>
      <rc t="1" v="45382"/>
    </bk>
    <bk>
      <rc t="1" v="45383"/>
    </bk>
    <bk>
      <rc t="1" v="45384"/>
    </bk>
    <bk>
      <rc t="1" v="45385"/>
    </bk>
    <bk>
      <rc t="1" v="45386"/>
    </bk>
    <bk>
      <rc t="1" v="45387"/>
    </bk>
    <bk>
      <rc t="1" v="45388"/>
    </bk>
    <bk>
      <rc t="1" v="45389"/>
    </bk>
    <bk>
      <rc t="1" v="45390"/>
    </bk>
    <bk>
      <rc t="1" v="45391"/>
    </bk>
    <bk>
      <rc t="1" v="45392"/>
    </bk>
    <bk>
      <rc t="1" v="45393"/>
    </bk>
    <bk>
      <rc t="1" v="45394"/>
    </bk>
    <bk>
      <rc t="1" v="45395"/>
    </bk>
    <bk>
      <rc t="1" v="45396"/>
    </bk>
    <bk>
      <rc t="1" v="45397"/>
    </bk>
    <bk>
      <rc t="1" v="45398"/>
    </bk>
    <bk>
      <rc t="1" v="45399"/>
    </bk>
    <bk>
      <rc t="1" v="45400"/>
    </bk>
    <bk>
      <rc t="1" v="45401"/>
    </bk>
    <bk>
      <rc t="1" v="45402"/>
    </bk>
    <bk>
      <rc t="1" v="45403"/>
    </bk>
    <bk>
      <rc t="1" v="45404"/>
    </bk>
    <bk>
      <rc t="1" v="45405"/>
    </bk>
    <bk>
      <rc t="1" v="45406"/>
    </bk>
    <bk>
      <rc t="1" v="45407"/>
    </bk>
    <bk>
      <rc t="1" v="45408"/>
    </bk>
    <bk>
      <rc t="1" v="45409"/>
    </bk>
    <bk>
      <rc t="1" v="45410"/>
    </bk>
    <bk>
      <rc t="1" v="45411"/>
    </bk>
    <bk>
      <rc t="1" v="45412"/>
    </bk>
    <bk>
      <rc t="1" v="45413"/>
    </bk>
    <bk>
      <rc t="1" v="45414"/>
    </bk>
    <bk>
      <rc t="1" v="45415"/>
    </bk>
    <bk>
      <rc t="1" v="45416"/>
    </bk>
    <bk>
      <rc t="1" v="45417"/>
    </bk>
    <bk>
      <rc t="1" v="45418"/>
    </bk>
    <bk>
      <rc t="1" v="45419"/>
    </bk>
    <bk>
      <rc t="1" v="45420"/>
    </bk>
    <bk>
      <rc t="1" v="45421"/>
    </bk>
    <bk>
      <rc t="1" v="45422"/>
    </bk>
    <bk>
      <rc t="1" v="45423"/>
    </bk>
    <bk>
      <rc t="1" v="45424"/>
    </bk>
    <bk>
      <rc t="1" v="45425"/>
    </bk>
    <bk>
      <rc t="1" v="45426"/>
    </bk>
    <bk>
      <rc t="1" v="45427"/>
    </bk>
    <bk>
      <rc t="1" v="45428"/>
    </bk>
    <bk>
      <rc t="1" v="45429"/>
    </bk>
    <bk>
      <rc t="1" v="45430"/>
    </bk>
    <bk>
      <rc t="1" v="45431"/>
    </bk>
    <bk>
      <rc t="1" v="45432"/>
    </bk>
    <bk>
      <rc t="1" v="45433"/>
    </bk>
    <bk>
      <rc t="1" v="45434"/>
    </bk>
    <bk>
      <rc t="1" v="45435"/>
    </bk>
    <bk>
      <rc t="1" v="45436"/>
    </bk>
    <bk>
      <rc t="1" v="45437"/>
    </bk>
    <bk>
      <rc t="1" v="45438"/>
    </bk>
    <bk>
      <rc t="1" v="45439"/>
    </bk>
    <bk>
      <rc t="1" v="45440"/>
    </bk>
    <bk>
      <rc t="1" v="45441"/>
    </bk>
    <bk>
      <rc t="1" v="45442"/>
    </bk>
    <bk>
      <rc t="1" v="45443"/>
    </bk>
    <bk>
      <rc t="1" v="45444"/>
    </bk>
    <bk>
      <rc t="1" v="45445"/>
    </bk>
    <bk>
      <rc t="1" v="45446"/>
    </bk>
    <bk>
      <rc t="1" v="45447"/>
    </bk>
    <bk>
      <rc t="1" v="45448"/>
    </bk>
    <bk>
      <rc t="1" v="45449"/>
    </bk>
    <bk>
      <rc t="1" v="45450"/>
    </bk>
    <bk>
      <rc t="1" v="45451"/>
    </bk>
    <bk>
      <rc t="1" v="45452"/>
    </bk>
    <bk>
      <rc t="1" v="45453"/>
    </bk>
    <bk>
      <rc t="1" v="45454"/>
    </bk>
    <bk>
      <rc t="1" v="45455"/>
    </bk>
    <bk>
      <rc t="1" v="45456"/>
    </bk>
    <bk>
      <rc t="1" v="45457"/>
    </bk>
    <bk>
      <rc t="1" v="45458"/>
    </bk>
    <bk>
      <rc t="1" v="45459"/>
    </bk>
    <bk>
      <rc t="1" v="45460"/>
    </bk>
    <bk>
      <rc t="1" v="45461"/>
    </bk>
    <bk>
      <rc t="1" v="45462"/>
    </bk>
    <bk>
      <rc t="1" v="45463"/>
    </bk>
    <bk>
      <rc t="1" v="45464"/>
    </bk>
    <bk>
      <rc t="1" v="45465"/>
    </bk>
    <bk>
      <rc t="1" v="45466"/>
    </bk>
    <bk>
      <rc t="1" v="45467"/>
    </bk>
    <bk>
      <rc t="1" v="45468"/>
    </bk>
    <bk>
      <rc t="1" v="45469"/>
    </bk>
    <bk>
      <rc t="1" v="45470"/>
    </bk>
    <bk>
      <rc t="1" v="45471"/>
    </bk>
    <bk>
      <rc t="1" v="45472"/>
    </bk>
    <bk>
      <rc t="1" v="45473"/>
    </bk>
    <bk>
      <rc t="1" v="45474"/>
    </bk>
    <bk>
      <rc t="1" v="45475"/>
    </bk>
    <bk>
      <rc t="1" v="45476"/>
    </bk>
    <bk>
      <rc t="1" v="45477"/>
    </bk>
    <bk>
      <rc t="1" v="45478"/>
    </bk>
    <bk>
      <rc t="1" v="45479"/>
    </bk>
    <bk>
      <rc t="1" v="45480"/>
    </bk>
    <bk>
      <rc t="1" v="45481"/>
    </bk>
    <bk>
      <rc t="1" v="45482"/>
    </bk>
    <bk>
      <rc t="1" v="45483"/>
    </bk>
    <bk>
      <rc t="1" v="45484"/>
    </bk>
    <bk>
      <rc t="1" v="45485"/>
    </bk>
    <bk>
      <rc t="1" v="45486"/>
    </bk>
    <bk>
      <rc t="1" v="45487"/>
    </bk>
    <bk>
      <rc t="1" v="45488"/>
    </bk>
    <bk>
      <rc t="1" v="45489"/>
    </bk>
    <bk>
      <rc t="1" v="45490"/>
    </bk>
    <bk>
      <rc t="1" v="45491"/>
    </bk>
    <bk>
      <rc t="1" v="45492"/>
    </bk>
    <bk>
      <rc t="1" v="45493"/>
    </bk>
    <bk>
      <rc t="1" v="45494"/>
    </bk>
    <bk>
      <rc t="1" v="45495"/>
    </bk>
    <bk>
      <rc t="1" v="45496"/>
    </bk>
    <bk>
      <rc t="1" v="45497"/>
    </bk>
    <bk>
      <rc t="1" v="45498"/>
    </bk>
    <bk>
      <rc t="1" v="45499"/>
    </bk>
    <bk>
      <rc t="1" v="45500"/>
    </bk>
    <bk>
      <rc t="1" v="45501"/>
    </bk>
    <bk>
      <rc t="1" v="45502"/>
    </bk>
    <bk>
      <rc t="1" v="45503"/>
    </bk>
    <bk>
      <rc t="1" v="45504"/>
    </bk>
    <bk>
      <rc t="1" v="45505"/>
    </bk>
    <bk>
      <rc t="1" v="45506"/>
    </bk>
    <bk>
      <rc t="1" v="45507"/>
    </bk>
    <bk>
      <rc t="1" v="45508"/>
    </bk>
    <bk>
      <rc t="1" v="45509"/>
    </bk>
    <bk>
      <rc t="1" v="45510"/>
    </bk>
    <bk>
      <rc t="1" v="45511"/>
    </bk>
    <bk>
      <rc t="1" v="45512"/>
    </bk>
    <bk>
      <rc t="1" v="45513"/>
    </bk>
    <bk>
      <rc t="1" v="45514"/>
    </bk>
    <bk>
      <rc t="1" v="45515"/>
    </bk>
    <bk>
      <rc t="1" v="45516"/>
    </bk>
    <bk>
      <rc t="1" v="45517"/>
    </bk>
    <bk>
      <rc t="1" v="45518"/>
    </bk>
    <bk>
      <rc t="1" v="45519"/>
    </bk>
    <bk>
      <rc t="1" v="45520"/>
    </bk>
    <bk>
      <rc t="1" v="45521"/>
    </bk>
    <bk>
      <rc t="1" v="45522"/>
    </bk>
    <bk>
      <rc t="1" v="45523"/>
    </bk>
    <bk>
      <rc t="1" v="45524"/>
    </bk>
    <bk>
      <rc t="1" v="45525"/>
    </bk>
    <bk>
      <rc t="1" v="45526"/>
    </bk>
    <bk>
      <rc t="1" v="45527"/>
    </bk>
    <bk>
      <rc t="1" v="45528"/>
    </bk>
    <bk>
      <rc t="1" v="45529"/>
    </bk>
    <bk>
      <rc t="1" v="45530"/>
    </bk>
    <bk>
      <rc t="1" v="45531"/>
    </bk>
    <bk>
      <rc t="1" v="45532"/>
    </bk>
    <bk>
      <rc t="1" v="45533"/>
    </bk>
    <bk>
      <rc t="1" v="45534"/>
    </bk>
    <bk>
      <rc t="1" v="45535"/>
    </bk>
    <bk>
      <rc t="1" v="45536"/>
    </bk>
    <bk>
      <rc t="1" v="45537"/>
    </bk>
    <bk>
      <rc t="1" v="45538"/>
    </bk>
    <bk>
      <rc t="1" v="45539"/>
    </bk>
    <bk>
      <rc t="1" v="45540"/>
    </bk>
    <bk>
      <rc t="1" v="45541"/>
    </bk>
    <bk>
      <rc t="1" v="45542"/>
    </bk>
    <bk>
      <rc t="1" v="45543"/>
    </bk>
    <bk>
      <rc t="1" v="45544"/>
    </bk>
    <bk>
      <rc t="1" v="45545"/>
    </bk>
    <bk>
      <rc t="1" v="45546"/>
    </bk>
    <bk>
      <rc t="1" v="45547"/>
    </bk>
    <bk>
      <rc t="1" v="45548"/>
    </bk>
    <bk>
      <rc t="1" v="45549"/>
    </bk>
    <bk>
      <rc t="1" v="45550"/>
    </bk>
    <bk>
      <rc t="1" v="45551"/>
    </bk>
    <bk>
      <rc t="1" v="45552"/>
    </bk>
    <bk>
      <rc t="1" v="45553"/>
    </bk>
    <bk>
      <rc t="1" v="45554"/>
    </bk>
    <bk>
      <rc t="1" v="45555"/>
    </bk>
    <bk>
      <rc t="1" v="45556"/>
    </bk>
    <bk>
      <rc t="1" v="45557"/>
    </bk>
    <bk>
      <rc t="1" v="45558"/>
    </bk>
    <bk>
      <rc t="1" v="45559"/>
    </bk>
    <bk>
      <rc t="1" v="45560"/>
    </bk>
    <bk>
      <rc t="1" v="45561"/>
    </bk>
    <bk>
      <rc t="1" v="45562"/>
    </bk>
    <bk>
      <rc t="1" v="45563"/>
    </bk>
    <bk>
      <rc t="1" v="45564"/>
    </bk>
    <bk>
      <rc t="1" v="45565"/>
    </bk>
    <bk>
      <rc t="1" v="45566"/>
    </bk>
    <bk>
      <rc t="1" v="45567"/>
    </bk>
    <bk>
      <rc t="1" v="45568"/>
    </bk>
    <bk>
      <rc t="1" v="45569"/>
    </bk>
    <bk>
      <rc t="1" v="45570"/>
    </bk>
    <bk>
      <rc t="1" v="45571"/>
    </bk>
    <bk>
      <rc t="1" v="45572"/>
    </bk>
    <bk>
      <rc t="1" v="45573"/>
    </bk>
    <bk>
      <rc t="1" v="45574"/>
    </bk>
    <bk>
      <rc t="1" v="45575"/>
    </bk>
    <bk>
      <rc t="1" v="45576"/>
    </bk>
    <bk>
      <rc t="1" v="45577"/>
    </bk>
    <bk>
      <rc t="1" v="45578"/>
    </bk>
    <bk>
      <rc t="1" v="45579"/>
    </bk>
    <bk>
      <rc t="1" v="45580"/>
    </bk>
    <bk>
      <rc t="1" v="45581"/>
    </bk>
    <bk>
      <rc t="1" v="45582"/>
    </bk>
    <bk>
      <rc t="1" v="45583"/>
    </bk>
    <bk>
      <rc t="1" v="45584"/>
    </bk>
    <bk>
      <rc t="1" v="45585"/>
    </bk>
    <bk>
      <rc t="1" v="45586"/>
    </bk>
    <bk>
      <rc t="1" v="45587"/>
    </bk>
    <bk>
      <rc t="1" v="45588"/>
    </bk>
    <bk>
      <rc t="1" v="45589"/>
    </bk>
    <bk>
      <rc t="1" v="45590"/>
    </bk>
    <bk>
      <rc t="1" v="45591"/>
    </bk>
    <bk>
      <rc t="1" v="45592"/>
    </bk>
    <bk>
      <rc t="1" v="45593"/>
    </bk>
    <bk>
      <rc t="1" v="45594"/>
    </bk>
    <bk>
      <rc t="1" v="45595"/>
    </bk>
    <bk>
      <rc t="1" v="45596"/>
    </bk>
    <bk>
      <rc t="1" v="45597"/>
    </bk>
    <bk>
      <rc t="1" v="45598"/>
    </bk>
    <bk>
      <rc t="1" v="45599"/>
    </bk>
    <bk>
      <rc t="1" v="45600"/>
    </bk>
    <bk>
      <rc t="1" v="45601"/>
    </bk>
    <bk>
      <rc t="1" v="45602"/>
    </bk>
    <bk>
      <rc t="1" v="45603"/>
    </bk>
    <bk>
      <rc t="1" v="45604"/>
    </bk>
    <bk>
      <rc t="1" v="45605"/>
    </bk>
    <bk>
      <rc t="1" v="45606"/>
    </bk>
    <bk>
      <rc t="1" v="45607"/>
    </bk>
    <bk>
      <rc t="1" v="45608"/>
    </bk>
    <bk>
      <rc t="1" v="45609"/>
    </bk>
    <bk>
      <rc t="1" v="45610"/>
    </bk>
    <bk>
      <rc t="1" v="45611"/>
    </bk>
    <bk>
      <rc t="1" v="45612"/>
    </bk>
    <bk>
      <rc t="1" v="45613"/>
    </bk>
    <bk>
      <rc t="1" v="45614"/>
    </bk>
    <bk>
      <rc t="1" v="45615"/>
    </bk>
    <bk>
      <rc t="1" v="45616"/>
    </bk>
    <bk>
      <rc t="1" v="45617"/>
    </bk>
    <bk>
      <rc t="1" v="45618"/>
    </bk>
    <bk>
      <rc t="1" v="45619"/>
    </bk>
    <bk>
      <rc t="1" v="45620"/>
    </bk>
    <bk>
      <rc t="1" v="45621"/>
    </bk>
    <bk>
      <rc t="1" v="45622"/>
    </bk>
    <bk>
      <rc t="1" v="45623"/>
    </bk>
    <bk>
      <rc t="1" v="45624"/>
    </bk>
    <bk>
      <rc t="1" v="45625"/>
    </bk>
    <bk>
      <rc t="1" v="45626"/>
    </bk>
    <bk>
      <rc t="1" v="45627"/>
    </bk>
    <bk>
      <rc t="1" v="45628"/>
    </bk>
    <bk>
      <rc t="1" v="45629"/>
    </bk>
    <bk>
      <rc t="1" v="45630"/>
    </bk>
    <bk>
      <rc t="1" v="45631"/>
    </bk>
    <bk>
      <rc t="1" v="45632"/>
    </bk>
    <bk>
      <rc t="1" v="45633"/>
    </bk>
    <bk>
      <rc t="1" v="45634"/>
    </bk>
    <bk>
      <rc t="1" v="45635"/>
    </bk>
    <bk>
      <rc t="1" v="45636"/>
    </bk>
    <bk>
      <rc t="1" v="45637"/>
    </bk>
    <bk>
      <rc t="1" v="45638"/>
    </bk>
    <bk>
      <rc t="1" v="45639"/>
    </bk>
    <bk>
      <rc t="1" v="45640"/>
    </bk>
    <bk>
      <rc t="1" v="45641"/>
    </bk>
    <bk>
      <rc t="1" v="45642"/>
    </bk>
    <bk>
      <rc t="1" v="45643"/>
    </bk>
    <bk>
      <rc t="1" v="45644"/>
    </bk>
    <bk>
      <rc t="1" v="45645"/>
    </bk>
    <bk>
      <rc t="1" v="45646"/>
    </bk>
    <bk>
      <rc t="1" v="45647"/>
    </bk>
    <bk>
      <rc t="1" v="45648"/>
    </bk>
    <bk>
      <rc t="1" v="45649"/>
    </bk>
    <bk>
      <rc t="1" v="45650"/>
    </bk>
    <bk>
      <rc t="1" v="45651"/>
    </bk>
    <bk>
      <rc t="1" v="45652"/>
    </bk>
    <bk>
      <rc t="1" v="45653"/>
    </bk>
    <bk>
      <rc t="1" v="45654"/>
    </bk>
    <bk>
      <rc t="1" v="45655"/>
    </bk>
    <bk>
      <rc t="1" v="45656"/>
    </bk>
    <bk>
      <rc t="1" v="45657"/>
    </bk>
    <bk>
      <rc t="1" v="45658"/>
    </bk>
    <bk>
      <rc t="1" v="45659"/>
    </bk>
    <bk>
      <rc t="1" v="45660"/>
    </bk>
    <bk>
      <rc t="1" v="45661"/>
    </bk>
    <bk>
      <rc t="1" v="45662"/>
    </bk>
    <bk>
      <rc t="1" v="45663"/>
    </bk>
    <bk>
      <rc t="1" v="45664"/>
    </bk>
    <bk>
      <rc t="1" v="45665"/>
    </bk>
    <bk>
      <rc t="1" v="45666"/>
    </bk>
    <bk>
      <rc t="1" v="45667"/>
    </bk>
    <bk>
      <rc t="1" v="45668"/>
    </bk>
    <bk>
      <rc t="1" v="45669"/>
    </bk>
    <bk>
      <rc t="1" v="45670"/>
    </bk>
    <bk>
      <rc t="1" v="45671"/>
    </bk>
    <bk>
      <rc t="1" v="45672"/>
    </bk>
    <bk>
      <rc t="1" v="45673"/>
    </bk>
    <bk>
      <rc t="1" v="45674"/>
    </bk>
    <bk>
      <rc t="1" v="45675"/>
    </bk>
    <bk>
      <rc t="1" v="45676"/>
    </bk>
    <bk>
      <rc t="1" v="45677"/>
    </bk>
    <bk>
      <rc t="1" v="45678"/>
    </bk>
    <bk>
      <rc t="1" v="45679"/>
    </bk>
    <bk>
      <rc t="1" v="45680"/>
    </bk>
    <bk>
      <rc t="1" v="45681"/>
    </bk>
    <bk>
      <rc t="1" v="45682"/>
    </bk>
    <bk>
      <rc t="1" v="45683"/>
    </bk>
    <bk>
      <rc t="1" v="45684"/>
    </bk>
    <bk>
      <rc t="1" v="45685"/>
    </bk>
    <bk>
      <rc t="1" v="45686"/>
    </bk>
    <bk>
      <rc t="1" v="45687"/>
    </bk>
    <bk>
      <rc t="1" v="45688"/>
    </bk>
    <bk>
      <rc t="1" v="45689"/>
    </bk>
    <bk>
      <rc t="1" v="45690"/>
    </bk>
    <bk>
      <rc t="1" v="45691"/>
    </bk>
    <bk>
      <rc t="1" v="45692"/>
    </bk>
    <bk>
      <rc t="1" v="45693"/>
    </bk>
    <bk>
      <rc t="1" v="45694"/>
    </bk>
    <bk>
      <rc t="1" v="45695"/>
    </bk>
    <bk>
      <rc t="1" v="45696"/>
    </bk>
    <bk>
      <rc t="1" v="45697"/>
    </bk>
    <bk>
      <rc t="1" v="45698"/>
    </bk>
    <bk>
      <rc t="1" v="45699"/>
    </bk>
    <bk>
      <rc t="1" v="45700"/>
    </bk>
    <bk>
      <rc t="1" v="45701"/>
    </bk>
    <bk>
      <rc t="1" v="45702"/>
    </bk>
    <bk>
      <rc t="1" v="45703"/>
    </bk>
    <bk>
      <rc t="1" v="45704"/>
    </bk>
    <bk>
      <rc t="1" v="45705"/>
    </bk>
    <bk>
      <rc t="1" v="45706"/>
    </bk>
    <bk>
      <rc t="1" v="45707"/>
    </bk>
    <bk>
      <rc t="1" v="45708"/>
    </bk>
    <bk>
      <rc t="1" v="45709"/>
    </bk>
    <bk>
      <rc t="1" v="45710"/>
    </bk>
    <bk>
      <rc t="1" v="45711"/>
    </bk>
    <bk>
      <rc t="1" v="45712"/>
    </bk>
    <bk>
      <rc t="1" v="45713"/>
    </bk>
    <bk>
      <rc t="1" v="45714"/>
    </bk>
    <bk>
      <rc t="1" v="45715"/>
    </bk>
    <bk>
      <rc t="1" v="45716"/>
    </bk>
    <bk>
      <rc t="1" v="45717"/>
    </bk>
    <bk>
      <rc t="1" v="45718"/>
    </bk>
    <bk>
      <rc t="1" v="45719"/>
    </bk>
    <bk>
      <rc t="1" v="45720"/>
    </bk>
    <bk>
      <rc t="1" v="45721"/>
    </bk>
    <bk>
      <rc t="1" v="45722"/>
    </bk>
    <bk>
      <rc t="1" v="45723"/>
    </bk>
    <bk>
      <rc t="1" v="45724"/>
    </bk>
    <bk>
      <rc t="1" v="45725"/>
    </bk>
    <bk>
      <rc t="1" v="45726"/>
    </bk>
    <bk>
      <rc t="1" v="45727"/>
    </bk>
    <bk>
      <rc t="1" v="45728"/>
    </bk>
    <bk>
      <rc t="1" v="45729"/>
    </bk>
    <bk>
      <rc t="1" v="45730"/>
    </bk>
    <bk>
      <rc t="1" v="45731"/>
    </bk>
    <bk>
      <rc t="1" v="45732"/>
    </bk>
    <bk>
      <rc t="1" v="45733"/>
    </bk>
    <bk>
      <rc t="1" v="45734"/>
    </bk>
    <bk>
      <rc t="1" v="45735"/>
    </bk>
    <bk>
      <rc t="1" v="45736"/>
    </bk>
    <bk>
      <rc t="1" v="45737"/>
    </bk>
    <bk>
      <rc t="1" v="45738"/>
    </bk>
    <bk>
      <rc t="1" v="45739"/>
    </bk>
    <bk>
      <rc t="1" v="45740"/>
    </bk>
    <bk>
      <rc t="1" v="45741"/>
    </bk>
    <bk>
      <rc t="1" v="45742"/>
    </bk>
    <bk>
      <rc t="1" v="45743"/>
    </bk>
    <bk>
      <rc t="1" v="45744"/>
    </bk>
    <bk>
      <rc t="1" v="45745"/>
    </bk>
    <bk>
      <rc t="1" v="45746"/>
    </bk>
    <bk>
      <rc t="1" v="45747"/>
    </bk>
    <bk>
      <rc t="1" v="45748"/>
    </bk>
    <bk>
      <rc t="1" v="45749"/>
    </bk>
    <bk>
      <rc t="1" v="45750"/>
    </bk>
    <bk>
      <rc t="1" v="45751"/>
    </bk>
    <bk>
      <rc t="1" v="45752"/>
    </bk>
    <bk>
      <rc t="1" v="45753"/>
    </bk>
    <bk>
      <rc t="1" v="45754"/>
    </bk>
    <bk>
      <rc t="1" v="45755"/>
    </bk>
    <bk>
      <rc t="1" v="45756"/>
    </bk>
    <bk>
      <rc t="1" v="45757"/>
    </bk>
    <bk>
      <rc t="1" v="45758"/>
    </bk>
    <bk>
      <rc t="1" v="45759"/>
    </bk>
    <bk>
      <rc t="1" v="45760"/>
    </bk>
    <bk>
      <rc t="1" v="45761"/>
    </bk>
    <bk>
      <rc t="1" v="45762"/>
    </bk>
    <bk>
      <rc t="1" v="45763"/>
    </bk>
    <bk>
      <rc t="1" v="45764"/>
    </bk>
    <bk>
      <rc t="1" v="45765"/>
    </bk>
    <bk>
      <rc t="1" v="45766"/>
    </bk>
    <bk>
      <rc t="1" v="45767"/>
    </bk>
    <bk>
      <rc t="1" v="45768"/>
    </bk>
    <bk>
      <rc t="1" v="45769"/>
    </bk>
    <bk>
      <rc t="1" v="45770"/>
    </bk>
    <bk>
      <rc t="1" v="45771"/>
    </bk>
    <bk>
      <rc t="1" v="45772"/>
    </bk>
    <bk>
      <rc t="1" v="45773"/>
    </bk>
    <bk>
      <rc t="1" v="45774"/>
    </bk>
    <bk>
      <rc t="1" v="45775"/>
    </bk>
    <bk>
      <rc t="1" v="45776"/>
    </bk>
    <bk>
      <rc t="1" v="45777"/>
    </bk>
    <bk>
      <rc t="1" v="45778"/>
    </bk>
    <bk>
      <rc t="1" v="45779"/>
    </bk>
    <bk>
      <rc t="1" v="45780"/>
    </bk>
    <bk>
      <rc t="1" v="45781"/>
    </bk>
    <bk>
      <rc t="1" v="45782"/>
    </bk>
    <bk>
      <rc t="1" v="45783"/>
    </bk>
    <bk>
      <rc t="1" v="45784"/>
    </bk>
    <bk>
      <rc t="1" v="45785"/>
    </bk>
    <bk>
      <rc t="1" v="45786"/>
    </bk>
    <bk>
      <rc t="1" v="45787"/>
    </bk>
    <bk>
      <rc t="1" v="45788"/>
    </bk>
    <bk>
      <rc t="1" v="45789"/>
    </bk>
    <bk>
      <rc t="1" v="45790"/>
    </bk>
    <bk>
      <rc t="1" v="45791"/>
    </bk>
    <bk>
      <rc t="1" v="45792"/>
    </bk>
    <bk>
      <rc t="1" v="45793"/>
    </bk>
    <bk>
      <rc t="1" v="45794"/>
    </bk>
    <bk>
      <rc t="1" v="45795"/>
    </bk>
    <bk>
      <rc t="1" v="45796"/>
    </bk>
    <bk>
      <rc t="1" v="45797"/>
    </bk>
    <bk>
      <rc t="1" v="45798"/>
    </bk>
    <bk>
      <rc t="1" v="45799"/>
    </bk>
    <bk>
      <rc t="1" v="45800"/>
    </bk>
    <bk>
      <rc t="1" v="45801"/>
    </bk>
    <bk>
      <rc t="1" v="45802"/>
    </bk>
    <bk>
      <rc t="1" v="45803"/>
    </bk>
    <bk>
      <rc t="1" v="45804"/>
    </bk>
    <bk>
      <rc t="1" v="45805"/>
    </bk>
    <bk>
      <rc t="1" v="45806"/>
    </bk>
    <bk>
      <rc t="1" v="45807"/>
    </bk>
    <bk>
      <rc t="1" v="45808"/>
    </bk>
    <bk>
      <rc t="1" v="45809"/>
    </bk>
    <bk>
      <rc t="1" v="45810"/>
    </bk>
    <bk>
      <rc t="1" v="45811"/>
    </bk>
    <bk>
      <rc t="1" v="45812"/>
    </bk>
    <bk>
      <rc t="1" v="45813"/>
    </bk>
    <bk>
      <rc t="1" v="45814"/>
    </bk>
    <bk>
      <rc t="1" v="45815"/>
    </bk>
    <bk>
      <rc t="1" v="45816"/>
    </bk>
    <bk>
      <rc t="1" v="45817"/>
    </bk>
    <bk>
      <rc t="1" v="45818"/>
    </bk>
    <bk>
      <rc t="1" v="45819"/>
    </bk>
    <bk>
      <rc t="1" v="45820"/>
    </bk>
    <bk>
      <rc t="1" v="45821"/>
    </bk>
    <bk>
      <rc t="1" v="45822"/>
    </bk>
    <bk>
      <rc t="1" v="45823"/>
    </bk>
    <bk>
      <rc t="1" v="45824"/>
    </bk>
    <bk>
      <rc t="1" v="45825"/>
    </bk>
    <bk>
      <rc t="1" v="45826"/>
    </bk>
    <bk>
      <rc t="1" v="45827"/>
    </bk>
    <bk>
      <rc t="1" v="45828"/>
    </bk>
    <bk>
      <rc t="1" v="45829"/>
    </bk>
    <bk>
      <rc t="1" v="45830"/>
    </bk>
    <bk>
      <rc t="1" v="45831"/>
    </bk>
    <bk>
      <rc t="1" v="45832"/>
    </bk>
    <bk>
      <rc t="1" v="45833"/>
    </bk>
    <bk>
      <rc t="1" v="45834"/>
    </bk>
    <bk>
      <rc t="1" v="45835"/>
    </bk>
    <bk>
      <rc t="1" v="45836"/>
    </bk>
    <bk>
      <rc t="1" v="45837"/>
    </bk>
    <bk>
      <rc t="1" v="45838"/>
    </bk>
    <bk>
      <rc t="1" v="45839"/>
    </bk>
    <bk>
      <rc t="1" v="45840"/>
    </bk>
    <bk>
      <rc t="1" v="45841"/>
    </bk>
    <bk>
      <rc t="1" v="45842"/>
    </bk>
    <bk>
      <rc t="1" v="45843"/>
    </bk>
    <bk>
      <rc t="1" v="45844"/>
    </bk>
    <bk>
      <rc t="1" v="45845"/>
    </bk>
    <bk>
      <rc t="1" v="45846"/>
    </bk>
    <bk>
      <rc t="1" v="45847"/>
    </bk>
    <bk>
      <rc t="1" v="45848"/>
    </bk>
    <bk>
      <rc t="1" v="45849"/>
    </bk>
    <bk>
      <rc t="1" v="45850"/>
    </bk>
    <bk>
      <rc t="1" v="45851"/>
    </bk>
    <bk>
      <rc t="1" v="45852"/>
    </bk>
    <bk>
      <rc t="1" v="45853"/>
    </bk>
    <bk>
      <rc t="1" v="45854"/>
    </bk>
    <bk>
      <rc t="1" v="45855"/>
    </bk>
    <bk>
      <rc t="1" v="45856"/>
    </bk>
    <bk>
      <rc t="1" v="45857"/>
    </bk>
    <bk>
      <rc t="1" v="45858"/>
    </bk>
    <bk>
      <rc t="1" v="45859"/>
    </bk>
    <bk>
      <rc t="1" v="45860"/>
    </bk>
    <bk>
      <rc t="1" v="45861"/>
    </bk>
    <bk>
      <rc t="1" v="45862"/>
    </bk>
    <bk>
      <rc t="1" v="45863"/>
    </bk>
    <bk>
      <rc t="1" v="45864"/>
    </bk>
    <bk>
      <rc t="1" v="45865"/>
    </bk>
    <bk>
      <rc t="1" v="45866"/>
    </bk>
    <bk>
      <rc t="1" v="45867"/>
    </bk>
    <bk>
      <rc t="1" v="45868"/>
    </bk>
    <bk>
      <rc t="1" v="45869"/>
    </bk>
    <bk>
      <rc t="1" v="45870"/>
    </bk>
    <bk>
      <rc t="1" v="45871"/>
    </bk>
    <bk>
      <rc t="1" v="45872"/>
    </bk>
    <bk>
      <rc t="1" v="45873"/>
    </bk>
    <bk>
      <rc t="1" v="45874"/>
    </bk>
    <bk>
      <rc t="1" v="45875"/>
    </bk>
    <bk>
      <rc t="1" v="45876"/>
    </bk>
    <bk>
      <rc t="1" v="45877"/>
    </bk>
    <bk>
      <rc t="1" v="45878"/>
    </bk>
    <bk>
      <rc t="1" v="45879"/>
    </bk>
    <bk>
      <rc t="1" v="45880"/>
    </bk>
    <bk>
      <rc t="1" v="45881"/>
    </bk>
    <bk>
      <rc t="1" v="45882"/>
    </bk>
    <bk>
      <rc t="1" v="45883"/>
    </bk>
    <bk>
      <rc t="1" v="45884"/>
    </bk>
    <bk>
      <rc t="1" v="45885"/>
    </bk>
    <bk>
      <rc t="1" v="45886"/>
    </bk>
    <bk>
      <rc t="1" v="45887"/>
    </bk>
    <bk>
      <rc t="1" v="45888"/>
    </bk>
    <bk>
      <rc t="1" v="45889"/>
    </bk>
    <bk>
      <rc t="1" v="45890"/>
    </bk>
    <bk>
      <rc t="1" v="45891"/>
    </bk>
    <bk>
      <rc t="1" v="45892"/>
    </bk>
    <bk>
      <rc t="1" v="45893"/>
    </bk>
    <bk>
      <rc t="1" v="45894"/>
    </bk>
    <bk>
      <rc t="1" v="45895"/>
    </bk>
    <bk>
      <rc t="1" v="45896"/>
    </bk>
    <bk>
      <rc t="1" v="45897"/>
    </bk>
    <bk>
      <rc t="1" v="45898"/>
    </bk>
    <bk>
      <rc t="1" v="45899"/>
    </bk>
    <bk>
      <rc t="1" v="45900"/>
    </bk>
    <bk>
      <rc t="1" v="45901"/>
    </bk>
    <bk>
      <rc t="1" v="45902"/>
    </bk>
    <bk>
      <rc t="1" v="45903"/>
    </bk>
    <bk>
      <rc t="1" v="45904"/>
    </bk>
    <bk>
      <rc t="1" v="45905"/>
    </bk>
    <bk>
      <rc t="1" v="45906"/>
    </bk>
    <bk>
      <rc t="1" v="45907"/>
    </bk>
    <bk>
      <rc t="1" v="45908"/>
    </bk>
    <bk>
      <rc t="1" v="45909"/>
    </bk>
    <bk>
      <rc t="1" v="45910"/>
    </bk>
    <bk>
      <rc t="1" v="45911"/>
    </bk>
    <bk>
      <rc t="1" v="45912"/>
    </bk>
    <bk>
      <rc t="1" v="45913"/>
    </bk>
    <bk>
      <rc t="1" v="45914"/>
    </bk>
    <bk>
      <rc t="1" v="45915"/>
    </bk>
    <bk>
      <rc t="1" v="45916"/>
    </bk>
    <bk>
      <rc t="1" v="45917"/>
    </bk>
    <bk>
      <rc t="1" v="45918"/>
    </bk>
    <bk>
      <rc t="1" v="45919"/>
    </bk>
    <bk>
      <rc t="1" v="45920"/>
    </bk>
    <bk>
      <rc t="1" v="45921"/>
    </bk>
    <bk>
      <rc t="1" v="45922"/>
    </bk>
    <bk>
      <rc t="1" v="45923"/>
    </bk>
    <bk>
      <rc t="1" v="45924"/>
    </bk>
    <bk>
      <rc t="1" v="45925"/>
    </bk>
    <bk>
      <rc t="1" v="45926"/>
    </bk>
    <bk>
      <rc t="1" v="45927"/>
    </bk>
    <bk>
      <rc t="1" v="45928"/>
    </bk>
    <bk>
      <rc t="1" v="45929"/>
    </bk>
    <bk>
      <rc t="1" v="45930"/>
    </bk>
    <bk>
      <rc t="1" v="45931"/>
    </bk>
    <bk>
      <rc t="1" v="45932"/>
    </bk>
    <bk>
      <rc t="1" v="45933"/>
    </bk>
    <bk>
      <rc t="1" v="45934"/>
    </bk>
    <bk>
      <rc t="1" v="45935"/>
    </bk>
    <bk>
      <rc t="1" v="45936"/>
    </bk>
    <bk>
      <rc t="1" v="45937"/>
    </bk>
    <bk>
      <rc t="1" v="45938"/>
    </bk>
    <bk>
      <rc t="1" v="45939"/>
    </bk>
    <bk>
      <rc t="1" v="45940"/>
    </bk>
    <bk>
      <rc t="1" v="45941"/>
    </bk>
    <bk>
      <rc t="1" v="45942"/>
    </bk>
    <bk>
      <rc t="1" v="45943"/>
    </bk>
    <bk>
      <rc t="1" v="45944"/>
    </bk>
    <bk>
      <rc t="1" v="45945"/>
    </bk>
    <bk>
      <rc t="1" v="45946"/>
    </bk>
    <bk>
      <rc t="1" v="45947"/>
    </bk>
    <bk>
      <rc t="1" v="45948"/>
    </bk>
    <bk>
      <rc t="1" v="45949"/>
    </bk>
    <bk>
      <rc t="1" v="45950"/>
    </bk>
    <bk>
      <rc t="1" v="45951"/>
    </bk>
    <bk>
      <rc t="1" v="45952"/>
    </bk>
    <bk>
      <rc t="1" v="45953"/>
    </bk>
    <bk>
      <rc t="1" v="45954"/>
    </bk>
    <bk>
      <rc t="1" v="45955"/>
    </bk>
    <bk>
      <rc t="1" v="45956"/>
    </bk>
    <bk>
      <rc t="1" v="45957"/>
    </bk>
    <bk>
      <rc t="1" v="45958"/>
    </bk>
    <bk>
      <rc t="1" v="45959"/>
    </bk>
    <bk>
      <rc t="1" v="45960"/>
    </bk>
    <bk>
      <rc t="1" v="45961"/>
    </bk>
    <bk>
      <rc t="1" v="45962"/>
    </bk>
    <bk>
      <rc t="1" v="45963"/>
    </bk>
    <bk>
      <rc t="1" v="45964"/>
    </bk>
    <bk>
      <rc t="1" v="45965"/>
    </bk>
    <bk>
      <rc t="1" v="45966"/>
    </bk>
    <bk>
      <rc t="1" v="45967"/>
    </bk>
    <bk>
      <rc t="1" v="45968"/>
    </bk>
    <bk>
      <rc t="1" v="45969"/>
    </bk>
    <bk>
      <rc t="1" v="45970"/>
    </bk>
    <bk>
      <rc t="1" v="45971"/>
    </bk>
    <bk>
      <rc t="1" v="45972"/>
    </bk>
    <bk>
      <rc t="1" v="45973"/>
    </bk>
    <bk>
      <rc t="1" v="45974"/>
    </bk>
    <bk>
      <rc t="1" v="45975"/>
    </bk>
    <bk>
      <rc t="1" v="45976"/>
    </bk>
    <bk>
      <rc t="1" v="45977"/>
    </bk>
    <bk>
      <rc t="1" v="45978"/>
    </bk>
    <bk>
      <rc t="1" v="45979"/>
    </bk>
    <bk>
      <rc t="1" v="45980"/>
    </bk>
    <bk>
      <rc t="1" v="45981"/>
    </bk>
    <bk>
      <rc t="1" v="45982"/>
    </bk>
    <bk>
      <rc t="1" v="45983"/>
    </bk>
    <bk>
      <rc t="1" v="45984"/>
    </bk>
    <bk>
      <rc t="1" v="45985"/>
    </bk>
    <bk>
      <rc t="1" v="45986"/>
    </bk>
    <bk>
      <rc t="1" v="45987"/>
    </bk>
    <bk>
      <rc t="1" v="45988"/>
    </bk>
    <bk>
      <rc t="1" v="45989"/>
    </bk>
    <bk>
      <rc t="1" v="45990"/>
    </bk>
    <bk>
      <rc t="1" v="45991"/>
    </bk>
    <bk>
      <rc t="1" v="45992"/>
    </bk>
    <bk>
      <rc t="1" v="45993"/>
    </bk>
    <bk>
      <rc t="1" v="45994"/>
    </bk>
    <bk>
      <rc t="1" v="45995"/>
    </bk>
    <bk>
      <rc t="1" v="45996"/>
    </bk>
    <bk>
      <rc t="1" v="45997"/>
    </bk>
    <bk>
      <rc t="1" v="45998"/>
    </bk>
    <bk>
      <rc t="1" v="45999"/>
    </bk>
    <bk>
      <rc t="1" v="46000"/>
    </bk>
    <bk>
      <rc t="1" v="46001"/>
    </bk>
    <bk>
      <rc t="1" v="46002"/>
    </bk>
    <bk>
      <rc t="1" v="46003"/>
    </bk>
    <bk>
      <rc t="1" v="46004"/>
    </bk>
    <bk>
      <rc t="1" v="46005"/>
    </bk>
    <bk>
      <rc t="1" v="46006"/>
    </bk>
    <bk>
      <rc t="1" v="46007"/>
    </bk>
    <bk>
      <rc t="1" v="46008"/>
    </bk>
    <bk>
      <rc t="1" v="46009"/>
    </bk>
    <bk>
      <rc t="1" v="46010"/>
    </bk>
    <bk>
      <rc t="1" v="46011"/>
    </bk>
    <bk>
      <rc t="1" v="46012"/>
    </bk>
    <bk>
      <rc t="1" v="46013"/>
    </bk>
    <bk>
      <rc t="1" v="46014"/>
    </bk>
    <bk>
      <rc t="1" v="46015"/>
    </bk>
    <bk>
      <rc t="1" v="46016"/>
    </bk>
    <bk>
      <rc t="1" v="46017"/>
    </bk>
    <bk>
      <rc t="1" v="46018"/>
    </bk>
    <bk>
      <rc t="1" v="46019"/>
    </bk>
    <bk>
      <rc t="1" v="46020"/>
    </bk>
    <bk>
      <rc t="1" v="46021"/>
    </bk>
    <bk>
      <rc t="1" v="46022"/>
    </bk>
    <bk>
      <rc t="1" v="46023"/>
    </bk>
    <bk>
      <rc t="1" v="46024"/>
    </bk>
    <bk>
      <rc t="1" v="46025"/>
    </bk>
    <bk>
      <rc t="1" v="46026"/>
    </bk>
    <bk>
      <rc t="1" v="46027"/>
    </bk>
    <bk>
      <rc t="1" v="46028"/>
    </bk>
    <bk>
      <rc t="1" v="46029"/>
    </bk>
    <bk>
      <rc t="1" v="46030"/>
    </bk>
    <bk>
      <rc t="1" v="46031"/>
    </bk>
    <bk>
      <rc t="1" v="46032"/>
    </bk>
    <bk>
      <rc t="1" v="46033"/>
    </bk>
    <bk>
      <rc t="1" v="46034"/>
    </bk>
    <bk>
      <rc t="1" v="46035"/>
    </bk>
    <bk>
      <rc t="1" v="46036"/>
    </bk>
    <bk>
      <rc t="1" v="46037"/>
    </bk>
    <bk>
      <rc t="1" v="46038"/>
    </bk>
    <bk>
      <rc t="1" v="46039"/>
    </bk>
    <bk>
      <rc t="1" v="46040"/>
    </bk>
    <bk>
      <rc t="1" v="46041"/>
    </bk>
    <bk>
      <rc t="1" v="46042"/>
    </bk>
    <bk>
      <rc t="1" v="46043"/>
    </bk>
    <bk>
      <rc t="1" v="46044"/>
    </bk>
    <bk>
      <rc t="1" v="46045"/>
    </bk>
    <bk>
      <rc t="1" v="46046"/>
    </bk>
    <bk>
      <rc t="1" v="46047"/>
    </bk>
    <bk>
      <rc t="1" v="46048"/>
    </bk>
    <bk>
      <rc t="1" v="46049"/>
    </bk>
    <bk>
      <rc t="1" v="46050"/>
    </bk>
    <bk>
      <rc t="1" v="46051"/>
    </bk>
    <bk>
      <rc t="1" v="46052"/>
    </bk>
    <bk>
      <rc t="1" v="46053"/>
    </bk>
    <bk>
      <rc t="1" v="46054"/>
    </bk>
    <bk>
      <rc t="1" v="46055"/>
    </bk>
    <bk>
      <rc t="1" v="46056"/>
    </bk>
    <bk>
      <rc t="1" v="46057"/>
    </bk>
    <bk>
      <rc t="1" v="46058"/>
    </bk>
    <bk>
      <rc t="1" v="46059"/>
    </bk>
    <bk>
      <rc t="1" v="46060"/>
    </bk>
    <bk>
      <rc t="1" v="46061"/>
    </bk>
    <bk>
      <rc t="1" v="46062"/>
    </bk>
    <bk>
      <rc t="1" v="46063"/>
    </bk>
    <bk>
      <rc t="1" v="46064"/>
    </bk>
    <bk>
      <rc t="1" v="46065"/>
    </bk>
    <bk>
      <rc t="1" v="46066"/>
    </bk>
    <bk>
      <rc t="1" v="46067"/>
    </bk>
    <bk>
      <rc t="1" v="46068"/>
    </bk>
    <bk>
      <rc t="1" v="46069"/>
    </bk>
    <bk>
      <rc t="1" v="46070"/>
    </bk>
    <bk>
      <rc t="1" v="46071"/>
    </bk>
    <bk>
      <rc t="1" v="46072"/>
    </bk>
    <bk>
      <rc t="1" v="46073"/>
    </bk>
    <bk>
      <rc t="1" v="46074"/>
    </bk>
    <bk>
      <rc t="1" v="46075"/>
    </bk>
    <bk>
      <rc t="1" v="46076"/>
    </bk>
    <bk>
      <rc t="1" v="46077"/>
    </bk>
    <bk>
      <rc t="1" v="46078"/>
    </bk>
    <bk>
      <rc t="1" v="46079"/>
    </bk>
    <bk>
      <rc t="1" v="46080"/>
    </bk>
    <bk>
      <rc t="1" v="46081"/>
    </bk>
    <bk>
      <rc t="1" v="46082"/>
    </bk>
    <bk>
      <rc t="1" v="46083"/>
    </bk>
    <bk>
      <rc t="1" v="46084"/>
    </bk>
    <bk>
      <rc t="1" v="46085"/>
    </bk>
    <bk>
      <rc t="1" v="46086"/>
    </bk>
    <bk>
      <rc t="1" v="46087"/>
    </bk>
    <bk>
      <rc t="1" v="46088"/>
    </bk>
    <bk>
      <rc t="1" v="46089"/>
    </bk>
    <bk>
      <rc t="1" v="46090"/>
    </bk>
    <bk>
      <rc t="1" v="46091"/>
    </bk>
    <bk>
      <rc t="1" v="46092"/>
    </bk>
    <bk>
      <rc t="1" v="46093"/>
    </bk>
    <bk>
      <rc t="1" v="46094"/>
    </bk>
    <bk>
      <rc t="1" v="46095"/>
    </bk>
    <bk>
      <rc t="1" v="46096"/>
    </bk>
    <bk>
      <rc t="1" v="46097"/>
    </bk>
    <bk>
      <rc t="1" v="46098"/>
    </bk>
    <bk>
      <rc t="1" v="46099"/>
    </bk>
    <bk>
      <rc t="1" v="46100"/>
    </bk>
    <bk>
      <rc t="1" v="46101"/>
    </bk>
    <bk>
      <rc t="1" v="46102"/>
    </bk>
    <bk>
      <rc t="1" v="46103"/>
    </bk>
    <bk>
      <rc t="1" v="46104"/>
    </bk>
    <bk>
      <rc t="1" v="46105"/>
    </bk>
    <bk>
      <rc t="1" v="46106"/>
    </bk>
    <bk>
      <rc t="1" v="46107"/>
    </bk>
    <bk>
      <rc t="1" v="46108"/>
    </bk>
    <bk>
      <rc t="1" v="46109"/>
    </bk>
    <bk>
      <rc t="1" v="46110"/>
    </bk>
    <bk>
      <rc t="1" v="46111"/>
    </bk>
    <bk>
      <rc t="1" v="46112"/>
    </bk>
    <bk>
      <rc t="1" v="46113"/>
    </bk>
    <bk>
      <rc t="1" v="46114"/>
    </bk>
    <bk>
      <rc t="1" v="46115"/>
    </bk>
    <bk>
      <rc t="1" v="46116"/>
    </bk>
    <bk>
      <rc t="1" v="46117"/>
    </bk>
    <bk>
      <rc t="1" v="46118"/>
    </bk>
    <bk>
      <rc t="1" v="46119"/>
    </bk>
    <bk>
      <rc t="1" v="46120"/>
    </bk>
    <bk>
      <rc t="1" v="46121"/>
    </bk>
    <bk>
      <rc t="1" v="46122"/>
    </bk>
    <bk>
      <rc t="1" v="46123"/>
    </bk>
    <bk>
      <rc t="1" v="46124"/>
    </bk>
    <bk>
      <rc t="1" v="46125"/>
    </bk>
    <bk>
      <rc t="1" v="46126"/>
    </bk>
    <bk>
      <rc t="1" v="46127"/>
    </bk>
    <bk>
      <rc t="1" v="46128"/>
    </bk>
    <bk>
      <rc t="1" v="46129"/>
    </bk>
    <bk>
      <rc t="1" v="46130"/>
    </bk>
    <bk>
      <rc t="1" v="46131"/>
    </bk>
    <bk>
      <rc t="1" v="46132"/>
    </bk>
    <bk>
      <rc t="1" v="46133"/>
    </bk>
    <bk>
      <rc t="1" v="46134"/>
    </bk>
    <bk>
      <rc t="1" v="46135"/>
    </bk>
    <bk>
      <rc t="1" v="46136"/>
    </bk>
    <bk>
      <rc t="1" v="46137"/>
    </bk>
    <bk>
      <rc t="1" v="46138"/>
    </bk>
    <bk>
      <rc t="1" v="46139"/>
    </bk>
    <bk>
      <rc t="1" v="46140"/>
    </bk>
    <bk>
      <rc t="1" v="46141"/>
    </bk>
    <bk>
      <rc t="1" v="46142"/>
    </bk>
    <bk>
      <rc t="1" v="46143"/>
    </bk>
    <bk>
      <rc t="1" v="46144"/>
    </bk>
    <bk>
      <rc t="1" v="46145"/>
    </bk>
    <bk>
      <rc t="1" v="46146"/>
    </bk>
    <bk>
      <rc t="1" v="46147"/>
    </bk>
    <bk>
      <rc t="1" v="46148"/>
    </bk>
    <bk>
      <rc t="1" v="46149"/>
    </bk>
    <bk>
      <rc t="1" v="46150"/>
    </bk>
    <bk>
      <rc t="1" v="46151"/>
    </bk>
    <bk>
      <rc t="1" v="46152"/>
    </bk>
    <bk>
      <rc t="1" v="46153"/>
    </bk>
    <bk>
      <rc t="1" v="46154"/>
    </bk>
    <bk>
      <rc t="1" v="46155"/>
    </bk>
    <bk>
      <rc t="1" v="46156"/>
    </bk>
    <bk>
      <rc t="1" v="46157"/>
    </bk>
    <bk>
      <rc t="1" v="46158"/>
    </bk>
    <bk>
      <rc t="1" v="46159"/>
    </bk>
    <bk>
      <rc t="1" v="46160"/>
    </bk>
    <bk>
      <rc t="1" v="46161"/>
    </bk>
    <bk>
      <rc t="1" v="46162"/>
    </bk>
    <bk>
      <rc t="1" v="46163"/>
    </bk>
    <bk>
      <rc t="1" v="46164"/>
    </bk>
    <bk>
      <rc t="1" v="46165"/>
    </bk>
    <bk>
      <rc t="1" v="46166"/>
    </bk>
    <bk>
      <rc t="1" v="46167"/>
    </bk>
    <bk>
      <rc t="1" v="46168"/>
    </bk>
    <bk>
      <rc t="1" v="46169"/>
    </bk>
    <bk>
      <rc t="1" v="46170"/>
    </bk>
    <bk>
      <rc t="1" v="46171"/>
    </bk>
    <bk>
      <rc t="1" v="46172"/>
    </bk>
    <bk>
      <rc t="1" v="46173"/>
    </bk>
    <bk>
      <rc t="1" v="46174"/>
    </bk>
    <bk>
      <rc t="1" v="46175"/>
    </bk>
    <bk>
      <rc t="1" v="46176"/>
    </bk>
    <bk>
      <rc t="1" v="46177"/>
    </bk>
    <bk>
      <rc t="1" v="46178"/>
    </bk>
    <bk>
      <rc t="1" v="46179"/>
    </bk>
    <bk>
      <rc t="1" v="46180"/>
    </bk>
    <bk>
      <rc t="1" v="46181"/>
    </bk>
    <bk>
      <rc t="1" v="46182"/>
    </bk>
    <bk>
      <rc t="1" v="46183"/>
    </bk>
    <bk>
      <rc t="1" v="46184"/>
    </bk>
    <bk>
      <rc t="1" v="46185"/>
    </bk>
    <bk>
      <rc t="1" v="46186"/>
    </bk>
    <bk>
      <rc t="1" v="46187"/>
    </bk>
    <bk>
      <rc t="1" v="46188"/>
    </bk>
    <bk>
      <rc t="1" v="46189"/>
    </bk>
    <bk>
      <rc t="1" v="46190"/>
    </bk>
    <bk>
      <rc t="1" v="46191"/>
    </bk>
    <bk>
      <rc t="1" v="46192"/>
    </bk>
    <bk>
      <rc t="1" v="46193"/>
    </bk>
    <bk>
      <rc t="1" v="46194"/>
    </bk>
    <bk>
      <rc t="1" v="46195"/>
    </bk>
    <bk>
      <rc t="1" v="46196"/>
    </bk>
    <bk>
      <rc t="1" v="46197"/>
    </bk>
    <bk>
      <rc t="1" v="46198"/>
    </bk>
    <bk>
      <rc t="1" v="46199"/>
    </bk>
    <bk>
      <rc t="1" v="46200"/>
    </bk>
    <bk>
      <rc t="1" v="46201"/>
    </bk>
    <bk>
      <rc t="1" v="46202"/>
    </bk>
    <bk>
      <rc t="1" v="46203"/>
    </bk>
    <bk>
      <rc t="1" v="46204"/>
    </bk>
    <bk>
      <rc t="1" v="46205"/>
    </bk>
    <bk>
      <rc t="1" v="46206"/>
    </bk>
    <bk>
      <rc t="1" v="46207"/>
    </bk>
    <bk>
      <rc t="1" v="46208"/>
    </bk>
    <bk>
      <rc t="1" v="46209"/>
    </bk>
    <bk>
      <rc t="1" v="46210"/>
    </bk>
    <bk>
      <rc t="1" v="46211"/>
    </bk>
    <bk>
      <rc t="1" v="46212"/>
    </bk>
    <bk>
      <rc t="1" v="46213"/>
    </bk>
    <bk>
      <rc t="1" v="46214"/>
    </bk>
    <bk>
      <rc t="1" v="46215"/>
    </bk>
    <bk>
      <rc t="1" v="46216"/>
    </bk>
    <bk>
      <rc t="1" v="46217"/>
    </bk>
    <bk>
      <rc t="1" v="46218"/>
    </bk>
    <bk>
      <rc t="1" v="46219"/>
    </bk>
    <bk>
      <rc t="1" v="46220"/>
    </bk>
    <bk>
      <rc t="1" v="46221"/>
    </bk>
    <bk>
      <rc t="1" v="46222"/>
    </bk>
    <bk>
      <rc t="1" v="46223"/>
    </bk>
    <bk>
      <rc t="1" v="46224"/>
    </bk>
    <bk>
      <rc t="1" v="46225"/>
    </bk>
    <bk>
      <rc t="1" v="46226"/>
    </bk>
    <bk>
      <rc t="1" v="46227"/>
    </bk>
    <bk>
      <rc t="1" v="46228"/>
    </bk>
    <bk>
      <rc t="1" v="46229"/>
    </bk>
    <bk>
      <rc t="1" v="46230"/>
    </bk>
    <bk>
      <rc t="1" v="46231"/>
    </bk>
    <bk>
      <rc t="1" v="46232"/>
    </bk>
    <bk>
      <rc t="1" v="46233"/>
    </bk>
    <bk>
      <rc t="1" v="46234"/>
    </bk>
    <bk>
      <rc t="1" v="46235"/>
    </bk>
    <bk>
      <rc t="1" v="46236"/>
    </bk>
    <bk>
      <rc t="1" v="46237"/>
    </bk>
    <bk>
      <rc t="1" v="46238"/>
    </bk>
    <bk>
      <rc t="1" v="46239"/>
    </bk>
    <bk>
      <rc t="1" v="46240"/>
    </bk>
    <bk>
      <rc t="1" v="46241"/>
    </bk>
    <bk>
      <rc t="1" v="46242"/>
    </bk>
    <bk>
      <rc t="1" v="46243"/>
    </bk>
    <bk>
      <rc t="1" v="46244"/>
    </bk>
    <bk>
      <rc t="1" v="46245"/>
    </bk>
    <bk>
      <rc t="1" v="46246"/>
    </bk>
    <bk>
      <rc t="1" v="46247"/>
    </bk>
    <bk>
      <rc t="1" v="46248"/>
    </bk>
    <bk>
      <rc t="1" v="46249"/>
    </bk>
    <bk>
      <rc t="1" v="46250"/>
    </bk>
    <bk>
      <rc t="1" v="46251"/>
    </bk>
    <bk>
      <rc t="1" v="46252"/>
    </bk>
    <bk>
      <rc t="1" v="46253"/>
    </bk>
    <bk>
      <rc t="1" v="46254"/>
    </bk>
    <bk>
      <rc t="1" v="46255"/>
    </bk>
    <bk>
      <rc t="1" v="46256"/>
    </bk>
    <bk>
      <rc t="1" v="46257"/>
    </bk>
    <bk>
      <rc t="1" v="46258"/>
    </bk>
    <bk>
      <rc t="1" v="46259"/>
    </bk>
    <bk>
      <rc t="1" v="46260"/>
    </bk>
    <bk>
      <rc t="1" v="46261"/>
    </bk>
    <bk>
      <rc t="1" v="46262"/>
    </bk>
    <bk>
      <rc t="1" v="46263"/>
    </bk>
    <bk>
      <rc t="1" v="46264"/>
    </bk>
    <bk>
      <rc t="1" v="46265"/>
    </bk>
    <bk>
      <rc t="1" v="46266"/>
    </bk>
    <bk>
      <rc t="1" v="46267"/>
    </bk>
    <bk>
      <rc t="1" v="46268"/>
    </bk>
    <bk>
      <rc t="1" v="46269"/>
    </bk>
    <bk>
      <rc t="1" v="46270"/>
    </bk>
    <bk>
      <rc t="1" v="46271"/>
    </bk>
    <bk>
      <rc t="1" v="46272"/>
    </bk>
    <bk>
      <rc t="1" v="46273"/>
    </bk>
    <bk>
      <rc t="1" v="46274"/>
    </bk>
    <bk>
      <rc t="1" v="46275"/>
    </bk>
    <bk>
      <rc t="1" v="46276"/>
    </bk>
    <bk>
      <rc t="1" v="46277"/>
    </bk>
    <bk>
      <rc t="1" v="46278"/>
    </bk>
    <bk>
      <rc t="1" v="46279"/>
    </bk>
    <bk>
      <rc t="1" v="46280"/>
    </bk>
    <bk>
      <rc t="1" v="46281"/>
    </bk>
    <bk>
      <rc t="1" v="46282"/>
    </bk>
    <bk>
      <rc t="1" v="46283"/>
    </bk>
    <bk>
      <rc t="1" v="46284"/>
    </bk>
    <bk>
      <rc t="1" v="46285"/>
    </bk>
    <bk>
      <rc t="1" v="46286"/>
    </bk>
    <bk>
      <rc t="1" v="46287"/>
    </bk>
    <bk>
      <rc t="1" v="46288"/>
    </bk>
    <bk>
      <rc t="1" v="46289"/>
    </bk>
    <bk>
      <rc t="1" v="46290"/>
    </bk>
    <bk>
      <rc t="1" v="46291"/>
    </bk>
    <bk>
      <rc t="1" v="46292"/>
    </bk>
    <bk>
      <rc t="1" v="46293"/>
    </bk>
    <bk>
      <rc t="1" v="46294"/>
    </bk>
    <bk>
      <rc t="1" v="46295"/>
    </bk>
    <bk>
      <rc t="1" v="46296"/>
    </bk>
    <bk>
      <rc t="1" v="46297"/>
    </bk>
    <bk>
      <rc t="1" v="46298"/>
    </bk>
    <bk>
      <rc t="1" v="46299"/>
    </bk>
    <bk>
      <rc t="1" v="46300"/>
    </bk>
    <bk>
      <rc t="1" v="46301"/>
    </bk>
    <bk>
      <rc t="1" v="46302"/>
    </bk>
    <bk>
      <rc t="1" v="46303"/>
    </bk>
    <bk>
      <rc t="1" v="46304"/>
    </bk>
    <bk>
      <rc t="1" v="46305"/>
    </bk>
    <bk>
      <rc t="1" v="46306"/>
    </bk>
    <bk>
      <rc t="1" v="46307"/>
    </bk>
    <bk>
      <rc t="1" v="46308"/>
    </bk>
    <bk>
      <rc t="1" v="46309"/>
    </bk>
    <bk>
      <rc t="1" v="46310"/>
    </bk>
    <bk>
      <rc t="1" v="46311"/>
    </bk>
    <bk>
      <rc t="1" v="46312"/>
    </bk>
    <bk>
      <rc t="1" v="46313"/>
    </bk>
    <bk>
      <rc t="1" v="46314"/>
    </bk>
    <bk>
      <rc t="1" v="46315"/>
    </bk>
    <bk>
      <rc t="1" v="46316"/>
    </bk>
    <bk>
      <rc t="1" v="46317"/>
    </bk>
    <bk>
      <rc t="1" v="46318"/>
    </bk>
    <bk>
      <rc t="1" v="46319"/>
    </bk>
    <bk>
      <rc t="1" v="46320"/>
    </bk>
    <bk>
      <rc t="1" v="46321"/>
    </bk>
    <bk>
      <rc t="1" v="46322"/>
    </bk>
    <bk>
      <rc t="1" v="46323"/>
    </bk>
    <bk>
      <rc t="1" v="46324"/>
    </bk>
    <bk>
      <rc t="1" v="46325"/>
    </bk>
    <bk>
      <rc t="1" v="46326"/>
    </bk>
    <bk>
      <rc t="1" v="46327"/>
    </bk>
    <bk>
      <rc t="1" v="46328"/>
    </bk>
    <bk>
      <rc t="1" v="46329"/>
    </bk>
    <bk>
      <rc t="1" v="46330"/>
    </bk>
    <bk>
      <rc t="1" v="46331"/>
    </bk>
    <bk>
      <rc t="1" v="46332"/>
    </bk>
    <bk>
      <rc t="1" v="46333"/>
    </bk>
    <bk>
      <rc t="1" v="46334"/>
    </bk>
    <bk>
      <rc t="1" v="46335"/>
    </bk>
    <bk>
      <rc t="1" v="46336"/>
    </bk>
    <bk>
      <rc t="1" v="46337"/>
    </bk>
    <bk>
      <rc t="1" v="46338"/>
    </bk>
    <bk>
      <rc t="1" v="46339"/>
    </bk>
    <bk>
      <rc t="1" v="46340"/>
    </bk>
    <bk>
      <rc t="1" v="46341"/>
    </bk>
    <bk>
      <rc t="1" v="46342"/>
    </bk>
    <bk>
      <rc t="1" v="46343"/>
    </bk>
    <bk>
      <rc t="1" v="46344"/>
    </bk>
    <bk>
      <rc t="1" v="46345"/>
    </bk>
    <bk>
      <rc t="1" v="46346"/>
    </bk>
    <bk>
      <rc t="1" v="46347"/>
    </bk>
    <bk>
      <rc t="1" v="46348"/>
    </bk>
    <bk>
      <rc t="1" v="46349"/>
    </bk>
    <bk>
      <rc t="1" v="46350"/>
    </bk>
    <bk>
      <rc t="1" v="46351"/>
    </bk>
    <bk>
      <rc t="1" v="46352"/>
    </bk>
    <bk>
      <rc t="1" v="46353"/>
    </bk>
    <bk>
      <rc t="1" v="46354"/>
    </bk>
    <bk>
      <rc t="1" v="46355"/>
    </bk>
    <bk>
      <rc t="1" v="46356"/>
    </bk>
    <bk>
      <rc t="1" v="46357"/>
    </bk>
    <bk>
      <rc t="1" v="46358"/>
    </bk>
    <bk>
      <rc t="1" v="46359"/>
    </bk>
    <bk>
      <rc t="1" v="46360"/>
    </bk>
    <bk>
      <rc t="1" v="46361"/>
    </bk>
    <bk>
      <rc t="1" v="46362"/>
    </bk>
    <bk>
      <rc t="1" v="46363"/>
    </bk>
    <bk>
      <rc t="1" v="46364"/>
    </bk>
    <bk>
      <rc t="1" v="46365"/>
    </bk>
    <bk>
      <rc t="1" v="46366"/>
    </bk>
    <bk>
      <rc t="1" v="46367"/>
    </bk>
    <bk>
      <rc t="1" v="46368"/>
    </bk>
    <bk>
      <rc t="1" v="46369"/>
    </bk>
    <bk>
      <rc t="1" v="46370"/>
    </bk>
    <bk>
      <rc t="1" v="46371"/>
    </bk>
    <bk>
      <rc t="1" v="46372"/>
    </bk>
    <bk>
      <rc t="1" v="46373"/>
    </bk>
    <bk>
      <rc t="1" v="46374"/>
    </bk>
    <bk>
      <rc t="1" v="46375"/>
    </bk>
    <bk>
      <rc t="1" v="46376"/>
    </bk>
    <bk>
      <rc t="1" v="46377"/>
    </bk>
    <bk>
      <rc t="1" v="46378"/>
    </bk>
    <bk>
      <rc t="1" v="46379"/>
    </bk>
    <bk>
      <rc t="1" v="46380"/>
    </bk>
    <bk>
      <rc t="1" v="46381"/>
    </bk>
    <bk>
      <rc t="1" v="46382"/>
    </bk>
    <bk>
      <rc t="1" v="46383"/>
    </bk>
    <bk>
      <rc t="1" v="46384"/>
    </bk>
    <bk>
      <rc t="1" v="46385"/>
    </bk>
    <bk>
      <rc t="1" v="46386"/>
    </bk>
    <bk>
      <rc t="1" v="46387"/>
    </bk>
    <bk>
      <rc t="1" v="46388"/>
    </bk>
    <bk>
      <rc t="1" v="46389"/>
    </bk>
    <bk>
      <rc t="1" v="46390"/>
    </bk>
    <bk>
      <rc t="1" v="46391"/>
    </bk>
    <bk>
      <rc t="1" v="46392"/>
    </bk>
    <bk>
      <rc t="1" v="46393"/>
    </bk>
    <bk>
      <rc t="1" v="46394"/>
    </bk>
    <bk>
      <rc t="1" v="46395"/>
    </bk>
    <bk>
      <rc t="1" v="46396"/>
    </bk>
    <bk>
      <rc t="1" v="46397"/>
    </bk>
    <bk>
      <rc t="1" v="46398"/>
    </bk>
    <bk>
      <rc t="1" v="46399"/>
    </bk>
    <bk>
      <rc t="1" v="46400"/>
    </bk>
    <bk>
      <rc t="1" v="46401"/>
    </bk>
    <bk>
      <rc t="1" v="46402"/>
    </bk>
    <bk>
      <rc t="1" v="46403"/>
    </bk>
    <bk>
      <rc t="1" v="46404"/>
    </bk>
    <bk>
      <rc t="1" v="46405"/>
    </bk>
    <bk>
      <rc t="1" v="46406"/>
    </bk>
    <bk>
      <rc t="1" v="46407"/>
    </bk>
    <bk>
      <rc t="1" v="46408"/>
    </bk>
    <bk>
      <rc t="1" v="46409"/>
    </bk>
    <bk>
      <rc t="1" v="46410"/>
    </bk>
    <bk>
      <rc t="1" v="46411"/>
    </bk>
    <bk>
      <rc t="1" v="46412"/>
    </bk>
    <bk>
      <rc t="1" v="46413"/>
    </bk>
    <bk>
      <rc t="1" v="46414"/>
    </bk>
    <bk>
      <rc t="1" v="46415"/>
    </bk>
    <bk>
      <rc t="1" v="46416"/>
    </bk>
    <bk>
      <rc t="1" v="46417"/>
    </bk>
    <bk>
      <rc t="1" v="46418"/>
    </bk>
    <bk>
      <rc t="1" v="46419"/>
    </bk>
    <bk>
      <rc t="1" v="46420"/>
    </bk>
    <bk>
      <rc t="1" v="46421"/>
    </bk>
    <bk>
      <rc t="1" v="46422"/>
    </bk>
    <bk>
      <rc t="1" v="46423"/>
    </bk>
    <bk>
      <rc t="1" v="46424"/>
    </bk>
    <bk>
      <rc t="1" v="46425"/>
    </bk>
    <bk>
      <rc t="1" v="46426"/>
    </bk>
    <bk>
      <rc t="1" v="46427"/>
    </bk>
    <bk>
      <rc t="1" v="46428"/>
    </bk>
    <bk>
      <rc t="1" v="46429"/>
    </bk>
    <bk>
      <rc t="1" v="46430"/>
    </bk>
    <bk>
      <rc t="1" v="46431"/>
    </bk>
    <bk>
      <rc t="1" v="46432"/>
    </bk>
    <bk>
      <rc t="1" v="46433"/>
    </bk>
    <bk>
      <rc t="1" v="46434"/>
    </bk>
    <bk>
      <rc t="1" v="46435"/>
    </bk>
    <bk>
      <rc t="1" v="46436"/>
    </bk>
    <bk>
      <rc t="1" v="46437"/>
    </bk>
    <bk>
      <rc t="1" v="46438"/>
    </bk>
    <bk>
      <rc t="1" v="46439"/>
    </bk>
    <bk>
      <rc t="1" v="46440"/>
    </bk>
    <bk>
      <rc t="1" v="46441"/>
    </bk>
    <bk>
      <rc t="1" v="46442"/>
    </bk>
    <bk>
      <rc t="1" v="46443"/>
    </bk>
    <bk>
      <rc t="1" v="46444"/>
    </bk>
    <bk>
      <rc t="1" v="46445"/>
    </bk>
    <bk>
      <rc t="1" v="46446"/>
    </bk>
    <bk>
      <rc t="1" v="46447"/>
    </bk>
    <bk>
      <rc t="1" v="46448"/>
    </bk>
    <bk>
      <rc t="1" v="46449"/>
    </bk>
    <bk>
      <rc t="1" v="46450"/>
    </bk>
    <bk>
      <rc t="1" v="46451"/>
    </bk>
    <bk>
      <rc t="1" v="46452"/>
    </bk>
    <bk>
      <rc t="1" v="46453"/>
    </bk>
    <bk>
      <rc t="1" v="46454"/>
    </bk>
    <bk>
      <rc t="1" v="46455"/>
    </bk>
    <bk>
      <rc t="1" v="46456"/>
    </bk>
    <bk>
      <rc t="1" v="46457"/>
    </bk>
    <bk>
      <rc t="1" v="46458"/>
    </bk>
    <bk>
      <rc t="1" v="46459"/>
    </bk>
    <bk>
      <rc t="1" v="46460"/>
    </bk>
    <bk>
      <rc t="1" v="46461"/>
    </bk>
    <bk>
      <rc t="1" v="46462"/>
    </bk>
    <bk>
      <rc t="1" v="46463"/>
    </bk>
    <bk>
      <rc t="1" v="46464"/>
    </bk>
    <bk>
      <rc t="1" v="46465"/>
    </bk>
    <bk>
      <rc t="1" v="46466"/>
    </bk>
    <bk>
      <rc t="1" v="46467"/>
    </bk>
    <bk>
      <rc t="1" v="46468"/>
    </bk>
    <bk>
      <rc t="1" v="46469"/>
    </bk>
    <bk>
      <rc t="1" v="46470"/>
    </bk>
    <bk>
      <rc t="1" v="46471"/>
    </bk>
    <bk>
      <rc t="1" v="46472"/>
    </bk>
    <bk>
      <rc t="1" v="46473"/>
    </bk>
    <bk>
      <rc t="1" v="46474"/>
    </bk>
    <bk>
      <rc t="1" v="46475"/>
    </bk>
    <bk>
      <rc t="1" v="46476"/>
    </bk>
    <bk>
      <rc t="1" v="46477"/>
    </bk>
    <bk>
      <rc t="1" v="46478"/>
    </bk>
    <bk>
      <rc t="1" v="46479"/>
    </bk>
    <bk>
      <rc t="1" v="46480"/>
    </bk>
    <bk>
      <rc t="1" v="46481"/>
    </bk>
    <bk>
      <rc t="1" v="46482"/>
    </bk>
    <bk>
      <rc t="1" v="46483"/>
    </bk>
    <bk>
      <rc t="1" v="46484"/>
    </bk>
    <bk>
      <rc t="1" v="46485"/>
    </bk>
    <bk>
      <rc t="1" v="46486"/>
    </bk>
    <bk>
      <rc t="1" v="46487"/>
    </bk>
    <bk>
      <rc t="1" v="46488"/>
    </bk>
    <bk>
      <rc t="1" v="46489"/>
    </bk>
    <bk>
      <rc t="1" v="46490"/>
    </bk>
    <bk>
      <rc t="1" v="46491"/>
    </bk>
    <bk>
      <rc t="1" v="46492"/>
    </bk>
    <bk>
      <rc t="1" v="46493"/>
    </bk>
    <bk>
      <rc t="1" v="46494"/>
    </bk>
    <bk>
      <rc t="1" v="46495"/>
    </bk>
    <bk>
      <rc t="1" v="46496"/>
    </bk>
    <bk>
      <rc t="1" v="46497"/>
    </bk>
    <bk>
      <rc t="1" v="46498"/>
    </bk>
    <bk>
      <rc t="1" v="46499"/>
    </bk>
    <bk>
      <rc t="1" v="46500"/>
    </bk>
    <bk>
      <rc t="1" v="46501"/>
    </bk>
    <bk>
      <rc t="1" v="46502"/>
    </bk>
    <bk>
      <rc t="1" v="46503"/>
    </bk>
    <bk>
      <rc t="1" v="46504"/>
    </bk>
    <bk>
      <rc t="1" v="46505"/>
    </bk>
    <bk>
      <rc t="1" v="46506"/>
    </bk>
    <bk>
      <rc t="1" v="46507"/>
    </bk>
    <bk>
      <rc t="1" v="46508"/>
    </bk>
    <bk>
      <rc t="1" v="46509"/>
    </bk>
    <bk>
      <rc t="1" v="46510"/>
    </bk>
    <bk>
      <rc t="1" v="46511"/>
    </bk>
    <bk>
      <rc t="1" v="46512"/>
    </bk>
    <bk>
      <rc t="1" v="46513"/>
    </bk>
    <bk>
      <rc t="1" v="46514"/>
    </bk>
    <bk>
      <rc t="1" v="46515"/>
    </bk>
    <bk>
      <rc t="1" v="46516"/>
    </bk>
    <bk>
      <rc t="1" v="46517"/>
    </bk>
    <bk>
      <rc t="1" v="46518"/>
    </bk>
    <bk>
      <rc t="1" v="46519"/>
    </bk>
    <bk>
      <rc t="1" v="46520"/>
    </bk>
    <bk>
      <rc t="1" v="46521"/>
    </bk>
    <bk>
      <rc t="1" v="46522"/>
    </bk>
    <bk>
      <rc t="1" v="46523"/>
    </bk>
    <bk>
      <rc t="1" v="46524"/>
    </bk>
    <bk>
      <rc t="1" v="46525"/>
    </bk>
    <bk>
      <rc t="1" v="46526"/>
    </bk>
    <bk>
      <rc t="1" v="46527"/>
    </bk>
    <bk>
      <rc t="1" v="46528"/>
    </bk>
    <bk>
      <rc t="1" v="46529"/>
    </bk>
    <bk>
      <rc t="1" v="46530"/>
    </bk>
    <bk>
      <rc t="1" v="46531"/>
    </bk>
    <bk>
      <rc t="1" v="46532"/>
    </bk>
    <bk>
      <rc t="1" v="46533"/>
    </bk>
    <bk>
      <rc t="1" v="46534"/>
    </bk>
    <bk>
      <rc t="1" v="46535"/>
    </bk>
    <bk>
      <rc t="1" v="46536"/>
    </bk>
    <bk>
      <rc t="1" v="46537"/>
    </bk>
    <bk>
      <rc t="1" v="46538"/>
    </bk>
    <bk>
      <rc t="1" v="46539"/>
    </bk>
    <bk>
      <rc t="1" v="46540"/>
    </bk>
    <bk>
      <rc t="1" v="46541"/>
    </bk>
    <bk>
      <rc t="1" v="46542"/>
    </bk>
    <bk>
      <rc t="1" v="46543"/>
    </bk>
    <bk>
      <rc t="1" v="46544"/>
    </bk>
    <bk>
      <rc t="1" v="46545"/>
    </bk>
    <bk>
      <rc t="1" v="46546"/>
    </bk>
    <bk>
      <rc t="1" v="46547"/>
    </bk>
    <bk>
      <rc t="1" v="46548"/>
    </bk>
    <bk>
      <rc t="1" v="46549"/>
    </bk>
    <bk>
      <rc t="1" v="46550"/>
    </bk>
    <bk>
      <rc t="1" v="46551"/>
    </bk>
    <bk>
      <rc t="1" v="46552"/>
    </bk>
    <bk>
      <rc t="1" v="46553"/>
    </bk>
    <bk>
      <rc t="1" v="46554"/>
    </bk>
    <bk>
      <rc t="1" v="46555"/>
    </bk>
    <bk>
      <rc t="1" v="46556"/>
    </bk>
    <bk>
      <rc t="1" v="46557"/>
    </bk>
    <bk>
      <rc t="1" v="46558"/>
    </bk>
    <bk>
      <rc t="1" v="46559"/>
    </bk>
    <bk>
      <rc t="1" v="46560"/>
    </bk>
    <bk>
      <rc t="1" v="46561"/>
    </bk>
    <bk>
      <rc t="1" v="46562"/>
    </bk>
    <bk>
      <rc t="1" v="46563"/>
    </bk>
    <bk>
      <rc t="1" v="46564"/>
    </bk>
    <bk>
      <rc t="1" v="46565"/>
    </bk>
    <bk>
      <rc t="1" v="46566"/>
    </bk>
    <bk>
      <rc t="1" v="46567"/>
    </bk>
    <bk>
      <rc t="1" v="46568"/>
    </bk>
    <bk>
      <rc t="1" v="46569"/>
    </bk>
    <bk>
      <rc t="1" v="46570"/>
    </bk>
    <bk>
      <rc t="1" v="46571"/>
    </bk>
    <bk>
      <rc t="1" v="46572"/>
    </bk>
    <bk>
      <rc t="1" v="46573"/>
    </bk>
    <bk>
      <rc t="1" v="46574"/>
    </bk>
    <bk>
      <rc t="1" v="46575"/>
    </bk>
    <bk>
      <rc t="1" v="46576"/>
    </bk>
    <bk>
      <rc t="1" v="46577"/>
    </bk>
    <bk>
      <rc t="1" v="46578"/>
    </bk>
    <bk>
      <rc t="1" v="46579"/>
    </bk>
    <bk>
      <rc t="1" v="46580"/>
    </bk>
    <bk>
      <rc t="1" v="46581"/>
    </bk>
    <bk>
      <rc t="1" v="46582"/>
    </bk>
    <bk>
      <rc t="1" v="46583"/>
    </bk>
    <bk>
      <rc t="1" v="46584"/>
    </bk>
    <bk>
      <rc t="1" v="46585"/>
    </bk>
    <bk>
      <rc t="1" v="46586"/>
    </bk>
    <bk>
      <rc t="1" v="46587"/>
    </bk>
    <bk>
      <rc t="1" v="46588"/>
    </bk>
    <bk>
      <rc t="1" v="46589"/>
    </bk>
    <bk>
      <rc t="1" v="46590"/>
    </bk>
    <bk>
      <rc t="1" v="46591"/>
    </bk>
    <bk>
      <rc t="1" v="46592"/>
    </bk>
    <bk>
      <rc t="1" v="46593"/>
    </bk>
    <bk>
      <rc t="1" v="46594"/>
    </bk>
    <bk>
      <rc t="1" v="46595"/>
    </bk>
    <bk>
      <rc t="1" v="46596"/>
    </bk>
    <bk>
      <rc t="1" v="46597"/>
    </bk>
    <bk>
      <rc t="1" v="46598"/>
    </bk>
    <bk>
      <rc t="1" v="46599"/>
    </bk>
    <bk>
      <rc t="1" v="46600"/>
    </bk>
    <bk>
      <rc t="1" v="46601"/>
    </bk>
    <bk>
      <rc t="1" v="46602"/>
    </bk>
    <bk>
      <rc t="1" v="46603"/>
    </bk>
    <bk>
      <rc t="1" v="46604"/>
    </bk>
    <bk>
      <rc t="1" v="46605"/>
    </bk>
    <bk>
      <rc t="1" v="46606"/>
    </bk>
    <bk>
      <rc t="1" v="46607"/>
    </bk>
    <bk>
      <rc t="1" v="46608"/>
    </bk>
    <bk>
      <rc t="1" v="46609"/>
    </bk>
    <bk>
      <rc t="1" v="46610"/>
    </bk>
    <bk>
      <rc t="1" v="46611"/>
    </bk>
    <bk>
      <rc t="1" v="46612"/>
    </bk>
    <bk>
      <rc t="1" v="46613"/>
    </bk>
    <bk>
      <rc t="1" v="46614"/>
    </bk>
    <bk>
      <rc t="1" v="46615"/>
    </bk>
    <bk>
      <rc t="1" v="46616"/>
    </bk>
    <bk>
      <rc t="1" v="46617"/>
    </bk>
    <bk>
      <rc t="1" v="46618"/>
    </bk>
    <bk>
      <rc t="1" v="46619"/>
    </bk>
    <bk>
      <rc t="1" v="46620"/>
    </bk>
    <bk>
      <rc t="1" v="46621"/>
    </bk>
    <bk>
      <rc t="1" v="46622"/>
    </bk>
    <bk>
      <rc t="1" v="46623"/>
    </bk>
    <bk>
      <rc t="1" v="46624"/>
    </bk>
    <bk>
      <rc t="1" v="46625"/>
    </bk>
    <bk>
      <rc t="1" v="46626"/>
    </bk>
    <bk>
      <rc t="1" v="46627"/>
    </bk>
    <bk>
      <rc t="1" v="46628"/>
    </bk>
    <bk>
      <rc t="1" v="46629"/>
    </bk>
    <bk>
      <rc t="1" v="46630"/>
    </bk>
    <bk>
      <rc t="1" v="46631"/>
    </bk>
    <bk>
      <rc t="1" v="46632"/>
    </bk>
    <bk>
      <rc t="1" v="46633"/>
    </bk>
    <bk>
      <rc t="1" v="46634"/>
    </bk>
    <bk>
      <rc t="1" v="46635"/>
    </bk>
    <bk>
      <rc t="1" v="46636"/>
    </bk>
    <bk>
      <rc t="1" v="46637"/>
    </bk>
    <bk>
      <rc t="1" v="46638"/>
    </bk>
    <bk>
      <rc t="1" v="46639"/>
    </bk>
    <bk>
      <rc t="1" v="46640"/>
    </bk>
    <bk>
      <rc t="1" v="46641"/>
    </bk>
    <bk>
      <rc t="1" v="46642"/>
    </bk>
    <bk>
      <rc t="1" v="46643"/>
    </bk>
    <bk>
      <rc t="1" v="46644"/>
    </bk>
    <bk>
      <rc t="1" v="46645"/>
    </bk>
    <bk>
      <rc t="1" v="46646"/>
    </bk>
    <bk>
      <rc t="1" v="46647"/>
    </bk>
    <bk>
      <rc t="1" v="46648"/>
    </bk>
    <bk>
      <rc t="1" v="46649"/>
    </bk>
    <bk>
      <rc t="1" v="46650"/>
    </bk>
    <bk>
      <rc t="1" v="46651"/>
    </bk>
    <bk>
      <rc t="1" v="46652"/>
    </bk>
    <bk>
      <rc t="1" v="46653"/>
    </bk>
    <bk>
      <rc t="1" v="46654"/>
    </bk>
    <bk>
      <rc t="1" v="46655"/>
    </bk>
    <bk>
      <rc t="1" v="46656"/>
    </bk>
    <bk>
      <rc t="1" v="46657"/>
    </bk>
    <bk>
      <rc t="1" v="46658"/>
    </bk>
    <bk>
      <rc t="1" v="46659"/>
    </bk>
    <bk>
      <rc t="1" v="46660"/>
    </bk>
    <bk>
      <rc t="1" v="46661"/>
    </bk>
    <bk>
      <rc t="1" v="46662"/>
    </bk>
    <bk>
      <rc t="1" v="46663"/>
    </bk>
    <bk>
      <rc t="1" v="46664"/>
    </bk>
    <bk>
      <rc t="1" v="46665"/>
    </bk>
    <bk>
      <rc t="1" v="46666"/>
    </bk>
    <bk>
      <rc t="1" v="46667"/>
    </bk>
    <bk>
      <rc t="1" v="46668"/>
    </bk>
    <bk>
      <rc t="1" v="46669"/>
    </bk>
    <bk>
      <rc t="1" v="46670"/>
    </bk>
    <bk>
      <rc t="1" v="46671"/>
    </bk>
    <bk>
      <rc t="1" v="46672"/>
    </bk>
    <bk>
      <rc t="1" v="46673"/>
    </bk>
    <bk>
      <rc t="1" v="46674"/>
    </bk>
    <bk>
      <rc t="1" v="46675"/>
    </bk>
    <bk>
      <rc t="1" v="46676"/>
    </bk>
    <bk>
      <rc t="1" v="46677"/>
    </bk>
    <bk>
      <rc t="1" v="46678"/>
    </bk>
    <bk>
      <rc t="1" v="46679"/>
    </bk>
    <bk>
      <rc t="1" v="46680"/>
    </bk>
    <bk>
      <rc t="1" v="46681"/>
    </bk>
    <bk>
      <rc t="1" v="46682"/>
    </bk>
    <bk>
      <rc t="1" v="46683"/>
    </bk>
    <bk>
      <rc t="1" v="46684"/>
    </bk>
    <bk>
      <rc t="1" v="46685"/>
    </bk>
    <bk>
      <rc t="1" v="46686"/>
    </bk>
    <bk>
      <rc t="1" v="46687"/>
    </bk>
    <bk>
      <rc t="1" v="46688"/>
    </bk>
    <bk>
      <rc t="1" v="46689"/>
    </bk>
    <bk>
      <rc t="1" v="46690"/>
    </bk>
    <bk>
      <rc t="1" v="46691"/>
    </bk>
    <bk>
      <rc t="1" v="46692"/>
    </bk>
    <bk>
      <rc t="1" v="46693"/>
    </bk>
    <bk>
      <rc t="1" v="46694"/>
    </bk>
    <bk>
      <rc t="1" v="46695"/>
    </bk>
    <bk>
      <rc t="1" v="46696"/>
    </bk>
    <bk>
      <rc t="1" v="46697"/>
    </bk>
    <bk>
      <rc t="1" v="46698"/>
    </bk>
    <bk>
      <rc t="1" v="46699"/>
    </bk>
    <bk>
      <rc t="1" v="46700"/>
    </bk>
    <bk>
      <rc t="1" v="46701"/>
    </bk>
    <bk>
      <rc t="1" v="46702"/>
    </bk>
    <bk>
      <rc t="1" v="46703"/>
    </bk>
    <bk>
      <rc t="1" v="46704"/>
    </bk>
    <bk>
      <rc t="1" v="46705"/>
    </bk>
    <bk>
      <rc t="1" v="46706"/>
    </bk>
    <bk>
      <rc t="1" v="46707"/>
    </bk>
    <bk>
      <rc t="1" v="46708"/>
    </bk>
    <bk>
      <rc t="1" v="46709"/>
    </bk>
    <bk>
      <rc t="1" v="46710"/>
    </bk>
    <bk>
      <rc t="1" v="46711"/>
    </bk>
    <bk>
      <rc t="1" v="46712"/>
    </bk>
    <bk>
      <rc t="1" v="46713"/>
    </bk>
    <bk>
      <rc t="1" v="46714"/>
    </bk>
    <bk>
      <rc t="1" v="46715"/>
    </bk>
    <bk>
      <rc t="1" v="46716"/>
    </bk>
    <bk>
      <rc t="1" v="46717"/>
    </bk>
    <bk>
      <rc t="1" v="46718"/>
    </bk>
    <bk>
      <rc t="1" v="46719"/>
    </bk>
    <bk>
      <rc t="1" v="46720"/>
    </bk>
    <bk>
      <rc t="1" v="46721"/>
    </bk>
    <bk>
      <rc t="1" v="46722"/>
    </bk>
    <bk>
      <rc t="1" v="46723"/>
    </bk>
    <bk>
      <rc t="1" v="46724"/>
    </bk>
    <bk>
      <rc t="1" v="46725"/>
    </bk>
    <bk>
      <rc t="1" v="46726"/>
    </bk>
    <bk>
      <rc t="1" v="46727"/>
    </bk>
    <bk>
      <rc t="1" v="46728"/>
    </bk>
    <bk>
      <rc t="1" v="46729"/>
    </bk>
    <bk>
      <rc t="1" v="46730"/>
    </bk>
    <bk>
      <rc t="1" v="46731"/>
    </bk>
    <bk>
      <rc t="1" v="46732"/>
    </bk>
    <bk>
      <rc t="1" v="46733"/>
    </bk>
    <bk>
      <rc t="1" v="46734"/>
    </bk>
    <bk>
      <rc t="1" v="46735"/>
    </bk>
    <bk>
      <rc t="1" v="46736"/>
    </bk>
    <bk>
      <rc t="1" v="46737"/>
    </bk>
    <bk>
      <rc t="1" v="46738"/>
    </bk>
    <bk>
      <rc t="1" v="46739"/>
    </bk>
    <bk>
      <rc t="1" v="46740"/>
    </bk>
    <bk>
      <rc t="1" v="46741"/>
    </bk>
    <bk>
      <rc t="1" v="46742"/>
    </bk>
    <bk>
      <rc t="1" v="46743"/>
    </bk>
    <bk>
      <rc t="1" v="46744"/>
    </bk>
    <bk>
      <rc t="1" v="46745"/>
    </bk>
    <bk>
      <rc t="1" v="46746"/>
    </bk>
    <bk>
      <rc t="1" v="46747"/>
    </bk>
    <bk>
      <rc t="1" v="46748"/>
    </bk>
    <bk>
      <rc t="1" v="46749"/>
    </bk>
    <bk>
      <rc t="1" v="46750"/>
    </bk>
    <bk>
      <rc t="1" v="46751"/>
    </bk>
    <bk>
      <rc t="1" v="46752"/>
    </bk>
    <bk>
      <rc t="1" v="46753"/>
    </bk>
    <bk>
      <rc t="1" v="46754"/>
    </bk>
    <bk>
      <rc t="1" v="46755"/>
    </bk>
    <bk>
      <rc t="1" v="46756"/>
    </bk>
    <bk>
      <rc t="1" v="46757"/>
    </bk>
    <bk>
      <rc t="1" v="46758"/>
    </bk>
    <bk>
      <rc t="1" v="46759"/>
    </bk>
    <bk>
      <rc t="1" v="46760"/>
    </bk>
    <bk>
      <rc t="1" v="46761"/>
    </bk>
    <bk>
      <rc t="1" v="46762"/>
    </bk>
    <bk>
      <rc t="1" v="46763"/>
    </bk>
    <bk>
      <rc t="1" v="46764"/>
    </bk>
    <bk>
      <rc t="1" v="46765"/>
    </bk>
    <bk>
      <rc t="1" v="46766"/>
    </bk>
    <bk>
      <rc t="1" v="46767"/>
    </bk>
    <bk>
      <rc t="1" v="46768"/>
    </bk>
    <bk>
      <rc t="1" v="46769"/>
    </bk>
    <bk>
      <rc t="1" v="46770"/>
    </bk>
    <bk>
      <rc t="1" v="46771"/>
    </bk>
    <bk>
      <rc t="1" v="46772"/>
    </bk>
    <bk>
      <rc t="1" v="46773"/>
    </bk>
    <bk>
      <rc t="1" v="46774"/>
    </bk>
    <bk>
      <rc t="1" v="46775"/>
    </bk>
    <bk>
      <rc t="1" v="46776"/>
    </bk>
    <bk>
      <rc t="1" v="46777"/>
    </bk>
    <bk>
      <rc t="1" v="46778"/>
    </bk>
    <bk>
      <rc t="1" v="46779"/>
    </bk>
    <bk>
      <rc t="1" v="46780"/>
    </bk>
    <bk>
      <rc t="1" v="46781"/>
    </bk>
    <bk>
      <rc t="1" v="46782"/>
    </bk>
    <bk>
      <rc t="1" v="46783"/>
    </bk>
    <bk>
      <rc t="1" v="46784"/>
    </bk>
    <bk>
      <rc t="1" v="46785"/>
    </bk>
    <bk>
      <rc t="1" v="46786"/>
    </bk>
    <bk>
      <rc t="1" v="46787"/>
    </bk>
    <bk>
      <rc t="1" v="46788"/>
    </bk>
    <bk>
      <rc t="1" v="46789"/>
    </bk>
    <bk>
      <rc t="1" v="46790"/>
    </bk>
    <bk>
      <rc t="1" v="46791"/>
    </bk>
    <bk>
      <rc t="1" v="46792"/>
    </bk>
    <bk>
      <rc t="1" v="46793"/>
    </bk>
    <bk>
      <rc t="1" v="46794"/>
    </bk>
    <bk>
      <rc t="1" v="46795"/>
    </bk>
    <bk>
      <rc t="1" v="46796"/>
    </bk>
    <bk>
      <rc t="1" v="46797"/>
    </bk>
    <bk>
      <rc t="1" v="46798"/>
    </bk>
    <bk>
      <rc t="1" v="46799"/>
    </bk>
    <bk>
      <rc t="1" v="46800"/>
    </bk>
    <bk>
      <rc t="1" v="46801"/>
    </bk>
    <bk>
      <rc t="1" v="46802"/>
    </bk>
    <bk>
      <rc t="1" v="46803"/>
    </bk>
    <bk>
      <rc t="1" v="46804"/>
    </bk>
    <bk>
      <rc t="1" v="46805"/>
    </bk>
    <bk>
      <rc t="1" v="46806"/>
    </bk>
    <bk>
      <rc t="1" v="46807"/>
    </bk>
    <bk>
      <rc t="1" v="46808"/>
    </bk>
    <bk>
      <rc t="1" v="46809"/>
    </bk>
    <bk>
      <rc t="1" v="46810"/>
    </bk>
    <bk>
      <rc t="1" v="46811"/>
    </bk>
    <bk>
      <rc t="1" v="46812"/>
    </bk>
    <bk>
      <rc t="1" v="46813"/>
    </bk>
    <bk>
      <rc t="1" v="46814"/>
    </bk>
    <bk>
      <rc t="1" v="46815"/>
    </bk>
    <bk>
      <rc t="1" v="46816"/>
    </bk>
    <bk>
      <rc t="1" v="46817"/>
    </bk>
    <bk>
      <rc t="1" v="46818"/>
    </bk>
    <bk>
      <rc t="1" v="46819"/>
    </bk>
    <bk>
      <rc t="1" v="46820"/>
    </bk>
    <bk>
      <rc t="1" v="46821"/>
    </bk>
    <bk>
      <rc t="1" v="46822"/>
    </bk>
    <bk>
      <rc t="1" v="46823"/>
    </bk>
    <bk>
      <rc t="1" v="46824"/>
    </bk>
    <bk>
      <rc t="1" v="46825"/>
    </bk>
    <bk>
      <rc t="1" v="46826"/>
    </bk>
    <bk>
      <rc t="1" v="46827"/>
    </bk>
    <bk>
      <rc t="1" v="46828"/>
    </bk>
    <bk>
      <rc t="1" v="46829"/>
    </bk>
    <bk>
      <rc t="1" v="46830"/>
    </bk>
    <bk>
      <rc t="1" v="46831"/>
    </bk>
    <bk>
      <rc t="1" v="46832"/>
    </bk>
    <bk>
      <rc t="1" v="46833"/>
    </bk>
    <bk>
      <rc t="1" v="46834"/>
    </bk>
    <bk>
      <rc t="1" v="46835"/>
    </bk>
    <bk>
      <rc t="1" v="46836"/>
    </bk>
    <bk>
      <rc t="1" v="46837"/>
    </bk>
    <bk>
      <rc t="1" v="46838"/>
    </bk>
    <bk>
      <rc t="1" v="46839"/>
    </bk>
    <bk>
      <rc t="1" v="46840"/>
    </bk>
    <bk>
      <rc t="1" v="46841"/>
    </bk>
    <bk>
      <rc t="1" v="46842"/>
    </bk>
    <bk>
      <rc t="1" v="46843"/>
    </bk>
    <bk>
      <rc t="1" v="46844"/>
    </bk>
    <bk>
      <rc t="1" v="46845"/>
    </bk>
    <bk>
      <rc t="1" v="46846"/>
    </bk>
    <bk>
      <rc t="1" v="46847"/>
    </bk>
    <bk>
      <rc t="1" v="46848"/>
    </bk>
    <bk>
      <rc t="1" v="46849"/>
    </bk>
    <bk>
      <rc t="1" v="46850"/>
    </bk>
    <bk>
      <rc t="1" v="46851"/>
    </bk>
    <bk>
      <rc t="1" v="46852"/>
    </bk>
    <bk>
      <rc t="1" v="46853"/>
    </bk>
    <bk>
      <rc t="1" v="46854"/>
    </bk>
    <bk>
      <rc t="1" v="46855"/>
    </bk>
    <bk>
      <rc t="1" v="46856"/>
    </bk>
    <bk>
      <rc t="1" v="46857"/>
    </bk>
    <bk>
      <rc t="1" v="46858"/>
    </bk>
    <bk>
      <rc t="1" v="46859"/>
    </bk>
    <bk>
      <rc t="1" v="46860"/>
    </bk>
    <bk>
      <rc t="1" v="46861"/>
    </bk>
    <bk>
      <rc t="1" v="46862"/>
    </bk>
    <bk>
      <rc t="1" v="46863"/>
    </bk>
    <bk>
      <rc t="1" v="46864"/>
    </bk>
    <bk>
      <rc t="1" v="46865"/>
    </bk>
    <bk>
      <rc t="1" v="46866"/>
    </bk>
    <bk>
      <rc t="1" v="46867"/>
    </bk>
    <bk>
      <rc t="1" v="46868"/>
    </bk>
    <bk>
      <rc t="1" v="46869"/>
    </bk>
    <bk>
      <rc t="1" v="46870"/>
    </bk>
    <bk>
      <rc t="1" v="46871"/>
    </bk>
    <bk>
      <rc t="1" v="46872"/>
    </bk>
    <bk>
      <rc t="1" v="46873"/>
    </bk>
    <bk>
      <rc t="1" v="46874"/>
    </bk>
    <bk>
      <rc t="1" v="46875"/>
    </bk>
    <bk>
      <rc t="1" v="46876"/>
    </bk>
    <bk>
      <rc t="1" v="46877"/>
    </bk>
    <bk>
      <rc t="1" v="46878"/>
    </bk>
    <bk>
      <rc t="1" v="46879"/>
    </bk>
    <bk>
      <rc t="1" v="46880"/>
    </bk>
    <bk>
      <rc t="1" v="46881"/>
    </bk>
    <bk>
      <rc t="1" v="46882"/>
    </bk>
    <bk>
      <rc t="1" v="46883"/>
    </bk>
    <bk>
      <rc t="1" v="46884"/>
    </bk>
    <bk>
      <rc t="1" v="46885"/>
    </bk>
    <bk>
      <rc t="1" v="46886"/>
    </bk>
    <bk>
      <rc t="1" v="46887"/>
    </bk>
    <bk>
      <rc t="1" v="46888"/>
    </bk>
    <bk>
      <rc t="1" v="46889"/>
    </bk>
    <bk>
      <rc t="1" v="46890"/>
    </bk>
    <bk>
      <rc t="1" v="46891"/>
    </bk>
    <bk>
      <rc t="1" v="46892"/>
    </bk>
    <bk>
      <rc t="1" v="46893"/>
    </bk>
    <bk>
      <rc t="1" v="46894"/>
    </bk>
    <bk>
      <rc t="1" v="46895"/>
    </bk>
    <bk>
      <rc t="1" v="46896"/>
    </bk>
    <bk>
      <rc t="1" v="46897"/>
    </bk>
    <bk>
      <rc t="1" v="46898"/>
    </bk>
    <bk>
      <rc t="1" v="46899"/>
    </bk>
    <bk>
      <rc t="1" v="46900"/>
    </bk>
    <bk>
      <rc t="1" v="46901"/>
    </bk>
    <bk>
      <rc t="1" v="46902"/>
    </bk>
    <bk>
      <rc t="1" v="46903"/>
    </bk>
    <bk>
      <rc t="1" v="46904"/>
    </bk>
    <bk>
      <rc t="1" v="46905"/>
    </bk>
    <bk>
      <rc t="1" v="46906"/>
    </bk>
    <bk>
      <rc t="1" v="46907"/>
    </bk>
    <bk>
      <rc t="1" v="46908"/>
    </bk>
    <bk>
      <rc t="1" v="46909"/>
    </bk>
    <bk>
      <rc t="1" v="46910"/>
    </bk>
    <bk>
      <rc t="1" v="46911"/>
    </bk>
    <bk>
      <rc t="1" v="46912"/>
    </bk>
    <bk>
      <rc t="1" v="46913"/>
    </bk>
    <bk>
      <rc t="1" v="46914"/>
    </bk>
    <bk>
      <rc t="1" v="46915"/>
    </bk>
    <bk>
      <rc t="1" v="46916"/>
    </bk>
    <bk>
      <rc t="1" v="46917"/>
    </bk>
    <bk>
      <rc t="1" v="46918"/>
    </bk>
    <bk>
      <rc t="1" v="46919"/>
    </bk>
    <bk>
      <rc t="1" v="46920"/>
    </bk>
    <bk>
      <rc t="1" v="46921"/>
    </bk>
    <bk>
      <rc t="1" v="46922"/>
    </bk>
    <bk>
      <rc t="1" v="46923"/>
    </bk>
    <bk>
      <rc t="1" v="46924"/>
    </bk>
    <bk>
      <rc t="1" v="46925"/>
    </bk>
    <bk>
      <rc t="1" v="46926"/>
    </bk>
    <bk>
      <rc t="1" v="46927"/>
    </bk>
    <bk>
      <rc t="1" v="46928"/>
    </bk>
    <bk>
      <rc t="1" v="46929"/>
    </bk>
    <bk>
      <rc t="1" v="46930"/>
    </bk>
    <bk>
      <rc t="1" v="46931"/>
    </bk>
    <bk>
      <rc t="1" v="46932"/>
    </bk>
    <bk>
      <rc t="1" v="46933"/>
    </bk>
    <bk>
      <rc t="1" v="46934"/>
    </bk>
    <bk>
      <rc t="1" v="46935"/>
    </bk>
    <bk>
      <rc t="1" v="46936"/>
    </bk>
    <bk>
      <rc t="1" v="46937"/>
    </bk>
    <bk>
      <rc t="1" v="46938"/>
    </bk>
    <bk>
      <rc t="1" v="46939"/>
    </bk>
    <bk>
      <rc t="1" v="46940"/>
    </bk>
    <bk>
      <rc t="1" v="46941"/>
    </bk>
    <bk>
      <rc t="1" v="46942"/>
    </bk>
    <bk>
      <rc t="1" v="46943"/>
    </bk>
    <bk>
      <rc t="1" v="46944"/>
    </bk>
    <bk>
      <rc t="1" v="46945"/>
    </bk>
    <bk>
      <rc t="1" v="46946"/>
    </bk>
    <bk>
      <rc t="1" v="46947"/>
    </bk>
    <bk>
      <rc t="1" v="46948"/>
    </bk>
    <bk>
      <rc t="1" v="46949"/>
    </bk>
    <bk>
      <rc t="1" v="46950"/>
    </bk>
    <bk>
      <rc t="1" v="46951"/>
    </bk>
    <bk>
      <rc t="1" v="46952"/>
    </bk>
    <bk>
      <rc t="1" v="46953"/>
    </bk>
    <bk>
      <rc t="1" v="46954"/>
    </bk>
    <bk>
      <rc t="1" v="46955"/>
    </bk>
    <bk>
      <rc t="1" v="46956"/>
    </bk>
    <bk>
      <rc t="1" v="46957"/>
    </bk>
    <bk>
      <rc t="1" v="46958"/>
    </bk>
    <bk>
      <rc t="1" v="46959"/>
    </bk>
    <bk>
      <rc t="1" v="46960"/>
    </bk>
    <bk>
      <rc t="1" v="46961"/>
    </bk>
    <bk>
      <rc t="1" v="46962"/>
    </bk>
    <bk>
      <rc t="1" v="46963"/>
    </bk>
    <bk>
      <rc t="1" v="46964"/>
    </bk>
    <bk>
      <rc t="1" v="46965"/>
    </bk>
    <bk>
      <rc t="1" v="46966"/>
    </bk>
    <bk>
      <rc t="1" v="46967"/>
    </bk>
    <bk>
      <rc t="1" v="46968"/>
    </bk>
    <bk>
      <rc t="1" v="46969"/>
    </bk>
    <bk>
      <rc t="1" v="46970"/>
    </bk>
    <bk>
      <rc t="1" v="46971"/>
    </bk>
    <bk>
      <rc t="1" v="46972"/>
    </bk>
    <bk>
      <rc t="1" v="46973"/>
    </bk>
    <bk>
      <rc t="1" v="46974"/>
    </bk>
    <bk>
      <rc t="1" v="46975"/>
    </bk>
    <bk>
      <rc t="1" v="46976"/>
    </bk>
    <bk>
      <rc t="1" v="46977"/>
    </bk>
    <bk>
      <rc t="1" v="46978"/>
    </bk>
    <bk>
      <rc t="1" v="46979"/>
    </bk>
    <bk>
      <rc t="1" v="46980"/>
    </bk>
    <bk>
      <rc t="1" v="46981"/>
    </bk>
    <bk>
      <rc t="1" v="46982"/>
    </bk>
    <bk>
      <rc t="1" v="46983"/>
    </bk>
    <bk>
      <rc t="1" v="46984"/>
    </bk>
    <bk>
      <rc t="1" v="46985"/>
    </bk>
    <bk>
      <rc t="1" v="46986"/>
    </bk>
    <bk>
      <rc t="1" v="46987"/>
    </bk>
    <bk>
      <rc t="1" v="46988"/>
    </bk>
    <bk>
      <rc t="1" v="46989"/>
    </bk>
    <bk>
      <rc t="1" v="46990"/>
    </bk>
    <bk>
      <rc t="1" v="46991"/>
    </bk>
    <bk>
      <rc t="1" v="46992"/>
    </bk>
    <bk>
      <rc t="1" v="46993"/>
    </bk>
    <bk>
      <rc t="1" v="46994"/>
    </bk>
    <bk>
      <rc t="1" v="46995"/>
    </bk>
    <bk>
      <rc t="1" v="46996"/>
    </bk>
    <bk>
      <rc t="1" v="46997"/>
    </bk>
    <bk>
      <rc t="1" v="46998"/>
    </bk>
    <bk>
      <rc t="1" v="46999"/>
    </bk>
    <bk>
      <rc t="1" v="47000"/>
    </bk>
    <bk>
      <rc t="1" v="47001"/>
    </bk>
    <bk>
      <rc t="1" v="47002"/>
    </bk>
    <bk>
      <rc t="1" v="47003"/>
    </bk>
    <bk>
      <rc t="1" v="47004"/>
    </bk>
    <bk>
      <rc t="1" v="47005"/>
    </bk>
    <bk>
      <rc t="1" v="47006"/>
    </bk>
    <bk>
      <rc t="1" v="47007"/>
    </bk>
    <bk>
      <rc t="1" v="47008"/>
    </bk>
    <bk>
      <rc t="1" v="47009"/>
    </bk>
    <bk>
      <rc t="1" v="47010"/>
    </bk>
    <bk>
      <rc t="1" v="47011"/>
    </bk>
    <bk>
      <rc t="1" v="47012"/>
    </bk>
    <bk>
      <rc t="1" v="47013"/>
    </bk>
    <bk>
      <rc t="1" v="47014"/>
    </bk>
    <bk>
      <rc t="1" v="47015"/>
    </bk>
    <bk>
      <rc t="1" v="47016"/>
    </bk>
    <bk>
      <rc t="1" v="47017"/>
    </bk>
    <bk>
      <rc t="1" v="47018"/>
    </bk>
    <bk>
      <rc t="1" v="47019"/>
    </bk>
    <bk>
      <rc t="1" v="47020"/>
    </bk>
    <bk>
      <rc t="1" v="47021"/>
    </bk>
    <bk>
      <rc t="1" v="47022"/>
    </bk>
    <bk>
      <rc t="1" v="47023"/>
    </bk>
    <bk>
      <rc t="1" v="47024"/>
    </bk>
    <bk>
      <rc t="1" v="47025"/>
    </bk>
    <bk>
      <rc t="1" v="47026"/>
    </bk>
    <bk>
      <rc t="1" v="47027"/>
    </bk>
    <bk>
      <rc t="1" v="47028"/>
    </bk>
    <bk>
      <rc t="1" v="47029"/>
    </bk>
    <bk>
      <rc t="1" v="47030"/>
    </bk>
    <bk>
      <rc t="1" v="47031"/>
    </bk>
    <bk>
      <rc t="1" v="47032"/>
    </bk>
    <bk>
      <rc t="1" v="47033"/>
    </bk>
    <bk>
      <rc t="1" v="47034"/>
    </bk>
    <bk>
      <rc t="1" v="47035"/>
    </bk>
    <bk>
      <rc t="1" v="47036"/>
    </bk>
    <bk>
      <rc t="1" v="47037"/>
    </bk>
    <bk>
      <rc t="1" v="47038"/>
    </bk>
    <bk>
      <rc t="1" v="47039"/>
    </bk>
    <bk>
      <rc t="1" v="47040"/>
    </bk>
    <bk>
      <rc t="1" v="47041"/>
    </bk>
    <bk>
      <rc t="1" v="47042"/>
    </bk>
    <bk>
      <rc t="1" v="47043"/>
    </bk>
    <bk>
      <rc t="1" v="47044"/>
    </bk>
    <bk>
      <rc t="1" v="47045"/>
    </bk>
    <bk>
      <rc t="1" v="47046"/>
    </bk>
    <bk>
      <rc t="1" v="47047"/>
    </bk>
    <bk>
      <rc t="1" v="47048"/>
    </bk>
    <bk>
      <rc t="1" v="47049"/>
    </bk>
    <bk>
      <rc t="1" v="47050"/>
    </bk>
    <bk>
      <rc t="1" v="47051"/>
    </bk>
    <bk>
      <rc t="1" v="47052"/>
    </bk>
    <bk>
      <rc t="1" v="47053"/>
    </bk>
    <bk>
      <rc t="1" v="47054"/>
    </bk>
    <bk>
      <rc t="1" v="47055"/>
    </bk>
    <bk>
      <rc t="1" v="47056"/>
    </bk>
    <bk>
      <rc t="1" v="47057"/>
    </bk>
    <bk>
      <rc t="1" v="47058"/>
    </bk>
    <bk>
      <rc t="1" v="47059"/>
    </bk>
    <bk>
      <rc t="1" v="47060"/>
    </bk>
    <bk>
      <rc t="1" v="47061"/>
    </bk>
    <bk>
      <rc t="1" v="47062"/>
    </bk>
    <bk>
      <rc t="1" v="47063"/>
    </bk>
    <bk>
      <rc t="1" v="47064"/>
    </bk>
    <bk>
      <rc t="1" v="47065"/>
    </bk>
    <bk>
      <rc t="1" v="47066"/>
    </bk>
    <bk>
      <rc t="1" v="47067"/>
    </bk>
    <bk>
      <rc t="1" v="47068"/>
    </bk>
    <bk>
      <rc t="1" v="47069"/>
    </bk>
    <bk>
      <rc t="1" v="47070"/>
    </bk>
    <bk>
      <rc t="1" v="47071"/>
    </bk>
    <bk>
      <rc t="1" v="47072"/>
    </bk>
    <bk>
      <rc t="1" v="47073"/>
    </bk>
    <bk>
      <rc t="1" v="47074"/>
    </bk>
    <bk>
      <rc t="1" v="47075"/>
    </bk>
    <bk>
      <rc t="1" v="47076"/>
    </bk>
    <bk>
      <rc t="1" v="47077"/>
    </bk>
    <bk>
      <rc t="1" v="47078"/>
    </bk>
    <bk>
      <rc t="1" v="47079"/>
    </bk>
    <bk>
      <rc t="1" v="47080"/>
    </bk>
    <bk>
      <rc t="1" v="47081"/>
    </bk>
    <bk>
      <rc t="1" v="47082"/>
    </bk>
    <bk>
      <rc t="1" v="47083"/>
    </bk>
    <bk>
      <rc t="1" v="47084"/>
    </bk>
    <bk>
      <rc t="1" v="47085"/>
    </bk>
    <bk>
      <rc t="1" v="47086"/>
    </bk>
    <bk>
      <rc t="1" v="47087"/>
    </bk>
    <bk>
      <rc t="1" v="47088"/>
    </bk>
    <bk>
      <rc t="1" v="47089"/>
    </bk>
    <bk>
      <rc t="1" v="47090"/>
    </bk>
    <bk>
      <rc t="1" v="47091"/>
    </bk>
    <bk>
      <rc t="1" v="47092"/>
    </bk>
    <bk>
      <rc t="1" v="47093"/>
    </bk>
    <bk>
      <rc t="1" v="47094"/>
    </bk>
    <bk>
      <rc t="1" v="47095"/>
    </bk>
    <bk>
      <rc t="1" v="47096"/>
    </bk>
    <bk>
      <rc t="1" v="47097"/>
    </bk>
    <bk>
      <rc t="1" v="47098"/>
    </bk>
    <bk>
      <rc t="1" v="47099"/>
    </bk>
    <bk>
      <rc t="1" v="47100"/>
    </bk>
    <bk>
      <rc t="1" v="47101"/>
    </bk>
    <bk>
      <rc t="1" v="47102"/>
    </bk>
    <bk>
      <rc t="1" v="47103"/>
    </bk>
    <bk>
      <rc t="1" v="47104"/>
    </bk>
    <bk>
      <rc t="1" v="47105"/>
    </bk>
    <bk>
      <rc t="1" v="47106"/>
    </bk>
    <bk>
      <rc t="1" v="47107"/>
    </bk>
    <bk>
      <rc t="1" v="47108"/>
    </bk>
    <bk>
      <rc t="1" v="47109"/>
    </bk>
    <bk>
      <rc t="1" v="47110"/>
    </bk>
    <bk>
      <rc t="1" v="47111"/>
    </bk>
    <bk>
      <rc t="1" v="47112"/>
    </bk>
    <bk>
      <rc t="1" v="47113"/>
    </bk>
    <bk>
      <rc t="1" v="47114"/>
    </bk>
    <bk>
      <rc t="1" v="47115"/>
    </bk>
    <bk>
      <rc t="1" v="47116"/>
    </bk>
    <bk>
      <rc t="1" v="47117"/>
    </bk>
    <bk>
      <rc t="1" v="47118"/>
    </bk>
    <bk>
      <rc t="1" v="47119"/>
    </bk>
    <bk>
      <rc t="1" v="47120"/>
    </bk>
    <bk>
      <rc t="1" v="47121"/>
    </bk>
    <bk>
      <rc t="1" v="47122"/>
    </bk>
    <bk>
      <rc t="1" v="47123"/>
    </bk>
    <bk>
      <rc t="1" v="47124"/>
    </bk>
    <bk>
      <rc t="1" v="47125"/>
    </bk>
    <bk>
      <rc t="1" v="47126"/>
    </bk>
    <bk>
      <rc t="1" v="47127"/>
    </bk>
    <bk>
      <rc t="1" v="47128"/>
    </bk>
    <bk>
      <rc t="1" v="47129"/>
    </bk>
    <bk>
      <rc t="1" v="47130"/>
    </bk>
    <bk>
      <rc t="1" v="47131"/>
    </bk>
    <bk>
      <rc t="1" v="47132"/>
    </bk>
    <bk>
      <rc t="1" v="47133"/>
    </bk>
    <bk>
      <rc t="1" v="47134"/>
    </bk>
    <bk>
      <rc t="1" v="47135"/>
    </bk>
    <bk>
      <rc t="1" v="47136"/>
    </bk>
    <bk>
      <rc t="1" v="47137"/>
    </bk>
    <bk>
      <rc t="1" v="47138"/>
    </bk>
    <bk>
      <rc t="1" v="47139"/>
    </bk>
    <bk>
      <rc t="1" v="47140"/>
    </bk>
    <bk>
      <rc t="1" v="47141"/>
    </bk>
    <bk>
      <rc t="1" v="47142"/>
    </bk>
    <bk>
      <rc t="1" v="47143"/>
    </bk>
    <bk>
      <rc t="1" v="47144"/>
    </bk>
    <bk>
      <rc t="1" v="47145"/>
    </bk>
    <bk>
      <rc t="1" v="47146"/>
    </bk>
    <bk>
      <rc t="1" v="47147"/>
    </bk>
    <bk>
      <rc t="1" v="47148"/>
    </bk>
    <bk>
      <rc t="1" v="47149"/>
    </bk>
    <bk>
      <rc t="1" v="47150"/>
    </bk>
    <bk>
      <rc t="1" v="47151"/>
    </bk>
    <bk>
      <rc t="1" v="47152"/>
    </bk>
    <bk>
      <rc t="1" v="47153"/>
    </bk>
    <bk>
      <rc t="1" v="47154"/>
    </bk>
    <bk>
      <rc t="1" v="47155"/>
    </bk>
    <bk>
      <rc t="1" v="47156"/>
    </bk>
    <bk>
      <rc t="1" v="47157"/>
    </bk>
    <bk>
      <rc t="1" v="47158"/>
    </bk>
    <bk>
      <rc t="1" v="47159"/>
    </bk>
    <bk>
      <rc t="1" v="47160"/>
    </bk>
    <bk>
      <rc t="1" v="47161"/>
    </bk>
    <bk>
      <rc t="1" v="47162"/>
    </bk>
    <bk>
      <rc t="1" v="47163"/>
    </bk>
    <bk>
      <rc t="1" v="47164"/>
    </bk>
    <bk>
      <rc t="1" v="47165"/>
    </bk>
    <bk>
      <rc t="1" v="47166"/>
    </bk>
    <bk>
      <rc t="1" v="47167"/>
    </bk>
    <bk>
      <rc t="1" v="47168"/>
    </bk>
    <bk>
      <rc t="1" v="47169"/>
    </bk>
    <bk>
      <rc t="1" v="47170"/>
    </bk>
    <bk>
      <rc t="1" v="47171"/>
    </bk>
    <bk>
      <rc t="1" v="47172"/>
    </bk>
    <bk>
      <rc t="1" v="47173"/>
    </bk>
    <bk>
      <rc t="1" v="47174"/>
    </bk>
    <bk>
      <rc t="1" v="47175"/>
    </bk>
    <bk>
      <rc t="1" v="47176"/>
    </bk>
    <bk>
      <rc t="1" v="47177"/>
    </bk>
    <bk>
      <rc t="1" v="47178"/>
    </bk>
    <bk>
      <rc t="1" v="47179"/>
    </bk>
    <bk>
      <rc t="1" v="47180"/>
    </bk>
    <bk>
      <rc t="1" v="47181"/>
    </bk>
    <bk>
      <rc t="1" v="47182"/>
    </bk>
    <bk>
      <rc t="1" v="47183"/>
    </bk>
    <bk>
      <rc t="1" v="47184"/>
    </bk>
    <bk>
      <rc t="1" v="47185"/>
    </bk>
    <bk>
      <rc t="1" v="47186"/>
    </bk>
    <bk>
      <rc t="1" v="47187"/>
    </bk>
    <bk>
      <rc t="1" v="47188"/>
    </bk>
    <bk>
      <rc t="1" v="47189"/>
    </bk>
    <bk>
      <rc t="1" v="47190"/>
    </bk>
    <bk>
      <rc t="1" v="47191"/>
    </bk>
    <bk>
      <rc t="1" v="47192"/>
    </bk>
    <bk>
      <rc t="1" v="47193"/>
    </bk>
    <bk>
      <rc t="1" v="47194"/>
    </bk>
    <bk>
      <rc t="1" v="47195"/>
    </bk>
    <bk>
      <rc t="1" v="47196"/>
    </bk>
    <bk>
      <rc t="1" v="47197"/>
    </bk>
    <bk>
      <rc t="1" v="47198"/>
    </bk>
    <bk>
      <rc t="1" v="47199"/>
    </bk>
    <bk>
      <rc t="1" v="47200"/>
    </bk>
    <bk>
      <rc t="1" v="47201"/>
    </bk>
    <bk>
      <rc t="1" v="47202"/>
    </bk>
    <bk>
      <rc t="1" v="47203"/>
    </bk>
    <bk>
      <rc t="1" v="47204"/>
    </bk>
    <bk>
      <rc t="1" v="47205"/>
    </bk>
    <bk>
      <rc t="1" v="47206"/>
    </bk>
    <bk>
      <rc t="1" v="47207"/>
    </bk>
    <bk>
      <rc t="1" v="47208"/>
    </bk>
    <bk>
      <rc t="1" v="47209"/>
    </bk>
    <bk>
      <rc t="1" v="47210"/>
    </bk>
    <bk>
      <rc t="1" v="47211"/>
    </bk>
    <bk>
      <rc t="1" v="47212"/>
    </bk>
    <bk>
      <rc t="1" v="47213"/>
    </bk>
    <bk>
      <rc t="1" v="47214"/>
    </bk>
    <bk>
      <rc t="1" v="47215"/>
    </bk>
    <bk>
      <rc t="1" v="47216"/>
    </bk>
    <bk>
      <rc t="1" v="47217"/>
    </bk>
    <bk>
      <rc t="1" v="47218"/>
    </bk>
    <bk>
      <rc t="1" v="47219"/>
    </bk>
    <bk>
      <rc t="1" v="47220"/>
    </bk>
    <bk>
      <rc t="1" v="47221"/>
    </bk>
    <bk>
      <rc t="1" v="47222"/>
    </bk>
    <bk>
      <rc t="1" v="47223"/>
    </bk>
    <bk>
      <rc t="1" v="47224"/>
    </bk>
    <bk>
      <rc t="1" v="47225"/>
    </bk>
    <bk>
      <rc t="1" v="47226"/>
    </bk>
    <bk>
      <rc t="1" v="47227"/>
    </bk>
    <bk>
      <rc t="1" v="47228"/>
    </bk>
    <bk>
      <rc t="1" v="47229"/>
    </bk>
    <bk>
      <rc t="1" v="47230"/>
    </bk>
    <bk>
      <rc t="1" v="47231"/>
    </bk>
    <bk>
      <rc t="1" v="47232"/>
    </bk>
    <bk>
      <rc t="1" v="47233"/>
    </bk>
    <bk>
      <rc t="1" v="47234"/>
    </bk>
    <bk>
      <rc t="1" v="47235"/>
    </bk>
    <bk>
      <rc t="1" v="47236"/>
    </bk>
    <bk>
      <rc t="1" v="47237"/>
    </bk>
    <bk>
      <rc t="1" v="47238"/>
    </bk>
    <bk>
      <rc t="1" v="47239"/>
    </bk>
    <bk>
      <rc t="1" v="47240"/>
    </bk>
    <bk>
      <rc t="1" v="47241"/>
    </bk>
    <bk>
      <rc t="1" v="47242"/>
    </bk>
    <bk>
      <rc t="1" v="47243"/>
    </bk>
    <bk>
      <rc t="1" v="47244"/>
    </bk>
    <bk>
      <rc t="1" v="47245"/>
    </bk>
    <bk>
      <rc t="1" v="47246"/>
    </bk>
    <bk>
      <rc t="1" v="47247"/>
    </bk>
    <bk>
      <rc t="1" v="47248"/>
    </bk>
    <bk>
      <rc t="1" v="47249"/>
    </bk>
    <bk>
      <rc t="1" v="47250"/>
    </bk>
    <bk>
      <rc t="1" v="47251"/>
    </bk>
    <bk>
      <rc t="1" v="47252"/>
    </bk>
    <bk>
      <rc t="1" v="47253"/>
    </bk>
    <bk>
      <rc t="1" v="47254"/>
    </bk>
    <bk>
      <rc t="1" v="47255"/>
    </bk>
    <bk>
      <rc t="1" v="47256"/>
    </bk>
    <bk>
      <rc t="1" v="47257"/>
    </bk>
    <bk>
      <rc t="1" v="47258"/>
    </bk>
    <bk>
      <rc t="1" v="47259"/>
    </bk>
    <bk>
      <rc t="1" v="47260"/>
    </bk>
    <bk>
      <rc t="1" v="47261"/>
    </bk>
    <bk>
      <rc t="1" v="47262"/>
    </bk>
    <bk>
      <rc t="1" v="47263"/>
    </bk>
    <bk>
      <rc t="1" v="47264"/>
    </bk>
    <bk>
      <rc t="1" v="47265"/>
    </bk>
    <bk>
      <rc t="1" v="47266"/>
    </bk>
    <bk>
      <rc t="1" v="47267"/>
    </bk>
    <bk>
      <rc t="1" v="47268"/>
    </bk>
    <bk>
      <rc t="1" v="47269"/>
    </bk>
    <bk>
      <rc t="1" v="47270"/>
    </bk>
    <bk>
      <rc t="1" v="47271"/>
    </bk>
    <bk>
      <rc t="1" v="47272"/>
    </bk>
    <bk>
      <rc t="1" v="47273"/>
    </bk>
    <bk>
      <rc t="1" v="47274"/>
    </bk>
    <bk>
      <rc t="1" v="47275"/>
    </bk>
    <bk>
      <rc t="1" v="47276"/>
    </bk>
    <bk>
      <rc t="1" v="47277"/>
    </bk>
    <bk>
      <rc t="1" v="47278"/>
    </bk>
    <bk>
      <rc t="1" v="47279"/>
    </bk>
    <bk>
      <rc t="1" v="47280"/>
    </bk>
    <bk>
      <rc t="1" v="47281"/>
    </bk>
    <bk>
      <rc t="1" v="47282"/>
    </bk>
    <bk>
      <rc t="1" v="47283"/>
    </bk>
    <bk>
      <rc t="1" v="47284"/>
    </bk>
    <bk>
      <rc t="1" v="47285"/>
    </bk>
    <bk>
      <rc t="1" v="47286"/>
    </bk>
    <bk>
      <rc t="1" v="47287"/>
    </bk>
    <bk>
      <rc t="1" v="47288"/>
    </bk>
    <bk>
      <rc t="1" v="47289"/>
    </bk>
    <bk>
      <rc t="1" v="47290"/>
    </bk>
    <bk>
      <rc t="1" v="47291"/>
    </bk>
    <bk>
      <rc t="1" v="47292"/>
    </bk>
    <bk>
      <rc t="1" v="47293"/>
    </bk>
    <bk>
      <rc t="1" v="47294"/>
    </bk>
    <bk>
      <rc t="1" v="47295"/>
    </bk>
    <bk>
      <rc t="1" v="47296"/>
    </bk>
    <bk>
      <rc t="1" v="47297"/>
    </bk>
    <bk>
      <rc t="1" v="47298"/>
    </bk>
    <bk>
      <rc t="1" v="47299"/>
    </bk>
    <bk>
      <rc t="1" v="47300"/>
    </bk>
    <bk>
      <rc t="1" v="47301"/>
    </bk>
    <bk>
      <rc t="1" v="47302"/>
    </bk>
    <bk>
      <rc t="1" v="47303"/>
    </bk>
    <bk>
      <rc t="1" v="47304"/>
    </bk>
    <bk>
      <rc t="1" v="47305"/>
    </bk>
    <bk>
      <rc t="1" v="47306"/>
    </bk>
    <bk>
      <rc t="1" v="47307"/>
    </bk>
    <bk>
      <rc t="1" v="47308"/>
    </bk>
    <bk>
      <rc t="1" v="47309"/>
    </bk>
    <bk>
      <rc t="1" v="47310"/>
    </bk>
    <bk>
      <rc t="1" v="47311"/>
    </bk>
    <bk>
      <rc t="1" v="47312"/>
    </bk>
    <bk>
      <rc t="1" v="47313"/>
    </bk>
    <bk>
      <rc t="1" v="47314"/>
    </bk>
    <bk>
      <rc t="1" v="47315"/>
    </bk>
    <bk>
      <rc t="1" v="47316"/>
    </bk>
    <bk>
      <rc t="1" v="47317"/>
    </bk>
    <bk>
      <rc t="1" v="47318"/>
    </bk>
    <bk>
      <rc t="1" v="47319"/>
    </bk>
    <bk>
      <rc t="1" v="47320"/>
    </bk>
    <bk>
      <rc t="1" v="47321"/>
    </bk>
    <bk>
      <rc t="1" v="47322"/>
    </bk>
    <bk>
      <rc t="1" v="47323"/>
    </bk>
    <bk>
      <rc t="1" v="47324"/>
    </bk>
    <bk>
      <rc t="1" v="47325"/>
    </bk>
    <bk>
      <rc t="1" v="47326"/>
    </bk>
    <bk>
      <rc t="1" v="47327"/>
    </bk>
    <bk>
      <rc t="1" v="47328"/>
    </bk>
    <bk>
      <rc t="1" v="47329"/>
    </bk>
    <bk>
      <rc t="1" v="47330"/>
    </bk>
    <bk>
      <rc t="1" v="47331"/>
    </bk>
    <bk>
      <rc t="1" v="47332"/>
    </bk>
    <bk>
      <rc t="1" v="47333"/>
    </bk>
    <bk>
      <rc t="1" v="47334"/>
    </bk>
    <bk>
      <rc t="1" v="47335"/>
    </bk>
    <bk>
      <rc t="1" v="47336"/>
    </bk>
    <bk>
      <rc t="1" v="47337"/>
    </bk>
    <bk>
      <rc t="1" v="47338"/>
    </bk>
    <bk>
      <rc t="1" v="47339"/>
    </bk>
    <bk>
      <rc t="1" v="47340"/>
    </bk>
    <bk>
      <rc t="1" v="47341"/>
    </bk>
    <bk>
      <rc t="1" v="47342"/>
    </bk>
    <bk>
      <rc t="1" v="47343"/>
    </bk>
    <bk>
      <rc t="1" v="47344"/>
    </bk>
    <bk>
      <rc t="1" v="47345"/>
    </bk>
    <bk>
      <rc t="1" v="47346"/>
    </bk>
    <bk>
      <rc t="1" v="47347"/>
    </bk>
    <bk>
      <rc t="1" v="47348"/>
    </bk>
    <bk>
      <rc t="1" v="47349"/>
    </bk>
    <bk>
      <rc t="1" v="47350"/>
    </bk>
    <bk>
      <rc t="1" v="47351"/>
    </bk>
    <bk>
      <rc t="1" v="47352"/>
    </bk>
    <bk>
      <rc t="1" v="47353"/>
    </bk>
    <bk>
      <rc t="1" v="47354"/>
    </bk>
    <bk>
      <rc t="1" v="47355"/>
    </bk>
    <bk>
      <rc t="1" v="47356"/>
    </bk>
    <bk>
      <rc t="1" v="47357"/>
    </bk>
    <bk>
      <rc t="1" v="47358"/>
    </bk>
    <bk>
      <rc t="1" v="47359"/>
    </bk>
    <bk>
      <rc t="1" v="47360"/>
    </bk>
    <bk>
      <rc t="1" v="47361"/>
    </bk>
    <bk>
      <rc t="1" v="47362"/>
    </bk>
    <bk>
      <rc t="1" v="47363"/>
    </bk>
    <bk>
      <rc t="1" v="47364"/>
    </bk>
    <bk>
      <rc t="1" v="47365"/>
    </bk>
    <bk>
      <rc t="1" v="47366"/>
    </bk>
    <bk>
      <rc t="1" v="47367"/>
    </bk>
    <bk>
      <rc t="1" v="47368"/>
    </bk>
    <bk>
      <rc t="1" v="47369"/>
    </bk>
    <bk>
      <rc t="1" v="47370"/>
    </bk>
    <bk>
      <rc t="1" v="47371"/>
    </bk>
    <bk>
      <rc t="1" v="47372"/>
    </bk>
    <bk>
      <rc t="1" v="47373"/>
    </bk>
    <bk>
      <rc t="1" v="47374"/>
    </bk>
    <bk>
      <rc t="1" v="47375"/>
    </bk>
    <bk>
      <rc t="1" v="47376"/>
    </bk>
    <bk>
      <rc t="1" v="47377"/>
    </bk>
    <bk>
      <rc t="1" v="47378"/>
    </bk>
    <bk>
      <rc t="1" v="47379"/>
    </bk>
    <bk>
      <rc t="1" v="47380"/>
    </bk>
    <bk>
      <rc t="1" v="47381"/>
    </bk>
    <bk>
      <rc t="1" v="47382"/>
    </bk>
    <bk>
      <rc t="1" v="47383"/>
    </bk>
    <bk>
      <rc t="1" v="47384"/>
    </bk>
    <bk>
      <rc t="1" v="47385"/>
    </bk>
    <bk>
      <rc t="1" v="47386"/>
    </bk>
    <bk>
      <rc t="1" v="47387"/>
    </bk>
    <bk>
      <rc t="1" v="47388"/>
    </bk>
    <bk>
      <rc t="1" v="47389"/>
    </bk>
    <bk>
      <rc t="1" v="47390"/>
    </bk>
    <bk>
      <rc t="1" v="47391"/>
    </bk>
    <bk>
      <rc t="1" v="47392"/>
    </bk>
    <bk>
      <rc t="1" v="47393"/>
    </bk>
    <bk>
      <rc t="1" v="47394"/>
    </bk>
    <bk>
      <rc t="1" v="47395"/>
    </bk>
    <bk>
      <rc t="1" v="47396"/>
    </bk>
    <bk>
      <rc t="1" v="47397"/>
    </bk>
    <bk>
      <rc t="1" v="47398"/>
    </bk>
    <bk>
      <rc t="1" v="47399"/>
    </bk>
    <bk>
      <rc t="1" v="47400"/>
    </bk>
    <bk>
      <rc t="1" v="47401"/>
    </bk>
    <bk>
      <rc t="1" v="47402"/>
    </bk>
    <bk>
      <rc t="1" v="47403"/>
    </bk>
    <bk>
      <rc t="1" v="47404"/>
    </bk>
    <bk>
      <rc t="1" v="47405"/>
    </bk>
    <bk>
      <rc t="1" v="47406"/>
    </bk>
    <bk>
      <rc t="1" v="47407"/>
    </bk>
    <bk>
      <rc t="1" v="47408"/>
    </bk>
    <bk>
      <rc t="1" v="47409"/>
    </bk>
    <bk>
      <rc t="1" v="47410"/>
    </bk>
    <bk>
      <rc t="1" v="47411"/>
    </bk>
    <bk>
      <rc t="1" v="47412"/>
    </bk>
    <bk>
      <rc t="1" v="47413"/>
    </bk>
    <bk>
      <rc t="1" v="47414"/>
    </bk>
    <bk>
      <rc t="1" v="47415"/>
    </bk>
    <bk>
      <rc t="1" v="47416"/>
    </bk>
    <bk>
      <rc t="1" v="47417"/>
    </bk>
    <bk>
      <rc t="1" v="47418"/>
    </bk>
    <bk>
      <rc t="1" v="47419"/>
    </bk>
    <bk>
      <rc t="1" v="47420"/>
    </bk>
    <bk>
      <rc t="1" v="47421"/>
    </bk>
    <bk>
      <rc t="1" v="47422"/>
    </bk>
    <bk>
      <rc t="1" v="47423"/>
    </bk>
    <bk>
      <rc t="1" v="47424"/>
    </bk>
    <bk>
      <rc t="1" v="47425"/>
    </bk>
    <bk>
      <rc t="1" v="47426"/>
    </bk>
    <bk>
      <rc t="1" v="47427"/>
    </bk>
    <bk>
      <rc t="1" v="47428"/>
    </bk>
    <bk>
      <rc t="1" v="47429"/>
    </bk>
    <bk>
      <rc t="1" v="47430"/>
    </bk>
    <bk>
      <rc t="1" v="47431"/>
    </bk>
    <bk>
      <rc t="1" v="47432"/>
    </bk>
    <bk>
      <rc t="1" v="47433"/>
    </bk>
    <bk>
      <rc t="1" v="47434"/>
    </bk>
    <bk>
      <rc t="1" v="47435"/>
    </bk>
    <bk>
      <rc t="1" v="47436"/>
    </bk>
    <bk>
      <rc t="1" v="47437"/>
    </bk>
    <bk>
      <rc t="1" v="47438"/>
    </bk>
    <bk>
      <rc t="1" v="47439"/>
    </bk>
    <bk>
      <rc t="1" v="47440"/>
    </bk>
    <bk>
      <rc t="1" v="47441"/>
    </bk>
    <bk>
      <rc t="1" v="47442"/>
    </bk>
    <bk>
      <rc t="1" v="47443"/>
    </bk>
    <bk>
      <rc t="1" v="47444"/>
    </bk>
    <bk>
      <rc t="1" v="47445"/>
    </bk>
    <bk>
      <rc t="1" v="47446"/>
    </bk>
    <bk>
      <rc t="1" v="47447"/>
    </bk>
    <bk>
      <rc t="1" v="47448"/>
    </bk>
    <bk>
      <rc t="1" v="47449"/>
    </bk>
    <bk>
      <rc t="1" v="47450"/>
    </bk>
    <bk>
      <rc t="1" v="47451"/>
    </bk>
    <bk>
      <rc t="1" v="47452"/>
    </bk>
    <bk>
      <rc t="1" v="47453"/>
    </bk>
    <bk>
      <rc t="1" v="47454"/>
    </bk>
    <bk>
      <rc t="1" v="47455"/>
    </bk>
    <bk>
      <rc t="1" v="47456"/>
    </bk>
    <bk>
      <rc t="1" v="47457"/>
    </bk>
    <bk>
      <rc t="1" v="47458"/>
    </bk>
    <bk>
      <rc t="1" v="47459"/>
    </bk>
    <bk>
      <rc t="1" v="47460"/>
    </bk>
    <bk>
      <rc t="1" v="47461"/>
    </bk>
    <bk>
      <rc t="1" v="47462"/>
    </bk>
    <bk>
      <rc t="1" v="47463"/>
    </bk>
    <bk>
      <rc t="1" v="47464"/>
    </bk>
    <bk>
      <rc t="1" v="47465"/>
    </bk>
    <bk>
      <rc t="1" v="47466"/>
    </bk>
    <bk>
      <rc t="1" v="47467"/>
    </bk>
    <bk>
      <rc t="1" v="47468"/>
    </bk>
    <bk>
      <rc t="1" v="47469"/>
    </bk>
    <bk>
      <rc t="1" v="47470"/>
    </bk>
    <bk>
      <rc t="1" v="47471"/>
    </bk>
    <bk>
      <rc t="1" v="47472"/>
    </bk>
    <bk>
      <rc t="1" v="47473"/>
    </bk>
    <bk>
      <rc t="1" v="47474"/>
    </bk>
    <bk>
      <rc t="1" v="47475"/>
    </bk>
    <bk>
      <rc t="1" v="47476"/>
    </bk>
    <bk>
      <rc t="1" v="47477"/>
    </bk>
    <bk>
      <rc t="1" v="47478"/>
    </bk>
    <bk>
      <rc t="1" v="47479"/>
    </bk>
    <bk>
      <rc t="1" v="47480"/>
    </bk>
    <bk>
      <rc t="1" v="47481"/>
    </bk>
    <bk>
      <rc t="1" v="47482"/>
    </bk>
    <bk>
      <rc t="1" v="47483"/>
    </bk>
    <bk>
      <rc t="1" v="47484"/>
    </bk>
    <bk>
      <rc t="1" v="47485"/>
    </bk>
    <bk>
      <rc t="1" v="47486"/>
    </bk>
    <bk>
      <rc t="1" v="47487"/>
    </bk>
    <bk>
      <rc t="1" v="47488"/>
    </bk>
    <bk>
      <rc t="1" v="47489"/>
    </bk>
    <bk>
      <rc t="1" v="47490"/>
    </bk>
    <bk>
      <rc t="1" v="47491"/>
    </bk>
    <bk>
      <rc t="1" v="47492"/>
    </bk>
    <bk>
      <rc t="1" v="47493"/>
    </bk>
    <bk>
      <rc t="1" v="47494"/>
    </bk>
    <bk>
      <rc t="1" v="47495"/>
    </bk>
    <bk>
      <rc t="1" v="47496"/>
    </bk>
    <bk>
      <rc t="1" v="47497"/>
    </bk>
    <bk>
      <rc t="1" v="47498"/>
    </bk>
    <bk>
      <rc t="1" v="47499"/>
    </bk>
    <bk>
      <rc t="1" v="47500"/>
    </bk>
    <bk>
      <rc t="1" v="47501"/>
    </bk>
    <bk>
      <rc t="1" v="47502"/>
    </bk>
    <bk>
      <rc t="1" v="47503"/>
    </bk>
    <bk>
      <rc t="1" v="47504"/>
    </bk>
    <bk>
      <rc t="1" v="47505"/>
    </bk>
    <bk>
      <rc t="1" v="47506"/>
    </bk>
    <bk>
      <rc t="1" v="47507"/>
    </bk>
    <bk>
      <rc t="1" v="47508"/>
    </bk>
    <bk>
      <rc t="1" v="47509"/>
    </bk>
    <bk>
      <rc t="1" v="47510"/>
    </bk>
    <bk>
      <rc t="1" v="47511"/>
    </bk>
    <bk>
      <rc t="1" v="47512"/>
    </bk>
    <bk>
      <rc t="1" v="47513"/>
    </bk>
    <bk>
      <rc t="1" v="47514"/>
    </bk>
    <bk>
      <rc t="1" v="47515"/>
    </bk>
    <bk>
      <rc t="1" v="47516"/>
    </bk>
    <bk>
      <rc t="1" v="47517"/>
    </bk>
    <bk>
      <rc t="1" v="47518"/>
    </bk>
    <bk>
      <rc t="1" v="47519"/>
    </bk>
    <bk>
      <rc t="1" v="47520"/>
    </bk>
    <bk>
      <rc t="1" v="47521"/>
    </bk>
    <bk>
      <rc t="1" v="47522"/>
    </bk>
    <bk>
      <rc t="1" v="47523"/>
    </bk>
    <bk>
      <rc t="1" v="47524"/>
    </bk>
    <bk>
      <rc t="1" v="47525"/>
    </bk>
    <bk>
      <rc t="1" v="47526"/>
    </bk>
    <bk>
      <rc t="1" v="47527"/>
    </bk>
    <bk>
      <rc t="1" v="47528"/>
    </bk>
    <bk>
      <rc t="1" v="47529"/>
    </bk>
    <bk>
      <rc t="1" v="47530"/>
    </bk>
    <bk>
      <rc t="1" v="47531"/>
    </bk>
    <bk>
      <rc t="1" v="47532"/>
    </bk>
    <bk>
      <rc t="1" v="47533"/>
    </bk>
    <bk>
      <rc t="1" v="47534"/>
    </bk>
    <bk>
      <rc t="1" v="47535"/>
    </bk>
    <bk>
      <rc t="1" v="47536"/>
    </bk>
    <bk>
      <rc t="1" v="47537"/>
    </bk>
    <bk>
      <rc t="1" v="47538"/>
    </bk>
    <bk>
      <rc t="1" v="47539"/>
    </bk>
    <bk>
      <rc t="1" v="47540"/>
    </bk>
    <bk>
      <rc t="1" v="47541"/>
    </bk>
    <bk>
      <rc t="1" v="47542"/>
    </bk>
    <bk>
      <rc t="1" v="47543"/>
    </bk>
    <bk>
      <rc t="1" v="47544"/>
    </bk>
    <bk>
      <rc t="1" v="47545"/>
    </bk>
    <bk>
      <rc t="1" v="47546"/>
    </bk>
    <bk>
      <rc t="1" v="47547"/>
    </bk>
    <bk>
      <rc t="1" v="47548"/>
    </bk>
    <bk>
      <rc t="1" v="47549"/>
    </bk>
    <bk>
      <rc t="1" v="47550"/>
    </bk>
    <bk>
      <rc t="1" v="47551"/>
    </bk>
    <bk>
      <rc t="1" v="47552"/>
    </bk>
    <bk>
      <rc t="1" v="47553"/>
    </bk>
    <bk>
      <rc t="1" v="47554"/>
    </bk>
    <bk>
      <rc t="1" v="47555"/>
    </bk>
    <bk>
      <rc t="1" v="47556"/>
    </bk>
    <bk>
      <rc t="1" v="47557"/>
    </bk>
    <bk>
      <rc t="1" v="47558"/>
    </bk>
    <bk>
      <rc t="1" v="47559"/>
    </bk>
    <bk>
      <rc t="1" v="47560"/>
    </bk>
    <bk>
      <rc t="1" v="47561"/>
    </bk>
    <bk>
      <rc t="1" v="47562"/>
    </bk>
    <bk>
      <rc t="1" v="47563"/>
    </bk>
    <bk>
      <rc t="1" v="47564"/>
    </bk>
    <bk>
      <rc t="1" v="47565"/>
    </bk>
    <bk>
      <rc t="1" v="47566"/>
    </bk>
    <bk>
      <rc t="1" v="47567"/>
    </bk>
    <bk>
      <rc t="1" v="47568"/>
    </bk>
    <bk>
      <rc t="1" v="47569"/>
    </bk>
    <bk>
      <rc t="1" v="47570"/>
    </bk>
    <bk>
      <rc t="1" v="47571"/>
    </bk>
    <bk>
      <rc t="1" v="47572"/>
    </bk>
    <bk>
      <rc t="1" v="47573"/>
    </bk>
    <bk>
      <rc t="1" v="47574"/>
    </bk>
    <bk>
      <rc t="1" v="47575"/>
    </bk>
    <bk>
      <rc t="1" v="47576"/>
    </bk>
    <bk>
      <rc t="1" v="47577"/>
    </bk>
    <bk>
      <rc t="1" v="47578"/>
    </bk>
    <bk>
      <rc t="1" v="47579"/>
    </bk>
    <bk>
      <rc t="1" v="47580"/>
    </bk>
    <bk>
      <rc t="1" v="47581"/>
    </bk>
    <bk>
      <rc t="1" v="47582"/>
    </bk>
    <bk>
      <rc t="1" v="47583"/>
    </bk>
    <bk>
      <rc t="1" v="47584"/>
    </bk>
    <bk>
      <rc t="1" v="47585"/>
    </bk>
    <bk>
      <rc t="1" v="47586"/>
    </bk>
    <bk>
      <rc t="1" v="47587"/>
    </bk>
    <bk>
      <rc t="1" v="47588"/>
    </bk>
    <bk>
      <rc t="1" v="47589"/>
    </bk>
    <bk>
      <rc t="1" v="47590"/>
    </bk>
    <bk>
      <rc t="1" v="47591"/>
    </bk>
    <bk>
      <rc t="1" v="47592"/>
    </bk>
    <bk>
      <rc t="1" v="47593"/>
    </bk>
    <bk>
      <rc t="1" v="47594"/>
    </bk>
    <bk>
      <rc t="1" v="47595"/>
    </bk>
    <bk>
      <rc t="1" v="47596"/>
    </bk>
    <bk>
      <rc t="1" v="47597"/>
    </bk>
    <bk>
      <rc t="1" v="47598"/>
    </bk>
    <bk>
      <rc t="1" v="47599"/>
    </bk>
    <bk>
      <rc t="1" v="47600"/>
    </bk>
    <bk>
      <rc t="1" v="47601"/>
    </bk>
    <bk>
      <rc t="1" v="47602"/>
    </bk>
    <bk>
      <rc t="1" v="47603"/>
    </bk>
    <bk>
      <rc t="1" v="47604"/>
    </bk>
    <bk>
      <rc t="1" v="47605"/>
    </bk>
    <bk>
      <rc t="1" v="47606"/>
    </bk>
    <bk>
      <rc t="1" v="47607"/>
    </bk>
    <bk>
      <rc t="1" v="47608"/>
    </bk>
    <bk>
      <rc t="1" v="47609"/>
    </bk>
    <bk>
      <rc t="1" v="47610"/>
    </bk>
    <bk>
      <rc t="1" v="47611"/>
    </bk>
    <bk>
      <rc t="1" v="47612"/>
    </bk>
    <bk>
      <rc t="1" v="47613"/>
    </bk>
    <bk>
      <rc t="1" v="47614"/>
    </bk>
    <bk>
      <rc t="1" v="47615"/>
    </bk>
    <bk>
      <rc t="1" v="47616"/>
    </bk>
    <bk>
      <rc t="1" v="47617"/>
    </bk>
    <bk>
      <rc t="1" v="47618"/>
    </bk>
    <bk>
      <rc t="1" v="47619"/>
    </bk>
    <bk>
      <rc t="1" v="47620"/>
    </bk>
    <bk>
      <rc t="1" v="47621"/>
    </bk>
    <bk>
      <rc t="1" v="47622"/>
    </bk>
    <bk>
      <rc t="1" v="47623"/>
    </bk>
    <bk>
      <rc t="1" v="47624"/>
    </bk>
    <bk>
      <rc t="1" v="47625"/>
    </bk>
    <bk>
      <rc t="1" v="47626"/>
    </bk>
    <bk>
      <rc t="1" v="47627"/>
    </bk>
    <bk>
      <rc t="1" v="47628"/>
    </bk>
    <bk>
      <rc t="1" v="47629"/>
    </bk>
    <bk>
      <rc t="1" v="47630"/>
    </bk>
    <bk>
      <rc t="1" v="47631"/>
    </bk>
    <bk>
      <rc t="1" v="47632"/>
    </bk>
    <bk>
      <rc t="1" v="47633"/>
    </bk>
    <bk>
      <rc t="1" v="47634"/>
    </bk>
    <bk>
      <rc t="1" v="47635"/>
    </bk>
    <bk>
      <rc t="1" v="47636"/>
    </bk>
    <bk>
      <rc t="1" v="47637"/>
    </bk>
    <bk>
      <rc t="1" v="47638"/>
    </bk>
    <bk>
      <rc t="1" v="47639"/>
    </bk>
    <bk>
      <rc t="1" v="47640"/>
    </bk>
    <bk>
      <rc t="1" v="47641"/>
    </bk>
    <bk>
      <rc t="1" v="47642"/>
    </bk>
    <bk>
      <rc t="1" v="47643"/>
    </bk>
    <bk>
      <rc t="1" v="47644"/>
    </bk>
    <bk>
      <rc t="1" v="47645"/>
    </bk>
    <bk>
      <rc t="1" v="47646"/>
    </bk>
    <bk>
      <rc t="1" v="47647"/>
    </bk>
    <bk>
      <rc t="1" v="47648"/>
    </bk>
    <bk>
      <rc t="1" v="47649"/>
    </bk>
    <bk>
      <rc t="1" v="47650"/>
    </bk>
    <bk>
      <rc t="1" v="47651"/>
    </bk>
    <bk>
      <rc t="1" v="47652"/>
    </bk>
    <bk>
      <rc t="1" v="47653"/>
    </bk>
    <bk>
      <rc t="1" v="47654"/>
    </bk>
    <bk>
      <rc t="1" v="47655"/>
    </bk>
    <bk>
      <rc t="1" v="47656"/>
    </bk>
    <bk>
      <rc t="1" v="47657"/>
    </bk>
    <bk>
      <rc t="1" v="47658"/>
    </bk>
    <bk>
      <rc t="1" v="47659"/>
    </bk>
    <bk>
      <rc t="1" v="47660"/>
    </bk>
    <bk>
      <rc t="1" v="47661"/>
    </bk>
    <bk>
      <rc t="1" v="47662"/>
    </bk>
    <bk>
      <rc t="1" v="47663"/>
    </bk>
    <bk>
      <rc t="1" v="47664"/>
    </bk>
    <bk>
      <rc t="1" v="47665"/>
    </bk>
    <bk>
      <rc t="1" v="47666"/>
    </bk>
    <bk>
      <rc t="1" v="47667"/>
    </bk>
    <bk>
      <rc t="1" v="47668"/>
    </bk>
    <bk>
      <rc t="1" v="47669"/>
    </bk>
    <bk>
      <rc t="1" v="47670"/>
    </bk>
    <bk>
      <rc t="1" v="47671"/>
    </bk>
    <bk>
      <rc t="1" v="47672"/>
    </bk>
    <bk>
      <rc t="1" v="47673"/>
    </bk>
    <bk>
      <rc t="1" v="47674"/>
    </bk>
    <bk>
      <rc t="1" v="47675"/>
    </bk>
    <bk>
      <rc t="1" v="47676"/>
    </bk>
    <bk>
      <rc t="1" v="47677"/>
    </bk>
    <bk>
      <rc t="1" v="47678"/>
    </bk>
    <bk>
      <rc t="1" v="47679"/>
    </bk>
    <bk>
      <rc t="1" v="47680"/>
    </bk>
    <bk>
      <rc t="1" v="47681"/>
    </bk>
    <bk>
      <rc t="1" v="47682"/>
    </bk>
    <bk>
      <rc t="1" v="47683"/>
    </bk>
    <bk>
      <rc t="1" v="47684"/>
    </bk>
    <bk>
      <rc t="1" v="47685"/>
    </bk>
    <bk>
      <rc t="1" v="47686"/>
    </bk>
    <bk>
      <rc t="1" v="47687"/>
    </bk>
    <bk>
      <rc t="1" v="47688"/>
    </bk>
    <bk>
      <rc t="1" v="47689"/>
    </bk>
    <bk>
      <rc t="1" v="47690"/>
    </bk>
    <bk>
      <rc t="1" v="47691"/>
    </bk>
    <bk>
      <rc t="1" v="47692"/>
    </bk>
    <bk>
      <rc t="1" v="47693"/>
    </bk>
    <bk>
      <rc t="1" v="47694"/>
    </bk>
    <bk>
      <rc t="1" v="47695"/>
    </bk>
    <bk>
      <rc t="1" v="47696"/>
    </bk>
    <bk>
      <rc t="1" v="47697"/>
    </bk>
    <bk>
      <rc t="1" v="47698"/>
    </bk>
    <bk>
      <rc t="1" v="47699"/>
    </bk>
    <bk>
      <rc t="1" v="47700"/>
    </bk>
    <bk>
      <rc t="1" v="47701"/>
    </bk>
    <bk>
      <rc t="1" v="47702"/>
    </bk>
    <bk>
      <rc t="1" v="47703"/>
    </bk>
    <bk>
      <rc t="1" v="47704"/>
    </bk>
    <bk>
      <rc t="1" v="47705"/>
    </bk>
    <bk>
      <rc t="1" v="47706"/>
    </bk>
    <bk>
      <rc t="1" v="47707"/>
    </bk>
    <bk>
      <rc t="1" v="47708"/>
    </bk>
    <bk>
      <rc t="1" v="47709"/>
    </bk>
    <bk>
      <rc t="1" v="47710"/>
    </bk>
    <bk>
      <rc t="1" v="47711"/>
    </bk>
    <bk>
      <rc t="1" v="47712"/>
    </bk>
    <bk>
      <rc t="1" v="47713"/>
    </bk>
    <bk>
      <rc t="1" v="47714"/>
    </bk>
    <bk>
      <rc t="1" v="47715"/>
    </bk>
    <bk>
      <rc t="1" v="47716"/>
    </bk>
    <bk>
      <rc t="1" v="47717"/>
    </bk>
    <bk>
      <rc t="1" v="47718"/>
    </bk>
    <bk>
      <rc t="1" v="47719"/>
    </bk>
    <bk>
      <rc t="1" v="47720"/>
    </bk>
    <bk>
      <rc t="1" v="47721"/>
    </bk>
    <bk>
      <rc t="1" v="47722"/>
    </bk>
    <bk>
      <rc t="1" v="47723"/>
    </bk>
    <bk>
      <rc t="1" v="47724"/>
    </bk>
    <bk>
      <rc t="1" v="47725"/>
    </bk>
    <bk>
      <rc t="1" v="47726"/>
    </bk>
    <bk>
      <rc t="1" v="47727"/>
    </bk>
    <bk>
      <rc t="1" v="47728"/>
    </bk>
    <bk>
      <rc t="1" v="47729"/>
    </bk>
    <bk>
      <rc t="1" v="47730"/>
    </bk>
    <bk>
      <rc t="1" v="47731"/>
    </bk>
    <bk>
      <rc t="1" v="47732"/>
    </bk>
    <bk>
      <rc t="1" v="47733"/>
    </bk>
    <bk>
      <rc t="1" v="47734"/>
    </bk>
    <bk>
      <rc t="1" v="47735"/>
    </bk>
    <bk>
      <rc t="1" v="47736"/>
    </bk>
    <bk>
      <rc t="1" v="47737"/>
    </bk>
    <bk>
      <rc t="1" v="47738"/>
    </bk>
    <bk>
      <rc t="1" v="47739"/>
    </bk>
    <bk>
      <rc t="1" v="47740"/>
    </bk>
    <bk>
      <rc t="1" v="47741"/>
    </bk>
    <bk>
      <rc t="1" v="47742"/>
    </bk>
    <bk>
      <rc t="1" v="47743"/>
    </bk>
    <bk>
      <rc t="1" v="47744"/>
    </bk>
    <bk>
      <rc t="1" v="47745"/>
    </bk>
    <bk>
      <rc t="1" v="47746"/>
    </bk>
    <bk>
      <rc t="1" v="47747"/>
    </bk>
    <bk>
      <rc t="1" v="47748"/>
    </bk>
    <bk>
      <rc t="1" v="47749"/>
    </bk>
    <bk>
      <rc t="1" v="47750"/>
    </bk>
    <bk>
      <rc t="1" v="47751"/>
    </bk>
    <bk>
      <rc t="1" v="47752"/>
    </bk>
    <bk>
      <rc t="1" v="47753"/>
    </bk>
    <bk>
      <rc t="1" v="47754"/>
    </bk>
    <bk>
      <rc t="1" v="47755"/>
    </bk>
    <bk>
      <rc t="1" v="47756"/>
    </bk>
    <bk>
      <rc t="1" v="47757"/>
    </bk>
    <bk>
      <rc t="1" v="47758"/>
    </bk>
    <bk>
      <rc t="1" v="47759"/>
    </bk>
    <bk>
      <rc t="1" v="47760"/>
    </bk>
    <bk>
      <rc t="1" v="47761"/>
    </bk>
    <bk>
      <rc t="1" v="47762"/>
    </bk>
    <bk>
      <rc t="1" v="47763"/>
    </bk>
    <bk>
      <rc t="1" v="47764"/>
    </bk>
    <bk>
      <rc t="1" v="47765"/>
    </bk>
    <bk>
      <rc t="1" v="47766"/>
    </bk>
    <bk>
      <rc t="1" v="47767"/>
    </bk>
    <bk>
      <rc t="1" v="47768"/>
    </bk>
    <bk>
      <rc t="1" v="47769"/>
    </bk>
    <bk>
      <rc t="1" v="47770"/>
    </bk>
    <bk>
      <rc t="1" v="47771"/>
    </bk>
    <bk>
      <rc t="1" v="47772"/>
    </bk>
    <bk>
      <rc t="1" v="47773"/>
    </bk>
    <bk>
      <rc t="1" v="47774"/>
    </bk>
    <bk>
      <rc t="1" v="47775"/>
    </bk>
    <bk>
      <rc t="1" v="47776"/>
    </bk>
    <bk>
      <rc t="1" v="47777"/>
    </bk>
    <bk>
      <rc t="1" v="47778"/>
    </bk>
    <bk>
      <rc t="1" v="47779"/>
    </bk>
    <bk>
      <rc t="1" v="47780"/>
    </bk>
    <bk>
      <rc t="1" v="47781"/>
    </bk>
    <bk>
      <rc t="1" v="47782"/>
    </bk>
    <bk>
      <rc t="1" v="47783"/>
    </bk>
    <bk>
      <rc t="1" v="47784"/>
    </bk>
    <bk>
      <rc t="1" v="47785"/>
    </bk>
    <bk>
      <rc t="1" v="47786"/>
    </bk>
    <bk>
      <rc t="1" v="47787"/>
    </bk>
    <bk>
      <rc t="1" v="47788"/>
    </bk>
    <bk>
      <rc t="1" v="47789"/>
    </bk>
    <bk>
      <rc t="1" v="47790"/>
    </bk>
    <bk>
      <rc t="1" v="47791"/>
    </bk>
    <bk>
      <rc t="1" v="47792"/>
    </bk>
    <bk>
      <rc t="1" v="47793"/>
    </bk>
    <bk>
      <rc t="1" v="47794"/>
    </bk>
    <bk>
      <rc t="1" v="47795"/>
    </bk>
    <bk>
      <rc t="1" v="47796"/>
    </bk>
    <bk>
      <rc t="1" v="47797"/>
    </bk>
    <bk>
      <rc t="1" v="47798"/>
    </bk>
    <bk>
      <rc t="1" v="47799"/>
    </bk>
    <bk>
      <rc t="1" v="47800"/>
    </bk>
    <bk>
      <rc t="1" v="47801"/>
    </bk>
    <bk>
      <rc t="1" v="47802"/>
    </bk>
    <bk>
      <rc t="1" v="47803"/>
    </bk>
    <bk>
      <rc t="1" v="47804"/>
    </bk>
    <bk>
      <rc t="1" v="47805"/>
    </bk>
    <bk>
      <rc t="1" v="47806"/>
    </bk>
    <bk>
      <rc t="1" v="47807"/>
    </bk>
    <bk>
      <rc t="1" v="47808"/>
    </bk>
    <bk>
      <rc t="1" v="47809"/>
    </bk>
    <bk>
      <rc t="1" v="47810"/>
    </bk>
    <bk>
      <rc t="1" v="47811"/>
    </bk>
    <bk>
      <rc t="1" v="47812"/>
    </bk>
    <bk>
      <rc t="1" v="47813"/>
    </bk>
    <bk>
      <rc t="1" v="47814"/>
    </bk>
    <bk>
      <rc t="1" v="47815"/>
    </bk>
    <bk>
      <rc t="1" v="47816"/>
    </bk>
    <bk>
      <rc t="1" v="47817"/>
    </bk>
    <bk>
      <rc t="1" v="47818"/>
    </bk>
    <bk>
      <rc t="1" v="47819"/>
    </bk>
    <bk>
      <rc t="1" v="47820"/>
    </bk>
    <bk>
      <rc t="1" v="47821"/>
    </bk>
    <bk>
      <rc t="1" v="47822"/>
    </bk>
    <bk>
      <rc t="1" v="47823"/>
    </bk>
    <bk>
      <rc t="1" v="47824"/>
    </bk>
    <bk>
      <rc t="1" v="47825"/>
    </bk>
    <bk>
      <rc t="1" v="47826"/>
    </bk>
    <bk>
      <rc t="1" v="47827"/>
    </bk>
    <bk>
      <rc t="1" v="47828"/>
    </bk>
    <bk>
      <rc t="1" v="47829"/>
    </bk>
    <bk>
      <rc t="1" v="47830"/>
    </bk>
    <bk>
      <rc t="1" v="47831"/>
    </bk>
    <bk>
      <rc t="1" v="47832"/>
    </bk>
    <bk>
      <rc t="1" v="47833"/>
    </bk>
    <bk>
      <rc t="1" v="47834"/>
    </bk>
    <bk>
      <rc t="1" v="47835"/>
    </bk>
    <bk>
      <rc t="1" v="47836"/>
    </bk>
    <bk>
      <rc t="1" v="47837"/>
    </bk>
    <bk>
      <rc t="1" v="47838"/>
    </bk>
    <bk>
      <rc t="1" v="47839"/>
    </bk>
    <bk>
      <rc t="1" v="47840"/>
    </bk>
    <bk>
      <rc t="1" v="47841"/>
    </bk>
    <bk>
      <rc t="1" v="47842"/>
    </bk>
    <bk>
      <rc t="1" v="47843"/>
    </bk>
    <bk>
      <rc t="1" v="47844"/>
    </bk>
    <bk>
      <rc t="1" v="47845"/>
    </bk>
    <bk>
      <rc t="1" v="47846"/>
    </bk>
    <bk>
      <rc t="1" v="47847"/>
    </bk>
    <bk>
      <rc t="1" v="47848"/>
    </bk>
    <bk>
      <rc t="1" v="47849"/>
    </bk>
    <bk>
      <rc t="1" v="47850"/>
    </bk>
    <bk>
      <rc t="1" v="47851"/>
    </bk>
    <bk>
      <rc t="1" v="47852"/>
    </bk>
    <bk>
      <rc t="1" v="47853"/>
    </bk>
    <bk>
      <rc t="1" v="47854"/>
    </bk>
    <bk>
      <rc t="1" v="47855"/>
    </bk>
    <bk>
      <rc t="1" v="47856"/>
    </bk>
    <bk>
      <rc t="1" v="47857"/>
    </bk>
    <bk>
      <rc t="1" v="47858"/>
    </bk>
    <bk>
      <rc t="1" v="47859"/>
    </bk>
    <bk>
      <rc t="1" v="47860"/>
    </bk>
    <bk>
      <rc t="1" v="47861"/>
    </bk>
    <bk>
      <rc t="1" v="47862"/>
    </bk>
    <bk>
      <rc t="1" v="47863"/>
    </bk>
    <bk>
      <rc t="1" v="47864"/>
    </bk>
    <bk>
      <rc t="1" v="47865"/>
    </bk>
    <bk>
      <rc t="1" v="47866"/>
    </bk>
    <bk>
      <rc t="1" v="47867"/>
    </bk>
    <bk>
      <rc t="1" v="47868"/>
    </bk>
    <bk>
      <rc t="1" v="47869"/>
    </bk>
    <bk>
      <rc t="1" v="47870"/>
    </bk>
    <bk>
      <rc t="1" v="47871"/>
    </bk>
    <bk>
      <rc t="1" v="47872"/>
    </bk>
    <bk>
      <rc t="1" v="47873"/>
    </bk>
    <bk>
      <rc t="1" v="47874"/>
    </bk>
    <bk>
      <rc t="1" v="47875"/>
    </bk>
    <bk>
      <rc t="1" v="47876"/>
    </bk>
    <bk>
      <rc t="1" v="47877"/>
    </bk>
    <bk>
      <rc t="1" v="47878"/>
    </bk>
    <bk>
      <rc t="1" v="47879"/>
    </bk>
    <bk>
      <rc t="1" v="47880"/>
    </bk>
    <bk>
      <rc t="1" v="47881"/>
    </bk>
    <bk>
      <rc t="1" v="47882"/>
    </bk>
    <bk>
      <rc t="1" v="47883"/>
    </bk>
    <bk>
      <rc t="1" v="47884"/>
    </bk>
    <bk>
      <rc t="1" v="47885"/>
    </bk>
    <bk>
      <rc t="1" v="47886"/>
    </bk>
    <bk>
      <rc t="1" v="47887"/>
    </bk>
    <bk>
      <rc t="1" v="47888"/>
    </bk>
    <bk>
      <rc t="1" v="47889"/>
    </bk>
    <bk>
      <rc t="1" v="47890"/>
    </bk>
    <bk>
      <rc t="1" v="47891"/>
    </bk>
    <bk>
      <rc t="1" v="47892"/>
    </bk>
    <bk>
      <rc t="1" v="47893"/>
    </bk>
    <bk>
      <rc t="1" v="47894"/>
    </bk>
    <bk>
      <rc t="1" v="47895"/>
    </bk>
    <bk>
      <rc t="1" v="47896"/>
    </bk>
    <bk>
      <rc t="1" v="47897"/>
    </bk>
    <bk>
      <rc t="1" v="47898"/>
    </bk>
    <bk>
      <rc t="1" v="47899"/>
    </bk>
    <bk>
      <rc t="1" v="47900"/>
    </bk>
    <bk>
      <rc t="1" v="47901"/>
    </bk>
    <bk>
      <rc t="1" v="47902"/>
    </bk>
    <bk>
      <rc t="1" v="47903"/>
    </bk>
    <bk>
      <rc t="1" v="47904"/>
    </bk>
    <bk>
      <rc t="1" v="47905"/>
    </bk>
    <bk>
      <rc t="1" v="47906"/>
    </bk>
    <bk>
      <rc t="1" v="47907"/>
    </bk>
    <bk>
      <rc t="1" v="47908"/>
    </bk>
    <bk>
      <rc t="1" v="47909"/>
    </bk>
    <bk>
      <rc t="1" v="47910"/>
    </bk>
    <bk>
      <rc t="1" v="47911"/>
    </bk>
    <bk>
      <rc t="1" v="47912"/>
    </bk>
    <bk>
      <rc t="1" v="47913"/>
    </bk>
    <bk>
      <rc t="1" v="47914"/>
    </bk>
    <bk>
      <rc t="1" v="47915"/>
    </bk>
    <bk>
      <rc t="1" v="47916"/>
    </bk>
    <bk>
      <rc t="1" v="47917"/>
    </bk>
    <bk>
      <rc t="1" v="47918"/>
    </bk>
    <bk>
      <rc t="1" v="47919"/>
    </bk>
    <bk>
      <rc t="1" v="47920"/>
    </bk>
    <bk>
      <rc t="1" v="47921"/>
    </bk>
    <bk>
      <rc t="1" v="47922"/>
    </bk>
    <bk>
      <rc t="1" v="47923"/>
    </bk>
    <bk>
      <rc t="1" v="47924"/>
    </bk>
    <bk>
      <rc t="1" v="47925"/>
    </bk>
    <bk>
      <rc t="1" v="47926"/>
    </bk>
    <bk>
      <rc t="1" v="47927"/>
    </bk>
    <bk>
      <rc t="1" v="47928"/>
    </bk>
    <bk>
      <rc t="1" v="47929"/>
    </bk>
    <bk>
      <rc t="1" v="47930"/>
    </bk>
    <bk>
      <rc t="1" v="47931"/>
    </bk>
    <bk>
      <rc t="1" v="47932"/>
    </bk>
    <bk>
      <rc t="1" v="47933"/>
    </bk>
    <bk>
      <rc t="1" v="47934"/>
    </bk>
    <bk>
      <rc t="1" v="47935"/>
    </bk>
    <bk>
      <rc t="1" v="47936"/>
    </bk>
    <bk>
      <rc t="1" v="47937"/>
    </bk>
    <bk>
      <rc t="1" v="47938"/>
    </bk>
    <bk>
      <rc t="1" v="47939"/>
    </bk>
    <bk>
      <rc t="1" v="47940"/>
    </bk>
    <bk>
      <rc t="1" v="47941"/>
    </bk>
    <bk>
      <rc t="1" v="47942"/>
    </bk>
    <bk>
      <rc t="1" v="47943"/>
    </bk>
    <bk>
      <rc t="1" v="47944"/>
    </bk>
    <bk>
      <rc t="1" v="47945"/>
    </bk>
    <bk>
      <rc t="1" v="47946"/>
    </bk>
    <bk>
      <rc t="1" v="47947"/>
    </bk>
    <bk>
      <rc t="1" v="47948"/>
    </bk>
    <bk>
      <rc t="1" v="47949"/>
    </bk>
    <bk>
      <rc t="1" v="47950"/>
    </bk>
    <bk>
      <rc t="1" v="47951"/>
    </bk>
    <bk>
      <rc t="1" v="47952"/>
    </bk>
    <bk>
      <rc t="1" v="47953"/>
    </bk>
    <bk>
      <rc t="1" v="47954"/>
    </bk>
    <bk>
      <rc t="1" v="47955"/>
    </bk>
    <bk>
      <rc t="1" v="47956"/>
    </bk>
    <bk>
      <rc t="1" v="47957"/>
    </bk>
    <bk>
      <rc t="1" v="47958"/>
    </bk>
    <bk>
      <rc t="1" v="47959"/>
    </bk>
    <bk>
      <rc t="1" v="47960"/>
    </bk>
    <bk>
      <rc t="1" v="47961"/>
    </bk>
    <bk>
      <rc t="1" v="47962"/>
    </bk>
    <bk>
      <rc t="1" v="47963"/>
    </bk>
    <bk>
      <rc t="1" v="47964"/>
    </bk>
    <bk>
      <rc t="1" v="47965"/>
    </bk>
    <bk>
      <rc t="1" v="47966"/>
    </bk>
    <bk>
      <rc t="1" v="47967"/>
    </bk>
    <bk>
      <rc t="1" v="47968"/>
    </bk>
    <bk>
      <rc t="1" v="47969"/>
    </bk>
    <bk>
      <rc t="1" v="47970"/>
    </bk>
    <bk>
      <rc t="1" v="47971"/>
    </bk>
    <bk>
      <rc t="1" v="47972"/>
    </bk>
    <bk>
      <rc t="1" v="47973"/>
    </bk>
    <bk>
      <rc t="1" v="47974"/>
    </bk>
    <bk>
      <rc t="1" v="47975"/>
    </bk>
    <bk>
      <rc t="1" v="47976"/>
    </bk>
    <bk>
      <rc t="1" v="47977"/>
    </bk>
    <bk>
      <rc t="1" v="47978"/>
    </bk>
    <bk>
      <rc t="1" v="47979"/>
    </bk>
    <bk>
      <rc t="1" v="47980"/>
    </bk>
    <bk>
      <rc t="1" v="47981"/>
    </bk>
    <bk>
      <rc t="1" v="47982"/>
    </bk>
    <bk>
      <rc t="1" v="47983"/>
    </bk>
    <bk>
      <rc t="1" v="47984"/>
    </bk>
    <bk>
      <rc t="1" v="47985"/>
    </bk>
    <bk>
      <rc t="1" v="47986"/>
    </bk>
    <bk>
      <rc t="1" v="47987"/>
    </bk>
    <bk>
      <rc t="1" v="47988"/>
    </bk>
    <bk>
      <rc t="1" v="47989"/>
    </bk>
    <bk>
      <rc t="1" v="47990"/>
    </bk>
    <bk>
      <rc t="1" v="47991"/>
    </bk>
    <bk>
      <rc t="1" v="47992"/>
    </bk>
    <bk>
      <rc t="1" v="47993"/>
    </bk>
    <bk>
      <rc t="1" v="47994"/>
    </bk>
    <bk>
      <rc t="1" v="47995"/>
    </bk>
    <bk>
      <rc t="1" v="47996"/>
    </bk>
    <bk>
      <rc t="1" v="47997"/>
    </bk>
    <bk>
      <rc t="1" v="47998"/>
    </bk>
    <bk>
      <rc t="1" v="47999"/>
    </bk>
    <bk>
      <rc t="1" v="48000"/>
    </bk>
    <bk>
      <rc t="1" v="48001"/>
    </bk>
    <bk>
      <rc t="1" v="48002"/>
    </bk>
    <bk>
      <rc t="1" v="48003"/>
    </bk>
    <bk>
      <rc t="1" v="48004"/>
    </bk>
    <bk>
      <rc t="1" v="48005"/>
    </bk>
    <bk>
      <rc t="1" v="48006"/>
    </bk>
    <bk>
      <rc t="1" v="48007"/>
    </bk>
    <bk>
      <rc t="1" v="48008"/>
    </bk>
    <bk>
      <rc t="1" v="48009"/>
    </bk>
    <bk>
      <rc t="1" v="48010"/>
    </bk>
    <bk>
      <rc t="1" v="48011"/>
    </bk>
    <bk>
      <rc t="1" v="48012"/>
    </bk>
    <bk>
      <rc t="1" v="48013"/>
    </bk>
    <bk>
      <rc t="1" v="48014"/>
    </bk>
    <bk>
      <rc t="1" v="48015"/>
    </bk>
    <bk>
      <rc t="1" v="48016"/>
    </bk>
    <bk>
      <rc t="1" v="48017"/>
    </bk>
    <bk>
      <rc t="1" v="48018"/>
    </bk>
    <bk>
      <rc t="1" v="48019"/>
    </bk>
    <bk>
      <rc t="1" v="48020"/>
    </bk>
    <bk>
      <rc t="1" v="48021"/>
    </bk>
    <bk>
      <rc t="1" v="48022"/>
    </bk>
    <bk>
      <rc t="1" v="48023"/>
    </bk>
    <bk>
      <rc t="1" v="48024"/>
    </bk>
    <bk>
      <rc t="1" v="48025"/>
    </bk>
    <bk>
      <rc t="1" v="48026"/>
    </bk>
    <bk>
      <rc t="1" v="48027"/>
    </bk>
    <bk>
      <rc t="1" v="48028"/>
    </bk>
    <bk>
      <rc t="1" v="48029"/>
    </bk>
    <bk>
      <rc t="1" v="48030"/>
    </bk>
    <bk>
      <rc t="1" v="48031"/>
    </bk>
    <bk>
      <rc t="1" v="48032"/>
    </bk>
    <bk>
      <rc t="1" v="48033"/>
    </bk>
    <bk>
      <rc t="1" v="48034"/>
    </bk>
    <bk>
      <rc t="1" v="48035"/>
    </bk>
    <bk>
      <rc t="1" v="48036"/>
    </bk>
    <bk>
      <rc t="1" v="48037"/>
    </bk>
    <bk>
      <rc t="1" v="48038"/>
    </bk>
    <bk>
      <rc t="1" v="48039"/>
    </bk>
    <bk>
      <rc t="1" v="48040"/>
    </bk>
    <bk>
      <rc t="1" v="48041"/>
    </bk>
    <bk>
      <rc t="1" v="48042"/>
    </bk>
    <bk>
      <rc t="1" v="48043"/>
    </bk>
    <bk>
      <rc t="1" v="48044"/>
    </bk>
    <bk>
      <rc t="1" v="48045"/>
    </bk>
    <bk>
      <rc t="1" v="48046"/>
    </bk>
    <bk>
      <rc t="1" v="48047"/>
    </bk>
    <bk>
      <rc t="1" v="48048"/>
    </bk>
    <bk>
      <rc t="1" v="48049"/>
    </bk>
    <bk>
      <rc t="1" v="48050"/>
    </bk>
    <bk>
      <rc t="1" v="48051"/>
    </bk>
    <bk>
      <rc t="1" v="48052"/>
    </bk>
    <bk>
      <rc t="1" v="48053"/>
    </bk>
    <bk>
      <rc t="1" v="48054"/>
    </bk>
    <bk>
      <rc t="1" v="48055"/>
    </bk>
    <bk>
      <rc t="1" v="48056"/>
    </bk>
    <bk>
      <rc t="1" v="48057"/>
    </bk>
    <bk>
      <rc t="1" v="48058"/>
    </bk>
    <bk>
      <rc t="1" v="48059"/>
    </bk>
    <bk>
      <rc t="1" v="48060"/>
    </bk>
    <bk>
      <rc t="1" v="48061"/>
    </bk>
    <bk>
      <rc t="1" v="48062"/>
    </bk>
    <bk>
      <rc t="1" v="48063"/>
    </bk>
    <bk>
      <rc t="1" v="48064"/>
    </bk>
    <bk>
      <rc t="1" v="48065"/>
    </bk>
    <bk>
      <rc t="1" v="48066"/>
    </bk>
    <bk>
      <rc t="1" v="48067"/>
    </bk>
    <bk>
      <rc t="1" v="48068"/>
    </bk>
    <bk>
      <rc t="1" v="48069"/>
    </bk>
    <bk>
      <rc t="1" v="48070"/>
    </bk>
    <bk>
      <rc t="1" v="48071"/>
    </bk>
    <bk>
      <rc t="1" v="48072"/>
    </bk>
    <bk>
      <rc t="1" v="48073"/>
    </bk>
    <bk>
      <rc t="1" v="48074"/>
    </bk>
    <bk>
      <rc t="1" v="48075"/>
    </bk>
    <bk>
      <rc t="1" v="48076"/>
    </bk>
    <bk>
      <rc t="1" v="48077"/>
    </bk>
    <bk>
      <rc t="1" v="48078"/>
    </bk>
    <bk>
      <rc t="1" v="48079"/>
    </bk>
    <bk>
      <rc t="1" v="48080"/>
    </bk>
    <bk>
      <rc t="1" v="48081"/>
    </bk>
    <bk>
      <rc t="1" v="48082"/>
    </bk>
    <bk>
      <rc t="1" v="48083"/>
    </bk>
    <bk>
      <rc t="1" v="48084"/>
    </bk>
    <bk>
      <rc t="1" v="48085"/>
    </bk>
    <bk>
      <rc t="1" v="48086"/>
    </bk>
    <bk>
      <rc t="1" v="48087"/>
    </bk>
    <bk>
      <rc t="1" v="48088"/>
    </bk>
    <bk>
      <rc t="1" v="48089"/>
    </bk>
    <bk>
      <rc t="1" v="48090"/>
    </bk>
    <bk>
      <rc t="1" v="48091"/>
    </bk>
    <bk>
      <rc t="1" v="48092"/>
    </bk>
    <bk>
      <rc t="1" v="48093"/>
    </bk>
    <bk>
      <rc t="1" v="48094"/>
    </bk>
    <bk>
      <rc t="1" v="48095"/>
    </bk>
    <bk>
      <rc t="1" v="48096"/>
    </bk>
    <bk>
      <rc t="1" v="48097"/>
    </bk>
    <bk>
      <rc t="1" v="48098"/>
    </bk>
    <bk>
      <rc t="1" v="48099"/>
    </bk>
    <bk>
      <rc t="1" v="48100"/>
    </bk>
    <bk>
      <rc t="1" v="48101"/>
    </bk>
    <bk>
      <rc t="1" v="48102"/>
    </bk>
    <bk>
      <rc t="1" v="48103"/>
    </bk>
    <bk>
      <rc t="1" v="48104"/>
    </bk>
    <bk>
      <rc t="1" v="48105"/>
    </bk>
    <bk>
      <rc t="1" v="48106"/>
    </bk>
    <bk>
      <rc t="1" v="48107"/>
    </bk>
    <bk>
      <rc t="1" v="48108"/>
    </bk>
    <bk>
      <rc t="1" v="48109"/>
    </bk>
    <bk>
      <rc t="1" v="48110"/>
    </bk>
    <bk>
      <rc t="1" v="48111"/>
    </bk>
    <bk>
      <rc t="1" v="48112"/>
    </bk>
    <bk>
      <rc t="1" v="48113"/>
    </bk>
    <bk>
      <rc t="1" v="48114"/>
    </bk>
    <bk>
      <rc t="1" v="48115"/>
    </bk>
    <bk>
      <rc t="1" v="48116"/>
    </bk>
    <bk>
      <rc t="1" v="48117"/>
    </bk>
    <bk>
      <rc t="1" v="48118"/>
    </bk>
    <bk>
      <rc t="1" v="48119"/>
    </bk>
    <bk>
      <rc t="1" v="48120"/>
    </bk>
    <bk>
      <rc t="1" v="48121"/>
    </bk>
    <bk>
      <rc t="1" v="48122"/>
    </bk>
    <bk>
      <rc t="1" v="48123"/>
    </bk>
    <bk>
      <rc t="1" v="48124"/>
    </bk>
    <bk>
      <rc t="1" v="48125"/>
    </bk>
    <bk>
      <rc t="1" v="48126"/>
    </bk>
    <bk>
      <rc t="1" v="48127"/>
    </bk>
    <bk>
      <rc t="1" v="48128"/>
    </bk>
    <bk>
      <rc t="1" v="48129"/>
    </bk>
    <bk>
      <rc t="1" v="48130"/>
    </bk>
    <bk>
      <rc t="1" v="48131"/>
    </bk>
    <bk>
      <rc t="1" v="48132"/>
    </bk>
    <bk>
      <rc t="1" v="48133"/>
    </bk>
    <bk>
      <rc t="1" v="48134"/>
    </bk>
    <bk>
      <rc t="1" v="48135"/>
    </bk>
    <bk>
      <rc t="1" v="48136"/>
    </bk>
    <bk>
      <rc t="1" v="48137"/>
    </bk>
    <bk>
      <rc t="1" v="48138"/>
    </bk>
    <bk>
      <rc t="1" v="48139"/>
    </bk>
    <bk>
      <rc t="1" v="48140"/>
    </bk>
    <bk>
      <rc t="1" v="48141"/>
    </bk>
    <bk>
      <rc t="1" v="48142"/>
    </bk>
    <bk>
      <rc t="1" v="48143"/>
    </bk>
    <bk>
      <rc t="1" v="48144"/>
    </bk>
    <bk>
      <rc t="1" v="48145"/>
    </bk>
    <bk>
      <rc t="1" v="48146"/>
    </bk>
    <bk>
      <rc t="1" v="48147"/>
    </bk>
    <bk>
      <rc t="1" v="48148"/>
    </bk>
    <bk>
      <rc t="1" v="48149"/>
    </bk>
    <bk>
      <rc t="1" v="48150"/>
    </bk>
    <bk>
      <rc t="1" v="48151"/>
    </bk>
    <bk>
      <rc t="1" v="48152"/>
    </bk>
    <bk>
      <rc t="1" v="48153"/>
    </bk>
    <bk>
      <rc t="1" v="48154"/>
    </bk>
    <bk>
      <rc t="1" v="48155"/>
    </bk>
    <bk>
      <rc t="1" v="48156"/>
    </bk>
    <bk>
      <rc t="1" v="48157"/>
    </bk>
    <bk>
      <rc t="1" v="48158"/>
    </bk>
    <bk>
      <rc t="1" v="48159"/>
    </bk>
    <bk>
      <rc t="1" v="48160"/>
    </bk>
    <bk>
      <rc t="1" v="48161"/>
    </bk>
    <bk>
      <rc t="1" v="48162"/>
    </bk>
    <bk>
      <rc t="1" v="48163"/>
    </bk>
    <bk>
      <rc t="1" v="48164"/>
    </bk>
    <bk>
      <rc t="1" v="48165"/>
    </bk>
    <bk>
      <rc t="1" v="48166"/>
    </bk>
    <bk>
      <rc t="1" v="48167"/>
    </bk>
    <bk>
      <rc t="1" v="48168"/>
    </bk>
    <bk>
      <rc t="1" v="48169"/>
    </bk>
    <bk>
      <rc t="1" v="48170"/>
    </bk>
    <bk>
      <rc t="1" v="48171"/>
    </bk>
    <bk>
      <rc t="1" v="48172"/>
    </bk>
    <bk>
      <rc t="1" v="48173"/>
    </bk>
    <bk>
      <rc t="1" v="48174"/>
    </bk>
    <bk>
      <rc t="1" v="48175"/>
    </bk>
    <bk>
      <rc t="1" v="48176"/>
    </bk>
    <bk>
      <rc t="1" v="48177"/>
    </bk>
    <bk>
      <rc t="1" v="48178"/>
    </bk>
    <bk>
      <rc t="1" v="48179"/>
    </bk>
    <bk>
      <rc t="1" v="48180"/>
    </bk>
    <bk>
      <rc t="1" v="48181"/>
    </bk>
    <bk>
      <rc t="1" v="48182"/>
    </bk>
    <bk>
      <rc t="1" v="48183"/>
    </bk>
    <bk>
      <rc t="1" v="48184"/>
    </bk>
    <bk>
      <rc t="1" v="48185"/>
    </bk>
    <bk>
      <rc t="1" v="48186"/>
    </bk>
    <bk>
      <rc t="1" v="48187"/>
    </bk>
    <bk>
      <rc t="1" v="48188"/>
    </bk>
    <bk>
      <rc t="1" v="48189"/>
    </bk>
    <bk>
      <rc t="1" v="48190"/>
    </bk>
    <bk>
      <rc t="1" v="48191"/>
    </bk>
    <bk>
      <rc t="1" v="48192"/>
    </bk>
    <bk>
      <rc t="1" v="48193"/>
    </bk>
    <bk>
      <rc t="1" v="48194"/>
    </bk>
    <bk>
      <rc t="1" v="48195"/>
    </bk>
    <bk>
      <rc t="1" v="48196"/>
    </bk>
    <bk>
      <rc t="1" v="48197"/>
    </bk>
    <bk>
      <rc t="1" v="48198"/>
    </bk>
    <bk>
      <rc t="1" v="48199"/>
    </bk>
    <bk>
      <rc t="1" v="48200"/>
    </bk>
    <bk>
      <rc t="1" v="48201"/>
    </bk>
    <bk>
      <rc t="1" v="48202"/>
    </bk>
    <bk>
      <rc t="1" v="48203"/>
    </bk>
    <bk>
      <rc t="1" v="48204"/>
    </bk>
    <bk>
      <rc t="1" v="48205"/>
    </bk>
    <bk>
      <rc t="1" v="48206"/>
    </bk>
    <bk>
      <rc t="1" v="48207"/>
    </bk>
    <bk>
      <rc t="1" v="48208"/>
    </bk>
    <bk>
      <rc t="1" v="48209"/>
    </bk>
    <bk>
      <rc t="1" v="48210"/>
    </bk>
    <bk>
      <rc t="1" v="48211"/>
    </bk>
    <bk>
      <rc t="1" v="48212"/>
    </bk>
    <bk>
      <rc t="1" v="48213"/>
    </bk>
    <bk>
      <rc t="1" v="48214"/>
    </bk>
    <bk>
      <rc t="1" v="48215"/>
    </bk>
    <bk>
      <rc t="1" v="48216"/>
    </bk>
    <bk>
      <rc t="1" v="48217"/>
    </bk>
    <bk>
      <rc t="1" v="48218"/>
    </bk>
    <bk>
      <rc t="1" v="48219"/>
    </bk>
    <bk>
      <rc t="1" v="48220"/>
    </bk>
    <bk>
      <rc t="1" v="48221"/>
    </bk>
    <bk>
      <rc t="1" v="48222"/>
    </bk>
    <bk>
      <rc t="1" v="48223"/>
    </bk>
    <bk>
      <rc t="1" v="48224"/>
    </bk>
    <bk>
      <rc t="1" v="48225"/>
    </bk>
    <bk>
      <rc t="1" v="48226"/>
    </bk>
    <bk>
      <rc t="1" v="48227"/>
    </bk>
    <bk>
      <rc t="1" v="48228"/>
    </bk>
    <bk>
      <rc t="1" v="48229"/>
    </bk>
    <bk>
      <rc t="1" v="48230"/>
    </bk>
    <bk>
      <rc t="1" v="48231"/>
    </bk>
    <bk>
      <rc t="1" v="48232"/>
    </bk>
    <bk>
      <rc t="1" v="48233"/>
    </bk>
    <bk>
      <rc t="1" v="48234"/>
    </bk>
    <bk>
      <rc t="1" v="48235"/>
    </bk>
    <bk>
      <rc t="1" v="48236"/>
    </bk>
    <bk>
      <rc t="1" v="48237"/>
    </bk>
    <bk>
      <rc t="1" v="48238"/>
    </bk>
    <bk>
      <rc t="1" v="48239"/>
    </bk>
    <bk>
      <rc t="1" v="48240"/>
    </bk>
    <bk>
      <rc t="1" v="48241"/>
    </bk>
    <bk>
      <rc t="1" v="48242"/>
    </bk>
    <bk>
      <rc t="1" v="48243"/>
    </bk>
    <bk>
      <rc t="1" v="48244"/>
    </bk>
    <bk>
      <rc t="1" v="48245"/>
    </bk>
    <bk>
      <rc t="1" v="48246"/>
    </bk>
    <bk>
      <rc t="1" v="48247"/>
    </bk>
    <bk>
      <rc t="1" v="48248"/>
    </bk>
    <bk>
      <rc t="1" v="48249"/>
    </bk>
    <bk>
      <rc t="1" v="48250"/>
    </bk>
    <bk>
      <rc t="1" v="48251"/>
    </bk>
    <bk>
      <rc t="1" v="48252"/>
    </bk>
    <bk>
      <rc t="1" v="48253"/>
    </bk>
    <bk>
      <rc t="1" v="48254"/>
    </bk>
    <bk>
      <rc t="1" v="48255"/>
    </bk>
    <bk>
      <rc t="1" v="48256"/>
    </bk>
    <bk>
      <rc t="1" v="48257"/>
    </bk>
    <bk>
      <rc t="1" v="48258"/>
    </bk>
    <bk>
      <rc t="1" v="48259"/>
    </bk>
    <bk>
      <rc t="1" v="48260"/>
    </bk>
    <bk>
      <rc t="1" v="48261"/>
    </bk>
    <bk>
      <rc t="1" v="48262"/>
    </bk>
    <bk>
      <rc t="1" v="48263"/>
    </bk>
    <bk>
      <rc t="1" v="48264"/>
    </bk>
    <bk>
      <rc t="1" v="48265"/>
    </bk>
    <bk>
      <rc t="1" v="48266"/>
    </bk>
    <bk>
      <rc t="1" v="48267"/>
    </bk>
    <bk>
      <rc t="1" v="48268"/>
    </bk>
    <bk>
      <rc t="1" v="48269"/>
    </bk>
    <bk>
      <rc t="1" v="48270"/>
    </bk>
    <bk>
      <rc t="1" v="48271"/>
    </bk>
    <bk>
      <rc t="1" v="48272"/>
    </bk>
    <bk>
      <rc t="1" v="48273"/>
    </bk>
    <bk>
      <rc t="1" v="48274"/>
    </bk>
    <bk>
      <rc t="1" v="48275"/>
    </bk>
    <bk>
      <rc t="1" v="48276"/>
    </bk>
    <bk>
      <rc t="1" v="48277"/>
    </bk>
    <bk>
      <rc t="1" v="48278"/>
    </bk>
    <bk>
      <rc t="1" v="48279"/>
    </bk>
    <bk>
      <rc t="1" v="48280"/>
    </bk>
    <bk>
      <rc t="1" v="48281"/>
    </bk>
    <bk>
      <rc t="1" v="48282"/>
    </bk>
    <bk>
      <rc t="1" v="48283"/>
    </bk>
    <bk>
      <rc t="1" v="48284"/>
    </bk>
    <bk>
      <rc t="1" v="48285"/>
    </bk>
    <bk>
      <rc t="1" v="48286"/>
    </bk>
    <bk>
      <rc t="1" v="48287"/>
    </bk>
    <bk>
      <rc t="1" v="48288"/>
    </bk>
    <bk>
      <rc t="1" v="48289"/>
    </bk>
    <bk>
      <rc t="1" v="48290"/>
    </bk>
    <bk>
      <rc t="1" v="48291"/>
    </bk>
    <bk>
      <rc t="1" v="48292"/>
    </bk>
    <bk>
      <rc t="1" v="48293"/>
    </bk>
    <bk>
      <rc t="1" v="48294"/>
    </bk>
    <bk>
      <rc t="1" v="48295"/>
    </bk>
    <bk>
      <rc t="1" v="48296"/>
    </bk>
    <bk>
      <rc t="1" v="48297"/>
    </bk>
    <bk>
      <rc t="1" v="48298"/>
    </bk>
    <bk>
      <rc t="1" v="48299"/>
    </bk>
    <bk>
      <rc t="1" v="48300"/>
    </bk>
    <bk>
      <rc t="1" v="48301"/>
    </bk>
    <bk>
      <rc t="1" v="48302"/>
    </bk>
    <bk>
      <rc t="1" v="48303"/>
    </bk>
    <bk>
      <rc t="1" v="48304"/>
    </bk>
    <bk>
      <rc t="1" v="48305"/>
    </bk>
    <bk>
      <rc t="1" v="48306"/>
    </bk>
    <bk>
      <rc t="1" v="48307"/>
    </bk>
    <bk>
      <rc t="1" v="48308"/>
    </bk>
    <bk>
      <rc t="1" v="48309"/>
    </bk>
    <bk>
      <rc t="1" v="48310"/>
    </bk>
    <bk>
      <rc t="1" v="48311"/>
    </bk>
    <bk>
      <rc t="1" v="48312"/>
    </bk>
    <bk>
      <rc t="1" v="48313"/>
    </bk>
    <bk>
      <rc t="1" v="48314"/>
    </bk>
    <bk>
      <rc t="1" v="48315"/>
    </bk>
    <bk>
      <rc t="1" v="48316"/>
    </bk>
    <bk>
      <rc t="1" v="48317"/>
    </bk>
    <bk>
      <rc t="1" v="48318"/>
    </bk>
    <bk>
      <rc t="1" v="48319"/>
    </bk>
    <bk>
      <rc t="1" v="48320"/>
    </bk>
    <bk>
      <rc t="1" v="48321"/>
    </bk>
    <bk>
      <rc t="1" v="48322"/>
    </bk>
    <bk>
      <rc t="1" v="48323"/>
    </bk>
    <bk>
      <rc t="1" v="48324"/>
    </bk>
    <bk>
      <rc t="1" v="48325"/>
    </bk>
    <bk>
      <rc t="1" v="48326"/>
    </bk>
    <bk>
      <rc t="1" v="48327"/>
    </bk>
    <bk>
      <rc t="1" v="48328"/>
    </bk>
    <bk>
      <rc t="1" v="48329"/>
    </bk>
    <bk>
      <rc t="1" v="48330"/>
    </bk>
    <bk>
      <rc t="1" v="48331"/>
    </bk>
    <bk>
      <rc t="1" v="48332"/>
    </bk>
    <bk>
      <rc t="1" v="48333"/>
    </bk>
    <bk>
      <rc t="1" v="48334"/>
    </bk>
    <bk>
      <rc t="1" v="48335"/>
    </bk>
    <bk>
      <rc t="1" v="48336"/>
    </bk>
    <bk>
      <rc t="1" v="48337"/>
    </bk>
    <bk>
      <rc t="1" v="48338"/>
    </bk>
    <bk>
      <rc t="1" v="48339"/>
    </bk>
    <bk>
      <rc t="1" v="48340"/>
    </bk>
    <bk>
      <rc t="1" v="48341"/>
    </bk>
    <bk>
      <rc t="1" v="48342"/>
    </bk>
    <bk>
      <rc t="1" v="48343"/>
    </bk>
    <bk>
      <rc t="1" v="48344"/>
    </bk>
    <bk>
      <rc t="1" v="48345"/>
    </bk>
    <bk>
      <rc t="1" v="48346"/>
    </bk>
    <bk>
      <rc t="1" v="48347"/>
    </bk>
    <bk>
      <rc t="1" v="48348"/>
    </bk>
    <bk>
      <rc t="1" v="48349"/>
    </bk>
    <bk>
      <rc t="1" v="48350"/>
    </bk>
    <bk>
      <rc t="1" v="48351"/>
    </bk>
    <bk>
      <rc t="1" v="48352"/>
    </bk>
    <bk>
      <rc t="1" v="48353"/>
    </bk>
    <bk>
      <rc t="1" v="48354"/>
    </bk>
    <bk>
      <rc t="1" v="48355"/>
    </bk>
    <bk>
      <rc t="1" v="48356"/>
    </bk>
    <bk>
      <rc t="1" v="48357"/>
    </bk>
    <bk>
      <rc t="1" v="48358"/>
    </bk>
    <bk>
      <rc t="1" v="48359"/>
    </bk>
    <bk>
      <rc t="1" v="48360"/>
    </bk>
    <bk>
      <rc t="1" v="48361"/>
    </bk>
    <bk>
      <rc t="1" v="48362"/>
    </bk>
    <bk>
      <rc t="1" v="48363"/>
    </bk>
    <bk>
      <rc t="1" v="48364"/>
    </bk>
    <bk>
      <rc t="1" v="48365"/>
    </bk>
    <bk>
      <rc t="1" v="48366"/>
    </bk>
    <bk>
      <rc t="1" v="48367"/>
    </bk>
    <bk>
      <rc t="1" v="48368"/>
    </bk>
    <bk>
      <rc t="1" v="48369"/>
    </bk>
    <bk>
      <rc t="1" v="48370"/>
    </bk>
    <bk>
      <rc t="1" v="48371"/>
    </bk>
    <bk>
      <rc t="1" v="48372"/>
    </bk>
    <bk>
      <rc t="1" v="48373"/>
    </bk>
    <bk>
      <rc t="1" v="48374"/>
    </bk>
    <bk>
      <rc t="1" v="48375"/>
    </bk>
    <bk>
      <rc t="1" v="48376"/>
    </bk>
    <bk>
      <rc t="1" v="48377"/>
    </bk>
    <bk>
      <rc t="1" v="48378"/>
    </bk>
    <bk>
      <rc t="1" v="48379"/>
    </bk>
    <bk>
      <rc t="1" v="48380"/>
    </bk>
    <bk>
      <rc t="1" v="48381"/>
    </bk>
    <bk>
      <rc t="1" v="48382"/>
    </bk>
    <bk>
      <rc t="1" v="48383"/>
    </bk>
    <bk>
      <rc t="1" v="48384"/>
    </bk>
    <bk>
      <rc t="1" v="48385"/>
    </bk>
    <bk>
      <rc t="1" v="48386"/>
    </bk>
    <bk>
      <rc t="1" v="48387"/>
    </bk>
    <bk>
      <rc t="1" v="48388"/>
    </bk>
    <bk>
      <rc t="1" v="48389"/>
    </bk>
    <bk>
      <rc t="1" v="48390"/>
    </bk>
    <bk>
      <rc t="1" v="48391"/>
    </bk>
    <bk>
      <rc t="1" v="48392"/>
    </bk>
    <bk>
      <rc t="1" v="48393"/>
    </bk>
    <bk>
      <rc t="1" v="48394"/>
    </bk>
    <bk>
      <rc t="1" v="48395"/>
    </bk>
    <bk>
      <rc t="1" v="48396"/>
    </bk>
    <bk>
      <rc t="1" v="48397"/>
    </bk>
    <bk>
      <rc t="1" v="48398"/>
    </bk>
    <bk>
      <rc t="1" v="48399"/>
    </bk>
    <bk>
      <rc t="1" v="48400"/>
    </bk>
    <bk>
      <rc t="1" v="48401"/>
    </bk>
    <bk>
      <rc t="1" v="48402"/>
    </bk>
    <bk>
      <rc t="1" v="48403"/>
    </bk>
    <bk>
      <rc t="1" v="48404"/>
    </bk>
    <bk>
      <rc t="1" v="48405"/>
    </bk>
    <bk>
      <rc t="1" v="48406"/>
    </bk>
    <bk>
      <rc t="1" v="48407"/>
    </bk>
    <bk>
      <rc t="1" v="48408"/>
    </bk>
    <bk>
      <rc t="1" v="48409"/>
    </bk>
    <bk>
      <rc t="1" v="48410"/>
    </bk>
    <bk>
      <rc t="1" v="48411"/>
    </bk>
    <bk>
      <rc t="1" v="48412"/>
    </bk>
    <bk>
      <rc t="1" v="48413"/>
    </bk>
    <bk>
      <rc t="1" v="48414"/>
    </bk>
    <bk>
      <rc t="1" v="48415"/>
    </bk>
    <bk>
      <rc t="1" v="48416"/>
    </bk>
    <bk>
      <rc t="1" v="48417"/>
    </bk>
    <bk>
      <rc t="1" v="48418"/>
    </bk>
    <bk>
      <rc t="1" v="48419"/>
    </bk>
    <bk>
      <rc t="1" v="48420"/>
    </bk>
    <bk>
      <rc t="1" v="48421"/>
    </bk>
    <bk>
      <rc t="1" v="48422"/>
    </bk>
    <bk>
      <rc t="1" v="48423"/>
    </bk>
    <bk>
      <rc t="1" v="48424"/>
    </bk>
    <bk>
      <rc t="1" v="48425"/>
    </bk>
    <bk>
      <rc t="1" v="48426"/>
    </bk>
    <bk>
      <rc t="1" v="48427"/>
    </bk>
    <bk>
      <rc t="1" v="48428"/>
    </bk>
    <bk>
      <rc t="1" v="48429"/>
    </bk>
    <bk>
      <rc t="1" v="48430"/>
    </bk>
    <bk>
      <rc t="1" v="48431"/>
    </bk>
    <bk>
      <rc t="1" v="48432"/>
    </bk>
    <bk>
      <rc t="1" v="48433"/>
    </bk>
    <bk>
      <rc t="1" v="48434"/>
    </bk>
    <bk>
      <rc t="1" v="48435"/>
    </bk>
    <bk>
      <rc t="1" v="48436"/>
    </bk>
    <bk>
      <rc t="1" v="48437"/>
    </bk>
    <bk>
      <rc t="1" v="48438"/>
    </bk>
    <bk>
      <rc t="1" v="48439"/>
    </bk>
    <bk>
      <rc t="1" v="48440"/>
    </bk>
    <bk>
      <rc t="1" v="48441"/>
    </bk>
    <bk>
      <rc t="1" v="48442"/>
    </bk>
    <bk>
      <rc t="1" v="48443"/>
    </bk>
    <bk>
      <rc t="1" v="48444"/>
    </bk>
    <bk>
      <rc t="1" v="48445"/>
    </bk>
    <bk>
      <rc t="1" v="48446"/>
    </bk>
    <bk>
      <rc t="1" v="48447"/>
    </bk>
    <bk>
      <rc t="1" v="48448"/>
    </bk>
    <bk>
      <rc t="1" v="48449"/>
    </bk>
    <bk>
      <rc t="1" v="48450"/>
    </bk>
    <bk>
      <rc t="1" v="48451"/>
    </bk>
    <bk>
      <rc t="1" v="48452"/>
    </bk>
    <bk>
      <rc t="1" v="48453"/>
    </bk>
    <bk>
      <rc t="1" v="48454"/>
    </bk>
    <bk>
      <rc t="1" v="48455"/>
    </bk>
    <bk>
      <rc t="1" v="48456"/>
    </bk>
    <bk>
      <rc t="1" v="48457"/>
    </bk>
    <bk>
      <rc t="1" v="48458"/>
    </bk>
    <bk>
      <rc t="1" v="48459"/>
    </bk>
    <bk>
      <rc t="1" v="48460"/>
    </bk>
    <bk>
      <rc t="1" v="48461"/>
    </bk>
    <bk>
      <rc t="1" v="48462"/>
    </bk>
    <bk>
      <rc t="1" v="48463"/>
    </bk>
    <bk>
      <rc t="1" v="48464"/>
    </bk>
    <bk>
      <rc t="1" v="48465"/>
    </bk>
    <bk>
      <rc t="1" v="48466"/>
    </bk>
    <bk>
      <rc t="1" v="48467"/>
    </bk>
    <bk>
      <rc t="1" v="48468"/>
    </bk>
    <bk>
      <rc t="1" v="48469"/>
    </bk>
    <bk>
      <rc t="1" v="48470"/>
    </bk>
    <bk>
      <rc t="1" v="48471"/>
    </bk>
    <bk>
      <rc t="1" v="48472"/>
    </bk>
    <bk>
      <rc t="1" v="48473"/>
    </bk>
    <bk>
      <rc t="1" v="48474"/>
    </bk>
    <bk>
      <rc t="1" v="48475"/>
    </bk>
    <bk>
      <rc t="1" v="48476"/>
    </bk>
    <bk>
      <rc t="1" v="48477"/>
    </bk>
    <bk>
      <rc t="1" v="48478"/>
    </bk>
    <bk>
      <rc t="1" v="48479"/>
    </bk>
    <bk>
      <rc t="1" v="48480"/>
    </bk>
    <bk>
      <rc t="1" v="48481"/>
    </bk>
    <bk>
      <rc t="1" v="48482"/>
    </bk>
    <bk>
      <rc t="1" v="48483"/>
    </bk>
    <bk>
      <rc t="1" v="48484"/>
    </bk>
    <bk>
      <rc t="1" v="48485"/>
    </bk>
    <bk>
      <rc t="1" v="48486"/>
    </bk>
    <bk>
      <rc t="1" v="48487"/>
    </bk>
    <bk>
      <rc t="1" v="48488"/>
    </bk>
    <bk>
      <rc t="1" v="48489"/>
    </bk>
    <bk>
      <rc t="1" v="48490"/>
    </bk>
    <bk>
      <rc t="1" v="48491"/>
    </bk>
    <bk>
      <rc t="1" v="48492"/>
    </bk>
    <bk>
      <rc t="1" v="48493"/>
    </bk>
    <bk>
      <rc t="1" v="48494"/>
    </bk>
    <bk>
      <rc t="1" v="48495"/>
    </bk>
    <bk>
      <rc t="1" v="48496"/>
    </bk>
    <bk>
      <rc t="1" v="48497"/>
    </bk>
    <bk>
      <rc t="1" v="48498"/>
    </bk>
    <bk>
      <rc t="1" v="48499"/>
    </bk>
    <bk>
      <rc t="1" v="48500"/>
    </bk>
    <bk>
      <rc t="1" v="48501"/>
    </bk>
    <bk>
      <rc t="1" v="48502"/>
    </bk>
    <bk>
      <rc t="1" v="48503"/>
    </bk>
    <bk>
      <rc t="1" v="48504"/>
    </bk>
    <bk>
      <rc t="1" v="48505"/>
    </bk>
    <bk>
      <rc t="1" v="48506"/>
    </bk>
    <bk>
      <rc t="1" v="48507"/>
    </bk>
    <bk>
      <rc t="1" v="48508"/>
    </bk>
    <bk>
      <rc t="1" v="48509"/>
    </bk>
    <bk>
      <rc t="1" v="48510"/>
    </bk>
    <bk>
      <rc t="1" v="48511"/>
    </bk>
    <bk>
      <rc t="1" v="48512"/>
    </bk>
    <bk>
      <rc t="1" v="48513"/>
    </bk>
    <bk>
      <rc t="1" v="48514"/>
    </bk>
    <bk>
      <rc t="1" v="48515"/>
    </bk>
    <bk>
      <rc t="1" v="48516"/>
    </bk>
    <bk>
      <rc t="1" v="48517"/>
    </bk>
    <bk>
      <rc t="1" v="48518"/>
    </bk>
    <bk>
      <rc t="1" v="48519"/>
    </bk>
    <bk>
      <rc t="1" v="48520"/>
    </bk>
    <bk>
      <rc t="1" v="48521"/>
    </bk>
    <bk>
      <rc t="1" v="48522"/>
    </bk>
    <bk>
      <rc t="1" v="48523"/>
    </bk>
    <bk>
      <rc t="1" v="48524"/>
    </bk>
    <bk>
      <rc t="1" v="48525"/>
    </bk>
    <bk>
      <rc t="1" v="48526"/>
    </bk>
    <bk>
      <rc t="1" v="48527"/>
    </bk>
    <bk>
      <rc t="1" v="48528"/>
    </bk>
    <bk>
      <rc t="1" v="48529"/>
    </bk>
    <bk>
      <rc t="1" v="48530"/>
    </bk>
    <bk>
      <rc t="1" v="48531"/>
    </bk>
    <bk>
      <rc t="1" v="48532"/>
    </bk>
    <bk>
      <rc t="1" v="48533"/>
    </bk>
    <bk>
      <rc t="1" v="48534"/>
    </bk>
    <bk>
      <rc t="1" v="48535"/>
    </bk>
    <bk>
      <rc t="1" v="48536"/>
    </bk>
    <bk>
      <rc t="1" v="48537"/>
    </bk>
    <bk>
      <rc t="1" v="48538"/>
    </bk>
    <bk>
      <rc t="1" v="48539"/>
    </bk>
    <bk>
      <rc t="1" v="48540"/>
    </bk>
    <bk>
      <rc t="1" v="48541"/>
    </bk>
    <bk>
      <rc t="1" v="48542"/>
    </bk>
    <bk>
      <rc t="1" v="48543"/>
    </bk>
    <bk>
      <rc t="1" v="48544"/>
    </bk>
    <bk>
      <rc t="1" v="48545"/>
    </bk>
    <bk>
      <rc t="1" v="48546"/>
    </bk>
    <bk>
      <rc t="1" v="48547"/>
    </bk>
    <bk>
      <rc t="1" v="48548"/>
    </bk>
    <bk>
      <rc t="1" v="48549"/>
    </bk>
    <bk>
      <rc t="1" v="48550"/>
    </bk>
    <bk>
      <rc t="1" v="48551"/>
    </bk>
    <bk>
      <rc t="1" v="48552"/>
    </bk>
    <bk>
      <rc t="1" v="48553"/>
    </bk>
    <bk>
      <rc t="1" v="48554"/>
    </bk>
    <bk>
      <rc t="1" v="48555"/>
    </bk>
    <bk>
      <rc t="1" v="48556"/>
    </bk>
    <bk>
      <rc t="1" v="48557"/>
    </bk>
    <bk>
      <rc t="1" v="48558"/>
    </bk>
    <bk>
      <rc t="1" v="48559"/>
    </bk>
    <bk>
      <rc t="1" v="48560"/>
    </bk>
    <bk>
      <rc t="1" v="48561"/>
    </bk>
    <bk>
      <rc t="1" v="48562"/>
    </bk>
    <bk>
      <rc t="1" v="48563"/>
    </bk>
    <bk>
      <rc t="1" v="48564"/>
    </bk>
    <bk>
      <rc t="1" v="48565"/>
    </bk>
    <bk>
      <rc t="1" v="48566"/>
    </bk>
    <bk>
      <rc t="1" v="48567"/>
    </bk>
    <bk>
      <rc t="1" v="48568"/>
    </bk>
    <bk>
      <rc t="1" v="48569"/>
    </bk>
    <bk>
      <rc t="1" v="48570"/>
    </bk>
    <bk>
      <rc t="1" v="48571"/>
    </bk>
    <bk>
      <rc t="1" v="48572"/>
    </bk>
    <bk>
      <rc t="1" v="48573"/>
    </bk>
    <bk>
      <rc t="1" v="48574"/>
    </bk>
    <bk>
      <rc t="1" v="48575"/>
    </bk>
    <bk>
      <rc t="1" v="48576"/>
    </bk>
    <bk>
      <rc t="1" v="48577"/>
    </bk>
    <bk>
      <rc t="1" v="48578"/>
    </bk>
    <bk>
      <rc t="1" v="48579"/>
    </bk>
    <bk>
      <rc t="1" v="48580"/>
    </bk>
    <bk>
      <rc t="1" v="48581"/>
    </bk>
    <bk>
      <rc t="1" v="48582"/>
    </bk>
    <bk>
      <rc t="1" v="48583"/>
    </bk>
    <bk>
      <rc t="1" v="48584"/>
    </bk>
    <bk>
      <rc t="1" v="48585"/>
    </bk>
    <bk>
      <rc t="1" v="48586"/>
    </bk>
    <bk>
      <rc t="1" v="48587"/>
    </bk>
    <bk>
      <rc t="1" v="48588"/>
    </bk>
    <bk>
      <rc t="1" v="48589"/>
    </bk>
    <bk>
      <rc t="1" v="48590"/>
    </bk>
    <bk>
      <rc t="1" v="48591"/>
    </bk>
    <bk>
      <rc t="1" v="48592"/>
    </bk>
    <bk>
      <rc t="1" v="48593"/>
    </bk>
    <bk>
      <rc t="1" v="48594"/>
    </bk>
    <bk>
      <rc t="1" v="48595"/>
    </bk>
    <bk>
      <rc t="1" v="48596"/>
    </bk>
    <bk>
      <rc t="1" v="48597"/>
    </bk>
    <bk>
      <rc t="1" v="48598"/>
    </bk>
    <bk>
      <rc t="1" v="48599"/>
    </bk>
    <bk>
      <rc t="1" v="48600"/>
    </bk>
    <bk>
      <rc t="1" v="48601"/>
    </bk>
    <bk>
      <rc t="1" v="48602"/>
    </bk>
    <bk>
      <rc t="1" v="48603"/>
    </bk>
    <bk>
      <rc t="1" v="48604"/>
    </bk>
    <bk>
      <rc t="1" v="48605"/>
    </bk>
    <bk>
      <rc t="1" v="48606"/>
    </bk>
    <bk>
      <rc t="1" v="48607"/>
    </bk>
    <bk>
      <rc t="1" v="48608"/>
    </bk>
    <bk>
      <rc t="1" v="48609"/>
    </bk>
    <bk>
      <rc t="1" v="48610"/>
    </bk>
    <bk>
      <rc t="1" v="48611"/>
    </bk>
    <bk>
      <rc t="1" v="48612"/>
    </bk>
    <bk>
      <rc t="1" v="48613"/>
    </bk>
    <bk>
      <rc t="1" v="48614"/>
    </bk>
    <bk>
      <rc t="1" v="48615"/>
    </bk>
    <bk>
      <rc t="1" v="48616"/>
    </bk>
    <bk>
      <rc t="1" v="48617"/>
    </bk>
    <bk>
      <rc t="1" v="48618"/>
    </bk>
    <bk>
      <rc t="1" v="48619"/>
    </bk>
    <bk>
      <rc t="1" v="48620"/>
    </bk>
    <bk>
      <rc t="1" v="48621"/>
    </bk>
    <bk>
      <rc t="1" v="48622"/>
    </bk>
    <bk>
      <rc t="1" v="48623"/>
    </bk>
    <bk>
      <rc t="1" v="48624"/>
    </bk>
    <bk>
      <rc t="1" v="48625"/>
    </bk>
    <bk>
      <rc t="1" v="48626"/>
    </bk>
    <bk>
      <rc t="1" v="48627"/>
    </bk>
    <bk>
      <rc t="1" v="48628"/>
    </bk>
    <bk>
      <rc t="1" v="48629"/>
    </bk>
    <bk>
      <rc t="1" v="48630"/>
    </bk>
    <bk>
      <rc t="1" v="48631"/>
    </bk>
    <bk>
      <rc t="1" v="48632"/>
    </bk>
    <bk>
      <rc t="1" v="48633"/>
    </bk>
    <bk>
      <rc t="1" v="48634"/>
    </bk>
    <bk>
      <rc t="1" v="48635"/>
    </bk>
    <bk>
      <rc t="1" v="48636"/>
    </bk>
    <bk>
      <rc t="1" v="48637"/>
    </bk>
    <bk>
      <rc t="1" v="48638"/>
    </bk>
    <bk>
      <rc t="1" v="48639"/>
    </bk>
    <bk>
      <rc t="1" v="48640"/>
    </bk>
    <bk>
      <rc t="1" v="48641"/>
    </bk>
    <bk>
      <rc t="1" v="48642"/>
    </bk>
    <bk>
      <rc t="1" v="48643"/>
    </bk>
    <bk>
      <rc t="1" v="48644"/>
    </bk>
    <bk>
      <rc t="1" v="48645"/>
    </bk>
    <bk>
      <rc t="1" v="48646"/>
    </bk>
    <bk>
      <rc t="1" v="48647"/>
    </bk>
    <bk>
      <rc t="1" v="48648"/>
    </bk>
    <bk>
      <rc t="1" v="48649"/>
    </bk>
    <bk>
      <rc t="1" v="48650"/>
    </bk>
    <bk>
      <rc t="1" v="48651"/>
    </bk>
    <bk>
      <rc t="1" v="48652"/>
    </bk>
    <bk>
      <rc t="1" v="48653"/>
    </bk>
    <bk>
      <rc t="1" v="48654"/>
    </bk>
    <bk>
      <rc t="1" v="48655"/>
    </bk>
    <bk>
      <rc t="1" v="48656"/>
    </bk>
    <bk>
      <rc t="1" v="48657"/>
    </bk>
    <bk>
      <rc t="1" v="48658"/>
    </bk>
    <bk>
      <rc t="1" v="48659"/>
    </bk>
    <bk>
      <rc t="1" v="48660"/>
    </bk>
    <bk>
      <rc t="1" v="48661"/>
    </bk>
    <bk>
      <rc t="1" v="48662"/>
    </bk>
    <bk>
      <rc t="1" v="48663"/>
    </bk>
    <bk>
      <rc t="1" v="48664"/>
    </bk>
    <bk>
      <rc t="1" v="48665"/>
    </bk>
    <bk>
      <rc t="1" v="48666"/>
    </bk>
    <bk>
      <rc t="1" v="48667"/>
    </bk>
    <bk>
      <rc t="1" v="48668"/>
    </bk>
    <bk>
      <rc t="1" v="48669"/>
    </bk>
    <bk>
      <rc t="1" v="48670"/>
    </bk>
    <bk>
      <rc t="1" v="48671"/>
    </bk>
    <bk>
      <rc t="1" v="48672"/>
    </bk>
    <bk>
      <rc t="1" v="48673"/>
    </bk>
    <bk>
      <rc t="1" v="48674"/>
    </bk>
    <bk>
      <rc t="1" v="48675"/>
    </bk>
    <bk>
      <rc t="1" v="48676"/>
    </bk>
    <bk>
      <rc t="1" v="48677"/>
    </bk>
    <bk>
      <rc t="1" v="48678"/>
    </bk>
    <bk>
      <rc t="1" v="48679"/>
    </bk>
    <bk>
      <rc t="1" v="48680"/>
    </bk>
    <bk>
      <rc t="1" v="48681"/>
    </bk>
    <bk>
      <rc t="1" v="48682"/>
    </bk>
    <bk>
      <rc t="1" v="48683"/>
    </bk>
    <bk>
      <rc t="1" v="48684"/>
    </bk>
    <bk>
      <rc t="1" v="48685"/>
    </bk>
    <bk>
      <rc t="1" v="48686"/>
    </bk>
    <bk>
      <rc t="1" v="48687"/>
    </bk>
    <bk>
      <rc t="1" v="48688"/>
    </bk>
    <bk>
      <rc t="1" v="48689"/>
    </bk>
    <bk>
      <rc t="1" v="48690"/>
    </bk>
    <bk>
      <rc t="1" v="48691"/>
    </bk>
    <bk>
      <rc t="1" v="48692"/>
    </bk>
    <bk>
      <rc t="1" v="48693"/>
    </bk>
    <bk>
      <rc t="1" v="48694"/>
    </bk>
    <bk>
      <rc t="1" v="48695"/>
    </bk>
    <bk>
      <rc t="1" v="48696"/>
    </bk>
    <bk>
      <rc t="1" v="48697"/>
    </bk>
    <bk>
      <rc t="1" v="48698"/>
    </bk>
    <bk>
      <rc t="1" v="48699"/>
    </bk>
    <bk>
      <rc t="1" v="48700"/>
    </bk>
    <bk>
      <rc t="1" v="48701"/>
    </bk>
    <bk>
      <rc t="1" v="48702"/>
    </bk>
    <bk>
      <rc t="1" v="48703"/>
    </bk>
    <bk>
      <rc t="1" v="48704"/>
    </bk>
    <bk>
      <rc t="1" v="48705"/>
    </bk>
    <bk>
      <rc t="1" v="48706"/>
    </bk>
    <bk>
      <rc t="1" v="48707"/>
    </bk>
    <bk>
      <rc t="1" v="48708"/>
    </bk>
    <bk>
      <rc t="1" v="48709"/>
    </bk>
    <bk>
      <rc t="1" v="48710"/>
    </bk>
    <bk>
      <rc t="1" v="48711"/>
    </bk>
    <bk>
      <rc t="1" v="48712"/>
    </bk>
    <bk>
      <rc t="1" v="48713"/>
    </bk>
    <bk>
      <rc t="1" v="48714"/>
    </bk>
    <bk>
      <rc t="1" v="48715"/>
    </bk>
    <bk>
      <rc t="1" v="48716"/>
    </bk>
    <bk>
      <rc t="1" v="48717"/>
    </bk>
    <bk>
      <rc t="1" v="48718"/>
    </bk>
    <bk>
      <rc t="1" v="48719"/>
    </bk>
    <bk>
      <rc t="1" v="48720"/>
    </bk>
    <bk>
      <rc t="1" v="48721"/>
    </bk>
    <bk>
      <rc t="1" v="48722"/>
    </bk>
    <bk>
      <rc t="1" v="48723"/>
    </bk>
    <bk>
      <rc t="1" v="48724"/>
    </bk>
    <bk>
      <rc t="1" v="48725"/>
    </bk>
    <bk>
      <rc t="1" v="48726"/>
    </bk>
    <bk>
      <rc t="1" v="48727"/>
    </bk>
    <bk>
      <rc t="1" v="48728"/>
    </bk>
    <bk>
      <rc t="1" v="48729"/>
    </bk>
    <bk>
      <rc t="1" v="48730"/>
    </bk>
    <bk>
      <rc t="1" v="48731"/>
    </bk>
    <bk>
      <rc t="1" v="48732"/>
    </bk>
    <bk>
      <rc t="1" v="48733"/>
    </bk>
    <bk>
      <rc t="1" v="48734"/>
    </bk>
    <bk>
      <rc t="1" v="48735"/>
    </bk>
    <bk>
      <rc t="1" v="48736"/>
    </bk>
    <bk>
      <rc t="1" v="48737"/>
    </bk>
    <bk>
      <rc t="1" v="48738"/>
    </bk>
    <bk>
      <rc t="1" v="48739"/>
    </bk>
    <bk>
      <rc t="1" v="48740"/>
    </bk>
    <bk>
      <rc t="1" v="48741"/>
    </bk>
    <bk>
      <rc t="1" v="48742"/>
    </bk>
    <bk>
      <rc t="1" v="48743"/>
    </bk>
    <bk>
      <rc t="1" v="48744"/>
    </bk>
    <bk>
      <rc t="1" v="48745"/>
    </bk>
    <bk>
      <rc t="1" v="48746"/>
    </bk>
    <bk>
      <rc t="1" v="48747"/>
    </bk>
    <bk>
      <rc t="1" v="48748"/>
    </bk>
    <bk>
      <rc t="1" v="48749"/>
    </bk>
    <bk>
      <rc t="1" v="48750"/>
    </bk>
    <bk>
      <rc t="1" v="48751"/>
    </bk>
    <bk>
      <rc t="1" v="48752"/>
    </bk>
    <bk>
      <rc t="1" v="48753"/>
    </bk>
    <bk>
      <rc t="1" v="48754"/>
    </bk>
    <bk>
      <rc t="1" v="48755"/>
    </bk>
    <bk>
      <rc t="1" v="48756"/>
    </bk>
    <bk>
      <rc t="1" v="48757"/>
    </bk>
    <bk>
      <rc t="1" v="48758"/>
    </bk>
    <bk>
      <rc t="1" v="48759"/>
    </bk>
    <bk>
      <rc t="1" v="48760"/>
    </bk>
    <bk>
      <rc t="1" v="48761"/>
    </bk>
    <bk>
      <rc t="1" v="48762"/>
    </bk>
    <bk>
      <rc t="1" v="48763"/>
    </bk>
    <bk>
      <rc t="1" v="48764"/>
    </bk>
    <bk>
      <rc t="1" v="48765"/>
    </bk>
    <bk>
      <rc t="1" v="48766"/>
    </bk>
    <bk>
      <rc t="1" v="48767"/>
    </bk>
    <bk>
      <rc t="1" v="48768"/>
    </bk>
    <bk>
      <rc t="1" v="48769"/>
    </bk>
    <bk>
      <rc t="1" v="48770"/>
    </bk>
    <bk>
      <rc t="1" v="48771"/>
    </bk>
    <bk>
      <rc t="1" v="48772"/>
    </bk>
    <bk>
      <rc t="1" v="48773"/>
    </bk>
    <bk>
      <rc t="1" v="48774"/>
    </bk>
    <bk>
      <rc t="1" v="48775"/>
    </bk>
    <bk>
      <rc t="1" v="48776"/>
    </bk>
    <bk>
      <rc t="1" v="48777"/>
    </bk>
    <bk>
      <rc t="1" v="48778"/>
    </bk>
    <bk>
      <rc t="1" v="48779"/>
    </bk>
    <bk>
      <rc t="1" v="48780"/>
    </bk>
    <bk>
      <rc t="1" v="48781"/>
    </bk>
    <bk>
      <rc t="1" v="48782"/>
    </bk>
    <bk>
      <rc t="1" v="48783"/>
    </bk>
    <bk>
      <rc t="1" v="48784"/>
    </bk>
    <bk>
      <rc t="1" v="48785"/>
    </bk>
    <bk>
      <rc t="1" v="48786"/>
    </bk>
    <bk>
      <rc t="1" v="48787"/>
    </bk>
    <bk>
      <rc t="1" v="48788"/>
    </bk>
    <bk>
      <rc t="1" v="48789"/>
    </bk>
    <bk>
      <rc t="1" v="48790"/>
    </bk>
    <bk>
      <rc t="1" v="48791"/>
    </bk>
    <bk>
      <rc t="1" v="48792"/>
    </bk>
    <bk>
      <rc t="1" v="48793"/>
    </bk>
    <bk>
      <rc t="1" v="48794"/>
    </bk>
    <bk>
      <rc t="1" v="48795"/>
    </bk>
    <bk>
      <rc t="1" v="48796"/>
    </bk>
    <bk>
      <rc t="1" v="48797"/>
    </bk>
    <bk>
      <rc t="1" v="48798"/>
    </bk>
    <bk>
      <rc t="1" v="48799"/>
    </bk>
    <bk>
      <rc t="1" v="48800"/>
    </bk>
    <bk>
      <rc t="1" v="48801"/>
    </bk>
    <bk>
      <rc t="1" v="48802"/>
    </bk>
    <bk>
      <rc t="1" v="48803"/>
    </bk>
    <bk>
      <rc t="1" v="48804"/>
    </bk>
    <bk>
      <rc t="1" v="48805"/>
    </bk>
    <bk>
      <rc t="1" v="48806"/>
    </bk>
    <bk>
      <rc t="1" v="48807"/>
    </bk>
    <bk>
      <rc t="1" v="48808"/>
    </bk>
    <bk>
      <rc t="1" v="48809"/>
    </bk>
    <bk>
      <rc t="1" v="48810"/>
    </bk>
    <bk>
      <rc t="1" v="48811"/>
    </bk>
    <bk>
      <rc t="1" v="48812"/>
    </bk>
    <bk>
      <rc t="1" v="48813"/>
    </bk>
    <bk>
      <rc t="1" v="48814"/>
    </bk>
    <bk>
      <rc t="1" v="48815"/>
    </bk>
    <bk>
      <rc t="1" v="48816"/>
    </bk>
    <bk>
      <rc t="1" v="48817"/>
    </bk>
    <bk>
      <rc t="1" v="48818"/>
    </bk>
    <bk>
      <rc t="1" v="48819"/>
    </bk>
    <bk>
      <rc t="1" v="48820"/>
    </bk>
    <bk>
      <rc t="1" v="48821"/>
    </bk>
    <bk>
      <rc t="1" v="48822"/>
    </bk>
    <bk>
      <rc t="1" v="48823"/>
    </bk>
    <bk>
      <rc t="1" v="48824"/>
    </bk>
    <bk>
      <rc t="1" v="48825"/>
    </bk>
    <bk>
      <rc t="1" v="48826"/>
    </bk>
    <bk>
      <rc t="1" v="48827"/>
    </bk>
    <bk>
      <rc t="1" v="48828"/>
    </bk>
    <bk>
      <rc t="1" v="48829"/>
    </bk>
    <bk>
      <rc t="1" v="48830"/>
    </bk>
    <bk>
      <rc t="1" v="48831"/>
    </bk>
    <bk>
      <rc t="1" v="48832"/>
    </bk>
    <bk>
      <rc t="1" v="48833"/>
    </bk>
    <bk>
      <rc t="1" v="48834"/>
    </bk>
    <bk>
      <rc t="1" v="48835"/>
    </bk>
    <bk>
      <rc t="1" v="48836"/>
    </bk>
    <bk>
      <rc t="1" v="48837"/>
    </bk>
    <bk>
      <rc t="1" v="48838"/>
    </bk>
    <bk>
      <rc t="1" v="48839"/>
    </bk>
    <bk>
      <rc t="1" v="48840"/>
    </bk>
    <bk>
      <rc t="1" v="48841"/>
    </bk>
    <bk>
      <rc t="1" v="48842"/>
    </bk>
    <bk>
      <rc t="1" v="48843"/>
    </bk>
    <bk>
      <rc t="1" v="48844"/>
    </bk>
    <bk>
      <rc t="1" v="48845"/>
    </bk>
    <bk>
      <rc t="1" v="48846"/>
    </bk>
    <bk>
      <rc t="1" v="48847"/>
    </bk>
    <bk>
      <rc t="1" v="48848"/>
    </bk>
    <bk>
      <rc t="1" v="48849"/>
    </bk>
    <bk>
      <rc t="1" v="48850"/>
    </bk>
    <bk>
      <rc t="1" v="48851"/>
    </bk>
    <bk>
      <rc t="1" v="48852"/>
    </bk>
    <bk>
      <rc t="1" v="48853"/>
    </bk>
    <bk>
      <rc t="1" v="48854"/>
    </bk>
    <bk>
      <rc t="1" v="48855"/>
    </bk>
    <bk>
      <rc t="1" v="48856"/>
    </bk>
    <bk>
      <rc t="1" v="48857"/>
    </bk>
    <bk>
      <rc t="1" v="48858"/>
    </bk>
    <bk>
      <rc t="1" v="48859"/>
    </bk>
    <bk>
      <rc t="1" v="48860"/>
    </bk>
    <bk>
      <rc t="1" v="48861"/>
    </bk>
    <bk>
      <rc t="1" v="48862"/>
    </bk>
    <bk>
      <rc t="1" v="48863"/>
    </bk>
    <bk>
      <rc t="1" v="48864"/>
    </bk>
    <bk>
      <rc t="1" v="48865"/>
    </bk>
    <bk>
      <rc t="1" v="48866"/>
    </bk>
    <bk>
      <rc t="1" v="48867"/>
    </bk>
    <bk>
      <rc t="1" v="48868"/>
    </bk>
    <bk>
      <rc t="1" v="48869"/>
    </bk>
    <bk>
      <rc t="1" v="48870"/>
    </bk>
    <bk>
      <rc t="1" v="48871"/>
    </bk>
    <bk>
      <rc t="1" v="48872"/>
    </bk>
    <bk>
      <rc t="1" v="48873"/>
    </bk>
    <bk>
      <rc t="1" v="48874"/>
    </bk>
    <bk>
      <rc t="1" v="48875"/>
    </bk>
    <bk>
      <rc t="1" v="48876"/>
    </bk>
    <bk>
      <rc t="1" v="48877"/>
    </bk>
    <bk>
      <rc t="1" v="48878"/>
    </bk>
    <bk>
      <rc t="1" v="48879"/>
    </bk>
    <bk>
      <rc t="1" v="48880"/>
    </bk>
    <bk>
      <rc t="1" v="48881"/>
    </bk>
    <bk>
      <rc t="1" v="48882"/>
    </bk>
    <bk>
      <rc t="1" v="48883"/>
    </bk>
    <bk>
      <rc t="1" v="48884"/>
    </bk>
    <bk>
      <rc t="1" v="48885"/>
    </bk>
    <bk>
      <rc t="1" v="48886"/>
    </bk>
    <bk>
      <rc t="1" v="48887"/>
    </bk>
    <bk>
      <rc t="1" v="48888"/>
    </bk>
    <bk>
      <rc t="1" v="48889"/>
    </bk>
    <bk>
      <rc t="1" v="48890"/>
    </bk>
    <bk>
      <rc t="1" v="48891"/>
    </bk>
    <bk>
      <rc t="1" v="48892"/>
    </bk>
    <bk>
      <rc t="1" v="48893"/>
    </bk>
    <bk>
      <rc t="1" v="48894"/>
    </bk>
    <bk>
      <rc t="1" v="48895"/>
    </bk>
    <bk>
      <rc t="1" v="48896"/>
    </bk>
    <bk>
      <rc t="1" v="48897"/>
    </bk>
    <bk>
      <rc t="1" v="48898"/>
    </bk>
    <bk>
      <rc t="1" v="48899"/>
    </bk>
    <bk>
      <rc t="1" v="48900"/>
    </bk>
    <bk>
      <rc t="1" v="48901"/>
    </bk>
    <bk>
      <rc t="1" v="48902"/>
    </bk>
    <bk>
      <rc t="1" v="48903"/>
    </bk>
    <bk>
      <rc t="1" v="48904"/>
    </bk>
    <bk>
      <rc t="1" v="48905"/>
    </bk>
    <bk>
      <rc t="1" v="48906"/>
    </bk>
    <bk>
      <rc t="1" v="48907"/>
    </bk>
    <bk>
      <rc t="1" v="48908"/>
    </bk>
    <bk>
      <rc t="1" v="48909"/>
    </bk>
    <bk>
      <rc t="1" v="48910"/>
    </bk>
    <bk>
      <rc t="1" v="48911"/>
    </bk>
    <bk>
      <rc t="1" v="48912"/>
    </bk>
    <bk>
      <rc t="1" v="48913"/>
    </bk>
    <bk>
      <rc t="1" v="48914"/>
    </bk>
    <bk>
      <rc t="1" v="48915"/>
    </bk>
    <bk>
      <rc t="1" v="48916"/>
    </bk>
    <bk>
      <rc t="1" v="48917"/>
    </bk>
    <bk>
      <rc t="1" v="48918"/>
    </bk>
    <bk>
      <rc t="1" v="48919"/>
    </bk>
    <bk>
      <rc t="1" v="48920"/>
    </bk>
    <bk>
      <rc t="1" v="48921"/>
    </bk>
    <bk>
      <rc t="1" v="48922"/>
    </bk>
    <bk>
      <rc t="1" v="48923"/>
    </bk>
    <bk>
      <rc t="1" v="48924"/>
    </bk>
    <bk>
      <rc t="1" v="48925"/>
    </bk>
    <bk>
      <rc t="1" v="48926"/>
    </bk>
    <bk>
      <rc t="1" v="48927"/>
    </bk>
    <bk>
      <rc t="1" v="48928"/>
    </bk>
    <bk>
      <rc t="1" v="48929"/>
    </bk>
    <bk>
      <rc t="1" v="48930"/>
    </bk>
    <bk>
      <rc t="1" v="48931"/>
    </bk>
    <bk>
      <rc t="1" v="48932"/>
    </bk>
    <bk>
      <rc t="1" v="48933"/>
    </bk>
    <bk>
      <rc t="1" v="48934"/>
    </bk>
    <bk>
      <rc t="1" v="48935"/>
    </bk>
    <bk>
      <rc t="1" v="48936"/>
    </bk>
    <bk>
      <rc t="1" v="48937"/>
    </bk>
    <bk>
      <rc t="1" v="48938"/>
    </bk>
    <bk>
      <rc t="1" v="48939"/>
    </bk>
    <bk>
      <rc t="1" v="48940"/>
    </bk>
    <bk>
      <rc t="1" v="48941"/>
    </bk>
    <bk>
      <rc t="1" v="48942"/>
    </bk>
    <bk>
      <rc t="1" v="48943"/>
    </bk>
    <bk>
      <rc t="1" v="48944"/>
    </bk>
    <bk>
      <rc t="1" v="48945"/>
    </bk>
    <bk>
      <rc t="1" v="48946"/>
    </bk>
    <bk>
      <rc t="1" v="48947"/>
    </bk>
    <bk>
      <rc t="1" v="48948"/>
    </bk>
    <bk>
      <rc t="1" v="48949"/>
    </bk>
    <bk>
      <rc t="1" v="48950"/>
    </bk>
    <bk>
      <rc t="1" v="48951"/>
    </bk>
    <bk>
      <rc t="1" v="48952"/>
    </bk>
    <bk>
      <rc t="1" v="48953"/>
    </bk>
    <bk>
      <rc t="1" v="48954"/>
    </bk>
    <bk>
      <rc t="1" v="48955"/>
    </bk>
    <bk>
      <rc t="1" v="48956"/>
    </bk>
    <bk>
      <rc t="1" v="48957"/>
    </bk>
    <bk>
      <rc t="1" v="48958"/>
    </bk>
    <bk>
      <rc t="1" v="48959"/>
    </bk>
    <bk>
      <rc t="1" v="48960"/>
    </bk>
    <bk>
      <rc t="1" v="48961"/>
    </bk>
    <bk>
      <rc t="1" v="48962"/>
    </bk>
    <bk>
      <rc t="1" v="48963"/>
    </bk>
    <bk>
      <rc t="1" v="48964"/>
    </bk>
    <bk>
      <rc t="1" v="48965"/>
    </bk>
    <bk>
      <rc t="1" v="48966"/>
    </bk>
    <bk>
      <rc t="1" v="48967"/>
    </bk>
    <bk>
      <rc t="1" v="48968"/>
    </bk>
    <bk>
      <rc t="1" v="48969"/>
    </bk>
    <bk>
      <rc t="1" v="48970"/>
    </bk>
    <bk>
      <rc t="1" v="48971"/>
    </bk>
    <bk>
      <rc t="1" v="48972"/>
    </bk>
    <bk>
      <rc t="1" v="48973"/>
    </bk>
    <bk>
      <rc t="1" v="48974"/>
    </bk>
    <bk>
      <rc t="1" v="48975"/>
    </bk>
    <bk>
      <rc t="1" v="48976"/>
    </bk>
    <bk>
      <rc t="1" v="48977"/>
    </bk>
    <bk>
      <rc t="1" v="48978"/>
    </bk>
    <bk>
      <rc t="1" v="48979"/>
    </bk>
    <bk>
      <rc t="1" v="48980"/>
    </bk>
    <bk>
      <rc t="1" v="48981"/>
    </bk>
    <bk>
      <rc t="1" v="48982"/>
    </bk>
    <bk>
      <rc t="1" v="48983"/>
    </bk>
    <bk>
      <rc t="1" v="48984"/>
    </bk>
    <bk>
      <rc t="1" v="48985"/>
    </bk>
    <bk>
      <rc t="1" v="48986"/>
    </bk>
    <bk>
      <rc t="1" v="48987"/>
    </bk>
    <bk>
      <rc t="1" v="48988"/>
    </bk>
    <bk>
      <rc t="1" v="48989"/>
    </bk>
    <bk>
      <rc t="1" v="48990"/>
    </bk>
    <bk>
      <rc t="1" v="48991"/>
    </bk>
    <bk>
      <rc t="1" v="48992"/>
    </bk>
    <bk>
      <rc t="1" v="48993"/>
    </bk>
    <bk>
      <rc t="1" v="48994"/>
    </bk>
    <bk>
      <rc t="1" v="48995"/>
    </bk>
    <bk>
      <rc t="1" v="48996"/>
    </bk>
    <bk>
      <rc t="1" v="48997"/>
    </bk>
    <bk>
      <rc t="1" v="48998"/>
    </bk>
    <bk>
      <rc t="1" v="48999"/>
    </bk>
    <bk>
      <rc t="1" v="49000"/>
    </bk>
    <bk>
      <rc t="1" v="49001"/>
    </bk>
    <bk>
      <rc t="1" v="49002"/>
    </bk>
    <bk>
      <rc t="1" v="49003"/>
    </bk>
    <bk>
      <rc t="1" v="49004"/>
    </bk>
    <bk>
      <rc t="1" v="49005"/>
    </bk>
    <bk>
      <rc t="1" v="49006"/>
    </bk>
    <bk>
      <rc t="1" v="49007"/>
    </bk>
    <bk>
      <rc t="1" v="49008"/>
    </bk>
    <bk>
      <rc t="1" v="49009"/>
    </bk>
    <bk>
      <rc t="1" v="49010"/>
    </bk>
    <bk>
      <rc t="1" v="49011"/>
    </bk>
    <bk>
      <rc t="1" v="49012"/>
    </bk>
    <bk>
      <rc t="1" v="49013"/>
    </bk>
    <bk>
      <rc t="1" v="49014"/>
    </bk>
    <bk>
      <rc t="1" v="49015"/>
    </bk>
    <bk>
      <rc t="1" v="49016"/>
    </bk>
    <bk>
      <rc t="1" v="49017"/>
    </bk>
    <bk>
      <rc t="1" v="49018"/>
    </bk>
    <bk>
      <rc t="1" v="49019"/>
    </bk>
    <bk>
      <rc t="1" v="49020"/>
    </bk>
    <bk>
      <rc t="1" v="49021"/>
    </bk>
    <bk>
      <rc t="1" v="49022"/>
    </bk>
    <bk>
      <rc t="1" v="49023"/>
    </bk>
    <bk>
      <rc t="1" v="49024"/>
    </bk>
    <bk>
      <rc t="1" v="49025"/>
    </bk>
    <bk>
      <rc t="1" v="49026"/>
    </bk>
    <bk>
      <rc t="1" v="49027"/>
    </bk>
    <bk>
      <rc t="1" v="49028"/>
    </bk>
    <bk>
      <rc t="1" v="49029"/>
    </bk>
    <bk>
      <rc t="1" v="49030"/>
    </bk>
    <bk>
      <rc t="1" v="49031"/>
    </bk>
    <bk>
      <rc t="1" v="49032"/>
    </bk>
    <bk>
      <rc t="1" v="49033"/>
    </bk>
    <bk>
      <rc t="1" v="49034"/>
    </bk>
    <bk>
      <rc t="1" v="49035"/>
    </bk>
    <bk>
      <rc t="1" v="49036"/>
    </bk>
    <bk>
      <rc t="1" v="49037"/>
    </bk>
    <bk>
      <rc t="1" v="49038"/>
    </bk>
    <bk>
      <rc t="1" v="49039"/>
    </bk>
    <bk>
      <rc t="1" v="49040"/>
    </bk>
    <bk>
      <rc t="1" v="49041"/>
    </bk>
    <bk>
      <rc t="1" v="49042"/>
    </bk>
    <bk>
      <rc t="1" v="49043"/>
    </bk>
    <bk>
      <rc t="1" v="49044"/>
    </bk>
    <bk>
      <rc t="1" v="49045"/>
    </bk>
    <bk>
      <rc t="1" v="49046"/>
    </bk>
    <bk>
      <rc t="1" v="49047"/>
    </bk>
    <bk>
      <rc t="1" v="49048"/>
    </bk>
    <bk>
      <rc t="1" v="49049"/>
    </bk>
    <bk>
      <rc t="1" v="49050"/>
    </bk>
    <bk>
      <rc t="1" v="49051"/>
    </bk>
    <bk>
      <rc t="1" v="49052"/>
    </bk>
    <bk>
      <rc t="1" v="49053"/>
    </bk>
    <bk>
      <rc t="1" v="49054"/>
    </bk>
    <bk>
      <rc t="1" v="49055"/>
    </bk>
    <bk>
      <rc t="1" v="49056"/>
    </bk>
    <bk>
      <rc t="1" v="49057"/>
    </bk>
    <bk>
      <rc t="1" v="49058"/>
    </bk>
    <bk>
      <rc t="1" v="49059"/>
    </bk>
    <bk>
      <rc t="1" v="49060"/>
    </bk>
    <bk>
      <rc t="1" v="49061"/>
    </bk>
    <bk>
      <rc t="1" v="49062"/>
    </bk>
    <bk>
      <rc t="1" v="49063"/>
    </bk>
    <bk>
      <rc t="1" v="49064"/>
    </bk>
    <bk>
      <rc t="1" v="49065"/>
    </bk>
    <bk>
      <rc t="1" v="49066"/>
    </bk>
    <bk>
      <rc t="1" v="49067"/>
    </bk>
    <bk>
      <rc t="1" v="49068"/>
    </bk>
    <bk>
      <rc t="1" v="49069"/>
    </bk>
    <bk>
      <rc t="1" v="49070"/>
    </bk>
    <bk>
      <rc t="1" v="49071"/>
    </bk>
    <bk>
      <rc t="1" v="49072"/>
    </bk>
    <bk>
      <rc t="1" v="49073"/>
    </bk>
    <bk>
      <rc t="1" v="49074"/>
    </bk>
    <bk>
      <rc t="1" v="49075"/>
    </bk>
    <bk>
      <rc t="1" v="49076"/>
    </bk>
    <bk>
      <rc t="1" v="49077"/>
    </bk>
    <bk>
      <rc t="1" v="49078"/>
    </bk>
    <bk>
      <rc t="1" v="49079"/>
    </bk>
    <bk>
      <rc t="1" v="49080"/>
    </bk>
    <bk>
      <rc t="1" v="49081"/>
    </bk>
    <bk>
      <rc t="1" v="49082"/>
    </bk>
    <bk>
      <rc t="1" v="49083"/>
    </bk>
    <bk>
      <rc t="1" v="49084"/>
    </bk>
    <bk>
      <rc t="1" v="49085"/>
    </bk>
    <bk>
      <rc t="1" v="49086"/>
    </bk>
    <bk>
      <rc t="1" v="49087"/>
    </bk>
    <bk>
      <rc t="1" v="49088"/>
    </bk>
    <bk>
      <rc t="1" v="49089"/>
    </bk>
    <bk>
      <rc t="1" v="49090"/>
    </bk>
    <bk>
      <rc t="1" v="49091"/>
    </bk>
    <bk>
      <rc t="1" v="49092"/>
    </bk>
    <bk>
      <rc t="1" v="49093"/>
    </bk>
    <bk>
      <rc t="1" v="49094"/>
    </bk>
    <bk>
      <rc t="1" v="49095"/>
    </bk>
    <bk>
      <rc t="1" v="49096"/>
    </bk>
    <bk>
      <rc t="1" v="49097"/>
    </bk>
    <bk>
      <rc t="1" v="49098"/>
    </bk>
    <bk>
      <rc t="1" v="49099"/>
    </bk>
    <bk>
      <rc t="1" v="49100"/>
    </bk>
    <bk>
      <rc t="1" v="49101"/>
    </bk>
    <bk>
      <rc t="1" v="49102"/>
    </bk>
    <bk>
      <rc t="1" v="49103"/>
    </bk>
    <bk>
      <rc t="1" v="49104"/>
    </bk>
    <bk>
      <rc t="1" v="49105"/>
    </bk>
    <bk>
      <rc t="1" v="49106"/>
    </bk>
    <bk>
      <rc t="1" v="49107"/>
    </bk>
    <bk>
      <rc t="1" v="49108"/>
    </bk>
    <bk>
      <rc t="1" v="49109"/>
    </bk>
    <bk>
      <rc t="1" v="49110"/>
    </bk>
    <bk>
      <rc t="1" v="49111"/>
    </bk>
    <bk>
      <rc t="1" v="49112"/>
    </bk>
    <bk>
      <rc t="1" v="49113"/>
    </bk>
    <bk>
      <rc t="1" v="49114"/>
    </bk>
    <bk>
      <rc t="1" v="49115"/>
    </bk>
    <bk>
      <rc t="1" v="49116"/>
    </bk>
    <bk>
      <rc t="1" v="49117"/>
    </bk>
    <bk>
      <rc t="1" v="49118"/>
    </bk>
    <bk>
      <rc t="1" v="49119"/>
    </bk>
    <bk>
      <rc t="1" v="49120"/>
    </bk>
    <bk>
      <rc t="1" v="49121"/>
    </bk>
    <bk>
      <rc t="1" v="49122"/>
    </bk>
    <bk>
      <rc t="1" v="49123"/>
    </bk>
    <bk>
      <rc t="1" v="49124"/>
    </bk>
    <bk>
      <rc t="1" v="49125"/>
    </bk>
    <bk>
      <rc t="1" v="49126"/>
    </bk>
    <bk>
      <rc t="1" v="49127"/>
    </bk>
    <bk>
      <rc t="1" v="49128"/>
    </bk>
    <bk>
      <rc t="1" v="49129"/>
    </bk>
    <bk>
      <rc t="1" v="49130"/>
    </bk>
    <bk>
      <rc t="1" v="49131"/>
    </bk>
    <bk>
      <rc t="1" v="49132"/>
    </bk>
    <bk>
      <rc t="1" v="49133"/>
    </bk>
    <bk>
      <rc t="1" v="49134"/>
    </bk>
    <bk>
      <rc t="1" v="49135"/>
    </bk>
    <bk>
      <rc t="1" v="49136"/>
    </bk>
    <bk>
      <rc t="1" v="49137"/>
    </bk>
    <bk>
      <rc t="1" v="49138"/>
    </bk>
    <bk>
      <rc t="1" v="49139"/>
    </bk>
    <bk>
      <rc t="1" v="49140"/>
    </bk>
    <bk>
      <rc t="1" v="49141"/>
    </bk>
    <bk>
      <rc t="1" v="49142"/>
    </bk>
    <bk>
      <rc t="1" v="49143"/>
    </bk>
    <bk>
      <rc t="1" v="49144"/>
    </bk>
    <bk>
      <rc t="1" v="49145"/>
    </bk>
    <bk>
      <rc t="1" v="49146"/>
    </bk>
    <bk>
      <rc t="1" v="49147"/>
    </bk>
    <bk>
      <rc t="1" v="49148"/>
    </bk>
    <bk>
      <rc t="1" v="49149"/>
    </bk>
    <bk>
      <rc t="1" v="49150"/>
    </bk>
    <bk>
      <rc t="1" v="49151"/>
    </bk>
    <bk>
      <rc t="1" v="49152"/>
    </bk>
    <bk>
      <rc t="1" v="49153"/>
    </bk>
    <bk>
      <rc t="1" v="49154"/>
    </bk>
    <bk>
      <rc t="1" v="49155"/>
    </bk>
    <bk>
      <rc t="1" v="49156"/>
    </bk>
    <bk>
      <rc t="1" v="49157"/>
    </bk>
    <bk>
      <rc t="1" v="49158"/>
    </bk>
    <bk>
      <rc t="1" v="49159"/>
    </bk>
    <bk>
      <rc t="1" v="49160"/>
    </bk>
    <bk>
      <rc t="1" v="49161"/>
    </bk>
    <bk>
      <rc t="1" v="49162"/>
    </bk>
    <bk>
      <rc t="1" v="49163"/>
    </bk>
    <bk>
      <rc t="1" v="49164"/>
    </bk>
    <bk>
      <rc t="1" v="49165"/>
    </bk>
    <bk>
      <rc t="1" v="49166"/>
    </bk>
    <bk>
      <rc t="1" v="49167"/>
    </bk>
    <bk>
      <rc t="1" v="49168"/>
    </bk>
    <bk>
      <rc t="1" v="49169"/>
    </bk>
    <bk>
      <rc t="1" v="49170"/>
    </bk>
    <bk>
      <rc t="1" v="49171"/>
    </bk>
    <bk>
      <rc t="1" v="49172"/>
    </bk>
    <bk>
      <rc t="1" v="49173"/>
    </bk>
    <bk>
      <rc t="1" v="49174"/>
    </bk>
    <bk>
      <rc t="1" v="49175"/>
    </bk>
    <bk>
      <rc t="1" v="49176"/>
    </bk>
    <bk>
      <rc t="1" v="49177"/>
    </bk>
    <bk>
      <rc t="1" v="49178"/>
    </bk>
    <bk>
      <rc t="1" v="49179"/>
    </bk>
    <bk>
      <rc t="1" v="49180"/>
    </bk>
    <bk>
      <rc t="1" v="49181"/>
    </bk>
    <bk>
      <rc t="1" v="49182"/>
    </bk>
    <bk>
      <rc t="1" v="49183"/>
    </bk>
    <bk>
      <rc t="1" v="49184"/>
    </bk>
    <bk>
      <rc t="1" v="49185"/>
    </bk>
    <bk>
      <rc t="1" v="49186"/>
    </bk>
    <bk>
      <rc t="1" v="49187"/>
    </bk>
    <bk>
      <rc t="1" v="49188"/>
    </bk>
    <bk>
      <rc t="1" v="49189"/>
    </bk>
    <bk>
      <rc t="1" v="49190"/>
    </bk>
    <bk>
      <rc t="1" v="49191"/>
    </bk>
    <bk>
      <rc t="1" v="49192"/>
    </bk>
    <bk>
      <rc t="1" v="49193"/>
    </bk>
    <bk>
      <rc t="1" v="49194"/>
    </bk>
    <bk>
      <rc t="1" v="49195"/>
    </bk>
    <bk>
      <rc t="1" v="49196"/>
    </bk>
    <bk>
      <rc t="1" v="49197"/>
    </bk>
    <bk>
      <rc t="1" v="49198"/>
    </bk>
    <bk>
      <rc t="1" v="49199"/>
    </bk>
    <bk>
      <rc t="1" v="49200"/>
    </bk>
    <bk>
      <rc t="1" v="49201"/>
    </bk>
    <bk>
      <rc t="1" v="49202"/>
    </bk>
    <bk>
      <rc t="1" v="49203"/>
    </bk>
    <bk>
      <rc t="1" v="49204"/>
    </bk>
    <bk>
      <rc t="1" v="49205"/>
    </bk>
    <bk>
      <rc t="1" v="49206"/>
    </bk>
    <bk>
      <rc t="1" v="49207"/>
    </bk>
    <bk>
      <rc t="1" v="49208"/>
    </bk>
    <bk>
      <rc t="1" v="49209"/>
    </bk>
    <bk>
      <rc t="1" v="49210"/>
    </bk>
    <bk>
      <rc t="1" v="49211"/>
    </bk>
    <bk>
      <rc t="1" v="49212"/>
    </bk>
    <bk>
      <rc t="1" v="49213"/>
    </bk>
    <bk>
      <rc t="1" v="49214"/>
    </bk>
    <bk>
      <rc t="1" v="49215"/>
    </bk>
    <bk>
      <rc t="1" v="49216"/>
    </bk>
    <bk>
      <rc t="1" v="49217"/>
    </bk>
    <bk>
      <rc t="1" v="49218"/>
    </bk>
    <bk>
      <rc t="1" v="49219"/>
    </bk>
    <bk>
      <rc t="1" v="49220"/>
    </bk>
    <bk>
      <rc t="1" v="49221"/>
    </bk>
    <bk>
      <rc t="1" v="49222"/>
    </bk>
    <bk>
      <rc t="1" v="49223"/>
    </bk>
    <bk>
      <rc t="1" v="49224"/>
    </bk>
    <bk>
      <rc t="1" v="49225"/>
    </bk>
    <bk>
      <rc t="1" v="49226"/>
    </bk>
    <bk>
      <rc t="1" v="49227"/>
    </bk>
    <bk>
      <rc t="1" v="49228"/>
    </bk>
    <bk>
      <rc t="1" v="49229"/>
    </bk>
    <bk>
      <rc t="1" v="49230"/>
    </bk>
    <bk>
      <rc t="1" v="49231"/>
    </bk>
    <bk>
      <rc t="1" v="49232"/>
    </bk>
    <bk>
      <rc t="1" v="49233"/>
    </bk>
    <bk>
      <rc t="1" v="49234"/>
    </bk>
    <bk>
      <rc t="1" v="49235"/>
    </bk>
    <bk>
      <rc t="1" v="49236"/>
    </bk>
    <bk>
      <rc t="1" v="49237"/>
    </bk>
    <bk>
      <rc t="1" v="49238"/>
    </bk>
    <bk>
      <rc t="1" v="49239"/>
    </bk>
    <bk>
      <rc t="1" v="49240"/>
    </bk>
    <bk>
      <rc t="1" v="49241"/>
    </bk>
    <bk>
      <rc t="1" v="49242"/>
    </bk>
    <bk>
      <rc t="1" v="49243"/>
    </bk>
    <bk>
      <rc t="1" v="49244"/>
    </bk>
    <bk>
      <rc t="1" v="49245"/>
    </bk>
    <bk>
      <rc t="1" v="49246"/>
    </bk>
    <bk>
      <rc t="1" v="49247"/>
    </bk>
    <bk>
      <rc t="1" v="49248"/>
    </bk>
    <bk>
      <rc t="1" v="49249"/>
    </bk>
    <bk>
      <rc t="1" v="49250"/>
    </bk>
    <bk>
      <rc t="1" v="49251"/>
    </bk>
    <bk>
      <rc t="1" v="49252"/>
    </bk>
    <bk>
      <rc t="1" v="49253"/>
    </bk>
    <bk>
      <rc t="1" v="49254"/>
    </bk>
    <bk>
      <rc t="1" v="49255"/>
    </bk>
    <bk>
      <rc t="1" v="49256"/>
    </bk>
    <bk>
      <rc t="1" v="49257"/>
    </bk>
    <bk>
      <rc t="1" v="49258"/>
    </bk>
    <bk>
      <rc t="1" v="49259"/>
    </bk>
    <bk>
      <rc t="1" v="49260"/>
    </bk>
    <bk>
      <rc t="1" v="49261"/>
    </bk>
    <bk>
      <rc t="1" v="49262"/>
    </bk>
    <bk>
      <rc t="1" v="49263"/>
    </bk>
    <bk>
      <rc t="1" v="49264"/>
    </bk>
    <bk>
      <rc t="1" v="49265"/>
    </bk>
    <bk>
      <rc t="1" v="49266"/>
    </bk>
    <bk>
      <rc t="1" v="49267"/>
    </bk>
    <bk>
      <rc t="1" v="49268"/>
    </bk>
    <bk>
      <rc t="1" v="49269"/>
    </bk>
    <bk>
      <rc t="1" v="49270"/>
    </bk>
    <bk>
      <rc t="1" v="49271"/>
    </bk>
    <bk>
      <rc t="1" v="49272"/>
    </bk>
    <bk>
      <rc t="1" v="49273"/>
    </bk>
    <bk>
      <rc t="1" v="49274"/>
    </bk>
    <bk>
      <rc t="1" v="49275"/>
    </bk>
    <bk>
      <rc t="1" v="49276"/>
    </bk>
    <bk>
      <rc t="1" v="49277"/>
    </bk>
    <bk>
      <rc t="1" v="49278"/>
    </bk>
    <bk>
      <rc t="1" v="49279"/>
    </bk>
    <bk>
      <rc t="1" v="49280"/>
    </bk>
    <bk>
      <rc t="1" v="49281"/>
    </bk>
    <bk>
      <rc t="1" v="49282"/>
    </bk>
    <bk>
      <rc t="1" v="49283"/>
    </bk>
    <bk>
      <rc t="1" v="49284"/>
    </bk>
    <bk>
      <rc t="1" v="49285"/>
    </bk>
    <bk>
      <rc t="1" v="49286"/>
    </bk>
    <bk>
      <rc t="1" v="49287"/>
    </bk>
    <bk>
      <rc t="1" v="49288"/>
    </bk>
    <bk>
      <rc t="1" v="49289"/>
    </bk>
    <bk>
      <rc t="1" v="49290"/>
    </bk>
    <bk>
      <rc t="1" v="49291"/>
    </bk>
    <bk>
      <rc t="1" v="49292"/>
    </bk>
    <bk>
      <rc t="1" v="49293"/>
    </bk>
    <bk>
      <rc t="1" v="49294"/>
    </bk>
    <bk>
      <rc t="1" v="49295"/>
    </bk>
    <bk>
      <rc t="1" v="49296"/>
    </bk>
    <bk>
      <rc t="1" v="49297"/>
    </bk>
    <bk>
      <rc t="1" v="49298"/>
    </bk>
    <bk>
      <rc t="1" v="49299"/>
    </bk>
    <bk>
      <rc t="1" v="49300"/>
    </bk>
    <bk>
      <rc t="1" v="49301"/>
    </bk>
    <bk>
      <rc t="1" v="49302"/>
    </bk>
    <bk>
      <rc t="1" v="49303"/>
    </bk>
    <bk>
      <rc t="1" v="49304"/>
    </bk>
    <bk>
      <rc t="1" v="49305"/>
    </bk>
    <bk>
      <rc t="1" v="49306"/>
    </bk>
    <bk>
      <rc t="1" v="49307"/>
    </bk>
    <bk>
      <rc t="1" v="49308"/>
    </bk>
    <bk>
      <rc t="1" v="49309"/>
    </bk>
    <bk>
      <rc t="1" v="49310"/>
    </bk>
    <bk>
      <rc t="1" v="49311"/>
    </bk>
    <bk>
      <rc t="1" v="49312"/>
    </bk>
    <bk>
      <rc t="1" v="49313"/>
    </bk>
    <bk>
      <rc t="1" v="49314"/>
    </bk>
    <bk>
      <rc t="1" v="49315"/>
    </bk>
    <bk>
      <rc t="1" v="49316"/>
    </bk>
    <bk>
      <rc t="1" v="49317"/>
    </bk>
    <bk>
      <rc t="1" v="49318"/>
    </bk>
    <bk>
      <rc t="1" v="49319"/>
    </bk>
    <bk>
      <rc t="1" v="49320"/>
    </bk>
    <bk>
      <rc t="1" v="49321"/>
    </bk>
    <bk>
      <rc t="1" v="49322"/>
    </bk>
    <bk>
      <rc t="1" v="49323"/>
    </bk>
    <bk>
      <rc t="1" v="49324"/>
    </bk>
    <bk>
      <rc t="1" v="49325"/>
    </bk>
    <bk>
      <rc t="1" v="49326"/>
    </bk>
    <bk>
      <rc t="1" v="49327"/>
    </bk>
    <bk>
      <rc t="1" v="49328"/>
    </bk>
    <bk>
      <rc t="1" v="49329"/>
    </bk>
    <bk>
      <rc t="1" v="49330"/>
    </bk>
    <bk>
      <rc t="1" v="49331"/>
    </bk>
    <bk>
      <rc t="1" v="49332"/>
    </bk>
    <bk>
      <rc t="1" v="49333"/>
    </bk>
    <bk>
      <rc t="1" v="49334"/>
    </bk>
    <bk>
      <rc t="1" v="49335"/>
    </bk>
    <bk>
      <rc t="1" v="49336"/>
    </bk>
    <bk>
      <rc t="1" v="49337"/>
    </bk>
    <bk>
      <rc t="1" v="49338"/>
    </bk>
    <bk>
      <rc t="1" v="49339"/>
    </bk>
    <bk>
      <rc t="1" v="49340"/>
    </bk>
    <bk>
      <rc t="1" v="49341"/>
    </bk>
    <bk>
      <rc t="1" v="49342"/>
    </bk>
    <bk>
      <rc t="1" v="49343"/>
    </bk>
    <bk>
      <rc t="1" v="49344"/>
    </bk>
    <bk>
      <rc t="1" v="49345"/>
    </bk>
    <bk>
      <rc t="1" v="49346"/>
    </bk>
    <bk>
      <rc t="1" v="49347"/>
    </bk>
    <bk>
      <rc t="1" v="49348"/>
    </bk>
    <bk>
      <rc t="1" v="49349"/>
    </bk>
    <bk>
      <rc t="1" v="49350"/>
    </bk>
    <bk>
      <rc t="1" v="49351"/>
    </bk>
    <bk>
      <rc t="1" v="49352"/>
    </bk>
    <bk>
      <rc t="1" v="49353"/>
    </bk>
    <bk>
      <rc t="1" v="49354"/>
    </bk>
    <bk>
      <rc t="1" v="49355"/>
    </bk>
    <bk>
      <rc t="1" v="49356"/>
    </bk>
    <bk>
      <rc t="1" v="49357"/>
    </bk>
    <bk>
      <rc t="1" v="49358"/>
    </bk>
    <bk>
      <rc t="1" v="49359"/>
    </bk>
    <bk>
      <rc t="1" v="49360"/>
    </bk>
    <bk>
      <rc t="1" v="49361"/>
    </bk>
    <bk>
      <rc t="1" v="49362"/>
    </bk>
    <bk>
      <rc t="1" v="49363"/>
    </bk>
    <bk>
      <rc t="1" v="49364"/>
    </bk>
    <bk>
      <rc t="1" v="49365"/>
    </bk>
    <bk>
      <rc t="1" v="49366"/>
    </bk>
    <bk>
      <rc t="1" v="49367"/>
    </bk>
    <bk>
      <rc t="1" v="49368"/>
    </bk>
    <bk>
      <rc t="1" v="49369"/>
    </bk>
    <bk>
      <rc t="1" v="49370"/>
    </bk>
    <bk>
      <rc t="1" v="49371"/>
    </bk>
    <bk>
      <rc t="1" v="49372"/>
    </bk>
    <bk>
      <rc t="1" v="49373"/>
    </bk>
    <bk>
      <rc t="1" v="49374"/>
    </bk>
    <bk>
      <rc t="1" v="49375"/>
    </bk>
    <bk>
      <rc t="1" v="49376"/>
    </bk>
    <bk>
      <rc t="1" v="49377"/>
    </bk>
    <bk>
      <rc t="1" v="49378"/>
    </bk>
    <bk>
      <rc t="1" v="49379"/>
    </bk>
    <bk>
      <rc t="1" v="49380"/>
    </bk>
    <bk>
      <rc t="1" v="49381"/>
    </bk>
    <bk>
      <rc t="1" v="49382"/>
    </bk>
    <bk>
      <rc t="1" v="49383"/>
    </bk>
    <bk>
      <rc t="1" v="49384"/>
    </bk>
    <bk>
      <rc t="1" v="49385"/>
    </bk>
    <bk>
      <rc t="1" v="49386"/>
    </bk>
    <bk>
      <rc t="1" v="49387"/>
    </bk>
    <bk>
      <rc t="1" v="49388"/>
    </bk>
    <bk>
      <rc t="1" v="49389"/>
    </bk>
    <bk>
      <rc t="1" v="49390"/>
    </bk>
    <bk>
      <rc t="1" v="49391"/>
    </bk>
    <bk>
      <rc t="1" v="49392"/>
    </bk>
    <bk>
      <rc t="1" v="49393"/>
    </bk>
    <bk>
      <rc t="1" v="49394"/>
    </bk>
    <bk>
      <rc t="1" v="49395"/>
    </bk>
    <bk>
      <rc t="1" v="49396"/>
    </bk>
    <bk>
      <rc t="1" v="49397"/>
    </bk>
    <bk>
      <rc t="1" v="49398"/>
    </bk>
    <bk>
      <rc t="1" v="49399"/>
    </bk>
    <bk>
      <rc t="1" v="49400"/>
    </bk>
    <bk>
      <rc t="1" v="49401"/>
    </bk>
    <bk>
      <rc t="1" v="49402"/>
    </bk>
    <bk>
      <rc t="1" v="49403"/>
    </bk>
    <bk>
      <rc t="1" v="49404"/>
    </bk>
    <bk>
      <rc t="1" v="49405"/>
    </bk>
    <bk>
      <rc t="1" v="49406"/>
    </bk>
    <bk>
      <rc t="1" v="49407"/>
    </bk>
    <bk>
      <rc t="1" v="49408"/>
    </bk>
    <bk>
      <rc t="1" v="49409"/>
    </bk>
    <bk>
      <rc t="1" v="49410"/>
    </bk>
    <bk>
      <rc t="1" v="49411"/>
    </bk>
    <bk>
      <rc t="1" v="49412"/>
    </bk>
    <bk>
      <rc t="1" v="49413"/>
    </bk>
    <bk>
      <rc t="1" v="49414"/>
    </bk>
    <bk>
      <rc t="1" v="49415"/>
    </bk>
    <bk>
      <rc t="1" v="49416"/>
    </bk>
    <bk>
      <rc t="1" v="49417"/>
    </bk>
    <bk>
      <rc t="1" v="49418"/>
    </bk>
    <bk>
      <rc t="1" v="49419"/>
    </bk>
    <bk>
      <rc t="1" v="49420"/>
    </bk>
    <bk>
      <rc t="1" v="49421"/>
    </bk>
    <bk>
      <rc t="1" v="49422"/>
    </bk>
    <bk>
      <rc t="1" v="49423"/>
    </bk>
    <bk>
      <rc t="1" v="49424"/>
    </bk>
    <bk>
      <rc t="1" v="49425"/>
    </bk>
    <bk>
      <rc t="1" v="49426"/>
    </bk>
    <bk>
      <rc t="1" v="49427"/>
    </bk>
    <bk>
      <rc t="1" v="49428"/>
    </bk>
    <bk>
      <rc t="1" v="49429"/>
    </bk>
    <bk>
      <rc t="1" v="49430"/>
    </bk>
    <bk>
      <rc t="1" v="49431"/>
    </bk>
    <bk>
      <rc t="1" v="49432"/>
    </bk>
    <bk>
      <rc t="1" v="49433"/>
    </bk>
    <bk>
      <rc t="1" v="49434"/>
    </bk>
    <bk>
      <rc t="1" v="49435"/>
    </bk>
    <bk>
      <rc t="1" v="49436"/>
    </bk>
    <bk>
      <rc t="1" v="49437"/>
    </bk>
    <bk>
      <rc t="1" v="49438"/>
    </bk>
    <bk>
      <rc t="1" v="49439"/>
    </bk>
    <bk>
      <rc t="1" v="49440"/>
    </bk>
    <bk>
      <rc t="1" v="49441"/>
    </bk>
    <bk>
      <rc t="1" v="49442"/>
    </bk>
    <bk>
      <rc t="1" v="49443"/>
    </bk>
    <bk>
      <rc t="1" v="49444"/>
    </bk>
    <bk>
      <rc t="1" v="49445"/>
    </bk>
    <bk>
      <rc t="1" v="49446"/>
    </bk>
    <bk>
      <rc t="1" v="49447"/>
    </bk>
    <bk>
      <rc t="1" v="49448"/>
    </bk>
    <bk>
      <rc t="1" v="49449"/>
    </bk>
    <bk>
      <rc t="1" v="49450"/>
    </bk>
    <bk>
      <rc t="1" v="49451"/>
    </bk>
    <bk>
      <rc t="1" v="49452"/>
    </bk>
    <bk>
      <rc t="1" v="49453"/>
    </bk>
    <bk>
      <rc t="1" v="49454"/>
    </bk>
    <bk>
      <rc t="1" v="49455"/>
    </bk>
    <bk>
      <rc t="1" v="49456"/>
    </bk>
    <bk>
      <rc t="1" v="49457"/>
    </bk>
    <bk>
      <rc t="1" v="49458"/>
    </bk>
    <bk>
      <rc t="1" v="49459"/>
    </bk>
    <bk>
      <rc t="1" v="49460"/>
    </bk>
    <bk>
      <rc t="1" v="49461"/>
    </bk>
    <bk>
      <rc t="1" v="49462"/>
    </bk>
    <bk>
      <rc t="1" v="49463"/>
    </bk>
    <bk>
      <rc t="1" v="49464"/>
    </bk>
    <bk>
      <rc t="1" v="49465"/>
    </bk>
    <bk>
      <rc t="1" v="49466"/>
    </bk>
    <bk>
      <rc t="1" v="49467"/>
    </bk>
    <bk>
      <rc t="1" v="49468"/>
    </bk>
    <bk>
      <rc t="1" v="49469"/>
    </bk>
    <bk>
      <rc t="1" v="49470"/>
    </bk>
    <bk>
      <rc t="1" v="49471"/>
    </bk>
    <bk>
      <rc t="1" v="49472"/>
    </bk>
    <bk>
      <rc t="1" v="49473"/>
    </bk>
    <bk>
      <rc t="1" v="49474"/>
    </bk>
    <bk>
      <rc t="1" v="49475"/>
    </bk>
    <bk>
      <rc t="1" v="49476"/>
    </bk>
    <bk>
      <rc t="1" v="49477"/>
    </bk>
    <bk>
      <rc t="1" v="49478"/>
    </bk>
    <bk>
      <rc t="1" v="49479"/>
    </bk>
    <bk>
      <rc t="1" v="49480"/>
    </bk>
    <bk>
      <rc t="1" v="49481"/>
    </bk>
    <bk>
      <rc t="1" v="49482"/>
    </bk>
    <bk>
      <rc t="1" v="49483"/>
    </bk>
    <bk>
      <rc t="1" v="49484"/>
    </bk>
    <bk>
      <rc t="1" v="49485"/>
    </bk>
    <bk>
      <rc t="1" v="49486"/>
    </bk>
    <bk>
      <rc t="1" v="49487"/>
    </bk>
    <bk>
      <rc t="1" v="49488"/>
    </bk>
    <bk>
      <rc t="1" v="49489"/>
    </bk>
    <bk>
      <rc t="1" v="49490"/>
    </bk>
    <bk>
      <rc t="1" v="49491"/>
    </bk>
    <bk>
      <rc t="1" v="49492"/>
    </bk>
    <bk>
      <rc t="1" v="49493"/>
    </bk>
    <bk>
      <rc t="1" v="49494"/>
    </bk>
    <bk>
      <rc t="1" v="49495"/>
    </bk>
    <bk>
      <rc t="1" v="49496"/>
    </bk>
    <bk>
      <rc t="1" v="49497"/>
    </bk>
    <bk>
      <rc t="1" v="49498"/>
    </bk>
    <bk>
      <rc t="1" v="49499"/>
    </bk>
    <bk>
      <rc t="1" v="49500"/>
    </bk>
    <bk>
      <rc t="1" v="49501"/>
    </bk>
    <bk>
      <rc t="1" v="49502"/>
    </bk>
    <bk>
      <rc t="1" v="49503"/>
    </bk>
    <bk>
      <rc t="1" v="49504"/>
    </bk>
    <bk>
      <rc t="1" v="49505"/>
    </bk>
    <bk>
      <rc t="1" v="49506"/>
    </bk>
    <bk>
      <rc t="1" v="49507"/>
    </bk>
    <bk>
      <rc t="1" v="49508"/>
    </bk>
    <bk>
      <rc t="1" v="49509"/>
    </bk>
    <bk>
      <rc t="1" v="49510"/>
    </bk>
    <bk>
      <rc t="1" v="49511"/>
    </bk>
    <bk>
      <rc t="1" v="49512"/>
    </bk>
    <bk>
      <rc t="1" v="49513"/>
    </bk>
    <bk>
      <rc t="1" v="49514"/>
    </bk>
    <bk>
      <rc t="1" v="49515"/>
    </bk>
    <bk>
      <rc t="1" v="49516"/>
    </bk>
    <bk>
      <rc t="1" v="49517"/>
    </bk>
    <bk>
      <rc t="1" v="49518"/>
    </bk>
    <bk>
      <rc t="1" v="49519"/>
    </bk>
    <bk>
      <rc t="1" v="49520"/>
    </bk>
    <bk>
      <rc t="1" v="49521"/>
    </bk>
    <bk>
      <rc t="1" v="49522"/>
    </bk>
    <bk>
      <rc t="1" v="49523"/>
    </bk>
    <bk>
      <rc t="1" v="49524"/>
    </bk>
    <bk>
      <rc t="1" v="49525"/>
    </bk>
    <bk>
      <rc t="1" v="49526"/>
    </bk>
    <bk>
      <rc t="1" v="49527"/>
    </bk>
    <bk>
      <rc t="1" v="49528"/>
    </bk>
    <bk>
      <rc t="1" v="49529"/>
    </bk>
    <bk>
      <rc t="1" v="49530"/>
    </bk>
    <bk>
      <rc t="1" v="49531"/>
    </bk>
    <bk>
      <rc t="1" v="49532"/>
    </bk>
    <bk>
      <rc t="1" v="49533"/>
    </bk>
    <bk>
      <rc t="1" v="49534"/>
    </bk>
    <bk>
      <rc t="1" v="49535"/>
    </bk>
    <bk>
      <rc t="1" v="49536"/>
    </bk>
    <bk>
      <rc t="1" v="49537"/>
    </bk>
    <bk>
      <rc t="1" v="49538"/>
    </bk>
    <bk>
      <rc t="1" v="49539"/>
    </bk>
    <bk>
      <rc t="1" v="49540"/>
    </bk>
    <bk>
      <rc t="1" v="49541"/>
    </bk>
    <bk>
      <rc t="1" v="49542"/>
    </bk>
    <bk>
      <rc t="1" v="49543"/>
    </bk>
    <bk>
      <rc t="1" v="49544"/>
    </bk>
    <bk>
      <rc t="1" v="49545"/>
    </bk>
    <bk>
      <rc t="1" v="49546"/>
    </bk>
    <bk>
      <rc t="1" v="49547"/>
    </bk>
    <bk>
      <rc t="1" v="49548"/>
    </bk>
    <bk>
      <rc t="1" v="49549"/>
    </bk>
    <bk>
      <rc t="1" v="49550"/>
    </bk>
    <bk>
      <rc t="1" v="49551"/>
    </bk>
    <bk>
      <rc t="1" v="49552"/>
    </bk>
    <bk>
      <rc t="1" v="49553"/>
    </bk>
    <bk>
      <rc t="1" v="49554"/>
    </bk>
    <bk>
      <rc t="1" v="49555"/>
    </bk>
    <bk>
      <rc t="1" v="49556"/>
    </bk>
    <bk>
      <rc t="1" v="49557"/>
    </bk>
    <bk>
      <rc t="1" v="49558"/>
    </bk>
    <bk>
      <rc t="1" v="49559"/>
    </bk>
    <bk>
      <rc t="1" v="49560"/>
    </bk>
    <bk>
      <rc t="1" v="49561"/>
    </bk>
    <bk>
      <rc t="1" v="49562"/>
    </bk>
    <bk>
      <rc t="1" v="49563"/>
    </bk>
    <bk>
      <rc t="1" v="49564"/>
    </bk>
    <bk>
      <rc t="1" v="49565"/>
    </bk>
    <bk>
      <rc t="1" v="49566"/>
    </bk>
    <bk>
      <rc t="1" v="49567"/>
    </bk>
    <bk>
      <rc t="1" v="49568"/>
    </bk>
    <bk>
      <rc t="1" v="49569"/>
    </bk>
    <bk>
      <rc t="1" v="49570"/>
    </bk>
    <bk>
      <rc t="1" v="49571"/>
    </bk>
    <bk>
      <rc t="1" v="49572"/>
    </bk>
    <bk>
      <rc t="1" v="49573"/>
    </bk>
    <bk>
      <rc t="1" v="49574"/>
    </bk>
    <bk>
      <rc t="1" v="49575"/>
    </bk>
    <bk>
      <rc t="1" v="49576"/>
    </bk>
    <bk>
      <rc t="1" v="49577"/>
    </bk>
    <bk>
      <rc t="1" v="49578"/>
    </bk>
    <bk>
      <rc t="1" v="49579"/>
    </bk>
    <bk>
      <rc t="1" v="49580"/>
    </bk>
    <bk>
      <rc t="1" v="49581"/>
    </bk>
    <bk>
      <rc t="1" v="49582"/>
    </bk>
    <bk>
      <rc t="1" v="49583"/>
    </bk>
    <bk>
      <rc t="1" v="49584"/>
    </bk>
    <bk>
      <rc t="1" v="49585"/>
    </bk>
    <bk>
      <rc t="1" v="49586"/>
    </bk>
    <bk>
      <rc t="1" v="49587"/>
    </bk>
    <bk>
      <rc t="1" v="49588"/>
    </bk>
    <bk>
      <rc t="1" v="49589"/>
    </bk>
    <bk>
      <rc t="1" v="49590"/>
    </bk>
    <bk>
      <rc t="1" v="49591"/>
    </bk>
    <bk>
      <rc t="1" v="49592"/>
    </bk>
    <bk>
      <rc t="1" v="49593"/>
    </bk>
    <bk>
      <rc t="1" v="49594"/>
    </bk>
    <bk>
      <rc t="1" v="49595"/>
    </bk>
    <bk>
      <rc t="1" v="49596"/>
    </bk>
    <bk>
      <rc t="1" v="49597"/>
    </bk>
    <bk>
      <rc t="1" v="49598"/>
    </bk>
    <bk>
      <rc t="1" v="49599"/>
    </bk>
    <bk>
      <rc t="1" v="49600"/>
    </bk>
    <bk>
      <rc t="1" v="49601"/>
    </bk>
    <bk>
      <rc t="1" v="49602"/>
    </bk>
    <bk>
      <rc t="1" v="49603"/>
    </bk>
    <bk>
      <rc t="1" v="49604"/>
    </bk>
    <bk>
      <rc t="1" v="49605"/>
    </bk>
    <bk>
      <rc t="1" v="49606"/>
    </bk>
    <bk>
      <rc t="1" v="49607"/>
    </bk>
    <bk>
      <rc t="1" v="49608"/>
    </bk>
    <bk>
      <rc t="1" v="49609"/>
    </bk>
    <bk>
      <rc t="1" v="49610"/>
    </bk>
    <bk>
      <rc t="1" v="49611"/>
    </bk>
    <bk>
      <rc t="1" v="49612"/>
    </bk>
    <bk>
      <rc t="1" v="49613"/>
    </bk>
    <bk>
      <rc t="1" v="49614"/>
    </bk>
    <bk>
      <rc t="1" v="49615"/>
    </bk>
    <bk>
      <rc t="1" v="49616"/>
    </bk>
    <bk>
      <rc t="1" v="49617"/>
    </bk>
    <bk>
      <rc t="1" v="49618"/>
    </bk>
    <bk>
      <rc t="1" v="49619"/>
    </bk>
    <bk>
      <rc t="1" v="49620"/>
    </bk>
    <bk>
      <rc t="1" v="49621"/>
    </bk>
    <bk>
      <rc t="1" v="49622"/>
    </bk>
    <bk>
      <rc t="1" v="49623"/>
    </bk>
    <bk>
      <rc t="1" v="49624"/>
    </bk>
    <bk>
      <rc t="1" v="49625"/>
    </bk>
    <bk>
      <rc t="1" v="49626"/>
    </bk>
    <bk>
      <rc t="1" v="49627"/>
    </bk>
    <bk>
      <rc t="1" v="49628"/>
    </bk>
    <bk>
      <rc t="1" v="49629"/>
    </bk>
    <bk>
      <rc t="1" v="49630"/>
    </bk>
    <bk>
      <rc t="1" v="49631"/>
    </bk>
    <bk>
      <rc t="1" v="49632"/>
    </bk>
    <bk>
      <rc t="1" v="49633"/>
    </bk>
    <bk>
      <rc t="1" v="49634"/>
    </bk>
    <bk>
      <rc t="1" v="49635"/>
    </bk>
    <bk>
      <rc t="1" v="49636"/>
    </bk>
    <bk>
      <rc t="1" v="49637"/>
    </bk>
    <bk>
      <rc t="1" v="49638"/>
    </bk>
    <bk>
      <rc t="1" v="49639"/>
    </bk>
    <bk>
      <rc t="1" v="49640"/>
    </bk>
    <bk>
      <rc t="1" v="49641"/>
    </bk>
    <bk>
      <rc t="1" v="49642"/>
    </bk>
    <bk>
      <rc t="1" v="49643"/>
    </bk>
    <bk>
      <rc t="1" v="49644"/>
    </bk>
    <bk>
      <rc t="1" v="49645"/>
    </bk>
    <bk>
      <rc t="1" v="49646"/>
    </bk>
    <bk>
      <rc t="1" v="49647"/>
    </bk>
    <bk>
      <rc t="1" v="49648"/>
    </bk>
    <bk>
      <rc t="1" v="49649"/>
    </bk>
    <bk>
      <rc t="1" v="49650"/>
    </bk>
    <bk>
      <rc t="1" v="49651"/>
    </bk>
    <bk>
      <rc t="1" v="49652"/>
    </bk>
    <bk>
      <rc t="1" v="49653"/>
    </bk>
    <bk>
      <rc t="1" v="49654"/>
    </bk>
    <bk>
      <rc t="1" v="49655"/>
    </bk>
    <bk>
      <rc t="1" v="49656"/>
    </bk>
    <bk>
      <rc t="1" v="49657"/>
    </bk>
    <bk>
      <rc t="1" v="49658"/>
    </bk>
    <bk>
      <rc t="1" v="49659"/>
    </bk>
    <bk>
      <rc t="1" v="49660"/>
    </bk>
    <bk>
      <rc t="1" v="49661"/>
    </bk>
    <bk>
      <rc t="1" v="49662"/>
    </bk>
    <bk>
      <rc t="1" v="49663"/>
    </bk>
    <bk>
      <rc t="1" v="49664"/>
    </bk>
    <bk>
      <rc t="1" v="49665"/>
    </bk>
    <bk>
      <rc t="1" v="49666"/>
    </bk>
    <bk>
      <rc t="1" v="49667"/>
    </bk>
    <bk>
      <rc t="1" v="49668"/>
    </bk>
    <bk>
      <rc t="1" v="49669"/>
    </bk>
    <bk>
      <rc t="1" v="49670"/>
    </bk>
    <bk>
      <rc t="1" v="49671"/>
    </bk>
    <bk>
      <rc t="1" v="49672"/>
    </bk>
    <bk>
      <rc t="1" v="49673"/>
    </bk>
    <bk>
      <rc t="1" v="49674"/>
    </bk>
    <bk>
      <rc t="1" v="49675"/>
    </bk>
    <bk>
      <rc t="1" v="49676"/>
    </bk>
    <bk>
      <rc t="1" v="49677"/>
    </bk>
    <bk>
      <rc t="1" v="49678"/>
    </bk>
    <bk>
      <rc t="1" v="49679"/>
    </bk>
    <bk>
      <rc t="1" v="49680"/>
    </bk>
    <bk>
      <rc t="1" v="49681"/>
    </bk>
    <bk>
      <rc t="1" v="49682"/>
    </bk>
    <bk>
      <rc t="1" v="49683"/>
    </bk>
    <bk>
      <rc t="1" v="49684"/>
    </bk>
    <bk>
      <rc t="1" v="49685"/>
    </bk>
    <bk>
      <rc t="1" v="49686"/>
    </bk>
    <bk>
      <rc t="1" v="49687"/>
    </bk>
    <bk>
      <rc t="1" v="49688"/>
    </bk>
    <bk>
      <rc t="1" v="49689"/>
    </bk>
    <bk>
      <rc t="1" v="49690"/>
    </bk>
    <bk>
      <rc t="1" v="49691"/>
    </bk>
    <bk>
      <rc t="1" v="49692"/>
    </bk>
    <bk>
      <rc t="1" v="49693"/>
    </bk>
    <bk>
      <rc t="1" v="49694"/>
    </bk>
    <bk>
      <rc t="1" v="49695"/>
    </bk>
    <bk>
      <rc t="1" v="49696"/>
    </bk>
    <bk>
      <rc t="1" v="49697"/>
    </bk>
    <bk>
      <rc t="1" v="49698"/>
    </bk>
    <bk>
      <rc t="1" v="49699"/>
    </bk>
    <bk>
      <rc t="1" v="49700"/>
    </bk>
    <bk>
      <rc t="1" v="49701"/>
    </bk>
    <bk>
      <rc t="1" v="49702"/>
    </bk>
    <bk>
      <rc t="1" v="49703"/>
    </bk>
    <bk>
      <rc t="1" v="49704"/>
    </bk>
    <bk>
      <rc t="1" v="49705"/>
    </bk>
    <bk>
      <rc t="1" v="49706"/>
    </bk>
    <bk>
      <rc t="1" v="49707"/>
    </bk>
    <bk>
      <rc t="1" v="49708"/>
    </bk>
    <bk>
      <rc t="1" v="49709"/>
    </bk>
    <bk>
      <rc t="1" v="49710"/>
    </bk>
    <bk>
      <rc t="1" v="49711"/>
    </bk>
    <bk>
      <rc t="1" v="49712"/>
    </bk>
    <bk>
      <rc t="1" v="49713"/>
    </bk>
    <bk>
      <rc t="1" v="49714"/>
    </bk>
    <bk>
      <rc t="1" v="49715"/>
    </bk>
    <bk>
      <rc t="1" v="49716"/>
    </bk>
    <bk>
      <rc t="1" v="49717"/>
    </bk>
    <bk>
      <rc t="1" v="49718"/>
    </bk>
    <bk>
      <rc t="1" v="49719"/>
    </bk>
    <bk>
      <rc t="1" v="49720"/>
    </bk>
    <bk>
      <rc t="1" v="49721"/>
    </bk>
    <bk>
      <rc t="1" v="49722"/>
    </bk>
    <bk>
      <rc t="1" v="49723"/>
    </bk>
    <bk>
      <rc t="1" v="49724"/>
    </bk>
    <bk>
      <rc t="1" v="49725"/>
    </bk>
    <bk>
      <rc t="1" v="49726"/>
    </bk>
    <bk>
      <rc t="1" v="49727"/>
    </bk>
    <bk>
      <rc t="1" v="49728"/>
    </bk>
    <bk>
      <rc t="1" v="49729"/>
    </bk>
    <bk>
      <rc t="1" v="49730"/>
    </bk>
    <bk>
      <rc t="1" v="49731"/>
    </bk>
    <bk>
      <rc t="1" v="49732"/>
    </bk>
    <bk>
      <rc t="1" v="49733"/>
    </bk>
    <bk>
      <rc t="1" v="49734"/>
    </bk>
    <bk>
      <rc t="1" v="49735"/>
    </bk>
    <bk>
      <rc t="1" v="49736"/>
    </bk>
    <bk>
      <rc t="1" v="49737"/>
    </bk>
    <bk>
      <rc t="1" v="49738"/>
    </bk>
    <bk>
      <rc t="1" v="49739"/>
    </bk>
    <bk>
      <rc t="1" v="49740"/>
    </bk>
    <bk>
      <rc t="1" v="49741"/>
    </bk>
    <bk>
      <rc t="1" v="49742"/>
    </bk>
    <bk>
      <rc t="1" v="49743"/>
    </bk>
    <bk>
      <rc t="1" v="49744"/>
    </bk>
    <bk>
      <rc t="1" v="49745"/>
    </bk>
    <bk>
      <rc t="1" v="49746"/>
    </bk>
    <bk>
      <rc t="1" v="49747"/>
    </bk>
    <bk>
      <rc t="1" v="49748"/>
    </bk>
    <bk>
      <rc t="1" v="49749"/>
    </bk>
    <bk>
      <rc t="1" v="49750"/>
    </bk>
    <bk>
      <rc t="1" v="49751"/>
    </bk>
    <bk>
      <rc t="1" v="49752"/>
    </bk>
    <bk>
      <rc t="1" v="49753"/>
    </bk>
    <bk>
      <rc t="1" v="49754"/>
    </bk>
    <bk>
      <rc t="1" v="49755"/>
    </bk>
    <bk>
      <rc t="1" v="49756"/>
    </bk>
    <bk>
      <rc t="1" v="49757"/>
    </bk>
    <bk>
      <rc t="1" v="49758"/>
    </bk>
    <bk>
      <rc t="1" v="49759"/>
    </bk>
    <bk>
      <rc t="1" v="49760"/>
    </bk>
    <bk>
      <rc t="1" v="49761"/>
    </bk>
    <bk>
      <rc t="1" v="49762"/>
    </bk>
    <bk>
      <rc t="1" v="49763"/>
    </bk>
    <bk>
      <rc t="1" v="49764"/>
    </bk>
    <bk>
      <rc t="1" v="49765"/>
    </bk>
    <bk>
      <rc t="1" v="49766"/>
    </bk>
    <bk>
      <rc t="1" v="49767"/>
    </bk>
    <bk>
      <rc t="1" v="49768"/>
    </bk>
    <bk>
      <rc t="1" v="49769"/>
    </bk>
    <bk>
      <rc t="1" v="49770"/>
    </bk>
    <bk>
      <rc t="1" v="49771"/>
    </bk>
    <bk>
      <rc t="1" v="49772"/>
    </bk>
    <bk>
      <rc t="1" v="49773"/>
    </bk>
    <bk>
      <rc t="1" v="49774"/>
    </bk>
    <bk>
      <rc t="1" v="49775"/>
    </bk>
    <bk>
      <rc t="1" v="49776"/>
    </bk>
    <bk>
      <rc t="1" v="49777"/>
    </bk>
    <bk>
      <rc t="1" v="49778"/>
    </bk>
    <bk>
      <rc t="1" v="49779"/>
    </bk>
    <bk>
      <rc t="1" v="49780"/>
    </bk>
    <bk>
      <rc t="1" v="49781"/>
    </bk>
    <bk>
      <rc t="1" v="49782"/>
    </bk>
    <bk>
      <rc t="1" v="49783"/>
    </bk>
    <bk>
      <rc t="1" v="49784"/>
    </bk>
    <bk>
      <rc t="1" v="49785"/>
    </bk>
    <bk>
      <rc t="1" v="49786"/>
    </bk>
    <bk>
      <rc t="1" v="49787"/>
    </bk>
    <bk>
      <rc t="1" v="49788"/>
    </bk>
    <bk>
      <rc t="1" v="49789"/>
    </bk>
    <bk>
      <rc t="1" v="49790"/>
    </bk>
    <bk>
      <rc t="1" v="49791"/>
    </bk>
    <bk>
      <rc t="1" v="49792"/>
    </bk>
    <bk>
      <rc t="1" v="49793"/>
    </bk>
    <bk>
      <rc t="1" v="49794"/>
    </bk>
    <bk>
      <rc t="1" v="49795"/>
    </bk>
    <bk>
      <rc t="1" v="49796"/>
    </bk>
    <bk>
      <rc t="1" v="49797"/>
    </bk>
    <bk>
      <rc t="1" v="49798"/>
    </bk>
    <bk>
      <rc t="1" v="49799"/>
    </bk>
    <bk>
      <rc t="1" v="49800"/>
    </bk>
    <bk>
      <rc t="1" v="49801"/>
    </bk>
    <bk>
      <rc t="1" v="49802"/>
    </bk>
    <bk>
      <rc t="1" v="49803"/>
    </bk>
    <bk>
      <rc t="1" v="49804"/>
    </bk>
    <bk>
      <rc t="1" v="49805"/>
    </bk>
    <bk>
      <rc t="1" v="49806"/>
    </bk>
    <bk>
      <rc t="1" v="49807"/>
    </bk>
    <bk>
      <rc t="1" v="49808"/>
    </bk>
    <bk>
      <rc t="1" v="49809"/>
    </bk>
    <bk>
      <rc t="1" v="49810"/>
    </bk>
    <bk>
      <rc t="1" v="49811"/>
    </bk>
    <bk>
      <rc t="1" v="49812"/>
    </bk>
    <bk>
      <rc t="1" v="49813"/>
    </bk>
    <bk>
      <rc t="1" v="49814"/>
    </bk>
    <bk>
      <rc t="1" v="49815"/>
    </bk>
    <bk>
      <rc t="1" v="49816"/>
    </bk>
    <bk>
      <rc t="1" v="49817"/>
    </bk>
    <bk>
      <rc t="1" v="49818"/>
    </bk>
    <bk>
      <rc t="1" v="49819"/>
    </bk>
    <bk>
      <rc t="1" v="49820"/>
    </bk>
    <bk>
      <rc t="1" v="49821"/>
    </bk>
    <bk>
      <rc t="1" v="49822"/>
    </bk>
    <bk>
      <rc t="1" v="49823"/>
    </bk>
    <bk>
      <rc t="1" v="49824"/>
    </bk>
    <bk>
      <rc t="1" v="49825"/>
    </bk>
    <bk>
      <rc t="1" v="49826"/>
    </bk>
    <bk>
      <rc t="1" v="49827"/>
    </bk>
    <bk>
      <rc t="1" v="49828"/>
    </bk>
    <bk>
      <rc t="1" v="49829"/>
    </bk>
    <bk>
      <rc t="1" v="49830"/>
    </bk>
    <bk>
      <rc t="1" v="49831"/>
    </bk>
    <bk>
      <rc t="1" v="49832"/>
    </bk>
    <bk>
      <rc t="1" v="49833"/>
    </bk>
    <bk>
      <rc t="1" v="49834"/>
    </bk>
    <bk>
      <rc t="1" v="49835"/>
    </bk>
    <bk>
      <rc t="1" v="49836"/>
    </bk>
    <bk>
      <rc t="1" v="49837"/>
    </bk>
    <bk>
      <rc t="1" v="49838"/>
    </bk>
    <bk>
      <rc t="1" v="49839"/>
    </bk>
    <bk>
      <rc t="1" v="49840"/>
    </bk>
    <bk>
      <rc t="1" v="49841"/>
    </bk>
    <bk>
      <rc t="1" v="49842"/>
    </bk>
    <bk>
      <rc t="1" v="49843"/>
    </bk>
    <bk>
      <rc t="1" v="49844"/>
    </bk>
    <bk>
      <rc t="1" v="49845"/>
    </bk>
    <bk>
      <rc t="1" v="49846"/>
    </bk>
    <bk>
      <rc t="1" v="49847"/>
    </bk>
    <bk>
      <rc t="1" v="49848"/>
    </bk>
    <bk>
      <rc t="1" v="49849"/>
    </bk>
    <bk>
      <rc t="1" v="49850"/>
    </bk>
    <bk>
      <rc t="1" v="49851"/>
    </bk>
    <bk>
      <rc t="1" v="49852"/>
    </bk>
    <bk>
      <rc t="1" v="49853"/>
    </bk>
    <bk>
      <rc t="1" v="49854"/>
    </bk>
    <bk>
      <rc t="1" v="49855"/>
    </bk>
    <bk>
      <rc t="1" v="49856"/>
    </bk>
    <bk>
      <rc t="1" v="49857"/>
    </bk>
    <bk>
      <rc t="1" v="49858"/>
    </bk>
    <bk>
      <rc t="1" v="49859"/>
    </bk>
    <bk>
      <rc t="1" v="49860"/>
    </bk>
    <bk>
      <rc t="1" v="49861"/>
    </bk>
    <bk>
      <rc t="1" v="49862"/>
    </bk>
    <bk>
      <rc t="1" v="49863"/>
    </bk>
    <bk>
      <rc t="1" v="49864"/>
    </bk>
    <bk>
      <rc t="1" v="49865"/>
    </bk>
    <bk>
      <rc t="1" v="49866"/>
    </bk>
    <bk>
      <rc t="1" v="49867"/>
    </bk>
    <bk>
      <rc t="1" v="49868"/>
    </bk>
    <bk>
      <rc t="1" v="49869"/>
    </bk>
    <bk>
      <rc t="1" v="49870"/>
    </bk>
    <bk>
      <rc t="1" v="49871"/>
    </bk>
    <bk>
      <rc t="1" v="49872"/>
    </bk>
    <bk>
      <rc t="1" v="49873"/>
    </bk>
    <bk>
      <rc t="1" v="49874"/>
    </bk>
    <bk>
      <rc t="1" v="49875"/>
    </bk>
    <bk>
      <rc t="1" v="49876"/>
    </bk>
    <bk>
      <rc t="1" v="49877"/>
    </bk>
    <bk>
      <rc t="1" v="49878"/>
    </bk>
    <bk>
      <rc t="1" v="49879"/>
    </bk>
    <bk>
      <rc t="1" v="49880"/>
    </bk>
    <bk>
      <rc t="1" v="49881"/>
    </bk>
    <bk>
      <rc t="1" v="49882"/>
    </bk>
    <bk>
      <rc t="1" v="49883"/>
    </bk>
    <bk>
      <rc t="1" v="49884"/>
    </bk>
    <bk>
      <rc t="1" v="49885"/>
    </bk>
    <bk>
      <rc t="1" v="49886"/>
    </bk>
    <bk>
      <rc t="1" v="49887"/>
    </bk>
    <bk>
      <rc t="1" v="49888"/>
    </bk>
    <bk>
      <rc t="1" v="49889"/>
    </bk>
    <bk>
      <rc t="1" v="49890"/>
    </bk>
    <bk>
      <rc t="1" v="49891"/>
    </bk>
    <bk>
      <rc t="1" v="49892"/>
    </bk>
    <bk>
      <rc t="1" v="49893"/>
    </bk>
    <bk>
      <rc t="1" v="49894"/>
    </bk>
    <bk>
      <rc t="1" v="49895"/>
    </bk>
    <bk>
      <rc t="1" v="49896"/>
    </bk>
    <bk>
      <rc t="1" v="49897"/>
    </bk>
    <bk>
      <rc t="1" v="49898"/>
    </bk>
    <bk>
      <rc t="1" v="49899"/>
    </bk>
    <bk>
      <rc t="1" v="49900"/>
    </bk>
    <bk>
      <rc t="1" v="49901"/>
    </bk>
    <bk>
      <rc t="1" v="49902"/>
    </bk>
    <bk>
      <rc t="1" v="49903"/>
    </bk>
    <bk>
      <rc t="1" v="49904"/>
    </bk>
    <bk>
      <rc t="1" v="49905"/>
    </bk>
    <bk>
      <rc t="1" v="49906"/>
    </bk>
    <bk>
      <rc t="1" v="49907"/>
    </bk>
    <bk>
      <rc t="1" v="49908"/>
    </bk>
    <bk>
      <rc t="1" v="49909"/>
    </bk>
    <bk>
      <rc t="1" v="49910"/>
    </bk>
    <bk>
      <rc t="1" v="49911"/>
    </bk>
    <bk>
      <rc t="1" v="49912"/>
    </bk>
    <bk>
      <rc t="1" v="49913"/>
    </bk>
    <bk>
      <rc t="1" v="49914"/>
    </bk>
    <bk>
      <rc t="1" v="49915"/>
    </bk>
    <bk>
      <rc t="1" v="49916"/>
    </bk>
    <bk>
      <rc t="1" v="49917"/>
    </bk>
    <bk>
      <rc t="1" v="49918"/>
    </bk>
    <bk>
      <rc t="1" v="49919"/>
    </bk>
    <bk>
      <rc t="1" v="49920"/>
    </bk>
    <bk>
      <rc t="1" v="49921"/>
    </bk>
    <bk>
      <rc t="1" v="49922"/>
    </bk>
    <bk>
      <rc t="1" v="49923"/>
    </bk>
    <bk>
      <rc t="1" v="49924"/>
    </bk>
    <bk>
      <rc t="1" v="49925"/>
    </bk>
    <bk>
      <rc t="1" v="49926"/>
    </bk>
    <bk>
      <rc t="1" v="49927"/>
    </bk>
    <bk>
      <rc t="1" v="49928"/>
    </bk>
    <bk>
      <rc t="1" v="49929"/>
    </bk>
    <bk>
      <rc t="1" v="49930"/>
    </bk>
    <bk>
      <rc t="1" v="49931"/>
    </bk>
    <bk>
      <rc t="1" v="49932"/>
    </bk>
    <bk>
      <rc t="1" v="49933"/>
    </bk>
    <bk>
      <rc t="1" v="49934"/>
    </bk>
    <bk>
      <rc t="1" v="49935"/>
    </bk>
    <bk>
      <rc t="1" v="49936"/>
    </bk>
    <bk>
      <rc t="1" v="49937"/>
    </bk>
    <bk>
      <rc t="1" v="49938"/>
    </bk>
    <bk>
      <rc t="1" v="49939"/>
    </bk>
    <bk>
      <rc t="1" v="49940"/>
    </bk>
    <bk>
      <rc t="1" v="49941"/>
    </bk>
    <bk>
      <rc t="1" v="49942"/>
    </bk>
    <bk>
      <rc t="1" v="49943"/>
    </bk>
    <bk>
      <rc t="1" v="49944"/>
    </bk>
    <bk>
      <rc t="1" v="49945"/>
    </bk>
    <bk>
      <rc t="1" v="49946"/>
    </bk>
    <bk>
      <rc t="1" v="49947"/>
    </bk>
    <bk>
      <rc t="1" v="49948"/>
    </bk>
    <bk>
      <rc t="1" v="49949"/>
    </bk>
    <bk>
      <rc t="1" v="49950"/>
    </bk>
    <bk>
      <rc t="1" v="49951"/>
    </bk>
    <bk>
      <rc t="1" v="49952"/>
    </bk>
    <bk>
      <rc t="1" v="49953"/>
    </bk>
    <bk>
      <rc t="1" v="49954"/>
    </bk>
    <bk>
      <rc t="1" v="49955"/>
    </bk>
    <bk>
      <rc t="1" v="49956"/>
    </bk>
    <bk>
      <rc t="1" v="49957"/>
    </bk>
    <bk>
      <rc t="1" v="49958"/>
    </bk>
    <bk>
      <rc t="1" v="49959"/>
    </bk>
    <bk>
      <rc t="1" v="49960"/>
    </bk>
    <bk>
      <rc t="1" v="49961"/>
    </bk>
    <bk>
      <rc t="1" v="49962"/>
    </bk>
    <bk>
      <rc t="1" v="49963"/>
    </bk>
    <bk>
      <rc t="1" v="49964"/>
    </bk>
    <bk>
      <rc t="1" v="49965"/>
    </bk>
    <bk>
      <rc t="1" v="49966"/>
    </bk>
    <bk>
      <rc t="1" v="49967"/>
    </bk>
    <bk>
      <rc t="1" v="49968"/>
    </bk>
    <bk>
      <rc t="1" v="49969"/>
    </bk>
    <bk>
      <rc t="1" v="49970"/>
    </bk>
    <bk>
      <rc t="1" v="49971"/>
    </bk>
    <bk>
      <rc t="1" v="49972"/>
    </bk>
    <bk>
      <rc t="1" v="49973"/>
    </bk>
    <bk>
      <rc t="1" v="49974"/>
    </bk>
    <bk>
      <rc t="1" v="49975"/>
    </bk>
    <bk>
      <rc t="1" v="49976"/>
    </bk>
    <bk>
      <rc t="1" v="49977"/>
    </bk>
    <bk>
      <rc t="1" v="49978"/>
    </bk>
    <bk>
      <rc t="1" v="49979"/>
    </bk>
    <bk>
      <rc t="1" v="49980"/>
    </bk>
    <bk>
      <rc t="1" v="49981"/>
    </bk>
    <bk>
      <rc t="1" v="49982"/>
    </bk>
    <bk>
      <rc t="1" v="49983"/>
    </bk>
    <bk>
      <rc t="1" v="49984"/>
    </bk>
    <bk>
      <rc t="1" v="49985"/>
    </bk>
    <bk>
      <rc t="1" v="49986"/>
    </bk>
    <bk>
      <rc t="1" v="49987"/>
    </bk>
    <bk>
      <rc t="1" v="49988"/>
    </bk>
    <bk>
      <rc t="1" v="49989"/>
    </bk>
    <bk>
      <rc t="1" v="49990"/>
    </bk>
    <bk>
      <rc t="1" v="49991"/>
    </bk>
    <bk>
      <rc t="1" v="49992"/>
    </bk>
    <bk>
      <rc t="1" v="49993"/>
    </bk>
    <bk>
      <rc t="1" v="49994"/>
    </bk>
    <bk>
      <rc t="1" v="49995"/>
    </bk>
    <bk>
      <rc t="1" v="49996"/>
    </bk>
    <bk>
      <rc t="1" v="49997"/>
    </bk>
    <bk>
      <rc t="1" v="49998"/>
    </bk>
    <bk>
      <rc t="1" v="49999"/>
    </bk>
    <bk>
      <rc t="1" v="50000"/>
    </bk>
    <bk>
      <rc t="1" v="50001"/>
    </bk>
    <bk>
      <rc t="1" v="50002"/>
    </bk>
    <bk>
      <rc t="1" v="50003"/>
    </bk>
    <bk>
      <rc t="1" v="50004"/>
    </bk>
    <bk>
      <rc t="1" v="50005"/>
    </bk>
    <bk>
      <rc t="1" v="50006"/>
    </bk>
    <bk>
      <rc t="1" v="50007"/>
    </bk>
    <bk>
      <rc t="1" v="50008"/>
    </bk>
    <bk>
      <rc t="1" v="50009"/>
    </bk>
    <bk>
      <rc t="1" v="50010"/>
    </bk>
    <bk>
      <rc t="1" v="50011"/>
    </bk>
    <bk>
      <rc t="1" v="50012"/>
    </bk>
    <bk>
      <rc t="1" v="50013"/>
    </bk>
    <bk>
      <rc t="1" v="50014"/>
    </bk>
    <bk>
      <rc t="1" v="50015"/>
    </bk>
    <bk>
      <rc t="1" v="50016"/>
    </bk>
    <bk>
      <rc t="1" v="50017"/>
    </bk>
    <bk>
      <rc t="1" v="50018"/>
    </bk>
    <bk>
      <rc t="1" v="50019"/>
    </bk>
    <bk>
      <rc t="1" v="50020"/>
    </bk>
    <bk>
      <rc t="1" v="50021"/>
    </bk>
    <bk>
      <rc t="1" v="50022"/>
    </bk>
    <bk>
      <rc t="1" v="50023"/>
    </bk>
    <bk>
      <rc t="1" v="50024"/>
    </bk>
    <bk>
      <rc t="1" v="50025"/>
    </bk>
    <bk>
      <rc t="1" v="50026"/>
    </bk>
    <bk>
      <rc t="1" v="50027"/>
    </bk>
    <bk>
      <rc t="1" v="50028"/>
    </bk>
    <bk>
      <rc t="1" v="50029"/>
    </bk>
    <bk>
      <rc t="1" v="50030"/>
    </bk>
    <bk>
      <rc t="1" v="50031"/>
    </bk>
    <bk>
      <rc t="1" v="50032"/>
    </bk>
    <bk>
      <rc t="1" v="50033"/>
    </bk>
    <bk>
      <rc t="1" v="50034"/>
    </bk>
    <bk>
      <rc t="1" v="50035"/>
    </bk>
    <bk>
      <rc t="1" v="50036"/>
    </bk>
    <bk>
      <rc t="1" v="50037"/>
    </bk>
    <bk>
      <rc t="1" v="50038"/>
    </bk>
    <bk>
      <rc t="1" v="50039"/>
    </bk>
    <bk>
      <rc t="1" v="50040"/>
    </bk>
    <bk>
      <rc t="1" v="50041"/>
    </bk>
    <bk>
      <rc t="1" v="50042"/>
    </bk>
    <bk>
      <rc t="1" v="50043"/>
    </bk>
    <bk>
      <rc t="1" v="50044"/>
    </bk>
    <bk>
      <rc t="1" v="50045"/>
    </bk>
    <bk>
      <rc t="1" v="50046"/>
    </bk>
    <bk>
      <rc t="1" v="50047"/>
    </bk>
    <bk>
      <rc t="1" v="50048"/>
    </bk>
    <bk>
      <rc t="1" v="50049"/>
    </bk>
    <bk>
      <rc t="1" v="50050"/>
    </bk>
    <bk>
      <rc t="1" v="50051"/>
    </bk>
    <bk>
      <rc t="1" v="50052"/>
    </bk>
    <bk>
      <rc t="1" v="50053"/>
    </bk>
    <bk>
      <rc t="1" v="50054"/>
    </bk>
    <bk>
      <rc t="1" v="50055"/>
    </bk>
    <bk>
      <rc t="1" v="50056"/>
    </bk>
    <bk>
      <rc t="1" v="50057"/>
    </bk>
    <bk>
      <rc t="1" v="50058"/>
    </bk>
    <bk>
      <rc t="1" v="50059"/>
    </bk>
    <bk>
      <rc t="1" v="50060"/>
    </bk>
    <bk>
      <rc t="1" v="50061"/>
    </bk>
    <bk>
      <rc t="1" v="50062"/>
    </bk>
    <bk>
      <rc t="1" v="50063"/>
    </bk>
    <bk>
      <rc t="1" v="50064"/>
    </bk>
    <bk>
      <rc t="1" v="50065"/>
    </bk>
    <bk>
      <rc t="1" v="50066"/>
    </bk>
    <bk>
      <rc t="1" v="50067"/>
    </bk>
    <bk>
      <rc t="1" v="50068"/>
    </bk>
    <bk>
      <rc t="1" v="50069"/>
    </bk>
    <bk>
      <rc t="1" v="50070"/>
    </bk>
    <bk>
      <rc t="1" v="50071"/>
    </bk>
    <bk>
      <rc t="1" v="50072"/>
    </bk>
    <bk>
      <rc t="1" v="50073"/>
    </bk>
    <bk>
      <rc t="1" v="50074"/>
    </bk>
    <bk>
      <rc t="1" v="50075"/>
    </bk>
    <bk>
      <rc t="1" v="50076"/>
    </bk>
    <bk>
      <rc t="1" v="50077"/>
    </bk>
    <bk>
      <rc t="1" v="50078"/>
    </bk>
    <bk>
      <rc t="1" v="50079"/>
    </bk>
    <bk>
      <rc t="1" v="50080"/>
    </bk>
    <bk>
      <rc t="1" v="50081"/>
    </bk>
    <bk>
      <rc t="1" v="50082"/>
    </bk>
    <bk>
      <rc t="1" v="50083"/>
    </bk>
    <bk>
      <rc t="1" v="50084"/>
    </bk>
    <bk>
      <rc t="1" v="50085"/>
    </bk>
    <bk>
      <rc t="1" v="50086"/>
    </bk>
    <bk>
      <rc t="1" v="50087"/>
    </bk>
    <bk>
      <rc t="1" v="50088"/>
    </bk>
    <bk>
      <rc t="1" v="50089"/>
    </bk>
    <bk>
      <rc t="1" v="50090"/>
    </bk>
    <bk>
      <rc t="1" v="50091"/>
    </bk>
    <bk>
      <rc t="1" v="50092"/>
    </bk>
    <bk>
      <rc t="1" v="50093"/>
    </bk>
    <bk>
      <rc t="1" v="50094"/>
    </bk>
    <bk>
      <rc t="1" v="50095"/>
    </bk>
    <bk>
      <rc t="1" v="50096"/>
    </bk>
    <bk>
      <rc t="1" v="50097"/>
    </bk>
    <bk>
      <rc t="1" v="50098"/>
    </bk>
    <bk>
      <rc t="1" v="50099"/>
    </bk>
    <bk>
      <rc t="1" v="50100"/>
    </bk>
    <bk>
      <rc t="1" v="50101"/>
    </bk>
    <bk>
      <rc t="1" v="50102"/>
    </bk>
    <bk>
      <rc t="1" v="50103"/>
    </bk>
    <bk>
      <rc t="1" v="50104"/>
    </bk>
    <bk>
      <rc t="1" v="50105"/>
    </bk>
    <bk>
      <rc t="1" v="50106"/>
    </bk>
    <bk>
      <rc t="1" v="50107"/>
    </bk>
    <bk>
      <rc t="1" v="50108"/>
    </bk>
    <bk>
      <rc t="1" v="50109"/>
    </bk>
    <bk>
      <rc t="1" v="50110"/>
    </bk>
    <bk>
      <rc t="1" v="50111"/>
    </bk>
    <bk>
      <rc t="1" v="50112"/>
    </bk>
    <bk>
      <rc t="1" v="50113"/>
    </bk>
    <bk>
      <rc t="1" v="50114"/>
    </bk>
    <bk>
      <rc t="1" v="50115"/>
    </bk>
    <bk>
      <rc t="1" v="50116"/>
    </bk>
    <bk>
      <rc t="1" v="50117"/>
    </bk>
    <bk>
      <rc t="1" v="50118"/>
    </bk>
    <bk>
      <rc t="1" v="50119"/>
    </bk>
    <bk>
      <rc t="1" v="50120"/>
    </bk>
    <bk>
      <rc t="1" v="50121"/>
    </bk>
    <bk>
      <rc t="1" v="50122"/>
    </bk>
    <bk>
      <rc t="1" v="50123"/>
    </bk>
    <bk>
      <rc t="1" v="50124"/>
    </bk>
    <bk>
      <rc t="1" v="50125"/>
    </bk>
    <bk>
      <rc t="1" v="50126"/>
    </bk>
    <bk>
      <rc t="1" v="50127"/>
    </bk>
    <bk>
      <rc t="1" v="50128"/>
    </bk>
    <bk>
      <rc t="1" v="50129"/>
    </bk>
    <bk>
      <rc t="1" v="50130"/>
    </bk>
    <bk>
      <rc t="1" v="50131"/>
    </bk>
    <bk>
      <rc t="1" v="50132"/>
    </bk>
    <bk>
      <rc t="1" v="50133"/>
    </bk>
    <bk>
      <rc t="1" v="50134"/>
    </bk>
    <bk>
      <rc t="1" v="50135"/>
    </bk>
    <bk>
      <rc t="1" v="50136"/>
    </bk>
    <bk>
      <rc t="1" v="50137"/>
    </bk>
    <bk>
      <rc t="1" v="50138"/>
    </bk>
    <bk>
      <rc t="1" v="50139"/>
    </bk>
    <bk>
      <rc t="1" v="50140"/>
    </bk>
    <bk>
      <rc t="1" v="50141"/>
    </bk>
    <bk>
      <rc t="1" v="50142"/>
    </bk>
    <bk>
      <rc t="1" v="50143"/>
    </bk>
    <bk>
      <rc t="1" v="50144"/>
    </bk>
    <bk>
      <rc t="1" v="50145"/>
    </bk>
    <bk>
      <rc t="1" v="50146"/>
    </bk>
    <bk>
      <rc t="1" v="50147"/>
    </bk>
    <bk>
      <rc t="1" v="50148"/>
    </bk>
    <bk>
      <rc t="1" v="50149"/>
    </bk>
    <bk>
      <rc t="1" v="50150"/>
    </bk>
    <bk>
      <rc t="1" v="50151"/>
    </bk>
    <bk>
      <rc t="1" v="50152"/>
    </bk>
    <bk>
      <rc t="1" v="50153"/>
    </bk>
    <bk>
      <rc t="1" v="50154"/>
    </bk>
    <bk>
      <rc t="1" v="50155"/>
    </bk>
    <bk>
      <rc t="1" v="50156"/>
    </bk>
    <bk>
      <rc t="1" v="50157"/>
    </bk>
    <bk>
      <rc t="1" v="50158"/>
    </bk>
    <bk>
      <rc t="1" v="50159"/>
    </bk>
    <bk>
      <rc t="1" v="50160"/>
    </bk>
    <bk>
      <rc t="1" v="50161"/>
    </bk>
    <bk>
      <rc t="1" v="50162"/>
    </bk>
    <bk>
      <rc t="1" v="50163"/>
    </bk>
    <bk>
      <rc t="1" v="50164"/>
    </bk>
    <bk>
      <rc t="1" v="50165"/>
    </bk>
    <bk>
      <rc t="1" v="50166"/>
    </bk>
    <bk>
      <rc t="1" v="50167"/>
    </bk>
    <bk>
      <rc t="1" v="50168"/>
    </bk>
    <bk>
      <rc t="1" v="50169"/>
    </bk>
    <bk>
      <rc t="1" v="50170"/>
    </bk>
    <bk>
      <rc t="1" v="50171"/>
    </bk>
    <bk>
      <rc t="1" v="50172"/>
    </bk>
    <bk>
      <rc t="1" v="50173"/>
    </bk>
    <bk>
      <rc t="1" v="50174"/>
    </bk>
    <bk>
      <rc t="1" v="50175"/>
    </bk>
    <bk>
      <rc t="1" v="50176"/>
    </bk>
    <bk>
      <rc t="1" v="50177"/>
    </bk>
    <bk>
      <rc t="1" v="50178"/>
    </bk>
    <bk>
      <rc t="1" v="50179"/>
    </bk>
    <bk>
      <rc t="1" v="50180"/>
    </bk>
    <bk>
      <rc t="1" v="50181"/>
    </bk>
    <bk>
      <rc t="1" v="50182"/>
    </bk>
    <bk>
      <rc t="1" v="50183"/>
    </bk>
    <bk>
      <rc t="1" v="50184"/>
    </bk>
    <bk>
      <rc t="1" v="50185"/>
    </bk>
    <bk>
      <rc t="1" v="50186"/>
    </bk>
    <bk>
      <rc t="1" v="50187"/>
    </bk>
    <bk>
      <rc t="1" v="50188"/>
    </bk>
    <bk>
      <rc t="1" v="50189"/>
    </bk>
    <bk>
      <rc t="1" v="50190"/>
    </bk>
    <bk>
      <rc t="1" v="50191"/>
    </bk>
    <bk>
      <rc t="1" v="50192"/>
    </bk>
    <bk>
      <rc t="1" v="50193"/>
    </bk>
    <bk>
      <rc t="1" v="50194"/>
    </bk>
    <bk>
      <rc t="1" v="50195"/>
    </bk>
    <bk>
      <rc t="1" v="50196"/>
    </bk>
    <bk>
      <rc t="1" v="50197"/>
    </bk>
    <bk>
      <rc t="1" v="50198"/>
    </bk>
    <bk>
      <rc t="1" v="50199"/>
    </bk>
    <bk>
      <rc t="1" v="50200"/>
    </bk>
    <bk>
      <rc t="1" v="50201"/>
    </bk>
    <bk>
      <rc t="1" v="50202"/>
    </bk>
    <bk>
      <rc t="1" v="50203"/>
    </bk>
    <bk>
      <rc t="1" v="50204"/>
    </bk>
    <bk>
      <rc t="1" v="50205"/>
    </bk>
    <bk>
      <rc t="1" v="50206"/>
    </bk>
    <bk>
      <rc t="1" v="50207"/>
    </bk>
    <bk>
      <rc t="1" v="50208"/>
    </bk>
    <bk>
      <rc t="1" v="50209"/>
    </bk>
    <bk>
      <rc t="1" v="50210"/>
    </bk>
    <bk>
      <rc t="1" v="50211"/>
    </bk>
    <bk>
      <rc t="1" v="50212"/>
    </bk>
    <bk>
      <rc t="1" v="50213"/>
    </bk>
    <bk>
      <rc t="1" v="50214"/>
    </bk>
    <bk>
      <rc t="1" v="50215"/>
    </bk>
    <bk>
      <rc t="1" v="50216"/>
    </bk>
    <bk>
      <rc t="1" v="50217"/>
    </bk>
    <bk>
      <rc t="1" v="50218"/>
    </bk>
    <bk>
      <rc t="1" v="50219"/>
    </bk>
    <bk>
      <rc t="1" v="50220"/>
    </bk>
    <bk>
      <rc t="1" v="50221"/>
    </bk>
    <bk>
      <rc t="1" v="50222"/>
    </bk>
    <bk>
      <rc t="1" v="50223"/>
    </bk>
    <bk>
      <rc t="1" v="50224"/>
    </bk>
    <bk>
      <rc t="1" v="50225"/>
    </bk>
    <bk>
      <rc t="1" v="50226"/>
    </bk>
    <bk>
      <rc t="1" v="50227"/>
    </bk>
    <bk>
      <rc t="1" v="50228"/>
    </bk>
    <bk>
      <rc t="1" v="50229"/>
    </bk>
    <bk>
      <rc t="1" v="50230"/>
    </bk>
    <bk>
      <rc t="1" v="50231"/>
    </bk>
    <bk>
      <rc t="1" v="50232"/>
    </bk>
    <bk>
      <rc t="1" v="50233"/>
    </bk>
    <bk>
      <rc t="1" v="50234"/>
    </bk>
    <bk>
      <rc t="1" v="50235"/>
    </bk>
    <bk>
      <rc t="1" v="50236"/>
    </bk>
    <bk>
      <rc t="1" v="50237"/>
    </bk>
    <bk>
      <rc t="1" v="50238"/>
    </bk>
    <bk>
      <rc t="1" v="50239"/>
    </bk>
    <bk>
      <rc t="1" v="50240"/>
    </bk>
    <bk>
      <rc t="1" v="50241"/>
    </bk>
    <bk>
      <rc t="1" v="50242"/>
    </bk>
    <bk>
      <rc t="1" v="50243"/>
    </bk>
    <bk>
      <rc t="1" v="50244"/>
    </bk>
    <bk>
      <rc t="1" v="50245"/>
    </bk>
    <bk>
      <rc t="1" v="50246"/>
    </bk>
    <bk>
      <rc t="1" v="50247"/>
    </bk>
    <bk>
      <rc t="1" v="50248"/>
    </bk>
    <bk>
      <rc t="1" v="50249"/>
    </bk>
    <bk>
      <rc t="1" v="50250"/>
    </bk>
    <bk>
      <rc t="1" v="50251"/>
    </bk>
    <bk>
      <rc t="1" v="50252"/>
    </bk>
    <bk>
      <rc t="1" v="50253"/>
    </bk>
    <bk>
      <rc t="1" v="50254"/>
    </bk>
    <bk>
      <rc t="1" v="50255"/>
    </bk>
    <bk>
      <rc t="1" v="50256"/>
    </bk>
    <bk>
      <rc t="1" v="50257"/>
    </bk>
    <bk>
      <rc t="1" v="50258"/>
    </bk>
    <bk>
      <rc t="1" v="50259"/>
    </bk>
    <bk>
      <rc t="1" v="50260"/>
    </bk>
    <bk>
      <rc t="1" v="50261"/>
    </bk>
    <bk>
      <rc t="1" v="50262"/>
    </bk>
    <bk>
      <rc t="1" v="50263"/>
    </bk>
    <bk>
      <rc t="1" v="50264"/>
    </bk>
    <bk>
      <rc t="1" v="50265"/>
    </bk>
    <bk>
      <rc t="1" v="50266"/>
    </bk>
    <bk>
      <rc t="1" v="50267"/>
    </bk>
    <bk>
      <rc t="1" v="50268"/>
    </bk>
    <bk>
      <rc t="1" v="50269"/>
    </bk>
    <bk>
      <rc t="1" v="50270"/>
    </bk>
    <bk>
      <rc t="1" v="50271"/>
    </bk>
    <bk>
      <rc t="1" v="50272"/>
    </bk>
    <bk>
      <rc t="1" v="50273"/>
    </bk>
    <bk>
      <rc t="1" v="50274"/>
    </bk>
    <bk>
      <rc t="1" v="50275"/>
    </bk>
    <bk>
      <rc t="1" v="50276"/>
    </bk>
    <bk>
      <rc t="1" v="50277"/>
    </bk>
    <bk>
      <rc t="1" v="50278"/>
    </bk>
    <bk>
      <rc t="1" v="50279"/>
    </bk>
    <bk>
      <rc t="1" v="50280"/>
    </bk>
    <bk>
      <rc t="1" v="50281"/>
    </bk>
    <bk>
      <rc t="1" v="50282"/>
    </bk>
    <bk>
      <rc t="1" v="50283"/>
    </bk>
    <bk>
      <rc t="1" v="50284"/>
    </bk>
    <bk>
      <rc t="1" v="50285"/>
    </bk>
    <bk>
      <rc t="1" v="50286"/>
    </bk>
    <bk>
      <rc t="1" v="50287"/>
    </bk>
    <bk>
      <rc t="1" v="50288"/>
    </bk>
    <bk>
      <rc t="1" v="50289"/>
    </bk>
    <bk>
      <rc t="1" v="50290"/>
    </bk>
    <bk>
      <rc t="1" v="50291"/>
    </bk>
    <bk>
      <rc t="1" v="50292"/>
    </bk>
    <bk>
      <rc t="1" v="50293"/>
    </bk>
    <bk>
      <rc t="1" v="50294"/>
    </bk>
    <bk>
      <rc t="1" v="50295"/>
    </bk>
    <bk>
      <rc t="1" v="50296"/>
    </bk>
    <bk>
      <rc t="1" v="50297"/>
    </bk>
    <bk>
      <rc t="1" v="50298"/>
    </bk>
    <bk>
      <rc t="1" v="50299"/>
    </bk>
    <bk>
      <rc t="1" v="50300"/>
    </bk>
    <bk>
      <rc t="1" v="50301"/>
    </bk>
    <bk>
      <rc t="1" v="50302"/>
    </bk>
    <bk>
      <rc t="1" v="50303"/>
    </bk>
    <bk>
      <rc t="1" v="50304"/>
    </bk>
    <bk>
      <rc t="1" v="50305"/>
    </bk>
    <bk>
      <rc t="1" v="50306"/>
    </bk>
    <bk>
      <rc t="1" v="50307"/>
    </bk>
    <bk>
      <rc t="1" v="50308"/>
    </bk>
    <bk>
      <rc t="1" v="50309"/>
    </bk>
    <bk>
      <rc t="1" v="50310"/>
    </bk>
    <bk>
      <rc t="1" v="50311"/>
    </bk>
    <bk>
      <rc t="1" v="50312"/>
    </bk>
    <bk>
      <rc t="1" v="50313"/>
    </bk>
    <bk>
      <rc t="1" v="50314"/>
    </bk>
    <bk>
      <rc t="1" v="50315"/>
    </bk>
    <bk>
      <rc t="1" v="50316"/>
    </bk>
    <bk>
      <rc t="1" v="50317"/>
    </bk>
    <bk>
      <rc t="1" v="50318"/>
    </bk>
    <bk>
      <rc t="1" v="50319"/>
    </bk>
    <bk>
      <rc t="1" v="50320"/>
    </bk>
    <bk>
      <rc t="1" v="50321"/>
    </bk>
    <bk>
      <rc t="1" v="50322"/>
    </bk>
    <bk>
      <rc t="1" v="50323"/>
    </bk>
    <bk>
      <rc t="1" v="50324"/>
    </bk>
    <bk>
      <rc t="1" v="50325"/>
    </bk>
    <bk>
      <rc t="1" v="50326"/>
    </bk>
    <bk>
      <rc t="1" v="50327"/>
    </bk>
    <bk>
      <rc t="1" v="50328"/>
    </bk>
    <bk>
      <rc t="1" v="50329"/>
    </bk>
    <bk>
      <rc t="1" v="50330"/>
    </bk>
    <bk>
      <rc t="1" v="50331"/>
    </bk>
    <bk>
      <rc t="1" v="50332"/>
    </bk>
    <bk>
      <rc t="1" v="50333"/>
    </bk>
    <bk>
      <rc t="1" v="50334"/>
    </bk>
    <bk>
      <rc t="1" v="50335"/>
    </bk>
    <bk>
      <rc t="1" v="50336"/>
    </bk>
    <bk>
      <rc t="1" v="50337"/>
    </bk>
    <bk>
      <rc t="1" v="50338"/>
    </bk>
    <bk>
      <rc t="1" v="50339"/>
    </bk>
    <bk>
      <rc t="1" v="50340"/>
    </bk>
    <bk>
      <rc t="1" v="50341"/>
    </bk>
    <bk>
      <rc t="1" v="50342"/>
    </bk>
    <bk>
      <rc t="1" v="50343"/>
    </bk>
    <bk>
      <rc t="1" v="50344"/>
    </bk>
    <bk>
      <rc t="1" v="50345"/>
    </bk>
    <bk>
      <rc t="1" v="50346"/>
    </bk>
    <bk>
      <rc t="1" v="50347"/>
    </bk>
    <bk>
      <rc t="1" v="50348"/>
    </bk>
    <bk>
      <rc t="1" v="50349"/>
    </bk>
    <bk>
      <rc t="1" v="50350"/>
    </bk>
    <bk>
      <rc t="1" v="50351"/>
    </bk>
    <bk>
      <rc t="1" v="50352"/>
    </bk>
    <bk>
      <rc t="1" v="50353"/>
    </bk>
    <bk>
      <rc t="1" v="50354"/>
    </bk>
    <bk>
      <rc t="1" v="50355"/>
    </bk>
    <bk>
      <rc t="1" v="50356"/>
    </bk>
    <bk>
      <rc t="1" v="50357"/>
    </bk>
    <bk>
      <rc t="1" v="50358"/>
    </bk>
    <bk>
      <rc t="1" v="50359"/>
    </bk>
    <bk>
      <rc t="1" v="50360"/>
    </bk>
    <bk>
      <rc t="1" v="50361"/>
    </bk>
    <bk>
      <rc t="1" v="50362"/>
    </bk>
    <bk>
      <rc t="1" v="50363"/>
    </bk>
    <bk>
      <rc t="1" v="50364"/>
    </bk>
    <bk>
      <rc t="1" v="50365"/>
    </bk>
    <bk>
      <rc t="1" v="50366"/>
    </bk>
    <bk>
      <rc t="1" v="50367"/>
    </bk>
    <bk>
      <rc t="1" v="50368"/>
    </bk>
    <bk>
      <rc t="1" v="50369"/>
    </bk>
    <bk>
      <rc t="1" v="50370"/>
    </bk>
    <bk>
      <rc t="1" v="50371"/>
    </bk>
    <bk>
      <rc t="1" v="50372"/>
    </bk>
    <bk>
      <rc t="1" v="50373"/>
    </bk>
    <bk>
      <rc t="1" v="50374"/>
    </bk>
    <bk>
      <rc t="1" v="50375"/>
    </bk>
    <bk>
      <rc t="1" v="50376"/>
    </bk>
    <bk>
      <rc t="1" v="50377"/>
    </bk>
    <bk>
      <rc t="1" v="50378"/>
    </bk>
    <bk>
      <rc t="1" v="50379"/>
    </bk>
    <bk>
      <rc t="1" v="50380"/>
    </bk>
    <bk>
      <rc t="1" v="50381"/>
    </bk>
    <bk>
      <rc t="1" v="50382"/>
    </bk>
    <bk>
      <rc t="1" v="50383"/>
    </bk>
    <bk>
      <rc t="1" v="50384"/>
    </bk>
    <bk>
      <rc t="1" v="50385"/>
    </bk>
    <bk>
      <rc t="1" v="50386"/>
    </bk>
    <bk>
      <rc t="1" v="50387"/>
    </bk>
    <bk>
      <rc t="1" v="50388"/>
    </bk>
    <bk>
      <rc t="1" v="50389"/>
    </bk>
    <bk>
      <rc t="1" v="50390"/>
    </bk>
    <bk>
      <rc t="1" v="50391"/>
    </bk>
    <bk>
      <rc t="1" v="50392"/>
    </bk>
    <bk>
      <rc t="1" v="50393"/>
    </bk>
    <bk>
      <rc t="1" v="50394"/>
    </bk>
    <bk>
      <rc t="1" v="50395"/>
    </bk>
    <bk>
      <rc t="1" v="50396"/>
    </bk>
    <bk>
      <rc t="1" v="50397"/>
    </bk>
    <bk>
      <rc t="1" v="50398"/>
    </bk>
    <bk>
      <rc t="1" v="50399"/>
    </bk>
    <bk>
      <rc t="1" v="50400"/>
    </bk>
    <bk>
      <rc t="1" v="50401"/>
    </bk>
    <bk>
      <rc t="1" v="50402"/>
    </bk>
    <bk>
      <rc t="1" v="50403"/>
    </bk>
    <bk>
      <rc t="1" v="50404"/>
    </bk>
    <bk>
      <rc t="1" v="50405"/>
    </bk>
    <bk>
      <rc t="1" v="50406"/>
    </bk>
    <bk>
      <rc t="1" v="50407"/>
    </bk>
    <bk>
      <rc t="1" v="50408"/>
    </bk>
    <bk>
      <rc t="1" v="50409"/>
    </bk>
    <bk>
      <rc t="1" v="50410"/>
    </bk>
    <bk>
      <rc t="1" v="50411"/>
    </bk>
    <bk>
      <rc t="1" v="50412"/>
    </bk>
    <bk>
      <rc t="1" v="50413"/>
    </bk>
    <bk>
      <rc t="1" v="50414"/>
    </bk>
    <bk>
      <rc t="1" v="50415"/>
    </bk>
    <bk>
      <rc t="1" v="50416"/>
    </bk>
    <bk>
      <rc t="1" v="50417"/>
    </bk>
    <bk>
      <rc t="1" v="50418"/>
    </bk>
    <bk>
      <rc t="1" v="50419"/>
    </bk>
    <bk>
      <rc t="1" v="50420"/>
    </bk>
    <bk>
      <rc t="1" v="50421"/>
    </bk>
    <bk>
      <rc t="1" v="50422"/>
    </bk>
    <bk>
      <rc t="1" v="50423"/>
    </bk>
    <bk>
      <rc t="1" v="50424"/>
    </bk>
    <bk>
      <rc t="1" v="50425"/>
    </bk>
    <bk>
      <rc t="1" v="50426"/>
    </bk>
    <bk>
      <rc t="1" v="50427"/>
    </bk>
    <bk>
      <rc t="1" v="50428"/>
    </bk>
    <bk>
      <rc t="1" v="50429"/>
    </bk>
    <bk>
      <rc t="1" v="50430"/>
    </bk>
    <bk>
      <rc t="1" v="50431"/>
    </bk>
    <bk>
      <rc t="1" v="50432"/>
    </bk>
    <bk>
      <rc t="1" v="50433"/>
    </bk>
    <bk>
      <rc t="1" v="50434"/>
    </bk>
    <bk>
      <rc t="1" v="50435"/>
    </bk>
    <bk>
      <rc t="1" v="50436"/>
    </bk>
    <bk>
      <rc t="1" v="50437"/>
    </bk>
    <bk>
      <rc t="1" v="50438"/>
    </bk>
    <bk>
      <rc t="1" v="50439"/>
    </bk>
    <bk>
      <rc t="1" v="50440"/>
    </bk>
    <bk>
      <rc t="1" v="50441"/>
    </bk>
    <bk>
      <rc t="1" v="50442"/>
    </bk>
    <bk>
      <rc t="1" v="50443"/>
    </bk>
    <bk>
      <rc t="1" v="50444"/>
    </bk>
    <bk>
      <rc t="1" v="50445"/>
    </bk>
    <bk>
      <rc t="1" v="50446"/>
    </bk>
    <bk>
      <rc t="1" v="50447"/>
    </bk>
    <bk>
      <rc t="1" v="50448"/>
    </bk>
    <bk>
      <rc t="1" v="50449"/>
    </bk>
    <bk>
      <rc t="1" v="50450"/>
    </bk>
    <bk>
      <rc t="1" v="50451"/>
    </bk>
    <bk>
      <rc t="1" v="50452"/>
    </bk>
    <bk>
      <rc t="1" v="50453"/>
    </bk>
    <bk>
      <rc t="1" v="50454"/>
    </bk>
    <bk>
      <rc t="1" v="50455"/>
    </bk>
    <bk>
      <rc t="1" v="50456"/>
    </bk>
    <bk>
      <rc t="1" v="50457"/>
    </bk>
    <bk>
      <rc t="1" v="50458"/>
    </bk>
    <bk>
      <rc t="1" v="50459"/>
    </bk>
    <bk>
      <rc t="1" v="50460"/>
    </bk>
    <bk>
      <rc t="1" v="50461"/>
    </bk>
    <bk>
      <rc t="1" v="50462"/>
    </bk>
    <bk>
      <rc t="1" v="50463"/>
    </bk>
    <bk>
      <rc t="1" v="50464"/>
    </bk>
    <bk>
      <rc t="1" v="50465"/>
    </bk>
    <bk>
      <rc t="1" v="50466"/>
    </bk>
    <bk>
      <rc t="1" v="50467"/>
    </bk>
    <bk>
      <rc t="1" v="50468"/>
    </bk>
    <bk>
      <rc t="1" v="50469"/>
    </bk>
    <bk>
      <rc t="1" v="50470"/>
    </bk>
    <bk>
      <rc t="1" v="50471"/>
    </bk>
    <bk>
      <rc t="1" v="50472"/>
    </bk>
    <bk>
      <rc t="1" v="50473"/>
    </bk>
    <bk>
      <rc t="1" v="50474"/>
    </bk>
    <bk>
      <rc t="1" v="50475"/>
    </bk>
    <bk>
      <rc t="1" v="50476"/>
    </bk>
    <bk>
      <rc t="1" v="50477"/>
    </bk>
    <bk>
      <rc t="1" v="50478"/>
    </bk>
    <bk>
      <rc t="1" v="50479"/>
    </bk>
    <bk>
      <rc t="1" v="50480"/>
    </bk>
    <bk>
      <rc t="1" v="50481"/>
    </bk>
    <bk>
      <rc t="1" v="50482"/>
    </bk>
    <bk>
      <rc t="1" v="50483"/>
    </bk>
    <bk>
      <rc t="1" v="50484"/>
    </bk>
    <bk>
      <rc t="1" v="50485"/>
    </bk>
    <bk>
      <rc t="1" v="50486"/>
    </bk>
    <bk>
      <rc t="1" v="50487"/>
    </bk>
    <bk>
      <rc t="1" v="50488"/>
    </bk>
    <bk>
      <rc t="1" v="50489"/>
    </bk>
    <bk>
      <rc t="1" v="50490"/>
    </bk>
    <bk>
      <rc t="1" v="50491"/>
    </bk>
    <bk>
      <rc t="1" v="50492"/>
    </bk>
    <bk>
      <rc t="1" v="50493"/>
    </bk>
    <bk>
      <rc t="1" v="50494"/>
    </bk>
    <bk>
      <rc t="1" v="50495"/>
    </bk>
    <bk>
      <rc t="1" v="50496"/>
    </bk>
    <bk>
      <rc t="1" v="50497"/>
    </bk>
    <bk>
      <rc t="1" v="50498"/>
    </bk>
    <bk>
      <rc t="1" v="50499"/>
    </bk>
    <bk>
      <rc t="1" v="50500"/>
    </bk>
    <bk>
      <rc t="1" v="50501"/>
    </bk>
    <bk>
      <rc t="1" v="50502"/>
    </bk>
    <bk>
      <rc t="1" v="50503"/>
    </bk>
    <bk>
      <rc t="1" v="50504"/>
    </bk>
    <bk>
      <rc t="1" v="50505"/>
    </bk>
    <bk>
      <rc t="1" v="50506"/>
    </bk>
    <bk>
      <rc t="1" v="50507"/>
    </bk>
    <bk>
      <rc t="1" v="50508"/>
    </bk>
    <bk>
      <rc t="1" v="50509"/>
    </bk>
    <bk>
      <rc t="1" v="50510"/>
    </bk>
    <bk>
      <rc t="1" v="50511"/>
    </bk>
    <bk>
      <rc t="1" v="50512"/>
    </bk>
    <bk>
      <rc t="1" v="50513"/>
    </bk>
    <bk>
      <rc t="1" v="50514"/>
    </bk>
    <bk>
      <rc t="1" v="50515"/>
    </bk>
    <bk>
      <rc t="1" v="50516"/>
    </bk>
    <bk>
      <rc t="1" v="50517"/>
    </bk>
    <bk>
      <rc t="1" v="50518"/>
    </bk>
    <bk>
      <rc t="1" v="50519"/>
    </bk>
    <bk>
      <rc t="1" v="50520"/>
    </bk>
    <bk>
      <rc t="1" v="50521"/>
    </bk>
    <bk>
      <rc t="1" v="50522"/>
    </bk>
    <bk>
      <rc t="1" v="50523"/>
    </bk>
    <bk>
      <rc t="1" v="50524"/>
    </bk>
    <bk>
      <rc t="1" v="50525"/>
    </bk>
    <bk>
      <rc t="1" v="50526"/>
    </bk>
    <bk>
      <rc t="1" v="50527"/>
    </bk>
    <bk>
      <rc t="1" v="50528"/>
    </bk>
    <bk>
      <rc t="1" v="50529"/>
    </bk>
    <bk>
      <rc t="1" v="50530"/>
    </bk>
    <bk>
      <rc t="1" v="50531"/>
    </bk>
    <bk>
      <rc t="1" v="50532"/>
    </bk>
    <bk>
      <rc t="1" v="50533"/>
    </bk>
    <bk>
      <rc t="1" v="50534"/>
    </bk>
    <bk>
      <rc t="1" v="50535"/>
    </bk>
    <bk>
      <rc t="1" v="50536"/>
    </bk>
    <bk>
      <rc t="1" v="50537"/>
    </bk>
    <bk>
      <rc t="1" v="50538"/>
    </bk>
    <bk>
      <rc t="1" v="50539"/>
    </bk>
    <bk>
      <rc t="1" v="50540"/>
    </bk>
    <bk>
      <rc t="1" v="50541"/>
    </bk>
    <bk>
      <rc t="1" v="50542"/>
    </bk>
    <bk>
      <rc t="1" v="50543"/>
    </bk>
    <bk>
      <rc t="1" v="50544"/>
    </bk>
    <bk>
      <rc t="1" v="50545"/>
    </bk>
    <bk>
      <rc t="1" v="50546"/>
    </bk>
    <bk>
      <rc t="1" v="50547"/>
    </bk>
    <bk>
      <rc t="1" v="50548"/>
    </bk>
    <bk>
      <rc t="1" v="50549"/>
    </bk>
    <bk>
      <rc t="1" v="50550"/>
    </bk>
    <bk>
      <rc t="1" v="50551"/>
    </bk>
    <bk>
      <rc t="1" v="50552"/>
    </bk>
    <bk>
      <rc t="1" v="50553"/>
    </bk>
    <bk>
      <rc t="1" v="50554"/>
    </bk>
    <bk>
      <rc t="1" v="50555"/>
    </bk>
    <bk>
      <rc t="1" v="50556"/>
    </bk>
    <bk>
      <rc t="1" v="50557"/>
    </bk>
    <bk>
      <rc t="1" v="50558"/>
    </bk>
    <bk>
      <rc t="1" v="50559"/>
    </bk>
    <bk>
      <rc t="1" v="50560"/>
    </bk>
    <bk>
      <rc t="1" v="50561"/>
    </bk>
    <bk>
      <rc t="1" v="50562"/>
    </bk>
    <bk>
      <rc t="1" v="50563"/>
    </bk>
    <bk>
      <rc t="1" v="50564"/>
    </bk>
    <bk>
      <rc t="1" v="50565"/>
    </bk>
    <bk>
      <rc t="1" v="50566"/>
    </bk>
    <bk>
      <rc t="1" v="50567"/>
    </bk>
    <bk>
      <rc t="1" v="50568"/>
    </bk>
    <bk>
      <rc t="1" v="50569"/>
    </bk>
    <bk>
      <rc t="1" v="50570"/>
    </bk>
    <bk>
      <rc t="1" v="50571"/>
    </bk>
    <bk>
      <rc t="1" v="50572"/>
    </bk>
    <bk>
      <rc t="1" v="50573"/>
    </bk>
    <bk>
      <rc t="1" v="50574"/>
    </bk>
    <bk>
      <rc t="1" v="50575"/>
    </bk>
    <bk>
      <rc t="1" v="50576"/>
    </bk>
    <bk>
      <rc t="1" v="50577"/>
    </bk>
    <bk>
      <rc t="1" v="50578"/>
    </bk>
    <bk>
      <rc t="1" v="50579"/>
    </bk>
    <bk>
      <rc t="1" v="50580"/>
    </bk>
    <bk>
      <rc t="1" v="50581"/>
    </bk>
    <bk>
      <rc t="1" v="50582"/>
    </bk>
    <bk>
      <rc t="1" v="50583"/>
    </bk>
    <bk>
      <rc t="1" v="50584"/>
    </bk>
    <bk>
      <rc t="1" v="50585"/>
    </bk>
    <bk>
      <rc t="1" v="50586"/>
    </bk>
    <bk>
      <rc t="1" v="50587"/>
    </bk>
    <bk>
      <rc t="1" v="50588"/>
    </bk>
    <bk>
      <rc t="1" v="50589"/>
    </bk>
    <bk>
      <rc t="1" v="50590"/>
    </bk>
    <bk>
      <rc t="1" v="50591"/>
    </bk>
    <bk>
      <rc t="1" v="50592"/>
    </bk>
    <bk>
      <rc t="1" v="50593"/>
    </bk>
    <bk>
      <rc t="1" v="50594"/>
    </bk>
    <bk>
      <rc t="1" v="50595"/>
    </bk>
    <bk>
      <rc t="1" v="50596"/>
    </bk>
    <bk>
      <rc t="1" v="50597"/>
    </bk>
    <bk>
      <rc t="1" v="50598"/>
    </bk>
    <bk>
      <rc t="1" v="50599"/>
    </bk>
    <bk>
      <rc t="1" v="50600"/>
    </bk>
    <bk>
      <rc t="1" v="50601"/>
    </bk>
    <bk>
      <rc t="1" v="50602"/>
    </bk>
    <bk>
      <rc t="1" v="50603"/>
    </bk>
    <bk>
      <rc t="1" v="50604"/>
    </bk>
    <bk>
      <rc t="1" v="50605"/>
    </bk>
    <bk>
      <rc t="1" v="50606"/>
    </bk>
    <bk>
      <rc t="1" v="50607"/>
    </bk>
    <bk>
      <rc t="1" v="50608"/>
    </bk>
    <bk>
      <rc t="1" v="50609"/>
    </bk>
    <bk>
      <rc t="1" v="50610"/>
    </bk>
    <bk>
      <rc t="1" v="50611"/>
    </bk>
    <bk>
      <rc t="1" v="50612"/>
    </bk>
    <bk>
      <rc t="1" v="50613"/>
    </bk>
    <bk>
      <rc t="1" v="50614"/>
    </bk>
    <bk>
      <rc t="1" v="50615"/>
    </bk>
    <bk>
      <rc t="1" v="50616"/>
    </bk>
    <bk>
      <rc t="1" v="50617"/>
    </bk>
    <bk>
      <rc t="1" v="50618"/>
    </bk>
    <bk>
      <rc t="1" v="50619"/>
    </bk>
    <bk>
      <rc t="1" v="50620"/>
    </bk>
    <bk>
      <rc t="1" v="50621"/>
    </bk>
    <bk>
      <rc t="1" v="50622"/>
    </bk>
    <bk>
      <rc t="1" v="50623"/>
    </bk>
    <bk>
      <rc t="1" v="50624"/>
    </bk>
    <bk>
      <rc t="1" v="50625"/>
    </bk>
    <bk>
      <rc t="1" v="50626"/>
    </bk>
    <bk>
      <rc t="1" v="50627"/>
    </bk>
    <bk>
      <rc t="1" v="50628"/>
    </bk>
    <bk>
      <rc t="1" v="50629"/>
    </bk>
    <bk>
      <rc t="1" v="50630"/>
    </bk>
    <bk>
      <rc t="1" v="50631"/>
    </bk>
    <bk>
      <rc t="1" v="50632"/>
    </bk>
    <bk>
      <rc t="1" v="50633"/>
    </bk>
    <bk>
      <rc t="1" v="50634"/>
    </bk>
    <bk>
      <rc t="1" v="50635"/>
    </bk>
    <bk>
      <rc t="1" v="50636"/>
    </bk>
    <bk>
      <rc t="1" v="50637"/>
    </bk>
    <bk>
      <rc t="1" v="50638"/>
    </bk>
    <bk>
      <rc t="1" v="50639"/>
    </bk>
    <bk>
      <rc t="1" v="50640"/>
    </bk>
    <bk>
      <rc t="1" v="50641"/>
    </bk>
    <bk>
      <rc t="1" v="50642"/>
    </bk>
    <bk>
      <rc t="1" v="50643"/>
    </bk>
    <bk>
      <rc t="1" v="50644"/>
    </bk>
    <bk>
      <rc t="1" v="50645"/>
    </bk>
    <bk>
      <rc t="1" v="50646"/>
    </bk>
    <bk>
      <rc t="1" v="50647"/>
    </bk>
    <bk>
      <rc t="1" v="50648"/>
    </bk>
    <bk>
      <rc t="1" v="50649"/>
    </bk>
    <bk>
      <rc t="1" v="50650"/>
    </bk>
    <bk>
      <rc t="1" v="50651"/>
    </bk>
    <bk>
      <rc t="1" v="50652"/>
    </bk>
    <bk>
      <rc t="1" v="50653"/>
    </bk>
    <bk>
      <rc t="1" v="50654"/>
    </bk>
    <bk>
      <rc t="1" v="50655"/>
    </bk>
    <bk>
      <rc t="1" v="50656"/>
    </bk>
    <bk>
      <rc t="1" v="50657"/>
    </bk>
    <bk>
      <rc t="1" v="50658"/>
    </bk>
    <bk>
      <rc t="1" v="50659"/>
    </bk>
    <bk>
      <rc t="1" v="50660"/>
    </bk>
    <bk>
      <rc t="1" v="50661"/>
    </bk>
    <bk>
      <rc t="1" v="50662"/>
    </bk>
    <bk>
      <rc t="1" v="50663"/>
    </bk>
    <bk>
      <rc t="1" v="50664"/>
    </bk>
    <bk>
      <rc t="1" v="50665"/>
    </bk>
    <bk>
      <rc t="1" v="50666"/>
    </bk>
    <bk>
      <rc t="1" v="50667"/>
    </bk>
    <bk>
      <rc t="1" v="50668"/>
    </bk>
    <bk>
      <rc t="1" v="50669"/>
    </bk>
    <bk>
      <rc t="1" v="50670"/>
    </bk>
    <bk>
      <rc t="1" v="50671"/>
    </bk>
    <bk>
      <rc t="1" v="50672"/>
    </bk>
    <bk>
      <rc t="1" v="50673"/>
    </bk>
    <bk>
      <rc t="1" v="50674"/>
    </bk>
    <bk>
      <rc t="1" v="50675"/>
    </bk>
    <bk>
      <rc t="1" v="50676"/>
    </bk>
    <bk>
      <rc t="1" v="50677"/>
    </bk>
    <bk>
      <rc t="1" v="50678"/>
    </bk>
    <bk>
      <rc t="1" v="50679"/>
    </bk>
    <bk>
      <rc t="1" v="50680"/>
    </bk>
    <bk>
      <rc t="1" v="50681"/>
    </bk>
    <bk>
      <rc t="1" v="50682"/>
    </bk>
    <bk>
      <rc t="1" v="50683"/>
    </bk>
    <bk>
      <rc t="1" v="50684"/>
    </bk>
    <bk>
      <rc t="1" v="50685"/>
    </bk>
    <bk>
      <rc t="1" v="50686"/>
    </bk>
    <bk>
      <rc t="1" v="50687"/>
    </bk>
    <bk>
      <rc t="1" v="50688"/>
    </bk>
    <bk>
      <rc t="1" v="50689"/>
    </bk>
    <bk>
      <rc t="1" v="50690"/>
    </bk>
    <bk>
      <rc t="1" v="50691"/>
    </bk>
    <bk>
      <rc t="1" v="50692"/>
    </bk>
    <bk>
      <rc t="1" v="50693"/>
    </bk>
    <bk>
      <rc t="1" v="50694"/>
    </bk>
    <bk>
      <rc t="1" v="50695"/>
    </bk>
    <bk>
      <rc t="1" v="50696"/>
    </bk>
    <bk>
      <rc t="1" v="50697"/>
    </bk>
    <bk>
      <rc t="1" v="50698"/>
    </bk>
    <bk>
      <rc t="1" v="50699"/>
    </bk>
    <bk>
      <rc t="1" v="50700"/>
    </bk>
    <bk>
      <rc t="1" v="50701"/>
    </bk>
    <bk>
      <rc t="1" v="50702"/>
    </bk>
    <bk>
      <rc t="1" v="50703"/>
    </bk>
    <bk>
      <rc t="1" v="50704"/>
    </bk>
    <bk>
      <rc t="1" v="50705"/>
    </bk>
    <bk>
      <rc t="1" v="50706"/>
    </bk>
    <bk>
      <rc t="1" v="50707"/>
    </bk>
    <bk>
      <rc t="1" v="50708"/>
    </bk>
    <bk>
      <rc t="1" v="50709"/>
    </bk>
    <bk>
      <rc t="1" v="50710"/>
    </bk>
    <bk>
      <rc t="1" v="50711"/>
    </bk>
    <bk>
      <rc t="1" v="50712"/>
    </bk>
    <bk>
      <rc t="1" v="50713"/>
    </bk>
    <bk>
      <rc t="1" v="50714"/>
    </bk>
    <bk>
      <rc t="1" v="50715"/>
    </bk>
    <bk>
      <rc t="1" v="50716"/>
    </bk>
    <bk>
      <rc t="1" v="50717"/>
    </bk>
    <bk>
      <rc t="1" v="50718"/>
    </bk>
    <bk>
      <rc t="1" v="50719"/>
    </bk>
    <bk>
      <rc t="1" v="50720"/>
    </bk>
    <bk>
      <rc t="1" v="50721"/>
    </bk>
    <bk>
      <rc t="1" v="50722"/>
    </bk>
    <bk>
      <rc t="1" v="50723"/>
    </bk>
    <bk>
      <rc t="1" v="50724"/>
    </bk>
    <bk>
      <rc t="1" v="50725"/>
    </bk>
    <bk>
      <rc t="1" v="50726"/>
    </bk>
    <bk>
      <rc t="1" v="50727"/>
    </bk>
    <bk>
      <rc t="1" v="50728"/>
    </bk>
    <bk>
      <rc t="1" v="50729"/>
    </bk>
    <bk>
      <rc t="1" v="50730"/>
    </bk>
    <bk>
      <rc t="1" v="50731"/>
    </bk>
    <bk>
      <rc t="1" v="50732"/>
    </bk>
    <bk>
      <rc t="1" v="50733"/>
    </bk>
    <bk>
      <rc t="1" v="50734"/>
    </bk>
    <bk>
      <rc t="1" v="50735"/>
    </bk>
    <bk>
      <rc t="1" v="50736"/>
    </bk>
    <bk>
      <rc t="1" v="50737"/>
    </bk>
    <bk>
      <rc t="1" v="50738"/>
    </bk>
    <bk>
      <rc t="1" v="50739"/>
    </bk>
    <bk>
      <rc t="1" v="50740"/>
    </bk>
    <bk>
      <rc t="1" v="50741"/>
    </bk>
    <bk>
      <rc t="1" v="50742"/>
    </bk>
    <bk>
      <rc t="1" v="50743"/>
    </bk>
    <bk>
      <rc t="1" v="50744"/>
    </bk>
    <bk>
      <rc t="1" v="50745"/>
    </bk>
    <bk>
      <rc t="1" v="50746"/>
    </bk>
    <bk>
      <rc t="1" v="50747"/>
    </bk>
    <bk>
      <rc t="1" v="50748"/>
    </bk>
    <bk>
      <rc t="1" v="50749"/>
    </bk>
    <bk>
      <rc t="1" v="50750"/>
    </bk>
    <bk>
      <rc t="1" v="50751"/>
    </bk>
    <bk>
      <rc t="1" v="50752"/>
    </bk>
    <bk>
      <rc t="1" v="50753"/>
    </bk>
    <bk>
      <rc t="1" v="50754"/>
    </bk>
    <bk>
      <rc t="1" v="50755"/>
    </bk>
    <bk>
      <rc t="1" v="50756"/>
    </bk>
    <bk>
      <rc t="1" v="50757"/>
    </bk>
    <bk>
      <rc t="1" v="50758"/>
    </bk>
    <bk>
      <rc t="1" v="50759"/>
    </bk>
    <bk>
      <rc t="1" v="50760"/>
    </bk>
    <bk>
      <rc t="1" v="50761"/>
    </bk>
    <bk>
      <rc t="1" v="50762"/>
    </bk>
    <bk>
      <rc t="1" v="50763"/>
    </bk>
    <bk>
      <rc t="1" v="50764"/>
    </bk>
    <bk>
      <rc t="1" v="50765"/>
    </bk>
    <bk>
      <rc t="1" v="50766"/>
    </bk>
    <bk>
      <rc t="1" v="50767"/>
    </bk>
    <bk>
      <rc t="1" v="50768"/>
    </bk>
    <bk>
      <rc t="1" v="50769"/>
    </bk>
    <bk>
      <rc t="1" v="50770"/>
    </bk>
    <bk>
      <rc t="1" v="50771"/>
    </bk>
    <bk>
      <rc t="1" v="50772"/>
    </bk>
    <bk>
      <rc t="1" v="50773"/>
    </bk>
    <bk>
      <rc t="1" v="50774"/>
    </bk>
    <bk>
      <rc t="1" v="50775"/>
    </bk>
    <bk>
      <rc t="1" v="50776"/>
    </bk>
    <bk>
      <rc t="1" v="50777"/>
    </bk>
    <bk>
      <rc t="1" v="50778"/>
    </bk>
    <bk>
      <rc t="1" v="50779"/>
    </bk>
    <bk>
      <rc t="1" v="50780"/>
    </bk>
    <bk>
      <rc t="1" v="50781"/>
    </bk>
    <bk>
      <rc t="1" v="50782"/>
    </bk>
    <bk>
      <rc t="1" v="50783"/>
    </bk>
    <bk>
      <rc t="1" v="50784"/>
    </bk>
    <bk>
      <rc t="1" v="50785"/>
    </bk>
    <bk>
      <rc t="1" v="50786"/>
    </bk>
    <bk>
      <rc t="1" v="50787"/>
    </bk>
    <bk>
      <rc t="1" v="50788"/>
    </bk>
    <bk>
      <rc t="1" v="50789"/>
    </bk>
    <bk>
      <rc t="1" v="50790"/>
    </bk>
    <bk>
      <rc t="1" v="50791"/>
    </bk>
    <bk>
      <rc t="1" v="50792"/>
    </bk>
    <bk>
      <rc t="1" v="50793"/>
    </bk>
    <bk>
      <rc t="1" v="50794"/>
    </bk>
    <bk>
      <rc t="1" v="50795"/>
    </bk>
    <bk>
      <rc t="1" v="50796"/>
    </bk>
    <bk>
      <rc t="1" v="50797"/>
    </bk>
    <bk>
      <rc t="1" v="50798"/>
    </bk>
    <bk>
      <rc t="1" v="50799"/>
    </bk>
    <bk>
      <rc t="1" v="50800"/>
    </bk>
    <bk>
      <rc t="1" v="50801"/>
    </bk>
    <bk>
      <rc t="1" v="50802"/>
    </bk>
    <bk>
      <rc t="1" v="50803"/>
    </bk>
    <bk>
      <rc t="1" v="50804"/>
    </bk>
    <bk>
      <rc t="1" v="50805"/>
    </bk>
    <bk>
      <rc t="1" v="50806"/>
    </bk>
    <bk>
      <rc t="1" v="50807"/>
    </bk>
    <bk>
      <rc t="1" v="50808"/>
    </bk>
    <bk>
      <rc t="1" v="50809"/>
    </bk>
    <bk>
      <rc t="1" v="50810"/>
    </bk>
    <bk>
      <rc t="1" v="50811"/>
    </bk>
    <bk>
      <rc t="1" v="50812"/>
    </bk>
    <bk>
      <rc t="1" v="50813"/>
    </bk>
    <bk>
      <rc t="1" v="50814"/>
    </bk>
    <bk>
      <rc t="1" v="50815"/>
    </bk>
    <bk>
      <rc t="1" v="50816"/>
    </bk>
    <bk>
      <rc t="1" v="50817"/>
    </bk>
    <bk>
      <rc t="1" v="50818"/>
    </bk>
    <bk>
      <rc t="1" v="50819"/>
    </bk>
    <bk>
      <rc t="1" v="50820"/>
    </bk>
    <bk>
      <rc t="1" v="50821"/>
    </bk>
    <bk>
      <rc t="1" v="50822"/>
    </bk>
    <bk>
      <rc t="1" v="50823"/>
    </bk>
    <bk>
      <rc t="1" v="50824"/>
    </bk>
    <bk>
      <rc t="1" v="50825"/>
    </bk>
    <bk>
      <rc t="1" v="50826"/>
    </bk>
    <bk>
      <rc t="1" v="50827"/>
    </bk>
    <bk>
      <rc t="1" v="50828"/>
    </bk>
    <bk>
      <rc t="1" v="50829"/>
    </bk>
    <bk>
      <rc t="1" v="50830"/>
    </bk>
    <bk>
      <rc t="1" v="50831"/>
    </bk>
    <bk>
      <rc t="1" v="50832"/>
    </bk>
    <bk>
      <rc t="1" v="50833"/>
    </bk>
    <bk>
      <rc t="1" v="50834"/>
    </bk>
    <bk>
      <rc t="1" v="50835"/>
    </bk>
    <bk>
      <rc t="1" v="50836"/>
    </bk>
    <bk>
      <rc t="1" v="50837"/>
    </bk>
    <bk>
      <rc t="1" v="50838"/>
    </bk>
    <bk>
      <rc t="1" v="50839"/>
    </bk>
    <bk>
      <rc t="1" v="50840"/>
    </bk>
    <bk>
      <rc t="1" v="50841"/>
    </bk>
    <bk>
      <rc t="1" v="50842"/>
    </bk>
    <bk>
      <rc t="1" v="50843"/>
    </bk>
    <bk>
      <rc t="1" v="50844"/>
    </bk>
    <bk>
      <rc t="1" v="50845"/>
    </bk>
    <bk>
      <rc t="1" v="50846"/>
    </bk>
    <bk>
      <rc t="1" v="50847"/>
    </bk>
    <bk>
      <rc t="1" v="50848"/>
    </bk>
    <bk>
      <rc t="1" v="50849"/>
    </bk>
    <bk>
      <rc t="1" v="50850"/>
    </bk>
    <bk>
      <rc t="1" v="50851"/>
    </bk>
    <bk>
      <rc t="1" v="50852"/>
    </bk>
    <bk>
      <rc t="1" v="50853"/>
    </bk>
    <bk>
      <rc t="1" v="50854"/>
    </bk>
    <bk>
      <rc t="1" v="50855"/>
    </bk>
    <bk>
      <rc t="1" v="50856"/>
    </bk>
    <bk>
      <rc t="1" v="50857"/>
    </bk>
    <bk>
      <rc t="1" v="50858"/>
    </bk>
    <bk>
      <rc t="1" v="50859"/>
    </bk>
    <bk>
      <rc t="1" v="50860"/>
    </bk>
    <bk>
      <rc t="1" v="50861"/>
    </bk>
    <bk>
      <rc t="1" v="50862"/>
    </bk>
    <bk>
      <rc t="1" v="50863"/>
    </bk>
    <bk>
      <rc t="1" v="50864"/>
    </bk>
    <bk>
      <rc t="1" v="50865"/>
    </bk>
    <bk>
      <rc t="1" v="50866"/>
    </bk>
    <bk>
      <rc t="1" v="50867"/>
    </bk>
    <bk>
      <rc t="1" v="50868"/>
    </bk>
    <bk>
      <rc t="1" v="50869"/>
    </bk>
    <bk>
      <rc t="1" v="50870"/>
    </bk>
    <bk>
      <rc t="1" v="50871"/>
    </bk>
    <bk>
      <rc t="1" v="50872"/>
    </bk>
    <bk>
      <rc t="1" v="50873"/>
    </bk>
    <bk>
      <rc t="1" v="50874"/>
    </bk>
    <bk>
      <rc t="1" v="50875"/>
    </bk>
    <bk>
      <rc t="1" v="50876"/>
    </bk>
    <bk>
      <rc t="1" v="50877"/>
    </bk>
    <bk>
      <rc t="1" v="50878"/>
    </bk>
    <bk>
      <rc t="1" v="50879"/>
    </bk>
    <bk>
      <rc t="1" v="50880"/>
    </bk>
    <bk>
      <rc t="1" v="50881"/>
    </bk>
    <bk>
      <rc t="1" v="50882"/>
    </bk>
    <bk>
      <rc t="1" v="50883"/>
    </bk>
    <bk>
      <rc t="1" v="50884"/>
    </bk>
    <bk>
      <rc t="1" v="50885"/>
    </bk>
    <bk>
      <rc t="1" v="50886"/>
    </bk>
    <bk>
      <rc t="1" v="50887"/>
    </bk>
    <bk>
      <rc t="1" v="50888"/>
    </bk>
    <bk>
      <rc t="1" v="50889"/>
    </bk>
    <bk>
      <rc t="1" v="50890"/>
    </bk>
    <bk>
      <rc t="1" v="50891"/>
    </bk>
    <bk>
      <rc t="1" v="50892"/>
    </bk>
    <bk>
      <rc t="1" v="50893"/>
    </bk>
    <bk>
      <rc t="1" v="50894"/>
    </bk>
    <bk>
      <rc t="1" v="50895"/>
    </bk>
    <bk>
      <rc t="1" v="50896"/>
    </bk>
    <bk>
      <rc t="1" v="50897"/>
    </bk>
    <bk>
      <rc t="1" v="50898"/>
    </bk>
    <bk>
      <rc t="1" v="50899"/>
    </bk>
    <bk>
      <rc t="1" v="50900"/>
    </bk>
    <bk>
      <rc t="1" v="50901"/>
    </bk>
    <bk>
      <rc t="1" v="50902"/>
    </bk>
    <bk>
      <rc t="1" v="50903"/>
    </bk>
    <bk>
      <rc t="1" v="50904"/>
    </bk>
    <bk>
      <rc t="1" v="50905"/>
    </bk>
    <bk>
      <rc t="1" v="50906"/>
    </bk>
    <bk>
      <rc t="1" v="50907"/>
    </bk>
    <bk>
      <rc t="1" v="50908"/>
    </bk>
    <bk>
      <rc t="1" v="50909"/>
    </bk>
    <bk>
      <rc t="1" v="50910"/>
    </bk>
    <bk>
      <rc t="1" v="50911"/>
    </bk>
    <bk>
      <rc t="1" v="50912"/>
    </bk>
    <bk>
      <rc t="1" v="50913"/>
    </bk>
    <bk>
      <rc t="1" v="50914"/>
    </bk>
    <bk>
      <rc t="1" v="50915"/>
    </bk>
    <bk>
      <rc t="1" v="50916"/>
    </bk>
    <bk>
      <rc t="1" v="50917"/>
    </bk>
    <bk>
      <rc t="1" v="50918"/>
    </bk>
    <bk>
      <rc t="1" v="50919"/>
    </bk>
    <bk>
      <rc t="1" v="50920"/>
    </bk>
    <bk>
      <rc t="1" v="50921"/>
    </bk>
    <bk>
      <rc t="1" v="50922"/>
    </bk>
    <bk>
      <rc t="1" v="50923"/>
    </bk>
    <bk>
      <rc t="1" v="50924"/>
    </bk>
    <bk>
      <rc t="1" v="50925"/>
    </bk>
    <bk>
      <rc t="1" v="50926"/>
    </bk>
    <bk>
      <rc t="1" v="50927"/>
    </bk>
    <bk>
      <rc t="1" v="50928"/>
    </bk>
    <bk>
      <rc t="1" v="50929"/>
    </bk>
    <bk>
      <rc t="1" v="50930"/>
    </bk>
    <bk>
      <rc t="1" v="50931"/>
    </bk>
    <bk>
      <rc t="1" v="50932"/>
    </bk>
    <bk>
      <rc t="1" v="50933"/>
    </bk>
    <bk>
      <rc t="1" v="50934"/>
    </bk>
    <bk>
      <rc t="1" v="50935"/>
    </bk>
    <bk>
      <rc t="1" v="50936"/>
    </bk>
    <bk>
      <rc t="1" v="50937"/>
    </bk>
    <bk>
      <rc t="1" v="50938"/>
    </bk>
    <bk>
      <rc t="1" v="50939"/>
    </bk>
    <bk>
      <rc t="1" v="50940"/>
    </bk>
    <bk>
      <rc t="1" v="50941"/>
    </bk>
    <bk>
      <rc t="1" v="50942"/>
    </bk>
    <bk>
      <rc t="1" v="50943"/>
    </bk>
    <bk>
      <rc t="1" v="50944"/>
    </bk>
    <bk>
      <rc t="1" v="50945"/>
    </bk>
    <bk>
      <rc t="1" v="50946"/>
    </bk>
    <bk>
      <rc t="1" v="50947"/>
    </bk>
    <bk>
      <rc t="1" v="50948"/>
    </bk>
    <bk>
      <rc t="1" v="50949"/>
    </bk>
    <bk>
      <rc t="1" v="50950"/>
    </bk>
    <bk>
      <rc t="1" v="50951"/>
    </bk>
    <bk>
      <rc t="1" v="50952"/>
    </bk>
    <bk>
      <rc t="1" v="50953"/>
    </bk>
    <bk>
      <rc t="1" v="50954"/>
    </bk>
    <bk>
      <rc t="1" v="50955"/>
    </bk>
    <bk>
      <rc t="1" v="50956"/>
    </bk>
    <bk>
      <rc t="1" v="50957"/>
    </bk>
    <bk>
      <rc t="1" v="50958"/>
    </bk>
    <bk>
      <rc t="1" v="50959"/>
    </bk>
    <bk>
      <rc t="1" v="50960"/>
    </bk>
    <bk>
      <rc t="1" v="50961"/>
    </bk>
    <bk>
      <rc t="1" v="50962"/>
    </bk>
    <bk>
      <rc t="1" v="50963"/>
    </bk>
    <bk>
      <rc t="1" v="50964"/>
    </bk>
    <bk>
      <rc t="1" v="50965"/>
    </bk>
    <bk>
      <rc t="1" v="50966"/>
    </bk>
    <bk>
      <rc t="1" v="50967"/>
    </bk>
    <bk>
      <rc t="1" v="50968"/>
    </bk>
    <bk>
      <rc t="1" v="50969"/>
    </bk>
    <bk>
      <rc t="1" v="50970"/>
    </bk>
    <bk>
      <rc t="1" v="50971"/>
    </bk>
    <bk>
      <rc t="1" v="50972"/>
    </bk>
    <bk>
      <rc t="1" v="50973"/>
    </bk>
    <bk>
      <rc t="1" v="50974"/>
    </bk>
    <bk>
      <rc t="1" v="50975"/>
    </bk>
    <bk>
      <rc t="1" v="50976"/>
    </bk>
    <bk>
      <rc t="1" v="50977"/>
    </bk>
    <bk>
      <rc t="1" v="50978"/>
    </bk>
    <bk>
      <rc t="1" v="50979"/>
    </bk>
    <bk>
      <rc t="1" v="50980"/>
    </bk>
    <bk>
      <rc t="1" v="50981"/>
    </bk>
    <bk>
      <rc t="1" v="50982"/>
    </bk>
    <bk>
      <rc t="1" v="50983"/>
    </bk>
    <bk>
      <rc t="1" v="50984"/>
    </bk>
    <bk>
      <rc t="1" v="50985"/>
    </bk>
    <bk>
      <rc t="1" v="50986"/>
    </bk>
    <bk>
      <rc t="1" v="50987"/>
    </bk>
    <bk>
      <rc t="1" v="50988"/>
    </bk>
    <bk>
      <rc t="1" v="50989"/>
    </bk>
    <bk>
      <rc t="1" v="50990"/>
    </bk>
    <bk>
      <rc t="1" v="50991"/>
    </bk>
    <bk>
      <rc t="1" v="50992"/>
    </bk>
    <bk>
      <rc t="1" v="50993"/>
    </bk>
    <bk>
      <rc t="1" v="50994"/>
    </bk>
    <bk>
      <rc t="1" v="50995"/>
    </bk>
    <bk>
      <rc t="1" v="50996"/>
    </bk>
    <bk>
      <rc t="1" v="50997"/>
    </bk>
    <bk>
      <rc t="1" v="50998"/>
    </bk>
    <bk>
      <rc t="1" v="50999"/>
    </bk>
    <bk>
      <rc t="1" v="51000"/>
    </bk>
    <bk>
      <rc t="1" v="51001"/>
    </bk>
    <bk>
      <rc t="1" v="51002"/>
    </bk>
    <bk>
      <rc t="1" v="51003"/>
    </bk>
    <bk>
      <rc t="1" v="51004"/>
    </bk>
    <bk>
      <rc t="1" v="51005"/>
    </bk>
    <bk>
      <rc t="1" v="51006"/>
    </bk>
    <bk>
      <rc t="1" v="51007"/>
    </bk>
    <bk>
      <rc t="1" v="51008"/>
    </bk>
    <bk>
      <rc t="1" v="51009"/>
    </bk>
    <bk>
      <rc t="1" v="51010"/>
    </bk>
    <bk>
      <rc t="1" v="51011"/>
    </bk>
    <bk>
      <rc t="1" v="51012"/>
    </bk>
    <bk>
      <rc t="1" v="51013"/>
    </bk>
    <bk>
      <rc t="1" v="51014"/>
    </bk>
    <bk>
      <rc t="1" v="51015"/>
    </bk>
    <bk>
      <rc t="1" v="51016"/>
    </bk>
    <bk>
      <rc t="1" v="51017"/>
    </bk>
    <bk>
      <rc t="1" v="51018"/>
    </bk>
    <bk>
      <rc t="1" v="51019"/>
    </bk>
    <bk>
      <rc t="1" v="51020"/>
    </bk>
    <bk>
      <rc t="1" v="51021"/>
    </bk>
    <bk>
      <rc t="1" v="51022"/>
    </bk>
    <bk>
      <rc t="1" v="51023"/>
    </bk>
    <bk>
      <rc t="1" v="51024"/>
    </bk>
    <bk>
      <rc t="1" v="51025"/>
    </bk>
    <bk>
      <rc t="1" v="51026"/>
    </bk>
    <bk>
      <rc t="1" v="51027"/>
    </bk>
    <bk>
      <rc t="1" v="51028"/>
    </bk>
    <bk>
      <rc t="1" v="51029"/>
    </bk>
    <bk>
      <rc t="1" v="51030"/>
    </bk>
    <bk>
      <rc t="1" v="51031"/>
    </bk>
    <bk>
      <rc t="1" v="51032"/>
    </bk>
    <bk>
      <rc t="1" v="51033"/>
    </bk>
    <bk>
      <rc t="1" v="51034"/>
    </bk>
    <bk>
      <rc t="1" v="51035"/>
    </bk>
    <bk>
      <rc t="1" v="51036"/>
    </bk>
    <bk>
      <rc t="1" v="51037"/>
    </bk>
    <bk>
      <rc t="1" v="51038"/>
    </bk>
    <bk>
      <rc t="1" v="51039"/>
    </bk>
    <bk>
      <rc t="1" v="51040"/>
    </bk>
    <bk>
      <rc t="1" v="51041"/>
    </bk>
    <bk>
      <rc t="1" v="51042"/>
    </bk>
    <bk>
      <rc t="1" v="51043"/>
    </bk>
    <bk>
      <rc t="1" v="51044"/>
    </bk>
    <bk>
      <rc t="1" v="51045"/>
    </bk>
    <bk>
      <rc t="1" v="51046"/>
    </bk>
    <bk>
      <rc t="1" v="51047"/>
    </bk>
    <bk>
      <rc t="1" v="51048"/>
    </bk>
    <bk>
      <rc t="1" v="51049"/>
    </bk>
    <bk>
      <rc t="1" v="51050"/>
    </bk>
    <bk>
      <rc t="1" v="51051"/>
    </bk>
    <bk>
      <rc t="1" v="51052"/>
    </bk>
    <bk>
      <rc t="1" v="51053"/>
    </bk>
    <bk>
      <rc t="1" v="51054"/>
    </bk>
    <bk>
      <rc t="1" v="51055"/>
    </bk>
    <bk>
      <rc t="1" v="51056"/>
    </bk>
    <bk>
      <rc t="1" v="51057"/>
    </bk>
    <bk>
      <rc t="1" v="51058"/>
    </bk>
    <bk>
      <rc t="1" v="51059"/>
    </bk>
    <bk>
      <rc t="1" v="51060"/>
    </bk>
    <bk>
      <rc t="1" v="51061"/>
    </bk>
    <bk>
      <rc t="1" v="51062"/>
    </bk>
    <bk>
      <rc t="1" v="51063"/>
    </bk>
    <bk>
      <rc t="1" v="51064"/>
    </bk>
    <bk>
      <rc t="1" v="51065"/>
    </bk>
    <bk>
      <rc t="1" v="51066"/>
    </bk>
    <bk>
      <rc t="1" v="51067"/>
    </bk>
    <bk>
      <rc t="1" v="51068"/>
    </bk>
    <bk>
      <rc t="1" v="51069"/>
    </bk>
    <bk>
      <rc t="1" v="51070"/>
    </bk>
    <bk>
      <rc t="1" v="51071"/>
    </bk>
    <bk>
      <rc t="1" v="51072"/>
    </bk>
    <bk>
      <rc t="1" v="51073"/>
    </bk>
    <bk>
      <rc t="1" v="51074"/>
    </bk>
    <bk>
      <rc t="1" v="51075"/>
    </bk>
    <bk>
      <rc t="1" v="51076"/>
    </bk>
    <bk>
      <rc t="1" v="51077"/>
    </bk>
    <bk>
      <rc t="1" v="51078"/>
    </bk>
    <bk>
      <rc t="1" v="51079"/>
    </bk>
    <bk>
      <rc t="1" v="51080"/>
    </bk>
    <bk>
      <rc t="1" v="51081"/>
    </bk>
    <bk>
      <rc t="1" v="51082"/>
    </bk>
    <bk>
      <rc t="1" v="51083"/>
    </bk>
    <bk>
      <rc t="1" v="51084"/>
    </bk>
    <bk>
      <rc t="1" v="51085"/>
    </bk>
    <bk>
      <rc t="1" v="51086"/>
    </bk>
    <bk>
      <rc t="1" v="51087"/>
    </bk>
    <bk>
      <rc t="1" v="51088"/>
    </bk>
    <bk>
      <rc t="1" v="51089"/>
    </bk>
    <bk>
      <rc t="1" v="51090"/>
    </bk>
    <bk>
      <rc t="1" v="51091"/>
    </bk>
    <bk>
      <rc t="1" v="51092"/>
    </bk>
    <bk>
      <rc t="1" v="51093"/>
    </bk>
    <bk>
      <rc t="1" v="51094"/>
    </bk>
    <bk>
      <rc t="1" v="51095"/>
    </bk>
    <bk>
      <rc t="1" v="51096"/>
    </bk>
    <bk>
      <rc t="1" v="51097"/>
    </bk>
    <bk>
      <rc t="1" v="51098"/>
    </bk>
    <bk>
      <rc t="1" v="51099"/>
    </bk>
    <bk>
      <rc t="1" v="51100"/>
    </bk>
    <bk>
      <rc t="1" v="51101"/>
    </bk>
    <bk>
      <rc t="1" v="51102"/>
    </bk>
    <bk>
      <rc t="1" v="51103"/>
    </bk>
    <bk>
      <rc t="1" v="51104"/>
    </bk>
    <bk>
      <rc t="1" v="51105"/>
    </bk>
    <bk>
      <rc t="1" v="51106"/>
    </bk>
    <bk>
      <rc t="1" v="51107"/>
    </bk>
    <bk>
      <rc t="1" v="51108"/>
    </bk>
    <bk>
      <rc t="1" v="51109"/>
    </bk>
    <bk>
      <rc t="1" v="51110"/>
    </bk>
    <bk>
      <rc t="1" v="51111"/>
    </bk>
    <bk>
      <rc t="1" v="51112"/>
    </bk>
    <bk>
      <rc t="1" v="51113"/>
    </bk>
    <bk>
      <rc t="1" v="51114"/>
    </bk>
    <bk>
      <rc t="1" v="51115"/>
    </bk>
    <bk>
      <rc t="1" v="51116"/>
    </bk>
    <bk>
      <rc t="1" v="51117"/>
    </bk>
    <bk>
      <rc t="1" v="51118"/>
    </bk>
    <bk>
      <rc t="1" v="51119"/>
    </bk>
    <bk>
      <rc t="1" v="51120"/>
    </bk>
    <bk>
      <rc t="1" v="51121"/>
    </bk>
    <bk>
      <rc t="1" v="51122"/>
    </bk>
    <bk>
      <rc t="1" v="51123"/>
    </bk>
    <bk>
      <rc t="1" v="51124"/>
    </bk>
    <bk>
      <rc t="1" v="51125"/>
    </bk>
    <bk>
      <rc t="1" v="51126"/>
    </bk>
    <bk>
      <rc t="1" v="51127"/>
    </bk>
    <bk>
      <rc t="1" v="51128"/>
    </bk>
    <bk>
      <rc t="1" v="51129"/>
    </bk>
    <bk>
      <rc t="1" v="51130"/>
    </bk>
    <bk>
      <rc t="1" v="51131"/>
    </bk>
    <bk>
      <rc t="1" v="51132"/>
    </bk>
    <bk>
      <rc t="1" v="51133"/>
    </bk>
    <bk>
      <rc t="1" v="51134"/>
    </bk>
    <bk>
      <rc t="1" v="51135"/>
    </bk>
    <bk>
      <rc t="1" v="51136"/>
    </bk>
    <bk>
      <rc t="1" v="51137"/>
    </bk>
    <bk>
      <rc t="1" v="51138"/>
    </bk>
    <bk>
      <rc t="1" v="51139"/>
    </bk>
    <bk>
      <rc t="1" v="51140"/>
    </bk>
    <bk>
      <rc t="1" v="51141"/>
    </bk>
    <bk>
      <rc t="1" v="51142"/>
    </bk>
    <bk>
      <rc t="1" v="51143"/>
    </bk>
    <bk>
      <rc t="1" v="51144"/>
    </bk>
    <bk>
      <rc t="1" v="51145"/>
    </bk>
    <bk>
      <rc t="1" v="51146"/>
    </bk>
    <bk>
      <rc t="1" v="51147"/>
    </bk>
    <bk>
      <rc t="1" v="51148"/>
    </bk>
    <bk>
      <rc t="1" v="51149"/>
    </bk>
    <bk>
      <rc t="1" v="51150"/>
    </bk>
    <bk>
      <rc t="1" v="51151"/>
    </bk>
    <bk>
      <rc t="1" v="51152"/>
    </bk>
    <bk>
      <rc t="1" v="51153"/>
    </bk>
    <bk>
      <rc t="1" v="51154"/>
    </bk>
    <bk>
      <rc t="1" v="51155"/>
    </bk>
    <bk>
      <rc t="1" v="51156"/>
    </bk>
    <bk>
      <rc t="1" v="51157"/>
    </bk>
    <bk>
      <rc t="1" v="51158"/>
    </bk>
    <bk>
      <rc t="1" v="51159"/>
    </bk>
    <bk>
      <rc t="1" v="51160"/>
    </bk>
    <bk>
      <rc t="1" v="51161"/>
    </bk>
    <bk>
      <rc t="1" v="51162"/>
    </bk>
    <bk>
      <rc t="1" v="51163"/>
    </bk>
    <bk>
      <rc t="1" v="51164"/>
    </bk>
    <bk>
      <rc t="1" v="51165"/>
    </bk>
    <bk>
      <rc t="1" v="51166"/>
    </bk>
    <bk>
      <rc t="1" v="51167"/>
    </bk>
    <bk>
      <rc t="1" v="51168"/>
    </bk>
    <bk>
      <rc t="1" v="51169"/>
    </bk>
    <bk>
      <rc t="1" v="51170"/>
    </bk>
    <bk>
      <rc t="1" v="51171"/>
    </bk>
    <bk>
      <rc t="1" v="51172"/>
    </bk>
    <bk>
      <rc t="1" v="51173"/>
    </bk>
    <bk>
      <rc t="1" v="51174"/>
    </bk>
    <bk>
      <rc t="1" v="51175"/>
    </bk>
    <bk>
      <rc t="1" v="51176"/>
    </bk>
    <bk>
      <rc t="1" v="51177"/>
    </bk>
    <bk>
      <rc t="1" v="51178"/>
    </bk>
    <bk>
      <rc t="1" v="51179"/>
    </bk>
    <bk>
      <rc t="1" v="51180"/>
    </bk>
    <bk>
      <rc t="1" v="51181"/>
    </bk>
    <bk>
      <rc t="1" v="51182"/>
    </bk>
    <bk>
      <rc t="1" v="51183"/>
    </bk>
    <bk>
      <rc t="1" v="51184"/>
    </bk>
    <bk>
      <rc t="1" v="51185"/>
    </bk>
    <bk>
      <rc t="1" v="51186"/>
    </bk>
    <bk>
      <rc t="1" v="51187"/>
    </bk>
    <bk>
      <rc t="1" v="51188"/>
    </bk>
    <bk>
      <rc t="1" v="51189"/>
    </bk>
    <bk>
      <rc t="1" v="51190"/>
    </bk>
    <bk>
      <rc t="1" v="51191"/>
    </bk>
    <bk>
      <rc t="1" v="51192"/>
    </bk>
    <bk>
      <rc t="1" v="51193"/>
    </bk>
    <bk>
      <rc t="1" v="51194"/>
    </bk>
    <bk>
      <rc t="1" v="51195"/>
    </bk>
    <bk>
      <rc t="1" v="51196"/>
    </bk>
    <bk>
      <rc t="1" v="51197"/>
    </bk>
    <bk>
      <rc t="1" v="51198"/>
    </bk>
    <bk>
      <rc t="1" v="51199"/>
    </bk>
    <bk>
      <rc t="1" v="51200"/>
    </bk>
    <bk>
      <rc t="1" v="51201"/>
    </bk>
    <bk>
      <rc t="1" v="51202"/>
    </bk>
    <bk>
      <rc t="1" v="51203"/>
    </bk>
    <bk>
      <rc t="1" v="51204"/>
    </bk>
    <bk>
      <rc t="1" v="51205"/>
    </bk>
    <bk>
      <rc t="1" v="51206"/>
    </bk>
    <bk>
      <rc t="1" v="51207"/>
    </bk>
    <bk>
      <rc t="1" v="51208"/>
    </bk>
    <bk>
      <rc t="1" v="51209"/>
    </bk>
    <bk>
      <rc t="1" v="51210"/>
    </bk>
    <bk>
      <rc t="1" v="51211"/>
    </bk>
    <bk>
      <rc t="1" v="51212"/>
    </bk>
    <bk>
      <rc t="1" v="51213"/>
    </bk>
    <bk>
      <rc t="1" v="51214"/>
    </bk>
    <bk>
      <rc t="1" v="51215"/>
    </bk>
    <bk>
      <rc t="1" v="51216"/>
    </bk>
    <bk>
      <rc t="1" v="51217"/>
    </bk>
    <bk>
      <rc t="1" v="51218"/>
    </bk>
    <bk>
      <rc t="1" v="51219"/>
    </bk>
    <bk>
      <rc t="1" v="51220"/>
    </bk>
    <bk>
      <rc t="1" v="51221"/>
    </bk>
    <bk>
      <rc t="1" v="51222"/>
    </bk>
    <bk>
      <rc t="1" v="51223"/>
    </bk>
    <bk>
      <rc t="1" v="51224"/>
    </bk>
    <bk>
      <rc t="1" v="51225"/>
    </bk>
    <bk>
      <rc t="1" v="51226"/>
    </bk>
    <bk>
      <rc t="1" v="51227"/>
    </bk>
    <bk>
      <rc t="1" v="51228"/>
    </bk>
    <bk>
      <rc t="1" v="51229"/>
    </bk>
    <bk>
      <rc t="1" v="51230"/>
    </bk>
    <bk>
      <rc t="1" v="51231"/>
    </bk>
    <bk>
      <rc t="1" v="51232"/>
    </bk>
    <bk>
      <rc t="1" v="51233"/>
    </bk>
    <bk>
      <rc t="1" v="51234"/>
    </bk>
    <bk>
      <rc t="1" v="51235"/>
    </bk>
    <bk>
      <rc t="1" v="51236"/>
    </bk>
    <bk>
      <rc t="1" v="51237"/>
    </bk>
    <bk>
      <rc t="1" v="51238"/>
    </bk>
    <bk>
      <rc t="1" v="51239"/>
    </bk>
    <bk>
      <rc t="1" v="51240"/>
    </bk>
    <bk>
      <rc t="1" v="51241"/>
    </bk>
    <bk>
      <rc t="1" v="51242"/>
    </bk>
    <bk>
      <rc t="1" v="51243"/>
    </bk>
    <bk>
      <rc t="1" v="51244"/>
    </bk>
    <bk>
      <rc t="1" v="51245"/>
    </bk>
    <bk>
      <rc t="1" v="51246"/>
    </bk>
    <bk>
      <rc t="1" v="51247"/>
    </bk>
    <bk>
      <rc t="1" v="51248"/>
    </bk>
    <bk>
      <rc t="1" v="51249"/>
    </bk>
    <bk>
      <rc t="1" v="51250"/>
    </bk>
    <bk>
      <rc t="1" v="51251"/>
    </bk>
    <bk>
      <rc t="1" v="51252"/>
    </bk>
    <bk>
      <rc t="1" v="51253"/>
    </bk>
    <bk>
      <rc t="1" v="51254"/>
    </bk>
    <bk>
      <rc t="1" v="51255"/>
    </bk>
    <bk>
      <rc t="1" v="51256"/>
    </bk>
    <bk>
      <rc t="1" v="51257"/>
    </bk>
    <bk>
      <rc t="1" v="51258"/>
    </bk>
    <bk>
      <rc t="1" v="51259"/>
    </bk>
    <bk>
      <rc t="1" v="51260"/>
    </bk>
    <bk>
      <rc t="1" v="51261"/>
    </bk>
    <bk>
      <rc t="1" v="51262"/>
    </bk>
    <bk>
      <rc t="1" v="51263"/>
    </bk>
    <bk>
      <rc t="1" v="51264"/>
    </bk>
    <bk>
      <rc t="1" v="51265"/>
    </bk>
    <bk>
      <rc t="1" v="51266"/>
    </bk>
    <bk>
      <rc t="1" v="51267"/>
    </bk>
    <bk>
      <rc t="1" v="51268"/>
    </bk>
    <bk>
      <rc t="1" v="51269"/>
    </bk>
    <bk>
      <rc t="1" v="51270"/>
    </bk>
    <bk>
      <rc t="1" v="51271"/>
    </bk>
    <bk>
      <rc t="1" v="51272"/>
    </bk>
    <bk>
      <rc t="1" v="51273"/>
    </bk>
    <bk>
      <rc t="1" v="51274"/>
    </bk>
    <bk>
      <rc t="1" v="51275"/>
    </bk>
    <bk>
      <rc t="1" v="51276"/>
    </bk>
    <bk>
      <rc t="1" v="51277"/>
    </bk>
    <bk>
      <rc t="1" v="51278"/>
    </bk>
    <bk>
      <rc t="1" v="51279"/>
    </bk>
    <bk>
      <rc t="1" v="51280"/>
    </bk>
    <bk>
      <rc t="1" v="51281"/>
    </bk>
    <bk>
      <rc t="1" v="51282"/>
    </bk>
    <bk>
      <rc t="1" v="51283"/>
    </bk>
    <bk>
      <rc t="1" v="51284"/>
    </bk>
    <bk>
      <rc t="1" v="51285"/>
    </bk>
    <bk>
      <rc t="1" v="51286"/>
    </bk>
    <bk>
      <rc t="1" v="51287"/>
    </bk>
    <bk>
      <rc t="1" v="51288"/>
    </bk>
    <bk>
      <rc t="1" v="51289"/>
    </bk>
    <bk>
      <rc t="1" v="51290"/>
    </bk>
    <bk>
      <rc t="1" v="51291"/>
    </bk>
    <bk>
      <rc t="1" v="51292"/>
    </bk>
    <bk>
      <rc t="1" v="51293"/>
    </bk>
    <bk>
      <rc t="1" v="51294"/>
    </bk>
    <bk>
      <rc t="1" v="51295"/>
    </bk>
    <bk>
      <rc t="1" v="51296"/>
    </bk>
    <bk>
      <rc t="1" v="51297"/>
    </bk>
    <bk>
      <rc t="1" v="51298"/>
    </bk>
    <bk>
      <rc t="1" v="51299"/>
    </bk>
    <bk>
      <rc t="1" v="51300"/>
    </bk>
    <bk>
      <rc t="1" v="51301"/>
    </bk>
    <bk>
      <rc t="1" v="51302"/>
    </bk>
    <bk>
      <rc t="1" v="51303"/>
    </bk>
    <bk>
      <rc t="1" v="51304"/>
    </bk>
    <bk>
      <rc t="1" v="51305"/>
    </bk>
    <bk>
      <rc t="1" v="51306"/>
    </bk>
    <bk>
      <rc t="1" v="51307"/>
    </bk>
    <bk>
      <rc t="1" v="51308"/>
    </bk>
    <bk>
      <rc t="1" v="51309"/>
    </bk>
    <bk>
      <rc t="1" v="51310"/>
    </bk>
    <bk>
      <rc t="1" v="51311"/>
    </bk>
    <bk>
      <rc t="1" v="51312"/>
    </bk>
    <bk>
      <rc t="1" v="51313"/>
    </bk>
    <bk>
      <rc t="1" v="51314"/>
    </bk>
    <bk>
      <rc t="1" v="51315"/>
    </bk>
    <bk>
      <rc t="1" v="51316"/>
    </bk>
    <bk>
      <rc t="1" v="51317"/>
    </bk>
    <bk>
      <rc t="1" v="51318"/>
    </bk>
    <bk>
      <rc t="1" v="51319"/>
    </bk>
    <bk>
      <rc t="1" v="51320"/>
    </bk>
    <bk>
      <rc t="1" v="51321"/>
    </bk>
    <bk>
      <rc t="1" v="51322"/>
    </bk>
    <bk>
      <rc t="1" v="51323"/>
    </bk>
    <bk>
      <rc t="1" v="51324"/>
    </bk>
    <bk>
      <rc t="1" v="51325"/>
    </bk>
    <bk>
      <rc t="1" v="51326"/>
    </bk>
    <bk>
      <rc t="1" v="51327"/>
    </bk>
    <bk>
      <rc t="1" v="51328"/>
    </bk>
    <bk>
      <rc t="1" v="51329"/>
    </bk>
    <bk>
      <rc t="1" v="51330"/>
    </bk>
    <bk>
      <rc t="1" v="51331"/>
    </bk>
    <bk>
      <rc t="1" v="51332"/>
    </bk>
    <bk>
      <rc t="1" v="51333"/>
    </bk>
    <bk>
      <rc t="1" v="51334"/>
    </bk>
    <bk>
      <rc t="1" v="51335"/>
    </bk>
    <bk>
      <rc t="1" v="51336"/>
    </bk>
    <bk>
      <rc t="1" v="51337"/>
    </bk>
    <bk>
      <rc t="1" v="51338"/>
    </bk>
    <bk>
      <rc t="1" v="51339"/>
    </bk>
    <bk>
      <rc t="1" v="51340"/>
    </bk>
    <bk>
      <rc t="1" v="51341"/>
    </bk>
    <bk>
      <rc t="1" v="51342"/>
    </bk>
    <bk>
      <rc t="1" v="51343"/>
    </bk>
    <bk>
      <rc t="1" v="51344"/>
    </bk>
    <bk>
      <rc t="1" v="51345"/>
    </bk>
    <bk>
      <rc t="1" v="51346"/>
    </bk>
    <bk>
      <rc t="1" v="51347"/>
    </bk>
    <bk>
      <rc t="1" v="51348"/>
    </bk>
    <bk>
      <rc t="1" v="51349"/>
    </bk>
    <bk>
      <rc t="1" v="51350"/>
    </bk>
    <bk>
      <rc t="1" v="51351"/>
    </bk>
    <bk>
      <rc t="1" v="51352"/>
    </bk>
    <bk>
      <rc t="1" v="51353"/>
    </bk>
    <bk>
      <rc t="1" v="51354"/>
    </bk>
    <bk>
      <rc t="1" v="51355"/>
    </bk>
    <bk>
      <rc t="1" v="51356"/>
    </bk>
    <bk>
      <rc t="1" v="51357"/>
    </bk>
    <bk>
      <rc t="1" v="51358"/>
    </bk>
    <bk>
      <rc t="1" v="51359"/>
    </bk>
    <bk>
      <rc t="1" v="51360"/>
    </bk>
    <bk>
      <rc t="1" v="51361"/>
    </bk>
    <bk>
      <rc t="1" v="51362"/>
    </bk>
    <bk>
      <rc t="1" v="51363"/>
    </bk>
    <bk>
      <rc t="1" v="51364"/>
    </bk>
    <bk>
      <rc t="1" v="51365"/>
    </bk>
    <bk>
      <rc t="1" v="51366"/>
    </bk>
    <bk>
      <rc t="1" v="51367"/>
    </bk>
    <bk>
      <rc t="1" v="51368"/>
    </bk>
    <bk>
      <rc t="1" v="51369"/>
    </bk>
    <bk>
      <rc t="1" v="51370"/>
    </bk>
    <bk>
      <rc t="1" v="51371"/>
    </bk>
    <bk>
      <rc t="1" v="51372"/>
    </bk>
    <bk>
      <rc t="1" v="51373"/>
    </bk>
    <bk>
      <rc t="1" v="51374"/>
    </bk>
    <bk>
      <rc t="1" v="51375"/>
    </bk>
    <bk>
      <rc t="1" v="51376"/>
    </bk>
    <bk>
      <rc t="1" v="51377"/>
    </bk>
    <bk>
      <rc t="1" v="51378"/>
    </bk>
    <bk>
      <rc t="1" v="51379"/>
    </bk>
    <bk>
      <rc t="1" v="51380"/>
    </bk>
    <bk>
      <rc t="1" v="51381"/>
    </bk>
    <bk>
      <rc t="1" v="51382"/>
    </bk>
    <bk>
      <rc t="1" v="51383"/>
    </bk>
    <bk>
      <rc t="1" v="51384"/>
    </bk>
    <bk>
      <rc t="1" v="51385"/>
    </bk>
    <bk>
      <rc t="1" v="51386"/>
    </bk>
    <bk>
      <rc t="1" v="51387"/>
    </bk>
    <bk>
      <rc t="1" v="51388"/>
    </bk>
    <bk>
      <rc t="1" v="51389"/>
    </bk>
    <bk>
      <rc t="1" v="51390"/>
    </bk>
    <bk>
      <rc t="1" v="51391"/>
    </bk>
    <bk>
      <rc t="1" v="51392"/>
    </bk>
    <bk>
      <rc t="1" v="51393"/>
    </bk>
    <bk>
      <rc t="1" v="51394"/>
    </bk>
    <bk>
      <rc t="1" v="51395"/>
    </bk>
    <bk>
      <rc t="1" v="51396"/>
    </bk>
    <bk>
      <rc t="1" v="51397"/>
    </bk>
    <bk>
      <rc t="1" v="51398"/>
    </bk>
    <bk>
      <rc t="1" v="51399"/>
    </bk>
    <bk>
      <rc t="1" v="51400"/>
    </bk>
    <bk>
      <rc t="1" v="51401"/>
    </bk>
    <bk>
      <rc t="1" v="51402"/>
    </bk>
    <bk>
      <rc t="1" v="51403"/>
    </bk>
    <bk>
      <rc t="1" v="51404"/>
    </bk>
    <bk>
      <rc t="1" v="51405"/>
    </bk>
    <bk>
      <rc t="1" v="51406"/>
    </bk>
    <bk>
      <rc t="1" v="51407"/>
    </bk>
    <bk>
      <rc t="1" v="51408"/>
    </bk>
    <bk>
      <rc t="1" v="51409"/>
    </bk>
    <bk>
      <rc t="1" v="51410"/>
    </bk>
    <bk>
      <rc t="1" v="51411"/>
    </bk>
    <bk>
      <rc t="1" v="51412"/>
    </bk>
    <bk>
      <rc t="1" v="51413"/>
    </bk>
    <bk>
      <rc t="1" v="51414"/>
    </bk>
    <bk>
      <rc t="1" v="51415"/>
    </bk>
    <bk>
      <rc t="1" v="51416"/>
    </bk>
    <bk>
      <rc t="1" v="51417"/>
    </bk>
    <bk>
      <rc t="1" v="51418"/>
    </bk>
    <bk>
      <rc t="1" v="51419"/>
    </bk>
    <bk>
      <rc t="1" v="51420"/>
    </bk>
    <bk>
      <rc t="1" v="51421"/>
    </bk>
    <bk>
      <rc t="1" v="51422"/>
    </bk>
    <bk>
      <rc t="1" v="51423"/>
    </bk>
    <bk>
      <rc t="1" v="51424"/>
    </bk>
    <bk>
      <rc t="1" v="51425"/>
    </bk>
    <bk>
      <rc t="1" v="51426"/>
    </bk>
    <bk>
      <rc t="1" v="51427"/>
    </bk>
    <bk>
      <rc t="1" v="51428"/>
    </bk>
    <bk>
      <rc t="1" v="51429"/>
    </bk>
    <bk>
      <rc t="1" v="51430"/>
    </bk>
    <bk>
      <rc t="1" v="51431"/>
    </bk>
    <bk>
      <rc t="1" v="51432"/>
    </bk>
    <bk>
      <rc t="1" v="51433"/>
    </bk>
    <bk>
      <rc t="1" v="51434"/>
    </bk>
    <bk>
      <rc t="1" v="51435"/>
    </bk>
    <bk>
      <rc t="1" v="51436"/>
    </bk>
    <bk>
      <rc t="1" v="51437"/>
    </bk>
    <bk>
      <rc t="1" v="51438"/>
    </bk>
    <bk>
      <rc t="1" v="51439"/>
    </bk>
    <bk>
      <rc t="1" v="51440"/>
    </bk>
    <bk>
      <rc t="1" v="51441"/>
    </bk>
    <bk>
      <rc t="1" v="51442"/>
    </bk>
    <bk>
      <rc t="1" v="51443"/>
    </bk>
    <bk>
      <rc t="1" v="51444"/>
    </bk>
    <bk>
      <rc t="1" v="51445"/>
    </bk>
    <bk>
      <rc t="1" v="51446"/>
    </bk>
    <bk>
      <rc t="1" v="51447"/>
    </bk>
    <bk>
      <rc t="1" v="51448"/>
    </bk>
    <bk>
      <rc t="1" v="51449"/>
    </bk>
    <bk>
      <rc t="1" v="51450"/>
    </bk>
    <bk>
      <rc t="1" v="51451"/>
    </bk>
    <bk>
      <rc t="1" v="51452"/>
    </bk>
    <bk>
      <rc t="1" v="51453"/>
    </bk>
    <bk>
      <rc t="1" v="51454"/>
    </bk>
    <bk>
      <rc t="1" v="51455"/>
    </bk>
    <bk>
      <rc t="1" v="51456"/>
    </bk>
    <bk>
      <rc t="1" v="51457"/>
    </bk>
    <bk>
      <rc t="1" v="51458"/>
    </bk>
    <bk>
      <rc t="1" v="51459"/>
    </bk>
    <bk>
      <rc t="1" v="51460"/>
    </bk>
    <bk>
      <rc t="1" v="51461"/>
    </bk>
    <bk>
      <rc t="1" v="51462"/>
    </bk>
    <bk>
      <rc t="1" v="51463"/>
    </bk>
    <bk>
      <rc t="1" v="51464"/>
    </bk>
    <bk>
      <rc t="1" v="51465"/>
    </bk>
    <bk>
      <rc t="1" v="51466"/>
    </bk>
    <bk>
      <rc t="1" v="51467"/>
    </bk>
    <bk>
      <rc t="1" v="51468"/>
    </bk>
    <bk>
      <rc t="1" v="51469"/>
    </bk>
    <bk>
      <rc t="1" v="51470"/>
    </bk>
    <bk>
      <rc t="1" v="51471"/>
    </bk>
    <bk>
      <rc t="1" v="51472"/>
    </bk>
    <bk>
      <rc t="1" v="51473"/>
    </bk>
    <bk>
      <rc t="1" v="51474"/>
    </bk>
    <bk>
      <rc t="1" v="51475"/>
    </bk>
    <bk>
      <rc t="1" v="51476"/>
    </bk>
    <bk>
      <rc t="1" v="51477"/>
    </bk>
    <bk>
      <rc t="1" v="51478"/>
    </bk>
    <bk>
      <rc t="1" v="51479"/>
    </bk>
    <bk>
      <rc t="1" v="51480"/>
    </bk>
    <bk>
      <rc t="1" v="51481"/>
    </bk>
    <bk>
      <rc t="1" v="51482"/>
    </bk>
    <bk>
      <rc t="1" v="51483"/>
    </bk>
    <bk>
      <rc t="1" v="51484"/>
    </bk>
    <bk>
      <rc t="1" v="51485"/>
    </bk>
    <bk>
      <rc t="1" v="51486"/>
    </bk>
    <bk>
      <rc t="1" v="51487"/>
    </bk>
    <bk>
      <rc t="1" v="51488"/>
    </bk>
    <bk>
      <rc t="1" v="51489"/>
    </bk>
    <bk>
      <rc t="1" v="51490"/>
    </bk>
    <bk>
      <rc t="1" v="51491"/>
    </bk>
    <bk>
      <rc t="1" v="51492"/>
    </bk>
    <bk>
      <rc t="1" v="51493"/>
    </bk>
    <bk>
      <rc t="1" v="51494"/>
    </bk>
    <bk>
      <rc t="1" v="51495"/>
    </bk>
    <bk>
      <rc t="1" v="51496"/>
    </bk>
    <bk>
      <rc t="1" v="51497"/>
    </bk>
    <bk>
      <rc t="1" v="51498"/>
    </bk>
    <bk>
      <rc t="1" v="51499"/>
    </bk>
    <bk>
      <rc t="1" v="51500"/>
    </bk>
    <bk>
      <rc t="1" v="51501"/>
    </bk>
    <bk>
      <rc t="1" v="51502"/>
    </bk>
    <bk>
      <rc t="1" v="51503"/>
    </bk>
    <bk>
      <rc t="1" v="51504"/>
    </bk>
    <bk>
      <rc t="1" v="51505"/>
    </bk>
    <bk>
      <rc t="1" v="51506"/>
    </bk>
    <bk>
      <rc t="1" v="51507"/>
    </bk>
    <bk>
      <rc t="1" v="51508"/>
    </bk>
    <bk>
      <rc t="1" v="51509"/>
    </bk>
    <bk>
      <rc t="1" v="51510"/>
    </bk>
    <bk>
      <rc t="1" v="51511"/>
    </bk>
    <bk>
      <rc t="1" v="51512"/>
    </bk>
    <bk>
      <rc t="1" v="51513"/>
    </bk>
    <bk>
      <rc t="1" v="51514"/>
    </bk>
    <bk>
      <rc t="1" v="51515"/>
    </bk>
    <bk>
      <rc t="1" v="51516"/>
    </bk>
    <bk>
      <rc t="1" v="51517"/>
    </bk>
    <bk>
      <rc t="1" v="51518"/>
    </bk>
    <bk>
      <rc t="1" v="51519"/>
    </bk>
    <bk>
      <rc t="1" v="51520"/>
    </bk>
    <bk>
      <rc t="1" v="51521"/>
    </bk>
    <bk>
      <rc t="1" v="51522"/>
    </bk>
    <bk>
      <rc t="1" v="51523"/>
    </bk>
    <bk>
      <rc t="1" v="51524"/>
    </bk>
    <bk>
      <rc t="1" v="51525"/>
    </bk>
    <bk>
      <rc t="1" v="51526"/>
    </bk>
    <bk>
      <rc t="1" v="51527"/>
    </bk>
    <bk>
      <rc t="1" v="51528"/>
    </bk>
    <bk>
      <rc t="1" v="51529"/>
    </bk>
    <bk>
      <rc t="1" v="51530"/>
    </bk>
    <bk>
      <rc t="1" v="51531"/>
    </bk>
    <bk>
      <rc t="1" v="51532"/>
    </bk>
    <bk>
      <rc t="1" v="51533"/>
    </bk>
    <bk>
      <rc t="1" v="51534"/>
    </bk>
    <bk>
      <rc t="1" v="51535"/>
    </bk>
    <bk>
      <rc t="1" v="51536"/>
    </bk>
    <bk>
      <rc t="1" v="51537"/>
    </bk>
    <bk>
      <rc t="1" v="51538"/>
    </bk>
    <bk>
      <rc t="1" v="51539"/>
    </bk>
    <bk>
      <rc t="1" v="51540"/>
    </bk>
    <bk>
      <rc t="1" v="51541"/>
    </bk>
    <bk>
      <rc t="1" v="51542"/>
    </bk>
    <bk>
      <rc t="1" v="51543"/>
    </bk>
    <bk>
      <rc t="1" v="51544"/>
    </bk>
    <bk>
      <rc t="1" v="51545"/>
    </bk>
    <bk>
      <rc t="1" v="51546"/>
    </bk>
    <bk>
      <rc t="1" v="51547"/>
    </bk>
    <bk>
      <rc t="1" v="51548"/>
    </bk>
    <bk>
      <rc t="1" v="51549"/>
    </bk>
    <bk>
      <rc t="1" v="51550"/>
    </bk>
    <bk>
      <rc t="1" v="51551"/>
    </bk>
    <bk>
      <rc t="1" v="51552"/>
    </bk>
    <bk>
      <rc t="1" v="51553"/>
    </bk>
    <bk>
      <rc t="1" v="51554"/>
    </bk>
    <bk>
      <rc t="1" v="51555"/>
    </bk>
    <bk>
      <rc t="1" v="51556"/>
    </bk>
    <bk>
      <rc t="1" v="51557"/>
    </bk>
    <bk>
      <rc t="1" v="51558"/>
    </bk>
    <bk>
      <rc t="1" v="51559"/>
    </bk>
    <bk>
      <rc t="1" v="51560"/>
    </bk>
    <bk>
      <rc t="1" v="51561"/>
    </bk>
    <bk>
      <rc t="1" v="51562"/>
    </bk>
    <bk>
      <rc t="1" v="51563"/>
    </bk>
    <bk>
      <rc t="1" v="51564"/>
    </bk>
    <bk>
      <rc t="1" v="51565"/>
    </bk>
    <bk>
      <rc t="1" v="51566"/>
    </bk>
    <bk>
      <rc t="1" v="51567"/>
    </bk>
    <bk>
      <rc t="1" v="51568"/>
    </bk>
    <bk>
      <rc t="1" v="51569"/>
    </bk>
    <bk>
      <rc t="1" v="51570"/>
    </bk>
    <bk>
      <rc t="1" v="51571"/>
    </bk>
    <bk>
      <rc t="1" v="51572"/>
    </bk>
    <bk>
      <rc t="1" v="51573"/>
    </bk>
    <bk>
      <rc t="1" v="51574"/>
    </bk>
    <bk>
      <rc t="1" v="51575"/>
    </bk>
    <bk>
      <rc t="1" v="51576"/>
    </bk>
    <bk>
      <rc t="1" v="51577"/>
    </bk>
    <bk>
      <rc t="1" v="51578"/>
    </bk>
    <bk>
      <rc t="1" v="51579"/>
    </bk>
    <bk>
      <rc t="1" v="51580"/>
    </bk>
    <bk>
      <rc t="1" v="51581"/>
    </bk>
    <bk>
      <rc t="1" v="51582"/>
    </bk>
    <bk>
      <rc t="1" v="51583"/>
    </bk>
    <bk>
      <rc t="1" v="51584"/>
    </bk>
    <bk>
      <rc t="1" v="51585"/>
    </bk>
    <bk>
      <rc t="1" v="51586"/>
    </bk>
    <bk>
      <rc t="1" v="51587"/>
    </bk>
    <bk>
      <rc t="1" v="51588"/>
    </bk>
    <bk>
      <rc t="1" v="51589"/>
    </bk>
    <bk>
      <rc t="1" v="51590"/>
    </bk>
    <bk>
      <rc t="1" v="51591"/>
    </bk>
    <bk>
      <rc t="1" v="51592"/>
    </bk>
    <bk>
      <rc t="1" v="51593"/>
    </bk>
    <bk>
      <rc t="1" v="51594"/>
    </bk>
    <bk>
      <rc t="1" v="51595"/>
    </bk>
    <bk>
      <rc t="1" v="51596"/>
    </bk>
    <bk>
      <rc t="1" v="51597"/>
    </bk>
    <bk>
      <rc t="1" v="51598"/>
    </bk>
    <bk>
      <rc t="1" v="51599"/>
    </bk>
    <bk>
      <rc t="1" v="51600"/>
    </bk>
    <bk>
      <rc t="1" v="51601"/>
    </bk>
    <bk>
      <rc t="1" v="51602"/>
    </bk>
    <bk>
      <rc t="1" v="51603"/>
    </bk>
    <bk>
      <rc t="1" v="51604"/>
    </bk>
    <bk>
      <rc t="1" v="51605"/>
    </bk>
    <bk>
      <rc t="1" v="51606"/>
    </bk>
    <bk>
      <rc t="1" v="51607"/>
    </bk>
    <bk>
      <rc t="1" v="51608"/>
    </bk>
    <bk>
      <rc t="1" v="51609"/>
    </bk>
    <bk>
      <rc t="1" v="51610"/>
    </bk>
    <bk>
      <rc t="1" v="51611"/>
    </bk>
    <bk>
      <rc t="1" v="51612"/>
    </bk>
    <bk>
      <rc t="1" v="51613"/>
    </bk>
    <bk>
      <rc t="1" v="51614"/>
    </bk>
    <bk>
      <rc t="1" v="51615"/>
    </bk>
    <bk>
      <rc t="1" v="51616"/>
    </bk>
    <bk>
      <rc t="1" v="51617"/>
    </bk>
    <bk>
      <rc t="1" v="51618"/>
    </bk>
    <bk>
      <rc t="1" v="51619"/>
    </bk>
    <bk>
      <rc t="1" v="51620"/>
    </bk>
    <bk>
      <rc t="1" v="51621"/>
    </bk>
    <bk>
      <rc t="1" v="51622"/>
    </bk>
    <bk>
      <rc t="1" v="51623"/>
    </bk>
    <bk>
      <rc t="1" v="51624"/>
    </bk>
    <bk>
      <rc t="1" v="51625"/>
    </bk>
    <bk>
      <rc t="1" v="51626"/>
    </bk>
    <bk>
      <rc t="1" v="51627"/>
    </bk>
    <bk>
      <rc t="1" v="51628"/>
    </bk>
    <bk>
      <rc t="1" v="51629"/>
    </bk>
    <bk>
      <rc t="1" v="51630"/>
    </bk>
    <bk>
      <rc t="1" v="51631"/>
    </bk>
    <bk>
      <rc t="1" v="51632"/>
    </bk>
    <bk>
      <rc t="1" v="51633"/>
    </bk>
    <bk>
      <rc t="1" v="51634"/>
    </bk>
    <bk>
      <rc t="1" v="51635"/>
    </bk>
    <bk>
      <rc t="1" v="51636"/>
    </bk>
    <bk>
      <rc t="1" v="51637"/>
    </bk>
    <bk>
      <rc t="1" v="51638"/>
    </bk>
    <bk>
      <rc t="1" v="51639"/>
    </bk>
    <bk>
      <rc t="1" v="51640"/>
    </bk>
    <bk>
      <rc t="1" v="51641"/>
    </bk>
    <bk>
      <rc t="1" v="51642"/>
    </bk>
    <bk>
      <rc t="1" v="51643"/>
    </bk>
    <bk>
      <rc t="1" v="51644"/>
    </bk>
    <bk>
      <rc t="1" v="51645"/>
    </bk>
    <bk>
      <rc t="1" v="51646"/>
    </bk>
    <bk>
      <rc t="1" v="51647"/>
    </bk>
    <bk>
      <rc t="1" v="51648"/>
    </bk>
    <bk>
      <rc t="1" v="51649"/>
    </bk>
    <bk>
      <rc t="1" v="51650"/>
    </bk>
    <bk>
      <rc t="1" v="51651"/>
    </bk>
    <bk>
      <rc t="1" v="51652"/>
    </bk>
    <bk>
      <rc t="1" v="51653"/>
    </bk>
    <bk>
      <rc t="1" v="51654"/>
    </bk>
    <bk>
      <rc t="1" v="51655"/>
    </bk>
    <bk>
      <rc t="1" v="51656"/>
    </bk>
    <bk>
      <rc t="1" v="51657"/>
    </bk>
    <bk>
      <rc t="1" v="51658"/>
    </bk>
    <bk>
      <rc t="1" v="51659"/>
    </bk>
    <bk>
      <rc t="1" v="51660"/>
    </bk>
    <bk>
      <rc t="1" v="51661"/>
    </bk>
    <bk>
      <rc t="1" v="51662"/>
    </bk>
    <bk>
      <rc t="1" v="51663"/>
    </bk>
    <bk>
      <rc t="1" v="51664"/>
    </bk>
    <bk>
      <rc t="1" v="51665"/>
    </bk>
    <bk>
      <rc t="1" v="51666"/>
    </bk>
    <bk>
      <rc t="1" v="51667"/>
    </bk>
    <bk>
      <rc t="1" v="51668"/>
    </bk>
    <bk>
      <rc t="1" v="51669"/>
    </bk>
    <bk>
      <rc t="1" v="51670"/>
    </bk>
    <bk>
      <rc t="1" v="51671"/>
    </bk>
    <bk>
      <rc t="1" v="51672"/>
    </bk>
    <bk>
      <rc t="1" v="51673"/>
    </bk>
    <bk>
      <rc t="1" v="51674"/>
    </bk>
    <bk>
      <rc t="1" v="51675"/>
    </bk>
    <bk>
      <rc t="1" v="51676"/>
    </bk>
    <bk>
      <rc t="1" v="51677"/>
    </bk>
    <bk>
      <rc t="1" v="51678"/>
    </bk>
    <bk>
      <rc t="1" v="51679"/>
    </bk>
    <bk>
      <rc t="1" v="51680"/>
    </bk>
    <bk>
      <rc t="1" v="51681"/>
    </bk>
    <bk>
      <rc t="1" v="51682"/>
    </bk>
    <bk>
      <rc t="1" v="51683"/>
    </bk>
    <bk>
      <rc t="1" v="51684"/>
    </bk>
    <bk>
      <rc t="1" v="51685"/>
    </bk>
    <bk>
      <rc t="1" v="51686"/>
    </bk>
    <bk>
      <rc t="1" v="51687"/>
    </bk>
    <bk>
      <rc t="1" v="51688"/>
    </bk>
    <bk>
      <rc t="1" v="51689"/>
    </bk>
    <bk>
      <rc t="1" v="51690"/>
    </bk>
    <bk>
      <rc t="1" v="51691"/>
    </bk>
    <bk>
      <rc t="1" v="51692"/>
    </bk>
    <bk>
      <rc t="1" v="51693"/>
    </bk>
    <bk>
      <rc t="1" v="51694"/>
    </bk>
    <bk>
      <rc t="1" v="51695"/>
    </bk>
    <bk>
      <rc t="1" v="51696"/>
    </bk>
    <bk>
      <rc t="1" v="51697"/>
    </bk>
    <bk>
      <rc t="1" v="51698"/>
    </bk>
    <bk>
      <rc t="1" v="51699"/>
    </bk>
    <bk>
      <rc t="1" v="51700"/>
    </bk>
    <bk>
      <rc t="1" v="51701"/>
    </bk>
    <bk>
      <rc t="1" v="51702"/>
    </bk>
    <bk>
      <rc t="1" v="51703"/>
    </bk>
    <bk>
      <rc t="1" v="51704"/>
    </bk>
    <bk>
      <rc t="1" v="51705"/>
    </bk>
    <bk>
      <rc t="1" v="51706"/>
    </bk>
    <bk>
      <rc t="1" v="51707"/>
    </bk>
    <bk>
      <rc t="1" v="51708"/>
    </bk>
    <bk>
      <rc t="1" v="51709"/>
    </bk>
    <bk>
      <rc t="1" v="51710"/>
    </bk>
    <bk>
      <rc t="1" v="51711"/>
    </bk>
    <bk>
      <rc t="1" v="51712"/>
    </bk>
    <bk>
      <rc t="1" v="51713"/>
    </bk>
    <bk>
      <rc t="1" v="51714"/>
    </bk>
    <bk>
      <rc t="1" v="51715"/>
    </bk>
    <bk>
      <rc t="1" v="51716"/>
    </bk>
    <bk>
      <rc t="1" v="51717"/>
    </bk>
    <bk>
      <rc t="1" v="51718"/>
    </bk>
    <bk>
      <rc t="1" v="51719"/>
    </bk>
    <bk>
      <rc t="1" v="51720"/>
    </bk>
    <bk>
      <rc t="1" v="51721"/>
    </bk>
    <bk>
      <rc t="1" v="51722"/>
    </bk>
    <bk>
      <rc t="1" v="51723"/>
    </bk>
    <bk>
      <rc t="1" v="51724"/>
    </bk>
    <bk>
      <rc t="1" v="51725"/>
    </bk>
    <bk>
      <rc t="1" v="51726"/>
    </bk>
    <bk>
      <rc t="1" v="51727"/>
    </bk>
    <bk>
      <rc t="1" v="51728"/>
    </bk>
    <bk>
      <rc t="1" v="51729"/>
    </bk>
    <bk>
      <rc t="1" v="51730"/>
    </bk>
    <bk>
      <rc t="1" v="51731"/>
    </bk>
    <bk>
      <rc t="1" v="51732"/>
    </bk>
    <bk>
      <rc t="1" v="51733"/>
    </bk>
    <bk>
      <rc t="1" v="51734"/>
    </bk>
    <bk>
      <rc t="1" v="51735"/>
    </bk>
    <bk>
      <rc t="1" v="51736"/>
    </bk>
    <bk>
      <rc t="1" v="51737"/>
    </bk>
    <bk>
      <rc t="1" v="51738"/>
    </bk>
    <bk>
      <rc t="1" v="51739"/>
    </bk>
    <bk>
      <rc t="1" v="51740"/>
    </bk>
    <bk>
      <rc t="1" v="51741"/>
    </bk>
    <bk>
      <rc t="1" v="51742"/>
    </bk>
    <bk>
      <rc t="1" v="51743"/>
    </bk>
    <bk>
      <rc t="1" v="51744"/>
    </bk>
    <bk>
      <rc t="1" v="51745"/>
    </bk>
    <bk>
      <rc t="1" v="51746"/>
    </bk>
    <bk>
      <rc t="1" v="51747"/>
    </bk>
    <bk>
      <rc t="1" v="51748"/>
    </bk>
    <bk>
      <rc t="1" v="51749"/>
    </bk>
    <bk>
      <rc t="1" v="51750"/>
    </bk>
    <bk>
      <rc t="1" v="51751"/>
    </bk>
    <bk>
      <rc t="1" v="51752"/>
    </bk>
    <bk>
      <rc t="1" v="51753"/>
    </bk>
    <bk>
      <rc t="1" v="51754"/>
    </bk>
    <bk>
      <rc t="1" v="51755"/>
    </bk>
    <bk>
      <rc t="1" v="51756"/>
    </bk>
    <bk>
      <rc t="1" v="51757"/>
    </bk>
    <bk>
      <rc t="1" v="51758"/>
    </bk>
    <bk>
      <rc t="1" v="51759"/>
    </bk>
    <bk>
      <rc t="1" v="51760"/>
    </bk>
    <bk>
      <rc t="1" v="51761"/>
    </bk>
    <bk>
      <rc t="1" v="51762"/>
    </bk>
    <bk>
      <rc t="1" v="51763"/>
    </bk>
    <bk>
      <rc t="1" v="51764"/>
    </bk>
    <bk>
      <rc t="1" v="51765"/>
    </bk>
    <bk>
      <rc t="1" v="51766"/>
    </bk>
    <bk>
      <rc t="1" v="51767"/>
    </bk>
    <bk>
      <rc t="1" v="51768"/>
    </bk>
    <bk>
      <rc t="1" v="51769"/>
    </bk>
    <bk>
      <rc t="1" v="51770"/>
    </bk>
    <bk>
      <rc t="1" v="51771"/>
    </bk>
    <bk>
      <rc t="1" v="51772"/>
    </bk>
    <bk>
      <rc t="1" v="51773"/>
    </bk>
    <bk>
      <rc t="1" v="51774"/>
    </bk>
    <bk>
      <rc t="1" v="51775"/>
    </bk>
    <bk>
      <rc t="1" v="51776"/>
    </bk>
    <bk>
      <rc t="1" v="51777"/>
    </bk>
    <bk>
      <rc t="1" v="51778"/>
    </bk>
    <bk>
      <rc t="1" v="51779"/>
    </bk>
    <bk>
      <rc t="1" v="51780"/>
    </bk>
    <bk>
      <rc t="1" v="51781"/>
    </bk>
    <bk>
      <rc t="1" v="51782"/>
    </bk>
    <bk>
      <rc t="1" v="51783"/>
    </bk>
    <bk>
      <rc t="1" v="51784"/>
    </bk>
    <bk>
      <rc t="1" v="51785"/>
    </bk>
    <bk>
      <rc t="1" v="51786"/>
    </bk>
    <bk>
      <rc t="1" v="51787"/>
    </bk>
    <bk>
      <rc t="1" v="51788"/>
    </bk>
    <bk>
      <rc t="1" v="51789"/>
    </bk>
    <bk>
      <rc t="1" v="51790"/>
    </bk>
    <bk>
      <rc t="1" v="51791"/>
    </bk>
    <bk>
      <rc t="1" v="51792"/>
    </bk>
    <bk>
      <rc t="1" v="51793"/>
    </bk>
    <bk>
      <rc t="1" v="51794"/>
    </bk>
    <bk>
      <rc t="1" v="51795"/>
    </bk>
    <bk>
      <rc t="1" v="51796"/>
    </bk>
    <bk>
      <rc t="1" v="51797"/>
    </bk>
    <bk>
      <rc t="1" v="51798"/>
    </bk>
    <bk>
      <rc t="1" v="51799"/>
    </bk>
    <bk>
      <rc t="1" v="51800"/>
    </bk>
    <bk>
      <rc t="1" v="51801"/>
    </bk>
    <bk>
      <rc t="1" v="51802"/>
    </bk>
    <bk>
      <rc t="1" v="51803"/>
    </bk>
    <bk>
      <rc t="1" v="51804"/>
    </bk>
    <bk>
      <rc t="1" v="51805"/>
    </bk>
    <bk>
      <rc t="1" v="51806"/>
    </bk>
    <bk>
      <rc t="1" v="51807"/>
    </bk>
    <bk>
      <rc t="1" v="51808"/>
    </bk>
    <bk>
      <rc t="1" v="51809"/>
    </bk>
    <bk>
      <rc t="1" v="51810"/>
    </bk>
    <bk>
      <rc t="1" v="51811"/>
    </bk>
    <bk>
      <rc t="1" v="51812"/>
    </bk>
    <bk>
      <rc t="1" v="51813"/>
    </bk>
    <bk>
      <rc t="1" v="51814"/>
    </bk>
    <bk>
      <rc t="1" v="51815"/>
    </bk>
    <bk>
      <rc t="1" v="51816"/>
    </bk>
    <bk>
      <rc t="1" v="51817"/>
    </bk>
    <bk>
      <rc t="1" v="51818"/>
    </bk>
    <bk>
      <rc t="1" v="51819"/>
    </bk>
    <bk>
      <rc t="1" v="51820"/>
    </bk>
    <bk>
      <rc t="1" v="51821"/>
    </bk>
    <bk>
      <rc t="1" v="51822"/>
    </bk>
    <bk>
      <rc t="1" v="51823"/>
    </bk>
    <bk>
      <rc t="1" v="51824"/>
    </bk>
    <bk>
      <rc t="1" v="51825"/>
    </bk>
    <bk>
      <rc t="1" v="51826"/>
    </bk>
    <bk>
      <rc t="1" v="51827"/>
    </bk>
    <bk>
      <rc t="1" v="51828"/>
    </bk>
    <bk>
      <rc t="1" v="51829"/>
    </bk>
    <bk>
      <rc t="1" v="51830"/>
    </bk>
    <bk>
      <rc t="1" v="51831"/>
    </bk>
    <bk>
      <rc t="1" v="51832"/>
    </bk>
    <bk>
      <rc t="1" v="51833"/>
    </bk>
    <bk>
      <rc t="1" v="51834"/>
    </bk>
    <bk>
      <rc t="1" v="51835"/>
    </bk>
    <bk>
      <rc t="1" v="51836"/>
    </bk>
    <bk>
      <rc t="1" v="51837"/>
    </bk>
    <bk>
      <rc t="1" v="51838"/>
    </bk>
    <bk>
      <rc t="1" v="51839"/>
    </bk>
    <bk>
      <rc t="1" v="51840"/>
    </bk>
    <bk>
      <rc t="1" v="51841"/>
    </bk>
    <bk>
      <rc t="1" v="51842"/>
    </bk>
    <bk>
      <rc t="1" v="51843"/>
    </bk>
    <bk>
      <rc t="1" v="51844"/>
    </bk>
    <bk>
      <rc t="1" v="51845"/>
    </bk>
    <bk>
      <rc t="1" v="51846"/>
    </bk>
    <bk>
      <rc t="1" v="51847"/>
    </bk>
    <bk>
      <rc t="1" v="51848"/>
    </bk>
    <bk>
      <rc t="1" v="51849"/>
    </bk>
    <bk>
      <rc t="1" v="51850"/>
    </bk>
    <bk>
      <rc t="1" v="51851"/>
    </bk>
    <bk>
      <rc t="1" v="51852"/>
    </bk>
    <bk>
      <rc t="1" v="51853"/>
    </bk>
    <bk>
      <rc t="1" v="51854"/>
    </bk>
    <bk>
      <rc t="1" v="51855"/>
    </bk>
    <bk>
      <rc t="1" v="51856"/>
    </bk>
    <bk>
      <rc t="1" v="51857"/>
    </bk>
    <bk>
      <rc t="1" v="51858"/>
    </bk>
    <bk>
      <rc t="1" v="51859"/>
    </bk>
    <bk>
      <rc t="1" v="51860"/>
    </bk>
    <bk>
      <rc t="1" v="51861"/>
    </bk>
    <bk>
      <rc t="1" v="51862"/>
    </bk>
    <bk>
      <rc t="1" v="51863"/>
    </bk>
    <bk>
      <rc t="1" v="51864"/>
    </bk>
    <bk>
      <rc t="1" v="51865"/>
    </bk>
    <bk>
      <rc t="1" v="51866"/>
    </bk>
    <bk>
      <rc t="1" v="51867"/>
    </bk>
    <bk>
      <rc t="1" v="51868"/>
    </bk>
    <bk>
      <rc t="1" v="51869"/>
    </bk>
    <bk>
      <rc t="1" v="51870"/>
    </bk>
    <bk>
      <rc t="1" v="51871"/>
    </bk>
    <bk>
      <rc t="1" v="51872"/>
    </bk>
    <bk>
      <rc t="1" v="51873"/>
    </bk>
    <bk>
      <rc t="1" v="51874"/>
    </bk>
    <bk>
      <rc t="1" v="51875"/>
    </bk>
    <bk>
      <rc t="1" v="51876"/>
    </bk>
    <bk>
      <rc t="1" v="51877"/>
    </bk>
    <bk>
      <rc t="1" v="51878"/>
    </bk>
    <bk>
      <rc t="1" v="51879"/>
    </bk>
    <bk>
      <rc t="1" v="51880"/>
    </bk>
    <bk>
      <rc t="1" v="51881"/>
    </bk>
    <bk>
      <rc t="1" v="51882"/>
    </bk>
    <bk>
      <rc t="1" v="51883"/>
    </bk>
    <bk>
      <rc t="1" v="51884"/>
    </bk>
    <bk>
      <rc t="1" v="51885"/>
    </bk>
    <bk>
      <rc t="1" v="51886"/>
    </bk>
    <bk>
      <rc t="1" v="51887"/>
    </bk>
    <bk>
      <rc t="1" v="51888"/>
    </bk>
    <bk>
      <rc t="1" v="51889"/>
    </bk>
    <bk>
      <rc t="1" v="51890"/>
    </bk>
    <bk>
      <rc t="1" v="51891"/>
    </bk>
    <bk>
      <rc t="1" v="51892"/>
    </bk>
    <bk>
      <rc t="1" v="51893"/>
    </bk>
    <bk>
      <rc t="1" v="51894"/>
    </bk>
    <bk>
      <rc t="1" v="51895"/>
    </bk>
    <bk>
      <rc t="1" v="51896"/>
    </bk>
    <bk>
      <rc t="1" v="51897"/>
    </bk>
    <bk>
      <rc t="1" v="51898"/>
    </bk>
    <bk>
      <rc t="1" v="51899"/>
    </bk>
    <bk>
      <rc t="1" v="51900"/>
    </bk>
    <bk>
      <rc t="1" v="51901"/>
    </bk>
    <bk>
      <rc t="1" v="51902"/>
    </bk>
    <bk>
      <rc t="1" v="51903"/>
    </bk>
    <bk>
      <rc t="1" v="51904"/>
    </bk>
    <bk>
      <rc t="1" v="51905"/>
    </bk>
    <bk>
      <rc t="1" v="51906"/>
    </bk>
    <bk>
      <rc t="1" v="51907"/>
    </bk>
    <bk>
      <rc t="1" v="51908"/>
    </bk>
    <bk>
      <rc t="1" v="51909"/>
    </bk>
    <bk>
      <rc t="1" v="51910"/>
    </bk>
    <bk>
      <rc t="1" v="51911"/>
    </bk>
    <bk>
      <rc t="1" v="51912"/>
    </bk>
    <bk>
      <rc t="1" v="51913"/>
    </bk>
    <bk>
      <rc t="1" v="51914"/>
    </bk>
    <bk>
      <rc t="1" v="51915"/>
    </bk>
    <bk>
      <rc t="1" v="51916"/>
    </bk>
    <bk>
      <rc t="1" v="51917"/>
    </bk>
    <bk>
      <rc t="1" v="51918"/>
    </bk>
    <bk>
      <rc t="1" v="51919"/>
    </bk>
    <bk>
      <rc t="1" v="51920"/>
    </bk>
    <bk>
      <rc t="1" v="51921"/>
    </bk>
    <bk>
      <rc t="1" v="51922"/>
    </bk>
    <bk>
      <rc t="1" v="51923"/>
    </bk>
    <bk>
      <rc t="1" v="51924"/>
    </bk>
    <bk>
      <rc t="1" v="51925"/>
    </bk>
    <bk>
      <rc t="1" v="51926"/>
    </bk>
    <bk>
      <rc t="1" v="51927"/>
    </bk>
    <bk>
      <rc t="1" v="51928"/>
    </bk>
    <bk>
      <rc t="1" v="51929"/>
    </bk>
    <bk>
      <rc t="1" v="51930"/>
    </bk>
    <bk>
      <rc t="1" v="51931"/>
    </bk>
    <bk>
      <rc t="1" v="51932"/>
    </bk>
    <bk>
      <rc t="1" v="51933"/>
    </bk>
    <bk>
      <rc t="1" v="51934"/>
    </bk>
    <bk>
      <rc t="1" v="51935"/>
    </bk>
    <bk>
      <rc t="1" v="51936"/>
    </bk>
    <bk>
      <rc t="1" v="51937"/>
    </bk>
    <bk>
      <rc t="1" v="51938"/>
    </bk>
    <bk>
      <rc t="1" v="51939"/>
    </bk>
    <bk>
      <rc t="1" v="51940"/>
    </bk>
    <bk>
      <rc t="1" v="51941"/>
    </bk>
    <bk>
      <rc t="1" v="51942"/>
    </bk>
    <bk>
      <rc t="1" v="51943"/>
    </bk>
    <bk>
      <rc t="1" v="51944"/>
    </bk>
    <bk>
      <rc t="1" v="51945"/>
    </bk>
    <bk>
      <rc t="1" v="51946"/>
    </bk>
    <bk>
      <rc t="1" v="51947"/>
    </bk>
    <bk>
      <rc t="1" v="51948"/>
    </bk>
    <bk>
      <rc t="1" v="51949"/>
    </bk>
    <bk>
      <rc t="1" v="51950"/>
    </bk>
    <bk>
      <rc t="1" v="51951"/>
    </bk>
    <bk>
      <rc t="1" v="51952"/>
    </bk>
    <bk>
      <rc t="1" v="51953"/>
    </bk>
    <bk>
      <rc t="1" v="51954"/>
    </bk>
    <bk>
      <rc t="1" v="51955"/>
    </bk>
    <bk>
      <rc t="1" v="51956"/>
    </bk>
    <bk>
      <rc t="1" v="51957"/>
    </bk>
    <bk>
      <rc t="1" v="51958"/>
    </bk>
    <bk>
      <rc t="1" v="51959"/>
    </bk>
    <bk>
      <rc t="1" v="51960"/>
    </bk>
    <bk>
      <rc t="1" v="51961"/>
    </bk>
    <bk>
      <rc t="1" v="51962"/>
    </bk>
    <bk>
      <rc t="1" v="51963"/>
    </bk>
    <bk>
      <rc t="1" v="51964"/>
    </bk>
    <bk>
      <rc t="1" v="51965"/>
    </bk>
    <bk>
      <rc t="1" v="51966"/>
    </bk>
    <bk>
      <rc t="1" v="51967"/>
    </bk>
    <bk>
      <rc t="1" v="51968"/>
    </bk>
    <bk>
      <rc t="1" v="51969"/>
    </bk>
    <bk>
      <rc t="1" v="51970"/>
    </bk>
    <bk>
      <rc t="1" v="51971"/>
    </bk>
    <bk>
      <rc t="1" v="51972"/>
    </bk>
    <bk>
      <rc t="1" v="51973"/>
    </bk>
    <bk>
      <rc t="1" v="51974"/>
    </bk>
    <bk>
      <rc t="1" v="51975"/>
    </bk>
    <bk>
      <rc t="1" v="51976"/>
    </bk>
    <bk>
      <rc t="1" v="51977"/>
    </bk>
    <bk>
      <rc t="1" v="51978"/>
    </bk>
    <bk>
      <rc t="1" v="51979"/>
    </bk>
    <bk>
      <rc t="1" v="51980"/>
    </bk>
    <bk>
      <rc t="1" v="51981"/>
    </bk>
    <bk>
      <rc t="1" v="51982"/>
    </bk>
    <bk>
      <rc t="1" v="51983"/>
    </bk>
    <bk>
      <rc t="1" v="51984"/>
    </bk>
    <bk>
      <rc t="1" v="51985"/>
    </bk>
    <bk>
      <rc t="1" v="51986"/>
    </bk>
    <bk>
      <rc t="1" v="51987"/>
    </bk>
    <bk>
      <rc t="1" v="51988"/>
    </bk>
    <bk>
      <rc t="1" v="51989"/>
    </bk>
    <bk>
      <rc t="1" v="51990"/>
    </bk>
    <bk>
      <rc t="1" v="51991"/>
    </bk>
    <bk>
      <rc t="1" v="51992"/>
    </bk>
    <bk>
      <rc t="1" v="51993"/>
    </bk>
    <bk>
      <rc t="1" v="51994"/>
    </bk>
    <bk>
      <rc t="1" v="51995"/>
    </bk>
    <bk>
      <rc t="1" v="51996"/>
    </bk>
    <bk>
      <rc t="1" v="51997"/>
    </bk>
    <bk>
      <rc t="1" v="51998"/>
    </bk>
    <bk>
      <rc t="1" v="51999"/>
    </bk>
    <bk>
      <rc t="1" v="52000"/>
    </bk>
    <bk>
      <rc t="1" v="52001"/>
    </bk>
    <bk>
      <rc t="1" v="52002"/>
    </bk>
    <bk>
      <rc t="1" v="52003"/>
    </bk>
    <bk>
      <rc t="1" v="52004"/>
    </bk>
    <bk>
      <rc t="1" v="52005"/>
    </bk>
    <bk>
      <rc t="1" v="52006"/>
    </bk>
    <bk>
      <rc t="1" v="52007"/>
    </bk>
    <bk>
      <rc t="1" v="52008"/>
    </bk>
    <bk>
      <rc t="1" v="52009"/>
    </bk>
    <bk>
      <rc t="1" v="52010"/>
    </bk>
    <bk>
      <rc t="1" v="52011"/>
    </bk>
    <bk>
      <rc t="1" v="52012"/>
    </bk>
    <bk>
      <rc t="1" v="52013"/>
    </bk>
    <bk>
      <rc t="1" v="52014"/>
    </bk>
    <bk>
      <rc t="1" v="52015"/>
    </bk>
    <bk>
      <rc t="1" v="52016"/>
    </bk>
    <bk>
      <rc t="1" v="52017"/>
    </bk>
    <bk>
      <rc t="1" v="52018"/>
    </bk>
    <bk>
      <rc t="1" v="52019"/>
    </bk>
    <bk>
      <rc t="1" v="52020"/>
    </bk>
    <bk>
      <rc t="1" v="52021"/>
    </bk>
    <bk>
      <rc t="1" v="52022"/>
    </bk>
    <bk>
      <rc t="1" v="52023"/>
    </bk>
    <bk>
      <rc t="1" v="52024"/>
    </bk>
    <bk>
      <rc t="1" v="52025"/>
    </bk>
    <bk>
      <rc t="1" v="52026"/>
    </bk>
    <bk>
      <rc t="1" v="52027"/>
    </bk>
    <bk>
      <rc t="1" v="52028"/>
    </bk>
    <bk>
      <rc t="1" v="52029"/>
    </bk>
    <bk>
      <rc t="1" v="52030"/>
    </bk>
    <bk>
      <rc t="1" v="52031"/>
    </bk>
    <bk>
      <rc t="1" v="52032"/>
    </bk>
    <bk>
      <rc t="1" v="52033"/>
    </bk>
    <bk>
      <rc t="1" v="52034"/>
    </bk>
    <bk>
      <rc t="1" v="52035"/>
    </bk>
    <bk>
      <rc t="1" v="52036"/>
    </bk>
    <bk>
      <rc t="1" v="52037"/>
    </bk>
    <bk>
      <rc t="1" v="52038"/>
    </bk>
    <bk>
      <rc t="1" v="52039"/>
    </bk>
    <bk>
      <rc t="1" v="52040"/>
    </bk>
    <bk>
      <rc t="1" v="52041"/>
    </bk>
    <bk>
      <rc t="1" v="52042"/>
    </bk>
    <bk>
      <rc t="1" v="52043"/>
    </bk>
    <bk>
      <rc t="1" v="52044"/>
    </bk>
    <bk>
      <rc t="1" v="52045"/>
    </bk>
    <bk>
      <rc t="1" v="52046"/>
    </bk>
    <bk>
      <rc t="1" v="52047"/>
    </bk>
    <bk>
      <rc t="1" v="52048"/>
    </bk>
    <bk>
      <rc t="1" v="52049"/>
    </bk>
    <bk>
      <rc t="1" v="52050"/>
    </bk>
    <bk>
      <rc t="1" v="52051"/>
    </bk>
    <bk>
      <rc t="1" v="52052"/>
    </bk>
    <bk>
      <rc t="1" v="52053"/>
    </bk>
    <bk>
      <rc t="1" v="52054"/>
    </bk>
    <bk>
      <rc t="1" v="52055"/>
    </bk>
    <bk>
      <rc t="1" v="52056"/>
    </bk>
    <bk>
      <rc t="1" v="52057"/>
    </bk>
    <bk>
      <rc t="1" v="52058"/>
    </bk>
    <bk>
      <rc t="1" v="52059"/>
    </bk>
    <bk>
      <rc t="1" v="52060"/>
    </bk>
    <bk>
      <rc t="1" v="52061"/>
    </bk>
    <bk>
      <rc t="1" v="52062"/>
    </bk>
    <bk>
      <rc t="1" v="52063"/>
    </bk>
    <bk>
      <rc t="1" v="52064"/>
    </bk>
    <bk>
      <rc t="1" v="52065"/>
    </bk>
    <bk>
      <rc t="1" v="52066"/>
    </bk>
    <bk>
      <rc t="1" v="52067"/>
    </bk>
    <bk>
      <rc t="1" v="52068"/>
    </bk>
    <bk>
      <rc t="1" v="52069"/>
    </bk>
    <bk>
      <rc t="1" v="52070"/>
    </bk>
    <bk>
      <rc t="1" v="52071"/>
    </bk>
    <bk>
      <rc t="1" v="52072"/>
    </bk>
    <bk>
      <rc t="1" v="52073"/>
    </bk>
    <bk>
      <rc t="1" v="52074"/>
    </bk>
    <bk>
      <rc t="1" v="52075"/>
    </bk>
    <bk>
      <rc t="1" v="52076"/>
    </bk>
    <bk>
      <rc t="1" v="52077"/>
    </bk>
    <bk>
      <rc t="1" v="52078"/>
    </bk>
    <bk>
      <rc t="1" v="52079"/>
    </bk>
    <bk>
      <rc t="1" v="52080"/>
    </bk>
    <bk>
      <rc t="1" v="52081"/>
    </bk>
    <bk>
      <rc t="1" v="52082"/>
    </bk>
    <bk>
      <rc t="1" v="52083"/>
    </bk>
    <bk>
      <rc t="1" v="52084"/>
    </bk>
    <bk>
      <rc t="1" v="52085"/>
    </bk>
    <bk>
      <rc t="1" v="52086"/>
    </bk>
    <bk>
      <rc t="1" v="52087"/>
    </bk>
    <bk>
      <rc t="1" v="52088"/>
    </bk>
    <bk>
      <rc t="1" v="52089"/>
    </bk>
    <bk>
      <rc t="1" v="52090"/>
    </bk>
    <bk>
      <rc t="1" v="52091"/>
    </bk>
    <bk>
      <rc t="1" v="52092"/>
    </bk>
    <bk>
      <rc t="1" v="52093"/>
    </bk>
    <bk>
      <rc t="1" v="52094"/>
    </bk>
    <bk>
      <rc t="1" v="52095"/>
    </bk>
    <bk>
      <rc t="1" v="52096"/>
    </bk>
    <bk>
      <rc t="1" v="52097"/>
    </bk>
    <bk>
      <rc t="1" v="52098"/>
    </bk>
    <bk>
      <rc t="1" v="52099"/>
    </bk>
    <bk>
      <rc t="1" v="52100"/>
    </bk>
    <bk>
      <rc t="1" v="52101"/>
    </bk>
    <bk>
      <rc t="1" v="52102"/>
    </bk>
    <bk>
      <rc t="1" v="52103"/>
    </bk>
    <bk>
      <rc t="1" v="52104"/>
    </bk>
    <bk>
      <rc t="1" v="52105"/>
    </bk>
    <bk>
      <rc t="1" v="52106"/>
    </bk>
    <bk>
      <rc t="1" v="52107"/>
    </bk>
    <bk>
      <rc t="1" v="52108"/>
    </bk>
    <bk>
      <rc t="1" v="52109"/>
    </bk>
    <bk>
      <rc t="1" v="52110"/>
    </bk>
    <bk>
      <rc t="1" v="52111"/>
    </bk>
    <bk>
      <rc t="1" v="52112"/>
    </bk>
    <bk>
      <rc t="1" v="52113"/>
    </bk>
    <bk>
      <rc t="1" v="52114"/>
    </bk>
    <bk>
      <rc t="1" v="52115"/>
    </bk>
    <bk>
      <rc t="1" v="52116"/>
    </bk>
    <bk>
      <rc t="1" v="52117"/>
    </bk>
    <bk>
      <rc t="1" v="52118"/>
    </bk>
    <bk>
      <rc t="1" v="52119"/>
    </bk>
    <bk>
      <rc t="1" v="52120"/>
    </bk>
    <bk>
      <rc t="1" v="52121"/>
    </bk>
    <bk>
      <rc t="1" v="52122"/>
    </bk>
    <bk>
      <rc t="1" v="52123"/>
    </bk>
    <bk>
      <rc t="1" v="52124"/>
    </bk>
    <bk>
      <rc t="1" v="52125"/>
    </bk>
    <bk>
      <rc t="1" v="52126"/>
    </bk>
    <bk>
      <rc t="1" v="52127"/>
    </bk>
    <bk>
      <rc t="1" v="52128"/>
    </bk>
    <bk>
      <rc t="1" v="52129"/>
    </bk>
    <bk>
      <rc t="1" v="52130"/>
    </bk>
    <bk>
      <rc t="1" v="52131"/>
    </bk>
    <bk>
      <rc t="1" v="52132"/>
    </bk>
    <bk>
      <rc t="1" v="52133"/>
    </bk>
    <bk>
      <rc t="1" v="52134"/>
    </bk>
    <bk>
      <rc t="1" v="52135"/>
    </bk>
    <bk>
      <rc t="1" v="52136"/>
    </bk>
    <bk>
      <rc t="1" v="52137"/>
    </bk>
    <bk>
      <rc t="1" v="52138"/>
    </bk>
    <bk>
      <rc t="1" v="52139"/>
    </bk>
    <bk>
      <rc t="1" v="52140"/>
    </bk>
    <bk>
      <rc t="1" v="52141"/>
    </bk>
    <bk>
      <rc t="1" v="52142"/>
    </bk>
    <bk>
      <rc t="1" v="52143"/>
    </bk>
    <bk>
      <rc t="1" v="52144"/>
    </bk>
    <bk>
      <rc t="1" v="52145"/>
    </bk>
    <bk>
      <rc t="1" v="52146"/>
    </bk>
    <bk>
      <rc t="1" v="52147"/>
    </bk>
    <bk>
      <rc t="1" v="52148"/>
    </bk>
    <bk>
      <rc t="1" v="52149"/>
    </bk>
    <bk>
      <rc t="1" v="52150"/>
    </bk>
    <bk>
      <rc t="1" v="52151"/>
    </bk>
    <bk>
      <rc t="1" v="52152"/>
    </bk>
    <bk>
      <rc t="1" v="52153"/>
    </bk>
    <bk>
      <rc t="1" v="52154"/>
    </bk>
    <bk>
      <rc t="1" v="52155"/>
    </bk>
    <bk>
      <rc t="1" v="52156"/>
    </bk>
    <bk>
      <rc t="1" v="52157"/>
    </bk>
    <bk>
      <rc t="1" v="52158"/>
    </bk>
    <bk>
      <rc t="1" v="52159"/>
    </bk>
    <bk>
      <rc t="1" v="52160"/>
    </bk>
    <bk>
      <rc t="1" v="52161"/>
    </bk>
    <bk>
      <rc t="1" v="52162"/>
    </bk>
    <bk>
      <rc t="1" v="52163"/>
    </bk>
    <bk>
      <rc t="1" v="52164"/>
    </bk>
    <bk>
      <rc t="1" v="52165"/>
    </bk>
    <bk>
      <rc t="1" v="52166"/>
    </bk>
    <bk>
      <rc t="1" v="52167"/>
    </bk>
    <bk>
      <rc t="1" v="52168"/>
    </bk>
    <bk>
      <rc t="1" v="52169"/>
    </bk>
    <bk>
      <rc t="1" v="52170"/>
    </bk>
    <bk>
      <rc t="1" v="52171"/>
    </bk>
    <bk>
      <rc t="1" v="52172"/>
    </bk>
    <bk>
      <rc t="1" v="52173"/>
    </bk>
    <bk>
      <rc t="1" v="52174"/>
    </bk>
    <bk>
      <rc t="1" v="52175"/>
    </bk>
    <bk>
      <rc t="1" v="52176"/>
    </bk>
    <bk>
      <rc t="1" v="52177"/>
    </bk>
    <bk>
      <rc t="1" v="52178"/>
    </bk>
    <bk>
      <rc t="1" v="52179"/>
    </bk>
    <bk>
      <rc t="1" v="52180"/>
    </bk>
    <bk>
      <rc t="1" v="52181"/>
    </bk>
    <bk>
      <rc t="1" v="52182"/>
    </bk>
    <bk>
      <rc t="1" v="52183"/>
    </bk>
    <bk>
      <rc t="1" v="52184"/>
    </bk>
    <bk>
      <rc t="1" v="52185"/>
    </bk>
    <bk>
      <rc t="1" v="52186"/>
    </bk>
    <bk>
      <rc t="1" v="52187"/>
    </bk>
    <bk>
      <rc t="1" v="52188"/>
    </bk>
    <bk>
      <rc t="1" v="52189"/>
    </bk>
    <bk>
      <rc t="1" v="52190"/>
    </bk>
    <bk>
      <rc t="1" v="52191"/>
    </bk>
    <bk>
      <rc t="1" v="52192"/>
    </bk>
    <bk>
      <rc t="1" v="52193"/>
    </bk>
    <bk>
      <rc t="1" v="52194"/>
    </bk>
    <bk>
      <rc t="1" v="52195"/>
    </bk>
    <bk>
      <rc t="1" v="52196"/>
    </bk>
    <bk>
      <rc t="1" v="52197"/>
    </bk>
    <bk>
      <rc t="1" v="52198"/>
    </bk>
    <bk>
      <rc t="1" v="52199"/>
    </bk>
    <bk>
      <rc t="1" v="52200"/>
    </bk>
    <bk>
      <rc t="1" v="52201"/>
    </bk>
    <bk>
      <rc t="1" v="52202"/>
    </bk>
    <bk>
      <rc t="1" v="52203"/>
    </bk>
    <bk>
      <rc t="1" v="52204"/>
    </bk>
    <bk>
      <rc t="1" v="52205"/>
    </bk>
    <bk>
      <rc t="1" v="52206"/>
    </bk>
    <bk>
      <rc t="1" v="52207"/>
    </bk>
    <bk>
      <rc t="1" v="52208"/>
    </bk>
    <bk>
      <rc t="1" v="52209"/>
    </bk>
    <bk>
      <rc t="1" v="52210"/>
    </bk>
    <bk>
      <rc t="1" v="52211"/>
    </bk>
    <bk>
      <rc t="1" v="52212"/>
    </bk>
    <bk>
      <rc t="1" v="52213"/>
    </bk>
    <bk>
      <rc t="1" v="52214"/>
    </bk>
    <bk>
      <rc t="1" v="52215"/>
    </bk>
    <bk>
      <rc t="1" v="52216"/>
    </bk>
    <bk>
      <rc t="1" v="52217"/>
    </bk>
    <bk>
      <rc t="1" v="52218"/>
    </bk>
    <bk>
      <rc t="1" v="52219"/>
    </bk>
    <bk>
      <rc t="1" v="52220"/>
    </bk>
    <bk>
      <rc t="1" v="52221"/>
    </bk>
    <bk>
      <rc t="1" v="52222"/>
    </bk>
    <bk>
      <rc t="1" v="52223"/>
    </bk>
    <bk>
      <rc t="1" v="52224"/>
    </bk>
    <bk>
      <rc t="1" v="52225"/>
    </bk>
    <bk>
      <rc t="1" v="52226"/>
    </bk>
    <bk>
      <rc t="1" v="52227"/>
    </bk>
    <bk>
      <rc t="1" v="52228"/>
    </bk>
    <bk>
      <rc t="1" v="52229"/>
    </bk>
    <bk>
      <rc t="1" v="52230"/>
    </bk>
    <bk>
      <rc t="1" v="52231"/>
    </bk>
    <bk>
      <rc t="1" v="52232"/>
    </bk>
    <bk>
      <rc t="1" v="52233"/>
    </bk>
    <bk>
      <rc t="1" v="52234"/>
    </bk>
    <bk>
      <rc t="1" v="52235"/>
    </bk>
    <bk>
      <rc t="1" v="52236"/>
    </bk>
    <bk>
      <rc t="1" v="52237"/>
    </bk>
    <bk>
      <rc t="1" v="52238"/>
    </bk>
    <bk>
      <rc t="1" v="52239"/>
    </bk>
    <bk>
      <rc t="1" v="52240"/>
    </bk>
    <bk>
      <rc t="1" v="52241"/>
    </bk>
    <bk>
      <rc t="1" v="52242"/>
    </bk>
    <bk>
      <rc t="1" v="52243"/>
    </bk>
    <bk>
      <rc t="1" v="52244"/>
    </bk>
    <bk>
      <rc t="1" v="52245"/>
    </bk>
    <bk>
      <rc t="1" v="52246"/>
    </bk>
    <bk>
      <rc t="1" v="52247"/>
    </bk>
    <bk>
      <rc t="1" v="52248"/>
    </bk>
    <bk>
      <rc t="1" v="52249"/>
    </bk>
    <bk>
      <rc t="1" v="52250"/>
    </bk>
    <bk>
      <rc t="1" v="52251"/>
    </bk>
    <bk>
      <rc t="1" v="52252"/>
    </bk>
    <bk>
      <rc t="1" v="52253"/>
    </bk>
    <bk>
      <rc t="1" v="52254"/>
    </bk>
    <bk>
      <rc t="1" v="52255"/>
    </bk>
    <bk>
      <rc t="1" v="52256"/>
    </bk>
    <bk>
      <rc t="1" v="52257"/>
    </bk>
    <bk>
      <rc t="1" v="52258"/>
    </bk>
    <bk>
      <rc t="1" v="52259"/>
    </bk>
    <bk>
      <rc t="1" v="52260"/>
    </bk>
    <bk>
      <rc t="1" v="52261"/>
    </bk>
    <bk>
      <rc t="1" v="52262"/>
    </bk>
    <bk>
      <rc t="1" v="52263"/>
    </bk>
    <bk>
      <rc t="1" v="52264"/>
    </bk>
    <bk>
      <rc t="1" v="52265"/>
    </bk>
    <bk>
      <rc t="1" v="52266"/>
    </bk>
    <bk>
      <rc t="1" v="52267"/>
    </bk>
    <bk>
      <rc t="1" v="52268"/>
    </bk>
    <bk>
      <rc t="1" v="52269"/>
    </bk>
    <bk>
      <rc t="1" v="52270"/>
    </bk>
    <bk>
      <rc t="1" v="52271"/>
    </bk>
    <bk>
      <rc t="1" v="52272"/>
    </bk>
    <bk>
      <rc t="1" v="52273"/>
    </bk>
    <bk>
      <rc t="1" v="52274"/>
    </bk>
    <bk>
      <rc t="1" v="52275"/>
    </bk>
    <bk>
      <rc t="1" v="52276"/>
    </bk>
    <bk>
      <rc t="1" v="52277"/>
    </bk>
    <bk>
      <rc t="1" v="52278"/>
    </bk>
    <bk>
      <rc t="1" v="52279"/>
    </bk>
    <bk>
      <rc t="1" v="52280"/>
    </bk>
    <bk>
      <rc t="1" v="52281"/>
    </bk>
    <bk>
      <rc t="1" v="52282"/>
    </bk>
    <bk>
      <rc t="1" v="52283"/>
    </bk>
    <bk>
      <rc t="1" v="52284"/>
    </bk>
    <bk>
      <rc t="1" v="52285"/>
    </bk>
    <bk>
      <rc t="1" v="52286"/>
    </bk>
    <bk>
      <rc t="1" v="52287"/>
    </bk>
    <bk>
      <rc t="1" v="52288"/>
    </bk>
    <bk>
      <rc t="1" v="52289"/>
    </bk>
    <bk>
      <rc t="1" v="52290"/>
    </bk>
    <bk>
      <rc t="1" v="52291"/>
    </bk>
    <bk>
      <rc t="1" v="52292"/>
    </bk>
    <bk>
      <rc t="1" v="52293"/>
    </bk>
    <bk>
      <rc t="1" v="52294"/>
    </bk>
    <bk>
      <rc t="1" v="52295"/>
    </bk>
    <bk>
      <rc t="1" v="52296"/>
    </bk>
    <bk>
      <rc t="1" v="52297"/>
    </bk>
    <bk>
      <rc t="1" v="52298"/>
    </bk>
    <bk>
      <rc t="1" v="52299"/>
    </bk>
    <bk>
      <rc t="1" v="52300"/>
    </bk>
    <bk>
      <rc t="1" v="52301"/>
    </bk>
    <bk>
      <rc t="1" v="52302"/>
    </bk>
    <bk>
      <rc t="1" v="52303"/>
    </bk>
    <bk>
      <rc t="1" v="52304"/>
    </bk>
    <bk>
      <rc t="1" v="52305"/>
    </bk>
    <bk>
      <rc t="1" v="52306"/>
    </bk>
    <bk>
      <rc t="1" v="52307"/>
    </bk>
    <bk>
      <rc t="1" v="52308"/>
    </bk>
    <bk>
      <rc t="1" v="52309"/>
    </bk>
    <bk>
      <rc t="1" v="52310"/>
    </bk>
    <bk>
      <rc t="1" v="52311"/>
    </bk>
    <bk>
      <rc t="1" v="52312"/>
    </bk>
    <bk>
      <rc t="1" v="52313"/>
    </bk>
    <bk>
      <rc t="1" v="52314"/>
    </bk>
    <bk>
      <rc t="1" v="52315"/>
    </bk>
    <bk>
      <rc t="1" v="52316"/>
    </bk>
    <bk>
      <rc t="1" v="52317"/>
    </bk>
    <bk>
      <rc t="1" v="52318"/>
    </bk>
    <bk>
      <rc t="1" v="52319"/>
    </bk>
    <bk>
      <rc t="1" v="52320"/>
    </bk>
    <bk>
      <rc t="1" v="52321"/>
    </bk>
    <bk>
      <rc t="1" v="52322"/>
    </bk>
    <bk>
      <rc t="1" v="52323"/>
    </bk>
    <bk>
      <rc t="1" v="52324"/>
    </bk>
    <bk>
      <rc t="1" v="52325"/>
    </bk>
    <bk>
      <rc t="1" v="52326"/>
    </bk>
    <bk>
      <rc t="1" v="52327"/>
    </bk>
    <bk>
      <rc t="1" v="52328"/>
    </bk>
    <bk>
      <rc t="1" v="52329"/>
    </bk>
    <bk>
      <rc t="1" v="52330"/>
    </bk>
    <bk>
      <rc t="1" v="52331"/>
    </bk>
    <bk>
      <rc t="1" v="52332"/>
    </bk>
    <bk>
      <rc t="1" v="52333"/>
    </bk>
    <bk>
      <rc t="1" v="52334"/>
    </bk>
    <bk>
      <rc t="1" v="52335"/>
    </bk>
    <bk>
      <rc t="1" v="52336"/>
    </bk>
    <bk>
      <rc t="1" v="52337"/>
    </bk>
    <bk>
      <rc t="1" v="52338"/>
    </bk>
    <bk>
      <rc t="1" v="52339"/>
    </bk>
    <bk>
      <rc t="1" v="52340"/>
    </bk>
    <bk>
      <rc t="1" v="52341"/>
    </bk>
    <bk>
      <rc t="1" v="52342"/>
    </bk>
    <bk>
      <rc t="1" v="52343"/>
    </bk>
    <bk>
      <rc t="1" v="52344"/>
    </bk>
    <bk>
      <rc t="1" v="52345"/>
    </bk>
    <bk>
      <rc t="1" v="52346"/>
    </bk>
    <bk>
      <rc t="1" v="52347"/>
    </bk>
    <bk>
      <rc t="1" v="52348"/>
    </bk>
    <bk>
      <rc t="1" v="52349"/>
    </bk>
    <bk>
      <rc t="1" v="52350"/>
    </bk>
    <bk>
      <rc t="1" v="52351"/>
    </bk>
    <bk>
      <rc t="1" v="52352"/>
    </bk>
    <bk>
      <rc t="1" v="52353"/>
    </bk>
    <bk>
      <rc t="1" v="52354"/>
    </bk>
    <bk>
      <rc t="1" v="52355"/>
    </bk>
    <bk>
      <rc t="1" v="52356"/>
    </bk>
    <bk>
      <rc t="1" v="52357"/>
    </bk>
    <bk>
      <rc t="1" v="52358"/>
    </bk>
    <bk>
      <rc t="1" v="52359"/>
    </bk>
    <bk>
      <rc t="1" v="52360"/>
    </bk>
    <bk>
      <rc t="1" v="52361"/>
    </bk>
    <bk>
      <rc t="1" v="52362"/>
    </bk>
    <bk>
      <rc t="1" v="52363"/>
    </bk>
    <bk>
      <rc t="1" v="52364"/>
    </bk>
    <bk>
      <rc t="1" v="52365"/>
    </bk>
    <bk>
      <rc t="1" v="52366"/>
    </bk>
    <bk>
      <rc t="1" v="52367"/>
    </bk>
    <bk>
      <rc t="1" v="52368"/>
    </bk>
    <bk>
      <rc t="1" v="52369"/>
    </bk>
    <bk>
      <rc t="1" v="52370"/>
    </bk>
    <bk>
      <rc t="1" v="52371"/>
    </bk>
    <bk>
      <rc t="1" v="52372"/>
    </bk>
    <bk>
      <rc t="1" v="52373"/>
    </bk>
    <bk>
      <rc t="1" v="52374"/>
    </bk>
    <bk>
      <rc t="1" v="52375"/>
    </bk>
    <bk>
      <rc t="1" v="52376"/>
    </bk>
    <bk>
      <rc t="1" v="52377"/>
    </bk>
    <bk>
      <rc t="1" v="52378"/>
    </bk>
    <bk>
      <rc t="1" v="52379"/>
    </bk>
    <bk>
      <rc t="1" v="52380"/>
    </bk>
    <bk>
      <rc t="1" v="52381"/>
    </bk>
    <bk>
      <rc t="1" v="52382"/>
    </bk>
    <bk>
      <rc t="1" v="52383"/>
    </bk>
    <bk>
      <rc t="1" v="52384"/>
    </bk>
    <bk>
      <rc t="1" v="52385"/>
    </bk>
    <bk>
      <rc t="1" v="52386"/>
    </bk>
    <bk>
      <rc t="1" v="52387"/>
    </bk>
    <bk>
      <rc t="1" v="52388"/>
    </bk>
    <bk>
      <rc t="1" v="52389"/>
    </bk>
    <bk>
      <rc t="1" v="52390"/>
    </bk>
    <bk>
      <rc t="1" v="52391"/>
    </bk>
    <bk>
      <rc t="1" v="52392"/>
    </bk>
    <bk>
      <rc t="1" v="52393"/>
    </bk>
    <bk>
      <rc t="1" v="52394"/>
    </bk>
    <bk>
      <rc t="1" v="52395"/>
    </bk>
    <bk>
      <rc t="1" v="52396"/>
    </bk>
    <bk>
      <rc t="1" v="52397"/>
    </bk>
    <bk>
      <rc t="1" v="52398"/>
    </bk>
    <bk>
      <rc t="1" v="52399"/>
    </bk>
    <bk>
      <rc t="1" v="52400"/>
    </bk>
    <bk>
      <rc t="1" v="52401"/>
    </bk>
    <bk>
      <rc t="1" v="52402"/>
    </bk>
    <bk>
      <rc t="1" v="52403"/>
    </bk>
    <bk>
      <rc t="1" v="52404"/>
    </bk>
    <bk>
      <rc t="1" v="52405"/>
    </bk>
    <bk>
      <rc t="1" v="52406"/>
    </bk>
    <bk>
      <rc t="1" v="52407"/>
    </bk>
    <bk>
      <rc t="1" v="52408"/>
    </bk>
    <bk>
      <rc t="1" v="52409"/>
    </bk>
    <bk>
      <rc t="1" v="52410"/>
    </bk>
    <bk>
      <rc t="1" v="52411"/>
    </bk>
    <bk>
      <rc t="1" v="52412"/>
    </bk>
    <bk>
      <rc t="1" v="52413"/>
    </bk>
    <bk>
      <rc t="1" v="52414"/>
    </bk>
    <bk>
      <rc t="1" v="52415"/>
    </bk>
    <bk>
      <rc t="1" v="52416"/>
    </bk>
    <bk>
      <rc t="1" v="52417"/>
    </bk>
    <bk>
      <rc t="1" v="52418"/>
    </bk>
    <bk>
      <rc t="1" v="52419"/>
    </bk>
    <bk>
      <rc t="1" v="52420"/>
    </bk>
    <bk>
      <rc t="1" v="52421"/>
    </bk>
    <bk>
      <rc t="1" v="52422"/>
    </bk>
    <bk>
      <rc t="1" v="52423"/>
    </bk>
    <bk>
      <rc t="1" v="52424"/>
    </bk>
    <bk>
      <rc t="1" v="52425"/>
    </bk>
    <bk>
      <rc t="1" v="52426"/>
    </bk>
    <bk>
      <rc t="1" v="52427"/>
    </bk>
    <bk>
      <rc t="1" v="52428"/>
    </bk>
    <bk>
      <rc t="1" v="52429"/>
    </bk>
    <bk>
      <rc t="1" v="52430"/>
    </bk>
    <bk>
      <rc t="1" v="52431"/>
    </bk>
    <bk>
      <rc t="1" v="52432"/>
    </bk>
    <bk>
      <rc t="1" v="52433"/>
    </bk>
    <bk>
      <rc t="1" v="52434"/>
    </bk>
    <bk>
      <rc t="1" v="52435"/>
    </bk>
    <bk>
      <rc t="1" v="52436"/>
    </bk>
    <bk>
      <rc t="1" v="52437"/>
    </bk>
    <bk>
      <rc t="1" v="52438"/>
    </bk>
    <bk>
      <rc t="1" v="52439"/>
    </bk>
    <bk>
      <rc t="1" v="52440"/>
    </bk>
    <bk>
      <rc t="1" v="52441"/>
    </bk>
    <bk>
      <rc t="1" v="52442"/>
    </bk>
    <bk>
      <rc t="1" v="52443"/>
    </bk>
    <bk>
      <rc t="1" v="52444"/>
    </bk>
    <bk>
      <rc t="1" v="52445"/>
    </bk>
    <bk>
      <rc t="1" v="52446"/>
    </bk>
    <bk>
      <rc t="1" v="52447"/>
    </bk>
    <bk>
      <rc t="1" v="52448"/>
    </bk>
    <bk>
      <rc t="1" v="52449"/>
    </bk>
    <bk>
      <rc t="1" v="52450"/>
    </bk>
    <bk>
      <rc t="1" v="52451"/>
    </bk>
    <bk>
      <rc t="1" v="52452"/>
    </bk>
    <bk>
      <rc t="1" v="52453"/>
    </bk>
    <bk>
      <rc t="1" v="52454"/>
    </bk>
    <bk>
      <rc t="1" v="52455"/>
    </bk>
    <bk>
      <rc t="1" v="52456"/>
    </bk>
    <bk>
      <rc t="1" v="52457"/>
    </bk>
    <bk>
      <rc t="1" v="52458"/>
    </bk>
    <bk>
      <rc t="1" v="52459"/>
    </bk>
    <bk>
      <rc t="1" v="52460"/>
    </bk>
    <bk>
      <rc t="1" v="52461"/>
    </bk>
    <bk>
      <rc t="1" v="52462"/>
    </bk>
    <bk>
      <rc t="1" v="52463"/>
    </bk>
    <bk>
      <rc t="1" v="52464"/>
    </bk>
    <bk>
      <rc t="1" v="52465"/>
    </bk>
    <bk>
      <rc t="1" v="52466"/>
    </bk>
    <bk>
      <rc t="1" v="52467"/>
    </bk>
    <bk>
      <rc t="1" v="52468"/>
    </bk>
    <bk>
      <rc t="1" v="52469"/>
    </bk>
    <bk>
      <rc t="1" v="52470"/>
    </bk>
    <bk>
      <rc t="1" v="52471"/>
    </bk>
    <bk>
      <rc t="1" v="52472"/>
    </bk>
    <bk>
      <rc t="1" v="52473"/>
    </bk>
    <bk>
      <rc t="1" v="52474"/>
    </bk>
    <bk>
      <rc t="1" v="52475"/>
    </bk>
    <bk>
      <rc t="1" v="52476"/>
    </bk>
    <bk>
      <rc t="1" v="52477"/>
    </bk>
    <bk>
      <rc t="1" v="52478"/>
    </bk>
    <bk>
      <rc t="1" v="52479"/>
    </bk>
    <bk>
      <rc t="1" v="52480"/>
    </bk>
    <bk>
      <rc t="1" v="52481"/>
    </bk>
    <bk>
      <rc t="1" v="52482"/>
    </bk>
    <bk>
      <rc t="1" v="52483"/>
    </bk>
    <bk>
      <rc t="1" v="52484"/>
    </bk>
    <bk>
      <rc t="1" v="52485"/>
    </bk>
    <bk>
      <rc t="1" v="52486"/>
    </bk>
    <bk>
      <rc t="1" v="52487"/>
    </bk>
    <bk>
      <rc t="1" v="52488"/>
    </bk>
    <bk>
      <rc t="1" v="52489"/>
    </bk>
    <bk>
      <rc t="1" v="52490"/>
    </bk>
    <bk>
      <rc t="1" v="52491"/>
    </bk>
    <bk>
      <rc t="1" v="52492"/>
    </bk>
    <bk>
      <rc t="1" v="52493"/>
    </bk>
    <bk>
      <rc t="1" v="52494"/>
    </bk>
    <bk>
      <rc t="1" v="52495"/>
    </bk>
    <bk>
      <rc t="1" v="52496"/>
    </bk>
    <bk>
      <rc t="1" v="52497"/>
    </bk>
    <bk>
      <rc t="1" v="52498"/>
    </bk>
    <bk>
      <rc t="1" v="52499"/>
    </bk>
    <bk>
      <rc t="1" v="52500"/>
    </bk>
    <bk>
      <rc t="1" v="52501"/>
    </bk>
    <bk>
      <rc t="1" v="52502"/>
    </bk>
    <bk>
      <rc t="1" v="52503"/>
    </bk>
    <bk>
      <rc t="1" v="52504"/>
    </bk>
    <bk>
      <rc t="1" v="52505"/>
    </bk>
    <bk>
      <rc t="1" v="52506"/>
    </bk>
    <bk>
      <rc t="1" v="52507"/>
    </bk>
    <bk>
      <rc t="1" v="52508"/>
    </bk>
    <bk>
      <rc t="1" v="52509"/>
    </bk>
    <bk>
      <rc t="1" v="52510"/>
    </bk>
    <bk>
      <rc t="1" v="52511"/>
    </bk>
    <bk>
      <rc t="1" v="52512"/>
    </bk>
    <bk>
      <rc t="1" v="52513"/>
    </bk>
    <bk>
      <rc t="1" v="52514"/>
    </bk>
    <bk>
      <rc t="1" v="52515"/>
    </bk>
    <bk>
      <rc t="1" v="52516"/>
    </bk>
    <bk>
      <rc t="1" v="52517"/>
    </bk>
    <bk>
      <rc t="1" v="52518"/>
    </bk>
    <bk>
      <rc t="1" v="52519"/>
    </bk>
    <bk>
      <rc t="1" v="52520"/>
    </bk>
    <bk>
      <rc t="1" v="52521"/>
    </bk>
    <bk>
      <rc t="1" v="52522"/>
    </bk>
    <bk>
      <rc t="1" v="52523"/>
    </bk>
    <bk>
      <rc t="1" v="52524"/>
    </bk>
    <bk>
      <rc t="1" v="52525"/>
    </bk>
    <bk>
      <rc t="1" v="52526"/>
    </bk>
    <bk>
      <rc t="1" v="52527"/>
    </bk>
    <bk>
      <rc t="1" v="52528"/>
    </bk>
    <bk>
      <rc t="1" v="52529"/>
    </bk>
    <bk>
      <rc t="1" v="52530"/>
    </bk>
    <bk>
      <rc t="1" v="52531"/>
    </bk>
    <bk>
      <rc t="1" v="52532"/>
    </bk>
    <bk>
      <rc t="1" v="52533"/>
    </bk>
    <bk>
      <rc t="1" v="52534"/>
    </bk>
    <bk>
      <rc t="1" v="52535"/>
    </bk>
    <bk>
      <rc t="1" v="52536"/>
    </bk>
    <bk>
      <rc t="1" v="52537"/>
    </bk>
    <bk>
      <rc t="1" v="52538"/>
    </bk>
    <bk>
      <rc t="1" v="52539"/>
    </bk>
    <bk>
      <rc t="1" v="52540"/>
    </bk>
    <bk>
      <rc t="1" v="52541"/>
    </bk>
    <bk>
      <rc t="1" v="52542"/>
    </bk>
    <bk>
      <rc t="1" v="52543"/>
    </bk>
    <bk>
      <rc t="1" v="52544"/>
    </bk>
    <bk>
      <rc t="1" v="52545"/>
    </bk>
    <bk>
      <rc t="1" v="52546"/>
    </bk>
    <bk>
      <rc t="1" v="52547"/>
    </bk>
    <bk>
      <rc t="1" v="52548"/>
    </bk>
    <bk>
      <rc t="1" v="52549"/>
    </bk>
    <bk>
      <rc t="1" v="52550"/>
    </bk>
    <bk>
      <rc t="1" v="52551"/>
    </bk>
    <bk>
      <rc t="1" v="52552"/>
    </bk>
    <bk>
      <rc t="1" v="52553"/>
    </bk>
    <bk>
      <rc t="1" v="52554"/>
    </bk>
    <bk>
      <rc t="1" v="52555"/>
    </bk>
    <bk>
      <rc t="1" v="52556"/>
    </bk>
    <bk>
      <rc t="1" v="52557"/>
    </bk>
    <bk>
      <rc t="1" v="52558"/>
    </bk>
    <bk>
      <rc t="1" v="52559"/>
    </bk>
    <bk>
      <rc t="1" v="52560"/>
    </bk>
    <bk>
      <rc t="1" v="52561"/>
    </bk>
    <bk>
      <rc t="1" v="52562"/>
    </bk>
    <bk>
      <rc t="1" v="52563"/>
    </bk>
    <bk>
      <rc t="1" v="52564"/>
    </bk>
    <bk>
      <rc t="1" v="52565"/>
    </bk>
    <bk>
      <rc t="1" v="52566"/>
    </bk>
    <bk>
      <rc t="1" v="52567"/>
    </bk>
    <bk>
      <rc t="1" v="52568"/>
    </bk>
    <bk>
      <rc t="1" v="52569"/>
    </bk>
    <bk>
      <rc t="1" v="52570"/>
    </bk>
    <bk>
      <rc t="1" v="52571"/>
    </bk>
    <bk>
      <rc t="1" v="52572"/>
    </bk>
    <bk>
      <rc t="1" v="52573"/>
    </bk>
    <bk>
      <rc t="1" v="52574"/>
    </bk>
    <bk>
      <rc t="1" v="52575"/>
    </bk>
    <bk>
      <rc t="1" v="52576"/>
    </bk>
    <bk>
      <rc t="1" v="52577"/>
    </bk>
    <bk>
      <rc t="1" v="52578"/>
    </bk>
    <bk>
      <rc t="1" v="52579"/>
    </bk>
    <bk>
      <rc t="1" v="52580"/>
    </bk>
    <bk>
      <rc t="1" v="52581"/>
    </bk>
    <bk>
      <rc t="1" v="52582"/>
    </bk>
    <bk>
      <rc t="1" v="52583"/>
    </bk>
    <bk>
      <rc t="1" v="52584"/>
    </bk>
    <bk>
      <rc t="1" v="52585"/>
    </bk>
    <bk>
      <rc t="1" v="52586"/>
    </bk>
    <bk>
      <rc t="1" v="52587"/>
    </bk>
    <bk>
      <rc t="1" v="52588"/>
    </bk>
    <bk>
      <rc t="1" v="52589"/>
    </bk>
    <bk>
      <rc t="1" v="52590"/>
    </bk>
    <bk>
      <rc t="1" v="52591"/>
    </bk>
    <bk>
      <rc t="1" v="52592"/>
    </bk>
    <bk>
      <rc t="1" v="52593"/>
    </bk>
    <bk>
      <rc t="1" v="52594"/>
    </bk>
    <bk>
      <rc t="1" v="52595"/>
    </bk>
    <bk>
      <rc t="1" v="52596"/>
    </bk>
    <bk>
      <rc t="1" v="52597"/>
    </bk>
    <bk>
      <rc t="1" v="52598"/>
    </bk>
    <bk>
      <rc t="1" v="52599"/>
    </bk>
    <bk>
      <rc t="1" v="52600"/>
    </bk>
    <bk>
      <rc t="1" v="52601"/>
    </bk>
    <bk>
      <rc t="1" v="52602"/>
    </bk>
    <bk>
      <rc t="1" v="52603"/>
    </bk>
    <bk>
      <rc t="1" v="52604"/>
    </bk>
    <bk>
      <rc t="1" v="52605"/>
    </bk>
    <bk>
      <rc t="1" v="52606"/>
    </bk>
    <bk>
      <rc t="1" v="52607"/>
    </bk>
    <bk>
      <rc t="1" v="52608"/>
    </bk>
    <bk>
      <rc t="1" v="52609"/>
    </bk>
    <bk>
      <rc t="1" v="52610"/>
    </bk>
    <bk>
      <rc t="1" v="52611"/>
    </bk>
    <bk>
      <rc t="1" v="52612"/>
    </bk>
    <bk>
      <rc t="1" v="52613"/>
    </bk>
    <bk>
      <rc t="1" v="52614"/>
    </bk>
    <bk>
      <rc t="1" v="52615"/>
    </bk>
    <bk>
      <rc t="1" v="52616"/>
    </bk>
    <bk>
      <rc t="1" v="52617"/>
    </bk>
    <bk>
      <rc t="1" v="52618"/>
    </bk>
    <bk>
      <rc t="1" v="52619"/>
    </bk>
    <bk>
      <rc t="1" v="52620"/>
    </bk>
    <bk>
      <rc t="1" v="52621"/>
    </bk>
    <bk>
      <rc t="1" v="52622"/>
    </bk>
    <bk>
      <rc t="1" v="52623"/>
    </bk>
    <bk>
      <rc t="1" v="52624"/>
    </bk>
    <bk>
      <rc t="1" v="52625"/>
    </bk>
    <bk>
      <rc t="1" v="52626"/>
    </bk>
    <bk>
      <rc t="1" v="52627"/>
    </bk>
    <bk>
      <rc t="1" v="52628"/>
    </bk>
    <bk>
      <rc t="1" v="52629"/>
    </bk>
    <bk>
      <rc t="1" v="52630"/>
    </bk>
    <bk>
      <rc t="1" v="52631"/>
    </bk>
    <bk>
      <rc t="1" v="52632"/>
    </bk>
    <bk>
      <rc t="1" v="52633"/>
    </bk>
    <bk>
      <rc t="1" v="52634"/>
    </bk>
    <bk>
      <rc t="1" v="52635"/>
    </bk>
    <bk>
      <rc t="1" v="52636"/>
    </bk>
    <bk>
      <rc t="1" v="52637"/>
    </bk>
    <bk>
      <rc t="1" v="52638"/>
    </bk>
    <bk>
      <rc t="1" v="52639"/>
    </bk>
    <bk>
      <rc t="1" v="52640"/>
    </bk>
    <bk>
      <rc t="1" v="52641"/>
    </bk>
    <bk>
      <rc t="1" v="52642"/>
    </bk>
    <bk>
      <rc t="1" v="52643"/>
    </bk>
    <bk>
      <rc t="1" v="52644"/>
    </bk>
    <bk>
      <rc t="1" v="52645"/>
    </bk>
    <bk>
      <rc t="1" v="52646"/>
    </bk>
    <bk>
      <rc t="1" v="52647"/>
    </bk>
    <bk>
      <rc t="1" v="52648"/>
    </bk>
    <bk>
      <rc t="1" v="52649"/>
    </bk>
    <bk>
      <rc t="1" v="52650"/>
    </bk>
    <bk>
      <rc t="1" v="52651"/>
    </bk>
    <bk>
      <rc t="1" v="52652"/>
    </bk>
    <bk>
      <rc t="1" v="52653"/>
    </bk>
    <bk>
      <rc t="1" v="52654"/>
    </bk>
    <bk>
      <rc t="1" v="52655"/>
    </bk>
    <bk>
      <rc t="1" v="52656"/>
    </bk>
    <bk>
      <rc t="1" v="52657"/>
    </bk>
    <bk>
      <rc t="1" v="52658"/>
    </bk>
    <bk>
      <rc t="1" v="52659"/>
    </bk>
    <bk>
      <rc t="1" v="52660"/>
    </bk>
    <bk>
      <rc t="1" v="52661"/>
    </bk>
    <bk>
      <rc t="1" v="52662"/>
    </bk>
    <bk>
      <rc t="1" v="52663"/>
    </bk>
    <bk>
      <rc t="1" v="52664"/>
    </bk>
    <bk>
      <rc t="1" v="52665"/>
    </bk>
    <bk>
      <rc t="1" v="52666"/>
    </bk>
    <bk>
      <rc t="1" v="52667"/>
    </bk>
    <bk>
      <rc t="1" v="52668"/>
    </bk>
    <bk>
      <rc t="1" v="52669"/>
    </bk>
    <bk>
      <rc t="1" v="52670"/>
    </bk>
    <bk>
      <rc t="1" v="52671"/>
    </bk>
    <bk>
      <rc t="1" v="52672"/>
    </bk>
    <bk>
      <rc t="1" v="52673"/>
    </bk>
    <bk>
      <rc t="1" v="52674"/>
    </bk>
    <bk>
      <rc t="1" v="52675"/>
    </bk>
    <bk>
      <rc t="1" v="52676"/>
    </bk>
    <bk>
      <rc t="1" v="52677"/>
    </bk>
    <bk>
      <rc t="1" v="52678"/>
    </bk>
    <bk>
      <rc t="1" v="52679"/>
    </bk>
    <bk>
      <rc t="1" v="52680"/>
    </bk>
    <bk>
      <rc t="1" v="52681"/>
    </bk>
    <bk>
      <rc t="1" v="52682"/>
    </bk>
    <bk>
      <rc t="1" v="52683"/>
    </bk>
    <bk>
      <rc t="1" v="52684"/>
    </bk>
    <bk>
      <rc t="1" v="52685"/>
    </bk>
    <bk>
      <rc t="1" v="52686"/>
    </bk>
    <bk>
      <rc t="1" v="52687"/>
    </bk>
    <bk>
      <rc t="1" v="52688"/>
    </bk>
    <bk>
      <rc t="1" v="52689"/>
    </bk>
    <bk>
      <rc t="1" v="52690"/>
    </bk>
    <bk>
      <rc t="1" v="52691"/>
    </bk>
    <bk>
      <rc t="1" v="52692"/>
    </bk>
    <bk>
      <rc t="1" v="52693"/>
    </bk>
    <bk>
      <rc t="1" v="52694"/>
    </bk>
    <bk>
      <rc t="1" v="52695"/>
    </bk>
    <bk>
      <rc t="1" v="52696"/>
    </bk>
    <bk>
      <rc t="1" v="52697"/>
    </bk>
    <bk>
      <rc t="1" v="52698"/>
    </bk>
    <bk>
      <rc t="1" v="52699"/>
    </bk>
    <bk>
      <rc t="1" v="52700"/>
    </bk>
    <bk>
      <rc t="1" v="52701"/>
    </bk>
    <bk>
      <rc t="1" v="52702"/>
    </bk>
    <bk>
      <rc t="1" v="52703"/>
    </bk>
    <bk>
      <rc t="1" v="52704"/>
    </bk>
    <bk>
      <rc t="1" v="52705"/>
    </bk>
    <bk>
      <rc t="1" v="52706"/>
    </bk>
    <bk>
      <rc t="1" v="52707"/>
    </bk>
    <bk>
      <rc t="1" v="52708"/>
    </bk>
    <bk>
      <rc t="1" v="52709"/>
    </bk>
    <bk>
      <rc t="1" v="52710"/>
    </bk>
    <bk>
      <rc t="1" v="52711"/>
    </bk>
    <bk>
      <rc t="1" v="52712"/>
    </bk>
    <bk>
      <rc t="1" v="52713"/>
    </bk>
    <bk>
      <rc t="1" v="52714"/>
    </bk>
    <bk>
      <rc t="1" v="52715"/>
    </bk>
    <bk>
      <rc t="1" v="52716"/>
    </bk>
    <bk>
      <rc t="1" v="52717"/>
    </bk>
    <bk>
      <rc t="1" v="52718"/>
    </bk>
    <bk>
      <rc t="1" v="52719"/>
    </bk>
    <bk>
      <rc t="1" v="52720"/>
    </bk>
    <bk>
      <rc t="1" v="52721"/>
    </bk>
    <bk>
      <rc t="1" v="52722"/>
    </bk>
    <bk>
      <rc t="1" v="52723"/>
    </bk>
    <bk>
      <rc t="1" v="52724"/>
    </bk>
    <bk>
      <rc t="1" v="52725"/>
    </bk>
    <bk>
      <rc t="1" v="52726"/>
    </bk>
    <bk>
      <rc t="1" v="52727"/>
    </bk>
    <bk>
      <rc t="1" v="52728"/>
    </bk>
    <bk>
      <rc t="1" v="52729"/>
    </bk>
    <bk>
      <rc t="1" v="52730"/>
    </bk>
    <bk>
      <rc t="1" v="52731"/>
    </bk>
    <bk>
      <rc t="1" v="52732"/>
    </bk>
    <bk>
      <rc t="1" v="52733"/>
    </bk>
    <bk>
      <rc t="1" v="52734"/>
    </bk>
    <bk>
      <rc t="1" v="52735"/>
    </bk>
    <bk>
      <rc t="1" v="52736"/>
    </bk>
    <bk>
      <rc t="1" v="52737"/>
    </bk>
    <bk>
      <rc t="1" v="52738"/>
    </bk>
    <bk>
      <rc t="1" v="52739"/>
    </bk>
    <bk>
      <rc t="1" v="52740"/>
    </bk>
    <bk>
      <rc t="1" v="52741"/>
    </bk>
    <bk>
      <rc t="1" v="52742"/>
    </bk>
    <bk>
      <rc t="1" v="52743"/>
    </bk>
    <bk>
      <rc t="1" v="52744"/>
    </bk>
    <bk>
      <rc t="1" v="52745"/>
    </bk>
    <bk>
      <rc t="1" v="52746"/>
    </bk>
    <bk>
      <rc t="1" v="52747"/>
    </bk>
    <bk>
      <rc t="1" v="52748"/>
    </bk>
    <bk>
      <rc t="1" v="52749"/>
    </bk>
    <bk>
      <rc t="1" v="52750"/>
    </bk>
    <bk>
      <rc t="1" v="52751"/>
    </bk>
    <bk>
      <rc t="1" v="52752"/>
    </bk>
    <bk>
      <rc t="1" v="52753"/>
    </bk>
    <bk>
      <rc t="1" v="52754"/>
    </bk>
    <bk>
      <rc t="1" v="52755"/>
    </bk>
    <bk>
      <rc t="1" v="52756"/>
    </bk>
    <bk>
      <rc t="1" v="52757"/>
    </bk>
    <bk>
      <rc t="1" v="52758"/>
    </bk>
    <bk>
      <rc t="1" v="52759"/>
    </bk>
    <bk>
      <rc t="1" v="52760"/>
    </bk>
    <bk>
      <rc t="1" v="52761"/>
    </bk>
    <bk>
      <rc t="1" v="52762"/>
    </bk>
    <bk>
      <rc t="1" v="52763"/>
    </bk>
    <bk>
      <rc t="1" v="52764"/>
    </bk>
    <bk>
      <rc t="1" v="52765"/>
    </bk>
    <bk>
      <rc t="1" v="52766"/>
    </bk>
    <bk>
      <rc t="1" v="52767"/>
    </bk>
    <bk>
      <rc t="1" v="52768"/>
    </bk>
    <bk>
      <rc t="1" v="52769"/>
    </bk>
    <bk>
      <rc t="1" v="52770"/>
    </bk>
    <bk>
      <rc t="1" v="52771"/>
    </bk>
    <bk>
      <rc t="1" v="52772"/>
    </bk>
    <bk>
      <rc t="1" v="52773"/>
    </bk>
    <bk>
      <rc t="1" v="52774"/>
    </bk>
    <bk>
      <rc t="1" v="52775"/>
    </bk>
    <bk>
      <rc t="1" v="52776"/>
    </bk>
    <bk>
      <rc t="1" v="52777"/>
    </bk>
    <bk>
      <rc t="1" v="52778"/>
    </bk>
    <bk>
      <rc t="1" v="52779"/>
    </bk>
    <bk>
      <rc t="1" v="52780"/>
    </bk>
    <bk>
      <rc t="1" v="52781"/>
    </bk>
    <bk>
      <rc t="1" v="52782"/>
    </bk>
    <bk>
      <rc t="1" v="52783"/>
    </bk>
    <bk>
      <rc t="1" v="52784"/>
    </bk>
    <bk>
      <rc t="1" v="52785"/>
    </bk>
    <bk>
      <rc t="1" v="52786"/>
    </bk>
    <bk>
      <rc t="1" v="52787"/>
    </bk>
    <bk>
      <rc t="1" v="52788"/>
    </bk>
    <bk>
      <rc t="1" v="52789"/>
    </bk>
    <bk>
      <rc t="1" v="52790"/>
    </bk>
    <bk>
      <rc t="1" v="52791"/>
    </bk>
    <bk>
      <rc t="1" v="52792"/>
    </bk>
    <bk>
      <rc t="1" v="52793"/>
    </bk>
    <bk>
      <rc t="1" v="52794"/>
    </bk>
    <bk>
      <rc t="1" v="52795"/>
    </bk>
    <bk>
      <rc t="1" v="52796"/>
    </bk>
    <bk>
      <rc t="1" v="52797"/>
    </bk>
    <bk>
      <rc t="1" v="52798"/>
    </bk>
    <bk>
      <rc t="1" v="52799"/>
    </bk>
    <bk>
      <rc t="1" v="52800"/>
    </bk>
    <bk>
      <rc t="1" v="52801"/>
    </bk>
    <bk>
      <rc t="1" v="52802"/>
    </bk>
    <bk>
      <rc t="1" v="52803"/>
    </bk>
    <bk>
      <rc t="1" v="52804"/>
    </bk>
    <bk>
      <rc t="1" v="52805"/>
    </bk>
    <bk>
      <rc t="1" v="52806"/>
    </bk>
    <bk>
      <rc t="1" v="52807"/>
    </bk>
    <bk>
      <rc t="1" v="52808"/>
    </bk>
    <bk>
      <rc t="1" v="52809"/>
    </bk>
    <bk>
      <rc t="1" v="52810"/>
    </bk>
    <bk>
      <rc t="1" v="52811"/>
    </bk>
    <bk>
      <rc t="1" v="52812"/>
    </bk>
    <bk>
      <rc t="1" v="52813"/>
    </bk>
    <bk>
      <rc t="1" v="52814"/>
    </bk>
    <bk>
      <rc t="1" v="52815"/>
    </bk>
    <bk>
      <rc t="1" v="52816"/>
    </bk>
    <bk>
      <rc t="1" v="52817"/>
    </bk>
    <bk>
      <rc t="1" v="52818"/>
    </bk>
    <bk>
      <rc t="1" v="52819"/>
    </bk>
    <bk>
      <rc t="1" v="52820"/>
    </bk>
    <bk>
      <rc t="1" v="52821"/>
    </bk>
    <bk>
      <rc t="1" v="52822"/>
    </bk>
    <bk>
      <rc t="1" v="52823"/>
    </bk>
    <bk>
      <rc t="1" v="52824"/>
    </bk>
    <bk>
      <rc t="1" v="52825"/>
    </bk>
    <bk>
      <rc t="1" v="52826"/>
    </bk>
    <bk>
      <rc t="1" v="52827"/>
    </bk>
    <bk>
      <rc t="1" v="52828"/>
    </bk>
    <bk>
      <rc t="1" v="52829"/>
    </bk>
    <bk>
      <rc t="1" v="52830"/>
    </bk>
    <bk>
      <rc t="1" v="52831"/>
    </bk>
    <bk>
      <rc t="1" v="52832"/>
    </bk>
    <bk>
      <rc t="1" v="52833"/>
    </bk>
    <bk>
      <rc t="1" v="52834"/>
    </bk>
    <bk>
      <rc t="1" v="52835"/>
    </bk>
    <bk>
      <rc t="1" v="52836"/>
    </bk>
    <bk>
      <rc t="1" v="52837"/>
    </bk>
    <bk>
      <rc t="1" v="52838"/>
    </bk>
    <bk>
      <rc t="1" v="52839"/>
    </bk>
    <bk>
      <rc t="1" v="52840"/>
    </bk>
    <bk>
      <rc t="1" v="52841"/>
    </bk>
    <bk>
      <rc t="1" v="52842"/>
    </bk>
    <bk>
      <rc t="1" v="52843"/>
    </bk>
    <bk>
      <rc t="1" v="52844"/>
    </bk>
    <bk>
      <rc t="1" v="52845"/>
    </bk>
    <bk>
      <rc t="1" v="52846"/>
    </bk>
    <bk>
      <rc t="1" v="52847"/>
    </bk>
    <bk>
      <rc t="1" v="52848"/>
    </bk>
    <bk>
      <rc t="1" v="52849"/>
    </bk>
    <bk>
      <rc t="1" v="52850"/>
    </bk>
    <bk>
      <rc t="1" v="52851"/>
    </bk>
    <bk>
      <rc t="1" v="52852"/>
    </bk>
    <bk>
      <rc t="1" v="52853"/>
    </bk>
    <bk>
      <rc t="1" v="52854"/>
    </bk>
    <bk>
      <rc t="1" v="52855"/>
    </bk>
    <bk>
      <rc t="1" v="52856"/>
    </bk>
    <bk>
      <rc t="1" v="52857"/>
    </bk>
    <bk>
      <rc t="1" v="52858"/>
    </bk>
    <bk>
      <rc t="1" v="52859"/>
    </bk>
    <bk>
      <rc t="1" v="52860"/>
    </bk>
    <bk>
      <rc t="1" v="52861"/>
    </bk>
    <bk>
      <rc t="1" v="52862"/>
    </bk>
    <bk>
      <rc t="1" v="52863"/>
    </bk>
    <bk>
      <rc t="1" v="52864"/>
    </bk>
    <bk>
      <rc t="1" v="52865"/>
    </bk>
    <bk>
      <rc t="1" v="52866"/>
    </bk>
    <bk>
      <rc t="1" v="52867"/>
    </bk>
    <bk>
      <rc t="1" v="52868"/>
    </bk>
    <bk>
      <rc t="1" v="52869"/>
    </bk>
    <bk>
      <rc t="1" v="52870"/>
    </bk>
    <bk>
      <rc t="1" v="52871"/>
    </bk>
    <bk>
      <rc t="1" v="52872"/>
    </bk>
    <bk>
      <rc t="1" v="52873"/>
    </bk>
    <bk>
      <rc t="1" v="52874"/>
    </bk>
    <bk>
      <rc t="1" v="52875"/>
    </bk>
    <bk>
      <rc t="1" v="52876"/>
    </bk>
    <bk>
      <rc t="1" v="52877"/>
    </bk>
    <bk>
      <rc t="1" v="52878"/>
    </bk>
    <bk>
      <rc t="1" v="52879"/>
    </bk>
    <bk>
      <rc t="1" v="52880"/>
    </bk>
    <bk>
      <rc t="1" v="52881"/>
    </bk>
    <bk>
      <rc t="1" v="52882"/>
    </bk>
    <bk>
      <rc t="1" v="52883"/>
    </bk>
    <bk>
      <rc t="1" v="52884"/>
    </bk>
    <bk>
      <rc t="1" v="52885"/>
    </bk>
    <bk>
      <rc t="1" v="52886"/>
    </bk>
    <bk>
      <rc t="1" v="52887"/>
    </bk>
    <bk>
      <rc t="1" v="52888"/>
    </bk>
    <bk>
      <rc t="1" v="52889"/>
    </bk>
    <bk>
      <rc t="1" v="52890"/>
    </bk>
    <bk>
      <rc t="1" v="52891"/>
    </bk>
    <bk>
      <rc t="1" v="52892"/>
    </bk>
    <bk>
      <rc t="1" v="52893"/>
    </bk>
    <bk>
      <rc t="1" v="52894"/>
    </bk>
    <bk>
      <rc t="1" v="52895"/>
    </bk>
    <bk>
      <rc t="1" v="52896"/>
    </bk>
    <bk>
      <rc t="1" v="52897"/>
    </bk>
    <bk>
      <rc t="1" v="52898"/>
    </bk>
    <bk>
      <rc t="1" v="52899"/>
    </bk>
    <bk>
      <rc t="1" v="52900"/>
    </bk>
    <bk>
      <rc t="1" v="52901"/>
    </bk>
    <bk>
      <rc t="1" v="52902"/>
    </bk>
    <bk>
      <rc t="1" v="52903"/>
    </bk>
    <bk>
      <rc t="1" v="52904"/>
    </bk>
    <bk>
      <rc t="1" v="52905"/>
    </bk>
    <bk>
      <rc t="1" v="52906"/>
    </bk>
    <bk>
      <rc t="1" v="52907"/>
    </bk>
    <bk>
      <rc t="1" v="52908"/>
    </bk>
    <bk>
      <rc t="1" v="52909"/>
    </bk>
    <bk>
      <rc t="1" v="52910"/>
    </bk>
    <bk>
      <rc t="1" v="52911"/>
    </bk>
    <bk>
      <rc t="1" v="52912"/>
    </bk>
    <bk>
      <rc t="1" v="52913"/>
    </bk>
    <bk>
      <rc t="1" v="52914"/>
    </bk>
    <bk>
      <rc t="1" v="52915"/>
    </bk>
    <bk>
      <rc t="1" v="52916"/>
    </bk>
    <bk>
      <rc t="1" v="52917"/>
    </bk>
    <bk>
      <rc t="1" v="52918"/>
    </bk>
    <bk>
      <rc t="1" v="52919"/>
    </bk>
    <bk>
      <rc t="1" v="52920"/>
    </bk>
    <bk>
      <rc t="1" v="52921"/>
    </bk>
    <bk>
      <rc t="1" v="52922"/>
    </bk>
    <bk>
      <rc t="1" v="52923"/>
    </bk>
    <bk>
      <rc t="1" v="52924"/>
    </bk>
    <bk>
      <rc t="1" v="52925"/>
    </bk>
    <bk>
      <rc t="1" v="52926"/>
    </bk>
    <bk>
      <rc t="1" v="52927"/>
    </bk>
    <bk>
      <rc t="1" v="52928"/>
    </bk>
    <bk>
      <rc t="1" v="52929"/>
    </bk>
    <bk>
      <rc t="1" v="52930"/>
    </bk>
    <bk>
      <rc t="1" v="52931"/>
    </bk>
    <bk>
      <rc t="1" v="52932"/>
    </bk>
    <bk>
      <rc t="1" v="52933"/>
    </bk>
    <bk>
      <rc t="1" v="52934"/>
    </bk>
    <bk>
      <rc t="1" v="52935"/>
    </bk>
    <bk>
      <rc t="1" v="52936"/>
    </bk>
    <bk>
      <rc t="1" v="52937"/>
    </bk>
    <bk>
      <rc t="1" v="52938"/>
    </bk>
    <bk>
      <rc t="1" v="52939"/>
    </bk>
    <bk>
      <rc t="1" v="52940"/>
    </bk>
    <bk>
      <rc t="1" v="52941"/>
    </bk>
    <bk>
      <rc t="1" v="52942"/>
    </bk>
    <bk>
      <rc t="1" v="52943"/>
    </bk>
    <bk>
      <rc t="1" v="52944"/>
    </bk>
    <bk>
      <rc t="1" v="52945"/>
    </bk>
    <bk>
      <rc t="1" v="52946"/>
    </bk>
    <bk>
      <rc t="1" v="52947"/>
    </bk>
    <bk>
      <rc t="1" v="52948"/>
    </bk>
    <bk>
      <rc t="1" v="52949"/>
    </bk>
    <bk>
      <rc t="1" v="52950"/>
    </bk>
    <bk>
      <rc t="1" v="52951"/>
    </bk>
    <bk>
      <rc t="1" v="52952"/>
    </bk>
    <bk>
      <rc t="1" v="52953"/>
    </bk>
    <bk>
      <rc t="1" v="52954"/>
    </bk>
    <bk>
      <rc t="1" v="52955"/>
    </bk>
    <bk>
      <rc t="1" v="52956"/>
    </bk>
    <bk>
      <rc t="1" v="52957"/>
    </bk>
    <bk>
      <rc t="1" v="52958"/>
    </bk>
    <bk>
      <rc t="1" v="52959"/>
    </bk>
    <bk>
      <rc t="1" v="52960"/>
    </bk>
    <bk>
      <rc t="1" v="52961"/>
    </bk>
    <bk>
      <rc t="1" v="52962"/>
    </bk>
    <bk>
      <rc t="1" v="52963"/>
    </bk>
    <bk>
      <rc t="1" v="52964"/>
    </bk>
    <bk>
      <rc t="1" v="52965"/>
    </bk>
    <bk>
      <rc t="1" v="52966"/>
    </bk>
    <bk>
      <rc t="1" v="52967"/>
    </bk>
    <bk>
      <rc t="1" v="52968"/>
    </bk>
    <bk>
      <rc t="1" v="52969"/>
    </bk>
    <bk>
      <rc t="1" v="52970"/>
    </bk>
    <bk>
      <rc t="1" v="52971"/>
    </bk>
    <bk>
      <rc t="1" v="52972"/>
    </bk>
    <bk>
      <rc t="1" v="52973"/>
    </bk>
    <bk>
      <rc t="1" v="52974"/>
    </bk>
    <bk>
      <rc t="1" v="52975"/>
    </bk>
    <bk>
      <rc t="1" v="52976"/>
    </bk>
    <bk>
      <rc t="1" v="52977"/>
    </bk>
    <bk>
      <rc t="1" v="52978"/>
    </bk>
    <bk>
      <rc t="1" v="52979"/>
    </bk>
    <bk>
      <rc t="1" v="52980"/>
    </bk>
    <bk>
      <rc t="1" v="52981"/>
    </bk>
    <bk>
      <rc t="1" v="52982"/>
    </bk>
    <bk>
      <rc t="1" v="52983"/>
    </bk>
    <bk>
      <rc t="1" v="52984"/>
    </bk>
    <bk>
      <rc t="1" v="52985"/>
    </bk>
    <bk>
      <rc t="1" v="52986"/>
    </bk>
    <bk>
      <rc t="1" v="52987"/>
    </bk>
    <bk>
      <rc t="1" v="52988"/>
    </bk>
    <bk>
      <rc t="1" v="52989"/>
    </bk>
    <bk>
      <rc t="1" v="52990"/>
    </bk>
    <bk>
      <rc t="1" v="52991"/>
    </bk>
    <bk>
      <rc t="1" v="52992"/>
    </bk>
    <bk>
      <rc t="1" v="52993"/>
    </bk>
    <bk>
      <rc t="1" v="52994"/>
    </bk>
    <bk>
      <rc t="1" v="52995"/>
    </bk>
    <bk>
      <rc t="1" v="52996"/>
    </bk>
    <bk>
      <rc t="1" v="52997"/>
    </bk>
    <bk>
      <rc t="1" v="52998"/>
    </bk>
    <bk>
      <rc t="1" v="52999"/>
    </bk>
    <bk>
      <rc t="1" v="53000"/>
    </bk>
    <bk>
      <rc t="1" v="53001"/>
    </bk>
    <bk>
      <rc t="1" v="53002"/>
    </bk>
    <bk>
      <rc t="1" v="53003"/>
    </bk>
    <bk>
      <rc t="1" v="53004"/>
    </bk>
    <bk>
      <rc t="1" v="53005"/>
    </bk>
    <bk>
      <rc t="1" v="53006"/>
    </bk>
    <bk>
      <rc t="1" v="53007"/>
    </bk>
    <bk>
      <rc t="1" v="53008"/>
    </bk>
    <bk>
      <rc t="1" v="53009"/>
    </bk>
    <bk>
      <rc t="1" v="53010"/>
    </bk>
    <bk>
      <rc t="1" v="53011"/>
    </bk>
    <bk>
      <rc t="1" v="53012"/>
    </bk>
    <bk>
      <rc t="1" v="53013"/>
    </bk>
    <bk>
      <rc t="1" v="53014"/>
    </bk>
    <bk>
      <rc t="1" v="53015"/>
    </bk>
    <bk>
      <rc t="1" v="53016"/>
    </bk>
    <bk>
      <rc t="1" v="53017"/>
    </bk>
    <bk>
      <rc t="1" v="53018"/>
    </bk>
    <bk>
      <rc t="1" v="53019"/>
    </bk>
    <bk>
      <rc t="1" v="53020"/>
    </bk>
    <bk>
      <rc t="1" v="53021"/>
    </bk>
    <bk>
      <rc t="1" v="53022"/>
    </bk>
    <bk>
      <rc t="1" v="53023"/>
    </bk>
    <bk>
      <rc t="1" v="53024"/>
    </bk>
    <bk>
      <rc t="1" v="53025"/>
    </bk>
    <bk>
      <rc t="1" v="53026"/>
    </bk>
    <bk>
      <rc t="1" v="53027"/>
    </bk>
    <bk>
      <rc t="1" v="53028"/>
    </bk>
    <bk>
      <rc t="1" v="53029"/>
    </bk>
    <bk>
      <rc t="1" v="53030"/>
    </bk>
    <bk>
      <rc t="1" v="53031"/>
    </bk>
    <bk>
      <rc t="1" v="53032"/>
    </bk>
    <bk>
      <rc t="1" v="53033"/>
    </bk>
    <bk>
      <rc t="1" v="53034"/>
    </bk>
    <bk>
      <rc t="1" v="53035"/>
    </bk>
    <bk>
      <rc t="1" v="53036"/>
    </bk>
    <bk>
      <rc t="1" v="53037"/>
    </bk>
    <bk>
      <rc t="1" v="53038"/>
    </bk>
    <bk>
      <rc t="1" v="53039"/>
    </bk>
    <bk>
      <rc t="1" v="53040"/>
    </bk>
    <bk>
      <rc t="1" v="53041"/>
    </bk>
    <bk>
      <rc t="1" v="53042"/>
    </bk>
    <bk>
      <rc t="1" v="53043"/>
    </bk>
    <bk>
      <rc t="1" v="53044"/>
    </bk>
    <bk>
      <rc t="1" v="53045"/>
    </bk>
    <bk>
      <rc t="1" v="53046"/>
    </bk>
    <bk>
      <rc t="1" v="53047"/>
    </bk>
    <bk>
      <rc t="1" v="53048"/>
    </bk>
    <bk>
      <rc t="1" v="53049"/>
    </bk>
    <bk>
      <rc t="1" v="53050"/>
    </bk>
    <bk>
      <rc t="1" v="53051"/>
    </bk>
    <bk>
      <rc t="1" v="53052"/>
    </bk>
    <bk>
      <rc t="1" v="53053"/>
    </bk>
    <bk>
      <rc t="1" v="53054"/>
    </bk>
    <bk>
      <rc t="1" v="53055"/>
    </bk>
    <bk>
      <rc t="1" v="53056"/>
    </bk>
    <bk>
      <rc t="1" v="53057"/>
    </bk>
    <bk>
      <rc t="1" v="53058"/>
    </bk>
    <bk>
      <rc t="1" v="53059"/>
    </bk>
    <bk>
      <rc t="1" v="53060"/>
    </bk>
    <bk>
      <rc t="1" v="53061"/>
    </bk>
    <bk>
      <rc t="1" v="53062"/>
    </bk>
    <bk>
      <rc t="1" v="53063"/>
    </bk>
    <bk>
      <rc t="1" v="53064"/>
    </bk>
    <bk>
      <rc t="1" v="53065"/>
    </bk>
    <bk>
      <rc t="1" v="53066"/>
    </bk>
    <bk>
      <rc t="1" v="53067"/>
    </bk>
    <bk>
      <rc t="1" v="53068"/>
    </bk>
    <bk>
      <rc t="1" v="53069"/>
    </bk>
    <bk>
      <rc t="1" v="53070"/>
    </bk>
    <bk>
      <rc t="1" v="53071"/>
    </bk>
    <bk>
      <rc t="1" v="53072"/>
    </bk>
    <bk>
      <rc t="1" v="53073"/>
    </bk>
    <bk>
      <rc t="1" v="53074"/>
    </bk>
    <bk>
      <rc t="1" v="53075"/>
    </bk>
    <bk>
      <rc t="1" v="53076"/>
    </bk>
    <bk>
      <rc t="1" v="53077"/>
    </bk>
    <bk>
      <rc t="1" v="53078"/>
    </bk>
    <bk>
      <rc t="1" v="53079"/>
    </bk>
    <bk>
      <rc t="1" v="53080"/>
    </bk>
    <bk>
      <rc t="1" v="53081"/>
    </bk>
    <bk>
      <rc t="1" v="53082"/>
    </bk>
    <bk>
      <rc t="1" v="53083"/>
    </bk>
    <bk>
      <rc t="1" v="53084"/>
    </bk>
    <bk>
      <rc t="1" v="53085"/>
    </bk>
    <bk>
      <rc t="1" v="53086"/>
    </bk>
    <bk>
      <rc t="1" v="53087"/>
    </bk>
    <bk>
      <rc t="1" v="53088"/>
    </bk>
    <bk>
      <rc t="1" v="53089"/>
    </bk>
    <bk>
      <rc t="1" v="53090"/>
    </bk>
    <bk>
      <rc t="1" v="53091"/>
    </bk>
    <bk>
      <rc t="1" v="53092"/>
    </bk>
    <bk>
      <rc t="1" v="53093"/>
    </bk>
    <bk>
      <rc t="1" v="53094"/>
    </bk>
    <bk>
      <rc t="1" v="53095"/>
    </bk>
    <bk>
      <rc t="1" v="53096"/>
    </bk>
    <bk>
      <rc t="1" v="53097"/>
    </bk>
    <bk>
      <rc t="1" v="53098"/>
    </bk>
    <bk>
      <rc t="1" v="53099"/>
    </bk>
    <bk>
      <rc t="1" v="53100"/>
    </bk>
    <bk>
      <rc t="1" v="53101"/>
    </bk>
    <bk>
      <rc t="1" v="53102"/>
    </bk>
    <bk>
      <rc t="1" v="53103"/>
    </bk>
    <bk>
      <rc t="1" v="53104"/>
    </bk>
    <bk>
      <rc t="1" v="53105"/>
    </bk>
    <bk>
      <rc t="1" v="53106"/>
    </bk>
    <bk>
      <rc t="1" v="53107"/>
    </bk>
    <bk>
      <rc t="1" v="53108"/>
    </bk>
    <bk>
      <rc t="1" v="53109"/>
    </bk>
    <bk>
      <rc t="1" v="53110"/>
    </bk>
    <bk>
      <rc t="1" v="53111"/>
    </bk>
    <bk>
      <rc t="1" v="53112"/>
    </bk>
    <bk>
      <rc t="1" v="53113"/>
    </bk>
    <bk>
      <rc t="1" v="53114"/>
    </bk>
    <bk>
      <rc t="1" v="53115"/>
    </bk>
    <bk>
      <rc t="1" v="53116"/>
    </bk>
    <bk>
      <rc t="1" v="53117"/>
    </bk>
    <bk>
      <rc t="1" v="53118"/>
    </bk>
    <bk>
      <rc t="1" v="53119"/>
    </bk>
    <bk>
      <rc t="1" v="53120"/>
    </bk>
    <bk>
      <rc t="1" v="53121"/>
    </bk>
    <bk>
      <rc t="1" v="53122"/>
    </bk>
    <bk>
      <rc t="1" v="53123"/>
    </bk>
    <bk>
      <rc t="1" v="53124"/>
    </bk>
    <bk>
      <rc t="1" v="53125"/>
    </bk>
    <bk>
      <rc t="1" v="53126"/>
    </bk>
    <bk>
      <rc t="1" v="53127"/>
    </bk>
    <bk>
      <rc t="1" v="53128"/>
    </bk>
    <bk>
      <rc t="1" v="53129"/>
    </bk>
    <bk>
      <rc t="1" v="53130"/>
    </bk>
    <bk>
      <rc t="1" v="53131"/>
    </bk>
    <bk>
      <rc t="1" v="53132"/>
    </bk>
    <bk>
      <rc t="1" v="53133"/>
    </bk>
    <bk>
      <rc t="1" v="53134"/>
    </bk>
    <bk>
      <rc t="1" v="53135"/>
    </bk>
    <bk>
      <rc t="1" v="53136"/>
    </bk>
    <bk>
      <rc t="1" v="53137"/>
    </bk>
    <bk>
      <rc t="1" v="53138"/>
    </bk>
    <bk>
      <rc t="1" v="53139"/>
    </bk>
    <bk>
      <rc t="1" v="53140"/>
    </bk>
    <bk>
      <rc t="1" v="53141"/>
    </bk>
    <bk>
      <rc t="1" v="53142"/>
    </bk>
    <bk>
      <rc t="1" v="53143"/>
    </bk>
    <bk>
      <rc t="1" v="53144"/>
    </bk>
    <bk>
      <rc t="1" v="53145"/>
    </bk>
    <bk>
      <rc t="1" v="53146"/>
    </bk>
    <bk>
      <rc t="1" v="53147"/>
    </bk>
    <bk>
      <rc t="1" v="53148"/>
    </bk>
    <bk>
      <rc t="1" v="53149"/>
    </bk>
    <bk>
      <rc t="1" v="53150"/>
    </bk>
    <bk>
      <rc t="1" v="53151"/>
    </bk>
    <bk>
      <rc t="1" v="53152"/>
    </bk>
    <bk>
      <rc t="1" v="53153"/>
    </bk>
    <bk>
      <rc t="1" v="53154"/>
    </bk>
    <bk>
      <rc t="1" v="53155"/>
    </bk>
    <bk>
      <rc t="1" v="53156"/>
    </bk>
    <bk>
      <rc t="1" v="53157"/>
    </bk>
    <bk>
      <rc t="1" v="53158"/>
    </bk>
    <bk>
      <rc t="1" v="53159"/>
    </bk>
    <bk>
      <rc t="1" v="53160"/>
    </bk>
    <bk>
      <rc t="1" v="53161"/>
    </bk>
    <bk>
      <rc t="1" v="53162"/>
    </bk>
    <bk>
      <rc t="1" v="53163"/>
    </bk>
    <bk>
      <rc t="1" v="53164"/>
    </bk>
    <bk>
      <rc t="1" v="53165"/>
    </bk>
    <bk>
      <rc t="1" v="53166"/>
    </bk>
    <bk>
      <rc t="1" v="53167"/>
    </bk>
    <bk>
      <rc t="1" v="53168"/>
    </bk>
    <bk>
      <rc t="1" v="53169"/>
    </bk>
    <bk>
      <rc t="1" v="53170"/>
    </bk>
    <bk>
      <rc t="1" v="53171"/>
    </bk>
    <bk>
      <rc t="1" v="53172"/>
    </bk>
    <bk>
      <rc t="1" v="53173"/>
    </bk>
    <bk>
      <rc t="1" v="53174"/>
    </bk>
    <bk>
      <rc t="1" v="53175"/>
    </bk>
    <bk>
      <rc t="1" v="53176"/>
    </bk>
    <bk>
      <rc t="1" v="53177"/>
    </bk>
    <bk>
      <rc t="1" v="53178"/>
    </bk>
    <bk>
      <rc t="1" v="53179"/>
    </bk>
    <bk>
      <rc t="1" v="53180"/>
    </bk>
    <bk>
      <rc t="1" v="53181"/>
    </bk>
    <bk>
      <rc t="1" v="53182"/>
    </bk>
    <bk>
      <rc t="1" v="53183"/>
    </bk>
    <bk>
      <rc t="1" v="53184"/>
    </bk>
    <bk>
      <rc t="1" v="53185"/>
    </bk>
    <bk>
      <rc t="1" v="53186"/>
    </bk>
    <bk>
      <rc t="1" v="53187"/>
    </bk>
    <bk>
      <rc t="1" v="53188"/>
    </bk>
    <bk>
      <rc t="1" v="53189"/>
    </bk>
    <bk>
      <rc t="1" v="53190"/>
    </bk>
    <bk>
      <rc t="1" v="53191"/>
    </bk>
    <bk>
      <rc t="1" v="53192"/>
    </bk>
    <bk>
      <rc t="1" v="53193"/>
    </bk>
    <bk>
      <rc t="1" v="53194"/>
    </bk>
    <bk>
      <rc t="1" v="53195"/>
    </bk>
    <bk>
      <rc t="1" v="53196"/>
    </bk>
    <bk>
      <rc t="1" v="53197"/>
    </bk>
    <bk>
      <rc t="1" v="53198"/>
    </bk>
    <bk>
      <rc t="1" v="53199"/>
    </bk>
    <bk>
      <rc t="1" v="53200"/>
    </bk>
    <bk>
      <rc t="1" v="53201"/>
    </bk>
    <bk>
      <rc t="1" v="53202"/>
    </bk>
    <bk>
      <rc t="1" v="53203"/>
    </bk>
    <bk>
      <rc t="1" v="53204"/>
    </bk>
    <bk>
      <rc t="1" v="53205"/>
    </bk>
    <bk>
      <rc t="1" v="53206"/>
    </bk>
    <bk>
      <rc t="1" v="53207"/>
    </bk>
    <bk>
      <rc t="1" v="53208"/>
    </bk>
    <bk>
      <rc t="1" v="53209"/>
    </bk>
    <bk>
      <rc t="1" v="53210"/>
    </bk>
    <bk>
      <rc t="1" v="53211"/>
    </bk>
    <bk>
      <rc t="1" v="53212"/>
    </bk>
    <bk>
      <rc t="1" v="53213"/>
    </bk>
    <bk>
      <rc t="1" v="53214"/>
    </bk>
    <bk>
      <rc t="1" v="53215"/>
    </bk>
    <bk>
      <rc t="1" v="53216"/>
    </bk>
    <bk>
      <rc t="1" v="53217"/>
    </bk>
    <bk>
      <rc t="1" v="53218"/>
    </bk>
    <bk>
      <rc t="1" v="53219"/>
    </bk>
    <bk>
      <rc t="1" v="53220"/>
    </bk>
    <bk>
      <rc t="1" v="53221"/>
    </bk>
    <bk>
      <rc t="1" v="53222"/>
    </bk>
    <bk>
      <rc t="1" v="53223"/>
    </bk>
    <bk>
      <rc t="1" v="53224"/>
    </bk>
    <bk>
      <rc t="1" v="53225"/>
    </bk>
    <bk>
      <rc t="1" v="53226"/>
    </bk>
    <bk>
      <rc t="1" v="53227"/>
    </bk>
    <bk>
      <rc t="1" v="53228"/>
    </bk>
    <bk>
      <rc t="1" v="53229"/>
    </bk>
    <bk>
      <rc t="1" v="53230"/>
    </bk>
    <bk>
      <rc t="1" v="53231"/>
    </bk>
    <bk>
      <rc t="1" v="53232"/>
    </bk>
    <bk>
      <rc t="1" v="53233"/>
    </bk>
    <bk>
      <rc t="1" v="53234"/>
    </bk>
    <bk>
      <rc t="1" v="53235"/>
    </bk>
    <bk>
      <rc t="1" v="53236"/>
    </bk>
    <bk>
      <rc t="1" v="53237"/>
    </bk>
    <bk>
      <rc t="1" v="53238"/>
    </bk>
    <bk>
      <rc t="1" v="53239"/>
    </bk>
    <bk>
      <rc t="1" v="53240"/>
    </bk>
    <bk>
      <rc t="1" v="53241"/>
    </bk>
    <bk>
      <rc t="1" v="53242"/>
    </bk>
    <bk>
      <rc t="1" v="53243"/>
    </bk>
    <bk>
      <rc t="1" v="53244"/>
    </bk>
    <bk>
      <rc t="1" v="53245"/>
    </bk>
    <bk>
      <rc t="1" v="53246"/>
    </bk>
    <bk>
      <rc t="1" v="53247"/>
    </bk>
    <bk>
      <rc t="1" v="53248"/>
    </bk>
    <bk>
      <rc t="1" v="53249"/>
    </bk>
    <bk>
      <rc t="1" v="53250"/>
    </bk>
    <bk>
      <rc t="1" v="53251"/>
    </bk>
    <bk>
      <rc t="1" v="53252"/>
    </bk>
    <bk>
      <rc t="1" v="53253"/>
    </bk>
    <bk>
      <rc t="1" v="53254"/>
    </bk>
    <bk>
      <rc t="1" v="53255"/>
    </bk>
    <bk>
      <rc t="1" v="53256"/>
    </bk>
    <bk>
      <rc t="1" v="53257"/>
    </bk>
    <bk>
      <rc t="1" v="53258"/>
    </bk>
    <bk>
      <rc t="1" v="53259"/>
    </bk>
    <bk>
      <rc t="1" v="53260"/>
    </bk>
    <bk>
      <rc t="1" v="53261"/>
    </bk>
    <bk>
      <rc t="1" v="53262"/>
    </bk>
    <bk>
      <rc t="1" v="53263"/>
    </bk>
    <bk>
      <rc t="1" v="53264"/>
    </bk>
    <bk>
      <rc t="1" v="53265"/>
    </bk>
    <bk>
      <rc t="1" v="53266"/>
    </bk>
    <bk>
      <rc t="1" v="53267"/>
    </bk>
    <bk>
      <rc t="1" v="53268"/>
    </bk>
    <bk>
      <rc t="1" v="53269"/>
    </bk>
    <bk>
      <rc t="1" v="53270"/>
    </bk>
    <bk>
      <rc t="1" v="53271"/>
    </bk>
    <bk>
      <rc t="1" v="53272"/>
    </bk>
    <bk>
      <rc t="1" v="53273"/>
    </bk>
    <bk>
      <rc t="1" v="53274"/>
    </bk>
    <bk>
      <rc t="1" v="53275"/>
    </bk>
    <bk>
      <rc t="1" v="53276"/>
    </bk>
    <bk>
      <rc t="1" v="53277"/>
    </bk>
    <bk>
      <rc t="1" v="53278"/>
    </bk>
    <bk>
      <rc t="1" v="53279"/>
    </bk>
    <bk>
      <rc t="1" v="53280"/>
    </bk>
    <bk>
      <rc t="1" v="53281"/>
    </bk>
    <bk>
      <rc t="1" v="53282"/>
    </bk>
    <bk>
      <rc t="1" v="53283"/>
    </bk>
    <bk>
      <rc t="1" v="53284"/>
    </bk>
    <bk>
      <rc t="1" v="53285"/>
    </bk>
    <bk>
      <rc t="1" v="53286"/>
    </bk>
    <bk>
      <rc t="1" v="53287"/>
    </bk>
    <bk>
      <rc t="1" v="53288"/>
    </bk>
    <bk>
      <rc t="1" v="53289"/>
    </bk>
    <bk>
      <rc t="1" v="53290"/>
    </bk>
    <bk>
      <rc t="1" v="53291"/>
    </bk>
    <bk>
      <rc t="1" v="53292"/>
    </bk>
    <bk>
      <rc t="1" v="53293"/>
    </bk>
    <bk>
      <rc t="1" v="53294"/>
    </bk>
    <bk>
      <rc t="1" v="53295"/>
    </bk>
    <bk>
      <rc t="1" v="53296"/>
    </bk>
    <bk>
      <rc t="1" v="53297"/>
    </bk>
    <bk>
      <rc t="1" v="53298"/>
    </bk>
    <bk>
      <rc t="1" v="53299"/>
    </bk>
    <bk>
      <rc t="1" v="53300"/>
    </bk>
    <bk>
      <rc t="1" v="53301"/>
    </bk>
    <bk>
      <rc t="1" v="53302"/>
    </bk>
    <bk>
      <rc t="1" v="53303"/>
    </bk>
    <bk>
      <rc t="1" v="53304"/>
    </bk>
    <bk>
      <rc t="1" v="53305"/>
    </bk>
    <bk>
      <rc t="1" v="53306"/>
    </bk>
    <bk>
      <rc t="1" v="53307"/>
    </bk>
    <bk>
      <rc t="1" v="53308"/>
    </bk>
    <bk>
      <rc t="1" v="53309"/>
    </bk>
    <bk>
      <rc t="1" v="53310"/>
    </bk>
    <bk>
      <rc t="1" v="53311"/>
    </bk>
    <bk>
      <rc t="1" v="53312"/>
    </bk>
    <bk>
      <rc t="1" v="53313"/>
    </bk>
    <bk>
      <rc t="1" v="53314"/>
    </bk>
    <bk>
      <rc t="1" v="53315"/>
    </bk>
    <bk>
      <rc t="1" v="53316"/>
    </bk>
    <bk>
      <rc t="1" v="53317"/>
    </bk>
    <bk>
      <rc t="1" v="53318"/>
    </bk>
    <bk>
      <rc t="1" v="53319"/>
    </bk>
    <bk>
      <rc t="1" v="53320"/>
    </bk>
    <bk>
      <rc t="1" v="53321"/>
    </bk>
    <bk>
      <rc t="1" v="53322"/>
    </bk>
    <bk>
      <rc t="1" v="53323"/>
    </bk>
    <bk>
      <rc t="1" v="53324"/>
    </bk>
    <bk>
      <rc t="1" v="53325"/>
    </bk>
    <bk>
      <rc t="1" v="53326"/>
    </bk>
    <bk>
      <rc t="1" v="53327"/>
    </bk>
    <bk>
      <rc t="1" v="53328"/>
    </bk>
    <bk>
      <rc t="1" v="53329"/>
    </bk>
    <bk>
      <rc t="1" v="53330"/>
    </bk>
    <bk>
      <rc t="1" v="53331"/>
    </bk>
    <bk>
      <rc t="1" v="53332"/>
    </bk>
    <bk>
      <rc t="1" v="53333"/>
    </bk>
    <bk>
      <rc t="1" v="53334"/>
    </bk>
    <bk>
      <rc t="1" v="53335"/>
    </bk>
    <bk>
      <rc t="1" v="53336"/>
    </bk>
    <bk>
      <rc t="1" v="53337"/>
    </bk>
    <bk>
      <rc t="1" v="53338"/>
    </bk>
    <bk>
      <rc t="1" v="53339"/>
    </bk>
    <bk>
      <rc t="1" v="53340"/>
    </bk>
    <bk>
      <rc t="1" v="53341"/>
    </bk>
    <bk>
      <rc t="1" v="53342"/>
    </bk>
    <bk>
      <rc t="1" v="53343"/>
    </bk>
    <bk>
      <rc t="1" v="53344"/>
    </bk>
    <bk>
      <rc t="1" v="53345"/>
    </bk>
    <bk>
      <rc t="1" v="53346"/>
    </bk>
    <bk>
      <rc t="1" v="53347"/>
    </bk>
    <bk>
      <rc t="1" v="53348"/>
    </bk>
    <bk>
      <rc t="1" v="53349"/>
    </bk>
    <bk>
      <rc t="1" v="53350"/>
    </bk>
    <bk>
      <rc t="1" v="53351"/>
    </bk>
    <bk>
      <rc t="1" v="53352"/>
    </bk>
    <bk>
      <rc t="1" v="53353"/>
    </bk>
    <bk>
      <rc t="1" v="53354"/>
    </bk>
    <bk>
      <rc t="1" v="53355"/>
    </bk>
    <bk>
      <rc t="1" v="53356"/>
    </bk>
    <bk>
      <rc t="1" v="53357"/>
    </bk>
    <bk>
      <rc t="1" v="53358"/>
    </bk>
    <bk>
      <rc t="1" v="53359"/>
    </bk>
    <bk>
      <rc t="1" v="53360"/>
    </bk>
    <bk>
      <rc t="1" v="53361"/>
    </bk>
    <bk>
      <rc t="1" v="53362"/>
    </bk>
    <bk>
      <rc t="1" v="53363"/>
    </bk>
    <bk>
      <rc t="1" v="53364"/>
    </bk>
    <bk>
      <rc t="1" v="53365"/>
    </bk>
    <bk>
      <rc t="1" v="53366"/>
    </bk>
    <bk>
      <rc t="1" v="53367"/>
    </bk>
    <bk>
      <rc t="1" v="53368"/>
    </bk>
    <bk>
      <rc t="1" v="53369"/>
    </bk>
    <bk>
      <rc t="1" v="53370"/>
    </bk>
    <bk>
      <rc t="1" v="53371"/>
    </bk>
    <bk>
      <rc t="1" v="53372"/>
    </bk>
    <bk>
      <rc t="1" v="53373"/>
    </bk>
    <bk>
      <rc t="1" v="53374"/>
    </bk>
    <bk>
      <rc t="1" v="53375"/>
    </bk>
    <bk>
      <rc t="1" v="53376"/>
    </bk>
    <bk>
      <rc t="1" v="53377"/>
    </bk>
    <bk>
      <rc t="1" v="53378"/>
    </bk>
    <bk>
      <rc t="1" v="53379"/>
    </bk>
    <bk>
      <rc t="1" v="53380"/>
    </bk>
    <bk>
      <rc t="1" v="53381"/>
    </bk>
    <bk>
      <rc t="1" v="53382"/>
    </bk>
    <bk>
      <rc t="1" v="53383"/>
    </bk>
    <bk>
      <rc t="1" v="53384"/>
    </bk>
    <bk>
      <rc t="1" v="53385"/>
    </bk>
    <bk>
      <rc t="1" v="53386"/>
    </bk>
    <bk>
      <rc t="1" v="53387"/>
    </bk>
    <bk>
      <rc t="1" v="53388"/>
    </bk>
    <bk>
      <rc t="1" v="53389"/>
    </bk>
    <bk>
      <rc t="1" v="53390"/>
    </bk>
    <bk>
      <rc t="1" v="53391"/>
    </bk>
    <bk>
      <rc t="1" v="53392"/>
    </bk>
    <bk>
      <rc t="1" v="53393"/>
    </bk>
    <bk>
      <rc t="1" v="53394"/>
    </bk>
    <bk>
      <rc t="1" v="53395"/>
    </bk>
    <bk>
      <rc t="1" v="53396"/>
    </bk>
    <bk>
      <rc t="1" v="53397"/>
    </bk>
    <bk>
      <rc t="1" v="53398"/>
    </bk>
    <bk>
      <rc t="1" v="53399"/>
    </bk>
    <bk>
      <rc t="1" v="53400"/>
    </bk>
    <bk>
      <rc t="1" v="53401"/>
    </bk>
    <bk>
      <rc t="1" v="53402"/>
    </bk>
    <bk>
      <rc t="1" v="53403"/>
    </bk>
    <bk>
      <rc t="1" v="53404"/>
    </bk>
    <bk>
      <rc t="1" v="53405"/>
    </bk>
    <bk>
      <rc t="1" v="53406"/>
    </bk>
    <bk>
      <rc t="1" v="53407"/>
    </bk>
    <bk>
      <rc t="1" v="53408"/>
    </bk>
    <bk>
      <rc t="1" v="53409"/>
    </bk>
    <bk>
      <rc t="1" v="53410"/>
    </bk>
    <bk>
      <rc t="1" v="53411"/>
    </bk>
    <bk>
      <rc t="1" v="53412"/>
    </bk>
    <bk>
      <rc t="1" v="53413"/>
    </bk>
    <bk>
      <rc t="1" v="53414"/>
    </bk>
    <bk>
      <rc t="1" v="53415"/>
    </bk>
    <bk>
      <rc t="1" v="53416"/>
    </bk>
    <bk>
      <rc t="1" v="53417"/>
    </bk>
    <bk>
      <rc t="1" v="53418"/>
    </bk>
    <bk>
      <rc t="1" v="53419"/>
    </bk>
    <bk>
      <rc t="1" v="53420"/>
    </bk>
    <bk>
      <rc t="1" v="53421"/>
    </bk>
    <bk>
      <rc t="1" v="53422"/>
    </bk>
    <bk>
      <rc t="1" v="53423"/>
    </bk>
    <bk>
      <rc t="1" v="53424"/>
    </bk>
    <bk>
      <rc t="1" v="53425"/>
    </bk>
    <bk>
      <rc t="1" v="53426"/>
    </bk>
    <bk>
      <rc t="1" v="53427"/>
    </bk>
    <bk>
      <rc t="1" v="53428"/>
    </bk>
    <bk>
      <rc t="1" v="53429"/>
    </bk>
    <bk>
      <rc t="1" v="53430"/>
    </bk>
    <bk>
      <rc t="1" v="53431"/>
    </bk>
    <bk>
      <rc t="1" v="53432"/>
    </bk>
    <bk>
      <rc t="1" v="53433"/>
    </bk>
    <bk>
      <rc t="1" v="53434"/>
    </bk>
    <bk>
      <rc t="1" v="53435"/>
    </bk>
    <bk>
      <rc t="1" v="53436"/>
    </bk>
    <bk>
      <rc t="1" v="53437"/>
    </bk>
    <bk>
      <rc t="1" v="53438"/>
    </bk>
    <bk>
      <rc t="1" v="53439"/>
    </bk>
    <bk>
      <rc t="1" v="53440"/>
    </bk>
    <bk>
      <rc t="1" v="53441"/>
    </bk>
    <bk>
      <rc t="1" v="53442"/>
    </bk>
    <bk>
      <rc t="1" v="53443"/>
    </bk>
    <bk>
      <rc t="1" v="53444"/>
    </bk>
    <bk>
      <rc t="1" v="53445"/>
    </bk>
    <bk>
      <rc t="1" v="53446"/>
    </bk>
    <bk>
      <rc t="1" v="53447"/>
    </bk>
    <bk>
      <rc t="1" v="53448"/>
    </bk>
    <bk>
      <rc t="1" v="53449"/>
    </bk>
    <bk>
      <rc t="1" v="53450"/>
    </bk>
    <bk>
      <rc t="1" v="53451"/>
    </bk>
    <bk>
      <rc t="1" v="53452"/>
    </bk>
    <bk>
      <rc t="1" v="53453"/>
    </bk>
    <bk>
      <rc t="1" v="53454"/>
    </bk>
    <bk>
      <rc t="1" v="53455"/>
    </bk>
    <bk>
      <rc t="1" v="53456"/>
    </bk>
    <bk>
      <rc t="1" v="53457"/>
    </bk>
    <bk>
      <rc t="1" v="53458"/>
    </bk>
    <bk>
      <rc t="1" v="53459"/>
    </bk>
    <bk>
      <rc t="1" v="53460"/>
    </bk>
    <bk>
      <rc t="1" v="53461"/>
    </bk>
    <bk>
      <rc t="1" v="53462"/>
    </bk>
    <bk>
      <rc t="1" v="53463"/>
    </bk>
    <bk>
      <rc t="1" v="53464"/>
    </bk>
    <bk>
      <rc t="1" v="53465"/>
    </bk>
    <bk>
      <rc t="1" v="53466"/>
    </bk>
    <bk>
      <rc t="1" v="53467"/>
    </bk>
    <bk>
      <rc t="1" v="53468"/>
    </bk>
    <bk>
      <rc t="1" v="53469"/>
    </bk>
    <bk>
      <rc t="1" v="53470"/>
    </bk>
    <bk>
      <rc t="1" v="53471"/>
    </bk>
    <bk>
      <rc t="1" v="53472"/>
    </bk>
    <bk>
      <rc t="1" v="53473"/>
    </bk>
    <bk>
      <rc t="1" v="53474"/>
    </bk>
    <bk>
      <rc t="1" v="53475"/>
    </bk>
    <bk>
      <rc t="1" v="53476"/>
    </bk>
    <bk>
      <rc t="1" v="53477"/>
    </bk>
    <bk>
      <rc t="1" v="53478"/>
    </bk>
    <bk>
      <rc t="1" v="53479"/>
    </bk>
    <bk>
      <rc t="1" v="53480"/>
    </bk>
    <bk>
      <rc t="1" v="53481"/>
    </bk>
    <bk>
      <rc t="1" v="53482"/>
    </bk>
    <bk>
      <rc t="1" v="53483"/>
    </bk>
    <bk>
      <rc t="1" v="53484"/>
    </bk>
    <bk>
      <rc t="1" v="53485"/>
    </bk>
    <bk>
      <rc t="1" v="53486"/>
    </bk>
    <bk>
      <rc t="1" v="53487"/>
    </bk>
    <bk>
      <rc t="1" v="53488"/>
    </bk>
    <bk>
      <rc t="1" v="53489"/>
    </bk>
    <bk>
      <rc t="1" v="53490"/>
    </bk>
    <bk>
      <rc t="1" v="53491"/>
    </bk>
    <bk>
      <rc t="1" v="53492"/>
    </bk>
    <bk>
      <rc t="1" v="53493"/>
    </bk>
    <bk>
      <rc t="1" v="53494"/>
    </bk>
    <bk>
      <rc t="1" v="53495"/>
    </bk>
    <bk>
      <rc t="1" v="53496"/>
    </bk>
    <bk>
      <rc t="1" v="53497"/>
    </bk>
    <bk>
      <rc t="1" v="53498"/>
    </bk>
    <bk>
      <rc t="1" v="53499"/>
    </bk>
    <bk>
      <rc t="1" v="53500"/>
    </bk>
    <bk>
      <rc t="1" v="53501"/>
    </bk>
    <bk>
      <rc t="1" v="53502"/>
    </bk>
    <bk>
      <rc t="1" v="53503"/>
    </bk>
    <bk>
      <rc t="1" v="53504"/>
    </bk>
    <bk>
      <rc t="1" v="53505"/>
    </bk>
    <bk>
      <rc t="1" v="53506"/>
    </bk>
    <bk>
      <rc t="1" v="53507"/>
    </bk>
    <bk>
      <rc t="1" v="53508"/>
    </bk>
    <bk>
      <rc t="1" v="53509"/>
    </bk>
    <bk>
      <rc t="1" v="53510"/>
    </bk>
    <bk>
      <rc t="1" v="53511"/>
    </bk>
    <bk>
      <rc t="1" v="53512"/>
    </bk>
    <bk>
      <rc t="1" v="53513"/>
    </bk>
    <bk>
      <rc t="1" v="53514"/>
    </bk>
    <bk>
      <rc t="1" v="53515"/>
    </bk>
    <bk>
      <rc t="1" v="53516"/>
    </bk>
    <bk>
      <rc t="1" v="53517"/>
    </bk>
    <bk>
      <rc t="1" v="53518"/>
    </bk>
    <bk>
      <rc t="1" v="53519"/>
    </bk>
    <bk>
      <rc t="1" v="53520"/>
    </bk>
    <bk>
      <rc t="1" v="53521"/>
    </bk>
    <bk>
      <rc t="1" v="53522"/>
    </bk>
    <bk>
      <rc t="1" v="53523"/>
    </bk>
    <bk>
      <rc t="1" v="53524"/>
    </bk>
    <bk>
      <rc t="1" v="53525"/>
    </bk>
    <bk>
      <rc t="1" v="53526"/>
    </bk>
    <bk>
      <rc t="1" v="53527"/>
    </bk>
    <bk>
      <rc t="1" v="53528"/>
    </bk>
    <bk>
      <rc t="1" v="53529"/>
    </bk>
    <bk>
      <rc t="1" v="53530"/>
    </bk>
    <bk>
      <rc t="1" v="53531"/>
    </bk>
    <bk>
      <rc t="1" v="53532"/>
    </bk>
    <bk>
      <rc t="1" v="53533"/>
    </bk>
    <bk>
      <rc t="1" v="53534"/>
    </bk>
    <bk>
      <rc t="1" v="53535"/>
    </bk>
    <bk>
      <rc t="1" v="53536"/>
    </bk>
    <bk>
      <rc t="1" v="53537"/>
    </bk>
    <bk>
      <rc t="1" v="53538"/>
    </bk>
    <bk>
      <rc t="1" v="53539"/>
    </bk>
    <bk>
      <rc t="1" v="53540"/>
    </bk>
    <bk>
      <rc t="1" v="53541"/>
    </bk>
    <bk>
      <rc t="1" v="53542"/>
    </bk>
    <bk>
      <rc t="1" v="53543"/>
    </bk>
    <bk>
      <rc t="1" v="53544"/>
    </bk>
    <bk>
      <rc t="1" v="53545"/>
    </bk>
    <bk>
      <rc t="1" v="53546"/>
    </bk>
    <bk>
      <rc t="1" v="53547"/>
    </bk>
    <bk>
      <rc t="1" v="53548"/>
    </bk>
    <bk>
      <rc t="1" v="53549"/>
    </bk>
    <bk>
      <rc t="1" v="53550"/>
    </bk>
    <bk>
      <rc t="1" v="53551"/>
    </bk>
    <bk>
      <rc t="1" v="53552"/>
    </bk>
    <bk>
      <rc t="1" v="53553"/>
    </bk>
    <bk>
      <rc t="1" v="53554"/>
    </bk>
    <bk>
      <rc t="1" v="53555"/>
    </bk>
    <bk>
      <rc t="1" v="53556"/>
    </bk>
    <bk>
      <rc t="1" v="53557"/>
    </bk>
    <bk>
      <rc t="1" v="53558"/>
    </bk>
    <bk>
      <rc t="1" v="53559"/>
    </bk>
    <bk>
      <rc t="1" v="53560"/>
    </bk>
    <bk>
      <rc t="1" v="53561"/>
    </bk>
    <bk>
      <rc t="1" v="53562"/>
    </bk>
    <bk>
      <rc t="1" v="53563"/>
    </bk>
    <bk>
      <rc t="1" v="53564"/>
    </bk>
    <bk>
      <rc t="1" v="53565"/>
    </bk>
    <bk>
      <rc t="1" v="53566"/>
    </bk>
    <bk>
      <rc t="1" v="53567"/>
    </bk>
    <bk>
      <rc t="1" v="53568"/>
    </bk>
    <bk>
      <rc t="1" v="53569"/>
    </bk>
    <bk>
      <rc t="1" v="53570"/>
    </bk>
    <bk>
      <rc t="1" v="53571"/>
    </bk>
    <bk>
      <rc t="1" v="53572"/>
    </bk>
    <bk>
      <rc t="1" v="53573"/>
    </bk>
    <bk>
      <rc t="1" v="53574"/>
    </bk>
    <bk>
      <rc t="1" v="53575"/>
    </bk>
    <bk>
      <rc t="1" v="53576"/>
    </bk>
    <bk>
      <rc t="1" v="53577"/>
    </bk>
    <bk>
      <rc t="1" v="53578"/>
    </bk>
    <bk>
      <rc t="1" v="53579"/>
    </bk>
    <bk>
      <rc t="1" v="53580"/>
    </bk>
    <bk>
      <rc t="1" v="53581"/>
    </bk>
    <bk>
      <rc t="1" v="53582"/>
    </bk>
    <bk>
      <rc t="1" v="53583"/>
    </bk>
    <bk>
      <rc t="1" v="53584"/>
    </bk>
    <bk>
      <rc t="1" v="53585"/>
    </bk>
    <bk>
      <rc t="1" v="53586"/>
    </bk>
    <bk>
      <rc t="1" v="53587"/>
    </bk>
    <bk>
      <rc t="1" v="53588"/>
    </bk>
    <bk>
      <rc t="1" v="53589"/>
    </bk>
    <bk>
      <rc t="1" v="53590"/>
    </bk>
    <bk>
      <rc t="1" v="53591"/>
    </bk>
    <bk>
      <rc t="1" v="53592"/>
    </bk>
    <bk>
      <rc t="1" v="53593"/>
    </bk>
    <bk>
      <rc t="1" v="53594"/>
    </bk>
    <bk>
      <rc t="1" v="53595"/>
    </bk>
    <bk>
      <rc t="1" v="53596"/>
    </bk>
    <bk>
      <rc t="1" v="53597"/>
    </bk>
    <bk>
      <rc t="1" v="53598"/>
    </bk>
    <bk>
      <rc t="1" v="53599"/>
    </bk>
    <bk>
      <rc t="1" v="53600"/>
    </bk>
    <bk>
      <rc t="1" v="53601"/>
    </bk>
    <bk>
      <rc t="1" v="53602"/>
    </bk>
    <bk>
      <rc t="1" v="53603"/>
    </bk>
    <bk>
      <rc t="1" v="53604"/>
    </bk>
    <bk>
      <rc t="1" v="53605"/>
    </bk>
    <bk>
      <rc t="1" v="53606"/>
    </bk>
    <bk>
      <rc t="1" v="53607"/>
    </bk>
    <bk>
      <rc t="1" v="53608"/>
    </bk>
    <bk>
      <rc t="1" v="53609"/>
    </bk>
    <bk>
      <rc t="1" v="53610"/>
    </bk>
    <bk>
      <rc t="1" v="53611"/>
    </bk>
    <bk>
      <rc t="1" v="53612"/>
    </bk>
    <bk>
      <rc t="1" v="53613"/>
    </bk>
    <bk>
      <rc t="1" v="53614"/>
    </bk>
    <bk>
      <rc t="1" v="53615"/>
    </bk>
    <bk>
      <rc t="1" v="53616"/>
    </bk>
    <bk>
      <rc t="1" v="53617"/>
    </bk>
    <bk>
      <rc t="1" v="53618"/>
    </bk>
    <bk>
      <rc t="1" v="53619"/>
    </bk>
    <bk>
      <rc t="1" v="53620"/>
    </bk>
    <bk>
      <rc t="1" v="53621"/>
    </bk>
    <bk>
      <rc t="1" v="53622"/>
    </bk>
    <bk>
      <rc t="1" v="53623"/>
    </bk>
    <bk>
      <rc t="1" v="53624"/>
    </bk>
    <bk>
      <rc t="1" v="53625"/>
    </bk>
    <bk>
      <rc t="1" v="53626"/>
    </bk>
    <bk>
      <rc t="1" v="53627"/>
    </bk>
    <bk>
      <rc t="1" v="53628"/>
    </bk>
    <bk>
      <rc t="1" v="53629"/>
    </bk>
    <bk>
      <rc t="1" v="53630"/>
    </bk>
    <bk>
      <rc t="1" v="53631"/>
    </bk>
    <bk>
      <rc t="1" v="53632"/>
    </bk>
    <bk>
      <rc t="1" v="53633"/>
    </bk>
    <bk>
      <rc t="1" v="53634"/>
    </bk>
    <bk>
      <rc t="1" v="53635"/>
    </bk>
    <bk>
      <rc t="1" v="53636"/>
    </bk>
    <bk>
      <rc t="1" v="53637"/>
    </bk>
    <bk>
      <rc t="1" v="53638"/>
    </bk>
    <bk>
      <rc t="1" v="53639"/>
    </bk>
    <bk>
      <rc t="1" v="53640"/>
    </bk>
    <bk>
      <rc t="1" v="53641"/>
    </bk>
    <bk>
      <rc t="1" v="53642"/>
    </bk>
    <bk>
      <rc t="1" v="53643"/>
    </bk>
    <bk>
      <rc t="1" v="53644"/>
    </bk>
    <bk>
      <rc t="1" v="53645"/>
    </bk>
    <bk>
      <rc t="1" v="53646"/>
    </bk>
    <bk>
      <rc t="1" v="53647"/>
    </bk>
    <bk>
      <rc t="1" v="53648"/>
    </bk>
    <bk>
      <rc t="1" v="53649"/>
    </bk>
    <bk>
      <rc t="1" v="53650"/>
    </bk>
    <bk>
      <rc t="1" v="53651"/>
    </bk>
    <bk>
      <rc t="1" v="53652"/>
    </bk>
    <bk>
      <rc t="1" v="53653"/>
    </bk>
    <bk>
      <rc t="1" v="53654"/>
    </bk>
    <bk>
      <rc t="1" v="53655"/>
    </bk>
    <bk>
      <rc t="1" v="53656"/>
    </bk>
    <bk>
      <rc t="1" v="53657"/>
    </bk>
    <bk>
      <rc t="1" v="53658"/>
    </bk>
    <bk>
      <rc t="1" v="53659"/>
    </bk>
    <bk>
      <rc t="1" v="53660"/>
    </bk>
    <bk>
      <rc t="1" v="53661"/>
    </bk>
    <bk>
      <rc t="1" v="53662"/>
    </bk>
    <bk>
      <rc t="1" v="53663"/>
    </bk>
    <bk>
      <rc t="1" v="53664"/>
    </bk>
    <bk>
      <rc t="1" v="53665"/>
    </bk>
    <bk>
      <rc t="1" v="53666"/>
    </bk>
    <bk>
      <rc t="1" v="53667"/>
    </bk>
    <bk>
      <rc t="1" v="53668"/>
    </bk>
    <bk>
      <rc t="1" v="53669"/>
    </bk>
    <bk>
      <rc t="1" v="53670"/>
    </bk>
    <bk>
      <rc t="1" v="53671"/>
    </bk>
    <bk>
      <rc t="1" v="53672"/>
    </bk>
    <bk>
      <rc t="1" v="53673"/>
    </bk>
    <bk>
      <rc t="1" v="53674"/>
    </bk>
    <bk>
      <rc t="1" v="53675"/>
    </bk>
    <bk>
      <rc t="1" v="53676"/>
    </bk>
    <bk>
      <rc t="1" v="53677"/>
    </bk>
    <bk>
      <rc t="1" v="53678"/>
    </bk>
    <bk>
      <rc t="1" v="53679"/>
    </bk>
    <bk>
      <rc t="1" v="53680"/>
    </bk>
    <bk>
      <rc t="1" v="53681"/>
    </bk>
    <bk>
      <rc t="1" v="53682"/>
    </bk>
    <bk>
      <rc t="1" v="53683"/>
    </bk>
    <bk>
      <rc t="1" v="53684"/>
    </bk>
    <bk>
      <rc t="1" v="53685"/>
    </bk>
    <bk>
      <rc t="1" v="53686"/>
    </bk>
    <bk>
      <rc t="1" v="53687"/>
    </bk>
    <bk>
      <rc t="1" v="53688"/>
    </bk>
    <bk>
      <rc t="1" v="53689"/>
    </bk>
    <bk>
      <rc t="1" v="53690"/>
    </bk>
    <bk>
      <rc t="1" v="53691"/>
    </bk>
    <bk>
      <rc t="1" v="53692"/>
    </bk>
    <bk>
      <rc t="1" v="53693"/>
    </bk>
    <bk>
      <rc t="1" v="53694"/>
    </bk>
    <bk>
      <rc t="1" v="53695"/>
    </bk>
    <bk>
      <rc t="1" v="53696"/>
    </bk>
    <bk>
      <rc t="1" v="53697"/>
    </bk>
    <bk>
      <rc t="1" v="53698"/>
    </bk>
    <bk>
      <rc t="1" v="53699"/>
    </bk>
    <bk>
      <rc t="1" v="53700"/>
    </bk>
    <bk>
      <rc t="1" v="53701"/>
    </bk>
    <bk>
      <rc t="1" v="53702"/>
    </bk>
    <bk>
      <rc t="1" v="53703"/>
    </bk>
    <bk>
      <rc t="1" v="53704"/>
    </bk>
    <bk>
      <rc t="1" v="53705"/>
    </bk>
    <bk>
      <rc t="1" v="53706"/>
    </bk>
    <bk>
      <rc t="1" v="53707"/>
    </bk>
    <bk>
      <rc t="1" v="53708"/>
    </bk>
    <bk>
      <rc t="1" v="53709"/>
    </bk>
    <bk>
      <rc t="1" v="53710"/>
    </bk>
    <bk>
      <rc t="1" v="53711"/>
    </bk>
    <bk>
      <rc t="1" v="53712"/>
    </bk>
    <bk>
      <rc t="1" v="53713"/>
    </bk>
    <bk>
      <rc t="1" v="53714"/>
    </bk>
    <bk>
      <rc t="1" v="53715"/>
    </bk>
    <bk>
      <rc t="1" v="53716"/>
    </bk>
    <bk>
      <rc t="1" v="53717"/>
    </bk>
    <bk>
      <rc t="1" v="53718"/>
    </bk>
    <bk>
      <rc t="1" v="53719"/>
    </bk>
    <bk>
      <rc t="1" v="53720"/>
    </bk>
    <bk>
      <rc t="1" v="53721"/>
    </bk>
    <bk>
      <rc t="1" v="53722"/>
    </bk>
    <bk>
      <rc t="1" v="53723"/>
    </bk>
    <bk>
      <rc t="1" v="53724"/>
    </bk>
    <bk>
      <rc t="1" v="53725"/>
    </bk>
    <bk>
      <rc t="1" v="53726"/>
    </bk>
    <bk>
      <rc t="1" v="53727"/>
    </bk>
    <bk>
      <rc t="1" v="53728"/>
    </bk>
    <bk>
      <rc t="1" v="53729"/>
    </bk>
    <bk>
      <rc t="1" v="53730"/>
    </bk>
    <bk>
      <rc t="1" v="53731"/>
    </bk>
    <bk>
      <rc t="1" v="53732"/>
    </bk>
    <bk>
      <rc t="1" v="53733"/>
    </bk>
    <bk>
      <rc t="1" v="53734"/>
    </bk>
    <bk>
      <rc t="1" v="53735"/>
    </bk>
    <bk>
      <rc t="1" v="53736"/>
    </bk>
    <bk>
      <rc t="1" v="53737"/>
    </bk>
    <bk>
      <rc t="1" v="53738"/>
    </bk>
    <bk>
      <rc t="1" v="53739"/>
    </bk>
    <bk>
      <rc t="1" v="53740"/>
    </bk>
    <bk>
      <rc t="1" v="53741"/>
    </bk>
    <bk>
      <rc t="1" v="53742"/>
    </bk>
    <bk>
      <rc t="1" v="53743"/>
    </bk>
    <bk>
      <rc t="1" v="53744"/>
    </bk>
    <bk>
      <rc t="1" v="53745"/>
    </bk>
    <bk>
      <rc t="1" v="53746"/>
    </bk>
    <bk>
      <rc t="1" v="53747"/>
    </bk>
    <bk>
      <rc t="1" v="53748"/>
    </bk>
    <bk>
      <rc t="1" v="53749"/>
    </bk>
    <bk>
      <rc t="1" v="53750"/>
    </bk>
    <bk>
      <rc t="1" v="53751"/>
    </bk>
    <bk>
      <rc t="1" v="53752"/>
    </bk>
    <bk>
      <rc t="1" v="53753"/>
    </bk>
    <bk>
      <rc t="1" v="53754"/>
    </bk>
    <bk>
      <rc t="1" v="53755"/>
    </bk>
    <bk>
      <rc t="1" v="53756"/>
    </bk>
    <bk>
      <rc t="1" v="53757"/>
    </bk>
    <bk>
      <rc t="1" v="53758"/>
    </bk>
    <bk>
      <rc t="1" v="53759"/>
    </bk>
    <bk>
      <rc t="1" v="53760"/>
    </bk>
    <bk>
      <rc t="1" v="53761"/>
    </bk>
    <bk>
      <rc t="1" v="53762"/>
    </bk>
    <bk>
      <rc t="1" v="53763"/>
    </bk>
    <bk>
      <rc t="1" v="53764"/>
    </bk>
    <bk>
      <rc t="1" v="53765"/>
    </bk>
    <bk>
      <rc t="1" v="53766"/>
    </bk>
    <bk>
      <rc t="1" v="53767"/>
    </bk>
    <bk>
      <rc t="1" v="53768"/>
    </bk>
    <bk>
      <rc t="1" v="53769"/>
    </bk>
    <bk>
      <rc t="1" v="53770"/>
    </bk>
    <bk>
      <rc t="1" v="53771"/>
    </bk>
    <bk>
      <rc t="1" v="53772"/>
    </bk>
    <bk>
      <rc t="1" v="53773"/>
    </bk>
    <bk>
      <rc t="1" v="53774"/>
    </bk>
    <bk>
      <rc t="1" v="53775"/>
    </bk>
    <bk>
      <rc t="1" v="53776"/>
    </bk>
    <bk>
      <rc t="1" v="53777"/>
    </bk>
    <bk>
      <rc t="1" v="53778"/>
    </bk>
    <bk>
      <rc t="1" v="53779"/>
    </bk>
    <bk>
      <rc t="1" v="53780"/>
    </bk>
    <bk>
      <rc t="1" v="53781"/>
    </bk>
    <bk>
      <rc t="1" v="53782"/>
    </bk>
    <bk>
      <rc t="1" v="53783"/>
    </bk>
    <bk>
      <rc t="1" v="53784"/>
    </bk>
    <bk>
      <rc t="1" v="53785"/>
    </bk>
    <bk>
      <rc t="1" v="53786"/>
    </bk>
    <bk>
      <rc t="1" v="53787"/>
    </bk>
    <bk>
      <rc t="1" v="53788"/>
    </bk>
    <bk>
      <rc t="1" v="53789"/>
    </bk>
    <bk>
      <rc t="1" v="53790"/>
    </bk>
    <bk>
      <rc t="1" v="53791"/>
    </bk>
    <bk>
      <rc t="1" v="53792"/>
    </bk>
    <bk>
      <rc t="1" v="53793"/>
    </bk>
    <bk>
      <rc t="1" v="53794"/>
    </bk>
    <bk>
      <rc t="1" v="53795"/>
    </bk>
    <bk>
      <rc t="1" v="53796"/>
    </bk>
    <bk>
      <rc t="1" v="53797"/>
    </bk>
    <bk>
      <rc t="1" v="53798"/>
    </bk>
    <bk>
      <rc t="1" v="53799"/>
    </bk>
    <bk>
      <rc t="1" v="53800"/>
    </bk>
    <bk>
      <rc t="1" v="53801"/>
    </bk>
    <bk>
      <rc t="1" v="53802"/>
    </bk>
    <bk>
      <rc t="1" v="53803"/>
    </bk>
    <bk>
      <rc t="1" v="53804"/>
    </bk>
    <bk>
      <rc t="1" v="53805"/>
    </bk>
    <bk>
      <rc t="1" v="53806"/>
    </bk>
    <bk>
      <rc t="1" v="53807"/>
    </bk>
    <bk>
      <rc t="1" v="53808"/>
    </bk>
    <bk>
      <rc t="1" v="53809"/>
    </bk>
    <bk>
      <rc t="1" v="53810"/>
    </bk>
    <bk>
      <rc t="1" v="53811"/>
    </bk>
    <bk>
      <rc t="1" v="53812"/>
    </bk>
    <bk>
      <rc t="1" v="53813"/>
    </bk>
    <bk>
      <rc t="1" v="53814"/>
    </bk>
    <bk>
      <rc t="1" v="53815"/>
    </bk>
    <bk>
      <rc t="1" v="53816"/>
    </bk>
    <bk>
      <rc t="1" v="53817"/>
    </bk>
    <bk>
      <rc t="1" v="53818"/>
    </bk>
    <bk>
      <rc t="1" v="53819"/>
    </bk>
    <bk>
      <rc t="1" v="53820"/>
    </bk>
    <bk>
      <rc t="1" v="53821"/>
    </bk>
    <bk>
      <rc t="1" v="53822"/>
    </bk>
    <bk>
      <rc t="1" v="53823"/>
    </bk>
    <bk>
      <rc t="1" v="53824"/>
    </bk>
    <bk>
      <rc t="1" v="53825"/>
    </bk>
    <bk>
      <rc t="1" v="53826"/>
    </bk>
    <bk>
      <rc t="1" v="53827"/>
    </bk>
    <bk>
      <rc t="1" v="53828"/>
    </bk>
    <bk>
      <rc t="1" v="53829"/>
    </bk>
    <bk>
      <rc t="1" v="53830"/>
    </bk>
    <bk>
      <rc t="1" v="53831"/>
    </bk>
    <bk>
      <rc t="1" v="53832"/>
    </bk>
    <bk>
      <rc t="1" v="53833"/>
    </bk>
    <bk>
      <rc t="1" v="53834"/>
    </bk>
    <bk>
      <rc t="1" v="53835"/>
    </bk>
    <bk>
      <rc t="1" v="53836"/>
    </bk>
    <bk>
      <rc t="1" v="53837"/>
    </bk>
    <bk>
      <rc t="1" v="53838"/>
    </bk>
    <bk>
      <rc t="1" v="53839"/>
    </bk>
    <bk>
      <rc t="1" v="53840"/>
    </bk>
    <bk>
      <rc t="1" v="53841"/>
    </bk>
    <bk>
      <rc t="1" v="53842"/>
    </bk>
    <bk>
      <rc t="1" v="53843"/>
    </bk>
    <bk>
      <rc t="1" v="53844"/>
    </bk>
    <bk>
      <rc t="1" v="53845"/>
    </bk>
    <bk>
      <rc t="1" v="53846"/>
    </bk>
    <bk>
      <rc t="1" v="53847"/>
    </bk>
    <bk>
      <rc t="1" v="53848"/>
    </bk>
    <bk>
      <rc t="1" v="53849"/>
    </bk>
    <bk>
      <rc t="1" v="53850"/>
    </bk>
    <bk>
      <rc t="1" v="53851"/>
    </bk>
    <bk>
      <rc t="1" v="53852"/>
    </bk>
    <bk>
      <rc t="1" v="53853"/>
    </bk>
    <bk>
      <rc t="1" v="53854"/>
    </bk>
    <bk>
      <rc t="1" v="53855"/>
    </bk>
    <bk>
      <rc t="1" v="53856"/>
    </bk>
    <bk>
      <rc t="1" v="53857"/>
    </bk>
    <bk>
      <rc t="1" v="53858"/>
    </bk>
    <bk>
      <rc t="1" v="53859"/>
    </bk>
    <bk>
      <rc t="1" v="53860"/>
    </bk>
    <bk>
      <rc t="1" v="53861"/>
    </bk>
    <bk>
      <rc t="1" v="53862"/>
    </bk>
    <bk>
      <rc t="1" v="53863"/>
    </bk>
    <bk>
      <rc t="1" v="53864"/>
    </bk>
    <bk>
      <rc t="1" v="53865"/>
    </bk>
    <bk>
      <rc t="1" v="53866"/>
    </bk>
    <bk>
      <rc t="1" v="53867"/>
    </bk>
    <bk>
      <rc t="1" v="53868"/>
    </bk>
    <bk>
      <rc t="1" v="53869"/>
    </bk>
    <bk>
      <rc t="1" v="53870"/>
    </bk>
    <bk>
      <rc t="1" v="53871"/>
    </bk>
    <bk>
      <rc t="1" v="53872"/>
    </bk>
    <bk>
      <rc t="1" v="53873"/>
    </bk>
    <bk>
      <rc t="1" v="53874"/>
    </bk>
    <bk>
      <rc t="1" v="53875"/>
    </bk>
    <bk>
      <rc t="1" v="53876"/>
    </bk>
    <bk>
      <rc t="1" v="53877"/>
    </bk>
    <bk>
      <rc t="1" v="53878"/>
    </bk>
    <bk>
      <rc t="1" v="53879"/>
    </bk>
    <bk>
      <rc t="1" v="53880"/>
    </bk>
    <bk>
      <rc t="1" v="53881"/>
    </bk>
    <bk>
      <rc t="1" v="53882"/>
    </bk>
    <bk>
      <rc t="1" v="53883"/>
    </bk>
    <bk>
      <rc t="1" v="53884"/>
    </bk>
    <bk>
      <rc t="1" v="53885"/>
    </bk>
    <bk>
      <rc t="1" v="53886"/>
    </bk>
    <bk>
      <rc t="1" v="53887"/>
    </bk>
    <bk>
      <rc t="1" v="53888"/>
    </bk>
    <bk>
      <rc t="1" v="53889"/>
    </bk>
    <bk>
      <rc t="1" v="53890"/>
    </bk>
    <bk>
      <rc t="1" v="53891"/>
    </bk>
    <bk>
      <rc t="1" v="53892"/>
    </bk>
    <bk>
      <rc t="1" v="53893"/>
    </bk>
    <bk>
      <rc t="1" v="53894"/>
    </bk>
    <bk>
      <rc t="1" v="53895"/>
    </bk>
    <bk>
      <rc t="1" v="53896"/>
    </bk>
    <bk>
      <rc t="1" v="53897"/>
    </bk>
    <bk>
      <rc t="1" v="53898"/>
    </bk>
    <bk>
      <rc t="1" v="53899"/>
    </bk>
    <bk>
      <rc t="1" v="53900"/>
    </bk>
    <bk>
      <rc t="1" v="53901"/>
    </bk>
    <bk>
      <rc t="1" v="53902"/>
    </bk>
    <bk>
      <rc t="1" v="53903"/>
    </bk>
    <bk>
      <rc t="1" v="53904"/>
    </bk>
    <bk>
      <rc t="1" v="53905"/>
    </bk>
    <bk>
      <rc t="1" v="53906"/>
    </bk>
    <bk>
      <rc t="1" v="53907"/>
    </bk>
    <bk>
      <rc t="1" v="53908"/>
    </bk>
    <bk>
      <rc t="1" v="53909"/>
    </bk>
    <bk>
      <rc t="1" v="53910"/>
    </bk>
    <bk>
      <rc t="1" v="53911"/>
    </bk>
    <bk>
      <rc t="1" v="53912"/>
    </bk>
    <bk>
      <rc t="1" v="53913"/>
    </bk>
    <bk>
      <rc t="1" v="53914"/>
    </bk>
    <bk>
      <rc t="1" v="53915"/>
    </bk>
    <bk>
      <rc t="1" v="53916"/>
    </bk>
    <bk>
      <rc t="1" v="53917"/>
    </bk>
    <bk>
      <rc t="1" v="53918"/>
    </bk>
    <bk>
      <rc t="1" v="53919"/>
    </bk>
    <bk>
      <rc t="1" v="53920"/>
    </bk>
    <bk>
      <rc t="1" v="53921"/>
    </bk>
    <bk>
      <rc t="1" v="53922"/>
    </bk>
    <bk>
      <rc t="1" v="53923"/>
    </bk>
    <bk>
      <rc t="1" v="53924"/>
    </bk>
    <bk>
      <rc t="1" v="53925"/>
    </bk>
    <bk>
      <rc t="1" v="53926"/>
    </bk>
    <bk>
      <rc t="1" v="53927"/>
    </bk>
    <bk>
      <rc t="1" v="53928"/>
    </bk>
    <bk>
      <rc t="1" v="53929"/>
    </bk>
    <bk>
      <rc t="1" v="53930"/>
    </bk>
    <bk>
      <rc t="1" v="53931"/>
    </bk>
    <bk>
      <rc t="1" v="53932"/>
    </bk>
    <bk>
      <rc t="1" v="53933"/>
    </bk>
    <bk>
      <rc t="1" v="53934"/>
    </bk>
    <bk>
      <rc t="1" v="53935"/>
    </bk>
    <bk>
      <rc t="1" v="53936"/>
    </bk>
    <bk>
      <rc t="1" v="53937"/>
    </bk>
    <bk>
      <rc t="1" v="53938"/>
    </bk>
    <bk>
      <rc t="1" v="53939"/>
    </bk>
    <bk>
      <rc t="1" v="53940"/>
    </bk>
    <bk>
      <rc t="1" v="53941"/>
    </bk>
    <bk>
      <rc t="1" v="53942"/>
    </bk>
    <bk>
      <rc t="1" v="53943"/>
    </bk>
    <bk>
      <rc t="1" v="53944"/>
    </bk>
    <bk>
      <rc t="1" v="53945"/>
    </bk>
    <bk>
      <rc t="1" v="53946"/>
    </bk>
    <bk>
      <rc t="1" v="53947"/>
    </bk>
    <bk>
      <rc t="1" v="53948"/>
    </bk>
    <bk>
      <rc t="1" v="53949"/>
    </bk>
    <bk>
      <rc t="1" v="53950"/>
    </bk>
    <bk>
      <rc t="1" v="53951"/>
    </bk>
    <bk>
      <rc t="1" v="53952"/>
    </bk>
    <bk>
      <rc t="1" v="53953"/>
    </bk>
    <bk>
      <rc t="1" v="53954"/>
    </bk>
    <bk>
      <rc t="1" v="53955"/>
    </bk>
    <bk>
      <rc t="1" v="53956"/>
    </bk>
    <bk>
      <rc t="1" v="53957"/>
    </bk>
    <bk>
      <rc t="1" v="53958"/>
    </bk>
    <bk>
      <rc t="1" v="53959"/>
    </bk>
    <bk>
      <rc t="1" v="53960"/>
    </bk>
    <bk>
      <rc t="1" v="53961"/>
    </bk>
    <bk>
      <rc t="1" v="53962"/>
    </bk>
    <bk>
      <rc t="1" v="53963"/>
    </bk>
    <bk>
      <rc t="1" v="53964"/>
    </bk>
    <bk>
      <rc t="1" v="53965"/>
    </bk>
    <bk>
      <rc t="1" v="53966"/>
    </bk>
    <bk>
      <rc t="1" v="53967"/>
    </bk>
    <bk>
      <rc t="1" v="53968"/>
    </bk>
    <bk>
      <rc t="1" v="53969"/>
    </bk>
    <bk>
      <rc t="1" v="53970"/>
    </bk>
    <bk>
      <rc t="1" v="53971"/>
    </bk>
    <bk>
      <rc t="1" v="53972"/>
    </bk>
    <bk>
      <rc t="1" v="53973"/>
    </bk>
    <bk>
      <rc t="1" v="53974"/>
    </bk>
    <bk>
      <rc t="1" v="53975"/>
    </bk>
    <bk>
      <rc t="1" v="53976"/>
    </bk>
    <bk>
      <rc t="1" v="53977"/>
    </bk>
    <bk>
      <rc t="1" v="53978"/>
    </bk>
    <bk>
      <rc t="1" v="53979"/>
    </bk>
    <bk>
      <rc t="1" v="53980"/>
    </bk>
    <bk>
      <rc t="1" v="53981"/>
    </bk>
    <bk>
      <rc t="1" v="53982"/>
    </bk>
    <bk>
      <rc t="1" v="53983"/>
    </bk>
    <bk>
      <rc t="1" v="53984"/>
    </bk>
    <bk>
      <rc t="1" v="53985"/>
    </bk>
    <bk>
      <rc t="1" v="53986"/>
    </bk>
    <bk>
      <rc t="1" v="53987"/>
    </bk>
    <bk>
      <rc t="1" v="53988"/>
    </bk>
    <bk>
      <rc t="1" v="53989"/>
    </bk>
    <bk>
      <rc t="1" v="53990"/>
    </bk>
    <bk>
      <rc t="1" v="53991"/>
    </bk>
    <bk>
      <rc t="1" v="53992"/>
    </bk>
    <bk>
      <rc t="1" v="53993"/>
    </bk>
    <bk>
      <rc t="1" v="53994"/>
    </bk>
    <bk>
      <rc t="1" v="53995"/>
    </bk>
    <bk>
      <rc t="1" v="53996"/>
    </bk>
    <bk>
      <rc t="1" v="53997"/>
    </bk>
    <bk>
      <rc t="1" v="53998"/>
    </bk>
    <bk>
      <rc t="1" v="53999"/>
    </bk>
    <bk>
      <rc t="1" v="54000"/>
    </bk>
    <bk>
      <rc t="1" v="54001"/>
    </bk>
    <bk>
      <rc t="1" v="54002"/>
    </bk>
    <bk>
      <rc t="1" v="54003"/>
    </bk>
    <bk>
      <rc t="1" v="54004"/>
    </bk>
    <bk>
      <rc t="1" v="54005"/>
    </bk>
    <bk>
      <rc t="1" v="54006"/>
    </bk>
    <bk>
      <rc t="1" v="54007"/>
    </bk>
    <bk>
      <rc t="1" v="54008"/>
    </bk>
    <bk>
      <rc t="1" v="54009"/>
    </bk>
    <bk>
      <rc t="1" v="54010"/>
    </bk>
    <bk>
      <rc t="1" v="54011"/>
    </bk>
    <bk>
      <rc t="1" v="54012"/>
    </bk>
    <bk>
      <rc t="1" v="54013"/>
    </bk>
    <bk>
      <rc t="1" v="54014"/>
    </bk>
    <bk>
      <rc t="1" v="54015"/>
    </bk>
    <bk>
      <rc t="1" v="54016"/>
    </bk>
    <bk>
      <rc t="1" v="54017"/>
    </bk>
    <bk>
      <rc t="1" v="54018"/>
    </bk>
    <bk>
      <rc t="1" v="54019"/>
    </bk>
    <bk>
      <rc t="1" v="54020"/>
    </bk>
    <bk>
      <rc t="1" v="54021"/>
    </bk>
    <bk>
      <rc t="1" v="54022"/>
    </bk>
    <bk>
      <rc t="1" v="54023"/>
    </bk>
    <bk>
      <rc t="1" v="54024"/>
    </bk>
    <bk>
      <rc t="1" v="54025"/>
    </bk>
    <bk>
      <rc t="1" v="54026"/>
    </bk>
    <bk>
      <rc t="1" v="54027"/>
    </bk>
    <bk>
      <rc t="1" v="54028"/>
    </bk>
    <bk>
      <rc t="1" v="54029"/>
    </bk>
    <bk>
      <rc t="1" v="54030"/>
    </bk>
    <bk>
      <rc t="1" v="54031"/>
    </bk>
    <bk>
      <rc t="1" v="54032"/>
    </bk>
    <bk>
      <rc t="1" v="54033"/>
    </bk>
    <bk>
      <rc t="1" v="54034"/>
    </bk>
    <bk>
      <rc t="1" v="54035"/>
    </bk>
    <bk>
      <rc t="1" v="54036"/>
    </bk>
    <bk>
      <rc t="1" v="54037"/>
    </bk>
    <bk>
      <rc t="1" v="54038"/>
    </bk>
    <bk>
      <rc t="1" v="54039"/>
    </bk>
    <bk>
      <rc t="1" v="54040"/>
    </bk>
    <bk>
      <rc t="1" v="54041"/>
    </bk>
    <bk>
      <rc t="1" v="54042"/>
    </bk>
    <bk>
      <rc t="1" v="54043"/>
    </bk>
    <bk>
      <rc t="1" v="54044"/>
    </bk>
    <bk>
      <rc t="1" v="54045"/>
    </bk>
    <bk>
      <rc t="1" v="54046"/>
    </bk>
    <bk>
      <rc t="1" v="54047"/>
    </bk>
    <bk>
      <rc t="1" v="54048"/>
    </bk>
    <bk>
      <rc t="1" v="54049"/>
    </bk>
    <bk>
      <rc t="1" v="54050"/>
    </bk>
    <bk>
      <rc t="1" v="54051"/>
    </bk>
    <bk>
      <rc t="1" v="54052"/>
    </bk>
    <bk>
      <rc t="1" v="54053"/>
    </bk>
    <bk>
      <rc t="1" v="54054"/>
    </bk>
    <bk>
      <rc t="1" v="54055"/>
    </bk>
    <bk>
      <rc t="1" v="54056"/>
    </bk>
    <bk>
      <rc t="1" v="54057"/>
    </bk>
    <bk>
      <rc t="1" v="54058"/>
    </bk>
    <bk>
      <rc t="1" v="54059"/>
    </bk>
    <bk>
      <rc t="1" v="54060"/>
    </bk>
    <bk>
      <rc t="1" v="54061"/>
    </bk>
    <bk>
      <rc t="1" v="54062"/>
    </bk>
    <bk>
      <rc t="1" v="54063"/>
    </bk>
    <bk>
      <rc t="1" v="54064"/>
    </bk>
    <bk>
      <rc t="1" v="54065"/>
    </bk>
    <bk>
      <rc t="1" v="54066"/>
    </bk>
    <bk>
      <rc t="1" v="54067"/>
    </bk>
    <bk>
      <rc t="1" v="54068"/>
    </bk>
    <bk>
      <rc t="1" v="54069"/>
    </bk>
    <bk>
      <rc t="1" v="54070"/>
    </bk>
    <bk>
      <rc t="1" v="54071"/>
    </bk>
    <bk>
      <rc t="1" v="54072"/>
    </bk>
    <bk>
      <rc t="1" v="54073"/>
    </bk>
    <bk>
      <rc t="1" v="54074"/>
    </bk>
    <bk>
      <rc t="1" v="54075"/>
    </bk>
    <bk>
      <rc t="1" v="54076"/>
    </bk>
    <bk>
      <rc t="1" v="54077"/>
    </bk>
    <bk>
      <rc t="1" v="54078"/>
    </bk>
    <bk>
      <rc t="1" v="54079"/>
    </bk>
    <bk>
      <rc t="1" v="54080"/>
    </bk>
    <bk>
      <rc t="1" v="54081"/>
    </bk>
    <bk>
      <rc t="1" v="54082"/>
    </bk>
    <bk>
      <rc t="1" v="54083"/>
    </bk>
    <bk>
      <rc t="1" v="54084"/>
    </bk>
    <bk>
      <rc t="1" v="54085"/>
    </bk>
    <bk>
      <rc t="1" v="54086"/>
    </bk>
    <bk>
      <rc t="1" v="54087"/>
    </bk>
    <bk>
      <rc t="1" v="54088"/>
    </bk>
    <bk>
      <rc t="1" v="54089"/>
    </bk>
    <bk>
      <rc t="1" v="54090"/>
    </bk>
    <bk>
      <rc t="1" v="54091"/>
    </bk>
    <bk>
      <rc t="1" v="54092"/>
    </bk>
    <bk>
      <rc t="1" v="54093"/>
    </bk>
    <bk>
      <rc t="1" v="54094"/>
    </bk>
    <bk>
      <rc t="1" v="54095"/>
    </bk>
    <bk>
      <rc t="1" v="54096"/>
    </bk>
    <bk>
      <rc t="1" v="54097"/>
    </bk>
    <bk>
      <rc t="1" v="54098"/>
    </bk>
    <bk>
      <rc t="1" v="54099"/>
    </bk>
    <bk>
      <rc t="1" v="54100"/>
    </bk>
    <bk>
      <rc t="1" v="54101"/>
    </bk>
    <bk>
      <rc t="1" v="54102"/>
    </bk>
    <bk>
      <rc t="1" v="54103"/>
    </bk>
    <bk>
      <rc t="1" v="54104"/>
    </bk>
    <bk>
      <rc t="1" v="54105"/>
    </bk>
    <bk>
      <rc t="1" v="54106"/>
    </bk>
    <bk>
      <rc t="1" v="54107"/>
    </bk>
    <bk>
      <rc t="1" v="54108"/>
    </bk>
    <bk>
      <rc t="1" v="54109"/>
    </bk>
    <bk>
      <rc t="1" v="54110"/>
    </bk>
    <bk>
      <rc t="1" v="54111"/>
    </bk>
    <bk>
      <rc t="1" v="54112"/>
    </bk>
    <bk>
      <rc t="1" v="54113"/>
    </bk>
    <bk>
      <rc t="1" v="54114"/>
    </bk>
    <bk>
      <rc t="1" v="54115"/>
    </bk>
    <bk>
      <rc t="1" v="54116"/>
    </bk>
    <bk>
      <rc t="1" v="54117"/>
    </bk>
    <bk>
      <rc t="1" v="54118"/>
    </bk>
    <bk>
      <rc t="1" v="54119"/>
    </bk>
    <bk>
      <rc t="1" v="54120"/>
    </bk>
    <bk>
      <rc t="1" v="54121"/>
    </bk>
    <bk>
      <rc t="1" v="54122"/>
    </bk>
    <bk>
      <rc t="1" v="54123"/>
    </bk>
    <bk>
      <rc t="1" v="54124"/>
    </bk>
    <bk>
      <rc t="1" v="54125"/>
    </bk>
    <bk>
      <rc t="1" v="54126"/>
    </bk>
    <bk>
      <rc t="1" v="54127"/>
    </bk>
    <bk>
      <rc t="1" v="54128"/>
    </bk>
    <bk>
      <rc t="1" v="54129"/>
    </bk>
    <bk>
      <rc t="1" v="54130"/>
    </bk>
    <bk>
      <rc t="1" v="54131"/>
    </bk>
    <bk>
      <rc t="1" v="54132"/>
    </bk>
    <bk>
      <rc t="1" v="54133"/>
    </bk>
    <bk>
      <rc t="1" v="54134"/>
    </bk>
    <bk>
      <rc t="1" v="54135"/>
    </bk>
    <bk>
      <rc t="1" v="54136"/>
    </bk>
    <bk>
      <rc t="1" v="54137"/>
    </bk>
    <bk>
      <rc t="1" v="54138"/>
    </bk>
    <bk>
      <rc t="1" v="54139"/>
    </bk>
    <bk>
      <rc t="1" v="54140"/>
    </bk>
    <bk>
      <rc t="1" v="54141"/>
    </bk>
    <bk>
      <rc t="1" v="54142"/>
    </bk>
    <bk>
      <rc t="1" v="54143"/>
    </bk>
    <bk>
      <rc t="1" v="54144"/>
    </bk>
    <bk>
      <rc t="1" v="54145"/>
    </bk>
    <bk>
      <rc t="1" v="54146"/>
    </bk>
    <bk>
      <rc t="1" v="54147"/>
    </bk>
    <bk>
      <rc t="1" v="54148"/>
    </bk>
    <bk>
      <rc t="1" v="54149"/>
    </bk>
    <bk>
      <rc t="1" v="54150"/>
    </bk>
    <bk>
      <rc t="1" v="54151"/>
    </bk>
    <bk>
      <rc t="1" v="54152"/>
    </bk>
    <bk>
      <rc t="1" v="54153"/>
    </bk>
    <bk>
      <rc t="1" v="54154"/>
    </bk>
    <bk>
      <rc t="1" v="54155"/>
    </bk>
    <bk>
      <rc t="1" v="54156"/>
    </bk>
    <bk>
      <rc t="1" v="54157"/>
    </bk>
    <bk>
      <rc t="1" v="54158"/>
    </bk>
    <bk>
      <rc t="1" v="54159"/>
    </bk>
    <bk>
      <rc t="1" v="54160"/>
    </bk>
    <bk>
      <rc t="1" v="54161"/>
    </bk>
    <bk>
      <rc t="1" v="54162"/>
    </bk>
    <bk>
      <rc t="1" v="54163"/>
    </bk>
    <bk>
      <rc t="1" v="54164"/>
    </bk>
    <bk>
      <rc t="1" v="54165"/>
    </bk>
    <bk>
      <rc t="1" v="54166"/>
    </bk>
    <bk>
      <rc t="1" v="54167"/>
    </bk>
    <bk>
      <rc t="1" v="54168"/>
    </bk>
    <bk>
      <rc t="1" v="54169"/>
    </bk>
    <bk>
      <rc t="1" v="54170"/>
    </bk>
    <bk>
      <rc t="1" v="54171"/>
    </bk>
    <bk>
      <rc t="1" v="54172"/>
    </bk>
    <bk>
      <rc t="1" v="54173"/>
    </bk>
    <bk>
      <rc t="1" v="54174"/>
    </bk>
    <bk>
      <rc t="1" v="54175"/>
    </bk>
    <bk>
      <rc t="1" v="54176"/>
    </bk>
    <bk>
      <rc t="1" v="54177"/>
    </bk>
    <bk>
      <rc t="1" v="54178"/>
    </bk>
    <bk>
      <rc t="1" v="54179"/>
    </bk>
    <bk>
      <rc t="1" v="54180"/>
    </bk>
    <bk>
      <rc t="1" v="54181"/>
    </bk>
    <bk>
      <rc t="1" v="54182"/>
    </bk>
    <bk>
      <rc t="1" v="54183"/>
    </bk>
    <bk>
      <rc t="1" v="54184"/>
    </bk>
    <bk>
      <rc t="1" v="54185"/>
    </bk>
    <bk>
      <rc t="1" v="54186"/>
    </bk>
    <bk>
      <rc t="1" v="54187"/>
    </bk>
    <bk>
      <rc t="1" v="54188"/>
    </bk>
    <bk>
      <rc t="1" v="54189"/>
    </bk>
    <bk>
      <rc t="1" v="54190"/>
    </bk>
    <bk>
      <rc t="1" v="54191"/>
    </bk>
    <bk>
      <rc t="1" v="54192"/>
    </bk>
    <bk>
      <rc t="1" v="54193"/>
    </bk>
    <bk>
      <rc t="1" v="54194"/>
    </bk>
    <bk>
      <rc t="1" v="54195"/>
    </bk>
    <bk>
      <rc t="1" v="54196"/>
    </bk>
    <bk>
      <rc t="1" v="54197"/>
    </bk>
    <bk>
      <rc t="1" v="54198"/>
    </bk>
    <bk>
      <rc t="1" v="54199"/>
    </bk>
    <bk>
      <rc t="1" v="54200"/>
    </bk>
    <bk>
      <rc t="1" v="54201"/>
    </bk>
    <bk>
      <rc t="1" v="54202"/>
    </bk>
    <bk>
      <rc t="1" v="54203"/>
    </bk>
    <bk>
      <rc t="1" v="54204"/>
    </bk>
    <bk>
      <rc t="1" v="54205"/>
    </bk>
    <bk>
      <rc t="1" v="54206"/>
    </bk>
    <bk>
      <rc t="1" v="54207"/>
    </bk>
    <bk>
      <rc t="1" v="54208"/>
    </bk>
    <bk>
      <rc t="1" v="54209"/>
    </bk>
    <bk>
      <rc t="1" v="54210"/>
    </bk>
    <bk>
      <rc t="1" v="54211"/>
    </bk>
    <bk>
      <rc t="1" v="54212"/>
    </bk>
    <bk>
      <rc t="1" v="54213"/>
    </bk>
    <bk>
      <rc t="1" v="54214"/>
    </bk>
    <bk>
      <rc t="1" v="54215"/>
    </bk>
    <bk>
      <rc t="1" v="54216"/>
    </bk>
    <bk>
      <rc t="1" v="54217"/>
    </bk>
    <bk>
      <rc t="1" v="54218"/>
    </bk>
    <bk>
      <rc t="1" v="54219"/>
    </bk>
    <bk>
      <rc t="1" v="54220"/>
    </bk>
    <bk>
      <rc t="1" v="54221"/>
    </bk>
    <bk>
      <rc t="1" v="54222"/>
    </bk>
    <bk>
      <rc t="1" v="54223"/>
    </bk>
    <bk>
      <rc t="1" v="54224"/>
    </bk>
    <bk>
      <rc t="1" v="54225"/>
    </bk>
    <bk>
      <rc t="1" v="54226"/>
    </bk>
    <bk>
      <rc t="1" v="54227"/>
    </bk>
    <bk>
      <rc t="1" v="54228"/>
    </bk>
    <bk>
      <rc t="1" v="54229"/>
    </bk>
    <bk>
      <rc t="1" v="54230"/>
    </bk>
    <bk>
      <rc t="1" v="54231"/>
    </bk>
    <bk>
      <rc t="1" v="54232"/>
    </bk>
    <bk>
      <rc t="1" v="54233"/>
    </bk>
    <bk>
      <rc t="1" v="54234"/>
    </bk>
    <bk>
      <rc t="1" v="54235"/>
    </bk>
    <bk>
      <rc t="1" v="54236"/>
    </bk>
    <bk>
      <rc t="1" v="54237"/>
    </bk>
    <bk>
      <rc t="1" v="54238"/>
    </bk>
    <bk>
      <rc t="1" v="54239"/>
    </bk>
    <bk>
      <rc t="1" v="54240"/>
    </bk>
    <bk>
      <rc t="1" v="54241"/>
    </bk>
    <bk>
      <rc t="1" v="54242"/>
    </bk>
    <bk>
      <rc t="1" v="54243"/>
    </bk>
    <bk>
      <rc t="1" v="54244"/>
    </bk>
    <bk>
      <rc t="1" v="54245"/>
    </bk>
    <bk>
      <rc t="1" v="54246"/>
    </bk>
    <bk>
      <rc t="1" v="54247"/>
    </bk>
    <bk>
      <rc t="1" v="54248"/>
    </bk>
    <bk>
      <rc t="1" v="54249"/>
    </bk>
    <bk>
      <rc t="1" v="54250"/>
    </bk>
    <bk>
      <rc t="1" v="54251"/>
    </bk>
    <bk>
      <rc t="1" v="54252"/>
    </bk>
    <bk>
      <rc t="1" v="54253"/>
    </bk>
    <bk>
      <rc t="1" v="54254"/>
    </bk>
    <bk>
      <rc t="1" v="54255"/>
    </bk>
    <bk>
      <rc t="1" v="54256"/>
    </bk>
    <bk>
      <rc t="1" v="54257"/>
    </bk>
    <bk>
      <rc t="1" v="54258"/>
    </bk>
    <bk>
      <rc t="1" v="54259"/>
    </bk>
    <bk>
      <rc t="1" v="54260"/>
    </bk>
    <bk>
      <rc t="1" v="54261"/>
    </bk>
    <bk>
      <rc t="1" v="54262"/>
    </bk>
    <bk>
      <rc t="1" v="54263"/>
    </bk>
    <bk>
      <rc t="1" v="54264"/>
    </bk>
    <bk>
      <rc t="1" v="54265"/>
    </bk>
    <bk>
      <rc t="1" v="54266"/>
    </bk>
    <bk>
      <rc t="1" v="54267"/>
    </bk>
    <bk>
      <rc t="1" v="54268"/>
    </bk>
    <bk>
      <rc t="1" v="54269"/>
    </bk>
    <bk>
      <rc t="1" v="54270"/>
    </bk>
    <bk>
      <rc t="1" v="54271"/>
    </bk>
    <bk>
      <rc t="1" v="54272"/>
    </bk>
    <bk>
      <rc t="1" v="54273"/>
    </bk>
    <bk>
      <rc t="1" v="54274"/>
    </bk>
    <bk>
      <rc t="1" v="54275"/>
    </bk>
    <bk>
      <rc t="1" v="54276"/>
    </bk>
    <bk>
      <rc t="1" v="54277"/>
    </bk>
    <bk>
      <rc t="1" v="54278"/>
    </bk>
    <bk>
      <rc t="1" v="54279"/>
    </bk>
    <bk>
      <rc t="1" v="54280"/>
    </bk>
    <bk>
      <rc t="1" v="54281"/>
    </bk>
    <bk>
      <rc t="1" v="54282"/>
    </bk>
    <bk>
      <rc t="1" v="54283"/>
    </bk>
    <bk>
      <rc t="1" v="54284"/>
    </bk>
    <bk>
      <rc t="1" v="54285"/>
    </bk>
    <bk>
      <rc t="1" v="54286"/>
    </bk>
    <bk>
      <rc t="1" v="54287"/>
    </bk>
    <bk>
      <rc t="1" v="54288"/>
    </bk>
    <bk>
      <rc t="1" v="54289"/>
    </bk>
    <bk>
      <rc t="1" v="54290"/>
    </bk>
    <bk>
      <rc t="1" v="54291"/>
    </bk>
    <bk>
      <rc t="1" v="54292"/>
    </bk>
    <bk>
      <rc t="1" v="54293"/>
    </bk>
    <bk>
      <rc t="1" v="54294"/>
    </bk>
    <bk>
      <rc t="1" v="54295"/>
    </bk>
    <bk>
      <rc t="1" v="54296"/>
    </bk>
    <bk>
      <rc t="1" v="54297"/>
    </bk>
    <bk>
      <rc t="1" v="54298"/>
    </bk>
    <bk>
      <rc t="1" v="54299"/>
    </bk>
    <bk>
      <rc t="1" v="54300"/>
    </bk>
    <bk>
      <rc t="1" v="54301"/>
    </bk>
    <bk>
      <rc t="1" v="54302"/>
    </bk>
    <bk>
      <rc t="1" v="54303"/>
    </bk>
    <bk>
      <rc t="1" v="54304"/>
    </bk>
    <bk>
      <rc t="1" v="54305"/>
    </bk>
    <bk>
      <rc t="1" v="54306"/>
    </bk>
    <bk>
      <rc t="1" v="54307"/>
    </bk>
    <bk>
      <rc t="1" v="54308"/>
    </bk>
    <bk>
      <rc t="1" v="54309"/>
    </bk>
    <bk>
      <rc t="1" v="54310"/>
    </bk>
    <bk>
      <rc t="1" v="54311"/>
    </bk>
    <bk>
      <rc t="1" v="54312"/>
    </bk>
    <bk>
      <rc t="1" v="54313"/>
    </bk>
    <bk>
      <rc t="1" v="54314"/>
    </bk>
    <bk>
      <rc t="1" v="54315"/>
    </bk>
    <bk>
      <rc t="1" v="54316"/>
    </bk>
    <bk>
      <rc t="1" v="54317"/>
    </bk>
    <bk>
      <rc t="1" v="54318"/>
    </bk>
    <bk>
      <rc t="1" v="54319"/>
    </bk>
    <bk>
      <rc t="1" v="54320"/>
    </bk>
    <bk>
      <rc t="1" v="54321"/>
    </bk>
    <bk>
      <rc t="1" v="54322"/>
    </bk>
    <bk>
      <rc t="1" v="54323"/>
    </bk>
    <bk>
      <rc t="1" v="54324"/>
    </bk>
    <bk>
      <rc t="1" v="54325"/>
    </bk>
    <bk>
      <rc t="1" v="54326"/>
    </bk>
    <bk>
      <rc t="1" v="54327"/>
    </bk>
    <bk>
      <rc t="1" v="54328"/>
    </bk>
    <bk>
      <rc t="1" v="54329"/>
    </bk>
    <bk>
      <rc t="1" v="54330"/>
    </bk>
    <bk>
      <rc t="1" v="54331"/>
    </bk>
    <bk>
      <rc t="1" v="54332"/>
    </bk>
    <bk>
      <rc t="1" v="54333"/>
    </bk>
    <bk>
      <rc t="1" v="54334"/>
    </bk>
    <bk>
      <rc t="1" v="54335"/>
    </bk>
    <bk>
      <rc t="1" v="54336"/>
    </bk>
    <bk>
      <rc t="1" v="54337"/>
    </bk>
    <bk>
      <rc t="1" v="54338"/>
    </bk>
    <bk>
      <rc t="1" v="54339"/>
    </bk>
    <bk>
      <rc t="1" v="54340"/>
    </bk>
    <bk>
      <rc t="1" v="54341"/>
    </bk>
    <bk>
      <rc t="1" v="54342"/>
    </bk>
    <bk>
      <rc t="1" v="54343"/>
    </bk>
    <bk>
      <rc t="1" v="54344"/>
    </bk>
    <bk>
      <rc t="1" v="54345"/>
    </bk>
    <bk>
      <rc t="1" v="54346"/>
    </bk>
    <bk>
      <rc t="1" v="54347"/>
    </bk>
    <bk>
      <rc t="1" v="54348"/>
    </bk>
    <bk>
      <rc t="1" v="54349"/>
    </bk>
    <bk>
      <rc t="1" v="54350"/>
    </bk>
    <bk>
      <rc t="1" v="54351"/>
    </bk>
    <bk>
      <rc t="1" v="54352"/>
    </bk>
    <bk>
      <rc t="1" v="54353"/>
    </bk>
    <bk>
      <rc t="1" v="54354"/>
    </bk>
    <bk>
      <rc t="1" v="54355"/>
    </bk>
    <bk>
      <rc t="1" v="54356"/>
    </bk>
    <bk>
      <rc t="1" v="54357"/>
    </bk>
    <bk>
      <rc t="1" v="54358"/>
    </bk>
    <bk>
      <rc t="1" v="54359"/>
    </bk>
    <bk>
      <rc t="1" v="54360"/>
    </bk>
    <bk>
      <rc t="1" v="54361"/>
    </bk>
    <bk>
      <rc t="1" v="54362"/>
    </bk>
    <bk>
      <rc t="1" v="54363"/>
    </bk>
    <bk>
      <rc t="1" v="54364"/>
    </bk>
    <bk>
      <rc t="1" v="54365"/>
    </bk>
    <bk>
      <rc t="1" v="54366"/>
    </bk>
    <bk>
      <rc t="1" v="54367"/>
    </bk>
    <bk>
      <rc t="1" v="54368"/>
    </bk>
    <bk>
      <rc t="1" v="54369"/>
    </bk>
    <bk>
      <rc t="1" v="54370"/>
    </bk>
    <bk>
      <rc t="1" v="54371"/>
    </bk>
    <bk>
      <rc t="1" v="54372"/>
    </bk>
    <bk>
      <rc t="1" v="54373"/>
    </bk>
    <bk>
      <rc t="1" v="54374"/>
    </bk>
    <bk>
      <rc t="1" v="54375"/>
    </bk>
    <bk>
      <rc t="1" v="54376"/>
    </bk>
    <bk>
      <rc t="1" v="54377"/>
    </bk>
    <bk>
      <rc t="1" v="54378"/>
    </bk>
    <bk>
      <rc t="1" v="54379"/>
    </bk>
    <bk>
      <rc t="1" v="54380"/>
    </bk>
    <bk>
      <rc t="1" v="54381"/>
    </bk>
    <bk>
      <rc t="1" v="54382"/>
    </bk>
    <bk>
      <rc t="1" v="54383"/>
    </bk>
    <bk>
      <rc t="1" v="54384"/>
    </bk>
    <bk>
      <rc t="1" v="54385"/>
    </bk>
    <bk>
      <rc t="1" v="54386"/>
    </bk>
    <bk>
      <rc t="1" v="54387"/>
    </bk>
    <bk>
      <rc t="1" v="54388"/>
    </bk>
    <bk>
      <rc t="1" v="54389"/>
    </bk>
    <bk>
      <rc t="1" v="54390"/>
    </bk>
    <bk>
      <rc t="1" v="54391"/>
    </bk>
    <bk>
      <rc t="1" v="54392"/>
    </bk>
    <bk>
      <rc t="1" v="54393"/>
    </bk>
    <bk>
      <rc t="1" v="54394"/>
    </bk>
    <bk>
      <rc t="1" v="54395"/>
    </bk>
    <bk>
      <rc t="1" v="54396"/>
    </bk>
    <bk>
      <rc t="1" v="54397"/>
    </bk>
    <bk>
      <rc t="1" v="54398"/>
    </bk>
    <bk>
      <rc t="1" v="54399"/>
    </bk>
    <bk>
      <rc t="1" v="54400"/>
    </bk>
    <bk>
      <rc t="1" v="54401"/>
    </bk>
    <bk>
      <rc t="1" v="54402"/>
    </bk>
    <bk>
      <rc t="1" v="54403"/>
    </bk>
    <bk>
      <rc t="1" v="54404"/>
    </bk>
    <bk>
      <rc t="1" v="54405"/>
    </bk>
    <bk>
      <rc t="1" v="54406"/>
    </bk>
    <bk>
      <rc t="1" v="54407"/>
    </bk>
    <bk>
      <rc t="1" v="54408"/>
    </bk>
    <bk>
      <rc t="1" v="54409"/>
    </bk>
    <bk>
      <rc t="1" v="54410"/>
    </bk>
    <bk>
      <rc t="1" v="54411"/>
    </bk>
    <bk>
      <rc t="1" v="54412"/>
    </bk>
    <bk>
      <rc t="1" v="54413"/>
    </bk>
    <bk>
      <rc t="1" v="54414"/>
    </bk>
    <bk>
      <rc t="1" v="54415"/>
    </bk>
    <bk>
      <rc t="1" v="54416"/>
    </bk>
    <bk>
      <rc t="1" v="54417"/>
    </bk>
    <bk>
      <rc t="1" v="54418"/>
    </bk>
    <bk>
      <rc t="1" v="54419"/>
    </bk>
    <bk>
      <rc t="1" v="54420"/>
    </bk>
    <bk>
      <rc t="1" v="54421"/>
    </bk>
    <bk>
      <rc t="1" v="54422"/>
    </bk>
    <bk>
      <rc t="1" v="54423"/>
    </bk>
    <bk>
      <rc t="1" v="54424"/>
    </bk>
    <bk>
      <rc t="1" v="54425"/>
    </bk>
    <bk>
      <rc t="1" v="54426"/>
    </bk>
    <bk>
      <rc t="1" v="54427"/>
    </bk>
    <bk>
      <rc t="1" v="54428"/>
    </bk>
    <bk>
      <rc t="1" v="54429"/>
    </bk>
    <bk>
      <rc t="1" v="54430"/>
    </bk>
    <bk>
      <rc t="1" v="54431"/>
    </bk>
    <bk>
      <rc t="1" v="54432"/>
    </bk>
    <bk>
      <rc t="1" v="54433"/>
    </bk>
    <bk>
      <rc t="1" v="54434"/>
    </bk>
    <bk>
      <rc t="1" v="54435"/>
    </bk>
    <bk>
      <rc t="1" v="54436"/>
    </bk>
    <bk>
      <rc t="1" v="54437"/>
    </bk>
    <bk>
      <rc t="1" v="54438"/>
    </bk>
    <bk>
      <rc t="1" v="54439"/>
    </bk>
    <bk>
      <rc t="1" v="54440"/>
    </bk>
    <bk>
      <rc t="1" v="54441"/>
    </bk>
    <bk>
      <rc t="1" v="54442"/>
    </bk>
    <bk>
      <rc t="1" v="54443"/>
    </bk>
    <bk>
      <rc t="1" v="54444"/>
    </bk>
    <bk>
      <rc t="1" v="54445"/>
    </bk>
    <bk>
      <rc t="1" v="54446"/>
    </bk>
    <bk>
      <rc t="1" v="54447"/>
    </bk>
    <bk>
      <rc t="1" v="54448"/>
    </bk>
    <bk>
      <rc t="1" v="54449"/>
    </bk>
    <bk>
      <rc t="1" v="54450"/>
    </bk>
    <bk>
      <rc t="1" v="54451"/>
    </bk>
    <bk>
      <rc t="1" v="54452"/>
    </bk>
    <bk>
      <rc t="1" v="54453"/>
    </bk>
    <bk>
      <rc t="1" v="54454"/>
    </bk>
    <bk>
      <rc t="1" v="54455"/>
    </bk>
    <bk>
      <rc t="1" v="54456"/>
    </bk>
    <bk>
      <rc t="1" v="54457"/>
    </bk>
    <bk>
      <rc t="1" v="54458"/>
    </bk>
    <bk>
      <rc t="1" v="54459"/>
    </bk>
    <bk>
      <rc t="1" v="54460"/>
    </bk>
    <bk>
      <rc t="1" v="54461"/>
    </bk>
    <bk>
      <rc t="1" v="54462"/>
    </bk>
    <bk>
      <rc t="1" v="54463"/>
    </bk>
    <bk>
      <rc t="1" v="54464"/>
    </bk>
    <bk>
      <rc t="1" v="54465"/>
    </bk>
    <bk>
      <rc t="1" v="54466"/>
    </bk>
    <bk>
      <rc t="1" v="54467"/>
    </bk>
    <bk>
      <rc t="1" v="54468"/>
    </bk>
    <bk>
      <rc t="1" v="54469"/>
    </bk>
    <bk>
      <rc t="1" v="54470"/>
    </bk>
    <bk>
      <rc t="1" v="54471"/>
    </bk>
    <bk>
      <rc t="1" v="54472"/>
    </bk>
    <bk>
      <rc t="1" v="54473"/>
    </bk>
    <bk>
      <rc t="1" v="54474"/>
    </bk>
    <bk>
      <rc t="1" v="54475"/>
    </bk>
    <bk>
      <rc t="1" v="54476"/>
    </bk>
    <bk>
      <rc t="1" v="54477"/>
    </bk>
    <bk>
      <rc t="1" v="54478"/>
    </bk>
    <bk>
      <rc t="1" v="54479"/>
    </bk>
    <bk>
      <rc t="1" v="54480"/>
    </bk>
    <bk>
      <rc t="1" v="54481"/>
    </bk>
    <bk>
      <rc t="1" v="54482"/>
    </bk>
    <bk>
      <rc t="1" v="54483"/>
    </bk>
    <bk>
      <rc t="1" v="54484"/>
    </bk>
    <bk>
      <rc t="1" v="54485"/>
    </bk>
    <bk>
      <rc t="1" v="54486"/>
    </bk>
    <bk>
      <rc t="1" v="54487"/>
    </bk>
    <bk>
      <rc t="1" v="54488"/>
    </bk>
    <bk>
      <rc t="1" v="54489"/>
    </bk>
    <bk>
      <rc t="1" v="54490"/>
    </bk>
    <bk>
      <rc t="1" v="54491"/>
    </bk>
    <bk>
      <rc t="1" v="54492"/>
    </bk>
    <bk>
      <rc t="1" v="54493"/>
    </bk>
    <bk>
      <rc t="1" v="54494"/>
    </bk>
    <bk>
      <rc t="1" v="54495"/>
    </bk>
    <bk>
      <rc t="1" v="54496"/>
    </bk>
    <bk>
      <rc t="1" v="54497"/>
    </bk>
    <bk>
      <rc t="1" v="54498"/>
    </bk>
    <bk>
      <rc t="1" v="54499"/>
    </bk>
    <bk>
      <rc t="1" v="54500"/>
    </bk>
    <bk>
      <rc t="1" v="54501"/>
    </bk>
    <bk>
      <rc t="1" v="54502"/>
    </bk>
    <bk>
      <rc t="1" v="54503"/>
    </bk>
    <bk>
      <rc t="1" v="54504"/>
    </bk>
    <bk>
      <rc t="1" v="54505"/>
    </bk>
    <bk>
      <rc t="1" v="54506"/>
    </bk>
    <bk>
      <rc t="1" v="54507"/>
    </bk>
    <bk>
      <rc t="1" v="54508"/>
    </bk>
    <bk>
      <rc t="1" v="54509"/>
    </bk>
    <bk>
      <rc t="1" v="54510"/>
    </bk>
    <bk>
      <rc t="1" v="54511"/>
    </bk>
    <bk>
      <rc t="1" v="54512"/>
    </bk>
    <bk>
      <rc t="1" v="54513"/>
    </bk>
    <bk>
      <rc t="1" v="54514"/>
    </bk>
    <bk>
      <rc t="1" v="54515"/>
    </bk>
    <bk>
      <rc t="1" v="54516"/>
    </bk>
    <bk>
      <rc t="1" v="54517"/>
    </bk>
    <bk>
      <rc t="1" v="54518"/>
    </bk>
    <bk>
      <rc t="1" v="54519"/>
    </bk>
    <bk>
      <rc t="1" v="54520"/>
    </bk>
    <bk>
      <rc t="1" v="54521"/>
    </bk>
    <bk>
      <rc t="1" v="54522"/>
    </bk>
    <bk>
      <rc t="1" v="54523"/>
    </bk>
    <bk>
      <rc t="1" v="54524"/>
    </bk>
    <bk>
      <rc t="1" v="54525"/>
    </bk>
    <bk>
      <rc t="1" v="54526"/>
    </bk>
    <bk>
      <rc t="1" v="54527"/>
    </bk>
    <bk>
      <rc t="1" v="54528"/>
    </bk>
    <bk>
      <rc t="1" v="54529"/>
    </bk>
    <bk>
      <rc t="1" v="54530"/>
    </bk>
    <bk>
      <rc t="1" v="54531"/>
    </bk>
    <bk>
      <rc t="1" v="54532"/>
    </bk>
    <bk>
      <rc t="1" v="54533"/>
    </bk>
    <bk>
      <rc t="1" v="54534"/>
    </bk>
    <bk>
      <rc t="1" v="54535"/>
    </bk>
    <bk>
      <rc t="1" v="54536"/>
    </bk>
    <bk>
      <rc t="1" v="54537"/>
    </bk>
    <bk>
      <rc t="1" v="54538"/>
    </bk>
    <bk>
      <rc t="1" v="54539"/>
    </bk>
    <bk>
      <rc t="1" v="54540"/>
    </bk>
    <bk>
      <rc t="1" v="54541"/>
    </bk>
    <bk>
      <rc t="1" v="54542"/>
    </bk>
    <bk>
      <rc t="1" v="54543"/>
    </bk>
    <bk>
      <rc t="1" v="54544"/>
    </bk>
    <bk>
      <rc t="1" v="54545"/>
    </bk>
    <bk>
      <rc t="1" v="54546"/>
    </bk>
    <bk>
      <rc t="1" v="54547"/>
    </bk>
    <bk>
      <rc t="1" v="54548"/>
    </bk>
    <bk>
      <rc t="1" v="54549"/>
    </bk>
    <bk>
      <rc t="1" v="54550"/>
    </bk>
    <bk>
      <rc t="1" v="54551"/>
    </bk>
    <bk>
      <rc t="1" v="54552"/>
    </bk>
    <bk>
      <rc t="1" v="54553"/>
    </bk>
    <bk>
      <rc t="1" v="54554"/>
    </bk>
    <bk>
      <rc t="1" v="54555"/>
    </bk>
    <bk>
      <rc t="1" v="54556"/>
    </bk>
    <bk>
      <rc t="1" v="54557"/>
    </bk>
    <bk>
      <rc t="1" v="54558"/>
    </bk>
    <bk>
      <rc t="1" v="54559"/>
    </bk>
    <bk>
      <rc t="1" v="54560"/>
    </bk>
    <bk>
      <rc t="1" v="54561"/>
    </bk>
    <bk>
      <rc t="1" v="54562"/>
    </bk>
    <bk>
      <rc t="1" v="54563"/>
    </bk>
    <bk>
      <rc t="1" v="54564"/>
    </bk>
    <bk>
      <rc t="1" v="54565"/>
    </bk>
    <bk>
      <rc t="1" v="54566"/>
    </bk>
    <bk>
      <rc t="1" v="54567"/>
    </bk>
    <bk>
      <rc t="1" v="54568"/>
    </bk>
    <bk>
      <rc t="1" v="54569"/>
    </bk>
    <bk>
      <rc t="1" v="54570"/>
    </bk>
    <bk>
      <rc t="1" v="54571"/>
    </bk>
    <bk>
      <rc t="1" v="54572"/>
    </bk>
    <bk>
      <rc t="1" v="54573"/>
    </bk>
    <bk>
      <rc t="1" v="54574"/>
    </bk>
    <bk>
      <rc t="1" v="54575"/>
    </bk>
    <bk>
      <rc t="1" v="54576"/>
    </bk>
    <bk>
      <rc t="1" v="54577"/>
    </bk>
    <bk>
      <rc t="1" v="54578"/>
    </bk>
    <bk>
      <rc t="1" v="54579"/>
    </bk>
    <bk>
      <rc t="1" v="54580"/>
    </bk>
    <bk>
      <rc t="1" v="54581"/>
    </bk>
    <bk>
      <rc t="1" v="54582"/>
    </bk>
    <bk>
      <rc t="1" v="54583"/>
    </bk>
    <bk>
      <rc t="1" v="54584"/>
    </bk>
    <bk>
      <rc t="1" v="54585"/>
    </bk>
    <bk>
      <rc t="1" v="54586"/>
    </bk>
    <bk>
      <rc t="1" v="54587"/>
    </bk>
    <bk>
      <rc t="1" v="54588"/>
    </bk>
    <bk>
      <rc t="1" v="54589"/>
    </bk>
    <bk>
      <rc t="1" v="54590"/>
    </bk>
    <bk>
      <rc t="1" v="54591"/>
    </bk>
    <bk>
      <rc t="1" v="54592"/>
    </bk>
    <bk>
      <rc t="1" v="54593"/>
    </bk>
    <bk>
      <rc t="1" v="54594"/>
    </bk>
    <bk>
      <rc t="1" v="54595"/>
    </bk>
    <bk>
      <rc t="1" v="54596"/>
    </bk>
    <bk>
      <rc t="1" v="54597"/>
    </bk>
    <bk>
      <rc t="1" v="54598"/>
    </bk>
    <bk>
      <rc t="1" v="54599"/>
    </bk>
    <bk>
      <rc t="1" v="54600"/>
    </bk>
    <bk>
      <rc t="1" v="54601"/>
    </bk>
    <bk>
      <rc t="1" v="54602"/>
    </bk>
    <bk>
      <rc t="1" v="54603"/>
    </bk>
    <bk>
      <rc t="1" v="54604"/>
    </bk>
    <bk>
      <rc t="1" v="54605"/>
    </bk>
    <bk>
      <rc t="1" v="54606"/>
    </bk>
    <bk>
      <rc t="1" v="54607"/>
    </bk>
    <bk>
      <rc t="1" v="54608"/>
    </bk>
    <bk>
      <rc t="1" v="54609"/>
    </bk>
    <bk>
      <rc t="1" v="54610"/>
    </bk>
    <bk>
      <rc t="1" v="54611"/>
    </bk>
    <bk>
      <rc t="1" v="54612"/>
    </bk>
    <bk>
      <rc t="1" v="54613"/>
    </bk>
    <bk>
      <rc t="1" v="54614"/>
    </bk>
    <bk>
      <rc t="1" v="54615"/>
    </bk>
    <bk>
      <rc t="1" v="54616"/>
    </bk>
    <bk>
      <rc t="1" v="54617"/>
    </bk>
    <bk>
      <rc t="1" v="54618"/>
    </bk>
    <bk>
      <rc t="1" v="54619"/>
    </bk>
    <bk>
      <rc t="1" v="54620"/>
    </bk>
    <bk>
      <rc t="1" v="54621"/>
    </bk>
    <bk>
      <rc t="1" v="54622"/>
    </bk>
    <bk>
      <rc t="1" v="54623"/>
    </bk>
    <bk>
      <rc t="1" v="54624"/>
    </bk>
    <bk>
      <rc t="1" v="54625"/>
    </bk>
    <bk>
      <rc t="1" v="54626"/>
    </bk>
    <bk>
      <rc t="1" v="54627"/>
    </bk>
    <bk>
      <rc t="1" v="54628"/>
    </bk>
    <bk>
      <rc t="1" v="54629"/>
    </bk>
    <bk>
      <rc t="1" v="54630"/>
    </bk>
    <bk>
      <rc t="1" v="54631"/>
    </bk>
    <bk>
      <rc t="1" v="54632"/>
    </bk>
    <bk>
      <rc t="1" v="54633"/>
    </bk>
    <bk>
      <rc t="1" v="54634"/>
    </bk>
    <bk>
      <rc t="1" v="54635"/>
    </bk>
    <bk>
      <rc t="1" v="54636"/>
    </bk>
    <bk>
      <rc t="1" v="54637"/>
    </bk>
    <bk>
      <rc t="1" v="54638"/>
    </bk>
    <bk>
      <rc t="1" v="54639"/>
    </bk>
    <bk>
      <rc t="1" v="54640"/>
    </bk>
    <bk>
      <rc t="1" v="54641"/>
    </bk>
    <bk>
      <rc t="1" v="54642"/>
    </bk>
    <bk>
      <rc t="1" v="54643"/>
    </bk>
    <bk>
      <rc t="1" v="54644"/>
    </bk>
    <bk>
      <rc t="1" v="54645"/>
    </bk>
    <bk>
      <rc t="1" v="54646"/>
    </bk>
    <bk>
      <rc t="1" v="54647"/>
    </bk>
    <bk>
      <rc t="1" v="54648"/>
    </bk>
    <bk>
      <rc t="1" v="54649"/>
    </bk>
    <bk>
      <rc t="1" v="54650"/>
    </bk>
    <bk>
      <rc t="1" v="54651"/>
    </bk>
    <bk>
      <rc t="1" v="54652"/>
    </bk>
    <bk>
      <rc t="1" v="54653"/>
    </bk>
    <bk>
      <rc t="1" v="54654"/>
    </bk>
    <bk>
      <rc t="1" v="54655"/>
    </bk>
    <bk>
      <rc t="1" v="54656"/>
    </bk>
    <bk>
      <rc t="1" v="54657"/>
    </bk>
    <bk>
      <rc t="1" v="54658"/>
    </bk>
    <bk>
      <rc t="1" v="54659"/>
    </bk>
    <bk>
      <rc t="1" v="54660"/>
    </bk>
    <bk>
      <rc t="1" v="54661"/>
    </bk>
    <bk>
      <rc t="1" v="54662"/>
    </bk>
    <bk>
      <rc t="1" v="54663"/>
    </bk>
    <bk>
      <rc t="1" v="54664"/>
    </bk>
    <bk>
      <rc t="1" v="54665"/>
    </bk>
    <bk>
      <rc t="1" v="54666"/>
    </bk>
    <bk>
      <rc t="1" v="54667"/>
    </bk>
    <bk>
      <rc t="1" v="54668"/>
    </bk>
    <bk>
      <rc t="1" v="54669"/>
    </bk>
    <bk>
      <rc t="1" v="54670"/>
    </bk>
    <bk>
      <rc t="1" v="54671"/>
    </bk>
    <bk>
      <rc t="1" v="54672"/>
    </bk>
    <bk>
      <rc t="1" v="54673"/>
    </bk>
    <bk>
      <rc t="1" v="54674"/>
    </bk>
    <bk>
      <rc t="1" v="54675"/>
    </bk>
    <bk>
      <rc t="1" v="54676"/>
    </bk>
    <bk>
      <rc t="1" v="54677"/>
    </bk>
    <bk>
      <rc t="1" v="54678"/>
    </bk>
    <bk>
      <rc t="1" v="54679"/>
    </bk>
    <bk>
      <rc t="1" v="54680"/>
    </bk>
    <bk>
      <rc t="1" v="54681"/>
    </bk>
    <bk>
      <rc t="1" v="54682"/>
    </bk>
    <bk>
      <rc t="1" v="54683"/>
    </bk>
    <bk>
      <rc t="1" v="54684"/>
    </bk>
    <bk>
      <rc t="1" v="54685"/>
    </bk>
    <bk>
      <rc t="1" v="54686"/>
    </bk>
    <bk>
      <rc t="1" v="54687"/>
    </bk>
    <bk>
      <rc t="1" v="54688"/>
    </bk>
    <bk>
      <rc t="1" v="54689"/>
    </bk>
    <bk>
      <rc t="1" v="54690"/>
    </bk>
    <bk>
      <rc t="1" v="54691"/>
    </bk>
    <bk>
      <rc t="1" v="54692"/>
    </bk>
    <bk>
      <rc t="1" v="54693"/>
    </bk>
    <bk>
      <rc t="1" v="54694"/>
    </bk>
    <bk>
      <rc t="1" v="54695"/>
    </bk>
    <bk>
      <rc t="1" v="54696"/>
    </bk>
    <bk>
      <rc t="1" v="54697"/>
    </bk>
    <bk>
      <rc t="1" v="54698"/>
    </bk>
    <bk>
      <rc t="1" v="54699"/>
    </bk>
    <bk>
      <rc t="1" v="54700"/>
    </bk>
    <bk>
      <rc t="1" v="54701"/>
    </bk>
    <bk>
      <rc t="1" v="54702"/>
    </bk>
    <bk>
      <rc t="1" v="54703"/>
    </bk>
    <bk>
      <rc t="1" v="54704"/>
    </bk>
    <bk>
      <rc t="1" v="54705"/>
    </bk>
    <bk>
      <rc t="1" v="54706"/>
    </bk>
    <bk>
      <rc t="1" v="54707"/>
    </bk>
    <bk>
      <rc t="1" v="54708"/>
    </bk>
    <bk>
      <rc t="1" v="54709"/>
    </bk>
    <bk>
      <rc t="1" v="54710"/>
    </bk>
    <bk>
      <rc t="1" v="54711"/>
    </bk>
    <bk>
      <rc t="1" v="54712"/>
    </bk>
    <bk>
      <rc t="1" v="54713"/>
    </bk>
    <bk>
      <rc t="1" v="54714"/>
    </bk>
    <bk>
      <rc t="1" v="54715"/>
    </bk>
    <bk>
      <rc t="1" v="54716"/>
    </bk>
    <bk>
      <rc t="1" v="54717"/>
    </bk>
    <bk>
      <rc t="1" v="54718"/>
    </bk>
    <bk>
      <rc t="1" v="54719"/>
    </bk>
    <bk>
      <rc t="1" v="54720"/>
    </bk>
    <bk>
      <rc t="1" v="54721"/>
    </bk>
    <bk>
      <rc t="1" v="54722"/>
    </bk>
    <bk>
      <rc t="1" v="54723"/>
    </bk>
    <bk>
      <rc t="1" v="54724"/>
    </bk>
    <bk>
      <rc t="1" v="54725"/>
    </bk>
    <bk>
      <rc t="1" v="54726"/>
    </bk>
    <bk>
      <rc t="1" v="54727"/>
    </bk>
    <bk>
      <rc t="1" v="54728"/>
    </bk>
    <bk>
      <rc t="1" v="54729"/>
    </bk>
    <bk>
      <rc t="1" v="54730"/>
    </bk>
    <bk>
      <rc t="1" v="54731"/>
    </bk>
    <bk>
      <rc t="1" v="54732"/>
    </bk>
    <bk>
      <rc t="1" v="54733"/>
    </bk>
    <bk>
      <rc t="1" v="54734"/>
    </bk>
    <bk>
      <rc t="1" v="54735"/>
    </bk>
    <bk>
      <rc t="1" v="54736"/>
    </bk>
    <bk>
      <rc t="1" v="54737"/>
    </bk>
    <bk>
      <rc t="1" v="54738"/>
    </bk>
    <bk>
      <rc t="1" v="54739"/>
    </bk>
    <bk>
      <rc t="1" v="54740"/>
    </bk>
    <bk>
      <rc t="1" v="54741"/>
    </bk>
    <bk>
      <rc t="1" v="54742"/>
    </bk>
    <bk>
      <rc t="1" v="54743"/>
    </bk>
    <bk>
      <rc t="1" v="54744"/>
    </bk>
    <bk>
      <rc t="1" v="54745"/>
    </bk>
    <bk>
      <rc t="1" v="54746"/>
    </bk>
    <bk>
      <rc t="1" v="54747"/>
    </bk>
    <bk>
      <rc t="1" v="54748"/>
    </bk>
    <bk>
      <rc t="1" v="54749"/>
    </bk>
    <bk>
      <rc t="1" v="54750"/>
    </bk>
    <bk>
      <rc t="1" v="54751"/>
    </bk>
    <bk>
      <rc t="1" v="54752"/>
    </bk>
    <bk>
      <rc t="1" v="54753"/>
    </bk>
    <bk>
      <rc t="1" v="54754"/>
    </bk>
    <bk>
      <rc t="1" v="54755"/>
    </bk>
    <bk>
      <rc t="1" v="54756"/>
    </bk>
    <bk>
      <rc t="1" v="54757"/>
    </bk>
    <bk>
      <rc t="1" v="54758"/>
    </bk>
    <bk>
      <rc t="1" v="54759"/>
    </bk>
    <bk>
      <rc t="1" v="54760"/>
    </bk>
    <bk>
      <rc t="1" v="54761"/>
    </bk>
    <bk>
      <rc t="1" v="54762"/>
    </bk>
    <bk>
      <rc t="1" v="54763"/>
    </bk>
    <bk>
      <rc t="1" v="54764"/>
    </bk>
    <bk>
      <rc t="1" v="54765"/>
    </bk>
    <bk>
      <rc t="1" v="54766"/>
    </bk>
    <bk>
      <rc t="1" v="54767"/>
    </bk>
    <bk>
      <rc t="1" v="54768"/>
    </bk>
    <bk>
      <rc t="1" v="54769"/>
    </bk>
    <bk>
      <rc t="1" v="54770"/>
    </bk>
    <bk>
      <rc t="1" v="54771"/>
    </bk>
    <bk>
      <rc t="1" v="54772"/>
    </bk>
    <bk>
      <rc t="1" v="54773"/>
    </bk>
    <bk>
      <rc t="1" v="54774"/>
    </bk>
    <bk>
      <rc t="1" v="54775"/>
    </bk>
    <bk>
      <rc t="1" v="54776"/>
    </bk>
    <bk>
      <rc t="1" v="54777"/>
    </bk>
    <bk>
      <rc t="1" v="54778"/>
    </bk>
    <bk>
      <rc t="1" v="54779"/>
    </bk>
    <bk>
      <rc t="1" v="54780"/>
    </bk>
    <bk>
      <rc t="1" v="54781"/>
    </bk>
    <bk>
      <rc t="1" v="54782"/>
    </bk>
    <bk>
      <rc t="1" v="54783"/>
    </bk>
    <bk>
      <rc t="1" v="54784"/>
    </bk>
    <bk>
      <rc t="1" v="54785"/>
    </bk>
    <bk>
      <rc t="1" v="54786"/>
    </bk>
    <bk>
      <rc t="1" v="54787"/>
    </bk>
    <bk>
      <rc t="1" v="54788"/>
    </bk>
    <bk>
      <rc t="1" v="54789"/>
    </bk>
    <bk>
      <rc t="1" v="54790"/>
    </bk>
    <bk>
      <rc t="1" v="54791"/>
    </bk>
    <bk>
      <rc t="1" v="54792"/>
    </bk>
    <bk>
      <rc t="1" v="54793"/>
    </bk>
    <bk>
      <rc t="1" v="54794"/>
    </bk>
    <bk>
      <rc t="1" v="54795"/>
    </bk>
    <bk>
      <rc t="1" v="54796"/>
    </bk>
    <bk>
      <rc t="1" v="54797"/>
    </bk>
    <bk>
      <rc t="1" v="54798"/>
    </bk>
    <bk>
      <rc t="1" v="54799"/>
    </bk>
    <bk>
      <rc t="1" v="54800"/>
    </bk>
    <bk>
      <rc t="1" v="54801"/>
    </bk>
    <bk>
      <rc t="1" v="54802"/>
    </bk>
    <bk>
      <rc t="1" v="54803"/>
    </bk>
    <bk>
      <rc t="1" v="54804"/>
    </bk>
    <bk>
      <rc t="1" v="54805"/>
    </bk>
    <bk>
      <rc t="1" v="54806"/>
    </bk>
    <bk>
      <rc t="1" v="54807"/>
    </bk>
    <bk>
      <rc t="1" v="54808"/>
    </bk>
    <bk>
      <rc t="1" v="54809"/>
    </bk>
    <bk>
      <rc t="1" v="54810"/>
    </bk>
    <bk>
      <rc t="1" v="54811"/>
    </bk>
    <bk>
      <rc t="1" v="54812"/>
    </bk>
    <bk>
      <rc t="1" v="54813"/>
    </bk>
    <bk>
      <rc t="1" v="54814"/>
    </bk>
    <bk>
      <rc t="1" v="54815"/>
    </bk>
    <bk>
      <rc t="1" v="54816"/>
    </bk>
    <bk>
      <rc t="1" v="54817"/>
    </bk>
    <bk>
      <rc t="1" v="54818"/>
    </bk>
    <bk>
      <rc t="1" v="54819"/>
    </bk>
    <bk>
      <rc t="1" v="54820"/>
    </bk>
    <bk>
      <rc t="1" v="54821"/>
    </bk>
    <bk>
      <rc t="1" v="54822"/>
    </bk>
    <bk>
      <rc t="1" v="54823"/>
    </bk>
    <bk>
      <rc t="1" v="54824"/>
    </bk>
    <bk>
      <rc t="1" v="54825"/>
    </bk>
    <bk>
      <rc t="1" v="54826"/>
    </bk>
    <bk>
      <rc t="1" v="54827"/>
    </bk>
    <bk>
      <rc t="1" v="54828"/>
    </bk>
    <bk>
      <rc t="1" v="54829"/>
    </bk>
    <bk>
      <rc t="1" v="54830"/>
    </bk>
    <bk>
      <rc t="1" v="54831"/>
    </bk>
    <bk>
      <rc t="1" v="54832"/>
    </bk>
    <bk>
      <rc t="1" v="54833"/>
    </bk>
    <bk>
      <rc t="1" v="54834"/>
    </bk>
    <bk>
      <rc t="1" v="54835"/>
    </bk>
    <bk>
      <rc t="1" v="54836"/>
    </bk>
    <bk>
      <rc t="1" v="54837"/>
    </bk>
    <bk>
      <rc t="1" v="54838"/>
    </bk>
    <bk>
      <rc t="1" v="54839"/>
    </bk>
    <bk>
      <rc t="1" v="54840"/>
    </bk>
    <bk>
      <rc t="1" v="54841"/>
    </bk>
    <bk>
      <rc t="1" v="54842"/>
    </bk>
    <bk>
      <rc t="1" v="54843"/>
    </bk>
    <bk>
      <rc t="1" v="54844"/>
    </bk>
    <bk>
      <rc t="1" v="54845"/>
    </bk>
    <bk>
      <rc t="1" v="54846"/>
    </bk>
    <bk>
      <rc t="1" v="54847"/>
    </bk>
    <bk>
      <rc t="1" v="54848"/>
    </bk>
    <bk>
      <rc t="1" v="54849"/>
    </bk>
    <bk>
      <rc t="1" v="54850"/>
    </bk>
    <bk>
      <rc t="1" v="54851"/>
    </bk>
    <bk>
      <rc t="1" v="54852"/>
    </bk>
    <bk>
      <rc t="1" v="54853"/>
    </bk>
    <bk>
      <rc t="1" v="54854"/>
    </bk>
    <bk>
      <rc t="1" v="54855"/>
    </bk>
    <bk>
      <rc t="1" v="54856"/>
    </bk>
    <bk>
      <rc t="1" v="54857"/>
    </bk>
    <bk>
      <rc t="1" v="54858"/>
    </bk>
    <bk>
      <rc t="1" v="54859"/>
    </bk>
    <bk>
      <rc t="1" v="54860"/>
    </bk>
    <bk>
      <rc t="1" v="54861"/>
    </bk>
    <bk>
      <rc t="1" v="54862"/>
    </bk>
    <bk>
      <rc t="1" v="54863"/>
    </bk>
    <bk>
      <rc t="1" v="54864"/>
    </bk>
    <bk>
      <rc t="1" v="54865"/>
    </bk>
    <bk>
      <rc t="1" v="54866"/>
    </bk>
    <bk>
      <rc t="1" v="54867"/>
    </bk>
    <bk>
      <rc t="1" v="54868"/>
    </bk>
    <bk>
      <rc t="1" v="54869"/>
    </bk>
    <bk>
      <rc t="1" v="54870"/>
    </bk>
    <bk>
      <rc t="1" v="54871"/>
    </bk>
    <bk>
      <rc t="1" v="54872"/>
    </bk>
    <bk>
      <rc t="1" v="54873"/>
    </bk>
    <bk>
      <rc t="1" v="54874"/>
    </bk>
    <bk>
      <rc t="1" v="54875"/>
    </bk>
    <bk>
      <rc t="1" v="54876"/>
    </bk>
    <bk>
      <rc t="1" v="54877"/>
    </bk>
    <bk>
      <rc t="1" v="54878"/>
    </bk>
    <bk>
      <rc t="1" v="54879"/>
    </bk>
    <bk>
      <rc t="1" v="54880"/>
    </bk>
    <bk>
      <rc t="1" v="54881"/>
    </bk>
    <bk>
      <rc t="1" v="54882"/>
    </bk>
    <bk>
      <rc t="1" v="54883"/>
    </bk>
    <bk>
      <rc t="1" v="54884"/>
    </bk>
    <bk>
      <rc t="1" v="54885"/>
    </bk>
    <bk>
      <rc t="1" v="54886"/>
    </bk>
    <bk>
      <rc t="1" v="54887"/>
    </bk>
    <bk>
      <rc t="1" v="54888"/>
    </bk>
    <bk>
      <rc t="1" v="54889"/>
    </bk>
    <bk>
      <rc t="1" v="54890"/>
    </bk>
    <bk>
      <rc t="1" v="54891"/>
    </bk>
    <bk>
      <rc t="1" v="54892"/>
    </bk>
    <bk>
      <rc t="1" v="54893"/>
    </bk>
    <bk>
      <rc t="1" v="54894"/>
    </bk>
    <bk>
      <rc t="1" v="54895"/>
    </bk>
    <bk>
      <rc t="1" v="54896"/>
    </bk>
    <bk>
      <rc t="1" v="54897"/>
    </bk>
    <bk>
      <rc t="1" v="54898"/>
    </bk>
    <bk>
      <rc t="1" v="54899"/>
    </bk>
    <bk>
      <rc t="1" v="54900"/>
    </bk>
    <bk>
      <rc t="1" v="54901"/>
    </bk>
    <bk>
      <rc t="1" v="54902"/>
    </bk>
    <bk>
      <rc t="1" v="54903"/>
    </bk>
    <bk>
      <rc t="1" v="54904"/>
    </bk>
    <bk>
      <rc t="1" v="54905"/>
    </bk>
    <bk>
      <rc t="1" v="54906"/>
    </bk>
    <bk>
      <rc t="1" v="54907"/>
    </bk>
    <bk>
      <rc t="1" v="54908"/>
    </bk>
    <bk>
      <rc t="1" v="54909"/>
    </bk>
    <bk>
      <rc t="1" v="54910"/>
    </bk>
    <bk>
      <rc t="1" v="54911"/>
    </bk>
    <bk>
      <rc t="1" v="54912"/>
    </bk>
    <bk>
      <rc t="1" v="54913"/>
    </bk>
    <bk>
      <rc t="1" v="54914"/>
    </bk>
    <bk>
      <rc t="1" v="54915"/>
    </bk>
    <bk>
      <rc t="1" v="54916"/>
    </bk>
    <bk>
      <rc t="1" v="54917"/>
    </bk>
    <bk>
      <rc t="1" v="54918"/>
    </bk>
    <bk>
      <rc t="1" v="54919"/>
    </bk>
    <bk>
      <rc t="1" v="54920"/>
    </bk>
    <bk>
      <rc t="1" v="54921"/>
    </bk>
    <bk>
      <rc t="1" v="54922"/>
    </bk>
    <bk>
      <rc t="1" v="54923"/>
    </bk>
    <bk>
      <rc t="1" v="54924"/>
    </bk>
    <bk>
      <rc t="1" v="54925"/>
    </bk>
    <bk>
      <rc t="1" v="54926"/>
    </bk>
    <bk>
      <rc t="1" v="54927"/>
    </bk>
    <bk>
      <rc t="1" v="54928"/>
    </bk>
    <bk>
      <rc t="1" v="54929"/>
    </bk>
    <bk>
      <rc t="1" v="54930"/>
    </bk>
    <bk>
      <rc t="1" v="54931"/>
    </bk>
    <bk>
      <rc t="1" v="54932"/>
    </bk>
    <bk>
      <rc t="1" v="54933"/>
    </bk>
    <bk>
      <rc t="1" v="54934"/>
    </bk>
    <bk>
      <rc t="1" v="54935"/>
    </bk>
    <bk>
      <rc t="1" v="54936"/>
    </bk>
    <bk>
      <rc t="1" v="54937"/>
    </bk>
    <bk>
      <rc t="1" v="54938"/>
    </bk>
    <bk>
      <rc t="1" v="54939"/>
    </bk>
    <bk>
      <rc t="1" v="54940"/>
    </bk>
    <bk>
      <rc t="1" v="54941"/>
    </bk>
    <bk>
      <rc t="1" v="54942"/>
    </bk>
    <bk>
      <rc t="1" v="54943"/>
    </bk>
    <bk>
      <rc t="1" v="54944"/>
    </bk>
    <bk>
      <rc t="1" v="54945"/>
    </bk>
    <bk>
      <rc t="1" v="54946"/>
    </bk>
    <bk>
      <rc t="1" v="54947"/>
    </bk>
    <bk>
      <rc t="1" v="54948"/>
    </bk>
    <bk>
      <rc t="1" v="54949"/>
    </bk>
    <bk>
      <rc t="1" v="54950"/>
    </bk>
    <bk>
      <rc t="1" v="54951"/>
    </bk>
    <bk>
      <rc t="1" v="54952"/>
    </bk>
    <bk>
      <rc t="1" v="54953"/>
    </bk>
    <bk>
      <rc t="1" v="54954"/>
    </bk>
    <bk>
      <rc t="1" v="54955"/>
    </bk>
    <bk>
      <rc t="1" v="54956"/>
    </bk>
    <bk>
      <rc t="1" v="54957"/>
    </bk>
    <bk>
      <rc t="1" v="54958"/>
    </bk>
    <bk>
      <rc t="1" v="54959"/>
    </bk>
    <bk>
      <rc t="1" v="54960"/>
    </bk>
    <bk>
      <rc t="1" v="54961"/>
    </bk>
    <bk>
      <rc t="1" v="54962"/>
    </bk>
    <bk>
      <rc t="1" v="54963"/>
    </bk>
    <bk>
      <rc t="1" v="54964"/>
    </bk>
    <bk>
      <rc t="1" v="54965"/>
    </bk>
    <bk>
      <rc t="1" v="54966"/>
    </bk>
    <bk>
      <rc t="1" v="54967"/>
    </bk>
    <bk>
      <rc t="1" v="54968"/>
    </bk>
    <bk>
      <rc t="1" v="54969"/>
    </bk>
    <bk>
      <rc t="1" v="54970"/>
    </bk>
    <bk>
      <rc t="1" v="54971"/>
    </bk>
    <bk>
      <rc t="1" v="54972"/>
    </bk>
    <bk>
      <rc t="1" v="54973"/>
    </bk>
    <bk>
      <rc t="1" v="54974"/>
    </bk>
    <bk>
      <rc t="1" v="54975"/>
    </bk>
    <bk>
      <rc t="1" v="54976"/>
    </bk>
    <bk>
      <rc t="1" v="54977"/>
    </bk>
    <bk>
      <rc t="1" v="54978"/>
    </bk>
    <bk>
      <rc t="1" v="54979"/>
    </bk>
    <bk>
      <rc t="1" v="54980"/>
    </bk>
    <bk>
      <rc t="1" v="54981"/>
    </bk>
    <bk>
      <rc t="1" v="54982"/>
    </bk>
    <bk>
      <rc t="1" v="54983"/>
    </bk>
    <bk>
      <rc t="1" v="54984"/>
    </bk>
    <bk>
      <rc t="1" v="54985"/>
    </bk>
    <bk>
      <rc t="1" v="54986"/>
    </bk>
    <bk>
      <rc t="1" v="54987"/>
    </bk>
    <bk>
      <rc t="1" v="54988"/>
    </bk>
    <bk>
      <rc t="1" v="54989"/>
    </bk>
    <bk>
      <rc t="1" v="54990"/>
    </bk>
    <bk>
      <rc t="1" v="54991"/>
    </bk>
    <bk>
      <rc t="1" v="54992"/>
    </bk>
    <bk>
      <rc t="1" v="54993"/>
    </bk>
    <bk>
      <rc t="1" v="54994"/>
    </bk>
    <bk>
      <rc t="1" v="54995"/>
    </bk>
    <bk>
      <rc t="1" v="54996"/>
    </bk>
    <bk>
      <rc t="1" v="54997"/>
    </bk>
    <bk>
      <rc t="1" v="54998"/>
    </bk>
    <bk>
      <rc t="1" v="54999"/>
    </bk>
    <bk>
      <rc t="1" v="55000"/>
    </bk>
    <bk>
      <rc t="1" v="55001"/>
    </bk>
    <bk>
      <rc t="1" v="55002"/>
    </bk>
    <bk>
      <rc t="1" v="55003"/>
    </bk>
    <bk>
      <rc t="1" v="55004"/>
    </bk>
    <bk>
      <rc t="1" v="55005"/>
    </bk>
    <bk>
      <rc t="1" v="55006"/>
    </bk>
    <bk>
      <rc t="1" v="55007"/>
    </bk>
    <bk>
      <rc t="1" v="55008"/>
    </bk>
    <bk>
      <rc t="1" v="55009"/>
    </bk>
    <bk>
      <rc t="1" v="55010"/>
    </bk>
    <bk>
      <rc t="1" v="55011"/>
    </bk>
    <bk>
      <rc t="1" v="55012"/>
    </bk>
    <bk>
      <rc t="1" v="55013"/>
    </bk>
    <bk>
      <rc t="1" v="55014"/>
    </bk>
    <bk>
      <rc t="1" v="55015"/>
    </bk>
    <bk>
      <rc t="1" v="55016"/>
    </bk>
    <bk>
      <rc t="1" v="55017"/>
    </bk>
    <bk>
      <rc t="1" v="55018"/>
    </bk>
    <bk>
      <rc t="1" v="55019"/>
    </bk>
    <bk>
      <rc t="1" v="55020"/>
    </bk>
    <bk>
      <rc t="1" v="55021"/>
    </bk>
    <bk>
      <rc t="1" v="55022"/>
    </bk>
    <bk>
      <rc t="1" v="55023"/>
    </bk>
    <bk>
      <rc t="1" v="55024"/>
    </bk>
    <bk>
      <rc t="1" v="55025"/>
    </bk>
    <bk>
      <rc t="1" v="55026"/>
    </bk>
    <bk>
      <rc t="1" v="55027"/>
    </bk>
    <bk>
      <rc t="1" v="55028"/>
    </bk>
    <bk>
      <rc t="1" v="55029"/>
    </bk>
    <bk>
      <rc t="1" v="55030"/>
    </bk>
    <bk>
      <rc t="1" v="55031"/>
    </bk>
    <bk>
      <rc t="1" v="55032"/>
    </bk>
    <bk>
      <rc t="1" v="55033"/>
    </bk>
    <bk>
      <rc t="1" v="55034"/>
    </bk>
    <bk>
      <rc t="1" v="55035"/>
    </bk>
    <bk>
      <rc t="1" v="55036"/>
    </bk>
    <bk>
      <rc t="1" v="55037"/>
    </bk>
    <bk>
      <rc t="1" v="55038"/>
    </bk>
    <bk>
      <rc t="1" v="55039"/>
    </bk>
    <bk>
      <rc t="1" v="55040"/>
    </bk>
    <bk>
      <rc t="1" v="55041"/>
    </bk>
    <bk>
      <rc t="1" v="55042"/>
    </bk>
    <bk>
      <rc t="1" v="55043"/>
    </bk>
    <bk>
      <rc t="1" v="55044"/>
    </bk>
    <bk>
      <rc t="1" v="55045"/>
    </bk>
    <bk>
      <rc t="1" v="55046"/>
    </bk>
    <bk>
      <rc t="1" v="55047"/>
    </bk>
    <bk>
      <rc t="1" v="55048"/>
    </bk>
    <bk>
      <rc t="1" v="55049"/>
    </bk>
    <bk>
      <rc t="1" v="55050"/>
    </bk>
    <bk>
      <rc t="1" v="55051"/>
    </bk>
    <bk>
      <rc t="1" v="55052"/>
    </bk>
    <bk>
      <rc t="1" v="55053"/>
    </bk>
    <bk>
      <rc t="1" v="55054"/>
    </bk>
    <bk>
      <rc t="1" v="55055"/>
    </bk>
    <bk>
      <rc t="1" v="55056"/>
    </bk>
    <bk>
      <rc t="1" v="55057"/>
    </bk>
    <bk>
      <rc t="1" v="55058"/>
    </bk>
    <bk>
      <rc t="1" v="55059"/>
    </bk>
    <bk>
      <rc t="1" v="55060"/>
    </bk>
    <bk>
      <rc t="1" v="55061"/>
    </bk>
    <bk>
      <rc t="1" v="55062"/>
    </bk>
    <bk>
      <rc t="1" v="55063"/>
    </bk>
    <bk>
      <rc t="1" v="55064"/>
    </bk>
    <bk>
      <rc t="1" v="55065"/>
    </bk>
    <bk>
      <rc t="1" v="55066"/>
    </bk>
    <bk>
      <rc t="1" v="55067"/>
    </bk>
    <bk>
      <rc t="1" v="55068"/>
    </bk>
    <bk>
      <rc t="1" v="55069"/>
    </bk>
    <bk>
      <rc t="1" v="55070"/>
    </bk>
    <bk>
      <rc t="1" v="55071"/>
    </bk>
    <bk>
      <rc t="1" v="55072"/>
    </bk>
    <bk>
      <rc t="1" v="55073"/>
    </bk>
    <bk>
      <rc t="1" v="55074"/>
    </bk>
    <bk>
      <rc t="1" v="55075"/>
    </bk>
    <bk>
      <rc t="1" v="55076"/>
    </bk>
    <bk>
      <rc t="1" v="55077"/>
    </bk>
    <bk>
      <rc t="1" v="55078"/>
    </bk>
    <bk>
      <rc t="1" v="55079"/>
    </bk>
    <bk>
      <rc t="1" v="55080"/>
    </bk>
    <bk>
      <rc t="1" v="55081"/>
    </bk>
    <bk>
      <rc t="1" v="55082"/>
    </bk>
    <bk>
      <rc t="1" v="55083"/>
    </bk>
    <bk>
      <rc t="1" v="55084"/>
    </bk>
    <bk>
      <rc t="1" v="55085"/>
    </bk>
    <bk>
      <rc t="1" v="55086"/>
    </bk>
    <bk>
      <rc t="1" v="55087"/>
    </bk>
    <bk>
      <rc t="1" v="55088"/>
    </bk>
    <bk>
      <rc t="1" v="55089"/>
    </bk>
    <bk>
      <rc t="1" v="55090"/>
    </bk>
    <bk>
      <rc t="1" v="55091"/>
    </bk>
    <bk>
      <rc t="1" v="55092"/>
    </bk>
    <bk>
      <rc t="1" v="55093"/>
    </bk>
    <bk>
      <rc t="1" v="55094"/>
    </bk>
    <bk>
      <rc t="1" v="55095"/>
    </bk>
    <bk>
      <rc t="1" v="55096"/>
    </bk>
    <bk>
      <rc t="1" v="55097"/>
    </bk>
    <bk>
      <rc t="1" v="55098"/>
    </bk>
    <bk>
      <rc t="1" v="55099"/>
    </bk>
    <bk>
      <rc t="1" v="55100"/>
    </bk>
    <bk>
      <rc t="1" v="55101"/>
    </bk>
    <bk>
      <rc t="1" v="55102"/>
    </bk>
    <bk>
      <rc t="1" v="55103"/>
    </bk>
    <bk>
      <rc t="1" v="55104"/>
    </bk>
    <bk>
      <rc t="1" v="55105"/>
    </bk>
    <bk>
      <rc t="1" v="55106"/>
    </bk>
    <bk>
      <rc t="1" v="55107"/>
    </bk>
    <bk>
      <rc t="1" v="55108"/>
    </bk>
    <bk>
      <rc t="1" v="55109"/>
    </bk>
    <bk>
      <rc t="1" v="55110"/>
    </bk>
    <bk>
      <rc t="1" v="55111"/>
    </bk>
    <bk>
      <rc t="1" v="55112"/>
    </bk>
    <bk>
      <rc t="1" v="55113"/>
    </bk>
    <bk>
      <rc t="1" v="55114"/>
    </bk>
    <bk>
      <rc t="1" v="55115"/>
    </bk>
    <bk>
      <rc t="1" v="55116"/>
    </bk>
    <bk>
      <rc t="1" v="55117"/>
    </bk>
    <bk>
      <rc t="1" v="55118"/>
    </bk>
    <bk>
      <rc t="1" v="55119"/>
    </bk>
    <bk>
      <rc t="1" v="55120"/>
    </bk>
    <bk>
      <rc t="1" v="55121"/>
    </bk>
    <bk>
      <rc t="1" v="55122"/>
    </bk>
    <bk>
      <rc t="1" v="55123"/>
    </bk>
    <bk>
      <rc t="1" v="55124"/>
    </bk>
    <bk>
      <rc t="1" v="55125"/>
    </bk>
    <bk>
      <rc t="1" v="55126"/>
    </bk>
    <bk>
      <rc t="1" v="55127"/>
    </bk>
    <bk>
      <rc t="1" v="55128"/>
    </bk>
    <bk>
      <rc t="1" v="55129"/>
    </bk>
    <bk>
      <rc t="1" v="55130"/>
    </bk>
    <bk>
      <rc t="1" v="55131"/>
    </bk>
    <bk>
      <rc t="1" v="55132"/>
    </bk>
    <bk>
      <rc t="1" v="55133"/>
    </bk>
    <bk>
      <rc t="1" v="55134"/>
    </bk>
    <bk>
      <rc t="1" v="55135"/>
    </bk>
    <bk>
      <rc t="1" v="55136"/>
    </bk>
    <bk>
      <rc t="1" v="55137"/>
    </bk>
    <bk>
      <rc t="1" v="55138"/>
    </bk>
    <bk>
      <rc t="1" v="55139"/>
    </bk>
    <bk>
      <rc t="1" v="55140"/>
    </bk>
    <bk>
      <rc t="1" v="55141"/>
    </bk>
    <bk>
      <rc t="1" v="55142"/>
    </bk>
    <bk>
      <rc t="1" v="55143"/>
    </bk>
    <bk>
      <rc t="1" v="55144"/>
    </bk>
    <bk>
      <rc t="1" v="55145"/>
    </bk>
    <bk>
      <rc t="1" v="55146"/>
    </bk>
    <bk>
      <rc t="1" v="55147"/>
    </bk>
    <bk>
      <rc t="1" v="55148"/>
    </bk>
    <bk>
      <rc t="1" v="55149"/>
    </bk>
    <bk>
      <rc t="1" v="55150"/>
    </bk>
    <bk>
      <rc t="1" v="55151"/>
    </bk>
    <bk>
      <rc t="1" v="55152"/>
    </bk>
    <bk>
      <rc t="1" v="55153"/>
    </bk>
    <bk>
      <rc t="1" v="55154"/>
    </bk>
    <bk>
      <rc t="1" v="55155"/>
    </bk>
    <bk>
      <rc t="1" v="55156"/>
    </bk>
    <bk>
      <rc t="1" v="55157"/>
    </bk>
    <bk>
      <rc t="1" v="55158"/>
    </bk>
    <bk>
      <rc t="1" v="55159"/>
    </bk>
    <bk>
      <rc t="1" v="55160"/>
    </bk>
    <bk>
      <rc t="1" v="55161"/>
    </bk>
    <bk>
      <rc t="1" v="55162"/>
    </bk>
    <bk>
      <rc t="1" v="55163"/>
    </bk>
    <bk>
      <rc t="1" v="55164"/>
    </bk>
    <bk>
      <rc t="1" v="55165"/>
    </bk>
    <bk>
      <rc t="1" v="55166"/>
    </bk>
    <bk>
      <rc t="1" v="55167"/>
    </bk>
    <bk>
      <rc t="1" v="55168"/>
    </bk>
    <bk>
      <rc t="1" v="55169"/>
    </bk>
    <bk>
      <rc t="1" v="55170"/>
    </bk>
    <bk>
      <rc t="1" v="55171"/>
    </bk>
    <bk>
      <rc t="1" v="55172"/>
    </bk>
    <bk>
      <rc t="1" v="55173"/>
    </bk>
    <bk>
      <rc t="1" v="55174"/>
    </bk>
    <bk>
      <rc t="1" v="55175"/>
    </bk>
    <bk>
      <rc t="1" v="55176"/>
    </bk>
    <bk>
      <rc t="1" v="55177"/>
    </bk>
    <bk>
      <rc t="1" v="55178"/>
    </bk>
    <bk>
      <rc t="1" v="55179"/>
    </bk>
    <bk>
      <rc t="1" v="55180"/>
    </bk>
    <bk>
      <rc t="1" v="55181"/>
    </bk>
    <bk>
      <rc t="1" v="55182"/>
    </bk>
    <bk>
      <rc t="1" v="55183"/>
    </bk>
    <bk>
      <rc t="1" v="55184"/>
    </bk>
    <bk>
      <rc t="1" v="55185"/>
    </bk>
    <bk>
      <rc t="1" v="55186"/>
    </bk>
    <bk>
      <rc t="1" v="55187"/>
    </bk>
    <bk>
      <rc t="1" v="55188"/>
    </bk>
    <bk>
      <rc t="1" v="55189"/>
    </bk>
    <bk>
      <rc t="1" v="55190"/>
    </bk>
    <bk>
      <rc t="1" v="55191"/>
    </bk>
    <bk>
      <rc t="1" v="55192"/>
    </bk>
    <bk>
      <rc t="1" v="55193"/>
    </bk>
    <bk>
      <rc t="1" v="55194"/>
    </bk>
    <bk>
      <rc t="1" v="55195"/>
    </bk>
    <bk>
      <rc t="1" v="55196"/>
    </bk>
    <bk>
      <rc t="1" v="55197"/>
    </bk>
    <bk>
      <rc t="1" v="55198"/>
    </bk>
    <bk>
      <rc t="1" v="55199"/>
    </bk>
    <bk>
      <rc t="1" v="55200"/>
    </bk>
    <bk>
      <rc t="1" v="55201"/>
    </bk>
    <bk>
      <rc t="1" v="55202"/>
    </bk>
    <bk>
      <rc t="1" v="55203"/>
    </bk>
    <bk>
      <rc t="1" v="55204"/>
    </bk>
    <bk>
      <rc t="1" v="55205"/>
    </bk>
    <bk>
      <rc t="1" v="55206"/>
    </bk>
    <bk>
      <rc t="1" v="55207"/>
    </bk>
    <bk>
      <rc t="1" v="55208"/>
    </bk>
    <bk>
      <rc t="1" v="55209"/>
    </bk>
    <bk>
      <rc t="1" v="55210"/>
    </bk>
    <bk>
      <rc t="1" v="55211"/>
    </bk>
    <bk>
      <rc t="1" v="55212"/>
    </bk>
    <bk>
      <rc t="1" v="55213"/>
    </bk>
    <bk>
      <rc t="1" v="55214"/>
    </bk>
    <bk>
      <rc t="1" v="55215"/>
    </bk>
    <bk>
      <rc t="1" v="55216"/>
    </bk>
    <bk>
      <rc t="1" v="55217"/>
    </bk>
    <bk>
      <rc t="1" v="55218"/>
    </bk>
    <bk>
      <rc t="1" v="55219"/>
    </bk>
    <bk>
      <rc t="1" v="55220"/>
    </bk>
    <bk>
      <rc t="1" v="55221"/>
    </bk>
    <bk>
      <rc t="1" v="55222"/>
    </bk>
    <bk>
      <rc t="1" v="55223"/>
    </bk>
    <bk>
      <rc t="1" v="55224"/>
    </bk>
    <bk>
      <rc t="1" v="55225"/>
    </bk>
    <bk>
      <rc t="1" v="55226"/>
    </bk>
    <bk>
      <rc t="1" v="55227"/>
    </bk>
    <bk>
      <rc t="1" v="55228"/>
    </bk>
    <bk>
      <rc t="1" v="55229"/>
    </bk>
    <bk>
      <rc t="1" v="55230"/>
    </bk>
    <bk>
      <rc t="1" v="55231"/>
    </bk>
    <bk>
      <rc t="1" v="55232"/>
    </bk>
    <bk>
      <rc t="1" v="55233"/>
    </bk>
    <bk>
      <rc t="1" v="55234"/>
    </bk>
    <bk>
      <rc t="1" v="55235"/>
    </bk>
    <bk>
      <rc t="1" v="55236"/>
    </bk>
    <bk>
      <rc t="1" v="55237"/>
    </bk>
    <bk>
      <rc t="1" v="55238"/>
    </bk>
    <bk>
      <rc t="1" v="55239"/>
    </bk>
    <bk>
      <rc t="1" v="55240"/>
    </bk>
    <bk>
      <rc t="1" v="55241"/>
    </bk>
    <bk>
      <rc t="1" v="55242"/>
    </bk>
    <bk>
      <rc t="1" v="55243"/>
    </bk>
    <bk>
      <rc t="1" v="55244"/>
    </bk>
    <bk>
      <rc t="1" v="55245"/>
    </bk>
    <bk>
      <rc t="1" v="55246"/>
    </bk>
    <bk>
      <rc t="1" v="55247"/>
    </bk>
    <bk>
      <rc t="1" v="55248"/>
    </bk>
    <bk>
      <rc t="1" v="55249"/>
    </bk>
    <bk>
      <rc t="1" v="55250"/>
    </bk>
    <bk>
      <rc t="1" v="55251"/>
    </bk>
    <bk>
      <rc t="1" v="55252"/>
    </bk>
    <bk>
      <rc t="1" v="55253"/>
    </bk>
    <bk>
      <rc t="1" v="55254"/>
    </bk>
    <bk>
      <rc t="1" v="55255"/>
    </bk>
    <bk>
      <rc t="1" v="55256"/>
    </bk>
    <bk>
      <rc t="1" v="55257"/>
    </bk>
    <bk>
      <rc t="1" v="55258"/>
    </bk>
    <bk>
      <rc t="1" v="55259"/>
    </bk>
    <bk>
      <rc t="1" v="55260"/>
    </bk>
    <bk>
      <rc t="1" v="55261"/>
    </bk>
    <bk>
      <rc t="1" v="55262"/>
    </bk>
    <bk>
      <rc t="1" v="55263"/>
    </bk>
    <bk>
      <rc t="1" v="55264"/>
    </bk>
    <bk>
      <rc t="1" v="55265"/>
    </bk>
    <bk>
      <rc t="1" v="55266"/>
    </bk>
    <bk>
      <rc t="1" v="55267"/>
    </bk>
    <bk>
      <rc t="1" v="55268"/>
    </bk>
    <bk>
      <rc t="1" v="55269"/>
    </bk>
    <bk>
      <rc t="1" v="55270"/>
    </bk>
    <bk>
      <rc t="1" v="55271"/>
    </bk>
    <bk>
      <rc t="1" v="55272"/>
    </bk>
    <bk>
      <rc t="1" v="55273"/>
    </bk>
    <bk>
      <rc t="1" v="55274"/>
    </bk>
    <bk>
      <rc t="1" v="55275"/>
    </bk>
    <bk>
      <rc t="1" v="55276"/>
    </bk>
    <bk>
      <rc t="1" v="55277"/>
    </bk>
    <bk>
      <rc t="1" v="55278"/>
    </bk>
    <bk>
      <rc t="1" v="55279"/>
    </bk>
    <bk>
      <rc t="1" v="55280"/>
    </bk>
    <bk>
      <rc t="1" v="55281"/>
    </bk>
    <bk>
      <rc t="1" v="55282"/>
    </bk>
    <bk>
      <rc t="1" v="55283"/>
    </bk>
    <bk>
      <rc t="1" v="55284"/>
    </bk>
    <bk>
      <rc t="1" v="55285"/>
    </bk>
    <bk>
      <rc t="1" v="55286"/>
    </bk>
    <bk>
      <rc t="1" v="55287"/>
    </bk>
    <bk>
      <rc t="1" v="55288"/>
    </bk>
    <bk>
      <rc t="1" v="55289"/>
    </bk>
    <bk>
      <rc t="1" v="55290"/>
    </bk>
    <bk>
      <rc t="1" v="55291"/>
    </bk>
    <bk>
      <rc t="1" v="55292"/>
    </bk>
    <bk>
      <rc t="1" v="55293"/>
    </bk>
    <bk>
      <rc t="1" v="55294"/>
    </bk>
    <bk>
      <rc t="1" v="55295"/>
    </bk>
    <bk>
      <rc t="1" v="55296"/>
    </bk>
    <bk>
      <rc t="1" v="55297"/>
    </bk>
    <bk>
      <rc t="1" v="55298"/>
    </bk>
    <bk>
      <rc t="1" v="55299"/>
    </bk>
    <bk>
      <rc t="1" v="55300"/>
    </bk>
    <bk>
      <rc t="1" v="55301"/>
    </bk>
    <bk>
      <rc t="1" v="55302"/>
    </bk>
    <bk>
      <rc t="1" v="55303"/>
    </bk>
    <bk>
      <rc t="1" v="55304"/>
    </bk>
    <bk>
      <rc t="1" v="55305"/>
    </bk>
    <bk>
      <rc t="1" v="55306"/>
    </bk>
    <bk>
      <rc t="1" v="55307"/>
    </bk>
    <bk>
      <rc t="1" v="55308"/>
    </bk>
    <bk>
      <rc t="1" v="55309"/>
    </bk>
    <bk>
      <rc t="1" v="55310"/>
    </bk>
    <bk>
      <rc t="1" v="55311"/>
    </bk>
    <bk>
      <rc t="1" v="55312"/>
    </bk>
    <bk>
      <rc t="1" v="55313"/>
    </bk>
    <bk>
      <rc t="1" v="55314"/>
    </bk>
    <bk>
      <rc t="1" v="55315"/>
    </bk>
    <bk>
      <rc t="1" v="55316"/>
    </bk>
    <bk>
      <rc t="1" v="55317"/>
    </bk>
    <bk>
      <rc t="1" v="55318"/>
    </bk>
    <bk>
      <rc t="1" v="55319"/>
    </bk>
    <bk>
      <rc t="1" v="55320"/>
    </bk>
    <bk>
      <rc t="1" v="55321"/>
    </bk>
    <bk>
      <rc t="1" v="55322"/>
    </bk>
    <bk>
      <rc t="1" v="55323"/>
    </bk>
    <bk>
      <rc t="1" v="55324"/>
    </bk>
    <bk>
      <rc t="1" v="55325"/>
    </bk>
    <bk>
      <rc t="1" v="55326"/>
    </bk>
    <bk>
      <rc t="1" v="55327"/>
    </bk>
    <bk>
      <rc t="1" v="55328"/>
    </bk>
    <bk>
      <rc t="1" v="55329"/>
    </bk>
    <bk>
      <rc t="1" v="55330"/>
    </bk>
    <bk>
      <rc t="1" v="55331"/>
    </bk>
    <bk>
      <rc t="1" v="55332"/>
    </bk>
    <bk>
      <rc t="1" v="55333"/>
    </bk>
    <bk>
      <rc t="1" v="55334"/>
    </bk>
    <bk>
      <rc t="1" v="55335"/>
    </bk>
    <bk>
      <rc t="1" v="55336"/>
    </bk>
    <bk>
      <rc t="1" v="55337"/>
    </bk>
    <bk>
      <rc t="1" v="55338"/>
    </bk>
    <bk>
      <rc t="1" v="55339"/>
    </bk>
    <bk>
      <rc t="1" v="55340"/>
    </bk>
    <bk>
      <rc t="1" v="55341"/>
    </bk>
    <bk>
      <rc t="1" v="55342"/>
    </bk>
    <bk>
      <rc t="1" v="55343"/>
    </bk>
    <bk>
      <rc t="1" v="55344"/>
    </bk>
    <bk>
      <rc t="1" v="55345"/>
    </bk>
    <bk>
      <rc t="1" v="55346"/>
    </bk>
    <bk>
      <rc t="1" v="55347"/>
    </bk>
    <bk>
      <rc t="1" v="55348"/>
    </bk>
    <bk>
      <rc t="1" v="55349"/>
    </bk>
    <bk>
      <rc t="1" v="55350"/>
    </bk>
    <bk>
      <rc t="1" v="55351"/>
    </bk>
    <bk>
      <rc t="1" v="55352"/>
    </bk>
    <bk>
      <rc t="1" v="55353"/>
    </bk>
    <bk>
      <rc t="1" v="55354"/>
    </bk>
    <bk>
      <rc t="1" v="55355"/>
    </bk>
    <bk>
      <rc t="1" v="55356"/>
    </bk>
    <bk>
      <rc t="1" v="55357"/>
    </bk>
    <bk>
      <rc t="1" v="55358"/>
    </bk>
    <bk>
      <rc t="1" v="55359"/>
    </bk>
    <bk>
      <rc t="1" v="55360"/>
    </bk>
    <bk>
      <rc t="1" v="55361"/>
    </bk>
    <bk>
      <rc t="1" v="55362"/>
    </bk>
    <bk>
      <rc t="1" v="55363"/>
    </bk>
    <bk>
      <rc t="1" v="55364"/>
    </bk>
    <bk>
      <rc t="1" v="55365"/>
    </bk>
    <bk>
      <rc t="1" v="55366"/>
    </bk>
    <bk>
      <rc t="1" v="55367"/>
    </bk>
    <bk>
      <rc t="1" v="55368"/>
    </bk>
    <bk>
      <rc t="1" v="55369"/>
    </bk>
    <bk>
      <rc t="1" v="55370"/>
    </bk>
    <bk>
      <rc t="1" v="55371"/>
    </bk>
    <bk>
      <rc t="1" v="55372"/>
    </bk>
    <bk>
      <rc t="1" v="55373"/>
    </bk>
    <bk>
      <rc t="1" v="55374"/>
    </bk>
    <bk>
      <rc t="1" v="55375"/>
    </bk>
    <bk>
      <rc t="1" v="55376"/>
    </bk>
    <bk>
      <rc t="1" v="55377"/>
    </bk>
    <bk>
      <rc t="1" v="55378"/>
    </bk>
    <bk>
      <rc t="1" v="55379"/>
    </bk>
    <bk>
      <rc t="1" v="55380"/>
    </bk>
    <bk>
      <rc t="1" v="55381"/>
    </bk>
    <bk>
      <rc t="1" v="55382"/>
    </bk>
    <bk>
      <rc t="1" v="55383"/>
    </bk>
    <bk>
      <rc t="1" v="55384"/>
    </bk>
    <bk>
      <rc t="1" v="55385"/>
    </bk>
    <bk>
      <rc t="1" v="55386"/>
    </bk>
    <bk>
      <rc t="1" v="55387"/>
    </bk>
    <bk>
      <rc t="1" v="55388"/>
    </bk>
    <bk>
      <rc t="1" v="55389"/>
    </bk>
    <bk>
      <rc t="1" v="55390"/>
    </bk>
    <bk>
      <rc t="1" v="55391"/>
    </bk>
    <bk>
      <rc t="1" v="55392"/>
    </bk>
    <bk>
      <rc t="1" v="55393"/>
    </bk>
    <bk>
      <rc t="1" v="55394"/>
    </bk>
    <bk>
      <rc t="1" v="55395"/>
    </bk>
    <bk>
      <rc t="1" v="55396"/>
    </bk>
    <bk>
      <rc t="1" v="55397"/>
    </bk>
    <bk>
      <rc t="1" v="55398"/>
    </bk>
    <bk>
      <rc t="1" v="55399"/>
    </bk>
    <bk>
      <rc t="1" v="55400"/>
    </bk>
    <bk>
      <rc t="1" v="55401"/>
    </bk>
    <bk>
      <rc t="1" v="55402"/>
    </bk>
    <bk>
      <rc t="1" v="55403"/>
    </bk>
    <bk>
      <rc t="1" v="55404"/>
    </bk>
    <bk>
      <rc t="1" v="55405"/>
    </bk>
    <bk>
      <rc t="1" v="55406"/>
    </bk>
    <bk>
      <rc t="1" v="55407"/>
    </bk>
    <bk>
      <rc t="1" v="55408"/>
    </bk>
    <bk>
      <rc t="1" v="55409"/>
    </bk>
    <bk>
      <rc t="1" v="55410"/>
    </bk>
    <bk>
      <rc t="1" v="55411"/>
    </bk>
    <bk>
      <rc t="1" v="55412"/>
    </bk>
    <bk>
      <rc t="1" v="55413"/>
    </bk>
    <bk>
      <rc t="1" v="55414"/>
    </bk>
    <bk>
      <rc t="1" v="55415"/>
    </bk>
    <bk>
      <rc t="1" v="55416"/>
    </bk>
    <bk>
      <rc t="1" v="55417"/>
    </bk>
    <bk>
      <rc t="1" v="55418"/>
    </bk>
    <bk>
      <rc t="1" v="55419"/>
    </bk>
    <bk>
      <rc t="1" v="55420"/>
    </bk>
    <bk>
      <rc t="1" v="55421"/>
    </bk>
    <bk>
      <rc t="1" v="55422"/>
    </bk>
    <bk>
      <rc t="1" v="55423"/>
    </bk>
    <bk>
      <rc t="1" v="55424"/>
    </bk>
    <bk>
      <rc t="1" v="55425"/>
    </bk>
    <bk>
      <rc t="1" v="55426"/>
    </bk>
    <bk>
      <rc t="1" v="55427"/>
    </bk>
    <bk>
      <rc t="1" v="55428"/>
    </bk>
    <bk>
      <rc t="1" v="55429"/>
    </bk>
    <bk>
      <rc t="1" v="55430"/>
    </bk>
    <bk>
      <rc t="1" v="55431"/>
    </bk>
    <bk>
      <rc t="1" v="55432"/>
    </bk>
    <bk>
      <rc t="1" v="55433"/>
    </bk>
    <bk>
      <rc t="1" v="55434"/>
    </bk>
    <bk>
      <rc t="1" v="55435"/>
    </bk>
    <bk>
      <rc t="1" v="55436"/>
    </bk>
    <bk>
      <rc t="1" v="55437"/>
    </bk>
    <bk>
      <rc t="1" v="55438"/>
    </bk>
    <bk>
      <rc t="1" v="55439"/>
    </bk>
    <bk>
      <rc t="1" v="55440"/>
    </bk>
    <bk>
      <rc t="1" v="55441"/>
    </bk>
    <bk>
      <rc t="1" v="55442"/>
    </bk>
    <bk>
      <rc t="1" v="55443"/>
    </bk>
    <bk>
      <rc t="1" v="55444"/>
    </bk>
    <bk>
      <rc t="1" v="55445"/>
    </bk>
    <bk>
      <rc t="1" v="55446"/>
    </bk>
    <bk>
      <rc t="1" v="55447"/>
    </bk>
    <bk>
      <rc t="1" v="55448"/>
    </bk>
    <bk>
      <rc t="1" v="55449"/>
    </bk>
    <bk>
      <rc t="1" v="55450"/>
    </bk>
    <bk>
      <rc t="1" v="55451"/>
    </bk>
    <bk>
      <rc t="1" v="55452"/>
    </bk>
    <bk>
      <rc t="1" v="55453"/>
    </bk>
    <bk>
      <rc t="1" v="55454"/>
    </bk>
    <bk>
      <rc t="1" v="55455"/>
    </bk>
    <bk>
      <rc t="1" v="55456"/>
    </bk>
    <bk>
      <rc t="1" v="55457"/>
    </bk>
    <bk>
      <rc t="1" v="55458"/>
    </bk>
    <bk>
      <rc t="1" v="55459"/>
    </bk>
    <bk>
      <rc t="1" v="55460"/>
    </bk>
    <bk>
      <rc t="1" v="55461"/>
    </bk>
    <bk>
      <rc t="1" v="55462"/>
    </bk>
    <bk>
      <rc t="1" v="55463"/>
    </bk>
    <bk>
      <rc t="1" v="55464"/>
    </bk>
    <bk>
      <rc t="1" v="55465"/>
    </bk>
    <bk>
      <rc t="1" v="55466"/>
    </bk>
    <bk>
      <rc t="1" v="55467"/>
    </bk>
    <bk>
      <rc t="1" v="55468"/>
    </bk>
    <bk>
      <rc t="1" v="55469"/>
    </bk>
    <bk>
      <rc t="1" v="55470"/>
    </bk>
    <bk>
      <rc t="1" v="55471"/>
    </bk>
    <bk>
      <rc t="1" v="55472"/>
    </bk>
    <bk>
      <rc t="1" v="55473"/>
    </bk>
    <bk>
      <rc t="1" v="55474"/>
    </bk>
    <bk>
      <rc t="1" v="55475"/>
    </bk>
    <bk>
      <rc t="1" v="55476"/>
    </bk>
    <bk>
      <rc t="1" v="55477"/>
    </bk>
    <bk>
      <rc t="1" v="55478"/>
    </bk>
    <bk>
      <rc t="1" v="55479"/>
    </bk>
    <bk>
      <rc t="1" v="55480"/>
    </bk>
    <bk>
      <rc t="1" v="55481"/>
    </bk>
    <bk>
      <rc t="1" v="55482"/>
    </bk>
    <bk>
      <rc t="1" v="55483"/>
    </bk>
    <bk>
      <rc t="1" v="55484"/>
    </bk>
    <bk>
      <rc t="1" v="55485"/>
    </bk>
    <bk>
      <rc t="1" v="55486"/>
    </bk>
    <bk>
      <rc t="1" v="55487"/>
    </bk>
    <bk>
      <rc t="1" v="55488"/>
    </bk>
    <bk>
      <rc t="1" v="55489"/>
    </bk>
    <bk>
      <rc t="1" v="55490"/>
    </bk>
    <bk>
      <rc t="1" v="55491"/>
    </bk>
    <bk>
      <rc t="1" v="55492"/>
    </bk>
    <bk>
      <rc t="1" v="55493"/>
    </bk>
    <bk>
      <rc t="1" v="55494"/>
    </bk>
    <bk>
      <rc t="1" v="55495"/>
    </bk>
    <bk>
      <rc t="1" v="55496"/>
    </bk>
    <bk>
      <rc t="1" v="55497"/>
    </bk>
    <bk>
      <rc t="1" v="55498"/>
    </bk>
    <bk>
      <rc t="1" v="55499"/>
    </bk>
    <bk>
      <rc t="1" v="55500"/>
    </bk>
    <bk>
      <rc t="1" v="55501"/>
    </bk>
    <bk>
      <rc t="1" v="55502"/>
    </bk>
    <bk>
      <rc t="1" v="55503"/>
    </bk>
    <bk>
      <rc t="1" v="55504"/>
    </bk>
    <bk>
      <rc t="1" v="55505"/>
    </bk>
    <bk>
      <rc t="1" v="55506"/>
    </bk>
    <bk>
      <rc t="1" v="55507"/>
    </bk>
    <bk>
      <rc t="1" v="55508"/>
    </bk>
    <bk>
      <rc t="1" v="55509"/>
    </bk>
    <bk>
      <rc t="1" v="55510"/>
    </bk>
    <bk>
      <rc t="1" v="55511"/>
    </bk>
    <bk>
      <rc t="1" v="55512"/>
    </bk>
    <bk>
      <rc t="1" v="55513"/>
    </bk>
    <bk>
      <rc t="1" v="55514"/>
    </bk>
    <bk>
      <rc t="1" v="55515"/>
    </bk>
    <bk>
      <rc t="1" v="55516"/>
    </bk>
    <bk>
      <rc t="1" v="55517"/>
    </bk>
    <bk>
      <rc t="1" v="55518"/>
    </bk>
    <bk>
      <rc t="1" v="55519"/>
    </bk>
    <bk>
      <rc t="1" v="55520"/>
    </bk>
    <bk>
      <rc t="1" v="55521"/>
    </bk>
    <bk>
      <rc t="1" v="55522"/>
    </bk>
    <bk>
      <rc t="1" v="55523"/>
    </bk>
    <bk>
      <rc t="1" v="55524"/>
    </bk>
    <bk>
      <rc t="1" v="55525"/>
    </bk>
    <bk>
      <rc t="1" v="55526"/>
    </bk>
    <bk>
      <rc t="1" v="55527"/>
    </bk>
    <bk>
      <rc t="1" v="55528"/>
    </bk>
    <bk>
      <rc t="1" v="55529"/>
    </bk>
    <bk>
      <rc t="1" v="55530"/>
    </bk>
    <bk>
      <rc t="1" v="55531"/>
    </bk>
    <bk>
      <rc t="1" v="55532"/>
    </bk>
    <bk>
      <rc t="1" v="55533"/>
    </bk>
    <bk>
      <rc t="1" v="55534"/>
    </bk>
    <bk>
      <rc t="1" v="55535"/>
    </bk>
    <bk>
      <rc t="1" v="55536"/>
    </bk>
    <bk>
      <rc t="1" v="55537"/>
    </bk>
    <bk>
      <rc t="1" v="55538"/>
    </bk>
    <bk>
      <rc t="1" v="55539"/>
    </bk>
    <bk>
      <rc t="1" v="55540"/>
    </bk>
    <bk>
      <rc t="1" v="55541"/>
    </bk>
    <bk>
      <rc t="1" v="55542"/>
    </bk>
    <bk>
      <rc t="1" v="55543"/>
    </bk>
    <bk>
      <rc t="1" v="55544"/>
    </bk>
    <bk>
      <rc t="1" v="55545"/>
    </bk>
    <bk>
      <rc t="1" v="55546"/>
    </bk>
    <bk>
      <rc t="1" v="55547"/>
    </bk>
    <bk>
      <rc t="1" v="55548"/>
    </bk>
    <bk>
      <rc t="1" v="55549"/>
    </bk>
    <bk>
      <rc t="1" v="55550"/>
    </bk>
    <bk>
      <rc t="1" v="55551"/>
    </bk>
    <bk>
      <rc t="1" v="55552"/>
    </bk>
    <bk>
      <rc t="1" v="55553"/>
    </bk>
    <bk>
      <rc t="1" v="55554"/>
    </bk>
    <bk>
      <rc t="1" v="55555"/>
    </bk>
    <bk>
      <rc t="1" v="55556"/>
    </bk>
    <bk>
      <rc t="1" v="55557"/>
    </bk>
    <bk>
      <rc t="1" v="55558"/>
    </bk>
    <bk>
      <rc t="1" v="55559"/>
    </bk>
    <bk>
      <rc t="1" v="55560"/>
    </bk>
    <bk>
      <rc t="1" v="55561"/>
    </bk>
    <bk>
      <rc t="1" v="55562"/>
    </bk>
    <bk>
      <rc t="1" v="55563"/>
    </bk>
    <bk>
      <rc t="1" v="55564"/>
    </bk>
    <bk>
      <rc t="1" v="55565"/>
    </bk>
    <bk>
      <rc t="1" v="55566"/>
    </bk>
    <bk>
      <rc t="1" v="55567"/>
    </bk>
    <bk>
      <rc t="1" v="55568"/>
    </bk>
    <bk>
      <rc t="1" v="55569"/>
    </bk>
    <bk>
      <rc t="1" v="55570"/>
    </bk>
    <bk>
      <rc t="1" v="55571"/>
    </bk>
    <bk>
      <rc t="1" v="55572"/>
    </bk>
    <bk>
      <rc t="1" v="55573"/>
    </bk>
    <bk>
      <rc t="1" v="55574"/>
    </bk>
    <bk>
      <rc t="1" v="55575"/>
    </bk>
    <bk>
      <rc t="1" v="55576"/>
    </bk>
    <bk>
      <rc t="1" v="55577"/>
    </bk>
    <bk>
      <rc t="1" v="55578"/>
    </bk>
    <bk>
      <rc t="1" v="55579"/>
    </bk>
    <bk>
      <rc t="1" v="55580"/>
    </bk>
    <bk>
      <rc t="1" v="55581"/>
    </bk>
    <bk>
      <rc t="1" v="55582"/>
    </bk>
    <bk>
      <rc t="1" v="55583"/>
    </bk>
    <bk>
      <rc t="1" v="55584"/>
    </bk>
    <bk>
      <rc t="1" v="55585"/>
    </bk>
    <bk>
      <rc t="1" v="55586"/>
    </bk>
    <bk>
      <rc t="1" v="55587"/>
    </bk>
    <bk>
      <rc t="1" v="55588"/>
    </bk>
    <bk>
      <rc t="1" v="55589"/>
    </bk>
    <bk>
      <rc t="1" v="55590"/>
    </bk>
    <bk>
      <rc t="1" v="55591"/>
    </bk>
    <bk>
      <rc t="1" v="55592"/>
    </bk>
    <bk>
      <rc t="1" v="55593"/>
    </bk>
    <bk>
      <rc t="1" v="55594"/>
    </bk>
    <bk>
      <rc t="1" v="55595"/>
    </bk>
    <bk>
      <rc t="1" v="55596"/>
    </bk>
    <bk>
      <rc t="1" v="55597"/>
    </bk>
    <bk>
      <rc t="1" v="55598"/>
    </bk>
    <bk>
      <rc t="1" v="55599"/>
    </bk>
    <bk>
      <rc t="1" v="55600"/>
    </bk>
    <bk>
      <rc t="1" v="55601"/>
    </bk>
    <bk>
      <rc t="1" v="55602"/>
    </bk>
    <bk>
      <rc t="1" v="55603"/>
    </bk>
    <bk>
      <rc t="1" v="55604"/>
    </bk>
    <bk>
      <rc t="1" v="55605"/>
    </bk>
    <bk>
      <rc t="1" v="55606"/>
    </bk>
    <bk>
      <rc t="1" v="55607"/>
    </bk>
    <bk>
      <rc t="1" v="55608"/>
    </bk>
    <bk>
      <rc t="1" v="55609"/>
    </bk>
    <bk>
      <rc t="1" v="55610"/>
    </bk>
    <bk>
      <rc t="1" v="55611"/>
    </bk>
    <bk>
      <rc t="1" v="55612"/>
    </bk>
    <bk>
      <rc t="1" v="55613"/>
    </bk>
    <bk>
      <rc t="1" v="55614"/>
    </bk>
    <bk>
      <rc t="1" v="55615"/>
    </bk>
    <bk>
      <rc t="1" v="55616"/>
    </bk>
    <bk>
      <rc t="1" v="55617"/>
    </bk>
    <bk>
      <rc t="1" v="55618"/>
    </bk>
    <bk>
      <rc t="1" v="55619"/>
    </bk>
    <bk>
      <rc t="1" v="55620"/>
    </bk>
    <bk>
      <rc t="1" v="55621"/>
    </bk>
    <bk>
      <rc t="1" v="55622"/>
    </bk>
    <bk>
      <rc t="1" v="55623"/>
    </bk>
    <bk>
      <rc t="1" v="55624"/>
    </bk>
    <bk>
      <rc t="1" v="55625"/>
    </bk>
    <bk>
      <rc t="1" v="55626"/>
    </bk>
    <bk>
      <rc t="1" v="55627"/>
    </bk>
    <bk>
      <rc t="1" v="55628"/>
    </bk>
    <bk>
      <rc t="1" v="55629"/>
    </bk>
    <bk>
      <rc t="1" v="55630"/>
    </bk>
    <bk>
      <rc t="1" v="55631"/>
    </bk>
    <bk>
      <rc t="1" v="55632"/>
    </bk>
    <bk>
      <rc t="1" v="55633"/>
    </bk>
    <bk>
      <rc t="1" v="55634"/>
    </bk>
    <bk>
      <rc t="1" v="55635"/>
    </bk>
    <bk>
      <rc t="1" v="55636"/>
    </bk>
    <bk>
      <rc t="1" v="55637"/>
    </bk>
    <bk>
      <rc t="1" v="55638"/>
    </bk>
    <bk>
      <rc t="1" v="55639"/>
    </bk>
    <bk>
      <rc t="1" v="55640"/>
    </bk>
    <bk>
      <rc t="1" v="55641"/>
    </bk>
    <bk>
      <rc t="1" v="55642"/>
    </bk>
    <bk>
      <rc t="1" v="55643"/>
    </bk>
    <bk>
      <rc t="1" v="55644"/>
    </bk>
    <bk>
      <rc t="1" v="55645"/>
    </bk>
    <bk>
      <rc t="1" v="55646"/>
    </bk>
    <bk>
      <rc t="1" v="55647"/>
    </bk>
    <bk>
      <rc t="1" v="55648"/>
    </bk>
    <bk>
      <rc t="1" v="55649"/>
    </bk>
    <bk>
      <rc t="1" v="55650"/>
    </bk>
    <bk>
      <rc t="1" v="55651"/>
    </bk>
    <bk>
      <rc t="1" v="55652"/>
    </bk>
    <bk>
      <rc t="1" v="55653"/>
    </bk>
    <bk>
      <rc t="1" v="55654"/>
    </bk>
    <bk>
      <rc t="1" v="55655"/>
    </bk>
    <bk>
      <rc t="1" v="55656"/>
    </bk>
    <bk>
      <rc t="1" v="55657"/>
    </bk>
    <bk>
      <rc t="1" v="55658"/>
    </bk>
    <bk>
      <rc t="1" v="55659"/>
    </bk>
    <bk>
      <rc t="1" v="55660"/>
    </bk>
    <bk>
      <rc t="1" v="55661"/>
    </bk>
    <bk>
      <rc t="1" v="55662"/>
    </bk>
    <bk>
      <rc t="1" v="55663"/>
    </bk>
    <bk>
      <rc t="1" v="55664"/>
    </bk>
    <bk>
      <rc t="1" v="55665"/>
    </bk>
    <bk>
      <rc t="1" v="55666"/>
    </bk>
    <bk>
      <rc t="1" v="55667"/>
    </bk>
    <bk>
      <rc t="1" v="55668"/>
    </bk>
    <bk>
      <rc t="1" v="55669"/>
    </bk>
    <bk>
      <rc t="1" v="55670"/>
    </bk>
    <bk>
      <rc t="1" v="55671"/>
    </bk>
    <bk>
      <rc t="1" v="55672"/>
    </bk>
    <bk>
      <rc t="1" v="55673"/>
    </bk>
    <bk>
      <rc t="1" v="55674"/>
    </bk>
    <bk>
      <rc t="1" v="55675"/>
    </bk>
    <bk>
      <rc t="1" v="55676"/>
    </bk>
    <bk>
      <rc t="1" v="55677"/>
    </bk>
    <bk>
      <rc t="1" v="55678"/>
    </bk>
    <bk>
      <rc t="1" v="55679"/>
    </bk>
    <bk>
      <rc t="1" v="55680"/>
    </bk>
    <bk>
      <rc t="1" v="55681"/>
    </bk>
    <bk>
      <rc t="1" v="55682"/>
    </bk>
    <bk>
      <rc t="1" v="55683"/>
    </bk>
    <bk>
      <rc t="1" v="55684"/>
    </bk>
    <bk>
      <rc t="1" v="55685"/>
    </bk>
    <bk>
      <rc t="1" v="55686"/>
    </bk>
    <bk>
      <rc t="1" v="55687"/>
    </bk>
    <bk>
      <rc t="1" v="55688"/>
    </bk>
    <bk>
      <rc t="1" v="55689"/>
    </bk>
    <bk>
      <rc t="1" v="55690"/>
    </bk>
    <bk>
      <rc t="1" v="55691"/>
    </bk>
    <bk>
      <rc t="1" v="55692"/>
    </bk>
    <bk>
      <rc t="1" v="55693"/>
    </bk>
    <bk>
      <rc t="1" v="55694"/>
    </bk>
    <bk>
      <rc t="1" v="55695"/>
    </bk>
    <bk>
      <rc t="1" v="55696"/>
    </bk>
    <bk>
      <rc t="1" v="55697"/>
    </bk>
    <bk>
      <rc t="1" v="55698"/>
    </bk>
    <bk>
      <rc t="1" v="55699"/>
    </bk>
    <bk>
      <rc t="1" v="55700"/>
    </bk>
    <bk>
      <rc t="1" v="55701"/>
    </bk>
    <bk>
      <rc t="1" v="55702"/>
    </bk>
    <bk>
      <rc t="1" v="55703"/>
    </bk>
    <bk>
      <rc t="1" v="55704"/>
    </bk>
    <bk>
      <rc t="1" v="55705"/>
    </bk>
    <bk>
      <rc t="1" v="55706"/>
    </bk>
    <bk>
      <rc t="1" v="55707"/>
    </bk>
    <bk>
      <rc t="1" v="55708"/>
    </bk>
    <bk>
      <rc t="1" v="55709"/>
    </bk>
    <bk>
      <rc t="1" v="55710"/>
    </bk>
    <bk>
      <rc t="1" v="55711"/>
    </bk>
    <bk>
      <rc t="1" v="55712"/>
    </bk>
    <bk>
      <rc t="1" v="55713"/>
    </bk>
    <bk>
      <rc t="1" v="55714"/>
    </bk>
    <bk>
      <rc t="1" v="55715"/>
    </bk>
    <bk>
      <rc t="1" v="55716"/>
    </bk>
    <bk>
      <rc t="1" v="55717"/>
    </bk>
    <bk>
      <rc t="1" v="55718"/>
    </bk>
    <bk>
      <rc t="1" v="55719"/>
    </bk>
    <bk>
      <rc t="1" v="55720"/>
    </bk>
    <bk>
      <rc t="1" v="55721"/>
    </bk>
    <bk>
      <rc t="1" v="55722"/>
    </bk>
    <bk>
      <rc t="1" v="55723"/>
    </bk>
    <bk>
      <rc t="1" v="55724"/>
    </bk>
    <bk>
      <rc t="1" v="55725"/>
    </bk>
    <bk>
      <rc t="1" v="55726"/>
    </bk>
    <bk>
      <rc t="1" v="55727"/>
    </bk>
    <bk>
      <rc t="1" v="55728"/>
    </bk>
    <bk>
      <rc t="1" v="55729"/>
    </bk>
    <bk>
      <rc t="1" v="55730"/>
    </bk>
    <bk>
      <rc t="1" v="55731"/>
    </bk>
    <bk>
      <rc t="1" v="55732"/>
    </bk>
    <bk>
      <rc t="1" v="55733"/>
    </bk>
    <bk>
      <rc t="1" v="55734"/>
    </bk>
    <bk>
      <rc t="1" v="55735"/>
    </bk>
    <bk>
      <rc t="1" v="55736"/>
    </bk>
    <bk>
      <rc t="1" v="55737"/>
    </bk>
    <bk>
      <rc t="1" v="55738"/>
    </bk>
    <bk>
      <rc t="1" v="55739"/>
    </bk>
    <bk>
      <rc t="1" v="55740"/>
    </bk>
    <bk>
      <rc t="1" v="55741"/>
    </bk>
    <bk>
      <rc t="1" v="55742"/>
    </bk>
    <bk>
      <rc t="1" v="55743"/>
    </bk>
    <bk>
      <rc t="1" v="55744"/>
    </bk>
    <bk>
      <rc t="1" v="55745"/>
    </bk>
    <bk>
      <rc t="1" v="55746"/>
    </bk>
    <bk>
      <rc t="1" v="55747"/>
    </bk>
    <bk>
      <rc t="1" v="55748"/>
    </bk>
    <bk>
      <rc t="1" v="55749"/>
    </bk>
    <bk>
      <rc t="1" v="55750"/>
    </bk>
    <bk>
      <rc t="1" v="55751"/>
    </bk>
    <bk>
      <rc t="1" v="55752"/>
    </bk>
    <bk>
      <rc t="1" v="55753"/>
    </bk>
    <bk>
      <rc t="1" v="55754"/>
    </bk>
    <bk>
      <rc t="1" v="55755"/>
    </bk>
    <bk>
      <rc t="1" v="55756"/>
    </bk>
    <bk>
      <rc t="1" v="55757"/>
    </bk>
    <bk>
      <rc t="1" v="55758"/>
    </bk>
    <bk>
      <rc t="1" v="55759"/>
    </bk>
    <bk>
      <rc t="1" v="55760"/>
    </bk>
    <bk>
      <rc t="1" v="55761"/>
    </bk>
    <bk>
      <rc t="1" v="55762"/>
    </bk>
    <bk>
      <rc t="1" v="55763"/>
    </bk>
    <bk>
      <rc t="1" v="55764"/>
    </bk>
    <bk>
      <rc t="1" v="55765"/>
    </bk>
    <bk>
      <rc t="1" v="55766"/>
    </bk>
    <bk>
      <rc t="1" v="55767"/>
    </bk>
    <bk>
      <rc t="1" v="55768"/>
    </bk>
    <bk>
      <rc t="1" v="55769"/>
    </bk>
    <bk>
      <rc t="1" v="55770"/>
    </bk>
    <bk>
      <rc t="1" v="55771"/>
    </bk>
    <bk>
      <rc t="1" v="55772"/>
    </bk>
    <bk>
      <rc t="1" v="55773"/>
    </bk>
    <bk>
      <rc t="1" v="55774"/>
    </bk>
    <bk>
      <rc t="1" v="55775"/>
    </bk>
    <bk>
      <rc t="1" v="55776"/>
    </bk>
    <bk>
      <rc t="1" v="55777"/>
    </bk>
    <bk>
      <rc t="1" v="55778"/>
    </bk>
    <bk>
      <rc t="1" v="55779"/>
    </bk>
    <bk>
      <rc t="1" v="55780"/>
    </bk>
    <bk>
      <rc t="1" v="55781"/>
    </bk>
    <bk>
      <rc t="1" v="55782"/>
    </bk>
    <bk>
      <rc t="1" v="55783"/>
    </bk>
    <bk>
      <rc t="1" v="55784"/>
    </bk>
    <bk>
      <rc t="1" v="55785"/>
    </bk>
    <bk>
      <rc t="1" v="55786"/>
    </bk>
    <bk>
      <rc t="1" v="55787"/>
    </bk>
    <bk>
      <rc t="1" v="55788"/>
    </bk>
    <bk>
      <rc t="1" v="55789"/>
    </bk>
    <bk>
      <rc t="1" v="55790"/>
    </bk>
    <bk>
      <rc t="1" v="55791"/>
    </bk>
    <bk>
      <rc t="1" v="55792"/>
    </bk>
    <bk>
      <rc t="1" v="55793"/>
    </bk>
    <bk>
      <rc t="1" v="55794"/>
    </bk>
    <bk>
      <rc t="1" v="55795"/>
    </bk>
    <bk>
      <rc t="1" v="55796"/>
    </bk>
    <bk>
      <rc t="1" v="55797"/>
    </bk>
    <bk>
      <rc t="1" v="55798"/>
    </bk>
    <bk>
      <rc t="1" v="55799"/>
    </bk>
    <bk>
      <rc t="1" v="55800"/>
    </bk>
    <bk>
      <rc t="1" v="55801"/>
    </bk>
    <bk>
      <rc t="1" v="55802"/>
    </bk>
    <bk>
      <rc t="1" v="55803"/>
    </bk>
    <bk>
      <rc t="1" v="55804"/>
    </bk>
    <bk>
      <rc t="1" v="55805"/>
    </bk>
    <bk>
      <rc t="1" v="55806"/>
    </bk>
    <bk>
      <rc t="1" v="55807"/>
    </bk>
    <bk>
      <rc t="1" v="55808"/>
    </bk>
    <bk>
      <rc t="1" v="55809"/>
    </bk>
    <bk>
      <rc t="1" v="55810"/>
    </bk>
    <bk>
      <rc t="1" v="55811"/>
    </bk>
    <bk>
      <rc t="1" v="55812"/>
    </bk>
    <bk>
      <rc t="1" v="55813"/>
    </bk>
    <bk>
      <rc t="1" v="55814"/>
    </bk>
    <bk>
      <rc t="1" v="55815"/>
    </bk>
    <bk>
      <rc t="1" v="55816"/>
    </bk>
    <bk>
      <rc t="1" v="55817"/>
    </bk>
    <bk>
      <rc t="1" v="55818"/>
    </bk>
    <bk>
      <rc t="1" v="55819"/>
    </bk>
    <bk>
      <rc t="1" v="55820"/>
    </bk>
    <bk>
      <rc t="1" v="55821"/>
    </bk>
    <bk>
      <rc t="1" v="55822"/>
    </bk>
    <bk>
      <rc t="1" v="55823"/>
    </bk>
    <bk>
      <rc t="1" v="55824"/>
    </bk>
    <bk>
      <rc t="1" v="55825"/>
    </bk>
    <bk>
      <rc t="1" v="55826"/>
    </bk>
    <bk>
      <rc t="1" v="55827"/>
    </bk>
    <bk>
      <rc t="1" v="55828"/>
    </bk>
    <bk>
      <rc t="1" v="55829"/>
    </bk>
    <bk>
      <rc t="1" v="55830"/>
    </bk>
    <bk>
      <rc t="1" v="55831"/>
    </bk>
    <bk>
      <rc t="1" v="55832"/>
    </bk>
    <bk>
      <rc t="1" v="55833"/>
    </bk>
    <bk>
      <rc t="1" v="55834"/>
    </bk>
    <bk>
      <rc t="1" v="55835"/>
    </bk>
    <bk>
      <rc t="1" v="55836"/>
    </bk>
    <bk>
      <rc t="1" v="55837"/>
    </bk>
    <bk>
      <rc t="1" v="55838"/>
    </bk>
    <bk>
      <rc t="1" v="55839"/>
    </bk>
    <bk>
      <rc t="1" v="55840"/>
    </bk>
    <bk>
      <rc t="1" v="55841"/>
    </bk>
    <bk>
      <rc t="1" v="55842"/>
    </bk>
    <bk>
      <rc t="1" v="55843"/>
    </bk>
    <bk>
      <rc t="1" v="55844"/>
    </bk>
    <bk>
      <rc t="1" v="55845"/>
    </bk>
    <bk>
      <rc t="1" v="55846"/>
    </bk>
    <bk>
      <rc t="1" v="55847"/>
    </bk>
    <bk>
      <rc t="1" v="55848"/>
    </bk>
    <bk>
      <rc t="1" v="55849"/>
    </bk>
    <bk>
      <rc t="1" v="55850"/>
    </bk>
    <bk>
      <rc t="1" v="55851"/>
    </bk>
    <bk>
      <rc t="1" v="55852"/>
    </bk>
    <bk>
      <rc t="1" v="55853"/>
    </bk>
    <bk>
      <rc t="1" v="55854"/>
    </bk>
    <bk>
      <rc t="1" v="55855"/>
    </bk>
    <bk>
      <rc t="1" v="55856"/>
    </bk>
    <bk>
      <rc t="1" v="55857"/>
    </bk>
    <bk>
      <rc t="1" v="55858"/>
    </bk>
    <bk>
      <rc t="1" v="55859"/>
    </bk>
    <bk>
      <rc t="1" v="55860"/>
    </bk>
    <bk>
      <rc t="1" v="55861"/>
    </bk>
    <bk>
      <rc t="1" v="55862"/>
    </bk>
    <bk>
      <rc t="1" v="55863"/>
    </bk>
    <bk>
      <rc t="1" v="55864"/>
    </bk>
    <bk>
      <rc t="1" v="55865"/>
    </bk>
    <bk>
      <rc t="1" v="55866"/>
    </bk>
    <bk>
      <rc t="1" v="55867"/>
    </bk>
    <bk>
      <rc t="1" v="55868"/>
    </bk>
    <bk>
      <rc t="1" v="55869"/>
    </bk>
    <bk>
      <rc t="1" v="55870"/>
    </bk>
    <bk>
      <rc t="1" v="55871"/>
    </bk>
    <bk>
      <rc t="1" v="55872"/>
    </bk>
    <bk>
      <rc t="1" v="55873"/>
    </bk>
    <bk>
      <rc t="1" v="55874"/>
    </bk>
    <bk>
      <rc t="1" v="55875"/>
    </bk>
    <bk>
      <rc t="1" v="55876"/>
    </bk>
    <bk>
      <rc t="1" v="55877"/>
    </bk>
    <bk>
      <rc t="1" v="55878"/>
    </bk>
    <bk>
      <rc t="1" v="55879"/>
    </bk>
    <bk>
      <rc t="1" v="55880"/>
    </bk>
    <bk>
      <rc t="1" v="55881"/>
    </bk>
    <bk>
      <rc t="1" v="55882"/>
    </bk>
    <bk>
      <rc t="1" v="55883"/>
    </bk>
    <bk>
      <rc t="1" v="55884"/>
    </bk>
    <bk>
      <rc t="1" v="55885"/>
    </bk>
    <bk>
      <rc t="1" v="55886"/>
    </bk>
    <bk>
      <rc t="1" v="55887"/>
    </bk>
    <bk>
      <rc t="1" v="55888"/>
    </bk>
    <bk>
      <rc t="1" v="55889"/>
    </bk>
    <bk>
      <rc t="1" v="55890"/>
    </bk>
    <bk>
      <rc t="1" v="55891"/>
    </bk>
    <bk>
      <rc t="1" v="55892"/>
    </bk>
    <bk>
      <rc t="1" v="55893"/>
    </bk>
    <bk>
      <rc t="1" v="55894"/>
    </bk>
    <bk>
      <rc t="1" v="55895"/>
    </bk>
    <bk>
      <rc t="1" v="55896"/>
    </bk>
    <bk>
      <rc t="1" v="55897"/>
    </bk>
    <bk>
      <rc t="1" v="55898"/>
    </bk>
    <bk>
      <rc t="1" v="55899"/>
    </bk>
    <bk>
      <rc t="1" v="55900"/>
    </bk>
    <bk>
      <rc t="1" v="55901"/>
    </bk>
    <bk>
      <rc t="1" v="55902"/>
    </bk>
    <bk>
      <rc t="1" v="55903"/>
    </bk>
    <bk>
      <rc t="1" v="55904"/>
    </bk>
    <bk>
      <rc t="1" v="55905"/>
    </bk>
    <bk>
      <rc t="1" v="55906"/>
    </bk>
    <bk>
      <rc t="1" v="55907"/>
    </bk>
    <bk>
      <rc t="1" v="55908"/>
    </bk>
    <bk>
      <rc t="1" v="55909"/>
    </bk>
    <bk>
      <rc t="1" v="55910"/>
    </bk>
    <bk>
      <rc t="1" v="55911"/>
    </bk>
    <bk>
      <rc t="1" v="55912"/>
    </bk>
    <bk>
      <rc t="1" v="55913"/>
    </bk>
    <bk>
      <rc t="1" v="55914"/>
    </bk>
    <bk>
      <rc t="1" v="55915"/>
    </bk>
    <bk>
      <rc t="1" v="55916"/>
    </bk>
    <bk>
      <rc t="1" v="55917"/>
    </bk>
    <bk>
      <rc t="1" v="55918"/>
    </bk>
    <bk>
      <rc t="1" v="55919"/>
    </bk>
    <bk>
      <rc t="1" v="55920"/>
    </bk>
    <bk>
      <rc t="1" v="55921"/>
    </bk>
    <bk>
      <rc t="1" v="55922"/>
    </bk>
    <bk>
      <rc t="1" v="55923"/>
    </bk>
    <bk>
      <rc t="1" v="55924"/>
    </bk>
    <bk>
      <rc t="1" v="55925"/>
    </bk>
    <bk>
      <rc t="1" v="55926"/>
    </bk>
    <bk>
      <rc t="1" v="55927"/>
    </bk>
    <bk>
      <rc t="1" v="55928"/>
    </bk>
    <bk>
      <rc t="1" v="55929"/>
    </bk>
    <bk>
      <rc t="1" v="55930"/>
    </bk>
    <bk>
      <rc t="1" v="55931"/>
    </bk>
    <bk>
      <rc t="1" v="55932"/>
    </bk>
    <bk>
      <rc t="1" v="55933"/>
    </bk>
    <bk>
      <rc t="1" v="55934"/>
    </bk>
    <bk>
      <rc t="1" v="55935"/>
    </bk>
    <bk>
      <rc t="1" v="55936"/>
    </bk>
    <bk>
      <rc t="1" v="55937"/>
    </bk>
    <bk>
      <rc t="1" v="55938"/>
    </bk>
    <bk>
      <rc t="1" v="55939"/>
    </bk>
    <bk>
      <rc t="1" v="55940"/>
    </bk>
    <bk>
      <rc t="1" v="55941"/>
    </bk>
    <bk>
      <rc t="1" v="55942"/>
    </bk>
    <bk>
      <rc t="1" v="55943"/>
    </bk>
    <bk>
      <rc t="1" v="55944"/>
    </bk>
    <bk>
      <rc t="1" v="55945"/>
    </bk>
    <bk>
      <rc t="1" v="55946"/>
    </bk>
    <bk>
      <rc t="1" v="55947"/>
    </bk>
    <bk>
      <rc t="1" v="55948"/>
    </bk>
    <bk>
      <rc t="1" v="55949"/>
    </bk>
    <bk>
      <rc t="1" v="55950"/>
    </bk>
    <bk>
      <rc t="1" v="55951"/>
    </bk>
    <bk>
      <rc t="1" v="55952"/>
    </bk>
    <bk>
      <rc t="1" v="55953"/>
    </bk>
    <bk>
      <rc t="1" v="55954"/>
    </bk>
    <bk>
      <rc t="1" v="55955"/>
    </bk>
    <bk>
      <rc t="1" v="55956"/>
    </bk>
    <bk>
      <rc t="1" v="55957"/>
    </bk>
    <bk>
      <rc t="1" v="55958"/>
    </bk>
    <bk>
      <rc t="1" v="55959"/>
    </bk>
    <bk>
      <rc t="1" v="55960"/>
    </bk>
    <bk>
      <rc t="1" v="55961"/>
    </bk>
    <bk>
      <rc t="1" v="55962"/>
    </bk>
    <bk>
      <rc t="1" v="55963"/>
    </bk>
    <bk>
      <rc t="1" v="55964"/>
    </bk>
    <bk>
      <rc t="1" v="55965"/>
    </bk>
    <bk>
      <rc t="1" v="55966"/>
    </bk>
    <bk>
      <rc t="1" v="55967"/>
    </bk>
    <bk>
      <rc t="1" v="55968"/>
    </bk>
    <bk>
      <rc t="1" v="55969"/>
    </bk>
    <bk>
      <rc t="1" v="55970"/>
    </bk>
    <bk>
      <rc t="1" v="55971"/>
    </bk>
    <bk>
      <rc t="1" v="55972"/>
    </bk>
    <bk>
      <rc t="1" v="55973"/>
    </bk>
    <bk>
      <rc t="1" v="55974"/>
    </bk>
    <bk>
      <rc t="1" v="55975"/>
    </bk>
    <bk>
      <rc t="1" v="55976"/>
    </bk>
    <bk>
      <rc t="1" v="55977"/>
    </bk>
    <bk>
      <rc t="1" v="55978"/>
    </bk>
    <bk>
      <rc t="1" v="55979"/>
    </bk>
    <bk>
      <rc t="1" v="55980"/>
    </bk>
    <bk>
      <rc t="1" v="55981"/>
    </bk>
    <bk>
      <rc t="1" v="55982"/>
    </bk>
    <bk>
      <rc t="1" v="55983"/>
    </bk>
    <bk>
      <rc t="1" v="55984"/>
    </bk>
    <bk>
      <rc t="1" v="55985"/>
    </bk>
    <bk>
      <rc t="1" v="55986"/>
    </bk>
    <bk>
      <rc t="1" v="55987"/>
    </bk>
    <bk>
      <rc t="1" v="55988"/>
    </bk>
    <bk>
      <rc t="1" v="55989"/>
    </bk>
    <bk>
      <rc t="1" v="55990"/>
    </bk>
    <bk>
      <rc t="1" v="55991"/>
    </bk>
    <bk>
      <rc t="1" v="55992"/>
    </bk>
    <bk>
      <rc t="1" v="55993"/>
    </bk>
    <bk>
      <rc t="1" v="55994"/>
    </bk>
    <bk>
      <rc t="1" v="55995"/>
    </bk>
    <bk>
      <rc t="1" v="55996"/>
    </bk>
    <bk>
      <rc t="1" v="55997"/>
    </bk>
    <bk>
      <rc t="1" v="55998"/>
    </bk>
    <bk>
      <rc t="1" v="55999"/>
    </bk>
    <bk>
      <rc t="1" v="56000"/>
    </bk>
    <bk>
      <rc t="1" v="56001"/>
    </bk>
    <bk>
      <rc t="1" v="56002"/>
    </bk>
    <bk>
      <rc t="1" v="56003"/>
    </bk>
    <bk>
      <rc t="1" v="56004"/>
    </bk>
    <bk>
      <rc t="1" v="56005"/>
    </bk>
    <bk>
      <rc t="1" v="56006"/>
    </bk>
    <bk>
      <rc t="1" v="56007"/>
    </bk>
    <bk>
      <rc t="1" v="56008"/>
    </bk>
    <bk>
      <rc t="1" v="56009"/>
    </bk>
    <bk>
      <rc t="1" v="56010"/>
    </bk>
    <bk>
      <rc t="1" v="56011"/>
    </bk>
    <bk>
      <rc t="1" v="56012"/>
    </bk>
    <bk>
      <rc t="1" v="56013"/>
    </bk>
    <bk>
      <rc t="1" v="56014"/>
    </bk>
    <bk>
      <rc t="1" v="56015"/>
    </bk>
    <bk>
      <rc t="1" v="56016"/>
    </bk>
    <bk>
      <rc t="1" v="56017"/>
    </bk>
    <bk>
      <rc t="1" v="56018"/>
    </bk>
    <bk>
      <rc t="1" v="56019"/>
    </bk>
    <bk>
      <rc t="1" v="56020"/>
    </bk>
    <bk>
      <rc t="1" v="56021"/>
    </bk>
    <bk>
      <rc t="1" v="56022"/>
    </bk>
    <bk>
      <rc t="1" v="56023"/>
    </bk>
    <bk>
      <rc t="1" v="56024"/>
    </bk>
    <bk>
      <rc t="1" v="56025"/>
    </bk>
    <bk>
      <rc t="1" v="56026"/>
    </bk>
    <bk>
      <rc t="1" v="56027"/>
    </bk>
    <bk>
      <rc t="1" v="56028"/>
    </bk>
    <bk>
      <rc t="1" v="56029"/>
    </bk>
    <bk>
      <rc t="1" v="56030"/>
    </bk>
    <bk>
      <rc t="1" v="56031"/>
    </bk>
    <bk>
      <rc t="1" v="56032"/>
    </bk>
    <bk>
      <rc t="1" v="56033"/>
    </bk>
    <bk>
      <rc t="1" v="56034"/>
    </bk>
    <bk>
      <rc t="1" v="56035"/>
    </bk>
    <bk>
      <rc t="1" v="56036"/>
    </bk>
    <bk>
      <rc t="1" v="56037"/>
    </bk>
    <bk>
      <rc t="1" v="56038"/>
    </bk>
    <bk>
      <rc t="1" v="56039"/>
    </bk>
    <bk>
      <rc t="1" v="56040"/>
    </bk>
    <bk>
      <rc t="1" v="56041"/>
    </bk>
    <bk>
      <rc t="1" v="56042"/>
    </bk>
    <bk>
      <rc t="1" v="56043"/>
    </bk>
    <bk>
      <rc t="1" v="56044"/>
    </bk>
    <bk>
      <rc t="1" v="56045"/>
    </bk>
    <bk>
      <rc t="1" v="56046"/>
    </bk>
    <bk>
      <rc t="1" v="56047"/>
    </bk>
    <bk>
      <rc t="1" v="56048"/>
    </bk>
    <bk>
      <rc t="1" v="56049"/>
    </bk>
    <bk>
      <rc t="1" v="56050"/>
    </bk>
    <bk>
      <rc t="1" v="56051"/>
    </bk>
    <bk>
      <rc t="1" v="56052"/>
    </bk>
    <bk>
      <rc t="1" v="56053"/>
    </bk>
    <bk>
      <rc t="1" v="56054"/>
    </bk>
    <bk>
      <rc t="1" v="56055"/>
    </bk>
    <bk>
      <rc t="1" v="56056"/>
    </bk>
    <bk>
      <rc t="1" v="56057"/>
    </bk>
    <bk>
      <rc t="1" v="56058"/>
    </bk>
    <bk>
      <rc t="1" v="56059"/>
    </bk>
    <bk>
      <rc t="1" v="56060"/>
    </bk>
    <bk>
      <rc t="1" v="56061"/>
    </bk>
    <bk>
      <rc t="1" v="56062"/>
    </bk>
    <bk>
      <rc t="1" v="56063"/>
    </bk>
    <bk>
      <rc t="1" v="56064"/>
    </bk>
    <bk>
      <rc t="1" v="56065"/>
    </bk>
    <bk>
      <rc t="1" v="56066"/>
    </bk>
    <bk>
      <rc t="1" v="56067"/>
    </bk>
    <bk>
      <rc t="1" v="56068"/>
    </bk>
    <bk>
      <rc t="1" v="56069"/>
    </bk>
    <bk>
      <rc t="1" v="56070"/>
    </bk>
    <bk>
      <rc t="1" v="56071"/>
    </bk>
    <bk>
      <rc t="1" v="56072"/>
    </bk>
    <bk>
      <rc t="1" v="56073"/>
    </bk>
    <bk>
      <rc t="1" v="56074"/>
    </bk>
    <bk>
      <rc t="1" v="56075"/>
    </bk>
    <bk>
      <rc t="1" v="56076"/>
    </bk>
    <bk>
      <rc t="1" v="56077"/>
    </bk>
    <bk>
      <rc t="1" v="56078"/>
    </bk>
    <bk>
      <rc t="1" v="56079"/>
    </bk>
    <bk>
      <rc t="1" v="56080"/>
    </bk>
    <bk>
      <rc t="1" v="56081"/>
    </bk>
    <bk>
      <rc t="1" v="56082"/>
    </bk>
    <bk>
      <rc t="1" v="56083"/>
    </bk>
    <bk>
      <rc t="1" v="56084"/>
    </bk>
    <bk>
      <rc t="1" v="56085"/>
    </bk>
    <bk>
      <rc t="1" v="56086"/>
    </bk>
    <bk>
      <rc t="1" v="56087"/>
    </bk>
    <bk>
      <rc t="1" v="56088"/>
    </bk>
    <bk>
      <rc t="1" v="56089"/>
    </bk>
    <bk>
      <rc t="1" v="56090"/>
    </bk>
    <bk>
      <rc t="1" v="56091"/>
    </bk>
    <bk>
      <rc t="1" v="56092"/>
    </bk>
    <bk>
      <rc t="1" v="56093"/>
    </bk>
    <bk>
      <rc t="1" v="56094"/>
    </bk>
    <bk>
      <rc t="1" v="56095"/>
    </bk>
    <bk>
      <rc t="1" v="56096"/>
    </bk>
    <bk>
      <rc t="1" v="56097"/>
    </bk>
    <bk>
      <rc t="1" v="56098"/>
    </bk>
    <bk>
      <rc t="1" v="56099"/>
    </bk>
    <bk>
      <rc t="1" v="56100"/>
    </bk>
    <bk>
      <rc t="1" v="56101"/>
    </bk>
    <bk>
      <rc t="1" v="56102"/>
    </bk>
    <bk>
      <rc t="1" v="56103"/>
    </bk>
    <bk>
      <rc t="1" v="56104"/>
    </bk>
    <bk>
      <rc t="1" v="56105"/>
    </bk>
    <bk>
      <rc t="1" v="56106"/>
    </bk>
    <bk>
      <rc t="1" v="56107"/>
    </bk>
    <bk>
      <rc t="1" v="56108"/>
    </bk>
    <bk>
      <rc t="1" v="56109"/>
    </bk>
    <bk>
      <rc t="1" v="56110"/>
    </bk>
    <bk>
      <rc t="1" v="56111"/>
    </bk>
    <bk>
      <rc t="1" v="56112"/>
    </bk>
    <bk>
      <rc t="1" v="56113"/>
    </bk>
    <bk>
      <rc t="1" v="56114"/>
    </bk>
    <bk>
      <rc t="1" v="56115"/>
    </bk>
    <bk>
      <rc t="1" v="56116"/>
    </bk>
    <bk>
      <rc t="1" v="56117"/>
    </bk>
    <bk>
      <rc t="1" v="56118"/>
    </bk>
    <bk>
      <rc t="1" v="56119"/>
    </bk>
    <bk>
      <rc t="1" v="56120"/>
    </bk>
    <bk>
      <rc t="1" v="56121"/>
    </bk>
    <bk>
      <rc t="1" v="56122"/>
    </bk>
    <bk>
      <rc t="1" v="56123"/>
    </bk>
    <bk>
      <rc t="1" v="56124"/>
    </bk>
    <bk>
      <rc t="1" v="56125"/>
    </bk>
    <bk>
      <rc t="1" v="56126"/>
    </bk>
    <bk>
      <rc t="1" v="56127"/>
    </bk>
    <bk>
      <rc t="1" v="56128"/>
    </bk>
    <bk>
      <rc t="1" v="56129"/>
    </bk>
    <bk>
      <rc t="1" v="56130"/>
    </bk>
    <bk>
      <rc t="1" v="56131"/>
    </bk>
    <bk>
      <rc t="1" v="56132"/>
    </bk>
    <bk>
      <rc t="1" v="56133"/>
    </bk>
    <bk>
      <rc t="1" v="56134"/>
    </bk>
    <bk>
      <rc t="1" v="56135"/>
    </bk>
    <bk>
      <rc t="1" v="56136"/>
    </bk>
    <bk>
      <rc t="1" v="56137"/>
    </bk>
    <bk>
      <rc t="1" v="56138"/>
    </bk>
    <bk>
      <rc t="1" v="56139"/>
    </bk>
    <bk>
      <rc t="1" v="56140"/>
    </bk>
    <bk>
      <rc t="1" v="56141"/>
    </bk>
    <bk>
      <rc t="1" v="56142"/>
    </bk>
    <bk>
      <rc t="1" v="56143"/>
    </bk>
    <bk>
      <rc t="1" v="56144"/>
    </bk>
    <bk>
      <rc t="1" v="56145"/>
    </bk>
    <bk>
      <rc t="1" v="56146"/>
    </bk>
    <bk>
      <rc t="1" v="56147"/>
    </bk>
    <bk>
      <rc t="1" v="56148"/>
    </bk>
    <bk>
      <rc t="1" v="56149"/>
    </bk>
    <bk>
      <rc t="1" v="56150"/>
    </bk>
    <bk>
      <rc t="1" v="56151"/>
    </bk>
    <bk>
      <rc t="1" v="56152"/>
    </bk>
    <bk>
      <rc t="1" v="56153"/>
    </bk>
    <bk>
      <rc t="1" v="56154"/>
    </bk>
    <bk>
      <rc t="1" v="56155"/>
    </bk>
    <bk>
      <rc t="1" v="56156"/>
    </bk>
    <bk>
      <rc t="1" v="56157"/>
    </bk>
    <bk>
      <rc t="1" v="56158"/>
    </bk>
    <bk>
      <rc t="1" v="56159"/>
    </bk>
    <bk>
      <rc t="1" v="56160"/>
    </bk>
    <bk>
      <rc t="1" v="56161"/>
    </bk>
    <bk>
      <rc t="1" v="56162"/>
    </bk>
    <bk>
      <rc t="1" v="56163"/>
    </bk>
    <bk>
      <rc t="1" v="56164"/>
    </bk>
    <bk>
      <rc t="1" v="56165"/>
    </bk>
    <bk>
      <rc t="1" v="56166"/>
    </bk>
    <bk>
      <rc t="1" v="56167"/>
    </bk>
    <bk>
      <rc t="1" v="56168"/>
    </bk>
    <bk>
      <rc t="1" v="56169"/>
    </bk>
    <bk>
      <rc t="1" v="56170"/>
    </bk>
    <bk>
      <rc t="1" v="56171"/>
    </bk>
    <bk>
      <rc t="1" v="56172"/>
    </bk>
    <bk>
      <rc t="1" v="56173"/>
    </bk>
    <bk>
      <rc t="1" v="56174"/>
    </bk>
    <bk>
      <rc t="1" v="56175"/>
    </bk>
    <bk>
      <rc t="1" v="56176"/>
    </bk>
    <bk>
      <rc t="1" v="56177"/>
    </bk>
    <bk>
      <rc t="1" v="56178"/>
    </bk>
    <bk>
      <rc t="1" v="56179"/>
    </bk>
    <bk>
      <rc t="1" v="56180"/>
    </bk>
    <bk>
      <rc t="1" v="56181"/>
    </bk>
    <bk>
      <rc t="1" v="56182"/>
    </bk>
    <bk>
      <rc t="1" v="56183"/>
    </bk>
    <bk>
      <rc t="1" v="56184"/>
    </bk>
    <bk>
      <rc t="1" v="56185"/>
    </bk>
    <bk>
      <rc t="1" v="56186"/>
    </bk>
    <bk>
      <rc t="1" v="56187"/>
    </bk>
    <bk>
      <rc t="1" v="56188"/>
    </bk>
    <bk>
      <rc t="1" v="56189"/>
    </bk>
    <bk>
      <rc t="1" v="56190"/>
    </bk>
    <bk>
      <rc t="1" v="56191"/>
    </bk>
    <bk>
      <rc t="1" v="56192"/>
    </bk>
    <bk>
      <rc t="1" v="56193"/>
    </bk>
    <bk>
      <rc t="1" v="56194"/>
    </bk>
    <bk>
      <rc t="1" v="56195"/>
    </bk>
    <bk>
      <rc t="1" v="56196"/>
    </bk>
    <bk>
      <rc t="1" v="56197"/>
    </bk>
    <bk>
      <rc t="1" v="56198"/>
    </bk>
    <bk>
      <rc t="1" v="56199"/>
    </bk>
    <bk>
      <rc t="1" v="56200"/>
    </bk>
    <bk>
      <rc t="1" v="56201"/>
    </bk>
    <bk>
      <rc t="1" v="56202"/>
    </bk>
    <bk>
      <rc t="1" v="56203"/>
    </bk>
    <bk>
      <rc t="1" v="56204"/>
    </bk>
    <bk>
      <rc t="1" v="56205"/>
    </bk>
    <bk>
      <rc t="1" v="56206"/>
    </bk>
    <bk>
      <rc t="1" v="56207"/>
    </bk>
    <bk>
      <rc t="1" v="56208"/>
    </bk>
    <bk>
      <rc t="1" v="56209"/>
    </bk>
    <bk>
      <rc t="1" v="56210"/>
    </bk>
    <bk>
      <rc t="1" v="56211"/>
    </bk>
    <bk>
      <rc t="1" v="56212"/>
    </bk>
    <bk>
      <rc t="1" v="56213"/>
    </bk>
    <bk>
      <rc t="1" v="56214"/>
    </bk>
    <bk>
      <rc t="1" v="56215"/>
    </bk>
    <bk>
      <rc t="1" v="56216"/>
    </bk>
    <bk>
      <rc t="1" v="56217"/>
    </bk>
    <bk>
      <rc t="1" v="56218"/>
    </bk>
    <bk>
      <rc t="1" v="56219"/>
    </bk>
    <bk>
      <rc t="1" v="56220"/>
    </bk>
    <bk>
      <rc t="1" v="56221"/>
    </bk>
    <bk>
      <rc t="1" v="56222"/>
    </bk>
    <bk>
      <rc t="1" v="56223"/>
    </bk>
    <bk>
      <rc t="1" v="56224"/>
    </bk>
    <bk>
      <rc t="1" v="56225"/>
    </bk>
    <bk>
      <rc t="1" v="56226"/>
    </bk>
    <bk>
      <rc t="1" v="56227"/>
    </bk>
    <bk>
      <rc t="1" v="56228"/>
    </bk>
    <bk>
      <rc t="1" v="56229"/>
    </bk>
    <bk>
      <rc t="1" v="56230"/>
    </bk>
    <bk>
      <rc t="1" v="56231"/>
    </bk>
    <bk>
      <rc t="1" v="56232"/>
    </bk>
    <bk>
      <rc t="1" v="56233"/>
    </bk>
    <bk>
      <rc t="1" v="56234"/>
    </bk>
    <bk>
      <rc t="1" v="56235"/>
    </bk>
    <bk>
      <rc t="1" v="56236"/>
    </bk>
    <bk>
      <rc t="1" v="56237"/>
    </bk>
    <bk>
      <rc t="1" v="56238"/>
    </bk>
    <bk>
      <rc t="1" v="56239"/>
    </bk>
    <bk>
      <rc t="1" v="56240"/>
    </bk>
    <bk>
      <rc t="1" v="56241"/>
    </bk>
    <bk>
      <rc t="1" v="56242"/>
    </bk>
    <bk>
      <rc t="1" v="56243"/>
    </bk>
    <bk>
      <rc t="1" v="56244"/>
    </bk>
    <bk>
      <rc t="1" v="56245"/>
    </bk>
    <bk>
      <rc t="1" v="56246"/>
    </bk>
    <bk>
      <rc t="1" v="56247"/>
    </bk>
    <bk>
      <rc t="1" v="56248"/>
    </bk>
    <bk>
      <rc t="1" v="56249"/>
    </bk>
    <bk>
      <rc t="1" v="56250"/>
    </bk>
    <bk>
      <rc t="1" v="56251"/>
    </bk>
    <bk>
      <rc t="1" v="56252"/>
    </bk>
    <bk>
      <rc t="1" v="56253"/>
    </bk>
    <bk>
      <rc t="1" v="56254"/>
    </bk>
    <bk>
      <rc t="1" v="56255"/>
    </bk>
    <bk>
      <rc t="1" v="56256"/>
    </bk>
    <bk>
      <rc t="1" v="56257"/>
    </bk>
    <bk>
      <rc t="1" v="56258"/>
    </bk>
    <bk>
      <rc t="1" v="56259"/>
    </bk>
    <bk>
      <rc t="1" v="56260"/>
    </bk>
    <bk>
      <rc t="1" v="56261"/>
    </bk>
    <bk>
      <rc t="1" v="56262"/>
    </bk>
    <bk>
      <rc t="1" v="56263"/>
    </bk>
    <bk>
      <rc t="1" v="56264"/>
    </bk>
    <bk>
      <rc t="1" v="56265"/>
    </bk>
    <bk>
      <rc t="1" v="56266"/>
    </bk>
    <bk>
      <rc t="1" v="56267"/>
    </bk>
    <bk>
      <rc t="1" v="56268"/>
    </bk>
    <bk>
      <rc t="1" v="56269"/>
    </bk>
    <bk>
      <rc t="1" v="56270"/>
    </bk>
    <bk>
      <rc t="1" v="56271"/>
    </bk>
    <bk>
      <rc t="1" v="56272"/>
    </bk>
    <bk>
      <rc t="1" v="56273"/>
    </bk>
    <bk>
      <rc t="1" v="56274"/>
    </bk>
    <bk>
      <rc t="1" v="56275"/>
    </bk>
    <bk>
      <rc t="1" v="56276"/>
    </bk>
    <bk>
      <rc t="1" v="56277"/>
    </bk>
    <bk>
      <rc t="1" v="56278"/>
    </bk>
    <bk>
      <rc t="1" v="56279"/>
    </bk>
    <bk>
      <rc t="1" v="56280"/>
    </bk>
    <bk>
      <rc t="1" v="56281"/>
    </bk>
    <bk>
      <rc t="1" v="56282"/>
    </bk>
    <bk>
      <rc t="1" v="56283"/>
    </bk>
    <bk>
      <rc t="1" v="56284"/>
    </bk>
    <bk>
      <rc t="1" v="56285"/>
    </bk>
    <bk>
      <rc t="1" v="56286"/>
    </bk>
    <bk>
      <rc t="1" v="56287"/>
    </bk>
    <bk>
      <rc t="1" v="56288"/>
    </bk>
    <bk>
      <rc t="1" v="56289"/>
    </bk>
    <bk>
      <rc t="1" v="56290"/>
    </bk>
    <bk>
      <rc t="1" v="56291"/>
    </bk>
    <bk>
      <rc t="1" v="56292"/>
    </bk>
    <bk>
      <rc t="1" v="56293"/>
    </bk>
    <bk>
      <rc t="1" v="56294"/>
    </bk>
    <bk>
      <rc t="1" v="56295"/>
    </bk>
    <bk>
      <rc t="1" v="56296"/>
    </bk>
    <bk>
      <rc t="1" v="56297"/>
    </bk>
    <bk>
      <rc t="1" v="56298"/>
    </bk>
    <bk>
      <rc t="1" v="56299"/>
    </bk>
    <bk>
      <rc t="1" v="56300"/>
    </bk>
    <bk>
      <rc t="1" v="56301"/>
    </bk>
    <bk>
      <rc t="1" v="56302"/>
    </bk>
    <bk>
      <rc t="1" v="56303"/>
    </bk>
    <bk>
      <rc t="1" v="56304"/>
    </bk>
    <bk>
      <rc t="1" v="56305"/>
    </bk>
    <bk>
      <rc t="1" v="56306"/>
    </bk>
    <bk>
      <rc t="1" v="56307"/>
    </bk>
    <bk>
      <rc t="1" v="56308"/>
    </bk>
    <bk>
      <rc t="1" v="56309"/>
    </bk>
    <bk>
      <rc t="1" v="56310"/>
    </bk>
    <bk>
      <rc t="1" v="56311"/>
    </bk>
    <bk>
      <rc t="1" v="56312"/>
    </bk>
    <bk>
      <rc t="1" v="56313"/>
    </bk>
    <bk>
      <rc t="1" v="56314"/>
    </bk>
    <bk>
      <rc t="1" v="56315"/>
    </bk>
    <bk>
      <rc t="1" v="56316"/>
    </bk>
    <bk>
      <rc t="1" v="56317"/>
    </bk>
    <bk>
      <rc t="1" v="56318"/>
    </bk>
    <bk>
      <rc t="1" v="56319"/>
    </bk>
    <bk>
      <rc t="1" v="56320"/>
    </bk>
    <bk>
      <rc t="1" v="56321"/>
    </bk>
    <bk>
      <rc t="1" v="56322"/>
    </bk>
    <bk>
      <rc t="1" v="56323"/>
    </bk>
    <bk>
      <rc t="1" v="56324"/>
    </bk>
    <bk>
      <rc t="1" v="56325"/>
    </bk>
    <bk>
      <rc t="1" v="56326"/>
    </bk>
    <bk>
      <rc t="1" v="56327"/>
    </bk>
    <bk>
      <rc t="1" v="56328"/>
    </bk>
    <bk>
      <rc t="1" v="56329"/>
    </bk>
    <bk>
      <rc t="1" v="56330"/>
    </bk>
    <bk>
      <rc t="1" v="56331"/>
    </bk>
    <bk>
      <rc t="1" v="56332"/>
    </bk>
    <bk>
      <rc t="1" v="56333"/>
    </bk>
    <bk>
      <rc t="1" v="56334"/>
    </bk>
    <bk>
      <rc t="1" v="56335"/>
    </bk>
    <bk>
      <rc t="1" v="56336"/>
    </bk>
    <bk>
      <rc t="1" v="56337"/>
    </bk>
    <bk>
      <rc t="1" v="56338"/>
    </bk>
    <bk>
      <rc t="1" v="56339"/>
    </bk>
    <bk>
      <rc t="1" v="56340"/>
    </bk>
    <bk>
      <rc t="1" v="56341"/>
    </bk>
    <bk>
      <rc t="1" v="56342"/>
    </bk>
    <bk>
      <rc t="1" v="56343"/>
    </bk>
    <bk>
      <rc t="1" v="56344"/>
    </bk>
    <bk>
      <rc t="1" v="56345"/>
    </bk>
    <bk>
      <rc t="1" v="56346"/>
    </bk>
    <bk>
      <rc t="1" v="56347"/>
    </bk>
    <bk>
      <rc t="1" v="56348"/>
    </bk>
    <bk>
      <rc t="1" v="56349"/>
    </bk>
    <bk>
      <rc t="1" v="56350"/>
    </bk>
    <bk>
      <rc t="1" v="56351"/>
    </bk>
    <bk>
      <rc t="1" v="56352"/>
    </bk>
    <bk>
      <rc t="1" v="56353"/>
    </bk>
    <bk>
      <rc t="1" v="56354"/>
    </bk>
    <bk>
      <rc t="1" v="56355"/>
    </bk>
    <bk>
      <rc t="1" v="56356"/>
    </bk>
    <bk>
      <rc t="1" v="56357"/>
    </bk>
    <bk>
      <rc t="1" v="56358"/>
    </bk>
    <bk>
      <rc t="1" v="56359"/>
    </bk>
    <bk>
      <rc t="1" v="56360"/>
    </bk>
    <bk>
      <rc t="1" v="56361"/>
    </bk>
    <bk>
      <rc t="1" v="56362"/>
    </bk>
    <bk>
      <rc t="1" v="56363"/>
    </bk>
    <bk>
      <rc t="1" v="56364"/>
    </bk>
    <bk>
      <rc t="1" v="56365"/>
    </bk>
    <bk>
      <rc t="1" v="56366"/>
    </bk>
    <bk>
      <rc t="1" v="56367"/>
    </bk>
    <bk>
      <rc t="1" v="56368"/>
    </bk>
    <bk>
      <rc t="1" v="56369"/>
    </bk>
    <bk>
      <rc t="1" v="56370"/>
    </bk>
    <bk>
      <rc t="1" v="56371"/>
    </bk>
    <bk>
      <rc t="1" v="56372"/>
    </bk>
    <bk>
      <rc t="1" v="56373"/>
    </bk>
    <bk>
      <rc t="1" v="56374"/>
    </bk>
    <bk>
      <rc t="1" v="56375"/>
    </bk>
    <bk>
      <rc t="1" v="56376"/>
    </bk>
    <bk>
      <rc t="1" v="56377"/>
    </bk>
    <bk>
      <rc t="1" v="56378"/>
    </bk>
    <bk>
      <rc t="1" v="56379"/>
    </bk>
    <bk>
      <rc t="1" v="56380"/>
    </bk>
    <bk>
      <rc t="1" v="56381"/>
    </bk>
    <bk>
      <rc t="1" v="56382"/>
    </bk>
    <bk>
      <rc t="1" v="56383"/>
    </bk>
    <bk>
      <rc t="1" v="56384"/>
    </bk>
    <bk>
      <rc t="1" v="56385"/>
    </bk>
    <bk>
      <rc t="1" v="56386"/>
    </bk>
    <bk>
      <rc t="1" v="56387"/>
    </bk>
    <bk>
      <rc t="1" v="56388"/>
    </bk>
    <bk>
      <rc t="1" v="56389"/>
    </bk>
    <bk>
      <rc t="1" v="56390"/>
    </bk>
    <bk>
      <rc t="1" v="56391"/>
    </bk>
    <bk>
      <rc t="1" v="56392"/>
    </bk>
    <bk>
      <rc t="1" v="56393"/>
    </bk>
    <bk>
      <rc t="1" v="56394"/>
    </bk>
    <bk>
      <rc t="1" v="56395"/>
    </bk>
    <bk>
      <rc t="1" v="56396"/>
    </bk>
    <bk>
      <rc t="1" v="56397"/>
    </bk>
    <bk>
      <rc t="1" v="56398"/>
    </bk>
    <bk>
      <rc t="1" v="56399"/>
    </bk>
    <bk>
      <rc t="1" v="56400"/>
    </bk>
    <bk>
      <rc t="1" v="56401"/>
    </bk>
    <bk>
      <rc t="1" v="56402"/>
    </bk>
    <bk>
      <rc t="1" v="56403"/>
    </bk>
    <bk>
      <rc t="1" v="56404"/>
    </bk>
    <bk>
      <rc t="1" v="56405"/>
    </bk>
    <bk>
      <rc t="1" v="56406"/>
    </bk>
    <bk>
      <rc t="1" v="56407"/>
    </bk>
    <bk>
      <rc t="1" v="56408"/>
    </bk>
    <bk>
      <rc t="1" v="56409"/>
    </bk>
    <bk>
      <rc t="1" v="56410"/>
    </bk>
    <bk>
      <rc t="1" v="56411"/>
    </bk>
    <bk>
      <rc t="1" v="56412"/>
    </bk>
    <bk>
      <rc t="1" v="56413"/>
    </bk>
    <bk>
      <rc t="1" v="56414"/>
    </bk>
    <bk>
      <rc t="1" v="56415"/>
    </bk>
    <bk>
      <rc t="1" v="56416"/>
    </bk>
    <bk>
      <rc t="1" v="56417"/>
    </bk>
    <bk>
      <rc t="1" v="56418"/>
    </bk>
    <bk>
      <rc t="1" v="56419"/>
    </bk>
    <bk>
      <rc t="1" v="56420"/>
    </bk>
    <bk>
      <rc t="1" v="56421"/>
    </bk>
    <bk>
      <rc t="1" v="56422"/>
    </bk>
    <bk>
      <rc t="1" v="56423"/>
    </bk>
    <bk>
      <rc t="1" v="56424"/>
    </bk>
    <bk>
      <rc t="1" v="56425"/>
    </bk>
    <bk>
      <rc t="1" v="56426"/>
    </bk>
    <bk>
      <rc t="1" v="56427"/>
    </bk>
    <bk>
      <rc t="1" v="56428"/>
    </bk>
    <bk>
      <rc t="1" v="56429"/>
    </bk>
    <bk>
      <rc t="1" v="56430"/>
    </bk>
    <bk>
      <rc t="1" v="56431"/>
    </bk>
    <bk>
      <rc t="1" v="56432"/>
    </bk>
    <bk>
      <rc t="1" v="56433"/>
    </bk>
    <bk>
      <rc t="1" v="56434"/>
    </bk>
    <bk>
      <rc t="1" v="56435"/>
    </bk>
    <bk>
      <rc t="1" v="56436"/>
    </bk>
    <bk>
      <rc t="1" v="56437"/>
    </bk>
    <bk>
      <rc t="1" v="56438"/>
    </bk>
    <bk>
      <rc t="1" v="56439"/>
    </bk>
    <bk>
      <rc t="1" v="56440"/>
    </bk>
    <bk>
      <rc t="1" v="56441"/>
    </bk>
    <bk>
      <rc t="1" v="56442"/>
    </bk>
    <bk>
      <rc t="1" v="56443"/>
    </bk>
    <bk>
      <rc t="1" v="56444"/>
    </bk>
    <bk>
      <rc t="1" v="56445"/>
    </bk>
    <bk>
      <rc t="1" v="56446"/>
    </bk>
    <bk>
      <rc t="1" v="56447"/>
    </bk>
    <bk>
      <rc t="1" v="56448"/>
    </bk>
    <bk>
      <rc t="1" v="56449"/>
    </bk>
    <bk>
      <rc t="1" v="56450"/>
    </bk>
    <bk>
      <rc t="1" v="56451"/>
    </bk>
    <bk>
      <rc t="1" v="56452"/>
    </bk>
    <bk>
      <rc t="1" v="56453"/>
    </bk>
    <bk>
      <rc t="1" v="56454"/>
    </bk>
    <bk>
      <rc t="1" v="56455"/>
    </bk>
    <bk>
      <rc t="1" v="56456"/>
    </bk>
    <bk>
      <rc t="1" v="56457"/>
    </bk>
    <bk>
      <rc t="1" v="56458"/>
    </bk>
    <bk>
      <rc t="1" v="56459"/>
    </bk>
    <bk>
      <rc t="1" v="56460"/>
    </bk>
    <bk>
      <rc t="1" v="56461"/>
    </bk>
    <bk>
      <rc t="1" v="56462"/>
    </bk>
    <bk>
      <rc t="1" v="56463"/>
    </bk>
    <bk>
      <rc t="1" v="56464"/>
    </bk>
    <bk>
      <rc t="1" v="56465"/>
    </bk>
    <bk>
      <rc t="1" v="56466"/>
    </bk>
    <bk>
      <rc t="1" v="56467"/>
    </bk>
    <bk>
      <rc t="1" v="56468"/>
    </bk>
    <bk>
      <rc t="1" v="56469"/>
    </bk>
    <bk>
      <rc t="1" v="56470"/>
    </bk>
    <bk>
      <rc t="1" v="56471"/>
    </bk>
    <bk>
      <rc t="1" v="56472"/>
    </bk>
    <bk>
      <rc t="1" v="56473"/>
    </bk>
    <bk>
      <rc t="1" v="56474"/>
    </bk>
    <bk>
      <rc t="1" v="56475"/>
    </bk>
    <bk>
      <rc t="1" v="56476"/>
    </bk>
    <bk>
      <rc t="1" v="56477"/>
    </bk>
    <bk>
      <rc t="1" v="56478"/>
    </bk>
    <bk>
      <rc t="1" v="56479"/>
    </bk>
    <bk>
      <rc t="1" v="56480"/>
    </bk>
    <bk>
      <rc t="1" v="56481"/>
    </bk>
    <bk>
      <rc t="1" v="56482"/>
    </bk>
    <bk>
      <rc t="1" v="56483"/>
    </bk>
    <bk>
      <rc t="1" v="56484"/>
    </bk>
    <bk>
      <rc t="1" v="56485"/>
    </bk>
    <bk>
      <rc t="1" v="56486"/>
    </bk>
    <bk>
      <rc t="1" v="56487"/>
    </bk>
    <bk>
      <rc t="1" v="56488"/>
    </bk>
    <bk>
      <rc t="1" v="56489"/>
    </bk>
    <bk>
      <rc t="1" v="56490"/>
    </bk>
    <bk>
      <rc t="1" v="56491"/>
    </bk>
    <bk>
      <rc t="1" v="56492"/>
    </bk>
    <bk>
      <rc t="1" v="56493"/>
    </bk>
    <bk>
      <rc t="1" v="56494"/>
    </bk>
    <bk>
      <rc t="1" v="56495"/>
    </bk>
    <bk>
      <rc t="1" v="56496"/>
    </bk>
    <bk>
      <rc t="1" v="56497"/>
    </bk>
    <bk>
      <rc t="1" v="56498"/>
    </bk>
    <bk>
      <rc t="1" v="56499"/>
    </bk>
    <bk>
      <rc t="1" v="56500"/>
    </bk>
    <bk>
      <rc t="1" v="56501"/>
    </bk>
    <bk>
      <rc t="1" v="56502"/>
    </bk>
    <bk>
      <rc t="1" v="56503"/>
    </bk>
    <bk>
      <rc t="1" v="56504"/>
    </bk>
    <bk>
      <rc t="1" v="56505"/>
    </bk>
    <bk>
      <rc t="1" v="56506"/>
    </bk>
    <bk>
      <rc t="1" v="56507"/>
    </bk>
    <bk>
      <rc t="1" v="56508"/>
    </bk>
    <bk>
      <rc t="1" v="56509"/>
    </bk>
    <bk>
      <rc t="1" v="56510"/>
    </bk>
    <bk>
      <rc t="1" v="56511"/>
    </bk>
    <bk>
      <rc t="1" v="56512"/>
    </bk>
    <bk>
      <rc t="1" v="56513"/>
    </bk>
    <bk>
      <rc t="1" v="56514"/>
    </bk>
    <bk>
      <rc t="1" v="56515"/>
    </bk>
    <bk>
      <rc t="1" v="56516"/>
    </bk>
    <bk>
      <rc t="1" v="56517"/>
    </bk>
    <bk>
      <rc t="1" v="56518"/>
    </bk>
    <bk>
      <rc t="1" v="56519"/>
    </bk>
    <bk>
      <rc t="1" v="56520"/>
    </bk>
    <bk>
      <rc t="1" v="56521"/>
    </bk>
    <bk>
      <rc t="1" v="56522"/>
    </bk>
    <bk>
      <rc t="1" v="56523"/>
    </bk>
    <bk>
      <rc t="1" v="56524"/>
    </bk>
    <bk>
      <rc t="1" v="56525"/>
    </bk>
    <bk>
      <rc t="1" v="56526"/>
    </bk>
    <bk>
      <rc t="1" v="56527"/>
    </bk>
    <bk>
      <rc t="1" v="56528"/>
    </bk>
    <bk>
      <rc t="1" v="56529"/>
    </bk>
    <bk>
      <rc t="1" v="56530"/>
    </bk>
    <bk>
      <rc t="1" v="56531"/>
    </bk>
    <bk>
      <rc t="1" v="56532"/>
    </bk>
    <bk>
      <rc t="1" v="56533"/>
    </bk>
    <bk>
      <rc t="1" v="56534"/>
    </bk>
    <bk>
      <rc t="1" v="56535"/>
    </bk>
    <bk>
      <rc t="1" v="56536"/>
    </bk>
    <bk>
      <rc t="1" v="56537"/>
    </bk>
    <bk>
      <rc t="1" v="56538"/>
    </bk>
    <bk>
      <rc t="1" v="56539"/>
    </bk>
    <bk>
      <rc t="1" v="56540"/>
    </bk>
    <bk>
      <rc t="1" v="56541"/>
    </bk>
    <bk>
      <rc t="1" v="56542"/>
    </bk>
    <bk>
      <rc t="1" v="56543"/>
    </bk>
    <bk>
      <rc t="1" v="56544"/>
    </bk>
    <bk>
      <rc t="1" v="56545"/>
    </bk>
    <bk>
      <rc t="1" v="56546"/>
    </bk>
    <bk>
      <rc t="1" v="56547"/>
    </bk>
    <bk>
      <rc t="1" v="56548"/>
    </bk>
    <bk>
      <rc t="1" v="56549"/>
    </bk>
    <bk>
      <rc t="1" v="56550"/>
    </bk>
    <bk>
      <rc t="1" v="56551"/>
    </bk>
    <bk>
      <rc t="1" v="56552"/>
    </bk>
    <bk>
      <rc t="1" v="56553"/>
    </bk>
    <bk>
      <rc t="1" v="56554"/>
    </bk>
    <bk>
      <rc t="1" v="56555"/>
    </bk>
    <bk>
      <rc t="1" v="56556"/>
    </bk>
    <bk>
      <rc t="1" v="56557"/>
    </bk>
    <bk>
      <rc t="1" v="56558"/>
    </bk>
    <bk>
      <rc t="1" v="56559"/>
    </bk>
    <bk>
      <rc t="1" v="56560"/>
    </bk>
    <bk>
      <rc t="1" v="56561"/>
    </bk>
    <bk>
      <rc t="1" v="56562"/>
    </bk>
    <bk>
      <rc t="1" v="56563"/>
    </bk>
    <bk>
      <rc t="1" v="56564"/>
    </bk>
    <bk>
      <rc t="1" v="56565"/>
    </bk>
    <bk>
      <rc t="1" v="56566"/>
    </bk>
    <bk>
      <rc t="1" v="56567"/>
    </bk>
    <bk>
      <rc t="1" v="56568"/>
    </bk>
    <bk>
      <rc t="1" v="56569"/>
    </bk>
    <bk>
      <rc t="1" v="56570"/>
    </bk>
    <bk>
      <rc t="1" v="56571"/>
    </bk>
    <bk>
      <rc t="1" v="56572"/>
    </bk>
    <bk>
      <rc t="1" v="56573"/>
    </bk>
    <bk>
      <rc t="1" v="56574"/>
    </bk>
    <bk>
      <rc t="1" v="56575"/>
    </bk>
    <bk>
      <rc t="1" v="56576"/>
    </bk>
    <bk>
      <rc t="1" v="56577"/>
    </bk>
    <bk>
      <rc t="1" v="56578"/>
    </bk>
    <bk>
      <rc t="1" v="56579"/>
    </bk>
    <bk>
      <rc t="1" v="56580"/>
    </bk>
    <bk>
      <rc t="1" v="56581"/>
    </bk>
    <bk>
      <rc t="1" v="56582"/>
    </bk>
    <bk>
      <rc t="1" v="56583"/>
    </bk>
    <bk>
      <rc t="1" v="56584"/>
    </bk>
    <bk>
      <rc t="1" v="56585"/>
    </bk>
    <bk>
      <rc t="1" v="56586"/>
    </bk>
    <bk>
      <rc t="1" v="56587"/>
    </bk>
    <bk>
      <rc t="1" v="56588"/>
    </bk>
    <bk>
      <rc t="1" v="56589"/>
    </bk>
    <bk>
      <rc t="1" v="56590"/>
    </bk>
    <bk>
      <rc t="1" v="56591"/>
    </bk>
    <bk>
      <rc t="1" v="56592"/>
    </bk>
    <bk>
      <rc t="1" v="56593"/>
    </bk>
    <bk>
      <rc t="1" v="56594"/>
    </bk>
    <bk>
      <rc t="1" v="56595"/>
    </bk>
    <bk>
      <rc t="1" v="56596"/>
    </bk>
    <bk>
      <rc t="1" v="56597"/>
    </bk>
    <bk>
      <rc t="1" v="56598"/>
    </bk>
    <bk>
      <rc t="1" v="56599"/>
    </bk>
    <bk>
      <rc t="1" v="56600"/>
    </bk>
    <bk>
      <rc t="1" v="56601"/>
    </bk>
    <bk>
      <rc t="1" v="56602"/>
    </bk>
    <bk>
      <rc t="1" v="56603"/>
    </bk>
    <bk>
      <rc t="1" v="56604"/>
    </bk>
    <bk>
      <rc t="1" v="56605"/>
    </bk>
    <bk>
      <rc t="1" v="56606"/>
    </bk>
    <bk>
      <rc t="1" v="56607"/>
    </bk>
    <bk>
      <rc t="1" v="56608"/>
    </bk>
    <bk>
      <rc t="1" v="56609"/>
    </bk>
    <bk>
      <rc t="1" v="56610"/>
    </bk>
    <bk>
      <rc t="1" v="56611"/>
    </bk>
    <bk>
      <rc t="1" v="56612"/>
    </bk>
    <bk>
      <rc t="1" v="56613"/>
    </bk>
    <bk>
      <rc t="1" v="56614"/>
    </bk>
    <bk>
      <rc t="1" v="56615"/>
    </bk>
    <bk>
      <rc t="1" v="56616"/>
    </bk>
    <bk>
      <rc t="1" v="56617"/>
    </bk>
    <bk>
      <rc t="1" v="56618"/>
    </bk>
    <bk>
      <rc t="1" v="56619"/>
    </bk>
    <bk>
      <rc t="1" v="56620"/>
    </bk>
    <bk>
      <rc t="1" v="56621"/>
    </bk>
    <bk>
      <rc t="1" v="56622"/>
    </bk>
    <bk>
      <rc t="1" v="56623"/>
    </bk>
    <bk>
      <rc t="1" v="56624"/>
    </bk>
    <bk>
      <rc t="1" v="56625"/>
    </bk>
    <bk>
      <rc t="1" v="56626"/>
    </bk>
    <bk>
      <rc t="1" v="56627"/>
    </bk>
    <bk>
      <rc t="1" v="56628"/>
    </bk>
    <bk>
      <rc t="1" v="56629"/>
    </bk>
    <bk>
      <rc t="1" v="56630"/>
    </bk>
    <bk>
      <rc t="1" v="56631"/>
    </bk>
    <bk>
      <rc t="1" v="56632"/>
    </bk>
    <bk>
      <rc t="1" v="56633"/>
    </bk>
    <bk>
      <rc t="1" v="56634"/>
    </bk>
    <bk>
      <rc t="1" v="56635"/>
    </bk>
    <bk>
      <rc t="1" v="56636"/>
    </bk>
    <bk>
      <rc t="1" v="56637"/>
    </bk>
    <bk>
      <rc t="1" v="56638"/>
    </bk>
    <bk>
      <rc t="1" v="56639"/>
    </bk>
    <bk>
      <rc t="1" v="56640"/>
    </bk>
    <bk>
      <rc t="1" v="56641"/>
    </bk>
    <bk>
      <rc t="1" v="56642"/>
    </bk>
    <bk>
      <rc t="1" v="56643"/>
    </bk>
    <bk>
      <rc t="1" v="56644"/>
    </bk>
    <bk>
      <rc t="1" v="56645"/>
    </bk>
    <bk>
      <rc t="1" v="56646"/>
    </bk>
    <bk>
      <rc t="1" v="56647"/>
    </bk>
    <bk>
      <rc t="1" v="56648"/>
    </bk>
    <bk>
      <rc t="1" v="56649"/>
    </bk>
    <bk>
      <rc t="1" v="56650"/>
    </bk>
    <bk>
      <rc t="1" v="56651"/>
    </bk>
    <bk>
      <rc t="1" v="56652"/>
    </bk>
    <bk>
      <rc t="1" v="56653"/>
    </bk>
    <bk>
      <rc t="1" v="56654"/>
    </bk>
    <bk>
      <rc t="1" v="56655"/>
    </bk>
    <bk>
      <rc t="1" v="56656"/>
    </bk>
    <bk>
      <rc t="1" v="56657"/>
    </bk>
    <bk>
      <rc t="1" v="56658"/>
    </bk>
    <bk>
      <rc t="1" v="56659"/>
    </bk>
    <bk>
      <rc t="1" v="56660"/>
    </bk>
    <bk>
      <rc t="1" v="56661"/>
    </bk>
    <bk>
      <rc t="1" v="56662"/>
    </bk>
    <bk>
      <rc t="1" v="56663"/>
    </bk>
    <bk>
      <rc t="1" v="56664"/>
    </bk>
    <bk>
      <rc t="1" v="56665"/>
    </bk>
    <bk>
      <rc t="1" v="56666"/>
    </bk>
    <bk>
      <rc t="1" v="56667"/>
    </bk>
    <bk>
      <rc t="1" v="56668"/>
    </bk>
    <bk>
      <rc t="1" v="56669"/>
    </bk>
    <bk>
      <rc t="1" v="56670"/>
    </bk>
    <bk>
      <rc t="1" v="56671"/>
    </bk>
    <bk>
      <rc t="1" v="56672"/>
    </bk>
    <bk>
      <rc t="1" v="56673"/>
    </bk>
    <bk>
      <rc t="1" v="56674"/>
    </bk>
    <bk>
      <rc t="1" v="56675"/>
    </bk>
    <bk>
      <rc t="1" v="56676"/>
    </bk>
    <bk>
      <rc t="1" v="56677"/>
    </bk>
    <bk>
      <rc t="1" v="56678"/>
    </bk>
    <bk>
      <rc t="1" v="56679"/>
    </bk>
    <bk>
      <rc t="1" v="56680"/>
    </bk>
    <bk>
      <rc t="1" v="56681"/>
    </bk>
    <bk>
      <rc t="1" v="56682"/>
    </bk>
    <bk>
      <rc t="1" v="56683"/>
    </bk>
    <bk>
      <rc t="1" v="56684"/>
    </bk>
    <bk>
      <rc t="1" v="56685"/>
    </bk>
    <bk>
      <rc t="1" v="56686"/>
    </bk>
    <bk>
      <rc t="1" v="56687"/>
    </bk>
    <bk>
      <rc t="1" v="56688"/>
    </bk>
    <bk>
      <rc t="1" v="56689"/>
    </bk>
    <bk>
      <rc t="1" v="56690"/>
    </bk>
    <bk>
      <rc t="1" v="56691"/>
    </bk>
    <bk>
      <rc t="1" v="56692"/>
    </bk>
    <bk>
      <rc t="1" v="56693"/>
    </bk>
    <bk>
      <rc t="1" v="56694"/>
    </bk>
    <bk>
      <rc t="1" v="56695"/>
    </bk>
    <bk>
      <rc t="1" v="56696"/>
    </bk>
    <bk>
      <rc t="1" v="56697"/>
    </bk>
    <bk>
      <rc t="1" v="56698"/>
    </bk>
    <bk>
      <rc t="1" v="56699"/>
    </bk>
    <bk>
      <rc t="1" v="56700"/>
    </bk>
    <bk>
      <rc t="1" v="56701"/>
    </bk>
    <bk>
      <rc t="1" v="56702"/>
    </bk>
    <bk>
      <rc t="1" v="56703"/>
    </bk>
    <bk>
      <rc t="1" v="56704"/>
    </bk>
    <bk>
      <rc t="1" v="56705"/>
    </bk>
    <bk>
      <rc t="1" v="56706"/>
    </bk>
    <bk>
      <rc t="1" v="56707"/>
    </bk>
    <bk>
      <rc t="1" v="56708"/>
    </bk>
    <bk>
      <rc t="1" v="56709"/>
    </bk>
    <bk>
      <rc t="1" v="56710"/>
    </bk>
    <bk>
      <rc t="1" v="56711"/>
    </bk>
    <bk>
      <rc t="1" v="56712"/>
    </bk>
    <bk>
      <rc t="1" v="56713"/>
    </bk>
    <bk>
      <rc t="1" v="56714"/>
    </bk>
    <bk>
      <rc t="1" v="56715"/>
    </bk>
    <bk>
      <rc t="1" v="56716"/>
    </bk>
    <bk>
      <rc t="1" v="56717"/>
    </bk>
    <bk>
      <rc t="1" v="56718"/>
    </bk>
    <bk>
      <rc t="1" v="56719"/>
    </bk>
    <bk>
      <rc t="1" v="56720"/>
    </bk>
    <bk>
      <rc t="1" v="56721"/>
    </bk>
    <bk>
      <rc t="1" v="56722"/>
    </bk>
    <bk>
      <rc t="1" v="56723"/>
    </bk>
    <bk>
      <rc t="1" v="56724"/>
    </bk>
    <bk>
      <rc t="1" v="56725"/>
    </bk>
    <bk>
      <rc t="1" v="56726"/>
    </bk>
    <bk>
      <rc t="1" v="56727"/>
    </bk>
    <bk>
      <rc t="1" v="56728"/>
    </bk>
    <bk>
      <rc t="1" v="56729"/>
    </bk>
    <bk>
      <rc t="1" v="56730"/>
    </bk>
    <bk>
      <rc t="1" v="56731"/>
    </bk>
    <bk>
      <rc t="1" v="56732"/>
    </bk>
    <bk>
      <rc t="1" v="56733"/>
    </bk>
    <bk>
      <rc t="1" v="56734"/>
    </bk>
    <bk>
      <rc t="1" v="56735"/>
    </bk>
    <bk>
      <rc t="1" v="56736"/>
    </bk>
    <bk>
      <rc t="1" v="56737"/>
    </bk>
    <bk>
      <rc t="1" v="56738"/>
    </bk>
    <bk>
      <rc t="1" v="56739"/>
    </bk>
    <bk>
      <rc t="1" v="56740"/>
    </bk>
    <bk>
      <rc t="1" v="56741"/>
    </bk>
    <bk>
      <rc t="1" v="56742"/>
    </bk>
    <bk>
      <rc t="1" v="56743"/>
    </bk>
    <bk>
      <rc t="1" v="56744"/>
    </bk>
    <bk>
      <rc t="1" v="56745"/>
    </bk>
    <bk>
      <rc t="1" v="56746"/>
    </bk>
    <bk>
      <rc t="1" v="56747"/>
    </bk>
    <bk>
      <rc t="1" v="56748"/>
    </bk>
    <bk>
      <rc t="1" v="56749"/>
    </bk>
    <bk>
      <rc t="1" v="56750"/>
    </bk>
    <bk>
      <rc t="1" v="56751"/>
    </bk>
    <bk>
      <rc t="1" v="56752"/>
    </bk>
    <bk>
      <rc t="1" v="56753"/>
    </bk>
    <bk>
      <rc t="1" v="56754"/>
    </bk>
    <bk>
      <rc t="1" v="56755"/>
    </bk>
    <bk>
      <rc t="1" v="56756"/>
    </bk>
    <bk>
      <rc t="1" v="56757"/>
    </bk>
    <bk>
      <rc t="1" v="56758"/>
    </bk>
    <bk>
      <rc t="1" v="56759"/>
    </bk>
    <bk>
      <rc t="1" v="56760"/>
    </bk>
    <bk>
      <rc t="1" v="56761"/>
    </bk>
    <bk>
      <rc t="1" v="56762"/>
    </bk>
    <bk>
      <rc t="1" v="56763"/>
    </bk>
    <bk>
      <rc t="1" v="56764"/>
    </bk>
    <bk>
      <rc t="1" v="56765"/>
    </bk>
    <bk>
      <rc t="1" v="56766"/>
    </bk>
    <bk>
      <rc t="1" v="56767"/>
    </bk>
    <bk>
      <rc t="1" v="56768"/>
    </bk>
    <bk>
      <rc t="1" v="56769"/>
    </bk>
    <bk>
      <rc t="1" v="56770"/>
    </bk>
    <bk>
      <rc t="1" v="56771"/>
    </bk>
    <bk>
      <rc t="1" v="56772"/>
    </bk>
    <bk>
      <rc t="1" v="56773"/>
    </bk>
    <bk>
      <rc t="1" v="56774"/>
    </bk>
    <bk>
      <rc t="1" v="56775"/>
    </bk>
    <bk>
      <rc t="1" v="56776"/>
    </bk>
    <bk>
      <rc t="1" v="56777"/>
    </bk>
    <bk>
      <rc t="1" v="56778"/>
    </bk>
    <bk>
      <rc t="1" v="56779"/>
    </bk>
    <bk>
      <rc t="1" v="56780"/>
    </bk>
    <bk>
      <rc t="1" v="56781"/>
    </bk>
    <bk>
      <rc t="1" v="56782"/>
    </bk>
    <bk>
      <rc t="1" v="56783"/>
    </bk>
    <bk>
      <rc t="1" v="56784"/>
    </bk>
    <bk>
      <rc t="1" v="56785"/>
    </bk>
    <bk>
      <rc t="1" v="56786"/>
    </bk>
    <bk>
      <rc t="1" v="56787"/>
    </bk>
    <bk>
      <rc t="1" v="56788"/>
    </bk>
    <bk>
      <rc t="1" v="56789"/>
    </bk>
    <bk>
      <rc t="1" v="56790"/>
    </bk>
    <bk>
      <rc t="1" v="56791"/>
    </bk>
    <bk>
      <rc t="1" v="56792"/>
    </bk>
    <bk>
      <rc t="1" v="56793"/>
    </bk>
    <bk>
      <rc t="1" v="56794"/>
    </bk>
    <bk>
      <rc t="1" v="56795"/>
    </bk>
    <bk>
      <rc t="1" v="56796"/>
    </bk>
    <bk>
      <rc t="1" v="56797"/>
    </bk>
    <bk>
      <rc t="1" v="56798"/>
    </bk>
    <bk>
      <rc t="1" v="56799"/>
    </bk>
    <bk>
      <rc t="1" v="56800"/>
    </bk>
    <bk>
      <rc t="1" v="56801"/>
    </bk>
    <bk>
      <rc t="1" v="56802"/>
    </bk>
    <bk>
      <rc t="1" v="56803"/>
    </bk>
    <bk>
      <rc t="1" v="56804"/>
    </bk>
    <bk>
      <rc t="1" v="56805"/>
    </bk>
    <bk>
      <rc t="1" v="56806"/>
    </bk>
    <bk>
      <rc t="1" v="56807"/>
    </bk>
    <bk>
      <rc t="1" v="56808"/>
    </bk>
    <bk>
      <rc t="1" v="56809"/>
    </bk>
    <bk>
      <rc t="1" v="56810"/>
    </bk>
    <bk>
      <rc t="1" v="56811"/>
    </bk>
    <bk>
      <rc t="1" v="56812"/>
    </bk>
    <bk>
      <rc t="1" v="56813"/>
    </bk>
    <bk>
      <rc t="1" v="56814"/>
    </bk>
    <bk>
      <rc t="1" v="56815"/>
    </bk>
    <bk>
      <rc t="1" v="56816"/>
    </bk>
    <bk>
      <rc t="1" v="56817"/>
    </bk>
    <bk>
      <rc t="1" v="56818"/>
    </bk>
    <bk>
      <rc t="1" v="56819"/>
    </bk>
    <bk>
      <rc t="1" v="56820"/>
    </bk>
    <bk>
      <rc t="1" v="56821"/>
    </bk>
    <bk>
      <rc t="1" v="56822"/>
    </bk>
    <bk>
      <rc t="1" v="56823"/>
    </bk>
    <bk>
      <rc t="1" v="56824"/>
    </bk>
    <bk>
      <rc t="1" v="56825"/>
    </bk>
    <bk>
      <rc t="1" v="56826"/>
    </bk>
    <bk>
      <rc t="1" v="56827"/>
    </bk>
    <bk>
      <rc t="1" v="56828"/>
    </bk>
    <bk>
      <rc t="1" v="56829"/>
    </bk>
    <bk>
      <rc t="1" v="56830"/>
    </bk>
    <bk>
      <rc t="1" v="56831"/>
    </bk>
    <bk>
      <rc t="1" v="56832"/>
    </bk>
    <bk>
      <rc t="1" v="56833"/>
    </bk>
    <bk>
      <rc t="1" v="56834"/>
    </bk>
    <bk>
      <rc t="1" v="56835"/>
    </bk>
    <bk>
      <rc t="1" v="56836"/>
    </bk>
    <bk>
      <rc t="1" v="56837"/>
    </bk>
    <bk>
      <rc t="1" v="56838"/>
    </bk>
    <bk>
      <rc t="1" v="56839"/>
    </bk>
    <bk>
      <rc t="1" v="56840"/>
    </bk>
    <bk>
      <rc t="1" v="56841"/>
    </bk>
    <bk>
      <rc t="1" v="56842"/>
    </bk>
    <bk>
      <rc t="1" v="56843"/>
    </bk>
    <bk>
      <rc t="1" v="56844"/>
    </bk>
    <bk>
      <rc t="1" v="56845"/>
    </bk>
    <bk>
      <rc t="1" v="56846"/>
    </bk>
    <bk>
      <rc t="1" v="56847"/>
    </bk>
    <bk>
      <rc t="1" v="56848"/>
    </bk>
    <bk>
      <rc t="1" v="56849"/>
    </bk>
    <bk>
      <rc t="1" v="56850"/>
    </bk>
    <bk>
      <rc t="1" v="56851"/>
    </bk>
    <bk>
      <rc t="1" v="56852"/>
    </bk>
    <bk>
      <rc t="1" v="56853"/>
    </bk>
    <bk>
      <rc t="1" v="56854"/>
    </bk>
    <bk>
      <rc t="1" v="56855"/>
    </bk>
    <bk>
      <rc t="1" v="56856"/>
    </bk>
    <bk>
      <rc t="1" v="56857"/>
    </bk>
    <bk>
      <rc t="1" v="56858"/>
    </bk>
    <bk>
      <rc t="1" v="56859"/>
    </bk>
    <bk>
      <rc t="1" v="56860"/>
    </bk>
    <bk>
      <rc t="1" v="56861"/>
    </bk>
    <bk>
      <rc t="1" v="56862"/>
    </bk>
    <bk>
      <rc t="1" v="56863"/>
    </bk>
    <bk>
      <rc t="1" v="56864"/>
    </bk>
    <bk>
      <rc t="1" v="56865"/>
    </bk>
    <bk>
      <rc t="1" v="56866"/>
    </bk>
    <bk>
      <rc t="1" v="56867"/>
    </bk>
    <bk>
      <rc t="1" v="56868"/>
    </bk>
    <bk>
      <rc t="1" v="56869"/>
    </bk>
    <bk>
      <rc t="1" v="56870"/>
    </bk>
    <bk>
      <rc t="1" v="56871"/>
    </bk>
    <bk>
      <rc t="1" v="56872"/>
    </bk>
    <bk>
      <rc t="1" v="56873"/>
    </bk>
    <bk>
      <rc t="1" v="56874"/>
    </bk>
    <bk>
      <rc t="1" v="56875"/>
    </bk>
    <bk>
      <rc t="1" v="56876"/>
    </bk>
    <bk>
      <rc t="1" v="56877"/>
    </bk>
    <bk>
      <rc t="1" v="56878"/>
    </bk>
    <bk>
      <rc t="1" v="56879"/>
    </bk>
    <bk>
      <rc t="1" v="56880"/>
    </bk>
    <bk>
      <rc t="1" v="56881"/>
    </bk>
    <bk>
      <rc t="1" v="56882"/>
    </bk>
    <bk>
      <rc t="1" v="56883"/>
    </bk>
    <bk>
      <rc t="1" v="56884"/>
    </bk>
    <bk>
      <rc t="1" v="56885"/>
    </bk>
    <bk>
      <rc t="1" v="56886"/>
    </bk>
    <bk>
      <rc t="1" v="56887"/>
    </bk>
    <bk>
      <rc t="1" v="56888"/>
    </bk>
    <bk>
      <rc t="1" v="56889"/>
    </bk>
    <bk>
      <rc t="1" v="56890"/>
    </bk>
    <bk>
      <rc t="1" v="56891"/>
    </bk>
    <bk>
      <rc t="1" v="56892"/>
    </bk>
    <bk>
      <rc t="1" v="56893"/>
    </bk>
    <bk>
      <rc t="1" v="56894"/>
    </bk>
    <bk>
      <rc t="1" v="56895"/>
    </bk>
    <bk>
      <rc t="1" v="56896"/>
    </bk>
    <bk>
      <rc t="1" v="56897"/>
    </bk>
    <bk>
      <rc t="1" v="56898"/>
    </bk>
    <bk>
      <rc t="1" v="56899"/>
    </bk>
    <bk>
      <rc t="1" v="56900"/>
    </bk>
    <bk>
      <rc t="1" v="56901"/>
    </bk>
    <bk>
      <rc t="1" v="56902"/>
    </bk>
    <bk>
      <rc t="1" v="56903"/>
    </bk>
    <bk>
      <rc t="1" v="56904"/>
    </bk>
    <bk>
      <rc t="1" v="56905"/>
    </bk>
    <bk>
      <rc t="1" v="56906"/>
    </bk>
    <bk>
      <rc t="1" v="56907"/>
    </bk>
    <bk>
      <rc t="1" v="56908"/>
    </bk>
    <bk>
      <rc t="1" v="56909"/>
    </bk>
    <bk>
      <rc t="1" v="56910"/>
    </bk>
    <bk>
      <rc t="1" v="56911"/>
    </bk>
    <bk>
      <rc t="1" v="56912"/>
    </bk>
    <bk>
      <rc t="1" v="56913"/>
    </bk>
    <bk>
      <rc t="1" v="56914"/>
    </bk>
    <bk>
      <rc t="1" v="56915"/>
    </bk>
    <bk>
      <rc t="1" v="56916"/>
    </bk>
    <bk>
      <rc t="1" v="56917"/>
    </bk>
    <bk>
      <rc t="1" v="56918"/>
    </bk>
    <bk>
      <rc t="1" v="56919"/>
    </bk>
    <bk>
      <rc t="1" v="56920"/>
    </bk>
    <bk>
      <rc t="1" v="56921"/>
    </bk>
    <bk>
      <rc t="1" v="56922"/>
    </bk>
    <bk>
      <rc t="1" v="56923"/>
    </bk>
    <bk>
      <rc t="1" v="56924"/>
    </bk>
    <bk>
      <rc t="1" v="56925"/>
    </bk>
    <bk>
      <rc t="1" v="56926"/>
    </bk>
    <bk>
      <rc t="1" v="56927"/>
    </bk>
    <bk>
      <rc t="1" v="56928"/>
    </bk>
    <bk>
      <rc t="1" v="56929"/>
    </bk>
    <bk>
      <rc t="1" v="56930"/>
    </bk>
    <bk>
      <rc t="1" v="56931"/>
    </bk>
    <bk>
      <rc t="1" v="56932"/>
    </bk>
    <bk>
      <rc t="1" v="56933"/>
    </bk>
    <bk>
      <rc t="1" v="56934"/>
    </bk>
    <bk>
      <rc t="1" v="56935"/>
    </bk>
    <bk>
      <rc t="1" v="56936"/>
    </bk>
    <bk>
      <rc t="1" v="56937"/>
    </bk>
    <bk>
      <rc t="1" v="56938"/>
    </bk>
    <bk>
      <rc t="1" v="56939"/>
    </bk>
    <bk>
      <rc t="1" v="56940"/>
    </bk>
    <bk>
      <rc t="1" v="56941"/>
    </bk>
    <bk>
      <rc t="1" v="56942"/>
    </bk>
    <bk>
      <rc t="1" v="56943"/>
    </bk>
    <bk>
      <rc t="1" v="56944"/>
    </bk>
    <bk>
      <rc t="1" v="56945"/>
    </bk>
    <bk>
      <rc t="1" v="56946"/>
    </bk>
    <bk>
      <rc t="1" v="56947"/>
    </bk>
    <bk>
      <rc t="1" v="56948"/>
    </bk>
    <bk>
      <rc t="1" v="56949"/>
    </bk>
    <bk>
      <rc t="1" v="56950"/>
    </bk>
    <bk>
      <rc t="1" v="56951"/>
    </bk>
    <bk>
      <rc t="1" v="56952"/>
    </bk>
    <bk>
      <rc t="1" v="56953"/>
    </bk>
    <bk>
      <rc t="1" v="56954"/>
    </bk>
    <bk>
      <rc t="1" v="56955"/>
    </bk>
    <bk>
      <rc t="1" v="56956"/>
    </bk>
    <bk>
      <rc t="1" v="56957"/>
    </bk>
    <bk>
      <rc t="1" v="56958"/>
    </bk>
    <bk>
      <rc t="1" v="56959"/>
    </bk>
    <bk>
      <rc t="1" v="56960"/>
    </bk>
    <bk>
      <rc t="1" v="56961"/>
    </bk>
    <bk>
      <rc t="1" v="56962"/>
    </bk>
    <bk>
      <rc t="1" v="56963"/>
    </bk>
    <bk>
      <rc t="1" v="56964"/>
    </bk>
    <bk>
      <rc t="1" v="56965"/>
    </bk>
    <bk>
      <rc t="1" v="56966"/>
    </bk>
    <bk>
      <rc t="1" v="56967"/>
    </bk>
    <bk>
      <rc t="1" v="56968"/>
    </bk>
    <bk>
      <rc t="1" v="56969"/>
    </bk>
    <bk>
      <rc t="1" v="56970"/>
    </bk>
    <bk>
      <rc t="1" v="56971"/>
    </bk>
    <bk>
      <rc t="1" v="56972"/>
    </bk>
    <bk>
      <rc t="1" v="56973"/>
    </bk>
    <bk>
      <rc t="1" v="56974"/>
    </bk>
    <bk>
      <rc t="1" v="56975"/>
    </bk>
    <bk>
      <rc t="1" v="56976"/>
    </bk>
    <bk>
      <rc t="1" v="56977"/>
    </bk>
    <bk>
      <rc t="1" v="56978"/>
    </bk>
    <bk>
      <rc t="1" v="56979"/>
    </bk>
    <bk>
      <rc t="1" v="56980"/>
    </bk>
    <bk>
      <rc t="1" v="56981"/>
    </bk>
    <bk>
      <rc t="1" v="56982"/>
    </bk>
    <bk>
      <rc t="1" v="56983"/>
    </bk>
    <bk>
      <rc t="1" v="56984"/>
    </bk>
    <bk>
      <rc t="1" v="56985"/>
    </bk>
    <bk>
      <rc t="1" v="56986"/>
    </bk>
    <bk>
      <rc t="1" v="56987"/>
    </bk>
    <bk>
      <rc t="1" v="56988"/>
    </bk>
    <bk>
      <rc t="1" v="56989"/>
    </bk>
    <bk>
      <rc t="1" v="56990"/>
    </bk>
    <bk>
      <rc t="1" v="56991"/>
    </bk>
    <bk>
      <rc t="1" v="56992"/>
    </bk>
    <bk>
      <rc t="1" v="56993"/>
    </bk>
    <bk>
      <rc t="1" v="56994"/>
    </bk>
    <bk>
      <rc t="1" v="56995"/>
    </bk>
    <bk>
      <rc t="1" v="56996"/>
    </bk>
    <bk>
      <rc t="1" v="56997"/>
    </bk>
    <bk>
      <rc t="1" v="56998"/>
    </bk>
    <bk>
      <rc t="1" v="56999"/>
    </bk>
    <bk>
      <rc t="1" v="57000"/>
    </bk>
    <bk>
      <rc t="1" v="57001"/>
    </bk>
    <bk>
      <rc t="1" v="57002"/>
    </bk>
    <bk>
      <rc t="1" v="57003"/>
    </bk>
    <bk>
      <rc t="1" v="57004"/>
    </bk>
    <bk>
      <rc t="1" v="57005"/>
    </bk>
    <bk>
      <rc t="1" v="57006"/>
    </bk>
    <bk>
      <rc t="1" v="57007"/>
    </bk>
    <bk>
      <rc t="1" v="57008"/>
    </bk>
    <bk>
      <rc t="1" v="57009"/>
    </bk>
    <bk>
      <rc t="1" v="57010"/>
    </bk>
    <bk>
      <rc t="1" v="57011"/>
    </bk>
    <bk>
      <rc t="1" v="57012"/>
    </bk>
    <bk>
      <rc t="1" v="57013"/>
    </bk>
    <bk>
      <rc t="1" v="57014"/>
    </bk>
    <bk>
      <rc t="1" v="57015"/>
    </bk>
    <bk>
      <rc t="1" v="57016"/>
    </bk>
    <bk>
      <rc t="1" v="57017"/>
    </bk>
    <bk>
      <rc t="1" v="57018"/>
    </bk>
    <bk>
      <rc t="1" v="57019"/>
    </bk>
    <bk>
      <rc t="1" v="57020"/>
    </bk>
    <bk>
      <rc t="1" v="57021"/>
    </bk>
    <bk>
      <rc t="1" v="57022"/>
    </bk>
    <bk>
      <rc t="1" v="57023"/>
    </bk>
    <bk>
      <rc t="1" v="57024"/>
    </bk>
    <bk>
      <rc t="1" v="57025"/>
    </bk>
    <bk>
      <rc t="1" v="57026"/>
    </bk>
    <bk>
      <rc t="1" v="57027"/>
    </bk>
    <bk>
      <rc t="1" v="57028"/>
    </bk>
    <bk>
      <rc t="1" v="57029"/>
    </bk>
    <bk>
      <rc t="1" v="57030"/>
    </bk>
    <bk>
      <rc t="1" v="57031"/>
    </bk>
    <bk>
      <rc t="1" v="57032"/>
    </bk>
    <bk>
      <rc t="1" v="57033"/>
    </bk>
    <bk>
      <rc t="1" v="57034"/>
    </bk>
    <bk>
      <rc t="1" v="57035"/>
    </bk>
    <bk>
      <rc t="1" v="57036"/>
    </bk>
    <bk>
      <rc t="1" v="57037"/>
    </bk>
    <bk>
      <rc t="1" v="57038"/>
    </bk>
    <bk>
      <rc t="1" v="57039"/>
    </bk>
    <bk>
      <rc t="1" v="57040"/>
    </bk>
    <bk>
      <rc t="1" v="57041"/>
    </bk>
    <bk>
      <rc t="1" v="57042"/>
    </bk>
    <bk>
      <rc t="1" v="57043"/>
    </bk>
    <bk>
      <rc t="1" v="57044"/>
    </bk>
    <bk>
      <rc t="1" v="57045"/>
    </bk>
    <bk>
      <rc t="1" v="57046"/>
    </bk>
    <bk>
      <rc t="1" v="57047"/>
    </bk>
    <bk>
      <rc t="1" v="57048"/>
    </bk>
    <bk>
      <rc t="1" v="57049"/>
    </bk>
    <bk>
      <rc t="1" v="57050"/>
    </bk>
    <bk>
      <rc t="1" v="57051"/>
    </bk>
    <bk>
      <rc t="1" v="57052"/>
    </bk>
    <bk>
      <rc t="1" v="57053"/>
    </bk>
    <bk>
      <rc t="1" v="57054"/>
    </bk>
    <bk>
      <rc t="1" v="57055"/>
    </bk>
    <bk>
      <rc t="1" v="57056"/>
    </bk>
    <bk>
      <rc t="1" v="57057"/>
    </bk>
    <bk>
      <rc t="1" v="57058"/>
    </bk>
    <bk>
      <rc t="1" v="57059"/>
    </bk>
    <bk>
      <rc t="1" v="57060"/>
    </bk>
    <bk>
      <rc t="1" v="57061"/>
    </bk>
    <bk>
      <rc t="1" v="57062"/>
    </bk>
    <bk>
      <rc t="1" v="57063"/>
    </bk>
    <bk>
      <rc t="1" v="57064"/>
    </bk>
    <bk>
      <rc t="1" v="57065"/>
    </bk>
    <bk>
      <rc t="1" v="57066"/>
    </bk>
    <bk>
      <rc t="1" v="57067"/>
    </bk>
    <bk>
      <rc t="1" v="57068"/>
    </bk>
    <bk>
      <rc t="1" v="57069"/>
    </bk>
    <bk>
      <rc t="1" v="57070"/>
    </bk>
    <bk>
      <rc t="1" v="57071"/>
    </bk>
    <bk>
      <rc t="1" v="57072"/>
    </bk>
    <bk>
      <rc t="1" v="57073"/>
    </bk>
    <bk>
      <rc t="1" v="57074"/>
    </bk>
    <bk>
      <rc t="1" v="57075"/>
    </bk>
    <bk>
      <rc t="1" v="57076"/>
    </bk>
    <bk>
      <rc t="1" v="57077"/>
    </bk>
    <bk>
      <rc t="1" v="57078"/>
    </bk>
    <bk>
      <rc t="1" v="57079"/>
    </bk>
    <bk>
      <rc t="1" v="57080"/>
    </bk>
    <bk>
      <rc t="1" v="57081"/>
    </bk>
    <bk>
      <rc t="1" v="57082"/>
    </bk>
    <bk>
      <rc t="1" v="57083"/>
    </bk>
    <bk>
      <rc t="1" v="57084"/>
    </bk>
    <bk>
      <rc t="1" v="57085"/>
    </bk>
    <bk>
      <rc t="1" v="57086"/>
    </bk>
    <bk>
      <rc t="1" v="57087"/>
    </bk>
    <bk>
      <rc t="1" v="57088"/>
    </bk>
    <bk>
      <rc t="1" v="57089"/>
    </bk>
    <bk>
      <rc t="1" v="57090"/>
    </bk>
    <bk>
      <rc t="1" v="57091"/>
    </bk>
    <bk>
      <rc t="1" v="57092"/>
    </bk>
    <bk>
      <rc t="1" v="57093"/>
    </bk>
    <bk>
      <rc t="1" v="57094"/>
    </bk>
    <bk>
      <rc t="1" v="57095"/>
    </bk>
    <bk>
      <rc t="1" v="57096"/>
    </bk>
    <bk>
      <rc t="1" v="57097"/>
    </bk>
    <bk>
      <rc t="1" v="57098"/>
    </bk>
    <bk>
      <rc t="1" v="57099"/>
    </bk>
    <bk>
      <rc t="1" v="57100"/>
    </bk>
    <bk>
      <rc t="1" v="57101"/>
    </bk>
    <bk>
      <rc t="1" v="57102"/>
    </bk>
    <bk>
      <rc t="1" v="57103"/>
    </bk>
    <bk>
      <rc t="1" v="57104"/>
    </bk>
    <bk>
      <rc t="1" v="57105"/>
    </bk>
    <bk>
      <rc t="1" v="57106"/>
    </bk>
    <bk>
      <rc t="1" v="57107"/>
    </bk>
    <bk>
      <rc t="1" v="57108"/>
    </bk>
    <bk>
      <rc t="1" v="57109"/>
    </bk>
    <bk>
      <rc t="1" v="57110"/>
    </bk>
    <bk>
      <rc t="1" v="57111"/>
    </bk>
    <bk>
      <rc t="1" v="57112"/>
    </bk>
    <bk>
      <rc t="1" v="57113"/>
    </bk>
    <bk>
      <rc t="1" v="57114"/>
    </bk>
    <bk>
      <rc t="1" v="57115"/>
    </bk>
    <bk>
      <rc t="1" v="57116"/>
    </bk>
    <bk>
      <rc t="1" v="57117"/>
    </bk>
    <bk>
      <rc t="1" v="57118"/>
    </bk>
    <bk>
      <rc t="1" v="57119"/>
    </bk>
    <bk>
      <rc t="1" v="57120"/>
    </bk>
    <bk>
      <rc t="1" v="57121"/>
    </bk>
    <bk>
      <rc t="1" v="57122"/>
    </bk>
    <bk>
      <rc t="1" v="57123"/>
    </bk>
    <bk>
      <rc t="1" v="57124"/>
    </bk>
    <bk>
      <rc t="1" v="57125"/>
    </bk>
    <bk>
      <rc t="1" v="57126"/>
    </bk>
    <bk>
      <rc t="1" v="57127"/>
    </bk>
    <bk>
      <rc t="1" v="57128"/>
    </bk>
    <bk>
      <rc t="1" v="57129"/>
    </bk>
    <bk>
      <rc t="1" v="57130"/>
    </bk>
    <bk>
      <rc t="1" v="57131"/>
    </bk>
    <bk>
      <rc t="1" v="57132"/>
    </bk>
    <bk>
      <rc t="1" v="57133"/>
    </bk>
    <bk>
      <rc t="1" v="57134"/>
    </bk>
    <bk>
      <rc t="1" v="57135"/>
    </bk>
    <bk>
      <rc t="1" v="57136"/>
    </bk>
    <bk>
      <rc t="1" v="57137"/>
    </bk>
    <bk>
      <rc t="1" v="57138"/>
    </bk>
    <bk>
      <rc t="1" v="57139"/>
    </bk>
    <bk>
      <rc t="1" v="57140"/>
    </bk>
    <bk>
      <rc t="1" v="57141"/>
    </bk>
    <bk>
      <rc t="1" v="57142"/>
    </bk>
    <bk>
      <rc t="1" v="57143"/>
    </bk>
    <bk>
      <rc t="1" v="57144"/>
    </bk>
    <bk>
      <rc t="1" v="57145"/>
    </bk>
    <bk>
      <rc t="1" v="57146"/>
    </bk>
    <bk>
      <rc t="1" v="57147"/>
    </bk>
    <bk>
      <rc t="1" v="57148"/>
    </bk>
    <bk>
      <rc t="1" v="57149"/>
    </bk>
    <bk>
      <rc t="1" v="57150"/>
    </bk>
    <bk>
      <rc t="1" v="57151"/>
    </bk>
    <bk>
      <rc t="1" v="57152"/>
    </bk>
    <bk>
      <rc t="1" v="57153"/>
    </bk>
    <bk>
      <rc t="1" v="57154"/>
    </bk>
    <bk>
      <rc t="1" v="57155"/>
    </bk>
    <bk>
      <rc t="1" v="57156"/>
    </bk>
    <bk>
      <rc t="1" v="57157"/>
    </bk>
    <bk>
      <rc t="1" v="57158"/>
    </bk>
    <bk>
      <rc t="1" v="57159"/>
    </bk>
    <bk>
      <rc t="1" v="57160"/>
    </bk>
    <bk>
      <rc t="1" v="57161"/>
    </bk>
    <bk>
      <rc t="1" v="57162"/>
    </bk>
    <bk>
      <rc t="1" v="57163"/>
    </bk>
    <bk>
      <rc t="1" v="57164"/>
    </bk>
    <bk>
      <rc t="1" v="57165"/>
    </bk>
    <bk>
      <rc t="1" v="57166"/>
    </bk>
    <bk>
      <rc t="1" v="57167"/>
    </bk>
    <bk>
      <rc t="1" v="57168"/>
    </bk>
    <bk>
      <rc t="1" v="57169"/>
    </bk>
    <bk>
      <rc t="1" v="57170"/>
    </bk>
    <bk>
      <rc t="1" v="57171"/>
    </bk>
    <bk>
      <rc t="1" v="57172"/>
    </bk>
    <bk>
      <rc t="1" v="57173"/>
    </bk>
    <bk>
      <rc t="1" v="57174"/>
    </bk>
    <bk>
      <rc t="1" v="57175"/>
    </bk>
    <bk>
      <rc t="1" v="57176"/>
    </bk>
    <bk>
      <rc t="1" v="57177"/>
    </bk>
    <bk>
      <rc t="1" v="57178"/>
    </bk>
    <bk>
      <rc t="1" v="57179"/>
    </bk>
    <bk>
      <rc t="1" v="57180"/>
    </bk>
    <bk>
      <rc t="1" v="57181"/>
    </bk>
    <bk>
      <rc t="1" v="57182"/>
    </bk>
    <bk>
      <rc t="1" v="57183"/>
    </bk>
    <bk>
      <rc t="1" v="57184"/>
    </bk>
    <bk>
      <rc t="1" v="57185"/>
    </bk>
    <bk>
      <rc t="1" v="57186"/>
    </bk>
    <bk>
      <rc t="1" v="57187"/>
    </bk>
    <bk>
      <rc t="1" v="57188"/>
    </bk>
    <bk>
      <rc t="1" v="57189"/>
    </bk>
    <bk>
      <rc t="1" v="57190"/>
    </bk>
    <bk>
      <rc t="1" v="57191"/>
    </bk>
    <bk>
      <rc t="1" v="57192"/>
    </bk>
    <bk>
      <rc t="1" v="57193"/>
    </bk>
    <bk>
      <rc t="1" v="57194"/>
    </bk>
    <bk>
      <rc t="1" v="57195"/>
    </bk>
    <bk>
      <rc t="1" v="57196"/>
    </bk>
    <bk>
      <rc t="1" v="57197"/>
    </bk>
    <bk>
      <rc t="1" v="57198"/>
    </bk>
    <bk>
      <rc t="1" v="57199"/>
    </bk>
    <bk>
      <rc t="1" v="57200"/>
    </bk>
    <bk>
      <rc t="1" v="57201"/>
    </bk>
    <bk>
      <rc t="1" v="57202"/>
    </bk>
    <bk>
      <rc t="1" v="57203"/>
    </bk>
    <bk>
      <rc t="1" v="57204"/>
    </bk>
    <bk>
      <rc t="1" v="57205"/>
    </bk>
    <bk>
      <rc t="1" v="57206"/>
    </bk>
    <bk>
      <rc t="1" v="57207"/>
    </bk>
    <bk>
      <rc t="1" v="57208"/>
    </bk>
    <bk>
      <rc t="1" v="57209"/>
    </bk>
    <bk>
      <rc t="1" v="57210"/>
    </bk>
    <bk>
      <rc t="1" v="57211"/>
    </bk>
    <bk>
      <rc t="1" v="57212"/>
    </bk>
    <bk>
      <rc t="1" v="57213"/>
    </bk>
    <bk>
      <rc t="1" v="57214"/>
    </bk>
    <bk>
      <rc t="1" v="57215"/>
    </bk>
    <bk>
      <rc t="1" v="57216"/>
    </bk>
    <bk>
      <rc t="1" v="57217"/>
    </bk>
    <bk>
      <rc t="1" v="57218"/>
    </bk>
    <bk>
      <rc t="1" v="57219"/>
    </bk>
    <bk>
      <rc t="1" v="57220"/>
    </bk>
    <bk>
      <rc t="1" v="57221"/>
    </bk>
    <bk>
      <rc t="1" v="57222"/>
    </bk>
    <bk>
      <rc t="1" v="57223"/>
    </bk>
    <bk>
      <rc t="1" v="57224"/>
    </bk>
    <bk>
      <rc t="1" v="57225"/>
    </bk>
    <bk>
      <rc t="1" v="57226"/>
    </bk>
    <bk>
      <rc t="1" v="57227"/>
    </bk>
    <bk>
      <rc t="1" v="57228"/>
    </bk>
    <bk>
      <rc t="1" v="57229"/>
    </bk>
    <bk>
      <rc t="1" v="57230"/>
    </bk>
    <bk>
      <rc t="1" v="57231"/>
    </bk>
    <bk>
      <rc t="1" v="57232"/>
    </bk>
    <bk>
      <rc t="1" v="57233"/>
    </bk>
    <bk>
      <rc t="1" v="57234"/>
    </bk>
    <bk>
      <rc t="1" v="57235"/>
    </bk>
    <bk>
      <rc t="1" v="57236"/>
    </bk>
    <bk>
      <rc t="1" v="57237"/>
    </bk>
    <bk>
      <rc t="1" v="57238"/>
    </bk>
    <bk>
      <rc t="1" v="57239"/>
    </bk>
    <bk>
      <rc t="1" v="57240"/>
    </bk>
    <bk>
      <rc t="1" v="57241"/>
    </bk>
    <bk>
      <rc t="1" v="57242"/>
    </bk>
    <bk>
      <rc t="1" v="57243"/>
    </bk>
    <bk>
      <rc t="1" v="57244"/>
    </bk>
    <bk>
      <rc t="1" v="57245"/>
    </bk>
    <bk>
      <rc t="1" v="57246"/>
    </bk>
    <bk>
      <rc t="1" v="57247"/>
    </bk>
    <bk>
      <rc t="1" v="57248"/>
    </bk>
    <bk>
      <rc t="1" v="57249"/>
    </bk>
    <bk>
      <rc t="1" v="57250"/>
    </bk>
    <bk>
      <rc t="1" v="57251"/>
    </bk>
    <bk>
      <rc t="1" v="57252"/>
    </bk>
    <bk>
      <rc t="1" v="57253"/>
    </bk>
    <bk>
      <rc t="1" v="57254"/>
    </bk>
    <bk>
      <rc t="1" v="57255"/>
    </bk>
    <bk>
      <rc t="1" v="57256"/>
    </bk>
    <bk>
      <rc t="1" v="57257"/>
    </bk>
    <bk>
      <rc t="1" v="57258"/>
    </bk>
    <bk>
      <rc t="1" v="57259"/>
    </bk>
    <bk>
      <rc t="1" v="57260"/>
    </bk>
    <bk>
      <rc t="1" v="57261"/>
    </bk>
    <bk>
      <rc t="1" v="57262"/>
    </bk>
    <bk>
      <rc t="1" v="57263"/>
    </bk>
    <bk>
      <rc t="1" v="57264"/>
    </bk>
    <bk>
      <rc t="1" v="57265"/>
    </bk>
    <bk>
      <rc t="1" v="57266"/>
    </bk>
    <bk>
      <rc t="1" v="57267"/>
    </bk>
    <bk>
      <rc t="1" v="57268"/>
    </bk>
    <bk>
      <rc t="1" v="57269"/>
    </bk>
    <bk>
      <rc t="1" v="57270"/>
    </bk>
    <bk>
      <rc t="1" v="57271"/>
    </bk>
    <bk>
      <rc t="1" v="57272"/>
    </bk>
    <bk>
      <rc t="1" v="57273"/>
    </bk>
    <bk>
      <rc t="1" v="57274"/>
    </bk>
    <bk>
      <rc t="1" v="57275"/>
    </bk>
    <bk>
      <rc t="1" v="57276"/>
    </bk>
    <bk>
      <rc t="1" v="57277"/>
    </bk>
    <bk>
      <rc t="1" v="57278"/>
    </bk>
    <bk>
      <rc t="1" v="57279"/>
    </bk>
    <bk>
      <rc t="1" v="57280"/>
    </bk>
    <bk>
      <rc t="1" v="57281"/>
    </bk>
    <bk>
      <rc t="1" v="57282"/>
    </bk>
    <bk>
      <rc t="1" v="57283"/>
    </bk>
    <bk>
      <rc t="1" v="57284"/>
    </bk>
    <bk>
      <rc t="1" v="57285"/>
    </bk>
    <bk>
      <rc t="1" v="57286"/>
    </bk>
    <bk>
      <rc t="1" v="57287"/>
    </bk>
    <bk>
      <rc t="1" v="57288"/>
    </bk>
    <bk>
      <rc t="1" v="57289"/>
    </bk>
    <bk>
      <rc t="1" v="57290"/>
    </bk>
    <bk>
      <rc t="1" v="57291"/>
    </bk>
    <bk>
      <rc t="1" v="57292"/>
    </bk>
    <bk>
      <rc t="1" v="57293"/>
    </bk>
    <bk>
      <rc t="1" v="57294"/>
    </bk>
    <bk>
      <rc t="1" v="57295"/>
    </bk>
    <bk>
      <rc t="1" v="57296"/>
    </bk>
    <bk>
      <rc t="1" v="57297"/>
    </bk>
    <bk>
      <rc t="1" v="57298"/>
    </bk>
    <bk>
      <rc t="1" v="57299"/>
    </bk>
    <bk>
      <rc t="1" v="57300"/>
    </bk>
    <bk>
      <rc t="1" v="57301"/>
    </bk>
    <bk>
      <rc t="1" v="57302"/>
    </bk>
    <bk>
      <rc t="1" v="57303"/>
    </bk>
    <bk>
      <rc t="1" v="57304"/>
    </bk>
    <bk>
      <rc t="1" v="57305"/>
    </bk>
    <bk>
      <rc t="1" v="57306"/>
    </bk>
    <bk>
      <rc t="1" v="57307"/>
    </bk>
    <bk>
      <rc t="1" v="57308"/>
    </bk>
    <bk>
      <rc t="1" v="57309"/>
    </bk>
    <bk>
      <rc t="1" v="57310"/>
    </bk>
    <bk>
      <rc t="1" v="57311"/>
    </bk>
    <bk>
      <rc t="1" v="57312"/>
    </bk>
    <bk>
      <rc t="1" v="57313"/>
    </bk>
    <bk>
      <rc t="1" v="57314"/>
    </bk>
    <bk>
      <rc t="1" v="57315"/>
    </bk>
    <bk>
      <rc t="1" v="57316"/>
    </bk>
    <bk>
      <rc t="1" v="57317"/>
    </bk>
    <bk>
      <rc t="1" v="57318"/>
    </bk>
    <bk>
      <rc t="1" v="57319"/>
    </bk>
    <bk>
      <rc t="1" v="57320"/>
    </bk>
    <bk>
      <rc t="1" v="57321"/>
    </bk>
    <bk>
      <rc t="1" v="57322"/>
    </bk>
    <bk>
      <rc t="1" v="57323"/>
    </bk>
    <bk>
      <rc t="1" v="57324"/>
    </bk>
    <bk>
      <rc t="1" v="57325"/>
    </bk>
    <bk>
      <rc t="1" v="57326"/>
    </bk>
    <bk>
      <rc t="1" v="57327"/>
    </bk>
    <bk>
      <rc t="1" v="57328"/>
    </bk>
    <bk>
      <rc t="1" v="57329"/>
    </bk>
    <bk>
      <rc t="1" v="57330"/>
    </bk>
    <bk>
      <rc t="1" v="57331"/>
    </bk>
    <bk>
      <rc t="1" v="57332"/>
    </bk>
    <bk>
      <rc t="1" v="57333"/>
    </bk>
    <bk>
      <rc t="1" v="57334"/>
    </bk>
    <bk>
      <rc t="1" v="57335"/>
    </bk>
    <bk>
      <rc t="1" v="57336"/>
    </bk>
    <bk>
      <rc t="1" v="57337"/>
    </bk>
    <bk>
      <rc t="1" v="57338"/>
    </bk>
    <bk>
      <rc t="1" v="57339"/>
    </bk>
    <bk>
      <rc t="1" v="57340"/>
    </bk>
    <bk>
      <rc t="1" v="57341"/>
    </bk>
    <bk>
      <rc t="1" v="57342"/>
    </bk>
    <bk>
      <rc t="1" v="57343"/>
    </bk>
    <bk>
      <rc t="1" v="57344"/>
    </bk>
    <bk>
      <rc t="1" v="57345"/>
    </bk>
    <bk>
      <rc t="1" v="57346"/>
    </bk>
    <bk>
      <rc t="1" v="57347"/>
    </bk>
    <bk>
      <rc t="1" v="57348"/>
    </bk>
    <bk>
      <rc t="1" v="57349"/>
    </bk>
    <bk>
      <rc t="1" v="57350"/>
    </bk>
    <bk>
      <rc t="1" v="57351"/>
    </bk>
    <bk>
      <rc t="1" v="57352"/>
    </bk>
    <bk>
      <rc t="1" v="57353"/>
    </bk>
    <bk>
      <rc t="1" v="57354"/>
    </bk>
    <bk>
      <rc t="1" v="57355"/>
    </bk>
    <bk>
      <rc t="1" v="57356"/>
    </bk>
    <bk>
      <rc t="1" v="57357"/>
    </bk>
    <bk>
      <rc t="1" v="57358"/>
    </bk>
    <bk>
      <rc t="1" v="57359"/>
    </bk>
    <bk>
      <rc t="1" v="57360"/>
    </bk>
    <bk>
      <rc t="1" v="57361"/>
    </bk>
    <bk>
      <rc t="1" v="57362"/>
    </bk>
    <bk>
      <rc t="1" v="57363"/>
    </bk>
    <bk>
      <rc t="1" v="57364"/>
    </bk>
    <bk>
      <rc t="1" v="57365"/>
    </bk>
    <bk>
      <rc t="1" v="57366"/>
    </bk>
    <bk>
      <rc t="1" v="57367"/>
    </bk>
    <bk>
      <rc t="1" v="57368"/>
    </bk>
    <bk>
      <rc t="1" v="57369"/>
    </bk>
    <bk>
      <rc t="1" v="57370"/>
    </bk>
    <bk>
      <rc t="1" v="57371"/>
    </bk>
    <bk>
      <rc t="1" v="57372"/>
    </bk>
    <bk>
      <rc t="1" v="57373"/>
    </bk>
    <bk>
      <rc t="1" v="57374"/>
    </bk>
    <bk>
      <rc t="1" v="57375"/>
    </bk>
    <bk>
      <rc t="1" v="57376"/>
    </bk>
    <bk>
      <rc t="1" v="57377"/>
    </bk>
    <bk>
      <rc t="1" v="57378"/>
    </bk>
    <bk>
      <rc t="1" v="57379"/>
    </bk>
    <bk>
      <rc t="1" v="57380"/>
    </bk>
    <bk>
      <rc t="1" v="57381"/>
    </bk>
    <bk>
      <rc t="1" v="57382"/>
    </bk>
    <bk>
      <rc t="1" v="57383"/>
    </bk>
    <bk>
      <rc t="1" v="57384"/>
    </bk>
    <bk>
      <rc t="1" v="57385"/>
    </bk>
    <bk>
      <rc t="1" v="57386"/>
    </bk>
    <bk>
      <rc t="1" v="57387"/>
    </bk>
    <bk>
      <rc t="1" v="57388"/>
    </bk>
    <bk>
      <rc t="1" v="57389"/>
    </bk>
    <bk>
      <rc t="1" v="57390"/>
    </bk>
    <bk>
      <rc t="1" v="57391"/>
    </bk>
    <bk>
      <rc t="1" v="57392"/>
    </bk>
    <bk>
      <rc t="1" v="57393"/>
    </bk>
    <bk>
      <rc t="1" v="57394"/>
    </bk>
    <bk>
      <rc t="1" v="57395"/>
    </bk>
    <bk>
      <rc t="1" v="57396"/>
    </bk>
    <bk>
      <rc t="1" v="57397"/>
    </bk>
    <bk>
      <rc t="1" v="57398"/>
    </bk>
    <bk>
      <rc t="1" v="57399"/>
    </bk>
    <bk>
      <rc t="1" v="57400"/>
    </bk>
    <bk>
      <rc t="1" v="57401"/>
    </bk>
    <bk>
      <rc t="1" v="57402"/>
    </bk>
    <bk>
      <rc t="1" v="57403"/>
    </bk>
    <bk>
      <rc t="1" v="57404"/>
    </bk>
    <bk>
      <rc t="1" v="57405"/>
    </bk>
    <bk>
      <rc t="1" v="57406"/>
    </bk>
    <bk>
      <rc t="1" v="57407"/>
    </bk>
    <bk>
      <rc t="1" v="57408"/>
    </bk>
    <bk>
      <rc t="1" v="57409"/>
    </bk>
    <bk>
      <rc t="1" v="57410"/>
    </bk>
    <bk>
      <rc t="1" v="57411"/>
    </bk>
    <bk>
      <rc t="1" v="57412"/>
    </bk>
    <bk>
      <rc t="1" v="57413"/>
    </bk>
    <bk>
      <rc t="1" v="57414"/>
    </bk>
    <bk>
      <rc t="1" v="57415"/>
    </bk>
    <bk>
      <rc t="1" v="57416"/>
    </bk>
    <bk>
      <rc t="1" v="57417"/>
    </bk>
    <bk>
      <rc t="1" v="57418"/>
    </bk>
    <bk>
      <rc t="1" v="57419"/>
    </bk>
    <bk>
      <rc t="1" v="57420"/>
    </bk>
    <bk>
      <rc t="1" v="57421"/>
    </bk>
    <bk>
      <rc t="1" v="57422"/>
    </bk>
    <bk>
      <rc t="1" v="57423"/>
    </bk>
    <bk>
      <rc t="1" v="57424"/>
    </bk>
    <bk>
      <rc t="1" v="57425"/>
    </bk>
    <bk>
      <rc t="1" v="57426"/>
    </bk>
    <bk>
      <rc t="1" v="57427"/>
    </bk>
    <bk>
      <rc t="1" v="57428"/>
    </bk>
    <bk>
      <rc t="1" v="57429"/>
    </bk>
    <bk>
      <rc t="1" v="57430"/>
    </bk>
    <bk>
      <rc t="1" v="57431"/>
    </bk>
    <bk>
      <rc t="1" v="57432"/>
    </bk>
    <bk>
      <rc t="1" v="57433"/>
    </bk>
    <bk>
      <rc t="1" v="57434"/>
    </bk>
    <bk>
      <rc t="1" v="57435"/>
    </bk>
    <bk>
      <rc t="1" v="57436"/>
    </bk>
    <bk>
      <rc t="1" v="57437"/>
    </bk>
    <bk>
      <rc t="1" v="57438"/>
    </bk>
    <bk>
      <rc t="1" v="57439"/>
    </bk>
    <bk>
      <rc t="1" v="57440"/>
    </bk>
    <bk>
      <rc t="1" v="57441"/>
    </bk>
    <bk>
      <rc t="1" v="57442"/>
    </bk>
    <bk>
      <rc t="1" v="57443"/>
    </bk>
    <bk>
      <rc t="1" v="57444"/>
    </bk>
    <bk>
      <rc t="1" v="57445"/>
    </bk>
    <bk>
      <rc t="1" v="57446"/>
    </bk>
    <bk>
      <rc t="1" v="57447"/>
    </bk>
    <bk>
      <rc t="1" v="57448"/>
    </bk>
    <bk>
      <rc t="1" v="57449"/>
    </bk>
    <bk>
      <rc t="1" v="57450"/>
    </bk>
    <bk>
      <rc t="1" v="57451"/>
    </bk>
    <bk>
      <rc t="1" v="57452"/>
    </bk>
    <bk>
      <rc t="1" v="57453"/>
    </bk>
    <bk>
      <rc t="1" v="57454"/>
    </bk>
    <bk>
      <rc t="1" v="57455"/>
    </bk>
    <bk>
      <rc t="1" v="57456"/>
    </bk>
    <bk>
      <rc t="1" v="57457"/>
    </bk>
    <bk>
      <rc t="1" v="57458"/>
    </bk>
    <bk>
      <rc t="1" v="57459"/>
    </bk>
    <bk>
      <rc t="1" v="57460"/>
    </bk>
    <bk>
      <rc t="1" v="57461"/>
    </bk>
    <bk>
      <rc t="1" v="57462"/>
    </bk>
    <bk>
      <rc t="1" v="57463"/>
    </bk>
    <bk>
      <rc t="1" v="57464"/>
    </bk>
    <bk>
      <rc t="1" v="57465"/>
    </bk>
    <bk>
      <rc t="1" v="57466"/>
    </bk>
    <bk>
      <rc t="1" v="57467"/>
    </bk>
    <bk>
      <rc t="1" v="57468"/>
    </bk>
    <bk>
      <rc t="1" v="57469"/>
    </bk>
    <bk>
      <rc t="1" v="57470"/>
    </bk>
    <bk>
      <rc t="1" v="57471"/>
    </bk>
    <bk>
      <rc t="1" v="57472"/>
    </bk>
    <bk>
      <rc t="1" v="57473"/>
    </bk>
    <bk>
      <rc t="1" v="57474"/>
    </bk>
    <bk>
      <rc t="1" v="57475"/>
    </bk>
    <bk>
      <rc t="1" v="57476"/>
    </bk>
    <bk>
      <rc t="1" v="57477"/>
    </bk>
    <bk>
      <rc t="1" v="57478"/>
    </bk>
    <bk>
      <rc t="1" v="57479"/>
    </bk>
    <bk>
      <rc t="1" v="57480"/>
    </bk>
    <bk>
      <rc t="1" v="57481"/>
    </bk>
    <bk>
      <rc t="1" v="57482"/>
    </bk>
    <bk>
      <rc t="1" v="57483"/>
    </bk>
    <bk>
      <rc t="1" v="57484"/>
    </bk>
    <bk>
      <rc t="1" v="57485"/>
    </bk>
    <bk>
      <rc t="1" v="57486"/>
    </bk>
    <bk>
      <rc t="1" v="57487"/>
    </bk>
    <bk>
      <rc t="1" v="57488"/>
    </bk>
    <bk>
      <rc t="1" v="57489"/>
    </bk>
    <bk>
      <rc t="1" v="57490"/>
    </bk>
    <bk>
      <rc t="1" v="57491"/>
    </bk>
    <bk>
      <rc t="1" v="57492"/>
    </bk>
    <bk>
      <rc t="1" v="57493"/>
    </bk>
    <bk>
      <rc t="1" v="57494"/>
    </bk>
    <bk>
      <rc t="1" v="57495"/>
    </bk>
    <bk>
      <rc t="1" v="57496"/>
    </bk>
    <bk>
      <rc t="1" v="57497"/>
    </bk>
    <bk>
      <rc t="1" v="57498"/>
    </bk>
    <bk>
      <rc t="1" v="57499"/>
    </bk>
    <bk>
      <rc t="1" v="57500"/>
    </bk>
    <bk>
      <rc t="1" v="57501"/>
    </bk>
    <bk>
      <rc t="1" v="57502"/>
    </bk>
    <bk>
      <rc t="1" v="57503"/>
    </bk>
    <bk>
      <rc t="1" v="57504"/>
    </bk>
    <bk>
      <rc t="1" v="57505"/>
    </bk>
    <bk>
      <rc t="1" v="57506"/>
    </bk>
    <bk>
      <rc t="1" v="57507"/>
    </bk>
    <bk>
      <rc t="1" v="57508"/>
    </bk>
    <bk>
      <rc t="1" v="57509"/>
    </bk>
    <bk>
      <rc t="1" v="57510"/>
    </bk>
    <bk>
      <rc t="1" v="57511"/>
    </bk>
    <bk>
      <rc t="1" v="57512"/>
    </bk>
    <bk>
      <rc t="1" v="57513"/>
    </bk>
    <bk>
      <rc t="1" v="57514"/>
    </bk>
    <bk>
      <rc t="1" v="57515"/>
    </bk>
    <bk>
      <rc t="1" v="57516"/>
    </bk>
    <bk>
      <rc t="1" v="57517"/>
    </bk>
    <bk>
      <rc t="1" v="57518"/>
    </bk>
    <bk>
      <rc t="1" v="57519"/>
    </bk>
    <bk>
      <rc t="1" v="57520"/>
    </bk>
    <bk>
      <rc t="1" v="57521"/>
    </bk>
    <bk>
      <rc t="1" v="57522"/>
    </bk>
    <bk>
      <rc t="1" v="57523"/>
    </bk>
    <bk>
      <rc t="1" v="57524"/>
    </bk>
    <bk>
      <rc t="1" v="57525"/>
    </bk>
    <bk>
      <rc t="1" v="57526"/>
    </bk>
    <bk>
      <rc t="1" v="57527"/>
    </bk>
    <bk>
      <rc t="1" v="57528"/>
    </bk>
    <bk>
      <rc t="1" v="57529"/>
    </bk>
    <bk>
      <rc t="1" v="57530"/>
    </bk>
    <bk>
      <rc t="1" v="57531"/>
    </bk>
    <bk>
      <rc t="1" v="57532"/>
    </bk>
    <bk>
      <rc t="1" v="57533"/>
    </bk>
    <bk>
      <rc t="1" v="57534"/>
    </bk>
    <bk>
      <rc t="1" v="57535"/>
    </bk>
    <bk>
      <rc t="1" v="57536"/>
    </bk>
    <bk>
      <rc t="1" v="57537"/>
    </bk>
    <bk>
      <rc t="1" v="57538"/>
    </bk>
    <bk>
      <rc t="1" v="57539"/>
    </bk>
    <bk>
      <rc t="1" v="57540"/>
    </bk>
    <bk>
      <rc t="1" v="57541"/>
    </bk>
    <bk>
      <rc t="1" v="57542"/>
    </bk>
    <bk>
      <rc t="1" v="57543"/>
    </bk>
    <bk>
      <rc t="1" v="57544"/>
    </bk>
    <bk>
      <rc t="1" v="57545"/>
    </bk>
    <bk>
      <rc t="1" v="57546"/>
    </bk>
    <bk>
      <rc t="1" v="57547"/>
    </bk>
    <bk>
      <rc t="1" v="57548"/>
    </bk>
    <bk>
      <rc t="1" v="57549"/>
    </bk>
    <bk>
      <rc t="1" v="57550"/>
    </bk>
    <bk>
      <rc t="1" v="57551"/>
    </bk>
    <bk>
      <rc t="1" v="57552"/>
    </bk>
    <bk>
      <rc t="1" v="57553"/>
    </bk>
    <bk>
      <rc t="1" v="57554"/>
    </bk>
    <bk>
      <rc t="1" v="57555"/>
    </bk>
    <bk>
      <rc t="1" v="57556"/>
    </bk>
    <bk>
      <rc t="1" v="57557"/>
    </bk>
    <bk>
      <rc t="1" v="57558"/>
    </bk>
    <bk>
      <rc t="1" v="57559"/>
    </bk>
    <bk>
      <rc t="1" v="57560"/>
    </bk>
    <bk>
      <rc t="1" v="57561"/>
    </bk>
    <bk>
      <rc t="1" v="57562"/>
    </bk>
    <bk>
      <rc t="1" v="57563"/>
    </bk>
    <bk>
      <rc t="1" v="57564"/>
    </bk>
    <bk>
      <rc t="1" v="57565"/>
    </bk>
    <bk>
      <rc t="1" v="57566"/>
    </bk>
    <bk>
      <rc t="1" v="57567"/>
    </bk>
    <bk>
      <rc t="1" v="57568"/>
    </bk>
    <bk>
      <rc t="1" v="57569"/>
    </bk>
    <bk>
      <rc t="1" v="57570"/>
    </bk>
    <bk>
      <rc t="1" v="57571"/>
    </bk>
    <bk>
      <rc t="1" v="57572"/>
    </bk>
    <bk>
      <rc t="1" v="57573"/>
    </bk>
    <bk>
      <rc t="1" v="57574"/>
    </bk>
    <bk>
      <rc t="1" v="57575"/>
    </bk>
    <bk>
      <rc t="1" v="57576"/>
    </bk>
    <bk>
      <rc t="1" v="57577"/>
    </bk>
    <bk>
      <rc t="1" v="57578"/>
    </bk>
    <bk>
      <rc t="1" v="57579"/>
    </bk>
    <bk>
      <rc t="1" v="57580"/>
    </bk>
    <bk>
      <rc t="1" v="57581"/>
    </bk>
    <bk>
      <rc t="1" v="57582"/>
    </bk>
    <bk>
      <rc t="1" v="57583"/>
    </bk>
    <bk>
      <rc t="1" v="57584"/>
    </bk>
    <bk>
      <rc t="1" v="57585"/>
    </bk>
    <bk>
      <rc t="1" v="57586"/>
    </bk>
    <bk>
      <rc t="1" v="57587"/>
    </bk>
    <bk>
      <rc t="1" v="57588"/>
    </bk>
    <bk>
      <rc t="1" v="57589"/>
    </bk>
    <bk>
      <rc t="1" v="57590"/>
    </bk>
    <bk>
      <rc t="1" v="57591"/>
    </bk>
    <bk>
      <rc t="1" v="57592"/>
    </bk>
    <bk>
      <rc t="1" v="57593"/>
    </bk>
    <bk>
      <rc t="1" v="57594"/>
    </bk>
    <bk>
      <rc t="1" v="57595"/>
    </bk>
    <bk>
      <rc t="1" v="57596"/>
    </bk>
    <bk>
      <rc t="1" v="57597"/>
    </bk>
    <bk>
      <rc t="1" v="57598"/>
    </bk>
    <bk>
      <rc t="1" v="57599"/>
    </bk>
    <bk>
      <rc t="1" v="57600"/>
    </bk>
    <bk>
      <rc t="1" v="57601"/>
    </bk>
    <bk>
      <rc t="1" v="57602"/>
    </bk>
    <bk>
      <rc t="1" v="57603"/>
    </bk>
    <bk>
      <rc t="1" v="57604"/>
    </bk>
    <bk>
      <rc t="1" v="57605"/>
    </bk>
    <bk>
      <rc t="1" v="57606"/>
    </bk>
    <bk>
      <rc t="1" v="57607"/>
    </bk>
    <bk>
      <rc t="1" v="57608"/>
    </bk>
    <bk>
      <rc t="1" v="57609"/>
    </bk>
    <bk>
      <rc t="1" v="57610"/>
    </bk>
    <bk>
      <rc t="1" v="57611"/>
    </bk>
    <bk>
      <rc t="1" v="57612"/>
    </bk>
    <bk>
      <rc t="1" v="57613"/>
    </bk>
    <bk>
      <rc t="1" v="57614"/>
    </bk>
    <bk>
      <rc t="1" v="57615"/>
    </bk>
    <bk>
      <rc t="1" v="57616"/>
    </bk>
    <bk>
      <rc t="1" v="57617"/>
    </bk>
    <bk>
      <rc t="1" v="57618"/>
    </bk>
    <bk>
      <rc t="1" v="57619"/>
    </bk>
    <bk>
      <rc t="1" v="57620"/>
    </bk>
    <bk>
      <rc t="1" v="57621"/>
    </bk>
    <bk>
      <rc t="1" v="57622"/>
    </bk>
    <bk>
      <rc t="1" v="57623"/>
    </bk>
    <bk>
      <rc t="1" v="57624"/>
    </bk>
    <bk>
      <rc t="1" v="57625"/>
    </bk>
    <bk>
      <rc t="1" v="57626"/>
    </bk>
    <bk>
      <rc t="1" v="57627"/>
    </bk>
    <bk>
      <rc t="1" v="57628"/>
    </bk>
    <bk>
      <rc t="1" v="57629"/>
    </bk>
    <bk>
      <rc t="1" v="57630"/>
    </bk>
    <bk>
      <rc t="1" v="57631"/>
    </bk>
    <bk>
      <rc t="1" v="57632"/>
    </bk>
    <bk>
      <rc t="1" v="57633"/>
    </bk>
    <bk>
      <rc t="1" v="57634"/>
    </bk>
    <bk>
      <rc t="1" v="57635"/>
    </bk>
    <bk>
      <rc t="1" v="57636"/>
    </bk>
    <bk>
      <rc t="1" v="57637"/>
    </bk>
    <bk>
      <rc t="1" v="57638"/>
    </bk>
    <bk>
      <rc t="1" v="57639"/>
    </bk>
    <bk>
      <rc t="1" v="57640"/>
    </bk>
    <bk>
      <rc t="1" v="57641"/>
    </bk>
    <bk>
      <rc t="1" v="57642"/>
    </bk>
    <bk>
      <rc t="1" v="57643"/>
    </bk>
    <bk>
      <rc t="1" v="57644"/>
    </bk>
    <bk>
      <rc t="1" v="57645"/>
    </bk>
    <bk>
      <rc t="1" v="57646"/>
    </bk>
    <bk>
      <rc t="1" v="57647"/>
    </bk>
    <bk>
      <rc t="1" v="57648"/>
    </bk>
    <bk>
      <rc t="1" v="57649"/>
    </bk>
    <bk>
      <rc t="1" v="57650"/>
    </bk>
    <bk>
      <rc t="1" v="57651"/>
    </bk>
    <bk>
      <rc t="1" v="57652"/>
    </bk>
    <bk>
      <rc t="1" v="57653"/>
    </bk>
    <bk>
      <rc t="1" v="57654"/>
    </bk>
    <bk>
      <rc t="1" v="57655"/>
    </bk>
    <bk>
      <rc t="1" v="57656"/>
    </bk>
    <bk>
      <rc t="1" v="57657"/>
    </bk>
    <bk>
      <rc t="1" v="57658"/>
    </bk>
    <bk>
      <rc t="1" v="57659"/>
    </bk>
    <bk>
      <rc t="1" v="57660"/>
    </bk>
    <bk>
      <rc t="1" v="57661"/>
    </bk>
    <bk>
      <rc t="1" v="57662"/>
    </bk>
    <bk>
      <rc t="1" v="57663"/>
    </bk>
    <bk>
      <rc t="1" v="57664"/>
    </bk>
    <bk>
      <rc t="1" v="57665"/>
    </bk>
    <bk>
      <rc t="1" v="57666"/>
    </bk>
    <bk>
      <rc t="1" v="57667"/>
    </bk>
    <bk>
      <rc t="1" v="57668"/>
    </bk>
    <bk>
      <rc t="1" v="57669"/>
    </bk>
    <bk>
      <rc t="1" v="57670"/>
    </bk>
    <bk>
      <rc t="1" v="57671"/>
    </bk>
    <bk>
      <rc t="1" v="57672"/>
    </bk>
    <bk>
      <rc t="1" v="57673"/>
    </bk>
    <bk>
      <rc t="1" v="57674"/>
    </bk>
    <bk>
      <rc t="1" v="57675"/>
    </bk>
    <bk>
      <rc t="1" v="57676"/>
    </bk>
    <bk>
      <rc t="1" v="57677"/>
    </bk>
    <bk>
      <rc t="1" v="57678"/>
    </bk>
    <bk>
      <rc t="1" v="57679"/>
    </bk>
    <bk>
      <rc t="1" v="57680"/>
    </bk>
    <bk>
      <rc t="1" v="57681"/>
    </bk>
    <bk>
      <rc t="1" v="57682"/>
    </bk>
    <bk>
      <rc t="1" v="57683"/>
    </bk>
    <bk>
      <rc t="1" v="57684"/>
    </bk>
    <bk>
      <rc t="1" v="57685"/>
    </bk>
    <bk>
      <rc t="1" v="57686"/>
    </bk>
    <bk>
      <rc t="1" v="57687"/>
    </bk>
    <bk>
      <rc t="1" v="57688"/>
    </bk>
    <bk>
      <rc t="1" v="57689"/>
    </bk>
    <bk>
      <rc t="1" v="57690"/>
    </bk>
    <bk>
      <rc t="1" v="57691"/>
    </bk>
    <bk>
      <rc t="1" v="57692"/>
    </bk>
    <bk>
      <rc t="1" v="57693"/>
    </bk>
    <bk>
      <rc t="1" v="57694"/>
    </bk>
    <bk>
      <rc t="1" v="57695"/>
    </bk>
    <bk>
      <rc t="1" v="57696"/>
    </bk>
    <bk>
      <rc t="1" v="57697"/>
    </bk>
    <bk>
      <rc t="1" v="57698"/>
    </bk>
    <bk>
      <rc t="1" v="57699"/>
    </bk>
    <bk>
      <rc t="1" v="57700"/>
    </bk>
    <bk>
      <rc t="1" v="57701"/>
    </bk>
    <bk>
      <rc t="1" v="57702"/>
    </bk>
    <bk>
      <rc t="1" v="57703"/>
    </bk>
    <bk>
      <rc t="1" v="57704"/>
    </bk>
    <bk>
      <rc t="1" v="57705"/>
    </bk>
    <bk>
      <rc t="1" v="57706"/>
    </bk>
    <bk>
      <rc t="1" v="57707"/>
    </bk>
    <bk>
      <rc t="1" v="57708"/>
    </bk>
    <bk>
      <rc t="1" v="57709"/>
    </bk>
    <bk>
      <rc t="1" v="57710"/>
    </bk>
    <bk>
      <rc t="1" v="57711"/>
    </bk>
    <bk>
      <rc t="1" v="57712"/>
    </bk>
    <bk>
      <rc t="1" v="57713"/>
    </bk>
    <bk>
      <rc t="1" v="57714"/>
    </bk>
    <bk>
      <rc t="1" v="57715"/>
    </bk>
    <bk>
      <rc t="1" v="57716"/>
    </bk>
    <bk>
      <rc t="1" v="57717"/>
    </bk>
    <bk>
      <rc t="1" v="57718"/>
    </bk>
    <bk>
      <rc t="1" v="57719"/>
    </bk>
    <bk>
      <rc t="1" v="57720"/>
    </bk>
    <bk>
      <rc t="1" v="57721"/>
    </bk>
    <bk>
      <rc t="1" v="57722"/>
    </bk>
    <bk>
      <rc t="1" v="57723"/>
    </bk>
    <bk>
      <rc t="1" v="57724"/>
    </bk>
    <bk>
      <rc t="1" v="57725"/>
    </bk>
    <bk>
      <rc t="1" v="57726"/>
    </bk>
    <bk>
      <rc t="1" v="57727"/>
    </bk>
    <bk>
      <rc t="1" v="57728"/>
    </bk>
    <bk>
      <rc t="1" v="57729"/>
    </bk>
    <bk>
      <rc t="1" v="57730"/>
    </bk>
    <bk>
      <rc t="1" v="57731"/>
    </bk>
    <bk>
      <rc t="1" v="57732"/>
    </bk>
    <bk>
      <rc t="1" v="57733"/>
    </bk>
    <bk>
      <rc t="1" v="57734"/>
    </bk>
    <bk>
      <rc t="1" v="57735"/>
    </bk>
    <bk>
      <rc t="1" v="57736"/>
    </bk>
    <bk>
      <rc t="1" v="57737"/>
    </bk>
    <bk>
      <rc t="1" v="57738"/>
    </bk>
    <bk>
      <rc t="1" v="57739"/>
    </bk>
    <bk>
      <rc t="1" v="57740"/>
    </bk>
    <bk>
      <rc t="1" v="57741"/>
    </bk>
    <bk>
      <rc t="1" v="57742"/>
    </bk>
    <bk>
      <rc t="1" v="57743"/>
    </bk>
    <bk>
      <rc t="1" v="57744"/>
    </bk>
    <bk>
      <rc t="1" v="57745"/>
    </bk>
    <bk>
      <rc t="1" v="57746"/>
    </bk>
    <bk>
      <rc t="1" v="57747"/>
    </bk>
    <bk>
      <rc t="1" v="57748"/>
    </bk>
    <bk>
      <rc t="1" v="57749"/>
    </bk>
    <bk>
      <rc t="1" v="57750"/>
    </bk>
    <bk>
      <rc t="1" v="57751"/>
    </bk>
    <bk>
      <rc t="1" v="57752"/>
    </bk>
    <bk>
      <rc t="1" v="57753"/>
    </bk>
    <bk>
      <rc t="1" v="57754"/>
    </bk>
    <bk>
      <rc t="1" v="57755"/>
    </bk>
    <bk>
      <rc t="1" v="57756"/>
    </bk>
    <bk>
      <rc t="1" v="57757"/>
    </bk>
    <bk>
      <rc t="1" v="57758"/>
    </bk>
    <bk>
      <rc t="1" v="57759"/>
    </bk>
    <bk>
      <rc t="1" v="57760"/>
    </bk>
    <bk>
      <rc t="1" v="57761"/>
    </bk>
    <bk>
      <rc t="1" v="57762"/>
    </bk>
    <bk>
      <rc t="1" v="57763"/>
    </bk>
    <bk>
      <rc t="1" v="57764"/>
    </bk>
    <bk>
      <rc t="1" v="57765"/>
    </bk>
    <bk>
      <rc t="1" v="57766"/>
    </bk>
    <bk>
      <rc t="1" v="57767"/>
    </bk>
    <bk>
      <rc t="1" v="57768"/>
    </bk>
    <bk>
      <rc t="1" v="57769"/>
    </bk>
    <bk>
      <rc t="1" v="57770"/>
    </bk>
    <bk>
      <rc t="1" v="57771"/>
    </bk>
    <bk>
      <rc t="1" v="57772"/>
    </bk>
    <bk>
      <rc t="1" v="57773"/>
    </bk>
    <bk>
      <rc t="1" v="57774"/>
    </bk>
    <bk>
      <rc t="1" v="57775"/>
    </bk>
    <bk>
      <rc t="1" v="57776"/>
    </bk>
    <bk>
      <rc t="1" v="57777"/>
    </bk>
    <bk>
      <rc t="1" v="57778"/>
    </bk>
    <bk>
      <rc t="1" v="57779"/>
    </bk>
    <bk>
      <rc t="1" v="57780"/>
    </bk>
    <bk>
      <rc t="1" v="57781"/>
    </bk>
    <bk>
      <rc t="1" v="57782"/>
    </bk>
    <bk>
      <rc t="1" v="57783"/>
    </bk>
    <bk>
      <rc t="1" v="57784"/>
    </bk>
    <bk>
      <rc t="1" v="57785"/>
    </bk>
    <bk>
      <rc t="1" v="57786"/>
    </bk>
    <bk>
      <rc t="1" v="57787"/>
    </bk>
    <bk>
      <rc t="1" v="57788"/>
    </bk>
    <bk>
      <rc t="1" v="57789"/>
    </bk>
    <bk>
      <rc t="1" v="57790"/>
    </bk>
    <bk>
      <rc t="1" v="57791"/>
    </bk>
    <bk>
      <rc t="1" v="57792"/>
    </bk>
    <bk>
      <rc t="1" v="57793"/>
    </bk>
    <bk>
      <rc t="1" v="57794"/>
    </bk>
    <bk>
      <rc t="1" v="57795"/>
    </bk>
    <bk>
      <rc t="1" v="57796"/>
    </bk>
    <bk>
      <rc t="1" v="57797"/>
    </bk>
    <bk>
      <rc t="1" v="57798"/>
    </bk>
    <bk>
      <rc t="1" v="57799"/>
    </bk>
    <bk>
      <rc t="1" v="57800"/>
    </bk>
    <bk>
      <rc t="1" v="57801"/>
    </bk>
    <bk>
      <rc t="1" v="57802"/>
    </bk>
    <bk>
      <rc t="1" v="57803"/>
    </bk>
    <bk>
      <rc t="1" v="57804"/>
    </bk>
    <bk>
      <rc t="1" v="57805"/>
    </bk>
    <bk>
      <rc t="1" v="57806"/>
    </bk>
    <bk>
      <rc t="1" v="57807"/>
    </bk>
    <bk>
      <rc t="1" v="57808"/>
    </bk>
    <bk>
      <rc t="1" v="57809"/>
    </bk>
    <bk>
      <rc t="1" v="57810"/>
    </bk>
    <bk>
      <rc t="1" v="57811"/>
    </bk>
    <bk>
      <rc t="1" v="57812"/>
    </bk>
    <bk>
      <rc t="1" v="57813"/>
    </bk>
    <bk>
      <rc t="1" v="57814"/>
    </bk>
    <bk>
      <rc t="1" v="57815"/>
    </bk>
    <bk>
      <rc t="1" v="57816"/>
    </bk>
    <bk>
      <rc t="1" v="57817"/>
    </bk>
    <bk>
      <rc t="1" v="57818"/>
    </bk>
    <bk>
      <rc t="1" v="57819"/>
    </bk>
    <bk>
      <rc t="1" v="57820"/>
    </bk>
    <bk>
      <rc t="1" v="57821"/>
    </bk>
    <bk>
      <rc t="1" v="57822"/>
    </bk>
    <bk>
      <rc t="1" v="57823"/>
    </bk>
    <bk>
      <rc t="1" v="57824"/>
    </bk>
    <bk>
      <rc t="1" v="57825"/>
    </bk>
    <bk>
      <rc t="1" v="57826"/>
    </bk>
    <bk>
      <rc t="1" v="57827"/>
    </bk>
    <bk>
      <rc t="1" v="57828"/>
    </bk>
    <bk>
      <rc t="1" v="57829"/>
    </bk>
    <bk>
      <rc t="1" v="57830"/>
    </bk>
    <bk>
      <rc t="1" v="57831"/>
    </bk>
    <bk>
      <rc t="1" v="57832"/>
    </bk>
    <bk>
      <rc t="1" v="57833"/>
    </bk>
    <bk>
      <rc t="1" v="57834"/>
    </bk>
    <bk>
      <rc t="1" v="57835"/>
    </bk>
    <bk>
      <rc t="1" v="57836"/>
    </bk>
    <bk>
      <rc t="1" v="57837"/>
    </bk>
    <bk>
      <rc t="1" v="57838"/>
    </bk>
    <bk>
      <rc t="1" v="57839"/>
    </bk>
    <bk>
      <rc t="1" v="57840"/>
    </bk>
    <bk>
      <rc t="1" v="57841"/>
    </bk>
    <bk>
      <rc t="1" v="57842"/>
    </bk>
    <bk>
      <rc t="1" v="57843"/>
    </bk>
    <bk>
      <rc t="1" v="57844"/>
    </bk>
    <bk>
      <rc t="1" v="57845"/>
    </bk>
    <bk>
      <rc t="1" v="57846"/>
    </bk>
    <bk>
      <rc t="1" v="57847"/>
    </bk>
    <bk>
      <rc t="1" v="57848"/>
    </bk>
    <bk>
      <rc t="1" v="57849"/>
    </bk>
    <bk>
      <rc t="1" v="57850"/>
    </bk>
    <bk>
      <rc t="1" v="57851"/>
    </bk>
    <bk>
      <rc t="1" v="57852"/>
    </bk>
    <bk>
      <rc t="1" v="57853"/>
    </bk>
    <bk>
      <rc t="1" v="57854"/>
    </bk>
    <bk>
      <rc t="1" v="57855"/>
    </bk>
    <bk>
      <rc t="1" v="57856"/>
    </bk>
    <bk>
      <rc t="1" v="57857"/>
    </bk>
    <bk>
      <rc t="1" v="57858"/>
    </bk>
    <bk>
      <rc t="1" v="57859"/>
    </bk>
    <bk>
      <rc t="1" v="57860"/>
    </bk>
    <bk>
      <rc t="1" v="57861"/>
    </bk>
    <bk>
      <rc t="1" v="57862"/>
    </bk>
    <bk>
      <rc t="1" v="57863"/>
    </bk>
    <bk>
      <rc t="1" v="57864"/>
    </bk>
    <bk>
      <rc t="1" v="57865"/>
    </bk>
    <bk>
      <rc t="1" v="57866"/>
    </bk>
    <bk>
      <rc t="1" v="57867"/>
    </bk>
    <bk>
      <rc t="1" v="57868"/>
    </bk>
    <bk>
      <rc t="1" v="57869"/>
    </bk>
    <bk>
      <rc t="1" v="57870"/>
    </bk>
    <bk>
      <rc t="1" v="57871"/>
    </bk>
    <bk>
      <rc t="1" v="57872"/>
    </bk>
    <bk>
      <rc t="1" v="57873"/>
    </bk>
    <bk>
      <rc t="1" v="57874"/>
    </bk>
    <bk>
      <rc t="1" v="57875"/>
    </bk>
    <bk>
      <rc t="1" v="57876"/>
    </bk>
    <bk>
      <rc t="1" v="57877"/>
    </bk>
    <bk>
      <rc t="1" v="57878"/>
    </bk>
    <bk>
      <rc t="1" v="57879"/>
    </bk>
    <bk>
      <rc t="1" v="57880"/>
    </bk>
    <bk>
      <rc t="1" v="57881"/>
    </bk>
    <bk>
      <rc t="1" v="57882"/>
    </bk>
    <bk>
      <rc t="1" v="57883"/>
    </bk>
    <bk>
      <rc t="1" v="57884"/>
    </bk>
    <bk>
      <rc t="1" v="57885"/>
    </bk>
    <bk>
      <rc t="1" v="57886"/>
    </bk>
    <bk>
      <rc t="1" v="57887"/>
    </bk>
    <bk>
      <rc t="1" v="57888"/>
    </bk>
    <bk>
      <rc t="1" v="57889"/>
    </bk>
    <bk>
      <rc t="1" v="57890"/>
    </bk>
    <bk>
      <rc t="1" v="57891"/>
    </bk>
    <bk>
      <rc t="1" v="57892"/>
    </bk>
    <bk>
      <rc t="1" v="57893"/>
    </bk>
    <bk>
      <rc t="1" v="57894"/>
    </bk>
    <bk>
      <rc t="1" v="57895"/>
    </bk>
    <bk>
      <rc t="1" v="57896"/>
    </bk>
    <bk>
      <rc t="1" v="57897"/>
    </bk>
    <bk>
      <rc t="1" v="57898"/>
    </bk>
    <bk>
      <rc t="1" v="57899"/>
    </bk>
    <bk>
      <rc t="1" v="57900"/>
    </bk>
    <bk>
      <rc t="1" v="57901"/>
    </bk>
    <bk>
      <rc t="1" v="57902"/>
    </bk>
    <bk>
      <rc t="1" v="57903"/>
    </bk>
    <bk>
      <rc t="1" v="57904"/>
    </bk>
    <bk>
      <rc t="1" v="57905"/>
    </bk>
    <bk>
      <rc t="1" v="57906"/>
    </bk>
    <bk>
      <rc t="1" v="57907"/>
    </bk>
    <bk>
      <rc t="1" v="57908"/>
    </bk>
    <bk>
      <rc t="1" v="57909"/>
    </bk>
    <bk>
      <rc t="1" v="57910"/>
    </bk>
    <bk>
      <rc t="1" v="57911"/>
    </bk>
    <bk>
      <rc t="1" v="57912"/>
    </bk>
    <bk>
      <rc t="1" v="57913"/>
    </bk>
    <bk>
      <rc t="1" v="57914"/>
    </bk>
    <bk>
      <rc t="1" v="57915"/>
    </bk>
    <bk>
      <rc t="1" v="57916"/>
    </bk>
    <bk>
      <rc t="1" v="57917"/>
    </bk>
    <bk>
      <rc t="1" v="57918"/>
    </bk>
    <bk>
      <rc t="1" v="57919"/>
    </bk>
    <bk>
      <rc t="1" v="57920"/>
    </bk>
    <bk>
      <rc t="1" v="57921"/>
    </bk>
    <bk>
      <rc t="1" v="57922"/>
    </bk>
    <bk>
      <rc t="1" v="57923"/>
    </bk>
    <bk>
      <rc t="1" v="57924"/>
    </bk>
    <bk>
      <rc t="1" v="57925"/>
    </bk>
    <bk>
      <rc t="1" v="57926"/>
    </bk>
    <bk>
      <rc t="1" v="57927"/>
    </bk>
    <bk>
      <rc t="1" v="57928"/>
    </bk>
    <bk>
      <rc t="1" v="57929"/>
    </bk>
    <bk>
      <rc t="1" v="57930"/>
    </bk>
    <bk>
      <rc t="1" v="57931"/>
    </bk>
    <bk>
      <rc t="1" v="57932"/>
    </bk>
    <bk>
      <rc t="1" v="57933"/>
    </bk>
    <bk>
      <rc t="1" v="57934"/>
    </bk>
    <bk>
      <rc t="1" v="57935"/>
    </bk>
    <bk>
      <rc t="1" v="57936"/>
    </bk>
    <bk>
      <rc t="1" v="57937"/>
    </bk>
    <bk>
      <rc t="1" v="57938"/>
    </bk>
    <bk>
      <rc t="1" v="57939"/>
    </bk>
    <bk>
      <rc t="1" v="57940"/>
    </bk>
    <bk>
      <rc t="1" v="57941"/>
    </bk>
    <bk>
      <rc t="1" v="57942"/>
    </bk>
    <bk>
      <rc t="1" v="57943"/>
    </bk>
    <bk>
      <rc t="1" v="57944"/>
    </bk>
    <bk>
      <rc t="1" v="57945"/>
    </bk>
    <bk>
      <rc t="1" v="57946"/>
    </bk>
    <bk>
      <rc t="1" v="57947"/>
    </bk>
    <bk>
      <rc t="1" v="57948"/>
    </bk>
    <bk>
      <rc t="1" v="57949"/>
    </bk>
    <bk>
      <rc t="1" v="57950"/>
    </bk>
    <bk>
      <rc t="1" v="57951"/>
    </bk>
    <bk>
      <rc t="1" v="57952"/>
    </bk>
    <bk>
      <rc t="1" v="57953"/>
    </bk>
    <bk>
      <rc t="1" v="57954"/>
    </bk>
    <bk>
      <rc t="1" v="57955"/>
    </bk>
    <bk>
      <rc t="1" v="57956"/>
    </bk>
    <bk>
      <rc t="1" v="57957"/>
    </bk>
    <bk>
      <rc t="1" v="57958"/>
    </bk>
    <bk>
      <rc t="1" v="57959"/>
    </bk>
    <bk>
      <rc t="1" v="57960"/>
    </bk>
    <bk>
      <rc t="1" v="57961"/>
    </bk>
    <bk>
      <rc t="1" v="57962"/>
    </bk>
    <bk>
      <rc t="1" v="57963"/>
    </bk>
    <bk>
      <rc t="1" v="57964"/>
    </bk>
    <bk>
      <rc t="1" v="57965"/>
    </bk>
    <bk>
      <rc t="1" v="57966"/>
    </bk>
    <bk>
      <rc t="1" v="57967"/>
    </bk>
    <bk>
      <rc t="1" v="57968"/>
    </bk>
    <bk>
      <rc t="1" v="57969"/>
    </bk>
    <bk>
      <rc t="1" v="57970"/>
    </bk>
    <bk>
      <rc t="1" v="57971"/>
    </bk>
    <bk>
      <rc t="1" v="57972"/>
    </bk>
    <bk>
      <rc t="1" v="57973"/>
    </bk>
    <bk>
      <rc t="1" v="57974"/>
    </bk>
    <bk>
      <rc t="1" v="57975"/>
    </bk>
    <bk>
      <rc t="1" v="57976"/>
    </bk>
    <bk>
      <rc t="1" v="57977"/>
    </bk>
    <bk>
      <rc t="1" v="57978"/>
    </bk>
    <bk>
      <rc t="1" v="57979"/>
    </bk>
    <bk>
      <rc t="1" v="57980"/>
    </bk>
    <bk>
      <rc t="1" v="57981"/>
    </bk>
    <bk>
      <rc t="1" v="57982"/>
    </bk>
    <bk>
      <rc t="1" v="57983"/>
    </bk>
    <bk>
      <rc t="1" v="57984"/>
    </bk>
    <bk>
      <rc t="1" v="57985"/>
    </bk>
    <bk>
      <rc t="1" v="57986"/>
    </bk>
    <bk>
      <rc t="1" v="57987"/>
    </bk>
    <bk>
      <rc t="1" v="57988"/>
    </bk>
    <bk>
      <rc t="1" v="57989"/>
    </bk>
    <bk>
      <rc t="1" v="57990"/>
    </bk>
    <bk>
      <rc t="1" v="57991"/>
    </bk>
    <bk>
      <rc t="1" v="57992"/>
    </bk>
    <bk>
      <rc t="1" v="57993"/>
    </bk>
    <bk>
      <rc t="1" v="57994"/>
    </bk>
    <bk>
      <rc t="1" v="57995"/>
    </bk>
    <bk>
      <rc t="1" v="57996"/>
    </bk>
    <bk>
      <rc t="1" v="57997"/>
    </bk>
    <bk>
      <rc t="1" v="57998"/>
    </bk>
    <bk>
      <rc t="1" v="57999"/>
    </bk>
    <bk>
      <rc t="1" v="58000"/>
    </bk>
    <bk>
      <rc t="1" v="58001"/>
    </bk>
    <bk>
      <rc t="1" v="58002"/>
    </bk>
    <bk>
      <rc t="1" v="58003"/>
    </bk>
    <bk>
      <rc t="1" v="58004"/>
    </bk>
    <bk>
      <rc t="1" v="58005"/>
    </bk>
    <bk>
      <rc t="1" v="58006"/>
    </bk>
    <bk>
      <rc t="1" v="58007"/>
    </bk>
    <bk>
      <rc t="1" v="58008"/>
    </bk>
    <bk>
      <rc t="1" v="58009"/>
    </bk>
    <bk>
      <rc t="1" v="58010"/>
    </bk>
    <bk>
      <rc t="1" v="58011"/>
    </bk>
    <bk>
      <rc t="1" v="58012"/>
    </bk>
    <bk>
      <rc t="1" v="58013"/>
    </bk>
    <bk>
      <rc t="1" v="58014"/>
    </bk>
    <bk>
      <rc t="1" v="58015"/>
    </bk>
    <bk>
      <rc t="1" v="58016"/>
    </bk>
    <bk>
      <rc t="1" v="58017"/>
    </bk>
    <bk>
      <rc t="1" v="58018"/>
    </bk>
    <bk>
      <rc t="1" v="58019"/>
    </bk>
    <bk>
      <rc t="1" v="58020"/>
    </bk>
    <bk>
      <rc t="1" v="58021"/>
    </bk>
    <bk>
      <rc t="1" v="58022"/>
    </bk>
    <bk>
      <rc t="1" v="58023"/>
    </bk>
    <bk>
      <rc t="1" v="58024"/>
    </bk>
    <bk>
      <rc t="1" v="58025"/>
    </bk>
    <bk>
      <rc t="1" v="58026"/>
    </bk>
    <bk>
      <rc t="1" v="58027"/>
    </bk>
    <bk>
      <rc t="1" v="58028"/>
    </bk>
    <bk>
      <rc t="1" v="58029"/>
    </bk>
    <bk>
      <rc t="1" v="58030"/>
    </bk>
    <bk>
      <rc t="1" v="58031"/>
    </bk>
    <bk>
      <rc t="1" v="58032"/>
    </bk>
    <bk>
      <rc t="1" v="58033"/>
    </bk>
    <bk>
      <rc t="1" v="58034"/>
    </bk>
    <bk>
      <rc t="1" v="58035"/>
    </bk>
    <bk>
      <rc t="1" v="58036"/>
    </bk>
    <bk>
      <rc t="1" v="58037"/>
    </bk>
    <bk>
      <rc t="1" v="58038"/>
    </bk>
    <bk>
      <rc t="1" v="58039"/>
    </bk>
    <bk>
      <rc t="1" v="58040"/>
    </bk>
    <bk>
      <rc t="1" v="58041"/>
    </bk>
    <bk>
      <rc t="1" v="58042"/>
    </bk>
    <bk>
      <rc t="1" v="58043"/>
    </bk>
    <bk>
      <rc t="1" v="58044"/>
    </bk>
    <bk>
      <rc t="1" v="58045"/>
    </bk>
    <bk>
      <rc t="1" v="58046"/>
    </bk>
    <bk>
      <rc t="1" v="58047"/>
    </bk>
    <bk>
      <rc t="1" v="58048"/>
    </bk>
    <bk>
      <rc t="1" v="58049"/>
    </bk>
    <bk>
      <rc t="1" v="58050"/>
    </bk>
    <bk>
      <rc t="1" v="58051"/>
    </bk>
    <bk>
      <rc t="1" v="58052"/>
    </bk>
    <bk>
      <rc t="1" v="58053"/>
    </bk>
    <bk>
      <rc t="1" v="58054"/>
    </bk>
    <bk>
      <rc t="1" v="58055"/>
    </bk>
    <bk>
      <rc t="1" v="58056"/>
    </bk>
    <bk>
      <rc t="1" v="58057"/>
    </bk>
    <bk>
      <rc t="1" v="58058"/>
    </bk>
    <bk>
      <rc t="1" v="58059"/>
    </bk>
    <bk>
      <rc t="1" v="58060"/>
    </bk>
    <bk>
      <rc t="1" v="58061"/>
    </bk>
    <bk>
      <rc t="1" v="58062"/>
    </bk>
    <bk>
      <rc t="1" v="58063"/>
    </bk>
    <bk>
      <rc t="1" v="58064"/>
    </bk>
    <bk>
      <rc t="1" v="58065"/>
    </bk>
    <bk>
      <rc t="1" v="58066"/>
    </bk>
    <bk>
      <rc t="1" v="58067"/>
    </bk>
    <bk>
      <rc t="1" v="58068"/>
    </bk>
    <bk>
      <rc t="1" v="58069"/>
    </bk>
    <bk>
      <rc t="1" v="58070"/>
    </bk>
    <bk>
      <rc t="1" v="58071"/>
    </bk>
    <bk>
      <rc t="1" v="58072"/>
    </bk>
    <bk>
      <rc t="1" v="58073"/>
    </bk>
    <bk>
      <rc t="1" v="58074"/>
    </bk>
    <bk>
      <rc t="1" v="58075"/>
    </bk>
    <bk>
      <rc t="1" v="58076"/>
    </bk>
    <bk>
      <rc t="1" v="58077"/>
    </bk>
    <bk>
      <rc t="1" v="58078"/>
    </bk>
    <bk>
      <rc t="1" v="58079"/>
    </bk>
    <bk>
      <rc t="1" v="58080"/>
    </bk>
    <bk>
      <rc t="1" v="58081"/>
    </bk>
    <bk>
      <rc t="1" v="58082"/>
    </bk>
    <bk>
      <rc t="1" v="58083"/>
    </bk>
    <bk>
      <rc t="1" v="58084"/>
    </bk>
    <bk>
      <rc t="1" v="58085"/>
    </bk>
    <bk>
      <rc t="1" v="58086"/>
    </bk>
    <bk>
      <rc t="1" v="58087"/>
    </bk>
    <bk>
      <rc t="1" v="58088"/>
    </bk>
    <bk>
      <rc t="1" v="58089"/>
    </bk>
    <bk>
      <rc t="1" v="58090"/>
    </bk>
    <bk>
      <rc t="1" v="58091"/>
    </bk>
    <bk>
      <rc t="1" v="58092"/>
    </bk>
    <bk>
      <rc t="1" v="58093"/>
    </bk>
    <bk>
      <rc t="1" v="58094"/>
    </bk>
    <bk>
      <rc t="1" v="58095"/>
    </bk>
    <bk>
      <rc t="1" v="58096"/>
    </bk>
    <bk>
      <rc t="1" v="58097"/>
    </bk>
    <bk>
      <rc t="1" v="58098"/>
    </bk>
    <bk>
      <rc t="1" v="58099"/>
    </bk>
    <bk>
      <rc t="1" v="58100"/>
    </bk>
    <bk>
      <rc t="1" v="58101"/>
    </bk>
    <bk>
      <rc t="1" v="58102"/>
    </bk>
    <bk>
      <rc t="1" v="58103"/>
    </bk>
    <bk>
      <rc t="1" v="58104"/>
    </bk>
    <bk>
      <rc t="1" v="58105"/>
    </bk>
    <bk>
      <rc t="1" v="58106"/>
    </bk>
    <bk>
      <rc t="1" v="58107"/>
    </bk>
    <bk>
      <rc t="1" v="58108"/>
    </bk>
    <bk>
      <rc t="1" v="58109"/>
    </bk>
    <bk>
      <rc t="1" v="58110"/>
    </bk>
    <bk>
      <rc t="1" v="58111"/>
    </bk>
    <bk>
      <rc t="1" v="58112"/>
    </bk>
    <bk>
      <rc t="1" v="58113"/>
    </bk>
    <bk>
      <rc t="1" v="58114"/>
    </bk>
    <bk>
      <rc t="1" v="58115"/>
    </bk>
    <bk>
      <rc t="1" v="58116"/>
    </bk>
    <bk>
      <rc t="1" v="58117"/>
    </bk>
    <bk>
      <rc t="1" v="58118"/>
    </bk>
    <bk>
      <rc t="1" v="58119"/>
    </bk>
    <bk>
      <rc t="1" v="58120"/>
    </bk>
    <bk>
      <rc t="1" v="58121"/>
    </bk>
    <bk>
      <rc t="1" v="58122"/>
    </bk>
    <bk>
      <rc t="1" v="58123"/>
    </bk>
    <bk>
      <rc t="1" v="58124"/>
    </bk>
    <bk>
      <rc t="1" v="58125"/>
    </bk>
    <bk>
      <rc t="1" v="58126"/>
    </bk>
    <bk>
      <rc t="1" v="58127"/>
    </bk>
    <bk>
      <rc t="1" v="58128"/>
    </bk>
    <bk>
      <rc t="1" v="58129"/>
    </bk>
    <bk>
      <rc t="1" v="58130"/>
    </bk>
    <bk>
      <rc t="1" v="58131"/>
    </bk>
    <bk>
      <rc t="1" v="58132"/>
    </bk>
    <bk>
      <rc t="1" v="58133"/>
    </bk>
    <bk>
      <rc t="1" v="58134"/>
    </bk>
    <bk>
      <rc t="1" v="58135"/>
    </bk>
    <bk>
      <rc t="1" v="58136"/>
    </bk>
    <bk>
      <rc t="1" v="58137"/>
    </bk>
    <bk>
      <rc t="1" v="58138"/>
    </bk>
    <bk>
      <rc t="1" v="58139"/>
    </bk>
    <bk>
      <rc t="1" v="58140"/>
    </bk>
    <bk>
      <rc t="1" v="58141"/>
    </bk>
    <bk>
      <rc t="1" v="58142"/>
    </bk>
    <bk>
      <rc t="1" v="58143"/>
    </bk>
    <bk>
      <rc t="1" v="58144"/>
    </bk>
    <bk>
      <rc t="1" v="58145"/>
    </bk>
    <bk>
      <rc t="1" v="58146"/>
    </bk>
    <bk>
      <rc t="1" v="58147"/>
    </bk>
    <bk>
      <rc t="1" v="58148"/>
    </bk>
    <bk>
      <rc t="1" v="58149"/>
    </bk>
    <bk>
      <rc t="1" v="58150"/>
    </bk>
    <bk>
      <rc t="1" v="58151"/>
    </bk>
    <bk>
      <rc t="1" v="58152"/>
    </bk>
    <bk>
      <rc t="1" v="58153"/>
    </bk>
    <bk>
      <rc t="1" v="58154"/>
    </bk>
    <bk>
      <rc t="1" v="58155"/>
    </bk>
    <bk>
      <rc t="1" v="58156"/>
    </bk>
    <bk>
      <rc t="1" v="58157"/>
    </bk>
    <bk>
      <rc t="1" v="58158"/>
    </bk>
    <bk>
      <rc t="1" v="58159"/>
    </bk>
    <bk>
      <rc t="1" v="58160"/>
    </bk>
    <bk>
      <rc t="1" v="58161"/>
    </bk>
    <bk>
      <rc t="1" v="58162"/>
    </bk>
    <bk>
      <rc t="1" v="58163"/>
    </bk>
    <bk>
      <rc t="1" v="58164"/>
    </bk>
    <bk>
      <rc t="1" v="58165"/>
    </bk>
    <bk>
      <rc t="1" v="58166"/>
    </bk>
    <bk>
      <rc t="1" v="58167"/>
    </bk>
    <bk>
      <rc t="1" v="58168"/>
    </bk>
    <bk>
      <rc t="1" v="58169"/>
    </bk>
    <bk>
      <rc t="1" v="58170"/>
    </bk>
    <bk>
      <rc t="1" v="58171"/>
    </bk>
    <bk>
      <rc t="1" v="58172"/>
    </bk>
    <bk>
      <rc t="1" v="58173"/>
    </bk>
    <bk>
      <rc t="1" v="58174"/>
    </bk>
    <bk>
      <rc t="1" v="58175"/>
    </bk>
    <bk>
      <rc t="1" v="58176"/>
    </bk>
    <bk>
      <rc t="1" v="58177"/>
    </bk>
    <bk>
      <rc t="1" v="58178"/>
    </bk>
    <bk>
      <rc t="1" v="58179"/>
    </bk>
    <bk>
      <rc t="1" v="58180"/>
    </bk>
    <bk>
      <rc t="1" v="58181"/>
    </bk>
    <bk>
      <rc t="1" v="58182"/>
    </bk>
    <bk>
      <rc t="1" v="58183"/>
    </bk>
    <bk>
      <rc t="1" v="58184"/>
    </bk>
    <bk>
      <rc t="1" v="58185"/>
    </bk>
    <bk>
      <rc t="1" v="58186"/>
    </bk>
    <bk>
      <rc t="1" v="58187"/>
    </bk>
    <bk>
      <rc t="1" v="58188"/>
    </bk>
    <bk>
      <rc t="1" v="58189"/>
    </bk>
    <bk>
      <rc t="1" v="58190"/>
    </bk>
    <bk>
      <rc t="1" v="58191"/>
    </bk>
    <bk>
      <rc t="1" v="58192"/>
    </bk>
    <bk>
      <rc t="1" v="58193"/>
    </bk>
    <bk>
      <rc t="1" v="58194"/>
    </bk>
    <bk>
      <rc t="1" v="58195"/>
    </bk>
    <bk>
      <rc t="1" v="58196"/>
    </bk>
    <bk>
      <rc t="1" v="58197"/>
    </bk>
    <bk>
      <rc t="1" v="58198"/>
    </bk>
    <bk>
      <rc t="1" v="58199"/>
    </bk>
    <bk>
      <rc t="1" v="58200"/>
    </bk>
    <bk>
      <rc t="1" v="58201"/>
    </bk>
    <bk>
      <rc t="1" v="58202"/>
    </bk>
    <bk>
      <rc t="1" v="58203"/>
    </bk>
    <bk>
      <rc t="1" v="58204"/>
    </bk>
    <bk>
      <rc t="1" v="58205"/>
    </bk>
    <bk>
      <rc t="1" v="58206"/>
    </bk>
    <bk>
      <rc t="1" v="58207"/>
    </bk>
    <bk>
      <rc t="1" v="58208"/>
    </bk>
    <bk>
      <rc t="1" v="58209"/>
    </bk>
    <bk>
      <rc t="1" v="58210"/>
    </bk>
    <bk>
      <rc t="1" v="58211"/>
    </bk>
    <bk>
      <rc t="1" v="58212"/>
    </bk>
    <bk>
      <rc t="1" v="58213"/>
    </bk>
    <bk>
      <rc t="1" v="58214"/>
    </bk>
    <bk>
      <rc t="1" v="58215"/>
    </bk>
    <bk>
      <rc t="1" v="58216"/>
    </bk>
    <bk>
      <rc t="1" v="58217"/>
    </bk>
    <bk>
      <rc t="1" v="58218"/>
    </bk>
    <bk>
      <rc t="1" v="58219"/>
    </bk>
    <bk>
      <rc t="1" v="58220"/>
    </bk>
    <bk>
      <rc t="1" v="58221"/>
    </bk>
    <bk>
      <rc t="1" v="58222"/>
    </bk>
    <bk>
      <rc t="1" v="58223"/>
    </bk>
    <bk>
      <rc t="1" v="58224"/>
    </bk>
    <bk>
      <rc t="1" v="58225"/>
    </bk>
    <bk>
      <rc t="1" v="58226"/>
    </bk>
    <bk>
      <rc t="1" v="58227"/>
    </bk>
    <bk>
      <rc t="1" v="58228"/>
    </bk>
    <bk>
      <rc t="1" v="58229"/>
    </bk>
    <bk>
      <rc t="1" v="58230"/>
    </bk>
    <bk>
      <rc t="1" v="58231"/>
    </bk>
    <bk>
      <rc t="1" v="58232"/>
    </bk>
    <bk>
      <rc t="1" v="58233"/>
    </bk>
    <bk>
      <rc t="1" v="58234"/>
    </bk>
    <bk>
      <rc t="1" v="58235"/>
    </bk>
    <bk>
      <rc t="1" v="58236"/>
    </bk>
    <bk>
      <rc t="1" v="58237"/>
    </bk>
    <bk>
      <rc t="1" v="58238"/>
    </bk>
    <bk>
      <rc t="1" v="58239"/>
    </bk>
    <bk>
      <rc t="1" v="58240"/>
    </bk>
    <bk>
      <rc t="1" v="58241"/>
    </bk>
    <bk>
      <rc t="1" v="58242"/>
    </bk>
    <bk>
      <rc t="1" v="58243"/>
    </bk>
    <bk>
      <rc t="1" v="58244"/>
    </bk>
    <bk>
      <rc t="1" v="58245"/>
    </bk>
    <bk>
      <rc t="1" v="58246"/>
    </bk>
    <bk>
      <rc t="1" v="58247"/>
    </bk>
    <bk>
      <rc t="1" v="58248"/>
    </bk>
    <bk>
      <rc t="1" v="58249"/>
    </bk>
    <bk>
      <rc t="1" v="58250"/>
    </bk>
    <bk>
      <rc t="1" v="58251"/>
    </bk>
    <bk>
      <rc t="1" v="58252"/>
    </bk>
    <bk>
      <rc t="1" v="58253"/>
    </bk>
    <bk>
      <rc t="1" v="58254"/>
    </bk>
    <bk>
      <rc t="1" v="58255"/>
    </bk>
    <bk>
      <rc t="1" v="58256"/>
    </bk>
    <bk>
      <rc t="1" v="58257"/>
    </bk>
    <bk>
      <rc t="1" v="58258"/>
    </bk>
    <bk>
      <rc t="1" v="58259"/>
    </bk>
    <bk>
      <rc t="1" v="58260"/>
    </bk>
    <bk>
      <rc t="1" v="58261"/>
    </bk>
    <bk>
      <rc t="1" v="58262"/>
    </bk>
    <bk>
      <rc t="1" v="58263"/>
    </bk>
    <bk>
      <rc t="1" v="58264"/>
    </bk>
    <bk>
      <rc t="1" v="58265"/>
    </bk>
    <bk>
      <rc t="1" v="58266"/>
    </bk>
    <bk>
      <rc t="1" v="58267"/>
    </bk>
    <bk>
      <rc t="1" v="58268"/>
    </bk>
    <bk>
      <rc t="1" v="58269"/>
    </bk>
    <bk>
      <rc t="1" v="58270"/>
    </bk>
    <bk>
      <rc t="1" v="58271"/>
    </bk>
    <bk>
      <rc t="1" v="58272"/>
    </bk>
    <bk>
      <rc t="1" v="58273"/>
    </bk>
    <bk>
      <rc t="1" v="58274"/>
    </bk>
    <bk>
      <rc t="1" v="58275"/>
    </bk>
    <bk>
      <rc t="1" v="58276"/>
    </bk>
    <bk>
      <rc t="1" v="58277"/>
    </bk>
    <bk>
      <rc t="1" v="58278"/>
    </bk>
    <bk>
      <rc t="1" v="58279"/>
    </bk>
    <bk>
      <rc t="1" v="58280"/>
    </bk>
    <bk>
      <rc t="1" v="58281"/>
    </bk>
    <bk>
      <rc t="1" v="58282"/>
    </bk>
    <bk>
      <rc t="1" v="58283"/>
    </bk>
    <bk>
      <rc t="1" v="58284"/>
    </bk>
    <bk>
      <rc t="1" v="58285"/>
    </bk>
    <bk>
      <rc t="1" v="58286"/>
    </bk>
    <bk>
      <rc t="1" v="58287"/>
    </bk>
    <bk>
      <rc t="1" v="58288"/>
    </bk>
    <bk>
      <rc t="1" v="58289"/>
    </bk>
    <bk>
      <rc t="1" v="58290"/>
    </bk>
    <bk>
      <rc t="1" v="58291"/>
    </bk>
    <bk>
      <rc t="1" v="58292"/>
    </bk>
    <bk>
      <rc t="1" v="58293"/>
    </bk>
    <bk>
      <rc t="1" v="58294"/>
    </bk>
    <bk>
      <rc t="1" v="58295"/>
    </bk>
    <bk>
      <rc t="1" v="58296"/>
    </bk>
    <bk>
      <rc t="1" v="58297"/>
    </bk>
    <bk>
      <rc t="1" v="58298"/>
    </bk>
    <bk>
      <rc t="1" v="58299"/>
    </bk>
    <bk>
      <rc t="1" v="58300"/>
    </bk>
    <bk>
      <rc t="1" v="58301"/>
    </bk>
    <bk>
      <rc t="1" v="58302"/>
    </bk>
    <bk>
      <rc t="1" v="58303"/>
    </bk>
    <bk>
      <rc t="1" v="58304"/>
    </bk>
    <bk>
      <rc t="1" v="58305"/>
    </bk>
    <bk>
      <rc t="1" v="58306"/>
    </bk>
    <bk>
      <rc t="1" v="58307"/>
    </bk>
    <bk>
      <rc t="1" v="58308"/>
    </bk>
    <bk>
      <rc t="1" v="58309"/>
    </bk>
    <bk>
      <rc t="1" v="58310"/>
    </bk>
    <bk>
      <rc t="1" v="58311"/>
    </bk>
    <bk>
      <rc t="1" v="58312"/>
    </bk>
    <bk>
      <rc t="1" v="58313"/>
    </bk>
    <bk>
      <rc t="1" v="58314"/>
    </bk>
    <bk>
      <rc t="1" v="58315"/>
    </bk>
    <bk>
      <rc t="1" v="58316"/>
    </bk>
    <bk>
      <rc t="1" v="58317"/>
    </bk>
    <bk>
      <rc t="1" v="58318"/>
    </bk>
    <bk>
      <rc t="1" v="58319"/>
    </bk>
    <bk>
      <rc t="1" v="58320"/>
    </bk>
    <bk>
      <rc t="1" v="58321"/>
    </bk>
    <bk>
      <rc t="1" v="58322"/>
    </bk>
    <bk>
      <rc t="1" v="58323"/>
    </bk>
    <bk>
      <rc t="1" v="58324"/>
    </bk>
    <bk>
      <rc t="1" v="58325"/>
    </bk>
    <bk>
      <rc t="1" v="58326"/>
    </bk>
    <bk>
      <rc t="1" v="58327"/>
    </bk>
    <bk>
      <rc t="1" v="58328"/>
    </bk>
    <bk>
      <rc t="1" v="58329"/>
    </bk>
    <bk>
      <rc t="1" v="58330"/>
    </bk>
    <bk>
      <rc t="1" v="58331"/>
    </bk>
    <bk>
      <rc t="1" v="58332"/>
    </bk>
    <bk>
      <rc t="1" v="58333"/>
    </bk>
    <bk>
      <rc t="1" v="58334"/>
    </bk>
    <bk>
      <rc t="1" v="58335"/>
    </bk>
    <bk>
      <rc t="1" v="58336"/>
    </bk>
    <bk>
      <rc t="1" v="58337"/>
    </bk>
    <bk>
      <rc t="1" v="58338"/>
    </bk>
    <bk>
      <rc t="1" v="58339"/>
    </bk>
    <bk>
      <rc t="1" v="58340"/>
    </bk>
    <bk>
      <rc t="1" v="58341"/>
    </bk>
    <bk>
      <rc t="1" v="58342"/>
    </bk>
    <bk>
      <rc t="1" v="58343"/>
    </bk>
    <bk>
      <rc t="1" v="58344"/>
    </bk>
    <bk>
      <rc t="1" v="58345"/>
    </bk>
    <bk>
      <rc t="1" v="58346"/>
    </bk>
    <bk>
      <rc t="1" v="58347"/>
    </bk>
    <bk>
      <rc t="1" v="58348"/>
    </bk>
    <bk>
      <rc t="1" v="58349"/>
    </bk>
    <bk>
      <rc t="1" v="58350"/>
    </bk>
    <bk>
      <rc t="1" v="58351"/>
    </bk>
    <bk>
      <rc t="1" v="58352"/>
    </bk>
    <bk>
      <rc t="1" v="58353"/>
    </bk>
    <bk>
      <rc t="1" v="58354"/>
    </bk>
    <bk>
      <rc t="1" v="58355"/>
    </bk>
    <bk>
      <rc t="1" v="58356"/>
    </bk>
    <bk>
      <rc t="1" v="58357"/>
    </bk>
    <bk>
      <rc t="1" v="58358"/>
    </bk>
    <bk>
      <rc t="1" v="58359"/>
    </bk>
    <bk>
      <rc t="1" v="58360"/>
    </bk>
    <bk>
      <rc t="1" v="58361"/>
    </bk>
    <bk>
      <rc t="1" v="58362"/>
    </bk>
    <bk>
      <rc t="1" v="58363"/>
    </bk>
    <bk>
      <rc t="1" v="58364"/>
    </bk>
    <bk>
      <rc t="1" v="58365"/>
    </bk>
    <bk>
      <rc t="1" v="58366"/>
    </bk>
    <bk>
      <rc t="1" v="58367"/>
    </bk>
    <bk>
      <rc t="1" v="58368"/>
    </bk>
    <bk>
      <rc t="1" v="58369"/>
    </bk>
    <bk>
      <rc t="1" v="58370"/>
    </bk>
    <bk>
      <rc t="1" v="58371"/>
    </bk>
    <bk>
      <rc t="1" v="58372"/>
    </bk>
    <bk>
      <rc t="1" v="58373"/>
    </bk>
    <bk>
      <rc t="1" v="58374"/>
    </bk>
    <bk>
      <rc t="1" v="58375"/>
    </bk>
    <bk>
      <rc t="1" v="58376"/>
    </bk>
    <bk>
      <rc t="1" v="58377"/>
    </bk>
    <bk>
      <rc t="1" v="58378"/>
    </bk>
    <bk>
      <rc t="1" v="58379"/>
    </bk>
    <bk>
      <rc t="1" v="58380"/>
    </bk>
    <bk>
      <rc t="1" v="58381"/>
    </bk>
    <bk>
      <rc t="1" v="58382"/>
    </bk>
    <bk>
      <rc t="1" v="58383"/>
    </bk>
    <bk>
      <rc t="1" v="58384"/>
    </bk>
    <bk>
      <rc t="1" v="58385"/>
    </bk>
    <bk>
      <rc t="1" v="58386"/>
    </bk>
    <bk>
      <rc t="1" v="58387"/>
    </bk>
    <bk>
      <rc t="1" v="58388"/>
    </bk>
    <bk>
      <rc t="1" v="58389"/>
    </bk>
    <bk>
      <rc t="1" v="58390"/>
    </bk>
    <bk>
      <rc t="1" v="58391"/>
    </bk>
    <bk>
      <rc t="1" v="58392"/>
    </bk>
    <bk>
      <rc t="1" v="58393"/>
    </bk>
    <bk>
      <rc t="1" v="58394"/>
    </bk>
    <bk>
      <rc t="1" v="58395"/>
    </bk>
    <bk>
      <rc t="1" v="58396"/>
    </bk>
    <bk>
      <rc t="1" v="58397"/>
    </bk>
    <bk>
      <rc t="1" v="58398"/>
    </bk>
    <bk>
      <rc t="1" v="58399"/>
    </bk>
    <bk>
      <rc t="1" v="58400"/>
    </bk>
    <bk>
      <rc t="1" v="58401"/>
    </bk>
    <bk>
      <rc t="1" v="58402"/>
    </bk>
    <bk>
      <rc t="1" v="58403"/>
    </bk>
    <bk>
      <rc t="1" v="58404"/>
    </bk>
    <bk>
      <rc t="1" v="58405"/>
    </bk>
    <bk>
      <rc t="1" v="58406"/>
    </bk>
    <bk>
      <rc t="1" v="58407"/>
    </bk>
    <bk>
      <rc t="1" v="58408"/>
    </bk>
    <bk>
      <rc t="1" v="58409"/>
    </bk>
    <bk>
      <rc t="1" v="58410"/>
    </bk>
    <bk>
      <rc t="1" v="58411"/>
    </bk>
    <bk>
      <rc t="1" v="58412"/>
    </bk>
    <bk>
      <rc t="1" v="58413"/>
    </bk>
    <bk>
      <rc t="1" v="58414"/>
    </bk>
    <bk>
      <rc t="1" v="58415"/>
    </bk>
    <bk>
      <rc t="1" v="58416"/>
    </bk>
    <bk>
      <rc t="1" v="58417"/>
    </bk>
    <bk>
      <rc t="1" v="58418"/>
    </bk>
    <bk>
      <rc t="1" v="58419"/>
    </bk>
    <bk>
      <rc t="1" v="58420"/>
    </bk>
    <bk>
      <rc t="1" v="58421"/>
    </bk>
    <bk>
      <rc t="1" v="58422"/>
    </bk>
    <bk>
      <rc t="1" v="58423"/>
    </bk>
    <bk>
      <rc t="1" v="58424"/>
    </bk>
    <bk>
      <rc t="1" v="58425"/>
    </bk>
    <bk>
      <rc t="1" v="58426"/>
    </bk>
    <bk>
      <rc t="1" v="58427"/>
    </bk>
    <bk>
      <rc t="1" v="58428"/>
    </bk>
    <bk>
      <rc t="1" v="58429"/>
    </bk>
    <bk>
      <rc t="1" v="58430"/>
    </bk>
    <bk>
      <rc t="1" v="58431"/>
    </bk>
    <bk>
      <rc t="1" v="58432"/>
    </bk>
    <bk>
      <rc t="1" v="58433"/>
    </bk>
    <bk>
      <rc t="1" v="58434"/>
    </bk>
    <bk>
      <rc t="1" v="58435"/>
    </bk>
    <bk>
      <rc t="1" v="58436"/>
    </bk>
    <bk>
      <rc t="1" v="58437"/>
    </bk>
    <bk>
      <rc t="1" v="58438"/>
    </bk>
    <bk>
      <rc t="1" v="58439"/>
    </bk>
    <bk>
      <rc t="1" v="58440"/>
    </bk>
    <bk>
      <rc t="1" v="58441"/>
    </bk>
    <bk>
      <rc t="1" v="58442"/>
    </bk>
    <bk>
      <rc t="1" v="58443"/>
    </bk>
    <bk>
      <rc t="1" v="58444"/>
    </bk>
    <bk>
      <rc t="1" v="58445"/>
    </bk>
    <bk>
      <rc t="1" v="58446"/>
    </bk>
    <bk>
      <rc t="1" v="58447"/>
    </bk>
    <bk>
      <rc t="1" v="58448"/>
    </bk>
    <bk>
      <rc t="1" v="58449"/>
    </bk>
    <bk>
      <rc t="1" v="58450"/>
    </bk>
    <bk>
      <rc t="1" v="58451"/>
    </bk>
    <bk>
      <rc t="1" v="58452"/>
    </bk>
    <bk>
      <rc t="1" v="58453"/>
    </bk>
    <bk>
      <rc t="1" v="58454"/>
    </bk>
    <bk>
      <rc t="1" v="58455"/>
    </bk>
    <bk>
      <rc t="1" v="58456"/>
    </bk>
    <bk>
      <rc t="1" v="58457"/>
    </bk>
    <bk>
      <rc t="1" v="58458"/>
    </bk>
    <bk>
      <rc t="1" v="58459"/>
    </bk>
    <bk>
      <rc t="1" v="58460"/>
    </bk>
    <bk>
      <rc t="1" v="58461"/>
    </bk>
    <bk>
      <rc t="1" v="58462"/>
    </bk>
    <bk>
      <rc t="1" v="58463"/>
    </bk>
    <bk>
      <rc t="1" v="58464"/>
    </bk>
    <bk>
      <rc t="1" v="58465"/>
    </bk>
    <bk>
      <rc t="1" v="58466"/>
    </bk>
    <bk>
      <rc t="1" v="58467"/>
    </bk>
    <bk>
      <rc t="1" v="58468"/>
    </bk>
    <bk>
      <rc t="1" v="58469"/>
    </bk>
    <bk>
      <rc t="1" v="58470"/>
    </bk>
    <bk>
      <rc t="1" v="58471"/>
    </bk>
    <bk>
      <rc t="1" v="58472"/>
    </bk>
    <bk>
      <rc t="1" v="58473"/>
    </bk>
    <bk>
      <rc t="1" v="58474"/>
    </bk>
    <bk>
      <rc t="1" v="58475"/>
    </bk>
    <bk>
      <rc t="1" v="58476"/>
    </bk>
    <bk>
      <rc t="1" v="58477"/>
    </bk>
    <bk>
      <rc t="1" v="58478"/>
    </bk>
    <bk>
      <rc t="1" v="58479"/>
    </bk>
    <bk>
      <rc t="1" v="58480"/>
    </bk>
    <bk>
      <rc t="1" v="58481"/>
    </bk>
    <bk>
      <rc t="1" v="58482"/>
    </bk>
    <bk>
      <rc t="1" v="58483"/>
    </bk>
    <bk>
      <rc t="1" v="58484"/>
    </bk>
    <bk>
      <rc t="1" v="58485"/>
    </bk>
    <bk>
      <rc t="1" v="58486"/>
    </bk>
    <bk>
      <rc t="1" v="58487"/>
    </bk>
    <bk>
      <rc t="1" v="58488"/>
    </bk>
    <bk>
      <rc t="1" v="58489"/>
    </bk>
    <bk>
      <rc t="1" v="58490"/>
    </bk>
    <bk>
      <rc t="1" v="58491"/>
    </bk>
    <bk>
      <rc t="1" v="58492"/>
    </bk>
    <bk>
      <rc t="1" v="58493"/>
    </bk>
    <bk>
      <rc t="1" v="58494"/>
    </bk>
    <bk>
      <rc t="1" v="58495"/>
    </bk>
    <bk>
      <rc t="1" v="58496"/>
    </bk>
    <bk>
      <rc t="1" v="58497"/>
    </bk>
    <bk>
      <rc t="1" v="58498"/>
    </bk>
    <bk>
      <rc t="1" v="58499"/>
    </bk>
    <bk>
      <rc t="1" v="58500"/>
    </bk>
    <bk>
      <rc t="1" v="58501"/>
    </bk>
    <bk>
      <rc t="1" v="58502"/>
    </bk>
    <bk>
      <rc t="1" v="58503"/>
    </bk>
    <bk>
      <rc t="1" v="58504"/>
    </bk>
    <bk>
      <rc t="1" v="58505"/>
    </bk>
    <bk>
      <rc t="1" v="58506"/>
    </bk>
    <bk>
      <rc t="1" v="58507"/>
    </bk>
    <bk>
      <rc t="1" v="58508"/>
    </bk>
    <bk>
      <rc t="1" v="58509"/>
    </bk>
    <bk>
      <rc t="1" v="58510"/>
    </bk>
    <bk>
      <rc t="1" v="58511"/>
    </bk>
    <bk>
      <rc t="1" v="58512"/>
    </bk>
    <bk>
      <rc t="1" v="58513"/>
    </bk>
    <bk>
      <rc t="1" v="58514"/>
    </bk>
    <bk>
      <rc t="1" v="58515"/>
    </bk>
    <bk>
      <rc t="1" v="58516"/>
    </bk>
    <bk>
      <rc t="1" v="58517"/>
    </bk>
    <bk>
      <rc t="1" v="58518"/>
    </bk>
    <bk>
      <rc t="1" v="58519"/>
    </bk>
    <bk>
      <rc t="1" v="58520"/>
    </bk>
    <bk>
      <rc t="1" v="58521"/>
    </bk>
    <bk>
      <rc t="1" v="58522"/>
    </bk>
    <bk>
      <rc t="1" v="58523"/>
    </bk>
    <bk>
      <rc t="1" v="58524"/>
    </bk>
    <bk>
      <rc t="1" v="58525"/>
    </bk>
    <bk>
      <rc t="1" v="58526"/>
    </bk>
    <bk>
      <rc t="1" v="58527"/>
    </bk>
    <bk>
      <rc t="1" v="58528"/>
    </bk>
    <bk>
      <rc t="1" v="58529"/>
    </bk>
    <bk>
      <rc t="1" v="58530"/>
    </bk>
    <bk>
      <rc t="1" v="58531"/>
    </bk>
    <bk>
      <rc t="1" v="58532"/>
    </bk>
    <bk>
      <rc t="1" v="58533"/>
    </bk>
    <bk>
      <rc t="1" v="58534"/>
    </bk>
    <bk>
      <rc t="1" v="58535"/>
    </bk>
    <bk>
      <rc t="1" v="58536"/>
    </bk>
    <bk>
      <rc t="1" v="58537"/>
    </bk>
    <bk>
      <rc t="1" v="58538"/>
    </bk>
    <bk>
      <rc t="1" v="58539"/>
    </bk>
    <bk>
      <rc t="1" v="58540"/>
    </bk>
    <bk>
      <rc t="1" v="58541"/>
    </bk>
    <bk>
      <rc t="1" v="58542"/>
    </bk>
    <bk>
      <rc t="1" v="58543"/>
    </bk>
    <bk>
      <rc t="1" v="58544"/>
    </bk>
    <bk>
      <rc t="1" v="58545"/>
    </bk>
    <bk>
      <rc t="1" v="58546"/>
    </bk>
    <bk>
      <rc t="1" v="58547"/>
    </bk>
    <bk>
      <rc t="1" v="58548"/>
    </bk>
    <bk>
      <rc t="1" v="58549"/>
    </bk>
    <bk>
      <rc t="1" v="58550"/>
    </bk>
    <bk>
      <rc t="1" v="58551"/>
    </bk>
    <bk>
      <rc t="1" v="58552"/>
    </bk>
    <bk>
      <rc t="1" v="58553"/>
    </bk>
    <bk>
      <rc t="1" v="58554"/>
    </bk>
    <bk>
      <rc t="1" v="58555"/>
    </bk>
    <bk>
      <rc t="1" v="58556"/>
    </bk>
    <bk>
      <rc t="1" v="58557"/>
    </bk>
    <bk>
      <rc t="1" v="58558"/>
    </bk>
    <bk>
      <rc t="1" v="58559"/>
    </bk>
    <bk>
      <rc t="1" v="58560"/>
    </bk>
    <bk>
      <rc t="1" v="58561"/>
    </bk>
    <bk>
      <rc t="1" v="58562"/>
    </bk>
    <bk>
      <rc t="1" v="58563"/>
    </bk>
    <bk>
      <rc t="1" v="58564"/>
    </bk>
    <bk>
      <rc t="1" v="58565"/>
    </bk>
    <bk>
      <rc t="1" v="58566"/>
    </bk>
    <bk>
      <rc t="1" v="58567"/>
    </bk>
    <bk>
      <rc t="1" v="58568"/>
    </bk>
    <bk>
      <rc t="1" v="58569"/>
    </bk>
    <bk>
      <rc t="1" v="58570"/>
    </bk>
    <bk>
      <rc t="1" v="58571"/>
    </bk>
    <bk>
      <rc t="1" v="58572"/>
    </bk>
    <bk>
      <rc t="1" v="58573"/>
    </bk>
    <bk>
      <rc t="1" v="58574"/>
    </bk>
    <bk>
      <rc t="1" v="58575"/>
    </bk>
    <bk>
      <rc t="1" v="58576"/>
    </bk>
    <bk>
      <rc t="1" v="58577"/>
    </bk>
    <bk>
      <rc t="1" v="58578"/>
    </bk>
    <bk>
      <rc t="1" v="58579"/>
    </bk>
    <bk>
      <rc t="1" v="58580"/>
    </bk>
    <bk>
      <rc t="1" v="58581"/>
    </bk>
    <bk>
      <rc t="1" v="58582"/>
    </bk>
    <bk>
      <rc t="1" v="58583"/>
    </bk>
    <bk>
      <rc t="1" v="58584"/>
    </bk>
    <bk>
      <rc t="1" v="58585"/>
    </bk>
    <bk>
      <rc t="1" v="58586"/>
    </bk>
    <bk>
      <rc t="1" v="58587"/>
    </bk>
    <bk>
      <rc t="1" v="58588"/>
    </bk>
    <bk>
      <rc t="1" v="58589"/>
    </bk>
    <bk>
      <rc t="1" v="58590"/>
    </bk>
    <bk>
      <rc t="1" v="58591"/>
    </bk>
    <bk>
      <rc t="1" v="58592"/>
    </bk>
    <bk>
      <rc t="1" v="58593"/>
    </bk>
    <bk>
      <rc t="1" v="58594"/>
    </bk>
    <bk>
      <rc t="1" v="58595"/>
    </bk>
    <bk>
      <rc t="1" v="58596"/>
    </bk>
    <bk>
      <rc t="1" v="58597"/>
    </bk>
    <bk>
      <rc t="1" v="58598"/>
    </bk>
    <bk>
      <rc t="1" v="58599"/>
    </bk>
    <bk>
      <rc t="1" v="58600"/>
    </bk>
    <bk>
      <rc t="1" v="58601"/>
    </bk>
    <bk>
      <rc t="1" v="58602"/>
    </bk>
    <bk>
      <rc t="1" v="58603"/>
    </bk>
    <bk>
      <rc t="1" v="58604"/>
    </bk>
    <bk>
      <rc t="1" v="58605"/>
    </bk>
    <bk>
      <rc t="1" v="58606"/>
    </bk>
    <bk>
      <rc t="1" v="58607"/>
    </bk>
    <bk>
      <rc t="1" v="58608"/>
    </bk>
    <bk>
      <rc t="1" v="58609"/>
    </bk>
    <bk>
      <rc t="1" v="58610"/>
    </bk>
    <bk>
      <rc t="1" v="58611"/>
    </bk>
    <bk>
      <rc t="1" v="58612"/>
    </bk>
    <bk>
      <rc t="1" v="58613"/>
    </bk>
    <bk>
      <rc t="1" v="58614"/>
    </bk>
    <bk>
      <rc t="1" v="58615"/>
    </bk>
    <bk>
      <rc t="1" v="58616"/>
    </bk>
    <bk>
      <rc t="1" v="58617"/>
    </bk>
    <bk>
      <rc t="1" v="58618"/>
    </bk>
    <bk>
      <rc t="1" v="58619"/>
    </bk>
    <bk>
      <rc t="1" v="58620"/>
    </bk>
    <bk>
      <rc t="1" v="58621"/>
    </bk>
    <bk>
      <rc t="1" v="58622"/>
    </bk>
    <bk>
      <rc t="1" v="58623"/>
    </bk>
    <bk>
      <rc t="1" v="58624"/>
    </bk>
    <bk>
      <rc t="1" v="58625"/>
    </bk>
    <bk>
      <rc t="1" v="58626"/>
    </bk>
    <bk>
      <rc t="1" v="58627"/>
    </bk>
    <bk>
      <rc t="1" v="58628"/>
    </bk>
    <bk>
      <rc t="1" v="58629"/>
    </bk>
    <bk>
      <rc t="1" v="58630"/>
    </bk>
    <bk>
      <rc t="1" v="58631"/>
    </bk>
    <bk>
      <rc t="1" v="58632"/>
    </bk>
    <bk>
      <rc t="1" v="58633"/>
    </bk>
    <bk>
      <rc t="1" v="58634"/>
    </bk>
    <bk>
      <rc t="1" v="58635"/>
    </bk>
    <bk>
      <rc t="1" v="58636"/>
    </bk>
    <bk>
      <rc t="1" v="58637"/>
    </bk>
    <bk>
      <rc t="1" v="58638"/>
    </bk>
    <bk>
      <rc t="1" v="58639"/>
    </bk>
    <bk>
      <rc t="1" v="58640"/>
    </bk>
    <bk>
      <rc t="1" v="58641"/>
    </bk>
    <bk>
      <rc t="1" v="58642"/>
    </bk>
    <bk>
      <rc t="1" v="58643"/>
    </bk>
    <bk>
      <rc t="1" v="58644"/>
    </bk>
    <bk>
      <rc t="1" v="58645"/>
    </bk>
    <bk>
      <rc t="1" v="58646"/>
    </bk>
    <bk>
      <rc t="1" v="58647"/>
    </bk>
    <bk>
      <rc t="1" v="58648"/>
    </bk>
    <bk>
      <rc t="1" v="58649"/>
    </bk>
    <bk>
      <rc t="1" v="58650"/>
    </bk>
    <bk>
      <rc t="1" v="58651"/>
    </bk>
    <bk>
      <rc t="1" v="58652"/>
    </bk>
    <bk>
      <rc t="1" v="58653"/>
    </bk>
    <bk>
      <rc t="1" v="58654"/>
    </bk>
    <bk>
      <rc t="1" v="58655"/>
    </bk>
    <bk>
      <rc t="1" v="58656"/>
    </bk>
    <bk>
      <rc t="1" v="58657"/>
    </bk>
    <bk>
      <rc t="1" v="58658"/>
    </bk>
    <bk>
      <rc t="1" v="58659"/>
    </bk>
    <bk>
      <rc t="1" v="58660"/>
    </bk>
    <bk>
      <rc t="1" v="58661"/>
    </bk>
    <bk>
      <rc t="1" v="58662"/>
    </bk>
    <bk>
      <rc t="1" v="58663"/>
    </bk>
    <bk>
      <rc t="1" v="58664"/>
    </bk>
    <bk>
      <rc t="1" v="58665"/>
    </bk>
    <bk>
      <rc t="1" v="58666"/>
    </bk>
    <bk>
      <rc t="1" v="58667"/>
    </bk>
    <bk>
      <rc t="1" v="58668"/>
    </bk>
    <bk>
      <rc t="1" v="58669"/>
    </bk>
    <bk>
      <rc t="1" v="58670"/>
    </bk>
    <bk>
      <rc t="1" v="58671"/>
    </bk>
    <bk>
      <rc t="1" v="58672"/>
    </bk>
    <bk>
      <rc t="1" v="58673"/>
    </bk>
    <bk>
      <rc t="1" v="58674"/>
    </bk>
    <bk>
      <rc t="1" v="58675"/>
    </bk>
    <bk>
      <rc t="1" v="58676"/>
    </bk>
    <bk>
      <rc t="1" v="58677"/>
    </bk>
    <bk>
      <rc t="1" v="58678"/>
    </bk>
    <bk>
      <rc t="1" v="58679"/>
    </bk>
    <bk>
      <rc t="1" v="58680"/>
    </bk>
    <bk>
      <rc t="1" v="58681"/>
    </bk>
    <bk>
      <rc t="1" v="58682"/>
    </bk>
    <bk>
      <rc t="1" v="58683"/>
    </bk>
    <bk>
      <rc t="1" v="58684"/>
    </bk>
    <bk>
      <rc t="1" v="58685"/>
    </bk>
    <bk>
      <rc t="1" v="58686"/>
    </bk>
    <bk>
      <rc t="1" v="58687"/>
    </bk>
    <bk>
      <rc t="1" v="58688"/>
    </bk>
    <bk>
      <rc t="1" v="58689"/>
    </bk>
    <bk>
      <rc t="1" v="58690"/>
    </bk>
    <bk>
      <rc t="1" v="58691"/>
    </bk>
    <bk>
      <rc t="1" v="58692"/>
    </bk>
    <bk>
      <rc t="1" v="58693"/>
    </bk>
    <bk>
      <rc t="1" v="58694"/>
    </bk>
    <bk>
      <rc t="1" v="58695"/>
    </bk>
    <bk>
      <rc t="1" v="58696"/>
    </bk>
    <bk>
      <rc t="1" v="58697"/>
    </bk>
    <bk>
      <rc t="1" v="58698"/>
    </bk>
    <bk>
      <rc t="1" v="58699"/>
    </bk>
    <bk>
      <rc t="1" v="58700"/>
    </bk>
    <bk>
      <rc t="1" v="58701"/>
    </bk>
    <bk>
      <rc t="1" v="58702"/>
    </bk>
    <bk>
      <rc t="1" v="58703"/>
    </bk>
    <bk>
      <rc t="1" v="58704"/>
    </bk>
    <bk>
      <rc t="1" v="58705"/>
    </bk>
    <bk>
      <rc t="1" v="58706"/>
    </bk>
    <bk>
      <rc t="1" v="58707"/>
    </bk>
    <bk>
      <rc t="1" v="58708"/>
    </bk>
    <bk>
      <rc t="1" v="58709"/>
    </bk>
    <bk>
      <rc t="1" v="58710"/>
    </bk>
    <bk>
      <rc t="1" v="58711"/>
    </bk>
    <bk>
      <rc t="1" v="58712"/>
    </bk>
    <bk>
      <rc t="1" v="58713"/>
    </bk>
    <bk>
      <rc t="1" v="58714"/>
    </bk>
    <bk>
      <rc t="1" v="58715"/>
    </bk>
    <bk>
      <rc t="1" v="58716"/>
    </bk>
    <bk>
      <rc t="1" v="58717"/>
    </bk>
    <bk>
      <rc t="1" v="58718"/>
    </bk>
    <bk>
      <rc t="1" v="58719"/>
    </bk>
    <bk>
      <rc t="1" v="58720"/>
    </bk>
    <bk>
      <rc t="1" v="58721"/>
    </bk>
    <bk>
      <rc t="1" v="58722"/>
    </bk>
    <bk>
      <rc t="1" v="58723"/>
    </bk>
    <bk>
      <rc t="1" v="58724"/>
    </bk>
    <bk>
      <rc t="1" v="58725"/>
    </bk>
    <bk>
      <rc t="1" v="58726"/>
    </bk>
    <bk>
      <rc t="1" v="58727"/>
    </bk>
    <bk>
      <rc t="1" v="58728"/>
    </bk>
    <bk>
      <rc t="1" v="58729"/>
    </bk>
    <bk>
      <rc t="1" v="58730"/>
    </bk>
    <bk>
      <rc t="1" v="58731"/>
    </bk>
    <bk>
      <rc t="1" v="58732"/>
    </bk>
    <bk>
      <rc t="1" v="58733"/>
    </bk>
    <bk>
      <rc t="1" v="58734"/>
    </bk>
    <bk>
      <rc t="1" v="58735"/>
    </bk>
    <bk>
      <rc t="1" v="58736"/>
    </bk>
    <bk>
      <rc t="1" v="58737"/>
    </bk>
    <bk>
      <rc t="1" v="58738"/>
    </bk>
    <bk>
      <rc t="1" v="58739"/>
    </bk>
    <bk>
      <rc t="1" v="58740"/>
    </bk>
    <bk>
      <rc t="1" v="58741"/>
    </bk>
    <bk>
      <rc t="1" v="58742"/>
    </bk>
    <bk>
      <rc t="1" v="58743"/>
    </bk>
    <bk>
      <rc t="1" v="58744"/>
    </bk>
    <bk>
      <rc t="1" v="58745"/>
    </bk>
    <bk>
      <rc t="1" v="58746"/>
    </bk>
    <bk>
      <rc t="1" v="58747"/>
    </bk>
    <bk>
      <rc t="1" v="58748"/>
    </bk>
    <bk>
      <rc t="1" v="58749"/>
    </bk>
    <bk>
      <rc t="1" v="58750"/>
    </bk>
    <bk>
      <rc t="1" v="58751"/>
    </bk>
    <bk>
      <rc t="1" v="58752"/>
    </bk>
    <bk>
      <rc t="1" v="58753"/>
    </bk>
    <bk>
      <rc t="1" v="58754"/>
    </bk>
    <bk>
      <rc t="1" v="58755"/>
    </bk>
    <bk>
      <rc t="1" v="58756"/>
    </bk>
    <bk>
      <rc t="1" v="58757"/>
    </bk>
    <bk>
      <rc t="1" v="58758"/>
    </bk>
    <bk>
      <rc t="1" v="58759"/>
    </bk>
    <bk>
      <rc t="1" v="58760"/>
    </bk>
    <bk>
      <rc t="1" v="58761"/>
    </bk>
    <bk>
      <rc t="1" v="58762"/>
    </bk>
    <bk>
      <rc t="1" v="58763"/>
    </bk>
    <bk>
      <rc t="1" v="58764"/>
    </bk>
    <bk>
      <rc t="1" v="58765"/>
    </bk>
    <bk>
      <rc t="1" v="58766"/>
    </bk>
    <bk>
      <rc t="1" v="58767"/>
    </bk>
    <bk>
      <rc t="1" v="58768"/>
    </bk>
    <bk>
      <rc t="1" v="58769"/>
    </bk>
    <bk>
      <rc t="1" v="58770"/>
    </bk>
    <bk>
      <rc t="1" v="58771"/>
    </bk>
    <bk>
      <rc t="1" v="58772"/>
    </bk>
    <bk>
      <rc t="1" v="58773"/>
    </bk>
    <bk>
      <rc t="1" v="58774"/>
    </bk>
    <bk>
      <rc t="1" v="58775"/>
    </bk>
    <bk>
      <rc t="1" v="58776"/>
    </bk>
    <bk>
      <rc t="1" v="58777"/>
    </bk>
    <bk>
      <rc t="1" v="58778"/>
    </bk>
    <bk>
      <rc t="1" v="58779"/>
    </bk>
    <bk>
      <rc t="1" v="58780"/>
    </bk>
    <bk>
      <rc t="1" v="58781"/>
    </bk>
    <bk>
      <rc t="1" v="58782"/>
    </bk>
    <bk>
      <rc t="1" v="58783"/>
    </bk>
    <bk>
      <rc t="1" v="58784"/>
    </bk>
    <bk>
      <rc t="1" v="58785"/>
    </bk>
    <bk>
      <rc t="1" v="58786"/>
    </bk>
    <bk>
      <rc t="1" v="58787"/>
    </bk>
    <bk>
      <rc t="1" v="58788"/>
    </bk>
    <bk>
      <rc t="1" v="58789"/>
    </bk>
    <bk>
      <rc t="1" v="58790"/>
    </bk>
    <bk>
      <rc t="1" v="58791"/>
    </bk>
    <bk>
      <rc t="1" v="58792"/>
    </bk>
    <bk>
      <rc t="1" v="58793"/>
    </bk>
    <bk>
      <rc t="1" v="58794"/>
    </bk>
    <bk>
      <rc t="1" v="58795"/>
    </bk>
    <bk>
      <rc t="1" v="58796"/>
    </bk>
    <bk>
      <rc t="1" v="58797"/>
    </bk>
    <bk>
      <rc t="1" v="58798"/>
    </bk>
    <bk>
      <rc t="1" v="58799"/>
    </bk>
    <bk>
      <rc t="1" v="58800"/>
    </bk>
    <bk>
      <rc t="1" v="58801"/>
    </bk>
    <bk>
      <rc t="1" v="58802"/>
    </bk>
    <bk>
      <rc t="1" v="58803"/>
    </bk>
    <bk>
      <rc t="1" v="58804"/>
    </bk>
    <bk>
      <rc t="1" v="58805"/>
    </bk>
    <bk>
      <rc t="1" v="58806"/>
    </bk>
    <bk>
      <rc t="1" v="58807"/>
    </bk>
    <bk>
      <rc t="1" v="58808"/>
    </bk>
    <bk>
      <rc t="1" v="58809"/>
    </bk>
    <bk>
      <rc t="1" v="58810"/>
    </bk>
    <bk>
      <rc t="1" v="58811"/>
    </bk>
    <bk>
      <rc t="1" v="58812"/>
    </bk>
    <bk>
      <rc t="1" v="58813"/>
    </bk>
    <bk>
      <rc t="1" v="58814"/>
    </bk>
    <bk>
      <rc t="1" v="58815"/>
    </bk>
    <bk>
      <rc t="1" v="58816"/>
    </bk>
    <bk>
      <rc t="1" v="58817"/>
    </bk>
    <bk>
      <rc t="1" v="58818"/>
    </bk>
    <bk>
      <rc t="1" v="58819"/>
    </bk>
    <bk>
      <rc t="1" v="58820"/>
    </bk>
    <bk>
      <rc t="1" v="58821"/>
    </bk>
    <bk>
      <rc t="1" v="58822"/>
    </bk>
    <bk>
      <rc t="1" v="58823"/>
    </bk>
    <bk>
      <rc t="1" v="58824"/>
    </bk>
    <bk>
      <rc t="1" v="58825"/>
    </bk>
    <bk>
      <rc t="1" v="58826"/>
    </bk>
    <bk>
      <rc t="1" v="58827"/>
    </bk>
    <bk>
      <rc t="1" v="58828"/>
    </bk>
    <bk>
      <rc t="1" v="58829"/>
    </bk>
    <bk>
      <rc t="1" v="58830"/>
    </bk>
    <bk>
      <rc t="1" v="58831"/>
    </bk>
    <bk>
      <rc t="1" v="58832"/>
    </bk>
    <bk>
      <rc t="1" v="58833"/>
    </bk>
    <bk>
      <rc t="1" v="58834"/>
    </bk>
    <bk>
      <rc t="1" v="58835"/>
    </bk>
    <bk>
      <rc t="1" v="58836"/>
    </bk>
    <bk>
      <rc t="1" v="58837"/>
    </bk>
    <bk>
      <rc t="1" v="58838"/>
    </bk>
    <bk>
      <rc t="1" v="58839"/>
    </bk>
    <bk>
      <rc t="1" v="58840"/>
    </bk>
    <bk>
      <rc t="1" v="58841"/>
    </bk>
    <bk>
      <rc t="1" v="58842"/>
    </bk>
    <bk>
      <rc t="1" v="58843"/>
    </bk>
    <bk>
      <rc t="1" v="58844"/>
    </bk>
    <bk>
      <rc t="1" v="58845"/>
    </bk>
    <bk>
      <rc t="1" v="58846"/>
    </bk>
    <bk>
      <rc t="1" v="58847"/>
    </bk>
    <bk>
      <rc t="1" v="58848"/>
    </bk>
    <bk>
      <rc t="1" v="58849"/>
    </bk>
    <bk>
      <rc t="1" v="58850"/>
    </bk>
    <bk>
      <rc t="1" v="58851"/>
    </bk>
    <bk>
      <rc t="1" v="58852"/>
    </bk>
    <bk>
      <rc t="1" v="58853"/>
    </bk>
    <bk>
      <rc t="1" v="58854"/>
    </bk>
    <bk>
      <rc t="1" v="58855"/>
    </bk>
    <bk>
      <rc t="1" v="58856"/>
    </bk>
    <bk>
      <rc t="1" v="58857"/>
    </bk>
    <bk>
      <rc t="1" v="58858"/>
    </bk>
    <bk>
      <rc t="1" v="58859"/>
    </bk>
    <bk>
      <rc t="1" v="58860"/>
    </bk>
    <bk>
      <rc t="1" v="58861"/>
    </bk>
    <bk>
      <rc t="1" v="58862"/>
    </bk>
    <bk>
      <rc t="1" v="58863"/>
    </bk>
    <bk>
      <rc t="1" v="58864"/>
    </bk>
    <bk>
      <rc t="1" v="58865"/>
    </bk>
    <bk>
      <rc t="1" v="58866"/>
    </bk>
    <bk>
      <rc t="1" v="58867"/>
    </bk>
    <bk>
      <rc t="1" v="58868"/>
    </bk>
    <bk>
      <rc t="1" v="58869"/>
    </bk>
    <bk>
      <rc t="1" v="58870"/>
    </bk>
    <bk>
      <rc t="1" v="58871"/>
    </bk>
    <bk>
      <rc t="1" v="58872"/>
    </bk>
    <bk>
      <rc t="1" v="58873"/>
    </bk>
    <bk>
      <rc t="1" v="58874"/>
    </bk>
    <bk>
      <rc t="1" v="58875"/>
    </bk>
    <bk>
      <rc t="1" v="58876"/>
    </bk>
    <bk>
      <rc t="1" v="58877"/>
    </bk>
    <bk>
      <rc t="1" v="58878"/>
    </bk>
    <bk>
      <rc t="1" v="58879"/>
    </bk>
    <bk>
      <rc t="1" v="58880"/>
    </bk>
    <bk>
      <rc t="1" v="58881"/>
    </bk>
    <bk>
      <rc t="1" v="58882"/>
    </bk>
    <bk>
      <rc t="1" v="58883"/>
    </bk>
    <bk>
      <rc t="1" v="58884"/>
    </bk>
    <bk>
      <rc t="1" v="58885"/>
    </bk>
    <bk>
      <rc t="1" v="58886"/>
    </bk>
    <bk>
      <rc t="1" v="58887"/>
    </bk>
    <bk>
      <rc t="1" v="58888"/>
    </bk>
    <bk>
      <rc t="1" v="58889"/>
    </bk>
    <bk>
      <rc t="1" v="58890"/>
    </bk>
    <bk>
      <rc t="1" v="58891"/>
    </bk>
    <bk>
      <rc t="1" v="58892"/>
    </bk>
    <bk>
      <rc t="1" v="58893"/>
    </bk>
    <bk>
      <rc t="1" v="58894"/>
    </bk>
    <bk>
      <rc t="1" v="58895"/>
    </bk>
    <bk>
      <rc t="1" v="58896"/>
    </bk>
    <bk>
      <rc t="1" v="58897"/>
    </bk>
    <bk>
      <rc t="1" v="58898"/>
    </bk>
    <bk>
      <rc t="1" v="58899"/>
    </bk>
    <bk>
      <rc t="1" v="58900"/>
    </bk>
    <bk>
      <rc t="1" v="58901"/>
    </bk>
    <bk>
      <rc t="1" v="58902"/>
    </bk>
    <bk>
      <rc t="1" v="58903"/>
    </bk>
    <bk>
      <rc t="1" v="58904"/>
    </bk>
    <bk>
      <rc t="1" v="58905"/>
    </bk>
    <bk>
      <rc t="1" v="58906"/>
    </bk>
    <bk>
      <rc t="1" v="58907"/>
    </bk>
    <bk>
      <rc t="1" v="58908"/>
    </bk>
    <bk>
      <rc t="1" v="58909"/>
    </bk>
    <bk>
      <rc t="1" v="58910"/>
    </bk>
    <bk>
      <rc t="1" v="58911"/>
    </bk>
    <bk>
      <rc t="1" v="58912"/>
    </bk>
    <bk>
      <rc t="1" v="58913"/>
    </bk>
    <bk>
      <rc t="1" v="58914"/>
    </bk>
    <bk>
      <rc t="1" v="58915"/>
    </bk>
    <bk>
      <rc t="1" v="58916"/>
    </bk>
    <bk>
      <rc t="1" v="58917"/>
    </bk>
    <bk>
      <rc t="1" v="58918"/>
    </bk>
    <bk>
      <rc t="1" v="58919"/>
    </bk>
    <bk>
      <rc t="1" v="58920"/>
    </bk>
    <bk>
      <rc t="1" v="58921"/>
    </bk>
    <bk>
      <rc t="1" v="58922"/>
    </bk>
    <bk>
      <rc t="1" v="58923"/>
    </bk>
    <bk>
      <rc t="1" v="58924"/>
    </bk>
    <bk>
      <rc t="1" v="58925"/>
    </bk>
    <bk>
      <rc t="1" v="58926"/>
    </bk>
    <bk>
      <rc t="1" v="58927"/>
    </bk>
    <bk>
      <rc t="1" v="58928"/>
    </bk>
    <bk>
      <rc t="1" v="58929"/>
    </bk>
    <bk>
      <rc t="1" v="58930"/>
    </bk>
    <bk>
      <rc t="1" v="58931"/>
    </bk>
    <bk>
      <rc t="1" v="58932"/>
    </bk>
    <bk>
      <rc t="1" v="58933"/>
    </bk>
    <bk>
      <rc t="1" v="58934"/>
    </bk>
    <bk>
      <rc t="1" v="58935"/>
    </bk>
    <bk>
      <rc t="1" v="58936"/>
    </bk>
    <bk>
      <rc t="1" v="58937"/>
    </bk>
    <bk>
      <rc t="1" v="58938"/>
    </bk>
    <bk>
      <rc t="1" v="58939"/>
    </bk>
    <bk>
      <rc t="1" v="58940"/>
    </bk>
    <bk>
      <rc t="1" v="58941"/>
    </bk>
    <bk>
      <rc t="1" v="58942"/>
    </bk>
    <bk>
      <rc t="1" v="58943"/>
    </bk>
    <bk>
      <rc t="1" v="58944"/>
    </bk>
    <bk>
      <rc t="1" v="58945"/>
    </bk>
    <bk>
      <rc t="1" v="58946"/>
    </bk>
    <bk>
      <rc t="1" v="58947"/>
    </bk>
    <bk>
      <rc t="1" v="58948"/>
    </bk>
    <bk>
      <rc t="1" v="58949"/>
    </bk>
    <bk>
      <rc t="1" v="58950"/>
    </bk>
    <bk>
      <rc t="1" v="58951"/>
    </bk>
    <bk>
      <rc t="1" v="58952"/>
    </bk>
    <bk>
      <rc t="1" v="58953"/>
    </bk>
    <bk>
      <rc t="1" v="58954"/>
    </bk>
    <bk>
      <rc t="1" v="58955"/>
    </bk>
    <bk>
      <rc t="1" v="58956"/>
    </bk>
    <bk>
      <rc t="1" v="58957"/>
    </bk>
    <bk>
      <rc t="1" v="58958"/>
    </bk>
    <bk>
      <rc t="1" v="58959"/>
    </bk>
    <bk>
      <rc t="1" v="58960"/>
    </bk>
    <bk>
      <rc t="1" v="58961"/>
    </bk>
    <bk>
      <rc t="1" v="58962"/>
    </bk>
    <bk>
      <rc t="1" v="58963"/>
    </bk>
    <bk>
      <rc t="1" v="58964"/>
    </bk>
    <bk>
      <rc t="1" v="58965"/>
    </bk>
    <bk>
      <rc t="1" v="58966"/>
    </bk>
    <bk>
      <rc t="1" v="58967"/>
    </bk>
    <bk>
      <rc t="1" v="58968"/>
    </bk>
    <bk>
      <rc t="1" v="58969"/>
    </bk>
    <bk>
      <rc t="1" v="58970"/>
    </bk>
    <bk>
      <rc t="1" v="58971"/>
    </bk>
    <bk>
      <rc t="1" v="58972"/>
    </bk>
    <bk>
      <rc t="1" v="58973"/>
    </bk>
    <bk>
      <rc t="1" v="58974"/>
    </bk>
    <bk>
      <rc t="1" v="58975"/>
    </bk>
    <bk>
      <rc t="1" v="58976"/>
    </bk>
    <bk>
      <rc t="1" v="58977"/>
    </bk>
    <bk>
      <rc t="1" v="58978"/>
    </bk>
    <bk>
      <rc t="1" v="58979"/>
    </bk>
    <bk>
      <rc t="1" v="58980"/>
    </bk>
    <bk>
      <rc t="1" v="58981"/>
    </bk>
    <bk>
      <rc t="1" v="58982"/>
    </bk>
    <bk>
      <rc t="1" v="58983"/>
    </bk>
    <bk>
      <rc t="1" v="58984"/>
    </bk>
    <bk>
      <rc t="1" v="58985"/>
    </bk>
    <bk>
      <rc t="1" v="58986"/>
    </bk>
    <bk>
      <rc t="1" v="58987"/>
    </bk>
    <bk>
      <rc t="1" v="58988"/>
    </bk>
    <bk>
      <rc t="1" v="58989"/>
    </bk>
    <bk>
      <rc t="1" v="58990"/>
    </bk>
    <bk>
      <rc t="1" v="58991"/>
    </bk>
    <bk>
      <rc t="1" v="58992"/>
    </bk>
    <bk>
      <rc t="1" v="58993"/>
    </bk>
    <bk>
      <rc t="1" v="58994"/>
    </bk>
    <bk>
      <rc t="1" v="58995"/>
    </bk>
    <bk>
      <rc t="1" v="58996"/>
    </bk>
    <bk>
      <rc t="1" v="58997"/>
    </bk>
    <bk>
      <rc t="1" v="58998"/>
    </bk>
    <bk>
      <rc t="1" v="58999"/>
    </bk>
    <bk>
      <rc t="1" v="59000"/>
    </bk>
    <bk>
      <rc t="1" v="59001"/>
    </bk>
    <bk>
      <rc t="1" v="59002"/>
    </bk>
    <bk>
      <rc t="1" v="59003"/>
    </bk>
    <bk>
      <rc t="1" v="59004"/>
    </bk>
    <bk>
      <rc t="1" v="59005"/>
    </bk>
    <bk>
      <rc t="1" v="59006"/>
    </bk>
    <bk>
      <rc t="1" v="59007"/>
    </bk>
    <bk>
      <rc t="1" v="59008"/>
    </bk>
    <bk>
      <rc t="1" v="59009"/>
    </bk>
    <bk>
      <rc t="1" v="59010"/>
    </bk>
    <bk>
      <rc t="1" v="59011"/>
    </bk>
    <bk>
      <rc t="1" v="59012"/>
    </bk>
    <bk>
      <rc t="1" v="59013"/>
    </bk>
    <bk>
      <rc t="1" v="59014"/>
    </bk>
    <bk>
      <rc t="1" v="59015"/>
    </bk>
    <bk>
      <rc t="1" v="59016"/>
    </bk>
    <bk>
      <rc t="1" v="59017"/>
    </bk>
    <bk>
      <rc t="1" v="59018"/>
    </bk>
    <bk>
      <rc t="1" v="59019"/>
    </bk>
    <bk>
      <rc t="1" v="59020"/>
    </bk>
    <bk>
      <rc t="1" v="59021"/>
    </bk>
    <bk>
      <rc t="1" v="59022"/>
    </bk>
    <bk>
      <rc t="1" v="59023"/>
    </bk>
    <bk>
      <rc t="1" v="59024"/>
    </bk>
    <bk>
      <rc t="1" v="59025"/>
    </bk>
    <bk>
      <rc t="1" v="59026"/>
    </bk>
    <bk>
      <rc t="1" v="59027"/>
    </bk>
    <bk>
      <rc t="1" v="59028"/>
    </bk>
    <bk>
      <rc t="1" v="59029"/>
    </bk>
    <bk>
      <rc t="1" v="59030"/>
    </bk>
    <bk>
      <rc t="1" v="59031"/>
    </bk>
    <bk>
      <rc t="1" v="59032"/>
    </bk>
    <bk>
      <rc t="1" v="59033"/>
    </bk>
    <bk>
      <rc t="1" v="59034"/>
    </bk>
    <bk>
      <rc t="1" v="59035"/>
    </bk>
    <bk>
      <rc t="1" v="59036"/>
    </bk>
    <bk>
      <rc t="1" v="59037"/>
    </bk>
    <bk>
      <rc t="1" v="59038"/>
    </bk>
    <bk>
      <rc t="1" v="59039"/>
    </bk>
    <bk>
      <rc t="1" v="59040"/>
    </bk>
    <bk>
      <rc t="1" v="59041"/>
    </bk>
    <bk>
      <rc t="1" v="59042"/>
    </bk>
    <bk>
      <rc t="1" v="59043"/>
    </bk>
    <bk>
      <rc t="1" v="59044"/>
    </bk>
    <bk>
      <rc t="1" v="59045"/>
    </bk>
    <bk>
      <rc t="1" v="59046"/>
    </bk>
    <bk>
      <rc t="1" v="59047"/>
    </bk>
    <bk>
      <rc t="1" v="59048"/>
    </bk>
    <bk>
      <rc t="1" v="59049"/>
    </bk>
    <bk>
      <rc t="1" v="59050"/>
    </bk>
    <bk>
      <rc t="1" v="59051"/>
    </bk>
    <bk>
      <rc t="1" v="59052"/>
    </bk>
    <bk>
      <rc t="1" v="59053"/>
    </bk>
    <bk>
      <rc t="1" v="59054"/>
    </bk>
    <bk>
      <rc t="1" v="59055"/>
    </bk>
    <bk>
      <rc t="1" v="59056"/>
    </bk>
    <bk>
      <rc t="1" v="59057"/>
    </bk>
    <bk>
      <rc t="1" v="59058"/>
    </bk>
    <bk>
      <rc t="1" v="59059"/>
    </bk>
    <bk>
      <rc t="1" v="59060"/>
    </bk>
    <bk>
      <rc t="1" v="59061"/>
    </bk>
    <bk>
      <rc t="1" v="59062"/>
    </bk>
    <bk>
      <rc t="1" v="59063"/>
    </bk>
    <bk>
      <rc t="1" v="59064"/>
    </bk>
    <bk>
      <rc t="1" v="59065"/>
    </bk>
    <bk>
      <rc t="1" v="59066"/>
    </bk>
    <bk>
      <rc t="1" v="59067"/>
    </bk>
    <bk>
      <rc t="1" v="59068"/>
    </bk>
    <bk>
      <rc t="1" v="59069"/>
    </bk>
    <bk>
      <rc t="1" v="59070"/>
    </bk>
    <bk>
      <rc t="1" v="59071"/>
    </bk>
    <bk>
      <rc t="1" v="59072"/>
    </bk>
    <bk>
      <rc t="1" v="59073"/>
    </bk>
    <bk>
      <rc t="1" v="59074"/>
    </bk>
    <bk>
      <rc t="1" v="59075"/>
    </bk>
    <bk>
      <rc t="1" v="59076"/>
    </bk>
    <bk>
      <rc t="1" v="59077"/>
    </bk>
    <bk>
      <rc t="1" v="59078"/>
    </bk>
    <bk>
      <rc t="1" v="59079"/>
    </bk>
    <bk>
      <rc t="1" v="59080"/>
    </bk>
    <bk>
      <rc t="1" v="59081"/>
    </bk>
    <bk>
      <rc t="1" v="59082"/>
    </bk>
    <bk>
      <rc t="1" v="59083"/>
    </bk>
    <bk>
      <rc t="1" v="59084"/>
    </bk>
    <bk>
      <rc t="1" v="59085"/>
    </bk>
    <bk>
      <rc t="1" v="59086"/>
    </bk>
    <bk>
      <rc t="1" v="59087"/>
    </bk>
    <bk>
      <rc t="1" v="59088"/>
    </bk>
    <bk>
      <rc t="1" v="59089"/>
    </bk>
    <bk>
      <rc t="1" v="59090"/>
    </bk>
    <bk>
      <rc t="1" v="59091"/>
    </bk>
    <bk>
      <rc t="1" v="59092"/>
    </bk>
    <bk>
      <rc t="1" v="59093"/>
    </bk>
    <bk>
      <rc t="1" v="59094"/>
    </bk>
    <bk>
      <rc t="1" v="59095"/>
    </bk>
    <bk>
      <rc t="1" v="59096"/>
    </bk>
    <bk>
      <rc t="1" v="59097"/>
    </bk>
    <bk>
      <rc t="1" v="59098"/>
    </bk>
    <bk>
      <rc t="1" v="59099"/>
    </bk>
    <bk>
      <rc t="1" v="59100"/>
    </bk>
    <bk>
      <rc t="1" v="59101"/>
    </bk>
    <bk>
      <rc t="1" v="59102"/>
    </bk>
    <bk>
      <rc t="1" v="59103"/>
    </bk>
    <bk>
      <rc t="1" v="59104"/>
    </bk>
    <bk>
      <rc t="1" v="59105"/>
    </bk>
    <bk>
      <rc t="1" v="59106"/>
    </bk>
    <bk>
      <rc t="1" v="59107"/>
    </bk>
    <bk>
      <rc t="1" v="59108"/>
    </bk>
    <bk>
      <rc t="1" v="59109"/>
    </bk>
    <bk>
      <rc t="1" v="59110"/>
    </bk>
    <bk>
      <rc t="1" v="59111"/>
    </bk>
    <bk>
      <rc t="1" v="59112"/>
    </bk>
    <bk>
      <rc t="1" v="59113"/>
    </bk>
    <bk>
      <rc t="1" v="59114"/>
    </bk>
    <bk>
      <rc t="1" v="59115"/>
    </bk>
    <bk>
      <rc t="1" v="59116"/>
    </bk>
    <bk>
      <rc t="1" v="59117"/>
    </bk>
    <bk>
      <rc t="1" v="59118"/>
    </bk>
    <bk>
      <rc t="1" v="59119"/>
    </bk>
    <bk>
      <rc t="1" v="59120"/>
    </bk>
    <bk>
      <rc t="1" v="59121"/>
    </bk>
    <bk>
      <rc t="1" v="59122"/>
    </bk>
    <bk>
      <rc t="1" v="59123"/>
    </bk>
    <bk>
      <rc t="1" v="59124"/>
    </bk>
    <bk>
      <rc t="1" v="59125"/>
    </bk>
    <bk>
      <rc t="1" v="59126"/>
    </bk>
    <bk>
      <rc t="1" v="59127"/>
    </bk>
    <bk>
      <rc t="1" v="59128"/>
    </bk>
    <bk>
      <rc t="1" v="59129"/>
    </bk>
    <bk>
      <rc t="1" v="59130"/>
    </bk>
    <bk>
      <rc t="1" v="59131"/>
    </bk>
    <bk>
      <rc t="1" v="59132"/>
    </bk>
    <bk>
      <rc t="1" v="59133"/>
    </bk>
    <bk>
      <rc t="1" v="59134"/>
    </bk>
    <bk>
      <rc t="1" v="59135"/>
    </bk>
    <bk>
      <rc t="1" v="59136"/>
    </bk>
    <bk>
      <rc t="1" v="59137"/>
    </bk>
    <bk>
      <rc t="1" v="59138"/>
    </bk>
    <bk>
      <rc t="1" v="59139"/>
    </bk>
    <bk>
      <rc t="1" v="59140"/>
    </bk>
    <bk>
      <rc t="1" v="59141"/>
    </bk>
    <bk>
      <rc t="1" v="59142"/>
    </bk>
    <bk>
      <rc t="1" v="59143"/>
    </bk>
    <bk>
      <rc t="1" v="59144"/>
    </bk>
    <bk>
      <rc t="1" v="59145"/>
    </bk>
    <bk>
      <rc t="1" v="59146"/>
    </bk>
    <bk>
      <rc t="1" v="59147"/>
    </bk>
    <bk>
      <rc t="1" v="59148"/>
    </bk>
    <bk>
      <rc t="1" v="59149"/>
    </bk>
    <bk>
      <rc t="1" v="59150"/>
    </bk>
    <bk>
      <rc t="1" v="59151"/>
    </bk>
    <bk>
      <rc t="1" v="59152"/>
    </bk>
    <bk>
      <rc t="1" v="59153"/>
    </bk>
    <bk>
      <rc t="1" v="59154"/>
    </bk>
    <bk>
      <rc t="1" v="59155"/>
    </bk>
    <bk>
      <rc t="1" v="59156"/>
    </bk>
    <bk>
      <rc t="1" v="59157"/>
    </bk>
    <bk>
      <rc t="1" v="59158"/>
    </bk>
    <bk>
      <rc t="1" v="59159"/>
    </bk>
    <bk>
      <rc t="1" v="59160"/>
    </bk>
    <bk>
      <rc t="1" v="59161"/>
    </bk>
    <bk>
      <rc t="1" v="59162"/>
    </bk>
    <bk>
      <rc t="1" v="59163"/>
    </bk>
    <bk>
      <rc t="1" v="59164"/>
    </bk>
    <bk>
      <rc t="1" v="59165"/>
    </bk>
    <bk>
      <rc t="1" v="59166"/>
    </bk>
    <bk>
      <rc t="1" v="59167"/>
    </bk>
    <bk>
      <rc t="1" v="59168"/>
    </bk>
    <bk>
      <rc t="1" v="59169"/>
    </bk>
    <bk>
      <rc t="1" v="59170"/>
    </bk>
    <bk>
      <rc t="1" v="59171"/>
    </bk>
    <bk>
      <rc t="1" v="59172"/>
    </bk>
    <bk>
      <rc t="1" v="59173"/>
    </bk>
    <bk>
      <rc t="1" v="59174"/>
    </bk>
    <bk>
      <rc t="1" v="59175"/>
    </bk>
    <bk>
      <rc t="1" v="59176"/>
    </bk>
    <bk>
      <rc t="1" v="59177"/>
    </bk>
    <bk>
      <rc t="1" v="59178"/>
    </bk>
    <bk>
      <rc t="1" v="59179"/>
    </bk>
    <bk>
      <rc t="1" v="59180"/>
    </bk>
    <bk>
      <rc t="1" v="59181"/>
    </bk>
    <bk>
      <rc t="1" v="59182"/>
    </bk>
    <bk>
      <rc t="1" v="59183"/>
    </bk>
    <bk>
      <rc t="1" v="59184"/>
    </bk>
    <bk>
      <rc t="1" v="59185"/>
    </bk>
    <bk>
      <rc t="1" v="59186"/>
    </bk>
    <bk>
      <rc t="1" v="59187"/>
    </bk>
    <bk>
      <rc t="1" v="59188"/>
    </bk>
    <bk>
      <rc t="1" v="59189"/>
    </bk>
    <bk>
      <rc t="1" v="59190"/>
    </bk>
    <bk>
      <rc t="1" v="59191"/>
    </bk>
    <bk>
      <rc t="1" v="59192"/>
    </bk>
    <bk>
      <rc t="1" v="59193"/>
    </bk>
    <bk>
      <rc t="1" v="59194"/>
    </bk>
    <bk>
      <rc t="1" v="59195"/>
    </bk>
    <bk>
      <rc t="1" v="59196"/>
    </bk>
    <bk>
      <rc t="1" v="59197"/>
    </bk>
    <bk>
      <rc t="1" v="59198"/>
    </bk>
    <bk>
      <rc t="1" v="59199"/>
    </bk>
    <bk>
      <rc t="1" v="59200"/>
    </bk>
    <bk>
      <rc t="1" v="59201"/>
    </bk>
    <bk>
      <rc t="1" v="59202"/>
    </bk>
    <bk>
      <rc t="1" v="59203"/>
    </bk>
    <bk>
      <rc t="1" v="59204"/>
    </bk>
    <bk>
      <rc t="1" v="59205"/>
    </bk>
    <bk>
      <rc t="1" v="59206"/>
    </bk>
    <bk>
      <rc t="1" v="59207"/>
    </bk>
    <bk>
      <rc t="1" v="59208"/>
    </bk>
    <bk>
      <rc t="1" v="59209"/>
    </bk>
    <bk>
      <rc t="1" v="59210"/>
    </bk>
    <bk>
      <rc t="1" v="59211"/>
    </bk>
    <bk>
      <rc t="1" v="59212"/>
    </bk>
    <bk>
      <rc t="1" v="59213"/>
    </bk>
    <bk>
      <rc t="1" v="59214"/>
    </bk>
    <bk>
      <rc t="1" v="59215"/>
    </bk>
    <bk>
      <rc t="1" v="59216"/>
    </bk>
    <bk>
      <rc t="1" v="59217"/>
    </bk>
    <bk>
      <rc t="1" v="59218"/>
    </bk>
    <bk>
      <rc t="1" v="59219"/>
    </bk>
    <bk>
      <rc t="1" v="59220"/>
    </bk>
    <bk>
      <rc t="1" v="59221"/>
    </bk>
    <bk>
      <rc t="1" v="59222"/>
    </bk>
    <bk>
      <rc t="1" v="59223"/>
    </bk>
    <bk>
      <rc t="1" v="59224"/>
    </bk>
    <bk>
      <rc t="1" v="59225"/>
    </bk>
    <bk>
      <rc t="1" v="59226"/>
    </bk>
    <bk>
      <rc t="1" v="59227"/>
    </bk>
    <bk>
      <rc t="1" v="59228"/>
    </bk>
    <bk>
      <rc t="1" v="59229"/>
    </bk>
    <bk>
      <rc t="1" v="59230"/>
    </bk>
    <bk>
      <rc t="1" v="59231"/>
    </bk>
    <bk>
      <rc t="1" v="59232"/>
    </bk>
    <bk>
      <rc t="1" v="59233"/>
    </bk>
    <bk>
      <rc t="1" v="59234"/>
    </bk>
    <bk>
      <rc t="1" v="59235"/>
    </bk>
    <bk>
      <rc t="1" v="59236"/>
    </bk>
    <bk>
      <rc t="1" v="59237"/>
    </bk>
    <bk>
      <rc t="1" v="59238"/>
    </bk>
    <bk>
      <rc t="1" v="59239"/>
    </bk>
    <bk>
      <rc t="1" v="59240"/>
    </bk>
    <bk>
      <rc t="1" v="59241"/>
    </bk>
    <bk>
      <rc t="1" v="59242"/>
    </bk>
    <bk>
      <rc t="1" v="59243"/>
    </bk>
    <bk>
      <rc t="1" v="59244"/>
    </bk>
    <bk>
      <rc t="1" v="59245"/>
    </bk>
    <bk>
      <rc t="1" v="59246"/>
    </bk>
    <bk>
      <rc t="1" v="59247"/>
    </bk>
    <bk>
      <rc t="1" v="59248"/>
    </bk>
    <bk>
      <rc t="1" v="59249"/>
    </bk>
    <bk>
      <rc t="1" v="59250"/>
    </bk>
    <bk>
      <rc t="1" v="59251"/>
    </bk>
    <bk>
      <rc t="1" v="59252"/>
    </bk>
    <bk>
      <rc t="1" v="59253"/>
    </bk>
    <bk>
      <rc t="1" v="59254"/>
    </bk>
    <bk>
      <rc t="1" v="59255"/>
    </bk>
    <bk>
      <rc t="1" v="59256"/>
    </bk>
    <bk>
      <rc t="1" v="59257"/>
    </bk>
    <bk>
      <rc t="1" v="59258"/>
    </bk>
    <bk>
      <rc t="1" v="59259"/>
    </bk>
    <bk>
      <rc t="1" v="59260"/>
    </bk>
    <bk>
      <rc t="1" v="59261"/>
    </bk>
    <bk>
      <rc t="1" v="59262"/>
    </bk>
    <bk>
      <rc t="1" v="59263"/>
    </bk>
    <bk>
      <rc t="1" v="59264"/>
    </bk>
    <bk>
      <rc t="1" v="59265"/>
    </bk>
    <bk>
      <rc t="1" v="59266"/>
    </bk>
    <bk>
      <rc t="1" v="59267"/>
    </bk>
    <bk>
      <rc t="1" v="59268"/>
    </bk>
    <bk>
      <rc t="1" v="59269"/>
    </bk>
    <bk>
      <rc t="1" v="59270"/>
    </bk>
    <bk>
      <rc t="1" v="59271"/>
    </bk>
    <bk>
      <rc t="1" v="59272"/>
    </bk>
    <bk>
      <rc t="1" v="59273"/>
    </bk>
    <bk>
      <rc t="1" v="59274"/>
    </bk>
    <bk>
      <rc t="1" v="59275"/>
    </bk>
    <bk>
      <rc t="1" v="59276"/>
    </bk>
    <bk>
      <rc t="1" v="59277"/>
    </bk>
    <bk>
      <rc t="1" v="59278"/>
    </bk>
    <bk>
      <rc t="1" v="59279"/>
    </bk>
    <bk>
      <rc t="1" v="59280"/>
    </bk>
    <bk>
      <rc t="1" v="59281"/>
    </bk>
    <bk>
      <rc t="1" v="59282"/>
    </bk>
    <bk>
      <rc t="1" v="59283"/>
    </bk>
    <bk>
      <rc t="1" v="59284"/>
    </bk>
    <bk>
      <rc t="1" v="59285"/>
    </bk>
    <bk>
      <rc t="1" v="59286"/>
    </bk>
    <bk>
      <rc t="1" v="59287"/>
    </bk>
    <bk>
      <rc t="1" v="59288"/>
    </bk>
    <bk>
      <rc t="1" v="59289"/>
    </bk>
    <bk>
      <rc t="1" v="59290"/>
    </bk>
    <bk>
      <rc t="1" v="59291"/>
    </bk>
    <bk>
      <rc t="1" v="59292"/>
    </bk>
    <bk>
      <rc t="1" v="59293"/>
    </bk>
    <bk>
      <rc t="1" v="59294"/>
    </bk>
    <bk>
      <rc t="1" v="59295"/>
    </bk>
    <bk>
      <rc t="1" v="59296"/>
    </bk>
    <bk>
      <rc t="1" v="59297"/>
    </bk>
    <bk>
      <rc t="1" v="59298"/>
    </bk>
    <bk>
      <rc t="1" v="59299"/>
    </bk>
    <bk>
      <rc t="1" v="59300"/>
    </bk>
    <bk>
      <rc t="1" v="59301"/>
    </bk>
    <bk>
      <rc t="1" v="59302"/>
    </bk>
    <bk>
      <rc t="1" v="59303"/>
    </bk>
    <bk>
      <rc t="1" v="59304"/>
    </bk>
    <bk>
      <rc t="1" v="59305"/>
    </bk>
    <bk>
      <rc t="1" v="59306"/>
    </bk>
    <bk>
      <rc t="1" v="59307"/>
    </bk>
    <bk>
      <rc t="1" v="59308"/>
    </bk>
    <bk>
      <rc t="1" v="59309"/>
    </bk>
    <bk>
      <rc t="1" v="59310"/>
    </bk>
    <bk>
      <rc t="1" v="59311"/>
    </bk>
    <bk>
      <rc t="1" v="59312"/>
    </bk>
    <bk>
      <rc t="1" v="59313"/>
    </bk>
    <bk>
      <rc t="1" v="59314"/>
    </bk>
    <bk>
      <rc t="1" v="59315"/>
    </bk>
    <bk>
      <rc t="1" v="59316"/>
    </bk>
    <bk>
      <rc t="1" v="59317"/>
    </bk>
    <bk>
      <rc t="1" v="59318"/>
    </bk>
    <bk>
      <rc t="1" v="59319"/>
    </bk>
    <bk>
      <rc t="1" v="59320"/>
    </bk>
    <bk>
      <rc t="1" v="59321"/>
    </bk>
    <bk>
      <rc t="1" v="59322"/>
    </bk>
    <bk>
      <rc t="1" v="59323"/>
    </bk>
    <bk>
      <rc t="1" v="59324"/>
    </bk>
    <bk>
      <rc t="1" v="59325"/>
    </bk>
    <bk>
      <rc t="1" v="59326"/>
    </bk>
    <bk>
      <rc t="1" v="59327"/>
    </bk>
    <bk>
      <rc t="1" v="59328"/>
    </bk>
    <bk>
      <rc t="1" v="59329"/>
    </bk>
    <bk>
      <rc t="1" v="59330"/>
    </bk>
    <bk>
      <rc t="1" v="59331"/>
    </bk>
    <bk>
      <rc t="1" v="59332"/>
    </bk>
    <bk>
      <rc t="1" v="59333"/>
    </bk>
    <bk>
      <rc t="1" v="59334"/>
    </bk>
    <bk>
      <rc t="1" v="59335"/>
    </bk>
    <bk>
      <rc t="1" v="59336"/>
    </bk>
    <bk>
      <rc t="1" v="59337"/>
    </bk>
    <bk>
      <rc t="1" v="59338"/>
    </bk>
    <bk>
      <rc t="1" v="59339"/>
    </bk>
    <bk>
      <rc t="1" v="59340"/>
    </bk>
    <bk>
      <rc t="1" v="59341"/>
    </bk>
    <bk>
      <rc t="1" v="59342"/>
    </bk>
    <bk>
      <rc t="1" v="59343"/>
    </bk>
    <bk>
      <rc t="1" v="59344"/>
    </bk>
    <bk>
      <rc t="1" v="59345"/>
    </bk>
    <bk>
      <rc t="1" v="59346"/>
    </bk>
    <bk>
      <rc t="1" v="59347"/>
    </bk>
    <bk>
      <rc t="1" v="59348"/>
    </bk>
    <bk>
      <rc t="1" v="59349"/>
    </bk>
    <bk>
      <rc t="1" v="59350"/>
    </bk>
    <bk>
      <rc t="1" v="59351"/>
    </bk>
    <bk>
      <rc t="1" v="59352"/>
    </bk>
    <bk>
      <rc t="1" v="59353"/>
    </bk>
    <bk>
      <rc t="1" v="59354"/>
    </bk>
    <bk>
      <rc t="1" v="59355"/>
    </bk>
    <bk>
      <rc t="1" v="59356"/>
    </bk>
    <bk>
      <rc t="1" v="59357"/>
    </bk>
    <bk>
      <rc t="1" v="59358"/>
    </bk>
    <bk>
      <rc t="1" v="59359"/>
    </bk>
    <bk>
      <rc t="1" v="59360"/>
    </bk>
    <bk>
      <rc t="1" v="59361"/>
    </bk>
    <bk>
      <rc t="1" v="59362"/>
    </bk>
    <bk>
      <rc t="1" v="59363"/>
    </bk>
    <bk>
      <rc t="1" v="59364"/>
    </bk>
    <bk>
      <rc t="1" v="59365"/>
    </bk>
    <bk>
      <rc t="1" v="59366"/>
    </bk>
    <bk>
      <rc t="1" v="59367"/>
    </bk>
    <bk>
      <rc t="1" v="59368"/>
    </bk>
    <bk>
      <rc t="1" v="59369"/>
    </bk>
    <bk>
      <rc t="1" v="59370"/>
    </bk>
    <bk>
      <rc t="1" v="59371"/>
    </bk>
    <bk>
      <rc t="1" v="59372"/>
    </bk>
    <bk>
      <rc t="1" v="59373"/>
    </bk>
    <bk>
      <rc t="1" v="59374"/>
    </bk>
    <bk>
      <rc t="1" v="59375"/>
    </bk>
    <bk>
      <rc t="1" v="59376"/>
    </bk>
    <bk>
      <rc t="1" v="59377"/>
    </bk>
    <bk>
      <rc t="1" v="59378"/>
    </bk>
    <bk>
      <rc t="1" v="59379"/>
    </bk>
    <bk>
      <rc t="1" v="59380"/>
    </bk>
    <bk>
      <rc t="1" v="59381"/>
    </bk>
    <bk>
      <rc t="1" v="59382"/>
    </bk>
    <bk>
      <rc t="1" v="59383"/>
    </bk>
    <bk>
      <rc t="1" v="59384"/>
    </bk>
    <bk>
      <rc t="1" v="59385"/>
    </bk>
    <bk>
      <rc t="1" v="59386"/>
    </bk>
    <bk>
      <rc t="1" v="59387"/>
    </bk>
    <bk>
      <rc t="1" v="59388"/>
    </bk>
    <bk>
      <rc t="1" v="59389"/>
    </bk>
    <bk>
      <rc t="1" v="59390"/>
    </bk>
    <bk>
      <rc t="1" v="59391"/>
    </bk>
    <bk>
      <rc t="1" v="59392"/>
    </bk>
    <bk>
      <rc t="1" v="59393"/>
    </bk>
    <bk>
      <rc t="1" v="59394"/>
    </bk>
    <bk>
      <rc t="1" v="59395"/>
    </bk>
    <bk>
      <rc t="1" v="59396"/>
    </bk>
    <bk>
      <rc t="1" v="59397"/>
    </bk>
    <bk>
      <rc t="1" v="59398"/>
    </bk>
    <bk>
      <rc t="1" v="59399"/>
    </bk>
    <bk>
      <rc t="1" v="59400"/>
    </bk>
    <bk>
      <rc t="1" v="59401"/>
    </bk>
    <bk>
      <rc t="1" v="59402"/>
    </bk>
    <bk>
      <rc t="1" v="59403"/>
    </bk>
    <bk>
      <rc t="1" v="59404"/>
    </bk>
    <bk>
      <rc t="1" v="59405"/>
    </bk>
    <bk>
      <rc t="1" v="59406"/>
    </bk>
    <bk>
      <rc t="1" v="59407"/>
    </bk>
    <bk>
      <rc t="1" v="59408"/>
    </bk>
    <bk>
      <rc t="1" v="59409"/>
    </bk>
    <bk>
      <rc t="1" v="59410"/>
    </bk>
    <bk>
      <rc t="1" v="59411"/>
    </bk>
    <bk>
      <rc t="1" v="59412"/>
    </bk>
    <bk>
      <rc t="1" v="59413"/>
    </bk>
    <bk>
      <rc t="1" v="59414"/>
    </bk>
    <bk>
      <rc t="1" v="59415"/>
    </bk>
    <bk>
      <rc t="1" v="59416"/>
    </bk>
    <bk>
      <rc t="1" v="59417"/>
    </bk>
    <bk>
      <rc t="1" v="59418"/>
    </bk>
    <bk>
      <rc t="1" v="59419"/>
    </bk>
    <bk>
      <rc t="1" v="59420"/>
    </bk>
    <bk>
      <rc t="1" v="59421"/>
    </bk>
    <bk>
      <rc t="1" v="59422"/>
    </bk>
    <bk>
      <rc t="1" v="59423"/>
    </bk>
    <bk>
      <rc t="1" v="59424"/>
    </bk>
    <bk>
      <rc t="1" v="59425"/>
    </bk>
    <bk>
      <rc t="1" v="59426"/>
    </bk>
    <bk>
      <rc t="1" v="59427"/>
    </bk>
    <bk>
      <rc t="1" v="59428"/>
    </bk>
    <bk>
      <rc t="1" v="59429"/>
    </bk>
    <bk>
      <rc t="1" v="59430"/>
    </bk>
    <bk>
      <rc t="1" v="59431"/>
    </bk>
    <bk>
      <rc t="1" v="59432"/>
    </bk>
    <bk>
      <rc t="1" v="59433"/>
    </bk>
    <bk>
      <rc t="1" v="59434"/>
    </bk>
    <bk>
      <rc t="1" v="59435"/>
    </bk>
    <bk>
      <rc t="1" v="59436"/>
    </bk>
    <bk>
      <rc t="1" v="59437"/>
    </bk>
    <bk>
      <rc t="1" v="59438"/>
    </bk>
    <bk>
      <rc t="1" v="59439"/>
    </bk>
    <bk>
      <rc t="1" v="59440"/>
    </bk>
    <bk>
      <rc t="1" v="59441"/>
    </bk>
    <bk>
      <rc t="1" v="59442"/>
    </bk>
    <bk>
      <rc t="1" v="59443"/>
    </bk>
    <bk>
      <rc t="1" v="59444"/>
    </bk>
    <bk>
      <rc t="1" v="59445"/>
    </bk>
    <bk>
      <rc t="1" v="59446"/>
    </bk>
    <bk>
      <rc t="1" v="59447"/>
    </bk>
    <bk>
      <rc t="1" v="59448"/>
    </bk>
    <bk>
      <rc t="1" v="59449"/>
    </bk>
    <bk>
      <rc t="1" v="59450"/>
    </bk>
    <bk>
      <rc t="1" v="59451"/>
    </bk>
    <bk>
      <rc t="1" v="59452"/>
    </bk>
    <bk>
      <rc t="1" v="59453"/>
    </bk>
    <bk>
      <rc t="1" v="59454"/>
    </bk>
    <bk>
      <rc t="1" v="59455"/>
    </bk>
    <bk>
      <rc t="1" v="59456"/>
    </bk>
    <bk>
      <rc t="1" v="59457"/>
    </bk>
    <bk>
      <rc t="1" v="59458"/>
    </bk>
    <bk>
      <rc t="1" v="59459"/>
    </bk>
    <bk>
      <rc t="1" v="59460"/>
    </bk>
    <bk>
      <rc t="1" v="59461"/>
    </bk>
    <bk>
      <rc t="1" v="59462"/>
    </bk>
    <bk>
      <rc t="1" v="59463"/>
    </bk>
    <bk>
      <rc t="1" v="59464"/>
    </bk>
    <bk>
      <rc t="1" v="59465"/>
    </bk>
    <bk>
      <rc t="1" v="59466"/>
    </bk>
    <bk>
      <rc t="1" v="59467"/>
    </bk>
    <bk>
      <rc t="1" v="59468"/>
    </bk>
    <bk>
      <rc t="1" v="59469"/>
    </bk>
    <bk>
      <rc t="1" v="59470"/>
    </bk>
    <bk>
      <rc t="1" v="59471"/>
    </bk>
    <bk>
      <rc t="1" v="59472"/>
    </bk>
    <bk>
      <rc t="1" v="59473"/>
    </bk>
    <bk>
      <rc t="1" v="59474"/>
    </bk>
    <bk>
      <rc t="1" v="59475"/>
    </bk>
    <bk>
      <rc t="1" v="59476"/>
    </bk>
    <bk>
      <rc t="1" v="59477"/>
    </bk>
    <bk>
      <rc t="1" v="59478"/>
    </bk>
    <bk>
      <rc t="1" v="59479"/>
    </bk>
    <bk>
      <rc t="1" v="59480"/>
    </bk>
    <bk>
      <rc t="1" v="59481"/>
    </bk>
    <bk>
      <rc t="1" v="59482"/>
    </bk>
    <bk>
      <rc t="1" v="59483"/>
    </bk>
    <bk>
      <rc t="1" v="59484"/>
    </bk>
    <bk>
      <rc t="1" v="59485"/>
    </bk>
    <bk>
      <rc t="1" v="59486"/>
    </bk>
    <bk>
      <rc t="1" v="59487"/>
    </bk>
    <bk>
      <rc t="1" v="59488"/>
    </bk>
    <bk>
      <rc t="1" v="59489"/>
    </bk>
    <bk>
      <rc t="1" v="59490"/>
    </bk>
    <bk>
      <rc t="1" v="59491"/>
    </bk>
    <bk>
      <rc t="1" v="59492"/>
    </bk>
    <bk>
      <rc t="1" v="59493"/>
    </bk>
    <bk>
      <rc t="1" v="59494"/>
    </bk>
    <bk>
      <rc t="1" v="59495"/>
    </bk>
    <bk>
      <rc t="1" v="59496"/>
    </bk>
    <bk>
      <rc t="1" v="59497"/>
    </bk>
    <bk>
      <rc t="1" v="59498"/>
    </bk>
    <bk>
      <rc t="1" v="59499"/>
    </bk>
    <bk>
      <rc t="1" v="59500"/>
    </bk>
    <bk>
      <rc t="1" v="59501"/>
    </bk>
    <bk>
      <rc t="1" v="59502"/>
    </bk>
    <bk>
      <rc t="1" v="59503"/>
    </bk>
    <bk>
      <rc t="1" v="59504"/>
    </bk>
    <bk>
      <rc t="1" v="59505"/>
    </bk>
    <bk>
      <rc t="1" v="59506"/>
    </bk>
    <bk>
      <rc t="1" v="59507"/>
    </bk>
    <bk>
      <rc t="1" v="59508"/>
    </bk>
    <bk>
      <rc t="1" v="59509"/>
    </bk>
    <bk>
      <rc t="1" v="59510"/>
    </bk>
    <bk>
      <rc t="1" v="59511"/>
    </bk>
    <bk>
      <rc t="1" v="59512"/>
    </bk>
    <bk>
      <rc t="1" v="59513"/>
    </bk>
    <bk>
      <rc t="1" v="59514"/>
    </bk>
    <bk>
      <rc t="1" v="59515"/>
    </bk>
    <bk>
      <rc t="1" v="59516"/>
    </bk>
    <bk>
      <rc t="1" v="59517"/>
    </bk>
    <bk>
      <rc t="1" v="59518"/>
    </bk>
    <bk>
      <rc t="1" v="59519"/>
    </bk>
    <bk>
      <rc t="1" v="59520"/>
    </bk>
    <bk>
      <rc t="1" v="59521"/>
    </bk>
    <bk>
      <rc t="1" v="59522"/>
    </bk>
    <bk>
      <rc t="1" v="59523"/>
    </bk>
    <bk>
      <rc t="1" v="59524"/>
    </bk>
    <bk>
      <rc t="1" v="59525"/>
    </bk>
    <bk>
      <rc t="1" v="59526"/>
    </bk>
    <bk>
      <rc t="1" v="59527"/>
    </bk>
    <bk>
      <rc t="1" v="59528"/>
    </bk>
    <bk>
      <rc t="1" v="59529"/>
    </bk>
    <bk>
      <rc t="1" v="59530"/>
    </bk>
    <bk>
      <rc t="1" v="59531"/>
    </bk>
    <bk>
      <rc t="1" v="59532"/>
    </bk>
    <bk>
      <rc t="1" v="59533"/>
    </bk>
    <bk>
      <rc t="1" v="59534"/>
    </bk>
    <bk>
      <rc t="1" v="59535"/>
    </bk>
    <bk>
      <rc t="1" v="59536"/>
    </bk>
    <bk>
      <rc t="1" v="59537"/>
    </bk>
    <bk>
      <rc t="1" v="59538"/>
    </bk>
    <bk>
      <rc t="1" v="59539"/>
    </bk>
    <bk>
      <rc t="1" v="59540"/>
    </bk>
    <bk>
      <rc t="1" v="59541"/>
    </bk>
    <bk>
      <rc t="1" v="59542"/>
    </bk>
    <bk>
      <rc t="1" v="59543"/>
    </bk>
    <bk>
      <rc t="1" v="59544"/>
    </bk>
    <bk>
      <rc t="1" v="59545"/>
    </bk>
    <bk>
      <rc t="1" v="59546"/>
    </bk>
    <bk>
      <rc t="1" v="59547"/>
    </bk>
    <bk>
      <rc t="1" v="59548"/>
    </bk>
    <bk>
      <rc t="1" v="59549"/>
    </bk>
    <bk>
      <rc t="1" v="59550"/>
    </bk>
    <bk>
      <rc t="1" v="59551"/>
    </bk>
    <bk>
      <rc t="1" v="59552"/>
    </bk>
    <bk>
      <rc t="1" v="59553"/>
    </bk>
    <bk>
      <rc t="1" v="59554"/>
    </bk>
    <bk>
      <rc t="1" v="59555"/>
    </bk>
    <bk>
      <rc t="1" v="59556"/>
    </bk>
    <bk>
      <rc t="1" v="59557"/>
    </bk>
    <bk>
      <rc t="1" v="59558"/>
    </bk>
    <bk>
      <rc t="1" v="59559"/>
    </bk>
    <bk>
      <rc t="1" v="59560"/>
    </bk>
    <bk>
      <rc t="1" v="59561"/>
    </bk>
    <bk>
      <rc t="1" v="59562"/>
    </bk>
    <bk>
      <rc t="1" v="59563"/>
    </bk>
    <bk>
      <rc t="1" v="59564"/>
    </bk>
    <bk>
      <rc t="1" v="59565"/>
    </bk>
    <bk>
      <rc t="1" v="59566"/>
    </bk>
    <bk>
      <rc t="1" v="59567"/>
    </bk>
    <bk>
      <rc t="1" v="59568"/>
    </bk>
    <bk>
      <rc t="1" v="59569"/>
    </bk>
    <bk>
      <rc t="1" v="59570"/>
    </bk>
    <bk>
      <rc t="1" v="59571"/>
    </bk>
    <bk>
      <rc t="1" v="59572"/>
    </bk>
    <bk>
      <rc t="1" v="59573"/>
    </bk>
    <bk>
      <rc t="1" v="59574"/>
    </bk>
    <bk>
      <rc t="1" v="59575"/>
    </bk>
    <bk>
      <rc t="1" v="59576"/>
    </bk>
    <bk>
      <rc t="1" v="59577"/>
    </bk>
    <bk>
      <rc t="1" v="59578"/>
    </bk>
    <bk>
      <rc t="1" v="59579"/>
    </bk>
    <bk>
      <rc t="1" v="59580"/>
    </bk>
    <bk>
      <rc t="1" v="59581"/>
    </bk>
    <bk>
      <rc t="1" v="59582"/>
    </bk>
    <bk>
      <rc t="1" v="59583"/>
    </bk>
    <bk>
      <rc t="1" v="59584"/>
    </bk>
    <bk>
      <rc t="1" v="59585"/>
    </bk>
    <bk>
      <rc t="1" v="59586"/>
    </bk>
    <bk>
      <rc t="1" v="59587"/>
    </bk>
    <bk>
      <rc t="1" v="59588"/>
    </bk>
    <bk>
      <rc t="1" v="59589"/>
    </bk>
    <bk>
      <rc t="1" v="59590"/>
    </bk>
    <bk>
      <rc t="1" v="59591"/>
    </bk>
    <bk>
      <rc t="1" v="59592"/>
    </bk>
    <bk>
      <rc t="1" v="59593"/>
    </bk>
    <bk>
      <rc t="1" v="59594"/>
    </bk>
    <bk>
      <rc t="1" v="59595"/>
    </bk>
    <bk>
      <rc t="1" v="59596"/>
    </bk>
    <bk>
      <rc t="1" v="59597"/>
    </bk>
    <bk>
      <rc t="1" v="59598"/>
    </bk>
    <bk>
      <rc t="1" v="59599"/>
    </bk>
    <bk>
      <rc t="1" v="59600"/>
    </bk>
    <bk>
      <rc t="1" v="59601"/>
    </bk>
    <bk>
      <rc t="1" v="59602"/>
    </bk>
    <bk>
      <rc t="1" v="59603"/>
    </bk>
    <bk>
      <rc t="1" v="59604"/>
    </bk>
    <bk>
      <rc t="1" v="59605"/>
    </bk>
    <bk>
      <rc t="1" v="59606"/>
    </bk>
    <bk>
      <rc t="1" v="59607"/>
    </bk>
    <bk>
      <rc t="1" v="59608"/>
    </bk>
    <bk>
      <rc t="1" v="59609"/>
    </bk>
    <bk>
      <rc t="1" v="59610"/>
    </bk>
    <bk>
      <rc t="1" v="59611"/>
    </bk>
    <bk>
      <rc t="1" v="59612"/>
    </bk>
    <bk>
      <rc t="1" v="59613"/>
    </bk>
    <bk>
      <rc t="1" v="59614"/>
    </bk>
    <bk>
      <rc t="1" v="59615"/>
    </bk>
    <bk>
      <rc t="1" v="59616"/>
    </bk>
    <bk>
      <rc t="1" v="59617"/>
    </bk>
    <bk>
      <rc t="1" v="59618"/>
    </bk>
    <bk>
      <rc t="1" v="59619"/>
    </bk>
    <bk>
      <rc t="1" v="59620"/>
    </bk>
    <bk>
      <rc t="1" v="59621"/>
    </bk>
    <bk>
      <rc t="1" v="59622"/>
    </bk>
    <bk>
      <rc t="1" v="59623"/>
    </bk>
    <bk>
      <rc t="1" v="59624"/>
    </bk>
    <bk>
      <rc t="1" v="59625"/>
    </bk>
    <bk>
      <rc t="1" v="59626"/>
    </bk>
    <bk>
      <rc t="1" v="59627"/>
    </bk>
    <bk>
      <rc t="1" v="59628"/>
    </bk>
    <bk>
      <rc t="1" v="59629"/>
    </bk>
    <bk>
      <rc t="1" v="59630"/>
    </bk>
    <bk>
      <rc t="1" v="59631"/>
    </bk>
    <bk>
      <rc t="1" v="59632"/>
    </bk>
    <bk>
      <rc t="1" v="59633"/>
    </bk>
    <bk>
      <rc t="1" v="59634"/>
    </bk>
    <bk>
      <rc t="1" v="59635"/>
    </bk>
    <bk>
      <rc t="1" v="59636"/>
    </bk>
    <bk>
      <rc t="1" v="59637"/>
    </bk>
    <bk>
      <rc t="1" v="59638"/>
    </bk>
    <bk>
      <rc t="1" v="59639"/>
    </bk>
    <bk>
      <rc t="1" v="59640"/>
    </bk>
    <bk>
      <rc t="1" v="59641"/>
    </bk>
    <bk>
      <rc t="1" v="59642"/>
    </bk>
    <bk>
      <rc t="1" v="59643"/>
    </bk>
    <bk>
      <rc t="1" v="59644"/>
    </bk>
    <bk>
      <rc t="1" v="59645"/>
    </bk>
    <bk>
      <rc t="1" v="59646"/>
    </bk>
    <bk>
      <rc t="1" v="59647"/>
    </bk>
    <bk>
      <rc t="1" v="59648"/>
    </bk>
    <bk>
      <rc t="1" v="59649"/>
    </bk>
    <bk>
      <rc t="1" v="59650"/>
    </bk>
    <bk>
      <rc t="1" v="59651"/>
    </bk>
    <bk>
      <rc t="1" v="59652"/>
    </bk>
    <bk>
      <rc t="1" v="59653"/>
    </bk>
    <bk>
      <rc t="1" v="59654"/>
    </bk>
    <bk>
      <rc t="1" v="59655"/>
    </bk>
    <bk>
      <rc t="1" v="59656"/>
    </bk>
    <bk>
      <rc t="1" v="59657"/>
    </bk>
    <bk>
      <rc t="1" v="59658"/>
    </bk>
    <bk>
      <rc t="1" v="59659"/>
    </bk>
    <bk>
      <rc t="1" v="59660"/>
    </bk>
    <bk>
      <rc t="1" v="59661"/>
    </bk>
    <bk>
      <rc t="1" v="59662"/>
    </bk>
    <bk>
      <rc t="1" v="59663"/>
    </bk>
    <bk>
      <rc t="1" v="59664"/>
    </bk>
    <bk>
      <rc t="1" v="59665"/>
    </bk>
    <bk>
      <rc t="1" v="59666"/>
    </bk>
    <bk>
      <rc t="1" v="59667"/>
    </bk>
    <bk>
      <rc t="1" v="59668"/>
    </bk>
    <bk>
      <rc t="1" v="59669"/>
    </bk>
    <bk>
      <rc t="1" v="59670"/>
    </bk>
    <bk>
      <rc t="1" v="59671"/>
    </bk>
    <bk>
      <rc t="1" v="59672"/>
    </bk>
    <bk>
      <rc t="1" v="59673"/>
    </bk>
    <bk>
      <rc t="1" v="59674"/>
    </bk>
    <bk>
      <rc t="1" v="59675"/>
    </bk>
    <bk>
      <rc t="1" v="59676"/>
    </bk>
    <bk>
      <rc t="1" v="59677"/>
    </bk>
    <bk>
      <rc t="1" v="59678"/>
    </bk>
    <bk>
      <rc t="1" v="59679"/>
    </bk>
    <bk>
      <rc t="1" v="59680"/>
    </bk>
    <bk>
      <rc t="1" v="59681"/>
    </bk>
    <bk>
      <rc t="1" v="59682"/>
    </bk>
    <bk>
      <rc t="1" v="59683"/>
    </bk>
    <bk>
      <rc t="1" v="59684"/>
    </bk>
    <bk>
      <rc t="1" v="59685"/>
    </bk>
    <bk>
      <rc t="1" v="59686"/>
    </bk>
    <bk>
      <rc t="1" v="59687"/>
    </bk>
    <bk>
      <rc t="1" v="59688"/>
    </bk>
    <bk>
      <rc t="1" v="59689"/>
    </bk>
    <bk>
      <rc t="1" v="59690"/>
    </bk>
    <bk>
      <rc t="1" v="59691"/>
    </bk>
    <bk>
      <rc t="1" v="59692"/>
    </bk>
    <bk>
      <rc t="1" v="59693"/>
    </bk>
    <bk>
      <rc t="1" v="59694"/>
    </bk>
    <bk>
      <rc t="1" v="59695"/>
    </bk>
    <bk>
      <rc t="1" v="59696"/>
    </bk>
    <bk>
      <rc t="1" v="59697"/>
    </bk>
    <bk>
      <rc t="1" v="59698"/>
    </bk>
    <bk>
      <rc t="1" v="59699"/>
    </bk>
    <bk>
      <rc t="1" v="59700"/>
    </bk>
    <bk>
      <rc t="1" v="59701"/>
    </bk>
    <bk>
      <rc t="1" v="59702"/>
    </bk>
    <bk>
      <rc t="1" v="59703"/>
    </bk>
    <bk>
      <rc t="1" v="59704"/>
    </bk>
    <bk>
      <rc t="1" v="59705"/>
    </bk>
    <bk>
      <rc t="1" v="59706"/>
    </bk>
    <bk>
      <rc t="1" v="59707"/>
    </bk>
    <bk>
      <rc t="1" v="59708"/>
    </bk>
    <bk>
      <rc t="1" v="59709"/>
    </bk>
    <bk>
      <rc t="1" v="59710"/>
    </bk>
    <bk>
      <rc t="1" v="59711"/>
    </bk>
    <bk>
      <rc t="1" v="59712"/>
    </bk>
    <bk>
      <rc t="1" v="59713"/>
    </bk>
    <bk>
      <rc t="1" v="59714"/>
    </bk>
    <bk>
      <rc t="1" v="59715"/>
    </bk>
    <bk>
      <rc t="1" v="59716"/>
    </bk>
    <bk>
      <rc t="1" v="59717"/>
    </bk>
    <bk>
      <rc t="1" v="59718"/>
    </bk>
    <bk>
      <rc t="1" v="59719"/>
    </bk>
    <bk>
      <rc t="1" v="59720"/>
    </bk>
    <bk>
      <rc t="1" v="59721"/>
    </bk>
    <bk>
      <rc t="1" v="59722"/>
    </bk>
    <bk>
      <rc t="1" v="59723"/>
    </bk>
    <bk>
      <rc t="1" v="59724"/>
    </bk>
    <bk>
      <rc t="1" v="59725"/>
    </bk>
    <bk>
      <rc t="1" v="59726"/>
    </bk>
    <bk>
      <rc t="1" v="59727"/>
    </bk>
    <bk>
      <rc t="1" v="59728"/>
    </bk>
    <bk>
      <rc t="1" v="59729"/>
    </bk>
    <bk>
      <rc t="1" v="59730"/>
    </bk>
    <bk>
      <rc t="1" v="59731"/>
    </bk>
    <bk>
      <rc t="1" v="59732"/>
    </bk>
    <bk>
      <rc t="1" v="59733"/>
    </bk>
    <bk>
      <rc t="1" v="59734"/>
    </bk>
    <bk>
      <rc t="1" v="59735"/>
    </bk>
    <bk>
      <rc t="1" v="59736"/>
    </bk>
    <bk>
      <rc t="1" v="59737"/>
    </bk>
    <bk>
      <rc t="1" v="59738"/>
    </bk>
    <bk>
      <rc t="1" v="59739"/>
    </bk>
    <bk>
      <rc t="1" v="59740"/>
    </bk>
    <bk>
      <rc t="1" v="59741"/>
    </bk>
    <bk>
      <rc t="1" v="59742"/>
    </bk>
    <bk>
      <rc t="1" v="59743"/>
    </bk>
    <bk>
      <rc t="1" v="59744"/>
    </bk>
    <bk>
      <rc t="1" v="59745"/>
    </bk>
    <bk>
      <rc t="1" v="59746"/>
    </bk>
    <bk>
      <rc t="1" v="59747"/>
    </bk>
    <bk>
      <rc t="1" v="59748"/>
    </bk>
    <bk>
      <rc t="1" v="59749"/>
    </bk>
    <bk>
      <rc t="1" v="59750"/>
    </bk>
    <bk>
      <rc t="1" v="59751"/>
    </bk>
    <bk>
      <rc t="1" v="59752"/>
    </bk>
    <bk>
      <rc t="1" v="59753"/>
    </bk>
    <bk>
      <rc t="1" v="59754"/>
    </bk>
    <bk>
      <rc t="1" v="59755"/>
    </bk>
    <bk>
      <rc t="1" v="59756"/>
    </bk>
    <bk>
      <rc t="1" v="59757"/>
    </bk>
    <bk>
      <rc t="1" v="59758"/>
    </bk>
    <bk>
      <rc t="1" v="59759"/>
    </bk>
    <bk>
      <rc t="1" v="59760"/>
    </bk>
    <bk>
      <rc t="1" v="59761"/>
    </bk>
    <bk>
      <rc t="1" v="59762"/>
    </bk>
    <bk>
      <rc t="1" v="59763"/>
    </bk>
    <bk>
      <rc t="1" v="59764"/>
    </bk>
    <bk>
      <rc t="1" v="59765"/>
    </bk>
    <bk>
      <rc t="1" v="59766"/>
    </bk>
    <bk>
      <rc t="1" v="59767"/>
    </bk>
    <bk>
      <rc t="1" v="59768"/>
    </bk>
    <bk>
      <rc t="1" v="59769"/>
    </bk>
    <bk>
      <rc t="1" v="59770"/>
    </bk>
    <bk>
      <rc t="1" v="59771"/>
    </bk>
    <bk>
      <rc t="1" v="59772"/>
    </bk>
    <bk>
      <rc t="1" v="59773"/>
    </bk>
    <bk>
      <rc t="1" v="59774"/>
    </bk>
    <bk>
      <rc t="1" v="59775"/>
    </bk>
    <bk>
      <rc t="1" v="59776"/>
    </bk>
    <bk>
      <rc t="1" v="59777"/>
    </bk>
    <bk>
      <rc t="1" v="59778"/>
    </bk>
    <bk>
      <rc t="1" v="59779"/>
    </bk>
    <bk>
      <rc t="1" v="59780"/>
    </bk>
    <bk>
      <rc t="1" v="59781"/>
    </bk>
    <bk>
      <rc t="1" v="59782"/>
    </bk>
    <bk>
      <rc t="1" v="59783"/>
    </bk>
    <bk>
      <rc t="1" v="59784"/>
    </bk>
    <bk>
      <rc t="1" v="59785"/>
    </bk>
    <bk>
      <rc t="1" v="59786"/>
    </bk>
    <bk>
      <rc t="1" v="59787"/>
    </bk>
    <bk>
      <rc t="1" v="59788"/>
    </bk>
    <bk>
      <rc t="1" v="59789"/>
    </bk>
    <bk>
      <rc t="1" v="59790"/>
    </bk>
    <bk>
      <rc t="1" v="59791"/>
    </bk>
    <bk>
      <rc t="1" v="59792"/>
    </bk>
    <bk>
      <rc t="1" v="59793"/>
    </bk>
    <bk>
      <rc t="1" v="59794"/>
    </bk>
    <bk>
      <rc t="1" v="59795"/>
    </bk>
    <bk>
      <rc t="1" v="59796"/>
    </bk>
    <bk>
      <rc t="1" v="59797"/>
    </bk>
    <bk>
      <rc t="1" v="59798"/>
    </bk>
    <bk>
      <rc t="1" v="59799"/>
    </bk>
    <bk>
      <rc t="1" v="59800"/>
    </bk>
    <bk>
      <rc t="1" v="59801"/>
    </bk>
    <bk>
      <rc t="1" v="59802"/>
    </bk>
    <bk>
      <rc t="1" v="59803"/>
    </bk>
    <bk>
      <rc t="1" v="59804"/>
    </bk>
    <bk>
      <rc t="1" v="59805"/>
    </bk>
    <bk>
      <rc t="1" v="59806"/>
    </bk>
    <bk>
      <rc t="1" v="59807"/>
    </bk>
    <bk>
      <rc t="1" v="59808"/>
    </bk>
    <bk>
      <rc t="1" v="59809"/>
    </bk>
    <bk>
      <rc t="1" v="59810"/>
    </bk>
    <bk>
      <rc t="1" v="59811"/>
    </bk>
    <bk>
      <rc t="1" v="59812"/>
    </bk>
    <bk>
      <rc t="1" v="59813"/>
    </bk>
    <bk>
      <rc t="1" v="59814"/>
    </bk>
    <bk>
      <rc t="1" v="59815"/>
    </bk>
    <bk>
      <rc t="1" v="59816"/>
    </bk>
    <bk>
      <rc t="1" v="59817"/>
    </bk>
    <bk>
      <rc t="1" v="59818"/>
    </bk>
    <bk>
      <rc t="1" v="59819"/>
    </bk>
    <bk>
      <rc t="1" v="59820"/>
    </bk>
    <bk>
      <rc t="1" v="59821"/>
    </bk>
    <bk>
      <rc t="1" v="59822"/>
    </bk>
    <bk>
      <rc t="1" v="59823"/>
    </bk>
    <bk>
      <rc t="1" v="59824"/>
    </bk>
    <bk>
      <rc t="1" v="59825"/>
    </bk>
    <bk>
      <rc t="1" v="59826"/>
    </bk>
    <bk>
      <rc t="1" v="59827"/>
    </bk>
    <bk>
      <rc t="1" v="59828"/>
    </bk>
    <bk>
      <rc t="1" v="59829"/>
    </bk>
    <bk>
      <rc t="1" v="59830"/>
    </bk>
    <bk>
      <rc t="1" v="59831"/>
    </bk>
    <bk>
      <rc t="1" v="59832"/>
    </bk>
    <bk>
      <rc t="1" v="59833"/>
    </bk>
    <bk>
      <rc t="1" v="59834"/>
    </bk>
    <bk>
      <rc t="1" v="59835"/>
    </bk>
    <bk>
      <rc t="1" v="59836"/>
    </bk>
    <bk>
      <rc t="1" v="59837"/>
    </bk>
    <bk>
      <rc t="1" v="59838"/>
    </bk>
    <bk>
      <rc t="1" v="59839"/>
    </bk>
    <bk>
      <rc t="1" v="59840"/>
    </bk>
    <bk>
      <rc t="1" v="59841"/>
    </bk>
    <bk>
      <rc t="1" v="59842"/>
    </bk>
    <bk>
      <rc t="1" v="59843"/>
    </bk>
    <bk>
      <rc t="1" v="59844"/>
    </bk>
    <bk>
      <rc t="1" v="59845"/>
    </bk>
    <bk>
      <rc t="1" v="59846"/>
    </bk>
    <bk>
      <rc t="1" v="59847"/>
    </bk>
    <bk>
      <rc t="1" v="59848"/>
    </bk>
    <bk>
      <rc t="1" v="59849"/>
    </bk>
    <bk>
      <rc t="1" v="59850"/>
    </bk>
    <bk>
      <rc t="1" v="59851"/>
    </bk>
    <bk>
      <rc t="1" v="59852"/>
    </bk>
    <bk>
      <rc t="1" v="59853"/>
    </bk>
    <bk>
      <rc t="1" v="59854"/>
    </bk>
    <bk>
      <rc t="1" v="59855"/>
    </bk>
    <bk>
      <rc t="1" v="59856"/>
    </bk>
    <bk>
      <rc t="1" v="59857"/>
    </bk>
    <bk>
      <rc t="1" v="59858"/>
    </bk>
    <bk>
      <rc t="1" v="59859"/>
    </bk>
    <bk>
      <rc t="1" v="59860"/>
    </bk>
    <bk>
      <rc t="1" v="59861"/>
    </bk>
    <bk>
      <rc t="1" v="59862"/>
    </bk>
    <bk>
      <rc t="1" v="59863"/>
    </bk>
    <bk>
      <rc t="1" v="59864"/>
    </bk>
    <bk>
      <rc t="1" v="59865"/>
    </bk>
    <bk>
      <rc t="1" v="59866"/>
    </bk>
    <bk>
      <rc t="1" v="59867"/>
    </bk>
    <bk>
      <rc t="1" v="59868"/>
    </bk>
    <bk>
      <rc t="1" v="59869"/>
    </bk>
    <bk>
      <rc t="1" v="59870"/>
    </bk>
    <bk>
      <rc t="1" v="59871"/>
    </bk>
    <bk>
      <rc t="1" v="59872"/>
    </bk>
    <bk>
      <rc t="1" v="59873"/>
    </bk>
    <bk>
      <rc t="1" v="59874"/>
    </bk>
    <bk>
      <rc t="1" v="59875"/>
    </bk>
    <bk>
      <rc t="1" v="59876"/>
    </bk>
    <bk>
      <rc t="1" v="59877"/>
    </bk>
    <bk>
      <rc t="1" v="59878"/>
    </bk>
    <bk>
      <rc t="1" v="59879"/>
    </bk>
    <bk>
      <rc t="1" v="59880"/>
    </bk>
    <bk>
      <rc t="1" v="59881"/>
    </bk>
    <bk>
      <rc t="1" v="59882"/>
    </bk>
    <bk>
      <rc t="1" v="59883"/>
    </bk>
    <bk>
      <rc t="1" v="59884"/>
    </bk>
    <bk>
      <rc t="1" v="59885"/>
    </bk>
    <bk>
      <rc t="1" v="59886"/>
    </bk>
    <bk>
      <rc t="1" v="59887"/>
    </bk>
    <bk>
      <rc t="1" v="59888"/>
    </bk>
    <bk>
      <rc t="1" v="59889"/>
    </bk>
    <bk>
      <rc t="1" v="59890"/>
    </bk>
    <bk>
      <rc t="1" v="59891"/>
    </bk>
    <bk>
      <rc t="1" v="59892"/>
    </bk>
    <bk>
      <rc t="1" v="59893"/>
    </bk>
    <bk>
      <rc t="1" v="59894"/>
    </bk>
    <bk>
      <rc t="1" v="59895"/>
    </bk>
    <bk>
      <rc t="1" v="59896"/>
    </bk>
    <bk>
      <rc t="1" v="59897"/>
    </bk>
    <bk>
      <rc t="1" v="59898"/>
    </bk>
    <bk>
      <rc t="1" v="59899"/>
    </bk>
    <bk>
      <rc t="1" v="59900"/>
    </bk>
    <bk>
      <rc t="1" v="59901"/>
    </bk>
    <bk>
      <rc t="1" v="59902"/>
    </bk>
    <bk>
      <rc t="1" v="59903"/>
    </bk>
    <bk>
      <rc t="1" v="59904"/>
    </bk>
    <bk>
      <rc t="1" v="59905"/>
    </bk>
    <bk>
      <rc t="1" v="59906"/>
    </bk>
    <bk>
      <rc t="1" v="59907"/>
    </bk>
    <bk>
      <rc t="1" v="59908"/>
    </bk>
    <bk>
      <rc t="1" v="59909"/>
    </bk>
    <bk>
      <rc t="1" v="59910"/>
    </bk>
    <bk>
      <rc t="1" v="59911"/>
    </bk>
    <bk>
      <rc t="1" v="59912"/>
    </bk>
    <bk>
      <rc t="1" v="59913"/>
    </bk>
    <bk>
      <rc t="1" v="59914"/>
    </bk>
    <bk>
      <rc t="1" v="59915"/>
    </bk>
    <bk>
      <rc t="1" v="59916"/>
    </bk>
    <bk>
      <rc t="1" v="59917"/>
    </bk>
    <bk>
      <rc t="1" v="59918"/>
    </bk>
    <bk>
      <rc t="1" v="59919"/>
    </bk>
    <bk>
      <rc t="1" v="59920"/>
    </bk>
    <bk>
      <rc t="1" v="59921"/>
    </bk>
    <bk>
      <rc t="1" v="59922"/>
    </bk>
    <bk>
      <rc t="1" v="59923"/>
    </bk>
    <bk>
      <rc t="1" v="59924"/>
    </bk>
    <bk>
      <rc t="1" v="59925"/>
    </bk>
    <bk>
      <rc t="1" v="59926"/>
    </bk>
    <bk>
      <rc t="1" v="59927"/>
    </bk>
    <bk>
      <rc t="1" v="59928"/>
    </bk>
    <bk>
      <rc t="1" v="59929"/>
    </bk>
    <bk>
      <rc t="1" v="59930"/>
    </bk>
    <bk>
      <rc t="1" v="59931"/>
    </bk>
    <bk>
      <rc t="1" v="59932"/>
    </bk>
    <bk>
      <rc t="1" v="59933"/>
    </bk>
    <bk>
      <rc t="1" v="59934"/>
    </bk>
    <bk>
      <rc t="1" v="59935"/>
    </bk>
    <bk>
      <rc t="1" v="59936"/>
    </bk>
    <bk>
      <rc t="1" v="59937"/>
    </bk>
    <bk>
      <rc t="1" v="59938"/>
    </bk>
    <bk>
      <rc t="1" v="59939"/>
    </bk>
    <bk>
      <rc t="1" v="59940"/>
    </bk>
    <bk>
      <rc t="1" v="59941"/>
    </bk>
    <bk>
      <rc t="1" v="59942"/>
    </bk>
    <bk>
      <rc t="1" v="59943"/>
    </bk>
    <bk>
      <rc t="1" v="59944"/>
    </bk>
    <bk>
      <rc t="1" v="59945"/>
    </bk>
    <bk>
      <rc t="1" v="59946"/>
    </bk>
    <bk>
      <rc t="1" v="59947"/>
    </bk>
    <bk>
      <rc t="1" v="59948"/>
    </bk>
    <bk>
      <rc t="1" v="59949"/>
    </bk>
    <bk>
      <rc t="1" v="59950"/>
    </bk>
    <bk>
      <rc t="1" v="59951"/>
    </bk>
    <bk>
      <rc t="1" v="59952"/>
    </bk>
    <bk>
      <rc t="1" v="59953"/>
    </bk>
    <bk>
      <rc t="1" v="59954"/>
    </bk>
    <bk>
      <rc t="1" v="59955"/>
    </bk>
    <bk>
      <rc t="1" v="59956"/>
    </bk>
    <bk>
      <rc t="1" v="59957"/>
    </bk>
    <bk>
      <rc t="1" v="59958"/>
    </bk>
    <bk>
      <rc t="1" v="59959"/>
    </bk>
    <bk>
      <rc t="1" v="59960"/>
    </bk>
    <bk>
      <rc t="1" v="59961"/>
    </bk>
    <bk>
      <rc t="1" v="59962"/>
    </bk>
    <bk>
      <rc t="1" v="59963"/>
    </bk>
    <bk>
      <rc t="1" v="59964"/>
    </bk>
    <bk>
      <rc t="1" v="59965"/>
    </bk>
    <bk>
      <rc t="1" v="59966"/>
    </bk>
    <bk>
      <rc t="1" v="59967"/>
    </bk>
    <bk>
      <rc t="1" v="59968"/>
    </bk>
    <bk>
      <rc t="1" v="59969"/>
    </bk>
    <bk>
      <rc t="1" v="59970"/>
    </bk>
    <bk>
      <rc t="1" v="59971"/>
    </bk>
    <bk>
      <rc t="1" v="59972"/>
    </bk>
    <bk>
      <rc t="1" v="59973"/>
    </bk>
    <bk>
      <rc t="1" v="59974"/>
    </bk>
    <bk>
      <rc t="1" v="59975"/>
    </bk>
    <bk>
      <rc t="1" v="59976"/>
    </bk>
    <bk>
      <rc t="1" v="59977"/>
    </bk>
    <bk>
      <rc t="1" v="59978"/>
    </bk>
    <bk>
      <rc t="1" v="59979"/>
    </bk>
    <bk>
      <rc t="1" v="59980"/>
    </bk>
    <bk>
      <rc t="1" v="59981"/>
    </bk>
    <bk>
      <rc t="1" v="59982"/>
    </bk>
    <bk>
      <rc t="1" v="59983"/>
    </bk>
    <bk>
      <rc t="1" v="59984"/>
    </bk>
    <bk>
      <rc t="1" v="59985"/>
    </bk>
    <bk>
      <rc t="1" v="59986"/>
    </bk>
    <bk>
      <rc t="1" v="59987"/>
    </bk>
    <bk>
      <rc t="1" v="59988"/>
    </bk>
    <bk>
      <rc t="1" v="59989"/>
    </bk>
    <bk>
      <rc t="1" v="59990"/>
    </bk>
    <bk>
      <rc t="1" v="59991"/>
    </bk>
    <bk>
      <rc t="1" v="59992"/>
    </bk>
    <bk>
      <rc t="1" v="59993"/>
    </bk>
    <bk>
      <rc t="1" v="59994"/>
    </bk>
    <bk>
      <rc t="1" v="59995"/>
    </bk>
    <bk>
      <rc t="1" v="59996"/>
    </bk>
    <bk>
      <rc t="1" v="59997"/>
    </bk>
    <bk>
      <rc t="1" v="59998"/>
    </bk>
    <bk>
      <rc t="1" v="59999"/>
    </bk>
    <bk>
      <rc t="1" v="60000"/>
    </bk>
    <bk>
      <rc t="1" v="60001"/>
    </bk>
    <bk>
      <rc t="1" v="60002"/>
    </bk>
    <bk>
      <rc t="1" v="60003"/>
    </bk>
    <bk>
      <rc t="1" v="60004"/>
    </bk>
    <bk>
      <rc t="1" v="60005"/>
    </bk>
    <bk>
      <rc t="1" v="60006"/>
    </bk>
    <bk>
      <rc t="1" v="60007"/>
    </bk>
    <bk>
      <rc t="1" v="60008"/>
    </bk>
    <bk>
      <rc t="1" v="60009"/>
    </bk>
    <bk>
      <rc t="1" v="60010"/>
    </bk>
    <bk>
      <rc t="1" v="60011"/>
    </bk>
    <bk>
      <rc t="1" v="60012"/>
    </bk>
    <bk>
      <rc t="1" v="60013"/>
    </bk>
    <bk>
      <rc t="1" v="60014"/>
    </bk>
    <bk>
      <rc t="1" v="60015"/>
    </bk>
    <bk>
      <rc t="1" v="60016"/>
    </bk>
    <bk>
      <rc t="1" v="60017"/>
    </bk>
    <bk>
      <rc t="1" v="60018"/>
    </bk>
    <bk>
      <rc t="1" v="60019"/>
    </bk>
    <bk>
      <rc t="1" v="60020"/>
    </bk>
    <bk>
      <rc t="1" v="60021"/>
    </bk>
    <bk>
      <rc t="1" v="60022"/>
    </bk>
    <bk>
      <rc t="1" v="60023"/>
    </bk>
    <bk>
      <rc t="1" v="60024"/>
    </bk>
    <bk>
      <rc t="1" v="60025"/>
    </bk>
    <bk>
      <rc t="1" v="60026"/>
    </bk>
    <bk>
      <rc t="1" v="60027"/>
    </bk>
    <bk>
      <rc t="1" v="60028"/>
    </bk>
    <bk>
      <rc t="1" v="60029"/>
    </bk>
    <bk>
      <rc t="1" v="60030"/>
    </bk>
    <bk>
      <rc t="1" v="60031"/>
    </bk>
    <bk>
      <rc t="1" v="60032"/>
    </bk>
    <bk>
      <rc t="1" v="60033"/>
    </bk>
    <bk>
      <rc t="1" v="60034"/>
    </bk>
    <bk>
      <rc t="1" v="60035"/>
    </bk>
    <bk>
      <rc t="1" v="60036"/>
    </bk>
    <bk>
      <rc t="1" v="60037"/>
    </bk>
    <bk>
      <rc t="1" v="60038"/>
    </bk>
    <bk>
      <rc t="1" v="60039"/>
    </bk>
    <bk>
      <rc t="1" v="60040"/>
    </bk>
    <bk>
      <rc t="1" v="60041"/>
    </bk>
    <bk>
      <rc t="1" v="60042"/>
    </bk>
    <bk>
      <rc t="1" v="60043"/>
    </bk>
    <bk>
      <rc t="1" v="60044"/>
    </bk>
    <bk>
      <rc t="1" v="60045"/>
    </bk>
    <bk>
      <rc t="1" v="60046"/>
    </bk>
    <bk>
      <rc t="1" v="60047"/>
    </bk>
    <bk>
      <rc t="1" v="60048"/>
    </bk>
    <bk>
      <rc t="1" v="60049"/>
    </bk>
    <bk>
      <rc t="1" v="60050"/>
    </bk>
    <bk>
      <rc t="1" v="60051"/>
    </bk>
    <bk>
      <rc t="1" v="60052"/>
    </bk>
    <bk>
      <rc t="1" v="60053"/>
    </bk>
    <bk>
      <rc t="1" v="60054"/>
    </bk>
    <bk>
      <rc t="1" v="60055"/>
    </bk>
    <bk>
      <rc t="1" v="60056"/>
    </bk>
    <bk>
      <rc t="1" v="60057"/>
    </bk>
    <bk>
      <rc t="1" v="60058"/>
    </bk>
    <bk>
      <rc t="1" v="60059"/>
    </bk>
    <bk>
      <rc t="1" v="60060"/>
    </bk>
    <bk>
      <rc t="1" v="60061"/>
    </bk>
    <bk>
      <rc t="1" v="60062"/>
    </bk>
    <bk>
      <rc t="1" v="60063"/>
    </bk>
    <bk>
      <rc t="1" v="60064"/>
    </bk>
    <bk>
      <rc t="1" v="60065"/>
    </bk>
    <bk>
      <rc t="1" v="60066"/>
    </bk>
    <bk>
      <rc t="1" v="60067"/>
    </bk>
    <bk>
      <rc t="1" v="60068"/>
    </bk>
    <bk>
      <rc t="1" v="60069"/>
    </bk>
    <bk>
      <rc t="1" v="60070"/>
    </bk>
    <bk>
      <rc t="1" v="60071"/>
    </bk>
    <bk>
      <rc t="1" v="60072"/>
    </bk>
    <bk>
      <rc t="1" v="60073"/>
    </bk>
    <bk>
      <rc t="1" v="60074"/>
    </bk>
    <bk>
      <rc t="1" v="60075"/>
    </bk>
    <bk>
      <rc t="1" v="60076"/>
    </bk>
    <bk>
      <rc t="1" v="60077"/>
    </bk>
    <bk>
      <rc t="1" v="60078"/>
    </bk>
    <bk>
      <rc t="1" v="60079"/>
    </bk>
    <bk>
      <rc t="1" v="60080"/>
    </bk>
    <bk>
      <rc t="1" v="60081"/>
    </bk>
    <bk>
      <rc t="1" v="60082"/>
    </bk>
    <bk>
      <rc t="1" v="60083"/>
    </bk>
    <bk>
      <rc t="1" v="60084"/>
    </bk>
    <bk>
      <rc t="1" v="60085"/>
    </bk>
    <bk>
      <rc t="1" v="60086"/>
    </bk>
    <bk>
      <rc t="1" v="60087"/>
    </bk>
    <bk>
      <rc t="1" v="60088"/>
    </bk>
    <bk>
      <rc t="1" v="60089"/>
    </bk>
    <bk>
      <rc t="1" v="60090"/>
    </bk>
    <bk>
      <rc t="1" v="60091"/>
    </bk>
    <bk>
      <rc t="1" v="60092"/>
    </bk>
    <bk>
      <rc t="1" v="60093"/>
    </bk>
    <bk>
      <rc t="1" v="60094"/>
    </bk>
    <bk>
      <rc t="1" v="60095"/>
    </bk>
    <bk>
      <rc t="1" v="60096"/>
    </bk>
    <bk>
      <rc t="1" v="60097"/>
    </bk>
    <bk>
      <rc t="1" v="60098"/>
    </bk>
    <bk>
      <rc t="1" v="60099"/>
    </bk>
    <bk>
      <rc t="1" v="60100"/>
    </bk>
    <bk>
      <rc t="1" v="60101"/>
    </bk>
    <bk>
      <rc t="1" v="60102"/>
    </bk>
    <bk>
      <rc t="1" v="60103"/>
    </bk>
    <bk>
      <rc t="1" v="60104"/>
    </bk>
    <bk>
      <rc t="1" v="60105"/>
    </bk>
    <bk>
      <rc t="1" v="60106"/>
    </bk>
    <bk>
      <rc t="1" v="60107"/>
    </bk>
    <bk>
      <rc t="1" v="60108"/>
    </bk>
    <bk>
      <rc t="1" v="60109"/>
    </bk>
    <bk>
      <rc t="1" v="60110"/>
    </bk>
    <bk>
      <rc t="1" v="60111"/>
    </bk>
    <bk>
      <rc t="1" v="60112"/>
    </bk>
    <bk>
      <rc t="1" v="60113"/>
    </bk>
    <bk>
      <rc t="1" v="60114"/>
    </bk>
    <bk>
      <rc t="1" v="60115"/>
    </bk>
    <bk>
      <rc t="1" v="60116"/>
    </bk>
    <bk>
      <rc t="1" v="60117"/>
    </bk>
    <bk>
      <rc t="1" v="60118"/>
    </bk>
    <bk>
      <rc t="1" v="60119"/>
    </bk>
    <bk>
      <rc t="1" v="60120"/>
    </bk>
    <bk>
      <rc t="1" v="60121"/>
    </bk>
    <bk>
      <rc t="1" v="60122"/>
    </bk>
    <bk>
      <rc t="1" v="60123"/>
    </bk>
    <bk>
      <rc t="1" v="60124"/>
    </bk>
    <bk>
      <rc t="1" v="60125"/>
    </bk>
    <bk>
      <rc t="1" v="60126"/>
    </bk>
    <bk>
      <rc t="1" v="60127"/>
    </bk>
    <bk>
      <rc t="1" v="60128"/>
    </bk>
    <bk>
      <rc t="1" v="60129"/>
    </bk>
    <bk>
      <rc t="1" v="60130"/>
    </bk>
    <bk>
      <rc t="1" v="60131"/>
    </bk>
    <bk>
      <rc t="1" v="60132"/>
    </bk>
    <bk>
      <rc t="1" v="60133"/>
    </bk>
    <bk>
      <rc t="1" v="60134"/>
    </bk>
    <bk>
      <rc t="1" v="60135"/>
    </bk>
    <bk>
      <rc t="1" v="60136"/>
    </bk>
    <bk>
      <rc t="1" v="60137"/>
    </bk>
    <bk>
      <rc t="1" v="60138"/>
    </bk>
    <bk>
      <rc t="1" v="60139"/>
    </bk>
    <bk>
      <rc t="1" v="60140"/>
    </bk>
    <bk>
      <rc t="1" v="60141"/>
    </bk>
    <bk>
      <rc t="1" v="60142"/>
    </bk>
    <bk>
      <rc t="1" v="60143"/>
    </bk>
    <bk>
      <rc t="1" v="60144"/>
    </bk>
    <bk>
      <rc t="1" v="60145"/>
    </bk>
    <bk>
      <rc t="1" v="60146"/>
    </bk>
    <bk>
      <rc t="1" v="60147"/>
    </bk>
    <bk>
      <rc t="1" v="60148"/>
    </bk>
    <bk>
      <rc t="1" v="60149"/>
    </bk>
    <bk>
      <rc t="1" v="60150"/>
    </bk>
    <bk>
      <rc t="1" v="60151"/>
    </bk>
    <bk>
      <rc t="1" v="60152"/>
    </bk>
    <bk>
      <rc t="1" v="60153"/>
    </bk>
    <bk>
      <rc t="1" v="60154"/>
    </bk>
    <bk>
      <rc t="1" v="60155"/>
    </bk>
    <bk>
      <rc t="1" v="60156"/>
    </bk>
    <bk>
      <rc t="1" v="60157"/>
    </bk>
    <bk>
      <rc t="1" v="60158"/>
    </bk>
    <bk>
      <rc t="1" v="60159"/>
    </bk>
    <bk>
      <rc t="1" v="60160"/>
    </bk>
    <bk>
      <rc t="1" v="60161"/>
    </bk>
    <bk>
      <rc t="1" v="60162"/>
    </bk>
    <bk>
      <rc t="1" v="60163"/>
    </bk>
    <bk>
      <rc t="1" v="60164"/>
    </bk>
    <bk>
      <rc t="1" v="60165"/>
    </bk>
    <bk>
      <rc t="1" v="60166"/>
    </bk>
    <bk>
      <rc t="1" v="60167"/>
    </bk>
    <bk>
      <rc t="1" v="60168"/>
    </bk>
    <bk>
      <rc t="1" v="60169"/>
    </bk>
    <bk>
      <rc t="1" v="60170"/>
    </bk>
    <bk>
      <rc t="1" v="60171"/>
    </bk>
    <bk>
      <rc t="1" v="60172"/>
    </bk>
    <bk>
      <rc t="1" v="60173"/>
    </bk>
    <bk>
      <rc t="1" v="60174"/>
    </bk>
    <bk>
      <rc t="1" v="60175"/>
    </bk>
    <bk>
      <rc t="1" v="60176"/>
    </bk>
    <bk>
      <rc t="1" v="60177"/>
    </bk>
    <bk>
      <rc t="1" v="60178"/>
    </bk>
    <bk>
      <rc t="1" v="60179"/>
    </bk>
    <bk>
      <rc t="1" v="60180"/>
    </bk>
    <bk>
      <rc t="1" v="60181"/>
    </bk>
    <bk>
      <rc t="1" v="60182"/>
    </bk>
    <bk>
      <rc t="1" v="60183"/>
    </bk>
    <bk>
      <rc t="1" v="60184"/>
    </bk>
    <bk>
      <rc t="1" v="60185"/>
    </bk>
    <bk>
      <rc t="1" v="60186"/>
    </bk>
    <bk>
      <rc t="1" v="60187"/>
    </bk>
    <bk>
      <rc t="1" v="60188"/>
    </bk>
    <bk>
      <rc t="1" v="60189"/>
    </bk>
    <bk>
      <rc t="1" v="60190"/>
    </bk>
    <bk>
      <rc t="1" v="60191"/>
    </bk>
    <bk>
      <rc t="1" v="60192"/>
    </bk>
    <bk>
      <rc t="1" v="60193"/>
    </bk>
    <bk>
      <rc t="1" v="60194"/>
    </bk>
    <bk>
      <rc t="1" v="60195"/>
    </bk>
    <bk>
      <rc t="1" v="60196"/>
    </bk>
    <bk>
      <rc t="1" v="60197"/>
    </bk>
    <bk>
      <rc t="1" v="60198"/>
    </bk>
    <bk>
      <rc t="1" v="60199"/>
    </bk>
    <bk>
      <rc t="1" v="60200"/>
    </bk>
    <bk>
      <rc t="1" v="60201"/>
    </bk>
    <bk>
      <rc t="1" v="60202"/>
    </bk>
    <bk>
      <rc t="1" v="60203"/>
    </bk>
    <bk>
      <rc t="1" v="60204"/>
    </bk>
    <bk>
      <rc t="1" v="60205"/>
    </bk>
    <bk>
      <rc t="1" v="60206"/>
    </bk>
    <bk>
      <rc t="1" v="60207"/>
    </bk>
    <bk>
      <rc t="1" v="60208"/>
    </bk>
    <bk>
      <rc t="1" v="60209"/>
    </bk>
    <bk>
      <rc t="1" v="60210"/>
    </bk>
    <bk>
      <rc t="1" v="60211"/>
    </bk>
    <bk>
      <rc t="1" v="60212"/>
    </bk>
    <bk>
      <rc t="1" v="60213"/>
    </bk>
    <bk>
      <rc t="1" v="60214"/>
    </bk>
    <bk>
      <rc t="1" v="60215"/>
    </bk>
    <bk>
      <rc t="1" v="60216"/>
    </bk>
    <bk>
      <rc t="1" v="60217"/>
    </bk>
    <bk>
      <rc t="1" v="60218"/>
    </bk>
    <bk>
      <rc t="1" v="60219"/>
    </bk>
    <bk>
      <rc t="1" v="60220"/>
    </bk>
    <bk>
      <rc t="1" v="60221"/>
    </bk>
    <bk>
      <rc t="1" v="60222"/>
    </bk>
    <bk>
      <rc t="1" v="60223"/>
    </bk>
    <bk>
      <rc t="1" v="60224"/>
    </bk>
    <bk>
      <rc t="1" v="60225"/>
    </bk>
    <bk>
      <rc t="1" v="60226"/>
    </bk>
    <bk>
      <rc t="1" v="60227"/>
    </bk>
    <bk>
      <rc t="1" v="60228"/>
    </bk>
    <bk>
      <rc t="1" v="60229"/>
    </bk>
    <bk>
      <rc t="1" v="60230"/>
    </bk>
    <bk>
      <rc t="1" v="60231"/>
    </bk>
    <bk>
      <rc t="1" v="60232"/>
    </bk>
    <bk>
      <rc t="1" v="60233"/>
    </bk>
    <bk>
      <rc t="1" v="60234"/>
    </bk>
    <bk>
      <rc t="1" v="60235"/>
    </bk>
    <bk>
      <rc t="1" v="60236"/>
    </bk>
    <bk>
      <rc t="1" v="60237"/>
    </bk>
    <bk>
      <rc t="1" v="60238"/>
    </bk>
    <bk>
      <rc t="1" v="60239"/>
    </bk>
    <bk>
      <rc t="1" v="60240"/>
    </bk>
    <bk>
      <rc t="1" v="60241"/>
    </bk>
    <bk>
      <rc t="1" v="60242"/>
    </bk>
    <bk>
      <rc t="1" v="60243"/>
    </bk>
    <bk>
      <rc t="1" v="60244"/>
    </bk>
    <bk>
      <rc t="1" v="60245"/>
    </bk>
    <bk>
      <rc t="1" v="60246"/>
    </bk>
    <bk>
      <rc t="1" v="60247"/>
    </bk>
    <bk>
      <rc t="1" v="60248"/>
    </bk>
    <bk>
      <rc t="1" v="60249"/>
    </bk>
    <bk>
      <rc t="1" v="60250"/>
    </bk>
    <bk>
      <rc t="1" v="60251"/>
    </bk>
    <bk>
      <rc t="1" v="60252"/>
    </bk>
    <bk>
      <rc t="1" v="60253"/>
    </bk>
    <bk>
      <rc t="1" v="60254"/>
    </bk>
    <bk>
      <rc t="1" v="60255"/>
    </bk>
    <bk>
      <rc t="1" v="60256"/>
    </bk>
    <bk>
      <rc t="1" v="60257"/>
    </bk>
    <bk>
      <rc t="1" v="60258"/>
    </bk>
    <bk>
      <rc t="1" v="60259"/>
    </bk>
    <bk>
      <rc t="1" v="60260"/>
    </bk>
    <bk>
      <rc t="1" v="60261"/>
    </bk>
    <bk>
      <rc t="1" v="60262"/>
    </bk>
    <bk>
      <rc t="1" v="60263"/>
    </bk>
    <bk>
      <rc t="1" v="60264"/>
    </bk>
    <bk>
      <rc t="1" v="60265"/>
    </bk>
    <bk>
      <rc t="1" v="60266"/>
    </bk>
    <bk>
      <rc t="1" v="60267"/>
    </bk>
    <bk>
      <rc t="1" v="60268"/>
    </bk>
    <bk>
      <rc t="1" v="60269"/>
    </bk>
    <bk>
      <rc t="1" v="60270"/>
    </bk>
    <bk>
      <rc t="1" v="60271"/>
    </bk>
    <bk>
      <rc t="1" v="60272"/>
    </bk>
    <bk>
      <rc t="1" v="60273"/>
    </bk>
    <bk>
      <rc t="1" v="60274"/>
    </bk>
    <bk>
      <rc t="1" v="60275"/>
    </bk>
    <bk>
      <rc t="1" v="60276"/>
    </bk>
    <bk>
      <rc t="1" v="60277"/>
    </bk>
    <bk>
      <rc t="1" v="60278"/>
    </bk>
    <bk>
      <rc t="1" v="60279"/>
    </bk>
    <bk>
      <rc t="1" v="60280"/>
    </bk>
    <bk>
      <rc t="1" v="60281"/>
    </bk>
    <bk>
      <rc t="1" v="60282"/>
    </bk>
    <bk>
      <rc t="1" v="60283"/>
    </bk>
    <bk>
      <rc t="1" v="60284"/>
    </bk>
    <bk>
      <rc t="1" v="60285"/>
    </bk>
    <bk>
      <rc t="1" v="60286"/>
    </bk>
    <bk>
      <rc t="1" v="60287"/>
    </bk>
    <bk>
      <rc t="1" v="60288"/>
    </bk>
    <bk>
      <rc t="1" v="60289"/>
    </bk>
    <bk>
      <rc t="1" v="60290"/>
    </bk>
    <bk>
      <rc t="1" v="60291"/>
    </bk>
    <bk>
      <rc t="1" v="60292"/>
    </bk>
    <bk>
      <rc t="1" v="60293"/>
    </bk>
    <bk>
      <rc t="1" v="60294"/>
    </bk>
    <bk>
      <rc t="1" v="60295"/>
    </bk>
    <bk>
      <rc t="1" v="60296"/>
    </bk>
    <bk>
      <rc t="1" v="60297"/>
    </bk>
    <bk>
      <rc t="1" v="60298"/>
    </bk>
    <bk>
      <rc t="1" v="60299"/>
    </bk>
    <bk>
      <rc t="1" v="60300"/>
    </bk>
    <bk>
      <rc t="1" v="60301"/>
    </bk>
    <bk>
      <rc t="1" v="60302"/>
    </bk>
    <bk>
      <rc t="1" v="60303"/>
    </bk>
    <bk>
      <rc t="1" v="60304"/>
    </bk>
    <bk>
      <rc t="1" v="60305"/>
    </bk>
    <bk>
      <rc t="1" v="60306"/>
    </bk>
    <bk>
      <rc t="1" v="60307"/>
    </bk>
    <bk>
      <rc t="1" v="60308"/>
    </bk>
    <bk>
      <rc t="1" v="60309"/>
    </bk>
    <bk>
      <rc t="1" v="60310"/>
    </bk>
    <bk>
      <rc t="1" v="60311"/>
    </bk>
    <bk>
      <rc t="1" v="60312"/>
    </bk>
    <bk>
      <rc t="1" v="60313"/>
    </bk>
    <bk>
      <rc t="1" v="60314"/>
    </bk>
    <bk>
      <rc t="1" v="60315"/>
    </bk>
    <bk>
      <rc t="1" v="60316"/>
    </bk>
    <bk>
      <rc t="1" v="60317"/>
    </bk>
    <bk>
      <rc t="1" v="60318"/>
    </bk>
    <bk>
      <rc t="1" v="60319"/>
    </bk>
    <bk>
      <rc t="1" v="60320"/>
    </bk>
    <bk>
      <rc t="1" v="60321"/>
    </bk>
    <bk>
      <rc t="1" v="60322"/>
    </bk>
    <bk>
      <rc t="1" v="60323"/>
    </bk>
    <bk>
      <rc t="1" v="60324"/>
    </bk>
    <bk>
      <rc t="1" v="60325"/>
    </bk>
    <bk>
      <rc t="1" v="60326"/>
    </bk>
    <bk>
      <rc t="1" v="60327"/>
    </bk>
    <bk>
      <rc t="1" v="60328"/>
    </bk>
    <bk>
      <rc t="1" v="60329"/>
    </bk>
    <bk>
      <rc t="1" v="60330"/>
    </bk>
    <bk>
      <rc t="1" v="60331"/>
    </bk>
    <bk>
      <rc t="1" v="60332"/>
    </bk>
    <bk>
      <rc t="1" v="60333"/>
    </bk>
    <bk>
      <rc t="1" v="60334"/>
    </bk>
    <bk>
      <rc t="1" v="60335"/>
    </bk>
    <bk>
      <rc t="1" v="60336"/>
    </bk>
    <bk>
      <rc t="1" v="60337"/>
    </bk>
    <bk>
      <rc t="1" v="60338"/>
    </bk>
    <bk>
      <rc t="1" v="60339"/>
    </bk>
    <bk>
      <rc t="1" v="60340"/>
    </bk>
    <bk>
      <rc t="1" v="60341"/>
    </bk>
    <bk>
      <rc t="1" v="60342"/>
    </bk>
    <bk>
      <rc t="1" v="60343"/>
    </bk>
    <bk>
      <rc t="1" v="60344"/>
    </bk>
    <bk>
      <rc t="1" v="60345"/>
    </bk>
    <bk>
      <rc t="1" v="60346"/>
    </bk>
    <bk>
      <rc t="1" v="60347"/>
    </bk>
    <bk>
      <rc t="1" v="60348"/>
    </bk>
    <bk>
      <rc t="1" v="60349"/>
    </bk>
    <bk>
      <rc t="1" v="60350"/>
    </bk>
    <bk>
      <rc t="1" v="60351"/>
    </bk>
    <bk>
      <rc t="1" v="60352"/>
    </bk>
    <bk>
      <rc t="1" v="60353"/>
    </bk>
    <bk>
      <rc t="1" v="60354"/>
    </bk>
    <bk>
      <rc t="1" v="60355"/>
    </bk>
    <bk>
      <rc t="1" v="60356"/>
    </bk>
    <bk>
      <rc t="1" v="60357"/>
    </bk>
    <bk>
      <rc t="1" v="60358"/>
    </bk>
    <bk>
      <rc t="1" v="60359"/>
    </bk>
    <bk>
      <rc t="1" v="60360"/>
    </bk>
    <bk>
      <rc t="1" v="60361"/>
    </bk>
    <bk>
      <rc t="1" v="60362"/>
    </bk>
    <bk>
      <rc t="1" v="60363"/>
    </bk>
    <bk>
      <rc t="1" v="60364"/>
    </bk>
    <bk>
      <rc t="1" v="60365"/>
    </bk>
    <bk>
      <rc t="1" v="60366"/>
    </bk>
    <bk>
      <rc t="1" v="60367"/>
    </bk>
    <bk>
      <rc t="1" v="60368"/>
    </bk>
    <bk>
      <rc t="1" v="60369"/>
    </bk>
    <bk>
      <rc t="1" v="60370"/>
    </bk>
    <bk>
      <rc t="1" v="60371"/>
    </bk>
    <bk>
      <rc t="1" v="60372"/>
    </bk>
    <bk>
      <rc t="1" v="60373"/>
    </bk>
    <bk>
      <rc t="1" v="60374"/>
    </bk>
    <bk>
      <rc t="1" v="60375"/>
    </bk>
    <bk>
      <rc t="1" v="60376"/>
    </bk>
    <bk>
      <rc t="1" v="60377"/>
    </bk>
    <bk>
      <rc t="1" v="60378"/>
    </bk>
    <bk>
      <rc t="1" v="60379"/>
    </bk>
    <bk>
      <rc t="1" v="60380"/>
    </bk>
    <bk>
      <rc t="1" v="60381"/>
    </bk>
    <bk>
      <rc t="1" v="60382"/>
    </bk>
    <bk>
      <rc t="1" v="60383"/>
    </bk>
    <bk>
      <rc t="1" v="60384"/>
    </bk>
    <bk>
      <rc t="1" v="60385"/>
    </bk>
    <bk>
      <rc t="1" v="60386"/>
    </bk>
    <bk>
      <rc t="1" v="60387"/>
    </bk>
    <bk>
      <rc t="1" v="60388"/>
    </bk>
    <bk>
      <rc t="1" v="60389"/>
    </bk>
    <bk>
      <rc t="1" v="60390"/>
    </bk>
    <bk>
      <rc t="1" v="60391"/>
    </bk>
    <bk>
      <rc t="1" v="60392"/>
    </bk>
    <bk>
      <rc t="1" v="60393"/>
    </bk>
    <bk>
      <rc t="1" v="60394"/>
    </bk>
    <bk>
      <rc t="1" v="60395"/>
    </bk>
    <bk>
      <rc t="1" v="60396"/>
    </bk>
    <bk>
      <rc t="1" v="60397"/>
    </bk>
    <bk>
      <rc t="1" v="60398"/>
    </bk>
    <bk>
      <rc t="1" v="60399"/>
    </bk>
    <bk>
      <rc t="1" v="60400"/>
    </bk>
    <bk>
      <rc t="1" v="60401"/>
    </bk>
    <bk>
      <rc t="1" v="60402"/>
    </bk>
    <bk>
      <rc t="1" v="60403"/>
    </bk>
    <bk>
      <rc t="1" v="60404"/>
    </bk>
    <bk>
      <rc t="1" v="60405"/>
    </bk>
    <bk>
      <rc t="1" v="60406"/>
    </bk>
    <bk>
      <rc t="1" v="60407"/>
    </bk>
    <bk>
      <rc t="1" v="60408"/>
    </bk>
    <bk>
      <rc t="1" v="60409"/>
    </bk>
    <bk>
      <rc t="1" v="60410"/>
    </bk>
    <bk>
      <rc t="1" v="60411"/>
    </bk>
    <bk>
      <rc t="1" v="60412"/>
    </bk>
    <bk>
      <rc t="1" v="60413"/>
    </bk>
    <bk>
      <rc t="1" v="60414"/>
    </bk>
    <bk>
      <rc t="1" v="60415"/>
    </bk>
    <bk>
      <rc t="1" v="60416"/>
    </bk>
    <bk>
      <rc t="1" v="60417"/>
    </bk>
    <bk>
      <rc t="1" v="60418"/>
    </bk>
    <bk>
      <rc t="1" v="60419"/>
    </bk>
    <bk>
      <rc t="1" v="60420"/>
    </bk>
    <bk>
      <rc t="1" v="60421"/>
    </bk>
    <bk>
      <rc t="1" v="60422"/>
    </bk>
    <bk>
      <rc t="1" v="60423"/>
    </bk>
    <bk>
      <rc t="1" v="60424"/>
    </bk>
    <bk>
      <rc t="1" v="60425"/>
    </bk>
    <bk>
      <rc t="1" v="60426"/>
    </bk>
    <bk>
      <rc t="1" v="60427"/>
    </bk>
    <bk>
      <rc t="1" v="60428"/>
    </bk>
    <bk>
      <rc t="1" v="60429"/>
    </bk>
    <bk>
      <rc t="1" v="60430"/>
    </bk>
    <bk>
      <rc t="1" v="60431"/>
    </bk>
    <bk>
      <rc t="1" v="60432"/>
    </bk>
    <bk>
      <rc t="1" v="60433"/>
    </bk>
    <bk>
      <rc t="1" v="60434"/>
    </bk>
    <bk>
      <rc t="1" v="60435"/>
    </bk>
    <bk>
      <rc t="1" v="60436"/>
    </bk>
    <bk>
      <rc t="1" v="60437"/>
    </bk>
    <bk>
      <rc t="1" v="60438"/>
    </bk>
    <bk>
      <rc t="1" v="60439"/>
    </bk>
    <bk>
      <rc t="1" v="60440"/>
    </bk>
    <bk>
      <rc t="1" v="60441"/>
    </bk>
    <bk>
      <rc t="1" v="60442"/>
    </bk>
    <bk>
      <rc t="1" v="60443"/>
    </bk>
    <bk>
      <rc t="1" v="60444"/>
    </bk>
    <bk>
      <rc t="1" v="60445"/>
    </bk>
    <bk>
      <rc t="1" v="60446"/>
    </bk>
    <bk>
      <rc t="1" v="60447"/>
    </bk>
    <bk>
      <rc t="1" v="60448"/>
    </bk>
    <bk>
      <rc t="1" v="60449"/>
    </bk>
    <bk>
      <rc t="1" v="60450"/>
    </bk>
    <bk>
      <rc t="1" v="60451"/>
    </bk>
    <bk>
      <rc t="1" v="60452"/>
    </bk>
    <bk>
      <rc t="1" v="60453"/>
    </bk>
    <bk>
      <rc t="1" v="60454"/>
    </bk>
    <bk>
      <rc t="1" v="60455"/>
    </bk>
    <bk>
      <rc t="1" v="60456"/>
    </bk>
    <bk>
      <rc t="1" v="60457"/>
    </bk>
    <bk>
      <rc t="1" v="60458"/>
    </bk>
    <bk>
      <rc t="1" v="60459"/>
    </bk>
    <bk>
      <rc t="1" v="60460"/>
    </bk>
    <bk>
      <rc t="1" v="60461"/>
    </bk>
    <bk>
      <rc t="1" v="60462"/>
    </bk>
    <bk>
      <rc t="1" v="60463"/>
    </bk>
    <bk>
      <rc t="1" v="60464"/>
    </bk>
    <bk>
      <rc t="1" v="60465"/>
    </bk>
    <bk>
      <rc t="1" v="60466"/>
    </bk>
    <bk>
      <rc t="1" v="60467"/>
    </bk>
    <bk>
      <rc t="1" v="60468"/>
    </bk>
    <bk>
      <rc t="1" v="60469"/>
    </bk>
    <bk>
      <rc t="1" v="60470"/>
    </bk>
    <bk>
      <rc t="1" v="60471"/>
    </bk>
    <bk>
      <rc t="1" v="60472"/>
    </bk>
    <bk>
      <rc t="1" v="60473"/>
    </bk>
    <bk>
      <rc t="1" v="60474"/>
    </bk>
    <bk>
      <rc t="1" v="60475"/>
    </bk>
    <bk>
      <rc t="1" v="60476"/>
    </bk>
    <bk>
      <rc t="1" v="60477"/>
    </bk>
    <bk>
      <rc t="1" v="60478"/>
    </bk>
    <bk>
      <rc t="1" v="60479"/>
    </bk>
    <bk>
      <rc t="1" v="60480"/>
    </bk>
    <bk>
      <rc t="1" v="60481"/>
    </bk>
    <bk>
      <rc t="1" v="60482"/>
    </bk>
    <bk>
      <rc t="1" v="60483"/>
    </bk>
    <bk>
      <rc t="1" v="60484"/>
    </bk>
    <bk>
      <rc t="1" v="60485"/>
    </bk>
    <bk>
      <rc t="1" v="60486"/>
    </bk>
    <bk>
      <rc t="1" v="60487"/>
    </bk>
    <bk>
      <rc t="1" v="60488"/>
    </bk>
    <bk>
      <rc t="1" v="60489"/>
    </bk>
    <bk>
      <rc t="1" v="60490"/>
    </bk>
    <bk>
      <rc t="1" v="60491"/>
    </bk>
    <bk>
      <rc t="1" v="60492"/>
    </bk>
    <bk>
      <rc t="1" v="60493"/>
    </bk>
    <bk>
      <rc t="1" v="60494"/>
    </bk>
    <bk>
      <rc t="1" v="60495"/>
    </bk>
    <bk>
      <rc t="1" v="60496"/>
    </bk>
    <bk>
      <rc t="1" v="60497"/>
    </bk>
    <bk>
      <rc t="1" v="60498"/>
    </bk>
    <bk>
      <rc t="1" v="60499"/>
    </bk>
    <bk>
      <rc t="1" v="60500"/>
    </bk>
    <bk>
      <rc t="1" v="60501"/>
    </bk>
    <bk>
      <rc t="1" v="60502"/>
    </bk>
    <bk>
      <rc t="1" v="60503"/>
    </bk>
    <bk>
      <rc t="1" v="60504"/>
    </bk>
    <bk>
      <rc t="1" v="60505"/>
    </bk>
    <bk>
      <rc t="1" v="60506"/>
    </bk>
    <bk>
      <rc t="1" v="60507"/>
    </bk>
    <bk>
      <rc t="1" v="60508"/>
    </bk>
    <bk>
      <rc t="1" v="60509"/>
    </bk>
    <bk>
      <rc t="1" v="60510"/>
    </bk>
    <bk>
      <rc t="1" v="60511"/>
    </bk>
    <bk>
      <rc t="1" v="60512"/>
    </bk>
    <bk>
      <rc t="1" v="60513"/>
    </bk>
    <bk>
      <rc t="1" v="60514"/>
    </bk>
    <bk>
      <rc t="1" v="60515"/>
    </bk>
    <bk>
      <rc t="1" v="60516"/>
    </bk>
    <bk>
      <rc t="1" v="60517"/>
    </bk>
    <bk>
      <rc t="1" v="60518"/>
    </bk>
    <bk>
      <rc t="1" v="60519"/>
    </bk>
    <bk>
      <rc t="1" v="60520"/>
    </bk>
    <bk>
      <rc t="1" v="60521"/>
    </bk>
    <bk>
      <rc t="1" v="60522"/>
    </bk>
    <bk>
      <rc t="1" v="60523"/>
    </bk>
    <bk>
      <rc t="1" v="60524"/>
    </bk>
    <bk>
      <rc t="1" v="60525"/>
    </bk>
    <bk>
      <rc t="1" v="60526"/>
    </bk>
    <bk>
      <rc t="1" v="60527"/>
    </bk>
    <bk>
      <rc t="1" v="60528"/>
    </bk>
    <bk>
      <rc t="1" v="60529"/>
    </bk>
    <bk>
      <rc t="1" v="60530"/>
    </bk>
    <bk>
      <rc t="1" v="60531"/>
    </bk>
    <bk>
      <rc t="1" v="60532"/>
    </bk>
    <bk>
      <rc t="1" v="60533"/>
    </bk>
    <bk>
      <rc t="1" v="60534"/>
    </bk>
    <bk>
      <rc t="1" v="60535"/>
    </bk>
    <bk>
      <rc t="1" v="60536"/>
    </bk>
    <bk>
      <rc t="1" v="60537"/>
    </bk>
    <bk>
      <rc t="1" v="60538"/>
    </bk>
    <bk>
      <rc t="1" v="60539"/>
    </bk>
    <bk>
      <rc t="1" v="60540"/>
    </bk>
    <bk>
      <rc t="1" v="60541"/>
    </bk>
    <bk>
      <rc t="1" v="60542"/>
    </bk>
    <bk>
      <rc t="1" v="60543"/>
    </bk>
    <bk>
      <rc t="1" v="60544"/>
    </bk>
    <bk>
      <rc t="1" v="60545"/>
    </bk>
    <bk>
      <rc t="1" v="60546"/>
    </bk>
    <bk>
      <rc t="1" v="60547"/>
    </bk>
    <bk>
      <rc t="1" v="60548"/>
    </bk>
    <bk>
      <rc t="1" v="60549"/>
    </bk>
    <bk>
      <rc t="1" v="60550"/>
    </bk>
    <bk>
      <rc t="1" v="60551"/>
    </bk>
    <bk>
      <rc t="1" v="60552"/>
    </bk>
    <bk>
      <rc t="1" v="60553"/>
    </bk>
    <bk>
      <rc t="1" v="60554"/>
    </bk>
    <bk>
      <rc t="1" v="60555"/>
    </bk>
    <bk>
      <rc t="1" v="60556"/>
    </bk>
    <bk>
      <rc t="1" v="60557"/>
    </bk>
    <bk>
      <rc t="1" v="60558"/>
    </bk>
    <bk>
      <rc t="1" v="60559"/>
    </bk>
    <bk>
      <rc t="1" v="60560"/>
    </bk>
    <bk>
      <rc t="1" v="60561"/>
    </bk>
    <bk>
      <rc t="1" v="60562"/>
    </bk>
    <bk>
      <rc t="1" v="60563"/>
    </bk>
    <bk>
      <rc t="1" v="60564"/>
    </bk>
    <bk>
      <rc t="1" v="60565"/>
    </bk>
    <bk>
      <rc t="1" v="60566"/>
    </bk>
    <bk>
      <rc t="1" v="60567"/>
    </bk>
    <bk>
      <rc t="1" v="60568"/>
    </bk>
    <bk>
      <rc t="1" v="60569"/>
    </bk>
    <bk>
      <rc t="1" v="60570"/>
    </bk>
    <bk>
      <rc t="1" v="60571"/>
    </bk>
    <bk>
      <rc t="1" v="60572"/>
    </bk>
    <bk>
      <rc t="1" v="60573"/>
    </bk>
    <bk>
      <rc t="1" v="60574"/>
    </bk>
    <bk>
      <rc t="1" v="60575"/>
    </bk>
    <bk>
      <rc t="1" v="60576"/>
    </bk>
    <bk>
      <rc t="1" v="60577"/>
    </bk>
    <bk>
      <rc t="1" v="60578"/>
    </bk>
    <bk>
      <rc t="1" v="60579"/>
    </bk>
    <bk>
      <rc t="1" v="60580"/>
    </bk>
    <bk>
      <rc t="1" v="60581"/>
    </bk>
    <bk>
      <rc t="1" v="60582"/>
    </bk>
    <bk>
      <rc t="1" v="60583"/>
    </bk>
    <bk>
      <rc t="1" v="60584"/>
    </bk>
    <bk>
      <rc t="1" v="60585"/>
    </bk>
    <bk>
      <rc t="1" v="60586"/>
    </bk>
    <bk>
      <rc t="1" v="60587"/>
    </bk>
    <bk>
      <rc t="1" v="60588"/>
    </bk>
    <bk>
      <rc t="1" v="60589"/>
    </bk>
    <bk>
      <rc t="1" v="60590"/>
    </bk>
    <bk>
      <rc t="1" v="60591"/>
    </bk>
    <bk>
      <rc t="1" v="60592"/>
    </bk>
    <bk>
      <rc t="1" v="60593"/>
    </bk>
    <bk>
      <rc t="1" v="60594"/>
    </bk>
    <bk>
      <rc t="1" v="60595"/>
    </bk>
    <bk>
      <rc t="1" v="60596"/>
    </bk>
    <bk>
      <rc t="1" v="60597"/>
    </bk>
    <bk>
      <rc t="1" v="60598"/>
    </bk>
    <bk>
      <rc t="1" v="60599"/>
    </bk>
    <bk>
      <rc t="1" v="60600"/>
    </bk>
    <bk>
      <rc t="1" v="60601"/>
    </bk>
    <bk>
      <rc t="1" v="60602"/>
    </bk>
    <bk>
      <rc t="1" v="60603"/>
    </bk>
    <bk>
      <rc t="1" v="60604"/>
    </bk>
    <bk>
      <rc t="1" v="60605"/>
    </bk>
    <bk>
      <rc t="1" v="60606"/>
    </bk>
    <bk>
      <rc t="1" v="60607"/>
    </bk>
    <bk>
      <rc t="1" v="60608"/>
    </bk>
    <bk>
      <rc t="1" v="60609"/>
    </bk>
    <bk>
      <rc t="1" v="60610"/>
    </bk>
    <bk>
      <rc t="1" v="60611"/>
    </bk>
    <bk>
      <rc t="1" v="60612"/>
    </bk>
    <bk>
      <rc t="1" v="60613"/>
    </bk>
    <bk>
      <rc t="1" v="60614"/>
    </bk>
    <bk>
      <rc t="1" v="60615"/>
    </bk>
    <bk>
      <rc t="1" v="60616"/>
    </bk>
    <bk>
      <rc t="1" v="60617"/>
    </bk>
    <bk>
      <rc t="1" v="60618"/>
    </bk>
    <bk>
      <rc t="1" v="60619"/>
    </bk>
    <bk>
      <rc t="1" v="60620"/>
    </bk>
    <bk>
      <rc t="1" v="60621"/>
    </bk>
    <bk>
      <rc t="1" v="60622"/>
    </bk>
    <bk>
      <rc t="1" v="60623"/>
    </bk>
    <bk>
      <rc t="1" v="60624"/>
    </bk>
    <bk>
      <rc t="1" v="60625"/>
    </bk>
    <bk>
      <rc t="1" v="60626"/>
    </bk>
    <bk>
      <rc t="1" v="60627"/>
    </bk>
    <bk>
      <rc t="1" v="60628"/>
    </bk>
    <bk>
      <rc t="1" v="60629"/>
    </bk>
    <bk>
      <rc t="1" v="60630"/>
    </bk>
    <bk>
      <rc t="1" v="60631"/>
    </bk>
    <bk>
      <rc t="1" v="60632"/>
    </bk>
    <bk>
      <rc t="1" v="60633"/>
    </bk>
    <bk>
      <rc t="1" v="60634"/>
    </bk>
    <bk>
      <rc t="1" v="60635"/>
    </bk>
    <bk>
      <rc t="1" v="60636"/>
    </bk>
    <bk>
      <rc t="1" v="60637"/>
    </bk>
    <bk>
      <rc t="1" v="60638"/>
    </bk>
    <bk>
      <rc t="1" v="60639"/>
    </bk>
    <bk>
      <rc t="1" v="60640"/>
    </bk>
    <bk>
      <rc t="1" v="60641"/>
    </bk>
    <bk>
      <rc t="1" v="60642"/>
    </bk>
    <bk>
      <rc t="1" v="60643"/>
    </bk>
    <bk>
      <rc t="1" v="60644"/>
    </bk>
    <bk>
      <rc t="1" v="60645"/>
    </bk>
    <bk>
      <rc t="1" v="60646"/>
    </bk>
    <bk>
      <rc t="1" v="60647"/>
    </bk>
    <bk>
      <rc t="1" v="60648"/>
    </bk>
    <bk>
      <rc t="1" v="60649"/>
    </bk>
    <bk>
      <rc t="1" v="60650"/>
    </bk>
    <bk>
      <rc t="1" v="60651"/>
    </bk>
    <bk>
      <rc t="1" v="60652"/>
    </bk>
    <bk>
      <rc t="1" v="60653"/>
    </bk>
    <bk>
      <rc t="1" v="60654"/>
    </bk>
    <bk>
      <rc t="1" v="60655"/>
    </bk>
    <bk>
      <rc t="1" v="60656"/>
    </bk>
    <bk>
      <rc t="1" v="60657"/>
    </bk>
    <bk>
      <rc t="1" v="60658"/>
    </bk>
    <bk>
      <rc t="1" v="60659"/>
    </bk>
    <bk>
      <rc t="1" v="60660"/>
    </bk>
    <bk>
      <rc t="1" v="60661"/>
    </bk>
    <bk>
      <rc t="1" v="60662"/>
    </bk>
    <bk>
      <rc t="1" v="60663"/>
    </bk>
    <bk>
      <rc t="1" v="60664"/>
    </bk>
    <bk>
      <rc t="1" v="60665"/>
    </bk>
    <bk>
      <rc t="1" v="60666"/>
    </bk>
    <bk>
      <rc t="1" v="60667"/>
    </bk>
    <bk>
      <rc t="1" v="60668"/>
    </bk>
    <bk>
      <rc t="1" v="60669"/>
    </bk>
    <bk>
      <rc t="1" v="60670"/>
    </bk>
    <bk>
      <rc t="1" v="60671"/>
    </bk>
    <bk>
      <rc t="1" v="60672"/>
    </bk>
    <bk>
      <rc t="1" v="60673"/>
    </bk>
    <bk>
      <rc t="1" v="60674"/>
    </bk>
    <bk>
      <rc t="1" v="60675"/>
    </bk>
    <bk>
      <rc t="1" v="60676"/>
    </bk>
    <bk>
      <rc t="1" v="60677"/>
    </bk>
    <bk>
      <rc t="1" v="60678"/>
    </bk>
    <bk>
      <rc t="1" v="60679"/>
    </bk>
    <bk>
      <rc t="1" v="60680"/>
    </bk>
    <bk>
      <rc t="1" v="60681"/>
    </bk>
    <bk>
      <rc t="1" v="60682"/>
    </bk>
    <bk>
      <rc t="1" v="60683"/>
    </bk>
    <bk>
      <rc t="1" v="60684"/>
    </bk>
    <bk>
      <rc t="1" v="60685"/>
    </bk>
    <bk>
      <rc t="1" v="60686"/>
    </bk>
    <bk>
      <rc t="1" v="60687"/>
    </bk>
    <bk>
      <rc t="1" v="60688"/>
    </bk>
    <bk>
      <rc t="1" v="60689"/>
    </bk>
    <bk>
      <rc t="1" v="60690"/>
    </bk>
    <bk>
      <rc t="1" v="60691"/>
    </bk>
    <bk>
      <rc t="1" v="60692"/>
    </bk>
    <bk>
      <rc t="1" v="60693"/>
    </bk>
    <bk>
      <rc t="1" v="60694"/>
    </bk>
    <bk>
      <rc t="1" v="60695"/>
    </bk>
    <bk>
      <rc t="1" v="60696"/>
    </bk>
    <bk>
      <rc t="1" v="60697"/>
    </bk>
    <bk>
      <rc t="1" v="60698"/>
    </bk>
    <bk>
      <rc t="1" v="60699"/>
    </bk>
    <bk>
      <rc t="1" v="60700"/>
    </bk>
    <bk>
      <rc t="1" v="60701"/>
    </bk>
    <bk>
      <rc t="1" v="60702"/>
    </bk>
    <bk>
      <rc t="1" v="60703"/>
    </bk>
    <bk>
      <rc t="1" v="60704"/>
    </bk>
    <bk>
      <rc t="1" v="60705"/>
    </bk>
    <bk>
      <rc t="1" v="60706"/>
    </bk>
    <bk>
      <rc t="1" v="60707"/>
    </bk>
    <bk>
      <rc t="1" v="60708"/>
    </bk>
    <bk>
      <rc t="1" v="60709"/>
    </bk>
    <bk>
      <rc t="1" v="60710"/>
    </bk>
    <bk>
      <rc t="1" v="60711"/>
    </bk>
    <bk>
      <rc t="1" v="60712"/>
    </bk>
    <bk>
      <rc t="1" v="60713"/>
    </bk>
    <bk>
      <rc t="1" v="60714"/>
    </bk>
    <bk>
      <rc t="1" v="60715"/>
    </bk>
    <bk>
      <rc t="1" v="60716"/>
    </bk>
    <bk>
      <rc t="1" v="60717"/>
    </bk>
    <bk>
      <rc t="1" v="60718"/>
    </bk>
    <bk>
      <rc t="1" v="60719"/>
    </bk>
    <bk>
      <rc t="1" v="60720"/>
    </bk>
    <bk>
      <rc t="1" v="60721"/>
    </bk>
    <bk>
      <rc t="1" v="60722"/>
    </bk>
    <bk>
      <rc t="1" v="60723"/>
    </bk>
    <bk>
      <rc t="1" v="60724"/>
    </bk>
    <bk>
      <rc t="1" v="60725"/>
    </bk>
    <bk>
      <rc t="1" v="60726"/>
    </bk>
    <bk>
      <rc t="1" v="60727"/>
    </bk>
    <bk>
      <rc t="1" v="60728"/>
    </bk>
    <bk>
      <rc t="1" v="60729"/>
    </bk>
    <bk>
      <rc t="1" v="60730"/>
    </bk>
    <bk>
      <rc t="1" v="60731"/>
    </bk>
    <bk>
      <rc t="1" v="60732"/>
    </bk>
    <bk>
      <rc t="1" v="60733"/>
    </bk>
    <bk>
      <rc t="1" v="60734"/>
    </bk>
    <bk>
      <rc t="1" v="60735"/>
    </bk>
    <bk>
      <rc t="1" v="60736"/>
    </bk>
    <bk>
      <rc t="1" v="60737"/>
    </bk>
    <bk>
      <rc t="1" v="60738"/>
    </bk>
    <bk>
      <rc t="1" v="60739"/>
    </bk>
    <bk>
      <rc t="1" v="60740"/>
    </bk>
    <bk>
      <rc t="1" v="60741"/>
    </bk>
    <bk>
      <rc t="1" v="60742"/>
    </bk>
    <bk>
      <rc t="1" v="60743"/>
    </bk>
    <bk>
      <rc t="1" v="60744"/>
    </bk>
    <bk>
      <rc t="1" v="60745"/>
    </bk>
    <bk>
      <rc t="1" v="60746"/>
    </bk>
    <bk>
      <rc t="1" v="60747"/>
    </bk>
    <bk>
      <rc t="1" v="60748"/>
    </bk>
    <bk>
      <rc t="1" v="60749"/>
    </bk>
    <bk>
      <rc t="1" v="60750"/>
    </bk>
    <bk>
      <rc t="1" v="60751"/>
    </bk>
    <bk>
      <rc t="1" v="60752"/>
    </bk>
    <bk>
      <rc t="1" v="60753"/>
    </bk>
    <bk>
      <rc t="1" v="60754"/>
    </bk>
    <bk>
      <rc t="1" v="60755"/>
    </bk>
    <bk>
      <rc t="1" v="60756"/>
    </bk>
    <bk>
      <rc t="1" v="60757"/>
    </bk>
    <bk>
      <rc t="1" v="60758"/>
    </bk>
    <bk>
      <rc t="1" v="60759"/>
    </bk>
    <bk>
      <rc t="1" v="60760"/>
    </bk>
    <bk>
      <rc t="1" v="60761"/>
    </bk>
    <bk>
      <rc t="1" v="60762"/>
    </bk>
    <bk>
      <rc t="1" v="60763"/>
    </bk>
    <bk>
      <rc t="1" v="60764"/>
    </bk>
    <bk>
      <rc t="1" v="60765"/>
    </bk>
    <bk>
      <rc t="1" v="60766"/>
    </bk>
    <bk>
      <rc t="1" v="60767"/>
    </bk>
    <bk>
      <rc t="1" v="60768"/>
    </bk>
    <bk>
      <rc t="1" v="60769"/>
    </bk>
    <bk>
      <rc t="1" v="60770"/>
    </bk>
    <bk>
      <rc t="1" v="60771"/>
    </bk>
    <bk>
      <rc t="1" v="60772"/>
    </bk>
    <bk>
      <rc t="1" v="60773"/>
    </bk>
    <bk>
      <rc t="1" v="60774"/>
    </bk>
    <bk>
      <rc t="1" v="60775"/>
    </bk>
    <bk>
      <rc t="1" v="60776"/>
    </bk>
    <bk>
      <rc t="1" v="60777"/>
    </bk>
    <bk>
      <rc t="1" v="60778"/>
    </bk>
    <bk>
      <rc t="1" v="60779"/>
    </bk>
    <bk>
      <rc t="1" v="60780"/>
    </bk>
    <bk>
      <rc t="1" v="60781"/>
    </bk>
    <bk>
      <rc t="1" v="60782"/>
    </bk>
    <bk>
      <rc t="1" v="60783"/>
    </bk>
    <bk>
      <rc t="1" v="60784"/>
    </bk>
    <bk>
      <rc t="1" v="60785"/>
    </bk>
    <bk>
      <rc t="1" v="60786"/>
    </bk>
    <bk>
      <rc t="1" v="60787"/>
    </bk>
    <bk>
      <rc t="1" v="60788"/>
    </bk>
    <bk>
      <rc t="1" v="60789"/>
    </bk>
    <bk>
      <rc t="1" v="60790"/>
    </bk>
    <bk>
      <rc t="1" v="60791"/>
    </bk>
    <bk>
      <rc t="1" v="60792"/>
    </bk>
    <bk>
      <rc t="1" v="60793"/>
    </bk>
    <bk>
      <rc t="1" v="60794"/>
    </bk>
    <bk>
      <rc t="1" v="60795"/>
    </bk>
    <bk>
      <rc t="1" v="60796"/>
    </bk>
    <bk>
      <rc t="1" v="60797"/>
    </bk>
    <bk>
      <rc t="1" v="60798"/>
    </bk>
    <bk>
      <rc t="1" v="60799"/>
    </bk>
    <bk>
      <rc t="1" v="60800"/>
    </bk>
    <bk>
      <rc t="1" v="60801"/>
    </bk>
    <bk>
      <rc t="1" v="60802"/>
    </bk>
    <bk>
      <rc t="1" v="60803"/>
    </bk>
    <bk>
      <rc t="1" v="60804"/>
    </bk>
    <bk>
      <rc t="1" v="60805"/>
    </bk>
    <bk>
      <rc t="1" v="60806"/>
    </bk>
    <bk>
      <rc t="1" v="60807"/>
    </bk>
    <bk>
      <rc t="1" v="60808"/>
    </bk>
    <bk>
      <rc t="1" v="60809"/>
    </bk>
    <bk>
      <rc t="1" v="60810"/>
    </bk>
    <bk>
      <rc t="1" v="60811"/>
    </bk>
    <bk>
      <rc t="1" v="60812"/>
    </bk>
    <bk>
      <rc t="1" v="60813"/>
    </bk>
    <bk>
      <rc t="1" v="60814"/>
    </bk>
    <bk>
      <rc t="1" v="60815"/>
    </bk>
    <bk>
      <rc t="1" v="60816"/>
    </bk>
    <bk>
      <rc t="1" v="60817"/>
    </bk>
    <bk>
      <rc t="1" v="60818"/>
    </bk>
    <bk>
      <rc t="1" v="60819"/>
    </bk>
    <bk>
      <rc t="1" v="60820"/>
    </bk>
    <bk>
      <rc t="1" v="60821"/>
    </bk>
    <bk>
      <rc t="1" v="60822"/>
    </bk>
    <bk>
      <rc t="1" v="60823"/>
    </bk>
    <bk>
      <rc t="1" v="60824"/>
    </bk>
    <bk>
      <rc t="1" v="60825"/>
    </bk>
    <bk>
      <rc t="1" v="60826"/>
    </bk>
    <bk>
      <rc t="1" v="60827"/>
    </bk>
    <bk>
      <rc t="1" v="60828"/>
    </bk>
    <bk>
      <rc t="1" v="60829"/>
    </bk>
    <bk>
      <rc t="1" v="60830"/>
    </bk>
    <bk>
      <rc t="1" v="60831"/>
    </bk>
    <bk>
      <rc t="1" v="60832"/>
    </bk>
    <bk>
      <rc t="1" v="60833"/>
    </bk>
    <bk>
      <rc t="1" v="60834"/>
    </bk>
    <bk>
      <rc t="1" v="60835"/>
    </bk>
    <bk>
      <rc t="1" v="60836"/>
    </bk>
    <bk>
      <rc t="1" v="60837"/>
    </bk>
    <bk>
      <rc t="1" v="60838"/>
    </bk>
    <bk>
      <rc t="1" v="60839"/>
    </bk>
    <bk>
      <rc t="1" v="60840"/>
    </bk>
    <bk>
      <rc t="1" v="60841"/>
    </bk>
    <bk>
      <rc t="1" v="60842"/>
    </bk>
    <bk>
      <rc t="1" v="60843"/>
    </bk>
    <bk>
      <rc t="1" v="60844"/>
    </bk>
    <bk>
      <rc t="1" v="60845"/>
    </bk>
    <bk>
      <rc t="1" v="60846"/>
    </bk>
    <bk>
      <rc t="1" v="60847"/>
    </bk>
    <bk>
      <rc t="1" v="60848"/>
    </bk>
    <bk>
      <rc t="1" v="60849"/>
    </bk>
    <bk>
      <rc t="1" v="60850"/>
    </bk>
    <bk>
      <rc t="1" v="60851"/>
    </bk>
    <bk>
      <rc t="1" v="60852"/>
    </bk>
    <bk>
      <rc t="1" v="60853"/>
    </bk>
    <bk>
      <rc t="1" v="60854"/>
    </bk>
    <bk>
      <rc t="1" v="60855"/>
    </bk>
    <bk>
      <rc t="1" v="60856"/>
    </bk>
    <bk>
      <rc t="1" v="60857"/>
    </bk>
    <bk>
      <rc t="1" v="60858"/>
    </bk>
    <bk>
      <rc t="1" v="60859"/>
    </bk>
    <bk>
      <rc t="1" v="60860"/>
    </bk>
    <bk>
      <rc t="1" v="60861"/>
    </bk>
    <bk>
      <rc t="1" v="60862"/>
    </bk>
    <bk>
      <rc t="1" v="60863"/>
    </bk>
    <bk>
      <rc t="1" v="60864"/>
    </bk>
    <bk>
      <rc t="1" v="60865"/>
    </bk>
    <bk>
      <rc t="1" v="60866"/>
    </bk>
    <bk>
      <rc t="1" v="60867"/>
    </bk>
    <bk>
      <rc t="1" v="60868"/>
    </bk>
    <bk>
      <rc t="1" v="60869"/>
    </bk>
    <bk>
      <rc t="1" v="60870"/>
    </bk>
    <bk>
      <rc t="1" v="60871"/>
    </bk>
    <bk>
      <rc t="1" v="60872"/>
    </bk>
    <bk>
      <rc t="1" v="60873"/>
    </bk>
    <bk>
      <rc t="1" v="60874"/>
    </bk>
    <bk>
      <rc t="1" v="60875"/>
    </bk>
    <bk>
      <rc t="1" v="60876"/>
    </bk>
    <bk>
      <rc t="1" v="60877"/>
    </bk>
    <bk>
      <rc t="1" v="60878"/>
    </bk>
    <bk>
      <rc t="1" v="60879"/>
    </bk>
    <bk>
      <rc t="1" v="60880"/>
    </bk>
    <bk>
      <rc t="1" v="60881"/>
    </bk>
    <bk>
      <rc t="1" v="60882"/>
    </bk>
    <bk>
      <rc t="1" v="60883"/>
    </bk>
    <bk>
      <rc t="1" v="60884"/>
    </bk>
    <bk>
      <rc t="1" v="60885"/>
    </bk>
    <bk>
      <rc t="1" v="60886"/>
    </bk>
    <bk>
      <rc t="1" v="60887"/>
    </bk>
    <bk>
      <rc t="1" v="60888"/>
    </bk>
    <bk>
      <rc t="1" v="60889"/>
    </bk>
    <bk>
      <rc t="1" v="60890"/>
    </bk>
    <bk>
      <rc t="1" v="60891"/>
    </bk>
    <bk>
      <rc t="1" v="60892"/>
    </bk>
    <bk>
      <rc t="1" v="60893"/>
    </bk>
    <bk>
      <rc t="1" v="60894"/>
    </bk>
    <bk>
      <rc t="1" v="60895"/>
    </bk>
    <bk>
      <rc t="1" v="60896"/>
    </bk>
    <bk>
      <rc t="1" v="60897"/>
    </bk>
    <bk>
      <rc t="1" v="60898"/>
    </bk>
    <bk>
      <rc t="1" v="60899"/>
    </bk>
    <bk>
      <rc t="1" v="60900"/>
    </bk>
    <bk>
      <rc t="1" v="60901"/>
    </bk>
    <bk>
      <rc t="1" v="60902"/>
    </bk>
    <bk>
      <rc t="1" v="60903"/>
    </bk>
    <bk>
      <rc t="1" v="60904"/>
    </bk>
    <bk>
      <rc t="1" v="60905"/>
    </bk>
    <bk>
      <rc t="1" v="60906"/>
    </bk>
    <bk>
      <rc t="1" v="60907"/>
    </bk>
    <bk>
      <rc t="1" v="60908"/>
    </bk>
    <bk>
      <rc t="1" v="60909"/>
    </bk>
    <bk>
      <rc t="1" v="60910"/>
    </bk>
    <bk>
      <rc t="1" v="60911"/>
    </bk>
    <bk>
      <rc t="1" v="60912"/>
    </bk>
    <bk>
      <rc t="1" v="60913"/>
    </bk>
    <bk>
      <rc t="1" v="60914"/>
    </bk>
    <bk>
      <rc t="1" v="60915"/>
    </bk>
    <bk>
      <rc t="1" v="60916"/>
    </bk>
    <bk>
      <rc t="1" v="60917"/>
    </bk>
    <bk>
      <rc t="1" v="60918"/>
    </bk>
    <bk>
      <rc t="1" v="60919"/>
    </bk>
    <bk>
      <rc t="1" v="60920"/>
    </bk>
    <bk>
      <rc t="1" v="60921"/>
    </bk>
    <bk>
      <rc t="1" v="60922"/>
    </bk>
    <bk>
      <rc t="1" v="60923"/>
    </bk>
    <bk>
      <rc t="1" v="60924"/>
    </bk>
    <bk>
      <rc t="1" v="60925"/>
    </bk>
    <bk>
      <rc t="1" v="60926"/>
    </bk>
    <bk>
      <rc t="1" v="60927"/>
    </bk>
    <bk>
      <rc t="1" v="60928"/>
    </bk>
    <bk>
      <rc t="1" v="60929"/>
    </bk>
    <bk>
      <rc t="1" v="60930"/>
    </bk>
    <bk>
      <rc t="1" v="60931"/>
    </bk>
    <bk>
      <rc t="1" v="60932"/>
    </bk>
    <bk>
      <rc t="1" v="60933"/>
    </bk>
    <bk>
      <rc t="1" v="60934"/>
    </bk>
    <bk>
      <rc t="1" v="60935"/>
    </bk>
    <bk>
      <rc t="1" v="60936"/>
    </bk>
    <bk>
      <rc t="1" v="60937"/>
    </bk>
    <bk>
      <rc t="1" v="60938"/>
    </bk>
    <bk>
      <rc t="1" v="60939"/>
    </bk>
    <bk>
      <rc t="1" v="60940"/>
    </bk>
    <bk>
      <rc t="1" v="60941"/>
    </bk>
    <bk>
      <rc t="1" v="60942"/>
    </bk>
    <bk>
      <rc t="1" v="60943"/>
    </bk>
    <bk>
      <rc t="1" v="60944"/>
    </bk>
    <bk>
      <rc t="1" v="60945"/>
    </bk>
    <bk>
      <rc t="1" v="60946"/>
    </bk>
    <bk>
      <rc t="1" v="60947"/>
    </bk>
    <bk>
      <rc t="1" v="60948"/>
    </bk>
    <bk>
      <rc t="1" v="60949"/>
    </bk>
    <bk>
      <rc t="1" v="60950"/>
    </bk>
    <bk>
      <rc t="1" v="60951"/>
    </bk>
    <bk>
      <rc t="1" v="60952"/>
    </bk>
    <bk>
      <rc t="1" v="60953"/>
    </bk>
    <bk>
      <rc t="1" v="60954"/>
    </bk>
    <bk>
      <rc t="1" v="60955"/>
    </bk>
    <bk>
      <rc t="1" v="60956"/>
    </bk>
    <bk>
      <rc t="1" v="60957"/>
    </bk>
    <bk>
      <rc t="1" v="60958"/>
    </bk>
    <bk>
      <rc t="1" v="60959"/>
    </bk>
    <bk>
      <rc t="1" v="60960"/>
    </bk>
    <bk>
      <rc t="1" v="60961"/>
    </bk>
    <bk>
      <rc t="1" v="60962"/>
    </bk>
    <bk>
      <rc t="1" v="60963"/>
    </bk>
    <bk>
      <rc t="1" v="60964"/>
    </bk>
    <bk>
      <rc t="1" v="60965"/>
    </bk>
    <bk>
      <rc t="1" v="60966"/>
    </bk>
    <bk>
      <rc t="1" v="60967"/>
    </bk>
    <bk>
      <rc t="1" v="60968"/>
    </bk>
    <bk>
      <rc t="1" v="60969"/>
    </bk>
    <bk>
      <rc t="1" v="60970"/>
    </bk>
    <bk>
      <rc t="1" v="60971"/>
    </bk>
    <bk>
      <rc t="1" v="60972"/>
    </bk>
    <bk>
      <rc t="1" v="60973"/>
    </bk>
    <bk>
      <rc t="1" v="60974"/>
    </bk>
    <bk>
      <rc t="1" v="60975"/>
    </bk>
    <bk>
      <rc t="1" v="60976"/>
    </bk>
    <bk>
      <rc t="1" v="60977"/>
    </bk>
    <bk>
      <rc t="1" v="60978"/>
    </bk>
    <bk>
      <rc t="1" v="60979"/>
    </bk>
    <bk>
      <rc t="1" v="60980"/>
    </bk>
    <bk>
      <rc t="1" v="60981"/>
    </bk>
    <bk>
      <rc t="1" v="60982"/>
    </bk>
    <bk>
      <rc t="1" v="60983"/>
    </bk>
    <bk>
      <rc t="1" v="60984"/>
    </bk>
    <bk>
      <rc t="1" v="60985"/>
    </bk>
    <bk>
      <rc t="1" v="60986"/>
    </bk>
    <bk>
      <rc t="1" v="60987"/>
    </bk>
    <bk>
      <rc t="1" v="60988"/>
    </bk>
    <bk>
      <rc t="1" v="60989"/>
    </bk>
    <bk>
      <rc t="1" v="60990"/>
    </bk>
    <bk>
      <rc t="1" v="60991"/>
    </bk>
    <bk>
      <rc t="1" v="60992"/>
    </bk>
    <bk>
      <rc t="1" v="60993"/>
    </bk>
    <bk>
      <rc t="1" v="60994"/>
    </bk>
    <bk>
      <rc t="1" v="60995"/>
    </bk>
    <bk>
      <rc t="1" v="60996"/>
    </bk>
    <bk>
      <rc t="1" v="60997"/>
    </bk>
    <bk>
      <rc t="1" v="60998"/>
    </bk>
    <bk>
      <rc t="1" v="60999"/>
    </bk>
    <bk>
      <rc t="1" v="61000"/>
    </bk>
    <bk>
      <rc t="1" v="61001"/>
    </bk>
    <bk>
      <rc t="1" v="61002"/>
    </bk>
    <bk>
      <rc t="1" v="61003"/>
    </bk>
    <bk>
      <rc t="1" v="61004"/>
    </bk>
    <bk>
      <rc t="1" v="61005"/>
    </bk>
    <bk>
      <rc t="1" v="61006"/>
    </bk>
    <bk>
      <rc t="1" v="61007"/>
    </bk>
    <bk>
      <rc t="1" v="61008"/>
    </bk>
    <bk>
      <rc t="1" v="61009"/>
    </bk>
    <bk>
      <rc t="1" v="61010"/>
    </bk>
    <bk>
      <rc t="1" v="61011"/>
    </bk>
    <bk>
      <rc t="1" v="61012"/>
    </bk>
    <bk>
      <rc t="1" v="61013"/>
    </bk>
    <bk>
      <rc t="1" v="61014"/>
    </bk>
    <bk>
      <rc t="1" v="61015"/>
    </bk>
    <bk>
      <rc t="1" v="61016"/>
    </bk>
    <bk>
      <rc t="1" v="61017"/>
    </bk>
    <bk>
      <rc t="1" v="61018"/>
    </bk>
    <bk>
      <rc t="1" v="61019"/>
    </bk>
    <bk>
      <rc t="1" v="61020"/>
    </bk>
    <bk>
      <rc t="1" v="61021"/>
    </bk>
    <bk>
      <rc t="1" v="61022"/>
    </bk>
    <bk>
      <rc t="1" v="61023"/>
    </bk>
    <bk>
      <rc t="1" v="61024"/>
    </bk>
    <bk>
      <rc t="1" v="61025"/>
    </bk>
    <bk>
      <rc t="1" v="61026"/>
    </bk>
    <bk>
      <rc t="1" v="61027"/>
    </bk>
    <bk>
      <rc t="1" v="61028"/>
    </bk>
    <bk>
      <rc t="1" v="61029"/>
    </bk>
    <bk>
      <rc t="1" v="61030"/>
    </bk>
    <bk>
      <rc t="1" v="61031"/>
    </bk>
    <bk>
      <rc t="1" v="61032"/>
    </bk>
    <bk>
      <rc t="1" v="61033"/>
    </bk>
    <bk>
      <rc t="1" v="61034"/>
    </bk>
    <bk>
      <rc t="1" v="61035"/>
    </bk>
    <bk>
      <rc t="1" v="61036"/>
    </bk>
    <bk>
      <rc t="1" v="61037"/>
    </bk>
    <bk>
      <rc t="1" v="61038"/>
    </bk>
    <bk>
      <rc t="1" v="61039"/>
    </bk>
    <bk>
      <rc t="1" v="61040"/>
    </bk>
    <bk>
      <rc t="1" v="61041"/>
    </bk>
    <bk>
      <rc t="1" v="61042"/>
    </bk>
    <bk>
      <rc t="1" v="61043"/>
    </bk>
    <bk>
      <rc t="1" v="61044"/>
    </bk>
    <bk>
      <rc t="1" v="61045"/>
    </bk>
    <bk>
      <rc t="1" v="61046"/>
    </bk>
    <bk>
      <rc t="1" v="61047"/>
    </bk>
    <bk>
      <rc t="1" v="61048"/>
    </bk>
    <bk>
      <rc t="1" v="61049"/>
    </bk>
    <bk>
      <rc t="1" v="61050"/>
    </bk>
    <bk>
      <rc t="1" v="61051"/>
    </bk>
    <bk>
      <rc t="1" v="61052"/>
    </bk>
    <bk>
      <rc t="1" v="61053"/>
    </bk>
    <bk>
      <rc t="1" v="61054"/>
    </bk>
    <bk>
      <rc t="1" v="61055"/>
    </bk>
    <bk>
      <rc t="1" v="61056"/>
    </bk>
    <bk>
      <rc t="1" v="61057"/>
    </bk>
    <bk>
      <rc t="1" v="61058"/>
    </bk>
    <bk>
      <rc t="1" v="61059"/>
    </bk>
    <bk>
      <rc t="1" v="61060"/>
    </bk>
    <bk>
      <rc t="1" v="61061"/>
    </bk>
    <bk>
      <rc t="1" v="61062"/>
    </bk>
    <bk>
      <rc t="1" v="61063"/>
    </bk>
    <bk>
      <rc t="1" v="61064"/>
    </bk>
    <bk>
      <rc t="1" v="61065"/>
    </bk>
    <bk>
      <rc t="1" v="61066"/>
    </bk>
    <bk>
      <rc t="1" v="61067"/>
    </bk>
    <bk>
      <rc t="1" v="61068"/>
    </bk>
    <bk>
      <rc t="1" v="61069"/>
    </bk>
    <bk>
      <rc t="1" v="61070"/>
    </bk>
    <bk>
      <rc t="1" v="61071"/>
    </bk>
    <bk>
      <rc t="1" v="61072"/>
    </bk>
    <bk>
      <rc t="1" v="61073"/>
    </bk>
    <bk>
      <rc t="1" v="61074"/>
    </bk>
    <bk>
      <rc t="1" v="61075"/>
    </bk>
    <bk>
      <rc t="1" v="61076"/>
    </bk>
    <bk>
      <rc t="1" v="61077"/>
    </bk>
    <bk>
      <rc t="1" v="61078"/>
    </bk>
    <bk>
      <rc t="1" v="61079"/>
    </bk>
    <bk>
      <rc t="1" v="61080"/>
    </bk>
    <bk>
      <rc t="1" v="61081"/>
    </bk>
    <bk>
      <rc t="1" v="61082"/>
    </bk>
    <bk>
      <rc t="1" v="61083"/>
    </bk>
    <bk>
      <rc t="1" v="61084"/>
    </bk>
    <bk>
      <rc t="1" v="61085"/>
    </bk>
    <bk>
      <rc t="1" v="61086"/>
    </bk>
    <bk>
      <rc t="1" v="61087"/>
    </bk>
    <bk>
      <rc t="1" v="61088"/>
    </bk>
    <bk>
      <rc t="1" v="61089"/>
    </bk>
    <bk>
      <rc t="1" v="61090"/>
    </bk>
    <bk>
      <rc t="1" v="61091"/>
    </bk>
    <bk>
      <rc t="1" v="61092"/>
    </bk>
    <bk>
      <rc t="1" v="61093"/>
    </bk>
    <bk>
      <rc t="1" v="61094"/>
    </bk>
    <bk>
      <rc t="1" v="61095"/>
    </bk>
    <bk>
      <rc t="1" v="61096"/>
    </bk>
    <bk>
      <rc t="1" v="61097"/>
    </bk>
    <bk>
      <rc t="1" v="61098"/>
    </bk>
    <bk>
      <rc t="1" v="61099"/>
    </bk>
    <bk>
      <rc t="1" v="61100"/>
    </bk>
    <bk>
      <rc t="1" v="61101"/>
    </bk>
    <bk>
      <rc t="1" v="61102"/>
    </bk>
    <bk>
      <rc t="1" v="61103"/>
    </bk>
    <bk>
      <rc t="1" v="61104"/>
    </bk>
    <bk>
      <rc t="1" v="61105"/>
    </bk>
    <bk>
      <rc t="1" v="61106"/>
    </bk>
    <bk>
      <rc t="1" v="61107"/>
    </bk>
    <bk>
      <rc t="1" v="61108"/>
    </bk>
    <bk>
      <rc t="1" v="61109"/>
    </bk>
    <bk>
      <rc t="1" v="61110"/>
    </bk>
    <bk>
      <rc t="1" v="61111"/>
    </bk>
    <bk>
      <rc t="1" v="61112"/>
    </bk>
    <bk>
      <rc t="1" v="61113"/>
    </bk>
    <bk>
      <rc t="1" v="61114"/>
    </bk>
    <bk>
      <rc t="1" v="61115"/>
    </bk>
    <bk>
      <rc t="1" v="61116"/>
    </bk>
    <bk>
      <rc t="1" v="61117"/>
    </bk>
    <bk>
      <rc t="1" v="61118"/>
    </bk>
    <bk>
      <rc t="1" v="61119"/>
    </bk>
    <bk>
      <rc t="1" v="61120"/>
    </bk>
    <bk>
      <rc t="1" v="61121"/>
    </bk>
    <bk>
      <rc t="1" v="61122"/>
    </bk>
    <bk>
      <rc t="1" v="61123"/>
    </bk>
    <bk>
      <rc t="1" v="61124"/>
    </bk>
    <bk>
      <rc t="1" v="61125"/>
    </bk>
    <bk>
      <rc t="1" v="61126"/>
    </bk>
    <bk>
      <rc t="1" v="61127"/>
    </bk>
    <bk>
      <rc t="1" v="61128"/>
    </bk>
    <bk>
      <rc t="1" v="61129"/>
    </bk>
    <bk>
      <rc t="1" v="61130"/>
    </bk>
    <bk>
      <rc t="1" v="61131"/>
    </bk>
    <bk>
      <rc t="1" v="61132"/>
    </bk>
    <bk>
      <rc t="1" v="61133"/>
    </bk>
    <bk>
      <rc t="1" v="61134"/>
    </bk>
    <bk>
      <rc t="1" v="61135"/>
    </bk>
    <bk>
      <rc t="1" v="61136"/>
    </bk>
    <bk>
      <rc t="1" v="61137"/>
    </bk>
    <bk>
      <rc t="1" v="61138"/>
    </bk>
    <bk>
      <rc t="1" v="61139"/>
    </bk>
    <bk>
      <rc t="1" v="61140"/>
    </bk>
    <bk>
      <rc t="1" v="61141"/>
    </bk>
    <bk>
      <rc t="1" v="61142"/>
    </bk>
    <bk>
      <rc t="1" v="61143"/>
    </bk>
    <bk>
      <rc t="1" v="61144"/>
    </bk>
    <bk>
      <rc t="1" v="61145"/>
    </bk>
    <bk>
      <rc t="1" v="61146"/>
    </bk>
    <bk>
      <rc t="1" v="61147"/>
    </bk>
    <bk>
      <rc t="1" v="61148"/>
    </bk>
    <bk>
      <rc t="1" v="61149"/>
    </bk>
    <bk>
      <rc t="1" v="61150"/>
    </bk>
    <bk>
      <rc t="1" v="61151"/>
    </bk>
    <bk>
      <rc t="1" v="61152"/>
    </bk>
    <bk>
      <rc t="1" v="61153"/>
    </bk>
    <bk>
      <rc t="1" v="61154"/>
    </bk>
    <bk>
      <rc t="1" v="61155"/>
    </bk>
    <bk>
      <rc t="1" v="61156"/>
    </bk>
    <bk>
      <rc t="1" v="61157"/>
    </bk>
    <bk>
      <rc t="1" v="61158"/>
    </bk>
    <bk>
      <rc t="1" v="61159"/>
    </bk>
    <bk>
      <rc t="1" v="61160"/>
    </bk>
    <bk>
      <rc t="1" v="61161"/>
    </bk>
    <bk>
      <rc t="1" v="61162"/>
    </bk>
    <bk>
      <rc t="1" v="61163"/>
    </bk>
    <bk>
      <rc t="1" v="61164"/>
    </bk>
    <bk>
      <rc t="1" v="61165"/>
    </bk>
    <bk>
      <rc t="1" v="61166"/>
    </bk>
    <bk>
      <rc t="1" v="61167"/>
    </bk>
    <bk>
      <rc t="1" v="61168"/>
    </bk>
    <bk>
      <rc t="1" v="61169"/>
    </bk>
    <bk>
      <rc t="1" v="61170"/>
    </bk>
    <bk>
      <rc t="1" v="61171"/>
    </bk>
    <bk>
      <rc t="1" v="61172"/>
    </bk>
    <bk>
      <rc t="1" v="61173"/>
    </bk>
    <bk>
      <rc t="1" v="61174"/>
    </bk>
    <bk>
      <rc t="1" v="61175"/>
    </bk>
    <bk>
      <rc t="1" v="61176"/>
    </bk>
    <bk>
      <rc t="1" v="61177"/>
    </bk>
    <bk>
      <rc t="1" v="61178"/>
    </bk>
    <bk>
      <rc t="1" v="61179"/>
    </bk>
    <bk>
      <rc t="1" v="61180"/>
    </bk>
    <bk>
      <rc t="1" v="61181"/>
    </bk>
    <bk>
      <rc t="1" v="61182"/>
    </bk>
    <bk>
      <rc t="1" v="61183"/>
    </bk>
    <bk>
      <rc t="1" v="61184"/>
    </bk>
    <bk>
      <rc t="1" v="61185"/>
    </bk>
    <bk>
      <rc t="1" v="61186"/>
    </bk>
    <bk>
      <rc t="1" v="61187"/>
    </bk>
    <bk>
      <rc t="1" v="61188"/>
    </bk>
    <bk>
      <rc t="1" v="61189"/>
    </bk>
    <bk>
      <rc t="1" v="61190"/>
    </bk>
    <bk>
      <rc t="1" v="61191"/>
    </bk>
    <bk>
      <rc t="1" v="61192"/>
    </bk>
    <bk>
      <rc t="1" v="61193"/>
    </bk>
    <bk>
      <rc t="1" v="61194"/>
    </bk>
    <bk>
      <rc t="1" v="61195"/>
    </bk>
    <bk>
      <rc t="1" v="61196"/>
    </bk>
    <bk>
      <rc t="1" v="61197"/>
    </bk>
    <bk>
      <rc t="1" v="61198"/>
    </bk>
    <bk>
      <rc t="1" v="61199"/>
    </bk>
    <bk>
      <rc t="1" v="61200"/>
    </bk>
    <bk>
      <rc t="1" v="61201"/>
    </bk>
    <bk>
      <rc t="1" v="61202"/>
    </bk>
    <bk>
      <rc t="1" v="61203"/>
    </bk>
    <bk>
      <rc t="1" v="61204"/>
    </bk>
    <bk>
      <rc t="1" v="61205"/>
    </bk>
    <bk>
      <rc t="1" v="61206"/>
    </bk>
    <bk>
      <rc t="1" v="61207"/>
    </bk>
    <bk>
      <rc t="1" v="61208"/>
    </bk>
    <bk>
      <rc t="1" v="61209"/>
    </bk>
    <bk>
      <rc t="1" v="61210"/>
    </bk>
    <bk>
      <rc t="1" v="61211"/>
    </bk>
    <bk>
      <rc t="1" v="61212"/>
    </bk>
    <bk>
      <rc t="1" v="61213"/>
    </bk>
    <bk>
      <rc t="1" v="61214"/>
    </bk>
    <bk>
      <rc t="1" v="61215"/>
    </bk>
    <bk>
      <rc t="1" v="61216"/>
    </bk>
    <bk>
      <rc t="1" v="61217"/>
    </bk>
    <bk>
      <rc t="1" v="61218"/>
    </bk>
    <bk>
      <rc t="1" v="61219"/>
    </bk>
    <bk>
      <rc t="1" v="61220"/>
    </bk>
    <bk>
      <rc t="1" v="61221"/>
    </bk>
    <bk>
      <rc t="1" v="61222"/>
    </bk>
    <bk>
      <rc t="1" v="61223"/>
    </bk>
    <bk>
      <rc t="1" v="61224"/>
    </bk>
    <bk>
      <rc t="1" v="61225"/>
    </bk>
    <bk>
      <rc t="1" v="61226"/>
    </bk>
    <bk>
      <rc t="1" v="61227"/>
    </bk>
    <bk>
      <rc t="1" v="61228"/>
    </bk>
    <bk>
      <rc t="1" v="61229"/>
    </bk>
    <bk>
      <rc t="1" v="61230"/>
    </bk>
    <bk>
      <rc t="1" v="61231"/>
    </bk>
    <bk>
      <rc t="1" v="61232"/>
    </bk>
    <bk>
      <rc t="1" v="61233"/>
    </bk>
    <bk>
      <rc t="1" v="61234"/>
    </bk>
    <bk>
      <rc t="1" v="61235"/>
    </bk>
    <bk>
      <rc t="1" v="61236"/>
    </bk>
    <bk>
      <rc t="1" v="61237"/>
    </bk>
    <bk>
      <rc t="1" v="61238"/>
    </bk>
    <bk>
      <rc t="1" v="61239"/>
    </bk>
    <bk>
      <rc t="1" v="61240"/>
    </bk>
    <bk>
      <rc t="1" v="61241"/>
    </bk>
    <bk>
      <rc t="1" v="61242"/>
    </bk>
    <bk>
      <rc t="1" v="61243"/>
    </bk>
    <bk>
      <rc t="1" v="61244"/>
    </bk>
    <bk>
      <rc t="1" v="61245"/>
    </bk>
    <bk>
      <rc t="1" v="61246"/>
    </bk>
    <bk>
      <rc t="1" v="61247"/>
    </bk>
    <bk>
      <rc t="1" v="61248"/>
    </bk>
    <bk>
      <rc t="1" v="61249"/>
    </bk>
    <bk>
      <rc t="1" v="61250"/>
    </bk>
    <bk>
      <rc t="1" v="61251"/>
    </bk>
    <bk>
      <rc t="1" v="61252"/>
    </bk>
    <bk>
      <rc t="1" v="61253"/>
    </bk>
    <bk>
      <rc t="1" v="61254"/>
    </bk>
    <bk>
      <rc t="1" v="61255"/>
    </bk>
    <bk>
      <rc t="1" v="61256"/>
    </bk>
    <bk>
      <rc t="1" v="61257"/>
    </bk>
    <bk>
      <rc t="1" v="61258"/>
    </bk>
    <bk>
      <rc t="1" v="61259"/>
    </bk>
    <bk>
      <rc t="1" v="61260"/>
    </bk>
    <bk>
      <rc t="1" v="61261"/>
    </bk>
    <bk>
      <rc t="1" v="61262"/>
    </bk>
    <bk>
      <rc t="1" v="61263"/>
    </bk>
    <bk>
      <rc t="1" v="61264"/>
    </bk>
    <bk>
      <rc t="1" v="61265"/>
    </bk>
    <bk>
      <rc t="1" v="61266"/>
    </bk>
    <bk>
      <rc t="1" v="61267"/>
    </bk>
    <bk>
      <rc t="1" v="61268"/>
    </bk>
    <bk>
      <rc t="1" v="61269"/>
    </bk>
    <bk>
      <rc t="1" v="61270"/>
    </bk>
    <bk>
      <rc t="1" v="61271"/>
    </bk>
    <bk>
      <rc t="1" v="61272"/>
    </bk>
    <bk>
      <rc t="1" v="61273"/>
    </bk>
    <bk>
      <rc t="1" v="61274"/>
    </bk>
    <bk>
      <rc t="1" v="61275"/>
    </bk>
    <bk>
      <rc t="1" v="61276"/>
    </bk>
    <bk>
      <rc t="1" v="61277"/>
    </bk>
    <bk>
      <rc t="1" v="61278"/>
    </bk>
    <bk>
      <rc t="1" v="61279"/>
    </bk>
    <bk>
      <rc t="1" v="61280"/>
    </bk>
    <bk>
      <rc t="1" v="61281"/>
    </bk>
    <bk>
      <rc t="1" v="61282"/>
    </bk>
    <bk>
      <rc t="1" v="61283"/>
    </bk>
    <bk>
      <rc t="1" v="61284"/>
    </bk>
    <bk>
      <rc t="1" v="61285"/>
    </bk>
    <bk>
      <rc t="1" v="61286"/>
    </bk>
    <bk>
      <rc t="1" v="61287"/>
    </bk>
    <bk>
      <rc t="1" v="61288"/>
    </bk>
    <bk>
      <rc t="1" v="61289"/>
    </bk>
    <bk>
      <rc t="1" v="61290"/>
    </bk>
    <bk>
      <rc t="1" v="61291"/>
    </bk>
    <bk>
      <rc t="1" v="61292"/>
    </bk>
    <bk>
      <rc t="1" v="61293"/>
    </bk>
    <bk>
      <rc t="1" v="61294"/>
    </bk>
    <bk>
      <rc t="1" v="61295"/>
    </bk>
    <bk>
      <rc t="1" v="61296"/>
    </bk>
    <bk>
      <rc t="1" v="61297"/>
    </bk>
    <bk>
      <rc t="1" v="61298"/>
    </bk>
    <bk>
      <rc t="1" v="61299"/>
    </bk>
    <bk>
      <rc t="1" v="61300"/>
    </bk>
    <bk>
      <rc t="1" v="61301"/>
    </bk>
    <bk>
      <rc t="1" v="61302"/>
    </bk>
    <bk>
      <rc t="1" v="61303"/>
    </bk>
    <bk>
      <rc t="1" v="61304"/>
    </bk>
    <bk>
      <rc t="1" v="61305"/>
    </bk>
    <bk>
      <rc t="1" v="61306"/>
    </bk>
    <bk>
      <rc t="1" v="61307"/>
    </bk>
    <bk>
      <rc t="1" v="61308"/>
    </bk>
    <bk>
      <rc t="1" v="61309"/>
    </bk>
    <bk>
      <rc t="1" v="61310"/>
    </bk>
    <bk>
      <rc t="1" v="61311"/>
    </bk>
    <bk>
      <rc t="1" v="61312"/>
    </bk>
    <bk>
      <rc t="1" v="61313"/>
    </bk>
    <bk>
      <rc t="1" v="61314"/>
    </bk>
    <bk>
      <rc t="1" v="61315"/>
    </bk>
    <bk>
      <rc t="1" v="61316"/>
    </bk>
    <bk>
      <rc t="1" v="61317"/>
    </bk>
    <bk>
      <rc t="1" v="61318"/>
    </bk>
    <bk>
      <rc t="1" v="61319"/>
    </bk>
    <bk>
      <rc t="1" v="61320"/>
    </bk>
    <bk>
      <rc t="1" v="61321"/>
    </bk>
    <bk>
      <rc t="1" v="61322"/>
    </bk>
    <bk>
      <rc t="1" v="61323"/>
    </bk>
    <bk>
      <rc t="1" v="61324"/>
    </bk>
    <bk>
      <rc t="1" v="61325"/>
    </bk>
    <bk>
      <rc t="1" v="61326"/>
    </bk>
    <bk>
      <rc t="1" v="61327"/>
    </bk>
    <bk>
      <rc t="1" v="61328"/>
    </bk>
    <bk>
      <rc t="1" v="61329"/>
    </bk>
    <bk>
      <rc t="1" v="61330"/>
    </bk>
    <bk>
      <rc t="1" v="61331"/>
    </bk>
    <bk>
      <rc t="1" v="61332"/>
    </bk>
    <bk>
      <rc t="1" v="61333"/>
    </bk>
    <bk>
      <rc t="1" v="61334"/>
    </bk>
    <bk>
      <rc t="1" v="61335"/>
    </bk>
    <bk>
      <rc t="1" v="61336"/>
    </bk>
    <bk>
      <rc t="1" v="61337"/>
    </bk>
    <bk>
      <rc t="1" v="61338"/>
    </bk>
    <bk>
      <rc t="1" v="61339"/>
    </bk>
    <bk>
      <rc t="1" v="61340"/>
    </bk>
    <bk>
      <rc t="1" v="61341"/>
    </bk>
    <bk>
      <rc t="1" v="61342"/>
    </bk>
    <bk>
      <rc t="1" v="61343"/>
    </bk>
    <bk>
      <rc t="1" v="61344"/>
    </bk>
    <bk>
      <rc t="1" v="61345"/>
    </bk>
    <bk>
      <rc t="1" v="61346"/>
    </bk>
    <bk>
      <rc t="1" v="61347"/>
    </bk>
    <bk>
      <rc t="1" v="61348"/>
    </bk>
    <bk>
      <rc t="1" v="61349"/>
    </bk>
    <bk>
      <rc t="1" v="61350"/>
    </bk>
    <bk>
      <rc t="1" v="61351"/>
    </bk>
    <bk>
      <rc t="1" v="61352"/>
    </bk>
    <bk>
      <rc t="1" v="61353"/>
    </bk>
    <bk>
      <rc t="1" v="61354"/>
    </bk>
    <bk>
      <rc t="1" v="61355"/>
    </bk>
    <bk>
      <rc t="1" v="61356"/>
    </bk>
    <bk>
      <rc t="1" v="61357"/>
    </bk>
    <bk>
      <rc t="1" v="61358"/>
    </bk>
    <bk>
      <rc t="1" v="61359"/>
    </bk>
    <bk>
      <rc t="1" v="61360"/>
    </bk>
    <bk>
      <rc t="1" v="61361"/>
    </bk>
    <bk>
      <rc t="1" v="61362"/>
    </bk>
    <bk>
      <rc t="1" v="61363"/>
    </bk>
    <bk>
      <rc t="1" v="61364"/>
    </bk>
    <bk>
      <rc t="1" v="61365"/>
    </bk>
    <bk>
      <rc t="1" v="61366"/>
    </bk>
    <bk>
      <rc t="1" v="61367"/>
    </bk>
    <bk>
      <rc t="1" v="61368"/>
    </bk>
    <bk>
      <rc t="1" v="61369"/>
    </bk>
    <bk>
      <rc t="1" v="61370"/>
    </bk>
    <bk>
      <rc t="1" v="61371"/>
    </bk>
    <bk>
      <rc t="1" v="61372"/>
    </bk>
    <bk>
      <rc t="1" v="61373"/>
    </bk>
    <bk>
      <rc t="1" v="61374"/>
    </bk>
    <bk>
      <rc t="1" v="61375"/>
    </bk>
    <bk>
      <rc t="1" v="61376"/>
    </bk>
    <bk>
      <rc t="1" v="61377"/>
    </bk>
    <bk>
      <rc t="1" v="61378"/>
    </bk>
    <bk>
      <rc t="1" v="61379"/>
    </bk>
    <bk>
      <rc t="1" v="61380"/>
    </bk>
    <bk>
      <rc t="1" v="61381"/>
    </bk>
    <bk>
      <rc t="1" v="61382"/>
    </bk>
    <bk>
      <rc t="1" v="61383"/>
    </bk>
    <bk>
      <rc t="1" v="61384"/>
    </bk>
    <bk>
      <rc t="1" v="61385"/>
    </bk>
    <bk>
      <rc t="1" v="61386"/>
    </bk>
    <bk>
      <rc t="1" v="61387"/>
    </bk>
    <bk>
      <rc t="1" v="61388"/>
    </bk>
    <bk>
      <rc t="1" v="61389"/>
    </bk>
    <bk>
      <rc t="1" v="61390"/>
    </bk>
    <bk>
      <rc t="1" v="61391"/>
    </bk>
    <bk>
      <rc t="1" v="61392"/>
    </bk>
    <bk>
      <rc t="1" v="61393"/>
    </bk>
    <bk>
      <rc t="1" v="61394"/>
    </bk>
    <bk>
      <rc t="1" v="61395"/>
    </bk>
    <bk>
      <rc t="1" v="61396"/>
    </bk>
    <bk>
      <rc t="1" v="61397"/>
    </bk>
    <bk>
      <rc t="1" v="61398"/>
    </bk>
    <bk>
      <rc t="1" v="61399"/>
    </bk>
    <bk>
      <rc t="1" v="61400"/>
    </bk>
    <bk>
      <rc t="1" v="61401"/>
    </bk>
    <bk>
      <rc t="1" v="61402"/>
    </bk>
    <bk>
      <rc t="1" v="61403"/>
    </bk>
    <bk>
      <rc t="1" v="61404"/>
    </bk>
    <bk>
      <rc t="1" v="61405"/>
    </bk>
    <bk>
      <rc t="1" v="61406"/>
    </bk>
    <bk>
      <rc t="1" v="61407"/>
    </bk>
    <bk>
      <rc t="1" v="61408"/>
    </bk>
    <bk>
      <rc t="1" v="61409"/>
    </bk>
    <bk>
      <rc t="1" v="61410"/>
    </bk>
    <bk>
      <rc t="1" v="61411"/>
    </bk>
    <bk>
      <rc t="1" v="61412"/>
    </bk>
    <bk>
      <rc t="1" v="61413"/>
    </bk>
    <bk>
      <rc t="1" v="61414"/>
    </bk>
    <bk>
      <rc t="1" v="61415"/>
    </bk>
    <bk>
      <rc t="1" v="61416"/>
    </bk>
    <bk>
      <rc t="1" v="61417"/>
    </bk>
    <bk>
      <rc t="1" v="61418"/>
    </bk>
    <bk>
      <rc t="1" v="61419"/>
    </bk>
    <bk>
      <rc t="1" v="61420"/>
    </bk>
    <bk>
      <rc t="1" v="61421"/>
    </bk>
    <bk>
      <rc t="1" v="61422"/>
    </bk>
    <bk>
      <rc t="1" v="61423"/>
    </bk>
    <bk>
      <rc t="1" v="61424"/>
    </bk>
    <bk>
      <rc t="1" v="61425"/>
    </bk>
    <bk>
      <rc t="1" v="61426"/>
    </bk>
    <bk>
      <rc t="1" v="61427"/>
    </bk>
    <bk>
      <rc t="1" v="61428"/>
    </bk>
    <bk>
      <rc t="1" v="61429"/>
    </bk>
    <bk>
      <rc t="1" v="61430"/>
    </bk>
    <bk>
      <rc t="1" v="61431"/>
    </bk>
    <bk>
      <rc t="1" v="61432"/>
    </bk>
    <bk>
      <rc t="1" v="61433"/>
    </bk>
    <bk>
      <rc t="1" v="61434"/>
    </bk>
    <bk>
      <rc t="1" v="61435"/>
    </bk>
    <bk>
      <rc t="1" v="61436"/>
    </bk>
    <bk>
      <rc t="1" v="61437"/>
    </bk>
    <bk>
      <rc t="1" v="61438"/>
    </bk>
    <bk>
      <rc t="1" v="61439"/>
    </bk>
    <bk>
      <rc t="1" v="61440"/>
    </bk>
    <bk>
      <rc t="1" v="61441"/>
    </bk>
    <bk>
      <rc t="1" v="61442"/>
    </bk>
    <bk>
      <rc t="1" v="61443"/>
    </bk>
    <bk>
      <rc t="1" v="61444"/>
    </bk>
    <bk>
      <rc t="1" v="61445"/>
    </bk>
    <bk>
      <rc t="1" v="61446"/>
    </bk>
    <bk>
      <rc t="1" v="61447"/>
    </bk>
    <bk>
      <rc t="1" v="61448"/>
    </bk>
    <bk>
      <rc t="1" v="61449"/>
    </bk>
    <bk>
      <rc t="1" v="61450"/>
    </bk>
    <bk>
      <rc t="1" v="61451"/>
    </bk>
    <bk>
      <rc t="1" v="61452"/>
    </bk>
    <bk>
      <rc t="1" v="61453"/>
    </bk>
    <bk>
      <rc t="1" v="61454"/>
    </bk>
    <bk>
      <rc t="1" v="61455"/>
    </bk>
    <bk>
      <rc t="1" v="61456"/>
    </bk>
    <bk>
      <rc t="1" v="61457"/>
    </bk>
    <bk>
      <rc t="1" v="61458"/>
    </bk>
    <bk>
      <rc t="1" v="61459"/>
    </bk>
    <bk>
      <rc t="1" v="61460"/>
    </bk>
    <bk>
      <rc t="1" v="61461"/>
    </bk>
    <bk>
      <rc t="1" v="61462"/>
    </bk>
    <bk>
      <rc t="1" v="61463"/>
    </bk>
    <bk>
      <rc t="1" v="61464"/>
    </bk>
    <bk>
      <rc t="1" v="61465"/>
    </bk>
    <bk>
      <rc t="1" v="61466"/>
    </bk>
    <bk>
      <rc t="1" v="61467"/>
    </bk>
    <bk>
      <rc t="1" v="61468"/>
    </bk>
    <bk>
      <rc t="1" v="61469"/>
    </bk>
    <bk>
      <rc t="1" v="61470"/>
    </bk>
    <bk>
      <rc t="1" v="61471"/>
    </bk>
    <bk>
      <rc t="1" v="61472"/>
    </bk>
    <bk>
      <rc t="1" v="61473"/>
    </bk>
    <bk>
      <rc t="1" v="61474"/>
    </bk>
    <bk>
      <rc t="1" v="61475"/>
    </bk>
    <bk>
      <rc t="1" v="61476"/>
    </bk>
    <bk>
      <rc t="1" v="61477"/>
    </bk>
    <bk>
      <rc t="1" v="61478"/>
    </bk>
    <bk>
      <rc t="1" v="61479"/>
    </bk>
    <bk>
      <rc t="1" v="61480"/>
    </bk>
    <bk>
      <rc t="1" v="61481"/>
    </bk>
    <bk>
      <rc t="1" v="61482"/>
    </bk>
    <bk>
      <rc t="1" v="61483"/>
    </bk>
    <bk>
      <rc t="1" v="61484"/>
    </bk>
    <bk>
      <rc t="1" v="61485"/>
    </bk>
    <bk>
      <rc t="1" v="61486"/>
    </bk>
    <bk>
      <rc t="1" v="61487"/>
    </bk>
    <bk>
      <rc t="1" v="61488"/>
    </bk>
    <bk>
      <rc t="1" v="61489"/>
    </bk>
    <bk>
      <rc t="1" v="61490"/>
    </bk>
    <bk>
      <rc t="1" v="61491"/>
    </bk>
    <bk>
      <rc t="1" v="61492"/>
    </bk>
    <bk>
      <rc t="1" v="61493"/>
    </bk>
    <bk>
      <rc t="1" v="61494"/>
    </bk>
    <bk>
      <rc t="1" v="61495"/>
    </bk>
    <bk>
      <rc t="1" v="61496"/>
    </bk>
    <bk>
      <rc t="1" v="61497"/>
    </bk>
    <bk>
      <rc t="1" v="61498"/>
    </bk>
    <bk>
      <rc t="1" v="61499"/>
    </bk>
    <bk>
      <rc t="1" v="61500"/>
    </bk>
    <bk>
      <rc t="1" v="61501"/>
    </bk>
    <bk>
      <rc t="1" v="61502"/>
    </bk>
    <bk>
      <rc t="1" v="61503"/>
    </bk>
    <bk>
      <rc t="1" v="61504"/>
    </bk>
    <bk>
      <rc t="1" v="61505"/>
    </bk>
    <bk>
      <rc t="1" v="61506"/>
    </bk>
    <bk>
      <rc t="1" v="61507"/>
    </bk>
    <bk>
      <rc t="1" v="61508"/>
    </bk>
    <bk>
      <rc t="1" v="61509"/>
    </bk>
    <bk>
      <rc t="1" v="61510"/>
    </bk>
    <bk>
      <rc t="1" v="61511"/>
    </bk>
    <bk>
      <rc t="1" v="61512"/>
    </bk>
    <bk>
      <rc t="1" v="61513"/>
    </bk>
    <bk>
      <rc t="1" v="61514"/>
    </bk>
    <bk>
      <rc t="1" v="61515"/>
    </bk>
    <bk>
      <rc t="1" v="61516"/>
    </bk>
    <bk>
      <rc t="1" v="61517"/>
    </bk>
    <bk>
      <rc t="1" v="61518"/>
    </bk>
    <bk>
      <rc t="1" v="61519"/>
    </bk>
    <bk>
      <rc t="1" v="61520"/>
    </bk>
    <bk>
      <rc t="1" v="61521"/>
    </bk>
    <bk>
      <rc t="1" v="61522"/>
    </bk>
    <bk>
      <rc t="1" v="61523"/>
    </bk>
    <bk>
      <rc t="1" v="61524"/>
    </bk>
    <bk>
      <rc t="1" v="61525"/>
    </bk>
    <bk>
      <rc t="1" v="61526"/>
    </bk>
    <bk>
      <rc t="1" v="61527"/>
    </bk>
    <bk>
      <rc t="1" v="61528"/>
    </bk>
    <bk>
      <rc t="1" v="61529"/>
    </bk>
    <bk>
      <rc t="1" v="61530"/>
    </bk>
    <bk>
      <rc t="1" v="61531"/>
    </bk>
    <bk>
      <rc t="1" v="61532"/>
    </bk>
    <bk>
      <rc t="1" v="61533"/>
    </bk>
    <bk>
      <rc t="1" v="61534"/>
    </bk>
    <bk>
      <rc t="1" v="61535"/>
    </bk>
    <bk>
      <rc t="1" v="61536"/>
    </bk>
    <bk>
      <rc t="1" v="61537"/>
    </bk>
    <bk>
      <rc t="1" v="61538"/>
    </bk>
    <bk>
      <rc t="1" v="61539"/>
    </bk>
    <bk>
      <rc t="1" v="61540"/>
    </bk>
    <bk>
      <rc t="1" v="61541"/>
    </bk>
    <bk>
      <rc t="1" v="61542"/>
    </bk>
    <bk>
      <rc t="1" v="61543"/>
    </bk>
    <bk>
      <rc t="1" v="61544"/>
    </bk>
    <bk>
      <rc t="1" v="61545"/>
    </bk>
    <bk>
      <rc t="1" v="61546"/>
    </bk>
    <bk>
      <rc t="1" v="61547"/>
    </bk>
    <bk>
      <rc t="1" v="61548"/>
    </bk>
    <bk>
      <rc t="1" v="61549"/>
    </bk>
    <bk>
      <rc t="1" v="61550"/>
    </bk>
    <bk>
      <rc t="1" v="61551"/>
    </bk>
    <bk>
      <rc t="1" v="61552"/>
    </bk>
    <bk>
      <rc t="1" v="61553"/>
    </bk>
    <bk>
      <rc t="1" v="61554"/>
    </bk>
    <bk>
      <rc t="1" v="61555"/>
    </bk>
    <bk>
      <rc t="1" v="61556"/>
    </bk>
    <bk>
      <rc t="1" v="61557"/>
    </bk>
    <bk>
      <rc t="1" v="61558"/>
    </bk>
    <bk>
      <rc t="1" v="61559"/>
    </bk>
    <bk>
      <rc t="1" v="61560"/>
    </bk>
    <bk>
      <rc t="1" v="61561"/>
    </bk>
    <bk>
      <rc t="1" v="61562"/>
    </bk>
    <bk>
      <rc t="1" v="61563"/>
    </bk>
    <bk>
      <rc t="1" v="61564"/>
    </bk>
    <bk>
      <rc t="1" v="61565"/>
    </bk>
    <bk>
      <rc t="1" v="61566"/>
    </bk>
    <bk>
      <rc t="1" v="61567"/>
    </bk>
    <bk>
      <rc t="1" v="61568"/>
    </bk>
    <bk>
      <rc t="1" v="61569"/>
    </bk>
    <bk>
      <rc t="1" v="61570"/>
    </bk>
    <bk>
      <rc t="1" v="61571"/>
    </bk>
    <bk>
      <rc t="1" v="61572"/>
    </bk>
    <bk>
      <rc t="1" v="61573"/>
    </bk>
    <bk>
      <rc t="1" v="61574"/>
    </bk>
    <bk>
      <rc t="1" v="61575"/>
    </bk>
    <bk>
      <rc t="1" v="61576"/>
    </bk>
    <bk>
      <rc t="1" v="61577"/>
    </bk>
    <bk>
      <rc t="1" v="61578"/>
    </bk>
    <bk>
      <rc t="1" v="61579"/>
    </bk>
    <bk>
      <rc t="1" v="61580"/>
    </bk>
    <bk>
      <rc t="1" v="61581"/>
    </bk>
    <bk>
      <rc t="1" v="61582"/>
    </bk>
    <bk>
      <rc t="1" v="61583"/>
    </bk>
    <bk>
      <rc t="1" v="61584"/>
    </bk>
    <bk>
      <rc t="1" v="61585"/>
    </bk>
    <bk>
      <rc t="1" v="61586"/>
    </bk>
    <bk>
      <rc t="1" v="61587"/>
    </bk>
    <bk>
      <rc t="1" v="61588"/>
    </bk>
    <bk>
      <rc t="1" v="61589"/>
    </bk>
    <bk>
      <rc t="1" v="61590"/>
    </bk>
    <bk>
      <rc t="1" v="61591"/>
    </bk>
    <bk>
      <rc t="1" v="61592"/>
    </bk>
    <bk>
      <rc t="1" v="61593"/>
    </bk>
    <bk>
      <rc t="1" v="61594"/>
    </bk>
    <bk>
      <rc t="1" v="61595"/>
    </bk>
    <bk>
      <rc t="1" v="61596"/>
    </bk>
    <bk>
      <rc t="1" v="61597"/>
    </bk>
    <bk>
      <rc t="1" v="61598"/>
    </bk>
    <bk>
      <rc t="1" v="61599"/>
    </bk>
    <bk>
      <rc t="1" v="61600"/>
    </bk>
    <bk>
      <rc t="1" v="61601"/>
    </bk>
    <bk>
      <rc t="1" v="61602"/>
    </bk>
    <bk>
      <rc t="1" v="61603"/>
    </bk>
    <bk>
      <rc t="1" v="61604"/>
    </bk>
    <bk>
      <rc t="1" v="61605"/>
    </bk>
    <bk>
      <rc t="1" v="61606"/>
    </bk>
    <bk>
      <rc t="1" v="61607"/>
    </bk>
    <bk>
      <rc t="1" v="61608"/>
    </bk>
    <bk>
      <rc t="1" v="61609"/>
    </bk>
    <bk>
      <rc t="1" v="61610"/>
    </bk>
    <bk>
      <rc t="1" v="61611"/>
    </bk>
    <bk>
      <rc t="1" v="61612"/>
    </bk>
    <bk>
      <rc t="1" v="61613"/>
    </bk>
    <bk>
      <rc t="1" v="61614"/>
    </bk>
    <bk>
      <rc t="1" v="61615"/>
    </bk>
    <bk>
      <rc t="1" v="61616"/>
    </bk>
    <bk>
      <rc t="1" v="61617"/>
    </bk>
    <bk>
      <rc t="1" v="61618"/>
    </bk>
    <bk>
      <rc t="1" v="61619"/>
    </bk>
    <bk>
      <rc t="1" v="61620"/>
    </bk>
    <bk>
      <rc t="1" v="61621"/>
    </bk>
    <bk>
      <rc t="1" v="61622"/>
    </bk>
    <bk>
      <rc t="1" v="61623"/>
    </bk>
    <bk>
      <rc t="1" v="61624"/>
    </bk>
    <bk>
      <rc t="1" v="61625"/>
    </bk>
    <bk>
      <rc t="1" v="61626"/>
    </bk>
    <bk>
      <rc t="1" v="61627"/>
    </bk>
    <bk>
      <rc t="1" v="61628"/>
    </bk>
    <bk>
      <rc t="1" v="61629"/>
    </bk>
    <bk>
      <rc t="1" v="61630"/>
    </bk>
    <bk>
      <rc t="1" v="61631"/>
    </bk>
    <bk>
      <rc t="1" v="61632"/>
    </bk>
    <bk>
      <rc t="1" v="61633"/>
    </bk>
    <bk>
      <rc t="1" v="61634"/>
    </bk>
    <bk>
      <rc t="1" v="61635"/>
    </bk>
    <bk>
      <rc t="1" v="61636"/>
    </bk>
    <bk>
      <rc t="1" v="61637"/>
    </bk>
    <bk>
      <rc t="1" v="61638"/>
    </bk>
    <bk>
      <rc t="1" v="61639"/>
    </bk>
    <bk>
      <rc t="1" v="61640"/>
    </bk>
    <bk>
      <rc t="1" v="61641"/>
    </bk>
    <bk>
      <rc t="1" v="61642"/>
    </bk>
    <bk>
      <rc t="1" v="61643"/>
    </bk>
    <bk>
      <rc t="1" v="61644"/>
    </bk>
    <bk>
      <rc t="1" v="61645"/>
    </bk>
    <bk>
      <rc t="1" v="61646"/>
    </bk>
    <bk>
      <rc t="1" v="61647"/>
    </bk>
    <bk>
      <rc t="1" v="61648"/>
    </bk>
    <bk>
      <rc t="1" v="61649"/>
    </bk>
    <bk>
      <rc t="1" v="61650"/>
    </bk>
    <bk>
      <rc t="1" v="61651"/>
    </bk>
    <bk>
      <rc t="1" v="61652"/>
    </bk>
    <bk>
      <rc t="1" v="61653"/>
    </bk>
    <bk>
      <rc t="1" v="61654"/>
    </bk>
    <bk>
      <rc t="1" v="61655"/>
    </bk>
    <bk>
      <rc t="1" v="61656"/>
    </bk>
    <bk>
      <rc t="1" v="61657"/>
    </bk>
    <bk>
      <rc t="1" v="61658"/>
    </bk>
    <bk>
      <rc t="1" v="61659"/>
    </bk>
    <bk>
      <rc t="1" v="61660"/>
    </bk>
    <bk>
      <rc t="1" v="61661"/>
    </bk>
    <bk>
      <rc t="1" v="61662"/>
    </bk>
    <bk>
      <rc t="1" v="61663"/>
    </bk>
    <bk>
      <rc t="1" v="61664"/>
    </bk>
    <bk>
      <rc t="1" v="61665"/>
    </bk>
    <bk>
      <rc t="1" v="61666"/>
    </bk>
    <bk>
      <rc t="1" v="61667"/>
    </bk>
    <bk>
      <rc t="1" v="61668"/>
    </bk>
    <bk>
      <rc t="1" v="61669"/>
    </bk>
    <bk>
      <rc t="1" v="61670"/>
    </bk>
    <bk>
      <rc t="1" v="61671"/>
    </bk>
    <bk>
      <rc t="1" v="61672"/>
    </bk>
    <bk>
      <rc t="1" v="61673"/>
    </bk>
    <bk>
      <rc t="1" v="61674"/>
    </bk>
    <bk>
      <rc t="1" v="61675"/>
    </bk>
    <bk>
      <rc t="1" v="61676"/>
    </bk>
    <bk>
      <rc t="1" v="61677"/>
    </bk>
    <bk>
      <rc t="1" v="61678"/>
    </bk>
    <bk>
      <rc t="1" v="61679"/>
    </bk>
    <bk>
      <rc t="1" v="61680"/>
    </bk>
    <bk>
      <rc t="1" v="61681"/>
    </bk>
    <bk>
      <rc t="1" v="61682"/>
    </bk>
    <bk>
      <rc t="1" v="61683"/>
    </bk>
    <bk>
      <rc t="1" v="61684"/>
    </bk>
    <bk>
      <rc t="1" v="61685"/>
    </bk>
    <bk>
      <rc t="1" v="61686"/>
    </bk>
    <bk>
      <rc t="1" v="61687"/>
    </bk>
    <bk>
      <rc t="1" v="61688"/>
    </bk>
    <bk>
      <rc t="1" v="61689"/>
    </bk>
    <bk>
      <rc t="1" v="61690"/>
    </bk>
    <bk>
      <rc t="1" v="61691"/>
    </bk>
    <bk>
      <rc t="1" v="61692"/>
    </bk>
    <bk>
      <rc t="1" v="61693"/>
    </bk>
    <bk>
      <rc t="1" v="61694"/>
    </bk>
    <bk>
      <rc t="1" v="61695"/>
    </bk>
    <bk>
      <rc t="1" v="61696"/>
    </bk>
    <bk>
      <rc t="1" v="61697"/>
    </bk>
    <bk>
      <rc t="1" v="61698"/>
    </bk>
    <bk>
      <rc t="1" v="61699"/>
    </bk>
    <bk>
      <rc t="1" v="61700"/>
    </bk>
    <bk>
      <rc t="1" v="61701"/>
    </bk>
    <bk>
      <rc t="1" v="61702"/>
    </bk>
    <bk>
      <rc t="1" v="61703"/>
    </bk>
    <bk>
      <rc t="1" v="61704"/>
    </bk>
    <bk>
      <rc t="1" v="61705"/>
    </bk>
    <bk>
      <rc t="1" v="61706"/>
    </bk>
    <bk>
      <rc t="1" v="61707"/>
    </bk>
    <bk>
      <rc t="1" v="61708"/>
    </bk>
    <bk>
      <rc t="1" v="61709"/>
    </bk>
    <bk>
      <rc t="1" v="61710"/>
    </bk>
    <bk>
      <rc t="1" v="61711"/>
    </bk>
    <bk>
      <rc t="1" v="61712"/>
    </bk>
    <bk>
      <rc t="1" v="61713"/>
    </bk>
    <bk>
      <rc t="1" v="61714"/>
    </bk>
    <bk>
      <rc t="1" v="61715"/>
    </bk>
    <bk>
      <rc t="1" v="61716"/>
    </bk>
    <bk>
      <rc t="1" v="61717"/>
    </bk>
    <bk>
      <rc t="1" v="61718"/>
    </bk>
    <bk>
      <rc t="1" v="61719"/>
    </bk>
    <bk>
      <rc t="1" v="61720"/>
    </bk>
    <bk>
      <rc t="1" v="61721"/>
    </bk>
    <bk>
      <rc t="1" v="61722"/>
    </bk>
    <bk>
      <rc t="1" v="61723"/>
    </bk>
    <bk>
      <rc t="1" v="61724"/>
    </bk>
    <bk>
      <rc t="1" v="61725"/>
    </bk>
    <bk>
      <rc t="1" v="61726"/>
    </bk>
    <bk>
      <rc t="1" v="61727"/>
    </bk>
    <bk>
      <rc t="1" v="61728"/>
    </bk>
    <bk>
      <rc t="1" v="61729"/>
    </bk>
    <bk>
      <rc t="1" v="61730"/>
    </bk>
    <bk>
      <rc t="1" v="61731"/>
    </bk>
    <bk>
      <rc t="1" v="61732"/>
    </bk>
    <bk>
      <rc t="1" v="61733"/>
    </bk>
    <bk>
      <rc t="1" v="61734"/>
    </bk>
    <bk>
      <rc t="1" v="61735"/>
    </bk>
    <bk>
      <rc t="1" v="61736"/>
    </bk>
    <bk>
      <rc t="1" v="61737"/>
    </bk>
    <bk>
      <rc t="1" v="61738"/>
    </bk>
    <bk>
      <rc t="1" v="61739"/>
    </bk>
    <bk>
      <rc t="1" v="61740"/>
    </bk>
    <bk>
      <rc t="1" v="61741"/>
    </bk>
    <bk>
      <rc t="1" v="61742"/>
    </bk>
    <bk>
      <rc t="1" v="61743"/>
    </bk>
    <bk>
      <rc t="1" v="61744"/>
    </bk>
    <bk>
      <rc t="1" v="61745"/>
    </bk>
    <bk>
      <rc t="1" v="61746"/>
    </bk>
    <bk>
      <rc t="1" v="61747"/>
    </bk>
    <bk>
      <rc t="1" v="61748"/>
    </bk>
    <bk>
      <rc t="1" v="61749"/>
    </bk>
    <bk>
      <rc t="1" v="61750"/>
    </bk>
    <bk>
      <rc t="1" v="61751"/>
    </bk>
    <bk>
      <rc t="1" v="61752"/>
    </bk>
    <bk>
      <rc t="1" v="61753"/>
    </bk>
    <bk>
      <rc t="1" v="61754"/>
    </bk>
    <bk>
      <rc t="1" v="61755"/>
    </bk>
    <bk>
      <rc t="1" v="61756"/>
    </bk>
    <bk>
      <rc t="1" v="61757"/>
    </bk>
    <bk>
      <rc t="1" v="61758"/>
    </bk>
    <bk>
      <rc t="1" v="61759"/>
    </bk>
    <bk>
      <rc t="1" v="61760"/>
    </bk>
    <bk>
      <rc t="1" v="61761"/>
    </bk>
    <bk>
      <rc t="1" v="61762"/>
    </bk>
    <bk>
      <rc t="1" v="61763"/>
    </bk>
    <bk>
      <rc t="1" v="61764"/>
    </bk>
    <bk>
      <rc t="1" v="61765"/>
    </bk>
    <bk>
      <rc t="1" v="61766"/>
    </bk>
    <bk>
      <rc t="1" v="61767"/>
    </bk>
    <bk>
      <rc t="1" v="61768"/>
    </bk>
    <bk>
      <rc t="1" v="61769"/>
    </bk>
    <bk>
      <rc t="1" v="61770"/>
    </bk>
    <bk>
      <rc t="1" v="61771"/>
    </bk>
    <bk>
      <rc t="1" v="61772"/>
    </bk>
    <bk>
      <rc t="1" v="61773"/>
    </bk>
    <bk>
      <rc t="1" v="61774"/>
    </bk>
    <bk>
      <rc t="1" v="61775"/>
    </bk>
    <bk>
      <rc t="1" v="61776"/>
    </bk>
    <bk>
      <rc t="1" v="61777"/>
    </bk>
    <bk>
      <rc t="1" v="61778"/>
    </bk>
    <bk>
      <rc t="1" v="61779"/>
    </bk>
    <bk>
      <rc t="1" v="61780"/>
    </bk>
    <bk>
      <rc t="1" v="61781"/>
    </bk>
    <bk>
      <rc t="1" v="61782"/>
    </bk>
    <bk>
      <rc t="1" v="61783"/>
    </bk>
    <bk>
      <rc t="1" v="61784"/>
    </bk>
    <bk>
      <rc t="1" v="61785"/>
    </bk>
    <bk>
      <rc t="1" v="61786"/>
    </bk>
    <bk>
      <rc t="1" v="61787"/>
    </bk>
    <bk>
      <rc t="1" v="61788"/>
    </bk>
    <bk>
      <rc t="1" v="61789"/>
    </bk>
    <bk>
      <rc t="1" v="61790"/>
    </bk>
    <bk>
      <rc t="1" v="61791"/>
    </bk>
    <bk>
      <rc t="1" v="61792"/>
    </bk>
    <bk>
      <rc t="1" v="61793"/>
    </bk>
    <bk>
      <rc t="1" v="61794"/>
    </bk>
    <bk>
      <rc t="1" v="61795"/>
    </bk>
    <bk>
      <rc t="1" v="61796"/>
    </bk>
    <bk>
      <rc t="1" v="61797"/>
    </bk>
    <bk>
      <rc t="1" v="61798"/>
    </bk>
    <bk>
      <rc t="1" v="61799"/>
    </bk>
    <bk>
      <rc t="1" v="61800"/>
    </bk>
    <bk>
      <rc t="1" v="61801"/>
    </bk>
    <bk>
      <rc t="1" v="61802"/>
    </bk>
    <bk>
      <rc t="1" v="61803"/>
    </bk>
    <bk>
      <rc t="1" v="61804"/>
    </bk>
    <bk>
      <rc t="1" v="61805"/>
    </bk>
    <bk>
      <rc t="1" v="61806"/>
    </bk>
    <bk>
      <rc t="1" v="61807"/>
    </bk>
    <bk>
      <rc t="1" v="61808"/>
    </bk>
    <bk>
      <rc t="1" v="61809"/>
    </bk>
    <bk>
      <rc t="1" v="61810"/>
    </bk>
    <bk>
      <rc t="1" v="61811"/>
    </bk>
    <bk>
      <rc t="1" v="61812"/>
    </bk>
    <bk>
      <rc t="1" v="61813"/>
    </bk>
    <bk>
      <rc t="1" v="61814"/>
    </bk>
    <bk>
      <rc t="1" v="61815"/>
    </bk>
    <bk>
      <rc t="1" v="61816"/>
    </bk>
    <bk>
      <rc t="1" v="61817"/>
    </bk>
    <bk>
      <rc t="1" v="61818"/>
    </bk>
    <bk>
      <rc t="1" v="61819"/>
    </bk>
    <bk>
      <rc t="1" v="61820"/>
    </bk>
    <bk>
      <rc t="1" v="61821"/>
    </bk>
    <bk>
      <rc t="1" v="61822"/>
    </bk>
    <bk>
      <rc t="1" v="61823"/>
    </bk>
    <bk>
      <rc t="1" v="61824"/>
    </bk>
    <bk>
      <rc t="1" v="61825"/>
    </bk>
    <bk>
      <rc t="1" v="61826"/>
    </bk>
    <bk>
      <rc t="1" v="61827"/>
    </bk>
    <bk>
      <rc t="1" v="61828"/>
    </bk>
    <bk>
      <rc t="1" v="61829"/>
    </bk>
    <bk>
      <rc t="1" v="61830"/>
    </bk>
    <bk>
      <rc t="1" v="61831"/>
    </bk>
    <bk>
      <rc t="1" v="61832"/>
    </bk>
    <bk>
      <rc t="1" v="61833"/>
    </bk>
    <bk>
      <rc t="1" v="61834"/>
    </bk>
    <bk>
      <rc t="1" v="61835"/>
    </bk>
    <bk>
      <rc t="1" v="61836"/>
    </bk>
    <bk>
      <rc t="1" v="61837"/>
    </bk>
    <bk>
      <rc t="1" v="61838"/>
    </bk>
    <bk>
      <rc t="1" v="61839"/>
    </bk>
    <bk>
      <rc t="1" v="61840"/>
    </bk>
    <bk>
      <rc t="1" v="61841"/>
    </bk>
    <bk>
      <rc t="1" v="61842"/>
    </bk>
    <bk>
      <rc t="1" v="61843"/>
    </bk>
    <bk>
      <rc t="1" v="61844"/>
    </bk>
    <bk>
      <rc t="1" v="61845"/>
    </bk>
    <bk>
      <rc t="1" v="61846"/>
    </bk>
    <bk>
      <rc t="1" v="61847"/>
    </bk>
    <bk>
      <rc t="1" v="61848"/>
    </bk>
    <bk>
      <rc t="1" v="61849"/>
    </bk>
    <bk>
      <rc t="1" v="61850"/>
    </bk>
    <bk>
      <rc t="1" v="61851"/>
    </bk>
    <bk>
      <rc t="1" v="61852"/>
    </bk>
    <bk>
      <rc t="1" v="61853"/>
    </bk>
    <bk>
      <rc t="1" v="61854"/>
    </bk>
    <bk>
      <rc t="1" v="61855"/>
    </bk>
    <bk>
      <rc t="1" v="61856"/>
    </bk>
    <bk>
      <rc t="1" v="61857"/>
    </bk>
    <bk>
      <rc t="1" v="61858"/>
    </bk>
    <bk>
      <rc t="1" v="61859"/>
    </bk>
    <bk>
      <rc t="1" v="61860"/>
    </bk>
    <bk>
      <rc t="1" v="61861"/>
    </bk>
    <bk>
      <rc t="1" v="61862"/>
    </bk>
    <bk>
      <rc t="1" v="61863"/>
    </bk>
    <bk>
      <rc t="1" v="61864"/>
    </bk>
    <bk>
      <rc t="1" v="61865"/>
    </bk>
    <bk>
      <rc t="1" v="61866"/>
    </bk>
    <bk>
      <rc t="1" v="61867"/>
    </bk>
    <bk>
      <rc t="1" v="61868"/>
    </bk>
    <bk>
      <rc t="1" v="61869"/>
    </bk>
    <bk>
      <rc t="1" v="61870"/>
    </bk>
    <bk>
      <rc t="1" v="61871"/>
    </bk>
    <bk>
      <rc t="1" v="61872"/>
    </bk>
    <bk>
      <rc t="1" v="61873"/>
    </bk>
    <bk>
      <rc t="1" v="61874"/>
    </bk>
    <bk>
      <rc t="1" v="61875"/>
    </bk>
    <bk>
      <rc t="1" v="61876"/>
    </bk>
    <bk>
      <rc t="1" v="61877"/>
    </bk>
    <bk>
      <rc t="1" v="61878"/>
    </bk>
    <bk>
      <rc t="1" v="61879"/>
    </bk>
    <bk>
      <rc t="1" v="61880"/>
    </bk>
    <bk>
      <rc t="1" v="61881"/>
    </bk>
    <bk>
      <rc t="1" v="61882"/>
    </bk>
    <bk>
      <rc t="1" v="61883"/>
    </bk>
    <bk>
      <rc t="1" v="61884"/>
    </bk>
    <bk>
      <rc t="1" v="61885"/>
    </bk>
    <bk>
      <rc t="1" v="61886"/>
    </bk>
    <bk>
      <rc t="1" v="61887"/>
    </bk>
    <bk>
      <rc t="1" v="61888"/>
    </bk>
    <bk>
      <rc t="1" v="61889"/>
    </bk>
    <bk>
      <rc t="1" v="61890"/>
    </bk>
    <bk>
      <rc t="1" v="61891"/>
    </bk>
    <bk>
      <rc t="1" v="61892"/>
    </bk>
    <bk>
      <rc t="1" v="61893"/>
    </bk>
    <bk>
      <rc t="1" v="61894"/>
    </bk>
    <bk>
      <rc t="1" v="61895"/>
    </bk>
    <bk>
      <rc t="1" v="61896"/>
    </bk>
    <bk>
      <rc t="1" v="61897"/>
    </bk>
    <bk>
      <rc t="1" v="61898"/>
    </bk>
    <bk>
      <rc t="1" v="61899"/>
    </bk>
    <bk>
      <rc t="1" v="61900"/>
    </bk>
    <bk>
      <rc t="1" v="61901"/>
    </bk>
    <bk>
      <rc t="1" v="61902"/>
    </bk>
    <bk>
      <rc t="1" v="61903"/>
    </bk>
    <bk>
      <rc t="1" v="61904"/>
    </bk>
    <bk>
      <rc t="1" v="61905"/>
    </bk>
    <bk>
      <rc t="1" v="61906"/>
    </bk>
    <bk>
      <rc t="1" v="61907"/>
    </bk>
    <bk>
      <rc t="1" v="61908"/>
    </bk>
    <bk>
      <rc t="1" v="61909"/>
    </bk>
    <bk>
      <rc t="1" v="61910"/>
    </bk>
    <bk>
      <rc t="1" v="61911"/>
    </bk>
    <bk>
      <rc t="1" v="61912"/>
    </bk>
    <bk>
      <rc t="1" v="61913"/>
    </bk>
    <bk>
      <rc t="1" v="61914"/>
    </bk>
    <bk>
      <rc t="1" v="61915"/>
    </bk>
    <bk>
      <rc t="1" v="61916"/>
    </bk>
    <bk>
      <rc t="1" v="61917"/>
    </bk>
    <bk>
      <rc t="1" v="61918"/>
    </bk>
    <bk>
      <rc t="1" v="61919"/>
    </bk>
    <bk>
      <rc t="1" v="61920"/>
    </bk>
    <bk>
      <rc t="1" v="61921"/>
    </bk>
    <bk>
      <rc t="1" v="61922"/>
    </bk>
    <bk>
      <rc t="1" v="61923"/>
    </bk>
    <bk>
      <rc t="1" v="61924"/>
    </bk>
    <bk>
      <rc t="1" v="61925"/>
    </bk>
    <bk>
      <rc t="1" v="61926"/>
    </bk>
    <bk>
      <rc t="1" v="61927"/>
    </bk>
    <bk>
      <rc t="1" v="61928"/>
    </bk>
    <bk>
      <rc t="1" v="61929"/>
    </bk>
    <bk>
      <rc t="1" v="61930"/>
    </bk>
    <bk>
      <rc t="1" v="61931"/>
    </bk>
    <bk>
      <rc t="1" v="61932"/>
    </bk>
    <bk>
      <rc t="1" v="61933"/>
    </bk>
    <bk>
      <rc t="1" v="61934"/>
    </bk>
    <bk>
      <rc t="1" v="61935"/>
    </bk>
    <bk>
      <rc t="1" v="61936"/>
    </bk>
    <bk>
      <rc t="1" v="61937"/>
    </bk>
    <bk>
      <rc t="1" v="61938"/>
    </bk>
    <bk>
      <rc t="1" v="61939"/>
    </bk>
    <bk>
      <rc t="1" v="61940"/>
    </bk>
    <bk>
      <rc t="1" v="61941"/>
    </bk>
    <bk>
      <rc t="1" v="61942"/>
    </bk>
    <bk>
      <rc t="1" v="61943"/>
    </bk>
    <bk>
      <rc t="1" v="61944"/>
    </bk>
    <bk>
      <rc t="1" v="61945"/>
    </bk>
    <bk>
      <rc t="1" v="61946"/>
    </bk>
    <bk>
      <rc t="1" v="61947"/>
    </bk>
    <bk>
      <rc t="1" v="61948"/>
    </bk>
    <bk>
      <rc t="1" v="61949"/>
    </bk>
    <bk>
      <rc t="1" v="61950"/>
    </bk>
    <bk>
      <rc t="1" v="61951"/>
    </bk>
    <bk>
      <rc t="1" v="61952"/>
    </bk>
    <bk>
      <rc t="1" v="61953"/>
    </bk>
    <bk>
      <rc t="1" v="61954"/>
    </bk>
    <bk>
      <rc t="1" v="61955"/>
    </bk>
    <bk>
      <rc t="1" v="61956"/>
    </bk>
    <bk>
      <rc t="1" v="61957"/>
    </bk>
    <bk>
      <rc t="1" v="61958"/>
    </bk>
    <bk>
      <rc t="1" v="61959"/>
    </bk>
    <bk>
      <rc t="1" v="61960"/>
    </bk>
    <bk>
      <rc t="1" v="61961"/>
    </bk>
    <bk>
      <rc t="1" v="61962"/>
    </bk>
    <bk>
      <rc t="1" v="61963"/>
    </bk>
    <bk>
      <rc t="1" v="61964"/>
    </bk>
    <bk>
      <rc t="1" v="61965"/>
    </bk>
    <bk>
      <rc t="1" v="61966"/>
    </bk>
    <bk>
      <rc t="1" v="61967"/>
    </bk>
    <bk>
      <rc t="1" v="61968"/>
    </bk>
    <bk>
      <rc t="1" v="61969"/>
    </bk>
    <bk>
      <rc t="1" v="61970"/>
    </bk>
    <bk>
      <rc t="1" v="61971"/>
    </bk>
    <bk>
      <rc t="1" v="61972"/>
    </bk>
    <bk>
      <rc t="1" v="61973"/>
    </bk>
    <bk>
      <rc t="1" v="61974"/>
    </bk>
    <bk>
      <rc t="1" v="61975"/>
    </bk>
    <bk>
      <rc t="1" v="61976"/>
    </bk>
    <bk>
      <rc t="1" v="61977"/>
    </bk>
    <bk>
      <rc t="1" v="61978"/>
    </bk>
    <bk>
      <rc t="1" v="61979"/>
    </bk>
    <bk>
      <rc t="1" v="61980"/>
    </bk>
    <bk>
      <rc t="1" v="61981"/>
    </bk>
    <bk>
      <rc t="1" v="61982"/>
    </bk>
    <bk>
      <rc t="1" v="61983"/>
    </bk>
    <bk>
      <rc t="1" v="61984"/>
    </bk>
    <bk>
      <rc t="1" v="61985"/>
    </bk>
    <bk>
      <rc t="1" v="61986"/>
    </bk>
    <bk>
      <rc t="1" v="61987"/>
    </bk>
    <bk>
      <rc t="1" v="61988"/>
    </bk>
    <bk>
      <rc t="1" v="61989"/>
    </bk>
    <bk>
      <rc t="1" v="61990"/>
    </bk>
    <bk>
      <rc t="1" v="61991"/>
    </bk>
    <bk>
      <rc t="1" v="61992"/>
    </bk>
    <bk>
      <rc t="1" v="61993"/>
    </bk>
    <bk>
      <rc t="1" v="61994"/>
    </bk>
    <bk>
      <rc t="1" v="61995"/>
    </bk>
    <bk>
      <rc t="1" v="61996"/>
    </bk>
    <bk>
      <rc t="1" v="61997"/>
    </bk>
    <bk>
      <rc t="1" v="61998"/>
    </bk>
    <bk>
      <rc t="1" v="61999"/>
    </bk>
    <bk>
      <rc t="1" v="62000"/>
    </bk>
    <bk>
      <rc t="1" v="62001"/>
    </bk>
    <bk>
      <rc t="1" v="62002"/>
    </bk>
    <bk>
      <rc t="1" v="62003"/>
    </bk>
    <bk>
      <rc t="1" v="62004"/>
    </bk>
    <bk>
      <rc t="1" v="62005"/>
    </bk>
    <bk>
      <rc t="1" v="62006"/>
    </bk>
    <bk>
      <rc t="1" v="62007"/>
    </bk>
    <bk>
      <rc t="1" v="62008"/>
    </bk>
    <bk>
      <rc t="1" v="62009"/>
    </bk>
    <bk>
      <rc t="1" v="62010"/>
    </bk>
    <bk>
      <rc t="1" v="62011"/>
    </bk>
    <bk>
      <rc t="1" v="62012"/>
    </bk>
    <bk>
      <rc t="1" v="62013"/>
    </bk>
    <bk>
      <rc t="1" v="62014"/>
    </bk>
    <bk>
      <rc t="1" v="62015"/>
    </bk>
    <bk>
      <rc t="1" v="62016"/>
    </bk>
    <bk>
      <rc t="1" v="62017"/>
    </bk>
    <bk>
      <rc t="1" v="62018"/>
    </bk>
    <bk>
      <rc t="1" v="62019"/>
    </bk>
    <bk>
      <rc t="1" v="62020"/>
    </bk>
    <bk>
      <rc t="1" v="62021"/>
    </bk>
    <bk>
      <rc t="1" v="62022"/>
    </bk>
    <bk>
      <rc t="1" v="62023"/>
    </bk>
    <bk>
      <rc t="1" v="62024"/>
    </bk>
    <bk>
      <rc t="1" v="62025"/>
    </bk>
    <bk>
      <rc t="1" v="62026"/>
    </bk>
    <bk>
      <rc t="1" v="62027"/>
    </bk>
    <bk>
      <rc t="1" v="62028"/>
    </bk>
    <bk>
      <rc t="1" v="62029"/>
    </bk>
    <bk>
      <rc t="1" v="62030"/>
    </bk>
    <bk>
      <rc t="1" v="62031"/>
    </bk>
    <bk>
      <rc t="1" v="62032"/>
    </bk>
    <bk>
      <rc t="1" v="62033"/>
    </bk>
    <bk>
      <rc t="1" v="62034"/>
    </bk>
    <bk>
      <rc t="1" v="62035"/>
    </bk>
    <bk>
      <rc t="1" v="62036"/>
    </bk>
    <bk>
      <rc t="1" v="62037"/>
    </bk>
    <bk>
      <rc t="1" v="62038"/>
    </bk>
    <bk>
      <rc t="1" v="62039"/>
    </bk>
    <bk>
      <rc t="1" v="62040"/>
    </bk>
    <bk>
      <rc t="1" v="62041"/>
    </bk>
    <bk>
      <rc t="1" v="62042"/>
    </bk>
    <bk>
      <rc t="1" v="62043"/>
    </bk>
    <bk>
      <rc t="1" v="62044"/>
    </bk>
    <bk>
      <rc t="1" v="62045"/>
    </bk>
    <bk>
      <rc t="1" v="62046"/>
    </bk>
    <bk>
      <rc t="1" v="62047"/>
    </bk>
    <bk>
      <rc t="1" v="62048"/>
    </bk>
    <bk>
      <rc t="1" v="62049"/>
    </bk>
    <bk>
      <rc t="1" v="62050"/>
    </bk>
    <bk>
      <rc t="1" v="62051"/>
    </bk>
    <bk>
      <rc t="1" v="62052"/>
    </bk>
    <bk>
      <rc t="1" v="62053"/>
    </bk>
    <bk>
      <rc t="1" v="62054"/>
    </bk>
    <bk>
      <rc t="1" v="62055"/>
    </bk>
    <bk>
      <rc t="1" v="62056"/>
    </bk>
    <bk>
      <rc t="1" v="62057"/>
    </bk>
    <bk>
      <rc t="1" v="62058"/>
    </bk>
    <bk>
      <rc t="1" v="62059"/>
    </bk>
    <bk>
      <rc t="1" v="62060"/>
    </bk>
    <bk>
      <rc t="1" v="62061"/>
    </bk>
    <bk>
      <rc t="1" v="62062"/>
    </bk>
    <bk>
      <rc t="1" v="62063"/>
    </bk>
    <bk>
      <rc t="1" v="62064"/>
    </bk>
    <bk>
      <rc t="1" v="62065"/>
    </bk>
    <bk>
      <rc t="1" v="62066"/>
    </bk>
    <bk>
      <rc t="1" v="62067"/>
    </bk>
    <bk>
      <rc t="1" v="62068"/>
    </bk>
    <bk>
      <rc t="1" v="62069"/>
    </bk>
    <bk>
      <rc t="1" v="62070"/>
    </bk>
    <bk>
      <rc t="1" v="62071"/>
    </bk>
    <bk>
      <rc t="1" v="62072"/>
    </bk>
    <bk>
      <rc t="1" v="62073"/>
    </bk>
    <bk>
      <rc t="1" v="62074"/>
    </bk>
    <bk>
      <rc t="1" v="62075"/>
    </bk>
    <bk>
      <rc t="1" v="62076"/>
    </bk>
    <bk>
      <rc t="1" v="62077"/>
    </bk>
    <bk>
      <rc t="1" v="62078"/>
    </bk>
    <bk>
      <rc t="1" v="62079"/>
    </bk>
    <bk>
      <rc t="1" v="62080"/>
    </bk>
    <bk>
      <rc t="1" v="62081"/>
    </bk>
    <bk>
      <rc t="1" v="62082"/>
    </bk>
    <bk>
      <rc t="1" v="62083"/>
    </bk>
    <bk>
      <rc t="1" v="62084"/>
    </bk>
    <bk>
      <rc t="1" v="62085"/>
    </bk>
    <bk>
      <rc t="1" v="62086"/>
    </bk>
    <bk>
      <rc t="1" v="62087"/>
    </bk>
    <bk>
      <rc t="1" v="62088"/>
    </bk>
    <bk>
      <rc t="1" v="62089"/>
    </bk>
    <bk>
      <rc t="1" v="62090"/>
    </bk>
    <bk>
      <rc t="1" v="62091"/>
    </bk>
    <bk>
      <rc t="1" v="62092"/>
    </bk>
    <bk>
      <rc t="1" v="62093"/>
    </bk>
    <bk>
      <rc t="1" v="62094"/>
    </bk>
    <bk>
      <rc t="1" v="62095"/>
    </bk>
    <bk>
      <rc t="1" v="62096"/>
    </bk>
    <bk>
      <rc t="1" v="62097"/>
    </bk>
    <bk>
      <rc t="1" v="62098"/>
    </bk>
    <bk>
      <rc t="1" v="62099"/>
    </bk>
    <bk>
      <rc t="1" v="62100"/>
    </bk>
    <bk>
      <rc t="1" v="62101"/>
    </bk>
    <bk>
      <rc t="1" v="62102"/>
    </bk>
    <bk>
      <rc t="1" v="62103"/>
    </bk>
    <bk>
      <rc t="1" v="62104"/>
    </bk>
    <bk>
      <rc t="1" v="62105"/>
    </bk>
    <bk>
      <rc t="1" v="62106"/>
    </bk>
    <bk>
      <rc t="1" v="62107"/>
    </bk>
    <bk>
      <rc t="1" v="62108"/>
    </bk>
    <bk>
      <rc t="1" v="62109"/>
    </bk>
    <bk>
      <rc t="1" v="62110"/>
    </bk>
    <bk>
      <rc t="1" v="62111"/>
    </bk>
    <bk>
      <rc t="1" v="62112"/>
    </bk>
    <bk>
      <rc t="1" v="62113"/>
    </bk>
    <bk>
      <rc t="1" v="62114"/>
    </bk>
    <bk>
      <rc t="1" v="62115"/>
    </bk>
    <bk>
      <rc t="1" v="62116"/>
    </bk>
    <bk>
      <rc t="1" v="62117"/>
    </bk>
    <bk>
      <rc t="1" v="62118"/>
    </bk>
    <bk>
      <rc t="1" v="62119"/>
    </bk>
    <bk>
      <rc t="1" v="62120"/>
    </bk>
    <bk>
      <rc t="1" v="62121"/>
    </bk>
    <bk>
      <rc t="1" v="62122"/>
    </bk>
    <bk>
      <rc t="1" v="62123"/>
    </bk>
    <bk>
      <rc t="1" v="62124"/>
    </bk>
    <bk>
      <rc t="1" v="62125"/>
    </bk>
    <bk>
      <rc t="1" v="62126"/>
    </bk>
    <bk>
      <rc t="1" v="62127"/>
    </bk>
    <bk>
      <rc t="1" v="62128"/>
    </bk>
    <bk>
      <rc t="1" v="62129"/>
    </bk>
    <bk>
      <rc t="1" v="62130"/>
    </bk>
    <bk>
      <rc t="1" v="62131"/>
    </bk>
    <bk>
      <rc t="1" v="62132"/>
    </bk>
    <bk>
      <rc t="1" v="62133"/>
    </bk>
    <bk>
      <rc t="1" v="62134"/>
    </bk>
    <bk>
      <rc t="1" v="62135"/>
    </bk>
    <bk>
      <rc t="1" v="62136"/>
    </bk>
    <bk>
      <rc t="1" v="62137"/>
    </bk>
    <bk>
      <rc t="1" v="62138"/>
    </bk>
    <bk>
      <rc t="1" v="62139"/>
    </bk>
    <bk>
      <rc t="1" v="62140"/>
    </bk>
    <bk>
      <rc t="1" v="62141"/>
    </bk>
    <bk>
      <rc t="1" v="62142"/>
    </bk>
    <bk>
      <rc t="1" v="62143"/>
    </bk>
    <bk>
      <rc t="1" v="62144"/>
    </bk>
    <bk>
      <rc t="1" v="62145"/>
    </bk>
    <bk>
      <rc t="1" v="62146"/>
    </bk>
    <bk>
      <rc t="1" v="62147"/>
    </bk>
    <bk>
      <rc t="1" v="62148"/>
    </bk>
    <bk>
      <rc t="1" v="62149"/>
    </bk>
    <bk>
      <rc t="1" v="62150"/>
    </bk>
    <bk>
      <rc t="1" v="62151"/>
    </bk>
    <bk>
      <rc t="1" v="62152"/>
    </bk>
    <bk>
      <rc t="1" v="62153"/>
    </bk>
    <bk>
      <rc t="1" v="62154"/>
    </bk>
    <bk>
      <rc t="1" v="62155"/>
    </bk>
    <bk>
      <rc t="1" v="62156"/>
    </bk>
    <bk>
      <rc t="1" v="62157"/>
    </bk>
    <bk>
      <rc t="1" v="62158"/>
    </bk>
    <bk>
      <rc t="1" v="62159"/>
    </bk>
    <bk>
      <rc t="1" v="62160"/>
    </bk>
    <bk>
      <rc t="1" v="62161"/>
    </bk>
    <bk>
      <rc t="1" v="62162"/>
    </bk>
    <bk>
      <rc t="1" v="62163"/>
    </bk>
    <bk>
      <rc t="1" v="62164"/>
    </bk>
    <bk>
      <rc t="1" v="62165"/>
    </bk>
    <bk>
      <rc t="1" v="62166"/>
    </bk>
    <bk>
      <rc t="1" v="62167"/>
    </bk>
    <bk>
      <rc t="1" v="62168"/>
    </bk>
    <bk>
      <rc t="1" v="62169"/>
    </bk>
    <bk>
      <rc t="1" v="62170"/>
    </bk>
    <bk>
      <rc t="1" v="62171"/>
    </bk>
    <bk>
      <rc t="1" v="62172"/>
    </bk>
    <bk>
      <rc t="1" v="62173"/>
    </bk>
    <bk>
      <rc t="1" v="62174"/>
    </bk>
    <bk>
      <rc t="1" v="62175"/>
    </bk>
    <bk>
      <rc t="1" v="62176"/>
    </bk>
    <bk>
      <rc t="1" v="62177"/>
    </bk>
    <bk>
      <rc t="1" v="62178"/>
    </bk>
    <bk>
      <rc t="1" v="62179"/>
    </bk>
    <bk>
      <rc t="1" v="62180"/>
    </bk>
    <bk>
      <rc t="1" v="62181"/>
    </bk>
    <bk>
      <rc t="1" v="62182"/>
    </bk>
    <bk>
      <rc t="1" v="62183"/>
    </bk>
    <bk>
      <rc t="1" v="62184"/>
    </bk>
    <bk>
      <rc t="1" v="62185"/>
    </bk>
    <bk>
      <rc t="1" v="62186"/>
    </bk>
    <bk>
      <rc t="1" v="62187"/>
    </bk>
    <bk>
      <rc t="1" v="62188"/>
    </bk>
    <bk>
      <rc t="1" v="62189"/>
    </bk>
    <bk>
      <rc t="1" v="62190"/>
    </bk>
    <bk>
      <rc t="1" v="62191"/>
    </bk>
    <bk>
      <rc t="1" v="62192"/>
    </bk>
    <bk>
      <rc t="1" v="62193"/>
    </bk>
    <bk>
      <rc t="1" v="62194"/>
    </bk>
    <bk>
      <rc t="1" v="62195"/>
    </bk>
    <bk>
      <rc t="1" v="62196"/>
    </bk>
    <bk>
      <rc t="1" v="62197"/>
    </bk>
    <bk>
      <rc t="1" v="62198"/>
    </bk>
    <bk>
      <rc t="1" v="62199"/>
    </bk>
    <bk>
      <rc t="1" v="62200"/>
    </bk>
    <bk>
      <rc t="1" v="62201"/>
    </bk>
    <bk>
      <rc t="1" v="62202"/>
    </bk>
    <bk>
      <rc t="1" v="62203"/>
    </bk>
    <bk>
      <rc t="1" v="62204"/>
    </bk>
    <bk>
      <rc t="1" v="62205"/>
    </bk>
    <bk>
      <rc t="1" v="62206"/>
    </bk>
    <bk>
      <rc t="1" v="62207"/>
    </bk>
    <bk>
      <rc t="1" v="62208"/>
    </bk>
    <bk>
      <rc t="1" v="62209"/>
    </bk>
    <bk>
      <rc t="1" v="62210"/>
    </bk>
    <bk>
      <rc t="1" v="62211"/>
    </bk>
    <bk>
      <rc t="1" v="62212"/>
    </bk>
    <bk>
      <rc t="1" v="62213"/>
    </bk>
    <bk>
      <rc t="1" v="62214"/>
    </bk>
    <bk>
      <rc t="1" v="62215"/>
    </bk>
    <bk>
      <rc t="1" v="62216"/>
    </bk>
    <bk>
      <rc t="1" v="62217"/>
    </bk>
    <bk>
      <rc t="1" v="62218"/>
    </bk>
    <bk>
      <rc t="1" v="62219"/>
    </bk>
    <bk>
      <rc t="1" v="62220"/>
    </bk>
    <bk>
      <rc t="1" v="62221"/>
    </bk>
    <bk>
      <rc t="1" v="62222"/>
    </bk>
    <bk>
      <rc t="1" v="62223"/>
    </bk>
    <bk>
      <rc t="1" v="62224"/>
    </bk>
    <bk>
      <rc t="1" v="62225"/>
    </bk>
    <bk>
      <rc t="1" v="62226"/>
    </bk>
    <bk>
      <rc t="1" v="62227"/>
    </bk>
    <bk>
      <rc t="1" v="62228"/>
    </bk>
    <bk>
      <rc t="1" v="62229"/>
    </bk>
    <bk>
      <rc t="1" v="62230"/>
    </bk>
    <bk>
      <rc t="1" v="62231"/>
    </bk>
    <bk>
      <rc t="1" v="62232"/>
    </bk>
    <bk>
      <rc t="1" v="62233"/>
    </bk>
    <bk>
      <rc t="1" v="62234"/>
    </bk>
    <bk>
      <rc t="1" v="62235"/>
    </bk>
    <bk>
      <rc t="1" v="62236"/>
    </bk>
    <bk>
      <rc t="1" v="62237"/>
    </bk>
    <bk>
      <rc t="1" v="62238"/>
    </bk>
    <bk>
      <rc t="1" v="62239"/>
    </bk>
    <bk>
      <rc t="1" v="62240"/>
    </bk>
    <bk>
      <rc t="1" v="62241"/>
    </bk>
    <bk>
      <rc t="1" v="62242"/>
    </bk>
    <bk>
      <rc t="1" v="62243"/>
    </bk>
    <bk>
      <rc t="1" v="62244"/>
    </bk>
    <bk>
      <rc t="1" v="62245"/>
    </bk>
    <bk>
      <rc t="1" v="62246"/>
    </bk>
    <bk>
      <rc t="1" v="62247"/>
    </bk>
    <bk>
      <rc t="1" v="62248"/>
    </bk>
    <bk>
      <rc t="1" v="62249"/>
    </bk>
    <bk>
      <rc t="1" v="62250"/>
    </bk>
    <bk>
      <rc t="1" v="62251"/>
    </bk>
    <bk>
      <rc t="1" v="62252"/>
    </bk>
    <bk>
      <rc t="1" v="62253"/>
    </bk>
    <bk>
      <rc t="1" v="62254"/>
    </bk>
    <bk>
      <rc t="1" v="62255"/>
    </bk>
    <bk>
      <rc t="1" v="62256"/>
    </bk>
    <bk>
      <rc t="1" v="62257"/>
    </bk>
    <bk>
      <rc t="1" v="62258"/>
    </bk>
    <bk>
      <rc t="1" v="62259"/>
    </bk>
    <bk>
      <rc t="1" v="62260"/>
    </bk>
    <bk>
      <rc t="1" v="62261"/>
    </bk>
    <bk>
      <rc t="1" v="62262"/>
    </bk>
    <bk>
      <rc t="1" v="62263"/>
    </bk>
    <bk>
      <rc t="1" v="62264"/>
    </bk>
    <bk>
      <rc t="1" v="62265"/>
    </bk>
    <bk>
      <rc t="1" v="62266"/>
    </bk>
    <bk>
      <rc t="1" v="62267"/>
    </bk>
    <bk>
      <rc t="1" v="62268"/>
    </bk>
    <bk>
      <rc t="1" v="62269"/>
    </bk>
    <bk>
      <rc t="1" v="62270"/>
    </bk>
    <bk>
      <rc t="1" v="62271"/>
    </bk>
    <bk>
      <rc t="1" v="62272"/>
    </bk>
    <bk>
      <rc t="1" v="62273"/>
    </bk>
    <bk>
      <rc t="1" v="62274"/>
    </bk>
    <bk>
      <rc t="1" v="62275"/>
    </bk>
    <bk>
      <rc t="1" v="62276"/>
    </bk>
    <bk>
      <rc t="1" v="62277"/>
    </bk>
    <bk>
      <rc t="1" v="62278"/>
    </bk>
    <bk>
      <rc t="1" v="62279"/>
    </bk>
    <bk>
      <rc t="1" v="62280"/>
    </bk>
    <bk>
      <rc t="1" v="62281"/>
    </bk>
    <bk>
      <rc t="1" v="62282"/>
    </bk>
    <bk>
      <rc t="1" v="62283"/>
    </bk>
    <bk>
      <rc t="1" v="62284"/>
    </bk>
    <bk>
      <rc t="1" v="62285"/>
    </bk>
    <bk>
      <rc t="1" v="62286"/>
    </bk>
    <bk>
      <rc t="1" v="62287"/>
    </bk>
    <bk>
      <rc t="1" v="62288"/>
    </bk>
    <bk>
      <rc t="1" v="62289"/>
    </bk>
    <bk>
      <rc t="1" v="62290"/>
    </bk>
    <bk>
      <rc t="1" v="62291"/>
    </bk>
    <bk>
      <rc t="1" v="62292"/>
    </bk>
    <bk>
      <rc t="1" v="62293"/>
    </bk>
    <bk>
      <rc t="1" v="62294"/>
    </bk>
    <bk>
      <rc t="1" v="62295"/>
    </bk>
    <bk>
      <rc t="1" v="62296"/>
    </bk>
    <bk>
      <rc t="1" v="62297"/>
    </bk>
    <bk>
      <rc t="1" v="62298"/>
    </bk>
    <bk>
      <rc t="1" v="62299"/>
    </bk>
    <bk>
      <rc t="1" v="62300"/>
    </bk>
    <bk>
      <rc t="1" v="62301"/>
    </bk>
    <bk>
      <rc t="1" v="62302"/>
    </bk>
    <bk>
      <rc t="1" v="62303"/>
    </bk>
    <bk>
      <rc t="1" v="62304"/>
    </bk>
    <bk>
      <rc t="1" v="62305"/>
    </bk>
    <bk>
      <rc t="1" v="62306"/>
    </bk>
    <bk>
      <rc t="1" v="62307"/>
    </bk>
    <bk>
      <rc t="1" v="62308"/>
    </bk>
    <bk>
      <rc t="1" v="62309"/>
    </bk>
    <bk>
      <rc t="1" v="62310"/>
    </bk>
    <bk>
      <rc t="1" v="62311"/>
    </bk>
    <bk>
      <rc t="1" v="62312"/>
    </bk>
    <bk>
      <rc t="1" v="62313"/>
    </bk>
    <bk>
      <rc t="1" v="62314"/>
    </bk>
    <bk>
      <rc t="1" v="62315"/>
    </bk>
    <bk>
      <rc t="1" v="62316"/>
    </bk>
    <bk>
      <rc t="1" v="62317"/>
    </bk>
    <bk>
      <rc t="1" v="62318"/>
    </bk>
    <bk>
      <rc t="1" v="62319"/>
    </bk>
    <bk>
      <rc t="1" v="62320"/>
    </bk>
    <bk>
      <rc t="1" v="62321"/>
    </bk>
    <bk>
      <rc t="1" v="62322"/>
    </bk>
    <bk>
      <rc t="1" v="62323"/>
    </bk>
    <bk>
      <rc t="1" v="62324"/>
    </bk>
    <bk>
      <rc t="1" v="62325"/>
    </bk>
    <bk>
      <rc t="1" v="62326"/>
    </bk>
    <bk>
      <rc t="1" v="62327"/>
    </bk>
    <bk>
      <rc t="1" v="62328"/>
    </bk>
    <bk>
      <rc t="1" v="62329"/>
    </bk>
    <bk>
      <rc t="1" v="62330"/>
    </bk>
    <bk>
      <rc t="1" v="62331"/>
    </bk>
    <bk>
      <rc t="1" v="62332"/>
    </bk>
    <bk>
      <rc t="1" v="62333"/>
    </bk>
    <bk>
      <rc t="1" v="62334"/>
    </bk>
    <bk>
      <rc t="1" v="62335"/>
    </bk>
    <bk>
      <rc t="1" v="62336"/>
    </bk>
    <bk>
      <rc t="1" v="62337"/>
    </bk>
    <bk>
      <rc t="1" v="62338"/>
    </bk>
    <bk>
      <rc t="1" v="62339"/>
    </bk>
    <bk>
      <rc t="1" v="62340"/>
    </bk>
    <bk>
      <rc t="1" v="62341"/>
    </bk>
    <bk>
      <rc t="1" v="62342"/>
    </bk>
    <bk>
      <rc t="1" v="62343"/>
    </bk>
    <bk>
      <rc t="1" v="62344"/>
    </bk>
    <bk>
      <rc t="1" v="62345"/>
    </bk>
    <bk>
      <rc t="1" v="62346"/>
    </bk>
    <bk>
      <rc t="1" v="62347"/>
    </bk>
    <bk>
      <rc t="1" v="62348"/>
    </bk>
    <bk>
      <rc t="1" v="62349"/>
    </bk>
    <bk>
      <rc t="1" v="62350"/>
    </bk>
    <bk>
      <rc t="1" v="62351"/>
    </bk>
    <bk>
      <rc t="1" v="62352"/>
    </bk>
    <bk>
      <rc t="1" v="62353"/>
    </bk>
    <bk>
      <rc t="1" v="62354"/>
    </bk>
    <bk>
      <rc t="1" v="62355"/>
    </bk>
    <bk>
      <rc t="1" v="62356"/>
    </bk>
    <bk>
      <rc t="1" v="62357"/>
    </bk>
    <bk>
      <rc t="1" v="62358"/>
    </bk>
    <bk>
      <rc t="1" v="62359"/>
    </bk>
    <bk>
      <rc t="1" v="62360"/>
    </bk>
    <bk>
      <rc t="1" v="62361"/>
    </bk>
    <bk>
      <rc t="1" v="62362"/>
    </bk>
    <bk>
      <rc t="1" v="62363"/>
    </bk>
    <bk>
      <rc t="1" v="62364"/>
    </bk>
    <bk>
      <rc t="1" v="62365"/>
    </bk>
    <bk>
      <rc t="1" v="62366"/>
    </bk>
    <bk>
      <rc t="1" v="62367"/>
    </bk>
    <bk>
      <rc t="1" v="62368"/>
    </bk>
    <bk>
      <rc t="1" v="62369"/>
    </bk>
    <bk>
      <rc t="1" v="62370"/>
    </bk>
    <bk>
      <rc t="1" v="62371"/>
    </bk>
    <bk>
      <rc t="1" v="62372"/>
    </bk>
    <bk>
      <rc t="1" v="62373"/>
    </bk>
    <bk>
      <rc t="1" v="62374"/>
    </bk>
    <bk>
      <rc t="1" v="62375"/>
    </bk>
    <bk>
      <rc t="1" v="62376"/>
    </bk>
    <bk>
      <rc t="1" v="62377"/>
    </bk>
    <bk>
      <rc t="1" v="62378"/>
    </bk>
    <bk>
      <rc t="1" v="62379"/>
    </bk>
    <bk>
      <rc t="1" v="62380"/>
    </bk>
    <bk>
      <rc t="1" v="62381"/>
    </bk>
    <bk>
      <rc t="1" v="62382"/>
    </bk>
    <bk>
      <rc t="1" v="62383"/>
    </bk>
    <bk>
      <rc t="1" v="62384"/>
    </bk>
    <bk>
      <rc t="1" v="62385"/>
    </bk>
    <bk>
      <rc t="1" v="62386"/>
    </bk>
    <bk>
      <rc t="1" v="62387"/>
    </bk>
    <bk>
      <rc t="1" v="62388"/>
    </bk>
    <bk>
      <rc t="1" v="62389"/>
    </bk>
    <bk>
      <rc t="1" v="62390"/>
    </bk>
    <bk>
      <rc t="1" v="62391"/>
    </bk>
    <bk>
      <rc t="1" v="62392"/>
    </bk>
    <bk>
      <rc t="1" v="62393"/>
    </bk>
    <bk>
      <rc t="1" v="62394"/>
    </bk>
    <bk>
      <rc t="1" v="62395"/>
    </bk>
    <bk>
      <rc t="1" v="62396"/>
    </bk>
    <bk>
      <rc t="1" v="62397"/>
    </bk>
    <bk>
      <rc t="1" v="62398"/>
    </bk>
    <bk>
      <rc t="1" v="62399"/>
    </bk>
    <bk>
      <rc t="1" v="62400"/>
    </bk>
    <bk>
      <rc t="1" v="62401"/>
    </bk>
    <bk>
      <rc t="1" v="62402"/>
    </bk>
    <bk>
      <rc t="1" v="62403"/>
    </bk>
    <bk>
      <rc t="1" v="62404"/>
    </bk>
    <bk>
      <rc t="1" v="62405"/>
    </bk>
    <bk>
      <rc t="1" v="62406"/>
    </bk>
    <bk>
      <rc t="1" v="62407"/>
    </bk>
    <bk>
      <rc t="1" v="62408"/>
    </bk>
    <bk>
      <rc t="1" v="62409"/>
    </bk>
    <bk>
      <rc t="1" v="62410"/>
    </bk>
    <bk>
      <rc t="1" v="62411"/>
    </bk>
    <bk>
      <rc t="1" v="62412"/>
    </bk>
    <bk>
      <rc t="1" v="62413"/>
    </bk>
    <bk>
      <rc t="1" v="62414"/>
    </bk>
    <bk>
      <rc t="1" v="62415"/>
    </bk>
    <bk>
      <rc t="1" v="62416"/>
    </bk>
    <bk>
      <rc t="1" v="62417"/>
    </bk>
    <bk>
      <rc t="1" v="62418"/>
    </bk>
    <bk>
      <rc t="1" v="62419"/>
    </bk>
    <bk>
      <rc t="1" v="62420"/>
    </bk>
    <bk>
      <rc t="1" v="62421"/>
    </bk>
    <bk>
      <rc t="1" v="62422"/>
    </bk>
    <bk>
      <rc t="1" v="62423"/>
    </bk>
    <bk>
      <rc t="1" v="62424"/>
    </bk>
    <bk>
      <rc t="1" v="62425"/>
    </bk>
    <bk>
      <rc t="1" v="62426"/>
    </bk>
    <bk>
      <rc t="1" v="62427"/>
    </bk>
    <bk>
      <rc t="1" v="62428"/>
    </bk>
    <bk>
      <rc t="1" v="62429"/>
    </bk>
    <bk>
      <rc t="1" v="62430"/>
    </bk>
    <bk>
      <rc t="1" v="62431"/>
    </bk>
    <bk>
      <rc t="1" v="62432"/>
    </bk>
    <bk>
      <rc t="1" v="62433"/>
    </bk>
    <bk>
      <rc t="1" v="62434"/>
    </bk>
    <bk>
      <rc t="1" v="62435"/>
    </bk>
    <bk>
      <rc t="1" v="62436"/>
    </bk>
    <bk>
      <rc t="1" v="62437"/>
    </bk>
    <bk>
      <rc t="1" v="62438"/>
    </bk>
    <bk>
      <rc t="1" v="62439"/>
    </bk>
    <bk>
      <rc t="1" v="62440"/>
    </bk>
    <bk>
      <rc t="1" v="62441"/>
    </bk>
    <bk>
      <rc t="1" v="62442"/>
    </bk>
    <bk>
      <rc t="1" v="62443"/>
    </bk>
    <bk>
      <rc t="1" v="62444"/>
    </bk>
    <bk>
      <rc t="1" v="62445"/>
    </bk>
    <bk>
      <rc t="1" v="62446"/>
    </bk>
    <bk>
      <rc t="1" v="62447"/>
    </bk>
    <bk>
      <rc t="1" v="62448"/>
    </bk>
    <bk>
      <rc t="1" v="62449"/>
    </bk>
    <bk>
      <rc t="1" v="62450"/>
    </bk>
    <bk>
      <rc t="1" v="62451"/>
    </bk>
    <bk>
      <rc t="1" v="62452"/>
    </bk>
    <bk>
      <rc t="1" v="62453"/>
    </bk>
    <bk>
      <rc t="1" v="62454"/>
    </bk>
    <bk>
      <rc t="1" v="62455"/>
    </bk>
    <bk>
      <rc t="1" v="62456"/>
    </bk>
    <bk>
      <rc t="1" v="62457"/>
    </bk>
    <bk>
      <rc t="1" v="62458"/>
    </bk>
    <bk>
      <rc t="1" v="62459"/>
    </bk>
    <bk>
      <rc t="1" v="62460"/>
    </bk>
    <bk>
      <rc t="1" v="62461"/>
    </bk>
    <bk>
      <rc t="1" v="62462"/>
    </bk>
    <bk>
      <rc t="1" v="62463"/>
    </bk>
    <bk>
      <rc t="1" v="62464"/>
    </bk>
    <bk>
      <rc t="1" v="62465"/>
    </bk>
    <bk>
      <rc t="1" v="62466"/>
    </bk>
    <bk>
      <rc t="1" v="62467"/>
    </bk>
    <bk>
      <rc t="1" v="62468"/>
    </bk>
    <bk>
      <rc t="1" v="62469"/>
    </bk>
    <bk>
      <rc t="1" v="62470"/>
    </bk>
    <bk>
      <rc t="1" v="62471"/>
    </bk>
    <bk>
      <rc t="1" v="62472"/>
    </bk>
    <bk>
      <rc t="1" v="62473"/>
    </bk>
    <bk>
      <rc t="1" v="62474"/>
    </bk>
    <bk>
      <rc t="1" v="62475"/>
    </bk>
    <bk>
      <rc t="1" v="62476"/>
    </bk>
    <bk>
      <rc t="1" v="62477"/>
    </bk>
    <bk>
      <rc t="1" v="62478"/>
    </bk>
    <bk>
      <rc t="1" v="62479"/>
    </bk>
    <bk>
      <rc t="1" v="62480"/>
    </bk>
    <bk>
      <rc t="1" v="62481"/>
    </bk>
    <bk>
      <rc t="1" v="62482"/>
    </bk>
    <bk>
      <rc t="1" v="62483"/>
    </bk>
    <bk>
      <rc t="1" v="62484"/>
    </bk>
    <bk>
      <rc t="1" v="62485"/>
    </bk>
    <bk>
      <rc t="1" v="62486"/>
    </bk>
    <bk>
      <rc t="1" v="62487"/>
    </bk>
    <bk>
      <rc t="1" v="62488"/>
    </bk>
    <bk>
      <rc t="1" v="62489"/>
    </bk>
    <bk>
      <rc t="1" v="62490"/>
    </bk>
    <bk>
      <rc t="1" v="62491"/>
    </bk>
    <bk>
      <rc t="1" v="62492"/>
    </bk>
    <bk>
      <rc t="1" v="62493"/>
    </bk>
    <bk>
      <rc t="1" v="62494"/>
    </bk>
    <bk>
      <rc t="1" v="62495"/>
    </bk>
    <bk>
      <rc t="1" v="62496"/>
    </bk>
    <bk>
      <rc t="1" v="62497"/>
    </bk>
    <bk>
      <rc t="1" v="62498"/>
    </bk>
    <bk>
      <rc t="1" v="62499"/>
    </bk>
    <bk>
      <rc t="1" v="62500"/>
    </bk>
    <bk>
      <rc t="1" v="62501"/>
    </bk>
    <bk>
      <rc t="1" v="62502"/>
    </bk>
    <bk>
      <rc t="1" v="62503"/>
    </bk>
    <bk>
      <rc t="1" v="62504"/>
    </bk>
    <bk>
      <rc t="1" v="62505"/>
    </bk>
    <bk>
      <rc t="1" v="62506"/>
    </bk>
    <bk>
      <rc t="1" v="62507"/>
    </bk>
    <bk>
      <rc t="1" v="62508"/>
    </bk>
    <bk>
      <rc t="1" v="62509"/>
    </bk>
    <bk>
      <rc t="1" v="62510"/>
    </bk>
    <bk>
      <rc t="1" v="62511"/>
    </bk>
    <bk>
      <rc t="1" v="62512"/>
    </bk>
    <bk>
      <rc t="1" v="62513"/>
    </bk>
    <bk>
      <rc t="1" v="62514"/>
    </bk>
    <bk>
      <rc t="1" v="62515"/>
    </bk>
    <bk>
      <rc t="1" v="62516"/>
    </bk>
    <bk>
      <rc t="1" v="62517"/>
    </bk>
    <bk>
      <rc t="1" v="62518"/>
    </bk>
    <bk>
      <rc t="1" v="62519"/>
    </bk>
    <bk>
      <rc t="1" v="62520"/>
    </bk>
    <bk>
      <rc t="1" v="62521"/>
    </bk>
    <bk>
      <rc t="1" v="62522"/>
    </bk>
    <bk>
      <rc t="1" v="62523"/>
    </bk>
    <bk>
      <rc t="1" v="62524"/>
    </bk>
    <bk>
      <rc t="1" v="62525"/>
    </bk>
    <bk>
      <rc t="1" v="62526"/>
    </bk>
    <bk>
      <rc t="1" v="62527"/>
    </bk>
    <bk>
      <rc t="1" v="62528"/>
    </bk>
    <bk>
      <rc t="1" v="62529"/>
    </bk>
    <bk>
      <rc t="1" v="62530"/>
    </bk>
    <bk>
      <rc t="1" v="62531"/>
    </bk>
    <bk>
      <rc t="1" v="62532"/>
    </bk>
    <bk>
      <rc t="1" v="62533"/>
    </bk>
    <bk>
      <rc t="1" v="62534"/>
    </bk>
    <bk>
      <rc t="1" v="62535"/>
    </bk>
    <bk>
      <rc t="1" v="62536"/>
    </bk>
    <bk>
      <rc t="1" v="62537"/>
    </bk>
    <bk>
      <rc t="1" v="62538"/>
    </bk>
    <bk>
      <rc t="1" v="62539"/>
    </bk>
    <bk>
      <rc t="1" v="62540"/>
    </bk>
    <bk>
      <rc t="1" v="62541"/>
    </bk>
    <bk>
      <rc t="1" v="62542"/>
    </bk>
    <bk>
      <rc t="1" v="62543"/>
    </bk>
    <bk>
      <rc t="1" v="62544"/>
    </bk>
    <bk>
      <rc t="1" v="62545"/>
    </bk>
    <bk>
      <rc t="1" v="62546"/>
    </bk>
    <bk>
      <rc t="1" v="62547"/>
    </bk>
    <bk>
      <rc t="1" v="62548"/>
    </bk>
    <bk>
      <rc t="1" v="62549"/>
    </bk>
    <bk>
      <rc t="1" v="62550"/>
    </bk>
    <bk>
      <rc t="1" v="62551"/>
    </bk>
    <bk>
      <rc t="1" v="62552"/>
    </bk>
    <bk>
      <rc t="1" v="62553"/>
    </bk>
    <bk>
      <rc t="1" v="62554"/>
    </bk>
    <bk>
      <rc t="1" v="62555"/>
    </bk>
    <bk>
      <rc t="1" v="62556"/>
    </bk>
    <bk>
      <rc t="1" v="62557"/>
    </bk>
    <bk>
      <rc t="1" v="62558"/>
    </bk>
    <bk>
      <rc t="1" v="62559"/>
    </bk>
    <bk>
      <rc t="1" v="62560"/>
    </bk>
    <bk>
      <rc t="1" v="62561"/>
    </bk>
    <bk>
      <rc t="1" v="62562"/>
    </bk>
    <bk>
      <rc t="1" v="62563"/>
    </bk>
    <bk>
      <rc t="1" v="62564"/>
    </bk>
    <bk>
      <rc t="1" v="62565"/>
    </bk>
    <bk>
      <rc t="1" v="62566"/>
    </bk>
    <bk>
      <rc t="1" v="62567"/>
    </bk>
    <bk>
      <rc t="1" v="62568"/>
    </bk>
    <bk>
      <rc t="1" v="62569"/>
    </bk>
    <bk>
      <rc t="1" v="62570"/>
    </bk>
    <bk>
      <rc t="1" v="62571"/>
    </bk>
    <bk>
      <rc t="1" v="62572"/>
    </bk>
    <bk>
      <rc t="1" v="62573"/>
    </bk>
    <bk>
      <rc t="1" v="62574"/>
    </bk>
    <bk>
      <rc t="1" v="62575"/>
    </bk>
    <bk>
      <rc t="1" v="62576"/>
    </bk>
    <bk>
      <rc t="1" v="62577"/>
    </bk>
    <bk>
      <rc t="1" v="62578"/>
    </bk>
    <bk>
      <rc t="1" v="62579"/>
    </bk>
    <bk>
      <rc t="1" v="62580"/>
    </bk>
    <bk>
      <rc t="1" v="62581"/>
    </bk>
    <bk>
      <rc t="1" v="62582"/>
    </bk>
    <bk>
      <rc t="1" v="62583"/>
    </bk>
    <bk>
      <rc t="1" v="62584"/>
    </bk>
    <bk>
      <rc t="1" v="62585"/>
    </bk>
    <bk>
      <rc t="1" v="62586"/>
    </bk>
    <bk>
      <rc t="1" v="62587"/>
    </bk>
    <bk>
      <rc t="1" v="62588"/>
    </bk>
    <bk>
      <rc t="1" v="62589"/>
    </bk>
    <bk>
      <rc t="1" v="62590"/>
    </bk>
    <bk>
      <rc t="1" v="62591"/>
    </bk>
    <bk>
      <rc t="1" v="62592"/>
    </bk>
    <bk>
      <rc t="1" v="62593"/>
    </bk>
    <bk>
      <rc t="1" v="62594"/>
    </bk>
    <bk>
      <rc t="1" v="62595"/>
    </bk>
    <bk>
      <rc t="1" v="62596"/>
    </bk>
    <bk>
      <rc t="1" v="62597"/>
    </bk>
    <bk>
      <rc t="1" v="62598"/>
    </bk>
    <bk>
      <rc t="1" v="62599"/>
    </bk>
    <bk>
      <rc t="1" v="62600"/>
    </bk>
    <bk>
      <rc t="1" v="62601"/>
    </bk>
    <bk>
      <rc t="1" v="62602"/>
    </bk>
    <bk>
      <rc t="1" v="62603"/>
    </bk>
    <bk>
      <rc t="1" v="62604"/>
    </bk>
    <bk>
      <rc t="1" v="62605"/>
    </bk>
    <bk>
      <rc t="1" v="62606"/>
    </bk>
    <bk>
      <rc t="1" v="62607"/>
    </bk>
    <bk>
      <rc t="1" v="62608"/>
    </bk>
    <bk>
      <rc t="1" v="62609"/>
    </bk>
    <bk>
      <rc t="1" v="62610"/>
    </bk>
    <bk>
      <rc t="1" v="62611"/>
    </bk>
    <bk>
      <rc t="1" v="62612"/>
    </bk>
    <bk>
      <rc t="1" v="62613"/>
    </bk>
    <bk>
      <rc t="1" v="62614"/>
    </bk>
    <bk>
      <rc t="1" v="62615"/>
    </bk>
    <bk>
      <rc t="1" v="62616"/>
    </bk>
    <bk>
      <rc t="1" v="62617"/>
    </bk>
    <bk>
      <rc t="1" v="62618"/>
    </bk>
    <bk>
      <rc t="1" v="62619"/>
    </bk>
    <bk>
      <rc t="1" v="62620"/>
    </bk>
    <bk>
      <rc t="1" v="62621"/>
    </bk>
    <bk>
      <rc t="1" v="62622"/>
    </bk>
    <bk>
      <rc t="1" v="62623"/>
    </bk>
    <bk>
      <rc t="1" v="62624"/>
    </bk>
    <bk>
      <rc t="1" v="62625"/>
    </bk>
    <bk>
      <rc t="1" v="62626"/>
    </bk>
    <bk>
      <rc t="1" v="62627"/>
    </bk>
    <bk>
      <rc t="1" v="62628"/>
    </bk>
    <bk>
      <rc t="1" v="62629"/>
    </bk>
    <bk>
      <rc t="1" v="62630"/>
    </bk>
    <bk>
      <rc t="1" v="62631"/>
    </bk>
    <bk>
      <rc t="1" v="62632"/>
    </bk>
    <bk>
      <rc t="1" v="62633"/>
    </bk>
    <bk>
      <rc t="1" v="62634"/>
    </bk>
    <bk>
      <rc t="1" v="62635"/>
    </bk>
    <bk>
      <rc t="1" v="62636"/>
    </bk>
    <bk>
      <rc t="1" v="62637"/>
    </bk>
    <bk>
      <rc t="1" v="62638"/>
    </bk>
    <bk>
      <rc t="1" v="62639"/>
    </bk>
    <bk>
      <rc t="1" v="62640"/>
    </bk>
    <bk>
      <rc t="1" v="62641"/>
    </bk>
    <bk>
      <rc t="1" v="62642"/>
    </bk>
    <bk>
      <rc t="1" v="62643"/>
    </bk>
    <bk>
      <rc t="1" v="62644"/>
    </bk>
    <bk>
      <rc t="1" v="62645"/>
    </bk>
    <bk>
      <rc t="1" v="62646"/>
    </bk>
    <bk>
      <rc t="1" v="62647"/>
    </bk>
    <bk>
      <rc t="1" v="62648"/>
    </bk>
    <bk>
      <rc t="1" v="62649"/>
    </bk>
    <bk>
      <rc t="1" v="62650"/>
    </bk>
    <bk>
      <rc t="1" v="62651"/>
    </bk>
    <bk>
      <rc t="1" v="62652"/>
    </bk>
    <bk>
      <rc t="1" v="62653"/>
    </bk>
    <bk>
      <rc t="1" v="62654"/>
    </bk>
    <bk>
      <rc t="1" v="62655"/>
    </bk>
    <bk>
      <rc t="1" v="62656"/>
    </bk>
    <bk>
      <rc t="1" v="62657"/>
    </bk>
    <bk>
      <rc t="1" v="62658"/>
    </bk>
    <bk>
      <rc t="1" v="62659"/>
    </bk>
    <bk>
      <rc t="1" v="62660"/>
    </bk>
    <bk>
      <rc t="1" v="62661"/>
    </bk>
    <bk>
      <rc t="1" v="62662"/>
    </bk>
    <bk>
      <rc t="1" v="62663"/>
    </bk>
    <bk>
      <rc t="1" v="62664"/>
    </bk>
    <bk>
      <rc t="1" v="62665"/>
    </bk>
    <bk>
      <rc t="1" v="62666"/>
    </bk>
    <bk>
      <rc t="1" v="62667"/>
    </bk>
    <bk>
      <rc t="1" v="62668"/>
    </bk>
    <bk>
      <rc t="1" v="62669"/>
    </bk>
    <bk>
      <rc t="1" v="62670"/>
    </bk>
    <bk>
      <rc t="1" v="62671"/>
    </bk>
    <bk>
      <rc t="1" v="62672"/>
    </bk>
    <bk>
      <rc t="1" v="62673"/>
    </bk>
    <bk>
      <rc t="1" v="62674"/>
    </bk>
    <bk>
      <rc t="1" v="62675"/>
    </bk>
    <bk>
      <rc t="1" v="62676"/>
    </bk>
    <bk>
      <rc t="1" v="62677"/>
    </bk>
    <bk>
      <rc t="1" v="62678"/>
    </bk>
    <bk>
      <rc t="1" v="62679"/>
    </bk>
    <bk>
      <rc t="1" v="62680"/>
    </bk>
    <bk>
      <rc t="1" v="62681"/>
    </bk>
    <bk>
      <rc t="1" v="62682"/>
    </bk>
    <bk>
      <rc t="1" v="62683"/>
    </bk>
    <bk>
      <rc t="1" v="62684"/>
    </bk>
    <bk>
      <rc t="1" v="62685"/>
    </bk>
    <bk>
      <rc t="1" v="62686"/>
    </bk>
    <bk>
      <rc t="1" v="62687"/>
    </bk>
    <bk>
      <rc t="1" v="62688"/>
    </bk>
    <bk>
      <rc t="1" v="62689"/>
    </bk>
    <bk>
      <rc t="1" v="62690"/>
    </bk>
    <bk>
      <rc t="1" v="62691"/>
    </bk>
    <bk>
      <rc t="1" v="62692"/>
    </bk>
    <bk>
      <rc t="1" v="62693"/>
    </bk>
    <bk>
      <rc t="1" v="62694"/>
    </bk>
    <bk>
      <rc t="1" v="62695"/>
    </bk>
    <bk>
      <rc t="1" v="62696"/>
    </bk>
    <bk>
      <rc t="1" v="62697"/>
    </bk>
    <bk>
      <rc t="1" v="62698"/>
    </bk>
    <bk>
      <rc t="1" v="62699"/>
    </bk>
    <bk>
      <rc t="1" v="62700"/>
    </bk>
    <bk>
      <rc t="1" v="62701"/>
    </bk>
    <bk>
      <rc t="1" v="62702"/>
    </bk>
    <bk>
      <rc t="1" v="62703"/>
    </bk>
    <bk>
      <rc t="1" v="62704"/>
    </bk>
    <bk>
      <rc t="1" v="62705"/>
    </bk>
    <bk>
      <rc t="1" v="62706"/>
    </bk>
    <bk>
      <rc t="1" v="62707"/>
    </bk>
    <bk>
      <rc t="1" v="62708"/>
    </bk>
    <bk>
      <rc t="1" v="62709"/>
    </bk>
    <bk>
      <rc t="1" v="62710"/>
    </bk>
    <bk>
      <rc t="1" v="62711"/>
    </bk>
    <bk>
      <rc t="1" v="62712"/>
    </bk>
    <bk>
      <rc t="1" v="62713"/>
    </bk>
    <bk>
      <rc t="1" v="62714"/>
    </bk>
    <bk>
      <rc t="1" v="62715"/>
    </bk>
    <bk>
      <rc t="1" v="62716"/>
    </bk>
    <bk>
      <rc t="1" v="62717"/>
    </bk>
    <bk>
      <rc t="1" v="62718"/>
    </bk>
    <bk>
      <rc t="1" v="62719"/>
    </bk>
    <bk>
      <rc t="1" v="62720"/>
    </bk>
    <bk>
      <rc t="1" v="62721"/>
    </bk>
    <bk>
      <rc t="1" v="62722"/>
    </bk>
    <bk>
      <rc t="1" v="62723"/>
    </bk>
    <bk>
      <rc t="1" v="62724"/>
    </bk>
    <bk>
      <rc t="1" v="62725"/>
    </bk>
    <bk>
      <rc t="1" v="62726"/>
    </bk>
    <bk>
      <rc t="1" v="62727"/>
    </bk>
    <bk>
      <rc t="1" v="62728"/>
    </bk>
    <bk>
      <rc t="1" v="62729"/>
    </bk>
    <bk>
      <rc t="1" v="62730"/>
    </bk>
    <bk>
      <rc t="1" v="62731"/>
    </bk>
    <bk>
      <rc t="1" v="62732"/>
    </bk>
    <bk>
      <rc t="1" v="62733"/>
    </bk>
    <bk>
      <rc t="1" v="62734"/>
    </bk>
    <bk>
      <rc t="1" v="62735"/>
    </bk>
    <bk>
      <rc t="1" v="62736"/>
    </bk>
    <bk>
      <rc t="1" v="62737"/>
    </bk>
    <bk>
      <rc t="1" v="62738"/>
    </bk>
    <bk>
      <rc t="1" v="62739"/>
    </bk>
    <bk>
      <rc t="1" v="62740"/>
    </bk>
    <bk>
      <rc t="1" v="62741"/>
    </bk>
    <bk>
      <rc t="1" v="62742"/>
    </bk>
    <bk>
      <rc t="1" v="62743"/>
    </bk>
    <bk>
      <rc t="1" v="62744"/>
    </bk>
    <bk>
      <rc t="1" v="62745"/>
    </bk>
    <bk>
      <rc t="1" v="62746"/>
    </bk>
    <bk>
      <rc t="1" v="62747"/>
    </bk>
    <bk>
      <rc t="1" v="62748"/>
    </bk>
    <bk>
      <rc t="1" v="62749"/>
    </bk>
    <bk>
      <rc t="1" v="62750"/>
    </bk>
    <bk>
      <rc t="1" v="62751"/>
    </bk>
    <bk>
      <rc t="1" v="62752"/>
    </bk>
    <bk>
      <rc t="1" v="62753"/>
    </bk>
    <bk>
      <rc t="1" v="62754"/>
    </bk>
    <bk>
      <rc t="1" v="62755"/>
    </bk>
    <bk>
      <rc t="1" v="62756"/>
    </bk>
    <bk>
      <rc t="1" v="62757"/>
    </bk>
    <bk>
      <rc t="1" v="62758"/>
    </bk>
    <bk>
      <rc t="1" v="62759"/>
    </bk>
    <bk>
      <rc t="1" v="62760"/>
    </bk>
    <bk>
      <rc t="1" v="62761"/>
    </bk>
    <bk>
      <rc t="1" v="62762"/>
    </bk>
    <bk>
      <rc t="1" v="62763"/>
    </bk>
    <bk>
      <rc t="1" v="62764"/>
    </bk>
    <bk>
      <rc t="1" v="62765"/>
    </bk>
    <bk>
      <rc t="1" v="62766"/>
    </bk>
    <bk>
      <rc t="1" v="62767"/>
    </bk>
    <bk>
      <rc t="1" v="62768"/>
    </bk>
    <bk>
      <rc t="1" v="62769"/>
    </bk>
    <bk>
      <rc t="1" v="62770"/>
    </bk>
    <bk>
      <rc t="1" v="62771"/>
    </bk>
    <bk>
      <rc t="1" v="62772"/>
    </bk>
    <bk>
      <rc t="1" v="62773"/>
    </bk>
    <bk>
      <rc t="1" v="62774"/>
    </bk>
    <bk>
      <rc t="1" v="62775"/>
    </bk>
    <bk>
      <rc t="1" v="62776"/>
    </bk>
    <bk>
      <rc t="1" v="62777"/>
    </bk>
    <bk>
      <rc t="1" v="62778"/>
    </bk>
    <bk>
      <rc t="1" v="62779"/>
    </bk>
    <bk>
      <rc t="1" v="62780"/>
    </bk>
    <bk>
      <rc t="1" v="62781"/>
    </bk>
    <bk>
      <rc t="1" v="62782"/>
    </bk>
    <bk>
      <rc t="1" v="62783"/>
    </bk>
    <bk>
      <rc t="1" v="62784"/>
    </bk>
    <bk>
      <rc t="1" v="62785"/>
    </bk>
    <bk>
      <rc t="1" v="62786"/>
    </bk>
    <bk>
      <rc t="1" v="62787"/>
    </bk>
    <bk>
      <rc t="1" v="62788"/>
    </bk>
    <bk>
      <rc t="1" v="62789"/>
    </bk>
    <bk>
      <rc t="1" v="62790"/>
    </bk>
    <bk>
      <rc t="1" v="62791"/>
    </bk>
    <bk>
      <rc t="1" v="62792"/>
    </bk>
    <bk>
      <rc t="1" v="62793"/>
    </bk>
    <bk>
      <rc t="1" v="62794"/>
    </bk>
    <bk>
      <rc t="1" v="62795"/>
    </bk>
    <bk>
      <rc t="1" v="62796"/>
    </bk>
    <bk>
      <rc t="1" v="62797"/>
    </bk>
    <bk>
      <rc t="1" v="62798"/>
    </bk>
    <bk>
      <rc t="1" v="62799"/>
    </bk>
    <bk>
      <rc t="1" v="62800"/>
    </bk>
    <bk>
      <rc t="1" v="62801"/>
    </bk>
    <bk>
      <rc t="1" v="62802"/>
    </bk>
    <bk>
      <rc t="1" v="62803"/>
    </bk>
    <bk>
      <rc t="1" v="62804"/>
    </bk>
    <bk>
      <rc t="1" v="62805"/>
    </bk>
    <bk>
      <rc t="1" v="62806"/>
    </bk>
    <bk>
      <rc t="1" v="62807"/>
    </bk>
    <bk>
      <rc t="1" v="62808"/>
    </bk>
    <bk>
      <rc t="1" v="62809"/>
    </bk>
    <bk>
      <rc t="1" v="62810"/>
    </bk>
    <bk>
      <rc t="1" v="62811"/>
    </bk>
    <bk>
      <rc t="1" v="62812"/>
    </bk>
    <bk>
      <rc t="1" v="62813"/>
    </bk>
    <bk>
      <rc t="1" v="62814"/>
    </bk>
    <bk>
      <rc t="1" v="62815"/>
    </bk>
    <bk>
      <rc t="1" v="62816"/>
    </bk>
    <bk>
      <rc t="1" v="62817"/>
    </bk>
    <bk>
      <rc t="1" v="62818"/>
    </bk>
    <bk>
      <rc t="1" v="62819"/>
    </bk>
    <bk>
      <rc t="1" v="62820"/>
    </bk>
    <bk>
      <rc t="1" v="62821"/>
    </bk>
    <bk>
      <rc t="1" v="62822"/>
    </bk>
    <bk>
      <rc t="1" v="62823"/>
    </bk>
    <bk>
      <rc t="1" v="62824"/>
    </bk>
    <bk>
      <rc t="1" v="62825"/>
    </bk>
    <bk>
      <rc t="1" v="62826"/>
    </bk>
    <bk>
      <rc t="1" v="62827"/>
    </bk>
    <bk>
      <rc t="1" v="62828"/>
    </bk>
    <bk>
      <rc t="1" v="62829"/>
    </bk>
    <bk>
      <rc t="1" v="62830"/>
    </bk>
    <bk>
      <rc t="1" v="62831"/>
    </bk>
    <bk>
      <rc t="1" v="62832"/>
    </bk>
    <bk>
      <rc t="1" v="62833"/>
    </bk>
    <bk>
      <rc t="1" v="62834"/>
    </bk>
    <bk>
      <rc t="1" v="62835"/>
    </bk>
    <bk>
      <rc t="1" v="62836"/>
    </bk>
    <bk>
      <rc t="1" v="62837"/>
    </bk>
    <bk>
      <rc t="1" v="62838"/>
    </bk>
    <bk>
      <rc t="1" v="62839"/>
    </bk>
    <bk>
      <rc t="1" v="62840"/>
    </bk>
    <bk>
      <rc t="1" v="62841"/>
    </bk>
    <bk>
      <rc t="1" v="62842"/>
    </bk>
    <bk>
      <rc t="1" v="62843"/>
    </bk>
    <bk>
      <rc t="1" v="62844"/>
    </bk>
    <bk>
      <rc t="1" v="62845"/>
    </bk>
    <bk>
      <rc t="1" v="62846"/>
    </bk>
    <bk>
      <rc t="1" v="62847"/>
    </bk>
    <bk>
      <rc t="1" v="62848"/>
    </bk>
    <bk>
      <rc t="1" v="62849"/>
    </bk>
    <bk>
      <rc t="1" v="62850"/>
    </bk>
    <bk>
      <rc t="1" v="62851"/>
    </bk>
    <bk>
      <rc t="1" v="62852"/>
    </bk>
    <bk>
      <rc t="1" v="62853"/>
    </bk>
    <bk>
      <rc t="1" v="62854"/>
    </bk>
    <bk>
      <rc t="1" v="62855"/>
    </bk>
    <bk>
      <rc t="1" v="62856"/>
    </bk>
    <bk>
      <rc t="1" v="62857"/>
    </bk>
    <bk>
      <rc t="1" v="62858"/>
    </bk>
    <bk>
      <rc t="1" v="62859"/>
    </bk>
    <bk>
      <rc t="1" v="62860"/>
    </bk>
    <bk>
      <rc t="1" v="62861"/>
    </bk>
    <bk>
      <rc t="1" v="62862"/>
    </bk>
    <bk>
      <rc t="1" v="62863"/>
    </bk>
    <bk>
      <rc t="1" v="62864"/>
    </bk>
    <bk>
      <rc t="1" v="62865"/>
    </bk>
    <bk>
      <rc t="1" v="62866"/>
    </bk>
    <bk>
      <rc t="1" v="62867"/>
    </bk>
    <bk>
      <rc t="1" v="62868"/>
    </bk>
    <bk>
      <rc t="1" v="62869"/>
    </bk>
    <bk>
      <rc t="1" v="62870"/>
    </bk>
    <bk>
      <rc t="1" v="62871"/>
    </bk>
    <bk>
      <rc t="1" v="62872"/>
    </bk>
    <bk>
      <rc t="1" v="62873"/>
    </bk>
    <bk>
      <rc t="1" v="62874"/>
    </bk>
    <bk>
      <rc t="1" v="62875"/>
    </bk>
    <bk>
      <rc t="1" v="62876"/>
    </bk>
    <bk>
      <rc t="1" v="62877"/>
    </bk>
    <bk>
      <rc t="1" v="62878"/>
    </bk>
    <bk>
      <rc t="1" v="62879"/>
    </bk>
    <bk>
      <rc t="1" v="62880"/>
    </bk>
    <bk>
      <rc t="1" v="62881"/>
    </bk>
    <bk>
      <rc t="1" v="62882"/>
    </bk>
    <bk>
      <rc t="1" v="62883"/>
    </bk>
    <bk>
      <rc t="1" v="62884"/>
    </bk>
    <bk>
      <rc t="1" v="62885"/>
    </bk>
    <bk>
      <rc t="1" v="62886"/>
    </bk>
    <bk>
      <rc t="1" v="62887"/>
    </bk>
    <bk>
      <rc t="1" v="62888"/>
    </bk>
    <bk>
      <rc t="1" v="62889"/>
    </bk>
    <bk>
      <rc t="1" v="62890"/>
    </bk>
    <bk>
      <rc t="1" v="62891"/>
    </bk>
    <bk>
      <rc t="1" v="62892"/>
    </bk>
    <bk>
      <rc t="1" v="62893"/>
    </bk>
    <bk>
      <rc t="1" v="62894"/>
    </bk>
    <bk>
      <rc t="1" v="62895"/>
    </bk>
    <bk>
      <rc t="1" v="62896"/>
    </bk>
    <bk>
      <rc t="1" v="62897"/>
    </bk>
    <bk>
      <rc t="1" v="62898"/>
    </bk>
    <bk>
      <rc t="1" v="62899"/>
    </bk>
    <bk>
      <rc t="1" v="62900"/>
    </bk>
    <bk>
      <rc t="1" v="62901"/>
    </bk>
    <bk>
      <rc t="1" v="62902"/>
    </bk>
    <bk>
      <rc t="1" v="62903"/>
    </bk>
    <bk>
      <rc t="1" v="62904"/>
    </bk>
    <bk>
      <rc t="1" v="62905"/>
    </bk>
    <bk>
      <rc t="1" v="62906"/>
    </bk>
    <bk>
      <rc t="1" v="62907"/>
    </bk>
    <bk>
      <rc t="1" v="62908"/>
    </bk>
    <bk>
      <rc t="1" v="62909"/>
    </bk>
    <bk>
      <rc t="1" v="62910"/>
    </bk>
    <bk>
      <rc t="1" v="62911"/>
    </bk>
    <bk>
      <rc t="1" v="62912"/>
    </bk>
    <bk>
      <rc t="1" v="62913"/>
    </bk>
    <bk>
      <rc t="1" v="62914"/>
    </bk>
    <bk>
      <rc t="1" v="62915"/>
    </bk>
    <bk>
      <rc t="1" v="62916"/>
    </bk>
    <bk>
      <rc t="1" v="62917"/>
    </bk>
    <bk>
      <rc t="1" v="62918"/>
    </bk>
    <bk>
      <rc t="1" v="62919"/>
    </bk>
    <bk>
      <rc t="1" v="62920"/>
    </bk>
    <bk>
      <rc t="1" v="62921"/>
    </bk>
    <bk>
      <rc t="1" v="62922"/>
    </bk>
    <bk>
      <rc t="1" v="62923"/>
    </bk>
    <bk>
      <rc t="1" v="62924"/>
    </bk>
    <bk>
      <rc t="1" v="62925"/>
    </bk>
    <bk>
      <rc t="1" v="62926"/>
    </bk>
    <bk>
      <rc t="1" v="62927"/>
    </bk>
    <bk>
      <rc t="1" v="62928"/>
    </bk>
    <bk>
      <rc t="1" v="62929"/>
    </bk>
    <bk>
      <rc t="1" v="62930"/>
    </bk>
    <bk>
      <rc t="1" v="62931"/>
    </bk>
    <bk>
      <rc t="1" v="62932"/>
    </bk>
    <bk>
      <rc t="1" v="62933"/>
    </bk>
    <bk>
      <rc t="1" v="62934"/>
    </bk>
    <bk>
      <rc t="1" v="62935"/>
    </bk>
    <bk>
      <rc t="1" v="62936"/>
    </bk>
    <bk>
      <rc t="1" v="62937"/>
    </bk>
    <bk>
      <rc t="1" v="62938"/>
    </bk>
    <bk>
      <rc t="1" v="62939"/>
    </bk>
    <bk>
      <rc t="1" v="62940"/>
    </bk>
    <bk>
      <rc t="1" v="62941"/>
    </bk>
    <bk>
      <rc t="1" v="62942"/>
    </bk>
    <bk>
      <rc t="1" v="62943"/>
    </bk>
    <bk>
      <rc t="1" v="62944"/>
    </bk>
    <bk>
      <rc t="1" v="62945"/>
    </bk>
    <bk>
      <rc t="1" v="62946"/>
    </bk>
    <bk>
      <rc t="1" v="62947"/>
    </bk>
    <bk>
      <rc t="1" v="62948"/>
    </bk>
    <bk>
      <rc t="1" v="62949"/>
    </bk>
    <bk>
      <rc t="1" v="62950"/>
    </bk>
    <bk>
      <rc t="1" v="62951"/>
    </bk>
    <bk>
      <rc t="1" v="62952"/>
    </bk>
    <bk>
      <rc t="1" v="62953"/>
    </bk>
    <bk>
      <rc t="1" v="62954"/>
    </bk>
    <bk>
      <rc t="1" v="62955"/>
    </bk>
    <bk>
      <rc t="1" v="62956"/>
    </bk>
    <bk>
      <rc t="1" v="62957"/>
    </bk>
    <bk>
      <rc t="1" v="62958"/>
    </bk>
    <bk>
      <rc t="1" v="62959"/>
    </bk>
    <bk>
      <rc t="1" v="62960"/>
    </bk>
    <bk>
      <rc t="1" v="62961"/>
    </bk>
    <bk>
      <rc t="1" v="62962"/>
    </bk>
    <bk>
      <rc t="1" v="62963"/>
    </bk>
    <bk>
      <rc t="1" v="62964"/>
    </bk>
    <bk>
      <rc t="1" v="62965"/>
    </bk>
    <bk>
      <rc t="1" v="62966"/>
    </bk>
    <bk>
      <rc t="1" v="62967"/>
    </bk>
    <bk>
      <rc t="1" v="62968"/>
    </bk>
    <bk>
      <rc t="1" v="62969"/>
    </bk>
    <bk>
      <rc t="1" v="62970"/>
    </bk>
    <bk>
      <rc t="1" v="62971"/>
    </bk>
    <bk>
      <rc t="1" v="62972"/>
    </bk>
    <bk>
      <rc t="1" v="62973"/>
    </bk>
    <bk>
      <rc t="1" v="62974"/>
    </bk>
    <bk>
      <rc t="1" v="62975"/>
    </bk>
    <bk>
      <rc t="1" v="62976"/>
    </bk>
    <bk>
      <rc t="1" v="62977"/>
    </bk>
    <bk>
      <rc t="1" v="62978"/>
    </bk>
    <bk>
      <rc t="1" v="62979"/>
    </bk>
    <bk>
      <rc t="1" v="62980"/>
    </bk>
    <bk>
      <rc t="1" v="62981"/>
    </bk>
    <bk>
      <rc t="1" v="62982"/>
    </bk>
    <bk>
      <rc t="1" v="62983"/>
    </bk>
    <bk>
      <rc t="1" v="62984"/>
    </bk>
    <bk>
      <rc t="1" v="62985"/>
    </bk>
    <bk>
      <rc t="1" v="62986"/>
    </bk>
    <bk>
      <rc t="1" v="62987"/>
    </bk>
    <bk>
      <rc t="1" v="62988"/>
    </bk>
    <bk>
      <rc t="1" v="62989"/>
    </bk>
    <bk>
      <rc t="1" v="62990"/>
    </bk>
    <bk>
      <rc t="1" v="62991"/>
    </bk>
    <bk>
      <rc t="1" v="62992"/>
    </bk>
    <bk>
      <rc t="1" v="62993"/>
    </bk>
    <bk>
      <rc t="1" v="62994"/>
    </bk>
    <bk>
      <rc t="1" v="62995"/>
    </bk>
    <bk>
      <rc t="1" v="62996"/>
    </bk>
    <bk>
      <rc t="1" v="62997"/>
    </bk>
    <bk>
      <rc t="1" v="62998"/>
    </bk>
    <bk>
      <rc t="1" v="62999"/>
    </bk>
    <bk>
      <rc t="1" v="63000"/>
    </bk>
    <bk>
      <rc t="1" v="63001"/>
    </bk>
    <bk>
      <rc t="1" v="63002"/>
    </bk>
    <bk>
      <rc t="1" v="63003"/>
    </bk>
    <bk>
      <rc t="1" v="63004"/>
    </bk>
    <bk>
      <rc t="1" v="63005"/>
    </bk>
    <bk>
      <rc t="1" v="63006"/>
    </bk>
    <bk>
      <rc t="1" v="63007"/>
    </bk>
    <bk>
      <rc t="1" v="63008"/>
    </bk>
    <bk>
      <rc t="1" v="63009"/>
    </bk>
    <bk>
      <rc t="1" v="63010"/>
    </bk>
    <bk>
      <rc t="1" v="63011"/>
    </bk>
    <bk>
      <rc t="1" v="63012"/>
    </bk>
    <bk>
      <rc t="1" v="63013"/>
    </bk>
    <bk>
      <rc t="1" v="63014"/>
    </bk>
    <bk>
      <rc t="1" v="63015"/>
    </bk>
    <bk>
      <rc t="1" v="63016"/>
    </bk>
    <bk>
      <rc t="1" v="63017"/>
    </bk>
    <bk>
      <rc t="1" v="63018"/>
    </bk>
    <bk>
      <rc t="1" v="63019"/>
    </bk>
    <bk>
      <rc t="1" v="63020"/>
    </bk>
    <bk>
      <rc t="1" v="63021"/>
    </bk>
    <bk>
      <rc t="1" v="63022"/>
    </bk>
    <bk>
      <rc t="1" v="63023"/>
    </bk>
    <bk>
      <rc t="1" v="63024"/>
    </bk>
    <bk>
      <rc t="1" v="63025"/>
    </bk>
    <bk>
      <rc t="1" v="63026"/>
    </bk>
    <bk>
      <rc t="1" v="63027"/>
    </bk>
    <bk>
      <rc t="1" v="63028"/>
    </bk>
    <bk>
      <rc t="1" v="63029"/>
    </bk>
    <bk>
      <rc t="1" v="63030"/>
    </bk>
    <bk>
      <rc t="1" v="63031"/>
    </bk>
    <bk>
      <rc t="1" v="63032"/>
    </bk>
    <bk>
      <rc t="1" v="63033"/>
    </bk>
    <bk>
      <rc t="1" v="63034"/>
    </bk>
    <bk>
      <rc t="1" v="63035"/>
    </bk>
    <bk>
      <rc t="1" v="63036"/>
    </bk>
    <bk>
      <rc t="1" v="63037"/>
    </bk>
    <bk>
      <rc t="1" v="63038"/>
    </bk>
    <bk>
      <rc t="1" v="63039"/>
    </bk>
    <bk>
      <rc t="1" v="63040"/>
    </bk>
    <bk>
      <rc t="1" v="63041"/>
    </bk>
    <bk>
      <rc t="1" v="63042"/>
    </bk>
    <bk>
      <rc t="1" v="63043"/>
    </bk>
    <bk>
      <rc t="1" v="63044"/>
    </bk>
    <bk>
      <rc t="1" v="63045"/>
    </bk>
    <bk>
      <rc t="1" v="63046"/>
    </bk>
    <bk>
      <rc t="1" v="63047"/>
    </bk>
    <bk>
      <rc t="1" v="63048"/>
    </bk>
    <bk>
      <rc t="1" v="63049"/>
    </bk>
    <bk>
      <rc t="1" v="63050"/>
    </bk>
    <bk>
      <rc t="1" v="63051"/>
    </bk>
    <bk>
      <rc t="1" v="63052"/>
    </bk>
    <bk>
      <rc t="1" v="63053"/>
    </bk>
    <bk>
      <rc t="1" v="63054"/>
    </bk>
    <bk>
      <rc t="1" v="63055"/>
    </bk>
    <bk>
      <rc t="1" v="63056"/>
    </bk>
    <bk>
      <rc t="1" v="63057"/>
    </bk>
    <bk>
      <rc t="1" v="63058"/>
    </bk>
    <bk>
      <rc t="1" v="63059"/>
    </bk>
    <bk>
      <rc t="1" v="63060"/>
    </bk>
    <bk>
      <rc t="1" v="63061"/>
    </bk>
    <bk>
      <rc t="1" v="63062"/>
    </bk>
    <bk>
      <rc t="1" v="63063"/>
    </bk>
    <bk>
      <rc t="1" v="63064"/>
    </bk>
    <bk>
      <rc t="1" v="63065"/>
    </bk>
    <bk>
      <rc t="1" v="63066"/>
    </bk>
    <bk>
      <rc t="1" v="63067"/>
    </bk>
    <bk>
      <rc t="1" v="63068"/>
    </bk>
    <bk>
      <rc t="1" v="63069"/>
    </bk>
    <bk>
      <rc t="1" v="63070"/>
    </bk>
    <bk>
      <rc t="1" v="63071"/>
    </bk>
    <bk>
      <rc t="1" v="63072"/>
    </bk>
    <bk>
      <rc t="1" v="63073"/>
    </bk>
    <bk>
      <rc t="1" v="63074"/>
    </bk>
    <bk>
      <rc t="1" v="63075"/>
    </bk>
    <bk>
      <rc t="1" v="63076"/>
    </bk>
    <bk>
      <rc t="1" v="63077"/>
    </bk>
    <bk>
      <rc t="1" v="63078"/>
    </bk>
    <bk>
      <rc t="1" v="63079"/>
    </bk>
    <bk>
      <rc t="1" v="63080"/>
    </bk>
    <bk>
      <rc t="1" v="63081"/>
    </bk>
    <bk>
      <rc t="1" v="63082"/>
    </bk>
    <bk>
      <rc t="1" v="63083"/>
    </bk>
    <bk>
      <rc t="1" v="63084"/>
    </bk>
    <bk>
      <rc t="1" v="63085"/>
    </bk>
    <bk>
      <rc t="1" v="63086"/>
    </bk>
    <bk>
      <rc t="1" v="63087"/>
    </bk>
    <bk>
      <rc t="1" v="63088"/>
    </bk>
    <bk>
      <rc t="1" v="63089"/>
    </bk>
    <bk>
      <rc t="1" v="63090"/>
    </bk>
    <bk>
      <rc t="1" v="63091"/>
    </bk>
    <bk>
      <rc t="1" v="63092"/>
    </bk>
    <bk>
      <rc t="1" v="63093"/>
    </bk>
    <bk>
      <rc t="1" v="63094"/>
    </bk>
    <bk>
      <rc t="1" v="63095"/>
    </bk>
    <bk>
      <rc t="1" v="63096"/>
    </bk>
    <bk>
      <rc t="1" v="63097"/>
    </bk>
    <bk>
      <rc t="1" v="63098"/>
    </bk>
    <bk>
      <rc t="1" v="63099"/>
    </bk>
    <bk>
      <rc t="1" v="63100"/>
    </bk>
    <bk>
      <rc t="1" v="63101"/>
    </bk>
    <bk>
      <rc t="1" v="63102"/>
    </bk>
    <bk>
      <rc t="1" v="63103"/>
    </bk>
    <bk>
      <rc t="1" v="63104"/>
    </bk>
    <bk>
      <rc t="1" v="63105"/>
    </bk>
    <bk>
      <rc t="1" v="63106"/>
    </bk>
    <bk>
      <rc t="1" v="63107"/>
    </bk>
    <bk>
      <rc t="1" v="63108"/>
    </bk>
    <bk>
      <rc t="1" v="63109"/>
    </bk>
    <bk>
      <rc t="1" v="63110"/>
    </bk>
    <bk>
      <rc t="1" v="63111"/>
    </bk>
    <bk>
      <rc t="1" v="63112"/>
    </bk>
    <bk>
      <rc t="1" v="63113"/>
    </bk>
    <bk>
      <rc t="1" v="63114"/>
    </bk>
    <bk>
      <rc t="1" v="63115"/>
    </bk>
    <bk>
      <rc t="1" v="63116"/>
    </bk>
    <bk>
      <rc t="1" v="63117"/>
    </bk>
    <bk>
      <rc t="1" v="63118"/>
    </bk>
    <bk>
      <rc t="1" v="63119"/>
    </bk>
    <bk>
      <rc t="1" v="63120"/>
    </bk>
    <bk>
      <rc t="1" v="63121"/>
    </bk>
    <bk>
      <rc t="1" v="63122"/>
    </bk>
    <bk>
      <rc t="1" v="63123"/>
    </bk>
    <bk>
      <rc t="1" v="63124"/>
    </bk>
    <bk>
      <rc t="1" v="63125"/>
    </bk>
    <bk>
      <rc t="1" v="63126"/>
    </bk>
    <bk>
      <rc t="1" v="63127"/>
    </bk>
    <bk>
      <rc t="1" v="63128"/>
    </bk>
    <bk>
      <rc t="1" v="63129"/>
    </bk>
    <bk>
      <rc t="1" v="63130"/>
    </bk>
    <bk>
      <rc t="1" v="63131"/>
    </bk>
    <bk>
      <rc t="1" v="63132"/>
    </bk>
    <bk>
      <rc t="1" v="63133"/>
    </bk>
    <bk>
      <rc t="1" v="63134"/>
    </bk>
    <bk>
      <rc t="1" v="63135"/>
    </bk>
    <bk>
      <rc t="1" v="63136"/>
    </bk>
    <bk>
      <rc t="1" v="63137"/>
    </bk>
    <bk>
      <rc t="1" v="63138"/>
    </bk>
    <bk>
      <rc t="1" v="63139"/>
    </bk>
    <bk>
      <rc t="1" v="63140"/>
    </bk>
    <bk>
      <rc t="1" v="63141"/>
    </bk>
    <bk>
      <rc t="1" v="63142"/>
    </bk>
    <bk>
      <rc t="1" v="63143"/>
    </bk>
    <bk>
      <rc t="1" v="63144"/>
    </bk>
    <bk>
      <rc t="1" v="63145"/>
    </bk>
    <bk>
      <rc t="1" v="63146"/>
    </bk>
    <bk>
      <rc t="1" v="63147"/>
    </bk>
    <bk>
      <rc t="1" v="63148"/>
    </bk>
    <bk>
      <rc t="1" v="63149"/>
    </bk>
    <bk>
      <rc t="1" v="63150"/>
    </bk>
    <bk>
      <rc t="1" v="63151"/>
    </bk>
    <bk>
      <rc t="1" v="63152"/>
    </bk>
    <bk>
      <rc t="1" v="63153"/>
    </bk>
    <bk>
      <rc t="1" v="63154"/>
    </bk>
    <bk>
      <rc t="1" v="63155"/>
    </bk>
    <bk>
      <rc t="1" v="63156"/>
    </bk>
    <bk>
      <rc t="1" v="63157"/>
    </bk>
    <bk>
      <rc t="1" v="63158"/>
    </bk>
    <bk>
      <rc t="1" v="63159"/>
    </bk>
    <bk>
      <rc t="1" v="63160"/>
    </bk>
    <bk>
      <rc t="1" v="63161"/>
    </bk>
    <bk>
      <rc t="1" v="63162"/>
    </bk>
    <bk>
      <rc t="1" v="63163"/>
    </bk>
    <bk>
      <rc t="1" v="63164"/>
    </bk>
    <bk>
      <rc t="1" v="63165"/>
    </bk>
    <bk>
      <rc t="1" v="63166"/>
    </bk>
    <bk>
      <rc t="1" v="63167"/>
    </bk>
    <bk>
      <rc t="1" v="63168"/>
    </bk>
    <bk>
      <rc t="1" v="63169"/>
    </bk>
    <bk>
      <rc t="1" v="63170"/>
    </bk>
    <bk>
      <rc t="1" v="63171"/>
    </bk>
    <bk>
      <rc t="1" v="63172"/>
    </bk>
    <bk>
      <rc t="1" v="63173"/>
    </bk>
    <bk>
      <rc t="1" v="63174"/>
    </bk>
    <bk>
      <rc t="1" v="63175"/>
    </bk>
    <bk>
      <rc t="1" v="63176"/>
    </bk>
    <bk>
      <rc t="1" v="63177"/>
    </bk>
    <bk>
      <rc t="1" v="63178"/>
    </bk>
    <bk>
      <rc t="1" v="63179"/>
    </bk>
    <bk>
      <rc t="1" v="63180"/>
    </bk>
    <bk>
      <rc t="1" v="63181"/>
    </bk>
    <bk>
      <rc t="1" v="63182"/>
    </bk>
    <bk>
      <rc t="1" v="63183"/>
    </bk>
    <bk>
      <rc t="1" v="63184"/>
    </bk>
    <bk>
      <rc t="1" v="63185"/>
    </bk>
    <bk>
      <rc t="1" v="63186"/>
    </bk>
    <bk>
      <rc t="1" v="63187"/>
    </bk>
    <bk>
      <rc t="1" v="63188"/>
    </bk>
    <bk>
      <rc t="1" v="63189"/>
    </bk>
    <bk>
      <rc t="1" v="63190"/>
    </bk>
    <bk>
      <rc t="1" v="63191"/>
    </bk>
    <bk>
      <rc t="1" v="63192"/>
    </bk>
    <bk>
      <rc t="1" v="63193"/>
    </bk>
    <bk>
      <rc t="1" v="63194"/>
    </bk>
    <bk>
      <rc t="1" v="63195"/>
    </bk>
    <bk>
      <rc t="1" v="63196"/>
    </bk>
    <bk>
      <rc t="1" v="63197"/>
    </bk>
    <bk>
      <rc t="1" v="63198"/>
    </bk>
    <bk>
      <rc t="1" v="63199"/>
    </bk>
    <bk>
      <rc t="1" v="63200"/>
    </bk>
    <bk>
      <rc t="1" v="63201"/>
    </bk>
    <bk>
      <rc t="1" v="63202"/>
    </bk>
    <bk>
      <rc t="1" v="63203"/>
    </bk>
    <bk>
      <rc t="1" v="63204"/>
    </bk>
    <bk>
      <rc t="1" v="63205"/>
    </bk>
    <bk>
      <rc t="1" v="63206"/>
    </bk>
    <bk>
      <rc t="1" v="63207"/>
    </bk>
    <bk>
      <rc t="1" v="63208"/>
    </bk>
    <bk>
      <rc t="1" v="63209"/>
    </bk>
    <bk>
      <rc t="1" v="63210"/>
    </bk>
    <bk>
      <rc t="1" v="63211"/>
    </bk>
    <bk>
      <rc t="1" v="63212"/>
    </bk>
    <bk>
      <rc t="1" v="63213"/>
    </bk>
    <bk>
      <rc t="1" v="63214"/>
    </bk>
    <bk>
      <rc t="1" v="63215"/>
    </bk>
    <bk>
      <rc t="1" v="63216"/>
    </bk>
    <bk>
      <rc t="1" v="63217"/>
    </bk>
    <bk>
      <rc t="1" v="63218"/>
    </bk>
    <bk>
      <rc t="1" v="63219"/>
    </bk>
    <bk>
      <rc t="1" v="63220"/>
    </bk>
    <bk>
      <rc t="1" v="63221"/>
    </bk>
    <bk>
      <rc t="1" v="63222"/>
    </bk>
    <bk>
      <rc t="1" v="63223"/>
    </bk>
    <bk>
      <rc t="1" v="63224"/>
    </bk>
    <bk>
      <rc t="1" v="63225"/>
    </bk>
    <bk>
      <rc t="1" v="63226"/>
    </bk>
    <bk>
      <rc t="1" v="63227"/>
    </bk>
    <bk>
      <rc t="1" v="63228"/>
    </bk>
    <bk>
      <rc t="1" v="63229"/>
    </bk>
    <bk>
      <rc t="1" v="63230"/>
    </bk>
    <bk>
      <rc t="1" v="63231"/>
    </bk>
    <bk>
      <rc t="1" v="63232"/>
    </bk>
    <bk>
      <rc t="1" v="63233"/>
    </bk>
    <bk>
      <rc t="1" v="63234"/>
    </bk>
    <bk>
      <rc t="1" v="63235"/>
    </bk>
    <bk>
      <rc t="1" v="63236"/>
    </bk>
    <bk>
      <rc t="1" v="63237"/>
    </bk>
    <bk>
      <rc t="1" v="63238"/>
    </bk>
    <bk>
      <rc t="1" v="63239"/>
    </bk>
    <bk>
      <rc t="1" v="63240"/>
    </bk>
    <bk>
      <rc t="1" v="63241"/>
    </bk>
    <bk>
      <rc t="1" v="63242"/>
    </bk>
    <bk>
      <rc t="1" v="63243"/>
    </bk>
    <bk>
      <rc t="1" v="63244"/>
    </bk>
    <bk>
      <rc t="1" v="63245"/>
    </bk>
    <bk>
      <rc t="1" v="63246"/>
    </bk>
    <bk>
      <rc t="1" v="63247"/>
    </bk>
    <bk>
      <rc t="1" v="63248"/>
    </bk>
    <bk>
      <rc t="1" v="63249"/>
    </bk>
    <bk>
      <rc t="1" v="63250"/>
    </bk>
    <bk>
      <rc t="1" v="63251"/>
    </bk>
    <bk>
      <rc t="1" v="63252"/>
    </bk>
    <bk>
      <rc t="1" v="63253"/>
    </bk>
    <bk>
      <rc t="1" v="63254"/>
    </bk>
    <bk>
      <rc t="1" v="63255"/>
    </bk>
    <bk>
      <rc t="1" v="63256"/>
    </bk>
    <bk>
      <rc t="1" v="63257"/>
    </bk>
    <bk>
      <rc t="1" v="63258"/>
    </bk>
    <bk>
      <rc t="1" v="63259"/>
    </bk>
    <bk>
      <rc t="1" v="63260"/>
    </bk>
    <bk>
      <rc t="1" v="63261"/>
    </bk>
    <bk>
      <rc t="1" v="63262"/>
    </bk>
    <bk>
      <rc t="1" v="63263"/>
    </bk>
    <bk>
      <rc t="1" v="63264"/>
    </bk>
    <bk>
      <rc t="1" v="63265"/>
    </bk>
    <bk>
      <rc t="1" v="63266"/>
    </bk>
    <bk>
      <rc t="1" v="63267"/>
    </bk>
    <bk>
      <rc t="1" v="63268"/>
    </bk>
    <bk>
      <rc t="1" v="63269"/>
    </bk>
    <bk>
      <rc t="1" v="63270"/>
    </bk>
    <bk>
      <rc t="1" v="63271"/>
    </bk>
    <bk>
      <rc t="1" v="63272"/>
    </bk>
    <bk>
      <rc t="1" v="63273"/>
    </bk>
    <bk>
      <rc t="1" v="63274"/>
    </bk>
    <bk>
      <rc t="1" v="63275"/>
    </bk>
    <bk>
      <rc t="1" v="63276"/>
    </bk>
    <bk>
      <rc t="1" v="63277"/>
    </bk>
    <bk>
      <rc t="1" v="63278"/>
    </bk>
    <bk>
      <rc t="1" v="63279"/>
    </bk>
    <bk>
      <rc t="1" v="63280"/>
    </bk>
    <bk>
      <rc t="1" v="63281"/>
    </bk>
    <bk>
      <rc t="1" v="63282"/>
    </bk>
    <bk>
      <rc t="1" v="63283"/>
    </bk>
    <bk>
      <rc t="1" v="63284"/>
    </bk>
    <bk>
      <rc t="1" v="63285"/>
    </bk>
    <bk>
      <rc t="1" v="63286"/>
    </bk>
    <bk>
      <rc t="1" v="63287"/>
    </bk>
    <bk>
      <rc t="1" v="63288"/>
    </bk>
    <bk>
      <rc t="1" v="63289"/>
    </bk>
    <bk>
      <rc t="1" v="63290"/>
    </bk>
    <bk>
      <rc t="1" v="63291"/>
    </bk>
    <bk>
      <rc t="1" v="63292"/>
    </bk>
    <bk>
      <rc t="1" v="63293"/>
    </bk>
    <bk>
      <rc t="1" v="63294"/>
    </bk>
    <bk>
      <rc t="1" v="63295"/>
    </bk>
    <bk>
      <rc t="1" v="63296"/>
    </bk>
    <bk>
      <rc t="1" v="63297"/>
    </bk>
    <bk>
      <rc t="1" v="63298"/>
    </bk>
    <bk>
      <rc t="1" v="63299"/>
    </bk>
    <bk>
      <rc t="1" v="63300"/>
    </bk>
    <bk>
      <rc t="1" v="63301"/>
    </bk>
    <bk>
      <rc t="1" v="63302"/>
    </bk>
    <bk>
      <rc t="1" v="63303"/>
    </bk>
    <bk>
      <rc t="1" v="63304"/>
    </bk>
    <bk>
      <rc t="1" v="63305"/>
    </bk>
    <bk>
      <rc t="1" v="63306"/>
    </bk>
    <bk>
      <rc t="1" v="63307"/>
    </bk>
    <bk>
      <rc t="1" v="63308"/>
    </bk>
    <bk>
      <rc t="1" v="63309"/>
    </bk>
    <bk>
      <rc t="1" v="63310"/>
    </bk>
    <bk>
      <rc t="1" v="63311"/>
    </bk>
    <bk>
      <rc t="1" v="63312"/>
    </bk>
    <bk>
      <rc t="1" v="63313"/>
    </bk>
    <bk>
      <rc t="1" v="63314"/>
    </bk>
    <bk>
      <rc t="1" v="63315"/>
    </bk>
    <bk>
      <rc t="1" v="63316"/>
    </bk>
    <bk>
      <rc t="1" v="63317"/>
    </bk>
    <bk>
      <rc t="1" v="63318"/>
    </bk>
    <bk>
      <rc t="1" v="63319"/>
    </bk>
    <bk>
      <rc t="1" v="63320"/>
    </bk>
    <bk>
      <rc t="1" v="63321"/>
    </bk>
    <bk>
      <rc t="1" v="63322"/>
    </bk>
    <bk>
      <rc t="1" v="63323"/>
    </bk>
    <bk>
      <rc t="1" v="63324"/>
    </bk>
    <bk>
      <rc t="1" v="63325"/>
    </bk>
    <bk>
      <rc t="1" v="63326"/>
    </bk>
    <bk>
      <rc t="1" v="63327"/>
    </bk>
    <bk>
      <rc t="1" v="63328"/>
    </bk>
    <bk>
      <rc t="1" v="63329"/>
    </bk>
    <bk>
      <rc t="1" v="63330"/>
    </bk>
    <bk>
      <rc t="1" v="63331"/>
    </bk>
    <bk>
      <rc t="1" v="63332"/>
    </bk>
    <bk>
      <rc t="1" v="63333"/>
    </bk>
    <bk>
      <rc t="1" v="63334"/>
    </bk>
    <bk>
      <rc t="1" v="63335"/>
    </bk>
    <bk>
      <rc t="1" v="63336"/>
    </bk>
    <bk>
      <rc t="1" v="63337"/>
    </bk>
    <bk>
      <rc t="1" v="63338"/>
    </bk>
    <bk>
      <rc t="1" v="63339"/>
    </bk>
    <bk>
      <rc t="1" v="63340"/>
    </bk>
    <bk>
      <rc t="1" v="63341"/>
    </bk>
    <bk>
      <rc t="1" v="63342"/>
    </bk>
    <bk>
      <rc t="1" v="63343"/>
    </bk>
    <bk>
      <rc t="1" v="63344"/>
    </bk>
    <bk>
      <rc t="1" v="63345"/>
    </bk>
    <bk>
      <rc t="1" v="63346"/>
    </bk>
    <bk>
      <rc t="1" v="63347"/>
    </bk>
    <bk>
      <rc t="1" v="63348"/>
    </bk>
    <bk>
      <rc t="1" v="63349"/>
    </bk>
    <bk>
      <rc t="1" v="63350"/>
    </bk>
    <bk>
      <rc t="1" v="63351"/>
    </bk>
    <bk>
      <rc t="1" v="63352"/>
    </bk>
    <bk>
      <rc t="1" v="63353"/>
    </bk>
    <bk>
      <rc t="1" v="63354"/>
    </bk>
    <bk>
      <rc t="1" v="63355"/>
    </bk>
    <bk>
      <rc t="1" v="63356"/>
    </bk>
    <bk>
      <rc t="1" v="63357"/>
    </bk>
    <bk>
      <rc t="1" v="63358"/>
    </bk>
    <bk>
      <rc t="1" v="63359"/>
    </bk>
    <bk>
      <rc t="1" v="63360"/>
    </bk>
    <bk>
      <rc t="1" v="63361"/>
    </bk>
    <bk>
      <rc t="1" v="63362"/>
    </bk>
    <bk>
      <rc t="1" v="63363"/>
    </bk>
    <bk>
      <rc t="1" v="63364"/>
    </bk>
    <bk>
      <rc t="1" v="63365"/>
    </bk>
    <bk>
      <rc t="1" v="63366"/>
    </bk>
    <bk>
      <rc t="1" v="63367"/>
    </bk>
    <bk>
      <rc t="1" v="63368"/>
    </bk>
    <bk>
      <rc t="1" v="63369"/>
    </bk>
    <bk>
      <rc t="1" v="63370"/>
    </bk>
    <bk>
      <rc t="1" v="63371"/>
    </bk>
    <bk>
      <rc t="1" v="63372"/>
    </bk>
    <bk>
      <rc t="1" v="63373"/>
    </bk>
    <bk>
      <rc t="1" v="63374"/>
    </bk>
    <bk>
      <rc t="1" v="63375"/>
    </bk>
    <bk>
      <rc t="1" v="63376"/>
    </bk>
    <bk>
      <rc t="1" v="63377"/>
    </bk>
    <bk>
      <rc t="1" v="63378"/>
    </bk>
    <bk>
      <rc t="1" v="63379"/>
    </bk>
    <bk>
      <rc t="1" v="63380"/>
    </bk>
    <bk>
      <rc t="1" v="63381"/>
    </bk>
    <bk>
      <rc t="1" v="63382"/>
    </bk>
    <bk>
      <rc t="1" v="63383"/>
    </bk>
    <bk>
      <rc t="1" v="63384"/>
    </bk>
    <bk>
      <rc t="1" v="63385"/>
    </bk>
    <bk>
      <rc t="1" v="63386"/>
    </bk>
    <bk>
      <rc t="1" v="63387"/>
    </bk>
    <bk>
      <rc t="1" v="63388"/>
    </bk>
    <bk>
      <rc t="1" v="63389"/>
    </bk>
    <bk>
      <rc t="1" v="63390"/>
    </bk>
    <bk>
      <rc t="1" v="63391"/>
    </bk>
    <bk>
      <rc t="1" v="63392"/>
    </bk>
    <bk>
      <rc t="1" v="63393"/>
    </bk>
    <bk>
      <rc t="1" v="63394"/>
    </bk>
    <bk>
      <rc t="1" v="63395"/>
    </bk>
    <bk>
      <rc t="1" v="63396"/>
    </bk>
    <bk>
      <rc t="1" v="63397"/>
    </bk>
    <bk>
      <rc t="1" v="63398"/>
    </bk>
    <bk>
      <rc t="1" v="63399"/>
    </bk>
    <bk>
      <rc t="1" v="63400"/>
    </bk>
    <bk>
      <rc t="1" v="63401"/>
    </bk>
    <bk>
      <rc t="1" v="63402"/>
    </bk>
    <bk>
      <rc t="1" v="63403"/>
    </bk>
    <bk>
      <rc t="1" v="63404"/>
    </bk>
    <bk>
      <rc t="1" v="63405"/>
    </bk>
    <bk>
      <rc t="1" v="63406"/>
    </bk>
    <bk>
      <rc t="1" v="63407"/>
    </bk>
    <bk>
      <rc t="1" v="63408"/>
    </bk>
    <bk>
      <rc t="1" v="63409"/>
    </bk>
    <bk>
      <rc t="1" v="63410"/>
    </bk>
    <bk>
      <rc t="1" v="63411"/>
    </bk>
    <bk>
      <rc t="1" v="63412"/>
    </bk>
    <bk>
      <rc t="1" v="63413"/>
    </bk>
    <bk>
      <rc t="1" v="63414"/>
    </bk>
    <bk>
      <rc t="1" v="63415"/>
    </bk>
    <bk>
      <rc t="1" v="63416"/>
    </bk>
    <bk>
      <rc t="1" v="63417"/>
    </bk>
    <bk>
      <rc t="1" v="63418"/>
    </bk>
    <bk>
      <rc t="1" v="63419"/>
    </bk>
    <bk>
      <rc t="1" v="63420"/>
    </bk>
    <bk>
      <rc t="1" v="63421"/>
    </bk>
    <bk>
      <rc t="1" v="63422"/>
    </bk>
    <bk>
      <rc t="1" v="63423"/>
    </bk>
    <bk>
      <rc t="1" v="63424"/>
    </bk>
    <bk>
      <rc t="1" v="63425"/>
    </bk>
    <bk>
      <rc t="1" v="63426"/>
    </bk>
    <bk>
      <rc t="1" v="63427"/>
    </bk>
    <bk>
      <rc t="1" v="63428"/>
    </bk>
    <bk>
      <rc t="1" v="63429"/>
    </bk>
    <bk>
      <rc t="1" v="63430"/>
    </bk>
    <bk>
      <rc t="1" v="63431"/>
    </bk>
    <bk>
      <rc t="1" v="63432"/>
    </bk>
    <bk>
      <rc t="1" v="63433"/>
    </bk>
    <bk>
      <rc t="1" v="63434"/>
    </bk>
    <bk>
      <rc t="1" v="63435"/>
    </bk>
    <bk>
      <rc t="1" v="63436"/>
    </bk>
    <bk>
      <rc t="1" v="63437"/>
    </bk>
    <bk>
      <rc t="1" v="63438"/>
    </bk>
    <bk>
      <rc t="1" v="63439"/>
    </bk>
    <bk>
      <rc t="1" v="63440"/>
    </bk>
    <bk>
      <rc t="1" v="63441"/>
    </bk>
    <bk>
      <rc t="1" v="63442"/>
    </bk>
    <bk>
      <rc t="1" v="63443"/>
    </bk>
    <bk>
      <rc t="1" v="63444"/>
    </bk>
    <bk>
      <rc t="1" v="63445"/>
    </bk>
    <bk>
      <rc t="1" v="63446"/>
    </bk>
    <bk>
      <rc t="1" v="63447"/>
    </bk>
    <bk>
      <rc t="1" v="63448"/>
    </bk>
    <bk>
      <rc t="1" v="63449"/>
    </bk>
    <bk>
      <rc t="1" v="63450"/>
    </bk>
    <bk>
      <rc t="1" v="63451"/>
    </bk>
    <bk>
      <rc t="1" v="63452"/>
    </bk>
    <bk>
      <rc t="1" v="63453"/>
    </bk>
    <bk>
      <rc t="1" v="63454"/>
    </bk>
    <bk>
      <rc t="1" v="63455"/>
    </bk>
    <bk>
      <rc t="1" v="63456"/>
    </bk>
    <bk>
      <rc t="1" v="63457"/>
    </bk>
    <bk>
      <rc t="1" v="63458"/>
    </bk>
    <bk>
      <rc t="1" v="63459"/>
    </bk>
    <bk>
      <rc t="1" v="63460"/>
    </bk>
    <bk>
      <rc t="1" v="63461"/>
    </bk>
    <bk>
      <rc t="1" v="63462"/>
    </bk>
    <bk>
      <rc t="1" v="63463"/>
    </bk>
    <bk>
      <rc t="1" v="63464"/>
    </bk>
    <bk>
      <rc t="1" v="63465"/>
    </bk>
    <bk>
      <rc t="1" v="63466"/>
    </bk>
    <bk>
      <rc t="1" v="63467"/>
    </bk>
    <bk>
      <rc t="1" v="63468"/>
    </bk>
    <bk>
      <rc t="1" v="63469"/>
    </bk>
    <bk>
      <rc t="1" v="63470"/>
    </bk>
    <bk>
      <rc t="1" v="63471"/>
    </bk>
    <bk>
      <rc t="1" v="63472"/>
    </bk>
    <bk>
      <rc t="1" v="63473"/>
    </bk>
    <bk>
      <rc t="1" v="63474"/>
    </bk>
    <bk>
      <rc t="1" v="63475"/>
    </bk>
    <bk>
      <rc t="1" v="63476"/>
    </bk>
    <bk>
      <rc t="1" v="63477"/>
    </bk>
    <bk>
      <rc t="1" v="63478"/>
    </bk>
    <bk>
      <rc t="1" v="63479"/>
    </bk>
    <bk>
      <rc t="1" v="63480"/>
    </bk>
    <bk>
      <rc t="1" v="63481"/>
    </bk>
    <bk>
      <rc t="1" v="63482"/>
    </bk>
    <bk>
      <rc t="1" v="63483"/>
    </bk>
    <bk>
      <rc t="1" v="63484"/>
    </bk>
    <bk>
      <rc t="1" v="63485"/>
    </bk>
    <bk>
      <rc t="1" v="63486"/>
    </bk>
    <bk>
      <rc t="1" v="63487"/>
    </bk>
    <bk>
      <rc t="1" v="63488"/>
    </bk>
    <bk>
      <rc t="1" v="63489"/>
    </bk>
    <bk>
      <rc t="1" v="63490"/>
    </bk>
    <bk>
      <rc t="1" v="63491"/>
    </bk>
    <bk>
      <rc t="1" v="63492"/>
    </bk>
    <bk>
      <rc t="1" v="63493"/>
    </bk>
    <bk>
      <rc t="1" v="63494"/>
    </bk>
    <bk>
      <rc t="1" v="63495"/>
    </bk>
    <bk>
      <rc t="1" v="63496"/>
    </bk>
    <bk>
      <rc t="1" v="63497"/>
    </bk>
    <bk>
      <rc t="1" v="63498"/>
    </bk>
    <bk>
      <rc t="1" v="63499"/>
    </bk>
    <bk>
      <rc t="1" v="63500"/>
    </bk>
    <bk>
      <rc t="1" v="63501"/>
    </bk>
    <bk>
      <rc t="1" v="63502"/>
    </bk>
    <bk>
      <rc t="1" v="63503"/>
    </bk>
    <bk>
      <rc t="1" v="63504"/>
    </bk>
    <bk>
      <rc t="1" v="63505"/>
    </bk>
    <bk>
      <rc t="1" v="63506"/>
    </bk>
    <bk>
      <rc t="1" v="63507"/>
    </bk>
    <bk>
      <rc t="1" v="63508"/>
    </bk>
    <bk>
      <rc t="1" v="63509"/>
    </bk>
    <bk>
      <rc t="1" v="63510"/>
    </bk>
    <bk>
      <rc t="1" v="63511"/>
    </bk>
    <bk>
      <rc t="1" v="63512"/>
    </bk>
    <bk>
      <rc t="1" v="63513"/>
    </bk>
    <bk>
      <rc t="1" v="63514"/>
    </bk>
    <bk>
      <rc t="1" v="63515"/>
    </bk>
    <bk>
      <rc t="1" v="63516"/>
    </bk>
    <bk>
      <rc t="1" v="63517"/>
    </bk>
    <bk>
      <rc t="1" v="63518"/>
    </bk>
    <bk>
      <rc t="1" v="63519"/>
    </bk>
    <bk>
      <rc t="1" v="63520"/>
    </bk>
    <bk>
      <rc t="1" v="63521"/>
    </bk>
    <bk>
      <rc t="1" v="63522"/>
    </bk>
    <bk>
      <rc t="1" v="63523"/>
    </bk>
    <bk>
      <rc t="1" v="63524"/>
    </bk>
    <bk>
      <rc t="1" v="63525"/>
    </bk>
    <bk>
      <rc t="1" v="63526"/>
    </bk>
    <bk>
      <rc t="1" v="63527"/>
    </bk>
    <bk>
      <rc t="1" v="63528"/>
    </bk>
    <bk>
      <rc t="1" v="63529"/>
    </bk>
    <bk>
      <rc t="1" v="63530"/>
    </bk>
    <bk>
      <rc t="1" v="63531"/>
    </bk>
    <bk>
      <rc t="1" v="63532"/>
    </bk>
    <bk>
      <rc t="1" v="63533"/>
    </bk>
    <bk>
      <rc t="1" v="63534"/>
    </bk>
    <bk>
      <rc t="1" v="63535"/>
    </bk>
    <bk>
      <rc t="1" v="63536"/>
    </bk>
    <bk>
      <rc t="1" v="63537"/>
    </bk>
    <bk>
      <rc t="1" v="63538"/>
    </bk>
    <bk>
      <rc t="1" v="63539"/>
    </bk>
    <bk>
      <rc t="1" v="63540"/>
    </bk>
    <bk>
      <rc t="1" v="63541"/>
    </bk>
    <bk>
      <rc t="1" v="63542"/>
    </bk>
    <bk>
      <rc t="1" v="63543"/>
    </bk>
    <bk>
      <rc t="1" v="63544"/>
    </bk>
    <bk>
      <rc t="1" v="63545"/>
    </bk>
    <bk>
      <rc t="1" v="63546"/>
    </bk>
    <bk>
      <rc t="1" v="63547"/>
    </bk>
    <bk>
      <rc t="1" v="63548"/>
    </bk>
    <bk>
      <rc t="1" v="63549"/>
    </bk>
    <bk>
      <rc t="1" v="63550"/>
    </bk>
    <bk>
      <rc t="1" v="63551"/>
    </bk>
    <bk>
      <rc t="1" v="63552"/>
    </bk>
    <bk>
      <rc t="1" v="63553"/>
    </bk>
    <bk>
      <rc t="1" v="63554"/>
    </bk>
    <bk>
      <rc t="1" v="63555"/>
    </bk>
    <bk>
      <rc t="1" v="63556"/>
    </bk>
    <bk>
      <rc t="1" v="63557"/>
    </bk>
    <bk>
      <rc t="1" v="63558"/>
    </bk>
    <bk>
      <rc t="1" v="63559"/>
    </bk>
    <bk>
      <rc t="1" v="63560"/>
    </bk>
    <bk>
      <rc t="1" v="63561"/>
    </bk>
    <bk>
      <rc t="1" v="63562"/>
    </bk>
    <bk>
      <rc t="1" v="63563"/>
    </bk>
    <bk>
      <rc t="1" v="63564"/>
    </bk>
    <bk>
      <rc t="1" v="63565"/>
    </bk>
    <bk>
      <rc t="1" v="63566"/>
    </bk>
    <bk>
      <rc t="1" v="63567"/>
    </bk>
    <bk>
      <rc t="1" v="63568"/>
    </bk>
    <bk>
      <rc t="1" v="63569"/>
    </bk>
    <bk>
      <rc t="1" v="63570"/>
    </bk>
    <bk>
      <rc t="1" v="63571"/>
    </bk>
    <bk>
      <rc t="1" v="63572"/>
    </bk>
    <bk>
      <rc t="1" v="63573"/>
    </bk>
    <bk>
      <rc t="1" v="63574"/>
    </bk>
    <bk>
      <rc t="1" v="63575"/>
    </bk>
    <bk>
      <rc t="1" v="63576"/>
    </bk>
    <bk>
      <rc t="1" v="63577"/>
    </bk>
    <bk>
      <rc t="1" v="63578"/>
    </bk>
    <bk>
      <rc t="1" v="63579"/>
    </bk>
    <bk>
      <rc t="1" v="63580"/>
    </bk>
    <bk>
      <rc t="1" v="63581"/>
    </bk>
    <bk>
      <rc t="1" v="63582"/>
    </bk>
    <bk>
      <rc t="1" v="63583"/>
    </bk>
    <bk>
      <rc t="1" v="63584"/>
    </bk>
    <bk>
      <rc t="1" v="63585"/>
    </bk>
    <bk>
      <rc t="1" v="63586"/>
    </bk>
    <bk>
      <rc t="1" v="63587"/>
    </bk>
    <bk>
      <rc t="1" v="63588"/>
    </bk>
    <bk>
      <rc t="1" v="63589"/>
    </bk>
    <bk>
      <rc t="1" v="63590"/>
    </bk>
    <bk>
      <rc t="1" v="63591"/>
    </bk>
    <bk>
      <rc t="1" v="63592"/>
    </bk>
    <bk>
      <rc t="1" v="63593"/>
    </bk>
    <bk>
      <rc t="1" v="63594"/>
    </bk>
    <bk>
      <rc t="1" v="63595"/>
    </bk>
    <bk>
      <rc t="1" v="63596"/>
    </bk>
    <bk>
      <rc t="1" v="63597"/>
    </bk>
    <bk>
      <rc t="1" v="63598"/>
    </bk>
    <bk>
      <rc t="1" v="63599"/>
    </bk>
    <bk>
      <rc t="1" v="63600"/>
    </bk>
    <bk>
      <rc t="1" v="63601"/>
    </bk>
    <bk>
      <rc t="1" v="63602"/>
    </bk>
    <bk>
      <rc t="1" v="63603"/>
    </bk>
    <bk>
      <rc t="1" v="63604"/>
    </bk>
    <bk>
      <rc t="1" v="63605"/>
    </bk>
    <bk>
      <rc t="1" v="63606"/>
    </bk>
    <bk>
      <rc t="1" v="63607"/>
    </bk>
    <bk>
      <rc t="1" v="63608"/>
    </bk>
    <bk>
      <rc t="1" v="63609"/>
    </bk>
    <bk>
      <rc t="1" v="63610"/>
    </bk>
    <bk>
      <rc t="1" v="63611"/>
    </bk>
    <bk>
      <rc t="1" v="63612"/>
    </bk>
    <bk>
      <rc t="1" v="63613"/>
    </bk>
    <bk>
      <rc t="1" v="63614"/>
    </bk>
    <bk>
      <rc t="1" v="63615"/>
    </bk>
    <bk>
      <rc t="1" v="63616"/>
    </bk>
    <bk>
      <rc t="1" v="63617"/>
    </bk>
    <bk>
      <rc t="1" v="63618"/>
    </bk>
    <bk>
      <rc t="1" v="63619"/>
    </bk>
    <bk>
      <rc t="1" v="63620"/>
    </bk>
    <bk>
      <rc t="1" v="63621"/>
    </bk>
    <bk>
      <rc t="1" v="63622"/>
    </bk>
    <bk>
      <rc t="1" v="63623"/>
    </bk>
    <bk>
      <rc t="1" v="63624"/>
    </bk>
    <bk>
      <rc t="1" v="63625"/>
    </bk>
    <bk>
      <rc t="1" v="63626"/>
    </bk>
    <bk>
      <rc t="1" v="63627"/>
    </bk>
    <bk>
      <rc t="1" v="63628"/>
    </bk>
    <bk>
      <rc t="1" v="63629"/>
    </bk>
    <bk>
      <rc t="1" v="63630"/>
    </bk>
    <bk>
      <rc t="1" v="63631"/>
    </bk>
    <bk>
      <rc t="1" v="63632"/>
    </bk>
    <bk>
      <rc t="1" v="63633"/>
    </bk>
    <bk>
      <rc t="1" v="63634"/>
    </bk>
    <bk>
      <rc t="1" v="63635"/>
    </bk>
    <bk>
      <rc t="1" v="63636"/>
    </bk>
    <bk>
      <rc t="1" v="63637"/>
    </bk>
    <bk>
      <rc t="1" v="63638"/>
    </bk>
    <bk>
      <rc t="1" v="63639"/>
    </bk>
    <bk>
      <rc t="1" v="63640"/>
    </bk>
    <bk>
      <rc t="1" v="63641"/>
    </bk>
    <bk>
      <rc t="1" v="63642"/>
    </bk>
    <bk>
      <rc t="1" v="63643"/>
    </bk>
    <bk>
      <rc t="1" v="63644"/>
    </bk>
    <bk>
      <rc t="1" v="63645"/>
    </bk>
    <bk>
      <rc t="1" v="63646"/>
    </bk>
    <bk>
      <rc t="1" v="63647"/>
    </bk>
    <bk>
      <rc t="1" v="63648"/>
    </bk>
    <bk>
      <rc t="1" v="63649"/>
    </bk>
    <bk>
      <rc t="1" v="63650"/>
    </bk>
    <bk>
      <rc t="1" v="63651"/>
    </bk>
    <bk>
      <rc t="1" v="63652"/>
    </bk>
    <bk>
      <rc t="1" v="63653"/>
    </bk>
    <bk>
      <rc t="1" v="63654"/>
    </bk>
    <bk>
      <rc t="1" v="63655"/>
    </bk>
    <bk>
      <rc t="1" v="63656"/>
    </bk>
    <bk>
      <rc t="1" v="63657"/>
    </bk>
    <bk>
      <rc t="1" v="63658"/>
    </bk>
    <bk>
      <rc t="1" v="63659"/>
    </bk>
    <bk>
      <rc t="1" v="63660"/>
    </bk>
    <bk>
      <rc t="1" v="63661"/>
    </bk>
    <bk>
      <rc t="1" v="63662"/>
    </bk>
    <bk>
      <rc t="1" v="63663"/>
    </bk>
    <bk>
      <rc t="1" v="63664"/>
    </bk>
    <bk>
      <rc t="1" v="63665"/>
    </bk>
    <bk>
      <rc t="1" v="63666"/>
    </bk>
    <bk>
      <rc t="1" v="63667"/>
    </bk>
    <bk>
      <rc t="1" v="63668"/>
    </bk>
    <bk>
      <rc t="1" v="63669"/>
    </bk>
    <bk>
      <rc t="1" v="63670"/>
    </bk>
    <bk>
      <rc t="1" v="63671"/>
    </bk>
    <bk>
      <rc t="1" v="63672"/>
    </bk>
    <bk>
      <rc t="1" v="63673"/>
    </bk>
    <bk>
      <rc t="1" v="63674"/>
    </bk>
    <bk>
      <rc t="1" v="63675"/>
    </bk>
    <bk>
      <rc t="1" v="63676"/>
    </bk>
    <bk>
      <rc t="1" v="63677"/>
    </bk>
    <bk>
      <rc t="1" v="63678"/>
    </bk>
    <bk>
      <rc t="1" v="63679"/>
    </bk>
    <bk>
      <rc t="1" v="63680"/>
    </bk>
    <bk>
      <rc t="1" v="63681"/>
    </bk>
    <bk>
      <rc t="1" v="63682"/>
    </bk>
    <bk>
      <rc t="1" v="63683"/>
    </bk>
    <bk>
      <rc t="1" v="63684"/>
    </bk>
    <bk>
      <rc t="1" v="63685"/>
    </bk>
    <bk>
      <rc t="1" v="63686"/>
    </bk>
    <bk>
      <rc t="1" v="63687"/>
    </bk>
    <bk>
      <rc t="1" v="63688"/>
    </bk>
    <bk>
      <rc t="1" v="63689"/>
    </bk>
    <bk>
      <rc t="1" v="63690"/>
    </bk>
    <bk>
      <rc t="1" v="63691"/>
    </bk>
    <bk>
      <rc t="1" v="63692"/>
    </bk>
    <bk>
      <rc t="1" v="63693"/>
    </bk>
    <bk>
      <rc t="1" v="63694"/>
    </bk>
    <bk>
      <rc t="1" v="63695"/>
    </bk>
    <bk>
      <rc t="1" v="63696"/>
    </bk>
    <bk>
      <rc t="1" v="63697"/>
    </bk>
    <bk>
      <rc t="1" v="63698"/>
    </bk>
    <bk>
      <rc t="1" v="63699"/>
    </bk>
    <bk>
      <rc t="1" v="63700"/>
    </bk>
    <bk>
      <rc t="1" v="63701"/>
    </bk>
    <bk>
      <rc t="1" v="63702"/>
    </bk>
    <bk>
      <rc t="1" v="63703"/>
    </bk>
    <bk>
      <rc t="1" v="63704"/>
    </bk>
    <bk>
      <rc t="1" v="63705"/>
    </bk>
    <bk>
      <rc t="1" v="63706"/>
    </bk>
    <bk>
      <rc t="1" v="63707"/>
    </bk>
    <bk>
      <rc t="1" v="63708"/>
    </bk>
    <bk>
      <rc t="1" v="63709"/>
    </bk>
    <bk>
      <rc t="1" v="63710"/>
    </bk>
    <bk>
      <rc t="1" v="63711"/>
    </bk>
    <bk>
      <rc t="1" v="63712"/>
    </bk>
    <bk>
      <rc t="1" v="63713"/>
    </bk>
    <bk>
      <rc t="1" v="63714"/>
    </bk>
    <bk>
      <rc t="1" v="63715"/>
    </bk>
    <bk>
      <rc t="1" v="63716"/>
    </bk>
    <bk>
      <rc t="1" v="63717"/>
    </bk>
    <bk>
      <rc t="1" v="63718"/>
    </bk>
    <bk>
      <rc t="1" v="63719"/>
    </bk>
    <bk>
      <rc t="1" v="63720"/>
    </bk>
    <bk>
      <rc t="1" v="63721"/>
    </bk>
    <bk>
      <rc t="1" v="63722"/>
    </bk>
    <bk>
      <rc t="1" v="63723"/>
    </bk>
    <bk>
      <rc t="1" v="63724"/>
    </bk>
    <bk>
      <rc t="1" v="63725"/>
    </bk>
    <bk>
      <rc t="1" v="63726"/>
    </bk>
    <bk>
      <rc t="1" v="63727"/>
    </bk>
    <bk>
      <rc t="1" v="63728"/>
    </bk>
    <bk>
      <rc t="1" v="63729"/>
    </bk>
    <bk>
      <rc t="1" v="63730"/>
    </bk>
    <bk>
      <rc t="1" v="63731"/>
    </bk>
    <bk>
      <rc t="1" v="63732"/>
    </bk>
    <bk>
      <rc t="1" v="63733"/>
    </bk>
    <bk>
      <rc t="1" v="63734"/>
    </bk>
    <bk>
      <rc t="1" v="63735"/>
    </bk>
    <bk>
      <rc t="1" v="63736"/>
    </bk>
    <bk>
      <rc t="1" v="63737"/>
    </bk>
    <bk>
      <rc t="1" v="63738"/>
    </bk>
    <bk>
      <rc t="1" v="63739"/>
    </bk>
    <bk>
      <rc t="1" v="63740"/>
    </bk>
    <bk>
      <rc t="1" v="63741"/>
    </bk>
    <bk>
      <rc t="1" v="63742"/>
    </bk>
    <bk>
      <rc t="1" v="63743"/>
    </bk>
    <bk>
      <rc t="1" v="63744"/>
    </bk>
    <bk>
      <rc t="1" v="63745"/>
    </bk>
    <bk>
      <rc t="1" v="63746"/>
    </bk>
    <bk>
      <rc t="1" v="63747"/>
    </bk>
    <bk>
      <rc t="1" v="63748"/>
    </bk>
    <bk>
      <rc t="1" v="63749"/>
    </bk>
    <bk>
      <rc t="1" v="63750"/>
    </bk>
    <bk>
      <rc t="1" v="63751"/>
    </bk>
    <bk>
      <rc t="1" v="63752"/>
    </bk>
    <bk>
      <rc t="1" v="63753"/>
    </bk>
    <bk>
      <rc t="1" v="63754"/>
    </bk>
    <bk>
      <rc t="1" v="63755"/>
    </bk>
    <bk>
      <rc t="1" v="63756"/>
    </bk>
    <bk>
      <rc t="1" v="63757"/>
    </bk>
    <bk>
      <rc t="1" v="63758"/>
    </bk>
    <bk>
      <rc t="1" v="63759"/>
    </bk>
    <bk>
      <rc t="1" v="63760"/>
    </bk>
    <bk>
      <rc t="1" v="63761"/>
    </bk>
    <bk>
      <rc t="1" v="63762"/>
    </bk>
    <bk>
      <rc t="1" v="63763"/>
    </bk>
    <bk>
      <rc t="1" v="63764"/>
    </bk>
    <bk>
      <rc t="1" v="63765"/>
    </bk>
    <bk>
      <rc t="1" v="63766"/>
    </bk>
    <bk>
      <rc t="1" v="63767"/>
    </bk>
    <bk>
      <rc t="1" v="63768"/>
    </bk>
    <bk>
      <rc t="1" v="63769"/>
    </bk>
    <bk>
      <rc t="1" v="63770"/>
    </bk>
    <bk>
      <rc t="1" v="63771"/>
    </bk>
    <bk>
      <rc t="1" v="63772"/>
    </bk>
    <bk>
      <rc t="1" v="63773"/>
    </bk>
    <bk>
      <rc t="1" v="63774"/>
    </bk>
    <bk>
      <rc t="1" v="63775"/>
    </bk>
    <bk>
      <rc t="1" v="63776"/>
    </bk>
    <bk>
      <rc t="1" v="63777"/>
    </bk>
    <bk>
      <rc t="1" v="63778"/>
    </bk>
    <bk>
      <rc t="1" v="63779"/>
    </bk>
    <bk>
      <rc t="1" v="63780"/>
    </bk>
    <bk>
      <rc t="1" v="63781"/>
    </bk>
    <bk>
      <rc t="1" v="63782"/>
    </bk>
    <bk>
      <rc t="1" v="63783"/>
    </bk>
    <bk>
      <rc t="1" v="63784"/>
    </bk>
    <bk>
      <rc t="1" v="63785"/>
    </bk>
    <bk>
      <rc t="1" v="63786"/>
    </bk>
    <bk>
      <rc t="1" v="63787"/>
    </bk>
    <bk>
      <rc t="1" v="63788"/>
    </bk>
    <bk>
      <rc t="1" v="63789"/>
    </bk>
    <bk>
      <rc t="1" v="63790"/>
    </bk>
    <bk>
      <rc t="1" v="63791"/>
    </bk>
    <bk>
      <rc t="1" v="63792"/>
    </bk>
    <bk>
      <rc t="1" v="63793"/>
    </bk>
    <bk>
      <rc t="1" v="63794"/>
    </bk>
    <bk>
      <rc t="1" v="63795"/>
    </bk>
    <bk>
      <rc t="1" v="63796"/>
    </bk>
    <bk>
      <rc t="1" v="63797"/>
    </bk>
    <bk>
      <rc t="1" v="63798"/>
    </bk>
    <bk>
      <rc t="1" v="63799"/>
    </bk>
    <bk>
      <rc t="1" v="63800"/>
    </bk>
    <bk>
      <rc t="1" v="63801"/>
    </bk>
    <bk>
      <rc t="1" v="63802"/>
    </bk>
    <bk>
      <rc t="1" v="63803"/>
    </bk>
    <bk>
      <rc t="1" v="63804"/>
    </bk>
    <bk>
      <rc t="1" v="63805"/>
    </bk>
    <bk>
      <rc t="1" v="63806"/>
    </bk>
    <bk>
      <rc t="1" v="63807"/>
    </bk>
    <bk>
      <rc t="1" v="63808"/>
    </bk>
    <bk>
      <rc t="1" v="63809"/>
    </bk>
    <bk>
      <rc t="1" v="63810"/>
    </bk>
    <bk>
      <rc t="1" v="63811"/>
    </bk>
    <bk>
      <rc t="1" v="63812"/>
    </bk>
    <bk>
      <rc t="1" v="63813"/>
    </bk>
    <bk>
      <rc t="1" v="63814"/>
    </bk>
    <bk>
      <rc t="1" v="63815"/>
    </bk>
    <bk>
      <rc t="1" v="63816"/>
    </bk>
    <bk>
      <rc t="1" v="63817"/>
    </bk>
    <bk>
      <rc t="1" v="63818"/>
    </bk>
    <bk>
      <rc t="1" v="63819"/>
    </bk>
    <bk>
      <rc t="1" v="63820"/>
    </bk>
    <bk>
      <rc t="1" v="63821"/>
    </bk>
    <bk>
      <rc t="1" v="63822"/>
    </bk>
    <bk>
      <rc t="1" v="63823"/>
    </bk>
    <bk>
      <rc t="1" v="63824"/>
    </bk>
    <bk>
      <rc t="1" v="63825"/>
    </bk>
    <bk>
      <rc t="1" v="63826"/>
    </bk>
    <bk>
      <rc t="1" v="63827"/>
    </bk>
    <bk>
      <rc t="1" v="63828"/>
    </bk>
    <bk>
      <rc t="1" v="63829"/>
    </bk>
    <bk>
      <rc t="1" v="63830"/>
    </bk>
    <bk>
      <rc t="1" v="63831"/>
    </bk>
    <bk>
      <rc t="1" v="63832"/>
    </bk>
    <bk>
      <rc t="1" v="63833"/>
    </bk>
    <bk>
      <rc t="1" v="63834"/>
    </bk>
    <bk>
      <rc t="1" v="63835"/>
    </bk>
    <bk>
      <rc t="1" v="63836"/>
    </bk>
    <bk>
      <rc t="1" v="63837"/>
    </bk>
    <bk>
      <rc t="1" v="63838"/>
    </bk>
    <bk>
      <rc t="1" v="63839"/>
    </bk>
    <bk>
      <rc t="1" v="63840"/>
    </bk>
    <bk>
      <rc t="1" v="63841"/>
    </bk>
    <bk>
      <rc t="1" v="63842"/>
    </bk>
    <bk>
      <rc t="1" v="63843"/>
    </bk>
    <bk>
      <rc t="1" v="63844"/>
    </bk>
    <bk>
      <rc t="1" v="63845"/>
    </bk>
    <bk>
      <rc t="1" v="63846"/>
    </bk>
    <bk>
      <rc t="1" v="63847"/>
    </bk>
    <bk>
      <rc t="1" v="63848"/>
    </bk>
    <bk>
      <rc t="1" v="63849"/>
    </bk>
    <bk>
      <rc t="1" v="63850"/>
    </bk>
    <bk>
      <rc t="1" v="63851"/>
    </bk>
    <bk>
      <rc t="1" v="63852"/>
    </bk>
    <bk>
      <rc t="1" v="63853"/>
    </bk>
    <bk>
      <rc t="1" v="63854"/>
    </bk>
    <bk>
      <rc t="1" v="63855"/>
    </bk>
    <bk>
      <rc t="1" v="63856"/>
    </bk>
    <bk>
      <rc t="1" v="63857"/>
    </bk>
    <bk>
      <rc t="1" v="63858"/>
    </bk>
    <bk>
      <rc t="1" v="63859"/>
    </bk>
    <bk>
      <rc t="1" v="63860"/>
    </bk>
    <bk>
      <rc t="1" v="63861"/>
    </bk>
    <bk>
      <rc t="1" v="63862"/>
    </bk>
    <bk>
      <rc t="1" v="63863"/>
    </bk>
    <bk>
      <rc t="1" v="63864"/>
    </bk>
    <bk>
      <rc t="1" v="63865"/>
    </bk>
    <bk>
      <rc t="1" v="63866"/>
    </bk>
    <bk>
      <rc t="1" v="63867"/>
    </bk>
    <bk>
      <rc t="1" v="63868"/>
    </bk>
    <bk>
      <rc t="1" v="63869"/>
    </bk>
    <bk>
      <rc t="1" v="63870"/>
    </bk>
    <bk>
      <rc t="1" v="63871"/>
    </bk>
    <bk>
      <rc t="1" v="63872"/>
    </bk>
    <bk>
      <rc t="1" v="63873"/>
    </bk>
    <bk>
      <rc t="1" v="63874"/>
    </bk>
    <bk>
      <rc t="1" v="63875"/>
    </bk>
    <bk>
      <rc t="1" v="63876"/>
    </bk>
    <bk>
      <rc t="1" v="63877"/>
    </bk>
    <bk>
      <rc t="1" v="63878"/>
    </bk>
    <bk>
      <rc t="1" v="63879"/>
    </bk>
    <bk>
      <rc t="1" v="63880"/>
    </bk>
    <bk>
      <rc t="1" v="63881"/>
    </bk>
    <bk>
      <rc t="1" v="63882"/>
    </bk>
    <bk>
      <rc t="1" v="63883"/>
    </bk>
    <bk>
      <rc t="1" v="63884"/>
    </bk>
    <bk>
      <rc t="1" v="63885"/>
    </bk>
    <bk>
      <rc t="1" v="63886"/>
    </bk>
    <bk>
      <rc t="1" v="63887"/>
    </bk>
    <bk>
      <rc t="1" v="63888"/>
    </bk>
    <bk>
      <rc t="1" v="63889"/>
    </bk>
    <bk>
      <rc t="1" v="63890"/>
    </bk>
    <bk>
      <rc t="1" v="63891"/>
    </bk>
    <bk>
      <rc t="1" v="63892"/>
    </bk>
    <bk>
      <rc t="1" v="63893"/>
    </bk>
    <bk>
      <rc t="1" v="63894"/>
    </bk>
    <bk>
      <rc t="1" v="63895"/>
    </bk>
    <bk>
      <rc t="1" v="63896"/>
    </bk>
    <bk>
      <rc t="1" v="63897"/>
    </bk>
    <bk>
      <rc t="1" v="63898"/>
    </bk>
    <bk>
      <rc t="1" v="63899"/>
    </bk>
    <bk>
      <rc t="1" v="63900"/>
    </bk>
    <bk>
      <rc t="1" v="63901"/>
    </bk>
    <bk>
      <rc t="1" v="63902"/>
    </bk>
    <bk>
      <rc t="1" v="63903"/>
    </bk>
    <bk>
      <rc t="1" v="63904"/>
    </bk>
    <bk>
      <rc t="1" v="63905"/>
    </bk>
    <bk>
      <rc t="1" v="63906"/>
    </bk>
    <bk>
      <rc t="1" v="63907"/>
    </bk>
    <bk>
      <rc t="1" v="63908"/>
    </bk>
    <bk>
      <rc t="1" v="63909"/>
    </bk>
    <bk>
      <rc t="1" v="63910"/>
    </bk>
    <bk>
      <rc t="1" v="63911"/>
    </bk>
    <bk>
      <rc t="1" v="63912"/>
    </bk>
    <bk>
      <rc t="1" v="63913"/>
    </bk>
    <bk>
      <rc t="1" v="63914"/>
    </bk>
    <bk>
      <rc t="1" v="63915"/>
    </bk>
    <bk>
      <rc t="1" v="63916"/>
    </bk>
    <bk>
      <rc t="1" v="63917"/>
    </bk>
    <bk>
      <rc t="1" v="63918"/>
    </bk>
    <bk>
      <rc t="1" v="63919"/>
    </bk>
    <bk>
      <rc t="1" v="63920"/>
    </bk>
    <bk>
      <rc t="1" v="63921"/>
    </bk>
    <bk>
      <rc t="1" v="63922"/>
    </bk>
    <bk>
      <rc t="1" v="63923"/>
    </bk>
    <bk>
      <rc t="1" v="63924"/>
    </bk>
    <bk>
      <rc t="1" v="63925"/>
    </bk>
    <bk>
      <rc t="1" v="63926"/>
    </bk>
    <bk>
      <rc t="1" v="63927"/>
    </bk>
    <bk>
      <rc t="1" v="63928"/>
    </bk>
    <bk>
      <rc t="1" v="63929"/>
    </bk>
    <bk>
      <rc t="1" v="63930"/>
    </bk>
    <bk>
      <rc t="1" v="63931"/>
    </bk>
    <bk>
      <rc t="1" v="63932"/>
    </bk>
    <bk>
      <rc t="1" v="63933"/>
    </bk>
    <bk>
      <rc t="1" v="63934"/>
    </bk>
    <bk>
      <rc t="1" v="63935"/>
    </bk>
    <bk>
      <rc t="1" v="63936"/>
    </bk>
    <bk>
      <rc t="1" v="63937"/>
    </bk>
    <bk>
      <rc t="1" v="63938"/>
    </bk>
    <bk>
      <rc t="1" v="63939"/>
    </bk>
    <bk>
      <rc t="1" v="63940"/>
    </bk>
    <bk>
      <rc t="1" v="63941"/>
    </bk>
    <bk>
      <rc t="1" v="63942"/>
    </bk>
    <bk>
      <rc t="1" v="63943"/>
    </bk>
    <bk>
      <rc t="1" v="63944"/>
    </bk>
    <bk>
      <rc t="1" v="63945"/>
    </bk>
    <bk>
      <rc t="1" v="63946"/>
    </bk>
    <bk>
      <rc t="1" v="63947"/>
    </bk>
    <bk>
      <rc t="1" v="63948"/>
    </bk>
    <bk>
      <rc t="1" v="63949"/>
    </bk>
    <bk>
      <rc t="1" v="63950"/>
    </bk>
    <bk>
      <rc t="1" v="63951"/>
    </bk>
    <bk>
      <rc t="1" v="63952"/>
    </bk>
    <bk>
      <rc t="1" v="63953"/>
    </bk>
    <bk>
      <rc t="1" v="63954"/>
    </bk>
    <bk>
      <rc t="1" v="63955"/>
    </bk>
    <bk>
      <rc t="1" v="63956"/>
    </bk>
    <bk>
      <rc t="1" v="63957"/>
    </bk>
    <bk>
      <rc t="1" v="63958"/>
    </bk>
    <bk>
      <rc t="1" v="63959"/>
    </bk>
    <bk>
      <rc t="1" v="63960"/>
    </bk>
    <bk>
      <rc t="1" v="63961"/>
    </bk>
    <bk>
      <rc t="1" v="63962"/>
    </bk>
    <bk>
      <rc t="1" v="63963"/>
    </bk>
    <bk>
      <rc t="1" v="63964"/>
    </bk>
    <bk>
      <rc t="1" v="63965"/>
    </bk>
    <bk>
      <rc t="1" v="63966"/>
    </bk>
    <bk>
      <rc t="1" v="63967"/>
    </bk>
    <bk>
      <rc t="1" v="63968"/>
    </bk>
    <bk>
      <rc t="1" v="63969"/>
    </bk>
    <bk>
      <rc t="1" v="63970"/>
    </bk>
    <bk>
      <rc t="1" v="63971"/>
    </bk>
    <bk>
      <rc t="1" v="63972"/>
    </bk>
    <bk>
      <rc t="1" v="63973"/>
    </bk>
    <bk>
      <rc t="1" v="63974"/>
    </bk>
    <bk>
      <rc t="1" v="63975"/>
    </bk>
    <bk>
      <rc t="1" v="63976"/>
    </bk>
    <bk>
      <rc t="1" v="63977"/>
    </bk>
    <bk>
      <rc t="1" v="63978"/>
    </bk>
    <bk>
      <rc t="1" v="63979"/>
    </bk>
    <bk>
      <rc t="1" v="63980"/>
    </bk>
    <bk>
      <rc t="1" v="63981"/>
    </bk>
    <bk>
      <rc t="1" v="63982"/>
    </bk>
    <bk>
      <rc t="1" v="63983"/>
    </bk>
    <bk>
      <rc t="1" v="63984"/>
    </bk>
    <bk>
      <rc t="1" v="63985"/>
    </bk>
    <bk>
      <rc t="1" v="63986"/>
    </bk>
    <bk>
      <rc t="1" v="63987"/>
    </bk>
    <bk>
      <rc t="1" v="63988"/>
    </bk>
    <bk>
      <rc t="1" v="63989"/>
    </bk>
    <bk>
      <rc t="1" v="63990"/>
    </bk>
    <bk>
      <rc t="1" v="63991"/>
    </bk>
    <bk>
      <rc t="1" v="63992"/>
    </bk>
    <bk>
      <rc t="1" v="63993"/>
    </bk>
    <bk>
      <rc t="1" v="63994"/>
    </bk>
    <bk>
      <rc t="1" v="63995"/>
    </bk>
    <bk>
      <rc t="1" v="63996"/>
    </bk>
    <bk>
      <rc t="1" v="63997"/>
    </bk>
    <bk>
      <rc t="1" v="63998"/>
    </bk>
    <bk>
      <rc t="1" v="63999"/>
    </bk>
    <bk>
      <rc t="1" v="64000"/>
    </bk>
    <bk>
      <rc t="1" v="64001"/>
    </bk>
    <bk>
      <rc t="1" v="64002"/>
    </bk>
    <bk>
      <rc t="1" v="64003"/>
    </bk>
    <bk>
      <rc t="1" v="64004"/>
    </bk>
    <bk>
      <rc t="1" v="64005"/>
    </bk>
    <bk>
      <rc t="1" v="64006"/>
    </bk>
    <bk>
      <rc t="1" v="64007"/>
    </bk>
    <bk>
      <rc t="1" v="64008"/>
    </bk>
    <bk>
      <rc t="1" v="64009"/>
    </bk>
    <bk>
      <rc t="1" v="64010"/>
    </bk>
    <bk>
      <rc t="1" v="64011"/>
    </bk>
    <bk>
      <rc t="1" v="64012"/>
    </bk>
    <bk>
      <rc t="1" v="64013"/>
    </bk>
    <bk>
      <rc t="1" v="64014"/>
    </bk>
    <bk>
      <rc t="1" v="64015"/>
    </bk>
    <bk>
      <rc t="1" v="64016"/>
    </bk>
    <bk>
      <rc t="1" v="64017"/>
    </bk>
    <bk>
      <rc t="1" v="64018"/>
    </bk>
    <bk>
      <rc t="1" v="64019"/>
    </bk>
    <bk>
      <rc t="1" v="64020"/>
    </bk>
    <bk>
      <rc t="1" v="64021"/>
    </bk>
    <bk>
      <rc t="1" v="64022"/>
    </bk>
    <bk>
      <rc t="1" v="64023"/>
    </bk>
    <bk>
      <rc t="1" v="64024"/>
    </bk>
    <bk>
      <rc t="1" v="64025"/>
    </bk>
    <bk>
      <rc t="1" v="64026"/>
    </bk>
    <bk>
      <rc t="1" v="64027"/>
    </bk>
    <bk>
      <rc t="1" v="64028"/>
    </bk>
    <bk>
      <rc t="1" v="64029"/>
    </bk>
    <bk>
      <rc t="1" v="64030"/>
    </bk>
    <bk>
      <rc t="1" v="64031"/>
    </bk>
    <bk>
      <rc t="1" v="64032"/>
    </bk>
    <bk>
      <rc t="1" v="64033"/>
    </bk>
    <bk>
      <rc t="1" v="64034"/>
    </bk>
    <bk>
      <rc t="1" v="64035"/>
    </bk>
    <bk>
      <rc t="1" v="64036"/>
    </bk>
    <bk>
      <rc t="1" v="64037"/>
    </bk>
    <bk>
      <rc t="1" v="64038"/>
    </bk>
    <bk>
      <rc t="1" v="64039"/>
    </bk>
    <bk>
      <rc t="1" v="64040"/>
    </bk>
    <bk>
      <rc t="1" v="64041"/>
    </bk>
    <bk>
      <rc t="1" v="64042"/>
    </bk>
    <bk>
      <rc t="1" v="64043"/>
    </bk>
    <bk>
      <rc t="1" v="64044"/>
    </bk>
    <bk>
      <rc t="1" v="64045"/>
    </bk>
    <bk>
      <rc t="1" v="64046"/>
    </bk>
    <bk>
      <rc t="1" v="64047"/>
    </bk>
    <bk>
      <rc t="1" v="64048"/>
    </bk>
    <bk>
      <rc t="1" v="64049"/>
    </bk>
    <bk>
      <rc t="1" v="64050"/>
    </bk>
    <bk>
      <rc t="1" v="64051"/>
    </bk>
    <bk>
      <rc t="1" v="64052"/>
    </bk>
    <bk>
      <rc t="1" v="64053"/>
    </bk>
    <bk>
      <rc t="1" v="64054"/>
    </bk>
    <bk>
      <rc t="1" v="64055"/>
    </bk>
    <bk>
      <rc t="1" v="64056"/>
    </bk>
    <bk>
      <rc t="1" v="64057"/>
    </bk>
    <bk>
      <rc t="1" v="64058"/>
    </bk>
    <bk>
      <rc t="1" v="64059"/>
    </bk>
    <bk>
      <rc t="1" v="64060"/>
    </bk>
    <bk>
      <rc t="1" v="64061"/>
    </bk>
    <bk>
      <rc t="1" v="64062"/>
    </bk>
    <bk>
      <rc t="1" v="64063"/>
    </bk>
    <bk>
      <rc t="1" v="64064"/>
    </bk>
    <bk>
      <rc t="1" v="64065"/>
    </bk>
    <bk>
      <rc t="1" v="64066"/>
    </bk>
    <bk>
      <rc t="1" v="64067"/>
    </bk>
    <bk>
      <rc t="1" v="64068"/>
    </bk>
    <bk>
      <rc t="1" v="64069"/>
    </bk>
    <bk>
      <rc t="1" v="64070"/>
    </bk>
    <bk>
      <rc t="1" v="64071"/>
    </bk>
    <bk>
      <rc t="1" v="64072"/>
    </bk>
    <bk>
      <rc t="1" v="64073"/>
    </bk>
    <bk>
      <rc t="1" v="64074"/>
    </bk>
    <bk>
      <rc t="1" v="64075"/>
    </bk>
    <bk>
      <rc t="1" v="64076"/>
    </bk>
    <bk>
      <rc t="1" v="64077"/>
    </bk>
    <bk>
      <rc t="1" v="64078"/>
    </bk>
    <bk>
      <rc t="1" v="64079"/>
    </bk>
    <bk>
      <rc t="1" v="64080"/>
    </bk>
    <bk>
      <rc t="1" v="64081"/>
    </bk>
    <bk>
      <rc t="1" v="64082"/>
    </bk>
    <bk>
      <rc t="1" v="64083"/>
    </bk>
    <bk>
      <rc t="1" v="64084"/>
    </bk>
    <bk>
      <rc t="1" v="64085"/>
    </bk>
    <bk>
      <rc t="1" v="64086"/>
    </bk>
    <bk>
      <rc t="1" v="64087"/>
    </bk>
    <bk>
      <rc t="1" v="64088"/>
    </bk>
    <bk>
      <rc t="1" v="64089"/>
    </bk>
    <bk>
      <rc t="1" v="64090"/>
    </bk>
    <bk>
      <rc t="1" v="64091"/>
    </bk>
    <bk>
      <rc t="1" v="64092"/>
    </bk>
    <bk>
      <rc t="1" v="64093"/>
    </bk>
    <bk>
      <rc t="1" v="64094"/>
    </bk>
    <bk>
      <rc t="1" v="64095"/>
    </bk>
    <bk>
      <rc t="1" v="64096"/>
    </bk>
    <bk>
      <rc t="1" v="64097"/>
    </bk>
    <bk>
      <rc t="1" v="64098"/>
    </bk>
    <bk>
      <rc t="1" v="64099"/>
    </bk>
    <bk>
      <rc t="1" v="64100"/>
    </bk>
    <bk>
      <rc t="1" v="64101"/>
    </bk>
    <bk>
      <rc t="1" v="64102"/>
    </bk>
    <bk>
      <rc t="1" v="64103"/>
    </bk>
    <bk>
      <rc t="1" v="64104"/>
    </bk>
    <bk>
      <rc t="1" v="64105"/>
    </bk>
    <bk>
      <rc t="1" v="64106"/>
    </bk>
    <bk>
      <rc t="1" v="64107"/>
    </bk>
    <bk>
      <rc t="1" v="64108"/>
    </bk>
    <bk>
      <rc t="1" v="64109"/>
    </bk>
    <bk>
      <rc t="1" v="64110"/>
    </bk>
    <bk>
      <rc t="1" v="64111"/>
    </bk>
    <bk>
      <rc t="1" v="64112"/>
    </bk>
    <bk>
      <rc t="1" v="64113"/>
    </bk>
    <bk>
      <rc t="1" v="64114"/>
    </bk>
    <bk>
      <rc t="1" v="64115"/>
    </bk>
    <bk>
      <rc t="1" v="64116"/>
    </bk>
    <bk>
      <rc t="1" v="64117"/>
    </bk>
    <bk>
      <rc t="1" v="64118"/>
    </bk>
    <bk>
      <rc t="1" v="64119"/>
    </bk>
    <bk>
      <rc t="1" v="64120"/>
    </bk>
    <bk>
      <rc t="1" v="64121"/>
    </bk>
    <bk>
      <rc t="1" v="64122"/>
    </bk>
    <bk>
      <rc t="1" v="64123"/>
    </bk>
    <bk>
      <rc t="1" v="64124"/>
    </bk>
    <bk>
      <rc t="1" v="64125"/>
    </bk>
    <bk>
      <rc t="1" v="64126"/>
    </bk>
    <bk>
      <rc t="1" v="64127"/>
    </bk>
    <bk>
      <rc t="1" v="64128"/>
    </bk>
    <bk>
      <rc t="1" v="64129"/>
    </bk>
    <bk>
      <rc t="1" v="64130"/>
    </bk>
    <bk>
      <rc t="1" v="64131"/>
    </bk>
    <bk>
      <rc t="1" v="64132"/>
    </bk>
    <bk>
      <rc t="1" v="64133"/>
    </bk>
    <bk>
      <rc t="1" v="64134"/>
    </bk>
    <bk>
      <rc t="1" v="64135"/>
    </bk>
    <bk>
      <rc t="1" v="64136"/>
    </bk>
    <bk>
      <rc t="1" v="64137"/>
    </bk>
    <bk>
      <rc t="1" v="64138"/>
    </bk>
    <bk>
      <rc t="1" v="64139"/>
    </bk>
    <bk>
      <rc t="1" v="64140"/>
    </bk>
    <bk>
      <rc t="1" v="64141"/>
    </bk>
    <bk>
      <rc t="1" v="64142"/>
    </bk>
    <bk>
      <rc t="1" v="64143"/>
    </bk>
    <bk>
      <rc t="1" v="64144"/>
    </bk>
    <bk>
      <rc t="1" v="64145"/>
    </bk>
    <bk>
      <rc t="1" v="64146"/>
    </bk>
    <bk>
      <rc t="1" v="64147"/>
    </bk>
    <bk>
      <rc t="1" v="64148"/>
    </bk>
    <bk>
      <rc t="1" v="64149"/>
    </bk>
    <bk>
      <rc t="1" v="64150"/>
    </bk>
    <bk>
      <rc t="1" v="64151"/>
    </bk>
    <bk>
      <rc t="1" v="64152"/>
    </bk>
    <bk>
      <rc t="1" v="64153"/>
    </bk>
    <bk>
      <rc t="1" v="64154"/>
    </bk>
    <bk>
      <rc t="1" v="64155"/>
    </bk>
    <bk>
      <rc t="1" v="64156"/>
    </bk>
    <bk>
      <rc t="1" v="64157"/>
    </bk>
    <bk>
      <rc t="1" v="64158"/>
    </bk>
    <bk>
      <rc t="1" v="64159"/>
    </bk>
    <bk>
      <rc t="1" v="64160"/>
    </bk>
    <bk>
      <rc t="1" v="64161"/>
    </bk>
    <bk>
      <rc t="1" v="64162"/>
    </bk>
    <bk>
      <rc t="1" v="64163"/>
    </bk>
    <bk>
      <rc t="1" v="64164"/>
    </bk>
    <bk>
      <rc t="1" v="64165"/>
    </bk>
    <bk>
      <rc t="1" v="64166"/>
    </bk>
    <bk>
      <rc t="1" v="64167"/>
    </bk>
    <bk>
      <rc t="1" v="64168"/>
    </bk>
    <bk>
      <rc t="1" v="64169"/>
    </bk>
    <bk>
      <rc t="1" v="64170"/>
    </bk>
    <bk>
      <rc t="1" v="64171"/>
    </bk>
    <bk>
      <rc t="1" v="64172"/>
    </bk>
    <bk>
      <rc t="1" v="64173"/>
    </bk>
    <bk>
      <rc t="1" v="64174"/>
    </bk>
    <bk>
      <rc t="1" v="64175"/>
    </bk>
    <bk>
      <rc t="1" v="64176"/>
    </bk>
    <bk>
      <rc t="1" v="64177"/>
    </bk>
    <bk>
      <rc t="1" v="64178"/>
    </bk>
    <bk>
      <rc t="1" v="64179"/>
    </bk>
    <bk>
      <rc t="1" v="64180"/>
    </bk>
    <bk>
      <rc t="1" v="64181"/>
    </bk>
    <bk>
      <rc t="1" v="64182"/>
    </bk>
    <bk>
      <rc t="1" v="64183"/>
    </bk>
    <bk>
      <rc t="1" v="64184"/>
    </bk>
    <bk>
      <rc t="1" v="64185"/>
    </bk>
    <bk>
      <rc t="1" v="64186"/>
    </bk>
    <bk>
      <rc t="1" v="64187"/>
    </bk>
    <bk>
      <rc t="1" v="64188"/>
    </bk>
    <bk>
      <rc t="1" v="64189"/>
    </bk>
    <bk>
      <rc t="1" v="64190"/>
    </bk>
    <bk>
      <rc t="1" v="64191"/>
    </bk>
    <bk>
      <rc t="1" v="64192"/>
    </bk>
    <bk>
      <rc t="1" v="64193"/>
    </bk>
    <bk>
      <rc t="1" v="64194"/>
    </bk>
    <bk>
      <rc t="1" v="64195"/>
    </bk>
    <bk>
      <rc t="1" v="64196"/>
    </bk>
    <bk>
      <rc t="1" v="64197"/>
    </bk>
    <bk>
      <rc t="1" v="64198"/>
    </bk>
    <bk>
      <rc t="1" v="64199"/>
    </bk>
    <bk>
      <rc t="1" v="64200"/>
    </bk>
    <bk>
      <rc t="1" v="64201"/>
    </bk>
    <bk>
      <rc t="1" v="64202"/>
    </bk>
    <bk>
      <rc t="1" v="64203"/>
    </bk>
    <bk>
      <rc t="1" v="64204"/>
    </bk>
    <bk>
      <rc t="1" v="64205"/>
    </bk>
    <bk>
      <rc t="1" v="64206"/>
    </bk>
    <bk>
      <rc t="1" v="64207"/>
    </bk>
    <bk>
      <rc t="1" v="64208"/>
    </bk>
    <bk>
      <rc t="1" v="64209"/>
    </bk>
    <bk>
      <rc t="1" v="64210"/>
    </bk>
    <bk>
      <rc t="1" v="64211"/>
    </bk>
    <bk>
      <rc t="1" v="64212"/>
    </bk>
    <bk>
      <rc t="1" v="64213"/>
    </bk>
    <bk>
      <rc t="1" v="64214"/>
    </bk>
    <bk>
      <rc t="1" v="64215"/>
    </bk>
    <bk>
      <rc t="1" v="64216"/>
    </bk>
    <bk>
      <rc t="1" v="64217"/>
    </bk>
    <bk>
      <rc t="1" v="64218"/>
    </bk>
    <bk>
      <rc t="1" v="64219"/>
    </bk>
    <bk>
      <rc t="1" v="64220"/>
    </bk>
    <bk>
      <rc t="1" v="64221"/>
    </bk>
    <bk>
      <rc t="1" v="64222"/>
    </bk>
    <bk>
      <rc t="1" v="64223"/>
    </bk>
    <bk>
      <rc t="1" v="64224"/>
    </bk>
    <bk>
      <rc t="1" v="64225"/>
    </bk>
    <bk>
      <rc t="1" v="64226"/>
    </bk>
    <bk>
      <rc t="1" v="64227"/>
    </bk>
    <bk>
      <rc t="1" v="64228"/>
    </bk>
    <bk>
      <rc t="1" v="64229"/>
    </bk>
    <bk>
      <rc t="1" v="64230"/>
    </bk>
    <bk>
      <rc t="1" v="64231"/>
    </bk>
    <bk>
      <rc t="1" v="64232"/>
    </bk>
    <bk>
      <rc t="1" v="64233"/>
    </bk>
    <bk>
      <rc t="1" v="64234"/>
    </bk>
    <bk>
      <rc t="1" v="64235"/>
    </bk>
    <bk>
      <rc t="1" v="64236"/>
    </bk>
    <bk>
      <rc t="1" v="64237"/>
    </bk>
    <bk>
      <rc t="1" v="64238"/>
    </bk>
    <bk>
      <rc t="1" v="64239"/>
    </bk>
    <bk>
      <rc t="1" v="64240"/>
    </bk>
    <bk>
      <rc t="1" v="64241"/>
    </bk>
    <bk>
      <rc t="1" v="64242"/>
    </bk>
    <bk>
      <rc t="1" v="64243"/>
    </bk>
    <bk>
      <rc t="1" v="64244"/>
    </bk>
    <bk>
      <rc t="1" v="64245"/>
    </bk>
    <bk>
      <rc t="1" v="64246"/>
    </bk>
    <bk>
      <rc t="1" v="64247"/>
    </bk>
    <bk>
      <rc t="1" v="64248"/>
    </bk>
    <bk>
      <rc t="1" v="64249"/>
    </bk>
    <bk>
      <rc t="1" v="64250"/>
    </bk>
    <bk>
      <rc t="1" v="64251"/>
    </bk>
    <bk>
      <rc t="1" v="64252"/>
    </bk>
    <bk>
      <rc t="1" v="64253"/>
    </bk>
    <bk>
      <rc t="1" v="64254"/>
    </bk>
    <bk>
      <rc t="1" v="64255"/>
    </bk>
    <bk>
      <rc t="1" v="64256"/>
    </bk>
    <bk>
      <rc t="1" v="64257"/>
    </bk>
    <bk>
      <rc t="1" v="64258"/>
    </bk>
    <bk>
      <rc t="1" v="64259"/>
    </bk>
    <bk>
      <rc t="1" v="64260"/>
    </bk>
    <bk>
      <rc t="1" v="64261"/>
    </bk>
    <bk>
      <rc t="1" v="64262"/>
    </bk>
    <bk>
      <rc t="1" v="64263"/>
    </bk>
    <bk>
      <rc t="1" v="64264"/>
    </bk>
    <bk>
      <rc t="1" v="64265"/>
    </bk>
    <bk>
      <rc t="1" v="64266"/>
    </bk>
    <bk>
      <rc t="1" v="64267"/>
    </bk>
    <bk>
      <rc t="1" v="64268"/>
    </bk>
    <bk>
      <rc t="1" v="64269"/>
    </bk>
    <bk>
      <rc t="1" v="64270"/>
    </bk>
    <bk>
      <rc t="1" v="64271"/>
    </bk>
    <bk>
      <rc t="1" v="64272"/>
    </bk>
    <bk>
      <rc t="1" v="64273"/>
    </bk>
    <bk>
      <rc t="1" v="64274"/>
    </bk>
    <bk>
      <rc t="1" v="64275"/>
    </bk>
    <bk>
      <rc t="1" v="64276"/>
    </bk>
    <bk>
      <rc t="1" v="64277"/>
    </bk>
    <bk>
      <rc t="1" v="64278"/>
    </bk>
    <bk>
      <rc t="1" v="64279"/>
    </bk>
    <bk>
      <rc t="1" v="64280"/>
    </bk>
    <bk>
      <rc t="1" v="64281"/>
    </bk>
    <bk>
      <rc t="1" v="64282"/>
    </bk>
    <bk>
      <rc t="1" v="64283"/>
    </bk>
    <bk>
      <rc t="1" v="64284"/>
    </bk>
    <bk>
      <rc t="1" v="64285"/>
    </bk>
    <bk>
      <rc t="1" v="64286"/>
    </bk>
    <bk>
      <rc t="1" v="64287"/>
    </bk>
    <bk>
      <rc t="1" v="64288"/>
    </bk>
    <bk>
      <rc t="1" v="64289"/>
    </bk>
    <bk>
      <rc t="1" v="64290"/>
    </bk>
    <bk>
      <rc t="1" v="64291"/>
    </bk>
    <bk>
      <rc t="1" v="64292"/>
    </bk>
    <bk>
      <rc t="1" v="64293"/>
    </bk>
    <bk>
      <rc t="1" v="64294"/>
    </bk>
    <bk>
      <rc t="1" v="64295"/>
    </bk>
    <bk>
      <rc t="1" v="64296"/>
    </bk>
    <bk>
      <rc t="1" v="64297"/>
    </bk>
    <bk>
      <rc t="1" v="64298"/>
    </bk>
    <bk>
      <rc t="1" v="64299"/>
    </bk>
    <bk>
      <rc t="1" v="64300"/>
    </bk>
    <bk>
      <rc t="1" v="64301"/>
    </bk>
    <bk>
      <rc t="1" v="64302"/>
    </bk>
    <bk>
      <rc t="1" v="64303"/>
    </bk>
    <bk>
      <rc t="1" v="64304"/>
    </bk>
    <bk>
      <rc t="1" v="64305"/>
    </bk>
    <bk>
      <rc t="1" v="64306"/>
    </bk>
    <bk>
      <rc t="1" v="64307"/>
    </bk>
    <bk>
      <rc t="1" v="64308"/>
    </bk>
    <bk>
      <rc t="1" v="64309"/>
    </bk>
    <bk>
      <rc t="1" v="64310"/>
    </bk>
    <bk>
      <rc t="1" v="64311"/>
    </bk>
    <bk>
      <rc t="1" v="64312"/>
    </bk>
    <bk>
      <rc t="1" v="64313"/>
    </bk>
    <bk>
      <rc t="1" v="64314"/>
    </bk>
    <bk>
      <rc t="1" v="64315"/>
    </bk>
    <bk>
      <rc t="1" v="64316"/>
    </bk>
    <bk>
      <rc t="1" v="64317"/>
    </bk>
    <bk>
      <rc t="1" v="64318"/>
    </bk>
    <bk>
      <rc t="1" v="64319"/>
    </bk>
    <bk>
      <rc t="1" v="64320"/>
    </bk>
    <bk>
      <rc t="1" v="64321"/>
    </bk>
    <bk>
      <rc t="1" v="64322"/>
    </bk>
    <bk>
      <rc t="1" v="64323"/>
    </bk>
    <bk>
      <rc t="1" v="64324"/>
    </bk>
    <bk>
      <rc t="1" v="64325"/>
    </bk>
    <bk>
      <rc t="1" v="64326"/>
    </bk>
    <bk>
      <rc t="1" v="64327"/>
    </bk>
    <bk>
      <rc t="1" v="64328"/>
    </bk>
    <bk>
      <rc t="1" v="64329"/>
    </bk>
    <bk>
      <rc t="1" v="64330"/>
    </bk>
    <bk>
      <rc t="1" v="64331"/>
    </bk>
    <bk>
      <rc t="1" v="64332"/>
    </bk>
    <bk>
      <rc t="1" v="64333"/>
    </bk>
    <bk>
      <rc t="1" v="64334"/>
    </bk>
    <bk>
      <rc t="1" v="64335"/>
    </bk>
    <bk>
      <rc t="1" v="64336"/>
    </bk>
    <bk>
      <rc t="1" v="64337"/>
    </bk>
    <bk>
      <rc t="1" v="64338"/>
    </bk>
    <bk>
      <rc t="1" v="64339"/>
    </bk>
    <bk>
      <rc t="1" v="64340"/>
    </bk>
    <bk>
      <rc t="1" v="64341"/>
    </bk>
    <bk>
      <rc t="1" v="64342"/>
    </bk>
    <bk>
      <rc t="1" v="64343"/>
    </bk>
    <bk>
      <rc t="1" v="64344"/>
    </bk>
    <bk>
      <rc t="1" v="64345"/>
    </bk>
    <bk>
      <rc t="1" v="64346"/>
    </bk>
    <bk>
      <rc t="1" v="64347"/>
    </bk>
    <bk>
      <rc t="1" v="64348"/>
    </bk>
    <bk>
      <rc t="1" v="64349"/>
    </bk>
    <bk>
      <rc t="1" v="64350"/>
    </bk>
    <bk>
      <rc t="1" v="64351"/>
    </bk>
    <bk>
      <rc t="1" v="64352"/>
    </bk>
    <bk>
      <rc t="1" v="64353"/>
    </bk>
    <bk>
      <rc t="1" v="64354"/>
    </bk>
    <bk>
      <rc t="1" v="64355"/>
    </bk>
    <bk>
      <rc t="1" v="64356"/>
    </bk>
    <bk>
      <rc t="1" v="64357"/>
    </bk>
    <bk>
      <rc t="1" v="64358"/>
    </bk>
    <bk>
      <rc t="1" v="64359"/>
    </bk>
    <bk>
      <rc t="1" v="64360"/>
    </bk>
    <bk>
      <rc t="1" v="64361"/>
    </bk>
    <bk>
      <rc t="1" v="64362"/>
    </bk>
    <bk>
      <rc t="1" v="64363"/>
    </bk>
    <bk>
      <rc t="1" v="64364"/>
    </bk>
    <bk>
      <rc t="1" v="64365"/>
    </bk>
    <bk>
      <rc t="1" v="64366"/>
    </bk>
    <bk>
      <rc t="1" v="64367"/>
    </bk>
    <bk>
      <rc t="1" v="64368"/>
    </bk>
    <bk>
      <rc t="1" v="64369"/>
    </bk>
    <bk>
      <rc t="1" v="64370"/>
    </bk>
    <bk>
      <rc t="1" v="64371"/>
    </bk>
    <bk>
      <rc t="1" v="64372"/>
    </bk>
    <bk>
      <rc t="1" v="64373"/>
    </bk>
    <bk>
      <rc t="1" v="64374"/>
    </bk>
    <bk>
      <rc t="1" v="64375"/>
    </bk>
    <bk>
      <rc t="1" v="64376"/>
    </bk>
    <bk>
      <rc t="1" v="64377"/>
    </bk>
    <bk>
      <rc t="1" v="64378"/>
    </bk>
    <bk>
      <rc t="1" v="64379"/>
    </bk>
    <bk>
      <rc t="1" v="64380"/>
    </bk>
    <bk>
      <rc t="1" v="64381"/>
    </bk>
    <bk>
      <rc t="1" v="64382"/>
    </bk>
    <bk>
      <rc t="1" v="64383"/>
    </bk>
    <bk>
      <rc t="1" v="64384"/>
    </bk>
    <bk>
      <rc t="1" v="64385"/>
    </bk>
    <bk>
      <rc t="1" v="64386"/>
    </bk>
    <bk>
      <rc t="1" v="64387"/>
    </bk>
    <bk>
      <rc t="1" v="64388"/>
    </bk>
    <bk>
      <rc t="1" v="64389"/>
    </bk>
    <bk>
      <rc t="1" v="64390"/>
    </bk>
    <bk>
      <rc t="1" v="64391"/>
    </bk>
    <bk>
      <rc t="1" v="64392"/>
    </bk>
    <bk>
      <rc t="1" v="64393"/>
    </bk>
    <bk>
      <rc t="1" v="64394"/>
    </bk>
    <bk>
      <rc t="1" v="64395"/>
    </bk>
    <bk>
      <rc t="1" v="64396"/>
    </bk>
    <bk>
      <rc t="1" v="64397"/>
    </bk>
    <bk>
      <rc t="1" v="64398"/>
    </bk>
    <bk>
      <rc t="1" v="64399"/>
    </bk>
    <bk>
      <rc t="1" v="64400"/>
    </bk>
    <bk>
      <rc t="1" v="64401"/>
    </bk>
    <bk>
      <rc t="1" v="64402"/>
    </bk>
    <bk>
      <rc t="1" v="64403"/>
    </bk>
    <bk>
      <rc t="1" v="64404"/>
    </bk>
    <bk>
      <rc t="1" v="64405"/>
    </bk>
    <bk>
      <rc t="1" v="64406"/>
    </bk>
    <bk>
      <rc t="1" v="64407"/>
    </bk>
    <bk>
      <rc t="1" v="64408"/>
    </bk>
    <bk>
      <rc t="1" v="64409"/>
    </bk>
    <bk>
      <rc t="1" v="64410"/>
    </bk>
    <bk>
      <rc t="1" v="64411"/>
    </bk>
    <bk>
      <rc t="1" v="64412"/>
    </bk>
    <bk>
      <rc t="1" v="64413"/>
    </bk>
    <bk>
      <rc t="1" v="64414"/>
    </bk>
    <bk>
      <rc t="1" v="64415"/>
    </bk>
    <bk>
      <rc t="1" v="64416"/>
    </bk>
    <bk>
      <rc t="1" v="64417"/>
    </bk>
    <bk>
      <rc t="1" v="64418"/>
    </bk>
    <bk>
      <rc t="1" v="64419"/>
    </bk>
    <bk>
      <rc t="1" v="64420"/>
    </bk>
    <bk>
      <rc t="1" v="64421"/>
    </bk>
    <bk>
      <rc t="1" v="64422"/>
    </bk>
    <bk>
      <rc t="1" v="64423"/>
    </bk>
    <bk>
      <rc t="1" v="64424"/>
    </bk>
    <bk>
      <rc t="1" v="64425"/>
    </bk>
    <bk>
      <rc t="1" v="64426"/>
    </bk>
    <bk>
      <rc t="1" v="64427"/>
    </bk>
    <bk>
      <rc t="1" v="64428"/>
    </bk>
    <bk>
      <rc t="1" v="64429"/>
    </bk>
    <bk>
      <rc t="1" v="64430"/>
    </bk>
    <bk>
      <rc t="1" v="64431"/>
    </bk>
    <bk>
      <rc t="1" v="64432"/>
    </bk>
    <bk>
      <rc t="1" v="64433"/>
    </bk>
    <bk>
      <rc t="1" v="64434"/>
    </bk>
    <bk>
      <rc t="1" v="64435"/>
    </bk>
    <bk>
      <rc t="1" v="64436"/>
    </bk>
    <bk>
      <rc t="1" v="64437"/>
    </bk>
    <bk>
      <rc t="1" v="64438"/>
    </bk>
    <bk>
      <rc t="1" v="64439"/>
    </bk>
    <bk>
      <rc t="1" v="64440"/>
    </bk>
    <bk>
      <rc t="1" v="64441"/>
    </bk>
    <bk>
      <rc t="1" v="64442"/>
    </bk>
    <bk>
      <rc t="1" v="64443"/>
    </bk>
    <bk>
      <rc t="1" v="64444"/>
    </bk>
    <bk>
      <rc t="1" v="64445"/>
    </bk>
    <bk>
      <rc t="1" v="64446"/>
    </bk>
    <bk>
      <rc t="1" v="64447"/>
    </bk>
    <bk>
      <rc t="1" v="64448"/>
    </bk>
    <bk>
      <rc t="1" v="64449"/>
    </bk>
    <bk>
      <rc t="1" v="64450"/>
    </bk>
    <bk>
      <rc t="1" v="64451"/>
    </bk>
    <bk>
      <rc t="1" v="64452"/>
    </bk>
    <bk>
      <rc t="1" v="64453"/>
    </bk>
    <bk>
      <rc t="1" v="64454"/>
    </bk>
    <bk>
      <rc t="1" v="64455"/>
    </bk>
    <bk>
      <rc t="1" v="64456"/>
    </bk>
    <bk>
      <rc t="1" v="64457"/>
    </bk>
    <bk>
      <rc t="1" v="64458"/>
    </bk>
    <bk>
      <rc t="1" v="64459"/>
    </bk>
    <bk>
      <rc t="1" v="64460"/>
    </bk>
    <bk>
      <rc t="1" v="64461"/>
    </bk>
    <bk>
      <rc t="1" v="64462"/>
    </bk>
    <bk>
      <rc t="1" v="64463"/>
    </bk>
    <bk>
      <rc t="1" v="64464"/>
    </bk>
    <bk>
      <rc t="1" v="64465"/>
    </bk>
    <bk>
      <rc t="1" v="64466"/>
    </bk>
    <bk>
      <rc t="1" v="64467"/>
    </bk>
    <bk>
      <rc t="1" v="64468"/>
    </bk>
    <bk>
      <rc t="1" v="64469"/>
    </bk>
    <bk>
      <rc t="1" v="64470"/>
    </bk>
    <bk>
      <rc t="1" v="64471"/>
    </bk>
    <bk>
      <rc t="1" v="64472"/>
    </bk>
    <bk>
      <rc t="1" v="64473"/>
    </bk>
    <bk>
      <rc t="1" v="64474"/>
    </bk>
    <bk>
      <rc t="1" v="64475"/>
    </bk>
    <bk>
      <rc t="1" v="64476"/>
    </bk>
    <bk>
      <rc t="1" v="64477"/>
    </bk>
    <bk>
      <rc t="1" v="64478"/>
    </bk>
    <bk>
      <rc t="1" v="64479"/>
    </bk>
    <bk>
      <rc t="1" v="64480"/>
    </bk>
    <bk>
      <rc t="1" v="64481"/>
    </bk>
    <bk>
      <rc t="1" v="64482"/>
    </bk>
    <bk>
      <rc t="1" v="64483"/>
    </bk>
    <bk>
      <rc t="1" v="64484"/>
    </bk>
    <bk>
      <rc t="1" v="64485"/>
    </bk>
    <bk>
      <rc t="1" v="64486"/>
    </bk>
    <bk>
      <rc t="1" v="64487"/>
    </bk>
    <bk>
      <rc t="1" v="64488"/>
    </bk>
    <bk>
      <rc t="1" v="64489"/>
    </bk>
    <bk>
      <rc t="1" v="64490"/>
    </bk>
    <bk>
      <rc t="1" v="64491"/>
    </bk>
    <bk>
      <rc t="1" v="64492"/>
    </bk>
    <bk>
      <rc t="1" v="64493"/>
    </bk>
    <bk>
      <rc t="1" v="64494"/>
    </bk>
    <bk>
      <rc t="1" v="64495"/>
    </bk>
    <bk>
      <rc t="1" v="64496"/>
    </bk>
    <bk>
      <rc t="1" v="64497"/>
    </bk>
    <bk>
      <rc t="1" v="64498"/>
    </bk>
    <bk>
      <rc t="1" v="64499"/>
    </bk>
    <bk>
      <rc t="1" v="64500"/>
    </bk>
    <bk>
      <rc t="1" v="64501"/>
    </bk>
    <bk>
      <rc t="1" v="64502"/>
    </bk>
    <bk>
      <rc t="1" v="64503"/>
    </bk>
    <bk>
      <rc t="1" v="64504"/>
    </bk>
    <bk>
      <rc t="1" v="64505"/>
    </bk>
    <bk>
      <rc t="1" v="64506"/>
    </bk>
    <bk>
      <rc t="1" v="64507"/>
    </bk>
    <bk>
      <rc t="1" v="64508"/>
    </bk>
    <bk>
      <rc t="1" v="64509"/>
    </bk>
    <bk>
      <rc t="1" v="64510"/>
    </bk>
    <bk>
      <rc t="1" v="64511"/>
    </bk>
    <bk>
      <rc t="1" v="64512"/>
    </bk>
    <bk>
      <rc t="1" v="64513"/>
    </bk>
    <bk>
      <rc t="1" v="64514"/>
    </bk>
    <bk>
      <rc t="1" v="64515"/>
    </bk>
    <bk>
      <rc t="1" v="64516"/>
    </bk>
    <bk>
      <rc t="1" v="64517"/>
    </bk>
    <bk>
      <rc t="1" v="64518"/>
    </bk>
    <bk>
      <rc t="1" v="64519"/>
    </bk>
    <bk>
      <rc t="1" v="64520"/>
    </bk>
    <bk>
      <rc t="1" v="64521"/>
    </bk>
    <bk>
      <rc t="1" v="64522"/>
    </bk>
    <bk>
      <rc t="1" v="64523"/>
    </bk>
    <bk>
      <rc t="1" v="64524"/>
    </bk>
    <bk>
      <rc t="1" v="64525"/>
    </bk>
    <bk>
      <rc t="1" v="64526"/>
    </bk>
    <bk>
      <rc t="1" v="64527"/>
    </bk>
    <bk>
      <rc t="1" v="64528"/>
    </bk>
    <bk>
      <rc t="1" v="64529"/>
    </bk>
    <bk>
      <rc t="1" v="64530"/>
    </bk>
    <bk>
      <rc t="1" v="64531"/>
    </bk>
    <bk>
      <rc t="1" v="64532"/>
    </bk>
    <bk>
      <rc t="1" v="64533"/>
    </bk>
    <bk>
      <rc t="1" v="64534"/>
    </bk>
    <bk>
      <rc t="1" v="64535"/>
    </bk>
    <bk>
      <rc t="1" v="64536"/>
    </bk>
    <bk>
      <rc t="1" v="64537"/>
    </bk>
    <bk>
      <rc t="1" v="64538"/>
    </bk>
    <bk>
      <rc t="1" v="64539"/>
    </bk>
    <bk>
      <rc t="1" v="64540"/>
    </bk>
    <bk>
      <rc t="1" v="64541"/>
    </bk>
    <bk>
      <rc t="1" v="64542"/>
    </bk>
    <bk>
      <rc t="1" v="64543"/>
    </bk>
    <bk>
      <rc t="1" v="64544"/>
    </bk>
    <bk>
      <rc t="1" v="64545"/>
    </bk>
    <bk>
      <rc t="1" v="64546"/>
    </bk>
    <bk>
      <rc t="1" v="64547"/>
    </bk>
    <bk>
      <rc t="1" v="64548"/>
    </bk>
    <bk>
      <rc t="1" v="64549"/>
    </bk>
    <bk>
      <rc t="1" v="64550"/>
    </bk>
    <bk>
      <rc t="1" v="64551"/>
    </bk>
    <bk>
      <rc t="1" v="64552"/>
    </bk>
    <bk>
      <rc t="1" v="64553"/>
    </bk>
    <bk>
      <rc t="1" v="64554"/>
    </bk>
    <bk>
      <rc t="1" v="64555"/>
    </bk>
    <bk>
      <rc t="1" v="64556"/>
    </bk>
    <bk>
      <rc t="1" v="64557"/>
    </bk>
    <bk>
      <rc t="1" v="64558"/>
    </bk>
    <bk>
      <rc t="1" v="64559"/>
    </bk>
    <bk>
      <rc t="1" v="64560"/>
    </bk>
    <bk>
      <rc t="1" v="64561"/>
    </bk>
    <bk>
      <rc t="1" v="64562"/>
    </bk>
    <bk>
      <rc t="1" v="64563"/>
    </bk>
    <bk>
      <rc t="1" v="64564"/>
    </bk>
    <bk>
      <rc t="1" v="64565"/>
    </bk>
    <bk>
      <rc t="1" v="64566"/>
    </bk>
    <bk>
      <rc t="1" v="64567"/>
    </bk>
    <bk>
      <rc t="1" v="64568"/>
    </bk>
    <bk>
      <rc t="1" v="64569"/>
    </bk>
    <bk>
      <rc t="1" v="64570"/>
    </bk>
    <bk>
      <rc t="1" v="64571"/>
    </bk>
    <bk>
      <rc t="1" v="64572"/>
    </bk>
    <bk>
      <rc t="1" v="64573"/>
    </bk>
    <bk>
      <rc t="1" v="64574"/>
    </bk>
    <bk>
      <rc t="1" v="64575"/>
    </bk>
    <bk>
      <rc t="1" v="64576"/>
    </bk>
    <bk>
      <rc t="1" v="64577"/>
    </bk>
    <bk>
      <rc t="1" v="64578"/>
    </bk>
    <bk>
      <rc t="1" v="64579"/>
    </bk>
    <bk>
      <rc t="1" v="64580"/>
    </bk>
    <bk>
      <rc t="1" v="64581"/>
    </bk>
    <bk>
      <rc t="1" v="64582"/>
    </bk>
    <bk>
      <rc t="1" v="64583"/>
    </bk>
    <bk>
      <rc t="1" v="64584"/>
    </bk>
    <bk>
      <rc t="1" v="64585"/>
    </bk>
    <bk>
      <rc t="1" v="64586"/>
    </bk>
    <bk>
      <rc t="1" v="64587"/>
    </bk>
    <bk>
      <rc t="1" v="64588"/>
    </bk>
    <bk>
      <rc t="1" v="64589"/>
    </bk>
    <bk>
      <rc t="1" v="64590"/>
    </bk>
    <bk>
      <rc t="1" v="64591"/>
    </bk>
    <bk>
      <rc t="1" v="64592"/>
    </bk>
    <bk>
      <rc t="1" v="64593"/>
    </bk>
    <bk>
      <rc t="1" v="64594"/>
    </bk>
    <bk>
      <rc t="1" v="64595"/>
    </bk>
    <bk>
      <rc t="1" v="64596"/>
    </bk>
    <bk>
      <rc t="1" v="64597"/>
    </bk>
    <bk>
      <rc t="1" v="64598"/>
    </bk>
    <bk>
      <rc t="1" v="64599"/>
    </bk>
    <bk>
      <rc t="1" v="64600"/>
    </bk>
    <bk>
      <rc t="1" v="64601"/>
    </bk>
    <bk>
      <rc t="1" v="64602"/>
    </bk>
    <bk>
      <rc t="1" v="64603"/>
    </bk>
    <bk>
      <rc t="1" v="64604"/>
    </bk>
    <bk>
      <rc t="1" v="64605"/>
    </bk>
    <bk>
      <rc t="1" v="64606"/>
    </bk>
    <bk>
      <rc t="1" v="64607"/>
    </bk>
    <bk>
      <rc t="1" v="64608"/>
    </bk>
    <bk>
      <rc t="1" v="64609"/>
    </bk>
    <bk>
      <rc t="1" v="64610"/>
    </bk>
    <bk>
      <rc t="1" v="64611"/>
    </bk>
    <bk>
      <rc t="1" v="64612"/>
    </bk>
    <bk>
      <rc t="1" v="64613"/>
    </bk>
    <bk>
      <rc t="1" v="64614"/>
    </bk>
    <bk>
      <rc t="1" v="64615"/>
    </bk>
    <bk>
      <rc t="1" v="64616"/>
    </bk>
    <bk>
      <rc t="1" v="64617"/>
    </bk>
    <bk>
      <rc t="1" v="64618"/>
    </bk>
    <bk>
      <rc t="1" v="64619"/>
    </bk>
    <bk>
      <rc t="1" v="64620"/>
    </bk>
    <bk>
      <rc t="1" v="64621"/>
    </bk>
    <bk>
      <rc t="1" v="64622"/>
    </bk>
    <bk>
      <rc t="1" v="64623"/>
    </bk>
    <bk>
      <rc t="1" v="64624"/>
    </bk>
    <bk>
      <rc t="1" v="64625"/>
    </bk>
    <bk>
      <rc t="1" v="64626"/>
    </bk>
    <bk>
      <rc t="1" v="64627"/>
    </bk>
    <bk>
      <rc t="1" v="64628"/>
    </bk>
    <bk>
      <rc t="1" v="64629"/>
    </bk>
    <bk>
      <rc t="1" v="64630"/>
    </bk>
    <bk>
      <rc t="1" v="64631"/>
    </bk>
    <bk>
      <rc t="1" v="64632"/>
    </bk>
    <bk>
      <rc t="1" v="64633"/>
    </bk>
    <bk>
      <rc t="1" v="64634"/>
    </bk>
    <bk>
      <rc t="1" v="64635"/>
    </bk>
    <bk>
      <rc t="1" v="64636"/>
    </bk>
    <bk>
      <rc t="1" v="64637"/>
    </bk>
    <bk>
      <rc t="1" v="64638"/>
    </bk>
    <bk>
      <rc t="1" v="64639"/>
    </bk>
    <bk>
      <rc t="1" v="64640"/>
    </bk>
    <bk>
      <rc t="1" v="64641"/>
    </bk>
    <bk>
      <rc t="1" v="64642"/>
    </bk>
    <bk>
      <rc t="1" v="64643"/>
    </bk>
    <bk>
      <rc t="1" v="64644"/>
    </bk>
    <bk>
      <rc t="1" v="64645"/>
    </bk>
    <bk>
      <rc t="1" v="64646"/>
    </bk>
    <bk>
      <rc t="1" v="64647"/>
    </bk>
    <bk>
      <rc t="1" v="64648"/>
    </bk>
    <bk>
      <rc t="1" v="64649"/>
    </bk>
    <bk>
      <rc t="1" v="64650"/>
    </bk>
    <bk>
      <rc t="1" v="64651"/>
    </bk>
    <bk>
      <rc t="1" v="64652"/>
    </bk>
    <bk>
      <rc t="1" v="64653"/>
    </bk>
    <bk>
      <rc t="1" v="64654"/>
    </bk>
    <bk>
      <rc t="1" v="64655"/>
    </bk>
    <bk>
      <rc t="1" v="64656"/>
    </bk>
    <bk>
      <rc t="1" v="64657"/>
    </bk>
    <bk>
      <rc t="1" v="64658"/>
    </bk>
    <bk>
      <rc t="1" v="64659"/>
    </bk>
    <bk>
      <rc t="1" v="64660"/>
    </bk>
    <bk>
      <rc t="1" v="64661"/>
    </bk>
    <bk>
      <rc t="1" v="64662"/>
    </bk>
    <bk>
      <rc t="1" v="64663"/>
    </bk>
    <bk>
      <rc t="1" v="64664"/>
    </bk>
    <bk>
      <rc t="1" v="64665"/>
    </bk>
    <bk>
      <rc t="1" v="64666"/>
    </bk>
    <bk>
      <rc t="1" v="64667"/>
    </bk>
    <bk>
      <rc t="1" v="64668"/>
    </bk>
    <bk>
      <rc t="1" v="64669"/>
    </bk>
    <bk>
      <rc t="1" v="64670"/>
    </bk>
    <bk>
      <rc t="1" v="64671"/>
    </bk>
    <bk>
      <rc t="1" v="64672"/>
    </bk>
    <bk>
      <rc t="1" v="64673"/>
    </bk>
    <bk>
      <rc t="1" v="64674"/>
    </bk>
    <bk>
      <rc t="1" v="64675"/>
    </bk>
    <bk>
      <rc t="1" v="64676"/>
    </bk>
    <bk>
      <rc t="1" v="64677"/>
    </bk>
    <bk>
      <rc t="1" v="64678"/>
    </bk>
    <bk>
      <rc t="1" v="64679"/>
    </bk>
    <bk>
      <rc t="1" v="64680"/>
    </bk>
    <bk>
      <rc t="1" v="64681"/>
    </bk>
    <bk>
      <rc t="1" v="64682"/>
    </bk>
    <bk>
      <rc t="1" v="64683"/>
    </bk>
    <bk>
      <rc t="1" v="64684"/>
    </bk>
    <bk>
      <rc t="1" v="64685"/>
    </bk>
    <bk>
      <rc t="1" v="64686"/>
    </bk>
    <bk>
      <rc t="1" v="64687"/>
    </bk>
    <bk>
      <rc t="1" v="64688"/>
    </bk>
    <bk>
      <rc t="1" v="64689"/>
    </bk>
    <bk>
      <rc t="1" v="64690"/>
    </bk>
    <bk>
      <rc t="1" v="64691"/>
    </bk>
    <bk>
      <rc t="1" v="64692"/>
    </bk>
    <bk>
      <rc t="1" v="64693"/>
    </bk>
    <bk>
      <rc t="1" v="64694"/>
    </bk>
    <bk>
      <rc t="1" v="64695"/>
    </bk>
    <bk>
      <rc t="1" v="64696"/>
    </bk>
    <bk>
      <rc t="1" v="64697"/>
    </bk>
    <bk>
      <rc t="1" v="64698"/>
    </bk>
    <bk>
      <rc t="1" v="64699"/>
    </bk>
    <bk>
      <rc t="1" v="64700"/>
    </bk>
    <bk>
      <rc t="1" v="64701"/>
    </bk>
    <bk>
      <rc t="1" v="64702"/>
    </bk>
    <bk>
      <rc t="1" v="64703"/>
    </bk>
    <bk>
      <rc t="1" v="64704"/>
    </bk>
    <bk>
      <rc t="1" v="64705"/>
    </bk>
    <bk>
      <rc t="1" v="64706"/>
    </bk>
    <bk>
      <rc t="1" v="64707"/>
    </bk>
    <bk>
      <rc t="1" v="64708"/>
    </bk>
    <bk>
      <rc t="1" v="64709"/>
    </bk>
    <bk>
      <rc t="1" v="64710"/>
    </bk>
    <bk>
      <rc t="1" v="64711"/>
    </bk>
    <bk>
      <rc t="1" v="64712"/>
    </bk>
    <bk>
      <rc t="1" v="64713"/>
    </bk>
    <bk>
      <rc t="1" v="64714"/>
    </bk>
    <bk>
      <rc t="1" v="64715"/>
    </bk>
    <bk>
      <rc t="1" v="64716"/>
    </bk>
    <bk>
      <rc t="1" v="64717"/>
    </bk>
    <bk>
      <rc t="1" v="64718"/>
    </bk>
    <bk>
      <rc t="1" v="64719"/>
    </bk>
    <bk>
      <rc t="1" v="64720"/>
    </bk>
    <bk>
      <rc t="1" v="64721"/>
    </bk>
    <bk>
      <rc t="1" v="64722"/>
    </bk>
    <bk>
      <rc t="1" v="64723"/>
    </bk>
    <bk>
      <rc t="1" v="64724"/>
    </bk>
    <bk>
      <rc t="1" v="64725"/>
    </bk>
    <bk>
      <rc t="1" v="64726"/>
    </bk>
    <bk>
      <rc t="1" v="64727"/>
    </bk>
    <bk>
      <rc t="1" v="64728"/>
    </bk>
    <bk>
      <rc t="1" v="64729"/>
    </bk>
    <bk>
      <rc t="1" v="64730"/>
    </bk>
    <bk>
      <rc t="1" v="64731"/>
    </bk>
    <bk>
      <rc t="1" v="64732"/>
    </bk>
    <bk>
      <rc t="1" v="64733"/>
    </bk>
    <bk>
      <rc t="1" v="64734"/>
    </bk>
    <bk>
      <rc t="1" v="64735"/>
    </bk>
    <bk>
      <rc t="1" v="64736"/>
    </bk>
    <bk>
      <rc t="1" v="64737"/>
    </bk>
    <bk>
      <rc t="1" v="64738"/>
    </bk>
    <bk>
      <rc t="1" v="64739"/>
    </bk>
    <bk>
      <rc t="1" v="64740"/>
    </bk>
    <bk>
      <rc t="1" v="64741"/>
    </bk>
    <bk>
      <rc t="1" v="64742"/>
    </bk>
    <bk>
      <rc t="1" v="64743"/>
    </bk>
    <bk>
      <rc t="1" v="64744"/>
    </bk>
    <bk>
      <rc t="1" v="64745"/>
    </bk>
    <bk>
      <rc t="1" v="64746"/>
    </bk>
    <bk>
      <rc t="1" v="64747"/>
    </bk>
    <bk>
      <rc t="1" v="64748"/>
    </bk>
    <bk>
      <rc t="1" v="64749"/>
    </bk>
    <bk>
      <rc t="1" v="64750"/>
    </bk>
    <bk>
      <rc t="1" v="64751"/>
    </bk>
    <bk>
      <rc t="1" v="64752"/>
    </bk>
    <bk>
      <rc t="1" v="64753"/>
    </bk>
    <bk>
      <rc t="1" v="64754"/>
    </bk>
    <bk>
      <rc t="1" v="64755"/>
    </bk>
    <bk>
      <rc t="1" v="64756"/>
    </bk>
    <bk>
      <rc t="1" v="64757"/>
    </bk>
    <bk>
      <rc t="1" v="64758"/>
    </bk>
    <bk>
      <rc t="1" v="64759"/>
    </bk>
    <bk>
      <rc t="1" v="64760"/>
    </bk>
    <bk>
      <rc t="1" v="64761"/>
    </bk>
    <bk>
      <rc t="1" v="64762"/>
    </bk>
    <bk>
      <rc t="1" v="64763"/>
    </bk>
    <bk>
      <rc t="1" v="64764"/>
    </bk>
    <bk>
      <rc t="1" v="64765"/>
    </bk>
    <bk>
      <rc t="1" v="64766"/>
    </bk>
    <bk>
      <rc t="1" v="64767"/>
    </bk>
    <bk>
      <rc t="1" v="64768"/>
    </bk>
    <bk>
      <rc t="1" v="64769"/>
    </bk>
    <bk>
      <rc t="1" v="64770"/>
    </bk>
    <bk>
      <rc t="1" v="64771"/>
    </bk>
    <bk>
      <rc t="1" v="64772"/>
    </bk>
    <bk>
      <rc t="1" v="64773"/>
    </bk>
    <bk>
      <rc t="1" v="64774"/>
    </bk>
    <bk>
      <rc t="1" v="64775"/>
    </bk>
    <bk>
      <rc t="1" v="64776"/>
    </bk>
    <bk>
      <rc t="1" v="64777"/>
    </bk>
    <bk>
      <rc t="1" v="64778"/>
    </bk>
    <bk>
      <rc t="1" v="64779"/>
    </bk>
    <bk>
      <rc t="1" v="64780"/>
    </bk>
    <bk>
      <rc t="1" v="64781"/>
    </bk>
    <bk>
      <rc t="1" v="64782"/>
    </bk>
    <bk>
      <rc t="1" v="64783"/>
    </bk>
    <bk>
      <rc t="1" v="64784"/>
    </bk>
    <bk>
      <rc t="1" v="64785"/>
    </bk>
    <bk>
      <rc t="1" v="64786"/>
    </bk>
    <bk>
      <rc t="1" v="64787"/>
    </bk>
    <bk>
      <rc t="1" v="64788"/>
    </bk>
    <bk>
      <rc t="1" v="64789"/>
    </bk>
    <bk>
      <rc t="1" v="64790"/>
    </bk>
    <bk>
      <rc t="1" v="64791"/>
    </bk>
    <bk>
      <rc t="1" v="64792"/>
    </bk>
    <bk>
      <rc t="1" v="64793"/>
    </bk>
    <bk>
      <rc t="1" v="64794"/>
    </bk>
    <bk>
      <rc t="1" v="64795"/>
    </bk>
    <bk>
      <rc t="1" v="64796"/>
    </bk>
    <bk>
      <rc t="1" v="64797"/>
    </bk>
    <bk>
      <rc t="1" v="64798"/>
    </bk>
    <bk>
      <rc t="1" v="64799"/>
    </bk>
    <bk>
      <rc t="1" v="64800"/>
    </bk>
    <bk>
      <rc t="1" v="64801"/>
    </bk>
    <bk>
      <rc t="1" v="64802"/>
    </bk>
    <bk>
      <rc t="1" v="64803"/>
    </bk>
    <bk>
      <rc t="1" v="64804"/>
    </bk>
    <bk>
      <rc t="1" v="64805"/>
    </bk>
    <bk>
      <rc t="1" v="64806"/>
    </bk>
    <bk>
      <rc t="1" v="64807"/>
    </bk>
    <bk>
      <rc t="1" v="64808"/>
    </bk>
    <bk>
      <rc t="1" v="64809"/>
    </bk>
    <bk>
      <rc t="1" v="64810"/>
    </bk>
    <bk>
      <rc t="1" v="64811"/>
    </bk>
    <bk>
      <rc t="1" v="64812"/>
    </bk>
    <bk>
      <rc t="1" v="64813"/>
    </bk>
    <bk>
      <rc t="1" v="64814"/>
    </bk>
    <bk>
      <rc t="1" v="64815"/>
    </bk>
    <bk>
      <rc t="1" v="64816"/>
    </bk>
    <bk>
      <rc t="1" v="64817"/>
    </bk>
    <bk>
      <rc t="1" v="64818"/>
    </bk>
    <bk>
      <rc t="1" v="64819"/>
    </bk>
    <bk>
      <rc t="1" v="64820"/>
    </bk>
    <bk>
      <rc t="1" v="64821"/>
    </bk>
    <bk>
      <rc t="1" v="64822"/>
    </bk>
    <bk>
      <rc t="1" v="64823"/>
    </bk>
    <bk>
      <rc t="1" v="64824"/>
    </bk>
    <bk>
      <rc t="1" v="64825"/>
    </bk>
    <bk>
      <rc t="1" v="64826"/>
    </bk>
    <bk>
      <rc t="1" v="64827"/>
    </bk>
    <bk>
      <rc t="1" v="64828"/>
    </bk>
    <bk>
      <rc t="1" v="64829"/>
    </bk>
    <bk>
      <rc t="1" v="64830"/>
    </bk>
    <bk>
      <rc t="1" v="64831"/>
    </bk>
    <bk>
      <rc t="1" v="64832"/>
    </bk>
    <bk>
      <rc t="1" v="64833"/>
    </bk>
    <bk>
      <rc t="1" v="64834"/>
    </bk>
    <bk>
      <rc t="1" v="64835"/>
    </bk>
    <bk>
      <rc t="1" v="64836"/>
    </bk>
    <bk>
      <rc t="1" v="64837"/>
    </bk>
    <bk>
      <rc t="1" v="64838"/>
    </bk>
    <bk>
      <rc t="1" v="64839"/>
    </bk>
    <bk>
      <rc t="1" v="64840"/>
    </bk>
    <bk>
      <rc t="1" v="64841"/>
    </bk>
    <bk>
      <rc t="1" v="64842"/>
    </bk>
    <bk>
      <rc t="1" v="64843"/>
    </bk>
    <bk>
      <rc t="1" v="64844"/>
    </bk>
    <bk>
      <rc t="1" v="64845"/>
    </bk>
    <bk>
      <rc t="1" v="64846"/>
    </bk>
    <bk>
      <rc t="1" v="64847"/>
    </bk>
    <bk>
      <rc t="1" v="64848"/>
    </bk>
    <bk>
      <rc t="1" v="64849"/>
    </bk>
    <bk>
      <rc t="1" v="64850"/>
    </bk>
    <bk>
      <rc t="1" v="64851"/>
    </bk>
    <bk>
      <rc t="1" v="64852"/>
    </bk>
    <bk>
      <rc t="1" v="64853"/>
    </bk>
    <bk>
      <rc t="1" v="64854"/>
    </bk>
    <bk>
      <rc t="1" v="64855"/>
    </bk>
    <bk>
      <rc t="1" v="64856"/>
    </bk>
    <bk>
      <rc t="1" v="64857"/>
    </bk>
    <bk>
      <rc t="1" v="64858"/>
    </bk>
    <bk>
      <rc t="1" v="64859"/>
    </bk>
    <bk>
      <rc t="1" v="64860"/>
    </bk>
    <bk>
      <rc t="1" v="64861"/>
    </bk>
    <bk>
      <rc t="1" v="64862"/>
    </bk>
    <bk>
      <rc t="1" v="64863"/>
    </bk>
    <bk>
      <rc t="1" v="64864"/>
    </bk>
    <bk>
      <rc t="1" v="64865"/>
    </bk>
    <bk>
      <rc t="1" v="64866"/>
    </bk>
    <bk>
      <rc t="1" v="64867"/>
    </bk>
    <bk>
      <rc t="1" v="64868"/>
    </bk>
    <bk>
      <rc t="1" v="64869"/>
    </bk>
    <bk>
      <rc t="1" v="64870"/>
    </bk>
    <bk>
      <rc t="1" v="64871"/>
    </bk>
    <bk>
      <rc t="1" v="64872"/>
    </bk>
    <bk>
      <rc t="1" v="64873"/>
    </bk>
    <bk>
      <rc t="1" v="64874"/>
    </bk>
    <bk>
      <rc t="1" v="64875"/>
    </bk>
    <bk>
      <rc t="1" v="64876"/>
    </bk>
    <bk>
      <rc t="1" v="64877"/>
    </bk>
    <bk>
      <rc t="1" v="64878"/>
    </bk>
    <bk>
      <rc t="1" v="64879"/>
    </bk>
    <bk>
      <rc t="1" v="64880"/>
    </bk>
    <bk>
      <rc t="1" v="64881"/>
    </bk>
    <bk>
      <rc t="1" v="64882"/>
    </bk>
    <bk>
      <rc t="1" v="64883"/>
    </bk>
    <bk>
      <rc t="1" v="64884"/>
    </bk>
    <bk>
      <rc t="1" v="64885"/>
    </bk>
    <bk>
      <rc t="1" v="64886"/>
    </bk>
    <bk>
      <rc t="1" v="64887"/>
    </bk>
    <bk>
      <rc t="1" v="64888"/>
    </bk>
    <bk>
      <rc t="1" v="64889"/>
    </bk>
    <bk>
      <rc t="1" v="64890"/>
    </bk>
    <bk>
      <rc t="1" v="64891"/>
    </bk>
    <bk>
      <rc t="1" v="64892"/>
    </bk>
    <bk>
      <rc t="1" v="64893"/>
    </bk>
    <bk>
      <rc t="1" v="64894"/>
    </bk>
    <bk>
      <rc t="1" v="64895"/>
    </bk>
    <bk>
      <rc t="1" v="64896"/>
    </bk>
    <bk>
      <rc t="1" v="64897"/>
    </bk>
    <bk>
      <rc t="1" v="64898"/>
    </bk>
    <bk>
      <rc t="1" v="64899"/>
    </bk>
    <bk>
      <rc t="1" v="64900"/>
    </bk>
    <bk>
      <rc t="1" v="64901"/>
    </bk>
    <bk>
      <rc t="1" v="64902"/>
    </bk>
    <bk>
      <rc t="1" v="64903"/>
    </bk>
    <bk>
      <rc t="1" v="64904"/>
    </bk>
    <bk>
      <rc t="1" v="64905"/>
    </bk>
    <bk>
      <rc t="1" v="64906"/>
    </bk>
    <bk>
      <rc t="1" v="64907"/>
    </bk>
    <bk>
      <rc t="1" v="64908"/>
    </bk>
    <bk>
      <rc t="1" v="64909"/>
    </bk>
    <bk>
      <rc t="1" v="64910"/>
    </bk>
    <bk>
      <rc t="1" v="64911"/>
    </bk>
    <bk>
      <rc t="1" v="64912"/>
    </bk>
    <bk>
      <rc t="1" v="64913"/>
    </bk>
    <bk>
      <rc t="1" v="64914"/>
    </bk>
    <bk>
      <rc t="1" v="64915"/>
    </bk>
    <bk>
      <rc t="1" v="64916"/>
    </bk>
    <bk>
      <rc t="1" v="64917"/>
    </bk>
    <bk>
      <rc t="1" v="64918"/>
    </bk>
    <bk>
      <rc t="1" v="64919"/>
    </bk>
    <bk>
      <rc t="1" v="64920"/>
    </bk>
    <bk>
      <rc t="1" v="64921"/>
    </bk>
    <bk>
      <rc t="1" v="64922"/>
    </bk>
    <bk>
      <rc t="1" v="64923"/>
    </bk>
    <bk>
      <rc t="1" v="64924"/>
    </bk>
    <bk>
      <rc t="1" v="64925"/>
    </bk>
    <bk>
      <rc t="1" v="64926"/>
    </bk>
    <bk>
      <rc t="1" v="64927"/>
    </bk>
    <bk>
      <rc t="1" v="64928"/>
    </bk>
    <bk>
      <rc t="1" v="64929"/>
    </bk>
    <bk>
      <rc t="1" v="64930"/>
    </bk>
    <bk>
      <rc t="1" v="64931"/>
    </bk>
    <bk>
      <rc t="1" v="64932"/>
    </bk>
    <bk>
      <rc t="1" v="64933"/>
    </bk>
    <bk>
      <rc t="1" v="64934"/>
    </bk>
    <bk>
      <rc t="1" v="64935"/>
    </bk>
    <bk>
      <rc t="1" v="64936"/>
    </bk>
    <bk>
      <rc t="1" v="64937"/>
    </bk>
    <bk>
      <rc t="1" v="64938"/>
    </bk>
    <bk>
      <rc t="1" v="64939"/>
    </bk>
    <bk>
      <rc t="1" v="64940"/>
    </bk>
    <bk>
      <rc t="1" v="64941"/>
    </bk>
    <bk>
      <rc t="1" v="64942"/>
    </bk>
    <bk>
      <rc t="1" v="64943"/>
    </bk>
    <bk>
      <rc t="1" v="64944"/>
    </bk>
    <bk>
      <rc t="1" v="64945"/>
    </bk>
    <bk>
      <rc t="1" v="64946"/>
    </bk>
    <bk>
      <rc t="1" v="64947"/>
    </bk>
    <bk>
      <rc t="1" v="64948"/>
    </bk>
    <bk>
      <rc t="1" v="64949"/>
    </bk>
    <bk>
      <rc t="1" v="64950"/>
    </bk>
    <bk>
      <rc t="1" v="64951"/>
    </bk>
    <bk>
      <rc t="1" v="64952"/>
    </bk>
    <bk>
      <rc t="1" v="64953"/>
    </bk>
    <bk>
      <rc t="1" v="64954"/>
    </bk>
    <bk>
      <rc t="1" v="64955"/>
    </bk>
    <bk>
      <rc t="1" v="64956"/>
    </bk>
    <bk>
      <rc t="1" v="64957"/>
    </bk>
    <bk>
      <rc t="1" v="64958"/>
    </bk>
    <bk>
      <rc t="1" v="64959"/>
    </bk>
    <bk>
      <rc t="1" v="64960"/>
    </bk>
    <bk>
      <rc t="1" v="64961"/>
    </bk>
    <bk>
      <rc t="1" v="64962"/>
    </bk>
    <bk>
      <rc t="1" v="64963"/>
    </bk>
    <bk>
      <rc t="1" v="64964"/>
    </bk>
    <bk>
      <rc t="1" v="64965"/>
    </bk>
    <bk>
      <rc t="1" v="64966"/>
    </bk>
    <bk>
      <rc t="1" v="64967"/>
    </bk>
    <bk>
      <rc t="1" v="64968"/>
    </bk>
    <bk>
      <rc t="1" v="64969"/>
    </bk>
    <bk>
      <rc t="1" v="64970"/>
    </bk>
    <bk>
      <rc t="1" v="64971"/>
    </bk>
    <bk>
      <rc t="1" v="64972"/>
    </bk>
    <bk>
      <rc t="1" v="64973"/>
    </bk>
    <bk>
      <rc t="1" v="64974"/>
    </bk>
    <bk>
      <rc t="1" v="64975"/>
    </bk>
    <bk>
      <rc t="1" v="64976"/>
    </bk>
    <bk>
      <rc t="1" v="64977"/>
    </bk>
    <bk>
      <rc t="1" v="64978"/>
    </bk>
    <bk>
      <rc t="1" v="64979"/>
    </bk>
    <bk>
      <rc t="1" v="64980"/>
    </bk>
    <bk>
      <rc t="1" v="64981"/>
    </bk>
    <bk>
      <rc t="1" v="64982"/>
    </bk>
    <bk>
      <rc t="1" v="64983"/>
    </bk>
    <bk>
      <rc t="1" v="64984"/>
    </bk>
    <bk>
      <rc t="1" v="64985"/>
    </bk>
    <bk>
      <rc t="1" v="64986"/>
    </bk>
    <bk>
      <rc t="1" v="64987"/>
    </bk>
    <bk>
      <rc t="1" v="64988"/>
    </bk>
    <bk>
      <rc t="1" v="64989"/>
    </bk>
    <bk>
      <rc t="1" v="64990"/>
    </bk>
    <bk>
      <rc t="1" v="64991"/>
    </bk>
    <bk>
      <rc t="1" v="64992"/>
    </bk>
    <bk>
      <rc t="1" v="64993"/>
    </bk>
    <bk>
      <rc t="1" v="64994"/>
    </bk>
    <bk>
      <rc t="1" v="64995"/>
    </bk>
    <bk>
      <rc t="1" v="64996"/>
    </bk>
    <bk>
      <rc t="1" v="64997"/>
    </bk>
    <bk>
      <rc t="1" v="64998"/>
    </bk>
    <bk>
      <rc t="1" v="64999"/>
    </bk>
    <bk>
      <rc t="1" v="65000"/>
    </bk>
    <bk>
      <rc t="1" v="65001"/>
    </bk>
    <bk>
      <rc t="1" v="65002"/>
    </bk>
    <bk>
      <rc t="1" v="65003"/>
    </bk>
    <bk>
      <rc t="1" v="65004"/>
    </bk>
    <bk>
      <rc t="1" v="65005"/>
    </bk>
    <bk>
      <rc t="1" v="65006"/>
    </bk>
    <bk>
      <rc t="1" v="65007"/>
    </bk>
    <bk>
      <rc t="1" v="65008"/>
    </bk>
    <bk>
      <rc t="1" v="65009"/>
    </bk>
    <bk>
      <rc t="1" v="65010"/>
    </bk>
    <bk>
      <rc t="1" v="65011"/>
    </bk>
    <bk>
      <rc t="1" v="65012"/>
    </bk>
    <bk>
      <rc t="1" v="65013"/>
    </bk>
    <bk>
      <rc t="1" v="65014"/>
    </bk>
    <bk>
      <rc t="1" v="65015"/>
    </bk>
    <bk>
      <rc t="1" v="65016"/>
    </bk>
    <bk>
      <rc t="1" v="65017"/>
    </bk>
    <bk>
      <rc t="1" v="65018"/>
    </bk>
    <bk>
      <rc t="1" v="65019"/>
    </bk>
    <bk>
      <rc t="1" v="65020"/>
    </bk>
    <bk>
      <rc t="1" v="65021"/>
    </bk>
    <bk>
      <rc t="1" v="65022"/>
    </bk>
    <bk>
      <rc t="1" v="65023"/>
    </bk>
    <bk>
      <rc t="1" v="65024"/>
    </bk>
    <bk>
      <rc t="1" v="65025"/>
    </bk>
    <bk>
      <rc t="1" v="65026"/>
    </bk>
    <bk>
      <rc t="1" v="65027"/>
    </bk>
    <bk>
      <rc t="1" v="65028"/>
    </bk>
    <bk>
      <rc t="1" v="65029"/>
    </bk>
    <bk>
      <rc t="1" v="65030"/>
    </bk>
    <bk>
      <rc t="1" v="65031"/>
    </bk>
    <bk>
      <rc t="1" v="65032"/>
    </bk>
    <bk>
      <rc t="1" v="65033"/>
    </bk>
    <bk>
      <rc t="1" v="65034"/>
    </bk>
    <bk>
      <rc t="1" v="65035"/>
    </bk>
    <bk>
      <rc t="1" v="65036"/>
    </bk>
    <bk>
      <rc t="1" v="65037"/>
    </bk>
    <bk>
      <rc t="1" v="65038"/>
    </bk>
    <bk>
      <rc t="1" v="65039"/>
    </bk>
    <bk>
      <rc t="1" v="65040"/>
    </bk>
    <bk>
      <rc t="1" v="65041"/>
    </bk>
    <bk>
      <rc t="1" v="65042"/>
    </bk>
    <bk>
      <rc t="1" v="65043"/>
    </bk>
    <bk>
      <rc t="1" v="65044"/>
    </bk>
    <bk>
      <rc t="1" v="65045"/>
    </bk>
    <bk>
      <rc t="1" v="65046"/>
    </bk>
    <bk>
      <rc t="1" v="65047"/>
    </bk>
    <bk>
      <rc t="1" v="65048"/>
    </bk>
    <bk>
      <rc t="1" v="65049"/>
    </bk>
    <bk>
      <rc t="1" v="65050"/>
    </bk>
    <bk>
      <rc t="1" v="65051"/>
    </bk>
    <bk>
      <rc t="1" v="65052"/>
    </bk>
    <bk>
      <rc t="1" v="65053"/>
    </bk>
    <bk>
      <rc t="1" v="65054"/>
    </bk>
    <bk>
      <rc t="1" v="65055"/>
    </bk>
    <bk>
      <rc t="1" v="65056"/>
    </bk>
    <bk>
      <rc t="1" v="65057"/>
    </bk>
    <bk>
      <rc t="1" v="65058"/>
    </bk>
    <bk>
      <rc t="1" v="65059"/>
    </bk>
    <bk>
      <rc t="1" v="65060"/>
    </bk>
    <bk>
      <rc t="1" v="65061"/>
    </bk>
    <bk>
      <rc t="1" v="65062"/>
    </bk>
    <bk>
      <rc t="1" v="65063"/>
    </bk>
    <bk>
      <rc t="1" v="65064"/>
    </bk>
    <bk>
      <rc t="1" v="65065"/>
    </bk>
    <bk>
      <rc t="1" v="65066"/>
    </bk>
    <bk>
      <rc t="1" v="65067"/>
    </bk>
    <bk>
      <rc t="1" v="65068"/>
    </bk>
    <bk>
      <rc t="1" v="65069"/>
    </bk>
    <bk>
      <rc t="1" v="65070"/>
    </bk>
    <bk>
      <rc t="1" v="65071"/>
    </bk>
    <bk>
      <rc t="1" v="65072"/>
    </bk>
    <bk>
      <rc t="1" v="65073"/>
    </bk>
    <bk>
      <rc t="1" v="65074"/>
    </bk>
    <bk>
      <rc t="1" v="65075"/>
    </bk>
    <bk>
      <rc t="1" v="65076"/>
    </bk>
    <bk>
      <rc t="1" v="65077"/>
    </bk>
    <bk>
      <rc t="1" v="65078"/>
    </bk>
    <bk>
      <rc t="1" v="65079"/>
    </bk>
    <bk>
      <rc t="1" v="65080"/>
    </bk>
    <bk>
      <rc t="1" v="65081"/>
    </bk>
    <bk>
      <rc t="1" v="65082"/>
    </bk>
    <bk>
      <rc t="1" v="65083"/>
    </bk>
    <bk>
      <rc t="1" v="65084"/>
    </bk>
    <bk>
      <rc t="1" v="65085"/>
    </bk>
    <bk>
      <rc t="1" v="65086"/>
    </bk>
    <bk>
      <rc t="1" v="65087"/>
    </bk>
    <bk>
      <rc t="1" v="65088"/>
    </bk>
    <bk>
      <rc t="1" v="65089"/>
    </bk>
    <bk>
      <rc t="1" v="65090"/>
    </bk>
    <bk>
      <rc t="1" v="65091"/>
    </bk>
    <bk>
      <rc t="1" v="65092"/>
    </bk>
    <bk>
      <rc t="1" v="65093"/>
    </bk>
    <bk>
      <rc t="1" v="65094"/>
    </bk>
    <bk>
      <rc t="1" v="65095"/>
    </bk>
    <bk>
      <rc t="1" v="65096"/>
    </bk>
    <bk>
      <rc t="1" v="65097"/>
    </bk>
    <bk>
      <rc t="1" v="65098"/>
    </bk>
    <bk>
      <rc t="1" v="65099"/>
    </bk>
    <bk>
      <rc t="1" v="65100"/>
    </bk>
    <bk>
      <rc t="1" v="65101"/>
    </bk>
    <bk>
      <rc t="1" v="65102"/>
    </bk>
    <bk>
      <rc t="1" v="65103"/>
    </bk>
    <bk>
      <rc t="1" v="65104"/>
    </bk>
    <bk>
      <rc t="1" v="65105"/>
    </bk>
    <bk>
      <rc t="1" v="65106"/>
    </bk>
    <bk>
      <rc t="1" v="65107"/>
    </bk>
    <bk>
      <rc t="1" v="65108"/>
    </bk>
    <bk>
      <rc t="1" v="65109"/>
    </bk>
    <bk>
      <rc t="1" v="65110"/>
    </bk>
    <bk>
      <rc t="1" v="65111"/>
    </bk>
    <bk>
      <rc t="1" v="65112"/>
    </bk>
    <bk>
      <rc t="1" v="65113"/>
    </bk>
    <bk>
      <rc t="1" v="65114"/>
    </bk>
    <bk>
      <rc t="1" v="65115"/>
    </bk>
    <bk>
      <rc t="1" v="65116"/>
    </bk>
    <bk>
      <rc t="1" v="65117"/>
    </bk>
    <bk>
      <rc t="1" v="65118"/>
    </bk>
    <bk>
      <rc t="1" v="65119"/>
    </bk>
    <bk>
      <rc t="1" v="65120"/>
    </bk>
    <bk>
      <rc t="1" v="65121"/>
    </bk>
    <bk>
      <rc t="1" v="65122"/>
    </bk>
    <bk>
      <rc t="1" v="65123"/>
    </bk>
    <bk>
      <rc t="1" v="65124"/>
    </bk>
    <bk>
      <rc t="1" v="65125"/>
    </bk>
    <bk>
      <rc t="1" v="65126"/>
    </bk>
    <bk>
      <rc t="1" v="65127"/>
    </bk>
    <bk>
      <rc t="1" v="65128"/>
    </bk>
    <bk>
      <rc t="1" v="65129"/>
    </bk>
    <bk>
      <rc t="1" v="65130"/>
    </bk>
    <bk>
      <rc t="1" v="65131"/>
    </bk>
    <bk>
      <rc t="1" v="65132"/>
    </bk>
    <bk>
      <rc t="1" v="65133"/>
    </bk>
    <bk>
      <rc t="1" v="65134"/>
    </bk>
    <bk>
      <rc t="1" v="65135"/>
    </bk>
    <bk>
      <rc t="1" v="65136"/>
    </bk>
    <bk>
      <rc t="1" v="65137"/>
    </bk>
    <bk>
      <rc t="1" v="65138"/>
    </bk>
    <bk>
      <rc t="1" v="65139"/>
    </bk>
    <bk>
      <rc t="1" v="65140"/>
    </bk>
    <bk>
      <rc t="1" v="65141"/>
    </bk>
    <bk>
      <rc t="1" v="65142"/>
    </bk>
    <bk>
      <rc t="1" v="65143"/>
    </bk>
    <bk>
      <rc t="1" v="65144"/>
    </bk>
    <bk>
      <rc t="1" v="65145"/>
    </bk>
    <bk>
      <rc t="1" v="65146"/>
    </bk>
    <bk>
      <rc t="1" v="65147"/>
    </bk>
    <bk>
      <rc t="1" v="65148"/>
    </bk>
    <bk>
      <rc t="1" v="65149"/>
    </bk>
    <bk>
      <rc t="1" v="65150"/>
    </bk>
    <bk>
      <rc t="1" v="65151"/>
    </bk>
    <bk>
      <rc t="1" v="65152"/>
    </bk>
    <bk>
      <rc t="1" v="65153"/>
    </bk>
    <bk>
      <rc t="1" v="65154"/>
    </bk>
    <bk>
      <rc t="1" v="65155"/>
    </bk>
    <bk>
      <rc t="1" v="65156"/>
    </bk>
    <bk>
      <rc t="1" v="65157"/>
    </bk>
    <bk>
      <rc t="1" v="65158"/>
    </bk>
    <bk>
      <rc t="1" v="65159"/>
    </bk>
    <bk>
      <rc t="1" v="65160"/>
    </bk>
    <bk>
      <rc t="1" v="65161"/>
    </bk>
    <bk>
      <rc t="1" v="65162"/>
    </bk>
    <bk>
      <rc t="1" v="65163"/>
    </bk>
    <bk>
      <rc t="1" v="65164"/>
    </bk>
    <bk>
      <rc t="1" v="65165"/>
    </bk>
    <bk>
      <rc t="1" v="65166"/>
    </bk>
    <bk>
      <rc t="1" v="65167"/>
    </bk>
    <bk>
      <rc t="1" v="65168"/>
    </bk>
    <bk>
      <rc t="1" v="65169"/>
    </bk>
    <bk>
      <rc t="1" v="65170"/>
    </bk>
    <bk>
      <rc t="1" v="65171"/>
    </bk>
    <bk>
      <rc t="1" v="65172"/>
    </bk>
    <bk>
      <rc t="1" v="65173"/>
    </bk>
    <bk>
      <rc t="1" v="65174"/>
    </bk>
    <bk>
      <rc t="1" v="65175"/>
    </bk>
    <bk>
      <rc t="1" v="65176"/>
    </bk>
    <bk>
      <rc t="1" v="65177"/>
    </bk>
    <bk>
      <rc t="1" v="65178"/>
    </bk>
    <bk>
      <rc t="1" v="65179"/>
    </bk>
    <bk>
      <rc t="1" v="65180"/>
    </bk>
    <bk>
      <rc t="1" v="65181"/>
    </bk>
    <bk>
      <rc t="1" v="65182"/>
    </bk>
    <bk>
      <rc t="1" v="65183"/>
    </bk>
    <bk>
      <rc t="1" v="65184"/>
    </bk>
    <bk>
      <rc t="1" v="65185"/>
    </bk>
    <bk>
      <rc t="1" v="65186"/>
    </bk>
    <bk>
      <rc t="1" v="65187"/>
    </bk>
    <bk>
      <rc t="1" v="65188"/>
    </bk>
    <bk>
      <rc t="1" v="65189"/>
    </bk>
    <bk>
      <rc t="1" v="65190"/>
    </bk>
    <bk>
      <rc t="1" v="65191"/>
    </bk>
    <bk>
      <rc t="1" v="65192"/>
    </bk>
    <bk>
      <rc t="1" v="65193"/>
    </bk>
    <bk>
      <rc t="1" v="65194"/>
    </bk>
    <bk>
      <rc t="1" v="65195"/>
    </bk>
    <bk>
      <rc t="1" v="65196"/>
    </bk>
    <bk>
      <rc t="1" v="65197"/>
    </bk>
    <bk>
      <rc t="1" v="65198"/>
    </bk>
    <bk>
      <rc t="1" v="65199"/>
    </bk>
    <bk>
      <rc t="1" v="65200"/>
    </bk>
    <bk>
      <rc t="1" v="65201"/>
    </bk>
    <bk>
      <rc t="1" v="65202"/>
    </bk>
    <bk>
      <rc t="1" v="65203"/>
    </bk>
    <bk>
      <rc t="1" v="65204"/>
    </bk>
    <bk>
      <rc t="1" v="65205"/>
    </bk>
    <bk>
      <rc t="1" v="65206"/>
    </bk>
    <bk>
      <rc t="1" v="65207"/>
    </bk>
    <bk>
      <rc t="1" v="65208"/>
    </bk>
    <bk>
      <rc t="1" v="65209"/>
    </bk>
    <bk>
      <rc t="1" v="65210"/>
    </bk>
    <bk>
      <rc t="1" v="65211"/>
    </bk>
    <bk>
      <rc t="1" v="65212"/>
    </bk>
    <bk>
      <rc t="1" v="65213"/>
    </bk>
    <bk>
      <rc t="1" v="65214"/>
    </bk>
    <bk>
      <rc t="1" v="65215"/>
    </bk>
    <bk>
      <rc t="1" v="65216"/>
    </bk>
    <bk>
      <rc t="1" v="65217"/>
    </bk>
    <bk>
      <rc t="1" v="65218"/>
    </bk>
    <bk>
      <rc t="1" v="65219"/>
    </bk>
    <bk>
      <rc t="1" v="65220"/>
    </bk>
    <bk>
      <rc t="1" v="65221"/>
    </bk>
    <bk>
      <rc t="1" v="65222"/>
    </bk>
    <bk>
      <rc t="1" v="65223"/>
    </bk>
    <bk>
      <rc t="1" v="65224"/>
    </bk>
    <bk>
      <rc t="1" v="65225"/>
    </bk>
    <bk>
      <rc t="1" v="65226"/>
    </bk>
    <bk>
      <rc t="1" v="65227"/>
    </bk>
    <bk>
      <rc t="1" v="65228"/>
    </bk>
    <bk>
      <rc t="1" v="65229"/>
    </bk>
    <bk>
      <rc t="1" v="65230"/>
    </bk>
    <bk>
      <rc t="1" v="65231"/>
    </bk>
    <bk>
      <rc t="1" v="65232"/>
    </bk>
    <bk>
      <rc t="1" v="65233"/>
    </bk>
    <bk>
      <rc t="1" v="65234"/>
    </bk>
    <bk>
      <rc t="1" v="65235"/>
    </bk>
    <bk>
      <rc t="1" v="65236"/>
    </bk>
    <bk>
      <rc t="1" v="65237"/>
    </bk>
    <bk>
      <rc t="1" v="65238"/>
    </bk>
    <bk>
      <rc t="1" v="65239"/>
    </bk>
    <bk>
      <rc t="1" v="65240"/>
    </bk>
    <bk>
      <rc t="1" v="65241"/>
    </bk>
    <bk>
      <rc t="1" v="65242"/>
    </bk>
    <bk>
      <rc t="1" v="65243"/>
    </bk>
    <bk>
      <rc t="1" v="65244"/>
    </bk>
    <bk>
      <rc t="1" v="65245"/>
    </bk>
    <bk>
      <rc t="1" v="65246"/>
    </bk>
    <bk>
      <rc t="1" v="65247"/>
    </bk>
    <bk>
      <rc t="1" v="65248"/>
    </bk>
    <bk>
      <rc t="1" v="65249"/>
    </bk>
    <bk>
      <rc t="1" v="65250"/>
    </bk>
    <bk>
      <rc t="1" v="65251"/>
    </bk>
    <bk>
      <rc t="1" v="65252"/>
    </bk>
    <bk>
      <rc t="1" v="65253"/>
    </bk>
    <bk>
      <rc t="1" v="65254"/>
    </bk>
    <bk>
      <rc t="1" v="65255"/>
    </bk>
    <bk>
      <rc t="1" v="65256"/>
    </bk>
    <bk>
      <rc t="1" v="65257"/>
    </bk>
    <bk>
      <rc t="1" v="65258"/>
    </bk>
    <bk>
      <rc t="1" v="65259"/>
    </bk>
    <bk>
      <rc t="1" v="65260"/>
    </bk>
    <bk>
      <rc t="1" v="65261"/>
    </bk>
    <bk>
      <rc t="1" v="65262"/>
    </bk>
    <bk>
      <rc t="1" v="65263"/>
    </bk>
    <bk>
      <rc t="1" v="65264"/>
    </bk>
    <bk>
      <rc t="1" v="65265"/>
    </bk>
    <bk>
      <rc t="1" v="65266"/>
    </bk>
    <bk>
      <rc t="1" v="65267"/>
    </bk>
    <bk>
      <rc t="1" v="65268"/>
    </bk>
    <bk>
      <rc t="1" v="65269"/>
    </bk>
    <bk>
      <rc t="1" v="65270"/>
    </bk>
    <bk>
      <rc t="1" v="65271"/>
    </bk>
    <bk>
      <rc t="1" v="65272"/>
    </bk>
    <bk>
      <rc t="1" v="65273"/>
    </bk>
    <bk>
      <rc t="1" v="65274"/>
    </bk>
    <bk>
      <rc t="1" v="65275"/>
    </bk>
    <bk>
      <rc t="1" v="65276"/>
    </bk>
    <bk>
      <rc t="1" v="65277"/>
    </bk>
    <bk>
      <rc t="1" v="65278"/>
    </bk>
    <bk>
      <rc t="1" v="65279"/>
    </bk>
    <bk>
      <rc t="1" v="65280"/>
    </bk>
    <bk>
      <rc t="1" v="65281"/>
    </bk>
    <bk>
      <rc t="1" v="65282"/>
    </bk>
    <bk>
      <rc t="1" v="65283"/>
    </bk>
    <bk>
      <rc t="1" v="65284"/>
    </bk>
    <bk>
      <rc t="1" v="65285"/>
    </bk>
    <bk>
      <rc t="1" v="65286"/>
    </bk>
    <bk>
      <rc t="1" v="65287"/>
    </bk>
    <bk>
      <rc t="1" v="65288"/>
    </bk>
    <bk>
      <rc t="1" v="65289"/>
    </bk>
    <bk>
      <rc t="1" v="65290"/>
    </bk>
    <bk>
      <rc t="1" v="65291"/>
    </bk>
    <bk>
      <rc t="1" v="65292"/>
    </bk>
    <bk>
      <rc t="1" v="65293"/>
    </bk>
    <bk>
      <rc t="1" v="65294"/>
    </bk>
    <bk>
      <rc t="1" v="65295"/>
    </bk>
    <bk>
      <rc t="1" v="65296"/>
    </bk>
    <bk>
      <rc t="1" v="65297"/>
    </bk>
    <bk>
      <rc t="1" v="65298"/>
    </bk>
    <bk>
      <rc t="1" v="65299"/>
    </bk>
    <bk>
      <rc t="1" v="65300"/>
    </bk>
    <bk>
      <rc t="1" v="65301"/>
    </bk>
    <bk>
      <rc t="1" v="65302"/>
    </bk>
    <bk>
      <rc t="1" v="65303"/>
    </bk>
    <bk>
      <rc t="1" v="65304"/>
    </bk>
    <bk>
      <rc t="1" v="65305"/>
    </bk>
    <bk>
      <rc t="1" v="65306"/>
    </bk>
    <bk>
      <rc t="1" v="65307"/>
    </bk>
    <bk>
      <rc t="1" v="65308"/>
    </bk>
    <bk>
      <rc t="1" v="65309"/>
    </bk>
    <bk>
      <rc t="1" v="65310"/>
    </bk>
    <bk>
      <rc t="1" v="65311"/>
    </bk>
    <bk>
      <rc t="1" v="65312"/>
    </bk>
    <bk>
      <rc t="1" v="65313"/>
    </bk>
    <bk>
      <rc t="1" v="65314"/>
    </bk>
    <bk>
      <rc t="1" v="65315"/>
    </bk>
    <bk>
      <rc t="1" v="65316"/>
    </bk>
    <bk>
      <rc t="1" v="65317"/>
    </bk>
    <bk>
      <rc t="1" v="65318"/>
    </bk>
    <bk>
      <rc t="1" v="65319"/>
    </bk>
    <bk>
      <rc t="1" v="65320"/>
    </bk>
    <bk>
      <rc t="1" v="65321"/>
    </bk>
    <bk>
      <rc t="1" v="65322"/>
    </bk>
    <bk>
      <rc t="1" v="65323"/>
    </bk>
    <bk>
      <rc t="1" v="65324"/>
    </bk>
    <bk>
      <rc t="1" v="65325"/>
    </bk>
    <bk>
      <rc t="1" v="65326"/>
    </bk>
    <bk>
      <rc t="1" v="65327"/>
    </bk>
    <bk>
      <rc t="1" v="65328"/>
    </bk>
    <bk>
      <rc t="1" v="65329"/>
    </bk>
    <bk>
      <rc t="1" v="65330"/>
    </bk>
    <bk>
      <rc t="1" v="65331"/>
    </bk>
    <bk>
      <rc t="1" v="65332"/>
    </bk>
    <bk>
      <rc t="1" v="65333"/>
    </bk>
    <bk>
      <rc t="1" v="65334"/>
    </bk>
    <bk>
      <rc t="1" v="65335"/>
    </bk>
    <bk>
      <rc t="1" v="65336"/>
    </bk>
    <bk>
      <rc t="1" v="65337"/>
    </bk>
    <bk>
      <rc t="1" v="65338"/>
    </bk>
    <bk>
      <rc t="1" v="65339"/>
    </bk>
    <bk>
      <rc t="1" v="65340"/>
    </bk>
    <bk>
      <rc t="1" v="65341"/>
    </bk>
    <bk>
      <rc t="1" v="65342"/>
    </bk>
    <bk>
      <rc t="1" v="65343"/>
    </bk>
    <bk>
      <rc t="1" v="65344"/>
    </bk>
    <bk>
      <rc t="1" v="65345"/>
    </bk>
    <bk>
      <rc t="1" v="65346"/>
    </bk>
    <bk>
      <rc t="1" v="65347"/>
    </bk>
    <bk>
      <rc t="1" v="65348"/>
    </bk>
    <bk>
      <rc t="1" v="65349"/>
    </bk>
    <bk>
      <rc t="1" v="65350"/>
    </bk>
    <bk>
      <rc t="1" v="65351"/>
    </bk>
    <bk>
      <rc t="1" v="65352"/>
    </bk>
    <bk>
      <rc t="1" v="65353"/>
    </bk>
    <bk>
      <rc t="1" v="65354"/>
    </bk>
    <bk>
      <rc t="1" v="65355"/>
    </bk>
    <bk>
      <rc t="1" v="65356"/>
    </bk>
    <bk>
      <rc t="1" v="65357"/>
    </bk>
    <bk>
      <rc t="1" v="65358"/>
    </bk>
    <bk>
      <rc t="1" v="65359"/>
    </bk>
    <bk>
      <rc t="1" v="65360"/>
    </bk>
    <bk>
      <rc t="1" v="65361"/>
    </bk>
    <bk>
      <rc t="1" v="65362"/>
    </bk>
    <bk>
      <rc t="1" v="65363"/>
    </bk>
    <bk>
      <rc t="1" v="65364"/>
    </bk>
    <bk>
      <rc t="1" v="65365"/>
    </bk>
    <bk>
      <rc t="1" v="65366"/>
    </bk>
    <bk>
      <rc t="1" v="65367"/>
    </bk>
    <bk>
      <rc t="1" v="65368"/>
    </bk>
    <bk>
      <rc t="1" v="65369"/>
    </bk>
    <bk>
      <rc t="1" v="65370"/>
    </bk>
    <bk>
      <rc t="1" v="65371"/>
    </bk>
    <bk>
      <rc t="1" v="65372"/>
    </bk>
    <bk>
      <rc t="1" v="65373"/>
    </bk>
    <bk>
      <rc t="1" v="65374"/>
    </bk>
    <bk>
      <rc t="1" v="65375"/>
    </bk>
    <bk>
      <rc t="1" v="65376"/>
    </bk>
    <bk>
      <rc t="1" v="65377"/>
    </bk>
    <bk>
      <rc t="1" v="65378"/>
    </bk>
    <bk>
      <rc t="1" v="65379"/>
    </bk>
    <bk>
      <rc t="1" v="65380"/>
    </bk>
    <bk>
      <rc t="1" v="65381"/>
    </bk>
    <bk>
      <rc t="1" v="65382"/>
    </bk>
    <bk>
      <rc t="1" v="65383"/>
    </bk>
    <bk>
      <rc t="1" v="65384"/>
    </bk>
    <bk>
      <rc t="1" v="65385"/>
    </bk>
    <bk>
      <rc t="1" v="65386"/>
    </bk>
    <bk>
      <rc t="1" v="65387"/>
    </bk>
    <bk>
      <rc t="1" v="65388"/>
    </bk>
    <bk>
      <rc t="1" v="65389"/>
    </bk>
    <bk>
      <rc t="1" v="65390"/>
    </bk>
    <bk>
      <rc t="1" v="65391"/>
    </bk>
    <bk>
      <rc t="1" v="65392"/>
    </bk>
    <bk>
      <rc t="1" v="65393"/>
    </bk>
    <bk>
      <rc t="1" v="65394"/>
    </bk>
    <bk>
      <rc t="1" v="65395"/>
    </bk>
    <bk>
      <rc t="1" v="65396"/>
    </bk>
    <bk>
      <rc t="1" v="65397"/>
    </bk>
    <bk>
      <rc t="1" v="65398"/>
    </bk>
    <bk>
      <rc t="1" v="65399"/>
    </bk>
    <bk>
      <rc t="1" v="65400"/>
    </bk>
    <bk>
      <rc t="1" v="65401"/>
    </bk>
    <bk>
      <rc t="1" v="65402"/>
    </bk>
    <bk>
      <rc t="1" v="65403"/>
    </bk>
    <bk>
      <rc t="1" v="65404"/>
    </bk>
    <bk>
      <rc t="1" v="65405"/>
    </bk>
    <bk>
      <rc t="1" v="65406"/>
    </bk>
    <bk>
      <rc t="1" v="65407"/>
    </bk>
    <bk>
      <rc t="1" v="65408"/>
    </bk>
    <bk>
      <rc t="1" v="65409"/>
    </bk>
    <bk>
      <rc t="1" v="65410"/>
    </bk>
    <bk>
      <rc t="1" v="65411"/>
    </bk>
    <bk>
      <rc t="1" v="65412"/>
    </bk>
    <bk>
      <rc t="1" v="65413"/>
    </bk>
    <bk>
      <rc t="1" v="65414"/>
    </bk>
    <bk>
      <rc t="1" v="65415"/>
    </bk>
    <bk>
      <rc t="1" v="65416"/>
    </bk>
    <bk>
      <rc t="1" v="65417"/>
    </bk>
    <bk>
      <rc t="1" v="65418"/>
    </bk>
    <bk>
      <rc t="1" v="65419"/>
    </bk>
    <bk>
      <rc t="1" v="65420"/>
    </bk>
    <bk>
      <rc t="1" v="65421"/>
    </bk>
    <bk>
      <rc t="1" v="65422"/>
    </bk>
    <bk>
      <rc t="1" v="65423"/>
    </bk>
    <bk>
      <rc t="1" v="65424"/>
    </bk>
    <bk>
      <rc t="1" v="65425"/>
    </bk>
    <bk>
      <rc t="1" v="65426"/>
    </bk>
    <bk>
      <rc t="1" v="65427"/>
    </bk>
    <bk>
      <rc t="1" v="65428"/>
    </bk>
    <bk>
      <rc t="1" v="65429"/>
    </bk>
    <bk>
      <rc t="1" v="65430"/>
    </bk>
    <bk>
      <rc t="1" v="65431"/>
    </bk>
    <bk>
      <rc t="1" v="65432"/>
    </bk>
    <bk>
      <rc t="1" v="65433"/>
    </bk>
    <bk>
      <rc t="1" v="65434"/>
    </bk>
    <bk>
      <rc t="1" v="65435"/>
    </bk>
    <bk>
      <rc t="1" v="65436"/>
    </bk>
    <bk>
      <rc t="1" v="65437"/>
    </bk>
    <bk>
      <rc t="1" v="65438"/>
    </bk>
    <bk>
      <rc t="1" v="65439"/>
    </bk>
    <bk>
      <rc t="1" v="65440"/>
    </bk>
    <bk>
      <rc t="1" v="65441"/>
    </bk>
    <bk>
      <rc t="1" v="65442"/>
    </bk>
    <bk>
      <rc t="1" v="65443"/>
    </bk>
    <bk>
      <rc t="1" v="65444"/>
    </bk>
    <bk>
      <rc t="1" v="65445"/>
    </bk>
    <bk>
      <rc t="1" v="65446"/>
    </bk>
    <bk>
      <rc t="1" v="65447"/>
    </bk>
    <bk>
      <rc t="1" v="65448"/>
    </bk>
    <bk>
      <rc t="1" v="65449"/>
    </bk>
    <bk>
      <rc t="1" v="65450"/>
    </bk>
    <bk>
      <rc t="1" v="65451"/>
    </bk>
    <bk>
      <rc t="1" v="65452"/>
    </bk>
    <bk>
      <rc t="1" v="65453"/>
    </bk>
    <bk>
      <rc t="1" v="65454"/>
    </bk>
    <bk>
      <rc t="1" v="65455"/>
    </bk>
    <bk>
      <rc t="1" v="65456"/>
    </bk>
    <bk>
      <rc t="1" v="65457"/>
    </bk>
    <bk>
      <rc t="1" v="65458"/>
    </bk>
    <bk>
      <rc t="1" v="65459"/>
    </bk>
    <bk>
      <rc t="1" v="65460"/>
    </bk>
    <bk>
      <rc t="1" v="65461"/>
    </bk>
    <bk>
      <rc t="1" v="65462"/>
    </bk>
    <bk>
      <rc t="1" v="65463"/>
    </bk>
    <bk>
      <rc t="1" v="65464"/>
    </bk>
    <bk>
      <rc t="1" v="65465"/>
    </bk>
    <bk>
      <rc t="1" v="65466"/>
    </bk>
    <bk>
      <rc t="1" v="65467"/>
    </bk>
    <bk>
      <rc t="1" v="65468"/>
    </bk>
    <bk>
      <rc t="1" v="65469"/>
    </bk>
    <bk>
      <rc t="1" v="65470"/>
    </bk>
    <bk>
      <rc t="1" v="65471"/>
    </bk>
    <bk>
      <rc t="1" v="65472"/>
    </bk>
    <bk>
      <rc t="1" v="65473"/>
    </bk>
    <bk>
      <rc t="1" v="65474"/>
    </bk>
    <bk>
      <rc t="1" v="65475"/>
    </bk>
    <bk>
      <rc t="1" v="65476"/>
    </bk>
    <bk>
      <rc t="1" v="65477"/>
    </bk>
    <bk>
      <rc t="1" v="65478"/>
    </bk>
    <bk>
      <rc t="1" v="65479"/>
    </bk>
    <bk>
      <rc t="1" v="65480"/>
    </bk>
    <bk>
      <rc t="1" v="65481"/>
    </bk>
    <bk>
      <rc t="1" v="65482"/>
    </bk>
    <bk>
      <rc t="1" v="65483"/>
    </bk>
    <bk>
      <rc t="1" v="65484"/>
    </bk>
    <bk>
      <rc t="1" v="65485"/>
    </bk>
    <bk>
      <rc t="1" v="65486"/>
    </bk>
    <bk>
      <rc t="1" v="65487"/>
    </bk>
    <bk>
      <rc t="1" v="65488"/>
    </bk>
    <bk>
      <rc t="1" v="65489"/>
    </bk>
    <bk>
      <rc t="1" v="65490"/>
    </bk>
    <bk>
      <rc t="1" v="65491"/>
    </bk>
    <bk>
      <rc t="1" v="65492"/>
    </bk>
    <bk>
      <rc t="1" v="65493"/>
    </bk>
    <bk>
      <rc t="1" v="65494"/>
    </bk>
    <bk>
      <rc t="1" v="65495"/>
    </bk>
    <bk>
      <rc t="1" v="65496"/>
    </bk>
    <bk>
      <rc t="1" v="65497"/>
    </bk>
    <bk>
      <rc t="1" v="65498"/>
    </bk>
    <bk>
      <rc t="1" v="65499"/>
    </bk>
    <bk>
      <rc t="1" v="65500"/>
    </bk>
    <bk>
      <rc t="1" v="65501"/>
    </bk>
    <bk>
      <rc t="1" v="65502"/>
    </bk>
    <bk>
      <rc t="1" v="65503"/>
    </bk>
    <bk>
      <rc t="1" v="65504"/>
    </bk>
    <bk>
      <rc t="1" v="65505"/>
    </bk>
    <bk>
      <rc t="1" v="65506"/>
    </bk>
    <bk>
      <rc t="1" v="65507"/>
    </bk>
    <bk>
      <rc t="1" v="65508"/>
    </bk>
    <bk>
      <rc t="1" v="65509"/>
    </bk>
    <bk>
      <rc t="1" v="65510"/>
    </bk>
    <bk>
      <rc t="1" v="65511"/>
    </bk>
    <bk>
      <rc t="1" v="65512"/>
    </bk>
    <bk>
      <rc t="1" v="65513"/>
    </bk>
    <bk>
      <rc t="1" v="65514"/>
    </bk>
    <bk>
      <rc t="1" v="65515"/>
    </bk>
    <bk>
      <rc t="1" v="65516"/>
    </bk>
    <bk>
      <rc t="1" v="65517"/>
    </bk>
    <bk>
      <rc t="1" v="65518"/>
    </bk>
    <bk>
      <rc t="1" v="65519"/>
    </bk>
    <bk>
      <rc t="1" v="65520"/>
    </bk>
    <bk>
      <rc t="1" v="65521"/>
    </bk>
    <bk>
      <rc t="1" v="65522"/>
    </bk>
    <bk>
      <rc t="1" v="65523"/>
    </bk>
    <bk>
      <rc t="1" v="65524"/>
    </bk>
    <bk>
      <rc t="1" v="65525"/>
    </bk>
    <bk>
      <rc t="1" v="65526"/>
    </bk>
    <bk>
      <rc t="1" v="65527"/>
    </bk>
    <bk>
      <rc t="1" v="65528"/>
    </bk>
    <bk>
      <rc t="1" v="65529"/>
    </bk>
    <bk>
      <rc t="1" v="65530"/>
    </bk>
    <bk>
      <rc t="1" v="65531"/>
    </bk>
    <bk>
      <rc t="1" v="65532"/>
    </bk>
    <bk>
      <rc t="1" v="65533"/>
    </bk>
    <bk>
      <rc t="1" v="65534"/>
    </bk>
    <bk>
      <rc t="1" v="65535"/>
    </bk>
    <bk>
      <rc t="1" v="65536"/>
    </bk>
    <bk>
      <rc t="1" v="65537"/>
    </bk>
    <bk>
      <rc t="1" v="65538"/>
    </bk>
    <bk>
      <rc t="1" v="65539"/>
    </bk>
    <bk>
      <rc t="1" v="65540"/>
    </bk>
    <bk>
      <rc t="1" v="65541"/>
    </bk>
    <bk>
      <rc t="1" v="65542"/>
    </bk>
    <bk>
      <rc t="1" v="65543"/>
    </bk>
    <bk>
      <rc t="1" v="65544"/>
    </bk>
    <bk>
      <rc t="1" v="65545"/>
    </bk>
    <bk>
      <rc t="1" v="65546"/>
    </bk>
    <bk>
      <rc t="1" v="65547"/>
    </bk>
    <bk>
      <rc t="1" v="65548"/>
    </bk>
    <bk>
      <rc t="1" v="65549"/>
    </bk>
    <bk>
      <rc t="1" v="65550"/>
    </bk>
    <bk>
      <rc t="1" v="65551"/>
    </bk>
    <bk>
      <rc t="1" v="65552"/>
    </bk>
    <bk>
      <rc t="1" v="65553"/>
    </bk>
    <bk>
      <rc t="1" v="65554"/>
    </bk>
    <bk>
      <rc t="1" v="65555"/>
    </bk>
    <bk>
      <rc t="1" v="65556"/>
    </bk>
    <bk>
      <rc t="1" v="65557"/>
    </bk>
    <bk>
      <rc t="1" v="65558"/>
    </bk>
    <bk>
      <rc t="1" v="65559"/>
    </bk>
    <bk>
      <rc t="1" v="65560"/>
    </bk>
    <bk>
      <rc t="1" v="65561"/>
    </bk>
    <bk>
      <rc t="1" v="65562"/>
    </bk>
    <bk>
      <rc t="1" v="65563"/>
    </bk>
    <bk>
      <rc t="1" v="65564"/>
    </bk>
    <bk>
      <rc t="1" v="65565"/>
    </bk>
    <bk>
      <rc t="1" v="65566"/>
    </bk>
    <bk>
      <rc t="1" v="65567"/>
    </bk>
    <bk>
      <rc t="1" v="65568"/>
    </bk>
    <bk>
      <rc t="1" v="65569"/>
    </bk>
    <bk>
      <rc t="1" v="65570"/>
    </bk>
    <bk>
      <rc t="1" v="65571"/>
    </bk>
    <bk>
      <rc t="1" v="65572"/>
    </bk>
    <bk>
      <rc t="1" v="65573"/>
    </bk>
    <bk>
      <rc t="1" v="65574"/>
    </bk>
    <bk>
      <rc t="1" v="65575"/>
    </bk>
    <bk>
      <rc t="1" v="65576"/>
    </bk>
    <bk>
      <rc t="1" v="65577"/>
    </bk>
    <bk>
      <rc t="1" v="65578"/>
    </bk>
    <bk>
      <rc t="1" v="65579"/>
    </bk>
    <bk>
      <rc t="1" v="65580"/>
    </bk>
    <bk>
      <rc t="1" v="65581"/>
    </bk>
    <bk>
      <rc t="1" v="65582"/>
    </bk>
    <bk>
      <rc t="1" v="65583"/>
    </bk>
    <bk>
      <rc t="1" v="65584"/>
    </bk>
    <bk>
      <rc t="1" v="65585"/>
    </bk>
    <bk>
      <rc t="1" v="65586"/>
    </bk>
    <bk>
      <rc t="1" v="65587"/>
    </bk>
    <bk>
      <rc t="1" v="65588"/>
    </bk>
    <bk>
      <rc t="1" v="65589"/>
    </bk>
    <bk>
      <rc t="1" v="65590"/>
    </bk>
    <bk>
      <rc t="1" v="65591"/>
    </bk>
    <bk>
      <rc t="1" v="65592"/>
    </bk>
    <bk>
      <rc t="1" v="65593"/>
    </bk>
    <bk>
      <rc t="1" v="65594"/>
    </bk>
    <bk>
      <rc t="1" v="65595"/>
    </bk>
    <bk>
      <rc t="1" v="65596"/>
    </bk>
    <bk>
      <rc t="1" v="65597"/>
    </bk>
    <bk>
      <rc t="1" v="65598"/>
    </bk>
    <bk>
      <rc t="1" v="65599"/>
    </bk>
    <bk>
      <rc t="1" v="65600"/>
    </bk>
    <bk>
      <rc t="1" v="65601"/>
    </bk>
    <bk>
      <rc t="1" v="65602"/>
    </bk>
    <bk>
      <rc t="1" v="65603"/>
    </bk>
    <bk>
      <rc t="1" v="65604"/>
    </bk>
    <bk>
      <rc t="1" v="65605"/>
    </bk>
    <bk>
      <rc t="1" v="65606"/>
    </bk>
    <bk>
      <rc t="1" v="65607"/>
    </bk>
    <bk>
      <rc t="1" v="65608"/>
    </bk>
    <bk>
      <rc t="1" v="65609"/>
    </bk>
    <bk>
      <rc t="1" v="65610"/>
    </bk>
    <bk>
      <rc t="1" v="65611"/>
    </bk>
    <bk>
      <rc t="1" v="65612"/>
    </bk>
    <bk>
      <rc t="1" v="65613"/>
    </bk>
    <bk>
      <rc t="1" v="65614"/>
    </bk>
    <bk>
      <rc t="1" v="65615"/>
    </bk>
    <bk>
      <rc t="1" v="65616"/>
    </bk>
    <bk>
      <rc t="1" v="65617"/>
    </bk>
    <bk>
      <rc t="1" v="65618"/>
    </bk>
    <bk>
      <rc t="1" v="65619"/>
    </bk>
    <bk>
      <rc t="1" v="65620"/>
    </bk>
    <bk>
      <rc t="1" v="65621"/>
    </bk>
    <bk>
      <rc t="1" v="65622"/>
    </bk>
    <bk>
      <rc t="1" v="65623"/>
    </bk>
    <bk>
      <rc t="1" v="65624"/>
    </bk>
    <bk>
      <rc t="1" v="65625"/>
    </bk>
    <bk>
      <rc t="1" v="65626"/>
    </bk>
    <bk>
      <rc t="1" v="65627"/>
    </bk>
    <bk>
      <rc t="1" v="65628"/>
    </bk>
    <bk>
      <rc t="1" v="65629"/>
    </bk>
    <bk>
      <rc t="1" v="65630"/>
    </bk>
    <bk>
      <rc t="1" v="65631"/>
    </bk>
    <bk>
      <rc t="1" v="65632"/>
    </bk>
    <bk>
      <rc t="1" v="65633"/>
    </bk>
    <bk>
      <rc t="1" v="65634"/>
    </bk>
    <bk>
      <rc t="1" v="65635"/>
    </bk>
    <bk>
      <rc t="1" v="65636"/>
    </bk>
    <bk>
      <rc t="1" v="65637"/>
    </bk>
    <bk>
      <rc t="1" v="65638"/>
    </bk>
    <bk>
      <rc t="1" v="65639"/>
    </bk>
    <bk>
      <rc t="1" v="65640"/>
    </bk>
    <bk>
      <rc t="1" v="65641"/>
    </bk>
    <bk>
      <rc t="1" v="65642"/>
    </bk>
    <bk>
      <rc t="1" v="65643"/>
    </bk>
    <bk>
      <rc t="1" v="65644"/>
    </bk>
    <bk>
      <rc t="1" v="65645"/>
    </bk>
    <bk>
      <rc t="1" v="65646"/>
    </bk>
    <bk>
      <rc t="1" v="65647"/>
    </bk>
    <bk>
      <rc t="1" v="65648"/>
    </bk>
    <bk>
      <rc t="1" v="65649"/>
    </bk>
    <bk>
      <rc t="1" v="65650"/>
    </bk>
    <bk>
      <rc t="1" v="65651"/>
    </bk>
    <bk>
      <rc t="1" v="65652"/>
    </bk>
    <bk>
      <rc t="1" v="65653"/>
    </bk>
    <bk>
      <rc t="1" v="65654"/>
    </bk>
    <bk>
      <rc t="1" v="65655"/>
    </bk>
    <bk>
      <rc t="1" v="65656"/>
    </bk>
    <bk>
      <rc t="1" v="65657"/>
    </bk>
    <bk>
      <rc t="1" v="65658"/>
    </bk>
    <bk>
      <rc t="1" v="65659"/>
    </bk>
    <bk>
      <rc t="1" v="65660"/>
    </bk>
    <bk>
      <rc t="1" v="65661"/>
    </bk>
    <bk>
      <rc t="1" v="65662"/>
    </bk>
    <bk>
      <rc t="1" v="65663"/>
    </bk>
    <bk>
      <rc t="1" v="65664"/>
    </bk>
    <bk>
      <rc t="1" v="65665"/>
    </bk>
    <bk>
      <rc t="1" v="65666"/>
    </bk>
    <bk>
      <rc t="1" v="65667"/>
    </bk>
    <bk>
      <rc t="1" v="65668"/>
    </bk>
    <bk>
      <rc t="1" v="65669"/>
    </bk>
    <bk>
      <rc t="1" v="65670"/>
    </bk>
    <bk>
      <rc t="1" v="65671"/>
    </bk>
    <bk>
      <rc t="1" v="65672"/>
    </bk>
    <bk>
      <rc t="1" v="65673"/>
    </bk>
    <bk>
      <rc t="1" v="65674"/>
    </bk>
    <bk>
      <rc t="1" v="65675"/>
    </bk>
    <bk>
      <rc t="1" v="65676"/>
    </bk>
    <bk>
      <rc t="1" v="65677"/>
    </bk>
    <bk>
      <rc t="1" v="65678"/>
    </bk>
    <bk>
      <rc t="1" v="65679"/>
    </bk>
    <bk>
      <rc t="1" v="65680"/>
    </bk>
    <bk>
      <rc t="1" v="65681"/>
    </bk>
    <bk>
      <rc t="1" v="65682"/>
    </bk>
    <bk>
      <rc t="1" v="65683"/>
    </bk>
    <bk>
      <rc t="1" v="65684"/>
    </bk>
    <bk>
      <rc t="1" v="65685"/>
    </bk>
    <bk>
      <rc t="1" v="65686"/>
    </bk>
    <bk>
      <rc t="1" v="65687"/>
    </bk>
    <bk>
      <rc t="1" v="65688"/>
    </bk>
    <bk>
      <rc t="1" v="65689"/>
    </bk>
    <bk>
      <rc t="1" v="65690"/>
    </bk>
    <bk>
      <rc t="1" v="65691"/>
    </bk>
    <bk>
      <rc t="1" v="65692"/>
    </bk>
    <bk>
      <rc t="1" v="65693"/>
    </bk>
    <bk>
      <rc t="1" v="65694"/>
    </bk>
    <bk>
      <rc t="1" v="65695"/>
    </bk>
    <bk>
      <rc t="1" v="65696"/>
    </bk>
    <bk>
      <rc t="1" v="65697"/>
    </bk>
    <bk>
      <rc t="1" v="65698"/>
    </bk>
    <bk>
      <rc t="1" v="65699"/>
    </bk>
    <bk>
      <rc t="1" v="65700"/>
    </bk>
    <bk>
      <rc t="1" v="65701"/>
    </bk>
    <bk>
      <rc t="1" v="65702"/>
    </bk>
    <bk>
      <rc t="1" v="65703"/>
    </bk>
    <bk>
      <rc t="1" v="65704"/>
    </bk>
    <bk>
      <rc t="1" v="65705"/>
    </bk>
    <bk>
      <rc t="1" v="65706"/>
    </bk>
    <bk>
      <rc t="1" v="65707"/>
    </bk>
    <bk>
      <rc t="1" v="65708"/>
    </bk>
    <bk>
      <rc t="1" v="65709"/>
    </bk>
    <bk>
      <rc t="1" v="65710"/>
    </bk>
    <bk>
      <rc t="1" v="65711"/>
    </bk>
    <bk>
      <rc t="1" v="65712"/>
    </bk>
    <bk>
      <rc t="1" v="65713"/>
    </bk>
    <bk>
      <rc t="1" v="65714"/>
    </bk>
    <bk>
      <rc t="1" v="65715"/>
    </bk>
    <bk>
      <rc t="1" v="65716"/>
    </bk>
    <bk>
      <rc t="1" v="65717"/>
    </bk>
    <bk>
      <rc t="1" v="65718"/>
    </bk>
    <bk>
      <rc t="1" v="65719"/>
    </bk>
    <bk>
      <rc t="1" v="65720"/>
    </bk>
    <bk>
      <rc t="1" v="65721"/>
    </bk>
    <bk>
      <rc t="1" v="65722"/>
    </bk>
    <bk>
      <rc t="1" v="65723"/>
    </bk>
    <bk>
      <rc t="1" v="65724"/>
    </bk>
    <bk>
      <rc t="1" v="65725"/>
    </bk>
    <bk>
      <rc t="1" v="65726"/>
    </bk>
    <bk>
      <rc t="1" v="65727"/>
    </bk>
    <bk>
      <rc t="1" v="65728"/>
    </bk>
    <bk>
      <rc t="1" v="65729"/>
    </bk>
    <bk>
      <rc t="1" v="65730"/>
    </bk>
    <bk>
      <rc t="1" v="65731"/>
    </bk>
    <bk>
      <rc t="1" v="65732"/>
    </bk>
    <bk>
      <rc t="1" v="65733"/>
    </bk>
    <bk>
      <rc t="1" v="65734"/>
    </bk>
    <bk>
      <rc t="1" v="65735"/>
    </bk>
    <bk>
      <rc t="1" v="65736"/>
    </bk>
    <bk>
      <rc t="1" v="65737"/>
    </bk>
    <bk>
      <rc t="1" v="65738"/>
    </bk>
    <bk>
      <rc t="1" v="65739"/>
    </bk>
    <bk>
      <rc t="1" v="65740"/>
    </bk>
    <bk>
      <rc t="1" v="65741"/>
    </bk>
    <bk>
      <rc t="1" v="65742"/>
    </bk>
    <bk>
      <rc t="1" v="65743"/>
    </bk>
    <bk>
      <rc t="1" v="65744"/>
    </bk>
    <bk>
      <rc t="1" v="65745"/>
    </bk>
    <bk>
      <rc t="1" v="65746"/>
    </bk>
    <bk>
      <rc t="1" v="65747"/>
    </bk>
    <bk>
      <rc t="1" v="65748"/>
    </bk>
    <bk>
      <rc t="1" v="65749"/>
    </bk>
    <bk>
      <rc t="1" v="65750"/>
    </bk>
    <bk>
      <rc t="1" v="65751"/>
    </bk>
    <bk>
      <rc t="1" v="65752"/>
    </bk>
    <bk>
      <rc t="1" v="65753"/>
    </bk>
    <bk>
      <rc t="1" v="65754"/>
    </bk>
    <bk>
      <rc t="1" v="65755"/>
    </bk>
    <bk>
      <rc t="1" v="65756"/>
    </bk>
    <bk>
      <rc t="1" v="65757"/>
    </bk>
    <bk>
      <rc t="1" v="65758"/>
    </bk>
    <bk>
      <rc t="1" v="65759"/>
    </bk>
    <bk>
      <rc t="1" v="65760"/>
    </bk>
    <bk>
      <rc t="1" v="65761"/>
    </bk>
    <bk>
      <rc t="1" v="65762"/>
    </bk>
    <bk>
      <rc t="1" v="65763"/>
    </bk>
    <bk>
      <rc t="1" v="65764"/>
    </bk>
    <bk>
      <rc t="1" v="65765"/>
    </bk>
    <bk>
      <rc t="1" v="65766"/>
    </bk>
    <bk>
      <rc t="1" v="65767"/>
    </bk>
    <bk>
      <rc t="1" v="65768"/>
    </bk>
    <bk>
      <rc t="1" v="65769"/>
    </bk>
    <bk>
      <rc t="1" v="65770"/>
    </bk>
    <bk>
      <rc t="1" v="65771"/>
    </bk>
    <bk>
      <rc t="1" v="65772"/>
    </bk>
    <bk>
      <rc t="1" v="65773"/>
    </bk>
    <bk>
      <rc t="1" v="65774"/>
    </bk>
    <bk>
      <rc t="1" v="65775"/>
    </bk>
    <bk>
      <rc t="1" v="65776"/>
    </bk>
    <bk>
      <rc t="1" v="65777"/>
    </bk>
    <bk>
      <rc t="1" v="65778"/>
    </bk>
    <bk>
      <rc t="1" v="65779"/>
    </bk>
    <bk>
      <rc t="1" v="65780"/>
    </bk>
    <bk>
      <rc t="1" v="65781"/>
    </bk>
    <bk>
      <rc t="1" v="65782"/>
    </bk>
    <bk>
      <rc t="1" v="65783"/>
    </bk>
    <bk>
      <rc t="1" v="65784"/>
    </bk>
    <bk>
      <rc t="1" v="65785"/>
    </bk>
    <bk>
      <rc t="1" v="65786"/>
    </bk>
    <bk>
      <rc t="1" v="65787"/>
    </bk>
    <bk>
      <rc t="1" v="65788"/>
    </bk>
    <bk>
      <rc t="1" v="65789"/>
    </bk>
    <bk>
      <rc t="1" v="65790"/>
    </bk>
    <bk>
      <rc t="1" v="65791"/>
    </bk>
    <bk>
      <rc t="1" v="65792"/>
    </bk>
    <bk>
      <rc t="1" v="65793"/>
    </bk>
    <bk>
      <rc t="1" v="65794"/>
    </bk>
    <bk>
      <rc t="1" v="65795"/>
    </bk>
    <bk>
      <rc t="1" v="65796"/>
    </bk>
    <bk>
      <rc t="1" v="65797"/>
    </bk>
    <bk>
      <rc t="1" v="65798"/>
    </bk>
    <bk>
      <rc t="1" v="65799"/>
    </bk>
    <bk>
      <rc t="1" v="65800"/>
    </bk>
    <bk>
      <rc t="1" v="65801"/>
    </bk>
    <bk>
      <rc t="1" v="65802"/>
    </bk>
    <bk>
      <rc t="1" v="65803"/>
    </bk>
    <bk>
      <rc t="1" v="65804"/>
    </bk>
    <bk>
      <rc t="1" v="65805"/>
    </bk>
    <bk>
      <rc t="1" v="65806"/>
    </bk>
    <bk>
      <rc t="1" v="65807"/>
    </bk>
    <bk>
      <rc t="1" v="65808"/>
    </bk>
    <bk>
      <rc t="1" v="65809"/>
    </bk>
    <bk>
      <rc t="1" v="65810"/>
    </bk>
    <bk>
      <rc t="1" v="65811"/>
    </bk>
    <bk>
      <rc t="1" v="65812"/>
    </bk>
    <bk>
      <rc t="1" v="65813"/>
    </bk>
    <bk>
      <rc t="1" v="65814"/>
    </bk>
    <bk>
      <rc t="1" v="65815"/>
    </bk>
    <bk>
      <rc t="1" v="65816"/>
    </bk>
    <bk>
      <rc t="1" v="65817"/>
    </bk>
    <bk>
      <rc t="1" v="65818"/>
    </bk>
    <bk>
      <rc t="1" v="65819"/>
    </bk>
    <bk>
      <rc t="1" v="65820"/>
    </bk>
    <bk>
      <rc t="1" v="65821"/>
    </bk>
    <bk>
      <rc t="1" v="65822"/>
    </bk>
    <bk>
      <rc t="1" v="65823"/>
    </bk>
    <bk>
      <rc t="1" v="65824"/>
    </bk>
    <bk>
      <rc t="1" v="65825"/>
    </bk>
    <bk>
      <rc t="1" v="65826"/>
    </bk>
    <bk>
      <rc t="1" v="65827"/>
    </bk>
    <bk>
      <rc t="1" v="65828"/>
    </bk>
    <bk>
      <rc t="1" v="65829"/>
    </bk>
    <bk>
      <rc t="1" v="65830"/>
    </bk>
    <bk>
      <rc t="1" v="65831"/>
    </bk>
    <bk>
      <rc t="1" v="65832"/>
    </bk>
    <bk>
      <rc t="1" v="65833"/>
    </bk>
    <bk>
      <rc t="1" v="65834"/>
    </bk>
    <bk>
      <rc t="1" v="65835"/>
    </bk>
    <bk>
      <rc t="1" v="65836"/>
    </bk>
    <bk>
      <rc t="1" v="65837"/>
    </bk>
    <bk>
      <rc t="1" v="65838"/>
    </bk>
    <bk>
      <rc t="1" v="65839"/>
    </bk>
    <bk>
      <rc t="1" v="65840"/>
    </bk>
    <bk>
      <rc t="1" v="65841"/>
    </bk>
    <bk>
      <rc t="1" v="65842"/>
    </bk>
    <bk>
      <rc t="1" v="65843"/>
    </bk>
    <bk>
      <rc t="1" v="65844"/>
    </bk>
    <bk>
      <rc t="1" v="65845"/>
    </bk>
    <bk>
      <rc t="1" v="65846"/>
    </bk>
    <bk>
      <rc t="1" v="65847"/>
    </bk>
    <bk>
      <rc t="1" v="65848"/>
    </bk>
    <bk>
      <rc t="1" v="65849"/>
    </bk>
    <bk>
      <rc t="1" v="65850"/>
    </bk>
    <bk>
      <rc t="1" v="65851"/>
    </bk>
    <bk>
      <rc t="1" v="65852"/>
    </bk>
    <bk>
      <rc t="1" v="65853"/>
    </bk>
    <bk>
      <rc t="1" v="65854"/>
    </bk>
    <bk>
      <rc t="1" v="65855"/>
    </bk>
    <bk>
      <rc t="1" v="65856"/>
    </bk>
    <bk>
      <rc t="1" v="65857"/>
    </bk>
    <bk>
      <rc t="1" v="65858"/>
    </bk>
    <bk>
      <rc t="1" v="65859"/>
    </bk>
    <bk>
      <rc t="1" v="65860"/>
    </bk>
    <bk>
      <rc t="1" v="65861"/>
    </bk>
    <bk>
      <rc t="1" v="65862"/>
    </bk>
    <bk>
      <rc t="1" v="65863"/>
    </bk>
    <bk>
      <rc t="1" v="65864"/>
    </bk>
    <bk>
      <rc t="1" v="65865"/>
    </bk>
    <bk>
      <rc t="1" v="65866"/>
    </bk>
    <bk>
      <rc t="1" v="65867"/>
    </bk>
    <bk>
      <rc t="1" v="65868"/>
    </bk>
    <bk>
      <rc t="1" v="65869"/>
    </bk>
    <bk>
      <rc t="1" v="65870"/>
    </bk>
    <bk>
      <rc t="1" v="65871"/>
    </bk>
    <bk>
      <rc t="1" v="65872"/>
    </bk>
    <bk>
      <rc t="1" v="65873"/>
    </bk>
    <bk>
      <rc t="1" v="65874"/>
    </bk>
    <bk>
      <rc t="1" v="65875"/>
    </bk>
    <bk>
      <rc t="1" v="65876"/>
    </bk>
    <bk>
      <rc t="1" v="65877"/>
    </bk>
    <bk>
      <rc t="1" v="65878"/>
    </bk>
    <bk>
      <rc t="1" v="65879"/>
    </bk>
    <bk>
      <rc t="1" v="65880"/>
    </bk>
    <bk>
      <rc t="1" v="65881"/>
    </bk>
    <bk>
      <rc t="1" v="65882"/>
    </bk>
    <bk>
      <rc t="1" v="65883"/>
    </bk>
    <bk>
      <rc t="1" v="65884"/>
    </bk>
    <bk>
      <rc t="1" v="65885"/>
    </bk>
    <bk>
      <rc t="1" v="65886"/>
    </bk>
    <bk>
      <rc t="1" v="65887"/>
    </bk>
    <bk>
      <rc t="1" v="65888"/>
    </bk>
    <bk>
      <rc t="1" v="65889"/>
    </bk>
    <bk>
      <rc t="1" v="65890"/>
    </bk>
    <bk>
      <rc t="1" v="65891"/>
    </bk>
    <bk>
      <rc t="1" v="65892"/>
    </bk>
    <bk>
      <rc t="1" v="65893"/>
    </bk>
    <bk>
      <rc t="1" v="65894"/>
    </bk>
    <bk>
      <rc t="1" v="65895"/>
    </bk>
    <bk>
      <rc t="1" v="65896"/>
    </bk>
    <bk>
      <rc t="1" v="65897"/>
    </bk>
    <bk>
      <rc t="1" v="65898"/>
    </bk>
    <bk>
      <rc t="1" v="65899"/>
    </bk>
    <bk>
      <rc t="1" v="65900"/>
    </bk>
    <bk>
      <rc t="1" v="65901"/>
    </bk>
    <bk>
      <rc t="1" v="65902"/>
    </bk>
    <bk>
      <rc t="1" v="65903"/>
    </bk>
    <bk>
      <rc t="1" v="65904"/>
    </bk>
    <bk>
      <rc t="1" v="65905"/>
    </bk>
    <bk>
      <rc t="1" v="65906"/>
    </bk>
    <bk>
      <rc t="1" v="65907"/>
    </bk>
    <bk>
      <rc t="1" v="65908"/>
    </bk>
    <bk>
      <rc t="1" v="65909"/>
    </bk>
    <bk>
      <rc t="1" v="65910"/>
    </bk>
    <bk>
      <rc t="1" v="65911"/>
    </bk>
    <bk>
      <rc t="1" v="65912"/>
    </bk>
    <bk>
      <rc t="1" v="65913"/>
    </bk>
    <bk>
      <rc t="1" v="65914"/>
    </bk>
    <bk>
      <rc t="1" v="65915"/>
    </bk>
    <bk>
      <rc t="1" v="65916"/>
    </bk>
    <bk>
      <rc t="1" v="65917"/>
    </bk>
    <bk>
      <rc t="1" v="65918"/>
    </bk>
    <bk>
      <rc t="1" v="65919"/>
    </bk>
    <bk>
      <rc t="1" v="65920"/>
    </bk>
    <bk>
      <rc t="1" v="65921"/>
    </bk>
    <bk>
      <rc t="1" v="65922"/>
    </bk>
    <bk>
      <rc t="1" v="65923"/>
    </bk>
    <bk>
      <rc t="1" v="65924"/>
    </bk>
    <bk>
      <rc t="1" v="65925"/>
    </bk>
    <bk>
      <rc t="1" v="65926"/>
    </bk>
    <bk>
      <rc t="1" v="65927"/>
    </bk>
    <bk>
      <rc t="1" v="65928"/>
    </bk>
    <bk>
      <rc t="1" v="65929"/>
    </bk>
    <bk>
      <rc t="1" v="65930"/>
    </bk>
    <bk>
      <rc t="1" v="65931"/>
    </bk>
    <bk>
      <rc t="1" v="65932"/>
    </bk>
    <bk>
      <rc t="1" v="65933"/>
    </bk>
    <bk>
      <rc t="1" v="65934"/>
    </bk>
    <bk>
      <rc t="1" v="65935"/>
    </bk>
    <bk>
      <rc t="1" v="65936"/>
    </bk>
    <bk>
      <rc t="1" v="65937"/>
    </bk>
    <bk>
      <rc t="1" v="65938"/>
    </bk>
    <bk>
      <rc t="1" v="65939"/>
    </bk>
    <bk>
      <rc t="1" v="65940"/>
    </bk>
    <bk>
      <rc t="1" v="65941"/>
    </bk>
    <bk>
      <rc t="1" v="65942"/>
    </bk>
    <bk>
      <rc t="1" v="65943"/>
    </bk>
    <bk>
      <rc t="1" v="65944"/>
    </bk>
    <bk>
      <rc t="1" v="65945"/>
    </bk>
    <bk>
      <rc t="1" v="65946"/>
    </bk>
    <bk>
      <rc t="1" v="65947"/>
    </bk>
    <bk>
      <rc t="1" v="65948"/>
    </bk>
    <bk>
      <rc t="1" v="65949"/>
    </bk>
    <bk>
      <rc t="1" v="65950"/>
    </bk>
    <bk>
      <rc t="1" v="65951"/>
    </bk>
    <bk>
      <rc t="1" v="65952"/>
    </bk>
    <bk>
      <rc t="1" v="65953"/>
    </bk>
    <bk>
      <rc t="1" v="65954"/>
    </bk>
    <bk>
      <rc t="1" v="65955"/>
    </bk>
    <bk>
      <rc t="1" v="65956"/>
    </bk>
    <bk>
      <rc t="1" v="65957"/>
    </bk>
    <bk>
      <rc t="1" v="65958"/>
    </bk>
    <bk>
      <rc t="1" v="65959"/>
    </bk>
    <bk>
      <rc t="1" v="65960"/>
    </bk>
    <bk>
      <rc t="1" v="65961"/>
    </bk>
    <bk>
      <rc t="1" v="65962"/>
    </bk>
    <bk>
      <rc t="1" v="65963"/>
    </bk>
    <bk>
      <rc t="1" v="65964"/>
    </bk>
    <bk>
      <rc t="1" v="65965"/>
    </bk>
    <bk>
      <rc t="1" v="65966"/>
    </bk>
    <bk>
      <rc t="1" v="65967"/>
    </bk>
    <bk>
      <rc t="1" v="65968"/>
    </bk>
    <bk>
      <rc t="1" v="65969"/>
    </bk>
    <bk>
      <rc t="1" v="65970"/>
    </bk>
    <bk>
      <rc t="1" v="65971"/>
    </bk>
    <bk>
      <rc t="1" v="65972"/>
    </bk>
    <bk>
      <rc t="1" v="65973"/>
    </bk>
    <bk>
      <rc t="1" v="65974"/>
    </bk>
    <bk>
      <rc t="1" v="65975"/>
    </bk>
    <bk>
      <rc t="1" v="65976"/>
    </bk>
    <bk>
      <rc t="1" v="65977"/>
    </bk>
    <bk>
      <rc t="1" v="65978"/>
    </bk>
    <bk>
      <rc t="1" v="65979"/>
    </bk>
    <bk>
      <rc t="1" v="65980"/>
    </bk>
    <bk>
      <rc t="1" v="65981"/>
    </bk>
    <bk>
      <rc t="1" v="65982"/>
    </bk>
    <bk>
      <rc t="1" v="65983"/>
    </bk>
    <bk>
      <rc t="1" v="65984"/>
    </bk>
    <bk>
      <rc t="1" v="65985"/>
    </bk>
    <bk>
      <rc t="1" v="65986"/>
    </bk>
    <bk>
      <rc t="1" v="65987"/>
    </bk>
    <bk>
      <rc t="1" v="65988"/>
    </bk>
    <bk>
      <rc t="1" v="65989"/>
    </bk>
    <bk>
      <rc t="1" v="65990"/>
    </bk>
    <bk>
      <rc t="1" v="65991"/>
    </bk>
    <bk>
      <rc t="1" v="65992"/>
    </bk>
    <bk>
      <rc t="1" v="65993"/>
    </bk>
    <bk>
      <rc t="1" v="65994"/>
    </bk>
    <bk>
      <rc t="1" v="65995"/>
    </bk>
    <bk>
      <rc t="1" v="65996"/>
    </bk>
    <bk>
      <rc t="1" v="65997"/>
    </bk>
    <bk>
      <rc t="1" v="65998"/>
    </bk>
    <bk>
      <rc t="1" v="65999"/>
    </bk>
    <bk>
      <rc t="1" v="66000"/>
    </bk>
    <bk>
      <rc t="1" v="66001"/>
    </bk>
    <bk>
      <rc t="1" v="66002"/>
    </bk>
    <bk>
      <rc t="1" v="66003"/>
    </bk>
    <bk>
      <rc t="1" v="66004"/>
    </bk>
    <bk>
      <rc t="1" v="66005"/>
    </bk>
    <bk>
      <rc t="1" v="66006"/>
    </bk>
    <bk>
      <rc t="1" v="66007"/>
    </bk>
    <bk>
      <rc t="1" v="66008"/>
    </bk>
    <bk>
      <rc t="1" v="66009"/>
    </bk>
    <bk>
      <rc t="1" v="66010"/>
    </bk>
    <bk>
      <rc t="1" v="66011"/>
    </bk>
    <bk>
      <rc t="1" v="66012"/>
    </bk>
    <bk>
      <rc t="1" v="66013"/>
    </bk>
    <bk>
      <rc t="1" v="66014"/>
    </bk>
    <bk>
      <rc t="1" v="66015"/>
    </bk>
    <bk>
      <rc t="1" v="66016"/>
    </bk>
    <bk>
      <rc t="1" v="66017"/>
    </bk>
    <bk>
      <rc t="1" v="66018"/>
    </bk>
    <bk>
      <rc t="1" v="66019"/>
    </bk>
    <bk>
      <rc t="1" v="66020"/>
    </bk>
    <bk>
      <rc t="1" v="66021"/>
    </bk>
    <bk>
      <rc t="1" v="66022"/>
    </bk>
    <bk>
      <rc t="1" v="66023"/>
    </bk>
    <bk>
      <rc t="1" v="66024"/>
    </bk>
    <bk>
      <rc t="1" v="66025"/>
    </bk>
    <bk>
      <rc t="1" v="66026"/>
    </bk>
    <bk>
      <rc t="1" v="66027"/>
    </bk>
    <bk>
      <rc t="1" v="66028"/>
    </bk>
    <bk>
      <rc t="1" v="66029"/>
    </bk>
    <bk>
      <rc t="1" v="66030"/>
    </bk>
    <bk>
      <rc t="1" v="66031"/>
    </bk>
    <bk>
      <rc t="1" v="66032"/>
    </bk>
    <bk>
      <rc t="1" v="66033"/>
    </bk>
    <bk>
      <rc t="1" v="66034"/>
    </bk>
    <bk>
      <rc t="1" v="66035"/>
    </bk>
    <bk>
      <rc t="1" v="66036"/>
    </bk>
    <bk>
      <rc t="1" v="66037"/>
    </bk>
    <bk>
      <rc t="1" v="66038"/>
    </bk>
    <bk>
      <rc t="1" v="66039"/>
    </bk>
    <bk>
      <rc t="1" v="66040"/>
    </bk>
    <bk>
      <rc t="1" v="66041"/>
    </bk>
    <bk>
      <rc t="1" v="66042"/>
    </bk>
    <bk>
      <rc t="1" v="66043"/>
    </bk>
    <bk>
      <rc t="1" v="66044"/>
    </bk>
    <bk>
      <rc t="1" v="66045"/>
    </bk>
    <bk>
      <rc t="1" v="66046"/>
    </bk>
    <bk>
      <rc t="1" v="66047"/>
    </bk>
    <bk>
      <rc t="1" v="66048"/>
    </bk>
    <bk>
      <rc t="1" v="66049"/>
    </bk>
    <bk>
      <rc t="1" v="66050"/>
    </bk>
    <bk>
      <rc t="1" v="66051"/>
    </bk>
    <bk>
      <rc t="1" v="66052"/>
    </bk>
    <bk>
      <rc t="1" v="66053"/>
    </bk>
    <bk>
      <rc t="1" v="66054"/>
    </bk>
    <bk>
      <rc t="1" v="66055"/>
    </bk>
    <bk>
      <rc t="1" v="66056"/>
    </bk>
    <bk>
      <rc t="1" v="66057"/>
    </bk>
    <bk>
      <rc t="1" v="66058"/>
    </bk>
    <bk>
      <rc t="1" v="66059"/>
    </bk>
    <bk>
      <rc t="1" v="66060"/>
    </bk>
    <bk>
      <rc t="1" v="66061"/>
    </bk>
    <bk>
      <rc t="1" v="66062"/>
    </bk>
    <bk>
      <rc t="1" v="66063"/>
    </bk>
    <bk>
      <rc t="1" v="66064"/>
    </bk>
    <bk>
      <rc t="1" v="66065"/>
    </bk>
    <bk>
      <rc t="1" v="66066"/>
    </bk>
    <bk>
      <rc t="1" v="66067"/>
    </bk>
    <bk>
      <rc t="1" v="66068"/>
    </bk>
    <bk>
      <rc t="1" v="66069"/>
    </bk>
    <bk>
      <rc t="1" v="66070"/>
    </bk>
    <bk>
      <rc t="1" v="66071"/>
    </bk>
    <bk>
      <rc t="1" v="66072"/>
    </bk>
    <bk>
      <rc t="1" v="66073"/>
    </bk>
    <bk>
      <rc t="1" v="66074"/>
    </bk>
    <bk>
      <rc t="1" v="66075"/>
    </bk>
    <bk>
      <rc t="1" v="66076"/>
    </bk>
    <bk>
      <rc t="1" v="66077"/>
    </bk>
    <bk>
      <rc t="1" v="66078"/>
    </bk>
    <bk>
      <rc t="1" v="66079"/>
    </bk>
    <bk>
      <rc t="1" v="66080"/>
    </bk>
    <bk>
      <rc t="1" v="66081"/>
    </bk>
    <bk>
      <rc t="1" v="66082"/>
    </bk>
    <bk>
      <rc t="1" v="66083"/>
    </bk>
    <bk>
      <rc t="1" v="66084"/>
    </bk>
    <bk>
      <rc t="1" v="66085"/>
    </bk>
    <bk>
      <rc t="1" v="66086"/>
    </bk>
    <bk>
      <rc t="1" v="66087"/>
    </bk>
    <bk>
      <rc t="1" v="66088"/>
    </bk>
    <bk>
      <rc t="1" v="66089"/>
    </bk>
    <bk>
      <rc t="1" v="66090"/>
    </bk>
    <bk>
      <rc t="1" v="66091"/>
    </bk>
    <bk>
      <rc t="1" v="66092"/>
    </bk>
    <bk>
      <rc t="1" v="66093"/>
    </bk>
    <bk>
      <rc t="1" v="66094"/>
    </bk>
    <bk>
      <rc t="1" v="66095"/>
    </bk>
    <bk>
      <rc t="1" v="66096"/>
    </bk>
    <bk>
      <rc t="1" v="66097"/>
    </bk>
    <bk>
      <rc t="1" v="66098"/>
    </bk>
    <bk>
      <rc t="1" v="66099"/>
    </bk>
    <bk>
      <rc t="1" v="66100"/>
    </bk>
    <bk>
      <rc t="1" v="66101"/>
    </bk>
    <bk>
      <rc t="1" v="66102"/>
    </bk>
    <bk>
      <rc t="1" v="66103"/>
    </bk>
    <bk>
      <rc t="1" v="66104"/>
    </bk>
    <bk>
      <rc t="1" v="66105"/>
    </bk>
    <bk>
      <rc t="1" v="66106"/>
    </bk>
    <bk>
      <rc t="1" v="66107"/>
    </bk>
    <bk>
      <rc t="1" v="66108"/>
    </bk>
    <bk>
      <rc t="1" v="66109"/>
    </bk>
    <bk>
      <rc t="1" v="66110"/>
    </bk>
    <bk>
      <rc t="1" v="66111"/>
    </bk>
    <bk>
      <rc t="1" v="66112"/>
    </bk>
    <bk>
      <rc t="1" v="66113"/>
    </bk>
    <bk>
      <rc t="1" v="66114"/>
    </bk>
    <bk>
      <rc t="1" v="66115"/>
    </bk>
    <bk>
      <rc t="1" v="66116"/>
    </bk>
    <bk>
      <rc t="1" v="66117"/>
    </bk>
    <bk>
      <rc t="1" v="66118"/>
    </bk>
    <bk>
      <rc t="1" v="66119"/>
    </bk>
    <bk>
      <rc t="1" v="66120"/>
    </bk>
    <bk>
      <rc t="1" v="66121"/>
    </bk>
    <bk>
      <rc t="1" v="66122"/>
    </bk>
    <bk>
      <rc t="1" v="66123"/>
    </bk>
    <bk>
      <rc t="1" v="66124"/>
    </bk>
    <bk>
      <rc t="1" v="66125"/>
    </bk>
    <bk>
      <rc t="1" v="66126"/>
    </bk>
    <bk>
      <rc t="1" v="66127"/>
    </bk>
    <bk>
      <rc t="1" v="66128"/>
    </bk>
    <bk>
      <rc t="1" v="66129"/>
    </bk>
    <bk>
      <rc t="1" v="66130"/>
    </bk>
    <bk>
      <rc t="1" v="66131"/>
    </bk>
    <bk>
      <rc t="1" v="66132"/>
    </bk>
    <bk>
      <rc t="1" v="66133"/>
    </bk>
    <bk>
      <rc t="1" v="66134"/>
    </bk>
    <bk>
      <rc t="1" v="66135"/>
    </bk>
    <bk>
      <rc t="1" v="66136"/>
    </bk>
    <bk>
      <rc t="1" v="66137"/>
    </bk>
    <bk>
      <rc t="1" v="66138"/>
    </bk>
    <bk>
      <rc t="1" v="66139"/>
    </bk>
    <bk>
      <rc t="1" v="66140"/>
    </bk>
    <bk>
      <rc t="1" v="66141"/>
    </bk>
    <bk>
      <rc t="1" v="66142"/>
    </bk>
    <bk>
      <rc t="1" v="66143"/>
    </bk>
    <bk>
      <rc t="1" v="66144"/>
    </bk>
    <bk>
      <rc t="1" v="66145"/>
    </bk>
    <bk>
      <rc t="1" v="66146"/>
    </bk>
    <bk>
      <rc t="1" v="66147"/>
    </bk>
    <bk>
      <rc t="1" v="66148"/>
    </bk>
    <bk>
      <rc t="1" v="66149"/>
    </bk>
    <bk>
      <rc t="1" v="66150"/>
    </bk>
    <bk>
      <rc t="1" v="66151"/>
    </bk>
    <bk>
      <rc t="1" v="66152"/>
    </bk>
    <bk>
      <rc t="1" v="66153"/>
    </bk>
    <bk>
      <rc t="1" v="66154"/>
    </bk>
    <bk>
      <rc t="1" v="66155"/>
    </bk>
    <bk>
      <rc t="1" v="66156"/>
    </bk>
    <bk>
      <rc t="1" v="66157"/>
    </bk>
    <bk>
      <rc t="1" v="66158"/>
    </bk>
    <bk>
      <rc t="1" v="66159"/>
    </bk>
    <bk>
      <rc t="1" v="66160"/>
    </bk>
    <bk>
      <rc t="1" v="66161"/>
    </bk>
    <bk>
      <rc t="1" v="66162"/>
    </bk>
    <bk>
      <rc t="1" v="66163"/>
    </bk>
    <bk>
      <rc t="1" v="66164"/>
    </bk>
    <bk>
      <rc t="1" v="66165"/>
    </bk>
    <bk>
      <rc t="1" v="66166"/>
    </bk>
    <bk>
      <rc t="1" v="66167"/>
    </bk>
    <bk>
      <rc t="1" v="66168"/>
    </bk>
    <bk>
      <rc t="1" v="66169"/>
    </bk>
    <bk>
      <rc t="1" v="66170"/>
    </bk>
    <bk>
      <rc t="1" v="66171"/>
    </bk>
    <bk>
      <rc t="1" v="66172"/>
    </bk>
    <bk>
      <rc t="1" v="66173"/>
    </bk>
    <bk>
      <rc t="1" v="66174"/>
    </bk>
    <bk>
      <rc t="1" v="66175"/>
    </bk>
    <bk>
      <rc t="1" v="66176"/>
    </bk>
    <bk>
      <rc t="1" v="66177"/>
    </bk>
    <bk>
      <rc t="1" v="66178"/>
    </bk>
    <bk>
      <rc t="1" v="66179"/>
    </bk>
    <bk>
      <rc t="1" v="66180"/>
    </bk>
    <bk>
      <rc t="1" v="66181"/>
    </bk>
    <bk>
      <rc t="1" v="66182"/>
    </bk>
    <bk>
      <rc t="1" v="66183"/>
    </bk>
    <bk>
      <rc t="1" v="66184"/>
    </bk>
    <bk>
      <rc t="1" v="66185"/>
    </bk>
    <bk>
      <rc t="1" v="66186"/>
    </bk>
    <bk>
      <rc t="1" v="66187"/>
    </bk>
    <bk>
      <rc t="1" v="66188"/>
    </bk>
    <bk>
      <rc t="1" v="66189"/>
    </bk>
    <bk>
      <rc t="1" v="66190"/>
    </bk>
    <bk>
      <rc t="1" v="66191"/>
    </bk>
    <bk>
      <rc t="1" v="66192"/>
    </bk>
    <bk>
      <rc t="1" v="66193"/>
    </bk>
    <bk>
      <rc t="1" v="66194"/>
    </bk>
    <bk>
      <rc t="1" v="66195"/>
    </bk>
    <bk>
      <rc t="1" v="66196"/>
    </bk>
    <bk>
      <rc t="1" v="66197"/>
    </bk>
    <bk>
      <rc t="1" v="66198"/>
    </bk>
    <bk>
      <rc t="1" v="66199"/>
    </bk>
    <bk>
      <rc t="1" v="66200"/>
    </bk>
    <bk>
      <rc t="1" v="66201"/>
    </bk>
    <bk>
      <rc t="1" v="66202"/>
    </bk>
    <bk>
      <rc t="1" v="66203"/>
    </bk>
    <bk>
      <rc t="1" v="66204"/>
    </bk>
    <bk>
      <rc t="1" v="66205"/>
    </bk>
    <bk>
      <rc t="1" v="66206"/>
    </bk>
    <bk>
      <rc t="1" v="66207"/>
    </bk>
    <bk>
      <rc t="1" v="66208"/>
    </bk>
    <bk>
      <rc t="1" v="66209"/>
    </bk>
    <bk>
      <rc t="1" v="66210"/>
    </bk>
    <bk>
      <rc t="1" v="66211"/>
    </bk>
    <bk>
      <rc t="1" v="66212"/>
    </bk>
    <bk>
      <rc t="1" v="66213"/>
    </bk>
    <bk>
      <rc t="1" v="66214"/>
    </bk>
    <bk>
      <rc t="1" v="66215"/>
    </bk>
    <bk>
      <rc t="1" v="66216"/>
    </bk>
    <bk>
      <rc t="1" v="66217"/>
    </bk>
    <bk>
      <rc t="1" v="66218"/>
    </bk>
    <bk>
      <rc t="1" v="66219"/>
    </bk>
    <bk>
      <rc t="1" v="66220"/>
    </bk>
    <bk>
      <rc t="1" v="66221"/>
    </bk>
    <bk>
      <rc t="1" v="66222"/>
    </bk>
    <bk>
      <rc t="1" v="66223"/>
    </bk>
    <bk>
      <rc t="1" v="66224"/>
    </bk>
    <bk>
      <rc t="1" v="66225"/>
    </bk>
    <bk>
      <rc t="1" v="66226"/>
    </bk>
    <bk>
      <rc t="1" v="66227"/>
    </bk>
    <bk>
      <rc t="1" v="66228"/>
    </bk>
    <bk>
      <rc t="1" v="66229"/>
    </bk>
    <bk>
      <rc t="1" v="66230"/>
    </bk>
    <bk>
      <rc t="1" v="66231"/>
    </bk>
    <bk>
      <rc t="1" v="66232"/>
    </bk>
    <bk>
      <rc t="1" v="66233"/>
    </bk>
    <bk>
      <rc t="1" v="66234"/>
    </bk>
    <bk>
      <rc t="1" v="66235"/>
    </bk>
    <bk>
      <rc t="1" v="66236"/>
    </bk>
    <bk>
      <rc t="1" v="66237"/>
    </bk>
    <bk>
      <rc t="1" v="66238"/>
    </bk>
    <bk>
      <rc t="1" v="66239"/>
    </bk>
    <bk>
      <rc t="1" v="66240"/>
    </bk>
    <bk>
      <rc t="1" v="66241"/>
    </bk>
    <bk>
      <rc t="1" v="66242"/>
    </bk>
    <bk>
      <rc t="1" v="66243"/>
    </bk>
    <bk>
      <rc t="1" v="66244"/>
    </bk>
    <bk>
      <rc t="1" v="66245"/>
    </bk>
    <bk>
      <rc t="1" v="66246"/>
    </bk>
    <bk>
      <rc t="1" v="66247"/>
    </bk>
    <bk>
      <rc t="1" v="66248"/>
    </bk>
    <bk>
      <rc t="1" v="66249"/>
    </bk>
    <bk>
      <rc t="1" v="66250"/>
    </bk>
    <bk>
      <rc t="1" v="66251"/>
    </bk>
    <bk>
      <rc t="1" v="66252"/>
    </bk>
    <bk>
      <rc t="1" v="66253"/>
    </bk>
    <bk>
      <rc t="1" v="66254"/>
    </bk>
    <bk>
      <rc t="1" v="66255"/>
    </bk>
    <bk>
      <rc t="1" v="66256"/>
    </bk>
    <bk>
      <rc t="1" v="66257"/>
    </bk>
    <bk>
      <rc t="1" v="66258"/>
    </bk>
    <bk>
      <rc t="1" v="66259"/>
    </bk>
    <bk>
      <rc t="1" v="66260"/>
    </bk>
    <bk>
      <rc t="1" v="66261"/>
    </bk>
    <bk>
      <rc t="1" v="66262"/>
    </bk>
    <bk>
      <rc t="1" v="66263"/>
    </bk>
    <bk>
      <rc t="1" v="66264"/>
    </bk>
    <bk>
      <rc t="1" v="66265"/>
    </bk>
    <bk>
      <rc t="1" v="66266"/>
    </bk>
    <bk>
      <rc t="1" v="66267"/>
    </bk>
    <bk>
      <rc t="1" v="66268"/>
    </bk>
    <bk>
      <rc t="1" v="66269"/>
    </bk>
    <bk>
      <rc t="1" v="66270"/>
    </bk>
    <bk>
      <rc t="1" v="66271"/>
    </bk>
    <bk>
      <rc t="1" v="66272"/>
    </bk>
    <bk>
      <rc t="1" v="66273"/>
    </bk>
    <bk>
      <rc t="1" v="66274"/>
    </bk>
    <bk>
      <rc t="1" v="66275"/>
    </bk>
    <bk>
      <rc t="1" v="66276"/>
    </bk>
    <bk>
      <rc t="1" v="66277"/>
    </bk>
    <bk>
      <rc t="1" v="66278"/>
    </bk>
    <bk>
      <rc t="1" v="66279"/>
    </bk>
    <bk>
      <rc t="1" v="66280"/>
    </bk>
    <bk>
      <rc t="1" v="66281"/>
    </bk>
    <bk>
      <rc t="1" v="66282"/>
    </bk>
    <bk>
      <rc t="1" v="66283"/>
    </bk>
    <bk>
      <rc t="1" v="66284"/>
    </bk>
    <bk>
      <rc t="1" v="66285"/>
    </bk>
    <bk>
      <rc t="1" v="66286"/>
    </bk>
    <bk>
      <rc t="1" v="66287"/>
    </bk>
    <bk>
      <rc t="1" v="66288"/>
    </bk>
    <bk>
      <rc t="1" v="66289"/>
    </bk>
    <bk>
      <rc t="1" v="66290"/>
    </bk>
    <bk>
      <rc t="1" v="66291"/>
    </bk>
    <bk>
      <rc t="1" v="66292"/>
    </bk>
    <bk>
      <rc t="1" v="66293"/>
    </bk>
    <bk>
      <rc t="1" v="66294"/>
    </bk>
    <bk>
      <rc t="1" v="66295"/>
    </bk>
    <bk>
      <rc t="1" v="66296"/>
    </bk>
    <bk>
      <rc t="1" v="66297"/>
    </bk>
    <bk>
      <rc t="1" v="66298"/>
    </bk>
    <bk>
      <rc t="1" v="66299"/>
    </bk>
    <bk>
      <rc t="1" v="66300"/>
    </bk>
    <bk>
      <rc t="1" v="66301"/>
    </bk>
    <bk>
      <rc t="1" v="66302"/>
    </bk>
    <bk>
      <rc t="1" v="66303"/>
    </bk>
    <bk>
      <rc t="1" v="66304"/>
    </bk>
    <bk>
      <rc t="1" v="66305"/>
    </bk>
    <bk>
      <rc t="1" v="66306"/>
    </bk>
    <bk>
      <rc t="1" v="66307"/>
    </bk>
    <bk>
      <rc t="1" v="66308"/>
    </bk>
    <bk>
      <rc t="1" v="66309"/>
    </bk>
    <bk>
      <rc t="1" v="66310"/>
    </bk>
    <bk>
      <rc t="1" v="66311"/>
    </bk>
    <bk>
      <rc t="1" v="66312"/>
    </bk>
    <bk>
      <rc t="1" v="66313"/>
    </bk>
    <bk>
      <rc t="1" v="66314"/>
    </bk>
    <bk>
      <rc t="1" v="66315"/>
    </bk>
    <bk>
      <rc t="1" v="66316"/>
    </bk>
    <bk>
      <rc t="1" v="66317"/>
    </bk>
    <bk>
      <rc t="1" v="66318"/>
    </bk>
    <bk>
      <rc t="1" v="66319"/>
    </bk>
    <bk>
      <rc t="1" v="66320"/>
    </bk>
    <bk>
      <rc t="1" v="66321"/>
    </bk>
    <bk>
      <rc t="1" v="66322"/>
    </bk>
    <bk>
      <rc t="1" v="66323"/>
    </bk>
    <bk>
      <rc t="1" v="66324"/>
    </bk>
    <bk>
      <rc t="1" v="66325"/>
    </bk>
    <bk>
      <rc t="1" v="66326"/>
    </bk>
    <bk>
      <rc t="1" v="66327"/>
    </bk>
    <bk>
      <rc t="1" v="66328"/>
    </bk>
    <bk>
      <rc t="1" v="66329"/>
    </bk>
    <bk>
      <rc t="1" v="66330"/>
    </bk>
    <bk>
      <rc t="1" v="66331"/>
    </bk>
    <bk>
      <rc t="1" v="66332"/>
    </bk>
    <bk>
      <rc t="1" v="66333"/>
    </bk>
    <bk>
      <rc t="1" v="66334"/>
    </bk>
    <bk>
      <rc t="1" v="66335"/>
    </bk>
    <bk>
      <rc t="1" v="66336"/>
    </bk>
    <bk>
      <rc t="1" v="66337"/>
    </bk>
    <bk>
      <rc t="1" v="66338"/>
    </bk>
    <bk>
      <rc t="1" v="66339"/>
    </bk>
    <bk>
      <rc t="1" v="66340"/>
    </bk>
    <bk>
      <rc t="1" v="66341"/>
    </bk>
    <bk>
      <rc t="1" v="66342"/>
    </bk>
    <bk>
      <rc t="1" v="66343"/>
    </bk>
    <bk>
      <rc t="1" v="66344"/>
    </bk>
    <bk>
      <rc t="1" v="66345"/>
    </bk>
    <bk>
      <rc t="1" v="66346"/>
    </bk>
    <bk>
      <rc t="1" v="66347"/>
    </bk>
    <bk>
      <rc t="1" v="66348"/>
    </bk>
    <bk>
      <rc t="1" v="66349"/>
    </bk>
    <bk>
      <rc t="1" v="66350"/>
    </bk>
    <bk>
      <rc t="1" v="66351"/>
    </bk>
    <bk>
      <rc t="1" v="66352"/>
    </bk>
    <bk>
      <rc t="1" v="66353"/>
    </bk>
    <bk>
      <rc t="1" v="66354"/>
    </bk>
    <bk>
      <rc t="1" v="66355"/>
    </bk>
    <bk>
      <rc t="1" v="66356"/>
    </bk>
    <bk>
      <rc t="1" v="66357"/>
    </bk>
    <bk>
      <rc t="1" v="66358"/>
    </bk>
    <bk>
      <rc t="1" v="66359"/>
    </bk>
    <bk>
      <rc t="1" v="66360"/>
    </bk>
    <bk>
      <rc t="1" v="66361"/>
    </bk>
    <bk>
      <rc t="1" v="66362"/>
    </bk>
    <bk>
      <rc t="1" v="66363"/>
    </bk>
    <bk>
      <rc t="1" v="66364"/>
    </bk>
    <bk>
      <rc t="1" v="66365"/>
    </bk>
    <bk>
      <rc t="1" v="66366"/>
    </bk>
    <bk>
      <rc t="1" v="66367"/>
    </bk>
    <bk>
      <rc t="1" v="66368"/>
    </bk>
    <bk>
      <rc t="1" v="66369"/>
    </bk>
    <bk>
      <rc t="1" v="66370"/>
    </bk>
    <bk>
      <rc t="1" v="66371"/>
    </bk>
    <bk>
      <rc t="1" v="66372"/>
    </bk>
    <bk>
      <rc t="1" v="66373"/>
    </bk>
    <bk>
      <rc t="1" v="66374"/>
    </bk>
    <bk>
      <rc t="1" v="66375"/>
    </bk>
    <bk>
      <rc t="1" v="66376"/>
    </bk>
    <bk>
      <rc t="1" v="66377"/>
    </bk>
    <bk>
      <rc t="1" v="66378"/>
    </bk>
    <bk>
      <rc t="1" v="66379"/>
    </bk>
    <bk>
      <rc t="1" v="66380"/>
    </bk>
    <bk>
      <rc t="1" v="66381"/>
    </bk>
    <bk>
      <rc t="1" v="66382"/>
    </bk>
    <bk>
      <rc t="1" v="66383"/>
    </bk>
    <bk>
      <rc t="1" v="66384"/>
    </bk>
    <bk>
      <rc t="1" v="66385"/>
    </bk>
    <bk>
      <rc t="1" v="66386"/>
    </bk>
    <bk>
      <rc t="1" v="66387"/>
    </bk>
    <bk>
      <rc t="1" v="66388"/>
    </bk>
    <bk>
      <rc t="1" v="66389"/>
    </bk>
    <bk>
      <rc t="1" v="66390"/>
    </bk>
    <bk>
      <rc t="1" v="66391"/>
    </bk>
    <bk>
      <rc t="1" v="66392"/>
    </bk>
    <bk>
      <rc t="1" v="66393"/>
    </bk>
    <bk>
      <rc t="1" v="66394"/>
    </bk>
    <bk>
      <rc t="1" v="66395"/>
    </bk>
    <bk>
      <rc t="1" v="66396"/>
    </bk>
    <bk>
      <rc t="1" v="66397"/>
    </bk>
    <bk>
      <rc t="1" v="66398"/>
    </bk>
    <bk>
      <rc t="1" v="66399"/>
    </bk>
    <bk>
      <rc t="1" v="66400"/>
    </bk>
    <bk>
      <rc t="1" v="66401"/>
    </bk>
    <bk>
      <rc t="1" v="66402"/>
    </bk>
    <bk>
      <rc t="1" v="66403"/>
    </bk>
    <bk>
      <rc t="1" v="66404"/>
    </bk>
    <bk>
      <rc t="1" v="66405"/>
    </bk>
    <bk>
      <rc t="1" v="66406"/>
    </bk>
    <bk>
      <rc t="1" v="66407"/>
    </bk>
    <bk>
      <rc t="1" v="66408"/>
    </bk>
    <bk>
      <rc t="1" v="66409"/>
    </bk>
    <bk>
      <rc t="1" v="66410"/>
    </bk>
    <bk>
      <rc t="1" v="66411"/>
    </bk>
    <bk>
      <rc t="1" v="66412"/>
    </bk>
    <bk>
      <rc t="1" v="66413"/>
    </bk>
    <bk>
      <rc t="1" v="66414"/>
    </bk>
    <bk>
      <rc t="1" v="66415"/>
    </bk>
    <bk>
      <rc t="1" v="66416"/>
    </bk>
    <bk>
      <rc t="1" v="66417"/>
    </bk>
    <bk>
      <rc t="1" v="66418"/>
    </bk>
    <bk>
      <rc t="1" v="66419"/>
    </bk>
    <bk>
      <rc t="1" v="66420"/>
    </bk>
    <bk>
      <rc t="1" v="66421"/>
    </bk>
    <bk>
      <rc t="1" v="66422"/>
    </bk>
    <bk>
      <rc t="1" v="66423"/>
    </bk>
    <bk>
      <rc t="1" v="66424"/>
    </bk>
    <bk>
      <rc t="1" v="66425"/>
    </bk>
    <bk>
      <rc t="1" v="66426"/>
    </bk>
    <bk>
      <rc t="1" v="66427"/>
    </bk>
    <bk>
      <rc t="1" v="66428"/>
    </bk>
    <bk>
      <rc t="1" v="66429"/>
    </bk>
    <bk>
      <rc t="1" v="66430"/>
    </bk>
    <bk>
      <rc t="1" v="66431"/>
    </bk>
    <bk>
      <rc t="1" v="66432"/>
    </bk>
    <bk>
      <rc t="1" v="66433"/>
    </bk>
    <bk>
      <rc t="1" v="66434"/>
    </bk>
    <bk>
      <rc t="1" v="66435"/>
    </bk>
    <bk>
      <rc t="1" v="66436"/>
    </bk>
    <bk>
      <rc t="1" v="66437"/>
    </bk>
    <bk>
      <rc t="1" v="66438"/>
    </bk>
    <bk>
      <rc t="1" v="66439"/>
    </bk>
    <bk>
      <rc t="1" v="66440"/>
    </bk>
    <bk>
      <rc t="1" v="66441"/>
    </bk>
    <bk>
      <rc t="1" v="66442"/>
    </bk>
    <bk>
      <rc t="1" v="66443"/>
    </bk>
    <bk>
      <rc t="1" v="66444"/>
    </bk>
    <bk>
      <rc t="1" v="66445"/>
    </bk>
    <bk>
      <rc t="1" v="66446"/>
    </bk>
    <bk>
      <rc t="1" v="66447"/>
    </bk>
    <bk>
      <rc t="1" v="66448"/>
    </bk>
    <bk>
      <rc t="1" v="66449"/>
    </bk>
    <bk>
      <rc t="1" v="66450"/>
    </bk>
    <bk>
      <rc t="1" v="66451"/>
    </bk>
    <bk>
      <rc t="1" v="66452"/>
    </bk>
    <bk>
      <rc t="1" v="66453"/>
    </bk>
    <bk>
      <rc t="1" v="66454"/>
    </bk>
    <bk>
      <rc t="1" v="66455"/>
    </bk>
    <bk>
      <rc t="1" v="66456"/>
    </bk>
    <bk>
      <rc t="1" v="66457"/>
    </bk>
    <bk>
      <rc t="1" v="66458"/>
    </bk>
    <bk>
      <rc t="1" v="66459"/>
    </bk>
    <bk>
      <rc t="1" v="66460"/>
    </bk>
    <bk>
      <rc t="1" v="66461"/>
    </bk>
    <bk>
      <rc t="1" v="66462"/>
    </bk>
    <bk>
      <rc t="1" v="66463"/>
    </bk>
    <bk>
      <rc t="1" v="66464"/>
    </bk>
    <bk>
      <rc t="1" v="66465"/>
    </bk>
    <bk>
      <rc t="1" v="66466"/>
    </bk>
    <bk>
      <rc t="1" v="66467"/>
    </bk>
    <bk>
      <rc t="1" v="66468"/>
    </bk>
    <bk>
      <rc t="1" v="66469"/>
    </bk>
    <bk>
      <rc t="1" v="66470"/>
    </bk>
    <bk>
      <rc t="1" v="66471"/>
    </bk>
    <bk>
      <rc t="1" v="66472"/>
    </bk>
    <bk>
      <rc t="1" v="66473"/>
    </bk>
    <bk>
      <rc t="1" v="66474"/>
    </bk>
    <bk>
      <rc t="1" v="66475"/>
    </bk>
    <bk>
      <rc t="1" v="66476"/>
    </bk>
    <bk>
      <rc t="1" v="66477"/>
    </bk>
    <bk>
      <rc t="1" v="66478"/>
    </bk>
    <bk>
      <rc t="1" v="66479"/>
    </bk>
    <bk>
      <rc t="1" v="66480"/>
    </bk>
    <bk>
      <rc t="1" v="66481"/>
    </bk>
    <bk>
      <rc t="1" v="66482"/>
    </bk>
    <bk>
      <rc t="1" v="66483"/>
    </bk>
    <bk>
      <rc t="1" v="66484"/>
    </bk>
    <bk>
      <rc t="1" v="66485"/>
    </bk>
    <bk>
      <rc t="1" v="66486"/>
    </bk>
    <bk>
      <rc t="1" v="66487"/>
    </bk>
    <bk>
      <rc t="1" v="66488"/>
    </bk>
    <bk>
      <rc t="1" v="66489"/>
    </bk>
    <bk>
      <rc t="1" v="66490"/>
    </bk>
    <bk>
      <rc t="1" v="66491"/>
    </bk>
    <bk>
      <rc t="1" v="66492"/>
    </bk>
    <bk>
      <rc t="1" v="66493"/>
    </bk>
    <bk>
      <rc t="1" v="66494"/>
    </bk>
    <bk>
      <rc t="1" v="66495"/>
    </bk>
    <bk>
      <rc t="1" v="66496"/>
    </bk>
    <bk>
      <rc t="1" v="66497"/>
    </bk>
    <bk>
      <rc t="1" v="66498"/>
    </bk>
    <bk>
      <rc t="1" v="66499"/>
    </bk>
    <bk>
      <rc t="1" v="66500"/>
    </bk>
    <bk>
      <rc t="1" v="66501"/>
    </bk>
    <bk>
      <rc t="1" v="66502"/>
    </bk>
    <bk>
      <rc t="1" v="66503"/>
    </bk>
    <bk>
      <rc t="1" v="66504"/>
    </bk>
    <bk>
      <rc t="1" v="66505"/>
    </bk>
    <bk>
      <rc t="1" v="66506"/>
    </bk>
    <bk>
      <rc t="1" v="66507"/>
    </bk>
    <bk>
      <rc t="1" v="66508"/>
    </bk>
    <bk>
      <rc t="1" v="66509"/>
    </bk>
    <bk>
      <rc t="1" v="66510"/>
    </bk>
    <bk>
      <rc t="1" v="66511"/>
    </bk>
    <bk>
      <rc t="1" v="66512"/>
    </bk>
    <bk>
      <rc t="1" v="66513"/>
    </bk>
    <bk>
      <rc t="1" v="66514"/>
    </bk>
    <bk>
      <rc t="1" v="66515"/>
    </bk>
    <bk>
      <rc t="1" v="66516"/>
    </bk>
    <bk>
      <rc t="1" v="66517"/>
    </bk>
    <bk>
      <rc t="1" v="66518"/>
    </bk>
    <bk>
      <rc t="1" v="66519"/>
    </bk>
    <bk>
      <rc t="1" v="66520"/>
    </bk>
    <bk>
      <rc t="1" v="66521"/>
    </bk>
    <bk>
      <rc t="1" v="66522"/>
    </bk>
    <bk>
      <rc t="1" v="66523"/>
    </bk>
    <bk>
      <rc t="1" v="66524"/>
    </bk>
    <bk>
      <rc t="1" v="66525"/>
    </bk>
    <bk>
      <rc t="1" v="66526"/>
    </bk>
    <bk>
      <rc t="1" v="66527"/>
    </bk>
    <bk>
      <rc t="1" v="66528"/>
    </bk>
    <bk>
      <rc t="1" v="66529"/>
    </bk>
    <bk>
      <rc t="1" v="66530"/>
    </bk>
    <bk>
      <rc t="1" v="66531"/>
    </bk>
    <bk>
      <rc t="1" v="66532"/>
    </bk>
    <bk>
      <rc t="1" v="66533"/>
    </bk>
    <bk>
      <rc t="1" v="66534"/>
    </bk>
    <bk>
      <rc t="1" v="66535"/>
    </bk>
    <bk>
      <rc t="1" v="66536"/>
    </bk>
    <bk>
      <rc t="1" v="66537"/>
    </bk>
    <bk>
      <rc t="1" v="66538"/>
    </bk>
    <bk>
      <rc t="1" v="66539"/>
    </bk>
    <bk>
      <rc t="1" v="66540"/>
    </bk>
    <bk>
      <rc t="1" v="66541"/>
    </bk>
    <bk>
      <rc t="1" v="66542"/>
    </bk>
    <bk>
      <rc t="1" v="66543"/>
    </bk>
    <bk>
      <rc t="1" v="66544"/>
    </bk>
    <bk>
      <rc t="1" v="66545"/>
    </bk>
    <bk>
      <rc t="1" v="66546"/>
    </bk>
    <bk>
      <rc t="1" v="66547"/>
    </bk>
    <bk>
      <rc t="1" v="66548"/>
    </bk>
    <bk>
      <rc t="1" v="66549"/>
    </bk>
    <bk>
      <rc t="1" v="66550"/>
    </bk>
    <bk>
      <rc t="1" v="66551"/>
    </bk>
    <bk>
      <rc t="1" v="66552"/>
    </bk>
    <bk>
      <rc t="1" v="66553"/>
    </bk>
    <bk>
      <rc t="1" v="66554"/>
    </bk>
    <bk>
      <rc t="1" v="66555"/>
    </bk>
    <bk>
      <rc t="1" v="66556"/>
    </bk>
    <bk>
      <rc t="1" v="66557"/>
    </bk>
    <bk>
      <rc t="1" v="66558"/>
    </bk>
    <bk>
      <rc t="1" v="66559"/>
    </bk>
    <bk>
      <rc t="1" v="66560"/>
    </bk>
    <bk>
      <rc t="1" v="66561"/>
    </bk>
    <bk>
      <rc t="1" v="66562"/>
    </bk>
    <bk>
      <rc t="1" v="66563"/>
    </bk>
    <bk>
      <rc t="1" v="66564"/>
    </bk>
    <bk>
      <rc t="1" v="66565"/>
    </bk>
    <bk>
      <rc t="1" v="66566"/>
    </bk>
    <bk>
      <rc t="1" v="66567"/>
    </bk>
    <bk>
      <rc t="1" v="66568"/>
    </bk>
    <bk>
      <rc t="1" v="66569"/>
    </bk>
    <bk>
      <rc t="1" v="66570"/>
    </bk>
    <bk>
      <rc t="1" v="66571"/>
    </bk>
    <bk>
      <rc t="1" v="66572"/>
    </bk>
    <bk>
      <rc t="1" v="66573"/>
    </bk>
    <bk>
      <rc t="1" v="66574"/>
    </bk>
    <bk>
      <rc t="1" v="66575"/>
    </bk>
    <bk>
      <rc t="1" v="66576"/>
    </bk>
    <bk>
      <rc t="1" v="66577"/>
    </bk>
    <bk>
      <rc t="1" v="66578"/>
    </bk>
    <bk>
      <rc t="1" v="66579"/>
    </bk>
    <bk>
      <rc t="1" v="66580"/>
    </bk>
    <bk>
      <rc t="1" v="66581"/>
    </bk>
    <bk>
      <rc t="1" v="66582"/>
    </bk>
    <bk>
      <rc t="1" v="66583"/>
    </bk>
    <bk>
      <rc t="1" v="66584"/>
    </bk>
    <bk>
      <rc t="1" v="66585"/>
    </bk>
    <bk>
      <rc t="1" v="66586"/>
    </bk>
    <bk>
      <rc t="1" v="66587"/>
    </bk>
    <bk>
      <rc t="1" v="66588"/>
    </bk>
    <bk>
      <rc t="1" v="66589"/>
    </bk>
    <bk>
      <rc t="1" v="66590"/>
    </bk>
    <bk>
      <rc t="1" v="66591"/>
    </bk>
    <bk>
      <rc t="1" v="66592"/>
    </bk>
    <bk>
      <rc t="1" v="66593"/>
    </bk>
    <bk>
      <rc t="1" v="66594"/>
    </bk>
    <bk>
      <rc t="1" v="66595"/>
    </bk>
    <bk>
      <rc t="1" v="66596"/>
    </bk>
    <bk>
      <rc t="1" v="66597"/>
    </bk>
    <bk>
      <rc t="1" v="66598"/>
    </bk>
    <bk>
      <rc t="1" v="66599"/>
    </bk>
    <bk>
      <rc t="1" v="66600"/>
    </bk>
    <bk>
      <rc t="1" v="66601"/>
    </bk>
    <bk>
      <rc t="1" v="66602"/>
    </bk>
    <bk>
      <rc t="1" v="66603"/>
    </bk>
    <bk>
      <rc t="1" v="66604"/>
    </bk>
    <bk>
      <rc t="1" v="66605"/>
    </bk>
    <bk>
      <rc t="1" v="66606"/>
    </bk>
    <bk>
      <rc t="1" v="66607"/>
    </bk>
    <bk>
      <rc t="1" v="66608"/>
    </bk>
    <bk>
      <rc t="1" v="66609"/>
    </bk>
    <bk>
      <rc t="1" v="66610"/>
    </bk>
    <bk>
      <rc t="1" v="66611"/>
    </bk>
    <bk>
      <rc t="1" v="66612"/>
    </bk>
    <bk>
      <rc t="1" v="66613"/>
    </bk>
    <bk>
      <rc t="1" v="66614"/>
    </bk>
    <bk>
      <rc t="1" v="66615"/>
    </bk>
    <bk>
      <rc t="1" v="66616"/>
    </bk>
    <bk>
      <rc t="1" v="66617"/>
    </bk>
    <bk>
      <rc t="1" v="66618"/>
    </bk>
    <bk>
      <rc t="1" v="66619"/>
    </bk>
    <bk>
      <rc t="1" v="66620"/>
    </bk>
    <bk>
      <rc t="1" v="66621"/>
    </bk>
    <bk>
      <rc t="1" v="66622"/>
    </bk>
    <bk>
      <rc t="1" v="66623"/>
    </bk>
    <bk>
      <rc t="1" v="66624"/>
    </bk>
    <bk>
      <rc t="1" v="66625"/>
    </bk>
    <bk>
      <rc t="1" v="66626"/>
    </bk>
    <bk>
      <rc t="1" v="66627"/>
    </bk>
    <bk>
      <rc t="1" v="66628"/>
    </bk>
    <bk>
      <rc t="1" v="66629"/>
    </bk>
    <bk>
      <rc t="1" v="66630"/>
    </bk>
    <bk>
      <rc t="1" v="66631"/>
    </bk>
    <bk>
      <rc t="1" v="66632"/>
    </bk>
    <bk>
      <rc t="1" v="66633"/>
    </bk>
    <bk>
      <rc t="1" v="66634"/>
    </bk>
    <bk>
      <rc t="1" v="66635"/>
    </bk>
    <bk>
      <rc t="1" v="66636"/>
    </bk>
    <bk>
      <rc t="1" v="66637"/>
    </bk>
    <bk>
      <rc t="1" v="66638"/>
    </bk>
    <bk>
      <rc t="1" v="66639"/>
    </bk>
    <bk>
      <rc t="1" v="66640"/>
    </bk>
    <bk>
      <rc t="1" v="66641"/>
    </bk>
    <bk>
      <rc t="1" v="66642"/>
    </bk>
    <bk>
      <rc t="1" v="66643"/>
    </bk>
    <bk>
      <rc t="1" v="66644"/>
    </bk>
    <bk>
      <rc t="1" v="66645"/>
    </bk>
    <bk>
      <rc t="1" v="66646"/>
    </bk>
    <bk>
      <rc t="1" v="66647"/>
    </bk>
    <bk>
      <rc t="1" v="66648"/>
    </bk>
    <bk>
      <rc t="1" v="66649"/>
    </bk>
    <bk>
      <rc t="1" v="66650"/>
    </bk>
    <bk>
      <rc t="1" v="66651"/>
    </bk>
    <bk>
      <rc t="1" v="66652"/>
    </bk>
    <bk>
      <rc t="1" v="66653"/>
    </bk>
    <bk>
      <rc t="1" v="66654"/>
    </bk>
    <bk>
      <rc t="1" v="66655"/>
    </bk>
    <bk>
      <rc t="1" v="66656"/>
    </bk>
    <bk>
      <rc t="1" v="66657"/>
    </bk>
    <bk>
      <rc t="1" v="66658"/>
    </bk>
    <bk>
      <rc t="1" v="66659"/>
    </bk>
    <bk>
      <rc t="1" v="66660"/>
    </bk>
    <bk>
      <rc t="1" v="66661"/>
    </bk>
    <bk>
      <rc t="1" v="66662"/>
    </bk>
    <bk>
      <rc t="1" v="66663"/>
    </bk>
    <bk>
      <rc t="1" v="66664"/>
    </bk>
    <bk>
      <rc t="1" v="66665"/>
    </bk>
    <bk>
      <rc t="1" v="66666"/>
    </bk>
    <bk>
      <rc t="1" v="66667"/>
    </bk>
    <bk>
      <rc t="1" v="66668"/>
    </bk>
    <bk>
      <rc t="1" v="66669"/>
    </bk>
    <bk>
      <rc t="1" v="66670"/>
    </bk>
    <bk>
      <rc t="1" v="66671"/>
    </bk>
    <bk>
      <rc t="1" v="66672"/>
    </bk>
    <bk>
      <rc t="1" v="66673"/>
    </bk>
    <bk>
      <rc t="1" v="66674"/>
    </bk>
    <bk>
      <rc t="1" v="66675"/>
    </bk>
    <bk>
      <rc t="1" v="66676"/>
    </bk>
    <bk>
      <rc t="1" v="66677"/>
    </bk>
    <bk>
      <rc t="1" v="66678"/>
    </bk>
    <bk>
      <rc t="1" v="66679"/>
    </bk>
    <bk>
      <rc t="1" v="66680"/>
    </bk>
    <bk>
      <rc t="1" v="66681"/>
    </bk>
    <bk>
      <rc t="1" v="66682"/>
    </bk>
    <bk>
      <rc t="1" v="66683"/>
    </bk>
    <bk>
      <rc t="1" v="66684"/>
    </bk>
    <bk>
      <rc t="1" v="66685"/>
    </bk>
    <bk>
      <rc t="1" v="66686"/>
    </bk>
    <bk>
      <rc t="1" v="66687"/>
    </bk>
    <bk>
      <rc t="1" v="66688"/>
    </bk>
    <bk>
      <rc t="1" v="66689"/>
    </bk>
    <bk>
      <rc t="1" v="66690"/>
    </bk>
    <bk>
      <rc t="1" v="66691"/>
    </bk>
    <bk>
      <rc t="1" v="66692"/>
    </bk>
    <bk>
      <rc t="1" v="66693"/>
    </bk>
    <bk>
      <rc t="1" v="66694"/>
    </bk>
    <bk>
      <rc t="1" v="66695"/>
    </bk>
    <bk>
      <rc t="1" v="66696"/>
    </bk>
    <bk>
      <rc t="1" v="66697"/>
    </bk>
    <bk>
      <rc t="1" v="66698"/>
    </bk>
    <bk>
      <rc t="1" v="66699"/>
    </bk>
    <bk>
      <rc t="1" v="66700"/>
    </bk>
    <bk>
      <rc t="1" v="66701"/>
    </bk>
    <bk>
      <rc t="1" v="66702"/>
    </bk>
    <bk>
      <rc t="1" v="66703"/>
    </bk>
    <bk>
      <rc t="1" v="66704"/>
    </bk>
    <bk>
      <rc t="1" v="66705"/>
    </bk>
    <bk>
      <rc t="1" v="66706"/>
    </bk>
    <bk>
      <rc t="1" v="66707"/>
    </bk>
    <bk>
      <rc t="1" v="66708"/>
    </bk>
    <bk>
      <rc t="1" v="66709"/>
    </bk>
    <bk>
      <rc t="1" v="66710"/>
    </bk>
    <bk>
      <rc t="1" v="66711"/>
    </bk>
    <bk>
      <rc t="1" v="66712"/>
    </bk>
    <bk>
      <rc t="1" v="66713"/>
    </bk>
    <bk>
      <rc t="1" v="66714"/>
    </bk>
    <bk>
      <rc t="1" v="66715"/>
    </bk>
    <bk>
      <rc t="1" v="66716"/>
    </bk>
    <bk>
      <rc t="1" v="66717"/>
    </bk>
    <bk>
      <rc t="1" v="66718"/>
    </bk>
    <bk>
      <rc t="1" v="66719"/>
    </bk>
    <bk>
      <rc t="1" v="66720"/>
    </bk>
    <bk>
      <rc t="1" v="66721"/>
    </bk>
    <bk>
      <rc t="1" v="66722"/>
    </bk>
    <bk>
      <rc t="1" v="66723"/>
    </bk>
    <bk>
      <rc t="1" v="66724"/>
    </bk>
    <bk>
      <rc t="1" v="66725"/>
    </bk>
    <bk>
      <rc t="1" v="66726"/>
    </bk>
    <bk>
      <rc t="1" v="66727"/>
    </bk>
    <bk>
      <rc t="1" v="66728"/>
    </bk>
    <bk>
      <rc t="1" v="66729"/>
    </bk>
    <bk>
      <rc t="1" v="66730"/>
    </bk>
    <bk>
      <rc t="1" v="66731"/>
    </bk>
    <bk>
      <rc t="1" v="66732"/>
    </bk>
    <bk>
      <rc t="1" v="66733"/>
    </bk>
    <bk>
      <rc t="1" v="66734"/>
    </bk>
    <bk>
      <rc t="1" v="66735"/>
    </bk>
    <bk>
      <rc t="1" v="66736"/>
    </bk>
    <bk>
      <rc t="1" v="66737"/>
    </bk>
    <bk>
      <rc t="1" v="66738"/>
    </bk>
    <bk>
      <rc t="1" v="66739"/>
    </bk>
    <bk>
      <rc t="1" v="66740"/>
    </bk>
    <bk>
      <rc t="1" v="66741"/>
    </bk>
    <bk>
      <rc t="1" v="66742"/>
    </bk>
    <bk>
      <rc t="1" v="66743"/>
    </bk>
    <bk>
      <rc t="1" v="66744"/>
    </bk>
    <bk>
      <rc t="1" v="66745"/>
    </bk>
    <bk>
      <rc t="1" v="66746"/>
    </bk>
    <bk>
      <rc t="1" v="66747"/>
    </bk>
    <bk>
      <rc t="1" v="66748"/>
    </bk>
    <bk>
      <rc t="1" v="66749"/>
    </bk>
    <bk>
      <rc t="1" v="66750"/>
    </bk>
    <bk>
      <rc t="1" v="66751"/>
    </bk>
    <bk>
      <rc t="1" v="66752"/>
    </bk>
    <bk>
      <rc t="1" v="66753"/>
    </bk>
    <bk>
      <rc t="1" v="66754"/>
    </bk>
    <bk>
      <rc t="1" v="66755"/>
    </bk>
    <bk>
      <rc t="1" v="66756"/>
    </bk>
    <bk>
      <rc t="1" v="66757"/>
    </bk>
    <bk>
      <rc t="1" v="66758"/>
    </bk>
    <bk>
      <rc t="1" v="66759"/>
    </bk>
    <bk>
      <rc t="1" v="66760"/>
    </bk>
    <bk>
      <rc t="1" v="66761"/>
    </bk>
    <bk>
      <rc t="1" v="66762"/>
    </bk>
    <bk>
      <rc t="1" v="66763"/>
    </bk>
    <bk>
      <rc t="1" v="66764"/>
    </bk>
    <bk>
      <rc t="1" v="66765"/>
    </bk>
    <bk>
      <rc t="1" v="66766"/>
    </bk>
    <bk>
      <rc t="1" v="66767"/>
    </bk>
    <bk>
      <rc t="1" v="66768"/>
    </bk>
    <bk>
      <rc t="1" v="66769"/>
    </bk>
    <bk>
      <rc t="1" v="66770"/>
    </bk>
    <bk>
      <rc t="1" v="66771"/>
    </bk>
    <bk>
      <rc t="1" v="66772"/>
    </bk>
    <bk>
      <rc t="1" v="66773"/>
    </bk>
    <bk>
      <rc t="1" v="66774"/>
    </bk>
    <bk>
      <rc t="1" v="66775"/>
    </bk>
    <bk>
      <rc t="1" v="66776"/>
    </bk>
    <bk>
      <rc t="1" v="66777"/>
    </bk>
    <bk>
      <rc t="1" v="66778"/>
    </bk>
    <bk>
      <rc t="1" v="66779"/>
    </bk>
    <bk>
      <rc t="1" v="66780"/>
    </bk>
    <bk>
      <rc t="1" v="66781"/>
    </bk>
    <bk>
      <rc t="1" v="66782"/>
    </bk>
    <bk>
      <rc t="1" v="66783"/>
    </bk>
    <bk>
      <rc t="1" v="66784"/>
    </bk>
    <bk>
      <rc t="1" v="66785"/>
    </bk>
    <bk>
      <rc t="1" v="66786"/>
    </bk>
    <bk>
      <rc t="1" v="66787"/>
    </bk>
    <bk>
      <rc t="1" v="66788"/>
    </bk>
    <bk>
      <rc t="1" v="66789"/>
    </bk>
    <bk>
      <rc t="1" v="66790"/>
    </bk>
    <bk>
      <rc t="1" v="66791"/>
    </bk>
    <bk>
      <rc t="1" v="66792"/>
    </bk>
    <bk>
      <rc t="1" v="66793"/>
    </bk>
    <bk>
      <rc t="1" v="66794"/>
    </bk>
    <bk>
      <rc t="1" v="66795"/>
    </bk>
    <bk>
      <rc t="1" v="66796"/>
    </bk>
    <bk>
      <rc t="1" v="66797"/>
    </bk>
    <bk>
      <rc t="1" v="66798"/>
    </bk>
    <bk>
      <rc t="1" v="66799"/>
    </bk>
    <bk>
      <rc t="1" v="66800"/>
    </bk>
    <bk>
      <rc t="1" v="66801"/>
    </bk>
    <bk>
      <rc t="1" v="66802"/>
    </bk>
    <bk>
      <rc t="1" v="66803"/>
    </bk>
    <bk>
      <rc t="1" v="66804"/>
    </bk>
    <bk>
      <rc t="1" v="66805"/>
    </bk>
    <bk>
      <rc t="1" v="66806"/>
    </bk>
    <bk>
      <rc t="1" v="66807"/>
    </bk>
    <bk>
      <rc t="1" v="66808"/>
    </bk>
    <bk>
      <rc t="1" v="66809"/>
    </bk>
    <bk>
      <rc t="1" v="66810"/>
    </bk>
    <bk>
      <rc t="1" v="66811"/>
    </bk>
    <bk>
      <rc t="1" v="66812"/>
    </bk>
    <bk>
      <rc t="1" v="66813"/>
    </bk>
    <bk>
      <rc t="1" v="66814"/>
    </bk>
    <bk>
      <rc t="1" v="66815"/>
    </bk>
    <bk>
      <rc t="1" v="66816"/>
    </bk>
    <bk>
      <rc t="1" v="66817"/>
    </bk>
    <bk>
      <rc t="1" v="66818"/>
    </bk>
    <bk>
      <rc t="1" v="66819"/>
    </bk>
    <bk>
      <rc t="1" v="66820"/>
    </bk>
    <bk>
      <rc t="1" v="66821"/>
    </bk>
    <bk>
      <rc t="1" v="66822"/>
    </bk>
    <bk>
      <rc t="1" v="66823"/>
    </bk>
    <bk>
      <rc t="1" v="66824"/>
    </bk>
    <bk>
      <rc t="1" v="66825"/>
    </bk>
    <bk>
      <rc t="1" v="66826"/>
    </bk>
    <bk>
      <rc t="1" v="66827"/>
    </bk>
    <bk>
      <rc t="1" v="66828"/>
    </bk>
    <bk>
      <rc t="1" v="66829"/>
    </bk>
    <bk>
      <rc t="1" v="66830"/>
    </bk>
    <bk>
      <rc t="1" v="66831"/>
    </bk>
    <bk>
      <rc t="1" v="66832"/>
    </bk>
    <bk>
      <rc t="1" v="66833"/>
    </bk>
    <bk>
      <rc t="1" v="66834"/>
    </bk>
    <bk>
      <rc t="1" v="66835"/>
    </bk>
    <bk>
      <rc t="1" v="66836"/>
    </bk>
    <bk>
      <rc t="1" v="66837"/>
    </bk>
    <bk>
      <rc t="1" v="66838"/>
    </bk>
    <bk>
      <rc t="1" v="66839"/>
    </bk>
    <bk>
      <rc t="1" v="66840"/>
    </bk>
    <bk>
      <rc t="1" v="66841"/>
    </bk>
    <bk>
      <rc t="1" v="66842"/>
    </bk>
    <bk>
      <rc t="1" v="66843"/>
    </bk>
    <bk>
      <rc t="1" v="66844"/>
    </bk>
    <bk>
      <rc t="1" v="66845"/>
    </bk>
    <bk>
      <rc t="1" v="66846"/>
    </bk>
    <bk>
      <rc t="1" v="66847"/>
    </bk>
    <bk>
      <rc t="1" v="66848"/>
    </bk>
    <bk>
      <rc t="1" v="66849"/>
    </bk>
    <bk>
      <rc t="1" v="66850"/>
    </bk>
    <bk>
      <rc t="1" v="66851"/>
    </bk>
    <bk>
      <rc t="1" v="66852"/>
    </bk>
    <bk>
      <rc t="1" v="66853"/>
    </bk>
    <bk>
      <rc t="1" v="66854"/>
    </bk>
    <bk>
      <rc t="1" v="66855"/>
    </bk>
    <bk>
      <rc t="1" v="66856"/>
    </bk>
    <bk>
      <rc t="1" v="66857"/>
    </bk>
    <bk>
      <rc t="1" v="66858"/>
    </bk>
    <bk>
      <rc t="1" v="66859"/>
    </bk>
    <bk>
      <rc t="1" v="66860"/>
    </bk>
    <bk>
      <rc t="1" v="66861"/>
    </bk>
    <bk>
      <rc t="1" v="66862"/>
    </bk>
    <bk>
      <rc t="1" v="66863"/>
    </bk>
    <bk>
      <rc t="1" v="66864"/>
    </bk>
    <bk>
      <rc t="1" v="66865"/>
    </bk>
    <bk>
      <rc t="1" v="66866"/>
    </bk>
    <bk>
      <rc t="1" v="66867"/>
    </bk>
    <bk>
      <rc t="1" v="66868"/>
    </bk>
    <bk>
      <rc t="1" v="66869"/>
    </bk>
    <bk>
      <rc t="1" v="66870"/>
    </bk>
    <bk>
      <rc t="1" v="66871"/>
    </bk>
    <bk>
      <rc t="1" v="66872"/>
    </bk>
    <bk>
      <rc t="1" v="66873"/>
    </bk>
    <bk>
      <rc t="1" v="66874"/>
    </bk>
    <bk>
      <rc t="1" v="66875"/>
    </bk>
    <bk>
      <rc t="1" v="66876"/>
    </bk>
    <bk>
      <rc t="1" v="66877"/>
    </bk>
    <bk>
      <rc t="1" v="66878"/>
    </bk>
    <bk>
      <rc t="1" v="66879"/>
    </bk>
    <bk>
      <rc t="1" v="66880"/>
    </bk>
    <bk>
      <rc t="1" v="66881"/>
    </bk>
    <bk>
      <rc t="1" v="66882"/>
    </bk>
    <bk>
      <rc t="1" v="66883"/>
    </bk>
    <bk>
      <rc t="1" v="66884"/>
    </bk>
    <bk>
      <rc t="1" v="66885"/>
    </bk>
    <bk>
      <rc t="1" v="66886"/>
    </bk>
    <bk>
      <rc t="1" v="66887"/>
    </bk>
    <bk>
      <rc t="1" v="66888"/>
    </bk>
    <bk>
      <rc t="1" v="66889"/>
    </bk>
    <bk>
      <rc t="1" v="66890"/>
    </bk>
    <bk>
      <rc t="1" v="66891"/>
    </bk>
    <bk>
      <rc t="1" v="66892"/>
    </bk>
    <bk>
      <rc t="1" v="66893"/>
    </bk>
    <bk>
      <rc t="1" v="66894"/>
    </bk>
    <bk>
      <rc t="1" v="66895"/>
    </bk>
    <bk>
      <rc t="1" v="66896"/>
    </bk>
    <bk>
      <rc t="1" v="66897"/>
    </bk>
    <bk>
      <rc t="1" v="66898"/>
    </bk>
    <bk>
      <rc t="1" v="66899"/>
    </bk>
    <bk>
      <rc t="1" v="66900"/>
    </bk>
    <bk>
      <rc t="1" v="66901"/>
    </bk>
    <bk>
      <rc t="1" v="66902"/>
    </bk>
    <bk>
      <rc t="1" v="66903"/>
    </bk>
    <bk>
      <rc t="1" v="66904"/>
    </bk>
    <bk>
      <rc t="1" v="66905"/>
    </bk>
    <bk>
      <rc t="1" v="66906"/>
    </bk>
    <bk>
      <rc t="1" v="66907"/>
    </bk>
    <bk>
      <rc t="1" v="66908"/>
    </bk>
    <bk>
      <rc t="1" v="66909"/>
    </bk>
    <bk>
      <rc t="1" v="66910"/>
    </bk>
    <bk>
      <rc t="1" v="66911"/>
    </bk>
    <bk>
      <rc t="1" v="66912"/>
    </bk>
    <bk>
      <rc t="1" v="66913"/>
    </bk>
    <bk>
      <rc t="1" v="66914"/>
    </bk>
    <bk>
      <rc t="1" v="66915"/>
    </bk>
    <bk>
      <rc t="1" v="66916"/>
    </bk>
    <bk>
      <rc t="1" v="66917"/>
    </bk>
    <bk>
      <rc t="1" v="66918"/>
    </bk>
    <bk>
      <rc t="1" v="66919"/>
    </bk>
    <bk>
      <rc t="1" v="66920"/>
    </bk>
    <bk>
      <rc t="1" v="66921"/>
    </bk>
    <bk>
      <rc t="1" v="66922"/>
    </bk>
    <bk>
      <rc t="1" v="66923"/>
    </bk>
    <bk>
      <rc t="1" v="66924"/>
    </bk>
    <bk>
      <rc t="1" v="66925"/>
    </bk>
    <bk>
      <rc t="1" v="66926"/>
    </bk>
    <bk>
      <rc t="1" v="66927"/>
    </bk>
    <bk>
      <rc t="1" v="66928"/>
    </bk>
    <bk>
      <rc t="1" v="66929"/>
    </bk>
    <bk>
      <rc t="1" v="66930"/>
    </bk>
    <bk>
      <rc t="1" v="66931"/>
    </bk>
    <bk>
      <rc t="1" v="66932"/>
    </bk>
    <bk>
      <rc t="1" v="66933"/>
    </bk>
    <bk>
      <rc t="1" v="66934"/>
    </bk>
    <bk>
      <rc t="1" v="66935"/>
    </bk>
    <bk>
      <rc t="1" v="66936"/>
    </bk>
    <bk>
      <rc t="1" v="66937"/>
    </bk>
    <bk>
      <rc t="1" v="66938"/>
    </bk>
    <bk>
      <rc t="1" v="66939"/>
    </bk>
    <bk>
      <rc t="1" v="66940"/>
    </bk>
    <bk>
      <rc t="1" v="66941"/>
    </bk>
    <bk>
      <rc t="1" v="66942"/>
    </bk>
    <bk>
      <rc t="1" v="66943"/>
    </bk>
    <bk>
      <rc t="1" v="66944"/>
    </bk>
    <bk>
      <rc t="1" v="66945"/>
    </bk>
    <bk>
      <rc t="1" v="66946"/>
    </bk>
    <bk>
      <rc t="1" v="66947"/>
    </bk>
    <bk>
      <rc t="1" v="66948"/>
    </bk>
    <bk>
      <rc t="1" v="66949"/>
    </bk>
    <bk>
      <rc t="1" v="66950"/>
    </bk>
    <bk>
      <rc t="1" v="66951"/>
    </bk>
    <bk>
      <rc t="1" v="66952"/>
    </bk>
    <bk>
      <rc t="1" v="66953"/>
    </bk>
    <bk>
      <rc t="1" v="66954"/>
    </bk>
    <bk>
      <rc t="1" v="66955"/>
    </bk>
    <bk>
      <rc t="1" v="66956"/>
    </bk>
    <bk>
      <rc t="1" v="66957"/>
    </bk>
    <bk>
      <rc t="1" v="66958"/>
    </bk>
    <bk>
      <rc t="1" v="66959"/>
    </bk>
    <bk>
      <rc t="1" v="66960"/>
    </bk>
    <bk>
      <rc t="1" v="66961"/>
    </bk>
    <bk>
      <rc t="1" v="66962"/>
    </bk>
    <bk>
      <rc t="1" v="66963"/>
    </bk>
    <bk>
      <rc t="1" v="66964"/>
    </bk>
    <bk>
      <rc t="1" v="66965"/>
    </bk>
    <bk>
      <rc t="1" v="66966"/>
    </bk>
    <bk>
      <rc t="1" v="66967"/>
    </bk>
    <bk>
      <rc t="1" v="66968"/>
    </bk>
    <bk>
      <rc t="1" v="66969"/>
    </bk>
    <bk>
      <rc t="1" v="66970"/>
    </bk>
    <bk>
      <rc t="1" v="66971"/>
    </bk>
    <bk>
      <rc t="1" v="66972"/>
    </bk>
    <bk>
      <rc t="1" v="66973"/>
    </bk>
    <bk>
      <rc t="1" v="66974"/>
    </bk>
    <bk>
      <rc t="1" v="66975"/>
    </bk>
    <bk>
      <rc t="1" v="66976"/>
    </bk>
    <bk>
      <rc t="1" v="66977"/>
    </bk>
    <bk>
      <rc t="1" v="66978"/>
    </bk>
    <bk>
      <rc t="1" v="66979"/>
    </bk>
    <bk>
      <rc t="1" v="66980"/>
    </bk>
    <bk>
      <rc t="1" v="66981"/>
    </bk>
    <bk>
      <rc t="1" v="66982"/>
    </bk>
    <bk>
      <rc t="1" v="66983"/>
    </bk>
    <bk>
      <rc t="1" v="66984"/>
    </bk>
    <bk>
      <rc t="1" v="66985"/>
    </bk>
    <bk>
      <rc t="1" v="66986"/>
    </bk>
    <bk>
      <rc t="1" v="66987"/>
    </bk>
    <bk>
      <rc t="1" v="66988"/>
    </bk>
    <bk>
      <rc t="1" v="66989"/>
    </bk>
    <bk>
      <rc t="1" v="66990"/>
    </bk>
    <bk>
      <rc t="1" v="66991"/>
    </bk>
    <bk>
      <rc t="1" v="66992"/>
    </bk>
    <bk>
      <rc t="1" v="66993"/>
    </bk>
    <bk>
      <rc t="1" v="66994"/>
    </bk>
    <bk>
      <rc t="1" v="66995"/>
    </bk>
    <bk>
      <rc t="1" v="66996"/>
    </bk>
    <bk>
      <rc t="1" v="66997"/>
    </bk>
    <bk>
      <rc t="1" v="66998"/>
    </bk>
    <bk>
      <rc t="1" v="66999"/>
    </bk>
    <bk>
      <rc t="1" v="67000"/>
    </bk>
    <bk>
      <rc t="1" v="67001"/>
    </bk>
    <bk>
      <rc t="1" v="67002"/>
    </bk>
    <bk>
      <rc t="1" v="67003"/>
    </bk>
    <bk>
      <rc t="1" v="67004"/>
    </bk>
    <bk>
      <rc t="1" v="67005"/>
    </bk>
    <bk>
      <rc t="1" v="67006"/>
    </bk>
    <bk>
      <rc t="1" v="67007"/>
    </bk>
    <bk>
      <rc t="1" v="67008"/>
    </bk>
    <bk>
      <rc t="1" v="67009"/>
    </bk>
    <bk>
      <rc t="1" v="67010"/>
    </bk>
    <bk>
      <rc t="1" v="67011"/>
    </bk>
    <bk>
      <rc t="1" v="67012"/>
    </bk>
    <bk>
      <rc t="1" v="67013"/>
    </bk>
    <bk>
      <rc t="1" v="67014"/>
    </bk>
    <bk>
      <rc t="1" v="67015"/>
    </bk>
    <bk>
      <rc t="1" v="67016"/>
    </bk>
    <bk>
      <rc t="1" v="67017"/>
    </bk>
    <bk>
      <rc t="1" v="67018"/>
    </bk>
    <bk>
      <rc t="1" v="67019"/>
    </bk>
    <bk>
      <rc t="1" v="67020"/>
    </bk>
    <bk>
      <rc t="1" v="67021"/>
    </bk>
    <bk>
      <rc t="1" v="67022"/>
    </bk>
    <bk>
      <rc t="1" v="67023"/>
    </bk>
    <bk>
      <rc t="1" v="67024"/>
    </bk>
    <bk>
      <rc t="1" v="67025"/>
    </bk>
    <bk>
      <rc t="1" v="67026"/>
    </bk>
    <bk>
      <rc t="1" v="67027"/>
    </bk>
    <bk>
      <rc t="1" v="67028"/>
    </bk>
    <bk>
      <rc t="1" v="67029"/>
    </bk>
    <bk>
      <rc t="1" v="67030"/>
    </bk>
    <bk>
      <rc t="1" v="67031"/>
    </bk>
    <bk>
      <rc t="1" v="67032"/>
    </bk>
    <bk>
      <rc t="1" v="67033"/>
    </bk>
    <bk>
      <rc t="1" v="67034"/>
    </bk>
    <bk>
      <rc t="1" v="67035"/>
    </bk>
    <bk>
      <rc t="1" v="67036"/>
    </bk>
    <bk>
      <rc t="1" v="67037"/>
    </bk>
    <bk>
      <rc t="1" v="67038"/>
    </bk>
    <bk>
      <rc t="1" v="67039"/>
    </bk>
    <bk>
      <rc t="1" v="67040"/>
    </bk>
    <bk>
      <rc t="1" v="67041"/>
    </bk>
    <bk>
      <rc t="1" v="67042"/>
    </bk>
    <bk>
      <rc t="1" v="67043"/>
    </bk>
    <bk>
      <rc t="1" v="67044"/>
    </bk>
    <bk>
      <rc t="1" v="67045"/>
    </bk>
    <bk>
      <rc t="1" v="67046"/>
    </bk>
    <bk>
      <rc t="1" v="67047"/>
    </bk>
    <bk>
      <rc t="1" v="67048"/>
    </bk>
    <bk>
      <rc t="1" v="67049"/>
    </bk>
    <bk>
      <rc t="1" v="67050"/>
    </bk>
    <bk>
      <rc t="1" v="67051"/>
    </bk>
    <bk>
      <rc t="1" v="67052"/>
    </bk>
    <bk>
      <rc t="1" v="67053"/>
    </bk>
    <bk>
      <rc t="1" v="67054"/>
    </bk>
    <bk>
      <rc t="1" v="67055"/>
    </bk>
    <bk>
      <rc t="1" v="67056"/>
    </bk>
    <bk>
      <rc t="1" v="67057"/>
    </bk>
    <bk>
      <rc t="1" v="67058"/>
    </bk>
    <bk>
      <rc t="1" v="67059"/>
    </bk>
    <bk>
      <rc t="1" v="67060"/>
    </bk>
    <bk>
      <rc t="1" v="67061"/>
    </bk>
    <bk>
      <rc t="1" v="67062"/>
    </bk>
    <bk>
      <rc t="1" v="67063"/>
    </bk>
    <bk>
      <rc t="1" v="67064"/>
    </bk>
    <bk>
      <rc t="1" v="67065"/>
    </bk>
    <bk>
      <rc t="1" v="67066"/>
    </bk>
    <bk>
      <rc t="1" v="67067"/>
    </bk>
    <bk>
      <rc t="1" v="67068"/>
    </bk>
    <bk>
      <rc t="1" v="67069"/>
    </bk>
    <bk>
      <rc t="1" v="67070"/>
    </bk>
    <bk>
      <rc t="1" v="67071"/>
    </bk>
    <bk>
      <rc t="1" v="67072"/>
    </bk>
    <bk>
      <rc t="1" v="67073"/>
    </bk>
    <bk>
      <rc t="1" v="67074"/>
    </bk>
    <bk>
      <rc t="1" v="67075"/>
    </bk>
    <bk>
      <rc t="1" v="67076"/>
    </bk>
    <bk>
      <rc t="1" v="67077"/>
    </bk>
    <bk>
      <rc t="1" v="67078"/>
    </bk>
    <bk>
      <rc t="1" v="67079"/>
    </bk>
    <bk>
      <rc t="1" v="67080"/>
    </bk>
    <bk>
      <rc t="1" v="67081"/>
    </bk>
    <bk>
      <rc t="1" v="67082"/>
    </bk>
    <bk>
      <rc t="1" v="67083"/>
    </bk>
    <bk>
      <rc t="1" v="67084"/>
    </bk>
    <bk>
      <rc t="1" v="67085"/>
    </bk>
    <bk>
      <rc t="1" v="67086"/>
    </bk>
    <bk>
      <rc t="1" v="67087"/>
    </bk>
    <bk>
      <rc t="1" v="67088"/>
    </bk>
    <bk>
      <rc t="1" v="67089"/>
    </bk>
    <bk>
      <rc t="1" v="67090"/>
    </bk>
    <bk>
      <rc t="1" v="67091"/>
    </bk>
    <bk>
      <rc t="1" v="67092"/>
    </bk>
    <bk>
      <rc t="1" v="67093"/>
    </bk>
    <bk>
      <rc t="1" v="67094"/>
    </bk>
    <bk>
      <rc t="1" v="67095"/>
    </bk>
    <bk>
      <rc t="1" v="67096"/>
    </bk>
    <bk>
      <rc t="1" v="67097"/>
    </bk>
    <bk>
      <rc t="1" v="67098"/>
    </bk>
    <bk>
      <rc t="1" v="67099"/>
    </bk>
    <bk>
      <rc t="1" v="67100"/>
    </bk>
    <bk>
      <rc t="1" v="67101"/>
    </bk>
    <bk>
      <rc t="1" v="67102"/>
    </bk>
    <bk>
      <rc t="1" v="67103"/>
    </bk>
    <bk>
      <rc t="1" v="67104"/>
    </bk>
    <bk>
      <rc t="1" v="67105"/>
    </bk>
    <bk>
      <rc t="1" v="67106"/>
    </bk>
    <bk>
      <rc t="1" v="67107"/>
    </bk>
    <bk>
      <rc t="1" v="67108"/>
    </bk>
    <bk>
      <rc t="1" v="67109"/>
    </bk>
    <bk>
      <rc t="1" v="67110"/>
    </bk>
    <bk>
      <rc t="1" v="67111"/>
    </bk>
    <bk>
      <rc t="1" v="67112"/>
    </bk>
    <bk>
      <rc t="1" v="67113"/>
    </bk>
    <bk>
      <rc t="1" v="67114"/>
    </bk>
    <bk>
      <rc t="1" v="67115"/>
    </bk>
    <bk>
      <rc t="1" v="67116"/>
    </bk>
    <bk>
      <rc t="1" v="67117"/>
    </bk>
    <bk>
      <rc t="1" v="67118"/>
    </bk>
    <bk>
      <rc t="1" v="67119"/>
    </bk>
    <bk>
      <rc t="1" v="67120"/>
    </bk>
    <bk>
      <rc t="1" v="67121"/>
    </bk>
    <bk>
      <rc t="1" v="67122"/>
    </bk>
    <bk>
      <rc t="1" v="67123"/>
    </bk>
    <bk>
      <rc t="1" v="67124"/>
    </bk>
    <bk>
      <rc t="1" v="67125"/>
    </bk>
    <bk>
      <rc t="1" v="67126"/>
    </bk>
    <bk>
      <rc t="1" v="67127"/>
    </bk>
    <bk>
      <rc t="1" v="67128"/>
    </bk>
    <bk>
      <rc t="1" v="67129"/>
    </bk>
    <bk>
      <rc t="1" v="67130"/>
    </bk>
    <bk>
      <rc t="1" v="67131"/>
    </bk>
    <bk>
      <rc t="1" v="67132"/>
    </bk>
    <bk>
      <rc t="1" v="67133"/>
    </bk>
    <bk>
      <rc t="1" v="67134"/>
    </bk>
    <bk>
      <rc t="1" v="67135"/>
    </bk>
    <bk>
      <rc t="1" v="67136"/>
    </bk>
    <bk>
      <rc t="1" v="67137"/>
    </bk>
    <bk>
      <rc t="1" v="67138"/>
    </bk>
    <bk>
      <rc t="1" v="67139"/>
    </bk>
    <bk>
      <rc t="1" v="67140"/>
    </bk>
    <bk>
      <rc t="1" v="67141"/>
    </bk>
    <bk>
      <rc t="1" v="67142"/>
    </bk>
    <bk>
      <rc t="1" v="67143"/>
    </bk>
    <bk>
      <rc t="1" v="67144"/>
    </bk>
    <bk>
      <rc t="1" v="67145"/>
    </bk>
    <bk>
      <rc t="1" v="67146"/>
    </bk>
    <bk>
      <rc t="1" v="67147"/>
    </bk>
    <bk>
      <rc t="1" v="67148"/>
    </bk>
    <bk>
      <rc t="1" v="67149"/>
    </bk>
    <bk>
      <rc t="1" v="67150"/>
    </bk>
    <bk>
      <rc t="1" v="67151"/>
    </bk>
    <bk>
      <rc t="1" v="67152"/>
    </bk>
    <bk>
      <rc t="1" v="67153"/>
    </bk>
    <bk>
      <rc t="1" v="67154"/>
    </bk>
    <bk>
      <rc t="1" v="67155"/>
    </bk>
    <bk>
      <rc t="1" v="67156"/>
    </bk>
    <bk>
      <rc t="1" v="67157"/>
    </bk>
    <bk>
      <rc t="1" v="67158"/>
    </bk>
    <bk>
      <rc t="1" v="67159"/>
    </bk>
    <bk>
      <rc t="1" v="67160"/>
    </bk>
    <bk>
      <rc t="1" v="67161"/>
    </bk>
    <bk>
      <rc t="1" v="67162"/>
    </bk>
    <bk>
      <rc t="1" v="67163"/>
    </bk>
    <bk>
      <rc t="1" v="67164"/>
    </bk>
    <bk>
      <rc t="1" v="67165"/>
    </bk>
    <bk>
      <rc t="1" v="67166"/>
    </bk>
    <bk>
      <rc t="1" v="67167"/>
    </bk>
    <bk>
      <rc t="1" v="67168"/>
    </bk>
    <bk>
      <rc t="1" v="67169"/>
    </bk>
    <bk>
      <rc t="1" v="67170"/>
    </bk>
    <bk>
      <rc t="1" v="67171"/>
    </bk>
    <bk>
      <rc t="1" v="67172"/>
    </bk>
    <bk>
      <rc t="1" v="67173"/>
    </bk>
    <bk>
      <rc t="1" v="67174"/>
    </bk>
    <bk>
      <rc t="1" v="67175"/>
    </bk>
    <bk>
      <rc t="1" v="67176"/>
    </bk>
    <bk>
      <rc t="1" v="67177"/>
    </bk>
    <bk>
      <rc t="1" v="67178"/>
    </bk>
    <bk>
      <rc t="1" v="67179"/>
    </bk>
    <bk>
      <rc t="1" v="67180"/>
    </bk>
    <bk>
      <rc t="1" v="67181"/>
    </bk>
    <bk>
      <rc t="1" v="67182"/>
    </bk>
    <bk>
      <rc t="1" v="67183"/>
    </bk>
    <bk>
      <rc t="1" v="67184"/>
    </bk>
    <bk>
      <rc t="1" v="67185"/>
    </bk>
    <bk>
      <rc t="1" v="67186"/>
    </bk>
    <bk>
      <rc t="1" v="67187"/>
    </bk>
    <bk>
      <rc t="1" v="67188"/>
    </bk>
    <bk>
      <rc t="1" v="67189"/>
    </bk>
    <bk>
      <rc t="1" v="67190"/>
    </bk>
    <bk>
      <rc t="1" v="67191"/>
    </bk>
    <bk>
      <rc t="1" v="67192"/>
    </bk>
    <bk>
      <rc t="1" v="67193"/>
    </bk>
    <bk>
      <rc t="1" v="67194"/>
    </bk>
    <bk>
      <rc t="1" v="67195"/>
    </bk>
    <bk>
      <rc t="1" v="67196"/>
    </bk>
    <bk>
      <rc t="1" v="67197"/>
    </bk>
    <bk>
      <rc t="1" v="67198"/>
    </bk>
    <bk>
      <rc t="1" v="67199"/>
    </bk>
    <bk>
      <rc t="1" v="67200"/>
    </bk>
    <bk>
      <rc t="1" v="67201"/>
    </bk>
    <bk>
      <rc t="1" v="67202"/>
    </bk>
    <bk>
      <rc t="1" v="67203"/>
    </bk>
    <bk>
      <rc t="1" v="67204"/>
    </bk>
    <bk>
      <rc t="1" v="67205"/>
    </bk>
    <bk>
      <rc t="1" v="67206"/>
    </bk>
    <bk>
      <rc t="1" v="67207"/>
    </bk>
    <bk>
      <rc t="1" v="67208"/>
    </bk>
    <bk>
      <rc t="1" v="67209"/>
    </bk>
    <bk>
      <rc t="1" v="67210"/>
    </bk>
    <bk>
      <rc t="1" v="67211"/>
    </bk>
    <bk>
      <rc t="1" v="67212"/>
    </bk>
    <bk>
      <rc t="1" v="67213"/>
    </bk>
    <bk>
      <rc t="1" v="67214"/>
    </bk>
    <bk>
      <rc t="1" v="67215"/>
    </bk>
    <bk>
      <rc t="1" v="67216"/>
    </bk>
    <bk>
      <rc t="1" v="67217"/>
    </bk>
    <bk>
      <rc t="1" v="67218"/>
    </bk>
    <bk>
      <rc t="1" v="67219"/>
    </bk>
    <bk>
      <rc t="1" v="67220"/>
    </bk>
    <bk>
      <rc t="1" v="67221"/>
    </bk>
    <bk>
      <rc t="1" v="67222"/>
    </bk>
    <bk>
      <rc t="1" v="67223"/>
    </bk>
    <bk>
      <rc t="1" v="67224"/>
    </bk>
    <bk>
      <rc t="1" v="67225"/>
    </bk>
    <bk>
      <rc t="1" v="67226"/>
    </bk>
    <bk>
      <rc t="1" v="67227"/>
    </bk>
    <bk>
      <rc t="1" v="67228"/>
    </bk>
    <bk>
      <rc t="1" v="67229"/>
    </bk>
    <bk>
      <rc t="1" v="67230"/>
    </bk>
    <bk>
      <rc t="1" v="67231"/>
    </bk>
    <bk>
      <rc t="1" v="67232"/>
    </bk>
    <bk>
      <rc t="1" v="67233"/>
    </bk>
    <bk>
      <rc t="1" v="67234"/>
    </bk>
    <bk>
      <rc t="1" v="67235"/>
    </bk>
    <bk>
      <rc t="1" v="67236"/>
    </bk>
    <bk>
      <rc t="1" v="67237"/>
    </bk>
    <bk>
      <rc t="1" v="67238"/>
    </bk>
    <bk>
      <rc t="1" v="67239"/>
    </bk>
    <bk>
      <rc t="1" v="67240"/>
    </bk>
    <bk>
      <rc t="1" v="67241"/>
    </bk>
    <bk>
      <rc t="1" v="67242"/>
    </bk>
    <bk>
      <rc t="1" v="67243"/>
    </bk>
    <bk>
      <rc t="1" v="67244"/>
    </bk>
    <bk>
      <rc t="1" v="67245"/>
    </bk>
    <bk>
      <rc t="1" v="67246"/>
    </bk>
    <bk>
      <rc t="1" v="67247"/>
    </bk>
    <bk>
      <rc t="1" v="67248"/>
    </bk>
    <bk>
      <rc t="1" v="67249"/>
    </bk>
    <bk>
      <rc t="1" v="67250"/>
    </bk>
    <bk>
      <rc t="1" v="67251"/>
    </bk>
    <bk>
      <rc t="1" v="67252"/>
    </bk>
    <bk>
      <rc t="1" v="67253"/>
    </bk>
    <bk>
      <rc t="1" v="67254"/>
    </bk>
    <bk>
      <rc t="1" v="67255"/>
    </bk>
    <bk>
      <rc t="1" v="67256"/>
    </bk>
    <bk>
      <rc t="1" v="67257"/>
    </bk>
    <bk>
      <rc t="1" v="67258"/>
    </bk>
    <bk>
      <rc t="1" v="67259"/>
    </bk>
    <bk>
      <rc t="1" v="67260"/>
    </bk>
    <bk>
      <rc t="1" v="67261"/>
    </bk>
    <bk>
      <rc t="1" v="67262"/>
    </bk>
    <bk>
      <rc t="1" v="67263"/>
    </bk>
    <bk>
      <rc t="1" v="67264"/>
    </bk>
    <bk>
      <rc t="1" v="67265"/>
    </bk>
    <bk>
      <rc t="1" v="67266"/>
    </bk>
    <bk>
      <rc t="1" v="67267"/>
    </bk>
    <bk>
      <rc t="1" v="67268"/>
    </bk>
    <bk>
      <rc t="1" v="67269"/>
    </bk>
    <bk>
      <rc t="1" v="67270"/>
    </bk>
    <bk>
      <rc t="1" v="67271"/>
    </bk>
    <bk>
      <rc t="1" v="67272"/>
    </bk>
    <bk>
      <rc t="1" v="67273"/>
    </bk>
    <bk>
      <rc t="1" v="67274"/>
    </bk>
    <bk>
      <rc t="1" v="67275"/>
    </bk>
    <bk>
      <rc t="1" v="67276"/>
    </bk>
    <bk>
      <rc t="1" v="67277"/>
    </bk>
    <bk>
      <rc t="1" v="67278"/>
    </bk>
    <bk>
      <rc t="1" v="67279"/>
    </bk>
    <bk>
      <rc t="1" v="67280"/>
    </bk>
    <bk>
      <rc t="1" v="67281"/>
    </bk>
    <bk>
      <rc t="1" v="67282"/>
    </bk>
    <bk>
      <rc t="1" v="67283"/>
    </bk>
    <bk>
      <rc t="1" v="67284"/>
    </bk>
    <bk>
      <rc t="1" v="67285"/>
    </bk>
    <bk>
      <rc t="1" v="67286"/>
    </bk>
    <bk>
      <rc t="1" v="67287"/>
    </bk>
    <bk>
      <rc t="1" v="67288"/>
    </bk>
    <bk>
      <rc t="1" v="67289"/>
    </bk>
    <bk>
      <rc t="1" v="67290"/>
    </bk>
    <bk>
      <rc t="1" v="67291"/>
    </bk>
    <bk>
      <rc t="1" v="67292"/>
    </bk>
    <bk>
      <rc t="1" v="67293"/>
    </bk>
    <bk>
      <rc t="1" v="67294"/>
    </bk>
    <bk>
      <rc t="1" v="67295"/>
    </bk>
    <bk>
      <rc t="1" v="67296"/>
    </bk>
    <bk>
      <rc t="1" v="67297"/>
    </bk>
    <bk>
      <rc t="1" v="67298"/>
    </bk>
    <bk>
      <rc t="1" v="67299"/>
    </bk>
    <bk>
      <rc t="1" v="67300"/>
    </bk>
    <bk>
      <rc t="1" v="67301"/>
    </bk>
    <bk>
      <rc t="1" v="67302"/>
    </bk>
    <bk>
      <rc t="1" v="67303"/>
    </bk>
    <bk>
      <rc t="1" v="67304"/>
    </bk>
    <bk>
      <rc t="1" v="67305"/>
    </bk>
    <bk>
      <rc t="1" v="67306"/>
    </bk>
    <bk>
      <rc t="1" v="67307"/>
    </bk>
    <bk>
      <rc t="1" v="67308"/>
    </bk>
    <bk>
      <rc t="1" v="67309"/>
    </bk>
    <bk>
      <rc t="1" v="67310"/>
    </bk>
    <bk>
      <rc t="1" v="67311"/>
    </bk>
    <bk>
      <rc t="1" v="67312"/>
    </bk>
    <bk>
      <rc t="1" v="67313"/>
    </bk>
    <bk>
      <rc t="1" v="67314"/>
    </bk>
    <bk>
      <rc t="1" v="67315"/>
    </bk>
    <bk>
      <rc t="1" v="67316"/>
    </bk>
    <bk>
      <rc t="1" v="67317"/>
    </bk>
    <bk>
      <rc t="1" v="67318"/>
    </bk>
    <bk>
      <rc t="1" v="67319"/>
    </bk>
    <bk>
      <rc t="1" v="67320"/>
    </bk>
    <bk>
      <rc t="1" v="67321"/>
    </bk>
    <bk>
      <rc t="1" v="67322"/>
    </bk>
    <bk>
      <rc t="1" v="67323"/>
    </bk>
    <bk>
      <rc t="1" v="67324"/>
    </bk>
    <bk>
      <rc t="1" v="67325"/>
    </bk>
    <bk>
      <rc t="1" v="67326"/>
    </bk>
    <bk>
      <rc t="1" v="67327"/>
    </bk>
    <bk>
      <rc t="1" v="67328"/>
    </bk>
    <bk>
      <rc t="1" v="67329"/>
    </bk>
    <bk>
      <rc t="1" v="67330"/>
    </bk>
    <bk>
      <rc t="1" v="67331"/>
    </bk>
    <bk>
      <rc t="1" v="67332"/>
    </bk>
    <bk>
      <rc t="1" v="67333"/>
    </bk>
    <bk>
      <rc t="1" v="67334"/>
    </bk>
    <bk>
      <rc t="1" v="67335"/>
    </bk>
    <bk>
      <rc t="1" v="67336"/>
    </bk>
    <bk>
      <rc t="1" v="67337"/>
    </bk>
    <bk>
      <rc t="1" v="67338"/>
    </bk>
    <bk>
      <rc t="1" v="67339"/>
    </bk>
    <bk>
      <rc t="1" v="67340"/>
    </bk>
    <bk>
      <rc t="1" v="67341"/>
    </bk>
    <bk>
      <rc t="1" v="67342"/>
    </bk>
    <bk>
      <rc t="1" v="67343"/>
    </bk>
    <bk>
      <rc t="1" v="67344"/>
    </bk>
    <bk>
      <rc t="1" v="67345"/>
    </bk>
    <bk>
      <rc t="1" v="67346"/>
    </bk>
    <bk>
      <rc t="1" v="67347"/>
    </bk>
    <bk>
      <rc t="1" v="67348"/>
    </bk>
    <bk>
      <rc t="1" v="67349"/>
    </bk>
    <bk>
      <rc t="1" v="67350"/>
    </bk>
    <bk>
      <rc t="1" v="67351"/>
    </bk>
    <bk>
      <rc t="1" v="67352"/>
    </bk>
    <bk>
      <rc t="1" v="67353"/>
    </bk>
    <bk>
      <rc t="1" v="67354"/>
    </bk>
    <bk>
      <rc t="1" v="67355"/>
    </bk>
    <bk>
      <rc t="1" v="67356"/>
    </bk>
    <bk>
      <rc t="1" v="67357"/>
    </bk>
    <bk>
      <rc t="1" v="67358"/>
    </bk>
    <bk>
      <rc t="1" v="67359"/>
    </bk>
    <bk>
      <rc t="1" v="67360"/>
    </bk>
    <bk>
      <rc t="1" v="67361"/>
    </bk>
    <bk>
      <rc t="1" v="67362"/>
    </bk>
    <bk>
      <rc t="1" v="67363"/>
    </bk>
    <bk>
      <rc t="1" v="67364"/>
    </bk>
    <bk>
      <rc t="1" v="67365"/>
    </bk>
    <bk>
      <rc t="1" v="67366"/>
    </bk>
    <bk>
      <rc t="1" v="67367"/>
    </bk>
    <bk>
      <rc t="1" v="67368"/>
    </bk>
    <bk>
      <rc t="1" v="67369"/>
    </bk>
    <bk>
      <rc t="1" v="67370"/>
    </bk>
    <bk>
      <rc t="1" v="67371"/>
    </bk>
    <bk>
      <rc t="1" v="67372"/>
    </bk>
    <bk>
      <rc t="1" v="67373"/>
    </bk>
    <bk>
      <rc t="1" v="67374"/>
    </bk>
    <bk>
      <rc t="1" v="67375"/>
    </bk>
    <bk>
      <rc t="1" v="67376"/>
    </bk>
    <bk>
      <rc t="1" v="67377"/>
    </bk>
    <bk>
      <rc t="1" v="67378"/>
    </bk>
    <bk>
      <rc t="1" v="67379"/>
    </bk>
    <bk>
      <rc t="1" v="67380"/>
    </bk>
    <bk>
      <rc t="1" v="67381"/>
    </bk>
    <bk>
      <rc t="1" v="67382"/>
    </bk>
    <bk>
      <rc t="1" v="67383"/>
    </bk>
    <bk>
      <rc t="1" v="67384"/>
    </bk>
    <bk>
      <rc t="1" v="67385"/>
    </bk>
    <bk>
      <rc t="1" v="67386"/>
    </bk>
    <bk>
      <rc t="1" v="67387"/>
    </bk>
    <bk>
      <rc t="1" v="67388"/>
    </bk>
    <bk>
      <rc t="1" v="67389"/>
    </bk>
    <bk>
      <rc t="1" v="67390"/>
    </bk>
    <bk>
      <rc t="1" v="67391"/>
    </bk>
    <bk>
      <rc t="1" v="67392"/>
    </bk>
    <bk>
      <rc t="1" v="67393"/>
    </bk>
    <bk>
      <rc t="1" v="67394"/>
    </bk>
    <bk>
      <rc t="1" v="67395"/>
    </bk>
    <bk>
      <rc t="1" v="67396"/>
    </bk>
    <bk>
      <rc t="1" v="67397"/>
    </bk>
    <bk>
      <rc t="1" v="67398"/>
    </bk>
    <bk>
      <rc t="1" v="67399"/>
    </bk>
    <bk>
      <rc t="1" v="67400"/>
    </bk>
    <bk>
      <rc t="1" v="67401"/>
    </bk>
    <bk>
      <rc t="1" v="67402"/>
    </bk>
    <bk>
      <rc t="1" v="67403"/>
    </bk>
    <bk>
      <rc t="1" v="67404"/>
    </bk>
    <bk>
      <rc t="1" v="67405"/>
    </bk>
    <bk>
      <rc t="1" v="67406"/>
    </bk>
    <bk>
      <rc t="1" v="67407"/>
    </bk>
    <bk>
      <rc t="1" v="67408"/>
    </bk>
    <bk>
      <rc t="1" v="67409"/>
    </bk>
    <bk>
      <rc t="1" v="67410"/>
    </bk>
    <bk>
      <rc t="1" v="67411"/>
    </bk>
    <bk>
      <rc t="1" v="67412"/>
    </bk>
    <bk>
      <rc t="1" v="67413"/>
    </bk>
    <bk>
      <rc t="1" v="67414"/>
    </bk>
    <bk>
      <rc t="1" v="67415"/>
    </bk>
    <bk>
      <rc t="1" v="67416"/>
    </bk>
    <bk>
      <rc t="1" v="67417"/>
    </bk>
    <bk>
      <rc t="1" v="67418"/>
    </bk>
    <bk>
      <rc t="1" v="67419"/>
    </bk>
    <bk>
      <rc t="1" v="67420"/>
    </bk>
    <bk>
      <rc t="1" v="67421"/>
    </bk>
    <bk>
      <rc t="1" v="67422"/>
    </bk>
    <bk>
      <rc t="1" v="67423"/>
    </bk>
    <bk>
      <rc t="1" v="67424"/>
    </bk>
    <bk>
      <rc t="1" v="67425"/>
    </bk>
    <bk>
      <rc t="1" v="67426"/>
    </bk>
    <bk>
      <rc t="1" v="67427"/>
    </bk>
    <bk>
      <rc t="1" v="67428"/>
    </bk>
    <bk>
      <rc t="1" v="67429"/>
    </bk>
    <bk>
      <rc t="1" v="67430"/>
    </bk>
    <bk>
      <rc t="1" v="67431"/>
    </bk>
    <bk>
      <rc t="1" v="67432"/>
    </bk>
    <bk>
      <rc t="1" v="67433"/>
    </bk>
    <bk>
      <rc t="1" v="67434"/>
    </bk>
    <bk>
      <rc t="1" v="67435"/>
    </bk>
    <bk>
      <rc t="1" v="67436"/>
    </bk>
    <bk>
      <rc t="1" v="67437"/>
    </bk>
    <bk>
      <rc t="1" v="67438"/>
    </bk>
    <bk>
      <rc t="1" v="67439"/>
    </bk>
    <bk>
      <rc t="1" v="67440"/>
    </bk>
    <bk>
      <rc t="1" v="67441"/>
    </bk>
    <bk>
      <rc t="1" v="67442"/>
    </bk>
    <bk>
      <rc t="1" v="67443"/>
    </bk>
    <bk>
      <rc t="1" v="67444"/>
    </bk>
    <bk>
      <rc t="1" v="67445"/>
    </bk>
    <bk>
      <rc t="1" v="67446"/>
    </bk>
    <bk>
      <rc t="1" v="67447"/>
    </bk>
    <bk>
      <rc t="1" v="67448"/>
    </bk>
    <bk>
      <rc t="1" v="67449"/>
    </bk>
    <bk>
      <rc t="1" v="67450"/>
    </bk>
    <bk>
      <rc t="1" v="67451"/>
    </bk>
    <bk>
      <rc t="1" v="67452"/>
    </bk>
    <bk>
      <rc t="1" v="67453"/>
    </bk>
    <bk>
      <rc t="1" v="67454"/>
    </bk>
    <bk>
      <rc t="1" v="67455"/>
    </bk>
    <bk>
      <rc t="1" v="67456"/>
    </bk>
    <bk>
      <rc t="1" v="67457"/>
    </bk>
    <bk>
      <rc t="1" v="67458"/>
    </bk>
    <bk>
      <rc t="1" v="67459"/>
    </bk>
    <bk>
      <rc t="1" v="67460"/>
    </bk>
    <bk>
      <rc t="1" v="67461"/>
    </bk>
    <bk>
      <rc t="1" v="67462"/>
    </bk>
    <bk>
      <rc t="1" v="67463"/>
    </bk>
    <bk>
      <rc t="1" v="67464"/>
    </bk>
    <bk>
      <rc t="1" v="67465"/>
    </bk>
    <bk>
      <rc t="1" v="67466"/>
    </bk>
    <bk>
      <rc t="1" v="67467"/>
    </bk>
    <bk>
      <rc t="1" v="67468"/>
    </bk>
    <bk>
      <rc t="1" v="67469"/>
    </bk>
    <bk>
      <rc t="1" v="67470"/>
    </bk>
    <bk>
      <rc t="1" v="67471"/>
    </bk>
    <bk>
      <rc t="1" v="67472"/>
    </bk>
    <bk>
      <rc t="1" v="67473"/>
    </bk>
    <bk>
      <rc t="1" v="67474"/>
    </bk>
    <bk>
      <rc t="1" v="67475"/>
    </bk>
    <bk>
      <rc t="1" v="67476"/>
    </bk>
    <bk>
      <rc t="1" v="67477"/>
    </bk>
    <bk>
      <rc t="1" v="67478"/>
    </bk>
    <bk>
      <rc t="1" v="67479"/>
    </bk>
    <bk>
      <rc t="1" v="67480"/>
    </bk>
    <bk>
      <rc t="1" v="67481"/>
    </bk>
    <bk>
      <rc t="1" v="67482"/>
    </bk>
    <bk>
      <rc t="1" v="67483"/>
    </bk>
    <bk>
      <rc t="1" v="67484"/>
    </bk>
    <bk>
      <rc t="1" v="67485"/>
    </bk>
    <bk>
      <rc t="1" v="67486"/>
    </bk>
    <bk>
      <rc t="1" v="67487"/>
    </bk>
    <bk>
      <rc t="1" v="67488"/>
    </bk>
    <bk>
      <rc t="1" v="67489"/>
    </bk>
    <bk>
      <rc t="1" v="67490"/>
    </bk>
    <bk>
      <rc t="1" v="67491"/>
    </bk>
    <bk>
      <rc t="1" v="67492"/>
    </bk>
    <bk>
      <rc t="1" v="67493"/>
    </bk>
    <bk>
      <rc t="1" v="67494"/>
    </bk>
    <bk>
      <rc t="1" v="67495"/>
    </bk>
    <bk>
      <rc t="1" v="67496"/>
    </bk>
    <bk>
      <rc t="1" v="67497"/>
    </bk>
    <bk>
      <rc t="1" v="67498"/>
    </bk>
    <bk>
      <rc t="1" v="67499"/>
    </bk>
    <bk>
      <rc t="1" v="67500"/>
    </bk>
    <bk>
      <rc t="1" v="67501"/>
    </bk>
    <bk>
      <rc t="1" v="67502"/>
    </bk>
    <bk>
      <rc t="1" v="67503"/>
    </bk>
    <bk>
      <rc t="1" v="67504"/>
    </bk>
    <bk>
      <rc t="1" v="67505"/>
    </bk>
    <bk>
      <rc t="1" v="67506"/>
    </bk>
    <bk>
      <rc t="1" v="67507"/>
    </bk>
    <bk>
      <rc t="1" v="67508"/>
    </bk>
    <bk>
      <rc t="1" v="67509"/>
    </bk>
    <bk>
      <rc t="1" v="67510"/>
    </bk>
    <bk>
      <rc t="1" v="67511"/>
    </bk>
    <bk>
      <rc t="1" v="67512"/>
    </bk>
    <bk>
      <rc t="1" v="67513"/>
    </bk>
    <bk>
      <rc t="1" v="67514"/>
    </bk>
    <bk>
      <rc t="1" v="67515"/>
    </bk>
    <bk>
      <rc t="1" v="67516"/>
    </bk>
    <bk>
      <rc t="1" v="67517"/>
    </bk>
    <bk>
      <rc t="1" v="67518"/>
    </bk>
    <bk>
      <rc t="1" v="67519"/>
    </bk>
    <bk>
      <rc t="1" v="67520"/>
    </bk>
    <bk>
      <rc t="1" v="67521"/>
    </bk>
    <bk>
      <rc t="1" v="67522"/>
    </bk>
    <bk>
      <rc t="1" v="67523"/>
    </bk>
    <bk>
      <rc t="1" v="67524"/>
    </bk>
    <bk>
      <rc t="1" v="67525"/>
    </bk>
    <bk>
      <rc t="1" v="67526"/>
    </bk>
    <bk>
      <rc t="1" v="67527"/>
    </bk>
    <bk>
      <rc t="1" v="67528"/>
    </bk>
    <bk>
      <rc t="1" v="67529"/>
    </bk>
    <bk>
      <rc t="1" v="67530"/>
    </bk>
    <bk>
      <rc t="1" v="67531"/>
    </bk>
    <bk>
      <rc t="1" v="67532"/>
    </bk>
    <bk>
      <rc t="1" v="67533"/>
    </bk>
    <bk>
      <rc t="1" v="67534"/>
    </bk>
    <bk>
      <rc t="1" v="67535"/>
    </bk>
    <bk>
      <rc t="1" v="67536"/>
    </bk>
    <bk>
      <rc t="1" v="67537"/>
    </bk>
    <bk>
      <rc t="1" v="67538"/>
    </bk>
    <bk>
      <rc t="1" v="67539"/>
    </bk>
    <bk>
      <rc t="1" v="67540"/>
    </bk>
    <bk>
      <rc t="1" v="67541"/>
    </bk>
    <bk>
      <rc t="1" v="67542"/>
    </bk>
    <bk>
      <rc t="1" v="67543"/>
    </bk>
    <bk>
      <rc t="1" v="67544"/>
    </bk>
    <bk>
      <rc t="1" v="67545"/>
    </bk>
    <bk>
      <rc t="1" v="67546"/>
    </bk>
    <bk>
      <rc t="1" v="67547"/>
    </bk>
    <bk>
      <rc t="1" v="67548"/>
    </bk>
    <bk>
      <rc t="1" v="67549"/>
    </bk>
    <bk>
      <rc t="1" v="67550"/>
    </bk>
    <bk>
      <rc t="1" v="67551"/>
    </bk>
    <bk>
      <rc t="1" v="67552"/>
    </bk>
    <bk>
      <rc t="1" v="67553"/>
    </bk>
    <bk>
      <rc t="1" v="67554"/>
    </bk>
    <bk>
      <rc t="1" v="67555"/>
    </bk>
    <bk>
      <rc t="1" v="67556"/>
    </bk>
    <bk>
      <rc t="1" v="67557"/>
    </bk>
    <bk>
      <rc t="1" v="67558"/>
    </bk>
    <bk>
      <rc t="1" v="67559"/>
    </bk>
    <bk>
      <rc t="1" v="67560"/>
    </bk>
    <bk>
      <rc t="1" v="67561"/>
    </bk>
    <bk>
      <rc t="1" v="67562"/>
    </bk>
    <bk>
      <rc t="1" v="67563"/>
    </bk>
    <bk>
      <rc t="1" v="67564"/>
    </bk>
    <bk>
      <rc t="1" v="67565"/>
    </bk>
    <bk>
      <rc t="1" v="67566"/>
    </bk>
    <bk>
      <rc t="1" v="67567"/>
    </bk>
    <bk>
      <rc t="1" v="67568"/>
    </bk>
    <bk>
      <rc t="1" v="67569"/>
    </bk>
    <bk>
      <rc t="1" v="67570"/>
    </bk>
    <bk>
      <rc t="1" v="67571"/>
    </bk>
    <bk>
      <rc t="1" v="67572"/>
    </bk>
    <bk>
      <rc t="1" v="67573"/>
    </bk>
    <bk>
      <rc t="1" v="67574"/>
    </bk>
    <bk>
      <rc t="1" v="67575"/>
    </bk>
    <bk>
      <rc t="1" v="67576"/>
    </bk>
    <bk>
      <rc t="1" v="67577"/>
    </bk>
    <bk>
      <rc t="1" v="67578"/>
    </bk>
    <bk>
      <rc t="1" v="67579"/>
    </bk>
    <bk>
      <rc t="1" v="67580"/>
    </bk>
    <bk>
      <rc t="1" v="67581"/>
    </bk>
    <bk>
      <rc t="1" v="67582"/>
    </bk>
    <bk>
      <rc t="1" v="67583"/>
    </bk>
    <bk>
      <rc t="1" v="67584"/>
    </bk>
    <bk>
      <rc t="1" v="67585"/>
    </bk>
    <bk>
      <rc t="1" v="67586"/>
    </bk>
    <bk>
      <rc t="1" v="67587"/>
    </bk>
    <bk>
      <rc t="1" v="67588"/>
    </bk>
    <bk>
      <rc t="1" v="67589"/>
    </bk>
    <bk>
      <rc t="1" v="67590"/>
    </bk>
    <bk>
      <rc t="1" v="67591"/>
    </bk>
    <bk>
      <rc t="1" v="67592"/>
    </bk>
    <bk>
      <rc t="1" v="67593"/>
    </bk>
    <bk>
      <rc t="1" v="67594"/>
    </bk>
    <bk>
      <rc t="1" v="67595"/>
    </bk>
    <bk>
      <rc t="1" v="67596"/>
    </bk>
    <bk>
      <rc t="1" v="67597"/>
    </bk>
    <bk>
      <rc t="1" v="67598"/>
    </bk>
    <bk>
      <rc t="1" v="67599"/>
    </bk>
    <bk>
      <rc t="1" v="67600"/>
    </bk>
    <bk>
      <rc t="1" v="67601"/>
    </bk>
    <bk>
      <rc t="1" v="67602"/>
    </bk>
    <bk>
      <rc t="1" v="67603"/>
    </bk>
    <bk>
      <rc t="1" v="67604"/>
    </bk>
    <bk>
      <rc t="1" v="67605"/>
    </bk>
    <bk>
      <rc t="1" v="67606"/>
    </bk>
    <bk>
      <rc t="1" v="67607"/>
    </bk>
    <bk>
      <rc t="1" v="67608"/>
    </bk>
    <bk>
      <rc t="1" v="67609"/>
    </bk>
    <bk>
      <rc t="1" v="67610"/>
    </bk>
    <bk>
      <rc t="1" v="67611"/>
    </bk>
    <bk>
      <rc t="1" v="67612"/>
    </bk>
    <bk>
      <rc t="1" v="67613"/>
    </bk>
    <bk>
      <rc t="1" v="67614"/>
    </bk>
    <bk>
      <rc t="1" v="67615"/>
    </bk>
    <bk>
      <rc t="1" v="67616"/>
    </bk>
    <bk>
      <rc t="1" v="67617"/>
    </bk>
    <bk>
      <rc t="1" v="67618"/>
    </bk>
    <bk>
      <rc t="1" v="67619"/>
    </bk>
    <bk>
      <rc t="1" v="67620"/>
    </bk>
    <bk>
      <rc t="1" v="67621"/>
    </bk>
    <bk>
      <rc t="1" v="67622"/>
    </bk>
    <bk>
      <rc t="1" v="67623"/>
    </bk>
    <bk>
      <rc t="1" v="67624"/>
    </bk>
    <bk>
      <rc t="1" v="67625"/>
    </bk>
    <bk>
      <rc t="1" v="67626"/>
    </bk>
    <bk>
      <rc t="1" v="67627"/>
    </bk>
    <bk>
      <rc t="1" v="67628"/>
    </bk>
    <bk>
      <rc t="1" v="67629"/>
    </bk>
    <bk>
      <rc t="1" v="67630"/>
    </bk>
    <bk>
      <rc t="1" v="67631"/>
    </bk>
    <bk>
      <rc t="1" v="67632"/>
    </bk>
    <bk>
      <rc t="1" v="67633"/>
    </bk>
    <bk>
      <rc t="1" v="67634"/>
    </bk>
    <bk>
      <rc t="1" v="67635"/>
    </bk>
    <bk>
      <rc t="1" v="67636"/>
    </bk>
    <bk>
      <rc t="1" v="67637"/>
    </bk>
    <bk>
      <rc t="1" v="67638"/>
    </bk>
    <bk>
      <rc t="1" v="67639"/>
    </bk>
    <bk>
      <rc t="1" v="67640"/>
    </bk>
    <bk>
      <rc t="1" v="67641"/>
    </bk>
    <bk>
      <rc t="1" v="67642"/>
    </bk>
    <bk>
      <rc t="1" v="67643"/>
    </bk>
    <bk>
      <rc t="1" v="67644"/>
    </bk>
    <bk>
      <rc t="1" v="67645"/>
    </bk>
    <bk>
      <rc t="1" v="67646"/>
    </bk>
    <bk>
      <rc t="1" v="67647"/>
    </bk>
    <bk>
      <rc t="1" v="67648"/>
    </bk>
    <bk>
      <rc t="1" v="67649"/>
    </bk>
    <bk>
      <rc t="1" v="67650"/>
    </bk>
    <bk>
      <rc t="1" v="67651"/>
    </bk>
    <bk>
      <rc t="1" v="67652"/>
    </bk>
    <bk>
      <rc t="1" v="67653"/>
    </bk>
    <bk>
      <rc t="1" v="67654"/>
    </bk>
    <bk>
      <rc t="1" v="67655"/>
    </bk>
    <bk>
      <rc t="1" v="67656"/>
    </bk>
    <bk>
      <rc t="1" v="67657"/>
    </bk>
    <bk>
      <rc t="1" v="67658"/>
    </bk>
    <bk>
      <rc t="1" v="67659"/>
    </bk>
    <bk>
      <rc t="1" v="67660"/>
    </bk>
    <bk>
      <rc t="1" v="67661"/>
    </bk>
    <bk>
      <rc t="1" v="67662"/>
    </bk>
    <bk>
      <rc t="1" v="67663"/>
    </bk>
    <bk>
      <rc t="1" v="67664"/>
    </bk>
    <bk>
      <rc t="1" v="67665"/>
    </bk>
    <bk>
      <rc t="1" v="67666"/>
    </bk>
    <bk>
      <rc t="1" v="67667"/>
    </bk>
    <bk>
      <rc t="1" v="67668"/>
    </bk>
    <bk>
      <rc t="1" v="67669"/>
    </bk>
    <bk>
      <rc t="1" v="67670"/>
    </bk>
    <bk>
      <rc t="1" v="67671"/>
    </bk>
    <bk>
      <rc t="1" v="67672"/>
    </bk>
    <bk>
      <rc t="1" v="67673"/>
    </bk>
    <bk>
      <rc t="1" v="67674"/>
    </bk>
    <bk>
      <rc t="1" v="67675"/>
    </bk>
    <bk>
      <rc t="1" v="67676"/>
    </bk>
    <bk>
      <rc t="1" v="67677"/>
    </bk>
    <bk>
      <rc t="1" v="67678"/>
    </bk>
    <bk>
      <rc t="1" v="67679"/>
    </bk>
    <bk>
      <rc t="1" v="67680"/>
    </bk>
    <bk>
      <rc t="1" v="67681"/>
    </bk>
    <bk>
      <rc t="1" v="67682"/>
    </bk>
    <bk>
      <rc t="1" v="67683"/>
    </bk>
    <bk>
      <rc t="1" v="67684"/>
    </bk>
    <bk>
      <rc t="1" v="67685"/>
    </bk>
    <bk>
      <rc t="1" v="67686"/>
    </bk>
    <bk>
      <rc t="1" v="67687"/>
    </bk>
    <bk>
      <rc t="1" v="67688"/>
    </bk>
    <bk>
      <rc t="1" v="67689"/>
    </bk>
    <bk>
      <rc t="1" v="67690"/>
    </bk>
    <bk>
      <rc t="1" v="67691"/>
    </bk>
    <bk>
      <rc t="1" v="67692"/>
    </bk>
    <bk>
      <rc t="1" v="67693"/>
    </bk>
    <bk>
      <rc t="1" v="67694"/>
    </bk>
    <bk>
      <rc t="1" v="67695"/>
    </bk>
    <bk>
      <rc t="1" v="67696"/>
    </bk>
    <bk>
      <rc t="1" v="67697"/>
    </bk>
    <bk>
      <rc t="1" v="67698"/>
    </bk>
    <bk>
      <rc t="1" v="67699"/>
    </bk>
    <bk>
      <rc t="1" v="67700"/>
    </bk>
    <bk>
      <rc t="1" v="67701"/>
    </bk>
    <bk>
      <rc t="1" v="67702"/>
    </bk>
    <bk>
      <rc t="1" v="67703"/>
    </bk>
    <bk>
      <rc t="1" v="67704"/>
    </bk>
    <bk>
      <rc t="1" v="67705"/>
    </bk>
    <bk>
      <rc t="1" v="67706"/>
    </bk>
    <bk>
      <rc t="1" v="67707"/>
    </bk>
    <bk>
      <rc t="1" v="67708"/>
    </bk>
    <bk>
      <rc t="1" v="67709"/>
    </bk>
    <bk>
      <rc t="1" v="67710"/>
    </bk>
    <bk>
      <rc t="1" v="67711"/>
    </bk>
    <bk>
      <rc t="1" v="67712"/>
    </bk>
    <bk>
      <rc t="1" v="67713"/>
    </bk>
    <bk>
      <rc t="1" v="67714"/>
    </bk>
    <bk>
      <rc t="1" v="67715"/>
    </bk>
    <bk>
      <rc t="1" v="67716"/>
    </bk>
    <bk>
      <rc t="1" v="67717"/>
    </bk>
    <bk>
      <rc t="1" v="67718"/>
    </bk>
    <bk>
      <rc t="1" v="67719"/>
    </bk>
    <bk>
      <rc t="1" v="67720"/>
    </bk>
    <bk>
      <rc t="1" v="67721"/>
    </bk>
    <bk>
      <rc t="1" v="67722"/>
    </bk>
    <bk>
      <rc t="1" v="67723"/>
    </bk>
    <bk>
      <rc t="1" v="67724"/>
    </bk>
    <bk>
      <rc t="1" v="67725"/>
    </bk>
    <bk>
      <rc t="1" v="67726"/>
    </bk>
    <bk>
      <rc t="1" v="67727"/>
    </bk>
    <bk>
      <rc t="1" v="67728"/>
    </bk>
    <bk>
      <rc t="1" v="67729"/>
    </bk>
    <bk>
      <rc t="1" v="67730"/>
    </bk>
    <bk>
      <rc t="1" v="67731"/>
    </bk>
    <bk>
      <rc t="1" v="67732"/>
    </bk>
    <bk>
      <rc t="1" v="67733"/>
    </bk>
    <bk>
      <rc t="1" v="67734"/>
    </bk>
    <bk>
      <rc t="1" v="67735"/>
    </bk>
    <bk>
      <rc t="1" v="67736"/>
    </bk>
    <bk>
      <rc t="1" v="67737"/>
    </bk>
    <bk>
      <rc t="1" v="67738"/>
    </bk>
    <bk>
      <rc t="1" v="67739"/>
    </bk>
    <bk>
      <rc t="1" v="67740"/>
    </bk>
    <bk>
      <rc t="1" v="67741"/>
    </bk>
    <bk>
      <rc t="1" v="67742"/>
    </bk>
    <bk>
      <rc t="1" v="67743"/>
    </bk>
    <bk>
      <rc t="1" v="67744"/>
    </bk>
    <bk>
      <rc t="1" v="67745"/>
    </bk>
    <bk>
      <rc t="1" v="67746"/>
    </bk>
    <bk>
      <rc t="1" v="67747"/>
    </bk>
    <bk>
      <rc t="1" v="67748"/>
    </bk>
    <bk>
      <rc t="1" v="67749"/>
    </bk>
    <bk>
      <rc t="1" v="67750"/>
    </bk>
    <bk>
      <rc t="1" v="67751"/>
    </bk>
    <bk>
      <rc t="1" v="67752"/>
    </bk>
    <bk>
      <rc t="1" v="67753"/>
    </bk>
    <bk>
      <rc t="1" v="67754"/>
    </bk>
    <bk>
      <rc t="1" v="67755"/>
    </bk>
    <bk>
      <rc t="1" v="67756"/>
    </bk>
    <bk>
      <rc t="1" v="67757"/>
    </bk>
    <bk>
      <rc t="1" v="67758"/>
    </bk>
    <bk>
      <rc t="1" v="67759"/>
    </bk>
    <bk>
      <rc t="1" v="67760"/>
    </bk>
    <bk>
      <rc t="1" v="67761"/>
    </bk>
    <bk>
      <rc t="1" v="67762"/>
    </bk>
    <bk>
      <rc t="1" v="67763"/>
    </bk>
    <bk>
      <rc t="1" v="67764"/>
    </bk>
    <bk>
      <rc t="1" v="67765"/>
    </bk>
    <bk>
      <rc t="1" v="67766"/>
    </bk>
    <bk>
      <rc t="1" v="67767"/>
    </bk>
    <bk>
      <rc t="1" v="67768"/>
    </bk>
    <bk>
      <rc t="1" v="67769"/>
    </bk>
    <bk>
      <rc t="1" v="67770"/>
    </bk>
    <bk>
      <rc t="1" v="67771"/>
    </bk>
    <bk>
      <rc t="1" v="67772"/>
    </bk>
    <bk>
      <rc t="1" v="67773"/>
    </bk>
    <bk>
      <rc t="1" v="67774"/>
    </bk>
    <bk>
      <rc t="1" v="67775"/>
    </bk>
    <bk>
      <rc t="1" v="67776"/>
    </bk>
    <bk>
      <rc t="1" v="67777"/>
    </bk>
    <bk>
      <rc t="1" v="67778"/>
    </bk>
    <bk>
      <rc t="1" v="67779"/>
    </bk>
    <bk>
      <rc t="1" v="67780"/>
    </bk>
    <bk>
      <rc t="1" v="67781"/>
    </bk>
    <bk>
      <rc t="1" v="67782"/>
    </bk>
    <bk>
      <rc t="1" v="67783"/>
    </bk>
    <bk>
      <rc t="1" v="67784"/>
    </bk>
    <bk>
      <rc t="1" v="67785"/>
    </bk>
    <bk>
      <rc t="1" v="67786"/>
    </bk>
    <bk>
      <rc t="1" v="67787"/>
    </bk>
    <bk>
      <rc t="1" v="67788"/>
    </bk>
    <bk>
      <rc t="1" v="67789"/>
    </bk>
    <bk>
      <rc t="1" v="67790"/>
    </bk>
    <bk>
      <rc t="1" v="67791"/>
    </bk>
    <bk>
      <rc t="1" v="67792"/>
    </bk>
    <bk>
      <rc t="1" v="67793"/>
    </bk>
    <bk>
      <rc t="1" v="67794"/>
    </bk>
    <bk>
      <rc t="1" v="67795"/>
    </bk>
    <bk>
      <rc t="1" v="67796"/>
    </bk>
    <bk>
      <rc t="1" v="67797"/>
    </bk>
    <bk>
      <rc t="1" v="67798"/>
    </bk>
    <bk>
      <rc t="1" v="67799"/>
    </bk>
    <bk>
      <rc t="1" v="67800"/>
    </bk>
    <bk>
      <rc t="1" v="67801"/>
    </bk>
    <bk>
      <rc t="1" v="67802"/>
    </bk>
    <bk>
      <rc t="1" v="67803"/>
    </bk>
    <bk>
      <rc t="1" v="67804"/>
    </bk>
    <bk>
      <rc t="1" v="67805"/>
    </bk>
    <bk>
      <rc t="1" v="67806"/>
    </bk>
    <bk>
      <rc t="1" v="67807"/>
    </bk>
    <bk>
      <rc t="1" v="67808"/>
    </bk>
    <bk>
      <rc t="1" v="67809"/>
    </bk>
    <bk>
      <rc t="1" v="67810"/>
    </bk>
    <bk>
      <rc t="1" v="67811"/>
    </bk>
    <bk>
      <rc t="1" v="67812"/>
    </bk>
    <bk>
      <rc t="1" v="67813"/>
    </bk>
    <bk>
      <rc t="1" v="67814"/>
    </bk>
    <bk>
      <rc t="1" v="67815"/>
    </bk>
    <bk>
      <rc t="1" v="67816"/>
    </bk>
    <bk>
      <rc t="1" v="67817"/>
    </bk>
    <bk>
      <rc t="1" v="67818"/>
    </bk>
    <bk>
      <rc t="1" v="67819"/>
    </bk>
    <bk>
      <rc t="1" v="67820"/>
    </bk>
    <bk>
      <rc t="1" v="67821"/>
    </bk>
    <bk>
      <rc t="1" v="67822"/>
    </bk>
    <bk>
      <rc t="1" v="67823"/>
    </bk>
    <bk>
      <rc t="1" v="67824"/>
    </bk>
    <bk>
      <rc t="1" v="67825"/>
    </bk>
    <bk>
      <rc t="1" v="67826"/>
    </bk>
    <bk>
      <rc t="1" v="67827"/>
    </bk>
    <bk>
      <rc t="1" v="67828"/>
    </bk>
    <bk>
      <rc t="1" v="67829"/>
    </bk>
    <bk>
      <rc t="1" v="67830"/>
    </bk>
    <bk>
      <rc t="1" v="67831"/>
    </bk>
    <bk>
      <rc t="1" v="67832"/>
    </bk>
    <bk>
      <rc t="1" v="67833"/>
    </bk>
    <bk>
      <rc t="1" v="67834"/>
    </bk>
    <bk>
      <rc t="1" v="67835"/>
    </bk>
    <bk>
      <rc t="1" v="67836"/>
    </bk>
    <bk>
      <rc t="1" v="67837"/>
    </bk>
    <bk>
      <rc t="1" v="67838"/>
    </bk>
    <bk>
      <rc t="1" v="67839"/>
    </bk>
    <bk>
      <rc t="1" v="67840"/>
    </bk>
    <bk>
      <rc t="1" v="67841"/>
    </bk>
    <bk>
      <rc t="1" v="67842"/>
    </bk>
    <bk>
      <rc t="1" v="67843"/>
    </bk>
    <bk>
      <rc t="1" v="67844"/>
    </bk>
    <bk>
      <rc t="1" v="67845"/>
    </bk>
    <bk>
      <rc t="1" v="67846"/>
    </bk>
    <bk>
      <rc t="1" v="67847"/>
    </bk>
    <bk>
      <rc t="1" v="67848"/>
    </bk>
    <bk>
      <rc t="1" v="67849"/>
    </bk>
    <bk>
      <rc t="1" v="67850"/>
    </bk>
    <bk>
      <rc t="1" v="67851"/>
    </bk>
    <bk>
      <rc t="1" v="67852"/>
    </bk>
    <bk>
      <rc t="1" v="67853"/>
    </bk>
    <bk>
      <rc t="1" v="67854"/>
    </bk>
    <bk>
      <rc t="1" v="67855"/>
    </bk>
    <bk>
      <rc t="1" v="67856"/>
    </bk>
    <bk>
      <rc t="1" v="67857"/>
    </bk>
    <bk>
      <rc t="1" v="67858"/>
    </bk>
    <bk>
      <rc t="1" v="67859"/>
    </bk>
    <bk>
      <rc t="1" v="67860"/>
    </bk>
    <bk>
      <rc t="1" v="67861"/>
    </bk>
    <bk>
      <rc t="1" v="67862"/>
    </bk>
    <bk>
      <rc t="1" v="67863"/>
    </bk>
    <bk>
      <rc t="1" v="67864"/>
    </bk>
    <bk>
      <rc t="1" v="67865"/>
    </bk>
    <bk>
      <rc t="1" v="67866"/>
    </bk>
    <bk>
      <rc t="1" v="67867"/>
    </bk>
    <bk>
      <rc t="1" v="67868"/>
    </bk>
    <bk>
      <rc t="1" v="67869"/>
    </bk>
    <bk>
      <rc t="1" v="67870"/>
    </bk>
    <bk>
      <rc t="1" v="67871"/>
    </bk>
    <bk>
      <rc t="1" v="67872"/>
    </bk>
    <bk>
      <rc t="1" v="67873"/>
    </bk>
    <bk>
      <rc t="1" v="67874"/>
    </bk>
    <bk>
      <rc t="1" v="67875"/>
    </bk>
    <bk>
      <rc t="1" v="67876"/>
    </bk>
    <bk>
      <rc t="1" v="67877"/>
    </bk>
    <bk>
      <rc t="1" v="67878"/>
    </bk>
    <bk>
      <rc t="1" v="67879"/>
    </bk>
    <bk>
      <rc t="1" v="67880"/>
    </bk>
    <bk>
      <rc t="1" v="67881"/>
    </bk>
    <bk>
      <rc t="1" v="67882"/>
    </bk>
    <bk>
      <rc t="1" v="67883"/>
    </bk>
    <bk>
      <rc t="1" v="67884"/>
    </bk>
    <bk>
      <rc t="1" v="67885"/>
    </bk>
    <bk>
      <rc t="1" v="67886"/>
    </bk>
    <bk>
      <rc t="1" v="67887"/>
    </bk>
    <bk>
      <rc t="1" v="67888"/>
    </bk>
    <bk>
      <rc t="1" v="67889"/>
    </bk>
    <bk>
      <rc t="1" v="67890"/>
    </bk>
    <bk>
      <rc t="1" v="67891"/>
    </bk>
    <bk>
      <rc t="1" v="67892"/>
    </bk>
    <bk>
      <rc t="1" v="67893"/>
    </bk>
    <bk>
      <rc t="1" v="67894"/>
    </bk>
    <bk>
      <rc t="1" v="67895"/>
    </bk>
    <bk>
      <rc t="1" v="67896"/>
    </bk>
    <bk>
      <rc t="1" v="67897"/>
    </bk>
    <bk>
      <rc t="1" v="67898"/>
    </bk>
    <bk>
      <rc t="1" v="67899"/>
    </bk>
    <bk>
      <rc t="1" v="67900"/>
    </bk>
    <bk>
      <rc t="1" v="67901"/>
    </bk>
    <bk>
      <rc t="1" v="67902"/>
    </bk>
    <bk>
      <rc t="1" v="67903"/>
    </bk>
    <bk>
      <rc t="1" v="67904"/>
    </bk>
    <bk>
      <rc t="1" v="67905"/>
    </bk>
    <bk>
      <rc t="1" v="67906"/>
    </bk>
    <bk>
      <rc t="1" v="67907"/>
    </bk>
    <bk>
      <rc t="1" v="67908"/>
    </bk>
    <bk>
      <rc t="1" v="67909"/>
    </bk>
    <bk>
      <rc t="1" v="67910"/>
    </bk>
    <bk>
      <rc t="1" v="67911"/>
    </bk>
    <bk>
      <rc t="1" v="67912"/>
    </bk>
    <bk>
      <rc t="1" v="67913"/>
    </bk>
    <bk>
      <rc t="1" v="67914"/>
    </bk>
    <bk>
      <rc t="1" v="67915"/>
    </bk>
    <bk>
      <rc t="1" v="67916"/>
    </bk>
    <bk>
      <rc t="1" v="67917"/>
    </bk>
    <bk>
      <rc t="1" v="67918"/>
    </bk>
    <bk>
      <rc t="1" v="67919"/>
    </bk>
    <bk>
      <rc t="1" v="67920"/>
    </bk>
    <bk>
      <rc t="1" v="67921"/>
    </bk>
    <bk>
      <rc t="1" v="67922"/>
    </bk>
    <bk>
      <rc t="1" v="67923"/>
    </bk>
    <bk>
      <rc t="1" v="67924"/>
    </bk>
    <bk>
      <rc t="1" v="67925"/>
    </bk>
    <bk>
      <rc t="1" v="67926"/>
    </bk>
    <bk>
      <rc t="1" v="67927"/>
    </bk>
    <bk>
      <rc t="1" v="67928"/>
    </bk>
    <bk>
      <rc t="1" v="67929"/>
    </bk>
    <bk>
      <rc t="1" v="67930"/>
    </bk>
    <bk>
      <rc t="1" v="67931"/>
    </bk>
    <bk>
      <rc t="1" v="67932"/>
    </bk>
    <bk>
      <rc t="1" v="67933"/>
    </bk>
    <bk>
      <rc t="1" v="67934"/>
    </bk>
    <bk>
      <rc t="1" v="67935"/>
    </bk>
    <bk>
      <rc t="1" v="67936"/>
    </bk>
    <bk>
      <rc t="1" v="67937"/>
    </bk>
    <bk>
      <rc t="1" v="67938"/>
    </bk>
    <bk>
      <rc t="1" v="67939"/>
    </bk>
    <bk>
      <rc t="1" v="67940"/>
    </bk>
    <bk>
      <rc t="1" v="67941"/>
    </bk>
    <bk>
      <rc t="1" v="67942"/>
    </bk>
    <bk>
      <rc t="1" v="67943"/>
    </bk>
    <bk>
      <rc t="1" v="67944"/>
    </bk>
    <bk>
      <rc t="1" v="67945"/>
    </bk>
    <bk>
      <rc t="1" v="67946"/>
    </bk>
    <bk>
      <rc t="1" v="67947"/>
    </bk>
    <bk>
      <rc t="1" v="67948"/>
    </bk>
    <bk>
      <rc t="1" v="67949"/>
    </bk>
    <bk>
      <rc t="1" v="67950"/>
    </bk>
    <bk>
      <rc t="1" v="67951"/>
    </bk>
    <bk>
      <rc t="1" v="67952"/>
    </bk>
    <bk>
      <rc t="1" v="67953"/>
    </bk>
    <bk>
      <rc t="1" v="67954"/>
    </bk>
    <bk>
      <rc t="1" v="67955"/>
    </bk>
    <bk>
      <rc t="1" v="67956"/>
    </bk>
    <bk>
      <rc t="1" v="67957"/>
    </bk>
    <bk>
      <rc t="1" v="67958"/>
    </bk>
    <bk>
      <rc t="1" v="67959"/>
    </bk>
    <bk>
      <rc t="1" v="67960"/>
    </bk>
    <bk>
      <rc t="1" v="67961"/>
    </bk>
    <bk>
      <rc t="1" v="67962"/>
    </bk>
    <bk>
      <rc t="1" v="67963"/>
    </bk>
    <bk>
      <rc t="1" v="67964"/>
    </bk>
    <bk>
      <rc t="1" v="67965"/>
    </bk>
    <bk>
      <rc t="1" v="67966"/>
    </bk>
    <bk>
      <rc t="1" v="67967"/>
    </bk>
    <bk>
      <rc t="1" v="67968"/>
    </bk>
    <bk>
      <rc t="1" v="67969"/>
    </bk>
    <bk>
      <rc t="1" v="67970"/>
    </bk>
    <bk>
      <rc t="1" v="67971"/>
    </bk>
    <bk>
      <rc t="1" v="67972"/>
    </bk>
    <bk>
      <rc t="1" v="67973"/>
    </bk>
    <bk>
      <rc t="1" v="67974"/>
    </bk>
    <bk>
      <rc t="1" v="67975"/>
    </bk>
    <bk>
      <rc t="1" v="67976"/>
    </bk>
    <bk>
      <rc t="1" v="67977"/>
    </bk>
    <bk>
      <rc t="1" v="67978"/>
    </bk>
    <bk>
      <rc t="1" v="67979"/>
    </bk>
    <bk>
      <rc t="1" v="67980"/>
    </bk>
    <bk>
      <rc t="1" v="67981"/>
    </bk>
    <bk>
      <rc t="1" v="67982"/>
    </bk>
    <bk>
      <rc t="1" v="67983"/>
    </bk>
    <bk>
      <rc t="1" v="67984"/>
    </bk>
    <bk>
      <rc t="1" v="67985"/>
    </bk>
    <bk>
      <rc t="1" v="67986"/>
    </bk>
    <bk>
      <rc t="1" v="67987"/>
    </bk>
    <bk>
      <rc t="1" v="67988"/>
    </bk>
    <bk>
      <rc t="1" v="67989"/>
    </bk>
    <bk>
      <rc t="1" v="67990"/>
    </bk>
    <bk>
      <rc t="1" v="67991"/>
    </bk>
    <bk>
      <rc t="1" v="67992"/>
    </bk>
    <bk>
      <rc t="1" v="67993"/>
    </bk>
    <bk>
      <rc t="1" v="67994"/>
    </bk>
    <bk>
      <rc t="1" v="67995"/>
    </bk>
    <bk>
      <rc t="1" v="67996"/>
    </bk>
    <bk>
      <rc t="1" v="67997"/>
    </bk>
    <bk>
      <rc t="1" v="67998"/>
    </bk>
    <bk>
      <rc t="1" v="67999"/>
    </bk>
    <bk>
      <rc t="1" v="68000"/>
    </bk>
    <bk>
      <rc t="1" v="68001"/>
    </bk>
    <bk>
      <rc t="1" v="68002"/>
    </bk>
    <bk>
      <rc t="1" v="68003"/>
    </bk>
    <bk>
      <rc t="1" v="68004"/>
    </bk>
    <bk>
      <rc t="1" v="68005"/>
    </bk>
    <bk>
      <rc t="1" v="68006"/>
    </bk>
    <bk>
      <rc t="1" v="68007"/>
    </bk>
    <bk>
      <rc t="1" v="68008"/>
    </bk>
    <bk>
      <rc t="1" v="68009"/>
    </bk>
    <bk>
      <rc t="1" v="68010"/>
    </bk>
    <bk>
      <rc t="1" v="68011"/>
    </bk>
    <bk>
      <rc t="1" v="68012"/>
    </bk>
    <bk>
      <rc t="1" v="68013"/>
    </bk>
    <bk>
      <rc t="1" v="68014"/>
    </bk>
    <bk>
      <rc t="1" v="68015"/>
    </bk>
    <bk>
      <rc t="1" v="68016"/>
    </bk>
    <bk>
      <rc t="1" v="68017"/>
    </bk>
    <bk>
      <rc t="1" v="68018"/>
    </bk>
    <bk>
      <rc t="1" v="68019"/>
    </bk>
    <bk>
      <rc t="1" v="68020"/>
    </bk>
    <bk>
      <rc t="1" v="68021"/>
    </bk>
    <bk>
      <rc t="1" v="68022"/>
    </bk>
    <bk>
      <rc t="1" v="68023"/>
    </bk>
    <bk>
      <rc t="1" v="68024"/>
    </bk>
    <bk>
      <rc t="1" v="68025"/>
    </bk>
    <bk>
      <rc t="1" v="68026"/>
    </bk>
    <bk>
      <rc t="1" v="68027"/>
    </bk>
    <bk>
      <rc t="1" v="68028"/>
    </bk>
    <bk>
      <rc t="1" v="68029"/>
    </bk>
    <bk>
      <rc t="1" v="68030"/>
    </bk>
    <bk>
      <rc t="1" v="68031"/>
    </bk>
    <bk>
      <rc t="1" v="68032"/>
    </bk>
    <bk>
      <rc t="1" v="68033"/>
    </bk>
    <bk>
      <rc t="1" v="68034"/>
    </bk>
    <bk>
      <rc t="1" v="68035"/>
    </bk>
    <bk>
      <rc t="1" v="68036"/>
    </bk>
    <bk>
      <rc t="1" v="68037"/>
    </bk>
    <bk>
      <rc t="1" v="68038"/>
    </bk>
    <bk>
      <rc t="1" v="68039"/>
    </bk>
    <bk>
      <rc t="1" v="68040"/>
    </bk>
    <bk>
      <rc t="1" v="68041"/>
    </bk>
    <bk>
      <rc t="1" v="68042"/>
    </bk>
    <bk>
      <rc t="1" v="68043"/>
    </bk>
    <bk>
      <rc t="1" v="68044"/>
    </bk>
    <bk>
      <rc t="1" v="68045"/>
    </bk>
    <bk>
      <rc t="1" v="68046"/>
    </bk>
    <bk>
      <rc t="1" v="68047"/>
    </bk>
    <bk>
      <rc t="1" v="68048"/>
    </bk>
    <bk>
      <rc t="1" v="68049"/>
    </bk>
    <bk>
      <rc t="1" v="68050"/>
    </bk>
    <bk>
      <rc t="1" v="68051"/>
    </bk>
    <bk>
      <rc t="1" v="68052"/>
    </bk>
    <bk>
      <rc t="1" v="68053"/>
    </bk>
    <bk>
      <rc t="1" v="68054"/>
    </bk>
    <bk>
      <rc t="1" v="68055"/>
    </bk>
    <bk>
      <rc t="1" v="68056"/>
    </bk>
    <bk>
      <rc t="1" v="68057"/>
    </bk>
    <bk>
      <rc t="1" v="68058"/>
    </bk>
    <bk>
      <rc t="1" v="68059"/>
    </bk>
    <bk>
      <rc t="1" v="68060"/>
    </bk>
    <bk>
      <rc t="1" v="68061"/>
    </bk>
    <bk>
      <rc t="1" v="68062"/>
    </bk>
    <bk>
      <rc t="1" v="68063"/>
    </bk>
    <bk>
      <rc t="1" v="68064"/>
    </bk>
    <bk>
      <rc t="1" v="68065"/>
    </bk>
    <bk>
      <rc t="1" v="68066"/>
    </bk>
    <bk>
      <rc t="1" v="68067"/>
    </bk>
    <bk>
      <rc t="1" v="68068"/>
    </bk>
    <bk>
      <rc t="1" v="68069"/>
    </bk>
    <bk>
      <rc t="1" v="68070"/>
    </bk>
    <bk>
      <rc t="1" v="68071"/>
    </bk>
    <bk>
      <rc t="1" v="68072"/>
    </bk>
    <bk>
      <rc t="1" v="68073"/>
    </bk>
    <bk>
      <rc t="1" v="68074"/>
    </bk>
    <bk>
      <rc t="1" v="68075"/>
    </bk>
    <bk>
      <rc t="1" v="68076"/>
    </bk>
    <bk>
      <rc t="1" v="68077"/>
    </bk>
    <bk>
      <rc t="1" v="68078"/>
    </bk>
    <bk>
      <rc t="1" v="68079"/>
    </bk>
    <bk>
      <rc t="1" v="68080"/>
    </bk>
    <bk>
      <rc t="1" v="68081"/>
    </bk>
    <bk>
      <rc t="1" v="68082"/>
    </bk>
    <bk>
      <rc t="1" v="68083"/>
    </bk>
    <bk>
      <rc t="1" v="68084"/>
    </bk>
    <bk>
      <rc t="1" v="68085"/>
    </bk>
    <bk>
      <rc t="1" v="68086"/>
    </bk>
    <bk>
      <rc t="1" v="68087"/>
    </bk>
    <bk>
      <rc t="1" v="68088"/>
    </bk>
    <bk>
      <rc t="1" v="68089"/>
    </bk>
    <bk>
      <rc t="1" v="68090"/>
    </bk>
    <bk>
      <rc t="1" v="68091"/>
    </bk>
    <bk>
      <rc t="1" v="68092"/>
    </bk>
    <bk>
      <rc t="1" v="68093"/>
    </bk>
    <bk>
      <rc t="1" v="68094"/>
    </bk>
    <bk>
      <rc t="1" v="68095"/>
    </bk>
    <bk>
      <rc t="1" v="68096"/>
    </bk>
    <bk>
      <rc t="1" v="68097"/>
    </bk>
    <bk>
      <rc t="1" v="68098"/>
    </bk>
    <bk>
      <rc t="1" v="68099"/>
    </bk>
    <bk>
      <rc t="1" v="68100"/>
    </bk>
    <bk>
      <rc t="1" v="68101"/>
    </bk>
    <bk>
      <rc t="1" v="68102"/>
    </bk>
    <bk>
      <rc t="1" v="68103"/>
    </bk>
    <bk>
      <rc t="1" v="68104"/>
    </bk>
    <bk>
      <rc t="1" v="68105"/>
    </bk>
    <bk>
      <rc t="1" v="68106"/>
    </bk>
    <bk>
      <rc t="1" v="68107"/>
    </bk>
    <bk>
      <rc t="1" v="68108"/>
    </bk>
    <bk>
      <rc t="1" v="68109"/>
    </bk>
    <bk>
      <rc t="1" v="68110"/>
    </bk>
    <bk>
      <rc t="1" v="68111"/>
    </bk>
    <bk>
      <rc t="1" v="68112"/>
    </bk>
    <bk>
      <rc t="1" v="68113"/>
    </bk>
    <bk>
      <rc t="1" v="68114"/>
    </bk>
    <bk>
      <rc t="1" v="68115"/>
    </bk>
    <bk>
      <rc t="1" v="68116"/>
    </bk>
    <bk>
      <rc t="1" v="68117"/>
    </bk>
    <bk>
      <rc t="1" v="68118"/>
    </bk>
    <bk>
      <rc t="1" v="68119"/>
    </bk>
    <bk>
      <rc t="1" v="68120"/>
    </bk>
    <bk>
      <rc t="1" v="68121"/>
    </bk>
    <bk>
      <rc t="1" v="68122"/>
    </bk>
    <bk>
      <rc t="1" v="68123"/>
    </bk>
    <bk>
      <rc t="1" v="68124"/>
    </bk>
    <bk>
      <rc t="1" v="68125"/>
    </bk>
    <bk>
      <rc t="1" v="68126"/>
    </bk>
    <bk>
      <rc t="1" v="68127"/>
    </bk>
    <bk>
      <rc t="1" v="68128"/>
    </bk>
    <bk>
      <rc t="1" v="68129"/>
    </bk>
    <bk>
      <rc t="1" v="68130"/>
    </bk>
    <bk>
      <rc t="1" v="68131"/>
    </bk>
    <bk>
      <rc t="1" v="68132"/>
    </bk>
    <bk>
      <rc t="1" v="68133"/>
    </bk>
    <bk>
      <rc t="1" v="68134"/>
    </bk>
    <bk>
      <rc t="1" v="68135"/>
    </bk>
    <bk>
      <rc t="1" v="68136"/>
    </bk>
    <bk>
      <rc t="1" v="68137"/>
    </bk>
    <bk>
      <rc t="1" v="68138"/>
    </bk>
    <bk>
      <rc t="1" v="68139"/>
    </bk>
    <bk>
      <rc t="1" v="68140"/>
    </bk>
    <bk>
      <rc t="1" v="68141"/>
    </bk>
    <bk>
      <rc t="1" v="68142"/>
    </bk>
    <bk>
      <rc t="1" v="68143"/>
    </bk>
    <bk>
      <rc t="1" v="68144"/>
    </bk>
    <bk>
      <rc t="1" v="68145"/>
    </bk>
    <bk>
      <rc t="1" v="68146"/>
    </bk>
    <bk>
      <rc t="1" v="68147"/>
    </bk>
    <bk>
      <rc t="1" v="68148"/>
    </bk>
    <bk>
      <rc t="1" v="68149"/>
    </bk>
    <bk>
      <rc t="1" v="68150"/>
    </bk>
    <bk>
      <rc t="1" v="68151"/>
    </bk>
    <bk>
      <rc t="1" v="68152"/>
    </bk>
    <bk>
      <rc t="1" v="68153"/>
    </bk>
    <bk>
      <rc t="1" v="68154"/>
    </bk>
    <bk>
      <rc t="1" v="68155"/>
    </bk>
    <bk>
      <rc t="1" v="68156"/>
    </bk>
    <bk>
      <rc t="1" v="68157"/>
    </bk>
    <bk>
      <rc t="1" v="68158"/>
    </bk>
    <bk>
      <rc t="1" v="68159"/>
    </bk>
    <bk>
      <rc t="1" v="68160"/>
    </bk>
    <bk>
      <rc t="1" v="68161"/>
    </bk>
    <bk>
      <rc t="1" v="68162"/>
    </bk>
    <bk>
      <rc t="1" v="68163"/>
    </bk>
    <bk>
      <rc t="1" v="68164"/>
    </bk>
    <bk>
      <rc t="1" v="68165"/>
    </bk>
    <bk>
      <rc t="1" v="68166"/>
    </bk>
    <bk>
      <rc t="1" v="68167"/>
    </bk>
    <bk>
      <rc t="1" v="68168"/>
    </bk>
    <bk>
      <rc t="1" v="68169"/>
    </bk>
    <bk>
      <rc t="1" v="68170"/>
    </bk>
    <bk>
      <rc t="1" v="68171"/>
    </bk>
    <bk>
      <rc t="1" v="68172"/>
    </bk>
    <bk>
      <rc t="1" v="68173"/>
    </bk>
    <bk>
      <rc t="1" v="68174"/>
    </bk>
    <bk>
      <rc t="1" v="68175"/>
    </bk>
    <bk>
      <rc t="1" v="68176"/>
    </bk>
    <bk>
      <rc t="1" v="68177"/>
    </bk>
    <bk>
      <rc t="1" v="68178"/>
    </bk>
    <bk>
      <rc t="1" v="68179"/>
    </bk>
    <bk>
      <rc t="1" v="68180"/>
    </bk>
    <bk>
      <rc t="1" v="68181"/>
    </bk>
    <bk>
      <rc t="1" v="68182"/>
    </bk>
    <bk>
      <rc t="1" v="68183"/>
    </bk>
    <bk>
      <rc t="1" v="68184"/>
    </bk>
    <bk>
      <rc t="1" v="68185"/>
    </bk>
    <bk>
      <rc t="1" v="68186"/>
    </bk>
    <bk>
      <rc t="1" v="68187"/>
    </bk>
    <bk>
      <rc t="1" v="68188"/>
    </bk>
    <bk>
      <rc t="1" v="68189"/>
    </bk>
    <bk>
      <rc t="1" v="68190"/>
    </bk>
    <bk>
      <rc t="1" v="68191"/>
    </bk>
    <bk>
      <rc t="1" v="68192"/>
    </bk>
    <bk>
      <rc t="1" v="68193"/>
    </bk>
    <bk>
      <rc t="1" v="68194"/>
    </bk>
    <bk>
      <rc t="1" v="68195"/>
    </bk>
    <bk>
      <rc t="1" v="68196"/>
    </bk>
    <bk>
      <rc t="1" v="68197"/>
    </bk>
    <bk>
      <rc t="1" v="68198"/>
    </bk>
    <bk>
      <rc t="1" v="68199"/>
    </bk>
    <bk>
      <rc t="1" v="68200"/>
    </bk>
    <bk>
      <rc t="1" v="68201"/>
    </bk>
    <bk>
      <rc t="1" v="68202"/>
    </bk>
    <bk>
      <rc t="1" v="68203"/>
    </bk>
    <bk>
      <rc t="1" v="68204"/>
    </bk>
    <bk>
      <rc t="1" v="68205"/>
    </bk>
    <bk>
      <rc t="1" v="68206"/>
    </bk>
    <bk>
      <rc t="1" v="68207"/>
    </bk>
    <bk>
      <rc t="1" v="68208"/>
    </bk>
    <bk>
      <rc t="1" v="68209"/>
    </bk>
    <bk>
      <rc t="1" v="68210"/>
    </bk>
    <bk>
      <rc t="1" v="68211"/>
    </bk>
    <bk>
      <rc t="1" v="68212"/>
    </bk>
    <bk>
      <rc t="1" v="68213"/>
    </bk>
    <bk>
      <rc t="1" v="68214"/>
    </bk>
    <bk>
      <rc t="1" v="68215"/>
    </bk>
    <bk>
      <rc t="1" v="68216"/>
    </bk>
    <bk>
      <rc t="1" v="68217"/>
    </bk>
    <bk>
      <rc t="1" v="68218"/>
    </bk>
    <bk>
      <rc t="1" v="68219"/>
    </bk>
    <bk>
      <rc t="1" v="68220"/>
    </bk>
    <bk>
      <rc t="1" v="68221"/>
    </bk>
    <bk>
      <rc t="1" v="68222"/>
    </bk>
    <bk>
      <rc t="1" v="68223"/>
    </bk>
    <bk>
      <rc t="1" v="68224"/>
    </bk>
    <bk>
      <rc t="1" v="68225"/>
    </bk>
    <bk>
      <rc t="1" v="68226"/>
    </bk>
    <bk>
      <rc t="1" v="68227"/>
    </bk>
    <bk>
      <rc t="1" v="68228"/>
    </bk>
    <bk>
      <rc t="1" v="68229"/>
    </bk>
    <bk>
      <rc t="1" v="68230"/>
    </bk>
    <bk>
      <rc t="1" v="68231"/>
    </bk>
    <bk>
      <rc t="1" v="68232"/>
    </bk>
    <bk>
      <rc t="1" v="68233"/>
    </bk>
    <bk>
      <rc t="1" v="68234"/>
    </bk>
    <bk>
      <rc t="1" v="68235"/>
    </bk>
    <bk>
      <rc t="1" v="68236"/>
    </bk>
    <bk>
      <rc t="1" v="68237"/>
    </bk>
    <bk>
      <rc t="1" v="68238"/>
    </bk>
    <bk>
      <rc t="1" v="68239"/>
    </bk>
    <bk>
      <rc t="1" v="68240"/>
    </bk>
    <bk>
      <rc t="1" v="68241"/>
    </bk>
    <bk>
      <rc t="1" v="68242"/>
    </bk>
    <bk>
      <rc t="1" v="68243"/>
    </bk>
    <bk>
      <rc t="1" v="68244"/>
    </bk>
    <bk>
      <rc t="1" v="68245"/>
    </bk>
    <bk>
      <rc t="1" v="68246"/>
    </bk>
    <bk>
      <rc t="1" v="68247"/>
    </bk>
    <bk>
      <rc t="1" v="68248"/>
    </bk>
    <bk>
      <rc t="1" v="68249"/>
    </bk>
    <bk>
      <rc t="1" v="68250"/>
    </bk>
    <bk>
      <rc t="1" v="68251"/>
    </bk>
    <bk>
      <rc t="1" v="68252"/>
    </bk>
    <bk>
      <rc t="1" v="68253"/>
    </bk>
    <bk>
      <rc t="1" v="68254"/>
    </bk>
    <bk>
      <rc t="1" v="68255"/>
    </bk>
    <bk>
      <rc t="1" v="68256"/>
    </bk>
    <bk>
      <rc t="1" v="68257"/>
    </bk>
    <bk>
      <rc t="1" v="68258"/>
    </bk>
    <bk>
      <rc t="1" v="68259"/>
    </bk>
    <bk>
      <rc t="1" v="68260"/>
    </bk>
    <bk>
      <rc t="1" v="68261"/>
    </bk>
    <bk>
      <rc t="1" v="68262"/>
    </bk>
    <bk>
      <rc t="1" v="68263"/>
    </bk>
    <bk>
      <rc t="1" v="68264"/>
    </bk>
    <bk>
      <rc t="1" v="68265"/>
    </bk>
    <bk>
      <rc t="1" v="68266"/>
    </bk>
    <bk>
      <rc t="1" v="68267"/>
    </bk>
    <bk>
      <rc t="1" v="68268"/>
    </bk>
    <bk>
      <rc t="1" v="68269"/>
    </bk>
    <bk>
      <rc t="1" v="68270"/>
    </bk>
    <bk>
      <rc t="1" v="68271"/>
    </bk>
    <bk>
      <rc t="1" v="68272"/>
    </bk>
    <bk>
      <rc t="1" v="68273"/>
    </bk>
    <bk>
      <rc t="1" v="68274"/>
    </bk>
    <bk>
      <rc t="1" v="68275"/>
    </bk>
    <bk>
      <rc t="1" v="68276"/>
    </bk>
    <bk>
      <rc t="1" v="68277"/>
    </bk>
    <bk>
      <rc t="1" v="68278"/>
    </bk>
    <bk>
      <rc t="1" v="68279"/>
    </bk>
    <bk>
      <rc t="1" v="68280"/>
    </bk>
    <bk>
      <rc t="1" v="68281"/>
    </bk>
    <bk>
      <rc t="1" v="68282"/>
    </bk>
    <bk>
      <rc t="1" v="68283"/>
    </bk>
    <bk>
      <rc t="1" v="68284"/>
    </bk>
    <bk>
      <rc t="1" v="68285"/>
    </bk>
    <bk>
      <rc t="1" v="68286"/>
    </bk>
    <bk>
      <rc t="1" v="68287"/>
    </bk>
    <bk>
      <rc t="1" v="68288"/>
    </bk>
    <bk>
      <rc t="1" v="68289"/>
    </bk>
    <bk>
      <rc t="1" v="68290"/>
    </bk>
    <bk>
      <rc t="1" v="68291"/>
    </bk>
    <bk>
      <rc t="1" v="68292"/>
    </bk>
    <bk>
      <rc t="1" v="68293"/>
    </bk>
    <bk>
      <rc t="1" v="68294"/>
    </bk>
    <bk>
      <rc t="1" v="68295"/>
    </bk>
    <bk>
      <rc t="1" v="68296"/>
    </bk>
    <bk>
      <rc t="1" v="68297"/>
    </bk>
    <bk>
      <rc t="1" v="68298"/>
    </bk>
    <bk>
      <rc t="1" v="68299"/>
    </bk>
    <bk>
      <rc t="1" v="68300"/>
    </bk>
    <bk>
      <rc t="1" v="68301"/>
    </bk>
    <bk>
      <rc t="1" v="68302"/>
    </bk>
    <bk>
      <rc t="1" v="68303"/>
    </bk>
    <bk>
      <rc t="1" v="68304"/>
    </bk>
    <bk>
      <rc t="1" v="68305"/>
    </bk>
    <bk>
      <rc t="1" v="68306"/>
    </bk>
    <bk>
      <rc t="1" v="68307"/>
    </bk>
    <bk>
      <rc t="1" v="68308"/>
    </bk>
    <bk>
      <rc t="1" v="68309"/>
    </bk>
    <bk>
      <rc t="1" v="68310"/>
    </bk>
    <bk>
      <rc t="1" v="68311"/>
    </bk>
    <bk>
      <rc t="1" v="68312"/>
    </bk>
    <bk>
      <rc t="1" v="68313"/>
    </bk>
    <bk>
      <rc t="1" v="68314"/>
    </bk>
    <bk>
      <rc t="1" v="68315"/>
    </bk>
    <bk>
      <rc t="1" v="68316"/>
    </bk>
    <bk>
      <rc t="1" v="68317"/>
    </bk>
    <bk>
      <rc t="1" v="68318"/>
    </bk>
    <bk>
      <rc t="1" v="68319"/>
    </bk>
    <bk>
      <rc t="1" v="68320"/>
    </bk>
    <bk>
      <rc t="1" v="68321"/>
    </bk>
    <bk>
      <rc t="1" v="68322"/>
    </bk>
    <bk>
      <rc t="1" v="68323"/>
    </bk>
    <bk>
      <rc t="1" v="68324"/>
    </bk>
    <bk>
      <rc t="1" v="68325"/>
    </bk>
    <bk>
      <rc t="1" v="68326"/>
    </bk>
    <bk>
      <rc t="1" v="68327"/>
    </bk>
    <bk>
      <rc t="1" v="68328"/>
    </bk>
    <bk>
      <rc t="1" v="68329"/>
    </bk>
    <bk>
      <rc t="1" v="68330"/>
    </bk>
    <bk>
      <rc t="1" v="68331"/>
    </bk>
    <bk>
      <rc t="1" v="68332"/>
    </bk>
    <bk>
      <rc t="1" v="68333"/>
    </bk>
    <bk>
      <rc t="1" v="68334"/>
    </bk>
    <bk>
      <rc t="1" v="68335"/>
    </bk>
    <bk>
      <rc t="1" v="68336"/>
    </bk>
    <bk>
      <rc t="1" v="68337"/>
    </bk>
    <bk>
      <rc t="1" v="68338"/>
    </bk>
    <bk>
      <rc t="1" v="68339"/>
    </bk>
    <bk>
      <rc t="1" v="68340"/>
    </bk>
    <bk>
      <rc t="1" v="68341"/>
    </bk>
    <bk>
      <rc t="1" v="68342"/>
    </bk>
    <bk>
      <rc t="1" v="68343"/>
    </bk>
    <bk>
      <rc t="1" v="68344"/>
    </bk>
    <bk>
      <rc t="1" v="68345"/>
    </bk>
    <bk>
      <rc t="1" v="68346"/>
    </bk>
    <bk>
      <rc t="1" v="68347"/>
    </bk>
    <bk>
      <rc t="1" v="68348"/>
    </bk>
    <bk>
      <rc t="1" v="68349"/>
    </bk>
    <bk>
      <rc t="1" v="68350"/>
    </bk>
    <bk>
      <rc t="1" v="68351"/>
    </bk>
    <bk>
      <rc t="1" v="68352"/>
    </bk>
    <bk>
      <rc t="1" v="68353"/>
    </bk>
    <bk>
      <rc t="1" v="68354"/>
    </bk>
    <bk>
      <rc t="1" v="68355"/>
    </bk>
    <bk>
      <rc t="1" v="68356"/>
    </bk>
    <bk>
      <rc t="1" v="68357"/>
    </bk>
    <bk>
      <rc t="1" v="68358"/>
    </bk>
    <bk>
      <rc t="1" v="68359"/>
    </bk>
    <bk>
      <rc t="1" v="68360"/>
    </bk>
    <bk>
      <rc t="1" v="68361"/>
    </bk>
    <bk>
      <rc t="1" v="68362"/>
    </bk>
    <bk>
      <rc t="1" v="68363"/>
    </bk>
    <bk>
      <rc t="1" v="68364"/>
    </bk>
    <bk>
      <rc t="1" v="68365"/>
    </bk>
    <bk>
      <rc t="1" v="68366"/>
    </bk>
    <bk>
      <rc t="1" v="68367"/>
    </bk>
    <bk>
      <rc t="1" v="68368"/>
    </bk>
    <bk>
      <rc t="1" v="68369"/>
    </bk>
    <bk>
      <rc t="1" v="68370"/>
    </bk>
    <bk>
      <rc t="1" v="68371"/>
    </bk>
    <bk>
      <rc t="1" v="68372"/>
    </bk>
    <bk>
      <rc t="1" v="68373"/>
    </bk>
    <bk>
      <rc t="1" v="68374"/>
    </bk>
    <bk>
      <rc t="1" v="68375"/>
    </bk>
    <bk>
      <rc t="1" v="68376"/>
    </bk>
    <bk>
      <rc t="1" v="68377"/>
    </bk>
    <bk>
      <rc t="1" v="68378"/>
    </bk>
    <bk>
      <rc t="1" v="68379"/>
    </bk>
    <bk>
      <rc t="1" v="68380"/>
    </bk>
    <bk>
      <rc t="1" v="68381"/>
    </bk>
    <bk>
      <rc t="1" v="68382"/>
    </bk>
    <bk>
      <rc t="1" v="68383"/>
    </bk>
    <bk>
      <rc t="1" v="68384"/>
    </bk>
    <bk>
      <rc t="1" v="68385"/>
    </bk>
    <bk>
      <rc t="1" v="68386"/>
    </bk>
    <bk>
      <rc t="1" v="68387"/>
    </bk>
    <bk>
      <rc t="1" v="68388"/>
    </bk>
    <bk>
      <rc t="1" v="68389"/>
    </bk>
    <bk>
      <rc t="1" v="68390"/>
    </bk>
    <bk>
      <rc t="1" v="68391"/>
    </bk>
    <bk>
      <rc t="1" v="68392"/>
    </bk>
    <bk>
      <rc t="1" v="68393"/>
    </bk>
    <bk>
      <rc t="1" v="68394"/>
    </bk>
    <bk>
      <rc t="1" v="68395"/>
    </bk>
    <bk>
      <rc t="1" v="68396"/>
    </bk>
    <bk>
      <rc t="1" v="68397"/>
    </bk>
    <bk>
      <rc t="1" v="68398"/>
    </bk>
    <bk>
      <rc t="1" v="68399"/>
    </bk>
    <bk>
      <rc t="1" v="68400"/>
    </bk>
    <bk>
      <rc t="1" v="68401"/>
    </bk>
    <bk>
      <rc t="1" v="68402"/>
    </bk>
    <bk>
      <rc t="1" v="68403"/>
    </bk>
    <bk>
      <rc t="1" v="68404"/>
    </bk>
    <bk>
      <rc t="1" v="68405"/>
    </bk>
    <bk>
      <rc t="1" v="68406"/>
    </bk>
    <bk>
      <rc t="1" v="68407"/>
    </bk>
    <bk>
      <rc t="1" v="68408"/>
    </bk>
    <bk>
      <rc t="1" v="68409"/>
    </bk>
    <bk>
      <rc t="1" v="68410"/>
    </bk>
    <bk>
      <rc t="1" v="68411"/>
    </bk>
    <bk>
      <rc t="1" v="68412"/>
    </bk>
    <bk>
      <rc t="1" v="68413"/>
    </bk>
    <bk>
      <rc t="1" v="68414"/>
    </bk>
    <bk>
      <rc t="1" v="68415"/>
    </bk>
    <bk>
      <rc t="1" v="68416"/>
    </bk>
    <bk>
      <rc t="1" v="68417"/>
    </bk>
    <bk>
      <rc t="1" v="68418"/>
    </bk>
    <bk>
      <rc t="1" v="68419"/>
    </bk>
    <bk>
      <rc t="1" v="68420"/>
    </bk>
    <bk>
      <rc t="1" v="68421"/>
    </bk>
    <bk>
      <rc t="1" v="68422"/>
    </bk>
    <bk>
      <rc t="1" v="68423"/>
    </bk>
    <bk>
      <rc t="1" v="68424"/>
    </bk>
    <bk>
      <rc t="1" v="68425"/>
    </bk>
    <bk>
      <rc t="1" v="68426"/>
    </bk>
    <bk>
      <rc t="1" v="68427"/>
    </bk>
    <bk>
      <rc t="1" v="68428"/>
    </bk>
    <bk>
      <rc t="1" v="68429"/>
    </bk>
    <bk>
      <rc t="1" v="68430"/>
    </bk>
    <bk>
      <rc t="1" v="68431"/>
    </bk>
    <bk>
      <rc t="1" v="68432"/>
    </bk>
    <bk>
      <rc t="1" v="68433"/>
    </bk>
    <bk>
      <rc t="1" v="68434"/>
    </bk>
    <bk>
      <rc t="1" v="68435"/>
    </bk>
    <bk>
      <rc t="1" v="68436"/>
    </bk>
    <bk>
      <rc t="1" v="68437"/>
    </bk>
    <bk>
      <rc t="1" v="68438"/>
    </bk>
    <bk>
      <rc t="1" v="68439"/>
    </bk>
    <bk>
      <rc t="1" v="68440"/>
    </bk>
    <bk>
      <rc t="1" v="68441"/>
    </bk>
    <bk>
      <rc t="1" v="68442"/>
    </bk>
    <bk>
      <rc t="1" v="68443"/>
    </bk>
    <bk>
      <rc t="1" v="68444"/>
    </bk>
    <bk>
      <rc t="1" v="68445"/>
    </bk>
    <bk>
      <rc t="1" v="68446"/>
    </bk>
    <bk>
      <rc t="1" v="68447"/>
    </bk>
    <bk>
      <rc t="1" v="68448"/>
    </bk>
    <bk>
      <rc t="1" v="68449"/>
    </bk>
    <bk>
      <rc t="1" v="68450"/>
    </bk>
    <bk>
      <rc t="1" v="68451"/>
    </bk>
    <bk>
      <rc t="1" v="68452"/>
    </bk>
    <bk>
      <rc t="1" v="68453"/>
    </bk>
    <bk>
      <rc t="1" v="68454"/>
    </bk>
    <bk>
      <rc t="1" v="68455"/>
    </bk>
    <bk>
      <rc t="1" v="68456"/>
    </bk>
    <bk>
      <rc t="1" v="68457"/>
    </bk>
    <bk>
      <rc t="1" v="68458"/>
    </bk>
    <bk>
      <rc t="1" v="68459"/>
    </bk>
    <bk>
      <rc t="1" v="68460"/>
    </bk>
    <bk>
      <rc t="1" v="68461"/>
    </bk>
    <bk>
      <rc t="1" v="68462"/>
    </bk>
    <bk>
      <rc t="1" v="68463"/>
    </bk>
    <bk>
      <rc t="1" v="68464"/>
    </bk>
    <bk>
      <rc t="1" v="68465"/>
    </bk>
    <bk>
      <rc t="1" v="68466"/>
    </bk>
    <bk>
      <rc t="1" v="68467"/>
    </bk>
    <bk>
      <rc t="1" v="68468"/>
    </bk>
    <bk>
      <rc t="1" v="68469"/>
    </bk>
    <bk>
      <rc t="1" v="68470"/>
    </bk>
    <bk>
      <rc t="1" v="68471"/>
    </bk>
    <bk>
      <rc t="1" v="68472"/>
    </bk>
    <bk>
      <rc t="1" v="68473"/>
    </bk>
    <bk>
      <rc t="1" v="68474"/>
    </bk>
    <bk>
      <rc t="1" v="68475"/>
    </bk>
    <bk>
      <rc t="1" v="68476"/>
    </bk>
    <bk>
      <rc t="1" v="68477"/>
    </bk>
    <bk>
      <rc t="1" v="68478"/>
    </bk>
    <bk>
      <rc t="1" v="68479"/>
    </bk>
    <bk>
      <rc t="1" v="68480"/>
    </bk>
    <bk>
      <rc t="1" v="68481"/>
    </bk>
    <bk>
      <rc t="1" v="68482"/>
    </bk>
    <bk>
      <rc t="1" v="68483"/>
    </bk>
    <bk>
      <rc t="1" v="68484"/>
    </bk>
    <bk>
      <rc t="1" v="68485"/>
    </bk>
    <bk>
      <rc t="1" v="68486"/>
    </bk>
    <bk>
      <rc t="1" v="68487"/>
    </bk>
    <bk>
      <rc t="1" v="68488"/>
    </bk>
    <bk>
      <rc t="1" v="68489"/>
    </bk>
    <bk>
      <rc t="1" v="68490"/>
    </bk>
    <bk>
      <rc t="1" v="68491"/>
    </bk>
    <bk>
      <rc t="1" v="68492"/>
    </bk>
    <bk>
      <rc t="1" v="68493"/>
    </bk>
    <bk>
      <rc t="1" v="68494"/>
    </bk>
    <bk>
      <rc t="1" v="68495"/>
    </bk>
    <bk>
      <rc t="1" v="68496"/>
    </bk>
    <bk>
      <rc t="1" v="68497"/>
    </bk>
    <bk>
      <rc t="1" v="68498"/>
    </bk>
    <bk>
      <rc t="1" v="68499"/>
    </bk>
    <bk>
      <rc t="1" v="68500"/>
    </bk>
    <bk>
      <rc t="1" v="68501"/>
    </bk>
    <bk>
      <rc t="1" v="68502"/>
    </bk>
    <bk>
      <rc t="1" v="68503"/>
    </bk>
    <bk>
      <rc t="1" v="68504"/>
    </bk>
    <bk>
      <rc t="1" v="68505"/>
    </bk>
    <bk>
      <rc t="1" v="68506"/>
    </bk>
    <bk>
      <rc t="1" v="68507"/>
    </bk>
    <bk>
      <rc t="1" v="68508"/>
    </bk>
    <bk>
      <rc t="1" v="68509"/>
    </bk>
    <bk>
      <rc t="1" v="68510"/>
    </bk>
    <bk>
      <rc t="1" v="68511"/>
    </bk>
    <bk>
      <rc t="1" v="68512"/>
    </bk>
    <bk>
      <rc t="1" v="68513"/>
    </bk>
    <bk>
      <rc t="1" v="68514"/>
    </bk>
    <bk>
      <rc t="1" v="68515"/>
    </bk>
    <bk>
      <rc t="1" v="68516"/>
    </bk>
    <bk>
      <rc t="1" v="68517"/>
    </bk>
    <bk>
      <rc t="1" v="68518"/>
    </bk>
    <bk>
      <rc t="1" v="68519"/>
    </bk>
    <bk>
      <rc t="1" v="68520"/>
    </bk>
    <bk>
      <rc t="1" v="68521"/>
    </bk>
    <bk>
      <rc t="1" v="68522"/>
    </bk>
    <bk>
      <rc t="1" v="68523"/>
    </bk>
    <bk>
      <rc t="1" v="68524"/>
    </bk>
    <bk>
      <rc t="1" v="68525"/>
    </bk>
    <bk>
      <rc t="1" v="68526"/>
    </bk>
    <bk>
      <rc t="1" v="68527"/>
    </bk>
    <bk>
      <rc t="1" v="68528"/>
    </bk>
    <bk>
      <rc t="1" v="68529"/>
    </bk>
    <bk>
      <rc t="1" v="68530"/>
    </bk>
    <bk>
      <rc t="1" v="68531"/>
    </bk>
    <bk>
      <rc t="1" v="68532"/>
    </bk>
    <bk>
      <rc t="1" v="68533"/>
    </bk>
    <bk>
      <rc t="1" v="68534"/>
    </bk>
    <bk>
      <rc t="1" v="68535"/>
    </bk>
    <bk>
      <rc t="1" v="68536"/>
    </bk>
    <bk>
      <rc t="1" v="68537"/>
    </bk>
    <bk>
      <rc t="1" v="68538"/>
    </bk>
    <bk>
      <rc t="1" v="68539"/>
    </bk>
    <bk>
      <rc t="1" v="68540"/>
    </bk>
    <bk>
      <rc t="1" v="68541"/>
    </bk>
    <bk>
      <rc t="1" v="68542"/>
    </bk>
    <bk>
      <rc t="1" v="68543"/>
    </bk>
    <bk>
      <rc t="1" v="68544"/>
    </bk>
    <bk>
      <rc t="1" v="68545"/>
    </bk>
    <bk>
      <rc t="1" v="68546"/>
    </bk>
    <bk>
      <rc t="1" v="68547"/>
    </bk>
    <bk>
      <rc t="1" v="68548"/>
    </bk>
    <bk>
      <rc t="1" v="68549"/>
    </bk>
    <bk>
      <rc t="1" v="68550"/>
    </bk>
    <bk>
      <rc t="1" v="68551"/>
    </bk>
    <bk>
      <rc t="1" v="68552"/>
    </bk>
    <bk>
      <rc t="1" v="68553"/>
    </bk>
    <bk>
      <rc t="1" v="68554"/>
    </bk>
    <bk>
      <rc t="1" v="68555"/>
    </bk>
    <bk>
      <rc t="1" v="68556"/>
    </bk>
    <bk>
      <rc t="1" v="68557"/>
    </bk>
    <bk>
      <rc t="1" v="68558"/>
    </bk>
    <bk>
      <rc t="1" v="68559"/>
    </bk>
    <bk>
      <rc t="1" v="68560"/>
    </bk>
    <bk>
      <rc t="1" v="68561"/>
    </bk>
    <bk>
      <rc t="1" v="68562"/>
    </bk>
    <bk>
      <rc t="1" v="68563"/>
    </bk>
    <bk>
      <rc t="1" v="68564"/>
    </bk>
    <bk>
      <rc t="1" v="68565"/>
    </bk>
    <bk>
      <rc t="1" v="68566"/>
    </bk>
    <bk>
      <rc t="1" v="68567"/>
    </bk>
    <bk>
      <rc t="1" v="68568"/>
    </bk>
    <bk>
      <rc t="1" v="68569"/>
    </bk>
    <bk>
      <rc t="1" v="68570"/>
    </bk>
    <bk>
      <rc t="1" v="68571"/>
    </bk>
    <bk>
      <rc t="1" v="68572"/>
    </bk>
    <bk>
      <rc t="1" v="68573"/>
    </bk>
    <bk>
      <rc t="1" v="68574"/>
    </bk>
    <bk>
      <rc t="1" v="68575"/>
    </bk>
    <bk>
      <rc t="1" v="68576"/>
    </bk>
    <bk>
      <rc t="1" v="68577"/>
    </bk>
    <bk>
      <rc t="1" v="68578"/>
    </bk>
    <bk>
      <rc t="1" v="68579"/>
    </bk>
    <bk>
      <rc t="1" v="68580"/>
    </bk>
    <bk>
      <rc t="1" v="68581"/>
    </bk>
    <bk>
      <rc t="1" v="68582"/>
    </bk>
    <bk>
      <rc t="1" v="68583"/>
    </bk>
    <bk>
      <rc t="1" v="68584"/>
    </bk>
    <bk>
      <rc t="1" v="68585"/>
    </bk>
    <bk>
      <rc t="1" v="68586"/>
    </bk>
    <bk>
      <rc t="1" v="68587"/>
    </bk>
    <bk>
      <rc t="1" v="68588"/>
    </bk>
    <bk>
      <rc t="1" v="68589"/>
    </bk>
    <bk>
      <rc t="1" v="68590"/>
    </bk>
    <bk>
      <rc t="1" v="68591"/>
    </bk>
    <bk>
      <rc t="1" v="68592"/>
    </bk>
    <bk>
      <rc t="1" v="68593"/>
    </bk>
    <bk>
      <rc t="1" v="68594"/>
    </bk>
    <bk>
      <rc t="1" v="68595"/>
    </bk>
    <bk>
      <rc t="1" v="68596"/>
    </bk>
    <bk>
      <rc t="1" v="68597"/>
    </bk>
    <bk>
      <rc t="1" v="68598"/>
    </bk>
    <bk>
      <rc t="1" v="68599"/>
    </bk>
    <bk>
      <rc t="1" v="68600"/>
    </bk>
    <bk>
      <rc t="1" v="68601"/>
    </bk>
    <bk>
      <rc t="1" v="68602"/>
    </bk>
    <bk>
      <rc t="1" v="68603"/>
    </bk>
    <bk>
      <rc t="1" v="68604"/>
    </bk>
    <bk>
      <rc t="1" v="68605"/>
    </bk>
    <bk>
      <rc t="1" v="68606"/>
    </bk>
    <bk>
      <rc t="1" v="68607"/>
    </bk>
    <bk>
      <rc t="1" v="68608"/>
    </bk>
    <bk>
      <rc t="1" v="68609"/>
    </bk>
    <bk>
      <rc t="1" v="68610"/>
    </bk>
    <bk>
      <rc t="1" v="68611"/>
    </bk>
    <bk>
      <rc t="1" v="68612"/>
    </bk>
    <bk>
      <rc t="1" v="68613"/>
    </bk>
    <bk>
      <rc t="1" v="68614"/>
    </bk>
    <bk>
      <rc t="1" v="68615"/>
    </bk>
    <bk>
      <rc t="1" v="68616"/>
    </bk>
    <bk>
      <rc t="1" v="68617"/>
    </bk>
    <bk>
      <rc t="1" v="68618"/>
    </bk>
    <bk>
      <rc t="1" v="68619"/>
    </bk>
    <bk>
      <rc t="1" v="68620"/>
    </bk>
    <bk>
      <rc t="1" v="68621"/>
    </bk>
    <bk>
      <rc t="1" v="68622"/>
    </bk>
    <bk>
      <rc t="1" v="68623"/>
    </bk>
    <bk>
      <rc t="1" v="68624"/>
    </bk>
    <bk>
      <rc t="1" v="68625"/>
    </bk>
    <bk>
      <rc t="1" v="68626"/>
    </bk>
    <bk>
      <rc t="1" v="68627"/>
    </bk>
    <bk>
      <rc t="1" v="68628"/>
    </bk>
    <bk>
      <rc t="1" v="68629"/>
    </bk>
    <bk>
      <rc t="1" v="68630"/>
    </bk>
    <bk>
      <rc t="1" v="68631"/>
    </bk>
    <bk>
      <rc t="1" v="68632"/>
    </bk>
    <bk>
      <rc t="1" v="68633"/>
    </bk>
    <bk>
      <rc t="1" v="68634"/>
    </bk>
    <bk>
      <rc t="1" v="68635"/>
    </bk>
    <bk>
      <rc t="1" v="68636"/>
    </bk>
    <bk>
      <rc t="1" v="68637"/>
    </bk>
    <bk>
      <rc t="1" v="68638"/>
    </bk>
    <bk>
      <rc t="1" v="68639"/>
    </bk>
    <bk>
      <rc t="1" v="68640"/>
    </bk>
    <bk>
      <rc t="1" v="68641"/>
    </bk>
    <bk>
      <rc t="1" v="68642"/>
    </bk>
    <bk>
      <rc t="1" v="68643"/>
    </bk>
    <bk>
      <rc t="1" v="68644"/>
    </bk>
    <bk>
      <rc t="1" v="68645"/>
    </bk>
    <bk>
      <rc t="1" v="68646"/>
    </bk>
    <bk>
      <rc t="1" v="68647"/>
    </bk>
    <bk>
      <rc t="1" v="68648"/>
    </bk>
    <bk>
      <rc t="1" v="68649"/>
    </bk>
    <bk>
      <rc t="1" v="68650"/>
    </bk>
    <bk>
      <rc t="1" v="68651"/>
    </bk>
    <bk>
      <rc t="1" v="68652"/>
    </bk>
    <bk>
      <rc t="1" v="68653"/>
    </bk>
    <bk>
      <rc t="1" v="68654"/>
    </bk>
    <bk>
      <rc t="1" v="68655"/>
    </bk>
    <bk>
      <rc t="1" v="68656"/>
    </bk>
    <bk>
      <rc t="1" v="68657"/>
    </bk>
    <bk>
      <rc t="1" v="68658"/>
    </bk>
    <bk>
      <rc t="1" v="68659"/>
    </bk>
    <bk>
      <rc t="1" v="68660"/>
    </bk>
    <bk>
      <rc t="1" v="68661"/>
    </bk>
    <bk>
      <rc t="1" v="68662"/>
    </bk>
    <bk>
      <rc t="1" v="68663"/>
    </bk>
    <bk>
      <rc t="1" v="68664"/>
    </bk>
    <bk>
      <rc t="1" v="68665"/>
    </bk>
    <bk>
      <rc t="1" v="68666"/>
    </bk>
    <bk>
      <rc t="1" v="68667"/>
    </bk>
    <bk>
      <rc t="1" v="68668"/>
    </bk>
    <bk>
      <rc t="1" v="68669"/>
    </bk>
    <bk>
      <rc t="1" v="68670"/>
    </bk>
    <bk>
      <rc t="1" v="68671"/>
    </bk>
    <bk>
      <rc t="1" v="68672"/>
    </bk>
    <bk>
      <rc t="1" v="68673"/>
    </bk>
    <bk>
      <rc t="1" v="68674"/>
    </bk>
    <bk>
      <rc t="1" v="68675"/>
    </bk>
    <bk>
      <rc t="1" v="68676"/>
    </bk>
    <bk>
      <rc t="1" v="68677"/>
    </bk>
    <bk>
      <rc t="1" v="68678"/>
    </bk>
    <bk>
      <rc t="1" v="68679"/>
    </bk>
    <bk>
      <rc t="1" v="68680"/>
    </bk>
    <bk>
      <rc t="1" v="68681"/>
    </bk>
    <bk>
      <rc t="1" v="68682"/>
    </bk>
    <bk>
      <rc t="1" v="68683"/>
    </bk>
    <bk>
      <rc t="1" v="68684"/>
    </bk>
    <bk>
      <rc t="1" v="68685"/>
    </bk>
    <bk>
      <rc t="1" v="68686"/>
    </bk>
    <bk>
      <rc t="1" v="68687"/>
    </bk>
    <bk>
      <rc t="1" v="68688"/>
    </bk>
    <bk>
      <rc t="1" v="68689"/>
    </bk>
    <bk>
      <rc t="1" v="68690"/>
    </bk>
    <bk>
      <rc t="1" v="68691"/>
    </bk>
    <bk>
      <rc t="1" v="68692"/>
    </bk>
    <bk>
      <rc t="1" v="68693"/>
    </bk>
    <bk>
      <rc t="1" v="68694"/>
    </bk>
    <bk>
      <rc t="1" v="68695"/>
    </bk>
    <bk>
      <rc t="1" v="68696"/>
    </bk>
    <bk>
      <rc t="1" v="68697"/>
    </bk>
    <bk>
      <rc t="1" v="68698"/>
    </bk>
    <bk>
      <rc t="1" v="68699"/>
    </bk>
    <bk>
      <rc t="1" v="68700"/>
    </bk>
    <bk>
      <rc t="1" v="68701"/>
    </bk>
    <bk>
      <rc t="1" v="68702"/>
    </bk>
    <bk>
      <rc t="1" v="68703"/>
    </bk>
    <bk>
      <rc t="1" v="68704"/>
    </bk>
    <bk>
      <rc t="1" v="68705"/>
    </bk>
    <bk>
      <rc t="1" v="68706"/>
    </bk>
    <bk>
      <rc t="1" v="68707"/>
    </bk>
    <bk>
      <rc t="1" v="68708"/>
    </bk>
    <bk>
      <rc t="1" v="68709"/>
    </bk>
    <bk>
      <rc t="1" v="68710"/>
    </bk>
    <bk>
      <rc t="1" v="68711"/>
    </bk>
    <bk>
      <rc t="1" v="68712"/>
    </bk>
    <bk>
      <rc t="1" v="68713"/>
    </bk>
    <bk>
      <rc t="1" v="68714"/>
    </bk>
    <bk>
      <rc t="1" v="68715"/>
    </bk>
    <bk>
      <rc t="1" v="68716"/>
    </bk>
    <bk>
      <rc t="1" v="68717"/>
    </bk>
    <bk>
      <rc t="1" v="68718"/>
    </bk>
    <bk>
      <rc t="1" v="68719"/>
    </bk>
    <bk>
      <rc t="1" v="68720"/>
    </bk>
    <bk>
      <rc t="1" v="68721"/>
    </bk>
    <bk>
      <rc t="1" v="68722"/>
    </bk>
    <bk>
      <rc t="1" v="68723"/>
    </bk>
    <bk>
      <rc t="1" v="68724"/>
    </bk>
    <bk>
      <rc t="1" v="68725"/>
    </bk>
    <bk>
      <rc t="1" v="68726"/>
    </bk>
    <bk>
      <rc t="1" v="68727"/>
    </bk>
    <bk>
      <rc t="1" v="68728"/>
    </bk>
    <bk>
      <rc t="1" v="68729"/>
    </bk>
    <bk>
      <rc t="1" v="68730"/>
    </bk>
    <bk>
      <rc t="1" v="68731"/>
    </bk>
    <bk>
      <rc t="1" v="68732"/>
    </bk>
    <bk>
      <rc t="1" v="68733"/>
    </bk>
    <bk>
      <rc t="1" v="68734"/>
    </bk>
    <bk>
      <rc t="1" v="68735"/>
    </bk>
    <bk>
      <rc t="1" v="68736"/>
    </bk>
    <bk>
      <rc t="1" v="68737"/>
    </bk>
    <bk>
      <rc t="1" v="68738"/>
    </bk>
    <bk>
      <rc t="1" v="68739"/>
    </bk>
    <bk>
      <rc t="1" v="68740"/>
    </bk>
    <bk>
      <rc t="1" v="68741"/>
    </bk>
    <bk>
      <rc t="1" v="68742"/>
    </bk>
    <bk>
      <rc t="1" v="68743"/>
    </bk>
    <bk>
      <rc t="1" v="68744"/>
    </bk>
    <bk>
      <rc t="1" v="68745"/>
    </bk>
    <bk>
      <rc t="1" v="68746"/>
    </bk>
    <bk>
      <rc t="1" v="68747"/>
    </bk>
    <bk>
      <rc t="1" v="68748"/>
    </bk>
    <bk>
      <rc t="1" v="68749"/>
    </bk>
    <bk>
      <rc t="1" v="68750"/>
    </bk>
    <bk>
      <rc t="1" v="68751"/>
    </bk>
    <bk>
      <rc t="1" v="68752"/>
    </bk>
    <bk>
      <rc t="1" v="68753"/>
    </bk>
    <bk>
      <rc t="1" v="68754"/>
    </bk>
    <bk>
      <rc t="1" v="68755"/>
    </bk>
    <bk>
      <rc t="1" v="68756"/>
    </bk>
    <bk>
      <rc t="1" v="68757"/>
    </bk>
    <bk>
      <rc t="1" v="68758"/>
    </bk>
    <bk>
      <rc t="1" v="68759"/>
    </bk>
    <bk>
      <rc t="1" v="68760"/>
    </bk>
    <bk>
      <rc t="1" v="68761"/>
    </bk>
    <bk>
      <rc t="1" v="68762"/>
    </bk>
    <bk>
      <rc t="1" v="68763"/>
    </bk>
    <bk>
      <rc t="1" v="68764"/>
    </bk>
    <bk>
      <rc t="1" v="68765"/>
    </bk>
    <bk>
      <rc t="1" v="68766"/>
    </bk>
    <bk>
      <rc t="1" v="68767"/>
    </bk>
    <bk>
      <rc t="1" v="68768"/>
    </bk>
    <bk>
      <rc t="1" v="68769"/>
    </bk>
    <bk>
      <rc t="1" v="68770"/>
    </bk>
    <bk>
      <rc t="1" v="68771"/>
    </bk>
    <bk>
      <rc t="1" v="68772"/>
    </bk>
    <bk>
      <rc t="1" v="68773"/>
    </bk>
    <bk>
      <rc t="1" v="68774"/>
    </bk>
    <bk>
      <rc t="1" v="68775"/>
    </bk>
    <bk>
      <rc t="1" v="68776"/>
    </bk>
    <bk>
      <rc t="1" v="68777"/>
    </bk>
    <bk>
      <rc t="1" v="68778"/>
    </bk>
    <bk>
      <rc t="1" v="68779"/>
    </bk>
    <bk>
      <rc t="1" v="68780"/>
    </bk>
    <bk>
      <rc t="1" v="68781"/>
    </bk>
    <bk>
      <rc t="1" v="68782"/>
    </bk>
    <bk>
      <rc t="1" v="68783"/>
    </bk>
    <bk>
      <rc t="1" v="68784"/>
    </bk>
    <bk>
      <rc t="1" v="68785"/>
    </bk>
    <bk>
      <rc t="1" v="68786"/>
    </bk>
    <bk>
      <rc t="1" v="68787"/>
    </bk>
    <bk>
      <rc t="1" v="68788"/>
    </bk>
    <bk>
      <rc t="1" v="68789"/>
    </bk>
    <bk>
      <rc t="1" v="68790"/>
    </bk>
    <bk>
      <rc t="1" v="68791"/>
    </bk>
    <bk>
      <rc t="1" v="68792"/>
    </bk>
    <bk>
      <rc t="1" v="68793"/>
    </bk>
    <bk>
      <rc t="1" v="68794"/>
    </bk>
    <bk>
      <rc t="1" v="68795"/>
    </bk>
    <bk>
      <rc t="1" v="68796"/>
    </bk>
    <bk>
      <rc t="1" v="68797"/>
    </bk>
    <bk>
      <rc t="1" v="68798"/>
    </bk>
    <bk>
      <rc t="1" v="68799"/>
    </bk>
    <bk>
      <rc t="1" v="68800"/>
    </bk>
    <bk>
      <rc t="1" v="68801"/>
    </bk>
    <bk>
      <rc t="1" v="68802"/>
    </bk>
    <bk>
      <rc t="1" v="68803"/>
    </bk>
    <bk>
      <rc t="1" v="68804"/>
    </bk>
    <bk>
      <rc t="1" v="68805"/>
    </bk>
    <bk>
      <rc t="1" v="68806"/>
    </bk>
    <bk>
      <rc t="1" v="68807"/>
    </bk>
    <bk>
      <rc t="1" v="68808"/>
    </bk>
    <bk>
      <rc t="1" v="68809"/>
    </bk>
    <bk>
      <rc t="1" v="68810"/>
    </bk>
    <bk>
      <rc t="1" v="68811"/>
    </bk>
    <bk>
      <rc t="1" v="68812"/>
    </bk>
    <bk>
      <rc t="1" v="68813"/>
    </bk>
    <bk>
      <rc t="1" v="68814"/>
    </bk>
    <bk>
      <rc t="1" v="68815"/>
    </bk>
    <bk>
      <rc t="1" v="68816"/>
    </bk>
    <bk>
      <rc t="1" v="68817"/>
    </bk>
    <bk>
      <rc t="1" v="68818"/>
    </bk>
    <bk>
      <rc t="1" v="68819"/>
    </bk>
    <bk>
      <rc t="1" v="68820"/>
    </bk>
    <bk>
      <rc t="1" v="68821"/>
    </bk>
    <bk>
      <rc t="1" v="68822"/>
    </bk>
    <bk>
      <rc t="1" v="68823"/>
    </bk>
    <bk>
      <rc t="1" v="68824"/>
    </bk>
    <bk>
      <rc t="1" v="68825"/>
    </bk>
    <bk>
      <rc t="1" v="68826"/>
    </bk>
    <bk>
      <rc t="1" v="68827"/>
    </bk>
    <bk>
      <rc t="1" v="68828"/>
    </bk>
    <bk>
      <rc t="1" v="68829"/>
    </bk>
    <bk>
      <rc t="1" v="68830"/>
    </bk>
    <bk>
      <rc t="1" v="68831"/>
    </bk>
    <bk>
      <rc t="1" v="68832"/>
    </bk>
    <bk>
      <rc t="1" v="68833"/>
    </bk>
    <bk>
      <rc t="1" v="68834"/>
    </bk>
    <bk>
      <rc t="1" v="68835"/>
    </bk>
    <bk>
      <rc t="1" v="68836"/>
    </bk>
    <bk>
      <rc t="1" v="68837"/>
    </bk>
    <bk>
      <rc t="1" v="68838"/>
    </bk>
    <bk>
      <rc t="1" v="68839"/>
    </bk>
    <bk>
      <rc t="1" v="68840"/>
    </bk>
    <bk>
      <rc t="1" v="68841"/>
    </bk>
    <bk>
      <rc t="1" v="68842"/>
    </bk>
    <bk>
      <rc t="1" v="68843"/>
    </bk>
    <bk>
      <rc t="1" v="68844"/>
    </bk>
    <bk>
      <rc t="1" v="68845"/>
    </bk>
    <bk>
      <rc t="1" v="68846"/>
    </bk>
    <bk>
      <rc t="1" v="68847"/>
    </bk>
    <bk>
      <rc t="1" v="68848"/>
    </bk>
    <bk>
      <rc t="1" v="68849"/>
    </bk>
    <bk>
      <rc t="1" v="68850"/>
    </bk>
    <bk>
      <rc t="1" v="68851"/>
    </bk>
    <bk>
      <rc t="1" v="68852"/>
    </bk>
    <bk>
      <rc t="1" v="68853"/>
    </bk>
    <bk>
      <rc t="1" v="68854"/>
    </bk>
    <bk>
      <rc t="1" v="68855"/>
    </bk>
    <bk>
      <rc t="1" v="68856"/>
    </bk>
    <bk>
      <rc t="1" v="68857"/>
    </bk>
    <bk>
      <rc t="1" v="68858"/>
    </bk>
    <bk>
      <rc t="1" v="68859"/>
    </bk>
    <bk>
      <rc t="1" v="68860"/>
    </bk>
    <bk>
      <rc t="1" v="68861"/>
    </bk>
    <bk>
      <rc t="1" v="68862"/>
    </bk>
    <bk>
      <rc t="1" v="68863"/>
    </bk>
    <bk>
      <rc t="1" v="68864"/>
    </bk>
    <bk>
      <rc t="1" v="68865"/>
    </bk>
    <bk>
      <rc t="1" v="68866"/>
    </bk>
    <bk>
      <rc t="1" v="68867"/>
    </bk>
    <bk>
      <rc t="1" v="68868"/>
    </bk>
    <bk>
      <rc t="1" v="68869"/>
    </bk>
    <bk>
      <rc t="1" v="68870"/>
    </bk>
    <bk>
      <rc t="1" v="68871"/>
    </bk>
    <bk>
      <rc t="1" v="68872"/>
    </bk>
    <bk>
      <rc t="1" v="68873"/>
    </bk>
    <bk>
      <rc t="1" v="68874"/>
    </bk>
    <bk>
      <rc t="1" v="68875"/>
    </bk>
    <bk>
      <rc t="1" v="68876"/>
    </bk>
    <bk>
      <rc t="1" v="68877"/>
    </bk>
    <bk>
      <rc t="1" v="68878"/>
    </bk>
    <bk>
      <rc t="1" v="68879"/>
    </bk>
    <bk>
      <rc t="1" v="68880"/>
    </bk>
    <bk>
      <rc t="1" v="68881"/>
    </bk>
    <bk>
      <rc t="1" v="68882"/>
    </bk>
    <bk>
      <rc t="1" v="68883"/>
    </bk>
    <bk>
      <rc t="1" v="68884"/>
    </bk>
    <bk>
      <rc t="1" v="68885"/>
    </bk>
    <bk>
      <rc t="1" v="68886"/>
    </bk>
    <bk>
      <rc t="1" v="68887"/>
    </bk>
    <bk>
      <rc t="1" v="68888"/>
    </bk>
    <bk>
      <rc t="1" v="68889"/>
    </bk>
    <bk>
      <rc t="1" v="68890"/>
    </bk>
    <bk>
      <rc t="1" v="68891"/>
    </bk>
    <bk>
      <rc t="1" v="68892"/>
    </bk>
    <bk>
      <rc t="1" v="68893"/>
    </bk>
    <bk>
      <rc t="1" v="68894"/>
    </bk>
    <bk>
      <rc t="1" v="68895"/>
    </bk>
    <bk>
      <rc t="1" v="68896"/>
    </bk>
    <bk>
      <rc t="1" v="68897"/>
    </bk>
    <bk>
      <rc t="1" v="68898"/>
    </bk>
    <bk>
      <rc t="1" v="68899"/>
    </bk>
    <bk>
      <rc t="1" v="68900"/>
    </bk>
    <bk>
      <rc t="1" v="68901"/>
    </bk>
    <bk>
      <rc t="1" v="68902"/>
    </bk>
    <bk>
      <rc t="1" v="68903"/>
    </bk>
    <bk>
      <rc t="1" v="68904"/>
    </bk>
    <bk>
      <rc t="1" v="68905"/>
    </bk>
    <bk>
      <rc t="1" v="68906"/>
    </bk>
    <bk>
      <rc t="1" v="68907"/>
    </bk>
    <bk>
      <rc t="1" v="68908"/>
    </bk>
    <bk>
      <rc t="1" v="68909"/>
    </bk>
    <bk>
      <rc t="1" v="68910"/>
    </bk>
    <bk>
      <rc t="1" v="68911"/>
    </bk>
    <bk>
      <rc t="1" v="68912"/>
    </bk>
    <bk>
      <rc t="1" v="68913"/>
    </bk>
    <bk>
      <rc t="1" v="68914"/>
    </bk>
    <bk>
      <rc t="1" v="68915"/>
    </bk>
    <bk>
      <rc t="1" v="68916"/>
    </bk>
    <bk>
      <rc t="1" v="68917"/>
    </bk>
    <bk>
      <rc t="1" v="68918"/>
    </bk>
    <bk>
      <rc t="1" v="68919"/>
    </bk>
    <bk>
      <rc t="1" v="68920"/>
    </bk>
    <bk>
      <rc t="1" v="68921"/>
    </bk>
    <bk>
      <rc t="1" v="68922"/>
    </bk>
    <bk>
      <rc t="1" v="68923"/>
    </bk>
    <bk>
      <rc t="1" v="68924"/>
    </bk>
    <bk>
      <rc t="1" v="68925"/>
    </bk>
    <bk>
      <rc t="1" v="68926"/>
    </bk>
    <bk>
      <rc t="1" v="68927"/>
    </bk>
    <bk>
      <rc t="1" v="68928"/>
    </bk>
    <bk>
      <rc t="1" v="68929"/>
    </bk>
    <bk>
      <rc t="1" v="68930"/>
    </bk>
    <bk>
      <rc t="1" v="68931"/>
    </bk>
    <bk>
      <rc t="1" v="68932"/>
    </bk>
    <bk>
      <rc t="1" v="68933"/>
    </bk>
    <bk>
      <rc t="1" v="68934"/>
    </bk>
    <bk>
      <rc t="1" v="68935"/>
    </bk>
    <bk>
      <rc t="1" v="68936"/>
    </bk>
    <bk>
      <rc t="1" v="68937"/>
    </bk>
    <bk>
      <rc t="1" v="68938"/>
    </bk>
    <bk>
      <rc t="1" v="68939"/>
    </bk>
    <bk>
      <rc t="1" v="68940"/>
    </bk>
    <bk>
      <rc t="1" v="68941"/>
    </bk>
    <bk>
      <rc t="1" v="68942"/>
    </bk>
    <bk>
      <rc t="1" v="68943"/>
    </bk>
    <bk>
      <rc t="1" v="68944"/>
    </bk>
    <bk>
      <rc t="1" v="68945"/>
    </bk>
    <bk>
      <rc t="1" v="68946"/>
    </bk>
    <bk>
      <rc t="1" v="68947"/>
    </bk>
    <bk>
      <rc t="1" v="68948"/>
    </bk>
    <bk>
      <rc t="1" v="68949"/>
    </bk>
    <bk>
      <rc t="1" v="68950"/>
    </bk>
    <bk>
      <rc t="1" v="68951"/>
    </bk>
    <bk>
      <rc t="1" v="68952"/>
    </bk>
    <bk>
      <rc t="1" v="68953"/>
    </bk>
    <bk>
      <rc t="1" v="68954"/>
    </bk>
    <bk>
      <rc t="1" v="68955"/>
    </bk>
    <bk>
      <rc t="1" v="68956"/>
    </bk>
    <bk>
      <rc t="1" v="68957"/>
    </bk>
    <bk>
      <rc t="1" v="68958"/>
    </bk>
    <bk>
      <rc t="1" v="68959"/>
    </bk>
    <bk>
      <rc t="1" v="68960"/>
    </bk>
    <bk>
      <rc t="1" v="68961"/>
    </bk>
    <bk>
      <rc t="1" v="68962"/>
    </bk>
    <bk>
      <rc t="1" v="68963"/>
    </bk>
    <bk>
      <rc t="1" v="68964"/>
    </bk>
    <bk>
      <rc t="1" v="68965"/>
    </bk>
    <bk>
      <rc t="1" v="68966"/>
    </bk>
    <bk>
      <rc t="1" v="68967"/>
    </bk>
    <bk>
      <rc t="1" v="68968"/>
    </bk>
    <bk>
      <rc t="1" v="68969"/>
    </bk>
    <bk>
      <rc t="1" v="68970"/>
    </bk>
    <bk>
      <rc t="1" v="68971"/>
    </bk>
    <bk>
      <rc t="1" v="68972"/>
    </bk>
    <bk>
      <rc t="1" v="68973"/>
    </bk>
    <bk>
      <rc t="1" v="68974"/>
    </bk>
    <bk>
      <rc t="1" v="68975"/>
    </bk>
    <bk>
      <rc t="1" v="68976"/>
    </bk>
    <bk>
      <rc t="1" v="68977"/>
    </bk>
    <bk>
      <rc t="1" v="68978"/>
    </bk>
    <bk>
      <rc t="1" v="68979"/>
    </bk>
    <bk>
      <rc t="1" v="68980"/>
    </bk>
    <bk>
      <rc t="1" v="68981"/>
    </bk>
    <bk>
      <rc t="1" v="68982"/>
    </bk>
    <bk>
      <rc t="1" v="68983"/>
    </bk>
    <bk>
      <rc t="1" v="68984"/>
    </bk>
    <bk>
      <rc t="1" v="68985"/>
    </bk>
    <bk>
      <rc t="1" v="68986"/>
    </bk>
    <bk>
      <rc t="1" v="68987"/>
    </bk>
    <bk>
      <rc t="1" v="68988"/>
    </bk>
    <bk>
      <rc t="1" v="68989"/>
    </bk>
    <bk>
      <rc t="1" v="68990"/>
    </bk>
    <bk>
      <rc t="1" v="68991"/>
    </bk>
    <bk>
      <rc t="1" v="68992"/>
    </bk>
    <bk>
      <rc t="1" v="68993"/>
    </bk>
    <bk>
      <rc t="1" v="68994"/>
    </bk>
    <bk>
      <rc t="1" v="68995"/>
    </bk>
    <bk>
      <rc t="1" v="68996"/>
    </bk>
    <bk>
      <rc t="1" v="68997"/>
    </bk>
    <bk>
      <rc t="1" v="68998"/>
    </bk>
    <bk>
      <rc t="1" v="68999"/>
    </bk>
    <bk>
      <rc t="1" v="69000"/>
    </bk>
    <bk>
      <rc t="1" v="69001"/>
    </bk>
    <bk>
      <rc t="1" v="69002"/>
    </bk>
    <bk>
      <rc t="1" v="69003"/>
    </bk>
    <bk>
      <rc t="1" v="69004"/>
    </bk>
    <bk>
      <rc t="1" v="69005"/>
    </bk>
    <bk>
      <rc t="1" v="69006"/>
    </bk>
    <bk>
      <rc t="1" v="69007"/>
    </bk>
    <bk>
      <rc t="1" v="69008"/>
    </bk>
    <bk>
      <rc t="1" v="69009"/>
    </bk>
    <bk>
      <rc t="1" v="69010"/>
    </bk>
    <bk>
      <rc t="1" v="69011"/>
    </bk>
    <bk>
      <rc t="1" v="69012"/>
    </bk>
    <bk>
      <rc t="1" v="69013"/>
    </bk>
    <bk>
      <rc t="1" v="69014"/>
    </bk>
    <bk>
      <rc t="1" v="69015"/>
    </bk>
    <bk>
      <rc t="1" v="69016"/>
    </bk>
    <bk>
      <rc t="1" v="69017"/>
    </bk>
    <bk>
      <rc t="1" v="69018"/>
    </bk>
    <bk>
      <rc t="1" v="69019"/>
    </bk>
    <bk>
      <rc t="1" v="69020"/>
    </bk>
    <bk>
      <rc t="1" v="69021"/>
    </bk>
    <bk>
      <rc t="1" v="69022"/>
    </bk>
    <bk>
      <rc t="1" v="69023"/>
    </bk>
    <bk>
      <rc t="1" v="69024"/>
    </bk>
    <bk>
      <rc t="1" v="69025"/>
    </bk>
    <bk>
      <rc t="1" v="69026"/>
    </bk>
    <bk>
      <rc t="1" v="69027"/>
    </bk>
    <bk>
      <rc t="1" v="69028"/>
    </bk>
    <bk>
      <rc t="1" v="69029"/>
    </bk>
    <bk>
      <rc t="1" v="69030"/>
    </bk>
    <bk>
      <rc t="1" v="69031"/>
    </bk>
    <bk>
      <rc t="1" v="69032"/>
    </bk>
    <bk>
      <rc t="1" v="69033"/>
    </bk>
    <bk>
      <rc t="1" v="69034"/>
    </bk>
    <bk>
      <rc t="1" v="69035"/>
    </bk>
    <bk>
      <rc t="1" v="69036"/>
    </bk>
    <bk>
      <rc t="1" v="69037"/>
    </bk>
    <bk>
      <rc t="1" v="69038"/>
    </bk>
    <bk>
      <rc t="1" v="69039"/>
    </bk>
    <bk>
      <rc t="1" v="69040"/>
    </bk>
    <bk>
      <rc t="1" v="69041"/>
    </bk>
    <bk>
      <rc t="1" v="69042"/>
    </bk>
    <bk>
      <rc t="1" v="69043"/>
    </bk>
    <bk>
      <rc t="1" v="69044"/>
    </bk>
    <bk>
      <rc t="1" v="69045"/>
    </bk>
    <bk>
      <rc t="1" v="69046"/>
    </bk>
    <bk>
      <rc t="1" v="69047"/>
    </bk>
    <bk>
      <rc t="1" v="69048"/>
    </bk>
    <bk>
      <rc t="1" v="69049"/>
    </bk>
    <bk>
      <rc t="1" v="69050"/>
    </bk>
    <bk>
      <rc t="1" v="69051"/>
    </bk>
    <bk>
      <rc t="1" v="69052"/>
    </bk>
    <bk>
      <rc t="1" v="69053"/>
    </bk>
    <bk>
      <rc t="1" v="69054"/>
    </bk>
    <bk>
      <rc t="1" v="69055"/>
    </bk>
    <bk>
      <rc t="1" v="69056"/>
    </bk>
    <bk>
      <rc t="1" v="69057"/>
    </bk>
    <bk>
      <rc t="1" v="69058"/>
    </bk>
    <bk>
      <rc t="1" v="69059"/>
    </bk>
    <bk>
      <rc t="1" v="69060"/>
    </bk>
    <bk>
      <rc t="1" v="69061"/>
    </bk>
    <bk>
      <rc t="1" v="69062"/>
    </bk>
    <bk>
      <rc t="1" v="69063"/>
    </bk>
    <bk>
      <rc t="1" v="69064"/>
    </bk>
    <bk>
      <rc t="1" v="69065"/>
    </bk>
    <bk>
      <rc t="1" v="69066"/>
    </bk>
    <bk>
      <rc t="1" v="69067"/>
    </bk>
    <bk>
      <rc t="1" v="69068"/>
    </bk>
    <bk>
      <rc t="1" v="69069"/>
    </bk>
    <bk>
      <rc t="1" v="69070"/>
    </bk>
    <bk>
      <rc t="1" v="69071"/>
    </bk>
    <bk>
      <rc t="1" v="69072"/>
    </bk>
    <bk>
      <rc t="1" v="69073"/>
    </bk>
    <bk>
      <rc t="1" v="69074"/>
    </bk>
    <bk>
      <rc t="1" v="69075"/>
    </bk>
    <bk>
      <rc t="1" v="69076"/>
    </bk>
    <bk>
      <rc t="1" v="69077"/>
    </bk>
    <bk>
      <rc t="1" v="69078"/>
    </bk>
    <bk>
      <rc t="1" v="69079"/>
    </bk>
    <bk>
      <rc t="1" v="69080"/>
    </bk>
    <bk>
      <rc t="1" v="69081"/>
    </bk>
    <bk>
      <rc t="1" v="69082"/>
    </bk>
    <bk>
      <rc t="1" v="69083"/>
    </bk>
    <bk>
      <rc t="1" v="69084"/>
    </bk>
    <bk>
      <rc t="1" v="69085"/>
    </bk>
    <bk>
      <rc t="1" v="69086"/>
    </bk>
    <bk>
      <rc t="1" v="69087"/>
    </bk>
    <bk>
      <rc t="1" v="69088"/>
    </bk>
    <bk>
      <rc t="1" v="69089"/>
    </bk>
    <bk>
      <rc t="1" v="69090"/>
    </bk>
    <bk>
      <rc t="1" v="69091"/>
    </bk>
    <bk>
      <rc t="1" v="69092"/>
    </bk>
    <bk>
      <rc t="1" v="69093"/>
    </bk>
    <bk>
      <rc t="1" v="69094"/>
    </bk>
    <bk>
      <rc t="1" v="69095"/>
    </bk>
    <bk>
      <rc t="1" v="69096"/>
    </bk>
    <bk>
      <rc t="1" v="69097"/>
    </bk>
    <bk>
      <rc t="1" v="69098"/>
    </bk>
    <bk>
      <rc t="1" v="69099"/>
    </bk>
    <bk>
      <rc t="1" v="69100"/>
    </bk>
    <bk>
      <rc t="1" v="69101"/>
    </bk>
    <bk>
      <rc t="1" v="69102"/>
    </bk>
    <bk>
      <rc t="1" v="69103"/>
    </bk>
    <bk>
      <rc t="1" v="69104"/>
    </bk>
    <bk>
      <rc t="1" v="69105"/>
    </bk>
    <bk>
      <rc t="1" v="69106"/>
    </bk>
    <bk>
      <rc t="1" v="69107"/>
    </bk>
    <bk>
      <rc t="1" v="69108"/>
    </bk>
    <bk>
      <rc t="1" v="69109"/>
    </bk>
    <bk>
      <rc t="1" v="69110"/>
    </bk>
    <bk>
      <rc t="1" v="69111"/>
    </bk>
    <bk>
      <rc t="1" v="69112"/>
    </bk>
    <bk>
      <rc t="1" v="69113"/>
    </bk>
    <bk>
      <rc t="1" v="69114"/>
    </bk>
    <bk>
      <rc t="1" v="69115"/>
    </bk>
    <bk>
      <rc t="1" v="69116"/>
    </bk>
    <bk>
      <rc t="1" v="69117"/>
    </bk>
    <bk>
      <rc t="1" v="69118"/>
    </bk>
    <bk>
      <rc t="1" v="69119"/>
    </bk>
    <bk>
      <rc t="1" v="69120"/>
    </bk>
    <bk>
      <rc t="1" v="69121"/>
    </bk>
    <bk>
      <rc t="1" v="69122"/>
    </bk>
    <bk>
      <rc t="1" v="69123"/>
    </bk>
    <bk>
      <rc t="1" v="69124"/>
    </bk>
    <bk>
      <rc t="1" v="69125"/>
    </bk>
    <bk>
      <rc t="1" v="69126"/>
    </bk>
    <bk>
      <rc t="1" v="69127"/>
    </bk>
    <bk>
      <rc t="1" v="69128"/>
    </bk>
    <bk>
      <rc t="1" v="69129"/>
    </bk>
    <bk>
      <rc t="1" v="69130"/>
    </bk>
    <bk>
      <rc t="1" v="69131"/>
    </bk>
    <bk>
      <rc t="1" v="69132"/>
    </bk>
    <bk>
      <rc t="1" v="69133"/>
    </bk>
    <bk>
      <rc t="1" v="69134"/>
    </bk>
    <bk>
      <rc t="1" v="69135"/>
    </bk>
    <bk>
      <rc t="1" v="69136"/>
    </bk>
    <bk>
      <rc t="1" v="69137"/>
    </bk>
    <bk>
      <rc t="1" v="69138"/>
    </bk>
    <bk>
      <rc t="1" v="69139"/>
    </bk>
    <bk>
      <rc t="1" v="69140"/>
    </bk>
    <bk>
      <rc t="1" v="69141"/>
    </bk>
    <bk>
      <rc t="1" v="69142"/>
    </bk>
    <bk>
      <rc t="1" v="69143"/>
    </bk>
    <bk>
      <rc t="1" v="69144"/>
    </bk>
    <bk>
      <rc t="1" v="69145"/>
    </bk>
    <bk>
      <rc t="1" v="69146"/>
    </bk>
    <bk>
      <rc t="1" v="69147"/>
    </bk>
    <bk>
      <rc t="1" v="69148"/>
    </bk>
    <bk>
      <rc t="1" v="69149"/>
    </bk>
    <bk>
      <rc t="1" v="69150"/>
    </bk>
    <bk>
      <rc t="1" v="69151"/>
    </bk>
    <bk>
      <rc t="1" v="69152"/>
    </bk>
    <bk>
      <rc t="1" v="69153"/>
    </bk>
    <bk>
      <rc t="1" v="69154"/>
    </bk>
    <bk>
      <rc t="1" v="69155"/>
    </bk>
    <bk>
      <rc t="1" v="69156"/>
    </bk>
    <bk>
      <rc t="1" v="69157"/>
    </bk>
    <bk>
      <rc t="1" v="69158"/>
    </bk>
    <bk>
      <rc t="1" v="69159"/>
    </bk>
    <bk>
      <rc t="1" v="69160"/>
    </bk>
    <bk>
      <rc t="1" v="69161"/>
    </bk>
    <bk>
      <rc t="1" v="69162"/>
    </bk>
    <bk>
      <rc t="1" v="69163"/>
    </bk>
    <bk>
      <rc t="1" v="69164"/>
    </bk>
    <bk>
      <rc t="1" v="69165"/>
    </bk>
    <bk>
      <rc t="1" v="69166"/>
    </bk>
    <bk>
      <rc t="1" v="69167"/>
    </bk>
    <bk>
      <rc t="1" v="69168"/>
    </bk>
    <bk>
      <rc t="1" v="69169"/>
    </bk>
    <bk>
      <rc t="1" v="69170"/>
    </bk>
    <bk>
      <rc t="1" v="69171"/>
    </bk>
    <bk>
      <rc t="1" v="69172"/>
    </bk>
    <bk>
      <rc t="1" v="69173"/>
    </bk>
    <bk>
      <rc t="1" v="69174"/>
    </bk>
    <bk>
      <rc t="1" v="69175"/>
    </bk>
    <bk>
      <rc t="1" v="69176"/>
    </bk>
    <bk>
      <rc t="1" v="69177"/>
    </bk>
    <bk>
      <rc t="1" v="69178"/>
    </bk>
    <bk>
      <rc t="1" v="69179"/>
    </bk>
    <bk>
      <rc t="1" v="69180"/>
    </bk>
    <bk>
      <rc t="1" v="69181"/>
    </bk>
    <bk>
      <rc t="1" v="69182"/>
    </bk>
    <bk>
      <rc t="1" v="69183"/>
    </bk>
    <bk>
      <rc t="1" v="69184"/>
    </bk>
    <bk>
      <rc t="1" v="69185"/>
    </bk>
    <bk>
      <rc t="1" v="69186"/>
    </bk>
    <bk>
      <rc t="1" v="69187"/>
    </bk>
    <bk>
      <rc t="1" v="69188"/>
    </bk>
    <bk>
      <rc t="1" v="69189"/>
    </bk>
    <bk>
      <rc t="1" v="69190"/>
    </bk>
    <bk>
      <rc t="1" v="69191"/>
    </bk>
    <bk>
      <rc t="1" v="69192"/>
    </bk>
    <bk>
      <rc t="1" v="69193"/>
    </bk>
    <bk>
      <rc t="1" v="69194"/>
    </bk>
    <bk>
      <rc t="1" v="69195"/>
    </bk>
    <bk>
      <rc t="1" v="69196"/>
    </bk>
    <bk>
      <rc t="1" v="69197"/>
    </bk>
    <bk>
      <rc t="1" v="69198"/>
    </bk>
    <bk>
      <rc t="1" v="69199"/>
    </bk>
    <bk>
      <rc t="1" v="69200"/>
    </bk>
    <bk>
      <rc t="1" v="69201"/>
    </bk>
    <bk>
      <rc t="1" v="69202"/>
    </bk>
    <bk>
      <rc t="1" v="69203"/>
    </bk>
    <bk>
      <rc t="1" v="69204"/>
    </bk>
    <bk>
      <rc t="1" v="69205"/>
    </bk>
    <bk>
      <rc t="1" v="69206"/>
    </bk>
    <bk>
      <rc t="1" v="69207"/>
    </bk>
    <bk>
      <rc t="1" v="69208"/>
    </bk>
    <bk>
      <rc t="1" v="69209"/>
    </bk>
    <bk>
      <rc t="1" v="69210"/>
    </bk>
    <bk>
      <rc t="1" v="69211"/>
    </bk>
    <bk>
      <rc t="1" v="69212"/>
    </bk>
    <bk>
      <rc t="1" v="69213"/>
    </bk>
    <bk>
      <rc t="1" v="69214"/>
    </bk>
    <bk>
      <rc t="1" v="69215"/>
    </bk>
    <bk>
      <rc t="1" v="69216"/>
    </bk>
    <bk>
      <rc t="1" v="69217"/>
    </bk>
    <bk>
      <rc t="1" v="69218"/>
    </bk>
    <bk>
      <rc t="1" v="69219"/>
    </bk>
    <bk>
      <rc t="1" v="69220"/>
    </bk>
    <bk>
      <rc t="1" v="69221"/>
    </bk>
    <bk>
      <rc t="1" v="69222"/>
    </bk>
    <bk>
      <rc t="1" v="69223"/>
    </bk>
    <bk>
      <rc t="1" v="69224"/>
    </bk>
    <bk>
      <rc t="1" v="69225"/>
    </bk>
    <bk>
      <rc t="1" v="69226"/>
    </bk>
    <bk>
      <rc t="1" v="69227"/>
    </bk>
    <bk>
      <rc t="1" v="69228"/>
    </bk>
    <bk>
      <rc t="1" v="69229"/>
    </bk>
    <bk>
      <rc t="1" v="69230"/>
    </bk>
    <bk>
      <rc t="1" v="69231"/>
    </bk>
    <bk>
      <rc t="1" v="69232"/>
    </bk>
    <bk>
      <rc t="1" v="69233"/>
    </bk>
    <bk>
      <rc t="1" v="69234"/>
    </bk>
    <bk>
      <rc t="1" v="69235"/>
    </bk>
    <bk>
      <rc t="1" v="69236"/>
    </bk>
    <bk>
      <rc t="1" v="69237"/>
    </bk>
    <bk>
      <rc t="1" v="69238"/>
    </bk>
    <bk>
      <rc t="1" v="69239"/>
    </bk>
    <bk>
      <rc t="1" v="69240"/>
    </bk>
    <bk>
      <rc t="1" v="69241"/>
    </bk>
    <bk>
      <rc t="1" v="69242"/>
    </bk>
    <bk>
      <rc t="1" v="69243"/>
    </bk>
    <bk>
      <rc t="1" v="69244"/>
    </bk>
    <bk>
      <rc t="1" v="69245"/>
    </bk>
    <bk>
      <rc t="1" v="69246"/>
    </bk>
    <bk>
      <rc t="1" v="69247"/>
    </bk>
    <bk>
      <rc t="1" v="69248"/>
    </bk>
    <bk>
      <rc t="1" v="69249"/>
    </bk>
    <bk>
      <rc t="1" v="69250"/>
    </bk>
    <bk>
      <rc t="1" v="69251"/>
    </bk>
    <bk>
      <rc t="1" v="69252"/>
    </bk>
    <bk>
      <rc t="1" v="69253"/>
    </bk>
    <bk>
      <rc t="1" v="69254"/>
    </bk>
    <bk>
      <rc t="1" v="69255"/>
    </bk>
    <bk>
      <rc t="1" v="69256"/>
    </bk>
    <bk>
      <rc t="1" v="69257"/>
    </bk>
    <bk>
      <rc t="1" v="69258"/>
    </bk>
    <bk>
      <rc t="1" v="69259"/>
    </bk>
    <bk>
      <rc t="1" v="69260"/>
    </bk>
    <bk>
      <rc t="1" v="69261"/>
    </bk>
    <bk>
      <rc t="1" v="69262"/>
    </bk>
    <bk>
      <rc t="1" v="69263"/>
    </bk>
    <bk>
      <rc t="1" v="69264"/>
    </bk>
    <bk>
      <rc t="1" v="69265"/>
    </bk>
    <bk>
      <rc t="1" v="69266"/>
    </bk>
    <bk>
      <rc t="1" v="69267"/>
    </bk>
    <bk>
      <rc t="1" v="69268"/>
    </bk>
    <bk>
      <rc t="1" v="69269"/>
    </bk>
    <bk>
      <rc t="1" v="69270"/>
    </bk>
    <bk>
      <rc t="1" v="69271"/>
    </bk>
    <bk>
      <rc t="1" v="69272"/>
    </bk>
    <bk>
      <rc t="1" v="69273"/>
    </bk>
    <bk>
      <rc t="1" v="69274"/>
    </bk>
    <bk>
      <rc t="1" v="69275"/>
    </bk>
    <bk>
      <rc t="1" v="69276"/>
    </bk>
    <bk>
      <rc t="1" v="69277"/>
    </bk>
    <bk>
      <rc t="1" v="69278"/>
    </bk>
    <bk>
      <rc t="1" v="69279"/>
    </bk>
    <bk>
      <rc t="1" v="69280"/>
    </bk>
    <bk>
      <rc t="1" v="69281"/>
    </bk>
    <bk>
      <rc t="1" v="69282"/>
    </bk>
    <bk>
      <rc t="1" v="69283"/>
    </bk>
    <bk>
      <rc t="1" v="69284"/>
    </bk>
    <bk>
      <rc t="1" v="69285"/>
    </bk>
    <bk>
      <rc t="1" v="69286"/>
    </bk>
    <bk>
      <rc t="1" v="69287"/>
    </bk>
    <bk>
      <rc t="1" v="69288"/>
    </bk>
    <bk>
      <rc t="1" v="69289"/>
    </bk>
    <bk>
      <rc t="1" v="69290"/>
    </bk>
    <bk>
      <rc t="1" v="69291"/>
    </bk>
    <bk>
      <rc t="1" v="69292"/>
    </bk>
    <bk>
      <rc t="1" v="69293"/>
    </bk>
    <bk>
      <rc t="1" v="69294"/>
    </bk>
    <bk>
      <rc t="1" v="69295"/>
    </bk>
    <bk>
      <rc t="1" v="69296"/>
    </bk>
    <bk>
      <rc t="1" v="69297"/>
    </bk>
    <bk>
      <rc t="1" v="69298"/>
    </bk>
    <bk>
      <rc t="1" v="69299"/>
    </bk>
    <bk>
      <rc t="1" v="69300"/>
    </bk>
    <bk>
      <rc t="1" v="69301"/>
    </bk>
    <bk>
      <rc t="1" v="69302"/>
    </bk>
    <bk>
      <rc t="1" v="69303"/>
    </bk>
    <bk>
      <rc t="1" v="69304"/>
    </bk>
    <bk>
      <rc t="1" v="69305"/>
    </bk>
    <bk>
      <rc t="1" v="69306"/>
    </bk>
    <bk>
      <rc t="1" v="69307"/>
    </bk>
    <bk>
      <rc t="1" v="69308"/>
    </bk>
    <bk>
      <rc t="1" v="69309"/>
    </bk>
    <bk>
      <rc t="1" v="69310"/>
    </bk>
    <bk>
      <rc t="1" v="69311"/>
    </bk>
    <bk>
      <rc t="1" v="69312"/>
    </bk>
    <bk>
      <rc t="1" v="69313"/>
    </bk>
    <bk>
      <rc t="1" v="69314"/>
    </bk>
    <bk>
      <rc t="1" v="69315"/>
    </bk>
    <bk>
      <rc t="1" v="69316"/>
    </bk>
    <bk>
      <rc t="1" v="69317"/>
    </bk>
    <bk>
      <rc t="1" v="69318"/>
    </bk>
    <bk>
      <rc t="1" v="69319"/>
    </bk>
    <bk>
      <rc t="1" v="69320"/>
    </bk>
    <bk>
      <rc t="1" v="69321"/>
    </bk>
    <bk>
      <rc t="1" v="69322"/>
    </bk>
    <bk>
      <rc t="1" v="69323"/>
    </bk>
    <bk>
      <rc t="1" v="69324"/>
    </bk>
    <bk>
      <rc t="1" v="69325"/>
    </bk>
    <bk>
      <rc t="1" v="69326"/>
    </bk>
    <bk>
      <rc t="1" v="69327"/>
    </bk>
    <bk>
      <rc t="1" v="69328"/>
    </bk>
    <bk>
      <rc t="1" v="69329"/>
    </bk>
    <bk>
      <rc t="1" v="69330"/>
    </bk>
    <bk>
      <rc t="1" v="69331"/>
    </bk>
    <bk>
      <rc t="1" v="69332"/>
    </bk>
    <bk>
      <rc t="1" v="69333"/>
    </bk>
    <bk>
      <rc t="1" v="69334"/>
    </bk>
    <bk>
      <rc t="1" v="69335"/>
    </bk>
    <bk>
      <rc t="1" v="69336"/>
    </bk>
    <bk>
      <rc t="1" v="69337"/>
    </bk>
    <bk>
      <rc t="1" v="69338"/>
    </bk>
    <bk>
      <rc t="1" v="69339"/>
    </bk>
    <bk>
      <rc t="1" v="69340"/>
    </bk>
    <bk>
      <rc t="1" v="69341"/>
    </bk>
    <bk>
      <rc t="1" v="69342"/>
    </bk>
    <bk>
      <rc t="1" v="69343"/>
    </bk>
    <bk>
      <rc t="1" v="69344"/>
    </bk>
    <bk>
      <rc t="1" v="69345"/>
    </bk>
    <bk>
      <rc t="1" v="69346"/>
    </bk>
    <bk>
      <rc t="1" v="69347"/>
    </bk>
    <bk>
      <rc t="1" v="69348"/>
    </bk>
    <bk>
      <rc t="1" v="69349"/>
    </bk>
    <bk>
      <rc t="1" v="69350"/>
    </bk>
    <bk>
      <rc t="1" v="69351"/>
    </bk>
    <bk>
      <rc t="1" v="69352"/>
    </bk>
    <bk>
      <rc t="1" v="69353"/>
    </bk>
    <bk>
      <rc t="1" v="69354"/>
    </bk>
    <bk>
      <rc t="1" v="69355"/>
    </bk>
    <bk>
      <rc t="1" v="69356"/>
    </bk>
    <bk>
      <rc t="1" v="69357"/>
    </bk>
    <bk>
      <rc t="1" v="69358"/>
    </bk>
    <bk>
      <rc t="1" v="69359"/>
    </bk>
    <bk>
      <rc t="1" v="69360"/>
    </bk>
    <bk>
      <rc t="1" v="69361"/>
    </bk>
    <bk>
      <rc t="1" v="69362"/>
    </bk>
    <bk>
      <rc t="1" v="69363"/>
    </bk>
    <bk>
      <rc t="1" v="69364"/>
    </bk>
    <bk>
      <rc t="1" v="69365"/>
    </bk>
    <bk>
      <rc t="1" v="69366"/>
    </bk>
    <bk>
      <rc t="1" v="69367"/>
    </bk>
    <bk>
      <rc t="1" v="69368"/>
    </bk>
    <bk>
      <rc t="1" v="69369"/>
    </bk>
    <bk>
      <rc t="1" v="69370"/>
    </bk>
    <bk>
      <rc t="1" v="69371"/>
    </bk>
    <bk>
      <rc t="1" v="69372"/>
    </bk>
    <bk>
      <rc t="1" v="69373"/>
    </bk>
    <bk>
      <rc t="1" v="69374"/>
    </bk>
    <bk>
      <rc t="1" v="69375"/>
    </bk>
    <bk>
      <rc t="1" v="69376"/>
    </bk>
    <bk>
      <rc t="1" v="69377"/>
    </bk>
    <bk>
      <rc t="1" v="69378"/>
    </bk>
    <bk>
      <rc t="1" v="69379"/>
    </bk>
    <bk>
      <rc t="1" v="69380"/>
    </bk>
    <bk>
      <rc t="1" v="69381"/>
    </bk>
    <bk>
      <rc t="1" v="69382"/>
    </bk>
    <bk>
      <rc t="1" v="69383"/>
    </bk>
    <bk>
      <rc t="1" v="69384"/>
    </bk>
    <bk>
      <rc t="1" v="69385"/>
    </bk>
    <bk>
      <rc t="1" v="69386"/>
    </bk>
    <bk>
      <rc t="1" v="69387"/>
    </bk>
    <bk>
      <rc t="1" v="69388"/>
    </bk>
    <bk>
      <rc t="1" v="69389"/>
    </bk>
    <bk>
      <rc t="1" v="69390"/>
    </bk>
    <bk>
      <rc t="1" v="69391"/>
    </bk>
    <bk>
      <rc t="1" v="69392"/>
    </bk>
    <bk>
      <rc t="1" v="69393"/>
    </bk>
    <bk>
      <rc t="1" v="69394"/>
    </bk>
    <bk>
      <rc t="1" v="69395"/>
    </bk>
    <bk>
      <rc t="1" v="69396"/>
    </bk>
    <bk>
      <rc t="1" v="69397"/>
    </bk>
    <bk>
      <rc t="1" v="69398"/>
    </bk>
    <bk>
      <rc t="1" v="69399"/>
    </bk>
    <bk>
      <rc t="1" v="69400"/>
    </bk>
    <bk>
      <rc t="1" v="69401"/>
    </bk>
    <bk>
      <rc t="1" v="69402"/>
    </bk>
    <bk>
      <rc t="1" v="69403"/>
    </bk>
    <bk>
      <rc t="1" v="69404"/>
    </bk>
    <bk>
      <rc t="1" v="69405"/>
    </bk>
    <bk>
      <rc t="1" v="69406"/>
    </bk>
    <bk>
      <rc t="1" v="69407"/>
    </bk>
    <bk>
      <rc t="1" v="69408"/>
    </bk>
    <bk>
      <rc t="1" v="69409"/>
    </bk>
    <bk>
      <rc t="1" v="69410"/>
    </bk>
    <bk>
      <rc t="1" v="69411"/>
    </bk>
    <bk>
      <rc t="1" v="69412"/>
    </bk>
    <bk>
      <rc t="1" v="69413"/>
    </bk>
    <bk>
      <rc t="1" v="69414"/>
    </bk>
    <bk>
      <rc t="1" v="69415"/>
    </bk>
    <bk>
      <rc t="1" v="69416"/>
    </bk>
    <bk>
      <rc t="1" v="69417"/>
    </bk>
    <bk>
      <rc t="1" v="69418"/>
    </bk>
    <bk>
      <rc t="1" v="69419"/>
    </bk>
    <bk>
      <rc t="1" v="69420"/>
    </bk>
    <bk>
      <rc t="1" v="69421"/>
    </bk>
    <bk>
      <rc t="1" v="69422"/>
    </bk>
    <bk>
      <rc t="1" v="69423"/>
    </bk>
    <bk>
      <rc t="1" v="69424"/>
    </bk>
    <bk>
      <rc t="1" v="69425"/>
    </bk>
    <bk>
      <rc t="1" v="69426"/>
    </bk>
    <bk>
      <rc t="1" v="69427"/>
    </bk>
    <bk>
      <rc t="1" v="69428"/>
    </bk>
    <bk>
      <rc t="1" v="69429"/>
    </bk>
    <bk>
      <rc t="1" v="69430"/>
    </bk>
    <bk>
      <rc t="1" v="69431"/>
    </bk>
    <bk>
      <rc t="1" v="69432"/>
    </bk>
    <bk>
      <rc t="1" v="69433"/>
    </bk>
    <bk>
      <rc t="1" v="69434"/>
    </bk>
    <bk>
      <rc t="1" v="69435"/>
    </bk>
    <bk>
      <rc t="1" v="69436"/>
    </bk>
    <bk>
      <rc t="1" v="69437"/>
    </bk>
    <bk>
      <rc t="1" v="69438"/>
    </bk>
    <bk>
      <rc t="1" v="69439"/>
    </bk>
    <bk>
      <rc t="1" v="69440"/>
    </bk>
    <bk>
      <rc t="1" v="69441"/>
    </bk>
    <bk>
      <rc t="1" v="69442"/>
    </bk>
    <bk>
      <rc t="1" v="69443"/>
    </bk>
    <bk>
      <rc t="1" v="69444"/>
    </bk>
    <bk>
      <rc t="1" v="69445"/>
    </bk>
    <bk>
      <rc t="1" v="69446"/>
    </bk>
    <bk>
      <rc t="1" v="69447"/>
    </bk>
    <bk>
      <rc t="1" v="69448"/>
    </bk>
    <bk>
      <rc t="1" v="69449"/>
    </bk>
    <bk>
      <rc t="1" v="69450"/>
    </bk>
    <bk>
      <rc t="1" v="69451"/>
    </bk>
    <bk>
      <rc t="1" v="69452"/>
    </bk>
    <bk>
      <rc t="1" v="69453"/>
    </bk>
    <bk>
      <rc t="1" v="69454"/>
    </bk>
    <bk>
      <rc t="1" v="69455"/>
    </bk>
    <bk>
      <rc t="1" v="69456"/>
    </bk>
    <bk>
      <rc t="1" v="69457"/>
    </bk>
    <bk>
      <rc t="1" v="69458"/>
    </bk>
    <bk>
      <rc t="1" v="69459"/>
    </bk>
    <bk>
      <rc t="1" v="69460"/>
    </bk>
    <bk>
      <rc t="1" v="69461"/>
    </bk>
    <bk>
      <rc t="1" v="69462"/>
    </bk>
    <bk>
      <rc t="1" v="69463"/>
    </bk>
    <bk>
      <rc t="1" v="69464"/>
    </bk>
    <bk>
      <rc t="1" v="69465"/>
    </bk>
    <bk>
      <rc t="1" v="69466"/>
    </bk>
    <bk>
      <rc t="1" v="69467"/>
    </bk>
    <bk>
      <rc t="1" v="69468"/>
    </bk>
    <bk>
      <rc t="1" v="69469"/>
    </bk>
    <bk>
      <rc t="1" v="69470"/>
    </bk>
    <bk>
      <rc t="1" v="69471"/>
    </bk>
    <bk>
      <rc t="1" v="69472"/>
    </bk>
    <bk>
      <rc t="1" v="69473"/>
    </bk>
    <bk>
      <rc t="1" v="69474"/>
    </bk>
    <bk>
      <rc t="1" v="69475"/>
    </bk>
    <bk>
      <rc t="1" v="69476"/>
    </bk>
    <bk>
      <rc t="1" v="69477"/>
    </bk>
    <bk>
      <rc t="1" v="69478"/>
    </bk>
    <bk>
      <rc t="1" v="69479"/>
    </bk>
    <bk>
      <rc t="1" v="69480"/>
    </bk>
    <bk>
      <rc t="1" v="69481"/>
    </bk>
    <bk>
      <rc t="1" v="69482"/>
    </bk>
    <bk>
      <rc t="1" v="69483"/>
    </bk>
    <bk>
      <rc t="1" v="69484"/>
    </bk>
    <bk>
      <rc t="1" v="69485"/>
    </bk>
    <bk>
      <rc t="1" v="69486"/>
    </bk>
    <bk>
      <rc t="1" v="69487"/>
    </bk>
    <bk>
      <rc t="1" v="69488"/>
    </bk>
    <bk>
      <rc t="1" v="69489"/>
    </bk>
    <bk>
      <rc t="1" v="69490"/>
    </bk>
    <bk>
      <rc t="1" v="69491"/>
    </bk>
    <bk>
      <rc t="1" v="69492"/>
    </bk>
    <bk>
      <rc t="1" v="69493"/>
    </bk>
    <bk>
      <rc t="1" v="69494"/>
    </bk>
    <bk>
      <rc t="1" v="69495"/>
    </bk>
    <bk>
      <rc t="1" v="69496"/>
    </bk>
    <bk>
      <rc t="1" v="69497"/>
    </bk>
    <bk>
      <rc t="1" v="69498"/>
    </bk>
    <bk>
      <rc t="1" v="69499"/>
    </bk>
    <bk>
      <rc t="1" v="69500"/>
    </bk>
    <bk>
      <rc t="1" v="69501"/>
    </bk>
    <bk>
      <rc t="1" v="69502"/>
    </bk>
    <bk>
      <rc t="1" v="69503"/>
    </bk>
    <bk>
      <rc t="1" v="69504"/>
    </bk>
    <bk>
      <rc t="1" v="69505"/>
    </bk>
    <bk>
      <rc t="1" v="69506"/>
    </bk>
    <bk>
      <rc t="1" v="69507"/>
    </bk>
    <bk>
      <rc t="1" v="69508"/>
    </bk>
    <bk>
      <rc t="1" v="69509"/>
    </bk>
    <bk>
      <rc t="1" v="69510"/>
    </bk>
    <bk>
      <rc t="1" v="69511"/>
    </bk>
    <bk>
      <rc t="1" v="69512"/>
    </bk>
    <bk>
      <rc t="1" v="69513"/>
    </bk>
    <bk>
      <rc t="1" v="69514"/>
    </bk>
    <bk>
      <rc t="1" v="69515"/>
    </bk>
    <bk>
      <rc t="1" v="69516"/>
    </bk>
    <bk>
      <rc t="1" v="69517"/>
    </bk>
    <bk>
      <rc t="1" v="69518"/>
    </bk>
    <bk>
      <rc t="1" v="69519"/>
    </bk>
    <bk>
      <rc t="1" v="69520"/>
    </bk>
    <bk>
      <rc t="1" v="69521"/>
    </bk>
    <bk>
      <rc t="1" v="69522"/>
    </bk>
    <bk>
      <rc t="1" v="69523"/>
    </bk>
    <bk>
      <rc t="1" v="69524"/>
    </bk>
    <bk>
      <rc t="1" v="69525"/>
    </bk>
    <bk>
      <rc t="1" v="69526"/>
    </bk>
    <bk>
      <rc t="1" v="69527"/>
    </bk>
    <bk>
      <rc t="1" v="69528"/>
    </bk>
    <bk>
      <rc t="1" v="69529"/>
    </bk>
    <bk>
      <rc t="1" v="69530"/>
    </bk>
    <bk>
      <rc t="1" v="69531"/>
    </bk>
    <bk>
      <rc t="1" v="69532"/>
    </bk>
    <bk>
      <rc t="1" v="69533"/>
    </bk>
    <bk>
      <rc t="1" v="69534"/>
    </bk>
    <bk>
      <rc t="1" v="69535"/>
    </bk>
    <bk>
      <rc t="1" v="69536"/>
    </bk>
    <bk>
      <rc t="1" v="69537"/>
    </bk>
    <bk>
      <rc t="1" v="69538"/>
    </bk>
    <bk>
      <rc t="1" v="69539"/>
    </bk>
    <bk>
      <rc t="1" v="69540"/>
    </bk>
    <bk>
      <rc t="1" v="69541"/>
    </bk>
    <bk>
      <rc t="1" v="69542"/>
    </bk>
    <bk>
      <rc t="1" v="69543"/>
    </bk>
    <bk>
      <rc t="1" v="69544"/>
    </bk>
    <bk>
      <rc t="1" v="69545"/>
    </bk>
    <bk>
      <rc t="1" v="69546"/>
    </bk>
    <bk>
      <rc t="1" v="69547"/>
    </bk>
    <bk>
      <rc t="1" v="69548"/>
    </bk>
    <bk>
      <rc t="1" v="69549"/>
    </bk>
    <bk>
      <rc t="1" v="69550"/>
    </bk>
    <bk>
      <rc t="1" v="69551"/>
    </bk>
    <bk>
      <rc t="1" v="69552"/>
    </bk>
    <bk>
      <rc t="1" v="69553"/>
    </bk>
    <bk>
      <rc t="1" v="69554"/>
    </bk>
    <bk>
      <rc t="1" v="69555"/>
    </bk>
    <bk>
      <rc t="1" v="69556"/>
    </bk>
    <bk>
      <rc t="1" v="69557"/>
    </bk>
    <bk>
      <rc t="1" v="69558"/>
    </bk>
    <bk>
      <rc t="1" v="69559"/>
    </bk>
    <bk>
      <rc t="1" v="69560"/>
    </bk>
    <bk>
      <rc t="1" v="69561"/>
    </bk>
    <bk>
      <rc t="1" v="69562"/>
    </bk>
    <bk>
      <rc t="1" v="69563"/>
    </bk>
    <bk>
      <rc t="1" v="69564"/>
    </bk>
    <bk>
      <rc t="1" v="69565"/>
    </bk>
    <bk>
      <rc t="1" v="69566"/>
    </bk>
    <bk>
      <rc t="1" v="69567"/>
    </bk>
    <bk>
      <rc t="1" v="69568"/>
    </bk>
    <bk>
      <rc t="1" v="69569"/>
    </bk>
    <bk>
      <rc t="1" v="69570"/>
    </bk>
    <bk>
      <rc t="1" v="69571"/>
    </bk>
    <bk>
      <rc t="1" v="69572"/>
    </bk>
    <bk>
      <rc t="1" v="69573"/>
    </bk>
    <bk>
      <rc t="1" v="69574"/>
    </bk>
    <bk>
      <rc t="1" v="69575"/>
    </bk>
    <bk>
      <rc t="1" v="69576"/>
    </bk>
    <bk>
      <rc t="1" v="69577"/>
    </bk>
    <bk>
      <rc t="1" v="69578"/>
    </bk>
    <bk>
      <rc t="1" v="69579"/>
    </bk>
    <bk>
      <rc t="1" v="69580"/>
    </bk>
    <bk>
      <rc t="1" v="69581"/>
    </bk>
    <bk>
      <rc t="1" v="69582"/>
    </bk>
    <bk>
      <rc t="1" v="69583"/>
    </bk>
    <bk>
      <rc t="1" v="69584"/>
    </bk>
    <bk>
      <rc t="1" v="69585"/>
    </bk>
    <bk>
      <rc t="1" v="69586"/>
    </bk>
    <bk>
      <rc t="1" v="69587"/>
    </bk>
    <bk>
      <rc t="1" v="69588"/>
    </bk>
    <bk>
      <rc t="1" v="69589"/>
    </bk>
    <bk>
      <rc t="1" v="69590"/>
    </bk>
    <bk>
      <rc t="1" v="69591"/>
    </bk>
    <bk>
      <rc t="1" v="69592"/>
    </bk>
    <bk>
      <rc t="1" v="69593"/>
    </bk>
    <bk>
      <rc t="1" v="69594"/>
    </bk>
    <bk>
      <rc t="1" v="69595"/>
    </bk>
    <bk>
      <rc t="1" v="69596"/>
    </bk>
    <bk>
      <rc t="1" v="69597"/>
    </bk>
    <bk>
      <rc t="1" v="69598"/>
    </bk>
    <bk>
      <rc t="1" v="69599"/>
    </bk>
    <bk>
      <rc t="1" v="69600"/>
    </bk>
    <bk>
      <rc t="1" v="69601"/>
    </bk>
    <bk>
      <rc t="1" v="69602"/>
    </bk>
    <bk>
      <rc t="1" v="69603"/>
    </bk>
    <bk>
      <rc t="1" v="69604"/>
    </bk>
    <bk>
      <rc t="1" v="69605"/>
    </bk>
    <bk>
      <rc t="1" v="69606"/>
    </bk>
    <bk>
      <rc t="1" v="69607"/>
    </bk>
    <bk>
      <rc t="1" v="69608"/>
    </bk>
    <bk>
      <rc t="1" v="69609"/>
    </bk>
    <bk>
      <rc t="1" v="69610"/>
    </bk>
    <bk>
      <rc t="1" v="69611"/>
    </bk>
    <bk>
      <rc t="1" v="69612"/>
    </bk>
    <bk>
      <rc t="1" v="69613"/>
    </bk>
    <bk>
      <rc t="1" v="69614"/>
    </bk>
    <bk>
      <rc t="1" v="69615"/>
    </bk>
    <bk>
      <rc t="1" v="69616"/>
    </bk>
    <bk>
      <rc t="1" v="69617"/>
    </bk>
    <bk>
      <rc t="1" v="69618"/>
    </bk>
    <bk>
      <rc t="1" v="69619"/>
    </bk>
    <bk>
      <rc t="1" v="69620"/>
    </bk>
    <bk>
      <rc t="1" v="69621"/>
    </bk>
    <bk>
      <rc t="1" v="69622"/>
    </bk>
    <bk>
      <rc t="1" v="69623"/>
    </bk>
    <bk>
      <rc t="1" v="69624"/>
    </bk>
    <bk>
      <rc t="1" v="69625"/>
    </bk>
    <bk>
      <rc t="1" v="69626"/>
    </bk>
    <bk>
      <rc t="1" v="69627"/>
    </bk>
    <bk>
      <rc t="1" v="69628"/>
    </bk>
    <bk>
      <rc t="1" v="69629"/>
    </bk>
    <bk>
      <rc t="1" v="69630"/>
    </bk>
    <bk>
      <rc t="1" v="69631"/>
    </bk>
    <bk>
      <rc t="1" v="69632"/>
    </bk>
    <bk>
      <rc t="1" v="69633"/>
    </bk>
    <bk>
      <rc t="1" v="69634"/>
    </bk>
    <bk>
      <rc t="1" v="69635"/>
    </bk>
    <bk>
      <rc t="1" v="69636"/>
    </bk>
    <bk>
      <rc t="1" v="69637"/>
    </bk>
    <bk>
      <rc t="1" v="69638"/>
    </bk>
    <bk>
      <rc t="1" v="69639"/>
    </bk>
    <bk>
      <rc t="1" v="69640"/>
    </bk>
    <bk>
      <rc t="1" v="69641"/>
    </bk>
    <bk>
      <rc t="1" v="69642"/>
    </bk>
    <bk>
      <rc t="1" v="69643"/>
    </bk>
    <bk>
      <rc t="1" v="69644"/>
    </bk>
    <bk>
      <rc t="1" v="69645"/>
    </bk>
    <bk>
      <rc t="1" v="69646"/>
    </bk>
    <bk>
      <rc t="1" v="69647"/>
    </bk>
    <bk>
      <rc t="1" v="69648"/>
    </bk>
    <bk>
      <rc t="1" v="69649"/>
    </bk>
    <bk>
      <rc t="1" v="69650"/>
    </bk>
    <bk>
      <rc t="1" v="69651"/>
    </bk>
    <bk>
      <rc t="1" v="69652"/>
    </bk>
    <bk>
      <rc t="1" v="69653"/>
    </bk>
    <bk>
      <rc t="1" v="69654"/>
    </bk>
    <bk>
      <rc t="1" v="69655"/>
    </bk>
    <bk>
      <rc t="1" v="69656"/>
    </bk>
    <bk>
      <rc t="1" v="69657"/>
    </bk>
    <bk>
      <rc t="1" v="69658"/>
    </bk>
    <bk>
      <rc t="1" v="69659"/>
    </bk>
    <bk>
      <rc t="1" v="69660"/>
    </bk>
    <bk>
      <rc t="1" v="69661"/>
    </bk>
    <bk>
      <rc t="1" v="69662"/>
    </bk>
    <bk>
      <rc t="1" v="69663"/>
    </bk>
    <bk>
      <rc t="1" v="69664"/>
    </bk>
    <bk>
      <rc t="1" v="69665"/>
    </bk>
    <bk>
      <rc t="1" v="69666"/>
    </bk>
    <bk>
      <rc t="1" v="69667"/>
    </bk>
    <bk>
      <rc t="1" v="69668"/>
    </bk>
    <bk>
      <rc t="1" v="69669"/>
    </bk>
    <bk>
      <rc t="1" v="69670"/>
    </bk>
    <bk>
      <rc t="1" v="69671"/>
    </bk>
    <bk>
      <rc t="1" v="69672"/>
    </bk>
    <bk>
      <rc t="1" v="69673"/>
    </bk>
    <bk>
      <rc t="1" v="69674"/>
    </bk>
    <bk>
      <rc t="1" v="69675"/>
    </bk>
    <bk>
      <rc t="1" v="69676"/>
    </bk>
    <bk>
      <rc t="1" v="69677"/>
    </bk>
    <bk>
      <rc t="1" v="69678"/>
    </bk>
    <bk>
      <rc t="1" v="69679"/>
    </bk>
    <bk>
      <rc t="1" v="69680"/>
    </bk>
    <bk>
      <rc t="1" v="69681"/>
    </bk>
    <bk>
      <rc t="1" v="69682"/>
    </bk>
    <bk>
      <rc t="1" v="69683"/>
    </bk>
    <bk>
      <rc t="1" v="69684"/>
    </bk>
    <bk>
      <rc t="1" v="69685"/>
    </bk>
    <bk>
      <rc t="1" v="69686"/>
    </bk>
    <bk>
      <rc t="1" v="69687"/>
    </bk>
    <bk>
      <rc t="1" v="69688"/>
    </bk>
    <bk>
      <rc t="1" v="69689"/>
    </bk>
    <bk>
      <rc t="1" v="69690"/>
    </bk>
    <bk>
      <rc t="1" v="69691"/>
    </bk>
    <bk>
      <rc t="1" v="69692"/>
    </bk>
    <bk>
      <rc t="1" v="69693"/>
    </bk>
    <bk>
      <rc t="1" v="69694"/>
    </bk>
    <bk>
      <rc t="1" v="69695"/>
    </bk>
    <bk>
      <rc t="1" v="69696"/>
    </bk>
    <bk>
      <rc t="1" v="69697"/>
    </bk>
    <bk>
      <rc t="1" v="69698"/>
    </bk>
    <bk>
      <rc t="1" v="69699"/>
    </bk>
    <bk>
      <rc t="1" v="69700"/>
    </bk>
    <bk>
      <rc t="1" v="69701"/>
    </bk>
    <bk>
      <rc t="1" v="69702"/>
    </bk>
    <bk>
      <rc t="1" v="69703"/>
    </bk>
    <bk>
      <rc t="1" v="69704"/>
    </bk>
    <bk>
      <rc t="1" v="69705"/>
    </bk>
    <bk>
      <rc t="1" v="69706"/>
    </bk>
    <bk>
      <rc t="1" v="69707"/>
    </bk>
    <bk>
      <rc t="1" v="69708"/>
    </bk>
    <bk>
      <rc t="1" v="69709"/>
    </bk>
    <bk>
      <rc t="1" v="69710"/>
    </bk>
    <bk>
      <rc t="1" v="69711"/>
    </bk>
    <bk>
      <rc t="1" v="69712"/>
    </bk>
    <bk>
      <rc t="1" v="69713"/>
    </bk>
    <bk>
      <rc t="1" v="69714"/>
    </bk>
    <bk>
      <rc t="1" v="69715"/>
    </bk>
    <bk>
      <rc t="1" v="69716"/>
    </bk>
    <bk>
      <rc t="1" v="69717"/>
    </bk>
    <bk>
      <rc t="1" v="69718"/>
    </bk>
    <bk>
      <rc t="1" v="69719"/>
    </bk>
    <bk>
      <rc t="1" v="69720"/>
    </bk>
    <bk>
      <rc t="1" v="69721"/>
    </bk>
    <bk>
      <rc t="1" v="69722"/>
    </bk>
    <bk>
      <rc t="1" v="69723"/>
    </bk>
    <bk>
      <rc t="1" v="69724"/>
    </bk>
    <bk>
      <rc t="1" v="69725"/>
    </bk>
    <bk>
      <rc t="1" v="69726"/>
    </bk>
    <bk>
      <rc t="1" v="69727"/>
    </bk>
    <bk>
      <rc t="1" v="69728"/>
    </bk>
    <bk>
      <rc t="1" v="69729"/>
    </bk>
    <bk>
      <rc t="1" v="69730"/>
    </bk>
    <bk>
      <rc t="1" v="69731"/>
    </bk>
    <bk>
      <rc t="1" v="69732"/>
    </bk>
    <bk>
      <rc t="1" v="69733"/>
    </bk>
    <bk>
      <rc t="1" v="69734"/>
    </bk>
    <bk>
      <rc t="1" v="69735"/>
    </bk>
    <bk>
      <rc t="1" v="69736"/>
    </bk>
    <bk>
      <rc t="1" v="69737"/>
    </bk>
    <bk>
      <rc t="1" v="69738"/>
    </bk>
    <bk>
      <rc t="1" v="69739"/>
    </bk>
    <bk>
      <rc t="1" v="69740"/>
    </bk>
    <bk>
      <rc t="1" v="69741"/>
    </bk>
    <bk>
      <rc t="1" v="69742"/>
    </bk>
    <bk>
      <rc t="1" v="69743"/>
    </bk>
    <bk>
      <rc t="1" v="69744"/>
    </bk>
    <bk>
      <rc t="1" v="69745"/>
    </bk>
    <bk>
      <rc t="1" v="69746"/>
    </bk>
    <bk>
      <rc t="1" v="69747"/>
    </bk>
    <bk>
      <rc t="1" v="69748"/>
    </bk>
    <bk>
      <rc t="1" v="69749"/>
    </bk>
    <bk>
      <rc t="1" v="69750"/>
    </bk>
    <bk>
      <rc t="1" v="69751"/>
    </bk>
    <bk>
      <rc t="1" v="69752"/>
    </bk>
    <bk>
      <rc t="1" v="69753"/>
    </bk>
    <bk>
      <rc t="1" v="69754"/>
    </bk>
    <bk>
      <rc t="1" v="69755"/>
    </bk>
    <bk>
      <rc t="1" v="69756"/>
    </bk>
    <bk>
      <rc t="1" v="69757"/>
    </bk>
    <bk>
      <rc t="1" v="69758"/>
    </bk>
    <bk>
      <rc t="1" v="69759"/>
    </bk>
    <bk>
      <rc t="1" v="69760"/>
    </bk>
    <bk>
      <rc t="1" v="69761"/>
    </bk>
    <bk>
      <rc t="1" v="69762"/>
    </bk>
    <bk>
      <rc t="1" v="69763"/>
    </bk>
    <bk>
      <rc t="1" v="69764"/>
    </bk>
    <bk>
      <rc t="1" v="69765"/>
    </bk>
    <bk>
      <rc t="1" v="69766"/>
    </bk>
    <bk>
      <rc t="1" v="69767"/>
    </bk>
    <bk>
      <rc t="1" v="69768"/>
    </bk>
    <bk>
      <rc t="1" v="69769"/>
    </bk>
    <bk>
      <rc t="1" v="69770"/>
    </bk>
    <bk>
      <rc t="1" v="69771"/>
    </bk>
    <bk>
      <rc t="1" v="69772"/>
    </bk>
    <bk>
      <rc t="1" v="69773"/>
    </bk>
    <bk>
      <rc t="1" v="69774"/>
    </bk>
    <bk>
      <rc t="1" v="69775"/>
    </bk>
    <bk>
      <rc t="1" v="69776"/>
    </bk>
    <bk>
      <rc t="1" v="69777"/>
    </bk>
    <bk>
      <rc t="1" v="69778"/>
    </bk>
    <bk>
      <rc t="1" v="69779"/>
    </bk>
    <bk>
      <rc t="1" v="69780"/>
    </bk>
    <bk>
      <rc t="1" v="69781"/>
    </bk>
    <bk>
      <rc t="1" v="69782"/>
    </bk>
    <bk>
      <rc t="1" v="69783"/>
    </bk>
    <bk>
      <rc t="1" v="69784"/>
    </bk>
    <bk>
      <rc t="1" v="69785"/>
    </bk>
    <bk>
      <rc t="1" v="69786"/>
    </bk>
    <bk>
      <rc t="1" v="69787"/>
    </bk>
    <bk>
      <rc t="1" v="69788"/>
    </bk>
    <bk>
      <rc t="1" v="69789"/>
    </bk>
    <bk>
      <rc t="1" v="69790"/>
    </bk>
    <bk>
      <rc t="1" v="69791"/>
    </bk>
    <bk>
      <rc t="1" v="69792"/>
    </bk>
    <bk>
      <rc t="1" v="69793"/>
    </bk>
    <bk>
      <rc t="1" v="69794"/>
    </bk>
    <bk>
      <rc t="1" v="69795"/>
    </bk>
    <bk>
      <rc t="1" v="69796"/>
    </bk>
    <bk>
      <rc t="1" v="69797"/>
    </bk>
    <bk>
      <rc t="1" v="69798"/>
    </bk>
    <bk>
      <rc t="1" v="69799"/>
    </bk>
    <bk>
      <rc t="1" v="69800"/>
    </bk>
    <bk>
      <rc t="1" v="69801"/>
    </bk>
    <bk>
      <rc t="1" v="69802"/>
    </bk>
    <bk>
      <rc t="1" v="69803"/>
    </bk>
    <bk>
      <rc t="1" v="69804"/>
    </bk>
    <bk>
      <rc t="1" v="69805"/>
    </bk>
    <bk>
      <rc t="1" v="69806"/>
    </bk>
    <bk>
      <rc t="1" v="69807"/>
    </bk>
    <bk>
      <rc t="1" v="69808"/>
    </bk>
    <bk>
      <rc t="1" v="69809"/>
    </bk>
    <bk>
      <rc t="1" v="69810"/>
    </bk>
    <bk>
      <rc t="1" v="69811"/>
    </bk>
    <bk>
      <rc t="1" v="69812"/>
    </bk>
    <bk>
      <rc t="1" v="69813"/>
    </bk>
    <bk>
      <rc t="1" v="69814"/>
    </bk>
    <bk>
      <rc t="1" v="69815"/>
    </bk>
    <bk>
      <rc t="1" v="69816"/>
    </bk>
    <bk>
      <rc t="1" v="69817"/>
    </bk>
    <bk>
      <rc t="1" v="69818"/>
    </bk>
    <bk>
      <rc t="1" v="69819"/>
    </bk>
    <bk>
      <rc t="1" v="69820"/>
    </bk>
    <bk>
      <rc t="1" v="69821"/>
    </bk>
    <bk>
      <rc t="1" v="69822"/>
    </bk>
    <bk>
      <rc t="1" v="69823"/>
    </bk>
    <bk>
      <rc t="1" v="69824"/>
    </bk>
    <bk>
      <rc t="1" v="69825"/>
    </bk>
    <bk>
      <rc t="1" v="69826"/>
    </bk>
    <bk>
      <rc t="1" v="69827"/>
    </bk>
    <bk>
      <rc t="1" v="69828"/>
    </bk>
    <bk>
      <rc t="1" v="69829"/>
    </bk>
    <bk>
      <rc t="1" v="69830"/>
    </bk>
    <bk>
      <rc t="1" v="69831"/>
    </bk>
    <bk>
      <rc t="1" v="69832"/>
    </bk>
    <bk>
      <rc t="1" v="69833"/>
    </bk>
    <bk>
      <rc t="1" v="69834"/>
    </bk>
    <bk>
      <rc t="1" v="69835"/>
    </bk>
    <bk>
      <rc t="1" v="69836"/>
    </bk>
    <bk>
      <rc t="1" v="69837"/>
    </bk>
    <bk>
      <rc t="1" v="69838"/>
    </bk>
    <bk>
      <rc t="1" v="69839"/>
    </bk>
    <bk>
      <rc t="1" v="69840"/>
    </bk>
    <bk>
      <rc t="1" v="69841"/>
    </bk>
    <bk>
      <rc t="1" v="69842"/>
    </bk>
    <bk>
      <rc t="1" v="69843"/>
    </bk>
    <bk>
      <rc t="1" v="69844"/>
    </bk>
    <bk>
      <rc t="1" v="69845"/>
    </bk>
    <bk>
      <rc t="1" v="69846"/>
    </bk>
    <bk>
      <rc t="1" v="69847"/>
    </bk>
    <bk>
      <rc t="1" v="69848"/>
    </bk>
    <bk>
      <rc t="1" v="69849"/>
    </bk>
    <bk>
      <rc t="1" v="69850"/>
    </bk>
    <bk>
      <rc t="1" v="69851"/>
    </bk>
    <bk>
      <rc t="1" v="69852"/>
    </bk>
    <bk>
      <rc t="1" v="69853"/>
    </bk>
    <bk>
      <rc t="1" v="69854"/>
    </bk>
    <bk>
      <rc t="1" v="69855"/>
    </bk>
    <bk>
      <rc t="1" v="69856"/>
    </bk>
    <bk>
      <rc t="1" v="69857"/>
    </bk>
    <bk>
      <rc t="1" v="69858"/>
    </bk>
    <bk>
      <rc t="1" v="69859"/>
    </bk>
    <bk>
      <rc t="1" v="69860"/>
    </bk>
    <bk>
      <rc t="1" v="69861"/>
    </bk>
    <bk>
      <rc t="1" v="69862"/>
    </bk>
    <bk>
      <rc t="1" v="69863"/>
    </bk>
    <bk>
      <rc t="1" v="69864"/>
    </bk>
    <bk>
      <rc t="1" v="69865"/>
    </bk>
    <bk>
      <rc t="1" v="69866"/>
    </bk>
    <bk>
      <rc t="1" v="69867"/>
    </bk>
    <bk>
      <rc t="1" v="69868"/>
    </bk>
    <bk>
      <rc t="1" v="69869"/>
    </bk>
    <bk>
      <rc t="1" v="69870"/>
    </bk>
    <bk>
      <rc t="1" v="69871"/>
    </bk>
    <bk>
      <rc t="1" v="69872"/>
    </bk>
    <bk>
      <rc t="1" v="69873"/>
    </bk>
    <bk>
      <rc t="1" v="69874"/>
    </bk>
    <bk>
      <rc t="1" v="69875"/>
    </bk>
    <bk>
      <rc t="1" v="69876"/>
    </bk>
    <bk>
      <rc t="1" v="69877"/>
    </bk>
    <bk>
      <rc t="1" v="69878"/>
    </bk>
    <bk>
      <rc t="1" v="69879"/>
    </bk>
    <bk>
      <rc t="1" v="69880"/>
    </bk>
    <bk>
      <rc t="1" v="69881"/>
    </bk>
    <bk>
      <rc t="1" v="69882"/>
    </bk>
    <bk>
      <rc t="1" v="69883"/>
    </bk>
    <bk>
      <rc t="1" v="69884"/>
    </bk>
    <bk>
      <rc t="1" v="69885"/>
    </bk>
    <bk>
      <rc t="1" v="69886"/>
    </bk>
    <bk>
      <rc t="1" v="69887"/>
    </bk>
    <bk>
      <rc t="1" v="69888"/>
    </bk>
    <bk>
      <rc t="1" v="69889"/>
    </bk>
    <bk>
      <rc t="1" v="69890"/>
    </bk>
    <bk>
      <rc t="1" v="69891"/>
    </bk>
    <bk>
      <rc t="1" v="69892"/>
    </bk>
    <bk>
      <rc t="1" v="69893"/>
    </bk>
    <bk>
      <rc t="1" v="69894"/>
    </bk>
    <bk>
      <rc t="1" v="69895"/>
    </bk>
    <bk>
      <rc t="1" v="69896"/>
    </bk>
    <bk>
      <rc t="1" v="69897"/>
    </bk>
    <bk>
      <rc t="1" v="69898"/>
    </bk>
    <bk>
      <rc t="1" v="69899"/>
    </bk>
    <bk>
      <rc t="1" v="69900"/>
    </bk>
    <bk>
      <rc t="1" v="69901"/>
    </bk>
    <bk>
      <rc t="1" v="69902"/>
    </bk>
    <bk>
      <rc t="1" v="69903"/>
    </bk>
    <bk>
      <rc t="1" v="69904"/>
    </bk>
    <bk>
      <rc t="1" v="69905"/>
    </bk>
    <bk>
      <rc t="1" v="69906"/>
    </bk>
    <bk>
      <rc t="1" v="69907"/>
    </bk>
    <bk>
      <rc t="1" v="69908"/>
    </bk>
    <bk>
      <rc t="1" v="69909"/>
    </bk>
    <bk>
      <rc t="1" v="69910"/>
    </bk>
    <bk>
      <rc t="1" v="69911"/>
    </bk>
    <bk>
      <rc t="1" v="69912"/>
    </bk>
    <bk>
      <rc t="1" v="69913"/>
    </bk>
    <bk>
      <rc t="1" v="69914"/>
    </bk>
    <bk>
      <rc t="1" v="69915"/>
    </bk>
    <bk>
      <rc t="1" v="69916"/>
    </bk>
    <bk>
      <rc t="1" v="69917"/>
    </bk>
    <bk>
      <rc t="1" v="69918"/>
    </bk>
    <bk>
      <rc t="1" v="69919"/>
    </bk>
    <bk>
      <rc t="1" v="69920"/>
    </bk>
    <bk>
      <rc t="1" v="69921"/>
    </bk>
    <bk>
      <rc t="1" v="69922"/>
    </bk>
    <bk>
      <rc t="1" v="69923"/>
    </bk>
    <bk>
      <rc t="1" v="69924"/>
    </bk>
    <bk>
      <rc t="1" v="69925"/>
    </bk>
    <bk>
      <rc t="1" v="69926"/>
    </bk>
    <bk>
      <rc t="1" v="69927"/>
    </bk>
    <bk>
      <rc t="1" v="69928"/>
    </bk>
    <bk>
      <rc t="1" v="69929"/>
    </bk>
    <bk>
      <rc t="1" v="69930"/>
    </bk>
    <bk>
      <rc t="1" v="69931"/>
    </bk>
    <bk>
      <rc t="1" v="69932"/>
    </bk>
    <bk>
      <rc t="1" v="69933"/>
    </bk>
    <bk>
      <rc t="1" v="69934"/>
    </bk>
    <bk>
      <rc t="1" v="69935"/>
    </bk>
    <bk>
      <rc t="1" v="69936"/>
    </bk>
    <bk>
      <rc t="1" v="69937"/>
    </bk>
    <bk>
      <rc t="1" v="69938"/>
    </bk>
    <bk>
      <rc t="1" v="69939"/>
    </bk>
    <bk>
      <rc t="1" v="69940"/>
    </bk>
    <bk>
      <rc t="1" v="69941"/>
    </bk>
    <bk>
      <rc t="1" v="69942"/>
    </bk>
    <bk>
      <rc t="1" v="69943"/>
    </bk>
    <bk>
      <rc t="1" v="69944"/>
    </bk>
    <bk>
      <rc t="1" v="69945"/>
    </bk>
    <bk>
      <rc t="1" v="69946"/>
    </bk>
    <bk>
      <rc t="1" v="69947"/>
    </bk>
    <bk>
      <rc t="1" v="69948"/>
    </bk>
    <bk>
      <rc t="1" v="69949"/>
    </bk>
    <bk>
      <rc t="1" v="69950"/>
    </bk>
    <bk>
      <rc t="1" v="69951"/>
    </bk>
    <bk>
      <rc t="1" v="69952"/>
    </bk>
    <bk>
      <rc t="1" v="69953"/>
    </bk>
    <bk>
      <rc t="1" v="69954"/>
    </bk>
    <bk>
      <rc t="1" v="69955"/>
    </bk>
    <bk>
      <rc t="1" v="69956"/>
    </bk>
    <bk>
      <rc t="1" v="69957"/>
    </bk>
    <bk>
      <rc t="1" v="69958"/>
    </bk>
    <bk>
      <rc t="1" v="69959"/>
    </bk>
    <bk>
      <rc t="1" v="69960"/>
    </bk>
    <bk>
      <rc t="1" v="69961"/>
    </bk>
    <bk>
      <rc t="1" v="69962"/>
    </bk>
    <bk>
      <rc t="1" v="69963"/>
    </bk>
    <bk>
      <rc t="1" v="69964"/>
    </bk>
    <bk>
      <rc t="1" v="69965"/>
    </bk>
    <bk>
      <rc t="1" v="69966"/>
    </bk>
    <bk>
      <rc t="1" v="69967"/>
    </bk>
    <bk>
      <rc t="1" v="69968"/>
    </bk>
    <bk>
      <rc t="1" v="69969"/>
    </bk>
    <bk>
      <rc t="1" v="69970"/>
    </bk>
    <bk>
      <rc t="1" v="69971"/>
    </bk>
    <bk>
      <rc t="1" v="69972"/>
    </bk>
    <bk>
      <rc t="1" v="69973"/>
    </bk>
    <bk>
      <rc t="1" v="69974"/>
    </bk>
    <bk>
      <rc t="1" v="69975"/>
    </bk>
    <bk>
      <rc t="1" v="69976"/>
    </bk>
    <bk>
      <rc t="1" v="69977"/>
    </bk>
    <bk>
      <rc t="1" v="69978"/>
    </bk>
    <bk>
      <rc t="1" v="69979"/>
    </bk>
    <bk>
      <rc t="1" v="69980"/>
    </bk>
    <bk>
      <rc t="1" v="69981"/>
    </bk>
    <bk>
      <rc t="1" v="69982"/>
    </bk>
    <bk>
      <rc t="1" v="69983"/>
    </bk>
    <bk>
      <rc t="1" v="69984"/>
    </bk>
    <bk>
      <rc t="1" v="69985"/>
    </bk>
    <bk>
      <rc t="1" v="69986"/>
    </bk>
    <bk>
      <rc t="1" v="69987"/>
    </bk>
    <bk>
      <rc t="1" v="69988"/>
    </bk>
    <bk>
      <rc t="1" v="69989"/>
    </bk>
    <bk>
      <rc t="1" v="69990"/>
    </bk>
    <bk>
      <rc t="1" v="69991"/>
    </bk>
    <bk>
      <rc t="1" v="69992"/>
    </bk>
    <bk>
      <rc t="1" v="69993"/>
    </bk>
    <bk>
      <rc t="1" v="69994"/>
    </bk>
    <bk>
      <rc t="1" v="69995"/>
    </bk>
    <bk>
      <rc t="1" v="69996"/>
    </bk>
    <bk>
      <rc t="1" v="69997"/>
    </bk>
    <bk>
      <rc t="1" v="69998"/>
    </bk>
    <bk>
      <rc t="1" v="69999"/>
    </bk>
    <bk>
      <rc t="1" v="70000"/>
    </bk>
    <bk>
      <rc t="1" v="70001"/>
    </bk>
    <bk>
      <rc t="1" v="70002"/>
    </bk>
    <bk>
      <rc t="1" v="70003"/>
    </bk>
    <bk>
      <rc t="1" v="70004"/>
    </bk>
    <bk>
      <rc t="1" v="70005"/>
    </bk>
    <bk>
      <rc t="1" v="70006"/>
    </bk>
    <bk>
      <rc t="1" v="70007"/>
    </bk>
    <bk>
      <rc t="1" v="70008"/>
    </bk>
    <bk>
      <rc t="1" v="70009"/>
    </bk>
    <bk>
      <rc t="1" v="70010"/>
    </bk>
    <bk>
      <rc t="1" v="70011"/>
    </bk>
    <bk>
      <rc t="1" v="70012"/>
    </bk>
    <bk>
      <rc t="1" v="70013"/>
    </bk>
    <bk>
      <rc t="1" v="70014"/>
    </bk>
    <bk>
      <rc t="1" v="70015"/>
    </bk>
    <bk>
      <rc t="1" v="70016"/>
    </bk>
    <bk>
      <rc t="1" v="70017"/>
    </bk>
    <bk>
      <rc t="1" v="70018"/>
    </bk>
    <bk>
      <rc t="1" v="70019"/>
    </bk>
    <bk>
      <rc t="1" v="70020"/>
    </bk>
    <bk>
      <rc t="1" v="70021"/>
    </bk>
    <bk>
      <rc t="1" v="70022"/>
    </bk>
    <bk>
      <rc t="1" v="70023"/>
    </bk>
    <bk>
      <rc t="1" v="70024"/>
    </bk>
    <bk>
      <rc t="1" v="70025"/>
    </bk>
    <bk>
      <rc t="1" v="70026"/>
    </bk>
    <bk>
      <rc t="1" v="70027"/>
    </bk>
    <bk>
      <rc t="1" v="70028"/>
    </bk>
    <bk>
      <rc t="1" v="70029"/>
    </bk>
    <bk>
      <rc t="1" v="70030"/>
    </bk>
    <bk>
      <rc t="1" v="70031"/>
    </bk>
    <bk>
      <rc t="1" v="70032"/>
    </bk>
    <bk>
      <rc t="1" v="70033"/>
    </bk>
    <bk>
      <rc t="1" v="70034"/>
    </bk>
    <bk>
      <rc t="1" v="70035"/>
    </bk>
    <bk>
      <rc t="1" v="70036"/>
    </bk>
    <bk>
      <rc t="1" v="70037"/>
    </bk>
    <bk>
      <rc t="1" v="70038"/>
    </bk>
    <bk>
      <rc t="1" v="70039"/>
    </bk>
    <bk>
      <rc t="1" v="70040"/>
    </bk>
    <bk>
      <rc t="1" v="70041"/>
    </bk>
    <bk>
      <rc t="1" v="70042"/>
    </bk>
    <bk>
      <rc t="1" v="70043"/>
    </bk>
    <bk>
      <rc t="1" v="70044"/>
    </bk>
    <bk>
      <rc t="1" v="70045"/>
    </bk>
    <bk>
      <rc t="1" v="70046"/>
    </bk>
    <bk>
      <rc t="1" v="70047"/>
    </bk>
    <bk>
      <rc t="1" v="70048"/>
    </bk>
    <bk>
      <rc t="1" v="70049"/>
    </bk>
    <bk>
      <rc t="1" v="70050"/>
    </bk>
    <bk>
      <rc t="1" v="70051"/>
    </bk>
    <bk>
      <rc t="1" v="70052"/>
    </bk>
    <bk>
      <rc t="1" v="70053"/>
    </bk>
    <bk>
      <rc t="1" v="70054"/>
    </bk>
    <bk>
      <rc t="1" v="70055"/>
    </bk>
    <bk>
      <rc t="1" v="70056"/>
    </bk>
    <bk>
      <rc t="1" v="70057"/>
    </bk>
    <bk>
      <rc t="1" v="70058"/>
    </bk>
    <bk>
      <rc t="1" v="70059"/>
    </bk>
    <bk>
      <rc t="1" v="70060"/>
    </bk>
    <bk>
      <rc t="1" v="70061"/>
    </bk>
    <bk>
      <rc t="1" v="70062"/>
    </bk>
    <bk>
      <rc t="1" v="70063"/>
    </bk>
    <bk>
      <rc t="1" v="70064"/>
    </bk>
    <bk>
      <rc t="1" v="70065"/>
    </bk>
    <bk>
      <rc t="1" v="70066"/>
    </bk>
    <bk>
      <rc t="1" v="70067"/>
    </bk>
    <bk>
      <rc t="1" v="70068"/>
    </bk>
    <bk>
      <rc t="1" v="70069"/>
    </bk>
    <bk>
      <rc t="1" v="70070"/>
    </bk>
    <bk>
      <rc t="1" v="70071"/>
    </bk>
    <bk>
      <rc t="1" v="70072"/>
    </bk>
    <bk>
      <rc t="1" v="70073"/>
    </bk>
    <bk>
      <rc t="1" v="70074"/>
    </bk>
    <bk>
      <rc t="1" v="70075"/>
    </bk>
    <bk>
      <rc t="1" v="70076"/>
    </bk>
    <bk>
      <rc t="1" v="70077"/>
    </bk>
    <bk>
      <rc t="1" v="70078"/>
    </bk>
    <bk>
      <rc t="1" v="70079"/>
    </bk>
    <bk>
      <rc t="1" v="70080"/>
    </bk>
    <bk>
      <rc t="1" v="70081"/>
    </bk>
    <bk>
      <rc t="1" v="70082"/>
    </bk>
    <bk>
      <rc t="1" v="70083"/>
    </bk>
    <bk>
      <rc t="1" v="70084"/>
    </bk>
    <bk>
      <rc t="1" v="70085"/>
    </bk>
    <bk>
      <rc t="1" v="70086"/>
    </bk>
    <bk>
      <rc t="1" v="70087"/>
    </bk>
    <bk>
      <rc t="1" v="70088"/>
    </bk>
    <bk>
      <rc t="1" v="70089"/>
    </bk>
    <bk>
      <rc t="1" v="70090"/>
    </bk>
    <bk>
      <rc t="1" v="70091"/>
    </bk>
    <bk>
      <rc t="1" v="70092"/>
    </bk>
    <bk>
      <rc t="1" v="70093"/>
    </bk>
    <bk>
      <rc t="1" v="70094"/>
    </bk>
    <bk>
      <rc t="1" v="70095"/>
    </bk>
    <bk>
      <rc t="1" v="70096"/>
    </bk>
    <bk>
      <rc t="1" v="70097"/>
    </bk>
    <bk>
      <rc t="1" v="70098"/>
    </bk>
    <bk>
      <rc t="1" v="70099"/>
    </bk>
    <bk>
      <rc t="1" v="70100"/>
    </bk>
    <bk>
      <rc t="1" v="70101"/>
    </bk>
    <bk>
      <rc t="1" v="70102"/>
    </bk>
    <bk>
      <rc t="1" v="70103"/>
    </bk>
    <bk>
      <rc t="1" v="70104"/>
    </bk>
    <bk>
      <rc t="1" v="70105"/>
    </bk>
    <bk>
      <rc t="1" v="70106"/>
    </bk>
    <bk>
      <rc t="1" v="70107"/>
    </bk>
    <bk>
      <rc t="1" v="70108"/>
    </bk>
    <bk>
      <rc t="1" v="70109"/>
    </bk>
    <bk>
      <rc t="1" v="70110"/>
    </bk>
    <bk>
      <rc t="1" v="70111"/>
    </bk>
    <bk>
      <rc t="1" v="70112"/>
    </bk>
    <bk>
      <rc t="1" v="70113"/>
    </bk>
    <bk>
      <rc t="1" v="70114"/>
    </bk>
    <bk>
      <rc t="1" v="70115"/>
    </bk>
    <bk>
      <rc t="1" v="70116"/>
    </bk>
    <bk>
      <rc t="1" v="70117"/>
    </bk>
    <bk>
      <rc t="1" v="70118"/>
    </bk>
    <bk>
      <rc t="1" v="70119"/>
    </bk>
    <bk>
      <rc t="1" v="70120"/>
    </bk>
    <bk>
      <rc t="1" v="70121"/>
    </bk>
    <bk>
      <rc t="1" v="70122"/>
    </bk>
    <bk>
      <rc t="1" v="70123"/>
    </bk>
    <bk>
      <rc t="1" v="70124"/>
    </bk>
    <bk>
      <rc t="1" v="70125"/>
    </bk>
    <bk>
      <rc t="1" v="70126"/>
    </bk>
    <bk>
      <rc t="1" v="70127"/>
    </bk>
    <bk>
      <rc t="1" v="70128"/>
    </bk>
    <bk>
      <rc t="1" v="70129"/>
    </bk>
    <bk>
      <rc t="1" v="70130"/>
    </bk>
    <bk>
      <rc t="1" v="70131"/>
    </bk>
    <bk>
      <rc t="1" v="70132"/>
    </bk>
    <bk>
      <rc t="1" v="70133"/>
    </bk>
    <bk>
      <rc t="1" v="70134"/>
    </bk>
    <bk>
      <rc t="1" v="70135"/>
    </bk>
    <bk>
      <rc t="1" v="70136"/>
    </bk>
    <bk>
      <rc t="1" v="70137"/>
    </bk>
    <bk>
      <rc t="1" v="70138"/>
    </bk>
    <bk>
      <rc t="1" v="70139"/>
    </bk>
    <bk>
      <rc t="1" v="70140"/>
    </bk>
    <bk>
      <rc t="1" v="70141"/>
    </bk>
    <bk>
      <rc t="1" v="70142"/>
    </bk>
    <bk>
      <rc t="1" v="70143"/>
    </bk>
    <bk>
      <rc t="1" v="70144"/>
    </bk>
    <bk>
      <rc t="1" v="70145"/>
    </bk>
    <bk>
      <rc t="1" v="70146"/>
    </bk>
    <bk>
      <rc t="1" v="70147"/>
    </bk>
    <bk>
      <rc t="1" v="70148"/>
    </bk>
    <bk>
      <rc t="1" v="70149"/>
    </bk>
    <bk>
      <rc t="1" v="70150"/>
    </bk>
    <bk>
      <rc t="1" v="70151"/>
    </bk>
    <bk>
      <rc t="1" v="70152"/>
    </bk>
    <bk>
      <rc t="1" v="70153"/>
    </bk>
    <bk>
      <rc t="1" v="70154"/>
    </bk>
    <bk>
      <rc t="1" v="70155"/>
    </bk>
    <bk>
      <rc t="1" v="70156"/>
    </bk>
    <bk>
      <rc t="1" v="70157"/>
    </bk>
    <bk>
      <rc t="1" v="70158"/>
    </bk>
    <bk>
      <rc t="1" v="70159"/>
    </bk>
    <bk>
      <rc t="1" v="70160"/>
    </bk>
    <bk>
      <rc t="1" v="70161"/>
    </bk>
    <bk>
      <rc t="1" v="70162"/>
    </bk>
    <bk>
      <rc t="1" v="70163"/>
    </bk>
    <bk>
      <rc t="1" v="70164"/>
    </bk>
    <bk>
      <rc t="1" v="70165"/>
    </bk>
    <bk>
      <rc t="1" v="70166"/>
    </bk>
    <bk>
      <rc t="1" v="70167"/>
    </bk>
    <bk>
      <rc t="1" v="70168"/>
    </bk>
    <bk>
      <rc t="1" v="70169"/>
    </bk>
    <bk>
      <rc t="1" v="70170"/>
    </bk>
    <bk>
      <rc t="1" v="70171"/>
    </bk>
    <bk>
      <rc t="1" v="70172"/>
    </bk>
    <bk>
      <rc t="1" v="70173"/>
    </bk>
    <bk>
      <rc t="1" v="70174"/>
    </bk>
    <bk>
      <rc t="1" v="70175"/>
    </bk>
    <bk>
      <rc t="1" v="70176"/>
    </bk>
    <bk>
      <rc t="1" v="70177"/>
    </bk>
    <bk>
      <rc t="1" v="70178"/>
    </bk>
    <bk>
      <rc t="1" v="70179"/>
    </bk>
    <bk>
      <rc t="1" v="70180"/>
    </bk>
    <bk>
      <rc t="1" v="70181"/>
    </bk>
    <bk>
      <rc t="1" v="70182"/>
    </bk>
    <bk>
      <rc t="1" v="70183"/>
    </bk>
    <bk>
      <rc t="1" v="70184"/>
    </bk>
    <bk>
      <rc t="1" v="70185"/>
    </bk>
    <bk>
      <rc t="1" v="70186"/>
    </bk>
    <bk>
      <rc t="1" v="70187"/>
    </bk>
    <bk>
      <rc t="1" v="70188"/>
    </bk>
    <bk>
      <rc t="1" v="70189"/>
    </bk>
    <bk>
      <rc t="1" v="70190"/>
    </bk>
    <bk>
      <rc t="1" v="70191"/>
    </bk>
    <bk>
      <rc t="1" v="70192"/>
    </bk>
    <bk>
      <rc t="1" v="70193"/>
    </bk>
    <bk>
      <rc t="1" v="70194"/>
    </bk>
    <bk>
      <rc t="1" v="70195"/>
    </bk>
    <bk>
      <rc t="1" v="70196"/>
    </bk>
    <bk>
      <rc t="1" v="70197"/>
    </bk>
    <bk>
      <rc t="1" v="70198"/>
    </bk>
    <bk>
      <rc t="1" v="70199"/>
    </bk>
    <bk>
      <rc t="1" v="70200"/>
    </bk>
    <bk>
      <rc t="1" v="70201"/>
    </bk>
    <bk>
      <rc t="1" v="70202"/>
    </bk>
    <bk>
      <rc t="1" v="70203"/>
    </bk>
    <bk>
      <rc t="1" v="70204"/>
    </bk>
    <bk>
      <rc t="1" v="70205"/>
    </bk>
    <bk>
      <rc t="1" v="70206"/>
    </bk>
    <bk>
      <rc t="1" v="70207"/>
    </bk>
    <bk>
      <rc t="1" v="70208"/>
    </bk>
    <bk>
      <rc t="1" v="70209"/>
    </bk>
    <bk>
      <rc t="1" v="70210"/>
    </bk>
    <bk>
      <rc t="1" v="70211"/>
    </bk>
    <bk>
      <rc t="1" v="70212"/>
    </bk>
    <bk>
      <rc t="1" v="70213"/>
    </bk>
    <bk>
      <rc t="1" v="70214"/>
    </bk>
    <bk>
      <rc t="1" v="70215"/>
    </bk>
    <bk>
      <rc t="1" v="70216"/>
    </bk>
    <bk>
      <rc t="1" v="70217"/>
    </bk>
    <bk>
      <rc t="1" v="70218"/>
    </bk>
    <bk>
      <rc t="1" v="70219"/>
    </bk>
    <bk>
      <rc t="1" v="70220"/>
    </bk>
    <bk>
      <rc t="1" v="70221"/>
    </bk>
    <bk>
      <rc t="1" v="70222"/>
    </bk>
    <bk>
      <rc t="1" v="70223"/>
    </bk>
    <bk>
      <rc t="1" v="70224"/>
    </bk>
    <bk>
      <rc t="1" v="70225"/>
    </bk>
    <bk>
      <rc t="1" v="70226"/>
    </bk>
    <bk>
      <rc t="1" v="70227"/>
    </bk>
    <bk>
      <rc t="1" v="70228"/>
    </bk>
    <bk>
      <rc t="1" v="70229"/>
    </bk>
    <bk>
      <rc t="1" v="70230"/>
    </bk>
    <bk>
      <rc t="1" v="70231"/>
    </bk>
    <bk>
      <rc t="1" v="70232"/>
    </bk>
    <bk>
      <rc t="1" v="70233"/>
    </bk>
    <bk>
      <rc t="1" v="70234"/>
    </bk>
    <bk>
      <rc t="1" v="70235"/>
    </bk>
    <bk>
      <rc t="1" v="70236"/>
    </bk>
    <bk>
      <rc t="1" v="70237"/>
    </bk>
    <bk>
      <rc t="1" v="70238"/>
    </bk>
    <bk>
      <rc t="1" v="70239"/>
    </bk>
    <bk>
      <rc t="1" v="70240"/>
    </bk>
    <bk>
      <rc t="1" v="70241"/>
    </bk>
    <bk>
      <rc t="1" v="70242"/>
    </bk>
    <bk>
      <rc t="1" v="70243"/>
    </bk>
    <bk>
      <rc t="1" v="70244"/>
    </bk>
    <bk>
      <rc t="1" v="70245"/>
    </bk>
    <bk>
      <rc t="1" v="70246"/>
    </bk>
    <bk>
      <rc t="1" v="70247"/>
    </bk>
    <bk>
      <rc t="1" v="70248"/>
    </bk>
    <bk>
      <rc t="1" v="70249"/>
    </bk>
    <bk>
      <rc t="1" v="70250"/>
    </bk>
    <bk>
      <rc t="1" v="70251"/>
    </bk>
    <bk>
      <rc t="1" v="70252"/>
    </bk>
    <bk>
      <rc t="1" v="70253"/>
    </bk>
    <bk>
      <rc t="1" v="70254"/>
    </bk>
    <bk>
      <rc t="1" v="70255"/>
    </bk>
    <bk>
      <rc t="1" v="70256"/>
    </bk>
    <bk>
      <rc t="1" v="70257"/>
    </bk>
    <bk>
      <rc t="1" v="70258"/>
    </bk>
    <bk>
      <rc t="1" v="70259"/>
    </bk>
    <bk>
      <rc t="1" v="70260"/>
    </bk>
    <bk>
      <rc t="1" v="70261"/>
    </bk>
    <bk>
      <rc t="1" v="70262"/>
    </bk>
    <bk>
      <rc t="1" v="70263"/>
    </bk>
    <bk>
      <rc t="1" v="70264"/>
    </bk>
    <bk>
      <rc t="1" v="70265"/>
    </bk>
    <bk>
      <rc t="1" v="70266"/>
    </bk>
    <bk>
      <rc t="1" v="70267"/>
    </bk>
    <bk>
      <rc t="1" v="70268"/>
    </bk>
    <bk>
      <rc t="1" v="70269"/>
    </bk>
    <bk>
      <rc t="1" v="70270"/>
    </bk>
    <bk>
      <rc t="1" v="70271"/>
    </bk>
    <bk>
      <rc t="1" v="70272"/>
    </bk>
    <bk>
      <rc t="1" v="70273"/>
    </bk>
    <bk>
      <rc t="1" v="70274"/>
    </bk>
    <bk>
      <rc t="1" v="70275"/>
    </bk>
    <bk>
      <rc t="1" v="70276"/>
    </bk>
    <bk>
      <rc t="1" v="70277"/>
    </bk>
    <bk>
      <rc t="1" v="70278"/>
    </bk>
    <bk>
      <rc t="1" v="70279"/>
    </bk>
    <bk>
      <rc t="1" v="70280"/>
    </bk>
    <bk>
      <rc t="1" v="70281"/>
    </bk>
    <bk>
      <rc t="1" v="70282"/>
    </bk>
    <bk>
      <rc t="1" v="70283"/>
    </bk>
    <bk>
      <rc t="1" v="70284"/>
    </bk>
    <bk>
      <rc t="1" v="70285"/>
    </bk>
    <bk>
      <rc t="1" v="70286"/>
    </bk>
    <bk>
      <rc t="1" v="70287"/>
    </bk>
    <bk>
      <rc t="1" v="70288"/>
    </bk>
    <bk>
      <rc t="1" v="70289"/>
    </bk>
    <bk>
      <rc t="1" v="70290"/>
    </bk>
    <bk>
      <rc t="1" v="70291"/>
    </bk>
    <bk>
      <rc t="1" v="70292"/>
    </bk>
    <bk>
      <rc t="1" v="70293"/>
    </bk>
    <bk>
      <rc t="1" v="70294"/>
    </bk>
    <bk>
      <rc t="1" v="70295"/>
    </bk>
    <bk>
      <rc t="1" v="70296"/>
    </bk>
    <bk>
      <rc t="1" v="70297"/>
    </bk>
    <bk>
      <rc t="1" v="70298"/>
    </bk>
    <bk>
      <rc t="1" v="70299"/>
    </bk>
    <bk>
      <rc t="1" v="70300"/>
    </bk>
    <bk>
      <rc t="1" v="70301"/>
    </bk>
    <bk>
      <rc t="1" v="70302"/>
    </bk>
    <bk>
      <rc t="1" v="70303"/>
    </bk>
    <bk>
      <rc t="1" v="70304"/>
    </bk>
    <bk>
      <rc t="1" v="70305"/>
    </bk>
    <bk>
      <rc t="1" v="70306"/>
    </bk>
    <bk>
      <rc t="1" v="70307"/>
    </bk>
    <bk>
      <rc t="1" v="70308"/>
    </bk>
    <bk>
      <rc t="1" v="70309"/>
    </bk>
    <bk>
      <rc t="1" v="70310"/>
    </bk>
    <bk>
      <rc t="1" v="70311"/>
    </bk>
    <bk>
      <rc t="1" v="70312"/>
    </bk>
    <bk>
      <rc t="1" v="70313"/>
    </bk>
    <bk>
      <rc t="1" v="70314"/>
    </bk>
    <bk>
      <rc t="1" v="70315"/>
    </bk>
    <bk>
      <rc t="1" v="70316"/>
    </bk>
    <bk>
      <rc t="1" v="70317"/>
    </bk>
    <bk>
      <rc t="1" v="70318"/>
    </bk>
    <bk>
      <rc t="1" v="70319"/>
    </bk>
    <bk>
      <rc t="1" v="70320"/>
    </bk>
    <bk>
      <rc t="1" v="70321"/>
    </bk>
    <bk>
      <rc t="1" v="70322"/>
    </bk>
    <bk>
      <rc t="1" v="70323"/>
    </bk>
    <bk>
      <rc t="1" v="70324"/>
    </bk>
    <bk>
      <rc t="1" v="70325"/>
    </bk>
    <bk>
      <rc t="1" v="70326"/>
    </bk>
    <bk>
      <rc t="1" v="70327"/>
    </bk>
    <bk>
      <rc t="1" v="70328"/>
    </bk>
    <bk>
      <rc t="1" v="70329"/>
    </bk>
    <bk>
      <rc t="1" v="70330"/>
    </bk>
    <bk>
      <rc t="1" v="70331"/>
    </bk>
    <bk>
      <rc t="1" v="70332"/>
    </bk>
    <bk>
      <rc t="1" v="70333"/>
    </bk>
    <bk>
      <rc t="1" v="70334"/>
    </bk>
    <bk>
      <rc t="1" v="70335"/>
    </bk>
    <bk>
      <rc t="1" v="70336"/>
    </bk>
    <bk>
      <rc t="1" v="70337"/>
    </bk>
    <bk>
      <rc t="1" v="70338"/>
    </bk>
    <bk>
      <rc t="1" v="70339"/>
    </bk>
    <bk>
      <rc t="1" v="70340"/>
    </bk>
    <bk>
      <rc t="1" v="70341"/>
    </bk>
    <bk>
      <rc t="1" v="70342"/>
    </bk>
    <bk>
      <rc t="1" v="70343"/>
    </bk>
    <bk>
      <rc t="1" v="70344"/>
    </bk>
    <bk>
      <rc t="1" v="70345"/>
    </bk>
    <bk>
      <rc t="1" v="70346"/>
    </bk>
    <bk>
      <rc t="1" v="70347"/>
    </bk>
    <bk>
      <rc t="1" v="70348"/>
    </bk>
    <bk>
      <rc t="1" v="70349"/>
    </bk>
    <bk>
      <rc t="1" v="70350"/>
    </bk>
    <bk>
      <rc t="1" v="70351"/>
    </bk>
    <bk>
      <rc t="1" v="70352"/>
    </bk>
    <bk>
      <rc t="1" v="70353"/>
    </bk>
    <bk>
      <rc t="1" v="70354"/>
    </bk>
    <bk>
      <rc t="1" v="70355"/>
    </bk>
    <bk>
      <rc t="1" v="70356"/>
    </bk>
    <bk>
      <rc t="1" v="70357"/>
    </bk>
    <bk>
      <rc t="1" v="70358"/>
    </bk>
    <bk>
      <rc t="1" v="70359"/>
    </bk>
    <bk>
      <rc t="1" v="70360"/>
    </bk>
    <bk>
      <rc t="1" v="70361"/>
    </bk>
    <bk>
      <rc t="1" v="70362"/>
    </bk>
    <bk>
      <rc t="1" v="70363"/>
    </bk>
    <bk>
      <rc t="1" v="70364"/>
    </bk>
    <bk>
      <rc t="1" v="70365"/>
    </bk>
    <bk>
      <rc t="1" v="70366"/>
    </bk>
    <bk>
      <rc t="1" v="70367"/>
    </bk>
    <bk>
      <rc t="1" v="70368"/>
    </bk>
    <bk>
      <rc t="1" v="70369"/>
    </bk>
    <bk>
      <rc t="1" v="70370"/>
    </bk>
    <bk>
      <rc t="1" v="70371"/>
    </bk>
    <bk>
      <rc t="1" v="70372"/>
    </bk>
    <bk>
      <rc t="1" v="70373"/>
    </bk>
    <bk>
      <rc t="1" v="70374"/>
    </bk>
    <bk>
      <rc t="1" v="70375"/>
    </bk>
    <bk>
      <rc t="1" v="70376"/>
    </bk>
    <bk>
      <rc t="1" v="70377"/>
    </bk>
    <bk>
      <rc t="1" v="70378"/>
    </bk>
    <bk>
      <rc t="1" v="70379"/>
    </bk>
    <bk>
      <rc t="1" v="70380"/>
    </bk>
    <bk>
      <rc t="1" v="70381"/>
    </bk>
    <bk>
      <rc t="1" v="70382"/>
    </bk>
    <bk>
      <rc t="1" v="70383"/>
    </bk>
    <bk>
      <rc t="1" v="70384"/>
    </bk>
    <bk>
      <rc t="1" v="70385"/>
    </bk>
    <bk>
      <rc t="1" v="70386"/>
    </bk>
    <bk>
      <rc t="1" v="70387"/>
    </bk>
    <bk>
      <rc t="1" v="70388"/>
    </bk>
    <bk>
      <rc t="1" v="70389"/>
    </bk>
    <bk>
      <rc t="1" v="70390"/>
    </bk>
    <bk>
      <rc t="1" v="70391"/>
    </bk>
    <bk>
      <rc t="1" v="70392"/>
    </bk>
    <bk>
      <rc t="1" v="70393"/>
    </bk>
    <bk>
      <rc t="1" v="70394"/>
    </bk>
    <bk>
      <rc t="1" v="70395"/>
    </bk>
    <bk>
      <rc t="1" v="70396"/>
    </bk>
    <bk>
      <rc t="1" v="70397"/>
    </bk>
    <bk>
      <rc t="1" v="70398"/>
    </bk>
    <bk>
      <rc t="1" v="70399"/>
    </bk>
    <bk>
      <rc t="1" v="70400"/>
    </bk>
    <bk>
      <rc t="1" v="70401"/>
    </bk>
    <bk>
      <rc t="1" v="70402"/>
    </bk>
    <bk>
      <rc t="1" v="70403"/>
    </bk>
    <bk>
      <rc t="1" v="70404"/>
    </bk>
    <bk>
      <rc t="1" v="70405"/>
    </bk>
    <bk>
      <rc t="1" v="70406"/>
    </bk>
    <bk>
      <rc t="1" v="70407"/>
    </bk>
    <bk>
      <rc t="1" v="70408"/>
    </bk>
    <bk>
      <rc t="1" v="70409"/>
    </bk>
    <bk>
      <rc t="1" v="70410"/>
    </bk>
    <bk>
      <rc t="1" v="70411"/>
    </bk>
    <bk>
      <rc t="1" v="70412"/>
    </bk>
    <bk>
      <rc t="1" v="70413"/>
    </bk>
    <bk>
      <rc t="1" v="70414"/>
    </bk>
    <bk>
      <rc t="1" v="70415"/>
    </bk>
    <bk>
      <rc t="1" v="70416"/>
    </bk>
    <bk>
      <rc t="1" v="70417"/>
    </bk>
    <bk>
      <rc t="1" v="70418"/>
    </bk>
    <bk>
      <rc t="1" v="70419"/>
    </bk>
    <bk>
      <rc t="1" v="70420"/>
    </bk>
    <bk>
      <rc t="1" v="70421"/>
    </bk>
    <bk>
      <rc t="1" v="70422"/>
    </bk>
    <bk>
      <rc t="1" v="70423"/>
    </bk>
    <bk>
      <rc t="1" v="70424"/>
    </bk>
    <bk>
      <rc t="1" v="70425"/>
    </bk>
    <bk>
      <rc t="1" v="70426"/>
    </bk>
    <bk>
      <rc t="1" v="70427"/>
    </bk>
    <bk>
      <rc t="1" v="70428"/>
    </bk>
    <bk>
      <rc t="1" v="70429"/>
    </bk>
    <bk>
      <rc t="1" v="70430"/>
    </bk>
    <bk>
      <rc t="1" v="70431"/>
    </bk>
    <bk>
      <rc t="1" v="70432"/>
    </bk>
    <bk>
      <rc t="1" v="70433"/>
    </bk>
    <bk>
      <rc t="1" v="70434"/>
    </bk>
    <bk>
      <rc t="1" v="70435"/>
    </bk>
    <bk>
      <rc t="1" v="70436"/>
    </bk>
    <bk>
      <rc t="1" v="70437"/>
    </bk>
    <bk>
      <rc t="1" v="70438"/>
    </bk>
    <bk>
      <rc t="1" v="70439"/>
    </bk>
    <bk>
      <rc t="1" v="70440"/>
    </bk>
    <bk>
      <rc t="1" v="70441"/>
    </bk>
    <bk>
      <rc t="1" v="70442"/>
    </bk>
    <bk>
      <rc t="1" v="70443"/>
    </bk>
    <bk>
      <rc t="1" v="70444"/>
    </bk>
    <bk>
      <rc t="1" v="70445"/>
    </bk>
    <bk>
      <rc t="1" v="70446"/>
    </bk>
    <bk>
      <rc t="1" v="70447"/>
    </bk>
    <bk>
      <rc t="1" v="70448"/>
    </bk>
    <bk>
      <rc t="1" v="70449"/>
    </bk>
    <bk>
      <rc t="1" v="70450"/>
    </bk>
    <bk>
      <rc t="1" v="70451"/>
    </bk>
    <bk>
      <rc t="1" v="70452"/>
    </bk>
    <bk>
      <rc t="1" v="70453"/>
    </bk>
    <bk>
      <rc t="1" v="70454"/>
    </bk>
    <bk>
      <rc t="1" v="70455"/>
    </bk>
    <bk>
      <rc t="1" v="70456"/>
    </bk>
    <bk>
      <rc t="1" v="70457"/>
    </bk>
    <bk>
      <rc t="1" v="70458"/>
    </bk>
    <bk>
      <rc t="1" v="70459"/>
    </bk>
    <bk>
      <rc t="1" v="70460"/>
    </bk>
    <bk>
      <rc t="1" v="70461"/>
    </bk>
    <bk>
      <rc t="1" v="70462"/>
    </bk>
    <bk>
      <rc t="1" v="70463"/>
    </bk>
    <bk>
      <rc t="1" v="70464"/>
    </bk>
    <bk>
      <rc t="1" v="70465"/>
    </bk>
    <bk>
      <rc t="1" v="70466"/>
    </bk>
    <bk>
      <rc t="1" v="70467"/>
    </bk>
    <bk>
      <rc t="1" v="70468"/>
    </bk>
    <bk>
      <rc t="1" v="70469"/>
    </bk>
    <bk>
      <rc t="1" v="70470"/>
    </bk>
    <bk>
      <rc t="1" v="70471"/>
    </bk>
    <bk>
      <rc t="1" v="70472"/>
    </bk>
    <bk>
      <rc t="1" v="70473"/>
    </bk>
    <bk>
      <rc t="1" v="70474"/>
    </bk>
    <bk>
      <rc t="1" v="70475"/>
    </bk>
    <bk>
      <rc t="1" v="70476"/>
    </bk>
    <bk>
      <rc t="1" v="70477"/>
    </bk>
    <bk>
      <rc t="1" v="70478"/>
    </bk>
    <bk>
      <rc t="1" v="70479"/>
    </bk>
    <bk>
      <rc t="1" v="70480"/>
    </bk>
    <bk>
      <rc t="1" v="70481"/>
    </bk>
    <bk>
      <rc t="1" v="70482"/>
    </bk>
    <bk>
      <rc t="1" v="70483"/>
    </bk>
    <bk>
      <rc t="1" v="70484"/>
    </bk>
    <bk>
      <rc t="1" v="70485"/>
    </bk>
    <bk>
      <rc t="1" v="70486"/>
    </bk>
    <bk>
      <rc t="1" v="70487"/>
    </bk>
    <bk>
      <rc t="1" v="70488"/>
    </bk>
    <bk>
      <rc t="1" v="70489"/>
    </bk>
    <bk>
      <rc t="1" v="70490"/>
    </bk>
    <bk>
      <rc t="1" v="70491"/>
    </bk>
    <bk>
      <rc t="1" v="70492"/>
    </bk>
    <bk>
      <rc t="1" v="70493"/>
    </bk>
    <bk>
      <rc t="1" v="70494"/>
    </bk>
    <bk>
      <rc t="1" v="70495"/>
    </bk>
    <bk>
      <rc t="1" v="70496"/>
    </bk>
    <bk>
      <rc t="1" v="70497"/>
    </bk>
    <bk>
      <rc t="1" v="70498"/>
    </bk>
    <bk>
      <rc t="1" v="70499"/>
    </bk>
    <bk>
      <rc t="1" v="70500"/>
    </bk>
    <bk>
      <rc t="1" v="70501"/>
    </bk>
    <bk>
      <rc t="1" v="70502"/>
    </bk>
    <bk>
      <rc t="1" v="70503"/>
    </bk>
    <bk>
      <rc t="1" v="70504"/>
    </bk>
    <bk>
      <rc t="1" v="70505"/>
    </bk>
    <bk>
      <rc t="1" v="70506"/>
    </bk>
    <bk>
      <rc t="1" v="70507"/>
    </bk>
    <bk>
      <rc t="1" v="70508"/>
    </bk>
    <bk>
      <rc t="1" v="70509"/>
    </bk>
    <bk>
      <rc t="1" v="70510"/>
    </bk>
    <bk>
      <rc t="1" v="70511"/>
    </bk>
    <bk>
      <rc t="1" v="70512"/>
    </bk>
    <bk>
      <rc t="1" v="70513"/>
    </bk>
    <bk>
      <rc t="1" v="70514"/>
    </bk>
    <bk>
      <rc t="1" v="70515"/>
    </bk>
    <bk>
      <rc t="1" v="70516"/>
    </bk>
    <bk>
      <rc t="1" v="70517"/>
    </bk>
    <bk>
      <rc t="1" v="70518"/>
    </bk>
    <bk>
      <rc t="1" v="70519"/>
    </bk>
    <bk>
      <rc t="1" v="70520"/>
    </bk>
    <bk>
      <rc t="1" v="70521"/>
    </bk>
    <bk>
      <rc t="1" v="70522"/>
    </bk>
    <bk>
      <rc t="1" v="70523"/>
    </bk>
    <bk>
      <rc t="1" v="70524"/>
    </bk>
    <bk>
      <rc t="1" v="70525"/>
    </bk>
    <bk>
      <rc t="1" v="70526"/>
    </bk>
    <bk>
      <rc t="1" v="70527"/>
    </bk>
    <bk>
      <rc t="1" v="70528"/>
    </bk>
    <bk>
      <rc t="1" v="70529"/>
    </bk>
    <bk>
      <rc t="1" v="70530"/>
    </bk>
    <bk>
      <rc t="1" v="70531"/>
    </bk>
    <bk>
      <rc t="1" v="70532"/>
    </bk>
    <bk>
      <rc t="1" v="70533"/>
    </bk>
    <bk>
      <rc t="1" v="70534"/>
    </bk>
    <bk>
      <rc t="1" v="70535"/>
    </bk>
    <bk>
      <rc t="1" v="70536"/>
    </bk>
    <bk>
      <rc t="1" v="70537"/>
    </bk>
    <bk>
      <rc t="1" v="70538"/>
    </bk>
    <bk>
      <rc t="1" v="70539"/>
    </bk>
    <bk>
      <rc t="1" v="70540"/>
    </bk>
    <bk>
      <rc t="1" v="70541"/>
    </bk>
    <bk>
      <rc t="1" v="70542"/>
    </bk>
    <bk>
      <rc t="1" v="70543"/>
    </bk>
    <bk>
      <rc t="1" v="70544"/>
    </bk>
    <bk>
      <rc t="1" v="70545"/>
    </bk>
    <bk>
      <rc t="1" v="70546"/>
    </bk>
    <bk>
      <rc t="1" v="70547"/>
    </bk>
    <bk>
      <rc t="1" v="70548"/>
    </bk>
    <bk>
      <rc t="1" v="70549"/>
    </bk>
    <bk>
      <rc t="1" v="70550"/>
    </bk>
    <bk>
      <rc t="1" v="70551"/>
    </bk>
    <bk>
      <rc t="1" v="70552"/>
    </bk>
    <bk>
      <rc t="1" v="70553"/>
    </bk>
    <bk>
      <rc t="1" v="70554"/>
    </bk>
    <bk>
      <rc t="1" v="70555"/>
    </bk>
    <bk>
      <rc t="1" v="70556"/>
    </bk>
    <bk>
      <rc t="1" v="70557"/>
    </bk>
    <bk>
      <rc t="1" v="70558"/>
    </bk>
    <bk>
      <rc t="1" v="70559"/>
    </bk>
    <bk>
      <rc t="1" v="70560"/>
    </bk>
    <bk>
      <rc t="1" v="70561"/>
    </bk>
    <bk>
      <rc t="1" v="70562"/>
    </bk>
    <bk>
      <rc t="1" v="70563"/>
    </bk>
    <bk>
      <rc t="1" v="70564"/>
    </bk>
    <bk>
      <rc t="1" v="70565"/>
    </bk>
    <bk>
      <rc t="1" v="70566"/>
    </bk>
    <bk>
      <rc t="1" v="70567"/>
    </bk>
    <bk>
      <rc t="1" v="70568"/>
    </bk>
    <bk>
      <rc t="1" v="70569"/>
    </bk>
    <bk>
      <rc t="1" v="70570"/>
    </bk>
    <bk>
      <rc t="1" v="70571"/>
    </bk>
    <bk>
      <rc t="1" v="70572"/>
    </bk>
    <bk>
      <rc t="1" v="70573"/>
    </bk>
    <bk>
      <rc t="1" v="70574"/>
    </bk>
    <bk>
      <rc t="1" v="70575"/>
    </bk>
    <bk>
      <rc t="1" v="70576"/>
    </bk>
    <bk>
      <rc t="1" v="70577"/>
    </bk>
    <bk>
      <rc t="1" v="70578"/>
    </bk>
    <bk>
      <rc t="1" v="70579"/>
    </bk>
    <bk>
      <rc t="1" v="70580"/>
    </bk>
    <bk>
      <rc t="1" v="70581"/>
    </bk>
    <bk>
      <rc t="1" v="70582"/>
    </bk>
    <bk>
      <rc t="1" v="70583"/>
    </bk>
    <bk>
      <rc t="1" v="70584"/>
    </bk>
    <bk>
      <rc t="1" v="70585"/>
    </bk>
    <bk>
      <rc t="1" v="70586"/>
    </bk>
    <bk>
      <rc t="1" v="70587"/>
    </bk>
    <bk>
      <rc t="1" v="70588"/>
    </bk>
    <bk>
      <rc t="1" v="70589"/>
    </bk>
    <bk>
      <rc t="1" v="70590"/>
    </bk>
    <bk>
      <rc t="1" v="70591"/>
    </bk>
    <bk>
      <rc t="1" v="70592"/>
    </bk>
    <bk>
      <rc t="1" v="70593"/>
    </bk>
    <bk>
      <rc t="1" v="70594"/>
    </bk>
    <bk>
      <rc t="1" v="70595"/>
    </bk>
    <bk>
      <rc t="1" v="70596"/>
    </bk>
    <bk>
      <rc t="1" v="70597"/>
    </bk>
    <bk>
      <rc t="1" v="70598"/>
    </bk>
    <bk>
      <rc t="1" v="70599"/>
    </bk>
    <bk>
      <rc t="1" v="70600"/>
    </bk>
    <bk>
      <rc t="1" v="70601"/>
    </bk>
    <bk>
      <rc t="1" v="70602"/>
    </bk>
    <bk>
      <rc t="1" v="70603"/>
    </bk>
    <bk>
      <rc t="1" v="70604"/>
    </bk>
    <bk>
      <rc t="1" v="70605"/>
    </bk>
    <bk>
      <rc t="1" v="70606"/>
    </bk>
    <bk>
      <rc t="1" v="70607"/>
    </bk>
    <bk>
      <rc t="1" v="70608"/>
    </bk>
    <bk>
      <rc t="1" v="70609"/>
    </bk>
    <bk>
      <rc t="1" v="70610"/>
    </bk>
    <bk>
      <rc t="1" v="70611"/>
    </bk>
    <bk>
      <rc t="1" v="70612"/>
    </bk>
    <bk>
      <rc t="1" v="70613"/>
    </bk>
    <bk>
      <rc t="1" v="70614"/>
    </bk>
    <bk>
      <rc t="1" v="70615"/>
    </bk>
    <bk>
      <rc t="1" v="70616"/>
    </bk>
    <bk>
      <rc t="1" v="70617"/>
    </bk>
    <bk>
      <rc t="1" v="70618"/>
    </bk>
    <bk>
      <rc t="1" v="70619"/>
    </bk>
    <bk>
      <rc t="1" v="70620"/>
    </bk>
    <bk>
      <rc t="1" v="70621"/>
    </bk>
    <bk>
      <rc t="1" v="70622"/>
    </bk>
    <bk>
      <rc t="1" v="70623"/>
    </bk>
    <bk>
      <rc t="1" v="70624"/>
    </bk>
    <bk>
      <rc t="1" v="70625"/>
    </bk>
    <bk>
      <rc t="1" v="70626"/>
    </bk>
    <bk>
      <rc t="1" v="70627"/>
    </bk>
    <bk>
      <rc t="1" v="70628"/>
    </bk>
    <bk>
      <rc t="1" v="70629"/>
    </bk>
    <bk>
      <rc t="1" v="70630"/>
    </bk>
    <bk>
      <rc t="1" v="70631"/>
    </bk>
    <bk>
      <rc t="1" v="70632"/>
    </bk>
    <bk>
      <rc t="1" v="70633"/>
    </bk>
    <bk>
      <rc t="1" v="70634"/>
    </bk>
    <bk>
      <rc t="1" v="70635"/>
    </bk>
    <bk>
      <rc t="1" v="70636"/>
    </bk>
    <bk>
      <rc t="1" v="70637"/>
    </bk>
    <bk>
      <rc t="1" v="70638"/>
    </bk>
    <bk>
      <rc t="1" v="70639"/>
    </bk>
    <bk>
      <rc t="1" v="70640"/>
    </bk>
    <bk>
      <rc t="1" v="70641"/>
    </bk>
    <bk>
      <rc t="1" v="70642"/>
    </bk>
    <bk>
      <rc t="1" v="70643"/>
    </bk>
    <bk>
      <rc t="1" v="70644"/>
    </bk>
    <bk>
      <rc t="1" v="70645"/>
    </bk>
    <bk>
      <rc t="1" v="70646"/>
    </bk>
    <bk>
      <rc t="1" v="70647"/>
    </bk>
    <bk>
      <rc t="1" v="70648"/>
    </bk>
    <bk>
      <rc t="1" v="70649"/>
    </bk>
    <bk>
      <rc t="1" v="70650"/>
    </bk>
    <bk>
      <rc t="1" v="70651"/>
    </bk>
    <bk>
      <rc t="1" v="70652"/>
    </bk>
    <bk>
      <rc t="1" v="70653"/>
    </bk>
    <bk>
      <rc t="1" v="70654"/>
    </bk>
    <bk>
      <rc t="1" v="70655"/>
    </bk>
    <bk>
      <rc t="1" v="70656"/>
    </bk>
    <bk>
      <rc t="1" v="70657"/>
    </bk>
    <bk>
      <rc t="1" v="70658"/>
    </bk>
    <bk>
      <rc t="1" v="70659"/>
    </bk>
    <bk>
      <rc t="1" v="70660"/>
    </bk>
    <bk>
      <rc t="1" v="70661"/>
    </bk>
    <bk>
      <rc t="1" v="70662"/>
    </bk>
    <bk>
      <rc t="1" v="70663"/>
    </bk>
    <bk>
      <rc t="1" v="70664"/>
    </bk>
    <bk>
      <rc t="1" v="70665"/>
    </bk>
    <bk>
      <rc t="1" v="70666"/>
    </bk>
    <bk>
      <rc t="1" v="70667"/>
    </bk>
    <bk>
      <rc t="1" v="70668"/>
    </bk>
    <bk>
      <rc t="1" v="70669"/>
    </bk>
    <bk>
      <rc t="1" v="70670"/>
    </bk>
    <bk>
      <rc t="1" v="70671"/>
    </bk>
    <bk>
      <rc t="1" v="70672"/>
    </bk>
    <bk>
      <rc t="1" v="70673"/>
    </bk>
    <bk>
      <rc t="1" v="70674"/>
    </bk>
    <bk>
      <rc t="1" v="70675"/>
    </bk>
    <bk>
      <rc t="1" v="70676"/>
    </bk>
    <bk>
      <rc t="1" v="70677"/>
    </bk>
    <bk>
      <rc t="1" v="70678"/>
    </bk>
    <bk>
      <rc t="1" v="70679"/>
    </bk>
    <bk>
      <rc t="1" v="70680"/>
    </bk>
    <bk>
      <rc t="1" v="70681"/>
    </bk>
    <bk>
      <rc t="1" v="70682"/>
    </bk>
    <bk>
      <rc t="1" v="70683"/>
    </bk>
    <bk>
      <rc t="1" v="70684"/>
    </bk>
    <bk>
      <rc t="1" v="70685"/>
    </bk>
    <bk>
      <rc t="1" v="70686"/>
    </bk>
    <bk>
      <rc t="1" v="70687"/>
    </bk>
    <bk>
      <rc t="1" v="70688"/>
    </bk>
    <bk>
      <rc t="1" v="70689"/>
    </bk>
    <bk>
      <rc t="1" v="70690"/>
    </bk>
    <bk>
      <rc t="1" v="70691"/>
    </bk>
    <bk>
      <rc t="1" v="70692"/>
    </bk>
    <bk>
      <rc t="1" v="70693"/>
    </bk>
    <bk>
      <rc t="1" v="70694"/>
    </bk>
    <bk>
      <rc t="1" v="70695"/>
    </bk>
    <bk>
      <rc t="1" v="70696"/>
    </bk>
    <bk>
      <rc t="1" v="70697"/>
    </bk>
    <bk>
      <rc t="1" v="70698"/>
    </bk>
    <bk>
      <rc t="1" v="70699"/>
    </bk>
    <bk>
      <rc t="1" v="70700"/>
    </bk>
    <bk>
      <rc t="1" v="70701"/>
    </bk>
    <bk>
      <rc t="1" v="70702"/>
    </bk>
    <bk>
      <rc t="1" v="70703"/>
    </bk>
    <bk>
      <rc t="1" v="70704"/>
    </bk>
    <bk>
      <rc t="1" v="70705"/>
    </bk>
    <bk>
      <rc t="1" v="70706"/>
    </bk>
    <bk>
      <rc t="1" v="70707"/>
    </bk>
    <bk>
      <rc t="1" v="70708"/>
    </bk>
    <bk>
      <rc t="1" v="70709"/>
    </bk>
    <bk>
      <rc t="1" v="70710"/>
    </bk>
    <bk>
      <rc t="1" v="70711"/>
    </bk>
    <bk>
      <rc t="1" v="70712"/>
    </bk>
    <bk>
      <rc t="1" v="70713"/>
    </bk>
    <bk>
      <rc t="1" v="70714"/>
    </bk>
    <bk>
      <rc t="1" v="70715"/>
    </bk>
    <bk>
      <rc t="1" v="70716"/>
    </bk>
    <bk>
      <rc t="1" v="70717"/>
    </bk>
    <bk>
      <rc t="1" v="70718"/>
    </bk>
    <bk>
      <rc t="1" v="70719"/>
    </bk>
    <bk>
      <rc t="1" v="70720"/>
    </bk>
    <bk>
      <rc t="1" v="70721"/>
    </bk>
    <bk>
      <rc t="1" v="70722"/>
    </bk>
    <bk>
      <rc t="1" v="70723"/>
    </bk>
    <bk>
      <rc t="1" v="70724"/>
    </bk>
    <bk>
      <rc t="1" v="70725"/>
    </bk>
    <bk>
      <rc t="1" v="70726"/>
    </bk>
    <bk>
      <rc t="1" v="70727"/>
    </bk>
    <bk>
      <rc t="1" v="70728"/>
    </bk>
    <bk>
      <rc t="1" v="70729"/>
    </bk>
    <bk>
      <rc t="1" v="70730"/>
    </bk>
    <bk>
      <rc t="1" v="70731"/>
    </bk>
    <bk>
      <rc t="1" v="70732"/>
    </bk>
    <bk>
      <rc t="1" v="70733"/>
    </bk>
    <bk>
      <rc t="1" v="70734"/>
    </bk>
    <bk>
      <rc t="1" v="70735"/>
    </bk>
    <bk>
      <rc t="1" v="70736"/>
    </bk>
    <bk>
      <rc t="1" v="70737"/>
    </bk>
    <bk>
      <rc t="1" v="70738"/>
    </bk>
    <bk>
      <rc t="1" v="70739"/>
    </bk>
    <bk>
      <rc t="1" v="70740"/>
    </bk>
    <bk>
      <rc t="1" v="70741"/>
    </bk>
    <bk>
      <rc t="1" v="70742"/>
    </bk>
    <bk>
      <rc t="1" v="70743"/>
    </bk>
    <bk>
      <rc t="1" v="70744"/>
    </bk>
    <bk>
      <rc t="1" v="70745"/>
    </bk>
    <bk>
      <rc t="1" v="70746"/>
    </bk>
    <bk>
      <rc t="1" v="70747"/>
    </bk>
    <bk>
      <rc t="1" v="70748"/>
    </bk>
    <bk>
      <rc t="1" v="70749"/>
    </bk>
    <bk>
      <rc t="1" v="70750"/>
    </bk>
    <bk>
      <rc t="1" v="70751"/>
    </bk>
    <bk>
      <rc t="1" v="70752"/>
    </bk>
    <bk>
      <rc t="1" v="70753"/>
    </bk>
    <bk>
      <rc t="1" v="70754"/>
    </bk>
    <bk>
      <rc t="1" v="70755"/>
    </bk>
    <bk>
      <rc t="1" v="70756"/>
    </bk>
    <bk>
      <rc t="1" v="70757"/>
    </bk>
    <bk>
      <rc t="1" v="70758"/>
    </bk>
    <bk>
      <rc t="1" v="70759"/>
    </bk>
    <bk>
      <rc t="1" v="70760"/>
    </bk>
    <bk>
      <rc t="1" v="70761"/>
    </bk>
    <bk>
      <rc t="1" v="70762"/>
    </bk>
    <bk>
      <rc t="1" v="70763"/>
    </bk>
    <bk>
      <rc t="1" v="70764"/>
    </bk>
    <bk>
      <rc t="1" v="70765"/>
    </bk>
    <bk>
      <rc t="1" v="70766"/>
    </bk>
    <bk>
      <rc t="1" v="70767"/>
    </bk>
    <bk>
      <rc t="1" v="70768"/>
    </bk>
    <bk>
      <rc t="1" v="70769"/>
    </bk>
    <bk>
      <rc t="1" v="70770"/>
    </bk>
    <bk>
      <rc t="1" v="70771"/>
    </bk>
    <bk>
      <rc t="1" v="70772"/>
    </bk>
    <bk>
      <rc t="1" v="70773"/>
    </bk>
    <bk>
      <rc t="1" v="70774"/>
    </bk>
    <bk>
      <rc t="1" v="70775"/>
    </bk>
    <bk>
      <rc t="1" v="70776"/>
    </bk>
    <bk>
      <rc t="1" v="70777"/>
    </bk>
    <bk>
      <rc t="1" v="70778"/>
    </bk>
    <bk>
      <rc t="1" v="70779"/>
    </bk>
    <bk>
      <rc t="1" v="70780"/>
    </bk>
    <bk>
      <rc t="1" v="70781"/>
    </bk>
    <bk>
      <rc t="1" v="70782"/>
    </bk>
    <bk>
      <rc t="1" v="70783"/>
    </bk>
    <bk>
      <rc t="1" v="70784"/>
    </bk>
    <bk>
      <rc t="1" v="70785"/>
    </bk>
    <bk>
      <rc t="1" v="70786"/>
    </bk>
    <bk>
      <rc t="1" v="70787"/>
    </bk>
    <bk>
      <rc t="1" v="70788"/>
    </bk>
    <bk>
      <rc t="1" v="70789"/>
    </bk>
    <bk>
      <rc t="1" v="70790"/>
    </bk>
    <bk>
      <rc t="1" v="70791"/>
    </bk>
    <bk>
      <rc t="1" v="70792"/>
    </bk>
    <bk>
      <rc t="1" v="70793"/>
    </bk>
    <bk>
      <rc t="1" v="70794"/>
    </bk>
    <bk>
      <rc t="1" v="70795"/>
    </bk>
    <bk>
      <rc t="1" v="70796"/>
    </bk>
    <bk>
      <rc t="1" v="70797"/>
    </bk>
    <bk>
      <rc t="1" v="70798"/>
    </bk>
    <bk>
      <rc t="1" v="70799"/>
    </bk>
    <bk>
      <rc t="1" v="70800"/>
    </bk>
    <bk>
      <rc t="1" v="70801"/>
    </bk>
    <bk>
      <rc t="1" v="70802"/>
    </bk>
    <bk>
      <rc t="1" v="70803"/>
    </bk>
    <bk>
      <rc t="1" v="70804"/>
    </bk>
    <bk>
      <rc t="1" v="70805"/>
    </bk>
    <bk>
      <rc t="1" v="70806"/>
    </bk>
    <bk>
      <rc t="1" v="70807"/>
    </bk>
    <bk>
      <rc t="1" v="70808"/>
    </bk>
    <bk>
      <rc t="1" v="70809"/>
    </bk>
    <bk>
      <rc t="1" v="70810"/>
    </bk>
    <bk>
      <rc t="1" v="70811"/>
    </bk>
    <bk>
      <rc t="1" v="70812"/>
    </bk>
    <bk>
      <rc t="1" v="70813"/>
    </bk>
    <bk>
      <rc t="1" v="70814"/>
    </bk>
    <bk>
      <rc t="1" v="70815"/>
    </bk>
    <bk>
      <rc t="1" v="70816"/>
    </bk>
    <bk>
      <rc t="1" v="70817"/>
    </bk>
    <bk>
      <rc t="1" v="70818"/>
    </bk>
    <bk>
      <rc t="1" v="70819"/>
    </bk>
    <bk>
      <rc t="1" v="70820"/>
    </bk>
    <bk>
      <rc t="1" v="70821"/>
    </bk>
    <bk>
      <rc t="1" v="70822"/>
    </bk>
    <bk>
      <rc t="1" v="70823"/>
    </bk>
    <bk>
      <rc t="1" v="70824"/>
    </bk>
    <bk>
      <rc t="1" v="70825"/>
    </bk>
    <bk>
      <rc t="1" v="70826"/>
    </bk>
    <bk>
      <rc t="1" v="70827"/>
    </bk>
    <bk>
      <rc t="1" v="70828"/>
    </bk>
    <bk>
      <rc t="1" v="70829"/>
    </bk>
    <bk>
      <rc t="1" v="70830"/>
    </bk>
    <bk>
      <rc t="1" v="70831"/>
    </bk>
    <bk>
      <rc t="1" v="70832"/>
    </bk>
    <bk>
      <rc t="1" v="70833"/>
    </bk>
    <bk>
      <rc t="1" v="70834"/>
    </bk>
    <bk>
      <rc t="1" v="70835"/>
    </bk>
    <bk>
      <rc t="1" v="70836"/>
    </bk>
    <bk>
      <rc t="1" v="70837"/>
    </bk>
    <bk>
      <rc t="1" v="70838"/>
    </bk>
    <bk>
      <rc t="1" v="70839"/>
    </bk>
    <bk>
      <rc t="1" v="70840"/>
    </bk>
    <bk>
      <rc t="1" v="70841"/>
    </bk>
    <bk>
      <rc t="1" v="70842"/>
    </bk>
    <bk>
      <rc t="1" v="70843"/>
    </bk>
    <bk>
      <rc t="1" v="70844"/>
    </bk>
    <bk>
      <rc t="1" v="70845"/>
    </bk>
    <bk>
      <rc t="1" v="70846"/>
    </bk>
    <bk>
      <rc t="1" v="70847"/>
    </bk>
    <bk>
      <rc t="1" v="70848"/>
    </bk>
    <bk>
      <rc t="1" v="70849"/>
    </bk>
    <bk>
      <rc t="1" v="70850"/>
    </bk>
    <bk>
      <rc t="1" v="70851"/>
    </bk>
    <bk>
      <rc t="1" v="70852"/>
    </bk>
    <bk>
      <rc t="1" v="70853"/>
    </bk>
    <bk>
      <rc t="1" v="70854"/>
    </bk>
    <bk>
      <rc t="1" v="70855"/>
    </bk>
    <bk>
      <rc t="1" v="70856"/>
    </bk>
    <bk>
      <rc t="1" v="70857"/>
    </bk>
    <bk>
      <rc t="1" v="70858"/>
    </bk>
    <bk>
      <rc t="1" v="70859"/>
    </bk>
    <bk>
      <rc t="1" v="70860"/>
    </bk>
    <bk>
      <rc t="1" v="70861"/>
    </bk>
    <bk>
      <rc t="1" v="70862"/>
    </bk>
    <bk>
      <rc t="1" v="70863"/>
    </bk>
    <bk>
      <rc t="1" v="70864"/>
    </bk>
    <bk>
      <rc t="1" v="70865"/>
    </bk>
    <bk>
      <rc t="1" v="70866"/>
    </bk>
    <bk>
      <rc t="1" v="70867"/>
    </bk>
    <bk>
      <rc t="1" v="70868"/>
    </bk>
    <bk>
      <rc t="1" v="70869"/>
    </bk>
    <bk>
      <rc t="1" v="70870"/>
    </bk>
    <bk>
      <rc t="1" v="70871"/>
    </bk>
    <bk>
      <rc t="1" v="70872"/>
    </bk>
    <bk>
      <rc t="1" v="70873"/>
    </bk>
    <bk>
      <rc t="1" v="70874"/>
    </bk>
    <bk>
      <rc t="1" v="70875"/>
    </bk>
    <bk>
      <rc t="1" v="70876"/>
    </bk>
    <bk>
      <rc t="1" v="70877"/>
    </bk>
    <bk>
      <rc t="1" v="70878"/>
    </bk>
    <bk>
      <rc t="1" v="70879"/>
    </bk>
    <bk>
      <rc t="1" v="70880"/>
    </bk>
    <bk>
      <rc t="1" v="70881"/>
    </bk>
    <bk>
      <rc t="1" v="70882"/>
    </bk>
    <bk>
      <rc t="1" v="70883"/>
    </bk>
    <bk>
      <rc t="1" v="70884"/>
    </bk>
    <bk>
      <rc t="1" v="70885"/>
    </bk>
    <bk>
      <rc t="1" v="70886"/>
    </bk>
    <bk>
      <rc t="1" v="70887"/>
    </bk>
    <bk>
      <rc t="1" v="70888"/>
    </bk>
    <bk>
      <rc t="1" v="70889"/>
    </bk>
    <bk>
      <rc t="1" v="70890"/>
    </bk>
    <bk>
      <rc t="1" v="70891"/>
    </bk>
    <bk>
      <rc t="1" v="70892"/>
    </bk>
    <bk>
      <rc t="1" v="70893"/>
    </bk>
    <bk>
      <rc t="1" v="70894"/>
    </bk>
    <bk>
      <rc t="1" v="70895"/>
    </bk>
    <bk>
      <rc t="1" v="70896"/>
    </bk>
    <bk>
      <rc t="1" v="70897"/>
    </bk>
    <bk>
      <rc t="1" v="70898"/>
    </bk>
    <bk>
      <rc t="1" v="70899"/>
    </bk>
    <bk>
      <rc t="1" v="70900"/>
    </bk>
    <bk>
      <rc t="1" v="70901"/>
    </bk>
    <bk>
      <rc t="1" v="70902"/>
    </bk>
    <bk>
      <rc t="1" v="70903"/>
    </bk>
    <bk>
      <rc t="1" v="70904"/>
    </bk>
    <bk>
      <rc t="1" v="70905"/>
    </bk>
    <bk>
      <rc t="1" v="70906"/>
    </bk>
    <bk>
      <rc t="1" v="70907"/>
    </bk>
    <bk>
      <rc t="1" v="70908"/>
    </bk>
    <bk>
      <rc t="1" v="70909"/>
    </bk>
    <bk>
      <rc t="1" v="70910"/>
    </bk>
    <bk>
      <rc t="1" v="70911"/>
    </bk>
    <bk>
      <rc t="1" v="70912"/>
    </bk>
    <bk>
      <rc t="1" v="70913"/>
    </bk>
    <bk>
      <rc t="1" v="70914"/>
    </bk>
    <bk>
      <rc t="1" v="70915"/>
    </bk>
    <bk>
      <rc t="1" v="70916"/>
    </bk>
    <bk>
      <rc t="1" v="70917"/>
    </bk>
    <bk>
      <rc t="1" v="70918"/>
    </bk>
    <bk>
      <rc t="1" v="70919"/>
    </bk>
    <bk>
      <rc t="1" v="70920"/>
    </bk>
    <bk>
      <rc t="1" v="70921"/>
    </bk>
    <bk>
      <rc t="1" v="70922"/>
    </bk>
    <bk>
      <rc t="1" v="70923"/>
    </bk>
    <bk>
      <rc t="1" v="70924"/>
    </bk>
    <bk>
      <rc t="1" v="70925"/>
    </bk>
    <bk>
      <rc t="1" v="70926"/>
    </bk>
    <bk>
      <rc t="1" v="70927"/>
    </bk>
    <bk>
      <rc t="1" v="70928"/>
    </bk>
    <bk>
      <rc t="1" v="70929"/>
    </bk>
    <bk>
      <rc t="1" v="70930"/>
    </bk>
    <bk>
      <rc t="1" v="70931"/>
    </bk>
    <bk>
      <rc t="1" v="70932"/>
    </bk>
    <bk>
      <rc t="1" v="70933"/>
    </bk>
    <bk>
      <rc t="1" v="70934"/>
    </bk>
    <bk>
      <rc t="1" v="70935"/>
    </bk>
    <bk>
      <rc t="1" v="70936"/>
    </bk>
    <bk>
      <rc t="1" v="70937"/>
    </bk>
    <bk>
      <rc t="1" v="70938"/>
    </bk>
    <bk>
      <rc t="1" v="70939"/>
    </bk>
    <bk>
      <rc t="1" v="70940"/>
    </bk>
    <bk>
      <rc t="1" v="70941"/>
    </bk>
    <bk>
      <rc t="1" v="70942"/>
    </bk>
    <bk>
      <rc t="1" v="70943"/>
    </bk>
    <bk>
      <rc t="1" v="70944"/>
    </bk>
    <bk>
      <rc t="1" v="70945"/>
    </bk>
    <bk>
      <rc t="1" v="70946"/>
    </bk>
    <bk>
      <rc t="1" v="70947"/>
    </bk>
    <bk>
      <rc t="1" v="70948"/>
    </bk>
    <bk>
      <rc t="1" v="70949"/>
    </bk>
    <bk>
      <rc t="1" v="70950"/>
    </bk>
    <bk>
      <rc t="1" v="70951"/>
    </bk>
    <bk>
      <rc t="1" v="70952"/>
    </bk>
    <bk>
      <rc t="1" v="70953"/>
    </bk>
    <bk>
      <rc t="1" v="70954"/>
    </bk>
    <bk>
      <rc t="1" v="70955"/>
    </bk>
    <bk>
      <rc t="1" v="70956"/>
    </bk>
    <bk>
      <rc t="1" v="70957"/>
    </bk>
    <bk>
      <rc t="1" v="70958"/>
    </bk>
    <bk>
      <rc t="1" v="70959"/>
    </bk>
    <bk>
      <rc t="1" v="70960"/>
    </bk>
    <bk>
      <rc t="1" v="70961"/>
    </bk>
    <bk>
      <rc t="1" v="70962"/>
    </bk>
    <bk>
      <rc t="1" v="70963"/>
    </bk>
    <bk>
      <rc t="1" v="70964"/>
    </bk>
    <bk>
      <rc t="1" v="70965"/>
    </bk>
    <bk>
      <rc t="1" v="70966"/>
    </bk>
    <bk>
      <rc t="1" v="70967"/>
    </bk>
    <bk>
      <rc t="1" v="70968"/>
    </bk>
    <bk>
      <rc t="1" v="70969"/>
    </bk>
    <bk>
      <rc t="1" v="70970"/>
    </bk>
    <bk>
      <rc t="1" v="70971"/>
    </bk>
    <bk>
      <rc t="1" v="70972"/>
    </bk>
    <bk>
      <rc t="1" v="70973"/>
    </bk>
    <bk>
      <rc t="1" v="70974"/>
    </bk>
    <bk>
      <rc t="1" v="70975"/>
    </bk>
    <bk>
      <rc t="1" v="70976"/>
    </bk>
    <bk>
      <rc t="1" v="70977"/>
    </bk>
    <bk>
      <rc t="1" v="70978"/>
    </bk>
    <bk>
      <rc t="1" v="70979"/>
    </bk>
    <bk>
      <rc t="1" v="70980"/>
    </bk>
    <bk>
      <rc t="1" v="70981"/>
    </bk>
    <bk>
      <rc t="1" v="70982"/>
    </bk>
    <bk>
      <rc t="1" v="70983"/>
    </bk>
    <bk>
      <rc t="1" v="70984"/>
    </bk>
    <bk>
      <rc t="1" v="70985"/>
    </bk>
    <bk>
      <rc t="1" v="70986"/>
    </bk>
    <bk>
      <rc t="1" v="70987"/>
    </bk>
    <bk>
      <rc t="1" v="70988"/>
    </bk>
    <bk>
      <rc t="1" v="70989"/>
    </bk>
    <bk>
      <rc t="1" v="70990"/>
    </bk>
    <bk>
      <rc t="1" v="70991"/>
    </bk>
    <bk>
      <rc t="1" v="70992"/>
    </bk>
    <bk>
      <rc t="1" v="70993"/>
    </bk>
    <bk>
      <rc t="1" v="70994"/>
    </bk>
    <bk>
      <rc t="1" v="70995"/>
    </bk>
    <bk>
      <rc t="1" v="70996"/>
    </bk>
    <bk>
      <rc t="1" v="70997"/>
    </bk>
    <bk>
      <rc t="1" v="70998"/>
    </bk>
    <bk>
      <rc t="1" v="70999"/>
    </bk>
    <bk>
      <rc t="1" v="71000"/>
    </bk>
    <bk>
      <rc t="1" v="71001"/>
    </bk>
    <bk>
      <rc t="1" v="71002"/>
    </bk>
    <bk>
      <rc t="1" v="71003"/>
    </bk>
    <bk>
      <rc t="1" v="71004"/>
    </bk>
    <bk>
      <rc t="1" v="71005"/>
    </bk>
    <bk>
      <rc t="1" v="71006"/>
    </bk>
    <bk>
      <rc t="1" v="71007"/>
    </bk>
    <bk>
      <rc t="1" v="71008"/>
    </bk>
    <bk>
      <rc t="1" v="71009"/>
    </bk>
    <bk>
      <rc t="1" v="71010"/>
    </bk>
    <bk>
      <rc t="1" v="71011"/>
    </bk>
    <bk>
      <rc t="1" v="71012"/>
    </bk>
    <bk>
      <rc t="1" v="71013"/>
    </bk>
    <bk>
      <rc t="1" v="71014"/>
    </bk>
    <bk>
      <rc t="1" v="71015"/>
    </bk>
    <bk>
      <rc t="1" v="71016"/>
    </bk>
    <bk>
      <rc t="1" v="71017"/>
    </bk>
    <bk>
      <rc t="1" v="71018"/>
    </bk>
    <bk>
      <rc t="1" v="71019"/>
    </bk>
    <bk>
      <rc t="1" v="71020"/>
    </bk>
    <bk>
      <rc t="1" v="71021"/>
    </bk>
    <bk>
      <rc t="1" v="71022"/>
    </bk>
    <bk>
      <rc t="1" v="71023"/>
    </bk>
    <bk>
      <rc t="1" v="71024"/>
    </bk>
    <bk>
      <rc t="1" v="71025"/>
    </bk>
    <bk>
      <rc t="1" v="71026"/>
    </bk>
    <bk>
      <rc t="1" v="71027"/>
    </bk>
    <bk>
      <rc t="1" v="71028"/>
    </bk>
    <bk>
      <rc t="1" v="71029"/>
    </bk>
    <bk>
      <rc t="1" v="71030"/>
    </bk>
    <bk>
      <rc t="1" v="71031"/>
    </bk>
    <bk>
      <rc t="1" v="71032"/>
    </bk>
    <bk>
      <rc t="1" v="71033"/>
    </bk>
    <bk>
      <rc t="1" v="71034"/>
    </bk>
    <bk>
      <rc t="1" v="71035"/>
    </bk>
    <bk>
      <rc t="1" v="71036"/>
    </bk>
    <bk>
      <rc t="1" v="71037"/>
    </bk>
    <bk>
      <rc t="1" v="71038"/>
    </bk>
    <bk>
      <rc t="1" v="71039"/>
    </bk>
    <bk>
      <rc t="1" v="71040"/>
    </bk>
    <bk>
      <rc t="1" v="71041"/>
    </bk>
    <bk>
      <rc t="1" v="71042"/>
    </bk>
    <bk>
      <rc t="1" v="71043"/>
    </bk>
    <bk>
      <rc t="1" v="71044"/>
    </bk>
    <bk>
      <rc t="1" v="71045"/>
    </bk>
    <bk>
      <rc t="1" v="71046"/>
    </bk>
    <bk>
      <rc t="1" v="71047"/>
    </bk>
    <bk>
      <rc t="1" v="71048"/>
    </bk>
    <bk>
      <rc t="1" v="71049"/>
    </bk>
    <bk>
      <rc t="1" v="71050"/>
    </bk>
    <bk>
      <rc t="1" v="71051"/>
    </bk>
    <bk>
      <rc t="1" v="71052"/>
    </bk>
    <bk>
      <rc t="1" v="71053"/>
    </bk>
    <bk>
      <rc t="1" v="71054"/>
    </bk>
    <bk>
      <rc t="1" v="71055"/>
    </bk>
    <bk>
      <rc t="1" v="71056"/>
    </bk>
    <bk>
      <rc t="1" v="71057"/>
    </bk>
    <bk>
      <rc t="1" v="71058"/>
    </bk>
    <bk>
      <rc t="1" v="71059"/>
    </bk>
    <bk>
      <rc t="1" v="71060"/>
    </bk>
    <bk>
      <rc t="1" v="71061"/>
    </bk>
    <bk>
      <rc t="1" v="71062"/>
    </bk>
    <bk>
      <rc t="1" v="71063"/>
    </bk>
    <bk>
      <rc t="1" v="71064"/>
    </bk>
    <bk>
      <rc t="1" v="71065"/>
    </bk>
    <bk>
      <rc t="1" v="71066"/>
    </bk>
    <bk>
      <rc t="1" v="71067"/>
    </bk>
    <bk>
      <rc t="1" v="71068"/>
    </bk>
    <bk>
      <rc t="1" v="71069"/>
    </bk>
    <bk>
      <rc t="1" v="71070"/>
    </bk>
    <bk>
      <rc t="1" v="71071"/>
    </bk>
    <bk>
      <rc t="1" v="71072"/>
    </bk>
    <bk>
      <rc t="1" v="71073"/>
    </bk>
    <bk>
      <rc t="1" v="71074"/>
    </bk>
    <bk>
      <rc t="1" v="71075"/>
    </bk>
    <bk>
      <rc t="1" v="71076"/>
    </bk>
    <bk>
      <rc t="1" v="71077"/>
    </bk>
    <bk>
      <rc t="1" v="71078"/>
    </bk>
    <bk>
      <rc t="1" v="71079"/>
    </bk>
    <bk>
      <rc t="1" v="71080"/>
    </bk>
    <bk>
      <rc t="1" v="71081"/>
    </bk>
    <bk>
      <rc t="1" v="71082"/>
    </bk>
    <bk>
      <rc t="1" v="71083"/>
    </bk>
    <bk>
      <rc t="1" v="71084"/>
    </bk>
    <bk>
      <rc t="1" v="71085"/>
    </bk>
    <bk>
      <rc t="1" v="71086"/>
    </bk>
    <bk>
      <rc t="1" v="71087"/>
    </bk>
    <bk>
      <rc t="1" v="71088"/>
    </bk>
    <bk>
      <rc t="1" v="71089"/>
    </bk>
    <bk>
      <rc t="1" v="71090"/>
    </bk>
    <bk>
      <rc t="1" v="71091"/>
    </bk>
    <bk>
      <rc t="1" v="71092"/>
    </bk>
    <bk>
      <rc t="1" v="71093"/>
    </bk>
    <bk>
      <rc t="1" v="71094"/>
    </bk>
    <bk>
      <rc t="1" v="71095"/>
    </bk>
    <bk>
      <rc t="1" v="71096"/>
    </bk>
    <bk>
      <rc t="1" v="71097"/>
    </bk>
    <bk>
      <rc t="1" v="71098"/>
    </bk>
    <bk>
      <rc t="1" v="71099"/>
    </bk>
    <bk>
      <rc t="1" v="71100"/>
    </bk>
    <bk>
      <rc t="1" v="71101"/>
    </bk>
    <bk>
      <rc t="1" v="71102"/>
    </bk>
    <bk>
      <rc t="1" v="71103"/>
    </bk>
    <bk>
      <rc t="1" v="71104"/>
    </bk>
    <bk>
      <rc t="1" v="71105"/>
    </bk>
    <bk>
      <rc t="1" v="71106"/>
    </bk>
    <bk>
      <rc t="1" v="71107"/>
    </bk>
    <bk>
      <rc t="1" v="71108"/>
    </bk>
    <bk>
      <rc t="1" v="71109"/>
    </bk>
    <bk>
      <rc t="1" v="71110"/>
    </bk>
    <bk>
      <rc t="1" v="71111"/>
    </bk>
    <bk>
      <rc t="1" v="71112"/>
    </bk>
    <bk>
      <rc t="1" v="71113"/>
    </bk>
    <bk>
      <rc t="1" v="71114"/>
    </bk>
    <bk>
      <rc t="1" v="71115"/>
    </bk>
    <bk>
      <rc t="1" v="71116"/>
    </bk>
    <bk>
      <rc t="1" v="71117"/>
    </bk>
    <bk>
      <rc t="1" v="71118"/>
    </bk>
    <bk>
      <rc t="1" v="71119"/>
    </bk>
    <bk>
      <rc t="1" v="71120"/>
    </bk>
    <bk>
      <rc t="1" v="71121"/>
    </bk>
    <bk>
      <rc t="1" v="71122"/>
    </bk>
    <bk>
      <rc t="1" v="71123"/>
    </bk>
    <bk>
      <rc t="1" v="71124"/>
    </bk>
    <bk>
      <rc t="1" v="71125"/>
    </bk>
    <bk>
      <rc t="1" v="71126"/>
    </bk>
    <bk>
      <rc t="1" v="71127"/>
    </bk>
    <bk>
      <rc t="1" v="71128"/>
    </bk>
    <bk>
      <rc t="1" v="71129"/>
    </bk>
    <bk>
      <rc t="1" v="71130"/>
    </bk>
    <bk>
      <rc t="1" v="71131"/>
    </bk>
    <bk>
      <rc t="1" v="71132"/>
    </bk>
    <bk>
      <rc t="1" v="71133"/>
    </bk>
    <bk>
      <rc t="1" v="71134"/>
    </bk>
    <bk>
      <rc t="1" v="71135"/>
    </bk>
    <bk>
      <rc t="1" v="71136"/>
    </bk>
    <bk>
      <rc t="1" v="71137"/>
    </bk>
    <bk>
      <rc t="1" v="71138"/>
    </bk>
    <bk>
      <rc t="1" v="71139"/>
    </bk>
    <bk>
      <rc t="1" v="71140"/>
    </bk>
    <bk>
      <rc t="1" v="71141"/>
    </bk>
    <bk>
      <rc t="1" v="71142"/>
    </bk>
    <bk>
      <rc t="1" v="71143"/>
    </bk>
    <bk>
      <rc t="1" v="71144"/>
    </bk>
    <bk>
      <rc t="1" v="71145"/>
    </bk>
    <bk>
      <rc t="1" v="71146"/>
    </bk>
    <bk>
      <rc t="1" v="71147"/>
    </bk>
    <bk>
      <rc t="1" v="71148"/>
    </bk>
    <bk>
      <rc t="1" v="71149"/>
    </bk>
    <bk>
      <rc t="1" v="71150"/>
    </bk>
    <bk>
      <rc t="1" v="71151"/>
    </bk>
    <bk>
      <rc t="1" v="71152"/>
    </bk>
    <bk>
      <rc t="1" v="71153"/>
    </bk>
    <bk>
      <rc t="1" v="71154"/>
    </bk>
    <bk>
      <rc t="1" v="71155"/>
    </bk>
    <bk>
      <rc t="1" v="71156"/>
    </bk>
    <bk>
      <rc t="1" v="71157"/>
    </bk>
    <bk>
      <rc t="1" v="71158"/>
    </bk>
    <bk>
      <rc t="1" v="71159"/>
    </bk>
    <bk>
      <rc t="1" v="71160"/>
    </bk>
    <bk>
      <rc t="1" v="71161"/>
    </bk>
    <bk>
      <rc t="1" v="71162"/>
    </bk>
    <bk>
      <rc t="1" v="71163"/>
    </bk>
    <bk>
      <rc t="1" v="71164"/>
    </bk>
    <bk>
      <rc t="1" v="71165"/>
    </bk>
    <bk>
      <rc t="1" v="71166"/>
    </bk>
    <bk>
      <rc t="1" v="71167"/>
    </bk>
    <bk>
      <rc t="1" v="71168"/>
    </bk>
    <bk>
      <rc t="1" v="71169"/>
    </bk>
    <bk>
      <rc t="1" v="71170"/>
    </bk>
    <bk>
      <rc t="1" v="71171"/>
    </bk>
    <bk>
      <rc t="1" v="71172"/>
    </bk>
    <bk>
      <rc t="1" v="71173"/>
    </bk>
    <bk>
      <rc t="1" v="71174"/>
    </bk>
    <bk>
      <rc t="1" v="71175"/>
    </bk>
    <bk>
      <rc t="1" v="71176"/>
    </bk>
    <bk>
      <rc t="1" v="71177"/>
    </bk>
    <bk>
      <rc t="1" v="71178"/>
    </bk>
    <bk>
      <rc t="1" v="71179"/>
    </bk>
    <bk>
      <rc t="1" v="71180"/>
    </bk>
    <bk>
      <rc t="1" v="71181"/>
    </bk>
    <bk>
      <rc t="1" v="71182"/>
    </bk>
    <bk>
      <rc t="1" v="71183"/>
    </bk>
    <bk>
      <rc t="1" v="71184"/>
    </bk>
    <bk>
      <rc t="1" v="71185"/>
    </bk>
    <bk>
      <rc t="1" v="71186"/>
    </bk>
    <bk>
      <rc t="1" v="71187"/>
    </bk>
    <bk>
      <rc t="1" v="71188"/>
    </bk>
    <bk>
      <rc t="1" v="71189"/>
    </bk>
    <bk>
      <rc t="1" v="71190"/>
    </bk>
    <bk>
      <rc t="1" v="71191"/>
    </bk>
    <bk>
      <rc t="1" v="71192"/>
    </bk>
    <bk>
      <rc t="1" v="71193"/>
    </bk>
    <bk>
      <rc t="1" v="71194"/>
    </bk>
    <bk>
      <rc t="1" v="71195"/>
    </bk>
    <bk>
      <rc t="1" v="71196"/>
    </bk>
    <bk>
      <rc t="1" v="71197"/>
    </bk>
    <bk>
      <rc t="1" v="71198"/>
    </bk>
    <bk>
      <rc t="1" v="71199"/>
    </bk>
    <bk>
      <rc t="1" v="71200"/>
    </bk>
    <bk>
      <rc t="1" v="71201"/>
    </bk>
    <bk>
      <rc t="1" v="71202"/>
    </bk>
    <bk>
      <rc t="1" v="71203"/>
    </bk>
    <bk>
      <rc t="1" v="71204"/>
    </bk>
    <bk>
      <rc t="1" v="71205"/>
    </bk>
    <bk>
      <rc t="1" v="71206"/>
    </bk>
    <bk>
      <rc t="1" v="71207"/>
    </bk>
    <bk>
      <rc t="1" v="71208"/>
    </bk>
    <bk>
      <rc t="1" v="71209"/>
    </bk>
    <bk>
      <rc t="1" v="71210"/>
    </bk>
    <bk>
      <rc t="1" v="71211"/>
    </bk>
    <bk>
      <rc t="1" v="71212"/>
    </bk>
    <bk>
      <rc t="1" v="71213"/>
    </bk>
    <bk>
      <rc t="1" v="71214"/>
    </bk>
    <bk>
      <rc t="1" v="71215"/>
    </bk>
    <bk>
      <rc t="1" v="71216"/>
    </bk>
    <bk>
      <rc t="1" v="71217"/>
    </bk>
    <bk>
      <rc t="1" v="71218"/>
    </bk>
    <bk>
      <rc t="1" v="71219"/>
    </bk>
    <bk>
      <rc t="1" v="71220"/>
    </bk>
    <bk>
      <rc t="1" v="71221"/>
    </bk>
    <bk>
      <rc t="1" v="71222"/>
    </bk>
    <bk>
      <rc t="1" v="71223"/>
    </bk>
    <bk>
      <rc t="1" v="71224"/>
    </bk>
    <bk>
      <rc t="1" v="71225"/>
    </bk>
    <bk>
      <rc t="1" v="71226"/>
    </bk>
    <bk>
      <rc t="1" v="71227"/>
    </bk>
    <bk>
      <rc t="1" v="71228"/>
    </bk>
    <bk>
      <rc t="1" v="71229"/>
    </bk>
    <bk>
      <rc t="1" v="71230"/>
    </bk>
    <bk>
      <rc t="1" v="71231"/>
    </bk>
    <bk>
      <rc t="1" v="71232"/>
    </bk>
    <bk>
      <rc t="1" v="71233"/>
    </bk>
    <bk>
      <rc t="1" v="71234"/>
    </bk>
    <bk>
      <rc t="1" v="71235"/>
    </bk>
    <bk>
      <rc t="1" v="71236"/>
    </bk>
    <bk>
      <rc t="1" v="71237"/>
    </bk>
    <bk>
      <rc t="1" v="71238"/>
    </bk>
    <bk>
      <rc t="1" v="71239"/>
    </bk>
    <bk>
      <rc t="1" v="71240"/>
    </bk>
    <bk>
      <rc t="1" v="71241"/>
    </bk>
    <bk>
      <rc t="1" v="71242"/>
    </bk>
    <bk>
      <rc t="1" v="71243"/>
    </bk>
    <bk>
      <rc t="1" v="71244"/>
    </bk>
    <bk>
      <rc t="1" v="71245"/>
    </bk>
    <bk>
      <rc t="1" v="71246"/>
    </bk>
    <bk>
      <rc t="1" v="71247"/>
    </bk>
    <bk>
      <rc t="1" v="71248"/>
    </bk>
    <bk>
      <rc t="1" v="71249"/>
    </bk>
    <bk>
      <rc t="1" v="71250"/>
    </bk>
    <bk>
      <rc t="1" v="71251"/>
    </bk>
    <bk>
      <rc t="1" v="71252"/>
    </bk>
    <bk>
      <rc t="1" v="71253"/>
    </bk>
    <bk>
      <rc t="1" v="71254"/>
    </bk>
    <bk>
      <rc t="1" v="71255"/>
    </bk>
    <bk>
      <rc t="1" v="71256"/>
    </bk>
    <bk>
      <rc t="1" v="71257"/>
    </bk>
    <bk>
      <rc t="1" v="71258"/>
    </bk>
    <bk>
      <rc t="1" v="71259"/>
    </bk>
    <bk>
      <rc t="1" v="71260"/>
    </bk>
    <bk>
      <rc t="1" v="71261"/>
    </bk>
    <bk>
      <rc t="1" v="71262"/>
    </bk>
    <bk>
      <rc t="1" v="71263"/>
    </bk>
    <bk>
      <rc t="1" v="71264"/>
    </bk>
    <bk>
      <rc t="1" v="71265"/>
    </bk>
    <bk>
      <rc t="1" v="71266"/>
    </bk>
    <bk>
      <rc t="1" v="71267"/>
    </bk>
    <bk>
      <rc t="1" v="71268"/>
    </bk>
    <bk>
      <rc t="1" v="71269"/>
    </bk>
    <bk>
      <rc t="1" v="71270"/>
    </bk>
    <bk>
      <rc t="1" v="71271"/>
    </bk>
    <bk>
      <rc t="1" v="71272"/>
    </bk>
    <bk>
      <rc t="1" v="71273"/>
    </bk>
    <bk>
      <rc t="1" v="71274"/>
    </bk>
    <bk>
      <rc t="1" v="71275"/>
    </bk>
    <bk>
      <rc t="1" v="71276"/>
    </bk>
    <bk>
      <rc t="1" v="71277"/>
    </bk>
    <bk>
      <rc t="1" v="71278"/>
    </bk>
    <bk>
      <rc t="1" v="71279"/>
    </bk>
    <bk>
      <rc t="1" v="71280"/>
    </bk>
    <bk>
      <rc t="1" v="71281"/>
    </bk>
    <bk>
      <rc t="1" v="71282"/>
    </bk>
    <bk>
      <rc t="1" v="71283"/>
    </bk>
    <bk>
      <rc t="1" v="71284"/>
    </bk>
    <bk>
      <rc t="1" v="71285"/>
    </bk>
    <bk>
      <rc t="1" v="71286"/>
    </bk>
    <bk>
      <rc t="1" v="71287"/>
    </bk>
    <bk>
      <rc t="1" v="71288"/>
    </bk>
    <bk>
      <rc t="1" v="71289"/>
    </bk>
    <bk>
      <rc t="1" v="71290"/>
    </bk>
    <bk>
      <rc t="1" v="71291"/>
    </bk>
    <bk>
      <rc t="1" v="71292"/>
    </bk>
    <bk>
      <rc t="1" v="71293"/>
    </bk>
    <bk>
      <rc t="1" v="71294"/>
    </bk>
    <bk>
      <rc t="1" v="71295"/>
    </bk>
    <bk>
      <rc t="1" v="71296"/>
    </bk>
    <bk>
      <rc t="1" v="71297"/>
    </bk>
    <bk>
      <rc t="1" v="71298"/>
    </bk>
    <bk>
      <rc t="1" v="71299"/>
    </bk>
    <bk>
      <rc t="1" v="71300"/>
    </bk>
    <bk>
      <rc t="1" v="71301"/>
    </bk>
    <bk>
      <rc t="1" v="71302"/>
    </bk>
    <bk>
      <rc t="1" v="71303"/>
    </bk>
    <bk>
      <rc t="1" v="71304"/>
    </bk>
    <bk>
      <rc t="1" v="71305"/>
    </bk>
    <bk>
      <rc t="1" v="71306"/>
    </bk>
    <bk>
      <rc t="1" v="71307"/>
    </bk>
    <bk>
      <rc t="1" v="71308"/>
    </bk>
    <bk>
      <rc t="1" v="71309"/>
    </bk>
    <bk>
      <rc t="1" v="71310"/>
    </bk>
    <bk>
      <rc t="1" v="71311"/>
    </bk>
    <bk>
      <rc t="1" v="71312"/>
    </bk>
    <bk>
      <rc t="1" v="71313"/>
    </bk>
    <bk>
      <rc t="1" v="71314"/>
    </bk>
    <bk>
      <rc t="1" v="71315"/>
    </bk>
    <bk>
      <rc t="1" v="71316"/>
    </bk>
    <bk>
      <rc t="1" v="71317"/>
    </bk>
    <bk>
      <rc t="1" v="71318"/>
    </bk>
    <bk>
      <rc t="1" v="71319"/>
    </bk>
    <bk>
      <rc t="1" v="71320"/>
    </bk>
    <bk>
      <rc t="1" v="71321"/>
    </bk>
    <bk>
      <rc t="1" v="71322"/>
    </bk>
    <bk>
      <rc t="1" v="71323"/>
    </bk>
    <bk>
      <rc t="1" v="71324"/>
    </bk>
    <bk>
      <rc t="1" v="71325"/>
    </bk>
    <bk>
      <rc t="1" v="71326"/>
    </bk>
    <bk>
      <rc t="1" v="71327"/>
    </bk>
    <bk>
      <rc t="1" v="71328"/>
    </bk>
    <bk>
      <rc t="1" v="71329"/>
    </bk>
    <bk>
      <rc t="1" v="71330"/>
    </bk>
    <bk>
      <rc t="1" v="71331"/>
    </bk>
    <bk>
      <rc t="1" v="71332"/>
    </bk>
    <bk>
      <rc t="1" v="71333"/>
    </bk>
    <bk>
      <rc t="1" v="71334"/>
    </bk>
    <bk>
      <rc t="1" v="71335"/>
    </bk>
    <bk>
      <rc t="1" v="71336"/>
    </bk>
    <bk>
      <rc t="1" v="71337"/>
    </bk>
    <bk>
      <rc t="1" v="71338"/>
    </bk>
    <bk>
      <rc t="1" v="71339"/>
    </bk>
    <bk>
      <rc t="1" v="71340"/>
    </bk>
    <bk>
      <rc t="1" v="71341"/>
    </bk>
    <bk>
      <rc t="1" v="71342"/>
    </bk>
    <bk>
      <rc t="1" v="71343"/>
    </bk>
    <bk>
      <rc t="1" v="71344"/>
    </bk>
    <bk>
      <rc t="1" v="71345"/>
    </bk>
    <bk>
      <rc t="1" v="71346"/>
    </bk>
    <bk>
      <rc t="1" v="71347"/>
    </bk>
    <bk>
      <rc t="1" v="71348"/>
    </bk>
    <bk>
      <rc t="1" v="71349"/>
    </bk>
    <bk>
      <rc t="1" v="71350"/>
    </bk>
    <bk>
      <rc t="1" v="71351"/>
    </bk>
    <bk>
      <rc t="1" v="71352"/>
    </bk>
    <bk>
      <rc t="1" v="71353"/>
    </bk>
    <bk>
      <rc t="1" v="71354"/>
    </bk>
    <bk>
      <rc t="1" v="71355"/>
    </bk>
    <bk>
      <rc t="1" v="71356"/>
    </bk>
    <bk>
      <rc t="1" v="71357"/>
    </bk>
    <bk>
      <rc t="1" v="71358"/>
    </bk>
    <bk>
      <rc t="1" v="71359"/>
    </bk>
    <bk>
      <rc t="1" v="71360"/>
    </bk>
    <bk>
      <rc t="1" v="71361"/>
    </bk>
    <bk>
      <rc t="1" v="71362"/>
    </bk>
    <bk>
      <rc t="1" v="71363"/>
    </bk>
    <bk>
      <rc t="1" v="71364"/>
    </bk>
    <bk>
      <rc t="1" v="71365"/>
    </bk>
    <bk>
      <rc t="1" v="71366"/>
    </bk>
    <bk>
      <rc t="1" v="71367"/>
    </bk>
    <bk>
      <rc t="1" v="71368"/>
    </bk>
    <bk>
      <rc t="1" v="71369"/>
    </bk>
    <bk>
      <rc t="1" v="71370"/>
    </bk>
    <bk>
      <rc t="1" v="71371"/>
    </bk>
    <bk>
      <rc t="1" v="71372"/>
    </bk>
    <bk>
      <rc t="1" v="71373"/>
    </bk>
    <bk>
      <rc t="1" v="71374"/>
    </bk>
    <bk>
      <rc t="1" v="71375"/>
    </bk>
    <bk>
      <rc t="1" v="71376"/>
    </bk>
    <bk>
      <rc t="1" v="71377"/>
    </bk>
    <bk>
      <rc t="1" v="71378"/>
    </bk>
    <bk>
      <rc t="1" v="71379"/>
    </bk>
    <bk>
      <rc t="1" v="71380"/>
    </bk>
    <bk>
      <rc t="1" v="71381"/>
    </bk>
    <bk>
      <rc t="1" v="71382"/>
    </bk>
    <bk>
      <rc t="1" v="71383"/>
    </bk>
    <bk>
      <rc t="1" v="71384"/>
    </bk>
    <bk>
      <rc t="1" v="71385"/>
    </bk>
    <bk>
      <rc t="1" v="71386"/>
    </bk>
    <bk>
      <rc t="1" v="71387"/>
    </bk>
    <bk>
      <rc t="1" v="71388"/>
    </bk>
    <bk>
      <rc t="1" v="71389"/>
    </bk>
    <bk>
      <rc t="1" v="71390"/>
    </bk>
    <bk>
      <rc t="1" v="71391"/>
    </bk>
    <bk>
      <rc t="1" v="71392"/>
    </bk>
    <bk>
      <rc t="1" v="71393"/>
    </bk>
    <bk>
      <rc t="1" v="71394"/>
    </bk>
    <bk>
      <rc t="1" v="71395"/>
    </bk>
    <bk>
      <rc t="1" v="71396"/>
    </bk>
    <bk>
      <rc t="1" v="71397"/>
    </bk>
    <bk>
      <rc t="1" v="71398"/>
    </bk>
    <bk>
      <rc t="1" v="71399"/>
    </bk>
    <bk>
      <rc t="1" v="71400"/>
    </bk>
    <bk>
      <rc t="1" v="71401"/>
    </bk>
    <bk>
      <rc t="1" v="71402"/>
    </bk>
    <bk>
      <rc t="1" v="71403"/>
    </bk>
    <bk>
      <rc t="1" v="71404"/>
    </bk>
    <bk>
      <rc t="1" v="71405"/>
    </bk>
    <bk>
      <rc t="1" v="71406"/>
    </bk>
    <bk>
      <rc t="1" v="71407"/>
    </bk>
    <bk>
      <rc t="1" v="71408"/>
    </bk>
    <bk>
      <rc t="1" v="71409"/>
    </bk>
    <bk>
      <rc t="1" v="71410"/>
    </bk>
    <bk>
      <rc t="1" v="71411"/>
    </bk>
    <bk>
      <rc t="1" v="71412"/>
    </bk>
    <bk>
      <rc t="1" v="71413"/>
    </bk>
    <bk>
      <rc t="1" v="71414"/>
    </bk>
    <bk>
      <rc t="1" v="71415"/>
    </bk>
    <bk>
      <rc t="1" v="71416"/>
    </bk>
    <bk>
      <rc t="1" v="71417"/>
    </bk>
    <bk>
      <rc t="1" v="71418"/>
    </bk>
    <bk>
      <rc t="1" v="71419"/>
    </bk>
    <bk>
      <rc t="1" v="71420"/>
    </bk>
    <bk>
      <rc t="1" v="71421"/>
    </bk>
    <bk>
      <rc t="1" v="71422"/>
    </bk>
    <bk>
      <rc t="1" v="71423"/>
    </bk>
    <bk>
      <rc t="1" v="71424"/>
    </bk>
    <bk>
      <rc t="1" v="71425"/>
    </bk>
    <bk>
      <rc t="1" v="71426"/>
    </bk>
    <bk>
      <rc t="1" v="71427"/>
    </bk>
    <bk>
      <rc t="1" v="71428"/>
    </bk>
    <bk>
      <rc t="1" v="71429"/>
    </bk>
    <bk>
      <rc t="1" v="71430"/>
    </bk>
    <bk>
      <rc t="1" v="71431"/>
    </bk>
    <bk>
      <rc t="1" v="71432"/>
    </bk>
    <bk>
      <rc t="1" v="71433"/>
    </bk>
    <bk>
      <rc t="1" v="71434"/>
    </bk>
    <bk>
      <rc t="1" v="71435"/>
    </bk>
    <bk>
      <rc t="1" v="71436"/>
    </bk>
    <bk>
      <rc t="1" v="71437"/>
    </bk>
    <bk>
      <rc t="1" v="71438"/>
    </bk>
    <bk>
      <rc t="1" v="71439"/>
    </bk>
    <bk>
      <rc t="1" v="71440"/>
    </bk>
    <bk>
      <rc t="1" v="71441"/>
    </bk>
    <bk>
      <rc t="1" v="71442"/>
    </bk>
    <bk>
      <rc t="1" v="71443"/>
    </bk>
    <bk>
      <rc t="1" v="71444"/>
    </bk>
    <bk>
      <rc t="1" v="71445"/>
    </bk>
    <bk>
      <rc t="1" v="71446"/>
    </bk>
    <bk>
      <rc t="1" v="71447"/>
    </bk>
    <bk>
      <rc t="1" v="71448"/>
    </bk>
    <bk>
      <rc t="1" v="71449"/>
    </bk>
    <bk>
      <rc t="1" v="71450"/>
    </bk>
    <bk>
      <rc t="1" v="71451"/>
    </bk>
    <bk>
      <rc t="1" v="71452"/>
    </bk>
    <bk>
      <rc t="1" v="71453"/>
    </bk>
    <bk>
      <rc t="1" v="71454"/>
    </bk>
    <bk>
      <rc t="1" v="71455"/>
    </bk>
    <bk>
      <rc t="1" v="71456"/>
    </bk>
    <bk>
      <rc t="1" v="71457"/>
    </bk>
    <bk>
      <rc t="1" v="71458"/>
    </bk>
    <bk>
      <rc t="1" v="71459"/>
    </bk>
    <bk>
      <rc t="1" v="71460"/>
    </bk>
    <bk>
      <rc t="1" v="71461"/>
    </bk>
    <bk>
      <rc t="1" v="71462"/>
    </bk>
    <bk>
      <rc t="1" v="71463"/>
    </bk>
    <bk>
      <rc t="1" v="71464"/>
    </bk>
    <bk>
      <rc t="1" v="71465"/>
    </bk>
    <bk>
      <rc t="1" v="71466"/>
    </bk>
    <bk>
      <rc t="1" v="71467"/>
    </bk>
    <bk>
      <rc t="1" v="71468"/>
    </bk>
    <bk>
      <rc t="1" v="71469"/>
    </bk>
    <bk>
      <rc t="1" v="71470"/>
    </bk>
    <bk>
      <rc t="1" v="71471"/>
    </bk>
    <bk>
      <rc t="1" v="71472"/>
    </bk>
    <bk>
      <rc t="1" v="71473"/>
    </bk>
    <bk>
      <rc t="1" v="71474"/>
    </bk>
    <bk>
      <rc t="1" v="71475"/>
    </bk>
    <bk>
      <rc t="1" v="71476"/>
    </bk>
    <bk>
      <rc t="1" v="71477"/>
    </bk>
    <bk>
      <rc t="1" v="71478"/>
    </bk>
    <bk>
      <rc t="1" v="71479"/>
    </bk>
    <bk>
      <rc t="1" v="71480"/>
    </bk>
    <bk>
      <rc t="1" v="71481"/>
    </bk>
    <bk>
      <rc t="1" v="71482"/>
    </bk>
    <bk>
      <rc t="1" v="71483"/>
    </bk>
    <bk>
      <rc t="1" v="71484"/>
    </bk>
    <bk>
      <rc t="1" v="71485"/>
    </bk>
    <bk>
      <rc t="1" v="71486"/>
    </bk>
    <bk>
      <rc t="1" v="71487"/>
    </bk>
    <bk>
      <rc t="1" v="71488"/>
    </bk>
    <bk>
      <rc t="1" v="71489"/>
    </bk>
    <bk>
      <rc t="1" v="71490"/>
    </bk>
    <bk>
      <rc t="1" v="71491"/>
    </bk>
    <bk>
      <rc t="1" v="71492"/>
    </bk>
    <bk>
      <rc t="1" v="71493"/>
    </bk>
    <bk>
      <rc t="1" v="71494"/>
    </bk>
    <bk>
      <rc t="1" v="71495"/>
    </bk>
    <bk>
      <rc t="1" v="71496"/>
    </bk>
    <bk>
      <rc t="1" v="71497"/>
    </bk>
    <bk>
      <rc t="1" v="71498"/>
    </bk>
    <bk>
      <rc t="1" v="71499"/>
    </bk>
    <bk>
      <rc t="1" v="71500"/>
    </bk>
    <bk>
      <rc t="1" v="71501"/>
    </bk>
    <bk>
      <rc t="1" v="71502"/>
    </bk>
    <bk>
      <rc t="1" v="71503"/>
    </bk>
    <bk>
      <rc t="1" v="71504"/>
    </bk>
    <bk>
      <rc t="1" v="71505"/>
    </bk>
    <bk>
      <rc t="1" v="71506"/>
    </bk>
    <bk>
      <rc t="1" v="71507"/>
    </bk>
    <bk>
      <rc t="1" v="71508"/>
    </bk>
    <bk>
      <rc t="1" v="71509"/>
    </bk>
    <bk>
      <rc t="1" v="71510"/>
    </bk>
    <bk>
      <rc t="1" v="71511"/>
    </bk>
    <bk>
      <rc t="1" v="71512"/>
    </bk>
    <bk>
      <rc t="1" v="71513"/>
    </bk>
    <bk>
      <rc t="1" v="71514"/>
    </bk>
    <bk>
      <rc t="1" v="71515"/>
    </bk>
    <bk>
      <rc t="1" v="71516"/>
    </bk>
    <bk>
      <rc t="1" v="71517"/>
    </bk>
    <bk>
      <rc t="1" v="71518"/>
    </bk>
    <bk>
      <rc t="1" v="71519"/>
    </bk>
    <bk>
      <rc t="1" v="71520"/>
    </bk>
    <bk>
      <rc t="1" v="71521"/>
    </bk>
    <bk>
      <rc t="1" v="71522"/>
    </bk>
    <bk>
      <rc t="1" v="71523"/>
    </bk>
    <bk>
      <rc t="1" v="71524"/>
    </bk>
    <bk>
      <rc t="1" v="71525"/>
    </bk>
    <bk>
      <rc t="1" v="71526"/>
    </bk>
    <bk>
      <rc t="1" v="71527"/>
    </bk>
    <bk>
      <rc t="1" v="71528"/>
    </bk>
    <bk>
      <rc t="1" v="71529"/>
    </bk>
    <bk>
      <rc t="1" v="71530"/>
    </bk>
    <bk>
      <rc t="1" v="71531"/>
    </bk>
    <bk>
      <rc t="1" v="71532"/>
    </bk>
    <bk>
      <rc t="1" v="71533"/>
    </bk>
    <bk>
      <rc t="1" v="71534"/>
    </bk>
    <bk>
      <rc t="1" v="71535"/>
    </bk>
    <bk>
      <rc t="1" v="71536"/>
    </bk>
    <bk>
      <rc t="1" v="71537"/>
    </bk>
    <bk>
      <rc t="1" v="71538"/>
    </bk>
    <bk>
      <rc t="1" v="71539"/>
    </bk>
    <bk>
      <rc t="1" v="71540"/>
    </bk>
    <bk>
      <rc t="1" v="71541"/>
    </bk>
    <bk>
      <rc t="1" v="71542"/>
    </bk>
    <bk>
      <rc t="1" v="71543"/>
    </bk>
    <bk>
      <rc t="1" v="71544"/>
    </bk>
    <bk>
      <rc t="1" v="71545"/>
    </bk>
    <bk>
      <rc t="1" v="71546"/>
    </bk>
    <bk>
      <rc t="1" v="71547"/>
    </bk>
    <bk>
      <rc t="1" v="71548"/>
    </bk>
    <bk>
      <rc t="1" v="71549"/>
    </bk>
    <bk>
      <rc t="1" v="71550"/>
    </bk>
    <bk>
      <rc t="1" v="71551"/>
    </bk>
    <bk>
      <rc t="1" v="71552"/>
    </bk>
    <bk>
      <rc t="1" v="71553"/>
    </bk>
    <bk>
      <rc t="1" v="71554"/>
    </bk>
    <bk>
      <rc t="1" v="71555"/>
    </bk>
    <bk>
      <rc t="1" v="71556"/>
    </bk>
    <bk>
      <rc t="1" v="71557"/>
    </bk>
    <bk>
      <rc t="1" v="71558"/>
    </bk>
    <bk>
      <rc t="1" v="71559"/>
    </bk>
    <bk>
      <rc t="1" v="71560"/>
    </bk>
    <bk>
      <rc t="1" v="71561"/>
    </bk>
    <bk>
      <rc t="1" v="71562"/>
    </bk>
    <bk>
      <rc t="1" v="71563"/>
    </bk>
    <bk>
      <rc t="1" v="71564"/>
    </bk>
    <bk>
      <rc t="1" v="71565"/>
    </bk>
    <bk>
      <rc t="1" v="71566"/>
    </bk>
    <bk>
      <rc t="1" v="71567"/>
    </bk>
    <bk>
      <rc t="1" v="71568"/>
    </bk>
    <bk>
      <rc t="1" v="71569"/>
    </bk>
    <bk>
      <rc t="1" v="71570"/>
    </bk>
    <bk>
      <rc t="1" v="71571"/>
    </bk>
    <bk>
      <rc t="1" v="71572"/>
    </bk>
    <bk>
      <rc t="1" v="71573"/>
    </bk>
    <bk>
      <rc t="1" v="71574"/>
    </bk>
    <bk>
      <rc t="1" v="71575"/>
    </bk>
    <bk>
      <rc t="1" v="71576"/>
    </bk>
    <bk>
      <rc t="1" v="71577"/>
    </bk>
    <bk>
      <rc t="1" v="71578"/>
    </bk>
    <bk>
      <rc t="1" v="71579"/>
    </bk>
    <bk>
      <rc t="1" v="71580"/>
    </bk>
    <bk>
      <rc t="1" v="71581"/>
    </bk>
    <bk>
      <rc t="1" v="71582"/>
    </bk>
    <bk>
      <rc t="1" v="71583"/>
    </bk>
    <bk>
      <rc t="1" v="71584"/>
    </bk>
    <bk>
      <rc t="1" v="71585"/>
    </bk>
    <bk>
      <rc t="1" v="71586"/>
    </bk>
    <bk>
      <rc t="1" v="71587"/>
    </bk>
    <bk>
      <rc t="1" v="71588"/>
    </bk>
    <bk>
      <rc t="1" v="71589"/>
    </bk>
    <bk>
      <rc t="1" v="71590"/>
    </bk>
    <bk>
      <rc t="1" v="71591"/>
    </bk>
    <bk>
      <rc t="1" v="71592"/>
    </bk>
    <bk>
      <rc t="1" v="71593"/>
    </bk>
    <bk>
      <rc t="1" v="71594"/>
    </bk>
    <bk>
      <rc t="1" v="71595"/>
    </bk>
    <bk>
      <rc t="1" v="71596"/>
    </bk>
    <bk>
      <rc t="1" v="71597"/>
    </bk>
    <bk>
      <rc t="1" v="71598"/>
    </bk>
    <bk>
      <rc t="1" v="71599"/>
    </bk>
    <bk>
      <rc t="1" v="71600"/>
    </bk>
    <bk>
      <rc t="1" v="71601"/>
    </bk>
    <bk>
      <rc t="1" v="71602"/>
    </bk>
    <bk>
      <rc t="1" v="71603"/>
    </bk>
    <bk>
      <rc t="1" v="71604"/>
    </bk>
    <bk>
      <rc t="1" v="71605"/>
    </bk>
    <bk>
      <rc t="1" v="71606"/>
    </bk>
    <bk>
      <rc t="1" v="71607"/>
    </bk>
    <bk>
      <rc t="1" v="71608"/>
    </bk>
    <bk>
      <rc t="1" v="71609"/>
    </bk>
    <bk>
      <rc t="1" v="71610"/>
    </bk>
    <bk>
      <rc t="1" v="71611"/>
    </bk>
    <bk>
      <rc t="1" v="71612"/>
    </bk>
    <bk>
      <rc t="1" v="71613"/>
    </bk>
    <bk>
      <rc t="1" v="71614"/>
    </bk>
    <bk>
      <rc t="1" v="71615"/>
    </bk>
    <bk>
      <rc t="1" v="71616"/>
    </bk>
    <bk>
      <rc t="1" v="71617"/>
    </bk>
    <bk>
      <rc t="1" v="71618"/>
    </bk>
    <bk>
      <rc t="1" v="71619"/>
    </bk>
    <bk>
      <rc t="1" v="71620"/>
    </bk>
    <bk>
      <rc t="1" v="71621"/>
    </bk>
    <bk>
      <rc t="1" v="71622"/>
    </bk>
    <bk>
      <rc t="1" v="71623"/>
    </bk>
    <bk>
      <rc t="1" v="71624"/>
    </bk>
    <bk>
      <rc t="1" v="71625"/>
    </bk>
    <bk>
      <rc t="1" v="71626"/>
    </bk>
    <bk>
      <rc t="1" v="71627"/>
    </bk>
    <bk>
      <rc t="1" v="71628"/>
    </bk>
    <bk>
      <rc t="1" v="71629"/>
    </bk>
    <bk>
      <rc t="1" v="71630"/>
    </bk>
    <bk>
      <rc t="1" v="71631"/>
    </bk>
    <bk>
      <rc t="1" v="71632"/>
    </bk>
    <bk>
      <rc t="1" v="71633"/>
    </bk>
    <bk>
      <rc t="1" v="71634"/>
    </bk>
    <bk>
      <rc t="1" v="71635"/>
    </bk>
    <bk>
      <rc t="1" v="71636"/>
    </bk>
    <bk>
      <rc t="1" v="71637"/>
    </bk>
    <bk>
      <rc t="1" v="71638"/>
    </bk>
    <bk>
      <rc t="1" v="71639"/>
    </bk>
    <bk>
      <rc t="1" v="71640"/>
    </bk>
    <bk>
      <rc t="1" v="71641"/>
    </bk>
    <bk>
      <rc t="1" v="71642"/>
    </bk>
    <bk>
      <rc t="1" v="71643"/>
    </bk>
    <bk>
      <rc t="1" v="71644"/>
    </bk>
    <bk>
      <rc t="1" v="71645"/>
    </bk>
    <bk>
      <rc t="1" v="71646"/>
    </bk>
    <bk>
      <rc t="1" v="71647"/>
    </bk>
    <bk>
      <rc t="1" v="71648"/>
    </bk>
    <bk>
      <rc t="1" v="71649"/>
    </bk>
    <bk>
      <rc t="1" v="71650"/>
    </bk>
    <bk>
      <rc t="1" v="71651"/>
    </bk>
    <bk>
      <rc t="1" v="71652"/>
    </bk>
    <bk>
      <rc t="1" v="71653"/>
    </bk>
    <bk>
      <rc t="1" v="71654"/>
    </bk>
    <bk>
      <rc t="1" v="71655"/>
    </bk>
    <bk>
      <rc t="1" v="71656"/>
    </bk>
    <bk>
      <rc t="1" v="71657"/>
    </bk>
    <bk>
      <rc t="1" v="71658"/>
    </bk>
    <bk>
      <rc t="1" v="71659"/>
    </bk>
    <bk>
      <rc t="1" v="71660"/>
    </bk>
    <bk>
      <rc t="1" v="71661"/>
    </bk>
    <bk>
      <rc t="1" v="71662"/>
    </bk>
    <bk>
      <rc t="1" v="71663"/>
    </bk>
    <bk>
      <rc t="1" v="71664"/>
    </bk>
    <bk>
      <rc t="1" v="71665"/>
    </bk>
    <bk>
      <rc t="1" v="71666"/>
    </bk>
    <bk>
      <rc t="1" v="71667"/>
    </bk>
    <bk>
      <rc t="1" v="71668"/>
    </bk>
    <bk>
      <rc t="1" v="71669"/>
    </bk>
    <bk>
      <rc t="1" v="71670"/>
    </bk>
    <bk>
      <rc t="1" v="71671"/>
    </bk>
    <bk>
      <rc t="1" v="71672"/>
    </bk>
    <bk>
      <rc t="1" v="71673"/>
    </bk>
    <bk>
      <rc t="1" v="71674"/>
    </bk>
    <bk>
      <rc t="1" v="71675"/>
    </bk>
    <bk>
      <rc t="1" v="71676"/>
    </bk>
    <bk>
      <rc t="1" v="71677"/>
    </bk>
    <bk>
      <rc t="1" v="71678"/>
    </bk>
    <bk>
      <rc t="1" v="71679"/>
    </bk>
    <bk>
      <rc t="1" v="71680"/>
    </bk>
    <bk>
      <rc t="1" v="71681"/>
    </bk>
    <bk>
      <rc t="1" v="71682"/>
    </bk>
    <bk>
      <rc t="1" v="71683"/>
    </bk>
    <bk>
      <rc t="1" v="71684"/>
    </bk>
    <bk>
      <rc t="1" v="71685"/>
    </bk>
    <bk>
      <rc t="1" v="71686"/>
    </bk>
    <bk>
      <rc t="1" v="71687"/>
    </bk>
    <bk>
      <rc t="1" v="71688"/>
    </bk>
    <bk>
      <rc t="1" v="71689"/>
    </bk>
    <bk>
      <rc t="1" v="71690"/>
    </bk>
    <bk>
      <rc t="1" v="71691"/>
    </bk>
    <bk>
      <rc t="1" v="71692"/>
    </bk>
    <bk>
      <rc t="1" v="71693"/>
    </bk>
    <bk>
      <rc t="1" v="71694"/>
    </bk>
    <bk>
      <rc t="1" v="71695"/>
    </bk>
    <bk>
      <rc t="1" v="71696"/>
    </bk>
    <bk>
      <rc t="1" v="71697"/>
    </bk>
    <bk>
      <rc t="1" v="71698"/>
    </bk>
    <bk>
      <rc t="1" v="71699"/>
    </bk>
    <bk>
      <rc t="1" v="71700"/>
    </bk>
    <bk>
      <rc t="1" v="71701"/>
    </bk>
    <bk>
      <rc t="1" v="71702"/>
    </bk>
    <bk>
      <rc t="1" v="71703"/>
    </bk>
    <bk>
      <rc t="1" v="71704"/>
    </bk>
    <bk>
      <rc t="1" v="71705"/>
    </bk>
    <bk>
      <rc t="1" v="71706"/>
    </bk>
    <bk>
      <rc t="1" v="71707"/>
    </bk>
    <bk>
      <rc t="1" v="71708"/>
    </bk>
    <bk>
      <rc t="1" v="71709"/>
    </bk>
    <bk>
      <rc t="1" v="71710"/>
    </bk>
    <bk>
      <rc t="1" v="71711"/>
    </bk>
    <bk>
      <rc t="1" v="71712"/>
    </bk>
    <bk>
      <rc t="1" v="71713"/>
    </bk>
    <bk>
      <rc t="1" v="71714"/>
    </bk>
    <bk>
      <rc t="1" v="71715"/>
    </bk>
    <bk>
      <rc t="1" v="71716"/>
    </bk>
    <bk>
      <rc t="1" v="71717"/>
    </bk>
    <bk>
      <rc t="1" v="71718"/>
    </bk>
    <bk>
      <rc t="1" v="71719"/>
    </bk>
    <bk>
      <rc t="1" v="71720"/>
    </bk>
    <bk>
      <rc t="1" v="71721"/>
    </bk>
    <bk>
      <rc t="1" v="71722"/>
    </bk>
    <bk>
      <rc t="1" v="71723"/>
    </bk>
    <bk>
      <rc t="1" v="71724"/>
    </bk>
    <bk>
      <rc t="1" v="71725"/>
    </bk>
    <bk>
      <rc t="1" v="71726"/>
    </bk>
    <bk>
      <rc t="1" v="71727"/>
    </bk>
    <bk>
      <rc t="1" v="71728"/>
    </bk>
    <bk>
      <rc t="1" v="71729"/>
    </bk>
    <bk>
      <rc t="1" v="71730"/>
    </bk>
    <bk>
      <rc t="1" v="71731"/>
    </bk>
    <bk>
      <rc t="1" v="71732"/>
    </bk>
    <bk>
      <rc t="1" v="71733"/>
    </bk>
    <bk>
      <rc t="1" v="71734"/>
    </bk>
    <bk>
      <rc t="1" v="71735"/>
    </bk>
    <bk>
      <rc t="1" v="71736"/>
    </bk>
    <bk>
      <rc t="1" v="71737"/>
    </bk>
    <bk>
      <rc t="1" v="71738"/>
    </bk>
    <bk>
      <rc t="1" v="71739"/>
    </bk>
    <bk>
      <rc t="1" v="71740"/>
    </bk>
    <bk>
      <rc t="1" v="71741"/>
    </bk>
    <bk>
      <rc t="1" v="71742"/>
    </bk>
    <bk>
      <rc t="1" v="71743"/>
    </bk>
    <bk>
      <rc t="1" v="71744"/>
    </bk>
    <bk>
      <rc t="1" v="71745"/>
    </bk>
    <bk>
      <rc t="1" v="71746"/>
    </bk>
    <bk>
      <rc t="1" v="71747"/>
    </bk>
    <bk>
      <rc t="1" v="71748"/>
    </bk>
    <bk>
      <rc t="1" v="71749"/>
    </bk>
    <bk>
      <rc t="1" v="71750"/>
    </bk>
    <bk>
      <rc t="1" v="71751"/>
    </bk>
    <bk>
      <rc t="1" v="71752"/>
    </bk>
    <bk>
      <rc t="1" v="71753"/>
    </bk>
    <bk>
      <rc t="1" v="71754"/>
    </bk>
    <bk>
      <rc t="1" v="71755"/>
    </bk>
    <bk>
      <rc t="1" v="71756"/>
    </bk>
    <bk>
      <rc t="1" v="71757"/>
    </bk>
    <bk>
      <rc t="1" v="71758"/>
    </bk>
    <bk>
      <rc t="1" v="71759"/>
    </bk>
    <bk>
      <rc t="1" v="71760"/>
    </bk>
    <bk>
      <rc t="1" v="71761"/>
    </bk>
    <bk>
      <rc t="1" v="71762"/>
    </bk>
    <bk>
      <rc t="1" v="71763"/>
    </bk>
    <bk>
      <rc t="1" v="71764"/>
    </bk>
    <bk>
      <rc t="1" v="71765"/>
    </bk>
    <bk>
      <rc t="1" v="71766"/>
    </bk>
    <bk>
      <rc t="1" v="71767"/>
    </bk>
    <bk>
      <rc t="1" v="71768"/>
    </bk>
    <bk>
      <rc t="1" v="71769"/>
    </bk>
    <bk>
      <rc t="1" v="71770"/>
    </bk>
    <bk>
      <rc t="1" v="71771"/>
    </bk>
    <bk>
      <rc t="1" v="71772"/>
    </bk>
    <bk>
      <rc t="1" v="71773"/>
    </bk>
    <bk>
      <rc t="1" v="71774"/>
    </bk>
    <bk>
      <rc t="1" v="71775"/>
    </bk>
    <bk>
      <rc t="1" v="71776"/>
    </bk>
    <bk>
      <rc t="1" v="71777"/>
    </bk>
    <bk>
      <rc t="1" v="71778"/>
    </bk>
    <bk>
      <rc t="1" v="71779"/>
    </bk>
    <bk>
      <rc t="1" v="71780"/>
    </bk>
    <bk>
      <rc t="1" v="71781"/>
    </bk>
    <bk>
      <rc t="1" v="71782"/>
    </bk>
    <bk>
      <rc t="1" v="71783"/>
    </bk>
    <bk>
      <rc t="1" v="71784"/>
    </bk>
    <bk>
      <rc t="1" v="71785"/>
    </bk>
    <bk>
      <rc t="1" v="71786"/>
    </bk>
    <bk>
      <rc t="1" v="71787"/>
    </bk>
    <bk>
      <rc t="1" v="71788"/>
    </bk>
    <bk>
      <rc t="1" v="71789"/>
    </bk>
    <bk>
      <rc t="1" v="71790"/>
    </bk>
    <bk>
      <rc t="1" v="71791"/>
    </bk>
    <bk>
      <rc t="1" v="71792"/>
    </bk>
    <bk>
      <rc t="1" v="71793"/>
    </bk>
    <bk>
      <rc t="1" v="71794"/>
    </bk>
    <bk>
      <rc t="1" v="71795"/>
    </bk>
    <bk>
      <rc t="1" v="71796"/>
    </bk>
    <bk>
      <rc t="1" v="71797"/>
    </bk>
    <bk>
      <rc t="1" v="71798"/>
    </bk>
    <bk>
      <rc t="1" v="71799"/>
    </bk>
    <bk>
      <rc t="1" v="71800"/>
    </bk>
    <bk>
      <rc t="1" v="71801"/>
    </bk>
    <bk>
      <rc t="1" v="71802"/>
    </bk>
    <bk>
      <rc t="1" v="71803"/>
    </bk>
    <bk>
      <rc t="1" v="71804"/>
    </bk>
    <bk>
      <rc t="1" v="71805"/>
    </bk>
    <bk>
      <rc t="1" v="71806"/>
    </bk>
    <bk>
      <rc t="1" v="71807"/>
    </bk>
    <bk>
      <rc t="1" v="71808"/>
    </bk>
    <bk>
      <rc t="1" v="71809"/>
    </bk>
    <bk>
      <rc t="1" v="71810"/>
    </bk>
    <bk>
      <rc t="1" v="71811"/>
    </bk>
    <bk>
      <rc t="1" v="71812"/>
    </bk>
    <bk>
      <rc t="1" v="71813"/>
    </bk>
    <bk>
      <rc t="1" v="71814"/>
    </bk>
    <bk>
      <rc t="1" v="71815"/>
    </bk>
    <bk>
      <rc t="1" v="71816"/>
    </bk>
    <bk>
      <rc t="1" v="71817"/>
    </bk>
    <bk>
      <rc t="1" v="71818"/>
    </bk>
    <bk>
      <rc t="1" v="71819"/>
    </bk>
    <bk>
      <rc t="1" v="71820"/>
    </bk>
    <bk>
      <rc t="1" v="71821"/>
    </bk>
    <bk>
      <rc t="1" v="71822"/>
    </bk>
    <bk>
      <rc t="1" v="71823"/>
    </bk>
    <bk>
      <rc t="1" v="71824"/>
    </bk>
    <bk>
      <rc t="1" v="71825"/>
    </bk>
    <bk>
      <rc t="1" v="71826"/>
    </bk>
    <bk>
      <rc t="1" v="71827"/>
    </bk>
    <bk>
      <rc t="1" v="71828"/>
    </bk>
    <bk>
      <rc t="1" v="71829"/>
    </bk>
    <bk>
      <rc t="1" v="71830"/>
    </bk>
    <bk>
      <rc t="1" v="71831"/>
    </bk>
    <bk>
      <rc t="1" v="71832"/>
    </bk>
    <bk>
      <rc t="1" v="71833"/>
    </bk>
    <bk>
      <rc t="1" v="71834"/>
    </bk>
    <bk>
      <rc t="1" v="71835"/>
    </bk>
    <bk>
      <rc t="1" v="71836"/>
    </bk>
    <bk>
      <rc t="1" v="71837"/>
    </bk>
    <bk>
      <rc t="1" v="71838"/>
    </bk>
    <bk>
      <rc t="1" v="71839"/>
    </bk>
    <bk>
      <rc t="1" v="71840"/>
    </bk>
    <bk>
      <rc t="1" v="71841"/>
    </bk>
    <bk>
      <rc t="1" v="71842"/>
    </bk>
    <bk>
      <rc t="1" v="71843"/>
    </bk>
    <bk>
      <rc t="1" v="71844"/>
    </bk>
    <bk>
      <rc t="1" v="71845"/>
    </bk>
    <bk>
      <rc t="1" v="71846"/>
    </bk>
    <bk>
      <rc t="1" v="71847"/>
    </bk>
    <bk>
      <rc t="1" v="71848"/>
    </bk>
    <bk>
      <rc t="1" v="71849"/>
    </bk>
    <bk>
      <rc t="1" v="71850"/>
    </bk>
    <bk>
      <rc t="1" v="71851"/>
    </bk>
    <bk>
      <rc t="1" v="71852"/>
    </bk>
    <bk>
      <rc t="1" v="71853"/>
    </bk>
    <bk>
      <rc t="1" v="71854"/>
    </bk>
    <bk>
      <rc t="1" v="71855"/>
    </bk>
    <bk>
      <rc t="1" v="71856"/>
    </bk>
    <bk>
      <rc t="1" v="71857"/>
    </bk>
    <bk>
      <rc t="1" v="71858"/>
    </bk>
    <bk>
      <rc t="1" v="71859"/>
    </bk>
    <bk>
      <rc t="1" v="71860"/>
    </bk>
    <bk>
      <rc t="1" v="71861"/>
    </bk>
    <bk>
      <rc t="1" v="71862"/>
    </bk>
    <bk>
      <rc t="1" v="71863"/>
    </bk>
    <bk>
      <rc t="1" v="71864"/>
    </bk>
    <bk>
      <rc t="1" v="71865"/>
    </bk>
    <bk>
      <rc t="1" v="71866"/>
    </bk>
    <bk>
      <rc t="1" v="71867"/>
    </bk>
    <bk>
      <rc t="1" v="71868"/>
    </bk>
    <bk>
      <rc t="1" v="71869"/>
    </bk>
    <bk>
      <rc t="1" v="71870"/>
    </bk>
    <bk>
      <rc t="1" v="71871"/>
    </bk>
    <bk>
      <rc t="1" v="71872"/>
    </bk>
    <bk>
      <rc t="1" v="71873"/>
    </bk>
    <bk>
      <rc t="1" v="71874"/>
    </bk>
    <bk>
      <rc t="1" v="71875"/>
    </bk>
    <bk>
      <rc t="1" v="71876"/>
    </bk>
    <bk>
      <rc t="1" v="71877"/>
    </bk>
    <bk>
      <rc t="1" v="71878"/>
    </bk>
    <bk>
      <rc t="1" v="71879"/>
    </bk>
    <bk>
      <rc t="1" v="71880"/>
    </bk>
    <bk>
      <rc t="1" v="71881"/>
    </bk>
    <bk>
      <rc t="1" v="71882"/>
    </bk>
    <bk>
      <rc t="1" v="71883"/>
    </bk>
    <bk>
      <rc t="1" v="71884"/>
    </bk>
    <bk>
      <rc t="1" v="71885"/>
    </bk>
    <bk>
      <rc t="1" v="71886"/>
    </bk>
    <bk>
      <rc t="1" v="71887"/>
    </bk>
    <bk>
      <rc t="1" v="71888"/>
    </bk>
    <bk>
      <rc t="1" v="71889"/>
    </bk>
    <bk>
      <rc t="1" v="71890"/>
    </bk>
    <bk>
      <rc t="1" v="71891"/>
    </bk>
    <bk>
      <rc t="1" v="71892"/>
    </bk>
    <bk>
      <rc t="1" v="71893"/>
    </bk>
    <bk>
      <rc t="1" v="71894"/>
    </bk>
    <bk>
      <rc t="1" v="71895"/>
    </bk>
    <bk>
      <rc t="1" v="71896"/>
    </bk>
    <bk>
      <rc t="1" v="71897"/>
    </bk>
    <bk>
      <rc t="1" v="71898"/>
    </bk>
    <bk>
      <rc t="1" v="71899"/>
    </bk>
    <bk>
      <rc t="1" v="71900"/>
    </bk>
    <bk>
      <rc t="1" v="71901"/>
    </bk>
    <bk>
      <rc t="1" v="71902"/>
    </bk>
    <bk>
      <rc t="1" v="71903"/>
    </bk>
    <bk>
      <rc t="1" v="71904"/>
    </bk>
    <bk>
      <rc t="1" v="71905"/>
    </bk>
    <bk>
      <rc t="1" v="71906"/>
    </bk>
    <bk>
      <rc t="1" v="71907"/>
    </bk>
    <bk>
      <rc t="1" v="71908"/>
    </bk>
    <bk>
      <rc t="1" v="71909"/>
    </bk>
    <bk>
      <rc t="1" v="71910"/>
    </bk>
    <bk>
      <rc t="1" v="71911"/>
    </bk>
    <bk>
      <rc t="1" v="71912"/>
    </bk>
    <bk>
      <rc t="1" v="71913"/>
    </bk>
    <bk>
      <rc t="1" v="71914"/>
    </bk>
    <bk>
      <rc t="1" v="71915"/>
    </bk>
    <bk>
      <rc t="1" v="71916"/>
    </bk>
    <bk>
      <rc t="1" v="71917"/>
    </bk>
    <bk>
      <rc t="1" v="71918"/>
    </bk>
    <bk>
      <rc t="1" v="71919"/>
    </bk>
    <bk>
      <rc t="1" v="71920"/>
    </bk>
    <bk>
      <rc t="1" v="71921"/>
    </bk>
    <bk>
      <rc t="1" v="71922"/>
    </bk>
    <bk>
      <rc t="1" v="71923"/>
    </bk>
    <bk>
      <rc t="1" v="71924"/>
    </bk>
    <bk>
      <rc t="1" v="71925"/>
    </bk>
    <bk>
      <rc t="1" v="71926"/>
    </bk>
    <bk>
      <rc t="1" v="71927"/>
    </bk>
    <bk>
      <rc t="1" v="71928"/>
    </bk>
    <bk>
      <rc t="1" v="71929"/>
    </bk>
    <bk>
      <rc t="1" v="71930"/>
    </bk>
    <bk>
      <rc t="1" v="71931"/>
    </bk>
    <bk>
      <rc t="1" v="71932"/>
    </bk>
    <bk>
      <rc t="1" v="71933"/>
    </bk>
    <bk>
      <rc t="1" v="71934"/>
    </bk>
    <bk>
      <rc t="1" v="71935"/>
    </bk>
    <bk>
      <rc t="1" v="71936"/>
    </bk>
    <bk>
      <rc t="1" v="71937"/>
    </bk>
    <bk>
      <rc t="1" v="71938"/>
    </bk>
    <bk>
      <rc t="1" v="71939"/>
    </bk>
    <bk>
      <rc t="1" v="71940"/>
    </bk>
    <bk>
      <rc t="1" v="71941"/>
    </bk>
    <bk>
      <rc t="1" v="71942"/>
    </bk>
    <bk>
      <rc t="1" v="71943"/>
    </bk>
    <bk>
      <rc t="1" v="71944"/>
    </bk>
    <bk>
      <rc t="1" v="71945"/>
    </bk>
    <bk>
      <rc t="1" v="71946"/>
    </bk>
    <bk>
      <rc t="1" v="71947"/>
    </bk>
    <bk>
      <rc t="1" v="71948"/>
    </bk>
    <bk>
      <rc t="1" v="71949"/>
    </bk>
    <bk>
      <rc t="1" v="71950"/>
    </bk>
    <bk>
      <rc t="1" v="71951"/>
    </bk>
    <bk>
      <rc t="1" v="71952"/>
    </bk>
    <bk>
      <rc t="1" v="71953"/>
    </bk>
    <bk>
      <rc t="1" v="71954"/>
    </bk>
    <bk>
      <rc t="1" v="71955"/>
    </bk>
    <bk>
      <rc t="1" v="71956"/>
    </bk>
    <bk>
      <rc t="1" v="71957"/>
    </bk>
    <bk>
      <rc t="1" v="71958"/>
    </bk>
    <bk>
      <rc t="1" v="71959"/>
    </bk>
    <bk>
      <rc t="1" v="71960"/>
    </bk>
    <bk>
      <rc t="1" v="71961"/>
    </bk>
    <bk>
      <rc t="1" v="71962"/>
    </bk>
    <bk>
      <rc t="1" v="71963"/>
    </bk>
    <bk>
      <rc t="1" v="71964"/>
    </bk>
    <bk>
      <rc t="1" v="71965"/>
    </bk>
    <bk>
      <rc t="1" v="71966"/>
    </bk>
    <bk>
      <rc t="1" v="71967"/>
    </bk>
    <bk>
      <rc t="1" v="71968"/>
    </bk>
    <bk>
      <rc t="1" v="71969"/>
    </bk>
    <bk>
      <rc t="1" v="71970"/>
    </bk>
    <bk>
      <rc t="1" v="71971"/>
    </bk>
    <bk>
      <rc t="1" v="71972"/>
    </bk>
    <bk>
      <rc t="1" v="71973"/>
    </bk>
    <bk>
      <rc t="1" v="71974"/>
    </bk>
    <bk>
      <rc t="1" v="71975"/>
    </bk>
    <bk>
      <rc t="1" v="71976"/>
    </bk>
    <bk>
      <rc t="1" v="71977"/>
    </bk>
    <bk>
      <rc t="1" v="71978"/>
    </bk>
    <bk>
      <rc t="1" v="71979"/>
    </bk>
    <bk>
      <rc t="1" v="71980"/>
    </bk>
    <bk>
      <rc t="1" v="71981"/>
    </bk>
    <bk>
      <rc t="1" v="71982"/>
    </bk>
    <bk>
      <rc t="1" v="71983"/>
    </bk>
    <bk>
      <rc t="1" v="71984"/>
    </bk>
    <bk>
      <rc t="1" v="71985"/>
    </bk>
    <bk>
      <rc t="1" v="71986"/>
    </bk>
    <bk>
      <rc t="1" v="71987"/>
    </bk>
    <bk>
      <rc t="1" v="71988"/>
    </bk>
    <bk>
      <rc t="1" v="71989"/>
    </bk>
    <bk>
      <rc t="1" v="71990"/>
    </bk>
    <bk>
      <rc t="1" v="71991"/>
    </bk>
    <bk>
      <rc t="1" v="71992"/>
    </bk>
    <bk>
      <rc t="1" v="71993"/>
    </bk>
    <bk>
      <rc t="1" v="71994"/>
    </bk>
    <bk>
      <rc t="1" v="71995"/>
    </bk>
    <bk>
      <rc t="1" v="71996"/>
    </bk>
    <bk>
      <rc t="1" v="71997"/>
    </bk>
    <bk>
      <rc t="1" v="71998"/>
    </bk>
    <bk>
      <rc t="1" v="71999"/>
    </bk>
    <bk>
      <rc t="1" v="72000"/>
    </bk>
    <bk>
      <rc t="1" v="72001"/>
    </bk>
    <bk>
      <rc t="1" v="72002"/>
    </bk>
    <bk>
      <rc t="1" v="72003"/>
    </bk>
    <bk>
      <rc t="1" v="72004"/>
    </bk>
    <bk>
      <rc t="1" v="72005"/>
    </bk>
    <bk>
      <rc t="1" v="72006"/>
    </bk>
    <bk>
      <rc t="1" v="72007"/>
    </bk>
    <bk>
      <rc t="1" v="72008"/>
    </bk>
    <bk>
      <rc t="1" v="72009"/>
    </bk>
    <bk>
      <rc t="1" v="72010"/>
    </bk>
    <bk>
      <rc t="1" v="72011"/>
    </bk>
    <bk>
      <rc t="1" v="72012"/>
    </bk>
    <bk>
      <rc t="1" v="72013"/>
    </bk>
    <bk>
      <rc t="1" v="72014"/>
    </bk>
    <bk>
      <rc t="1" v="72015"/>
    </bk>
    <bk>
      <rc t="1" v="72016"/>
    </bk>
    <bk>
      <rc t="1" v="72017"/>
    </bk>
    <bk>
      <rc t="1" v="72018"/>
    </bk>
    <bk>
      <rc t="1" v="72019"/>
    </bk>
    <bk>
      <rc t="1" v="72020"/>
    </bk>
    <bk>
      <rc t="1" v="72021"/>
    </bk>
    <bk>
      <rc t="1" v="72022"/>
    </bk>
    <bk>
      <rc t="1" v="72023"/>
    </bk>
    <bk>
      <rc t="1" v="72024"/>
    </bk>
    <bk>
      <rc t="1" v="72025"/>
    </bk>
    <bk>
      <rc t="1" v="72026"/>
    </bk>
    <bk>
      <rc t="1" v="72027"/>
    </bk>
    <bk>
      <rc t="1" v="72028"/>
    </bk>
    <bk>
      <rc t="1" v="72029"/>
    </bk>
    <bk>
      <rc t="1" v="72030"/>
    </bk>
    <bk>
      <rc t="1" v="72031"/>
    </bk>
    <bk>
      <rc t="1" v="72032"/>
    </bk>
    <bk>
      <rc t="1" v="72033"/>
    </bk>
    <bk>
      <rc t="1" v="72034"/>
    </bk>
    <bk>
      <rc t="1" v="72035"/>
    </bk>
    <bk>
      <rc t="1" v="72036"/>
    </bk>
    <bk>
      <rc t="1" v="72037"/>
    </bk>
    <bk>
      <rc t="1" v="72038"/>
    </bk>
    <bk>
      <rc t="1" v="72039"/>
    </bk>
    <bk>
      <rc t="1" v="72040"/>
    </bk>
    <bk>
      <rc t="1" v="72041"/>
    </bk>
    <bk>
      <rc t="1" v="72042"/>
    </bk>
    <bk>
      <rc t="1" v="72043"/>
    </bk>
    <bk>
      <rc t="1" v="72044"/>
    </bk>
    <bk>
      <rc t="1" v="72045"/>
    </bk>
    <bk>
      <rc t="1" v="72046"/>
    </bk>
    <bk>
      <rc t="1" v="72047"/>
    </bk>
    <bk>
      <rc t="1" v="72048"/>
    </bk>
    <bk>
      <rc t="1" v="72049"/>
    </bk>
    <bk>
      <rc t="1" v="72050"/>
    </bk>
    <bk>
      <rc t="1" v="72051"/>
    </bk>
    <bk>
      <rc t="1" v="72052"/>
    </bk>
    <bk>
      <rc t="1" v="72053"/>
    </bk>
    <bk>
      <rc t="1" v="72054"/>
    </bk>
    <bk>
      <rc t="1" v="72055"/>
    </bk>
    <bk>
      <rc t="1" v="72056"/>
    </bk>
    <bk>
      <rc t="1" v="72057"/>
    </bk>
    <bk>
      <rc t="1" v="72058"/>
    </bk>
    <bk>
      <rc t="1" v="72059"/>
    </bk>
    <bk>
      <rc t="1" v="72060"/>
    </bk>
    <bk>
      <rc t="1" v="72061"/>
    </bk>
    <bk>
      <rc t="1" v="72062"/>
    </bk>
    <bk>
      <rc t="1" v="72063"/>
    </bk>
    <bk>
      <rc t="1" v="72064"/>
    </bk>
    <bk>
      <rc t="1" v="72065"/>
    </bk>
    <bk>
      <rc t="1" v="72066"/>
    </bk>
    <bk>
      <rc t="1" v="72067"/>
    </bk>
    <bk>
      <rc t="1" v="72068"/>
    </bk>
    <bk>
      <rc t="1" v="72069"/>
    </bk>
    <bk>
      <rc t="1" v="72070"/>
    </bk>
    <bk>
      <rc t="1" v="72071"/>
    </bk>
    <bk>
      <rc t="1" v="72072"/>
    </bk>
    <bk>
      <rc t="1" v="72073"/>
    </bk>
    <bk>
      <rc t="1" v="72074"/>
    </bk>
    <bk>
      <rc t="1" v="72075"/>
    </bk>
    <bk>
      <rc t="1" v="72076"/>
    </bk>
    <bk>
      <rc t="1" v="72077"/>
    </bk>
    <bk>
      <rc t="1" v="72078"/>
    </bk>
    <bk>
      <rc t="1" v="72079"/>
    </bk>
    <bk>
      <rc t="1" v="72080"/>
    </bk>
    <bk>
      <rc t="1" v="72081"/>
    </bk>
    <bk>
      <rc t="1" v="72082"/>
    </bk>
    <bk>
      <rc t="1" v="72083"/>
    </bk>
    <bk>
      <rc t="1" v="72084"/>
    </bk>
    <bk>
      <rc t="1" v="72085"/>
    </bk>
    <bk>
      <rc t="1" v="72086"/>
    </bk>
    <bk>
      <rc t="1" v="72087"/>
    </bk>
    <bk>
      <rc t="1" v="72088"/>
    </bk>
    <bk>
      <rc t="1" v="72089"/>
    </bk>
    <bk>
      <rc t="1" v="72090"/>
    </bk>
    <bk>
      <rc t="1" v="72091"/>
    </bk>
    <bk>
      <rc t="1" v="72092"/>
    </bk>
    <bk>
      <rc t="1" v="72093"/>
    </bk>
    <bk>
      <rc t="1" v="72094"/>
    </bk>
    <bk>
      <rc t="1" v="72095"/>
    </bk>
    <bk>
      <rc t="1" v="72096"/>
    </bk>
    <bk>
      <rc t="1" v="72097"/>
    </bk>
    <bk>
      <rc t="1" v="72098"/>
    </bk>
    <bk>
      <rc t="1" v="72099"/>
    </bk>
    <bk>
      <rc t="1" v="72100"/>
    </bk>
    <bk>
      <rc t="1" v="72101"/>
    </bk>
    <bk>
      <rc t="1" v="72102"/>
    </bk>
    <bk>
      <rc t="1" v="72103"/>
    </bk>
    <bk>
      <rc t="1" v="72104"/>
    </bk>
    <bk>
      <rc t="1" v="72105"/>
    </bk>
    <bk>
      <rc t="1" v="72106"/>
    </bk>
    <bk>
      <rc t="1" v="72107"/>
    </bk>
    <bk>
      <rc t="1" v="72108"/>
    </bk>
    <bk>
      <rc t="1" v="72109"/>
    </bk>
    <bk>
      <rc t="1" v="72110"/>
    </bk>
    <bk>
      <rc t="1" v="72111"/>
    </bk>
    <bk>
      <rc t="1" v="72112"/>
    </bk>
    <bk>
      <rc t="1" v="72113"/>
    </bk>
    <bk>
      <rc t="1" v="72114"/>
    </bk>
    <bk>
      <rc t="1" v="72115"/>
    </bk>
    <bk>
      <rc t="1" v="72116"/>
    </bk>
    <bk>
      <rc t="1" v="72117"/>
    </bk>
    <bk>
      <rc t="1" v="72118"/>
    </bk>
    <bk>
      <rc t="1" v="72119"/>
    </bk>
    <bk>
      <rc t="1" v="72120"/>
    </bk>
    <bk>
      <rc t="1" v="72121"/>
    </bk>
    <bk>
      <rc t="1" v="72122"/>
    </bk>
    <bk>
      <rc t="1" v="72123"/>
    </bk>
    <bk>
      <rc t="1" v="72124"/>
    </bk>
    <bk>
      <rc t="1" v="72125"/>
    </bk>
    <bk>
      <rc t="1" v="72126"/>
    </bk>
    <bk>
      <rc t="1" v="72127"/>
    </bk>
    <bk>
      <rc t="1" v="72128"/>
    </bk>
    <bk>
      <rc t="1" v="72129"/>
    </bk>
    <bk>
      <rc t="1" v="72130"/>
    </bk>
    <bk>
      <rc t="1" v="72131"/>
    </bk>
    <bk>
      <rc t="1" v="72132"/>
    </bk>
    <bk>
      <rc t="1" v="72133"/>
    </bk>
    <bk>
      <rc t="1" v="72134"/>
    </bk>
    <bk>
      <rc t="1" v="72135"/>
    </bk>
    <bk>
      <rc t="1" v="72136"/>
    </bk>
    <bk>
      <rc t="1" v="72137"/>
    </bk>
    <bk>
      <rc t="1" v="72138"/>
    </bk>
    <bk>
      <rc t="1" v="72139"/>
    </bk>
    <bk>
      <rc t="1" v="72140"/>
    </bk>
    <bk>
      <rc t="1" v="72141"/>
    </bk>
    <bk>
      <rc t="1" v="72142"/>
    </bk>
    <bk>
      <rc t="1" v="72143"/>
    </bk>
    <bk>
      <rc t="1" v="72144"/>
    </bk>
    <bk>
      <rc t="1" v="72145"/>
    </bk>
    <bk>
      <rc t="1" v="72146"/>
    </bk>
    <bk>
      <rc t="1" v="72147"/>
    </bk>
    <bk>
      <rc t="1" v="72148"/>
    </bk>
    <bk>
      <rc t="1" v="72149"/>
    </bk>
    <bk>
      <rc t="1" v="72150"/>
    </bk>
    <bk>
      <rc t="1" v="72151"/>
    </bk>
    <bk>
      <rc t="1" v="72152"/>
    </bk>
    <bk>
      <rc t="1" v="72153"/>
    </bk>
    <bk>
      <rc t="1" v="72154"/>
    </bk>
    <bk>
      <rc t="1" v="72155"/>
    </bk>
    <bk>
      <rc t="1" v="72156"/>
    </bk>
    <bk>
      <rc t="1" v="72157"/>
    </bk>
    <bk>
      <rc t="1" v="72158"/>
    </bk>
    <bk>
      <rc t="1" v="72159"/>
    </bk>
    <bk>
      <rc t="1" v="72160"/>
    </bk>
    <bk>
      <rc t="1" v="72161"/>
    </bk>
    <bk>
      <rc t="1" v="72162"/>
    </bk>
    <bk>
      <rc t="1" v="72163"/>
    </bk>
    <bk>
      <rc t="1" v="72164"/>
    </bk>
    <bk>
      <rc t="1" v="72165"/>
    </bk>
    <bk>
      <rc t="1" v="72166"/>
    </bk>
    <bk>
      <rc t="1" v="72167"/>
    </bk>
    <bk>
      <rc t="1" v="72168"/>
    </bk>
    <bk>
      <rc t="1" v="72169"/>
    </bk>
    <bk>
      <rc t="1" v="72170"/>
    </bk>
    <bk>
      <rc t="1" v="72171"/>
    </bk>
    <bk>
      <rc t="1" v="72172"/>
    </bk>
    <bk>
      <rc t="1" v="72173"/>
    </bk>
    <bk>
      <rc t="1" v="72174"/>
    </bk>
    <bk>
      <rc t="1" v="72175"/>
    </bk>
    <bk>
      <rc t="1" v="72176"/>
    </bk>
    <bk>
      <rc t="1" v="72177"/>
    </bk>
    <bk>
      <rc t="1" v="72178"/>
    </bk>
    <bk>
      <rc t="1" v="72179"/>
    </bk>
    <bk>
      <rc t="1" v="72180"/>
    </bk>
    <bk>
      <rc t="1" v="72181"/>
    </bk>
    <bk>
      <rc t="1" v="72182"/>
    </bk>
    <bk>
      <rc t="1" v="72183"/>
    </bk>
    <bk>
      <rc t="1" v="72184"/>
    </bk>
    <bk>
      <rc t="1" v="72185"/>
    </bk>
    <bk>
      <rc t="1" v="72186"/>
    </bk>
    <bk>
      <rc t="1" v="72187"/>
    </bk>
    <bk>
      <rc t="1" v="72188"/>
    </bk>
    <bk>
      <rc t="1" v="72189"/>
    </bk>
    <bk>
      <rc t="1" v="72190"/>
    </bk>
    <bk>
      <rc t="1" v="72191"/>
    </bk>
    <bk>
      <rc t="1" v="72192"/>
    </bk>
    <bk>
      <rc t="1" v="72193"/>
    </bk>
    <bk>
      <rc t="1" v="72194"/>
    </bk>
    <bk>
      <rc t="1" v="72195"/>
    </bk>
    <bk>
      <rc t="1" v="72196"/>
    </bk>
    <bk>
      <rc t="1" v="72197"/>
    </bk>
    <bk>
      <rc t="1" v="72198"/>
    </bk>
    <bk>
      <rc t="1" v="72199"/>
    </bk>
    <bk>
      <rc t="1" v="72200"/>
    </bk>
    <bk>
      <rc t="1" v="72201"/>
    </bk>
    <bk>
      <rc t="1" v="72202"/>
    </bk>
    <bk>
      <rc t="1" v="72203"/>
    </bk>
    <bk>
      <rc t="1" v="72204"/>
    </bk>
    <bk>
      <rc t="1" v="72205"/>
    </bk>
    <bk>
      <rc t="1" v="72206"/>
    </bk>
    <bk>
      <rc t="1" v="72207"/>
    </bk>
    <bk>
      <rc t="1" v="72208"/>
    </bk>
    <bk>
      <rc t="1" v="72209"/>
    </bk>
    <bk>
      <rc t="1" v="72210"/>
    </bk>
    <bk>
      <rc t="1" v="72211"/>
    </bk>
    <bk>
      <rc t="1" v="72212"/>
    </bk>
    <bk>
      <rc t="1" v="72213"/>
    </bk>
    <bk>
      <rc t="1" v="72214"/>
    </bk>
    <bk>
      <rc t="1" v="72215"/>
    </bk>
    <bk>
      <rc t="1" v="72216"/>
    </bk>
    <bk>
      <rc t="1" v="72217"/>
    </bk>
    <bk>
      <rc t="1" v="72218"/>
    </bk>
    <bk>
      <rc t="1" v="72219"/>
    </bk>
    <bk>
      <rc t="1" v="72220"/>
    </bk>
    <bk>
      <rc t="1" v="72221"/>
    </bk>
    <bk>
      <rc t="1" v="72222"/>
    </bk>
    <bk>
      <rc t="1" v="72223"/>
    </bk>
    <bk>
      <rc t="1" v="72224"/>
    </bk>
    <bk>
      <rc t="1" v="72225"/>
    </bk>
    <bk>
      <rc t="1" v="72226"/>
    </bk>
    <bk>
      <rc t="1" v="72227"/>
    </bk>
    <bk>
      <rc t="1" v="72228"/>
    </bk>
    <bk>
      <rc t="1" v="72229"/>
    </bk>
    <bk>
      <rc t="1" v="72230"/>
    </bk>
    <bk>
      <rc t="1" v="72231"/>
    </bk>
    <bk>
      <rc t="1" v="72232"/>
    </bk>
    <bk>
      <rc t="1" v="72233"/>
    </bk>
    <bk>
      <rc t="1" v="72234"/>
    </bk>
    <bk>
      <rc t="1" v="72235"/>
    </bk>
    <bk>
      <rc t="1" v="72236"/>
    </bk>
    <bk>
      <rc t="1" v="72237"/>
    </bk>
    <bk>
      <rc t="1" v="72238"/>
    </bk>
    <bk>
      <rc t="1" v="72239"/>
    </bk>
    <bk>
      <rc t="1" v="72240"/>
    </bk>
    <bk>
      <rc t="1" v="72241"/>
    </bk>
    <bk>
      <rc t="1" v="72242"/>
    </bk>
    <bk>
      <rc t="1" v="72243"/>
    </bk>
    <bk>
      <rc t="1" v="72244"/>
    </bk>
    <bk>
      <rc t="1" v="72245"/>
    </bk>
    <bk>
      <rc t="1" v="72246"/>
    </bk>
    <bk>
      <rc t="1" v="72247"/>
    </bk>
    <bk>
      <rc t="1" v="72248"/>
    </bk>
    <bk>
      <rc t="1" v="72249"/>
    </bk>
    <bk>
      <rc t="1" v="72250"/>
    </bk>
    <bk>
      <rc t="1" v="72251"/>
    </bk>
    <bk>
      <rc t="1" v="72252"/>
    </bk>
    <bk>
      <rc t="1" v="72253"/>
    </bk>
    <bk>
      <rc t="1" v="72254"/>
    </bk>
    <bk>
      <rc t="1" v="72255"/>
    </bk>
    <bk>
      <rc t="1" v="72256"/>
    </bk>
    <bk>
      <rc t="1" v="72257"/>
    </bk>
    <bk>
      <rc t="1" v="72258"/>
    </bk>
    <bk>
      <rc t="1" v="72259"/>
    </bk>
    <bk>
      <rc t="1" v="72260"/>
    </bk>
    <bk>
      <rc t="1" v="72261"/>
    </bk>
    <bk>
      <rc t="1" v="72262"/>
    </bk>
    <bk>
      <rc t="1" v="72263"/>
    </bk>
    <bk>
      <rc t="1" v="72264"/>
    </bk>
    <bk>
      <rc t="1" v="72265"/>
    </bk>
    <bk>
      <rc t="1" v="72266"/>
    </bk>
    <bk>
      <rc t="1" v="72267"/>
    </bk>
    <bk>
      <rc t="1" v="72268"/>
    </bk>
    <bk>
      <rc t="1" v="72269"/>
    </bk>
    <bk>
      <rc t="1" v="72270"/>
    </bk>
    <bk>
      <rc t="1" v="72271"/>
    </bk>
    <bk>
      <rc t="1" v="72272"/>
    </bk>
    <bk>
      <rc t="1" v="72273"/>
    </bk>
    <bk>
      <rc t="1" v="72274"/>
    </bk>
    <bk>
      <rc t="1" v="72275"/>
    </bk>
    <bk>
      <rc t="1" v="72276"/>
    </bk>
    <bk>
      <rc t="1" v="72277"/>
    </bk>
    <bk>
      <rc t="1" v="72278"/>
    </bk>
    <bk>
      <rc t="1" v="72279"/>
    </bk>
    <bk>
      <rc t="1" v="72280"/>
    </bk>
    <bk>
      <rc t="1" v="72281"/>
    </bk>
    <bk>
      <rc t="1" v="72282"/>
    </bk>
    <bk>
      <rc t="1" v="72283"/>
    </bk>
    <bk>
      <rc t="1" v="72284"/>
    </bk>
    <bk>
      <rc t="1" v="72285"/>
    </bk>
    <bk>
      <rc t="1" v="72286"/>
    </bk>
    <bk>
      <rc t="1" v="72287"/>
    </bk>
    <bk>
      <rc t="1" v="72288"/>
    </bk>
    <bk>
      <rc t="1" v="72289"/>
    </bk>
    <bk>
      <rc t="1" v="72290"/>
    </bk>
    <bk>
      <rc t="1" v="72291"/>
    </bk>
    <bk>
      <rc t="1" v="72292"/>
    </bk>
    <bk>
      <rc t="1" v="72293"/>
    </bk>
    <bk>
      <rc t="1" v="72294"/>
    </bk>
    <bk>
      <rc t="1" v="72295"/>
    </bk>
    <bk>
      <rc t="1" v="72296"/>
    </bk>
    <bk>
      <rc t="1" v="72297"/>
    </bk>
    <bk>
      <rc t="1" v="72298"/>
    </bk>
    <bk>
      <rc t="1" v="72299"/>
    </bk>
    <bk>
      <rc t="1" v="72300"/>
    </bk>
    <bk>
      <rc t="1" v="72301"/>
    </bk>
    <bk>
      <rc t="1" v="72302"/>
    </bk>
    <bk>
      <rc t="1" v="72303"/>
    </bk>
    <bk>
      <rc t="1" v="72304"/>
    </bk>
    <bk>
      <rc t="1" v="72305"/>
    </bk>
    <bk>
      <rc t="1" v="72306"/>
    </bk>
    <bk>
      <rc t="1" v="72307"/>
    </bk>
    <bk>
      <rc t="1" v="72308"/>
    </bk>
    <bk>
      <rc t="1" v="72309"/>
    </bk>
    <bk>
      <rc t="1" v="72310"/>
    </bk>
    <bk>
      <rc t="1" v="72311"/>
    </bk>
    <bk>
      <rc t="1" v="72312"/>
    </bk>
    <bk>
      <rc t="1" v="72313"/>
    </bk>
    <bk>
      <rc t="1" v="72314"/>
    </bk>
    <bk>
      <rc t="1" v="72315"/>
    </bk>
    <bk>
      <rc t="1" v="72316"/>
    </bk>
    <bk>
      <rc t="1" v="72317"/>
    </bk>
    <bk>
      <rc t="1" v="72318"/>
    </bk>
    <bk>
      <rc t="1" v="72319"/>
    </bk>
    <bk>
      <rc t="1" v="72320"/>
    </bk>
    <bk>
      <rc t="1" v="72321"/>
    </bk>
    <bk>
      <rc t="1" v="72322"/>
    </bk>
    <bk>
      <rc t="1" v="72323"/>
    </bk>
    <bk>
      <rc t="1" v="72324"/>
    </bk>
    <bk>
      <rc t="1" v="72325"/>
    </bk>
    <bk>
      <rc t="1" v="72326"/>
    </bk>
    <bk>
      <rc t="1" v="72327"/>
    </bk>
    <bk>
      <rc t="1" v="72328"/>
    </bk>
    <bk>
      <rc t="1" v="72329"/>
    </bk>
    <bk>
      <rc t="1" v="72330"/>
    </bk>
    <bk>
      <rc t="1" v="72331"/>
    </bk>
    <bk>
      <rc t="1" v="72332"/>
    </bk>
    <bk>
      <rc t="1" v="72333"/>
    </bk>
    <bk>
      <rc t="1" v="72334"/>
    </bk>
    <bk>
      <rc t="1" v="72335"/>
    </bk>
    <bk>
      <rc t="1" v="72336"/>
    </bk>
    <bk>
      <rc t="1" v="72337"/>
    </bk>
    <bk>
      <rc t="1" v="72338"/>
    </bk>
    <bk>
      <rc t="1" v="72339"/>
    </bk>
    <bk>
      <rc t="1" v="72340"/>
    </bk>
    <bk>
      <rc t="1" v="72341"/>
    </bk>
    <bk>
      <rc t="1" v="72342"/>
    </bk>
    <bk>
      <rc t="1" v="72343"/>
    </bk>
    <bk>
      <rc t="1" v="72344"/>
    </bk>
    <bk>
      <rc t="1" v="72345"/>
    </bk>
    <bk>
      <rc t="1" v="72346"/>
    </bk>
    <bk>
      <rc t="1" v="72347"/>
    </bk>
    <bk>
      <rc t="1" v="72348"/>
    </bk>
    <bk>
      <rc t="1" v="72349"/>
    </bk>
    <bk>
      <rc t="1" v="72350"/>
    </bk>
    <bk>
      <rc t="1" v="72351"/>
    </bk>
    <bk>
      <rc t="1" v="72352"/>
    </bk>
    <bk>
      <rc t="1" v="72353"/>
    </bk>
    <bk>
      <rc t="1" v="72354"/>
    </bk>
    <bk>
      <rc t="1" v="72355"/>
    </bk>
    <bk>
      <rc t="1" v="72356"/>
    </bk>
    <bk>
      <rc t="1" v="72357"/>
    </bk>
    <bk>
      <rc t="1" v="72358"/>
    </bk>
    <bk>
      <rc t="1" v="72359"/>
    </bk>
    <bk>
      <rc t="1" v="72360"/>
    </bk>
    <bk>
      <rc t="1" v="72361"/>
    </bk>
    <bk>
      <rc t="1" v="72362"/>
    </bk>
    <bk>
      <rc t="1" v="72363"/>
    </bk>
    <bk>
      <rc t="1" v="72364"/>
    </bk>
    <bk>
      <rc t="1" v="72365"/>
    </bk>
    <bk>
      <rc t="1" v="72366"/>
    </bk>
    <bk>
      <rc t="1" v="72367"/>
    </bk>
    <bk>
      <rc t="1" v="72368"/>
    </bk>
    <bk>
      <rc t="1" v="72369"/>
    </bk>
    <bk>
      <rc t="1" v="72370"/>
    </bk>
    <bk>
      <rc t="1" v="72371"/>
    </bk>
    <bk>
      <rc t="1" v="72372"/>
    </bk>
    <bk>
      <rc t="1" v="72373"/>
    </bk>
    <bk>
      <rc t="1" v="72374"/>
    </bk>
    <bk>
      <rc t="1" v="72375"/>
    </bk>
    <bk>
      <rc t="1" v="72376"/>
    </bk>
    <bk>
      <rc t="1" v="72377"/>
    </bk>
    <bk>
      <rc t="1" v="72378"/>
    </bk>
    <bk>
      <rc t="1" v="72379"/>
    </bk>
    <bk>
      <rc t="1" v="72380"/>
    </bk>
    <bk>
      <rc t="1" v="72381"/>
    </bk>
    <bk>
      <rc t="1" v="72382"/>
    </bk>
    <bk>
      <rc t="1" v="72383"/>
    </bk>
    <bk>
      <rc t="1" v="72384"/>
    </bk>
    <bk>
      <rc t="1" v="72385"/>
    </bk>
    <bk>
      <rc t="1" v="72386"/>
    </bk>
    <bk>
      <rc t="1" v="72387"/>
    </bk>
    <bk>
      <rc t="1" v="72388"/>
    </bk>
    <bk>
      <rc t="1" v="72389"/>
    </bk>
    <bk>
      <rc t="1" v="72390"/>
    </bk>
    <bk>
      <rc t="1" v="72391"/>
    </bk>
    <bk>
      <rc t="1" v="72392"/>
    </bk>
    <bk>
      <rc t="1" v="72393"/>
    </bk>
    <bk>
      <rc t="1" v="72394"/>
    </bk>
    <bk>
      <rc t="1" v="72395"/>
    </bk>
    <bk>
      <rc t="1" v="72396"/>
    </bk>
    <bk>
      <rc t="1" v="72397"/>
    </bk>
    <bk>
      <rc t="1" v="72398"/>
    </bk>
    <bk>
      <rc t="1" v="72399"/>
    </bk>
    <bk>
      <rc t="1" v="72400"/>
    </bk>
    <bk>
      <rc t="1" v="72401"/>
    </bk>
    <bk>
      <rc t="1" v="72402"/>
    </bk>
    <bk>
      <rc t="1" v="72403"/>
    </bk>
    <bk>
      <rc t="1" v="72404"/>
    </bk>
    <bk>
      <rc t="1" v="72405"/>
    </bk>
    <bk>
      <rc t="1" v="72406"/>
    </bk>
    <bk>
      <rc t="1" v="72407"/>
    </bk>
    <bk>
      <rc t="1" v="72408"/>
    </bk>
    <bk>
      <rc t="1" v="72409"/>
    </bk>
    <bk>
      <rc t="1" v="72410"/>
    </bk>
    <bk>
      <rc t="1" v="72411"/>
    </bk>
    <bk>
      <rc t="1" v="72412"/>
    </bk>
    <bk>
      <rc t="1" v="72413"/>
    </bk>
    <bk>
      <rc t="1" v="72414"/>
    </bk>
    <bk>
      <rc t="1" v="72415"/>
    </bk>
    <bk>
      <rc t="1" v="72416"/>
    </bk>
    <bk>
      <rc t="1" v="72417"/>
    </bk>
    <bk>
      <rc t="1" v="72418"/>
    </bk>
    <bk>
      <rc t="1" v="72419"/>
    </bk>
    <bk>
      <rc t="1" v="72420"/>
    </bk>
    <bk>
      <rc t="1" v="72421"/>
    </bk>
    <bk>
      <rc t="1" v="72422"/>
    </bk>
    <bk>
      <rc t="1" v="72423"/>
    </bk>
    <bk>
      <rc t="1" v="72424"/>
    </bk>
    <bk>
      <rc t="1" v="72425"/>
    </bk>
    <bk>
      <rc t="1" v="72426"/>
    </bk>
    <bk>
      <rc t="1" v="72427"/>
    </bk>
    <bk>
      <rc t="1" v="72428"/>
    </bk>
    <bk>
      <rc t="1" v="72429"/>
    </bk>
    <bk>
      <rc t="1" v="72430"/>
    </bk>
    <bk>
      <rc t="1" v="72431"/>
    </bk>
    <bk>
      <rc t="1" v="72432"/>
    </bk>
    <bk>
      <rc t="1" v="72433"/>
    </bk>
    <bk>
      <rc t="1" v="72434"/>
    </bk>
    <bk>
      <rc t="1" v="72435"/>
    </bk>
    <bk>
      <rc t="1" v="72436"/>
    </bk>
    <bk>
      <rc t="1" v="72437"/>
    </bk>
    <bk>
      <rc t="1" v="72438"/>
    </bk>
    <bk>
      <rc t="1" v="72439"/>
    </bk>
    <bk>
      <rc t="1" v="72440"/>
    </bk>
    <bk>
      <rc t="1" v="72441"/>
    </bk>
    <bk>
      <rc t="1" v="72442"/>
    </bk>
    <bk>
      <rc t="1" v="72443"/>
    </bk>
    <bk>
      <rc t="1" v="72444"/>
    </bk>
    <bk>
      <rc t="1" v="72445"/>
    </bk>
    <bk>
      <rc t="1" v="72446"/>
    </bk>
    <bk>
      <rc t="1" v="72447"/>
    </bk>
    <bk>
      <rc t="1" v="72448"/>
    </bk>
    <bk>
      <rc t="1" v="72449"/>
    </bk>
    <bk>
      <rc t="1" v="72450"/>
    </bk>
    <bk>
      <rc t="1" v="72451"/>
    </bk>
    <bk>
      <rc t="1" v="72452"/>
    </bk>
    <bk>
      <rc t="1" v="72453"/>
    </bk>
    <bk>
      <rc t="1" v="72454"/>
    </bk>
    <bk>
      <rc t="1" v="72455"/>
    </bk>
    <bk>
      <rc t="1" v="72456"/>
    </bk>
    <bk>
      <rc t="1" v="72457"/>
    </bk>
    <bk>
      <rc t="1" v="72458"/>
    </bk>
    <bk>
      <rc t="1" v="72459"/>
    </bk>
    <bk>
      <rc t="1" v="72460"/>
    </bk>
    <bk>
      <rc t="1" v="72461"/>
    </bk>
    <bk>
      <rc t="1" v="72462"/>
    </bk>
    <bk>
      <rc t="1" v="72463"/>
    </bk>
    <bk>
      <rc t="1" v="72464"/>
    </bk>
    <bk>
      <rc t="1" v="72465"/>
    </bk>
    <bk>
      <rc t="1" v="72466"/>
    </bk>
    <bk>
      <rc t="1" v="72467"/>
    </bk>
    <bk>
      <rc t="1" v="72468"/>
    </bk>
    <bk>
      <rc t="1" v="72469"/>
    </bk>
    <bk>
      <rc t="1" v="72470"/>
    </bk>
    <bk>
      <rc t="1" v="72471"/>
    </bk>
    <bk>
      <rc t="1" v="72472"/>
    </bk>
    <bk>
      <rc t="1" v="72473"/>
    </bk>
    <bk>
      <rc t="1" v="72474"/>
    </bk>
    <bk>
      <rc t="1" v="72475"/>
    </bk>
    <bk>
      <rc t="1" v="72476"/>
    </bk>
    <bk>
      <rc t="1" v="72477"/>
    </bk>
    <bk>
      <rc t="1" v="72478"/>
    </bk>
    <bk>
      <rc t="1" v="72479"/>
    </bk>
    <bk>
      <rc t="1" v="72480"/>
    </bk>
    <bk>
      <rc t="1" v="72481"/>
    </bk>
    <bk>
      <rc t="1" v="72482"/>
    </bk>
    <bk>
      <rc t="1" v="72483"/>
    </bk>
    <bk>
      <rc t="1" v="72484"/>
    </bk>
    <bk>
      <rc t="1" v="72485"/>
    </bk>
    <bk>
      <rc t="1" v="72486"/>
    </bk>
    <bk>
      <rc t="1" v="72487"/>
    </bk>
    <bk>
      <rc t="1" v="72488"/>
    </bk>
    <bk>
      <rc t="1" v="72489"/>
    </bk>
    <bk>
      <rc t="1" v="72490"/>
    </bk>
    <bk>
      <rc t="1" v="72491"/>
    </bk>
    <bk>
      <rc t="1" v="72492"/>
    </bk>
    <bk>
      <rc t="1" v="72493"/>
    </bk>
    <bk>
      <rc t="1" v="72494"/>
    </bk>
    <bk>
      <rc t="1" v="72495"/>
    </bk>
    <bk>
      <rc t="1" v="72496"/>
    </bk>
    <bk>
      <rc t="1" v="72497"/>
    </bk>
    <bk>
      <rc t="1" v="72498"/>
    </bk>
    <bk>
      <rc t="1" v="72499"/>
    </bk>
    <bk>
      <rc t="1" v="72500"/>
    </bk>
    <bk>
      <rc t="1" v="72501"/>
    </bk>
    <bk>
      <rc t="1" v="72502"/>
    </bk>
    <bk>
      <rc t="1" v="72503"/>
    </bk>
    <bk>
      <rc t="1" v="72504"/>
    </bk>
    <bk>
      <rc t="1" v="72505"/>
    </bk>
    <bk>
      <rc t="1" v="72506"/>
    </bk>
    <bk>
      <rc t="1" v="72507"/>
    </bk>
    <bk>
      <rc t="1" v="72508"/>
    </bk>
    <bk>
      <rc t="1" v="72509"/>
    </bk>
    <bk>
      <rc t="1" v="72510"/>
    </bk>
    <bk>
      <rc t="1" v="72511"/>
    </bk>
    <bk>
      <rc t="1" v="72512"/>
    </bk>
    <bk>
      <rc t="1" v="72513"/>
    </bk>
    <bk>
      <rc t="1" v="72514"/>
    </bk>
    <bk>
      <rc t="1" v="72515"/>
    </bk>
    <bk>
      <rc t="1" v="72516"/>
    </bk>
    <bk>
      <rc t="1" v="72517"/>
    </bk>
    <bk>
      <rc t="1" v="72518"/>
    </bk>
    <bk>
      <rc t="1" v="72519"/>
    </bk>
    <bk>
      <rc t="1" v="72520"/>
    </bk>
    <bk>
      <rc t="1" v="72521"/>
    </bk>
    <bk>
      <rc t="1" v="72522"/>
    </bk>
    <bk>
      <rc t="1" v="72523"/>
    </bk>
    <bk>
      <rc t="1" v="72524"/>
    </bk>
    <bk>
      <rc t="1" v="72525"/>
    </bk>
    <bk>
      <rc t="1" v="72526"/>
    </bk>
    <bk>
      <rc t="1" v="72527"/>
    </bk>
    <bk>
      <rc t="1" v="72528"/>
    </bk>
    <bk>
      <rc t="1" v="72529"/>
    </bk>
    <bk>
      <rc t="1" v="72530"/>
    </bk>
    <bk>
      <rc t="1" v="72531"/>
    </bk>
    <bk>
      <rc t="1" v="72532"/>
    </bk>
    <bk>
      <rc t="1" v="72533"/>
    </bk>
    <bk>
      <rc t="1" v="72534"/>
    </bk>
    <bk>
      <rc t="1" v="72535"/>
    </bk>
    <bk>
      <rc t="1" v="72536"/>
    </bk>
    <bk>
      <rc t="1" v="72537"/>
    </bk>
    <bk>
      <rc t="1" v="72538"/>
    </bk>
    <bk>
      <rc t="1" v="72539"/>
    </bk>
    <bk>
      <rc t="1" v="72540"/>
    </bk>
    <bk>
      <rc t="1" v="72541"/>
    </bk>
    <bk>
      <rc t="1" v="72542"/>
    </bk>
    <bk>
      <rc t="1" v="72543"/>
    </bk>
    <bk>
      <rc t="1" v="72544"/>
    </bk>
    <bk>
      <rc t="1" v="72545"/>
    </bk>
    <bk>
      <rc t="1" v="72546"/>
    </bk>
    <bk>
      <rc t="1" v="72547"/>
    </bk>
    <bk>
      <rc t="1" v="72548"/>
    </bk>
    <bk>
      <rc t="1" v="72549"/>
    </bk>
    <bk>
      <rc t="1" v="72550"/>
    </bk>
    <bk>
      <rc t="1" v="72551"/>
    </bk>
    <bk>
      <rc t="1" v="72552"/>
    </bk>
    <bk>
      <rc t="1" v="72553"/>
    </bk>
    <bk>
      <rc t="1" v="72554"/>
    </bk>
    <bk>
      <rc t="1" v="72555"/>
    </bk>
    <bk>
      <rc t="1" v="72556"/>
    </bk>
    <bk>
      <rc t="1" v="72557"/>
    </bk>
    <bk>
      <rc t="1" v="72558"/>
    </bk>
    <bk>
      <rc t="1" v="72559"/>
    </bk>
    <bk>
      <rc t="1" v="72560"/>
    </bk>
    <bk>
      <rc t="1" v="72561"/>
    </bk>
    <bk>
      <rc t="1" v="72562"/>
    </bk>
    <bk>
      <rc t="1" v="72563"/>
    </bk>
    <bk>
      <rc t="1" v="72564"/>
    </bk>
    <bk>
      <rc t="1" v="72565"/>
    </bk>
    <bk>
      <rc t="1" v="72566"/>
    </bk>
    <bk>
      <rc t="1" v="72567"/>
    </bk>
    <bk>
      <rc t="1" v="72568"/>
    </bk>
    <bk>
      <rc t="1" v="72569"/>
    </bk>
    <bk>
      <rc t="1" v="72570"/>
    </bk>
    <bk>
      <rc t="1" v="72571"/>
    </bk>
    <bk>
      <rc t="1" v="72572"/>
    </bk>
    <bk>
      <rc t="1" v="72573"/>
    </bk>
    <bk>
      <rc t="1" v="72574"/>
    </bk>
    <bk>
      <rc t="1" v="72575"/>
    </bk>
    <bk>
      <rc t="1" v="72576"/>
    </bk>
    <bk>
      <rc t="1" v="72577"/>
    </bk>
    <bk>
      <rc t="1" v="72578"/>
    </bk>
    <bk>
      <rc t="1" v="72579"/>
    </bk>
    <bk>
      <rc t="1" v="72580"/>
    </bk>
    <bk>
      <rc t="1" v="72581"/>
    </bk>
    <bk>
      <rc t="1" v="72582"/>
    </bk>
    <bk>
      <rc t="1" v="72583"/>
    </bk>
    <bk>
      <rc t="1" v="72584"/>
    </bk>
    <bk>
      <rc t="1" v="72585"/>
    </bk>
    <bk>
      <rc t="1" v="72586"/>
    </bk>
    <bk>
      <rc t="1" v="72587"/>
    </bk>
    <bk>
      <rc t="1" v="72588"/>
    </bk>
    <bk>
      <rc t="1" v="72589"/>
    </bk>
    <bk>
      <rc t="1" v="72590"/>
    </bk>
    <bk>
      <rc t="1" v="72591"/>
    </bk>
    <bk>
      <rc t="1" v="72592"/>
    </bk>
    <bk>
      <rc t="1" v="72593"/>
    </bk>
    <bk>
      <rc t="1" v="72594"/>
    </bk>
    <bk>
      <rc t="1" v="72595"/>
    </bk>
    <bk>
      <rc t="1" v="72596"/>
    </bk>
    <bk>
      <rc t="1" v="72597"/>
    </bk>
    <bk>
      <rc t="1" v="72598"/>
    </bk>
    <bk>
      <rc t="1" v="72599"/>
    </bk>
    <bk>
      <rc t="1" v="72600"/>
    </bk>
    <bk>
      <rc t="1" v="72601"/>
    </bk>
    <bk>
      <rc t="1" v="72602"/>
    </bk>
    <bk>
      <rc t="1" v="72603"/>
    </bk>
    <bk>
      <rc t="1" v="72604"/>
    </bk>
    <bk>
      <rc t="1" v="72605"/>
    </bk>
    <bk>
      <rc t="1" v="72606"/>
    </bk>
    <bk>
      <rc t="1" v="72607"/>
    </bk>
    <bk>
      <rc t="1" v="72608"/>
    </bk>
    <bk>
      <rc t="1" v="72609"/>
    </bk>
    <bk>
      <rc t="1" v="72610"/>
    </bk>
    <bk>
      <rc t="1" v="72611"/>
    </bk>
    <bk>
      <rc t="1" v="72612"/>
    </bk>
    <bk>
      <rc t="1" v="72613"/>
    </bk>
    <bk>
      <rc t="1" v="72614"/>
    </bk>
    <bk>
      <rc t="1" v="72615"/>
    </bk>
    <bk>
      <rc t="1" v="72616"/>
    </bk>
    <bk>
      <rc t="1" v="72617"/>
    </bk>
    <bk>
      <rc t="1" v="72618"/>
    </bk>
    <bk>
      <rc t="1" v="72619"/>
    </bk>
    <bk>
      <rc t="1" v="72620"/>
    </bk>
    <bk>
      <rc t="1" v="72621"/>
    </bk>
    <bk>
      <rc t="1" v="72622"/>
    </bk>
    <bk>
      <rc t="1" v="72623"/>
    </bk>
    <bk>
      <rc t="1" v="72624"/>
    </bk>
    <bk>
      <rc t="1" v="72625"/>
    </bk>
    <bk>
      <rc t="1" v="72626"/>
    </bk>
    <bk>
      <rc t="1" v="72627"/>
    </bk>
    <bk>
      <rc t="1" v="72628"/>
    </bk>
    <bk>
      <rc t="1" v="72629"/>
    </bk>
    <bk>
      <rc t="1" v="72630"/>
    </bk>
    <bk>
      <rc t="1" v="72631"/>
    </bk>
    <bk>
      <rc t="1" v="72632"/>
    </bk>
    <bk>
      <rc t="1" v="72633"/>
    </bk>
    <bk>
      <rc t="1" v="72634"/>
    </bk>
    <bk>
      <rc t="1" v="72635"/>
    </bk>
    <bk>
      <rc t="1" v="72636"/>
    </bk>
    <bk>
      <rc t="1" v="72637"/>
    </bk>
    <bk>
      <rc t="1" v="72638"/>
    </bk>
    <bk>
      <rc t="1" v="72639"/>
    </bk>
    <bk>
      <rc t="1" v="72640"/>
    </bk>
    <bk>
      <rc t="1" v="72641"/>
    </bk>
    <bk>
      <rc t="1" v="72642"/>
    </bk>
    <bk>
      <rc t="1" v="72643"/>
    </bk>
    <bk>
      <rc t="1" v="72644"/>
    </bk>
    <bk>
      <rc t="1" v="72645"/>
    </bk>
    <bk>
      <rc t="1" v="72646"/>
    </bk>
    <bk>
      <rc t="1" v="72647"/>
    </bk>
    <bk>
      <rc t="1" v="72648"/>
    </bk>
    <bk>
      <rc t="1" v="72649"/>
    </bk>
    <bk>
      <rc t="1" v="72650"/>
    </bk>
    <bk>
      <rc t="1" v="72651"/>
    </bk>
    <bk>
      <rc t="1" v="72652"/>
    </bk>
    <bk>
      <rc t="1" v="72653"/>
    </bk>
    <bk>
      <rc t="1" v="72654"/>
    </bk>
    <bk>
      <rc t="1" v="72655"/>
    </bk>
    <bk>
      <rc t="1" v="72656"/>
    </bk>
    <bk>
      <rc t="1" v="72657"/>
    </bk>
    <bk>
      <rc t="1" v="72658"/>
    </bk>
    <bk>
      <rc t="1" v="72659"/>
    </bk>
    <bk>
      <rc t="1" v="72660"/>
    </bk>
    <bk>
      <rc t="1" v="72661"/>
    </bk>
    <bk>
      <rc t="1" v="72662"/>
    </bk>
    <bk>
      <rc t="1" v="72663"/>
    </bk>
    <bk>
      <rc t="1" v="72664"/>
    </bk>
    <bk>
      <rc t="1" v="72665"/>
    </bk>
    <bk>
      <rc t="1" v="72666"/>
    </bk>
    <bk>
      <rc t="1" v="72667"/>
    </bk>
    <bk>
      <rc t="1" v="72668"/>
    </bk>
    <bk>
      <rc t="1" v="72669"/>
    </bk>
    <bk>
      <rc t="1" v="72670"/>
    </bk>
    <bk>
      <rc t="1" v="72671"/>
    </bk>
    <bk>
      <rc t="1" v="72672"/>
    </bk>
    <bk>
      <rc t="1" v="72673"/>
    </bk>
    <bk>
      <rc t="1" v="72674"/>
    </bk>
    <bk>
      <rc t="1" v="72675"/>
    </bk>
    <bk>
      <rc t="1" v="72676"/>
    </bk>
    <bk>
      <rc t="1" v="72677"/>
    </bk>
    <bk>
      <rc t="1" v="72678"/>
    </bk>
    <bk>
      <rc t="1" v="72679"/>
    </bk>
    <bk>
      <rc t="1" v="72680"/>
    </bk>
    <bk>
      <rc t="1" v="72681"/>
    </bk>
    <bk>
      <rc t="1" v="72682"/>
    </bk>
    <bk>
      <rc t="1" v="72683"/>
    </bk>
    <bk>
      <rc t="1" v="72684"/>
    </bk>
    <bk>
      <rc t="1" v="72685"/>
    </bk>
    <bk>
      <rc t="1" v="72686"/>
    </bk>
    <bk>
      <rc t="1" v="72687"/>
    </bk>
    <bk>
      <rc t="1" v="72688"/>
    </bk>
    <bk>
      <rc t="1" v="72689"/>
    </bk>
    <bk>
      <rc t="1" v="72690"/>
    </bk>
    <bk>
      <rc t="1" v="72691"/>
    </bk>
    <bk>
      <rc t="1" v="72692"/>
    </bk>
    <bk>
      <rc t="1" v="72693"/>
    </bk>
    <bk>
      <rc t="1" v="72694"/>
    </bk>
    <bk>
      <rc t="1" v="72695"/>
    </bk>
    <bk>
      <rc t="1" v="72696"/>
    </bk>
    <bk>
      <rc t="1" v="72697"/>
    </bk>
    <bk>
      <rc t="1" v="72698"/>
    </bk>
    <bk>
      <rc t="1" v="72699"/>
    </bk>
    <bk>
      <rc t="1" v="72700"/>
    </bk>
    <bk>
      <rc t="1" v="72701"/>
    </bk>
    <bk>
      <rc t="1" v="72702"/>
    </bk>
    <bk>
      <rc t="1" v="72703"/>
    </bk>
    <bk>
      <rc t="1" v="72704"/>
    </bk>
    <bk>
      <rc t="1" v="72705"/>
    </bk>
    <bk>
      <rc t="1" v="72706"/>
    </bk>
    <bk>
      <rc t="1" v="72707"/>
    </bk>
    <bk>
      <rc t="1" v="72708"/>
    </bk>
    <bk>
      <rc t="1" v="72709"/>
    </bk>
    <bk>
      <rc t="1" v="72710"/>
    </bk>
    <bk>
      <rc t="1" v="72711"/>
    </bk>
    <bk>
      <rc t="1" v="72712"/>
    </bk>
    <bk>
      <rc t="1" v="72713"/>
    </bk>
    <bk>
      <rc t="1" v="72714"/>
    </bk>
    <bk>
      <rc t="1" v="72715"/>
    </bk>
    <bk>
      <rc t="1" v="72716"/>
    </bk>
    <bk>
      <rc t="1" v="72717"/>
    </bk>
    <bk>
      <rc t="1" v="72718"/>
    </bk>
    <bk>
      <rc t="1" v="72719"/>
    </bk>
    <bk>
      <rc t="1" v="72720"/>
    </bk>
    <bk>
      <rc t="1" v="72721"/>
    </bk>
    <bk>
      <rc t="1" v="72722"/>
    </bk>
    <bk>
      <rc t="1" v="72723"/>
    </bk>
    <bk>
      <rc t="1" v="72724"/>
    </bk>
    <bk>
      <rc t="1" v="72725"/>
    </bk>
    <bk>
      <rc t="1" v="72726"/>
    </bk>
    <bk>
      <rc t="1" v="72727"/>
    </bk>
    <bk>
      <rc t="1" v="72728"/>
    </bk>
    <bk>
      <rc t="1" v="72729"/>
    </bk>
    <bk>
      <rc t="1" v="72730"/>
    </bk>
    <bk>
      <rc t="1" v="72731"/>
    </bk>
    <bk>
      <rc t="1" v="72732"/>
    </bk>
    <bk>
      <rc t="1" v="72733"/>
    </bk>
    <bk>
      <rc t="1" v="72734"/>
    </bk>
    <bk>
      <rc t="1" v="72735"/>
    </bk>
    <bk>
      <rc t="1" v="72736"/>
    </bk>
    <bk>
      <rc t="1" v="72737"/>
    </bk>
    <bk>
      <rc t="1" v="72738"/>
    </bk>
    <bk>
      <rc t="1" v="72739"/>
    </bk>
    <bk>
      <rc t="1" v="72740"/>
    </bk>
    <bk>
      <rc t="1" v="72741"/>
    </bk>
    <bk>
      <rc t="1" v="72742"/>
    </bk>
    <bk>
      <rc t="1" v="72743"/>
    </bk>
    <bk>
      <rc t="1" v="72744"/>
    </bk>
    <bk>
      <rc t="1" v="72745"/>
    </bk>
    <bk>
      <rc t="1" v="72746"/>
    </bk>
    <bk>
      <rc t="1" v="72747"/>
    </bk>
    <bk>
      <rc t="1" v="72748"/>
    </bk>
    <bk>
      <rc t="1" v="72749"/>
    </bk>
    <bk>
      <rc t="1" v="72750"/>
    </bk>
    <bk>
      <rc t="1" v="72751"/>
    </bk>
    <bk>
      <rc t="1" v="72752"/>
    </bk>
    <bk>
      <rc t="1" v="72753"/>
    </bk>
    <bk>
      <rc t="1" v="72754"/>
    </bk>
    <bk>
      <rc t="1" v="72755"/>
    </bk>
    <bk>
      <rc t="1" v="72756"/>
    </bk>
    <bk>
      <rc t="1" v="72757"/>
    </bk>
    <bk>
      <rc t="1" v="72758"/>
    </bk>
    <bk>
      <rc t="1" v="72759"/>
    </bk>
    <bk>
      <rc t="1" v="72760"/>
    </bk>
    <bk>
      <rc t="1" v="72761"/>
    </bk>
    <bk>
      <rc t="1" v="72762"/>
    </bk>
    <bk>
      <rc t="1" v="72763"/>
    </bk>
    <bk>
      <rc t="1" v="72764"/>
    </bk>
    <bk>
      <rc t="1" v="72765"/>
    </bk>
    <bk>
      <rc t="1" v="72766"/>
    </bk>
    <bk>
      <rc t="1" v="72767"/>
    </bk>
    <bk>
      <rc t="1" v="72768"/>
    </bk>
    <bk>
      <rc t="1" v="72769"/>
    </bk>
    <bk>
      <rc t="1" v="72770"/>
    </bk>
    <bk>
      <rc t="1" v="72771"/>
    </bk>
    <bk>
      <rc t="1" v="72772"/>
    </bk>
    <bk>
      <rc t="1" v="72773"/>
    </bk>
    <bk>
      <rc t="1" v="72774"/>
    </bk>
    <bk>
      <rc t="1" v="72775"/>
    </bk>
    <bk>
      <rc t="1" v="72776"/>
    </bk>
    <bk>
      <rc t="1" v="72777"/>
    </bk>
    <bk>
      <rc t="1" v="72778"/>
    </bk>
    <bk>
      <rc t="1" v="72779"/>
    </bk>
    <bk>
      <rc t="1" v="72780"/>
    </bk>
    <bk>
      <rc t="1" v="72781"/>
    </bk>
    <bk>
      <rc t="1" v="72782"/>
    </bk>
    <bk>
      <rc t="1" v="72783"/>
    </bk>
    <bk>
      <rc t="1" v="72784"/>
    </bk>
    <bk>
      <rc t="1" v="72785"/>
    </bk>
    <bk>
      <rc t="1" v="72786"/>
    </bk>
    <bk>
      <rc t="1" v="72787"/>
    </bk>
    <bk>
      <rc t="1" v="72788"/>
    </bk>
    <bk>
      <rc t="1" v="72789"/>
    </bk>
    <bk>
      <rc t="1" v="72790"/>
    </bk>
    <bk>
      <rc t="1" v="72791"/>
    </bk>
    <bk>
      <rc t="1" v="72792"/>
    </bk>
    <bk>
      <rc t="1" v="72793"/>
    </bk>
    <bk>
      <rc t="1" v="72794"/>
    </bk>
    <bk>
      <rc t="1" v="72795"/>
    </bk>
    <bk>
      <rc t="1" v="72796"/>
    </bk>
    <bk>
      <rc t="1" v="72797"/>
    </bk>
    <bk>
      <rc t="1" v="72798"/>
    </bk>
    <bk>
      <rc t="1" v="72799"/>
    </bk>
    <bk>
      <rc t="1" v="72800"/>
    </bk>
    <bk>
      <rc t="1" v="72801"/>
    </bk>
    <bk>
      <rc t="1" v="72802"/>
    </bk>
    <bk>
      <rc t="1" v="72803"/>
    </bk>
    <bk>
      <rc t="1" v="72804"/>
    </bk>
    <bk>
      <rc t="1" v="72805"/>
    </bk>
    <bk>
      <rc t="1" v="72806"/>
    </bk>
    <bk>
      <rc t="1" v="72807"/>
    </bk>
    <bk>
      <rc t="1" v="72808"/>
    </bk>
    <bk>
      <rc t="1" v="72809"/>
    </bk>
    <bk>
      <rc t="1" v="72810"/>
    </bk>
    <bk>
      <rc t="1" v="72811"/>
    </bk>
    <bk>
      <rc t="1" v="72812"/>
    </bk>
    <bk>
      <rc t="1" v="72813"/>
    </bk>
    <bk>
      <rc t="1" v="72814"/>
    </bk>
    <bk>
      <rc t="1" v="72815"/>
    </bk>
    <bk>
      <rc t="1" v="72816"/>
    </bk>
    <bk>
      <rc t="1" v="72817"/>
    </bk>
    <bk>
      <rc t="1" v="72818"/>
    </bk>
    <bk>
      <rc t="1" v="72819"/>
    </bk>
    <bk>
      <rc t="1" v="72820"/>
    </bk>
    <bk>
      <rc t="1" v="72821"/>
    </bk>
    <bk>
      <rc t="1" v="72822"/>
    </bk>
    <bk>
      <rc t="1" v="72823"/>
    </bk>
    <bk>
      <rc t="1" v="72824"/>
    </bk>
    <bk>
      <rc t="1" v="72825"/>
    </bk>
    <bk>
      <rc t="1" v="72826"/>
    </bk>
    <bk>
      <rc t="1" v="72827"/>
    </bk>
    <bk>
      <rc t="1" v="72828"/>
    </bk>
    <bk>
      <rc t="1" v="72829"/>
    </bk>
    <bk>
      <rc t="1" v="72830"/>
    </bk>
    <bk>
      <rc t="1" v="72831"/>
    </bk>
    <bk>
      <rc t="1" v="72832"/>
    </bk>
    <bk>
      <rc t="1" v="72833"/>
    </bk>
    <bk>
      <rc t="1" v="72834"/>
    </bk>
    <bk>
      <rc t="1" v="72835"/>
    </bk>
    <bk>
      <rc t="1" v="72836"/>
    </bk>
    <bk>
      <rc t="1" v="72837"/>
    </bk>
    <bk>
      <rc t="1" v="72838"/>
    </bk>
    <bk>
      <rc t="1" v="72839"/>
    </bk>
    <bk>
      <rc t="1" v="72840"/>
    </bk>
    <bk>
      <rc t="1" v="72841"/>
    </bk>
    <bk>
      <rc t="1" v="72842"/>
    </bk>
    <bk>
      <rc t="1" v="72843"/>
    </bk>
    <bk>
      <rc t="1" v="72844"/>
    </bk>
    <bk>
      <rc t="1" v="72845"/>
    </bk>
    <bk>
      <rc t="1" v="72846"/>
    </bk>
    <bk>
      <rc t="1" v="72847"/>
    </bk>
    <bk>
      <rc t="1" v="72848"/>
    </bk>
    <bk>
      <rc t="1" v="72849"/>
    </bk>
    <bk>
      <rc t="1" v="72850"/>
    </bk>
    <bk>
      <rc t="1" v="72851"/>
    </bk>
    <bk>
      <rc t="1" v="72852"/>
    </bk>
    <bk>
      <rc t="1" v="72853"/>
    </bk>
    <bk>
      <rc t="1" v="72854"/>
    </bk>
    <bk>
      <rc t="1" v="72855"/>
    </bk>
    <bk>
      <rc t="1" v="72856"/>
    </bk>
    <bk>
      <rc t="1" v="72857"/>
    </bk>
    <bk>
      <rc t="1" v="72858"/>
    </bk>
    <bk>
      <rc t="1" v="72859"/>
    </bk>
    <bk>
      <rc t="1" v="72860"/>
    </bk>
    <bk>
      <rc t="1" v="72861"/>
    </bk>
    <bk>
      <rc t="1" v="72862"/>
    </bk>
    <bk>
      <rc t="1" v="72863"/>
    </bk>
    <bk>
      <rc t="1" v="72864"/>
    </bk>
    <bk>
      <rc t="1" v="72865"/>
    </bk>
    <bk>
      <rc t="1" v="72866"/>
    </bk>
    <bk>
      <rc t="1" v="72867"/>
    </bk>
    <bk>
      <rc t="1" v="72868"/>
    </bk>
    <bk>
      <rc t="1" v="72869"/>
    </bk>
    <bk>
      <rc t="1" v="72870"/>
    </bk>
    <bk>
      <rc t="1" v="72871"/>
    </bk>
    <bk>
      <rc t="1" v="72872"/>
    </bk>
    <bk>
      <rc t="1" v="72873"/>
    </bk>
    <bk>
      <rc t="1" v="72874"/>
    </bk>
    <bk>
      <rc t="1" v="72875"/>
    </bk>
    <bk>
      <rc t="1" v="72876"/>
    </bk>
    <bk>
      <rc t="1" v="72877"/>
    </bk>
    <bk>
      <rc t="1" v="72878"/>
    </bk>
    <bk>
      <rc t="1" v="72879"/>
    </bk>
    <bk>
      <rc t="1" v="72880"/>
    </bk>
    <bk>
      <rc t="1" v="72881"/>
    </bk>
    <bk>
      <rc t="1" v="72882"/>
    </bk>
    <bk>
      <rc t="1" v="72883"/>
    </bk>
    <bk>
      <rc t="1" v="72884"/>
    </bk>
    <bk>
      <rc t="1" v="72885"/>
    </bk>
    <bk>
      <rc t="1" v="72886"/>
    </bk>
    <bk>
      <rc t="1" v="72887"/>
    </bk>
    <bk>
      <rc t="1" v="72888"/>
    </bk>
    <bk>
      <rc t="1" v="72889"/>
    </bk>
    <bk>
      <rc t="1" v="72890"/>
    </bk>
    <bk>
      <rc t="1" v="72891"/>
    </bk>
    <bk>
      <rc t="1" v="72892"/>
    </bk>
    <bk>
      <rc t="1" v="72893"/>
    </bk>
    <bk>
      <rc t="1" v="72894"/>
    </bk>
    <bk>
      <rc t="1" v="72895"/>
    </bk>
    <bk>
      <rc t="1" v="72896"/>
    </bk>
    <bk>
      <rc t="1" v="72897"/>
    </bk>
    <bk>
      <rc t="1" v="72898"/>
    </bk>
    <bk>
      <rc t="1" v="72899"/>
    </bk>
    <bk>
      <rc t="1" v="72900"/>
    </bk>
    <bk>
      <rc t="1" v="72901"/>
    </bk>
    <bk>
      <rc t="1" v="72902"/>
    </bk>
    <bk>
      <rc t="1" v="72903"/>
    </bk>
    <bk>
      <rc t="1" v="72904"/>
    </bk>
    <bk>
      <rc t="1" v="72905"/>
    </bk>
    <bk>
      <rc t="1" v="72906"/>
    </bk>
    <bk>
      <rc t="1" v="72907"/>
    </bk>
    <bk>
      <rc t="1" v="72908"/>
    </bk>
    <bk>
      <rc t="1" v="72909"/>
    </bk>
    <bk>
      <rc t="1" v="72910"/>
    </bk>
    <bk>
      <rc t="1" v="72911"/>
    </bk>
    <bk>
      <rc t="1" v="72912"/>
    </bk>
    <bk>
      <rc t="1" v="72913"/>
    </bk>
    <bk>
      <rc t="1" v="72914"/>
    </bk>
    <bk>
      <rc t="1" v="72915"/>
    </bk>
    <bk>
      <rc t="1" v="72916"/>
    </bk>
    <bk>
      <rc t="1" v="72917"/>
    </bk>
    <bk>
      <rc t="1" v="72918"/>
    </bk>
    <bk>
      <rc t="1" v="72919"/>
    </bk>
    <bk>
      <rc t="1" v="72920"/>
    </bk>
    <bk>
      <rc t="1" v="72921"/>
    </bk>
    <bk>
      <rc t="1" v="72922"/>
    </bk>
    <bk>
      <rc t="1" v="72923"/>
    </bk>
    <bk>
      <rc t="1" v="72924"/>
    </bk>
    <bk>
      <rc t="1" v="72925"/>
    </bk>
    <bk>
      <rc t="1" v="72926"/>
    </bk>
    <bk>
      <rc t="1" v="72927"/>
    </bk>
    <bk>
      <rc t="1" v="72928"/>
    </bk>
    <bk>
      <rc t="1" v="72929"/>
    </bk>
    <bk>
      <rc t="1" v="72930"/>
    </bk>
    <bk>
      <rc t="1" v="72931"/>
    </bk>
    <bk>
      <rc t="1" v="72932"/>
    </bk>
    <bk>
      <rc t="1" v="72933"/>
    </bk>
    <bk>
      <rc t="1" v="72934"/>
    </bk>
    <bk>
      <rc t="1" v="72935"/>
    </bk>
    <bk>
      <rc t="1" v="72936"/>
    </bk>
    <bk>
      <rc t="1" v="72937"/>
    </bk>
    <bk>
      <rc t="1" v="72938"/>
    </bk>
    <bk>
      <rc t="1" v="72939"/>
    </bk>
    <bk>
      <rc t="1" v="72940"/>
    </bk>
    <bk>
      <rc t="1" v="72941"/>
    </bk>
    <bk>
      <rc t="1" v="72942"/>
    </bk>
    <bk>
      <rc t="1" v="72943"/>
    </bk>
    <bk>
      <rc t="1" v="72944"/>
    </bk>
    <bk>
      <rc t="1" v="72945"/>
    </bk>
    <bk>
      <rc t="1" v="72946"/>
    </bk>
    <bk>
      <rc t="1" v="72947"/>
    </bk>
    <bk>
      <rc t="1" v="72948"/>
    </bk>
    <bk>
      <rc t="1" v="72949"/>
    </bk>
    <bk>
      <rc t="1" v="72950"/>
    </bk>
    <bk>
      <rc t="1" v="72951"/>
    </bk>
    <bk>
      <rc t="1" v="72952"/>
    </bk>
    <bk>
      <rc t="1" v="72953"/>
    </bk>
    <bk>
      <rc t="1" v="72954"/>
    </bk>
    <bk>
      <rc t="1" v="72955"/>
    </bk>
    <bk>
      <rc t="1" v="72956"/>
    </bk>
    <bk>
      <rc t="1" v="72957"/>
    </bk>
    <bk>
      <rc t="1" v="72958"/>
    </bk>
    <bk>
      <rc t="1" v="72959"/>
    </bk>
    <bk>
      <rc t="1" v="72960"/>
    </bk>
    <bk>
      <rc t="1" v="72961"/>
    </bk>
    <bk>
      <rc t="1" v="72962"/>
    </bk>
    <bk>
      <rc t="1" v="72963"/>
    </bk>
    <bk>
      <rc t="1" v="72964"/>
    </bk>
    <bk>
      <rc t="1" v="72965"/>
    </bk>
    <bk>
      <rc t="1" v="72966"/>
    </bk>
    <bk>
      <rc t="1" v="72967"/>
    </bk>
    <bk>
      <rc t="1" v="72968"/>
    </bk>
    <bk>
      <rc t="1" v="72969"/>
    </bk>
    <bk>
      <rc t="1" v="72970"/>
    </bk>
    <bk>
      <rc t="1" v="72971"/>
    </bk>
    <bk>
      <rc t="1" v="72972"/>
    </bk>
    <bk>
      <rc t="1" v="72973"/>
    </bk>
    <bk>
      <rc t="1" v="72974"/>
    </bk>
    <bk>
      <rc t="1" v="72975"/>
    </bk>
    <bk>
      <rc t="1" v="72976"/>
    </bk>
    <bk>
      <rc t="1" v="72977"/>
    </bk>
    <bk>
      <rc t="1" v="72978"/>
    </bk>
    <bk>
      <rc t="1" v="72979"/>
    </bk>
    <bk>
      <rc t="1" v="72980"/>
    </bk>
    <bk>
      <rc t="1" v="72981"/>
    </bk>
    <bk>
      <rc t="1" v="72982"/>
    </bk>
    <bk>
      <rc t="1" v="72983"/>
    </bk>
    <bk>
      <rc t="1" v="72984"/>
    </bk>
    <bk>
      <rc t="1" v="72985"/>
    </bk>
    <bk>
      <rc t="1" v="72986"/>
    </bk>
    <bk>
      <rc t="1" v="72987"/>
    </bk>
    <bk>
      <rc t="1" v="72988"/>
    </bk>
    <bk>
      <rc t="1" v="72989"/>
    </bk>
    <bk>
      <rc t="1" v="72990"/>
    </bk>
    <bk>
      <rc t="1" v="72991"/>
    </bk>
    <bk>
      <rc t="1" v="72992"/>
    </bk>
    <bk>
      <rc t="1" v="72993"/>
    </bk>
    <bk>
      <rc t="1" v="72994"/>
    </bk>
    <bk>
      <rc t="1" v="72995"/>
    </bk>
    <bk>
      <rc t="1" v="72996"/>
    </bk>
    <bk>
      <rc t="1" v="72997"/>
    </bk>
    <bk>
      <rc t="1" v="72998"/>
    </bk>
    <bk>
      <rc t="1" v="72999"/>
    </bk>
    <bk>
      <rc t="1" v="73000"/>
    </bk>
    <bk>
      <rc t="1" v="73001"/>
    </bk>
    <bk>
      <rc t="1" v="73002"/>
    </bk>
    <bk>
      <rc t="1" v="73003"/>
    </bk>
    <bk>
      <rc t="1" v="73004"/>
    </bk>
    <bk>
      <rc t="1" v="73005"/>
    </bk>
    <bk>
      <rc t="1" v="73006"/>
    </bk>
    <bk>
      <rc t="1" v="73007"/>
    </bk>
    <bk>
      <rc t="1" v="73008"/>
    </bk>
    <bk>
      <rc t="1" v="73009"/>
    </bk>
    <bk>
      <rc t="1" v="73010"/>
    </bk>
    <bk>
      <rc t="1" v="73011"/>
    </bk>
    <bk>
      <rc t="1" v="73012"/>
    </bk>
    <bk>
      <rc t="1" v="73013"/>
    </bk>
    <bk>
      <rc t="1" v="73014"/>
    </bk>
    <bk>
      <rc t="1" v="73015"/>
    </bk>
    <bk>
      <rc t="1" v="73016"/>
    </bk>
    <bk>
      <rc t="1" v="73017"/>
    </bk>
    <bk>
      <rc t="1" v="73018"/>
    </bk>
    <bk>
      <rc t="1" v="73019"/>
    </bk>
    <bk>
      <rc t="1" v="73020"/>
    </bk>
    <bk>
      <rc t="1" v="73021"/>
    </bk>
    <bk>
      <rc t="1" v="73022"/>
    </bk>
    <bk>
      <rc t="1" v="73023"/>
    </bk>
    <bk>
      <rc t="1" v="73024"/>
    </bk>
    <bk>
      <rc t="1" v="73025"/>
    </bk>
    <bk>
      <rc t="1" v="73026"/>
    </bk>
    <bk>
      <rc t="1" v="73027"/>
    </bk>
    <bk>
      <rc t="1" v="73028"/>
    </bk>
    <bk>
      <rc t="1" v="73029"/>
    </bk>
    <bk>
      <rc t="1" v="73030"/>
    </bk>
    <bk>
      <rc t="1" v="73031"/>
    </bk>
    <bk>
      <rc t="1" v="73032"/>
    </bk>
    <bk>
      <rc t="1" v="73033"/>
    </bk>
    <bk>
      <rc t="1" v="73034"/>
    </bk>
    <bk>
      <rc t="1" v="73035"/>
    </bk>
    <bk>
      <rc t="1" v="73036"/>
    </bk>
    <bk>
      <rc t="1" v="73037"/>
    </bk>
    <bk>
      <rc t="1" v="73038"/>
    </bk>
    <bk>
      <rc t="1" v="73039"/>
    </bk>
    <bk>
      <rc t="1" v="73040"/>
    </bk>
    <bk>
      <rc t="1" v="73041"/>
    </bk>
    <bk>
      <rc t="1" v="73042"/>
    </bk>
    <bk>
      <rc t="1" v="73043"/>
    </bk>
    <bk>
      <rc t="1" v="73044"/>
    </bk>
    <bk>
      <rc t="1" v="73045"/>
    </bk>
    <bk>
      <rc t="1" v="73046"/>
    </bk>
    <bk>
      <rc t="1" v="73047"/>
    </bk>
    <bk>
      <rc t="1" v="73048"/>
    </bk>
    <bk>
      <rc t="1" v="73049"/>
    </bk>
    <bk>
      <rc t="1" v="73050"/>
    </bk>
    <bk>
      <rc t="1" v="73051"/>
    </bk>
    <bk>
      <rc t="1" v="73052"/>
    </bk>
    <bk>
      <rc t="1" v="73053"/>
    </bk>
    <bk>
      <rc t="1" v="73054"/>
    </bk>
    <bk>
      <rc t="1" v="73055"/>
    </bk>
    <bk>
      <rc t="1" v="73056"/>
    </bk>
    <bk>
      <rc t="1" v="73057"/>
    </bk>
    <bk>
      <rc t="1" v="73058"/>
    </bk>
    <bk>
      <rc t="1" v="73059"/>
    </bk>
    <bk>
      <rc t="1" v="73060"/>
    </bk>
    <bk>
      <rc t="1" v="73061"/>
    </bk>
    <bk>
      <rc t="1" v="73062"/>
    </bk>
    <bk>
      <rc t="1" v="73063"/>
    </bk>
    <bk>
      <rc t="1" v="73064"/>
    </bk>
    <bk>
      <rc t="1" v="73065"/>
    </bk>
    <bk>
      <rc t="1" v="73066"/>
    </bk>
    <bk>
      <rc t="1" v="73067"/>
    </bk>
    <bk>
      <rc t="1" v="73068"/>
    </bk>
    <bk>
      <rc t="1" v="73069"/>
    </bk>
    <bk>
      <rc t="1" v="73070"/>
    </bk>
    <bk>
      <rc t="1" v="73071"/>
    </bk>
    <bk>
      <rc t="1" v="73072"/>
    </bk>
    <bk>
      <rc t="1" v="73073"/>
    </bk>
    <bk>
      <rc t="1" v="73074"/>
    </bk>
    <bk>
      <rc t="1" v="73075"/>
    </bk>
    <bk>
      <rc t="1" v="73076"/>
    </bk>
    <bk>
      <rc t="1" v="73077"/>
    </bk>
    <bk>
      <rc t="1" v="73078"/>
    </bk>
    <bk>
      <rc t="1" v="73079"/>
    </bk>
    <bk>
      <rc t="1" v="73080"/>
    </bk>
    <bk>
      <rc t="1" v="73081"/>
    </bk>
    <bk>
      <rc t="1" v="73082"/>
    </bk>
    <bk>
      <rc t="1" v="73083"/>
    </bk>
    <bk>
      <rc t="1" v="73084"/>
    </bk>
    <bk>
      <rc t="1" v="73085"/>
    </bk>
    <bk>
      <rc t="1" v="73086"/>
    </bk>
    <bk>
      <rc t="1" v="73087"/>
    </bk>
    <bk>
      <rc t="1" v="73088"/>
    </bk>
    <bk>
      <rc t="1" v="73089"/>
    </bk>
    <bk>
      <rc t="1" v="73090"/>
    </bk>
    <bk>
      <rc t="1" v="73091"/>
    </bk>
    <bk>
      <rc t="1" v="73092"/>
    </bk>
    <bk>
      <rc t="1" v="73093"/>
    </bk>
    <bk>
      <rc t="1" v="73094"/>
    </bk>
    <bk>
      <rc t="1" v="73095"/>
    </bk>
    <bk>
      <rc t="1" v="73096"/>
    </bk>
    <bk>
      <rc t="1" v="73097"/>
    </bk>
    <bk>
      <rc t="1" v="73098"/>
    </bk>
    <bk>
      <rc t="1" v="73099"/>
    </bk>
    <bk>
      <rc t="1" v="73100"/>
    </bk>
    <bk>
      <rc t="1" v="73101"/>
    </bk>
    <bk>
      <rc t="1" v="73102"/>
    </bk>
    <bk>
      <rc t="1" v="73103"/>
    </bk>
    <bk>
      <rc t="1" v="73104"/>
    </bk>
    <bk>
      <rc t="1" v="73105"/>
    </bk>
    <bk>
      <rc t="1" v="73106"/>
    </bk>
    <bk>
      <rc t="1" v="73107"/>
    </bk>
    <bk>
      <rc t="1" v="73108"/>
    </bk>
    <bk>
      <rc t="1" v="73109"/>
    </bk>
    <bk>
      <rc t="1" v="73110"/>
    </bk>
    <bk>
      <rc t="1" v="73111"/>
    </bk>
    <bk>
      <rc t="1" v="73112"/>
    </bk>
    <bk>
      <rc t="1" v="73113"/>
    </bk>
    <bk>
      <rc t="1" v="73114"/>
    </bk>
    <bk>
      <rc t="1" v="73115"/>
    </bk>
    <bk>
      <rc t="1" v="73116"/>
    </bk>
    <bk>
      <rc t="1" v="73117"/>
    </bk>
    <bk>
      <rc t="1" v="73118"/>
    </bk>
    <bk>
      <rc t="1" v="73119"/>
    </bk>
    <bk>
      <rc t="1" v="73120"/>
    </bk>
    <bk>
      <rc t="1" v="73121"/>
    </bk>
    <bk>
      <rc t="1" v="73122"/>
    </bk>
    <bk>
      <rc t="1" v="73123"/>
    </bk>
    <bk>
      <rc t="1" v="73124"/>
    </bk>
    <bk>
      <rc t="1" v="73125"/>
    </bk>
    <bk>
      <rc t="1" v="73126"/>
    </bk>
    <bk>
      <rc t="1" v="73127"/>
    </bk>
    <bk>
      <rc t="1" v="73128"/>
    </bk>
    <bk>
      <rc t="1" v="73129"/>
    </bk>
    <bk>
      <rc t="1" v="73130"/>
    </bk>
    <bk>
      <rc t="1" v="73131"/>
    </bk>
    <bk>
      <rc t="1" v="73132"/>
    </bk>
    <bk>
      <rc t="1" v="73133"/>
    </bk>
    <bk>
      <rc t="1" v="73134"/>
    </bk>
    <bk>
      <rc t="1" v="73135"/>
    </bk>
    <bk>
      <rc t="1" v="73136"/>
    </bk>
    <bk>
      <rc t="1" v="73137"/>
    </bk>
    <bk>
      <rc t="1" v="73138"/>
    </bk>
    <bk>
      <rc t="1" v="73139"/>
    </bk>
    <bk>
      <rc t="1" v="73140"/>
    </bk>
    <bk>
      <rc t="1" v="73141"/>
    </bk>
    <bk>
      <rc t="1" v="73142"/>
    </bk>
    <bk>
      <rc t="1" v="73143"/>
    </bk>
    <bk>
      <rc t="1" v="73144"/>
    </bk>
    <bk>
      <rc t="1" v="73145"/>
    </bk>
    <bk>
      <rc t="1" v="73146"/>
    </bk>
    <bk>
      <rc t="1" v="73147"/>
    </bk>
    <bk>
      <rc t="1" v="73148"/>
    </bk>
    <bk>
      <rc t="1" v="73149"/>
    </bk>
    <bk>
      <rc t="1" v="73150"/>
    </bk>
    <bk>
      <rc t="1" v="73151"/>
    </bk>
    <bk>
      <rc t="1" v="73152"/>
    </bk>
    <bk>
      <rc t="1" v="73153"/>
    </bk>
    <bk>
      <rc t="1" v="73154"/>
    </bk>
    <bk>
      <rc t="1" v="73155"/>
    </bk>
    <bk>
      <rc t="1" v="73156"/>
    </bk>
    <bk>
      <rc t="1" v="73157"/>
    </bk>
    <bk>
      <rc t="1" v="73158"/>
    </bk>
    <bk>
      <rc t="1" v="73159"/>
    </bk>
    <bk>
      <rc t="1" v="73160"/>
    </bk>
    <bk>
      <rc t="1" v="73161"/>
    </bk>
    <bk>
      <rc t="1" v="73162"/>
    </bk>
    <bk>
      <rc t="1" v="73163"/>
    </bk>
    <bk>
      <rc t="1" v="73164"/>
    </bk>
    <bk>
      <rc t="1" v="73165"/>
    </bk>
    <bk>
      <rc t="1" v="73166"/>
    </bk>
    <bk>
      <rc t="1" v="73167"/>
    </bk>
    <bk>
      <rc t="1" v="73168"/>
    </bk>
    <bk>
      <rc t="1" v="73169"/>
    </bk>
    <bk>
      <rc t="1" v="73170"/>
    </bk>
    <bk>
      <rc t="1" v="73171"/>
    </bk>
    <bk>
      <rc t="1" v="73172"/>
    </bk>
    <bk>
      <rc t="1" v="73173"/>
    </bk>
    <bk>
      <rc t="1" v="73174"/>
    </bk>
    <bk>
      <rc t="1" v="73175"/>
    </bk>
    <bk>
      <rc t="1" v="73176"/>
    </bk>
    <bk>
      <rc t="1" v="73177"/>
    </bk>
    <bk>
      <rc t="1" v="73178"/>
    </bk>
    <bk>
      <rc t="1" v="73179"/>
    </bk>
    <bk>
      <rc t="1" v="73180"/>
    </bk>
    <bk>
      <rc t="1" v="73181"/>
    </bk>
    <bk>
      <rc t="1" v="73182"/>
    </bk>
    <bk>
      <rc t="1" v="73183"/>
    </bk>
    <bk>
      <rc t="1" v="73184"/>
    </bk>
    <bk>
      <rc t="1" v="73185"/>
    </bk>
    <bk>
      <rc t="1" v="73186"/>
    </bk>
    <bk>
      <rc t="1" v="73187"/>
    </bk>
    <bk>
      <rc t="1" v="73188"/>
    </bk>
    <bk>
      <rc t="1" v="73189"/>
    </bk>
    <bk>
      <rc t="1" v="73190"/>
    </bk>
    <bk>
      <rc t="1" v="73191"/>
    </bk>
    <bk>
      <rc t="1" v="73192"/>
    </bk>
    <bk>
      <rc t="1" v="73193"/>
    </bk>
    <bk>
      <rc t="1" v="73194"/>
    </bk>
    <bk>
      <rc t="1" v="73195"/>
    </bk>
    <bk>
      <rc t="1" v="73196"/>
    </bk>
    <bk>
      <rc t="1" v="73197"/>
    </bk>
    <bk>
      <rc t="1" v="73198"/>
    </bk>
    <bk>
      <rc t="1" v="73199"/>
    </bk>
    <bk>
      <rc t="1" v="73200"/>
    </bk>
    <bk>
      <rc t="1" v="73201"/>
    </bk>
    <bk>
      <rc t="1" v="73202"/>
    </bk>
    <bk>
      <rc t="1" v="73203"/>
    </bk>
    <bk>
      <rc t="1" v="73204"/>
    </bk>
    <bk>
      <rc t="1" v="73205"/>
    </bk>
    <bk>
      <rc t="1" v="73206"/>
    </bk>
    <bk>
      <rc t="1" v="73207"/>
    </bk>
    <bk>
      <rc t="1" v="73208"/>
    </bk>
    <bk>
      <rc t="1" v="73209"/>
    </bk>
    <bk>
      <rc t="1" v="73210"/>
    </bk>
    <bk>
      <rc t="1" v="73211"/>
    </bk>
    <bk>
      <rc t="1" v="73212"/>
    </bk>
    <bk>
      <rc t="1" v="73213"/>
    </bk>
    <bk>
      <rc t="1" v="73214"/>
    </bk>
    <bk>
      <rc t="1" v="73215"/>
    </bk>
    <bk>
      <rc t="1" v="73216"/>
    </bk>
    <bk>
      <rc t="1" v="73217"/>
    </bk>
    <bk>
      <rc t="1" v="73218"/>
    </bk>
    <bk>
      <rc t="1" v="73219"/>
    </bk>
    <bk>
      <rc t="1" v="73220"/>
    </bk>
    <bk>
      <rc t="1" v="73221"/>
    </bk>
    <bk>
      <rc t="1" v="73222"/>
    </bk>
    <bk>
      <rc t="1" v="73223"/>
    </bk>
    <bk>
      <rc t="1" v="73224"/>
    </bk>
    <bk>
      <rc t="1" v="73225"/>
    </bk>
    <bk>
      <rc t="1" v="73226"/>
    </bk>
    <bk>
      <rc t="1" v="73227"/>
    </bk>
    <bk>
      <rc t="1" v="73228"/>
    </bk>
    <bk>
      <rc t="1" v="73229"/>
    </bk>
    <bk>
      <rc t="1" v="73230"/>
    </bk>
    <bk>
      <rc t="1" v="73231"/>
    </bk>
    <bk>
      <rc t="1" v="73232"/>
    </bk>
    <bk>
      <rc t="1" v="73233"/>
    </bk>
    <bk>
      <rc t="1" v="73234"/>
    </bk>
    <bk>
      <rc t="1" v="73235"/>
    </bk>
    <bk>
      <rc t="1" v="73236"/>
    </bk>
    <bk>
      <rc t="1" v="73237"/>
    </bk>
    <bk>
      <rc t="1" v="73238"/>
    </bk>
    <bk>
      <rc t="1" v="73239"/>
    </bk>
    <bk>
      <rc t="1" v="73240"/>
    </bk>
    <bk>
      <rc t="1" v="73241"/>
    </bk>
    <bk>
      <rc t="1" v="73242"/>
    </bk>
    <bk>
      <rc t="1" v="73243"/>
    </bk>
    <bk>
      <rc t="1" v="73244"/>
    </bk>
    <bk>
      <rc t="1" v="73245"/>
    </bk>
    <bk>
      <rc t="1" v="73246"/>
    </bk>
    <bk>
      <rc t="1" v="73247"/>
    </bk>
    <bk>
      <rc t="1" v="73248"/>
    </bk>
    <bk>
      <rc t="1" v="73249"/>
    </bk>
    <bk>
      <rc t="1" v="73250"/>
    </bk>
    <bk>
      <rc t="1" v="73251"/>
    </bk>
    <bk>
      <rc t="1" v="73252"/>
    </bk>
    <bk>
      <rc t="1" v="73253"/>
    </bk>
    <bk>
      <rc t="1" v="73254"/>
    </bk>
    <bk>
      <rc t="1" v="73255"/>
    </bk>
    <bk>
      <rc t="1" v="73256"/>
    </bk>
    <bk>
      <rc t="1" v="73257"/>
    </bk>
    <bk>
      <rc t="1" v="73258"/>
    </bk>
    <bk>
      <rc t="1" v="73259"/>
    </bk>
    <bk>
      <rc t="1" v="73260"/>
    </bk>
    <bk>
      <rc t="1" v="73261"/>
    </bk>
    <bk>
      <rc t="1" v="73262"/>
    </bk>
    <bk>
      <rc t="1" v="73263"/>
    </bk>
    <bk>
      <rc t="1" v="73264"/>
    </bk>
    <bk>
      <rc t="1" v="73265"/>
    </bk>
    <bk>
      <rc t="1" v="73266"/>
    </bk>
    <bk>
      <rc t="1" v="73267"/>
    </bk>
    <bk>
      <rc t="1" v="73268"/>
    </bk>
    <bk>
      <rc t="1" v="73269"/>
    </bk>
    <bk>
      <rc t="1" v="73270"/>
    </bk>
    <bk>
      <rc t="1" v="73271"/>
    </bk>
    <bk>
      <rc t="1" v="73272"/>
    </bk>
    <bk>
      <rc t="1" v="73273"/>
    </bk>
    <bk>
      <rc t="1" v="73274"/>
    </bk>
    <bk>
      <rc t="1" v="73275"/>
    </bk>
    <bk>
      <rc t="1" v="73276"/>
    </bk>
    <bk>
      <rc t="1" v="73277"/>
    </bk>
    <bk>
      <rc t="1" v="73278"/>
    </bk>
    <bk>
      <rc t="1" v="73279"/>
    </bk>
    <bk>
      <rc t="1" v="73280"/>
    </bk>
    <bk>
      <rc t="1" v="73281"/>
    </bk>
    <bk>
      <rc t="1" v="73282"/>
    </bk>
    <bk>
      <rc t="1" v="73283"/>
    </bk>
    <bk>
      <rc t="1" v="73284"/>
    </bk>
    <bk>
      <rc t="1" v="73285"/>
    </bk>
    <bk>
      <rc t="1" v="73286"/>
    </bk>
    <bk>
      <rc t="1" v="73287"/>
    </bk>
    <bk>
      <rc t="1" v="73288"/>
    </bk>
    <bk>
      <rc t="1" v="73289"/>
    </bk>
    <bk>
      <rc t="1" v="73290"/>
    </bk>
    <bk>
      <rc t="1" v="73291"/>
    </bk>
    <bk>
      <rc t="1" v="73292"/>
    </bk>
    <bk>
      <rc t="1" v="73293"/>
    </bk>
    <bk>
      <rc t="1" v="73294"/>
    </bk>
    <bk>
      <rc t="1" v="73295"/>
    </bk>
    <bk>
      <rc t="1" v="73296"/>
    </bk>
    <bk>
      <rc t="1" v="73297"/>
    </bk>
    <bk>
      <rc t="1" v="73298"/>
    </bk>
    <bk>
      <rc t="1" v="73299"/>
    </bk>
    <bk>
      <rc t="1" v="73300"/>
    </bk>
    <bk>
      <rc t="1" v="73301"/>
    </bk>
    <bk>
      <rc t="1" v="73302"/>
    </bk>
    <bk>
      <rc t="1" v="73303"/>
    </bk>
    <bk>
      <rc t="1" v="73304"/>
    </bk>
    <bk>
      <rc t="1" v="73305"/>
    </bk>
    <bk>
      <rc t="1" v="73306"/>
    </bk>
    <bk>
      <rc t="1" v="73307"/>
    </bk>
    <bk>
      <rc t="1" v="73308"/>
    </bk>
    <bk>
      <rc t="1" v="73309"/>
    </bk>
    <bk>
      <rc t="1" v="73310"/>
    </bk>
    <bk>
      <rc t="1" v="73311"/>
    </bk>
    <bk>
      <rc t="1" v="73312"/>
    </bk>
    <bk>
      <rc t="1" v="73313"/>
    </bk>
    <bk>
      <rc t="1" v="73314"/>
    </bk>
    <bk>
      <rc t="1" v="73315"/>
    </bk>
    <bk>
      <rc t="1" v="73316"/>
    </bk>
    <bk>
      <rc t="1" v="73317"/>
    </bk>
    <bk>
      <rc t="1" v="73318"/>
    </bk>
    <bk>
      <rc t="1" v="73319"/>
    </bk>
    <bk>
      <rc t="1" v="73320"/>
    </bk>
    <bk>
      <rc t="1" v="73321"/>
    </bk>
    <bk>
      <rc t="1" v="73322"/>
    </bk>
    <bk>
      <rc t="1" v="73323"/>
    </bk>
    <bk>
      <rc t="1" v="73324"/>
    </bk>
    <bk>
      <rc t="1" v="73325"/>
    </bk>
    <bk>
      <rc t="1" v="73326"/>
    </bk>
    <bk>
      <rc t="1" v="73327"/>
    </bk>
    <bk>
      <rc t="1" v="73328"/>
    </bk>
    <bk>
      <rc t="1" v="73329"/>
    </bk>
    <bk>
      <rc t="1" v="73330"/>
    </bk>
    <bk>
      <rc t="1" v="73331"/>
    </bk>
    <bk>
      <rc t="1" v="73332"/>
    </bk>
    <bk>
      <rc t="1" v="73333"/>
    </bk>
    <bk>
      <rc t="1" v="73334"/>
    </bk>
    <bk>
      <rc t="1" v="73335"/>
    </bk>
    <bk>
      <rc t="1" v="73336"/>
    </bk>
    <bk>
      <rc t="1" v="73337"/>
    </bk>
    <bk>
      <rc t="1" v="73338"/>
    </bk>
    <bk>
      <rc t="1" v="73339"/>
    </bk>
    <bk>
      <rc t="1" v="73340"/>
    </bk>
    <bk>
      <rc t="1" v="73341"/>
    </bk>
    <bk>
      <rc t="1" v="73342"/>
    </bk>
    <bk>
      <rc t="1" v="73343"/>
    </bk>
    <bk>
      <rc t="1" v="73344"/>
    </bk>
    <bk>
      <rc t="1" v="73345"/>
    </bk>
    <bk>
      <rc t="1" v="73346"/>
    </bk>
    <bk>
      <rc t="1" v="73347"/>
    </bk>
    <bk>
      <rc t="1" v="73348"/>
    </bk>
    <bk>
      <rc t="1" v="73349"/>
    </bk>
    <bk>
      <rc t="1" v="73350"/>
    </bk>
    <bk>
      <rc t="1" v="73351"/>
    </bk>
    <bk>
      <rc t="1" v="73352"/>
    </bk>
    <bk>
      <rc t="1" v="73353"/>
    </bk>
    <bk>
      <rc t="1" v="73354"/>
    </bk>
    <bk>
      <rc t="1" v="73355"/>
    </bk>
    <bk>
      <rc t="1" v="73356"/>
    </bk>
    <bk>
      <rc t="1" v="73357"/>
    </bk>
    <bk>
      <rc t="1" v="73358"/>
    </bk>
    <bk>
      <rc t="1" v="73359"/>
    </bk>
    <bk>
      <rc t="1" v="73360"/>
    </bk>
    <bk>
      <rc t="1" v="73361"/>
    </bk>
    <bk>
      <rc t="1" v="73362"/>
    </bk>
    <bk>
      <rc t="1" v="73363"/>
    </bk>
    <bk>
      <rc t="1" v="73364"/>
    </bk>
    <bk>
      <rc t="1" v="73365"/>
    </bk>
    <bk>
      <rc t="1" v="73366"/>
    </bk>
    <bk>
      <rc t="1" v="73367"/>
    </bk>
    <bk>
      <rc t="1" v="73368"/>
    </bk>
    <bk>
      <rc t="1" v="73369"/>
    </bk>
    <bk>
      <rc t="1" v="73370"/>
    </bk>
    <bk>
      <rc t="1" v="73371"/>
    </bk>
    <bk>
      <rc t="1" v="73372"/>
    </bk>
    <bk>
      <rc t="1" v="73373"/>
    </bk>
    <bk>
      <rc t="1" v="73374"/>
    </bk>
    <bk>
      <rc t="1" v="73375"/>
    </bk>
    <bk>
      <rc t="1" v="73376"/>
    </bk>
    <bk>
      <rc t="1" v="73377"/>
    </bk>
    <bk>
      <rc t="1" v="73378"/>
    </bk>
    <bk>
      <rc t="1" v="73379"/>
    </bk>
    <bk>
      <rc t="1" v="73380"/>
    </bk>
    <bk>
      <rc t="1" v="73381"/>
    </bk>
    <bk>
      <rc t="1" v="73382"/>
    </bk>
    <bk>
      <rc t="1" v="73383"/>
    </bk>
    <bk>
      <rc t="1" v="73384"/>
    </bk>
    <bk>
      <rc t="1" v="73385"/>
    </bk>
    <bk>
      <rc t="1" v="73386"/>
    </bk>
    <bk>
      <rc t="1" v="73387"/>
    </bk>
    <bk>
      <rc t="1" v="73388"/>
    </bk>
    <bk>
      <rc t="1" v="73389"/>
    </bk>
    <bk>
      <rc t="1" v="73390"/>
    </bk>
    <bk>
      <rc t="1" v="73391"/>
    </bk>
    <bk>
      <rc t="1" v="73392"/>
    </bk>
    <bk>
      <rc t="1" v="73393"/>
    </bk>
    <bk>
      <rc t="1" v="73394"/>
    </bk>
    <bk>
      <rc t="1" v="73395"/>
    </bk>
    <bk>
      <rc t="1" v="73396"/>
    </bk>
    <bk>
      <rc t="1" v="73397"/>
    </bk>
    <bk>
      <rc t="1" v="73398"/>
    </bk>
    <bk>
      <rc t="1" v="73399"/>
    </bk>
    <bk>
      <rc t="1" v="73400"/>
    </bk>
    <bk>
      <rc t="1" v="73401"/>
    </bk>
    <bk>
      <rc t="1" v="73402"/>
    </bk>
    <bk>
      <rc t="1" v="73403"/>
    </bk>
    <bk>
      <rc t="1" v="73404"/>
    </bk>
    <bk>
      <rc t="1" v="73405"/>
    </bk>
    <bk>
      <rc t="1" v="73406"/>
    </bk>
    <bk>
      <rc t="1" v="73407"/>
    </bk>
    <bk>
      <rc t="1" v="73408"/>
    </bk>
    <bk>
      <rc t="1" v="73409"/>
    </bk>
    <bk>
      <rc t="1" v="73410"/>
    </bk>
    <bk>
      <rc t="1" v="73411"/>
    </bk>
    <bk>
      <rc t="1" v="73412"/>
    </bk>
    <bk>
      <rc t="1" v="73413"/>
    </bk>
    <bk>
      <rc t="1" v="73414"/>
    </bk>
    <bk>
      <rc t="1" v="73415"/>
    </bk>
    <bk>
      <rc t="1" v="73416"/>
    </bk>
    <bk>
      <rc t="1" v="73417"/>
    </bk>
    <bk>
      <rc t="1" v="73418"/>
    </bk>
    <bk>
      <rc t="1" v="73419"/>
    </bk>
    <bk>
      <rc t="1" v="73420"/>
    </bk>
    <bk>
      <rc t="1" v="73421"/>
    </bk>
    <bk>
      <rc t="1" v="73422"/>
    </bk>
    <bk>
      <rc t="1" v="73423"/>
    </bk>
    <bk>
      <rc t="1" v="73424"/>
    </bk>
    <bk>
      <rc t="1" v="73425"/>
    </bk>
    <bk>
      <rc t="1" v="73426"/>
    </bk>
    <bk>
      <rc t="1" v="73427"/>
    </bk>
    <bk>
      <rc t="1" v="73428"/>
    </bk>
    <bk>
      <rc t="1" v="73429"/>
    </bk>
    <bk>
      <rc t="1" v="73430"/>
    </bk>
    <bk>
      <rc t="1" v="73431"/>
    </bk>
    <bk>
      <rc t="1" v="73432"/>
    </bk>
    <bk>
      <rc t="1" v="73433"/>
    </bk>
    <bk>
      <rc t="1" v="73434"/>
    </bk>
    <bk>
      <rc t="1" v="73435"/>
    </bk>
    <bk>
      <rc t="1" v="73436"/>
    </bk>
    <bk>
      <rc t="1" v="73437"/>
    </bk>
    <bk>
      <rc t="1" v="73438"/>
    </bk>
    <bk>
      <rc t="1" v="73439"/>
    </bk>
    <bk>
      <rc t="1" v="73440"/>
    </bk>
    <bk>
      <rc t="1" v="73441"/>
    </bk>
    <bk>
      <rc t="1" v="73442"/>
    </bk>
    <bk>
      <rc t="1" v="73443"/>
    </bk>
    <bk>
      <rc t="1" v="73444"/>
    </bk>
    <bk>
      <rc t="1" v="73445"/>
    </bk>
    <bk>
      <rc t="1" v="73446"/>
    </bk>
    <bk>
      <rc t="1" v="73447"/>
    </bk>
    <bk>
      <rc t="1" v="73448"/>
    </bk>
    <bk>
      <rc t="1" v="73449"/>
    </bk>
    <bk>
      <rc t="1" v="73450"/>
    </bk>
    <bk>
      <rc t="1" v="73451"/>
    </bk>
    <bk>
      <rc t="1" v="73452"/>
    </bk>
    <bk>
      <rc t="1" v="73453"/>
    </bk>
    <bk>
      <rc t="1" v="73454"/>
    </bk>
    <bk>
      <rc t="1" v="73455"/>
    </bk>
    <bk>
      <rc t="1" v="73456"/>
    </bk>
    <bk>
      <rc t="1" v="73457"/>
    </bk>
    <bk>
      <rc t="1" v="73458"/>
    </bk>
    <bk>
      <rc t="1" v="73459"/>
    </bk>
    <bk>
      <rc t="1" v="73460"/>
    </bk>
    <bk>
      <rc t="1" v="73461"/>
    </bk>
    <bk>
      <rc t="1" v="73462"/>
    </bk>
    <bk>
      <rc t="1" v="73463"/>
    </bk>
    <bk>
      <rc t="1" v="73464"/>
    </bk>
    <bk>
      <rc t="1" v="73465"/>
    </bk>
    <bk>
      <rc t="1" v="73466"/>
    </bk>
    <bk>
      <rc t="1" v="73467"/>
    </bk>
    <bk>
      <rc t="1" v="73468"/>
    </bk>
    <bk>
      <rc t="1" v="73469"/>
    </bk>
    <bk>
      <rc t="1" v="73470"/>
    </bk>
    <bk>
      <rc t="1" v="73471"/>
    </bk>
    <bk>
      <rc t="1" v="73472"/>
    </bk>
    <bk>
      <rc t="1" v="73473"/>
    </bk>
    <bk>
      <rc t="1" v="73474"/>
    </bk>
    <bk>
      <rc t="1" v="73475"/>
    </bk>
    <bk>
      <rc t="1" v="73476"/>
    </bk>
    <bk>
      <rc t="1" v="73477"/>
    </bk>
    <bk>
      <rc t="1" v="73478"/>
    </bk>
    <bk>
      <rc t="1" v="73479"/>
    </bk>
    <bk>
      <rc t="1" v="73480"/>
    </bk>
    <bk>
      <rc t="1" v="73481"/>
    </bk>
    <bk>
      <rc t="1" v="73482"/>
    </bk>
    <bk>
      <rc t="1" v="73483"/>
    </bk>
    <bk>
      <rc t="1" v="73484"/>
    </bk>
    <bk>
      <rc t="1" v="73485"/>
    </bk>
    <bk>
      <rc t="1" v="73486"/>
    </bk>
    <bk>
      <rc t="1" v="73487"/>
    </bk>
    <bk>
      <rc t="1" v="73488"/>
    </bk>
    <bk>
      <rc t="1" v="73489"/>
    </bk>
    <bk>
      <rc t="1" v="73490"/>
    </bk>
    <bk>
      <rc t="1" v="73491"/>
    </bk>
    <bk>
      <rc t="1" v="73492"/>
    </bk>
    <bk>
      <rc t="1" v="73493"/>
    </bk>
    <bk>
      <rc t="1" v="73494"/>
    </bk>
    <bk>
      <rc t="1" v="73495"/>
    </bk>
    <bk>
      <rc t="1" v="73496"/>
    </bk>
    <bk>
      <rc t="1" v="73497"/>
    </bk>
    <bk>
      <rc t="1" v="73498"/>
    </bk>
    <bk>
      <rc t="1" v="73499"/>
    </bk>
    <bk>
      <rc t="1" v="73500"/>
    </bk>
    <bk>
      <rc t="1" v="73501"/>
    </bk>
    <bk>
      <rc t="1" v="73502"/>
    </bk>
    <bk>
      <rc t="1" v="73503"/>
    </bk>
    <bk>
      <rc t="1" v="73504"/>
    </bk>
    <bk>
      <rc t="1" v="73505"/>
    </bk>
    <bk>
      <rc t="1" v="73506"/>
    </bk>
    <bk>
      <rc t="1" v="73507"/>
    </bk>
    <bk>
      <rc t="1" v="73508"/>
    </bk>
    <bk>
      <rc t="1" v="73509"/>
    </bk>
    <bk>
      <rc t="1" v="73510"/>
    </bk>
    <bk>
      <rc t="1" v="73511"/>
    </bk>
    <bk>
      <rc t="1" v="73512"/>
    </bk>
    <bk>
      <rc t="1" v="73513"/>
    </bk>
    <bk>
      <rc t="1" v="73514"/>
    </bk>
    <bk>
      <rc t="1" v="73515"/>
    </bk>
    <bk>
      <rc t="1" v="73516"/>
    </bk>
    <bk>
      <rc t="1" v="73517"/>
    </bk>
    <bk>
      <rc t="1" v="73518"/>
    </bk>
    <bk>
      <rc t="1" v="73519"/>
    </bk>
    <bk>
      <rc t="1" v="73520"/>
    </bk>
    <bk>
      <rc t="1" v="73521"/>
    </bk>
    <bk>
      <rc t="1" v="73522"/>
    </bk>
    <bk>
      <rc t="1" v="73523"/>
    </bk>
    <bk>
      <rc t="1" v="73524"/>
    </bk>
    <bk>
      <rc t="1" v="73525"/>
    </bk>
    <bk>
      <rc t="1" v="73526"/>
    </bk>
    <bk>
      <rc t="1" v="73527"/>
    </bk>
    <bk>
      <rc t="1" v="73528"/>
    </bk>
    <bk>
      <rc t="1" v="73529"/>
    </bk>
    <bk>
      <rc t="1" v="73530"/>
    </bk>
    <bk>
      <rc t="1" v="73531"/>
    </bk>
    <bk>
      <rc t="1" v="73532"/>
    </bk>
    <bk>
      <rc t="1" v="73533"/>
    </bk>
    <bk>
      <rc t="1" v="73534"/>
    </bk>
    <bk>
      <rc t="1" v="73535"/>
    </bk>
    <bk>
      <rc t="1" v="73536"/>
    </bk>
    <bk>
      <rc t="1" v="73537"/>
    </bk>
    <bk>
      <rc t="1" v="73538"/>
    </bk>
    <bk>
      <rc t="1" v="73539"/>
    </bk>
    <bk>
      <rc t="1" v="73540"/>
    </bk>
    <bk>
      <rc t="1" v="73541"/>
    </bk>
    <bk>
      <rc t="1" v="73542"/>
    </bk>
    <bk>
      <rc t="1" v="73543"/>
    </bk>
    <bk>
      <rc t="1" v="73544"/>
    </bk>
    <bk>
      <rc t="1" v="73545"/>
    </bk>
    <bk>
      <rc t="1" v="73546"/>
    </bk>
    <bk>
      <rc t="1" v="73547"/>
    </bk>
    <bk>
      <rc t="1" v="73548"/>
    </bk>
    <bk>
      <rc t="1" v="73549"/>
    </bk>
    <bk>
      <rc t="1" v="73550"/>
    </bk>
    <bk>
      <rc t="1" v="73551"/>
    </bk>
    <bk>
      <rc t="1" v="73552"/>
    </bk>
    <bk>
      <rc t="1" v="73553"/>
    </bk>
    <bk>
      <rc t="1" v="73554"/>
    </bk>
    <bk>
      <rc t="1" v="73555"/>
    </bk>
    <bk>
      <rc t="1" v="73556"/>
    </bk>
    <bk>
      <rc t="1" v="73557"/>
    </bk>
    <bk>
      <rc t="1" v="73558"/>
    </bk>
    <bk>
      <rc t="1" v="73559"/>
    </bk>
    <bk>
      <rc t="1" v="73560"/>
    </bk>
    <bk>
      <rc t="1" v="73561"/>
    </bk>
    <bk>
      <rc t="1" v="73562"/>
    </bk>
    <bk>
      <rc t="1" v="73563"/>
    </bk>
    <bk>
      <rc t="1" v="73564"/>
    </bk>
    <bk>
      <rc t="1" v="73565"/>
    </bk>
    <bk>
      <rc t="1" v="73566"/>
    </bk>
    <bk>
      <rc t="1" v="73567"/>
    </bk>
    <bk>
      <rc t="1" v="73568"/>
    </bk>
    <bk>
      <rc t="1" v="73569"/>
    </bk>
    <bk>
      <rc t="1" v="73570"/>
    </bk>
    <bk>
      <rc t="1" v="73571"/>
    </bk>
    <bk>
      <rc t="1" v="73572"/>
    </bk>
    <bk>
      <rc t="1" v="73573"/>
    </bk>
    <bk>
      <rc t="1" v="73574"/>
    </bk>
    <bk>
      <rc t="1" v="73575"/>
    </bk>
    <bk>
      <rc t="1" v="73576"/>
    </bk>
    <bk>
      <rc t="1" v="73577"/>
    </bk>
    <bk>
      <rc t="1" v="73578"/>
    </bk>
    <bk>
      <rc t="1" v="73579"/>
    </bk>
    <bk>
      <rc t="1" v="73580"/>
    </bk>
    <bk>
      <rc t="1" v="73581"/>
    </bk>
    <bk>
      <rc t="1" v="73582"/>
    </bk>
    <bk>
      <rc t="1" v="73583"/>
    </bk>
    <bk>
      <rc t="1" v="73584"/>
    </bk>
    <bk>
      <rc t="1" v="73585"/>
    </bk>
    <bk>
      <rc t="1" v="73586"/>
    </bk>
    <bk>
      <rc t="1" v="73587"/>
    </bk>
    <bk>
      <rc t="1" v="73588"/>
    </bk>
    <bk>
      <rc t="1" v="73589"/>
    </bk>
    <bk>
      <rc t="1" v="73590"/>
    </bk>
    <bk>
      <rc t="1" v="73591"/>
    </bk>
    <bk>
      <rc t="1" v="73592"/>
    </bk>
    <bk>
      <rc t="1" v="73593"/>
    </bk>
    <bk>
      <rc t="1" v="73594"/>
    </bk>
    <bk>
      <rc t="1" v="73595"/>
    </bk>
    <bk>
      <rc t="1" v="73596"/>
    </bk>
    <bk>
      <rc t="1" v="73597"/>
    </bk>
    <bk>
      <rc t="1" v="73598"/>
    </bk>
    <bk>
      <rc t="1" v="73599"/>
    </bk>
    <bk>
      <rc t="1" v="73600"/>
    </bk>
    <bk>
      <rc t="1" v="73601"/>
    </bk>
    <bk>
      <rc t="1" v="73602"/>
    </bk>
    <bk>
      <rc t="1" v="73603"/>
    </bk>
    <bk>
      <rc t="1" v="73604"/>
    </bk>
    <bk>
      <rc t="1" v="73605"/>
    </bk>
    <bk>
      <rc t="1" v="73606"/>
    </bk>
    <bk>
      <rc t="1" v="73607"/>
    </bk>
    <bk>
      <rc t="1" v="73608"/>
    </bk>
    <bk>
      <rc t="1" v="73609"/>
    </bk>
    <bk>
      <rc t="1" v="73610"/>
    </bk>
    <bk>
      <rc t="1" v="73611"/>
    </bk>
    <bk>
      <rc t="1" v="73612"/>
    </bk>
    <bk>
      <rc t="1" v="73613"/>
    </bk>
    <bk>
      <rc t="1" v="73614"/>
    </bk>
    <bk>
      <rc t="1" v="73615"/>
    </bk>
    <bk>
      <rc t="1" v="73616"/>
    </bk>
    <bk>
      <rc t="1" v="73617"/>
    </bk>
    <bk>
      <rc t="1" v="73618"/>
    </bk>
    <bk>
      <rc t="1" v="73619"/>
    </bk>
    <bk>
      <rc t="1" v="73620"/>
    </bk>
    <bk>
      <rc t="1" v="73621"/>
    </bk>
    <bk>
      <rc t="1" v="73622"/>
    </bk>
    <bk>
      <rc t="1" v="73623"/>
    </bk>
    <bk>
      <rc t="1" v="73624"/>
    </bk>
    <bk>
      <rc t="1" v="73625"/>
    </bk>
    <bk>
      <rc t="1" v="73626"/>
    </bk>
    <bk>
      <rc t="1" v="73627"/>
    </bk>
    <bk>
      <rc t="1" v="73628"/>
    </bk>
    <bk>
      <rc t="1" v="73629"/>
    </bk>
    <bk>
      <rc t="1" v="73630"/>
    </bk>
    <bk>
      <rc t="1" v="73631"/>
    </bk>
    <bk>
      <rc t="1" v="73632"/>
    </bk>
    <bk>
      <rc t="1" v="73633"/>
    </bk>
    <bk>
      <rc t="1" v="73634"/>
    </bk>
    <bk>
      <rc t="1" v="73635"/>
    </bk>
    <bk>
      <rc t="1" v="73636"/>
    </bk>
    <bk>
      <rc t="1" v="73637"/>
    </bk>
    <bk>
      <rc t="1" v="73638"/>
    </bk>
    <bk>
      <rc t="1" v="73639"/>
    </bk>
    <bk>
      <rc t="1" v="73640"/>
    </bk>
    <bk>
      <rc t="1" v="73641"/>
    </bk>
    <bk>
      <rc t="1" v="73642"/>
    </bk>
    <bk>
      <rc t="1" v="73643"/>
    </bk>
    <bk>
      <rc t="1" v="73644"/>
    </bk>
    <bk>
      <rc t="1" v="73645"/>
    </bk>
    <bk>
      <rc t="1" v="73646"/>
    </bk>
    <bk>
      <rc t="1" v="73647"/>
    </bk>
    <bk>
      <rc t="1" v="73648"/>
    </bk>
    <bk>
      <rc t="1" v="73649"/>
    </bk>
    <bk>
      <rc t="1" v="73650"/>
    </bk>
    <bk>
      <rc t="1" v="73651"/>
    </bk>
    <bk>
      <rc t="1" v="73652"/>
    </bk>
    <bk>
      <rc t="1" v="73653"/>
    </bk>
    <bk>
      <rc t="1" v="73654"/>
    </bk>
    <bk>
      <rc t="1" v="73655"/>
    </bk>
    <bk>
      <rc t="1" v="73656"/>
    </bk>
    <bk>
      <rc t="1" v="73657"/>
    </bk>
    <bk>
      <rc t="1" v="73658"/>
    </bk>
    <bk>
      <rc t="1" v="73659"/>
    </bk>
    <bk>
      <rc t="1" v="73660"/>
    </bk>
    <bk>
      <rc t="1" v="73661"/>
    </bk>
    <bk>
      <rc t="1" v="73662"/>
    </bk>
    <bk>
      <rc t="1" v="73663"/>
    </bk>
    <bk>
      <rc t="1" v="73664"/>
    </bk>
    <bk>
      <rc t="1" v="73665"/>
    </bk>
    <bk>
      <rc t="1" v="73666"/>
    </bk>
    <bk>
      <rc t="1" v="73667"/>
    </bk>
    <bk>
      <rc t="1" v="73668"/>
    </bk>
    <bk>
      <rc t="1" v="73669"/>
    </bk>
    <bk>
      <rc t="1" v="73670"/>
    </bk>
    <bk>
      <rc t="1" v="73671"/>
    </bk>
    <bk>
      <rc t="1" v="73672"/>
    </bk>
    <bk>
      <rc t="1" v="73673"/>
    </bk>
    <bk>
      <rc t="1" v="73674"/>
    </bk>
    <bk>
      <rc t="1" v="73675"/>
    </bk>
    <bk>
      <rc t="1" v="73676"/>
    </bk>
    <bk>
      <rc t="1" v="73677"/>
    </bk>
    <bk>
      <rc t="1" v="73678"/>
    </bk>
    <bk>
      <rc t="1" v="73679"/>
    </bk>
    <bk>
      <rc t="1" v="73680"/>
    </bk>
    <bk>
      <rc t="1" v="73681"/>
    </bk>
    <bk>
      <rc t="1" v="73682"/>
    </bk>
    <bk>
      <rc t="1" v="73683"/>
    </bk>
    <bk>
      <rc t="1" v="73684"/>
    </bk>
    <bk>
      <rc t="1" v="73685"/>
    </bk>
    <bk>
      <rc t="1" v="73686"/>
    </bk>
    <bk>
      <rc t="1" v="73687"/>
    </bk>
    <bk>
      <rc t="1" v="73688"/>
    </bk>
    <bk>
      <rc t="1" v="73689"/>
    </bk>
    <bk>
      <rc t="1" v="73690"/>
    </bk>
    <bk>
      <rc t="1" v="73691"/>
    </bk>
    <bk>
      <rc t="1" v="73692"/>
    </bk>
    <bk>
      <rc t="1" v="73693"/>
    </bk>
    <bk>
      <rc t="1" v="73694"/>
    </bk>
    <bk>
      <rc t="1" v="73695"/>
    </bk>
    <bk>
      <rc t="1" v="73696"/>
    </bk>
    <bk>
      <rc t="1" v="73697"/>
    </bk>
    <bk>
      <rc t="1" v="73698"/>
    </bk>
    <bk>
      <rc t="1" v="73699"/>
    </bk>
    <bk>
      <rc t="1" v="73700"/>
    </bk>
    <bk>
      <rc t="1" v="73701"/>
    </bk>
    <bk>
      <rc t="1" v="73702"/>
    </bk>
    <bk>
      <rc t="1" v="73703"/>
    </bk>
    <bk>
      <rc t="1" v="73704"/>
    </bk>
    <bk>
      <rc t="1" v="73705"/>
    </bk>
    <bk>
      <rc t="1" v="73706"/>
    </bk>
    <bk>
      <rc t="1" v="73707"/>
    </bk>
    <bk>
      <rc t="1" v="73708"/>
    </bk>
    <bk>
      <rc t="1" v="73709"/>
    </bk>
    <bk>
      <rc t="1" v="73710"/>
    </bk>
    <bk>
      <rc t="1" v="73711"/>
    </bk>
    <bk>
      <rc t="1" v="73712"/>
    </bk>
    <bk>
      <rc t="1" v="73713"/>
    </bk>
    <bk>
      <rc t="1" v="73714"/>
    </bk>
    <bk>
      <rc t="1" v="73715"/>
    </bk>
    <bk>
      <rc t="1" v="73716"/>
    </bk>
    <bk>
      <rc t="1" v="73717"/>
    </bk>
    <bk>
      <rc t="1" v="73718"/>
    </bk>
    <bk>
      <rc t="1" v="73719"/>
    </bk>
    <bk>
      <rc t="1" v="73720"/>
    </bk>
    <bk>
      <rc t="1" v="73721"/>
    </bk>
    <bk>
      <rc t="1" v="73722"/>
    </bk>
    <bk>
      <rc t="1" v="73723"/>
    </bk>
    <bk>
      <rc t="1" v="73724"/>
    </bk>
    <bk>
      <rc t="1" v="73725"/>
    </bk>
    <bk>
      <rc t="1" v="73726"/>
    </bk>
    <bk>
      <rc t="1" v="73727"/>
    </bk>
    <bk>
      <rc t="1" v="73728"/>
    </bk>
    <bk>
      <rc t="1" v="73729"/>
    </bk>
    <bk>
      <rc t="1" v="73730"/>
    </bk>
    <bk>
      <rc t="1" v="73731"/>
    </bk>
    <bk>
      <rc t="1" v="73732"/>
    </bk>
    <bk>
      <rc t="1" v="73733"/>
    </bk>
    <bk>
      <rc t="1" v="73734"/>
    </bk>
    <bk>
      <rc t="1" v="73735"/>
    </bk>
    <bk>
      <rc t="1" v="73736"/>
    </bk>
    <bk>
      <rc t="1" v="73737"/>
    </bk>
    <bk>
      <rc t="1" v="73738"/>
    </bk>
    <bk>
      <rc t="1" v="73739"/>
    </bk>
    <bk>
      <rc t="1" v="73740"/>
    </bk>
    <bk>
      <rc t="1" v="73741"/>
    </bk>
    <bk>
      <rc t="1" v="73742"/>
    </bk>
    <bk>
      <rc t="1" v="73743"/>
    </bk>
    <bk>
      <rc t="1" v="73744"/>
    </bk>
    <bk>
      <rc t="1" v="73745"/>
    </bk>
    <bk>
      <rc t="1" v="73746"/>
    </bk>
    <bk>
      <rc t="1" v="73747"/>
    </bk>
    <bk>
      <rc t="1" v="73748"/>
    </bk>
    <bk>
      <rc t="1" v="73749"/>
    </bk>
    <bk>
      <rc t="1" v="73750"/>
    </bk>
    <bk>
      <rc t="1" v="73751"/>
    </bk>
    <bk>
      <rc t="1" v="73752"/>
    </bk>
    <bk>
      <rc t="1" v="73753"/>
    </bk>
    <bk>
      <rc t="1" v="73754"/>
    </bk>
    <bk>
      <rc t="1" v="73755"/>
    </bk>
    <bk>
      <rc t="1" v="73756"/>
    </bk>
    <bk>
      <rc t="1" v="73757"/>
    </bk>
    <bk>
      <rc t="1" v="73758"/>
    </bk>
    <bk>
      <rc t="1" v="73759"/>
    </bk>
    <bk>
      <rc t="1" v="73760"/>
    </bk>
    <bk>
      <rc t="1" v="73761"/>
    </bk>
    <bk>
      <rc t="1" v="73762"/>
    </bk>
    <bk>
      <rc t="1" v="73763"/>
    </bk>
    <bk>
      <rc t="1" v="73764"/>
    </bk>
    <bk>
      <rc t="1" v="73765"/>
    </bk>
    <bk>
      <rc t="1" v="73766"/>
    </bk>
    <bk>
      <rc t="1" v="73767"/>
    </bk>
    <bk>
      <rc t="1" v="73768"/>
    </bk>
    <bk>
      <rc t="1" v="73769"/>
    </bk>
    <bk>
      <rc t="1" v="73770"/>
    </bk>
    <bk>
      <rc t="1" v="73771"/>
    </bk>
    <bk>
      <rc t="1" v="73772"/>
    </bk>
    <bk>
      <rc t="1" v="73773"/>
    </bk>
    <bk>
      <rc t="1" v="73774"/>
    </bk>
    <bk>
      <rc t="1" v="73775"/>
    </bk>
    <bk>
      <rc t="1" v="73776"/>
    </bk>
    <bk>
      <rc t="1" v="73777"/>
    </bk>
    <bk>
      <rc t="1" v="73778"/>
    </bk>
    <bk>
      <rc t="1" v="73779"/>
    </bk>
    <bk>
      <rc t="1" v="73780"/>
    </bk>
    <bk>
      <rc t="1" v="73781"/>
    </bk>
    <bk>
      <rc t="1" v="73782"/>
    </bk>
    <bk>
      <rc t="1" v="73783"/>
    </bk>
    <bk>
      <rc t="1" v="73784"/>
    </bk>
    <bk>
      <rc t="1" v="73785"/>
    </bk>
    <bk>
      <rc t="1" v="73786"/>
    </bk>
    <bk>
      <rc t="1" v="73787"/>
    </bk>
    <bk>
      <rc t="1" v="73788"/>
    </bk>
    <bk>
      <rc t="1" v="73789"/>
    </bk>
    <bk>
      <rc t="1" v="73790"/>
    </bk>
    <bk>
      <rc t="1" v="73791"/>
    </bk>
    <bk>
      <rc t="1" v="73792"/>
    </bk>
    <bk>
      <rc t="1" v="73793"/>
    </bk>
    <bk>
      <rc t="1" v="73794"/>
    </bk>
    <bk>
      <rc t="1" v="73795"/>
    </bk>
    <bk>
      <rc t="1" v="73796"/>
    </bk>
    <bk>
      <rc t="1" v="73797"/>
    </bk>
    <bk>
      <rc t="1" v="73798"/>
    </bk>
    <bk>
      <rc t="1" v="73799"/>
    </bk>
    <bk>
      <rc t="1" v="73800"/>
    </bk>
    <bk>
      <rc t="1" v="73801"/>
    </bk>
    <bk>
      <rc t="1" v="73802"/>
    </bk>
    <bk>
      <rc t="1" v="73803"/>
    </bk>
    <bk>
      <rc t="1" v="73804"/>
    </bk>
    <bk>
      <rc t="1" v="73805"/>
    </bk>
    <bk>
      <rc t="1" v="73806"/>
    </bk>
    <bk>
      <rc t="1" v="73807"/>
    </bk>
    <bk>
      <rc t="1" v="73808"/>
    </bk>
    <bk>
      <rc t="1" v="73809"/>
    </bk>
    <bk>
      <rc t="1" v="73810"/>
    </bk>
    <bk>
      <rc t="1" v="73811"/>
    </bk>
    <bk>
      <rc t="1" v="73812"/>
    </bk>
    <bk>
      <rc t="1" v="73813"/>
    </bk>
    <bk>
      <rc t="1" v="73814"/>
    </bk>
    <bk>
      <rc t="1" v="73815"/>
    </bk>
    <bk>
      <rc t="1" v="73816"/>
    </bk>
    <bk>
      <rc t="1" v="73817"/>
    </bk>
    <bk>
      <rc t="1" v="73818"/>
    </bk>
    <bk>
      <rc t="1" v="73819"/>
    </bk>
    <bk>
      <rc t="1" v="73820"/>
    </bk>
    <bk>
      <rc t="1" v="73821"/>
    </bk>
    <bk>
      <rc t="1" v="73822"/>
    </bk>
    <bk>
      <rc t="1" v="73823"/>
    </bk>
    <bk>
      <rc t="1" v="73824"/>
    </bk>
    <bk>
      <rc t="1" v="73825"/>
    </bk>
    <bk>
      <rc t="1" v="73826"/>
    </bk>
    <bk>
      <rc t="1" v="73827"/>
    </bk>
    <bk>
      <rc t="1" v="73828"/>
    </bk>
    <bk>
      <rc t="1" v="73829"/>
    </bk>
    <bk>
      <rc t="1" v="73830"/>
    </bk>
    <bk>
      <rc t="1" v="73831"/>
    </bk>
    <bk>
      <rc t="1" v="73832"/>
    </bk>
    <bk>
      <rc t="1" v="73833"/>
    </bk>
    <bk>
      <rc t="1" v="73834"/>
    </bk>
    <bk>
      <rc t="1" v="73835"/>
    </bk>
    <bk>
      <rc t="1" v="73836"/>
    </bk>
    <bk>
      <rc t="1" v="73837"/>
    </bk>
    <bk>
      <rc t="1" v="73838"/>
    </bk>
    <bk>
      <rc t="1" v="73839"/>
    </bk>
    <bk>
      <rc t="1" v="73840"/>
    </bk>
    <bk>
      <rc t="1" v="73841"/>
    </bk>
    <bk>
      <rc t="1" v="73842"/>
    </bk>
    <bk>
      <rc t="1" v="73843"/>
    </bk>
    <bk>
      <rc t="1" v="73844"/>
    </bk>
    <bk>
      <rc t="1" v="73845"/>
    </bk>
    <bk>
      <rc t="1" v="73846"/>
    </bk>
    <bk>
      <rc t="1" v="73847"/>
    </bk>
    <bk>
      <rc t="1" v="73848"/>
    </bk>
    <bk>
      <rc t="1" v="73849"/>
    </bk>
    <bk>
      <rc t="1" v="73850"/>
    </bk>
    <bk>
      <rc t="1" v="73851"/>
    </bk>
    <bk>
      <rc t="1" v="73852"/>
    </bk>
    <bk>
      <rc t="1" v="73853"/>
    </bk>
    <bk>
      <rc t="1" v="73854"/>
    </bk>
    <bk>
      <rc t="1" v="73855"/>
    </bk>
    <bk>
      <rc t="1" v="73856"/>
    </bk>
    <bk>
      <rc t="1" v="73857"/>
    </bk>
    <bk>
      <rc t="1" v="73858"/>
    </bk>
    <bk>
      <rc t="1" v="73859"/>
    </bk>
    <bk>
      <rc t="1" v="73860"/>
    </bk>
    <bk>
      <rc t="1" v="73861"/>
    </bk>
    <bk>
      <rc t="1" v="73862"/>
    </bk>
    <bk>
      <rc t="1" v="73863"/>
    </bk>
    <bk>
      <rc t="1" v="73864"/>
    </bk>
    <bk>
      <rc t="1" v="73865"/>
    </bk>
    <bk>
      <rc t="1" v="73866"/>
    </bk>
    <bk>
      <rc t="1" v="73867"/>
    </bk>
    <bk>
      <rc t="1" v="73868"/>
    </bk>
    <bk>
      <rc t="1" v="73869"/>
    </bk>
    <bk>
      <rc t="1" v="73870"/>
    </bk>
    <bk>
      <rc t="1" v="73871"/>
    </bk>
    <bk>
      <rc t="1" v="73872"/>
    </bk>
    <bk>
      <rc t="1" v="73873"/>
    </bk>
    <bk>
      <rc t="1" v="73874"/>
    </bk>
    <bk>
      <rc t="1" v="73875"/>
    </bk>
    <bk>
      <rc t="1" v="73876"/>
    </bk>
    <bk>
      <rc t="1" v="73877"/>
    </bk>
    <bk>
      <rc t="1" v="73878"/>
    </bk>
    <bk>
      <rc t="1" v="73879"/>
    </bk>
    <bk>
      <rc t="1" v="73880"/>
    </bk>
    <bk>
      <rc t="1" v="73881"/>
    </bk>
    <bk>
      <rc t="1" v="73882"/>
    </bk>
    <bk>
      <rc t="1" v="73883"/>
    </bk>
    <bk>
      <rc t="1" v="73884"/>
    </bk>
    <bk>
      <rc t="1" v="73885"/>
    </bk>
    <bk>
      <rc t="1" v="73886"/>
    </bk>
    <bk>
      <rc t="1" v="73887"/>
    </bk>
    <bk>
      <rc t="1" v="73888"/>
    </bk>
    <bk>
      <rc t="1" v="73889"/>
    </bk>
    <bk>
      <rc t="1" v="73890"/>
    </bk>
    <bk>
      <rc t="1" v="73891"/>
    </bk>
    <bk>
      <rc t="1" v="73892"/>
    </bk>
    <bk>
      <rc t="1" v="73893"/>
    </bk>
    <bk>
      <rc t="1" v="73894"/>
    </bk>
    <bk>
      <rc t="1" v="73895"/>
    </bk>
    <bk>
      <rc t="1" v="73896"/>
    </bk>
    <bk>
      <rc t="1" v="73897"/>
    </bk>
    <bk>
      <rc t="1" v="73898"/>
    </bk>
    <bk>
      <rc t="1" v="73899"/>
    </bk>
    <bk>
      <rc t="1" v="73900"/>
    </bk>
    <bk>
      <rc t="1" v="73901"/>
    </bk>
    <bk>
      <rc t="1" v="73902"/>
    </bk>
    <bk>
      <rc t="1" v="73903"/>
    </bk>
    <bk>
      <rc t="1" v="73904"/>
    </bk>
    <bk>
      <rc t="1" v="73905"/>
    </bk>
    <bk>
      <rc t="1" v="73906"/>
    </bk>
    <bk>
      <rc t="1" v="73907"/>
    </bk>
    <bk>
      <rc t="1" v="73908"/>
    </bk>
    <bk>
      <rc t="1" v="73909"/>
    </bk>
    <bk>
      <rc t="1" v="73910"/>
    </bk>
    <bk>
      <rc t="1" v="73911"/>
    </bk>
    <bk>
      <rc t="1" v="73912"/>
    </bk>
    <bk>
      <rc t="1" v="73913"/>
    </bk>
    <bk>
      <rc t="1" v="73914"/>
    </bk>
    <bk>
      <rc t="1" v="73915"/>
    </bk>
    <bk>
      <rc t="1" v="73916"/>
    </bk>
    <bk>
      <rc t="1" v="73917"/>
    </bk>
    <bk>
      <rc t="1" v="73918"/>
    </bk>
    <bk>
      <rc t="1" v="73919"/>
    </bk>
    <bk>
      <rc t="1" v="73920"/>
    </bk>
    <bk>
      <rc t="1" v="73921"/>
    </bk>
    <bk>
      <rc t="1" v="73922"/>
    </bk>
    <bk>
      <rc t="1" v="73923"/>
    </bk>
    <bk>
      <rc t="1" v="73924"/>
    </bk>
    <bk>
      <rc t="1" v="73925"/>
    </bk>
    <bk>
      <rc t="1" v="73926"/>
    </bk>
    <bk>
      <rc t="1" v="73927"/>
    </bk>
    <bk>
      <rc t="1" v="73928"/>
    </bk>
    <bk>
      <rc t="1" v="73929"/>
    </bk>
    <bk>
      <rc t="1" v="73930"/>
    </bk>
    <bk>
      <rc t="1" v="73931"/>
    </bk>
    <bk>
      <rc t="1" v="73932"/>
    </bk>
    <bk>
      <rc t="1" v="73933"/>
    </bk>
    <bk>
      <rc t="1" v="73934"/>
    </bk>
    <bk>
      <rc t="1" v="73935"/>
    </bk>
    <bk>
      <rc t="1" v="73936"/>
    </bk>
    <bk>
      <rc t="1" v="73937"/>
    </bk>
    <bk>
      <rc t="1" v="73938"/>
    </bk>
    <bk>
      <rc t="1" v="73939"/>
    </bk>
    <bk>
      <rc t="1" v="73940"/>
    </bk>
    <bk>
      <rc t="1" v="73941"/>
    </bk>
    <bk>
      <rc t="1" v="73942"/>
    </bk>
    <bk>
      <rc t="1" v="73943"/>
    </bk>
    <bk>
      <rc t="1" v="73944"/>
    </bk>
    <bk>
      <rc t="1" v="73945"/>
    </bk>
    <bk>
      <rc t="1" v="73946"/>
    </bk>
    <bk>
      <rc t="1" v="73947"/>
    </bk>
    <bk>
      <rc t="1" v="73948"/>
    </bk>
    <bk>
      <rc t="1" v="73949"/>
    </bk>
    <bk>
      <rc t="1" v="73950"/>
    </bk>
    <bk>
      <rc t="1" v="73951"/>
    </bk>
    <bk>
      <rc t="1" v="73952"/>
    </bk>
    <bk>
      <rc t="1" v="73953"/>
    </bk>
    <bk>
      <rc t="1" v="73954"/>
    </bk>
    <bk>
      <rc t="1" v="73955"/>
    </bk>
    <bk>
      <rc t="1" v="73956"/>
    </bk>
    <bk>
      <rc t="1" v="73957"/>
    </bk>
    <bk>
      <rc t="1" v="73958"/>
    </bk>
    <bk>
      <rc t="1" v="73959"/>
    </bk>
    <bk>
      <rc t="1" v="73960"/>
    </bk>
    <bk>
      <rc t="1" v="73961"/>
    </bk>
    <bk>
      <rc t="1" v="73962"/>
    </bk>
    <bk>
      <rc t="1" v="73963"/>
    </bk>
    <bk>
      <rc t="1" v="73964"/>
    </bk>
    <bk>
      <rc t="1" v="73965"/>
    </bk>
    <bk>
      <rc t="1" v="73966"/>
    </bk>
    <bk>
      <rc t="1" v="73967"/>
    </bk>
    <bk>
      <rc t="1" v="73968"/>
    </bk>
    <bk>
      <rc t="1" v="73969"/>
    </bk>
    <bk>
      <rc t="1" v="73970"/>
    </bk>
    <bk>
      <rc t="1" v="73971"/>
    </bk>
    <bk>
      <rc t="1" v="73972"/>
    </bk>
    <bk>
      <rc t="1" v="73973"/>
    </bk>
    <bk>
      <rc t="1" v="73974"/>
    </bk>
    <bk>
      <rc t="1" v="73975"/>
    </bk>
    <bk>
      <rc t="1" v="73976"/>
    </bk>
    <bk>
      <rc t="1" v="73977"/>
    </bk>
    <bk>
      <rc t="1" v="73978"/>
    </bk>
    <bk>
      <rc t="1" v="73979"/>
    </bk>
    <bk>
      <rc t="1" v="73980"/>
    </bk>
    <bk>
      <rc t="1" v="73981"/>
    </bk>
    <bk>
      <rc t="1" v="73982"/>
    </bk>
    <bk>
      <rc t="1" v="73983"/>
    </bk>
    <bk>
      <rc t="1" v="73984"/>
    </bk>
    <bk>
      <rc t="1" v="73985"/>
    </bk>
    <bk>
      <rc t="1" v="73986"/>
    </bk>
    <bk>
      <rc t="1" v="73987"/>
    </bk>
    <bk>
      <rc t="1" v="73988"/>
    </bk>
    <bk>
      <rc t="1" v="73989"/>
    </bk>
    <bk>
      <rc t="1" v="73990"/>
    </bk>
    <bk>
      <rc t="1" v="73991"/>
    </bk>
    <bk>
      <rc t="1" v="73992"/>
    </bk>
    <bk>
      <rc t="1" v="73993"/>
    </bk>
    <bk>
      <rc t="1" v="73994"/>
    </bk>
    <bk>
      <rc t="1" v="73995"/>
    </bk>
    <bk>
      <rc t="1" v="73996"/>
    </bk>
    <bk>
      <rc t="1" v="73997"/>
    </bk>
    <bk>
      <rc t="1" v="73998"/>
    </bk>
    <bk>
      <rc t="1" v="73999"/>
    </bk>
    <bk>
      <rc t="1" v="74000"/>
    </bk>
    <bk>
      <rc t="1" v="74001"/>
    </bk>
    <bk>
      <rc t="1" v="74002"/>
    </bk>
    <bk>
      <rc t="1" v="74003"/>
    </bk>
    <bk>
      <rc t="1" v="74004"/>
    </bk>
    <bk>
      <rc t="1" v="74005"/>
    </bk>
    <bk>
      <rc t="1" v="74006"/>
    </bk>
    <bk>
      <rc t="1" v="74007"/>
    </bk>
    <bk>
      <rc t="1" v="74008"/>
    </bk>
    <bk>
      <rc t="1" v="74009"/>
    </bk>
    <bk>
      <rc t="1" v="74010"/>
    </bk>
    <bk>
      <rc t="1" v="74011"/>
    </bk>
    <bk>
      <rc t="1" v="74012"/>
    </bk>
    <bk>
      <rc t="1" v="74013"/>
    </bk>
    <bk>
      <rc t="1" v="74014"/>
    </bk>
    <bk>
      <rc t="1" v="74015"/>
    </bk>
    <bk>
      <rc t="1" v="74016"/>
    </bk>
    <bk>
      <rc t="1" v="74017"/>
    </bk>
    <bk>
      <rc t="1" v="74018"/>
    </bk>
    <bk>
      <rc t="1" v="74019"/>
    </bk>
    <bk>
      <rc t="1" v="74020"/>
    </bk>
    <bk>
      <rc t="1" v="74021"/>
    </bk>
    <bk>
      <rc t="1" v="74022"/>
    </bk>
    <bk>
      <rc t="1" v="74023"/>
    </bk>
    <bk>
      <rc t="1" v="74024"/>
    </bk>
    <bk>
      <rc t="1" v="74025"/>
    </bk>
    <bk>
      <rc t="1" v="74026"/>
    </bk>
    <bk>
      <rc t="1" v="74027"/>
    </bk>
    <bk>
      <rc t="1" v="74028"/>
    </bk>
    <bk>
      <rc t="1" v="74029"/>
    </bk>
    <bk>
      <rc t="1" v="74030"/>
    </bk>
    <bk>
      <rc t="1" v="74031"/>
    </bk>
    <bk>
      <rc t="1" v="74032"/>
    </bk>
    <bk>
      <rc t="1" v="74033"/>
    </bk>
    <bk>
      <rc t="1" v="74034"/>
    </bk>
    <bk>
      <rc t="1" v="74035"/>
    </bk>
    <bk>
      <rc t="1" v="74036"/>
    </bk>
    <bk>
      <rc t="1" v="74037"/>
    </bk>
    <bk>
      <rc t="1" v="74038"/>
    </bk>
    <bk>
      <rc t="1" v="74039"/>
    </bk>
    <bk>
      <rc t="1" v="74040"/>
    </bk>
    <bk>
      <rc t="1" v="74041"/>
    </bk>
    <bk>
      <rc t="1" v="74042"/>
    </bk>
    <bk>
      <rc t="1" v="74043"/>
    </bk>
    <bk>
      <rc t="1" v="74044"/>
    </bk>
    <bk>
      <rc t="1" v="74045"/>
    </bk>
    <bk>
      <rc t="1" v="74046"/>
    </bk>
    <bk>
      <rc t="1" v="74047"/>
    </bk>
    <bk>
      <rc t="1" v="74048"/>
    </bk>
    <bk>
      <rc t="1" v="74049"/>
    </bk>
    <bk>
      <rc t="1" v="74050"/>
    </bk>
    <bk>
      <rc t="1" v="74051"/>
    </bk>
    <bk>
      <rc t="1" v="74052"/>
    </bk>
    <bk>
      <rc t="1" v="74053"/>
    </bk>
    <bk>
      <rc t="1" v="74054"/>
    </bk>
    <bk>
      <rc t="1" v="74055"/>
    </bk>
    <bk>
      <rc t="1" v="74056"/>
    </bk>
    <bk>
      <rc t="1" v="74057"/>
    </bk>
    <bk>
      <rc t="1" v="74058"/>
    </bk>
    <bk>
      <rc t="1" v="74059"/>
    </bk>
    <bk>
      <rc t="1" v="74060"/>
    </bk>
    <bk>
      <rc t="1" v="74061"/>
    </bk>
    <bk>
      <rc t="1" v="74062"/>
    </bk>
    <bk>
      <rc t="1" v="74063"/>
    </bk>
    <bk>
      <rc t="1" v="74064"/>
    </bk>
    <bk>
      <rc t="1" v="74065"/>
    </bk>
    <bk>
      <rc t="1" v="74066"/>
    </bk>
    <bk>
      <rc t="1" v="74067"/>
    </bk>
    <bk>
      <rc t="1" v="74068"/>
    </bk>
    <bk>
      <rc t="1" v="74069"/>
    </bk>
    <bk>
      <rc t="1" v="74070"/>
    </bk>
    <bk>
      <rc t="1" v="74071"/>
    </bk>
    <bk>
      <rc t="1" v="74072"/>
    </bk>
    <bk>
      <rc t="1" v="74073"/>
    </bk>
    <bk>
      <rc t="1" v="74074"/>
    </bk>
    <bk>
      <rc t="1" v="74075"/>
    </bk>
    <bk>
      <rc t="1" v="74076"/>
    </bk>
    <bk>
      <rc t="1" v="74077"/>
    </bk>
    <bk>
      <rc t="1" v="74078"/>
    </bk>
    <bk>
      <rc t="1" v="74079"/>
    </bk>
    <bk>
      <rc t="1" v="74080"/>
    </bk>
    <bk>
      <rc t="1" v="74081"/>
    </bk>
    <bk>
      <rc t="1" v="74082"/>
    </bk>
    <bk>
      <rc t="1" v="74083"/>
    </bk>
    <bk>
      <rc t="1" v="74084"/>
    </bk>
    <bk>
      <rc t="1" v="74085"/>
    </bk>
    <bk>
      <rc t="1" v="74086"/>
    </bk>
    <bk>
      <rc t="1" v="74087"/>
    </bk>
    <bk>
      <rc t="1" v="74088"/>
    </bk>
    <bk>
      <rc t="1" v="74089"/>
    </bk>
    <bk>
      <rc t="1" v="74090"/>
    </bk>
    <bk>
      <rc t="1" v="74091"/>
    </bk>
    <bk>
      <rc t="1" v="74092"/>
    </bk>
    <bk>
      <rc t="1" v="74093"/>
    </bk>
    <bk>
      <rc t="1" v="74094"/>
    </bk>
    <bk>
      <rc t="1" v="74095"/>
    </bk>
    <bk>
      <rc t="1" v="74096"/>
    </bk>
    <bk>
      <rc t="1" v="74097"/>
    </bk>
    <bk>
      <rc t="1" v="74098"/>
    </bk>
    <bk>
      <rc t="1" v="74099"/>
    </bk>
    <bk>
      <rc t="1" v="74100"/>
    </bk>
    <bk>
      <rc t="1" v="74101"/>
    </bk>
    <bk>
      <rc t="1" v="74102"/>
    </bk>
    <bk>
      <rc t="1" v="74103"/>
    </bk>
    <bk>
      <rc t="1" v="74104"/>
    </bk>
    <bk>
      <rc t="1" v="74105"/>
    </bk>
    <bk>
      <rc t="1" v="74106"/>
    </bk>
    <bk>
      <rc t="1" v="74107"/>
    </bk>
    <bk>
      <rc t="1" v="74108"/>
    </bk>
    <bk>
      <rc t="1" v="74109"/>
    </bk>
    <bk>
      <rc t="1" v="74110"/>
    </bk>
    <bk>
      <rc t="1" v="74111"/>
    </bk>
    <bk>
      <rc t="1" v="74112"/>
    </bk>
    <bk>
      <rc t="1" v="74113"/>
    </bk>
    <bk>
      <rc t="1" v="74114"/>
    </bk>
    <bk>
      <rc t="1" v="74115"/>
    </bk>
    <bk>
      <rc t="1" v="74116"/>
    </bk>
    <bk>
      <rc t="1" v="74117"/>
    </bk>
    <bk>
      <rc t="1" v="74118"/>
    </bk>
    <bk>
      <rc t="1" v="74119"/>
    </bk>
    <bk>
      <rc t="1" v="74120"/>
    </bk>
    <bk>
      <rc t="1" v="74121"/>
    </bk>
    <bk>
      <rc t="1" v="74122"/>
    </bk>
    <bk>
      <rc t="1" v="74123"/>
    </bk>
    <bk>
      <rc t="1" v="74124"/>
    </bk>
    <bk>
      <rc t="1" v="74125"/>
    </bk>
    <bk>
      <rc t="1" v="74126"/>
    </bk>
    <bk>
      <rc t="1" v="74127"/>
    </bk>
    <bk>
      <rc t="1" v="74128"/>
    </bk>
    <bk>
      <rc t="1" v="74129"/>
    </bk>
    <bk>
      <rc t="1" v="74130"/>
    </bk>
    <bk>
      <rc t="1" v="74131"/>
    </bk>
    <bk>
      <rc t="1" v="74132"/>
    </bk>
    <bk>
      <rc t="1" v="74133"/>
    </bk>
    <bk>
      <rc t="1" v="74134"/>
    </bk>
    <bk>
      <rc t="1" v="74135"/>
    </bk>
    <bk>
      <rc t="1" v="74136"/>
    </bk>
    <bk>
      <rc t="1" v="74137"/>
    </bk>
    <bk>
      <rc t="1" v="74138"/>
    </bk>
    <bk>
      <rc t="1" v="74139"/>
    </bk>
    <bk>
      <rc t="1" v="74140"/>
    </bk>
    <bk>
      <rc t="1" v="74141"/>
    </bk>
    <bk>
      <rc t="1" v="74142"/>
    </bk>
    <bk>
      <rc t="1" v="74143"/>
    </bk>
    <bk>
      <rc t="1" v="74144"/>
    </bk>
    <bk>
      <rc t="1" v="74145"/>
    </bk>
    <bk>
      <rc t="1" v="74146"/>
    </bk>
    <bk>
      <rc t="1" v="74147"/>
    </bk>
    <bk>
      <rc t="1" v="74148"/>
    </bk>
    <bk>
      <rc t="1" v="74149"/>
    </bk>
    <bk>
      <rc t="1" v="74150"/>
    </bk>
    <bk>
      <rc t="1" v="74151"/>
    </bk>
    <bk>
      <rc t="1" v="74152"/>
    </bk>
    <bk>
      <rc t="1" v="74153"/>
    </bk>
    <bk>
      <rc t="1" v="74154"/>
    </bk>
    <bk>
      <rc t="1" v="74155"/>
    </bk>
    <bk>
      <rc t="1" v="74156"/>
    </bk>
    <bk>
      <rc t="1" v="74157"/>
    </bk>
    <bk>
      <rc t="1" v="74158"/>
    </bk>
    <bk>
      <rc t="1" v="74159"/>
    </bk>
    <bk>
      <rc t="1" v="74160"/>
    </bk>
    <bk>
      <rc t="1" v="74161"/>
    </bk>
    <bk>
      <rc t="1" v="74162"/>
    </bk>
    <bk>
      <rc t="1" v="74163"/>
    </bk>
    <bk>
      <rc t="1" v="74164"/>
    </bk>
    <bk>
      <rc t="1" v="74165"/>
    </bk>
    <bk>
      <rc t="1" v="74166"/>
    </bk>
    <bk>
      <rc t="1" v="74167"/>
    </bk>
    <bk>
      <rc t="1" v="74168"/>
    </bk>
    <bk>
      <rc t="1" v="74169"/>
    </bk>
    <bk>
      <rc t="1" v="74170"/>
    </bk>
    <bk>
      <rc t="1" v="74171"/>
    </bk>
    <bk>
      <rc t="1" v="74172"/>
    </bk>
    <bk>
      <rc t="1" v="74173"/>
    </bk>
    <bk>
      <rc t="1" v="74174"/>
    </bk>
    <bk>
      <rc t="1" v="74175"/>
    </bk>
    <bk>
      <rc t="1" v="74176"/>
    </bk>
    <bk>
      <rc t="1" v="74177"/>
    </bk>
    <bk>
      <rc t="1" v="74178"/>
    </bk>
    <bk>
      <rc t="1" v="74179"/>
    </bk>
    <bk>
      <rc t="1" v="74180"/>
    </bk>
    <bk>
      <rc t="1" v="74181"/>
    </bk>
    <bk>
      <rc t="1" v="74182"/>
    </bk>
    <bk>
      <rc t="1" v="74183"/>
    </bk>
    <bk>
      <rc t="1" v="74184"/>
    </bk>
    <bk>
      <rc t="1" v="74185"/>
    </bk>
    <bk>
      <rc t="1" v="74186"/>
    </bk>
    <bk>
      <rc t="1" v="74187"/>
    </bk>
    <bk>
      <rc t="1" v="74188"/>
    </bk>
    <bk>
      <rc t="1" v="74189"/>
    </bk>
    <bk>
      <rc t="1" v="74190"/>
    </bk>
    <bk>
      <rc t="1" v="74191"/>
    </bk>
    <bk>
      <rc t="1" v="74192"/>
    </bk>
    <bk>
      <rc t="1" v="74193"/>
    </bk>
    <bk>
      <rc t="1" v="74194"/>
    </bk>
    <bk>
      <rc t="1" v="74195"/>
    </bk>
    <bk>
      <rc t="1" v="74196"/>
    </bk>
    <bk>
      <rc t="1" v="74197"/>
    </bk>
    <bk>
      <rc t="1" v="74198"/>
    </bk>
    <bk>
      <rc t="1" v="74199"/>
    </bk>
    <bk>
      <rc t="1" v="74200"/>
    </bk>
    <bk>
      <rc t="1" v="74201"/>
    </bk>
    <bk>
      <rc t="1" v="74202"/>
    </bk>
    <bk>
      <rc t="1" v="74203"/>
    </bk>
    <bk>
      <rc t="1" v="74204"/>
    </bk>
    <bk>
      <rc t="1" v="74205"/>
    </bk>
    <bk>
      <rc t="1" v="74206"/>
    </bk>
    <bk>
      <rc t="1" v="74207"/>
    </bk>
    <bk>
      <rc t="1" v="74208"/>
    </bk>
    <bk>
      <rc t="1" v="74209"/>
    </bk>
    <bk>
      <rc t="1" v="74210"/>
    </bk>
    <bk>
      <rc t="1" v="74211"/>
    </bk>
    <bk>
      <rc t="1" v="74212"/>
    </bk>
    <bk>
      <rc t="1" v="74213"/>
    </bk>
    <bk>
      <rc t="1" v="74214"/>
    </bk>
    <bk>
      <rc t="1" v="74215"/>
    </bk>
    <bk>
      <rc t="1" v="74216"/>
    </bk>
    <bk>
      <rc t="1" v="74217"/>
    </bk>
    <bk>
      <rc t="1" v="74218"/>
    </bk>
    <bk>
      <rc t="1" v="74219"/>
    </bk>
    <bk>
      <rc t="1" v="74220"/>
    </bk>
    <bk>
      <rc t="1" v="74221"/>
    </bk>
    <bk>
      <rc t="1" v="74222"/>
    </bk>
    <bk>
      <rc t="1" v="74223"/>
    </bk>
    <bk>
      <rc t="1" v="74224"/>
    </bk>
    <bk>
      <rc t="1" v="74225"/>
    </bk>
    <bk>
      <rc t="1" v="74226"/>
    </bk>
    <bk>
      <rc t="1" v="74227"/>
    </bk>
    <bk>
      <rc t="1" v="74228"/>
    </bk>
    <bk>
      <rc t="1" v="74229"/>
    </bk>
    <bk>
      <rc t="1" v="74230"/>
    </bk>
    <bk>
      <rc t="1" v="74231"/>
    </bk>
    <bk>
      <rc t="1" v="74232"/>
    </bk>
    <bk>
      <rc t="1" v="74233"/>
    </bk>
    <bk>
      <rc t="1" v="74234"/>
    </bk>
    <bk>
      <rc t="1" v="74235"/>
    </bk>
    <bk>
      <rc t="1" v="74236"/>
    </bk>
    <bk>
      <rc t="1" v="74237"/>
    </bk>
    <bk>
      <rc t="1" v="74238"/>
    </bk>
    <bk>
      <rc t="1" v="74239"/>
    </bk>
    <bk>
      <rc t="1" v="74240"/>
    </bk>
    <bk>
      <rc t="1" v="74241"/>
    </bk>
    <bk>
      <rc t="1" v="74242"/>
    </bk>
    <bk>
      <rc t="1" v="74243"/>
    </bk>
    <bk>
      <rc t="1" v="74244"/>
    </bk>
    <bk>
      <rc t="1" v="74245"/>
    </bk>
    <bk>
      <rc t="1" v="74246"/>
    </bk>
    <bk>
      <rc t="1" v="74247"/>
    </bk>
    <bk>
      <rc t="1" v="74248"/>
    </bk>
    <bk>
      <rc t="1" v="74249"/>
    </bk>
    <bk>
      <rc t="1" v="74250"/>
    </bk>
    <bk>
      <rc t="1" v="74251"/>
    </bk>
    <bk>
      <rc t="1" v="74252"/>
    </bk>
    <bk>
      <rc t="1" v="74253"/>
    </bk>
    <bk>
      <rc t="1" v="74254"/>
    </bk>
    <bk>
      <rc t="1" v="74255"/>
    </bk>
    <bk>
      <rc t="1" v="74256"/>
    </bk>
    <bk>
      <rc t="1" v="74257"/>
    </bk>
    <bk>
      <rc t="1" v="74258"/>
    </bk>
    <bk>
      <rc t="1" v="74259"/>
    </bk>
    <bk>
      <rc t="1" v="74260"/>
    </bk>
    <bk>
      <rc t="1" v="74261"/>
    </bk>
    <bk>
      <rc t="1" v="74262"/>
    </bk>
    <bk>
      <rc t="1" v="74263"/>
    </bk>
    <bk>
      <rc t="1" v="74264"/>
    </bk>
    <bk>
      <rc t="1" v="74265"/>
    </bk>
    <bk>
      <rc t="1" v="74266"/>
    </bk>
    <bk>
      <rc t="1" v="74267"/>
    </bk>
    <bk>
      <rc t="1" v="74268"/>
    </bk>
    <bk>
      <rc t="1" v="74269"/>
    </bk>
    <bk>
      <rc t="1" v="74270"/>
    </bk>
    <bk>
      <rc t="1" v="74271"/>
    </bk>
    <bk>
      <rc t="1" v="74272"/>
    </bk>
    <bk>
      <rc t="1" v="74273"/>
    </bk>
    <bk>
      <rc t="1" v="74274"/>
    </bk>
    <bk>
      <rc t="1" v="74275"/>
    </bk>
    <bk>
      <rc t="1" v="74276"/>
    </bk>
    <bk>
      <rc t="1" v="74277"/>
    </bk>
    <bk>
      <rc t="1" v="74278"/>
    </bk>
    <bk>
      <rc t="1" v="74279"/>
    </bk>
    <bk>
      <rc t="1" v="74280"/>
    </bk>
    <bk>
      <rc t="1" v="74281"/>
    </bk>
    <bk>
      <rc t="1" v="74282"/>
    </bk>
    <bk>
      <rc t="1" v="74283"/>
    </bk>
    <bk>
      <rc t="1" v="74284"/>
    </bk>
    <bk>
      <rc t="1" v="74285"/>
    </bk>
    <bk>
      <rc t="1" v="74286"/>
    </bk>
    <bk>
      <rc t="1" v="74287"/>
    </bk>
    <bk>
      <rc t="1" v="74288"/>
    </bk>
    <bk>
      <rc t="1" v="74289"/>
    </bk>
    <bk>
      <rc t="1" v="74290"/>
    </bk>
    <bk>
      <rc t="1" v="74291"/>
    </bk>
    <bk>
      <rc t="1" v="74292"/>
    </bk>
    <bk>
      <rc t="1" v="74293"/>
    </bk>
    <bk>
      <rc t="1" v="74294"/>
    </bk>
    <bk>
      <rc t="1" v="74295"/>
    </bk>
    <bk>
      <rc t="1" v="74296"/>
    </bk>
    <bk>
      <rc t="1" v="74297"/>
    </bk>
    <bk>
      <rc t="1" v="74298"/>
    </bk>
    <bk>
      <rc t="1" v="74299"/>
    </bk>
    <bk>
      <rc t="1" v="74300"/>
    </bk>
    <bk>
      <rc t="1" v="74301"/>
    </bk>
    <bk>
      <rc t="1" v="74302"/>
    </bk>
    <bk>
      <rc t="1" v="74303"/>
    </bk>
    <bk>
      <rc t="1" v="74304"/>
    </bk>
    <bk>
      <rc t="1" v="74305"/>
    </bk>
    <bk>
      <rc t="1" v="74306"/>
    </bk>
    <bk>
      <rc t="1" v="74307"/>
    </bk>
    <bk>
      <rc t="1" v="74308"/>
    </bk>
    <bk>
      <rc t="1" v="74309"/>
    </bk>
    <bk>
      <rc t="1" v="74310"/>
    </bk>
    <bk>
      <rc t="1" v="74311"/>
    </bk>
    <bk>
      <rc t="1" v="74312"/>
    </bk>
    <bk>
      <rc t="1" v="74313"/>
    </bk>
    <bk>
      <rc t="1" v="74314"/>
    </bk>
    <bk>
      <rc t="1" v="74315"/>
    </bk>
    <bk>
      <rc t="1" v="74316"/>
    </bk>
    <bk>
      <rc t="1" v="74317"/>
    </bk>
    <bk>
      <rc t="1" v="74318"/>
    </bk>
    <bk>
      <rc t="1" v="74319"/>
    </bk>
    <bk>
      <rc t="1" v="74320"/>
    </bk>
    <bk>
      <rc t="1" v="74321"/>
    </bk>
    <bk>
      <rc t="1" v="74322"/>
    </bk>
    <bk>
      <rc t="1" v="74323"/>
    </bk>
    <bk>
      <rc t="1" v="74324"/>
    </bk>
    <bk>
      <rc t="1" v="74325"/>
    </bk>
    <bk>
      <rc t="1" v="74326"/>
    </bk>
    <bk>
      <rc t="1" v="74327"/>
    </bk>
    <bk>
      <rc t="1" v="74328"/>
    </bk>
    <bk>
      <rc t="1" v="74329"/>
    </bk>
    <bk>
      <rc t="1" v="74330"/>
    </bk>
    <bk>
      <rc t="1" v="74331"/>
    </bk>
    <bk>
      <rc t="1" v="74332"/>
    </bk>
    <bk>
      <rc t="1" v="74333"/>
    </bk>
    <bk>
      <rc t="1" v="74334"/>
    </bk>
    <bk>
      <rc t="1" v="74335"/>
    </bk>
    <bk>
      <rc t="1" v="74336"/>
    </bk>
    <bk>
      <rc t="1" v="74337"/>
    </bk>
    <bk>
      <rc t="1" v="74338"/>
    </bk>
    <bk>
      <rc t="1" v="74339"/>
    </bk>
    <bk>
      <rc t="1" v="74340"/>
    </bk>
    <bk>
      <rc t="1" v="74341"/>
    </bk>
    <bk>
      <rc t="1" v="74342"/>
    </bk>
    <bk>
      <rc t="1" v="74343"/>
    </bk>
    <bk>
      <rc t="1" v="74344"/>
    </bk>
    <bk>
      <rc t="1" v="74345"/>
    </bk>
    <bk>
      <rc t="1" v="74346"/>
    </bk>
    <bk>
      <rc t="1" v="74347"/>
    </bk>
    <bk>
      <rc t="1" v="74348"/>
    </bk>
    <bk>
      <rc t="1" v="74349"/>
    </bk>
    <bk>
      <rc t="1" v="74350"/>
    </bk>
    <bk>
      <rc t="1" v="74351"/>
    </bk>
    <bk>
      <rc t="1" v="74352"/>
    </bk>
    <bk>
      <rc t="1" v="74353"/>
    </bk>
    <bk>
      <rc t="1" v="74354"/>
    </bk>
    <bk>
      <rc t="1" v="74355"/>
    </bk>
    <bk>
      <rc t="1" v="74356"/>
    </bk>
    <bk>
      <rc t="1" v="74357"/>
    </bk>
    <bk>
      <rc t="1" v="74358"/>
    </bk>
    <bk>
      <rc t="1" v="74359"/>
    </bk>
    <bk>
      <rc t="1" v="74360"/>
    </bk>
    <bk>
      <rc t="1" v="74361"/>
    </bk>
    <bk>
      <rc t="1" v="74362"/>
    </bk>
    <bk>
      <rc t="1" v="74363"/>
    </bk>
    <bk>
      <rc t="1" v="74364"/>
    </bk>
    <bk>
      <rc t="1" v="74365"/>
    </bk>
    <bk>
      <rc t="1" v="74366"/>
    </bk>
    <bk>
      <rc t="1" v="74367"/>
    </bk>
    <bk>
      <rc t="1" v="74368"/>
    </bk>
    <bk>
      <rc t="1" v="74369"/>
    </bk>
    <bk>
      <rc t="1" v="74370"/>
    </bk>
    <bk>
      <rc t="1" v="74371"/>
    </bk>
    <bk>
      <rc t="1" v="74372"/>
    </bk>
    <bk>
      <rc t="1" v="74373"/>
    </bk>
    <bk>
      <rc t="1" v="74374"/>
    </bk>
    <bk>
      <rc t="1" v="74375"/>
    </bk>
    <bk>
      <rc t="1" v="74376"/>
    </bk>
    <bk>
      <rc t="1" v="74377"/>
    </bk>
    <bk>
      <rc t="1" v="74378"/>
    </bk>
    <bk>
      <rc t="1" v="74379"/>
    </bk>
    <bk>
      <rc t="1" v="74380"/>
    </bk>
    <bk>
      <rc t="1" v="74381"/>
    </bk>
    <bk>
      <rc t="1" v="74382"/>
    </bk>
    <bk>
      <rc t="1" v="74383"/>
    </bk>
    <bk>
      <rc t="1" v="74384"/>
    </bk>
    <bk>
      <rc t="1" v="74385"/>
    </bk>
    <bk>
      <rc t="1" v="74386"/>
    </bk>
    <bk>
      <rc t="1" v="74387"/>
    </bk>
    <bk>
      <rc t="1" v="74388"/>
    </bk>
    <bk>
      <rc t="1" v="74389"/>
    </bk>
    <bk>
      <rc t="1" v="74390"/>
    </bk>
    <bk>
      <rc t="1" v="74391"/>
    </bk>
    <bk>
      <rc t="1" v="74392"/>
    </bk>
    <bk>
      <rc t="1" v="74393"/>
    </bk>
    <bk>
      <rc t="1" v="74394"/>
    </bk>
    <bk>
      <rc t="1" v="74395"/>
    </bk>
    <bk>
      <rc t="1" v="74396"/>
    </bk>
    <bk>
      <rc t="1" v="74397"/>
    </bk>
    <bk>
      <rc t="1" v="74398"/>
    </bk>
    <bk>
      <rc t="1" v="74399"/>
    </bk>
    <bk>
      <rc t="1" v="74400"/>
    </bk>
    <bk>
      <rc t="1" v="74401"/>
    </bk>
    <bk>
      <rc t="1" v="74402"/>
    </bk>
    <bk>
      <rc t="1" v="74403"/>
    </bk>
    <bk>
      <rc t="1" v="74404"/>
    </bk>
    <bk>
      <rc t="1" v="74405"/>
    </bk>
    <bk>
      <rc t="1" v="74406"/>
    </bk>
    <bk>
      <rc t="1" v="74407"/>
    </bk>
    <bk>
      <rc t="1" v="74408"/>
    </bk>
    <bk>
      <rc t="1" v="74409"/>
    </bk>
    <bk>
      <rc t="1" v="74410"/>
    </bk>
    <bk>
      <rc t="1" v="74411"/>
    </bk>
    <bk>
      <rc t="1" v="74412"/>
    </bk>
    <bk>
      <rc t="1" v="74413"/>
    </bk>
    <bk>
      <rc t="1" v="74414"/>
    </bk>
    <bk>
      <rc t="1" v="74415"/>
    </bk>
    <bk>
      <rc t="1" v="74416"/>
    </bk>
    <bk>
      <rc t="1" v="74417"/>
    </bk>
    <bk>
      <rc t="1" v="74418"/>
    </bk>
    <bk>
      <rc t="1" v="74419"/>
    </bk>
    <bk>
      <rc t="1" v="74420"/>
    </bk>
    <bk>
      <rc t="1" v="74421"/>
    </bk>
    <bk>
      <rc t="1" v="74422"/>
    </bk>
    <bk>
      <rc t="1" v="74423"/>
    </bk>
    <bk>
      <rc t="1" v="74424"/>
    </bk>
    <bk>
      <rc t="1" v="74425"/>
    </bk>
    <bk>
      <rc t="1" v="74426"/>
    </bk>
    <bk>
      <rc t="1" v="74427"/>
    </bk>
    <bk>
      <rc t="1" v="74428"/>
    </bk>
    <bk>
      <rc t="1" v="74429"/>
    </bk>
    <bk>
      <rc t="1" v="74430"/>
    </bk>
    <bk>
      <rc t="1" v="74431"/>
    </bk>
    <bk>
      <rc t="1" v="74432"/>
    </bk>
    <bk>
      <rc t="1" v="74433"/>
    </bk>
    <bk>
      <rc t="1" v="74434"/>
    </bk>
    <bk>
      <rc t="1" v="74435"/>
    </bk>
    <bk>
      <rc t="1" v="74436"/>
    </bk>
    <bk>
      <rc t="1" v="74437"/>
    </bk>
    <bk>
      <rc t="1" v="74438"/>
    </bk>
    <bk>
      <rc t="1" v="74439"/>
    </bk>
    <bk>
      <rc t="1" v="74440"/>
    </bk>
    <bk>
      <rc t="1" v="74441"/>
    </bk>
    <bk>
      <rc t="1" v="74442"/>
    </bk>
    <bk>
      <rc t="1" v="74443"/>
    </bk>
    <bk>
      <rc t="1" v="74444"/>
    </bk>
    <bk>
      <rc t="1" v="74445"/>
    </bk>
    <bk>
      <rc t="1" v="74446"/>
    </bk>
    <bk>
      <rc t="1" v="74447"/>
    </bk>
    <bk>
      <rc t="1" v="74448"/>
    </bk>
    <bk>
      <rc t="1" v="74449"/>
    </bk>
    <bk>
      <rc t="1" v="74450"/>
    </bk>
    <bk>
      <rc t="1" v="74451"/>
    </bk>
    <bk>
      <rc t="1" v="74452"/>
    </bk>
    <bk>
      <rc t="1" v="74453"/>
    </bk>
    <bk>
      <rc t="1" v="74454"/>
    </bk>
    <bk>
      <rc t="1" v="74455"/>
    </bk>
    <bk>
      <rc t="1" v="74456"/>
    </bk>
    <bk>
      <rc t="1" v="74457"/>
    </bk>
    <bk>
      <rc t="1" v="74458"/>
    </bk>
    <bk>
      <rc t="1" v="74459"/>
    </bk>
    <bk>
      <rc t="1" v="74460"/>
    </bk>
    <bk>
      <rc t="1" v="74461"/>
    </bk>
    <bk>
      <rc t="1" v="74462"/>
    </bk>
    <bk>
      <rc t="1" v="74463"/>
    </bk>
    <bk>
      <rc t="1" v="74464"/>
    </bk>
    <bk>
      <rc t="1" v="74465"/>
    </bk>
    <bk>
      <rc t="1" v="74466"/>
    </bk>
    <bk>
      <rc t="1" v="74467"/>
    </bk>
    <bk>
      <rc t="1" v="74468"/>
    </bk>
    <bk>
      <rc t="1" v="74469"/>
    </bk>
    <bk>
      <rc t="1" v="74470"/>
    </bk>
    <bk>
      <rc t="1" v="74471"/>
    </bk>
    <bk>
      <rc t="1" v="74472"/>
    </bk>
    <bk>
      <rc t="1" v="74473"/>
    </bk>
    <bk>
      <rc t="1" v="74474"/>
    </bk>
    <bk>
      <rc t="1" v="74475"/>
    </bk>
    <bk>
      <rc t="1" v="74476"/>
    </bk>
    <bk>
      <rc t="1" v="74477"/>
    </bk>
    <bk>
      <rc t="1" v="74478"/>
    </bk>
    <bk>
      <rc t="1" v="74479"/>
    </bk>
    <bk>
      <rc t="1" v="74480"/>
    </bk>
    <bk>
      <rc t="1" v="74481"/>
    </bk>
    <bk>
      <rc t="1" v="74482"/>
    </bk>
    <bk>
      <rc t="1" v="74483"/>
    </bk>
    <bk>
      <rc t="1" v="74484"/>
    </bk>
    <bk>
      <rc t="1" v="74485"/>
    </bk>
    <bk>
      <rc t="1" v="74486"/>
    </bk>
    <bk>
      <rc t="1" v="74487"/>
    </bk>
    <bk>
      <rc t="1" v="74488"/>
    </bk>
    <bk>
      <rc t="1" v="74489"/>
    </bk>
    <bk>
      <rc t="1" v="74490"/>
    </bk>
    <bk>
      <rc t="1" v="74491"/>
    </bk>
    <bk>
      <rc t="1" v="74492"/>
    </bk>
    <bk>
      <rc t="1" v="74493"/>
    </bk>
    <bk>
      <rc t="1" v="74494"/>
    </bk>
    <bk>
      <rc t="1" v="74495"/>
    </bk>
    <bk>
      <rc t="1" v="74496"/>
    </bk>
    <bk>
      <rc t="1" v="74497"/>
    </bk>
    <bk>
      <rc t="1" v="74498"/>
    </bk>
    <bk>
      <rc t="1" v="74499"/>
    </bk>
    <bk>
      <rc t="1" v="74500"/>
    </bk>
    <bk>
      <rc t="1" v="74501"/>
    </bk>
    <bk>
      <rc t="1" v="74502"/>
    </bk>
    <bk>
      <rc t="1" v="74503"/>
    </bk>
    <bk>
      <rc t="1" v="74504"/>
    </bk>
    <bk>
      <rc t="1" v="74505"/>
    </bk>
    <bk>
      <rc t="1" v="74506"/>
    </bk>
    <bk>
      <rc t="1" v="74507"/>
    </bk>
    <bk>
      <rc t="1" v="74508"/>
    </bk>
    <bk>
      <rc t="1" v="74509"/>
    </bk>
    <bk>
      <rc t="1" v="74510"/>
    </bk>
    <bk>
      <rc t="1" v="74511"/>
    </bk>
    <bk>
      <rc t="1" v="74512"/>
    </bk>
    <bk>
      <rc t="1" v="74513"/>
    </bk>
    <bk>
      <rc t="1" v="74514"/>
    </bk>
    <bk>
      <rc t="1" v="74515"/>
    </bk>
    <bk>
      <rc t="1" v="74516"/>
    </bk>
    <bk>
      <rc t="1" v="74517"/>
    </bk>
    <bk>
      <rc t="1" v="74518"/>
    </bk>
    <bk>
      <rc t="1" v="74519"/>
    </bk>
    <bk>
      <rc t="1" v="74520"/>
    </bk>
    <bk>
      <rc t="1" v="74521"/>
    </bk>
    <bk>
      <rc t="1" v="74522"/>
    </bk>
    <bk>
      <rc t="1" v="74523"/>
    </bk>
    <bk>
      <rc t="1" v="74524"/>
    </bk>
    <bk>
      <rc t="1" v="74525"/>
    </bk>
    <bk>
      <rc t="1" v="74526"/>
    </bk>
    <bk>
      <rc t="1" v="74527"/>
    </bk>
    <bk>
      <rc t="1" v="74528"/>
    </bk>
    <bk>
      <rc t="1" v="74529"/>
    </bk>
    <bk>
      <rc t="1" v="74530"/>
    </bk>
    <bk>
      <rc t="1" v="74531"/>
    </bk>
    <bk>
      <rc t="1" v="74532"/>
    </bk>
    <bk>
      <rc t="1" v="74533"/>
    </bk>
    <bk>
      <rc t="1" v="74534"/>
    </bk>
    <bk>
      <rc t="1" v="74535"/>
    </bk>
    <bk>
      <rc t="1" v="74536"/>
    </bk>
    <bk>
      <rc t="1" v="74537"/>
    </bk>
    <bk>
      <rc t="1" v="74538"/>
    </bk>
    <bk>
      <rc t="1" v="74539"/>
    </bk>
    <bk>
      <rc t="1" v="74540"/>
    </bk>
    <bk>
      <rc t="1" v="74541"/>
    </bk>
    <bk>
      <rc t="1" v="74542"/>
    </bk>
    <bk>
      <rc t="1" v="74543"/>
    </bk>
    <bk>
      <rc t="1" v="74544"/>
    </bk>
    <bk>
      <rc t="1" v="74545"/>
    </bk>
    <bk>
      <rc t="1" v="74546"/>
    </bk>
    <bk>
      <rc t="1" v="74547"/>
    </bk>
    <bk>
      <rc t="1" v="74548"/>
    </bk>
    <bk>
      <rc t="1" v="74549"/>
    </bk>
    <bk>
      <rc t="1" v="74550"/>
    </bk>
    <bk>
      <rc t="1" v="74551"/>
    </bk>
    <bk>
      <rc t="1" v="74552"/>
    </bk>
    <bk>
      <rc t="1" v="74553"/>
    </bk>
    <bk>
      <rc t="1" v="74554"/>
    </bk>
    <bk>
      <rc t="1" v="74555"/>
    </bk>
    <bk>
      <rc t="1" v="74556"/>
    </bk>
    <bk>
      <rc t="1" v="74557"/>
    </bk>
    <bk>
      <rc t="1" v="74558"/>
    </bk>
    <bk>
      <rc t="1" v="74559"/>
    </bk>
    <bk>
      <rc t="1" v="74560"/>
    </bk>
    <bk>
      <rc t="1" v="74561"/>
    </bk>
    <bk>
      <rc t="1" v="74562"/>
    </bk>
    <bk>
      <rc t="1" v="74563"/>
    </bk>
    <bk>
      <rc t="1" v="74564"/>
    </bk>
    <bk>
      <rc t="1" v="74565"/>
    </bk>
    <bk>
      <rc t="1" v="74566"/>
    </bk>
    <bk>
      <rc t="1" v="74567"/>
    </bk>
    <bk>
      <rc t="1" v="74568"/>
    </bk>
    <bk>
      <rc t="1" v="74569"/>
    </bk>
    <bk>
      <rc t="1" v="74570"/>
    </bk>
    <bk>
      <rc t="1" v="74571"/>
    </bk>
    <bk>
      <rc t="1" v="74572"/>
    </bk>
    <bk>
      <rc t="1" v="74573"/>
    </bk>
    <bk>
      <rc t="1" v="74574"/>
    </bk>
    <bk>
      <rc t="1" v="74575"/>
    </bk>
    <bk>
      <rc t="1" v="74576"/>
    </bk>
    <bk>
      <rc t="1" v="74577"/>
    </bk>
    <bk>
      <rc t="1" v="74578"/>
    </bk>
    <bk>
      <rc t="1" v="74579"/>
    </bk>
    <bk>
      <rc t="1" v="74580"/>
    </bk>
    <bk>
      <rc t="1" v="74581"/>
    </bk>
    <bk>
      <rc t="1" v="74582"/>
    </bk>
    <bk>
      <rc t="1" v="74583"/>
    </bk>
    <bk>
      <rc t="1" v="74584"/>
    </bk>
    <bk>
      <rc t="1" v="74585"/>
    </bk>
    <bk>
      <rc t="1" v="74586"/>
    </bk>
    <bk>
      <rc t="1" v="74587"/>
    </bk>
    <bk>
      <rc t="1" v="74588"/>
    </bk>
    <bk>
      <rc t="1" v="74589"/>
    </bk>
    <bk>
      <rc t="1" v="74590"/>
    </bk>
    <bk>
      <rc t="1" v="74591"/>
    </bk>
    <bk>
      <rc t="1" v="74592"/>
    </bk>
    <bk>
      <rc t="1" v="74593"/>
    </bk>
    <bk>
      <rc t="1" v="74594"/>
    </bk>
    <bk>
      <rc t="1" v="74595"/>
    </bk>
    <bk>
      <rc t="1" v="74596"/>
    </bk>
    <bk>
      <rc t="1" v="74597"/>
    </bk>
    <bk>
      <rc t="1" v="74598"/>
    </bk>
    <bk>
      <rc t="1" v="74599"/>
    </bk>
    <bk>
      <rc t="1" v="74600"/>
    </bk>
    <bk>
      <rc t="1" v="74601"/>
    </bk>
    <bk>
      <rc t="1" v="74602"/>
    </bk>
    <bk>
      <rc t="1" v="74603"/>
    </bk>
    <bk>
      <rc t="1" v="74604"/>
    </bk>
    <bk>
      <rc t="1" v="74605"/>
    </bk>
    <bk>
      <rc t="1" v="74606"/>
    </bk>
    <bk>
      <rc t="1" v="74607"/>
    </bk>
    <bk>
      <rc t="1" v="74608"/>
    </bk>
    <bk>
      <rc t="1" v="74609"/>
    </bk>
    <bk>
      <rc t="1" v="74610"/>
    </bk>
    <bk>
      <rc t="1" v="74611"/>
    </bk>
    <bk>
      <rc t="1" v="74612"/>
    </bk>
    <bk>
      <rc t="1" v="74613"/>
    </bk>
    <bk>
      <rc t="1" v="74614"/>
    </bk>
    <bk>
      <rc t="1" v="74615"/>
    </bk>
    <bk>
      <rc t="1" v="74616"/>
    </bk>
    <bk>
      <rc t="1" v="74617"/>
    </bk>
    <bk>
      <rc t="1" v="74618"/>
    </bk>
    <bk>
      <rc t="1" v="74619"/>
    </bk>
    <bk>
      <rc t="1" v="74620"/>
    </bk>
    <bk>
      <rc t="1" v="74621"/>
    </bk>
    <bk>
      <rc t="1" v="74622"/>
    </bk>
    <bk>
      <rc t="1" v="74623"/>
    </bk>
    <bk>
      <rc t="1" v="74624"/>
    </bk>
    <bk>
      <rc t="1" v="74625"/>
    </bk>
    <bk>
      <rc t="1" v="74626"/>
    </bk>
    <bk>
      <rc t="1" v="74627"/>
    </bk>
    <bk>
      <rc t="1" v="74628"/>
    </bk>
    <bk>
      <rc t="1" v="74629"/>
    </bk>
    <bk>
      <rc t="1" v="74630"/>
    </bk>
    <bk>
      <rc t="1" v="74631"/>
    </bk>
    <bk>
      <rc t="1" v="74632"/>
    </bk>
    <bk>
      <rc t="1" v="74633"/>
    </bk>
    <bk>
      <rc t="1" v="74634"/>
    </bk>
    <bk>
      <rc t="1" v="74635"/>
    </bk>
    <bk>
      <rc t="1" v="74636"/>
    </bk>
    <bk>
      <rc t="1" v="74637"/>
    </bk>
    <bk>
      <rc t="1" v="74638"/>
    </bk>
    <bk>
      <rc t="1" v="74639"/>
    </bk>
    <bk>
      <rc t="1" v="74640"/>
    </bk>
    <bk>
      <rc t="1" v="74641"/>
    </bk>
    <bk>
      <rc t="1" v="74642"/>
    </bk>
    <bk>
      <rc t="1" v="74643"/>
    </bk>
    <bk>
      <rc t="1" v="74644"/>
    </bk>
    <bk>
      <rc t="1" v="74645"/>
    </bk>
    <bk>
      <rc t="1" v="74646"/>
    </bk>
    <bk>
      <rc t="1" v="74647"/>
    </bk>
    <bk>
      <rc t="1" v="74648"/>
    </bk>
    <bk>
      <rc t="1" v="74649"/>
    </bk>
    <bk>
      <rc t="1" v="74650"/>
    </bk>
    <bk>
      <rc t="1" v="74651"/>
    </bk>
    <bk>
      <rc t="1" v="74652"/>
    </bk>
    <bk>
      <rc t="1" v="74653"/>
    </bk>
    <bk>
      <rc t="1" v="74654"/>
    </bk>
    <bk>
      <rc t="1" v="74655"/>
    </bk>
    <bk>
      <rc t="1" v="74656"/>
    </bk>
    <bk>
      <rc t="1" v="74657"/>
    </bk>
    <bk>
      <rc t="1" v="74658"/>
    </bk>
    <bk>
      <rc t="1" v="74659"/>
    </bk>
    <bk>
      <rc t="1" v="74660"/>
    </bk>
    <bk>
      <rc t="1" v="74661"/>
    </bk>
    <bk>
      <rc t="1" v="74662"/>
    </bk>
    <bk>
      <rc t="1" v="74663"/>
    </bk>
    <bk>
      <rc t="1" v="74664"/>
    </bk>
    <bk>
      <rc t="1" v="74665"/>
    </bk>
    <bk>
      <rc t="1" v="74666"/>
    </bk>
    <bk>
      <rc t="1" v="74667"/>
    </bk>
    <bk>
      <rc t="1" v="74668"/>
    </bk>
    <bk>
      <rc t="1" v="74669"/>
    </bk>
    <bk>
      <rc t="1" v="74670"/>
    </bk>
    <bk>
      <rc t="1" v="74671"/>
    </bk>
    <bk>
      <rc t="1" v="74672"/>
    </bk>
    <bk>
      <rc t="1" v="74673"/>
    </bk>
    <bk>
      <rc t="1" v="74674"/>
    </bk>
    <bk>
      <rc t="1" v="74675"/>
    </bk>
    <bk>
      <rc t="1" v="74676"/>
    </bk>
    <bk>
      <rc t="1" v="74677"/>
    </bk>
    <bk>
      <rc t="1" v="74678"/>
    </bk>
    <bk>
      <rc t="1" v="74679"/>
    </bk>
    <bk>
      <rc t="1" v="74680"/>
    </bk>
    <bk>
      <rc t="1" v="74681"/>
    </bk>
    <bk>
      <rc t="1" v="74682"/>
    </bk>
    <bk>
      <rc t="1" v="74683"/>
    </bk>
    <bk>
      <rc t="1" v="74684"/>
    </bk>
    <bk>
      <rc t="1" v="74685"/>
    </bk>
    <bk>
      <rc t="1" v="74686"/>
    </bk>
    <bk>
      <rc t="1" v="74687"/>
    </bk>
    <bk>
      <rc t="1" v="74688"/>
    </bk>
    <bk>
      <rc t="1" v="74689"/>
    </bk>
    <bk>
      <rc t="1" v="74690"/>
    </bk>
    <bk>
      <rc t="1" v="74691"/>
    </bk>
    <bk>
      <rc t="1" v="74692"/>
    </bk>
    <bk>
      <rc t="1" v="74693"/>
    </bk>
    <bk>
      <rc t="1" v="74694"/>
    </bk>
    <bk>
      <rc t="1" v="74695"/>
    </bk>
    <bk>
      <rc t="1" v="74696"/>
    </bk>
    <bk>
      <rc t="1" v="74697"/>
    </bk>
    <bk>
      <rc t="1" v="74698"/>
    </bk>
    <bk>
      <rc t="1" v="74699"/>
    </bk>
    <bk>
      <rc t="1" v="74700"/>
    </bk>
    <bk>
      <rc t="1" v="74701"/>
    </bk>
    <bk>
      <rc t="1" v="74702"/>
    </bk>
    <bk>
      <rc t="1" v="74703"/>
    </bk>
    <bk>
      <rc t="1" v="74704"/>
    </bk>
    <bk>
      <rc t="1" v="74705"/>
    </bk>
    <bk>
      <rc t="1" v="74706"/>
    </bk>
    <bk>
      <rc t="1" v="74707"/>
    </bk>
    <bk>
      <rc t="1" v="74708"/>
    </bk>
    <bk>
      <rc t="1" v="74709"/>
    </bk>
    <bk>
      <rc t="1" v="74710"/>
    </bk>
    <bk>
      <rc t="1" v="74711"/>
    </bk>
    <bk>
      <rc t="1" v="74712"/>
    </bk>
    <bk>
      <rc t="1" v="74713"/>
    </bk>
    <bk>
      <rc t="1" v="74714"/>
    </bk>
    <bk>
      <rc t="1" v="74715"/>
    </bk>
    <bk>
      <rc t="1" v="74716"/>
    </bk>
    <bk>
      <rc t="1" v="74717"/>
    </bk>
    <bk>
      <rc t="1" v="74718"/>
    </bk>
    <bk>
      <rc t="1" v="74719"/>
    </bk>
    <bk>
      <rc t="1" v="74720"/>
    </bk>
    <bk>
      <rc t="1" v="74721"/>
    </bk>
    <bk>
      <rc t="1" v="74722"/>
    </bk>
    <bk>
      <rc t="1" v="74723"/>
    </bk>
    <bk>
      <rc t="1" v="74724"/>
    </bk>
    <bk>
      <rc t="1" v="74725"/>
    </bk>
    <bk>
      <rc t="1" v="74726"/>
    </bk>
    <bk>
      <rc t="1" v="74727"/>
    </bk>
    <bk>
      <rc t="1" v="74728"/>
    </bk>
    <bk>
      <rc t="1" v="74729"/>
    </bk>
    <bk>
      <rc t="1" v="74730"/>
    </bk>
    <bk>
      <rc t="1" v="74731"/>
    </bk>
    <bk>
      <rc t="1" v="74732"/>
    </bk>
    <bk>
      <rc t="1" v="74733"/>
    </bk>
    <bk>
      <rc t="1" v="74734"/>
    </bk>
    <bk>
      <rc t="1" v="74735"/>
    </bk>
    <bk>
      <rc t="1" v="74736"/>
    </bk>
    <bk>
      <rc t="1" v="74737"/>
    </bk>
    <bk>
      <rc t="1" v="74738"/>
    </bk>
    <bk>
      <rc t="1" v="74739"/>
    </bk>
    <bk>
      <rc t="1" v="74740"/>
    </bk>
    <bk>
      <rc t="1" v="74741"/>
    </bk>
    <bk>
      <rc t="1" v="74742"/>
    </bk>
    <bk>
      <rc t="1" v="74743"/>
    </bk>
    <bk>
      <rc t="1" v="74744"/>
    </bk>
    <bk>
      <rc t="1" v="74745"/>
    </bk>
    <bk>
      <rc t="1" v="74746"/>
    </bk>
    <bk>
      <rc t="1" v="74747"/>
    </bk>
    <bk>
      <rc t="1" v="74748"/>
    </bk>
    <bk>
      <rc t="1" v="74749"/>
    </bk>
    <bk>
      <rc t="1" v="74750"/>
    </bk>
    <bk>
      <rc t="1" v="74751"/>
    </bk>
    <bk>
      <rc t="1" v="74752"/>
    </bk>
    <bk>
      <rc t="1" v="74753"/>
    </bk>
    <bk>
      <rc t="1" v="74754"/>
    </bk>
    <bk>
      <rc t="1" v="74755"/>
    </bk>
    <bk>
      <rc t="1" v="74756"/>
    </bk>
    <bk>
      <rc t="1" v="74757"/>
    </bk>
    <bk>
      <rc t="1" v="74758"/>
    </bk>
    <bk>
      <rc t="1" v="74759"/>
    </bk>
    <bk>
      <rc t="1" v="74760"/>
    </bk>
    <bk>
      <rc t="1" v="74761"/>
    </bk>
    <bk>
      <rc t="1" v="74762"/>
    </bk>
    <bk>
      <rc t="1" v="74763"/>
    </bk>
    <bk>
      <rc t="1" v="74764"/>
    </bk>
    <bk>
      <rc t="1" v="74765"/>
    </bk>
    <bk>
      <rc t="1" v="74766"/>
    </bk>
    <bk>
      <rc t="1" v="74767"/>
    </bk>
    <bk>
      <rc t="1" v="74768"/>
    </bk>
    <bk>
      <rc t="1" v="74769"/>
    </bk>
    <bk>
      <rc t="1" v="74770"/>
    </bk>
    <bk>
      <rc t="1" v="74771"/>
    </bk>
    <bk>
      <rc t="1" v="74772"/>
    </bk>
    <bk>
      <rc t="1" v="74773"/>
    </bk>
    <bk>
      <rc t="1" v="74774"/>
    </bk>
    <bk>
      <rc t="1" v="74775"/>
    </bk>
    <bk>
      <rc t="1" v="74776"/>
    </bk>
    <bk>
      <rc t="1" v="74777"/>
    </bk>
    <bk>
      <rc t="1" v="74778"/>
    </bk>
    <bk>
      <rc t="1" v="74779"/>
    </bk>
    <bk>
      <rc t="1" v="74780"/>
    </bk>
    <bk>
      <rc t="1" v="74781"/>
    </bk>
    <bk>
      <rc t="1" v="74782"/>
    </bk>
    <bk>
      <rc t="1" v="74783"/>
    </bk>
    <bk>
      <rc t="1" v="74784"/>
    </bk>
    <bk>
      <rc t="1" v="74785"/>
    </bk>
    <bk>
      <rc t="1" v="74786"/>
    </bk>
    <bk>
      <rc t="1" v="74787"/>
    </bk>
    <bk>
      <rc t="1" v="74788"/>
    </bk>
    <bk>
      <rc t="1" v="74789"/>
    </bk>
    <bk>
      <rc t="1" v="74790"/>
    </bk>
    <bk>
      <rc t="1" v="74791"/>
    </bk>
    <bk>
      <rc t="1" v="74792"/>
    </bk>
    <bk>
      <rc t="1" v="74793"/>
    </bk>
    <bk>
      <rc t="1" v="74794"/>
    </bk>
    <bk>
      <rc t="1" v="74795"/>
    </bk>
    <bk>
      <rc t="1" v="74796"/>
    </bk>
    <bk>
      <rc t="1" v="74797"/>
    </bk>
    <bk>
      <rc t="1" v="74798"/>
    </bk>
    <bk>
      <rc t="1" v="74799"/>
    </bk>
    <bk>
      <rc t="1" v="74800"/>
    </bk>
    <bk>
      <rc t="1" v="74801"/>
    </bk>
    <bk>
      <rc t="1" v="74802"/>
    </bk>
    <bk>
      <rc t="1" v="74803"/>
    </bk>
    <bk>
      <rc t="1" v="74804"/>
    </bk>
    <bk>
      <rc t="1" v="74805"/>
    </bk>
    <bk>
      <rc t="1" v="74806"/>
    </bk>
    <bk>
      <rc t="1" v="74807"/>
    </bk>
    <bk>
      <rc t="1" v="74808"/>
    </bk>
    <bk>
      <rc t="1" v="74809"/>
    </bk>
    <bk>
      <rc t="1" v="74810"/>
    </bk>
    <bk>
      <rc t="1" v="74811"/>
    </bk>
    <bk>
      <rc t="1" v="74812"/>
    </bk>
    <bk>
      <rc t="1" v="74813"/>
    </bk>
    <bk>
      <rc t="1" v="74814"/>
    </bk>
    <bk>
      <rc t="1" v="74815"/>
    </bk>
    <bk>
      <rc t="1" v="74816"/>
    </bk>
    <bk>
      <rc t="1" v="74817"/>
    </bk>
    <bk>
      <rc t="1" v="74818"/>
    </bk>
    <bk>
      <rc t="1" v="74819"/>
    </bk>
    <bk>
      <rc t="1" v="74820"/>
    </bk>
    <bk>
      <rc t="1" v="74821"/>
    </bk>
    <bk>
      <rc t="1" v="74822"/>
    </bk>
    <bk>
      <rc t="1" v="74823"/>
    </bk>
    <bk>
      <rc t="1" v="74824"/>
    </bk>
    <bk>
      <rc t="1" v="74825"/>
    </bk>
    <bk>
      <rc t="1" v="74826"/>
    </bk>
    <bk>
      <rc t="1" v="74827"/>
    </bk>
    <bk>
      <rc t="1" v="74828"/>
    </bk>
    <bk>
      <rc t="1" v="74829"/>
    </bk>
    <bk>
      <rc t="1" v="74830"/>
    </bk>
    <bk>
      <rc t="1" v="74831"/>
    </bk>
    <bk>
      <rc t="1" v="74832"/>
    </bk>
    <bk>
      <rc t="1" v="74833"/>
    </bk>
    <bk>
      <rc t="1" v="74834"/>
    </bk>
    <bk>
      <rc t="1" v="74835"/>
    </bk>
    <bk>
      <rc t="1" v="74836"/>
    </bk>
    <bk>
      <rc t="1" v="74837"/>
    </bk>
    <bk>
      <rc t="1" v="74838"/>
    </bk>
    <bk>
      <rc t="1" v="74839"/>
    </bk>
    <bk>
      <rc t="1" v="74840"/>
    </bk>
    <bk>
      <rc t="1" v="74841"/>
    </bk>
    <bk>
      <rc t="1" v="74842"/>
    </bk>
    <bk>
      <rc t="1" v="74843"/>
    </bk>
    <bk>
      <rc t="1" v="74844"/>
    </bk>
    <bk>
      <rc t="1" v="74845"/>
    </bk>
    <bk>
      <rc t="1" v="74846"/>
    </bk>
    <bk>
      <rc t="1" v="74847"/>
    </bk>
    <bk>
      <rc t="1" v="74848"/>
    </bk>
    <bk>
      <rc t="1" v="74849"/>
    </bk>
    <bk>
      <rc t="1" v="74850"/>
    </bk>
    <bk>
      <rc t="1" v="74851"/>
    </bk>
    <bk>
      <rc t="1" v="74852"/>
    </bk>
    <bk>
      <rc t="1" v="74853"/>
    </bk>
    <bk>
      <rc t="1" v="74854"/>
    </bk>
    <bk>
      <rc t="1" v="74855"/>
    </bk>
    <bk>
      <rc t="1" v="74856"/>
    </bk>
    <bk>
      <rc t="1" v="74857"/>
    </bk>
    <bk>
      <rc t="1" v="74858"/>
    </bk>
    <bk>
      <rc t="1" v="74859"/>
    </bk>
    <bk>
      <rc t="1" v="74860"/>
    </bk>
    <bk>
      <rc t="1" v="74861"/>
    </bk>
    <bk>
      <rc t="1" v="74862"/>
    </bk>
    <bk>
      <rc t="1" v="74863"/>
    </bk>
    <bk>
      <rc t="1" v="74864"/>
    </bk>
    <bk>
      <rc t="1" v="74865"/>
    </bk>
    <bk>
      <rc t="1" v="74866"/>
    </bk>
    <bk>
      <rc t="1" v="74867"/>
    </bk>
    <bk>
      <rc t="1" v="74868"/>
    </bk>
    <bk>
      <rc t="1" v="74869"/>
    </bk>
    <bk>
      <rc t="1" v="74870"/>
    </bk>
    <bk>
      <rc t="1" v="74871"/>
    </bk>
    <bk>
      <rc t="1" v="74872"/>
    </bk>
    <bk>
      <rc t="1" v="74873"/>
    </bk>
    <bk>
      <rc t="1" v="74874"/>
    </bk>
    <bk>
      <rc t="1" v="74875"/>
    </bk>
    <bk>
      <rc t="1" v="74876"/>
    </bk>
    <bk>
      <rc t="1" v="74877"/>
    </bk>
    <bk>
      <rc t="1" v="74878"/>
    </bk>
    <bk>
      <rc t="1" v="74879"/>
    </bk>
    <bk>
      <rc t="1" v="74880"/>
    </bk>
    <bk>
      <rc t="1" v="74881"/>
    </bk>
    <bk>
      <rc t="1" v="74882"/>
    </bk>
    <bk>
      <rc t="1" v="74883"/>
    </bk>
    <bk>
      <rc t="1" v="74884"/>
    </bk>
    <bk>
      <rc t="1" v="74885"/>
    </bk>
    <bk>
      <rc t="1" v="74886"/>
    </bk>
    <bk>
      <rc t="1" v="74887"/>
    </bk>
    <bk>
      <rc t="1" v="74888"/>
    </bk>
    <bk>
      <rc t="1" v="74889"/>
    </bk>
    <bk>
      <rc t="1" v="74890"/>
    </bk>
    <bk>
      <rc t="1" v="74891"/>
    </bk>
    <bk>
      <rc t="1" v="74892"/>
    </bk>
    <bk>
      <rc t="1" v="74893"/>
    </bk>
    <bk>
      <rc t="1" v="74894"/>
    </bk>
    <bk>
      <rc t="1" v="74895"/>
    </bk>
    <bk>
      <rc t="1" v="74896"/>
    </bk>
    <bk>
      <rc t="1" v="74897"/>
    </bk>
    <bk>
      <rc t="1" v="74898"/>
    </bk>
    <bk>
      <rc t="1" v="74899"/>
    </bk>
    <bk>
      <rc t="1" v="74900"/>
    </bk>
    <bk>
      <rc t="1" v="74901"/>
    </bk>
    <bk>
      <rc t="1" v="74902"/>
    </bk>
    <bk>
      <rc t="1" v="74903"/>
    </bk>
    <bk>
      <rc t="1" v="74904"/>
    </bk>
    <bk>
      <rc t="1" v="74905"/>
    </bk>
    <bk>
      <rc t="1" v="74906"/>
    </bk>
    <bk>
      <rc t="1" v="74907"/>
    </bk>
    <bk>
      <rc t="1" v="74908"/>
    </bk>
    <bk>
      <rc t="1" v="74909"/>
    </bk>
    <bk>
      <rc t="1" v="74910"/>
    </bk>
    <bk>
      <rc t="1" v="74911"/>
    </bk>
    <bk>
      <rc t="1" v="74912"/>
    </bk>
    <bk>
      <rc t="1" v="74913"/>
    </bk>
    <bk>
      <rc t="1" v="74914"/>
    </bk>
    <bk>
      <rc t="1" v="74915"/>
    </bk>
    <bk>
      <rc t="1" v="74916"/>
    </bk>
    <bk>
      <rc t="1" v="74917"/>
    </bk>
    <bk>
      <rc t="1" v="74918"/>
    </bk>
    <bk>
      <rc t="1" v="74919"/>
    </bk>
    <bk>
      <rc t="1" v="74920"/>
    </bk>
    <bk>
      <rc t="1" v="74921"/>
    </bk>
    <bk>
      <rc t="1" v="74922"/>
    </bk>
    <bk>
      <rc t="1" v="74923"/>
    </bk>
    <bk>
      <rc t="1" v="74924"/>
    </bk>
    <bk>
      <rc t="1" v="74925"/>
    </bk>
    <bk>
      <rc t="1" v="74926"/>
    </bk>
    <bk>
      <rc t="1" v="74927"/>
    </bk>
    <bk>
      <rc t="1" v="74928"/>
    </bk>
    <bk>
      <rc t="1" v="74929"/>
    </bk>
    <bk>
      <rc t="1" v="74930"/>
    </bk>
    <bk>
      <rc t="1" v="74931"/>
    </bk>
    <bk>
      <rc t="1" v="74932"/>
    </bk>
    <bk>
      <rc t="1" v="74933"/>
    </bk>
    <bk>
      <rc t="1" v="74934"/>
    </bk>
    <bk>
      <rc t="1" v="74935"/>
    </bk>
    <bk>
      <rc t="1" v="74936"/>
    </bk>
    <bk>
      <rc t="1" v="74937"/>
    </bk>
    <bk>
      <rc t="1" v="74938"/>
    </bk>
    <bk>
      <rc t="1" v="74939"/>
    </bk>
    <bk>
      <rc t="1" v="74940"/>
    </bk>
    <bk>
      <rc t="1" v="74941"/>
    </bk>
    <bk>
      <rc t="1" v="74942"/>
    </bk>
    <bk>
      <rc t="1" v="74943"/>
    </bk>
    <bk>
      <rc t="1" v="74944"/>
    </bk>
    <bk>
      <rc t="1" v="74945"/>
    </bk>
    <bk>
      <rc t="1" v="74946"/>
    </bk>
    <bk>
      <rc t="1" v="74947"/>
    </bk>
    <bk>
      <rc t="1" v="74948"/>
    </bk>
    <bk>
      <rc t="1" v="74949"/>
    </bk>
    <bk>
      <rc t="1" v="74950"/>
    </bk>
    <bk>
      <rc t="1" v="74951"/>
    </bk>
    <bk>
      <rc t="1" v="74952"/>
    </bk>
    <bk>
      <rc t="1" v="74953"/>
    </bk>
    <bk>
      <rc t="1" v="74954"/>
    </bk>
    <bk>
      <rc t="1" v="74955"/>
    </bk>
    <bk>
      <rc t="1" v="74956"/>
    </bk>
    <bk>
      <rc t="1" v="74957"/>
    </bk>
    <bk>
      <rc t="1" v="74958"/>
    </bk>
    <bk>
      <rc t="1" v="74959"/>
    </bk>
    <bk>
      <rc t="1" v="74960"/>
    </bk>
    <bk>
      <rc t="1" v="74961"/>
    </bk>
    <bk>
      <rc t="1" v="74962"/>
    </bk>
    <bk>
      <rc t="1" v="74963"/>
    </bk>
    <bk>
      <rc t="1" v="74964"/>
    </bk>
    <bk>
      <rc t="1" v="74965"/>
    </bk>
    <bk>
      <rc t="1" v="74966"/>
    </bk>
    <bk>
      <rc t="1" v="74967"/>
    </bk>
    <bk>
      <rc t="1" v="74968"/>
    </bk>
    <bk>
      <rc t="1" v="74969"/>
    </bk>
    <bk>
      <rc t="1" v="74970"/>
    </bk>
    <bk>
      <rc t="1" v="74971"/>
    </bk>
    <bk>
      <rc t="1" v="74972"/>
    </bk>
    <bk>
      <rc t="1" v="74973"/>
    </bk>
    <bk>
      <rc t="1" v="74974"/>
    </bk>
    <bk>
      <rc t="1" v="74975"/>
    </bk>
    <bk>
      <rc t="1" v="74976"/>
    </bk>
    <bk>
      <rc t="1" v="74977"/>
    </bk>
    <bk>
      <rc t="1" v="74978"/>
    </bk>
    <bk>
      <rc t="1" v="74979"/>
    </bk>
    <bk>
      <rc t="1" v="74980"/>
    </bk>
    <bk>
      <rc t="1" v="74981"/>
    </bk>
    <bk>
      <rc t="1" v="74982"/>
    </bk>
    <bk>
      <rc t="1" v="74983"/>
    </bk>
    <bk>
      <rc t="1" v="74984"/>
    </bk>
    <bk>
      <rc t="1" v="74985"/>
    </bk>
    <bk>
      <rc t="1" v="74986"/>
    </bk>
    <bk>
      <rc t="1" v="74987"/>
    </bk>
    <bk>
      <rc t="1" v="74988"/>
    </bk>
    <bk>
      <rc t="1" v="74989"/>
    </bk>
    <bk>
      <rc t="1" v="74990"/>
    </bk>
    <bk>
      <rc t="1" v="74991"/>
    </bk>
    <bk>
      <rc t="1" v="74992"/>
    </bk>
    <bk>
      <rc t="1" v="74993"/>
    </bk>
    <bk>
      <rc t="1" v="74994"/>
    </bk>
    <bk>
      <rc t="1" v="74995"/>
    </bk>
    <bk>
      <rc t="1" v="74996"/>
    </bk>
    <bk>
      <rc t="1" v="74997"/>
    </bk>
    <bk>
      <rc t="1" v="74998"/>
    </bk>
    <bk>
      <rc t="1" v="74999"/>
    </bk>
    <bk>
      <rc t="1" v="75000"/>
    </bk>
    <bk>
      <rc t="1" v="75001"/>
    </bk>
    <bk>
      <rc t="1" v="75002"/>
    </bk>
    <bk>
      <rc t="1" v="75003"/>
    </bk>
    <bk>
      <rc t="1" v="75004"/>
    </bk>
    <bk>
      <rc t="1" v="75005"/>
    </bk>
    <bk>
      <rc t="1" v="75006"/>
    </bk>
    <bk>
      <rc t="1" v="75007"/>
    </bk>
    <bk>
      <rc t="1" v="75008"/>
    </bk>
    <bk>
      <rc t="1" v="75009"/>
    </bk>
    <bk>
      <rc t="1" v="75010"/>
    </bk>
    <bk>
      <rc t="1" v="75011"/>
    </bk>
    <bk>
      <rc t="1" v="75012"/>
    </bk>
    <bk>
      <rc t="1" v="75013"/>
    </bk>
    <bk>
      <rc t="1" v="75014"/>
    </bk>
    <bk>
      <rc t="1" v="75015"/>
    </bk>
    <bk>
      <rc t="1" v="75016"/>
    </bk>
    <bk>
      <rc t="1" v="75017"/>
    </bk>
    <bk>
      <rc t="1" v="75018"/>
    </bk>
    <bk>
      <rc t="1" v="75019"/>
    </bk>
    <bk>
      <rc t="1" v="75020"/>
    </bk>
    <bk>
      <rc t="1" v="75021"/>
    </bk>
    <bk>
      <rc t="1" v="75022"/>
    </bk>
    <bk>
      <rc t="1" v="75023"/>
    </bk>
    <bk>
      <rc t="1" v="75024"/>
    </bk>
    <bk>
      <rc t="1" v="75025"/>
    </bk>
    <bk>
      <rc t="1" v="75026"/>
    </bk>
    <bk>
      <rc t="1" v="75027"/>
    </bk>
    <bk>
      <rc t="1" v="75028"/>
    </bk>
    <bk>
      <rc t="1" v="75029"/>
    </bk>
    <bk>
      <rc t="1" v="75030"/>
    </bk>
    <bk>
      <rc t="1" v="75031"/>
    </bk>
    <bk>
      <rc t="1" v="75032"/>
    </bk>
    <bk>
      <rc t="1" v="75033"/>
    </bk>
    <bk>
      <rc t="1" v="75034"/>
    </bk>
    <bk>
      <rc t="1" v="75035"/>
    </bk>
    <bk>
      <rc t="1" v="75036"/>
    </bk>
    <bk>
      <rc t="1" v="75037"/>
    </bk>
    <bk>
      <rc t="1" v="75038"/>
    </bk>
    <bk>
      <rc t="1" v="75039"/>
    </bk>
    <bk>
      <rc t="1" v="75040"/>
    </bk>
    <bk>
      <rc t="1" v="75041"/>
    </bk>
    <bk>
      <rc t="1" v="75042"/>
    </bk>
    <bk>
      <rc t="1" v="75043"/>
    </bk>
    <bk>
      <rc t="1" v="75044"/>
    </bk>
    <bk>
      <rc t="1" v="75045"/>
    </bk>
    <bk>
      <rc t="1" v="75046"/>
    </bk>
    <bk>
      <rc t="1" v="75047"/>
    </bk>
    <bk>
      <rc t="1" v="75048"/>
    </bk>
    <bk>
      <rc t="1" v="75049"/>
    </bk>
    <bk>
      <rc t="1" v="75050"/>
    </bk>
    <bk>
      <rc t="1" v="75051"/>
    </bk>
    <bk>
      <rc t="1" v="75052"/>
    </bk>
    <bk>
      <rc t="1" v="75053"/>
    </bk>
    <bk>
      <rc t="1" v="75054"/>
    </bk>
    <bk>
      <rc t="1" v="75055"/>
    </bk>
    <bk>
      <rc t="1" v="75056"/>
    </bk>
    <bk>
      <rc t="1" v="75057"/>
    </bk>
    <bk>
      <rc t="1" v="75058"/>
    </bk>
    <bk>
      <rc t="1" v="75059"/>
    </bk>
    <bk>
      <rc t="1" v="75060"/>
    </bk>
    <bk>
      <rc t="1" v="75061"/>
    </bk>
    <bk>
      <rc t="1" v="75062"/>
    </bk>
    <bk>
      <rc t="1" v="75063"/>
    </bk>
    <bk>
      <rc t="1" v="75064"/>
    </bk>
    <bk>
      <rc t="1" v="75065"/>
    </bk>
    <bk>
      <rc t="1" v="75066"/>
    </bk>
    <bk>
      <rc t="1" v="75067"/>
    </bk>
    <bk>
      <rc t="1" v="75068"/>
    </bk>
    <bk>
      <rc t="1" v="75069"/>
    </bk>
    <bk>
      <rc t="1" v="75070"/>
    </bk>
    <bk>
      <rc t="1" v="75071"/>
    </bk>
    <bk>
      <rc t="1" v="75072"/>
    </bk>
    <bk>
      <rc t="1" v="75073"/>
    </bk>
    <bk>
      <rc t="1" v="75074"/>
    </bk>
    <bk>
      <rc t="1" v="75075"/>
    </bk>
    <bk>
      <rc t="1" v="75076"/>
    </bk>
    <bk>
      <rc t="1" v="75077"/>
    </bk>
    <bk>
      <rc t="1" v="75078"/>
    </bk>
    <bk>
      <rc t="1" v="75079"/>
    </bk>
    <bk>
      <rc t="1" v="75080"/>
    </bk>
    <bk>
      <rc t="1" v="75081"/>
    </bk>
    <bk>
      <rc t="1" v="75082"/>
    </bk>
    <bk>
      <rc t="1" v="75083"/>
    </bk>
    <bk>
      <rc t="1" v="75084"/>
    </bk>
    <bk>
      <rc t="1" v="75085"/>
    </bk>
    <bk>
      <rc t="1" v="75086"/>
    </bk>
    <bk>
      <rc t="1" v="75087"/>
    </bk>
    <bk>
      <rc t="1" v="75088"/>
    </bk>
    <bk>
      <rc t="1" v="75089"/>
    </bk>
    <bk>
      <rc t="1" v="75090"/>
    </bk>
    <bk>
      <rc t="1" v="75091"/>
    </bk>
    <bk>
      <rc t="1" v="75092"/>
    </bk>
    <bk>
      <rc t="1" v="75093"/>
    </bk>
    <bk>
      <rc t="1" v="75094"/>
    </bk>
    <bk>
      <rc t="1" v="75095"/>
    </bk>
    <bk>
      <rc t="1" v="75096"/>
    </bk>
    <bk>
      <rc t="1" v="75097"/>
    </bk>
    <bk>
      <rc t="1" v="75098"/>
    </bk>
    <bk>
      <rc t="1" v="75099"/>
    </bk>
    <bk>
      <rc t="1" v="75100"/>
    </bk>
    <bk>
      <rc t="1" v="75101"/>
    </bk>
    <bk>
      <rc t="1" v="75102"/>
    </bk>
    <bk>
      <rc t="1" v="75103"/>
    </bk>
    <bk>
      <rc t="1" v="75104"/>
    </bk>
    <bk>
      <rc t="1" v="75105"/>
    </bk>
    <bk>
      <rc t="1" v="75106"/>
    </bk>
    <bk>
      <rc t="1" v="75107"/>
    </bk>
    <bk>
      <rc t="1" v="75108"/>
    </bk>
    <bk>
      <rc t="1" v="75109"/>
    </bk>
    <bk>
      <rc t="1" v="75110"/>
    </bk>
    <bk>
      <rc t="1" v="75111"/>
    </bk>
    <bk>
      <rc t="1" v="75112"/>
    </bk>
    <bk>
      <rc t="1" v="75113"/>
    </bk>
    <bk>
      <rc t="1" v="75114"/>
    </bk>
    <bk>
      <rc t="1" v="75115"/>
    </bk>
    <bk>
      <rc t="1" v="75116"/>
    </bk>
    <bk>
      <rc t="1" v="75117"/>
    </bk>
    <bk>
      <rc t="1" v="75118"/>
    </bk>
    <bk>
      <rc t="1" v="75119"/>
    </bk>
    <bk>
      <rc t="1" v="75120"/>
    </bk>
    <bk>
      <rc t="1" v="75121"/>
    </bk>
    <bk>
      <rc t="1" v="75122"/>
    </bk>
    <bk>
      <rc t="1" v="75123"/>
    </bk>
    <bk>
      <rc t="1" v="75124"/>
    </bk>
    <bk>
      <rc t="1" v="75125"/>
    </bk>
    <bk>
      <rc t="1" v="75126"/>
    </bk>
    <bk>
      <rc t="1" v="75127"/>
    </bk>
    <bk>
      <rc t="1" v="75128"/>
    </bk>
    <bk>
      <rc t="1" v="75129"/>
    </bk>
    <bk>
      <rc t="1" v="75130"/>
    </bk>
    <bk>
      <rc t="1" v="75131"/>
    </bk>
    <bk>
      <rc t="1" v="75132"/>
    </bk>
    <bk>
      <rc t="1" v="75133"/>
    </bk>
    <bk>
      <rc t="1" v="75134"/>
    </bk>
    <bk>
      <rc t="1" v="75135"/>
    </bk>
    <bk>
      <rc t="1" v="75136"/>
    </bk>
    <bk>
      <rc t="1" v="75137"/>
    </bk>
    <bk>
      <rc t="1" v="75138"/>
    </bk>
    <bk>
      <rc t="1" v="75139"/>
    </bk>
    <bk>
      <rc t="1" v="75140"/>
    </bk>
    <bk>
      <rc t="1" v="75141"/>
    </bk>
    <bk>
      <rc t="1" v="75142"/>
    </bk>
    <bk>
      <rc t="1" v="75143"/>
    </bk>
    <bk>
      <rc t="1" v="75144"/>
    </bk>
    <bk>
      <rc t="1" v="75145"/>
    </bk>
    <bk>
      <rc t="1" v="75146"/>
    </bk>
    <bk>
      <rc t="1" v="75147"/>
    </bk>
    <bk>
      <rc t="1" v="75148"/>
    </bk>
    <bk>
      <rc t="1" v="75149"/>
    </bk>
    <bk>
      <rc t="1" v="75150"/>
    </bk>
    <bk>
      <rc t="1" v="75151"/>
    </bk>
    <bk>
      <rc t="1" v="75152"/>
    </bk>
    <bk>
      <rc t="1" v="75153"/>
    </bk>
    <bk>
      <rc t="1" v="75154"/>
    </bk>
    <bk>
      <rc t="1" v="75155"/>
    </bk>
    <bk>
      <rc t="1" v="75156"/>
    </bk>
    <bk>
      <rc t="1" v="75157"/>
    </bk>
    <bk>
      <rc t="1" v="75158"/>
    </bk>
    <bk>
      <rc t="1" v="75159"/>
    </bk>
    <bk>
      <rc t="1" v="75160"/>
    </bk>
    <bk>
      <rc t="1" v="75161"/>
    </bk>
    <bk>
      <rc t="1" v="75162"/>
    </bk>
    <bk>
      <rc t="1" v="75163"/>
    </bk>
    <bk>
      <rc t="1" v="75164"/>
    </bk>
    <bk>
      <rc t="1" v="75165"/>
    </bk>
    <bk>
      <rc t="1" v="75166"/>
    </bk>
    <bk>
      <rc t="1" v="75167"/>
    </bk>
    <bk>
      <rc t="1" v="75168"/>
    </bk>
    <bk>
      <rc t="1" v="75169"/>
    </bk>
    <bk>
      <rc t="1" v="75170"/>
    </bk>
    <bk>
      <rc t="1" v="75171"/>
    </bk>
    <bk>
      <rc t="1" v="75172"/>
    </bk>
    <bk>
      <rc t="1" v="75173"/>
    </bk>
    <bk>
      <rc t="1" v="75174"/>
    </bk>
    <bk>
      <rc t="1" v="75175"/>
    </bk>
    <bk>
      <rc t="1" v="75176"/>
    </bk>
    <bk>
      <rc t="1" v="75177"/>
    </bk>
    <bk>
      <rc t="1" v="75178"/>
    </bk>
    <bk>
      <rc t="1" v="75179"/>
    </bk>
    <bk>
      <rc t="1" v="75180"/>
    </bk>
    <bk>
      <rc t="1" v="75181"/>
    </bk>
    <bk>
      <rc t="1" v="75182"/>
    </bk>
    <bk>
      <rc t="1" v="75183"/>
    </bk>
    <bk>
      <rc t="1" v="75184"/>
    </bk>
    <bk>
      <rc t="1" v="75185"/>
    </bk>
    <bk>
      <rc t="1" v="75186"/>
    </bk>
    <bk>
      <rc t="1" v="75187"/>
    </bk>
    <bk>
      <rc t="1" v="75188"/>
    </bk>
    <bk>
      <rc t="1" v="75189"/>
    </bk>
    <bk>
      <rc t="1" v="75190"/>
    </bk>
    <bk>
      <rc t="1" v="75191"/>
    </bk>
    <bk>
      <rc t="1" v="75192"/>
    </bk>
    <bk>
      <rc t="1" v="75193"/>
    </bk>
    <bk>
      <rc t="1" v="75194"/>
    </bk>
    <bk>
      <rc t="1" v="75195"/>
    </bk>
    <bk>
      <rc t="1" v="75196"/>
    </bk>
    <bk>
      <rc t="1" v="75197"/>
    </bk>
    <bk>
      <rc t="1" v="75198"/>
    </bk>
    <bk>
      <rc t="1" v="75199"/>
    </bk>
    <bk>
      <rc t="1" v="75200"/>
    </bk>
    <bk>
      <rc t="1" v="75201"/>
    </bk>
    <bk>
      <rc t="1" v="75202"/>
    </bk>
    <bk>
      <rc t="1" v="75203"/>
    </bk>
    <bk>
      <rc t="1" v="75204"/>
    </bk>
    <bk>
      <rc t="1" v="75205"/>
    </bk>
    <bk>
      <rc t="1" v="75206"/>
    </bk>
    <bk>
      <rc t="1" v="75207"/>
    </bk>
    <bk>
      <rc t="1" v="75208"/>
    </bk>
    <bk>
      <rc t="1" v="75209"/>
    </bk>
    <bk>
      <rc t="1" v="75210"/>
    </bk>
    <bk>
      <rc t="1" v="75211"/>
    </bk>
    <bk>
      <rc t="1" v="75212"/>
    </bk>
    <bk>
      <rc t="1" v="75213"/>
    </bk>
    <bk>
      <rc t="1" v="75214"/>
    </bk>
    <bk>
      <rc t="1" v="75215"/>
    </bk>
    <bk>
      <rc t="1" v="75216"/>
    </bk>
    <bk>
      <rc t="1" v="75217"/>
    </bk>
    <bk>
      <rc t="1" v="75218"/>
    </bk>
    <bk>
      <rc t="1" v="75219"/>
    </bk>
    <bk>
      <rc t="1" v="75220"/>
    </bk>
    <bk>
      <rc t="1" v="75221"/>
    </bk>
    <bk>
      <rc t="1" v="75222"/>
    </bk>
    <bk>
      <rc t="1" v="75223"/>
    </bk>
    <bk>
      <rc t="1" v="75224"/>
    </bk>
    <bk>
      <rc t="1" v="75225"/>
    </bk>
    <bk>
      <rc t="1" v="75226"/>
    </bk>
    <bk>
      <rc t="1" v="75227"/>
    </bk>
    <bk>
      <rc t="1" v="75228"/>
    </bk>
    <bk>
      <rc t="1" v="75229"/>
    </bk>
    <bk>
      <rc t="1" v="75230"/>
    </bk>
    <bk>
      <rc t="1" v="75231"/>
    </bk>
    <bk>
      <rc t="1" v="75232"/>
    </bk>
    <bk>
      <rc t="1" v="75233"/>
    </bk>
    <bk>
      <rc t="1" v="75234"/>
    </bk>
    <bk>
      <rc t="1" v="75235"/>
    </bk>
    <bk>
      <rc t="1" v="75236"/>
    </bk>
    <bk>
      <rc t="1" v="75237"/>
    </bk>
    <bk>
      <rc t="1" v="75238"/>
    </bk>
    <bk>
      <rc t="1" v="75239"/>
    </bk>
    <bk>
      <rc t="1" v="75240"/>
    </bk>
    <bk>
      <rc t="1" v="75241"/>
    </bk>
    <bk>
      <rc t="1" v="75242"/>
    </bk>
    <bk>
      <rc t="1" v="75243"/>
    </bk>
    <bk>
      <rc t="1" v="75244"/>
    </bk>
    <bk>
      <rc t="1" v="75245"/>
    </bk>
    <bk>
      <rc t="1" v="75246"/>
    </bk>
    <bk>
      <rc t="1" v="75247"/>
    </bk>
    <bk>
      <rc t="1" v="75248"/>
    </bk>
    <bk>
      <rc t="1" v="75249"/>
    </bk>
    <bk>
      <rc t="1" v="75250"/>
    </bk>
    <bk>
      <rc t="1" v="75251"/>
    </bk>
    <bk>
      <rc t="1" v="75252"/>
    </bk>
    <bk>
      <rc t="1" v="75253"/>
    </bk>
    <bk>
      <rc t="1" v="75254"/>
    </bk>
    <bk>
      <rc t="1" v="75255"/>
    </bk>
    <bk>
      <rc t="1" v="75256"/>
    </bk>
    <bk>
      <rc t="1" v="75257"/>
    </bk>
    <bk>
      <rc t="1" v="75258"/>
    </bk>
    <bk>
      <rc t="1" v="75259"/>
    </bk>
    <bk>
      <rc t="1" v="75260"/>
    </bk>
    <bk>
      <rc t="1" v="75261"/>
    </bk>
    <bk>
      <rc t="1" v="75262"/>
    </bk>
    <bk>
      <rc t="1" v="75263"/>
    </bk>
    <bk>
      <rc t="1" v="75264"/>
    </bk>
    <bk>
      <rc t="1" v="75265"/>
    </bk>
    <bk>
      <rc t="1" v="75266"/>
    </bk>
    <bk>
      <rc t="1" v="75267"/>
    </bk>
    <bk>
      <rc t="1" v="75268"/>
    </bk>
    <bk>
      <rc t="1" v="75269"/>
    </bk>
    <bk>
      <rc t="1" v="75270"/>
    </bk>
    <bk>
      <rc t="1" v="75271"/>
    </bk>
    <bk>
      <rc t="1" v="75272"/>
    </bk>
    <bk>
      <rc t="1" v="75273"/>
    </bk>
    <bk>
      <rc t="1" v="75274"/>
    </bk>
    <bk>
      <rc t="1" v="75275"/>
    </bk>
    <bk>
      <rc t="1" v="75276"/>
    </bk>
    <bk>
      <rc t="1" v="75277"/>
    </bk>
    <bk>
      <rc t="1" v="75278"/>
    </bk>
    <bk>
      <rc t="1" v="75279"/>
    </bk>
    <bk>
      <rc t="1" v="75280"/>
    </bk>
    <bk>
      <rc t="1" v="75281"/>
    </bk>
    <bk>
      <rc t="1" v="75282"/>
    </bk>
    <bk>
      <rc t="1" v="75283"/>
    </bk>
    <bk>
      <rc t="1" v="75284"/>
    </bk>
    <bk>
      <rc t="1" v="75285"/>
    </bk>
    <bk>
      <rc t="1" v="75286"/>
    </bk>
    <bk>
      <rc t="1" v="75287"/>
    </bk>
    <bk>
      <rc t="1" v="75288"/>
    </bk>
    <bk>
      <rc t="1" v="75289"/>
    </bk>
    <bk>
      <rc t="1" v="75290"/>
    </bk>
    <bk>
      <rc t="1" v="75291"/>
    </bk>
    <bk>
      <rc t="1" v="75292"/>
    </bk>
    <bk>
      <rc t="1" v="75293"/>
    </bk>
    <bk>
      <rc t="1" v="75294"/>
    </bk>
    <bk>
      <rc t="1" v="75295"/>
    </bk>
    <bk>
      <rc t="1" v="75296"/>
    </bk>
    <bk>
      <rc t="1" v="75297"/>
    </bk>
    <bk>
      <rc t="1" v="75298"/>
    </bk>
    <bk>
      <rc t="1" v="75299"/>
    </bk>
    <bk>
      <rc t="1" v="75300"/>
    </bk>
    <bk>
      <rc t="1" v="75301"/>
    </bk>
    <bk>
      <rc t="1" v="75302"/>
    </bk>
    <bk>
      <rc t="1" v="75303"/>
    </bk>
    <bk>
      <rc t="1" v="75304"/>
    </bk>
    <bk>
      <rc t="1" v="75305"/>
    </bk>
    <bk>
      <rc t="1" v="75306"/>
    </bk>
    <bk>
      <rc t="1" v="75307"/>
    </bk>
    <bk>
      <rc t="1" v="75308"/>
    </bk>
    <bk>
      <rc t="1" v="75309"/>
    </bk>
    <bk>
      <rc t="1" v="75310"/>
    </bk>
    <bk>
      <rc t="1" v="75311"/>
    </bk>
    <bk>
      <rc t="1" v="75312"/>
    </bk>
    <bk>
      <rc t="1" v="75313"/>
    </bk>
    <bk>
      <rc t="1" v="75314"/>
    </bk>
    <bk>
      <rc t="1" v="75315"/>
    </bk>
    <bk>
      <rc t="1" v="75316"/>
    </bk>
    <bk>
      <rc t="1" v="75317"/>
    </bk>
    <bk>
      <rc t="1" v="75318"/>
    </bk>
    <bk>
      <rc t="1" v="75319"/>
    </bk>
    <bk>
      <rc t="1" v="75320"/>
    </bk>
    <bk>
      <rc t="1" v="75321"/>
    </bk>
    <bk>
      <rc t="1" v="75322"/>
    </bk>
    <bk>
      <rc t="1" v="75323"/>
    </bk>
    <bk>
      <rc t="1" v="75324"/>
    </bk>
    <bk>
      <rc t="1" v="75325"/>
    </bk>
    <bk>
      <rc t="1" v="75326"/>
    </bk>
    <bk>
      <rc t="1" v="75327"/>
    </bk>
    <bk>
      <rc t="1" v="75328"/>
    </bk>
    <bk>
      <rc t="1" v="75329"/>
    </bk>
    <bk>
      <rc t="1" v="75330"/>
    </bk>
    <bk>
      <rc t="1" v="75331"/>
    </bk>
    <bk>
      <rc t="1" v="75332"/>
    </bk>
    <bk>
      <rc t="1" v="75333"/>
    </bk>
    <bk>
      <rc t="1" v="75334"/>
    </bk>
    <bk>
      <rc t="1" v="75335"/>
    </bk>
    <bk>
      <rc t="1" v="75336"/>
    </bk>
    <bk>
      <rc t="1" v="75337"/>
    </bk>
    <bk>
      <rc t="1" v="75338"/>
    </bk>
    <bk>
      <rc t="1" v="75339"/>
    </bk>
    <bk>
      <rc t="1" v="75340"/>
    </bk>
    <bk>
      <rc t="1" v="75341"/>
    </bk>
    <bk>
      <rc t="1" v="75342"/>
    </bk>
    <bk>
      <rc t="1" v="75343"/>
    </bk>
    <bk>
      <rc t="1" v="75344"/>
    </bk>
    <bk>
      <rc t="1" v="75345"/>
    </bk>
    <bk>
      <rc t="1" v="75346"/>
    </bk>
    <bk>
      <rc t="1" v="75347"/>
    </bk>
    <bk>
      <rc t="1" v="75348"/>
    </bk>
    <bk>
      <rc t="1" v="75349"/>
    </bk>
    <bk>
      <rc t="1" v="75350"/>
    </bk>
    <bk>
      <rc t="1" v="75351"/>
    </bk>
    <bk>
      <rc t="1" v="75352"/>
    </bk>
    <bk>
      <rc t="1" v="75353"/>
    </bk>
    <bk>
      <rc t="1" v="75354"/>
    </bk>
    <bk>
      <rc t="1" v="75355"/>
    </bk>
    <bk>
      <rc t="1" v="75356"/>
    </bk>
    <bk>
      <rc t="1" v="75357"/>
    </bk>
    <bk>
      <rc t="1" v="75358"/>
    </bk>
    <bk>
      <rc t="1" v="75359"/>
    </bk>
    <bk>
      <rc t="1" v="75360"/>
    </bk>
    <bk>
      <rc t="1" v="75361"/>
    </bk>
    <bk>
      <rc t="1" v="75362"/>
    </bk>
    <bk>
      <rc t="1" v="75363"/>
    </bk>
    <bk>
      <rc t="1" v="75364"/>
    </bk>
    <bk>
      <rc t="1" v="75365"/>
    </bk>
    <bk>
      <rc t="1" v="75366"/>
    </bk>
    <bk>
      <rc t="1" v="75367"/>
    </bk>
    <bk>
      <rc t="1" v="75368"/>
    </bk>
    <bk>
      <rc t="1" v="75369"/>
    </bk>
    <bk>
      <rc t="1" v="75370"/>
    </bk>
    <bk>
      <rc t="1" v="75371"/>
    </bk>
    <bk>
      <rc t="1" v="75372"/>
    </bk>
    <bk>
      <rc t="1" v="75373"/>
    </bk>
    <bk>
      <rc t="1" v="75374"/>
    </bk>
    <bk>
      <rc t="1" v="75375"/>
    </bk>
    <bk>
      <rc t="1" v="75376"/>
    </bk>
    <bk>
      <rc t="1" v="75377"/>
    </bk>
    <bk>
      <rc t="1" v="75378"/>
    </bk>
    <bk>
      <rc t="1" v="75379"/>
    </bk>
    <bk>
      <rc t="1" v="75380"/>
    </bk>
    <bk>
      <rc t="1" v="75381"/>
    </bk>
    <bk>
      <rc t="1" v="75382"/>
    </bk>
    <bk>
      <rc t="1" v="75383"/>
    </bk>
    <bk>
      <rc t="1" v="75384"/>
    </bk>
    <bk>
      <rc t="1" v="75385"/>
    </bk>
    <bk>
      <rc t="1" v="75386"/>
    </bk>
    <bk>
      <rc t="1" v="75387"/>
    </bk>
    <bk>
      <rc t="1" v="75388"/>
    </bk>
    <bk>
      <rc t="1" v="75389"/>
    </bk>
    <bk>
      <rc t="1" v="75390"/>
    </bk>
    <bk>
      <rc t="1" v="75391"/>
    </bk>
    <bk>
      <rc t="1" v="75392"/>
    </bk>
    <bk>
      <rc t="1" v="75393"/>
    </bk>
    <bk>
      <rc t="1" v="75394"/>
    </bk>
    <bk>
      <rc t="1" v="75395"/>
    </bk>
    <bk>
      <rc t="1" v="75396"/>
    </bk>
    <bk>
      <rc t="1" v="75397"/>
    </bk>
    <bk>
      <rc t="1" v="75398"/>
    </bk>
    <bk>
      <rc t="1" v="75399"/>
    </bk>
    <bk>
      <rc t="1" v="75400"/>
    </bk>
    <bk>
      <rc t="1" v="75401"/>
    </bk>
    <bk>
      <rc t="1" v="75402"/>
    </bk>
    <bk>
      <rc t="1" v="75403"/>
    </bk>
    <bk>
      <rc t="1" v="75404"/>
    </bk>
    <bk>
      <rc t="1" v="75405"/>
    </bk>
    <bk>
      <rc t="1" v="75406"/>
    </bk>
    <bk>
      <rc t="1" v="75407"/>
    </bk>
    <bk>
      <rc t="1" v="75408"/>
    </bk>
    <bk>
      <rc t="1" v="75409"/>
    </bk>
    <bk>
      <rc t="1" v="75410"/>
    </bk>
    <bk>
      <rc t="1" v="75411"/>
    </bk>
    <bk>
      <rc t="1" v="75412"/>
    </bk>
    <bk>
      <rc t="1" v="75413"/>
    </bk>
    <bk>
      <rc t="1" v="75414"/>
    </bk>
    <bk>
      <rc t="1" v="75415"/>
    </bk>
    <bk>
      <rc t="1" v="75416"/>
    </bk>
    <bk>
      <rc t="1" v="75417"/>
    </bk>
    <bk>
      <rc t="1" v="75418"/>
    </bk>
    <bk>
      <rc t="1" v="75419"/>
    </bk>
    <bk>
      <rc t="1" v="75420"/>
    </bk>
    <bk>
      <rc t="1" v="75421"/>
    </bk>
    <bk>
      <rc t="1" v="75422"/>
    </bk>
    <bk>
      <rc t="1" v="75423"/>
    </bk>
    <bk>
      <rc t="1" v="75424"/>
    </bk>
    <bk>
      <rc t="1" v="75425"/>
    </bk>
    <bk>
      <rc t="1" v="75426"/>
    </bk>
    <bk>
      <rc t="1" v="75427"/>
    </bk>
    <bk>
      <rc t="1" v="75428"/>
    </bk>
    <bk>
      <rc t="1" v="75429"/>
    </bk>
    <bk>
      <rc t="1" v="75430"/>
    </bk>
    <bk>
      <rc t="1" v="75431"/>
    </bk>
    <bk>
      <rc t="1" v="75432"/>
    </bk>
    <bk>
      <rc t="1" v="75433"/>
    </bk>
    <bk>
      <rc t="1" v="75434"/>
    </bk>
    <bk>
      <rc t="1" v="75435"/>
    </bk>
    <bk>
      <rc t="1" v="75436"/>
    </bk>
    <bk>
      <rc t="1" v="75437"/>
    </bk>
    <bk>
      <rc t="1" v="75438"/>
    </bk>
    <bk>
      <rc t="1" v="75439"/>
    </bk>
    <bk>
      <rc t="1" v="75440"/>
    </bk>
    <bk>
      <rc t="1" v="75441"/>
    </bk>
    <bk>
      <rc t="1" v="75442"/>
    </bk>
    <bk>
      <rc t="1" v="75443"/>
    </bk>
    <bk>
      <rc t="1" v="75444"/>
    </bk>
    <bk>
      <rc t="1" v="75445"/>
    </bk>
    <bk>
      <rc t="1" v="75446"/>
    </bk>
    <bk>
      <rc t="1" v="75447"/>
    </bk>
    <bk>
      <rc t="1" v="75448"/>
    </bk>
    <bk>
      <rc t="1" v="75449"/>
    </bk>
    <bk>
      <rc t="1" v="75450"/>
    </bk>
    <bk>
      <rc t="1" v="75451"/>
    </bk>
    <bk>
      <rc t="1" v="75452"/>
    </bk>
    <bk>
      <rc t="1" v="75453"/>
    </bk>
    <bk>
      <rc t="1" v="75454"/>
    </bk>
    <bk>
      <rc t="1" v="75455"/>
    </bk>
    <bk>
      <rc t="1" v="75456"/>
    </bk>
    <bk>
      <rc t="1" v="75457"/>
    </bk>
    <bk>
      <rc t="1" v="75458"/>
    </bk>
    <bk>
      <rc t="1" v="75459"/>
    </bk>
    <bk>
      <rc t="1" v="75460"/>
    </bk>
    <bk>
      <rc t="1" v="75461"/>
    </bk>
    <bk>
      <rc t="1" v="75462"/>
    </bk>
    <bk>
      <rc t="1" v="75463"/>
    </bk>
    <bk>
      <rc t="1" v="75464"/>
    </bk>
    <bk>
      <rc t="1" v="75465"/>
    </bk>
    <bk>
      <rc t="1" v="75466"/>
    </bk>
    <bk>
      <rc t="1" v="75467"/>
    </bk>
    <bk>
      <rc t="1" v="75468"/>
    </bk>
    <bk>
      <rc t="1" v="75469"/>
    </bk>
    <bk>
      <rc t="1" v="75470"/>
    </bk>
    <bk>
      <rc t="1" v="75471"/>
    </bk>
    <bk>
      <rc t="1" v="75472"/>
    </bk>
    <bk>
      <rc t="1" v="75473"/>
    </bk>
    <bk>
      <rc t="1" v="75474"/>
    </bk>
    <bk>
      <rc t="1" v="75475"/>
    </bk>
    <bk>
      <rc t="1" v="75476"/>
    </bk>
    <bk>
      <rc t="1" v="75477"/>
    </bk>
    <bk>
      <rc t="1" v="75478"/>
    </bk>
    <bk>
      <rc t="1" v="75479"/>
    </bk>
    <bk>
      <rc t="1" v="75480"/>
    </bk>
    <bk>
      <rc t="1" v="75481"/>
    </bk>
    <bk>
      <rc t="1" v="75482"/>
    </bk>
    <bk>
      <rc t="1" v="75483"/>
    </bk>
    <bk>
      <rc t="1" v="75484"/>
    </bk>
    <bk>
      <rc t="1" v="75485"/>
    </bk>
    <bk>
      <rc t="1" v="75486"/>
    </bk>
    <bk>
      <rc t="1" v="75487"/>
    </bk>
    <bk>
      <rc t="1" v="75488"/>
    </bk>
    <bk>
      <rc t="1" v="75489"/>
    </bk>
    <bk>
      <rc t="1" v="75490"/>
    </bk>
    <bk>
      <rc t="1" v="75491"/>
    </bk>
    <bk>
      <rc t="1" v="75492"/>
    </bk>
    <bk>
      <rc t="1" v="75493"/>
    </bk>
    <bk>
      <rc t="1" v="75494"/>
    </bk>
    <bk>
      <rc t="1" v="75495"/>
    </bk>
    <bk>
      <rc t="1" v="75496"/>
    </bk>
    <bk>
      <rc t="1" v="75497"/>
    </bk>
    <bk>
      <rc t="1" v="75498"/>
    </bk>
    <bk>
      <rc t="1" v="75499"/>
    </bk>
    <bk>
      <rc t="1" v="75500"/>
    </bk>
    <bk>
      <rc t="1" v="75501"/>
    </bk>
    <bk>
      <rc t="1" v="75502"/>
    </bk>
    <bk>
      <rc t="1" v="75503"/>
    </bk>
    <bk>
      <rc t="1" v="75504"/>
    </bk>
    <bk>
      <rc t="1" v="75505"/>
    </bk>
    <bk>
      <rc t="1" v="75506"/>
    </bk>
    <bk>
      <rc t="1" v="75507"/>
    </bk>
    <bk>
      <rc t="1" v="75508"/>
    </bk>
    <bk>
      <rc t="1" v="75509"/>
    </bk>
    <bk>
      <rc t="1" v="75510"/>
    </bk>
    <bk>
      <rc t="1" v="75511"/>
    </bk>
    <bk>
      <rc t="1" v="75512"/>
    </bk>
    <bk>
      <rc t="1" v="75513"/>
    </bk>
    <bk>
      <rc t="1" v="75514"/>
    </bk>
    <bk>
      <rc t="1" v="75515"/>
    </bk>
    <bk>
      <rc t="1" v="75516"/>
    </bk>
    <bk>
      <rc t="1" v="75517"/>
    </bk>
    <bk>
      <rc t="1" v="75518"/>
    </bk>
    <bk>
      <rc t="1" v="75519"/>
    </bk>
    <bk>
      <rc t="1" v="75520"/>
    </bk>
    <bk>
      <rc t="1" v="75521"/>
    </bk>
    <bk>
      <rc t="1" v="75522"/>
    </bk>
    <bk>
      <rc t="1" v="75523"/>
    </bk>
    <bk>
      <rc t="1" v="75524"/>
    </bk>
    <bk>
      <rc t="1" v="75525"/>
    </bk>
    <bk>
      <rc t="1" v="75526"/>
    </bk>
    <bk>
      <rc t="1" v="75527"/>
    </bk>
    <bk>
      <rc t="1" v="75528"/>
    </bk>
    <bk>
      <rc t="1" v="75529"/>
    </bk>
    <bk>
      <rc t="1" v="75530"/>
    </bk>
    <bk>
      <rc t="1" v="75531"/>
    </bk>
    <bk>
      <rc t="1" v="75532"/>
    </bk>
    <bk>
      <rc t="1" v="75533"/>
    </bk>
    <bk>
      <rc t="1" v="75534"/>
    </bk>
    <bk>
      <rc t="1" v="75535"/>
    </bk>
    <bk>
      <rc t="1" v="75536"/>
    </bk>
    <bk>
      <rc t="1" v="75537"/>
    </bk>
    <bk>
      <rc t="1" v="75538"/>
    </bk>
    <bk>
      <rc t="1" v="75539"/>
    </bk>
    <bk>
      <rc t="1" v="75540"/>
    </bk>
    <bk>
      <rc t="1" v="75541"/>
    </bk>
    <bk>
      <rc t="1" v="75542"/>
    </bk>
    <bk>
      <rc t="1" v="75543"/>
    </bk>
    <bk>
      <rc t="1" v="75544"/>
    </bk>
    <bk>
      <rc t="1" v="75545"/>
    </bk>
    <bk>
      <rc t="1" v="75546"/>
    </bk>
    <bk>
      <rc t="1" v="75547"/>
    </bk>
    <bk>
      <rc t="1" v="75548"/>
    </bk>
    <bk>
      <rc t="1" v="75549"/>
    </bk>
    <bk>
      <rc t="1" v="75550"/>
    </bk>
    <bk>
      <rc t="1" v="75551"/>
    </bk>
    <bk>
      <rc t="1" v="75552"/>
    </bk>
    <bk>
      <rc t="1" v="75553"/>
    </bk>
    <bk>
      <rc t="1" v="75554"/>
    </bk>
    <bk>
      <rc t="1" v="75555"/>
    </bk>
    <bk>
      <rc t="1" v="75556"/>
    </bk>
    <bk>
      <rc t="1" v="75557"/>
    </bk>
    <bk>
      <rc t="1" v="75558"/>
    </bk>
    <bk>
      <rc t="1" v="75559"/>
    </bk>
    <bk>
      <rc t="1" v="75560"/>
    </bk>
    <bk>
      <rc t="1" v="75561"/>
    </bk>
    <bk>
      <rc t="1" v="75562"/>
    </bk>
    <bk>
      <rc t="1" v="75563"/>
    </bk>
    <bk>
      <rc t="1" v="75564"/>
    </bk>
    <bk>
      <rc t="1" v="75565"/>
    </bk>
    <bk>
      <rc t="1" v="75566"/>
    </bk>
    <bk>
      <rc t="1" v="75567"/>
    </bk>
    <bk>
      <rc t="1" v="75568"/>
    </bk>
    <bk>
      <rc t="1" v="75569"/>
    </bk>
    <bk>
      <rc t="1" v="75570"/>
    </bk>
    <bk>
      <rc t="1" v="75571"/>
    </bk>
    <bk>
      <rc t="1" v="75572"/>
    </bk>
    <bk>
      <rc t="1" v="75573"/>
    </bk>
    <bk>
      <rc t="1" v="75574"/>
    </bk>
    <bk>
      <rc t="1" v="75575"/>
    </bk>
    <bk>
      <rc t="1" v="75576"/>
    </bk>
    <bk>
      <rc t="1" v="75577"/>
    </bk>
    <bk>
      <rc t="1" v="75578"/>
    </bk>
    <bk>
      <rc t="1" v="75579"/>
    </bk>
    <bk>
      <rc t="1" v="75580"/>
    </bk>
    <bk>
      <rc t="1" v="75581"/>
    </bk>
    <bk>
      <rc t="1" v="75582"/>
    </bk>
    <bk>
      <rc t="1" v="75583"/>
    </bk>
    <bk>
      <rc t="1" v="75584"/>
    </bk>
    <bk>
      <rc t="1" v="75585"/>
    </bk>
    <bk>
      <rc t="1" v="75586"/>
    </bk>
    <bk>
      <rc t="1" v="75587"/>
    </bk>
    <bk>
      <rc t="1" v="75588"/>
    </bk>
    <bk>
      <rc t="1" v="75589"/>
    </bk>
    <bk>
      <rc t="1" v="75590"/>
    </bk>
    <bk>
      <rc t="1" v="75591"/>
    </bk>
    <bk>
      <rc t="1" v="75592"/>
    </bk>
    <bk>
      <rc t="1" v="75593"/>
    </bk>
    <bk>
      <rc t="1" v="75594"/>
    </bk>
    <bk>
      <rc t="1" v="75595"/>
    </bk>
    <bk>
      <rc t="1" v="75596"/>
    </bk>
    <bk>
      <rc t="1" v="75597"/>
    </bk>
    <bk>
      <rc t="1" v="75598"/>
    </bk>
    <bk>
      <rc t="1" v="75599"/>
    </bk>
    <bk>
      <rc t="1" v="75600"/>
    </bk>
    <bk>
      <rc t="1" v="75601"/>
    </bk>
    <bk>
      <rc t="1" v="75602"/>
    </bk>
    <bk>
      <rc t="1" v="75603"/>
    </bk>
    <bk>
      <rc t="1" v="75604"/>
    </bk>
    <bk>
      <rc t="1" v="75605"/>
    </bk>
    <bk>
      <rc t="1" v="75606"/>
    </bk>
    <bk>
      <rc t="1" v="75607"/>
    </bk>
    <bk>
      <rc t="1" v="75608"/>
    </bk>
    <bk>
      <rc t="1" v="75609"/>
    </bk>
    <bk>
      <rc t="1" v="75610"/>
    </bk>
    <bk>
      <rc t="1" v="75611"/>
    </bk>
    <bk>
      <rc t="1" v="75612"/>
    </bk>
    <bk>
      <rc t="1" v="75613"/>
    </bk>
    <bk>
      <rc t="1" v="75614"/>
    </bk>
    <bk>
      <rc t="1" v="75615"/>
    </bk>
    <bk>
      <rc t="1" v="75616"/>
    </bk>
    <bk>
      <rc t="1" v="75617"/>
    </bk>
    <bk>
      <rc t="1" v="75618"/>
    </bk>
    <bk>
      <rc t="1" v="75619"/>
    </bk>
    <bk>
      <rc t="1" v="75620"/>
    </bk>
    <bk>
      <rc t="1" v="75621"/>
    </bk>
    <bk>
      <rc t="1" v="75622"/>
    </bk>
    <bk>
      <rc t="1" v="75623"/>
    </bk>
    <bk>
      <rc t="1" v="75624"/>
    </bk>
    <bk>
      <rc t="1" v="75625"/>
    </bk>
    <bk>
      <rc t="1" v="75626"/>
    </bk>
    <bk>
      <rc t="1" v="75627"/>
    </bk>
    <bk>
      <rc t="1" v="75628"/>
    </bk>
    <bk>
      <rc t="1" v="75629"/>
    </bk>
    <bk>
      <rc t="1" v="75630"/>
    </bk>
    <bk>
      <rc t="1" v="75631"/>
    </bk>
    <bk>
      <rc t="1" v="75632"/>
    </bk>
    <bk>
      <rc t="1" v="75633"/>
    </bk>
    <bk>
      <rc t="1" v="75634"/>
    </bk>
    <bk>
      <rc t="1" v="75635"/>
    </bk>
    <bk>
      <rc t="1" v="75636"/>
    </bk>
    <bk>
      <rc t="1" v="75637"/>
    </bk>
    <bk>
      <rc t="1" v="75638"/>
    </bk>
    <bk>
      <rc t="1" v="75639"/>
    </bk>
    <bk>
      <rc t="1" v="75640"/>
    </bk>
    <bk>
      <rc t="1" v="75641"/>
    </bk>
    <bk>
      <rc t="1" v="75642"/>
    </bk>
    <bk>
      <rc t="1" v="75643"/>
    </bk>
    <bk>
      <rc t="1" v="75644"/>
    </bk>
    <bk>
      <rc t="1" v="75645"/>
    </bk>
    <bk>
      <rc t="1" v="75646"/>
    </bk>
    <bk>
      <rc t="1" v="75647"/>
    </bk>
    <bk>
      <rc t="1" v="75648"/>
    </bk>
    <bk>
      <rc t="1" v="75649"/>
    </bk>
    <bk>
      <rc t="1" v="75650"/>
    </bk>
    <bk>
      <rc t="1" v="75651"/>
    </bk>
    <bk>
      <rc t="1" v="75652"/>
    </bk>
    <bk>
      <rc t="1" v="75653"/>
    </bk>
    <bk>
      <rc t="1" v="75654"/>
    </bk>
    <bk>
      <rc t="1" v="75655"/>
    </bk>
    <bk>
      <rc t="1" v="75656"/>
    </bk>
    <bk>
      <rc t="1" v="75657"/>
    </bk>
    <bk>
      <rc t="1" v="75658"/>
    </bk>
    <bk>
      <rc t="1" v="75659"/>
    </bk>
    <bk>
      <rc t="1" v="75660"/>
    </bk>
    <bk>
      <rc t="1" v="75661"/>
    </bk>
    <bk>
      <rc t="1" v="75662"/>
    </bk>
    <bk>
      <rc t="1" v="75663"/>
    </bk>
    <bk>
      <rc t="1" v="75664"/>
    </bk>
    <bk>
      <rc t="1" v="75665"/>
    </bk>
    <bk>
      <rc t="1" v="75666"/>
    </bk>
    <bk>
      <rc t="1" v="75667"/>
    </bk>
    <bk>
      <rc t="1" v="75668"/>
    </bk>
    <bk>
      <rc t="1" v="75669"/>
    </bk>
    <bk>
      <rc t="1" v="75670"/>
    </bk>
    <bk>
      <rc t="1" v="75671"/>
    </bk>
    <bk>
      <rc t="1" v="75672"/>
    </bk>
    <bk>
      <rc t="1" v="75673"/>
    </bk>
    <bk>
      <rc t="1" v="75674"/>
    </bk>
    <bk>
      <rc t="1" v="75675"/>
    </bk>
    <bk>
      <rc t="1" v="75676"/>
    </bk>
    <bk>
      <rc t="1" v="75677"/>
    </bk>
    <bk>
      <rc t="1" v="75678"/>
    </bk>
    <bk>
      <rc t="1" v="75679"/>
    </bk>
    <bk>
      <rc t="1" v="75680"/>
    </bk>
    <bk>
      <rc t="1" v="75681"/>
    </bk>
    <bk>
      <rc t="1" v="75682"/>
    </bk>
    <bk>
      <rc t="1" v="75683"/>
    </bk>
    <bk>
      <rc t="1" v="75684"/>
    </bk>
    <bk>
      <rc t="1" v="75685"/>
    </bk>
    <bk>
      <rc t="1" v="75686"/>
    </bk>
    <bk>
      <rc t="1" v="75687"/>
    </bk>
    <bk>
      <rc t="1" v="75688"/>
    </bk>
    <bk>
      <rc t="1" v="75689"/>
    </bk>
    <bk>
      <rc t="1" v="75690"/>
    </bk>
    <bk>
      <rc t="1" v="75691"/>
    </bk>
    <bk>
      <rc t="1" v="75692"/>
    </bk>
    <bk>
      <rc t="1" v="75693"/>
    </bk>
    <bk>
      <rc t="1" v="75694"/>
    </bk>
    <bk>
      <rc t="1" v="75695"/>
    </bk>
    <bk>
      <rc t="1" v="75696"/>
    </bk>
    <bk>
      <rc t="1" v="75697"/>
    </bk>
    <bk>
      <rc t="1" v="75698"/>
    </bk>
    <bk>
      <rc t="1" v="75699"/>
    </bk>
    <bk>
      <rc t="1" v="75700"/>
    </bk>
    <bk>
      <rc t="1" v="75701"/>
    </bk>
    <bk>
      <rc t="1" v="75702"/>
    </bk>
    <bk>
      <rc t="1" v="75703"/>
    </bk>
    <bk>
      <rc t="1" v="75704"/>
    </bk>
    <bk>
      <rc t="1" v="75705"/>
    </bk>
    <bk>
      <rc t="1" v="75706"/>
    </bk>
    <bk>
      <rc t="1" v="75707"/>
    </bk>
    <bk>
      <rc t="1" v="75708"/>
    </bk>
    <bk>
      <rc t="1" v="75709"/>
    </bk>
    <bk>
      <rc t="1" v="75710"/>
    </bk>
    <bk>
      <rc t="1" v="75711"/>
    </bk>
    <bk>
      <rc t="1" v="75712"/>
    </bk>
    <bk>
      <rc t="1" v="75713"/>
    </bk>
    <bk>
      <rc t="1" v="75714"/>
    </bk>
    <bk>
      <rc t="1" v="75715"/>
    </bk>
    <bk>
      <rc t="1" v="75716"/>
    </bk>
    <bk>
      <rc t="1" v="75717"/>
    </bk>
    <bk>
      <rc t="1" v="75718"/>
    </bk>
    <bk>
      <rc t="1" v="75719"/>
    </bk>
    <bk>
      <rc t="1" v="75720"/>
    </bk>
    <bk>
      <rc t="1" v="75721"/>
    </bk>
    <bk>
      <rc t="1" v="75722"/>
    </bk>
    <bk>
      <rc t="1" v="75723"/>
    </bk>
    <bk>
      <rc t="1" v="75724"/>
    </bk>
    <bk>
      <rc t="1" v="75725"/>
    </bk>
    <bk>
      <rc t="1" v="75726"/>
    </bk>
    <bk>
      <rc t="1" v="75727"/>
    </bk>
    <bk>
      <rc t="1" v="75728"/>
    </bk>
    <bk>
      <rc t="1" v="75729"/>
    </bk>
    <bk>
      <rc t="1" v="75730"/>
    </bk>
    <bk>
      <rc t="1" v="75731"/>
    </bk>
    <bk>
      <rc t="1" v="75732"/>
    </bk>
    <bk>
      <rc t="1" v="75733"/>
    </bk>
    <bk>
      <rc t="1" v="75734"/>
    </bk>
    <bk>
      <rc t="1" v="75735"/>
    </bk>
    <bk>
      <rc t="1" v="75736"/>
    </bk>
    <bk>
      <rc t="1" v="75737"/>
    </bk>
    <bk>
      <rc t="1" v="75738"/>
    </bk>
    <bk>
      <rc t="1" v="75739"/>
    </bk>
    <bk>
      <rc t="1" v="75740"/>
    </bk>
    <bk>
      <rc t="1" v="75741"/>
    </bk>
    <bk>
      <rc t="1" v="75742"/>
    </bk>
    <bk>
      <rc t="1" v="75743"/>
    </bk>
    <bk>
      <rc t="1" v="75744"/>
    </bk>
    <bk>
      <rc t="1" v="75745"/>
    </bk>
    <bk>
      <rc t="1" v="75746"/>
    </bk>
    <bk>
      <rc t="1" v="75747"/>
    </bk>
    <bk>
      <rc t="1" v="75748"/>
    </bk>
    <bk>
      <rc t="1" v="75749"/>
    </bk>
    <bk>
      <rc t="1" v="75750"/>
    </bk>
    <bk>
      <rc t="1" v="75751"/>
    </bk>
    <bk>
      <rc t="1" v="75752"/>
    </bk>
    <bk>
      <rc t="1" v="75753"/>
    </bk>
    <bk>
      <rc t="1" v="75754"/>
    </bk>
    <bk>
      <rc t="1" v="75755"/>
    </bk>
    <bk>
      <rc t="1" v="75756"/>
    </bk>
    <bk>
      <rc t="1" v="75757"/>
    </bk>
    <bk>
      <rc t="1" v="75758"/>
    </bk>
    <bk>
      <rc t="1" v="75759"/>
    </bk>
    <bk>
      <rc t="1" v="75760"/>
    </bk>
    <bk>
      <rc t="1" v="75761"/>
    </bk>
    <bk>
      <rc t="1" v="75762"/>
    </bk>
    <bk>
      <rc t="1" v="75763"/>
    </bk>
    <bk>
      <rc t="1" v="75764"/>
    </bk>
    <bk>
      <rc t="1" v="75765"/>
    </bk>
    <bk>
      <rc t="1" v="75766"/>
    </bk>
    <bk>
      <rc t="1" v="75767"/>
    </bk>
    <bk>
      <rc t="1" v="75768"/>
    </bk>
    <bk>
      <rc t="1" v="75769"/>
    </bk>
    <bk>
      <rc t="1" v="75770"/>
    </bk>
    <bk>
      <rc t="1" v="75771"/>
    </bk>
    <bk>
      <rc t="1" v="75772"/>
    </bk>
    <bk>
      <rc t="1" v="75773"/>
    </bk>
    <bk>
      <rc t="1" v="75774"/>
    </bk>
    <bk>
      <rc t="1" v="75775"/>
    </bk>
    <bk>
      <rc t="1" v="75776"/>
    </bk>
    <bk>
      <rc t="1" v="75777"/>
    </bk>
    <bk>
      <rc t="1" v="75778"/>
    </bk>
    <bk>
      <rc t="1" v="75779"/>
    </bk>
    <bk>
      <rc t="1" v="75780"/>
    </bk>
    <bk>
      <rc t="1" v="75781"/>
    </bk>
    <bk>
      <rc t="1" v="75782"/>
    </bk>
    <bk>
      <rc t="1" v="75783"/>
    </bk>
    <bk>
      <rc t="1" v="75784"/>
    </bk>
    <bk>
      <rc t="1" v="75785"/>
    </bk>
    <bk>
      <rc t="1" v="75786"/>
    </bk>
    <bk>
      <rc t="1" v="75787"/>
    </bk>
    <bk>
      <rc t="1" v="75788"/>
    </bk>
    <bk>
      <rc t="1" v="75789"/>
    </bk>
    <bk>
      <rc t="1" v="75790"/>
    </bk>
    <bk>
      <rc t="1" v="75791"/>
    </bk>
    <bk>
      <rc t="1" v="75792"/>
    </bk>
    <bk>
      <rc t="1" v="75793"/>
    </bk>
    <bk>
      <rc t="1" v="75794"/>
    </bk>
    <bk>
      <rc t="1" v="75795"/>
    </bk>
    <bk>
      <rc t="1" v="75796"/>
    </bk>
    <bk>
      <rc t="1" v="75797"/>
    </bk>
    <bk>
      <rc t="1" v="75798"/>
    </bk>
    <bk>
      <rc t="1" v="75799"/>
    </bk>
    <bk>
      <rc t="1" v="75800"/>
    </bk>
    <bk>
      <rc t="1" v="75801"/>
    </bk>
    <bk>
      <rc t="1" v="75802"/>
    </bk>
    <bk>
      <rc t="1" v="75803"/>
    </bk>
    <bk>
      <rc t="1" v="75804"/>
    </bk>
    <bk>
      <rc t="1" v="75805"/>
    </bk>
    <bk>
      <rc t="1" v="75806"/>
    </bk>
    <bk>
      <rc t="1" v="75807"/>
    </bk>
    <bk>
      <rc t="1" v="75808"/>
    </bk>
    <bk>
      <rc t="1" v="75809"/>
    </bk>
    <bk>
      <rc t="1" v="75810"/>
    </bk>
    <bk>
      <rc t="1" v="75811"/>
    </bk>
    <bk>
      <rc t="1" v="75812"/>
    </bk>
    <bk>
      <rc t="1" v="75813"/>
    </bk>
    <bk>
      <rc t="1" v="75814"/>
    </bk>
    <bk>
      <rc t="1" v="75815"/>
    </bk>
    <bk>
      <rc t="1" v="75816"/>
    </bk>
    <bk>
      <rc t="1" v="75817"/>
    </bk>
    <bk>
      <rc t="1" v="75818"/>
    </bk>
    <bk>
      <rc t="1" v="75819"/>
    </bk>
    <bk>
      <rc t="1" v="75820"/>
    </bk>
    <bk>
      <rc t="1" v="75821"/>
    </bk>
    <bk>
      <rc t="1" v="75822"/>
    </bk>
    <bk>
      <rc t="1" v="75823"/>
    </bk>
    <bk>
      <rc t="1" v="75824"/>
    </bk>
    <bk>
      <rc t="1" v="75825"/>
    </bk>
    <bk>
      <rc t="1" v="75826"/>
    </bk>
    <bk>
      <rc t="1" v="75827"/>
    </bk>
    <bk>
      <rc t="1" v="75828"/>
    </bk>
    <bk>
      <rc t="1" v="75829"/>
    </bk>
    <bk>
      <rc t="1" v="75830"/>
    </bk>
    <bk>
      <rc t="1" v="75831"/>
    </bk>
    <bk>
      <rc t="1" v="75832"/>
    </bk>
    <bk>
      <rc t="1" v="75833"/>
    </bk>
    <bk>
      <rc t="1" v="75834"/>
    </bk>
    <bk>
      <rc t="1" v="75835"/>
    </bk>
    <bk>
      <rc t="1" v="75836"/>
    </bk>
    <bk>
      <rc t="1" v="75837"/>
    </bk>
    <bk>
      <rc t="1" v="75838"/>
    </bk>
    <bk>
      <rc t="1" v="75839"/>
    </bk>
    <bk>
      <rc t="1" v="75840"/>
    </bk>
    <bk>
      <rc t="1" v="75841"/>
    </bk>
    <bk>
      <rc t="1" v="75842"/>
    </bk>
    <bk>
      <rc t="1" v="75843"/>
    </bk>
    <bk>
      <rc t="1" v="75844"/>
    </bk>
    <bk>
      <rc t="1" v="75845"/>
    </bk>
    <bk>
      <rc t="1" v="75846"/>
    </bk>
    <bk>
      <rc t="1" v="75847"/>
    </bk>
    <bk>
      <rc t="1" v="75848"/>
    </bk>
    <bk>
      <rc t="1" v="75849"/>
    </bk>
    <bk>
      <rc t="1" v="75850"/>
    </bk>
    <bk>
      <rc t="1" v="75851"/>
    </bk>
    <bk>
      <rc t="1" v="75852"/>
    </bk>
    <bk>
      <rc t="1" v="75853"/>
    </bk>
    <bk>
      <rc t="1" v="75854"/>
    </bk>
    <bk>
      <rc t="1" v="75855"/>
    </bk>
    <bk>
      <rc t="1" v="75856"/>
    </bk>
    <bk>
      <rc t="1" v="75857"/>
    </bk>
    <bk>
      <rc t="1" v="75858"/>
    </bk>
    <bk>
      <rc t="1" v="75859"/>
    </bk>
    <bk>
      <rc t="1" v="75860"/>
    </bk>
    <bk>
      <rc t="1" v="75861"/>
    </bk>
    <bk>
      <rc t="1" v="75862"/>
    </bk>
    <bk>
      <rc t="1" v="75863"/>
    </bk>
    <bk>
      <rc t="1" v="75864"/>
    </bk>
    <bk>
      <rc t="1" v="75865"/>
    </bk>
    <bk>
      <rc t="1" v="75866"/>
    </bk>
    <bk>
      <rc t="1" v="75867"/>
    </bk>
    <bk>
      <rc t="1" v="75868"/>
    </bk>
    <bk>
      <rc t="1" v="75869"/>
    </bk>
    <bk>
      <rc t="1" v="75870"/>
    </bk>
    <bk>
      <rc t="1" v="75871"/>
    </bk>
    <bk>
      <rc t="1" v="75872"/>
    </bk>
    <bk>
      <rc t="1" v="75873"/>
    </bk>
    <bk>
      <rc t="1" v="75874"/>
    </bk>
    <bk>
      <rc t="1" v="75875"/>
    </bk>
    <bk>
      <rc t="1" v="75876"/>
    </bk>
    <bk>
      <rc t="1" v="75877"/>
    </bk>
    <bk>
      <rc t="1" v="75878"/>
    </bk>
    <bk>
      <rc t="1" v="75879"/>
    </bk>
    <bk>
      <rc t="1" v="75880"/>
    </bk>
    <bk>
      <rc t="1" v="75881"/>
    </bk>
    <bk>
      <rc t="1" v="75882"/>
    </bk>
    <bk>
      <rc t="1" v="75883"/>
    </bk>
    <bk>
      <rc t="1" v="75884"/>
    </bk>
    <bk>
      <rc t="1" v="75885"/>
    </bk>
    <bk>
      <rc t="1" v="75886"/>
    </bk>
    <bk>
      <rc t="1" v="75887"/>
    </bk>
    <bk>
      <rc t="1" v="75888"/>
    </bk>
    <bk>
      <rc t="1" v="75889"/>
    </bk>
    <bk>
      <rc t="1" v="75890"/>
    </bk>
    <bk>
      <rc t="1" v="75891"/>
    </bk>
    <bk>
      <rc t="1" v="75892"/>
    </bk>
    <bk>
      <rc t="1" v="75893"/>
    </bk>
    <bk>
      <rc t="1" v="75894"/>
    </bk>
    <bk>
      <rc t="1" v="75895"/>
    </bk>
    <bk>
      <rc t="1" v="75896"/>
    </bk>
    <bk>
      <rc t="1" v="75897"/>
    </bk>
    <bk>
      <rc t="1" v="75898"/>
    </bk>
    <bk>
      <rc t="1" v="75899"/>
    </bk>
    <bk>
      <rc t="1" v="75900"/>
    </bk>
    <bk>
      <rc t="1" v="75901"/>
    </bk>
    <bk>
      <rc t="1" v="75902"/>
    </bk>
    <bk>
      <rc t="1" v="75903"/>
    </bk>
    <bk>
      <rc t="1" v="75904"/>
    </bk>
    <bk>
      <rc t="1" v="75905"/>
    </bk>
    <bk>
      <rc t="1" v="75906"/>
    </bk>
    <bk>
      <rc t="1" v="75907"/>
    </bk>
    <bk>
      <rc t="1" v="75908"/>
    </bk>
    <bk>
      <rc t="1" v="75909"/>
    </bk>
    <bk>
      <rc t="1" v="75910"/>
    </bk>
    <bk>
      <rc t="1" v="75911"/>
    </bk>
    <bk>
      <rc t="1" v="75912"/>
    </bk>
    <bk>
      <rc t="1" v="75913"/>
    </bk>
    <bk>
      <rc t="1" v="75914"/>
    </bk>
    <bk>
      <rc t="1" v="75915"/>
    </bk>
    <bk>
      <rc t="1" v="75916"/>
    </bk>
    <bk>
      <rc t="1" v="75917"/>
    </bk>
    <bk>
      <rc t="1" v="75918"/>
    </bk>
    <bk>
      <rc t="1" v="75919"/>
    </bk>
    <bk>
      <rc t="1" v="75920"/>
    </bk>
    <bk>
      <rc t="1" v="75921"/>
    </bk>
    <bk>
      <rc t="1" v="75922"/>
    </bk>
    <bk>
      <rc t="1" v="75923"/>
    </bk>
    <bk>
      <rc t="1" v="75924"/>
    </bk>
    <bk>
      <rc t="1" v="75925"/>
    </bk>
    <bk>
      <rc t="1" v="75926"/>
    </bk>
    <bk>
      <rc t="1" v="75927"/>
    </bk>
    <bk>
      <rc t="1" v="75928"/>
    </bk>
    <bk>
      <rc t="1" v="75929"/>
    </bk>
    <bk>
      <rc t="1" v="75930"/>
    </bk>
    <bk>
      <rc t="1" v="75931"/>
    </bk>
    <bk>
      <rc t="1" v="75932"/>
    </bk>
    <bk>
      <rc t="1" v="75933"/>
    </bk>
    <bk>
      <rc t="1" v="75934"/>
    </bk>
    <bk>
      <rc t="1" v="75935"/>
    </bk>
    <bk>
      <rc t="1" v="75936"/>
    </bk>
    <bk>
      <rc t="1" v="75937"/>
    </bk>
    <bk>
      <rc t="1" v="75938"/>
    </bk>
    <bk>
      <rc t="1" v="75939"/>
    </bk>
    <bk>
      <rc t="1" v="75940"/>
    </bk>
    <bk>
      <rc t="1" v="75941"/>
    </bk>
    <bk>
      <rc t="1" v="75942"/>
    </bk>
    <bk>
      <rc t="1" v="75943"/>
    </bk>
    <bk>
      <rc t="1" v="75944"/>
    </bk>
    <bk>
      <rc t="1" v="75945"/>
    </bk>
    <bk>
      <rc t="1" v="75946"/>
    </bk>
    <bk>
      <rc t="1" v="75947"/>
    </bk>
    <bk>
      <rc t="1" v="75948"/>
    </bk>
    <bk>
      <rc t="1" v="75949"/>
    </bk>
    <bk>
      <rc t="1" v="75950"/>
    </bk>
    <bk>
      <rc t="1" v="75951"/>
    </bk>
    <bk>
      <rc t="1" v="75952"/>
    </bk>
    <bk>
      <rc t="1" v="75953"/>
    </bk>
    <bk>
      <rc t="1" v="75954"/>
    </bk>
    <bk>
      <rc t="1" v="75955"/>
    </bk>
    <bk>
      <rc t="1" v="75956"/>
    </bk>
    <bk>
      <rc t="1" v="75957"/>
    </bk>
    <bk>
      <rc t="1" v="75958"/>
    </bk>
    <bk>
      <rc t="1" v="75959"/>
    </bk>
    <bk>
      <rc t="1" v="75960"/>
    </bk>
    <bk>
      <rc t="1" v="75961"/>
    </bk>
    <bk>
      <rc t="1" v="75962"/>
    </bk>
    <bk>
      <rc t="1" v="75963"/>
    </bk>
    <bk>
      <rc t="1" v="75964"/>
    </bk>
    <bk>
      <rc t="1" v="75965"/>
    </bk>
    <bk>
      <rc t="1" v="75966"/>
    </bk>
    <bk>
      <rc t="1" v="75967"/>
    </bk>
    <bk>
      <rc t="1" v="75968"/>
    </bk>
    <bk>
      <rc t="1" v="75969"/>
    </bk>
    <bk>
      <rc t="1" v="75970"/>
    </bk>
    <bk>
      <rc t="1" v="75971"/>
    </bk>
    <bk>
      <rc t="1" v="75972"/>
    </bk>
    <bk>
      <rc t="1" v="75973"/>
    </bk>
    <bk>
      <rc t="1" v="75974"/>
    </bk>
    <bk>
      <rc t="1" v="75975"/>
    </bk>
    <bk>
      <rc t="1" v="75976"/>
    </bk>
    <bk>
      <rc t="1" v="75977"/>
    </bk>
    <bk>
      <rc t="1" v="75978"/>
    </bk>
    <bk>
      <rc t="1" v="75979"/>
    </bk>
    <bk>
      <rc t="1" v="75980"/>
    </bk>
    <bk>
      <rc t="1" v="75981"/>
    </bk>
    <bk>
      <rc t="1" v="75982"/>
    </bk>
    <bk>
      <rc t="1" v="75983"/>
    </bk>
    <bk>
      <rc t="1" v="75984"/>
    </bk>
    <bk>
      <rc t="1" v="75985"/>
    </bk>
    <bk>
      <rc t="1" v="75986"/>
    </bk>
    <bk>
      <rc t="1" v="75987"/>
    </bk>
    <bk>
      <rc t="1" v="75988"/>
    </bk>
    <bk>
      <rc t="1" v="75989"/>
    </bk>
    <bk>
      <rc t="1" v="75990"/>
    </bk>
    <bk>
      <rc t="1" v="75991"/>
    </bk>
    <bk>
      <rc t="1" v="75992"/>
    </bk>
    <bk>
      <rc t="1" v="75993"/>
    </bk>
    <bk>
      <rc t="1" v="75994"/>
    </bk>
    <bk>
      <rc t="1" v="75995"/>
    </bk>
    <bk>
      <rc t="1" v="75996"/>
    </bk>
    <bk>
      <rc t="1" v="75997"/>
    </bk>
    <bk>
      <rc t="1" v="75998"/>
    </bk>
    <bk>
      <rc t="1" v="75999"/>
    </bk>
    <bk>
      <rc t="1" v="76000"/>
    </bk>
    <bk>
      <rc t="1" v="76001"/>
    </bk>
    <bk>
      <rc t="1" v="76002"/>
    </bk>
    <bk>
      <rc t="1" v="76003"/>
    </bk>
    <bk>
      <rc t="1" v="76004"/>
    </bk>
    <bk>
      <rc t="1" v="76005"/>
    </bk>
    <bk>
      <rc t="1" v="76006"/>
    </bk>
    <bk>
      <rc t="1" v="76007"/>
    </bk>
    <bk>
      <rc t="1" v="76008"/>
    </bk>
    <bk>
      <rc t="1" v="76009"/>
    </bk>
    <bk>
      <rc t="1" v="76010"/>
    </bk>
    <bk>
      <rc t="1" v="76011"/>
    </bk>
    <bk>
      <rc t="1" v="76012"/>
    </bk>
    <bk>
      <rc t="1" v="76013"/>
    </bk>
    <bk>
      <rc t="1" v="76014"/>
    </bk>
    <bk>
      <rc t="1" v="76015"/>
    </bk>
    <bk>
      <rc t="1" v="76016"/>
    </bk>
    <bk>
      <rc t="1" v="76017"/>
    </bk>
    <bk>
      <rc t="1" v="76018"/>
    </bk>
    <bk>
      <rc t="1" v="76019"/>
    </bk>
    <bk>
      <rc t="1" v="76020"/>
    </bk>
    <bk>
      <rc t="1" v="76021"/>
    </bk>
    <bk>
      <rc t="1" v="76022"/>
    </bk>
    <bk>
      <rc t="1" v="76023"/>
    </bk>
    <bk>
      <rc t="1" v="76024"/>
    </bk>
    <bk>
      <rc t="1" v="76025"/>
    </bk>
    <bk>
      <rc t="1" v="76026"/>
    </bk>
    <bk>
      <rc t="1" v="76027"/>
    </bk>
    <bk>
      <rc t="1" v="76028"/>
    </bk>
    <bk>
      <rc t="1" v="76029"/>
    </bk>
    <bk>
      <rc t="1" v="76030"/>
    </bk>
    <bk>
      <rc t="1" v="76031"/>
    </bk>
    <bk>
      <rc t="1" v="76032"/>
    </bk>
    <bk>
      <rc t="1" v="76033"/>
    </bk>
    <bk>
      <rc t="1" v="76034"/>
    </bk>
    <bk>
      <rc t="1" v="76035"/>
    </bk>
    <bk>
      <rc t="1" v="76036"/>
    </bk>
    <bk>
      <rc t="1" v="76037"/>
    </bk>
    <bk>
      <rc t="1" v="76038"/>
    </bk>
    <bk>
      <rc t="1" v="76039"/>
    </bk>
    <bk>
      <rc t="1" v="76040"/>
    </bk>
    <bk>
      <rc t="1" v="76041"/>
    </bk>
    <bk>
      <rc t="1" v="76042"/>
    </bk>
    <bk>
      <rc t="1" v="76043"/>
    </bk>
    <bk>
      <rc t="1" v="76044"/>
    </bk>
    <bk>
      <rc t="1" v="76045"/>
    </bk>
    <bk>
      <rc t="1" v="76046"/>
    </bk>
    <bk>
      <rc t="1" v="76047"/>
    </bk>
    <bk>
      <rc t="1" v="76048"/>
    </bk>
    <bk>
      <rc t="1" v="76049"/>
    </bk>
    <bk>
      <rc t="1" v="76050"/>
    </bk>
    <bk>
      <rc t="1" v="76051"/>
    </bk>
    <bk>
      <rc t="1" v="76052"/>
    </bk>
    <bk>
      <rc t="1" v="76053"/>
    </bk>
    <bk>
      <rc t="1" v="76054"/>
    </bk>
    <bk>
      <rc t="1" v="76055"/>
    </bk>
    <bk>
      <rc t="1" v="76056"/>
    </bk>
    <bk>
      <rc t="1" v="76057"/>
    </bk>
    <bk>
      <rc t="1" v="76058"/>
    </bk>
    <bk>
      <rc t="1" v="76059"/>
    </bk>
    <bk>
      <rc t="1" v="76060"/>
    </bk>
    <bk>
      <rc t="1" v="76061"/>
    </bk>
    <bk>
      <rc t="1" v="76062"/>
    </bk>
    <bk>
      <rc t="1" v="76063"/>
    </bk>
    <bk>
      <rc t="1" v="76064"/>
    </bk>
    <bk>
      <rc t="1" v="76065"/>
    </bk>
    <bk>
      <rc t="1" v="76066"/>
    </bk>
    <bk>
      <rc t="1" v="76067"/>
    </bk>
    <bk>
      <rc t="1" v="76068"/>
    </bk>
    <bk>
      <rc t="1" v="76069"/>
    </bk>
    <bk>
      <rc t="1" v="76070"/>
    </bk>
    <bk>
      <rc t="1" v="76071"/>
    </bk>
    <bk>
      <rc t="1" v="76072"/>
    </bk>
    <bk>
      <rc t="1" v="76073"/>
    </bk>
    <bk>
      <rc t="1" v="76074"/>
    </bk>
    <bk>
      <rc t="1" v="76075"/>
    </bk>
    <bk>
      <rc t="1" v="76076"/>
    </bk>
    <bk>
      <rc t="1" v="76077"/>
    </bk>
    <bk>
      <rc t="1" v="76078"/>
    </bk>
    <bk>
      <rc t="1" v="76079"/>
    </bk>
    <bk>
      <rc t="1" v="76080"/>
    </bk>
    <bk>
      <rc t="1" v="76081"/>
    </bk>
    <bk>
      <rc t="1" v="76082"/>
    </bk>
    <bk>
      <rc t="1" v="76083"/>
    </bk>
    <bk>
      <rc t="1" v="76084"/>
    </bk>
    <bk>
      <rc t="1" v="76085"/>
    </bk>
    <bk>
      <rc t="1" v="76086"/>
    </bk>
    <bk>
      <rc t="1" v="76087"/>
    </bk>
    <bk>
      <rc t="1" v="76088"/>
    </bk>
    <bk>
      <rc t="1" v="76089"/>
    </bk>
    <bk>
      <rc t="1" v="76090"/>
    </bk>
    <bk>
      <rc t="1" v="76091"/>
    </bk>
    <bk>
      <rc t="1" v="76092"/>
    </bk>
    <bk>
      <rc t="1" v="76093"/>
    </bk>
    <bk>
      <rc t="1" v="76094"/>
    </bk>
    <bk>
      <rc t="1" v="76095"/>
    </bk>
    <bk>
      <rc t="1" v="76096"/>
    </bk>
    <bk>
      <rc t="1" v="76097"/>
    </bk>
    <bk>
      <rc t="1" v="76098"/>
    </bk>
    <bk>
      <rc t="1" v="76099"/>
    </bk>
    <bk>
      <rc t="1" v="76100"/>
    </bk>
    <bk>
      <rc t="1" v="76101"/>
    </bk>
    <bk>
      <rc t="1" v="76102"/>
    </bk>
    <bk>
      <rc t="1" v="76103"/>
    </bk>
    <bk>
      <rc t="1" v="76104"/>
    </bk>
    <bk>
      <rc t="1" v="76105"/>
    </bk>
    <bk>
      <rc t="1" v="76106"/>
    </bk>
    <bk>
      <rc t="1" v="76107"/>
    </bk>
    <bk>
      <rc t="1" v="76108"/>
    </bk>
    <bk>
      <rc t="1" v="76109"/>
    </bk>
    <bk>
      <rc t="1" v="76110"/>
    </bk>
    <bk>
      <rc t="1" v="76111"/>
    </bk>
    <bk>
      <rc t="1" v="76112"/>
    </bk>
    <bk>
      <rc t="1" v="76113"/>
    </bk>
    <bk>
      <rc t="1" v="76114"/>
    </bk>
    <bk>
      <rc t="1" v="76115"/>
    </bk>
    <bk>
      <rc t="1" v="76116"/>
    </bk>
    <bk>
      <rc t="1" v="76117"/>
    </bk>
    <bk>
      <rc t="1" v="76118"/>
    </bk>
    <bk>
      <rc t="1" v="76119"/>
    </bk>
    <bk>
      <rc t="1" v="76120"/>
    </bk>
    <bk>
      <rc t="1" v="76121"/>
    </bk>
    <bk>
      <rc t="1" v="76122"/>
    </bk>
    <bk>
      <rc t="1" v="76123"/>
    </bk>
    <bk>
      <rc t="1" v="76124"/>
    </bk>
    <bk>
      <rc t="1" v="76125"/>
    </bk>
    <bk>
      <rc t="1" v="76126"/>
    </bk>
    <bk>
      <rc t="1" v="76127"/>
    </bk>
    <bk>
      <rc t="1" v="76128"/>
    </bk>
    <bk>
      <rc t="1" v="76129"/>
    </bk>
    <bk>
      <rc t="1" v="76130"/>
    </bk>
    <bk>
      <rc t="1" v="76131"/>
    </bk>
    <bk>
      <rc t="1" v="76132"/>
    </bk>
    <bk>
      <rc t="1" v="76133"/>
    </bk>
    <bk>
      <rc t="1" v="76134"/>
    </bk>
    <bk>
      <rc t="1" v="76135"/>
    </bk>
    <bk>
      <rc t="1" v="76136"/>
    </bk>
    <bk>
      <rc t="1" v="76137"/>
    </bk>
    <bk>
      <rc t="1" v="76138"/>
    </bk>
    <bk>
      <rc t="1" v="76139"/>
    </bk>
    <bk>
      <rc t="1" v="76140"/>
    </bk>
    <bk>
      <rc t="1" v="76141"/>
    </bk>
    <bk>
      <rc t="1" v="76142"/>
    </bk>
    <bk>
      <rc t="1" v="76143"/>
    </bk>
    <bk>
      <rc t="1" v="76144"/>
    </bk>
    <bk>
      <rc t="1" v="76145"/>
    </bk>
    <bk>
      <rc t="1" v="76146"/>
    </bk>
    <bk>
      <rc t="1" v="76147"/>
    </bk>
    <bk>
      <rc t="1" v="76148"/>
    </bk>
    <bk>
      <rc t="1" v="76149"/>
    </bk>
    <bk>
      <rc t="1" v="76150"/>
    </bk>
    <bk>
      <rc t="1" v="76151"/>
    </bk>
    <bk>
      <rc t="1" v="76152"/>
    </bk>
    <bk>
      <rc t="1" v="76153"/>
    </bk>
    <bk>
      <rc t="1" v="76154"/>
    </bk>
    <bk>
      <rc t="1" v="76155"/>
    </bk>
    <bk>
      <rc t="1" v="76156"/>
    </bk>
    <bk>
      <rc t="1" v="76157"/>
    </bk>
    <bk>
      <rc t="1" v="76158"/>
    </bk>
    <bk>
      <rc t="1" v="76159"/>
    </bk>
    <bk>
      <rc t="1" v="76160"/>
    </bk>
    <bk>
      <rc t="1" v="76161"/>
    </bk>
    <bk>
      <rc t="1" v="76162"/>
    </bk>
    <bk>
      <rc t="1" v="76163"/>
    </bk>
    <bk>
      <rc t="1" v="76164"/>
    </bk>
    <bk>
      <rc t="1" v="76165"/>
    </bk>
    <bk>
      <rc t="1" v="76166"/>
    </bk>
    <bk>
      <rc t="1" v="76167"/>
    </bk>
    <bk>
      <rc t="1" v="76168"/>
    </bk>
    <bk>
      <rc t="1" v="76169"/>
    </bk>
    <bk>
      <rc t="1" v="76170"/>
    </bk>
    <bk>
      <rc t="1" v="76171"/>
    </bk>
    <bk>
      <rc t="1" v="76172"/>
    </bk>
    <bk>
      <rc t="1" v="76173"/>
    </bk>
    <bk>
      <rc t="1" v="76174"/>
    </bk>
    <bk>
      <rc t="1" v="76175"/>
    </bk>
    <bk>
      <rc t="1" v="76176"/>
    </bk>
    <bk>
      <rc t="1" v="76177"/>
    </bk>
    <bk>
      <rc t="1" v="76178"/>
    </bk>
    <bk>
      <rc t="1" v="76179"/>
    </bk>
    <bk>
      <rc t="1" v="76180"/>
    </bk>
    <bk>
      <rc t="1" v="76181"/>
    </bk>
    <bk>
      <rc t="1" v="76182"/>
    </bk>
    <bk>
      <rc t="1" v="76183"/>
    </bk>
    <bk>
      <rc t="1" v="76184"/>
    </bk>
    <bk>
      <rc t="1" v="76185"/>
    </bk>
    <bk>
      <rc t="1" v="76186"/>
    </bk>
    <bk>
      <rc t="1" v="76187"/>
    </bk>
    <bk>
      <rc t="1" v="76188"/>
    </bk>
    <bk>
      <rc t="1" v="76189"/>
    </bk>
    <bk>
      <rc t="1" v="76190"/>
    </bk>
    <bk>
      <rc t="1" v="76191"/>
    </bk>
    <bk>
      <rc t="1" v="76192"/>
    </bk>
    <bk>
      <rc t="1" v="76193"/>
    </bk>
    <bk>
      <rc t="1" v="76194"/>
    </bk>
    <bk>
      <rc t="1" v="76195"/>
    </bk>
    <bk>
      <rc t="1" v="76196"/>
    </bk>
    <bk>
      <rc t="1" v="76197"/>
    </bk>
    <bk>
      <rc t="1" v="76198"/>
    </bk>
    <bk>
      <rc t="1" v="76199"/>
    </bk>
    <bk>
      <rc t="1" v="76200"/>
    </bk>
    <bk>
      <rc t="1" v="76201"/>
    </bk>
    <bk>
      <rc t="1" v="76202"/>
    </bk>
    <bk>
      <rc t="1" v="76203"/>
    </bk>
    <bk>
      <rc t="1" v="76204"/>
    </bk>
    <bk>
      <rc t="1" v="76205"/>
    </bk>
    <bk>
      <rc t="1" v="76206"/>
    </bk>
    <bk>
      <rc t="1" v="76207"/>
    </bk>
    <bk>
      <rc t="1" v="76208"/>
    </bk>
    <bk>
      <rc t="1" v="76209"/>
    </bk>
    <bk>
      <rc t="1" v="76210"/>
    </bk>
    <bk>
      <rc t="1" v="76211"/>
    </bk>
    <bk>
      <rc t="1" v="76212"/>
    </bk>
    <bk>
      <rc t="1" v="76213"/>
    </bk>
    <bk>
      <rc t="1" v="76214"/>
    </bk>
    <bk>
      <rc t="1" v="76215"/>
    </bk>
    <bk>
      <rc t="1" v="76216"/>
    </bk>
    <bk>
      <rc t="1" v="76217"/>
    </bk>
    <bk>
      <rc t="1" v="76218"/>
    </bk>
    <bk>
      <rc t="1" v="76219"/>
    </bk>
    <bk>
      <rc t="1" v="76220"/>
    </bk>
    <bk>
      <rc t="1" v="76221"/>
    </bk>
    <bk>
      <rc t="1" v="76222"/>
    </bk>
    <bk>
      <rc t="1" v="76223"/>
    </bk>
    <bk>
      <rc t="1" v="76224"/>
    </bk>
    <bk>
      <rc t="1" v="76225"/>
    </bk>
    <bk>
      <rc t="1" v="76226"/>
    </bk>
    <bk>
      <rc t="1" v="76227"/>
    </bk>
    <bk>
      <rc t="1" v="76228"/>
    </bk>
    <bk>
      <rc t="1" v="76229"/>
    </bk>
    <bk>
      <rc t="1" v="76230"/>
    </bk>
    <bk>
      <rc t="1" v="76231"/>
    </bk>
    <bk>
      <rc t="1" v="76232"/>
    </bk>
    <bk>
      <rc t="1" v="76233"/>
    </bk>
    <bk>
      <rc t="1" v="76234"/>
    </bk>
    <bk>
      <rc t="1" v="76235"/>
    </bk>
    <bk>
      <rc t="1" v="76236"/>
    </bk>
    <bk>
      <rc t="1" v="76237"/>
    </bk>
    <bk>
      <rc t="1" v="76238"/>
    </bk>
    <bk>
      <rc t="1" v="76239"/>
    </bk>
    <bk>
      <rc t="1" v="76240"/>
    </bk>
    <bk>
      <rc t="1" v="76241"/>
    </bk>
    <bk>
      <rc t="1" v="76242"/>
    </bk>
    <bk>
      <rc t="1" v="76243"/>
    </bk>
    <bk>
      <rc t="1" v="76244"/>
    </bk>
    <bk>
      <rc t="1" v="76245"/>
    </bk>
    <bk>
      <rc t="1" v="76246"/>
    </bk>
    <bk>
      <rc t="1" v="76247"/>
    </bk>
    <bk>
      <rc t="1" v="76248"/>
    </bk>
    <bk>
      <rc t="1" v="76249"/>
    </bk>
    <bk>
      <rc t="1" v="76250"/>
    </bk>
    <bk>
      <rc t="1" v="76251"/>
    </bk>
    <bk>
      <rc t="1" v="76252"/>
    </bk>
    <bk>
      <rc t="1" v="76253"/>
    </bk>
    <bk>
      <rc t="1" v="76254"/>
    </bk>
    <bk>
      <rc t="1" v="76255"/>
    </bk>
    <bk>
      <rc t="1" v="76256"/>
    </bk>
    <bk>
      <rc t="1" v="76257"/>
    </bk>
    <bk>
      <rc t="1" v="76258"/>
    </bk>
    <bk>
      <rc t="1" v="76259"/>
    </bk>
    <bk>
      <rc t="1" v="76260"/>
    </bk>
    <bk>
      <rc t="1" v="76261"/>
    </bk>
    <bk>
      <rc t="1" v="76262"/>
    </bk>
    <bk>
      <rc t="1" v="76263"/>
    </bk>
    <bk>
      <rc t="1" v="76264"/>
    </bk>
    <bk>
      <rc t="1" v="76265"/>
    </bk>
    <bk>
      <rc t="1" v="76266"/>
    </bk>
    <bk>
      <rc t="1" v="76267"/>
    </bk>
    <bk>
      <rc t="1" v="76268"/>
    </bk>
    <bk>
      <rc t="1" v="76269"/>
    </bk>
    <bk>
      <rc t="1" v="76270"/>
    </bk>
    <bk>
      <rc t="1" v="76271"/>
    </bk>
    <bk>
      <rc t="1" v="76272"/>
    </bk>
    <bk>
      <rc t="1" v="76273"/>
    </bk>
    <bk>
      <rc t="1" v="76274"/>
    </bk>
    <bk>
      <rc t="1" v="76275"/>
    </bk>
    <bk>
      <rc t="1" v="76276"/>
    </bk>
    <bk>
      <rc t="1" v="76277"/>
    </bk>
    <bk>
      <rc t="1" v="76278"/>
    </bk>
    <bk>
      <rc t="1" v="76279"/>
    </bk>
    <bk>
      <rc t="1" v="76280"/>
    </bk>
    <bk>
      <rc t="1" v="76281"/>
    </bk>
    <bk>
      <rc t="1" v="76282"/>
    </bk>
    <bk>
      <rc t="1" v="76283"/>
    </bk>
    <bk>
      <rc t="1" v="76284"/>
    </bk>
    <bk>
      <rc t="1" v="76285"/>
    </bk>
    <bk>
      <rc t="1" v="76286"/>
    </bk>
    <bk>
      <rc t="1" v="76287"/>
    </bk>
    <bk>
      <rc t="1" v="76288"/>
    </bk>
    <bk>
      <rc t="1" v="76289"/>
    </bk>
    <bk>
      <rc t="1" v="76290"/>
    </bk>
    <bk>
      <rc t="1" v="76291"/>
    </bk>
    <bk>
      <rc t="1" v="76292"/>
    </bk>
    <bk>
      <rc t="1" v="76293"/>
    </bk>
    <bk>
      <rc t="1" v="76294"/>
    </bk>
    <bk>
      <rc t="1" v="76295"/>
    </bk>
    <bk>
      <rc t="1" v="76296"/>
    </bk>
    <bk>
      <rc t="1" v="76297"/>
    </bk>
    <bk>
      <rc t="1" v="76298"/>
    </bk>
    <bk>
      <rc t="1" v="76299"/>
    </bk>
    <bk>
      <rc t="1" v="76300"/>
    </bk>
    <bk>
      <rc t="1" v="76301"/>
    </bk>
    <bk>
      <rc t="1" v="76302"/>
    </bk>
    <bk>
      <rc t="1" v="76303"/>
    </bk>
    <bk>
      <rc t="1" v="76304"/>
    </bk>
    <bk>
      <rc t="1" v="76305"/>
    </bk>
    <bk>
      <rc t="1" v="76306"/>
    </bk>
    <bk>
      <rc t="1" v="76307"/>
    </bk>
    <bk>
      <rc t="1" v="76308"/>
    </bk>
    <bk>
      <rc t="1" v="76309"/>
    </bk>
    <bk>
      <rc t="1" v="76310"/>
    </bk>
    <bk>
      <rc t="1" v="76311"/>
    </bk>
    <bk>
      <rc t="1" v="76312"/>
    </bk>
    <bk>
      <rc t="1" v="76313"/>
    </bk>
    <bk>
      <rc t="1" v="76314"/>
    </bk>
    <bk>
      <rc t="1" v="76315"/>
    </bk>
    <bk>
      <rc t="1" v="76316"/>
    </bk>
    <bk>
      <rc t="1" v="76317"/>
    </bk>
    <bk>
      <rc t="1" v="76318"/>
    </bk>
    <bk>
      <rc t="1" v="76319"/>
    </bk>
    <bk>
      <rc t="1" v="76320"/>
    </bk>
    <bk>
      <rc t="1" v="76321"/>
    </bk>
    <bk>
      <rc t="1" v="76322"/>
    </bk>
    <bk>
      <rc t="1" v="76323"/>
    </bk>
    <bk>
      <rc t="1" v="76324"/>
    </bk>
    <bk>
      <rc t="1" v="76325"/>
    </bk>
    <bk>
      <rc t="1" v="76326"/>
    </bk>
    <bk>
      <rc t="1" v="76327"/>
    </bk>
    <bk>
      <rc t="1" v="76328"/>
    </bk>
    <bk>
      <rc t="1" v="76329"/>
    </bk>
    <bk>
      <rc t="1" v="76330"/>
    </bk>
    <bk>
      <rc t="1" v="76331"/>
    </bk>
    <bk>
      <rc t="1" v="76332"/>
    </bk>
    <bk>
      <rc t="1" v="76333"/>
    </bk>
    <bk>
      <rc t="1" v="76334"/>
    </bk>
    <bk>
      <rc t="1" v="76335"/>
    </bk>
    <bk>
      <rc t="1" v="76336"/>
    </bk>
    <bk>
      <rc t="1" v="76337"/>
    </bk>
    <bk>
      <rc t="1" v="76338"/>
    </bk>
    <bk>
      <rc t="1" v="76339"/>
    </bk>
    <bk>
      <rc t="1" v="76340"/>
    </bk>
    <bk>
      <rc t="1" v="76341"/>
    </bk>
    <bk>
      <rc t="1" v="76342"/>
    </bk>
    <bk>
      <rc t="1" v="76343"/>
    </bk>
    <bk>
      <rc t="1" v="76344"/>
    </bk>
    <bk>
      <rc t="1" v="76345"/>
    </bk>
    <bk>
      <rc t="1" v="76346"/>
    </bk>
    <bk>
      <rc t="1" v="76347"/>
    </bk>
    <bk>
      <rc t="1" v="76348"/>
    </bk>
    <bk>
      <rc t="1" v="76349"/>
    </bk>
    <bk>
      <rc t="1" v="76350"/>
    </bk>
    <bk>
      <rc t="1" v="76351"/>
    </bk>
    <bk>
      <rc t="1" v="76352"/>
    </bk>
    <bk>
      <rc t="1" v="76353"/>
    </bk>
    <bk>
      <rc t="1" v="76354"/>
    </bk>
    <bk>
      <rc t="1" v="76355"/>
    </bk>
    <bk>
      <rc t="1" v="76356"/>
    </bk>
    <bk>
      <rc t="1" v="76357"/>
    </bk>
    <bk>
      <rc t="1" v="76358"/>
    </bk>
    <bk>
      <rc t="1" v="76359"/>
    </bk>
    <bk>
      <rc t="1" v="76360"/>
    </bk>
    <bk>
      <rc t="1" v="76361"/>
    </bk>
    <bk>
      <rc t="1" v="76362"/>
    </bk>
    <bk>
      <rc t="1" v="76363"/>
    </bk>
    <bk>
      <rc t="1" v="76364"/>
    </bk>
    <bk>
      <rc t="1" v="76365"/>
    </bk>
    <bk>
      <rc t="1" v="76366"/>
    </bk>
    <bk>
      <rc t="1" v="76367"/>
    </bk>
    <bk>
      <rc t="1" v="76368"/>
    </bk>
    <bk>
      <rc t="1" v="76369"/>
    </bk>
    <bk>
      <rc t="1" v="76370"/>
    </bk>
    <bk>
      <rc t="1" v="76371"/>
    </bk>
    <bk>
      <rc t="1" v="76372"/>
    </bk>
    <bk>
      <rc t="1" v="76373"/>
    </bk>
    <bk>
      <rc t="1" v="76374"/>
    </bk>
    <bk>
      <rc t="1" v="76375"/>
    </bk>
    <bk>
      <rc t="1" v="76376"/>
    </bk>
    <bk>
      <rc t="1" v="76377"/>
    </bk>
    <bk>
      <rc t="1" v="76378"/>
    </bk>
    <bk>
      <rc t="1" v="76379"/>
    </bk>
    <bk>
      <rc t="1" v="76380"/>
    </bk>
    <bk>
      <rc t="1" v="76381"/>
    </bk>
    <bk>
      <rc t="1" v="76382"/>
    </bk>
    <bk>
      <rc t="1" v="76383"/>
    </bk>
    <bk>
      <rc t="1" v="76384"/>
    </bk>
    <bk>
      <rc t="1" v="76385"/>
    </bk>
    <bk>
      <rc t="1" v="76386"/>
    </bk>
    <bk>
      <rc t="1" v="76387"/>
    </bk>
    <bk>
      <rc t="1" v="76388"/>
    </bk>
    <bk>
      <rc t="1" v="76389"/>
    </bk>
    <bk>
      <rc t="1" v="76390"/>
    </bk>
    <bk>
      <rc t="1" v="76391"/>
    </bk>
    <bk>
      <rc t="1" v="76392"/>
    </bk>
    <bk>
      <rc t="1" v="76393"/>
    </bk>
    <bk>
      <rc t="1" v="76394"/>
    </bk>
    <bk>
      <rc t="1" v="76395"/>
    </bk>
    <bk>
      <rc t="1" v="76396"/>
    </bk>
    <bk>
      <rc t="1" v="76397"/>
    </bk>
    <bk>
      <rc t="1" v="76398"/>
    </bk>
    <bk>
      <rc t="1" v="76399"/>
    </bk>
    <bk>
      <rc t="1" v="76400"/>
    </bk>
    <bk>
      <rc t="1" v="76401"/>
    </bk>
    <bk>
      <rc t="1" v="76402"/>
    </bk>
    <bk>
      <rc t="1" v="76403"/>
    </bk>
    <bk>
      <rc t="1" v="76404"/>
    </bk>
    <bk>
      <rc t="1" v="76405"/>
    </bk>
    <bk>
      <rc t="1" v="76406"/>
    </bk>
    <bk>
      <rc t="1" v="76407"/>
    </bk>
    <bk>
      <rc t="1" v="76408"/>
    </bk>
    <bk>
      <rc t="1" v="76409"/>
    </bk>
    <bk>
      <rc t="1" v="76410"/>
    </bk>
    <bk>
      <rc t="1" v="76411"/>
    </bk>
    <bk>
      <rc t="1" v="76412"/>
    </bk>
    <bk>
      <rc t="1" v="76413"/>
    </bk>
    <bk>
      <rc t="1" v="76414"/>
    </bk>
    <bk>
      <rc t="1" v="76415"/>
    </bk>
    <bk>
      <rc t="1" v="76416"/>
    </bk>
    <bk>
      <rc t="1" v="76417"/>
    </bk>
    <bk>
      <rc t="1" v="76418"/>
    </bk>
    <bk>
      <rc t="1" v="76419"/>
    </bk>
    <bk>
      <rc t="1" v="76420"/>
    </bk>
    <bk>
      <rc t="1" v="76421"/>
    </bk>
    <bk>
      <rc t="1" v="76422"/>
    </bk>
    <bk>
      <rc t="1" v="76423"/>
    </bk>
    <bk>
      <rc t="1" v="76424"/>
    </bk>
    <bk>
      <rc t="1" v="76425"/>
    </bk>
    <bk>
      <rc t="1" v="76426"/>
    </bk>
    <bk>
      <rc t="1" v="76427"/>
    </bk>
    <bk>
      <rc t="1" v="76428"/>
    </bk>
    <bk>
      <rc t="1" v="76429"/>
    </bk>
    <bk>
      <rc t="1" v="76430"/>
    </bk>
    <bk>
      <rc t="1" v="76431"/>
    </bk>
    <bk>
      <rc t="1" v="76432"/>
    </bk>
    <bk>
      <rc t="1" v="76433"/>
    </bk>
    <bk>
      <rc t="1" v="76434"/>
    </bk>
    <bk>
      <rc t="1" v="76435"/>
    </bk>
    <bk>
      <rc t="1" v="76436"/>
    </bk>
    <bk>
      <rc t="1" v="76437"/>
    </bk>
    <bk>
      <rc t="1" v="76438"/>
    </bk>
    <bk>
      <rc t="1" v="76439"/>
    </bk>
    <bk>
      <rc t="1" v="76440"/>
    </bk>
    <bk>
      <rc t="1" v="76441"/>
    </bk>
    <bk>
      <rc t="1" v="76442"/>
    </bk>
    <bk>
      <rc t="1" v="76443"/>
    </bk>
    <bk>
      <rc t="1" v="76444"/>
    </bk>
    <bk>
      <rc t="1" v="76445"/>
    </bk>
    <bk>
      <rc t="1" v="76446"/>
    </bk>
    <bk>
      <rc t="1" v="76447"/>
    </bk>
    <bk>
      <rc t="1" v="76448"/>
    </bk>
    <bk>
      <rc t="1" v="76449"/>
    </bk>
    <bk>
      <rc t="1" v="76450"/>
    </bk>
    <bk>
      <rc t="1" v="76451"/>
    </bk>
    <bk>
      <rc t="1" v="76452"/>
    </bk>
    <bk>
      <rc t="1" v="76453"/>
    </bk>
    <bk>
      <rc t="1" v="76454"/>
    </bk>
    <bk>
      <rc t="1" v="76455"/>
    </bk>
    <bk>
      <rc t="1" v="76456"/>
    </bk>
    <bk>
      <rc t="1" v="76457"/>
    </bk>
    <bk>
      <rc t="1" v="76458"/>
    </bk>
    <bk>
      <rc t="1" v="76459"/>
    </bk>
    <bk>
      <rc t="1" v="76460"/>
    </bk>
    <bk>
      <rc t="1" v="76461"/>
    </bk>
    <bk>
      <rc t="1" v="76462"/>
    </bk>
    <bk>
      <rc t="1" v="76463"/>
    </bk>
    <bk>
      <rc t="1" v="76464"/>
    </bk>
    <bk>
      <rc t="1" v="76465"/>
    </bk>
    <bk>
      <rc t="1" v="76466"/>
    </bk>
    <bk>
      <rc t="1" v="76467"/>
    </bk>
    <bk>
      <rc t="1" v="76468"/>
    </bk>
    <bk>
      <rc t="1" v="76469"/>
    </bk>
    <bk>
      <rc t="1" v="76470"/>
    </bk>
    <bk>
      <rc t="1" v="76471"/>
    </bk>
    <bk>
      <rc t="1" v="76472"/>
    </bk>
    <bk>
      <rc t="1" v="76473"/>
    </bk>
    <bk>
      <rc t="1" v="76474"/>
    </bk>
    <bk>
      <rc t="1" v="76475"/>
    </bk>
    <bk>
      <rc t="1" v="76476"/>
    </bk>
    <bk>
      <rc t="1" v="76477"/>
    </bk>
    <bk>
      <rc t="1" v="76478"/>
    </bk>
    <bk>
      <rc t="1" v="76479"/>
    </bk>
    <bk>
      <rc t="1" v="76480"/>
    </bk>
    <bk>
      <rc t="1" v="76481"/>
    </bk>
    <bk>
      <rc t="1" v="76482"/>
    </bk>
    <bk>
      <rc t="1" v="76483"/>
    </bk>
    <bk>
      <rc t="1" v="76484"/>
    </bk>
    <bk>
      <rc t="1" v="76485"/>
    </bk>
    <bk>
      <rc t="1" v="76486"/>
    </bk>
    <bk>
      <rc t="1" v="76487"/>
    </bk>
    <bk>
      <rc t="1" v="76488"/>
    </bk>
    <bk>
      <rc t="1" v="76489"/>
    </bk>
    <bk>
      <rc t="1" v="76490"/>
    </bk>
    <bk>
      <rc t="1" v="76491"/>
    </bk>
    <bk>
      <rc t="1" v="76492"/>
    </bk>
    <bk>
      <rc t="1" v="76493"/>
    </bk>
    <bk>
      <rc t="1" v="76494"/>
    </bk>
    <bk>
      <rc t="1" v="76495"/>
    </bk>
    <bk>
      <rc t="1" v="76496"/>
    </bk>
    <bk>
      <rc t="1" v="76497"/>
    </bk>
    <bk>
      <rc t="1" v="76498"/>
    </bk>
    <bk>
      <rc t="1" v="76499"/>
    </bk>
    <bk>
      <rc t="1" v="76500"/>
    </bk>
    <bk>
      <rc t="1" v="76501"/>
    </bk>
    <bk>
      <rc t="1" v="76502"/>
    </bk>
    <bk>
      <rc t="1" v="76503"/>
    </bk>
    <bk>
      <rc t="1" v="76504"/>
    </bk>
    <bk>
      <rc t="1" v="76505"/>
    </bk>
    <bk>
      <rc t="1" v="76506"/>
    </bk>
    <bk>
      <rc t="1" v="76507"/>
    </bk>
    <bk>
      <rc t="1" v="76508"/>
    </bk>
    <bk>
      <rc t="1" v="76509"/>
    </bk>
    <bk>
      <rc t="1" v="76510"/>
    </bk>
    <bk>
      <rc t="1" v="76511"/>
    </bk>
    <bk>
      <rc t="1" v="76512"/>
    </bk>
    <bk>
      <rc t="1" v="76513"/>
    </bk>
    <bk>
      <rc t="1" v="76514"/>
    </bk>
    <bk>
      <rc t="1" v="76515"/>
    </bk>
    <bk>
      <rc t="1" v="76516"/>
    </bk>
    <bk>
      <rc t="1" v="76517"/>
    </bk>
    <bk>
      <rc t="1" v="76518"/>
    </bk>
    <bk>
      <rc t="1" v="76519"/>
    </bk>
    <bk>
      <rc t="1" v="76520"/>
    </bk>
    <bk>
      <rc t="1" v="76521"/>
    </bk>
    <bk>
      <rc t="1" v="76522"/>
    </bk>
    <bk>
      <rc t="1" v="76523"/>
    </bk>
    <bk>
      <rc t="1" v="76524"/>
    </bk>
    <bk>
      <rc t="1" v="76525"/>
    </bk>
    <bk>
      <rc t="1" v="76526"/>
    </bk>
    <bk>
      <rc t="1" v="76527"/>
    </bk>
    <bk>
      <rc t="1" v="76528"/>
    </bk>
    <bk>
      <rc t="1" v="76529"/>
    </bk>
    <bk>
      <rc t="1" v="76530"/>
    </bk>
    <bk>
      <rc t="1" v="76531"/>
    </bk>
    <bk>
      <rc t="1" v="76532"/>
    </bk>
    <bk>
      <rc t="1" v="76533"/>
    </bk>
    <bk>
      <rc t="1" v="76534"/>
    </bk>
    <bk>
      <rc t="1" v="76535"/>
    </bk>
    <bk>
      <rc t="1" v="76536"/>
    </bk>
    <bk>
      <rc t="1" v="76537"/>
    </bk>
    <bk>
      <rc t="1" v="76538"/>
    </bk>
    <bk>
      <rc t="1" v="76539"/>
    </bk>
    <bk>
      <rc t="1" v="76540"/>
    </bk>
    <bk>
      <rc t="1" v="76541"/>
    </bk>
    <bk>
      <rc t="1" v="76542"/>
    </bk>
    <bk>
      <rc t="1" v="76543"/>
    </bk>
    <bk>
      <rc t="1" v="76544"/>
    </bk>
    <bk>
      <rc t="1" v="76545"/>
    </bk>
    <bk>
      <rc t="1" v="76546"/>
    </bk>
    <bk>
      <rc t="1" v="76547"/>
    </bk>
    <bk>
      <rc t="1" v="76548"/>
    </bk>
    <bk>
      <rc t="1" v="76549"/>
    </bk>
    <bk>
      <rc t="1" v="76550"/>
    </bk>
    <bk>
      <rc t="1" v="76551"/>
    </bk>
    <bk>
      <rc t="1" v="76552"/>
    </bk>
    <bk>
      <rc t="1" v="76553"/>
    </bk>
    <bk>
      <rc t="1" v="76554"/>
    </bk>
    <bk>
      <rc t="1" v="76555"/>
    </bk>
    <bk>
      <rc t="1" v="76556"/>
    </bk>
    <bk>
      <rc t="1" v="76557"/>
    </bk>
    <bk>
      <rc t="1" v="76558"/>
    </bk>
    <bk>
      <rc t="1" v="76559"/>
    </bk>
    <bk>
      <rc t="1" v="76560"/>
    </bk>
    <bk>
      <rc t="1" v="76561"/>
    </bk>
    <bk>
      <rc t="1" v="76562"/>
    </bk>
    <bk>
      <rc t="1" v="76563"/>
    </bk>
    <bk>
      <rc t="1" v="76564"/>
    </bk>
    <bk>
      <rc t="1" v="76565"/>
    </bk>
    <bk>
      <rc t="1" v="76566"/>
    </bk>
    <bk>
      <rc t="1" v="76567"/>
    </bk>
    <bk>
      <rc t="1" v="76568"/>
    </bk>
    <bk>
      <rc t="1" v="76569"/>
    </bk>
    <bk>
      <rc t="1" v="76570"/>
    </bk>
    <bk>
      <rc t="1" v="76571"/>
    </bk>
    <bk>
      <rc t="1" v="76572"/>
    </bk>
    <bk>
      <rc t="1" v="76573"/>
    </bk>
    <bk>
      <rc t="1" v="76574"/>
    </bk>
    <bk>
      <rc t="1" v="76575"/>
    </bk>
    <bk>
      <rc t="1" v="76576"/>
    </bk>
    <bk>
      <rc t="1" v="76577"/>
    </bk>
    <bk>
      <rc t="1" v="76578"/>
    </bk>
    <bk>
      <rc t="1" v="76579"/>
    </bk>
    <bk>
      <rc t="1" v="76580"/>
    </bk>
    <bk>
      <rc t="1" v="76581"/>
    </bk>
    <bk>
      <rc t="1" v="76582"/>
    </bk>
    <bk>
      <rc t="1" v="76583"/>
    </bk>
    <bk>
      <rc t="1" v="76584"/>
    </bk>
    <bk>
      <rc t="1" v="76585"/>
    </bk>
    <bk>
      <rc t="1" v="76586"/>
    </bk>
    <bk>
      <rc t="1" v="76587"/>
    </bk>
    <bk>
      <rc t="1" v="76588"/>
    </bk>
    <bk>
      <rc t="1" v="76589"/>
    </bk>
    <bk>
      <rc t="1" v="76590"/>
    </bk>
    <bk>
      <rc t="1" v="76591"/>
    </bk>
    <bk>
      <rc t="1" v="76592"/>
    </bk>
    <bk>
      <rc t="1" v="76593"/>
    </bk>
    <bk>
      <rc t="1" v="76594"/>
    </bk>
    <bk>
      <rc t="1" v="76595"/>
    </bk>
    <bk>
      <rc t="1" v="76596"/>
    </bk>
    <bk>
      <rc t="1" v="76597"/>
    </bk>
    <bk>
      <rc t="1" v="76598"/>
    </bk>
    <bk>
      <rc t="1" v="76599"/>
    </bk>
    <bk>
      <rc t="1" v="76600"/>
    </bk>
    <bk>
      <rc t="1" v="76601"/>
    </bk>
    <bk>
      <rc t="1" v="76602"/>
    </bk>
    <bk>
      <rc t="1" v="76603"/>
    </bk>
    <bk>
      <rc t="1" v="76604"/>
    </bk>
    <bk>
      <rc t="1" v="76605"/>
    </bk>
    <bk>
      <rc t="1" v="76606"/>
    </bk>
    <bk>
      <rc t="1" v="76607"/>
    </bk>
    <bk>
      <rc t="1" v="76608"/>
    </bk>
    <bk>
      <rc t="1" v="76609"/>
    </bk>
    <bk>
      <rc t="1" v="76610"/>
    </bk>
    <bk>
      <rc t="1" v="76611"/>
    </bk>
    <bk>
      <rc t="1" v="76612"/>
    </bk>
    <bk>
      <rc t="1" v="76613"/>
    </bk>
    <bk>
      <rc t="1" v="76614"/>
    </bk>
    <bk>
      <rc t="1" v="76615"/>
    </bk>
    <bk>
      <rc t="1" v="76616"/>
    </bk>
    <bk>
      <rc t="1" v="76617"/>
    </bk>
    <bk>
      <rc t="1" v="76618"/>
    </bk>
    <bk>
      <rc t="1" v="76619"/>
    </bk>
    <bk>
      <rc t="1" v="76620"/>
    </bk>
    <bk>
      <rc t="1" v="76621"/>
    </bk>
    <bk>
      <rc t="1" v="76622"/>
    </bk>
    <bk>
      <rc t="1" v="76623"/>
    </bk>
    <bk>
      <rc t="1" v="76624"/>
    </bk>
    <bk>
      <rc t="1" v="76625"/>
    </bk>
    <bk>
      <rc t="1" v="76626"/>
    </bk>
    <bk>
      <rc t="1" v="76627"/>
    </bk>
    <bk>
      <rc t="1" v="76628"/>
    </bk>
    <bk>
      <rc t="1" v="76629"/>
    </bk>
    <bk>
      <rc t="1" v="76630"/>
    </bk>
    <bk>
      <rc t="1" v="76631"/>
    </bk>
    <bk>
      <rc t="1" v="76632"/>
    </bk>
    <bk>
      <rc t="1" v="76633"/>
    </bk>
    <bk>
      <rc t="1" v="76634"/>
    </bk>
    <bk>
      <rc t="1" v="76635"/>
    </bk>
    <bk>
      <rc t="1" v="76636"/>
    </bk>
    <bk>
      <rc t="1" v="76637"/>
    </bk>
    <bk>
      <rc t="1" v="76638"/>
    </bk>
    <bk>
      <rc t="1" v="76639"/>
    </bk>
    <bk>
      <rc t="1" v="76640"/>
    </bk>
    <bk>
      <rc t="1" v="76641"/>
    </bk>
    <bk>
      <rc t="1" v="76642"/>
    </bk>
    <bk>
      <rc t="1" v="76643"/>
    </bk>
    <bk>
      <rc t="1" v="76644"/>
    </bk>
    <bk>
      <rc t="1" v="76645"/>
    </bk>
    <bk>
      <rc t="1" v="76646"/>
    </bk>
    <bk>
      <rc t="1" v="76647"/>
    </bk>
    <bk>
      <rc t="1" v="76648"/>
    </bk>
    <bk>
      <rc t="1" v="76649"/>
    </bk>
    <bk>
      <rc t="1" v="76650"/>
    </bk>
    <bk>
      <rc t="1" v="76651"/>
    </bk>
    <bk>
      <rc t="1" v="76652"/>
    </bk>
    <bk>
      <rc t="1" v="76653"/>
    </bk>
    <bk>
      <rc t="1" v="76654"/>
    </bk>
    <bk>
      <rc t="1" v="76655"/>
    </bk>
    <bk>
      <rc t="1" v="76656"/>
    </bk>
    <bk>
      <rc t="1" v="76657"/>
    </bk>
    <bk>
      <rc t="1" v="76658"/>
    </bk>
    <bk>
      <rc t="1" v="76659"/>
    </bk>
    <bk>
      <rc t="1" v="76660"/>
    </bk>
    <bk>
      <rc t="1" v="76661"/>
    </bk>
    <bk>
      <rc t="1" v="76662"/>
    </bk>
    <bk>
      <rc t="1" v="76663"/>
    </bk>
    <bk>
      <rc t="1" v="76664"/>
    </bk>
    <bk>
      <rc t="1" v="76665"/>
    </bk>
    <bk>
      <rc t="1" v="76666"/>
    </bk>
    <bk>
      <rc t="1" v="76667"/>
    </bk>
    <bk>
      <rc t="1" v="76668"/>
    </bk>
    <bk>
      <rc t="1" v="76669"/>
    </bk>
    <bk>
      <rc t="1" v="76670"/>
    </bk>
    <bk>
      <rc t="1" v="76671"/>
    </bk>
    <bk>
      <rc t="1" v="76672"/>
    </bk>
    <bk>
      <rc t="1" v="76673"/>
    </bk>
    <bk>
      <rc t="1" v="76674"/>
    </bk>
    <bk>
      <rc t="1" v="76675"/>
    </bk>
    <bk>
      <rc t="1" v="76676"/>
    </bk>
    <bk>
      <rc t="1" v="76677"/>
    </bk>
    <bk>
      <rc t="1" v="76678"/>
    </bk>
    <bk>
      <rc t="1" v="76679"/>
    </bk>
    <bk>
      <rc t="1" v="76680"/>
    </bk>
    <bk>
      <rc t="1" v="76681"/>
    </bk>
    <bk>
      <rc t="1" v="76682"/>
    </bk>
    <bk>
      <rc t="1" v="76683"/>
    </bk>
    <bk>
      <rc t="1" v="76684"/>
    </bk>
    <bk>
      <rc t="1" v="76685"/>
    </bk>
    <bk>
      <rc t="1" v="76686"/>
    </bk>
    <bk>
      <rc t="1" v="76687"/>
    </bk>
    <bk>
      <rc t="1" v="76688"/>
    </bk>
    <bk>
      <rc t="1" v="76689"/>
    </bk>
    <bk>
      <rc t="1" v="76690"/>
    </bk>
    <bk>
      <rc t="1" v="76691"/>
    </bk>
    <bk>
      <rc t="1" v="76692"/>
    </bk>
    <bk>
      <rc t="1" v="76693"/>
    </bk>
    <bk>
      <rc t="1" v="76694"/>
    </bk>
    <bk>
      <rc t="1" v="76695"/>
    </bk>
    <bk>
      <rc t="1" v="76696"/>
    </bk>
    <bk>
      <rc t="1" v="76697"/>
    </bk>
    <bk>
      <rc t="1" v="76698"/>
    </bk>
    <bk>
      <rc t="1" v="76699"/>
    </bk>
    <bk>
      <rc t="1" v="76700"/>
    </bk>
    <bk>
      <rc t="1" v="76701"/>
    </bk>
    <bk>
      <rc t="1" v="76702"/>
    </bk>
    <bk>
      <rc t="1" v="76703"/>
    </bk>
    <bk>
      <rc t="1" v="76704"/>
    </bk>
    <bk>
      <rc t="1" v="76705"/>
    </bk>
    <bk>
      <rc t="1" v="76706"/>
    </bk>
    <bk>
      <rc t="1" v="76707"/>
    </bk>
    <bk>
      <rc t="1" v="76708"/>
    </bk>
    <bk>
      <rc t="1" v="76709"/>
    </bk>
    <bk>
      <rc t="1" v="76710"/>
    </bk>
    <bk>
      <rc t="1" v="76711"/>
    </bk>
    <bk>
      <rc t="1" v="76712"/>
    </bk>
    <bk>
      <rc t="1" v="76713"/>
    </bk>
    <bk>
      <rc t="1" v="76714"/>
    </bk>
    <bk>
      <rc t="1" v="76715"/>
    </bk>
    <bk>
      <rc t="1" v="76716"/>
    </bk>
    <bk>
      <rc t="1" v="76717"/>
    </bk>
    <bk>
      <rc t="1" v="76718"/>
    </bk>
    <bk>
      <rc t="1" v="76719"/>
    </bk>
    <bk>
      <rc t="1" v="76720"/>
    </bk>
    <bk>
      <rc t="1" v="76721"/>
    </bk>
    <bk>
      <rc t="1" v="76722"/>
    </bk>
    <bk>
      <rc t="1" v="76723"/>
    </bk>
    <bk>
      <rc t="1" v="76724"/>
    </bk>
    <bk>
      <rc t="1" v="76725"/>
    </bk>
    <bk>
      <rc t="1" v="76726"/>
    </bk>
    <bk>
      <rc t="1" v="76727"/>
    </bk>
    <bk>
      <rc t="1" v="76728"/>
    </bk>
    <bk>
      <rc t="1" v="76729"/>
    </bk>
    <bk>
      <rc t="1" v="76730"/>
    </bk>
    <bk>
      <rc t="1" v="76731"/>
    </bk>
    <bk>
      <rc t="1" v="76732"/>
    </bk>
    <bk>
      <rc t="1" v="76733"/>
    </bk>
    <bk>
      <rc t="1" v="76734"/>
    </bk>
    <bk>
      <rc t="1" v="76735"/>
    </bk>
    <bk>
      <rc t="1" v="76736"/>
    </bk>
    <bk>
      <rc t="1" v="76737"/>
    </bk>
    <bk>
      <rc t="1" v="76738"/>
    </bk>
    <bk>
      <rc t="1" v="76739"/>
    </bk>
    <bk>
      <rc t="1" v="76740"/>
    </bk>
    <bk>
      <rc t="1" v="76741"/>
    </bk>
    <bk>
      <rc t="1" v="76742"/>
    </bk>
    <bk>
      <rc t="1" v="76743"/>
    </bk>
    <bk>
      <rc t="1" v="76744"/>
    </bk>
    <bk>
      <rc t="1" v="76745"/>
    </bk>
    <bk>
      <rc t="1" v="76746"/>
    </bk>
    <bk>
      <rc t="1" v="76747"/>
    </bk>
    <bk>
      <rc t="1" v="76748"/>
    </bk>
    <bk>
      <rc t="1" v="76749"/>
    </bk>
    <bk>
      <rc t="1" v="76750"/>
    </bk>
    <bk>
      <rc t="1" v="76751"/>
    </bk>
    <bk>
      <rc t="1" v="76752"/>
    </bk>
    <bk>
      <rc t="1" v="76753"/>
    </bk>
    <bk>
      <rc t="1" v="76754"/>
    </bk>
    <bk>
      <rc t="1" v="76755"/>
    </bk>
    <bk>
      <rc t="1" v="76756"/>
    </bk>
    <bk>
      <rc t="1" v="76757"/>
    </bk>
    <bk>
      <rc t="1" v="76758"/>
    </bk>
    <bk>
      <rc t="1" v="76759"/>
    </bk>
    <bk>
      <rc t="1" v="76760"/>
    </bk>
    <bk>
      <rc t="1" v="76761"/>
    </bk>
    <bk>
      <rc t="1" v="76762"/>
    </bk>
    <bk>
      <rc t="1" v="76763"/>
    </bk>
    <bk>
      <rc t="1" v="76764"/>
    </bk>
    <bk>
      <rc t="1" v="76765"/>
    </bk>
    <bk>
      <rc t="1" v="76766"/>
    </bk>
    <bk>
      <rc t="1" v="76767"/>
    </bk>
    <bk>
      <rc t="1" v="76768"/>
    </bk>
    <bk>
      <rc t="1" v="76769"/>
    </bk>
    <bk>
      <rc t="1" v="76770"/>
    </bk>
    <bk>
      <rc t="1" v="76771"/>
    </bk>
    <bk>
      <rc t="1" v="76772"/>
    </bk>
    <bk>
      <rc t="1" v="76773"/>
    </bk>
    <bk>
      <rc t="1" v="76774"/>
    </bk>
    <bk>
      <rc t="1" v="76775"/>
    </bk>
    <bk>
      <rc t="1" v="76776"/>
    </bk>
    <bk>
      <rc t="1" v="76777"/>
    </bk>
    <bk>
      <rc t="1" v="76778"/>
    </bk>
    <bk>
      <rc t="1" v="76779"/>
    </bk>
    <bk>
      <rc t="1" v="76780"/>
    </bk>
    <bk>
      <rc t="1" v="76781"/>
    </bk>
    <bk>
      <rc t="1" v="76782"/>
    </bk>
    <bk>
      <rc t="1" v="76783"/>
    </bk>
    <bk>
      <rc t="1" v="76784"/>
    </bk>
    <bk>
      <rc t="1" v="76785"/>
    </bk>
    <bk>
      <rc t="1" v="76786"/>
    </bk>
    <bk>
      <rc t="1" v="76787"/>
    </bk>
    <bk>
      <rc t="1" v="76788"/>
    </bk>
    <bk>
      <rc t="1" v="76789"/>
    </bk>
    <bk>
      <rc t="1" v="76790"/>
    </bk>
    <bk>
      <rc t="1" v="76791"/>
    </bk>
    <bk>
      <rc t="1" v="76792"/>
    </bk>
    <bk>
      <rc t="1" v="76793"/>
    </bk>
    <bk>
      <rc t="1" v="76794"/>
    </bk>
    <bk>
      <rc t="1" v="76795"/>
    </bk>
    <bk>
      <rc t="1" v="76796"/>
    </bk>
    <bk>
      <rc t="1" v="76797"/>
    </bk>
    <bk>
      <rc t="1" v="76798"/>
    </bk>
    <bk>
      <rc t="1" v="76799"/>
    </bk>
    <bk>
      <rc t="1" v="76800"/>
    </bk>
    <bk>
      <rc t="1" v="76801"/>
    </bk>
    <bk>
      <rc t="1" v="76802"/>
    </bk>
    <bk>
      <rc t="1" v="76803"/>
    </bk>
    <bk>
      <rc t="1" v="76804"/>
    </bk>
    <bk>
      <rc t="1" v="76805"/>
    </bk>
    <bk>
      <rc t="1" v="76806"/>
    </bk>
    <bk>
      <rc t="1" v="76807"/>
    </bk>
    <bk>
      <rc t="1" v="76808"/>
    </bk>
    <bk>
      <rc t="1" v="76809"/>
    </bk>
    <bk>
      <rc t="1" v="76810"/>
    </bk>
    <bk>
      <rc t="1" v="76811"/>
    </bk>
    <bk>
      <rc t="1" v="76812"/>
    </bk>
    <bk>
      <rc t="1" v="76813"/>
    </bk>
    <bk>
      <rc t="1" v="76814"/>
    </bk>
    <bk>
      <rc t="1" v="76815"/>
    </bk>
    <bk>
      <rc t="1" v="76816"/>
    </bk>
    <bk>
      <rc t="1" v="76817"/>
    </bk>
    <bk>
      <rc t="1" v="76818"/>
    </bk>
    <bk>
      <rc t="1" v="76819"/>
    </bk>
    <bk>
      <rc t="1" v="76820"/>
    </bk>
    <bk>
      <rc t="1" v="76821"/>
    </bk>
    <bk>
      <rc t="1" v="76822"/>
    </bk>
    <bk>
      <rc t="1" v="76823"/>
    </bk>
    <bk>
      <rc t="1" v="76824"/>
    </bk>
    <bk>
      <rc t="1" v="76825"/>
    </bk>
    <bk>
      <rc t="1" v="76826"/>
    </bk>
    <bk>
      <rc t="1" v="76827"/>
    </bk>
    <bk>
      <rc t="1" v="76828"/>
    </bk>
    <bk>
      <rc t="1" v="76829"/>
    </bk>
    <bk>
      <rc t="1" v="76830"/>
    </bk>
    <bk>
      <rc t="1" v="76831"/>
    </bk>
    <bk>
      <rc t="1" v="76832"/>
    </bk>
    <bk>
      <rc t="1" v="76833"/>
    </bk>
    <bk>
      <rc t="1" v="76834"/>
    </bk>
    <bk>
      <rc t="1" v="76835"/>
    </bk>
    <bk>
      <rc t="1" v="76836"/>
    </bk>
    <bk>
      <rc t="1" v="76837"/>
    </bk>
    <bk>
      <rc t="1" v="76838"/>
    </bk>
    <bk>
      <rc t="1" v="76839"/>
    </bk>
    <bk>
      <rc t="1" v="76840"/>
    </bk>
    <bk>
      <rc t="1" v="76841"/>
    </bk>
    <bk>
      <rc t="1" v="76842"/>
    </bk>
    <bk>
      <rc t="1" v="76843"/>
    </bk>
    <bk>
      <rc t="1" v="76844"/>
    </bk>
    <bk>
      <rc t="1" v="76845"/>
    </bk>
    <bk>
      <rc t="1" v="76846"/>
    </bk>
    <bk>
      <rc t="1" v="76847"/>
    </bk>
    <bk>
      <rc t="1" v="76848"/>
    </bk>
    <bk>
      <rc t="1" v="76849"/>
    </bk>
    <bk>
      <rc t="1" v="76850"/>
    </bk>
    <bk>
      <rc t="1" v="76851"/>
    </bk>
    <bk>
      <rc t="1" v="76852"/>
    </bk>
    <bk>
      <rc t="1" v="76853"/>
    </bk>
    <bk>
      <rc t="1" v="76854"/>
    </bk>
    <bk>
      <rc t="1" v="76855"/>
    </bk>
    <bk>
      <rc t="1" v="76856"/>
    </bk>
    <bk>
      <rc t="1" v="76857"/>
    </bk>
    <bk>
      <rc t="1" v="76858"/>
    </bk>
    <bk>
      <rc t="1" v="76859"/>
    </bk>
    <bk>
      <rc t="1" v="76860"/>
    </bk>
    <bk>
      <rc t="1" v="76861"/>
    </bk>
    <bk>
      <rc t="1" v="76862"/>
    </bk>
    <bk>
      <rc t="1" v="76863"/>
    </bk>
    <bk>
      <rc t="1" v="76864"/>
    </bk>
    <bk>
      <rc t="1" v="76865"/>
    </bk>
    <bk>
      <rc t="1" v="76866"/>
    </bk>
    <bk>
      <rc t="1" v="76867"/>
    </bk>
    <bk>
      <rc t="1" v="76868"/>
    </bk>
    <bk>
      <rc t="1" v="76869"/>
    </bk>
    <bk>
      <rc t="1" v="76870"/>
    </bk>
    <bk>
      <rc t="1" v="76871"/>
    </bk>
    <bk>
      <rc t="1" v="76872"/>
    </bk>
    <bk>
      <rc t="1" v="76873"/>
    </bk>
    <bk>
      <rc t="1" v="76874"/>
    </bk>
    <bk>
      <rc t="1" v="76875"/>
    </bk>
    <bk>
      <rc t="1" v="76876"/>
    </bk>
    <bk>
      <rc t="1" v="76877"/>
    </bk>
    <bk>
      <rc t="1" v="76878"/>
    </bk>
    <bk>
      <rc t="1" v="76879"/>
    </bk>
    <bk>
      <rc t="1" v="76880"/>
    </bk>
    <bk>
      <rc t="1" v="76881"/>
    </bk>
    <bk>
      <rc t="1" v="76882"/>
    </bk>
    <bk>
      <rc t="1" v="76883"/>
    </bk>
    <bk>
      <rc t="1" v="76884"/>
    </bk>
    <bk>
      <rc t="1" v="76885"/>
    </bk>
    <bk>
      <rc t="1" v="76886"/>
    </bk>
    <bk>
      <rc t="1" v="76887"/>
    </bk>
    <bk>
      <rc t="1" v="76888"/>
    </bk>
    <bk>
      <rc t="1" v="76889"/>
    </bk>
    <bk>
      <rc t="1" v="76890"/>
    </bk>
    <bk>
      <rc t="1" v="76891"/>
    </bk>
    <bk>
      <rc t="1" v="76892"/>
    </bk>
    <bk>
      <rc t="1" v="76893"/>
    </bk>
    <bk>
      <rc t="1" v="76894"/>
    </bk>
    <bk>
      <rc t="1" v="76895"/>
    </bk>
    <bk>
      <rc t="1" v="76896"/>
    </bk>
    <bk>
      <rc t="1" v="76897"/>
    </bk>
    <bk>
      <rc t="1" v="76898"/>
    </bk>
    <bk>
      <rc t="1" v="76899"/>
    </bk>
    <bk>
      <rc t="1" v="76900"/>
    </bk>
    <bk>
      <rc t="1" v="76901"/>
    </bk>
    <bk>
      <rc t="1" v="76902"/>
    </bk>
    <bk>
      <rc t="1" v="76903"/>
    </bk>
    <bk>
      <rc t="1" v="76904"/>
    </bk>
    <bk>
      <rc t="1" v="76905"/>
    </bk>
    <bk>
      <rc t="1" v="76906"/>
    </bk>
    <bk>
      <rc t="1" v="76907"/>
    </bk>
    <bk>
      <rc t="1" v="76908"/>
    </bk>
    <bk>
      <rc t="1" v="76909"/>
    </bk>
    <bk>
      <rc t="1" v="76910"/>
    </bk>
    <bk>
      <rc t="1" v="76911"/>
    </bk>
    <bk>
      <rc t="1" v="76912"/>
    </bk>
    <bk>
      <rc t="1" v="76913"/>
    </bk>
    <bk>
      <rc t="1" v="76914"/>
    </bk>
    <bk>
      <rc t="1" v="76915"/>
    </bk>
    <bk>
      <rc t="1" v="76916"/>
    </bk>
    <bk>
      <rc t="1" v="76917"/>
    </bk>
    <bk>
      <rc t="1" v="76918"/>
    </bk>
    <bk>
      <rc t="1" v="76919"/>
    </bk>
    <bk>
      <rc t="1" v="76920"/>
    </bk>
    <bk>
      <rc t="1" v="76921"/>
    </bk>
    <bk>
      <rc t="1" v="76922"/>
    </bk>
    <bk>
      <rc t="1" v="76923"/>
    </bk>
    <bk>
      <rc t="1" v="76924"/>
    </bk>
    <bk>
      <rc t="1" v="76925"/>
    </bk>
    <bk>
      <rc t="1" v="76926"/>
    </bk>
    <bk>
      <rc t="1" v="76927"/>
    </bk>
    <bk>
      <rc t="1" v="76928"/>
    </bk>
    <bk>
      <rc t="1" v="76929"/>
    </bk>
    <bk>
      <rc t="1" v="76930"/>
    </bk>
    <bk>
      <rc t="1" v="76931"/>
    </bk>
    <bk>
      <rc t="1" v="76932"/>
    </bk>
    <bk>
      <rc t="1" v="76933"/>
    </bk>
    <bk>
      <rc t="1" v="76934"/>
    </bk>
    <bk>
      <rc t="1" v="76935"/>
    </bk>
    <bk>
      <rc t="1" v="76936"/>
    </bk>
    <bk>
      <rc t="1" v="76937"/>
    </bk>
    <bk>
      <rc t="1" v="76938"/>
    </bk>
    <bk>
      <rc t="1" v="76939"/>
    </bk>
    <bk>
      <rc t="1" v="76940"/>
    </bk>
    <bk>
      <rc t="1" v="76941"/>
    </bk>
    <bk>
      <rc t="1" v="76942"/>
    </bk>
    <bk>
      <rc t="1" v="76943"/>
    </bk>
    <bk>
      <rc t="1" v="76944"/>
    </bk>
    <bk>
      <rc t="1" v="76945"/>
    </bk>
    <bk>
      <rc t="1" v="76946"/>
    </bk>
    <bk>
      <rc t="1" v="76947"/>
    </bk>
    <bk>
      <rc t="1" v="76948"/>
    </bk>
    <bk>
      <rc t="1" v="76949"/>
    </bk>
    <bk>
      <rc t="1" v="76950"/>
    </bk>
    <bk>
      <rc t="1" v="76951"/>
    </bk>
    <bk>
      <rc t="1" v="76952"/>
    </bk>
    <bk>
      <rc t="1" v="76953"/>
    </bk>
    <bk>
      <rc t="1" v="76954"/>
    </bk>
    <bk>
      <rc t="1" v="76955"/>
    </bk>
    <bk>
      <rc t="1" v="76956"/>
    </bk>
    <bk>
      <rc t="1" v="76957"/>
    </bk>
    <bk>
      <rc t="1" v="76958"/>
    </bk>
    <bk>
      <rc t="1" v="76959"/>
    </bk>
    <bk>
      <rc t="1" v="76960"/>
    </bk>
    <bk>
      <rc t="1" v="76961"/>
    </bk>
    <bk>
      <rc t="1" v="76962"/>
    </bk>
    <bk>
      <rc t="1" v="76963"/>
    </bk>
    <bk>
      <rc t="1" v="76964"/>
    </bk>
    <bk>
      <rc t="1" v="76965"/>
    </bk>
    <bk>
      <rc t="1" v="76966"/>
    </bk>
    <bk>
      <rc t="1" v="76967"/>
    </bk>
    <bk>
      <rc t="1" v="76968"/>
    </bk>
    <bk>
      <rc t="1" v="76969"/>
    </bk>
    <bk>
      <rc t="1" v="76970"/>
    </bk>
    <bk>
      <rc t="1" v="76971"/>
    </bk>
    <bk>
      <rc t="1" v="76972"/>
    </bk>
    <bk>
      <rc t="1" v="76973"/>
    </bk>
    <bk>
      <rc t="1" v="76974"/>
    </bk>
    <bk>
      <rc t="1" v="76975"/>
    </bk>
    <bk>
      <rc t="1" v="76976"/>
    </bk>
    <bk>
      <rc t="1" v="76977"/>
    </bk>
    <bk>
      <rc t="1" v="76978"/>
    </bk>
    <bk>
      <rc t="1" v="76979"/>
    </bk>
    <bk>
      <rc t="1" v="76980"/>
    </bk>
    <bk>
      <rc t="1" v="76981"/>
    </bk>
    <bk>
      <rc t="1" v="76982"/>
    </bk>
    <bk>
      <rc t="1" v="76983"/>
    </bk>
    <bk>
      <rc t="1" v="76984"/>
    </bk>
    <bk>
      <rc t="1" v="76985"/>
    </bk>
    <bk>
      <rc t="1" v="76986"/>
    </bk>
    <bk>
      <rc t="1" v="76987"/>
    </bk>
    <bk>
      <rc t="1" v="76988"/>
    </bk>
    <bk>
      <rc t="1" v="76989"/>
    </bk>
    <bk>
      <rc t="1" v="76990"/>
    </bk>
    <bk>
      <rc t="1" v="76991"/>
    </bk>
    <bk>
      <rc t="1" v="76992"/>
    </bk>
    <bk>
      <rc t="1" v="76993"/>
    </bk>
    <bk>
      <rc t="1" v="76994"/>
    </bk>
    <bk>
      <rc t="1" v="76995"/>
    </bk>
    <bk>
      <rc t="1" v="76996"/>
    </bk>
    <bk>
      <rc t="1" v="76997"/>
    </bk>
    <bk>
      <rc t="1" v="76998"/>
    </bk>
    <bk>
      <rc t="1" v="76999"/>
    </bk>
    <bk>
      <rc t="1" v="77000"/>
    </bk>
    <bk>
      <rc t="1" v="77001"/>
    </bk>
    <bk>
      <rc t="1" v="77002"/>
    </bk>
    <bk>
      <rc t="1" v="77003"/>
    </bk>
    <bk>
      <rc t="1" v="77004"/>
    </bk>
    <bk>
      <rc t="1" v="77005"/>
    </bk>
    <bk>
      <rc t="1" v="77006"/>
    </bk>
    <bk>
      <rc t="1" v="77007"/>
    </bk>
    <bk>
      <rc t="1" v="77008"/>
    </bk>
    <bk>
      <rc t="1" v="77009"/>
    </bk>
    <bk>
      <rc t="1" v="77010"/>
    </bk>
    <bk>
      <rc t="1" v="77011"/>
    </bk>
    <bk>
      <rc t="1" v="77012"/>
    </bk>
    <bk>
      <rc t="1" v="77013"/>
    </bk>
    <bk>
      <rc t="1" v="77014"/>
    </bk>
    <bk>
      <rc t="1" v="77015"/>
    </bk>
    <bk>
      <rc t="1" v="77016"/>
    </bk>
    <bk>
      <rc t="1" v="77017"/>
    </bk>
    <bk>
      <rc t="1" v="77018"/>
    </bk>
    <bk>
      <rc t="1" v="77019"/>
    </bk>
    <bk>
      <rc t="1" v="77020"/>
    </bk>
    <bk>
      <rc t="1" v="77021"/>
    </bk>
    <bk>
      <rc t="1" v="77022"/>
    </bk>
    <bk>
      <rc t="1" v="77023"/>
    </bk>
    <bk>
      <rc t="1" v="77024"/>
    </bk>
    <bk>
      <rc t="1" v="77025"/>
    </bk>
    <bk>
      <rc t="1" v="77026"/>
    </bk>
    <bk>
      <rc t="1" v="77027"/>
    </bk>
    <bk>
      <rc t="1" v="77028"/>
    </bk>
    <bk>
      <rc t="1" v="77029"/>
    </bk>
    <bk>
      <rc t="1" v="77030"/>
    </bk>
    <bk>
      <rc t="1" v="77031"/>
    </bk>
    <bk>
      <rc t="1" v="77032"/>
    </bk>
    <bk>
      <rc t="1" v="77033"/>
    </bk>
    <bk>
      <rc t="1" v="77034"/>
    </bk>
    <bk>
      <rc t="1" v="77035"/>
    </bk>
    <bk>
      <rc t="1" v="77036"/>
    </bk>
    <bk>
      <rc t="1" v="77037"/>
    </bk>
    <bk>
      <rc t="1" v="77038"/>
    </bk>
    <bk>
      <rc t="1" v="77039"/>
    </bk>
    <bk>
      <rc t="1" v="77040"/>
    </bk>
    <bk>
      <rc t="1" v="77041"/>
    </bk>
    <bk>
      <rc t="1" v="77042"/>
    </bk>
    <bk>
      <rc t="1" v="77043"/>
    </bk>
    <bk>
      <rc t="1" v="77044"/>
    </bk>
    <bk>
      <rc t="1" v="77045"/>
    </bk>
    <bk>
      <rc t="1" v="77046"/>
    </bk>
    <bk>
      <rc t="1" v="77047"/>
    </bk>
    <bk>
      <rc t="1" v="77048"/>
    </bk>
    <bk>
      <rc t="1" v="77049"/>
    </bk>
    <bk>
      <rc t="1" v="77050"/>
    </bk>
    <bk>
      <rc t="1" v="77051"/>
    </bk>
    <bk>
      <rc t="1" v="77052"/>
    </bk>
    <bk>
      <rc t="1" v="77053"/>
    </bk>
    <bk>
      <rc t="1" v="77054"/>
    </bk>
    <bk>
      <rc t="1" v="77055"/>
    </bk>
    <bk>
      <rc t="1" v="77056"/>
    </bk>
    <bk>
      <rc t="1" v="77057"/>
    </bk>
    <bk>
      <rc t="1" v="77058"/>
    </bk>
    <bk>
      <rc t="1" v="77059"/>
    </bk>
    <bk>
      <rc t="1" v="77060"/>
    </bk>
    <bk>
      <rc t="1" v="77061"/>
    </bk>
    <bk>
      <rc t="1" v="77062"/>
    </bk>
    <bk>
      <rc t="1" v="77063"/>
    </bk>
    <bk>
      <rc t="1" v="77064"/>
    </bk>
    <bk>
      <rc t="1" v="77065"/>
    </bk>
    <bk>
      <rc t="1" v="77066"/>
    </bk>
    <bk>
      <rc t="1" v="77067"/>
    </bk>
    <bk>
      <rc t="1" v="77068"/>
    </bk>
    <bk>
      <rc t="1" v="77069"/>
    </bk>
    <bk>
      <rc t="1" v="77070"/>
    </bk>
    <bk>
      <rc t="1" v="77071"/>
    </bk>
    <bk>
      <rc t="1" v="77072"/>
    </bk>
    <bk>
      <rc t="1" v="77073"/>
    </bk>
    <bk>
      <rc t="1" v="77074"/>
    </bk>
    <bk>
      <rc t="1" v="77075"/>
    </bk>
    <bk>
      <rc t="1" v="77076"/>
    </bk>
    <bk>
      <rc t="1" v="77077"/>
    </bk>
    <bk>
      <rc t="1" v="77078"/>
    </bk>
    <bk>
      <rc t="1" v="77079"/>
    </bk>
    <bk>
      <rc t="1" v="77080"/>
    </bk>
    <bk>
      <rc t="1" v="77081"/>
    </bk>
    <bk>
      <rc t="1" v="77082"/>
    </bk>
    <bk>
      <rc t="1" v="77083"/>
    </bk>
    <bk>
      <rc t="1" v="77084"/>
    </bk>
    <bk>
      <rc t="1" v="77085"/>
    </bk>
    <bk>
      <rc t="1" v="77086"/>
    </bk>
    <bk>
      <rc t="1" v="77087"/>
    </bk>
    <bk>
      <rc t="1" v="77088"/>
    </bk>
    <bk>
      <rc t="1" v="77089"/>
    </bk>
    <bk>
      <rc t="1" v="77090"/>
    </bk>
    <bk>
      <rc t="1" v="77091"/>
    </bk>
    <bk>
      <rc t="1" v="77092"/>
    </bk>
    <bk>
      <rc t="1" v="77093"/>
    </bk>
    <bk>
      <rc t="1" v="77094"/>
    </bk>
    <bk>
      <rc t="1" v="77095"/>
    </bk>
    <bk>
      <rc t="1" v="77096"/>
    </bk>
    <bk>
      <rc t="1" v="77097"/>
    </bk>
    <bk>
      <rc t="1" v="77098"/>
    </bk>
    <bk>
      <rc t="1" v="77099"/>
    </bk>
    <bk>
      <rc t="1" v="77100"/>
    </bk>
    <bk>
      <rc t="1" v="77101"/>
    </bk>
    <bk>
      <rc t="1" v="77102"/>
    </bk>
    <bk>
      <rc t="1" v="77103"/>
    </bk>
    <bk>
      <rc t="1" v="77104"/>
    </bk>
    <bk>
      <rc t="1" v="77105"/>
    </bk>
    <bk>
      <rc t="1" v="77106"/>
    </bk>
    <bk>
      <rc t="1" v="77107"/>
    </bk>
    <bk>
      <rc t="1" v="77108"/>
    </bk>
    <bk>
      <rc t="1" v="77109"/>
    </bk>
    <bk>
      <rc t="1" v="77110"/>
    </bk>
    <bk>
      <rc t="1" v="77111"/>
    </bk>
    <bk>
      <rc t="1" v="77112"/>
    </bk>
    <bk>
      <rc t="1" v="77113"/>
    </bk>
    <bk>
      <rc t="1" v="77114"/>
    </bk>
    <bk>
      <rc t="1" v="77115"/>
    </bk>
    <bk>
      <rc t="1" v="77116"/>
    </bk>
    <bk>
      <rc t="1" v="77117"/>
    </bk>
    <bk>
      <rc t="1" v="77118"/>
    </bk>
    <bk>
      <rc t="1" v="77119"/>
    </bk>
    <bk>
      <rc t="1" v="77120"/>
    </bk>
    <bk>
      <rc t="1" v="77121"/>
    </bk>
    <bk>
      <rc t="1" v="77122"/>
    </bk>
    <bk>
      <rc t="1" v="77123"/>
    </bk>
    <bk>
      <rc t="1" v="77124"/>
    </bk>
    <bk>
      <rc t="1" v="77125"/>
    </bk>
    <bk>
      <rc t="1" v="77126"/>
    </bk>
    <bk>
      <rc t="1" v="77127"/>
    </bk>
    <bk>
      <rc t="1" v="77128"/>
    </bk>
    <bk>
      <rc t="1" v="77129"/>
    </bk>
    <bk>
      <rc t="1" v="77130"/>
    </bk>
    <bk>
      <rc t="1" v="77131"/>
    </bk>
    <bk>
      <rc t="1" v="77132"/>
    </bk>
    <bk>
      <rc t="1" v="77133"/>
    </bk>
    <bk>
      <rc t="1" v="77134"/>
    </bk>
    <bk>
      <rc t="1" v="77135"/>
    </bk>
    <bk>
      <rc t="1" v="77136"/>
    </bk>
    <bk>
      <rc t="1" v="77137"/>
    </bk>
    <bk>
      <rc t="1" v="77138"/>
    </bk>
    <bk>
      <rc t="1" v="77139"/>
    </bk>
    <bk>
      <rc t="1" v="77140"/>
    </bk>
    <bk>
      <rc t="1" v="77141"/>
    </bk>
    <bk>
      <rc t="1" v="77142"/>
    </bk>
    <bk>
      <rc t="1" v="77143"/>
    </bk>
    <bk>
      <rc t="1" v="77144"/>
    </bk>
    <bk>
      <rc t="1" v="77145"/>
    </bk>
    <bk>
      <rc t="1" v="77146"/>
    </bk>
    <bk>
      <rc t="1" v="77147"/>
    </bk>
    <bk>
      <rc t="1" v="77148"/>
    </bk>
    <bk>
      <rc t="1" v="77149"/>
    </bk>
    <bk>
      <rc t="1" v="77150"/>
    </bk>
    <bk>
      <rc t="1" v="77151"/>
    </bk>
    <bk>
      <rc t="1" v="77152"/>
    </bk>
    <bk>
      <rc t="1" v="77153"/>
    </bk>
    <bk>
      <rc t="1" v="77154"/>
    </bk>
    <bk>
      <rc t="1" v="77155"/>
    </bk>
    <bk>
      <rc t="1" v="77156"/>
    </bk>
    <bk>
      <rc t="1" v="77157"/>
    </bk>
    <bk>
      <rc t="1" v="77158"/>
    </bk>
    <bk>
      <rc t="1" v="77159"/>
    </bk>
    <bk>
      <rc t="1" v="77160"/>
    </bk>
    <bk>
      <rc t="1" v="77161"/>
    </bk>
    <bk>
      <rc t="1" v="77162"/>
    </bk>
    <bk>
      <rc t="1" v="77163"/>
    </bk>
    <bk>
      <rc t="1" v="77164"/>
    </bk>
    <bk>
      <rc t="1" v="77165"/>
    </bk>
    <bk>
      <rc t="1" v="77166"/>
    </bk>
    <bk>
      <rc t="1" v="77167"/>
    </bk>
    <bk>
      <rc t="1" v="77168"/>
    </bk>
    <bk>
      <rc t="1" v="77169"/>
    </bk>
    <bk>
      <rc t="1" v="77170"/>
    </bk>
    <bk>
      <rc t="1" v="77171"/>
    </bk>
    <bk>
      <rc t="1" v="77172"/>
    </bk>
    <bk>
      <rc t="1" v="77173"/>
    </bk>
    <bk>
      <rc t="1" v="77174"/>
    </bk>
    <bk>
      <rc t="1" v="77175"/>
    </bk>
    <bk>
      <rc t="1" v="77176"/>
    </bk>
    <bk>
      <rc t="1" v="77177"/>
    </bk>
    <bk>
      <rc t="1" v="77178"/>
    </bk>
    <bk>
      <rc t="1" v="77179"/>
    </bk>
    <bk>
      <rc t="1" v="77180"/>
    </bk>
    <bk>
      <rc t="1" v="77181"/>
    </bk>
    <bk>
      <rc t="1" v="77182"/>
    </bk>
    <bk>
      <rc t="1" v="77183"/>
    </bk>
    <bk>
      <rc t="1" v="77184"/>
    </bk>
    <bk>
      <rc t="1" v="77185"/>
    </bk>
    <bk>
      <rc t="1" v="77186"/>
    </bk>
    <bk>
      <rc t="1" v="77187"/>
    </bk>
    <bk>
      <rc t="1" v="77188"/>
    </bk>
    <bk>
      <rc t="1" v="77189"/>
    </bk>
    <bk>
      <rc t="1" v="77190"/>
    </bk>
    <bk>
      <rc t="1" v="77191"/>
    </bk>
    <bk>
      <rc t="1" v="77192"/>
    </bk>
    <bk>
      <rc t="1" v="77193"/>
    </bk>
    <bk>
      <rc t="1" v="77194"/>
    </bk>
    <bk>
      <rc t="1" v="77195"/>
    </bk>
    <bk>
      <rc t="1" v="77196"/>
    </bk>
    <bk>
      <rc t="1" v="77197"/>
    </bk>
    <bk>
      <rc t="1" v="77198"/>
    </bk>
    <bk>
      <rc t="1" v="77199"/>
    </bk>
    <bk>
      <rc t="1" v="77200"/>
    </bk>
    <bk>
      <rc t="1" v="77201"/>
    </bk>
    <bk>
      <rc t="1" v="77202"/>
    </bk>
    <bk>
      <rc t="1" v="77203"/>
    </bk>
    <bk>
      <rc t="1" v="77204"/>
    </bk>
    <bk>
      <rc t="1" v="77205"/>
    </bk>
    <bk>
      <rc t="1" v="77206"/>
    </bk>
    <bk>
      <rc t="1" v="77207"/>
    </bk>
    <bk>
      <rc t="1" v="77208"/>
    </bk>
    <bk>
      <rc t="1" v="77209"/>
    </bk>
    <bk>
      <rc t="1" v="77210"/>
    </bk>
    <bk>
      <rc t="1" v="77211"/>
    </bk>
    <bk>
      <rc t="1" v="77212"/>
    </bk>
    <bk>
      <rc t="1" v="77213"/>
    </bk>
    <bk>
      <rc t="1" v="77214"/>
    </bk>
    <bk>
      <rc t="1" v="77215"/>
    </bk>
    <bk>
      <rc t="1" v="77216"/>
    </bk>
    <bk>
      <rc t="1" v="77217"/>
    </bk>
    <bk>
      <rc t="1" v="77218"/>
    </bk>
    <bk>
      <rc t="1" v="77219"/>
    </bk>
    <bk>
      <rc t="1" v="77220"/>
    </bk>
    <bk>
      <rc t="1" v="77221"/>
    </bk>
    <bk>
      <rc t="1" v="77222"/>
    </bk>
    <bk>
      <rc t="1" v="77223"/>
    </bk>
    <bk>
      <rc t="1" v="77224"/>
    </bk>
    <bk>
      <rc t="1" v="77225"/>
    </bk>
    <bk>
      <rc t="1" v="77226"/>
    </bk>
    <bk>
      <rc t="1" v="77227"/>
    </bk>
    <bk>
      <rc t="1" v="77228"/>
    </bk>
    <bk>
      <rc t="1" v="77229"/>
    </bk>
    <bk>
      <rc t="1" v="77230"/>
    </bk>
    <bk>
      <rc t="1" v="77231"/>
    </bk>
    <bk>
      <rc t="1" v="77232"/>
    </bk>
    <bk>
      <rc t="1" v="77233"/>
    </bk>
    <bk>
      <rc t="1" v="77234"/>
    </bk>
    <bk>
      <rc t="1" v="77235"/>
    </bk>
    <bk>
      <rc t="1" v="77236"/>
    </bk>
    <bk>
      <rc t="1" v="77237"/>
    </bk>
    <bk>
      <rc t="1" v="77238"/>
    </bk>
    <bk>
      <rc t="1" v="77239"/>
    </bk>
    <bk>
      <rc t="1" v="77240"/>
    </bk>
    <bk>
      <rc t="1" v="77241"/>
    </bk>
    <bk>
      <rc t="1" v="77242"/>
    </bk>
    <bk>
      <rc t="1" v="77243"/>
    </bk>
    <bk>
      <rc t="1" v="77244"/>
    </bk>
    <bk>
      <rc t="1" v="77245"/>
    </bk>
    <bk>
      <rc t="1" v="77246"/>
    </bk>
    <bk>
      <rc t="1" v="77247"/>
    </bk>
    <bk>
      <rc t="1" v="77248"/>
    </bk>
    <bk>
      <rc t="1" v="77249"/>
    </bk>
    <bk>
      <rc t="1" v="77250"/>
    </bk>
    <bk>
      <rc t="1" v="77251"/>
    </bk>
    <bk>
      <rc t="1" v="77252"/>
    </bk>
    <bk>
      <rc t="1" v="77253"/>
    </bk>
    <bk>
      <rc t="1" v="77254"/>
    </bk>
    <bk>
      <rc t="1" v="77255"/>
    </bk>
    <bk>
      <rc t="1" v="77256"/>
    </bk>
    <bk>
      <rc t="1" v="77257"/>
    </bk>
    <bk>
      <rc t="1" v="77258"/>
    </bk>
    <bk>
      <rc t="1" v="77259"/>
    </bk>
    <bk>
      <rc t="1" v="77260"/>
    </bk>
    <bk>
      <rc t="1" v="77261"/>
    </bk>
    <bk>
      <rc t="1" v="77262"/>
    </bk>
    <bk>
      <rc t="1" v="77263"/>
    </bk>
    <bk>
      <rc t="1" v="77264"/>
    </bk>
    <bk>
      <rc t="1" v="77265"/>
    </bk>
    <bk>
      <rc t="1" v="77266"/>
    </bk>
    <bk>
      <rc t="1" v="77267"/>
    </bk>
    <bk>
      <rc t="1" v="77268"/>
    </bk>
    <bk>
      <rc t="1" v="77269"/>
    </bk>
    <bk>
      <rc t="1" v="77270"/>
    </bk>
    <bk>
      <rc t="1" v="77271"/>
    </bk>
    <bk>
      <rc t="1" v="77272"/>
    </bk>
    <bk>
      <rc t="1" v="77273"/>
    </bk>
    <bk>
      <rc t="1" v="77274"/>
    </bk>
    <bk>
      <rc t="1" v="77275"/>
    </bk>
    <bk>
      <rc t="1" v="77276"/>
    </bk>
    <bk>
      <rc t="1" v="77277"/>
    </bk>
    <bk>
      <rc t="1" v="77278"/>
    </bk>
    <bk>
      <rc t="1" v="77279"/>
    </bk>
    <bk>
      <rc t="1" v="77280"/>
    </bk>
    <bk>
      <rc t="1" v="77281"/>
    </bk>
    <bk>
      <rc t="1" v="77282"/>
    </bk>
    <bk>
      <rc t="1" v="77283"/>
    </bk>
    <bk>
      <rc t="1" v="77284"/>
    </bk>
    <bk>
      <rc t="1" v="77285"/>
    </bk>
    <bk>
      <rc t="1" v="77286"/>
    </bk>
    <bk>
      <rc t="1" v="77287"/>
    </bk>
    <bk>
      <rc t="1" v="77288"/>
    </bk>
    <bk>
      <rc t="1" v="77289"/>
    </bk>
    <bk>
      <rc t="1" v="77290"/>
    </bk>
    <bk>
      <rc t="1" v="77291"/>
    </bk>
    <bk>
      <rc t="1" v="77292"/>
    </bk>
    <bk>
      <rc t="1" v="77293"/>
    </bk>
    <bk>
      <rc t="1" v="77294"/>
    </bk>
    <bk>
      <rc t="1" v="77295"/>
    </bk>
    <bk>
      <rc t="1" v="77296"/>
    </bk>
    <bk>
      <rc t="1" v="77297"/>
    </bk>
    <bk>
      <rc t="1" v="77298"/>
    </bk>
    <bk>
      <rc t="1" v="77299"/>
    </bk>
    <bk>
      <rc t="1" v="77300"/>
    </bk>
    <bk>
      <rc t="1" v="77301"/>
    </bk>
    <bk>
      <rc t="1" v="77302"/>
    </bk>
    <bk>
      <rc t="1" v="77303"/>
    </bk>
    <bk>
      <rc t="1" v="77304"/>
    </bk>
    <bk>
      <rc t="1" v="77305"/>
    </bk>
    <bk>
      <rc t="1" v="77306"/>
    </bk>
    <bk>
      <rc t="1" v="77307"/>
    </bk>
    <bk>
      <rc t="1" v="77308"/>
    </bk>
    <bk>
      <rc t="1" v="77309"/>
    </bk>
    <bk>
      <rc t="1" v="77310"/>
    </bk>
    <bk>
      <rc t="1" v="77311"/>
    </bk>
    <bk>
      <rc t="1" v="77312"/>
    </bk>
    <bk>
      <rc t="1" v="77313"/>
    </bk>
    <bk>
      <rc t="1" v="77314"/>
    </bk>
    <bk>
      <rc t="1" v="77315"/>
    </bk>
    <bk>
      <rc t="1" v="77316"/>
    </bk>
    <bk>
      <rc t="1" v="77317"/>
    </bk>
    <bk>
      <rc t="1" v="77318"/>
    </bk>
    <bk>
      <rc t="1" v="77319"/>
    </bk>
    <bk>
      <rc t="1" v="77320"/>
    </bk>
    <bk>
      <rc t="1" v="77321"/>
    </bk>
    <bk>
      <rc t="1" v="77322"/>
    </bk>
    <bk>
      <rc t="1" v="77323"/>
    </bk>
    <bk>
      <rc t="1" v="77324"/>
    </bk>
    <bk>
      <rc t="1" v="77325"/>
    </bk>
    <bk>
      <rc t="1" v="77326"/>
    </bk>
    <bk>
      <rc t="1" v="77327"/>
    </bk>
    <bk>
      <rc t="1" v="77328"/>
    </bk>
    <bk>
      <rc t="1" v="77329"/>
    </bk>
    <bk>
      <rc t="1" v="77330"/>
    </bk>
    <bk>
      <rc t="1" v="77331"/>
    </bk>
    <bk>
      <rc t="1" v="77332"/>
    </bk>
    <bk>
      <rc t="1" v="77333"/>
    </bk>
    <bk>
      <rc t="1" v="77334"/>
    </bk>
    <bk>
      <rc t="1" v="77335"/>
    </bk>
    <bk>
      <rc t="1" v="77336"/>
    </bk>
    <bk>
      <rc t="1" v="77337"/>
    </bk>
    <bk>
      <rc t="1" v="77338"/>
    </bk>
    <bk>
      <rc t="1" v="77339"/>
    </bk>
    <bk>
      <rc t="1" v="77340"/>
    </bk>
    <bk>
      <rc t="1" v="77341"/>
    </bk>
    <bk>
      <rc t="1" v="77342"/>
    </bk>
    <bk>
      <rc t="1" v="77343"/>
    </bk>
    <bk>
      <rc t="1" v="77344"/>
    </bk>
    <bk>
      <rc t="1" v="77345"/>
    </bk>
    <bk>
      <rc t="1" v="77346"/>
    </bk>
    <bk>
      <rc t="1" v="77347"/>
    </bk>
    <bk>
      <rc t="1" v="77348"/>
    </bk>
    <bk>
      <rc t="1" v="77349"/>
    </bk>
    <bk>
      <rc t="1" v="77350"/>
    </bk>
    <bk>
      <rc t="1" v="77351"/>
    </bk>
    <bk>
      <rc t="1" v="77352"/>
    </bk>
    <bk>
      <rc t="1" v="77353"/>
    </bk>
    <bk>
      <rc t="1" v="77354"/>
    </bk>
    <bk>
      <rc t="1" v="77355"/>
    </bk>
    <bk>
      <rc t="1" v="77356"/>
    </bk>
    <bk>
      <rc t="1" v="77357"/>
    </bk>
    <bk>
      <rc t="1" v="77358"/>
    </bk>
    <bk>
      <rc t="1" v="77359"/>
    </bk>
    <bk>
      <rc t="1" v="77360"/>
    </bk>
    <bk>
      <rc t="1" v="77361"/>
    </bk>
    <bk>
      <rc t="1" v="77362"/>
    </bk>
    <bk>
      <rc t="1" v="77363"/>
    </bk>
    <bk>
      <rc t="1" v="77364"/>
    </bk>
    <bk>
      <rc t="1" v="77365"/>
    </bk>
    <bk>
      <rc t="1" v="77366"/>
    </bk>
    <bk>
      <rc t="1" v="77367"/>
    </bk>
    <bk>
      <rc t="1" v="77368"/>
    </bk>
    <bk>
      <rc t="1" v="77369"/>
    </bk>
    <bk>
      <rc t="1" v="77370"/>
    </bk>
    <bk>
      <rc t="1" v="77371"/>
    </bk>
    <bk>
      <rc t="1" v="77372"/>
    </bk>
    <bk>
      <rc t="1" v="77373"/>
    </bk>
    <bk>
      <rc t="1" v="77374"/>
    </bk>
    <bk>
      <rc t="1" v="77375"/>
    </bk>
    <bk>
      <rc t="1" v="77376"/>
    </bk>
    <bk>
      <rc t="1" v="77377"/>
    </bk>
    <bk>
      <rc t="1" v="77378"/>
    </bk>
    <bk>
      <rc t="1" v="77379"/>
    </bk>
    <bk>
      <rc t="1" v="77380"/>
    </bk>
    <bk>
      <rc t="1" v="77381"/>
    </bk>
    <bk>
      <rc t="1" v="77382"/>
    </bk>
    <bk>
      <rc t="1" v="77383"/>
    </bk>
    <bk>
      <rc t="1" v="77384"/>
    </bk>
    <bk>
      <rc t="1" v="77385"/>
    </bk>
    <bk>
      <rc t="1" v="77386"/>
    </bk>
    <bk>
      <rc t="1" v="77387"/>
    </bk>
    <bk>
      <rc t="1" v="77388"/>
    </bk>
    <bk>
      <rc t="1" v="77389"/>
    </bk>
    <bk>
      <rc t="1" v="77390"/>
    </bk>
    <bk>
      <rc t="1" v="77391"/>
    </bk>
    <bk>
      <rc t="1" v="77392"/>
    </bk>
    <bk>
      <rc t="1" v="77393"/>
    </bk>
    <bk>
      <rc t="1" v="77394"/>
    </bk>
    <bk>
      <rc t="1" v="77395"/>
    </bk>
    <bk>
      <rc t="1" v="77396"/>
    </bk>
    <bk>
      <rc t="1" v="77397"/>
    </bk>
    <bk>
      <rc t="1" v="77398"/>
    </bk>
    <bk>
      <rc t="1" v="77399"/>
    </bk>
    <bk>
      <rc t="1" v="77400"/>
    </bk>
    <bk>
      <rc t="1" v="77401"/>
    </bk>
    <bk>
      <rc t="1" v="77402"/>
    </bk>
    <bk>
      <rc t="1" v="77403"/>
    </bk>
    <bk>
      <rc t="1" v="77404"/>
    </bk>
    <bk>
      <rc t="1" v="77405"/>
    </bk>
    <bk>
      <rc t="1" v="77406"/>
    </bk>
    <bk>
      <rc t="1" v="77407"/>
    </bk>
    <bk>
      <rc t="1" v="77408"/>
    </bk>
    <bk>
      <rc t="1" v="77409"/>
    </bk>
    <bk>
      <rc t="1" v="77410"/>
    </bk>
    <bk>
      <rc t="1" v="77411"/>
    </bk>
    <bk>
      <rc t="1" v="77412"/>
    </bk>
    <bk>
      <rc t="1" v="77413"/>
    </bk>
    <bk>
      <rc t="1" v="77414"/>
    </bk>
    <bk>
      <rc t="1" v="77415"/>
    </bk>
    <bk>
      <rc t="1" v="77416"/>
    </bk>
    <bk>
      <rc t="1" v="77417"/>
    </bk>
    <bk>
      <rc t="1" v="77418"/>
    </bk>
    <bk>
      <rc t="1" v="77419"/>
    </bk>
    <bk>
      <rc t="1" v="77420"/>
    </bk>
    <bk>
      <rc t="1" v="77421"/>
    </bk>
    <bk>
      <rc t="1" v="77422"/>
    </bk>
    <bk>
      <rc t="1" v="77423"/>
    </bk>
    <bk>
      <rc t="1" v="77424"/>
    </bk>
    <bk>
      <rc t="1" v="77425"/>
    </bk>
    <bk>
      <rc t="1" v="77426"/>
    </bk>
    <bk>
      <rc t="1" v="77427"/>
    </bk>
    <bk>
      <rc t="1" v="77428"/>
    </bk>
    <bk>
      <rc t="1" v="77429"/>
    </bk>
    <bk>
      <rc t="1" v="77430"/>
    </bk>
    <bk>
      <rc t="1" v="77431"/>
    </bk>
    <bk>
      <rc t="1" v="77432"/>
    </bk>
    <bk>
      <rc t="1" v="77433"/>
    </bk>
    <bk>
      <rc t="1" v="77434"/>
    </bk>
    <bk>
      <rc t="1" v="77435"/>
    </bk>
    <bk>
      <rc t="1" v="77436"/>
    </bk>
    <bk>
      <rc t="1" v="77437"/>
    </bk>
    <bk>
      <rc t="1" v="77438"/>
    </bk>
    <bk>
      <rc t="1" v="77439"/>
    </bk>
    <bk>
      <rc t="1" v="77440"/>
    </bk>
    <bk>
      <rc t="1" v="77441"/>
    </bk>
    <bk>
      <rc t="1" v="77442"/>
    </bk>
    <bk>
      <rc t="1" v="77443"/>
    </bk>
    <bk>
      <rc t="1" v="77444"/>
    </bk>
    <bk>
      <rc t="1" v="77445"/>
    </bk>
    <bk>
      <rc t="1" v="77446"/>
    </bk>
    <bk>
      <rc t="1" v="77447"/>
    </bk>
    <bk>
      <rc t="1" v="77448"/>
    </bk>
    <bk>
      <rc t="1" v="77449"/>
    </bk>
    <bk>
      <rc t="1" v="77450"/>
    </bk>
    <bk>
      <rc t="1" v="77451"/>
    </bk>
    <bk>
      <rc t="1" v="77452"/>
    </bk>
    <bk>
      <rc t="1" v="77453"/>
    </bk>
    <bk>
      <rc t="1" v="77454"/>
    </bk>
    <bk>
      <rc t="1" v="77455"/>
    </bk>
    <bk>
      <rc t="1" v="77456"/>
    </bk>
    <bk>
      <rc t="1" v="77457"/>
    </bk>
    <bk>
      <rc t="1" v="77458"/>
    </bk>
    <bk>
      <rc t="1" v="77459"/>
    </bk>
    <bk>
      <rc t="1" v="77460"/>
    </bk>
    <bk>
      <rc t="1" v="77461"/>
    </bk>
    <bk>
      <rc t="1" v="77462"/>
    </bk>
    <bk>
      <rc t="1" v="77463"/>
    </bk>
    <bk>
      <rc t="1" v="77464"/>
    </bk>
    <bk>
      <rc t="1" v="77465"/>
    </bk>
    <bk>
      <rc t="1" v="77466"/>
    </bk>
    <bk>
      <rc t="1" v="77467"/>
    </bk>
    <bk>
      <rc t="1" v="77468"/>
    </bk>
    <bk>
      <rc t="1" v="77469"/>
    </bk>
    <bk>
      <rc t="1" v="77470"/>
    </bk>
    <bk>
      <rc t="1" v="77471"/>
    </bk>
    <bk>
      <rc t="1" v="77472"/>
    </bk>
    <bk>
      <rc t="1" v="77473"/>
    </bk>
    <bk>
      <rc t="1" v="77474"/>
    </bk>
    <bk>
      <rc t="1" v="77475"/>
    </bk>
    <bk>
      <rc t="1" v="77476"/>
    </bk>
    <bk>
      <rc t="1" v="77477"/>
    </bk>
    <bk>
      <rc t="1" v="77478"/>
    </bk>
    <bk>
      <rc t="1" v="77479"/>
    </bk>
    <bk>
      <rc t="1" v="77480"/>
    </bk>
    <bk>
      <rc t="1" v="77481"/>
    </bk>
    <bk>
      <rc t="1" v="77482"/>
    </bk>
    <bk>
      <rc t="1" v="77483"/>
    </bk>
    <bk>
      <rc t="1" v="77484"/>
    </bk>
    <bk>
      <rc t="1" v="77485"/>
    </bk>
    <bk>
      <rc t="1" v="77486"/>
    </bk>
    <bk>
      <rc t="1" v="77487"/>
    </bk>
    <bk>
      <rc t="1" v="77488"/>
    </bk>
    <bk>
      <rc t="1" v="77489"/>
    </bk>
    <bk>
      <rc t="1" v="77490"/>
    </bk>
    <bk>
      <rc t="1" v="77491"/>
    </bk>
    <bk>
      <rc t="1" v="77492"/>
    </bk>
    <bk>
      <rc t="1" v="77493"/>
    </bk>
    <bk>
      <rc t="1" v="77494"/>
    </bk>
    <bk>
      <rc t="1" v="77495"/>
    </bk>
    <bk>
      <rc t="1" v="77496"/>
    </bk>
    <bk>
      <rc t="1" v="77497"/>
    </bk>
    <bk>
      <rc t="1" v="77498"/>
    </bk>
    <bk>
      <rc t="1" v="77499"/>
    </bk>
    <bk>
      <rc t="1" v="77500"/>
    </bk>
    <bk>
      <rc t="1" v="77501"/>
    </bk>
    <bk>
      <rc t="1" v="77502"/>
    </bk>
    <bk>
      <rc t="1" v="77503"/>
    </bk>
    <bk>
      <rc t="1" v="77504"/>
    </bk>
    <bk>
      <rc t="1" v="77505"/>
    </bk>
    <bk>
      <rc t="1" v="77506"/>
    </bk>
    <bk>
      <rc t="1" v="77507"/>
    </bk>
    <bk>
      <rc t="1" v="77508"/>
    </bk>
    <bk>
      <rc t="1" v="77509"/>
    </bk>
    <bk>
      <rc t="1" v="77510"/>
    </bk>
    <bk>
      <rc t="1" v="77511"/>
    </bk>
    <bk>
      <rc t="1" v="77512"/>
    </bk>
    <bk>
      <rc t="1" v="77513"/>
    </bk>
    <bk>
      <rc t="1" v="77514"/>
    </bk>
    <bk>
      <rc t="1" v="77515"/>
    </bk>
    <bk>
      <rc t="1" v="77516"/>
    </bk>
    <bk>
      <rc t="1" v="77517"/>
    </bk>
    <bk>
      <rc t="1" v="77518"/>
    </bk>
    <bk>
      <rc t="1" v="77519"/>
    </bk>
    <bk>
      <rc t="1" v="77520"/>
    </bk>
    <bk>
      <rc t="1" v="77521"/>
    </bk>
    <bk>
      <rc t="1" v="77522"/>
    </bk>
    <bk>
      <rc t="1" v="77523"/>
    </bk>
    <bk>
      <rc t="1" v="77524"/>
    </bk>
    <bk>
      <rc t="1" v="77525"/>
    </bk>
    <bk>
      <rc t="1" v="77526"/>
    </bk>
    <bk>
      <rc t="1" v="77527"/>
    </bk>
    <bk>
      <rc t="1" v="77528"/>
    </bk>
    <bk>
      <rc t="1" v="77529"/>
    </bk>
    <bk>
      <rc t="1" v="77530"/>
    </bk>
    <bk>
      <rc t="1" v="77531"/>
    </bk>
    <bk>
      <rc t="1" v="77532"/>
    </bk>
    <bk>
      <rc t="1" v="77533"/>
    </bk>
    <bk>
      <rc t="1" v="77534"/>
    </bk>
    <bk>
      <rc t="1" v="77535"/>
    </bk>
    <bk>
      <rc t="1" v="77536"/>
    </bk>
    <bk>
      <rc t="1" v="77537"/>
    </bk>
    <bk>
      <rc t="1" v="77538"/>
    </bk>
    <bk>
      <rc t="1" v="77539"/>
    </bk>
    <bk>
      <rc t="1" v="77540"/>
    </bk>
    <bk>
      <rc t="1" v="77541"/>
    </bk>
    <bk>
      <rc t="1" v="77542"/>
    </bk>
    <bk>
      <rc t="1" v="77543"/>
    </bk>
    <bk>
      <rc t="1" v="77544"/>
    </bk>
    <bk>
      <rc t="1" v="77545"/>
    </bk>
    <bk>
      <rc t="1" v="77546"/>
    </bk>
    <bk>
      <rc t="1" v="77547"/>
    </bk>
    <bk>
      <rc t="1" v="77548"/>
    </bk>
    <bk>
      <rc t="1" v="77549"/>
    </bk>
    <bk>
      <rc t="1" v="77550"/>
    </bk>
    <bk>
      <rc t="1" v="77551"/>
    </bk>
    <bk>
      <rc t="1" v="77552"/>
    </bk>
    <bk>
      <rc t="1" v="77553"/>
    </bk>
    <bk>
      <rc t="1" v="77554"/>
    </bk>
    <bk>
      <rc t="1" v="77555"/>
    </bk>
    <bk>
      <rc t="1" v="77556"/>
    </bk>
    <bk>
      <rc t="1" v="77557"/>
    </bk>
    <bk>
      <rc t="1" v="77558"/>
    </bk>
    <bk>
      <rc t="1" v="77559"/>
    </bk>
    <bk>
      <rc t="1" v="77560"/>
    </bk>
    <bk>
      <rc t="1" v="77561"/>
    </bk>
    <bk>
      <rc t="1" v="77562"/>
    </bk>
    <bk>
      <rc t="1" v="77563"/>
    </bk>
    <bk>
      <rc t="1" v="77564"/>
    </bk>
    <bk>
      <rc t="1" v="77565"/>
    </bk>
    <bk>
      <rc t="1" v="77566"/>
    </bk>
    <bk>
      <rc t="1" v="77567"/>
    </bk>
    <bk>
      <rc t="1" v="77568"/>
    </bk>
    <bk>
      <rc t="1" v="77569"/>
    </bk>
    <bk>
      <rc t="1" v="77570"/>
    </bk>
    <bk>
      <rc t="1" v="77571"/>
    </bk>
    <bk>
      <rc t="1" v="77572"/>
    </bk>
    <bk>
      <rc t="1" v="77573"/>
    </bk>
    <bk>
      <rc t="1" v="77574"/>
    </bk>
    <bk>
      <rc t="1" v="77575"/>
    </bk>
    <bk>
      <rc t="1" v="77576"/>
    </bk>
    <bk>
      <rc t="1" v="77577"/>
    </bk>
    <bk>
      <rc t="1" v="77578"/>
    </bk>
    <bk>
      <rc t="1" v="77579"/>
    </bk>
    <bk>
      <rc t="1" v="77580"/>
    </bk>
    <bk>
      <rc t="1" v="77581"/>
    </bk>
    <bk>
      <rc t="1" v="77582"/>
    </bk>
    <bk>
      <rc t="1" v="77583"/>
    </bk>
    <bk>
      <rc t="1" v="77584"/>
    </bk>
    <bk>
      <rc t="1" v="77585"/>
    </bk>
    <bk>
      <rc t="1" v="77586"/>
    </bk>
    <bk>
      <rc t="1" v="77587"/>
    </bk>
    <bk>
      <rc t="1" v="77588"/>
    </bk>
    <bk>
      <rc t="1" v="77589"/>
    </bk>
    <bk>
      <rc t="1" v="77590"/>
    </bk>
    <bk>
      <rc t="1" v="77591"/>
    </bk>
    <bk>
      <rc t="1" v="77592"/>
    </bk>
    <bk>
      <rc t="1" v="77593"/>
    </bk>
    <bk>
      <rc t="1" v="77594"/>
    </bk>
    <bk>
      <rc t="1" v="77595"/>
    </bk>
    <bk>
      <rc t="1" v="77596"/>
    </bk>
    <bk>
      <rc t="1" v="77597"/>
    </bk>
    <bk>
      <rc t="1" v="77598"/>
    </bk>
    <bk>
      <rc t="1" v="77599"/>
    </bk>
    <bk>
      <rc t="1" v="77600"/>
    </bk>
    <bk>
      <rc t="1" v="77601"/>
    </bk>
    <bk>
      <rc t="1" v="77602"/>
    </bk>
    <bk>
      <rc t="1" v="77603"/>
    </bk>
    <bk>
      <rc t="1" v="77604"/>
    </bk>
    <bk>
      <rc t="1" v="77605"/>
    </bk>
    <bk>
      <rc t="1" v="77606"/>
    </bk>
    <bk>
      <rc t="1" v="77607"/>
    </bk>
    <bk>
      <rc t="1" v="77608"/>
    </bk>
    <bk>
      <rc t="1" v="77609"/>
    </bk>
    <bk>
      <rc t="1" v="77610"/>
    </bk>
    <bk>
      <rc t="1" v="77611"/>
    </bk>
    <bk>
      <rc t="1" v="77612"/>
    </bk>
    <bk>
      <rc t="1" v="77613"/>
    </bk>
    <bk>
      <rc t="1" v="77614"/>
    </bk>
    <bk>
      <rc t="1" v="77615"/>
    </bk>
    <bk>
      <rc t="1" v="77616"/>
    </bk>
    <bk>
      <rc t="1" v="77617"/>
    </bk>
    <bk>
      <rc t="1" v="77618"/>
    </bk>
    <bk>
      <rc t="1" v="77619"/>
    </bk>
    <bk>
      <rc t="1" v="77620"/>
    </bk>
    <bk>
      <rc t="1" v="77621"/>
    </bk>
    <bk>
      <rc t="1" v="77622"/>
    </bk>
    <bk>
      <rc t="1" v="77623"/>
    </bk>
    <bk>
      <rc t="1" v="77624"/>
    </bk>
    <bk>
      <rc t="1" v="77625"/>
    </bk>
    <bk>
      <rc t="1" v="77626"/>
    </bk>
    <bk>
      <rc t="1" v="77627"/>
    </bk>
    <bk>
      <rc t="1" v="77628"/>
    </bk>
    <bk>
      <rc t="1" v="77629"/>
    </bk>
    <bk>
      <rc t="1" v="77630"/>
    </bk>
    <bk>
      <rc t="1" v="77631"/>
    </bk>
    <bk>
      <rc t="1" v="77632"/>
    </bk>
    <bk>
      <rc t="1" v="77633"/>
    </bk>
    <bk>
      <rc t="1" v="77634"/>
    </bk>
    <bk>
      <rc t="1" v="77635"/>
    </bk>
    <bk>
      <rc t="1" v="77636"/>
    </bk>
    <bk>
      <rc t="1" v="77637"/>
    </bk>
    <bk>
      <rc t="1" v="77638"/>
    </bk>
    <bk>
      <rc t="1" v="77639"/>
    </bk>
    <bk>
      <rc t="1" v="77640"/>
    </bk>
    <bk>
      <rc t="1" v="77641"/>
    </bk>
    <bk>
      <rc t="1" v="77642"/>
    </bk>
    <bk>
      <rc t="1" v="77643"/>
    </bk>
    <bk>
      <rc t="1" v="77644"/>
    </bk>
    <bk>
      <rc t="1" v="77645"/>
    </bk>
    <bk>
      <rc t="1" v="77646"/>
    </bk>
    <bk>
      <rc t="1" v="77647"/>
    </bk>
    <bk>
      <rc t="1" v="77648"/>
    </bk>
    <bk>
      <rc t="1" v="77649"/>
    </bk>
    <bk>
      <rc t="1" v="77650"/>
    </bk>
    <bk>
      <rc t="1" v="77651"/>
    </bk>
    <bk>
      <rc t="1" v="77652"/>
    </bk>
    <bk>
      <rc t="1" v="77653"/>
    </bk>
    <bk>
      <rc t="1" v="77654"/>
    </bk>
    <bk>
      <rc t="1" v="77655"/>
    </bk>
    <bk>
      <rc t="1" v="77656"/>
    </bk>
    <bk>
      <rc t="1" v="77657"/>
    </bk>
    <bk>
      <rc t="1" v="77658"/>
    </bk>
    <bk>
      <rc t="1" v="77659"/>
    </bk>
    <bk>
      <rc t="1" v="77660"/>
    </bk>
    <bk>
      <rc t="1" v="77661"/>
    </bk>
    <bk>
      <rc t="1" v="77662"/>
    </bk>
    <bk>
      <rc t="1" v="77663"/>
    </bk>
    <bk>
      <rc t="1" v="77664"/>
    </bk>
    <bk>
      <rc t="1" v="77665"/>
    </bk>
    <bk>
      <rc t="1" v="77666"/>
    </bk>
    <bk>
      <rc t="1" v="77667"/>
    </bk>
    <bk>
      <rc t="1" v="77668"/>
    </bk>
    <bk>
      <rc t="1" v="77669"/>
    </bk>
    <bk>
      <rc t="1" v="77670"/>
    </bk>
    <bk>
      <rc t="1" v="77671"/>
    </bk>
    <bk>
      <rc t="1" v="77672"/>
    </bk>
    <bk>
      <rc t="1" v="77673"/>
    </bk>
    <bk>
      <rc t="1" v="77674"/>
    </bk>
    <bk>
      <rc t="1" v="77675"/>
    </bk>
    <bk>
      <rc t="1" v="77676"/>
    </bk>
    <bk>
      <rc t="1" v="77677"/>
    </bk>
    <bk>
      <rc t="1" v="77678"/>
    </bk>
    <bk>
      <rc t="1" v="77679"/>
    </bk>
    <bk>
      <rc t="1" v="77680"/>
    </bk>
    <bk>
      <rc t="1" v="77681"/>
    </bk>
    <bk>
      <rc t="1" v="77682"/>
    </bk>
    <bk>
      <rc t="1" v="77683"/>
    </bk>
    <bk>
      <rc t="1" v="77684"/>
    </bk>
    <bk>
      <rc t="1" v="77685"/>
    </bk>
    <bk>
      <rc t="1" v="77686"/>
    </bk>
    <bk>
      <rc t="1" v="77687"/>
    </bk>
    <bk>
      <rc t="1" v="77688"/>
    </bk>
    <bk>
      <rc t="1" v="77689"/>
    </bk>
    <bk>
      <rc t="1" v="77690"/>
    </bk>
    <bk>
      <rc t="1" v="77691"/>
    </bk>
    <bk>
      <rc t="1" v="77692"/>
    </bk>
    <bk>
      <rc t="1" v="77693"/>
    </bk>
    <bk>
      <rc t="1" v="77694"/>
    </bk>
    <bk>
      <rc t="1" v="77695"/>
    </bk>
    <bk>
      <rc t="1" v="77696"/>
    </bk>
    <bk>
      <rc t="1" v="77697"/>
    </bk>
    <bk>
      <rc t="1" v="77698"/>
    </bk>
    <bk>
      <rc t="1" v="77699"/>
    </bk>
    <bk>
      <rc t="1" v="77700"/>
    </bk>
    <bk>
      <rc t="1" v="77701"/>
    </bk>
    <bk>
      <rc t="1" v="77702"/>
    </bk>
    <bk>
      <rc t="1" v="77703"/>
    </bk>
    <bk>
      <rc t="1" v="77704"/>
    </bk>
    <bk>
      <rc t="1" v="77705"/>
    </bk>
    <bk>
      <rc t="1" v="77706"/>
    </bk>
    <bk>
      <rc t="1" v="77707"/>
    </bk>
    <bk>
      <rc t="1" v="77708"/>
    </bk>
    <bk>
      <rc t="1" v="77709"/>
    </bk>
    <bk>
      <rc t="1" v="77710"/>
    </bk>
    <bk>
      <rc t="1" v="77711"/>
    </bk>
    <bk>
      <rc t="1" v="77712"/>
    </bk>
    <bk>
      <rc t="1" v="77713"/>
    </bk>
    <bk>
      <rc t="1" v="77714"/>
    </bk>
    <bk>
      <rc t="1" v="77715"/>
    </bk>
    <bk>
      <rc t="1" v="77716"/>
    </bk>
    <bk>
      <rc t="1" v="77717"/>
    </bk>
    <bk>
      <rc t="1" v="77718"/>
    </bk>
    <bk>
      <rc t="1" v="77719"/>
    </bk>
    <bk>
      <rc t="1" v="77720"/>
    </bk>
    <bk>
      <rc t="1" v="77721"/>
    </bk>
    <bk>
      <rc t="1" v="77722"/>
    </bk>
    <bk>
      <rc t="1" v="77723"/>
    </bk>
    <bk>
      <rc t="1" v="77724"/>
    </bk>
    <bk>
      <rc t="1" v="77725"/>
    </bk>
    <bk>
      <rc t="1" v="77726"/>
    </bk>
    <bk>
      <rc t="1" v="77727"/>
    </bk>
    <bk>
      <rc t="1" v="77728"/>
    </bk>
    <bk>
      <rc t="1" v="77729"/>
    </bk>
    <bk>
      <rc t="1" v="77730"/>
    </bk>
    <bk>
      <rc t="1" v="77731"/>
    </bk>
    <bk>
      <rc t="1" v="77732"/>
    </bk>
    <bk>
      <rc t="1" v="77733"/>
    </bk>
    <bk>
      <rc t="1" v="77734"/>
    </bk>
    <bk>
      <rc t="1" v="77735"/>
    </bk>
    <bk>
      <rc t="1" v="77736"/>
    </bk>
    <bk>
      <rc t="1" v="77737"/>
    </bk>
    <bk>
      <rc t="1" v="77738"/>
    </bk>
    <bk>
      <rc t="1" v="77739"/>
    </bk>
    <bk>
      <rc t="1" v="77740"/>
    </bk>
    <bk>
      <rc t="1" v="77741"/>
    </bk>
    <bk>
      <rc t="1" v="77742"/>
    </bk>
    <bk>
      <rc t="1" v="77743"/>
    </bk>
    <bk>
      <rc t="1" v="77744"/>
    </bk>
    <bk>
      <rc t="1" v="77745"/>
    </bk>
    <bk>
      <rc t="1" v="77746"/>
    </bk>
    <bk>
      <rc t="1" v="77747"/>
    </bk>
    <bk>
      <rc t="1" v="77748"/>
    </bk>
    <bk>
      <rc t="1" v="77749"/>
    </bk>
    <bk>
      <rc t="1" v="77750"/>
    </bk>
    <bk>
      <rc t="1" v="77751"/>
    </bk>
    <bk>
      <rc t="1" v="77752"/>
    </bk>
    <bk>
      <rc t="1" v="77753"/>
    </bk>
    <bk>
      <rc t="1" v="77754"/>
    </bk>
    <bk>
      <rc t="1" v="77755"/>
    </bk>
    <bk>
      <rc t="1" v="77756"/>
    </bk>
    <bk>
      <rc t="1" v="77757"/>
    </bk>
    <bk>
      <rc t="1" v="77758"/>
    </bk>
    <bk>
      <rc t="1" v="77759"/>
    </bk>
    <bk>
      <rc t="1" v="77760"/>
    </bk>
    <bk>
      <rc t="1" v="77761"/>
    </bk>
    <bk>
      <rc t="1" v="77762"/>
    </bk>
    <bk>
      <rc t="1" v="77763"/>
    </bk>
    <bk>
      <rc t="1" v="77764"/>
    </bk>
    <bk>
      <rc t="1" v="77765"/>
    </bk>
    <bk>
      <rc t="1" v="77766"/>
    </bk>
    <bk>
      <rc t="1" v="77767"/>
    </bk>
    <bk>
      <rc t="1" v="77768"/>
    </bk>
    <bk>
      <rc t="1" v="77769"/>
    </bk>
    <bk>
      <rc t="1" v="77770"/>
    </bk>
    <bk>
      <rc t="1" v="77771"/>
    </bk>
    <bk>
      <rc t="1" v="77772"/>
    </bk>
    <bk>
      <rc t="1" v="77773"/>
    </bk>
    <bk>
      <rc t="1" v="77774"/>
    </bk>
    <bk>
      <rc t="1" v="77775"/>
    </bk>
    <bk>
      <rc t="1" v="77776"/>
    </bk>
    <bk>
      <rc t="1" v="77777"/>
    </bk>
    <bk>
      <rc t="1" v="77778"/>
    </bk>
    <bk>
      <rc t="1" v="77779"/>
    </bk>
    <bk>
      <rc t="1" v="77780"/>
    </bk>
    <bk>
      <rc t="1" v="77781"/>
    </bk>
    <bk>
      <rc t="1" v="77782"/>
    </bk>
    <bk>
      <rc t="1" v="77783"/>
    </bk>
    <bk>
      <rc t="1" v="77784"/>
    </bk>
    <bk>
      <rc t="1" v="77785"/>
    </bk>
    <bk>
      <rc t="1" v="77786"/>
    </bk>
    <bk>
      <rc t="1" v="77787"/>
    </bk>
    <bk>
      <rc t="1" v="77788"/>
    </bk>
    <bk>
      <rc t="1" v="77789"/>
    </bk>
    <bk>
      <rc t="1" v="77790"/>
    </bk>
    <bk>
      <rc t="1" v="77791"/>
    </bk>
    <bk>
      <rc t="1" v="77792"/>
    </bk>
    <bk>
      <rc t="1" v="77793"/>
    </bk>
    <bk>
      <rc t="1" v="77794"/>
    </bk>
    <bk>
      <rc t="1" v="77795"/>
    </bk>
    <bk>
      <rc t="1" v="77796"/>
    </bk>
    <bk>
      <rc t="1" v="77797"/>
    </bk>
    <bk>
      <rc t="1" v="77798"/>
    </bk>
    <bk>
      <rc t="1" v="77799"/>
    </bk>
    <bk>
      <rc t="1" v="77800"/>
    </bk>
    <bk>
      <rc t="1" v="77801"/>
    </bk>
    <bk>
      <rc t="1" v="77802"/>
    </bk>
    <bk>
      <rc t="1" v="77803"/>
    </bk>
    <bk>
      <rc t="1" v="77804"/>
    </bk>
    <bk>
      <rc t="1" v="77805"/>
    </bk>
    <bk>
      <rc t="1" v="77806"/>
    </bk>
    <bk>
      <rc t="1" v="77807"/>
    </bk>
    <bk>
      <rc t="1" v="77808"/>
    </bk>
    <bk>
      <rc t="1" v="77809"/>
    </bk>
    <bk>
      <rc t="1" v="77810"/>
    </bk>
    <bk>
      <rc t="1" v="77811"/>
    </bk>
    <bk>
      <rc t="1" v="77812"/>
    </bk>
    <bk>
      <rc t="1" v="77813"/>
    </bk>
    <bk>
      <rc t="1" v="77814"/>
    </bk>
    <bk>
      <rc t="1" v="77815"/>
    </bk>
    <bk>
      <rc t="1" v="77816"/>
    </bk>
    <bk>
      <rc t="1" v="77817"/>
    </bk>
    <bk>
      <rc t="1" v="77818"/>
    </bk>
    <bk>
      <rc t="1" v="77819"/>
    </bk>
    <bk>
      <rc t="1" v="77820"/>
    </bk>
    <bk>
      <rc t="1" v="77821"/>
    </bk>
    <bk>
      <rc t="1" v="77822"/>
    </bk>
    <bk>
      <rc t="1" v="77823"/>
    </bk>
    <bk>
      <rc t="1" v="77824"/>
    </bk>
    <bk>
      <rc t="1" v="77825"/>
    </bk>
    <bk>
      <rc t="1" v="77826"/>
    </bk>
    <bk>
      <rc t="1" v="77827"/>
    </bk>
    <bk>
      <rc t="1" v="77828"/>
    </bk>
    <bk>
      <rc t="1" v="77829"/>
    </bk>
    <bk>
      <rc t="1" v="77830"/>
    </bk>
    <bk>
      <rc t="1" v="77831"/>
    </bk>
    <bk>
      <rc t="1" v="77832"/>
    </bk>
    <bk>
      <rc t="1" v="77833"/>
    </bk>
    <bk>
      <rc t="1" v="77834"/>
    </bk>
    <bk>
      <rc t="1" v="77835"/>
    </bk>
    <bk>
      <rc t="1" v="77836"/>
    </bk>
    <bk>
      <rc t="1" v="77837"/>
    </bk>
    <bk>
      <rc t="1" v="77838"/>
    </bk>
    <bk>
      <rc t="1" v="77839"/>
    </bk>
    <bk>
      <rc t="1" v="77840"/>
    </bk>
    <bk>
      <rc t="1" v="77841"/>
    </bk>
    <bk>
      <rc t="1" v="77842"/>
    </bk>
    <bk>
      <rc t="1" v="77843"/>
    </bk>
    <bk>
      <rc t="1" v="77844"/>
    </bk>
    <bk>
      <rc t="1" v="77845"/>
    </bk>
    <bk>
      <rc t="1" v="77846"/>
    </bk>
    <bk>
      <rc t="1" v="77847"/>
    </bk>
    <bk>
      <rc t="1" v="77848"/>
    </bk>
    <bk>
      <rc t="1" v="77849"/>
    </bk>
    <bk>
      <rc t="1" v="77850"/>
    </bk>
    <bk>
      <rc t="1" v="77851"/>
    </bk>
    <bk>
      <rc t="1" v="77852"/>
    </bk>
    <bk>
      <rc t="1" v="77853"/>
    </bk>
    <bk>
      <rc t="1" v="77854"/>
    </bk>
    <bk>
      <rc t="1" v="77855"/>
    </bk>
    <bk>
      <rc t="1" v="77856"/>
    </bk>
    <bk>
      <rc t="1" v="77857"/>
    </bk>
    <bk>
      <rc t="1" v="77858"/>
    </bk>
    <bk>
      <rc t="1" v="77859"/>
    </bk>
    <bk>
      <rc t="1" v="77860"/>
    </bk>
    <bk>
      <rc t="1" v="77861"/>
    </bk>
    <bk>
      <rc t="1" v="77862"/>
    </bk>
    <bk>
      <rc t="1" v="77863"/>
    </bk>
    <bk>
      <rc t="1" v="77864"/>
    </bk>
    <bk>
      <rc t="1" v="77865"/>
    </bk>
    <bk>
      <rc t="1" v="77866"/>
    </bk>
    <bk>
      <rc t="1" v="77867"/>
    </bk>
    <bk>
      <rc t="1" v="77868"/>
    </bk>
    <bk>
      <rc t="1" v="77869"/>
    </bk>
    <bk>
      <rc t="1" v="77870"/>
    </bk>
    <bk>
      <rc t="1" v="77871"/>
    </bk>
    <bk>
      <rc t="1" v="77872"/>
    </bk>
    <bk>
      <rc t="1" v="77873"/>
    </bk>
    <bk>
      <rc t="1" v="77874"/>
    </bk>
    <bk>
      <rc t="1" v="77875"/>
    </bk>
    <bk>
      <rc t="1" v="77876"/>
    </bk>
    <bk>
      <rc t="1" v="77877"/>
    </bk>
    <bk>
      <rc t="1" v="77878"/>
    </bk>
    <bk>
      <rc t="1" v="77879"/>
    </bk>
    <bk>
      <rc t="1" v="77880"/>
    </bk>
    <bk>
      <rc t="1" v="77881"/>
    </bk>
    <bk>
      <rc t="1" v="77882"/>
    </bk>
    <bk>
      <rc t="1" v="77883"/>
    </bk>
    <bk>
      <rc t="1" v="77884"/>
    </bk>
    <bk>
      <rc t="1" v="77885"/>
    </bk>
    <bk>
      <rc t="1" v="77886"/>
    </bk>
    <bk>
      <rc t="1" v="77887"/>
    </bk>
    <bk>
      <rc t="1" v="77888"/>
    </bk>
    <bk>
      <rc t="1" v="77889"/>
    </bk>
    <bk>
      <rc t="1" v="77890"/>
    </bk>
    <bk>
      <rc t="1" v="77891"/>
    </bk>
    <bk>
      <rc t="1" v="77892"/>
    </bk>
    <bk>
      <rc t="1" v="77893"/>
    </bk>
    <bk>
      <rc t="1" v="77894"/>
    </bk>
    <bk>
      <rc t="1" v="77895"/>
    </bk>
    <bk>
      <rc t="1" v="77896"/>
    </bk>
    <bk>
      <rc t="1" v="77897"/>
    </bk>
    <bk>
      <rc t="1" v="77898"/>
    </bk>
    <bk>
      <rc t="1" v="77899"/>
    </bk>
    <bk>
      <rc t="1" v="77900"/>
    </bk>
    <bk>
      <rc t="1" v="77901"/>
    </bk>
    <bk>
      <rc t="1" v="77902"/>
    </bk>
    <bk>
      <rc t="1" v="77903"/>
    </bk>
    <bk>
      <rc t="1" v="77904"/>
    </bk>
    <bk>
      <rc t="1" v="77905"/>
    </bk>
    <bk>
      <rc t="1" v="77906"/>
    </bk>
    <bk>
      <rc t="1" v="77907"/>
    </bk>
    <bk>
      <rc t="1" v="77908"/>
    </bk>
    <bk>
      <rc t="1" v="77909"/>
    </bk>
    <bk>
      <rc t="1" v="77910"/>
    </bk>
    <bk>
      <rc t="1" v="77911"/>
    </bk>
    <bk>
      <rc t="1" v="77912"/>
    </bk>
    <bk>
      <rc t="1" v="77913"/>
    </bk>
    <bk>
      <rc t="1" v="77914"/>
    </bk>
    <bk>
      <rc t="1" v="77915"/>
    </bk>
    <bk>
      <rc t="1" v="77916"/>
    </bk>
    <bk>
      <rc t="1" v="77917"/>
    </bk>
    <bk>
      <rc t="1" v="77918"/>
    </bk>
    <bk>
      <rc t="1" v="77919"/>
    </bk>
    <bk>
      <rc t="1" v="77920"/>
    </bk>
    <bk>
      <rc t="1" v="77921"/>
    </bk>
    <bk>
      <rc t="1" v="77922"/>
    </bk>
    <bk>
      <rc t="1" v="77923"/>
    </bk>
    <bk>
      <rc t="1" v="77924"/>
    </bk>
    <bk>
      <rc t="1" v="77925"/>
    </bk>
    <bk>
      <rc t="1" v="77926"/>
    </bk>
    <bk>
      <rc t="1" v="77927"/>
    </bk>
    <bk>
      <rc t="1" v="77928"/>
    </bk>
    <bk>
      <rc t="1" v="77929"/>
    </bk>
    <bk>
      <rc t="1" v="77930"/>
    </bk>
    <bk>
      <rc t="1" v="77931"/>
    </bk>
    <bk>
      <rc t="1" v="77932"/>
    </bk>
    <bk>
      <rc t="1" v="77933"/>
    </bk>
    <bk>
      <rc t="1" v="77934"/>
    </bk>
    <bk>
      <rc t="1" v="77935"/>
    </bk>
    <bk>
      <rc t="1" v="77936"/>
    </bk>
    <bk>
      <rc t="1" v="77937"/>
    </bk>
    <bk>
      <rc t="1" v="77938"/>
    </bk>
    <bk>
      <rc t="1" v="77939"/>
    </bk>
    <bk>
      <rc t="1" v="77940"/>
    </bk>
    <bk>
      <rc t="1" v="77941"/>
    </bk>
    <bk>
      <rc t="1" v="77942"/>
    </bk>
    <bk>
      <rc t="1" v="77943"/>
    </bk>
    <bk>
      <rc t="1" v="77944"/>
    </bk>
    <bk>
      <rc t="1" v="77945"/>
    </bk>
    <bk>
      <rc t="1" v="77946"/>
    </bk>
    <bk>
      <rc t="1" v="77947"/>
    </bk>
    <bk>
      <rc t="1" v="77948"/>
    </bk>
    <bk>
      <rc t="1" v="77949"/>
    </bk>
    <bk>
      <rc t="1" v="77950"/>
    </bk>
    <bk>
      <rc t="1" v="77951"/>
    </bk>
    <bk>
      <rc t="1" v="77952"/>
    </bk>
    <bk>
      <rc t="1" v="77953"/>
    </bk>
    <bk>
      <rc t="1" v="77954"/>
    </bk>
    <bk>
      <rc t="1" v="77955"/>
    </bk>
    <bk>
      <rc t="1" v="77956"/>
    </bk>
    <bk>
      <rc t="1" v="77957"/>
    </bk>
    <bk>
      <rc t="1" v="77958"/>
    </bk>
    <bk>
      <rc t="1" v="77959"/>
    </bk>
    <bk>
      <rc t="1" v="77960"/>
    </bk>
    <bk>
      <rc t="1" v="77961"/>
    </bk>
    <bk>
      <rc t="1" v="77962"/>
    </bk>
    <bk>
      <rc t="1" v="77963"/>
    </bk>
    <bk>
      <rc t="1" v="77964"/>
    </bk>
    <bk>
      <rc t="1" v="77965"/>
    </bk>
    <bk>
      <rc t="1" v="77966"/>
    </bk>
    <bk>
      <rc t="1" v="77967"/>
    </bk>
    <bk>
      <rc t="1" v="77968"/>
    </bk>
    <bk>
      <rc t="1" v="77969"/>
    </bk>
    <bk>
      <rc t="1" v="77970"/>
    </bk>
    <bk>
      <rc t="1" v="77971"/>
    </bk>
    <bk>
      <rc t="1" v="77972"/>
    </bk>
    <bk>
      <rc t="1" v="77973"/>
    </bk>
    <bk>
      <rc t="1" v="77974"/>
    </bk>
    <bk>
      <rc t="1" v="77975"/>
    </bk>
    <bk>
      <rc t="1" v="77976"/>
    </bk>
    <bk>
      <rc t="1" v="77977"/>
    </bk>
    <bk>
      <rc t="1" v="77978"/>
    </bk>
    <bk>
      <rc t="1" v="77979"/>
    </bk>
    <bk>
      <rc t="1" v="77980"/>
    </bk>
    <bk>
      <rc t="1" v="77981"/>
    </bk>
    <bk>
      <rc t="1" v="77982"/>
    </bk>
    <bk>
      <rc t="1" v="77983"/>
    </bk>
    <bk>
      <rc t="1" v="77984"/>
    </bk>
    <bk>
      <rc t="1" v="77985"/>
    </bk>
    <bk>
      <rc t="1" v="77986"/>
    </bk>
    <bk>
      <rc t="1" v="77987"/>
    </bk>
    <bk>
      <rc t="1" v="77988"/>
    </bk>
    <bk>
      <rc t="1" v="77989"/>
    </bk>
    <bk>
      <rc t="1" v="77990"/>
    </bk>
    <bk>
      <rc t="1" v="77991"/>
    </bk>
    <bk>
      <rc t="1" v="77992"/>
    </bk>
    <bk>
      <rc t="1" v="77993"/>
    </bk>
    <bk>
      <rc t="1" v="77994"/>
    </bk>
    <bk>
      <rc t="1" v="77995"/>
    </bk>
    <bk>
      <rc t="1" v="77996"/>
    </bk>
    <bk>
      <rc t="1" v="77997"/>
    </bk>
    <bk>
      <rc t="1" v="77998"/>
    </bk>
    <bk>
      <rc t="1" v="77999"/>
    </bk>
    <bk>
      <rc t="1" v="78000"/>
    </bk>
    <bk>
      <rc t="1" v="78001"/>
    </bk>
    <bk>
      <rc t="1" v="78002"/>
    </bk>
    <bk>
      <rc t="1" v="78003"/>
    </bk>
    <bk>
      <rc t="1" v="78004"/>
    </bk>
    <bk>
      <rc t="1" v="78005"/>
    </bk>
    <bk>
      <rc t="1" v="78006"/>
    </bk>
    <bk>
      <rc t="1" v="78007"/>
    </bk>
    <bk>
      <rc t="1" v="78008"/>
    </bk>
    <bk>
      <rc t="1" v="78009"/>
    </bk>
    <bk>
      <rc t="1" v="78010"/>
    </bk>
    <bk>
      <rc t="1" v="78011"/>
    </bk>
    <bk>
      <rc t="1" v="78012"/>
    </bk>
    <bk>
      <rc t="1" v="78013"/>
    </bk>
    <bk>
      <rc t="1" v="78014"/>
    </bk>
    <bk>
      <rc t="1" v="78015"/>
    </bk>
    <bk>
      <rc t="1" v="78016"/>
    </bk>
    <bk>
      <rc t="1" v="78017"/>
    </bk>
    <bk>
      <rc t="1" v="78018"/>
    </bk>
    <bk>
      <rc t="1" v="78019"/>
    </bk>
    <bk>
      <rc t="1" v="78020"/>
    </bk>
    <bk>
      <rc t="1" v="78021"/>
    </bk>
    <bk>
      <rc t="1" v="78022"/>
    </bk>
    <bk>
      <rc t="1" v="78023"/>
    </bk>
    <bk>
      <rc t="1" v="78024"/>
    </bk>
    <bk>
      <rc t="1" v="78025"/>
    </bk>
    <bk>
      <rc t="1" v="78026"/>
    </bk>
    <bk>
      <rc t="1" v="78027"/>
    </bk>
    <bk>
      <rc t="1" v="78028"/>
    </bk>
    <bk>
      <rc t="1" v="78029"/>
    </bk>
    <bk>
      <rc t="1" v="78030"/>
    </bk>
    <bk>
      <rc t="1" v="78031"/>
    </bk>
    <bk>
      <rc t="1" v="78032"/>
    </bk>
    <bk>
      <rc t="1" v="78033"/>
    </bk>
    <bk>
      <rc t="1" v="78034"/>
    </bk>
    <bk>
      <rc t="1" v="78035"/>
    </bk>
    <bk>
      <rc t="1" v="78036"/>
    </bk>
    <bk>
      <rc t="1" v="78037"/>
    </bk>
    <bk>
      <rc t="1" v="78038"/>
    </bk>
    <bk>
      <rc t="1" v="78039"/>
    </bk>
    <bk>
      <rc t="1" v="78040"/>
    </bk>
    <bk>
      <rc t="1" v="78041"/>
    </bk>
    <bk>
      <rc t="1" v="78042"/>
    </bk>
    <bk>
      <rc t="1" v="78043"/>
    </bk>
    <bk>
      <rc t="1" v="78044"/>
    </bk>
    <bk>
      <rc t="1" v="78045"/>
    </bk>
    <bk>
      <rc t="1" v="78046"/>
    </bk>
    <bk>
      <rc t="1" v="78047"/>
    </bk>
    <bk>
      <rc t="1" v="78048"/>
    </bk>
    <bk>
      <rc t="1" v="78049"/>
    </bk>
    <bk>
      <rc t="1" v="78050"/>
    </bk>
    <bk>
      <rc t="1" v="78051"/>
    </bk>
    <bk>
      <rc t="1" v="78052"/>
    </bk>
    <bk>
      <rc t="1" v="78053"/>
    </bk>
    <bk>
      <rc t="1" v="78054"/>
    </bk>
    <bk>
      <rc t="1" v="78055"/>
    </bk>
    <bk>
      <rc t="1" v="78056"/>
    </bk>
    <bk>
      <rc t="1" v="78057"/>
    </bk>
    <bk>
      <rc t="1" v="78058"/>
    </bk>
    <bk>
      <rc t="1" v="78059"/>
    </bk>
    <bk>
      <rc t="1" v="78060"/>
    </bk>
    <bk>
      <rc t="1" v="78061"/>
    </bk>
    <bk>
      <rc t="1" v="78062"/>
    </bk>
    <bk>
      <rc t="1" v="78063"/>
    </bk>
    <bk>
      <rc t="1" v="78064"/>
    </bk>
    <bk>
      <rc t="1" v="78065"/>
    </bk>
    <bk>
      <rc t="1" v="78066"/>
    </bk>
    <bk>
      <rc t="1" v="78067"/>
    </bk>
    <bk>
      <rc t="1" v="78068"/>
    </bk>
    <bk>
      <rc t="1" v="78069"/>
    </bk>
    <bk>
      <rc t="1" v="78070"/>
    </bk>
    <bk>
      <rc t="1" v="78071"/>
    </bk>
    <bk>
      <rc t="1" v="78072"/>
    </bk>
    <bk>
      <rc t="1" v="78073"/>
    </bk>
    <bk>
      <rc t="1" v="78074"/>
    </bk>
    <bk>
      <rc t="1" v="78075"/>
    </bk>
    <bk>
      <rc t="1" v="78076"/>
    </bk>
    <bk>
      <rc t="1" v="78077"/>
    </bk>
    <bk>
      <rc t="1" v="78078"/>
    </bk>
    <bk>
      <rc t="1" v="78079"/>
    </bk>
    <bk>
      <rc t="1" v="78080"/>
    </bk>
    <bk>
      <rc t="1" v="78081"/>
    </bk>
    <bk>
      <rc t="1" v="78082"/>
    </bk>
    <bk>
      <rc t="1" v="78083"/>
    </bk>
    <bk>
      <rc t="1" v="78084"/>
    </bk>
    <bk>
      <rc t="1" v="78085"/>
    </bk>
    <bk>
      <rc t="1" v="78086"/>
    </bk>
    <bk>
      <rc t="1" v="78087"/>
    </bk>
    <bk>
      <rc t="1" v="78088"/>
    </bk>
    <bk>
      <rc t="1" v="78089"/>
    </bk>
    <bk>
      <rc t="1" v="78090"/>
    </bk>
    <bk>
      <rc t="1" v="78091"/>
    </bk>
    <bk>
      <rc t="1" v="78092"/>
    </bk>
    <bk>
      <rc t="1" v="78093"/>
    </bk>
    <bk>
      <rc t="1" v="78094"/>
    </bk>
    <bk>
      <rc t="1" v="78095"/>
    </bk>
    <bk>
      <rc t="1" v="78096"/>
    </bk>
    <bk>
      <rc t="1" v="78097"/>
    </bk>
    <bk>
      <rc t="1" v="78098"/>
    </bk>
    <bk>
      <rc t="1" v="78099"/>
    </bk>
    <bk>
      <rc t="1" v="78100"/>
    </bk>
    <bk>
      <rc t="1" v="78101"/>
    </bk>
    <bk>
      <rc t="1" v="78102"/>
    </bk>
    <bk>
      <rc t="1" v="78103"/>
    </bk>
    <bk>
      <rc t="1" v="78104"/>
    </bk>
    <bk>
      <rc t="1" v="78105"/>
    </bk>
    <bk>
      <rc t="1" v="78106"/>
    </bk>
    <bk>
      <rc t="1" v="78107"/>
    </bk>
    <bk>
      <rc t="1" v="78108"/>
    </bk>
    <bk>
      <rc t="1" v="78109"/>
    </bk>
    <bk>
      <rc t="1" v="78110"/>
    </bk>
    <bk>
      <rc t="1" v="78111"/>
    </bk>
    <bk>
      <rc t="1" v="78112"/>
    </bk>
    <bk>
      <rc t="1" v="78113"/>
    </bk>
    <bk>
      <rc t="1" v="78114"/>
    </bk>
    <bk>
      <rc t="1" v="78115"/>
    </bk>
    <bk>
      <rc t="1" v="78116"/>
    </bk>
    <bk>
      <rc t="1" v="78117"/>
    </bk>
    <bk>
      <rc t="1" v="78118"/>
    </bk>
    <bk>
      <rc t="1" v="78119"/>
    </bk>
    <bk>
      <rc t="1" v="78120"/>
    </bk>
    <bk>
      <rc t="1" v="78121"/>
    </bk>
    <bk>
      <rc t="1" v="78122"/>
    </bk>
    <bk>
      <rc t="1" v="78123"/>
    </bk>
    <bk>
      <rc t="1" v="78124"/>
    </bk>
    <bk>
      <rc t="1" v="78125"/>
    </bk>
    <bk>
      <rc t="1" v="78126"/>
    </bk>
    <bk>
      <rc t="1" v="78127"/>
    </bk>
    <bk>
      <rc t="1" v="78128"/>
    </bk>
    <bk>
      <rc t="1" v="78129"/>
    </bk>
    <bk>
      <rc t="1" v="78130"/>
    </bk>
    <bk>
      <rc t="1" v="78131"/>
    </bk>
    <bk>
      <rc t="1" v="78132"/>
    </bk>
    <bk>
      <rc t="1" v="78133"/>
    </bk>
    <bk>
      <rc t="1" v="78134"/>
    </bk>
    <bk>
      <rc t="1" v="78135"/>
    </bk>
    <bk>
      <rc t="1" v="78136"/>
    </bk>
    <bk>
      <rc t="1" v="78137"/>
    </bk>
    <bk>
      <rc t="1" v="78138"/>
    </bk>
    <bk>
      <rc t="1" v="78139"/>
    </bk>
    <bk>
      <rc t="1" v="78140"/>
    </bk>
    <bk>
      <rc t="1" v="78141"/>
    </bk>
    <bk>
      <rc t="1" v="78142"/>
    </bk>
    <bk>
      <rc t="1" v="78143"/>
    </bk>
    <bk>
      <rc t="1" v="78144"/>
    </bk>
    <bk>
      <rc t="1" v="78145"/>
    </bk>
    <bk>
      <rc t="1" v="78146"/>
    </bk>
    <bk>
      <rc t="1" v="78147"/>
    </bk>
    <bk>
      <rc t="1" v="78148"/>
    </bk>
    <bk>
      <rc t="1" v="78149"/>
    </bk>
    <bk>
      <rc t="1" v="78150"/>
    </bk>
    <bk>
      <rc t="1" v="78151"/>
    </bk>
    <bk>
      <rc t="1" v="78152"/>
    </bk>
    <bk>
      <rc t="1" v="78153"/>
    </bk>
    <bk>
      <rc t="1" v="78154"/>
    </bk>
    <bk>
      <rc t="1" v="78155"/>
    </bk>
    <bk>
      <rc t="1" v="78156"/>
    </bk>
    <bk>
      <rc t="1" v="78157"/>
    </bk>
    <bk>
      <rc t="1" v="78158"/>
    </bk>
    <bk>
      <rc t="1" v="78159"/>
    </bk>
    <bk>
      <rc t="1" v="78160"/>
    </bk>
    <bk>
      <rc t="1" v="78161"/>
    </bk>
    <bk>
      <rc t="1" v="78162"/>
    </bk>
    <bk>
      <rc t="1" v="78163"/>
    </bk>
    <bk>
      <rc t="1" v="78164"/>
    </bk>
    <bk>
      <rc t="1" v="78165"/>
    </bk>
    <bk>
      <rc t="1" v="78166"/>
    </bk>
    <bk>
      <rc t="1" v="78167"/>
    </bk>
    <bk>
      <rc t="1" v="78168"/>
    </bk>
    <bk>
      <rc t="1" v="78169"/>
    </bk>
    <bk>
      <rc t="1" v="78170"/>
    </bk>
    <bk>
      <rc t="1" v="78171"/>
    </bk>
    <bk>
      <rc t="1" v="78172"/>
    </bk>
    <bk>
      <rc t="1" v="78173"/>
    </bk>
    <bk>
      <rc t="1" v="78174"/>
    </bk>
    <bk>
      <rc t="1" v="78175"/>
    </bk>
    <bk>
      <rc t="1" v="78176"/>
    </bk>
    <bk>
      <rc t="1" v="78177"/>
    </bk>
    <bk>
      <rc t="1" v="78178"/>
    </bk>
    <bk>
      <rc t="1" v="78179"/>
    </bk>
    <bk>
      <rc t="1" v="78180"/>
    </bk>
    <bk>
      <rc t="1" v="78181"/>
    </bk>
    <bk>
      <rc t="1" v="78182"/>
    </bk>
    <bk>
      <rc t="1" v="78183"/>
    </bk>
    <bk>
      <rc t="1" v="78184"/>
    </bk>
    <bk>
      <rc t="1" v="78185"/>
    </bk>
    <bk>
      <rc t="1" v="78186"/>
    </bk>
    <bk>
      <rc t="1" v="78187"/>
    </bk>
    <bk>
      <rc t="1" v="78188"/>
    </bk>
    <bk>
      <rc t="1" v="78189"/>
    </bk>
    <bk>
      <rc t="1" v="78190"/>
    </bk>
    <bk>
      <rc t="1" v="78191"/>
    </bk>
    <bk>
      <rc t="1" v="78192"/>
    </bk>
    <bk>
      <rc t="1" v="78193"/>
    </bk>
    <bk>
      <rc t="1" v="78194"/>
    </bk>
    <bk>
      <rc t="1" v="78195"/>
    </bk>
    <bk>
      <rc t="1" v="78196"/>
    </bk>
    <bk>
      <rc t="1" v="78197"/>
    </bk>
    <bk>
      <rc t="1" v="78198"/>
    </bk>
    <bk>
      <rc t="1" v="78199"/>
    </bk>
    <bk>
      <rc t="1" v="78200"/>
    </bk>
    <bk>
      <rc t="1" v="78201"/>
    </bk>
    <bk>
      <rc t="1" v="78202"/>
    </bk>
    <bk>
      <rc t="1" v="78203"/>
    </bk>
    <bk>
      <rc t="1" v="78204"/>
    </bk>
    <bk>
      <rc t="1" v="78205"/>
    </bk>
    <bk>
      <rc t="1" v="78206"/>
    </bk>
    <bk>
      <rc t="1" v="78207"/>
    </bk>
    <bk>
      <rc t="1" v="78208"/>
    </bk>
    <bk>
      <rc t="1" v="78209"/>
    </bk>
    <bk>
      <rc t="1" v="78210"/>
    </bk>
    <bk>
      <rc t="1" v="78211"/>
    </bk>
    <bk>
      <rc t="1" v="78212"/>
    </bk>
    <bk>
      <rc t="1" v="78213"/>
    </bk>
    <bk>
      <rc t="1" v="78214"/>
    </bk>
    <bk>
      <rc t="1" v="78215"/>
    </bk>
    <bk>
      <rc t="1" v="78216"/>
    </bk>
    <bk>
      <rc t="1" v="78217"/>
    </bk>
    <bk>
      <rc t="1" v="78218"/>
    </bk>
    <bk>
      <rc t="1" v="78219"/>
    </bk>
    <bk>
      <rc t="1" v="78220"/>
    </bk>
    <bk>
      <rc t="1" v="78221"/>
    </bk>
    <bk>
      <rc t="1" v="78222"/>
    </bk>
    <bk>
      <rc t="1" v="78223"/>
    </bk>
    <bk>
      <rc t="1" v="78224"/>
    </bk>
    <bk>
      <rc t="1" v="78225"/>
    </bk>
    <bk>
      <rc t="1" v="78226"/>
    </bk>
    <bk>
      <rc t="1" v="78227"/>
    </bk>
    <bk>
      <rc t="1" v="78228"/>
    </bk>
    <bk>
      <rc t="1" v="78229"/>
    </bk>
    <bk>
      <rc t="1" v="78230"/>
    </bk>
    <bk>
      <rc t="1" v="78231"/>
    </bk>
    <bk>
      <rc t="1" v="78232"/>
    </bk>
    <bk>
      <rc t="1" v="78233"/>
    </bk>
    <bk>
      <rc t="1" v="78234"/>
    </bk>
    <bk>
      <rc t="1" v="78235"/>
    </bk>
    <bk>
      <rc t="1" v="78236"/>
    </bk>
    <bk>
      <rc t="1" v="78237"/>
    </bk>
    <bk>
      <rc t="1" v="78238"/>
    </bk>
    <bk>
      <rc t="1" v="78239"/>
    </bk>
    <bk>
      <rc t="1" v="78240"/>
    </bk>
    <bk>
      <rc t="1" v="78241"/>
    </bk>
    <bk>
      <rc t="1" v="78242"/>
    </bk>
    <bk>
      <rc t="1" v="78243"/>
    </bk>
    <bk>
      <rc t="1" v="78244"/>
    </bk>
    <bk>
      <rc t="1" v="78245"/>
    </bk>
    <bk>
      <rc t="1" v="78246"/>
    </bk>
    <bk>
      <rc t="1" v="78247"/>
    </bk>
    <bk>
      <rc t="1" v="78248"/>
    </bk>
    <bk>
      <rc t="1" v="78249"/>
    </bk>
    <bk>
      <rc t="1" v="78250"/>
    </bk>
    <bk>
      <rc t="1" v="78251"/>
    </bk>
    <bk>
      <rc t="1" v="78252"/>
    </bk>
    <bk>
      <rc t="1" v="78253"/>
    </bk>
    <bk>
      <rc t="1" v="78254"/>
    </bk>
    <bk>
      <rc t="1" v="78255"/>
    </bk>
    <bk>
      <rc t="1" v="78256"/>
    </bk>
    <bk>
      <rc t="1" v="78257"/>
    </bk>
    <bk>
      <rc t="1" v="78258"/>
    </bk>
    <bk>
      <rc t="1" v="78259"/>
    </bk>
    <bk>
      <rc t="1" v="78260"/>
    </bk>
    <bk>
      <rc t="1" v="78261"/>
    </bk>
    <bk>
      <rc t="1" v="78262"/>
    </bk>
    <bk>
      <rc t="1" v="78263"/>
    </bk>
    <bk>
      <rc t="1" v="78264"/>
    </bk>
    <bk>
      <rc t="1" v="78265"/>
    </bk>
    <bk>
      <rc t="1" v="78266"/>
    </bk>
    <bk>
      <rc t="1" v="78267"/>
    </bk>
    <bk>
      <rc t="1" v="78268"/>
    </bk>
    <bk>
      <rc t="1" v="78269"/>
    </bk>
    <bk>
      <rc t="1" v="78270"/>
    </bk>
    <bk>
      <rc t="1" v="78271"/>
    </bk>
    <bk>
      <rc t="1" v="78272"/>
    </bk>
    <bk>
      <rc t="1" v="78273"/>
    </bk>
    <bk>
      <rc t="1" v="78274"/>
    </bk>
    <bk>
      <rc t="1" v="78275"/>
    </bk>
    <bk>
      <rc t="1" v="78276"/>
    </bk>
    <bk>
      <rc t="1" v="78277"/>
    </bk>
    <bk>
      <rc t="1" v="78278"/>
    </bk>
    <bk>
      <rc t="1" v="78279"/>
    </bk>
    <bk>
      <rc t="1" v="78280"/>
    </bk>
    <bk>
      <rc t="1" v="78281"/>
    </bk>
    <bk>
      <rc t="1" v="78282"/>
    </bk>
    <bk>
      <rc t="1" v="78283"/>
    </bk>
    <bk>
      <rc t="1" v="78284"/>
    </bk>
    <bk>
      <rc t="1" v="78285"/>
    </bk>
    <bk>
      <rc t="1" v="78286"/>
    </bk>
    <bk>
      <rc t="1" v="78287"/>
    </bk>
    <bk>
      <rc t="1" v="78288"/>
    </bk>
    <bk>
      <rc t="1" v="78289"/>
    </bk>
    <bk>
      <rc t="1" v="78290"/>
    </bk>
    <bk>
      <rc t="1" v="78291"/>
    </bk>
    <bk>
      <rc t="1" v="78292"/>
    </bk>
    <bk>
      <rc t="1" v="78293"/>
    </bk>
    <bk>
      <rc t="1" v="78294"/>
    </bk>
    <bk>
      <rc t="1" v="78295"/>
    </bk>
    <bk>
      <rc t="1" v="78296"/>
    </bk>
    <bk>
      <rc t="1" v="78297"/>
    </bk>
    <bk>
      <rc t="1" v="78298"/>
    </bk>
    <bk>
      <rc t="1" v="78299"/>
    </bk>
    <bk>
      <rc t="1" v="78300"/>
    </bk>
    <bk>
      <rc t="1" v="78301"/>
    </bk>
    <bk>
      <rc t="1" v="78302"/>
    </bk>
    <bk>
      <rc t="1" v="78303"/>
    </bk>
    <bk>
      <rc t="1" v="78304"/>
    </bk>
    <bk>
      <rc t="1" v="78305"/>
    </bk>
    <bk>
      <rc t="1" v="78306"/>
    </bk>
    <bk>
      <rc t="1" v="78307"/>
    </bk>
    <bk>
      <rc t="1" v="78308"/>
    </bk>
    <bk>
      <rc t="1" v="78309"/>
    </bk>
    <bk>
      <rc t="1" v="78310"/>
    </bk>
    <bk>
      <rc t="1" v="78311"/>
    </bk>
    <bk>
      <rc t="1" v="78312"/>
    </bk>
    <bk>
      <rc t="1" v="78313"/>
    </bk>
    <bk>
      <rc t="1" v="78314"/>
    </bk>
    <bk>
      <rc t="1" v="78315"/>
    </bk>
    <bk>
      <rc t="1" v="78316"/>
    </bk>
    <bk>
      <rc t="1" v="78317"/>
    </bk>
    <bk>
      <rc t="1" v="78318"/>
    </bk>
    <bk>
      <rc t="1" v="78319"/>
    </bk>
    <bk>
      <rc t="1" v="78320"/>
    </bk>
    <bk>
      <rc t="1" v="78321"/>
    </bk>
    <bk>
      <rc t="1" v="78322"/>
    </bk>
    <bk>
      <rc t="1" v="78323"/>
    </bk>
    <bk>
      <rc t="1" v="78324"/>
    </bk>
    <bk>
      <rc t="1" v="78325"/>
    </bk>
    <bk>
      <rc t="1" v="78326"/>
    </bk>
    <bk>
      <rc t="1" v="78327"/>
    </bk>
    <bk>
      <rc t="1" v="78328"/>
    </bk>
    <bk>
      <rc t="1" v="78329"/>
    </bk>
    <bk>
      <rc t="1" v="78330"/>
    </bk>
    <bk>
      <rc t="1" v="78331"/>
    </bk>
    <bk>
      <rc t="1" v="78332"/>
    </bk>
    <bk>
      <rc t="1" v="78333"/>
    </bk>
    <bk>
      <rc t="1" v="78334"/>
    </bk>
    <bk>
      <rc t="1" v="78335"/>
    </bk>
    <bk>
      <rc t="1" v="78336"/>
    </bk>
    <bk>
      <rc t="1" v="78337"/>
    </bk>
    <bk>
      <rc t="1" v="78338"/>
    </bk>
    <bk>
      <rc t="1" v="78339"/>
    </bk>
    <bk>
      <rc t="1" v="78340"/>
    </bk>
    <bk>
      <rc t="1" v="78341"/>
    </bk>
    <bk>
      <rc t="1" v="78342"/>
    </bk>
    <bk>
      <rc t="1" v="78343"/>
    </bk>
    <bk>
      <rc t="1" v="78344"/>
    </bk>
    <bk>
      <rc t="1" v="78345"/>
    </bk>
    <bk>
      <rc t="1" v="78346"/>
    </bk>
    <bk>
      <rc t="1" v="78347"/>
    </bk>
    <bk>
      <rc t="1" v="78348"/>
    </bk>
    <bk>
      <rc t="1" v="78349"/>
    </bk>
    <bk>
      <rc t="1" v="78350"/>
    </bk>
    <bk>
      <rc t="1" v="78351"/>
    </bk>
    <bk>
      <rc t="1" v="78352"/>
    </bk>
    <bk>
      <rc t="1" v="78353"/>
    </bk>
    <bk>
      <rc t="1" v="78354"/>
    </bk>
    <bk>
      <rc t="1" v="78355"/>
    </bk>
    <bk>
      <rc t="1" v="78356"/>
    </bk>
    <bk>
      <rc t="1" v="78357"/>
    </bk>
    <bk>
      <rc t="1" v="78358"/>
    </bk>
    <bk>
      <rc t="1" v="78359"/>
    </bk>
    <bk>
      <rc t="1" v="78360"/>
    </bk>
    <bk>
      <rc t="1" v="78361"/>
    </bk>
    <bk>
      <rc t="1" v="78362"/>
    </bk>
    <bk>
      <rc t="1" v="78363"/>
    </bk>
    <bk>
      <rc t="1" v="78364"/>
    </bk>
    <bk>
      <rc t="1" v="78365"/>
    </bk>
    <bk>
      <rc t="1" v="78366"/>
    </bk>
    <bk>
      <rc t="1" v="78367"/>
    </bk>
    <bk>
      <rc t="1" v="78368"/>
    </bk>
    <bk>
      <rc t="1" v="78369"/>
    </bk>
    <bk>
      <rc t="1" v="78370"/>
    </bk>
    <bk>
      <rc t="1" v="78371"/>
    </bk>
    <bk>
      <rc t="1" v="78372"/>
    </bk>
    <bk>
      <rc t="1" v="78373"/>
    </bk>
    <bk>
      <rc t="1" v="78374"/>
    </bk>
    <bk>
      <rc t="1" v="78375"/>
    </bk>
    <bk>
      <rc t="1" v="78376"/>
    </bk>
    <bk>
      <rc t="1" v="78377"/>
    </bk>
    <bk>
      <rc t="1" v="78378"/>
    </bk>
    <bk>
      <rc t="1" v="78379"/>
    </bk>
    <bk>
      <rc t="1" v="78380"/>
    </bk>
    <bk>
      <rc t="1" v="78381"/>
    </bk>
    <bk>
      <rc t="1" v="78382"/>
    </bk>
    <bk>
      <rc t="1" v="78383"/>
    </bk>
    <bk>
      <rc t="1" v="78384"/>
    </bk>
    <bk>
      <rc t="1" v="78385"/>
    </bk>
    <bk>
      <rc t="1" v="78386"/>
    </bk>
    <bk>
      <rc t="1" v="78387"/>
    </bk>
    <bk>
      <rc t="1" v="78388"/>
    </bk>
    <bk>
      <rc t="1" v="78389"/>
    </bk>
    <bk>
      <rc t="1" v="78390"/>
    </bk>
    <bk>
      <rc t="1" v="78391"/>
    </bk>
    <bk>
      <rc t="1" v="78392"/>
    </bk>
    <bk>
      <rc t="1" v="78393"/>
    </bk>
    <bk>
      <rc t="1" v="78394"/>
    </bk>
    <bk>
      <rc t="1" v="78395"/>
    </bk>
    <bk>
      <rc t="1" v="78396"/>
    </bk>
    <bk>
      <rc t="1" v="78397"/>
    </bk>
    <bk>
      <rc t="1" v="78398"/>
    </bk>
    <bk>
      <rc t="1" v="78399"/>
    </bk>
    <bk>
      <rc t="1" v="78400"/>
    </bk>
    <bk>
      <rc t="1" v="78401"/>
    </bk>
    <bk>
      <rc t="1" v="78402"/>
    </bk>
    <bk>
      <rc t="1" v="78403"/>
    </bk>
    <bk>
      <rc t="1" v="78404"/>
    </bk>
    <bk>
      <rc t="1" v="78405"/>
    </bk>
    <bk>
      <rc t="1" v="78406"/>
    </bk>
    <bk>
      <rc t="1" v="78407"/>
    </bk>
    <bk>
      <rc t="1" v="78408"/>
    </bk>
    <bk>
      <rc t="1" v="78409"/>
    </bk>
    <bk>
      <rc t="1" v="78410"/>
    </bk>
    <bk>
      <rc t="1" v="78411"/>
    </bk>
    <bk>
      <rc t="1" v="78412"/>
    </bk>
    <bk>
      <rc t="1" v="78413"/>
    </bk>
    <bk>
      <rc t="1" v="78414"/>
    </bk>
    <bk>
      <rc t="1" v="78415"/>
    </bk>
    <bk>
      <rc t="1" v="78416"/>
    </bk>
    <bk>
      <rc t="1" v="78417"/>
    </bk>
    <bk>
      <rc t="1" v="78418"/>
    </bk>
    <bk>
      <rc t="1" v="78419"/>
    </bk>
    <bk>
      <rc t="1" v="78420"/>
    </bk>
    <bk>
      <rc t="1" v="78421"/>
    </bk>
    <bk>
      <rc t="1" v="78422"/>
    </bk>
    <bk>
      <rc t="1" v="78423"/>
    </bk>
    <bk>
      <rc t="1" v="78424"/>
    </bk>
    <bk>
      <rc t="1" v="78425"/>
    </bk>
    <bk>
      <rc t="1" v="78426"/>
    </bk>
    <bk>
      <rc t="1" v="78427"/>
    </bk>
    <bk>
      <rc t="1" v="78428"/>
    </bk>
    <bk>
      <rc t="1" v="78429"/>
    </bk>
    <bk>
      <rc t="1" v="78430"/>
    </bk>
    <bk>
      <rc t="1" v="78431"/>
    </bk>
    <bk>
      <rc t="1" v="78432"/>
    </bk>
    <bk>
      <rc t="1" v="78433"/>
    </bk>
    <bk>
      <rc t="1" v="78434"/>
    </bk>
    <bk>
      <rc t="1" v="78435"/>
    </bk>
    <bk>
      <rc t="1" v="78436"/>
    </bk>
    <bk>
      <rc t="1" v="78437"/>
    </bk>
    <bk>
      <rc t="1" v="78438"/>
    </bk>
    <bk>
      <rc t="1" v="78439"/>
    </bk>
    <bk>
      <rc t="1" v="78440"/>
    </bk>
    <bk>
      <rc t="1" v="78441"/>
    </bk>
    <bk>
      <rc t="1" v="78442"/>
    </bk>
    <bk>
      <rc t="1" v="78443"/>
    </bk>
    <bk>
      <rc t="1" v="78444"/>
    </bk>
    <bk>
      <rc t="1" v="78445"/>
    </bk>
    <bk>
      <rc t="1" v="78446"/>
    </bk>
    <bk>
      <rc t="1" v="78447"/>
    </bk>
    <bk>
      <rc t="1" v="78448"/>
    </bk>
    <bk>
      <rc t="1" v="78449"/>
    </bk>
    <bk>
      <rc t="1" v="78450"/>
    </bk>
    <bk>
      <rc t="1" v="78451"/>
    </bk>
    <bk>
      <rc t="1" v="78452"/>
    </bk>
    <bk>
      <rc t="1" v="78453"/>
    </bk>
    <bk>
      <rc t="1" v="78454"/>
    </bk>
    <bk>
      <rc t="1" v="78455"/>
    </bk>
    <bk>
      <rc t="1" v="78456"/>
    </bk>
    <bk>
      <rc t="1" v="78457"/>
    </bk>
    <bk>
      <rc t="1" v="78458"/>
    </bk>
    <bk>
      <rc t="1" v="78459"/>
    </bk>
    <bk>
      <rc t="1" v="78460"/>
    </bk>
    <bk>
      <rc t="1" v="78461"/>
    </bk>
    <bk>
      <rc t="1" v="78462"/>
    </bk>
    <bk>
      <rc t="1" v="78463"/>
    </bk>
    <bk>
      <rc t="1" v="78464"/>
    </bk>
    <bk>
      <rc t="1" v="78465"/>
    </bk>
    <bk>
      <rc t="1" v="78466"/>
    </bk>
    <bk>
      <rc t="1" v="78467"/>
    </bk>
    <bk>
      <rc t="1" v="78468"/>
    </bk>
    <bk>
      <rc t="1" v="78469"/>
    </bk>
    <bk>
      <rc t="1" v="78470"/>
    </bk>
    <bk>
      <rc t="1" v="78471"/>
    </bk>
    <bk>
      <rc t="1" v="78472"/>
    </bk>
    <bk>
      <rc t="1" v="78473"/>
    </bk>
    <bk>
      <rc t="1" v="78474"/>
    </bk>
    <bk>
      <rc t="1" v="78475"/>
    </bk>
    <bk>
      <rc t="1" v="78476"/>
    </bk>
    <bk>
      <rc t="1" v="78477"/>
    </bk>
    <bk>
      <rc t="1" v="78478"/>
    </bk>
    <bk>
      <rc t="1" v="78479"/>
    </bk>
    <bk>
      <rc t="1" v="78480"/>
    </bk>
    <bk>
      <rc t="1" v="78481"/>
    </bk>
    <bk>
      <rc t="1" v="78482"/>
    </bk>
    <bk>
      <rc t="1" v="78483"/>
    </bk>
    <bk>
      <rc t="1" v="78484"/>
    </bk>
    <bk>
      <rc t="1" v="78485"/>
    </bk>
    <bk>
      <rc t="1" v="78486"/>
    </bk>
    <bk>
      <rc t="1" v="78487"/>
    </bk>
    <bk>
      <rc t="1" v="78488"/>
    </bk>
    <bk>
      <rc t="1" v="78489"/>
    </bk>
    <bk>
      <rc t="1" v="78490"/>
    </bk>
    <bk>
      <rc t="1" v="78491"/>
    </bk>
    <bk>
      <rc t="1" v="78492"/>
    </bk>
    <bk>
      <rc t="1" v="78493"/>
    </bk>
    <bk>
      <rc t="1" v="78494"/>
    </bk>
    <bk>
      <rc t="1" v="78495"/>
    </bk>
    <bk>
      <rc t="1" v="78496"/>
    </bk>
    <bk>
      <rc t="1" v="78497"/>
    </bk>
    <bk>
      <rc t="1" v="78498"/>
    </bk>
    <bk>
      <rc t="1" v="78499"/>
    </bk>
    <bk>
      <rc t="1" v="78500"/>
    </bk>
    <bk>
      <rc t="1" v="78501"/>
    </bk>
    <bk>
      <rc t="1" v="78502"/>
    </bk>
    <bk>
      <rc t="1" v="78503"/>
    </bk>
    <bk>
      <rc t="1" v="78504"/>
    </bk>
    <bk>
      <rc t="1" v="78505"/>
    </bk>
    <bk>
      <rc t="1" v="78506"/>
    </bk>
    <bk>
      <rc t="1" v="78507"/>
    </bk>
    <bk>
      <rc t="1" v="78508"/>
    </bk>
    <bk>
      <rc t="1" v="78509"/>
    </bk>
    <bk>
      <rc t="1" v="78510"/>
    </bk>
    <bk>
      <rc t="1" v="78511"/>
    </bk>
    <bk>
      <rc t="1" v="78512"/>
    </bk>
    <bk>
      <rc t="1" v="78513"/>
    </bk>
    <bk>
      <rc t="1" v="78514"/>
    </bk>
    <bk>
      <rc t="1" v="78515"/>
    </bk>
    <bk>
      <rc t="1" v="78516"/>
    </bk>
    <bk>
      <rc t="1" v="78517"/>
    </bk>
    <bk>
      <rc t="1" v="78518"/>
    </bk>
    <bk>
      <rc t="1" v="78519"/>
    </bk>
    <bk>
      <rc t="1" v="78520"/>
    </bk>
    <bk>
      <rc t="1" v="78521"/>
    </bk>
    <bk>
      <rc t="1" v="78522"/>
    </bk>
    <bk>
      <rc t="1" v="78523"/>
    </bk>
    <bk>
      <rc t="1" v="78524"/>
    </bk>
    <bk>
      <rc t="1" v="78525"/>
    </bk>
    <bk>
      <rc t="1" v="78526"/>
    </bk>
    <bk>
      <rc t="1" v="78527"/>
    </bk>
    <bk>
      <rc t="1" v="78528"/>
    </bk>
    <bk>
      <rc t="1" v="78529"/>
    </bk>
    <bk>
      <rc t="1" v="78530"/>
    </bk>
    <bk>
      <rc t="1" v="78531"/>
    </bk>
    <bk>
      <rc t="1" v="78532"/>
    </bk>
    <bk>
      <rc t="1" v="78533"/>
    </bk>
    <bk>
      <rc t="1" v="78534"/>
    </bk>
    <bk>
      <rc t="1" v="78535"/>
    </bk>
    <bk>
      <rc t="1" v="78536"/>
    </bk>
    <bk>
      <rc t="1" v="78537"/>
    </bk>
    <bk>
      <rc t="1" v="78538"/>
    </bk>
    <bk>
      <rc t="1" v="78539"/>
    </bk>
    <bk>
      <rc t="1" v="78540"/>
    </bk>
    <bk>
      <rc t="1" v="78541"/>
    </bk>
    <bk>
      <rc t="1" v="78542"/>
    </bk>
    <bk>
      <rc t="1" v="78543"/>
    </bk>
    <bk>
      <rc t="1" v="78544"/>
    </bk>
    <bk>
      <rc t="1" v="78545"/>
    </bk>
    <bk>
      <rc t="1" v="78546"/>
    </bk>
    <bk>
      <rc t="1" v="78547"/>
    </bk>
    <bk>
      <rc t="1" v="78548"/>
    </bk>
    <bk>
      <rc t="1" v="78549"/>
    </bk>
    <bk>
      <rc t="1" v="78550"/>
    </bk>
    <bk>
      <rc t="1" v="78551"/>
    </bk>
    <bk>
      <rc t="1" v="78552"/>
    </bk>
    <bk>
      <rc t="1" v="78553"/>
    </bk>
    <bk>
      <rc t="1" v="78554"/>
    </bk>
    <bk>
      <rc t="1" v="78555"/>
    </bk>
    <bk>
      <rc t="1" v="78556"/>
    </bk>
    <bk>
      <rc t="1" v="78557"/>
    </bk>
    <bk>
      <rc t="1" v="78558"/>
    </bk>
    <bk>
      <rc t="1" v="78559"/>
    </bk>
    <bk>
      <rc t="1" v="78560"/>
    </bk>
    <bk>
      <rc t="1" v="78561"/>
    </bk>
    <bk>
      <rc t="1" v="78562"/>
    </bk>
    <bk>
      <rc t="1" v="78563"/>
    </bk>
    <bk>
      <rc t="1" v="78564"/>
    </bk>
    <bk>
      <rc t="1" v="78565"/>
    </bk>
    <bk>
      <rc t="1" v="78566"/>
    </bk>
    <bk>
      <rc t="1" v="78567"/>
    </bk>
    <bk>
      <rc t="1" v="78568"/>
    </bk>
    <bk>
      <rc t="1" v="78569"/>
    </bk>
    <bk>
      <rc t="1" v="78570"/>
    </bk>
    <bk>
      <rc t="1" v="78571"/>
    </bk>
    <bk>
      <rc t="1" v="78572"/>
    </bk>
    <bk>
      <rc t="1" v="78573"/>
    </bk>
    <bk>
      <rc t="1" v="78574"/>
    </bk>
    <bk>
      <rc t="1" v="78575"/>
    </bk>
    <bk>
      <rc t="1" v="78576"/>
    </bk>
    <bk>
      <rc t="1" v="78577"/>
    </bk>
    <bk>
      <rc t="1" v="78578"/>
    </bk>
    <bk>
      <rc t="1" v="78579"/>
    </bk>
    <bk>
      <rc t="1" v="78580"/>
    </bk>
    <bk>
      <rc t="1" v="78581"/>
    </bk>
    <bk>
      <rc t="1" v="78582"/>
    </bk>
    <bk>
      <rc t="1" v="78583"/>
    </bk>
    <bk>
      <rc t="1" v="78584"/>
    </bk>
    <bk>
      <rc t="1" v="78585"/>
    </bk>
    <bk>
      <rc t="1" v="78586"/>
    </bk>
    <bk>
      <rc t="1" v="78587"/>
    </bk>
    <bk>
      <rc t="1" v="78588"/>
    </bk>
    <bk>
      <rc t="1" v="78589"/>
    </bk>
    <bk>
      <rc t="1" v="78590"/>
    </bk>
    <bk>
      <rc t="1" v="78591"/>
    </bk>
    <bk>
      <rc t="1" v="78592"/>
    </bk>
    <bk>
      <rc t="1" v="78593"/>
    </bk>
    <bk>
      <rc t="1" v="78594"/>
    </bk>
    <bk>
      <rc t="1" v="78595"/>
    </bk>
    <bk>
      <rc t="1" v="78596"/>
    </bk>
    <bk>
      <rc t="1" v="78597"/>
    </bk>
    <bk>
      <rc t="1" v="78598"/>
    </bk>
    <bk>
      <rc t="1" v="78599"/>
    </bk>
    <bk>
      <rc t="1" v="78600"/>
    </bk>
    <bk>
      <rc t="1" v="78601"/>
    </bk>
    <bk>
      <rc t="1" v="78602"/>
    </bk>
    <bk>
      <rc t="1" v="78603"/>
    </bk>
    <bk>
      <rc t="1" v="78604"/>
    </bk>
    <bk>
      <rc t="1" v="78605"/>
    </bk>
    <bk>
      <rc t="1" v="78606"/>
    </bk>
    <bk>
      <rc t="1" v="78607"/>
    </bk>
    <bk>
      <rc t="1" v="78608"/>
    </bk>
    <bk>
      <rc t="1" v="78609"/>
    </bk>
    <bk>
      <rc t="1" v="78610"/>
    </bk>
    <bk>
      <rc t="1" v="78611"/>
    </bk>
    <bk>
      <rc t="1" v="78612"/>
    </bk>
    <bk>
      <rc t="1" v="78613"/>
    </bk>
    <bk>
      <rc t="1" v="78614"/>
    </bk>
    <bk>
      <rc t="1" v="78615"/>
    </bk>
    <bk>
      <rc t="1" v="78616"/>
    </bk>
    <bk>
      <rc t="1" v="78617"/>
    </bk>
    <bk>
      <rc t="1" v="78618"/>
    </bk>
    <bk>
      <rc t="1" v="78619"/>
    </bk>
    <bk>
      <rc t="1" v="78620"/>
    </bk>
    <bk>
      <rc t="1" v="78621"/>
    </bk>
    <bk>
      <rc t="1" v="78622"/>
    </bk>
    <bk>
      <rc t="1" v="78623"/>
    </bk>
    <bk>
      <rc t="1" v="78624"/>
    </bk>
    <bk>
      <rc t="1" v="78625"/>
    </bk>
    <bk>
      <rc t="1" v="78626"/>
    </bk>
    <bk>
      <rc t="1" v="78627"/>
    </bk>
    <bk>
      <rc t="1" v="78628"/>
    </bk>
    <bk>
      <rc t="1" v="78629"/>
    </bk>
    <bk>
      <rc t="1" v="78630"/>
    </bk>
    <bk>
      <rc t="1" v="78631"/>
    </bk>
    <bk>
      <rc t="1" v="78632"/>
    </bk>
    <bk>
      <rc t="1" v="78633"/>
    </bk>
    <bk>
      <rc t="1" v="78634"/>
    </bk>
    <bk>
      <rc t="1" v="78635"/>
    </bk>
    <bk>
      <rc t="1" v="78636"/>
    </bk>
    <bk>
      <rc t="1" v="78637"/>
    </bk>
    <bk>
      <rc t="1" v="78638"/>
    </bk>
    <bk>
      <rc t="1" v="78639"/>
    </bk>
    <bk>
      <rc t="1" v="78640"/>
    </bk>
    <bk>
      <rc t="1" v="78641"/>
    </bk>
    <bk>
      <rc t="1" v="78642"/>
    </bk>
    <bk>
      <rc t="1" v="78643"/>
    </bk>
    <bk>
      <rc t="1" v="78644"/>
    </bk>
    <bk>
      <rc t="1" v="78645"/>
    </bk>
    <bk>
      <rc t="1" v="78646"/>
    </bk>
    <bk>
      <rc t="1" v="78647"/>
    </bk>
    <bk>
      <rc t="1" v="78648"/>
    </bk>
    <bk>
      <rc t="1" v="78649"/>
    </bk>
    <bk>
      <rc t="1" v="78650"/>
    </bk>
    <bk>
      <rc t="1" v="78651"/>
    </bk>
    <bk>
      <rc t="1" v="78652"/>
    </bk>
    <bk>
      <rc t="1" v="78653"/>
    </bk>
    <bk>
      <rc t="1" v="78654"/>
    </bk>
    <bk>
      <rc t="1" v="78655"/>
    </bk>
    <bk>
      <rc t="1" v="78656"/>
    </bk>
    <bk>
      <rc t="1" v="78657"/>
    </bk>
    <bk>
      <rc t="1" v="78658"/>
    </bk>
    <bk>
      <rc t="1" v="78659"/>
    </bk>
    <bk>
      <rc t="1" v="78660"/>
    </bk>
    <bk>
      <rc t="1" v="78661"/>
    </bk>
    <bk>
      <rc t="1" v="78662"/>
    </bk>
    <bk>
      <rc t="1" v="78663"/>
    </bk>
    <bk>
      <rc t="1" v="78664"/>
    </bk>
    <bk>
      <rc t="1" v="78665"/>
    </bk>
    <bk>
      <rc t="1" v="78666"/>
    </bk>
    <bk>
      <rc t="1" v="78667"/>
    </bk>
    <bk>
      <rc t="1" v="78668"/>
    </bk>
    <bk>
      <rc t="1" v="78669"/>
    </bk>
    <bk>
      <rc t="1" v="78670"/>
    </bk>
    <bk>
      <rc t="1" v="78671"/>
    </bk>
    <bk>
      <rc t="1" v="78672"/>
    </bk>
    <bk>
      <rc t="1" v="78673"/>
    </bk>
    <bk>
      <rc t="1" v="78674"/>
    </bk>
    <bk>
      <rc t="1" v="78675"/>
    </bk>
    <bk>
      <rc t="1" v="78676"/>
    </bk>
    <bk>
      <rc t="1" v="78677"/>
    </bk>
    <bk>
      <rc t="1" v="78678"/>
    </bk>
    <bk>
      <rc t="1" v="78679"/>
    </bk>
    <bk>
      <rc t="1" v="78680"/>
    </bk>
    <bk>
      <rc t="1" v="78681"/>
    </bk>
    <bk>
      <rc t="1" v="78682"/>
    </bk>
    <bk>
      <rc t="1" v="78683"/>
    </bk>
    <bk>
      <rc t="1" v="78684"/>
    </bk>
    <bk>
      <rc t="1" v="78685"/>
    </bk>
    <bk>
      <rc t="1" v="78686"/>
    </bk>
    <bk>
      <rc t="1" v="78687"/>
    </bk>
    <bk>
      <rc t="1" v="78688"/>
    </bk>
    <bk>
      <rc t="1" v="78689"/>
    </bk>
    <bk>
      <rc t="1" v="78690"/>
    </bk>
    <bk>
      <rc t="1" v="78691"/>
    </bk>
    <bk>
      <rc t="1" v="78692"/>
    </bk>
    <bk>
      <rc t="1" v="78693"/>
    </bk>
    <bk>
      <rc t="1" v="78694"/>
    </bk>
    <bk>
      <rc t="1" v="78695"/>
    </bk>
    <bk>
      <rc t="1" v="78696"/>
    </bk>
    <bk>
      <rc t="1" v="78697"/>
    </bk>
    <bk>
      <rc t="1" v="78698"/>
    </bk>
    <bk>
      <rc t="1" v="78699"/>
    </bk>
    <bk>
      <rc t="1" v="78700"/>
    </bk>
    <bk>
      <rc t="1" v="78701"/>
    </bk>
    <bk>
      <rc t="1" v="78702"/>
    </bk>
    <bk>
      <rc t="1" v="78703"/>
    </bk>
    <bk>
      <rc t="1" v="78704"/>
    </bk>
    <bk>
      <rc t="1" v="78705"/>
    </bk>
    <bk>
      <rc t="1" v="78706"/>
    </bk>
    <bk>
      <rc t="1" v="78707"/>
    </bk>
    <bk>
      <rc t="1" v="78708"/>
    </bk>
    <bk>
      <rc t="1" v="78709"/>
    </bk>
    <bk>
      <rc t="1" v="78710"/>
    </bk>
    <bk>
      <rc t="1" v="78711"/>
    </bk>
    <bk>
      <rc t="1" v="78712"/>
    </bk>
    <bk>
      <rc t="1" v="78713"/>
    </bk>
    <bk>
      <rc t="1" v="78714"/>
    </bk>
    <bk>
      <rc t="1" v="78715"/>
    </bk>
    <bk>
      <rc t="1" v="78716"/>
    </bk>
    <bk>
      <rc t="1" v="78717"/>
    </bk>
    <bk>
      <rc t="1" v="78718"/>
    </bk>
    <bk>
      <rc t="1" v="78719"/>
    </bk>
    <bk>
      <rc t="1" v="78720"/>
    </bk>
    <bk>
      <rc t="1" v="78721"/>
    </bk>
    <bk>
      <rc t="1" v="78722"/>
    </bk>
    <bk>
      <rc t="1" v="78723"/>
    </bk>
    <bk>
      <rc t="1" v="78724"/>
    </bk>
    <bk>
      <rc t="1" v="78725"/>
    </bk>
    <bk>
      <rc t="1" v="78726"/>
    </bk>
    <bk>
      <rc t="1" v="78727"/>
    </bk>
    <bk>
      <rc t="1" v="78728"/>
    </bk>
    <bk>
      <rc t="1" v="78729"/>
    </bk>
    <bk>
      <rc t="1" v="78730"/>
    </bk>
    <bk>
      <rc t="1" v="78731"/>
    </bk>
    <bk>
      <rc t="1" v="78732"/>
    </bk>
    <bk>
      <rc t="1" v="78733"/>
    </bk>
    <bk>
      <rc t="1" v="78734"/>
    </bk>
    <bk>
      <rc t="1" v="78735"/>
    </bk>
    <bk>
      <rc t="1" v="78736"/>
    </bk>
    <bk>
      <rc t="1" v="78737"/>
    </bk>
    <bk>
      <rc t="1" v="78738"/>
    </bk>
    <bk>
      <rc t="1" v="78739"/>
    </bk>
    <bk>
      <rc t="1" v="78740"/>
    </bk>
    <bk>
      <rc t="1" v="78741"/>
    </bk>
    <bk>
      <rc t="1" v="78742"/>
    </bk>
    <bk>
      <rc t="1" v="78743"/>
    </bk>
    <bk>
      <rc t="1" v="78744"/>
    </bk>
    <bk>
      <rc t="1" v="78745"/>
    </bk>
    <bk>
      <rc t="1" v="78746"/>
    </bk>
    <bk>
      <rc t="1" v="78747"/>
    </bk>
    <bk>
      <rc t="1" v="78748"/>
    </bk>
    <bk>
      <rc t="1" v="78749"/>
    </bk>
    <bk>
      <rc t="1" v="78750"/>
    </bk>
    <bk>
      <rc t="1" v="78751"/>
    </bk>
    <bk>
      <rc t="1" v="78752"/>
    </bk>
    <bk>
      <rc t="1" v="78753"/>
    </bk>
    <bk>
      <rc t="1" v="78754"/>
    </bk>
    <bk>
      <rc t="1" v="78755"/>
    </bk>
    <bk>
      <rc t="1" v="78756"/>
    </bk>
    <bk>
      <rc t="1" v="78757"/>
    </bk>
    <bk>
      <rc t="1" v="78758"/>
    </bk>
    <bk>
      <rc t="1" v="78759"/>
    </bk>
    <bk>
      <rc t="1" v="78760"/>
    </bk>
    <bk>
      <rc t="1" v="78761"/>
    </bk>
    <bk>
      <rc t="1" v="78762"/>
    </bk>
    <bk>
      <rc t="1" v="78763"/>
    </bk>
    <bk>
      <rc t="1" v="78764"/>
    </bk>
    <bk>
      <rc t="1" v="78765"/>
    </bk>
    <bk>
      <rc t="1" v="78766"/>
    </bk>
    <bk>
      <rc t="1" v="78767"/>
    </bk>
    <bk>
      <rc t="1" v="78768"/>
    </bk>
    <bk>
      <rc t="1" v="78769"/>
    </bk>
    <bk>
      <rc t="1" v="78770"/>
    </bk>
    <bk>
      <rc t="1" v="78771"/>
    </bk>
    <bk>
      <rc t="1" v="78772"/>
    </bk>
    <bk>
      <rc t="1" v="78773"/>
    </bk>
    <bk>
      <rc t="1" v="78774"/>
    </bk>
    <bk>
      <rc t="1" v="78775"/>
    </bk>
    <bk>
      <rc t="1" v="78776"/>
    </bk>
    <bk>
      <rc t="1" v="78777"/>
    </bk>
    <bk>
      <rc t="1" v="78778"/>
    </bk>
    <bk>
      <rc t="1" v="78779"/>
    </bk>
    <bk>
      <rc t="1" v="78780"/>
    </bk>
    <bk>
      <rc t="1" v="78781"/>
    </bk>
    <bk>
      <rc t="1" v="78782"/>
    </bk>
    <bk>
      <rc t="1" v="78783"/>
    </bk>
    <bk>
      <rc t="1" v="78784"/>
    </bk>
    <bk>
      <rc t="1" v="78785"/>
    </bk>
    <bk>
      <rc t="1" v="78786"/>
    </bk>
    <bk>
      <rc t="1" v="78787"/>
    </bk>
    <bk>
      <rc t="1" v="78788"/>
    </bk>
    <bk>
      <rc t="1" v="78789"/>
    </bk>
    <bk>
      <rc t="1" v="78790"/>
    </bk>
    <bk>
      <rc t="1" v="78791"/>
    </bk>
    <bk>
      <rc t="1" v="78792"/>
    </bk>
    <bk>
      <rc t="1" v="78793"/>
    </bk>
    <bk>
      <rc t="1" v="78794"/>
    </bk>
    <bk>
      <rc t="1" v="78795"/>
    </bk>
    <bk>
      <rc t="1" v="78796"/>
    </bk>
    <bk>
      <rc t="1" v="78797"/>
    </bk>
    <bk>
      <rc t="1" v="78798"/>
    </bk>
    <bk>
      <rc t="1" v="78799"/>
    </bk>
    <bk>
      <rc t="1" v="78800"/>
    </bk>
    <bk>
      <rc t="1" v="78801"/>
    </bk>
    <bk>
      <rc t="1" v="78802"/>
    </bk>
    <bk>
      <rc t="1" v="78803"/>
    </bk>
    <bk>
      <rc t="1" v="78804"/>
    </bk>
    <bk>
      <rc t="1" v="78805"/>
    </bk>
    <bk>
      <rc t="1" v="78806"/>
    </bk>
    <bk>
      <rc t="1" v="78807"/>
    </bk>
    <bk>
      <rc t="1" v="78808"/>
    </bk>
    <bk>
      <rc t="1" v="78809"/>
    </bk>
    <bk>
      <rc t="1" v="78810"/>
    </bk>
    <bk>
      <rc t="1" v="78811"/>
    </bk>
    <bk>
      <rc t="1" v="78812"/>
    </bk>
    <bk>
      <rc t="1" v="78813"/>
    </bk>
    <bk>
      <rc t="1" v="78814"/>
    </bk>
    <bk>
      <rc t="1" v="78815"/>
    </bk>
    <bk>
      <rc t="1" v="78816"/>
    </bk>
    <bk>
      <rc t="1" v="78817"/>
    </bk>
    <bk>
      <rc t="1" v="78818"/>
    </bk>
    <bk>
      <rc t="1" v="78819"/>
    </bk>
    <bk>
      <rc t="1" v="78820"/>
    </bk>
    <bk>
      <rc t="1" v="78821"/>
    </bk>
    <bk>
      <rc t="1" v="78822"/>
    </bk>
    <bk>
      <rc t="1" v="78823"/>
    </bk>
    <bk>
      <rc t="1" v="78824"/>
    </bk>
    <bk>
      <rc t="1" v="78825"/>
    </bk>
    <bk>
      <rc t="1" v="78826"/>
    </bk>
    <bk>
      <rc t="1" v="78827"/>
    </bk>
    <bk>
      <rc t="1" v="78828"/>
    </bk>
    <bk>
      <rc t="1" v="78829"/>
    </bk>
    <bk>
      <rc t="1" v="78830"/>
    </bk>
    <bk>
      <rc t="1" v="78831"/>
    </bk>
    <bk>
      <rc t="1" v="78832"/>
    </bk>
    <bk>
      <rc t="1" v="78833"/>
    </bk>
    <bk>
      <rc t="1" v="78834"/>
    </bk>
    <bk>
      <rc t="1" v="78835"/>
    </bk>
    <bk>
      <rc t="1" v="78836"/>
    </bk>
    <bk>
      <rc t="1" v="78837"/>
    </bk>
    <bk>
      <rc t="1" v="78838"/>
    </bk>
    <bk>
      <rc t="1" v="78839"/>
    </bk>
    <bk>
      <rc t="1" v="78840"/>
    </bk>
    <bk>
      <rc t="1" v="78841"/>
    </bk>
    <bk>
      <rc t="1" v="78842"/>
    </bk>
    <bk>
      <rc t="1" v="78843"/>
    </bk>
    <bk>
      <rc t="1" v="78844"/>
    </bk>
    <bk>
      <rc t="1" v="78845"/>
    </bk>
    <bk>
      <rc t="1" v="78846"/>
    </bk>
    <bk>
      <rc t="1" v="78847"/>
    </bk>
    <bk>
      <rc t="1" v="78848"/>
    </bk>
    <bk>
      <rc t="1" v="78849"/>
    </bk>
    <bk>
      <rc t="1" v="78850"/>
    </bk>
    <bk>
      <rc t="1" v="78851"/>
    </bk>
    <bk>
      <rc t="1" v="78852"/>
    </bk>
    <bk>
      <rc t="1" v="78853"/>
    </bk>
    <bk>
      <rc t="1" v="78854"/>
    </bk>
    <bk>
      <rc t="1" v="78855"/>
    </bk>
    <bk>
      <rc t="1" v="78856"/>
    </bk>
    <bk>
      <rc t="1" v="78857"/>
    </bk>
    <bk>
      <rc t="1" v="78858"/>
    </bk>
    <bk>
      <rc t="1" v="78859"/>
    </bk>
    <bk>
      <rc t="1" v="78860"/>
    </bk>
    <bk>
      <rc t="1" v="78861"/>
    </bk>
    <bk>
      <rc t="1" v="78862"/>
    </bk>
    <bk>
      <rc t="1" v="78863"/>
    </bk>
    <bk>
      <rc t="1" v="78864"/>
    </bk>
    <bk>
      <rc t="1" v="78865"/>
    </bk>
    <bk>
      <rc t="1" v="78866"/>
    </bk>
    <bk>
      <rc t="1" v="78867"/>
    </bk>
    <bk>
      <rc t="1" v="78868"/>
    </bk>
    <bk>
      <rc t="1" v="78869"/>
    </bk>
    <bk>
      <rc t="1" v="78870"/>
    </bk>
    <bk>
      <rc t="1" v="78871"/>
    </bk>
    <bk>
      <rc t="1" v="78872"/>
    </bk>
    <bk>
      <rc t="1" v="78873"/>
    </bk>
    <bk>
      <rc t="1" v="78874"/>
    </bk>
    <bk>
      <rc t="1" v="78875"/>
    </bk>
    <bk>
      <rc t="1" v="78876"/>
    </bk>
    <bk>
      <rc t="1" v="78877"/>
    </bk>
    <bk>
      <rc t="1" v="78878"/>
    </bk>
    <bk>
      <rc t="1" v="78879"/>
    </bk>
    <bk>
      <rc t="1" v="78880"/>
    </bk>
    <bk>
      <rc t="1" v="78881"/>
    </bk>
    <bk>
      <rc t="1" v="78882"/>
    </bk>
    <bk>
      <rc t="1" v="78883"/>
    </bk>
    <bk>
      <rc t="1" v="78884"/>
    </bk>
    <bk>
      <rc t="1" v="78885"/>
    </bk>
    <bk>
      <rc t="1" v="78886"/>
    </bk>
    <bk>
      <rc t="1" v="78887"/>
    </bk>
    <bk>
      <rc t="1" v="78888"/>
    </bk>
    <bk>
      <rc t="1" v="78889"/>
    </bk>
    <bk>
      <rc t="1" v="78890"/>
    </bk>
    <bk>
      <rc t="1" v="78891"/>
    </bk>
    <bk>
      <rc t="1" v="78892"/>
    </bk>
    <bk>
      <rc t="1" v="78893"/>
    </bk>
    <bk>
      <rc t="1" v="78894"/>
    </bk>
    <bk>
      <rc t="1" v="78895"/>
    </bk>
    <bk>
      <rc t="1" v="78896"/>
    </bk>
    <bk>
      <rc t="1" v="78897"/>
    </bk>
    <bk>
      <rc t="1" v="78898"/>
    </bk>
    <bk>
      <rc t="1" v="78899"/>
    </bk>
    <bk>
      <rc t="1" v="78900"/>
    </bk>
    <bk>
      <rc t="1" v="78901"/>
    </bk>
    <bk>
      <rc t="1" v="78902"/>
    </bk>
    <bk>
      <rc t="1" v="78903"/>
    </bk>
    <bk>
      <rc t="1" v="78904"/>
    </bk>
    <bk>
      <rc t="1" v="78905"/>
    </bk>
    <bk>
      <rc t="1" v="78906"/>
    </bk>
    <bk>
      <rc t="1" v="78907"/>
    </bk>
    <bk>
      <rc t="1" v="78908"/>
    </bk>
    <bk>
      <rc t="1" v="78909"/>
    </bk>
    <bk>
      <rc t="1" v="78910"/>
    </bk>
    <bk>
      <rc t="1" v="78911"/>
    </bk>
    <bk>
      <rc t="1" v="78912"/>
    </bk>
    <bk>
      <rc t="1" v="78913"/>
    </bk>
    <bk>
      <rc t="1" v="78914"/>
    </bk>
    <bk>
      <rc t="1" v="78915"/>
    </bk>
    <bk>
      <rc t="1" v="78916"/>
    </bk>
    <bk>
      <rc t="1" v="78917"/>
    </bk>
    <bk>
      <rc t="1" v="78918"/>
    </bk>
    <bk>
      <rc t="1" v="78919"/>
    </bk>
    <bk>
      <rc t="1" v="78920"/>
    </bk>
    <bk>
      <rc t="1" v="78921"/>
    </bk>
    <bk>
      <rc t="1" v="78922"/>
    </bk>
    <bk>
      <rc t="1" v="78923"/>
    </bk>
    <bk>
      <rc t="1" v="78924"/>
    </bk>
    <bk>
      <rc t="1" v="78925"/>
    </bk>
    <bk>
      <rc t="1" v="78926"/>
    </bk>
    <bk>
      <rc t="1" v="78927"/>
    </bk>
    <bk>
      <rc t="1" v="78928"/>
    </bk>
    <bk>
      <rc t="1" v="78929"/>
    </bk>
    <bk>
      <rc t="1" v="78930"/>
    </bk>
    <bk>
      <rc t="1" v="78931"/>
    </bk>
    <bk>
      <rc t="1" v="78932"/>
    </bk>
    <bk>
      <rc t="1" v="78933"/>
    </bk>
    <bk>
      <rc t="1" v="78934"/>
    </bk>
    <bk>
      <rc t="1" v="78935"/>
    </bk>
    <bk>
      <rc t="1" v="78936"/>
    </bk>
    <bk>
      <rc t="1" v="78937"/>
    </bk>
    <bk>
      <rc t="1" v="78938"/>
    </bk>
    <bk>
      <rc t="1" v="78939"/>
    </bk>
    <bk>
      <rc t="1" v="78940"/>
    </bk>
    <bk>
      <rc t="1" v="78941"/>
    </bk>
    <bk>
      <rc t="1" v="78942"/>
    </bk>
    <bk>
      <rc t="1" v="78943"/>
    </bk>
    <bk>
      <rc t="1" v="78944"/>
    </bk>
    <bk>
      <rc t="1" v="78945"/>
    </bk>
    <bk>
      <rc t="1" v="78946"/>
    </bk>
    <bk>
      <rc t="1" v="78947"/>
    </bk>
    <bk>
      <rc t="1" v="78948"/>
    </bk>
    <bk>
      <rc t="1" v="78949"/>
    </bk>
    <bk>
      <rc t="1" v="78950"/>
    </bk>
    <bk>
      <rc t="1" v="78951"/>
    </bk>
    <bk>
      <rc t="1" v="78952"/>
    </bk>
    <bk>
      <rc t="1" v="78953"/>
    </bk>
    <bk>
      <rc t="1" v="78954"/>
    </bk>
    <bk>
      <rc t="1" v="78955"/>
    </bk>
    <bk>
      <rc t="1" v="78956"/>
    </bk>
    <bk>
      <rc t="1" v="78957"/>
    </bk>
    <bk>
      <rc t="1" v="78958"/>
    </bk>
    <bk>
      <rc t="1" v="78959"/>
    </bk>
    <bk>
      <rc t="1" v="78960"/>
    </bk>
    <bk>
      <rc t="1" v="78961"/>
    </bk>
    <bk>
      <rc t="1" v="78962"/>
    </bk>
    <bk>
      <rc t="1" v="78963"/>
    </bk>
    <bk>
      <rc t="1" v="78964"/>
    </bk>
    <bk>
      <rc t="1" v="78965"/>
    </bk>
    <bk>
      <rc t="1" v="78966"/>
    </bk>
    <bk>
      <rc t="1" v="78967"/>
    </bk>
    <bk>
      <rc t="1" v="78968"/>
    </bk>
    <bk>
      <rc t="1" v="78969"/>
    </bk>
    <bk>
      <rc t="1" v="78970"/>
    </bk>
    <bk>
      <rc t="1" v="78971"/>
    </bk>
    <bk>
      <rc t="1" v="78972"/>
    </bk>
    <bk>
      <rc t="1" v="78973"/>
    </bk>
    <bk>
      <rc t="1" v="78974"/>
    </bk>
    <bk>
      <rc t="1" v="78975"/>
    </bk>
    <bk>
      <rc t="1" v="78976"/>
    </bk>
    <bk>
      <rc t="1" v="78977"/>
    </bk>
    <bk>
      <rc t="1" v="78978"/>
    </bk>
    <bk>
      <rc t="1" v="78979"/>
    </bk>
    <bk>
      <rc t="1" v="78980"/>
    </bk>
    <bk>
      <rc t="1" v="78981"/>
    </bk>
    <bk>
      <rc t="1" v="78982"/>
    </bk>
    <bk>
      <rc t="1" v="78983"/>
    </bk>
    <bk>
      <rc t="1" v="78984"/>
    </bk>
    <bk>
      <rc t="1" v="78985"/>
    </bk>
    <bk>
      <rc t="1" v="78986"/>
    </bk>
    <bk>
      <rc t="1" v="78987"/>
    </bk>
    <bk>
      <rc t="1" v="78988"/>
    </bk>
    <bk>
      <rc t="1" v="78989"/>
    </bk>
    <bk>
      <rc t="1" v="78990"/>
    </bk>
    <bk>
      <rc t="1" v="78991"/>
    </bk>
    <bk>
      <rc t="1" v="78992"/>
    </bk>
    <bk>
      <rc t="1" v="78993"/>
    </bk>
    <bk>
      <rc t="1" v="78994"/>
    </bk>
    <bk>
      <rc t="1" v="78995"/>
    </bk>
    <bk>
      <rc t="1" v="78996"/>
    </bk>
    <bk>
      <rc t="1" v="78997"/>
    </bk>
    <bk>
      <rc t="1" v="78998"/>
    </bk>
    <bk>
      <rc t="1" v="78999"/>
    </bk>
    <bk>
      <rc t="1" v="79000"/>
    </bk>
    <bk>
      <rc t="1" v="79001"/>
    </bk>
    <bk>
      <rc t="1" v="79002"/>
    </bk>
    <bk>
      <rc t="1" v="79003"/>
    </bk>
    <bk>
      <rc t="1" v="79004"/>
    </bk>
    <bk>
      <rc t="1" v="79005"/>
    </bk>
    <bk>
      <rc t="1" v="79006"/>
    </bk>
    <bk>
      <rc t="1" v="79007"/>
    </bk>
    <bk>
      <rc t="1" v="79008"/>
    </bk>
    <bk>
      <rc t="1" v="79009"/>
    </bk>
    <bk>
      <rc t="1" v="79010"/>
    </bk>
    <bk>
      <rc t="1" v="79011"/>
    </bk>
    <bk>
      <rc t="1" v="79012"/>
    </bk>
    <bk>
      <rc t="1" v="79013"/>
    </bk>
    <bk>
      <rc t="1" v="79014"/>
    </bk>
    <bk>
      <rc t="1" v="79015"/>
    </bk>
    <bk>
      <rc t="1" v="79016"/>
    </bk>
    <bk>
      <rc t="1" v="79017"/>
    </bk>
    <bk>
      <rc t="1" v="79018"/>
    </bk>
    <bk>
      <rc t="1" v="79019"/>
    </bk>
    <bk>
      <rc t="1" v="79020"/>
    </bk>
    <bk>
      <rc t="1" v="79021"/>
    </bk>
    <bk>
      <rc t="1" v="79022"/>
    </bk>
    <bk>
      <rc t="1" v="79023"/>
    </bk>
    <bk>
      <rc t="1" v="79024"/>
    </bk>
    <bk>
      <rc t="1" v="79025"/>
    </bk>
    <bk>
      <rc t="1" v="79026"/>
    </bk>
    <bk>
      <rc t="1" v="79027"/>
    </bk>
    <bk>
      <rc t="1" v="79028"/>
    </bk>
    <bk>
      <rc t="1" v="79029"/>
    </bk>
    <bk>
      <rc t="1" v="79030"/>
    </bk>
    <bk>
      <rc t="1" v="79031"/>
    </bk>
    <bk>
      <rc t="1" v="79032"/>
    </bk>
    <bk>
      <rc t="1" v="79033"/>
    </bk>
    <bk>
      <rc t="1" v="79034"/>
    </bk>
    <bk>
      <rc t="1" v="79035"/>
    </bk>
    <bk>
      <rc t="1" v="79036"/>
    </bk>
    <bk>
      <rc t="1" v="79037"/>
    </bk>
    <bk>
      <rc t="1" v="79038"/>
    </bk>
    <bk>
      <rc t="1" v="79039"/>
    </bk>
    <bk>
      <rc t="1" v="79040"/>
    </bk>
    <bk>
      <rc t="1" v="79041"/>
    </bk>
    <bk>
      <rc t="1" v="79042"/>
    </bk>
    <bk>
      <rc t="1" v="79043"/>
    </bk>
    <bk>
      <rc t="1" v="79044"/>
    </bk>
    <bk>
      <rc t="1" v="79045"/>
    </bk>
    <bk>
      <rc t="1" v="79046"/>
    </bk>
    <bk>
      <rc t="1" v="79047"/>
    </bk>
    <bk>
      <rc t="1" v="79048"/>
    </bk>
    <bk>
      <rc t="1" v="79049"/>
    </bk>
    <bk>
      <rc t="1" v="79050"/>
    </bk>
    <bk>
      <rc t="1" v="79051"/>
    </bk>
    <bk>
      <rc t="1" v="79052"/>
    </bk>
    <bk>
      <rc t="1" v="79053"/>
    </bk>
    <bk>
      <rc t="1" v="79054"/>
    </bk>
    <bk>
      <rc t="1" v="79055"/>
    </bk>
    <bk>
      <rc t="1" v="79056"/>
    </bk>
    <bk>
      <rc t="1" v="79057"/>
    </bk>
    <bk>
      <rc t="1" v="79058"/>
    </bk>
    <bk>
      <rc t="1" v="79059"/>
    </bk>
    <bk>
      <rc t="1" v="79060"/>
    </bk>
    <bk>
      <rc t="1" v="79061"/>
    </bk>
    <bk>
      <rc t="1" v="79062"/>
    </bk>
    <bk>
      <rc t="1" v="79063"/>
    </bk>
    <bk>
      <rc t="1" v="79064"/>
    </bk>
    <bk>
      <rc t="1" v="79065"/>
    </bk>
    <bk>
      <rc t="1" v="79066"/>
    </bk>
    <bk>
      <rc t="1" v="79067"/>
    </bk>
    <bk>
      <rc t="1" v="79068"/>
    </bk>
    <bk>
      <rc t="1" v="79069"/>
    </bk>
    <bk>
      <rc t="1" v="79070"/>
    </bk>
    <bk>
      <rc t="1" v="79071"/>
    </bk>
    <bk>
      <rc t="1" v="79072"/>
    </bk>
    <bk>
      <rc t="1" v="79073"/>
    </bk>
    <bk>
      <rc t="1" v="79074"/>
    </bk>
    <bk>
      <rc t="1" v="79075"/>
    </bk>
    <bk>
      <rc t="1" v="79076"/>
    </bk>
    <bk>
      <rc t="1" v="79077"/>
    </bk>
    <bk>
      <rc t="1" v="79078"/>
    </bk>
    <bk>
      <rc t="1" v="79079"/>
    </bk>
    <bk>
      <rc t="1" v="79080"/>
    </bk>
    <bk>
      <rc t="1" v="79081"/>
    </bk>
    <bk>
      <rc t="1" v="79082"/>
    </bk>
    <bk>
      <rc t="1" v="79083"/>
    </bk>
    <bk>
      <rc t="1" v="79084"/>
    </bk>
    <bk>
      <rc t="1" v="79085"/>
    </bk>
    <bk>
      <rc t="1" v="79086"/>
    </bk>
    <bk>
      <rc t="1" v="79087"/>
    </bk>
    <bk>
      <rc t="1" v="79088"/>
    </bk>
    <bk>
      <rc t="1" v="79089"/>
    </bk>
    <bk>
      <rc t="1" v="79090"/>
    </bk>
    <bk>
      <rc t="1" v="79091"/>
    </bk>
    <bk>
      <rc t="1" v="79092"/>
    </bk>
    <bk>
      <rc t="1" v="79093"/>
    </bk>
    <bk>
      <rc t="1" v="79094"/>
    </bk>
    <bk>
      <rc t="1" v="79095"/>
    </bk>
    <bk>
      <rc t="1" v="79096"/>
    </bk>
    <bk>
      <rc t="1" v="79097"/>
    </bk>
    <bk>
      <rc t="1" v="79098"/>
    </bk>
    <bk>
      <rc t="1" v="79099"/>
    </bk>
    <bk>
      <rc t="1" v="79100"/>
    </bk>
    <bk>
      <rc t="1" v="79101"/>
    </bk>
    <bk>
      <rc t="1" v="79102"/>
    </bk>
    <bk>
      <rc t="1" v="79103"/>
    </bk>
    <bk>
      <rc t="1" v="79104"/>
    </bk>
    <bk>
      <rc t="1" v="79105"/>
    </bk>
    <bk>
      <rc t="1" v="79106"/>
    </bk>
    <bk>
      <rc t="1" v="79107"/>
    </bk>
    <bk>
      <rc t="1" v="79108"/>
    </bk>
    <bk>
      <rc t="1" v="79109"/>
    </bk>
    <bk>
      <rc t="1" v="79110"/>
    </bk>
    <bk>
      <rc t="1" v="79111"/>
    </bk>
    <bk>
      <rc t="1" v="79112"/>
    </bk>
    <bk>
      <rc t="1" v="79113"/>
    </bk>
    <bk>
      <rc t="1" v="79114"/>
    </bk>
    <bk>
      <rc t="1" v="79115"/>
    </bk>
    <bk>
      <rc t="1" v="79116"/>
    </bk>
    <bk>
      <rc t="1" v="79117"/>
    </bk>
    <bk>
      <rc t="1" v="79118"/>
    </bk>
    <bk>
      <rc t="1" v="79119"/>
    </bk>
    <bk>
      <rc t="1" v="79120"/>
    </bk>
    <bk>
      <rc t="1" v="79121"/>
    </bk>
    <bk>
      <rc t="1" v="79122"/>
    </bk>
    <bk>
      <rc t="1" v="79123"/>
    </bk>
    <bk>
      <rc t="1" v="79124"/>
    </bk>
    <bk>
      <rc t="1" v="79125"/>
    </bk>
    <bk>
      <rc t="1" v="79126"/>
    </bk>
    <bk>
      <rc t="1" v="79127"/>
    </bk>
    <bk>
      <rc t="1" v="79128"/>
    </bk>
    <bk>
      <rc t="1" v="79129"/>
    </bk>
    <bk>
      <rc t="1" v="79130"/>
    </bk>
    <bk>
      <rc t="1" v="79131"/>
    </bk>
    <bk>
      <rc t="1" v="79132"/>
    </bk>
    <bk>
      <rc t="1" v="79133"/>
    </bk>
    <bk>
      <rc t="1" v="79134"/>
    </bk>
    <bk>
      <rc t="1" v="79135"/>
    </bk>
    <bk>
      <rc t="1" v="79136"/>
    </bk>
    <bk>
      <rc t="1" v="79137"/>
    </bk>
    <bk>
      <rc t="1" v="79138"/>
    </bk>
    <bk>
      <rc t="1" v="79139"/>
    </bk>
    <bk>
      <rc t="1" v="79140"/>
    </bk>
    <bk>
      <rc t="1" v="79141"/>
    </bk>
    <bk>
      <rc t="1" v="79142"/>
    </bk>
    <bk>
      <rc t="1" v="79143"/>
    </bk>
    <bk>
      <rc t="1" v="79144"/>
    </bk>
    <bk>
      <rc t="1" v="79145"/>
    </bk>
    <bk>
      <rc t="1" v="79146"/>
    </bk>
    <bk>
      <rc t="1" v="79147"/>
    </bk>
    <bk>
      <rc t="1" v="79148"/>
    </bk>
    <bk>
      <rc t="1" v="79149"/>
    </bk>
    <bk>
      <rc t="1" v="79150"/>
    </bk>
    <bk>
      <rc t="1" v="79151"/>
    </bk>
    <bk>
      <rc t="1" v="79152"/>
    </bk>
    <bk>
      <rc t="1" v="79153"/>
    </bk>
    <bk>
      <rc t="1" v="79154"/>
    </bk>
    <bk>
      <rc t="1" v="79155"/>
    </bk>
    <bk>
      <rc t="1" v="79156"/>
    </bk>
    <bk>
      <rc t="1" v="79157"/>
    </bk>
    <bk>
      <rc t="1" v="79158"/>
    </bk>
    <bk>
      <rc t="1" v="79159"/>
    </bk>
    <bk>
      <rc t="1" v="79160"/>
    </bk>
    <bk>
      <rc t="1" v="79161"/>
    </bk>
    <bk>
      <rc t="1" v="79162"/>
    </bk>
    <bk>
      <rc t="1" v="79163"/>
    </bk>
    <bk>
      <rc t="1" v="79164"/>
    </bk>
    <bk>
      <rc t="1" v="79165"/>
    </bk>
    <bk>
      <rc t="1" v="79166"/>
    </bk>
    <bk>
      <rc t="1" v="79167"/>
    </bk>
    <bk>
      <rc t="1" v="79168"/>
    </bk>
    <bk>
      <rc t="1" v="79169"/>
    </bk>
    <bk>
      <rc t="1" v="79170"/>
    </bk>
    <bk>
      <rc t="1" v="79171"/>
    </bk>
    <bk>
      <rc t="1" v="79172"/>
    </bk>
    <bk>
      <rc t="1" v="79173"/>
    </bk>
    <bk>
      <rc t="1" v="79174"/>
    </bk>
    <bk>
      <rc t="1" v="79175"/>
    </bk>
    <bk>
      <rc t="1" v="79176"/>
    </bk>
    <bk>
      <rc t="1" v="79177"/>
    </bk>
    <bk>
      <rc t="1" v="79178"/>
    </bk>
    <bk>
      <rc t="1" v="79179"/>
    </bk>
    <bk>
      <rc t="1" v="79180"/>
    </bk>
    <bk>
      <rc t="1" v="79181"/>
    </bk>
    <bk>
      <rc t="1" v="79182"/>
    </bk>
    <bk>
      <rc t="1" v="79183"/>
    </bk>
    <bk>
      <rc t="1" v="79184"/>
    </bk>
    <bk>
      <rc t="1" v="79185"/>
    </bk>
    <bk>
      <rc t="1" v="79186"/>
    </bk>
    <bk>
      <rc t="1" v="79187"/>
    </bk>
    <bk>
      <rc t="1" v="79188"/>
    </bk>
    <bk>
      <rc t="1" v="79189"/>
    </bk>
    <bk>
      <rc t="1" v="79190"/>
    </bk>
    <bk>
      <rc t="1" v="79191"/>
    </bk>
    <bk>
      <rc t="1" v="79192"/>
    </bk>
    <bk>
      <rc t="1" v="79193"/>
    </bk>
    <bk>
      <rc t="1" v="79194"/>
    </bk>
    <bk>
      <rc t="1" v="79195"/>
    </bk>
    <bk>
      <rc t="1" v="79196"/>
    </bk>
    <bk>
      <rc t="1" v="79197"/>
    </bk>
    <bk>
      <rc t="1" v="79198"/>
    </bk>
    <bk>
      <rc t="1" v="79199"/>
    </bk>
    <bk>
      <rc t="1" v="79200"/>
    </bk>
    <bk>
      <rc t="1" v="79201"/>
    </bk>
    <bk>
      <rc t="1" v="79202"/>
    </bk>
    <bk>
      <rc t="1" v="79203"/>
    </bk>
    <bk>
      <rc t="1" v="79204"/>
    </bk>
    <bk>
      <rc t="1" v="79205"/>
    </bk>
    <bk>
      <rc t="1" v="79206"/>
    </bk>
    <bk>
      <rc t="1" v="79207"/>
    </bk>
    <bk>
      <rc t="1" v="79208"/>
    </bk>
    <bk>
      <rc t="1" v="79209"/>
    </bk>
    <bk>
      <rc t="1" v="79210"/>
    </bk>
    <bk>
      <rc t="1" v="79211"/>
    </bk>
    <bk>
      <rc t="1" v="79212"/>
    </bk>
    <bk>
      <rc t="1" v="79213"/>
    </bk>
    <bk>
      <rc t="1" v="79214"/>
    </bk>
    <bk>
      <rc t="1" v="79215"/>
    </bk>
    <bk>
      <rc t="1" v="79216"/>
    </bk>
    <bk>
      <rc t="1" v="79217"/>
    </bk>
    <bk>
      <rc t="1" v="79218"/>
    </bk>
    <bk>
      <rc t="1" v="79219"/>
    </bk>
    <bk>
      <rc t="1" v="79220"/>
    </bk>
    <bk>
      <rc t="1" v="79221"/>
    </bk>
    <bk>
      <rc t="1" v="79222"/>
    </bk>
    <bk>
      <rc t="1" v="79223"/>
    </bk>
    <bk>
      <rc t="1" v="79224"/>
    </bk>
    <bk>
      <rc t="1" v="79225"/>
    </bk>
    <bk>
      <rc t="1" v="79226"/>
    </bk>
    <bk>
      <rc t="1" v="79227"/>
    </bk>
    <bk>
      <rc t="1" v="79228"/>
    </bk>
    <bk>
      <rc t="1" v="79229"/>
    </bk>
    <bk>
      <rc t="1" v="79230"/>
    </bk>
    <bk>
      <rc t="1" v="79231"/>
    </bk>
    <bk>
      <rc t="1" v="79232"/>
    </bk>
    <bk>
      <rc t="1" v="79233"/>
    </bk>
    <bk>
      <rc t="1" v="79234"/>
    </bk>
    <bk>
      <rc t="1" v="79235"/>
    </bk>
    <bk>
      <rc t="1" v="79236"/>
    </bk>
    <bk>
      <rc t="1" v="79237"/>
    </bk>
    <bk>
      <rc t="1" v="79238"/>
    </bk>
    <bk>
      <rc t="1" v="79239"/>
    </bk>
    <bk>
      <rc t="1" v="79240"/>
    </bk>
    <bk>
      <rc t="1" v="79241"/>
    </bk>
    <bk>
      <rc t="1" v="79242"/>
    </bk>
    <bk>
      <rc t="1" v="79243"/>
    </bk>
    <bk>
      <rc t="1" v="79244"/>
    </bk>
    <bk>
      <rc t="1" v="79245"/>
    </bk>
    <bk>
      <rc t="1" v="79246"/>
    </bk>
    <bk>
      <rc t="1" v="79247"/>
    </bk>
    <bk>
      <rc t="1" v="79248"/>
    </bk>
    <bk>
      <rc t="1" v="79249"/>
    </bk>
    <bk>
      <rc t="1" v="79250"/>
    </bk>
    <bk>
      <rc t="1" v="79251"/>
    </bk>
    <bk>
      <rc t="1" v="79252"/>
    </bk>
    <bk>
      <rc t="1" v="79253"/>
    </bk>
    <bk>
      <rc t="1" v="79254"/>
    </bk>
    <bk>
      <rc t="1" v="79255"/>
    </bk>
    <bk>
      <rc t="1" v="79256"/>
    </bk>
    <bk>
      <rc t="1" v="79257"/>
    </bk>
    <bk>
      <rc t="1" v="79258"/>
    </bk>
    <bk>
      <rc t="1" v="79259"/>
    </bk>
    <bk>
      <rc t="1" v="79260"/>
    </bk>
    <bk>
      <rc t="1" v="79261"/>
    </bk>
    <bk>
      <rc t="1" v="79262"/>
    </bk>
    <bk>
      <rc t="1" v="79263"/>
    </bk>
    <bk>
      <rc t="1" v="79264"/>
    </bk>
    <bk>
      <rc t="1" v="79265"/>
    </bk>
    <bk>
      <rc t="1" v="79266"/>
    </bk>
    <bk>
      <rc t="1" v="79267"/>
    </bk>
    <bk>
      <rc t="1" v="79268"/>
    </bk>
    <bk>
      <rc t="1" v="79269"/>
    </bk>
    <bk>
      <rc t="1" v="79270"/>
    </bk>
    <bk>
      <rc t="1" v="79271"/>
    </bk>
    <bk>
      <rc t="1" v="79272"/>
    </bk>
    <bk>
      <rc t="1" v="79273"/>
    </bk>
    <bk>
      <rc t="1" v="79274"/>
    </bk>
    <bk>
      <rc t="1" v="79275"/>
    </bk>
    <bk>
      <rc t="1" v="79276"/>
    </bk>
    <bk>
      <rc t="1" v="79277"/>
    </bk>
    <bk>
      <rc t="1" v="79278"/>
    </bk>
    <bk>
      <rc t="1" v="79279"/>
    </bk>
    <bk>
      <rc t="1" v="79280"/>
    </bk>
    <bk>
      <rc t="1" v="79281"/>
    </bk>
    <bk>
      <rc t="1" v="79282"/>
    </bk>
    <bk>
      <rc t="1" v="79283"/>
    </bk>
    <bk>
      <rc t="1" v="79284"/>
    </bk>
    <bk>
      <rc t="1" v="79285"/>
    </bk>
    <bk>
      <rc t="1" v="79286"/>
    </bk>
    <bk>
      <rc t="1" v="79287"/>
    </bk>
    <bk>
      <rc t="1" v="79288"/>
    </bk>
    <bk>
      <rc t="1" v="79289"/>
    </bk>
    <bk>
      <rc t="1" v="79290"/>
    </bk>
    <bk>
      <rc t="1" v="79291"/>
    </bk>
    <bk>
      <rc t="1" v="79292"/>
    </bk>
    <bk>
      <rc t="1" v="79293"/>
    </bk>
    <bk>
      <rc t="1" v="79294"/>
    </bk>
    <bk>
      <rc t="1" v="79295"/>
    </bk>
    <bk>
      <rc t="1" v="79296"/>
    </bk>
    <bk>
      <rc t="1" v="79297"/>
    </bk>
    <bk>
      <rc t="1" v="79298"/>
    </bk>
    <bk>
      <rc t="1" v="79299"/>
    </bk>
    <bk>
      <rc t="1" v="79300"/>
    </bk>
    <bk>
      <rc t="1" v="79301"/>
    </bk>
    <bk>
      <rc t="1" v="79302"/>
    </bk>
    <bk>
      <rc t="1" v="79303"/>
    </bk>
    <bk>
      <rc t="1" v="79304"/>
    </bk>
    <bk>
      <rc t="1" v="79305"/>
    </bk>
    <bk>
      <rc t="1" v="79306"/>
    </bk>
    <bk>
      <rc t="1" v="79307"/>
    </bk>
    <bk>
      <rc t="1" v="79308"/>
    </bk>
    <bk>
      <rc t="1" v="79309"/>
    </bk>
    <bk>
      <rc t="1" v="79310"/>
    </bk>
    <bk>
      <rc t="1" v="79311"/>
    </bk>
    <bk>
      <rc t="1" v="79312"/>
    </bk>
    <bk>
      <rc t="1" v="79313"/>
    </bk>
    <bk>
      <rc t="1" v="79314"/>
    </bk>
    <bk>
      <rc t="1" v="79315"/>
    </bk>
    <bk>
      <rc t="1" v="79316"/>
    </bk>
    <bk>
      <rc t="1" v="79317"/>
    </bk>
    <bk>
      <rc t="1" v="79318"/>
    </bk>
    <bk>
      <rc t="1" v="79319"/>
    </bk>
    <bk>
      <rc t="1" v="79320"/>
    </bk>
    <bk>
      <rc t="1" v="79321"/>
    </bk>
    <bk>
      <rc t="1" v="79322"/>
    </bk>
    <bk>
      <rc t="1" v="79323"/>
    </bk>
    <bk>
      <rc t="1" v="79324"/>
    </bk>
    <bk>
      <rc t="1" v="79325"/>
    </bk>
    <bk>
      <rc t="1" v="79326"/>
    </bk>
    <bk>
      <rc t="1" v="79327"/>
    </bk>
    <bk>
      <rc t="1" v="79328"/>
    </bk>
    <bk>
      <rc t="1" v="79329"/>
    </bk>
    <bk>
      <rc t="1" v="79330"/>
    </bk>
    <bk>
      <rc t="1" v="79331"/>
    </bk>
    <bk>
      <rc t="1" v="79332"/>
    </bk>
    <bk>
      <rc t="1" v="79333"/>
    </bk>
    <bk>
      <rc t="1" v="79334"/>
    </bk>
    <bk>
      <rc t="1" v="79335"/>
    </bk>
    <bk>
      <rc t="1" v="79336"/>
    </bk>
    <bk>
      <rc t="1" v="79337"/>
    </bk>
    <bk>
      <rc t="1" v="79338"/>
    </bk>
    <bk>
      <rc t="1" v="79339"/>
    </bk>
    <bk>
      <rc t="1" v="79340"/>
    </bk>
    <bk>
      <rc t="1" v="79341"/>
    </bk>
    <bk>
      <rc t="1" v="79342"/>
    </bk>
    <bk>
      <rc t="1" v="79343"/>
    </bk>
    <bk>
      <rc t="1" v="79344"/>
    </bk>
    <bk>
      <rc t="1" v="79345"/>
    </bk>
    <bk>
      <rc t="1" v="79346"/>
    </bk>
    <bk>
      <rc t="1" v="79347"/>
    </bk>
    <bk>
      <rc t="1" v="79348"/>
    </bk>
    <bk>
      <rc t="1" v="79349"/>
    </bk>
    <bk>
      <rc t="1" v="79350"/>
    </bk>
    <bk>
      <rc t="1" v="79351"/>
    </bk>
    <bk>
      <rc t="1" v="79352"/>
    </bk>
    <bk>
      <rc t="1" v="79353"/>
    </bk>
    <bk>
      <rc t="1" v="79354"/>
    </bk>
    <bk>
      <rc t="1" v="79355"/>
    </bk>
    <bk>
      <rc t="1" v="79356"/>
    </bk>
    <bk>
      <rc t="1" v="79357"/>
    </bk>
    <bk>
      <rc t="1" v="79358"/>
    </bk>
    <bk>
      <rc t="1" v="79359"/>
    </bk>
    <bk>
      <rc t="1" v="79360"/>
    </bk>
    <bk>
      <rc t="1" v="79361"/>
    </bk>
    <bk>
      <rc t="1" v="79362"/>
    </bk>
    <bk>
      <rc t="1" v="79363"/>
    </bk>
    <bk>
      <rc t="1" v="79364"/>
    </bk>
    <bk>
      <rc t="1" v="79365"/>
    </bk>
    <bk>
      <rc t="1" v="79366"/>
    </bk>
    <bk>
      <rc t="1" v="79367"/>
    </bk>
    <bk>
      <rc t="1" v="79368"/>
    </bk>
    <bk>
      <rc t="1" v="79369"/>
    </bk>
    <bk>
      <rc t="1" v="79370"/>
    </bk>
    <bk>
      <rc t="1" v="79371"/>
    </bk>
    <bk>
      <rc t="1" v="79372"/>
    </bk>
    <bk>
      <rc t="1" v="79373"/>
    </bk>
    <bk>
      <rc t="1" v="79374"/>
    </bk>
    <bk>
      <rc t="1" v="79375"/>
    </bk>
    <bk>
      <rc t="1" v="79376"/>
    </bk>
    <bk>
      <rc t="1" v="79377"/>
    </bk>
    <bk>
      <rc t="1" v="79378"/>
    </bk>
    <bk>
      <rc t="1" v="79379"/>
    </bk>
    <bk>
      <rc t="1" v="79380"/>
    </bk>
    <bk>
      <rc t="1" v="79381"/>
    </bk>
    <bk>
      <rc t="1" v="79382"/>
    </bk>
    <bk>
      <rc t="1" v="79383"/>
    </bk>
    <bk>
      <rc t="1" v="79384"/>
    </bk>
    <bk>
      <rc t="1" v="79385"/>
    </bk>
    <bk>
      <rc t="1" v="79386"/>
    </bk>
    <bk>
      <rc t="1" v="79387"/>
    </bk>
    <bk>
      <rc t="1" v="79388"/>
    </bk>
    <bk>
      <rc t="1" v="79389"/>
    </bk>
    <bk>
      <rc t="1" v="79390"/>
    </bk>
    <bk>
      <rc t="1" v="79391"/>
    </bk>
    <bk>
      <rc t="1" v="79392"/>
    </bk>
    <bk>
      <rc t="1" v="79393"/>
    </bk>
    <bk>
      <rc t="1" v="79394"/>
    </bk>
    <bk>
      <rc t="1" v="79395"/>
    </bk>
    <bk>
      <rc t="1" v="79396"/>
    </bk>
    <bk>
      <rc t="1" v="79397"/>
    </bk>
    <bk>
      <rc t="1" v="79398"/>
    </bk>
    <bk>
      <rc t="1" v="79399"/>
    </bk>
    <bk>
      <rc t="1" v="79400"/>
    </bk>
    <bk>
      <rc t="1" v="79401"/>
    </bk>
    <bk>
      <rc t="1" v="79402"/>
    </bk>
    <bk>
      <rc t="1" v="79403"/>
    </bk>
    <bk>
      <rc t="1" v="79404"/>
    </bk>
    <bk>
      <rc t="1" v="79405"/>
    </bk>
    <bk>
      <rc t="1" v="79406"/>
    </bk>
    <bk>
      <rc t="1" v="79407"/>
    </bk>
    <bk>
      <rc t="1" v="79408"/>
    </bk>
    <bk>
      <rc t="1" v="79409"/>
    </bk>
    <bk>
      <rc t="1" v="79410"/>
    </bk>
    <bk>
      <rc t="1" v="79411"/>
    </bk>
    <bk>
      <rc t="1" v="79412"/>
    </bk>
    <bk>
      <rc t="1" v="79413"/>
    </bk>
    <bk>
      <rc t="1" v="79414"/>
    </bk>
    <bk>
      <rc t="1" v="79415"/>
    </bk>
    <bk>
      <rc t="1" v="79416"/>
    </bk>
    <bk>
      <rc t="1" v="79417"/>
    </bk>
    <bk>
      <rc t="1" v="79418"/>
    </bk>
    <bk>
      <rc t="1" v="79419"/>
    </bk>
    <bk>
      <rc t="1" v="79420"/>
    </bk>
    <bk>
      <rc t="1" v="79421"/>
    </bk>
    <bk>
      <rc t="1" v="79422"/>
    </bk>
    <bk>
      <rc t="1" v="79423"/>
    </bk>
    <bk>
      <rc t="1" v="79424"/>
    </bk>
    <bk>
      <rc t="1" v="79425"/>
    </bk>
    <bk>
      <rc t="1" v="79426"/>
    </bk>
    <bk>
      <rc t="1" v="79427"/>
    </bk>
    <bk>
      <rc t="1" v="79428"/>
    </bk>
    <bk>
      <rc t="1" v="79429"/>
    </bk>
    <bk>
      <rc t="1" v="79430"/>
    </bk>
    <bk>
      <rc t="1" v="79431"/>
    </bk>
    <bk>
      <rc t="1" v="79432"/>
    </bk>
    <bk>
      <rc t="1" v="79433"/>
    </bk>
    <bk>
      <rc t="1" v="79434"/>
    </bk>
    <bk>
      <rc t="1" v="79435"/>
    </bk>
    <bk>
      <rc t="1" v="79436"/>
    </bk>
    <bk>
      <rc t="1" v="79437"/>
    </bk>
    <bk>
      <rc t="1" v="79438"/>
    </bk>
    <bk>
      <rc t="1" v="79439"/>
    </bk>
    <bk>
      <rc t="1" v="79440"/>
    </bk>
    <bk>
      <rc t="1" v="79441"/>
    </bk>
    <bk>
      <rc t="1" v="79442"/>
    </bk>
    <bk>
      <rc t="1" v="79443"/>
    </bk>
    <bk>
      <rc t="1" v="79444"/>
    </bk>
    <bk>
      <rc t="1" v="79445"/>
    </bk>
    <bk>
      <rc t="1" v="79446"/>
    </bk>
    <bk>
      <rc t="1" v="79447"/>
    </bk>
    <bk>
      <rc t="1" v="79448"/>
    </bk>
    <bk>
      <rc t="1" v="79449"/>
    </bk>
    <bk>
      <rc t="1" v="79450"/>
    </bk>
    <bk>
      <rc t="1" v="79451"/>
    </bk>
    <bk>
      <rc t="1" v="79452"/>
    </bk>
    <bk>
      <rc t="1" v="79453"/>
    </bk>
    <bk>
      <rc t="1" v="79454"/>
    </bk>
    <bk>
      <rc t="1" v="79455"/>
    </bk>
    <bk>
      <rc t="1" v="79456"/>
    </bk>
    <bk>
      <rc t="1" v="79457"/>
    </bk>
    <bk>
      <rc t="1" v="79458"/>
    </bk>
    <bk>
      <rc t="1" v="79459"/>
    </bk>
    <bk>
      <rc t="1" v="79460"/>
    </bk>
    <bk>
      <rc t="1" v="79461"/>
    </bk>
    <bk>
      <rc t="1" v="79462"/>
    </bk>
    <bk>
      <rc t="1" v="79463"/>
    </bk>
    <bk>
      <rc t="1" v="79464"/>
    </bk>
    <bk>
      <rc t="1" v="79465"/>
    </bk>
    <bk>
      <rc t="1" v="79466"/>
    </bk>
    <bk>
      <rc t="1" v="79467"/>
    </bk>
    <bk>
      <rc t="1" v="79468"/>
    </bk>
    <bk>
      <rc t="1" v="79469"/>
    </bk>
    <bk>
      <rc t="1" v="79470"/>
    </bk>
    <bk>
      <rc t="1" v="79471"/>
    </bk>
    <bk>
      <rc t="1" v="79472"/>
    </bk>
    <bk>
      <rc t="1" v="79473"/>
    </bk>
    <bk>
      <rc t="1" v="79474"/>
    </bk>
    <bk>
      <rc t="1" v="79475"/>
    </bk>
    <bk>
      <rc t="1" v="79476"/>
    </bk>
    <bk>
      <rc t="1" v="79477"/>
    </bk>
    <bk>
      <rc t="1" v="79478"/>
    </bk>
    <bk>
      <rc t="1" v="79479"/>
    </bk>
    <bk>
      <rc t="1" v="79480"/>
    </bk>
    <bk>
      <rc t="1" v="79481"/>
    </bk>
    <bk>
      <rc t="1" v="79482"/>
    </bk>
    <bk>
      <rc t="1" v="79483"/>
    </bk>
    <bk>
      <rc t="1" v="79484"/>
    </bk>
    <bk>
      <rc t="1" v="79485"/>
    </bk>
    <bk>
      <rc t="1" v="79486"/>
    </bk>
    <bk>
      <rc t="1" v="79487"/>
    </bk>
    <bk>
      <rc t="1" v="79488"/>
    </bk>
    <bk>
      <rc t="1" v="79489"/>
    </bk>
    <bk>
      <rc t="1" v="79490"/>
    </bk>
    <bk>
      <rc t="1" v="79491"/>
    </bk>
    <bk>
      <rc t="1" v="79492"/>
    </bk>
    <bk>
      <rc t="1" v="79493"/>
    </bk>
    <bk>
      <rc t="1" v="79494"/>
    </bk>
    <bk>
      <rc t="1" v="79495"/>
    </bk>
    <bk>
      <rc t="1" v="79496"/>
    </bk>
    <bk>
      <rc t="1" v="79497"/>
    </bk>
    <bk>
      <rc t="1" v="79498"/>
    </bk>
    <bk>
      <rc t="1" v="79499"/>
    </bk>
    <bk>
      <rc t="1" v="79500"/>
    </bk>
    <bk>
      <rc t="1" v="79501"/>
    </bk>
    <bk>
      <rc t="1" v="79502"/>
    </bk>
    <bk>
      <rc t="1" v="79503"/>
    </bk>
    <bk>
      <rc t="1" v="79504"/>
    </bk>
    <bk>
      <rc t="1" v="79505"/>
    </bk>
    <bk>
      <rc t="1" v="79506"/>
    </bk>
    <bk>
      <rc t="1" v="79507"/>
    </bk>
    <bk>
      <rc t="1" v="79508"/>
    </bk>
    <bk>
      <rc t="1" v="79509"/>
    </bk>
    <bk>
      <rc t="1" v="79510"/>
    </bk>
    <bk>
      <rc t="1" v="79511"/>
    </bk>
    <bk>
      <rc t="1" v="79512"/>
    </bk>
    <bk>
      <rc t="1" v="79513"/>
    </bk>
    <bk>
      <rc t="1" v="79514"/>
    </bk>
    <bk>
      <rc t="1" v="79515"/>
    </bk>
    <bk>
      <rc t="1" v="79516"/>
    </bk>
    <bk>
      <rc t="1" v="79517"/>
    </bk>
    <bk>
      <rc t="1" v="79518"/>
    </bk>
    <bk>
      <rc t="1" v="79519"/>
    </bk>
    <bk>
      <rc t="1" v="79520"/>
    </bk>
    <bk>
      <rc t="1" v="79521"/>
    </bk>
    <bk>
      <rc t="1" v="79522"/>
    </bk>
    <bk>
      <rc t="1" v="79523"/>
    </bk>
    <bk>
      <rc t="1" v="79524"/>
    </bk>
    <bk>
      <rc t="1" v="79525"/>
    </bk>
    <bk>
      <rc t="1" v="79526"/>
    </bk>
    <bk>
      <rc t="1" v="79527"/>
    </bk>
    <bk>
      <rc t="1" v="79528"/>
    </bk>
    <bk>
      <rc t="1" v="79529"/>
    </bk>
    <bk>
      <rc t="1" v="79530"/>
    </bk>
    <bk>
      <rc t="1" v="79531"/>
    </bk>
    <bk>
      <rc t="1" v="79532"/>
    </bk>
    <bk>
      <rc t="1" v="79533"/>
    </bk>
    <bk>
      <rc t="1" v="79534"/>
    </bk>
    <bk>
      <rc t="1" v="79535"/>
    </bk>
    <bk>
      <rc t="1" v="79536"/>
    </bk>
    <bk>
      <rc t="1" v="79537"/>
    </bk>
    <bk>
      <rc t="1" v="79538"/>
    </bk>
    <bk>
      <rc t="1" v="79539"/>
    </bk>
    <bk>
      <rc t="1" v="79540"/>
    </bk>
    <bk>
      <rc t="1" v="79541"/>
    </bk>
    <bk>
      <rc t="1" v="79542"/>
    </bk>
    <bk>
      <rc t="1" v="79543"/>
    </bk>
    <bk>
      <rc t="1" v="79544"/>
    </bk>
    <bk>
      <rc t="1" v="79545"/>
    </bk>
    <bk>
      <rc t="1" v="79546"/>
    </bk>
    <bk>
      <rc t="1" v="79547"/>
    </bk>
    <bk>
      <rc t="1" v="79548"/>
    </bk>
    <bk>
      <rc t="1" v="79549"/>
    </bk>
    <bk>
      <rc t="1" v="79550"/>
    </bk>
    <bk>
      <rc t="1" v="79551"/>
    </bk>
    <bk>
      <rc t="1" v="79552"/>
    </bk>
    <bk>
      <rc t="1" v="79553"/>
    </bk>
    <bk>
      <rc t="1" v="79554"/>
    </bk>
    <bk>
      <rc t="1" v="79555"/>
    </bk>
    <bk>
      <rc t="1" v="79556"/>
    </bk>
    <bk>
      <rc t="1" v="79557"/>
    </bk>
    <bk>
      <rc t="1" v="79558"/>
    </bk>
    <bk>
      <rc t="1" v="79559"/>
    </bk>
    <bk>
      <rc t="1" v="79560"/>
    </bk>
    <bk>
      <rc t="1" v="79561"/>
    </bk>
    <bk>
      <rc t="1" v="79562"/>
    </bk>
    <bk>
      <rc t="1" v="79563"/>
    </bk>
    <bk>
      <rc t="1" v="79564"/>
    </bk>
    <bk>
      <rc t="1" v="79565"/>
    </bk>
    <bk>
      <rc t="1" v="79566"/>
    </bk>
    <bk>
      <rc t="1" v="79567"/>
    </bk>
    <bk>
      <rc t="1" v="79568"/>
    </bk>
    <bk>
      <rc t="1" v="79569"/>
    </bk>
    <bk>
      <rc t="1" v="79570"/>
    </bk>
    <bk>
      <rc t="1" v="79571"/>
    </bk>
    <bk>
      <rc t="1" v="79572"/>
    </bk>
    <bk>
      <rc t="1" v="79573"/>
    </bk>
    <bk>
      <rc t="1" v="79574"/>
    </bk>
    <bk>
      <rc t="1" v="79575"/>
    </bk>
    <bk>
      <rc t="1" v="79576"/>
    </bk>
    <bk>
      <rc t="1" v="79577"/>
    </bk>
    <bk>
      <rc t="1" v="79578"/>
    </bk>
    <bk>
      <rc t="1" v="79579"/>
    </bk>
    <bk>
      <rc t="1" v="79580"/>
    </bk>
    <bk>
      <rc t="1" v="79581"/>
    </bk>
    <bk>
      <rc t="1" v="79582"/>
    </bk>
    <bk>
      <rc t="1" v="79583"/>
    </bk>
    <bk>
      <rc t="1" v="79584"/>
    </bk>
    <bk>
      <rc t="1" v="79585"/>
    </bk>
    <bk>
      <rc t="1" v="79586"/>
    </bk>
    <bk>
      <rc t="1" v="79587"/>
    </bk>
    <bk>
      <rc t="1" v="79588"/>
    </bk>
    <bk>
      <rc t="1" v="79589"/>
    </bk>
    <bk>
      <rc t="1" v="79590"/>
    </bk>
    <bk>
      <rc t="1" v="79591"/>
    </bk>
    <bk>
      <rc t="1" v="79592"/>
    </bk>
    <bk>
      <rc t="1" v="79593"/>
    </bk>
    <bk>
      <rc t="1" v="79594"/>
    </bk>
    <bk>
      <rc t="1" v="79595"/>
    </bk>
    <bk>
      <rc t="1" v="79596"/>
    </bk>
    <bk>
      <rc t="1" v="79597"/>
    </bk>
    <bk>
      <rc t="1" v="79598"/>
    </bk>
    <bk>
      <rc t="1" v="79599"/>
    </bk>
    <bk>
      <rc t="1" v="79600"/>
    </bk>
    <bk>
      <rc t="1" v="79601"/>
    </bk>
    <bk>
      <rc t="1" v="79602"/>
    </bk>
    <bk>
      <rc t="1" v="79603"/>
    </bk>
    <bk>
      <rc t="1" v="79604"/>
    </bk>
    <bk>
      <rc t="1" v="79605"/>
    </bk>
    <bk>
      <rc t="1" v="79606"/>
    </bk>
    <bk>
      <rc t="1" v="79607"/>
    </bk>
    <bk>
      <rc t="1" v="79608"/>
    </bk>
    <bk>
      <rc t="1" v="79609"/>
    </bk>
    <bk>
      <rc t="1" v="79610"/>
    </bk>
    <bk>
      <rc t="1" v="79611"/>
    </bk>
    <bk>
      <rc t="1" v="79612"/>
    </bk>
    <bk>
      <rc t="1" v="79613"/>
    </bk>
    <bk>
      <rc t="1" v="79614"/>
    </bk>
    <bk>
      <rc t="1" v="79615"/>
    </bk>
    <bk>
      <rc t="1" v="79616"/>
    </bk>
    <bk>
      <rc t="1" v="79617"/>
    </bk>
    <bk>
      <rc t="1" v="79618"/>
    </bk>
    <bk>
      <rc t="1" v="79619"/>
    </bk>
    <bk>
      <rc t="1" v="79620"/>
    </bk>
    <bk>
      <rc t="1" v="79621"/>
    </bk>
    <bk>
      <rc t="1" v="79622"/>
    </bk>
    <bk>
      <rc t="1" v="79623"/>
    </bk>
    <bk>
      <rc t="1" v="79624"/>
    </bk>
    <bk>
      <rc t="1" v="79625"/>
    </bk>
    <bk>
      <rc t="1" v="79626"/>
    </bk>
    <bk>
      <rc t="1" v="79627"/>
    </bk>
    <bk>
      <rc t="1" v="79628"/>
    </bk>
    <bk>
      <rc t="1" v="79629"/>
    </bk>
    <bk>
      <rc t="1" v="79630"/>
    </bk>
    <bk>
      <rc t="1" v="79631"/>
    </bk>
    <bk>
      <rc t="1" v="79632"/>
    </bk>
    <bk>
      <rc t="1" v="79633"/>
    </bk>
    <bk>
      <rc t="1" v="79634"/>
    </bk>
    <bk>
      <rc t="1" v="79635"/>
    </bk>
    <bk>
      <rc t="1" v="79636"/>
    </bk>
    <bk>
      <rc t="1" v="79637"/>
    </bk>
    <bk>
      <rc t="1" v="79638"/>
    </bk>
    <bk>
      <rc t="1" v="79639"/>
    </bk>
    <bk>
      <rc t="1" v="79640"/>
    </bk>
    <bk>
      <rc t="1" v="79641"/>
    </bk>
    <bk>
      <rc t="1" v="79642"/>
    </bk>
    <bk>
      <rc t="1" v="79643"/>
    </bk>
    <bk>
      <rc t="1" v="79644"/>
    </bk>
    <bk>
      <rc t="1" v="79645"/>
    </bk>
    <bk>
      <rc t="1" v="79646"/>
    </bk>
    <bk>
      <rc t="1" v="79647"/>
    </bk>
    <bk>
      <rc t="1" v="79648"/>
    </bk>
    <bk>
      <rc t="1" v="79649"/>
    </bk>
    <bk>
      <rc t="1" v="79650"/>
    </bk>
    <bk>
      <rc t="1" v="79651"/>
    </bk>
    <bk>
      <rc t="1" v="79652"/>
    </bk>
    <bk>
      <rc t="1" v="79653"/>
    </bk>
    <bk>
      <rc t="1" v="79654"/>
    </bk>
    <bk>
      <rc t="1" v="79655"/>
    </bk>
    <bk>
      <rc t="1" v="79656"/>
    </bk>
    <bk>
      <rc t="1" v="79657"/>
    </bk>
    <bk>
      <rc t="1" v="79658"/>
    </bk>
    <bk>
      <rc t="1" v="79659"/>
    </bk>
    <bk>
      <rc t="1" v="79660"/>
    </bk>
    <bk>
      <rc t="1" v="79661"/>
    </bk>
    <bk>
      <rc t="1" v="79662"/>
    </bk>
    <bk>
      <rc t="1" v="79663"/>
    </bk>
    <bk>
      <rc t="1" v="79664"/>
    </bk>
    <bk>
      <rc t="1" v="79665"/>
    </bk>
    <bk>
      <rc t="1" v="79666"/>
    </bk>
    <bk>
      <rc t="1" v="79667"/>
    </bk>
    <bk>
      <rc t="1" v="79668"/>
    </bk>
    <bk>
      <rc t="1" v="79669"/>
    </bk>
    <bk>
      <rc t="1" v="79670"/>
    </bk>
    <bk>
      <rc t="1" v="79671"/>
    </bk>
    <bk>
      <rc t="1" v="79672"/>
    </bk>
    <bk>
      <rc t="1" v="79673"/>
    </bk>
    <bk>
      <rc t="1" v="79674"/>
    </bk>
    <bk>
      <rc t="1" v="79675"/>
    </bk>
    <bk>
      <rc t="1" v="79676"/>
    </bk>
    <bk>
      <rc t="1" v="79677"/>
    </bk>
    <bk>
      <rc t="1" v="79678"/>
    </bk>
    <bk>
      <rc t="1" v="79679"/>
    </bk>
    <bk>
      <rc t="1" v="79680"/>
    </bk>
    <bk>
      <rc t="1" v="79681"/>
    </bk>
    <bk>
      <rc t="1" v="79682"/>
    </bk>
    <bk>
      <rc t="1" v="79683"/>
    </bk>
    <bk>
      <rc t="1" v="79684"/>
    </bk>
    <bk>
      <rc t="1" v="79685"/>
    </bk>
    <bk>
      <rc t="1" v="79686"/>
    </bk>
    <bk>
      <rc t="1" v="79687"/>
    </bk>
    <bk>
      <rc t="1" v="79688"/>
    </bk>
    <bk>
      <rc t="1" v="79689"/>
    </bk>
    <bk>
      <rc t="1" v="79690"/>
    </bk>
    <bk>
      <rc t="1" v="79691"/>
    </bk>
    <bk>
      <rc t="1" v="79692"/>
    </bk>
    <bk>
      <rc t="1" v="79693"/>
    </bk>
    <bk>
      <rc t="1" v="79694"/>
    </bk>
    <bk>
      <rc t="1" v="79695"/>
    </bk>
    <bk>
      <rc t="1" v="79696"/>
    </bk>
    <bk>
      <rc t="1" v="79697"/>
    </bk>
    <bk>
      <rc t="1" v="79698"/>
    </bk>
    <bk>
      <rc t="1" v="79699"/>
    </bk>
    <bk>
      <rc t="1" v="79700"/>
    </bk>
    <bk>
      <rc t="1" v="79701"/>
    </bk>
    <bk>
      <rc t="1" v="79702"/>
    </bk>
    <bk>
      <rc t="1" v="79703"/>
    </bk>
    <bk>
      <rc t="1" v="79704"/>
    </bk>
    <bk>
      <rc t="1" v="79705"/>
    </bk>
    <bk>
      <rc t="1" v="79706"/>
    </bk>
    <bk>
      <rc t="1" v="79707"/>
    </bk>
    <bk>
      <rc t="1" v="79708"/>
    </bk>
    <bk>
      <rc t="1" v="79709"/>
    </bk>
    <bk>
      <rc t="1" v="79710"/>
    </bk>
    <bk>
      <rc t="1" v="79711"/>
    </bk>
    <bk>
      <rc t="1" v="79712"/>
    </bk>
    <bk>
      <rc t="1" v="79713"/>
    </bk>
    <bk>
      <rc t="1" v="79714"/>
    </bk>
    <bk>
      <rc t="1" v="79715"/>
    </bk>
    <bk>
      <rc t="1" v="79716"/>
    </bk>
    <bk>
      <rc t="1" v="79717"/>
    </bk>
    <bk>
      <rc t="1" v="79718"/>
    </bk>
    <bk>
      <rc t="1" v="79719"/>
    </bk>
    <bk>
      <rc t="1" v="79720"/>
    </bk>
    <bk>
      <rc t="1" v="79721"/>
    </bk>
    <bk>
      <rc t="1" v="79722"/>
    </bk>
    <bk>
      <rc t="1" v="79723"/>
    </bk>
    <bk>
      <rc t="1" v="79724"/>
    </bk>
    <bk>
      <rc t="1" v="79725"/>
    </bk>
    <bk>
      <rc t="1" v="79726"/>
    </bk>
    <bk>
      <rc t="1" v="79727"/>
    </bk>
    <bk>
      <rc t="1" v="79728"/>
    </bk>
    <bk>
      <rc t="1" v="79729"/>
    </bk>
    <bk>
      <rc t="1" v="79730"/>
    </bk>
    <bk>
      <rc t="1" v="79731"/>
    </bk>
    <bk>
      <rc t="1" v="79732"/>
    </bk>
    <bk>
      <rc t="1" v="79733"/>
    </bk>
    <bk>
      <rc t="1" v="79734"/>
    </bk>
    <bk>
      <rc t="1" v="79735"/>
    </bk>
    <bk>
      <rc t="1" v="79736"/>
    </bk>
    <bk>
      <rc t="1" v="79737"/>
    </bk>
    <bk>
      <rc t="1" v="79738"/>
    </bk>
    <bk>
      <rc t="1" v="79739"/>
    </bk>
    <bk>
      <rc t="1" v="79740"/>
    </bk>
    <bk>
      <rc t="1" v="79741"/>
    </bk>
    <bk>
      <rc t="1" v="79742"/>
    </bk>
    <bk>
      <rc t="1" v="79743"/>
    </bk>
    <bk>
      <rc t="1" v="79744"/>
    </bk>
    <bk>
      <rc t="1" v="79745"/>
    </bk>
    <bk>
      <rc t="1" v="79746"/>
    </bk>
    <bk>
      <rc t="1" v="79747"/>
    </bk>
    <bk>
      <rc t="1" v="79748"/>
    </bk>
    <bk>
      <rc t="1" v="79749"/>
    </bk>
    <bk>
      <rc t="1" v="79750"/>
    </bk>
    <bk>
      <rc t="1" v="79751"/>
    </bk>
    <bk>
      <rc t="1" v="79752"/>
    </bk>
    <bk>
      <rc t="1" v="79753"/>
    </bk>
    <bk>
      <rc t="1" v="79754"/>
    </bk>
    <bk>
      <rc t="1" v="79755"/>
    </bk>
    <bk>
      <rc t="1" v="79756"/>
    </bk>
    <bk>
      <rc t="1" v="79757"/>
    </bk>
    <bk>
      <rc t="1" v="79758"/>
    </bk>
    <bk>
      <rc t="1" v="79759"/>
    </bk>
    <bk>
      <rc t="1" v="79760"/>
    </bk>
    <bk>
      <rc t="1" v="79761"/>
    </bk>
    <bk>
      <rc t="1" v="79762"/>
    </bk>
    <bk>
      <rc t="1" v="79763"/>
    </bk>
    <bk>
      <rc t="1" v="79764"/>
    </bk>
    <bk>
      <rc t="1" v="79765"/>
    </bk>
    <bk>
      <rc t="1" v="79766"/>
    </bk>
    <bk>
      <rc t="1" v="79767"/>
    </bk>
    <bk>
      <rc t="1" v="79768"/>
    </bk>
    <bk>
      <rc t="1" v="79769"/>
    </bk>
    <bk>
      <rc t="1" v="79770"/>
    </bk>
    <bk>
      <rc t="1" v="79771"/>
    </bk>
    <bk>
      <rc t="1" v="79772"/>
    </bk>
    <bk>
      <rc t="1" v="79773"/>
    </bk>
    <bk>
      <rc t="1" v="79774"/>
    </bk>
    <bk>
      <rc t="1" v="79775"/>
    </bk>
    <bk>
      <rc t="1" v="79776"/>
    </bk>
    <bk>
      <rc t="1" v="79777"/>
    </bk>
    <bk>
      <rc t="1" v="79778"/>
    </bk>
    <bk>
      <rc t="1" v="79779"/>
    </bk>
    <bk>
      <rc t="1" v="79780"/>
    </bk>
    <bk>
      <rc t="1" v="79781"/>
    </bk>
    <bk>
      <rc t="1" v="79782"/>
    </bk>
    <bk>
      <rc t="1" v="79783"/>
    </bk>
    <bk>
      <rc t="1" v="79784"/>
    </bk>
    <bk>
      <rc t="1" v="79785"/>
    </bk>
    <bk>
      <rc t="1" v="79786"/>
    </bk>
    <bk>
      <rc t="1" v="79787"/>
    </bk>
    <bk>
      <rc t="1" v="79788"/>
    </bk>
    <bk>
      <rc t="1" v="79789"/>
    </bk>
    <bk>
      <rc t="1" v="79790"/>
    </bk>
    <bk>
      <rc t="1" v="79791"/>
    </bk>
    <bk>
      <rc t="1" v="79792"/>
    </bk>
    <bk>
      <rc t="1" v="79793"/>
    </bk>
    <bk>
      <rc t="1" v="79794"/>
    </bk>
    <bk>
      <rc t="1" v="79795"/>
    </bk>
    <bk>
      <rc t="1" v="79796"/>
    </bk>
    <bk>
      <rc t="1" v="79797"/>
    </bk>
    <bk>
      <rc t="1" v="79798"/>
    </bk>
    <bk>
      <rc t="1" v="79799"/>
    </bk>
    <bk>
      <rc t="1" v="79800"/>
    </bk>
    <bk>
      <rc t="1" v="79801"/>
    </bk>
    <bk>
      <rc t="1" v="79802"/>
    </bk>
    <bk>
      <rc t="1" v="79803"/>
    </bk>
    <bk>
      <rc t="1" v="79804"/>
    </bk>
    <bk>
      <rc t="1" v="79805"/>
    </bk>
    <bk>
      <rc t="1" v="79806"/>
    </bk>
    <bk>
      <rc t="1" v="79807"/>
    </bk>
    <bk>
      <rc t="1" v="79808"/>
    </bk>
    <bk>
      <rc t="1" v="79809"/>
    </bk>
    <bk>
      <rc t="1" v="79810"/>
    </bk>
    <bk>
      <rc t="1" v="79811"/>
    </bk>
    <bk>
      <rc t="1" v="79812"/>
    </bk>
    <bk>
      <rc t="1" v="79813"/>
    </bk>
    <bk>
      <rc t="1" v="79814"/>
    </bk>
    <bk>
      <rc t="1" v="79815"/>
    </bk>
    <bk>
      <rc t="1" v="79816"/>
    </bk>
    <bk>
      <rc t="1" v="79817"/>
    </bk>
    <bk>
      <rc t="1" v="79818"/>
    </bk>
    <bk>
      <rc t="1" v="79819"/>
    </bk>
    <bk>
      <rc t="1" v="79820"/>
    </bk>
    <bk>
      <rc t="1" v="79821"/>
    </bk>
    <bk>
      <rc t="1" v="79822"/>
    </bk>
    <bk>
      <rc t="1" v="79823"/>
    </bk>
    <bk>
      <rc t="1" v="79824"/>
    </bk>
    <bk>
      <rc t="1" v="79825"/>
    </bk>
    <bk>
      <rc t="1" v="79826"/>
    </bk>
    <bk>
      <rc t="1" v="79827"/>
    </bk>
    <bk>
      <rc t="1" v="79828"/>
    </bk>
    <bk>
      <rc t="1" v="79829"/>
    </bk>
    <bk>
      <rc t="1" v="79830"/>
    </bk>
    <bk>
      <rc t="1" v="79831"/>
    </bk>
    <bk>
      <rc t="1" v="79832"/>
    </bk>
    <bk>
      <rc t="1" v="79833"/>
    </bk>
    <bk>
      <rc t="1" v="79834"/>
    </bk>
    <bk>
      <rc t="1" v="79835"/>
    </bk>
    <bk>
      <rc t="1" v="79836"/>
    </bk>
    <bk>
      <rc t="1" v="79837"/>
    </bk>
    <bk>
      <rc t="1" v="79838"/>
    </bk>
    <bk>
      <rc t="1" v="79839"/>
    </bk>
    <bk>
      <rc t="1" v="79840"/>
    </bk>
    <bk>
      <rc t="1" v="79841"/>
    </bk>
    <bk>
      <rc t="1" v="79842"/>
    </bk>
    <bk>
      <rc t="1" v="79843"/>
    </bk>
    <bk>
      <rc t="1" v="79844"/>
    </bk>
    <bk>
      <rc t="1" v="79845"/>
    </bk>
    <bk>
      <rc t="1" v="79846"/>
    </bk>
    <bk>
      <rc t="1" v="79847"/>
    </bk>
    <bk>
      <rc t="1" v="79848"/>
    </bk>
    <bk>
      <rc t="1" v="79849"/>
    </bk>
    <bk>
      <rc t="1" v="79850"/>
    </bk>
    <bk>
      <rc t="1" v="79851"/>
    </bk>
    <bk>
      <rc t="1" v="79852"/>
    </bk>
    <bk>
      <rc t="1" v="79853"/>
    </bk>
    <bk>
      <rc t="1" v="79854"/>
    </bk>
    <bk>
      <rc t="1" v="79855"/>
    </bk>
    <bk>
      <rc t="1" v="79856"/>
    </bk>
    <bk>
      <rc t="1" v="79857"/>
    </bk>
    <bk>
      <rc t="1" v="79858"/>
    </bk>
    <bk>
      <rc t="1" v="79859"/>
    </bk>
    <bk>
      <rc t="1" v="79860"/>
    </bk>
    <bk>
      <rc t="1" v="79861"/>
    </bk>
    <bk>
      <rc t="1" v="79862"/>
    </bk>
    <bk>
      <rc t="1" v="79863"/>
    </bk>
    <bk>
      <rc t="1" v="79864"/>
    </bk>
    <bk>
      <rc t="1" v="79865"/>
    </bk>
    <bk>
      <rc t="1" v="79866"/>
    </bk>
    <bk>
      <rc t="1" v="79867"/>
    </bk>
    <bk>
      <rc t="1" v="79868"/>
    </bk>
    <bk>
      <rc t="1" v="79869"/>
    </bk>
    <bk>
      <rc t="1" v="79870"/>
    </bk>
    <bk>
      <rc t="1" v="79871"/>
    </bk>
    <bk>
      <rc t="1" v="79872"/>
    </bk>
    <bk>
      <rc t="1" v="79873"/>
    </bk>
    <bk>
      <rc t="1" v="79874"/>
    </bk>
    <bk>
      <rc t="1" v="79875"/>
    </bk>
    <bk>
      <rc t="1" v="79876"/>
    </bk>
    <bk>
      <rc t="1" v="79877"/>
    </bk>
    <bk>
      <rc t="1" v="79878"/>
    </bk>
    <bk>
      <rc t="1" v="79879"/>
    </bk>
    <bk>
      <rc t="1" v="79880"/>
    </bk>
    <bk>
      <rc t="1" v="79881"/>
    </bk>
    <bk>
      <rc t="1" v="79882"/>
    </bk>
    <bk>
      <rc t="1" v="79883"/>
    </bk>
    <bk>
      <rc t="1" v="79884"/>
    </bk>
    <bk>
      <rc t="1" v="79885"/>
    </bk>
    <bk>
      <rc t="1" v="79886"/>
    </bk>
    <bk>
      <rc t="1" v="79887"/>
    </bk>
    <bk>
      <rc t="1" v="79888"/>
    </bk>
    <bk>
      <rc t="1" v="79889"/>
    </bk>
    <bk>
      <rc t="1" v="79890"/>
    </bk>
    <bk>
      <rc t="1" v="79891"/>
    </bk>
    <bk>
      <rc t="1" v="79892"/>
    </bk>
    <bk>
      <rc t="1" v="79893"/>
    </bk>
    <bk>
      <rc t="1" v="79894"/>
    </bk>
    <bk>
      <rc t="1" v="79895"/>
    </bk>
    <bk>
      <rc t="1" v="79896"/>
    </bk>
    <bk>
      <rc t="1" v="79897"/>
    </bk>
    <bk>
      <rc t="1" v="79898"/>
    </bk>
    <bk>
      <rc t="1" v="79899"/>
    </bk>
    <bk>
      <rc t="1" v="79900"/>
    </bk>
    <bk>
      <rc t="1" v="79901"/>
    </bk>
    <bk>
      <rc t="1" v="79902"/>
    </bk>
    <bk>
      <rc t="1" v="79903"/>
    </bk>
    <bk>
      <rc t="1" v="79904"/>
    </bk>
    <bk>
      <rc t="1" v="79905"/>
    </bk>
    <bk>
      <rc t="1" v="79906"/>
    </bk>
    <bk>
      <rc t="1" v="79907"/>
    </bk>
    <bk>
      <rc t="1" v="79908"/>
    </bk>
    <bk>
      <rc t="1" v="79909"/>
    </bk>
    <bk>
      <rc t="1" v="79910"/>
    </bk>
    <bk>
      <rc t="1" v="79911"/>
    </bk>
    <bk>
      <rc t="1" v="79912"/>
    </bk>
    <bk>
      <rc t="1" v="79913"/>
    </bk>
    <bk>
      <rc t="1" v="79914"/>
    </bk>
    <bk>
      <rc t="1" v="79915"/>
    </bk>
    <bk>
      <rc t="1" v="79916"/>
    </bk>
    <bk>
      <rc t="1" v="79917"/>
    </bk>
    <bk>
      <rc t="1" v="79918"/>
    </bk>
    <bk>
      <rc t="1" v="79919"/>
    </bk>
    <bk>
      <rc t="1" v="79920"/>
    </bk>
    <bk>
      <rc t="1" v="79921"/>
    </bk>
    <bk>
      <rc t="1" v="79922"/>
    </bk>
    <bk>
      <rc t="1" v="79923"/>
    </bk>
    <bk>
      <rc t="1" v="79924"/>
    </bk>
    <bk>
      <rc t="1" v="79925"/>
    </bk>
    <bk>
      <rc t="1" v="79926"/>
    </bk>
    <bk>
      <rc t="1" v="79927"/>
    </bk>
    <bk>
      <rc t="1" v="79928"/>
    </bk>
    <bk>
      <rc t="1" v="79929"/>
    </bk>
    <bk>
      <rc t="1" v="79930"/>
    </bk>
    <bk>
      <rc t="1" v="79931"/>
    </bk>
    <bk>
      <rc t="1" v="79932"/>
    </bk>
    <bk>
      <rc t="1" v="79933"/>
    </bk>
    <bk>
      <rc t="1" v="79934"/>
    </bk>
    <bk>
      <rc t="1" v="79935"/>
    </bk>
    <bk>
      <rc t="1" v="79936"/>
    </bk>
    <bk>
      <rc t="1" v="79937"/>
    </bk>
    <bk>
      <rc t="1" v="79938"/>
    </bk>
    <bk>
      <rc t="1" v="79939"/>
    </bk>
    <bk>
      <rc t="1" v="79940"/>
    </bk>
    <bk>
      <rc t="1" v="79941"/>
    </bk>
    <bk>
      <rc t="1" v="79942"/>
    </bk>
    <bk>
      <rc t="1" v="79943"/>
    </bk>
    <bk>
      <rc t="1" v="79944"/>
    </bk>
    <bk>
      <rc t="1" v="79945"/>
    </bk>
    <bk>
      <rc t="1" v="79946"/>
    </bk>
    <bk>
      <rc t="1" v="79947"/>
    </bk>
    <bk>
      <rc t="1" v="79948"/>
    </bk>
    <bk>
      <rc t="1" v="79949"/>
    </bk>
    <bk>
      <rc t="1" v="79950"/>
    </bk>
    <bk>
      <rc t="1" v="79951"/>
    </bk>
    <bk>
      <rc t="1" v="79952"/>
    </bk>
    <bk>
      <rc t="1" v="79953"/>
    </bk>
    <bk>
      <rc t="1" v="79954"/>
    </bk>
    <bk>
      <rc t="1" v="79955"/>
    </bk>
    <bk>
      <rc t="1" v="79956"/>
    </bk>
    <bk>
      <rc t="1" v="79957"/>
    </bk>
    <bk>
      <rc t="1" v="79958"/>
    </bk>
    <bk>
      <rc t="1" v="79959"/>
    </bk>
    <bk>
      <rc t="1" v="79960"/>
    </bk>
    <bk>
      <rc t="1" v="79961"/>
    </bk>
    <bk>
      <rc t="1" v="79962"/>
    </bk>
    <bk>
      <rc t="1" v="79963"/>
    </bk>
    <bk>
      <rc t="1" v="79964"/>
    </bk>
    <bk>
      <rc t="1" v="79965"/>
    </bk>
    <bk>
      <rc t="1" v="79966"/>
    </bk>
    <bk>
      <rc t="1" v="79967"/>
    </bk>
    <bk>
      <rc t="1" v="79968"/>
    </bk>
    <bk>
      <rc t="1" v="79969"/>
    </bk>
    <bk>
      <rc t="1" v="79970"/>
    </bk>
    <bk>
      <rc t="1" v="79971"/>
    </bk>
    <bk>
      <rc t="1" v="79972"/>
    </bk>
    <bk>
      <rc t="1" v="79973"/>
    </bk>
    <bk>
      <rc t="1" v="79974"/>
    </bk>
    <bk>
      <rc t="1" v="79975"/>
    </bk>
    <bk>
      <rc t="1" v="79976"/>
    </bk>
    <bk>
      <rc t="1" v="79977"/>
    </bk>
    <bk>
      <rc t="1" v="79978"/>
    </bk>
    <bk>
      <rc t="1" v="79979"/>
    </bk>
    <bk>
      <rc t="1" v="79980"/>
    </bk>
    <bk>
      <rc t="1" v="79981"/>
    </bk>
    <bk>
      <rc t="1" v="79982"/>
    </bk>
    <bk>
      <rc t="1" v="79983"/>
    </bk>
    <bk>
      <rc t="1" v="79984"/>
    </bk>
    <bk>
      <rc t="1" v="79985"/>
    </bk>
    <bk>
      <rc t="1" v="79986"/>
    </bk>
    <bk>
      <rc t="1" v="79987"/>
    </bk>
    <bk>
      <rc t="1" v="79988"/>
    </bk>
    <bk>
      <rc t="1" v="79989"/>
    </bk>
    <bk>
      <rc t="1" v="79990"/>
    </bk>
    <bk>
      <rc t="1" v="79991"/>
    </bk>
    <bk>
      <rc t="1" v="79992"/>
    </bk>
    <bk>
      <rc t="1" v="79993"/>
    </bk>
    <bk>
      <rc t="1" v="79994"/>
    </bk>
    <bk>
      <rc t="1" v="79995"/>
    </bk>
    <bk>
      <rc t="1" v="79996"/>
    </bk>
    <bk>
      <rc t="1" v="79997"/>
    </bk>
    <bk>
      <rc t="1" v="79998"/>
    </bk>
    <bk>
      <rc t="1" v="79999"/>
    </bk>
    <bk>
      <rc t="1" v="80000"/>
    </bk>
    <bk>
      <rc t="1" v="80001"/>
    </bk>
    <bk>
      <rc t="1" v="80002"/>
    </bk>
    <bk>
      <rc t="1" v="80003"/>
    </bk>
    <bk>
      <rc t="1" v="80004"/>
    </bk>
    <bk>
      <rc t="1" v="80005"/>
    </bk>
    <bk>
      <rc t="1" v="80006"/>
    </bk>
    <bk>
      <rc t="1" v="80007"/>
    </bk>
    <bk>
      <rc t="1" v="80008"/>
    </bk>
    <bk>
      <rc t="1" v="80009"/>
    </bk>
    <bk>
      <rc t="1" v="80010"/>
    </bk>
    <bk>
      <rc t="1" v="80011"/>
    </bk>
    <bk>
      <rc t="1" v="80012"/>
    </bk>
    <bk>
      <rc t="1" v="80013"/>
    </bk>
    <bk>
      <rc t="1" v="80014"/>
    </bk>
    <bk>
      <rc t="1" v="80015"/>
    </bk>
    <bk>
      <rc t="1" v="80016"/>
    </bk>
    <bk>
      <rc t="1" v="80017"/>
    </bk>
    <bk>
      <rc t="1" v="80018"/>
    </bk>
    <bk>
      <rc t="1" v="80019"/>
    </bk>
    <bk>
      <rc t="1" v="80020"/>
    </bk>
    <bk>
      <rc t="1" v="80021"/>
    </bk>
    <bk>
      <rc t="1" v="80022"/>
    </bk>
    <bk>
      <rc t="1" v="80023"/>
    </bk>
    <bk>
      <rc t="1" v="80024"/>
    </bk>
    <bk>
      <rc t="1" v="80025"/>
    </bk>
    <bk>
      <rc t="1" v="80026"/>
    </bk>
    <bk>
      <rc t="1" v="80027"/>
    </bk>
    <bk>
      <rc t="1" v="80028"/>
    </bk>
    <bk>
      <rc t="1" v="80029"/>
    </bk>
    <bk>
      <rc t="1" v="80030"/>
    </bk>
    <bk>
      <rc t="1" v="80031"/>
    </bk>
    <bk>
      <rc t="1" v="80032"/>
    </bk>
    <bk>
      <rc t="1" v="80033"/>
    </bk>
    <bk>
      <rc t="1" v="80034"/>
    </bk>
    <bk>
      <rc t="1" v="80035"/>
    </bk>
    <bk>
      <rc t="1" v="80036"/>
    </bk>
    <bk>
      <rc t="1" v="80037"/>
    </bk>
    <bk>
      <rc t="1" v="80038"/>
    </bk>
    <bk>
      <rc t="1" v="80039"/>
    </bk>
    <bk>
      <rc t="1" v="80040"/>
    </bk>
    <bk>
      <rc t="1" v="80041"/>
    </bk>
    <bk>
      <rc t="1" v="80042"/>
    </bk>
    <bk>
      <rc t="1" v="80043"/>
    </bk>
    <bk>
      <rc t="1" v="80044"/>
    </bk>
    <bk>
      <rc t="1" v="80045"/>
    </bk>
    <bk>
      <rc t="1" v="80046"/>
    </bk>
    <bk>
      <rc t="1" v="80047"/>
    </bk>
    <bk>
      <rc t="1" v="80048"/>
    </bk>
    <bk>
      <rc t="1" v="80049"/>
    </bk>
    <bk>
      <rc t="1" v="80050"/>
    </bk>
    <bk>
      <rc t="1" v="80051"/>
    </bk>
    <bk>
      <rc t="1" v="80052"/>
    </bk>
    <bk>
      <rc t="1" v="80053"/>
    </bk>
    <bk>
      <rc t="1" v="80054"/>
    </bk>
    <bk>
      <rc t="1" v="80055"/>
    </bk>
    <bk>
      <rc t="1" v="80056"/>
    </bk>
    <bk>
      <rc t="1" v="80057"/>
    </bk>
    <bk>
      <rc t="1" v="80058"/>
    </bk>
    <bk>
      <rc t="1" v="80059"/>
    </bk>
    <bk>
      <rc t="1" v="80060"/>
    </bk>
    <bk>
      <rc t="1" v="80061"/>
    </bk>
    <bk>
      <rc t="1" v="80062"/>
    </bk>
    <bk>
      <rc t="1" v="80063"/>
    </bk>
    <bk>
      <rc t="1" v="80064"/>
    </bk>
    <bk>
      <rc t="1" v="80065"/>
    </bk>
    <bk>
      <rc t="1" v="80066"/>
    </bk>
    <bk>
      <rc t="1" v="80067"/>
    </bk>
    <bk>
      <rc t="1" v="80068"/>
    </bk>
    <bk>
      <rc t="1" v="80069"/>
    </bk>
    <bk>
      <rc t="1" v="80070"/>
    </bk>
    <bk>
      <rc t="1" v="80071"/>
    </bk>
    <bk>
      <rc t="1" v="80072"/>
    </bk>
    <bk>
      <rc t="1" v="80073"/>
    </bk>
    <bk>
      <rc t="1" v="80074"/>
    </bk>
    <bk>
      <rc t="1" v="80075"/>
    </bk>
    <bk>
      <rc t="1" v="80076"/>
    </bk>
    <bk>
      <rc t="1" v="80077"/>
    </bk>
    <bk>
      <rc t="1" v="80078"/>
    </bk>
    <bk>
      <rc t="1" v="80079"/>
    </bk>
    <bk>
      <rc t="1" v="80080"/>
    </bk>
    <bk>
      <rc t="1" v="80081"/>
    </bk>
    <bk>
      <rc t="1" v="80082"/>
    </bk>
    <bk>
      <rc t="1" v="80083"/>
    </bk>
    <bk>
      <rc t="1" v="80084"/>
    </bk>
    <bk>
      <rc t="1" v="80085"/>
    </bk>
    <bk>
      <rc t="1" v="80086"/>
    </bk>
    <bk>
      <rc t="1" v="80087"/>
    </bk>
    <bk>
      <rc t="1" v="80088"/>
    </bk>
    <bk>
      <rc t="1" v="80089"/>
    </bk>
    <bk>
      <rc t="1" v="80090"/>
    </bk>
    <bk>
      <rc t="1" v="80091"/>
    </bk>
    <bk>
      <rc t="1" v="80092"/>
    </bk>
    <bk>
      <rc t="1" v="80093"/>
    </bk>
    <bk>
      <rc t="1" v="80094"/>
    </bk>
    <bk>
      <rc t="1" v="80095"/>
    </bk>
    <bk>
      <rc t="1" v="80096"/>
    </bk>
    <bk>
      <rc t="1" v="80097"/>
    </bk>
    <bk>
      <rc t="1" v="80098"/>
    </bk>
    <bk>
      <rc t="1" v="80099"/>
    </bk>
    <bk>
      <rc t="1" v="80100"/>
    </bk>
    <bk>
      <rc t="1" v="80101"/>
    </bk>
    <bk>
      <rc t="1" v="80102"/>
    </bk>
    <bk>
      <rc t="1" v="80103"/>
    </bk>
    <bk>
      <rc t="1" v="80104"/>
    </bk>
    <bk>
      <rc t="1" v="80105"/>
    </bk>
    <bk>
      <rc t="1" v="80106"/>
    </bk>
    <bk>
      <rc t="1" v="80107"/>
    </bk>
    <bk>
      <rc t="1" v="80108"/>
    </bk>
    <bk>
      <rc t="1" v="80109"/>
    </bk>
    <bk>
      <rc t="1" v="80110"/>
    </bk>
    <bk>
      <rc t="1" v="80111"/>
    </bk>
    <bk>
      <rc t="1" v="80112"/>
    </bk>
    <bk>
      <rc t="1" v="80113"/>
    </bk>
    <bk>
      <rc t="1" v="80114"/>
    </bk>
    <bk>
      <rc t="1" v="80115"/>
    </bk>
    <bk>
      <rc t="1" v="80116"/>
    </bk>
    <bk>
      <rc t="1" v="80117"/>
    </bk>
    <bk>
      <rc t="1" v="80118"/>
    </bk>
    <bk>
      <rc t="1" v="80119"/>
    </bk>
    <bk>
      <rc t="1" v="80120"/>
    </bk>
    <bk>
      <rc t="1" v="80121"/>
    </bk>
    <bk>
      <rc t="1" v="80122"/>
    </bk>
    <bk>
      <rc t="1" v="80123"/>
    </bk>
    <bk>
      <rc t="1" v="80124"/>
    </bk>
    <bk>
      <rc t="1" v="80125"/>
    </bk>
    <bk>
      <rc t="1" v="80126"/>
    </bk>
    <bk>
      <rc t="1" v="80127"/>
    </bk>
    <bk>
      <rc t="1" v="80128"/>
    </bk>
    <bk>
      <rc t="1" v="80129"/>
    </bk>
    <bk>
      <rc t="1" v="80130"/>
    </bk>
    <bk>
      <rc t="1" v="80131"/>
    </bk>
    <bk>
      <rc t="1" v="80132"/>
    </bk>
    <bk>
      <rc t="1" v="80133"/>
    </bk>
    <bk>
      <rc t="1" v="80134"/>
    </bk>
    <bk>
      <rc t="1" v="80135"/>
    </bk>
    <bk>
      <rc t="1" v="80136"/>
    </bk>
    <bk>
      <rc t="1" v="80137"/>
    </bk>
    <bk>
      <rc t="1" v="80138"/>
    </bk>
    <bk>
      <rc t="1" v="80139"/>
    </bk>
    <bk>
      <rc t="1" v="80140"/>
    </bk>
    <bk>
      <rc t="1" v="80141"/>
    </bk>
    <bk>
      <rc t="1" v="80142"/>
    </bk>
    <bk>
      <rc t="1" v="80143"/>
    </bk>
    <bk>
      <rc t="1" v="80144"/>
    </bk>
    <bk>
      <rc t="1" v="80145"/>
    </bk>
    <bk>
      <rc t="1" v="80146"/>
    </bk>
    <bk>
      <rc t="1" v="80147"/>
    </bk>
    <bk>
      <rc t="1" v="80148"/>
    </bk>
    <bk>
      <rc t="1" v="80149"/>
    </bk>
    <bk>
      <rc t="1" v="80150"/>
    </bk>
    <bk>
      <rc t="1" v="80151"/>
    </bk>
    <bk>
      <rc t="1" v="80152"/>
    </bk>
    <bk>
      <rc t="1" v="80153"/>
    </bk>
    <bk>
      <rc t="1" v="80154"/>
    </bk>
    <bk>
      <rc t="1" v="80155"/>
    </bk>
    <bk>
      <rc t="1" v="80156"/>
    </bk>
    <bk>
      <rc t="1" v="80157"/>
    </bk>
    <bk>
      <rc t="1" v="80158"/>
    </bk>
    <bk>
      <rc t="1" v="80159"/>
    </bk>
    <bk>
      <rc t="1" v="80160"/>
    </bk>
    <bk>
      <rc t="1" v="80161"/>
    </bk>
    <bk>
      <rc t="1" v="80162"/>
    </bk>
    <bk>
      <rc t="1" v="80163"/>
    </bk>
    <bk>
      <rc t="1" v="80164"/>
    </bk>
    <bk>
      <rc t="1" v="80165"/>
    </bk>
    <bk>
      <rc t="1" v="80166"/>
    </bk>
    <bk>
      <rc t="1" v="80167"/>
    </bk>
    <bk>
      <rc t="1" v="80168"/>
    </bk>
    <bk>
      <rc t="1" v="80169"/>
    </bk>
    <bk>
      <rc t="1" v="80170"/>
    </bk>
    <bk>
      <rc t="1" v="80171"/>
    </bk>
    <bk>
      <rc t="1" v="80172"/>
    </bk>
    <bk>
      <rc t="1" v="80173"/>
    </bk>
    <bk>
      <rc t="1" v="80174"/>
    </bk>
    <bk>
      <rc t="1" v="80175"/>
    </bk>
    <bk>
      <rc t="1" v="80176"/>
    </bk>
    <bk>
      <rc t="1" v="80177"/>
    </bk>
    <bk>
      <rc t="1" v="80178"/>
    </bk>
    <bk>
      <rc t="1" v="80179"/>
    </bk>
    <bk>
      <rc t="1" v="80180"/>
    </bk>
    <bk>
      <rc t="1" v="80181"/>
    </bk>
    <bk>
      <rc t="1" v="80182"/>
    </bk>
    <bk>
      <rc t="1" v="80183"/>
    </bk>
    <bk>
      <rc t="1" v="80184"/>
    </bk>
    <bk>
      <rc t="1" v="80185"/>
    </bk>
    <bk>
      <rc t="1" v="80186"/>
    </bk>
    <bk>
      <rc t="1" v="80187"/>
    </bk>
    <bk>
      <rc t="1" v="80188"/>
    </bk>
    <bk>
      <rc t="1" v="80189"/>
    </bk>
    <bk>
      <rc t="1" v="80190"/>
    </bk>
    <bk>
      <rc t="1" v="80191"/>
    </bk>
    <bk>
      <rc t="1" v="80192"/>
    </bk>
    <bk>
      <rc t="1" v="80193"/>
    </bk>
    <bk>
      <rc t="1" v="80194"/>
    </bk>
    <bk>
      <rc t="1" v="80195"/>
    </bk>
    <bk>
      <rc t="1" v="80196"/>
    </bk>
    <bk>
      <rc t="1" v="80197"/>
    </bk>
    <bk>
      <rc t="1" v="80198"/>
    </bk>
    <bk>
      <rc t="1" v="80199"/>
    </bk>
    <bk>
      <rc t="1" v="80200"/>
    </bk>
    <bk>
      <rc t="1" v="80201"/>
    </bk>
    <bk>
      <rc t="1" v="80202"/>
    </bk>
    <bk>
      <rc t="1" v="80203"/>
    </bk>
    <bk>
      <rc t="1" v="80204"/>
    </bk>
    <bk>
      <rc t="1" v="80205"/>
    </bk>
    <bk>
      <rc t="1" v="80206"/>
    </bk>
    <bk>
      <rc t="1" v="80207"/>
    </bk>
    <bk>
      <rc t="1" v="80208"/>
    </bk>
    <bk>
      <rc t="1" v="80209"/>
    </bk>
    <bk>
      <rc t="1" v="80210"/>
    </bk>
    <bk>
      <rc t="1" v="80211"/>
    </bk>
    <bk>
      <rc t="1" v="80212"/>
    </bk>
    <bk>
      <rc t="1" v="80213"/>
    </bk>
    <bk>
      <rc t="1" v="80214"/>
    </bk>
    <bk>
      <rc t="1" v="80215"/>
    </bk>
    <bk>
      <rc t="1" v="80216"/>
    </bk>
    <bk>
      <rc t="1" v="80217"/>
    </bk>
    <bk>
      <rc t="1" v="80218"/>
    </bk>
    <bk>
      <rc t="1" v="80219"/>
    </bk>
    <bk>
      <rc t="1" v="80220"/>
    </bk>
    <bk>
      <rc t="1" v="80221"/>
    </bk>
    <bk>
      <rc t="1" v="80222"/>
    </bk>
    <bk>
      <rc t="1" v="80223"/>
    </bk>
    <bk>
      <rc t="1" v="80224"/>
    </bk>
    <bk>
      <rc t="1" v="80225"/>
    </bk>
    <bk>
      <rc t="1" v="80226"/>
    </bk>
    <bk>
      <rc t="1" v="80227"/>
    </bk>
    <bk>
      <rc t="1" v="80228"/>
    </bk>
    <bk>
      <rc t="1" v="80229"/>
    </bk>
    <bk>
      <rc t="1" v="80230"/>
    </bk>
    <bk>
      <rc t="1" v="80231"/>
    </bk>
    <bk>
      <rc t="1" v="80232"/>
    </bk>
    <bk>
      <rc t="1" v="80233"/>
    </bk>
    <bk>
      <rc t="1" v="80234"/>
    </bk>
    <bk>
      <rc t="1" v="80235"/>
    </bk>
    <bk>
      <rc t="1" v="80236"/>
    </bk>
    <bk>
      <rc t="1" v="80237"/>
    </bk>
    <bk>
      <rc t="1" v="80238"/>
    </bk>
    <bk>
      <rc t="1" v="80239"/>
    </bk>
    <bk>
      <rc t="1" v="80240"/>
    </bk>
    <bk>
      <rc t="1" v="80241"/>
    </bk>
    <bk>
      <rc t="1" v="80242"/>
    </bk>
    <bk>
      <rc t="1" v="80243"/>
    </bk>
    <bk>
      <rc t="1" v="80244"/>
    </bk>
    <bk>
      <rc t="1" v="80245"/>
    </bk>
    <bk>
      <rc t="1" v="80246"/>
    </bk>
    <bk>
      <rc t="1" v="80247"/>
    </bk>
    <bk>
      <rc t="1" v="80248"/>
    </bk>
    <bk>
      <rc t="1" v="80249"/>
    </bk>
    <bk>
      <rc t="1" v="80250"/>
    </bk>
    <bk>
      <rc t="1" v="80251"/>
    </bk>
    <bk>
      <rc t="1" v="80252"/>
    </bk>
    <bk>
      <rc t="1" v="80253"/>
    </bk>
    <bk>
      <rc t="1" v="80254"/>
    </bk>
    <bk>
      <rc t="1" v="80255"/>
    </bk>
    <bk>
      <rc t="1" v="80256"/>
    </bk>
    <bk>
      <rc t="1" v="80257"/>
    </bk>
    <bk>
      <rc t="1" v="80258"/>
    </bk>
    <bk>
      <rc t="1" v="80259"/>
    </bk>
    <bk>
      <rc t="1" v="80260"/>
    </bk>
    <bk>
      <rc t="1" v="80261"/>
    </bk>
    <bk>
      <rc t="1" v="80262"/>
    </bk>
    <bk>
      <rc t="1" v="80263"/>
    </bk>
    <bk>
      <rc t="1" v="80264"/>
    </bk>
    <bk>
      <rc t="1" v="80265"/>
    </bk>
    <bk>
      <rc t="1" v="80266"/>
    </bk>
    <bk>
      <rc t="1" v="80267"/>
    </bk>
    <bk>
      <rc t="1" v="80268"/>
    </bk>
    <bk>
      <rc t="1" v="80269"/>
    </bk>
    <bk>
      <rc t="1" v="80270"/>
    </bk>
    <bk>
      <rc t="1" v="80271"/>
    </bk>
    <bk>
      <rc t="1" v="80272"/>
    </bk>
    <bk>
      <rc t="1" v="80273"/>
    </bk>
    <bk>
      <rc t="1" v="80274"/>
    </bk>
    <bk>
      <rc t="1" v="80275"/>
    </bk>
    <bk>
      <rc t="1" v="80276"/>
    </bk>
    <bk>
      <rc t="1" v="80277"/>
    </bk>
    <bk>
      <rc t="1" v="80278"/>
    </bk>
    <bk>
      <rc t="1" v="80279"/>
    </bk>
    <bk>
      <rc t="1" v="80280"/>
    </bk>
    <bk>
      <rc t="1" v="80281"/>
    </bk>
    <bk>
      <rc t="1" v="80282"/>
    </bk>
    <bk>
      <rc t="1" v="80283"/>
    </bk>
    <bk>
      <rc t="1" v="80284"/>
    </bk>
    <bk>
      <rc t="1" v="80285"/>
    </bk>
    <bk>
      <rc t="1" v="80286"/>
    </bk>
    <bk>
      <rc t="1" v="80287"/>
    </bk>
    <bk>
      <rc t="1" v="80288"/>
    </bk>
    <bk>
      <rc t="1" v="80289"/>
    </bk>
    <bk>
      <rc t="1" v="80290"/>
    </bk>
    <bk>
      <rc t="1" v="80291"/>
    </bk>
    <bk>
      <rc t="1" v="80292"/>
    </bk>
    <bk>
      <rc t="1" v="80293"/>
    </bk>
    <bk>
      <rc t="1" v="80294"/>
    </bk>
    <bk>
      <rc t="1" v="80295"/>
    </bk>
    <bk>
      <rc t="1" v="80296"/>
    </bk>
    <bk>
      <rc t="1" v="80297"/>
    </bk>
    <bk>
      <rc t="1" v="80298"/>
    </bk>
    <bk>
      <rc t="1" v="80299"/>
    </bk>
    <bk>
      <rc t="1" v="80300"/>
    </bk>
    <bk>
      <rc t="1" v="80301"/>
    </bk>
    <bk>
      <rc t="1" v="80302"/>
    </bk>
    <bk>
      <rc t="1" v="80303"/>
    </bk>
    <bk>
      <rc t="1" v="80304"/>
    </bk>
    <bk>
      <rc t="1" v="80305"/>
    </bk>
    <bk>
      <rc t="1" v="80306"/>
    </bk>
    <bk>
      <rc t="1" v="80307"/>
    </bk>
    <bk>
      <rc t="1" v="80308"/>
    </bk>
    <bk>
      <rc t="1" v="80309"/>
    </bk>
    <bk>
      <rc t="1" v="80310"/>
    </bk>
    <bk>
      <rc t="1" v="80311"/>
    </bk>
    <bk>
      <rc t="1" v="80312"/>
    </bk>
    <bk>
      <rc t="1" v="80313"/>
    </bk>
    <bk>
      <rc t="1" v="80314"/>
    </bk>
    <bk>
      <rc t="1" v="80315"/>
    </bk>
    <bk>
      <rc t="1" v="80316"/>
    </bk>
    <bk>
      <rc t="1" v="80317"/>
    </bk>
    <bk>
      <rc t="1" v="80318"/>
    </bk>
    <bk>
      <rc t="1" v="80319"/>
    </bk>
    <bk>
      <rc t="1" v="80320"/>
    </bk>
    <bk>
      <rc t="1" v="80321"/>
    </bk>
    <bk>
      <rc t="1" v="80322"/>
    </bk>
    <bk>
      <rc t="1" v="80323"/>
    </bk>
    <bk>
      <rc t="1" v="80324"/>
    </bk>
    <bk>
      <rc t="1" v="80325"/>
    </bk>
    <bk>
      <rc t="1" v="80326"/>
    </bk>
    <bk>
      <rc t="1" v="80327"/>
    </bk>
    <bk>
      <rc t="1" v="80328"/>
    </bk>
    <bk>
      <rc t="1" v="80329"/>
    </bk>
    <bk>
      <rc t="1" v="80330"/>
    </bk>
    <bk>
      <rc t="1" v="80331"/>
    </bk>
    <bk>
      <rc t="1" v="80332"/>
    </bk>
    <bk>
      <rc t="1" v="80333"/>
    </bk>
    <bk>
      <rc t="1" v="80334"/>
    </bk>
    <bk>
      <rc t="1" v="80335"/>
    </bk>
    <bk>
      <rc t="1" v="80336"/>
    </bk>
    <bk>
      <rc t="1" v="80337"/>
    </bk>
    <bk>
      <rc t="1" v="80338"/>
    </bk>
    <bk>
      <rc t="1" v="80339"/>
    </bk>
    <bk>
      <rc t="1" v="80340"/>
    </bk>
    <bk>
      <rc t="1" v="80341"/>
    </bk>
    <bk>
      <rc t="1" v="80342"/>
    </bk>
    <bk>
      <rc t="1" v="80343"/>
    </bk>
    <bk>
      <rc t="1" v="80344"/>
    </bk>
    <bk>
      <rc t="1" v="80345"/>
    </bk>
    <bk>
      <rc t="1" v="80346"/>
    </bk>
    <bk>
      <rc t="1" v="80347"/>
    </bk>
    <bk>
      <rc t="1" v="80348"/>
    </bk>
    <bk>
      <rc t="1" v="80349"/>
    </bk>
    <bk>
      <rc t="1" v="80350"/>
    </bk>
    <bk>
      <rc t="1" v="80351"/>
    </bk>
    <bk>
      <rc t="1" v="80352"/>
    </bk>
    <bk>
      <rc t="1" v="80353"/>
    </bk>
    <bk>
      <rc t="1" v="80354"/>
    </bk>
    <bk>
      <rc t="1" v="80355"/>
    </bk>
    <bk>
      <rc t="1" v="80356"/>
    </bk>
    <bk>
      <rc t="1" v="80357"/>
    </bk>
    <bk>
      <rc t="1" v="80358"/>
    </bk>
    <bk>
      <rc t="1" v="80359"/>
    </bk>
    <bk>
      <rc t="1" v="80360"/>
    </bk>
    <bk>
      <rc t="1" v="80361"/>
    </bk>
    <bk>
      <rc t="1" v="80362"/>
    </bk>
    <bk>
      <rc t="1" v="80363"/>
    </bk>
    <bk>
      <rc t="1" v="80364"/>
    </bk>
    <bk>
      <rc t="1" v="80365"/>
    </bk>
    <bk>
      <rc t="1" v="80366"/>
    </bk>
    <bk>
      <rc t="1" v="80367"/>
    </bk>
    <bk>
      <rc t="1" v="80368"/>
    </bk>
    <bk>
      <rc t="1" v="80369"/>
    </bk>
    <bk>
      <rc t="1" v="80370"/>
    </bk>
    <bk>
      <rc t="1" v="80371"/>
    </bk>
    <bk>
      <rc t="1" v="80372"/>
    </bk>
    <bk>
      <rc t="1" v="80373"/>
    </bk>
    <bk>
      <rc t="1" v="80374"/>
    </bk>
    <bk>
      <rc t="1" v="80375"/>
    </bk>
    <bk>
      <rc t="1" v="80376"/>
    </bk>
    <bk>
      <rc t="1" v="80377"/>
    </bk>
    <bk>
      <rc t="1" v="80378"/>
    </bk>
    <bk>
      <rc t="1" v="80379"/>
    </bk>
    <bk>
      <rc t="1" v="80380"/>
    </bk>
    <bk>
      <rc t="1" v="80381"/>
    </bk>
    <bk>
      <rc t="1" v="80382"/>
    </bk>
    <bk>
      <rc t="1" v="80383"/>
    </bk>
    <bk>
      <rc t="1" v="80384"/>
    </bk>
    <bk>
      <rc t="1" v="80385"/>
    </bk>
    <bk>
      <rc t="1" v="80386"/>
    </bk>
    <bk>
      <rc t="1" v="80387"/>
    </bk>
    <bk>
      <rc t="1" v="80388"/>
    </bk>
    <bk>
      <rc t="1" v="80389"/>
    </bk>
    <bk>
      <rc t="1" v="80390"/>
    </bk>
    <bk>
      <rc t="1" v="80391"/>
    </bk>
    <bk>
      <rc t="1" v="80392"/>
    </bk>
    <bk>
      <rc t="1" v="80393"/>
    </bk>
    <bk>
      <rc t="1" v="80394"/>
    </bk>
    <bk>
      <rc t="1" v="80395"/>
    </bk>
    <bk>
      <rc t="1" v="80396"/>
    </bk>
    <bk>
      <rc t="1" v="80397"/>
    </bk>
    <bk>
      <rc t="1" v="80398"/>
    </bk>
    <bk>
      <rc t="1" v="80399"/>
    </bk>
    <bk>
      <rc t="1" v="80400"/>
    </bk>
    <bk>
      <rc t="1" v="80401"/>
    </bk>
    <bk>
      <rc t="1" v="80402"/>
    </bk>
    <bk>
      <rc t="1" v="80403"/>
    </bk>
    <bk>
      <rc t="1" v="80404"/>
    </bk>
    <bk>
      <rc t="1" v="80405"/>
    </bk>
    <bk>
      <rc t="1" v="80406"/>
    </bk>
    <bk>
      <rc t="1" v="80407"/>
    </bk>
    <bk>
      <rc t="1" v="80408"/>
    </bk>
    <bk>
      <rc t="1" v="80409"/>
    </bk>
    <bk>
      <rc t="1" v="80410"/>
    </bk>
    <bk>
      <rc t="1" v="80411"/>
    </bk>
    <bk>
      <rc t="1" v="80412"/>
    </bk>
    <bk>
      <rc t="1" v="80413"/>
    </bk>
    <bk>
      <rc t="1" v="80414"/>
    </bk>
    <bk>
      <rc t="1" v="80415"/>
    </bk>
    <bk>
      <rc t="1" v="80416"/>
    </bk>
    <bk>
      <rc t="1" v="80417"/>
    </bk>
    <bk>
      <rc t="1" v="80418"/>
    </bk>
    <bk>
      <rc t="1" v="80419"/>
    </bk>
    <bk>
      <rc t="1" v="80420"/>
    </bk>
    <bk>
      <rc t="1" v="80421"/>
    </bk>
    <bk>
      <rc t="1" v="80422"/>
    </bk>
    <bk>
      <rc t="1" v="80423"/>
    </bk>
    <bk>
      <rc t="1" v="80424"/>
    </bk>
    <bk>
      <rc t="1" v="80425"/>
    </bk>
    <bk>
      <rc t="1" v="80426"/>
    </bk>
    <bk>
      <rc t="1" v="80427"/>
    </bk>
    <bk>
      <rc t="1" v="80428"/>
    </bk>
    <bk>
      <rc t="1" v="80429"/>
    </bk>
    <bk>
      <rc t="1" v="80430"/>
    </bk>
    <bk>
      <rc t="1" v="80431"/>
    </bk>
    <bk>
      <rc t="1" v="80432"/>
    </bk>
    <bk>
      <rc t="1" v="80433"/>
    </bk>
    <bk>
      <rc t="1" v="80434"/>
    </bk>
    <bk>
      <rc t="1" v="80435"/>
    </bk>
    <bk>
      <rc t="1" v="80436"/>
    </bk>
    <bk>
      <rc t="1" v="80437"/>
    </bk>
    <bk>
      <rc t="1" v="80438"/>
    </bk>
    <bk>
      <rc t="1" v="80439"/>
    </bk>
    <bk>
      <rc t="1" v="80440"/>
    </bk>
    <bk>
      <rc t="1" v="80441"/>
    </bk>
    <bk>
      <rc t="1" v="80442"/>
    </bk>
    <bk>
      <rc t="1" v="80443"/>
    </bk>
    <bk>
      <rc t="1" v="80444"/>
    </bk>
    <bk>
      <rc t="1" v="80445"/>
    </bk>
    <bk>
      <rc t="1" v="80446"/>
    </bk>
    <bk>
      <rc t="1" v="80447"/>
    </bk>
    <bk>
      <rc t="1" v="80448"/>
    </bk>
    <bk>
      <rc t="1" v="80449"/>
    </bk>
    <bk>
      <rc t="1" v="80450"/>
    </bk>
    <bk>
      <rc t="1" v="80451"/>
    </bk>
    <bk>
      <rc t="1" v="80452"/>
    </bk>
    <bk>
      <rc t="1" v="80453"/>
    </bk>
    <bk>
      <rc t="1" v="80454"/>
    </bk>
    <bk>
      <rc t="1" v="80455"/>
    </bk>
    <bk>
      <rc t="1" v="80456"/>
    </bk>
    <bk>
      <rc t="1" v="80457"/>
    </bk>
    <bk>
      <rc t="1" v="80458"/>
    </bk>
    <bk>
      <rc t="1" v="80459"/>
    </bk>
    <bk>
      <rc t="1" v="80460"/>
    </bk>
    <bk>
      <rc t="1" v="80461"/>
    </bk>
    <bk>
      <rc t="1" v="80462"/>
    </bk>
    <bk>
      <rc t="1" v="80463"/>
    </bk>
    <bk>
      <rc t="1" v="80464"/>
    </bk>
    <bk>
      <rc t="1" v="80465"/>
    </bk>
    <bk>
      <rc t="1" v="80466"/>
    </bk>
    <bk>
      <rc t="1" v="80467"/>
    </bk>
    <bk>
      <rc t="1" v="80468"/>
    </bk>
    <bk>
      <rc t="1" v="80469"/>
    </bk>
    <bk>
      <rc t="1" v="80470"/>
    </bk>
    <bk>
      <rc t="1" v="80471"/>
    </bk>
    <bk>
      <rc t="1" v="80472"/>
    </bk>
    <bk>
      <rc t="1" v="80473"/>
    </bk>
    <bk>
      <rc t="1" v="80474"/>
    </bk>
    <bk>
      <rc t="1" v="80475"/>
    </bk>
    <bk>
      <rc t="1" v="80476"/>
    </bk>
    <bk>
      <rc t="1" v="80477"/>
    </bk>
    <bk>
      <rc t="1" v="80478"/>
    </bk>
    <bk>
      <rc t="1" v="80479"/>
    </bk>
    <bk>
      <rc t="1" v="80480"/>
    </bk>
    <bk>
      <rc t="1" v="80481"/>
    </bk>
    <bk>
      <rc t="1" v="80482"/>
    </bk>
    <bk>
      <rc t="1" v="80483"/>
    </bk>
    <bk>
      <rc t="1" v="80484"/>
    </bk>
    <bk>
      <rc t="1" v="80485"/>
    </bk>
    <bk>
      <rc t="1" v="80486"/>
    </bk>
    <bk>
      <rc t="1" v="80487"/>
    </bk>
    <bk>
      <rc t="1" v="80488"/>
    </bk>
    <bk>
      <rc t="1" v="80489"/>
    </bk>
    <bk>
      <rc t="1" v="80490"/>
    </bk>
    <bk>
      <rc t="1" v="80491"/>
    </bk>
    <bk>
      <rc t="1" v="80492"/>
    </bk>
    <bk>
      <rc t="1" v="80493"/>
    </bk>
    <bk>
      <rc t="1" v="80494"/>
    </bk>
    <bk>
      <rc t="1" v="80495"/>
    </bk>
    <bk>
      <rc t="1" v="80496"/>
    </bk>
    <bk>
      <rc t="1" v="80497"/>
    </bk>
    <bk>
      <rc t="1" v="80498"/>
    </bk>
    <bk>
      <rc t="1" v="80499"/>
    </bk>
    <bk>
      <rc t="1" v="80500"/>
    </bk>
    <bk>
      <rc t="1" v="80501"/>
    </bk>
    <bk>
      <rc t="1" v="80502"/>
    </bk>
    <bk>
      <rc t="1" v="80503"/>
    </bk>
    <bk>
      <rc t="1" v="80504"/>
    </bk>
    <bk>
      <rc t="1" v="80505"/>
    </bk>
    <bk>
      <rc t="1" v="80506"/>
    </bk>
    <bk>
      <rc t="1" v="80507"/>
    </bk>
    <bk>
      <rc t="1" v="80508"/>
    </bk>
    <bk>
      <rc t="1" v="80509"/>
    </bk>
    <bk>
      <rc t="1" v="80510"/>
    </bk>
    <bk>
      <rc t="1" v="80511"/>
    </bk>
    <bk>
      <rc t="1" v="80512"/>
    </bk>
    <bk>
      <rc t="1" v="80513"/>
    </bk>
    <bk>
      <rc t="1" v="80514"/>
    </bk>
    <bk>
      <rc t="1" v="80515"/>
    </bk>
    <bk>
      <rc t="1" v="80516"/>
    </bk>
    <bk>
      <rc t="1" v="80517"/>
    </bk>
    <bk>
      <rc t="1" v="80518"/>
    </bk>
    <bk>
      <rc t="1" v="80519"/>
    </bk>
    <bk>
      <rc t="1" v="80520"/>
    </bk>
    <bk>
      <rc t="1" v="80521"/>
    </bk>
    <bk>
      <rc t="1" v="80522"/>
    </bk>
    <bk>
      <rc t="1" v="80523"/>
    </bk>
    <bk>
      <rc t="1" v="80524"/>
    </bk>
    <bk>
      <rc t="1" v="80525"/>
    </bk>
    <bk>
      <rc t="1" v="80526"/>
    </bk>
    <bk>
      <rc t="1" v="80527"/>
    </bk>
    <bk>
      <rc t="1" v="80528"/>
    </bk>
    <bk>
      <rc t="1" v="80529"/>
    </bk>
    <bk>
      <rc t="1" v="80530"/>
    </bk>
    <bk>
      <rc t="1" v="80531"/>
    </bk>
    <bk>
      <rc t="1" v="80532"/>
    </bk>
    <bk>
      <rc t="1" v="80533"/>
    </bk>
    <bk>
      <rc t="1" v="80534"/>
    </bk>
    <bk>
      <rc t="1" v="80535"/>
    </bk>
    <bk>
      <rc t="1" v="80536"/>
    </bk>
    <bk>
      <rc t="1" v="80537"/>
    </bk>
    <bk>
      <rc t="1" v="80538"/>
    </bk>
    <bk>
      <rc t="1" v="80539"/>
    </bk>
    <bk>
      <rc t="1" v="80540"/>
    </bk>
    <bk>
      <rc t="1" v="80541"/>
    </bk>
    <bk>
      <rc t="1" v="80542"/>
    </bk>
    <bk>
      <rc t="1" v="80543"/>
    </bk>
    <bk>
      <rc t="1" v="80544"/>
    </bk>
    <bk>
      <rc t="1" v="80545"/>
    </bk>
    <bk>
      <rc t="1" v="80546"/>
    </bk>
    <bk>
      <rc t="1" v="80547"/>
    </bk>
    <bk>
      <rc t="1" v="80548"/>
    </bk>
    <bk>
      <rc t="1" v="80549"/>
    </bk>
    <bk>
      <rc t="1" v="80550"/>
    </bk>
    <bk>
      <rc t="1" v="80551"/>
    </bk>
    <bk>
      <rc t="1" v="80552"/>
    </bk>
    <bk>
      <rc t="1" v="80553"/>
    </bk>
    <bk>
      <rc t="1" v="80554"/>
    </bk>
    <bk>
      <rc t="1" v="80555"/>
    </bk>
    <bk>
      <rc t="1" v="80556"/>
    </bk>
    <bk>
      <rc t="1" v="80557"/>
    </bk>
    <bk>
      <rc t="1" v="80558"/>
    </bk>
    <bk>
      <rc t="1" v="80559"/>
    </bk>
    <bk>
      <rc t="1" v="80560"/>
    </bk>
    <bk>
      <rc t="1" v="80561"/>
    </bk>
    <bk>
      <rc t="1" v="80562"/>
    </bk>
    <bk>
      <rc t="1" v="80563"/>
    </bk>
    <bk>
      <rc t="1" v="80564"/>
    </bk>
    <bk>
      <rc t="1" v="80565"/>
    </bk>
    <bk>
      <rc t="1" v="80566"/>
    </bk>
    <bk>
      <rc t="1" v="80567"/>
    </bk>
    <bk>
      <rc t="1" v="80568"/>
    </bk>
    <bk>
      <rc t="1" v="80569"/>
    </bk>
    <bk>
      <rc t="1" v="80570"/>
    </bk>
    <bk>
      <rc t="1" v="80571"/>
    </bk>
    <bk>
      <rc t="1" v="80572"/>
    </bk>
    <bk>
      <rc t="1" v="80573"/>
    </bk>
    <bk>
      <rc t="1" v="80574"/>
    </bk>
    <bk>
      <rc t="1" v="80575"/>
    </bk>
    <bk>
      <rc t="1" v="80576"/>
    </bk>
    <bk>
      <rc t="1" v="80577"/>
    </bk>
    <bk>
      <rc t="1" v="80578"/>
    </bk>
    <bk>
      <rc t="1" v="80579"/>
    </bk>
    <bk>
      <rc t="1" v="80580"/>
    </bk>
    <bk>
      <rc t="1" v="80581"/>
    </bk>
    <bk>
      <rc t="1" v="80582"/>
    </bk>
    <bk>
      <rc t="1" v="80583"/>
    </bk>
    <bk>
      <rc t="1" v="80584"/>
    </bk>
    <bk>
      <rc t="1" v="80585"/>
    </bk>
    <bk>
      <rc t="1" v="80586"/>
    </bk>
    <bk>
      <rc t="1" v="80587"/>
    </bk>
    <bk>
      <rc t="1" v="80588"/>
    </bk>
    <bk>
      <rc t="1" v="80589"/>
    </bk>
    <bk>
      <rc t="1" v="80590"/>
    </bk>
    <bk>
      <rc t="1" v="80591"/>
    </bk>
    <bk>
      <rc t="1" v="80592"/>
    </bk>
    <bk>
      <rc t="1" v="80593"/>
    </bk>
    <bk>
      <rc t="1" v="80594"/>
    </bk>
    <bk>
      <rc t="1" v="80595"/>
    </bk>
    <bk>
      <rc t="1" v="80596"/>
    </bk>
    <bk>
      <rc t="1" v="80597"/>
    </bk>
    <bk>
      <rc t="1" v="80598"/>
    </bk>
    <bk>
      <rc t="1" v="80599"/>
    </bk>
    <bk>
      <rc t="1" v="80600"/>
    </bk>
    <bk>
      <rc t="1" v="80601"/>
    </bk>
    <bk>
      <rc t="1" v="80602"/>
    </bk>
    <bk>
      <rc t="1" v="80603"/>
    </bk>
    <bk>
      <rc t="1" v="80604"/>
    </bk>
    <bk>
      <rc t="1" v="80605"/>
    </bk>
    <bk>
      <rc t="1" v="80606"/>
    </bk>
    <bk>
      <rc t="1" v="80607"/>
    </bk>
    <bk>
      <rc t="1" v="80608"/>
    </bk>
    <bk>
      <rc t="1" v="80609"/>
    </bk>
    <bk>
      <rc t="1" v="80610"/>
    </bk>
    <bk>
      <rc t="1" v="80611"/>
    </bk>
    <bk>
      <rc t="1" v="80612"/>
    </bk>
    <bk>
      <rc t="1" v="80613"/>
    </bk>
    <bk>
      <rc t="1" v="80614"/>
    </bk>
    <bk>
      <rc t="1" v="80615"/>
    </bk>
    <bk>
      <rc t="1" v="80616"/>
    </bk>
    <bk>
      <rc t="1" v="80617"/>
    </bk>
    <bk>
      <rc t="1" v="80618"/>
    </bk>
    <bk>
      <rc t="1" v="80619"/>
    </bk>
    <bk>
      <rc t="1" v="80620"/>
    </bk>
    <bk>
      <rc t="1" v="80621"/>
    </bk>
    <bk>
      <rc t="1" v="80622"/>
    </bk>
    <bk>
      <rc t="1" v="80623"/>
    </bk>
    <bk>
      <rc t="1" v="80624"/>
    </bk>
    <bk>
      <rc t="1" v="80625"/>
    </bk>
    <bk>
      <rc t="1" v="80626"/>
    </bk>
    <bk>
      <rc t="1" v="80627"/>
    </bk>
    <bk>
      <rc t="1" v="80628"/>
    </bk>
    <bk>
      <rc t="1" v="80629"/>
    </bk>
    <bk>
      <rc t="1" v="80630"/>
    </bk>
    <bk>
      <rc t="1" v="80631"/>
    </bk>
    <bk>
      <rc t="1" v="80632"/>
    </bk>
    <bk>
      <rc t="1" v="80633"/>
    </bk>
    <bk>
      <rc t="1" v="80634"/>
    </bk>
    <bk>
      <rc t="1" v="80635"/>
    </bk>
    <bk>
      <rc t="1" v="80636"/>
    </bk>
    <bk>
      <rc t="1" v="80637"/>
    </bk>
    <bk>
      <rc t="1" v="80638"/>
    </bk>
    <bk>
      <rc t="1" v="80639"/>
    </bk>
    <bk>
      <rc t="1" v="80640"/>
    </bk>
    <bk>
      <rc t="1" v="80641"/>
    </bk>
    <bk>
      <rc t="1" v="80642"/>
    </bk>
    <bk>
      <rc t="1" v="80643"/>
    </bk>
    <bk>
      <rc t="1" v="80644"/>
    </bk>
    <bk>
      <rc t="1" v="80645"/>
    </bk>
    <bk>
      <rc t="1" v="80646"/>
    </bk>
    <bk>
      <rc t="1" v="80647"/>
    </bk>
    <bk>
      <rc t="1" v="80648"/>
    </bk>
    <bk>
      <rc t="1" v="80649"/>
    </bk>
    <bk>
      <rc t="1" v="80650"/>
    </bk>
    <bk>
      <rc t="1" v="80651"/>
    </bk>
    <bk>
      <rc t="1" v="80652"/>
    </bk>
    <bk>
      <rc t="1" v="80653"/>
    </bk>
    <bk>
      <rc t="1" v="80654"/>
    </bk>
    <bk>
      <rc t="1" v="80655"/>
    </bk>
    <bk>
      <rc t="1" v="80656"/>
    </bk>
    <bk>
      <rc t="1" v="80657"/>
    </bk>
    <bk>
      <rc t="1" v="80658"/>
    </bk>
    <bk>
      <rc t="1" v="80659"/>
    </bk>
    <bk>
      <rc t="1" v="80660"/>
    </bk>
    <bk>
      <rc t="1" v="80661"/>
    </bk>
    <bk>
      <rc t="1" v="80662"/>
    </bk>
    <bk>
      <rc t="1" v="80663"/>
    </bk>
    <bk>
      <rc t="1" v="80664"/>
    </bk>
    <bk>
      <rc t="1" v="80665"/>
    </bk>
    <bk>
      <rc t="1" v="80666"/>
    </bk>
    <bk>
      <rc t="1" v="80667"/>
    </bk>
    <bk>
      <rc t="1" v="80668"/>
    </bk>
    <bk>
      <rc t="1" v="80669"/>
    </bk>
    <bk>
      <rc t="1" v="80670"/>
    </bk>
    <bk>
      <rc t="1" v="80671"/>
    </bk>
    <bk>
      <rc t="1" v="80672"/>
    </bk>
    <bk>
      <rc t="1" v="80673"/>
    </bk>
    <bk>
      <rc t="1" v="80674"/>
    </bk>
    <bk>
      <rc t="1" v="80675"/>
    </bk>
    <bk>
      <rc t="1" v="80676"/>
    </bk>
    <bk>
      <rc t="1" v="80677"/>
    </bk>
    <bk>
      <rc t="1" v="80678"/>
    </bk>
    <bk>
      <rc t="1" v="80679"/>
    </bk>
    <bk>
      <rc t="1" v="80680"/>
    </bk>
    <bk>
      <rc t="1" v="80681"/>
    </bk>
    <bk>
      <rc t="1" v="80682"/>
    </bk>
    <bk>
      <rc t="1" v="80683"/>
    </bk>
    <bk>
      <rc t="1" v="80684"/>
    </bk>
    <bk>
      <rc t="1" v="80685"/>
    </bk>
    <bk>
      <rc t="1" v="80686"/>
    </bk>
    <bk>
      <rc t="1" v="80687"/>
    </bk>
    <bk>
      <rc t="1" v="80688"/>
    </bk>
    <bk>
      <rc t="1" v="80689"/>
    </bk>
    <bk>
      <rc t="1" v="80690"/>
    </bk>
    <bk>
      <rc t="1" v="80691"/>
    </bk>
    <bk>
      <rc t="1" v="80692"/>
    </bk>
    <bk>
      <rc t="1" v="80693"/>
    </bk>
    <bk>
      <rc t="1" v="80694"/>
    </bk>
    <bk>
      <rc t="1" v="80695"/>
    </bk>
    <bk>
      <rc t="1" v="80696"/>
    </bk>
    <bk>
      <rc t="1" v="80697"/>
    </bk>
    <bk>
      <rc t="1" v="80698"/>
    </bk>
    <bk>
      <rc t="1" v="80699"/>
    </bk>
    <bk>
      <rc t="1" v="80700"/>
    </bk>
    <bk>
      <rc t="1" v="80701"/>
    </bk>
    <bk>
      <rc t="1" v="80702"/>
    </bk>
    <bk>
      <rc t="1" v="80703"/>
    </bk>
    <bk>
      <rc t="1" v="80704"/>
    </bk>
    <bk>
      <rc t="1" v="80705"/>
    </bk>
    <bk>
      <rc t="1" v="80706"/>
    </bk>
    <bk>
      <rc t="1" v="80707"/>
    </bk>
    <bk>
      <rc t="1" v="80708"/>
    </bk>
    <bk>
      <rc t="1" v="80709"/>
    </bk>
    <bk>
      <rc t="1" v="80710"/>
    </bk>
    <bk>
      <rc t="1" v="80711"/>
    </bk>
    <bk>
      <rc t="1" v="80712"/>
    </bk>
    <bk>
      <rc t="1" v="80713"/>
    </bk>
    <bk>
      <rc t="1" v="80714"/>
    </bk>
    <bk>
      <rc t="1" v="80715"/>
    </bk>
    <bk>
      <rc t="1" v="80716"/>
    </bk>
    <bk>
      <rc t="1" v="80717"/>
    </bk>
    <bk>
      <rc t="1" v="80718"/>
    </bk>
    <bk>
      <rc t="1" v="80719"/>
    </bk>
    <bk>
      <rc t="1" v="80720"/>
    </bk>
    <bk>
      <rc t="1" v="80721"/>
    </bk>
    <bk>
      <rc t="1" v="80722"/>
    </bk>
    <bk>
      <rc t="1" v="80723"/>
    </bk>
    <bk>
      <rc t="1" v="80724"/>
    </bk>
    <bk>
      <rc t="1" v="80725"/>
    </bk>
    <bk>
      <rc t="1" v="80726"/>
    </bk>
    <bk>
      <rc t="1" v="80727"/>
    </bk>
    <bk>
      <rc t="1" v="80728"/>
    </bk>
    <bk>
      <rc t="1" v="80729"/>
    </bk>
    <bk>
      <rc t="1" v="80730"/>
    </bk>
    <bk>
      <rc t="1" v="80731"/>
    </bk>
    <bk>
      <rc t="1" v="80732"/>
    </bk>
    <bk>
      <rc t="1" v="80733"/>
    </bk>
    <bk>
      <rc t="1" v="80734"/>
    </bk>
    <bk>
      <rc t="1" v="80735"/>
    </bk>
    <bk>
      <rc t="1" v="80736"/>
    </bk>
    <bk>
      <rc t="1" v="80737"/>
    </bk>
    <bk>
      <rc t="1" v="80738"/>
    </bk>
    <bk>
      <rc t="1" v="80739"/>
    </bk>
    <bk>
      <rc t="1" v="80740"/>
    </bk>
    <bk>
      <rc t="1" v="80741"/>
    </bk>
    <bk>
      <rc t="1" v="80742"/>
    </bk>
    <bk>
      <rc t="1" v="80743"/>
    </bk>
    <bk>
      <rc t="1" v="80744"/>
    </bk>
    <bk>
      <rc t="1" v="80745"/>
    </bk>
    <bk>
      <rc t="1" v="80746"/>
    </bk>
    <bk>
      <rc t="1" v="80747"/>
    </bk>
    <bk>
      <rc t="1" v="80748"/>
    </bk>
    <bk>
      <rc t="1" v="80749"/>
    </bk>
    <bk>
      <rc t="1" v="80750"/>
    </bk>
    <bk>
      <rc t="1" v="80751"/>
    </bk>
    <bk>
      <rc t="1" v="80752"/>
    </bk>
    <bk>
      <rc t="1" v="80753"/>
    </bk>
    <bk>
      <rc t="1" v="80754"/>
    </bk>
    <bk>
      <rc t="1" v="80755"/>
    </bk>
    <bk>
      <rc t="1" v="80756"/>
    </bk>
    <bk>
      <rc t="1" v="80757"/>
    </bk>
    <bk>
      <rc t="1" v="80758"/>
    </bk>
    <bk>
      <rc t="1" v="80759"/>
    </bk>
    <bk>
      <rc t="1" v="80760"/>
    </bk>
    <bk>
      <rc t="1" v="80761"/>
    </bk>
    <bk>
      <rc t="1" v="80762"/>
    </bk>
    <bk>
      <rc t="1" v="80763"/>
    </bk>
    <bk>
      <rc t="1" v="80764"/>
    </bk>
    <bk>
      <rc t="1" v="80765"/>
    </bk>
    <bk>
      <rc t="1" v="80766"/>
    </bk>
    <bk>
      <rc t="1" v="80767"/>
    </bk>
    <bk>
      <rc t="1" v="80768"/>
    </bk>
    <bk>
      <rc t="1" v="80769"/>
    </bk>
    <bk>
      <rc t="1" v="80770"/>
    </bk>
    <bk>
      <rc t="1" v="80771"/>
    </bk>
    <bk>
      <rc t="1" v="80772"/>
    </bk>
    <bk>
      <rc t="1" v="80773"/>
    </bk>
    <bk>
      <rc t="1" v="80774"/>
    </bk>
    <bk>
      <rc t="1" v="80775"/>
    </bk>
    <bk>
      <rc t="1" v="80776"/>
    </bk>
    <bk>
      <rc t="1" v="80777"/>
    </bk>
    <bk>
      <rc t="1" v="80778"/>
    </bk>
    <bk>
      <rc t="1" v="80779"/>
    </bk>
    <bk>
      <rc t="1" v="80780"/>
    </bk>
    <bk>
      <rc t="1" v="80781"/>
    </bk>
    <bk>
      <rc t="1" v="80782"/>
    </bk>
    <bk>
      <rc t="1" v="80783"/>
    </bk>
    <bk>
      <rc t="1" v="80784"/>
    </bk>
    <bk>
      <rc t="1" v="80785"/>
    </bk>
    <bk>
      <rc t="1" v="80786"/>
    </bk>
    <bk>
      <rc t="1" v="80787"/>
    </bk>
    <bk>
      <rc t="1" v="80788"/>
    </bk>
    <bk>
      <rc t="1" v="80789"/>
    </bk>
    <bk>
      <rc t="1" v="80790"/>
    </bk>
    <bk>
      <rc t="1" v="80791"/>
    </bk>
    <bk>
      <rc t="1" v="80792"/>
    </bk>
    <bk>
      <rc t="1" v="80793"/>
    </bk>
    <bk>
      <rc t="1" v="80794"/>
    </bk>
    <bk>
      <rc t="1" v="80795"/>
    </bk>
    <bk>
      <rc t="1" v="80796"/>
    </bk>
    <bk>
      <rc t="1" v="80797"/>
    </bk>
    <bk>
      <rc t="1" v="80798"/>
    </bk>
    <bk>
      <rc t="1" v="80799"/>
    </bk>
    <bk>
      <rc t="1" v="80800"/>
    </bk>
    <bk>
      <rc t="1" v="80801"/>
    </bk>
    <bk>
      <rc t="1" v="80802"/>
    </bk>
    <bk>
      <rc t="1" v="80803"/>
    </bk>
    <bk>
      <rc t="1" v="80804"/>
    </bk>
    <bk>
      <rc t="1" v="80805"/>
    </bk>
    <bk>
      <rc t="1" v="80806"/>
    </bk>
    <bk>
      <rc t="1" v="80807"/>
    </bk>
    <bk>
      <rc t="1" v="80808"/>
    </bk>
    <bk>
      <rc t="1" v="80809"/>
    </bk>
    <bk>
      <rc t="1" v="80810"/>
    </bk>
    <bk>
      <rc t="1" v="80811"/>
    </bk>
    <bk>
      <rc t="1" v="80812"/>
    </bk>
    <bk>
      <rc t="1" v="80813"/>
    </bk>
    <bk>
      <rc t="1" v="80814"/>
    </bk>
    <bk>
      <rc t="1" v="80815"/>
    </bk>
    <bk>
      <rc t="1" v="80816"/>
    </bk>
    <bk>
      <rc t="1" v="80817"/>
    </bk>
    <bk>
      <rc t="1" v="80818"/>
    </bk>
    <bk>
      <rc t="1" v="80819"/>
    </bk>
    <bk>
      <rc t="1" v="80820"/>
    </bk>
    <bk>
      <rc t="1" v="80821"/>
    </bk>
    <bk>
      <rc t="1" v="80822"/>
    </bk>
    <bk>
      <rc t="1" v="80823"/>
    </bk>
    <bk>
      <rc t="1" v="80824"/>
    </bk>
    <bk>
      <rc t="1" v="80825"/>
    </bk>
    <bk>
      <rc t="1" v="80826"/>
    </bk>
    <bk>
      <rc t="1" v="80827"/>
    </bk>
    <bk>
      <rc t="1" v="80828"/>
    </bk>
    <bk>
      <rc t="1" v="80829"/>
    </bk>
    <bk>
      <rc t="1" v="80830"/>
    </bk>
    <bk>
      <rc t="1" v="80831"/>
    </bk>
    <bk>
      <rc t="1" v="80832"/>
    </bk>
    <bk>
      <rc t="1" v="80833"/>
    </bk>
    <bk>
      <rc t="1" v="80834"/>
    </bk>
    <bk>
      <rc t="1" v="80835"/>
    </bk>
    <bk>
      <rc t="1" v="80836"/>
    </bk>
    <bk>
      <rc t="1" v="80837"/>
    </bk>
    <bk>
      <rc t="1" v="80838"/>
    </bk>
    <bk>
      <rc t="1" v="80839"/>
    </bk>
    <bk>
      <rc t="1" v="80840"/>
    </bk>
    <bk>
      <rc t="1" v="80841"/>
    </bk>
    <bk>
      <rc t="1" v="80842"/>
    </bk>
    <bk>
      <rc t="1" v="80843"/>
    </bk>
    <bk>
      <rc t="1" v="80844"/>
    </bk>
    <bk>
      <rc t="1" v="80845"/>
    </bk>
    <bk>
      <rc t="1" v="80846"/>
    </bk>
    <bk>
      <rc t="1" v="80847"/>
    </bk>
    <bk>
      <rc t="1" v="80848"/>
    </bk>
    <bk>
      <rc t="1" v="80849"/>
    </bk>
    <bk>
      <rc t="1" v="80850"/>
    </bk>
    <bk>
      <rc t="1" v="80851"/>
    </bk>
    <bk>
      <rc t="1" v="80852"/>
    </bk>
    <bk>
      <rc t="1" v="80853"/>
    </bk>
    <bk>
      <rc t="1" v="80854"/>
    </bk>
    <bk>
      <rc t="1" v="80855"/>
    </bk>
    <bk>
      <rc t="1" v="80856"/>
    </bk>
    <bk>
      <rc t="1" v="80857"/>
    </bk>
    <bk>
      <rc t="1" v="80858"/>
    </bk>
    <bk>
      <rc t="1" v="80859"/>
    </bk>
    <bk>
      <rc t="1" v="80860"/>
    </bk>
    <bk>
      <rc t="1" v="80861"/>
    </bk>
    <bk>
      <rc t="1" v="80862"/>
    </bk>
    <bk>
      <rc t="1" v="80863"/>
    </bk>
    <bk>
      <rc t="1" v="80864"/>
    </bk>
    <bk>
      <rc t="1" v="80865"/>
    </bk>
    <bk>
      <rc t="1" v="80866"/>
    </bk>
    <bk>
      <rc t="1" v="80867"/>
    </bk>
    <bk>
      <rc t="1" v="80868"/>
    </bk>
    <bk>
      <rc t="1" v="80869"/>
    </bk>
    <bk>
      <rc t="1" v="80870"/>
    </bk>
    <bk>
      <rc t="1" v="80871"/>
    </bk>
    <bk>
      <rc t="1" v="80872"/>
    </bk>
    <bk>
      <rc t="1" v="80873"/>
    </bk>
    <bk>
      <rc t="1" v="80874"/>
    </bk>
    <bk>
      <rc t="1" v="80875"/>
    </bk>
    <bk>
      <rc t="1" v="80876"/>
    </bk>
    <bk>
      <rc t="1" v="80877"/>
    </bk>
    <bk>
      <rc t="1" v="80878"/>
    </bk>
    <bk>
      <rc t="1" v="80879"/>
    </bk>
    <bk>
      <rc t="1" v="80880"/>
    </bk>
    <bk>
      <rc t="1" v="80881"/>
    </bk>
    <bk>
      <rc t="1" v="80882"/>
    </bk>
    <bk>
      <rc t="1" v="80883"/>
    </bk>
    <bk>
      <rc t="1" v="80884"/>
    </bk>
    <bk>
      <rc t="1" v="80885"/>
    </bk>
    <bk>
      <rc t="1" v="80886"/>
    </bk>
    <bk>
      <rc t="1" v="80887"/>
    </bk>
    <bk>
      <rc t="1" v="80888"/>
    </bk>
    <bk>
      <rc t="1" v="80889"/>
    </bk>
    <bk>
      <rc t="1" v="80890"/>
    </bk>
    <bk>
      <rc t="1" v="80891"/>
    </bk>
    <bk>
      <rc t="1" v="80892"/>
    </bk>
    <bk>
      <rc t="1" v="80893"/>
    </bk>
    <bk>
      <rc t="1" v="80894"/>
    </bk>
    <bk>
      <rc t="1" v="80895"/>
    </bk>
    <bk>
      <rc t="1" v="80896"/>
    </bk>
    <bk>
      <rc t="1" v="80897"/>
    </bk>
    <bk>
      <rc t="1" v="80898"/>
    </bk>
    <bk>
      <rc t="1" v="80899"/>
    </bk>
    <bk>
      <rc t="1" v="80900"/>
    </bk>
    <bk>
      <rc t="1" v="80901"/>
    </bk>
    <bk>
      <rc t="1" v="80902"/>
    </bk>
    <bk>
      <rc t="1" v="80903"/>
    </bk>
    <bk>
      <rc t="1" v="80904"/>
    </bk>
    <bk>
      <rc t="1" v="80905"/>
    </bk>
    <bk>
      <rc t="1" v="80906"/>
    </bk>
    <bk>
      <rc t="1" v="80907"/>
    </bk>
    <bk>
      <rc t="1" v="80908"/>
    </bk>
    <bk>
      <rc t="1" v="80909"/>
    </bk>
    <bk>
      <rc t="1" v="80910"/>
    </bk>
    <bk>
      <rc t="1" v="80911"/>
    </bk>
    <bk>
      <rc t="1" v="80912"/>
    </bk>
    <bk>
      <rc t="1" v="80913"/>
    </bk>
    <bk>
      <rc t="1" v="80914"/>
    </bk>
    <bk>
      <rc t="1" v="80915"/>
    </bk>
    <bk>
      <rc t="1" v="80916"/>
    </bk>
    <bk>
      <rc t="1" v="80917"/>
    </bk>
    <bk>
      <rc t="1" v="80918"/>
    </bk>
    <bk>
      <rc t="1" v="80919"/>
    </bk>
    <bk>
      <rc t="1" v="80920"/>
    </bk>
    <bk>
      <rc t="1" v="80921"/>
    </bk>
    <bk>
      <rc t="1" v="80922"/>
    </bk>
    <bk>
      <rc t="1" v="80923"/>
    </bk>
    <bk>
      <rc t="1" v="80924"/>
    </bk>
    <bk>
      <rc t="1" v="80925"/>
    </bk>
    <bk>
      <rc t="1" v="80926"/>
    </bk>
    <bk>
      <rc t="1" v="80927"/>
    </bk>
    <bk>
      <rc t="1" v="80928"/>
    </bk>
    <bk>
      <rc t="1" v="80929"/>
    </bk>
    <bk>
      <rc t="1" v="80930"/>
    </bk>
    <bk>
      <rc t="1" v="80931"/>
    </bk>
    <bk>
      <rc t="1" v="80932"/>
    </bk>
    <bk>
      <rc t="1" v="80933"/>
    </bk>
    <bk>
      <rc t="1" v="80934"/>
    </bk>
    <bk>
      <rc t="1" v="80935"/>
    </bk>
    <bk>
      <rc t="1" v="80936"/>
    </bk>
    <bk>
      <rc t="1" v="80937"/>
    </bk>
    <bk>
      <rc t="1" v="80938"/>
    </bk>
    <bk>
      <rc t="1" v="80939"/>
    </bk>
    <bk>
      <rc t="1" v="80940"/>
    </bk>
    <bk>
      <rc t="1" v="80941"/>
    </bk>
    <bk>
      <rc t="1" v="80942"/>
    </bk>
    <bk>
      <rc t="1" v="80943"/>
    </bk>
    <bk>
      <rc t="1" v="80944"/>
    </bk>
    <bk>
      <rc t="1" v="80945"/>
    </bk>
    <bk>
      <rc t="1" v="80946"/>
    </bk>
    <bk>
      <rc t="1" v="80947"/>
    </bk>
    <bk>
      <rc t="1" v="80948"/>
    </bk>
    <bk>
      <rc t="1" v="80949"/>
    </bk>
    <bk>
      <rc t="1" v="80950"/>
    </bk>
    <bk>
      <rc t="1" v="80951"/>
    </bk>
    <bk>
      <rc t="1" v="80952"/>
    </bk>
    <bk>
      <rc t="1" v="80953"/>
    </bk>
    <bk>
      <rc t="1" v="80954"/>
    </bk>
    <bk>
      <rc t="1" v="80955"/>
    </bk>
    <bk>
      <rc t="1" v="80956"/>
    </bk>
    <bk>
      <rc t="1" v="80957"/>
    </bk>
    <bk>
      <rc t="1" v="80958"/>
    </bk>
    <bk>
      <rc t="1" v="80959"/>
    </bk>
    <bk>
      <rc t="1" v="80960"/>
    </bk>
    <bk>
      <rc t="1" v="80961"/>
    </bk>
    <bk>
      <rc t="1" v="80962"/>
    </bk>
    <bk>
      <rc t="1" v="80963"/>
    </bk>
    <bk>
      <rc t="1" v="80964"/>
    </bk>
    <bk>
      <rc t="1" v="80965"/>
    </bk>
    <bk>
      <rc t="1" v="80966"/>
    </bk>
    <bk>
      <rc t="1" v="80967"/>
    </bk>
    <bk>
      <rc t="1" v="80968"/>
    </bk>
    <bk>
      <rc t="1" v="80969"/>
    </bk>
    <bk>
      <rc t="1" v="80970"/>
    </bk>
    <bk>
      <rc t="1" v="80971"/>
    </bk>
    <bk>
      <rc t="1" v="80972"/>
    </bk>
    <bk>
      <rc t="1" v="80973"/>
    </bk>
    <bk>
      <rc t="1" v="80974"/>
    </bk>
    <bk>
      <rc t="1" v="80975"/>
    </bk>
    <bk>
      <rc t="1" v="80976"/>
    </bk>
    <bk>
      <rc t="1" v="80977"/>
    </bk>
    <bk>
      <rc t="1" v="80978"/>
    </bk>
    <bk>
      <rc t="1" v="80979"/>
    </bk>
    <bk>
      <rc t="1" v="80980"/>
    </bk>
    <bk>
      <rc t="1" v="80981"/>
    </bk>
    <bk>
      <rc t="1" v="80982"/>
    </bk>
    <bk>
      <rc t="1" v="80983"/>
    </bk>
    <bk>
      <rc t="1" v="80984"/>
    </bk>
    <bk>
      <rc t="1" v="80985"/>
    </bk>
    <bk>
      <rc t="1" v="80986"/>
    </bk>
    <bk>
      <rc t="1" v="80987"/>
    </bk>
    <bk>
      <rc t="1" v="80988"/>
    </bk>
    <bk>
      <rc t="1" v="80989"/>
    </bk>
    <bk>
      <rc t="1" v="80990"/>
    </bk>
    <bk>
      <rc t="1" v="80991"/>
    </bk>
    <bk>
      <rc t="1" v="80992"/>
    </bk>
    <bk>
      <rc t="1" v="80993"/>
    </bk>
    <bk>
      <rc t="1" v="80994"/>
    </bk>
    <bk>
      <rc t="1" v="80995"/>
    </bk>
    <bk>
      <rc t="1" v="80996"/>
    </bk>
    <bk>
      <rc t="1" v="80997"/>
    </bk>
    <bk>
      <rc t="1" v="80998"/>
    </bk>
    <bk>
      <rc t="1" v="80999"/>
    </bk>
    <bk>
      <rc t="1" v="81000"/>
    </bk>
    <bk>
      <rc t="1" v="81001"/>
    </bk>
    <bk>
      <rc t="1" v="81002"/>
    </bk>
    <bk>
      <rc t="1" v="81003"/>
    </bk>
    <bk>
      <rc t="1" v="81004"/>
    </bk>
    <bk>
      <rc t="1" v="81005"/>
    </bk>
    <bk>
      <rc t="1" v="81006"/>
    </bk>
    <bk>
      <rc t="1" v="81007"/>
    </bk>
    <bk>
      <rc t="1" v="81008"/>
    </bk>
    <bk>
      <rc t="1" v="81009"/>
    </bk>
    <bk>
      <rc t="1" v="81010"/>
    </bk>
    <bk>
      <rc t="1" v="81011"/>
    </bk>
    <bk>
      <rc t="1" v="81012"/>
    </bk>
    <bk>
      <rc t="1" v="81013"/>
    </bk>
    <bk>
      <rc t="1" v="81014"/>
    </bk>
    <bk>
      <rc t="1" v="81015"/>
    </bk>
    <bk>
      <rc t="1" v="81016"/>
    </bk>
    <bk>
      <rc t="1" v="81017"/>
    </bk>
    <bk>
      <rc t="1" v="81018"/>
    </bk>
    <bk>
      <rc t="1" v="81019"/>
    </bk>
    <bk>
      <rc t="1" v="81020"/>
    </bk>
    <bk>
      <rc t="1" v="81021"/>
    </bk>
    <bk>
      <rc t="1" v="81022"/>
    </bk>
    <bk>
      <rc t="1" v="81023"/>
    </bk>
    <bk>
      <rc t="1" v="81024"/>
    </bk>
    <bk>
      <rc t="1" v="81025"/>
    </bk>
    <bk>
      <rc t="1" v="81026"/>
    </bk>
    <bk>
      <rc t="1" v="81027"/>
    </bk>
    <bk>
      <rc t="1" v="81028"/>
    </bk>
    <bk>
      <rc t="1" v="81029"/>
    </bk>
    <bk>
      <rc t="1" v="81030"/>
    </bk>
    <bk>
      <rc t="1" v="81031"/>
    </bk>
    <bk>
      <rc t="1" v="81032"/>
    </bk>
    <bk>
      <rc t="1" v="81033"/>
    </bk>
    <bk>
      <rc t="1" v="81034"/>
    </bk>
    <bk>
      <rc t="1" v="81035"/>
    </bk>
    <bk>
      <rc t="1" v="81036"/>
    </bk>
    <bk>
      <rc t="1" v="81037"/>
    </bk>
    <bk>
      <rc t="1" v="81038"/>
    </bk>
    <bk>
      <rc t="1" v="81039"/>
    </bk>
    <bk>
      <rc t="1" v="81040"/>
    </bk>
    <bk>
      <rc t="1" v="81041"/>
    </bk>
    <bk>
      <rc t="1" v="81042"/>
    </bk>
    <bk>
      <rc t="1" v="81043"/>
    </bk>
    <bk>
      <rc t="1" v="81044"/>
    </bk>
    <bk>
      <rc t="1" v="81045"/>
    </bk>
    <bk>
      <rc t="1" v="81046"/>
    </bk>
    <bk>
      <rc t="1" v="81047"/>
    </bk>
    <bk>
      <rc t="1" v="81048"/>
    </bk>
    <bk>
      <rc t="1" v="81049"/>
    </bk>
    <bk>
      <rc t="1" v="81050"/>
    </bk>
    <bk>
      <rc t="1" v="81051"/>
    </bk>
    <bk>
      <rc t="1" v="81052"/>
    </bk>
    <bk>
      <rc t="1" v="81053"/>
    </bk>
    <bk>
      <rc t="1" v="81054"/>
    </bk>
    <bk>
      <rc t="1" v="81055"/>
    </bk>
    <bk>
      <rc t="1" v="81056"/>
    </bk>
    <bk>
      <rc t="1" v="81057"/>
    </bk>
    <bk>
      <rc t="1" v="81058"/>
    </bk>
    <bk>
      <rc t="1" v="81059"/>
    </bk>
    <bk>
      <rc t="1" v="81060"/>
    </bk>
    <bk>
      <rc t="1" v="81061"/>
    </bk>
    <bk>
      <rc t="1" v="81062"/>
    </bk>
    <bk>
      <rc t="1" v="81063"/>
    </bk>
    <bk>
      <rc t="1" v="81064"/>
    </bk>
    <bk>
      <rc t="1" v="81065"/>
    </bk>
    <bk>
      <rc t="1" v="81066"/>
    </bk>
    <bk>
      <rc t="1" v="81067"/>
    </bk>
    <bk>
      <rc t="1" v="81068"/>
    </bk>
    <bk>
      <rc t="1" v="81069"/>
    </bk>
    <bk>
      <rc t="1" v="81070"/>
    </bk>
    <bk>
      <rc t="1" v="81071"/>
    </bk>
    <bk>
      <rc t="1" v="81072"/>
    </bk>
    <bk>
      <rc t="1" v="81073"/>
    </bk>
    <bk>
      <rc t="1" v="81074"/>
    </bk>
    <bk>
      <rc t="1" v="81075"/>
    </bk>
    <bk>
      <rc t="1" v="81076"/>
    </bk>
    <bk>
      <rc t="1" v="81077"/>
    </bk>
    <bk>
      <rc t="1" v="81078"/>
    </bk>
    <bk>
      <rc t="1" v="81079"/>
    </bk>
    <bk>
      <rc t="1" v="81080"/>
    </bk>
    <bk>
      <rc t="1" v="81081"/>
    </bk>
    <bk>
      <rc t="1" v="81082"/>
    </bk>
    <bk>
      <rc t="1" v="81083"/>
    </bk>
    <bk>
      <rc t="1" v="81084"/>
    </bk>
    <bk>
      <rc t="1" v="81085"/>
    </bk>
    <bk>
      <rc t="1" v="81086"/>
    </bk>
    <bk>
      <rc t="1" v="81087"/>
    </bk>
    <bk>
      <rc t="1" v="81088"/>
    </bk>
    <bk>
      <rc t="1" v="81089"/>
    </bk>
    <bk>
      <rc t="1" v="81090"/>
    </bk>
    <bk>
      <rc t="1" v="81091"/>
    </bk>
    <bk>
      <rc t="1" v="81092"/>
    </bk>
    <bk>
      <rc t="1" v="81093"/>
    </bk>
    <bk>
      <rc t="1" v="81094"/>
    </bk>
    <bk>
      <rc t="1" v="81095"/>
    </bk>
    <bk>
      <rc t="1" v="81096"/>
    </bk>
    <bk>
      <rc t="1" v="81097"/>
    </bk>
    <bk>
      <rc t="1" v="81098"/>
    </bk>
    <bk>
      <rc t="1" v="81099"/>
    </bk>
    <bk>
      <rc t="1" v="81100"/>
    </bk>
    <bk>
      <rc t="1" v="81101"/>
    </bk>
    <bk>
      <rc t="1" v="81102"/>
    </bk>
    <bk>
      <rc t="1" v="81103"/>
    </bk>
    <bk>
      <rc t="1" v="81104"/>
    </bk>
    <bk>
      <rc t="1" v="81105"/>
    </bk>
    <bk>
      <rc t="1" v="81106"/>
    </bk>
    <bk>
      <rc t="1" v="81107"/>
    </bk>
    <bk>
      <rc t="1" v="81108"/>
    </bk>
    <bk>
      <rc t="1" v="81109"/>
    </bk>
    <bk>
      <rc t="1" v="81110"/>
    </bk>
    <bk>
      <rc t="1" v="81111"/>
    </bk>
    <bk>
      <rc t="1" v="81112"/>
    </bk>
    <bk>
      <rc t="1" v="81113"/>
    </bk>
    <bk>
      <rc t="1" v="81114"/>
    </bk>
    <bk>
      <rc t="1" v="81115"/>
    </bk>
    <bk>
      <rc t="1" v="81116"/>
    </bk>
    <bk>
      <rc t="1" v="81117"/>
    </bk>
    <bk>
      <rc t="1" v="81118"/>
    </bk>
    <bk>
      <rc t="1" v="81119"/>
    </bk>
    <bk>
      <rc t="1" v="81120"/>
    </bk>
    <bk>
      <rc t="1" v="81121"/>
    </bk>
    <bk>
      <rc t="1" v="81122"/>
    </bk>
    <bk>
      <rc t="1" v="81123"/>
    </bk>
    <bk>
      <rc t="1" v="81124"/>
    </bk>
    <bk>
      <rc t="1" v="81125"/>
    </bk>
    <bk>
      <rc t="1" v="81126"/>
    </bk>
    <bk>
      <rc t="1" v="81127"/>
    </bk>
    <bk>
      <rc t="1" v="81128"/>
    </bk>
    <bk>
      <rc t="1" v="81129"/>
    </bk>
    <bk>
      <rc t="1" v="81130"/>
    </bk>
    <bk>
      <rc t="1" v="81131"/>
    </bk>
    <bk>
      <rc t="1" v="81132"/>
    </bk>
    <bk>
      <rc t="1" v="81133"/>
    </bk>
    <bk>
      <rc t="1" v="81134"/>
    </bk>
    <bk>
      <rc t="1" v="81135"/>
    </bk>
    <bk>
      <rc t="1" v="81136"/>
    </bk>
    <bk>
      <rc t="1" v="81137"/>
    </bk>
    <bk>
      <rc t="1" v="81138"/>
    </bk>
    <bk>
      <rc t="1" v="81139"/>
    </bk>
    <bk>
      <rc t="1" v="81140"/>
    </bk>
    <bk>
      <rc t="1" v="81141"/>
    </bk>
    <bk>
      <rc t="1" v="81142"/>
    </bk>
    <bk>
      <rc t="1" v="81143"/>
    </bk>
    <bk>
      <rc t="1" v="81144"/>
    </bk>
    <bk>
      <rc t="1" v="81145"/>
    </bk>
    <bk>
      <rc t="1" v="81146"/>
    </bk>
    <bk>
      <rc t="1" v="81147"/>
    </bk>
    <bk>
      <rc t="1" v="81148"/>
    </bk>
    <bk>
      <rc t="1" v="81149"/>
    </bk>
    <bk>
      <rc t="1" v="81150"/>
    </bk>
    <bk>
      <rc t="1" v="81151"/>
    </bk>
    <bk>
      <rc t="1" v="81152"/>
    </bk>
    <bk>
      <rc t="1" v="81153"/>
    </bk>
    <bk>
      <rc t="1" v="81154"/>
    </bk>
    <bk>
      <rc t="1" v="81155"/>
    </bk>
    <bk>
      <rc t="1" v="81156"/>
    </bk>
    <bk>
      <rc t="1" v="81157"/>
    </bk>
    <bk>
      <rc t="1" v="81158"/>
    </bk>
    <bk>
      <rc t="1" v="81159"/>
    </bk>
    <bk>
      <rc t="1" v="81160"/>
    </bk>
    <bk>
      <rc t="1" v="81161"/>
    </bk>
    <bk>
      <rc t="1" v="81162"/>
    </bk>
    <bk>
      <rc t="1" v="81163"/>
    </bk>
    <bk>
      <rc t="1" v="81164"/>
    </bk>
    <bk>
      <rc t="1" v="81165"/>
    </bk>
    <bk>
      <rc t="1" v="81166"/>
    </bk>
    <bk>
      <rc t="1" v="81167"/>
    </bk>
    <bk>
      <rc t="1" v="81168"/>
    </bk>
    <bk>
      <rc t="1" v="81169"/>
    </bk>
    <bk>
      <rc t="1" v="81170"/>
    </bk>
    <bk>
      <rc t="1" v="81171"/>
    </bk>
    <bk>
      <rc t="1" v="81172"/>
    </bk>
    <bk>
      <rc t="1" v="81173"/>
    </bk>
    <bk>
      <rc t="1" v="81174"/>
    </bk>
    <bk>
      <rc t="1" v="81175"/>
    </bk>
    <bk>
      <rc t="1" v="81176"/>
    </bk>
    <bk>
      <rc t="1" v="81177"/>
    </bk>
    <bk>
      <rc t="1" v="81178"/>
    </bk>
    <bk>
      <rc t="1" v="81179"/>
    </bk>
    <bk>
      <rc t="1" v="81180"/>
    </bk>
    <bk>
      <rc t="1" v="81181"/>
    </bk>
    <bk>
      <rc t="1" v="81182"/>
    </bk>
    <bk>
      <rc t="1" v="81183"/>
    </bk>
    <bk>
      <rc t="1" v="81184"/>
    </bk>
    <bk>
      <rc t="1" v="81185"/>
    </bk>
    <bk>
      <rc t="1" v="81186"/>
    </bk>
    <bk>
      <rc t="1" v="81187"/>
    </bk>
    <bk>
      <rc t="1" v="81188"/>
    </bk>
    <bk>
      <rc t="1" v="81189"/>
    </bk>
    <bk>
      <rc t="1" v="81190"/>
    </bk>
    <bk>
      <rc t="1" v="81191"/>
    </bk>
    <bk>
      <rc t="1" v="81192"/>
    </bk>
    <bk>
      <rc t="1" v="81193"/>
    </bk>
    <bk>
      <rc t="1" v="81194"/>
    </bk>
    <bk>
      <rc t="1" v="81195"/>
    </bk>
    <bk>
      <rc t="1" v="81196"/>
    </bk>
    <bk>
      <rc t="1" v="81197"/>
    </bk>
    <bk>
      <rc t="1" v="81198"/>
    </bk>
    <bk>
      <rc t="1" v="81199"/>
    </bk>
    <bk>
      <rc t="1" v="81200"/>
    </bk>
    <bk>
      <rc t="1" v="81201"/>
    </bk>
    <bk>
      <rc t="1" v="81202"/>
    </bk>
    <bk>
      <rc t="1" v="81203"/>
    </bk>
    <bk>
      <rc t="1" v="81204"/>
    </bk>
    <bk>
      <rc t="1" v="81205"/>
    </bk>
    <bk>
      <rc t="1" v="81206"/>
    </bk>
    <bk>
      <rc t="1" v="81207"/>
    </bk>
    <bk>
      <rc t="1" v="81208"/>
    </bk>
    <bk>
      <rc t="1" v="81209"/>
    </bk>
    <bk>
      <rc t="1" v="81210"/>
    </bk>
    <bk>
      <rc t="1" v="81211"/>
    </bk>
    <bk>
      <rc t="1" v="81212"/>
    </bk>
    <bk>
      <rc t="1" v="81213"/>
    </bk>
    <bk>
      <rc t="1" v="81214"/>
    </bk>
    <bk>
      <rc t="1" v="81215"/>
    </bk>
    <bk>
      <rc t="1" v="81216"/>
    </bk>
    <bk>
      <rc t="1" v="81217"/>
    </bk>
    <bk>
      <rc t="1" v="81218"/>
    </bk>
    <bk>
      <rc t="1" v="81219"/>
    </bk>
    <bk>
      <rc t="1" v="81220"/>
    </bk>
    <bk>
      <rc t="1" v="81221"/>
    </bk>
    <bk>
      <rc t="1" v="81222"/>
    </bk>
    <bk>
      <rc t="1" v="81223"/>
    </bk>
    <bk>
      <rc t="1" v="81224"/>
    </bk>
    <bk>
      <rc t="1" v="81225"/>
    </bk>
    <bk>
      <rc t="1" v="81226"/>
    </bk>
    <bk>
      <rc t="1" v="81227"/>
    </bk>
    <bk>
      <rc t="1" v="81228"/>
    </bk>
    <bk>
      <rc t="1" v="81229"/>
    </bk>
    <bk>
      <rc t="1" v="81230"/>
    </bk>
    <bk>
      <rc t="1" v="81231"/>
    </bk>
    <bk>
      <rc t="1" v="81232"/>
    </bk>
    <bk>
      <rc t="1" v="81233"/>
    </bk>
    <bk>
      <rc t="1" v="81234"/>
    </bk>
    <bk>
      <rc t="1" v="81235"/>
    </bk>
    <bk>
      <rc t="1" v="81236"/>
    </bk>
    <bk>
      <rc t="1" v="81237"/>
    </bk>
    <bk>
      <rc t="1" v="81238"/>
    </bk>
    <bk>
      <rc t="1" v="81239"/>
    </bk>
    <bk>
      <rc t="1" v="81240"/>
    </bk>
    <bk>
      <rc t="1" v="81241"/>
    </bk>
    <bk>
      <rc t="1" v="81242"/>
    </bk>
    <bk>
      <rc t="1" v="81243"/>
    </bk>
    <bk>
      <rc t="1" v="81244"/>
    </bk>
    <bk>
      <rc t="1" v="81245"/>
    </bk>
    <bk>
      <rc t="1" v="81246"/>
    </bk>
    <bk>
      <rc t="1" v="81247"/>
    </bk>
    <bk>
      <rc t="1" v="81248"/>
    </bk>
    <bk>
      <rc t="1" v="81249"/>
    </bk>
    <bk>
      <rc t="1" v="81250"/>
    </bk>
    <bk>
      <rc t="1" v="81251"/>
    </bk>
    <bk>
      <rc t="1" v="81252"/>
    </bk>
    <bk>
      <rc t="1" v="81253"/>
    </bk>
    <bk>
      <rc t="1" v="81254"/>
    </bk>
    <bk>
      <rc t="1" v="81255"/>
    </bk>
    <bk>
      <rc t="1" v="81256"/>
    </bk>
    <bk>
      <rc t="1" v="81257"/>
    </bk>
    <bk>
      <rc t="1" v="81258"/>
    </bk>
    <bk>
      <rc t="1" v="81259"/>
    </bk>
    <bk>
      <rc t="1" v="81260"/>
    </bk>
    <bk>
      <rc t="1" v="81261"/>
    </bk>
    <bk>
      <rc t="1" v="81262"/>
    </bk>
    <bk>
      <rc t="1" v="81263"/>
    </bk>
    <bk>
      <rc t="1" v="81264"/>
    </bk>
    <bk>
      <rc t="1" v="81265"/>
    </bk>
    <bk>
      <rc t="1" v="81266"/>
    </bk>
    <bk>
      <rc t="1" v="81267"/>
    </bk>
    <bk>
      <rc t="1" v="81268"/>
    </bk>
    <bk>
      <rc t="1" v="81269"/>
    </bk>
    <bk>
      <rc t="1" v="81270"/>
    </bk>
    <bk>
      <rc t="1" v="81271"/>
    </bk>
    <bk>
      <rc t="1" v="81272"/>
    </bk>
    <bk>
      <rc t="1" v="81273"/>
    </bk>
    <bk>
      <rc t="1" v="81274"/>
    </bk>
    <bk>
      <rc t="1" v="81275"/>
    </bk>
    <bk>
      <rc t="1" v="81276"/>
    </bk>
    <bk>
      <rc t="1" v="81277"/>
    </bk>
    <bk>
      <rc t="1" v="81278"/>
    </bk>
    <bk>
      <rc t="1" v="81279"/>
    </bk>
    <bk>
      <rc t="1" v="81280"/>
    </bk>
    <bk>
      <rc t="1" v="81281"/>
    </bk>
    <bk>
      <rc t="1" v="81282"/>
    </bk>
    <bk>
      <rc t="1" v="81283"/>
    </bk>
    <bk>
      <rc t="1" v="81284"/>
    </bk>
    <bk>
      <rc t="1" v="81285"/>
    </bk>
    <bk>
      <rc t="1" v="81286"/>
    </bk>
    <bk>
      <rc t="1" v="81287"/>
    </bk>
    <bk>
      <rc t="1" v="81288"/>
    </bk>
    <bk>
      <rc t="1" v="81289"/>
    </bk>
    <bk>
      <rc t="1" v="81290"/>
    </bk>
    <bk>
      <rc t="1" v="81291"/>
    </bk>
    <bk>
      <rc t="1" v="81292"/>
    </bk>
    <bk>
      <rc t="1" v="81293"/>
    </bk>
    <bk>
      <rc t="1" v="81294"/>
    </bk>
    <bk>
      <rc t="1" v="81295"/>
    </bk>
    <bk>
      <rc t="1" v="81296"/>
    </bk>
    <bk>
      <rc t="1" v="81297"/>
    </bk>
    <bk>
      <rc t="1" v="81298"/>
    </bk>
    <bk>
      <rc t="1" v="81299"/>
    </bk>
    <bk>
      <rc t="1" v="81300"/>
    </bk>
    <bk>
      <rc t="1" v="81301"/>
    </bk>
    <bk>
      <rc t="1" v="81302"/>
    </bk>
    <bk>
      <rc t="1" v="81303"/>
    </bk>
    <bk>
      <rc t="1" v="81304"/>
    </bk>
    <bk>
      <rc t="1" v="81305"/>
    </bk>
    <bk>
      <rc t="1" v="81306"/>
    </bk>
    <bk>
      <rc t="1" v="81307"/>
    </bk>
    <bk>
      <rc t="1" v="81308"/>
    </bk>
    <bk>
      <rc t="1" v="81309"/>
    </bk>
    <bk>
      <rc t="1" v="81310"/>
    </bk>
    <bk>
      <rc t="1" v="81311"/>
    </bk>
    <bk>
      <rc t="1" v="81312"/>
    </bk>
    <bk>
      <rc t="1" v="81313"/>
    </bk>
    <bk>
      <rc t="1" v="81314"/>
    </bk>
    <bk>
      <rc t="1" v="81315"/>
    </bk>
    <bk>
      <rc t="1" v="81316"/>
    </bk>
    <bk>
      <rc t="1" v="81317"/>
    </bk>
    <bk>
      <rc t="1" v="81318"/>
    </bk>
    <bk>
      <rc t="1" v="81319"/>
    </bk>
    <bk>
      <rc t="1" v="81320"/>
    </bk>
    <bk>
      <rc t="1" v="81321"/>
    </bk>
    <bk>
      <rc t="1" v="81322"/>
    </bk>
    <bk>
      <rc t="1" v="81323"/>
    </bk>
    <bk>
      <rc t="1" v="81324"/>
    </bk>
    <bk>
      <rc t="1" v="81325"/>
    </bk>
    <bk>
      <rc t="1" v="81326"/>
    </bk>
    <bk>
      <rc t="1" v="81327"/>
    </bk>
    <bk>
      <rc t="1" v="81328"/>
    </bk>
    <bk>
      <rc t="1" v="81329"/>
    </bk>
    <bk>
      <rc t="1" v="81330"/>
    </bk>
    <bk>
      <rc t="1" v="81331"/>
    </bk>
    <bk>
      <rc t="1" v="81332"/>
    </bk>
    <bk>
      <rc t="1" v="81333"/>
    </bk>
    <bk>
      <rc t="1" v="81334"/>
    </bk>
    <bk>
      <rc t="1" v="81335"/>
    </bk>
    <bk>
      <rc t="1" v="81336"/>
    </bk>
    <bk>
      <rc t="1" v="81337"/>
    </bk>
    <bk>
      <rc t="1" v="81338"/>
    </bk>
    <bk>
      <rc t="1" v="81339"/>
    </bk>
    <bk>
      <rc t="1" v="81340"/>
    </bk>
    <bk>
      <rc t="1" v="81341"/>
    </bk>
    <bk>
      <rc t="1" v="81342"/>
    </bk>
    <bk>
      <rc t="1" v="81343"/>
    </bk>
    <bk>
      <rc t="1" v="81344"/>
    </bk>
    <bk>
      <rc t="1" v="81345"/>
    </bk>
    <bk>
      <rc t="1" v="81346"/>
    </bk>
    <bk>
      <rc t="1" v="81347"/>
    </bk>
    <bk>
      <rc t="1" v="81348"/>
    </bk>
    <bk>
      <rc t="1" v="81349"/>
    </bk>
    <bk>
      <rc t="1" v="81350"/>
    </bk>
    <bk>
      <rc t="1" v="81351"/>
    </bk>
    <bk>
      <rc t="1" v="81352"/>
    </bk>
    <bk>
      <rc t="1" v="81353"/>
    </bk>
    <bk>
      <rc t="1" v="81354"/>
    </bk>
    <bk>
      <rc t="1" v="81355"/>
    </bk>
    <bk>
      <rc t="1" v="81356"/>
    </bk>
    <bk>
      <rc t="1" v="81357"/>
    </bk>
    <bk>
      <rc t="1" v="81358"/>
    </bk>
    <bk>
      <rc t="1" v="81359"/>
    </bk>
    <bk>
      <rc t="1" v="81360"/>
    </bk>
    <bk>
      <rc t="1" v="81361"/>
    </bk>
    <bk>
      <rc t="1" v="81362"/>
    </bk>
    <bk>
      <rc t="1" v="81363"/>
    </bk>
    <bk>
      <rc t="1" v="81364"/>
    </bk>
    <bk>
      <rc t="1" v="81365"/>
    </bk>
    <bk>
      <rc t="1" v="81366"/>
    </bk>
    <bk>
      <rc t="1" v="81367"/>
    </bk>
    <bk>
      <rc t="1" v="81368"/>
    </bk>
    <bk>
      <rc t="1" v="81369"/>
    </bk>
    <bk>
      <rc t="1" v="81370"/>
    </bk>
    <bk>
      <rc t="1" v="81371"/>
    </bk>
    <bk>
      <rc t="1" v="81372"/>
    </bk>
    <bk>
      <rc t="1" v="81373"/>
    </bk>
    <bk>
      <rc t="1" v="81374"/>
    </bk>
    <bk>
      <rc t="1" v="81375"/>
    </bk>
    <bk>
      <rc t="1" v="81376"/>
    </bk>
    <bk>
      <rc t="1" v="81377"/>
    </bk>
    <bk>
      <rc t="1" v="81378"/>
    </bk>
    <bk>
      <rc t="1" v="81379"/>
    </bk>
    <bk>
      <rc t="1" v="81380"/>
    </bk>
    <bk>
      <rc t="1" v="81381"/>
    </bk>
    <bk>
      <rc t="1" v="81382"/>
    </bk>
    <bk>
      <rc t="1" v="81383"/>
    </bk>
    <bk>
      <rc t="1" v="81384"/>
    </bk>
    <bk>
      <rc t="1" v="81385"/>
    </bk>
    <bk>
      <rc t="1" v="81386"/>
    </bk>
    <bk>
      <rc t="1" v="81387"/>
    </bk>
    <bk>
      <rc t="1" v="81388"/>
    </bk>
    <bk>
      <rc t="1" v="81389"/>
    </bk>
    <bk>
      <rc t="1" v="81390"/>
    </bk>
    <bk>
      <rc t="1" v="81391"/>
    </bk>
    <bk>
      <rc t="1" v="81392"/>
    </bk>
    <bk>
      <rc t="1" v="81393"/>
    </bk>
    <bk>
      <rc t="1" v="81394"/>
    </bk>
    <bk>
      <rc t="1" v="81395"/>
    </bk>
    <bk>
      <rc t="1" v="81396"/>
    </bk>
    <bk>
      <rc t="1" v="81397"/>
    </bk>
    <bk>
      <rc t="1" v="81398"/>
    </bk>
    <bk>
      <rc t="1" v="81399"/>
    </bk>
    <bk>
      <rc t="1" v="81400"/>
    </bk>
    <bk>
      <rc t="1" v="81401"/>
    </bk>
    <bk>
      <rc t="1" v="81402"/>
    </bk>
    <bk>
      <rc t="1" v="81403"/>
    </bk>
    <bk>
      <rc t="1" v="81404"/>
    </bk>
    <bk>
      <rc t="1" v="81405"/>
    </bk>
    <bk>
      <rc t="1" v="81406"/>
    </bk>
    <bk>
      <rc t="1" v="81407"/>
    </bk>
    <bk>
      <rc t="1" v="81408"/>
    </bk>
    <bk>
      <rc t="1" v="81409"/>
    </bk>
    <bk>
      <rc t="1" v="81410"/>
    </bk>
    <bk>
      <rc t="1" v="81411"/>
    </bk>
    <bk>
      <rc t="1" v="81412"/>
    </bk>
    <bk>
      <rc t="1" v="81413"/>
    </bk>
    <bk>
      <rc t="1" v="81414"/>
    </bk>
    <bk>
      <rc t="1" v="81415"/>
    </bk>
    <bk>
      <rc t="1" v="81416"/>
    </bk>
    <bk>
      <rc t="1" v="81417"/>
    </bk>
    <bk>
      <rc t="1" v="81418"/>
    </bk>
    <bk>
      <rc t="1" v="81419"/>
    </bk>
    <bk>
      <rc t="1" v="81420"/>
    </bk>
    <bk>
      <rc t="1" v="81421"/>
    </bk>
    <bk>
      <rc t="1" v="81422"/>
    </bk>
    <bk>
      <rc t="1" v="81423"/>
    </bk>
    <bk>
      <rc t="1" v="81424"/>
    </bk>
    <bk>
      <rc t="1" v="81425"/>
    </bk>
    <bk>
      <rc t="1" v="81426"/>
    </bk>
    <bk>
      <rc t="1" v="81427"/>
    </bk>
    <bk>
      <rc t="1" v="81428"/>
    </bk>
    <bk>
      <rc t="1" v="81429"/>
    </bk>
    <bk>
      <rc t="1" v="81430"/>
    </bk>
    <bk>
      <rc t="1" v="81431"/>
    </bk>
    <bk>
      <rc t="1" v="81432"/>
    </bk>
    <bk>
      <rc t="1" v="81433"/>
    </bk>
    <bk>
      <rc t="1" v="81434"/>
    </bk>
    <bk>
      <rc t="1" v="81435"/>
    </bk>
    <bk>
      <rc t="1" v="81436"/>
    </bk>
    <bk>
      <rc t="1" v="81437"/>
    </bk>
    <bk>
      <rc t="1" v="81438"/>
    </bk>
    <bk>
      <rc t="1" v="81439"/>
    </bk>
    <bk>
      <rc t="1" v="81440"/>
    </bk>
    <bk>
      <rc t="1" v="81441"/>
    </bk>
    <bk>
      <rc t="1" v="81442"/>
    </bk>
    <bk>
      <rc t="1" v="81443"/>
    </bk>
    <bk>
      <rc t="1" v="81444"/>
    </bk>
    <bk>
      <rc t="1" v="81445"/>
    </bk>
    <bk>
      <rc t="1" v="81446"/>
    </bk>
    <bk>
      <rc t="1" v="81447"/>
    </bk>
    <bk>
      <rc t="1" v="81448"/>
    </bk>
    <bk>
      <rc t="1" v="81449"/>
    </bk>
    <bk>
      <rc t="1" v="81450"/>
    </bk>
    <bk>
      <rc t="1" v="81451"/>
    </bk>
    <bk>
      <rc t="1" v="81452"/>
    </bk>
    <bk>
      <rc t="1" v="81453"/>
    </bk>
    <bk>
      <rc t="1" v="81454"/>
    </bk>
    <bk>
      <rc t="1" v="81455"/>
    </bk>
    <bk>
      <rc t="1" v="81456"/>
    </bk>
    <bk>
      <rc t="1" v="81457"/>
    </bk>
    <bk>
      <rc t="1" v="81458"/>
    </bk>
    <bk>
      <rc t="1" v="81459"/>
    </bk>
    <bk>
      <rc t="1" v="81460"/>
    </bk>
    <bk>
      <rc t="1" v="81461"/>
    </bk>
    <bk>
      <rc t="1" v="81462"/>
    </bk>
    <bk>
      <rc t="1" v="81463"/>
    </bk>
    <bk>
      <rc t="1" v="81464"/>
    </bk>
    <bk>
      <rc t="1" v="81465"/>
    </bk>
    <bk>
      <rc t="1" v="81466"/>
    </bk>
    <bk>
      <rc t="1" v="81467"/>
    </bk>
    <bk>
      <rc t="1" v="81468"/>
    </bk>
    <bk>
      <rc t="1" v="81469"/>
    </bk>
    <bk>
      <rc t="1" v="81470"/>
    </bk>
    <bk>
      <rc t="1" v="81471"/>
    </bk>
    <bk>
      <rc t="1" v="81472"/>
    </bk>
    <bk>
      <rc t="1" v="81473"/>
    </bk>
    <bk>
      <rc t="1" v="81474"/>
    </bk>
    <bk>
      <rc t="1" v="81475"/>
    </bk>
    <bk>
      <rc t="1" v="81476"/>
    </bk>
    <bk>
      <rc t="1" v="81477"/>
    </bk>
    <bk>
      <rc t="1" v="81478"/>
    </bk>
    <bk>
      <rc t="1" v="81479"/>
    </bk>
    <bk>
      <rc t="1" v="81480"/>
    </bk>
    <bk>
      <rc t="1" v="81481"/>
    </bk>
    <bk>
      <rc t="1" v="81482"/>
    </bk>
    <bk>
      <rc t="1" v="81483"/>
    </bk>
    <bk>
      <rc t="1" v="81484"/>
    </bk>
    <bk>
      <rc t="1" v="81485"/>
    </bk>
    <bk>
      <rc t="1" v="81486"/>
    </bk>
    <bk>
      <rc t="1" v="81487"/>
    </bk>
    <bk>
      <rc t="1" v="81488"/>
    </bk>
    <bk>
      <rc t="1" v="81489"/>
    </bk>
    <bk>
      <rc t="1" v="81490"/>
    </bk>
    <bk>
      <rc t="1" v="81491"/>
    </bk>
    <bk>
      <rc t="1" v="81492"/>
    </bk>
    <bk>
      <rc t="1" v="81493"/>
    </bk>
    <bk>
      <rc t="1" v="81494"/>
    </bk>
    <bk>
      <rc t="1" v="81495"/>
    </bk>
    <bk>
      <rc t="1" v="81496"/>
    </bk>
    <bk>
      <rc t="1" v="81497"/>
    </bk>
    <bk>
      <rc t="1" v="81498"/>
    </bk>
    <bk>
      <rc t="1" v="81499"/>
    </bk>
    <bk>
      <rc t="1" v="81500"/>
    </bk>
    <bk>
      <rc t="1" v="81501"/>
    </bk>
    <bk>
      <rc t="1" v="81502"/>
    </bk>
    <bk>
      <rc t="1" v="81503"/>
    </bk>
    <bk>
      <rc t="1" v="81504"/>
    </bk>
    <bk>
      <rc t="1" v="81505"/>
    </bk>
    <bk>
      <rc t="1" v="81506"/>
    </bk>
    <bk>
      <rc t="1" v="81507"/>
    </bk>
    <bk>
      <rc t="1" v="81508"/>
    </bk>
    <bk>
      <rc t="1" v="81509"/>
    </bk>
    <bk>
      <rc t="1" v="81510"/>
    </bk>
    <bk>
      <rc t="1" v="81511"/>
    </bk>
    <bk>
      <rc t="1" v="81512"/>
    </bk>
    <bk>
      <rc t="1" v="81513"/>
    </bk>
    <bk>
      <rc t="1" v="81514"/>
    </bk>
    <bk>
      <rc t="1" v="81515"/>
    </bk>
    <bk>
      <rc t="1" v="81516"/>
    </bk>
    <bk>
      <rc t="1" v="81517"/>
    </bk>
    <bk>
      <rc t="1" v="81518"/>
    </bk>
    <bk>
      <rc t="1" v="81519"/>
    </bk>
    <bk>
      <rc t="1" v="81520"/>
    </bk>
    <bk>
      <rc t="1" v="81521"/>
    </bk>
    <bk>
      <rc t="1" v="81522"/>
    </bk>
    <bk>
      <rc t="1" v="81523"/>
    </bk>
    <bk>
      <rc t="1" v="81524"/>
    </bk>
    <bk>
      <rc t="1" v="81525"/>
    </bk>
    <bk>
      <rc t="1" v="81526"/>
    </bk>
    <bk>
      <rc t="1" v="81527"/>
    </bk>
    <bk>
      <rc t="1" v="81528"/>
    </bk>
    <bk>
      <rc t="1" v="81529"/>
    </bk>
    <bk>
      <rc t="1" v="81530"/>
    </bk>
    <bk>
      <rc t="1" v="81531"/>
    </bk>
    <bk>
      <rc t="1" v="81532"/>
    </bk>
    <bk>
      <rc t="1" v="81533"/>
    </bk>
    <bk>
      <rc t="1" v="81534"/>
    </bk>
    <bk>
      <rc t="1" v="81535"/>
    </bk>
    <bk>
      <rc t="1" v="81536"/>
    </bk>
    <bk>
      <rc t="1" v="81537"/>
    </bk>
    <bk>
      <rc t="1" v="81538"/>
    </bk>
    <bk>
      <rc t="1" v="81539"/>
    </bk>
    <bk>
      <rc t="1" v="81540"/>
    </bk>
    <bk>
      <rc t="1" v="81541"/>
    </bk>
    <bk>
      <rc t="1" v="81542"/>
    </bk>
    <bk>
      <rc t="1" v="81543"/>
    </bk>
    <bk>
      <rc t="1" v="81544"/>
    </bk>
    <bk>
      <rc t="1" v="81545"/>
    </bk>
    <bk>
      <rc t="1" v="81546"/>
    </bk>
    <bk>
      <rc t="1" v="81547"/>
    </bk>
    <bk>
      <rc t="1" v="81548"/>
    </bk>
    <bk>
      <rc t="1" v="81549"/>
    </bk>
    <bk>
      <rc t="1" v="81550"/>
    </bk>
    <bk>
      <rc t="1" v="81551"/>
    </bk>
    <bk>
      <rc t="1" v="81552"/>
    </bk>
    <bk>
      <rc t="1" v="81553"/>
    </bk>
    <bk>
      <rc t="1" v="81554"/>
    </bk>
    <bk>
      <rc t="1" v="81555"/>
    </bk>
    <bk>
      <rc t="1" v="81556"/>
    </bk>
    <bk>
      <rc t="1" v="81557"/>
    </bk>
    <bk>
      <rc t="1" v="81558"/>
    </bk>
    <bk>
      <rc t="1" v="81559"/>
    </bk>
    <bk>
      <rc t="1" v="81560"/>
    </bk>
    <bk>
      <rc t="1" v="81561"/>
    </bk>
    <bk>
      <rc t="1" v="81562"/>
    </bk>
    <bk>
      <rc t="1" v="81563"/>
    </bk>
    <bk>
      <rc t="1" v="81564"/>
    </bk>
    <bk>
      <rc t="1" v="81565"/>
    </bk>
    <bk>
      <rc t="1" v="81566"/>
    </bk>
    <bk>
      <rc t="1" v="81567"/>
    </bk>
    <bk>
      <rc t="1" v="81568"/>
    </bk>
    <bk>
      <rc t="1" v="81569"/>
    </bk>
    <bk>
      <rc t="1" v="81570"/>
    </bk>
    <bk>
      <rc t="1" v="81571"/>
    </bk>
    <bk>
      <rc t="1" v="81572"/>
    </bk>
    <bk>
      <rc t="1" v="81573"/>
    </bk>
    <bk>
      <rc t="1" v="81574"/>
    </bk>
    <bk>
      <rc t="1" v="81575"/>
    </bk>
    <bk>
      <rc t="1" v="81576"/>
    </bk>
    <bk>
      <rc t="1" v="81577"/>
    </bk>
    <bk>
      <rc t="1" v="81578"/>
    </bk>
    <bk>
      <rc t="1" v="81579"/>
    </bk>
    <bk>
      <rc t="1" v="81580"/>
    </bk>
    <bk>
      <rc t="1" v="81581"/>
    </bk>
    <bk>
      <rc t="1" v="81582"/>
    </bk>
    <bk>
      <rc t="1" v="81583"/>
    </bk>
    <bk>
      <rc t="1" v="81584"/>
    </bk>
    <bk>
      <rc t="1" v="81585"/>
    </bk>
    <bk>
      <rc t="1" v="81586"/>
    </bk>
    <bk>
      <rc t="1" v="81587"/>
    </bk>
    <bk>
      <rc t="1" v="81588"/>
    </bk>
    <bk>
      <rc t="1" v="81589"/>
    </bk>
    <bk>
      <rc t="1" v="81590"/>
    </bk>
    <bk>
      <rc t="1" v="81591"/>
    </bk>
    <bk>
      <rc t="1" v="81592"/>
    </bk>
    <bk>
      <rc t="1" v="81593"/>
    </bk>
    <bk>
      <rc t="1" v="81594"/>
    </bk>
    <bk>
      <rc t="1" v="81595"/>
    </bk>
    <bk>
      <rc t="1" v="81596"/>
    </bk>
    <bk>
      <rc t="1" v="81597"/>
    </bk>
    <bk>
      <rc t="1" v="81598"/>
    </bk>
    <bk>
      <rc t="1" v="81599"/>
    </bk>
    <bk>
      <rc t="1" v="81600"/>
    </bk>
    <bk>
      <rc t="1" v="81601"/>
    </bk>
    <bk>
      <rc t="1" v="81602"/>
    </bk>
    <bk>
      <rc t="1" v="81603"/>
    </bk>
    <bk>
      <rc t="1" v="81604"/>
    </bk>
    <bk>
      <rc t="1" v="81605"/>
    </bk>
    <bk>
      <rc t="1" v="81606"/>
    </bk>
    <bk>
      <rc t="1" v="81607"/>
    </bk>
    <bk>
      <rc t="1" v="81608"/>
    </bk>
    <bk>
      <rc t="1" v="81609"/>
    </bk>
    <bk>
      <rc t="1" v="81610"/>
    </bk>
    <bk>
      <rc t="1" v="81611"/>
    </bk>
    <bk>
      <rc t="1" v="81612"/>
    </bk>
    <bk>
      <rc t="1" v="81613"/>
    </bk>
    <bk>
      <rc t="1" v="81614"/>
    </bk>
    <bk>
      <rc t="1" v="81615"/>
    </bk>
    <bk>
      <rc t="1" v="81616"/>
    </bk>
    <bk>
      <rc t="1" v="81617"/>
    </bk>
    <bk>
      <rc t="1" v="81618"/>
    </bk>
    <bk>
      <rc t="1" v="81619"/>
    </bk>
    <bk>
      <rc t="1" v="81620"/>
    </bk>
    <bk>
      <rc t="1" v="81621"/>
    </bk>
    <bk>
      <rc t="1" v="81622"/>
    </bk>
    <bk>
      <rc t="1" v="81623"/>
    </bk>
    <bk>
      <rc t="1" v="81624"/>
    </bk>
    <bk>
      <rc t="1" v="81625"/>
    </bk>
    <bk>
      <rc t="1" v="81626"/>
    </bk>
    <bk>
      <rc t="1" v="81627"/>
    </bk>
    <bk>
      <rc t="1" v="81628"/>
    </bk>
    <bk>
      <rc t="1" v="81629"/>
    </bk>
    <bk>
      <rc t="1" v="81630"/>
    </bk>
    <bk>
      <rc t="1" v="81631"/>
    </bk>
    <bk>
      <rc t="1" v="81632"/>
    </bk>
    <bk>
      <rc t="1" v="81633"/>
    </bk>
    <bk>
      <rc t="1" v="81634"/>
    </bk>
    <bk>
      <rc t="1" v="81635"/>
    </bk>
    <bk>
      <rc t="1" v="81636"/>
    </bk>
    <bk>
      <rc t="1" v="81637"/>
    </bk>
    <bk>
      <rc t="1" v="81638"/>
    </bk>
    <bk>
      <rc t="1" v="81639"/>
    </bk>
    <bk>
      <rc t="1" v="81640"/>
    </bk>
    <bk>
      <rc t="1" v="81641"/>
    </bk>
    <bk>
      <rc t="1" v="81642"/>
    </bk>
    <bk>
      <rc t="1" v="81643"/>
    </bk>
    <bk>
      <rc t="1" v="81644"/>
    </bk>
    <bk>
      <rc t="1" v="81645"/>
    </bk>
    <bk>
      <rc t="1" v="81646"/>
    </bk>
    <bk>
      <rc t="1" v="81647"/>
    </bk>
    <bk>
      <rc t="1" v="81648"/>
    </bk>
    <bk>
      <rc t="1" v="81649"/>
    </bk>
    <bk>
      <rc t="1" v="81650"/>
    </bk>
    <bk>
      <rc t="1" v="81651"/>
    </bk>
    <bk>
      <rc t="1" v="81652"/>
    </bk>
    <bk>
      <rc t="1" v="81653"/>
    </bk>
    <bk>
      <rc t="1" v="81654"/>
    </bk>
    <bk>
      <rc t="1" v="81655"/>
    </bk>
    <bk>
      <rc t="1" v="81656"/>
    </bk>
    <bk>
      <rc t="1" v="81657"/>
    </bk>
    <bk>
      <rc t="1" v="81658"/>
    </bk>
    <bk>
      <rc t="1" v="81659"/>
    </bk>
    <bk>
      <rc t="1" v="81660"/>
    </bk>
    <bk>
      <rc t="1" v="81661"/>
    </bk>
    <bk>
      <rc t="1" v="81662"/>
    </bk>
    <bk>
      <rc t="1" v="81663"/>
    </bk>
    <bk>
      <rc t="1" v="81664"/>
    </bk>
    <bk>
      <rc t="1" v="81665"/>
    </bk>
    <bk>
      <rc t="1" v="81666"/>
    </bk>
    <bk>
      <rc t="1" v="81667"/>
    </bk>
    <bk>
      <rc t="1" v="81668"/>
    </bk>
    <bk>
      <rc t="1" v="81669"/>
    </bk>
    <bk>
      <rc t="1" v="81670"/>
    </bk>
    <bk>
      <rc t="1" v="81671"/>
    </bk>
    <bk>
      <rc t="1" v="81672"/>
    </bk>
    <bk>
      <rc t="1" v="81673"/>
    </bk>
    <bk>
      <rc t="1" v="81674"/>
    </bk>
    <bk>
      <rc t="1" v="81675"/>
    </bk>
    <bk>
      <rc t="1" v="81676"/>
    </bk>
    <bk>
      <rc t="1" v="81677"/>
    </bk>
    <bk>
      <rc t="1" v="81678"/>
    </bk>
    <bk>
      <rc t="1" v="81679"/>
    </bk>
    <bk>
      <rc t="1" v="81680"/>
    </bk>
    <bk>
      <rc t="1" v="81681"/>
    </bk>
    <bk>
      <rc t="1" v="81682"/>
    </bk>
    <bk>
      <rc t="1" v="81683"/>
    </bk>
    <bk>
      <rc t="1" v="81684"/>
    </bk>
    <bk>
      <rc t="1" v="81685"/>
    </bk>
    <bk>
      <rc t="1" v="81686"/>
    </bk>
    <bk>
      <rc t="1" v="81687"/>
    </bk>
    <bk>
      <rc t="1" v="81688"/>
    </bk>
    <bk>
      <rc t="1" v="81689"/>
    </bk>
    <bk>
      <rc t="1" v="81690"/>
    </bk>
    <bk>
      <rc t="1" v="81691"/>
    </bk>
    <bk>
      <rc t="1" v="81692"/>
    </bk>
    <bk>
      <rc t="1" v="81693"/>
    </bk>
    <bk>
      <rc t="1" v="81694"/>
    </bk>
    <bk>
      <rc t="1" v="81695"/>
    </bk>
    <bk>
      <rc t="1" v="81696"/>
    </bk>
    <bk>
      <rc t="1" v="81697"/>
    </bk>
    <bk>
      <rc t="1" v="81698"/>
    </bk>
    <bk>
      <rc t="1" v="81699"/>
    </bk>
    <bk>
      <rc t="1" v="81700"/>
    </bk>
    <bk>
      <rc t="1" v="81701"/>
    </bk>
    <bk>
      <rc t="1" v="81702"/>
    </bk>
    <bk>
      <rc t="1" v="81703"/>
    </bk>
    <bk>
      <rc t="1" v="81704"/>
    </bk>
    <bk>
      <rc t="1" v="81705"/>
    </bk>
    <bk>
      <rc t="1" v="81706"/>
    </bk>
    <bk>
      <rc t="1" v="81707"/>
    </bk>
    <bk>
      <rc t="1" v="81708"/>
    </bk>
    <bk>
      <rc t="1" v="81709"/>
    </bk>
    <bk>
      <rc t="1" v="81710"/>
    </bk>
    <bk>
      <rc t="1" v="81711"/>
    </bk>
    <bk>
      <rc t="1" v="81712"/>
    </bk>
    <bk>
      <rc t="1" v="81713"/>
    </bk>
    <bk>
      <rc t="1" v="81714"/>
    </bk>
    <bk>
      <rc t="1" v="81715"/>
    </bk>
    <bk>
      <rc t="1" v="81716"/>
    </bk>
    <bk>
      <rc t="1" v="81717"/>
    </bk>
    <bk>
      <rc t="1" v="81718"/>
    </bk>
    <bk>
      <rc t="1" v="81719"/>
    </bk>
    <bk>
      <rc t="1" v="81720"/>
    </bk>
    <bk>
      <rc t="1" v="81721"/>
    </bk>
    <bk>
      <rc t="1" v="81722"/>
    </bk>
    <bk>
      <rc t="1" v="81723"/>
    </bk>
    <bk>
      <rc t="1" v="81724"/>
    </bk>
    <bk>
      <rc t="1" v="81725"/>
    </bk>
    <bk>
      <rc t="1" v="81726"/>
    </bk>
    <bk>
      <rc t="1" v="81727"/>
    </bk>
    <bk>
      <rc t="1" v="81728"/>
    </bk>
    <bk>
      <rc t="1" v="81729"/>
    </bk>
    <bk>
      <rc t="1" v="81730"/>
    </bk>
    <bk>
      <rc t="1" v="81731"/>
    </bk>
    <bk>
      <rc t="1" v="81732"/>
    </bk>
    <bk>
      <rc t="1" v="81733"/>
    </bk>
    <bk>
      <rc t="1" v="81734"/>
    </bk>
    <bk>
      <rc t="1" v="81735"/>
    </bk>
    <bk>
      <rc t="1" v="81736"/>
    </bk>
    <bk>
      <rc t="1" v="81737"/>
    </bk>
    <bk>
      <rc t="1" v="81738"/>
    </bk>
    <bk>
      <rc t="1" v="81739"/>
    </bk>
    <bk>
      <rc t="1" v="81740"/>
    </bk>
    <bk>
      <rc t="1" v="81741"/>
    </bk>
    <bk>
      <rc t="1" v="81742"/>
    </bk>
    <bk>
      <rc t="1" v="81743"/>
    </bk>
    <bk>
      <rc t="1" v="81744"/>
    </bk>
    <bk>
      <rc t="1" v="81745"/>
    </bk>
    <bk>
      <rc t="1" v="81746"/>
    </bk>
    <bk>
      <rc t="1" v="81747"/>
    </bk>
    <bk>
      <rc t="1" v="81748"/>
    </bk>
    <bk>
      <rc t="1" v="81749"/>
    </bk>
    <bk>
      <rc t="1" v="81750"/>
    </bk>
    <bk>
      <rc t="1" v="81751"/>
    </bk>
    <bk>
      <rc t="1" v="81752"/>
    </bk>
    <bk>
      <rc t="1" v="81753"/>
    </bk>
    <bk>
      <rc t="1" v="81754"/>
    </bk>
    <bk>
      <rc t="1" v="81755"/>
    </bk>
    <bk>
      <rc t="1" v="81756"/>
    </bk>
    <bk>
      <rc t="1" v="81757"/>
    </bk>
    <bk>
      <rc t="1" v="81758"/>
    </bk>
    <bk>
      <rc t="1" v="81759"/>
    </bk>
    <bk>
      <rc t="1" v="81760"/>
    </bk>
    <bk>
      <rc t="1" v="81761"/>
    </bk>
    <bk>
      <rc t="1" v="81762"/>
    </bk>
    <bk>
      <rc t="1" v="81763"/>
    </bk>
    <bk>
      <rc t="1" v="81764"/>
    </bk>
    <bk>
      <rc t="1" v="81765"/>
    </bk>
    <bk>
      <rc t="1" v="81766"/>
    </bk>
    <bk>
      <rc t="1" v="81767"/>
    </bk>
    <bk>
      <rc t="1" v="81768"/>
    </bk>
    <bk>
      <rc t="1" v="81769"/>
    </bk>
    <bk>
      <rc t="1" v="81770"/>
    </bk>
    <bk>
      <rc t="1" v="81771"/>
    </bk>
    <bk>
      <rc t="1" v="81772"/>
    </bk>
    <bk>
      <rc t="1" v="81773"/>
    </bk>
    <bk>
      <rc t="1" v="81774"/>
    </bk>
    <bk>
      <rc t="1" v="81775"/>
    </bk>
    <bk>
      <rc t="1" v="81776"/>
    </bk>
    <bk>
      <rc t="1" v="81777"/>
    </bk>
    <bk>
      <rc t="1" v="81778"/>
    </bk>
    <bk>
      <rc t="1" v="81779"/>
    </bk>
    <bk>
      <rc t="1" v="81780"/>
    </bk>
    <bk>
      <rc t="1" v="81781"/>
    </bk>
    <bk>
      <rc t="1" v="81782"/>
    </bk>
    <bk>
      <rc t="1" v="81783"/>
    </bk>
    <bk>
      <rc t="1" v="81784"/>
    </bk>
    <bk>
      <rc t="1" v="81785"/>
    </bk>
    <bk>
      <rc t="1" v="81786"/>
    </bk>
    <bk>
      <rc t="1" v="81787"/>
    </bk>
    <bk>
      <rc t="1" v="81788"/>
    </bk>
    <bk>
      <rc t="1" v="81789"/>
    </bk>
    <bk>
      <rc t="1" v="81790"/>
    </bk>
    <bk>
      <rc t="1" v="81791"/>
    </bk>
    <bk>
      <rc t="1" v="81792"/>
    </bk>
    <bk>
      <rc t="1" v="81793"/>
    </bk>
    <bk>
      <rc t="1" v="81794"/>
    </bk>
    <bk>
      <rc t="1" v="81795"/>
    </bk>
    <bk>
      <rc t="1" v="81796"/>
    </bk>
    <bk>
      <rc t="1" v="81797"/>
    </bk>
    <bk>
      <rc t="1" v="81798"/>
    </bk>
    <bk>
      <rc t="1" v="81799"/>
    </bk>
    <bk>
      <rc t="1" v="81800"/>
    </bk>
    <bk>
      <rc t="1" v="81801"/>
    </bk>
    <bk>
      <rc t="1" v="81802"/>
    </bk>
    <bk>
      <rc t="1" v="81803"/>
    </bk>
    <bk>
      <rc t="1" v="81804"/>
    </bk>
    <bk>
      <rc t="1" v="81805"/>
    </bk>
    <bk>
      <rc t="1" v="81806"/>
    </bk>
    <bk>
      <rc t="1" v="81807"/>
    </bk>
    <bk>
      <rc t="1" v="81808"/>
    </bk>
    <bk>
      <rc t="1" v="81809"/>
    </bk>
    <bk>
      <rc t="1" v="81810"/>
    </bk>
    <bk>
      <rc t="1" v="81811"/>
    </bk>
    <bk>
      <rc t="1" v="81812"/>
    </bk>
    <bk>
      <rc t="1" v="81813"/>
    </bk>
    <bk>
      <rc t="1" v="81814"/>
    </bk>
    <bk>
      <rc t="1" v="81815"/>
    </bk>
    <bk>
      <rc t="1" v="81816"/>
    </bk>
    <bk>
      <rc t="1" v="81817"/>
    </bk>
    <bk>
      <rc t="1" v="81818"/>
    </bk>
    <bk>
      <rc t="1" v="81819"/>
    </bk>
    <bk>
      <rc t="1" v="81820"/>
    </bk>
    <bk>
      <rc t="1" v="81821"/>
    </bk>
    <bk>
      <rc t="1" v="81822"/>
    </bk>
    <bk>
      <rc t="1" v="81823"/>
    </bk>
    <bk>
      <rc t="1" v="81824"/>
    </bk>
    <bk>
      <rc t="1" v="81825"/>
    </bk>
    <bk>
      <rc t="1" v="81826"/>
    </bk>
    <bk>
      <rc t="1" v="81827"/>
    </bk>
    <bk>
      <rc t="1" v="81828"/>
    </bk>
    <bk>
      <rc t="1" v="81829"/>
    </bk>
    <bk>
      <rc t="1" v="81830"/>
    </bk>
    <bk>
      <rc t="1" v="81831"/>
    </bk>
    <bk>
      <rc t="1" v="81832"/>
    </bk>
    <bk>
      <rc t="1" v="81833"/>
    </bk>
    <bk>
      <rc t="1" v="81834"/>
    </bk>
    <bk>
      <rc t="1" v="81835"/>
    </bk>
    <bk>
      <rc t="1" v="81836"/>
    </bk>
    <bk>
      <rc t="1" v="81837"/>
    </bk>
    <bk>
      <rc t="1" v="81838"/>
    </bk>
    <bk>
      <rc t="1" v="81839"/>
    </bk>
    <bk>
      <rc t="1" v="81840"/>
    </bk>
    <bk>
      <rc t="1" v="81841"/>
    </bk>
    <bk>
      <rc t="1" v="81842"/>
    </bk>
    <bk>
      <rc t="1" v="81843"/>
    </bk>
    <bk>
      <rc t="1" v="81844"/>
    </bk>
    <bk>
      <rc t="1" v="81845"/>
    </bk>
    <bk>
      <rc t="1" v="81846"/>
    </bk>
    <bk>
      <rc t="1" v="81847"/>
    </bk>
    <bk>
      <rc t="1" v="81848"/>
    </bk>
    <bk>
      <rc t="1" v="81849"/>
    </bk>
    <bk>
      <rc t="1" v="81850"/>
    </bk>
    <bk>
      <rc t="1" v="81851"/>
    </bk>
    <bk>
      <rc t="1" v="81852"/>
    </bk>
    <bk>
      <rc t="1" v="81853"/>
    </bk>
    <bk>
      <rc t="1" v="81854"/>
    </bk>
    <bk>
      <rc t="1" v="81855"/>
    </bk>
    <bk>
      <rc t="1" v="81856"/>
    </bk>
    <bk>
      <rc t="1" v="81857"/>
    </bk>
    <bk>
      <rc t="1" v="81858"/>
    </bk>
    <bk>
      <rc t="1" v="81859"/>
    </bk>
    <bk>
      <rc t="1" v="81860"/>
    </bk>
    <bk>
      <rc t="1" v="81861"/>
    </bk>
    <bk>
      <rc t="1" v="81862"/>
    </bk>
    <bk>
      <rc t="1" v="81863"/>
    </bk>
    <bk>
      <rc t="1" v="81864"/>
    </bk>
    <bk>
      <rc t="1" v="81865"/>
    </bk>
    <bk>
      <rc t="1" v="81866"/>
    </bk>
    <bk>
      <rc t="1" v="81867"/>
    </bk>
    <bk>
      <rc t="1" v="81868"/>
    </bk>
    <bk>
      <rc t="1" v="81869"/>
    </bk>
    <bk>
      <rc t="1" v="81870"/>
    </bk>
    <bk>
      <rc t="1" v="81871"/>
    </bk>
    <bk>
      <rc t="1" v="81872"/>
    </bk>
    <bk>
      <rc t="1" v="81873"/>
    </bk>
    <bk>
      <rc t="1" v="81874"/>
    </bk>
    <bk>
      <rc t="1" v="81875"/>
    </bk>
    <bk>
      <rc t="1" v="81876"/>
    </bk>
    <bk>
      <rc t="1" v="81877"/>
    </bk>
    <bk>
      <rc t="1" v="81878"/>
    </bk>
    <bk>
      <rc t="1" v="81879"/>
    </bk>
    <bk>
      <rc t="1" v="81880"/>
    </bk>
    <bk>
      <rc t="1" v="81881"/>
    </bk>
    <bk>
      <rc t="1" v="81882"/>
    </bk>
    <bk>
      <rc t="1" v="81883"/>
    </bk>
    <bk>
      <rc t="1" v="81884"/>
    </bk>
    <bk>
      <rc t="1" v="81885"/>
    </bk>
    <bk>
      <rc t="1" v="81886"/>
    </bk>
    <bk>
      <rc t="1" v="81887"/>
    </bk>
    <bk>
      <rc t="1" v="81888"/>
    </bk>
    <bk>
      <rc t="1" v="81889"/>
    </bk>
    <bk>
      <rc t="1" v="81890"/>
    </bk>
    <bk>
      <rc t="1" v="81891"/>
    </bk>
    <bk>
      <rc t="1" v="81892"/>
    </bk>
    <bk>
      <rc t="1" v="81893"/>
    </bk>
    <bk>
      <rc t="1" v="81894"/>
    </bk>
    <bk>
      <rc t="1" v="81895"/>
    </bk>
    <bk>
      <rc t="1" v="81896"/>
    </bk>
    <bk>
      <rc t="1" v="81897"/>
    </bk>
    <bk>
      <rc t="1" v="81898"/>
    </bk>
    <bk>
      <rc t="1" v="81899"/>
    </bk>
    <bk>
      <rc t="1" v="81900"/>
    </bk>
    <bk>
      <rc t="1" v="81901"/>
    </bk>
    <bk>
      <rc t="1" v="81902"/>
    </bk>
    <bk>
      <rc t="1" v="81903"/>
    </bk>
    <bk>
      <rc t="1" v="81904"/>
    </bk>
    <bk>
      <rc t="1" v="81905"/>
    </bk>
    <bk>
      <rc t="1" v="81906"/>
    </bk>
    <bk>
      <rc t="1" v="81907"/>
    </bk>
    <bk>
      <rc t="1" v="81908"/>
    </bk>
    <bk>
      <rc t="1" v="81909"/>
    </bk>
    <bk>
      <rc t="1" v="81910"/>
    </bk>
    <bk>
      <rc t="1" v="81911"/>
    </bk>
    <bk>
      <rc t="1" v="81912"/>
    </bk>
    <bk>
      <rc t="1" v="81913"/>
    </bk>
    <bk>
      <rc t="1" v="81914"/>
    </bk>
    <bk>
      <rc t="1" v="81915"/>
    </bk>
    <bk>
      <rc t="1" v="81916"/>
    </bk>
    <bk>
      <rc t="1" v="81917"/>
    </bk>
    <bk>
      <rc t="1" v="81918"/>
    </bk>
    <bk>
      <rc t="1" v="81919"/>
    </bk>
    <bk>
      <rc t="1" v="81920"/>
    </bk>
    <bk>
      <rc t="1" v="81921"/>
    </bk>
    <bk>
      <rc t="1" v="81922"/>
    </bk>
    <bk>
      <rc t="1" v="81923"/>
    </bk>
    <bk>
      <rc t="1" v="81924"/>
    </bk>
    <bk>
      <rc t="1" v="81925"/>
    </bk>
    <bk>
      <rc t="1" v="81926"/>
    </bk>
    <bk>
      <rc t="1" v="81927"/>
    </bk>
    <bk>
      <rc t="1" v="81928"/>
    </bk>
    <bk>
      <rc t="1" v="81929"/>
    </bk>
    <bk>
      <rc t="1" v="81930"/>
    </bk>
    <bk>
      <rc t="1" v="81931"/>
    </bk>
    <bk>
      <rc t="1" v="81932"/>
    </bk>
    <bk>
      <rc t="1" v="81933"/>
    </bk>
    <bk>
      <rc t="1" v="81934"/>
    </bk>
    <bk>
      <rc t="1" v="81935"/>
    </bk>
    <bk>
      <rc t="1" v="81936"/>
    </bk>
    <bk>
      <rc t="1" v="81937"/>
    </bk>
    <bk>
      <rc t="1" v="81938"/>
    </bk>
    <bk>
      <rc t="1" v="81939"/>
    </bk>
    <bk>
      <rc t="1" v="81940"/>
    </bk>
    <bk>
      <rc t="1" v="81941"/>
    </bk>
    <bk>
      <rc t="1" v="81942"/>
    </bk>
    <bk>
      <rc t="1" v="81943"/>
    </bk>
    <bk>
      <rc t="1" v="81944"/>
    </bk>
    <bk>
      <rc t="1" v="81945"/>
    </bk>
    <bk>
      <rc t="1" v="81946"/>
    </bk>
    <bk>
      <rc t="1" v="81947"/>
    </bk>
    <bk>
      <rc t="1" v="81948"/>
    </bk>
    <bk>
      <rc t="1" v="81949"/>
    </bk>
    <bk>
      <rc t="1" v="81950"/>
    </bk>
    <bk>
      <rc t="1" v="81951"/>
    </bk>
    <bk>
      <rc t="1" v="81952"/>
    </bk>
    <bk>
      <rc t="1" v="81953"/>
    </bk>
    <bk>
      <rc t="1" v="81954"/>
    </bk>
    <bk>
      <rc t="1" v="81955"/>
    </bk>
    <bk>
      <rc t="1" v="81956"/>
    </bk>
    <bk>
      <rc t="1" v="81957"/>
    </bk>
    <bk>
      <rc t="1" v="81958"/>
    </bk>
    <bk>
      <rc t="1" v="81959"/>
    </bk>
    <bk>
      <rc t="1" v="81960"/>
    </bk>
    <bk>
      <rc t="1" v="81961"/>
    </bk>
    <bk>
      <rc t="1" v="81962"/>
    </bk>
    <bk>
      <rc t="1" v="81963"/>
    </bk>
    <bk>
      <rc t="1" v="81964"/>
    </bk>
    <bk>
      <rc t="1" v="81965"/>
    </bk>
    <bk>
      <rc t="1" v="81966"/>
    </bk>
    <bk>
      <rc t="1" v="81967"/>
    </bk>
    <bk>
      <rc t="1" v="81968"/>
    </bk>
    <bk>
      <rc t="1" v="81969"/>
    </bk>
    <bk>
      <rc t="1" v="81970"/>
    </bk>
    <bk>
      <rc t="1" v="81971"/>
    </bk>
    <bk>
      <rc t="1" v="81972"/>
    </bk>
    <bk>
      <rc t="1" v="81973"/>
    </bk>
    <bk>
      <rc t="1" v="81974"/>
    </bk>
    <bk>
      <rc t="1" v="81975"/>
    </bk>
    <bk>
      <rc t="1" v="81976"/>
    </bk>
    <bk>
      <rc t="1" v="81977"/>
    </bk>
    <bk>
      <rc t="1" v="81978"/>
    </bk>
    <bk>
      <rc t="1" v="81979"/>
    </bk>
    <bk>
      <rc t="1" v="81980"/>
    </bk>
    <bk>
      <rc t="1" v="81981"/>
    </bk>
    <bk>
      <rc t="1" v="81982"/>
    </bk>
    <bk>
      <rc t="1" v="81983"/>
    </bk>
    <bk>
      <rc t="1" v="81984"/>
    </bk>
    <bk>
      <rc t="1" v="81985"/>
    </bk>
    <bk>
      <rc t="1" v="81986"/>
    </bk>
    <bk>
      <rc t="1" v="81987"/>
    </bk>
    <bk>
      <rc t="1" v="81988"/>
    </bk>
    <bk>
      <rc t="1" v="81989"/>
    </bk>
    <bk>
      <rc t="1" v="81990"/>
    </bk>
    <bk>
      <rc t="1" v="81991"/>
    </bk>
    <bk>
      <rc t="1" v="81992"/>
    </bk>
    <bk>
      <rc t="1" v="81993"/>
    </bk>
    <bk>
      <rc t="1" v="81994"/>
    </bk>
    <bk>
      <rc t="1" v="81995"/>
    </bk>
    <bk>
      <rc t="1" v="81996"/>
    </bk>
    <bk>
      <rc t="1" v="81997"/>
    </bk>
    <bk>
      <rc t="1" v="81998"/>
    </bk>
    <bk>
      <rc t="1" v="81999"/>
    </bk>
    <bk>
      <rc t="1" v="82000"/>
    </bk>
    <bk>
      <rc t="1" v="82001"/>
    </bk>
    <bk>
      <rc t="1" v="82002"/>
    </bk>
    <bk>
      <rc t="1" v="82003"/>
    </bk>
    <bk>
      <rc t="1" v="82004"/>
    </bk>
    <bk>
      <rc t="1" v="82005"/>
    </bk>
    <bk>
      <rc t="1" v="82006"/>
    </bk>
    <bk>
      <rc t="1" v="82007"/>
    </bk>
    <bk>
      <rc t="1" v="82008"/>
    </bk>
    <bk>
      <rc t="1" v="82009"/>
    </bk>
    <bk>
      <rc t="1" v="82010"/>
    </bk>
    <bk>
      <rc t="1" v="82011"/>
    </bk>
    <bk>
      <rc t="1" v="82012"/>
    </bk>
    <bk>
      <rc t="1" v="82013"/>
    </bk>
    <bk>
      <rc t="1" v="82014"/>
    </bk>
    <bk>
      <rc t="1" v="82015"/>
    </bk>
    <bk>
      <rc t="1" v="82016"/>
    </bk>
    <bk>
      <rc t="1" v="82017"/>
    </bk>
    <bk>
      <rc t="1" v="82018"/>
    </bk>
    <bk>
      <rc t="1" v="82019"/>
    </bk>
    <bk>
      <rc t="1" v="82020"/>
    </bk>
    <bk>
      <rc t="1" v="82021"/>
    </bk>
    <bk>
      <rc t="1" v="82022"/>
    </bk>
    <bk>
      <rc t="1" v="82023"/>
    </bk>
    <bk>
      <rc t="1" v="82024"/>
    </bk>
    <bk>
      <rc t="1" v="82025"/>
    </bk>
    <bk>
      <rc t="1" v="82026"/>
    </bk>
    <bk>
      <rc t="1" v="82027"/>
    </bk>
    <bk>
      <rc t="1" v="82028"/>
    </bk>
    <bk>
      <rc t="1" v="82029"/>
    </bk>
    <bk>
      <rc t="1" v="82030"/>
    </bk>
    <bk>
      <rc t="1" v="82031"/>
    </bk>
    <bk>
      <rc t="1" v="82032"/>
    </bk>
    <bk>
      <rc t="1" v="82033"/>
    </bk>
    <bk>
      <rc t="1" v="82034"/>
    </bk>
    <bk>
      <rc t="1" v="82035"/>
    </bk>
    <bk>
      <rc t="1" v="82036"/>
    </bk>
    <bk>
      <rc t="1" v="82037"/>
    </bk>
    <bk>
      <rc t="1" v="82038"/>
    </bk>
    <bk>
      <rc t="1" v="82039"/>
    </bk>
    <bk>
      <rc t="1" v="82040"/>
    </bk>
    <bk>
      <rc t="1" v="82041"/>
    </bk>
    <bk>
      <rc t="1" v="82042"/>
    </bk>
    <bk>
      <rc t="1" v="82043"/>
    </bk>
    <bk>
      <rc t="1" v="82044"/>
    </bk>
    <bk>
      <rc t="1" v="82045"/>
    </bk>
    <bk>
      <rc t="1" v="82046"/>
    </bk>
    <bk>
      <rc t="1" v="82047"/>
    </bk>
    <bk>
      <rc t="1" v="82048"/>
    </bk>
    <bk>
      <rc t="1" v="82049"/>
    </bk>
    <bk>
      <rc t="1" v="82050"/>
    </bk>
    <bk>
      <rc t="1" v="82051"/>
    </bk>
    <bk>
      <rc t="1" v="82052"/>
    </bk>
    <bk>
      <rc t="1" v="82053"/>
    </bk>
    <bk>
      <rc t="1" v="82054"/>
    </bk>
    <bk>
      <rc t="1" v="82055"/>
    </bk>
    <bk>
      <rc t="1" v="82056"/>
    </bk>
    <bk>
      <rc t="1" v="82057"/>
    </bk>
    <bk>
      <rc t="1" v="82058"/>
    </bk>
    <bk>
      <rc t="1" v="82059"/>
    </bk>
    <bk>
      <rc t="1" v="82060"/>
    </bk>
    <bk>
      <rc t="1" v="82061"/>
    </bk>
    <bk>
      <rc t="1" v="82062"/>
    </bk>
    <bk>
      <rc t="1" v="82063"/>
    </bk>
    <bk>
      <rc t="1" v="82064"/>
    </bk>
    <bk>
      <rc t="1" v="82065"/>
    </bk>
    <bk>
      <rc t="1" v="82066"/>
    </bk>
    <bk>
      <rc t="1" v="82067"/>
    </bk>
    <bk>
      <rc t="1" v="82068"/>
    </bk>
    <bk>
      <rc t="1" v="82069"/>
    </bk>
    <bk>
      <rc t="1" v="82070"/>
    </bk>
    <bk>
      <rc t="1" v="82071"/>
    </bk>
    <bk>
      <rc t="1" v="82072"/>
    </bk>
    <bk>
      <rc t="1" v="82073"/>
    </bk>
    <bk>
      <rc t="1" v="82074"/>
    </bk>
    <bk>
      <rc t="1" v="82075"/>
    </bk>
    <bk>
      <rc t="1" v="82076"/>
    </bk>
    <bk>
      <rc t="1" v="82077"/>
    </bk>
    <bk>
      <rc t="1" v="82078"/>
    </bk>
    <bk>
      <rc t="1" v="82079"/>
    </bk>
    <bk>
      <rc t="1" v="82080"/>
    </bk>
    <bk>
      <rc t="1" v="82081"/>
    </bk>
    <bk>
      <rc t="1" v="82082"/>
    </bk>
    <bk>
      <rc t="1" v="82083"/>
    </bk>
    <bk>
      <rc t="1" v="82084"/>
    </bk>
    <bk>
      <rc t="1" v="82085"/>
    </bk>
    <bk>
      <rc t="1" v="82086"/>
    </bk>
    <bk>
      <rc t="1" v="82087"/>
    </bk>
    <bk>
      <rc t="1" v="82088"/>
    </bk>
    <bk>
      <rc t="1" v="82089"/>
    </bk>
    <bk>
      <rc t="1" v="82090"/>
    </bk>
    <bk>
      <rc t="1" v="82091"/>
    </bk>
    <bk>
      <rc t="1" v="82092"/>
    </bk>
    <bk>
      <rc t="1" v="82093"/>
    </bk>
    <bk>
      <rc t="1" v="82094"/>
    </bk>
    <bk>
      <rc t="1" v="82095"/>
    </bk>
    <bk>
      <rc t="1" v="82096"/>
    </bk>
    <bk>
      <rc t="1" v="82097"/>
    </bk>
    <bk>
      <rc t="1" v="82098"/>
    </bk>
    <bk>
      <rc t="1" v="82099"/>
    </bk>
    <bk>
      <rc t="1" v="82100"/>
    </bk>
    <bk>
      <rc t="1" v="82101"/>
    </bk>
    <bk>
      <rc t="1" v="82102"/>
    </bk>
    <bk>
      <rc t="1" v="82103"/>
    </bk>
    <bk>
      <rc t="1" v="82104"/>
    </bk>
    <bk>
      <rc t="1" v="82105"/>
    </bk>
    <bk>
      <rc t="1" v="82106"/>
    </bk>
    <bk>
      <rc t="1" v="82107"/>
    </bk>
    <bk>
      <rc t="1" v="82108"/>
    </bk>
    <bk>
      <rc t="1" v="82109"/>
    </bk>
    <bk>
      <rc t="1" v="82110"/>
    </bk>
    <bk>
      <rc t="1" v="82111"/>
    </bk>
    <bk>
      <rc t="1" v="82112"/>
    </bk>
    <bk>
      <rc t="1" v="82113"/>
    </bk>
    <bk>
      <rc t="1" v="82114"/>
    </bk>
    <bk>
      <rc t="1" v="82115"/>
    </bk>
    <bk>
      <rc t="1" v="82116"/>
    </bk>
    <bk>
      <rc t="1" v="82117"/>
    </bk>
    <bk>
      <rc t="1" v="82118"/>
    </bk>
    <bk>
      <rc t="1" v="82119"/>
    </bk>
    <bk>
      <rc t="1" v="82120"/>
    </bk>
    <bk>
      <rc t="1" v="82121"/>
    </bk>
    <bk>
      <rc t="1" v="82122"/>
    </bk>
    <bk>
      <rc t="1" v="82123"/>
    </bk>
    <bk>
      <rc t="1" v="82124"/>
    </bk>
    <bk>
      <rc t="1" v="82125"/>
    </bk>
    <bk>
      <rc t="1" v="82126"/>
    </bk>
    <bk>
      <rc t="1" v="82127"/>
    </bk>
    <bk>
      <rc t="1" v="82128"/>
    </bk>
    <bk>
      <rc t="1" v="82129"/>
    </bk>
    <bk>
      <rc t="1" v="82130"/>
    </bk>
    <bk>
      <rc t="1" v="82131"/>
    </bk>
    <bk>
      <rc t="1" v="82132"/>
    </bk>
    <bk>
      <rc t="1" v="82133"/>
    </bk>
    <bk>
      <rc t="1" v="82134"/>
    </bk>
    <bk>
      <rc t="1" v="82135"/>
    </bk>
    <bk>
      <rc t="1" v="82136"/>
    </bk>
    <bk>
      <rc t="1" v="82137"/>
    </bk>
    <bk>
      <rc t="1" v="82138"/>
    </bk>
    <bk>
      <rc t="1" v="82139"/>
    </bk>
    <bk>
      <rc t="1" v="82140"/>
    </bk>
    <bk>
      <rc t="1" v="82141"/>
    </bk>
    <bk>
      <rc t="1" v="82142"/>
    </bk>
    <bk>
      <rc t="1" v="82143"/>
    </bk>
    <bk>
      <rc t="1" v="82144"/>
    </bk>
    <bk>
      <rc t="1" v="82145"/>
    </bk>
    <bk>
      <rc t="1" v="82146"/>
    </bk>
    <bk>
      <rc t="1" v="82147"/>
    </bk>
    <bk>
      <rc t="1" v="82148"/>
    </bk>
    <bk>
      <rc t="1" v="82149"/>
    </bk>
    <bk>
      <rc t="1" v="82150"/>
    </bk>
    <bk>
      <rc t="1" v="82151"/>
    </bk>
    <bk>
      <rc t="1" v="82152"/>
    </bk>
    <bk>
      <rc t="1" v="82153"/>
    </bk>
    <bk>
      <rc t="1" v="82154"/>
    </bk>
    <bk>
      <rc t="1" v="82155"/>
    </bk>
    <bk>
      <rc t="1" v="82156"/>
    </bk>
    <bk>
      <rc t="1" v="82157"/>
    </bk>
    <bk>
      <rc t="1" v="82158"/>
    </bk>
    <bk>
      <rc t="1" v="82159"/>
    </bk>
    <bk>
      <rc t="1" v="82160"/>
    </bk>
    <bk>
      <rc t="1" v="82161"/>
    </bk>
    <bk>
      <rc t="1" v="82162"/>
    </bk>
    <bk>
      <rc t="1" v="82163"/>
    </bk>
    <bk>
      <rc t="1" v="82164"/>
    </bk>
    <bk>
      <rc t="1" v="82165"/>
    </bk>
    <bk>
      <rc t="1" v="82166"/>
    </bk>
    <bk>
      <rc t="1" v="82167"/>
    </bk>
    <bk>
      <rc t="1" v="82168"/>
    </bk>
    <bk>
      <rc t="1" v="82169"/>
    </bk>
    <bk>
      <rc t="1" v="82170"/>
    </bk>
    <bk>
      <rc t="1" v="82171"/>
    </bk>
    <bk>
      <rc t="1" v="82172"/>
    </bk>
    <bk>
      <rc t="1" v="82173"/>
    </bk>
    <bk>
      <rc t="1" v="82174"/>
    </bk>
    <bk>
      <rc t="1" v="82175"/>
    </bk>
    <bk>
      <rc t="1" v="82176"/>
    </bk>
    <bk>
      <rc t="1" v="82177"/>
    </bk>
    <bk>
      <rc t="1" v="82178"/>
    </bk>
    <bk>
      <rc t="1" v="82179"/>
    </bk>
    <bk>
      <rc t="1" v="82180"/>
    </bk>
    <bk>
      <rc t="1" v="82181"/>
    </bk>
    <bk>
      <rc t="1" v="82182"/>
    </bk>
    <bk>
      <rc t="1" v="82183"/>
    </bk>
    <bk>
      <rc t="1" v="82184"/>
    </bk>
    <bk>
      <rc t="1" v="82185"/>
    </bk>
    <bk>
      <rc t="1" v="82186"/>
    </bk>
    <bk>
      <rc t="1" v="82187"/>
    </bk>
    <bk>
      <rc t="1" v="82188"/>
    </bk>
    <bk>
      <rc t="1" v="82189"/>
    </bk>
    <bk>
      <rc t="1" v="82190"/>
    </bk>
    <bk>
      <rc t="1" v="82191"/>
    </bk>
    <bk>
      <rc t="1" v="82192"/>
    </bk>
    <bk>
      <rc t="1" v="82193"/>
    </bk>
    <bk>
      <rc t="1" v="82194"/>
    </bk>
    <bk>
      <rc t="1" v="82195"/>
    </bk>
    <bk>
      <rc t="1" v="82196"/>
    </bk>
    <bk>
      <rc t="1" v="82197"/>
    </bk>
    <bk>
      <rc t="1" v="82198"/>
    </bk>
    <bk>
      <rc t="1" v="82199"/>
    </bk>
    <bk>
      <rc t="1" v="82200"/>
    </bk>
    <bk>
      <rc t="1" v="82201"/>
    </bk>
    <bk>
      <rc t="1" v="82202"/>
    </bk>
    <bk>
      <rc t="1" v="82203"/>
    </bk>
    <bk>
      <rc t="1" v="82204"/>
    </bk>
    <bk>
      <rc t="1" v="82205"/>
    </bk>
    <bk>
      <rc t="1" v="82206"/>
    </bk>
    <bk>
      <rc t="1" v="82207"/>
    </bk>
    <bk>
      <rc t="1" v="82208"/>
    </bk>
    <bk>
      <rc t="1" v="82209"/>
    </bk>
    <bk>
      <rc t="1" v="82210"/>
    </bk>
    <bk>
      <rc t="1" v="82211"/>
    </bk>
    <bk>
      <rc t="1" v="82212"/>
    </bk>
    <bk>
      <rc t="1" v="82213"/>
    </bk>
    <bk>
      <rc t="1" v="82214"/>
    </bk>
    <bk>
      <rc t="1" v="82215"/>
    </bk>
    <bk>
      <rc t="1" v="82216"/>
    </bk>
    <bk>
      <rc t="1" v="82217"/>
    </bk>
    <bk>
      <rc t="1" v="82218"/>
    </bk>
    <bk>
      <rc t="1" v="82219"/>
    </bk>
    <bk>
      <rc t="1" v="82220"/>
    </bk>
    <bk>
      <rc t="1" v="82221"/>
    </bk>
    <bk>
      <rc t="1" v="82222"/>
    </bk>
    <bk>
      <rc t="1" v="82223"/>
    </bk>
    <bk>
      <rc t="1" v="82224"/>
    </bk>
    <bk>
      <rc t="1" v="82225"/>
    </bk>
    <bk>
      <rc t="1" v="82226"/>
    </bk>
    <bk>
      <rc t="1" v="82227"/>
    </bk>
    <bk>
      <rc t="1" v="82228"/>
    </bk>
    <bk>
      <rc t="1" v="82229"/>
    </bk>
    <bk>
      <rc t="1" v="82230"/>
    </bk>
    <bk>
      <rc t="1" v="82231"/>
    </bk>
    <bk>
      <rc t="1" v="82232"/>
    </bk>
    <bk>
      <rc t="1" v="82233"/>
    </bk>
    <bk>
      <rc t="1" v="82234"/>
    </bk>
    <bk>
      <rc t="1" v="82235"/>
    </bk>
    <bk>
      <rc t="1" v="82236"/>
    </bk>
    <bk>
      <rc t="1" v="82237"/>
    </bk>
    <bk>
      <rc t="1" v="82238"/>
    </bk>
    <bk>
      <rc t="1" v="82239"/>
    </bk>
    <bk>
      <rc t="1" v="82240"/>
    </bk>
    <bk>
      <rc t="1" v="82241"/>
    </bk>
    <bk>
      <rc t="1" v="82242"/>
    </bk>
    <bk>
      <rc t="1" v="82243"/>
    </bk>
    <bk>
      <rc t="1" v="82244"/>
    </bk>
    <bk>
      <rc t="1" v="82245"/>
    </bk>
    <bk>
      <rc t="1" v="82246"/>
    </bk>
    <bk>
      <rc t="1" v="82247"/>
    </bk>
    <bk>
      <rc t="1" v="82248"/>
    </bk>
    <bk>
      <rc t="1" v="82249"/>
    </bk>
    <bk>
      <rc t="1" v="82250"/>
    </bk>
    <bk>
      <rc t="1" v="82251"/>
    </bk>
    <bk>
      <rc t="1" v="82252"/>
    </bk>
    <bk>
      <rc t="1" v="82253"/>
    </bk>
    <bk>
      <rc t="1" v="82254"/>
    </bk>
    <bk>
      <rc t="1" v="82255"/>
    </bk>
    <bk>
      <rc t="1" v="82256"/>
    </bk>
    <bk>
      <rc t="1" v="82257"/>
    </bk>
    <bk>
      <rc t="1" v="82258"/>
    </bk>
    <bk>
      <rc t="1" v="82259"/>
    </bk>
    <bk>
      <rc t="1" v="82260"/>
    </bk>
    <bk>
      <rc t="1" v="82261"/>
    </bk>
    <bk>
      <rc t="1" v="82262"/>
    </bk>
    <bk>
      <rc t="1" v="82263"/>
    </bk>
    <bk>
      <rc t="1" v="82264"/>
    </bk>
    <bk>
      <rc t="1" v="82265"/>
    </bk>
    <bk>
      <rc t="1" v="82266"/>
    </bk>
    <bk>
      <rc t="1" v="82267"/>
    </bk>
    <bk>
      <rc t="1" v="82268"/>
    </bk>
    <bk>
      <rc t="1" v="82269"/>
    </bk>
    <bk>
      <rc t="1" v="82270"/>
    </bk>
    <bk>
      <rc t="1" v="82271"/>
    </bk>
    <bk>
      <rc t="1" v="82272"/>
    </bk>
    <bk>
      <rc t="1" v="82273"/>
    </bk>
    <bk>
      <rc t="1" v="82274"/>
    </bk>
    <bk>
      <rc t="1" v="82275"/>
    </bk>
    <bk>
      <rc t="1" v="82276"/>
    </bk>
    <bk>
      <rc t="1" v="82277"/>
    </bk>
    <bk>
      <rc t="1" v="82278"/>
    </bk>
    <bk>
      <rc t="1" v="82279"/>
    </bk>
    <bk>
      <rc t="1" v="82280"/>
    </bk>
    <bk>
      <rc t="1" v="82281"/>
    </bk>
    <bk>
      <rc t="1" v="82282"/>
    </bk>
    <bk>
      <rc t="1" v="82283"/>
    </bk>
    <bk>
      <rc t="1" v="82284"/>
    </bk>
    <bk>
      <rc t="1" v="82285"/>
    </bk>
    <bk>
      <rc t="1" v="82286"/>
    </bk>
    <bk>
      <rc t="1" v="82287"/>
    </bk>
    <bk>
      <rc t="1" v="82288"/>
    </bk>
    <bk>
      <rc t="1" v="82289"/>
    </bk>
    <bk>
      <rc t="1" v="82290"/>
    </bk>
    <bk>
      <rc t="1" v="82291"/>
    </bk>
    <bk>
      <rc t="1" v="82292"/>
    </bk>
    <bk>
      <rc t="1" v="82293"/>
    </bk>
    <bk>
      <rc t="1" v="82294"/>
    </bk>
    <bk>
      <rc t="1" v="82295"/>
    </bk>
    <bk>
      <rc t="1" v="82296"/>
    </bk>
    <bk>
      <rc t="1" v="82297"/>
    </bk>
    <bk>
      <rc t="1" v="82298"/>
    </bk>
    <bk>
      <rc t="1" v="82299"/>
    </bk>
    <bk>
      <rc t="1" v="82300"/>
    </bk>
    <bk>
      <rc t="1" v="82301"/>
    </bk>
    <bk>
      <rc t="1" v="82302"/>
    </bk>
    <bk>
      <rc t="1" v="82303"/>
    </bk>
    <bk>
      <rc t="1" v="82304"/>
    </bk>
    <bk>
      <rc t="1" v="82305"/>
    </bk>
    <bk>
      <rc t="1" v="82306"/>
    </bk>
    <bk>
      <rc t="1" v="82307"/>
    </bk>
    <bk>
      <rc t="1" v="82308"/>
    </bk>
    <bk>
      <rc t="1" v="82309"/>
    </bk>
    <bk>
      <rc t="1" v="82310"/>
    </bk>
    <bk>
      <rc t="1" v="82311"/>
    </bk>
    <bk>
      <rc t="1" v="82312"/>
    </bk>
    <bk>
      <rc t="1" v="82313"/>
    </bk>
    <bk>
      <rc t="1" v="82314"/>
    </bk>
    <bk>
      <rc t="1" v="82315"/>
    </bk>
    <bk>
      <rc t="1" v="82316"/>
    </bk>
    <bk>
      <rc t="1" v="82317"/>
    </bk>
    <bk>
      <rc t="1" v="82318"/>
    </bk>
    <bk>
      <rc t="1" v="82319"/>
    </bk>
    <bk>
      <rc t="1" v="82320"/>
    </bk>
    <bk>
      <rc t="1" v="82321"/>
    </bk>
    <bk>
      <rc t="1" v="82322"/>
    </bk>
    <bk>
      <rc t="1" v="82323"/>
    </bk>
    <bk>
      <rc t="1" v="82324"/>
    </bk>
    <bk>
      <rc t="1" v="82325"/>
    </bk>
    <bk>
      <rc t="1" v="82326"/>
    </bk>
    <bk>
      <rc t="1" v="82327"/>
    </bk>
    <bk>
      <rc t="1" v="82328"/>
    </bk>
    <bk>
      <rc t="1" v="82329"/>
    </bk>
    <bk>
      <rc t="1" v="82330"/>
    </bk>
    <bk>
      <rc t="1" v="82331"/>
    </bk>
    <bk>
      <rc t="1" v="82332"/>
    </bk>
    <bk>
      <rc t="1" v="82333"/>
    </bk>
    <bk>
      <rc t="1" v="82334"/>
    </bk>
    <bk>
      <rc t="1" v="82335"/>
    </bk>
    <bk>
      <rc t="1" v="82336"/>
    </bk>
    <bk>
      <rc t="1" v="82337"/>
    </bk>
    <bk>
      <rc t="1" v="82338"/>
    </bk>
    <bk>
      <rc t="1" v="82339"/>
    </bk>
    <bk>
      <rc t="1" v="82340"/>
    </bk>
    <bk>
      <rc t="1" v="82341"/>
    </bk>
    <bk>
      <rc t="1" v="82342"/>
    </bk>
    <bk>
      <rc t="1" v="82343"/>
    </bk>
    <bk>
      <rc t="1" v="82344"/>
    </bk>
    <bk>
      <rc t="1" v="82345"/>
    </bk>
    <bk>
      <rc t="1" v="82346"/>
    </bk>
    <bk>
      <rc t="1" v="82347"/>
    </bk>
    <bk>
      <rc t="1" v="82348"/>
    </bk>
    <bk>
      <rc t="1" v="82349"/>
    </bk>
    <bk>
      <rc t="1" v="82350"/>
    </bk>
    <bk>
      <rc t="1" v="82351"/>
    </bk>
    <bk>
      <rc t="1" v="82352"/>
    </bk>
    <bk>
      <rc t="1" v="82353"/>
    </bk>
    <bk>
      <rc t="1" v="82354"/>
    </bk>
    <bk>
      <rc t="1" v="82355"/>
    </bk>
    <bk>
      <rc t="1" v="82356"/>
    </bk>
    <bk>
      <rc t="1" v="82357"/>
    </bk>
    <bk>
      <rc t="1" v="82358"/>
    </bk>
    <bk>
      <rc t="1" v="82359"/>
    </bk>
    <bk>
      <rc t="1" v="82360"/>
    </bk>
    <bk>
      <rc t="1" v="82361"/>
    </bk>
    <bk>
      <rc t="1" v="82362"/>
    </bk>
    <bk>
      <rc t="1" v="82363"/>
    </bk>
    <bk>
      <rc t="1" v="82364"/>
    </bk>
    <bk>
      <rc t="1" v="82365"/>
    </bk>
    <bk>
      <rc t="1" v="82366"/>
    </bk>
    <bk>
      <rc t="1" v="82367"/>
    </bk>
    <bk>
      <rc t="1" v="82368"/>
    </bk>
    <bk>
      <rc t="1" v="82369"/>
    </bk>
    <bk>
      <rc t="1" v="82370"/>
    </bk>
    <bk>
      <rc t="1" v="82371"/>
    </bk>
    <bk>
      <rc t="1" v="82372"/>
    </bk>
    <bk>
      <rc t="1" v="82373"/>
    </bk>
    <bk>
      <rc t="1" v="82374"/>
    </bk>
    <bk>
      <rc t="1" v="82375"/>
    </bk>
    <bk>
      <rc t="1" v="82376"/>
    </bk>
    <bk>
      <rc t="1" v="82377"/>
    </bk>
    <bk>
      <rc t="1" v="82378"/>
    </bk>
    <bk>
      <rc t="1" v="82379"/>
    </bk>
    <bk>
      <rc t="1" v="82380"/>
    </bk>
    <bk>
      <rc t="1" v="82381"/>
    </bk>
    <bk>
      <rc t="1" v="82382"/>
    </bk>
    <bk>
      <rc t="1" v="82383"/>
    </bk>
    <bk>
      <rc t="1" v="82384"/>
    </bk>
    <bk>
      <rc t="1" v="82385"/>
    </bk>
    <bk>
      <rc t="1" v="82386"/>
    </bk>
    <bk>
      <rc t="1" v="82387"/>
    </bk>
    <bk>
      <rc t="1" v="82388"/>
    </bk>
    <bk>
      <rc t="1" v="82389"/>
    </bk>
    <bk>
      <rc t="1" v="82390"/>
    </bk>
    <bk>
      <rc t="1" v="82391"/>
    </bk>
    <bk>
      <rc t="1" v="82392"/>
    </bk>
    <bk>
      <rc t="1" v="82393"/>
    </bk>
    <bk>
      <rc t="1" v="82394"/>
    </bk>
    <bk>
      <rc t="1" v="82395"/>
    </bk>
    <bk>
      <rc t="1" v="82396"/>
    </bk>
    <bk>
      <rc t="1" v="82397"/>
    </bk>
    <bk>
      <rc t="1" v="82398"/>
    </bk>
    <bk>
      <rc t="1" v="82399"/>
    </bk>
    <bk>
      <rc t="1" v="82400"/>
    </bk>
    <bk>
      <rc t="1" v="82401"/>
    </bk>
    <bk>
      <rc t="1" v="82402"/>
    </bk>
    <bk>
      <rc t="1" v="82403"/>
    </bk>
    <bk>
      <rc t="1" v="82404"/>
    </bk>
    <bk>
      <rc t="1" v="82405"/>
    </bk>
    <bk>
      <rc t="1" v="82406"/>
    </bk>
    <bk>
      <rc t="1" v="82407"/>
    </bk>
    <bk>
      <rc t="1" v="82408"/>
    </bk>
    <bk>
      <rc t="1" v="82409"/>
    </bk>
    <bk>
      <rc t="1" v="82410"/>
    </bk>
    <bk>
      <rc t="1" v="82411"/>
    </bk>
    <bk>
      <rc t="1" v="82412"/>
    </bk>
    <bk>
      <rc t="1" v="82413"/>
    </bk>
    <bk>
      <rc t="1" v="82414"/>
    </bk>
    <bk>
      <rc t="1" v="82415"/>
    </bk>
    <bk>
      <rc t="1" v="82416"/>
    </bk>
    <bk>
      <rc t="1" v="82417"/>
    </bk>
    <bk>
      <rc t="1" v="82418"/>
    </bk>
    <bk>
      <rc t="1" v="82419"/>
    </bk>
    <bk>
      <rc t="1" v="82420"/>
    </bk>
    <bk>
      <rc t="1" v="82421"/>
    </bk>
    <bk>
      <rc t="1" v="82422"/>
    </bk>
    <bk>
      <rc t="1" v="82423"/>
    </bk>
    <bk>
      <rc t="1" v="82424"/>
    </bk>
    <bk>
      <rc t="1" v="82425"/>
    </bk>
    <bk>
      <rc t="1" v="82426"/>
    </bk>
    <bk>
      <rc t="1" v="82427"/>
    </bk>
    <bk>
      <rc t="1" v="82428"/>
    </bk>
    <bk>
      <rc t="1" v="82429"/>
    </bk>
    <bk>
      <rc t="1" v="82430"/>
    </bk>
    <bk>
      <rc t="1" v="82431"/>
    </bk>
    <bk>
      <rc t="1" v="82432"/>
    </bk>
    <bk>
      <rc t="1" v="82433"/>
    </bk>
    <bk>
      <rc t="1" v="82434"/>
    </bk>
    <bk>
      <rc t="1" v="82435"/>
    </bk>
    <bk>
      <rc t="1" v="82436"/>
    </bk>
    <bk>
      <rc t="1" v="82437"/>
    </bk>
    <bk>
      <rc t="1" v="82438"/>
    </bk>
    <bk>
      <rc t="1" v="82439"/>
    </bk>
    <bk>
      <rc t="1" v="82440"/>
    </bk>
    <bk>
      <rc t="1" v="82441"/>
    </bk>
    <bk>
      <rc t="1" v="82442"/>
    </bk>
    <bk>
      <rc t="1" v="82443"/>
    </bk>
    <bk>
      <rc t="1" v="82444"/>
    </bk>
    <bk>
      <rc t="1" v="82445"/>
    </bk>
    <bk>
      <rc t="1" v="82446"/>
    </bk>
    <bk>
      <rc t="1" v="82447"/>
    </bk>
    <bk>
      <rc t="1" v="82448"/>
    </bk>
    <bk>
      <rc t="1" v="82449"/>
    </bk>
    <bk>
      <rc t="1" v="82450"/>
    </bk>
    <bk>
      <rc t="1" v="82451"/>
    </bk>
    <bk>
      <rc t="1" v="82452"/>
    </bk>
    <bk>
      <rc t="1" v="82453"/>
    </bk>
    <bk>
      <rc t="1" v="82454"/>
    </bk>
    <bk>
      <rc t="1" v="82455"/>
    </bk>
    <bk>
      <rc t="1" v="82456"/>
    </bk>
    <bk>
      <rc t="1" v="82457"/>
    </bk>
    <bk>
      <rc t="1" v="82458"/>
    </bk>
    <bk>
      <rc t="1" v="82459"/>
    </bk>
    <bk>
      <rc t="1" v="82460"/>
    </bk>
    <bk>
      <rc t="1" v="82461"/>
    </bk>
    <bk>
      <rc t="1" v="82462"/>
    </bk>
    <bk>
      <rc t="1" v="82463"/>
    </bk>
    <bk>
      <rc t="1" v="82464"/>
    </bk>
    <bk>
      <rc t="1" v="82465"/>
    </bk>
    <bk>
      <rc t="1" v="82466"/>
    </bk>
    <bk>
      <rc t="1" v="82467"/>
    </bk>
    <bk>
      <rc t="1" v="82468"/>
    </bk>
    <bk>
      <rc t="1" v="82469"/>
    </bk>
    <bk>
      <rc t="1" v="82470"/>
    </bk>
    <bk>
      <rc t="1" v="82471"/>
    </bk>
    <bk>
      <rc t="1" v="82472"/>
    </bk>
    <bk>
      <rc t="1" v="82473"/>
    </bk>
    <bk>
      <rc t="1" v="82474"/>
    </bk>
    <bk>
      <rc t="1" v="82475"/>
    </bk>
    <bk>
      <rc t="1" v="82476"/>
    </bk>
    <bk>
      <rc t="1" v="82477"/>
    </bk>
    <bk>
      <rc t="1" v="82478"/>
    </bk>
    <bk>
      <rc t="1" v="82479"/>
    </bk>
    <bk>
      <rc t="1" v="82480"/>
    </bk>
    <bk>
      <rc t="1" v="82481"/>
    </bk>
    <bk>
      <rc t="1" v="82482"/>
    </bk>
    <bk>
      <rc t="1" v="82483"/>
    </bk>
    <bk>
      <rc t="1" v="82484"/>
    </bk>
    <bk>
      <rc t="1" v="82485"/>
    </bk>
    <bk>
      <rc t="1" v="82486"/>
    </bk>
    <bk>
      <rc t="1" v="82487"/>
    </bk>
    <bk>
      <rc t="1" v="82488"/>
    </bk>
    <bk>
      <rc t="1" v="82489"/>
    </bk>
    <bk>
      <rc t="1" v="82490"/>
    </bk>
    <bk>
      <rc t="1" v="82491"/>
    </bk>
    <bk>
      <rc t="1" v="82492"/>
    </bk>
    <bk>
      <rc t="1" v="82493"/>
    </bk>
    <bk>
      <rc t="1" v="82494"/>
    </bk>
    <bk>
      <rc t="1" v="82495"/>
    </bk>
    <bk>
      <rc t="1" v="82496"/>
    </bk>
    <bk>
      <rc t="1" v="82497"/>
    </bk>
    <bk>
      <rc t="1" v="82498"/>
    </bk>
    <bk>
      <rc t="1" v="82499"/>
    </bk>
    <bk>
      <rc t="1" v="82500"/>
    </bk>
    <bk>
      <rc t="1" v="82501"/>
    </bk>
    <bk>
      <rc t="1" v="82502"/>
    </bk>
    <bk>
      <rc t="1" v="82503"/>
    </bk>
    <bk>
      <rc t="1" v="82504"/>
    </bk>
    <bk>
      <rc t="1" v="82505"/>
    </bk>
    <bk>
      <rc t="1" v="82506"/>
    </bk>
    <bk>
      <rc t="1" v="82507"/>
    </bk>
    <bk>
      <rc t="1" v="82508"/>
    </bk>
    <bk>
      <rc t="1" v="82509"/>
    </bk>
    <bk>
      <rc t="1" v="82510"/>
    </bk>
    <bk>
      <rc t="1" v="82511"/>
    </bk>
    <bk>
      <rc t="1" v="82512"/>
    </bk>
    <bk>
      <rc t="1" v="82513"/>
    </bk>
    <bk>
      <rc t="1" v="82514"/>
    </bk>
    <bk>
      <rc t="1" v="82515"/>
    </bk>
    <bk>
      <rc t="1" v="82516"/>
    </bk>
    <bk>
      <rc t="1" v="82517"/>
    </bk>
    <bk>
      <rc t="1" v="82518"/>
    </bk>
    <bk>
      <rc t="1" v="82519"/>
    </bk>
    <bk>
      <rc t="1" v="82520"/>
    </bk>
    <bk>
      <rc t="1" v="82521"/>
    </bk>
    <bk>
      <rc t="1" v="82522"/>
    </bk>
    <bk>
      <rc t="1" v="82523"/>
    </bk>
    <bk>
      <rc t="1" v="82524"/>
    </bk>
    <bk>
      <rc t="1" v="82525"/>
    </bk>
    <bk>
      <rc t="1" v="82526"/>
    </bk>
    <bk>
      <rc t="1" v="82527"/>
    </bk>
    <bk>
      <rc t="1" v="82528"/>
    </bk>
    <bk>
      <rc t="1" v="82529"/>
    </bk>
    <bk>
      <rc t="1" v="82530"/>
    </bk>
    <bk>
      <rc t="1" v="82531"/>
    </bk>
    <bk>
      <rc t="1" v="82532"/>
    </bk>
    <bk>
      <rc t="1" v="82533"/>
    </bk>
    <bk>
      <rc t="1" v="82534"/>
    </bk>
    <bk>
      <rc t="1" v="82535"/>
    </bk>
    <bk>
      <rc t="1" v="82536"/>
    </bk>
    <bk>
      <rc t="1" v="82537"/>
    </bk>
    <bk>
      <rc t="1" v="82538"/>
    </bk>
    <bk>
      <rc t="1" v="82539"/>
    </bk>
    <bk>
      <rc t="1" v="82540"/>
    </bk>
    <bk>
      <rc t="1" v="82541"/>
    </bk>
    <bk>
      <rc t="1" v="82542"/>
    </bk>
    <bk>
      <rc t="1" v="82543"/>
    </bk>
    <bk>
      <rc t="1" v="82544"/>
    </bk>
    <bk>
      <rc t="1" v="82545"/>
    </bk>
    <bk>
      <rc t="1" v="82546"/>
    </bk>
    <bk>
      <rc t="1" v="82547"/>
    </bk>
    <bk>
      <rc t="1" v="82548"/>
    </bk>
    <bk>
      <rc t="1" v="82549"/>
    </bk>
    <bk>
      <rc t="1" v="82550"/>
    </bk>
    <bk>
      <rc t="1" v="82551"/>
    </bk>
    <bk>
      <rc t="1" v="82552"/>
    </bk>
    <bk>
      <rc t="1" v="82553"/>
    </bk>
    <bk>
      <rc t="1" v="82554"/>
    </bk>
    <bk>
      <rc t="1" v="82555"/>
    </bk>
    <bk>
      <rc t="1" v="82556"/>
    </bk>
    <bk>
      <rc t="1" v="82557"/>
    </bk>
    <bk>
      <rc t="1" v="82558"/>
    </bk>
    <bk>
      <rc t="1" v="82559"/>
    </bk>
    <bk>
      <rc t="1" v="82560"/>
    </bk>
    <bk>
      <rc t="1" v="82561"/>
    </bk>
    <bk>
      <rc t="1" v="82562"/>
    </bk>
    <bk>
      <rc t="1" v="82563"/>
    </bk>
    <bk>
      <rc t="1" v="82564"/>
    </bk>
    <bk>
      <rc t="1" v="82565"/>
    </bk>
    <bk>
      <rc t="1" v="82566"/>
    </bk>
    <bk>
      <rc t="1" v="82567"/>
    </bk>
    <bk>
      <rc t="1" v="82568"/>
    </bk>
    <bk>
      <rc t="1" v="82569"/>
    </bk>
    <bk>
      <rc t="1" v="82570"/>
    </bk>
    <bk>
      <rc t="1" v="82571"/>
    </bk>
    <bk>
      <rc t="1" v="82572"/>
    </bk>
    <bk>
      <rc t="1" v="82573"/>
    </bk>
    <bk>
      <rc t="1" v="82574"/>
    </bk>
    <bk>
      <rc t="1" v="82575"/>
    </bk>
    <bk>
      <rc t="1" v="82576"/>
    </bk>
    <bk>
      <rc t="1" v="82577"/>
    </bk>
    <bk>
      <rc t="1" v="82578"/>
    </bk>
    <bk>
      <rc t="1" v="82579"/>
    </bk>
    <bk>
      <rc t="1" v="82580"/>
    </bk>
    <bk>
      <rc t="1" v="82581"/>
    </bk>
    <bk>
      <rc t="1" v="82582"/>
    </bk>
    <bk>
      <rc t="1" v="82583"/>
    </bk>
    <bk>
      <rc t="1" v="82584"/>
    </bk>
    <bk>
      <rc t="1" v="82585"/>
    </bk>
    <bk>
      <rc t="1" v="82586"/>
    </bk>
    <bk>
      <rc t="1" v="82587"/>
    </bk>
    <bk>
      <rc t="1" v="82588"/>
    </bk>
    <bk>
      <rc t="1" v="82589"/>
    </bk>
    <bk>
      <rc t="1" v="82590"/>
    </bk>
    <bk>
      <rc t="1" v="82591"/>
    </bk>
    <bk>
      <rc t="1" v="82592"/>
    </bk>
    <bk>
      <rc t="1" v="82593"/>
    </bk>
    <bk>
      <rc t="1" v="82594"/>
    </bk>
    <bk>
      <rc t="1" v="82595"/>
    </bk>
    <bk>
      <rc t="1" v="82596"/>
    </bk>
    <bk>
      <rc t="1" v="82597"/>
    </bk>
    <bk>
      <rc t="1" v="82598"/>
    </bk>
    <bk>
      <rc t="1" v="82599"/>
    </bk>
    <bk>
      <rc t="1" v="82600"/>
    </bk>
    <bk>
      <rc t="1" v="82601"/>
    </bk>
    <bk>
      <rc t="1" v="82602"/>
    </bk>
    <bk>
      <rc t="1" v="82603"/>
    </bk>
    <bk>
      <rc t="1" v="82604"/>
    </bk>
    <bk>
      <rc t="1" v="82605"/>
    </bk>
    <bk>
      <rc t="1" v="82606"/>
    </bk>
    <bk>
      <rc t="1" v="82607"/>
    </bk>
    <bk>
      <rc t="1" v="82608"/>
    </bk>
    <bk>
      <rc t="1" v="82609"/>
    </bk>
    <bk>
      <rc t="1" v="82610"/>
    </bk>
    <bk>
      <rc t="1" v="82611"/>
    </bk>
    <bk>
      <rc t="1" v="82612"/>
    </bk>
    <bk>
      <rc t="1" v="82613"/>
    </bk>
    <bk>
      <rc t="1" v="82614"/>
    </bk>
    <bk>
      <rc t="1" v="82615"/>
    </bk>
    <bk>
      <rc t="1" v="82616"/>
    </bk>
    <bk>
      <rc t="1" v="82617"/>
    </bk>
    <bk>
      <rc t="1" v="82618"/>
    </bk>
    <bk>
      <rc t="1" v="82619"/>
    </bk>
    <bk>
      <rc t="1" v="82620"/>
    </bk>
    <bk>
      <rc t="1" v="82621"/>
    </bk>
    <bk>
      <rc t="1" v="82622"/>
    </bk>
    <bk>
      <rc t="1" v="82623"/>
    </bk>
    <bk>
      <rc t="1" v="82624"/>
    </bk>
    <bk>
      <rc t="1" v="82625"/>
    </bk>
    <bk>
      <rc t="1" v="82626"/>
    </bk>
    <bk>
      <rc t="1" v="82627"/>
    </bk>
    <bk>
      <rc t="1" v="82628"/>
    </bk>
    <bk>
      <rc t="1" v="82629"/>
    </bk>
    <bk>
      <rc t="1" v="82630"/>
    </bk>
    <bk>
      <rc t="1" v="82631"/>
    </bk>
    <bk>
      <rc t="1" v="82632"/>
    </bk>
    <bk>
      <rc t="1" v="82633"/>
    </bk>
    <bk>
      <rc t="1" v="82634"/>
    </bk>
    <bk>
      <rc t="1" v="82635"/>
    </bk>
    <bk>
      <rc t="1" v="82636"/>
    </bk>
    <bk>
      <rc t="1" v="82637"/>
    </bk>
    <bk>
      <rc t="1" v="82638"/>
    </bk>
    <bk>
      <rc t="1" v="82639"/>
    </bk>
    <bk>
      <rc t="1" v="82640"/>
    </bk>
    <bk>
      <rc t="1" v="82641"/>
    </bk>
    <bk>
      <rc t="1" v="82642"/>
    </bk>
    <bk>
      <rc t="1" v="82643"/>
    </bk>
    <bk>
      <rc t="1" v="82644"/>
    </bk>
    <bk>
      <rc t="1" v="82645"/>
    </bk>
    <bk>
      <rc t="1" v="82646"/>
    </bk>
    <bk>
      <rc t="1" v="82647"/>
    </bk>
    <bk>
      <rc t="1" v="82648"/>
    </bk>
    <bk>
      <rc t="1" v="82649"/>
    </bk>
    <bk>
      <rc t="1" v="82650"/>
    </bk>
    <bk>
      <rc t="1" v="82651"/>
    </bk>
    <bk>
      <rc t="1" v="82652"/>
    </bk>
    <bk>
      <rc t="1" v="82653"/>
    </bk>
    <bk>
      <rc t="1" v="82654"/>
    </bk>
    <bk>
      <rc t="1" v="82655"/>
    </bk>
    <bk>
      <rc t="1" v="82656"/>
    </bk>
    <bk>
      <rc t="1" v="82657"/>
    </bk>
    <bk>
      <rc t="1" v="82658"/>
    </bk>
    <bk>
      <rc t="1" v="82659"/>
    </bk>
    <bk>
      <rc t="1" v="82660"/>
    </bk>
    <bk>
      <rc t="1" v="82661"/>
    </bk>
    <bk>
      <rc t="1" v="82662"/>
    </bk>
    <bk>
      <rc t="1" v="82663"/>
    </bk>
    <bk>
      <rc t="1" v="82664"/>
    </bk>
    <bk>
      <rc t="1" v="82665"/>
    </bk>
    <bk>
      <rc t="1" v="82666"/>
    </bk>
    <bk>
      <rc t="1" v="82667"/>
    </bk>
    <bk>
      <rc t="1" v="82668"/>
    </bk>
    <bk>
      <rc t="1" v="82669"/>
    </bk>
    <bk>
      <rc t="1" v="82670"/>
    </bk>
    <bk>
      <rc t="1" v="82671"/>
    </bk>
    <bk>
      <rc t="1" v="82672"/>
    </bk>
    <bk>
      <rc t="1" v="82673"/>
    </bk>
    <bk>
      <rc t="1" v="82674"/>
    </bk>
    <bk>
      <rc t="1" v="82675"/>
    </bk>
    <bk>
      <rc t="1" v="82676"/>
    </bk>
    <bk>
      <rc t="1" v="82677"/>
    </bk>
    <bk>
      <rc t="1" v="82678"/>
    </bk>
    <bk>
      <rc t="1" v="82679"/>
    </bk>
    <bk>
      <rc t="1" v="82680"/>
    </bk>
    <bk>
      <rc t="1" v="82681"/>
    </bk>
    <bk>
      <rc t="1" v="82682"/>
    </bk>
    <bk>
      <rc t="1" v="82683"/>
    </bk>
    <bk>
      <rc t="1" v="82684"/>
    </bk>
    <bk>
      <rc t="1" v="82685"/>
    </bk>
    <bk>
      <rc t="1" v="82686"/>
    </bk>
    <bk>
      <rc t="1" v="82687"/>
    </bk>
    <bk>
      <rc t="1" v="82688"/>
    </bk>
    <bk>
      <rc t="1" v="82689"/>
    </bk>
    <bk>
      <rc t="1" v="82690"/>
    </bk>
    <bk>
      <rc t="1" v="82691"/>
    </bk>
    <bk>
      <rc t="1" v="82692"/>
    </bk>
    <bk>
      <rc t="1" v="82693"/>
    </bk>
    <bk>
      <rc t="1" v="82694"/>
    </bk>
    <bk>
      <rc t="1" v="82695"/>
    </bk>
    <bk>
      <rc t="1" v="82696"/>
    </bk>
    <bk>
      <rc t="1" v="82697"/>
    </bk>
    <bk>
      <rc t="1" v="82698"/>
    </bk>
    <bk>
      <rc t="1" v="82699"/>
    </bk>
    <bk>
      <rc t="1" v="82700"/>
    </bk>
    <bk>
      <rc t="1" v="82701"/>
    </bk>
    <bk>
      <rc t="1" v="82702"/>
    </bk>
    <bk>
      <rc t="1" v="82703"/>
    </bk>
    <bk>
      <rc t="1" v="82704"/>
    </bk>
    <bk>
      <rc t="1" v="82705"/>
    </bk>
    <bk>
      <rc t="1" v="82706"/>
    </bk>
    <bk>
      <rc t="1" v="82707"/>
    </bk>
    <bk>
      <rc t="1" v="82708"/>
    </bk>
    <bk>
      <rc t="1" v="82709"/>
    </bk>
    <bk>
      <rc t="1" v="82710"/>
    </bk>
    <bk>
      <rc t="1" v="82711"/>
    </bk>
    <bk>
      <rc t="1" v="82712"/>
    </bk>
    <bk>
      <rc t="1" v="82713"/>
    </bk>
    <bk>
      <rc t="1" v="82714"/>
    </bk>
    <bk>
      <rc t="1" v="82715"/>
    </bk>
    <bk>
      <rc t="1" v="82716"/>
    </bk>
    <bk>
      <rc t="1" v="82717"/>
    </bk>
    <bk>
      <rc t="1" v="82718"/>
    </bk>
    <bk>
      <rc t="1" v="82719"/>
    </bk>
    <bk>
      <rc t="1" v="82720"/>
    </bk>
    <bk>
      <rc t="1" v="82721"/>
    </bk>
    <bk>
      <rc t="1" v="82722"/>
    </bk>
    <bk>
      <rc t="1" v="82723"/>
    </bk>
    <bk>
      <rc t="1" v="82724"/>
    </bk>
    <bk>
      <rc t="1" v="82725"/>
    </bk>
    <bk>
      <rc t="1" v="82726"/>
    </bk>
    <bk>
      <rc t="1" v="82727"/>
    </bk>
    <bk>
      <rc t="1" v="82728"/>
    </bk>
    <bk>
      <rc t="1" v="82729"/>
    </bk>
    <bk>
      <rc t="1" v="82730"/>
    </bk>
    <bk>
      <rc t="1" v="82731"/>
    </bk>
    <bk>
      <rc t="1" v="82732"/>
    </bk>
    <bk>
      <rc t="1" v="82733"/>
    </bk>
    <bk>
      <rc t="1" v="82734"/>
    </bk>
    <bk>
      <rc t="1" v="82735"/>
    </bk>
    <bk>
      <rc t="1" v="82736"/>
    </bk>
    <bk>
      <rc t="1" v="82737"/>
    </bk>
    <bk>
      <rc t="1" v="82738"/>
    </bk>
    <bk>
      <rc t="1" v="82739"/>
    </bk>
    <bk>
      <rc t="1" v="82740"/>
    </bk>
    <bk>
      <rc t="1" v="82741"/>
    </bk>
    <bk>
      <rc t="1" v="82742"/>
    </bk>
    <bk>
      <rc t="1" v="82743"/>
    </bk>
    <bk>
      <rc t="1" v="82744"/>
    </bk>
    <bk>
      <rc t="1" v="82745"/>
    </bk>
    <bk>
      <rc t="1" v="82746"/>
    </bk>
    <bk>
      <rc t="1" v="82747"/>
    </bk>
    <bk>
      <rc t="1" v="82748"/>
    </bk>
    <bk>
      <rc t="1" v="82749"/>
    </bk>
    <bk>
      <rc t="1" v="82750"/>
    </bk>
    <bk>
      <rc t="1" v="82751"/>
    </bk>
    <bk>
      <rc t="1" v="82752"/>
    </bk>
    <bk>
      <rc t="1" v="82753"/>
    </bk>
    <bk>
      <rc t="1" v="82754"/>
    </bk>
    <bk>
      <rc t="1" v="82755"/>
    </bk>
    <bk>
      <rc t="1" v="82756"/>
    </bk>
    <bk>
      <rc t="1" v="82757"/>
    </bk>
    <bk>
      <rc t="1" v="82758"/>
    </bk>
    <bk>
      <rc t="1" v="82759"/>
    </bk>
    <bk>
      <rc t="1" v="82760"/>
    </bk>
    <bk>
      <rc t="1" v="82761"/>
    </bk>
    <bk>
      <rc t="1" v="82762"/>
    </bk>
    <bk>
      <rc t="1" v="82763"/>
    </bk>
    <bk>
      <rc t="1" v="82764"/>
    </bk>
    <bk>
      <rc t="1" v="82765"/>
    </bk>
    <bk>
      <rc t="1" v="82766"/>
    </bk>
    <bk>
      <rc t="1" v="82767"/>
    </bk>
    <bk>
      <rc t="1" v="82768"/>
    </bk>
    <bk>
      <rc t="1" v="82769"/>
    </bk>
    <bk>
      <rc t="1" v="82770"/>
    </bk>
    <bk>
      <rc t="1" v="82771"/>
    </bk>
    <bk>
      <rc t="1" v="82772"/>
    </bk>
    <bk>
      <rc t="1" v="82773"/>
    </bk>
    <bk>
      <rc t="1" v="82774"/>
    </bk>
    <bk>
      <rc t="1" v="82775"/>
    </bk>
    <bk>
      <rc t="1" v="82776"/>
    </bk>
    <bk>
      <rc t="1" v="82777"/>
    </bk>
    <bk>
      <rc t="1" v="82778"/>
    </bk>
    <bk>
      <rc t="1" v="82779"/>
    </bk>
    <bk>
      <rc t="1" v="82780"/>
    </bk>
    <bk>
      <rc t="1" v="82781"/>
    </bk>
    <bk>
      <rc t="1" v="82782"/>
    </bk>
    <bk>
      <rc t="1" v="82783"/>
    </bk>
    <bk>
      <rc t="1" v="82784"/>
    </bk>
    <bk>
      <rc t="1" v="82785"/>
    </bk>
    <bk>
      <rc t="1" v="82786"/>
    </bk>
    <bk>
      <rc t="1" v="82787"/>
    </bk>
    <bk>
      <rc t="1" v="82788"/>
    </bk>
    <bk>
      <rc t="1" v="82789"/>
    </bk>
    <bk>
      <rc t="1" v="82790"/>
    </bk>
    <bk>
      <rc t="1" v="82791"/>
    </bk>
    <bk>
      <rc t="1" v="82792"/>
    </bk>
    <bk>
      <rc t="1" v="82793"/>
    </bk>
    <bk>
      <rc t="1" v="82794"/>
    </bk>
    <bk>
      <rc t="1" v="82795"/>
    </bk>
    <bk>
      <rc t="1" v="82796"/>
    </bk>
    <bk>
      <rc t="1" v="82797"/>
    </bk>
    <bk>
      <rc t="1" v="82798"/>
    </bk>
    <bk>
      <rc t="1" v="82799"/>
    </bk>
    <bk>
      <rc t="1" v="82800"/>
    </bk>
    <bk>
      <rc t="1" v="82801"/>
    </bk>
    <bk>
      <rc t="1" v="82802"/>
    </bk>
    <bk>
      <rc t="1" v="82803"/>
    </bk>
    <bk>
      <rc t="1" v="82804"/>
    </bk>
    <bk>
      <rc t="1" v="82805"/>
    </bk>
    <bk>
      <rc t="1" v="82806"/>
    </bk>
    <bk>
      <rc t="1" v="82807"/>
    </bk>
    <bk>
      <rc t="1" v="82808"/>
    </bk>
    <bk>
      <rc t="1" v="82809"/>
    </bk>
    <bk>
      <rc t="1" v="82810"/>
    </bk>
    <bk>
      <rc t="1" v="82811"/>
    </bk>
    <bk>
      <rc t="1" v="82812"/>
    </bk>
    <bk>
      <rc t="1" v="82813"/>
    </bk>
    <bk>
      <rc t="1" v="82814"/>
    </bk>
    <bk>
      <rc t="1" v="82815"/>
    </bk>
    <bk>
      <rc t="1" v="82816"/>
    </bk>
    <bk>
      <rc t="1" v="82817"/>
    </bk>
    <bk>
      <rc t="1" v="82818"/>
    </bk>
    <bk>
      <rc t="1" v="82819"/>
    </bk>
    <bk>
      <rc t="1" v="82820"/>
    </bk>
    <bk>
      <rc t="1" v="82821"/>
    </bk>
    <bk>
      <rc t="1" v="82822"/>
    </bk>
    <bk>
      <rc t="1" v="82823"/>
    </bk>
    <bk>
      <rc t="1" v="82824"/>
    </bk>
    <bk>
      <rc t="1" v="82825"/>
    </bk>
    <bk>
      <rc t="1" v="82826"/>
    </bk>
    <bk>
      <rc t="1" v="82827"/>
    </bk>
    <bk>
      <rc t="1" v="82828"/>
    </bk>
    <bk>
      <rc t="1" v="82829"/>
    </bk>
    <bk>
      <rc t="1" v="82830"/>
    </bk>
    <bk>
      <rc t="1" v="82831"/>
    </bk>
    <bk>
      <rc t="1" v="82832"/>
    </bk>
    <bk>
      <rc t="1" v="82833"/>
    </bk>
    <bk>
      <rc t="1" v="82834"/>
    </bk>
    <bk>
      <rc t="1" v="82835"/>
    </bk>
    <bk>
      <rc t="1" v="82836"/>
    </bk>
    <bk>
      <rc t="1" v="82837"/>
    </bk>
    <bk>
      <rc t="1" v="82838"/>
    </bk>
    <bk>
      <rc t="1" v="82839"/>
    </bk>
    <bk>
      <rc t="1" v="82840"/>
    </bk>
    <bk>
      <rc t="1" v="82841"/>
    </bk>
    <bk>
      <rc t="1" v="82842"/>
    </bk>
    <bk>
      <rc t="1" v="82843"/>
    </bk>
    <bk>
      <rc t="1" v="82844"/>
    </bk>
    <bk>
      <rc t="1" v="82845"/>
    </bk>
    <bk>
      <rc t="1" v="82846"/>
    </bk>
    <bk>
      <rc t="1" v="82847"/>
    </bk>
    <bk>
      <rc t="1" v="82848"/>
    </bk>
    <bk>
      <rc t="1" v="82849"/>
    </bk>
    <bk>
      <rc t="1" v="82850"/>
    </bk>
    <bk>
      <rc t="1" v="82851"/>
    </bk>
    <bk>
      <rc t="1" v="82852"/>
    </bk>
    <bk>
      <rc t="1" v="82853"/>
    </bk>
    <bk>
      <rc t="1" v="82854"/>
    </bk>
    <bk>
      <rc t="1" v="82855"/>
    </bk>
    <bk>
      <rc t="1" v="82856"/>
    </bk>
    <bk>
      <rc t="1" v="82857"/>
    </bk>
    <bk>
      <rc t="1" v="82858"/>
    </bk>
    <bk>
      <rc t="1" v="82859"/>
    </bk>
    <bk>
      <rc t="1" v="82860"/>
    </bk>
    <bk>
      <rc t="1" v="82861"/>
    </bk>
    <bk>
      <rc t="1" v="82862"/>
    </bk>
    <bk>
      <rc t="1" v="82863"/>
    </bk>
    <bk>
      <rc t="1" v="82864"/>
    </bk>
    <bk>
      <rc t="1" v="82865"/>
    </bk>
    <bk>
      <rc t="1" v="82866"/>
    </bk>
    <bk>
      <rc t="1" v="82867"/>
    </bk>
    <bk>
      <rc t="1" v="82868"/>
    </bk>
    <bk>
      <rc t="1" v="82869"/>
    </bk>
    <bk>
      <rc t="1" v="82870"/>
    </bk>
    <bk>
      <rc t="1" v="82871"/>
    </bk>
    <bk>
      <rc t="1" v="82872"/>
    </bk>
    <bk>
      <rc t="1" v="82873"/>
    </bk>
    <bk>
      <rc t="1" v="82874"/>
    </bk>
    <bk>
      <rc t="1" v="82875"/>
    </bk>
    <bk>
      <rc t="1" v="82876"/>
    </bk>
    <bk>
      <rc t="1" v="82877"/>
    </bk>
    <bk>
      <rc t="1" v="82878"/>
    </bk>
    <bk>
      <rc t="1" v="82879"/>
    </bk>
    <bk>
      <rc t="1" v="82880"/>
    </bk>
    <bk>
      <rc t="1" v="82881"/>
    </bk>
    <bk>
      <rc t="1" v="82882"/>
    </bk>
    <bk>
      <rc t="1" v="82883"/>
    </bk>
    <bk>
      <rc t="1" v="82884"/>
    </bk>
    <bk>
      <rc t="1" v="82885"/>
    </bk>
    <bk>
      <rc t="1" v="82886"/>
    </bk>
    <bk>
      <rc t="1" v="82887"/>
    </bk>
    <bk>
      <rc t="1" v="82888"/>
    </bk>
    <bk>
      <rc t="1" v="82889"/>
    </bk>
    <bk>
      <rc t="1" v="82890"/>
    </bk>
    <bk>
      <rc t="1" v="82891"/>
    </bk>
    <bk>
      <rc t="1" v="82892"/>
    </bk>
    <bk>
      <rc t="1" v="82893"/>
    </bk>
    <bk>
      <rc t="1" v="82894"/>
    </bk>
    <bk>
      <rc t="1" v="82895"/>
    </bk>
    <bk>
      <rc t="1" v="82896"/>
    </bk>
    <bk>
      <rc t="1" v="82897"/>
    </bk>
    <bk>
      <rc t="1" v="82898"/>
    </bk>
    <bk>
      <rc t="1" v="82899"/>
    </bk>
    <bk>
      <rc t="1" v="82900"/>
    </bk>
    <bk>
      <rc t="1" v="82901"/>
    </bk>
    <bk>
      <rc t="1" v="82902"/>
    </bk>
    <bk>
      <rc t="1" v="82903"/>
    </bk>
    <bk>
      <rc t="1" v="82904"/>
    </bk>
    <bk>
      <rc t="1" v="82905"/>
    </bk>
    <bk>
      <rc t="1" v="82906"/>
    </bk>
    <bk>
      <rc t="1" v="82907"/>
    </bk>
    <bk>
      <rc t="1" v="82908"/>
    </bk>
    <bk>
      <rc t="1" v="82909"/>
    </bk>
    <bk>
      <rc t="1" v="82910"/>
    </bk>
    <bk>
      <rc t="1" v="82911"/>
    </bk>
    <bk>
      <rc t="1" v="82912"/>
    </bk>
    <bk>
      <rc t="1" v="82913"/>
    </bk>
    <bk>
      <rc t="1" v="82914"/>
    </bk>
    <bk>
      <rc t="1" v="82915"/>
    </bk>
    <bk>
      <rc t="1" v="82916"/>
    </bk>
    <bk>
      <rc t="1" v="82917"/>
    </bk>
    <bk>
      <rc t="1" v="82918"/>
    </bk>
    <bk>
      <rc t="1" v="82919"/>
    </bk>
    <bk>
      <rc t="1" v="82920"/>
    </bk>
    <bk>
      <rc t="1" v="82921"/>
    </bk>
    <bk>
      <rc t="1" v="82922"/>
    </bk>
    <bk>
      <rc t="1" v="82923"/>
    </bk>
    <bk>
      <rc t="1" v="82924"/>
    </bk>
    <bk>
      <rc t="1" v="82925"/>
    </bk>
    <bk>
      <rc t="1" v="82926"/>
    </bk>
    <bk>
      <rc t="1" v="82927"/>
    </bk>
    <bk>
      <rc t="1" v="82928"/>
    </bk>
    <bk>
      <rc t="1" v="82929"/>
    </bk>
    <bk>
      <rc t="1" v="82930"/>
    </bk>
    <bk>
      <rc t="1" v="82931"/>
    </bk>
    <bk>
      <rc t="1" v="82932"/>
    </bk>
    <bk>
      <rc t="1" v="82933"/>
    </bk>
    <bk>
      <rc t="1" v="82934"/>
    </bk>
    <bk>
      <rc t="1" v="82935"/>
    </bk>
    <bk>
      <rc t="1" v="82936"/>
    </bk>
    <bk>
      <rc t="1" v="82937"/>
    </bk>
    <bk>
      <rc t="1" v="82938"/>
    </bk>
    <bk>
      <rc t="1" v="82939"/>
    </bk>
    <bk>
      <rc t="1" v="82940"/>
    </bk>
    <bk>
      <rc t="1" v="82941"/>
    </bk>
    <bk>
      <rc t="1" v="82942"/>
    </bk>
    <bk>
      <rc t="1" v="82943"/>
    </bk>
    <bk>
      <rc t="1" v="82944"/>
    </bk>
    <bk>
      <rc t="1" v="82945"/>
    </bk>
    <bk>
      <rc t="1" v="82946"/>
    </bk>
    <bk>
      <rc t="1" v="82947"/>
    </bk>
    <bk>
      <rc t="1" v="82948"/>
    </bk>
    <bk>
      <rc t="1" v="82949"/>
    </bk>
    <bk>
      <rc t="1" v="82950"/>
    </bk>
    <bk>
      <rc t="1" v="82951"/>
    </bk>
    <bk>
      <rc t="1" v="82952"/>
    </bk>
    <bk>
      <rc t="1" v="82953"/>
    </bk>
    <bk>
      <rc t="1" v="82954"/>
    </bk>
    <bk>
      <rc t="1" v="82955"/>
    </bk>
    <bk>
      <rc t="1" v="82956"/>
    </bk>
    <bk>
      <rc t="1" v="82957"/>
    </bk>
    <bk>
      <rc t="1" v="82958"/>
    </bk>
    <bk>
      <rc t="1" v="82959"/>
    </bk>
    <bk>
      <rc t="1" v="82960"/>
    </bk>
    <bk>
      <rc t="1" v="82961"/>
    </bk>
    <bk>
      <rc t="1" v="82962"/>
    </bk>
    <bk>
      <rc t="1" v="82963"/>
    </bk>
    <bk>
      <rc t="1" v="82964"/>
    </bk>
    <bk>
      <rc t="1" v="82965"/>
    </bk>
    <bk>
      <rc t="1" v="82966"/>
    </bk>
    <bk>
      <rc t="1" v="82967"/>
    </bk>
    <bk>
      <rc t="1" v="82968"/>
    </bk>
    <bk>
      <rc t="1" v="82969"/>
    </bk>
    <bk>
      <rc t="1" v="82970"/>
    </bk>
    <bk>
      <rc t="1" v="82971"/>
    </bk>
    <bk>
      <rc t="1" v="82972"/>
    </bk>
    <bk>
      <rc t="1" v="82973"/>
    </bk>
    <bk>
      <rc t="1" v="82974"/>
    </bk>
    <bk>
      <rc t="1" v="82975"/>
    </bk>
    <bk>
      <rc t="1" v="82976"/>
    </bk>
    <bk>
      <rc t="1" v="82977"/>
    </bk>
    <bk>
      <rc t="1" v="82978"/>
    </bk>
    <bk>
      <rc t="1" v="82979"/>
    </bk>
    <bk>
      <rc t="1" v="82980"/>
    </bk>
    <bk>
      <rc t="1" v="82981"/>
    </bk>
    <bk>
      <rc t="1" v="82982"/>
    </bk>
    <bk>
      <rc t="1" v="82983"/>
    </bk>
    <bk>
      <rc t="1" v="82984"/>
    </bk>
    <bk>
      <rc t="1" v="82985"/>
    </bk>
    <bk>
      <rc t="1" v="82986"/>
    </bk>
    <bk>
      <rc t="1" v="82987"/>
    </bk>
    <bk>
      <rc t="1" v="82988"/>
    </bk>
    <bk>
      <rc t="1" v="82989"/>
    </bk>
    <bk>
      <rc t="1" v="82990"/>
    </bk>
    <bk>
      <rc t="1" v="82991"/>
    </bk>
    <bk>
      <rc t="1" v="82992"/>
    </bk>
    <bk>
      <rc t="1" v="82993"/>
    </bk>
    <bk>
      <rc t="1" v="82994"/>
    </bk>
    <bk>
      <rc t="1" v="82995"/>
    </bk>
    <bk>
      <rc t="1" v="82996"/>
    </bk>
    <bk>
      <rc t="1" v="82997"/>
    </bk>
    <bk>
      <rc t="1" v="82998"/>
    </bk>
    <bk>
      <rc t="1" v="82999"/>
    </bk>
    <bk>
      <rc t="1" v="83000"/>
    </bk>
    <bk>
      <rc t="1" v="83001"/>
    </bk>
    <bk>
      <rc t="1" v="83002"/>
    </bk>
    <bk>
      <rc t="1" v="83003"/>
    </bk>
    <bk>
      <rc t="1" v="83004"/>
    </bk>
    <bk>
      <rc t="1" v="83005"/>
    </bk>
    <bk>
      <rc t="1" v="83006"/>
    </bk>
    <bk>
      <rc t="1" v="83007"/>
    </bk>
    <bk>
      <rc t="1" v="83008"/>
    </bk>
    <bk>
      <rc t="1" v="83009"/>
    </bk>
    <bk>
      <rc t="1" v="83010"/>
    </bk>
    <bk>
      <rc t="1" v="83011"/>
    </bk>
    <bk>
      <rc t="1" v="83012"/>
    </bk>
    <bk>
      <rc t="1" v="83013"/>
    </bk>
    <bk>
      <rc t="1" v="83014"/>
    </bk>
    <bk>
      <rc t="1" v="83015"/>
    </bk>
    <bk>
      <rc t="1" v="83016"/>
    </bk>
    <bk>
      <rc t="1" v="83017"/>
    </bk>
    <bk>
      <rc t="1" v="83018"/>
    </bk>
    <bk>
      <rc t="1" v="83019"/>
    </bk>
    <bk>
      <rc t="1" v="83020"/>
    </bk>
    <bk>
      <rc t="1" v="83021"/>
    </bk>
    <bk>
      <rc t="1" v="83022"/>
    </bk>
    <bk>
      <rc t="1" v="83023"/>
    </bk>
    <bk>
      <rc t="1" v="83024"/>
    </bk>
    <bk>
      <rc t="1" v="83025"/>
    </bk>
    <bk>
      <rc t="1" v="83026"/>
    </bk>
    <bk>
      <rc t="1" v="83027"/>
    </bk>
    <bk>
      <rc t="1" v="83028"/>
    </bk>
    <bk>
      <rc t="1" v="83029"/>
    </bk>
    <bk>
      <rc t="1" v="83030"/>
    </bk>
    <bk>
      <rc t="1" v="83031"/>
    </bk>
    <bk>
      <rc t="1" v="83032"/>
    </bk>
    <bk>
      <rc t="1" v="83033"/>
    </bk>
    <bk>
      <rc t="1" v="83034"/>
    </bk>
    <bk>
      <rc t="1" v="83035"/>
    </bk>
    <bk>
      <rc t="1" v="83036"/>
    </bk>
    <bk>
      <rc t="1" v="83037"/>
    </bk>
    <bk>
      <rc t="1" v="83038"/>
    </bk>
    <bk>
      <rc t="1" v="83039"/>
    </bk>
    <bk>
      <rc t="1" v="83040"/>
    </bk>
    <bk>
      <rc t="1" v="83041"/>
    </bk>
    <bk>
      <rc t="1" v="83042"/>
    </bk>
    <bk>
      <rc t="1" v="83043"/>
    </bk>
    <bk>
      <rc t="1" v="83044"/>
    </bk>
    <bk>
      <rc t="1" v="83045"/>
    </bk>
    <bk>
      <rc t="1" v="83046"/>
    </bk>
    <bk>
      <rc t="1" v="83047"/>
    </bk>
    <bk>
      <rc t="1" v="83048"/>
    </bk>
    <bk>
      <rc t="1" v="83049"/>
    </bk>
    <bk>
      <rc t="1" v="83050"/>
    </bk>
    <bk>
      <rc t="1" v="83051"/>
    </bk>
    <bk>
      <rc t="1" v="83052"/>
    </bk>
    <bk>
      <rc t="1" v="83053"/>
    </bk>
    <bk>
      <rc t="1" v="83054"/>
    </bk>
    <bk>
      <rc t="1" v="83055"/>
    </bk>
    <bk>
      <rc t="1" v="83056"/>
    </bk>
    <bk>
      <rc t="1" v="83057"/>
    </bk>
    <bk>
      <rc t="1" v="83058"/>
    </bk>
    <bk>
      <rc t="1" v="83059"/>
    </bk>
    <bk>
      <rc t="1" v="83060"/>
    </bk>
    <bk>
      <rc t="1" v="83061"/>
    </bk>
    <bk>
      <rc t="1" v="83062"/>
    </bk>
    <bk>
      <rc t="1" v="83063"/>
    </bk>
    <bk>
      <rc t="1" v="83064"/>
    </bk>
    <bk>
      <rc t="1" v="83065"/>
    </bk>
    <bk>
      <rc t="1" v="83066"/>
    </bk>
    <bk>
      <rc t="1" v="83067"/>
    </bk>
    <bk>
      <rc t="1" v="83068"/>
    </bk>
    <bk>
      <rc t="1" v="83069"/>
    </bk>
    <bk>
      <rc t="1" v="83070"/>
    </bk>
    <bk>
      <rc t="1" v="83071"/>
    </bk>
    <bk>
      <rc t="1" v="83072"/>
    </bk>
    <bk>
      <rc t="1" v="83073"/>
    </bk>
    <bk>
      <rc t="1" v="83074"/>
    </bk>
    <bk>
      <rc t="1" v="83075"/>
    </bk>
    <bk>
      <rc t="1" v="83076"/>
    </bk>
    <bk>
      <rc t="1" v="83077"/>
    </bk>
    <bk>
      <rc t="1" v="83078"/>
    </bk>
    <bk>
      <rc t="1" v="83079"/>
    </bk>
    <bk>
      <rc t="1" v="83080"/>
    </bk>
    <bk>
      <rc t="1" v="83081"/>
    </bk>
    <bk>
      <rc t="1" v="83082"/>
    </bk>
    <bk>
      <rc t="1" v="83083"/>
    </bk>
    <bk>
      <rc t="1" v="83084"/>
    </bk>
    <bk>
      <rc t="1" v="83085"/>
    </bk>
    <bk>
      <rc t="1" v="83086"/>
    </bk>
    <bk>
      <rc t="1" v="83087"/>
    </bk>
    <bk>
      <rc t="1" v="83088"/>
    </bk>
    <bk>
      <rc t="1" v="83089"/>
    </bk>
    <bk>
      <rc t="1" v="83090"/>
    </bk>
    <bk>
      <rc t="1" v="83091"/>
    </bk>
    <bk>
      <rc t="1" v="83092"/>
    </bk>
    <bk>
      <rc t="1" v="83093"/>
    </bk>
    <bk>
      <rc t="1" v="83094"/>
    </bk>
    <bk>
      <rc t="1" v="83095"/>
    </bk>
    <bk>
      <rc t="1" v="83096"/>
    </bk>
    <bk>
      <rc t="1" v="83097"/>
    </bk>
    <bk>
      <rc t="1" v="83098"/>
    </bk>
    <bk>
      <rc t="1" v="83099"/>
    </bk>
    <bk>
      <rc t="1" v="83100"/>
    </bk>
    <bk>
      <rc t="1" v="83101"/>
    </bk>
    <bk>
      <rc t="1" v="83102"/>
    </bk>
    <bk>
      <rc t="1" v="83103"/>
    </bk>
    <bk>
      <rc t="1" v="83104"/>
    </bk>
    <bk>
      <rc t="1" v="83105"/>
    </bk>
    <bk>
      <rc t="1" v="83106"/>
    </bk>
    <bk>
      <rc t="1" v="83107"/>
    </bk>
    <bk>
      <rc t="1" v="83108"/>
    </bk>
    <bk>
      <rc t="1" v="83109"/>
    </bk>
    <bk>
      <rc t="1" v="83110"/>
    </bk>
    <bk>
      <rc t="1" v="83111"/>
    </bk>
    <bk>
      <rc t="1" v="83112"/>
    </bk>
    <bk>
      <rc t="1" v="83113"/>
    </bk>
    <bk>
      <rc t="1" v="83114"/>
    </bk>
    <bk>
      <rc t="1" v="83115"/>
    </bk>
    <bk>
      <rc t="1" v="83116"/>
    </bk>
    <bk>
      <rc t="1" v="83117"/>
    </bk>
    <bk>
      <rc t="1" v="83118"/>
    </bk>
    <bk>
      <rc t="1" v="83119"/>
    </bk>
    <bk>
      <rc t="1" v="83120"/>
    </bk>
    <bk>
      <rc t="1" v="83121"/>
    </bk>
    <bk>
      <rc t="1" v="83122"/>
    </bk>
    <bk>
      <rc t="1" v="83123"/>
    </bk>
    <bk>
      <rc t="1" v="83124"/>
    </bk>
    <bk>
      <rc t="1" v="83125"/>
    </bk>
    <bk>
      <rc t="1" v="83126"/>
    </bk>
    <bk>
      <rc t="1" v="83127"/>
    </bk>
    <bk>
      <rc t="1" v="83128"/>
    </bk>
    <bk>
      <rc t="1" v="83129"/>
    </bk>
    <bk>
      <rc t="1" v="83130"/>
    </bk>
    <bk>
      <rc t="1" v="83131"/>
    </bk>
    <bk>
      <rc t="1" v="83132"/>
    </bk>
    <bk>
      <rc t="1" v="83133"/>
    </bk>
    <bk>
      <rc t="1" v="83134"/>
    </bk>
    <bk>
      <rc t="1" v="83135"/>
    </bk>
    <bk>
      <rc t="1" v="83136"/>
    </bk>
    <bk>
      <rc t="1" v="83137"/>
    </bk>
    <bk>
      <rc t="1" v="83138"/>
    </bk>
    <bk>
      <rc t="1" v="83139"/>
    </bk>
    <bk>
      <rc t="1" v="83140"/>
    </bk>
    <bk>
      <rc t="1" v="83141"/>
    </bk>
    <bk>
      <rc t="1" v="83142"/>
    </bk>
    <bk>
      <rc t="1" v="83143"/>
    </bk>
    <bk>
      <rc t="1" v="83144"/>
    </bk>
    <bk>
      <rc t="1" v="83145"/>
    </bk>
    <bk>
      <rc t="1" v="83146"/>
    </bk>
    <bk>
      <rc t="1" v="83147"/>
    </bk>
    <bk>
      <rc t="1" v="83148"/>
    </bk>
    <bk>
      <rc t="1" v="83149"/>
    </bk>
    <bk>
      <rc t="1" v="83150"/>
    </bk>
    <bk>
      <rc t="1" v="83151"/>
    </bk>
    <bk>
      <rc t="1" v="83152"/>
    </bk>
    <bk>
      <rc t="1" v="83153"/>
    </bk>
    <bk>
      <rc t="1" v="83154"/>
    </bk>
    <bk>
      <rc t="1" v="83155"/>
    </bk>
    <bk>
      <rc t="1" v="83156"/>
    </bk>
    <bk>
      <rc t="1" v="83157"/>
    </bk>
    <bk>
      <rc t="1" v="83158"/>
    </bk>
    <bk>
      <rc t="1" v="83159"/>
    </bk>
    <bk>
      <rc t="1" v="83160"/>
    </bk>
    <bk>
      <rc t="1" v="83161"/>
    </bk>
    <bk>
      <rc t="1" v="83162"/>
    </bk>
    <bk>
      <rc t="1" v="83163"/>
    </bk>
    <bk>
      <rc t="1" v="83164"/>
    </bk>
    <bk>
      <rc t="1" v="83165"/>
    </bk>
    <bk>
      <rc t="1" v="83166"/>
    </bk>
    <bk>
      <rc t="1" v="83167"/>
    </bk>
    <bk>
      <rc t="1" v="83168"/>
    </bk>
    <bk>
      <rc t="1" v="83169"/>
    </bk>
    <bk>
      <rc t="1" v="83170"/>
    </bk>
    <bk>
      <rc t="1" v="83171"/>
    </bk>
    <bk>
      <rc t="1" v="83172"/>
    </bk>
    <bk>
      <rc t="1" v="83173"/>
    </bk>
    <bk>
      <rc t="1" v="83174"/>
    </bk>
    <bk>
      <rc t="1" v="83175"/>
    </bk>
    <bk>
      <rc t="1" v="83176"/>
    </bk>
    <bk>
      <rc t="1" v="83177"/>
    </bk>
    <bk>
      <rc t="1" v="83178"/>
    </bk>
    <bk>
      <rc t="1" v="83179"/>
    </bk>
    <bk>
      <rc t="1" v="83180"/>
    </bk>
    <bk>
      <rc t="1" v="83181"/>
    </bk>
    <bk>
      <rc t="1" v="83182"/>
    </bk>
    <bk>
      <rc t="1" v="83183"/>
    </bk>
    <bk>
      <rc t="1" v="83184"/>
    </bk>
    <bk>
      <rc t="1" v="83185"/>
    </bk>
    <bk>
      <rc t="1" v="83186"/>
    </bk>
    <bk>
      <rc t="1" v="83187"/>
    </bk>
    <bk>
      <rc t="1" v="83188"/>
    </bk>
    <bk>
      <rc t="1" v="83189"/>
    </bk>
    <bk>
      <rc t="1" v="83190"/>
    </bk>
    <bk>
      <rc t="1" v="83191"/>
    </bk>
    <bk>
      <rc t="1" v="83192"/>
    </bk>
    <bk>
      <rc t="1" v="83193"/>
    </bk>
    <bk>
      <rc t="1" v="83194"/>
    </bk>
    <bk>
      <rc t="1" v="83195"/>
    </bk>
    <bk>
      <rc t="1" v="83196"/>
    </bk>
    <bk>
      <rc t="1" v="83197"/>
    </bk>
    <bk>
      <rc t="1" v="83198"/>
    </bk>
    <bk>
      <rc t="1" v="83199"/>
    </bk>
    <bk>
      <rc t="1" v="83200"/>
    </bk>
    <bk>
      <rc t="1" v="83201"/>
    </bk>
    <bk>
      <rc t="1" v="83202"/>
    </bk>
    <bk>
      <rc t="1" v="83203"/>
    </bk>
    <bk>
      <rc t="1" v="83204"/>
    </bk>
    <bk>
      <rc t="1" v="83205"/>
    </bk>
    <bk>
      <rc t="1" v="83206"/>
    </bk>
    <bk>
      <rc t="1" v="83207"/>
    </bk>
    <bk>
      <rc t="1" v="83208"/>
    </bk>
    <bk>
      <rc t="1" v="83209"/>
    </bk>
    <bk>
      <rc t="1" v="83210"/>
    </bk>
    <bk>
      <rc t="1" v="83211"/>
    </bk>
    <bk>
      <rc t="1" v="83212"/>
    </bk>
    <bk>
      <rc t="1" v="83213"/>
    </bk>
    <bk>
      <rc t="1" v="83214"/>
    </bk>
    <bk>
      <rc t="1" v="83215"/>
    </bk>
    <bk>
      <rc t="1" v="83216"/>
    </bk>
    <bk>
      <rc t="1" v="83217"/>
    </bk>
    <bk>
      <rc t="1" v="83218"/>
    </bk>
    <bk>
      <rc t="1" v="83219"/>
    </bk>
    <bk>
      <rc t="1" v="83220"/>
    </bk>
    <bk>
      <rc t="1" v="83221"/>
    </bk>
    <bk>
      <rc t="1" v="83222"/>
    </bk>
    <bk>
      <rc t="1" v="83223"/>
    </bk>
    <bk>
      <rc t="1" v="83224"/>
    </bk>
    <bk>
      <rc t="1" v="83225"/>
    </bk>
    <bk>
      <rc t="1" v="83226"/>
    </bk>
    <bk>
      <rc t="1" v="83227"/>
    </bk>
    <bk>
      <rc t="1" v="83228"/>
    </bk>
    <bk>
      <rc t="1" v="83229"/>
    </bk>
    <bk>
      <rc t="1" v="83230"/>
    </bk>
    <bk>
      <rc t="1" v="83231"/>
    </bk>
    <bk>
      <rc t="1" v="83232"/>
    </bk>
    <bk>
      <rc t="1" v="83233"/>
    </bk>
    <bk>
      <rc t="1" v="83234"/>
    </bk>
    <bk>
      <rc t="1" v="83235"/>
    </bk>
    <bk>
      <rc t="1" v="83236"/>
    </bk>
    <bk>
      <rc t="1" v="83237"/>
    </bk>
    <bk>
      <rc t="1" v="83238"/>
    </bk>
    <bk>
      <rc t="1" v="83239"/>
    </bk>
    <bk>
      <rc t="1" v="83240"/>
    </bk>
    <bk>
      <rc t="1" v="83241"/>
    </bk>
    <bk>
      <rc t="1" v="83242"/>
    </bk>
    <bk>
      <rc t="1" v="83243"/>
    </bk>
    <bk>
      <rc t="1" v="83244"/>
    </bk>
    <bk>
      <rc t="1" v="83245"/>
    </bk>
    <bk>
      <rc t="1" v="83246"/>
    </bk>
    <bk>
      <rc t="1" v="83247"/>
    </bk>
    <bk>
      <rc t="1" v="83248"/>
    </bk>
    <bk>
      <rc t="1" v="83249"/>
    </bk>
    <bk>
      <rc t="1" v="83250"/>
    </bk>
    <bk>
      <rc t="1" v="83251"/>
    </bk>
    <bk>
      <rc t="1" v="83252"/>
    </bk>
    <bk>
      <rc t="1" v="83253"/>
    </bk>
    <bk>
      <rc t="1" v="83254"/>
    </bk>
    <bk>
      <rc t="1" v="83255"/>
    </bk>
    <bk>
      <rc t="1" v="83256"/>
    </bk>
    <bk>
      <rc t="1" v="83257"/>
    </bk>
    <bk>
      <rc t="1" v="83258"/>
    </bk>
    <bk>
      <rc t="1" v="83259"/>
    </bk>
    <bk>
      <rc t="1" v="83260"/>
    </bk>
    <bk>
      <rc t="1" v="83261"/>
    </bk>
    <bk>
      <rc t="1" v="83262"/>
    </bk>
    <bk>
      <rc t="1" v="83263"/>
    </bk>
    <bk>
      <rc t="1" v="83264"/>
    </bk>
    <bk>
      <rc t="1" v="83265"/>
    </bk>
    <bk>
      <rc t="1" v="83266"/>
    </bk>
    <bk>
      <rc t="1" v="83267"/>
    </bk>
    <bk>
      <rc t="1" v="83268"/>
    </bk>
    <bk>
      <rc t="1" v="83269"/>
    </bk>
    <bk>
      <rc t="1" v="83270"/>
    </bk>
    <bk>
      <rc t="1" v="83271"/>
    </bk>
    <bk>
      <rc t="1" v="83272"/>
    </bk>
    <bk>
      <rc t="1" v="83273"/>
    </bk>
    <bk>
      <rc t="1" v="83274"/>
    </bk>
    <bk>
      <rc t="1" v="83275"/>
    </bk>
    <bk>
      <rc t="1" v="83276"/>
    </bk>
    <bk>
      <rc t="1" v="83277"/>
    </bk>
    <bk>
      <rc t="1" v="83278"/>
    </bk>
    <bk>
      <rc t="1" v="83279"/>
    </bk>
    <bk>
      <rc t="1" v="83280"/>
    </bk>
    <bk>
      <rc t="1" v="83281"/>
    </bk>
    <bk>
      <rc t="1" v="83282"/>
    </bk>
    <bk>
      <rc t="1" v="83283"/>
    </bk>
    <bk>
      <rc t="1" v="83284"/>
    </bk>
    <bk>
      <rc t="1" v="83285"/>
    </bk>
    <bk>
      <rc t="1" v="83286"/>
    </bk>
    <bk>
      <rc t="1" v="83287"/>
    </bk>
    <bk>
      <rc t="1" v="83288"/>
    </bk>
    <bk>
      <rc t="1" v="83289"/>
    </bk>
    <bk>
      <rc t="1" v="83290"/>
    </bk>
    <bk>
      <rc t="1" v="83291"/>
    </bk>
    <bk>
      <rc t="1" v="83292"/>
    </bk>
    <bk>
      <rc t="1" v="83293"/>
    </bk>
    <bk>
      <rc t="1" v="83294"/>
    </bk>
    <bk>
      <rc t="1" v="83295"/>
    </bk>
    <bk>
      <rc t="1" v="83296"/>
    </bk>
    <bk>
      <rc t="1" v="83297"/>
    </bk>
    <bk>
      <rc t="1" v="83298"/>
    </bk>
    <bk>
      <rc t="1" v="83299"/>
    </bk>
    <bk>
      <rc t="1" v="83300"/>
    </bk>
    <bk>
      <rc t="1" v="83301"/>
    </bk>
    <bk>
      <rc t="1" v="83302"/>
    </bk>
    <bk>
      <rc t="1" v="83303"/>
    </bk>
    <bk>
      <rc t="1" v="83304"/>
    </bk>
    <bk>
      <rc t="1" v="83305"/>
    </bk>
    <bk>
      <rc t="1" v="83306"/>
    </bk>
    <bk>
      <rc t="1" v="83307"/>
    </bk>
    <bk>
      <rc t="1" v="83308"/>
    </bk>
    <bk>
      <rc t="1" v="83309"/>
    </bk>
    <bk>
      <rc t="1" v="83310"/>
    </bk>
    <bk>
      <rc t="1" v="83311"/>
    </bk>
    <bk>
      <rc t="1" v="83312"/>
    </bk>
    <bk>
      <rc t="1" v="83313"/>
    </bk>
    <bk>
      <rc t="1" v="83314"/>
    </bk>
    <bk>
      <rc t="1" v="83315"/>
    </bk>
    <bk>
      <rc t="1" v="83316"/>
    </bk>
    <bk>
      <rc t="1" v="83317"/>
    </bk>
    <bk>
      <rc t="1" v="83318"/>
    </bk>
    <bk>
      <rc t="1" v="83319"/>
    </bk>
    <bk>
      <rc t="1" v="83320"/>
    </bk>
    <bk>
      <rc t="1" v="83321"/>
    </bk>
    <bk>
      <rc t="1" v="83322"/>
    </bk>
    <bk>
      <rc t="1" v="83323"/>
    </bk>
    <bk>
      <rc t="1" v="83324"/>
    </bk>
    <bk>
      <rc t="1" v="83325"/>
    </bk>
    <bk>
      <rc t="1" v="83326"/>
    </bk>
    <bk>
      <rc t="1" v="83327"/>
    </bk>
    <bk>
      <rc t="1" v="83328"/>
    </bk>
    <bk>
      <rc t="1" v="83329"/>
    </bk>
    <bk>
      <rc t="1" v="83330"/>
    </bk>
    <bk>
      <rc t="1" v="83331"/>
    </bk>
    <bk>
      <rc t="1" v="83332"/>
    </bk>
    <bk>
      <rc t="1" v="83333"/>
    </bk>
    <bk>
      <rc t="1" v="83334"/>
    </bk>
    <bk>
      <rc t="1" v="83335"/>
    </bk>
    <bk>
      <rc t="1" v="83336"/>
    </bk>
    <bk>
      <rc t="1" v="83337"/>
    </bk>
    <bk>
      <rc t="1" v="83338"/>
    </bk>
    <bk>
      <rc t="1" v="83339"/>
    </bk>
    <bk>
      <rc t="1" v="83340"/>
    </bk>
    <bk>
      <rc t="1" v="83341"/>
    </bk>
    <bk>
      <rc t="1" v="83342"/>
    </bk>
    <bk>
      <rc t="1" v="83343"/>
    </bk>
    <bk>
      <rc t="1" v="83344"/>
    </bk>
    <bk>
      <rc t="1" v="83345"/>
    </bk>
    <bk>
      <rc t="1" v="83346"/>
    </bk>
    <bk>
      <rc t="1" v="83347"/>
    </bk>
    <bk>
      <rc t="1" v="83348"/>
    </bk>
    <bk>
      <rc t="1" v="83349"/>
    </bk>
    <bk>
      <rc t="1" v="83350"/>
    </bk>
    <bk>
      <rc t="1" v="83351"/>
    </bk>
    <bk>
      <rc t="1" v="83352"/>
    </bk>
    <bk>
      <rc t="1" v="83353"/>
    </bk>
    <bk>
      <rc t="1" v="83354"/>
    </bk>
    <bk>
      <rc t="1" v="83355"/>
    </bk>
    <bk>
      <rc t="1" v="83356"/>
    </bk>
    <bk>
      <rc t="1" v="83357"/>
    </bk>
    <bk>
      <rc t="1" v="83358"/>
    </bk>
    <bk>
      <rc t="1" v="83359"/>
    </bk>
    <bk>
      <rc t="1" v="83360"/>
    </bk>
    <bk>
      <rc t="1" v="83361"/>
    </bk>
    <bk>
      <rc t="1" v="83362"/>
    </bk>
    <bk>
      <rc t="1" v="83363"/>
    </bk>
    <bk>
      <rc t="1" v="83364"/>
    </bk>
    <bk>
      <rc t="1" v="83365"/>
    </bk>
    <bk>
      <rc t="1" v="83366"/>
    </bk>
    <bk>
      <rc t="1" v="83367"/>
    </bk>
    <bk>
      <rc t="1" v="83368"/>
    </bk>
    <bk>
      <rc t="1" v="83369"/>
    </bk>
    <bk>
      <rc t="1" v="83370"/>
    </bk>
    <bk>
      <rc t="1" v="83371"/>
    </bk>
    <bk>
      <rc t="1" v="83372"/>
    </bk>
    <bk>
      <rc t="1" v="83373"/>
    </bk>
    <bk>
      <rc t="1" v="83374"/>
    </bk>
    <bk>
      <rc t="1" v="83375"/>
    </bk>
    <bk>
      <rc t="1" v="83376"/>
    </bk>
    <bk>
      <rc t="1" v="83377"/>
    </bk>
    <bk>
      <rc t="1" v="83378"/>
    </bk>
    <bk>
      <rc t="1" v="83379"/>
    </bk>
    <bk>
      <rc t="1" v="83380"/>
    </bk>
    <bk>
      <rc t="1" v="83381"/>
    </bk>
    <bk>
      <rc t="1" v="83382"/>
    </bk>
    <bk>
      <rc t="1" v="83383"/>
    </bk>
    <bk>
      <rc t="1" v="83384"/>
    </bk>
    <bk>
      <rc t="1" v="83385"/>
    </bk>
    <bk>
      <rc t="1" v="83386"/>
    </bk>
    <bk>
      <rc t="1" v="83387"/>
    </bk>
    <bk>
      <rc t="1" v="83388"/>
    </bk>
    <bk>
      <rc t="1" v="83389"/>
    </bk>
    <bk>
      <rc t="1" v="83390"/>
    </bk>
    <bk>
      <rc t="1" v="83391"/>
    </bk>
    <bk>
      <rc t="1" v="83392"/>
    </bk>
    <bk>
      <rc t="1" v="83393"/>
    </bk>
    <bk>
      <rc t="1" v="83394"/>
    </bk>
    <bk>
      <rc t="1" v="83395"/>
    </bk>
    <bk>
      <rc t="1" v="83396"/>
    </bk>
    <bk>
      <rc t="1" v="83397"/>
    </bk>
    <bk>
      <rc t="1" v="83398"/>
    </bk>
    <bk>
      <rc t="1" v="83399"/>
    </bk>
    <bk>
      <rc t="1" v="83400"/>
    </bk>
    <bk>
      <rc t="1" v="83401"/>
    </bk>
    <bk>
      <rc t="1" v="83402"/>
    </bk>
    <bk>
      <rc t="1" v="83403"/>
    </bk>
    <bk>
      <rc t="1" v="83404"/>
    </bk>
    <bk>
      <rc t="1" v="83405"/>
    </bk>
    <bk>
      <rc t="1" v="83406"/>
    </bk>
    <bk>
      <rc t="1" v="83407"/>
    </bk>
    <bk>
      <rc t="1" v="83408"/>
    </bk>
    <bk>
      <rc t="1" v="83409"/>
    </bk>
    <bk>
      <rc t="1" v="83410"/>
    </bk>
    <bk>
      <rc t="1" v="83411"/>
    </bk>
    <bk>
      <rc t="1" v="83412"/>
    </bk>
    <bk>
      <rc t="1" v="83413"/>
    </bk>
    <bk>
      <rc t="1" v="83414"/>
    </bk>
    <bk>
      <rc t="1" v="83415"/>
    </bk>
    <bk>
      <rc t="1" v="83416"/>
    </bk>
    <bk>
      <rc t="1" v="83417"/>
    </bk>
    <bk>
      <rc t="1" v="83418"/>
    </bk>
    <bk>
      <rc t="1" v="83419"/>
    </bk>
    <bk>
      <rc t="1" v="83420"/>
    </bk>
    <bk>
      <rc t="1" v="83421"/>
    </bk>
    <bk>
      <rc t="1" v="83422"/>
    </bk>
    <bk>
      <rc t="1" v="83423"/>
    </bk>
    <bk>
      <rc t="1" v="83424"/>
    </bk>
    <bk>
      <rc t="1" v="83425"/>
    </bk>
    <bk>
      <rc t="1" v="83426"/>
    </bk>
    <bk>
      <rc t="1" v="83427"/>
    </bk>
    <bk>
      <rc t="1" v="83428"/>
    </bk>
    <bk>
      <rc t="1" v="83429"/>
    </bk>
    <bk>
      <rc t="1" v="83430"/>
    </bk>
    <bk>
      <rc t="1" v="83431"/>
    </bk>
    <bk>
      <rc t="1" v="83432"/>
    </bk>
    <bk>
      <rc t="1" v="83433"/>
    </bk>
    <bk>
      <rc t="1" v="83434"/>
    </bk>
    <bk>
      <rc t="1" v="83435"/>
    </bk>
    <bk>
      <rc t="1" v="83436"/>
    </bk>
    <bk>
      <rc t="1" v="83437"/>
    </bk>
    <bk>
      <rc t="1" v="83438"/>
    </bk>
    <bk>
      <rc t="1" v="83439"/>
    </bk>
    <bk>
      <rc t="1" v="83440"/>
    </bk>
    <bk>
      <rc t="1" v="83441"/>
    </bk>
    <bk>
      <rc t="1" v="83442"/>
    </bk>
    <bk>
      <rc t="1" v="83443"/>
    </bk>
    <bk>
      <rc t="1" v="83444"/>
    </bk>
    <bk>
      <rc t="1" v="83445"/>
    </bk>
    <bk>
      <rc t="1" v="83446"/>
    </bk>
    <bk>
      <rc t="1" v="83447"/>
    </bk>
    <bk>
      <rc t="1" v="83448"/>
    </bk>
    <bk>
      <rc t="1" v="83449"/>
    </bk>
    <bk>
      <rc t="1" v="83450"/>
    </bk>
    <bk>
      <rc t="1" v="83451"/>
    </bk>
    <bk>
      <rc t="1" v="83452"/>
    </bk>
    <bk>
      <rc t="1" v="83453"/>
    </bk>
    <bk>
      <rc t="1" v="83454"/>
    </bk>
    <bk>
      <rc t="1" v="83455"/>
    </bk>
    <bk>
      <rc t="1" v="83456"/>
    </bk>
    <bk>
      <rc t="1" v="83457"/>
    </bk>
    <bk>
      <rc t="1" v="83458"/>
    </bk>
    <bk>
      <rc t="1" v="83459"/>
    </bk>
    <bk>
      <rc t="1" v="83460"/>
    </bk>
    <bk>
      <rc t="1" v="83461"/>
    </bk>
    <bk>
      <rc t="1" v="83462"/>
    </bk>
    <bk>
      <rc t="1" v="83463"/>
    </bk>
    <bk>
      <rc t="1" v="83464"/>
    </bk>
    <bk>
      <rc t="1" v="83465"/>
    </bk>
    <bk>
      <rc t="1" v="83466"/>
    </bk>
    <bk>
      <rc t="1" v="83467"/>
    </bk>
    <bk>
      <rc t="1" v="83468"/>
    </bk>
    <bk>
      <rc t="1" v="83469"/>
    </bk>
    <bk>
      <rc t="1" v="83470"/>
    </bk>
    <bk>
      <rc t="1" v="83471"/>
    </bk>
    <bk>
      <rc t="1" v="83472"/>
    </bk>
    <bk>
      <rc t="1" v="83473"/>
    </bk>
    <bk>
      <rc t="1" v="83474"/>
    </bk>
    <bk>
      <rc t="1" v="83475"/>
    </bk>
    <bk>
      <rc t="1" v="83476"/>
    </bk>
    <bk>
      <rc t="1" v="83477"/>
    </bk>
    <bk>
      <rc t="1" v="83478"/>
    </bk>
    <bk>
      <rc t="1" v="83479"/>
    </bk>
    <bk>
      <rc t="1" v="83480"/>
    </bk>
    <bk>
      <rc t="1" v="83481"/>
    </bk>
    <bk>
      <rc t="1" v="83482"/>
    </bk>
    <bk>
      <rc t="1" v="83483"/>
    </bk>
    <bk>
      <rc t="1" v="83484"/>
    </bk>
    <bk>
      <rc t="1" v="83485"/>
    </bk>
    <bk>
      <rc t="1" v="83486"/>
    </bk>
    <bk>
      <rc t="1" v="83487"/>
    </bk>
    <bk>
      <rc t="1" v="83488"/>
    </bk>
    <bk>
      <rc t="1" v="83489"/>
    </bk>
    <bk>
      <rc t="1" v="83490"/>
    </bk>
    <bk>
      <rc t="1" v="83491"/>
    </bk>
    <bk>
      <rc t="1" v="83492"/>
    </bk>
    <bk>
      <rc t="1" v="83493"/>
    </bk>
    <bk>
      <rc t="1" v="83494"/>
    </bk>
    <bk>
      <rc t="1" v="83495"/>
    </bk>
    <bk>
      <rc t="1" v="83496"/>
    </bk>
    <bk>
      <rc t="1" v="83497"/>
    </bk>
    <bk>
      <rc t="1" v="83498"/>
    </bk>
    <bk>
      <rc t="1" v="83499"/>
    </bk>
    <bk>
      <rc t="1" v="83500"/>
    </bk>
    <bk>
      <rc t="1" v="83501"/>
    </bk>
    <bk>
      <rc t="1" v="83502"/>
    </bk>
    <bk>
      <rc t="1" v="83503"/>
    </bk>
    <bk>
      <rc t="1" v="83504"/>
    </bk>
    <bk>
      <rc t="1" v="83505"/>
    </bk>
    <bk>
      <rc t="1" v="83506"/>
    </bk>
    <bk>
      <rc t="1" v="83507"/>
    </bk>
    <bk>
      <rc t="1" v="83508"/>
    </bk>
    <bk>
      <rc t="1" v="83509"/>
    </bk>
    <bk>
      <rc t="1" v="83510"/>
    </bk>
    <bk>
      <rc t="1" v="83511"/>
    </bk>
    <bk>
      <rc t="1" v="83512"/>
    </bk>
    <bk>
      <rc t="1" v="83513"/>
    </bk>
    <bk>
      <rc t="1" v="83514"/>
    </bk>
    <bk>
      <rc t="1" v="83515"/>
    </bk>
    <bk>
      <rc t="1" v="83516"/>
    </bk>
    <bk>
      <rc t="1" v="83517"/>
    </bk>
    <bk>
      <rc t="1" v="83518"/>
    </bk>
    <bk>
      <rc t="1" v="83519"/>
    </bk>
    <bk>
      <rc t="1" v="83520"/>
    </bk>
    <bk>
      <rc t="1" v="83521"/>
    </bk>
    <bk>
      <rc t="1" v="83522"/>
    </bk>
    <bk>
      <rc t="1" v="83523"/>
    </bk>
    <bk>
      <rc t="1" v="83524"/>
    </bk>
    <bk>
      <rc t="1" v="83525"/>
    </bk>
    <bk>
      <rc t="1" v="83526"/>
    </bk>
    <bk>
      <rc t="1" v="83527"/>
    </bk>
    <bk>
      <rc t="1" v="83528"/>
    </bk>
    <bk>
      <rc t="1" v="83529"/>
    </bk>
    <bk>
      <rc t="1" v="83530"/>
    </bk>
    <bk>
      <rc t="1" v="83531"/>
    </bk>
    <bk>
      <rc t="1" v="83532"/>
    </bk>
    <bk>
      <rc t="1" v="83533"/>
    </bk>
    <bk>
      <rc t="1" v="83534"/>
    </bk>
    <bk>
      <rc t="1" v="83535"/>
    </bk>
    <bk>
      <rc t="1" v="83536"/>
    </bk>
    <bk>
      <rc t="1" v="83537"/>
    </bk>
    <bk>
      <rc t="1" v="83538"/>
    </bk>
    <bk>
      <rc t="1" v="83539"/>
    </bk>
    <bk>
      <rc t="1" v="83540"/>
    </bk>
    <bk>
      <rc t="1" v="83541"/>
    </bk>
    <bk>
      <rc t="1" v="83542"/>
    </bk>
    <bk>
      <rc t="1" v="83543"/>
    </bk>
    <bk>
      <rc t="1" v="83544"/>
    </bk>
    <bk>
      <rc t="1" v="83545"/>
    </bk>
    <bk>
      <rc t="1" v="83546"/>
    </bk>
    <bk>
      <rc t="1" v="83547"/>
    </bk>
    <bk>
      <rc t="1" v="83548"/>
    </bk>
    <bk>
      <rc t="1" v="83549"/>
    </bk>
    <bk>
      <rc t="1" v="83550"/>
    </bk>
    <bk>
      <rc t="1" v="83551"/>
    </bk>
    <bk>
      <rc t="1" v="83552"/>
    </bk>
    <bk>
      <rc t="1" v="83553"/>
    </bk>
    <bk>
      <rc t="1" v="83554"/>
    </bk>
    <bk>
      <rc t="1" v="83555"/>
    </bk>
    <bk>
      <rc t="1" v="83556"/>
    </bk>
    <bk>
      <rc t="1" v="83557"/>
    </bk>
    <bk>
      <rc t="1" v="83558"/>
    </bk>
    <bk>
      <rc t="1" v="83559"/>
    </bk>
    <bk>
      <rc t="1" v="83560"/>
    </bk>
    <bk>
      <rc t="1" v="83561"/>
    </bk>
    <bk>
      <rc t="1" v="83562"/>
    </bk>
    <bk>
      <rc t="1" v="83563"/>
    </bk>
    <bk>
      <rc t="1" v="83564"/>
    </bk>
    <bk>
      <rc t="1" v="83565"/>
    </bk>
    <bk>
      <rc t="1" v="83566"/>
    </bk>
    <bk>
      <rc t="1" v="83567"/>
    </bk>
    <bk>
      <rc t="1" v="83568"/>
    </bk>
    <bk>
      <rc t="1" v="83569"/>
    </bk>
    <bk>
      <rc t="1" v="83570"/>
    </bk>
    <bk>
      <rc t="1" v="83571"/>
    </bk>
    <bk>
      <rc t="1" v="83572"/>
    </bk>
    <bk>
      <rc t="1" v="83573"/>
    </bk>
    <bk>
      <rc t="1" v="83574"/>
    </bk>
    <bk>
      <rc t="1" v="83575"/>
    </bk>
    <bk>
      <rc t="1" v="83576"/>
    </bk>
    <bk>
      <rc t="1" v="83577"/>
    </bk>
    <bk>
      <rc t="1" v="83578"/>
    </bk>
    <bk>
      <rc t="1" v="83579"/>
    </bk>
    <bk>
      <rc t="1" v="83580"/>
    </bk>
    <bk>
      <rc t="1" v="83581"/>
    </bk>
    <bk>
      <rc t="1" v="83582"/>
    </bk>
    <bk>
      <rc t="1" v="83583"/>
    </bk>
    <bk>
      <rc t="1" v="83584"/>
    </bk>
    <bk>
      <rc t="1" v="83585"/>
    </bk>
    <bk>
      <rc t="1" v="83586"/>
    </bk>
    <bk>
      <rc t="1" v="83587"/>
    </bk>
    <bk>
      <rc t="1" v="83588"/>
    </bk>
    <bk>
      <rc t="1" v="83589"/>
    </bk>
    <bk>
      <rc t="1" v="83590"/>
    </bk>
    <bk>
      <rc t="1" v="83591"/>
    </bk>
    <bk>
      <rc t="1" v="83592"/>
    </bk>
    <bk>
      <rc t="1" v="83593"/>
    </bk>
    <bk>
      <rc t="1" v="83594"/>
    </bk>
    <bk>
      <rc t="1" v="83595"/>
    </bk>
    <bk>
      <rc t="1" v="83596"/>
    </bk>
    <bk>
      <rc t="1" v="83597"/>
    </bk>
    <bk>
      <rc t="1" v="83598"/>
    </bk>
    <bk>
      <rc t="1" v="83599"/>
    </bk>
    <bk>
      <rc t="1" v="83600"/>
    </bk>
    <bk>
      <rc t="1" v="83601"/>
    </bk>
    <bk>
      <rc t="1" v="83602"/>
    </bk>
    <bk>
      <rc t="1" v="83603"/>
    </bk>
    <bk>
      <rc t="1" v="83604"/>
    </bk>
    <bk>
      <rc t="1" v="83605"/>
    </bk>
    <bk>
      <rc t="1" v="83606"/>
    </bk>
    <bk>
      <rc t="1" v="83607"/>
    </bk>
    <bk>
      <rc t="1" v="83608"/>
    </bk>
    <bk>
      <rc t="1" v="83609"/>
    </bk>
    <bk>
      <rc t="1" v="83610"/>
    </bk>
    <bk>
      <rc t="1" v="83611"/>
    </bk>
    <bk>
      <rc t="1" v="83612"/>
    </bk>
    <bk>
      <rc t="1" v="83613"/>
    </bk>
    <bk>
      <rc t="1" v="83614"/>
    </bk>
    <bk>
      <rc t="1" v="83615"/>
    </bk>
    <bk>
      <rc t="1" v="83616"/>
    </bk>
    <bk>
      <rc t="1" v="83617"/>
    </bk>
    <bk>
      <rc t="1" v="83618"/>
    </bk>
    <bk>
      <rc t="1" v="83619"/>
    </bk>
    <bk>
      <rc t="1" v="83620"/>
    </bk>
    <bk>
      <rc t="1" v="83621"/>
    </bk>
    <bk>
      <rc t="1" v="83622"/>
    </bk>
    <bk>
      <rc t="1" v="83623"/>
    </bk>
    <bk>
      <rc t="1" v="83624"/>
    </bk>
    <bk>
      <rc t="1" v="83625"/>
    </bk>
    <bk>
      <rc t="1" v="83626"/>
    </bk>
    <bk>
      <rc t="1" v="83627"/>
    </bk>
    <bk>
      <rc t="1" v="83628"/>
    </bk>
    <bk>
      <rc t="1" v="83629"/>
    </bk>
    <bk>
      <rc t="1" v="83630"/>
    </bk>
    <bk>
      <rc t="1" v="83631"/>
    </bk>
    <bk>
      <rc t="1" v="83632"/>
    </bk>
    <bk>
      <rc t="1" v="83633"/>
    </bk>
    <bk>
      <rc t="1" v="83634"/>
    </bk>
    <bk>
      <rc t="1" v="83635"/>
    </bk>
    <bk>
      <rc t="1" v="83636"/>
    </bk>
    <bk>
      <rc t="1" v="83637"/>
    </bk>
    <bk>
      <rc t="1" v="83638"/>
    </bk>
    <bk>
      <rc t="1" v="83639"/>
    </bk>
    <bk>
      <rc t="1" v="83640"/>
    </bk>
    <bk>
      <rc t="1" v="83641"/>
    </bk>
    <bk>
      <rc t="1" v="83642"/>
    </bk>
    <bk>
      <rc t="1" v="83643"/>
    </bk>
    <bk>
      <rc t="1" v="83644"/>
    </bk>
    <bk>
      <rc t="1" v="83645"/>
    </bk>
    <bk>
      <rc t="1" v="83646"/>
    </bk>
    <bk>
      <rc t="1" v="83647"/>
    </bk>
    <bk>
      <rc t="1" v="83648"/>
    </bk>
    <bk>
      <rc t="1" v="83649"/>
    </bk>
    <bk>
      <rc t="1" v="83650"/>
    </bk>
    <bk>
      <rc t="1" v="83651"/>
    </bk>
    <bk>
      <rc t="1" v="83652"/>
    </bk>
    <bk>
      <rc t="1" v="83653"/>
    </bk>
    <bk>
      <rc t="1" v="83654"/>
    </bk>
    <bk>
      <rc t="1" v="83655"/>
    </bk>
    <bk>
      <rc t="1" v="83656"/>
    </bk>
    <bk>
      <rc t="1" v="83657"/>
    </bk>
    <bk>
      <rc t="1" v="83658"/>
    </bk>
    <bk>
      <rc t="1" v="83659"/>
    </bk>
    <bk>
      <rc t="1" v="83660"/>
    </bk>
    <bk>
      <rc t="1" v="83661"/>
    </bk>
    <bk>
      <rc t="1" v="83662"/>
    </bk>
    <bk>
      <rc t="1" v="83663"/>
    </bk>
    <bk>
      <rc t="1" v="83664"/>
    </bk>
    <bk>
      <rc t="1" v="83665"/>
    </bk>
    <bk>
      <rc t="1" v="83666"/>
    </bk>
    <bk>
      <rc t="1" v="83667"/>
    </bk>
    <bk>
      <rc t="1" v="83668"/>
    </bk>
    <bk>
      <rc t="1" v="83669"/>
    </bk>
    <bk>
      <rc t="1" v="83670"/>
    </bk>
    <bk>
      <rc t="1" v="83671"/>
    </bk>
    <bk>
      <rc t="1" v="83672"/>
    </bk>
    <bk>
      <rc t="1" v="83673"/>
    </bk>
    <bk>
      <rc t="1" v="83674"/>
    </bk>
    <bk>
      <rc t="1" v="83675"/>
    </bk>
    <bk>
      <rc t="1" v="83676"/>
    </bk>
    <bk>
      <rc t="1" v="83677"/>
    </bk>
    <bk>
      <rc t="1" v="83678"/>
    </bk>
    <bk>
      <rc t="1" v="83679"/>
    </bk>
    <bk>
      <rc t="1" v="83680"/>
    </bk>
    <bk>
      <rc t="1" v="83681"/>
    </bk>
    <bk>
      <rc t="1" v="83682"/>
    </bk>
    <bk>
      <rc t="1" v="83683"/>
    </bk>
    <bk>
      <rc t="1" v="83684"/>
    </bk>
    <bk>
      <rc t="1" v="83685"/>
    </bk>
    <bk>
      <rc t="1" v="83686"/>
    </bk>
    <bk>
      <rc t="1" v="83687"/>
    </bk>
    <bk>
      <rc t="1" v="83688"/>
    </bk>
    <bk>
      <rc t="1" v="83689"/>
    </bk>
    <bk>
      <rc t="1" v="83690"/>
    </bk>
    <bk>
      <rc t="1" v="83691"/>
    </bk>
    <bk>
      <rc t="1" v="83692"/>
    </bk>
    <bk>
      <rc t="1" v="83693"/>
    </bk>
    <bk>
      <rc t="1" v="83694"/>
    </bk>
    <bk>
      <rc t="1" v="83695"/>
    </bk>
    <bk>
      <rc t="1" v="83696"/>
    </bk>
    <bk>
      <rc t="1" v="83697"/>
    </bk>
    <bk>
      <rc t="1" v="83698"/>
    </bk>
    <bk>
      <rc t="1" v="83699"/>
    </bk>
    <bk>
      <rc t="1" v="83700"/>
    </bk>
    <bk>
      <rc t="1" v="83701"/>
    </bk>
    <bk>
      <rc t="1" v="83702"/>
    </bk>
    <bk>
      <rc t="1" v="83703"/>
    </bk>
    <bk>
      <rc t="1" v="83704"/>
    </bk>
    <bk>
      <rc t="1" v="83705"/>
    </bk>
    <bk>
      <rc t="1" v="83706"/>
    </bk>
    <bk>
      <rc t="1" v="83707"/>
    </bk>
    <bk>
      <rc t="1" v="83708"/>
    </bk>
    <bk>
      <rc t="1" v="83709"/>
    </bk>
    <bk>
      <rc t="1" v="83710"/>
    </bk>
    <bk>
      <rc t="1" v="83711"/>
    </bk>
    <bk>
      <rc t="1" v="83712"/>
    </bk>
    <bk>
      <rc t="1" v="83713"/>
    </bk>
    <bk>
      <rc t="1" v="83714"/>
    </bk>
    <bk>
      <rc t="1" v="83715"/>
    </bk>
    <bk>
      <rc t="1" v="83716"/>
    </bk>
    <bk>
      <rc t="1" v="83717"/>
    </bk>
    <bk>
      <rc t="1" v="83718"/>
    </bk>
    <bk>
      <rc t="1" v="83719"/>
    </bk>
    <bk>
      <rc t="1" v="83720"/>
    </bk>
    <bk>
      <rc t="1" v="83721"/>
    </bk>
    <bk>
      <rc t="1" v="83722"/>
    </bk>
    <bk>
      <rc t="1" v="83723"/>
    </bk>
    <bk>
      <rc t="1" v="83724"/>
    </bk>
    <bk>
      <rc t="1" v="83725"/>
    </bk>
    <bk>
      <rc t="1" v="83726"/>
    </bk>
    <bk>
      <rc t="1" v="83727"/>
    </bk>
    <bk>
      <rc t="1" v="83728"/>
    </bk>
    <bk>
      <rc t="1" v="83729"/>
    </bk>
    <bk>
      <rc t="1" v="83730"/>
    </bk>
    <bk>
      <rc t="1" v="83731"/>
    </bk>
    <bk>
      <rc t="1" v="83732"/>
    </bk>
    <bk>
      <rc t="1" v="83733"/>
    </bk>
    <bk>
      <rc t="1" v="83734"/>
    </bk>
    <bk>
      <rc t="1" v="83735"/>
    </bk>
    <bk>
      <rc t="1" v="83736"/>
    </bk>
    <bk>
      <rc t="1" v="83737"/>
    </bk>
    <bk>
      <rc t="1" v="83738"/>
    </bk>
    <bk>
      <rc t="1" v="83739"/>
    </bk>
    <bk>
      <rc t="1" v="83740"/>
    </bk>
    <bk>
      <rc t="1" v="83741"/>
    </bk>
    <bk>
      <rc t="1" v="83742"/>
    </bk>
    <bk>
      <rc t="1" v="83743"/>
    </bk>
    <bk>
      <rc t="1" v="83744"/>
    </bk>
    <bk>
      <rc t="1" v="83745"/>
    </bk>
    <bk>
      <rc t="1" v="83746"/>
    </bk>
    <bk>
      <rc t="1" v="83747"/>
    </bk>
    <bk>
      <rc t="1" v="83748"/>
    </bk>
    <bk>
      <rc t="1" v="83749"/>
    </bk>
    <bk>
      <rc t="1" v="83750"/>
    </bk>
    <bk>
      <rc t="1" v="83751"/>
    </bk>
    <bk>
      <rc t="1" v="83752"/>
    </bk>
    <bk>
      <rc t="1" v="83753"/>
    </bk>
    <bk>
      <rc t="1" v="83754"/>
    </bk>
    <bk>
      <rc t="1" v="83755"/>
    </bk>
    <bk>
      <rc t="1" v="83756"/>
    </bk>
    <bk>
      <rc t="1" v="83757"/>
    </bk>
    <bk>
      <rc t="1" v="83758"/>
    </bk>
    <bk>
      <rc t="1" v="83759"/>
    </bk>
    <bk>
      <rc t="1" v="83760"/>
    </bk>
    <bk>
      <rc t="1" v="83761"/>
    </bk>
    <bk>
      <rc t="1" v="83762"/>
    </bk>
    <bk>
      <rc t="1" v="83763"/>
    </bk>
    <bk>
      <rc t="1" v="83764"/>
    </bk>
    <bk>
      <rc t="1" v="83765"/>
    </bk>
    <bk>
      <rc t="1" v="83766"/>
    </bk>
    <bk>
      <rc t="1" v="83767"/>
    </bk>
    <bk>
      <rc t="1" v="83768"/>
    </bk>
    <bk>
      <rc t="1" v="83769"/>
    </bk>
    <bk>
      <rc t="1" v="83770"/>
    </bk>
    <bk>
      <rc t="1" v="83771"/>
    </bk>
    <bk>
      <rc t="1" v="83772"/>
    </bk>
    <bk>
      <rc t="1" v="83773"/>
    </bk>
    <bk>
      <rc t="1" v="83774"/>
    </bk>
    <bk>
      <rc t="1" v="83775"/>
    </bk>
    <bk>
      <rc t="1" v="83776"/>
    </bk>
    <bk>
      <rc t="1" v="83777"/>
    </bk>
    <bk>
      <rc t="1" v="83778"/>
    </bk>
    <bk>
      <rc t="1" v="83779"/>
    </bk>
    <bk>
      <rc t="1" v="83780"/>
    </bk>
    <bk>
      <rc t="1" v="83781"/>
    </bk>
    <bk>
      <rc t="1" v="83782"/>
    </bk>
    <bk>
      <rc t="1" v="83783"/>
    </bk>
    <bk>
      <rc t="1" v="83784"/>
    </bk>
    <bk>
      <rc t="1" v="83785"/>
    </bk>
    <bk>
      <rc t="1" v="83786"/>
    </bk>
    <bk>
      <rc t="1" v="83787"/>
    </bk>
    <bk>
      <rc t="1" v="83788"/>
    </bk>
    <bk>
      <rc t="1" v="83789"/>
    </bk>
    <bk>
      <rc t="1" v="83790"/>
    </bk>
    <bk>
      <rc t="1" v="83791"/>
    </bk>
    <bk>
      <rc t="1" v="83792"/>
    </bk>
    <bk>
      <rc t="1" v="83793"/>
    </bk>
    <bk>
      <rc t="1" v="83794"/>
    </bk>
    <bk>
      <rc t="1" v="83795"/>
    </bk>
    <bk>
      <rc t="1" v="83796"/>
    </bk>
    <bk>
      <rc t="1" v="83797"/>
    </bk>
    <bk>
      <rc t="1" v="83798"/>
    </bk>
    <bk>
      <rc t="1" v="83799"/>
    </bk>
    <bk>
      <rc t="1" v="83800"/>
    </bk>
    <bk>
      <rc t="1" v="83801"/>
    </bk>
    <bk>
      <rc t="1" v="83802"/>
    </bk>
    <bk>
      <rc t="1" v="83803"/>
    </bk>
    <bk>
      <rc t="1" v="83804"/>
    </bk>
    <bk>
      <rc t="1" v="83805"/>
    </bk>
    <bk>
      <rc t="1" v="83806"/>
    </bk>
    <bk>
      <rc t="1" v="83807"/>
    </bk>
    <bk>
      <rc t="1" v="83808"/>
    </bk>
    <bk>
      <rc t="1" v="83809"/>
    </bk>
    <bk>
      <rc t="1" v="83810"/>
    </bk>
    <bk>
      <rc t="1" v="83811"/>
    </bk>
    <bk>
      <rc t="1" v="83812"/>
    </bk>
    <bk>
      <rc t="1" v="83813"/>
    </bk>
    <bk>
      <rc t="1" v="83814"/>
    </bk>
    <bk>
      <rc t="1" v="83815"/>
    </bk>
    <bk>
      <rc t="1" v="83816"/>
    </bk>
    <bk>
      <rc t="1" v="83817"/>
    </bk>
    <bk>
      <rc t="1" v="83818"/>
    </bk>
    <bk>
      <rc t="1" v="83819"/>
    </bk>
    <bk>
      <rc t="1" v="83820"/>
    </bk>
    <bk>
      <rc t="1" v="83821"/>
    </bk>
    <bk>
      <rc t="1" v="83822"/>
    </bk>
    <bk>
      <rc t="1" v="83823"/>
    </bk>
    <bk>
      <rc t="1" v="83824"/>
    </bk>
    <bk>
      <rc t="1" v="83825"/>
    </bk>
    <bk>
      <rc t="1" v="83826"/>
    </bk>
    <bk>
      <rc t="1" v="83827"/>
    </bk>
    <bk>
      <rc t="1" v="83828"/>
    </bk>
    <bk>
      <rc t="1" v="83829"/>
    </bk>
    <bk>
      <rc t="1" v="83830"/>
    </bk>
    <bk>
      <rc t="1" v="83831"/>
    </bk>
    <bk>
      <rc t="1" v="83832"/>
    </bk>
    <bk>
      <rc t="1" v="83833"/>
    </bk>
    <bk>
      <rc t="1" v="83834"/>
    </bk>
    <bk>
      <rc t="1" v="83835"/>
    </bk>
    <bk>
      <rc t="1" v="83836"/>
    </bk>
    <bk>
      <rc t="1" v="83837"/>
    </bk>
    <bk>
      <rc t="1" v="83838"/>
    </bk>
    <bk>
      <rc t="1" v="83839"/>
    </bk>
    <bk>
      <rc t="1" v="83840"/>
    </bk>
    <bk>
      <rc t="1" v="83841"/>
    </bk>
    <bk>
      <rc t="1" v="83842"/>
    </bk>
    <bk>
      <rc t="1" v="83843"/>
    </bk>
    <bk>
      <rc t="1" v="83844"/>
    </bk>
    <bk>
      <rc t="1" v="83845"/>
    </bk>
    <bk>
      <rc t="1" v="83846"/>
    </bk>
    <bk>
      <rc t="1" v="83847"/>
    </bk>
    <bk>
      <rc t="1" v="83848"/>
    </bk>
    <bk>
      <rc t="1" v="83849"/>
    </bk>
    <bk>
      <rc t="1" v="83850"/>
    </bk>
    <bk>
      <rc t="1" v="83851"/>
    </bk>
    <bk>
      <rc t="1" v="83852"/>
    </bk>
    <bk>
      <rc t="1" v="83853"/>
    </bk>
    <bk>
      <rc t="1" v="83854"/>
    </bk>
    <bk>
      <rc t="1" v="83855"/>
    </bk>
    <bk>
      <rc t="1" v="83856"/>
    </bk>
    <bk>
      <rc t="1" v="83857"/>
    </bk>
    <bk>
      <rc t="1" v="83858"/>
    </bk>
    <bk>
      <rc t="1" v="83859"/>
    </bk>
    <bk>
      <rc t="1" v="83860"/>
    </bk>
    <bk>
      <rc t="1" v="83861"/>
    </bk>
    <bk>
      <rc t="1" v="83862"/>
    </bk>
    <bk>
      <rc t="1" v="83863"/>
    </bk>
    <bk>
      <rc t="1" v="83864"/>
    </bk>
    <bk>
      <rc t="1" v="83865"/>
    </bk>
    <bk>
      <rc t="1" v="83866"/>
    </bk>
    <bk>
      <rc t="1" v="83867"/>
    </bk>
    <bk>
      <rc t="1" v="83868"/>
    </bk>
    <bk>
      <rc t="1" v="83869"/>
    </bk>
    <bk>
      <rc t="1" v="83870"/>
    </bk>
    <bk>
      <rc t="1" v="83871"/>
    </bk>
    <bk>
      <rc t="1" v="83872"/>
    </bk>
    <bk>
      <rc t="1" v="83873"/>
    </bk>
    <bk>
      <rc t="1" v="83874"/>
    </bk>
    <bk>
      <rc t="1" v="83875"/>
    </bk>
    <bk>
      <rc t="1" v="83876"/>
    </bk>
    <bk>
      <rc t="1" v="83877"/>
    </bk>
    <bk>
      <rc t="1" v="83878"/>
    </bk>
    <bk>
      <rc t="1" v="83879"/>
    </bk>
    <bk>
      <rc t="1" v="83880"/>
    </bk>
    <bk>
      <rc t="1" v="83881"/>
    </bk>
    <bk>
      <rc t="1" v="83882"/>
    </bk>
    <bk>
      <rc t="1" v="83883"/>
    </bk>
    <bk>
      <rc t="1" v="83884"/>
    </bk>
    <bk>
      <rc t="1" v="83885"/>
    </bk>
    <bk>
      <rc t="1" v="83886"/>
    </bk>
    <bk>
      <rc t="1" v="83887"/>
    </bk>
    <bk>
      <rc t="1" v="83888"/>
    </bk>
    <bk>
      <rc t="1" v="83889"/>
    </bk>
    <bk>
      <rc t="1" v="83890"/>
    </bk>
    <bk>
      <rc t="1" v="83891"/>
    </bk>
    <bk>
      <rc t="1" v="83892"/>
    </bk>
    <bk>
      <rc t="1" v="83893"/>
    </bk>
    <bk>
      <rc t="1" v="83894"/>
    </bk>
    <bk>
      <rc t="1" v="83895"/>
    </bk>
    <bk>
      <rc t="1" v="83896"/>
    </bk>
    <bk>
      <rc t="1" v="83897"/>
    </bk>
    <bk>
      <rc t="1" v="83898"/>
    </bk>
    <bk>
      <rc t="1" v="83899"/>
    </bk>
    <bk>
      <rc t="1" v="83900"/>
    </bk>
    <bk>
      <rc t="1" v="83901"/>
    </bk>
    <bk>
      <rc t="1" v="83902"/>
    </bk>
    <bk>
      <rc t="1" v="83903"/>
    </bk>
    <bk>
      <rc t="1" v="83904"/>
    </bk>
    <bk>
      <rc t="1" v="83905"/>
    </bk>
    <bk>
      <rc t="1" v="83906"/>
    </bk>
    <bk>
      <rc t="1" v="83907"/>
    </bk>
    <bk>
      <rc t="1" v="83908"/>
    </bk>
    <bk>
      <rc t="1" v="83909"/>
    </bk>
    <bk>
      <rc t="1" v="83910"/>
    </bk>
    <bk>
      <rc t="1" v="83911"/>
    </bk>
    <bk>
      <rc t="1" v="83912"/>
    </bk>
    <bk>
      <rc t="1" v="83913"/>
    </bk>
    <bk>
      <rc t="1" v="83914"/>
    </bk>
    <bk>
      <rc t="1" v="83915"/>
    </bk>
    <bk>
      <rc t="1" v="83916"/>
    </bk>
    <bk>
      <rc t="1" v="83917"/>
    </bk>
    <bk>
      <rc t="1" v="83918"/>
    </bk>
    <bk>
      <rc t="1" v="83919"/>
    </bk>
    <bk>
      <rc t="1" v="83920"/>
    </bk>
    <bk>
      <rc t="1" v="83921"/>
    </bk>
    <bk>
      <rc t="1" v="83922"/>
    </bk>
    <bk>
      <rc t="1" v="83923"/>
    </bk>
    <bk>
      <rc t="1" v="83924"/>
    </bk>
    <bk>
      <rc t="1" v="83925"/>
    </bk>
    <bk>
      <rc t="1" v="83926"/>
    </bk>
    <bk>
      <rc t="1" v="83927"/>
    </bk>
    <bk>
      <rc t="1" v="83928"/>
    </bk>
    <bk>
      <rc t="1" v="83929"/>
    </bk>
    <bk>
      <rc t="1" v="83930"/>
    </bk>
    <bk>
      <rc t="1" v="83931"/>
    </bk>
    <bk>
      <rc t="1" v="83932"/>
    </bk>
    <bk>
      <rc t="1" v="83933"/>
    </bk>
    <bk>
      <rc t="1" v="83934"/>
    </bk>
    <bk>
      <rc t="1" v="83935"/>
    </bk>
    <bk>
      <rc t="1" v="83936"/>
    </bk>
    <bk>
      <rc t="1" v="83937"/>
    </bk>
    <bk>
      <rc t="1" v="83938"/>
    </bk>
    <bk>
      <rc t="1" v="83939"/>
    </bk>
    <bk>
      <rc t="1" v="83940"/>
    </bk>
    <bk>
      <rc t="1" v="83941"/>
    </bk>
    <bk>
      <rc t="1" v="83942"/>
    </bk>
    <bk>
      <rc t="1" v="83943"/>
    </bk>
    <bk>
      <rc t="1" v="83944"/>
    </bk>
    <bk>
      <rc t="1" v="83945"/>
    </bk>
    <bk>
      <rc t="1" v="83946"/>
    </bk>
    <bk>
      <rc t="1" v="83947"/>
    </bk>
    <bk>
      <rc t="1" v="83948"/>
    </bk>
    <bk>
      <rc t="1" v="83949"/>
    </bk>
    <bk>
      <rc t="1" v="83950"/>
    </bk>
    <bk>
      <rc t="1" v="83951"/>
    </bk>
    <bk>
      <rc t="1" v="83952"/>
    </bk>
    <bk>
      <rc t="1" v="83953"/>
    </bk>
    <bk>
      <rc t="1" v="83954"/>
    </bk>
    <bk>
      <rc t="1" v="83955"/>
    </bk>
    <bk>
      <rc t="1" v="83956"/>
    </bk>
    <bk>
      <rc t="1" v="83957"/>
    </bk>
    <bk>
      <rc t="1" v="83958"/>
    </bk>
    <bk>
      <rc t="1" v="83959"/>
    </bk>
    <bk>
      <rc t="1" v="83960"/>
    </bk>
    <bk>
      <rc t="1" v="83961"/>
    </bk>
    <bk>
      <rc t="1" v="83962"/>
    </bk>
    <bk>
      <rc t="1" v="83963"/>
    </bk>
    <bk>
      <rc t="1" v="83964"/>
    </bk>
    <bk>
      <rc t="1" v="83965"/>
    </bk>
    <bk>
      <rc t="1" v="83966"/>
    </bk>
    <bk>
      <rc t="1" v="83967"/>
    </bk>
    <bk>
      <rc t="1" v="83968"/>
    </bk>
    <bk>
      <rc t="1" v="83969"/>
    </bk>
    <bk>
      <rc t="1" v="83970"/>
    </bk>
    <bk>
      <rc t="1" v="83971"/>
    </bk>
    <bk>
      <rc t="1" v="83972"/>
    </bk>
    <bk>
      <rc t="1" v="83973"/>
    </bk>
    <bk>
      <rc t="1" v="83974"/>
    </bk>
    <bk>
      <rc t="1" v="83975"/>
    </bk>
    <bk>
      <rc t="1" v="83976"/>
    </bk>
    <bk>
      <rc t="1" v="83977"/>
    </bk>
    <bk>
      <rc t="1" v="83978"/>
    </bk>
    <bk>
      <rc t="1" v="83979"/>
    </bk>
    <bk>
      <rc t="1" v="83980"/>
    </bk>
    <bk>
      <rc t="1" v="83981"/>
    </bk>
    <bk>
      <rc t="1" v="83982"/>
    </bk>
    <bk>
      <rc t="1" v="83983"/>
    </bk>
    <bk>
      <rc t="1" v="83984"/>
    </bk>
    <bk>
      <rc t="1" v="83985"/>
    </bk>
    <bk>
      <rc t="1" v="83986"/>
    </bk>
    <bk>
      <rc t="1" v="83987"/>
    </bk>
    <bk>
      <rc t="1" v="83988"/>
    </bk>
    <bk>
      <rc t="1" v="83989"/>
    </bk>
    <bk>
      <rc t="1" v="83990"/>
    </bk>
    <bk>
      <rc t="1" v="83991"/>
    </bk>
    <bk>
      <rc t="1" v="83992"/>
    </bk>
    <bk>
      <rc t="1" v="83993"/>
    </bk>
    <bk>
      <rc t="1" v="83994"/>
    </bk>
    <bk>
      <rc t="1" v="83995"/>
    </bk>
    <bk>
      <rc t="1" v="83996"/>
    </bk>
    <bk>
      <rc t="1" v="83997"/>
    </bk>
    <bk>
      <rc t="1" v="83998"/>
    </bk>
    <bk>
      <rc t="1" v="83999"/>
    </bk>
    <bk>
      <rc t="1" v="84000"/>
    </bk>
    <bk>
      <rc t="1" v="84001"/>
    </bk>
    <bk>
      <rc t="1" v="84002"/>
    </bk>
    <bk>
      <rc t="1" v="84003"/>
    </bk>
    <bk>
      <rc t="1" v="84004"/>
    </bk>
    <bk>
      <rc t="1" v="84005"/>
    </bk>
    <bk>
      <rc t="1" v="84006"/>
    </bk>
    <bk>
      <rc t="1" v="84007"/>
    </bk>
    <bk>
      <rc t="1" v="84008"/>
    </bk>
    <bk>
      <rc t="1" v="84009"/>
    </bk>
    <bk>
      <rc t="1" v="84010"/>
    </bk>
    <bk>
      <rc t="1" v="84011"/>
    </bk>
    <bk>
      <rc t="1" v="84012"/>
    </bk>
    <bk>
      <rc t="1" v="84013"/>
    </bk>
    <bk>
      <rc t="1" v="84014"/>
    </bk>
    <bk>
      <rc t="1" v="84015"/>
    </bk>
    <bk>
      <rc t="1" v="84016"/>
    </bk>
    <bk>
      <rc t="1" v="84017"/>
    </bk>
    <bk>
      <rc t="1" v="84018"/>
    </bk>
    <bk>
      <rc t="1" v="84019"/>
    </bk>
    <bk>
      <rc t="1" v="84020"/>
    </bk>
    <bk>
      <rc t="1" v="84021"/>
    </bk>
    <bk>
      <rc t="1" v="84022"/>
    </bk>
    <bk>
      <rc t="1" v="84023"/>
    </bk>
    <bk>
      <rc t="1" v="84024"/>
    </bk>
    <bk>
      <rc t="1" v="84025"/>
    </bk>
    <bk>
      <rc t="1" v="84026"/>
    </bk>
    <bk>
      <rc t="1" v="84027"/>
    </bk>
    <bk>
      <rc t="1" v="84028"/>
    </bk>
    <bk>
      <rc t="1" v="84029"/>
    </bk>
    <bk>
      <rc t="1" v="84030"/>
    </bk>
    <bk>
      <rc t="1" v="84031"/>
    </bk>
    <bk>
      <rc t="1" v="84032"/>
    </bk>
    <bk>
      <rc t="1" v="84033"/>
    </bk>
    <bk>
      <rc t="1" v="84034"/>
    </bk>
    <bk>
      <rc t="1" v="84035"/>
    </bk>
    <bk>
      <rc t="1" v="84036"/>
    </bk>
    <bk>
      <rc t="1" v="84037"/>
    </bk>
    <bk>
      <rc t="1" v="84038"/>
    </bk>
    <bk>
      <rc t="1" v="84039"/>
    </bk>
    <bk>
      <rc t="1" v="84040"/>
    </bk>
    <bk>
      <rc t="1" v="84041"/>
    </bk>
    <bk>
      <rc t="1" v="84042"/>
    </bk>
    <bk>
      <rc t="1" v="84043"/>
    </bk>
    <bk>
      <rc t="1" v="84044"/>
    </bk>
    <bk>
      <rc t="1" v="84045"/>
    </bk>
    <bk>
      <rc t="1" v="84046"/>
    </bk>
    <bk>
      <rc t="1" v="84047"/>
    </bk>
    <bk>
      <rc t="1" v="84048"/>
    </bk>
    <bk>
      <rc t="1" v="84049"/>
    </bk>
    <bk>
      <rc t="1" v="84050"/>
    </bk>
    <bk>
      <rc t="1" v="84051"/>
    </bk>
    <bk>
      <rc t="1" v="84052"/>
    </bk>
    <bk>
      <rc t="1" v="84053"/>
    </bk>
    <bk>
      <rc t="1" v="84054"/>
    </bk>
    <bk>
      <rc t="1" v="84055"/>
    </bk>
    <bk>
      <rc t="1" v="84056"/>
    </bk>
    <bk>
      <rc t="1" v="84057"/>
    </bk>
    <bk>
      <rc t="1" v="84058"/>
    </bk>
    <bk>
      <rc t="1" v="84059"/>
    </bk>
    <bk>
      <rc t="1" v="84060"/>
    </bk>
    <bk>
      <rc t="1" v="84061"/>
    </bk>
    <bk>
      <rc t="1" v="84062"/>
    </bk>
    <bk>
      <rc t="1" v="84063"/>
    </bk>
    <bk>
      <rc t="1" v="84064"/>
    </bk>
    <bk>
      <rc t="1" v="84065"/>
    </bk>
    <bk>
      <rc t="1" v="84066"/>
    </bk>
    <bk>
      <rc t="1" v="84067"/>
    </bk>
    <bk>
      <rc t="1" v="84068"/>
    </bk>
    <bk>
      <rc t="1" v="84069"/>
    </bk>
    <bk>
      <rc t="1" v="84070"/>
    </bk>
    <bk>
      <rc t="1" v="84071"/>
    </bk>
    <bk>
      <rc t="1" v="84072"/>
    </bk>
    <bk>
      <rc t="1" v="84073"/>
    </bk>
    <bk>
      <rc t="1" v="84074"/>
    </bk>
    <bk>
      <rc t="1" v="84075"/>
    </bk>
    <bk>
      <rc t="1" v="84076"/>
    </bk>
    <bk>
      <rc t="1" v="84077"/>
    </bk>
    <bk>
      <rc t="1" v="84078"/>
    </bk>
    <bk>
      <rc t="1" v="84079"/>
    </bk>
    <bk>
      <rc t="1" v="84080"/>
    </bk>
    <bk>
      <rc t="1" v="84081"/>
    </bk>
    <bk>
      <rc t="1" v="84082"/>
    </bk>
    <bk>
      <rc t="1" v="84083"/>
    </bk>
    <bk>
      <rc t="1" v="84084"/>
    </bk>
    <bk>
      <rc t="1" v="84085"/>
    </bk>
    <bk>
      <rc t="1" v="84086"/>
    </bk>
    <bk>
      <rc t="1" v="84087"/>
    </bk>
    <bk>
      <rc t="1" v="84088"/>
    </bk>
    <bk>
      <rc t="1" v="84089"/>
    </bk>
    <bk>
      <rc t="1" v="84090"/>
    </bk>
    <bk>
      <rc t="1" v="84091"/>
    </bk>
    <bk>
      <rc t="1" v="84092"/>
    </bk>
    <bk>
      <rc t="1" v="84093"/>
    </bk>
    <bk>
      <rc t="1" v="84094"/>
    </bk>
    <bk>
      <rc t="1" v="84095"/>
    </bk>
    <bk>
      <rc t="1" v="84096"/>
    </bk>
    <bk>
      <rc t="1" v="84097"/>
    </bk>
    <bk>
      <rc t="1" v="84098"/>
    </bk>
    <bk>
      <rc t="1" v="84099"/>
    </bk>
    <bk>
      <rc t="1" v="84100"/>
    </bk>
    <bk>
      <rc t="1" v="84101"/>
    </bk>
    <bk>
      <rc t="1" v="84102"/>
    </bk>
    <bk>
      <rc t="1" v="84103"/>
    </bk>
    <bk>
      <rc t="1" v="84104"/>
    </bk>
    <bk>
      <rc t="1" v="84105"/>
    </bk>
    <bk>
      <rc t="1" v="84106"/>
    </bk>
    <bk>
      <rc t="1" v="84107"/>
    </bk>
    <bk>
      <rc t="1" v="84108"/>
    </bk>
    <bk>
      <rc t="1" v="84109"/>
    </bk>
    <bk>
      <rc t="1" v="84110"/>
    </bk>
    <bk>
      <rc t="1" v="84111"/>
    </bk>
    <bk>
      <rc t="1" v="84112"/>
    </bk>
    <bk>
      <rc t="1" v="84113"/>
    </bk>
    <bk>
      <rc t="1" v="84114"/>
    </bk>
    <bk>
      <rc t="1" v="84115"/>
    </bk>
    <bk>
      <rc t="1" v="84116"/>
    </bk>
    <bk>
      <rc t="1" v="84117"/>
    </bk>
    <bk>
      <rc t="1" v="84118"/>
    </bk>
    <bk>
      <rc t="1" v="84119"/>
    </bk>
    <bk>
      <rc t="1" v="84120"/>
    </bk>
    <bk>
      <rc t="1" v="84121"/>
    </bk>
    <bk>
      <rc t="1" v="84122"/>
    </bk>
    <bk>
      <rc t="1" v="84123"/>
    </bk>
    <bk>
      <rc t="1" v="84124"/>
    </bk>
    <bk>
      <rc t="1" v="84125"/>
    </bk>
    <bk>
      <rc t="1" v="84126"/>
    </bk>
    <bk>
      <rc t="1" v="84127"/>
    </bk>
    <bk>
      <rc t="1" v="84128"/>
    </bk>
    <bk>
      <rc t="1" v="84129"/>
    </bk>
    <bk>
      <rc t="1" v="84130"/>
    </bk>
    <bk>
      <rc t="1" v="84131"/>
    </bk>
    <bk>
      <rc t="1" v="84132"/>
    </bk>
    <bk>
      <rc t="1" v="84133"/>
    </bk>
    <bk>
      <rc t="1" v="84134"/>
    </bk>
    <bk>
      <rc t="1" v="84135"/>
    </bk>
    <bk>
      <rc t="1" v="84136"/>
    </bk>
    <bk>
      <rc t="1" v="84137"/>
    </bk>
    <bk>
      <rc t="1" v="84138"/>
    </bk>
    <bk>
      <rc t="1" v="84139"/>
    </bk>
    <bk>
      <rc t="1" v="84140"/>
    </bk>
    <bk>
      <rc t="1" v="84141"/>
    </bk>
    <bk>
      <rc t="1" v="84142"/>
    </bk>
    <bk>
      <rc t="1" v="84143"/>
    </bk>
    <bk>
      <rc t="1" v="84144"/>
    </bk>
    <bk>
      <rc t="1" v="84145"/>
    </bk>
    <bk>
      <rc t="1" v="84146"/>
    </bk>
    <bk>
      <rc t="1" v="84147"/>
    </bk>
    <bk>
      <rc t="1" v="84148"/>
    </bk>
    <bk>
      <rc t="1" v="84149"/>
    </bk>
    <bk>
      <rc t="1" v="84150"/>
    </bk>
    <bk>
      <rc t="1" v="84151"/>
    </bk>
    <bk>
      <rc t="1" v="84152"/>
    </bk>
    <bk>
      <rc t="1" v="84153"/>
    </bk>
    <bk>
      <rc t="1" v="84154"/>
    </bk>
    <bk>
      <rc t="1" v="84155"/>
    </bk>
    <bk>
      <rc t="1" v="84156"/>
    </bk>
    <bk>
      <rc t="1" v="84157"/>
    </bk>
    <bk>
      <rc t="1" v="84158"/>
    </bk>
    <bk>
      <rc t="1" v="84159"/>
    </bk>
    <bk>
      <rc t="1" v="84160"/>
    </bk>
    <bk>
      <rc t="1" v="84161"/>
    </bk>
    <bk>
      <rc t="1" v="84162"/>
    </bk>
    <bk>
      <rc t="1" v="84163"/>
    </bk>
    <bk>
      <rc t="1" v="84164"/>
    </bk>
    <bk>
      <rc t="1" v="84165"/>
    </bk>
    <bk>
      <rc t="1" v="84166"/>
    </bk>
    <bk>
      <rc t="1" v="84167"/>
    </bk>
    <bk>
      <rc t="1" v="84168"/>
    </bk>
    <bk>
      <rc t="1" v="84169"/>
    </bk>
    <bk>
      <rc t="1" v="84170"/>
    </bk>
    <bk>
      <rc t="1" v="84171"/>
    </bk>
    <bk>
      <rc t="1" v="84172"/>
    </bk>
    <bk>
      <rc t="1" v="84173"/>
    </bk>
    <bk>
      <rc t="1" v="84174"/>
    </bk>
    <bk>
      <rc t="1" v="84175"/>
    </bk>
    <bk>
      <rc t="1" v="84176"/>
    </bk>
    <bk>
      <rc t="1" v="84177"/>
    </bk>
    <bk>
      <rc t="1" v="84178"/>
    </bk>
    <bk>
      <rc t="1" v="84179"/>
    </bk>
    <bk>
      <rc t="1" v="84180"/>
    </bk>
    <bk>
      <rc t="1" v="84181"/>
    </bk>
    <bk>
      <rc t="1" v="84182"/>
    </bk>
    <bk>
      <rc t="1" v="84183"/>
    </bk>
    <bk>
      <rc t="1" v="84184"/>
    </bk>
    <bk>
      <rc t="1" v="84185"/>
    </bk>
    <bk>
      <rc t="1" v="84186"/>
    </bk>
    <bk>
      <rc t="1" v="84187"/>
    </bk>
    <bk>
      <rc t="1" v="84188"/>
    </bk>
    <bk>
      <rc t="1" v="84189"/>
    </bk>
    <bk>
      <rc t="1" v="84190"/>
    </bk>
    <bk>
      <rc t="1" v="84191"/>
    </bk>
    <bk>
      <rc t="1" v="84192"/>
    </bk>
    <bk>
      <rc t="1" v="84193"/>
    </bk>
    <bk>
      <rc t="1" v="84194"/>
    </bk>
    <bk>
      <rc t="1" v="84195"/>
    </bk>
    <bk>
      <rc t="1" v="84196"/>
    </bk>
    <bk>
      <rc t="1" v="84197"/>
    </bk>
    <bk>
      <rc t="1" v="84198"/>
    </bk>
    <bk>
      <rc t="1" v="84199"/>
    </bk>
    <bk>
      <rc t="1" v="84200"/>
    </bk>
    <bk>
      <rc t="1" v="84201"/>
    </bk>
    <bk>
      <rc t="1" v="84202"/>
    </bk>
    <bk>
      <rc t="1" v="84203"/>
    </bk>
    <bk>
      <rc t="1" v="84204"/>
    </bk>
    <bk>
      <rc t="1" v="84205"/>
    </bk>
    <bk>
      <rc t="1" v="84206"/>
    </bk>
    <bk>
      <rc t="1" v="84207"/>
    </bk>
    <bk>
      <rc t="1" v="84208"/>
    </bk>
    <bk>
      <rc t="1" v="84209"/>
    </bk>
    <bk>
      <rc t="1" v="84210"/>
    </bk>
    <bk>
      <rc t="1" v="84211"/>
    </bk>
    <bk>
      <rc t="1" v="84212"/>
    </bk>
    <bk>
      <rc t="1" v="84213"/>
    </bk>
    <bk>
      <rc t="1" v="84214"/>
    </bk>
    <bk>
      <rc t="1" v="84215"/>
    </bk>
    <bk>
      <rc t="1" v="84216"/>
    </bk>
    <bk>
      <rc t="1" v="84217"/>
    </bk>
    <bk>
      <rc t="1" v="84218"/>
    </bk>
    <bk>
      <rc t="1" v="84219"/>
    </bk>
    <bk>
      <rc t="1" v="84220"/>
    </bk>
    <bk>
      <rc t="1" v="84221"/>
    </bk>
    <bk>
      <rc t="1" v="84222"/>
    </bk>
    <bk>
      <rc t="1" v="84223"/>
    </bk>
    <bk>
      <rc t="1" v="84224"/>
    </bk>
    <bk>
      <rc t="1" v="84225"/>
    </bk>
    <bk>
      <rc t="1" v="84226"/>
    </bk>
    <bk>
      <rc t="1" v="84227"/>
    </bk>
    <bk>
      <rc t="1" v="84228"/>
    </bk>
    <bk>
      <rc t="1" v="84229"/>
    </bk>
    <bk>
      <rc t="1" v="84230"/>
    </bk>
    <bk>
      <rc t="1" v="84231"/>
    </bk>
    <bk>
      <rc t="1" v="84232"/>
    </bk>
    <bk>
      <rc t="1" v="84233"/>
    </bk>
    <bk>
      <rc t="1" v="84234"/>
    </bk>
    <bk>
      <rc t="1" v="84235"/>
    </bk>
    <bk>
      <rc t="1" v="84236"/>
    </bk>
    <bk>
      <rc t="1" v="84237"/>
    </bk>
    <bk>
      <rc t="1" v="84238"/>
    </bk>
    <bk>
      <rc t="1" v="84239"/>
    </bk>
    <bk>
      <rc t="1" v="84240"/>
    </bk>
    <bk>
      <rc t="1" v="84241"/>
    </bk>
    <bk>
      <rc t="1" v="84242"/>
    </bk>
    <bk>
      <rc t="1" v="84243"/>
    </bk>
    <bk>
      <rc t="1" v="84244"/>
    </bk>
    <bk>
      <rc t="1" v="84245"/>
    </bk>
    <bk>
      <rc t="1" v="84246"/>
    </bk>
    <bk>
      <rc t="1" v="84247"/>
    </bk>
    <bk>
      <rc t="1" v="84248"/>
    </bk>
    <bk>
      <rc t="1" v="84249"/>
    </bk>
    <bk>
      <rc t="1" v="84250"/>
    </bk>
    <bk>
      <rc t="1" v="84251"/>
    </bk>
    <bk>
      <rc t="1" v="84252"/>
    </bk>
    <bk>
      <rc t="1" v="84253"/>
    </bk>
    <bk>
      <rc t="1" v="84254"/>
    </bk>
    <bk>
      <rc t="1" v="84255"/>
    </bk>
    <bk>
      <rc t="1" v="84256"/>
    </bk>
    <bk>
      <rc t="1" v="84257"/>
    </bk>
    <bk>
      <rc t="1" v="84258"/>
    </bk>
    <bk>
      <rc t="1" v="84259"/>
    </bk>
    <bk>
      <rc t="1" v="84260"/>
    </bk>
    <bk>
      <rc t="1" v="84261"/>
    </bk>
    <bk>
      <rc t="1" v="84262"/>
    </bk>
    <bk>
      <rc t="1" v="84263"/>
    </bk>
    <bk>
      <rc t="1" v="84264"/>
    </bk>
    <bk>
      <rc t="1" v="84265"/>
    </bk>
    <bk>
      <rc t="1" v="84266"/>
    </bk>
    <bk>
      <rc t="1" v="84267"/>
    </bk>
    <bk>
      <rc t="1" v="84268"/>
    </bk>
    <bk>
      <rc t="1" v="84269"/>
    </bk>
    <bk>
      <rc t="1" v="84270"/>
    </bk>
    <bk>
      <rc t="1" v="84271"/>
    </bk>
    <bk>
      <rc t="1" v="84272"/>
    </bk>
    <bk>
      <rc t="1" v="84273"/>
    </bk>
    <bk>
      <rc t="1" v="84274"/>
    </bk>
    <bk>
      <rc t="1" v="84275"/>
    </bk>
    <bk>
      <rc t="1" v="84276"/>
    </bk>
    <bk>
      <rc t="1" v="84277"/>
    </bk>
    <bk>
      <rc t="1" v="84278"/>
    </bk>
    <bk>
      <rc t="1" v="84279"/>
    </bk>
    <bk>
      <rc t="1" v="84280"/>
    </bk>
    <bk>
      <rc t="1" v="84281"/>
    </bk>
    <bk>
      <rc t="1" v="84282"/>
    </bk>
    <bk>
      <rc t="1" v="84283"/>
    </bk>
    <bk>
      <rc t="1" v="84284"/>
    </bk>
    <bk>
      <rc t="1" v="84285"/>
    </bk>
    <bk>
      <rc t="1" v="84286"/>
    </bk>
    <bk>
      <rc t="1" v="84287"/>
    </bk>
    <bk>
      <rc t="1" v="84288"/>
    </bk>
    <bk>
      <rc t="1" v="84289"/>
    </bk>
    <bk>
      <rc t="1" v="84290"/>
    </bk>
    <bk>
      <rc t="1" v="84291"/>
    </bk>
    <bk>
      <rc t="1" v="84292"/>
    </bk>
    <bk>
      <rc t="1" v="84293"/>
    </bk>
    <bk>
      <rc t="1" v="84294"/>
    </bk>
    <bk>
      <rc t="1" v="84295"/>
    </bk>
    <bk>
      <rc t="1" v="84296"/>
    </bk>
    <bk>
      <rc t="1" v="84297"/>
    </bk>
    <bk>
      <rc t="1" v="84298"/>
    </bk>
    <bk>
      <rc t="1" v="84299"/>
    </bk>
    <bk>
      <rc t="1" v="84300"/>
    </bk>
    <bk>
      <rc t="1" v="84301"/>
    </bk>
    <bk>
      <rc t="1" v="84302"/>
    </bk>
    <bk>
      <rc t="1" v="84303"/>
    </bk>
    <bk>
      <rc t="1" v="84304"/>
    </bk>
    <bk>
      <rc t="1" v="84305"/>
    </bk>
    <bk>
      <rc t="1" v="84306"/>
    </bk>
    <bk>
      <rc t="1" v="84307"/>
    </bk>
    <bk>
      <rc t="1" v="84308"/>
    </bk>
    <bk>
      <rc t="1" v="84309"/>
    </bk>
    <bk>
      <rc t="1" v="84310"/>
    </bk>
    <bk>
      <rc t="1" v="84311"/>
    </bk>
    <bk>
      <rc t="1" v="84312"/>
    </bk>
    <bk>
      <rc t="1" v="84313"/>
    </bk>
    <bk>
      <rc t="1" v="84314"/>
    </bk>
    <bk>
      <rc t="1" v="84315"/>
    </bk>
    <bk>
      <rc t="1" v="84316"/>
    </bk>
    <bk>
      <rc t="1" v="84317"/>
    </bk>
    <bk>
      <rc t="1" v="84318"/>
    </bk>
    <bk>
      <rc t="1" v="84319"/>
    </bk>
    <bk>
      <rc t="1" v="84320"/>
    </bk>
    <bk>
      <rc t="1" v="84321"/>
    </bk>
    <bk>
      <rc t="1" v="84322"/>
    </bk>
    <bk>
      <rc t="1" v="84323"/>
    </bk>
    <bk>
      <rc t="1" v="84324"/>
    </bk>
    <bk>
      <rc t="1" v="84325"/>
    </bk>
    <bk>
      <rc t="1" v="84326"/>
    </bk>
    <bk>
      <rc t="1" v="84327"/>
    </bk>
    <bk>
      <rc t="1" v="84328"/>
    </bk>
    <bk>
      <rc t="1" v="84329"/>
    </bk>
    <bk>
      <rc t="1" v="84330"/>
    </bk>
    <bk>
      <rc t="1" v="84331"/>
    </bk>
    <bk>
      <rc t="1" v="84332"/>
    </bk>
    <bk>
      <rc t="1" v="84333"/>
    </bk>
    <bk>
      <rc t="1" v="84334"/>
    </bk>
    <bk>
      <rc t="1" v="84335"/>
    </bk>
    <bk>
      <rc t="1" v="84336"/>
    </bk>
    <bk>
      <rc t="1" v="84337"/>
    </bk>
    <bk>
      <rc t="1" v="84338"/>
    </bk>
    <bk>
      <rc t="1" v="84339"/>
    </bk>
    <bk>
      <rc t="1" v="84340"/>
    </bk>
    <bk>
      <rc t="1" v="84341"/>
    </bk>
    <bk>
      <rc t="1" v="84342"/>
    </bk>
    <bk>
      <rc t="1" v="84343"/>
    </bk>
    <bk>
      <rc t="1" v="84344"/>
    </bk>
    <bk>
      <rc t="1" v="84345"/>
    </bk>
    <bk>
      <rc t="1" v="84346"/>
    </bk>
    <bk>
      <rc t="1" v="84347"/>
    </bk>
    <bk>
      <rc t="1" v="84348"/>
    </bk>
    <bk>
      <rc t="1" v="84349"/>
    </bk>
    <bk>
      <rc t="1" v="84350"/>
    </bk>
    <bk>
      <rc t="1" v="84351"/>
    </bk>
    <bk>
      <rc t="1" v="84352"/>
    </bk>
    <bk>
      <rc t="1" v="84353"/>
    </bk>
    <bk>
      <rc t="1" v="84354"/>
    </bk>
    <bk>
      <rc t="1" v="84355"/>
    </bk>
    <bk>
      <rc t="1" v="84356"/>
    </bk>
    <bk>
      <rc t="1" v="84357"/>
    </bk>
    <bk>
      <rc t="1" v="84358"/>
    </bk>
    <bk>
      <rc t="1" v="84359"/>
    </bk>
    <bk>
      <rc t="1" v="84360"/>
    </bk>
    <bk>
      <rc t="1" v="84361"/>
    </bk>
    <bk>
      <rc t="1" v="84362"/>
    </bk>
    <bk>
      <rc t="1" v="84363"/>
    </bk>
    <bk>
      <rc t="1" v="84364"/>
    </bk>
    <bk>
      <rc t="1" v="84365"/>
    </bk>
    <bk>
      <rc t="1" v="84366"/>
    </bk>
    <bk>
      <rc t="1" v="84367"/>
    </bk>
    <bk>
      <rc t="1" v="84368"/>
    </bk>
    <bk>
      <rc t="1" v="84369"/>
    </bk>
    <bk>
      <rc t="1" v="84370"/>
    </bk>
    <bk>
      <rc t="1" v="84371"/>
    </bk>
    <bk>
      <rc t="1" v="84372"/>
    </bk>
    <bk>
      <rc t="1" v="84373"/>
    </bk>
    <bk>
      <rc t="1" v="84374"/>
    </bk>
    <bk>
      <rc t="1" v="84375"/>
    </bk>
    <bk>
      <rc t="1" v="84376"/>
    </bk>
    <bk>
      <rc t="1" v="84377"/>
    </bk>
    <bk>
      <rc t="1" v="84378"/>
    </bk>
    <bk>
      <rc t="1" v="84379"/>
    </bk>
    <bk>
      <rc t="1" v="84380"/>
    </bk>
    <bk>
      <rc t="1" v="84381"/>
    </bk>
    <bk>
      <rc t="1" v="84382"/>
    </bk>
    <bk>
      <rc t="1" v="84383"/>
    </bk>
    <bk>
      <rc t="1" v="84384"/>
    </bk>
    <bk>
      <rc t="1" v="84385"/>
    </bk>
    <bk>
      <rc t="1" v="84386"/>
    </bk>
    <bk>
      <rc t="1" v="84387"/>
    </bk>
    <bk>
      <rc t="1" v="84388"/>
    </bk>
    <bk>
      <rc t="1" v="84389"/>
    </bk>
    <bk>
      <rc t="1" v="84390"/>
    </bk>
    <bk>
      <rc t="1" v="84391"/>
    </bk>
    <bk>
      <rc t="1" v="84392"/>
    </bk>
    <bk>
      <rc t="1" v="84393"/>
    </bk>
    <bk>
      <rc t="1" v="84394"/>
    </bk>
    <bk>
      <rc t="1" v="84395"/>
    </bk>
    <bk>
      <rc t="1" v="84396"/>
    </bk>
    <bk>
      <rc t="1" v="84397"/>
    </bk>
    <bk>
      <rc t="1" v="84398"/>
    </bk>
    <bk>
      <rc t="1" v="84399"/>
    </bk>
    <bk>
      <rc t="1" v="84400"/>
    </bk>
    <bk>
      <rc t="1" v="84401"/>
    </bk>
    <bk>
      <rc t="1" v="84402"/>
    </bk>
    <bk>
      <rc t="1" v="84403"/>
    </bk>
    <bk>
      <rc t="1" v="84404"/>
    </bk>
    <bk>
      <rc t="1" v="84405"/>
    </bk>
    <bk>
      <rc t="1" v="84406"/>
    </bk>
    <bk>
      <rc t="1" v="84407"/>
    </bk>
    <bk>
      <rc t="1" v="84408"/>
    </bk>
    <bk>
      <rc t="1" v="84409"/>
    </bk>
    <bk>
      <rc t="1" v="84410"/>
    </bk>
    <bk>
      <rc t="1" v="84411"/>
    </bk>
    <bk>
      <rc t="1" v="84412"/>
    </bk>
    <bk>
      <rc t="1" v="84413"/>
    </bk>
    <bk>
      <rc t="1" v="84414"/>
    </bk>
    <bk>
      <rc t="1" v="84415"/>
    </bk>
    <bk>
      <rc t="1" v="84416"/>
    </bk>
    <bk>
      <rc t="1" v="84417"/>
    </bk>
    <bk>
      <rc t="1" v="84418"/>
    </bk>
    <bk>
      <rc t="1" v="84419"/>
    </bk>
    <bk>
      <rc t="1" v="84420"/>
    </bk>
    <bk>
      <rc t="1" v="84421"/>
    </bk>
    <bk>
      <rc t="1" v="84422"/>
    </bk>
    <bk>
      <rc t="1" v="84423"/>
    </bk>
    <bk>
      <rc t="1" v="84424"/>
    </bk>
    <bk>
      <rc t="1" v="84425"/>
    </bk>
    <bk>
      <rc t="1" v="84426"/>
    </bk>
    <bk>
      <rc t="1" v="84427"/>
    </bk>
    <bk>
      <rc t="1" v="84428"/>
    </bk>
    <bk>
      <rc t="1" v="84429"/>
    </bk>
    <bk>
      <rc t="1" v="84430"/>
    </bk>
    <bk>
      <rc t="1" v="84431"/>
    </bk>
    <bk>
      <rc t="1" v="84432"/>
    </bk>
    <bk>
      <rc t="1" v="84433"/>
    </bk>
    <bk>
      <rc t="1" v="84434"/>
    </bk>
    <bk>
      <rc t="1" v="84435"/>
    </bk>
    <bk>
      <rc t="1" v="84436"/>
    </bk>
    <bk>
      <rc t="1" v="84437"/>
    </bk>
    <bk>
      <rc t="1" v="84438"/>
    </bk>
    <bk>
      <rc t="1" v="84439"/>
    </bk>
    <bk>
      <rc t="1" v="84440"/>
    </bk>
    <bk>
      <rc t="1" v="84441"/>
    </bk>
    <bk>
      <rc t="1" v="84442"/>
    </bk>
    <bk>
      <rc t="1" v="84443"/>
    </bk>
    <bk>
      <rc t="1" v="84444"/>
    </bk>
    <bk>
      <rc t="1" v="84445"/>
    </bk>
    <bk>
      <rc t="1" v="84446"/>
    </bk>
    <bk>
      <rc t="1" v="84447"/>
    </bk>
    <bk>
      <rc t="1" v="84448"/>
    </bk>
    <bk>
      <rc t="1" v="84449"/>
    </bk>
    <bk>
      <rc t="1" v="84450"/>
    </bk>
    <bk>
      <rc t="1" v="84451"/>
    </bk>
    <bk>
      <rc t="1" v="84452"/>
    </bk>
    <bk>
      <rc t="1" v="84453"/>
    </bk>
    <bk>
      <rc t="1" v="84454"/>
    </bk>
    <bk>
      <rc t="1" v="84455"/>
    </bk>
    <bk>
      <rc t="1" v="84456"/>
    </bk>
    <bk>
      <rc t="1" v="84457"/>
    </bk>
    <bk>
      <rc t="1" v="84458"/>
    </bk>
    <bk>
      <rc t="1" v="84459"/>
    </bk>
    <bk>
      <rc t="1" v="84460"/>
    </bk>
    <bk>
      <rc t="1" v="84461"/>
    </bk>
    <bk>
      <rc t="1" v="84462"/>
    </bk>
    <bk>
      <rc t="1" v="84463"/>
    </bk>
    <bk>
      <rc t="1" v="84464"/>
    </bk>
    <bk>
      <rc t="1" v="84465"/>
    </bk>
    <bk>
      <rc t="1" v="84466"/>
    </bk>
    <bk>
      <rc t="1" v="84467"/>
    </bk>
    <bk>
      <rc t="1" v="84468"/>
    </bk>
    <bk>
      <rc t="1" v="84469"/>
    </bk>
    <bk>
      <rc t="1" v="84470"/>
    </bk>
    <bk>
      <rc t="1" v="84471"/>
    </bk>
    <bk>
      <rc t="1" v="84472"/>
    </bk>
    <bk>
      <rc t="1" v="84473"/>
    </bk>
    <bk>
      <rc t="1" v="84474"/>
    </bk>
    <bk>
      <rc t="1" v="84475"/>
    </bk>
    <bk>
      <rc t="1" v="84476"/>
    </bk>
    <bk>
      <rc t="1" v="84477"/>
    </bk>
    <bk>
      <rc t="1" v="84478"/>
    </bk>
    <bk>
      <rc t="1" v="84479"/>
    </bk>
    <bk>
      <rc t="1" v="84480"/>
    </bk>
    <bk>
      <rc t="1" v="84481"/>
    </bk>
    <bk>
      <rc t="1" v="84482"/>
    </bk>
    <bk>
      <rc t="1" v="84483"/>
    </bk>
    <bk>
      <rc t="1" v="84484"/>
    </bk>
    <bk>
      <rc t="1" v="84485"/>
    </bk>
    <bk>
      <rc t="1" v="84486"/>
    </bk>
    <bk>
      <rc t="1" v="84487"/>
    </bk>
    <bk>
      <rc t="1" v="84488"/>
    </bk>
    <bk>
      <rc t="1" v="84489"/>
    </bk>
    <bk>
      <rc t="1" v="84490"/>
    </bk>
    <bk>
      <rc t="1" v="84491"/>
    </bk>
    <bk>
      <rc t="1" v="84492"/>
    </bk>
    <bk>
      <rc t="1" v="84493"/>
    </bk>
    <bk>
      <rc t="1" v="84494"/>
    </bk>
    <bk>
      <rc t="1" v="84495"/>
    </bk>
    <bk>
      <rc t="1" v="84496"/>
    </bk>
    <bk>
      <rc t="1" v="84497"/>
    </bk>
    <bk>
      <rc t="1" v="84498"/>
    </bk>
    <bk>
      <rc t="1" v="84499"/>
    </bk>
    <bk>
      <rc t="1" v="84500"/>
    </bk>
    <bk>
      <rc t="1" v="84501"/>
    </bk>
    <bk>
      <rc t="1" v="84502"/>
    </bk>
    <bk>
      <rc t="1" v="84503"/>
    </bk>
    <bk>
      <rc t="1" v="84504"/>
    </bk>
    <bk>
      <rc t="1" v="84505"/>
    </bk>
    <bk>
      <rc t="1" v="84506"/>
    </bk>
    <bk>
      <rc t="1" v="84507"/>
    </bk>
    <bk>
      <rc t="1" v="84508"/>
    </bk>
    <bk>
      <rc t="1" v="84509"/>
    </bk>
    <bk>
      <rc t="1" v="84510"/>
    </bk>
    <bk>
      <rc t="1" v="84511"/>
    </bk>
    <bk>
      <rc t="1" v="84512"/>
    </bk>
    <bk>
      <rc t="1" v="84513"/>
    </bk>
    <bk>
      <rc t="1" v="84514"/>
    </bk>
    <bk>
      <rc t="1" v="84515"/>
    </bk>
    <bk>
      <rc t="1" v="84516"/>
    </bk>
    <bk>
      <rc t="1" v="84517"/>
    </bk>
    <bk>
      <rc t="1" v="84518"/>
    </bk>
    <bk>
      <rc t="1" v="84519"/>
    </bk>
    <bk>
      <rc t="1" v="84520"/>
    </bk>
    <bk>
      <rc t="1" v="84521"/>
    </bk>
    <bk>
      <rc t="1" v="84522"/>
    </bk>
    <bk>
      <rc t="1" v="84523"/>
    </bk>
    <bk>
      <rc t="1" v="84524"/>
    </bk>
    <bk>
      <rc t="1" v="84525"/>
    </bk>
    <bk>
      <rc t="1" v="84526"/>
    </bk>
    <bk>
      <rc t="1" v="84527"/>
    </bk>
    <bk>
      <rc t="1" v="84528"/>
    </bk>
    <bk>
      <rc t="1" v="84529"/>
    </bk>
    <bk>
      <rc t="1" v="84530"/>
    </bk>
    <bk>
      <rc t="1" v="84531"/>
    </bk>
    <bk>
      <rc t="1" v="84532"/>
    </bk>
    <bk>
      <rc t="1" v="84533"/>
    </bk>
    <bk>
      <rc t="1" v="84534"/>
    </bk>
    <bk>
      <rc t="1" v="84535"/>
    </bk>
    <bk>
      <rc t="1" v="84536"/>
    </bk>
    <bk>
      <rc t="1" v="84537"/>
    </bk>
    <bk>
      <rc t="1" v="84538"/>
    </bk>
    <bk>
      <rc t="1" v="84539"/>
    </bk>
    <bk>
      <rc t="1" v="84540"/>
    </bk>
    <bk>
      <rc t="1" v="84541"/>
    </bk>
    <bk>
      <rc t="1" v="84542"/>
    </bk>
    <bk>
      <rc t="1" v="84543"/>
    </bk>
    <bk>
      <rc t="1" v="84544"/>
    </bk>
    <bk>
      <rc t="1" v="84545"/>
    </bk>
    <bk>
      <rc t="1" v="84546"/>
    </bk>
    <bk>
      <rc t="1" v="84547"/>
    </bk>
    <bk>
      <rc t="1" v="84548"/>
    </bk>
    <bk>
      <rc t="1" v="84549"/>
    </bk>
    <bk>
      <rc t="1" v="84550"/>
    </bk>
    <bk>
      <rc t="1" v="84551"/>
    </bk>
    <bk>
      <rc t="1" v="84552"/>
    </bk>
    <bk>
      <rc t="1" v="84553"/>
    </bk>
    <bk>
      <rc t="1" v="84554"/>
    </bk>
    <bk>
      <rc t="1" v="84555"/>
    </bk>
    <bk>
      <rc t="1" v="84556"/>
    </bk>
    <bk>
      <rc t="1" v="84557"/>
    </bk>
    <bk>
      <rc t="1" v="84558"/>
    </bk>
    <bk>
      <rc t="1" v="84559"/>
    </bk>
    <bk>
      <rc t="1" v="84560"/>
    </bk>
    <bk>
      <rc t="1" v="84561"/>
    </bk>
    <bk>
      <rc t="1" v="84562"/>
    </bk>
    <bk>
      <rc t="1" v="84563"/>
    </bk>
    <bk>
      <rc t="1" v="84564"/>
    </bk>
    <bk>
      <rc t="1" v="84565"/>
    </bk>
    <bk>
      <rc t="1" v="84566"/>
    </bk>
    <bk>
      <rc t="1" v="84567"/>
    </bk>
    <bk>
      <rc t="1" v="84568"/>
    </bk>
    <bk>
      <rc t="1" v="84569"/>
    </bk>
    <bk>
      <rc t="1" v="84570"/>
    </bk>
    <bk>
      <rc t="1" v="84571"/>
    </bk>
    <bk>
      <rc t="1" v="84572"/>
    </bk>
    <bk>
      <rc t="1" v="84573"/>
    </bk>
    <bk>
      <rc t="1" v="84574"/>
    </bk>
    <bk>
      <rc t="1" v="84575"/>
    </bk>
    <bk>
      <rc t="1" v="84576"/>
    </bk>
    <bk>
      <rc t="1" v="84577"/>
    </bk>
    <bk>
      <rc t="1" v="84578"/>
    </bk>
    <bk>
      <rc t="1" v="84579"/>
    </bk>
    <bk>
      <rc t="1" v="84580"/>
    </bk>
    <bk>
      <rc t="1" v="84581"/>
    </bk>
    <bk>
      <rc t="1" v="84582"/>
    </bk>
    <bk>
      <rc t="1" v="84583"/>
    </bk>
    <bk>
      <rc t="1" v="84584"/>
    </bk>
    <bk>
      <rc t="1" v="84585"/>
    </bk>
    <bk>
      <rc t="1" v="84586"/>
    </bk>
    <bk>
      <rc t="1" v="84587"/>
    </bk>
    <bk>
      <rc t="1" v="84588"/>
    </bk>
    <bk>
      <rc t="1" v="84589"/>
    </bk>
    <bk>
      <rc t="1" v="84590"/>
    </bk>
    <bk>
      <rc t="1" v="84591"/>
    </bk>
    <bk>
      <rc t="1" v="84592"/>
    </bk>
    <bk>
      <rc t="1" v="84593"/>
    </bk>
    <bk>
      <rc t="1" v="84594"/>
    </bk>
    <bk>
      <rc t="1" v="84595"/>
    </bk>
    <bk>
      <rc t="1" v="84596"/>
    </bk>
    <bk>
      <rc t="1" v="84597"/>
    </bk>
    <bk>
      <rc t="1" v="84598"/>
    </bk>
    <bk>
      <rc t="1" v="84599"/>
    </bk>
    <bk>
      <rc t="1" v="84600"/>
    </bk>
    <bk>
      <rc t="1" v="84601"/>
    </bk>
    <bk>
      <rc t="1" v="84602"/>
    </bk>
    <bk>
      <rc t="1" v="84603"/>
    </bk>
    <bk>
      <rc t="1" v="84604"/>
    </bk>
    <bk>
      <rc t="1" v="84605"/>
    </bk>
    <bk>
      <rc t="1" v="84606"/>
    </bk>
    <bk>
      <rc t="1" v="84607"/>
    </bk>
    <bk>
      <rc t="1" v="84608"/>
    </bk>
    <bk>
      <rc t="1" v="84609"/>
    </bk>
    <bk>
      <rc t="1" v="84610"/>
    </bk>
    <bk>
      <rc t="1" v="84611"/>
    </bk>
    <bk>
      <rc t="1" v="84612"/>
    </bk>
    <bk>
      <rc t="1" v="84613"/>
    </bk>
    <bk>
      <rc t="1" v="84614"/>
    </bk>
    <bk>
      <rc t="1" v="84615"/>
    </bk>
    <bk>
      <rc t="1" v="84616"/>
    </bk>
    <bk>
      <rc t="1" v="84617"/>
    </bk>
    <bk>
      <rc t="1" v="84618"/>
    </bk>
    <bk>
      <rc t="1" v="84619"/>
    </bk>
    <bk>
      <rc t="1" v="84620"/>
    </bk>
    <bk>
      <rc t="1" v="84621"/>
    </bk>
    <bk>
      <rc t="1" v="84622"/>
    </bk>
    <bk>
      <rc t="1" v="84623"/>
    </bk>
    <bk>
      <rc t="1" v="84624"/>
    </bk>
    <bk>
      <rc t="1" v="84625"/>
    </bk>
    <bk>
      <rc t="1" v="84626"/>
    </bk>
    <bk>
      <rc t="1" v="84627"/>
    </bk>
    <bk>
      <rc t="1" v="84628"/>
    </bk>
    <bk>
      <rc t="1" v="84629"/>
    </bk>
    <bk>
      <rc t="1" v="84630"/>
    </bk>
    <bk>
      <rc t="1" v="84631"/>
    </bk>
    <bk>
      <rc t="1" v="84632"/>
    </bk>
    <bk>
      <rc t="1" v="84633"/>
    </bk>
    <bk>
      <rc t="1" v="84634"/>
    </bk>
    <bk>
      <rc t="1" v="84635"/>
    </bk>
    <bk>
      <rc t="1" v="84636"/>
    </bk>
    <bk>
      <rc t="1" v="84637"/>
    </bk>
    <bk>
      <rc t="1" v="84638"/>
    </bk>
    <bk>
      <rc t="1" v="84639"/>
    </bk>
    <bk>
      <rc t="1" v="84640"/>
    </bk>
    <bk>
      <rc t="1" v="84641"/>
    </bk>
    <bk>
      <rc t="1" v="84642"/>
    </bk>
    <bk>
      <rc t="1" v="84643"/>
    </bk>
    <bk>
      <rc t="1" v="84644"/>
    </bk>
    <bk>
      <rc t="1" v="84645"/>
    </bk>
    <bk>
      <rc t="1" v="84646"/>
    </bk>
    <bk>
      <rc t="1" v="84647"/>
    </bk>
    <bk>
      <rc t="1" v="84648"/>
    </bk>
    <bk>
      <rc t="1" v="84649"/>
    </bk>
    <bk>
      <rc t="1" v="84650"/>
    </bk>
    <bk>
      <rc t="1" v="84651"/>
    </bk>
    <bk>
      <rc t="1" v="84652"/>
    </bk>
    <bk>
      <rc t="1" v="84653"/>
    </bk>
    <bk>
      <rc t="1" v="84654"/>
    </bk>
    <bk>
      <rc t="1" v="84655"/>
    </bk>
    <bk>
      <rc t="1" v="84656"/>
    </bk>
    <bk>
      <rc t="1" v="84657"/>
    </bk>
    <bk>
      <rc t="1" v="84658"/>
    </bk>
    <bk>
      <rc t="1" v="84659"/>
    </bk>
    <bk>
      <rc t="1" v="84660"/>
    </bk>
    <bk>
      <rc t="1" v="84661"/>
    </bk>
    <bk>
      <rc t="1" v="84662"/>
    </bk>
    <bk>
      <rc t="1" v="84663"/>
    </bk>
    <bk>
      <rc t="1" v="84664"/>
    </bk>
    <bk>
      <rc t="1" v="84665"/>
    </bk>
    <bk>
      <rc t="1" v="84666"/>
    </bk>
    <bk>
      <rc t="1" v="84667"/>
    </bk>
    <bk>
      <rc t="1" v="84668"/>
    </bk>
    <bk>
      <rc t="1" v="84669"/>
    </bk>
    <bk>
      <rc t="1" v="84670"/>
    </bk>
    <bk>
      <rc t="1" v="84671"/>
    </bk>
    <bk>
      <rc t="1" v="84672"/>
    </bk>
    <bk>
      <rc t="1" v="84673"/>
    </bk>
    <bk>
      <rc t="1" v="84674"/>
    </bk>
    <bk>
      <rc t="1" v="84675"/>
    </bk>
    <bk>
      <rc t="1" v="84676"/>
    </bk>
    <bk>
      <rc t="1" v="84677"/>
    </bk>
    <bk>
      <rc t="1" v="84678"/>
    </bk>
    <bk>
      <rc t="1" v="84679"/>
    </bk>
    <bk>
      <rc t="1" v="84680"/>
    </bk>
    <bk>
      <rc t="1" v="84681"/>
    </bk>
    <bk>
      <rc t="1" v="84682"/>
    </bk>
    <bk>
      <rc t="1" v="84683"/>
    </bk>
    <bk>
      <rc t="1" v="84684"/>
    </bk>
    <bk>
      <rc t="1" v="84685"/>
    </bk>
    <bk>
      <rc t="1" v="84686"/>
    </bk>
    <bk>
      <rc t="1" v="84687"/>
    </bk>
    <bk>
      <rc t="1" v="84688"/>
    </bk>
    <bk>
      <rc t="1" v="84689"/>
    </bk>
    <bk>
      <rc t="1" v="84690"/>
    </bk>
    <bk>
      <rc t="1" v="84691"/>
    </bk>
    <bk>
      <rc t="1" v="84692"/>
    </bk>
    <bk>
      <rc t="1" v="84693"/>
    </bk>
    <bk>
      <rc t="1" v="84694"/>
    </bk>
    <bk>
      <rc t="1" v="84695"/>
    </bk>
    <bk>
      <rc t="1" v="84696"/>
    </bk>
    <bk>
      <rc t="1" v="84697"/>
    </bk>
    <bk>
      <rc t="1" v="84698"/>
    </bk>
    <bk>
      <rc t="1" v="84699"/>
    </bk>
    <bk>
      <rc t="1" v="84700"/>
    </bk>
    <bk>
      <rc t="1" v="84701"/>
    </bk>
    <bk>
      <rc t="1" v="84702"/>
    </bk>
    <bk>
      <rc t="1" v="84703"/>
    </bk>
    <bk>
      <rc t="1" v="84704"/>
    </bk>
    <bk>
      <rc t="1" v="84705"/>
    </bk>
    <bk>
      <rc t="1" v="84706"/>
    </bk>
    <bk>
      <rc t="1" v="84707"/>
    </bk>
    <bk>
      <rc t="1" v="84708"/>
    </bk>
    <bk>
      <rc t="1" v="84709"/>
    </bk>
    <bk>
      <rc t="1" v="84710"/>
    </bk>
    <bk>
      <rc t="1" v="84711"/>
    </bk>
    <bk>
      <rc t="1" v="84712"/>
    </bk>
    <bk>
      <rc t="1" v="84713"/>
    </bk>
    <bk>
      <rc t="1" v="84714"/>
    </bk>
    <bk>
      <rc t="1" v="84715"/>
    </bk>
    <bk>
      <rc t="1" v="84716"/>
    </bk>
    <bk>
      <rc t="1" v="84717"/>
    </bk>
    <bk>
      <rc t="1" v="84718"/>
    </bk>
    <bk>
      <rc t="1" v="84719"/>
    </bk>
    <bk>
      <rc t="1" v="84720"/>
    </bk>
    <bk>
      <rc t="1" v="84721"/>
    </bk>
    <bk>
      <rc t="1" v="84722"/>
    </bk>
    <bk>
      <rc t="1" v="84723"/>
    </bk>
    <bk>
      <rc t="1" v="84724"/>
    </bk>
    <bk>
      <rc t="1" v="84725"/>
    </bk>
    <bk>
      <rc t="1" v="84726"/>
    </bk>
    <bk>
      <rc t="1" v="84727"/>
    </bk>
    <bk>
      <rc t="1" v="84728"/>
    </bk>
    <bk>
      <rc t="1" v="84729"/>
    </bk>
    <bk>
      <rc t="1" v="84730"/>
    </bk>
    <bk>
      <rc t="1" v="84731"/>
    </bk>
    <bk>
      <rc t="1" v="84732"/>
    </bk>
    <bk>
      <rc t="1" v="84733"/>
    </bk>
    <bk>
      <rc t="1" v="84734"/>
    </bk>
    <bk>
      <rc t="1" v="84735"/>
    </bk>
    <bk>
      <rc t="1" v="84736"/>
    </bk>
    <bk>
      <rc t="1" v="84737"/>
    </bk>
    <bk>
      <rc t="1" v="84738"/>
    </bk>
    <bk>
      <rc t="1" v="84739"/>
    </bk>
    <bk>
      <rc t="1" v="84740"/>
    </bk>
    <bk>
      <rc t="1" v="84741"/>
    </bk>
    <bk>
      <rc t="1" v="84742"/>
    </bk>
    <bk>
      <rc t="1" v="84743"/>
    </bk>
    <bk>
      <rc t="1" v="84744"/>
    </bk>
    <bk>
      <rc t="1" v="84745"/>
    </bk>
    <bk>
      <rc t="1" v="84746"/>
    </bk>
    <bk>
      <rc t="1" v="84747"/>
    </bk>
    <bk>
      <rc t="1" v="84748"/>
    </bk>
    <bk>
      <rc t="1" v="84749"/>
    </bk>
    <bk>
      <rc t="1" v="84750"/>
    </bk>
    <bk>
      <rc t="1" v="84751"/>
    </bk>
    <bk>
      <rc t="1" v="84752"/>
    </bk>
    <bk>
      <rc t="1" v="84753"/>
    </bk>
    <bk>
      <rc t="1" v="84754"/>
    </bk>
    <bk>
      <rc t="1" v="84755"/>
    </bk>
    <bk>
      <rc t="1" v="84756"/>
    </bk>
    <bk>
      <rc t="1" v="84757"/>
    </bk>
    <bk>
      <rc t="1" v="84758"/>
    </bk>
    <bk>
      <rc t="1" v="84759"/>
    </bk>
    <bk>
      <rc t="1" v="84760"/>
    </bk>
    <bk>
      <rc t="1" v="84761"/>
    </bk>
    <bk>
      <rc t="1" v="84762"/>
    </bk>
    <bk>
      <rc t="1" v="84763"/>
    </bk>
    <bk>
      <rc t="1" v="84764"/>
    </bk>
    <bk>
      <rc t="1" v="84765"/>
    </bk>
    <bk>
      <rc t="1" v="84766"/>
    </bk>
    <bk>
      <rc t="1" v="84767"/>
    </bk>
    <bk>
      <rc t="1" v="84768"/>
    </bk>
    <bk>
      <rc t="1" v="84769"/>
    </bk>
    <bk>
      <rc t="1" v="84770"/>
    </bk>
    <bk>
      <rc t="1" v="84771"/>
    </bk>
    <bk>
      <rc t="1" v="84772"/>
    </bk>
    <bk>
      <rc t="1" v="84773"/>
    </bk>
    <bk>
      <rc t="1" v="84774"/>
    </bk>
    <bk>
      <rc t="1" v="84775"/>
    </bk>
    <bk>
      <rc t="1" v="84776"/>
    </bk>
    <bk>
      <rc t="1" v="84777"/>
    </bk>
    <bk>
      <rc t="1" v="84778"/>
    </bk>
    <bk>
      <rc t="1" v="84779"/>
    </bk>
    <bk>
      <rc t="1" v="84780"/>
    </bk>
    <bk>
      <rc t="1" v="84781"/>
    </bk>
    <bk>
      <rc t="1" v="84782"/>
    </bk>
    <bk>
      <rc t="1" v="84783"/>
    </bk>
    <bk>
      <rc t="1" v="84784"/>
    </bk>
    <bk>
      <rc t="1" v="84785"/>
    </bk>
    <bk>
      <rc t="1" v="84786"/>
    </bk>
    <bk>
      <rc t="1" v="84787"/>
    </bk>
    <bk>
      <rc t="1" v="84788"/>
    </bk>
    <bk>
      <rc t="1" v="84789"/>
    </bk>
    <bk>
      <rc t="1" v="84790"/>
    </bk>
    <bk>
      <rc t="1" v="84791"/>
    </bk>
    <bk>
      <rc t="1" v="84792"/>
    </bk>
    <bk>
      <rc t="1" v="84793"/>
    </bk>
    <bk>
      <rc t="1" v="84794"/>
    </bk>
    <bk>
      <rc t="1" v="84795"/>
    </bk>
    <bk>
      <rc t="1" v="84796"/>
    </bk>
    <bk>
      <rc t="1" v="84797"/>
    </bk>
    <bk>
      <rc t="1" v="84798"/>
    </bk>
    <bk>
      <rc t="1" v="84799"/>
    </bk>
    <bk>
      <rc t="1" v="84800"/>
    </bk>
    <bk>
      <rc t="1" v="84801"/>
    </bk>
    <bk>
      <rc t="1" v="84802"/>
    </bk>
    <bk>
      <rc t="1" v="84803"/>
    </bk>
    <bk>
      <rc t="1" v="84804"/>
    </bk>
    <bk>
      <rc t="1" v="84805"/>
    </bk>
    <bk>
      <rc t="1" v="84806"/>
    </bk>
    <bk>
      <rc t="1" v="84807"/>
    </bk>
    <bk>
      <rc t="1" v="84808"/>
    </bk>
    <bk>
      <rc t="1" v="84809"/>
    </bk>
    <bk>
      <rc t="1" v="84810"/>
    </bk>
    <bk>
      <rc t="1" v="84811"/>
    </bk>
    <bk>
      <rc t="1" v="84812"/>
    </bk>
    <bk>
      <rc t="1" v="84813"/>
    </bk>
    <bk>
      <rc t="1" v="84814"/>
    </bk>
    <bk>
      <rc t="1" v="84815"/>
    </bk>
    <bk>
      <rc t="1" v="84816"/>
    </bk>
    <bk>
      <rc t="1" v="84817"/>
    </bk>
    <bk>
      <rc t="1" v="84818"/>
    </bk>
    <bk>
      <rc t="1" v="84819"/>
    </bk>
    <bk>
      <rc t="1" v="84820"/>
    </bk>
    <bk>
      <rc t="1" v="84821"/>
    </bk>
    <bk>
      <rc t="1" v="84822"/>
    </bk>
    <bk>
      <rc t="1" v="84823"/>
    </bk>
    <bk>
      <rc t="1" v="84824"/>
    </bk>
    <bk>
      <rc t="1" v="84825"/>
    </bk>
    <bk>
      <rc t="1" v="84826"/>
    </bk>
    <bk>
      <rc t="1" v="84827"/>
    </bk>
    <bk>
      <rc t="1" v="84828"/>
    </bk>
    <bk>
      <rc t="1" v="84829"/>
    </bk>
    <bk>
      <rc t="1" v="84830"/>
    </bk>
    <bk>
      <rc t="1" v="84831"/>
    </bk>
    <bk>
      <rc t="1" v="84832"/>
    </bk>
    <bk>
      <rc t="1" v="84833"/>
    </bk>
    <bk>
      <rc t="1" v="84834"/>
    </bk>
    <bk>
      <rc t="1" v="84835"/>
    </bk>
    <bk>
      <rc t="1" v="84836"/>
    </bk>
    <bk>
      <rc t="1" v="84837"/>
    </bk>
    <bk>
      <rc t="1" v="84838"/>
    </bk>
    <bk>
      <rc t="1" v="84839"/>
    </bk>
    <bk>
      <rc t="1" v="84840"/>
    </bk>
    <bk>
      <rc t="1" v="84841"/>
    </bk>
    <bk>
      <rc t="1" v="84842"/>
    </bk>
    <bk>
      <rc t="1" v="84843"/>
    </bk>
    <bk>
      <rc t="1" v="84844"/>
    </bk>
    <bk>
      <rc t="1" v="84845"/>
    </bk>
    <bk>
      <rc t="1" v="84846"/>
    </bk>
    <bk>
      <rc t="1" v="84847"/>
    </bk>
    <bk>
      <rc t="1" v="84848"/>
    </bk>
    <bk>
      <rc t="1" v="84849"/>
    </bk>
    <bk>
      <rc t="1" v="84850"/>
    </bk>
    <bk>
      <rc t="1" v="84851"/>
    </bk>
    <bk>
      <rc t="1" v="84852"/>
    </bk>
    <bk>
      <rc t="1" v="84853"/>
    </bk>
    <bk>
      <rc t="1" v="84854"/>
    </bk>
    <bk>
      <rc t="1" v="84855"/>
    </bk>
    <bk>
      <rc t="1" v="84856"/>
    </bk>
    <bk>
      <rc t="1" v="84857"/>
    </bk>
    <bk>
      <rc t="1" v="84858"/>
    </bk>
    <bk>
      <rc t="1" v="84859"/>
    </bk>
    <bk>
      <rc t="1" v="84860"/>
    </bk>
    <bk>
      <rc t="1" v="84861"/>
    </bk>
    <bk>
      <rc t="1" v="84862"/>
    </bk>
    <bk>
      <rc t="1" v="84863"/>
    </bk>
    <bk>
      <rc t="1" v="84864"/>
    </bk>
    <bk>
      <rc t="1" v="84865"/>
    </bk>
    <bk>
      <rc t="1" v="84866"/>
    </bk>
    <bk>
      <rc t="1" v="84867"/>
    </bk>
    <bk>
      <rc t="1" v="84868"/>
    </bk>
    <bk>
      <rc t="1" v="84869"/>
    </bk>
    <bk>
      <rc t="1" v="84870"/>
    </bk>
    <bk>
      <rc t="1" v="84871"/>
    </bk>
    <bk>
      <rc t="1" v="84872"/>
    </bk>
    <bk>
      <rc t="1" v="84873"/>
    </bk>
    <bk>
      <rc t="1" v="84874"/>
    </bk>
    <bk>
      <rc t="1" v="84875"/>
    </bk>
    <bk>
      <rc t="1" v="84876"/>
    </bk>
    <bk>
      <rc t="1" v="84877"/>
    </bk>
    <bk>
      <rc t="1" v="84878"/>
    </bk>
    <bk>
      <rc t="1" v="84879"/>
    </bk>
    <bk>
      <rc t="1" v="84880"/>
    </bk>
    <bk>
      <rc t="1" v="84881"/>
    </bk>
    <bk>
      <rc t="1" v="84882"/>
    </bk>
    <bk>
      <rc t="1" v="84883"/>
    </bk>
    <bk>
      <rc t="1" v="84884"/>
    </bk>
    <bk>
      <rc t="1" v="84885"/>
    </bk>
    <bk>
      <rc t="1" v="84886"/>
    </bk>
    <bk>
      <rc t="1" v="84887"/>
    </bk>
    <bk>
      <rc t="1" v="84888"/>
    </bk>
    <bk>
      <rc t="1" v="84889"/>
    </bk>
    <bk>
      <rc t="1" v="84890"/>
    </bk>
    <bk>
      <rc t="1" v="84891"/>
    </bk>
    <bk>
      <rc t="1" v="84892"/>
    </bk>
    <bk>
      <rc t="1" v="84893"/>
    </bk>
    <bk>
      <rc t="1" v="84894"/>
    </bk>
    <bk>
      <rc t="1" v="84895"/>
    </bk>
    <bk>
      <rc t="1" v="84896"/>
    </bk>
    <bk>
      <rc t="1" v="84897"/>
    </bk>
    <bk>
      <rc t="1" v="84898"/>
    </bk>
    <bk>
      <rc t="1" v="84899"/>
    </bk>
    <bk>
      <rc t="1" v="84900"/>
    </bk>
    <bk>
      <rc t="1" v="84901"/>
    </bk>
    <bk>
      <rc t="1" v="84902"/>
    </bk>
    <bk>
      <rc t="1" v="84903"/>
    </bk>
    <bk>
      <rc t="1" v="84904"/>
    </bk>
    <bk>
      <rc t="1" v="84905"/>
    </bk>
    <bk>
      <rc t="1" v="84906"/>
    </bk>
    <bk>
      <rc t="1" v="84907"/>
    </bk>
    <bk>
      <rc t="1" v="84908"/>
    </bk>
    <bk>
      <rc t="1" v="84909"/>
    </bk>
    <bk>
      <rc t="1" v="84910"/>
    </bk>
    <bk>
      <rc t="1" v="84911"/>
    </bk>
    <bk>
      <rc t="1" v="84912"/>
    </bk>
    <bk>
      <rc t="1" v="84913"/>
    </bk>
    <bk>
      <rc t="1" v="84914"/>
    </bk>
    <bk>
      <rc t="1" v="84915"/>
    </bk>
    <bk>
      <rc t="1" v="84916"/>
    </bk>
    <bk>
      <rc t="1" v="84917"/>
    </bk>
    <bk>
      <rc t="1" v="84918"/>
    </bk>
    <bk>
      <rc t="1" v="84919"/>
    </bk>
    <bk>
      <rc t="1" v="84920"/>
    </bk>
    <bk>
      <rc t="1" v="84921"/>
    </bk>
    <bk>
      <rc t="1" v="84922"/>
    </bk>
    <bk>
      <rc t="1" v="84923"/>
    </bk>
    <bk>
      <rc t="1" v="84924"/>
    </bk>
    <bk>
      <rc t="1" v="84925"/>
    </bk>
    <bk>
      <rc t="1" v="84926"/>
    </bk>
    <bk>
      <rc t="1" v="84927"/>
    </bk>
    <bk>
      <rc t="1" v="84928"/>
    </bk>
    <bk>
      <rc t="1" v="84929"/>
    </bk>
    <bk>
      <rc t="1" v="84930"/>
    </bk>
    <bk>
      <rc t="1" v="84931"/>
    </bk>
    <bk>
      <rc t="1" v="84932"/>
    </bk>
    <bk>
      <rc t="1" v="84933"/>
    </bk>
    <bk>
      <rc t="1" v="84934"/>
    </bk>
    <bk>
      <rc t="1" v="84935"/>
    </bk>
    <bk>
      <rc t="1" v="84936"/>
    </bk>
    <bk>
      <rc t="1" v="84937"/>
    </bk>
    <bk>
      <rc t="1" v="84938"/>
    </bk>
    <bk>
      <rc t="1" v="84939"/>
    </bk>
    <bk>
      <rc t="1" v="84940"/>
    </bk>
    <bk>
      <rc t="1" v="84941"/>
    </bk>
    <bk>
      <rc t="1" v="84942"/>
    </bk>
    <bk>
      <rc t="1" v="84943"/>
    </bk>
    <bk>
      <rc t="1" v="84944"/>
    </bk>
    <bk>
      <rc t="1" v="84945"/>
    </bk>
    <bk>
      <rc t="1" v="84946"/>
    </bk>
    <bk>
      <rc t="1" v="84947"/>
    </bk>
    <bk>
      <rc t="1" v="84948"/>
    </bk>
    <bk>
      <rc t="1" v="84949"/>
    </bk>
    <bk>
      <rc t="1" v="84950"/>
    </bk>
    <bk>
      <rc t="1" v="84951"/>
    </bk>
    <bk>
      <rc t="1" v="84952"/>
    </bk>
    <bk>
      <rc t="1" v="84953"/>
    </bk>
    <bk>
      <rc t="1" v="84954"/>
    </bk>
    <bk>
      <rc t="1" v="84955"/>
    </bk>
    <bk>
      <rc t="1" v="84956"/>
    </bk>
    <bk>
      <rc t="1" v="84957"/>
    </bk>
    <bk>
      <rc t="1" v="84958"/>
    </bk>
    <bk>
      <rc t="1" v="84959"/>
    </bk>
    <bk>
      <rc t="1" v="84960"/>
    </bk>
    <bk>
      <rc t="1" v="84961"/>
    </bk>
    <bk>
      <rc t="1" v="84962"/>
    </bk>
    <bk>
      <rc t="1" v="84963"/>
    </bk>
    <bk>
      <rc t="1" v="84964"/>
    </bk>
    <bk>
      <rc t="1" v="84965"/>
    </bk>
    <bk>
      <rc t="1" v="84966"/>
    </bk>
    <bk>
      <rc t="1" v="84967"/>
    </bk>
    <bk>
      <rc t="1" v="84968"/>
    </bk>
    <bk>
      <rc t="1" v="84969"/>
    </bk>
    <bk>
      <rc t="1" v="84970"/>
    </bk>
    <bk>
      <rc t="1" v="84971"/>
    </bk>
    <bk>
      <rc t="1" v="84972"/>
    </bk>
    <bk>
      <rc t="1" v="84973"/>
    </bk>
    <bk>
      <rc t="1" v="84974"/>
    </bk>
    <bk>
      <rc t="1" v="84975"/>
    </bk>
    <bk>
      <rc t="1" v="84976"/>
    </bk>
    <bk>
      <rc t="1" v="84977"/>
    </bk>
    <bk>
      <rc t="1" v="84978"/>
    </bk>
    <bk>
      <rc t="1" v="84979"/>
    </bk>
    <bk>
      <rc t="1" v="84980"/>
    </bk>
    <bk>
      <rc t="1" v="84981"/>
    </bk>
    <bk>
      <rc t="1" v="84982"/>
    </bk>
    <bk>
      <rc t="1" v="84983"/>
    </bk>
    <bk>
      <rc t="1" v="84984"/>
    </bk>
    <bk>
      <rc t="1" v="84985"/>
    </bk>
    <bk>
      <rc t="1" v="84986"/>
    </bk>
    <bk>
      <rc t="1" v="84987"/>
    </bk>
    <bk>
      <rc t="1" v="84988"/>
    </bk>
    <bk>
      <rc t="1" v="84989"/>
    </bk>
    <bk>
      <rc t="1" v="84990"/>
    </bk>
    <bk>
      <rc t="1" v="84991"/>
    </bk>
    <bk>
      <rc t="1" v="84992"/>
    </bk>
    <bk>
      <rc t="1" v="84993"/>
    </bk>
    <bk>
      <rc t="1" v="84994"/>
    </bk>
    <bk>
      <rc t="1" v="84995"/>
    </bk>
    <bk>
      <rc t="1" v="84996"/>
    </bk>
    <bk>
      <rc t="1" v="84997"/>
    </bk>
    <bk>
      <rc t="1" v="84998"/>
    </bk>
    <bk>
      <rc t="1" v="84999"/>
    </bk>
    <bk>
      <rc t="1" v="85000"/>
    </bk>
    <bk>
      <rc t="1" v="85001"/>
    </bk>
    <bk>
      <rc t="1" v="85002"/>
    </bk>
    <bk>
      <rc t="1" v="85003"/>
    </bk>
    <bk>
      <rc t="1" v="85004"/>
    </bk>
    <bk>
      <rc t="1" v="85005"/>
    </bk>
    <bk>
      <rc t="1" v="85006"/>
    </bk>
    <bk>
      <rc t="1" v="85007"/>
    </bk>
    <bk>
      <rc t="1" v="85008"/>
    </bk>
    <bk>
      <rc t="1" v="85009"/>
    </bk>
    <bk>
      <rc t="1" v="85010"/>
    </bk>
    <bk>
      <rc t="1" v="85011"/>
    </bk>
    <bk>
      <rc t="1" v="85012"/>
    </bk>
    <bk>
      <rc t="1" v="85013"/>
    </bk>
    <bk>
      <rc t="1" v="85014"/>
    </bk>
    <bk>
      <rc t="1" v="85015"/>
    </bk>
    <bk>
      <rc t="1" v="85016"/>
    </bk>
    <bk>
      <rc t="1" v="85017"/>
    </bk>
    <bk>
      <rc t="1" v="85018"/>
    </bk>
    <bk>
      <rc t="1" v="85019"/>
    </bk>
    <bk>
      <rc t="1" v="85020"/>
    </bk>
    <bk>
      <rc t="1" v="85021"/>
    </bk>
    <bk>
      <rc t="1" v="85022"/>
    </bk>
    <bk>
      <rc t="1" v="85023"/>
    </bk>
    <bk>
      <rc t="1" v="85024"/>
    </bk>
    <bk>
      <rc t="1" v="85025"/>
    </bk>
    <bk>
      <rc t="1" v="85026"/>
    </bk>
    <bk>
      <rc t="1" v="85027"/>
    </bk>
    <bk>
      <rc t="1" v="85028"/>
    </bk>
    <bk>
      <rc t="1" v="85029"/>
    </bk>
    <bk>
      <rc t="1" v="85030"/>
    </bk>
    <bk>
      <rc t="1" v="85031"/>
    </bk>
    <bk>
      <rc t="1" v="85032"/>
    </bk>
    <bk>
      <rc t="1" v="85033"/>
    </bk>
    <bk>
      <rc t="1" v="85034"/>
    </bk>
    <bk>
      <rc t="1" v="85035"/>
    </bk>
    <bk>
      <rc t="1" v="85036"/>
    </bk>
    <bk>
      <rc t="1" v="85037"/>
    </bk>
    <bk>
      <rc t="1" v="85038"/>
    </bk>
    <bk>
      <rc t="1" v="85039"/>
    </bk>
    <bk>
      <rc t="1" v="85040"/>
    </bk>
    <bk>
      <rc t="1" v="85041"/>
    </bk>
    <bk>
      <rc t="1" v="85042"/>
    </bk>
    <bk>
      <rc t="1" v="85043"/>
    </bk>
    <bk>
      <rc t="1" v="85044"/>
    </bk>
    <bk>
      <rc t="1" v="85045"/>
    </bk>
    <bk>
      <rc t="1" v="85046"/>
    </bk>
    <bk>
      <rc t="1" v="85047"/>
    </bk>
    <bk>
      <rc t="1" v="85048"/>
    </bk>
    <bk>
      <rc t="1" v="85049"/>
    </bk>
    <bk>
      <rc t="1" v="85050"/>
    </bk>
    <bk>
      <rc t="1" v="85051"/>
    </bk>
    <bk>
      <rc t="1" v="85052"/>
    </bk>
    <bk>
      <rc t="1" v="85053"/>
    </bk>
    <bk>
      <rc t="1" v="85054"/>
    </bk>
    <bk>
      <rc t="1" v="85055"/>
    </bk>
    <bk>
      <rc t="1" v="85056"/>
    </bk>
    <bk>
      <rc t="1" v="85057"/>
    </bk>
    <bk>
      <rc t="1" v="85058"/>
    </bk>
    <bk>
      <rc t="1" v="85059"/>
    </bk>
    <bk>
      <rc t="1" v="85060"/>
    </bk>
    <bk>
      <rc t="1" v="85061"/>
    </bk>
    <bk>
      <rc t="1" v="85062"/>
    </bk>
    <bk>
      <rc t="1" v="85063"/>
    </bk>
    <bk>
      <rc t="1" v="85064"/>
    </bk>
    <bk>
      <rc t="1" v="85065"/>
    </bk>
    <bk>
      <rc t="1" v="85066"/>
    </bk>
    <bk>
      <rc t="1" v="85067"/>
    </bk>
    <bk>
      <rc t="1" v="85068"/>
    </bk>
    <bk>
      <rc t="1" v="85069"/>
    </bk>
    <bk>
      <rc t="1" v="85070"/>
    </bk>
    <bk>
      <rc t="1" v="85071"/>
    </bk>
    <bk>
      <rc t="1" v="85072"/>
    </bk>
    <bk>
      <rc t="1" v="85073"/>
    </bk>
    <bk>
      <rc t="1" v="85074"/>
    </bk>
    <bk>
      <rc t="1" v="85075"/>
    </bk>
    <bk>
      <rc t="1" v="85076"/>
    </bk>
    <bk>
      <rc t="1" v="85077"/>
    </bk>
    <bk>
      <rc t="1" v="85078"/>
    </bk>
    <bk>
      <rc t="1" v="85079"/>
    </bk>
    <bk>
      <rc t="1" v="85080"/>
    </bk>
    <bk>
      <rc t="1" v="85081"/>
    </bk>
    <bk>
      <rc t="1" v="85082"/>
    </bk>
    <bk>
      <rc t="1" v="85083"/>
    </bk>
    <bk>
      <rc t="1" v="85084"/>
    </bk>
    <bk>
      <rc t="1" v="85085"/>
    </bk>
    <bk>
      <rc t="1" v="85086"/>
    </bk>
    <bk>
      <rc t="1" v="85087"/>
    </bk>
    <bk>
      <rc t="1" v="85088"/>
    </bk>
    <bk>
      <rc t="1" v="85089"/>
    </bk>
    <bk>
      <rc t="1" v="85090"/>
    </bk>
    <bk>
      <rc t="1" v="85091"/>
    </bk>
    <bk>
      <rc t="1" v="85092"/>
    </bk>
    <bk>
      <rc t="1" v="85093"/>
    </bk>
    <bk>
      <rc t="1" v="85094"/>
    </bk>
    <bk>
      <rc t="1" v="85095"/>
    </bk>
    <bk>
      <rc t="1" v="85096"/>
    </bk>
    <bk>
      <rc t="1" v="85097"/>
    </bk>
    <bk>
      <rc t="1" v="85098"/>
    </bk>
    <bk>
      <rc t="1" v="85099"/>
    </bk>
    <bk>
      <rc t="1" v="85100"/>
    </bk>
    <bk>
      <rc t="1" v="85101"/>
    </bk>
    <bk>
      <rc t="1" v="85102"/>
    </bk>
    <bk>
      <rc t="1" v="85103"/>
    </bk>
    <bk>
      <rc t="1" v="85104"/>
    </bk>
    <bk>
      <rc t="1" v="85105"/>
    </bk>
    <bk>
      <rc t="1" v="85106"/>
    </bk>
    <bk>
      <rc t="1" v="85107"/>
    </bk>
    <bk>
      <rc t="1" v="85108"/>
    </bk>
    <bk>
      <rc t="1" v="85109"/>
    </bk>
    <bk>
      <rc t="1" v="85110"/>
    </bk>
    <bk>
      <rc t="1" v="85111"/>
    </bk>
    <bk>
      <rc t="1" v="85112"/>
    </bk>
    <bk>
      <rc t="1" v="85113"/>
    </bk>
    <bk>
      <rc t="1" v="85114"/>
    </bk>
    <bk>
      <rc t="1" v="85115"/>
    </bk>
    <bk>
      <rc t="1" v="85116"/>
    </bk>
    <bk>
      <rc t="1" v="85117"/>
    </bk>
    <bk>
      <rc t="1" v="85118"/>
    </bk>
    <bk>
      <rc t="1" v="85119"/>
    </bk>
    <bk>
      <rc t="1" v="85120"/>
    </bk>
    <bk>
      <rc t="1" v="85121"/>
    </bk>
    <bk>
      <rc t="1" v="85122"/>
    </bk>
    <bk>
      <rc t="1" v="85123"/>
    </bk>
    <bk>
      <rc t="1" v="85124"/>
    </bk>
    <bk>
      <rc t="1" v="85125"/>
    </bk>
    <bk>
      <rc t="1" v="85126"/>
    </bk>
    <bk>
      <rc t="1" v="85127"/>
    </bk>
    <bk>
      <rc t="1" v="85128"/>
    </bk>
    <bk>
      <rc t="1" v="85129"/>
    </bk>
    <bk>
      <rc t="1" v="85130"/>
    </bk>
    <bk>
      <rc t="1" v="85131"/>
    </bk>
    <bk>
      <rc t="1" v="85132"/>
    </bk>
    <bk>
      <rc t="1" v="85133"/>
    </bk>
    <bk>
      <rc t="1" v="85134"/>
    </bk>
    <bk>
      <rc t="1" v="85135"/>
    </bk>
    <bk>
      <rc t="1" v="85136"/>
    </bk>
    <bk>
      <rc t="1" v="85137"/>
    </bk>
    <bk>
      <rc t="1" v="85138"/>
    </bk>
    <bk>
      <rc t="1" v="85139"/>
    </bk>
    <bk>
      <rc t="1" v="85140"/>
    </bk>
    <bk>
      <rc t="1" v="85141"/>
    </bk>
    <bk>
      <rc t="1" v="85142"/>
    </bk>
    <bk>
      <rc t="1" v="85143"/>
    </bk>
    <bk>
      <rc t="1" v="85144"/>
    </bk>
    <bk>
      <rc t="1" v="85145"/>
    </bk>
    <bk>
      <rc t="1" v="85146"/>
    </bk>
    <bk>
      <rc t="1" v="85147"/>
    </bk>
    <bk>
      <rc t="1" v="85148"/>
    </bk>
    <bk>
      <rc t="1" v="85149"/>
    </bk>
    <bk>
      <rc t="1" v="85150"/>
    </bk>
    <bk>
      <rc t="1" v="85151"/>
    </bk>
    <bk>
      <rc t="1" v="85152"/>
    </bk>
    <bk>
      <rc t="1" v="85153"/>
    </bk>
    <bk>
      <rc t="1" v="85154"/>
    </bk>
    <bk>
      <rc t="1" v="85155"/>
    </bk>
    <bk>
      <rc t="1" v="85156"/>
    </bk>
    <bk>
      <rc t="1" v="85157"/>
    </bk>
    <bk>
      <rc t="1" v="85158"/>
    </bk>
    <bk>
      <rc t="1" v="85159"/>
    </bk>
    <bk>
      <rc t="1" v="85160"/>
    </bk>
    <bk>
      <rc t="1" v="85161"/>
    </bk>
    <bk>
      <rc t="1" v="85162"/>
    </bk>
    <bk>
      <rc t="1" v="85163"/>
    </bk>
    <bk>
      <rc t="1" v="85164"/>
    </bk>
    <bk>
      <rc t="1" v="85165"/>
    </bk>
    <bk>
      <rc t="1" v="85166"/>
    </bk>
    <bk>
      <rc t="1" v="85167"/>
    </bk>
    <bk>
      <rc t="1" v="85168"/>
    </bk>
    <bk>
      <rc t="1" v="85169"/>
    </bk>
    <bk>
      <rc t="1" v="85170"/>
    </bk>
    <bk>
      <rc t="1" v="85171"/>
    </bk>
    <bk>
      <rc t="1" v="85172"/>
    </bk>
    <bk>
      <rc t="1" v="85173"/>
    </bk>
    <bk>
      <rc t="1" v="85174"/>
    </bk>
    <bk>
      <rc t="1" v="85175"/>
    </bk>
    <bk>
      <rc t="1" v="85176"/>
    </bk>
    <bk>
      <rc t="1" v="85177"/>
    </bk>
    <bk>
      <rc t="1" v="85178"/>
    </bk>
    <bk>
      <rc t="1" v="85179"/>
    </bk>
    <bk>
      <rc t="1" v="85180"/>
    </bk>
    <bk>
      <rc t="1" v="85181"/>
    </bk>
    <bk>
      <rc t="1" v="85182"/>
    </bk>
    <bk>
      <rc t="1" v="85183"/>
    </bk>
    <bk>
      <rc t="1" v="85184"/>
    </bk>
    <bk>
      <rc t="1" v="85185"/>
    </bk>
    <bk>
      <rc t="1" v="85186"/>
    </bk>
    <bk>
      <rc t="1" v="85187"/>
    </bk>
    <bk>
      <rc t="1" v="85188"/>
    </bk>
    <bk>
      <rc t="1" v="85189"/>
    </bk>
    <bk>
      <rc t="1" v="85190"/>
    </bk>
    <bk>
      <rc t="1" v="85191"/>
    </bk>
    <bk>
      <rc t="1" v="85192"/>
    </bk>
    <bk>
      <rc t="1" v="85193"/>
    </bk>
    <bk>
      <rc t="1" v="85194"/>
    </bk>
    <bk>
      <rc t="1" v="85195"/>
    </bk>
    <bk>
      <rc t="1" v="85196"/>
    </bk>
    <bk>
      <rc t="1" v="85197"/>
    </bk>
    <bk>
      <rc t="1" v="85198"/>
    </bk>
    <bk>
      <rc t="1" v="85199"/>
    </bk>
    <bk>
      <rc t="1" v="85200"/>
    </bk>
    <bk>
      <rc t="1" v="85201"/>
    </bk>
    <bk>
      <rc t="1" v="85202"/>
    </bk>
    <bk>
      <rc t="1" v="85203"/>
    </bk>
    <bk>
      <rc t="1" v="85204"/>
    </bk>
    <bk>
      <rc t="1" v="85205"/>
    </bk>
    <bk>
      <rc t="1" v="85206"/>
    </bk>
    <bk>
      <rc t="1" v="85207"/>
    </bk>
    <bk>
      <rc t="1" v="85208"/>
    </bk>
    <bk>
      <rc t="1" v="85209"/>
    </bk>
    <bk>
      <rc t="1" v="85210"/>
    </bk>
    <bk>
      <rc t="1" v="85211"/>
    </bk>
    <bk>
      <rc t="1" v="85212"/>
    </bk>
    <bk>
      <rc t="1" v="85213"/>
    </bk>
    <bk>
      <rc t="1" v="85214"/>
    </bk>
    <bk>
      <rc t="1" v="85215"/>
    </bk>
    <bk>
      <rc t="1" v="85216"/>
    </bk>
    <bk>
      <rc t="1" v="85217"/>
    </bk>
    <bk>
      <rc t="1" v="85218"/>
    </bk>
    <bk>
      <rc t="1" v="85219"/>
    </bk>
    <bk>
      <rc t="1" v="85220"/>
    </bk>
    <bk>
      <rc t="1" v="85221"/>
    </bk>
    <bk>
      <rc t="1" v="85222"/>
    </bk>
    <bk>
      <rc t="1" v="85223"/>
    </bk>
    <bk>
      <rc t="1" v="85224"/>
    </bk>
    <bk>
      <rc t="1" v="85225"/>
    </bk>
    <bk>
      <rc t="1" v="85226"/>
    </bk>
    <bk>
      <rc t="1" v="85227"/>
    </bk>
    <bk>
      <rc t="1" v="85228"/>
    </bk>
    <bk>
      <rc t="1" v="85229"/>
    </bk>
    <bk>
      <rc t="1" v="85230"/>
    </bk>
    <bk>
      <rc t="1" v="85231"/>
    </bk>
    <bk>
      <rc t="1" v="85232"/>
    </bk>
    <bk>
      <rc t="1" v="85233"/>
    </bk>
    <bk>
      <rc t="1" v="85234"/>
    </bk>
    <bk>
      <rc t="1" v="85235"/>
    </bk>
    <bk>
      <rc t="1" v="85236"/>
    </bk>
    <bk>
      <rc t="1" v="85237"/>
    </bk>
    <bk>
      <rc t="1" v="85238"/>
    </bk>
    <bk>
      <rc t="1" v="85239"/>
    </bk>
    <bk>
      <rc t="1" v="85240"/>
    </bk>
    <bk>
      <rc t="1" v="85241"/>
    </bk>
    <bk>
      <rc t="1" v="85242"/>
    </bk>
    <bk>
      <rc t="1" v="85243"/>
    </bk>
    <bk>
      <rc t="1" v="85244"/>
    </bk>
    <bk>
      <rc t="1" v="85245"/>
    </bk>
    <bk>
      <rc t="1" v="85246"/>
    </bk>
    <bk>
      <rc t="1" v="85247"/>
    </bk>
    <bk>
      <rc t="1" v="85248"/>
    </bk>
    <bk>
      <rc t="1" v="85249"/>
    </bk>
    <bk>
      <rc t="1" v="85250"/>
    </bk>
    <bk>
      <rc t="1" v="85251"/>
    </bk>
    <bk>
      <rc t="1" v="85252"/>
    </bk>
    <bk>
      <rc t="1" v="85253"/>
    </bk>
    <bk>
      <rc t="1" v="85254"/>
    </bk>
    <bk>
      <rc t="1" v="85255"/>
    </bk>
    <bk>
      <rc t="1" v="85256"/>
    </bk>
    <bk>
      <rc t="1" v="85257"/>
    </bk>
    <bk>
      <rc t="1" v="85258"/>
    </bk>
    <bk>
      <rc t="1" v="85259"/>
    </bk>
    <bk>
      <rc t="1" v="85260"/>
    </bk>
    <bk>
      <rc t="1" v="85261"/>
    </bk>
    <bk>
      <rc t="1" v="85262"/>
    </bk>
    <bk>
      <rc t="1" v="85263"/>
    </bk>
    <bk>
      <rc t="1" v="85264"/>
    </bk>
    <bk>
      <rc t="1" v="85265"/>
    </bk>
    <bk>
      <rc t="1" v="85266"/>
    </bk>
    <bk>
      <rc t="1" v="85267"/>
    </bk>
    <bk>
      <rc t="1" v="85268"/>
    </bk>
    <bk>
      <rc t="1" v="85269"/>
    </bk>
    <bk>
      <rc t="1" v="85270"/>
    </bk>
    <bk>
      <rc t="1" v="85271"/>
    </bk>
    <bk>
      <rc t="1" v="85272"/>
    </bk>
    <bk>
      <rc t="1" v="85273"/>
    </bk>
    <bk>
      <rc t="1" v="85274"/>
    </bk>
    <bk>
      <rc t="1" v="85275"/>
    </bk>
    <bk>
      <rc t="1" v="85276"/>
    </bk>
    <bk>
      <rc t="1" v="85277"/>
    </bk>
    <bk>
      <rc t="1" v="85278"/>
    </bk>
    <bk>
      <rc t="1" v="85279"/>
    </bk>
    <bk>
      <rc t="1" v="85280"/>
    </bk>
    <bk>
      <rc t="1" v="85281"/>
    </bk>
    <bk>
      <rc t="1" v="85282"/>
    </bk>
    <bk>
      <rc t="1" v="85283"/>
    </bk>
    <bk>
      <rc t="1" v="85284"/>
    </bk>
    <bk>
      <rc t="1" v="85285"/>
    </bk>
    <bk>
      <rc t="1" v="85286"/>
    </bk>
    <bk>
      <rc t="1" v="85287"/>
    </bk>
    <bk>
      <rc t="1" v="85288"/>
    </bk>
    <bk>
      <rc t="1" v="85289"/>
    </bk>
    <bk>
      <rc t="1" v="85290"/>
    </bk>
    <bk>
      <rc t="1" v="85291"/>
    </bk>
    <bk>
      <rc t="1" v="85292"/>
    </bk>
    <bk>
      <rc t="1" v="85293"/>
    </bk>
    <bk>
      <rc t="1" v="85294"/>
    </bk>
    <bk>
      <rc t="1" v="85295"/>
    </bk>
    <bk>
      <rc t="1" v="85296"/>
    </bk>
    <bk>
      <rc t="1" v="85297"/>
    </bk>
    <bk>
      <rc t="1" v="85298"/>
    </bk>
    <bk>
      <rc t="1" v="85299"/>
    </bk>
    <bk>
      <rc t="1" v="85300"/>
    </bk>
    <bk>
      <rc t="1" v="85301"/>
    </bk>
    <bk>
      <rc t="1" v="85302"/>
    </bk>
    <bk>
      <rc t="1" v="85303"/>
    </bk>
    <bk>
      <rc t="1" v="85304"/>
    </bk>
    <bk>
      <rc t="1" v="85305"/>
    </bk>
    <bk>
      <rc t="1" v="85306"/>
    </bk>
    <bk>
      <rc t="1" v="85307"/>
    </bk>
    <bk>
      <rc t="1" v="85308"/>
    </bk>
    <bk>
      <rc t="1" v="85309"/>
    </bk>
    <bk>
      <rc t="1" v="85310"/>
    </bk>
    <bk>
      <rc t="1" v="85311"/>
    </bk>
    <bk>
      <rc t="1" v="85312"/>
    </bk>
    <bk>
      <rc t="1" v="85313"/>
    </bk>
    <bk>
      <rc t="1" v="85314"/>
    </bk>
    <bk>
      <rc t="1" v="85315"/>
    </bk>
    <bk>
      <rc t="1" v="85316"/>
    </bk>
    <bk>
      <rc t="1" v="85317"/>
    </bk>
    <bk>
      <rc t="1" v="85318"/>
    </bk>
    <bk>
      <rc t="1" v="85319"/>
    </bk>
    <bk>
      <rc t="1" v="85320"/>
    </bk>
    <bk>
      <rc t="1" v="85321"/>
    </bk>
    <bk>
      <rc t="1" v="85322"/>
    </bk>
    <bk>
      <rc t="1" v="85323"/>
    </bk>
    <bk>
      <rc t="1" v="85324"/>
    </bk>
    <bk>
      <rc t="1" v="85325"/>
    </bk>
    <bk>
      <rc t="1" v="85326"/>
    </bk>
    <bk>
      <rc t="1" v="85327"/>
    </bk>
    <bk>
      <rc t="1" v="85328"/>
    </bk>
    <bk>
      <rc t="1" v="85329"/>
    </bk>
    <bk>
      <rc t="1" v="85330"/>
    </bk>
    <bk>
      <rc t="1" v="85331"/>
    </bk>
    <bk>
      <rc t="1" v="85332"/>
    </bk>
    <bk>
      <rc t="1" v="85333"/>
    </bk>
    <bk>
      <rc t="1" v="85334"/>
    </bk>
    <bk>
      <rc t="1" v="85335"/>
    </bk>
    <bk>
      <rc t="1" v="85336"/>
    </bk>
    <bk>
      <rc t="1" v="85337"/>
    </bk>
    <bk>
      <rc t="1" v="85338"/>
    </bk>
    <bk>
      <rc t="1" v="85339"/>
    </bk>
    <bk>
      <rc t="1" v="85340"/>
    </bk>
    <bk>
      <rc t="1" v="85341"/>
    </bk>
    <bk>
      <rc t="1" v="85342"/>
    </bk>
    <bk>
      <rc t="1" v="85343"/>
    </bk>
    <bk>
      <rc t="1" v="85344"/>
    </bk>
    <bk>
      <rc t="1" v="85345"/>
    </bk>
    <bk>
      <rc t="1" v="85346"/>
    </bk>
    <bk>
      <rc t="1" v="85347"/>
    </bk>
    <bk>
      <rc t="1" v="85348"/>
    </bk>
    <bk>
      <rc t="1" v="85349"/>
    </bk>
    <bk>
      <rc t="1" v="85350"/>
    </bk>
    <bk>
      <rc t="1" v="85351"/>
    </bk>
    <bk>
      <rc t="1" v="85352"/>
    </bk>
    <bk>
      <rc t="1" v="85353"/>
    </bk>
    <bk>
      <rc t="1" v="85354"/>
    </bk>
    <bk>
      <rc t="1" v="85355"/>
    </bk>
    <bk>
      <rc t="1" v="85356"/>
    </bk>
    <bk>
      <rc t="1" v="85357"/>
    </bk>
    <bk>
      <rc t="1" v="85358"/>
    </bk>
    <bk>
      <rc t="1" v="85359"/>
    </bk>
    <bk>
      <rc t="1" v="85360"/>
    </bk>
    <bk>
      <rc t="1" v="85361"/>
    </bk>
    <bk>
      <rc t="1" v="85362"/>
    </bk>
    <bk>
      <rc t="1" v="85363"/>
    </bk>
    <bk>
      <rc t="1" v="85364"/>
    </bk>
    <bk>
      <rc t="1" v="85365"/>
    </bk>
    <bk>
      <rc t="1" v="85366"/>
    </bk>
    <bk>
      <rc t="1" v="85367"/>
    </bk>
    <bk>
      <rc t="1" v="85368"/>
    </bk>
    <bk>
      <rc t="1" v="85369"/>
    </bk>
    <bk>
      <rc t="1" v="85370"/>
    </bk>
    <bk>
      <rc t="1" v="85371"/>
    </bk>
    <bk>
      <rc t="1" v="85372"/>
    </bk>
    <bk>
      <rc t="1" v="85373"/>
    </bk>
    <bk>
      <rc t="1" v="85374"/>
    </bk>
    <bk>
      <rc t="1" v="85375"/>
    </bk>
    <bk>
      <rc t="1" v="85376"/>
    </bk>
    <bk>
      <rc t="1" v="85377"/>
    </bk>
    <bk>
      <rc t="1" v="85378"/>
    </bk>
    <bk>
      <rc t="1" v="85379"/>
    </bk>
    <bk>
      <rc t="1" v="85380"/>
    </bk>
    <bk>
      <rc t="1" v="85381"/>
    </bk>
    <bk>
      <rc t="1" v="85382"/>
    </bk>
    <bk>
      <rc t="1" v="85383"/>
    </bk>
    <bk>
      <rc t="1" v="85384"/>
    </bk>
    <bk>
      <rc t="1" v="85385"/>
    </bk>
    <bk>
      <rc t="1" v="85386"/>
    </bk>
    <bk>
      <rc t="1" v="85387"/>
    </bk>
    <bk>
      <rc t="1" v="85388"/>
    </bk>
    <bk>
      <rc t="1" v="85389"/>
    </bk>
    <bk>
      <rc t="1" v="85390"/>
    </bk>
    <bk>
      <rc t="1" v="85391"/>
    </bk>
    <bk>
      <rc t="1" v="85392"/>
    </bk>
    <bk>
      <rc t="1" v="85393"/>
    </bk>
    <bk>
      <rc t="1" v="85394"/>
    </bk>
    <bk>
      <rc t="1" v="85395"/>
    </bk>
    <bk>
      <rc t="1" v="85396"/>
    </bk>
    <bk>
      <rc t="1" v="85397"/>
    </bk>
    <bk>
      <rc t="1" v="85398"/>
    </bk>
    <bk>
      <rc t="1" v="85399"/>
    </bk>
    <bk>
      <rc t="1" v="85400"/>
    </bk>
    <bk>
      <rc t="1" v="85401"/>
    </bk>
    <bk>
      <rc t="1" v="85402"/>
    </bk>
    <bk>
      <rc t="1" v="85403"/>
    </bk>
    <bk>
      <rc t="1" v="85404"/>
    </bk>
    <bk>
      <rc t="1" v="85405"/>
    </bk>
    <bk>
      <rc t="1" v="85406"/>
    </bk>
    <bk>
      <rc t="1" v="85407"/>
    </bk>
    <bk>
      <rc t="1" v="85408"/>
    </bk>
    <bk>
      <rc t="1" v="85409"/>
    </bk>
    <bk>
      <rc t="1" v="85410"/>
    </bk>
    <bk>
      <rc t="1" v="85411"/>
    </bk>
    <bk>
      <rc t="1" v="85412"/>
    </bk>
    <bk>
      <rc t="1" v="85413"/>
    </bk>
    <bk>
      <rc t="1" v="85414"/>
    </bk>
    <bk>
      <rc t="1" v="85415"/>
    </bk>
    <bk>
      <rc t="1" v="85416"/>
    </bk>
    <bk>
      <rc t="1" v="85417"/>
    </bk>
    <bk>
      <rc t="1" v="85418"/>
    </bk>
    <bk>
      <rc t="1" v="85419"/>
    </bk>
    <bk>
      <rc t="1" v="85420"/>
    </bk>
    <bk>
      <rc t="1" v="85421"/>
    </bk>
    <bk>
      <rc t="1" v="85422"/>
    </bk>
    <bk>
      <rc t="1" v="85423"/>
    </bk>
    <bk>
      <rc t="1" v="85424"/>
    </bk>
    <bk>
      <rc t="1" v="85425"/>
    </bk>
    <bk>
      <rc t="1" v="85426"/>
    </bk>
    <bk>
      <rc t="1" v="85427"/>
    </bk>
    <bk>
      <rc t="1" v="85428"/>
    </bk>
    <bk>
      <rc t="1" v="85429"/>
    </bk>
    <bk>
      <rc t="1" v="85430"/>
    </bk>
    <bk>
      <rc t="1" v="85431"/>
    </bk>
    <bk>
      <rc t="1" v="85432"/>
    </bk>
    <bk>
      <rc t="1" v="85433"/>
    </bk>
    <bk>
      <rc t="1" v="85434"/>
    </bk>
    <bk>
      <rc t="1" v="85435"/>
    </bk>
    <bk>
      <rc t="1" v="85436"/>
    </bk>
    <bk>
      <rc t="1" v="85437"/>
    </bk>
    <bk>
      <rc t="1" v="85438"/>
    </bk>
    <bk>
      <rc t="1" v="85439"/>
    </bk>
    <bk>
      <rc t="1" v="85440"/>
    </bk>
    <bk>
      <rc t="1" v="85441"/>
    </bk>
    <bk>
      <rc t="1" v="85442"/>
    </bk>
    <bk>
      <rc t="1" v="85443"/>
    </bk>
    <bk>
      <rc t="1" v="85444"/>
    </bk>
    <bk>
      <rc t="1" v="85445"/>
    </bk>
    <bk>
      <rc t="1" v="85446"/>
    </bk>
    <bk>
      <rc t="1" v="85447"/>
    </bk>
    <bk>
      <rc t="1" v="85448"/>
    </bk>
    <bk>
      <rc t="1" v="85449"/>
    </bk>
    <bk>
      <rc t="1" v="85450"/>
    </bk>
    <bk>
      <rc t="1" v="85451"/>
    </bk>
    <bk>
      <rc t="1" v="85452"/>
    </bk>
    <bk>
      <rc t="1" v="85453"/>
    </bk>
    <bk>
      <rc t="1" v="85454"/>
    </bk>
    <bk>
      <rc t="1" v="85455"/>
    </bk>
    <bk>
      <rc t="1" v="85456"/>
    </bk>
    <bk>
      <rc t="1" v="85457"/>
    </bk>
    <bk>
      <rc t="1" v="85458"/>
    </bk>
    <bk>
      <rc t="1" v="85459"/>
    </bk>
    <bk>
      <rc t="1" v="85460"/>
    </bk>
    <bk>
      <rc t="1" v="85461"/>
    </bk>
    <bk>
      <rc t="1" v="85462"/>
    </bk>
    <bk>
      <rc t="1" v="85463"/>
    </bk>
    <bk>
      <rc t="1" v="85464"/>
    </bk>
    <bk>
      <rc t="1" v="85465"/>
    </bk>
    <bk>
      <rc t="1" v="85466"/>
    </bk>
    <bk>
      <rc t="1" v="85467"/>
    </bk>
    <bk>
      <rc t="1" v="85468"/>
    </bk>
    <bk>
      <rc t="1" v="85469"/>
    </bk>
    <bk>
      <rc t="1" v="85470"/>
    </bk>
    <bk>
      <rc t="1" v="85471"/>
    </bk>
    <bk>
      <rc t="1" v="85472"/>
    </bk>
    <bk>
      <rc t="1" v="85473"/>
    </bk>
    <bk>
      <rc t="1" v="85474"/>
    </bk>
    <bk>
      <rc t="1" v="85475"/>
    </bk>
    <bk>
      <rc t="1" v="85476"/>
    </bk>
    <bk>
      <rc t="1" v="85477"/>
    </bk>
    <bk>
      <rc t="1" v="85478"/>
    </bk>
    <bk>
      <rc t="1" v="85479"/>
    </bk>
    <bk>
      <rc t="1" v="85480"/>
    </bk>
    <bk>
      <rc t="1" v="85481"/>
    </bk>
    <bk>
      <rc t="1" v="85482"/>
    </bk>
    <bk>
      <rc t="1" v="85483"/>
    </bk>
    <bk>
      <rc t="1" v="85484"/>
    </bk>
    <bk>
      <rc t="1" v="85485"/>
    </bk>
    <bk>
      <rc t="1" v="85486"/>
    </bk>
    <bk>
      <rc t="1" v="85487"/>
    </bk>
    <bk>
      <rc t="1" v="85488"/>
    </bk>
    <bk>
      <rc t="1" v="85489"/>
    </bk>
    <bk>
      <rc t="1" v="85490"/>
    </bk>
    <bk>
      <rc t="1" v="85491"/>
    </bk>
    <bk>
      <rc t="1" v="85492"/>
    </bk>
    <bk>
      <rc t="1" v="85493"/>
    </bk>
    <bk>
      <rc t="1" v="85494"/>
    </bk>
    <bk>
      <rc t="1" v="85495"/>
    </bk>
    <bk>
      <rc t="1" v="85496"/>
    </bk>
    <bk>
      <rc t="1" v="85497"/>
    </bk>
    <bk>
      <rc t="1" v="85498"/>
    </bk>
    <bk>
      <rc t="1" v="85499"/>
    </bk>
    <bk>
      <rc t="1" v="85500"/>
    </bk>
    <bk>
      <rc t="1" v="85501"/>
    </bk>
    <bk>
      <rc t="1" v="85502"/>
    </bk>
    <bk>
      <rc t="1" v="85503"/>
    </bk>
    <bk>
      <rc t="1" v="85504"/>
    </bk>
    <bk>
      <rc t="1" v="85505"/>
    </bk>
    <bk>
      <rc t="1" v="85506"/>
    </bk>
    <bk>
      <rc t="1" v="85507"/>
    </bk>
    <bk>
      <rc t="1" v="85508"/>
    </bk>
    <bk>
      <rc t="1" v="85509"/>
    </bk>
    <bk>
      <rc t="1" v="85510"/>
    </bk>
    <bk>
      <rc t="1" v="85511"/>
    </bk>
    <bk>
      <rc t="1" v="85512"/>
    </bk>
    <bk>
      <rc t="1" v="85513"/>
    </bk>
    <bk>
      <rc t="1" v="85514"/>
    </bk>
    <bk>
      <rc t="1" v="85515"/>
    </bk>
    <bk>
      <rc t="1" v="85516"/>
    </bk>
    <bk>
      <rc t="1" v="85517"/>
    </bk>
    <bk>
      <rc t="1" v="85518"/>
    </bk>
    <bk>
      <rc t="1" v="85519"/>
    </bk>
    <bk>
      <rc t="1" v="85520"/>
    </bk>
    <bk>
      <rc t="1" v="85521"/>
    </bk>
    <bk>
      <rc t="1" v="85522"/>
    </bk>
    <bk>
      <rc t="1" v="85523"/>
    </bk>
    <bk>
      <rc t="1" v="85524"/>
    </bk>
    <bk>
      <rc t="1" v="85525"/>
    </bk>
    <bk>
      <rc t="1" v="85526"/>
    </bk>
    <bk>
      <rc t="1" v="85527"/>
    </bk>
    <bk>
      <rc t="1" v="85528"/>
    </bk>
    <bk>
      <rc t="1" v="85529"/>
    </bk>
    <bk>
      <rc t="1" v="85530"/>
    </bk>
    <bk>
      <rc t="1" v="85531"/>
    </bk>
    <bk>
      <rc t="1" v="85532"/>
    </bk>
    <bk>
      <rc t="1" v="85533"/>
    </bk>
    <bk>
      <rc t="1" v="85534"/>
    </bk>
    <bk>
      <rc t="1" v="85535"/>
    </bk>
    <bk>
      <rc t="1" v="85536"/>
    </bk>
    <bk>
      <rc t="1" v="85537"/>
    </bk>
    <bk>
      <rc t="1" v="85538"/>
    </bk>
    <bk>
      <rc t="1" v="85539"/>
    </bk>
    <bk>
      <rc t="1" v="85540"/>
    </bk>
    <bk>
      <rc t="1" v="85541"/>
    </bk>
    <bk>
      <rc t="1" v="85542"/>
    </bk>
    <bk>
      <rc t="1" v="85543"/>
    </bk>
    <bk>
      <rc t="1" v="85544"/>
    </bk>
    <bk>
      <rc t="1" v="85545"/>
    </bk>
    <bk>
      <rc t="1" v="85546"/>
    </bk>
    <bk>
      <rc t="1" v="85547"/>
    </bk>
    <bk>
      <rc t="1" v="85548"/>
    </bk>
    <bk>
      <rc t="1" v="85549"/>
    </bk>
    <bk>
      <rc t="1" v="85550"/>
    </bk>
    <bk>
      <rc t="1" v="85551"/>
    </bk>
    <bk>
      <rc t="1" v="85552"/>
    </bk>
    <bk>
      <rc t="1" v="85553"/>
    </bk>
    <bk>
      <rc t="1" v="85554"/>
    </bk>
    <bk>
      <rc t="1" v="85555"/>
    </bk>
    <bk>
      <rc t="1" v="85556"/>
    </bk>
    <bk>
      <rc t="1" v="85557"/>
    </bk>
    <bk>
      <rc t="1" v="85558"/>
    </bk>
    <bk>
      <rc t="1" v="85559"/>
    </bk>
    <bk>
      <rc t="1" v="85560"/>
    </bk>
    <bk>
      <rc t="1" v="85561"/>
    </bk>
    <bk>
      <rc t="1" v="85562"/>
    </bk>
    <bk>
      <rc t="1" v="85563"/>
    </bk>
    <bk>
      <rc t="1" v="85564"/>
    </bk>
    <bk>
      <rc t="1" v="85565"/>
    </bk>
    <bk>
      <rc t="1" v="85566"/>
    </bk>
    <bk>
      <rc t="1" v="85567"/>
    </bk>
    <bk>
      <rc t="1" v="85568"/>
    </bk>
    <bk>
      <rc t="1" v="85569"/>
    </bk>
    <bk>
      <rc t="1" v="85570"/>
    </bk>
    <bk>
      <rc t="1" v="85571"/>
    </bk>
    <bk>
      <rc t="1" v="85572"/>
    </bk>
    <bk>
      <rc t="1" v="85573"/>
    </bk>
    <bk>
      <rc t="1" v="85574"/>
    </bk>
    <bk>
      <rc t="1" v="85575"/>
    </bk>
    <bk>
      <rc t="1" v="85576"/>
    </bk>
    <bk>
      <rc t="1" v="85577"/>
    </bk>
    <bk>
      <rc t="1" v="85578"/>
    </bk>
    <bk>
      <rc t="1" v="85579"/>
    </bk>
    <bk>
      <rc t="1" v="85580"/>
    </bk>
    <bk>
      <rc t="1" v="85581"/>
    </bk>
    <bk>
      <rc t="1" v="85582"/>
    </bk>
    <bk>
      <rc t="1" v="85583"/>
    </bk>
    <bk>
      <rc t="1" v="85584"/>
    </bk>
    <bk>
      <rc t="1" v="85585"/>
    </bk>
    <bk>
      <rc t="1" v="85586"/>
    </bk>
    <bk>
      <rc t="1" v="85587"/>
    </bk>
    <bk>
      <rc t="1" v="85588"/>
    </bk>
    <bk>
      <rc t="1" v="85589"/>
    </bk>
    <bk>
      <rc t="1" v="85590"/>
    </bk>
    <bk>
      <rc t="1" v="85591"/>
    </bk>
    <bk>
      <rc t="1" v="85592"/>
    </bk>
    <bk>
      <rc t="1" v="85593"/>
    </bk>
    <bk>
      <rc t="1" v="85594"/>
    </bk>
    <bk>
      <rc t="1" v="85595"/>
    </bk>
    <bk>
      <rc t="1" v="85596"/>
    </bk>
    <bk>
      <rc t="1" v="85597"/>
    </bk>
    <bk>
      <rc t="1" v="85598"/>
    </bk>
    <bk>
      <rc t="1" v="85599"/>
    </bk>
    <bk>
      <rc t="1" v="85600"/>
    </bk>
    <bk>
      <rc t="1" v="85601"/>
    </bk>
    <bk>
      <rc t="1" v="85602"/>
    </bk>
    <bk>
      <rc t="1" v="85603"/>
    </bk>
    <bk>
      <rc t="1" v="85604"/>
    </bk>
    <bk>
      <rc t="1" v="85605"/>
    </bk>
    <bk>
      <rc t="1" v="85606"/>
    </bk>
    <bk>
      <rc t="1" v="85607"/>
    </bk>
    <bk>
      <rc t="1" v="85608"/>
    </bk>
    <bk>
      <rc t="1" v="85609"/>
    </bk>
    <bk>
      <rc t="1" v="85610"/>
    </bk>
    <bk>
      <rc t="1" v="85611"/>
    </bk>
    <bk>
      <rc t="1" v="85612"/>
    </bk>
    <bk>
      <rc t="1" v="85613"/>
    </bk>
    <bk>
      <rc t="1" v="85614"/>
    </bk>
    <bk>
      <rc t="1" v="85615"/>
    </bk>
    <bk>
      <rc t="1" v="85616"/>
    </bk>
    <bk>
      <rc t="1" v="85617"/>
    </bk>
    <bk>
      <rc t="1" v="85618"/>
    </bk>
    <bk>
      <rc t="1" v="85619"/>
    </bk>
    <bk>
      <rc t="1" v="85620"/>
    </bk>
    <bk>
      <rc t="1" v="85621"/>
    </bk>
    <bk>
      <rc t="1" v="85622"/>
    </bk>
    <bk>
      <rc t="1" v="85623"/>
    </bk>
    <bk>
      <rc t="1" v="85624"/>
    </bk>
    <bk>
      <rc t="1" v="85625"/>
    </bk>
    <bk>
      <rc t="1" v="85626"/>
    </bk>
    <bk>
      <rc t="1" v="85627"/>
    </bk>
    <bk>
      <rc t="1" v="85628"/>
    </bk>
    <bk>
      <rc t="1" v="85629"/>
    </bk>
    <bk>
      <rc t="1" v="85630"/>
    </bk>
    <bk>
      <rc t="1" v="85631"/>
    </bk>
    <bk>
      <rc t="1" v="85632"/>
    </bk>
    <bk>
      <rc t="1" v="85633"/>
    </bk>
    <bk>
      <rc t="1" v="85634"/>
    </bk>
    <bk>
      <rc t="1" v="85635"/>
    </bk>
    <bk>
      <rc t="1" v="85636"/>
    </bk>
    <bk>
      <rc t="1" v="85637"/>
    </bk>
    <bk>
      <rc t="1" v="85638"/>
    </bk>
    <bk>
      <rc t="1" v="85639"/>
    </bk>
    <bk>
      <rc t="1" v="85640"/>
    </bk>
    <bk>
      <rc t="1" v="85641"/>
    </bk>
    <bk>
      <rc t="1" v="85642"/>
    </bk>
    <bk>
      <rc t="1" v="85643"/>
    </bk>
    <bk>
      <rc t="1" v="85644"/>
    </bk>
    <bk>
      <rc t="1" v="85645"/>
    </bk>
    <bk>
      <rc t="1" v="85646"/>
    </bk>
    <bk>
      <rc t="1" v="85647"/>
    </bk>
    <bk>
      <rc t="1" v="85648"/>
    </bk>
    <bk>
      <rc t="1" v="85649"/>
    </bk>
    <bk>
      <rc t="1" v="85650"/>
    </bk>
    <bk>
      <rc t="1" v="85651"/>
    </bk>
    <bk>
      <rc t="1" v="85652"/>
    </bk>
    <bk>
      <rc t="1" v="85653"/>
    </bk>
    <bk>
      <rc t="1" v="85654"/>
    </bk>
    <bk>
      <rc t="1" v="85655"/>
    </bk>
    <bk>
      <rc t="1" v="85656"/>
    </bk>
    <bk>
      <rc t="1" v="85657"/>
    </bk>
    <bk>
      <rc t="1" v="85658"/>
    </bk>
    <bk>
      <rc t="1" v="85659"/>
    </bk>
    <bk>
      <rc t="1" v="85660"/>
    </bk>
    <bk>
      <rc t="1" v="85661"/>
    </bk>
    <bk>
      <rc t="1" v="85662"/>
    </bk>
    <bk>
      <rc t="1" v="85663"/>
    </bk>
    <bk>
      <rc t="1" v="85664"/>
    </bk>
    <bk>
      <rc t="1" v="85665"/>
    </bk>
    <bk>
      <rc t="1" v="85666"/>
    </bk>
    <bk>
      <rc t="1" v="85667"/>
    </bk>
    <bk>
      <rc t="1" v="85668"/>
    </bk>
    <bk>
      <rc t="1" v="85669"/>
    </bk>
    <bk>
      <rc t="1" v="85670"/>
    </bk>
    <bk>
      <rc t="1" v="85671"/>
    </bk>
    <bk>
      <rc t="1" v="85672"/>
    </bk>
    <bk>
      <rc t="1" v="85673"/>
    </bk>
    <bk>
      <rc t="1" v="85674"/>
    </bk>
    <bk>
      <rc t="1" v="85675"/>
    </bk>
    <bk>
      <rc t="1" v="85676"/>
    </bk>
    <bk>
      <rc t="1" v="85677"/>
    </bk>
    <bk>
      <rc t="1" v="85678"/>
    </bk>
    <bk>
      <rc t="1" v="85679"/>
    </bk>
    <bk>
      <rc t="1" v="85680"/>
    </bk>
    <bk>
      <rc t="1" v="85681"/>
    </bk>
    <bk>
      <rc t="1" v="85682"/>
    </bk>
    <bk>
      <rc t="1" v="85683"/>
    </bk>
    <bk>
      <rc t="1" v="85684"/>
    </bk>
    <bk>
      <rc t="1" v="85685"/>
    </bk>
    <bk>
      <rc t="1" v="85686"/>
    </bk>
    <bk>
      <rc t="1" v="85687"/>
    </bk>
    <bk>
      <rc t="1" v="85688"/>
    </bk>
    <bk>
      <rc t="1" v="85689"/>
    </bk>
    <bk>
      <rc t="1" v="85690"/>
    </bk>
    <bk>
      <rc t="1" v="85691"/>
    </bk>
    <bk>
      <rc t="1" v="85692"/>
    </bk>
    <bk>
      <rc t="1" v="85693"/>
    </bk>
    <bk>
      <rc t="1" v="85694"/>
    </bk>
    <bk>
      <rc t="1" v="85695"/>
    </bk>
    <bk>
      <rc t="1" v="85696"/>
    </bk>
    <bk>
      <rc t="1" v="85697"/>
    </bk>
    <bk>
      <rc t="1" v="85698"/>
    </bk>
    <bk>
      <rc t="1" v="85699"/>
    </bk>
    <bk>
      <rc t="1" v="85700"/>
    </bk>
    <bk>
      <rc t="1" v="85701"/>
    </bk>
    <bk>
      <rc t="1" v="85702"/>
    </bk>
    <bk>
      <rc t="1" v="85703"/>
    </bk>
    <bk>
      <rc t="1" v="85704"/>
    </bk>
    <bk>
      <rc t="1" v="85705"/>
    </bk>
    <bk>
      <rc t="1" v="85706"/>
    </bk>
    <bk>
      <rc t="1" v="85707"/>
    </bk>
    <bk>
      <rc t="1" v="85708"/>
    </bk>
    <bk>
      <rc t="1" v="85709"/>
    </bk>
    <bk>
      <rc t="1" v="85710"/>
    </bk>
    <bk>
      <rc t="1" v="85711"/>
    </bk>
    <bk>
      <rc t="1" v="85712"/>
    </bk>
    <bk>
      <rc t="1" v="85713"/>
    </bk>
    <bk>
      <rc t="1" v="85714"/>
    </bk>
    <bk>
      <rc t="1" v="85715"/>
    </bk>
    <bk>
      <rc t="1" v="85716"/>
    </bk>
    <bk>
      <rc t="1" v="85717"/>
    </bk>
    <bk>
      <rc t="1" v="85718"/>
    </bk>
    <bk>
      <rc t="1" v="85719"/>
    </bk>
    <bk>
      <rc t="1" v="85720"/>
    </bk>
    <bk>
      <rc t="1" v="85721"/>
    </bk>
    <bk>
      <rc t="1" v="85722"/>
    </bk>
    <bk>
      <rc t="1" v="85723"/>
    </bk>
    <bk>
      <rc t="1" v="85724"/>
    </bk>
    <bk>
      <rc t="1" v="85725"/>
    </bk>
    <bk>
      <rc t="1" v="85726"/>
    </bk>
    <bk>
      <rc t="1" v="85727"/>
    </bk>
    <bk>
      <rc t="1" v="85728"/>
    </bk>
    <bk>
      <rc t="1" v="85729"/>
    </bk>
    <bk>
      <rc t="1" v="85730"/>
    </bk>
    <bk>
      <rc t="1" v="85731"/>
    </bk>
    <bk>
      <rc t="1" v="85732"/>
    </bk>
    <bk>
      <rc t="1" v="85733"/>
    </bk>
    <bk>
      <rc t="1" v="85734"/>
    </bk>
    <bk>
      <rc t="1" v="85735"/>
    </bk>
    <bk>
      <rc t="1" v="85736"/>
    </bk>
    <bk>
      <rc t="1" v="85737"/>
    </bk>
    <bk>
      <rc t="1" v="85738"/>
    </bk>
    <bk>
      <rc t="1" v="85739"/>
    </bk>
    <bk>
      <rc t="1" v="85740"/>
    </bk>
    <bk>
      <rc t="1" v="85741"/>
    </bk>
    <bk>
      <rc t="1" v="85742"/>
    </bk>
    <bk>
      <rc t="1" v="85743"/>
    </bk>
    <bk>
      <rc t="1" v="85744"/>
    </bk>
    <bk>
      <rc t="1" v="85745"/>
    </bk>
    <bk>
      <rc t="1" v="85746"/>
    </bk>
    <bk>
      <rc t="1" v="85747"/>
    </bk>
    <bk>
      <rc t="1" v="85748"/>
    </bk>
    <bk>
      <rc t="1" v="85749"/>
    </bk>
    <bk>
      <rc t="1" v="85750"/>
    </bk>
    <bk>
      <rc t="1" v="85751"/>
    </bk>
    <bk>
      <rc t="1" v="85752"/>
    </bk>
    <bk>
      <rc t="1" v="85753"/>
    </bk>
    <bk>
      <rc t="1" v="85754"/>
    </bk>
    <bk>
      <rc t="1" v="85755"/>
    </bk>
    <bk>
      <rc t="1" v="85756"/>
    </bk>
    <bk>
      <rc t="1" v="85757"/>
    </bk>
    <bk>
      <rc t="1" v="85758"/>
    </bk>
    <bk>
      <rc t="1" v="85759"/>
    </bk>
    <bk>
      <rc t="1" v="85760"/>
    </bk>
    <bk>
      <rc t="1" v="85761"/>
    </bk>
    <bk>
      <rc t="1" v="85762"/>
    </bk>
    <bk>
      <rc t="1" v="85763"/>
    </bk>
    <bk>
      <rc t="1" v="85764"/>
    </bk>
    <bk>
      <rc t="1" v="85765"/>
    </bk>
    <bk>
      <rc t="1" v="85766"/>
    </bk>
    <bk>
      <rc t="1" v="85767"/>
    </bk>
    <bk>
      <rc t="1" v="85768"/>
    </bk>
    <bk>
      <rc t="1" v="85769"/>
    </bk>
    <bk>
      <rc t="1" v="85770"/>
    </bk>
    <bk>
      <rc t="1" v="85771"/>
    </bk>
    <bk>
      <rc t="1" v="85772"/>
    </bk>
    <bk>
      <rc t="1" v="85773"/>
    </bk>
    <bk>
      <rc t="1" v="85774"/>
    </bk>
    <bk>
      <rc t="1" v="85775"/>
    </bk>
    <bk>
      <rc t="1" v="85776"/>
    </bk>
    <bk>
      <rc t="1" v="85777"/>
    </bk>
    <bk>
      <rc t="1" v="85778"/>
    </bk>
    <bk>
      <rc t="1" v="85779"/>
    </bk>
    <bk>
      <rc t="1" v="85780"/>
    </bk>
    <bk>
      <rc t="1" v="85781"/>
    </bk>
    <bk>
      <rc t="1" v="85782"/>
    </bk>
    <bk>
      <rc t="1" v="85783"/>
    </bk>
    <bk>
      <rc t="1" v="85784"/>
    </bk>
    <bk>
      <rc t="1" v="85785"/>
    </bk>
    <bk>
      <rc t="1" v="85786"/>
    </bk>
    <bk>
      <rc t="1" v="85787"/>
    </bk>
    <bk>
      <rc t="1" v="85788"/>
    </bk>
    <bk>
      <rc t="1" v="85789"/>
    </bk>
    <bk>
      <rc t="1" v="85790"/>
    </bk>
    <bk>
      <rc t="1" v="85791"/>
    </bk>
    <bk>
      <rc t="1" v="85792"/>
    </bk>
    <bk>
      <rc t="1" v="85793"/>
    </bk>
    <bk>
      <rc t="1" v="85794"/>
    </bk>
    <bk>
      <rc t="1" v="85795"/>
    </bk>
    <bk>
      <rc t="1" v="85796"/>
    </bk>
    <bk>
      <rc t="1" v="85797"/>
    </bk>
    <bk>
      <rc t="1" v="85798"/>
    </bk>
    <bk>
      <rc t="1" v="85799"/>
    </bk>
    <bk>
      <rc t="1" v="85800"/>
    </bk>
    <bk>
      <rc t="1" v="85801"/>
    </bk>
    <bk>
      <rc t="1" v="85802"/>
    </bk>
    <bk>
      <rc t="1" v="85803"/>
    </bk>
    <bk>
      <rc t="1" v="85804"/>
    </bk>
    <bk>
      <rc t="1" v="85805"/>
    </bk>
    <bk>
      <rc t="1" v="85806"/>
    </bk>
    <bk>
      <rc t="1" v="85807"/>
    </bk>
    <bk>
      <rc t="1" v="85808"/>
    </bk>
    <bk>
      <rc t="1" v="85809"/>
    </bk>
    <bk>
      <rc t="1" v="85810"/>
    </bk>
    <bk>
      <rc t="1" v="85811"/>
    </bk>
    <bk>
      <rc t="1" v="85812"/>
    </bk>
    <bk>
      <rc t="1" v="85813"/>
    </bk>
    <bk>
      <rc t="1" v="85814"/>
    </bk>
    <bk>
      <rc t="1" v="85815"/>
    </bk>
    <bk>
      <rc t="1" v="85816"/>
    </bk>
    <bk>
      <rc t="1" v="85817"/>
    </bk>
    <bk>
      <rc t="1" v="85818"/>
    </bk>
    <bk>
      <rc t="1" v="85819"/>
    </bk>
    <bk>
      <rc t="1" v="85820"/>
    </bk>
    <bk>
      <rc t="1" v="85821"/>
    </bk>
    <bk>
      <rc t="1" v="85822"/>
    </bk>
    <bk>
      <rc t="1" v="85823"/>
    </bk>
    <bk>
      <rc t="1" v="85824"/>
    </bk>
    <bk>
      <rc t="1" v="85825"/>
    </bk>
    <bk>
      <rc t="1" v="85826"/>
    </bk>
    <bk>
      <rc t="1" v="85827"/>
    </bk>
    <bk>
      <rc t="1" v="85828"/>
    </bk>
    <bk>
      <rc t="1" v="85829"/>
    </bk>
    <bk>
      <rc t="1" v="85830"/>
    </bk>
    <bk>
      <rc t="1" v="85831"/>
    </bk>
    <bk>
      <rc t="1" v="85832"/>
    </bk>
    <bk>
      <rc t="1" v="85833"/>
    </bk>
    <bk>
      <rc t="1" v="85834"/>
    </bk>
    <bk>
      <rc t="1" v="85835"/>
    </bk>
    <bk>
      <rc t="1" v="85836"/>
    </bk>
    <bk>
      <rc t="1" v="85837"/>
    </bk>
    <bk>
      <rc t="1" v="85838"/>
    </bk>
    <bk>
      <rc t="1" v="85839"/>
    </bk>
    <bk>
      <rc t="1" v="85840"/>
    </bk>
    <bk>
      <rc t="1" v="85841"/>
    </bk>
    <bk>
      <rc t="1" v="85842"/>
    </bk>
    <bk>
      <rc t="1" v="85843"/>
    </bk>
    <bk>
      <rc t="1" v="85844"/>
    </bk>
    <bk>
      <rc t="1" v="85845"/>
    </bk>
    <bk>
      <rc t="1" v="85846"/>
    </bk>
    <bk>
      <rc t="1" v="85847"/>
    </bk>
    <bk>
      <rc t="1" v="85848"/>
    </bk>
    <bk>
      <rc t="1" v="85849"/>
    </bk>
    <bk>
      <rc t="1" v="85850"/>
    </bk>
    <bk>
      <rc t="1" v="85851"/>
    </bk>
    <bk>
      <rc t="1" v="85852"/>
    </bk>
    <bk>
      <rc t="1" v="85853"/>
    </bk>
    <bk>
      <rc t="1" v="85854"/>
    </bk>
    <bk>
      <rc t="1" v="85855"/>
    </bk>
    <bk>
      <rc t="1" v="85856"/>
    </bk>
    <bk>
      <rc t="1" v="85857"/>
    </bk>
    <bk>
      <rc t="1" v="85858"/>
    </bk>
    <bk>
      <rc t="1" v="85859"/>
    </bk>
    <bk>
      <rc t="1" v="85860"/>
    </bk>
    <bk>
      <rc t="1" v="85861"/>
    </bk>
    <bk>
      <rc t="1" v="85862"/>
    </bk>
    <bk>
      <rc t="1" v="85863"/>
    </bk>
    <bk>
      <rc t="1" v="85864"/>
    </bk>
    <bk>
      <rc t="1" v="85865"/>
    </bk>
    <bk>
      <rc t="1" v="85866"/>
    </bk>
    <bk>
      <rc t="1" v="85867"/>
    </bk>
    <bk>
      <rc t="1" v="85868"/>
    </bk>
    <bk>
      <rc t="1" v="85869"/>
    </bk>
    <bk>
      <rc t="1" v="85870"/>
    </bk>
    <bk>
      <rc t="1" v="85871"/>
    </bk>
    <bk>
      <rc t="1" v="85872"/>
    </bk>
    <bk>
      <rc t="1" v="85873"/>
    </bk>
    <bk>
      <rc t="1" v="85874"/>
    </bk>
    <bk>
      <rc t="1" v="85875"/>
    </bk>
    <bk>
      <rc t="1" v="85876"/>
    </bk>
    <bk>
      <rc t="1" v="85877"/>
    </bk>
    <bk>
      <rc t="1" v="85878"/>
    </bk>
    <bk>
      <rc t="1" v="85879"/>
    </bk>
    <bk>
      <rc t="1" v="85880"/>
    </bk>
    <bk>
      <rc t="1" v="85881"/>
    </bk>
    <bk>
      <rc t="1" v="85882"/>
    </bk>
    <bk>
      <rc t="1" v="85883"/>
    </bk>
    <bk>
      <rc t="1" v="85884"/>
    </bk>
    <bk>
      <rc t="1" v="85885"/>
    </bk>
    <bk>
      <rc t="1" v="85886"/>
    </bk>
    <bk>
      <rc t="1" v="85887"/>
    </bk>
    <bk>
      <rc t="1" v="85888"/>
    </bk>
    <bk>
      <rc t="1" v="85889"/>
    </bk>
    <bk>
      <rc t="1" v="85890"/>
    </bk>
    <bk>
      <rc t="1" v="85891"/>
    </bk>
    <bk>
      <rc t="1" v="85892"/>
    </bk>
    <bk>
      <rc t="1" v="85893"/>
    </bk>
    <bk>
      <rc t="1" v="85894"/>
    </bk>
    <bk>
      <rc t="1" v="85895"/>
    </bk>
    <bk>
      <rc t="1" v="85896"/>
    </bk>
    <bk>
      <rc t="1" v="85897"/>
    </bk>
    <bk>
      <rc t="1" v="85898"/>
    </bk>
    <bk>
      <rc t="1" v="85899"/>
    </bk>
    <bk>
      <rc t="1" v="85900"/>
    </bk>
    <bk>
      <rc t="1" v="85901"/>
    </bk>
    <bk>
      <rc t="1" v="85902"/>
    </bk>
    <bk>
      <rc t="1" v="85903"/>
    </bk>
    <bk>
      <rc t="1" v="85904"/>
    </bk>
    <bk>
      <rc t="1" v="85905"/>
    </bk>
    <bk>
      <rc t="1" v="85906"/>
    </bk>
    <bk>
      <rc t="1" v="85907"/>
    </bk>
    <bk>
      <rc t="1" v="85908"/>
    </bk>
    <bk>
      <rc t="1" v="85909"/>
    </bk>
    <bk>
      <rc t="1" v="85910"/>
    </bk>
    <bk>
      <rc t="1" v="85911"/>
    </bk>
    <bk>
      <rc t="1" v="85912"/>
    </bk>
    <bk>
      <rc t="1" v="85913"/>
    </bk>
    <bk>
      <rc t="1" v="85914"/>
    </bk>
    <bk>
      <rc t="1" v="85915"/>
    </bk>
    <bk>
      <rc t="1" v="85916"/>
    </bk>
    <bk>
      <rc t="1" v="85917"/>
    </bk>
    <bk>
      <rc t="1" v="85918"/>
    </bk>
    <bk>
      <rc t="1" v="85919"/>
    </bk>
    <bk>
      <rc t="1" v="85920"/>
    </bk>
    <bk>
      <rc t="1" v="85921"/>
    </bk>
    <bk>
      <rc t="1" v="85922"/>
    </bk>
    <bk>
      <rc t="1" v="85923"/>
    </bk>
    <bk>
      <rc t="1" v="85924"/>
    </bk>
    <bk>
      <rc t="1" v="85925"/>
    </bk>
    <bk>
      <rc t="1" v="85926"/>
    </bk>
    <bk>
      <rc t="1" v="85927"/>
    </bk>
    <bk>
      <rc t="1" v="85928"/>
    </bk>
    <bk>
      <rc t="1" v="85929"/>
    </bk>
    <bk>
      <rc t="1" v="85930"/>
    </bk>
    <bk>
      <rc t="1" v="85931"/>
    </bk>
    <bk>
      <rc t="1" v="85932"/>
    </bk>
    <bk>
      <rc t="1" v="85933"/>
    </bk>
    <bk>
      <rc t="1" v="85934"/>
    </bk>
    <bk>
      <rc t="1" v="85935"/>
    </bk>
    <bk>
      <rc t="1" v="85936"/>
    </bk>
    <bk>
      <rc t="1" v="85937"/>
    </bk>
    <bk>
      <rc t="1" v="85938"/>
    </bk>
    <bk>
      <rc t="1" v="85939"/>
    </bk>
    <bk>
      <rc t="1" v="85940"/>
    </bk>
    <bk>
      <rc t="1" v="85941"/>
    </bk>
    <bk>
      <rc t="1" v="85942"/>
    </bk>
    <bk>
      <rc t="1" v="85943"/>
    </bk>
    <bk>
      <rc t="1" v="85944"/>
    </bk>
    <bk>
      <rc t="1" v="85945"/>
    </bk>
    <bk>
      <rc t="1" v="85946"/>
    </bk>
    <bk>
      <rc t="1" v="85947"/>
    </bk>
    <bk>
      <rc t="1" v="85948"/>
    </bk>
    <bk>
      <rc t="1" v="85949"/>
    </bk>
    <bk>
      <rc t="1" v="85950"/>
    </bk>
    <bk>
      <rc t="1" v="85951"/>
    </bk>
    <bk>
      <rc t="1" v="85952"/>
    </bk>
    <bk>
      <rc t="1" v="85953"/>
    </bk>
    <bk>
      <rc t="1" v="85954"/>
    </bk>
    <bk>
      <rc t="1" v="85955"/>
    </bk>
    <bk>
      <rc t="1" v="85956"/>
    </bk>
    <bk>
      <rc t="1" v="85957"/>
    </bk>
    <bk>
      <rc t="1" v="85958"/>
    </bk>
    <bk>
      <rc t="1" v="85959"/>
    </bk>
    <bk>
      <rc t="1" v="85960"/>
    </bk>
    <bk>
      <rc t="1" v="85961"/>
    </bk>
    <bk>
      <rc t="1" v="85962"/>
    </bk>
    <bk>
      <rc t="1" v="85963"/>
    </bk>
    <bk>
      <rc t="1" v="85964"/>
    </bk>
    <bk>
      <rc t="1" v="85965"/>
    </bk>
    <bk>
      <rc t="1" v="85966"/>
    </bk>
    <bk>
      <rc t="1" v="85967"/>
    </bk>
    <bk>
      <rc t="1" v="85968"/>
    </bk>
    <bk>
      <rc t="1" v="85969"/>
    </bk>
    <bk>
      <rc t="1" v="85970"/>
    </bk>
    <bk>
      <rc t="1" v="85971"/>
    </bk>
    <bk>
      <rc t="1" v="85972"/>
    </bk>
    <bk>
      <rc t="1" v="85973"/>
    </bk>
    <bk>
      <rc t="1" v="85974"/>
    </bk>
    <bk>
      <rc t="1" v="85975"/>
    </bk>
    <bk>
      <rc t="1" v="85976"/>
    </bk>
    <bk>
      <rc t="1" v="85977"/>
    </bk>
    <bk>
      <rc t="1" v="85978"/>
    </bk>
    <bk>
      <rc t="1" v="85979"/>
    </bk>
    <bk>
      <rc t="1" v="85980"/>
    </bk>
    <bk>
      <rc t="1" v="85981"/>
    </bk>
    <bk>
      <rc t="1" v="85982"/>
    </bk>
    <bk>
      <rc t="1" v="85983"/>
    </bk>
    <bk>
      <rc t="1" v="85984"/>
    </bk>
    <bk>
      <rc t="1" v="85985"/>
    </bk>
    <bk>
      <rc t="1" v="85986"/>
    </bk>
    <bk>
      <rc t="1" v="85987"/>
    </bk>
    <bk>
      <rc t="1" v="85988"/>
    </bk>
    <bk>
      <rc t="1" v="85989"/>
    </bk>
    <bk>
      <rc t="1" v="85990"/>
    </bk>
    <bk>
      <rc t="1" v="85991"/>
    </bk>
    <bk>
      <rc t="1" v="85992"/>
    </bk>
    <bk>
      <rc t="1" v="85993"/>
    </bk>
    <bk>
      <rc t="1" v="85994"/>
    </bk>
    <bk>
      <rc t="1" v="85995"/>
    </bk>
    <bk>
      <rc t="1" v="85996"/>
    </bk>
    <bk>
      <rc t="1" v="85997"/>
    </bk>
    <bk>
      <rc t="1" v="85998"/>
    </bk>
    <bk>
      <rc t="1" v="85999"/>
    </bk>
    <bk>
      <rc t="1" v="86000"/>
    </bk>
    <bk>
      <rc t="1" v="86001"/>
    </bk>
    <bk>
      <rc t="1" v="86002"/>
    </bk>
    <bk>
      <rc t="1" v="86003"/>
    </bk>
    <bk>
      <rc t="1" v="86004"/>
    </bk>
    <bk>
      <rc t="1" v="86005"/>
    </bk>
    <bk>
      <rc t="1" v="86006"/>
    </bk>
    <bk>
      <rc t="1" v="86007"/>
    </bk>
    <bk>
      <rc t="1" v="86008"/>
    </bk>
    <bk>
      <rc t="1" v="86009"/>
    </bk>
    <bk>
      <rc t="1" v="86010"/>
    </bk>
    <bk>
      <rc t="1" v="86011"/>
    </bk>
    <bk>
      <rc t="1" v="86012"/>
    </bk>
    <bk>
      <rc t="1" v="86013"/>
    </bk>
    <bk>
      <rc t="1" v="86014"/>
    </bk>
    <bk>
      <rc t="1" v="86015"/>
    </bk>
    <bk>
      <rc t="1" v="86016"/>
    </bk>
    <bk>
      <rc t="1" v="86017"/>
    </bk>
    <bk>
      <rc t="1" v="86018"/>
    </bk>
    <bk>
      <rc t="1" v="86019"/>
    </bk>
    <bk>
      <rc t="1" v="86020"/>
    </bk>
    <bk>
      <rc t="1" v="86021"/>
    </bk>
    <bk>
      <rc t="1" v="86022"/>
    </bk>
    <bk>
      <rc t="1" v="86023"/>
    </bk>
    <bk>
      <rc t="1" v="86024"/>
    </bk>
    <bk>
      <rc t="1" v="86025"/>
    </bk>
    <bk>
      <rc t="1" v="86026"/>
    </bk>
    <bk>
      <rc t="1" v="86027"/>
    </bk>
    <bk>
      <rc t="1" v="86028"/>
    </bk>
    <bk>
      <rc t="1" v="86029"/>
    </bk>
    <bk>
      <rc t="1" v="86030"/>
    </bk>
    <bk>
      <rc t="1" v="86031"/>
    </bk>
    <bk>
      <rc t="1" v="86032"/>
    </bk>
    <bk>
      <rc t="1" v="86033"/>
    </bk>
    <bk>
      <rc t="1" v="86034"/>
    </bk>
    <bk>
      <rc t="1" v="86035"/>
    </bk>
    <bk>
      <rc t="1" v="86036"/>
    </bk>
    <bk>
      <rc t="1" v="86037"/>
    </bk>
    <bk>
      <rc t="1" v="86038"/>
    </bk>
    <bk>
      <rc t="1" v="86039"/>
    </bk>
    <bk>
      <rc t="1" v="86040"/>
    </bk>
    <bk>
      <rc t="1" v="86041"/>
    </bk>
    <bk>
      <rc t="1" v="86042"/>
    </bk>
    <bk>
      <rc t="1" v="86043"/>
    </bk>
    <bk>
      <rc t="1" v="86044"/>
    </bk>
    <bk>
      <rc t="1" v="86045"/>
    </bk>
    <bk>
      <rc t="1" v="86046"/>
    </bk>
    <bk>
      <rc t="1" v="86047"/>
    </bk>
    <bk>
      <rc t="1" v="86048"/>
    </bk>
    <bk>
      <rc t="1" v="86049"/>
    </bk>
    <bk>
      <rc t="1" v="86050"/>
    </bk>
    <bk>
      <rc t="1" v="86051"/>
    </bk>
    <bk>
      <rc t="1" v="86052"/>
    </bk>
    <bk>
      <rc t="1" v="86053"/>
    </bk>
    <bk>
      <rc t="1" v="86054"/>
    </bk>
    <bk>
      <rc t="1" v="86055"/>
    </bk>
    <bk>
      <rc t="1" v="86056"/>
    </bk>
    <bk>
      <rc t="1" v="86057"/>
    </bk>
    <bk>
      <rc t="1" v="86058"/>
    </bk>
    <bk>
      <rc t="1" v="86059"/>
    </bk>
    <bk>
      <rc t="1" v="86060"/>
    </bk>
    <bk>
      <rc t="1" v="86061"/>
    </bk>
    <bk>
      <rc t="1" v="86062"/>
    </bk>
    <bk>
      <rc t="1" v="86063"/>
    </bk>
    <bk>
      <rc t="1" v="86064"/>
    </bk>
    <bk>
      <rc t="1" v="86065"/>
    </bk>
    <bk>
      <rc t="1" v="86066"/>
    </bk>
    <bk>
      <rc t="1" v="86067"/>
    </bk>
    <bk>
      <rc t="1" v="86068"/>
    </bk>
    <bk>
      <rc t="1" v="86069"/>
    </bk>
    <bk>
      <rc t="1" v="86070"/>
    </bk>
    <bk>
      <rc t="1" v="86071"/>
    </bk>
    <bk>
      <rc t="1" v="86072"/>
    </bk>
    <bk>
      <rc t="1" v="86073"/>
    </bk>
    <bk>
      <rc t="1" v="86074"/>
    </bk>
    <bk>
      <rc t="1" v="86075"/>
    </bk>
    <bk>
      <rc t="1" v="86076"/>
    </bk>
    <bk>
      <rc t="1" v="86077"/>
    </bk>
    <bk>
      <rc t="1" v="86078"/>
    </bk>
    <bk>
      <rc t="1" v="86079"/>
    </bk>
    <bk>
      <rc t="1" v="86080"/>
    </bk>
    <bk>
      <rc t="1" v="86081"/>
    </bk>
    <bk>
      <rc t="1" v="86082"/>
    </bk>
    <bk>
      <rc t="1" v="86083"/>
    </bk>
    <bk>
      <rc t="1" v="86084"/>
    </bk>
    <bk>
      <rc t="1" v="86085"/>
    </bk>
    <bk>
      <rc t="1" v="86086"/>
    </bk>
    <bk>
      <rc t="1" v="86087"/>
    </bk>
    <bk>
      <rc t="1" v="86088"/>
    </bk>
    <bk>
      <rc t="1" v="86089"/>
    </bk>
    <bk>
      <rc t="1" v="86090"/>
    </bk>
    <bk>
      <rc t="1" v="86091"/>
    </bk>
    <bk>
      <rc t="1" v="86092"/>
    </bk>
    <bk>
      <rc t="1" v="86093"/>
    </bk>
    <bk>
      <rc t="1" v="86094"/>
    </bk>
    <bk>
      <rc t="1" v="86095"/>
    </bk>
    <bk>
      <rc t="1" v="86096"/>
    </bk>
    <bk>
      <rc t="1" v="86097"/>
    </bk>
    <bk>
      <rc t="1" v="86098"/>
    </bk>
    <bk>
      <rc t="1" v="86099"/>
    </bk>
    <bk>
      <rc t="1" v="86100"/>
    </bk>
    <bk>
      <rc t="1" v="86101"/>
    </bk>
    <bk>
      <rc t="1" v="86102"/>
    </bk>
    <bk>
      <rc t="1" v="86103"/>
    </bk>
    <bk>
      <rc t="1" v="86104"/>
    </bk>
    <bk>
      <rc t="1" v="86105"/>
    </bk>
    <bk>
      <rc t="1" v="86106"/>
    </bk>
    <bk>
      <rc t="1" v="86107"/>
    </bk>
    <bk>
      <rc t="1" v="86108"/>
    </bk>
    <bk>
      <rc t="1" v="86109"/>
    </bk>
    <bk>
      <rc t="1" v="86110"/>
    </bk>
    <bk>
      <rc t="1" v="86111"/>
    </bk>
    <bk>
      <rc t="1" v="86112"/>
    </bk>
    <bk>
      <rc t="1" v="86113"/>
    </bk>
    <bk>
      <rc t="1" v="86114"/>
    </bk>
    <bk>
      <rc t="1" v="86115"/>
    </bk>
    <bk>
      <rc t="1" v="86116"/>
    </bk>
    <bk>
      <rc t="1" v="86117"/>
    </bk>
    <bk>
      <rc t="1" v="86118"/>
    </bk>
    <bk>
      <rc t="1" v="86119"/>
    </bk>
    <bk>
      <rc t="1" v="86120"/>
    </bk>
    <bk>
      <rc t="1" v="86121"/>
    </bk>
    <bk>
      <rc t="1" v="86122"/>
    </bk>
    <bk>
      <rc t="1" v="86123"/>
    </bk>
    <bk>
      <rc t="1" v="86124"/>
    </bk>
    <bk>
      <rc t="1" v="86125"/>
    </bk>
    <bk>
      <rc t="1" v="86126"/>
    </bk>
    <bk>
      <rc t="1" v="86127"/>
    </bk>
    <bk>
      <rc t="1" v="86128"/>
    </bk>
    <bk>
      <rc t="1" v="86129"/>
    </bk>
    <bk>
      <rc t="1" v="86130"/>
    </bk>
    <bk>
      <rc t="1" v="86131"/>
    </bk>
    <bk>
      <rc t="1" v="86132"/>
    </bk>
    <bk>
      <rc t="1" v="86133"/>
    </bk>
    <bk>
      <rc t="1" v="86134"/>
    </bk>
    <bk>
      <rc t="1" v="86135"/>
    </bk>
    <bk>
      <rc t="1" v="86136"/>
    </bk>
    <bk>
      <rc t="1" v="86137"/>
    </bk>
    <bk>
      <rc t="1" v="86138"/>
    </bk>
    <bk>
      <rc t="1" v="86139"/>
    </bk>
    <bk>
      <rc t="1" v="86140"/>
    </bk>
    <bk>
      <rc t="1" v="86141"/>
    </bk>
    <bk>
      <rc t="1" v="86142"/>
    </bk>
    <bk>
      <rc t="1" v="86143"/>
    </bk>
    <bk>
      <rc t="1" v="86144"/>
    </bk>
    <bk>
      <rc t="1" v="86145"/>
    </bk>
    <bk>
      <rc t="1" v="86146"/>
    </bk>
    <bk>
      <rc t="1" v="86147"/>
    </bk>
    <bk>
      <rc t="1" v="86148"/>
    </bk>
    <bk>
      <rc t="1" v="86149"/>
    </bk>
    <bk>
      <rc t="1" v="86150"/>
    </bk>
    <bk>
      <rc t="1" v="86151"/>
    </bk>
    <bk>
      <rc t="1" v="86152"/>
    </bk>
    <bk>
      <rc t="1" v="86153"/>
    </bk>
    <bk>
      <rc t="1" v="86154"/>
    </bk>
    <bk>
      <rc t="1" v="86155"/>
    </bk>
    <bk>
      <rc t="1" v="86156"/>
    </bk>
    <bk>
      <rc t="1" v="86157"/>
    </bk>
    <bk>
      <rc t="1" v="86158"/>
    </bk>
    <bk>
      <rc t="1" v="86159"/>
    </bk>
    <bk>
      <rc t="1" v="86160"/>
    </bk>
    <bk>
      <rc t="1" v="86161"/>
    </bk>
    <bk>
      <rc t="1" v="86162"/>
    </bk>
    <bk>
      <rc t="1" v="86163"/>
    </bk>
    <bk>
      <rc t="1" v="86164"/>
    </bk>
    <bk>
      <rc t="1" v="86165"/>
    </bk>
    <bk>
      <rc t="1" v="86166"/>
    </bk>
    <bk>
      <rc t="1" v="86167"/>
    </bk>
    <bk>
      <rc t="1" v="86168"/>
    </bk>
    <bk>
      <rc t="1" v="86169"/>
    </bk>
    <bk>
      <rc t="1" v="86170"/>
    </bk>
    <bk>
      <rc t="1" v="86171"/>
    </bk>
    <bk>
      <rc t="1" v="86172"/>
    </bk>
    <bk>
      <rc t="1" v="86173"/>
    </bk>
    <bk>
      <rc t="1" v="86174"/>
    </bk>
    <bk>
      <rc t="1" v="86175"/>
    </bk>
    <bk>
      <rc t="1" v="86176"/>
    </bk>
    <bk>
      <rc t="1" v="86177"/>
    </bk>
    <bk>
      <rc t="1" v="86178"/>
    </bk>
    <bk>
      <rc t="1" v="86179"/>
    </bk>
    <bk>
      <rc t="1" v="86180"/>
    </bk>
    <bk>
      <rc t="1" v="86181"/>
    </bk>
    <bk>
      <rc t="1" v="86182"/>
    </bk>
    <bk>
      <rc t="1" v="86183"/>
    </bk>
    <bk>
      <rc t="1" v="86184"/>
    </bk>
    <bk>
      <rc t="1" v="86185"/>
    </bk>
    <bk>
      <rc t="1" v="86186"/>
    </bk>
    <bk>
      <rc t="1" v="86187"/>
    </bk>
    <bk>
      <rc t="1" v="86188"/>
    </bk>
    <bk>
      <rc t="1" v="86189"/>
    </bk>
    <bk>
      <rc t="1" v="86190"/>
    </bk>
    <bk>
      <rc t="1" v="86191"/>
    </bk>
    <bk>
      <rc t="1" v="86192"/>
    </bk>
    <bk>
      <rc t="1" v="86193"/>
    </bk>
    <bk>
      <rc t="1" v="86194"/>
    </bk>
    <bk>
      <rc t="1" v="86195"/>
    </bk>
    <bk>
      <rc t="1" v="86196"/>
    </bk>
    <bk>
      <rc t="1" v="86197"/>
    </bk>
    <bk>
      <rc t="1" v="86198"/>
    </bk>
    <bk>
      <rc t="1" v="86199"/>
    </bk>
    <bk>
      <rc t="1" v="86200"/>
    </bk>
    <bk>
      <rc t="1" v="86201"/>
    </bk>
    <bk>
      <rc t="1" v="86202"/>
    </bk>
    <bk>
      <rc t="1" v="86203"/>
    </bk>
    <bk>
      <rc t="1" v="86204"/>
    </bk>
    <bk>
      <rc t="1" v="86205"/>
    </bk>
    <bk>
      <rc t="1" v="86206"/>
    </bk>
    <bk>
      <rc t="1" v="86207"/>
    </bk>
    <bk>
      <rc t="1" v="86208"/>
    </bk>
    <bk>
      <rc t="1" v="86209"/>
    </bk>
    <bk>
      <rc t="1" v="86210"/>
    </bk>
    <bk>
      <rc t="1" v="86211"/>
    </bk>
    <bk>
      <rc t="1" v="86212"/>
    </bk>
    <bk>
      <rc t="1" v="86213"/>
    </bk>
    <bk>
      <rc t="1" v="86214"/>
    </bk>
    <bk>
      <rc t="1" v="86215"/>
    </bk>
    <bk>
      <rc t="1" v="86216"/>
    </bk>
    <bk>
      <rc t="1" v="86217"/>
    </bk>
    <bk>
      <rc t="1" v="86218"/>
    </bk>
    <bk>
      <rc t="1" v="86219"/>
    </bk>
    <bk>
      <rc t="1" v="86220"/>
    </bk>
    <bk>
      <rc t="1" v="86221"/>
    </bk>
    <bk>
      <rc t="1" v="86222"/>
    </bk>
    <bk>
      <rc t="1" v="86223"/>
    </bk>
    <bk>
      <rc t="1" v="86224"/>
    </bk>
    <bk>
      <rc t="1" v="86225"/>
    </bk>
    <bk>
      <rc t="1" v="86226"/>
    </bk>
    <bk>
      <rc t="1" v="86227"/>
    </bk>
    <bk>
      <rc t="1" v="86228"/>
    </bk>
    <bk>
      <rc t="1" v="86229"/>
    </bk>
    <bk>
      <rc t="1" v="86230"/>
    </bk>
    <bk>
      <rc t="1" v="86231"/>
    </bk>
    <bk>
      <rc t="1" v="86232"/>
    </bk>
    <bk>
      <rc t="1" v="86233"/>
    </bk>
    <bk>
      <rc t="1" v="86234"/>
    </bk>
    <bk>
      <rc t="1" v="86235"/>
    </bk>
    <bk>
      <rc t="1" v="86236"/>
    </bk>
    <bk>
      <rc t="1" v="86237"/>
    </bk>
    <bk>
      <rc t="1" v="86238"/>
    </bk>
    <bk>
      <rc t="1" v="86239"/>
    </bk>
    <bk>
      <rc t="1" v="86240"/>
    </bk>
    <bk>
      <rc t="1" v="86241"/>
    </bk>
    <bk>
      <rc t="1" v="86242"/>
    </bk>
    <bk>
      <rc t="1" v="86243"/>
    </bk>
    <bk>
      <rc t="1" v="86244"/>
    </bk>
    <bk>
      <rc t="1" v="86245"/>
    </bk>
    <bk>
      <rc t="1" v="86246"/>
    </bk>
    <bk>
      <rc t="1" v="86247"/>
    </bk>
    <bk>
      <rc t="1" v="86248"/>
    </bk>
    <bk>
      <rc t="1" v="86249"/>
    </bk>
    <bk>
      <rc t="1" v="86250"/>
    </bk>
    <bk>
      <rc t="1" v="86251"/>
    </bk>
    <bk>
      <rc t="1" v="86252"/>
    </bk>
    <bk>
      <rc t="1" v="86253"/>
    </bk>
    <bk>
      <rc t="1" v="86254"/>
    </bk>
    <bk>
      <rc t="1" v="86255"/>
    </bk>
    <bk>
      <rc t="1" v="86256"/>
    </bk>
    <bk>
      <rc t="1" v="86257"/>
    </bk>
    <bk>
      <rc t="1" v="86258"/>
    </bk>
    <bk>
      <rc t="1" v="86259"/>
    </bk>
    <bk>
      <rc t="1" v="86260"/>
    </bk>
    <bk>
      <rc t="1" v="86261"/>
    </bk>
    <bk>
      <rc t="1" v="86262"/>
    </bk>
    <bk>
      <rc t="1" v="86263"/>
    </bk>
    <bk>
      <rc t="1" v="86264"/>
    </bk>
    <bk>
      <rc t="1" v="86265"/>
    </bk>
    <bk>
      <rc t="1" v="86266"/>
    </bk>
    <bk>
      <rc t="1" v="86267"/>
    </bk>
    <bk>
      <rc t="1" v="86268"/>
    </bk>
    <bk>
      <rc t="1" v="86269"/>
    </bk>
    <bk>
      <rc t="1" v="86270"/>
    </bk>
    <bk>
      <rc t="1" v="86271"/>
    </bk>
    <bk>
      <rc t="1" v="86272"/>
    </bk>
    <bk>
      <rc t="1" v="86273"/>
    </bk>
    <bk>
      <rc t="1" v="86274"/>
    </bk>
    <bk>
      <rc t="1" v="86275"/>
    </bk>
    <bk>
      <rc t="1" v="86276"/>
    </bk>
    <bk>
      <rc t="1" v="86277"/>
    </bk>
    <bk>
      <rc t="1" v="86278"/>
    </bk>
    <bk>
      <rc t="1" v="86279"/>
    </bk>
    <bk>
      <rc t="1" v="86280"/>
    </bk>
    <bk>
      <rc t="1" v="86281"/>
    </bk>
    <bk>
      <rc t="1" v="86282"/>
    </bk>
    <bk>
      <rc t="1" v="86283"/>
    </bk>
    <bk>
      <rc t="1" v="86284"/>
    </bk>
    <bk>
      <rc t="1" v="86285"/>
    </bk>
    <bk>
      <rc t="1" v="86286"/>
    </bk>
    <bk>
      <rc t="1" v="86287"/>
    </bk>
    <bk>
      <rc t="1" v="86288"/>
    </bk>
    <bk>
      <rc t="1" v="86289"/>
    </bk>
    <bk>
      <rc t="1" v="86290"/>
    </bk>
    <bk>
      <rc t="1" v="86291"/>
    </bk>
    <bk>
      <rc t="1" v="86292"/>
    </bk>
    <bk>
      <rc t="1" v="86293"/>
    </bk>
    <bk>
      <rc t="1" v="86294"/>
    </bk>
    <bk>
      <rc t="1" v="86295"/>
    </bk>
    <bk>
      <rc t="1" v="86296"/>
    </bk>
    <bk>
      <rc t="1" v="86297"/>
    </bk>
    <bk>
      <rc t="1" v="86298"/>
    </bk>
    <bk>
      <rc t="1" v="86299"/>
    </bk>
    <bk>
      <rc t="1" v="86300"/>
    </bk>
    <bk>
      <rc t="1" v="86301"/>
    </bk>
    <bk>
      <rc t="1" v="86302"/>
    </bk>
    <bk>
      <rc t="1" v="86303"/>
    </bk>
    <bk>
      <rc t="1" v="86304"/>
    </bk>
    <bk>
      <rc t="1" v="86305"/>
    </bk>
    <bk>
      <rc t="1" v="86306"/>
    </bk>
    <bk>
      <rc t="1" v="86307"/>
    </bk>
    <bk>
      <rc t="1" v="86308"/>
    </bk>
    <bk>
      <rc t="1" v="86309"/>
    </bk>
    <bk>
      <rc t="1" v="86310"/>
    </bk>
    <bk>
      <rc t="1" v="86311"/>
    </bk>
    <bk>
      <rc t="1" v="86312"/>
    </bk>
    <bk>
      <rc t="1" v="86313"/>
    </bk>
    <bk>
      <rc t="1" v="86314"/>
    </bk>
    <bk>
      <rc t="1" v="86315"/>
    </bk>
    <bk>
      <rc t="1" v="86316"/>
    </bk>
    <bk>
      <rc t="1" v="86317"/>
    </bk>
    <bk>
      <rc t="1" v="86318"/>
    </bk>
    <bk>
      <rc t="1" v="86319"/>
    </bk>
    <bk>
      <rc t="1" v="86320"/>
    </bk>
    <bk>
      <rc t="1" v="86321"/>
    </bk>
    <bk>
      <rc t="1" v="86322"/>
    </bk>
    <bk>
      <rc t="1" v="86323"/>
    </bk>
    <bk>
      <rc t="1" v="86324"/>
    </bk>
    <bk>
      <rc t="1" v="86325"/>
    </bk>
    <bk>
      <rc t="1" v="86326"/>
    </bk>
    <bk>
      <rc t="1" v="86327"/>
    </bk>
    <bk>
      <rc t="1" v="86328"/>
    </bk>
    <bk>
      <rc t="1" v="86329"/>
    </bk>
    <bk>
      <rc t="1" v="86330"/>
    </bk>
    <bk>
      <rc t="1" v="86331"/>
    </bk>
    <bk>
      <rc t="1" v="86332"/>
    </bk>
    <bk>
      <rc t="1" v="86333"/>
    </bk>
    <bk>
      <rc t="1" v="86334"/>
    </bk>
    <bk>
      <rc t="1" v="86335"/>
    </bk>
    <bk>
      <rc t="1" v="86336"/>
    </bk>
    <bk>
      <rc t="1" v="86337"/>
    </bk>
    <bk>
      <rc t="1" v="86338"/>
    </bk>
    <bk>
      <rc t="1" v="86339"/>
    </bk>
    <bk>
      <rc t="1" v="86340"/>
    </bk>
    <bk>
      <rc t="1" v="86341"/>
    </bk>
    <bk>
      <rc t="1" v="86342"/>
    </bk>
    <bk>
      <rc t="1" v="86343"/>
    </bk>
    <bk>
      <rc t="1" v="86344"/>
    </bk>
    <bk>
      <rc t="1" v="86345"/>
    </bk>
    <bk>
      <rc t="1" v="86346"/>
    </bk>
    <bk>
      <rc t="1" v="86347"/>
    </bk>
    <bk>
      <rc t="1" v="86348"/>
    </bk>
    <bk>
      <rc t="1" v="86349"/>
    </bk>
    <bk>
      <rc t="1" v="86350"/>
    </bk>
    <bk>
      <rc t="1" v="86351"/>
    </bk>
    <bk>
      <rc t="1" v="86352"/>
    </bk>
    <bk>
      <rc t="1" v="86353"/>
    </bk>
    <bk>
      <rc t="1" v="86354"/>
    </bk>
    <bk>
      <rc t="1" v="86355"/>
    </bk>
    <bk>
      <rc t="1" v="86356"/>
    </bk>
    <bk>
      <rc t="1" v="86357"/>
    </bk>
    <bk>
      <rc t="1" v="86358"/>
    </bk>
    <bk>
      <rc t="1" v="86359"/>
    </bk>
    <bk>
      <rc t="1" v="86360"/>
    </bk>
    <bk>
      <rc t="1" v="86361"/>
    </bk>
    <bk>
      <rc t="1" v="86362"/>
    </bk>
    <bk>
      <rc t="1" v="86363"/>
    </bk>
    <bk>
      <rc t="1" v="86364"/>
    </bk>
    <bk>
      <rc t="1" v="86365"/>
    </bk>
    <bk>
      <rc t="1" v="86366"/>
    </bk>
    <bk>
      <rc t="1" v="86367"/>
    </bk>
    <bk>
      <rc t="1" v="86368"/>
    </bk>
    <bk>
      <rc t="1" v="86369"/>
    </bk>
    <bk>
      <rc t="1" v="86370"/>
    </bk>
    <bk>
      <rc t="1" v="86371"/>
    </bk>
    <bk>
      <rc t="1" v="86372"/>
    </bk>
    <bk>
      <rc t="1" v="86373"/>
    </bk>
    <bk>
      <rc t="1" v="86374"/>
    </bk>
    <bk>
      <rc t="1" v="86375"/>
    </bk>
    <bk>
      <rc t="1" v="86376"/>
    </bk>
    <bk>
      <rc t="1" v="86377"/>
    </bk>
    <bk>
      <rc t="1" v="86378"/>
    </bk>
    <bk>
      <rc t="1" v="86379"/>
    </bk>
    <bk>
      <rc t="1" v="86380"/>
    </bk>
    <bk>
      <rc t="1" v="86381"/>
    </bk>
    <bk>
      <rc t="1" v="86382"/>
    </bk>
    <bk>
      <rc t="1" v="86383"/>
    </bk>
    <bk>
      <rc t="1" v="86384"/>
    </bk>
    <bk>
      <rc t="1" v="86385"/>
    </bk>
    <bk>
      <rc t="1" v="86386"/>
    </bk>
    <bk>
      <rc t="1" v="86387"/>
    </bk>
    <bk>
      <rc t="1" v="86388"/>
    </bk>
    <bk>
      <rc t="1" v="86389"/>
    </bk>
    <bk>
      <rc t="1" v="86390"/>
    </bk>
    <bk>
      <rc t="1" v="86391"/>
    </bk>
    <bk>
      <rc t="1" v="86392"/>
    </bk>
    <bk>
      <rc t="1" v="86393"/>
    </bk>
    <bk>
      <rc t="1" v="86394"/>
    </bk>
    <bk>
      <rc t="1" v="86395"/>
    </bk>
    <bk>
      <rc t="1" v="86396"/>
    </bk>
    <bk>
      <rc t="1" v="86397"/>
    </bk>
    <bk>
      <rc t="1" v="86398"/>
    </bk>
    <bk>
      <rc t="1" v="86399"/>
    </bk>
    <bk>
      <rc t="1" v="86400"/>
    </bk>
    <bk>
      <rc t="1" v="86401"/>
    </bk>
    <bk>
      <rc t="1" v="86402"/>
    </bk>
    <bk>
      <rc t="1" v="86403"/>
    </bk>
    <bk>
      <rc t="1" v="86404"/>
    </bk>
    <bk>
      <rc t="1" v="86405"/>
    </bk>
    <bk>
      <rc t="1" v="86406"/>
    </bk>
    <bk>
      <rc t="1" v="86407"/>
    </bk>
    <bk>
      <rc t="1" v="86408"/>
    </bk>
    <bk>
      <rc t="1" v="86409"/>
    </bk>
    <bk>
      <rc t="1" v="86410"/>
    </bk>
    <bk>
      <rc t="1" v="86411"/>
    </bk>
    <bk>
      <rc t="1" v="86412"/>
    </bk>
    <bk>
      <rc t="1" v="86413"/>
    </bk>
    <bk>
      <rc t="1" v="86414"/>
    </bk>
    <bk>
      <rc t="1" v="86415"/>
    </bk>
    <bk>
      <rc t="1" v="86416"/>
    </bk>
    <bk>
      <rc t="1" v="86417"/>
    </bk>
    <bk>
      <rc t="1" v="86418"/>
    </bk>
    <bk>
      <rc t="1" v="86419"/>
    </bk>
    <bk>
      <rc t="1" v="86420"/>
    </bk>
    <bk>
      <rc t="1" v="86421"/>
    </bk>
    <bk>
      <rc t="1" v="86422"/>
    </bk>
    <bk>
      <rc t="1" v="86423"/>
    </bk>
    <bk>
      <rc t="1" v="86424"/>
    </bk>
    <bk>
      <rc t="1" v="86425"/>
    </bk>
    <bk>
      <rc t="1" v="86426"/>
    </bk>
    <bk>
      <rc t="1" v="86427"/>
    </bk>
    <bk>
      <rc t="1" v="86428"/>
    </bk>
    <bk>
      <rc t="1" v="86429"/>
    </bk>
    <bk>
      <rc t="1" v="86430"/>
    </bk>
    <bk>
      <rc t="1" v="86431"/>
    </bk>
    <bk>
      <rc t="1" v="86432"/>
    </bk>
    <bk>
      <rc t="1" v="86433"/>
    </bk>
    <bk>
      <rc t="1" v="86434"/>
    </bk>
    <bk>
      <rc t="1" v="86435"/>
    </bk>
    <bk>
      <rc t="1" v="86436"/>
    </bk>
    <bk>
      <rc t="1" v="86437"/>
    </bk>
    <bk>
      <rc t="1" v="86438"/>
    </bk>
    <bk>
      <rc t="1" v="86439"/>
    </bk>
    <bk>
      <rc t="1" v="86440"/>
    </bk>
    <bk>
      <rc t="1" v="86441"/>
    </bk>
    <bk>
      <rc t="1" v="86442"/>
    </bk>
    <bk>
      <rc t="1" v="86443"/>
    </bk>
    <bk>
      <rc t="1" v="86444"/>
    </bk>
    <bk>
      <rc t="1" v="86445"/>
    </bk>
    <bk>
      <rc t="1" v="86446"/>
    </bk>
    <bk>
      <rc t="1" v="86447"/>
    </bk>
    <bk>
      <rc t="1" v="86448"/>
    </bk>
    <bk>
      <rc t="1" v="86449"/>
    </bk>
    <bk>
      <rc t="1" v="86450"/>
    </bk>
    <bk>
      <rc t="1" v="86451"/>
    </bk>
    <bk>
      <rc t="1" v="86452"/>
    </bk>
    <bk>
      <rc t="1" v="86453"/>
    </bk>
    <bk>
      <rc t="1" v="86454"/>
    </bk>
    <bk>
      <rc t="1" v="86455"/>
    </bk>
    <bk>
      <rc t="1" v="86456"/>
    </bk>
    <bk>
      <rc t="1" v="86457"/>
    </bk>
    <bk>
      <rc t="1" v="86458"/>
    </bk>
    <bk>
      <rc t="1" v="86459"/>
    </bk>
    <bk>
      <rc t="1" v="86460"/>
    </bk>
    <bk>
      <rc t="1" v="86461"/>
    </bk>
    <bk>
      <rc t="1" v="86462"/>
    </bk>
    <bk>
      <rc t="1" v="86463"/>
    </bk>
    <bk>
      <rc t="1" v="86464"/>
    </bk>
    <bk>
      <rc t="1" v="86465"/>
    </bk>
    <bk>
      <rc t="1" v="86466"/>
    </bk>
    <bk>
      <rc t="1" v="86467"/>
    </bk>
    <bk>
      <rc t="1" v="86468"/>
    </bk>
    <bk>
      <rc t="1" v="86469"/>
    </bk>
    <bk>
      <rc t="1" v="86470"/>
    </bk>
    <bk>
      <rc t="1" v="86471"/>
    </bk>
    <bk>
      <rc t="1" v="86472"/>
    </bk>
    <bk>
      <rc t="1" v="86473"/>
    </bk>
    <bk>
      <rc t="1" v="86474"/>
    </bk>
    <bk>
      <rc t="1" v="86475"/>
    </bk>
    <bk>
      <rc t="1" v="86476"/>
    </bk>
    <bk>
      <rc t="1" v="86477"/>
    </bk>
    <bk>
      <rc t="1" v="86478"/>
    </bk>
    <bk>
      <rc t="1" v="86479"/>
    </bk>
    <bk>
      <rc t="1" v="86480"/>
    </bk>
    <bk>
      <rc t="1" v="86481"/>
    </bk>
    <bk>
      <rc t="1" v="86482"/>
    </bk>
    <bk>
      <rc t="1" v="86483"/>
    </bk>
    <bk>
      <rc t="1" v="86484"/>
    </bk>
    <bk>
      <rc t="1" v="86485"/>
    </bk>
    <bk>
      <rc t="1" v="86486"/>
    </bk>
    <bk>
      <rc t="1" v="86487"/>
    </bk>
    <bk>
      <rc t="1" v="86488"/>
    </bk>
    <bk>
      <rc t="1" v="86489"/>
    </bk>
    <bk>
      <rc t="1" v="86490"/>
    </bk>
    <bk>
      <rc t="1" v="86491"/>
    </bk>
    <bk>
      <rc t="1" v="86492"/>
    </bk>
    <bk>
      <rc t="1" v="86493"/>
    </bk>
    <bk>
      <rc t="1" v="86494"/>
    </bk>
    <bk>
      <rc t="1" v="86495"/>
    </bk>
    <bk>
      <rc t="1" v="86496"/>
    </bk>
    <bk>
      <rc t="1" v="86497"/>
    </bk>
    <bk>
      <rc t="1" v="86498"/>
    </bk>
    <bk>
      <rc t="1" v="86499"/>
    </bk>
    <bk>
      <rc t="1" v="86500"/>
    </bk>
    <bk>
      <rc t="1" v="86501"/>
    </bk>
    <bk>
      <rc t="1" v="86502"/>
    </bk>
    <bk>
      <rc t="1" v="86503"/>
    </bk>
    <bk>
      <rc t="1" v="86504"/>
    </bk>
    <bk>
      <rc t="1" v="86505"/>
    </bk>
    <bk>
      <rc t="1" v="86506"/>
    </bk>
    <bk>
      <rc t="1" v="86507"/>
    </bk>
    <bk>
      <rc t="1" v="86508"/>
    </bk>
    <bk>
      <rc t="1" v="86509"/>
    </bk>
    <bk>
      <rc t="1" v="86510"/>
    </bk>
    <bk>
      <rc t="1" v="86511"/>
    </bk>
    <bk>
      <rc t="1" v="86512"/>
    </bk>
    <bk>
      <rc t="1" v="86513"/>
    </bk>
    <bk>
      <rc t="1" v="86514"/>
    </bk>
    <bk>
      <rc t="1" v="86515"/>
    </bk>
    <bk>
      <rc t="1" v="86516"/>
    </bk>
    <bk>
      <rc t="1" v="86517"/>
    </bk>
    <bk>
      <rc t="1" v="86518"/>
    </bk>
    <bk>
      <rc t="1" v="86519"/>
    </bk>
    <bk>
      <rc t="1" v="86520"/>
    </bk>
    <bk>
      <rc t="1" v="86521"/>
    </bk>
    <bk>
      <rc t="1" v="86522"/>
    </bk>
    <bk>
      <rc t="1" v="86523"/>
    </bk>
    <bk>
      <rc t="1" v="86524"/>
    </bk>
    <bk>
      <rc t="1" v="86525"/>
    </bk>
    <bk>
      <rc t="1" v="86526"/>
    </bk>
    <bk>
      <rc t="1" v="86527"/>
    </bk>
    <bk>
      <rc t="1" v="86528"/>
    </bk>
    <bk>
      <rc t="1" v="86529"/>
    </bk>
    <bk>
      <rc t="1" v="86530"/>
    </bk>
    <bk>
      <rc t="1" v="86531"/>
    </bk>
    <bk>
      <rc t="1" v="86532"/>
    </bk>
    <bk>
      <rc t="1" v="86533"/>
    </bk>
    <bk>
      <rc t="1" v="86534"/>
    </bk>
    <bk>
      <rc t="1" v="86535"/>
    </bk>
    <bk>
      <rc t="1" v="86536"/>
    </bk>
    <bk>
      <rc t="1" v="86537"/>
    </bk>
    <bk>
      <rc t="1" v="86538"/>
    </bk>
    <bk>
      <rc t="1" v="86539"/>
    </bk>
    <bk>
      <rc t="1" v="86540"/>
    </bk>
    <bk>
      <rc t="1" v="86541"/>
    </bk>
    <bk>
      <rc t="1" v="86542"/>
    </bk>
    <bk>
      <rc t="1" v="86543"/>
    </bk>
    <bk>
      <rc t="1" v="86544"/>
    </bk>
    <bk>
      <rc t="1" v="86545"/>
    </bk>
    <bk>
      <rc t="1" v="86546"/>
    </bk>
    <bk>
      <rc t="1" v="86547"/>
    </bk>
    <bk>
      <rc t="1" v="86548"/>
    </bk>
    <bk>
      <rc t="1" v="86549"/>
    </bk>
    <bk>
      <rc t="1" v="86550"/>
    </bk>
    <bk>
      <rc t="1" v="86551"/>
    </bk>
    <bk>
      <rc t="1" v="86552"/>
    </bk>
    <bk>
      <rc t="1" v="86553"/>
    </bk>
    <bk>
      <rc t="1" v="86554"/>
    </bk>
    <bk>
      <rc t="1" v="86555"/>
    </bk>
    <bk>
      <rc t="1" v="86556"/>
    </bk>
    <bk>
      <rc t="1" v="86557"/>
    </bk>
    <bk>
      <rc t="1" v="86558"/>
    </bk>
    <bk>
      <rc t="1" v="86559"/>
    </bk>
    <bk>
      <rc t="1" v="86560"/>
    </bk>
    <bk>
      <rc t="1" v="86561"/>
    </bk>
    <bk>
      <rc t="1" v="86562"/>
    </bk>
    <bk>
      <rc t="1" v="86563"/>
    </bk>
    <bk>
      <rc t="1" v="86564"/>
    </bk>
    <bk>
      <rc t="1" v="86565"/>
    </bk>
    <bk>
      <rc t="1" v="86566"/>
    </bk>
    <bk>
      <rc t="1" v="86567"/>
    </bk>
    <bk>
      <rc t="1" v="86568"/>
    </bk>
    <bk>
      <rc t="1" v="86569"/>
    </bk>
    <bk>
      <rc t="1" v="86570"/>
    </bk>
    <bk>
      <rc t="1" v="86571"/>
    </bk>
    <bk>
      <rc t="1" v="86572"/>
    </bk>
    <bk>
      <rc t="1" v="86573"/>
    </bk>
    <bk>
      <rc t="1" v="86574"/>
    </bk>
    <bk>
      <rc t="1" v="86575"/>
    </bk>
    <bk>
      <rc t="1" v="86576"/>
    </bk>
    <bk>
      <rc t="1" v="86577"/>
    </bk>
    <bk>
      <rc t="1" v="86578"/>
    </bk>
    <bk>
      <rc t="1" v="86579"/>
    </bk>
    <bk>
      <rc t="1" v="86580"/>
    </bk>
    <bk>
      <rc t="1" v="86581"/>
    </bk>
    <bk>
      <rc t="1" v="86582"/>
    </bk>
    <bk>
      <rc t="1" v="86583"/>
    </bk>
    <bk>
      <rc t="1" v="86584"/>
    </bk>
    <bk>
      <rc t="1" v="86585"/>
    </bk>
    <bk>
      <rc t="1" v="86586"/>
    </bk>
    <bk>
      <rc t="1" v="86587"/>
    </bk>
    <bk>
      <rc t="1" v="86588"/>
    </bk>
    <bk>
      <rc t="1" v="86589"/>
    </bk>
    <bk>
      <rc t="1" v="86590"/>
    </bk>
    <bk>
      <rc t="1" v="86591"/>
    </bk>
    <bk>
      <rc t="1" v="86592"/>
    </bk>
    <bk>
      <rc t="1" v="86593"/>
    </bk>
    <bk>
      <rc t="1" v="86594"/>
    </bk>
    <bk>
      <rc t="1" v="86595"/>
    </bk>
    <bk>
      <rc t="1" v="86596"/>
    </bk>
    <bk>
      <rc t="1" v="86597"/>
    </bk>
    <bk>
      <rc t="1" v="86598"/>
    </bk>
    <bk>
      <rc t="1" v="86599"/>
    </bk>
    <bk>
      <rc t="1" v="86600"/>
    </bk>
    <bk>
      <rc t="1" v="86601"/>
    </bk>
    <bk>
      <rc t="1" v="86602"/>
    </bk>
    <bk>
      <rc t="1" v="86603"/>
    </bk>
    <bk>
      <rc t="1" v="86604"/>
    </bk>
    <bk>
      <rc t="1" v="86605"/>
    </bk>
    <bk>
      <rc t="1" v="86606"/>
    </bk>
    <bk>
      <rc t="1" v="86607"/>
    </bk>
    <bk>
      <rc t="1" v="86608"/>
    </bk>
    <bk>
      <rc t="1" v="86609"/>
    </bk>
    <bk>
      <rc t="1" v="86610"/>
    </bk>
    <bk>
      <rc t="1" v="86611"/>
    </bk>
    <bk>
      <rc t="1" v="86612"/>
    </bk>
    <bk>
      <rc t="1" v="86613"/>
    </bk>
    <bk>
      <rc t="1" v="86614"/>
    </bk>
    <bk>
      <rc t="1" v="86615"/>
    </bk>
    <bk>
      <rc t="1" v="86616"/>
    </bk>
    <bk>
      <rc t="1" v="86617"/>
    </bk>
    <bk>
      <rc t="1" v="86618"/>
    </bk>
    <bk>
      <rc t="1" v="86619"/>
    </bk>
    <bk>
      <rc t="1" v="86620"/>
    </bk>
    <bk>
      <rc t="1" v="86621"/>
    </bk>
    <bk>
      <rc t="1" v="86622"/>
    </bk>
    <bk>
      <rc t="1" v="86623"/>
    </bk>
    <bk>
      <rc t="1" v="86624"/>
    </bk>
    <bk>
      <rc t="1" v="86625"/>
    </bk>
    <bk>
      <rc t="1" v="86626"/>
    </bk>
    <bk>
      <rc t="1" v="86627"/>
    </bk>
    <bk>
      <rc t="1" v="86628"/>
    </bk>
    <bk>
      <rc t="1" v="86629"/>
    </bk>
    <bk>
      <rc t="1" v="86630"/>
    </bk>
    <bk>
      <rc t="1" v="86631"/>
    </bk>
    <bk>
      <rc t="1" v="86632"/>
    </bk>
    <bk>
      <rc t="1" v="86633"/>
    </bk>
    <bk>
      <rc t="1" v="86634"/>
    </bk>
    <bk>
      <rc t="1" v="86635"/>
    </bk>
    <bk>
      <rc t="1" v="86636"/>
    </bk>
    <bk>
      <rc t="1" v="86637"/>
    </bk>
    <bk>
      <rc t="1" v="86638"/>
    </bk>
    <bk>
      <rc t="1" v="86639"/>
    </bk>
    <bk>
      <rc t="1" v="86640"/>
    </bk>
    <bk>
      <rc t="1" v="86641"/>
    </bk>
    <bk>
      <rc t="1" v="86642"/>
    </bk>
    <bk>
      <rc t="1" v="86643"/>
    </bk>
    <bk>
      <rc t="1" v="86644"/>
    </bk>
    <bk>
      <rc t="1" v="86645"/>
    </bk>
    <bk>
      <rc t="1" v="86646"/>
    </bk>
    <bk>
      <rc t="1" v="86647"/>
    </bk>
    <bk>
      <rc t="1" v="86648"/>
    </bk>
    <bk>
      <rc t="1" v="86649"/>
    </bk>
    <bk>
      <rc t="1" v="86650"/>
    </bk>
    <bk>
      <rc t="1" v="86651"/>
    </bk>
    <bk>
      <rc t="1" v="86652"/>
    </bk>
    <bk>
      <rc t="1" v="86653"/>
    </bk>
    <bk>
      <rc t="1" v="86654"/>
    </bk>
    <bk>
      <rc t="1" v="86655"/>
    </bk>
    <bk>
      <rc t="1" v="86656"/>
    </bk>
    <bk>
      <rc t="1" v="86657"/>
    </bk>
    <bk>
      <rc t="1" v="86658"/>
    </bk>
    <bk>
      <rc t="1" v="86659"/>
    </bk>
    <bk>
      <rc t="1" v="86660"/>
    </bk>
    <bk>
      <rc t="1" v="86661"/>
    </bk>
    <bk>
      <rc t="1" v="86662"/>
    </bk>
    <bk>
      <rc t="1" v="86663"/>
    </bk>
    <bk>
      <rc t="1" v="86664"/>
    </bk>
    <bk>
      <rc t="1" v="86665"/>
    </bk>
    <bk>
      <rc t="1" v="86666"/>
    </bk>
    <bk>
      <rc t="1" v="86667"/>
    </bk>
    <bk>
      <rc t="1" v="86668"/>
    </bk>
    <bk>
      <rc t="1" v="86669"/>
    </bk>
    <bk>
      <rc t="1" v="86670"/>
    </bk>
    <bk>
      <rc t="1" v="86671"/>
    </bk>
    <bk>
      <rc t="1" v="86672"/>
    </bk>
    <bk>
      <rc t="1" v="86673"/>
    </bk>
    <bk>
      <rc t="1" v="86674"/>
    </bk>
    <bk>
      <rc t="1" v="86675"/>
    </bk>
    <bk>
      <rc t="1" v="86676"/>
    </bk>
    <bk>
      <rc t="1" v="86677"/>
    </bk>
    <bk>
      <rc t="1" v="86678"/>
    </bk>
    <bk>
      <rc t="1" v="86679"/>
    </bk>
    <bk>
      <rc t="1" v="86680"/>
    </bk>
    <bk>
      <rc t="1" v="86681"/>
    </bk>
    <bk>
      <rc t="1" v="86682"/>
    </bk>
    <bk>
      <rc t="1" v="86683"/>
    </bk>
    <bk>
      <rc t="1" v="86684"/>
    </bk>
    <bk>
      <rc t="1" v="86685"/>
    </bk>
    <bk>
      <rc t="1" v="86686"/>
    </bk>
    <bk>
      <rc t="1" v="86687"/>
    </bk>
    <bk>
      <rc t="1" v="86688"/>
    </bk>
    <bk>
      <rc t="1" v="86689"/>
    </bk>
    <bk>
      <rc t="1" v="86690"/>
    </bk>
    <bk>
      <rc t="1" v="86691"/>
    </bk>
    <bk>
      <rc t="1" v="86692"/>
    </bk>
    <bk>
      <rc t="1" v="86693"/>
    </bk>
    <bk>
      <rc t="1" v="86694"/>
    </bk>
    <bk>
      <rc t="1" v="86695"/>
    </bk>
    <bk>
      <rc t="1" v="86696"/>
    </bk>
    <bk>
      <rc t="1" v="86697"/>
    </bk>
    <bk>
      <rc t="1" v="86698"/>
    </bk>
    <bk>
      <rc t="1" v="86699"/>
    </bk>
    <bk>
      <rc t="1" v="86700"/>
    </bk>
    <bk>
      <rc t="1" v="86701"/>
    </bk>
    <bk>
      <rc t="1" v="86702"/>
    </bk>
    <bk>
      <rc t="1" v="86703"/>
    </bk>
    <bk>
      <rc t="1" v="86704"/>
    </bk>
    <bk>
      <rc t="1" v="86705"/>
    </bk>
    <bk>
      <rc t="1" v="86706"/>
    </bk>
    <bk>
      <rc t="1" v="86707"/>
    </bk>
    <bk>
      <rc t="1" v="86708"/>
    </bk>
    <bk>
      <rc t="1" v="86709"/>
    </bk>
    <bk>
      <rc t="1" v="86710"/>
    </bk>
    <bk>
      <rc t="1" v="86711"/>
    </bk>
    <bk>
      <rc t="1" v="86712"/>
    </bk>
    <bk>
      <rc t="1" v="86713"/>
    </bk>
    <bk>
      <rc t="1" v="86714"/>
    </bk>
    <bk>
      <rc t="1" v="86715"/>
    </bk>
    <bk>
      <rc t="1" v="86716"/>
    </bk>
    <bk>
      <rc t="1" v="86717"/>
    </bk>
    <bk>
      <rc t="1" v="86718"/>
    </bk>
    <bk>
      <rc t="1" v="86719"/>
    </bk>
    <bk>
      <rc t="1" v="86720"/>
    </bk>
    <bk>
      <rc t="1" v="86721"/>
    </bk>
    <bk>
      <rc t="1" v="86722"/>
    </bk>
    <bk>
      <rc t="1" v="86723"/>
    </bk>
    <bk>
      <rc t="1" v="86724"/>
    </bk>
    <bk>
      <rc t="1" v="86725"/>
    </bk>
    <bk>
      <rc t="1" v="86726"/>
    </bk>
    <bk>
      <rc t="1" v="86727"/>
    </bk>
    <bk>
      <rc t="1" v="86728"/>
    </bk>
    <bk>
      <rc t="1" v="86729"/>
    </bk>
    <bk>
      <rc t="1" v="86730"/>
    </bk>
    <bk>
      <rc t="1" v="86731"/>
    </bk>
    <bk>
      <rc t="1" v="86732"/>
    </bk>
    <bk>
      <rc t="1" v="86733"/>
    </bk>
    <bk>
      <rc t="1" v="86734"/>
    </bk>
    <bk>
      <rc t="1" v="86735"/>
    </bk>
    <bk>
      <rc t="1" v="86736"/>
    </bk>
    <bk>
      <rc t="1" v="86737"/>
    </bk>
    <bk>
      <rc t="1" v="86738"/>
    </bk>
    <bk>
      <rc t="1" v="86739"/>
    </bk>
    <bk>
      <rc t="1" v="86740"/>
    </bk>
    <bk>
      <rc t="1" v="86741"/>
    </bk>
    <bk>
      <rc t="1" v="86742"/>
    </bk>
    <bk>
      <rc t="1" v="86743"/>
    </bk>
    <bk>
      <rc t="1" v="86744"/>
    </bk>
    <bk>
      <rc t="1" v="86745"/>
    </bk>
    <bk>
      <rc t="1" v="86746"/>
    </bk>
    <bk>
      <rc t="1" v="86747"/>
    </bk>
    <bk>
      <rc t="1" v="86748"/>
    </bk>
    <bk>
      <rc t="1" v="86749"/>
    </bk>
    <bk>
      <rc t="1" v="86750"/>
    </bk>
    <bk>
      <rc t="1" v="86751"/>
    </bk>
    <bk>
      <rc t="1" v="86752"/>
    </bk>
    <bk>
      <rc t="1" v="86753"/>
    </bk>
    <bk>
      <rc t="1" v="86754"/>
    </bk>
    <bk>
      <rc t="1" v="86755"/>
    </bk>
    <bk>
      <rc t="1" v="86756"/>
    </bk>
    <bk>
      <rc t="1" v="86757"/>
    </bk>
    <bk>
      <rc t="1" v="86758"/>
    </bk>
    <bk>
      <rc t="1" v="86759"/>
    </bk>
    <bk>
      <rc t="1" v="86760"/>
    </bk>
    <bk>
      <rc t="1" v="86761"/>
    </bk>
    <bk>
      <rc t="1" v="86762"/>
    </bk>
    <bk>
      <rc t="1" v="86763"/>
    </bk>
    <bk>
      <rc t="1" v="86764"/>
    </bk>
    <bk>
      <rc t="1" v="86765"/>
    </bk>
    <bk>
      <rc t="1" v="86766"/>
    </bk>
    <bk>
      <rc t="1" v="86767"/>
    </bk>
    <bk>
      <rc t="1" v="86768"/>
    </bk>
    <bk>
      <rc t="1" v="86769"/>
    </bk>
    <bk>
      <rc t="1" v="86770"/>
    </bk>
    <bk>
      <rc t="1" v="86771"/>
    </bk>
    <bk>
      <rc t="1" v="86772"/>
    </bk>
    <bk>
      <rc t="1" v="86773"/>
    </bk>
    <bk>
      <rc t="1" v="86774"/>
    </bk>
    <bk>
      <rc t="1" v="86775"/>
    </bk>
    <bk>
      <rc t="1" v="86776"/>
    </bk>
    <bk>
      <rc t="1" v="86777"/>
    </bk>
    <bk>
      <rc t="1" v="86778"/>
    </bk>
    <bk>
      <rc t="1" v="86779"/>
    </bk>
    <bk>
      <rc t="1" v="86780"/>
    </bk>
    <bk>
      <rc t="1" v="86781"/>
    </bk>
    <bk>
      <rc t="1" v="86782"/>
    </bk>
    <bk>
      <rc t="1" v="86783"/>
    </bk>
    <bk>
      <rc t="1" v="86784"/>
    </bk>
    <bk>
      <rc t="1" v="86785"/>
    </bk>
    <bk>
      <rc t="1" v="86786"/>
    </bk>
    <bk>
      <rc t="1" v="86787"/>
    </bk>
    <bk>
      <rc t="1" v="86788"/>
    </bk>
    <bk>
      <rc t="1" v="86789"/>
    </bk>
    <bk>
      <rc t="1" v="86790"/>
    </bk>
    <bk>
      <rc t="1" v="86791"/>
    </bk>
    <bk>
      <rc t="1" v="86792"/>
    </bk>
    <bk>
      <rc t="1" v="86793"/>
    </bk>
    <bk>
      <rc t="1" v="86794"/>
    </bk>
    <bk>
      <rc t="1" v="86795"/>
    </bk>
    <bk>
      <rc t="1" v="86796"/>
    </bk>
    <bk>
      <rc t="1" v="86797"/>
    </bk>
    <bk>
      <rc t="1" v="86798"/>
    </bk>
    <bk>
      <rc t="1" v="86799"/>
    </bk>
    <bk>
      <rc t="1" v="86800"/>
    </bk>
    <bk>
      <rc t="1" v="86801"/>
    </bk>
    <bk>
      <rc t="1" v="86802"/>
    </bk>
    <bk>
      <rc t="1" v="86803"/>
    </bk>
    <bk>
      <rc t="1" v="86804"/>
    </bk>
    <bk>
      <rc t="1" v="86805"/>
    </bk>
    <bk>
      <rc t="1" v="86806"/>
    </bk>
    <bk>
      <rc t="1" v="86807"/>
    </bk>
    <bk>
      <rc t="1" v="86808"/>
    </bk>
    <bk>
      <rc t="1" v="86809"/>
    </bk>
    <bk>
      <rc t="1" v="86810"/>
    </bk>
    <bk>
      <rc t="1" v="86811"/>
    </bk>
    <bk>
      <rc t="1" v="86812"/>
    </bk>
    <bk>
      <rc t="1" v="86813"/>
    </bk>
    <bk>
      <rc t="1" v="86814"/>
    </bk>
    <bk>
      <rc t="1" v="86815"/>
    </bk>
    <bk>
      <rc t="1" v="86816"/>
    </bk>
    <bk>
      <rc t="1" v="86817"/>
    </bk>
    <bk>
      <rc t="1" v="86818"/>
    </bk>
    <bk>
      <rc t="1" v="86819"/>
    </bk>
    <bk>
      <rc t="1" v="86820"/>
    </bk>
    <bk>
      <rc t="1" v="86821"/>
    </bk>
    <bk>
      <rc t="1" v="86822"/>
    </bk>
    <bk>
      <rc t="1" v="86823"/>
    </bk>
    <bk>
      <rc t="1" v="86824"/>
    </bk>
    <bk>
      <rc t="1" v="86825"/>
    </bk>
    <bk>
      <rc t="1" v="86826"/>
    </bk>
    <bk>
      <rc t="1" v="86827"/>
    </bk>
    <bk>
      <rc t="1" v="86828"/>
    </bk>
    <bk>
      <rc t="1" v="86829"/>
    </bk>
    <bk>
      <rc t="1" v="86830"/>
    </bk>
    <bk>
      <rc t="1" v="86831"/>
    </bk>
    <bk>
      <rc t="1" v="86832"/>
    </bk>
    <bk>
      <rc t="1" v="86833"/>
    </bk>
    <bk>
      <rc t="1" v="86834"/>
    </bk>
    <bk>
      <rc t="1" v="86835"/>
    </bk>
    <bk>
      <rc t="1" v="86836"/>
    </bk>
    <bk>
      <rc t="1" v="86837"/>
    </bk>
    <bk>
      <rc t="1" v="86838"/>
    </bk>
    <bk>
      <rc t="1" v="86839"/>
    </bk>
    <bk>
      <rc t="1" v="86840"/>
    </bk>
    <bk>
      <rc t="1" v="86841"/>
    </bk>
    <bk>
      <rc t="1" v="86842"/>
    </bk>
    <bk>
      <rc t="1" v="86843"/>
    </bk>
    <bk>
      <rc t="1" v="86844"/>
    </bk>
    <bk>
      <rc t="1" v="86845"/>
    </bk>
    <bk>
      <rc t="1" v="86846"/>
    </bk>
    <bk>
      <rc t="1" v="86847"/>
    </bk>
    <bk>
      <rc t="1" v="86848"/>
    </bk>
    <bk>
      <rc t="1" v="86849"/>
    </bk>
    <bk>
      <rc t="1" v="86850"/>
    </bk>
    <bk>
      <rc t="1" v="86851"/>
    </bk>
    <bk>
      <rc t="1" v="86852"/>
    </bk>
    <bk>
      <rc t="1" v="86853"/>
    </bk>
    <bk>
      <rc t="1" v="86854"/>
    </bk>
    <bk>
      <rc t="1" v="86855"/>
    </bk>
    <bk>
      <rc t="1" v="86856"/>
    </bk>
    <bk>
      <rc t="1" v="86857"/>
    </bk>
    <bk>
      <rc t="1" v="86858"/>
    </bk>
    <bk>
      <rc t="1" v="86859"/>
    </bk>
    <bk>
      <rc t="1" v="86860"/>
    </bk>
    <bk>
      <rc t="1" v="86861"/>
    </bk>
    <bk>
      <rc t="1" v="86862"/>
    </bk>
    <bk>
      <rc t="1" v="86863"/>
    </bk>
    <bk>
      <rc t="1" v="86864"/>
    </bk>
    <bk>
      <rc t="1" v="86865"/>
    </bk>
    <bk>
      <rc t="1" v="86866"/>
    </bk>
    <bk>
      <rc t="1" v="86867"/>
    </bk>
    <bk>
      <rc t="1" v="86868"/>
    </bk>
    <bk>
      <rc t="1" v="86869"/>
    </bk>
    <bk>
      <rc t="1" v="86870"/>
    </bk>
    <bk>
      <rc t="1" v="86871"/>
    </bk>
    <bk>
      <rc t="1" v="86872"/>
    </bk>
    <bk>
      <rc t="1" v="86873"/>
    </bk>
    <bk>
      <rc t="1" v="86874"/>
    </bk>
    <bk>
      <rc t="1" v="86875"/>
    </bk>
    <bk>
      <rc t="1" v="86876"/>
    </bk>
    <bk>
      <rc t="1" v="86877"/>
    </bk>
    <bk>
      <rc t="1" v="86878"/>
    </bk>
    <bk>
      <rc t="1" v="86879"/>
    </bk>
    <bk>
      <rc t="1" v="86880"/>
    </bk>
    <bk>
      <rc t="1" v="86881"/>
    </bk>
    <bk>
      <rc t="1" v="86882"/>
    </bk>
    <bk>
      <rc t="1" v="86883"/>
    </bk>
    <bk>
      <rc t="1" v="86884"/>
    </bk>
    <bk>
      <rc t="1" v="86885"/>
    </bk>
    <bk>
      <rc t="1" v="86886"/>
    </bk>
    <bk>
      <rc t="1" v="86887"/>
    </bk>
    <bk>
      <rc t="1" v="86888"/>
    </bk>
    <bk>
      <rc t="1" v="86889"/>
    </bk>
    <bk>
      <rc t="1" v="86890"/>
    </bk>
    <bk>
      <rc t="1" v="86891"/>
    </bk>
    <bk>
      <rc t="1" v="86892"/>
    </bk>
    <bk>
      <rc t="1" v="86893"/>
    </bk>
    <bk>
      <rc t="1" v="86894"/>
    </bk>
    <bk>
      <rc t="1" v="86895"/>
    </bk>
    <bk>
      <rc t="1" v="86896"/>
    </bk>
    <bk>
      <rc t="1" v="86897"/>
    </bk>
    <bk>
      <rc t="1" v="86898"/>
    </bk>
    <bk>
      <rc t="1" v="86899"/>
    </bk>
    <bk>
      <rc t="1" v="86900"/>
    </bk>
    <bk>
      <rc t="1" v="86901"/>
    </bk>
    <bk>
      <rc t="1" v="86902"/>
    </bk>
    <bk>
      <rc t="1" v="86903"/>
    </bk>
    <bk>
      <rc t="1" v="86904"/>
    </bk>
    <bk>
      <rc t="1" v="86905"/>
    </bk>
    <bk>
      <rc t="1" v="86906"/>
    </bk>
    <bk>
      <rc t="1" v="86907"/>
    </bk>
    <bk>
      <rc t="1" v="86908"/>
    </bk>
    <bk>
      <rc t="1" v="86909"/>
    </bk>
    <bk>
      <rc t="1" v="86910"/>
    </bk>
    <bk>
      <rc t="1" v="86911"/>
    </bk>
    <bk>
      <rc t="1" v="86912"/>
    </bk>
    <bk>
      <rc t="1" v="86913"/>
    </bk>
    <bk>
      <rc t="1" v="86914"/>
    </bk>
    <bk>
      <rc t="1" v="86915"/>
    </bk>
    <bk>
      <rc t="1" v="86916"/>
    </bk>
    <bk>
      <rc t="1" v="86917"/>
    </bk>
    <bk>
      <rc t="1" v="86918"/>
    </bk>
    <bk>
      <rc t="1" v="86919"/>
    </bk>
    <bk>
      <rc t="1" v="86920"/>
    </bk>
    <bk>
      <rc t="1" v="86921"/>
    </bk>
    <bk>
      <rc t="1" v="86922"/>
    </bk>
    <bk>
      <rc t="1" v="86923"/>
    </bk>
    <bk>
      <rc t="1" v="86924"/>
    </bk>
    <bk>
      <rc t="1" v="86925"/>
    </bk>
    <bk>
      <rc t="1" v="86926"/>
    </bk>
    <bk>
      <rc t="1" v="86927"/>
    </bk>
    <bk>
      <rc t="1" v="86928"/>
    </bk>
    <bk>
      <rc t="1" v="86929"/>
    </bk>
    <bk>
      <rc t="1" v="86930"/>
    </bk>
    <bk>
      <rc t="1" v="86931"/>
    </bk>
    <bk>
      <rc t="1" v="86932"/>
    </bk>
    <bk>
      <rc t="1" v="86933"/>
    </bk>
    <bk>
      <rc t="1" v="86934"/>
    </bk>
    <bk>
      <rc t="1" v="86935"/>
    </bk>
    <bk>
      <rc t="1" v="86936"/>
    </bk>
    <bk>
      <rc t="1" v="86937"/>
    </bk>
    <bk>
      <rc t="1" v="86938"/>
    </bk>
    <bk>
      <rc t="1" v="86939"/>
    </bk>
    <bk>
      <rc t="1" v="86940"/>
    </bk>
    <bk>
      <rc t="1" v="86941"/>
    </bk>
    <bk>
      <rc t="1" v="86942"/>
    </bk>
    <bk>
      <rc t="1" v="86943"/>
    </bk>
    <bk>
      <rc t="1" v="86944"/>
    </bk>
    <bk>
      <rc t="1" v="86945"/>
    </bk>
    <bk>
      <rc t="1" v="86946"/>
    </bk>
    <bk>
      <rc t="1" v="86947"/>
    </bk>
    <bk>
      <rc t="1" v="86948"/>
    </bk>
    <bk>
      <rc t="1" v="86949"/>
    </bk>
    <bk>
      <rc t="1" v="86950"/>
    </bk>
    <bk>
      <rc t="1" v="86951"/>
    </bk>
    <bk>
      <rc t="1" v="86952"/>
    </bk>
    <bk>
      <rc t="1" v="86953"/>
    </bk>
    <bk>
      <rc t="1" v="86954"/>
    </bk>
    <bk>
      <rc t="1" v="86955"/>
    </bk>
    <bk>
      <rc t="1" v="86956"/>
    </bk>
    <bk>
      <rc t="1" v="86957"/>
    </bk>
    <bk>
      <rc t="1" v="86958"/>
    </bk>
    <bk>
      <rc t="1" v="86959"/>
    </bk>
    <bk>
      <rc t="1" v="86960"/>
    </bk>
    <bk>
      <rc t="1" v="86961"/>
    </bk>
    <bk>
      <rc t="1" v="86962"/>
    </bk>
    <bk>
      <rc t="1" v="86963"/>
    </bk>
    <bk>
      <rc t="1" v="86964"/>
    </bk>
    <bk>
      <rc t="1" v="86965"/>
    </bk>
    <bk>
      <rc t="1" v="86966"/>
    </bk>
    <bk>
      <rc t="1" v="86967"/>
    </bk>
    <bk>
      <rc t="1" v="86968"/>
    </bk>
    <bk>
      <rc t="1" v="86969"/>
    </bk>
    <bk>
      <rc t="1" v="86970"/>
    </bk>
    <bk>
      <rc t="1" v="86971"/>
    </bk>
    <bk>
      <rc t="1" v="86972"/>
    </bk>
    <bk>
      <rc t="1" v="86973"/>
    </bk>
    <bk>
      <rc t="1" v="86974"/>
    </bk>
    <bk>
      <rc t="1" v="86975"/>
    </bk>
    <bk>
      <rc t="1" v="86976"/>
    </bk>
    <bk>
      <rc t="1" v="86977"/>
    </bk>
    <bk>
      <rc t="1" v="86978"/>
    </bk>
    <bk>
      <rc t="1" v="86979"/>
    </bk>
    <bk>
      <rc t="1" v="86980"/>
    </bk>
    <bk>
      <rc t="1" v="86981"/>
    </bk>
    <bk>
      <rc t="1" v="86982"/>
    </bk>
    <bk>
      <rc t="1" v="86983"/>
    </bk>
    <bk>
      <rc t="1" v="86984"/>
    </bk>
    <bk>
      <rc t="1" v="86985"/>
    </bk>
    <bk>
      <rc t="1" v="86986"/>
    </bk>
    <bk>
      <rc t="1" v="86987"/>
    </bk>
    <bk>
      <rc t="1" v="86988"/>
    </bk>
    <bk>
      <rc t="1" v="86989"/>
    </bk>
    <bk>
      <rc t="1" v="86990"/>
    </bk>
    <bk>
      <rc t="1" v="86991"/>
    </bk>
    <bk>
      <rc t="1" v="86992"/>
    </bk>
    <bk>
      <rc t="1" v="86993"/>
    </bk>
    <bk>
      <rc t="1" v="86994"/>
    </bk>
    <bk>
      <rc t="1" v="86995"/>
    </bk>
    <bk>
      <rc t="1" v="86996"/>
    </bk>
    <bk>
      <rc t="1" v="86997"/>
    </bk>
    <bk>
      <rc t="1" v="86998"/>
    </bk>
    <bk>
      <rc t="1" v="86999"/>
    </bk>
    <bk>
      <rc t="1" v="87000"/>
    </bk>
    <bk>
      <rc t="1" v="87001"/>
    </bk>
    <bk>
      <rc t="1" v="87002"/>
    </bk>
    <bk>
      <rc t="1" v="87003"/>
    </bk>
    <bk>
      <rc t="1" v="87004"/>
    </bk>
    <bk>
      <rc t="1" v="87005"/>
    </bk>
    <bk>
      <rc t="1" v="87006"/>
    </bk>
    <bk>
      <rc t="1" v="87007"/>
    </bk>
    <bk>
      <rc t="1" v="87008"/>
    </bk>
    <bk>
      <rc t="1" v="87009"/>
    </bk>
    <bk>
      <rc t="1" v="87010"/>
    </bk>
    <bk>
      <rc t="1" v="87011"/>
    </bk>
    <bk>
      <rc t="1" v="87012"/>
    </bk>
    <bk>
      <rc t="1" v="87013"/>
    </bk>
    <bk>
      <rc t="1" v="87014"/>
    </bk>
    <bk>
      <rc t="1" v="87015"/>
    </bk>
    <bk>
      <rc t="1" v="87016"/>
    </bk>
    <bk>
      <rc t="1" v="87017"/>
    </bk>
    <bk>
      <rc t="1" v="87018"/>
    </bk>
    <bk>
      <rc t="1" v="87019"/>
    </bk>
    <bk>
      <rc t="1" v="87020"/>
    </bk>
    <bk>
      <rc t="1" v="87021"/>
    </bk>
    <bk>
      <rc t="1" v="87022"/>
    </bk>
    <bk>
      <rc t="1" v="87023"/>
    </bk>
    <bk>
      <rc t="1" v="87024"/>
    </bk>
    <bk>
      <rc t="1" v="87025"/>
    </bk>
    <bk>
      <rc t="1" v="87026"/>
    </bk>
    <bk>
      <rc t="1" v="87027"/>
    </bk>
    <bk>
      <rc t="1" v="87028"/>
    </bk>
    <bk>
      <rc t="1" v="87029"/>
    </bk>
    <bk>
      <rc t="1" v="87030"/>
    </bk>
    <bk>
      <rc t="1" v="87031"/>
    </bk>
    <bk>
      <rc t="1" v="87032"/>
    </bk>
    <bk>
      <rc t="1" v="87033"/>
    </bk>
    <bk>
      <rc t="1" v="87034"/>
    </bk>
    <bk>
      <rc t="1" v="87035"/>
    </bk>
    <bk>
      <rc t="1" v="87036"/>
    </bk>
    <bk>
      <rc t="1" v="87037"/>
    </bk>
    <bk>
      <rc t="1" v="87038"/>
    </bk>
    <bk>
      <rc t="1" v="87039"/>
    </bk>
    <bk>
      <rc t="1" v="87040"/>
    </bk>
    <bk>
      <rc t="1" v="87041"/>
    </bk>
    <bk>
      <rc t="1" v="87042"/>
    </bk>
    <bk>
      <rc t="1" v="87043"/>
    </bk>
    <bk>
      <rc t="1" v="87044"/>
    </bk>
    <bk>
      <rc t="1" v="87045"/>
    </bk>
    <bk>
      <rc t="1" v="87046"/>
    </bk>
    <bk>
      <rc t="1" v="87047"/>
    </bk>
    <bk>
      <rc t="1" v="87048"/>
    </bk>
    <bk>
      <rc t="1" v="87049"/>
    </bk>
    <bk>
      <rc t="1" v="87050"/>
    </bk>
    <bk>
      <rc t="1" v="87051"/>
    </bk>
    <bk>
      <rc t="1" v="87052"/>
    </bk>
    <bk>
      <rc t="1" v="87053"/>
    </bk>
    <bk>
      <rc t="1" v="87054"/>
    </bk>
    <bk>
      <rc t="1" v="87055"/>
    </bk>
    <bk>
      <rc t="1" v="87056"/>
    </bk>
    <bk>
      <rc t="1" v="87057"/>
    </bk>
    <bk>
      <rc t="1" v="87058"/>
    </bk>
    <bk>
      <rc t="1" v="87059"/>
    </bk>
    <bk>
      <rc t="1" v="87060"/>
    </bk>
    <bk>
      <rc t="1" v="87061"/>
    </bk>
    <bk>
      <rc t="1" v="87062"/>
    </bk>
    <bk>
      <rc t="1" v="87063"/>
    </bk>
    <bk>
      <rc t="1" v="87064"/>
    </bk>
    <bk>
      <rc t="1" v="87065"/>
    </bk>
    <bk>
      <rc t="1" v="87066"/>
    </bk>
    <bk>
      <rc t="1" v="87067"/>
    </bk>
    <bk>
      <rc t="1" v="87068"/>
    </bk>
    <bk>
      <rc t="1" v="87069"/>
    </bk>
    <bk>
      <rc t="1" v="87070"/>
    </bk>
    <bk>
      <rc t="1" v="87071"/>
    </bk>
    <bk>
      <rc t="1" v="87072"/>
    </bk>
    <bk>
      <rc t="1" v="87073"/>
    </bk>
    <bk>
      <rc t="1" v="87074"/>
    </bk>
    <bk>
      <rc t="1" v="87075"/>
    </bk>
    <bk>
      <rc t="1" v="87076"/>
    </bk>
    <bk>
      <rc t="1" v="87077"/>
    </bk>
    <bk>
      <rc t="1" v="87078"/>
    </bk>
    <bk>
      <rc t="1" v="87079"/>
    </bk>
    <bk>
      <rc t="1" v="87080"/>
    </bk>
    <bk>
      <rc t="1" v="87081"/>
    </bk>
    <bk>
      <rc t="1" v="87082"/>
    </bk>
    <bk>
      <rc t="1" v="87083"/>
    </bk>
    <bk>
      <rc t="1" v="87084"/>
    </bk>
    <bk>
      <rc t="1" v="87085"/>
    </bk>
    <bk>
      <rc t="1" v="87086"/>
    </bk>
    <bk>
      <rc t="1" v="87087"/>
    </bk>
    <bk>
      <rc t="1" v="87088"/>
    </bk>
    <bk>
      <rc t="1" v="87089"/>
    </bk>
    <bk>
      <rc t="1" v="87090"/>
    </bk>
    <bk>
      <rc t="1" v="87091"/>
    </bk>
    <bk>
      <rc t="1" v="87092"/>
    </bk>
    <bk>
      <rc t="1" v="87093"/>
    </bk>
    <bk>
      <rc t="1" v="87094"/>
    </bk>
    <bk>
      <rc t="1" v="87095"/>
    </bk>
    <bk>
      <rc t="1" v="87096"/>
    </bk>
    <bk>
      <rc t="1" v="87097"/>
    </bk>
    <bk>
      <rc t="1" v="87098"/>
    </bk>
    <bk>
      <rc t="1" v="87099"/>
    </bk>
    <bk>
      <rc t="1" v="87100"/>
    </bk>
    <bk>
      <rc t="1" v="87101"/>
    </bk>
    <bk>
      <rc t="1" v="87102"/>
    </bk>
    <bk>
      <rc t="1" v="87103"/>
    </bk>
    <bk>
      <rc t="1" v="87104"/>
    </bk>
    <bk>
      <rc t="1" v="87105"/>
    </bk>
    <bk>
      <rc t="1" v="87106"/>
    </bk>
    <bk>
      <rc t="1" v="87107"/>
    </bk>
    <bk>
      <rc t="1" v="87108"/>
    </bk>
    <bk>
      <rc t="1" v="87109"/>
    </bk>
    <bk>
      <rc t="1" v="87110"/>
    </bk>
    <bk>
      <rc t="1" v="87111"/>
    </bk>
    <bk>
      <rc t="1" v="87112"/>
    </bk>
    <bk>
      <rc t="1" v="87113"/>
    </bk>
    <bk>
      <rc t="1" v="87114"/>
    </bk>
    <bk>
      <rc t="1" v="87115"/>
    </bk>
    <bk>
      <rc t="1" v="87116"/>
    </bk>
    <bk>
      <rc t="1" v="87117"/>
    </bk>
    <bk>
      <rc t="1" v="87118"/>
    </bk>
    <bk>
      <rc t="1" v="87119"/>
    </bk>
    <bk>
      <rc t="1" v="87120"/>
    </bk>
    <bk>
      <rc t="1" v="87121"/>
    </bk>
    <bk>
      <rc t="1" v="87122"/>
    </bk>
    <bk>
      <rc t="1" v="87123"/>
    </bk>
    <bk>
      <rc t="1" v="87124"/>
    </bk>
    <bk>
      <rc t="1" v="87125"/>
    </bk>
    <bk>
      <rc t="1" v="87126"/>
    </bk>
    <bk>
      <rc t="1" v="87127"/>
    </bk>
    <bk>
      <rc t="1" v="87128"/>
    </bk>
    <bk>
      <rc t="1" v="87129"/>
    </bk>
    <bk>
      <rc t="1" v="87130"/>
    </bk>
    <bk>
      <rc t="1" v="87131"/>
    </bk>
    <bk>
      <rc t="1" v="87132"/>
    </bk>
    <bk>
      <rc t="1" v="87133"/>
    </bk>
    <bk>
      <rc t="1" v="87134"/>
    </bk>
    <bk>
      <rc t="1" v="87135"/>
    </bk>
    <bk>
      <rc t="1" v="87136"/>
    </bk>
    <bk>
      <rc t="1" v="87137"/>
    </bk>
    <bk>
      <rc t="1" v="87138"/>
    </bk>
    <bk>
      <rc t="1" v="87139"/>
    </bk>
    <bk>
      <rc t="1" v="87140"/>
    </bk>
    <bk>
      <rc t="1" v="87141"/>
    </bk>
    <bk>
      <rc t="1" v="87142"/>
    </bk>
    <bk>
      <rc t="1" v="87143"/>
    </bk>
    <bk>
      <rc t="1" v="87144"/>
    </bk>
    <bk>
      <rc t="1" v="87145"/>
    </bk>
    <bk>
      <rc t="1" v="87146"/>
    </bk>
    <bk>
      <rc t="1" v="87147"/>
    </bk>
    <bk>
      <rc t="1" v="87148"/>
    </bk>
    <bk>
      <rc t="1" v="87149"/>
    </bk>
    <bk>
      <rc t="1" v="87150"/>
    </bk>
    <bk>
      <rc t="1" v="87151"/>
    </bk>
    <bk>
      <rc t="1" v="87152"/>
    </bk>
    <bk>
      <rc t="1" v="87153"/>
    </bk>
    <bk>
      <rc t="1" v="87154"/>
    </bk>
    <bk>
      <rc t="1" v="87155"/>
    </bk>
    <bk>
      <rc t="1" v="87156"/>
    </bk>
    <bk>
      <rc t="1" v="87157"/>
    </bk>
    <bk>
      <rc t="1" v="87158"/>
    </bk>
    <bk>
      <rc t="1" v="87159"/>
    </bk>
    <bk>
      <rc t="1" v="87160"/>
    </bk>
    <bk>
      <rc t="1" v="87161"/>
    </bk>
    <bk>
      <rc t="1" v="87162"/>
    </bk>
    <bk>
      <rc t="1" v="87163"/>
    </bk>
    <bk>
      <rc t="1" v="87164"/>
    </bk>
    <bk>
      <rc t="1" v="87165"/>
    </bk>
    <bk>
      <rc t="1" v="87166"/>
    </bk>
    <bk>
      <rc t="1" v="87167"/>
    </bk>
    <bk>
      <rc t="1" v="87168"/>
    </bk>
    <bk>
      <rc t="1" v="87169"/>
    </bk>
    <bk>
      <rc t="1" v="87170"/>
    </bk>
    <bk>
      <rc t="1" v="87171"/>
    </bk>
    <bk>
      <rc t="1" v="87172"/>
    </bk>
    <bk>
      <rc t="1" v="87173"/>
    </bk>
    <bk>
      <rc t="1" v="87174"/>
    </bk>
    <bk>
      <rc t="1" v="87175"/>
    </bk>
    <bk>
      <rc t="1" v="87176"/>
    </bk>
    <bk>
      <rc t="1" v="87177"/>
    </bk>
    <bk>
      <rc t="1" v="87178"/>
    </bk>
    <bk>
      <rc t="1" v="87179"/>
    </bk>
    <bk>
      <rc t="1" v="87180"/>
    </bk>
    <bk>
      <rc t="1" v="87181"/>
    </bk>
    <bk>
      <rc t="1" v="87182"/>
    </bk>
    <bk>
      <rc t="1" v="87183"/>
    </bk>
    <bk>
      <rc t="1" v="87184"/>
    </bk>
    <bk>
      <rc t="1" v="87185"/>
    </bk>
    <bk>
      <rc t="1" v="87186"/>
    </bk>
    <bk>
      <rc t="1" v="87187"/>
    </bk>
    <bk>
      <rc t="1" v="87188"/>
    </bk>
    <bk>
      <rc t="1" v="87189"/>
    </bk>
    <bk>
      <rc t="1" v="87190"/>
    </bk>
    <bk>
      <rc t="1" v="87191"/>
    </bk>
    <bk>
      <rc t="1" v="87192"/>
    </bk>
    <bk>
      <rc t="1" v="87193"/>
    </bk>
    <bk>
      <rc t="1" v="87194"/>
    </bk>
    <bk>
      <rc t="1" v="87195"/>
    </bk>
    <bk>
      <rc t="1" v="87196"/>
    </bk>
    <bk>
      <rc t="1" v="87197"/>
    </bk>
    <bk>
      <rc t="1" v="87198"/>
    </bk>
    <bk>
      <rc t="1" v="87199"/>
    </bk>
    <bk>
      <rc t="1" v="87200"/>
    </bk>
    <bk>
      <rc t="1" v="87201"/>
    </bk>
    <bk>
      <rc t="1" v="87202"/>
    </bk>
    <bk>
      <rc t="1" v="87203"/>
    </bk>
    <bk>
      <rc t="1" v="87204"/>
    </bk>
    <bk>
      <rc t="1" v="87205"/>
    </bk>
    <bk>
      <rc t="1" v="87206"/>
    </bk>
    <bk>
      <rc t="1" v="87207"/>
    </bk>
    <bk>
      <rc t="1" v="87208"/>
    </bk>
    <bk>
      <rc t="1" v="87209"/>
    </bk>
    <bk>
      <rc t="1" v="87210"/>
    </bk>
    <bk>
      <rc t="1" v="87211"/>
    </bk>
    <bk>
      <rc t="1" v="87212"/>
    </bk>
    <bk>
      <rc t="1" v="87213"/>
    </bk>
    <bk>
      <rc t="1" v="87214"/>
    </bk>
    <bk>
      <rc t="1" v="87215"/>
    </bk>
    <bk>
      <rc t="1" v="87216"/>
    </bk>
    <bk>
      <rc t="1" v="87217"/>
    </bk>
    <bk>
      <rc t="1" v="87218"/>
    </bk>
    <bk>
      <rc t="1" v="87219"/>
    </bk>
    <bk>
      <rc t="1" v="87220"/>
    </bk>
    <bk>
      <rc t="1" v="87221"/>
    </bk>
    <bk>
      <rc t="1" v="87222"/>
    </bk>
    <bk>
      <rc t="1" v="87223"/>
    </bk>
    <bk>
      <rc t="1" v="87224"/>
    </bk>
    <bk>
      <rc t="1" v="87225"/>
    </bk>
    <bk>
      <rc t="1" v="87226"/>
    </bk>
    <bk>
      <rc t="1" v="87227"/>
    </bk>
    <bk>
      <rc t="1" v="87228"/>
    </bk>
    <bk>
      <rc t="1" v="87229"/>
    </bk>
    <bk>
      <rc t="1" v="87230"/>
    </bk>
    <bk>
      <rc t="1" v="87231"/>
    </bk>
    <bk>
      <rc t="1" v="87232"/>
    </bk>
    <bk>
      <rc t="1" v="87233"/>
    </bk>
    <bk>
      <rc t="1" v="87234"/>
    </bk>
    <bk>
      <rc t="1" v="87235"/>
    </bk>
    <bk>
      <rc t="1" v="87236"/>
    </bk>
    <bk>
      <rc t="1" v="87237"/>
    </bk>
    <bk>
      <rc t="1" v="87238"/>
    </bk>
    <bk>
      <rc t="1" v="87239"/>
    </bk>
    <bk>
      <rc t="1" v="87240"/>
    </bk>
    <bk>
      <rc t="1" v="87241"/>
    </bk>
    <bk>
      <rc t="1" v="87242"/>
    </bk>
    <bk>
      <rc t="1" v="87243"/>
    </bk>
    <bk>
      <rc t="1" v="87244"/>
    </bk>
    <bk>
      <rc t="1" v="87245"/>
    </bk>
    <bk>
      <rc t="1" v="87246"/>
    </bk>
    <bk>
      <rc t="1" v="87247"/>
    </bk>
    <bk>
      <rc t="1" v="87248"/>
    </bk>
    <bk>
      <rc t="1" v="87249"/>
    </bk>
    <bk>
      <rc t="1" v="87250"/>
    </bk>
    <bk>
      <rc t="1" v="87251"/>
    </bk>
    <bk>
      <rc t="1" v="87252"/>
    </bk>
    <bk>
      <rc t="1" v="87253"/>
    </bk>
    <bk>
      <rc t="1" v="87254"/>
    </bk>
    <bk>
      <rc t="1" v="87255"/>
    </bk>
    <bk>
      <rc t="1" v="87256"/>
    </bk>
    <bk>
      <rc t="1" v="87257"/>
    </bk>
    <bk>
      <rc t="1" v="87258"/>
    </bk>
    <bk>
      <rc t="1" v="87259"/>
    </bk>
    <bk>
      <rc t="1" v="87260"/>
    </bk>
    <bk>
      <rc t="1" v="87261"/>
    </bk>
    <bk>
      <rc t="1" v="87262"/>
    </bk>
    <bk>
      <rc t="1" v="87263"/>
    </bk>
    <bk>
      <rc t="1" v="87264"/>
    </bk>
    <bk>
      <rc t="1" v="87265"/>
    </bk>
    <bk>
      <rc t="1" v="87266"/>
    </bk>
    <bk>
      <rc t="1" v="87267"/>
    </bk>
    <bk>
      <rc t="1" v="87268"/>
    </bk>
    <bk>
      <rc t="1" v="87269"/>
    </bk>
    <bk>
      <rc t="1" v="87270"/>
    </bk>
    <bk>
      <rc t="1" v="87271"/>
    </bk>
    <bk>
      <rc t="1" v="87272"/>
    </bk>
    <bk>
      <rc t="1" v="87273"/>
    </bk>
    <bk>
      <rc t="1" v="87274"/>
    </bk>
    <bk>
      <rc t="1" v="87275"/>
    </bk>
    <bk>
      <rc t="1" v="87276"/>
    </bk>
    <bk>
      <rc t="1" v="87277"/>
    </bk>
    <bk>
      <rc t="1" v="87278"/>
    </bk>
    <bk>
      <rc t="1" v="87279"/>
    </bk>
    <bk>
      <rc t="1" v="87280"/>
    </bk>
    <bk>
      <rc t="1" v="87281"/>
    </bk>
    <bk>
      <rc t="1" v="87282"/>
    </bk>
    <bk>
      <rc t="1" v="87283"/>
    </bk>
    <bk>
      <rc t="1" v="87284"/>
    </bk>
    <bk>
      <rc t="1" v="87285"/>
    </bk>
    <bk>
      <rc t="1" v="87286"/>
    </bk>
    <bk>
      <rc t="1" v="87287"/>
    </bk>
    <bk>
      <rc t="1" v="87288"/>
    </bk>
    <bk>
      <rc t="1" v="87289"/>
    </bk>
    <bk>
      <rc t="1" v="87290"/>
    </bk>
    <bk>
      <rc t="1" v="87291"/>
    </bk>
    <bk>
      <rc t="1" v="87292"/>
    </bk>
    <bk>
      <rc t="1" v="87293"/>
    </bk>
    <bk>
      <rc t="1" v="87294"/>
    </bk>
    <bk>
      <rc t="1" v="87295"/>
    </bk>
    <bk>
      <rc t="1" v="87296"/>
    </bk>
    <bk>
      <rc t="1" v="87297"/>
    </bk>
    <bk>
      <rc t="1" v="87298"/>
    </bk>
    <bk>
      <rc t="1" v="87299"/>
    </bk>
    <bk>
      <rc t="1" v="87300"/>
    </bk>
    <bk>
      <rc t="1" v="87301"/>
    </bk>
    <bk>
      <rc t="1" v="87302"/>
    </bk>
    <bk>
      <rc t="1" v="87303"/>
    </bk>
    <bk>
      <rc t="1" v="87304"/>
    </bk>
    <bk>
      <rc t="1" v="87305"/>
    </bk>
    <bk>
      <rc t="1" v="87306"/>
    </bk>
    <bk>
      <rc t="1" v="87307"/>
    </bk>
    <bk>
      <rc t="1" v="87308"/>
    </bk>
    <bk>
      <rc t="1" v="87309"/>
    </bk>
    <bk>
      <rc t="1" v="87310"/>
    </bk>
    <bk>
      <rc t="1" v="87311"/>
    </bk>
    <bk>
      <rc t="1" v="87312"/>
    </bk>
    <bk>
      <rc t="1" v="87313"/>
    </bk>
    <bk>
      <rc t="1" v="87314"/>
    </bk>
    <bk>
      <rc t="1" v="87315"/>
    </bk>
    <bk>
      <rc t="1" v="87316"/>
    </bk>
    <bk>
      <rc t="1" v="87317"/>
    </bk>
    <bk>
      <rc t="1" v="87318"/>
    </bk>
    <bk>
      <rc t="1" v="87319"/>
    </bk>
    <bk>
      <rc t="1" v="87320"/>
    </bk>
    <bk>
      <rc t="1" v="87321"/>
    </bk>
    <bk>
      <rc t="1" v="87322"/>
    </bk>
    <bk>
      <rc t="1" v="87323"/>
    </bk>
    <bk>
      <rc t="1" v="87324"/>
    </bk>
    <bk>
      <rc t="1" v="87325"/>
    </bk>
    <bk>
      <rc t="1" v="87326"/>
    </bk>
    <bk>
      <rc t="1" v="87327"/>
    </bk>
    <bk>
      <rc t="1" v="87328"/>
    </bk>
    <bk>
      <rc t="1" v="87329"/>
    </bk>
    <bk>
      <rc t="1" v="87330"/>
    </bk>
    <bk>
      <rc t="1" v="87331"/>
    </bk>
    <bk>
      <rc t="1" v="87332"/>
    </bk>
    <bk>
      <rc t="1" v="87333"/>
    </bk>
    <bk>
      <rc t="1" v="87334"/>
    </bk>
    <bk>
      <rc t="1" v="87335"/>
    </bk>
    <bk>
      <rc t="1" v="87336"/>
    </bk>
    <bk>
      <rc t="1" v="87337"/>
    </bk>
    <bk>
      <rc t="1" v="87338"/>
    </bk>
    <bk>
      <rc t="1" v="87339"/>
    </bk>
    <bk>
      <rc t="1" v="87340"/>
    </bk>
    <bk>
      <rc t="1" v="87341"/>
    </bk>
    <bk>
      <rc t="1" v="87342"/>
    </bk>
    <bk>
      <rc t="1" v="87343"/>
    </bk>
    <bk>
      <rc t="1" v="87344"/>
    </bk>
    <bk>
      <rc t="1" v="87345"/>
    </bk>
    <bk>
      <rc t="1" v="87346"/>
    </bk>
    <bk>
      <rc t="1" v="87347"/>
    </bk>
    <bk>
      <rc t="1" v="87348"/>
    </bk>
    <bk>
      <rc t="1" v="87349"/>
    </bk>
    <bk>
      <rc t="1" v="87350"/>
    </bk>
    <bk>
      <rc t="1" v="87351"/>
    </bk>
    <bk>
      <rc t="1" v="87352"/>
    </bk>
    <bk>
      <rc t="1" v="87353"/>
    </bk>
    <bk>
      <rc t="1" v="87354"/>
    </bk>
    <bk>
      <rc t="1" v="87355"/>
    </bk>
    <bk>
      <rc t="1" v="87356"/>
    </bk>
    <bk>
      <rc t="1" v="87357"/>
    </bk>
    <bk>
      <rc t="1" v="87358"/>
    </bk>
    <bk>
      <rc t="1" v="87359"/>
    </bk>
    <bk>
      <rc t="1" v="87360"/>
    </bk>
    <bk>
      <rc t="1" v="87361"/>
    </bk>
    <bk>
      <rc t="1" v="87362"/>
    </bk>
    <bk>
      <rc t="1" v="87363"/>
    </bk>
    <bk>
      <rc t="1" v="87364"/>
    </bk>
    <bk>
      <rc t="1" v="87365"/>
    </bk>
    <bk>
      <rc t="1" v="87366"/>
    </bk>
    <bk>
      <rc t="1" v="87367"/>
    </bk>
    <bk>
      <rc t="1" v="87368"/>
    </bk>
    <bk>
      <rc t="1" v="87369"/>
    </bk>
    <bk>
      <rc t="1" v="87370"/>
    </bk>
    <bk>
      <rc t="1" v="87371"/>
    </bk>
    <bk>
      <rc t="1" v="87372"/>
    </bk>
    <bk>
      <rc t="1" v="87373"/>
    </bk>
    <bk>
      <rc t="1" v="87374"/>
    </bk>
    <bk>
      <rc t="1" v="87375"/>
    </bk>
    <bk>
      <rc t="1" v="87376"/>
    </bk>
    <bk>
      <rc t="1" v="87377"/>
    </bk>
    <bk>
      <rc t="1" v="87378"/>
    </bk>
    <bk>
      <rc t="1" v="87379"/>
    </bk>
    <bk>
      <rc t="1" v="87380"/>
    </bk>
    <bk>
      <rc t="1" v="87381"/>
    </bk>
    <bk>
      <rc t="1" v="87382"/>
    </bk>
    <bk>
      <rc t="1" v="87383"/>
    </bk>
    <bk>
      <rc t="1" v="87384"/>
    </bk>
    <bk>
      <rc t="1" v="87385"/>
    </bk>
    <bk>
      <rc t="1" v="87386"/>
    </bk>
    <bk>
      <rc t="1" v="87387"/>
    </bk>
    <bk>
      <rc t="1" v="87388"/>
    </bk>
    <bk>
      <rc t="1" v="87389"/>
    </bk>
    <bk>
      <rc t="1" v="87390"/>
    </bk>
    <bk>
      <rc t="1" v="87391"/>
    </bk>
    <bk>
      <rc t="1" v="87392"/>
    </bk>
    <bk>
      <rc t="1" v="87393"/>
    </bk>
    <bk>
      <rc t="1" v="87394"/>
    </bk>
    <bk>
      <rc t="1" v="87395"/>
    </bk>
    <bk>
      <rc t="1" v="87396"/>
    </bk>
    <bk>
      <rc t="1" v="87397"/>
    </bk>
    <bk>
      <rc t="1" v="87398"/>
    </bk>
    <bk>
      <rc t="1" v="87399"/>
    </bk>
    <bk>
      <rc t="1" v="87400"/>
    </bk>
    <bk>
      <rc t="1" v="87401"/>
    </bk>
    <bk>
      <rc t="1" v="87402"/>
    </bk>
    <bk>
      <rc t="1" v="87403"/>
    </bk>
    <bk>
      <rc t="1" v="87404"/>
    </bk>
    <bk>
      <rc t="1" v="87405"/>
    </bk>
    <bk>
      <rc t="1" v="87406"/>
    </bk>
    <bk>
      <rc t="1" v="87407"/>
    </bk>
    <bk>
      <rc t="1" v="87408"/>
    </bk>
    <bk>
      <rc t="1" v="87409"/>
    </bk>
    <bk>
      <rc t="1" v="87410"/>
    </bk>
    <bk>
      <rc t="1" v="87411"/>
    </bk>
    <bk>
      <rc t="1" v="87412"/>
    </bk>
    <bk>
      <rc t="1" v="87413"/>
    </bk>
    <bk>
      <rc t="1" v="87414"/>
    </bk>
    <bk>
      <rc t="1" v="87415"/>
    </bk>
    <bk>
      <rc t="1" v="87416"/>
    </bk>
    <bk>
      <rc t="1" v="87417"/>
    </bk>
    <bk>
      <rc t="1" v="87418"/>
    </bk>
    <bk>
      <rc t="1" v="87419"/>
    </bk>
    <bk>
      <rc t="1" v="87420"/>
    </bk>
    <bk>
      <rc t="1" v="87421"/>
    </bk>
    <bk>
      <rc t="1" v="87422"/>
    </bk>
    <bk>
      <rc t="1" v="87423"/>
    </bk>
    <bk>
      <rc t="1" v="87424"/>
    </bk>
    <bk>
      <rc t="1" v="87425"/>
    </bk>
    <bk>
      <rc t="1" v="87426"/>
    </bk>
    <bk>
      <rc t="1" v="87427"/>
    </bk>
    <bk>
      <rc t="1" v="87428"/>
    </bk>
    <bk>
      <rc t="1" v="87429"/>
    </bk>
    <bk>
      <rc t="1" v="87430"/>
    </bk>
    <bk>
      <rc t="1" v="87431"/>
    </bk>
    <bk>
      <rc t="1" v="87432"/>
    </bk>
    <bk>
      <rc t="1" v="87433"/>
    </bk>
    <bk>
      <rc t="1" v="87434"/>
    </bk>
    <bk>
      <rc t="1" v="87435"/>
    </bk>
    <bk>
      <rc t="1" v="87436"/>
    </bk>
    <bk>
      <rc t="1" v="87437"/>
    </bk>
    <bk>
      <rc t="1" v="87438"/>
    </bk>
    <bk>
      <rc t="1" v="87439"/>
    </bk>
    <bk>
      <rc t="1" v="87440"/>
    </bk>
    <bk>
      <rc t="1" v="87441"/>
    </bk>
    <bk>
      <rc t="1" v="87442"/>
    </bk>
    <bk>
      <rc t="1" v="87443"/>
    </bk>
    <bk>
      <rc t="1" v="87444"/>
    </bk>
    <bk>
      <rc t="1" v="87445"/>
    </bk>
    <bk>
      <rc t="1" v="87446"/>
    </bk>
    <bk>
      <rc t="1" v="87447"/>
    </bk>
    <bk>
      <rc t="1" v="87448"/>
    </bk>
    <bk>
      <rc t="1" v="87449"/>
    </bk>
    <bk>
      <rc t="1" v="87450"/>
    </bk>
    <bk>
      <rc t="1" v="87451"/>
    </bk>
    <bk>
      <rc t="1" v="87452"/>
    </bk>
    <bk>
      <rc t="1" v="87453"/>
    </bk>
    <bk>
      <rc t="1" v="87454"/>
    </bk>
    <bk>
      <rc t="1" v="87455"/>
    </bk>
    <bk>
      <rc t="1" v="87456"/>
    </bk>
    <bk>
      <rc t="1" v="87457"/>
    </bk>
    <bk>
      <rc t="1" v="87458"/>
    </bk>
    <bk>
      <rc t="1" v="87459"/>
    </bk>
    <bk>
      <rc t="1" v="87460"/>
    </bk>
    <bk>
      <rc t="1" v="87461"/>
    </bk>
    <bk>
      <rc t="1" v="87462"/>
    </bk>
    <bk>
      <rc t="1" v="87463"/>
    </bk>
    <bk>
      <rc t="1" v="87464"/>
    </bk>
    <bk>
      <rc t="1" v="87465"/>
    </bk>
    <bk>
      <rc t="1" v="87466"/>
    </bk>
    <bk>
      <rc t="1" v="87467"/>
    </bk>
    <bk>
      <rc t="1" v="87468"/>
    </bk>
    <bk>
      <rc t="1" v="87469"/>
    </bk>
    <bk>
      <rc t="1" v="87470"/>
    </bk>
    <bk>
      <rc t="1" v="87471"/>
    </bk>
    <bk>
      <rc t="1" v="87472"/>
    </bk>
    <bk>
      <rc t="1" v="87473"/>
    </bk>
    <bk>
      <rc t="1" v="87474"/>
    </bk>
    <bk>
      <rc t="1" v="87475"/>
    </bk>
    <bk>
      <rc t="1" v="87476"/>
    </bk>
    <bk>
      <rc t="1" v="87477"/>
    </bk>
    <bk>
      <rc t="1" v="87478"/>
    </bk>
    <bk>
      <rc t="1" v="87479"/>
    </bk>
    <bk>
      <rc t="1" v="87480"/>
    </bk>
    <bk>
      <rc t="1" v="87481"/>
    </bk>
    <bk>
      <rc t="1" v="87482"/>
    </bk>
    <bk>
      <rc t="1" v="87483"/>
    </bk>
    <bk>
      <rc t="1" v="87484"/>
    </bk>
    <bk>
      <rc t="1" v="87485"/>
    </bk>
    <bk>
      <rc t="1" v="87486"/>
    </bk>
    <bk>
      <rc t="1" v="87487"/>
    </bk>
    <bk>
      <rc t="1" v="87488"/>
    </bk>
    <bk>
      <rc t="1" v="87489"/>
    </bk>
    <bk>
      <rc t="1" v="87490"/>
    </bk>
    <bk>
      <rc t="1" v="87491"/>
    </bk>
    <bk>
      <rc t="1" v="87492"/>
    </bk>
    <bk>
      <rc t="1" v="87493"/>
    </bk>
    <bk>
      <rc t="1" v="87494"/>
    </bk>
    <bk>
      <rc t="1" v="87495"/>
    </bk>
    <bk>
      <rc t="1" v="87496"/>
    </bk>
    <bk>
      <rc t="1" v="87497"/>
    </bk>
    <bk>
      <rc t="1" v="87498"/>
    </bk>
    <bk>
      <rc t="1" v="87499"/>
    </bk>
    <bk>
      <rc t="1" v="87500"/>
    </bk>
    <bk>
      <rc t="1" v="87501"/>
    </bk>
    <bk>
      <rc t="1" v="87502"/>
    </bk>
    <bk>
      <rc t="1" v="87503"/>
    </bk>
    <bk>
      <rc t="1" v="87504"/>
    </bk>
    <bk>
      <rc t="1" v="87505"/>
    </bk>
    <bk>
      <rc t="1" v="87506"/>
    </bk>
    <bk>
      <rc t="1" v="87507"/>
    </bk>
    <bk>
      <rc t="1" v="87508"/>
    </bk>
    <bk>
      <rc t="1" v="87509"/>
    </bk>
    <bk>
      <rc t="1" v="87510"/>
    </bk>
    <bk>
      <rc t="1" v="87511"/>
    </bk>
    <bk>
      <rc t="1" v="87512"/>
    </bk>
    <bk>
      <rc t="1" v="87513"/>
    </bk>
    <bk>
      <rc t="1" v="87514"/>
    </bk>
    <bk>
      <rc t="1" v="87515"/>
    </bk>
    <bk>
      <rc t="1" v="87516"/>
    </bk>
    <bk>
      <rc t="1" v="87517"/>
    </bk>
    <bk>
      <rc t="1" v="87518"/>
    </bk>
    <bk>
      <rc t="1" v="87519"/>
    </bk>
    <bk>
      <rc t="1" v="87520"/>
    </bk>
    <bk>
      <rc t="1" v="87521"/>
    </bk>
    <bk>
      <rc t="1" v="87522"/>
    </bk>
    <bk>
      <rc t="1" v="87523"/>
    </bk>
    <bk>
      <rc t="1" v="87524"/>
    </bk>
    <bk>
      <rc t="1" v="87525"/>
    </bk>
    <bk>
      <rc t="1" v="87526"/>
    </bk>
    <bk>
      <rc t="1" v="87527"/>
    </bk>
    <bk>
      <rc t="1" v="87528"/>
    </bk>
    <bk>
      <rc t="1" v="87529"/>
    </bk>
    <bk>
      <rc t="1" v="87530"/>
    </bk>
    <bk>
      <rc t="1" v="87531"/>
    </bk>
    <bk>
      <rc t="1" v="87532"/>
    </bk>
    <bk>
      <rc t="1" v="87533"/>
    </bk>
    <bk>
      <rc t="1" v="87534"/>
    </bk>
    <bk>
      <rc t="1" v="87535"/>
    </bk>
    <bk>
      <rc t="1" v="87536"/>
    </bk>
    <bk>
      <rc t="1" v="87537"/>
    </bk>
    <bk>
      <rc t="1" v="87538"/>
    </bk>
    <bk>
      <rc t="1" v="87539"/>
    </bk>
    <bk>
      <rc t="1" v="87540"/>
    </bk>
    <bk>
      <rc t="1" v="87541"/>
    </bk>
    <bk>
      <rc t="1" v="87542"/>
    </bk>
    <bk>
      <rc t="1" v="87543"/>
    </bk>
    <bk>
      <rc t="1" v="87544"/>
    </bk>
    <bk>
      <rc t="1" v="87545"/>
    </bk>
    <bk>
      <rc t="1" v="87546"/>
    </bk>
    <bk>
      <rc t="1" v="87547"/>
    </bk>
    <bk>
      <rc t="1" v="87548"/>
    </bk>
    <bk>
      <rc t="1" v="87549"/>
    </bk>
    <bk>
      <rc t="1" v="87550"/>
    </bk>
    <bk>
      <rc t="1" v="87551"/>
    </bk>
    <bk>
      <rc t="1" v="87552"/>
    </bk>
    <bk>
      <rc t="1" v="87553"/>
    </bk>
    <bk>
      <rc t="1" v="87554"/>
    </bk>
    <bk>
      <rc t="1" v="87555"/>
    </bk>
    <bk>
      <rc t="1" v="87556"/>
    </bk>
    <bk>
      <rc t="1" v="87557"/>
    </bk>
    <bk>
      <rc t="1" v="87558"/>
    </bk>
    <bk>
      <rc t="1" v="87559"/>
    </bk>
    <bk>
      <rc t="1" v="87560"/>
    </bk>
    <bk>
      <rc t="1" v="87561"/>
    </bk>
    <bk>
      <rc t="1" v="87562"/>
    </bk>
    <bk>
      <rc t="1" v="87563"/>
    </bk>
    <bk>
      <rc t="1" v="87564"/>
    </bk>
    <bk>
      <rc t="1" v="87565"/>
    </bk>
    <bk>
      <rc t="1" v="87566"/>
    </bk>
    <bk>
      <rc t="1" v="87567"/>
    </bk>
    <bk>
      <rc t="1" v="87568"/>
    </bk>
    <bk>
      <rc t="1" v="87569"/>
    </bk>
    <bk>
      <rc t="1" v="87570"/>
    </bk>
    <bk>
      <rc t="1" v="87571"/>
    </bk>
    <bk>
      <rc t="1" v="87572"/>
    </bk>
    <bk>
      <rc t="1" v="87573"/>
    </bk>
    <bk>
      <rc t="1" v="87574"/>
    </bk>
    <bk>
      <rc t="1" v="87575"/>
    </bk>
    <bk>
      <rc t="1" v="87576"/>
    </bk>
    <bk>
      <rc t="1" v="87577"/>
    </bk>
    <bk>
      <rc t="1" v="87578"/>
    </bk>
    <bk>
      <rc t="1" v="87579"/>
    </bk>
    <bk>
      <rc t="1" v="87580"/>
    </bk>
    <bk>
      <rc t="1" v="87581"/>
    </bk>
    <bk>
      <rc t="1" v="87582"/>
    </bk>
    <bk>
      <rc t="1" v="87583"/>
    </bk>
    <bk>
      <rc t="1" v="87584"/>
    </bk>
    <bk>
      <rc t="1" v="87585"/>
    </bk>
    <bk>
      <rc t="1" v="87586"/>
    </bk>
    <bk>
      <rc t="1" v="87587"/>
    </bk>
    <bk>
      <rc t="1" v="87588"/>
    </bk>
    <bk>
      <rc t="1" v="87589"/>
    </bk>
    <bk>
      <rc t="1" v="87590"/>
    </bk>
    <bk>
      <rc t="1" v="87591"/>
    </bk>
    <bk>
      <rc t="1" v="87592"/>
    </bk>
    <bk>
      <rc t="1" v="87593"/>
    </bk>
    <bk>
      <rc t="1" v="87594"/>
    </bk>
    <bk>
      <rc t="1" v="87595"/>
    </bk>
    <bk>
      <rc t="1" v="87596"/>
    </bk>
    <bk>
      <rc t="1" v="87597"/>
    </bk>
    <bk>
      <rc t="1" v="87598"/>
    </bk>
    <bk>
      <rc t="1" v="87599"/>
    </bk>
    <bk>
      <rc t="1" v="87600"/>
    </bk>
    <bk>
      <rc t="1" v="87601"/>
    </bk>
    <bk>
      <rc t="1" v="87602"/>
    </bk>
    <bk>
      <rc t="1" v="87603"/>
    </bk>
    <bk>
      <rc t="1" v="87604"/>
    </bk>
    <bk>
      <rc t="1" v="87605"/>
    </bk>
    <bk>
      <rc t="1" v="87606"/>
    </bk>
    <bk>
      <rc t="1" v="87607"/>
    </bk>
    <bk>
      <rc t="1" v="87608"/>
    </bk>
    <bk>
      <rc t="1" v="87609"/>
    </bk>
    <bk>
      <rc t="1" v="87610"/>
    </bk>
    <bk>
      <rc t="1" v="87611"/>
    </bk>
    <bk>
      <rc t="1" v="87612"/>
    </bk>
    <bk>
      <rc t="1" v="87613"/>
    </bk>
    <bk>
      <rc t="1" v="87614"/>
    </bk>
    <bk>
      <rc t="1" v="87615"/>
    </bk>
    <bk>
      <rc t="1" v="87616"/>
    </bk>
    <bk>
      <rc t="1" v="87617"/>
    </bk>
    <bk>
      <rc t="1" v="87618"/>
    </bk>
    <bk>
      <rc t="1" v="87619"/>
    </bk>
    <bk>
      <rc t="1" v="87620"/>
    </bk>
    <bk>
      <rc t="1" v="87621"/>
    </bk>
    <bk>
      <rc t="1" v="87622"/>
    </bk>
    <bk>
      <rc t="1" v="87623"/>
    </bk>
    <bk>
      <rc t="1" v="87624"/>
    </bk>
    <bk>
      <rc t="1" v="87625"/>
    </bk>
    <bk>
      <rc t="1" v="87626"/>
    </bk>
    <bk>
      <rc t="1" v="87627"/>
    </bk>
    <bk>
      <rc t="1" v="87628"/>
    </bk>
    <bk>
      <rc t="1" v="87629"/>
    </bk>
    <bk>
      <rc t="1" v="87630"/>
    </bk>
    <bk>
      <rc t="1" v="87631"/>
    </bk>
    <bk>
      <rc t="1" v="87632"/>
    </bk>
    <bk>
      <rc t="1" v="87633"/>
    </bk>
    <bk>
      <rc t="1" v="87634"/>
    </bk>
    <bk>
      <rc t="1" v="87635"/>
    </bk>
    <bk>
      <rc t="1" v="87636"/>
    </bk>
    <bk>
      <rc t="1" v="87637"/>
    </bk>
    <bk>
      <rc t="1" v="87638"/>
    </bk>
    <bk>
      <rc t="1" v="87639"/>
    </bk>
    <bk>
      <rc t="1" v="87640"/>
    </bk>
    <bk>
      <rc t="1" v="87641"/>
    </bk>
    <bk>
      <rc t="1" v="87642"/>
    </bk>
    <bk>
      <rc t="1" v="87643"/>
    </bk>
    <bk>
      <rc t="1" v="87644"/>
    </bk>
    <bk>
      <rc t="1" v="87645"/>
    </bk>
    <bk>
      <rc t="1" v="87646"/>
    </bk>
    <bk>
      <rc t="1" v="87647"/>
    </bk>
    <bk>
      <rc t="1" v="87648"/>
    </bk>
    <bk>
      <rc t="1" v="87649"/>
    </bk>
    <bk>
      <rc t="1" v="87650"/>
    </bk>
    <bk>
      <rc t="1" v="87651"/>
    </bk>
    <bk>
      <rc t="1" v="87652"/>
    </bk>
    <bk>
      <rc t="1" v="87653"/>
    </bk>
    <bk>
      <rc t="1" v="87654"/>
    </bk>
    <bk>
      <rc t="1" v="87655"/>
    </bk>
    <bk>
      <rc t="1" v="87656"/>
    </bk>
    <bk>
      <rc t="1" v="87657"/>
    </bk>
    <bk>
      <rc t="1" v="87658"/>
    </bk>
    <bk>
      <rc t="1" v="87659"/>
    </bk>
    <bk>
      <rc t="1" v="87660"/>
    </bk>
    <bk>
      <rc t="1" v="87661"/>
    </bk>
    <bk>
      <rc t="1" v="87662"/>
    </bk>
    <bk>
      <rc t="1" v="87663"/>
    </bk>
    <bk>
      <rc t="1" v="87664"/>
    </bk>
    <bk>
      <rc t="1" v="87665"/>
    </bk>
    <bk>
      <rc t="1" v="87666"/>
    </bk>
    <bk>
      <rc t="1" v="87667"/>
    </bk>
    <bk>
      <rc t="1" v="87668"/>
    </bk>
    <bk>
      <rc t="1" v="87669"/>
    </bk>
    <bk>
      <rc t="1" v="87670"/>
    </bk>
    <bk>
      <rc t="1" v="87671"/>
    </bk>
    <bk>
      <rc t="1" v="87672"/>
    </bk>
    <bk>
      <rc t="1" v="87673"/>
    </bk>
    <bk>
      <rc t="1" v="87674"/>
    </bk>
    <bk>
      <rc t="1" v="87675"/>
    </bk>
    <bk>
      <rc t="1" v="87676"/>
    </bk>
    <bk>
      <rc t="1" v="87677"/>
    </bk>
    <bk>
      <rc t="1" v="87678"/>
    </bk>
    <bk>
      <rc t="1" v="87679"/>
    </bk>
    <bk>
      <rc t="1" v="87680"/>
    </bk>
    <bk>
      <rc t="1" v="87681"/>
    </bk>
    <bk>
      <rc t="1" v="87682"/>
    </bk>
    <bk>
      <rc t="1" v="87683"/>
    </bk>
    <bk>
      <rc t="1" v="87684"/>
    </bk>
    <bk>
      <rc t="1" v="87685"/>
    </bk>
    <bk>
      <rc t="1" v="87686"/>
    </bk>
    <bk>
      <rc t="1" v="87687"/>
    </bk>
    <bk>
      <rc t="1" v="87688"/>
    </bk>
    <bk>
      <rc t="1" v="87689"/>
    </bk>
    <bk>
      <rc t="1" v="87690"/>
    </bk>
    <bk>
      <rc t="1" v="87691"/>
    </bk>
    <bk>
      <rc t="1" v="87692"/>
    </bk>
    <bk>
      <rc t="1" v="87693"/>
    </bk>
    <bk>
      <rc t="1" v="87694"/>
    </bk>
    <bk>
      <rc t="1" v="87695"/>
    </bk>
    <bk>
      <rc t="1" v="87696"/>
    </bk>
    <bk>
      <rc t="1" v="87697"/>
    </bk>
    <bk>
      <rc t="1" v="87698"/>
    </bk>
    <bk>
      <rc t="1" v="87699"/>
    </bk>
    <bk>
      <rc t="1" v="87700"/>
    </bk>
    <bk>
      <rc t="1" v="87701"/>
    </bk>
    <bk>
      <rc t="1" v="87702"/>
    </bk>
    <bk>
      <rc t="1" v="87703"/>
    </bk>
    <bk>
      <rc t="1" v="87704"/>
    </bk>
    <bk>
      <rc t="1" v="87705"/>
    </bk>
    <bk>
      <rc t="1" v="87706"/>
    </bk>
    <bk>
      <rc t="1" v="87707"/>
    </bk>
    <bk>
      <rc t="1" v="87708"/>
    </bk>
    <bk>
      <rc t="1" v="87709"/>
    </bk>
    <bk>
      <rc t="1" v="87710"/>
    </bk>
    <bk>
      <rc t="1" v="87711"/>
    </bk>
    <bk>
      <rc t="1" v="87712"/>
    </bk>
    <bk>
      <rc t="1" v="87713"/>
    </bk>
    <bk>
      <rc t="1" v="87714"/>
    </bk>
    <bk>
      <rc t="1" v="87715"/>
    </bk>
    <bk>
      <rc t="1" v="87716"/>
    </bk>
    <bk>
      <rc t="1" v="87717"/>
    </bk>
    <bk>
      <rc t="1" v="87718"/>
    </bk>
    <bk>
      <rc t="1" v="87719"/>
    </bk>
    <bk>
      <rc t="1" v="87720"/>
    </bk>
    <bk>
      <rc t="1" v="87721"/>
    </bk>
    <bk>
      <rc t="1" v="87722"/>
    </bk>
    <bk>
      <rc t="1" v="87723"/>
    </bk>
    <bk>
      <rc t="1" v="87724"/>
    </bk>
    <bk>
      <rc t="1" v="87725"/>
    </bk>
    <bk>
      <rc t="1" v="87726"/>
    </bk>
    <bk>
      <rc t="1" v="87727"/>
    </bk>
    <bk>
      <rc t="1" v="87728"/>
    </bk>
    <bk>
      <rc t="1" v="87729"/>
    </bk>
    <bk>
      <rc t="1" v="87730"/>
    </bk>
    <bk>
      <rc t="1" v="87731"/>
    </bk>
    <bk>
      <rc t="1" v="87732"/>
    </bk>
    <bk>
      <rc t="1" v="87733"/>
    </bk>
    <bk>
      <rc t="1" v="87734"/>
    </bk>
    <bk>
      <rc t="1" v="87735"/>
    </bk>
    <bk>
      <rc t="1" v="87736"/>
    </bk>
    <bk>
      <rc t="1" v="87737"/>
    </bk>
    <bk>
      <rc t="1" v="87738"/>
    </bk>
    <bk>
      <rc t="1" v="87739"/>
    </bk>
    <bk>
      <rc t="1" v="87740"/>
    </bk>
    <bk>
      <rc t="1" v="87741"/>
    </bk>
    <bk>
      <rc t="1" v="87742"/>
    </bk>
    <bk>
      <rc t="1" v="87743"/>
    </bk>
    <bk>
      <rc t="1" v="87744"/>
    </bk>
    <bk>
      <rc t="1" v="87745"/>
    </bk>
    <bk>
      <rc t="1" v="87746"/>
    </bk>
    <bk>
      <rc t="1" v="87747"/>
    </bk>
    <bk>
      <rc t="1" v="87748"/>
    </bk>
    <bk>
      <rc t="1" v="87749"/>
    </bk>
    <bk>
      <rc t="1" v="87750"/>
    </bk>
    <bk>
      <rc t="1" v="87751"/>
    </bk>
    <bk>
      <rc t="1" v="87752"/>
    </bk>
    <bk>
      <rc t="1" v="87753"/>
    </bk>
    <bk>
      <rc t="1" v="87754"/>
    </bk>
    <bk>
      <rc t="1" v="87755"/>
    </bk>
    <bk>
      <rc t="1" v="87756"/>
    </bk>
    <bk>
      <rc t="1" v="87757"/>
    </bk>
    <bk>
      <rc t="1" v="87758"/>
    </bk>
    <bk>
      <rc t="1" v="87759"/>
    </bk>
    <bk>
      <rc t="1" v="87760"/>
    </bk>
    <bk>
      <rc t="1" v="87761"/>
    </bk>
    <bk>
      <rc t="1" v="87762"/>
    </bk>
    <bk>
      <rc t="1" v="87763"/>
    </bk>
    <bk>
      <rc t="1" v="87764"/>
    </bk>
    <bk>
      <rc t="1" v="87765"/>
    </bk>
    <bk>
      <rc t="1" v="87766"/>
    </bk>
    <bk>
      <rc t="1" v="87767"/>
    </bk>
    <bk>
      <rc t="1" v="87768"/>
    </bk>
    <bk>
      <rc t="1" v="87769"/>
    </bk>
    <bk>
      <rc t="1" v="87770"/>
    </bk>
    <bk>
      <rc t="1" v="87771"/>
    </bk>
    <bk>
      <rc t="1" v="87772"/>
    </bk>
    <bk>
      <rc t="1" v="87773"/>
    </bk>
    <bk>
      <rc t="1" v="87774"/>
    </bk>
    <bk>
      <rc t="1" v="87775"/>
    </bk>
    <bk>
      <rc t="1" v="87776"/>
    </bk>
    <bk>
      <rc t="1" v="87777"/>
    </bk>
    <bk>
      <rc t="1" v="87778"/>
    </bk>
    <bk>
      <rc t="1" v="87779"/>
    </bk>
    <bk>
      <rc t="1" v="87780"/>
    </bk>
    <bk>
      <rc t="1" v="87781"/>
    </bk>
    <bk>
      <rc t="1" v="87782"/>
    </bk>
    <bk>
      <rc t="1" v="87783"/>
    </bk>
    <bk>
      <rc t="1" v="87784"/>
    </bk>
    <bk>
      <rc t="1" v="87785"/>
    </bk>
    <bk>
      <rc t="1" v="87786"/>
    </bk>
    <bk>
      <rc t="1" v="87787"/>
    </bk>
    <bk>
      <rc t="1" v="87788"/>
    </bk>
    <bk>
      <rc t="1" v="87789"/>
    </bk>
    <bk>
      <rc t="1" v="87790"/>
    </bk>
    <bk>
      <rc t="1" v="87791"/>
    </bk>
    <bk>
      <rc t="1" v="87792"/>
    </bk>
    <bk>
      <rc t="1" v="87793"/>
    </bk>
    <bk>
      <rc t="1" v="87794"/>
    </bk>
    <bk>
      <rc t="1" v="87795"/>
    </bk>
    <bk>
      <rc t="1" v="87796"/>
    </bk>
    <bk>
      <rc t="1" v="87797"/>
    </bk>
    <bk>
      <rc t="1" v="87798"/>
    </bk>
    <bk>
      <rc t="1" v="87799"/>
    </bk>
    <bk>
      <rc t="1" v="87800"/>
    </bk>
    <bk>
      <rc t="1" v="87801"/>
    </bk>
    <bk>
      <rc t="1" v="87802"/>
    </bk>
    <bk>
      <rc t="1" v="87803"/>
    </bk>
    <bk>
      <rc t="1" v="87804"/>
    </bk>
    <bk>
      <rc t="1" v="87805"/>
    </bk>
    <bk>
      <rc t="1" v="87806"/>
    </bk>
    <bk>
      <rc t="1" v="87807"/>
    </bk>
    <bk>
      <rc t="1" v="87808"/>
    </bk>
    <bk>
      <rc t="1" v="87809"/>
    </bk>
    <bk>
      <rc t="1" v="87810"/>
    </bk>
    <bk>
      <rc t="1" v="87811"/>
    </bk>
    <bk>
      <rc t="1" v="87812"/>
    </bk>
    <bk>
      <rc t="1" v="87813"/>
    </bk>
    <bk>
      <rc t="1" v="87814"/>
    </bk>
    <bk>
      <rc t="1" v="87815"/>
    </bk>
    <bk>
      <rc t="1" v="87816"/>
    </bk>
    <bk>
      <rc t="1" v="87817"/>
    </bk>
    <bk>
      <rc t="1" v="87818"/>
    </bk>
    <bk>
      <rc t="1" v="87819"/>
    </bk>
    <bk>
      <rc t="1" v="87820"/>
    </bk>
    <bk>
      <rc t="1" v="87821"/>
    </bk>
    <bk>
      <rc t="1" v="87822"/>
    </bk>
    <bk>
      <rc t="1" v="87823"/>
    </bk>
    <bk>
      <rc t="1" v="87824"/>
    </bk>
    <bk>
      <rc t="1" v="87825"/>
    </bk>
    <bk>
      <rc t="1" v="87826"/>
    </bk>
    <bk>
      <rc t="1" v="87827"/>
    </bk>
    <bk>
      <rc t="1" v="87828"/>
    </bk>
    <bk>
      <rc t="1" v="87829"/>
    </bk>
    <bk>
      <rc t="1" v="87830"/>
    </bk>
    <bk>
      <rc t="1" v="87831"/>
    </bk>
    <bk>
      <rc t="1" v="87832"/>
    </bk>
    <bk>
      <rc t="1" v="87833"/>
    </bk>
    <bk>
      <rc t="1" v="87834"/>
    </bk>
    <bk>
      <rc t="1" v="87835"/>
    </bk>
    <bk>
      <rc t="1" v="87836"/>
    </bk>
    <bk>
      <rc t="1" v="87837"/>
    </bk>
    <bk>
      <rc t="1" v="87838"/>
    </bk>
    <bk>
      <rc t="1" v="87839"/>
    </bk>
    <bk>
      <rc t="1" v="87840"/>
    </bk>
    <bk>
      <rc t="1" v="87841"/>
    </bk>
    <bk>
      <rc t="1" v="87842"/>
    </bk>
    <bk>
      <rc t="1" v="87843"/>
    </bk>
    <bk>
      <rc t="1" v="87844"/>
    </bk>
    <bk>
      <rc t="1" v="87845"/>
    </bk>
    <bk>
      <rc t="1" v="87846"/>
    </bk>
    <bk>
      <rc t="1" v="87847"/>
    </bk>
    <bk>
      <rc t="1" v="87848"/>
    </bk>
    <bk>
      <rc t="1" v="87849"/>
    </bk>
    <bk>
      <rc t="1" v="87850"/>
    </bk>
    <bk>
      <rc t="1" v="87851"/>
    </bk>
    <bk>
      <rc t="1" v="87852"/>
    </bk>
    <bk>
      <rc t="1" v="87853"/>
    </bk>
    <bk>
      <rc t="1" v="87854"/>
    </bk>
    <bk>
      <rc t="1" v="87855"/>
    </bk>
    <bk>
      <rc t="1" v="87856"/>
    </bk>
    <bk>
      <rc t="1" v="87857"/>
    </bk>
    <bk>
      <rc t="1" v="87858"/>
    </bk>
    <bk>
      <rc t="1" v="87859"/>
    </bk>
    <bk>
      <rc t="1" v="87860"/>
    </bk>
    <bk>
      <rc t="1" v="87861"/>
    </bk>
    <bk>
      <rc t="1" v="87862"/>
    </bk>
    <bk>
      <rc t="1" v="87863"/>
    </bk>
    <bk>
      <rc t="1" v="87864"/>
    </bk>
    <bk>
      <rc t="1" v="87865"/>
    </bk>
    <bk>
      <rc t="1" v="87866"/>
    </bk>
    <bk>
      <rc t="1" v="87867"/>
    </bk>
    <bk>
      <rc t="1" v="87868"/>
    </bk>
    <bk>
      <rc t="1" v="87869"/>
    </bk>
    <bk>
      <rc t="1" v="87870"/>
    </bk>
    <bk>
      <rc t="1" v="87871"/>
    </bk>
    <bk>
      <rc t="1" v="87872"/>
    </bk>
    <bk>
      <rc t="1" v="87873"/>
    </bk>
    <bk>
      <rc t="1" v="87874"/>
    </bk>
    <bk>
      <rc t="1" v="87875"/>
    </bk>
    <bk>
      <rc t="1" v="87876"/>
    </bk>
    <bk>
      <rc t="1" v="87877"/>
    </bk>
    <bk>
      <rc t="1" v="87878"/>
    </bk>
    <bk>
      <rc t="1" v="87879"/>
    </bk>
    <bk>
      <rc t="1" v="87880"/>
    </bk>
    <bk>
      <rc t="1" v="87881"/>
    </bk>
    <bk>
      <rc t="1" v="87882"/>
    </bk>
    <bk>
      <rc t="1" v="87883"/>
    </bk>
    <bk>
      <rc t="1" v="87884"/>
    </bk>
    <bk>
      <rc t="1" v="87885"/>
    </bk>
    <bk>
      <rc t="1" v="87886"/>
    </bk>
    <bk>
      <rc t="1" v="87887"/>
    </bk>
    <bk>
      <rc t="1" v="87888"/>
    </bk>
    <bk>
      <rc t="1" v="87889"/>
    </bk>
    <bk>
      <rc t="1" v="87890"/>
    </bk>
    <bk>
      <rc t="1" v="87891"/>
    </bk>
    <bk>
      <rc t="1" v="87892"/>
    </bk>
    <bk>
      <rc t="1" v="87893"/>
    </bk>
    <bk>
      <rc t="1" v="87894"/>
    </bk>
    <bk>
      <rc t="1" v="87895"/>
    </bk>
    <bk>
      <rc t="1" v="87896"/>
    </bk>
    <bk>
      <rc t="1" v="87897"/>
    </bk>
    <bk>
      <rc t="1" v="87898"/>
    </bk>
    <bk>
      <rc t="1" v="87899"/>
    </bk>
    <bk>
      <rc t="1" v="87900"/>
    </bk>
    <bk>
      <rc t="1" v="87901"/>
    </bk>
    <bk>
      <rc t="1" v="87902"/>
    </bk>
    <bk>
      <rc t="1" v="87903"/>
    </bk>
    <bk>
      <rc t="1" v="87904"/>
    </bk>
    <bk>
      <rc t="1" v="87905"/>
    </bk>
    <bk>
      <rc t="1" v="87906"/>
    </bk>
    <bk>
      <rc t="1" v="87907"/>
    </bk>
    <bk>
      <rc t="1" v="87908"/>
    </bk>
    <bk>
      <rc t="1" v="87909"/>
    </bk>
    <bk>
      <rc t="1" v="87910"/>
    </bk>
    <bk>
      <rc t="1" v="87911"/>
    </bk>
    <bk>
      <rc t="1" v="87912"/>
    </bk>
    <bk>
      <rc t="1" v="87913"/>
    </bk>
    <bk>
      <rc t="1" v="87914"/>
    </bk>
    <bk>
      <rc t="1" v="87915"/>
    </bk>
    <bk>
      <rc t="1" v="87916"/>
    </bk>
    <bk>
      <rc t="1" v="87917"/>
    </bk>
    <bk>
      <rc t="1" v="87918"/>
    </bk>
    <bk>
      <rc t="1" v="87919"/>
    </bk>
    <bk>
      <rc t="1" v="87920"/>
    </bk>
    <bk>
      <rc t="1" v="87921"/>
    </bk>
    <bk>
      <rc t="1" v="87922"/>
    </bk>
    <bk>
      <rc t="1" v="87923"/>
    </bk>
    <bk>
      <rc t="1" v="87924"/>
    </bk>
    <bk>
      <rc t="1" v="87925"/>
    </bk>
    <bk>
      <rc t="1" v="87926"/>
    </bk>
    <bk>
      <rc t="1" v="87927"/>
    </bk>
    <bk>
      <rc t="1" v="87928"/>
    </bk>
    <bk>
      <rc t="1" v="87929"/>
    </bk>
    <bk>
      <rc t="1" v="87930"/>
    </bk>
    <bk>
      <rc t="1" v="87931"/>
    </bk>
    <bk>
      <rc t="1" v="87932"/>
    </bk>
    <bk>
      <rc t="1" v="87933"/>
    </bk>
    <bk>
      <rc t="1" v="87934"/>
    </bk>
    <bk>
      <rc t="1" v="87935"/>
    </bk>
    <bk>
      <rc t="1" v="87936"/>
    </bk>
    <bk>
      <rc t="1" v="87937"/>
    </bk>
    <bk>
      <rc t="1" v="87938"/>
    </bk>
    <bk>
      <rc t="1" v="87939"/>
    </bk>
    <bk>
      <rc t="1" v="87940"/>
    </bk>
    <bk>
      <rc t="1" v="87941"/>
    </bk>
    <bk>
      <rc t="1" v="87942"/>
    </bk>
    <bk>
      <rc t="1" v="87943"/>
    </bk>
    <bk>
      <rc t="1" v="87944"/>
    </bk>
    <bk>
      <rc t="1" v="87945"/>
    </bk>
    <bk>
      <rc t="1" v="87946"/>
    </bk>
    <bk>
      <rc t="1" v="87947"/>
    </bk>
    <bk>
      <rc t="1" v="87948"/>
    </bk>
    <bk>
      <rc t="1" v="87949"/>
    </bk>
    <bk>
      <rc t="1" v="87950"/>
    </bk>
    <bk>
      <rc t="1" v="87951"/>
    </bk>
    <bk>
      <rc t="1" v="87952"/>
    </bk>
    <bk>
      <rc t="1" v="87953"/>
    </bk>
    <bk>
      <rc t="1" v="87954"/>
    </bk>
    <bk>
      <rc t="1" v="87955"/>
    </bk>
    <bk>
      <rc t="1" v="87956"/>
    </bk>
    <bk>
      <rc t="1" v="87957"/>
    </bk>
    <bk>
      <rc t="1" v="87958"/>
    </bk>
    <bk>
      <rc t="1" v="87959"/>
    </bk>
    <bk>
      <rc t="1" v="87960"/>
    </bk>
    <bk>
      <rc t="1" v="87961"/>
    </bk>
    <bk>
      <rc t="1" v="87962"/>
    </bk>
    <bk>
      <rc t="1" v="87963"/>
    </bk>
    <bk>
      <rc t="1" v="87964"/>
    </bk>
    <bk>
      <rc t="1" v="87965"/>
    </bk>
    <bk>
      <rc t="1" v="87966"/>
    </bk>
    <bk>
      <rc t="1" v="87967"/>
    </bk>
    <bk>
      <rc t="1" v="87968"/>
    </bk>
    <bk>
      <rc t="1" v="87969"/>
    </bk>
    <bk>
      <rc t="1" v="87970"/>
    </bk>
    <bk>
      <rc t="1" v="87971"/>
    </bk>
    <bk>
      <rc t="1" v="87972"/>
    </bk>
    <bk>
      <rc t="1" v="87973"/>
    </bk>
    <bk>
      <rc t="1" v="87974"/>
    </bk>
    <bk>
      <rc t="1" v="87975"/>
    </bk>
    <bk>
      <rc t="1" v="87976"/>
    </bk>
    <bk>
      <rc t="1" v="87977"/>
    </bk>
    <bk>
      <rc t="1" v="87978"/>
    </bk>
    <bk>
      <rc t="1" v="87979"/>
    </bk>
    <bk>
      <rc t="1" v="87980"/>
    </bk>
    <bk>
      <rc t="1" v="87981"/>
    </bk>
    <bk>
      <rc t="1" v="87982"/>
    </bk>
    <bk>
      <rc t="1" v="87983"/>
    </bk>
    <bk>
      <rc t="1" v="87984"/>
    </bk>
    <bk>
      <rc t="1" v="87985"/>
    </bk>
    <bk>
      <rc t="1" v="87986"/>
    </bk>
    <bk>
      <rc t="1" v="87987"/>
    </bk>
    <bk>
      <rc t="1" v="87988"/>
    </bk>
    <bk>
      <rc t="1" v="87989"/>
    </bk>
    <bk>
      <rc t="1" v="87990"/>
    </bk>
    <bk>
      <rc t="1" v="87991"/>
    </bk>
    <bk>
      <rc t="1" v="87992"/>
    </bk>
    <bk>
      <rc t="1" v="87993"/>
    </bk>
    <bk>
      <rc t="1" v="87994"/>
    </bk>
    <bk>
      <rc t="1" v="87995"/>
    </bk>
    <bk>
      <rc t="1" v="87996"/>
    </bk>
    <bk>
      <rc t="1" v="87997"/>
    </bk>
    <bk>
      <rc t="1" v="87998"/>
    </bk>
    <bk>
      <rc t="1" v="87999"/>
    </bk>
    <bk>
      <rc t="1" v="88000"/>
    </bk>
    <bk>
      <rc t="1" v="88001"/>
    </bk>
    <bk>
      <rc t="1" v="88002"/>
    </bk>
    <bk>
      <rc t="1" v="88003"/>
    </bk>
    <bk>
      <rc t="1" v="88004"/>
    </bk>
    <bk>
      <rc t="1" v="88005"/>
    </bk>
    <bk>
      <rc t="1" v="88006"/>
    </bk>
    <bk>
      <rc t="1" v="88007"/>
    </bk>
    <bk>
      <rc t="1" v="88008"/>
    </bk>
    <bk>
      <rc t="1" v="88009"/>
    </bk>
    <bk>
      <rc t="1" v="88010"/>
    </bk>
    <bk>
      <rc t="1" v="88011"/>
    </bk>
    <bk>
      <rc t="1" v="88012"/>
    </bk>
    <bk>
      <rc t="1" v="88013"/>
    </bk>
    <bk>
      <rc t="1" v="88014"/>
    </bk>
    <bk>
      <rc t="1" v="88015"/>
    </bk>
    <bk>
      <rc t="1" v="88016"/>
    </bk>
    <bk>
      <rc t="1" v="88017"/>
    </bk>
    <bk>
      <rc t="1" v="88018"/>
    </bk>
    <bk>
      <rc t="1" v="88019"/>
    </bk>
    <bk>
      <rc t="1" v="88020"/>
    </bk>
    <bk>
      <rc t="1" v="88021"/>
    </bk>
    <bk>
      <rc t="1" v="88022"/>
    </bk>
    <bk>
      <rc t="1" v="88023"/>
    </bk>
    <bk>
      <rc t="1" v="88024"/>
    </bk>
    <bk>
      <rc t="1" v="88025"/>
    </bk>
    <bk>
      <rc t="1" v="88026"/>
    </bk>
    <bk>
      <rc t="1" v="88027"/>
    </bk>
    <bk>
      <rc t="1" v="88028"/>
    </bk>
    <bk>
      <rc t="1" v="88029"/>
    </bk>
    <bk>
      <rc t="1" v="88030"/>
    </bk>
    <bk>
      <rc t="1" v="88031"/>
    </bk>
    <bk>
      <rc t="1" v="88032"/>
    </bk>
    <bk>
      <rc t="1" v="88033"/>
    </bk>
    <bk>
      <rc t="1" v="88034"/>
    </bk>
    <bk>
      <rc t="1" v="88035"/>
    </bk>
    <bk>
      <rc t="1" v="88036"/>
    </bk>
    <bk>
      <rc t="1" v="88037"/>
    </bk>
    <bk>
      <rc t="1" v="88038"/>
    </bk>
    <bk>
      <rc t="1" v="88039"/>
    </bk>
    <bk>
      <rc t="1" v="88040"/>
    </bk>
    <bk>
      <rc t="1" v="88041"/>
    </bk>
    <bk>
      <rc t="1" v="88042"/>
    </bk>
    <bk>
      <rc t="1" v="88043"/>
    </bk>
    <bk>
      <rc t="1" v="88044"/>
    </bk>
    <bk>
      <rc t="1" v="88045"/>
    </bk>
    <bk>
      <rc t="1" v="88046"/>
    </bk>
    <bk>
      <rc t="1" v="88047"/>
    </bk>
    <bk>
      <rc t="1" v="88048"/>
    </bk>
    <bk>
      <rc t="1" v="88049"/>
    </bk>
    <bk>
      <rc t="1" v="88050"/>
    </bk>
    <bk>
      <rc t="1" v="88051"/>
    </bk>
    <bk>
      <rc t="1" v="88052"/>
    </bk>
    <bk>
      <rc t="1" v="88053"/>
    </bk>
    <bk>
      <rc t="1" v="88054"/>
    </bk>
    <bk>
      <rc t="1" v="88055"/>
    </bk>
    <bk>
      <rc t="1" v="88056"/>
    </bk>
    <bk>
      <rc t="1" v="88057"/>
    </bk>
    <bk>
      <rc t="1" v="88058"/>
    </bk>
    <bk>
      <rc t="1" v="88059"/>
    </bk>
    <bk>
      <rc t="1" v="88060"/>
    </bk>
    <bk>
      <rc t="1" v="88061"/>
    </bk>
    <bk>
      <rc t="1" v="88062"/>
    </bk>
    <bk>
      <rc t="1" v="88063"/>
    </bk>
    <bk>
      <rc t="1" v="88064"/>
    </bk>
    <bk>
      <rc t="1" v="88065"/>
    </bk>
    <bk>
      <rc t="1" v="88066"/>
    </bk>
    <bk>
      <rc t="1" v="88067"/>
    </bk>
    <bk>
      <rc t="1" v="88068"/>
    </bk>
    <bk>
      <rc t="1" v="88069"/>
    </bk>
    <bk>
      <rc t="1" v="88070"/>
    </bk>
    <bk>
      <rc t="1" v="88071"/>
    </bk>
    <bk>
      <rc t="1" v="88072"/>
    </bk>
    <bk>
      <rc t="1" v="88073"/>
    </bk>
    <bk>
      <rc t="1" v="88074"/>
    </bk>
    <bk>
      <rc t="1" v="88075"/>
    </bk>
    <bk>
      <rc t="1" v="88076"/>
    </bk>
    <bk>
      <rc t="1" v="88077"/>
    </bk>
    <bk>
      <rc t="1" v="88078"/>
    </bk>
    <bk>
      <rc t="1" v="88079"/>
    </bk>
    <bk>
      <rc t="1" v="88080"/>
    </bk>
    <bk>
      <rc t="1" v="88081"/>
    </bk>
    <bk>
      <rc t="1" v="88082"/>
    </bk>
    <bk>
      <rc t="1" v="88083"/>
    </bk>
    <bk>
      <rc t="1" v="88084"/>
    </bk>
    <bk>
      <rc t="1" v="88085"/>
    </bk>
    <bk>
      <rc t="1" v="88086"/>
    </bk>
    <bk>
      <rc t="1" v="88087"/>
    </bk>
    <bk>
      <rc t="1" v="88088"/>
    </bk>
    <bk>
      <rc t="1" v="88089"/>
    </bk>
    <bk>
      <rc t="1" v="88090"/>
    </bk>
    <bk>
      <rc t="1" v="88091"/>
    </bk>
    <bk>
      <rc t="1" v="88092"/>
    </bk>
    <bk>
      <rc t="1" v="88093"/>
    </bk>
    <bk>
      <rc t="1" v="88094"/>
    </bk>
    <bk>
      <rc t="1" v="88095"/>
    </bk>
    <bk>
      <rc t="1" v="88096"/>
    </bk>
    <bk>
      <rc t="1" v="88097"/>
    </bk>
    <bk>
      <rc t="1" v="88098"/>
    </bk>
    <bk>
      <rc t="1" v="88099"/>
    </bk>
    <bk>
      <rc t="1" v="88100"/>
    </bk>
    <bk>
      <rc t="1" v="88101"/>
    </bk>
    <bk>
      <rc t="1" v="88102"/>
    </bk>
    <bk>
      <rc t="1" v="88103"/>
    </bk>
    <bk>
      <rc t="1" v="88104"/>
    </bk>
    <bk>
      <rc t="1" v="88105"/>
    </bk>
    <bk>
      <rc t="1" v="88106"/>
    </bk>
    <bk>
      <rc t="1" v="88107"/>
    </bk>
    <bk>
      <rc t="1" v="88108"/>
    </bk>
    <bk>
      <rc t="1" v="88109"/>
    </bk>
    <bk>
      <rc t="1" v="88110"/>
    </bk>
    <bk>
      <rc t="1" v="88111"/>
    </bk>
    <bk>
      <rc t="1" v="88112"/>
    </bk>
    <bk>
      <rc t="1" v="88113"/>
    </bk>
    <bk>
      <rc t="1" v="88114"/>
    </bk>
    <bk>
      <rc t="1" v="88115"/>
    </bk>
    <bk>
      <rc t="1" v="88116"/>
    </bk>
    <bk>
      <rc t="1" v="88117"/>
    </bk>
    <bk>
      <rc t="1" v="88118"/>
    </bk>
    <bk>
      <rc t="1" v="88119"/>
    </bk>
    <bk>
      <rc t="1" v="88120"/>
    </bk>
    <bk>
      <rc t="1" v="88121"/>
    </bk>
    <bk>
      <rc t="1" v="88122"/>
    </bk>
    <bk>
      <rc t="1" v="88123"/>
    </bk>
    <bk>
      <rc t="1" v="88124"/>
    </bk>
    <bk>
      <rc t="1" v="88125"/>
    </bk>
    <bk>
      <rc t="1" v="88126"/>
    </bk>
    <bk>
      <rc t="1" v="88127"/>
    </bk>
    <bk>
      <rc t="1" v="88128"/>
    </bk>
    <bk>
      <rc t="1" v="88129"/>
    </bk>
    <bk>
      <rc t="1" v="88130"/>
    </bk>
    <bk>
      <rc t="1" v="88131"/>
    </bk>
    <bk>
      <rc t="1" v="88132"/>
    </bk>
    <bk>
      <rc t="1" v="88133"/>
    </bk>
    <bk>
      <rc t="1" v="88134"/>
    </bk>
    <bk>
      <rc t="1" v="88135"/>
    </bk>
    <bk>
      <rc t="1" v="88136"/>
    </bk>
    <bk>
      <rc t="1" v="88137"/>
    </bk>
    <bk>
      <rc t="1" v="88138"/>
    </bk>
    <bk>
      <rc t="1" v="88139"/>
    </bk>
    <bk>
      <rc t="1" v="88140"/>
    </bk>
    <bk>
      <rc t="1" v="88141"/>
    </bk>
    <bk>
      <rc t="1" v="88142"/>
    </bk>
    <bk>
      <rc t="1" v="88143"/>
    </bk>
    <bk>
      <rc t="1" v="88144"/>
    </bk>
    <bk>
      <rc t="1" v="88145"/>
    </bk>
    <bk>
      <rc t="1" v="88146"/>
    </bk>
    <bk>
      <rc t="1" v="88147"/>
    </bk>
    <bk>
      <rc t="1" v="88148"/>
    </bk>
    <bk>
      <rc t="1" v="88149"/>
    </bk>
    <bk>
      <rc t="1" v="88150"/>
    </bk>
    <bk>
      <rc t="1" v="88151"/>
    </bk>
    <bk>
      <rc t="1" v="88152"/>
    </bk>
    <bk>
      <rc t="1" v="88153"/>
    </bk>
    <bk>
      <rc t="1" v="88154"/>
    </bk>
    <bk>
      <rc t="1" v="88155"/>
    </bk>
    <bk>
      <rc t="1" v="88156"/>
    </bk>
    <bk>
      <rc t="1" v="88157"/>
    </bk>
    <bk>
      <rc t="1" v="88158"/>
    </bk>
    <bk>
      <rc t="1" v="88159"/>
    </bk>
    <bk>
      <rc t="1" v="88160"/>
    </bk>
    <bk>
      <rc t="1" v="88161"/>
    </bk>
    <bk>
      <rc t="1" v="88162"/>
    </bk>
    <bk>
      <rc t="1" v="88163"/>
    </bk>
    <bk>
      <rc t="1" v="88164"/>
    </bk>
    <bk>
      <rc t="1" v="88165"/>
    </bk>
    <bk>
      <rc t="1" v="88166"/>
    </bk>
    <bk>
      <rc t="1" v="88167"/>
    </bk>
    <bk>
      <rc t="1" v="88168"/>
    </bk>
    <bk>
      <rc t="1" v="88169"/>
    </bk>
    <bk>
      <rc t="1" v="88170"/>
    </bk>
    <bk>
      <rc t="1" v="88171"/>
    </bk>
    <bk>
      <rc t="1" v="88172"/>
    </bk>
    <bk>
      <rc t="1" v="88173"/>
    </bk>
    <bk>
      <rc t="1" v="88174"/>
    </bk>
    <bk>
      <rc t="1" v="88175"/>
    </bk>
    <bk>
      <rc t="1" v="88176"/>
    </bk>
    <bk>
      <rc t="1" v="88177"/>
    </bk>
    <bk>
      <rc t="1" v="88178"/>
    </bk>
    <bk>
      <rc t="1" v="88179"/>
    </bk>
    <bk>
      <rc t="1" v="88180"/>
    </bk>
    <bk>
      <rc t="1" v="88181"/>
    </bk>
    <bk>
      <rc t="1" v="88182"/>
    </bk>
    <bk>
      <rc t="1" v="88183"/>
    </bk>
    <bk>
      <rc t="1" v="88184"/>
    </bk>
    <bk>
      <rc t="1" v="88185"/>
    </bk>
    <bk>
      <rc t="1" v="88186"/>
    </bk>
    <bk>
      <rc t="1" v="88187"/>
    </bk>
    <bk>
      <rc t="1" v="88188"/>
    </bk>
    <bk>
      <rc t="1" v="88189"/>
    </bk>
    <bk>
      <rc t="1" v="88190"/>
    </bk>
    <bk>
      <rc t="1" v="88191"/>
    </bk>
    <bk>
      <rc t="1" v="88192"/>
    </bk>
    <bk>
      <rc t="1" v="88193"/>
    </bk>
    <bk>
      <rc t="1" v="88194"/>
    </bk>
    <bk>
      <rc t="1" v="88195"/>
    </bk>
    <bk>
      <rc t="1" v="88196"/>
    </bk>
    <bk>
      <rc t="1" v="88197"/>
    </bk>
    <bk>
      <rc t="1" v="88198"/>
    </bk>
    <bk>
      <rc t="1" v="88199"/>
    </bk>
    <bk>
      <rc t="1" v="88200"/>
    </bk>
    <bk>
      <rc t="1" v="88201"/>
    </bk>
    <bk>
      <rc t="1" v="88202"/>
    </bk>
    <bk>
      <rc t="1" v="88203"/>
    </bk>
    <bk>
      <rc t="1" v="88204"/>
    </bk>
    <bk>
      <rc t="1" v="88205"/>
    </bk>
    <bk>
      <rc t="1" v="88206"/>
    </bk>
    <bk>
      <rc t="1" v="88207"/>
    </bk>
    <bk>
      <rc t="1" v="88208"/>
    </bk>
    <bk>
      <rc t="1" v="88209"/>
    </bk>
    <bk>
      <rc t="1" v="88210"/>
    </bk>
    <bk>
      <rc t="1" v="88211"/>
    </bk>
    <bk>
      <rc t="1" v="88212"/>
    </bk>
    <bk>
      <rc t="1" v="88213"/>
    </bk>
    <bk>
      <rc t="1" v="88214"/>
    </bk>
    <bk>
      <rc t="1" v="88215"/>
    </bk>
    <bk>
      <rc t="1" v="88216"/>
    </bk>
    <bk>
      <rc t="1" v="88217"/>
    </bk>
    <bk>
      <rc t="1" v="88218"/>
    </bk>
    <bk>
      <rc t="1" v="88219"/>
    </bk>
    <bk>
      <rc t="1" v="88220"/>
    </bk>
    <bk>
      <rc t="1" v="88221"/>
    </bk>
    <bk>
      <rc t="1" v="88222"/>
    </bk>
    <bk>
      <rc t="1" v="88223"/>
    </bk>
    <bk>
      <rc t="1" v="88224"/>
    </bk>
    <bk>
      <rc t="1" v="88225"/>
    </bk>
    <bk>
      <rc t="1" v="88226"/>
    </bk>
    <bk>
      <rc t="1" v="88227"/>
    </bk>
    <bk>
      <rc t="1" v="88228"/>
    </bk>
    <bk>
      <rc t="1" v="88229"/>
    </bk>
    <bk>
      <rc t="1" v="88230"/>
    </bk>
    <bk>
      <rc t="1" v="88231"/>
    </bk>
    <bk>
      <rc t="1" v="88232"/>
    </bk>
    <bk>
      <rc t="1" v="88233"/>
    </bk>
    <bk>
      <rc t="1" v="88234"/>
    </bk>
    <bk>
      <rc t="1" v="88235"/>
    </bk>
    <bk>
      <rc t="1" v="88236"/>
    </bk>
    <bk>
      <rc t="1" v="88237"/>
    </bk>
    <bk>
      <rc t="1" v="88238"/>
    </bk>
    <bk>
      <rc t="1" v="88239"/>
    </bk>
    <bk>
      <rc t="1" v="88240"/>
    </bk>
    <bk>
      <rc t="1" v="88241"/>
    </bk>
    <bk>
      <rc t="1" v="88242"/>
    </bk>
    <bk>
      <rc t="1" v="88243"/>
    </bk>
    <bk>
      <rc t="1" v="88244"/>
    </bk>
    <bk>
      <rc t="1" v="88245"/>
    </bk>
    <bk>
      <rc t="1" v="88246"/>
    </bk>
    <bk>
      <rc t="1" v="88247"/>
    </bk>
    <bk>
      <rc t="1" v="88248"/>
    </bk>
    <bk>
      <rc t="1" v="88249"/>
    </bk>
    <bk>
      <rc t="1" v="88250"/>
    </bk>
    <bk>
      <rc t="1" v="88251"/>
    </bk>
    <bk>
      <rc t="1" v="88252"/>
    </bk>
    <bk>
      <rc t="1" v="88253"/>
    </bk>
    <bk>
      <rc t="1" v="88254"/>
    </bk>
    <bk>
      <rc t="1" v="88255"/>
    </bk>
    <bk>
      <rc t="1" v="88256"/>
    </bk>
    <bk>
      <rc t="1" v="88257"/>
    </bk>
    <bk>
      <rc t="1" v="88258"/>
    </bk>
    <bk>
      <rc t="1" v="88259"/>
    </bk>
    <bk>
      <rc t="1" v="88260"/>
    </bk>
    <bk>
      <rc t="1" v="88261"/>
    </bk>
    <bk>
      <rc t="1" v="88262"/>
    </bk>
    <bk>
      <rc t="1" v="88263"/>
    </bk>
    <bk>
      <rc t="1" v="88264"/>
    </bk>
    <bk>
      <rc t="1" v="88265"/>
    </bk>
    <bk>
      <rc t="1" v="88266"/>
    </bk>
    <bk>
      <rc t="1" v="88267"/>
    </bk>
    <bk>
      <rc t="1" v="88268"/>
    </bk>
    <bk>
      <rc t="1" v="88269"/>
    </bk>
    <bk>
      <rc t="1" v="88270"/>
    </bk>
    <bk>
      <rc t="1" v="88271"/>
    </bk>
    <bk>
      <rc t="1" v="88272"/>
    </bk>
    <bk>
      <rc t="1" v="88273"/>
    </bk>
    <bk>
      <rc t="1" v="88274"/>
    </bk>
    <bk>
      <rc t="1" v="88275"/>
    </bk>
    <bk>
      <rc t="1" v="88276"/>
    </bk>
    <bk>
      <rc t="1" v="88277"/>
    </bk>
    <bk>
      <rc t="1" v="88278"/>
    </bk>
    <bk>
      <rc t="1" v="88279"/>
    </bk>
    <bk>
      <rc t="1" v="88280"/>
    </bk>
    <bk>
      <rc t="1" v="88281"/>
    </bk>
    <bk>
      <rc t="1" v="88282"/>
    </bk>
    <bk>
      <rc t="1" v="88283"/>
    </bk>
    <bk>
      <rc t="1" v="88284"/>
    </bk>
    <bk>
      <rc t="1" v="88285"/>
    </bk>
    <bk>
      <rc t="1" v="88286"/>
    </bk>
    <bk>
      <rc t="1" v="88287"/>
    </bk>
    <bk>
      <rc t="1" v="88288"/>
    </bk>
    <bk>
      <rc t="1" v="88289"/>
    </bk>
    <bk>
      <rc t="1" v="88290"/>
    </bk>
    <bk>
      <rc t="1" v="88291"/>
    </bk>
    <bk>
      <rc t="1" v="88292"/>
    </bk>
    <bk>
      <rc t="1" v="88293"/>
    </bk>
    <bk>
      <rc t="1" v="88294"/>
    </bk>
    <bk>
      <rc t="1" v="88295"/>
    </bk>
    <bk>
      <rc t="1" v="88296"/>
    </bk>
    <bk>
      <rc t="1" v="88297"/>
    </bk>
    <bk>
      <rc t="1" v="88298"/>
    </bk>
    <bk>
      <rc t="1" v="88299"/>
    </bk>
    <bk>
      <rc t="1" v="88300"/>
    </bk>
    <bk>
      <rc t="1" v="88301"/>
    </bk>
    <bk>
      <rc t="1" v="88302"/>
    </bk>
    <bk>
      <rc t="1" v="88303"/>
    </bk>
    <bk>
      <rc t="1" v="88304"/>
    </bk>
    <bk>
      <rc t="1" v="88305"/>
    </bk>
    <bk>
      <rc t="1" v="88306"/>
    </bk>
    <bk>
      <rc t="1" v="88307"/>
    </bk>
    <bk>
      <rc t="1" v="88308"/>
    </bk>
    <bk>
      <rc t="1" v="88309"/>
    </bk>
    <bk>
      <rc t="1" v="88310"/>
    </bk>
    <bk>
      <rc t="1" v="88311"/>
    </bk>
    <bk>
      <rc t="1" v="88312"/>
    </bk>
    <bk>
      <rc t="1" v="88313"/>
    </bk>
    <bk>
      <rc t="1" v="88314"/>
    </bk>
    <bk>
      <rc t="1" v="88315"/>
    </bk>
    <bk>
      <rc t="1" v="88316"/>
    </bk>
    <bk>
      <rc t="1" v="88317"/>
    </bk>
    <bk>
      <rc t="1" v="88318"/>
    </bk>
    <bk>
      <rc t="1" v="88319"/>
    </bk>
    <bk>
      <rc t="1" v="88320"/>
    </bk>
    <bk>
      <rc t="1" v="88321"/>
    </bk>
    <bk>
      <rc t="1" v="88322"/>
    </bk>
    <bk>
      <rc t="1" v="88323"/>
    </bk>
    <bk>
      <rc t="1" v="88324"/>
    </bk>
    <bk>
      <rc t="1" v="88325"/>
    </bk>
    <bk>
      <rc t="1" v="88326"/>
    </bk>
    <bk>
      <rc t="1" v="88327"/>
    </bk>
    <bk>
      <rc t="1" v="88328"/>
    </bk>
    <bk>
      <rc t="1" v="88329"/>
    </bk>
    <bk>
      <rc t="1" v="88330"/>
    </bk>
    <bk>
      <rc t="1" v="88331"/>
    </bk>
    <bk>
      <rc t="1" v="88332"/>
    </bk>
    <bk>
      <rc t="1" v="88333"/>
    </bk>
    <bk>
      <rc t="1" v="88334"/>
    </bk>
    <bk>
      <rc t="1" v="88335"/>
    </bk>
    <bk>
      <rc t="1" v="88336"/>
    </bk>
    <bk>
      <rc t="1" v="88337"/>
    </bk>
    <bk>
      <rc t="1" v="88338"/>
    </bk>
    <bk>
      <rc t="1" v="88339"/>
    </bk>
    <bk>
      <rc t="1" v="88340"/>
    </bk>
    <bk>
      <rc t="1" v="88341"/>
    </bk>
    <bk>
      <rc t="1" v="88342"/>
    </bk>
    <bk>
      <rc t="1" v="88343"/>
    </bk>
    <bk>
      <rc t="1" v="88344"/>
    </bk>
    <bk>
      <rc t="1" v="88345"/>
    </bk>
    <bk>
      <rc t="1" v="88346"/>
    </bk>
    <bk>
      <rc t="1" v="88347"/>
    </bk>
    <bk>
      <rc t="1" v="88348"/>
    </bk>
    <bk>
      <rc t="1" v="88349"/>
    </bk>
    <bk>
      <rc t="1" v="88350"/>
    </bk>
    <bk>
      <rc t="1" v="88351"/>
    </bk>
    <bk>
      <rc t="1" v="88352"/>
    </bk>
    <bk>
      <rc t="1" v="88353"/>
    </bk>
    <bk>
      <rc t="1" v="88354"/>
    </bk>
    <bk>
      <rc t="1" v="88355"/>
    </bk>
    <bk>
      <rc t="1" v="88356"/>
    </bk>
    <bk>
      <rc t="1" v="88357"/>
    </bk>
    <bk>
      <rc t="1" v="88358"/>
    </bk>
    <bk>
      <rc t="1" v="88359"/>
    </bk>
    <bk>
      <rc t="1" v="88360"/>
    </bk>
    <bk>
      <rc t="1" v="88361"/>
    </bk>
    <bk>
      <rc t="1" v="88362"/>
    </bk>
    <bk>
      <rc t="1" v="88363"/>
    </bk>
    <bk>
      <rc t="1" v="88364"/>
    </bk>
    <bk>
      <rc t="1" v="88365"/>
    </bk>
    <bk>
      <rc t="1" v="88366"/>
    </bk>
    <bk>
      <rc t="1" v="88367"/>
    </bk>
    <bk>
      <rc t="1" v="88368"/>
    </bk>
    <bk>
      <rc t="1" v="88369"/>
    </bk>
    <bk>
      <rc t="1" v="88370"/>
    </bk>
    <bk>
      <rc t="1" v="88371"/>
    </bk>
    <bk>
      <rc t="1" v="88372"/>
    </bk>
    <bk>
      <rc t="1" v="88373"/>
    </bk>
    <bk>
      <rc t="1" v="88374"/>
    </bk>
    <bk>
      <rc t="1" v="88375"/>
    </bk>
    <bk>
      <rc t="1" v="88376"/>
    </bk>
    <bk>
      <rc t="1" v="88377"/>
    </bk>
    <bk>
      <rc t="1" v="88378"/>
    </bk>
    <bk>
      <rc t="1" v="88379"/>
    </bk>
    <bk>
      <rc t="1" v="88380"/>
    </bk>
    <bk>
      <rc t="1" v="88381"/>
    </bk>
    <bk>
      <rc t="1" v="88382"/>
    </bk>
    <bk>
      <rc t="1" v="88383"/>
    </bk>
    <bk>
      <rc t="1" v="88384"/>
    </bk>
    <bk>
      <rc t="1" v="88385"/>
    </bk>
    <bk>
      <rc t="1" v="88386"/>
    </bk>
    <bk>
      <rc t="1" v="88387"/>
    </bk>
    <bk>
      <rc t="1" v="88388"/>
    </bk>
    <bk>
      <rc t="1" v="88389"/>
    </bk>
    <bk>
      <rc t="1" v="88390"/>
    </bk>
    <bk>
      <rc t="1" v="88391"/>
    </bk>
    <bk>
      <rc t="1" v="88392"/>
    </bk>
    <bk>
      <rc t="1" v="88393"/>
    </bk>
    <bk>
      <rc t="1" v="88394"/>
    </bk>
    <bk>
      <rc t="1" v="88395"/>
    </bk>
    <bk>
      <rc t="1" v="88396"/>
    </bk>
    <bk>
      <rc t="1" v="88397"/>
    </bk>
    <bk>
      <rc t="1" v="88398"/>
    </bk>
    <bk>
      <rc t="1" v="88399"/>
    </bk>
    <bk>
      <rc t="1" v="88400"/>
    </bk>
    <bk>
      <rc t="1" v="88401"/>
    </bk>
    <bk>
      <rc t="1" v="88402"/>
    </bk>
    <bk>
      <rc t="1" v="88403"/>
    </bk>
    <bk>
      <rc t="1" v="88404"/>
    </bk>
    <bk>
      <rc t="1" v="88405"/>
    </bk>
    <bk>
      <rc t="1" v="88406"/>
    </bk>
    <bk>
      <rc t="1" v="88407"/>
    </bk>
    <bk>
      <rc t="1" v="88408"/>
    </bk>
    <bk>
      <rc t="1" v="88409"/>
    </bk>
    <bk>
      <rc t="1" v="88410"/>
    </bk>
    <bk>
      <rc t="1" v="88411"/>
    </bk>
    <bk>
      <rc t="1" v="88412"/>
    </bk>
    <bk>
      <rc t="1" v="88413"/>
    </bk>
    <bk>
      <rc t="1" v="88414"/>
    </bk>
    <bk>
      <rc t="1" v="88415"/>
    </bk>
    <bk>
      <rc t="1" v="88416"/>
    </bk>
    <bk>
      <rc t="1" v="88417"/>
    </bk>
    <bk>
      <rc t="1" v="88418"/>
    </bk>
    <bk>
      <rc t="1" v="88419"/>
    </bk>
    <bk>
      <rc t="1" v="88420"/>
    </bk>
    <bk>
      <rc t="1" v="88421"/>
    </bk>
    <bk>
      <rc t="1" v="88422"/>
    </bk>
    <bk>
      <rc t="1" v="88423"/>
    </bk>
    <bk>
      <rc t="1" v="88424"/>
    </bk>
    <bk>
      <rc t="1" v="88425"/>
    </bk>
    <bk>
      <rc t="1" v="88426"/>
    </bk>
    <bk>
      <rc t="1" v="88427"/>
    </bk>
    <bk>
      <rc t="1" v="88428"/>
    </bk>
    <bk>
      <rc t="1" v="88429"/>
    </bk>
    <bk>
      <rc t="1" v="88430"/>
    </bk>
    <bk>
      <rc t="1" v="88431"/>
    </bk>
    <bk>
      <rc t="1" v="88432"/>
    </bk>
    <bk>
      <rc t="1" v="88433"/>
    </bk>
    <bk>
      <rc t="1" v="88434"/>
    </bk>
    <bk>
      <rc t="1" v="88435"/>
    </bk>
    <bk>
      <rc t="1" v="88436"/>
    </bk>
    <bk>
      <rc t="1" v="88437"/>
    </bk>
    <bk>
      <rc t="1" v="88438"/>
    </bk>
    <bk>
      <rc t="1" v="88439"/>
    </bk>
    <bk>
      <rc t="1" v="88440"/>
    </bk>
    <bk>
      <rc t="1" v="88441"/>
    </bk>
    <bk>
      <rc t="1" v="88442"/>
    </bk>
    <bk>
      <rc t="1" v="88443"/>
    </bk>
    <bk>
      <rc t="1" v="88444"/>
    </bk>
    <bk>
      <rc t="1" v="88445"/>
    </bk>
    <bk>
      <rc t="1" v="88446"/>
    </bk>
    <bk>
      <rc t="1" v="88447"/>
    </bk>
    <bk>
      <rc t="1" v="88448"/>
    </bk>
    <bk>
      <rc t="1" v="88449"/>
    </bk>
    <bk>
      <rc t="1" v="88450"/>
    </bk>
    <bk>
      <rc t="1" v="88451"/>
    </bk>
    <bk>
      <rc t="1" v="88452"/>
    </bk>
    <bk>
      <rc t="1" v="88453"/>
    </bk>
    <bk>
      <rc t="1" v="88454"/>
    </bk>
    <bk>
      <rc t="1" v="88455"/>
    </bk>
    <bk>
      <rc t="1" v="88456"/>
    </bk>
    <bk>
      <rc t="1" v="88457"/>
    </bk>
    <bk>
      <rc t="1" v="88458"/>
    </bk>
    <bk>
      <rc t="1" v="88459"/>
    </bk>
    <bk>
      <rc t="1" v="88460"/>
    </bk>
    <bk>
      <rc t="1" v="88461"/>
    </bk>
    <bk>
      <rc t="1" v="88462"/>
    </bk>
    <bk>
      <rc t="1" v="88463"/>
    </bk>
    <bk>
      <rc t="1" v="88464"/>
    </bk>
    <bk>
      <rc t="1" v="88465"/>
    </bk>
    <bk>
      <rc t="1" v="88466"/>
    </bk>
    <bk>
      <rc t="1" v="88467"/>
    </bk>
    <bk>
      <rc t="1" v="88468"/>
    </bk>
    <bk>
      <rc t="1" v="88469"/>
    </bk>
    <bk>
      <rc t="1" v="88470"/>
    </bk>
    <bk>
      <rc t="1" v="88471"/>
    </bk>
    <bk>
      <rc t="1" v="88472"/>
    </bk>
    <bk>
      <rc t="1" v="88473"/>
    </bk>
    <bk>
      <rc t="1" v="88474"/>
    </bk>
    <bk>
      <rc t="1" v="88475"/>
    </bk>
    <bk>
      <rc t="1" v="88476"/>
    </bk>
    <bk>
      <rc t="1" v="88477"/>
    </bk>
    <bk>
      <rc t="1" v="88478"/>
    </bk>
    <bk>
      <rc t="1" v="88479"/>
    </bk>
    <bk>
      <rc t="1" v="88480"/>
    </bk>
    <bk>
      <rc t="1" v="88481"/>
    </bk>
    <bk>
      <rc t="1" v="88482"/>
    </bk>
    <bk>
      <rc t="1" v="88483"/>
    </bk>
    <bk>
      <rc t="1" v="88484"/>
    </bk>
    <bk>
      <rc t="1" v="88485"/>
    </bk>
    <bk>
      <rc t="1" v="88486"/>
    </bk>
    <bk>
      <rc t="1" v="88487"/>
    </bk>
    <bk>
      <rc t="1" v="88488"/>
    </bk>
    <bk>
      <rc t="1" v="88489"/>
    </bk>
    <bk>
      <rc t="1" v="88490"/>
    </bk>
    <bk>
      <rc t="1" v="88491"/>
    </bk>
    <bk>
      <rc t="1" v="88492"/>
    </bk>
    <bk>
      <rc t="1" v="88493"/>
    </bk>
    <bk>
      <rc t="1" v="88494"/>
    </bk>
    <bk>
      <rc t="1" v="88495"/>
    </bk>
    <bk>
      <rc t="1" v="88496"/>
    </bk>
    <bk>
      <rc t="1" v="88497"/>
    </bk>
    <bk>
      <rc t="1" v="88498"/>
    </bk>
    <bk>
      <rc t="1" v="88499"/>
    </bk>
    <bk>
      <rc t="1" v="88500"/>
    </bk>
    <bk>
      <rc t="1" v="88501"/>
    </bk>
    <bk>
      <rc t="1" v="88502"/>
    </bk>
    <bk>
      <rc t="1" v="88503"/>
    </bk>
    <bk>
      <rc t="1" v="88504"/>
    </bk>
    <bk>
      <rc t="1" v="88505"/>
    </bk>
    <bk>
      <rc t="1" v="88506"/>
    </bk>
    <bk>
      <rc t="1" v="88507"/>
    </bk>
    <bk>
      <rc t="1" v="88508"/>
    </bk>
    <bk>
      <rc t="1" v="88509"/>
    </bk>
    <bk>
      <rc t="1" v="88510"/>
    </bk>
    <bk>
      <rc t="1" v="88511"/>
    </bk>
    <bk>
      <rc t="1" v="88512"/>
    </bk>
    <bk>
      <rc t="1" v="88513"/>
    </bk>
    <bk>
      <rc t="1" v="88514"/>
    </bk>
    <bk>
      <rc t="1" v="88515"/>
    </bk>
    <bk>
      <rc t="1" v="88516"/>
    </bk>
    <bk>
      <rc t="1" v="88517"/>
    </bk>
    <bk>
      <rc t="1" v="88518"/>
    </bk>
    <bk>
      <rc t="1" v="88519"/>
    </bk>
    <bk>
      <rc t="1" v="88520"/>
    </bk>
    <bk>
      <rc t="1" v="88521"/>
    </bk>
    <bk>
      <rc t="1" v="88522"/>
    </bk>
    <bk>
      <rc t="1" v="88523"/>
    </bk>
    <bk>
      <rc t="1" v="88524"/>
    </bk>
    <bk>
      <rc t="1" v="88525"/>
    </bk>
    <bk>
      <rc t="1" v="88526"/>
    </bk>
    <bk>
      <rc t="1" v="88527"/>
    </bk>
    <bk>
      <rc t="1" v="88528"/>
    </bk>
    <bk>
      <rc t="1" v="88529"/>
    </bk>
    <bk>
      <rc t="1" v="88530"/>
    </bk>
    <bk>
      <rc t="1" v="88531"/>
    </bk>
    <bk>
      <rc t="1" v="88532"/>
    </bk>
    <bk>
      <rc t="1" v="88533"/>
    </bk>
    <bk>
      <rc t="1" v="88534"/>
    </bk>
    <bk>
      <rc t="1" v="88535"/>
    </bk>
    <bk>
      <rc t="1" v="88536"/>
    </bk>
    <bk>
      <rc t="1" v="88537"/>
    </bk>
    <bk>
      <rc t="1" v="88538"/>
    </bk>
    <bk>
      <rc t="1" v="88539"/>
    </bk>
    <bk>
      <rc t="1" v="88540"/>
    </bk>
    <bk>
      <rc t="1" v="88541"/>
    </bk>
    <bk>
      <rc t="1" v="88542"/>
    </bk>
    <bk>
      <rc t="1" v="88543"/>
    </bk>
    <bk>
      <rc t="1" v="88544"/>
    </bk>
    <bk>
      <rc t="1" v="88545"/>
    </bk>
    <bk>
      <rc t="1" v="88546"/>
    </bk>
    <bk>
      <rc t="1" v="88547"/>
    </bk>
    <bk>
      <rc t="1" v="88548"/>
    </bk>
    <bk>
      <rc t="1" v="88549"/>
    </bk>
    <bk>
      <rc t="1" v="88550"/>
    </bk>
    <bk>
      <rc t="1" v="88551"/>
    </bk>
    <bk>
      <rc t="1" v="88552"/>
    </bk>
    <bk>
      <rc t="1" v="88553"/>
    </bk>
    <bk>
      <rc t="1" v="88554"/>
    </bk>
    <bk>
      <rc t="1" v="88555"/>
    </bk>
    <bk>
      <rc t="1" v="88556"/>
    </bk>
    <bk>
      <rc t="1" v="88557"/>
    </bk>
    <bk>
      <rc t="1" v="88558"/>
    </bk>
    <bk>
      <rc t="1" v="88559"/>
    </bk>
    <bk>
      <rc t="1" v="88560"/>
    </bk>
    <bk>
      <rc t="1" v="88561"/>
    </bk>
    <bk>
      <rc t="1" v="88562"/>
    </bk>
    <bk>
      <rc t="1" v="88563"/>
    </bk>
    <bk>
      <rc t="1" v="88564"/>
    </bk>
    <bk>
      <rc t="1" v="88565"/>
    </bk>
    <bk>
      <rc t="1" v="88566"/>
    </bk>
    <bk>
      <rc t="1" v="88567"/>
    </bk>
    <bk>
      <rc t="1" v="88568"/>
    </bk>
    <bk>
      <rc t="1" v="88569"/>
    </bk>
    <bk>
      <rc t="1" v="88570"/>
    </bk>
    <bk>
      <rc t="1" v="88571"/>
    </bk>
    <bk>
      <rc t="1" v="88572"/>
    </bk>
    <bk>
      <rc t="1" v="88573"/>
    </bk>
    <bk>
      <rc t="1" v="88574"/>
    </bk>
    <bk>
      <rc t="1" v="88575"/>
    </bk>
    <bk>
      <rc t="1" v="88576"/>
    </bk>
    <bk>
      <rc t="1" v="88577"/>
    </bk>
    <bk>
      <rc t="1" v="88578"/>
    </bk>
    <bk>
      <rc t="1" v="88579"/>
    </bk>
    <bk>
      <rc t="1" v="88580"/>
    </bk>
    <bk>
      <rc t="1" v="88581"/>
    </bk>
    <bk>
      <rc t="1" v="88582"/>
    </bk>
    <bk>
      <rc t="1" v="88583"/>
    </bk>
    <bk>
      <rc t="1" v="88584"/>
    </bk>
    <bk>
      <rc t="1" v="88585"/>
    </bk>
    <bk>
      <rc t="1" v="88586"/>
    </bk>
    <bk>
      <rc t="1" v="88587"/>
    </bk>
    <bk>
      <rc t="1" v="88588"/>
    </bk>
    <bk>
      <rc t="1" v="88589"/>
    </bk>
    <bk>
      <rc t="1" v="88590"/>
    </bk>
    <bk>
      <rc t="1" v="88591"/>
    </bk>
    <bk>
      <rc t="1" v="88592"/>
    </bk>
    <bk>
      <rc t="1" v="88593"/>
    </bk>
    <bk>
      <rc t="1" v="88594"/>
    </bk>
    <bk>
      <rc t="1" v="88595"/>
    </bk>
    <bk>
      <rc t="1" v="88596"/>
    </bk>
    <bk>
      <rc t="1" v="88597"/>
    </bk>
    <bk>
      <rc t="1" v="88598"/>
    </bk>
    <bk>
      <rc t="1" v="88599"/>
    </bk>
    <bk>
      <rc t="1" v="88600"/>
    </bk>
    <bk>
      <rc t="1" v="88601"/>
    </bk>
    <bk>
      <rc t="1" v="88602"/>
    </bk>
    <bk>
      <rc t="1" v="88603"/>
    </bk>
    <bk>
      <rc t="1" v="88604"/>
    </bk>
    <bk>
      <rc t="1" v="88605"/>
    </bk>
    <bk>
      <rc t="1" v="88606"/>
    </bk>
    <bk>
      <rc t="1" v="88607"/>
    </bk>
    <bk>
      <rc t="1" v="88608"/>
    </bk>
    <bk>
      <rc t="1" v="88609"/>
    </bk>
    <bk>
      <rc t="1" v="88610"/>
    </bk>
    <bk>
      <rc t="1" v="88611"/>
    </bk>
    <bk>
      <rc t="1" v="88612"/>
    </bk>
    <bk>
      <rc t="1" v="88613"/>
    </bk>
    <bk>
      <rc t="1" v="88614"/>
    </bk>
    <bk>
      <rc t="1" v="88615"/>
    </bk>
    <bk>
      <rc t="1" v="88616"/>
    </bk>
    <bk>
      <rc t="1" v="88617"/>
    </bk>
    <bk>
      <rc t="1" v="88618"/>
    </bk>
    <bk>
      <rc t="1" v="88619"/>
    </bk>
    <bk>
      <rc t="1" v="88620"/>
    </bk>
    <bk>
      <rc t="1" v="88621"/>
    </bk>
    <bk>
      <rc t="1" v="88622"/>
    </bk>
    <bk>
      <rc t="1" v="88623"/>
    </bk>
    <bk>
      <rc t="1" v="88624"/>
    </bk>
    <bk>
      <rc t="1" v="88625"/>
    </bk>
    <bk>
      <rc t="1" v="88626"/>
    </bk>
    <bk>
      <rc t="1" v="88627"/>
    </bk>
    <bk>
      <rc t="1" v="88628"/>
    </bk>
    <bk>
      <rc t="1" v="88629"/>
    </bk>
    <bk>
      <rc t="1" v="88630"/>
    </bk>
    <bk>
      <rc t="1" v="88631"/>
    </bk>
    <bk>
      <rc t="1" v="88632"/>
    </bk>
    <bk>
      <rc t="1" v="88633"/>
    </bk>
    <bk>
      <rc t="1" v="88634"/>
    </bk>
    <bk>
      <rc t="1" v="88635"/>
    </bk>
    <bk>
      <rc t="1" v="88636"/>
    </bk>
    <bk>
      <rc t="1" v="88637"/>
    </bk>
    <bk>
      <rc t="1" v="88638"/>
    </bk>
    <bk>
      <rc t="1" v="88639"/>
    </bk>
    <bk>
      <rc t="1" v="88640"/>
    </bk>
    <bk>
      <rc t="1" v="88641"/>
    </bk>
    <bk>
      <rc t="1" v="88642"/>
    </bk>
    <bk>
      <rc t="1" v="88643"/>
    </bk>
    <bk>
      <rc t="1" v="88644"/>
    </bk>
    <bk>
      <rc t="1" v="88645"/>
    </bk>
    <bk>
      <rc t="1" v="88646"/>
    </bk>
    <bk>
      <rc t="1" v="88647"/>
    </bk>
    <bk>
      <rc t="1" v="88648"/>
    </bk>
    <bk>
      <rc t="1" v="88649"/>
    </bk>
    <bk>
      <rc t="1" v="88650"/>
    </bk>
    <bk>
      <rc t="1" v="88651"/>
    </bk>
    <bk>
      <rc t="1" v="88652"/>
    </bk>
    <bk>
      <rc t="1" v="88653"/>
    </bk>
    <bk>
      <rc t="1" v="88654"/>
    </bk>
    <bk>
      <rc t="1" v="88655"/>
    </bk>
    <bk>
      <rc t="1" v="88656"/>
    </bk>
    <bk>
      <rc t="1" v="88657"/>
    </bk>
    <bk>
      <rc t="1" v="88658"/>
    </bk>
    <bk>
      <rc t="1" v="88659"/>
    </bk>
    <bk>
      <rc t="1" v="88660"/>
    </bk>
    <bk>
      <rc t="1" v="88661"/>
    </bk>
    <bk>
      <rc t="1" v="88662"/>
    </bk>
    <bk>
      <rc t="1" v="88663"/>
    </bk>
    <bk>
      <rc t="1" v="88664"/>
    </bk>
    <bk>
      <rc t="1" v="88665"/>
    </bk>
    <bk>
      <rc t="1" v="88666"/>
    </bk>
    <bk>
      <rc t="1" v="88667"/>
    </bk>
    <bk>
      <rc t="1" v="88668"/>
    </bk>
    <bk>
      <rc t="1" v="88669"/>
    </bk>
    <bk>
      <rc t="1" v="88670"/>
    </bk>
    <bk>
      <rc t="1" v="88671"/>
    </bk>
    <bk>
      <rc t="1" v="88672"/>
    </bk>
    <bk>
      <rc t="1" v="88673"/>
    </bk>
    <bk>
      <rc t="1" v="88674"/>
    </bk>
    <bk>
      <rc t="1" v="88675"/>
    </bk>
    <bk>
      <rc t="1" v="88676"/>
    </bk>
    <bk>
      <rc t="1" v="88677"/>
    </bk>
    <bk>
      <rc t="1" v="88678"/>
    </bk>
    <bk>
      <rc t="1" v="88679"/>
    </bk>
    <bk>
      <rc t="1" v="88680"/>
    </bk>
    <bk>
      <rc t="1" v="88681"/>
    </bk>
    <bk>
      <rc t="1" v="88682"/>
    </bk>
    <bk>
      <rc t="1" v="88683"/>
    </bk>
    <bk>
      <rc t="1" v="88684"/>
    </bk>
    <bk>
      <rc t="1" v="88685"/>
    </bk>
    <bk>
      <rc t="1" v="88686"/>
    </bk>
    <bk>
      <rc t="1" v="88687"/>
    </bk>
    <bk>
      <rc t="1" v="88688"/>
    </bk>
    <bk>
      <rc t="1" v="88689"/>
    </bk>
    <bk>
      <rc t="1" v="88690"/>
    </bk>
    <bk>
      <rc t="1" v="88691"/>
    </bk>
    <bk>
      <rc t="1" v="88692"/>
    </bk>
    <bk>
      <rc t="1" v="88693"/>
    </bk>
    <bk>
      <rc t="1" v="88694"/>
    </bk>
    <bk>
      <rc t="1" v="88695"/>
    </bk>
    <bk>
      <rc t="1" v="88696"/>
    </bk>
    <bk>
      <rc t="1" v="88697"/>
    </bk>
    <bk>
      <rc t="1" v="88698"/>
    </bk>
    <bk>
      <rc t="1" v="88699"/>
    </bk>
    <bk>
      <rc t="1" v="88700"/>
    </bk>
    <bk>
      <rc t="1" v="88701"/>
    </bk>
    <bk>
      <rc t="1" v="88702"/>
    </bk>
    <bk>
      <rc t="1" v="88703"/>
    </bk>
    <bk>
      <rc t="1" v="88704"/>
    </bk>
    <bk>
      <rc t="1" v="88705"/>
    </bk>
    <bk>
      <rc t="1" v="88706"/>
    </bk>
    <bk>
      <rc t="1" v="88707"/>
    </bk>
    <bk>
      <rc t="1" v="88708"/>
    </bk>
    <bk>
      <rc t="1" v="88709"/>
    </bk>
    <bk>
      <rc t="1" v="88710"/>
    </bk>
    <bk>
      <rc t="1" v="88711"/>
    </bk>
    <bk>
      <rc t="1" v="88712"/>
    </bk>
    <bk>
      <rc t="1" v="88713"/>
    </bk>
    <bk>
      <rc t="1" v="88714"/>
    </bk>
    <bk>
      <rc t="1" v="88715"/>
    </bk>
    <bk>
      <rc t="1" v="88716"/>
    </bk>
    <bk>
      <rc t="1" v="88717"/>
    </bk>
    <bk>
      <rc t="1" v="88718"/>
    </bk>
    <bk>
      <rc t="1" v="88719"/>
    </bk>
    <bk>
      <rc t="1" v="88720"/>
    </bk>
    <bk>
      <rc t="1" v="88721"/>
    </bk>
    <bk>
      <rc t="1" v="88722"/>
    </bk>
    <bk>
      <rc t="1" v="88723"/>
    </bk>
    <bk>
      <rc t="1" v="88724"/>
    </bk>
    <bk>
      <rc t="1" v="88725"/>
    </bk>
    <bk>
      <rc t="1" v="88726"/>
    </bk>
    <bk>
      <rc t="1" v="88727"/>
    </bk>
    <bk>
      <rc t="1" v="88728"/>
    </bk>
    <bk>
      <rc t="1" v="88729"/>
    </bk>
    <bk>
      <rc t="1" v="88730"/>
    </bk>
    <bk>
      <rc t="1" v="88731"/>
    </bk>
    <bk>
      <rc t="1" v="88732"/>
    </bk>
    <bk>
      <rc t="1" v="88733"/>
    </bk>
    <bk>
      <rc t="1" v="88734"/>
    </bk>
    <bk>
      <rc t="1" v="88735"/>
    </bk>
    <bk>
      <rc t="1" v="88736"/>
    </bk>
    <bk>
      <rc t="1" v="88737"/>
    </bk>
    <bk>
      <rc t="1" v="88738"/>
    </bk>
    <bk>
      <rc t="1" v="88739"/>
    </bk>
    <bk>
      <rc t="1" v="88740"/>
    </bk>
    <bk>
      <rc t="1" v="88741"/>
    </bk>
    <bk>
      <rc t="1" v="88742"/>
    </bk>
    <bk>
      <rc t="1" v="88743"/>
    </bk>
    <bk>
      <rc t="1" v="88744"/>
    </bk>
    <bk>
      <rc t="1" v="88745"/>
    </bk>
    <bk>
      <rc t="1" v="88746"/>
    </bk>
    <bk>
      <rc t="1" v="88747"/>
    </bk>
    <bk>
      <rc t="1" v="88748"/>
    </bk>
    <bk>
      <rc t="1" v="88749"/>
    </bk>
    <bk>
      <rc t="1" v="88750"/>
    </bk>
    <bk>
      <rc t="1" v="88751"/>
    </bk>
    <bk>
      <rc t="1" v="88752"/>
    </bk>
    <bk>
      <rc t="1" v="88753"/>
    </bk>
    <bk>
      <rc t="1" v="88754"/>
    </bk>
    <bk>
      <rc t="1" v="88755"/>
    </bk>
    <bk>
      <rc t="1" v="88756"/>
    </bk>
    <bk>
      <rc t="1" v="88757"/>
    </bk>
    <bk>
      <rc t="1" v="88758"/>
    </bk>
    <bk>
      <rc t="1" v="88759"/>
    </bk>
    <bk>
      <rc t="1" v="88760"/>
    </bk>
    <bk>
      <rc t="1" v="88761"/>
    </bk>
    <bk>
      <rc t="1" v="88762"/>
    </bk>
    <bk>
      <rc t="1" v="88763"/>
    </bk>
    <bk>
      <rc t="1" v="88764"/>
    </bk>
    <bk>
      <rc t="1" v="88765"/>
    </bk>
    <bk>
      <rc t="1" v="88766"/>
    </bk>
    <bk>
      <rc t="1" v="88767"/>
    </bk>
    <bk>
      <rc t="1" v="88768"/>
    </bk>
    <bk>
      <rc t="1" v="88769"/>
    </bk>
    <bk>
      <rc t="1" v="88770"/>
    </bk>
    <bk>
      <rc t="1" v="88771"/>
    </bk>
    <bk>
      <rc t="1" v="88772"/>
    </bk>
    <bk>
      <rc t="1" v="88773"/>
    </bk>
    <bk>
      <rc t="1" v="88774"/>
    </bk>
    <bk>
      <rc t="1" v="88775"/>
    </bk>
    <bk>
      <rc t="1" v="88776"/>
    </bk>
    <bk>
      <rc t="1" v="88777"/>
    </bk>
    <bk>
      <rc t="1" v="88778"/>
    </bk>
    <bk>
      <rc t="1" v="88779"/>
    </bk>
    <bk>
      <rc t="1" v="88780"/>
    </bk>
    <bk>
      <rc t="1" v="88781"/>
    </bk>
    <bk>
      <rc t="1" v="88782"/>
    </bk>
    <bk>
      <rc t="1" v="88783"/>
    </bk>
    <bk>
      <rc t="1" v="88784"/>
    </bk>
    <bk>
      <rc t="1" v="88785"/>
    </bk>
    <bk>
      <rc t="1" v="88786"/>
    </bk>
    <bk>
      <rc t="1" v="88787"/>
    </bk>
    <bk>
      <rc t="1" v="88788"/>
    </bk>
    <bk>
      <rc t="1" v="88789"/>
    </bk>
    <bk>
      <rc t="1" v="88790"/>
    </bk>
    <bk>
      <rc t="1" v="88791"/>
    </bk>
    <bk>
      <rc t="1" v="88792"/>
    </bk>
    <bk>
      <rc t="1" v="88793"/>
    </bk>
    <bk>
      <rc t="1" v="88794"/>
    </bk>
    <bk>
      <rc t="1" v="88795"/>
    </bk>
    <bk>
      <rc t="1" v="88796"/>
    </bk>
    <bk>
      <rc t="1" v="88797"/>
    </bk>
    <bk>
      <rc t="1" v="88798"/>
    </bk>
    <bk>
      <rc t="1" v="88799"/>
    </bk>
    <bk>
      <rc t="1" v="88800"/>
    </bk>
    <bk>
      <rc t="1" v="88801"/>
    </bk>
    <bk>
      <rc t="1" v="88802"/>
    </bk>
    <bk>
      <rc t="1" v="88803"/>
    </bk>
    <bk>
      <rc t="1" v="88804"/>
    </bk>
    <bk>
      <rc t="1" v="88805"/>
    </bk>
    <bk>
      <rc t="1" v="88806"/>
    </bk>
    <bk>
      <rc t="1" v="88807"/>
    </bk>
    <bk>
      <rc t="1" v="88808"/>
    </bk>
    <bk>
      <rc t="1" v="88809"/>
    </bk>
    <bk>
      <rc t="1" v="88810"/>
    </bk>
    <bk>
      <rc t="1" v="88811"/>
    </bk>
    <bk>
      <rc t="1" v="88812"/>
    </bk>
    <bk>
      <rc t="1" v="88813"/>
    </bk>
    <bk>
      <rc t="1" v="88814"/>
    </bk>
    <bk>
      <rc t="1" v="88815"/>
    </bk>
    <bk>
      <rc t="1" v="88816"/>
    </bk>
    <bk>
      <rc t="1" v="88817"/>
    </bk>
    <bk>
      <rc t="1" v="88818"/>
    </bk>
    <bk>
      <rc t="1" v="88819"/>
    </bk>
    <bk>
      <rc t="1" v="88820"/>
    </bk>
    <bk>
      <rc t="1" v="88821"/>
    </bk>
    <bk>
      <rc t="1" v="88822"/>
    </bk>
    <bk>
      <rc t="1" v="88823"/>
    </bk>
    <bk>
      <rc t="1" v="88824"/>
    </bk>
    <bk>
      <rc t="1" v="88825"/>
    </bk>
    <bk>
      <rc t="1" v="88826"/>
    </bk>
    <bk>
      <rc t="1" v="88827"/>
    </bk>
    <bk>
      <rc t="1" v="88828"/>
    </bk>
    <bk>
      <rc t="1" v="88829"/>
    </bk>
    <bk>
      <rc t="1" v="88830"/>
    </bk>
    <bk>
      <rc t="1" v="88831"/>
    </bk>
    <bk>
      <rc t="1" v="88832"/>
    </bk>
    <bk>
      <rc t="1" v="88833"/>
    </bk>
    <bk>
      <rc t="1" v="88834"/>
    </bk>
    <bk>
      <rc t="1" v="88835"/>
    </bk>
    <bk>
      <rc t="1" v="88836"/>
    </bk>
    <bk>
      <rc t="1" v="88837"/>
    </bk>
    <bk>
      <rc t="1" v="88838"/>
    </bk>
    <bk>
      <rc t="1" v="88839"/>
    </bk>
    <bk>
      <rc t="1" v="88840"/>
    </bk>
    <bk>
      <rc t="1" v="88841"/>
    </bk>
    <bk>
      <rc t="1" v="88842"/>
    </bk>
    <bk>
      <rc t="1" v="88843"/>
    </bk>
    <bk>
      <rc t="1" v="88844"/>
    </bk>
    <bk>
      <rc t="1" v="88845"/>
    </bk>
    <bk>
      <rc t="1" v="88846"/>
    </bk>
    <bk>
      <rc t="1" v="88847"/>
    </bk>
    <bk>
      <rc t="1" v="88848"/>
    </bk>
    <bk>
      <rc t="1" v="88849"/>
    </bk>
    <bk>
      <rc t="1" v="88850"/>
    </bk>
    <bk>
      <rc t="1" v="88851"/>
    </bk>
    <bk>
      <rc t="1" v="88852"/>
    </bk>
    <bk>
      <rc t="1" v="88853"/>
    </bk>
    <bk>
      <rc t="1" v="88854"/>
    </bk>
    <bk>
      <rc t="1" v="88855"/>
    </bk>
    <bk>
      <rc t="1" v="88856"/>
    </bk>
    <bk>
      <rc t="1" v="88857"/>
    </bk>
    <bk>
      <rc t="1" v="88858"/>
    </bk>
    <bk>
      <rc t="1" v="88859"/>
    </bk>
    <bk>
      <rc t="1" v="88860"/>
    </bk>
    <bk>
      <rc t="1" v="88861"/>
    </bk>
    <bk>
      <rc t="1" v="88862"/>
    </bk>
    <bk>
      <rc t="1" v="88863"/>
    </bk>
    <bk>
      <rc t="1" v="88864"/>
    </bk>
    <bk>
      <rc t="1" v="88865"/>
    </bk>
    <bk>
      <rc t="1" v="88866"/>
    </bk>
    <bk>
      <rc t="1" v="88867"/>
    </bk>
    <bk>
      <rc t="1" v="88868"/>
    </bk>
    <bk>
      <rc t="1" v="88869"/>
    </bk>
    <bk>
      <rc t="1" v="88870"/>
    </bk>
    <bk>
      <rc t="1" v="88871"/>
    </bk>
    <bk>
      <rc t="1" v="88872"/>
    </bk>
    <bk>
      <rc t="1" v="88873"/>
    </bk>
    <bk>
      <rc t="1" v="88874"/>
    </bk>
    <bk>
      <rc t="1" v="88875"/>
    </bk>
    <bk>
      <rc t="1" v="88876"/>
    </bk>
    <bk>
      <rc t="1" v="88877"/>
    </bk>
    <bk>
      <rc t="1" v="88878"/>
    </bk>
    <bk>
      <rc t="1" v="88879"/>
    </bk>
    <bk>
      <rc t="1" v="88880"/>
    </bk>
    <bk>
      <rc t="1" v="88881"/>
    </bk>
    <bk>
      <rc t="1" v="88882"/>
    </bk>
    <bk>
      <rc t="1" v="88883"/>
    </bk>
    <bk>
      <rc t="1" v="88884"/>
    </bk>
    <bk>
      <rc t="1" v="88885"/>
    </bk>
    <bk>
      <rc t="1" v="88886"/>
    </bk>
    <bk>
      <rc t="1" v="88887"/>
    </bk>
    <bk>
      <rc t="1" v="88888"/>
    </bk>
    <bk>
      <rc t="1" v="88889"/>
    </bk>
    <bk>
      <rc t="1" v="88890"/>
    </bk>
    <bk>
      <rc t="1" v="88891"/>
    </bk>
    <bk>
      <rc t="1" v="88892"/>
    </bk>
    <bk>
      <rc t="1" v="88893"/>
    </bk>
    <bk>
      <rc t="1" v="88894"/>
    </bk>
    <bk>
      <rc t="1" v="88895"/>
    </bk>
    <bk>
      <rc t="1" v="88896"/>
    </bk>
    <bk>
      <rc t="1" v="88897"/>
    </bk>
    <bk>
      <rc t="1" v="88898"/>
    </bk>
    <bk>
      <rc t="1" v="88899"/>
    </bk>
    <bk>
      <rc t="1" v="88900"/>
    </bk>
    <bk>
      <rc t="1" v="88901"/>
    </bk>
    <bk>
      <rc t="1" v="88902"/>
    </bk>
    <bk>
      <rc t="1" v="88903"/>
    </bk>
    <bk>
      <rc t="1" v="88904"/>
    </bk>
    <bk>
      <rc t="1" v="88905"/>
    </bk>
    <bk>
      <rc t="1" v="88906"/>
    </bk>
    <bk>
      <rc t="1" v="88907"/>
    </bk>
    <bk>
      <rc t="1" v="88908"/>
    </bk>
    <bk>
      <rc t="1" v="88909"/>
    </bk>
    <bk>
      <rc t="1" v="88910"/>
    </bk>
    <bk>
      <rc t="1" v="88911"/>
    </bk>
    <bk>
      <rc t="1" v="88912"/>
    </bk>
    <bk>
      <rc t="1" v="88913"/>
    </bk>
    <bk>
      <rc t="1" v="88914"/>
    </bk>
    <bk>
      <rc t="1" v="88915"/>
    </bk>
    <bk>
      <rc t="1" v="88916"/>
    </bk>
    <bk>
      <rc t="1" v="88917"/>
    </bk>
    <bk>
      <rc t="1" v="88918"/>
    </bk>
    <bk>
      <rc t="1" v="88919"/>
    </bk>
    <bk>
      <rc t="1" v="88920"/>
    </bk>
    <bk>
      <rc t="1" v="88921"/>
    </bk>
    <bk>
      <rc t="1" v="88922"/>
    </bk>
    <bk>
      <rc t="1" v="88923"/>
    </bk>
    <bk>
      <rc t="1" v="88924"/>
    </bk>
    <bk>
      <rc t="1" v="88925"/>
    </bk>
    <bk>
      <rc t="1" v="88926"/>
    </bk>
    <bk>
      <rc t="1" v="88927"/>
    </bk>
    <bk>
      <rc t="1" v="88928"/>
    </bk>
    <bk>
      <rc t="1" v="88929"/>
    </bk>
    <bk>
      <rc t="1" v="88930"/>
    </bk>
    <bk>
      <rc t="1" v="88931"/>
    </bk>
    <bk>
      <rc t="1" v="88932"/>
    </bk>
    <bk>
      <rc t="1" v="88933"/>
    </bk>
    <bk>
      <rc t="1" v="88934"/>
    </bk>
    <bk>
      <rc t="1" v="88935"/>
    </bk>
    <bk>
      <rc t="1" v="88936"/>
    </bk>
    <bk>
      <rc t="1" v="88937"/>
    </bk>
    <bk>
      <rc t="1" v="88938"/>
    </bk>
    <bk>
      <rc t="1" v="88939"/>
    </bk>
    <bk>
      <rc t="1" v="88940"/>
    </bk>
    <bk>
      <rc t="1" v="88941"/>
    </bk>
    <bk>
      <rc t="1" v="88942"/>
    </bk>
    <bk>
      <rc t="1" v="88943"/>
    </bk>
    <bk>
      <rc t="1" v="88944"/>
    </bk>
    <bk>
      <rc t="1" v="88945"/>
    </bk>
    <bk>
      <rc t="1" v="88946"/>
    </bk>
    <bk>
      <rc t="1" v="88947"/>
    </bk>
    <bk>
      <rc t="1" v="88948"/>
    </bk>
    <bk>
      <rc t="1" v="88949"/>
    </bk>
    <bk>
      <rc t="1" v="88950"/>
    </bk>
    <bk>
      <rc t="1" v="88951"/>
    </bk>
    <bk>
      <rc t="1" v="88952"/>
    </bk>
    <bk>
      <rc t="1" v="88953"/>
    </bk>
    <bk>
      <rc t="1" v="88954"/>
    </bk>
    <bk>
      <rc t="1" v="88955"/>
    </bk>
    <bk>
      <rc t="1" v="88956"/>
    </bk>
    <bk>
      <rc t="1" v="88957"/>
    </bk>
    <bk>
      <rc t="1" v="88958"/>
    </bk>
    <bk>
      <rc t="1" v="88959"/>
    </bk>
    <bk>
      <rc t="1" v="88960"/>
    </bk>
    <bk>
      <rc t="1" v="88961"/>
    </bk>
    <bk>
      <rc t="1" v="88962"/>
    </bk>
    <bk>
      <rc t="1" v="88963"/>
    </bk>
    <bk>
      <rc t="1" v="88964"/>
    </bk>
    <bk>
      <rc t="1" v="88965"/>
    </bk>
    <bk>
      <rc t="1" v="88966"/>
    </bk>
    <bk>
      <rc t="1" v="88967"/>
    </bk>
    <bk>
      <rc t="1" v="88968"/>
    </bk>
    <bk>
      <rc t="1" v="88969"/>
    </bk>
    <bk>
      <rc t="1" v="88970"/>
    </bk>
    <bk>
      <rc t="1" v="88971"/>
    </bk>
    <bk>
      <rc t="1" v="88972"/>
    </bk>
    <bk>
      <rc t="1" v="88973"/>
    </bk>
    <bk>
      <rc t="1" v="88974"/>
    </bk>
    <bk>
      <rc t="1" v="88975"/>
    </bk>
    <bk>
      <rc t="1" v="88976"/>
    </bk>
    <bk>
      <rc t="1" v="88977"/>
    </bk>
    <bk>
      <rc t="1" v="88978"/>
    </bk>
    <bk>
      <rc t="1" v="88979"/>
    </bk>
    <bk>
      <rc t="1" v="88980"/>
    </bk>
    <bk>
      <rc t="1" v="88981"/>
    </bk>
    <bk>
      <rc t="1" v="88982"/>
    </bk>
    <bk>
      <rc t="1" v="88983"/>
    </bk>
    <bk>
      <rc t="1" v="88984"/>
    </bk>
    <bk>
      <rc t="1" v="88985"/>
    </bk>
    <bk>
      <rc t="1" v="88986"/>
    </bk>
    <bk>
      <rc t="1" v="88987"/>
    </bk>
    <bk>
      <rc t="1" v="88988"/>
    </bk>
    <bk>
      <rc t="1" v="88989"/>
    </bk>
    <bk>
      <rc t="1" v="88990"/>
    </bk>
    <bk>
      <rc t="1" v="88991"/>
    </bk>
    <bk>
      <rc t="1" v="88992"/>
    </bk>
    <bk>
      <rc t="1" v="88993"/>
    </bk>
    <bk>
      <rc t="1" v="88994"/>
    </bk>
    <bk>
      <rc t="1" v="88995"/>
    </bk>
    <bk>
      <rc t="1" v="88996"/>
    </bk>
    <bk>
      <rc t="1" v="88997"/>
    </bk>
    <bk>
      <rc t="1" v="88998"/>
    </bk>
    <bk>
      <rc t="1" v="88999"/>
    </bk>
    <bk>
      <rc t="1" v="89000"/>
    </bk>
    <bk>
      <rc t="1" v="89001"/>
    </bk>
    <bk>
      <rc t="1" v="89002"/>
    </bk>
    <bk>
      <rc t="1" v="89003"/>
    </bk>
    <bk>
      <rc t="1" v="89004"/>
    </bk>
    <bk>
      <rc t="1" v="89005"/>
    </bk>
    <bk>
      <rc t="1" v="89006"/>
    </bk>
    <bk>
      <rc t="1" v="89007"/>
    </bk>
    <bk>
      <rc t="1" v="89008"/>
    </bk>
    <bk>
      <rc t="1" v="89009"/>
    </bk>
    <bk>
      <rc t="1" v="89010"/>
    </bk>
    <bk>
      <rc t="1" v="89011"/>
    </bk>
    <bk>
      <rc t="1" v="89012"/>
    </bk>
    <bk>
      <rc t="1" v="89013"/>
    </bk>
    <bk>
      <rc t="1" v="89014"/>
    </bk>
    <bk>
      <rc t="1" v="89015"/>
    </bk>
    <bk>
      <rc t="1" v="89016"/>
    </bk>
    <bk>
      <rc t="1" v="89017"/>
    </bk>
    <bk>
      <rc t="1" v="89018"/>
    </bk>
    <bk>
      <rc t="1" v="89019"/>
    </bk>
    <bk>
      <rc t="1" v="89020"/>
    </bk>
    <bk>
      <rc t="1" v="89021"/>
    </bk>
    <bk>
      <rc t="1" v="89022"/>
    </bk>
    <bk>
      <rc t="1" v="89023"/>
    </bk>
    <bk>
      <rc t="1" v="89024"/>
    </bk>
    <bk>
      <rc t="1" v="89025"/>
    </bk>
    <bk>
      <rc t="1" v="89026"/>
    </bk>
    <bk>
      <rc t="1" v="89027"/>
    </bk>
    <bk>
      <rc t="1" v="89028"/>
    </bk>
    <bk>
      <rc t="1" v="89029"/>
    </bk>
    <bk>
      <rc t="1" v="89030"/>
    </bk>
    <bk>
      <rc t="1" v="89031"/>
    </bk>
    <bk>
      <rc t="1" v="89032"/>
    </bk>
    <bk>
      <rc t="1" v="89033"/>
    </bk>
    <bk>
      <rc t="1" v="89034"/>
    </bk>
    <bk>
      <rc t="1" v="89035"/>
    </bk>
    <bk>
      <rc t="1" v="89036"/>
    </bk>
    <bk>
      <rc t="1" v="89037"/>
    </bk>
    <bk>
      <rc t="1" v="89038"/>
    </bk>
    <bk>
      <rc t="1" v="89039"/>
    </bk>
    <bk>
      <rc t="1" v="89040"/>
    </bk>
    <bk>
      <rc t="1" v="89041"/>
    </bk>
    <bk>
      <rc t="1" v="89042"/>
    </bk>
    <bk>
      <rc t="1" v="89043"/>
    </bk>
    <bk>
      <rc t="1" v="89044"/>
    </bk>
    <bk>
      <rc t="1" v="89045"/>
    </bk>
    <bk>
      <rc t="1" v="89046"/>
    </bk>
    <bk>
      <rc t="1" v="89047"/>
    </bk>
    <bk>
      <rc t="1" v="89048"/>
    </bk>
    <bk>
      <rc t="1" v="89049"/>
    </bk>
    <bk>
      <rc t="1" v="89050"/>
    </bk>
    <bk>
      <rc t="1" v="89051"/>
    </bk>
    <bk>
      <rc t="1" v="89052"/>
    </bk>
    <bk>
      <rc t="1" v="89053"/>
    </bk>
    <bk>
      <rc t="1" v="89054"/>
    </bk>
    <bk>
      <rc t="1" v="89055"/>
    </bk>
    <bk>
      <rc t="1" v="89056"/>
    </bk>
    <bk>
      <rc t="1" v="89057"/>
    </bk>
    <bk>
      <rc t="1" v="89058"/>
    </bk>
    <bk>
      <rc t="1" v="89059"/>
    </bk>
    <bk>
      <rc t="1" v="89060"/>
    </bk>
    <bk>
      <rc t="1" v="89061"/>
    </bk>
    <bk>
      <rc t="1" v="89062"/>
    </bk>
    <bk>
      <rc t="1" v="89063"/>
    </bk>
    <bk>
      <rc t="1" v="89064"/>
    </bk>
    <bk>
      <rc t="1" v="89065"/>
    </bk>
    <bk>
      <rc t="1" v="89066"/>
    </bk>
    <bk>
      <rc t="1" v="89067"/>
    </bk>
    <bk>
      <rc t="1" v="89068"/>
    </bk>
    <bk>
      <rc t="1" v="89069"/>
    </bk>
    <bk>
      <rc t="1" v="89070"/>
    </bk>
    <bk>
      <rc t="1" v="89071"/>
    </bk>
    <bk>
      <rc t="1" v="89072"/>
    </bk>
    <bk>
      <rc t="1" v="89073"/>
    </bk>
    <bk>
      <rc t="1" v="89074"/>
    </bk>
    <bk>
      <rc t="1" v="89075"/>
    </bk>
    <bk>
      <rc t="1" v="89076"/>
    </bk>
    <bk>
      <rc t="1" v="89077"/>
    </bk>
    <bk>
      <rc t="1" v="89078"/>
    </bk>
    <bk>
      <rc t="1" v="89079"/>
    </bk>
    <bk>
      <rc t="1" v="89080"/>
    </bk>
    <bk>
      <rc t="1" v="89081"/>
    </bk>
    <bk>
      <rc t="1" v="89082"/>
    </bk>
    <bk>
      <rc t="1" v="89083"/>
    </bk>
    <bk>
      <rc t="1" v="89084"/>
    </bk>
    <bk>
      <rc t="1" v="89085"/>
    </bk>
    <bk>
      <rc t="1" v="89086"/>
    </bk>
    <bk>
      <rc t="1" v="89087"/>
    </bk>
    <bk>
      <rc t="1" v="89088"/>
    </bk>
    <bk>
      <rc t="1" v="89089"/>
    </bk>
    <bk>
      <rc t="1" v="89090"/>
    </bk>
    <bk>
      <rc t="1" v="89091"/>
    </bk>
    <bk>
      <rc t="1" v="89092"/>
    </bk>
    <bk>
      <rc t="1" v="89093"/>
    </bk>
    <bk>
      <rc t="1" v="89094"/>
    </bk>
    <bk>
      <rc t="1" v="89095"/>
    </bk>
    <bk>
      <rc t="1" v="89096"/>
    </bk>
    <bk>
      <rc t="1" v="89097"/>
    </bk>
    <bk>
      <rc t="1" v="89098"/>
    </bk>
    <bk>
      <rc t="1" v="89099"/>
    </bk>
    <bk>
      <rc t="1" v="89100"/>
    </bk>
    <bk>
      <rc t="1" v="89101"/>
    </bk>
    <bk>
      <rc t="1" v="89102"/>
    </bk>
    <bk>
      <rc t="1" v="89103"/>
    </bk>
    <bk>
      <rc t="1" v="89104"/>
    </bk>
    <bk>
      <rc t="1" v="89105"/>
    </bk>
    <bk>
      <rc t="1" v="89106"/>
    </bk>
    <bk>
      <rc t="1" v="89107"/>
    </bk>
    <bk>
      <rc t="1" v="89108"/>
    </bk>
    <bk>
      <rc t="1" v="89109"/>
    </bk>
    <bk>
      <rc t="1" v="89110"/>
    </bk>
    <bk>
      <rc t="1" v="89111"/>
    </bk>
    <bk>
      <rc t="1" v="89112"/>
    </bk>
    <bk>
      <rc t="1" v="89113"/>
    </bk>
    <bk>
      <rc t="1" v="89114"/>
    </bk>
    <bk>
      <rc t="1" v="89115"/>
    </bk>
    <bk>
      <rc t="1" v="89116"/>
    </bk>
    <bk>
      <rc t="1" v="89117"/>
    </bk>
    <bk>
      <rc t="1" v="89118"/>
    </bk>
    <bk>
      <rc t="1" v="89119"/>
    </bk>
    <bk>
      <rc t="1" v="89120"/>
    </bk>
    <bk>
      <rc t="1" v="89121"/>
    </bk>
    <bk>
      <rc t="1" v="89122"/>
    </bk>
    <bk>
      <rc t="1" v="89123"/>
    </bk>
    <bk>
      <rc t="1" v="89124"/>
    </bk>
    <bk>
      <rc t="1" v="89125"/>
    </bk>
    <bk>
      <rc t="1" v="89126"/>
    </bk>
    <bk>
      <rc t="1" v="89127"/>
    </bk>
    <bk>
      <rc t="1" v="89128"/>
    </bk>
    <bk>
      <rc t="1" v="89129"/>
    </bk>
    <bk>
      <rc t="1" v="89130"/>
    </bk>
    <bk>
      <rc t="1" v="89131"/>
    </bk>
    <bk>
      <rc t="1" v="89132"/>
    </bk>
    <bk>
      <rc t="1" v="89133"/>
    </bk>
    <bk>
      <rc t="1" v="89134"/>
    </bk>
    <bk>
      <rc t="1" v="89135"/>
    </bk>
    <bk>
      <rc t="1" v="89136"/>
    </bk>
    <bk>
      <rc t="1" v="89137"/>
    </bk>
    <bk>
      <rc t="1" v="89138"/>
    </bk>
    <bk>
      <rc t="1" v="89139"/>
    </bk>
    <bk>
      <rc t="1" v="89140"/>
    </bk>
    <bk>
      <rc t="1" v="89141"/>
    </bk>
    <bk>
      <rc t="1" v="89142"/>
    </bk>
    <bk>
      <rc t="1" v="89143"/>
    </bk>
    <bk>
      <rc t="1" v="89144"/>
    </bk>
    <bk>
      <rc t="1" v="89145"/>
    </bk>
    <bk>
      <rc t="1" v="89146"/>
    </bk>
    <bk>
      <rc t="1" v="89147"/>
    </bk>
    <bk>
      <rc t="1" v="89148"/>
    </bk>
    <bk>
      <rc t="1" v="89149"/>
    </bk>
    <bk>
      <rc t="1" v="89150"/>
    </bk>
    <bk>
      <rc t="1" v="89151"/>
    </bk>
    <bk>
      <rc t="1" v="89152"/>
    </bk>
    <bk>
      <rc t="1" v="89153"/>
    </bk>
    <bk>
      <rc t="1" v="89154"/>
    </bk>
    <bk>
      <rc t="1" v="89155"/>
    </bk>
    <bk>
      <rc t="1" v="89156"/>
    </bk>
    <bk>
      <rc t="1" v="89157"/>
    </bk>
    <bk>
      <rc t="1" v="89158"/>
    </bk>
    <bk>
      <rc t="1" v="89159"/>
    </bk>
    <bk>
      <rc t="1" v="89160"/>
    </bk>
    <bk>
      <rc t="1" v="89161"/>
    </bk>
    <bk>
      <rc t="1" v="89162"/>
    </bk>
    <bk>
      <rc t="1" v="89163"/>
    </bk>
    <bk>
      <rc t="1" v="89164"/>
    </bk>
    <bk>
      <rc t="1" v="89165"/>
    </bk>
    <bk>
      <rc t="1" v="89166"/>
    </bk>
    <bk>
      <rc t="1" v="89167"/>
    </bk>
    <bk>
      <rc t="1" v="89168"/>
    </bk>
    <bk>
      <rc t="1" v="89169"/>
    </bk>
    <bk>
      <rc t="1" v="89170"/>
    </bk>
    <bk>
      <rc t="1" v="89171"/>
    </bk>
    <bk>
      <rc t="1" v="89172"/>
    </bk>
    <bk>
      <rc t="1" v="89173"/>
    </bk>
    <bk>
      <rc t="1" v="89174"/>
    </bk>
    <bk>
      <rc t="1" v="89175"/>
    </bk>
    <bk>
      <rc t="1" v="89176"/>
    </bk>
    <bk>
      <rc t="1" v="89177"/>
    </bk>
    <bk>
      <rc t="1" v="89178"/>
    </bk>
    <bk>
      <rc t="1" v="89179"/>
    </bk>
    <bk>
      <rc t="1" v="89180"/>
    </bk>
    <bk>
      <rc t="1" v="89181"/>
    </bk>
    <bk>
      <rc t="1" v="89182"/>
    </bk>
    <bk>
      <rc t="1" v="89183"/>
    </bk>
    <bk>
      <rc t="1" v="89184"/>
    </bk>
    <bk>
      <rc t="1" v="89185"/>
    </bk>
    <bk>
      <rc t="1" v="89186"/>
    </bk>
    <bk>
      <rc t="1" v="89187"/>
    </bk>
    <bk>
      <rc t="1" v="89188"/>
    </bk>
    <bk>
      <rc t="1" v="89189"/>
    </bk>
    <bk>
      <rc t="1" v="89190"/>
    </bk>
    <bk>
      <rc t="1" v="89191"/>
    </bk>
    <bk>
      <rc t="1" v="89192"/>
    </bk>
    <bk>
      <rc t="1" v="89193"/>
    </bk>
    <bk>
      <rc t="1" v="89194"/>
    </bk>
    <bk>
      <rc t="1" v="89195"/>
    </bk>
    <bk>
      <rc t="1" v="89196"/>
    </bk>
    <bk>
      <rc t="1" v="89197"/>
    </bk>
    <bk>
      <rc t="1" v="89198"/>
    </bk>
    <bk>
      <rc t="1" v="89199"/>
    </bk>
    <bk>
      <rc t="1" v="89200"/>
    </bk>
    <bk>
      <rc t="1" v="89201"/>
    </bk>
    <bk>
      <rc t="1" v="89202"/>
    </bk>
    <bk>
      <rc t="1" v="89203"/>
    </bk>
    <bk>
      <rc t="1" v="89204"/>
    </bk>
    <bk>
      <rc t="1" v="89205"/>
    </bk>
    <bk>
      <rc t="1" v="89206"/>
    </bk>
    <bk>
      <rc t="1" v="89207"/>
    </bk>
    <bk>
      <rc t="1" v="89208"/>
    </bk>
    <bk>
      <rc t="1" v="89209"/>
    </bk>
    <bk>
      <rc t="1" v="89210"/>
    </bk>
    <bk>
      <rc t="1" v="89211"/>
    </bk>
    <bk>
      <rc t="1" v="89212"/>
    </bk>
    <bk>
      <rc t="1" v="89213"/>
    </bk>
    <bk>
      <rc t="1" v="89214"/>
    </bk>
    <bk>
      <rc t="1" v="89215"/>
    </bk>
    <bk>
      <rc t="1" v="89216"/>
    </bk>
    <bk>
      <rc t="1" v="89217"/>
    </bk>
    <bk>
      <rc t="1" v="89218"/>
    </bk>
    <bk>
      <rc t="1" v="89219"/>
    </bk>
    <bk>
      <rc t="1" v="89220"/>
    </bk>
    <bk>
      <rc t="1" v="89221"/>
    </bk>
    <bk>
      <rc t="1" v="89222"/>
    </bk>
    <bk>
      <rc t="1" v="89223"/>
    </bk>
    <bk>
      <rc t="1" v="89224"/>
    </bk>
    <bk>
      <rc t="1" v="89225"/>
    </bk>
    <bk>
      <rc t="1" v="89226"/>
    </bk>
    <bk>
      <rc t="1" v="89227"/>
    </bk>
    <bk>
      <rc t="1" v="89228"/>
    </bk>
    <bk>
      <rc t="1" v="89229"/>
    </bk>
    <bk>
      <rc t="1" v="89230"/>
    </bk>
    <bk>
      <rc t="1" v="89231"/>
    </bk>
    <bk>
      <rc t="1" v="89232"/>
    </bk>
    <bk>
      <rc t="1" v="89233"/>
    </bk>
    <bk>
      <rc t="1" v="89234"/>
    </bk>
    <bk>
      <rc t="1" v="89235"/>
    </bk>
    <bk>
      <rc t="1" v="89236"/>
    </bk>
    <bk>
      <rc t="1" v="89237"/>
    </bk>
    <bk>
      <rc t="1" v="89238"/>
    </bk>
    <bk>
      <rc t="1" v="89239"/>
    </bk>
    <bk>
      <rc t="1" v="89240"/>
    </bk>
    <bk>
      <rc t="1" v="89241"/>
    </bk>
    <bk>
      <rc t="1" v="89242"/>
    </bk>
    <bk>
      <rc t="1" v="89243"/>
    </bk>
    <bk>
      <rc t="1" v="89244"/>
    </bk>
    <bk>
      <rc t="1" v="89245"/>
    </bk>
    <bk>
      <rc t="1" v="89246"/>
    </bk>
    <bk>
      <rc t="1" v="89247"/>
    </bk>
    <bk>
      <rc t="1" v="89248"/>
    </bk>
    <bk>
      <rc t="1" v="89249"/>
    </bk>
    <bk>
      <rc t="1" v="89250"/>
    </bk>
    <bk>
      <rc t="1" v="89251"/>
    </bk>
    <bk>
      <rc t="1" v="89252"/>
    </bk>
    <bk>
      <rc t="1" v="89253"/>
    </bk>
    <bk>
      <rc t="1" v="89254"/>
    </bk>
    <bk>
      <rc t="1" v="89255"/>
    </bk>
    <bk>
      <rc t="1" v="89256"/>
    </bk>
    <bk>
      <rc t="1" v="89257"/>
    </bk>
    <bk>
      <rc t="1" v="89258"/>
    </bk>
    <bk>
      <rc t="1" v="89259"/>
    </bk>
    <bk>
      <rc t="1" v="89260"/>
    </bk>
    <bk>
      <rc t="1" v="89261"/>
    </bk>
    <bk>
      <rc t="1" v="89262"/>
    </bk>
    <bk>
      <rc t="1" v="89263"/>
    </bk>
    <bk>
      <rc t="1" v="89264"/>
    </bk>
    <bk>
      <rc t="1" v="89265"/>
    </bk>
    <bk>
      <rc t="1" v="89266"/>
    </bk>
    <bk>
      <rc t="1" v="89267"/>
    </bk>
    <bk>
      <rc t="1" v="89268"/>
    </bk>
    <bk>
      <rc t="1" v="89269"/>
    </bk>
    <bk>
      <rc t="1" v="89270"/>
    </bk>
    <bk>
      <rc t="1" v="89271"/>
    </bk>
    <bk>
      <rc t="1" v="89272"/>
    </bk>
    <bk>
      <rc t="1" v="89273"/>
    </bk>
    <bk>
      <rc t="1" v="89274"/>
    </bk>
    <bk>
      <rc t="1" v="89275"/>
    </bk>
    <bk>
      <rc t="1" v="89276"/>
    </bk>
    <bk>
      <rc t="1" v="89277"/>
    </bk>
    <bk>
      <rc t="1" v="89278"/>
    </bk>
    <bk>
      <rc t="1" v="89279"/>
    </bk>
    <bk>
      <rc t="1" v="89280"/>
    </bk>
    <bk>
      <rc t="1" v="89281"/>
    </bk>
    <bk>
      <rc t="1" v="89282"/>
    </bk>
    <bk>
      <rc t="1" v="89283"/>
    </bk>
    <bk>
      <rc t="1" v="89284"/>
    </bk>
    <bk>
      <rc t="1" v="89285"/>
    </bk>
    <bk>
      <rc t="1" v="89286"/>
    </bk>
    <bk>
      <rc t="1" v="89287"/>
    </bk>
    <bk>
      <rc t="1" v="89288"/>
    </bk>
    <bk>
      <rc t="1" v="89289"/>
    </bk>
    <bk>
      <rc t="1" v="89290"/>
    </bk>
    <bk>
      <rc t="1" v="89291"/>
    </bk>
    <bk>
      <rc t="1" v="89292"/>
    </bk>
    <bk>
      <rc t="1" v="89293"/>
    </bk>
    <bk>
      <rc t="1" v="89294"/>
    </bk>
    <bk>
      <rc t="1" v="89295"/>
    </bk>
    <bk>
      <rc t="1" v="89296"/>
    </bk>
    <bk>
      <rc t="1" v="89297"/>
    </bk>
    <bk>
      <rc t="1" v="89298"/>
    </bk>
    <bk>
      <rc t="1" v="89299"/>
    </bk>
    <bk>
      <rc t="1" v="89300"/>
    </bk>
    <bk>
      <rc t="1" v="89301"/>
    </bk>
    <bk>
      <rc t="1" v="89302"/>
    </bk>
    <bk>
      <rc t="1" v="89303"/>
    </bk>
    <bk>
      <rc t="1" v="89304"/>
    </bk>
    <bk>
      <rc t="1" v="89305"/>
    </bk>
    <bk>
      <rc t="1" v="89306"/>
    </bk>
    <bk>
      <rc t="1" v="89307"/>
    </bk>
    <bk>
      <rc t="1" v="89308"/>
    </bk>
    <bk>
      <rc t="1" v="89309"/>
    </bk>
    <bk>
      <rc t="1" v="89310"/>
    </bk>
    <bk>
      <rc t="1" v="89311"/>
    </bk>
    <bk>
      <rc t="1" v="89312"/>
    </bk>
    <bk>
      <rc t="1" v="89313"/>
    </bk>
    <bk>
      <rc t="1" v="89314"/>
    </bk>
    <bk>
      <rc t="1" v="89315"/>
    </bk>
    <bk>
      <rc t="1" v="89316"/>
    </bk>
    <bk>
      <rc t="1" v="89317"/>
    </bk>
    <bk>
      <rc t="1" v="89318"/>
    </bk>
    <bk>
      <rc t="1" v="89319"/>
    </bk>
    <bk>
      <rc t="1" v="89320"/>
    </bk>
    <bk>
      <rc t="1" v="89321"/>
    </bk>
    <bk>
      <rc t="1" v="89322"/>
    </bk>
    <bk>
      <rc t="1" v="89323"/>
    </bk>
    <bk>
      <rc t="1" v="89324"/>
    </bk>
    <bk>
      <rc t="1" v="89325"/>
    </bk>
    <bk>
      <rc t="1" v="89326"/>
    </bk>
    <bk>
      <rc t="1" v="89327"/>
    </bk>
    <bk>
      <rc t="1" v="89328"/>
    </bk>
    <bk>
      <rc t="1" v="89329"/>
    </bk>
    <bk>
      <rc t="1" v="89330"/>
    </bk>
    <bk>
      <rc t="1" v="89331"/>
    </bk>
    <bk>
      <rc t="1" v="89332"/>
    </bk>
    <bk>
      <rc t="1" v="89333"/>
    </bk>
    <bk>
      <rc t="1" v="89334"/>
    </bk>
    <bk>
      <rc t="1" v="89335"/>
    </bk>
    <bk>
      <rc t="1" v="89336"/>
    </bk>
    <bk>
      <rc t="1" v="89337"/>
    </bk>
    <bk>
      <rc t="1" v="89338"/>
    </bk>
    <bk>
      <rc t="1" v="89339"/>
    </bk>
    <bk>
      <rc t="1" v="89340"/>
    </bk>
    <bk>
      <rc t="1" v="89341"/>
    </bk>
    <bk>
      <rc t="1" v="89342"/>
    </bk>
    <bk>
      <rc t="1" v="89343"/>
    </bk>
    <bk>
      <rc t="1" v="89344"/>
    </bk>
    <bk>
      <rc t="1" v="89345"/>
    </bk>
    <bk>
      <rc t="1" v="89346"/>
    </bk>
    <bk>
      <rc t="1" v="89347"/>
    </bk>
    <bk>
      <rc t="1" v="89348"/>
    </bk>
    <bk>
      <rc t="1" v="89349"/>
    </bk>
    <bk>
      <rc t="1" v="89350"/>
    </bk>
    <bk>
      <rc t="1" v="89351"/>
    </bk>
    <bk>
      <rc t="1" v="89352"/>
    </bk>
    <bk>
      <rc t="1" v="89353"/>
    </bk>
    <bk>
      <rc t="1" v="89354"/>
    </bk>
    <bk>
      <rc t="1" v="89355"/>
    </bk>
    <bk>
      <rc t="1" v="89356"/>
    </bk>
    <bk>
      <rc t="1" v="89357"/>
    </bk>
    <bk>
      <rc t="1" v="89358"/>
    </bk>
    <bk>
      <rc t="1" v="89359"/>
    </bk>
    <bk>
      <rc t="1" v="89360"/>
    </bk>
    <bk>
      <rc t="1" v="89361"/>
    </bk>
    <bk>
      <rc t="1" v="89362"/>
    </bk>
    <bk>
      <rc t="1" v="89363"/>
    </bk>
    <bk>
      <rc t="1" v="89364"/>
    </bk>
    <bk>
      <rc t="1" v="89365"/>
    </bk>
    <bk>
      <rc t="1" v="89366"/>
    </bk>
    <bk>
      <rc t="1" v="89367"/>
    </bk>
    <bk>
      <rc t="1" v="89368"/>
    </bk>
    <bk>
      <rc t="1" v="89369"/>
    </bk>
    <bk>
      <rc t="1" v="89370"/>
    </bk>
    <bk>
      <rc t="1" v="89371"/>
    </bk>
    <bk>
      <rc t="1" v="89372"/>
    </bk>
    <bk>
      <rc t="1" v="89373"/>
    </bk>
    <bk>
      <rc t="1" v="89374"/>
    </bk>
    <bk>
      <rc t="1" v="89375"/>
    </bk>
    <bk>
      <rc t="1" v="89376"/>
    </bk>
    <bk>
      <rc t="1" v="89377"/>
    </bk>
    <bk>
      <rc t="1" v="89378"/>
    </bk>
    <bk>
      <rc t="1" v="89379"/>
    </bk>
    <bk>
      <rc t="1" v="89380"/>
    </bk>
    <bk>
      <rc t="1" v="89381"/>
    </bk>
    <bk>
      <rc t="1" v="89382"/>
    </bk>
    <bk>
      <rc t="1" v="89383"/>
    </bk>
    <bk>
      <rc t="1" v="89384"/>
    </bk>
    <bk>
      <rc t="1" v="89385"/>
    </bk>
    <bk>
      <rc t="1" v="89386"/>
    </bk>
    <bk>
      <rc t="1" v="89387"/>
    </bk>
    <bk>
      <rc t="1" v="89388"/>
    </bk>
    <bk>
      <rc t="1" v="89389"/>
    </bk>
    <bk>
      <rc t="1" v="89390"/>
    </bk>
    <bk>
      <rc t="1" v="89391"/>
    </bk>
    <bk>
      <rc t="1" v="89392"/>
    </bk>
    <bk>
      <rc t="1" v="89393"/>
    </bk>
    <bk>
      <rc t="1" v="89394"/>
    </bk>
    <bk>
      <rc t="1" v="89395"/>
    </bk>
    <bk>
      <rc t="1" v="89396"/>
    </bk>
    <bk>
      <rc t="1" v="89397"/>
    </bk>
    <bk>
      <rc t="1" v="89398"/>
    </bk>
    <bk>
      <rc t="1" v="89399"/>
    </bk>
    <bk>
      <rc t="1" v="89400"/>
    </bk>
    <bk>
      <rc t="1" v="89401"/>
    </bk>
    <bk>
      <rc t="1" v="89402"/>
    </bk>
    <bk>
      <rc t="1" v="89403"/>
    </bk>
    <bk>
      <rc t="1" v="89404"/>
    </bk>
    <bk>
      <rc t="1" v="89405"/>
    </bk>
    <bk>
      <rc t="1" v="89406"/>
    </bk>
    <bk>
      <rc t="1" v="89407"/>
    </bk>
    <bk>
      <rc t="1" v="89408"/>
    </bk>
    <bk>
      <rc t="1" v="89409"/>
    </bk>
    <bk>
      <rc t="1" v="89410"/>
    </bk>
    <bk>
      <rc t="1" v="89411"/>
    </bk>
    <bk>
      <rc t="1" v="89412"/>
    </bk>
    <bk>
      <rc t="1" v="89413"/>
    </bk>
    <bk>
      <rc t="1" v="89414"/>
    </bk>
    <bk>
      <rc t="1" v="89415"/>
    </bk>
    <bk>
      <rc t="1" v="89416"/>
    </bk>
    <bk>
      <rc t="1" v="89417"/>
    </bk>
    <bk>
      <rc t="1" v="89418"/>
    </bk>
    <bk>
      <rc t="1" v="89419"/>
    </bk>
    <bk>
      <rc t="1" v="89420"/>
    </bk>
    <bk>
      <rc t="1" v="89421"/>
    </bk>
    <bk>
      <rc t="1" v="89422"/>
    </bk>
    <bk>
      <rc t="1" v="89423"/>
    </bk>
    <bk>
      <rc t="1" v="89424"/>
    </bk>
    <bk>
      <rc t="1" v="89425"/>
    </bk>
    <bk>
      <rc t="1" v="89426"/>
    </bk>
    <bk>
      <rc t="1" v="89427"/>
    </bk>
    <bk>
      <rc t="1" v="89428"/>
    </bk>
    <bk>
      <rc t="1" v="89429"/>
    </bk>
    <bk>
      <rc t="1" v="89430"/>
    </bk>
    <bk>
      <rc t="1" v="89431"/>
    </bk>
    <bk>
      <rc t="1" v="89432"/>
    </bk>
    <bk>
      <rc t="1" v="89433"/>
    </bk>
    <bk>
      <rc t="1" v="89434"/>
    </bk>
    <bk>
      <rc t="1" v="89435"/>
    </bk>
    <bk>
      <rc t="1" v="89436"/>
    </bk>
    <bk>
      <rc t="1" v="89437"/>
    </bk>
    <bk>
      <rc t="1" v="89438"/>
    </bk>
    <bk>
      <rc t="1" v="89439"/>
    </bk>
    <bk>
      <rc t="1" v="89440"/>
    </bk>
    <bk>
      <rc t="1" v="89441"/>
    </bk>
    <bk>
      <rc t="1" v="89442"/>
    </bk>
    <bk>
      <rc t="1" v="89443"/>
    </bk>
    <bk>
      <rc t="1" v="89444"/>
    </bk>
    <bk>
      <rc t="1" v="89445"/>
    </bk>
    <bk>
      <rc t="1" v="89446"/>
    </bk>
    <bk>
      <rc t="1" v="89447"/>
    </bk>
    <bk>
      <rc t="1" v="89448"/>
    </bk>
    <bk>
      <rc t="1" v="89449"/>
    </bk>
    <bk>
      <rc t="1" v="89450"/>
    </bk>
    <bk>
      <rc t="1" v="89451"/>
    </bk>
    <bk>
      <rc t="1" v="89452"/>
    </bk>
    <bk>
      <rc t="1" v="89453"/>
    </bk>
    <bk>
      <rc t="1" v="89454"/>
    </bk>
    <bk>
      <rc t="1" v="89455"/>
    </bk>
    <bk>
      <rc t="1" v="89456"/>
    </bk>
    <bk>
      <rc t="1" v="89457"/>
    </bk>
    <bk>
      <rc t="1" v="89458"/>
    </bk>
    <bk>
      <rc t="1" v="89459"/>
    </bk>
    <bk>
      <rc t="1" v="89460"/>
    </bk>
    <bk>
      <rc t="1" v="89461"/>
    </bk>
    <bk>
      <rc t="1" v="89462"/>
    </bk>
    <bk>
      <rc t="1" v="89463"/>
    </bk>
    <bk>
      <rc t="1" v="89464"/>
    </bk>
    <bk>
      <rc t="1" v="89465"/>
    </bk>
    <bk>
      <rc t="1" v="89466"/>
    </bk>
    <bk>
      <rc t="1" v="89467"/>
    </bk>
    <bk>
      <rc t="1" v="89468"/>
    </bk>
    <bk>
      <rc t="1" v="89469"/>
    </bk>
    <bk>
      <rc t="1" v="89470"/>
    </bk>
    <bk>
      <rc t="1" v="89471"/>
    </bk>
    <bk>
      <rc t="1" v="89472"/>
    </bk>
    <bk>
      <rc t="1" v="89473"/>
    </bk>
    <bk>
      <rc t="1" v="89474"/>
    </bk>
    <bk>
      <rc t="1" v="89475"/>
    </bk>
    <bk>
      <rc t="1" v="89476"/>
    </bk>
    <bk>
      <rc t="1" v="89477"/>
    </bk>
    <bk>
      <rc t="1" v="89478"/>
    </bk>
    <bk>
      <rc t="1" v="89479"/>
    </bk>
    <bk>
      <rc t="1" v="89480"/>
    </bk>
    <bk>
      <rc t="1" v="89481"/>
    </bk>
    <bk>
      <rc t="1" v="89482"/>
    </bk>
    <bk>
      <rc t="1" v="89483"/>
    </bk>
    <bk>
      <rc t="1" v="89484"/>
    </bk>
    <bk>
      <rc t="1" v="89485"/>
    </bk>
    <bk>
      <rc t="1" v="89486"/>
    </bk>
    <bk>
      <rc t="1" v="89487"/>
    </bk>
    <bk>
      <rc t="1" v="89488"/>
    </bk>
    <bk>
      <rc t="1" v="89489"/>
    </bk>
    <bk>
      <rc t="1" v="89490"/>
    </bk>
    <bk>
      <rc t="1" v="89491"/>
    </bk>
    <bk>
      <rc t="1" v="89492"/>
    </bk>
    <bk>
      <rc t="1" v="89493"/>
    </bk>
    <bk>
      <rc t="1" v="89494"/>
    </bk>
    <bk>
      <rc t="1" v="89495"/>
    </bk>
    <bk>
      <rc t="1" v="89496"/>
    </bk>
    <bk>
      <rc t="1" v="89497"/>
    </bk>
    <bk>
      <rc t="1" v="89498"/>
    </bk>
    <bk>
      <rc t="1" v="89499"/>
    </bk>
    <bk>
      <rc t="1" v="89500"/>
    </bk>
    <bk>
      <rc t="1" v="89501"/>
    </bk>
    <bk>
      <rc t="1" v="89502"/>
    </bk>
    <bk>
      <rc t="1" v="89503"/>
    </bk>
    <bk>
      <rc t="1" v="89504"/>
    </bk>
    <bk>
      <rc t="1" v="89505"/>
    </bk>
    <bk>
      <rc t="1" v="89506"/>
    </bk>
    <bk>
      <rc t="1" v="89507"/>
    </bk>
    <bk>
      <rc t="1" v="89508"/>
    </bk>
    <bk>
      <rc t="1" v="89509"/>
    </bk>
    <bk>
      <rc t="1" v="89510"/>
    </bk>
    <bk>
      <rc t="1" v="89511"/>
    </bk>
    <bk>
      <rc t="1" v="89512"/>
    </bk>
    <bk>
      <rc t="1" v="89513"/>
    </bk>
    <bk>
      <rc t="1" v="89514"/>
    </bk>
    <bk>
      <rc t="1" v="89515"/>
    </bk>
    <bk>
      <rc t="1" v="89516"/>
    </bk>
    <bk>
      <rc t="1" v="89517"/>
    </bk>
    <bk>
      <rc t="1" v="89518"/>
    </bk>
    <bk>
      <rc t="1" v="89519"/>
    </bk>
    <bk>
      <rc t="1" v="89520"/>
    </bk>
    <bk>
      <rc t="1" v="89521"/>
    </bk>
    <bk>
      <rc t="1" v="89522"/>
    </bk>
    <bk>
      <rc t="1" v="89523"/>
    </bk>
    <bk>
      <rc t="1" v="89524"/>
    </bk>
    <bk>
      <rc t="1" v="89525"/>
    </bk>
    <bk>
      <rc t="1" v="89526"/>
    </bk>
    <bk>
      <rc t="1" v="89527"/>
    </bk>
    <bk>
      <rc t="1" v="89528"/>
    </bk>
    <bk>
      <rc t="1" v="89529"/>
    </bk>
    <bk>
      <rc t="1" v="89530"/>
    </bk>
    <bk>
      <rc t="1" v="89531"/>
    </bk>
    <bk>
      <rc t="1" v="89532"/>
    </bk>
    <bk>
      <rc t="1" v="89533"/>
    </bk>
    <bk>
      <rc t="1" v="89534"/>
    </bk>
    <bk>
      <rc t="1" v="89535"/>
    </bk>
    <bk>
      <rc t="1" v="89536"/>
    </bk>
    <bk>
      <rc t="1" v="89537"/>
    </bk>
    <bk>
      <rc t="1" v="89538"/>
    </bk>
    <bk>
      <rc t="1" v="89539"/>
    </bk>
    <bk>
      <rc t="1" v="89540"/>
    </bk>
    <bk>
      <rc t="1" v="89541"/>
    </bk>
    <bk>
      <rc t="1" v="89542"/>
    </bk>
    <bk>
      <rc t="1" v="89543"/>
    </bk>
    <bk>
      <rc t="1" v="89544"/>
    </bk>
    <bk>
      <rc t="1" v="89545"/>
    </bk>
    <bk>
      <rc t="1" v="89546"/>
    </bk>
    <bk>
      <rc t="1" v="89547"/>
    </bk>
    <bk>
      <rc t="1" v="89548"/>
    </bk>
    <bk>
      <rc t="1" v="89549"/>
    </bk>
    <bk>
      <rc t="1" v="89550"/>
    </bk>
    <bk>
      <rc t="1" v="89551"/>
    </bk>
    <bk>
      <rc t="1" v="89552"/>
    </bk>
    <bk>
      <rc t="1" v="89553"/>
    </bk>
    <bk>
      <rc t="1" v="89554"/>
    </bk>
    <bk>
      <rc t="1" v="89555"/>
    </bk>
    <bk>
      <rc t="1" v="89556"/>
    </bk>
    <bk>
      <rc t="1" v="89557"/>
    </bk>
    <bk>
      <rc t="1" v="89558"/>
    </bk>
    <bk>
      <rc t="1" v="89559"/>
    </bk>
    <bk>
      <rc t="1" v="89560"/>
    </bk>
    <bk>
      <rc t="1" v="89561"/>
    </bk>
    <bk>
      <rc t="1" v="89562"/>
    </bk>
    <bk>
      <rc t="1" v="89563"/>
    </bk>
    <bk>
      <rc t="1" v="89564"/>
    </bk>
    <bk>
      <rc t="1" v="89565"/>
    </bk>
    <bk>
      <rc t="1" v="89566"/>
    </bk>
    <bk>
      <rc t="1" v="89567"/>
    </bk>
    <bk>
      <rc t="1" v="89568"/>
    </bk>
    <bk>
      <rc t="1" v="89569"/>
    </bk>
    <bk>
      <rc t="1" v="89570"/>
    </bk>
    <bk>
      <rc t="1" v="89571"/>
    </bk>
    <bk>
      <rc t="1" v="89572"/>
    </bk>
    <bk>
      <rc t="1" v="89573"/>
    </bk>
    <bk>
      <rc t="1" v="89574"/>
    </bk>
    <bk>
      <rc t="1" v="89575"/>
    </bk>
    <bk>
      <rc t="1" v="89576"/>
    </bk>
    <bk>
      <rc t="1" v="89577"/>
    </bk>
    <bk>
      <rc t="1" v="89578"/>
    </bk>
    <bk>
      <rc t="1" v="89579"/>
    </bk>
    <bk>
      <rc t="1" v="89580"/>
    </bk>
    <bk>
      <rc t="1" v="89581"/>
    </bk>
    <bk>
      <rc t="1" v="89582"/>
    </bk>
    <bk>
      <rc t="1" v="89583"/>
    </bk>
    <bk>
      <rc t="1" v="89584"/>
    </bk>
    <bk>
      <rc t="1" v="89585"/>
    </bk>
    <bk>
      <rc t="1" v="89586"/>
    </bk>
    <bk>
      <rc t="1" v="89587"/>
    </bk>
    <bk>
      <rc t="1" v="89588"/>
    </bk>
    <bk>
      <rc t="1" v="89589"/>
    </bk>
    <bk>
      <rc t="1" v="89590"/>
    </bk>
    <bk>
      <rc t="1" v="89591"/>
    </bk>
    <bk>
      <rc t="1" v="89592"/>
    </bk>
    <bk>
      <rc t="1" v="89593"/>
    </bk>
    <bk>
      <rc t="1" v="89594"/>
    </bk>
    <bk>
      <rc t="1" v="89595"/>
    </bk>
    <bk>
      <rc t="1" v="89596"/>
    </bk>
    <bk>
      <rc t="1" v="89597"/>
    </bk>
    <bk>
      <rc t="1" v="89598"/>
    </bk>
    <bk>
      <rc t="1" v="89599"/>
    </bk>
    <bk>
      <rc t="1" v="89600"/>
    </bk>
    <bk>
      <rc t="1" v="89601"/>
    </bk>
    <bk>
      <rc t="1" v="89602"/>
    </bk>
    <bk>
      <rc t="1" v="89603"/>
    </bk>
    <bk>
      <rc t="1" v="89604"/>
    </bk>
    <bk>
      <rc t="1" v="89605"/>
    </bk>
    <bk>
      <rc t="1" v="89606"/>
    </bk>
    <bk>
      <rc t="1" v="89607"/>
    </bk>
    <bk>
      <rc t="1" v="89608"/>
    </bk>
    <bk>
      <rc t="1" v="89609"/>
    </bk>
    <bk>
      <rc t="1" v="89610"/>
    </bk>
    <bk>
      <rc t="1" v="89611"/>
    </bk>
    <bk>
      <rc t="1" v="89612"/>
    </bk>
    <bk>
      <rc t="1" v="89613"/>
    </bk>
    <bk>
      <rc t="1" v="89614"/>
    </bk>
    <bk>
      <rc t="1" v="89615"/>
    </bk>
    <bk>
      <rc t="1" v="89616"/>
    </bk>
    <bk>
      <rc t="1" v="89617"/>
    </bk>
    <bk>
      <rc t="1" v="89618"/>
    </bk>
    <bk>
      <rc t="1" v="89619"/>
    </bk>
    <bk>
      <rc t="1" v="89620"/>
    </bk>
    <bk>
      <rc t="1" v="89621"/>
    </bk>
    <bk>
      <rc t="1" v="89622"/>
    </bk>
    <bk>
      <rc t="1" v="89623"/>
    </bk>
    <bk>
      <rc t="1" v="89624"/>
    </bk>
    <bk>
      <rc t="1" v="89625"/>
    </bk>
    <bk>
      <rc t="1" v="89626"/>
    </bk>
    <bk>
      <rc t="1" v="89627"/>
    </bk>
    <bk>
      <rc t="1" v="89628"/>
    </bk>
    <bk>
      <rc t="1" v="89629"/>
    </bk>
    <bk>
      <rc t="1" v="89630"/>
    </bk>
    <bk>
      <rc t="1" v="89631"/>
    </bk>
    <bk>
      <rc t="1" v="89632"/>
    </bk>
    <bk>
      <rc t="1" v="89633"/>
    </bk>
    <bk>
      <rc t="1" v="89634"/>
    </bk>
    <bk>
      <rc t="1" v="89635"/>
    </bk>
    <bk>
      <rc t="1" v="89636"/>
    </bk>
    <bk>
      <rc t="1" v="89637"/>
    </bk>
    <bk>
      <rc t="1" v="89638"/>
    </bk>
    <bk>
      <rc t="1" v="89639"/>
    </bk>
    <bk>
      <rc t="1" v="89640"/>
    </bk>
    <bk>
      <rc t="1" v="89641"/>
    </bk>
    <bk>
      <rc t="1" v="89642"/>
    </bk>
    <bk>
      <rc t="1" v="89643"/>
    </bk>
    <bk>
      <rc t="1" v="89644"/>
    </bk>
    <bk>
      <rc t="1" v="89645"/>
    </bk>
    <bk>
      <rc t="1" v="89646"/>
    </bk>
    <bk>
      <rc t="1" v="89647"/>
    </bk>
    <bk>
      <rc t="1" v="89648"/>
    </bk>
    <bk>
      <rc t="1" v="89649"/>
    </bk>
    <bk>
      <rc t="1" v="89650"/>
    </bk>
    <bk>
      <rc t="1" v="89651"/>
    </bk>
    <bk>
      <rc t="1" v="89652"/>
    </bk>
    <bk>
      <rc t="1" v="89653"/>
    </bk>
    <bk>
      <rc t="1" v="89654"/>
    </bk>
    <bk>
      <rc t="1" v="89655"/>
    </bk>
    <bk>
      <rc t="1" v="89656"/>
    </bk>
    <bk>
      <rc t="1" v="89657"/>
    </bk>
    <bk>
      <rc t="1" v="89658"/>
    </bk>
    <bk>
      <rc t="1" v="89659"/>
    </bk>
    <bk>
      <rc t="1" v="89660"/>
    </bk>
    <bk>
      <rc t="1" v="89661"/>
    </bk>
    <bk>
      <rc t="1" v="89662"/>
    </bk>
    <bk>
      <rc t="1" v="89663"/>
    </bk>
    <bk>
      <rc t="1" v="89664"/>
    </bk>
    <bk>
      <rc t="1" v="89665"/>
    </bk>
    <bk>
      <rc t="1" v="89666"/>
    </bk>
    <bk>
      <rc t="1" v="89667"/>
    </bk>
    <bk>
      <rc t="1" v="89668"/>
    </bk>
    <bk>
      <rc t="1" v="89669"/>
    </bk>
    <bk>
      <rc t="1" v="89670"/>
    </bk>
    <bk>
      <rc t="1" v="89671"/>
    </bk>
    <bk>
      <rc t="1" v="89672"/>
    </bk>
    <bk>
      <rc t="1" v="89673"/>
    </bk>
    <bk>
      <rc t="1" v="89674"/>
    </bk>
    <bk>
      <rc t="1" v="89675"/>
    </bk>
    <bk>
      <rc t="1" v="89676"/>
    </bk>
    <bk>
      <rc t="1" v="89677"/>
    </bk>
    <bk>
      <rc t="1" v="89678"/>
    </bk>
    <bk>
      <rc t="1" v="89679"/>
    </bk>
    <bk>
      <rc t="1" v="89680"/>
    </bk>
    <bk>
      <rc t="1" v="89681"/>
    </bk>
    <bk>
      <rc t="1" v="89682"/>
    </bk>
    <bk>
      <rc t="1" v="89683"/>
    </bk>
    <bk>
      <rc t="1" v="89684"/>
    </bk>
    <bk>
      <rc t="1" v="89685"/>
    </bk>
    <bk>
      <rc t="1" v="89686"/>
    </bk>
    <bk>
      <rc t="1" v="89687"/>
    </bk>
    <bk>
      <rc t="1" v="89688"/>
    </bk>
    <bk>
      <rc t="1" v="89689"/>
    </bk>
    <bk>
      <rc t="1" v="89690"/>
    </bk>
    <bk>
      <rc t="1" v="89691"/>
    </bk>
    <bk>
      <rc t="1" v="89692"/>
    </bk>
    <bk>
      <rc t="1" v="89693"/>
    </bk>
    <bk>
      <rc t="1" v="89694"/>
    </bk>
    <bk>
      <rc t="1" v="89695"/>
    </bk>
    <bk>
      <rc t="1" v="89696"/>
    </bk>
    <bk>
      <rc t="1" v="89697"/>
    </bk>
    <bk>
      <rc t="1" v="89698"/>
    </bk>
    <bk>
      <rc t="1" v="89699"/>
    </bk>
    <bk>
      <rc t="1" v="89700"/>
    </bk>
    <bk>
      <rc t="1" v="89701"/>
    </bk>
    <bk>
      <rc t="1" v="89702"/>
    </bk>
    <bk>
      <rc t="1" v="89703"/>
    </bk>
    <bk>
      <rc t="1" v="89704"/>
    </bk>
    <bk>
      <rc t="1" v="89705"/>
    </bk>
    <bk>
      <rc t="1" v="89706"/>
    </bk>
    <bk>
      <rc t="1" v="89707"/>
    </bk>
    <bk>
      <rc t="1" v="89708"/>
    </bk>
    <bk>
      <rc t="1" v="89709"/>
    </bk>
    <bk>
      <rc t="1" v="89710"/>
    </bk>
    <bk>
      <rc t="1" v="89711"/>
    </bk>
    <bk>
      <rc t="1" v="89712"/>
    </bk>
    <bk>
      <rc t="1" v="89713"/>
    </bk>
    <bk>
      <rc t="1" v="89714"/>
    </bk>
    <bk>
      <rc t="1" v="89715"/>
    </bk>
    <bk>
      <rc t="1" v="89716"/>
    </bk>
    <bk>
      <rc t="1" v="89717"/>
    </bk>
    <bk>
      <rc t="1" v="89718"/>
    </bk>
    <bk>
      <rc t="1" v="89719"/>
    </bk>
    <bk>
      <rc t="1" v="89720"/>
    </bk>
    <bk>
      <rc t="1" v="89721"/>
    </bk>
    <bk>
      <rc t="1" v="89722"/>
    </bk>
    <bk>
      <rc t="1" v="89723"/>
    </bk>
    <bk>
      <rc t="1" v="89724"/>
    </bk>
    <bk>
      <rc t="1" v="89725"/>
    </bk>
    <bk>
      <rc t="1" v="89726"/>
    </bk>
    <bk>
      <rc t="1" v="89727"/>
    </bk>
    <bk>
      <rc t="1" v="89728"/>
    </bk>
    <bk>
      <rc t="1" v="89729"/>
    </bk>
    <bk>
      <rc t="1" v="89730"/>
    </bk>
    <bk>
      <rc t="1" v="89731"/>
    </bk>
    <bk>
      <rc t="1" v="89732"/>
    </bk>
    <bk>
      <rc t="1" v="89733"/>
    </bk>
    <bk>
      <rc t="1" v="89734"/>
    </bk>
    <bk>
      <rc t="1" v="89735"/>
    </bk>
    <bk>
      <rc t="1" v="89736"/>
    </bk>
    <bk>
      <rc t="1" v="89737"/>
    </bk>
    <bk>
      <rc t="1" v="89738"/>
    </bk>
    <bk>
      <rc t="1" v="89739"/>
    </bk>
    <bk>
      <rc t="1" v="89740"/>
    </bk>
    <bk>
      <rc t="1" v="89741"/>
    </bk>
    <bk>
      <rc t="1" v="89742"/>
    </bk>
    <bk>
      <rc t="1" v="89743"/>
    </bk>
    <bk>
      <rc t="1" v="89744"/>
    </bk>
    <bk>
      <rc t="1" v="89745"/>
    </bk>
    <bk>
      <rc t="1" v="89746"/>
    </bk>
    <bk>
      <rc t="1" v="89747"/>
    </bk>
    <bk>
      <rc t="1" v="89748"/>
    </bk>
    <bk>
      <rc t="1" v="89749"/>
    </bk>
    <bk>
      <rc t="1" v="89750"/>
    </bk>
    <bk>
      <rc t="1" v="89751"/>
    </bk>
    <bk>
      <rc t="1" v="89752"/>
    </bk>
    <bk>
      <rc t="1" v="89753"/>
    </bk>
    <bk>
      <rc t="1" v="89754"/>
    </bk>
    <bk>
      <rc t="1" v="89755"/>
    </bk>
    <bk>
      <rc t="1" v="89756"/>
    </bk>
    <bk>
      <rc t="1" v="89757"/>
    </bk>
    <bk>
      <rc t="1" v="89758"/>
    </bk>
    <bk>
      <rc t="1" v="89759"/>
    </bk>
    <bk>
      <rc t="1" v="89760"/>
    </bk>
    <bk>
      <rc t="1" v="89761"/>
    </bk>
    <bk>
      <rc t="1" v="89762"/>
    </bk>
    <bk>
      <rc t="1" v="89763"/>
    </bk>
    <bk>
      <rc t="1" v="89764"/>
    </bk>
    <bk>
      <rc t="1" v="89765"/>
    </bk>
    <bk>
      <rc t="1" v="89766"/>
    </bk>
    <bk>
      <rc t="1" v="89767"/>
    </bk>
    <bk>
      <rc t="1" v="89768"/>
    </bk>
    <bk>
      <rc t="1" v="89769"/>
    </bk>
    <bk>
      <rc t="1" v="89770"/>
    </bk>
    <bk>
      <rc t="1" v="89771"/>
    </bk>
    <bk>
      <rc t="1" v="89772"/>
    </bk>
    <bk>
      <rc t="1" v="89773"/>
    </bk>
    <bk>
      <rc t="1" v="89774"/>
    </bk>
    <bk>
      <rc t="1" v="89775"/>
    </bk>
    <bk>
      <rc t="1" v="89776"/>
    </bk>
    <bk>
      <rc t="1" v="89777"/>
    </bk>
    <bk>
      <rc t="1" v="89778"/>
    </bk>
    <bk>
      <rc t="1" v="89779"/>
    </bk>
    <bk>
      <rc t="1" v="89780"/>
    </bk>
    <bk>
      <rc t="1" v="89781"/>
    </bk>
    <bk>
      <rc t="1" v="89782"/>
    </bk>
    <bk>
      <rc t="1" v="89783"/>
    </bk>
    <bk>
      <rc t="1" v="89784"/>
    </bk>
    <bk>
      <rc t="1" v="89785"/>
    </bk>
    <bk>
      <rc t="1" v="89786"/>
    </bk>
    <bk>
      <rc t="1" v="89787"/>
    </bk>
    <bk>
      <rc t="1" v="89788"/>
    </bk>
    <bk>
      <rc t="1" v="89789"/>
    </bk>
    <bk>
      <rc t="1" v="89790"/>
    </bk>
    <bk>
      <rc t="1" v="89791"/>
    </bk>
    <bk>
      <rc t="1" v="89792"/>
    </bk>
    <bk>
      <rc t="1" v="89793"/>
    </bk>
    <bk>
      <rc t="1" v="89794"/>
    </bk>
    <bk>
      <rc t="1" v="89795"/>
    </bk>
    <bk>
      <rc t="1" v="89796"/>
    </bk>
    <bk>
      <rc t="1" v="89797"/>
    </bk>
    <bk>
      <rc t="1" v="89798"/>
    </bk>
    <bk>
      <rc t="1" v="89799"/>
    </bk>
    <bk>
      <rc t="1" v="89800"/>
    </bk>
    <bk>
      <rc t="1" v="89801"/>
    </bk>
    <bk>
      <rc t="1" v="89802"/>
    </bk>
    <bk>
      <rc t="1" v="89803"/>
    </bk>
    <bk>
      <rc t="1" v="89804"/>
    </bk>
    <bk>
      <rc t="1" v="89805"/>
    </bk>
    <bk>
      <rc t="1" v="89806"/>
    </bk>
    <bk>
      <rc t="1" v="89807"/>
    </bk>
    <bk>
      <rc t="1" v="89808"/>
    </bk>
    <bk>
      <rc t="1" v="89809"/>
    </bk>
    <bk>
      <rc t="1" v="89810"/>
    </bk>
    <bk>
      <rc t="1" v="89811"/>
    </bk>
    <bk>
      <rc t="1" v="89812"/>
    </bk>
    <bk>
      <rc t="1" v="89813"/>
    </bk>
    <bk>
      <rc t="1" v="89814"/>
    </bk>
    <bk>
      <rc t="1" v="89815"/>
    </bk>
    <bk>
      <rc t="1" v="89816"/>
    </bk>
    <bk>
      <rc t="1" v="89817"/>
    </bk>
    <bk>
      <rc t="1" v="89818"/>
    </bk>
    <bk>
      <rc t="1" v="89819"/>
    </bk>
    <bk>
      <rc t="1" v="89820"/>
    </bk>
    <bk>
      <rc t="1" v="89821"/>
    </bk>
    <bk>
      <rc t="1" v="89822"/>
    </bk>
    <bk>
      <rc t="1" v="89823"/>
    </bk>
    <bk>
      <rc t="1" v="89824"/>
    </bk>
    <bk>
      <rc t="1" v="89825"/>
    </bk>
    <bk>
      <rc t="1" v="89826"/>
    </bk>
    <bk>
      <rc t="1" v="89827"/>
    </bk>
    <bk>
      <rc t="1" v="89828"/>
    </bk>
    <bk>
      <rc t="1" v="89829"/>
    </bk>
    <bk>
      <rc t="1" v="89830"/>
    </bk>
    <bk>
      <rc t="1" v="89831"/>
    </bk>
    <bk>
      <rc t="1" v="89832"/>
    </bk>
    <bk>
      <rc t="1" v="89833"/>
    </bk>
    <bk>
      <rc t="1" v="89834"/>
    </bk>
    <bk>
      <rc t="1" v="89835"/>
    </bk>
    <bk>
      <rc t="1" v="89836"/>
    </bk>
    <bk>
      <rc t="1" v="89837"/>
    </bk>
    <bk>
      <rc t="1" v="89838"/>
    </bk>
    <bk>
      <rc t="1" v="89839"/>
    </bk>
    <bk>
      <rc t="1" v="89840"/>
    </bk>
    <bk>
      <rc t="1" v="89841"/>
    </bk>
    <bk>
      <rc t="1" v="89842"/>
    </bk>
    <bk>
      <rc t="1" v="89843"/>
    </bk>
    <bk>
      <rc t="1" v="89844"/>
    </bk>
    <bk>
      <rc t="1" v="89845"/>
    </bk>
    <bk>
      <rc t="1" v="89846"/>
    </bk>
    <bk>
      <rc t="1" v="89847"/>
    </bk>
    <bk>
      <rc t="1" v="89848"/>
    </bk>
    <bk>
      <rc t="1" v="89849"/>
    </bk>
    <bk>
      <rc t="1" v="89850"/>
    </bk>
    <bk>
      <rc t="1" v="89851"/>
    </bk>
    <bk>
      <rc t="1" v="89852"/>
    </bk>
    <bk>
      <rc t="1" v="89853"/>
    </bk>
    <bk>
      <rc t="1" v="89854"/>
    </bk>
    <bk>
      <rc t="1" v="89855"/>
    </bk>
    <bk>
      <rc t="1" v="89856"/>
    </bk>
    <bk>
      <rc t="1" v="89857"/>
    </bk>
    <bk>
      <rc t="1" v="89858"/>
    </bk>
    <bk>
      <rc t="1" v="89859"/>
    </bk>
    <bk>
      <rc t="1" v="89860"/>
    </bk>
    <bk>
      <rc t="1" v="89861"/>
    </bk>
    <bk>
      <rc t="1" v="89862"/>
    </bk>
    <bk>
      <rc t="1" v="89863"/>
    </bk>
    <bk>
      <rc t="1" v="89864"/>
    </bk>
    <bk>
      <rc t="1" v="89865"/>
    </bk>
    <bk>
      <rc t="1" v="89866"/>
    </bk>
    <bk>
      <rc t="1" v="89867"/>
    </bk>
    <bk>
      <rc t="1" v="89868"/>
    </bk>
    <bk>
      <rc t="1" v="89869"/>
    </bk>
    <bk>
      <rc t="1" v="89870"/>
    </bk>
    <bk>
      <rc t="1" v="89871"/>
    </bk>
    <bk>
      <rc t="1" v="89872"/>
    </bk>
    <bk>
      <rc t="1" v="89873"/>
    </bk>
    <bk>
      <rc t="1" v="89874"/>
    </bk>
    <bk>
      <rc t="1" v="89875"/>
    </bk>
    <bk>
      <rc t="1" v="89876"/>
    </bk>
    <bk>
      <rc t="1" v="89877"/>
    </bk>
    <bk>
      <rc t="1" v="89878"/>
    </bk>
    <bk>
      <rc t="1" v="89879"/>
    </bk>
    <bk>
      <rc t="1" v="89880"/>
    </bk>
    <bk>
      <rc t="1" v="89881"/>
    </bk>
    <bk>
      <rc t="1" v="89882"/>
    </bk>
    <bk>
      <rc t="1" v="89883"/>
    </bk>
    <bk>
      <rc t="1" v="89884"/>
    </bk>
    <bk>
      <rc t="1" v="89885"/>
    </bk>
    <bk>
      <rc t="1" v="89886"/>
    </bk>
    <bk>
      <rc t="1" v="89887"/>
    </bk>
    <bk>
      <rc t="1" v="89888"/>
    </bk>
    <bk>
      <rc t="1" v="89889"/>
    </bk>
    <bk>
      <rc t="1" v="89890"/>
    </bk>
    <bk>
      <rc t="1" v="89891"/>
    </bk>
    <bk>
      <rc t="1" v="89892"/>
    </bk>
    <bk>
      <rc t="1" v="89893"/>
    </bk>
    <bk>
      <rc t="1" v="89894"/>
    </bk>
    <bk>
      <rc t="1" v="89895"/>
    </bk>
    <bk>
      <rc t="1" v="89896"/>
    </bk>
    <bk>
      <rc t="1" v="89897"/>
    </bk>
    <bk>
      <rc t="1" v="89898"/>
    </bk>
    <bk>
      <rc t="1" v="89899"/>
    </bk>
    <bk>
      <rc t="1" v="89900"/>
    </bk>
    <bk>
      <rc t="1" v="89901"/>
    </bk>
    <bk>
      <rc t="1" v="89902"/>
    </bk>
    <bk>
      <rc t="1" v="89903"/>
    </bk>
    <bk>
      <rc t="1" v="89904"/>
    </bk>
    <bk>
      <rc t="1" v="89905"/>
    </bk>
    <bk>
      <rc t="1" v="89906"/>
    </bk>
    <bk>
      <rc t="1" v="89907"/>
    </bk>
    <bk>
      <rc t="1" v="89908"/>
    </bk>
    <bk>
      <rc t="1" v="89909"/>
    </bk>
    <bk>
      <rc t="1" v="89910"/>
    </bk>
    <bk>
      <rc t="1" v="89911"/>
    </bk>
    <bk>
      <rc t="1" v="89912"/>
    </bk>
    <bk>
      <rc t="1" v="89913"/>
    </bk>
    <bk>
      <rc t="1" v="89914"/>
    </bk>
    <bk>
      <rc t="1" v="89915"/>
    </bk>
    <bk>
      <rc t="1" v="89916"/>
    </bk>
    <bk>
      <rc t="1" v="89917"/>
    </bk>
    <bk>
      <rc t="1" v="89918"/>
    </bk>
    <bk>
      <rc t="1" v="89919"/>
    </bk>
    <bk>
      <rc t="1" v="89920"/>
    </bk>
    <bk>
      <rc t="1" v="89921"/>
    </bk>
    <bk>
      <rc t="1" v="89922"/>
    </bk>
    <bk>
      <rc t="1" v="89923"/>
    </bk>
    <bk>
      <rc t="1" v="89924"/>
    </bk>
    <bk>
      <rc t="1" v="89925"/>
    </bk>
    <bk>
      <rc t="1" v="89926"/>
    </bk>
    <bk>
      <rc t="1" v="89927"/>
    </bk>
    <bk>
      <rc t="1" v="89928"/>
    </bk>
    <bk>
      <rc t="1" v="89929"/>
    </bk>
    <bk>
      <rc t="1" v="89930"/>
    </bk>
    <bk>
      <rc t="1" v="89931"/>
    </bk>
    <bk>
      <rc t="1" v="89932"/>
    </bk>
    <bk>
      <rc t="1" v="89933"/>
    </bk>
    <bk>
      <rc t="1" v="89934"/>
    </bk>
    <bk>
      <rc t="1" v="89935"/>
    </bk>
    <bk>
      <rc t="1" v="89936"/>
    </bk>
    <bk>
      <rc t="1" v="89937"/>
    </bk>
    <bk>
      <rc t="1" v="89938"/>
    </bk>
    <bk>
      <rc t="1" v="89939"/>
    </bk>
    <bk>
      <rc t="1" v="89940"/>
    </bk>
    <bk>
      <rc t="1" v="89941"/>
    </bk>
    <bk>
      <rc t="1" v="89942"/>
    </bk>
    <bk>
      <rc t="1" v="89943"/>
    </bk>
    <bk>
      <rc t="1" v="89944"/>
    </bk>
    <bk>
      <rc t="1" v="89945"/>
    </bk>
    <bk>
      <rc t="1" v="89946"/>
    </bk>
    <bk>
      <rc t="1" v="89947"/>
    </bk>
    <bk>
      <rc t="1" v="89948"/>
    </bk>
    <bk>
      <rc t="1" v="89949"/>
    </bk>
    <bk>
      <rc t="1" v="89950"/>
    </bk>
    <bk>
      <rc t="1" v="89951"/>
    </bk>
    <bk>
      <rc t="1" v="89952"/>
    </bk>
    <bk>
      <rc t="1" v="89953"/>
    </bk>
    <bk>
      <rc t="1" v="89954"/>
    </bk>
    <bk>
      <rc t="1" v="89955"/>
    </bk>
    <bk>
      <rc t="1" v="89956"/>
    </bk>
    <bk>
      <rc t="1" v="89957"/>
    </bk>
    <bk>
      <rc t="1" v="89958"/>
    </bk>
    <bk>
      <rc t="1" v="89959"/>
    </bk>
    <bk>
      <rc t="1" v="89960"/>
    </bk>
    <bk>
      <rc t="1" v="89961"/>
    </bk>
    <bk>
      <rc t="1" v="89962"/>
    </bk>
    <bk>
      <rc t="1" v="89963"/>
    </bk>
    <bk>
      <rc t="1" v="89964"/>
    </bk>
    <bk>
      <rc t="1" v="89965"/>
    </bk>
    <bk>
      <rc t="1" v="89966"/>
    </bk>
    <bk>
      <rc t="1" v="89967"/>
    </bk>
    <bk>
      <rc t="1" v="89968"/>
    </bk>
    <bk>
      <rc t="1" v="89969"/>
    </bk>
    <bk>
      <rc t="1" v="89970"/>
    </bk>
    <bk>
      <rc t="1" v="89971"/>
    </bk>
    <bk>
      <rc t="1" v="89972"/>
    </bk>
    <bk>
      <rc t="1" v="89973"/>
    </bk>
    <bk>
      <rc t="1" v="89974"/>
    </bk>
    <bk>
      <rc t="1" v="89975"/>
    </bk>
    <bk>
      <rc t="1" v="89976"/>
    </bk>
    <bk>
      <rc t="1" v="89977"/>
    </bk>
    <bk>
      <rc t="1" v="89978"/>
    </bk>
    <bk>
      <rc t="1" v="89979"/>
    </bk>
    <bk>
      <rc t="1" v="89980"/>
    </bk>
    <bk>
      <rc t="1" v="89981"/>
    </bk>
    <bk>
      <rc t="1" v="89982"/>
    </bk>
    <bk>
      <rc t="1" v="89983"/>
    </bk>
    <bk>
      <rc t="1" v="89984"/>
    </bk>
    <bk>
      <rc t="1" v="89985"/>
    </bk>
    <bk>
      <rc t="1" v="89986"/>
    </bk>
    <bk>
      <rc t="1" v="89987"/>
    </bk>
    <bk>
      <rc t="1" v="89988"/>
    </bk>
    <bk>
      <rc t="1" v="89989"/>
    </bk>
    <bk>
      <rc t="1" v="89990"/>
    </bk>
    <bk>
      <rc t="1" v="89991"/>
    </bk>
    <bk>
      <rc t="1" v="89992"/>
    </bk>
    <bk>
      <rc t="1" v="89993"/>
    </bk>
    <bk>
      <rc t="1" v="89994"/>
    </bk>
    <bk>
      <rc t="1" v="89995"/>
    </bk>
    <bk>
      <rc t="1" v="89996"/>
    </bk>
    <bk>
      <rc t="1" v="89997"/>
    </bk>
    <bk>
      <rc t="1" v="89998"/>
    </bk>
    <bk>
      <rc t="1" v="89999"/>
    </bk>
    <bk>
      <rc t="1" v="90000"/>
    </bk>
    <bk>
      <rc t="1" v="90001"/>
    </bk>
    <bk>
      <rc t="1" v="90002"/>
    </bk>
    <bk>
      <rc t="1" v="90003"/>
    </bk>
    <bk>
      <rc t="1" v="90004"/>
    </bk>
    <bk>
      <rc t="1" v="90005"/>
    </bk>
    <bk>
      <rc t="1" v="90006"/>
    </bk>
    <bk>
      <rc t="1" v="90007"/>
    </bk>
    <bk>
      <rc t="1" v="90008"/>
    </bk>
    <bk>
      <rc t="1" v="90009"/>
    </bk>
    <bk>
      <rc t="1" v="90010"/>
    </bk>
    <bk>
      <rc t="1" v="90011"/>
    </bk>
    <bk>
      <rc t="1" v="90012"/>
    </bk>
    <bk>
      <rc t="1" v="90013"/>
    </bk>
    <bk>
      <rc t="1" v="90014"/>
    </bk>
    <bk>
      <rc t="1" v="90015"/>
    </bk>
    <bk>
      <rc t="1" v="90016"/>
    </bk>
    <bk>
      <rc t="1" v="90017"/>
    </bk>
    <bk>
      <rc t="1" v="90018"/>
    </bk>
    <bk>
      <rc t="1" v="90019"/>
    </bk>
    <bk>
      <rc t="1" v="90020"/>
    </bk>
    <bk>
      <rc t="1" v="90021"/>
    </bk>
    <bk>
      <rc t="1" v="90022"/>
    </bk>
    <bk>
      <rc t="1" v="90023"/>
    </bk>
    <bk>
      <rc t="1" v="90024"/>
    </bk>
    <bk>
      <rc t="1" v="90025"/>
    </bk>
    <bk>
      <rc t="1" v="90026"/>
    </bk>
    <bk>
      <rc t="1" v="90027"/>
    </bk>
    <bk>
      <rc t="1" v="90028"/>
    </bk>
    <bk>
      <rc t="1" v="90029"/>
    </bk>
    <bk>
      <rc t="1" v="90030"/>
    </bk>
    <bk>
      <rc t="1" v="90031"/>
    </bk>
    <bk>
      <rc t="1" v="90032"/>
    </bk>
    <bk>
      <rc t="1" v="90033"/>
    </bk>
    <bk>
      <rc t="1" v="90034"/>
    </bk>
    <bk>
      <rc t="1" v="90035"/>
    </bk>
    <bk>
      <rc t="1" v="90036"/>
    </bk>
    <bk>
      <rc t="1" v="90037"/>
    </bk>
    <bk>
      <rc t="1" v="90038"/>
    </bk>
    <bk>
      <rc t="1" v="90039"/>
    </bk>
    <bk>
      <rc t="1" v="90040"/>
    </bk>
    <bk>
      <rc t="1" v="90041"/>
    </bk>
    <bk>
      <rc t="1" v="90042"/>
    </bk>
    <bk>
      <rc t="1" v="90043"/>
    </bk>
    <bk>
      <rc t="1" v="90044"/>
    </bk>
    <bk>
      <rc t="1" v="90045"/>
    </bk>
    <bk>
      <rc t="1" v="90046"/>
    </bk>
    <bk>
      <rc t="1" v="90047"/>
    </bk>
    <bk>
      <rc t="1" v="90048"/>
    </bk>
    <bk>
      <rc t="1" v="90049"/>
    </bk>
    <bk>
      <rc t="1" v="90050"/>
    </bk>
    <bk>
      <rc t="1" v="90051"/>
    </bk>
    <bk>
      <rc t="1" v="90052"/>
    </bk>
    <bk>
      <rc t="1" v="90053"/>
    </bk>
    <bk>
      <rc t="1" v="90054"/>
    </bk>
    <bk>
      <rc t="1" v="90055"/>
    </bk>
    <bk>
      <rc t="1" v="90056"/>
    </bk>
    <bk>
      <rc t="1" v="90057"/>
    </bk>
    <bk>
      <rc t="1" v="90058"/>
    </bk>
    <bk>
      <rc t="1" v="90059"/>
    </bk>
    <bk>
      <rc t="1" v="90060"/>
    </bk>
    <bk>
      <rc t="1" v="90061"/>
    </bk>
    <bk>
      <rc t="1" v="90062"/>
    </bk>
    <bk>
      <rc t="1" v="90063"/>
    </bk>
    <bk>
      <rc t="1" v="90064"/>
    </bk>
    <bk>
      <rc t="1" v="90065"/>
    </bk>
    <bk>
      <rc t="1" v="90066"/>
    </bk>
    <bk>
      <rc t="1" v="90067"/>
    </bk>
    <bk>
      <rc t="1" v="90068"/>
    </bk>
    <bk>
      <rc t="1" v="90069"/>
    </bk>
    <bk>
      <rc t="1" v="90070"/>
    </bk>
    <bk>
      <rc t="1" v="90071"/>
    </bk>
    <bk>
      <rc t="1" v="90072"/>
    </bk>
    <bk>
      <rc t="1" v="90073"/>
    </bk>
    <bk>
      <rc t="1" v="90074"/>
    </bk>
    <bk>
      <rc t="1" v="90075"/>
    </bk>
    <bk>
      <rc t="1" v="90076"/>
    </bk>
    <bk>
      <rc t="1" v="90077"/>
    </bk>
    <bk>
      <rc t="1" v="90078"/>
    </bk>
    <bk>
      <rc t="1" v="90079"/>
    </bk>
    <bk>
      <rc t="1" v="90080"/>
    </bk>
    <bk>
      <rc t="1" v="90081"/>
    </bk>
    <bk>
      <rc t="1" v="90082"/>
    </bk>
    <bk>
      <rc t="1" v="90083"/>
    </bk>
    <bk>
      <rc t="1" v="90084"/>
    </bk>
    <bk>
      <rc t="1" v="90085"/>
    </bk>
    <bk>
      <rc t="1" v="90086"/>
    </bk>
    <bk>
      <rc t="1" v="90087"/>
    </bk>
    <bk>
      <rc t="1" v="90088"/>
    </bk>
    <bk>
      <rc t="1" v="90089"/>
    </bk>
    <bk>
      <rc t="1" v="90090"/>
    </bk>
    <bk>
      <rc t="1" v="90091"/>
    </bk>
    <bk>
      <rc t="1" v="90092"/>
    </bk>
    <bk>
      <rc t="1" v="90093"/>
    </bk>
    <bk>
      <rc t="1" v="90094"/>
    </bk>
    <bk>
      <rc t="1" v="90095"/>
    </bk>
    <bk>
      <rc t="1" v="90096"/>
    </bk>
    <bk>
      <rc t="1" v="90097"/>
    </bk>
    <bk>
      <rc t="1" v="90098"/>
    </bk>
    <bk>
      <rc t="1" v="90099"/>
    </bk>
    <bk>
      <rc t="1" v="90100"/>
    </bk>
    <bk>
      <rc t="1" v="90101"/>
    </bk>
    <bk>
      <rc t="1" v="90102"/>
    </bk>
    <bk>
      <rc t="1" v="90103"/>
    </bk>
    <bk>
      <rc t="1" v="90104"/>
    </bk>
    <bk>
      <rc t="1" v="90105"/>
    </bk>
    <bk>
      <rc t="1" v="90106"/>
    </bk>
    <bk>
      <rc t="1" v="90107"/>
    </bk>
    <bk>
      <rc t="1" v="90108"/>
    </bk>
    <bk>
      <rc t="1" v="90109"/>
    </bk>
    <bk>
      <rc t="1" v="90110"/>
    </bk>
    <bk>
      <rc t="1" v="90111"/>
    </bk>
    <bk>
      <rc t="1" v="90112"/>
    </bk>
    <bk>
      <rc t="1" v="90113"/>
    </bk>
    <bk>
      <rc t="1" v="90114"/>
    </bk>
    <bk>
      <rc t="1" v="90115"/>
    </bk>
    <bk>
      <rc t="1" v="90116"/>
    </bk>
    <bk>
      <rc t="1" v="90117"/>
    </bk>
    <bk>
      <rc t="1" v="90118"/>
    </bk>
    <bk>
      <rc t="1" v="90119"/>
    </bk>
    <bk>
      <rc t="1" v="90120"/>
    </bk>
    <bk>
      <rc t="1" v="90121"/>
    </bk>
    <bk>
      <rc t="1" v="90122"/>
    </bk>
    <bk>
      <rc t="1" v="90123"/>
    </bk>
    <bk>
      <rc t="1" v="90124"/>
    </bk>
    <bk>
      <rc t="1" v="90125"/>
    </bk>
    <bk>
      <rc t="1" v="90126"/>
    </bk>
    <bk>
      <rc t="1" v="90127"/>
    </bk>
    <bk>
      <rc t="1" v="90128"/>
    </bk>
    <bk>
      <rc t="1" v="90129"/>
    </bk>
    <bk>
      <rc t="1" v="90130"/>
    </bk>
    <bk>
      <rc t="1" v="90131"/>
    </bk>
    <bk>
      <rc t="1" v="90132"/>
    </bk>
    <bk>
      <rc t="1" v="90133"/>
    </bk>
    <bk>
      <rc t="1" v="90134"/>
    </bk>
    <bk>
      <rc t="1" v="90135"/>
    </bk>
    <bk>
      <rc t="1" v="90136"/>
    </bk>
    <bk>
      <rc t="1" v="90137"/>
    </bk>
    <bk>
      <rc t="1" v="90138"/>
    </bk>
    <bk>
      <rc t="1" v="90139"/>
    </bk>
    <bk>
      <rc t="1" v="90140"/>
    </bk>
    <bk>
      <rc t="1" v="90141"/>
    </bk>
    <bk>
      <rc t="1" v="90142"/>
    </bk>
    <bk>
      <rc t="1" v="90143"/>
    </bk>
    <bk>
      <rc t="1" v="90144"/>
    </bk>
    <bk>
      <rc t="1" v="90145"/>
    </bk>
    <bk>
      <rc t="1" v="90146"/>
    </bk>
    <bk>
      <rc t="1" v="90147"/>
    </bk>
    <bk>
      <rc t="1" v="90148"/>
    </bk>
    <bk>
      <rc t="1" v="90149"/>
    </bk>
    <bk>
      <rc t="1" v="90150"/>
    </bk>
    <bk>
      <rc t="1" v="90151"/>
    </bk>
    <bk>
      <rc t="1" v="90152"/>
    </bk>
    <bk>
      <rc t="1" v="90153"/>
    </bk>
    <bk>
      <rc t="1" v="90154"/>
    </bk>
    <bk>
      <rc t="1" v="90155"/>
    </bk>
    <bk>
      <rc t="1" v="90156"/>
    </bk>
    <bk>
      <rc t="1" v="90157"/>
    </bk>
    <bk>
      <rc t="1" v="90158"/>
    </bk>
    <bk>
      <rc t="1" v="90159"/>
    </bk>
    <bk>
      <rc t="1" v="90160"/>
    </bk>
    <bk>
      <rc t="1" v="90161"/>
    </bk>
    <bk>
      <rc t="1" v="90162"/>
    </bk>
    <bk>
      <rc t="1" v="90163"/>
    </bk>
    <bk>
      <rc t="1" v="90164"/>
    </bk>
    <bk>
      <rc t="1" v="90165"/>
    </bk>
    <bk>
      <rc t="1" v="90166"/>
    </bk>
    <bk>
      <rc t="1" v="90167"/>
    </bk>
    <bk>
      <rc t="1" v="90168"/>
    </bk>
    <bk>
      <rc t="1" v="90169"/>
    </bk>
    <bk>
      <rc t="1" v="90170"/>
    </bk>
    <bk>
      <rc t="1" v="90171"/>
    </bk>
    <bk>
      <rc t="1" v="90172"/>
    </bk>
    <bk>
      <rc t="1" v="90173"/>
    </bk>
    <bk>
      <rc t="1" v="90174"/>
    </bk>
    <bk>
      <rc t="1" v="90175"/>
    </bk>
    <bk>
      <rc t="1" v="90176"/>
    </bk>
    <bk>
      <rc t="1" v="90177"/>
    </bk>
    <bk>
      <rc t="1" v="90178"/>
    </bk>
    <bk>
      <rc t="1" v="90179"/>
    </bk>
    <bk>
      <rc t="1" v="90180"/>
    </bk>
    <bk>
      <rc t="1" v="90181"/>
    </bk>
    <bk>
      <rc t="1" v="90182"/>
    </bk>
    <bk>
      <rc t="1" v="90183"/>
    </bk>
    <bk>
      <rc t="1" v="90184"/>
    </bk>
    <bk>
      <rc t="1" v="90185"/>
    </bk>
    <bk>
      <rc t="1" v="90186"/>
    </bk>
    <bk>
      <rc t="1" v="90187"/>
    </bk>
    <bk>
      <rc t="1" v="90188"/>
    </bk>
    <bk>
      <rc t="1" v="90189"/>
    </bk>
    <bk>
      <rc t="1" v="90190"/>
    </bk>
    <bk>
      <rc t="1" v="90191"/>
    </bk>
    <bk>
      <rc t="1" v="90192"/>
    </bk>
    <bk>
      <rc t="1" v="90193"/>
    </bk>
    <bk>
      <rc t="1" v="90194"/>
    </bk>
    <bk>
      <rc t="1" v="90195"/>
    </bk>
    <bk>
      <rc t="1" v="90196"/>
    </bk>
    <bk>
      <rc t="1" v="90197"/>
    </bk>
    <bk>
      <rc t="1" v="90198"/>
    </bk>
    <bk>
      <rc t="1" v="90199"/>
    </bk>
    <bk>
      <rc t="1" v="90200"/>
    </bk>
    <bk>
      <rc t="1" v="90201"/>
    </bk>
    <bk>
      <rc t="1" v="90202"/>
    </bk>
    <bk>
      <rc t="1" v="90203"/>
    </bk>
    <bk>
      <rc t="1" v="90204"/>
    </bk>
    <bk>
      <rc t="1" v="90205"/>
    </bk>
    <bk>
      <rc t="1" v="90206"/>
    </bk>
    <bk>
      <rc t="1" v="90207"/>
    </bk>
    <bk>
      <rc t="1" v="90208"/>
    </bk>
    <bk>
      <rc t="1" v="90209"/>
    </bk>
    <bk>
      <rc t="1" v="90210"/>
    </bk>
    <bk>
      <rc t="1" v="90211"/>
    </bk>
    <bk>
      <rc t="1" v="90212"/>
    </bk>
    <bk>
      <rc t="1" v="90213"/>
    </bk>
    <bk>
      <rc t="1" v="90214"/>
    </bk>
    <bk>
      <rc t="1" v="90215"/>
    </bk>
    <bk>
      <rc t="1" v="90216"/>
    </bk>
    <bk>
      <rc t="1" v="90217"/>
    </bk>
    <bk>
      <rc t="1" v="90218"/>
    </bk>
    <bk>
      <rc t="1" v="90219"/>
    </bk>
    <bk>
      <rc t="1" v="90220"/>
    </bk>
    <bk>
      <rc t="1" v="90221"/>
    </bk>
    <bk>
      <rc t="1" v="90222"/>
    </bk>
    <bk>
      <rc t="1" v="90223"/>
    </bk>
    <bk>
      <rc t="1" v="90224"/>
    </bk>
    <bk>
      <rc t="1" v="90225"/>
    </bk>
    <bk>
      <rc t="1" v="90226"/>
    </bk>
    <bk>
      <rc t="1" v="90227"/>
    </bk>
    <bk>
      <rc t="1" v="90228"/>
    </bk>
    <bk>
      <rc t="1" v="90229"/>
    </bk>
    <bk>
      <rc t="1" v="90230"/>
    </bk>
    <bk>
      <rc t="1" v="90231"/>
    </bk>
    <bk>
      <rc t="1" v="90232"/>
    </bk>
    <bk>
      <rc t="1" v="90233"/>
    </bk>
    <bk>
      <rc t="1" v="90234"/>
    </bk>
    <bk>
      <rc t="1" v="90235"/>
    </bk>
    <bk>
      <rc t="1" v="90236"/>
    </bk>
    <bk>
      <rc t="1" v="90237"/>
    </bk>
    <bk>
      <rc t="1" v="90238"/>
    </bk>
    <bk>
      <rc t="1" v="90239"/>
    </bk>
    <bk>
      <rc t="1" v="90240"/>
    </bk>
    <bk>
      <rc t="1" v="90241"/>
    </bk>
    <bk>
      <rc t="1" v="90242"/>
    </bk>
    <bk>
      <rc t="1" v="90243"/>
    </bk>
    <bk>
      <rc t="1" v="90244"/>
    </bk>
    <bk>
      <rc t="1" v="90245"/>
    </bk>
    <bk>
      <rc t="1" v="90246"/>
    </bk>
    <bk>
      <rc t="1" v="90247"/>
    </bk>
    <bk>
      <rc t="1" v="90248"/>
    </bk>
    <bk>
      <rc t="1" v="90249"/>
    </bk>
    <bk>
      <rc t="1" v="90250"/>
    </bk>
    <bk>
      <rc t="1" v="90251"/>
    </bk>
    <bk>
      <rc t="1" v="90252"/>
    </bk>
    <bk>
      <rc t="1" v="90253"/>
    </bk>
    <bk>
      <rc t="1" v="90254"/>
    </bk>
    <bk>
      <rc t="1" v="90255"/>
    </bk>
    <bk>
      <rc t="1" v="90256"/>
    </bk>
    <bk>
      <rc t="1" v="90257"/>
    </bk>
    <bk>
      <rc t="1" v="90258"/>
    </bk>
    <bk>
      <rc t="1" v="90259"/>
    </bk>
    <bk>
      <rc t="1" v="90260"/>
    </bk>
    <bk>
      <rc t="1" v="90261"/>
    </bk>
    <bk>
      <rc t="1" v="90262"/>
    </bk>
    <bk>
      <rc t="1" v="90263"/>
    </bk>
    <bk>
      <rc t="1" v="90264"/>
    </bk>
    <bk>
      <rc t="1" v="90265"/>
    </bk>
    <bk>
      <rc t="1" v="90266"/>
    </bk>
    <bk>
      <rc t="1" v="90267"/>
    </bk>
    <bk>
      <rc t="1" v="90268"/>
    </bk>
    <bk>
      <rc t="1" v="90269"/>
    </bk>
    <bk>
      <rc t="1" v="90270"/>
    </bk>
    <bk>
      <rc t="1" v="90271"/>
    </bk>
    <bk>
      <rc t="1" v="90272"/>
    </bk>
    <bk>
      <rc t="1" v="90273"/>
    </bk>
    <bk>
      <rc t="1" v="90274"/>
    </bk>
    <bk>
      <rc t="1" v="90275"/>
    </bk>
    <bk>
      <rc t="1" v="90276"/>
    </bk>
    <bk>
      <rc t="1" v="90277"/>
    </bk>
    <bk>
      <rc t="1" v="90278"/>
    </bk>
    <bk>
      <rc t="1" v="90279"/>
    </bk>
    <bk>
      <rc t="1" v="90280"/>
    </bk>
    <bk>
      <rc t="1" v="90281"/>
    </bk>
    <bk>
      <rc t="1" v="90282"/>
    </bk>
    <bk>
      <rc t="1" v="90283"/>
    </bk>
    <bk>
      <rc t="1" v="90284"/>
    </bk>
    <bk>
      <rc t="1" v="90285"/>
    </bk>
    <bk>
      <rc t="1" v="90286"/>
    </bk>
    <bk>
      <rc t="1" v="90287"/>
    </bk>
    <bk>
      <rc t="1" v="90288"/>
    </bk>
    <bk>
      <rc t="1" v="90289"/>
    </bk>
    <bk>
      <rc t="1" v="90290"/>
    </bk>
    <bk>
      <rc t="1" v="90291"/>
    </bk>
    <bk>
      <rc t="1" v="90292"/>
    </bk>
    <bk>
      <rc t="1" v="90293"/>
    </bk>
    <bk>
      <rc t="1" v="90294"/>
    </bk>
    <bk>
      <rc t="1" v="90295"/>
    </bk>
    <bk>
      <rc t="1" v="90296"/>
    </bk>
    <bk>
      <rc t="1" v="90297"/>
    </bk>
    <bk>
      <rc t="1" v="90298"/>
    </bk>
    <bk>
      <rc t="1" v="90299"/>
    </bk>
    <bk>
      <rc t="1" v="90300"/>
    </bk>
    <bk>
      <rc t="1" v="90301"/>
    </bk>
    <bk>
      <rc t="1" v="90302"/>
    </bk>
    <bk>
      <rc t="1" v="90303"/>
    </bk>
    <bk>
      <rc t="1" v="90304"/>
    </bk>
    <bk>
      <rc t="1" v="90305"/>
    </bk>
    <bk>
      <rc t="1" v="90306"/>
    </bk>
    <bk>
      <rc t="1" v="90307"/>
    </bk>
    <bk>
      <rc t="1" v="90308"/>
    </bk>
    <bk>
      <rc t="1" v="90309"/>
    </bk>
    <bk>
      <rc t="1" v="90310"/>
    </bk>
    <bk>
      <rc t="1" v="90311"/>
    </bk>
    <bk>
      <rc t="1" v="90312"/>
    </bk>
    <bk>
      <rc t="1" v="90313"/>
    </bk>
    <bk>
      <rc t="1" v="90314"/>
    </bk>
    <bk>
      <rc t="1" v="90315"/>
    </bk>
    <bk>
      <rc t="1" v="90316"/>
    </bk>
    <bk>
      <rc t="1" v="90317"/>
    </bk>
    <bk>
      <rc t="1" v="90318"/>
    </bk>
    <bk>
      <rc t="1" v="90319"/>
    </bk>
    <bk>
      <rc t="1" v="90320"/>
    </bk>
    <bk>
      <rc t="1" v="90321"/>
    </bk>
    <bk>
      <rc t="1" v="90322"/>
    </bk>
    <bk>
      <rc t="1" v="90323"/>
    </bk>
    <bk>
      <rc t="1" v="90324"/>
    </bk>
    <bk>
      <rc t="1" v="90325"/>
    </bk>
    <bk>
      <rc t="1" v="90326"/>
    </bk>
    <bk>
      <rc t="1" v="90327"/>
    </bk>
    <bk>
      <rc t="1" v="90328"/>
    </bk>
    <bk>
      <rc t="1" v="90329"/>
    </bk>
    <bk>
      <rc t="1" v="90330"/>
    </bk>
    <bk>
      <rc t="1" v="90331"/>
    </bk>
    <bk>
      <rc t="1" v="90332"/>
    </bk>
    <bk>
      <rc t="1" v="90333"/>
    </bk>
    <bk>
      <rc t="1" v="90334"/>
    </bk>
    <bk>
      <rc t="1" v="90335"/>
    </bk>
    <bk>
      <rc t="1" v="90336"/>
    </bk>
    <bk>
      <rc t="1" v="90337"/>
    </bk>
    <bk>
      <rc t="1" v="90338"/>
    </bk>
    <bk>
      <rc t="1" v="90339"/>
    </bk>
    <bk>
      <rc t="1" v="90340"/>
    </bk>
    <bk>
      <rc t="1" v="90341"/>
    </bk>
    <bk>
      <rc t="1" v="90342"/>
    </bk>
    <bk>
      <rc t="1" v="90343"/>
    </bk>
    <bk>
      <rc t="1" v="90344"/>
    </bk>
    <bk>
      <rc t="1" v="90345"/>
    </bk>
    <bk>
      <rc t="1" v="90346"/>
    </bk>
    <bk>
      <rc t="1" v="90347"/>
    </bk>
    <bk>
      <rc t="1" v="90348"/>
    </bk>
    <bk>
      <rc t="1" v="90349"/>
    </bk>
    <bk>
      <rc t="1" v="90350"/>
    </bk>
    <bk>
      <rc t="1" v="90351"/>
    </bk>
    <bk>
      <rc t="1" v="90352"/>
    </bk>
    <bk>
      <rc t="1" v="90353"/>
    </bk>
    <bk>
      <rc t="1" v="90354"/>
    </bk>
    <bk>
      <rc t="1" v="90355"/>
    </bk>
    <bk>
      <rc t="1" v="90356"/>
    </bk>
    <bk>
      <rc t="1" v="90357"/>
    </bk>
    <bk>
      <rc t="1" v="90358"/>
    </bk>
    <bk>
      <rc t="1" v="90359"/>
    </bk>
    <bk>
      <rc t="1" v="90360"/>
    </bk>
    <bk>
      <rc t="1" v="90361"/>
    </bk>
    <bk>
      <rc t="1" v="90362"/>
    </bk>
    <bk>
      <rc t="1" v="90363"/>
    </bk>
    <bk>
      <rc t="1" v="90364"/>
    </bk>
    <bk>
      <rc t="1" v="90365"/>
    </bk>
    <bk>
      <rc t="1" v="90366"/>
    </bk>
    <bk>
      <rc t="1" v="90367"/>
    </bk>
    <bk>
      <rc t="1" v="90368"/>
    </bk>
    <bk>
      <rc t="1" v="90369"/>
    </bk>
    <bk>
      <rc t="1" v="90370"/>
    </bk>
    <bk>
      <rc t="1" v="90371"/>
    </bk>
    <bk>
      <rc t="1" v="90372"/>
    </bk>
    <bk>
      <rc t="1" v="90373"/>
    </bk>
    <bk>
      <rc t="1" v="90374"/>
    </bk>
    <bk>
      <rc t="1" v="90375"/>
    </bk>
    <bk>
      <rc t="1" v="90376"/>
    </bk>
    <bk>
      <rc t="1" v="90377"/>
    </bk>
    <bk>
      <rc t="1" v="90378"/>
    </bk>
    <bk>
      <rc t="1" v="90379"/>
    </bk>
    <bk>
      <rc t="1" v="90380"/>
    </bk>
    <bk>
      <rc t="1" v="90381"/>
    </bk>
    <bk>
      <rc t="1" v="90382"/>
    </bk>
    <bk>
      <rc t="1" v="90383"/>
    </bk>
    <bk>
      <rc t="1" v="90384"/>
    </bk>
    <bk>
      <rc t="1" v="90385"/>
    </bk>
    <bk>
      <rc t="1" v="90386"/>
    </bk>
    <bk>
      <rc t="1" v="90387"/>
    </bk>
    <bk>
      <rc t="1" v="90388"/>
    </bk>
    <bk>
      <rc t="1" v="90389"/>
    </bk>
    <bk>
      <rc t="1" v="90390"/>
    </bk>
    <bk>
      <rc t="1" v="90391"/>
    </bk>
    <bk>
      <rc t="1" v="90392"/>
    </bk>
    <bk>
      <rc t="1" v="90393"/>
    </bk>
    <bk>
      <rc t="1" v="90394"/>
    </bk>
    <bk>
      <rc t="1" v="90395"/>
    </bk>
    <bk>
      <rc t="1" v="90396"/>
    </bk>
    <bk>
      <rc t="1" v="90397"/>
    </bk>
    <bk>
      <rc t="1" v="90398"/>
    </bk>
    <bk>
      <rc t="1" v="90399"/>
    </bk>
    <bk>
      <rc t="1" v="90400"/>
    </bk>
    <bk>
      <rc t="1" v="90401"/>
    </bk>
    <bk>
      <rc t="1" v="90402"/>
    </bk>
    <bk>
      <rc t="1" v="90403"/>
    </bk>
    <bk>
      <rc t="1" v="90404"/>
    </bk>
    <bk>
      <rc t="1" v="90405"/>
    </bk>
    <bk>
      <rc t="1" v="90406"/>
    </bk>
    <bk>
      <rc t="1" v="90407"/>
    </bk>
    <bk>
      <rc t="1" v="90408"/>
    </bk>
    <bk>
      <rc t="1" v="90409"/>
    </bk>
    <bk>
      <rc t="1" v="90410"/>
    </bk>
    <bk>
      <rc t="1" v="90411"/>
    </bk>
    <bk>
      <rc t="1" v="90412"/>
    </bk>
    <bk>
      <rc t="1" v="90413"/>
    </bk>
    <bk>
      <rc t="1" v="90414"/>
    </bk>
    <bk>
      <rc t="1" v="90415"/>
    </bk>
    <bk>
      <rc t="1" v="90416"/>
    </bk>
    <bk>
      <rc t="1" v="90417"/>
    </bk>
    <bk>
      <rc t="1" v="90418"/>
    </bk>
    <bk>
      <rc t="1" v="90419"/>
    </bk>
    <bk>
      <rc t="1" v="90420"/>
    </bk>
    <bk>
      <rc t="1" v="90421"/>
    </bk>
    <bk>
      <rc t="1" v="90422"/>
    </bk>
    <bk>
      <rc t="1" v="90423"/>
    </bk>
    <bk>
      <rc t="1" v="90424"/>
    </bk>
    <bk>
      <rc t="1" v="90425"/>
    </bk>
    <bk>
      <rc t="1" v="90426"/>
    </bk>
    <bk>
      <rc t="1" v="90427"/>
    </bk>
    <bk>
      <rc t="1" v="90428"/>
    </bk>
    <bk>
      <rc t="1" v="90429"/>
    </bk>
    <bk>
      <rc t="1" v="90430"/>
    </bk>
    <bk>
      <rc t="1" v="90431"/>
    </bk>
    <bk>
      <rc t="1" v="90432"/>
    </bk>
    <bk>
      <rc t="1" v="90433"/>
    </bk>
    <bk>
      <rc t="1" v="90434"/>
    </bk>
    <bk>
      <rc t="1" v="90435"/>
    </bk>
    <bk>
      <rc t="1" v="90436"/>
    </bk>
    <bk>
      <rc t="1" v="90437"/>
    </bk>
    <bk>
      <rc t="1" v="90438"/>
    </bk>
    <bk>
      <rc t="1" v="90439"/>
    </bk>
    <bk>
      <rc t="1" v="90440"/>
    </bk>
    <bk>
      <rc t="1" v="90441"/>
    </bk>
    <bk>
      <rc t="1" v="90442"/>
    </bk>
    <bk>
      <rc t="1" v="90443"/>
    </bk>
    <bk>
      <rc t="1" v="90444"/>
    </bk>
    <bk>
      <rc t="1" v="90445"/>
    </bk>
    <bk>
      <rc t="1" v="90446"/>
    </bk>
    <bk>
      <rc t="1" v="90447"/>
    </bk>
    <bk>
      <rc t="1" v="90448"/>
    </bk>
    <bk>
      <rc t="1" v="90449"/>
    </bk>
    <bk>
      <rc t="1" v="90450"/>
    </bk>
    <bk>
      <rc t="1" v="90451"/>
    </bk>
    <bk>
      <rc t="1" v="90452"/>
    </bk>
    <bk>
      <rc t="1" v="90453"/>
    </bk>
    <bk>
      <rc t="1" v="90454"/>
    </bk>
    <bk>
      <rc t="1" v="90455"/>
    </bk>
    <bk>
      <rc t="1" v="90456"/>
    </bk>
    <bk>
      <rc t="1" v="90457"/>
    </bk>
    <bk>
      <rc t="1" v="90458"/>
    </bk>
    <bk>
      <rc t="1" v="90459"/>
    </bk>
    <bk>
      <rc t="1" v="90460"/>
    </bk>
    <bk>
      <rc t="1" v="90461"/>
    </bk>
    <bk>
      <rc t="1" v="90462"/>
    </bk>
    <bk>
      <rc t="1" v="90463"/>
    </bk>
    <bk>
      <rc t="1" v="90464"/>
    </bk>
    <bk>
      <rc t="1" v="90465"/>
    </bk>
    <bk>
      <rc t="1" v="90466"/>
    </bk>
    <bk>
      <rc t="1" v="90467"/>
    </bk>
    <bk>
      <rc t="1" v="90468"/>
    </bk>
    <bk>
      <rc t="1" v="90469"/>
    </bk>
    <bk>
      <rc t="1" v="90470"/>
    </bk>
    <bk>
      <rc t="1" v="90471"/>
    </bk>
    <bk>
      <rc t="1" v="90472"/>
    </bk>
    <bk>
      <rc t="1" v="90473"/>
    </bk>
    <bk>
      <rc t="1" v="90474"/>
    </bk>
    <bk>
      <rc t="1" v="90475"/>
    </bk>
    <bk>
      <rc t="1" v="90476"/>
    </bk>
    <bk>
      <rc t="1" v="90477"/>
    </bk>
    <bk>
      <rc t="1" v="90478"/>
    </bk>
    <bk>
      <rc t="1" v="90479"/>
    </bk>
    <bk>
      <rc t="1" v="90480"/>
    </bk>
    <bk>
      <rc t="1" v="90481"/>
    </bk>
    <bk>
      <rc t="1" v="90482"/>
    </bk>
    <bk>
      <rc t="1" v="90483"/>
    </bk>
    <bk>
      <rc t="1" v="90484"/>
    </bk>
    <bk>
      <rc t="1" v="90485"/>
    </bk>
    <bk>
      <rc t="1" v="90486"/>
    </bk>
    <bk>
      <rc t="1" v="90487"/>
    </bk>
    <bk>
      <rc t="1" v="90488"/>
    </bk>
    <bk>
      <rc t="1" v="90489"/>
    </bk>
    <bk>
      <rc t="1" v="90490"/>
    </bk>
    <bk>
      <rc t="1" v="90491"/>
    </bk>
    <bk>
      <rc t="1" v="90492"/>
    </bk>
    <bk>
      <rc t="1" v="90493"/>
    </bk>
    <bk>
      <rc t="1" v="90494"/>
    </bk>
    <bk>
      <rc t="1" v="90495"/>
    </bk>
    <bk>
      <rc t="1" v="90496"/>
    </bk>
    <bk>
      <rc t="1" v="90497"/>
    </bk>
    <bk>
      <rc t="1" v="90498"/>
    </bk>
    <bk>
      <rc t="1" v="90499"/>
    </bk>
    <bk>
      <rc t="1" v="90500"/>
    </bk>
    <bk>
      <rc t="1" v="90501"/>
    </bk>
    <bk>
      <rc t="1" v="90502"/>
    </bk>
    <bk>
      <rc t="1" v="90503"/>
    </bk>
    <bk>
      <rc t="1" v="90504"/>
    </bk>
    <bk>
      <rc t="1" v="90505"/>
    </bk>
    <bk>
      <rc t="1" v="90506"/>
    </bk>
    <bk>
      <rc t="1" v="90507"/>
    </bk>
    <bk>
      <rc t="1" v="90508"/>
    </bk>
    <bk>
      <rc t="1" v="90509"/>
    </bk>
    <bk>
      <rc t="1" v="90510"/>
    </bk>
    <bk>
      <rc t="1" v="90511"/>
    </bk>
    <bk>
      <rc t="1" v="90512"/>
    </bk>
    <bk>
      <rc t="1" v="90513"/>
    </bk>
    <bk>
      <rc t="1" v="90514"/>
    </bk>
    <bk>
      <rc t="1" v="90515"/>
    </bk>
    <bk>
      <rc t="1" v="90516"/>
    </bk>
    <bk>
      <rc t="1" v="90517"/>
    </bk>
    <bk>
      <rc t="1" v="90518"/>
    </bk>
    <bk>
      <rc t="1" v="90519"/>
    </bk>
    <bk>
      <rc t="1" v="90520"/>
    </bk>
    <bk>
      <rc t="1" v="90521"/>
    </bk>
    <bk>
      <rc t="1" v="90522"/>
    </bk>
    <bk>
      <rc t="1" v="90523"/>
    </bk>
    <bk>
      <rc t="1" v="90524"/>
    </bk>
    <bk>
      <rc t="1" v="90525"/>
    </bk>
    <bk>
      <rc t="1" v="90526"/>
    </bk>
    <bk>
      <rc t="1" v="90527"/>
    </bk>
    <bk>
      <rc t="1" v="90528"/>
    </bk>
    <bk>
      <rc t="1" v="90529"/>
    </bk>
    <bk>
      <rc t="1" v="90530"/>
    </bk>
    <bk>
      <rc t="1" v="90531"/>
    </bk>
    <bk>
      <rc t="1" v="90532"/>
    </bk>
    <bk>
      <rc t="1" v="90533"/>
    </bk>
    <bk>
      <rc t="1" v="90534"/>
    </bk>
    <bk>
      <rc t="1" v="90535"/>
    </bk>
    <bk>
      <rc t="1" v="90536"/>
    </bk>
    <bk>
      <rc t="1" v="90537"/>
    </bk>
    <bk>
      <rc t="1" v="90538"/>
    </bk>
    <bk>
      <rc t="1" v="90539"/>
    </bk>
    <bk>
      <rc t="1" v="90540"/>
    </bk>
    <bk>
      <rc t="1" v="90541"/>
    </bk>
    <bk>
      <rc t="1" v="90542"/>
    </bk>
    <bk>
      <rc t="1" v="90543"/>
    </bk>
    <bk>
      <rc t="1" v="90544"/>
    </bk>
    <bk>
      <rc t="1" v="90545"/>
    </bk>
    <bk>
      <rc t="1" v="90546"/>
    </bk>
    <bk>
      <rc t="1" v="90547"/>
    </bk>
    <bk>
      <rc t="1" v="90548"/>
    </bk>
    <bk>
      <rc t="1" v="90549"/>
    </bk>
    <bk>
      <rc t="1" v="90550"/>
    </bk>
    <bk>
      <rc t="1" v="90551"/>
    </bk>
    <bk>
      <rc t="1" v="90552"/>
    </bk>
    <bk>
      <rc t="1" v="90553"/>
    </bk>
    <bk>
      <rc t="1" v="90554"/>
    </bk>
    <bk>
      <rc t="1" v="90555"/>
    </bk>
    <bk>
      <rc t="1" v="90556"/>
    </bk>
    <bk>
      <rc t="1" v="90557"/>
    </bk>
    <bk>
      <rc t="1" v="90558"/>
    </bk>
    <bk>
      <rc t="1" v="90559"/>
    </bk>
    <bk>
      <rc t="1" v="90560"/>
    </bk>
    <bk>
      <rc t="1" v="90561"/>
    </bk>
    <bk>
      <rc t="1" v="90562"/>
    </bk>
    <bk>
      <rc t="1" v="90563"/>
    </bk>
    <bk>
      <rc t="1" v="90564"/>
    </bk>
    <bk>
      <rc t="1" v="90565"/>
    </bk>
    <bk>
      <rc t="1" v="90566"/>
    </bk>
    <bk>
      <rc t="1" v="90567"/>
    </bk>
    <bk>
      <rc t="1" v="90568"/>
    </bk>
    <bk>
      <rc t="1" v="90569"/>
    </bk>
    <bk>
      <rc t="1" v="90570"/>
    </bk>
    <bk>
      <rc t="1" v="90571"/>
    </bk>
    <bk>
      <rc t="1" v="90572"/>
    </bk>
    <bk>
      <rc t="1" v="90573"/>
    </bk>
    <bk>
      <rc t="1" v="90574"/>
    </bk>
    <bk>
      <rc t="1" v="90575"/>
    </bk>
    <bk>
      <rc t="1" v="90576"/>
    </bk>
    <bk>
      <rc t="1" v="90577"/>
    </bk>
    <bk>
      <rc t="1" v="90578"/>
    </bk>
    <bk>
      <rc t="1" v="90579"/>
    </bk>
    <bk>
      <rc t="1" v="90580"/>
    </bk>
    <bk>
      <rc t="1" v="90581"/>
    </bk>
    <bk>
      <rc t="1" v="90582"/>
    </bk>
    <bk>
      <rc t="1" v="90583"/>
    </bk>
    <bk>
      <rc t="1" v="90584"/>
    </bk>
    <bk>
      <rc t="1" v="90585"/>
    </bk>
    <bk>
      <rc t="1" v="90586"/>
    </bk>
    <bk>
      <rc t="1" v="90587"/>
    </bk>
    <bk>
      <rc t="1" v="90588"/>
    </bk>
    <bk>
      <rc t="1" v="90589"/>
    </bk>
    <bk>
      <rc t="1" v="90590"/>
    </bk>
    <bk>
      <rc t="1" v="90591"/>
    </bk>
    <bk>
      <rc t="1" v="90592"/>
    </bk>
    <bk>
      <rc t="1" v="90593"/>
    </bk>
    <bk>
      <rc t="1" v="90594"/>
    </bk>
    <bk>
      <rc t="1" v="90595"/>
    </bk>
    <bk>
      <rc t="1" v="90596"/>
    </bk>
    <bk>
      <rc t="1" v="90597"/>
    </bk>
    <bk>
      <rc t="1" v="90598"/>
    </bk>
    <bk>
      <rc t="1" v="90599"/>
    </bk>
    <bk>
      <rc t="1" v="90600"/>
    </bk>
    <bk>
      <rc t="1" v="90601"/>
    </bk>
    <bk>
      <rc t="1" v="90602"/>
    </bk>
    <bk>
      <rc t="1" v="90603"/>
    </bk>
    <bk>
      <rc t="1" v="90604"/>
    </bk>
    <bk>
      <rc t="1" v="90605"/>
    </bk>
    <bk>
      <rc t="1" v="90606"/>
    </bk>
    <bk>
      <rc t="1" v="90607"/>
    </bk>
    <bk>
      <rc t="1" v="90608"/>
    </bk>
    <bk>
      <rc t="1" v="90609"/>
    </bk>
    <bk>
      <rc t="1" v="90610"/>
    </bk>
    <bk>
      <rc t="1" v="90611"/>
    </bk>
    <bk>
      <rc t="1" v="90612"/>
    </bk>
    <bk>
      <rc t="1" v="90613"/>
    </bk>
    <bk>
      <rc t="1" v="90614"/>
    </bk>
    <bk>
      <rc t="1" v="90615"/>
    </bk>
    <bk>
      <rc t="1" v="90616"/>
    </bk>
    <bk>
      <rc t="1" v="90617"/>
    </bk>
    <bk>
      <rc t="1" v="90618"/>
    </bk>
    <bk>
      <rc t="1" v="90619"/>
    </bk>
    <bk>
      <rc t="1" v="90620"/>
    </bk>
    <bk>
      <rc t="1" v="90621"/>
    </bk>
    <bk>
      <rc t="1" v="90622"/>
    </bk>
    <bk>
      <rc t="1" v="90623"/>
    </bk>
    <bk>
      <rc t="1" v="90624"/>
    </bk>
    <bk>
      <rc t="1" v="90625"/>
    </bk>
    <bk>
      <rc t="1" v="90626"/>
    </bk>
    <bk>
      <rc t="1" v="90627"/>
    </bk>
    <bk>
      <rc t="1" v="90628"/>
    </bk>
    <bk>
      <rc t="1" v="90629"/>
    </bk>
    <bk>
      <rc t="1" v="90630"/>
    </bk>
    <bk>
      <rc t="1" v="90631"/>
    </bk>
    <bk>
      <rc t="1" v="90632"/>
    </bk>
    <bk>
      <rc t="1" v="90633"/>
    </bk>
    <bk>
      <rc t="1" v="90634"/>
    </bk>
    <bk>
      <rc t="1" v="90635"/>
    </bk>
    <bk>
      <rc t="1" v="90636"/>
    </bk>
    <bk>
      <rc t="1" v="90637"/>
    </bk>
    <bk>
      <rc t="1" v="90638"/>
    </bk>
    <bk>
      <rc t="1" v="90639"/>
    </bk>
    <bk>
      <rc t="1" v="90640"/>
    </bk>
    <bk>
      <rc t="1" v="90641"/>
    </bk>
    <bk>
      <rc t="1" v="90642"/>
    </bk>
    <bk>
      <rc t="1" v="90643"/>
    </bk>
    <bk>
      <rc t="1" v="90644"/>
    </bk>
    <bk>
      <rc t="1" v="90645"/>
    </bk>
    <bk>
      <rc t="1" v="90646"/>
    </bk>
    <bk>
      <rc t="1" v="90647"/>
    </bk>
    <bk>
      <rc t="1" v="90648"/>
    </bk>
    <bk>
      <rc t="1" v="90649"/>
    </bk>
    <bk>
      <rc t="1" v="90650"/>
    </bk>
    <bk>
      <rc t="1" v="90651"/>
    </bk>
    <bk>
      <rc t="1" v="90652"/>
    </bk>
    <bk>
      <rc t="1" v="90653"/>
    </bk>
    <bk>
      <rc t="1" v="90654"/>
    </bk>
    <bk>
      <rc t="1" v="90655"/>
    </bk>
    <bk>
      <rc t="1" v="90656"/>
    </bk>
    <bk>
      <rc t="1" v="90657"/>
    </bk>
    <bk>
      <rc t="1" v="90658"/>
    </bk>
    <bk>
      <rc t="1" v="90659"/>
    </bk>
    <bk>
      <rc t="1" v="90660"/>
    </bk>
    <bk>
      <rc t="1" v="90661"/>
    </bk>
    <bk>
      <rc t="1" v="90662"/>
    </bk>
    <bk>
      <rc t="1" v="90663"/>
    </bk>
    <bk>
      <rc t="1" v="90664"/>
    </bk>
    <bk>
      <rc t="1" v="90665"/>
    </bk>
    <bk>
      <rc t="1" v="90666"/>
    </bk>
    <bk>
      <rc t="1" v="90667"/>
    </bk>
    <bk>
      <rc t="1" v="90668"/>
    </bk>
    <bk>
      <rc t="1" v="90669"/>
    </bk>
    <bk>
      <rc t="1" v="90670"/>
    </bk>
    <bk>
      <rc t="1" v="90671"/>
    </bk>
    <bk>
      <rc t="1" v="90672"/>
    </bk>
    <bk>
      <rc t="1" v="90673"/>
    </bk>
    <bk>
      <rc t="1" v="90674"/>
    </bk>
    <bk>
      <rc t="1" v="90675"/>
    </bk>
    <bk>
      <rc t="1" v="90676"/>
    </bk>
    <bk>
      <rc t="1" v="90677"/>
    </bk>
    <bk>
      <rc t="1" v="90678"/>
    </bk>
    <bk>
      <rc t="1" v="90679"/>
    </bk>
    <bk>
      <rc t="1" v="90680"/>
    </bk>
    <bk>
      <rc t="1" v="90681"/>
    </bk>
    <bk>
      <rc t="1" v="90682"/>
    </bk>
    <bk>
      <rc t="1" v="90683"/>
    </bk>
    <bk>
      <rc t="1" v="90684"/>
    </bk>
    <bk>
      <rc t="1" v="90685"/>
    </bk>
    <bk>
      <rc t="1" v="90686"/>
    </bk>
    <bk>
      <rc t="1" v="90687"/>
    </bk>
    <bk>
      <rc t="1" v="90688"/>
    </bk>
    <bk>
      <rc t="1" v="90689"/>
    </bk>
    <bk>
      <rc t="1" v="90690"/>
    </bk>
    <bk>
      <rc t="1" v="90691"/>
    </bk>
    <bk>
      <rc t="1" v="90692"/>
    </bk>
    <bk>
      <rc t="1" v="90693"/>
    </bk>
    <bk>
      <rc t="1" v="90694"/>
    </bk>
    <bk>
      <rc t="1" v="90695"/>
    </bk>
    <bk>
      <rc t="1" v="90696"/>
    </bk>
    <bk>
      <rc t="1" v="90697"/>
    </bk>
    <bk>
      <rc t="1" v="90698"/>
    </bk>
    <bk>
      <rc t="1" v="90699"/>
    </bk>
    <bk>
      <rc t="1" v="90700"/>
    </bk>
    <bk>
      <rc t="1" v="90701"/>
    </bk>
    <bk>
      <rc t="1" v="90702"/>
    </bk>
    <bk>
      <rc t="1" v="90703"/>
    </bk>
    <bk>
      <rc t="1" v="90704"/>
    </bk>
    <bk>
      <rc t="1" v="90705"/>
    </bk>
    <bk>
      <rc t="1" v="90706"/>
    </bk>
    <bk>
      <rc t="1" v="90707"/>
    </bk>
    <bk>
      <rc t="1" v="90708"/>
    </bk>
    <bk>
      <rc t="1" v="90709"/>
    </bk>
    <bk>
      <rc t="1" v="90710"/>
    </bk>
    <bk>
      <rc t="1" v="90711"/>
    </bk>
    <bk>
      <rc t="1" v="90712"/>
    </bk>
    <bk>
      <rc t="1" v="90713"/>
    </bk>
    <bk>
      <rc t="1" v="90714"/>
    </bk>
    <bk>
      <rc t="1" v="90715"/>
    </bk>
    <bk>
      <rc t="1" v="90716"/>
    </bk>
    <bk>
      <rc t="1" v="90717"/>
    </bk>
    <bk>
      <rc t="1" v="90718"/>
    </bk>
    <bk>
      <rc t="1" v="90719"/>
    </bk>
    <bk>
      <rc t="1" v="90720"/>
    </bk>
    <bk>
      <rc t="1" v="90721"/>
    </bk>
    <bk>
      <rc t="1" v="90722"/>
    </bk>
    <bk>
      <rc t="1" v="90723"/>
    </bk>
    <bk>
      <rc t="1" v="90724"/>
    </bk>
    <bk>
      <rc t="1" v="90725"/>
    </bk>
    <bk>
      <rc t="1" v="90726"/>
    </bk>
    <bk>
      <rc t="1" v="90727"/>
    </bk>
    <bk>
      <rc t="1" v="90728"/>
    </bk>
    <bk>
      <rc t="1" v="90729"/>
    </bk>
    <bk>
      <rc t="1" v="90730"/>
    </bk>
    <bk>
      <rc t="1" v="90731"/>
    </bk>
    <bk>
      <rc t="1" v="90732"/>
    </bk>
    <bk>
      <rc t="1" v="90733"/>
    </bk>
    <bk>
      <rc t="1" v="90734"/>
    </bk>
    <bk>
      <rc t="1" v="90735"/>
    </bk>
    <bk>
      <rc t="1" v="90736"/>
    </bk>
    <bk>
      <rc t="1" v="90737"/>
    </bk>
    <bk>
      <rc t="1" v="90738"/>
    </bk>
    <bk>
      <rc t="1" v="90739"/>
    </bk>
    <bk>
      <rc t="1" v="90740"/>
    </bk>
    <bk>
      <rc t="1" v="90741"/>
    </bk>
    <bk>
      <rc t="1" v="90742"/>
    </bk>
    <bk>
      <rc t="1" v="90743"/>
    </bk>
    <bk>
      <rc t="1" v="90744"/>
    </bk>
    <bk>
      <rc t="1" v="90745"/>
    </bk>
    <bk>
      <rc t="1" v="90746"/>
    </bk>
    <bk>
      <rc t="1" v="90747"/>
    </bk>
    <bk>
      <rc t="1" v="90748"/>
    </bk>
    <bk>
      <rc t="1" v="90749"/>
    </bk>
    <bk>
      <rc t="1" v="90750"/>
    </bk>
    <bk>
      <rc t="1" v="90751"/>
    </bk>
    <bk>
      <rc t="1" v="90752"/>
    </bk>
    <bk>
      <rc t="1" v="90753"/>
    </bk>
    <bk>
      <rc t="1" v="90754"/>
    </bk>
    <bk>
      <rc t="1" v="90755"/>
    </bk>
    <bk>
      <rc t="1" v="90756"/>
    </bk>
    <bk>
      <rc t="1" v="90757"/>
    </bk>
    <bk>
      <rc t="1" v="90758"/>
    </bk>
    <bk>
      <rc t="1" v="90759"/>
    </bk>
    <bk>
      <rc t="1" v="90760"/>
    </bk>
    <bk>
      <rc t="1" v="90761"/>
    </bk>
    <bk>
      <rc t="1" v="90762"/>
    </bk>
    <bk>
      <rc t="1" v="90763"/>
    </bk>
    <bk>
      <rc t="1" v="90764"/>
    </bk>
    <bk>
      <rc t="1" v="90765"/>
    </bk>
    <bk>
      <rc t="1" v="90766"/>
    </bk>
    <bk>
      <rc t="1" v="90767"/>
    </bk>
    <bk>
      <rc t="1" v="90768"/>
    </bk>
    <bk>
      <rc t="1" v="90769"/>
    </bk>
    <bk>
      <rc t="1" v="90770"/>
    </bk>
    <bk>
      <rc t="1" v="90771"/>
    </bk>
    <bk>
      <rc t="1" v="90772"/>
    </bk>
    <bk>
      <rc t="1" v="90773"/>
    </bk>
    <bk>
      <rc t="1" v="90774"/>
    </bk>
    <bk>
      <rc t="1" v="90775"/>
    </bk>
    <bk>
      <rc t="1" v="90776"/>
    </bk>
    <bk>
      <rc t="1" v="90777"/>
    </bk>
    <bk>
      <rc t="1" v="90778"/>
    </bk>
    <bk>
      <rc t="1" v="90779"/>
    </bk>
    <bk>
      <rc t="1" v="90780"/>
    </bk>
    <bk>
      <rc t="1" v="90781"/>
    </bk>
    <bk>
      <rc t="1" v="90782"/>
    </bk>
    <bk>
      <rc t="1" v="90783"/>
    </bk>
    <bk>
      <rc t="1" v="90784"/>
    </bk>
    <bk>
      <rc t="1" v="90785"/>
    </bk>
    <bk>
      <rc t="1" v="90786"/>
    </bk>
    <bk>
      <rc t="1" v="90787"/>
    </bk>
    <bk>
      <rc t="1" v="90788"/>
    </bk>
    <bk>
      <rc t="1" v="90789"/>
    </bk>
    <bk>
      <rc t="1" v="90790"/>
    </bk>
    <bk>
      <rc t="1" v="90791"/>
    </bk>
    <bk>
      <rc t="1" v="90792"/>
    </bk>
    <bk>
      <rc t="1" v="90793"/>
    </bk>
    <bk>
      <rc t="1" v="90794"/>
    </bk>
    <bk>
      <rc t="1" v="90795"/>
    </bk>
    <bk>
      <rc t="1" v="90796"/>
    </bk>
    <bk>
      <rc t="1" v="90797"/>
    </bk>
    <bk>
      <rc t="1" v="90798"/>
    </bk>
    <bk>
      <rc t="1" v="90799"/>
    </bk>
    <bk>
      <rc t="1" v="90800"/>
    </bk>
    <bk>
      <rc t="1" v="90801"/>
    </bk>
    <bk>
      <rc t="1" v="90802"/>
    </bk>
    <bk>
      <rc t="1" v="90803"/>
    </bk>
    <bk>
      <rc t="1" v="90804"/>
    </bk>
    <bk>
      <rc t="1" v="90805"/>
    </bk>
    <bk>
      <rc t="1" v="90806"/>
    </bk>
    <bk>
      <rc t="1" v="90807"/>
    </bk>
    <bk>
      <rc t="1" v="90808"/>
    </bk>
    <bk>
      <rc t="1" v="90809"/>
    </bk>
    <bk>
      <rc t="1" v="90810"/>
    </bk>
    <bk>
      <rc t="1" v="90811"/>
    </bk>
    <bk>
      <rc t="1" v="90812"/>
    </bk>
    <bk>
      <rc t="1" v="90813"/>
    </bk>
    <bk>
      <rc t="1" v="90814"/>
    </bk>
    <bk>
      <rc t="1" v="90815"/>
    </bk>
    <bk>
      <rc t="1" v="90816"/>
    </bk>
    <bk>
      <rc t="1" v="90817"/>
    </bk>
    <bk>
      <rc t="1" v="90818"/>
    </bk>
    <bk>
      <rc t="1" v="90819"/>
    </bk>
    <bk>
      <rc t="1" v="90820"/>
    </bk>
    <bk>
      <rc t="1" v="90821"/>
    </bk>
    <bk>
      <rc t="1" v="90822"/>
    </bk>
    <bk>
      <rc t="1" v="90823"/>
    </bk>
    <bk>
      <rc t="1" v="90824"/>
    </bk>
    <bk>
      <rc t="1" v="90825"/>
    </bk>
    <bk>
      <rc t="1" v="90826"/>
    </bk>
    <bk>
      <rc t="1" v="90827"/>
    </bk>
    <bk>
      <rc t="1" v="90828"/>
    </bk>
    <bk>
      <rc t="1" v="90829"/>
    </bk>
    <bk>
      <rc t="1" v="90830"/>
    </bk>
    <bk>
      <rc t="1" v="90831"/>
    </bk>
    <bk>
      <rc t="1" v="90832"/>
    </bk>
    <bk>
      <rc t="1" v="90833"/>
    </bk>
    <bk>
      <rc t="1" v="90834"/>
    </bk>
    <bk>
      <rc t="1" v="90835"/>
    </bk>
    <bk>
      <rc t="1" v="90836"/>
    </bk>
    <bk>
      <rc t="1" v="90837"/>
    </bk>
    <bk>
      <rc t="1" v="90838"/>
    </bk>
    <bk>
      <rc t="1" v="90839"/>
    </bk>
    <bk>
      <rc t="1" v="90840"/>
    </bk>
    <bk>
      <rc t="1" v="90841"/>
    </bk>
    <bk>
      <rc t="1" v="90842"/>
    </bk>
    <bk>
      <rc t="1" v="90843"/>
    </bk>
    <bk>
      <rc t="1" v="90844"/>
    </bk>
    <bk>
      <rc t="1" v="90845"/>
    </bk>
    <bk>
      <rc t="1" v="90846"/>
    </bk>
    <bk>
      <rc t="1" v="90847"/>
    </bk>
    <bk>
      <rc t="1" v="90848"/>
    </bk>
    <bk>
      <rc t="1" v="90849"/>
    </bk>
    <bk>
      <rc t="1" v="90850"/>
    </bk>
    <bk>
      <rc t="1" v="90851"/>
    </bk>
    <bk>
      <rc t="1" v="90852"/>
    </bk>
    <bk>
      <rc t="1" v="90853"/>
    </bk>
    <bk>
      <rc t="1" v="90854"/>
    </bk>
    <bk>
      <rc t="1" v="90855"/>
    </bk>
    <bk>
      <rc t="1" v="90856"/>
    </bk>
    <bk>
      <rc t="1" v="90857"/>
    </bk>
    <bk>
      <rc t="1" v="90858"/>
    </bk>
    <bk>
      <rc t="1" v="90859"/>
    </bk>
    <bk>
      <rc t="1" v="90860"/>
    </bk>
    <bk>
      <rc t="1" v="90861"/>
    </bk>
    <bk>
      <rc t="1" v="90862"/>
    </bk>
    <bk>
      <rc t="1" v="90863"/>
    </bk>
    <bk>
      <rc t="1" v="90864"/>
    </bk>
    <bk>
      <rc t="1" v="90865"/>
    </bk>
    <bk>
      <rc t="1" v="90866"/>
    </bk>
    <bk>
      <rc t="1" v="90867"/>
    </bk>
    <bk>
      <rc t="1" v="90868"/>
    </bk>
    <bk>
      <rc t="1" v="90869"/>
    </bk>
    <bk>
      <rc t="1" v="90870"/>
    </bk>
    <bk>
      <rc t="1" v="90871"/>
    </bk>
    <bk>
      <rc t="1" v="90872"/>
    </bk>
    <bk>
      <rc t="1" v="90873"/>
    </bk>
    <bk>
      <rc t="1" v="90874"/>
    </bk>
    <bk>
      <rc t="1" v="90875"/>
    </bk>
    <bk>
      <rc t="1" v="90876"/>
    </bk>
    <bk>
      <rc t="1" v="90877"/>
    </bk>
    <bk>
      <rc t="1" v="90878"/>
    </bk>
    <bk>
      <rc t="1" v="90879"/>
    </bk>
    <bk>
      <rc t="1" v="90880"/>
    </bk>
    <bk>
      <rc t="1" v="90881"/>
    </bk>
    <bk>
      <rc t="1" v="90882"/>
    </bk>
    <bk>
      <rc t="1" v="90883"/>
    </bk>
    <bk>
      <rc t="1" v="90884"/>
    </bk>
    <bk>
      <rc t="1" v="90885"/>
    </bk>
    <bk>
      <rc t="1" v="90886"/>
    </bk>
    <bk>
      <rc t="1" v="90887"/>
    </bk>
    <bk>
      <rc t="1" v="90888"/>
    </bk>
    <bk>
      <rc t="1" v="90889"/>
    </bk>
    <bk>
      <rc t="1" v="90890"/>
    </bk>
    <bk>
      <rc t="1" v="90891"/>
    </bk>
    <bk>
      <rc t="1" v="90892"/>
    </bk>
    <bk>
      <rc t="1" v="90893"/>
    </bk>
    <bk>
      <rc t="1" v="90894"/>
    </bk>
    <bk>
      <rc t="1" v="90895"/>
    </bk>
    <bk>
      <rc t="1" v="90896"/>
    </bk>
    <bk>
      <rc t="1" v="90897"/>
    </bk>
    <bk>
      <rc t="1" v="90898"/>
    </bk>
    <bk>
      <rc t="1" v="90899"/>
    </bk>
    <bk>
      <rc t="1" v="90900"/>
    </bk>
    <bk>
      <rc t="1" v="90901"/>
    </bk>
    <bk>
      <rc t="1" v="90902"/>
    </bk>
    <bk>
      <rc t="1" v="90903"/>
    </bk>
    <bk>
      <rc t="1" v="90904"/>
    </bk>
    <bk>
      <rc t="1" v="90905"/>
    </bk>
    <bk>
      <rc t="1" v="90906"/>
    </bk>
    <bk>
      <rc t="1" v="90907"/>
    </bk>
    <bk>
      <rc t="1" v="90908"/>
    </bk>
    <bk>
      <rc t="1" v="90909"/>
    </bk>
    <bk>
      <rc t="1" v="90910"/>
    </bk>
    <bk>
      <rc t="1" v="90911"/>
    </bk>
    <bk>
      <rc t="1" v="90912"/>
    </bk>
    <bk>
      <rc t="1" v="90913"/>
    </bk>
    <bk>
      <rc t="1" v="90914"/>
    </bk>
    <bk>
      <rc t="1" v="90915"/>
    </bk>
    <bk>
      <rc t="1" v="90916"/>
    </bk>
    <bk>
      <rc t="1" v="90917"/>
    </bk>
    <bk>
      <rc t="1" v="90918"/>
    </bk>
    <bk>
      <rc t="1" v="90919"/>
    </bk>
    <bk>
      <rc t="1" v="90920"/>
    </bk>
    <bk>
      <rc t="1" v="90921"/>
    </bk>
    <bk>
      <rc t="1" v="90922"/>
    </bk>
    <bk>
      <rc t="1" v="90923"/>
    </bk>
    <bk>
      <rc t="1" v="90924"/>
    </bk>
    <bk>
      <rc t="1" v="90925"/>
    </bk>
    <bk>
      <rc t="1" v="90926"/>
    </bk>
    <bk>
      <rc t="1" v="90927"/>
    </bk>
    <bk>
      <rc t="1" v="90928"/>
    </bk>
    <bk>
      <rc t="1" v="90929"/>
    </bk>
    <bk>
      <rc t="1" v="90930"/>
    </bk>
    <bk>
      <rc t="1" v="90931"/>
    </bk>
    <bk>
      <rc t="1" v="90932"/>
    </bk>
    <bk>
      <rc t="1" v="90933"/>
    </bk>
    <bk>
      <rc t="1" v="90934"/>
    </bk>
    <bk>
      <rc t="1" v="90935"/>
    </bk>
    <bk>
      <rc t="1" v="90936"/>
    </bk>
    <bk>
      <rc t="1" v="90937"/>
    </bk>
    <bk>
      <rc t="1" v="90938"/>
    </bk>
    <bk>
      <rc t="1" v="90939"/>
    </bk>
    <bk>
      <rc t="1" v="90940"/>
    </bk>
    <bk>
      <rc t="1" v="90941"/>
    </bk>
    <bk>
      <rc t="1" v="90942"/>
    </bk>
    <bk>
      <rc t="1" v="90943"/>
    </bk>
    <bk>
      <rc t="1" v="90944"/>
    </bk>
    <bk>
      <rc t="1" v="90945"/>
    </bk>
    <bk>
      <rc t="1" v="90946"/>
    </bk>
    <bk>
      <rc t="1" v="90947"/>
    </bk>
    <bk>
      <rc t="1" v="90948"/>
    </bk>
    <bk>
      <rc t="1" v="90949"/>
    </bk>
    <bk>
      <rc t="1" v="90950"/>
    </bk>
    <bk>
      <rc t="1" v="90951"/>
    </bk>
    <bk>
      <rc t="1" v="90952"/>
    </bk>
    <bk>
      <rc t="1" v="90953"/>
    </bk>
    <bk>
      <rc t="1" v="90954"/>
    </bk>
    <bk>
      <rc t="1" v="90955"/>
    </bk>
    <bk>
      <rc t="1" v="90956"/>
    </bk>
    <bk>
      <rc t="1" v="90957"/>
    </bk>
    <bk>
      <rc t="1" v="90958"/>
    </bk>
    <bk>
      <rc t="1" v="90959"/>
    </bk>
    <bk>
      <rc t="1" v="90960"/>
    </bk>
    <bk>
      <rc t="1" v="90961"/>
    </bk>
    <bk>
      <rc t="1" v="90962"/>
    </bk>
    <bk>
      <rc t="1" v="90963"/>
    </bk>
    <bk>
      <rc t="1" v="90964"/>
    </bk>
    <bk>
      <rc t="1" v="90965"/>
    </bk>
    <bk>
      <rc t="1" v="90966"/>
    </bk>
    <bk>
      <rc t="1" v="90967"/>
    </bk>
    <bk>
      <rc t="1" v="90968"/>
    </bk>
    <bk>
      <rc t="1" v="90969"/>
    </bk>
    <bk>
      <rc t="1" v="90970"/>
    </bk>
    <bk>
      <rc t="1" v="90971"/>
    </bk>
    <bk>
      <rc t="1" v="90972"/>
    </bk>
    <bk>
      <rc t="1" v="90973"/>
    </bk>
    <bk>
      <rc t="1" v="90974"/>
    </bk>
    <bk>
      <rc t="1" v="90975"/>
    </bk>
    <bk>
      <rc t="1" v="90976"/>
    </bk>
    <bk>
      <rc t="1" v="90977"/>
    </bk>
    <bk>
      <rc t="1" v="90978"/>
    </bk>
    <bk>
      <rc t="1" v="90979"/>
    </bk>
    <bk>
      <rc t="1" v="90980"/>
    </bk>
    <bk>
      <rc t="1" v="90981"/>
    </bk>
    <bk>
      <rc t="1" v="90982"/>
    </bk>
    <bk>
      <rc t="1" v="90983"/>
    </bk>
    <bk>
      <rc t="1" v="90984"/>
    </bk>
    <bk>
      <rc t="1" v="90985"/>
    </bk>
    <bk>
      <rc t="1" v="90986"/>
    </bk>
    <bk>
      <rc t="1" v="90987"/>
    </bk>
    <bk>
      <rc t="1" v="90988"/>
    </bk>
    <bk>
      <rc t="1" v="90989"/>
    </bk>
    <bk>
      <rc t="1" v="90990"/>
    </bk>
    <bk>
      <rc t="1" v="90991"/>
    </bk>
    <bk>
      <rc t="1" v="90992"/>
    </bk>
    <bk>
      <rc t="1" v="90993"/>
    </bk>
    <bk>
      <rc t="1" v="90994"/>
    </bk>
    <bk>
      <rc t="1" v="90995"/>
    </bk>
    <bk>
      <rc t="1" v="90996"/>
    </bk>
    <bk>
      <rc t="1" v="90997"/>
    </bk>
    <bk>
      <rc t="1" v="90998"/>
    </bk>
    <bk>
      <rc t="1" v="90999"/>
    </bk>
    <bk>
      <rc t="1" v="91000"/>
    </bk>
    <bk>
      <rc t="1" v="91001"/>
    </bk>
    <bk>
      <rc t="1" v="91002"/>
    </bk>
    <bk>
      <rc t="1" v="91003"/>
    </bk>
    <bk>
      <rc t="1" v="91004"/>
    </bk>
    <bk>
      <rc t="1" v="91005"/>
    </bk>
    <bk>
      <rc t="1" v="91006"/>
    </bk>
    <bk>
      <rc t="1" v="91007"/>
    </bk>
    <bk>
      <rc t="1" v="91008"/>
    </bk>
    <bk>
      <rc t="1" v="91009"/>
    </bk>
    <bk>
      <rc t="1" v="91010"/>
    </bk>
    <bk>
      <rc t="1" v="91011"/>
    </bk>
    <bk>
      <rc t="1" v="91012"/>
    </bk>
    <bk>
      <rc t="1" v="91013"/>
    </bk>
    <bk>
      <rc t="1" v="91014"/>
    </bk>
    <bk>
      <rc t="1" v="91015"/>
    </bk>
    <bk>
      <rc t="1" v="91016"/>
    </bk>
    <bk>
      <rc t="1" v="91017"/>
    </bk>
    <bk>
      <rc t="1" v="91018"/>
    </bk>
    <bk>
      <rc t="1" v="91019"/>
    </bk>
    <bk>
      <rc t="1" v="91020"/>
    </bk>
    <bk>
      <rc t="1" v="91021"/>
    </bk>
    <bk>
      <rc t="1" v="91022"/>
    </bk>
    <bk>
      <rc t="1" v="91023"/>
    </bk>
    <bk>
      <rc t="1" v="91024"/>
    </bk>
    <bk>
      <rc t="1" v="91025"/>
    </bk>
    <bk>
      <rc t="1" v="91026"/>
    </bk>
    <bk>
      <rc t="1" v="91027"/>
    </bk>
    <bk>
      <rc t="1" v="91028"/>
    </bk>
    <bk>
      <rc t="1" v="91029"/>
    </bk>
    <bk>
      <rc t="1" v="91030"/>
    </bk>
    <bk>
      <rc t="1" v="91031"/>
    </bk>
    <bk>
      <rc t="1" v="91032"/>
    </bk>
    <bk>
      <rc t="1" v="91033"/>
    </bk>
    <bk>
      <rc t="1" v="91034"/>
    </bk>
    <bk>
      <rc t="1" v="91035"/>
    </bk>
    <bk>
      <rc t="1" v="91036"/>
    </bk>
    <bk>
      <rc t="1" v="91037"/>
    </bk>
    <bk>
      <rc t="1" v="91038"/>
    </bk>
    <bk>
      <rc t="1" v="91039"/>
    </bk>
    <bk>
      <rc t="1" v="91040"/>
    </bk>
    <bk>
      <rc t="1" v="91041"/>
    </bk>
    <bk>
      <rc t="1" v="91042"/>
    </bk>
    <bk>
      <rc t="1" v="91043"/>
    </bk>
    <bk>
      <rc t="1" v="91044"/>
    </bk>
    <bk>
      <rc t="1" v="91045"/>
    </bk>
    <bk>
      <rc t="1" v="91046"/>
    </bk>
    <bk>
      <rc t="1" v="91047"/>
    </bk>
    <bk>
      <rc t="1" v="91048"/>
    </bk>
    <bk>
      <rc t="1" v="91049"/>
    </bk>
    <bk>
      <rc t="1" v="91050"/>
    </bk>
    <bk>
      <rc t="1" v="91051"/>
    </bk>
    <bk>
      <rc t="1" v="91052"/>
    </bk>
    <bk>
      <rc t="1" v="91053"/>
    </bk>
    <bk>
      <rc t="1" v="91054"/>
    </bk>
    <bk>
      <rc t="1" v="91055"/>
    </bk>
    <bk>
      <rc t="1" v="91056"/>
    </bk>
    <bk>
      <rc t="1" v="91057"/>
    </bk>
    <bk>
      <rc t="1" v="91058"/>
    </bk>
    <bk>
      <rc t="1" v="91059"/>
    </bk>
    <bk>
      <rc t="1" v="91060"/>
    </bk>
    <bk>
      <rc t="1" v="91061"/>
    </bk>
    <bk>
      <rc t="1" v="91062"/>
    </bk>
    <bk>
      <rc t="1" v="91063"/>
    </bk>
    <bk>
      <rc t="1" v="91064"/>
    </bk>
    <bk>
      <rc t="1" v="91065"/>
    </bk>
    <bk>
      <rc t="1" v="91066"/>
    </bk>
    <bk>
      <rc t="1" v="91067"/>
    </bk>
    <bk>
      <rc t="1" v="91068"/>
    </bk>
    <bk>
      <rc t="1" v="91069"/>
    </bk>
    <bk>
      <rc t="1" v="91070"/>
    </bk>
    <bk>
      <rc t="1" v="91071"/>
    </bk>
    <bk>
      <rc t="1" v="91072"/>
    </bk>
    <bk>
      <rc t="1" v="91073"/>
    </bk>
    <bk>
      <rc t="1" v="91074"/>
    </bk>
    <bk>
      <rc t="1" v="91075"/>
    </bk>
    <bk>
      <rc t="1" v="91076"/>
    </bk>
    <bk>
      <rc t="1" v="91077"/>
    </bk>
    <bk>
      <rc t="1" v="91078"/>
    </bk>
    <bk>
      <rc t="1" v="91079"/>
    </bk>
    <bk>
      <rc t="1" v="91080"/>
    </bk>
    <bk>
      <rc t="1" v="91081"/>
    </bk>
    <bk>
      <rc t="1" v="91082"/>
    </bk>
    <bk>
      <rc t="1" v="91083"/>
    </bk>
    <bk>
      <rc t="1" v="91084"/>
    </bk>
    <bk>
      <rc t="1" v="91085"/>
    </bk>
    <bk>
      <rc t="1" v="91086"/>
    </bk>
    <bk>
      <rc t="1" v="91087"/>
    </bk>
    <bk>
      <rc t="1" v="91088"/>
    </bk>
    <bk>
      <rc t="1" v="91089"/>
    </bk>
    <bk>
      <rc t="1" v="91090"/>
    </bk>
    <bk>
      <rc t="1" v="91091"/>
    </bk>
    <bk>
      <rc t="1" v="91092"/>
    </bk>
    <bk>
      <rc t="1" v="91093"/>
    </bk>
    <bk>
      <rc t="1" v="91094"/>
    </bk>
    <bk>
      <rc t="1" v="91095"/>
    </bk>
    <bk>
      <rc t="1" v="91096"/>
    </bk>
    <bk>
      <rc t="1" v="91097"/>
    </bk>
    <bk>
      <rc t="1" v="91098"/>
    </bk>
    <bk>
      <rc t="1" v="91099"/>
    </bk>
    <bk>
      <rc t="1" v="91100"/>
    </bk>
    <bk>
      <rc t="1" v="91101"/>
    </bk>
    <bk>
      <rc t="1" v="91102"/>
    </bk>
    <bk>
      <rc t="1" v="91103"/>
    </bk>
    <bk>
      <rc t="1" v="91104"/>
    </bk>
    <bk>
      <rc t="1" v="91105"/>
    </bk>
    <bk>
      <rc t="1" v="91106"/>
    </bk>
    <bk>
      <rc t="1" v="91107"/>
    </bk>
    <bk>
      <rc t="1" v="91108"/>
    </bk>
    <bk>
      <rc t="1" v="91109"/>
    </bk>
    <bk>
      <rc t="1" v="91110"/>
    </bk>
    <bk>
      <rc t="1" v="91111"/>
    </bk>
    <bk>
      <rc t="1" v="91112"/>
    </bk>
    <bk>
      <rc t="1" v="91113"/>
    </bk>
    <bk>
      <rc t="1" v="91114"/>
    </bk>
    <bk>
      <rc t="1" v="91115"/>
    </bk>
    <bk>
      <rc t="1" v="91116"/>
    </bk>
    <bk>
      <rc t="1" v="91117"/>
    </bk>
    <bk>
      <rc t="1" v="91118"/>
    </bk>
    <bk>
      <rc t="1" v="91119"/>
    </bk>
    <bk>
      <rc t="1" v="91120"/>
    </bk>
    <bk>
      <rc t="1" v="91121"/>
    </bk>
    <bk>
      <rc t="1" v="91122"/>
    </bk>
    <bk>
      <rc t="1" v="91123"/>
    </bk>
    <bk>
      <rc t="1" v="91124"/>
    </bk>
    <bk>
      <rc t="1" v="91125"/>
    </bk>
    <bk>
      <rc t="1" v="91126"/>
    </bk>
    <bk>
      <rc t="1" v="91127"/>
    </bk>
    <bk>
      <rc t="1" v="91128"/>
    </bk>
    <bk>
      <rc t="1" v="91129"/>
    </bk>
    <bk>
      <rc t="1" v="91130"/>
    </bk>
    <bk>
      <rc t="1" v="91131"/>
    </bk>
    <bk>
      <rc t="1" v="91132"/>
    </bk>
    <bk>
      <rc t="1" v="91133"/>
    </bk>
    <bk>
      <rc t="1" v="91134"/>
    </bk>
    <bk>
      <rc t="1" v="91135"/>
    </bk>
    <bk>
      <rc t="1" v="91136"/>
    </bk>
    <bk>
      <rc t="1" v="91137"/>
    </bk>
    <bk>
      <rc t="1" v="91138"/>
    </bk>
    <bk>
      <rc t="1" v="91139"/>
    </bk>
    <bk>
      <rc t="1" v="91140"/>
    </bk>
    <bk>
      <rc t="1" v="91141"/>
    </bk>
    <bk>
      <rc t="1" v="91142"/>
    </bk>
    <bk>
      <rc t="1" v="91143"/>
    </bk>
    <bk>
      <rc t="1" v="91144"/>
    </bk>
    <bk>
      <rc t="1" v="91145"/>
    </bk>
    <bk>
      <rc t="1" v="91146"/>
    </bk>
    <bk>
      <rc t="1" v="91147"/>
    </bk>
    <bk>
      <rc t="1" v="91148"/>
    </bk>
    <bk>
      <rc t="1" v="91149"/>
    </bk>
    <bk>
      <rc t="1" v="91150"/>
    </bk>
    <bk>
      <rc t="1" v="91151"/>
    </bk>
    <bk>
      <rc t="1" v="91152"/>
    </bk>
    <bk>
      <rc t="1" v="91153"/>
    </bk>
    <bk>
      <rc t="1" v="91154"/>
    </bk>
    <bk>
      <rc t="1" v="91155"/>
    </bk>
    <bk>
      <rc t="1" v="91156"/>
    </bk>
    <bk>
      <rc t="1" v="91157"/>
    </bk>
    <bk>
      <rc t="1" v="91158"/>
    </bk>
    <bk>
      <rc t="1" v="91159"/>
    </bk>
    <bk>
      <rc t="1" v="91160"/>
    </bk>
    <bk>
      <rc t="1" v="91161"/>
    </bk>
    <bk>
      <rc t="1" v="91162"/>
    </bk>
    <bk>
      <rc t="1" v="91163"/>
    </bk>
    <bk>
      <rc t="1" v="91164"/>
    </bk>
    <bk>
      <rc t="1" v="91165"/>
    </bk>
    <bk>
      <rc t="1" v="91166"/>
    </bk>
    <bk>
      <rc t="1" v="91167"/>
    </bk>
    <bk>
      <rc t="1" v="91168"/>
    </bk>
    <bk>
      <rc t="1" v="91169"/>
    </bk>
    <bk>
      <rc t="1" v="91170"/>
    </bk>
    <bk>
      <rc t="1" v="91171"/>
    </bk>
    <bk>
      <rc t="1" v="91172"/>
    </bk>
    <bk>
      <rc t="1" v="91173"/>
    </bk>
    <bk>
      <rc t="1" v="91174"/>
    </bk>
    <bk>
      <rc t="1" v="91175"/>
    </bk>
    <bk>
      <rc t="1" v="91176"/>
    </bk>
    <bk>
      <rc t="1" v="91177"/>
    </bk>
    <bk>
      <rc t="1" v="91178"/>
    </bk>
    <bk>
      <rc t="1" v="91179"/>
    </bk>
    <bk>
      <rc t="1" v="91180"/>
    </bk>
    <bk>
      <rc t="1" v="91181"/>
    </bk>
    <bk>
      <rc t="1" v="91182"/>
    </bk>
    <bk>
      <rc t="1" v="91183"/>
    </bk>
    <bk>
      <rc t="1" v="91184"/>
    </bk>
    <bk>
      <rc t="1" v="91185"/>
    </bk>
    <bk>
      <rc t="1" v="91186"/>
    </bk>
    <bk>
      <rc t="1" v="91187"/>
    </bk>
    <bk>
      <rc t="1" v="91188"/>
    </bk>
    <bk>
      <rc t="1" v="91189"/>
    </bk>
    <bk>
      <rc t="1" v="91190"/>
    </bk>
    <bk>
      <rc t="1" v="91191"/>
    </bk>
    <bk>
      <rc t="1" v="91192"/>
    </bk>
    <bk>
      <rc t="1" v="91193"/>
    </bk>
    <bk>
      <rc t="1" v="91194"/>
    </bk>
    <bk>
      <rc t="1" v="91195"/>
    </bk>
    <bk>
      <rc t="1" v="91196"/>
    </bk>
    <bk>
      <rc t="1" v="91197"/>
    </bk>
    <bk>
      <rc t="1" v="91198"/>
    </bk>
    <bk>
      <rc t="1" v="91199"/>
    </bk>
    <bk>
      <rc t="1" v="91200"/>
    </bk>
    <bk>
      <rc t="1" v="91201"/>
    </bk>
    <bk>
      <rc t="1" v="91202"/>
    </bk>
    <bk>
      <rc t="1" v="91203"/>
    </bk>
    <bk>
      <rc t="1" v="91204"/>
    </bk>
    <bk>
      <rc t="1" v="91205"/>
    </bk>
    <bk>
      <rc t="1" v="91206"/>
    </bk>
    <bk>
      <rc t="1" v="91207"/>
    </bk>
    <bk>
      <rc t="1" v="91208"/>
    </bk>
    <bk>
      <rc t="1" v="91209"/>
    </bk>
    <bk>
      <rc t="1" v="91210"/>
    </bk>
    <bk>
      <rc t="1" v="91211"/>
    </bk>
    <bk>
      <rc t="1" v="91212"/>
    </bk>
    <bk>
      <rc t="1" v="91213"/>
    </bk>
    <bk>
      <rc t="1" v="91214"/>
    </bk>
    <bk>
      <rc t="1" v="91215"/>
    </bk>
    <bk>
      <rc t="1" v="91216"/>
    </bk>
    <bk>
      <rc t="1" v="91217"/>
    </bk>
    <bk>
      <rc t="1" v="91218"/>
    </bk>
    <bk>
      <rc t="1" v="91219"/>
    </bk>
    <bk>
      <rc t="1" v="91220"/>
    </bk>
    <bk>
      <rc t="1" v="91221"/>
    </bk>
    <bk>
      <rc t="1" v="91222"/>
    </bk>
    <bk>
      <rc t="1" v="91223"/>
    </bk>
    <bk>
      <rc t="1" v="91224"/>
    </bk>
    <bk>
      <rc t="1" v="91225"/>
    </bk>
    <bk>
      <rc t="1" v="91226"/>
    </bk>
    <bk>
      <rc t="1" v="91227"/>
    </bk>
    <bk>
      <rc t="1" v="91228"/>
    </bk>
    <bk>
      <rc t="1" v="91229"/>
    </bk>
    <bk>
      <rc t="1" v="91230"/>
    </bk>
    <bk>
      <rc t="1" v="91231"/>
    </bk>
    <bk>
      <rc t="1" v="91232"/>
    </bk>
    <bk>
      <rc t="1" v="91233"/>
    </bk>
    <bk>
      <rc t="1" v="91234"/>
    </bk>
    <bk>
      <rc t="1" v="91235"/>
    </bk>
    <bk>
      <rc t="1" v="91236"/>
    </bk>
    <bk>
      <rc t="1" v="91237"/>
    </bk>
    <bk>
      <rc t="1" v="91238"/>
    </bk>
    <bk>
      <rc t="1" v="91239"/>
    </bk>
    <bk>
      <rc t="1" v="91240"/>
    </bk>
    <bk>
      <rc t="1" v="91241"/>
    </bk>
    <bk>
      <rc t="1" v="91242"/>
    </bk>
    <bk>
      <rc t="1" v="91243"/>
    </bk>
    <bk>
      <rc t="1" v="91244"/>
    </bk>
    <bk>
      <rc t="1" v="91245"/>
    </bk>
    <bk>
      <rc t="1" v="91246"/>
    </bk>
    <bk>
      <rc t="1" v="91247"/>
    </bk>
    <bk>
      <rc t="1" v="91248"/>
    </bk>
    <bk>
      <rc t="1" v="91249"/>
    </bk>
    <bk>
      <rc t="1" v="91250"/>
    </bk>
    <bk>
      <rc t="1" v="91251"/>
    </bk>
    <bk>
      <rc t="1" v="91252"/>
    </bk>
    <bk>
      <rc t="1" v="91253"/>
    </bk>
    <bk>
      <rc t="1" v="91254"/>
    </bk>
    <bk>
      <rc t="1" v="91255"/>
    </bk>
    <bk>
      <rc t="1" v="91256"/>
    </bk>
    <bk>
      <rc t="1" v="91257"/>
    </bk>
    <bk>
      <rc t="1" v="91258"/>
    </bk>
    <bk>
      <rc t="1" v="91259"/>
    </bk>
    <bk>
      <rc t="1" v="91260"/>
    </bk>
    <bk>
      <rc t="1" v="91261"/>
    </bk>
    <bk>
      <rc t="1" v="91262"/>
    </bk>
    <bk>
      <rc t="1" v="91263"/>
    </bk>
    <bk>
      <rc t="1" v="91264"/>
    </bk>
    <bk>
      <rc t="1" v="91265"/>
    </bk>
    <bk>
      <rc t="1" v="91266"/>
    </bk>
    <bk>
      <rc t="1" v="91267"/>
    </bk>
    <bk>
      <rc t="1" v="91268"/>
    </bk>
    <bk>
      <rc t="1" v="91269"/>
    </bk>
    <bk>
      <rc t="1" v="91270"/>
    </bk>
    <bk>
      <rc t="1" v="91271"/>
    </bk>
    <bk>
      <rc t="1" v="91272"/>
    </bk>
    <bk>
      <rc t="1" v="91273"/>
    </bk>
    <bk>
      <rc t="1" v="91274"/>
    </bk>
    <bk>
      <rc t="1" v="91275"/>
    </bk>
    <bk>
      <rc t="1" v="91276"/>
    </bk>
    <bk>
      <rc t="1" v="91277"/>
    </bk>
    <bk>
      <rc t="1" v="91278"/>
    </bk>
    <bk>
      <rc t="1" v="91279"/>
    </bk>
    <bk>
      <rc t="1" v="91280"/>
    </bk>
    <bk>
      <rc t="1" v="91281"/>
    </bk>
    <bk>
      <rc t="1" v="91282"/>
    </bk>
    <bk>
      <rc t="1" v="91283"/>
    </bk>
    <bk>
      <rc t="1" v="91284"/>
    </bk>
    <bk>
      <rc t="1" v="91285"/>
    </bk>
    <bk>
      <rc t="1" v="91286"/>
    </bk>
    <bk>
      <rc t="1" v="91287"/>
    </bk>
    <bk>
      <rc t="1" v="91288"/>
    </bk>
    <bk>
      <rc t="1" v="91289"/>
    </bk>
    <bk>
      <rc t="1" v="91290"/>
    </bk>
    <bk>
      <rc t="1" v="91291"/>
    </bk>
    <bk>
      <rc t="1" v="91292"/>
    </bk>
    <bk>
      <rc t="1" v="91293"/>
    </bk>
    <bk>
      <rc t="1" v="91294"/>
    </bk>
    <bk>
      <rc t="1" v="91295"/>
    </bk>
    <bk>
      <rc t="1" v="91296"/>
    </bk>
    <bk>
      <rc t="1" v="91297"/>
    </bk>
    <bk>
      <rc t="1" v="91298"/>
    </bk>
    <bk>
      <rc t="1" v="91299"/>
    </bk>
    <bk>
      <rc t="1" v="91300"/>
    </bk>
    <bk>
      <rc t="1" v="91301"/>
    </bk>
    <bk>
      <rc t="1" v="91302"/>
    </bk>
    <bk>
      <rc t="1" v="91303"/>
    </bk>
    <bk>
      <rc t="1" v="91304"/>
    </bk>
    <bk>
      <rc t="1" v="91305"/>
    </bk>
    <bk>
      <rc t="1" v="91306"/>
    </bk>
    <bk>
      <rc t="1" v="91307"/>
    </bk>
    <bk>
      <rc t="1" v="91308"/>
    </bk>
    <bk>
      <rc t="1" v="91309"/>
    </bk>
    <bk>
      <rc t="1" v="91310"/>
    </bk>
    <bk>
      <rc t="1" v="91311"/>
    </bk>
    <bk>
      <rc t="1" v="91312"/>
    </bk>
    <bk>
      <rc t="1" v="91313"/>
    </bk>
    <bk>
      <rc t="1" v="91314"/>
    </bk>
    <bk>
      <rc t="1" v="91315"/>
    </bk>
    <bk>
      <rc t="1" v="91316"/>
    </bk>
    <bk>
      <rc t="1" v="91317"/>
    </bk>
    <bk>
      <rc t="1" v="91318"/>
    </bk>
    <bk>
      <rc t="1" v="91319"/>
    </bk>
    <bk>
      <rc t="1" v="91320"/>
    </bk>
    <bk>
      <rc t="1" v="91321"/>
    </bk>
    <bk>
      <rc t="1" v="91322"/>
    </bk>
    <bk>
      <rc t="1" v="91323"/>
    </bk>
    <bk>
      <rc t="1" v="91324"/>
    </bk>
    <bk>
      <rc t="1" v="91325"/>
    </bk>
    <bk>
      <rc t="1" v="91326"/>
    </bk>
    <bk>
      <rc t="1" v="91327"/>
    </bk>
    <bk>
      <rc t="1" v="91328"/>
    </bk>
    <bk>
      <rc t="1" v="91329"/>
    </bk>
    <bk>
      <rc t="1" v="91330"/>
    </bk>
    <bk>
      <rc t="1" v="91331"/>
    </bk>
    <bk>
      <rc t="1" v="91332"/>
    </bk>
    <bk>
      <rc t="1" v="91333"/>
    </bk>
    <bk>
      <rc t="1" v="91334"/>
    </bk>
    <bk>
      <rc t="1" v="91335"/>
    </bk>
    <bk>
      <rc t="1" v="91336"/>
    </bk>
    <bk>
      <rc t="1" v="91337"/>
    </bk>
    <bk>
      <rc t="1" v="91338"/>
    </bk>
    <bk>
      <rc t="1" v="91339"/>
    </bk>
    <bk>
      <rc t="1" v="91340"/>
    </bk>
    <bk>
      <rc t="1" v="91341"/>
    </bk>
    <bk>
      <rc t="1" v="91342"/>
    </bk>
    <bk>
      <rc t="1" v="91343"/>
    </bk>
    <bk>
      <rc t="1" v="91344"/>
    </bk>
    <bk>
      <rc t="1" v="91345"/>
    </bk>
    <bk>
      <rc t="1" v="91346"/>
    </bk>
    <bk>
      <rc t="1" v="91347"/>
    </bk>
    <bk>
      <rc t="1" v="91348"/>
    </bk>
    <bk>
      <rc t="1" v="91349"/>
    </bk>
    <bk>
      <rc t="1" v="91350"/>
    </bk>
    <bk>
      <rc t="1" v="91351"/>
    </bk>
    <bk>
      <rc t="1" v="91352"/>
    </bk>
    <bk>
      <rc t="1" v="91353"/>
    </bk>
    <bk>
      <rc t="1" v="91354"/>
    </bk>
    <bk>
      <rc t="1" v="91355"/>
    </bk>
    <bk>
      <rc t="1" v="91356"/>
    </bk>
    <bk>
      <rc t="1" v="91357"/>
    </bk>
    <bk>
      <rc t="1" v="91358"/>
    </bk>
    <bk>
      <rc t="1" v="91359"/>
    </bk>
    <bk>
      <rc t="1" v="91360"/>
    </bk>
    <bk>
      <rc t="1" v="91361"/>
    </bk>
    <bk>
      <rc t="1" v="91362"/>
    </bk>
    <bk>
      <rc t="1" v="91363"/>
    </bk>
    <bk>
      <rc t="1" v="91364"/>
    </bk>
    <bk>
      <rc t="1" v="91365"/>
    </bk>
    <bk>
      <rc t="1" v="91366"/>
    </bk>
    <bk>
      <rc t="1" v="91367"/>
    </bk>
    <bk>
      <rc t="1" v="91368"/>
    </bk>
    <bk>
      <rc t="1" v="91369"/>
    </bk>
    <bk>
      <rc t="1" v="91370"/>
    </bk>
    <bk>
      <rc t="1" v="91371"/>
    </bk>
    <bk>
      <rc t="1" v="91372"/>
    </bk>
    <bk>
      <rc t="1" v="91373"/>
    </bk>
    <bk>
      <rc t="1" v="91374"/>
    </bk>
    <bk>
      <rc t="1" v="91375"/>
    </bk>
    <bk>
      <rc t="1" v="91376"/>
    </bk>
    <bk>
      <rc t="1" v="91377"/>
    </bk>
    <bk>
      <rc t="1" v="91378"/>
    </bk>
    <bk>
      <rc t="1" v="91379"/>
    </bk>
    <bk>
      <rc t="1" v="91380"/>
    </bk>
    <bk>
      <rc t="1" v="91381"/>
    </bk>
    <bk>
      <rc t="1" v="91382"/>
    </bk>
    <bk>
      <rc t="1" v="91383"/>
    </bk>
    <bk>
      <rc t="1" v="91384"/>
    </bk>
    <bk>
      <rc t="1" v="91385"/>
    </bk>
    <bk>
      <rc t="1" v="91386"/>
    </bk>
    <bk>
      <rc t="1" v="91387"/>
    </bk>
    <bk>
      <rc t="1" v="91388"/>
    </bk>
    <bk>
      <rc t="1" v="91389"/>
    </bk>
    <bk>
      <rc t="1" v="91390"/>
    </bk>
    <bk>
      <rc t="1" v="91391"/>
    </bk>
    <bk>
      <rc t="1" v="91392"/>
    </bk>
    <bk>
      <rc t="1" v="91393"/>
    </bk>
    <bk>
      <rc t="1" v="91394"/>
    </bk>
    <bk>
      <rc t="1" v="91395"/>
    </bk>
    <bk>
      <rc t="1" v="91396"/>
    </bk>
    <bk>
      <rc t="1" v="91397"/>
    </bk>
    <bk>
      <rc t="1" v="91398"/>
    </bk>
    <bk>
      <rc t="1" v="91399"/>
    </bk>
    <bk>
      <rc t="1" v="91400"/>
    </bk>
    <bk>
      <rc t="1" v="91401"/>
    </bk>
    <bk>
      <rc t="1" v="91402"/>
    </bk>
    <bk>
      <rc t="1" v="91403"/>
    </bk>
    <bk>
      <rc t="1" v="91404"/>
    </bk>
    <bk>
      <rc t="1" v="91405"/>
    </bk>
    <bk>
      <rc t="1" v="91406"/>
    </bk>
    <bk>
      <rc t="1" v="91407"/>
    </bk>
    <bk>
      <rc t="1" v="91408"/>
    </bk>
    <bk>
      <rc t="1" v="91409"/>
    </bk>
    <bk>
      <rc t="1" v="91410"/>
    </bk>
    <bk>
      <rc t="1" v="91411"/>
    </bk>
    <bk>
      <rc t="1" v="91412"/>
    </bk>
    <bk>
      <rc t="1" v="91413"/>
    </bk>
    <bk>
      <rc t="1" v="91414"/>
    </bk>
    <bk>
      <rc t="1" v="91415"/>
    </bk>
    <bk>
      <rc t="1" v="91416"/>
    </bk>
    <bk>
      <rc t="1" v="91417"/>
    </bk>
    <bk>
      <rc t="1" v="91418"/>
    </bk>
    <bk>
      <rc t="1" v="91419"/>
    </bk>
    <bk>
      <rc t="1" v="91420"/>
    </bk>
    <bk>
      <rc t="1" v="91421"/>
    </bk>
    <bk>
      <rc t="1" v="91422"/>
    </bk>
    <bk>
      <rc t="1" v="91423"/>
    </bk>
    <bk>
      <rc t="1" v="91424"/>
    </bk>
    <bk>
      <rc t="1" v="91425"/>
    </bk>
    <bk>
      <rc t="1" v="91426"/>
    </bk>
    <bk>
      <rc t="1" v="91427"/>
    </bk>
    <bk>
      <rc t="1" v="91428"/>
    </bk>
    <bk>
      <rc t="1" v="91429"/>
    </bk>
    <bk>
      <rc t="1" v="91430"/>
    </bk>
    <bk>
      <rc t="1" v="91431"/>
    </bk>
    <bk>
      <rc t="1" v="91432"/>
    </bk>
    <bk>
      <rc t="1" v="91433"/>
    </bk>
    <bk>
      <rc t="1" v="91434"/>
    </bk>
    <bk>
      <rc t="1" v="91435"/>
    </bk>
    <bk>
      <rc t="1" v="91436"/>
    </bk>
    <bk>
      <rc t="1" v="91437"/>
    </bk>
    <bk>
      <rc t="1" v="91438"/>
    </bk>
    <bk>
      <rc t="1" v="91439"/>
    </bk>
    <bk>
      <rc t="1" v="91440"/>
    </bk>
    <bk>
      <rc t="1" v="91441"/>
    </bk>
    <bk>
      <rc t="1" v="91442"/>
    </bk>
    <bk>
      <rc t="1" v="91443"/>
    </bk>
    <bk>
      <rc t="1" v="91444"/>
    </bk>
    <bk>
      <rc t="1" v="91445"/>
    </bk>
    <bk>
      <rc t="1" v="91446"/>
    </bk>
    <bk>
      <rc t="1" v="91447"/>
    </bk>
    <bk>
      <rc t="1" v="91448"/>
    </bk>
    <bk>
      <rc t="1" v="91449"/>
    </bk>
    <bk>
      <rc t="1" v="91450"/>
    </bk>
    <bk>
      <rc t="1" v="91451"/>
    </bk>
    <bk>
      <rc t="1" v="91452"/>
    </bk>
    <bk>
      <rc t="1" v="91453"/>
    </bk>
    <bk>
      <rc t="1" v="91454"/>
    </bk>
    <bk>
      <rc t="1" v="91455"/>
    </bk>
    <bk>
      <rc t="1" v="91456"/>
    </bk>
    <bk>
      <rc t="1" v="91457"/>
    </bk>
    <bk>
      <rc t="1" v="91458"/>
    </bk>
    <bk>
      <rc t="1" v="91459"/>
    </bk>
    <bk>
      <rc t="1" v="91460"/>
    </bk>
    <bk>
      <rc t="1" v="91461"/>
    </bk>
    <bk>
      <rc t="1" v="91462"/>
    </bk>
    <bk>
      <rc t="1" v="91463"/>
    </bk>
    <bk>
      <rc t="1" v="91464"/>
    </bk>
    <bk>
      <rc t="1" v="91465"/>
    </bk>
    <bk>
      <rc t="1" v="91466"/>
    </bk>
    <bk>
      <rc t="1" v="91467"/>
    </bk>
    <bk>
      <rc t="1" v="91468"/>
    </bk>
    <bk>
      <rc t="1" v="91469"/>
    </bk>
    <bk>
      <rc t="1" v="91470"/>
    </bk>
    <bk>
      <rc t="1" v="91471"/>
    </bk>
    <bk>
      <rc t="1" v="91472"/>
    </bk>
    <bk>
      <rc t="1" v="91473"/>
    </bk>
    <bk>
      <rc t="1" v="91474"/>
    </bk>
    <bk>
      <rc t="1" v="91475"/>
    </bk>
    <bk>
      <rc t="1" v="91476"/>
    </bk>
    <bk>
      <rc t="1" v="91477"/>
    </bk>
    <bk>
      <rc t="1" v="91478"/>
    </bk>
    <bk>
      <rc t="1" v="91479"/>
    </bk>
    <bk>
      <rc t="1" v="91480"/>
    </bk>
    <bk>
      <rc t="1" v="91481"/>
    </bk>
    <bk>
      <rc t="1" v="91482"/>
    </bk>
    <bk>
      <rc t="1" v="91483"/>
    </bk>
    <bk>
      <rc t="1" v="91484"/>
    </bk>
    <bk>
      <rc t="1" v="91485"/>
    </bk>
    <bk>
      <rc t="1" v="91486"/>
    </bk>
    <bk>
      <rc t="1" v="91487"/>
    </bk>
    <bk>
      <rc t="1" v="91488"/>
    </bk>
    <bk>
      <rc t="1" v="91489"/>
    </bk>
    <bk>
      <rc t="1" v="91490"/>
    </bk>
    <bk>
      <rc t="1" v="91491"/>
    </bk>
    <bk>
      <rc t="1" v="91492"/>
    </bk>
    <bk>
      <rc t="1" v="91493"/>
    </bk>
    <bk>
      <rc t="1" v="91494"/>
    </bk>
    <bk>
      <rc t="1" v="91495"/>
    </bk>
    <bk>
      <rc t="1" v="91496"/>
    </bk>
    <bk>
      <rc t="1" v="91497"/>
    </bk>
    <bk>
      <rc t="1" v="91498"/>
    </bk>
    <bk>
      <rc t="1" v="91499"/>
    </bk>
    <bk>
      <rc t="1" v="91500"/>
    </bk>
    <bk>
      <rc t="1" v="91501"/>
    </bk>
    <bk>
      <rc t="1" v="91502"/>
    </bk>
    <bk>
      <rc t="1" v="91503"/>
    </bk>
    <bk>
      <rc t="1" v="91504"/>
    </bk>
    <bk>
      <rc t="1" v="91505"/>
    </bk>
    <bk>
      <rc t="1" v="91506"/>
    </bk>
    <bk>
      <rc t="1" v="91507"/>
    </bk>
    <bk>
      <rc t="1" v="91508"/>
    </bk>
    <bk>
      <rc t="1" v="91509"/>
    </bk>
    <bk>
      <rc t="1" v="91510"/>
    </bk>
    <bk>
      <rc t="1" v="91511"/>
    </bk>
    <bk>
      <rc t="1" v="91512"/>
    </bk>
    <bk>
      <rc t="1" v="91513"/>
    </bk>
    <bk>
      <rc t="1" v="91514"/>
    </bk>
    <bk>
      <rc t="1" v="91515"/>
    </bk>
    <bk>
      <rc t="1" v="91516"/>
    </bk>
    <bk>
      <rc t="1" v="91517"/>
    </bk>
    <bk>
      <rc t="1" v="91518"/>
    </bk>
    <bk>
      <rc t="1" v="91519"/>
    </bk>
    <bk>
      <rc t="1" v="91520"/>
    </bk>
    <bk>
      <rc t="1" v="91521"/>
    </bk>
    <bk>
      <rc t="1" v="91522"/>
    </bk>
    <bk>
      <rc t="1" v="91523"/>
    </bk>
    <bk>
      <rc t="1" v="91524"/>
    </bk>
    <bk>
      <rc t="1" v="91525"/>
    </bk>
    <bk>
      <rc t="1" v="91526"/>
    </bk>
    <bk>
      <rc t="1" v="91527"/>
    </bk>
    <bk>
      <rc t="1" v="91528"/>
    </bk>
    <bk>
      <rc t="1" v="91529"/>
    </bk>
    <bk>
      <rc t="1" v="91530"/>
    </bk>
    <bk>
      <rc t="1" v="91531"/>
    </bk>
    <bk>
      <rc t="1" v="91532"/>
    </bk>
    <bk>
      <rc t="1" v="91533"/>
    </bk>
    <bk>
      <rc t="1" v="91534"/>
    </bk>
    <bk>
      <rc t="1" v="91535"/>
    </bk>
    <bk>
      <rc t="1" v="91536"/>
    </bk>
    <bk>
      <rc t="1" v="91537"/>
    </bk>
    <bk>
      <rc t="1" v="91538"/>
    </bk>
    <bk>
      <rc t="1" v="91539"/>
    </bk>
    <bk>
      <rc t="1" v="91540"/>
    </bk>
    <bk>
      <rc t="1" v="91541"/>
    </bk>
    <bk>
      <rc t="1" v="91542"/>
    </bk>
    <bk>
      <rc t="1" v="91543"/>
    </bk>
    <bk>
      <rc t="1" v="91544"/>
    </bk>
    <bk>
      <rc t="1" v="91545"/>
    </bk>
    <bk>
      <rc t="1" v="91546"/>
    </bk>
    <bk>
      <rc t="1" v="91547"/>
    </bk>
    <bk>
      <rc t="1" v="91548"/>
    </bk>
    <bk>
      <rc t="1" v="91549"/>
    </bk>
    <bk>
      <rc t="1" v="91550"/>
    </bk>
    <bk>
      <rc t="1" v="91551"/>
    </bk>
    <bk>
      <rc t="1" v="91552"/>
    </bk>
    <bk>
      <rc t="1" v="91553"/>
    </bk>
    <bk>
      <rc t="1" v="91554"/>
    </bk>
    <bk>
      <rc t="1" v="91555"/>
    </bk>
    <bk>
      <rc t="1" v="91556"/>
    </bk>
    <bk>
      <rc t="1" v="91557"/>
    </bk>
    <bk>
      <rc t="1" v="91558"/>
    </bk>
    <bk>
      <rc t="1" v="91559"/>
    </bk>
    <bk>
      <rc t="1" v="91560"/>
    </bk>
    <bk>
      <rc t="1" v="91561"/>
    </bk>
    <bk>
      <rc t="1" v="91562"/>
    </bk>
    <bk>
      <rc t="1" v="91563"/>
    </bk>
    <bk>
      <rc t="1" v="91564"/>
    </bk>
    <bk>
      <rc t="1" v="91565"/>
    </bk>
    <bk>
      <rc t="1" v="91566"/>
    </bk>
    <bk>
      <rc t="1" v="91567"/>
    </bk>
    <bk>
      <rc t="1" v="91568"/>
    </bk>
    <bk>
      <rc t="1" v="91569"/>
    </bk>
    <bk>
      <rc t="1" v="91570"/>
    </bk>
    <bk>
      <rc t="1" v="91571"/>
    </bk>
    <bk>
      <rc t="1" v="91572"/>
    </bk>
    <bk>
      <rc t="1" v="91573"/>
    </bk>
    <bk>
      <rc t="1" v="91574"/>
    </bk>
    <bk>
      <rc t="1" v="91575"/>
    </bk>
    <bk>
      <rc t="1" v="91576"/>
    </bk>
    <bk>
      <rc t="1" v="91577"/>
    </bk>
    <bk>
      <rc t="1" v="91578"/>
    </bk>
    <bk>
      <rc t="1" v="91579"/>
    </bk>
    <bk>
      <rc t="1" v="91580"/>
    </bk>
    <bk>
      <rc t="1" v="91581"/>
    </bk>
    <bk>
      <rc t="1" v="91582"/>
    </bk>
    <bk>
      <rc t="1" v="91583"/>
    </bk>
    <bk>
      <rc t="1" v="91584"/>
    </bk>
    <bk>
      <rc t="1" v="91585"/>
    </bk>
    <bk>
      <rc t="1" v="91586"/>
    </bk>
    <bk>
      <rc t="1" v="91587"/>
    </bk>
    <bk>
      <rc t="1" v="91588"/>
    </bk>
    <bk>
      <rc t="1" v="91589"/>
    </bk>
    <bk>
      <rc t="1" v="91590"/>
    </bk>
    <bk>
      <rc t="1" v="91591"/>
    </bk>
    <bk>
      <rc t="1" v="91592"/>
    </bk>
    <bk>
      <rc t="1" v="91593"/>
    </bk>
    <bk>
      <rc t="1" v="91594"/>
    </bk>
    <bk>
      <rc t="1" v="91595"/>
    </bk>
    <bk>
      <rc t="1" v="91596"/>
    </bk>
    <bk>
      <rc t="1" v="91597"/>
    </bk>
    <bk>
      <rc t="1" v="91598"/>
    </bk>
    <bk>
      <rc t="1" v="91599"/>
    </bk>
    <bk>
      <rc t="1" v="91600"/>
    </bk>
    <bk>
      <rc t="1" v="91601"/>
    </bk>
    <bk>
      <rc t="1" v="91602"/>
    </bk>
    <bk>
      <rc t="1" v="91603"/>
    </bk>
    <bk>
      <rc t="1" v="91604"/>
    </bk>
    <bk>
      <rc t="1" v="91605"/>
    </bk>
    <bk>
      <rc t="1" v="91606"/>
    </bk>
    <bk>
      <rc t="1" v="91607"/>
    </bk>
    <bk>
      <rc t="1" v="91608"/>
    </bk>
    <bk>
      <rc t="1" v="91609"/>
    </bk>
    <bk>
      <rc t="1" v="91610"/>
    </bk>
    <bk>
      <rc t="1" v="91611"/>
    </bk>
    <bk>
      <rc t="1" v="91612"/>
    </bk>
    <bk>
      <rc t="1" v="91613"/>
    </bk>
    <bk>
      <rc t="1" v="91614"/>
    </bk>
    <bk>
      <rc t="1" v="91615"/>
    </bk>
    <bk>
      <rc t="1" v="91616"/>
    </bk>
    <bk>
      <rc t="1" v="91617"/>
    </bk>
    <bk>
      <rc t="1" v="91618"/>
    </bk>
    <bk>
      <rc t="1" v="91619"/>
    </bk>
    <bk>
      <rc t="1" v="91620"/>
    </bk>
    <bk>
      <rc t="1" v="91621"/>
    </bk>
    <bk>
      <rc t="1" v="91622"/>
    </bk>
    <bk>
      <rc t="1" v="91623"/>
    </bk>
    <bk>
      <rc t="1" v="91624"/>
    </bk>
    <bk>
      <rc t="1" v="91625"/>
    </bk>
    <bk>
      <rc t="1" v="91626"/>
    </bk>
    <bk>
      <rc t="1" v="91627"/>
    </bk>
    <bk>
      <rc t="1" v="91628"/>
    </bk>
    <bk>
      <rc t="1" v="91629"/>
    </bk>
    <bk>
      <rc t="1" v="91630"/>
    </bk>
    <bk>
      <rc t="1" v="91631"/>
    </bk>
    <bk>
      <rc t="1" v="91632"/>
    </bk>
    <bk>
      <rc t="1" v="91633"/>
    </bk>
    <bk>
      <rc t="1" v="91634"/>
    </bk>
    <bk>
      <rc t="1" v="91635"/>
    </bk>
    <bk>
      <rc t="1" v="91636"/>
    </bk>
    <bk>
      <rc t="1" v="91637"/>
    </bk>
    <bk>
      <rc t="1" v="91638"/>
    </bk>
    <bk>
      <rc t="1" v="91639"/>
    </bk>
    <bk>
      <rc t="1" v="91640"/>
    </bk>
    <bk>
      <rc t="1" v="91641"/>
    </bk>
    <bk>
      <rc t="1" v="91642"/>
    </bk>
    <bk>
      <rc t="1" v="91643"/>
    </bk>
    <bk>
      <rc t="1" v="91644"/>
    </bk>
    <bk>
      <rc t="1" v="91645"/>
    </bk>
    <bk>
      <rc t="1" v="91646"/>
    </bk>
    <bk>
      <rc t="1" v="91647"/>
    </bk>
    <bk>
      <rc t="1" v="91648"/>
    </bk>
    <bk>
      <rc t="1" v="91649"/>
    </bk>
    <bk>
      <rc t="1" v="91650"/>
    </bk>
    <bk>
      <rc t="1" v="91651"/>
    </bk>
    <bk>
      <rc t="1" v="91652"/>
    </bk>
    <bk>
      <rc t="1" v="91653"/>
    </bk>
    <bk>
      <rc t="1" v="91654"/>
    </bk>
    <bk>
      <rc t="1" v="91655"/>
    </bk>
    <bk>
      <rc t="1" v="91656"/>
    </bk>
    <bk>
      <rc t="1" v="91657"/>
    </bk>
    <bk>
      <rc t="1" v="91658"/>
    </bk>
    <bk>
      <rc t="1" v="91659"/>
    </bk>
    <bk>
      <rc t="1" v="91660"/>
    </bk>
    <bk>
      <rc t="1" v="91661"/>
    </bk>
    <bk>
      <rc t="1" v="91662"/>
    </bk>
    <bk>
      <rc t="1" v="91663"/>
    </bk>
    <bk>
      <rc t="1" v="91664"/>
    </bk>
    <bk>
      <rc t="1" v="91665"/>
    </bk>
    <bk>
      <rc t="1" v="91666"/>
    </bk>
    <bk>
      <rc t="1" v="91667"/>
    </bk>
    <bk>
      <rc t="1" v="91668"/>
    </bk>
    <bk>
      <rc t="1" v="91669"/>
    </bk>
    <bk>
      <rc t="1" v="91670"/>
    </bk>
    <bk>
      <rc t="1" v="91671"/>
    </bk>
    <bk>
      <rc t="1" v="91672"/>
    </bk>
    <bk>
      <rc t="1" v="91673"/>
    </bk>
    <bk>
      <rc t="1" v="91674"/>
    </bk>
    <bk>
      <rc t="1" v="91675"/>
    </bk>
    <bk>
      <rc t="1" v="91676"/>
    </bk>
    <bk>
      <rc t="1" v="91677"/>
    </bk>
    <bk>
      <rc t="1" v="91678"/>
    </bk>
    <bk>
      <rc t="1" v="91679"/>
    </bk>
    <bk>
      <rc t="1" v="91680"/>
    </bk>
    <bk>
      <rc t="1" v="91681"/>
    </bk>
    <bk>
      <rc t="1" v="91682"/>
    </bk>
    <bk>
      <rc t="1" v="91683"/>
    </bk>
    <bk>
      <rc t="1" v="91684"/>
    </bk>
    <bk>
      <rc t="1" v="91685"/>
    </bk>
    <bk>
      <rc t="1" v="91686"/>
    </bk>
    <bk>
      <rc t="1" v="91687"/>
    </bk>
    <bk>
      <rc t="1" v="91688"/>
    </bk>
    <bk>
      <rc t="1" v="91689"/>
    </bk>
    <bk>
      <rc t="1" v="91690"/>
    </bk>
    <bk>
      <rc t="1" v="91691"/>
    </bk>
    <bk>
      <rc t="1" v="91692"/>
    </bk>
    <bk>
      <rc t="1" v="91693"/>
    </bk>
    <bk>
      <rc t="1" v="91694"/>
    </bk>
    <bk>
      <rc t="1" v="91695"/>
    </bk>
    <bk>
      <rc t="1" v="91696"/>
    </bk>
    <bk>
      <rc t="1" v="91697"/>
    </bk>
    <bk>
      <rc t="1" v="91698"/>
    </bk>
    <bk>
      <rc t="1" v="91699"/>
    </bk>
    <bk>
      <rc t="1" v="91700"/>
    </bk>
    <bk>
      <rc t="1" v="91701"/>
    </bk>
    <bk>
      <rc t="1" v="91702"/>
    </bk>
    <bk>
      <rc t="1" v="91703"/>
    </bk>
    <bk>
      <rc t="1" v="91704"/>
    </bk>
    <bk>
      <rc t="1" v="91705"/>
    </bk>
    <bk>
      <rc t="1" v="91706"/>
    </bk>
    <bk>
      <rc t="1" v="91707"/>
    </bk>
    <bk>
      <rc t="1" v="91708"/>
    </bk>
    <bk>
      <rc t="1" v="91709"/>
    </bk>
    <bk>
      <rc t="1" v="91710"/>
    </bk>
    <bk>
      <rc t="1" v="91711"/>
    </bk>
    <bk>
      <rc t="1" v="91712"/>
    </bk>
    <bk>
      <rc t="1" v="91713"/>
    </bk>
    <bk>
      <rc t="1" v="91714"/>
    </bk>
    <bk>
      <rc t="1" v="91715"/>
    </bk>
    <bk>
      <rc t="1" v="91716"/>
    </bk>
    <bk>
      <rc t="1" v="91717"/>
    </bk>
    <bk>
      <rc t="1" v="91718"/>
    </bk>
    <bk>
      <rc t="1" v="91719"/>
    </bk>
    <bk>
      <rc t="1" v="91720"/>
    </bk>
    <bk>
      <rc t="1" v="91721"/>
    </bk>
    <bk>
      <rc t="1" v="91722"/>
    </bk>
    <bk>
      <rc t="1" v="91723"/>
    </bk>
    <bk>
      <rc t="1" v="91724"/>
    </bk>
    <bk>
      <rc t="1" v="91725"/>
    </bk>
    <bk>
      <rc t="1" v="91726"/>
    </bk>
    <bk>
      <rc t="1" v="91727"/>
    </bk>
    <bk>
      <rc t="1" v="91728"/>
    </bk>
    <bk>
      <rc t="1" v="91729"/>
    </bk>
    <bk>
      <rc t="1" v="91730"/>
    </bk>
    <bk>
      <rc t="1" v="91731"/>
    </bk>
    <bk>
      <rc t="1" v="91732"/>
    </bk>
    <bk>
      <rc t="1" v="91733"/>
    </bk>
    <bk>
      <rc t="1" v="91734"/>
    </bk>
    <bk>
      <rc t="1" v="91735"/>
    </bk>
    <bk>
      <rc t="1" v="91736"/>
    </bk>
    <bk>
      <rc t="1" v="91737"/>
    </bk>
    <bk>
      <rc t="1" v="91738"/>
    </bk>
    <bk>
      <rc t="1" v="91739"/>
    </bk>
    <bk>
      <rc t="1" v="91740"/>
    </bk>
    <bk>
      <rc t="1" v="91741"/>
    </bk>
    <bk>
      <rc t="1" v="91742"/>
    </bk>
    <bk>
      <rc t="1" v="91743"/>
    </bk>
    <bk>
      <rc t="1" v="91744"/>
    </bk>
    <bk>
      <rc t="1" v="91745"/>
    </bk>
    <bk>
      <rc t="1" v="91746"/>
    </bk>
    <bk>
      <rc t="1" v="91747"/>
    </bk>
    <bk>
      <rc t="1" v="91748"/>
    </bk>
    <bk>
      <rc t="1" v="91749"/>
    </bk>
    <bk>
      <rc t="1" v="91750"/>
    </bk>
    <bk>
      <rc t="1" v="91751"/>
    </bk>
    <bk>
      <rc t="1" v="91752"/>
    </bk>
    <bk>
      <rc t="1" v="91753"/>
    </bk>
    <bk>
      <rc t="1" v="91754"/>
    </bk>
    <bk>
      <rc t="1" v="91755"/>
    </bk>
    <bk>
      <rc t="1" v="91756"/>
    </bk>
    <bk>
      <rc t="1" v="91757"/>
    </bk>
    <bk>
      <rc t="1" v="91758"/>
    </bk>
    <bk>
      <rc t="1" v="91759"/>
    </bk>
    <bk>
      <rc t="1" v="91760"/>
    </bk>
    <bk>
      <rc t="1" v="91761"/>
    </bk>
    <bk>
      <rc t="1" v="91762"/>
    </bk>
    <bk>
      <rc t="1" v="91763"/>
    </bk>
    <bk>
      <rc t="1" v="91764"/>
    </bk>
    <bk>
      <rc t="1" v="91765"/>
    </bk>
    <bk>
      <rc t="1" v="91766"/>
    </bk>
    <bk>
      <rc t="1" v="91767"/>
    </bk>
    <bk>
      <rc t="1" v="91768"/>
    </bk>
    <bk>
      <rc t="1" v="91769"/>
    </bk>
    <bk>
      <rc t="1" v="91770"/>
    </bk>
    <bk>
      <rc t="1" v="91771"/>
    </bk>
    <bk>
      <rc t="1" v="91772"/>
    </bk>
    <bk>
      <rc t="1" v="91773"/>
    </bk>
    <bk>
      <rc t="1" v="91774"/>
    </bk>
    <bk>
      <rc t="1" v="91775"/>
    </bk>
    <bk>
      <rc t="1" v="91776"/>
    </bk>
    <bk>
      <rc t="1" v="91777"/>
    </bk>
    <bk>
      <rc t="1" v="91778"/>
    </bk>
    <bk>
      <rc t="1" v="91779"/>
    </bk>
    <bk>
      <rc t="1" v="91780"/>
    </bk>
    <bk>
      <rc t="1" v="91781"/>
    </bk>
    <bk>
      <rc t="1" v="91782"/>
    </bk>
    <bk>
      <rc t="1" v="91783"/>
    </bk>
    <bk>
      <rc t="1" v="91784"/>
    </bk>
    <bk>
      <rc t="1" v="91785"/>
    </bk>
    <bk>
      <rc t="1" v="91786"/>
    </bk>
    <bk>
      <rc t="1" v="91787"/>
    </bk>
    <bk>
      <rc t="1" v="91788"/>
    </bk>
    <bk>
      <rc t="1" v="91789"/>
    </bk>
    <bk>
      <rc t="1" v="91790"/>
    </bk>
    <bk>
      <rc t="1" v="91791"/>
    </bk>
    <bk>
      <rc t="1" v="91792"/>
    </bk>
    <bk>
      <rc t="1" v="91793"/>
    </bk>
    <bk>
      <rc t="1" v="91794"/>
    </bk>
    <bk>
      <rc t="1" v="91795"/>
    </bk>
    <bk>
      <rc t="1" v="91796"/>
    </bk>
    <bk>
      <rc t="1" v="91797"/>
    </bk>
    <bk>
      <rc t="1" v="91798"/>
    </bk>
    <bk>
      <rc t="1" v="91799"/>
    </bk>
    <bk>
      <rc t="1" v="91800"/>
    </bk>
    <bk>
      <rc t="1" v="91801"/>
    </bk>
    <bk>
      <rc t="1" v="91802"/>
    </bk>
    <bk>
      <rc t="1" v="91803"/>
    </bk>
    <bk>
      <rc t="1" v="91804"/>
    </bk>
    <bk>
      <rc t="1" v="91805"/>
    </bk>
    <bk>
      <rc t="1" v="91806"/>
    </bk>
    <bk>
      <rc t="1" v="91807"/>
    </bk>
    <bk>
      <rc t="1" v="91808"/>
    </bk>
    <bk>
      <rc t="1" v="91809"/>
    </bk>
    <bk>
      <rc t="1" v="91810"/>
    </bk>
    <bk>
      <rc t="1" v="91811"/>
    </bk>
    <bk>
      <rc t="1" v="91812"/>
    </bk>
    <bk>
      <rc t="1" v="91813"/>
    </bk>
    <bk>
      <rc t="1" v="91814"/>
    </bk>
    <bk>
      <rc t="1" v="91815"/>
    </bk>
    <bk>
      <rc t="1" v="91816"/>
    </bk>
    <bk>
      <rc t="1" v="91817"/>
    </bk>
    <bk>
      <rc t="1" v="91818"/>
    </bk>
    <bk>
      <rc t="1" v="91819"/>
    </bk>
    <bk>
      <rc t="1" v="91820"/>
    </bk>
    <bk>
      <rc t="1" v="91821"/>
    </bk>
    <bk>
      <rc t="1" v="91822"/>
    </bk>
    <bk>
      <rc t="1" v="91823"/>
    </bk>
    <bk>
      <rc t="1" v="91824"/>
    </bk>
    <bk>
      <rc t="1" v="91825"/>
    </bk>
    <bk>
      <rc t="1" v="91826"/>
    </bk>
    <bk>
      <rc t="1" v="91827"/>
    </bk>
    <bk>
      <rc t="1" v="91828"/>
    </bk>
    <bk>
      <rc t="1" v="91829"/>
    </bk>
    <bk>
      <rc t="1" v="91830"/>
    </bk>
    <bk>
      <rc t="1" v="91831"/>
    </bk>
    <bk>
      <rc t="1" v="91832"/>
    </bk>
    <bk>
      <rc t="1" v="91833"/>
    </bk>
    <bk>
      <rc t="1" v="91834"/>
    </bk>
    <bk>
      <rc t="1" v="91835"/>
    </bk>
    <bk>
      <rc t="1" v="91836"/>
    </bk>
    <bk>
      <rc t="1" v="91837"/>
    </bk>
    <bk>
      <rc t="1" v="91838"/>
    </bk>
    <bk>
      <rc t="1" v="91839"/>
    </bk>
    <bk>
      <rc t="1" v="91840"/>
    </bk>
    <bk>
      <rc t="1" v="91841"/>
    </bk>
    <bk>
      <rc t="1" v="91842"/>
    </bk>
    <bk>
      <rc t="1" v="91843"/>
    </bk>
    <bk>
      <rc t="1" v="91844"/>
    </bk>
    <bk>
      <rc t="1" v="91845"/>
    </bk>
    <bk>
      <rc t="1" v="91846"/>
    </bk>
    <bk>
      <rc t="1" v="91847"/>
    </bk>
    <bk>
      <rc t="1" v="91848"/>
    </bk>
    <bk>
      <rc t="1" v="91849"/>
    </bk>
    <bk>
      <rc t="1" v="91850"/>
    </bk>
    <bk>
      <rc t="1" v="91851"/>
    </bk>
    <bk>
      <rc t="1" v="91852"/>
    </bk>
    <bk>
      <rc t="1" v="91853"/>
    </bk>
    <bk>
      <rc t="1" v="91854"/>
    </bk>
    <bk>
      <rc t="1" v="91855"/>
    </bk>
    <bk>
      <rc t="1" v="91856"/>
    </bk>
    <bk>
      <rc t="1" v="91857"/>
    </bk>
    <bk>
      <rc t="1" v="91858"/>
    </bk>
    <bk>
      <rc t="1" v="91859"/>
    </bk>
    <bk>
      <rc t="1" v="91860"/>
    </bk>
    <bk>
      <rc t="1" v="91861"/>
    </bk>
    <bk>
      <rc t="1" v="91862"/>
    </bk>
    <bk>
      <rc t="1" v="91863"/>
    </bk>
    <bk>
      <rc t="1" v="91864"/>
    </bk>
    <bk>
      <rc t="1" v="91865"/>
    </bk>
    <bk>
      <rc t="1" v="91866"/>
    </bk>
    <bk>
      <rc t="1" v="91867"/>
    </bk>
    <bk>
      <rc t="1" v="91868"/>
    </bk>
    <bk>
      <rc t="1" v="91869"/>
    </bk>
    <bk>
      <rc t="1" v="91870"/>
    </bk>
    <bk>
      <rc t="1" v="91871"/>
    </bk>
    <bk>
      <rc t="1" v="91872"/>
    </bk>
    <bk>
      <rc t="1" v="91873"/>
    </bk>
    <bk>
      <rc t="1" v="91874"/>
    </bk>
    <bk>
      <rc t="1" v="91875"/>
    </bk>
    <bk>
      <rc t="1" v="91876"/>
    </bk>
    <bk>
      <rc t="1" v="91877"/>
    </bk>
    <bk>
      <rc t="1" v="91878"/>
    </bk>
    <bk>
      <rc t="1" v="91879"/>
    </bk>
    <bk>
      <rc t="1" v="91880"/>
    </bk>
    <bk>
      <rc t="1" v="91881"/>
    </bk>
    <bk>
      <rc t="1" v="91882"/>
    </bk>
    <bk>
      <rc t="1" v="91883"/>
    </bk>
    <bk>
      <rc t="1" v="91884"/>
    </bk>
    <bk>
      <rc t="1" v="91885"/>
    </bk>
    <bk>
      <rc t="1" v="91886"/>
    </bk>
    <bk>
      <rc t="1" v="91887"/>
    </bk>
    <bk>
      <rc t="1" v="91888"/>
    </bk>
    <bk>
      <rc t="1" v="91889"/>
    </bk>
    <bk>
      <rc t="1" v="91890"/>
    </bk>
    <bk>
      <rc t="1" v="91891"/>
    </bk>
    <bk>
      <rc t="1" v="91892"/>
    </bk>
    <bk>
      <rc t="1" v="91893"/>
    </bk>
    <bk>
      <rc t="1" v="91894"/>
    </bk>
    <bk>
      <rc t="1" v="91895"/>
    </bk>
    <bk>
      <rc t="1" v="91896"/>
    </bk>
    <bk>
      <rc t="1" v="91897"/>
    </bk>
    <bk>
      <rc t="1" v="91898"/>
    </bk>
    <bk>
      <rc t="1" v="91899"/>
    </bk>
    <bk>
      <rc t="1" v="91900"/>
    </bk>
    <bk>
      <rc t="1" v="91901"/>
    </bk>
    <bk>
      <rc t="1" v="91902"/>
    </bk>
    <bk>
      <rc t="1" v="91903"/>
    </bk>
    <bk>
      <rc t="1" v="91904"/>
    </bk>
    <bk>
      <rc t="1" v="91905"/>
    </bk>
    <bk>
      <rc t="1" v="91906"/>
    </bk>
    <bk>
      <rc t="1" v="91907"/>
    </bk>
    <bk>
      <rc t="1" v="91908"/>
    </bk>
    <bk>
      <rc t="1" v="91909"/>
    </bk>
    <bk>
      <rc t="1" v="91910"/>
    </bk>
    <bk>
      <rc t="1" v="91911"/>
    </bk>
    <bk>
      <rc t="1" v="91912"/>
    </bk>
    <bk>
      <rc t="1" v="91913"/>
    </bk>
    <bk>
      <rc t="1" v="91914"/>
    </bk>
    <bk>
      <rc t="1" v="91915"/>
    </bk>
    <bk>
      <rc t="1" v="91916"/>
    </bk>
    <bk>
      <rc t="1" v="91917"/>
    </bk>
    <bk>
      <rc t="1" v="91918"/>
    </bk>
    <bk>
      <rc t="1" v="91919"/>
    </bk>
    <bk>
      <rc t="1" v="91920"/>
    </bk>
    <bk>
      <rc t="1" v="91921"/>
    </bk>
    <bk>
      <rc t="1" v="91922"/>
    </bk>
    <bk>
      <rc t="1" v="91923"/>
    </bk>
    <bk>
      <rc t="1" v="91924"/>
    </bk>
    <bk>
      <rc t="1" v="91925"/>
    </bk>
    <bk>
      <rc t="1" v="91926"/>
    </bk>
    <bk>
      <rc t="1" v="91927"/>
    </bk>
    <bk>
      <rc t="1" v="91928"/>
    </bk>
    <bk>
      <rc t="1" v="91929"/>
    </bk>
    <bk>
      <rc t="1" v="91930"/>
    </bk>
    <bk>
      <rc t="1" v="91931"/>
    </bk>
    <bk>
      <rc t="1" v="91932"/>
    </bk>
    <bk>
      <rc t="1" v="91933"/>
    </bk>
    <bk>
      <rc t="1" v="91934"/>
    </bk>
    <bk>
      <rc t="1" v="91935"/>
    </bk>
    <bk>
      <rc t="1" v="91936"/>
    </bk>
    <bk>
      <rc t="1" v="91937"/>
    </bk>
    <bk>
      <rc t="1" v="91938"/>
    </bk>
    <bk>
      <rc t="1" v="91939"/>
    </bk>
    <bk>
      <rc t="1" v="91940"/>
    </bk>
    <bk>
      <rc t="1" v="91941"/>
    </bk>
    <bk>
      <rc t="1" v="91942"/>
    </bk>
    <bk>
      <rc t="1" v="91943"/>
    </bk>
    <bk>
      <rc t="1" v="91944"/>
    </bk>
    <bk>
      <rc t="1" v="91945"/>
    </bk>
    <bk>
      <rc t="1" v="91946"/>
    </bk>
    <bk>
      <rc t="1" v="91947"/>
    </bk>
    <bk>
      <rc t="1" v="91948"/>
    </bk>
    <bk>
      <rc t="1" v="91949"/>
    </bk>
    <bk>
      <rc t="1" v="91950"/>
    </bk>
    <bk>
      <rc t="1" v="91951"/>
    </bk>
    <bk>
      <rc t="1" v="91952"/>
    </bk>
    <bk>
      <rc t="1" v="91953"/>
    </bk>
    <bk>
      <rc t="1" v="91954"/>
    </bk>
    <bk>
      <rc t="1" v="91955"/>
    </bk>
    <bk>
      <rc t="1" v="91956"/>
    </bk>
    <bk>
      <rc t="1" v="91957"/>
    </bk>
    <bk>
      <rc t="1" v="91958"/>
    </bk>
    <bk>
      <rc t="1" v="91959"/>
    </bk>
    <bk>
      <rc t="1" v="91960"/>
    </bk>
    <bk>
      <rc t="1" v="91961"/>
    </bk>
    <bk>
      <rc t="1" v="91962"/>
    </bk>
    <bk>
      <rc t="1" v="91963"/>
    </bk>
    <bk>
      <rc t="1" v="91964"/>
    </bk>
    <bk>
      <rc t="1" v="91965"/>
    </bk>
    <bk>
      <rc t="1" v="91966"/>
    </bk>
    <bk>
      <rc t="1" v="91967"/>
    </bk>
    <bk>
      <rc t="1" v="91968"/>
    </bk>
    <bk>
      <rc t="1" v="91969"/>
    </bk>
    <bk>
      <rc t="1" v="91970"/>
    </bk>
    <bk>
      <rc t="1" v="91971"/>
    </bk>
    <bk>
      <rc t="1" v="91972"/>
    </bk>
    <bk>
      <rc t="1" v="91973"/>
    </bk>
    <bk>
      <rc t="1" v="91974"/>
    </bk>
    <bk>
      <rc t="1" v="91975"/>
    </bk>
    <bk>
      <rc t="1" v="91976"/>
    </bk>
    <bk>
      <rc t="1" v="91977"/>
    </bk>
    <bk>
      <rc t="1" v="91978"/>
    </bk>
    <bk>
      <rc t="1" v="91979"/>
    </bk>
    <bk>
      <rc t="1" v="91980"/>
    </bk>
    <bk>
      <rc t="1" v="91981"/>
    </bk>
    <bk>
      <rc t="1" v="91982"/>
    </bk>
    <bk>
      <rc t="1" v="91983"/>
    </bk>
    <bk>
      <rc t="1" v="91984"/>
    </bk>
    <bk>
      <rc t="1" v="91985"/>
    </bk>
    <bk>
      <rc t="1" v="91986"/>
    </bk>
    <bk>
      <rc t="1" v="91987"/>
    </bk>
    <bk>
      <rc t="1" v="91988"/>
    </bk>
    <bk>
      <rc t="1" v="91989"/>
    </bk>
    <bk>
      <rc t="1" v="91990"/>
    </bk>
    <bk>
      <rc t="1" v="91991"/>
    </bk>
    <bk>
      <rc t="1" v="91992"/>
    </bk>
    <bk>
      <rc t="1" v="91993"/>
    </bk>
    <bk>
      <rc t="1" v="91994"/>
    </bk>
    <bk>
      <rc t="1" v="91995"/>
    </bk>
    <bk>
      <rc t="1" v="91996"/>
    </bk>
    <bk>
      <rc t="1" v="91997"/>
    </bk>
    <bk>
      <rc t="1" v="91998"/>
    </bk>
    <bk>
      <rc t="1" v="91999"/>
    </bk>
    <bk>
      <rc t="1" v="92000"/>
    </bk>
    <bk>
      <rc t="1" v="92001"/>
    </bk>
    <bk>
      <rc t="1" v="92002"/>
    </bk>
    <bk>
      <rc t="1" v="92003"/>
    </bk>
    <bk>
      <rc t="1" v="92004"/>
    </bk>
    <bk>
      <rc t="1" v="92005"/>
    </bk>
    <bk>
      <rc t="1" v="92006"/>
    </bk>
    <bk>
      <rc t="1" v="92007"/>
    </bk>
    <bk>
      <rc t="1" v="92008"/>
    </bk>
    <bk>
      <rc t="1" v="92009"/>
    </bk>
    <bk>
      <rc t="1" v="92010"/>
    </bk>
    <bk>
      <rc t="1" v="92011"/>
    </bk>
    <bk>
      <rc t="1" v="92012"/>
    </bk>
    <bk>
      <rc t="1" v="92013"/>
    </bk>
    <bk>
      <rc t="1" v="92014"/>
    </bk>
    <bk>
      <rc t="1" v="92015"/>
    </bk>
    <bk>
      <rc t="1" v="92016"/>
    </bk>
    <bk>
      <rc t="1" v="92017"/>
    </bk>
    <bk>
      <rc t="1" v="92018"/>
    </bk>
    <bk>
      <rc t="1" v="92019"/>
    </bk>
    <bk>
      <rc t="1" v="92020"/>
    </bk>
    <bk>
      <rc t="1" v="92021"/>
    </bk>
    <bk>
      <rc t="1" v="92022"/>
    </bk>
    <bk>
      <rc t="1" v="92023"/>
    </bk>
    <bk>
      <rc t="1" v="92024"/>
    </bk>
    <bk>
      <rc t="1" v="92025"/>
    </bk>
    <bk>
      <rc t="1" v="92026"/>
    </bk>
    <bk>
      <rc t="1" v="92027"/>
    </bk>
    <bk>
      <rc t="1" v="92028"/>
    </bk>
    <bk>
      <rc t="1" v="92029"/>
    </bk>
    <bk>
      <rc t="1" v="92030"/>
    </bk>
    <bk>
      <rc t="1" v="92031"/>
    </bk>
    <bk>
      <rc t="1" v="92032"/>
    </bk>
    <bk>
      <rc t="1" v="92033"/>
    </bk>
    <bk>
      <rc t="1" v="92034"/>
    </bk>
    <bk>
      <rc t="1" v="92035"/>
    </bk>
    <bk>
      <rc t="1" v="92036"/>
    </bk>
    <bk>
      <rc t="1" v="92037"/>
    </bk>
    <bk>
      <rc t="1" v="92038"/>
    </bk>
    <bk>
      <rc t="1" v="92039"/>
    </bk>
    <bk>
      <rc t="1" v="92040"/>
    </bk>
    <bk>
      <rc t="1" v="92041"/>
    </bk>
    <bk>
      <rc t="1" v="92042"/>
    </bk>
    <bk>
      <rc t="1" v="92043"/>
    </bk>
    <bk>
      <rc t="1" v="92044"/>
    </bk>
    <bk>
      <rc t="1" v="92045"/>
    </bk>
    <bk>
      <rc t="1" v="92046"/>
    </bk>
    <bk>
      <rc t="1" v="92047"/>
    </bk>
    <bk>
      <rc t="1" v="92048"/>
    </bk>
    <bk>
      <rc t="1" v="92049"/>
    </bk>
    <bk>
      <rc t="1" v="92050"/>
    </bk>
    <bk>
      <rc t="1" v="92051"/>
    </bk>
    <bk>
      <rc t="1" v="92052"/>
    </bk>
    <bk>
      <rc t="1" v="92053"/>
    </bk>
    <bk>
      <rc t="1" v="92054"/>
    </bk>
    <bk>
      <rc t="1" v="92055"/>
    </bk>
    <bk>
      <rc t="1" v="92056"/>
    </bk>
    <bk>
      <rc t="1" v="92057"/>
    </bk>
    <bk>
      <rc t="1" v="92058"/>
    </bk>
    <bk>
      <rc t="1" v="92059"/>
    </bk>
    <bk>
      <rc t="1" v="92060"/>
    </bk>
    <bk>
      <rc t="1" v="92061"/>
    </bk>
    <bk>
      <rc t="1" v="92062"/>
    </bk>
    <bk>
      <rc t="1" v="92063"/>
    </bk>
    <bk>
      <rc t="1" v="92064"/>
    </bk>
    <bk>
      <rc t="1" v="92065"/>
    </bk>
    <bk>
      <rc t="1" v="92066"/>
    </bk>
    <bk>
      <rc t="1" v="92067"/>
    </bk>
    <bk>
      <rc t="1" v="92068"/>
    </bk>
    <bk>
      <rc t="1" v="92069"/>
    </bk>
    <bk>
      <rc t="1" v="92070"/>
    </bk>
    <bk>
      <rc t="1" v="92071"/>
    </bk>
    <bk>
      <rc t="1" v="92072"/>
    </bk>
    <bk>
      <rc t="1" v="92073"/>
    </bk>
    <bk>
      <rc t="1" v="92074"/>
    </bk>
    <bk>
      <rc t="1" v="92075"/>
    </bk>
    <bk>
      <rc t="1" v="92076"/>
    </bk>
    <bk>
      <rc t="1" v="92077"/>
    </bk>
    <bk>
      <rc t="1" v="92078"/>
    </bk>
    <bk>
      <rc t="1" v="92079"/>
    </bk>
    <bk>
      <rc t="1" v="92080"/>
    </bk>
    <bk>
      <rc t="1" v="92081"/>
    </bk>
    <bk>
      <rc t="1" v="92082"/>
    </bk>
    <bk>
      <rc t="1" v="92083"/>
    </bk>
    <bk>
      <rc t="1" v="92084"/>
    </bk>
    <bk>
      <rc t="1" v="92085"/>
    </bk>
    <bk>
      <rc t="1" v="92086"/>
    </bk>
    <bk>
      <rc t="1" v="92087"/>
    </bk>
    <bk>
      <rc t="1" v="92088"/>
    </bk>
    <bk>
      <rc t="1" v="92089"/>
    </bk>
    <bk>
      <rc t="1" v="92090"/>
    </bk>
    <bk>
      <rc t="1" v="92091"/>
    </bk>
    <bk>
      <rc t="1" v="92092"/>
    </bk>
    <bk>
      <rc t="1" v="92093"/>
    </bk>
    <bk>
      <rc t="1" v="92094"/>
    </bk>
    <bk>
      <rc t="1" v="92095"/>
    </bk>
    <bk>
      <rc t="1" v="92096"/>
    </bk>
    <bk>
      <rc t="1" v="92097"/>
    </bk>
    <bk>
      <rc t="1" v="92098"/>
    </bk>
    <bk>
      <rc t="1" v="92099"/>
    </bk>
    <bk>
      <rc t="1" v="92100"/>
    </bk>
    <bk>
      <rc t="1" v="92101"/>
    </bk>
    <bk>
      <rc t="1" v="92102"/>
    </bk>
    <bk>
      <rc t="1" v="92103"/>
    </bk>
    <bk>
      <rc t="1" v="92104"/>
    </bk>
    <bk>
      <rc t="1" v="92105"/>
    </bk>
    <bk>
      <rc t="1" v="92106"/>
    </bk>
    <bk>
      <rc t="1" v="92107"/>
    </bk>
    <bk>
      <rc t="1" v="92108"/>
    </bk>
    <bk>
      <rc t="1" v="92109"/>
    </bk>
    <bk>
      <rc t="1" v="92110"/>
    </bk>
    <bk>
      <rc t="1" v="92111"/>
    </bk>
    <bk>
      <rc t="1" v="92112"/>
    </bk>
    <bk>
      <rc t="1" v="92113"/>
    </bk>
    <bk>
      <rc t="1" v="92114"/>
    </bk>
    <bk>
      <rc t="1" v="92115"/>
    </bk>
    <bk>
      <rc t="1" v="92116"/>
    </bk>
    <bk>
      <rc t="1" v="92117"/>
    </bk>
    <bk>
      <rc t="1" v="92118"/>
    </bk>
    <bk>
      <rc t="1" v="92119"/>
    </bk>
    <bk>
      <rc t="1" v="92120"/>
    </bk>
    <bk>
      <rc t="1" v="92121"/>
    </bk>
    <bk>
      <rc t="1" v="92122"/>
    </bk>
    <bk>
      <rc t="1" v="92123"/>
    </bk>
    <bk>
      <rc t="1" v="92124"/>
    </bk>
    <bk>
      <rc t="1" v="92125"/>
    </bk>
    <bk>
      <rc t="1" v="92126"/>
    </bk>
    <bk>
      <rc t="1" v="92127"/>
    </bk>
    <bk>
      <rc t="1" v="92128"/>
    </bk>
    <bk>
      <rc t="1" v="92129"/>
    </bk>
    <bk>
      <rc t="1" v="92130"/>
    </bk>
    <bk>
      <rc t="1" v="92131"/>
    </bk>
    <bk>
      <rc t="1" v="92132"/>
    </bk>
    <bk>
      <rc t="1" v="92133"/>
    </bk>
    <bk>
      <rc t="1" v="92134"/>
    </bk>
    <bk>
      <rc t="1" v="92135"/>
    </bk>
    <bk>
      <rc t="1" v="92136"/>
    </bk>
    <bk>
      <rc t="1" v="92137"/>
    </bk>
    <bk>
      <rc t="1" v="92138"/>
    </bk>
    <bk>
      <rc t="1" v="92139"/>
    </bk>
    <bk>
      <rc t="1" v="92140"/>
    </bk>
    <bk>
      <rc t="1" v="92141"/>
    </bk>
    <bk>
      <rc t="1" v="92142"/>
    </bk>
    <bk>
      <rc t="1" v="92143"/>
    </bk>
    <bk>
      <rc t="1" v="92144"/>
    </bk>
    <bk>
      <rc t="1" v="92145"/>
    </bk>
    <bk>
      <rc t="1" v="92146"/>
    </bk>
    <bk>
      <rc t="1" v="92147"/>
    </bk>
    <bk>
      <rc t="1" v="92148"/>
    </bk>
    <bk>
      <rc t="1" v="92149"/>
    </bk>
    <bk>
      <rc t="1" v="92150"/>
    </bk>
    <bk>
      <rc t="1" v="92151"/>
    </bk>
    <bk>
      <rc t="1" v="92152"/>
    </bk>
    <bk>
      <rc t="1" v="92153"/>
    </bk>
    <bk>
      <rc t="1" v="92154"/>
    </bk>
    <bk>
      <rc t="1" v="92155"/>
    </bk>
    <bk>
      <rc t="1" v="92156"/>
    </bk>
    <bk>
      <rc t="1" v="92157"/>
    </bk>
    <bk>
      <rc t="1" v="92158"/>
    </bk>
    <bk>
      <rc t="1" v="92159"/>
    </bk>
    <bk>
      <rc t="1" v="92160"/>
    </bk>
    <bk>
      <rc t="1" v="92161"/>
    </bk>
    <bk>
      <rc t="1" v="92162"/>
    </bk>
    <bk>
      <rc t="1" v="92163"/>
    </bk>
    <bk>
      <rc t="1" v="92164"/>
    </bk>
    <bk>
      <rc t="1" v="92165"/>
    </bk>
    <bk>
      <rc t="1" v="92166"/>
    </bk>
    <bk>
      <rc t="1" v="92167"/>
    </bk>
    <bk>
      <rc t="1" v="92168"/>
    </bk>
    <bk>
      <rc t="1" v="92169"/>
    </bk>
    <bk>
      <rc t="1" v="92170"/>
    </bk>
    <bk>
      <rc t="1" v="92171"/>
    </bk>
    <bk>
      <rc t="1" v="92172"/>
    </bk>
    <bk>
      <rc t="1" v="92173"/>
    </bk>
    <bk>
      <rc t="1" v="92174"/>
    </bk>
    <bk>
      <rc t="1" v="92175"/>
    </bk>
    <bk>
      <rc t="1" v="92176"/>
    </bk>
    <bk>
      <rc t="1" v="92177"/>
    </bk>
    <bk>
      <rc t="1" v="92178"/>
    </bk>
    <bk>
      <rc t="1" v="92179"/>
    </bk>
    <bk>
      <rc t="1" v="92180"/>
    </bk>
    <bk>
      <rc t="1" v="92181"/>
    </bk>
    <bk>
      <rc t="1" v="92182"/>
    </bk>
    <bk>
      <rc t="1" v="92183"/>
    </bk>
    <bk>
      <rc t="1" v="92184"/>
    </bk>
    <bk>
      <rc t="1" v="92185"/>
    </bk>
    <bk>
      <rc t="1" v="92186"/>
    </bk>
    <bk>
      <rc t="1" v="92187"/>
    </bk>
    <bk>
      <rc t="1" v="92188"/>
    </bk>
    <bk>
      <rc t="1" v="92189"/>
    </bk>
    <bk>
      <rc t="1" v="92190"/>
    </bk>
    <bk>
      <rc t="1" v="92191"/>
    </bk>
    <bk>
      <rc t="1" v="92192"/>
    </bk>
    <bk>
      <rc t="1" v="92193"/>
    </bk>
    <bk>
      <rc t="1" v="92194"/>
    </bk>
    <bk>
      <rc t="1" v="92195"/>
    </bk>
    <bk>
      <rc t="1" v="92196"/>
    </bk>
    <bk>
      <rc t="1" v="92197"/>
    </bk>
    <bk>
      <rc t="1" v="92198"/>
    </bk>
    <bk>
      <rc t="1" v="92199"/>
    </bk>
    <bk>
      <rc t="1" v="92200"/>
    </bk>
    <bk>
      <rc t="1" v="92201"/>
    </bk>
    <bk>
      <rc t="1" v="92202"/>
    </bk>
    <bk>
      <rc t="1" v="92203"/>
    </bk>
    <bk>
      <rc t="1" v="92204"/>
    </bk>
    <bk>
      <rc t="1" v="92205"/>
    </bk>
    <bk>
      <rc t="1" v="92206"/>
    </bk>
    <bk>
      <rc t="1" v="92207"/>
    </bk>
    <bk>
      <rc t="1" v="92208"/>
    </bk>
    <bk>
      <rc t="1" v="92209"/>
    </bk>
    <bk>
      <rc t="1" v="92210"/>
    </bk>
    <bk>
      <rc t="1" v="92211"/>
    </bk>
    <bk>
      <rc t="1" v="92212"/>
    </bk>
    <bk>
      <rc t="1" v="92213"/>
    </bk>
    <bk>
      <rc t="1" v="92214"/>
    </bk>
    <bk>
      <rc t="1" v="92215"/>
    </bk>
    <bk>
      <rc t="1" v="92216"/>
    </bk>
    <bk>
      <rc t="1" v="92217"/>
    </bk>
    <bk>
      <rc t="1" v="92218"/>
    </bk>
    <bk>
      <rc t="1" v="92219"/>
    </bk>
    <bk>
      <rc t="1" v="92220"/>
    </bk>
    <bk>
      <rc t="1" v="92221"/>
    </bk>
    <bk>
      <rc t="1" v="92222"/>
    </bk>
    <bk>
      <rc t="1" v="92223"/>
    </bk>
    <bk>
      <rc t="1" v="92224"/>
    </bk>
    <bk>
      <rc t="1" v="92225"/>
    </bk>
    <bk>
      <rc t="1" v="92226"/>
    </bk>
    <bk>
      <rc t="1" v="92227"/>
    </bk>
    <bk>
      <rc t="1" v="92228"/>
    </bk>
    <bk>
      <rc t="1" v="92229"/>
    </bk>
    <bk>
      <rc t="1" v="92230"/>
    </bk>
    <bk>
      <rc t="1" v="92231"/>
    </bk>
    <bk>
      <rc t="1" v="92232"/>
    </bk>
    <bk>
      <rc t="1" v="92233"/>
    </bk>
    <bk>
      <rc t="1" v="92234"/>
    </bk>
    <bk>
      <rc t="1" v="92235"/>
    </bk>
    <bk>
      <rc t="1" v="92236"/>
    </bk>
    <bk>
      <rc t="1" v="92237"/>
    </bk>
    <bk>
      <rc t="1" v="92238"/>
    </bk>
    <bk>
      <rc t="1" v="92239"/>
    </bk>
    <bk>
      <rc t="1" v="92240"/>
    </bk>
    <bk>
      <rc t="1" v="92241"/>
    </bk>
    <bk>
      <rc t="1" v="92242"/>
    </bk>
    <bk>
      <rc t="1" v="92243"/>
    </bk>
    <bk>
      <rc t="1" v="92244"/>
    </bk>
    <bk>
      <rc t="1" v="92245"/>
    </bk>
    <bk>
      <rc t="1" v="92246"/>
    </bk>
    <bk>
      <rc t="1" v="92247"/>
    </bk>
    <bk>
      <rc t="1" v="92248"/>
    </bk>
    <bk>
      <rc t="1" v="92249"/>
    </bk>
    <bk>
      <rc t="1" v="92250"/>
    </bk>
    <bk>
      <rc t="1" v="92251"/>
    </bk>
    <bk>
      <rc t="1" v="92252"/>
    </bk>
    <bk>
      <rc t="1" v="92253"/>
    </bk>
    <bk>
      <rc t="1" v="92254"/>
    </bk>
    <bk>
      <rc t="1" v="92255"/>
    </bk>
    <bk>
      <rc t="1" v="92256"/>
    </bk>
    <bk>
      <rc t="1" v="92257"/>
    </bk>
    <bk>
      <rc t="1" v="92258"/>
    </bk>
    <bk>
      <rc t="1" v="92259"/>
    </bk>
    <bk>
      <rc t="1" v="92260"/>
    </bk>
    <bk>
      <rc t="1" v="92261"/>
    </bk>
    <bk>
      <rc t="1" v="92262"/>
    </bk>
    <bk>
      <rc t="1" v="92263"/>
    </bk>
    <bk>
      <rc t="1" v="92264"/>
    </bk>
    <bk>
      <rc t="1" v="92265"/>
    </bk>
    <bk>
      <rc t="1" v="92266"/>
    </bk>
    <bk>
      <rc t="1" v="92267"/>
    </bk>
    <bk>
      <rc t="1" v="92268"/>
    </bk>
    <bk>
      <rc t="1" v="92269"/>
    </bk>
    <bk>
      <rc t="1" v="92270"/>
    </bk>
    <bk>
      <rc t="1" v="92271"/>
    </bk>
    <bk>
      <rc t="1" v="92272"/>
    </bk>
    <bk>
      <rc t="1" v="92273"/>
    </bk>
    <bk>
      <rc t="1" v="92274"/>
    </bk>
    <bk>
      <rc t="1" v="92275"/>
    </bk>
    <bk>
      <rc t="1" v="92276"/>
    </bk>
    <bk>
      <rc t="1" v="92277"/>
    </bk>
    <bk>
      <rc t="1" v="92278"/>
    </bk>
    <bk>
      <rc t="1" v="92279"/>
    </bk>
    <bk>
      <rc t="1" v="92280"/>
    </bk>
    <bk>
      <rc t="1" v="92281"/>
    </bk>
    <bk>
      <rc t="1" v="92282"/>
    </bk>
    <bk>
      <rc t="1" v="92283"/>
    </bk>
    <bk>
      <rc t="1" v="92284"/>
    </bk>
    <bk>
      <rc t="1" v="92285"/>
    </bk>
    <bk>
      <rc t="1" v="92286"/>
    </bk>
    <bk>
      <rc t="1" v="92287"/>
    </bk>
    <bk>
      <rc t="1" v="92288"/>
    </bk>
    <bk>
      <rc t="1" v="92289"/>
    </bk>
    <bk>
      <rc t="1" v="92290"/>
    </bk>
    <bk>
      <rc t="1" v="92291"/>
    </bk>
    <bk>
      <rc t="1" v="92292"/>
    </bk>
    <bk>
      <rc t="1" v="92293"/>
    </bk>
    <bk>
      <rc t="1" v="92294"/>
    </bk>
    <bk>
      <rc t="1" v="92295"/>
    </bk>
    <bk>
      <rc t="1" v="92296"/>
    </bk>
    <bk>
      <rc t="1" v="92297"/>
    </bk>
    <bk>
      <rc t="1" v="92298"/>
    </bk>
    <bk>
      <rc t="1" v="92299"/>
    </bk>
    <bk>
      <rc t="1" v="92300"/>
    </bk>
    <bk>
      <rc t="1" v="92301"/>
    </bk>
    <bk>
      <rc t="1" v="92302"/>
    </bk>
    <bk>
      <rc t="1" v="92303"/>
    </bk>
    <bk>
      <rc t="1" v="92304"/>
    </bk>
    <bk>
      <rc t="1" v="92305"/>
    </bk>
    <bk>
      <rc t="1" v="92306"/>
    </bk>
    <bk>
      <rc t="1" v="92307"/>
    </bk>
    <bk>
      <rc t="1" v="92308"/>
    </bk>
    <bk>
      <rc t="1" v="92309"/>
    </bk>
    <bk>
      <rc t="1" v="92310"/>
    </bk>
    <bk>
      <rc t="1" v="92311"/>
    </bk>
    <bk>
      <rc t="1" v="92312"/>
    </bk>
    <bk>
      <rc t="1" v="92313"/>
    </bk>
    <bk>
      <rc t="1" v="92314"/>
    </bk>
    <bk>
      <rc t="1" v="92315"/>
    </bk>
    <bk>
      <rc t="1" v="92316"/>
    </bk>
    <bk>
      <rc t="1" v="92317"/>
    </bk>
    <bk>
      <rc t="1" v="92318"/>
    </bk>
    <bk>
      <rc t="1" v="92319"/>
    </bk>
    <bk>
      <rc t="1" v="92320"/>
    </bk>
    <bk>
      <rc t="1" v="92321"/>
    </bk>
    <bk>
      <rc t="1" v="92322"/>
    </bk>
    <bk>
      <rc t="1" v="92323"/>
    </bk>
    <bk>
      <rc t="1" v="92324"/>
    </bk>
    <bk>
      <rc t="1" v="92325"/>
    </bk>
    <bk>
      <rc t="1" v="92326"/>
    </bk>
    <bk>
      <rc t="1" v="92327"/>
    </bk>
    <bk>
      <rc t="1" v="92328"/>
    </bk>
    <bk>
      <rc t="1" v="92329"/>
    </bk>
    <bk>
      <rc t="1" v="92330"/>
    </bk>
    <bk>
      <rc t="1" v="92331"/>
    </bk>
    <bk>
      <rc t="1" v="92332"/>
    </bk>
    <bk>
      <rc t="1" v="92333"/>
    </bk>
    <bk>
      <rc t="1" v="92334"/>
    </bk>
    <bk>
      <rc t="1" v="92335"/>
    </bk>
    <bk>
      <rc t="1" v="92336"/>
    </bk>
    <bk>
      <rc t="1" v="92337"/>
    </bk>
    <bk>
      <rc t="1" v="92338"/>
    </bk>
    <bk>
      <rc t="1" v="92339"/>
    </bk>
    <bk>
      <rc t="1" v="92340"/>
    </bk>
    <bk>
      <rc t="1" v="92341"/>
    </bk>
    <bk>
      <rc t="1" v="92342"/>
    </bk>
    <bk>
      <rc t="1" v="92343"/>
    </bk>
    <bk>
      <rc t="1" v="92344"/>
    </bk>
    <bk>
      <rc t="1" v="92345"/>
    </bk>
    <bk>
      <rc t="1" v="92346"/>
    </bk>
    <bk>
      <rc t="1" v="92347"/>
    </bk>
    <bk>
      <rc t="1" v="92348"/>
    </bk>
    <bk>
      <rc t="1" v="92349"/>
    </bk>
    <bk>
      <rc t="1" v="92350"/>
    </bk>
    <bk>
      <rc t="1" v="92351"/>
    </bk>
    <bk>
      <rc t="1" v="92352"/>
    </bk>
    <bk>
      <rc t="1" v="92353"/>
    </bk>
    <bk>
      <rc t="1" v="92354"/>
    </bk>
    <bk>
      <rc t="1" v="92355"/>
    </bk>
    <bk>
      <rc t="1" v="92356"/>
    </bk>
    <bk>
      <rc t="1" v="92357"/>
    </bk>
    <bk>
      <rc t="1" v="92358"/>
    </bk>
    <bk>
      <rc t="1" v="92359"/>
    </bk>
    <bk>
      <rc t="1" v="92360"/>
    </bk>
    <bk>
      <rc t="1" v="92361"/>
    </bk>
    <bk>
      <rc t="1" v="92362"/>
    </bk>
    <bk>
      <rc t="1" v="92363"/>
    </bk>
    <bk>
      <rc t="1" v="92364"/>
    </bk>
    <bk>
      <rc t="1" v="92365"/>
    </bk>
    <bk>
      <rc t="1" v="92366"/>
    </bk>
    <bk>
      <rc t="1" v="92367"/>
    </bk>
    <bk>
      <rc t="1" v="92368"/>
    </bk>
    <bk>
      <rc t="1" v="92369"/>
    </bk>
    <bk>
      <rc t="1" v="92370"/>
    </bk>
    <bk>
      <rc t="1" v="92371"/>
    </bk>
    <bk>
      <rc t="1" v="92372"/>
    </bk>
    <bk>
      <rc t="1" v="92373"/>
    </bk>
    <bk>
      <rc t="1" v="92374"/>
    </bk>
    <bk>
      <rc t="1" v="92375"/>
    </bk>
    <bk>
      <rc t="1" v="92376"/>
    </bk>
    <bk>
      <rc t="1" v="92377"/>
    </bk>
    <bk>
      <rc t="1" v="92378"/>
    </bk>
    <bk>
      <rc t="1" v="92379"/>
    </bk>
    <bk>
      <rc t="1" v="92380"/>
    </bk>
    <bk>
      <rc t="1" v="92381"/>
    </bk>
    <bk>
      <rc t="1" v="92382"/>
    </bk>
    <bk>
      <rc t="1" v="92383"/>
    </bk>
    <bk>
      <rc t="1" v="92384"/>
    </bk>
    <bk>
      <rc t="1" v="92385"/>
    </bk>
    <bk>
      <rc t="1" v="92386"/>
    </bk>
    <bk>
      <rc t="1" v="92387"/>
    </bk>
    <bk>
      <rc t="1" v="92388"/>
    </bk>
    <bk>
      <rc t="1" v="92389"/>
    </bk>
    <bk>
      <rc t="1" v="92390"/>
    </bk>
    <bk>
      <rc t="1" v="92391"/>
    </bk>
    <bk>
      <rc t="1" v="92392"/>
    </bk>
    <bk>
      <rc t="1" v="92393"/>
    </bk>
    <bk>
      <rc t="1" v="92394"/>
    </bk>
    <bk>
      <rc t="1" v="92395"/>
    </bk>
    <bk>
      <rc t="1" v="92396"/>
    </bk>
    <bk>
      <rc t="1" v="92397"/>
    </bk>
    <bk>
      <rc t="1" v="92398"/>
    </bk>
    <bk>
      <rc t="1" v="92399"/>
    </bk>
    <bk>
      <rc t="1" v="92400"/>
    </bk>
    <bk>
      <rc t="1" v="92401"/>
    </bk>
    <bk>
      <rc t="1" v="92402"/>
    </bk>
    <bk>
      <rc t="1" v="92403"/>
    </bk>
    <bk>
      <rc t="1" v="92404"/>
    </bk>
    <bk>
      <rc t="1" v="92405"/>
    </bk>
    <bk>
      <rc t="1" v="92406"/>
    </bk>
    <bk>
      <rc t="1" v="92407"/>
    </bk>
    <bk>
      <rc t="1" v="92408"/>
    </bk>
    <bk>
      <rc t="1" v="92409"/>
    </bk>
    <bk>
      <rc t="1" v="92410"/>
    </bk>
    <bk>
      <rc t="1" v="92411"/>
    </bk>
    <bk>
      <rc t="1" v="92412"/>
    </bk>
    <bk>
      <rc t="1" v="92413"/>
    </bk>
    <bk>
      <rc t="1" v="92414"/>
    </bk>
    <bk>
      <rc t="1" v="92415"/>
    </bk>
    <bk>
      <rc t="1" v="92416"/>
    </bk>
    <bk>
      <rc t="1" v="92417"/>
    </bk>
    <bk>
      <rc t="1" v="92418"/>
    </bk>
    <bk>
      <rc t="1" v="92419"/>
    </bk>
    <bk>
      <rc t="1" v="92420"/>
    </bk>
    <bk>
      <rc t="1" v="92421"/>
    </bk>
    <bk>
      <rc t="1" v="92422"/>
    </bk>
    <bk>
      <rc t="1" v="92423"/>
    </bk>
    <bk>
      <rc t="1" v="92424"/>
    </bk>
    <bk>
      <rc t="1" v="92425"/>
    </bk>
    <bk>
      <rc t="1" v="92426"/>
    </bk>
    <bk>
      <rc t="1" v="92427"/>
    </bk>
    <bk>
      <rc t="1" v="92428"/>
    </bk>
    <bk>
      <rc t="1" v="92429"/>
    </bk>
    <bk>
      <rc t="1" v="92430"/>
    </bk>
    <bk>
      <rc t="1" v="92431"/>
    </bk>
    <bk>
      <rc t="1" v="92432"/>
    </bk>
    <bk>
      <rc t="1" v="92433"/>
    </bk>
    <bk>
      <rc t="1" v="92434"/>
    </bk>
    <bk>
      <rc t="1" v="92435"/>
    </bk>
    <bk>
      <rc t="1" v="92436"/>
    </bk>
    <bk>
      <rc t="1" v="92437"/>
    </bk>
    <bk>
      <rc t="1" v="92438"/>
    </bk>
    <bk>
      <rc t="1" v="92439"/>
    </bk>
    <bk>
      <rc t="1" v="92440"/>
    </bk>
    <bk>
      <rc t="1" v="92441"/>
    </bk>
    <bk>
      <rc t="1" v="92442"/>
    </bk>
    <bk>
      <rc t="1" v="92443"/>
    </bk>
    <bk>
      <rc t="1" v="92444"/>
    </bk>
    <bk>
      <rc t="1" v="92445"/>
    </bk>
    <bk>
      <rc t="1" v="92446"/>
    </bk>
    <bk>
      <rc t="1" v="92447"/>
    </bk>
    <bk>
      <rc t="1" v="92448"/>
    </bk>
    <bk>
      <rc t="1" v="92449"/>
    </bk>
    <bk>
      <rc t="1" v="92450"/>
    </bk>
    <bk>
      <rc t="1" v="92451"/>
    </bk>
    <bk>
      <rc t="1" v="92452"/>
    </bk>
    <bk>
      <rc t="1" v="92453"/>
    </bk>
    <bk>
      <rc t="1" v="92454"/>
    </bk>
    <bk>
      <rc t="1" v="92455"/>
    </bk>
    <bk>
      <rc t="1" v="92456"/>
    </bk>
    <bk>
      <rc t="1" v="92457"/>
    </bk>
    <bk>
      <rc t="1" v="92458"/>
    </bk>
    <bk>
      <rc t="1" v="92459"/>
    </bk>
    <bk>
      <rc t="1" v="92460"/>
    </bk>
    <bk>
      <rc t="1" v="92461"/>
    </bk>
    <bk>
      <rc t="1" v="92462"/>
    </bk>
    <bk>
      <rc t="1" v="92463"/>
    </bk>
    <bk>
      <rc t="1" v="92464"/>
    </bk>
    <bk>
      <rc t="1" v="92465"/>
    </bk>
    <bk>
      <rc t="1" v="92466"/>
    </bk>
    <bk>
      <rc t="1" v="92467"/>
    </bk>
    <bk>
      <rc t="1" v="92468"/>
    </bk>
    <bk>
      <rc t="1" v="92469"/>
    </bk>
    <bk>
      <rc t="1" v="92470"/>
    </bk>
    <bk>
      <rc t="1" v="92471"/>
    </bk>
    <bk>
      <rc t="1" v="92472"/>
    </bk>
    <bk>
      <rc t="1" v="92473"/>
    </bk>
    <bk>
      <rc t="1" v="92474"/>
    </bk>
    <bk>
      <rc t="1" v="92475"/>
    </bk>
    <bk>
      <rc t="1" v="92476"/>
    </bk>
    <bk>
      <rc t="1" v="92477"/>
    </bk>
    <bk>
      <rc t="1" v="92478"/>
    </bk>
    <bk>
      <rc t="1" v="92479"/>
    </bk>
    <bk>
      <rc t="1" v="92480"/>
    </bk>
    <bk>
      <rc t="1" v="92481"/>
    </bk>
    <bk>
      <rc t="1" v="92482"/>
    </bk>
    <bk>
      <rc t="1" v="92483"/>
    </bk>
    <bk>
      <rc t="1" v="92484"/>
    </bk>
    <bk>
      <rc t="1" v="92485"/>
    </bk>
    <bk>
      <rc t="1" v="92486"/>
    </bk>
    <bk>
      <rc t="1" v="92487"/>
    </bk>
    <bk>
      <rc t="1" v="92488"/>
    </bk>
    <bk>
      <rc t="1" v="92489"/>
    </bk>
    <bk>
      <rc t="1" v="92490"/>
    </bk>
    <bk>
      <rc t="1" v="92491"/>
    </bk>
    <bk>
      <rc t="1" v="92492"/>
    </bk>
    <bk>
      <rc t="1" v="92493"/>
    </bk>
    <bk>
      <rc t="1" v="92494"/>
    </bk>
    <bk>
      <rc t="1" v="92495"/>
    </bk>
    <bk>
      <rc t="1" v="92496"/>
    </bk>
    <bk>
      <rc t="1" v="92497"/>
    </bk>
    <bk>
      <rc t="1" v="92498"/>
    </bk>
    <bk>
      <rc t="1" v="92499"/>
    </bk>
    <bk>
      <rc t="1" v="92500"/>
    </bk>
    <bk>
      <rc t="1" v="92501"/>
    </bk>
    <bk>
      <rc t="1" v="92502"/>
    </bk>
    <bk>
      <rc t="1" v="92503"/>
    </bk>
    <bk>
      <rc t="1" v="92504"/>
    </bk>
    <bk>
      <rc t="1" v="92505"/>
    </bk>
    <bk>
      <rc t="1" v="92506"/>
    </bk>
    <bk>
      <rc t="1" v="92507"/>
    </bk>
    <bk>
      <rc t="1" v="92508"/>
    </bk>
    <bk>
      <rc t="1" v="92509"/>
    </bk>
    <bk>
      <rc t="1" v="92510"/>
    </bk>
    <bk>
      <rc t="1" v="92511"/>
    </bk>
    <bk>
      <rc t="1" v="92512"/>
    </bk>
    <bk>
      <rc t="1" v="92513"/>
    </bk>
    <bk>
      <rc t="1" v="92514"/>
    </bk>
    <bk>
      <rc t="1" v="92515"/>
    </bk>
    <bk>
      <rc t="1" v="92516"/>
    </bk>
    <bk>
      <rc t="1" v="92517"/>
    </bk>
    <bk>
      <rc t="1" v="92518"/>
    </bk>
    <bk>
      <rc t="1" v="92519"/>
    </bk>
    <bk>
      <rc t="1" v="92520"/>
    </bk>
    <bk>
      <rc t="1" v="92521"/>
    </bk>
    <bk>
      <rc t="1" v="92522"/>
    </bk>
    <bk>
      <rc t="1" v="92523"/>
    </bk>
    <bk>
      <rc t="1" v="92524"/>
    </bk>
    <bk>
      <rc t="1" v="92525"/>
    </bk>
    <bk>
      <rc t="1" v="92526"/>
    </bk>
    <bk>
      <rc t="1" v="92527"/>
    </bk>
    <bk>
      <rc t="1" v="92528"/>
    </bk>
    <bk>
      <rc t="1" v="92529"/>
    </bk>
    <bk>
      <rc t="1" v="92530"/>
    </bk>
    <bk>
      <rc t="1" v="92531"/>
    </bk>
    <bk>
      <rc t="1" v="92532"/>
    </bk>
    <bk>
      <rc t="1" v="92533"/>
    </bk>
    <bk>
      <rc t="1" v="92534"/>
    </bk>
    <bk>
      <rc t="1" v="92535"/>
    </bk>
    <bk>
      <rc t="1" v="92536"/>
    </bk>
    <bk>
      <rc t="1" v="92537"/>
    </bk>
    <bk>
      <rc t="1" v="92538"/>
    </bk>
    <bk>
      <rc t="1" v="92539"/>
    </bk>
    <bk>
      <rc t="1" v="92540"/>
    </bk>
    <bk>
      <rc t="1" v="92541"/>
    </bk>
    <bk>
      <rc t="1" v="92542"/>
    </bk>
    <bk>
      <rc t="1" v="92543"/>
    </bk>
    <bk>
      <rc t="1" v="92544"/>
    </bk>
    <bk>
      <rc t="1" v="92545"/>
    </bk>
    <bk>
      <rc t="1" v="92546"/>
    </bk>
    <bk>
      <rc t="1" v="92547"/>
    </bk>
    <bk>
      <rc t="1" v="92548"/>
    </bk>
    <bk>
      <rc t="1" v="92549"/>
    </bk>
    <bk>
      <rc t="1" v="92550"/>
    </bk>
    <bk>
      <rc t="1" v="92551"/>
    </bk>
    <bk>
      <rc t="1" v="92552"/>
    </bk>
    <bk>
      <rc t="1" v="92553"/>
    </bk>
    <bk>
      <rc t="1" v="92554"/>
    </bk>
    <bk>
      <rc t="1" v="92555"/>
    </bk>
    <bk>
      <rc t="1" v="92556"/>
    </bk>
    <bk>
      <rc t="1" v="92557"/>
    </bk>
    <bk>
      <rc t="1" v="92558"/>
    </bk>
    <bk>
      <rc t="1" v="92559"/>
    </bk>
    <bk>
      <rc t="1" v="92560"/>
    </bk>
    <bk>
      <rc t="1" v="92561"/>
    </bk>
    <bk>
      <rc t="1" v="92562"/>
    </bk>
    <bk>
      <rc t="1" v="92563"/>
    </bk>
    <bk>
      <rc t="1" v="92564"/>
    </bk>
    <bk>
      <rc t="1" v="92565"/>
    </bk>
    <bk>
      <rc t="1" v="92566"/>
    </bk>
    <bk>
      <rc t="1" v="92567"/>
    </bk>
    <bk>
      <rc t="1" v="92568"/>
    </bk>
    <bk>
      <rc t="1" v="92569"/>
    </bk>
    <bk>
      <rc t="1" v="92570"/>
    </bk>
    <bk>
      <rc t="1" v="92571"/>
    </bk>
    <bk>
      <rc t="1" v="92572"/>
    </bk>
    <bk>
      <rc t="1" v="92573"/>
    </bk>
    <bk>
      <rc t="1" v="92574"/>
    </bk>
    <bk>
      <rc t="1" v="92575"/>
    </bk>
    <bk>
      <rc t="1" v="92576"/>
    </bk>
    <bk>
      <rc t="1" v="92577"/>
    </bk>
    <bk>
      <rc t="1" v="92578"/>
    </bk>
    <bk>
      <rc t="1" v="92579"/>
    </bk>
    <bk>
      <rc t="1" v="92580"/>
    </bk>
    <bk>
      <rc t="1" v="92581"/>
    </bk>
    <bk>
      <rc t="1" v="92582"/>
    </bk>
    <bk>
      <rc t="1" v="92583"/>
    </bk>
    <bk>
      <rc t="1" v="92584"/>
    </bk>
    <bk>
      <rc t="1" v="92585"/>
    </bk>
    <bk>
      <rc t="1" v="92586"/>
    </bk>
    <bk>
      <rc t="1" v="92587"/>
    </bk>
    <bk>
      <rc t="1" v="92588"/>
    </bk>
    <bk>
      <rc t="1" v="92589"/>
    </bk>
    <bk>
      <rc t="1" v="92590"/>
    </bk>
    <bk>
      <rc t="1" v="92591"/>
    </bk>
    <bk>
      <rc t="1" v="92592"/>
    </bk>
    <bk>
      <rc t="1" v="92593"/>
    </bk>
    <bk>
      <rc t="1" v="92594"/>
    </bk>
    <bk>
      <rc t="1" v="92595"/>
    </bk>
    <bk>
      <rc t="1" v="92596"/>
    </bk>
    <bk>
      <rc t="1" v="92597"/>
    </bk>
    <bk>
      <rc t="1" v="92598"/>
    </bk>
    <bk>
      <rc t="1" v="92599"/>
    </bk>
    <bk>
      <rc t="1" v="92600"/>
    </bk>
    <bk>
      <rc t="1" v="92601"/>
    </bk>
    <bk>
      <rc t="1" v="92602"/>
    </bk>
    <bk>
      <rc t="1" v="92603"/>
    </bk>
    <bk>
      <rc t="1" v="92604"/>
    </bk>
    <bk>
      <rc t="1" v="92605"/>
    </bk>
    <bk>
      <rc t="1" v="92606"/>
    </bk>
    <bk>
      <rc t="1" v="92607"/>
    </bk>
    <bk>
      <rc t="1" v="92608"/>
    </bk>
    <bk>
      <rc t="1" v="92609"/>
    </bk>
    <bk>
      <rc t="1" v="92610"/>
    </bk>
    <bk>
      <rc t="1" v="92611"/>
    </bk>
    <bk>
      <rc t="1" v="92612"/>
    </bk>
    <bk>
      <rc t="1" v="92613"/>
    </bk>
    <bk>
      <rc t="1" v="92614"/>
    </bk>
    <bk>
      <rc t="1" v="92615"/>
    </bk>
    <bk>
      <rc t="1" v="92616"/>
    </bk>
    <bk>
      <rc t="1" v="92617"/>
    </bk>
    <bk>
      <rc t="1" v="92618"/>
    </bk>
    <bk>
      <rc t="1" v="92619"/>
    </bk>
    <bk>
      <rc t="1" v="92620"/>
    </bk>
    <bk>
      <rc t="1" v="92621"/>
    </bk>
    <bk>
      <rc t="1" v="92622"/>
    </bk>
    <bk>
      <rc t="1" v="92623"/>
    </bk>
    <bk>
      <rc t="1" v="92624"/>
    </bk>
    <bk>
      <rc t="1" v="92625"/>
    </bk>
    <bk>
      <rc t="1" v="92626"/>
    </bk>
    <bk>
      <rc t="1" v="92627"/>
    </bk>
    <bk>
      <rc t="1" v="92628"/>
    </bk>
    <bk>
      <rc t="1" v="92629"/>
    </bk>
    <bk>
      <rc t="1" v="92630"/>
    </bk>
    <bk>
      <rc t="1" v="92631"/>
    </bk>
    <bk>
      <rc t="1" v="92632"/>
    </bk>
    <bk>
      <rc t="1" v="92633"/>
    </bk>
    <bk>
      <rc t="1" v="92634"/>
    </bk>
    <bk>
      <rc t="1" v="92635"/>
    </bk>
    <bk>
      <rc t="1" v="92636"/>
    </bk>
    <bk>
      <rc t="1" v="92637"/>
    </bk>
    <bk>
      <rc t="1" v="92638"/>
    </bk>
    <bk>
      <rc t="1" v="92639"/>
    </bk>
    <bk>
      <rc t="1" v="92640"/>
    </bk>
    <bk>
      <rc t="1" v="92641"/>
    </bk>
    <bk>
      <rc t="1" v="92642"/>
    </bk>
    <bk>
      <rc t="1" v="92643"/>
    </bk>
    <bk>
      <rc t="1" v="92644"/>
    </bk>
    <bk>
      <rc t="1" v="92645"/>
    </bk>
    <bk>
      <rc t="1" v="92646"/>
    </bk>
    <bk>
      <rc t="1" v="92647"/>
    </bk>
    <bk>
      <rc t="1" v="92648"/>
    </bk>
    <bk>
      <rc t="1" v="92649"/>
    </bk>
    <bk>
      <rc t="1" v="92650"/>
    </bk>
    <bk>
      <rc t="1" v="92651"/>
    </bk>
    <bk>
      <rc t="1" v="92652"/>
    </bk>
    <bk>
      <rc t="1" v="92653"/>
    </bk>
    <bk>
      <rc t="1" v="92654"/>
    </bk>
    <bk>
      <rc t="1" v="92655"/>
    </bk>
    <bk>
      <rc t="1" v="92656"/>
    </bk>
    <bk>
      <rc t="1" v="92657"/>
    </bk>
    <bk>
      <rc t="1" v="92658"/>
    </bk>
    <bk>
      <rc t="1" v="92659"/>
    </bk>
    <bk>
      <rc t="1" v="92660"/>
    </bk>
    <bk>
      <rc t="1" v="92661"/>
    </bk>
    <bk>
      <rc t="1" v="92662"/>
    </bk>
    <bk>
      <rc t="1" v="92663"/>
    </bk>
    <bk>
      <rc t="1" v="92664"/>
    </bk>
    <bk>
      <rc t="1" v="92665"/>
    </bk>
    <bk>
      <rc t="1" v="92666"/>
    </bk>
    <bk>
      <rc t="1" v="92667"/>
    </bk>
    <bk>
      <rc t="1" v="92668"/>
    </bk>
    <bk>
      <rc t="1" v="92669"/>
    </bk>
    <bk>
      <rc t="1" v="92670"/>
    </bk>
    <bk>
      <rc t="1" v="92671"/>
    </bk>
    <bk>
      <rc t="1" v="92672"/>
    </bk>
    <bk>
      <rc t="1" v="92673"/>
    </bk>
    <bk>
      <rc t="1" v="92674"/>
    </bk>
    <bk>
      <rc t="1" v="92675"/>
    </bk>
    <bk>
      <rc t="1" v="92676"/>
    </bk>
    <bk>
      <rc t="1" v="92677"/>
    </bk>
    <bk>
      <rc t="1" v="92678"/>
    </bk>
    <bk>
      <rc t="1" v="92679"/>
    </bk>
    <bk>
      <rc t="1" v="92680"/>
    </bk>
    <bk>
      <rc t="1" v="92681"/>
    </bk>
    <bk>
      <rc t="1" v="92682"/>
    </bk>
    <bk>
      <rc t="1" v="92683"/>
    </bk>
    <bk>
      <rc t="1" v="92684"/>
    </bk>
    <bk>
      <rc t="1" v="92685"/>
    </bk>
    <bk>
      <rc t="1" v="92686"/>
    </bk>
    <bk>
      <rc t="1" v="92687"/>
    </bk>
    <bk>
      <rc t="1" v="92688"/>
    </bk>
    <bk>
      <rc t="1" v="92689"/>
    </bk>
    <bk>
      <rc t="1" v="92690"/>
    </bk>
    <bk>
      <rc t="1" v="92691"/>
    </bk>
    <bk>
      <rc t="1" v="92692"/>
    </bk>
    <bk>
      <rc t="1" v="92693"/>
    </bk>
    <bk>
      <rc t="1" v="92694"/>
    </bk>
    <bk>
      <rc t="1" v="92695"/>
    </bk>
    <bk>
      <rc t="1" v="92696"/>
    </bk>
    <bk>
      <rc t="1" v="92697"/>
    </bk>
    <bk>
      <rc t="1" v="92698"/>
    </bk>
    <bk>
      <rc t="1" v="92699"/>
    </bk>
    <bk>
      <rc t="1" v="92700"/>
    </bk>
    <bk>
      <rc t="1" v="92701"/>
    </bk>
    <bk>
      <rc t="1" v="92702"/>
    </bk>
    <bk>
      <rc t="1" v="92703"/>
    </bk>
    <bk>
      <rc t="1" v="92704"/>
    </bk>
    <bk>
      <rc t="1" v="92705"/>
    </bk>
    <bk>
      <rc t="1" v="92706"/>
    </bk>
    <bk>
      <rc t="1" v="92707"/>
    </bk>
    <bk>
      <rc t="1" v="92708"/>
    </bk>
    <bk>
      <rc t="1" v="92709"/>
    </bk>
    <bk>
      <rc t="1" v="92710"/>
    </bk>
    <bk>
      <rc t="1" v="92711"/>
    </bk>
    <bk>
      <rc t="1" v="92712"/>
    </bk>
    <bk>
      <rc t="1" v="92713"/>
    </bk>
    <bk>
      <rc t="1" v="92714"/>
    </bk>
    <bk>
      <rc t="1" v="92715"/>
    </bk>
    <bk>
      <rc t="1" v="92716"/>
    </bk>
    <bk>
      <rc t="1" v="92717"/>
    </bk>
    <bk>
      <rc t="1" v="92718"/>
    </bk>
    <bk>
      <rc t="1" v="92719"/>
    </bk>
    <bk>
      <rc t="1" v="92720"/>
    </bk>
    <bk>
      <rc t="1" v="92721"/>
    </bk>
    <bk>
      <rc t="1" v="92722"/>
    </bk>
    <bk>
      <rc t="1" v="92723"/>
    </bk>
    <bk>
      <rc t="1" v="92724"/>
    </bk>
    <bk>
      <rc t="1" v="92725"/>
    </bk>
    <bk>
      <rc t="1" v="92726"/>
    </bk>
    <bk>
      <rc t="1" v="92727"/>
    </bk>
    <bk>
      <rc t="1" v="92728"/>
    </bk>
    <bk>
      <rc t="1" v="92729"/>
    </bk>
    <bk>
      <rc t="1" v="92730"/>
    </bk>
    <bk>
      <rc t="1" v="92731"/>
    </bk>
    <bk>
      <rc t="1" v="92732"/>
    </bk>
    <bk>
      <rc t="1" v="92733"/>
    </bk>
    <bk>
      <rc t="1" v="92734"/>
    </bk>
    <bk>
      <rc t="1" v="92735"/>
    </bk>
    <bk>
      <rc t="1" v="92736"/>
    </bk>
    <bk>
      <rc t="1" v="92737"/>
    </bk>
    <bk>
      <rc t="1" v="92738"/>
    </bk>
    <bk>
      <rc t="1" v="92739"/>
    </bk>
    <bk>
      <rc t="1" v="92740"/>
    </bk>
    <bk>
      <rc t="1" v="92741"/>
    </bk>
    <bk>
      <rc t="1" v="92742"/>
    </bk>
    <bk>
      <rc t="1" v="92743"/>
    </bk>
    <bk>
      <rc t="1" v="92744"/>
    </bk>
    <bk>
      <rc t="1" v="92745"/>
    </bk>
    <bk>
      <rc t="1" v="92746"/>
    </bk>
    <bk>
      <rc t="1" v="92747"/>
    </bk>
    <bk>
      <rc t="1" v="92748"/>
    </bk>
    <bk>
      <rc t="1" v="92749"/>
    </bk>
    <bk>
      <rc t="1" v="92750"/>
    </bk>
    <bk>
      <rc t="1" v="92751"/>
    </bk>
    <bk>
      <rc t="1" v="92752"/>
    </bk>
    <bk>
      <rc t="1" v="92753"/>
    </bk>
    <bk>
      <rc t="1" v="92754"/>
    </bk>
    <bk>
      <rc t="1" v="92755"/>
    </bk>
    <bk>
      <rc t="1" v="92756"/>
    </bk>
    <bk>
      <rc t="1" v="92757"/>
    </bk>
    <bk>
      <rc t="1" v="92758"/>
    </bk>
    <bk>
      <rc t="1" v="92759"/>
    </bk>
    <bk>
      <rc t="1" v="92760"/>
    </bk>
    <bk>
      <rc t="1" v="92761"/>
    </bk>
    <bk>
      <rc t="1" v="92762"/>
    </bk>
    <bk>
      <rc t="1" v="92763"/>
    </bk>
    <bk>
      <rc t="1" v="92764"/>
    </bk>
    <bk>
      <rc t="1" v="92765"/>
    </bk>
    <bk>
      <rc t="1" v="92766"/>
    </bk>
    <bk>
      <rc t="1" v="92767"/>
    </bk>
    <bk>
      <rc t="1" v="92768"/>
    </bk>
    <bk>
      <rc t="1" v="92769"/>
    </bk>
    <bk>
      <rc t="1" v="92770"/>
    </bk>
    <bk>
      <rc t="1" v="92771"/>
    </bk>
    <bk>
      <rc t="1" v="92772"/>
    </bk>
    <bk>
      <rc t="1" v="92773"/>
    </bk>
    <bk>
      <rc t="1" v="92774"/>
    </bk>
    <bk>
      <rc t="1" v="92775"/>
    </bk>
    <bk>
      <rc t="1" v="92776"/>
    </bk>
    <bk>
      <rc t="1" v="92777"/>
    </bk>
    <bk>
      <rc t="1" v="92778"/>
    </bk>
    <bk>
      <rc t="1" v="92779"/>
    </bk>
    <bk>
      <rc t="1" v="92780"/>
    </bk>
    <bk>
      <rc t="1" v="92781"/>
    </bk>
    <bk>
      <rc t="1" v="92782"/>
    </bk>
    <bk>
      <rc t="1" v="92783"/>
    </bk>
    <bk>
      <rc t="1" v="92784"/>
    </bk>
    <bk>
      <rc t="1" v="92785"/>
    </bk>
    <bk>
      <rc t="1" v="92786"/>
    </bk>
    <bk>
      <rc t="1" v="92787"/>
    </bk>
    <bk>
      <rc t="1" v="92788"/>
    </bk>
    <bk>
      <rc t="1" v="92789"/>
    </bk>
    <bk>
      <rc t="1" v="92790"/>
    </bk>
    <bk>
      <rc t="1" v="92791"/>
    </bk>
    <bk>
      <rc t="1" v="92792"/>
    </bk>
    <bk>
      <rc t="1" v="92793"/>
    </bk>
    <bk>
      <rc t="1" v="92794"/>
    </bk>
    <bk>
      <rc t="1" v="92795"/>
    </bk>
    <bk>
      <rc t="1" v="92796"/>
    </bk>
    <bk>
      <rc t="1" v="92797"/>
    </bk>
    <bk>
      <rc t="1" v="92798"/>
    </bk>
    <bk>
      <rc t="1" v="92799"/>
    </bk>
    <bk>
      <rc t="1" v="92800"/>
    </bk>
    <bk>
      <rc t="1" v="92801"/>
    </bk>
    <bk>
      <rc t="1" v="92802"/>
    </bk>
    <bk>
      <rc t="1" v="92803"/>
    </bk>
    <bk>
      <rc t="1" v="92804"/>
    </bk>
    <bk>
      <rc t="1" v="92805"/>
    </bk>
    <bk>
      <rc t="1" v="92806"/>
    </bk>
    <bk>
      <rc t="1" v="92807"/>
    </bk>
    <bk>
      <rc t="1" v="92808"/>
    </bk>
    <bk>
      <rc t="1" v="92809"/>
    </bk>
    <bk>
      <rc t="1" v="92810"/>
    </bk>
    <bk>
      <rc t="1" v="92811"/>
    </bk>
    <bk>
      <rc t="1" v="92812"/>
    </bk>
    <bk>
      <rc t="1" v="92813"/>
    </bk>
    <bk>
      <rc t="1" v="92814"/>
    </bk>
    <bk>
      <rc t="1" v="92815"/>
    </bk>
    <bk>
      <rc t="1" v="92816"/>
    </bk>
    <bk>
      <rc t="1" v="92817"/>
    </bk>
    <bk>
      <rc t="1" v="92818"/>
    </bk>
    <bk>
      <rc t="1" v="92819"/>
    </bk>
    <bk>
      <rc t="1" v="92820"/>
    </bk>
    <bk>
      <rc t="1" v="92821"/>
    </bk>
    <bk>
      <rc t="1" v="92822"/>
    </bk>
    <bk>
      <rc t="1" v="92823"/>
    </bk>
    <bk>
      <rc t="1" v="92824"/>
    </bk>
    <bk>
      <rc t="1" v="92825"/>
    </bk>
    <bk>
      <rc t="1" v="92826"/>
    </bk>
    <bk>
      <rc t="1" v="92827"/>
    </bk>
    <bk>
      <rc t="1" v="92828"/>
    </bk>
    <bk>
      <rc t="1" v="92829"/>
    </bk>
    <bk>
      <rc t="1" v="92830"/>
    </bk>
    <bk>
      <rc t="1" v="92831"/>
    </bk>
    <bk>
      <rc t="1" v="92832"/>
    </bk>
    <bk>
      <rc t="1" v="92833"/>
    </bk>
    <bk>
      <rc t="1" v="92834"/>
    </bk>
    <bk>
      <rc t="1" v="92835"/>
    </bk>
    <bk>
      <rc t="1" v="92836"/>
    </bk>
    <bk>
      <rc t="1" v="92837"/>
    </bk>
    <bk>
      <rc t="1" v="92838"/>
    </bk>
    <bk>
      <rc t="1" v="92839"/>
    </bk>
    <bk>
      <rc t="1" v="92840"/>
    </bk>
    <bk>
      <rc t="1" v="92841"/>
    </bk>
    <bk>
      <rc t="1" v="92842"/>
    </bk>
    <bk>
      <rc t="1" v="92843"/>
    </bk>
    <bk>
      <rc t="1" v="92844"/>
    </bk>
    <bk>
      <rc t="1" v="92845"/>
    </bk>
    <bk>
      <rc t="1" v="92846"/>
    </bk>
    <bk>
      <rc t="1" v="92847"/>
    </bk>
    <bk>
      <rc t="1" v="92848"/>
    </bk>
    <bk>
      <rc t="1" v="92849"/>
    </bk>
    <bk>
      <rc t="1" v="92850"/>
    </bk>
    <bk>
      <rc t="1" v="92851"/>
    </bk>
    <bk>
      <rc t="1" v="92852"/>
    </bk>
    <bk>
      <rc t="1" v="92853"/>
    </bk>
    <bk>
      <rc t="1" v="92854"/>
    </bk>
    <bk>
      <rc t="1" v="92855"/>
    </bk>
    <bk>
      <rc t="1" v="92856"/>
    </bk>
    <bk>
      <rc t="1" v="92857"/>
    </bk>
    <bk>
      <rc t="1" v="92858"/>
    </bk>
    <bk>
      <rc t="1" v="92859"/>
    </bk>
    <bk>
      <rc t="1" v="92860"/>
    </bk>
    <bk>
      <rc t="1" v="92861"/>
    </bk>
    <bk>
      <rc t="1" v="92862"/>
    </bk>
    <bk>
      <rc t="1" v="92863"/>
    </bk>
    <bk>
      <rc t="1" v="92864"/>
    </bk>
    <bk>
      <rc t="1" v="92865"/>
    </bk>
    <bk>
      <rc t="1" v="92866"/>
    </bk>
    <bk>
      <rc t="1" v="92867"/>
    </bk>
    <bk>
      <rc t="1" v="92868"/>
    </bk>
    <bk>
      <rc t="1" v="92869"/>
    </bk>
    <bk>
      <rc t="1" v="92870"/>
    </bk>
    <bk>
      <rc t="1" v="92871"/>
    </bk>
    <bk>
      <rc t="1" v="92872"/>
    </bk>
    <bk>
      <rc t="1" v="92873"/>
    </bk>
    <bk>
      <rc t="1" v="92874"/>
    </bk>
    <bk>
      <rc t="1" v="92875"/>
    </bk>
    <bk>
      <rc t="1" v="92876"/>
    </bk>
    <bk>
      <rc t="1" v="92877"/>
    </bk>
    <bk>
      <rc t="1" v="92878"/>
    </bk>
    <bk>
      <rc t="1" v="92879"/>
    </bk>
    <bk>
      <rc t="1" v="92880"/>
    </bk>
    <bk>
      <rc t="1" v="92881"/>
    </bk>
    <bk>
      <rc t="1" v="92882"/>
    </bk>
    <bk>
      <rc t="1" v="92883"/>
    </bk>
    <bk>
      <rc t="1" v="92884"/>
    </bk>
    <bk>
      <rc t="1" v="92885"/>
    </bk>
    <bk>
      <rc t="1" v="92886"/>
    </bk>
    <bk>
      <rc t="1" v="92887"/>
    </bk>
    <bk>
      <rc t="1" v="92888"/>
    </bk>
    <bk>
      <rc t="1" v="92889"/>
    </bk>
    <bk>
      <rc t="1" v="92890"/>
    </bk>
    <bk>
      <rc t="1" v="92891"/>
    </bk>
    <bk>
      <rc t="1" v="92892"/>
    </bk>
    <bk>
      <rc t="1" v="92893"/>
    </bk>
    <bk>
      <rc t="1" v="92894"/>
    </bk>
    <bk>
      <rc t="1" v="92895"/>
    </bk>
    <bk>
      <rc t="1" v="92896"/>
    </bk>
    <bk>
      <rc t="1" v="92897"/>
    </bk>
    <bk>
      <rc t="1" v="92898"/>
    </bk>
    <bk>
      <rc t="1" v="92899"/>
    </bk>
    <bk>
      <rc t="1" v="92900"/>
    </bk>
    <bk>
      <rc t="1" v="92901"/>
    </bk>
    <bk>
      <rc t="1" v="92902"/>
    </bk>
    <bk>
      <rc t="1" v="92903"/>
    </bk>
    <bk>
      <rc t="1" v="92904"/>
    </bk>
    <bk>
      <rc t="1" v="92905"/>
    </bk>
    <bk>
      <rc t="1" v="92906"/>
    </bk>
    <bk>
      <rc t="1" v="92907"/>
    </bk>
    <bk>
      <rc t="1" v="92908"/>
    </bk>
    <bk>
      <rc t="1" v="92909"/>
    </bk>
    <bk>
      <rc t="1" v="92910"/>
    </bk>
    <bk>
      <rc t="1" v="92911"/>
    </bk>
    <bk>
      <rc t="1" v="92912"/>
    </bk>
    <bk>
      <rc t="1" v="92913"/>
    </bk>
    <bk>
      <rc t="1" v="92914"/>
    </bk>
    <bk>
      <rc t="1" v="92915"/>
    </bk>
    <bk>
      <rc t="1" v="92916"/>
    </bk>
    <bk>
      <rc t="1" v="92917"/>
    </bk>
    <bk>
      <rc t="1" v="92918"/>
    </bk>
    <bk>
      <rc t="1" v="92919"/>
    </bk>
    <bk>
      <rc t="1" v="92920"/>
    </bk>
    <bk>
      <rc t="1" v="92921"/>
    </bk>
    <bk>
      <rc t="1" v="92922"/>
    </bk>
    <bk>
      <rc t="1" v="92923"/>
    </bk>
    <bk>
      <rc t="1" v="92924"/>
    </bk>
    <bk>
      <rc t="1" v="92925"/>
    </bk>
    <bk>
      <rc t="1" v="92926"/>
    </bk>
    <bk>
      <rc t="1" v="92927"/>
    </bk>
    <bk>
      <rc t="1" v="92928"/>
    </bk>
    <bk>
      <rc t="1" v="92929"/>
    </bk>
    <bk>
      <rc t="1" v="92930"/>
    </bk>
    <bk>
      <rc t="1" v="92931"/>
    </bk>
    <bk>
      <rc t="1" v="92932"/>
    </bk>
    <bk>
      <rc t="1" v="92933"/>
    </bk>
    <bk>
      <rc t="1" v="92934"/>
    </bk>
    <bk>
      <rc t="1" v="92935"/>
    </bk>
    <bk>
      <rc t="1" v="92936"/>
    </bk>
    <bk>
      <rc t="1" v="92937"/>
    </bk>
    <bk>
      <rc t="1" v="92938"/>
    </bk>
    <bk>
      <rc t="1" v="92939"/>
    </bk>
    <bk>
      <rc t="1" v="92940"/>
    </bk>
    <bk>
      <rc t="1" v="92941"/>
    </bk>
    <bk>
      <rc t="1" v="92942"/>
    </bk>
    <bk>
      <rc t="1" v="92943"/>
    </bk>
    <bk>
      <rc t="1" v="92944"/>
    </bk>
    <bk>
      <rc t="1" v="92945"/>
    </bk>
    <bk>
      <rc t="1" v="92946"/>
    </bk>
    <bk>
      <rc t="1" v="92947"/>
    </bk>
    <bk>
      <rc t="1" v="92948"/>
    </bk>
    <bk>
      <rc t="1" v="92949"/>
    </bk>
    <bk>
      <rc t="1" v="92950"/>
    </bk>
    <bk>
      <rc t="1" v="92951"/>
    </bk>
    <bk>
      <rc t="1" v="92952"/>
    </bk>
    <bk>
      <rc t="1" v="92953"/>
    </bk>
    <bk>
      <rc t="1" v="92954"/>
    </bk>
    <bk>
      <rc t="1" v="92955"/>
    </bk>
    <bk>
      <rc t="1" v="92956"/>
    </bk>
    <bk>
      <rc t="1" v="92957"/>
    </bk>
    <bk>
      <rc t="1" v="92958"/>
    </bk>
    <bk>
      <rc t="1" v="92959"/>
    </bk>
    <bk>
      <rc t="1" v="92960"/>
    </bk>
    <bk>
      <rc t="1" v="92961"/>
    </bk>
    <bk>
      <rc t="1" v="92962"/>
    </bk>
    <bk>
      <rc t="1" v="92963"/>
    </bk>
    <bk>
      <rc t="1" v="92964"/>
    </bk>
    <bk>
      <rc t="1" v="92965"/>
    </bk>
    <bk>
      <rc t="1" v="92966"/>
    </bk>
    <bk>
      <rc t="1" v="92967"/>
    </bk>
    <bk>
      <rc t="1" v="92968"/>
    </bk>
    <bk>
      <rc t="1" v="92969"/>
    </bk>
    <bk>
      <rc t="1" v="92970"/>
    </bk>
    <bk>
      <rc t="1" v="92971"/>
    </bk>
    <bk>
      <rc t="1" v="92972"/>
    </bk>
    <bk>
      <rc t="1" v="92973"/>
    </bk>
    <bk>
      <rc t="1" v="92974"/>
    </bk>
    <bk>
      <rc t="1" v="92975"/>
    </bk>
    <bk>
      <rc t="1" v="92976"/>
    </bk>
    <bk>
      <rc t="1" v="92977"/>
    </bk>
    <bk>
      <rc t="1" v="92978"/>
    </bk>
    <bk>
      <rc t="1" v="92979"/>
    </bk>
    <bk>
      <rc t="1" v="92980"/>
    </bk>
    <bk>
      <rc t="1" v="92981"/>
    </bk>
    <bk>
      <rc t="1" v="92982"/>
    </bk>
    <bk>
      <rc t="1" v="92983"/>
    </bk>
    <bk>
      <rc t="1" v="92984"/>
    </bk>
    <bk>
      <rc t="1" v="92985"/>
    </bk>
    <bk>
      <rc t="1" v="92986"/>
    </bk>
    <bk>
      <rc t="1" v="92987"/>
    </bk>
    <bk>
      <rc t="1" v="92988"/>
    </bk>
    <bk>
      <rc t="1" v="92989"/>
    </bk>
    <bk>
      <rc t="1" v="92990"/>
    </bk>
    <bk>
      <rc t="1" v="92991"/>
    </bk>
    <bk>
      <rc t="1" v="92992"/>
    </bk>
    <bk>
      <rc t="1" v="92993"/>
    </bk>
    <bk>
      <rc t="1" v="92994"/>
    </bk>
    <bk>
      <rc t="1" v="92995"/>
    </bk>
    <bk>
      <rc t="1" v="92996"/>
    </bk>
    <bk>
      <rc t="1" v="92997"/>
    </bk>
    <bk>
      <rc t="1" v="92998"/>
    </bk>
    <bk>
      <rc t="1" v="92999"/>
    </bk>
    <bk>
      <rc t="1" v="93000"/>
    </bk>
    <bk>
      <rc t="1" v="93001"/>
    </bk>
    <bk>
      <rc t="1" v="93002"/>
    </bk>
    <bk>
      <rc t="1" v="93003"/>
    </bk>
    <bk>
      <rc t="1" v="93004"/>
    </bk>
    <bk>
      <rc t="1" v="93005"/>
    </bk>
    <bk>
      <rc t="1" v="93006"/>
    </bk>
    <bk>
      <rc t="1" v="93007"/>
    </bk>
    <bk>
      <rc t="1" v="93008"/>
    </bk>
    <bk>
      <rc t="1" v="93009"/>
    </bk>
    <bk>
      <rc t="1" v="93010"/>
    </bk>
    <bk>
      <rc t="1" v="93011"/>
    </bk>
    <bk>
      <rc t="1" v="93012"/>
    </bk>
    <bk>
      <rc t="1" v="93013"/>
    </bk>
    <bk>
      <rc t="1" v="93014"/>
    </bk>
    <bk>
      <rc t="1" v="93015"/>
    </bk>
    <bk>
      <rc t="1" v="93016"/>
    </bk>
    <bk>
      <rc t="1" v="93017"/>
    </bk>
    <bk>
      <rc t="1" v="93018"/>
    </bk>
    <bk>
      <rc t="1" v="93019"/>
    </bk>
    <bk>
      <rc t="1" v="93020"/>
    </bk>
    <bk>
      <rc t="1" v="93021"/>
    </bk>
    <bk>
      <rc t="1" v="93022"/>
    </bk>
    <bk>
      <rc t="1" v="93023"/>
    </bk>
    <bk>
      <rc t="1" v="93024"/>
    </bk>
    <bk>
      <rc t="1" v="93025"/>
    </bk>
    <bk>
      <rc t="1" v="93026"/>
    </bk>
    <bk>
      <rc t="1" v="93027"/>
    </bk>
    <bk>
      <rc t="1" v="93028"/>
    </bk>
    <bk>
      <rc t="1" v="93029"/>
    </bk>
    <bk>
      <rc t="1" v="93030"/>
    </bk>
    <bk>
      <rc t="1" v="93031"/>
    </bk>
    <bk>
      <rc t="1" v="93032"/>
    </bk>
    <bk>
      <rc t="1" v="93033"/>
    </bk>
    <bk>
      <rc t="1" v="93034"/>
    </bk>
    <bk>
      <rc t="1" v="93035"/>
    </bk>
    <bk>
      <rc t="1" v="93036"/>
    </bk>
    <bk>
      <rc t="1" v="93037"/>
    </bk>
    <bk>
      <rc t="1" v="93038"/>
    </bk>
    <bk>
      <rc t="1" v="93039"/>
    </bk>
    <bk>
      <rc t="1" v="93040"/>
    </bk>
    <bk>
      <rc t="1" v="93041"/>
    </bk>
    <bk>
      <rc t="1" v="93042"/>
    </bk>
    <bk>
      <rc t="1" v="93043"/>
    </bk>
    <bk>
      <rc t="1" v="93044"/>
    </bk>
    <bk>
      <rc t="1" v="93045"/>
    </bk>
    <bk>
      <rc t="1" v="93046"/>
    </bk>
    <bk>
      <rc t="1" v="93047"/>
    </bk>
    <bk>
      <rc t="1" v="93048"/>
    </bk>
    <bk>
      <rc t="1" v="93049"/>
    </bk>
    <bk>
      <rc t="1" v="93050"/>
    </bk>
    <bk>
      <rc t="1" v="93051"/>
    </bk>
    <bk>
      <rc t="1" v="93052"/>
    </bk>
    <bk>
      <rc t="1" v="93053"/>
    </bk>
    <bk>
      <rc t="1" v="93054"/>
    </bk>
    <bk>
      <rc t="1" v="93055"/>
    </bk>
    <bk>
      <rc t="1" v="93056"/>
    </bk>
    <bk>
      <rc t="1" v="93057"/>
    </bk>
    <bk>
      <rc t="1" v="93058"/>
    </bk>
    <bk>
      <rc t="1" v="93059"/>
    </bk>
    <bk>
      <rc t="1" v="93060"/>
    </bk>
    <bk>
      <rc t="1" v="93061"/>
    </bk>
    <bk>
      <rc t="1" v="93062"/>
    </bk>
    <bk>
      <rc t="1" v="93063"/>
    </bk>
    <bk>
      <rc t="1" v="93064"/>
    </bk>
    <bk>
      <rc t="1" v="93065"/>
    </bk>
    <bk>
      <rc t="1" v="93066"/>
    </bk>
    <bk>
      <rc t="1" v="93067"/>
    </bk>
    <bk>
      <rc t="1" v="93068"/>
    </bk>
    <bk>
      <rc t="1" v="93069"/>
    </bk>
    <bk>
      <rc t="1" v="93070"/>
    </bk>
    <bk>
      <rc t="1" v="93071"/>
    </bk>
    <bk>
      <rc t="1" v="93072"/>
    </bk>
    <bk>
      <rc t="1" v="93073"/>
    </bk>
    <bk>
      <rc t="1" v="93074"/>
    </bk>
    <bk>
      <rc t="1" v="93075"/>
    </bk>
    <bk>
      <rc t="1" v="93076"/>
    </bk>
    <bk>
      <rc t="1" v="93077"/>
    </bk>
    <bk>
      <rc t="1" v="93078"/>
    </bk>
    <bk>
      <rc t="1" v="93079"/>
    </bk>
    <bk>
      <rc t="1" v="93080"/>
    </bk>
    <bk>
      <rc t="1" v="93081"/>
    </bk>
    <bk>
      <rc t="1" v="93082"/>
    </bk>
    <bk>
      <rc t="1" v="93083"/>
    </bk>
    <bk>
      <rc t="1" v="93084"/>
    </bk>
    <bk>
      <rc t="1" v="93085"/>
    </bk>
    <bk>
      <rc t="1" v="93086"/>
    </bk>
    <bk>
      <rc t="1" v="93087"/>
    </bk>
    <bk>
      <rc t="1" v="93088"/>
    </bk>
    <bk>
      <rc t="1" v="93089"/>
    </bk>
    <bk>
      <rc t="1" v="93090"/>
    </bk>
    <bk>
      <rc t="1" v="93091"/>
    </bk>
    <bk>
      <rc t="1" v="93092"/>
    </bk>
    <bk>
      <rc t="1" v="93093"/>
    </bk>
    <bk>
      <rc t="1" v="93094"/>
    </bk>
    <bk>
      <rc t="1" v="93095"/>
    </bk>
    <bk>
      <rc t="1" v="93096"/>
    </bk>
    <bk>
      <rc t="1" v="93097"/>
    </bk>
    <bk>
      <rc t="1" v="93098"/>
    </bk>
    <bk>
      <rc t="1" v="93099"/>
    </bk>
    <bk>
      <rc t="1" v="93100"/>
    </bk>
    <bk>
      <rc t="1" v="93101"/>
    </bk>
    <bk>
      <rc t="1" v="93102"/>
    </bk>
    <bk>
      <rc t="1" v="93103"/>
    </bk>
    <bk>
      <rc t="1" v="93104"/>
    </bk>
    <bk>
      <rc t="1" v="93105"/>
    </bk>
    <bk>
      <rc t="1" v="93106"/>
    </bk>
    <bk>
      <rc t="1" v="93107"/>
    </bk>
    <bk>
      <rc t="1" v="93108"/>
    </bk>
    <bk>
      <rc t="1" v="93109"/>
    </bk>
    <bk>
      <rc t="1" v="93110"/>
    </bk>
    <bk>
      <rc t="1" v="93111"/>
    </bk>
    <bk>
      <rc t="1" v="93112"/>
    </bk>
    <bk>
      <rc t="1" v="93113"/>
    </bk>
    <bk>
      <rc t="1" v="93114"/>
    </bk>
    <bk>
      <rc t="1" v="93115"/>
    </bk>
    <bk>
      <rc t="1" v="93116"/>
    </bk>
    <bk>
      <rc t="1" v="93117"/>
    </bk>
    <bk>
      <rc t="1" v="93118"/>
    </bk>
    <bk>
      <rc t="1" v="93119"/>
    </bk>
    <bk>
      <rc t="1" v="93120"/>
    </bk>
    <bk>
      <rc t="1" v="93121"/>
    </bk>
    <bk>
      <rc t="1" v="93122"/>
    </bk>
    <bk>
      <rc t="1" v="93123"/>
    </bk>
    <bk>
      <rc t="1" v="93124"/>
    </bk>
    <bk>
      <rc t="1" v="93125"/>
    </bk>
    <bk>
      <rc t="1" v="93126"/>
    </bk>
    <bk>
      <rc t="1" v="93127"/>
    </bk>
    <bk>
      <rc t="1" v="93128"/>
    </bk>
    <bk>
      <rc t="1" v="93129"/>
    </bk>
    <bk>
      <rc t="1" v="93130"/>
    </bk>
    <bk>
      <rc t="1" v="93131"/>
    </bk>
    <bk>
      <rc t="1" v="93132"/>
    </bk>
    <bk>
      <rc t="1" v="93133"/>
    </bk>
    <bk>
      <rc t="1" v="93134"/>
    </bk>
    <bk>
      <rc t="1" v="93135"/>
    </bk>
    <bk>
      <rc t="1" v="93136"/>
    </bk>
    <bk>
      <rc t="1" v="93137"/>
    </bk>
    <bk>
      <rc t="1" v="93138"/>
    </bk>
    <bk>
      <rc t="1" v="93139"/>
    </bk>
    <bk>
      <rc t="1" v="93140"/>
    </bk>
    <bk>
      <rc t="1" v="93141"/>
    </bk>
    <bk>
      <rc t="1" v="93142"/>
    </bk>
    <bk>
      <rc t="1" v="93143"/>
    </bk>
    <bk>
      <rc t="1" v="93144"/>
    </bk>
    <bk>
      <rc t="1" v="93145"/>
    </bk>
    <bk>
      <rc t="1" v="93146"/>
    </bk>
    <bk>
      <rc t="1" v="93147"/>
    </bk>
    <bk>
      <rc t="1" v="93148"/>
    </bk>
    <bk>
      <rc t="1" v="93149"/>
    </bk>
    <bk>
      <rc t="1" v="93150"/>
    </bk>
    <bk>
      <rc t="1" v="93151"/>
    </bk>
    <bk>
      <rc t="1" v="93152"/>
    </bk>
    <bk>
      <rc t="1" v="93153"/>
    </bk>
    <bk>
      <rc t="1" v="93154"/>
    </bk>
    <bk>
      <rc t="1" v="93155"/>
    </bk>
    <bk>
      <rc t="1" v="93156"/>
    </bk>
    <bk>
      <rc t="1" v="93157"/>
    </bk>
    <bk>
      <rc t="1" v="93158"/>
    </bk>
    <bk>
      <rc t="1" v="93159"/>
    </bk>
    <bk>
      <rc t="1" v="93160"/>
    </bk>
    <bk>
      <rc t="1" v="93161"/>
    </bk>
    <bk>
      <rc t="1" v="93162"/>
    </bk>
    <bk>
      <rc t="1" v="93163"/>
    </bk>
    <bk>
      <rc t="1" v="93164"/>
    </bk>
    <bk>
      <rc t="1" v="93165"/>
    </bk>
    <bk>
      <rc t="1" v="93166"/>
    </bk>
    <bk>
      <rc t="1" v="93167"/>
    </bk>
    <bk>
      <rc t="1" v="93168"/>
    </bk>
    <bk>
      <rc t="1" v="93169"/>
    </bk>
    <bk>
      <rc t="1" v="93170"/>
    </bk>
    <bk>
      <rc t="1" v="93171"/>
    </bk>
    <bk>
      <rc t="1" v="93172"/>
    </bk>
    <bk>
      <rc t="1" v="93173"/>
    </bk>
    <bk>
      <rc t="1" v="93174"/>
    </bk>
    <bk>
      <rc t="1" v="93175"/>
    </bk>
    <bk>
      <rc t="1" v="93176"/>
    </bk>
    <bk>
      <rc t="1" v="93177"/>
    </bk>
    <bk>
      <rc t="1" v="93178"/>
    </bk>
    <bk>
      <rc t="1" v="93179"/>
    </bk>
    <bk>
      <rc t="1" v="93180"/>
    </bk>
    <bk>
      <rc t="1" v="93181"/>
    </bk>
    <bk>
      <rc t="1" v="93182"/>
    </bk>
    <bk>
      <rc t="1" v="93183"/>
    </bk>
    <bk>
      <rc t="1" v="93184"/>
    </bk>
    <bk>
      <rc t="1" v="93185"/>
    </bk>
    <bk>
      <rc t="1" v="93186"/>
    </bk>
    <bk>
      <rc t="1" v="93187"/>
    </bk>
    <bk>
      <rc t="1" v="93188"/>
    </bk>
    <bk>
      <rc t="1" v="93189"/>
    </bk>
    <bk>
      <rc t="1" v="93190"/>
    </bk>
    <bk>
      <rc t="1" v="93191"/>
    </bk>
    <bk>
      <rc t="1" v="93192"/>
    </bk>
    <bk>
      <rc t="1" v="93193"/>
    </bk>
    <bk>
      <rc t="1" v="93194"/>
    </bk>
    <bk>
      <rc t="1" v="93195"/>
    </bk>
    <bk>
      <rc t="1" v="93196"/>
    </bk>
    <bk>
      <rc t="1" v="93197"/>
    </bk>
    <bk>
      <rc t="1" v="93198"/>
    </bk>
    <bk>
      <rc t="1" v="93199"/>
    </bk>
    <bk>
      <rc t="1" v="93200"/>
    </bk>
    <bk>
      <rc t="1" v="93201"/>
    </bk>
    <bk>
      <rc t="1" v="93202"/>
    </bk>
    <bk>
      <rc t="1" v="93203"/>
    </bk>
    <bk>
      <rc t="1" v="93204"/>
    </bk>
    <bk>
      <rc t="1" v="93205"/>
    </bk>
    <bk>
      <rc t="1" v="93206"/>
    </bk>
    <bk>
      <rc t="1" v="93207"/>
    </bk>
    <bk>
      <rc t="1" v="93208"/>
    </bk>
    <bk>
      <rc t="1" v="93209"/>
    </bk>
    <bk>
      <rc t="1" v="93210"/>
    </bk>
    <bk>
      <rc t="1" v="93211"/>
    </bk>
    <bk>
      <rc t="1" v="93212"/>
    </bk>
    <bk>
      <rc t="1" v="93213"/>
    </bk>
    <bk>
      <rc t="1" v="93214"/>
    </bk>
    <bk>
      <rc t="1" v="93215"/>
    </bk>
    <bk>
      <rc t="1" v="93216"/>
    </bk>
    <bk>
      <rc t="1" v="93217"/>
    </bk>
    <bk>
      <rc t="1" v="93218"/>
    </bk>
    <bk>
      <rc t="1" v="93219"/>
    </bk>
    <bk>
      <rc t="1" v="93220"/>
    </bk>
    <bk>
      <rc t="1" v="93221"/>
    </bk>
    <bk>
      <rc t="1" v="93222"/>
    </bk>
    <bk>
      <rc t="1" v="93223"/>
    </bk>
    <bk>
      <rc t="1" v="93224"/>
    </bk>
    <bk>
      <rc t="1" v="93225"/>
    </bk>
    <bk>
      <rc t="1" v="93226"/>
    </bk>
    <bk>
      <rc t="1" v="93227"/>
    </bk>
    <bk>
      <rc t="1" v="93228"/>
    </bk>
    <bk>
      <rc t="1" v="93229"/>
    </bk>
    <bk>
      <rc t="1" v="93230"/>
    </bk>
    <bk>
      <rc t="1" v="93231"/>
    </bk>
    <bk>
      <rc t="1" v="93232"/>
    </bk>
    <bk>
      <rc t="1" v="93233"/>
    </bk>
    <bk>
      <rc t="1" v="93234"/>
    </bk>
    <bk>
      <rc t="1" v="93235"/>
    </bk>
    <bk>
      <rc t="1" v="93236"/>
    </bk>
    <bk>
      <rc t="1" v="93237"/>
    </bk>
    <bk>
      <rc t="1" v="93238"/>
    </bk>
    <bk>
      <rc t="1" v="93239"/>
    </bk>
    <bk>
      <rc t="1" v="93240"/>
    </bk>
    <bk>
      <rc t="1" v="93241"/>
    </bk>
    <bk>
      <rc t="1" v="93242"/>
    </bk>
    <bk>
      <rc t="1" v="93243"/>
    </bk>
    <bk>
      <rc t="1" v="93244"/>
    </bk>
    <bk>
      <rc t="1" v="93245"/>
    </bk>
    <bk>
      <rc t="1" v="93246"/>
    </bk>
    <bk>
      <rc t="1" v="93247"/>
    </bk>
    <bk>
      <rc t="1" v="93248"/>
    </bk>
    <bk>
      <rc t="1" v="93249"/>
    </bk>
    <bk>
      <rc t="1" v="93250"/>
    </bk>
    <bk>
      <rc t="1" v="93251"/>
    </bk>
    <bk>
      <rc t="1" v="93252"/>
    </bk>
    <bk>
      <rc t="1" v="93253"/>
    </bk>
    <bk>
      <rc t="1" v="93254"/>
    </bk>
    <bk>
      <rc t="1" v="93255"/>
    </bk>
    <bk>
      <rc t="1" v="93256"/>
    </bk>
    <bk>
      <rc t="1" v="93257"/>
    </bk>
    <bk>
      <rc t="1" v="93258"/>
    </bk>
    <bk>
      <rc t="1" v="93259"/>
    </bk>
    <bk>
      <rc t="1" v="93260"/>
    </bk>
    <bk>
      <rc t="1" v="93261"/>
    </bk>
    <bk>
      <rc t="1" v="93262"/>
    </bk>
    <bk>
      <rc t="1" v="93263"/>
    </bk>
    <bk>
      <rc t="1" v="93264"/>
    </bk>
    <bk>
      <rc t="1" v="93265"/>
    </bk>
    <bk>
      <rc t="1" v="93266"/>
    </bk>
    <bk>
      <rc t="1" v="93267"/>
    </bk>
    <bk>
      <rc t="1" v="93268"/>
    </bk>
    <bk>
      <rc t="1" v="93269"/>
    </bk>
    <bk>
      <rc t="1" v="93270"/>
    </bk>
    <bk>
      <rc t="1" v="93271"/>
    </bk>
    <bk>
      <rc t="1" v="93272"/>
    </bk>
    <bk>
      <rc t="1" v="93273"/>
    </bk>
    <bk>
      <rc t="1" v="93274"/>
    </bk>
    <bk>
      <rc t="1" v="93275"/>
    </bk>
    <bk>
      <rc t="1" v="93276"/>
    </bk>
    <bk>
      <rc t="1" v="93277"/>
    </bk>
    <bk>
      <rc t="1" v="93278"/>
    </bk>
    <bk>
      <rc t="1" v="93279"/>
    </bk>
    <bk>
      <rc t="1" v="93280"/>
    </bk>
    <bk>
      <rc t="1" v="93281"/>
    </bk>
    <bk>
      <rc t="1" v="93282"/>
    </bk>
    <bk>
      <rc t="1" v="93283"/>
    </bk>
    <bk>
      <rc t="1" v="93284"/>
    </bk>
    <bk>
      <rc t="1" v="93285"/>
    </bk>
    <bk>
      <rc t="1" v="93286"/>
    </bk>
    <bk>
      <rc t="1" v="93287"/>
    </bk>
    <bk>
      <rc t="1" v="93288"/>
    </bk>
    <bk>
      <rc t="1" v="93289"/>
    </bk>
    <bk>
      <rc t="1" v="93290"/>
    </bk>
    <bk>
      <rc t="1" v="93291"/>
    </bk>
    <bk>
      <rc t="1" v="93292"/>
    </bk>
    <bk>
      <rc t="1" v="93293"/>
    </bk>
    <bk>
      <rc t="1" v="93294"/>
    </bk>
    <bk>
      <rc t="1" v="93295"/>
    </bk>
    <bk>
      <rc t="1" v="93296"/>
    </bk>
    <bk>
      <rc t="1" v="93297"/>
    </bk>
    <bk>
      <rc t="1" v="93298"/>
    </bk>
    <bk>
      <rc t="1" v="93299"/>
    </bk>
    <bk>
      <rc t="1" v="93300"/>
    </bk>
    <bk>
      <rc t="1" v="93301"/>
    </bk>
    <bk>
      <rc t="1" v="93302"/>
    </bk>
    <bk>
      <rc t="1" v="93303"/>
    </bk>
    <bk>
      <rc t="1" v="93304"/>
    </bk>
    <bk>
      <rc t="1" v="93305"/>
    </bk>
    <bk>
      <rc t="1" v="93306"/>
    </bk>
    <bk>
      <rc t="1" v="93307"/>
    </bk>
    <bk>
      <rc t="1" v="93308"/>
    </bk>
    <bk>
      <rc t="1" v="93309"/>
    </bk>
    <bk>
      <rc t="1" v="93310"/>
    </bk>
    <bk>
      <rc t="1" v="93311"/>
    </bk>
    <bk>
      <rc t="1" v="93312"/>
    </bk>
    <bk>
      <rc t="1" v="93313"/>
    </bk>
    <bk>
      <rc t="1" v="93314"/>
    </bk>
    <bk>
      <rc t="1" v="93315"/>
    </bk>
    <bk>
      <rc t="1" v="93316"/>
    </bk>
    <bk>
      <rc t="1" v="93317"/>
    </bk>
    <bk>
      <rc t="1" v="93318"/>
    </bk>
    <bk>
      <rc t="1" v="93319"/>
    </bk>
    <bk>
      <rc t="1" v="93320"/>
    </bk>
    <bk>
      <rc t="1" v="93321"/>
    </bk>
    <bk>
      <rc t="1" v="93322"/>
    </bk>
    <bk>
      <rc t="1" v="93323"/>
    </bk>
    <bk>
      <rc t="1" v="93324"/>
    </bk>
    <bk>
      <rc t="1" v="93325"/>
    </bk>
    <bk>
      <rc t="1" v="93326"/>
    </bk>
    <bk>
      <rc t="1" v="93327"/>
    </bk>
    <bk>
      <rc t="1" v="93328"/>
    </bk>
    <bk>
      <rc t="1" v="93329"/>
    </bk>
    <bk>
      <rc t="1" v="93330"/>
    </bk>
    <bk>
      <rc t="1" v="93331"/>
    </bk>
    <bk>
      <rc t="1" v="93332"/>
    </bk>
    <bk>
      <rc t="1" v="93333"/>
    </bk>
    <bk>
      <rc t="1" v="93334"/>
    </bk>
    <bk>
      <rc t="1" v="93335"/>
    </bk>
    <bk>
      <rc t="1" v="93336"/>
    </bk>
    <bk>
      <rc t="1" v="93337"/>
    </bk>
    <bk>
      <rc t="1" v="93338"/>
    </bk>
    <bk>
      <rc t="1" v="93339"/>
    </bk>
    <bk>
      <rc t="1" v="93340"/>
    </bk>
    <bk>
      <rc t="1" v="93341"/>
    </bk>
    <bk>
      <rc t="1" v="93342"/>
    </bk>
    <bk>
      <rc t="1" v="93343"/>
    </bk>
    <bk>
      <rc t="1" v="93344"/>
    </bk>
    <bk>
      <rc t="1" v="93345"/>
    </bk>
    <bk>
      <rc t="1" v="93346"/>
    </bk>
    <bk>
      <rc t="1" v="93347"/>
    </bk>
    <bk>
      <rc t="1" v="93348"/>
    </bk>
    <bk>
      <rc t="1" v="93349"/>
    </bk>
    <bk>
      <rc t="1" v="93350"/>
    </bk>
    <bk>
      <rc t="1" v="93351"/>
    </bk>
    <bk>
      <rc t="1" v="93352"/>
    </bk>
    <bk>
      <rc t="1" v="93353"/>
    </bk>
    <bk>
      <rc t="1" v="93354"/>
    </bk>
    <bk>
      <rc t="1" v="93355"/>
    </bk>
    <bk>
      <rc t="1" v="93356"/>
    </bk>
    <bk>
      <rc t="1" v="93357"/>
    </bk>
    <bk>
      <rc t="1" v="93358"/>
    </bk>
    <bk>
      <rc t="1" v="93359"/>
    </bk>
    <bk>
      <rc t="1" v="93360"/>
    </bk>
    <bk>
      <rc t="1" v="93361"/>
    </bk>
    <bk>
      <rc t="1" v="93362"/>
    </bk>
    <bk>
      <rc t="1" v="93363"/>
    </bk>
    <bk>
      <rc t="1" v="93364"/>
    </bk>
    <bk>
      <rc t="1" v="93365"/>
    </bk>
    <bk>
      <rc t="1" v="93366"/>
    </bk>
    <bk>
      <rc t="1" v="93367"/>
    </bk>
    <bk>
      <rc t="1" v="93368"/>
    </bk>
    <bk>
      <rc t="1" v="93369"/>
    </bk>
    <bk>
      <rc t="1" v="93370"/>
    </bk>
    <bk>
      <rc t="1" v="93371"/>
    </bk>
    <bk>
      <rc t="1" v="93372"/>
    </bk>
    <bk>
      <rc t="1" v="93373"/>
    </bk>
    <bk>
      <rc t="1" v="93374"/>
    </bk>
    <bk>
      <rc t="1" v="93375"/>
    </bk>
    <bk>
      <rc t="1" v="93376"/>
    </bk>
    <bk>
      <rc t="1" v="93377"/>
    </bk>
    <bk>
      <rc t="1" v="93378"/>
    </bk>
    <bk>
      <rc t="1" v="93379"/>
    </bk>
    <bk>
      <rc t="1" v="93380"/>
    </bk>
    <bk>
      <rc t="1" v="93381"/>
    </bk>
    <bk>
      <rc t="1" v="93382"/>
    </bk>
    <bk>
      <rc t="1" v="93383"/>
    </bk>
    <bk>
      <rc t="1" v="93384"/>
    </bk>
    <bk>
      <rc t="1" v="93385"/>
    </bk>
    <bk>
      <rc t="1" v="93386"/>
    </bk>
    <bk>
      <rc t="1" v="93387"/>
    </bk>
    <bk>
      <rc t="1" v="93388"/>
    </bk>
    <bk>
      <rc t="1" v="93389"/>
    </bk>
    <bk>
      <rc t="1" v="93390"/>
    </bk>
    <bk>
      <rc t="1" v="93391"/>
    </bk>
    <bk>
      <rc t="1" v="93392"/>
    </bk>
    <bk>
      <rc t="1" v="93393"/>
    </bk>
    <bk>
      <rc t="1" v="93394"/>
    </bk>
    <bk>
      <rc t="1" v="93395"/>
    </bk>
    <bk>
      <rc t="1" v="93396"/>
    </bk>
    <bk>
      <rc t="1" v="93397"/>
    </bk>
    <bk>
      <rc t="1" v="93398"/>
    </bk>
    <bk>
      <rc t="1" v="93399"/>
    </bk>
    <bk>
      <rc t="1" v="93400"/>
    </bk>
    <bk>
      <rc t="1" v="93401"/>
    </bk>
    <bk>
      <rc t="1" v="93402"/>
    </bk>
    <bk>
      <rc t="1" v="93403"/>
    </bk>
    <bk>
      <rc t="1" v="93404"/>
    </bk>
    <bk>
      <rc t="1" v="93405"/>
    </bk>
    <bk>
      <rc t="1" v="93406"/>
    </bk>
    <bk>
      <rc t="1" v="93407"/>
    </bk>
    <bk>
      <rc t="1" v="93408"/>
    </bk>
    <bk>
      <rc t="1" v="93409"/>
    </bk>
    <bk>
      <rc t="1" v="93410"/>
    </bk>
    <bk>
      <rc t="1" v="93411"/>
    </bk>
    <bk>
      <rc t="1" v="93412"/>
    </bk>
    <bk>
      <rc t="1" v="93413"/>
    </bk>
    <bk>
      <rc t="1" v="93414"/>
    </bk>
    <bk>
      <rc t="1" v="93415"/>
    </bk>
    <bk>
      <rc t="1" v="93416"/>
    </bk>
    <bk>
      <rc t="1" v="93417"/>
    </bk>
    <bk>
      <rc t="1" v="93418"/>
    </bk>
    <bk>
      <rc t="1" v="93419"/>
    </bk>
    <bk>
      <rc t="1" v="93420"/>
    </bk>
    <bk>
      <rc t="1" v="93421"/>
    </bk>
    <bk>
      <rc t="1" v="93422"/>
    </bk>
    <bk>
      <rc t="1" v="93423"/>
    </bk>
    <bk>
      <rc t="1" v="93424"/>
    </bk>
    <bk>
      <rc t="1" v="93425"/>
    </bk>
    <bk>
      <rc t="1" v="93426"/>
    </bk>
    <bk>
      <rc t="1" v="93427"/>
    </bk>
    <bk>
      <rc t="1" v="93428"/>
    </bk>
    <bk>
      <rc t="1" v="93429"/>
    </bk>
    <bk>
      <rc t="1" v="93430"/>
    </bk>
    <bk>
      <rc t="1" v="93431"/>
    </bk>
    <bk>
      <rc t="1" v="93432"/>
    </bk>
    <bk>
      <rc t="1" v="93433"/>
    </bk>
    <bk>
      <rc t="1" v="93434"/>
    </bk>
    <bk>
      <rc t="1" v="93435"/>
    </bk>
    <bk>
      <rc t="1" v="93436"/>
    </bk>
    <bk>
      <rc t="1" v="93437"/>
    </bk>
    <bk>
      <rc t="1" v="93438"/>
    </bk>
    <bk>
      <rc t="1" v="93439"/>
    </bk>
    <bk>
      <rc t="1" v="93440"/>
    </bk>
    <bk>
      <rc t="1" v="93441"/>
    </bk>
    <bk>
      <rc t="1" v="93442"/>
    </bk>
    <bk>
      <rc t="1" v="93443"/>
    </bk>
    <bk>
      <rc t="1" v="93444"/>
    </bk>
    <bk>
      <rc t="1" v="93445"/>
    </bk>
    <bk>
      <rc t="1" v="93446"/>
    </bk>
    <bk>
      <rc t="1" v="93447"/>
    </bk>
    <bk>
      <rc t="1" v="93448"/>
    </bk>
    <bk>
      <rc t="1" v="93449"/>
    </bk>
    <bk>
      <rc t="1" v="93450"/>
    </bk>
    <bk>
      <rc t="1" v="93451"/>
    </bk>
    <bk>
      <rc t="1" v="93452"/>
    </bk>
    <bk>
      <rc t="1" v="93453"/>
    </bk>
    <bk>
      <rc t="1" v="93454"/>
    </bk>
    <bk>
      <rc t="1" v="93455"/>
    </bk>
    <bk>
      <rc t="1" v="93456"/>
    </bk>
    <bk>
      <rc t="1" v="93457"/>
    </bk>
    <bk>
      <rc t="1" v="93458"/>
    </bk>
    <bk>
      <rc t="1" v="93459"/>
    </bk>
    <bk>
      <rc t="1" v="93460"/>
    </bk>
    <bk>
      <rc t="1" v="93461"/>
    </bk>
    <bk>
      <rc t="1" v="93462"/>
    </bk>
    <bk>
      <rc t="1" v="93463"/>
    </bk>
    <bk>
      <rc t="1" v="93464"/>
    </bk>
    <bk>
      <rc t="1" v="93465"/>
    </bk>
    <bk>
      <rc t="1" v="93466"/>
    </bk>
    <bk>
      <rc t="1" v="93467"/>
    </bk>
    <bk>
      <rc t="1" v="93468"/>
    </bk>
    <bk>
      <rc t="1" v="93469"/>
    </bk>
    <bk>
      <rc t="1" v="93470"/>
    </bk>
    <bk>
      <rc t="1" v="93471"/>
    </bk>
    <bk>
      <rc t="1" v="93472"/>
    </bk>
    <bk>
      <rc t="1" v="93473"/>
    </bk>
    <bk>
      <rc t="1" v="93474"/>
    </bk>
    <bk>
      <rc t="1" v="93475"/>
    </bk>
    <bk>
      <rc t="1" v="93476"/>
    </bk>
    <bk>
      <rc t="1" v="93477"/>
    </bk>
    <bk>
      <rc t="1" v="93478"/>
    </bk>
    <bk>
      <rc t="1" v="93479"/>
    </bk>
    <bk>
      <rc t="1" v="93480"/>
    </bk>
    <bk>
      <rc t="1" v="93481"/>
    </bk>
    <bk>
      <rc t="1" v="93482"/>
    </bk>
    <bk>
      <rc t="1" v="93483"/>
    </bk>
    <bk>
      <rc t="1" v="93484"/>
    </bk>
    <bk>
      <rc t="1" v="93485"/>
    </bk>
    <bk>
      <rc t="1" v="93486"/>
    </bk>
    <bk>
      <rc t="1" v="93487"/>
    </bk>
    <bk>
      <rc t="1" v="93488"/>
    </bk>
    <bk>
      <rc t="1" v="93489"/>
    </bk>
    <bk>
      <rc t="1" v="93490"/>
    </bk>
    <bk>
      <rc t="1" v="93491"/>
    </bk>
    <bk>
      <rc t="1" v="93492"/>
    </bk>
    <bk>
      <rc t="1" v="93493"/>
    </bk>
    <bk>
      <rc t="1" v="93494"/>
    </bk>
    <bk>
      <rc t="1" v="93495"/>
    </bk>
    <bk>
      <rc t="1" v="93496"/>
    </bk>
    <bk>
      <rc t="1" v="93497"/>
    </bk>
    <bk>
      <rc t="1" v="93498"/>
    </bk>
    <bk>
      <rc t="1" v="93499"/>
    </bk>
    <bk>
      <rc t="1" v="93500"/>
    </bk>
    <bk>
      <rc t="1" v="93501"/>
    </bk>
    <bk>
      <rc t="1" v="93502"/>
    </bk>
    <bk>
      <rc t="1" v="93503"/>
    </bk>
    <bk>
      <rc t="1" v="93504"/>
    </bk>
    <bk>
      <rc t="1" v="93505"/>
    </bk>
    <bk>
      <rc t="1" v="93506"/>
    </bk>
    <bk>
      <rc t="1" v="93507"/>
    </bk>
    <bk>
      <rc t="1" v="93508"/>
    </bk>
    <bk>
      <rc t="1" v="93509"/>
    </bk>
    <bk>
      <rc t="1" v="93510"/>
    </bk>
    <bk>
      <rc t="1" v="93511"/>
    </bk>
    <bk>
      <rc t="1" v="93512"/>
    </bk>
    <bk>
      <rc t="1" v="93513"/>
    </bk>
    <bk>
      <rc t="1" v="93514"/>
    </bk>
    <bk>
      <rc t="1" v="93515"/>
    </bk>
    <bk>
      <rc t="1" v="93516"/>
    </bk>
    <bk>
      <rc t="1" v="93517"/>
    </bk>
    <bk>
      <rc t="1" v="93518"/>
    </bk>
    <bk>
      <rc t="1" v="93519"/>
    </bk>
    <bk>
      <rc t="1" v="93520"/>
    </bk>
    <bk>
      <rc t="1" v="93521"/>
    </bk>
    <bk>
      <rc t="1" v="93522"/>
    </bk>
    <bk>
      <rc t="1" v="93523"/>
    </bk>
    <bk>
      <rc t="1" v="93524"/>
    </bk>
    <bk>
      <rc t="1" v="93525"/>
    </bk>
    <bk>
      <rc t="1" v="93526"/>
    </bk>
    <bk>
      <rc t="1" v="93527"/>
    </bk>
    <bk>
      <rc t="1" v="93528"/>
    </bk>
    <bk>
      <rc t="1" v="93529"/>
    </bk>
    <bk>
      <rc t="1" v="93530"/>
    </bk>
    <bk>
      <rc t="1" v="93531"/>
    </bk>
    <bk>
      <rc t="1" v="93532"/>
    </bk>
    <bk>
      <rc t="1" v="93533"/>
    </bk>
    <bk>
      <rc t="1" v="93534"/>
    </bk>
    <bk>
      <rc t="1" v="93535"/>
    </bk>
    <bk>
      <rc t="1" v="93536"/>
    </bk>
    <bk>
      <rc t="1" v="93537"/>
    </bk>
    <bk>
      <rc t="1" v="93538"/>
    </bk>
    <bk>
      <rc t="1" v="93539"/>
    </bk>
    <bk>
      <rc t="1" v="93540"/>
    </bk>
    <bk>
      <rc t="1" v="93541"/>
    </bk>
    <bk>
      <rc t="1" v="93542"/>
    </bk>
    <bk>
      <rc t="1" v="93543"/>
    </bk>
    <bk>
      <rc t="1" v="93544"/>
    </bk>
    <bk>
      <rc t="1" v="93545"/>
    </bk>
    <bk>
      <rc t="1" v="93546"/>
    </bk>
    <bk>
      <rc t="1" v="93547"/>
    </bk>
    <bk>
      <rc t="1" v="93548"/>
    </bk>
    <bk>
      <rc t="1" v="93549"/>
    </bk>
    <bk>
      <rc t="1" v="93550"/>
    </bk>
    <bk>
      <rc t="1" v="93551"/>
    </bk>
    <bk>
      <rc t="1" v="93552"/>
    </bk>
    <bk>
      <rc t="1" v="93553"/>
    </bk>
    <bk>
      <rc t="1" v="93554"/>
    </bk>
    <bk>
      <rc t="1" v="93555"/>
    </bk>
    <bk>
      <rc t="1" v="93556"/>
    </bk>
    <bk>
      <rc t="1" v="93557"/>
    </bk>
    <bk>
      <rc t="1" v="93558"/>
    </bk>
    <bk>
      <rc t="1" v="93559"/>
    </bk>
    <bk>
      <rc t="1" v="93560"/>
    </bk>
    <bk>
      <rc t="1" v="93561"/>
    </bk>
    <bk>
      <rc t="1" v="93562"/>
    </bk>
    <bk>
      <rc t="1" v="93563"/>
    </bk>
    <bk>
      <rc t="1" v="93564"/>
    </bk>
    <bk>
      <rc t="1" v="93565"/>
    </bk>
    <bk>
      <rc t="1" v="93566"/>
    </bk>
    <bk>
      <rc t="1" v="93567"/>
    </bk>
    <bk>
      <rc t="1" v="93568"/>
    </bk>
    <bk>
      <rc t="1" v="93569"/>
    </bk>
    <bk>
      <rc t="1" v="93570"/>
    </bk>
    <bk>
      <rc t="1" v="93571"/>
    </bk>
    <bk>
      <rc t="1" v="93572"/>
    </bk>
    <bk>
      <rc t="1" v="93573"/>
    </bk>
    <bk>
      <rc t="1" v="93574"/>
    </bk>
    <bk>
      <rc t="1" v="93575"/>
    </bk>
    <bk>
      <rc t="1" v="93576"/>
    </bk>
    <bk>
      <rc t="1" v="93577"/>
    </bk>
    <bk>
      <rc t="1" v="93578"/>
    </bk>
    <bk>
      <rc t="1" v="93579"/>
    </bk>
    <bk>
      <rc t="1" v="93580"/>
    </bk>
    <bk>
      <rc t="1" v="93581"/>
    </bk>
    <bk>
      <rc t="1" v="93582"/>
    </bk>
    <bk>
      <rc t="1" v="93583"/>
    </bk>
    <bk>
      <rc t="1" v="93584"/>
    </bk>
    <bk>
      <rc t="1" v="93585"/>
    </bk>
    <bk>
      <rc t="1" v="93586"/>
    </bk>
    <bk>
      <rc t="1" v="93587"/>
    </bk>
    <bk>
      <rc t="1" v="93588"/>
    </bk>
    <bk>
      <rc t="1" v="93589"/>
    </bk>
    <bk>
      <rc t="1" v="93590"/>
    </bk>
    <bk>
      <rc t="1" v="93591"/>
    </bk>
    <bk>
      <rc t="1" v="93592"/>
    </bk>
    <bk>
      <rc t="1" v="93593"/>
    </bk>
    <bk>
      <rc t="1" v="93594"/>
    </bk>
    <bk>
      <rc t="1" v="93595"/>
    </bk>
    <bk>
      <rc t="1" v="93596"/>
    </bk>
    <bk>
      <rc t="1" v="93597"/>
    </bk>
    <bk>
      <rc t="1" v="93598"/>
    </bk>
    <bk>
      <rc t="1" v="93599"/>
    </bk>
    <bk>
      <rc t="1" v="93600"/>
    </bk>
    <bk>
      <rc t="1" v="93601"/>
    </bk>
    <bk>
      <rc t="1" v="93602"/>
    </bk>
    <bk>
      <rc t="1" v="93603"/>
    </bk>
    <bk>
      <rc t="1" v="93604"/>
    </bk>
    <bk>
      <rc t="1" v="93605"/>
    </bk>
    <bk>
      <rc t="1" v="93606"/>
    </bk>
    <bk>
      <rc t="1" v="93607"/>
    </bk>
    <bk>
      <rc t="1" v="93608"/>
    </bk>
    <bk>
      <rc t="1" v="93609"/>
    </bk>
    <bk>
      <rc t="1" v="93610"/>
    </bk>
    <bk>
      <rc t="1" v="93611"/>
    </bk>
    <bk>
      <rc t="1" v="93612"/>
    </bk>
    <bk>
      <rc t="1" v="93613"/>
    </bk>
    <bk>
      <rc t="1" v="93614"/>
    </bk>
    <bk>
      <rc t="1" v="93615"/>
    </bk>
    <bk>
      <rc t="1" v="93616"/>
    </bk>
    <bk>
      <rc t="1" v="93617"/>
    </bk>
    <bk>
      <rc t="1" v="93618"/>
    </bk>
    <bk>
      <rc t="1" v="93619"/>
    </bk>
    <bk>
      <rc t="1" v="93620"/>
    </bk>
    <bk>
      <rc t="1" v="93621"/>
    </bk>
    <bk>
      <rc t="1" v="93622"/>
    </bk>
    <bk>
      <rc t="1" v="93623"/>
    </bk>
    <bk>
      <rc t="1" v="93624"/>
    </bk>
    <bk>
      <rc t="1" v="93625"/>
    </bk>
    <bk>
      <rc t="1" v="93626"/>
    </bk>
    <bk>
      <rc t="1" v="93627"/>
    </bk>
    <bk>
      <rc t="1" v="93628"/>
    </bk>
    <bk>
      <rc t="1" v="93629"/>
    </bk>
    <bk>
      <rc t="1" v="93630"/>
    </bk>
    <bk>
      <rc t="1" v="93631"/>
    </bk>
    <bk>
      <rc t="1" v="93632"/>
    </bk>
    <bk>
      <rc t="1" v="93633"/>
    </bk>
    <bk>
      <rc t="1" v="93634"/>
    </bk>
    <bk>
      <rc t="1" v="93635"/>
    </bk>
    <bk>
      <rc t="1" v="93636"/>
    </bk>
    <bk>
      <rc t="1" v="93637"/>
    </bk>
    <bk>
      <rc t="1" v="93638"/>
    </bk>
    <bk>
      <rc t="1" v="93639"/>
    </bk>
    <bk>
      <rc t="1" v="93640"/>
    </bk>
    <bk>
      <rc t="1" v="93641"/>
    </bk>
    <bk>
      <rc t="1" v="93642"/>
    </bk>
    <bk>
      <rc t="1" v="93643"/>
    </bk>
    <bk>
      <rc t="1" v="93644"/>
    </bk>
    <bk>
      <rc t="1" v="93645"/>
    </bk>
    <bk>
      <rc t="1" v="93646"/>
    </bk>
    <bk>
      <rc t="1" v="93647"/>
    </bk>
    <bk>
      <rc t="1" v="93648"/>
    </bk>
    <bk>
      <rc t="1" v="93649"/>
    </bk>
    <bk>
      <rc t="1" v="93650"/>
    </bk>
    <bk>
      <rc t="1" v="93651"/>
    </bk>
    <bk>
      <rc t="1" v="93652"/>
    </bk>
    <bk>
      <rc t="1" v="93653"/>
    </bk>
    <bk>
      <rc t="1" v="93654"/>
    </bk>
    <bk>
      <rc t="1" v="93655"/>
    </bk>
    <bk>
      <rc t="1" v="93656"/>
    </bk>
    <bk>
      <rc t="1" v="93657"/>
    </bk>
    <bk>
      <rc t="1" v="93658"/>
    </bk>
    <bk>
      <rc t="1" v="93659"/>
    </bk>
    <bk>
      <rc t="1" v="93660"/>
    </bk>
    <bk>
      <rc t="1" v="93661"/>
    </bk>
    <bk>
      <rc t="1" v="93662"/>
    </bk>
    <bk>
      <rc t="1" v="93663"/>
    </bk>
    <bk>
      <rc t="1" v="93664"/>
    </bk>
    <bk>
      <rc t="1" v="93665"/>
    </bk>
    <bk>
      <rc t="1" v="93666"/>
    </bk>
    <bk>
      <rc t="1" v="93667"/>
    </bk>
    <bk>
      <rc t="1" v="93668"/>
    </bk>
    <bk>
      <rc t="1" v="93669"/>
    </bk>
    <bk>
      <rc t="1" v="93670"/>
    </bk>
    <bk>
      <rc t="1" v="93671"/>
    </bk>
    <bk>
      <rc t="1" v="93672"/>
    </bk>
    <bk>
      <rc t="1" v="93673"/>
    </bk>
    <bk>
      <rc t="1" v="93674"/>
    </bk>
    <bk>
      <rc t="1" v="93675"/>
    </bk>
    <bk>
      <rc t="1" v="93676"/>
    </bk>
    <bk>
      <rc t="1" v="93677"/>
    </bk>
    <bk>
      <rc t="1" v="93678"/>
    </bk>
    <bk>
      <rc t="1" v="93679"/>
    </bk>
    <bk>
      <rc t="1" v="93680"/>
    </bk>
    <bk>
      <rc t="1" v="93681"/>
    </bk>
    <bk>
      <rc t="1" v="93682"/>
    </bk>
    <bk>
      <rc t="1" v="93683"/>
    </bk>
    <bk>
      <rc t="1" v="93684"/>
    </bk>
    <bk>
      <rc t="1" v="93685"/>
    </bk>
    <bk>
      <rc t="1" v="93686"/>
    </bk>
    <bk>
      <rc t="1" v="93687"/>
    </bk>
    <bk>
      <rc t="1" v="93688"/>
    </bk>
    <bk>
      <rc t="1" v="93689"/>
    </bk>
    <bk>
      <rc t="1" v="93690"/>
    </bk>
    <bk>
      <rc t="1" v="93691"/>
    </bk>
    <bk>
      <rc t="1" v="93692"/>
    </bk>
    <bk>
      <rc t="1" v="93693"/>
    </bk>
    <bk>
      <rc t="1" v="93694"/>
    </bk>
    <bk>
      <rc t="1" v="93695"/>
    </bk>
    <bk>
      <rc t="1" v="93696"/>
    </bk>
    <bk>
      <rc t="1" v="93697"/>
    </bk>
    <bk>
      <rc t="1" v="93698"/>
    </bk>
    <bk>
      <rc t="1" v="93699"/>
    </bk>
    <bk>
      <rc t="1" v="93700"/>
    </bk>
    <bk>
      <rc t="1" v="93701"/>
    </bk>
    <bk>
      <rc t="1" v="93702"/>
    </bk>
    <bk>
      <rc t="1" v="93703"/>
    </bk>
    <bk>
      <rc t="1" v="93704"/>
    </bk>
    <bk>
      <rc t="1" v="93705"/>
    </bk>
    <bk>
      <rc t="1" v="93706"/>
    </bk>
    <bk>
      <rc t="1" v="93707"/>
    </bk>
    <bk>
      <rc t="1" v="93708"/>
    </bk>
    <bk>
      <rc t="1" v="93709"/>
    </bk>
    <bk>
      <rc t="1" v="93710"/>
    </bk>
    <bk>
      <rc t="1" v="93711"/>
    </bk>
    <bk>
      <rc t="1" v="93712"/>
    </bk>
    <bk>
      <rc t="1" v="93713"/>
    </bk>
    <bk>
      <rc t="1" v="93714"/>
    </bk>
    <bk>
      <rc t="1" v="93715"/>
    </bk>
    <bk>
      <rc t="1" v="93716"/>
    </bk>
    <bk>
      <rc t="1" v="93717"/>
    </bk>
    <bk>
      <rc t="1" v="93718"/>
    </bk>
    <bk>
      <rc t="1" v="93719"/>
    </bk>
    <bk>
      <rc t="1" v="93720"/>
    </bk>
    <bk>
      <rc t="1" v="93721"/>
    </bk>
    <bk>
      <rc t="1" v="93722"/>
    </bk>
    <bk>
      <rc t="1" v="93723"/>
    </bk>
    <bk>
      <rc t="1" v="93724"/>
    </bk>
    <bk>
      <rc t="1" v="93725"/>
    </bk>
    <bk>
      <rc t="1" v="93726"/>
    </bk>
    <bk>
      <rc t="1" v="93727"/>
    </bk>
    <bk>
      <rc t="1" v="93728"/>
    </bk>
    <bk>
      <rc t="1" v="93729"/>
    </bk>
    <bk>
      <rc t="1" v="93730"/>
    </bk>
    <bk>
      <rc t="1" v="93731"/>
    </bk>
    <bk>
      <rc t="1" v="93732"/>
    </bk>
    <bk>
      <rc t="1" v="93733"/>
    </bk>
    <bk>
      <rc t="1" v="93734"/>
    </bk>
    <bk>
      <rc t="1" v="93735"/>
    </bk>
    <bk>
      <rc t="1" v="93736"/>
    </bk>
    <bk>
      <rc t="1" v="93737"/>
    </bk>
    <bk>
      <rc t="1" v="93738"/>
    </bk>
    <bk>
      <rc t="1" v="93739"/>
    </bk>
    <bk>
      <rc t="1" v="93740"/>
    </bk>
    <bk>
      <rc t="1" v="93741"/>
    </bk>
    <bk>
      <rc t="1" v="93742"/>
    </bk>
    <bk>
      <rc t="1" v="93743"/>
    </bk>
    <bk>
      <rc t="1" v="93744"/>
    </bk>
    <bk>
      <rc t="1" v="93745"/>
    </bk>
    <bk>
      <rc t="1" v="93746"/>
    </bk>
    <bk>
      <rc t="1" v="93747"/>
    </bk>
    <bk>
      <rc t="1" v="93748"/>
    </bk>
    <bk>
      <rc t="1" v="93749"/>
    </bk>
    <bk>
      <rc t="1" v="93750"/>
    </bk>
    <bk>
      <rc t="1" v="93751"/>
    </bk>
    <bk>
      <rc t="1" v="93752"/>
    </bk>
    <bk>
      <rc t="1" v="93753"/>
    </bk>
    <bk>
      <rc t="1" v="93754"/>
    </bk>
    <bk>
      <rc t="1" v="93755"/>
    </bk>
    <bk>
      <rc t="1" v="93756"/>
    </bk>
    <bk>
      <rc t="1" v="93757"/>
    </bk>
    <bk>
      <rc t="1" v="93758"/>
    </bk>
    <bk>
      <rc t="1" v="93759"/>
    </bk>
    <bk>
      <rc t="1" v="93760"/>
    </bk>
    <bk>
      <rc t="1" v="93761"/>
    </bk>
    <bk>
      <rc t="1" v="93762"/>
    </bk>
    <bk>
      <rc t="1" v="93763"/>
    </bk>
    <bk>
      <rc t="1" v="93764"/>
    </bk>
    <bk>
      <rc t="1" v="93765"/>
    </bk>
    <bk>
      <rc t="1" v="93766"/>
    </bk>
    <bk>
      <rc t="1" v="93767"/>
    </bk>
    <bk>
      <rc t="1" v="93768"/>
    </bk>
    <bk>
      <rc t="1" v="93769"/>
    </bk>
    <bk>
      <rc t="1" v="93770"/>
    </bk>
    <bk>
      <rc t="1" v="93771"/>
    </bk>
    <bk>
      <rc t="1" v="93772"/>
    </bk>
    <bk>
      <rc t="1" v="93773"/>
    </bk>
    <bk>
      <rc t="1" v="93774"/>
    </bk>
    <bk>
      <rc t="1" v="93775"/>
    </bk>
    <bk>
      <rc t="1" v="93776"/>
    </bk>
    <bk>
      <rc t="1" v="93777"/>
    </bk>
    <bk>
      <rc t="1" v="93778"/>
    </bk>
    <bk>
      <rc t="1" v="93779"/>
    </bk>
    <bk>
      <rc t="1" v="93780"/>
    </bk>
    <bk>
      <rc t="1" v="93781"/>
    </bk>
    <bk>
      <rc t="1" v="93782"/>
    </bk>
    <bk>
      <rc t="1" v="93783"/>
    </bk>
    <bk>
      <rc t="1" v="93784"/>
    </bk>
    <bk>
      <rc t="1" v="93785"/>
    </bk>
    <bk>
      <rc t="1" v="93786"/>
    </bk>
    <bk>
      <rc t="1" v="93787"/>
    </bk>
    <bk>
      <rc t="1" v="93788"/>
    </bk>
    <bk>
      <rc t="1" v="93789"/>
    </bk>
    <bk>
      <rc t="1" v="93790"/>
    </bk>
    <bk>
      <rc t="1" v="93791"/>
    </bk>
    <bk>
      <rc t="1" v="93792"/>
    </bk>
    <bk>
      <rc t="1" v="93793"/>
    </bk>
    <bk>
      <rc t="1" v="93794"/>
    </bk>
    <bk>
      <rc t="1" v="93795"/>
    </bk>
    <bk>
      <rc t="1" v="93796"/>
    </bk>
    <bk>
      <rc t="1" v="93797"/>
    </bk>
    <bk>
      <rc t="1" v="93798"/>
    </bk>
    <bk>
      <rc t="1" v="93799"/>
    </bk>
    <bk>
      <rc t="1" v="93800"/>
    </bk>
    <bk>
      <rc t="1" v="93801"/>
    </bk>
    <bk>
      <rc t="1" v="93802"/>
    </bk>
    <bk>
      <rc t="1" v="93803"/>
    </bk>
    <bk>
      <rc t="1" v="93804"/>
    </bk>
    <bk>
      <rc t="1" v="93805"/>
    </bk>
    <bk>
      <rc t="1" v="93806"/>
    </bk>
    <bk>
      <rc t="1" v="93807"/>
    </bk>
    <bk>
      <rc t="1" v="93808"/>
    </bk>
    <bk>
      <rc t="1" v="93809"/>
    </bk>
    <bk>
      <rc t="1" v="93810"/>
    </bk>
    <bk>
      <rc t="1" v="93811"/>
    </bk>
    <bk>
      <rc t="1" v="93812"/>
    </bk>
    <bk>
      <rc t="1" v="93813"/>
    </bk>
    <bk>
      <rc t="1" v="93814"/>
    </bk>
    <bk>
      <rc t="1" v="93815"/>
    </bk>
    <bk>
      <rc t="1" v="93816"/>
    </bk>
    <bk>
      <rc t="1" v="93817"/>
    </bk>
    <bk>
      <rc t="1" v="93818"/>
    </bk>
    <bk>
      <rc t="1" v="93819"/>
    </bk>
    <bk>
      <rc t="1" v="93820"/>
    </bk>
    <bk>
      <rc t="1" v="93821"/>
    </bk>
    <bk>
      <rc t="1" v="93822"/>
    </bk>
    <bk>
      <rc t="1" v="93823"/>
    </bk>
    <bk>
      <rc t="1" v="93824"/>
    </bk>
    <bk>
      <rc t="1" v="93825"/>
    </bk>
    <bk>
      <rc t="1" v="93826"/>
    </bk>
    <bk>
      <rc t="1" v="93827"/>
    </bk>
    <bk>
      <rc t="1" v="93828"/>
    </bk>
    <bk>
      <rc t="1" v="93829"/>
    </bk>
    <bk>
      <rc t="1" v="93830"/>
    </bk>
    <bk>
      <rc t="1" v="93831"/>
    </bk>
    <bk>
      <rc t="1" v="93832"/>
    </bk>
    <bk>
      <rc t="1" v="93833"/>
    </bk>
    <bk>
      <rc t="1" v="93834"/>
    </bk>
    <bk>
      <rc t="1" v="93835"/>
    </bk>
    <bk>
      <rc t="1" v="93836"/>
    </bk>
    <bk>
      <rc t="1" v="93837"/>
    </bk>
    <bk>
      <rc t="1" v="93838"/>
    </bk>
    <bk>
      <rc t="1" v="93839"/>
    </bk>
    <bk>
      <rc t="1" v="93840"/>
    </bk>
    <bk>
      <rc t="1" v="93841"/>
    </bk>
    <bk>
      <rc t="1" v="93842"/>
    </bk>
    <bk>
      <rc t="1" v="93843"/>
    </bk>
    <bk>
      <rc t="1" v="93844"/>
    </bk>
    <bk>
      <rc t="1" v="93845"/>
    </bk>
    <bk>
      <rc t="1" v="93846"/>
    </bk>
    <bk>
      <rc t="1" v="93847"/>
    </bk>
    <bk>
      <rc t="1" v="93848"/>
    </bk>
    <bk>
      <rc t="1" v="93849"/>
    </bk>
    <bk>
      <rc t="1" v="93850"/>
    </bk>
    <bk>
      <rc t="1" v="93851"/>
    </bk>
    <bk>
      <rc t="1" v="93852"/>
    </bk>
    <bk>
      <rc t="1" v="93853"/>
    </bk>
    <bk>
      <rc t="1" v="93854"/>
    </bk>
    <bk>
      <rc t="1" v="93855"/>
    </bk>
    <bk>
      <rc t="1" v="93856"/>
    </bk>
    <bk>
      <rc t="1" v="93857"/>
    </bk>
    <bk>
      <rc t="1" v="93858"/>
    </bk>
    <bk>
      <rc t="1" v="93859"/>
    </bk>
    <bk>
      <rc t="1" v="93860"/>
    </bk>
    <bk>
      <rc t="1" v="93861"/>
    </bk>
    <bk>
      <rc t="1" v="93862"/>
    </bk>
    <bk>
      <rc t="1" v="93863"/>
    </bk>
    <bk>
      <rc t="1" v="93864"/>
    </bk>
    <bk>
      <rc t="1" v="93865"/>
    </bk>
    <bk>
      <rc t="1" v="93866"/>
    </bk>
    <bk>
      <rc t="1" v="93867"/>
    </bk>
    <bk>
      <rc t="1" v="93868"/>
    </bk>
    <bk>
      <rc t="1" v="93869"/>
    </bk>
    <bk>
      <rc t="1" v="93870"/>
    </bk>
    <bk>
      <rc t="1" v="93871"/>
    </bk>
    <bk>
      <rc t="1" v="93872"/>
    </bk>
    <bk>
      <rc t="1" v="93873"/>
    </bk>
    <bk>
      <rc t="1" v="93874"/>
    </bk>
    <bk>
      <rc t="1" v="93875"/>
    </bk>
    <bk>
      <rc t="1" v="93876"/>
    </bk>
    <bk>
      <rc t="1" v="93877"/>
    </bk>
    <bk>
      <rc t="1" v="93878"/>
    </bk>
    <bk>
      <rc t="1" v="93879"/>
    </bk>
    <bk>
      <rc t="1" v="93880"/>
    </bk>
    <bk>
      <rc t="1" v="93881"/>
    </bk>
    <bk>
      <rc t="1" v="93882"/>
    </bk>
    <bk>
      <rc t="1" v="93883"/>
    </bk>
    <bk>
      <rc t="1" v="93884"/>
    </bk>
    <bk>
      <rc t="1" v="93885"/>
    </bk>
    <bk>
      <rc t="1" v="93886"/>
    </bk>
    <bk>
      <rc t="1" v="93887"/>
    </bk>
    <bk>
      <rc t="1" v="93888"/>
    </bk>
    <bk>
      <rc t="1" v="93889"/>
    </bk>
    <bk>
      <rc t="1" v="93890"/>
    </bk>
    <bk>
      <rc t="1" v="93891"/>
    </bk>
    <bk>
      <rc t="1" v="93892"/>
    </bk>
    <bk>
      <rc t="1" v="93893"/>
    </bk>
    <bk>
      <rc t="1" v="93894"/>
    </bk>
    <bk>
      <rc t="1" v="93895"/>
    </bk>
    <bk>
      <rc t="1" v="93896"/>
    </bk>
    <bk>
      <rc t="1" v="93897"/>
    </bk>
    <bk>
      <rc t="1" v="93898"/>
    </bk>
    <bk>
      <rc t="1" v="93899"/>
    </bk>
    <bk>
      <rc t="1" v="93900"/>
    </bk>
    <bk>
      <rc t="1" v="93901"/>
    </bk>
    <bk>
      <rc t="1" v="93902"/>
    </bk>
    <bk>
      <rc t="1" v="93903"/>
    </bk>
    <bk>
      <rc t="1" v="93904"/>
    </bk>
    <bk>
      <rc t="1" v="93905"/>
    </bk>
    <bk>
      <rc t="1" v="93906"/>
    </bk>
    <bk>
      <rc t="1" v="93907"/>
    </bk>
    <bk>
      <rc t="1" v="93908"/>
    </bk>
    <bk>
      <rc t="1" v="93909"/>
    </bk>
    <bk>
      <rc t="1" v="93910"/>
    </bk>
    <bk>
      <rc t="1" v="93911"/>
    </bk>
    <bk>
      <rc t="1" v="93912"/>
    </bk>
    <bk>
      <rc t="1" v="93913"/>
    </bk>
    <bk>
      <rc t="1" v="93914"/>
    </bk>
    <bk>
      <rc t="1" v="93915"/>
    </bk>
    <bk>
      <rc t="1" v="93916"/>
    </bk>
    <bk>
      <rc t="1" v="93917"/>
    </bk>
    <bk>
      <rc t="1" v="93918"/>
    </bk>
    <bk>
      <rc t="1" v="93919"/>
    </bk>
    <bk>
      <rc t="1" v="93920"/>
    </bk>
    <bk>
      <rc t="1" v="93921"/>
    </bk>
    <bk>
      <rc t="1" v="93922"/>
    </bk>
    <bk>
      <rc t="1" v="93923"/>
    </bk>
    <bk>
      <rc t="1" v="93924"/>
    </bk>
    <bk>
      <rc t="1" v="93925"/>
    </bk>
    <bk>
      <rc t="1" v="93926"/>
    </bk>
    <bk>
      <rc t="1" v="93927"/>
    </bk>
    <bk>
      <rc t="1" v="93928"/>
    </bk>
    <bk>
      <rc t="1" v="93929"/>
    </bk>
    <bk>
      <rc t="1" v="93930"/>
    </bk>
    <bk>
      <rc t="1" v="93931"/>
    </bk>
    <bk>
      <rc t="1" v="93932"/>
    </bk>
    <bk>
      <rc t="1" v="93933"/>
    </bk>
    <bk>
      <rc t="1" v="93934"/>
    </bk>
    <bk>
      <rc t="1" v="93935"/>
    </bk>
    <bk>
      <rc t="1" v="93936"/>
    </bk>
    <bk>
      <rc t="1" v="93937"/>
    </bk>
    <bk>
      <rc t="1" v="93938"/>
    </bk>
    <bk>
      <rc t="1" v="93939"/>
    </bk>
    <bk>
      <rc t="1" v="93940"/>
    </bk>
    <bk>
      <rc t="1" v="93941"/>
    </bk>
    <bk>
      <rc t="1" v="93942"/>
    </bk>
    <bk>
      <rc t="1" v="93943"/>
    </bk>
    <bk>
      <rc t="1" v="93944"/>
    </bk>
    <bk>
      <rc t="1" v="93945"/>
    </bk>
    <bk>
      <rc t="1" v="93946"/>
    </bk>
    <bk>
      <rc t="1" v="93947"/>
    </bk>
    <bk>
      <rc t="1" v="93948"/>
    </bk>
    <bk>
      <rc t="1" v="93949"/>
    </bk>
    <bk>
      <rc t="1" v="93950"/>
    </bk>
    <bk>
      <rc t="1" v="93951"/>
    </bk>
    <bk>
      <rc t="1" v="93952"/>
    </bk>
    <bk>
      <rc t="1" v="93953"/>
    </bk>
    <bk>
      <rc t="1" v="93954"/>
    </bk>
    <bk>
      <rc t="1" v="93955"/>
    </bk>
    <bk>
      <rc t="1" v="93956"/>
    </bk>
    <bk>
      <rc t="1" v="93957"/>
    </bk>
    <bk>
      <rc t="1" v="93958"/>
    </bk>
    <bk>
      <rc t="1" v="93959"/>
    </bk>
    <bk>
      <rc t="1" v="93960"/>
    </bk>
    <bk>
      <rc t="1" v="93961"/>
    </bk>
    <bk>
      <rc t="1" v="93962"/>
    </bk>
    <bk>
      <rc t="1" v="93963"/>
    </bk>
    <bk>
      <rc t="1" v="93964"/>
    </bk>
    <bk>
      <rc t="1" v="93965"/>
    </bk>
    <bk>
      <rc t="1" v="93966"/>
    </bk>
    <bk>
      <rc t="1" v="93967"/>
    </bk>
    <bk>
      <rc t="1" v="93968"/>
    </bk>
    <bk>
      <rc t="1" v="93969"/>
    </bk>
    <bk>
      <rc t="1" v="93970"/>
    </bk>
    <bk>
      <rc t="1" v="93971"/>
    </bk>
    <bk>
      <rc t="1" v="93972"/>
    </bk>
    <bk>
      <rc t="1" v="93973"/>
    </bk>
    <bk>
      <rc t="1" v="93974"/>
    </bk>
    <bk>
      <rc t="1" v="93975"/>
    </bk>
    <bk>
      <rc t="1" v="93976"/>
    </bk>
    <bk>
      <rc t="1" v="93977"/>
    </bk>
    <bk>
      <rc t="1" v="93978"/>
    </bk>
    <bk>
      <rc t="1" v="93979"/>
    </bk>
    <bk>
      <rc t="1" v="93980"/>
    </bk>
    <bk>
      <rc t="1" v="93981"/>
    </bk>
    <bk>
      <rc t="1" v="93982"/>
    </bk>
    <bk>
      <rc t="1" v="93983"/>
    </bk>
    <bk>
      <rc t="1" v="93984"/>
    </bk>
    <bk>
      <rc t="1" v="93985"/>
    </bk>
    <bk>
      <rc t="1" v="93986"/>
    </bk>
    <bk>
      <rc t="1" v="93987"/>
    </bk>
    <bk>
      <rc t="1" v="93988"/>
    </bk>
    <bk>
      <rc t="1" v="93989"/>
    </bk>
    <bk>
      <rc t="1" v="93990"/>
    </bk>
    <bk>
      <rc t="1" v="93991"/>
    </bk>
    <bk>
      <rc t="1" v="93992"/>
    </bk>
    <bk>
      <rc t="1" v="93993"/>
    </bk>
    <bk>
      <rc t="1" v="93994"/>
    </bk>
    <bk>
      <rc t="1" v="93995"/>
    </bk>
    <bk>
      <rc t="1" v="93996"/>
    </bk>
    <bk>
      <rc t="1" v="93997"/>
    </bk>
    <bk>
      <rc t="1" v="93998"/>
    </bk>
    <bk>
      <rc t="1" v="93999"/>
    </bk>
    <bk>
      <rc t="1" v="94000"/>
    </bk>
    <bk>
      <rc t="1" v="94001"/>
    </bk>
    <bk>
      <rc t="1" v="94002"/>
    </bk>
    <bk>
      <rc t="1" v="94003"/>
    </bk>
    <bk>
      <rc t="1" v="94004"/>
    </bk>
    <bk>
      <rc t="1" v="94005"/>
    </bk>
    <bk>
      <rc t="1" v="94006"/>
    </bk>
    <bk>
      <rc t="1" v="94007"/>
    </bk>
    <bk>
      <rc t="1" v="94008"/>
    </bk>
    <bk>
      <rc t="1" v="94009"/>
    </bk>
    <bk>
      <rc t="1" v="94010"/>
    </bk>
    <bk>
      <rc t="1" v="94011"/>
    </bk>
    <bk>
      <rc t="1" v="94012"/>
    </bk>
    <bk>
      <rc t="1" v="94013"/>
    </bk>
    <bk>
      <rc t="1" v="94014"/>
    </bk>
    <bk>
      <rc t="1" v="94015"/>
    </bk>
    <bk>
      <rc t="1" v="94016"/>
    </bk>
    <bk>
      <rc t="1" v="94017"/>
    </bk>
    <bk>
      <rc t="1" v="94018"/>
    </bk>
    <bk>
      <rc t="1" v="94019"/>
    </bk>
    <bk>
      <rc t="1" v="94020"/>
    </bk>
    <bk>
      <rc t="1" v="94021"/>
    </bk>
    <bk>
      <rc t="1" v="94022"/>
    </bk>
    <bk>
      <rc t="1" v="94023"/>
    </bk>
    <bk>
      <rc t="1" v="94024"/>
    </bk>
    <bk>
      <rc t="1" v="94025"/>
    </bk>
    <bk>
      <rc t="1" v="94026"/>
    </bk>
    <bk>
      <rc t="1" v="94027"/>
    </bk>
    <bk>
      <rc t="1" v="94028"/>
    </bk>
    <bk>
      <rc t="1" v="94029"/>
    </bk>
    <bk>
      <rc t="1" v="94030"/>
    </bk>
    <bk>
      <rc t="1" v="94031"/>
    </bk>
    <bk>
      <rc t="1" v="94032"/>
    </bk>
    <bk>
      <rc t="1" v="94033"/>
    </bk>
    <bk>
      <rc t="1" v="94034"/>
    </bk>
    <bk>
      <rc t="1" v="94035"/>
    </bk>
    <bk>
      <rc t="1" v="94036"/>
    </bk>
    <bk>
      <rc t="1" v="94037"/>
    </bk>
    <bk>
      <rc t="1" v="94038"/>
    </bk>
    <bk>
      <rc t="1" v="94039"/>
    </bk>
    <bk>
      <rc t="1" v="94040"/>
    </bk>
    <bk>
      <rc t="1" v="94041"/>
    </bk>
    <bk>
      <rc t="1" v="94042"/>
    </bk>
    <bk>
      <rc t="1" v="94043"/>
    </bk>
    <bk>
      <rc t="1" v="94044"/>
    </bk>
    <bk>
      <rc t="1" v="94045"/>
    </bk>
    <bk>
      <rc t="1" v="94046"/>
    </bk>
    <bk>
      <rc t="1" v="94047"/>
    </bk>
    <bk>
      <rc t="1" v="94048"/>
    </bk>
    <bk>
      <rc t="1" v="94049"/>
    </bk>
    <bk>
      <rc t="1" v="94050"/>
    </bk>
    <bk>
      <rc t="1" v="94051"/>
    </bk>
    <bk>
      <rc t="1" v="94052"/>
    </bk>
    <bk>
      <rc t="1" v="94053"/>
    </bk>
    <bk>
      <rc t="1" v="94054"/>
    </bk>
    <bk>
      <rc t="1" v="94055"/>
    </bk>
    <bk>
      <rc t="1" v="94056"/>
    </bk>
    <bk>
      <rc t="1" v="94057"/>
    </bk>
    <bk>
      <rc t="1" v="94058"/>
    </bk>
    <bk>
      <rc t="1" v="94059"/>
    </bk>
    <bk>
      <rc t="1" v="94060"/>
    </bk>
    <bk>
      <rc t="1" v="94061"/>
    </bk>
    <bk>
      <rc t="1" v="94062"/>
    </bk>
    <bk>
      <rc t="1" v="94063"/>
    </bk>
    <bk>
      <rc t="1" v="94064"/>
    </bk>
    <bk>
      <rc t="1" v="94065"/>
    </bk>
    <bk>
      <rc t="1" v="94066"/>
    </bk>
    <bk>
      <rc t="1" v="94067"/>
    </bk>
    <bk>
      <rc t="1" v="94068"/>
    </bk>
    <bk>
      <rc t="1" v="94069"/>
    </bk>
    <bk>
      <rc t="1" v="94070"/>
    </bk>
    <bk>
      <rc t="1" v="94071"/>
    </bk>
    <bk>
      <rc t="1" v="94072"/>
    </bk>
    <bk>
      <rc t="1" v="94073"/>
    </bk>
    <bk>
      <rc t="1" v="94074"/>
    </bk>
    <bk>
      <rc t="1" v="94075"/>
    </bk>
    <bk>
      <rc t="1" v="94076"/>
    </bk>
    <bk>
      <rc t="1" v="94077"/>
    </bk>
    <bk>
      <rc t="1" v="94078"/>
    </bk>
    <bk>
      <rc t="1" v="94079"/>
    </bk>
    <bk>
      <rc t="1" v="94080"/>
    </bk>
    <bk>
      <rc t="1" v="94081"/>
    </bk>
    <bk>
      <rc t="1" v="94082"/>
    </bk>
    <bk>
      <rc t="1" v="94083"/>
    </bk>
    <bk>
      <rc t="1" v="94084"/>
    </bk>
    <bk>
      <rc t="1" v="94085"/>
    </bk>
    <bk>
      <rc t="1" v="94086"/>
    </bk>
    <bk>
      <rc t="1" v="94087"/>
    </bk>
    <bk>
      <rc t="1" v="94088"/>
    </bk>
    <bk>
      <rc t="1" v="94089"/>
    </bk>
    <bk>
      <rc t="1" v="94090"/>
    </bk>
    <bk>
      <rc t="1" v="94091"/>
    </bk>
    <bk>
      <rc t="1" v="94092"/>
    </bk>
    <bk>
      <rc t="1" v="94093"/>
    </bk>
    <bk>
      <rc t="1" v="94094"/>
    </bk>
    <bk>
      <rc t="1" v="94095"/>
    </bk>
    <bk>
      <rc t="1" v="94096"/>
    </bk>
    <bk>
      <rc t="1" v="94097"/>
    </bk>
    <bk>
      <rc t="1" v="94098"/>
    </bk>
    <bk>
      <rc t="1" v="94099"/>
    </bk>
    <bk>
      <rc t="1" v="94100"/>
    </bk>
    <bk>
      <rc t="1" v="94101"/>
    </bk>
    <bk>
      <rc t="1" v="94102"/>
    </bk>
    <bk>
      <rc t="1" v="94103"/>
    </bk>
    <bk>
      <rc t="1" v="94104"/>
    </bk>
    <bk>
      <rc t="1" v="94105"/>
    </bk>
    <bk>
      <rc t="1" v="94106"/>
    </bk>
    <bk>
      <rc t="1" v="94107"/>
    </bk>
    <bk>
      <rc t="1" v="94108"/>
    </bk>
    <bk>
      <rc t="1" v="94109"/>
    </bk>
    <bk>
      <rc t="1" v="94110"/>
    </bk>
    <bk>
      <rc t="1" v="94111"/>
    </bk>
    <bk>
      <rc t="1" v="94112"/>
    </bk>
    <bk>
      <rc t="1" v="94113"/>
    </bk>
    <bk>
      <rc t="1" v="94114"/>
    </bk>
    <bk>
      <rc t="1" v="94115"/>
    </bk>
    <bk>
      <rc t="1" v="94116"/>
    </bk>
    <bk>
      <rc t="1" v="94117"/>
    </bk>
    <bk>
      <rc t="1" v="94118"/>
    </bk>
    <bk>
      <rc t="1" v="94119"/>
    </bk>
    <bk>
      <rc t="1" v="94120"/>
    </bk>
    <bk>
      <rc t="1" v="94121"/>
    </bk>
    <bk>
      <rc t="1" v="94122"/>
    </bk>
    <bk>
      <rc t="1" v="94123"/>
    </bk>
    <bk>
      <rc t="1" v="94124"/>
    </bk>
    <bk>
      <rc t="1" v="94125"/>
    </bk>
    <bk>
      <rc t="1" v="94126"/>
    </bk>
    <bk>
      <rc t="1" v="94127"/>
    </bk>
    <bk>
      <rc t="1" v="94128"/>
    </bk>
    <bk>
      <rc t="1" v="94129"/>
    </bk>
    <bk>
      <rc t="1" v="94130"/>
    </bk>
    <bk>
      <rc t="1" v="94131"/>
    </bk>
    <bk>
      <rc t="1" v="94132"/>
    </bk>
    <bk>
      <rc t="1" v="94133"/>
    </bk>
    <bk>
      <rc t="1" v="94134"/>
    </bk>
    <bk>
      <rc t="1" v="94135"/>
    </bk>
    <bk>
      <rc t="1" v="94136"/>
    </bk>
    <bk>
      <rc t="1" v="94137"/>
    </bk>
    <bk>
      <rc t="1" v="94138"/>
    </bk>
    <bk>
      <rc t="1" v="94139"/>
    </bk>
    <bk>
      <rc t="1" v="94140"/>
    </bk>
    <bk>
      <rc t="1" v="94141"/>
    </bk>
    <bk>
      <rc t="1" v="94142"/>
    </bk>
    <bk>
      <rc t="1" v="94143"/>
    </bk>
    <bk>
      <rc t="1" v="94144"/>
    </bk>
    <bk>
      <rc t="1" v="94145"/>
    </bk>
    <bk>
      <rc t="1" v="94146"/>
    </bk>
    <bk>
      <rc t="1" v="94147"/>
    </bk>
    <bk>
      <rc t="1" v="94148"/>
    </bk>
    <bk>
      <rc t="1" v="94149"/>
    </bk>
    <bk>
      <rc t="1" v="94150"/>
    </bk>
    <bk>
      <rc t="1" v="94151"/>
    </bk>
    <bk>
      <rc t="1" v="94152"/>
    </bk>
    <bk>
      <rc t="1" v="94153"/>
    </bk>
    <bk>
      <rc t="1" v="94154"/>
    </bk>
    <bk>
      <rc t="1" v="94155"/>
    </bk>
    <bk>
      <rc t="1" v="94156"/>
    </bk>
    <bk>
      <rc t="1" v="94157"/>
    </bk>
    <bk>
      <rc t="1" v="94158"/>
    </bk>
    <bk>
      <rc t="1" v="94159"/>
    </bk>
    <bk>
      <rc t="1" v="94160"/>
    </bk>
    <bk>
      <rc t="1" v="94161"/>
    </bk>
    <bk>
      <rc t="1" v="94162"/>
    </bk>
    <bk>
      <rc t="1" v="94163"/>
    </bk>
    <bk>
      <rc t="1" v="94164"/>
    </bk>
    <bk>
      <rc t="1" v="94165"/>
    </bk>
    <bk>
      <rc t="1" v="94166"/>
    </bk>
    <bk>
      <rc t="1" v="94167"/>
    </bk>
    <bk>
      <rc t="1" v="94168"/>
    </bk>
    <bk>
      <rc t="1" v="94169"/>
    </bk>
    <bk>
      <rc t="1" v="94170"/>
    </bk>
    <bk>
      <rc t="1" v="94171"/>
    </bk>
    <bk>
      <rc t="1" v="94172"/>
    </bk>
    <bk>
      <rc t="1" v="94173"/>
    </bk>
    <bk>
      <rc t="1" v="94174"/>
    </bk>
    <bk>
      <rc t="1" v="94175"/>
    </bk>
    <bk>
      <rc t="1" v="94176"/>
    </bk>
    <bk>
      <rc t="1" v="94177"/>
    </bk>
    <bk>
      <rc t="1" v="94178"/>
    </bk>
    <bk>
      <rc t="1" v="94179"/>
    </bk>
    <bk>
      <rc t="1" v="94180"/>
    </bk>
    <bk>
      <rc t="1" v="94181"/>
    </bk>
    <bk>
      <rc t="1" v="94182"/>
    </bk>
    <bk>
      <rc t="1" v="94183"/>
    </bk>
    <bk>
      <rc t="1" v="94184"/>
    </bk>
    <bk>
      <rc t="1" v="94185"/>
    </bk>
    <bk>
      <rc t="1" v="94186"/>
    </bk>
    <bk>
      <rc t="1" v="94187"/>
    </bk>
    <bk>
      <rc t="1" v="94188"/>
    </bk>
    <bk>
      <rc t="1" v="94189"/>
    </bk>
    <bk>
      <rc t="1" v="94190"/>
    </bk>
    <bk>
      <rc t="1" v="94191"/>
    </bk>
    <bk>
      <rc t="1" v="94192"/>
    </bk>
    <bk>
      <rc t="1" v="94193"/>
    </bk>
    <bk>
      <rc t="1" v="94194"/>
    </bk>
    <bk>
      <rc t="1" v="94195"/>
    </bk>
    <bk>
      <rc t="1" v="94196"/>
    </bk>
    <bk>
      <rc t="1" v="94197"/>
    </bk>
    <bk>
      <rc t="1" v="94198"/>
    </bk>
    <bk>
      <rc t="1" v="94199"/>
    </bk>
    <bk>
      <rc t="1" v="94200"/>
    </bk>
    <bk>
      <rc t="1" v="94201"/>
    </bk>
    <bk>
      <rc t="1" v="94202"/>
    </bk>
    <bk>
      <rc t="1" v="94203"/>
    </bk>
    <bk>
      <rc t="1" v="94204"/>
    </bk>
    <bk>
      <rc t="1" v="94205"/>
    </bk>
    <bk>
      <rc t="1" v="94206"/>
    </bk>
    <bk>
      <rc t="1" v="94207"/>
    </bk>
    <bk>
      <rc t="1" v="94208"/>
    </bk>
    <bk>
      <rc t="1" v="94209"/>
    </bk>
    <bk>
      <rc t="1" v="94210"/>
    </bk>
    <bk>
      <rc t="1" v="94211"/>
    </bk>
    <bk>
      <rc t="1" v="94212"/>
    </bk>
    <bk>
      <rc t="1" v="94213"/>
    </bk>
    <bk>
      <rc t="1" v="94214"/>
    </bk>
    <bk>
      <rc t="1" v="94215"/>
    </bk>
    <bk>
      <rc t="1" v="94216"/>
    </bk>
    <bk>
      <rc t="1" v="94217"/>
    </bk>
    <bk>
      <rc t="1" v="94218"/>
    </bk>
    <bk>
      <rc t="1" v="94219"/>
    </bk>
    <bk>
      <rc t="1" v="94220"/>
    </bk>
    <bk>
      <rc t="1" v="94221"/>
    </bk>
    <bk>
      <rc t="1" v="94222"/>
    </bk>
    <bk>
      <rc t="1" v="94223"/>
    </bk>
    <bk>
      <rc t="1" v="94224"/>
    </bk>
    <bk>
      <rc t="1" v="94225"/>
    </bk>
    <bk>
      <rc t="1" v="94226"/>
    </bk>
    <bk>
      <rc t="1" v="94227"/>
    </bk>
    <bk>
      <rc t="1" v="94228"/>
    </bk>
    <bk>
      <rc t="1" v="94229"/>
    </bk>
    <bk>
      <rc t="1" v="94230"/>
    </bk>
    <bk>
      <rc t="1" v="94231"/>
    </bk>
    <bk>
      <rc t="1" v="94232"/>
    </bk>
    <bk>
      <rc t="1" v="94233"/>
    </bk>
    <bk>
      <rc t="1" v="94234"/>
    </bk>
    <bk>
      <rc t="1" v="94235"/>
    </bk>
    <bk>
      <rc t="1" v="94236"/>
    </bk>
    <bk>
      <rc t="1" v="94237"/>
    </bk>
    <bk>
      <rc t="1" v="94238"/>
    </bk>
    <bk>
      <rc t="1" v="94239"/>
    </bk>
    <bk>
      <rc t="1" v="94240"/>
    </bk>
    <bk>
      <rc t="1" v="94241"/>
    </bk>
    <bk>
      <rc t="1" v="94242"/>
    </bk>
    <bk>
      <rc t="1" v="94243"/>
    </bk>
    <bk>
      <rc t="1" v="94244"/>
    </bk>
    <bk>
      <rc t="1" v="94245"/>
    </bk>
    <bk>
      <rc t="1" v="94246"/>
    </bk>
    <bk>
      <rc t="1" v="94247"/>
    </bk>
    <bk>
      <rc t="1" v="94248"/>
    </bk>
    <bk>
      <rc t="1" v="94249"/>
    </bk>
    <bk>
      <rc t="1" v="94250"/>
    </bk>
    <bk>
      <rc t="1" v="94251"/>
    </bk>
    <bk>
      <rc t="1" v="94252"/>
    </bk>
    <bk>
      <rc t="1" v="94253"/>
    </bk>
    <bk>
      <rc t="1" v="94254"/>
    </bk>
    <bk>
      <rc t="1" v="94255"/>
    </bk>
    <bk>
      <rc t="1" v="94256"/>
    </bk>
    <bk>
      <rc t="1" v="94257"/>
    </bk>
    <bk>
      <rc t="1" v="94258"/>
    </bk>
    <bk>
      <rc t="1" v="94259"/>
    </bk>
    <bk>
      <rc t="1" v="94260"/>
    </bk>
    <bk>
      <rc t="1" v="94261"/>
    </bk>
    <bk>
      <rc t="1" v="94262"/>
    </bk>
    <bk>
      <rc t="1" v="94263"/>
    </bk>
    <bk>
      <rc t="1" v="94264"/>
    </bk>
    <bk>
      <rc t="1" v="94265"/>
    </bk>
    <bk>
      <rc t="1" v="94266"/>
    </bk>
    <bk>
      <rc t="1" v="94267"/>
    </bk>
    <bk>
      <rc t="1" v="94268"/>
    </bk>
    <bk>
      <rc t="1" v="94269"/>
    </bk>
    <bk>
      <rc t="1" v="94270"/>
    </bk>
    <bk>
      <rc t="1" v="94271"/>
    </bk>
    <bk>
      <rc t="1" v="94272"/>
    </bk>
    <bk>
      <rc t="1" v="94273"/>
    </bk>
    <bk>
      <rc t="1" v="94274"/>
    </bk>
    <bk>
      <rc t="1" v="94275"/>
    </bk>
    <bk>
      <rc t="1" v="94276"/>
    </bk>
    <bk>
      <rc t="1" v="94277"/>
    </bk>
    <bk>
      <rc t="1" v="94278"/>
    </bk>
    <bk>
      <rc t="1" v="94279"/>
    </bk>
    <bk>
      <rc t="1" v="94280"/>
    </bk>
    <bk>
      <rc t="1" v="94281"/>
    </bk>
    <bk>
      <rc t="1" v="94282"/>
    </bk>
    <bk>
      <rc t="1" v="94283"/>
    </bk>
    <bk>
      <rc t="1" v="94284"/>
    </bk>
    <bk>
      <rc t="1" v="94285"/>
    </bk>
    <bk>
      <rc t="1" v="94286"/>
    </bk>
    <bk>
      <rc t="1" v="94287"/>
    </bk>
    <bk>
      <rc t="1" v="94288"/>
    </bk>
    <bk>
      <rc t="1" v="94289"/>
    </bk>
    <bk>
      <rc t="1" v="94290"/>
    </bk>
    <bk>
      <rc t="1" v="94291"/>
    </bk>
    <bk>
      <rc t="1" v="94292"/>
    </bk>
    <bk>
      <rc t="1" v="94293"/>
    </bk>
    <bk>
      <rc t="1" v="94294"/>
    </bk>
    <bk>
      <rc t="1" v="94295"/>
    </bk>
    <bk>
      <rc t="1" v="94296"/>
    </bk>
    <bk>
      <rc t="1" v="94297"/>
    </bk>
    <bk>
      <rc t="1" v="94298"/>
    </bk>
    <bk>
      <rc t="1" v="94299"/>
    </bk>
    <bk>
      <rc t="1" v="94300"/>
    </bk>
    <bk>
      <rc t="1" v="94301"/>
    </bk>
    <bk>
      <rc t="1" v="94302"/>
    </bk>
    <bk>
      <rc t="1" v="94303"/>
    </bk>
    <bk>
      <rc t="1" v="94304"/>
    </bk>
    <bk>
      <rc t="1" v="94305"/>
    </bk>
    <bk>
      <rc t="1" v="94306"/>
    </bk>
    <bk>
      <rc t="1" v="94307"/>
    </bk>
    <bk>
      <rc t="1" v="94308"/>
    </bk>
    <bk>
      <rc t="1" v="94309"/>
    </bk>
    <bk>
      <rc t="1" v="94310"/>
    </bk>
    <bk>
      <rc t="1" v="94311"/>
    </bk>
    <bk>
      <rc t="1" v="94312"/>
    </bk>
    <bk>
      <rc t="1" v="94313"/>
    </bk>
    <bk>
      <rc t="1" v="94314"/>
    </bk>
    <bk>
      <rc t="1" v="94315"/>
    </bk>
    <bk>
      <rc t="1" v="94316"/>
    </bk>
    <bk>
      <rc t="1" v="94317"/>
    </bk>
    <bk>
      <rc t="1" v="94318"/>
    </bk>
    <bk>
      <rc t="1" v="94319"/>
    </bk>
    <bk>
      <rc t="1" v="94320"/>
    </bk>
    <bk>
      <rc t="1" v="94321"/>
    </bk>
    <bk>
      <rc t="1" v="94322"/>
    </bk>
    <bk>
      <rc t="1" v="94323"/>
    </bk>
    <bk>
      <rc t="1" v="94324"/>
    </bk>
    <bk>
      <rc t="1" v="94325"/>
    </bk>
    <bk>
      <rc t="1" v="94326"/>
    </bk>
    <bk>
      <rc t="1" v="94327"/>
    </bk>
    <bk>
      <rc t="1" v="94328"/>
    </bk>
    <bk>
      <rc t="1" v="94329"/>
    </bk>
    <bk>
      <rc t="1" v="94330"/>
    </bk>
    <bk>
      <rc t="1" v="94331"/>
    </bk>
    <bk>
      <rc t="1" v="94332"/>
    </bk>
    <bk>
      <rc t="1" v="94333"/>
    </bk>
    <bk>
      <rc t="1" v="94334"/>
    </bk>
    <bk>
      <rc t="1" v="94335"/>
    </bk>
    <bk>
      <rc t="1" v="94336"/>
    </bk>
    <bk>
      <rc t="1" v="94337"/>
    </bk>
    <bk>
      <rc t="1" v="94338"/>
    </bk>
    <bk>
      <rc t="1" v="94339"/>
    </bk>
    <bk>
      <rc t="1" v="94340"/>
    </bk>
    <bk>
      <rc t="1" v="94341"/>
    </bk>
    <bk>
      <rc t="1" v="94342"/>
    </bk>
    <bk>
      <rc t="1" v="94343"/>
    </bk>
    <bk>
      <rc t="1" v="94344"/>
    </bk>
    <bk>
      <rc t="1" v="94345"/>
    </bk>
    <bk>
      <rc t="1" v="94346"/>
    </bk>
    <bk>
      <rc t="1" v="94347"/>
    </bk>
    <bk>
      <rc t="1" v="94348"/>
    </bk>
    <bk>
      <rc t="1" v="94349"/>
    </bk>
    <bk>
      <rc t="1" v="94350"/>
    </bk>
    <bk>
      <rc t="1" v="94351"/>
    </bk>
    <bk>
      <rc t="1" v="94352"/>
    </bk>
    <bk>
      <rc t="1" v="94353"/>
    </bk>
    <bk>
      <rc t="1" v="94354"/>
    </bk>
    <bk>
      <rc t="1" v="94355"/>
    </bk>
    <bk>
      <rc t="1" v="94356"/>
    </bk>
    <bk>
      <rc t="1" v="94357"/>
    </bk>
    <bk>
      <rc t="1" v="94358"/>
    </bk>
    <bk>
      <rc t="1" v="94359"/>
    </bk>
    <bk>
      <rc t="1" v="94360"/>
    </bk>
    <bk>
      <rc t="1" v="94361"/>
    </bk>
    <bk>
      <rc t="1" v="94362"/>
    </bk>
    <bk>
      <rc t="1" v="94363"/>
    </bk>
    <bk>
      <rc t="1" v="94364"/>
    </bk>
    <bk>
      <rc t="1" v="94365"/>
    </bk>
    <bk>
      <rc t="1" v="94366"/>
    </bk>
    <bk>
      <rc t="1" v="94367"/>
    </bk>
    <bk>
      <rc t="1" v="94368"/>
    </bk>
    <bk>
      <rc t="1" v="94369"/>
    </bk>
    <bk>
      <rc t="1" v="94370"/>
    </bk>
    <bk>
      <rc t="1" v="94371"/>
    </bk>
    <bk>
      <rc t="1" v="94372"/>
    </bk>
    <bk>
      <rc t="1" v="94373"/>
    </bk>
    <bk>
      <rc t="1" v="94374"/>
    </bk>
    <bk>
      <rc t="1" v="94375"/>
    </bk>
    <bk>
      <rc t="1" v="94376"/>
    </bk>
    <bk>
      <rc t="1" v="94377"/>
    </bk>
    <bk>
      <rc t="1" v="94378"/>
    </bk>
    <bk>
      <rc t="1" v="94379"/>
    </bk>
    <bk>
      <rc t="1" v="94380"/>
    </bk>
    <bk>
      <rc t="1" v="94381"/>
    </bk>
    <bk>
      <rc t="1" v="94382"/>
    </bk>
    <bk>
      <rc t="1" v="94383"/>
    </bk>
    <bk>
      <rc t="1" v="94384"/>
    </bk>
    <bk>
      <rc t="1" v="94385"/>
    </bk>
    <bk>
      <rc t="1" v="94386"/>
    </bk>
    <bk>
      <rc t="1" v="94387"/>
    </bk>
    <bk>
      <rc t="1" v="94388"/>
    </bk>
    <bk>
      <rc t="1" v="94389"/>
    </bk>
    <bk>
      <rc t="1" v="94390"/>
    </bk>
    <bk>
      <rc t="1" v="94391"/>
    </bk>
    <bk>
      <rc t="1" v="94392"/>
    </bk>
    <bk>
      <rc t="1" v="94393"/>
    </bk>
    <bk>
      <rc t="1" v="94394"/>
    </bk>
    <bk>
      <rc t="1" v="94395"/>
    </bk>
    <bk>
      <rc t="1" v="94396"/>
    </bk>
    <bk>
      <rc t="1" v="94397"/>
    </bk>
    <bk>
      <rc t="1" v="94398"/>
    </bk>
    <bk>
      <rc t="1" v="94399"/>
    </bk>
    <bk>
      <rc t="1" v="94400"/>
    </bk>
    <bk>
      <rc t="1" v="94401"/>
    </bk>
    <bk>
      <rc t="1" v="94402"/>
    </bk>
    <bk>
      <rc t="1" v="94403"/>
    </bk>
    <bk>
      <rc t="1" v="94404"/>
    </bk>
    <bk>
      <rc t="1" v="94405"/>
    </bk>
    <bk>
      <rc t="1" v="94406"/>
    </bk>
    <bk>
      <rc t="1" v="94407"/>
    </bk>
    <bk>
      <rc t="1" v="94408"/>
    </bk>
    <bk>
      <rc t="1" v="94409"/>
    </bk>
    <bk>
      <rc t="1" v="94410"/>
    </bk>
    <bk>
      <rc t="1" v="94411"/>
    </bk>
    <bk>
      <rc t="1" v="94412"/>
    </bk>
    <bk>
      <rc t="1" v="94413"/>
    </bk>
    <bk>
      <rc t="1" v="94414"/>
    </bk>
    <bk>
      <rc t="1" v="94415"/>
    </bk>
    <bk>
      <rc t="1" v="94416"/>
    </bk>
    <bk>
      <rc t="1" v="94417"/>
    </bk>
    <bk>
      <rc t="1" v="94418"/>
    </bk>
    <bk>
      <rc t="1" v="94419"/>
    </bk>
    <bk>
      <rc t="1" v="94420"/>
    </bk>
    <bk>
      <rc t="1" v="94421"/>
    </bk>
    <bk>
      <rc t="1" v="94422"/>
    </bk>
    <bk>
      <rc t="1" v="94423"/>
    </bk>
    <bk>
      <rc t="1" v="94424"/>
    </bk>
    <bk>
      <rc t="1" v="94425"/>
    </bk>
    <bk>
      <rc t="1" v="94426"/>
    </bk>
    <bk>
      <rc t="1" v="94427"/>
    </bk>
    <bk>
      <rc t="1" v="94428"/>
    </bk>
    <bk>
      <rc t="1" v="94429"/>
    </bk>
    <bk>
      <rc t="1" v="94430"/>
    </bk>
    <bk>
      <rc t="1" v="94431"/>
    </bk>
    <bk>
      <rc t="1" v="94432"/>
    </bk>
    <bk>
      <rc t="1" v="94433"/>
    </bk>
    <bk>
      <rc t="1" v="94434"/>
    </bk>
    <bk>
      <rc t="1" v="94435"/>
    </bk>
    <bk>
      <rc t="1" v="94436"/>
    </bk>
    <bk>
      <rc t="1" v="94437"/>
    </bk>
    <bk>
      <rc t="1" v="94438"/>
    </bk>
    <bk>
      <rc t="1" v="94439"/>
    </bk>
    <bk>
      <rc t="1" v="94440"/>
    </bk>
    <bk>
      <rc t="1" v="94441"/>
    </bk>
    <bk>
      <rc t="1" v="94442"/>
    </bk>
    <bk>
      <rc t="1" v="94443"/>
    </bk>
    <bk>
      <rc t="1" v="94444"/>
    </bk>
    <bk>
      <rc t="1" v="94445"/>
    </bk>
    <bk>
      <rc t="1" v="94446"/>
    </bk>
    <bk>
      <rc t="1" v="94447"/>
    </bk>
    <bk>
      <rc t="1" v="94448"/>
    </bk>
    <bk>
      <rc t="1" v="94449"/>
    </bk>
    <bk>
      <rc t="1" v="94450"/>
    </bk>
    <bk>
      <rc t="1" v="94451"/>
    </bk>
    <bk>
      <rc t="1" v="94452"/>
    </bk>
    <bk>
      <rc t="1" v="94453"/>
    </bk>
    <bk>
      <rc t="1" v="94454"/>
    </bk>
    <bk>
      <rc t="1" v="94455"/>
    </bk>
    <bk>
      <rc t="1" v="94456"/>
    </bk>
    <bk>
      <rc t="1" v="94457"/>
    </bk>
    <bk>
      <rc t="1" v="94458"/>
    </bk>
    <bk>
      <rc t="1" v="94459"/>
    </bk>
    <bk>
      <rc t="1" v="94460"/>
    </bk>
    <bk>
      <rc t="1" v="94461"/>
    </bk>
    <bk>
      <rc t="1" v="94462"/>
    </bk>
    <bk>
      <rc t="1" v="94463"/>
    </bk>
    <bk>
      <rc t="1" v="94464"/>
    </bk>
    <bk>
      <rc t="1" v="94465"/>
    </bk>
    <bk>
      <rc t="1" v="94466"/>
    </bk>
    <bk>
      <rc t="1" v="94467"/>
    </bk>
    <bk>
      <rc t="1" v="94468"/>
    </bk>
    <bk>
      <rc t="1" v="94469"/>
    </bk>
    <bk>
      <rc t="1" v="94470"/>
    </bk>
    <bk>
      <rc t="1" v="94471"/>
    </bk>
    <bk>
      <rc t="1" v="94472"/>
    </bk>
    <bk>
      <rc t="1" v="94473"/>
    </bk>
    <bk>
      <rc t="1" v="94474"/>
    </bk>
    <bk>
      <rc t="1" v="94475"/>
    </bk>
    <bk>
      <rc t="1" v="94476"/>
    </bk>
    <bk>
      <rc t="1" v="94477"/>
    </bk>
    <bk>
      <rc t="1" v="94478"/>
    </bk>
    <bk>
      <rc t="1" v="94479"/>
    </bk>
    <bk>
      <rc t="1" v="94480"/>
    </bk>
    <bk>
      <rc t="1" v="94481"/>
    </bk>
    <bk>
      <rc t="1" v="94482"/>
    </bk>
    <bk>
      <rc t="1" v="94483"/>
    </bk>
    <bk>
      <rc t="1" v="94484"/>
    </bk>
    <bk>
      <rc t="1" v="94485"/>
    </bk>
    <bk>
      <rc t="1" v="94486"/>
    </bk>
    <bk>
      <rc t="1" v="94487"/>
    </bk>
    <bk>
      <rc t="1" v="94488"/>
    </bk>
    <bk>
      <rc t="1" v="94489"/>
    </bk>
    <bk>
      <rc t="1" v="94490"/>
    </bk>
    <bk>
      <rc t="1" v="94491"/>
    </bk>
    <bk>
      <rc t="1" v="94492"/>
    </bk>
    <bk>
      <rc t="1" v="94493"/>
    </bk>
    <bk>
      <rc t="1" v="94494"/>
    </bk>
    <bk>
      <rc t="1" v="94495"/>
    </bk>
    <bk>
      <rc t="1" v="94496"/>
    </bk>
    <bk>
      <rc t="1" v="94497"/>
    </bk>
    <bk>
      <rc t="1" v="94498"/>
    </bk>
    <bk>
      <rc t="1" v="94499"/>
    </bk>
    <bk>
      <rc t="1" v="94500"/>
    </bk>
    <bk>
      <rc t="1" v="94501"/>
    </bk>
    <bk>
      <rc t="1" v="94502"/>
    </bk>
    <bk>
      <rc t="1" v="94503"/>
    </bk>
    <bk>
      <rc t="1" v="94504"/>
    </bk>
    <bk>
      <rc t="1" v="94505"/>
    </bk>
    <bk>
      <rc t="1" v="94506"/>
    </bk>
    <bk>
      <rc t="1" v="94507"/>
    </bk>
    <bk>
      <rc t="1" v="94508"/>
    </bk>
    <bk>
      <rc t="1" v="94509"/>
    </bk>
    <bk>
      <rc t="1" v="94510"/>
    </bk>
    <bk>
      <rc t="1" v="94511"/>
    </bk>
    <bk>
      <rc t="1" v="94512"/>
    </bk>
    <bk>
      <rc t="1" v="94513"/>
    </bk>
    <bk>
      <rc t="1" v="94514"/>
    </bk>
    <bk>
      <rc t="1" v="94515"/>
    </bk>
    <bk>
      <rc t="1" v="94516"/>
    </bk>
    <bk>
      <rc t="1" v="94517"/>
    </bk>
    <bk>
      <rc t="1" v="94518"/>
    </bk>
    <bk>
      <rc t="1" v="94519"/>
    </bk>
    <bk>
      <rc t="1" v="94520"/>
    </bk>
    <bk>
      <rc t="1" v="94521"/>
    </bk>
    <bk>
      <rc t="1" v="94522"/>
    </bk>
    <bk>
      <rc t="1" v="94523"/>
    </bk>
    <bk>
      <rc t="1" v="94524"/>
    </bk>
    <bk>
      <rc t="1" v="94525"/>
    </bk>
    <bk>
      <rc t="1" v="94526"/>
    </bk>
    <bk>
      <rc t="1" v="94527"/>
    </bk>
    <bk>
      <rc t="1" v="94528"/>
    </bk>
    <bk>
      <rc t="1" v="94529"/>
    </bk>
    <bk>
      <rc t="1" v="94530"/>
    </bk>
    <bk>
      <rc t="1" v="94531"/>
    </bk>
    <bk>
      <rc t="1" v="94532"/>
    </bk>
    <bk>
      <rc t="1" v="94533"/>
    </bk>
    <bk>
      <rc t="1" v="94534"/>
    </bk>
    <bk>
      <rc t="1" v="94535"/>
    </bk>
    <bk>
      <rc t="1" v="94536"/>
    </bk>
    <bk>
      <rc t="1" v="94537"/>
    </bk>
    <bk>
      <rc t="1" v="94538"/>
    </bk>
    <bk>
      <rc t="1" v="94539"/>
    </bk>
    <bk>
      <rc t="1" v="94540"/>
    </bk>
    <bk>
      <rc t="1" v="94541"/>
    </bk>
    <bk>
      <rc t="1" v="94542"/>
    </bk>
    <bk>
      <rc t="1" v="94543"/>
    </bk>
    <bk>
      <rc t="1" v="94544"/>
    </bk>
    <bk>
      <rc t="1" v="94545"/>
    </bk>
    <bk>
      <rc t="1" v="94546"/>
    </bk>
    <bk>
      <rc t="1" v="94547"/>
    </bk>
    <bk>
      <rc t="1" v="94548"/>
    </bk>
    <bk>
      <rc t="1" v="94549"/>
    </bk>
    <bk>
      <rc t="1" v="94550"/>
    </bk>
    <bk>
      <rc t="1" v="94551"/>
    </bk>
    <bk>
      <rc t="1" v="94552"/>
    </bk>
    <bk>
      <rc t="1" v="94553"/>
    </bk>
    <bk>
      <rc t="1" v="94554"/>
    </bk>
    <bk>
      <rc t="1" v="94555"/>
    </bk>
    <bk>
      <rc t="1" v="94556"/>
    </bk>
    <bk>
      <rc t="1" v="94557"/>
    </bk>
    <bk>
      <rc t="1" v="94558"/>
    </bk>
    <bk>
      <rc t="1" v="94559"/>
    </bk>
    <bk>
      <rc t="1" v="94560"/>
    </bk>
    <bk>
      <rc t="1" v="94561"/>
    </bk>
    <bk>
      <rc t="1" v="94562"/>
    </bk>
    <bk>
      <rc t="1" v="94563"/>
    </bk>
    <bk>
      <rc t="1" v="94564"/>
    </bk>
    <bk>
      <rc t="1" v="94565"/>
    </bk>
    <bk>
      <rc t="1" v="94566"/>
    </bk>
    <bk>
      <rc t="1" v="94567"/>
    </bk>
    <bk>
      <rc t="1" v="94568"/>
    </bk>
    <bk>
      <rc t="1" v="94569"/>
    </bk>
    <bk>
      <rc t="1" v="94570"/>
    </bk>
    <bk>
      <rc t="1" v="94571"/>
    </bk>
    <bk>
      <rc t="1" v="94572"/>
    </bk>
    <bk>
      <rc t="1" v="94573"/>
    </bk>
    <bk>
      <rc t="1" v="94574"/>
    </bk>
    <bk>
      <rc t="1" v="94575"/>
    </bk>
    <bk>
      <rc t="1" v="94576"/>
    </bk>
    <bk>
      <rc t="1" v="94577"/>
    </bk>
    <bk>
      <rc t="1" v="94578"/>
    </bk>
    <bk>
      <rc t="1" v="94579"/>
    </bk>
    <bk>
      <rc t="1" v="94580"/>
    </bk>
    <bk>
      <rc t="1" v="94581"/>
    </bk>
    <bk>
      <rc t="1" v="94582"/>
    </bk>
    <bk>
      <rc t="1" v="94583"/>
    </bk>
    <bk>
      <rc t="1" v="94584"/>
    </bk>
    <bk>
      <rc t="1" v="94585"/>
    </bk>
    <bk>
      <rc t="1" v="94586"/>
    </bk>
    <bk>
      <rc t="1" v="94587"/>
    </bk>
    <bk>
      <rc t="1" v="94588"/>
    </bk>
    <bk>
      <rc t="1" v="94589"/>
    </bk>
    <bk>
      <rc t="1" v="94590"/>
    </bk>
    <bk>
      <rc t="1" v="94591"/>
    </bk>
    <bk>
      <rc t="1" v="94592"/>
    </bk>
    <bk>
      <rc t="1" v="94593"/>
    </bk>
    <bk>
      <rc t="1" v="94594"/>
    </bk>
    <bk>
      <rc t="1" v="94595"/>
    </bk>
    <bk>
      <rc t="1" v="94596"/>
    </bk>
    <bk>
      <rc t="1" v="94597"/>
    </bk>
    <bk>
      <rc t="1" v="94598"/>
    </bk>
    <bk>
      <rc t="1" v="94599"/>
    </bk>
    <bk>
      <rc t="1" v="94600"/>
    </bk>
    <bk>
      <rc t="1" v="94601"/>
    </bk>
    <bk>
      <rc t="1" v="94602"/>
    </bk>
    <bk>
      <rc t="1" v="94603"/>
    </bk>
    <bk>
      <rc t="1" v="94604"/>
    </bk>
    <bk>
      <rc t="1" v="94605"/>
    </bk>
    <bk>
      <rc t="1" v="94606"/>
    </bk>
    <bk>
      <rc t="1" v="94607"/>
    </bk>
    <bk>
      <rc t="1" v="94608"/>
    </bk>
    <bk>
      <rc t="1" v="94609"/>
    </bk>
    <bk>
      <rc t="1" v="94610"/>
    </bk>
    <bk>
      <rc t="1" v="94611"/>
    </bk>
    <bk>
      <rc t="1" v="94612"/>
    </bk>
    <bk>
      <rc t="1" v="94613"/>
    </bk>
    <bk>
      <rc t="1" v="94614"/>
    </bk>
    <bk>
      <rc t="1" v="94615"/>
    </bk>
    <bk>
      <rc t="1" v="94616"/>
    </bk>
    <bk>
      <rc t="1" v="94617"/>
    </bk>
    <bk>
      <rc t="1" v="94618"/>
    </bk>
    <bk>
      <rc t="1" v="94619"/>
    </bk>
    <bk>
      <rc t="1" v="94620"/>
    </bk>
    <bk>
      <rc t="1" v="94621"/>
    </bk>
    <bk>
      <rc t="1" v="94622"/>
    </bk>
    <bk>
      <rc t="1" v="94623"/>
    </bk>
    <bk>
      <rc t="1" v="94624"/>
    </bk>
    <bk>
      <rc t="1" v="94625"/>
    </bk>
    <bk>
      <rc t="1" v="94626"/>
    </bk>
    <bk>
      <rc t="1" v="94627"/>
    </bk>
    <bk>
      <rc t="1" v="94628"/>
    </bk>
    <bk>
      <rc t="1" v="94629"/>
    </bk>
    <bk>
      <rc t="1" v="94630"/>
    </bk>
    <bk>
      <rc t="1" v="94631"/>
    </bk>
    <bk>
      <rc t="1" v="94632"/>
    </bk>
    <bk>
      <rc t="1" v="94633"/>
    </bk>
    <bk>
      <rc t="1" v="94634"/>
    </bk>
    <bk>
      <rc t="1" v="94635"/>
    </bk>
    <bk>
      <rc t="1" v="94636"/>
    </bk>
    <bk>
      <rc t="1" v="94637"/>
    </bk>
    <bk>
      <rc t="1" v="94638"/>
    </bk>
    <bk>
      <rc t="1" v="94639"/>
    </bk>
    <bk>
      <rc t="1" v="94640"/>
    </bk>
    <bk>
      <rc t="1" v="94641"/>
    </bk>
    <bk>
      <rc t="1" v="94642"/>
    </bk>
    <bk>
      <rc t="1" v="94643"/>
    </bk>
    <bk>
      <rc t="1" v="94644"/>
    </bk>
    <bk>
      <rc t="1" v="94645"/>
    </bk>
    <bk>
      <rc t="1" v="94646"/>
    </bk>
    <bk>
      <rc t="1" v="94647"/>
    </bk>
    <bk>
      <rc t="1" v="94648"/>
    </bk>
    <bk>
      <rc t="1" v="94649"/>
    </bk>
    <bk>
      <rc t="1" v="94650"/>
    </bk>
    <bk>
      <rc t="1" v="94651"/>
    </bk>
    <bk>
      <rc t="1" v="94652"/>
    </bk>
    <bk>
      <rc t="1" v="94653"/>
    </bk>
    <bk>
      <rc t="1" v="94654"/>
    </bk>
    <bk>
      <rc t="1" v="94655"/>
    </bk>
    <bk>
      <rc t="1" v="94656"/>
    </bk>
    <bk>
      <rc t="1" v="94657"/>
    </bk>
    <bk>
      <rc t="1" v="94658"/>
    </bk>
    <bk>
      <rc t="1" v="94659"/>
    </bk>
    <bk>
      <rc t="1" v="94660"/>
    </bk>
    <bk>
      <rc t="1" v="94661"/>
    </bk>
    <bk>
      <rc t="1" v="94662"/>
    </bk>
    <bk>
      <rc t="1" v="94663"/>
    </bk>
    <bk>
      <rc t="1" v="94664"/>
    </bk>
    <bk>
      <rc t="1" v="94665"/>
    </bk>
    <bk>
      <rc t="1" v="94666"/>
    </bk>
    <bk>
      <rc t="1" v="94667"/>
    </bk>
    <bk>
      <rc t="1" v="94668"/>
    </bk>
    <bk>
      <rc t="1" v="94669"/>
    </bk>
    <bk>
      <rc t="1" v="94670"/>
    </bk>
    <bk>
      <rc t="1" v="94671"/>
    </bk>
    <bk>
      <rc t="1" v="94672"/>
    </bk>
    <bk>
      <rc t="1" v="94673"/>
    </bk>
    <bk>
      <rc t="1" v="94674"/>
    </bk>
    <bk>
      <rc t="1" v="94675"/>
    </bk>
    <bk>
      <rc t="1" v="94676"/>
    </bk>
    <bk>
      <rc t="1" v="94677"/>
    </bk>
    <bk>
      <rc t="1" v="94678"/>
    </bk>
    <bk>
      <rc t="1" v="94679"/>
    </bk>
    <bk>
      <rc t="1" v="94680"/>
    </bk>
    <bk>
      <rc t="1" v="94681"/>
    </bk>
    <bk>
      <rc t="1" v="94682"/>
    </bk>
    <bk>
      <rc t="1" v="94683"/>
    </bk>
    <bk>
      <rc t="1" v="94684"/>
    </bk>
    <bk>
      <rc t="1" v="94685"/>
    </bk>
    <bk>
      <rc t="1" v="94686"/>
    </bk>
    <bk>
      <rc t="1" v="94687"/>
    </bk>
    <bk>
      <rc t="1" v="94688"/>
    </bk>
    <bk>
      <rc t="1" v="94689"/>
    </bk>
    <bk>
      <rc t="1" v="94690"/>
    </bk>
    <bk>
      <rc t="1" v="94691"/>
    </bk>
    <bk>
      <rc t="1" v="94692"/>
    </bk>
    <bk>
      <rc t="1" v="94693"/>
    </bk>
    <bk>
      <rc t="1" v="94694"/>
    </bk>
    <bk>
      <rc t="1" v="94695"/>
    </bk>
    <bk>
      <rc t="1" v="94696"/>
    </bk>
    <bk>
      <rc t="1" v="94697"/>
    </bk>
    <bk>
      <rc t="1" v="94698"/>
    </bk>
    <bk>
      <rc t="1" v="94699"/>
    </bk>
    <bk>
      <rc t="1" v="94700"/>
    </bk>
    <bk>
      <rc t="1" v="94701"/>
    </bk>
    <bk>
      <rc t="1" v="94702"/>
    </bk>
    <bk>
      <rc t="1" v="94703"/>
    </bk>
    <bk>
      <rc t="1" v="94704"/>
    </bk>
    <bk>
      <rc t="1" v="94705"/>
    </bk>
    <bk>
      <rc t="1" v="94706"/>
    </bk>
    <bk>
      <rc t="1" v="94707"/>
    </bk>
    <bk>
      <rc t="1" v="94708"/>
    </bk>
    <bk>
      <rc t="1" v="94709"/>
    </bk>
    <bk>
      <rc t="1" v="94710"/>
    </bk>
    <bk>
      <rc t="1" v="94711"/>
    </bk>
    <bk>
      <rc t="1" v="94712"/>
    </bk>
    <bk>
      <rc t="1" v="94713"/>
    </bk>
    <bk>
      <rc t="1" v="94714"/>
    </bk>
    <bk>
      <rc t="1" v="94715"/>
    </bk>
    <bk>
      <rc t="1" v="94716"/>
    </bk>
    <bk>
      <rc t="1" v="94717"/>
    </bk>
    <bk>
      <rc t="1" v="94718"/>
    </bk>
    <bk>
      <rc t="1" v="94719"/>
    </bk>
    <bk>
      <rc t="1" v="94720"/>
    </bk>
    <bk>
      <rc t="1" v="94721"/>
    </bk>
    <bk>
      <rc t="1" v="94722"/>
    </bk>
    <bk>
      <rc t="1" v="94723"/>
    </bk>
    <bk>
      <rc t="1" v="94724"/>
    </bk>
    <bk>
      <rc t="1" v="94725"/>
    </bk>
    <bk>
      <rc t="1" v="94726"/>
    </bk>
    <bk>
      <rc t="1" v="94727"/>
    </bk>
    <bk>
      <rc t="1" v="94728"/>
    </bk>
    <bk>
      <rc t="1" v="94729"/>
    </bk>
    <bk>
      <rc t="1" v="94730"/>
    </bk>
    <bk>
      <rc t="1" v="94731"/>
    </bk>
    <bk>
      <rc t="1" v="94732"/>
    </bk>
    <bk>
      <rc t="1" v="94733"/>
    </bk>
    <bk>
      <rc t="1" v="94734"/>
    </bk>
    <bk>
      <rc t="1" v="94735"/>
    </bk>
    <bk>
      <rc t="1" v="94736"/>
    </bk>
    <bk>
      <rc t="1" v="94737"/>
    </bk>
    <bk>
      <rc t="1" v="94738"/>
    </bk>
    <bk>
      <rc t="1" v="94739"/>
    </bk>
    <bk>
      <rc t="1" v="94740"/>
    </bk>
    <bk>
      <rc t="1" v="94741"/>
    </bk>
    <bk>
      <rc t="1" v="94742"/>
    </bk>
    <bk>
      <rc t="1" v="94743"/>
    </bk>
    <bk>
      <rc t="1" v="94744"/>
    </bk>
    <bk>
      <rc t="1" v="94745"/>
    </bk>
    <bk>
      <rc t="1" v="94746"/>
    </bk>
    <bk>
      <rc t="1" v="94747"/>
    </bk>
    <bk>
      <rc t="1" v="94748"/>
    </bk>
    <bk>
      <rc t="1" v="94749"/>
    </bk>
    <bk>
      <rc t="1" v="94750"/>
    </bk>
    <bk>
      <rc t="1" v="94751"/>
    </bk>
    <bk>
      <rc t="1" v="94752"/>
    </bk>
    <bk>
      <rc t="1" v="94753"/>
    </bk>
    <bk>
      <rc t="1" v="94754"/>
    </bk>
    <bk>
      <rc t="1" v="94755"/>
    </bk>
    <bk>
      <rc t="1" v="94756"/>
    </bk>
    <bk>
      <rc t="1" v="94757"/>
    </bk>
    <bk>
      <rc t="1" v="94758"/>
    </bk>
    <bk>
      <rc t="1" v="94759"/>
    </bk>
    <bk>
      <rc t="1" v="94760"/>
    </bk>
    <bk>
      <rc t="1" v="94761"/>
    </bk>
    <bk>
      <rc t="1" v="94762"/>
    </bk>
    <bk>
      <rc t="1" v="94763"/>
    </bk>
    <bk>
      <rc t="1" v="94764"/>
    </bk>
    <bk>
      <rc t="1" v="94765"/>
    </bk>
    <bk>
      <rc t="1" v="94766"/>
    </bk>
    <bk>
      <rc t="1" v="94767"/>
    </bk>
    <bk>
      <rc t="1" v="94768"/>
    </bk>
    <bk>
      <rc t="1" v="94769"/>
    </bk>
    <bk>
      <rc t="1" v="94770"/>
    </bk>
    <bk>
      <rc t="1" v="94771"/>
    </bk>
    <bk>
      <rc t="1" v="94772"/>
    </bk>
    <bk>
      <rc t="1" v="94773"/>
    </bk>
    <bk>
      <rc t="1" v="94774"/>
    </bk>
    <bk>
      <rc t="1" v="94775"/>
    </bk>
    <bk>
      <rc t="1" v="94776"/>
    </bk>
    <bk>
      <rc t="1" v="94777"/>
    </bk>
    <bk>
      <rc t="1" v="94778"/>
    </bk>
    <bk>
      <rc t="1" v="94779"/>
    </bk>
    <bk>
      <rc t="1" v="94780"/>
    </bk>
    <bk>
      <rc t="1" v="94781"/>
    </bk>
    <bk>
      <rc t="1" v="94782"/>
    </bk>
    <bk>
      <rc t="1" v="94783"/>
    </bk>
    <bk>
      <rc t="1" v="94784"/>
    </bk>
    <bk>
      <rc t="1" v="94785"/>
    </bk>
    <bk>
      <rc t="1" v="94786"/>
    </bk>
    <bk>
      <rc t="1" v="94787"/>
    </bk>
    <bk>
      <rc t="1" v="94788"/>
    </bk>
    <bk>
      <rc t="1" v="94789"/>
    </bk>
    <bk>
      <rc t="1" v="94790"/>
    </bk>
    <bk>
      <rc t="1" v="94791"/>
    </bk>
    <bk>
      <rc t="1" v="94792"/>
    </bk>
    <bk>
      <rc t="1" v="94793"/>
    </bk>
    <bk>
      <rc t="1" v="94794"/>
    </bk>
    <bk>
      <rc t="1" v="94795"/>
    </bk>
    <bk>
      <rc t="1" v="94796"/>
    </bk>
    <bk>
      <rc t="1" v="94797"/>
    </bk>
    <bk>
      <rc t="1" v="94798"/>
    </bk>
    <bk>
      <rc t="1" v="94799"/>
    </bk>
    <bk>
      <rc t="1" v="94800"/>
    </bk>
    <bk>
      <rc t="1" v="94801"/>
    </bk>
    <bk>
      <rc t="1" v="94802"/>
    </bk>
    <bk>
      <rc t="1" v="94803"/>
    </bk>
    <bk>
      <rc t="1" v="94804"/>
    </bk>
    <bk>
      <rc t="1" v="94805"/>
    </bk>
    <bk>
      <rc t="1" v="94806"/>
    </bk>
    <bk>
      <rc t="1" v="94807"/>
    </bk>
    <bk>
      <rc t="1" v="94808"/>
    </bk>
    <bk>
      <rc t="1" v="94809"/>
    </bk>
    <bk>
      <rc t="1" v="94810"/>
    </bk>
    <bk>
      <rc t="1" v="94811"/>
    </bk>
    <bk>
      <rc t="1" v="94812"/>
    </bk>
    <bk>
      <rc t="1" v="94813"/>
    </bk>
    <bk>
      <rc t="1" v="94814"/>
    </bk>
    <bk>
      <rc t="1" v="94815"/>
    </bk>
    <bk>
      <rc t="1" v="94816"/>
    </bk>
    <bk>
      <rc t="1" v="94817"/>
    </bk>
    <bk>
      <rc t="1" v="94818"/>
    </bk>
    <bk>
      <rc t="1" v="94819"/>
    </bk>
    <bk>
      <rc t="1" v="94820"/>
    </bk>
    <bk>
      <rc t="1" v="94821"/>
    </bk>
    <bk>
      <rc t="1" v="94822"/>
    </bk>
    <bk>
      <rc t="1" v="94823"/>
    </bk>
    <bk>
      <rc t="1" v="94824"/>
    </bk>
    <bk>
      <rc t="1" v="94825"/>
    </bk>
    <bk>
      <rc t="1" v="94826"/>
    </bk>
    <bk>
      <rc t="1" v="94827"/>
    </bk>
    <bk>
      <rc t="1" v="94828"/>
    </bk>
    <bk>
      <rc t="1" v="94829"/>
    </bk>
    <bk>
      <rc t="1" v="94830"/>
    </bk>
    <bk>
      <rc t="1" v="94831"/>
    </bk>
    <bk>
      <rc t="1" v="94832"/>
    </bk>
    <bk>
      <rc t="1" v="94833"/>
    </bk>
    <bk>
      <rc t="1" v="94834"/>
    </bk>
    <bk>
      <rc t="1" v="94835"/>
    </bk>
    <bk>
      <rc t="1" v="94836"/>
    </bk>
    <bk>
      <rc t="1" v="94837"/>
    </bk>
    <bk>
      <rc t="1" v="94838"/>
    </bk>
    <bk>
      <rc t="1" v="94839"/>
    </bk>
    <bk>
      <rc t="1" v="94840"/>
    </bk>
    <bk>
      <rc t="1" v="94841"/>
    </bk>
    <bk>
      <rc t="1" v="94842"/>
    </bk>
    <bk>
      <rc t="1" v="94843"/>
    </bk>
    <bk>
      <rc t="1" v="94844"/>
    </bk>
    <bk>
      <rc t="1" v="94845"/>
    </bk>
    <bk>
      <rc t="1" v="94846"/>
    </bk>
    <bk>
      <rc t="1" v="94847"/>
    </bk>
    <bk>
      <rc t="1" v="94848"/>
    </bk>
    <bk>
      <rc t="1" v="94849"/>
    </bk>
    <bk>
      <rc t="1" v="94850"/>
    </bk>
    <bk>
      <rc t="1" v="94851"/>
    </bk>
    <bk>
      <rc t="1" v="94852"/>
    </bk>
    <bk>
      <rc t="1" v="94853"/>
    </bk>
    <bk>
      <rc t="1" v="94854"/>
    </bk>
    <bk>
      <rc t="1" v="94855"/>
    </bk>
    <bk>
      <rc t="1" v="94856"/>
    </bk>
    <bk>
      <rc t="1" v="94857"/>
    </bk>
    <bk>
      <rc t="1" v="94858"/>
    </bk>
    <bk>
      <rc t="1" v="94859"/>
    </bk>
    <bk>
      <rc t="1" v="94860"/>
    </bk>
    <bk>
      <rc t="1" v="94861"/>
    </bk>
    <bk>
      <rc t="1" v="94862"/>
    </bk>
    <bk>
      <rc t="1" v="94863"/>
    </bk>
    <bk>
      <rc t="1" v="94864"/>
    </bk>
    <bk>
      <rc t="1" v="94865"/>
    </bk>
    <bk>
      <rc t="1" v="94866"/>
    </bk>
    <bk>
      <rc t="1" v="94867"/>
    </bk>
    <bk>
      <rc t="1" v="94868"/>
    </bk>
    <bk>
      <rc t="1" v="94869"/>
    </bk>
    <bk>
      <rc t="1" v="94870"/>
    </bk>
    <bk>
      <rc t="1" v="94871"/>
    </bk>
    <bk>
      <rc t="1" v="94872"/>
    </bk>
    <bk>
      <rc t="1" v="94873"/>
    </bk>
    <bk>
      <rc t="1" v="94874"/>
    </bk>
    <bk>
      <rc t="1" v="94875"/>
    </bk>
    <bk>
      <rc t="1" v="94876"/>
    </bk>
    <bk>
      <rc t="1" v="94877"/>
    </bk>
    <bk>
      <rc t="1" v="94878"/>
    </bk>
    <bk>
      <rc t="1" v="94879"/>
    </bk>
    <bk>
      <rc t="1" v="94880"/>
    </bk>
    <bk>
      <rc t="1" v="94881"/>
    </bk>
    <bk>
      <rc t="1" v="94882"/>
    </bk>
    <bk>
      <rc t="1" v="94883"/>
    </bk>
    <bk>
      <rc t="1" v="94884"/>
    </bk>
    <bk>
      <rc t="1" v="94885"/>
    </bk>
    <bk>
      <rc t="1" v="94886"/>
    </bk>
    <bk>
      <rc t="1" v="94887"/>
    </bk>
    <bk>
      <rc t="1" v="94888"/>
    </bk>
    <bk>
      <rc t="1" v="94889"/>
    </bk>
    <bk>
      <rc t="1" v="94890"/>
    </bk>
    <bk>
      <rc t="1" v="94891"/>
    </bk>
    <bk>
      <rc t="1" v="94892"/>
    </bk>
    <bk>
      <rc t="1" v="94893"/>
    </bk>
    <bk>
      <rc t="1" v="94894"/>
    </bk>
    <bk>
      <rc t="1" v="94895"/>
    </bk>
    <bk>
      <rc t="1" v="94896"/>
    </bk>
    <bk>
      <rc t="1" v="94897"/>
    </bk>
    <bk>
      <rc t="1" v="94898"/>
    </bk>
    <bk>
      <rc t="1" v="94899"/>
    </bk>
    <bk>
      <rc t="1" v="94900"/>
    </bk>
    <bk>
      <rc t="1" v="94901"/>
    </bk>
    <bk>
      <rc t="1" v="94902"/>
    </bk>
    <bk>
      <rc t="1" v="94903"/>
    </bk>
    <bk>
      <rc t="1" v="94904"/>
    </bk>
    <bk>
      <rc t="1" v="94905"/>
    </bk>
    <bk>
      <rc t="1" v="94906"/>
    </bk>
    <bk>
      <rc t="1" v="94907"/>
    </bk>
    <bk>
      <rc t="1" v="94908"/>
    </bk>
    <bk>
      <rc t="1" v="94909"/>
    </bk>
    <bk>
      <rc t="1" v="94910"/>
    </bk>
    <bk>
      <rc t="1" v="94911"/>
    </bk>
    <bk>
      <rc t="1" v="94912"/>
    </bk>
    <bk>
      <rc t="1" v="94913"/>
    </bk>
    <bk>
      <rc t="1" v="94914"/>
    </bk>
    <bk>
      <rc t="1" v="94915"/>
    </bk>
    <bk>
      <rc t="1" v="94916"/>
    </bk>
    <bk>
      <rc t="1" v="94917"/>
    </bk>
    <bk>
      <rc t="1" v="94918"/>
    </bk>
    <bk>
      <rc t="1" v="94919"/>
    </bk>
    <bk>
      <rc t="1" v="94920"/>
    </bk>
    <bk>
      <rc t="1" v="94921"/>
    </bk>
    <bk>
      <rc t="1" v="94922"/>
    </bk>
    <bk>
      <rc t="1" v="94923"/>
    </bk>
    <bk>
      <rc t="1" v="94924"/>
    </bk>
    <bk>
      <rc t="1" v="94925"/>
    </bk>
    <bk>
      <rc t="1" v="94926"/>
    </bk>
    <bk>
      <rc t="1" v="94927"/>
    </bk>
    <bk>
      <rc t="1" v="94928"/>
    </bk>
    <bk>
      <rc t="1" v="94929"/>
    </bk>
    <bk>
      <rc t="1" v="94930"/>
    </bk>
    <bk>
      <rc t="1" v="94931"/>
    </bk>
    <bk>
      <rc t="1" v="94932"/>
    </bk>
    <bk>
      <rc t="1" v="94933"/>
    </bk>
    <bk>
      <rc t="1" v="94934"/>
    </bk>
    <bk>
      <rc t="1" v="94935"/>
    </bk>
    <bk>
      <rc t="1" v="94936"/>
    </bk>
    <bk>
      <rc t="1" v="94937"/>
    </bk>
    <bk>
      <rc t="1" v="94938"/>
    </bk>
    <bk>
      <rc t="1" v="94939"/>
    </bk>
    <bk>
      <rc t="1" v="94940"/>
    </bk>
    <bk>
      <rc t="1" v="94941"/>
    </bk>
    <bk>
      <rc t="1" v="94942"/>
    </bk>
    <bk>
      <rc t="1" v="94943"/>
    </bk>
    <bk>
      <rc t="1" v="94944"/>
    </bk>
    <bk>
      <rc t="1" v="94945"/>
    </bk>
    <bk>
      <rc t="1" v="94946"/>
    </bk>
    <bk>
      <rc t="1" v="94947"/>
    </bk>
    <bk>
      <rc t="1" v="94948"/>
    </bk>
    <bk>
      <rc t="1" v="94949"/>
    </bk>
    <bk>
      <rc t="1" v="94950"/>
    </bk>
    <bk>
      <rc t="1" v="94951"/>
    </bk>
    <bk>
      <rc t="1" v="94952"/>
    </bk>
    <bk>
      <rc t="1" v="94953"/>
    </bk>
    <bk>
      <rc t="1" v="94954"/>
    </bk>
    <bk>
      <rc t="1" v="94955"/>
    </bk>
    <bk>
      <rc t="1" v="94956"/>
    </bk>
    <bk>
      <rc t="1" v="94957"/>
    </bk>
    <bk>
      <rc t="1" v="94958"/>
    </bk>
    <bk>
      <rc t="1" v="94959"/>
    </bk>
    <bk>
      <rc t="1" v="94960"/>
    </bk>
    <bk>
      <rc t="1" v="94961"/>
    </bk>
    <bk>
      <rc t="1" v="94962"/>
    </bk>
    <bk>
      <rc t="1" v="94963"/>
    </bk>
    <bk>
      <rc t="1" v="94964"/>
    </bk>
    <bk>
      <rc t="1" v="94965"/>
    </bk>
    <bk>
      <rc t="1" v="94966"/>
    </bk>
    <bk>
      <rc t="1" v="94967"/>
    </bk>
    <bk>
      <rc t="1" v="94968"/>
    </bk>
    <bk>
      <rc t="1" v="94969"/>
    </bk>
    <bk>
      <rc t="1" v="94970"/>
    </bk>
    <bk>
      <rc t="1" v="94971"/>
    </bk>
    <bk>
      <rc t="1" v="94972"/>
    </bk>
    <bk>
      <rc t="1" v="94973"/>
    </bk>
    <bk>
      <rc t="1" v="94974"/>
    </bk>
    <bk>
      <rc t="1" v="94975"/>
    </bk>
    <bk>
      <rc t="1" v="94976"/>
    </bk>
    <bk>
      <rc t="1" v="94977"/>
    </bk>
    <bk>
      <rc t="1" v="94978"/>
    </bk>
    <bk>
      <rc t="1" v="94979"/>
    </bk>
    <bk>
      <rc t="1" v="94980"/>
    </bk>
    <bk>
      <rc t="1" v="94981"/>
    </bk>
    <bk>
      <rc t="1" v="94982"/>
    </bk>
    <bk>
      <rc t="1" v="94983"/>
    </bk>
    <bk>
      <rc t="1" v="94984"/>
    </bk>
    <bk>
      <rc t="1" v="94985"/>
    </bk>
    <bk>
      <rc t="1" v="94986"/>
    </bk>
    <bk>
      <rc t="1" v="94987"/>
    </bk>
    <bk>
      <rc t="1" v="94988"/>
    </bk>
    <bk>
      <rc t="1" v="94989"/>
    </bk>
    <bk>
      <rc t="1" v="94990"/>
    </bk>
    <bk>
      <rc t="1" v="94991"/>
    </bk>
    <bk>
      <rc t="1" v="94992"/>
    </bk>
    <bk>
      <rc t="1" v="94993"/>
    </bk>
    <bk>
      <rc t="1" v="94994"/>
    </bk>
    <bk>
      <rc t="1" v="94995"/>
    </bk>
    <bk>
      <rc t="1" v="94996"/>
    </bk>
    <bk>
      <rc t="1" v="94997"/>
    </bk>
    <bk>
      <rc t="1" v="94998"/>
    </bk>
    <bk>
      <rc t="1" v="94999"/>
    </bk>
    <bk>
      <rc t="1" v="95000"/>
    </bk>
    <bk>
      <rc t="1" v="95001"/>
    </bk>
    <bk>
      <rc t="1" v="95002"/>
    </bk>
    <bk>
      <rc t="1" v="95003"/>
    </bk>
    <bk>
      <rc t="1" v="95004"/>
    </bk>
    <bk>
      <rc t="1" v="95005"/>
    </bk>
    <bk>
      <rc t="1" v="95006"/>
    </bk>
    <bk>
      <rc t="1" v="95007"/>
    </bk>
    <bk>
      <rc t="1" v="95008"/>
    </bk>
    <bk>
      <rc t="1" v="95009"/>
    </bk>
    <bk>
      <rc t="1" v="95010"/>
    </bk>
    <bk>
      <rc t="1" v="95011"/>
    </bk>
    <bk>
      <rc t="1" v="95012"/>
    </bk>
    <bk>
      <rc t="1" v="95013"/>
    </bk>
    <bk>
      <rc t="1" v="95014"/>
    </bk>
    <bk>
      <rc t="1" v="95015"/>
    </bk>
    <bk>
      <rc t="1" v="95016"/>
    </bk>
    <bk>
      <rc t="1" v="95017"/>
    </bk>
    <bk>
      <rc t="1" v="95018"/>
    </bk>
    <bk>
      <rc t="1" v="95019"/>
    </bk>
    <bk>
      <rc t="1" v="95020"/>
    </bk>
    <bk>
      <rc t="1" v="95021"/>
    </bk>
    <bk>
      <rc t="1" v="95022"/>
    </bk>
    <bk>
      <rc t="1" v="95023"/>
    </bk>
    <bk>
      <rc t="1" v="95024"/>
    </bk>
    <bk>
      <rc t="1" v="95025"/>
    </bk>
    <bk>
      <rc t="1" v="95026"/>
    </bk>
    <bk>
      <rc t="1" v="95027"/>
    </bk>
    <bk>
      <rc t="1" v="95028"/>
    </bk>
    <bk>
      <rc t="1" v="95029"/>
    </bk>
    <bk>
      <rc t="1" v="95030"/>
    </bk>
    <bk>
      <rc t="1" v="95031"/>
    </bk>
    <bk>
      <rc t="1" v="95032"/>
    </bk>
    <bk>
      <rc t="1" v="95033"/>
    </bk>
    <bk>
      <rc t="1" v="95034"/>
    </bk>
    <bk>
      <rc t="1" v="95035"/>
    </bk>
    <bk>
      <rc t="1" v="95036"/>
    </bk>
    <bk>
      <rc t="1" v="95037"/>
    </bk>
    <bk>
      <rc t="1" v="95038"/>
    </bk>
    <bk>
      <rc t="1" v="95039"/>
    </bk>
    <bk>
      <rc t="1" v="95040"/>
    </bk>
    <bk>
      <rc t="1" v="95041"/>
    </bk>
    <bk>
      <rc t="1" v="95042"/>
    </bk>
    <bk>
      <rc t="1" v="95043"/>
    </bk>
    <bk>
      <rc t="1" v="95044"/>
    </bk>
    <bk>
      <rc t="1" v="95045"/>
    </bk>
    <bk>
      <rc t="1" v="95046"/>
    </bk>
    <bk>
      <rc t="1" v="95047"/>
    </bk>
    <bk>
      <rc t="1" v="95048"/>
    </bk>
    <bk>
      <rc t="1" v="95049"/>
    </bk>
    <bk>
      <rc t="1" v="95050"/>
    </bk>
    <bk>
      <rc t="1" v="95051"/>
    </bk>
    <bk>
      <rc t="1" v="95052"/>
    </bk>
    <bk>
      <rc t="1" v="95053"/>
    </bk>
    <bk>
      <rc t="1" v="95054"/>
    </bk>
    <bk>
      <rc t="1" v="95055"/>
    </bk>
    <bk>
      <rc t="1" v="95056"/>
    </bk>
    <bk>
      <rc t="1" v="95057"/>
    </bk>
    <bk>
      <rc t="1" v="95058"/>
    </bk>
    <bk>
      <rc t="1" v="95059"/>
    </bk>
    <bk>
      <rc t="1" v="95060"/>
    </bk>
    <bk>
      <rc t="1" v="95061"/>
    </bk>
    <bk>
      <rc t="1" v="95062"/>
    </bk>
    <bk>
      <rc t="1" v="95063"/>
    </bk>
    <bk>
      <rc t="1" v="95064"/>
    </bk>
    <bk>
      <rc t="1" v="95065"/>
    </bk>
    <bk>
      <rc t="1" v="95066"/>
    </bk>
    <bk>
      <rc t="1" v="95067"/>
    </bk>
    <bk>
      <rc t="1" v="95068"/>
    </bk>
    <bk>
      <rc t="1" v="95069"/>
    </bk>
    <bk>
      <rc t="1" v="95070"/>
    </bk>
    <bk>
      <rc t="1" v="95071"/>
    </bk>
    <bk>
      <rc t="1" v="95072"/>
    </bk>
    <bk>
      <rc t="1" v="95073"/>
    </bk>
    <bk>
      <rc t="1" v="95074"/>
    </bk>
    <bk>
      <rc t="1" v="95075"/>
    </bk>
    <bk>
      <rc t="1" v="95076"/>
    </bk>
    <bk>
      <rc t="1" v="95077"/>
    </bk>
    <bk>
      <rc t="1" v="95078"/>
    </bk>
    <bk>
      <rc t="1" v="95079"/>
    </bk>
    <bk>
      <rc t="1" v="95080"/>
    </bk>
    <bk>
      <rc t="1" v="95081"/>
    </bk>
    <bk>
      <rc t="1" v="95082"/>
    </bk>
    <bk>
      <rc t="1" v="95083"/>
    </bk>
    <bk>
      <rc t="1" v="95084"/>
    </bk>
    <bk>
      <rc t="1" v="95085"/>
    </bk>
    <bk>
      <rc t="1" v="95086"/>
    </bk>
    <bk>
      <rc t="1" v="95087"/>
    </bk>
    <bk>
      <rc t="1" v="95088"/>
    </bk>
    <bk>
      <rc t="1" v="95089"/>
    </bk>
    <bk>
      <rc t="1" v="95090"/>
    </bk>
    <bk>
      <rc t="1" v="95091"/>
    </bk>
    <bk>
      <rc t="1" v="95092"/>
    </bk>
    <bk>
      <rc t="1" v="95093"/>
    </bk>
    <bk>
      <rc t="1" v="95094"/>
    </bk>
    <bk>
      <rc t="1" v="95095"/>
    </bk>
    <bk>
      <rc t="1" v="95096"/>
    </bk>
    <bk>
      <rc t="1" v="95097"/>
    </bk>
    <bk>
      <rc t="1" v="95098"/>
    </bk>
    <bk>
      <rc t="1" v="95099"/>
    </bk>
    <bk>
      <rc t="1" v="95100"/>
    </bk>
    <bk>
      <rc t="1" v="95101"/>
    </bk>
    <bk>
      <rc t="1" v="95102"/>
    </bk>
    <bk>
      <rc t="1" v="95103"/>
    </bk>
    <bk>
      <rc t="1" v="95104"/>
    </bk>
    <bk>
      <rc t="1" v="95105"/>
    </bk>
    <bk>
      <rc t="1" v="95106"/>
    </bk>
    <bk>
      <rc t="1" v="95107"/>
    </bk>
    <bk>
      <rc t="1" v="95108"/>
    </bk>
    <bk>
      <rc t="1" v="95109"/>
    </bk>
    <bk>
      <rc t="1" v="95110"/>
    </bk>
    <bk>
      <rc t="1" v="95111"/>
    </bk>
    <bk>
      <rc t="1" v="95112"/>
    </bk>
    <bk>
      <rc t="1" v="95113"/>
    </bk>
    <bk>
      <rc t="1" v="95114"/>
    </bk>
    <bk>
      <rc t="1" v="95115"/>
    </bk>
    <bk>
      <rc t="1" v="95116"/>
    </bk>
    <bk>
      <rc t="1" v="95117"/>
    </bk>
    <bk>
      <rc t="1" v="95118"/>
    </bk>
    <bk>
      <rc t="1" v="95119"/>
    </bk>
    <bk>
      <rc t="1" v="95120"/>
    </bk>
    <bk>
      <rc t="1" v="95121"/>
    </bk>
    <bk>
      <rc t="1" v="95122"/>
    </bk>
    <bk>
      <rc t="1" v="95123"/>
    </bk>
    <bk>
      <rc t="1" v="95124"/>
    </bk>
    <bk>
      <rc t="1" v="95125"/>
    </bk>
    <bk>
      <rc t="1" v="95126"/>
    </bk>
    <bk>
      <rc t="1" v="95127"/>
    </bk>
    <bk>
      <rc t="1" v="95128"/>
    </bk>
    <bk>
      <rc t="1" v="95129"/>
    </bk>
    <bk>
      <rc t="1" v="95130"/>
    </bk>
    <bk>
      <rc t="1" v="95131"/>
    </bk>
    <bk>
      <rc t="1" v="95132"/>
    </bk>
    <bk>
      <rc t="1" v="95133"/>
    </bk>
    <bk>
      <rc t="1" v="95134"/>
    </bk>
    <bk>
      <rc t="1" v="95135"/>
    </bk>
    <bk>
      <rc t="1" v="95136"/>
    </bk>
    <bk>
      <rc t="1" v="95137"/>
    </bk>
    <bk>
      <rc t="1" v="95138"/>
    </bk>
    <bk>
      <rc t="1" v="95139"/>
    </bk>
    <bk>
      <rc t="1" v="95140"/>
    </bk>
    <bk>
      <rc t="1" v="95141"/>
    </bk>
    <bk>
      <rc t="1" v="95142"/>
    </bk>
    <bk>
      <rc t="1" v="95143"/>
    </bk>
    <bk>
      <rc t="1" v="95144"/>
    </bk>
    <bk>
      <rc t="1" v="95145"/>
    </bk>
    <bk>
      <rc t="1" v="95146"/>
    </bk>
    <bk>
      <rc t="1" v="95147"/>
    </bk>
    <bk>
      <rc t="1" v="95148"/>
    </bk>
    <bk>
      <rc t="1" v="95149"/>
    </bk>
    <bk>
      <rc t="1" v="95150"/>
    </bk>
    <bk>
      <rc t="1" v="95151"/>
    </bk>
    <bk>
      <rc t="1" v="95152"/>
    </bk>
    <bk>
      <rc t="1" v="95153"/>
    </bk>
    <bk>
      <rc t="1" v="95154"/>
    </bk>
    <bk>
      <rc t="1" v="95155"/>
    </bk>
    <bk>
      <rc t="1" v="95156"/>
    </bk>
    <bk>
      <rc t="1" v="95157"/>
    </bk>
    <bk>
      <rc t="1" v="95158"/>
    </bk>
    <bk>
      <rc t="1" v="95159"/>
    </bk>
    <bk>
      <rc t="1" v="95160"/>
    </bk>
    <bk>
      <rc t="1" v="95161"/>
    </bk>
    <bk>
      <rc t="1" v="95162"/>
    </bk>
    <bk>
      <rc t="1" v="95163"/>
    </bk>
    <bk>
      <rc t="1" v="95164"/>
    </bk>
    <bk>
      <rc t="1" v="95165"/>
    </bk>
    <bk>
      <rc t="1" v="95166"/>
    </bk>
    <bk>
      <rc t="1" v="95167"/>
    </bk>
    <bk>
      <rc t="1" v="95168"/>
    </bk>
    <bk>
      <rc t="1" v="95169"/>
    </bk>
    <bk>
      <rc t="1" v="95170"/>
    </bk>
    <bk>
      <rc t="1" v="95171"/>
    </bk>
    <bk>
      <rc t="1" v="95172"/>
    </bk>
    <bk>
      <rc t="1" v="95173"/>
    </bk>
    <bk>
      <rc t="1" v="95174"/>
    </bk>
    <bk>
      <rc t="1" v="95175"/>
    </bk>
    <bk>
      <rc t="1" v="95176"/>
    </bk>
    <bk>
      <rc t="1" v="95177"/>
    </bk>
    <bk>
      <rc t="1" v="95178"/>
    </bk>
    <bk>
      <rc t="1" v="95179"/>
    </bk>
    <bk>
      <rc t="1" v="95180"/>
    </bk>
    <bk>
      <rc t="1" v="95181"/>
    </bk>
    <bk>
      <rc t="1" v="95182"/>
    </bk>
    <bk>
      <rc t="1" v="95183"/>
    </bk>
    <bk>
      <rc t="1" v="95184"/>
    </bk>
    <bk>
      <rc t="1" v="95185"/>
    </bk>
    <bk>
      <rc t="1" v="95186"/>
    </bk>
    <bk>
      <rc t="1" v="95187"/>
    </bk>
    <bk>
      <rc t="1" v="95188"/>
    </bk>
    <bk>
      <rc t="1" v="95189"/>
    </bk>
    <bk>
      <rc t="1" v="95190"/>
    </bk>
    <bk>
      <rc t="1" v="95191"/>
    </bk>
    <bk>
      <rc t="1" v="95192"/>
    </bk>
    <bk>
      <rc t="1" v="95193"/>
    </bk>
    <bk>
      <rc t="1" v="95194"/>
    </bk>
    <bk>
      <rc t="1" v="95195"/>
    </bk>
    <bk>
      <rc t="1" v="95196"/>
    </bk>
    <bk>
      <rc t="1" v="95197"/>
    </bk>
    <bk>
      <rc t="1" v="95198"/>
    </bk>
    <bk>
      <rc t="1" v="95199"/>
    </bk>
    <bk>
      <rc t="1" v="95200"/>
    </bk>
    <bk>
      <rc t="1" v="95201"/>
    </bk>
    <bk>
      <rc t="1" v="95202"/>
    </bk>
    <bk>
      <rc t="1" v="95203"/>
    </bk>
    <bk>
      <rc t="1" v="95204"/>
    </bk>
    <bk>
      <rc t="1" v="95205"/>
    </bk>
    <bk>
      <rc t="1" v="95206"/>
    </bk>
    <bk>
      <rc t="1" v="95207"/>
    </bk>
    <bk>
      <rc t="1" v="95208"/>
    </bk>
    <bk>
      <rc t="1" v="95209"/>
    </bk>
    <bk>
      <rc t="1" v="95210"/>
    </bk>
    <bk>
      <rc t="1" v="95211"/>
    </bk>
    <bk>
      <rc t="1" v="95212"/>
    </bk>
    <bk>
      <rc t="1" v="95213"/>
    </bk>
    <bk>
      <rc t="1" v="95214"/>
    </bk>
    <bk>
      <rc t="1" v="95215"/>
    </bk>
    <bk>
      <rc t="1" v="95216"/>
    </bk>
    <bk>
      <rc t="1" v="95217"/>
    </bk>
    <bk>
      <rc t="1" v="95218"/>
    </bk>
    <bk>
      <rc t="1" v="95219"/>
    </bk>
    <bk>
      <rc t="1" v="95220"/>
    </bk>
    <bk>
      <rc t="1" v="95221"/>
    </bk>
    <bk>
      <rc t="1" v="95222"/>
    </bk>
    <bk>
      <rc t="1" v="95223"/>
    </bk>
    <bk>
      <rc t="1" v="95224"/>
    </bk>
    <bk>
      <rc t="1" v="95225"/>
    </bk>
    <bk>
      <rc t="1" v="95226"/>
    </bk>
    <bk>
      <rc t="1" v="95227"/>
    </bk>
    <bk>
      <rc t="1" v="95228"/>
    </bk>
    <bk>
      <rc t="1" v="95229"/>
    </bk>
    <bk>
      <rc t="1" v="95230"/>
    </bk>
    <bk>
      <rc t="1" v="95231"/>
    </bk>
    <bk>
      <rc t="1" v="95232"/>
    </bk>
    <bk>
      <rc t="1" v="95233"/>
    </bk>
    <bk>
      <rc t="1" v="95234"/>
    </bk>
    <bk>
      <rc t="1" v="95235"/>
    </bk>
    <bk>
      <rc t="1" v="95236"/>
    </bk>
    <bk>
      <rc t="1" v="95237"/>
    </bk>
    <bk>
      <rc t="1" v="95238"/>
    </bk>
    <bk>
      <rc t="1" v="95239"/>
    </bk>
    <bk>
      <rc t="1" v="95240"/>
    </bk>
    <bk>
      <rc t="1" v="95241"/>
    </bk>
    <bk>
      <rc t="1" v="95242"/>
    </bk>
    <bk>
      <rc t="1" v="95243"/>
    </bk>
    <bk>
      <rc t="1" v="95244"/>
    </bk>
    <bk>
      <rc t="1" v="95245"/>
    </bk>
    <bk>
      <rc t="1" v="95246"/>
    </bk>
    <bk>
      <rc t="1" v="95247"/>
    </bk>
    <bk>
      <rc t="1" v="95248"/>
    </bk>
    <bk>
      <rc t="1" v="95249"/>
    </bk>
    <bk>
      <rc t="1" v="95250"/>
    </bk>
    <bk>
      <rc t="1" v="95251"/>
    </bk>
    <bk>
      <rc t="1" v="95252"/>
    </bk>
    <bk>
      <rc t="1" v="95253"/>
    </bk>
    <bk>
      <rc t="1" v="95254"/>
    </bk>
    <bk>
      <rc t="1" v="95255"/>
    </bk>
    <bk>
      <rc t="1" v="95256"/>
    </bk>
    <bk>
      <rc t="1" v="95257"/>
    </bk>
    <bk>
      <rc t="1" v="95258"/>
    </bk>
    <bk>
      <rc t="1" v="95259"/>
    </bk>
    <bk>
      <rc t="1" v="95260"/>
    </bk>
    <bk>
      <rc t="1" v="95261"/>
    </bk>
    <bk>
      <rc t="1" v="95262"/>
    </bk>
    <bk>
      <rc t="1" v="95263"/>
    </bk>
    <bk>
      <rc t="1" v="95264"/>
    </bk>
    <bk>
      <rc t="1" v="95265"/>
    </bk>
    <bk>
      <rc t="1" v="95266"/>
    </bk>
    <bk>
      <rc t="1" v="95267"/>
    </bk>
    <bk>
      <rc t="1" v="95268"/>
    </bk>
    <bk>
      <rc t="1" v="95269"/>
    </bk>
    <bk>
      <rc t="1" v="95270"/>
    </bk>
    <bk>
      <rc t="1" v="95271"/>
    </bk>
    <bk>
      <rc t="1" v="95272"/>
    </bk>
    <bk>
      <rc t="1" v="95273"/>
    </bk>
    <bk>
      <rc t="1" v="95274"/>
    </bk>
    <bk>
      <rc t="1" v="95275"/>
    </bk>
    <bk>
      <rc t="1" v="95276"/>
    </bk>
    <bk>
      <rc t="1" v="95277"/>
    </bk>
    <bk>
      <rc t="1" v="95278"/>
    </bk>
    <bk>
      <rc t="1" v="95279"/>
    </bk>
    <bk>
      <rc t="1" v="95280"/>
    </bk>
    <bk>
      <rc t="1" v="95281"/>
    </bk>
    <bk>
      <rc t="1" v="95282"/>
    </bk>
    <bk>
      <rc t="1" v="95283"/>
    </bk>
    <bk>
      <rc t="1" v="95284"/>
    </bk>
    <bk>
      <rc t="1" v="95285"/>
    </bk>
    <bk>
      <rc t="1" v="95286"/>
    </bk>
    <bk>
      <rc t="1" v="95287"/>
    </bk>
    <bk>
      <rc t="1" v="95288"/>
    </bk>
    <bk>
      <rc t="1" v="95289"/>
    </bk>
    <bk>
      <rc t="1" v="95290"/>
    </bk>
    <bk>
      <rc t="1" v="95291"/>
    </bk>
    <bk>
      <rc t="1" v="95292"/>
    </bk>
    <bk>
      <rc t="1" v="95293"/>
    </bk>
    <bk>
      <rc t="1" v="95294"/>
    </bk>
    <bk>
      <rc t="1" v="95295"/>
    </bk>
    <bk>
      <rc t="1" v="95296"/>
    </bk>
    <bk>
      <rc t="1" v="95297"/>
    </bk>
    <bk>
      <rc t="1" v="95298"/>
    </bk>
    <bk>
      <rc t="1" v="95299"/>
    </bk>
    <bk>
      <rc t="1" v="95300"/>
    </bk>
    <bk>
      <rc t="1" v="95301"/>
    </bk>
    <bk>
      <rc t="1" v="95302"/>
    </bk>
    <bk>
      <rc t="1" v="95303"/>
    </bk>
    <bk>
      <rc t="1" v="95304"/>
    </bk>
    <bk>
      <rc t="1" v="95305"/>
    </bk>
    <bk>
      <rc t="1" v="95306"/>
    </bk>
    <bk>
      <rc t="1" v="95307"/>
    </bk>
    <bk>
      <rc t="1" v="95308"/>
    </bk>
    <bk>
      <rc t="1" v="95309"/>
    </bk>
    <bk>
      <rc t="1" v="95310"/>
    </bk>
    <bk>
      <rc t="1" v="95311"/>
    </bk>
    <bk>
      <rc t="1" v="95312"/>
    </bk>
    <bk>
      <rc t="1" v="95313"/>
    </bk>
    <bk>
      <rc t="1" v="95314"/>
    </bk>
    <bk>
      <rc t="1" v="95315"/>
    </bk>
    <bk>
      <rc t="1" v="95316"/>
    </bk>
    <bk>
      <rc t="1" v="95317"/>
    </bk>
    <bk>
      <rc t="1" v="95318"/>
    </bk>
    <bk>
      <rc t="1" v="95319"/>
    </bk>
    <bk>
      <rc t="1" v="95320"/>
    </bk>
    <bk>
      <rc t="1" v="95321"/>
    </bk>
    <bk>
      <rc t="1" v="95322"/>
    </bk>
    <bk>
      <rc t="1" v="95323"/>
    </bk>
    <bk>
      <rc t="1" v="95324"/>
    </bk>
    <bk>
      <rc t="1" v="95325"/>
    </bk>
    <bk>
      <rc t="1" v="95326"/>
    </bk>
    <bk>
      <rc t="1" v="95327"/>
    </bk>
    <bk>
      <rc t="1" v="95328"/>
    </bk>
    <bk>
      <rc t="1" v="95329"/>
    </bk>
    <bk>
      <rc t="1" v="95330"/>
    </bk>
    <bk>
      <rc t="1" v="95331"/>
    </bk>
    <bk>
      <rc t="1" v="95332"/>
    </bk>
    <bk>
      <rc t="1" v="95333"/>
    </bk>
    <bk>
      <rc t="1" v="95334"/>
    </bk>
    <bk>
      <rc t="1" v="95335"/>
    </bk>
    <bk>
      <rc t="1" v="95336"/>
    </bk>
    <bk>
      <rc t="1" v="95337"/>
    </bk>
    <bk>
      <rc t="1" v="95338"/>
    </bk>
    <bk>
      <rc t="1" v="95339"/>
    </bk>
    <bk>
      <rc t="1" v="95340"/>
    </bk>
    <bk>
      <rc t="1" v="95341"/>
    </bk>
    <bk>
      <rc t="1" v="95342"/>
    </bk>
    <bk>
      <rc t="1" v="95343"/>
    </bk>
    <bk>
      <rc t="1" v="95344"/>
    </bk>
    <bk>
      <rc t="1" v="95345"/>
    </bk>
    <bk>
      <rc t="1" v="95346"/>
    </bk>
    <bk>
      <rc t="1" v="95347"/>
    </bk>
    <bk>
      <rc t="1" v="95348"/>
    </bk>
    <bk>
      <rc t="1" v="95349"/>
    </bk>
    <bk>
      <rc t="1" v="95350"/>
    </bk>
    <bk>
      <rc t="1" v="95351"/>
    </bk>
    <bk>
      <rc t="1" v="95352"/>
    </bk>
    <bk>
      <rc t="1" v="95353"/>
    </bk>
    <bk>
      <rc t="1" v="95354"/>
    </bk>
    <bk>
      <rc t="1" v="95355"/>
    </bk>
    <bk>
      <rc t="1" v="95356"/>
    </bk>
    <bk>
      <rc t="1" v="95357"/>
    </bk>
    <bk>
      <rc t="1" v="95358"/>
    </bk>
    <bk>
      <rc t="1" v="95359"/>
    </bk>
    <bk>
      <rc t="1" v="95360"/>
    </bk>
    <bk>
      <rc t="1" v="95361"/>
    </bk>
    <bk>
      <rc t="1" v="95362"/>
    </bk>
    <bk>
      <rc t="1" v="95363"/>
    </bk>
    <bk>
      <rc t="1" v="95364"/>
    </bk>
    <bk>
      <rc t="1" v="95365"/>
    </bk>
    <bk>
      <rc t="1" v="95366"/>
    </bk>
    <bk>
      <rc t="1" v="95367"/>
    </bk>
    <bk>
      <rc t="1" v="95368"/>
    </bk>
    <bk>
      <rc t="1" v="95369"/>
    </bk>
    <bk>
      <rc t="1" v="95370"/>
    </bk>
    <bk>
      <rc t="1" v="95371"/>
    </bk>
    <bk>
      <rc t="1" v="95372"/>
    </bk>
    <bk>
      <rc t="1" v="95373"/>
    </bk>
    <bk>
      <rc t="1" v="95374"/>
    </bk>
    <bk>
      <rc t="1" v="95375"/>
    </bk>
    <bk>
      <rc t="1" v="95376"/>
    </bk>
    <bk>
      <rc t="1" v="95377"/>
    </bk>
    <bk>
      <rc t="1" v="95378"/>
    </bk>
    <bk>
      <rc t="1" v="95379"/>
    </bk>
    <bk>
      <rc t="1" v="95380"/>
    </bk>
    <bk>
      <rc t="1" v="95381"/>
    </bk>
    <bk>
      <rc t="1" v="95382"/>
    </bk>
    <bk>
      <rc t="1" v="95383"/>
    </bk>
    <bk>
      <rc t="1" v="95384"/>
    </bk>
    <bk>
      <rc t="1" v="95385"/>
    </bk>
    <bk>
      <rc t="1" v="95386"/>
    </bk>
    <bk>
      <rc t="1" v="95387"/>
    </bk>
    <bk>
      <rc t="1" v="95388"/>
    </bk>
    <bk>
      <rc t="1" v="95389"/>
    </bk>
    <bk>
      <rc t="1" v="95390"/>
    </bk>
    <bk>
      <rc t="1" v="95391"/>
    </bk>
    <bk>
      <rc t="1" v="95392"/>
    </bk>
    <bk>
      <rc t="1" v="95393"/>
    </bk>
    <bk>
      <rc t="1" v="95394"/>
    </bk>
    <bk>
      <rc t="1" v="95395"/>
    </bk>
    <bk>
      <rc t="1" v="95396"/>
    </bk>
    <bk>
      <rc t="1" v="95397"/>
    </bk>
    <bk>
      <rc t="1" v="95398"/>
    </bk>
    <bk>
      <rc t="1" v="95399"/>
    </bk>
    <bk>
      <rc t="1" v="95400"/>
    </bk>
    <bk>
      <rc t="1" v="95401"/>
    </bk>
    <bk>
      <rc t="1" v="95402"/>
    </bk>
    <bk>
      <rc t="1" v="95403"/>
    </bk>
    <bk>
      <rc t="1" v="95404"/>
    </bk>
    <bk>
      <rc t="1" v="95405"/>
    </bk>
    <bk>
      <rc t="1" v="95406"/>
    </bk>
    <bk>
      <rc t="1" v="95407"/>
    </bk>
    <bk>
      <rc t="1" v="95408"/>
    </bk>
    <bk>
      <rc t="1" v="95409"/>
    </bk>
    <bk>
      <rc t="1" v="95410"/>
    </bk>
    <bk>
      <rc t="1" v="95411"/>
    </bk>
    <bk>
      <rc t="1" v="95412"/>
    </bk>
    <bk>
      <rc t="1" v="95413"/>
    </bk>
    <bk>
      <rc t="1" v="95414"/>
    </bk>
    <bk>
      <rc t="1" v="95415"/>
    </bk>
    <bk>
      <rc t="1" v="95416"/>
    </bk>
    <bk>
      <rc t="1" v="95417"/>
    </bk>
    <bk>
      <rc t="1" v="95418"/>
    </bk>
    <bk>
      <rc t="1" v="95419"/>
    </bk>
    <bk>
      <rc t="1" v="95420"/>
    </bk>
    <bk>
      <rc t="1" v="95421"/>
    </bk>
    <bk>
      <rc t="1" v="95422"/>
    </bk>
    <bk>
      <rc t="1" v="95423"/>
    </bk>
    <bk>
      <rc t="1" v="95424"/>
    </bk>
    <bk>
      <rc t="1" v="95425"/>
    </bk>
    <bk>
      <rc t="1" v="95426"/>
    </bk>
    <bk>
      <rc t="1" v="95427"/>
    </bk>
    <bk>
      <rc t="1" v="95428"/>
    </bk>
    <bk>
      <rc t="1" v="95429"/>
    </bk>
    <bk>
      <rc t="1" v="95430"/>
    </bk>
    <bk>
      <rc t="1" v="95431"/>
    </bk>
    <bk>
      <rc t="1" v="95432"/>
    </bk>
    <bk>
      <rc t="1" v="95433"/>
    </bk>
    <bk>
      <rc t="1" v="95434"/>
    </bk>
    <bk>
      <rc t="1" v="95435"/>
    </bk>
    <bk>
      <rc t="1" v="95436"/>
    </bk>
    <bk>
      <rc t="1" v="95437"/>
    </bk>
    <bk>
      <rc t="1" v="95438"/>
    </bk>
    <bk>
      <rc t="1" v="95439"/>
    </bk>
    <bk>
      <rc t="1" v="95440"/>
    </bk>
    <bk>
      <rc t="1" v="95441"/>
    </bk>
    <bk>
      <rc t="1" v="95442"/>
    </bk>
    <bk>
      <rc t="1" v="95443"/>
    </bk>
    <bk>
      <rc t="1" v="95444"/>
    </bk>
    <bk>
      <rc t="1" v="95445"/>
    </bk>
    <bk>
      <rc t="1" v="95446"/>
    </bk>
    <bk>
      <rc t="1" v="95447"/>
    </bk>
    <bk>
      <rc t="1" v="95448"/>
    </bk>
    <bk>
      <rc t="1" v="95449"/>
    </bk>
    <bk>
      <rc t="1" v="95450"/>
    </bk>
    <bk>
      <rc t="1" v="95451"/>
    </bk>
    <bk>
      <rc t="1" v="95452"/>
    </bk>
    <bk>
      <rc t="1" v="95453"/>
    </bk>
    <bk>
      <rc t="1" v="95454"/>
    </bk>
    <bk>
      <rc t="1" v="95455"/>
    </bk>
    <bk>
      <rc t="1" v="95456"/>
    </bk>
    <bk>
      <rc t="1" v="95457"/>
    </bk>
    <bk>
      <rc t="1" v="95458"/>
    </bk>
    <bk>
      <rc t="1" v="95459"/>
    </bk>
    <bk>
      <rc t="1" v="95460"/>
    </bk>
    <bk>
      <rc t="1" v="95461"/>
    </bk>
    <bk>
      <rc t="1" v="95462"/>
    </bk>
    <bk>
      <rc t="1" v="95463"/>
    </bk>
    <bk>
      <rc t="1" v="95464"/>
    </bk>
    <bk>
      <rc t="1" v="95465"/>
    </bk>
    <bk>
      <rc t="1" v="95466"/>
    </bk>
    <bk>
      <rc t="1" v="95467"/>
    </bk>
    <bk>
      <rc t="1" v="95468"/>
    </bk>
    <bk>
      <rc t="1" v="95469"/>
    </bk>
    <bk>
      <rc t="1" v="95470"/>
    </bk>
    <bk>
      <rc t="1" v="95471"/>
    </bk>
    <bk>
      <rc t="1" v="95472"/>
    </bk>
    <bk>
      <rc t="1" v="95473"/>
    </bk>
    <bk>
      <rc t="1" v="95474"/>
    </bk>
    <bk>
      <rc t="1" v="95475"/>
    </bk>
    <bk>
      <rc t="1" v="95476"/>
    </bk>
    <bk>
      <rc t="1" v="95477"/>
    </bk>
    <bk>
      <rc t="1" v="95478"/>
    </bk>
    <bk>
      <rc t="1" v="95479"/>
    </bk>
    <bk>
      <rc t="1" v="95480"/>
    </bk>
    <bk>
      <rc t="1" v="95481"/>
    </bk>
    <bk>
      <rc t="1" v="95482"/>
    </bk>
    <bk>
      <rc t="1" v="95483"/>
    </bk>
    <bk>
      <rc t="1" v="95484"/>
    </bk>
    <bk>
      <rc t="1" v="95485"/>
    </bk>
    <bk>
      <rc t="1" v="95486"/>
    </bk>
    <bk>
      <rc t="1" v="95487"/>
    </bk>
    <bk>
      <rc t="1" v="95488"/>
    </bk>
    <bk>
      <rc t="1" v="95489"/>
    </bk>
    <bk>
      <rc t="1" v="95490"/>
    </bk>
    <bk>
      <rc t="1" v="95491"/>
    </bk>
    <bk>
      <rc t="1" v="95492"/>
    </bk>
    <bk>
      <rc t="1" v="95493"/>
    </bk>
    <bk>
      <rc t="1" v="95494"/>
    </bk>
    <bk>
      <rc t="1" v="95495"/>
    </bk>
    <bk>
      <rc t="1" v="95496"/>
    </bk>
    <bk>
      <rc t="1" v="95497"/>
    </bk>
    <bk>
      <rc t="1" v="95498"/>
    </bk>
    <bk>
      <rc t="1" v="95499"/>
    </bk>
    <bk>
      <rc t="1" v="95500"/>
    </bk>
    <bk>
      <rc t="1" v="95501"/>
    </bk>
    <bk>
      <rc t="1" v="95502"/>
    </bk>
    <bk>
      <rc t="1" v="95503"/>
    </bk>
    <bk>
      <rc t="1" v="95504"/>
    </bk>
    <bk>
      <rc t="1" v="95505"/>
    </bk>
    <bk>
      <rc t="1" v="95506"/>
    </bk>
    <bk>
      <rc t="1" v="95507"/>
    </bk>
    <bk>
      <rc t="1" v="95508"/>
    </bk>
    <bk>
      <rc t="1" v="95509"/>
    </bk>
    <bk>
      <rc t="1" v="95510"/>
    </bk>
    <bk>
      <rc t="1" v="95511"/>
    </bk>
    <bk>
      <rc t="1" v="95512"/>
    </bk>
    <bk>
      <rc t="1" v="95513"/>
    </bk>
    <bk>
      <rc t="1" v="95514"/>
    </bk>
    <bk>
      <rc t="1" v="95515"/>
    </bk>
    <bk>
      <rc t="1" v="95516"/>
    </bk>
    <bk>
      <rc t="1" v="95517"/>
    </bk>
    <bk>
      <rc t="1" v="95518"/>
    </bk>
    <bk>
      <rc t="1" v="95519"/>
    </bk>
    <bk>
      <rc t="1" v="95520"/>
    </bk>
    <bk>
      <rc t="1" v="95521"/>
    </bk>
    <bk>
      <rc t="1" v="95522"/>
    </bk>
    <bk>
      <rc t="1" v="95523"/>
    </bk>
    <bk>
      <rc t="1" v="95524"/>
    </bk>
    <bk>
      <rc t="1" v="95525"/>
    </bk>
    <bk>
      <rc t="1" v="95526"/>
    </bk>
    <bk>
      <rc t="1" v="95527"/>
    </bk>
    <bk>
      <rc t="1" v="95528"/>
    </bk>
    <bk>
      <rc t="1" v="95529"/>
    </bk>
    <bk>
      <rc t="1" v="95530"/>
    </bk>
    <bk>
      <rc t="1" v="95531"/>
    </bk>
    <bk>
      <rc t="1" v="95532"/>
    </bk>
    <bk>
      <rc t="1" v="95533"/>
    </bk>
    <bk>
      <rc t="1" v="95534"/>
    </bk>
    <bk>
      <rc t="1" v="95535"/>
    </bk>
    <bk>
      <rc t="1" v="95536"/>
    </bk>
    <bk>
      <rc t="1" v="95537"/>
    </bk>
    <bk>
      <rc t="1" v="95538"/>
    </bk>
    <bk>
      <rc t="1" v="95539"/>
    </bk>
    <bk>
      <rc t="1" v="95540"/>
    </bk>
    <bk>
      <rc t="1" v="95541"/>
    </bk>
    <bk>
      <rc t="1" v="95542"/>
    </bk>
    <bk>
      <rc t="1" v="95543"/>
    </bk>
    <bk>
      <rc t="1" v="95544"/>
    </bk>
    <bk>
      <rc t="1" v="95545"/>
    </bk>
    <bk>
      <rc t="1" v="95546"/>
    </bk>
    <bk>
      <rc t="1" v="95547"/>
    </bk>
    <bk>
      <rc t="1" v="95548"/>
    </bk>
    <bk>
      <rc t="1" v="95549"/>
    </bk>
    <bk>
      <rc t="1" v="95550"/>
    </bk>
    <bk>
      <rc t="1" v="95551"/>
    </bk>
    <bk>
      <rc t="1" v="95552"/>
    </bk>
    <bk>
      <rc t="1" v="95553"/>
    </bk>
    <bk>
      <rc t="1" v="95554"/>
    </bk>
    <bk>
      <rc t="1" v="95555"/>
    </bk>
    <bk>
      <rc t="1" v="95556"/>
    </bk>
    <bk>
      <rc t="1" v="95557"/>
    </bk>
    <bk>
      <rc t="1" v="95558"/>
    </bk>
    <bk>
      <rc t="1" v="95559"/>
    </bk>
    <bk>
      <rc t="1" v="95560"/>
    </bk>
    <bk>
      <rc t="1" v="95561"/>
    </bk>
    <bk>
      <rc t="1" v="95562"/>
    </bk>
    <bk>
      <rc t="1" v="95563"/>
    </bk>
    <bk>
      <rc t="1" v="95564"/>
    </bk>
    <bk>
      <rc t="1" v="95565"/>
    </bk>
    <bk>
      <rc t="1" v="95566"/>
    </bk>
    <bk>
      <rc t="1" v="95567"/>
    </bk>
    <bk>
      <rc t="1" v="95568"/>
    </bk>
    <bk>
      <rc t="1" v="95569"/>
    </bk>
    <bk>
      <rc t="1" v="95570"/>
    </bk>
    <bk>
      <rc t="1" v="95571"/>
    </bk>
    <bk>
      <rc t="1" v="95572"/>
    </bk>
    <bk>
      <rc t="1" v="95573"/>
    </bk>
    <bk>
      <rc t="1" v="95574"/>
    </bk>
    <bk>
      <rc t="1" v="95575"/>
    </bk>
    <bk>
      <rc t="1" v="95576"/>
    </bk>
    <bk>
      <rc t="1" v="95577"/>
    </bk>
    <bk>
      <rc t="1" v="95578"/>
    </bk>
    <bk>
      <rc t="1" v="95579"/>
    </bk>
    <bk>
      <rc t="1" v="95580"/>
    </bk>
    <bk>
      <rc t="1" v="95581"/>
    </bk>
    <bk>
      <rc t="1" v="95582"/>
    </bk>
    <bk>
      <rc t="1" v="95583"/>
    </bk>
    <bk>
      <rc t="1" v="95584"/>
    </bk>
    <bk>
      <rc t="1" v="95585"/>
    </bk>
    <bk>
      <rc t="1" v="95586"/>
    </bk>
    <bk>
      <rc t="1" v="95587"/>
    </bk>
    <bk>
      <rc t="1" v="95588"/>
    </bk>
    <bk>
      <rc t="1" v="95589"/>
    </bk>
    <bk>
      <rc t="1" v="95590"/>
    </bk>
    <bk>
      <rc t="1" v="95591"/>
    </bk>
    <bk>
      <rc t="1" v="95592"/>
    </bk>
    <bk>
      <rc t="1" v="95593"/>
    </bk>
    <bk>
      <rc t="1" v="95594"/>
    </bk>
    <bk>
      <rc t="1" v="95595"/>
    </bk>
    <bk>
      <rc t="1" v="95596"/>
    </bk>
    <bk>
      <rc t="1" v="95597"/>
    </bk>
    <bk>
      <rc t="1" v="95598"/>
    </bk>
    <bk>
      <rc t="1" v="95599"/>
    </bk>
    <bk>
      <rc t="1" v="95600"/>
    </bk>
    <bk>
      <rc t="1" v="95601"/>
    </bk>
    <bk>
      <rc t="1" v="95602"/>
    </bk>
    <bk>
      <rc t="1" v="95603"/>
    </bk>
    <bk>
      <rc t="1" v="95604"/>
    </bk>
    <bk>
      <rc t="1" v="95605"/>
    </bk>
    <bk>
      <rc t="1" v="95606"/>
    </bk>
    <bk>
      <rc t="1" v="95607"/>
    </bk>
    <bk>
      <rc t="1" v="95608"/>
    </bk>
    <bk>
      <rc t="1" v="95609"/>
    </bk>
    <bk>
      <rc t="1" v="95610"/>
    </bk>
    <bk>
      <rc t="1" v="95611"/>
    </bk>
    <bk>
      <rc t="1" v="95612"/>
    </bk>
    <bk>
      <rc t="1" v="95613"/>
    </bk>
    <bk>
      <rc t="1" v="95614"/>
    </bk>
    <bk>
      <rc t="1" v="95615"/>
    </bk>
    <bk>
      <rc t="1" v="95616"/>
    </bk>
    <bk>
      <rc t="1" v="95617"/>
    </bk>
    <bk>
      <rc t="1" v="95618"/>
    </bk>
    <bk>
      <rc t="1" v="95619"/>
    </bk>
    <bk>
      <rc t="1" v="95620"/>
    </bk>
    <bk>
      <rc t="1" v="95621"/>
    </bk>
    <bk>
      <rc t="1" v="95622"/>
    </bk>
    <bk>
      <rc t="1" v="95623"/>
    </bk>
    <bk>
      <rc t="1" v="95624"/>
    </bk>
    <bk>
      <rc t="1" v="95625"/>
    </bk>
    <bk>
      <rc t="1" v="95626"/>
    </bk>
    <bk>
      <rc t="1" v="95627"/>
    </bk>
    <bk>
      <rc t="1" v="95628"/>
    </bk>
    <bk>
      <rc t="1" v="95629"/>
    </bk>
    <bk>
      <rc t="1" v="95630"/>
    </bk>
    <bk>
      <rc t="1" v="95631"/>
    </bk>
    <bk>
      <rc t="1" v="95632"/>
    </bk>
    <bk>
      <rc t="1" v="95633"/>
    </bk>
    <bk>
      <rc t="1" v="95634"/>
    </bk>
    <bk>
      <rc t="1" v="95635"/>
    </bk>
    <bk>
      <rc t="1" v="95636"/>
    </bk>
    <bk>
      <rc t="1" v="95637"/>
    </bk>
    <bk>
      <rc t="1" v="95638"/>
    </bk>
    <bk>
      <rc t="1" v="95639"/>
    </bk>
    <bk>
      <rc t="1" v="95640"/>
    </bk>
    <bk>
      <rc t="1" v="95641"/>
    </bk>
    <bk>
      <rc t="1" v="95642"/>
    </bk>
    <bk>
      <rc t="1" v="95643"/>
    </bk>
    <bk>
      <rc t="1" v="95644"/>
    </bk>
    <bk>
      <rc t="1" v="95645"/>
    </bk>
    <bk>
      <rc t="1" v="95646"/>
    </bk>
    <bk>
      <rc t="1" v="95647"/>
    </bk>
    <bk>
      <rc t="1" v="95648"/>
    </bk>
    <bk>
      <rc t="1" v="95649"/>
    </bk>
    <bk>
      <rc t="1" v="95650"/>
    </bk>
    <bk>
      <rc t="1" v="95651"/>
    </bk>
    <bk>
      <rc t="1" v="95652"/>
    </bk>
    <bk>
      <rc t="1" v="95653"/>
    </bk>
    <bk>
      <rc t="1" v="95654"/>
    </bk>
    <bk>
      <rc t="1" v="95655"/>
    </bk>
    <bk>
      <rc t="1" v="95656"/>
    </bk>
    <bk>
      <rc t="1" v="95657"/>
    </bk>
    <bk>
      <rc t="1" v="95658"/>
    </bk>
    <bk>
      <rc t="1" v="95659"/>
    </bk>
    <bk>
      <rc t="1" v="95660"/>
    </bk>
    <bk>
      <rc t="1" v="95661"/>
    </bk>
    <bk>
      <rc t="1" v="95662"/>
    </bk>
    <bk>
      <rc t="1" v="95663"/>
    </bk>
    <bk>
      <rc t="1" v="95664"/>
    </bk>
    <bk>
      <rc t="1" v="95665"/>
    </bk>
    <bk>
      <rc t="1" v="95666"/>
    </bk>
    <bk>
      <rc t="1" v="95667"/>
    </bk>
    <bk>
      <rc t="1" v="95668"/>
    </bk>
    <bk>
      <rc t="1" v="95669"/>
    </bk>
    <bk>
      <rc t="1" v="95670"/>
    </bk>
    <bk>
      <rc t="1" v="95671"/>
    </bk>
    <bk>
      <rc t="1" v="95672"/>
    </bk>
    <bk>
      <rc t="1" v="95673"/>
    </bk>
    <bk>
      <rc t="1" v="95674"/>
    </bk>
    <bk>
      <rc t="1" v="95675"/>
    </bk>
    <bk>
      <rc t="1" v="95676"/>
    </bk>
    <bk>
      <rc t="1" v="95677"/>
    </bk>
    <bk>
      <rc t="1" v="95678"/>
    </bk>
    <bk>
      <rc t="1" v="95679"/>
    </bk>
    <bk>
      <rc t="1" v="95680"/>
    </bk>
    <bk>
      <rc t="1" v="95681"/>
    </bk>
    <bk>
      <rc t="1" v="95682"/>
    </bk>
    <bk>
      <rc t="1" v="95683"/>
    </bk>
    <bk>
      <rc t="1" v="95684"/>
    </bk>
    <bk>
      <rc t="1" v="95685"/>
    </bk>
    <bk>
      <rc t="1" v="95686"/>
    </bk>
    <bk>
      <rc t="1" v="95687"/>
    </bk>
    <bk>
      <rc t="1" v="95688"/>
    </bk>
    <bk>
      <rc t="1" v="95689"/>
    </bk>
    <bk>
      <rc t="1" v="95690"/>
    </bk>
    <bk>
      <rc t="1" v="95691"/>
    </bk>
    <bk>
      <rc t="1" v="95692"/>
    </bk>
    <bk>
      <rc t="1" v="95693"/>
    </bk>
    <bk>
      <rc t="1" v="95694"/>
    </bk>
    <bk>
      <rc t="1" v="95695"/>
    </bk>
    <bk>
      <rc t="1" v="95696"/>
    </bk>
    <bk>
      <rc t="1" v="95697"/>
    </bk>
    <bk>
      <rc t="1" v="95698"/>
    </bk>
    <bk>
      <rc t="1" v="95699"/>
    </bk>
    <bk>
      <rc t="1" v="95700"/>
    </bk>
    <bk>
      <rc t="1" v="95701"/>
    </bk>
    <bk>
      <rc t="1" v="95702"/>
    </bk>
    <bk>
      <rc t="1" v="95703"/>
    </bk>
    <bk>
      <rc t="1" v="95704"/>
    </bk>
    <bk>
      <rc t="1" v="95705"/>
    </bk>
    <bk>
      <rc t="1" v="95706"/>
    </bk>
    <bk>
      <rc t="1" v="95707"/>
    </bk>
    <bk>
      <rc t="1" v="95708"/>
    </bk>
    <bk>
      <rc t="1" v="95709"/>
    </bk>
    <bk>
      <rc t="1" v="95710"/>
    </bk>
    <bk>
      <rc t="1" v="95711"/>
    </bk>
    <bk>
      <rc t="1" v="95712"/>
    </bk>
    <bk>
      <rc t="1" v="95713"/>
    </bk>
    <bk>
      <rc t="1" v="95714"/>
    </bk>
    <bk>
      <rc t="1" v="95715"/>
    </bk>
    <bk>
      <rc t="1" v="95716"/>
    </bk>
    <bk>
      <rc t="1" v="95717"/>
    </bk>
    <bk>
      <rc t="1" v="95718"/>
    </bk>
    <bk>
      <rc t="1" v="95719"/>
    </bk>
    <bk>
      <rc t="1" v="95720"/>
    </bk>
    <bk>
      <rc t="1" v="95721"/>
    </bk>
    <bk>
      <rc t="1" v="95722"/>
    </bk>
    <bk>
      <rc t="1" v="95723"/>
    </bk>
    <bk>
      <rc t="1" v="95724"/>
    </bk>
    <bk>
      <rc t="1" v="95725"/>
    </bk>
    <bk>
      <rc t="1" v="95726"/>
    </bk>
    <bk>
      <rc t="1" v="95727"/>
    </bk>
    <bk>
      <rc t="1" v="95728"/>
    </bk>
    <bk>
      <rc t="1" v="95729"/>
    </bk>
    <bk>
      <rc t="1" v="95730"/>
    </bk>
    <bk>
      <rc t="1" v="95731"/>
    </bk>
    <bk>
      <rc t="1" v="95732"/>
    </bk>
    <bk>
      <rc t="1" v="95733"/>
    </bk>
    <bk>
      <rc t="1" v="95734"/>
    </bk>
    <bk>
      <rc t="1" v="95735"/>
    </bk>
    <bk>
      <rc t="1" v="95736"/>
    </bk>
    <bk>
      <rc t="1" v="95737"/>
    </bk>
    <bk>
      <rc t="1" v="95738"/>
    </bk>
    <bk>
      <rc t="1" v="95739"/>
    </bk>
    <bk>
      <rc t="1" v="95740"/>
    </bk>
    <bk>
      <rc t="1" v="95741"/>
    </bk>
    <bk>
      <rc t="1" v="95742"/>
    </bk>
    <bk>
      <rc t="1" v="95743"/>
    </bk>
    <bk>
      <rc t="1" v="95744"/>
    </bk>
    <bk>
      <rc t="1" v="95745"/>
    </bk>
    <bk>
      <rc t="1" v="95746"/>
    </bk>
    <bk>
      <rc t="1" v="95747"/>
    </bk>
    <bk>
      <rc t="1" v="95748"/>
    </bk>
    <bk>
      <rc t="1" v="95749"/>
    </bk>
    <bk>
      <rc t="1" v="95750"/>
    </bk>
    <bk>
      <rc t="1" v="95751"/>
    </bk>
    <bk>
      <rc t="1" v="95752"/>
    </bk>
    <bk>
      <rc t="1" v="95753"/>
    </bk>
    <bk>
      <rc t="1" v="95754"/>
    </bk>
    <bk>
      <rc t="1" v="95755"/>
    </bk>
    <bk>
      <rc t="1" v="95756"/>
    </bk>
    <bk>
      <rc t="1" v="95757"/>
    </bk>
    <bk>
      <rc t="1" v="95758"/>
    </bk>
    <bk>
      <rc t="1" v="95759"/>
    </bk>
    <bk>
      <rc t="1" v="95760"/>
    </bk>
    <bk>
      <rc t="1" v="95761"/>
    </bk>
    <bk>
      <rc t="1" v="95762"/>
    </bk>
    <bk>
      <rc t="1" v="95763"/>
    </bk>
    <bk>
      <rc t="1" v="95764"/>
    </bk>
    <bk>
      <rc t="1" v="95765"/>
    </bk>
    <bk>
      <rc t="1" v="95766"/>
    </bk>
    <bk>
      <rc t="1" v="95767"/>
    </bk>
    <bk>
      <rc t="1" v="95768"/>
    </bk>
    <bk>
      <rc t="1" v="95769"/>
    </bk>
    <bk>
      <rc t="1" v="95770"/>
    </bk>
    <bk>
      <rc t="1" v="95771"/>
    </bk>
    <bk>
      <rc t="1" v="95772"/>
    </bk>
    <bk>
      <rc t="1" v="95773"/>
    </bk>
    <bk>
      <rc t="1" v="95774"/>
    </bk>
    <bk>
      <rc t="1" v="95775"/>
    </bk>
    <bk>
      <rc t="1" v="95776"/>
    </bk>
    <bk>
      <rc t="1" v="95777"/>
    </bk>
    <bk>
      <rc t="1" v="95778"/>
    </bk>
    <bk>
      <rc t="1" v="95779"/>
    </bk>
    <bk>
      <rc t="1" v="95780"/>
    </bk>
    <bk>
      <rc t="1" v="95781"/>
    </bk>
    <bk>
      <rc t="1" v="95782"/>
    </bk>
    <bk>
      <rc t="1" v="95783"/>
    </bk>
    <bk>
      <rc t="1" v="95784"/>
    </bk>
    <bk>
      <rc t="1" v="95785"/>
    </bk>
    <bk>
      <rc t="1" v="95786"/>
    </bk>
    <bk>
      <rc t="1" v="95787"/>
    </bk>
    <bk>
      <rc t="1" v="95788"/>
    </bk>
    <bk>
      <rc t="1" v="95789"/>
    </bk>
    <bk>
      <rc t="1" v="95790"/>
    </bk>
    <bk>
      <rc t="1" v="95791"/>
    </bk>
    <bk>
      <rc t="1" v="95792"/>
    </bk>
    <bk>
      <rc t="1" v="95793"/>
    </bk>
    <bk>
      <rc t="1" v="95794"/>
    </bk>
    <bk>
      <rc t="1" v="95795"/>
    </bk>
    <bk>
      <rc t="1" v="95796"/>
    </bk>
    <bk>
      <rc t="1" v="95797"/>
    </bk>
    <bk>
      <rc t="1" v="95798"/>
    </bk>
    <bk>
      <rc t="1" v="95799"/>
    </bk>
    <bk>
      <rc t="1" v="95800"/>
    </bk>
    <bk>
      <rc t="1" v="95801"/>
    </bk>
    <bk>
      <rc t="1" v="95802"/>
    </bk>
    <bk>
      <rc t="1" v="95803"/>
    </bk>
    <bk>
      <rc t="1" v="95804"/>
    </bk>
    <bk>
      <rc t="1" v="95805"/>
    </bk>
    <bk>
      <rc t="1" v="95806"/>
    </bk>
    <bk>
      <rc t="1" v="95807"/>
    </bk>
    <bk>
      <rc t="1" v="95808"/>
    </bk>
    <bk>
      <rc t="1" v="95809"/>
    </bk>
    <bk>
      <rc t="1" v="95810"/>
    </bk>
    <bk>
      <rc t="1" v="95811"/>
    </bk>
    <bk>
      <rc t="1" v="95812"/>
    </bk>
    <bk>
      <rc t="1" v="95813"/>
    </bk>
    <bk>
      <rc t="1" v="95814"/>
    </bk>
    <bk>
      <rc t="1" v="95815"/>
    </bk>
    <bk>
      <rc t="1" v="95816"/>
    </bk>
    <bk>
      <rc t="1" v="95817"/>
    </bk>
    <bk>
      <rc t="1" v="95818"/>
    </bk>
    <bk>
      <rc t="1" v="95819"/>
    </bk>
    <bk>
      <rc t="1" v="95820"/>
    </bk>
    <bk>
      <rc t="1" v="95821"/>
    </bk>
    <bk>
      <rc t="1" v="95822"/>
    </bk>
    <bk>
      <rc t="1" v="95823"/>
    </bk>
    <bk>
      <rc t="1" v="95824"/>
    </bk>
    <bk>
      <rc t="1" v="95825"/>
    </bk>
    <bk>
      <rc t="1" v="95826"/>
    </bk>
    <bk>
      <rc t="1" v="95827"/>
    </bk>
    <bk>
      <rc t="1" v="95828"/>
    </bk>
    <bk>
      <rc t="1" v="95829"/>
    </bk>
    <bk>
      <rc t="1" v="95830"/>
    </bk>
    <bk>
      <rc t="1" v="95831"/>
    </bk>
    <bk>
      <rc t="1" v="95832"/>
    </bk>
    <bk>
      <rc t="1" v="95833"/>
    </bk>
    <bk>
      <rc t="1" v="95834"/>
    </bk>
    <bk>
      <rc t="1" v="95835"/>
    </bk>
    <bk>
      <rc t="1" v="95836"/>
    </bk>
    <bk>
      <rc t="1" v="95837"/>
    </bk>
    <bk>
      <rc t="1" v="95838"/>
    </bk>
    <bk>
      <rc t="1" v="95839"/>
    </bk>
    <bk>
      <rc t="1" v="95840"/>
    </bk>
    <bk>
      <rc t="1" v="95841"/>
    </bk>
    <bk>
      <rc t="1" v="95842"/>
    </bk>
    <bk>
      <rc t="1" v="95843"/>
    </bk>
    <bk>
      <rc t="1" v="95844"/>
    </bk>
    <bk>
      <rc t="1" v="95845"/>
    </bk>
    <bk>
      <rc t="1" v="95846"/>
    </bk>
    <bk>
      <rc t="1" v="95847"/>
    </bk>
    <bk>
      <rc t="1" v="95848"/>
    </bk>
    <bk>
      <rc t="1" v="95849"/>
    </bk>
    <bk>
      <rc t="1" v="95850"/>
    </bk>
    <bk>
      <rc t="1" v="95851"/>
    </bk>
    <bk>
      <rc t="1" v="95852"/>
    </bk>
    <bk>
      <rc t="1" v="95853"/>
    </bk>
    <bk>
      <rc t="1" v="95854"/>
    </bk>
    <bk>
      <rc t="1" v="95855"/>
    </bk>
    <bk>
      <rc t="1" v="95856"/>
    </bk>
    <bk>
      <rc t="1" v="95857"/>
    </bk>
    <bk>
      <rc t="1" v="95858"/>
    </bk>
    <bk>
      <rc t="1" v="95859"/>
    </bk>
    <bk>
      <rc t="1" v="95860"/>
    </bk>
    <bk>
      <rc t="1" v="95861"/>
    </bk>
    <bk>
      <rc t="1" v="95862"/>
    </bk>
    <bk>
      <rc t="1" v="95863"/>
    </bk>
    <bk>
      <rc t="1" v="95864"/>
    </bk>
    <bk>
      <rc t="1" v="95865"/>
    </bk>
    <bk>
      <rc t="1" v="95866"/>
    </bk>
    <bk>
      <rc t="1" v="95867"/>
    </bk>
    <bk>
      <rc t="1" v="95868"/>
    </bk>
    <bk>
      <rc t="1" v="95869"/>
    </bk>
    <bk>
      <rc t="1" v="95870"/>
    </bk>
    <bk>
      <rc t="1" v="95871"/>
    </bk>
    <bk>
      <rc t="1" v="95872"/>
    </bk>
    <bk>
      <rc t="1" v="95873"/>
    </bk>
    <bk>
      <rc t="1" v="95874"/>
    </bk>
    <bk>
      <rc t="1" v="95875"/>
    </bk>
    <bk>
      <rc t="1" v="95876"/>
    </bk>
    <bk>
      <rc t="1" v="95877"/>
    </bk>
    <bk>
      <rc t="1" v="95878"/>
    </bk>
    <bk>
      <rc t="1" v="95879"/>
    </bk>
    <bk>
      <rc t="1" v="95880"/>
    </bk>
    <bk>
      <rc t="1" v="95881"/>
    </bk>
    <bk>
      <rc t="1" v="95882"/>
    </bk>
    <bk>
      <rc t="1" v="95883"/>
    </bk>
    <bk>
      <rc t="1" v="95884"/>
    </bk>
    <bk>
      <rc t="1" v="95885"/>
    </bk>
    <bk>
      <rc t="1" v="95886"/>
    </bk>
    <bk>
      <rc t="1" v="95887"/>
    </bk>
    <bk>
      <rc t="1" v="95888"/>
    </bk>
    <bk>
      <rc t="1" v="95889"/>
    </bk>
    <bk>
      <rc t="1" v="95890"/>
    </bk>
    <bk>
      <rc t="1" v="95891"/>
    </bk>
    <bk>
      <rc t="1" v="95892"/>
    </bk>
    <bk>
      <rc t="1" v="95893"/>
    </bk>
    <bk>
      <rc t="1" v="95894"/>
    </bk>
    <bk>
      <rc t="1" v="95895"/>
    </bk>
    <bk>
      <rc t="1" v="95896"/>
    </bk>
    <bk>
      <rc t="1" v="95897"/>
    </bk>
    <bk>
      <rc t="1" v="95898"/>
    </bk>
    <bk>
      <rc t="1" v="95899"/>
    </bk>
    <bk>
      <rc t="1" v="95900"/>
    </bk>
    <bk>
      <rc t="1" v="95901"/>
    </bk>
    <bk>
      <rc t="1" v="95902"/>
    </bk>
    <bk>
      <rc t="1" v="95903"/>
    </bk>
    <bk>
      <rc t="1" v="95904"/>
    </bk>
    <bk>
      <rc t="1" v="95905"/>
    </bk>
    <bk>
      <rc t="1" v="95906"/>
    </bk>
    <bk>
      <rc t="1" v="95907"/>
    </bk>
    <bk>
      <rc t="1" v="95908"/>
    </bk>
    <bk>
      <rc t="1" v="95909"/>
    </bk>
    <bk>
      <rc t="1" v="95910"/>
    </bk>
    <bk>
      <rc t="1" v="95911"/>
    </bk>
    <bk>
      <rc t="1" v="95912"/>
    </bk>
    <bk>
      <rc t="1" v="95913"/>
    </bk>
    <bk>
      <rc t="1" v="95914"/>
    </bk>
    <bk>
      <rc t="1" v="95915"/>
    </bk>
    <bk>
      <rc t="1" v="95916"/>
    </bk>
    <bk>
      <rc t="1" v="95917"/>
    </bk>
    <bk>
      <rc t="1" v="95918"/>
    </bk>
    <bk>
      <rc t="1" v="95919"/>
    </bk>
    <bk>
      <rc t="1" v="95920"/>
    </bk>
    <bk>
      <rc t="1" v="95921"/>
    </bk>
    <bk>
      <rc t="1" v="95922"/>
    </bk>
    <bk>
      <rc t="1" v="95923"/>
    </bk>
    <bk>
      <rc t="1" v="95924"/>
    </bk>
    <bk>
      <rc t="1" v="95925"/>
    </bk>
    <bk>
      <rc t="1" v="95926"/>
    </bk>
    <bk>
      <rc t="1" v="95927"/>
    </bk>
    <bk>
      <rc t="1" v="95928"/>
    </bk>
    <bk>
      <rc t="1" v="95929"/>
    </bk>
    <bk>
      <rc t="1" v="95930"/>
    </bk>
    <bk>
      <rc t="1" v="95931"/>
    </bk>
    <bk>
      <rc t="1" v="95932"/>
    </bk>
    <bk>
      <rc t="1" v="95933"/>
    </bk>
    <bk>
      <rc t="1" v="95934"/>
    </bk>
    <bk>
      <rc t="1" v="95935"/>
    </bk>
    <bk>
      <rc t="1" v="95936"/>
    </bk>
    <bk>
      <rc t="1" v="95937"/>
    </bk>
    <bk>
      <rc t="1" v="95938"/>
    </bk>
    <bk>
      <rc t="1" v="95939"/>
    </bk>
    <bk>
      <rc t="1" v="95940"/>
    </bk>
    <bk>
      <rc t="1" v="95941"/>
    </bk>
    <bk>
      <rc t="1" v="95942"/>
    </bk>
    <bk>
      <rc t="1" v="95943"/>
    </bk>
    <bk>
      <rc t="1" v="95944"/>
    </bk>
    <bk>
      <rc t="1" v="95945"/>
    </bk>
    <bk>
      <rc t="1" v="95946"/>
    </bk>
    <bk>
      <rc t="1" v="95947"/>
    </bk>
    <bk>
      <rc t="1" v="95948"/>
    </bk>
    <bk>
      <rc t="1" v="95949"/>
    </bk>
    <bk>
      <rc t="1" v="95950"/>
    </bk>
    <bk>
      <rc t="1" v="95951"/>
    </bk>
    <bk>
      <rc t="1" v="95952"/>
    </bk>
    <bk>
      <rc t="1" v="95953"/>
    </bk>
    <bk>
      <rc t="1" v="95954"/>
    </bk>
    <bk>
      <rc t="1" v="95955"/>
    </bk>
    <bk>
      <rc t="1" v="95956"/>
    </bk>
    <bk>
      <rc t="1" v="95957"/>
    </bk>
    <bk>
      <rc t="1" v="95958"/>
    </bk>
    <bk>
      <rc t="1" v="95959"/>
    </bk>
    <bk>
      <rc t="1" v="95960"/>
    </bk>
    <bk>
      <rc t="1" v="95961"/>
    </bk>
    <bk>
      <rc t="1" v="95962"/>
    </bk>
    <bk>
      <rc t="1" v="95963"/>
    </bk>
    <bk>
      <rc t="1" v="95964"/>
    </bk>
    <bk>
      <rc t="1" v="95965"/>
    </bk>
    <bk>
      <rc t="1" v="95966"/>
    </bk>
    <bk>
      <rc t="1" v="95967"/>
    </bk>
    <bk>
      <rc t="1" v="95968"/>
    </bk>
    <bk>
      <rc t="1" v="95969"/>
    </bk>
    <bk>
      <rc t="1" v="95970"/>
    </bk>
    <bk>
      <rc t="1" v="95971"/>
    </bk>
    <bk>
      <rc t="1" v="95972"/>
    </bk>
    <bk>
      <rc t="1" v="95973"/>
    </bk>
    <bk>
      <rc t="1" v="95974"/>
    </bk>
    <bk>
      <rc t="1" v="95975"/>
    </bk>
    <bk>
      <rc t="1" v="95976"/>
    </bk>
    <bk>
      <rc t="1" v="95977"/>
    </bk>
    <bk>
      <rc t="1" v="95978"/>
    </bk>
    <bk>
      <rc t="1" v="95979"/>
    </bk>
    <bk>
      <rc t="1" v="95980"/>
    </bk>
    <bk>
      <rc t="1" v="95981"/>
    </bk>
    <bk>
      <rc t="1" v="95982"/>
    </bk>
    <bk>
      <rc t="1" v="95983"/>
    </bk>
    <bk>
      <rc t="1" v="95984"/>
    </bk>
    <bk>
      <rc t="1" v="95985"/>
    </bk>
    <bk>
      <rc t="1" v="95986"/>
    </bk>
    <bk>
      <rc t="1" v="95987"/>
    </bk>
    <bk>
      <rc t="1" v="95988"/>
    </bk>
    <bk>
      <rc t="1" v="95989"/>
    </bk>
    <bk>
      <rc t="1" v="95990"/>
    </bk>
    <bk>
      <rc t="1" v="95991"/>
    </bk>
    <bk>
      <rc t="1" v="95992"/>
    </bk>
    <bk>
      <rc t="1" v="95993"/>
    </bk>
    <bk>
      <rc t="1" v="95994"/>
    </bk>
    <bk>
      <rc t="1" v="95995"/>
    </bk>
    <bk>
      <rc t="1" v="95996"/>
    </bk>
    <bk>
      <rc t="1" v="95997"/>
    </bk>
    <bk>
      <rc t="1" v="95998"/>
    </bk>
    <bk>
      <rc t="1" v="95999"/>
    </bk>
    <bk>
      <rc t="1" v="96000"/>
    </bk>
    <bk>
      <rc t="1" v="96001"/>
    </bk>
    <bk>
      <rc t="1" v="96002"/>
    </bk>
    <bk>
      <rc t="1" v="96003"/>
    </bk>
    <bk>
      <rc t="1" v="96004"/>
    </bk>
    <bk>
      <rc t="1" v="96005"/>
    </bk>
    <bk>
      <rc t="1" v="96006"/>
    </bk>
    <bk>
      <rc t="1" v="96007"/>
    </bk>
    <bk>
      <rc t="1" v="96008"/>
    </bk>
    <bk>
      <rc t="1" v="96009"/>
    </bk>
    <bk>
      <rc t="1" v="96010"/>
    </bk>
    <bk>
      <rc t="1" v="96011"/>
    </bk>
    <bk>
      <rc t="1" v="96012"/>
    </bk>
    <bk>
      <rc t="1" v="96013"/>
    </bk>
    <bk>
      <rc t="1" v="96014"/>
    </bk>
    <bk>
      <rc t="1" v="96015"/>
    </bk>
    <bk>
      <rc t="1" v="96016"/>
    </bk>
    <bk>
      <rc t="1" v="96017"/>
    </bk>
    <bk>
      <rc t="1" v="96018"/>
    </bk>
    <bk>
      <rc t="1" v="96019"/>
    </bk>
    <bk>
      <rc t="1" v="96020"/>
    </bk>
    <bk>
      <rc t="1" v="96021"/>
    </bk>
    <bk>
      <rc t="1" v="96022"/>
    </bk>
    <bk>
      <rc t="1" v="96023"/>
    </bk>
    <bk>
      <rc t="1" v="96024"/>
    </bk>
    <bk>
      <rc t="1" v="96025"/>
    </bk>
    <bk>
      <rc t="1" v="96026"/>
    </bk>
    <bk>
      <rc t="1" v="96027"/>
    </bk>
    <bk>
      <rc t="1" v="96028"/>
    </bk>
    <bk>
      <rc t="1" v="96029"/>
    </bk>
    <bk>
      <rc t="1" v="96030"/>
    </bk>
    <bk>
      <rc t="1" v="96031"/>
    </bk>
    <bk>
      <rc t="1" v="96032"/>
    </bk>
    <bk>
      <rc t="1" v="96033"/>
    </bk>
    <bk>
      <rc t="1" v="96034"/>
    </bk>
    <bk>
      <rc t="1" v="96035"/>
    </bk>
    <bk>
      <rc t="1" v="96036"/>
    </bk>
    <bk>
      <rc t="1" v="96037"/>
    </bk>
    <bk>
      <rc t="1" v="96038"/>
    </bk>
    <bk>
      <rc t="1" v="96039"/>
    </bk>
    <bk>
      <rc t="1" v="96040"/>
    </bk>
    <bk>
      <rc t="1" v="96041"/>
    </bk>
    <bk>
      <rc t="1" v="96042"/>
    </bk>
    <bk>
      <rc t="1" v="96043"/>
    </bk>
    <bk>
      <rc t="1" v="96044"/>
    </bk>
    <bk>
      <rc t="1" v="96045"/>
    </bk>
    <bk>
      <rc t="1" v="96046"/>
    </bk>
    <bk>
      <rc t="1" v="96047"/>
    </bk>
    <bk>
      <rc t="1" v="96048"/>
    </bk>
    <bk>
      <rc t="1" v="96049"/>
    </bk>
    <bk>
      <rc t="1" v="96050"/>
    </bk>
    <bk>
      <rc t="1" v="96051"/>
    </bk>
    <bk>
      <rc t="1" v="96052"/>
    </bk>
    <bk>
      <rc t="1" v="96053"/>
    </bk>
    <bk>
      <rc t="1" v="96054"/>
    </bk>
    <bk>
      <rc t="1" v="96055"/>
    </bk>
    <bk>
      <rc t="1" v="96056"/>
    </bk>
    <bk>
      <rc t="1" v="96057"/>
    </bk>
    <bk>
      <rc t="1" v="96058"/>
    </bk>
    <bk>
      <rc t="1" v="96059"/>
    </bk>
    <bk>
      <rc t="1" v="96060"/>
    </bk>
    <bk>
      <rc t="1" v="96061"/>
    </bk>
    <bk>
      <rc t="1" v="96062"/>
    </bk>
    <bk>
      <rc t="1" v="96063"/>
    </bk>
    <bk>
      <rc t="1" v="96064"/>
    </bk>
    <bk>
      <rc t="1" v="96065"/>
    </bk>
    <bk>
      <rc t="1" v="96066"/>
    </bk>
    <bk>
      <rc t="1" v="96067"/>
    </bk>
    <bk>
      <rc t="1" v="96068"/>
    </bk>
    <bk>
      <rc t="1" v="96069"/>
    </bk>
    <bk>
      <rc t="1" v="96070"/>
    </bk>
    <bk>
      <rc t="1" v="96071"/>
    </bk>
    <bk>
      <rc t="1" v="96072"/>
    </bk>
    <bk>
      <rc t="1" v="96073"/>
    </bk>
    <bk>
      <rc t="1" v="96074"/>
    </bk>
    <bk>
      <rc t="1" v="96075"/>
    </bk>
    <bk>
      <rc t="1" v="96076"/>
    </bk>
    <bk>
      <rc t="1" v="96077"/>
    </bk>
    <bk>
      <rc t="1" v="96078"/>
    </bk>
    <bk>
      <rc t="1" v="96079"/>
    </bk>
    <bk>
      <rc t="1" v="96080"/>
    </bk>
    <bk>
      <rc t="1" v="96081"/>
    </bk>
    <bk>
      <rc t="1" v="96082"/>
    </bk>
    <bk>
      <rc t="1" v="96083"/>
    </bk>
    <bk>
      <rc t="1" v="96084"/>
    </bk>
    <bk>
      <rc t="1" v="96085"/>
    </bk>
    <bk>
      <rc t="1" v="96086"/>
    </bk>
    <bk>
      <rc t="1" v="96087"/>
    </bk>
    <bk>
      <rc t="1" v="96088"/>
    </bk>
    <bk>
      <rc t="1" v="96089"/>
    </bk>
    <bk>
      <rc t="1" v="96090"/>
    </bk>
    <bk>
      <rc t="1" v="96091"/>
    </bk>
    <bk>
      <rc t="1" v="96092"/>
    </bk>
    <bk>
      <rc t="1" v="96093"/>
    </bk>
    <bk>
      <rc t="1" v="96094"/>
    </bk>
    <bk>
      <rc t="1" v="96095"/>
    </bk>
    <bk>
      <rc t="1" v="96096"/>
    </bk>
    <bk>
      <rc t="1" v="96097"/>
    </bk>
    <bk>
      <rc t="1" v="96098"/>
    </bk>
    <bk>
      <rc t="1" v="96099"/>
    </bk>
    <bk>
      <rc t="1" v="96100"/>
    </bk>
    <bk>
      <rc t="1" v="96101"/>
    </bk>
    <bk>
      <rc t="1" v="96102"/>
    </bk>
    <bk>
      <rc t="1" v="96103"/>
    </bk>
    <bk>
      <rc t="1" v="96104"/>
    </bk>
    <bk>
      <rc t="1" v="96105"/>
    </bk>
    <bk>
      <rc t="1" v="96106"/>
    </bk>
    <bk>
      <rc t="1" v="96107"/>
    </bk>
    <bk>
      <rc t="1" v="96108"/>
    </bk>
    <bk>
      <rc t="1" v="96109"/>
    </bk>
    <bk>
      <rc t="1" v="96110"/>
    </bk>
    <bk>
      <rc t="1" v="96111"/>
    </bk>
    <bk>
      <rc t="1" v="96112"/>
    </bk>
    <bk>
      <rc t="1" v="96113"/>
    </bk>
    <bk>
      <rc t="1" v="96114"/>
    </bk>
    <bk>
      <rc t="1" v="96115"/>
    </bk>
    <bk>
      <rc t="1" v="96116"/>
    </bk>
    <bk>
      <rc t="1" v="96117"/>
    </bk>
    <bk>
      <rc t="1" v="96118"/>
    </bk>
    <bk>
      <rc t="1" v="96119"/>
    </bk>
    <bk>
      <rc t="1" v="96120"/>
    </bk>
    <bk>
      <rc t="1" v="96121"/>
    </bk>
    <bk>
      <rc t="1" v="96122"/>
    </bk>
    <bk>
      <rc t="1" v="96123"/>
    </bk>
    <bk>
      <rc t="1" v="96124"/>
    </bk>
    <bk>
      <rc t="1" v="96125"/>
    </bk>
    <bk>
      <rc t="1" v="96126"/>
    </bk>
    <bk>
      <rc t="1" v="96127"/>
    </bk>
    <bk>
      <rc t="1" v="96128"/>
    </bk>
    <bk>
      <rc t="1" v="96129"/>
    </bk>
    <bk>
      <rc t="1" v="96130"/>
    </bk>
    <bk>
      <rc t="1" v="96131"/>
    </bk>
    <bk>
      <rc t="1" v="96132"/>
    </bk>
    <bk>
      <rc t="1" v="96133"/>
    </bk>
    <bk>
      <rc t="1" v="96134"/>
    </bk>
    <bk>
      <rc t="1" v="96135"/>
    </bk>
    <bk>
      <rc t="1" v="96136"/>
    </bk>
    <bk>
      <rc t="1" v="96137"/>
    </bk>
    <bk>
      <rc t="1" v="96138"/>
    </bk>
    <bk>
      <rc t="1" v="96139"/>
    </bk>
    <bk>
      <rc t="1" v="96140"/>
    </bk>
    <bk>
      <rc t="1" v="96141"/>
    </bk>
    <bk>
      <rc t="1" v="96142"/>
    </bk>
    <bk>
      <rc t="1" v="96143"/>
    </bk>
    <bk>
      <rc t="1" v="96144"/>
    </bk>
    <bk>
      <rc t="1" v="96145"/>
    </bk>
    <bk>
      <rc t="1" v="96146"/>
    </bk>
    <bk>
      <rc t="1" v="96147"/>
    </bk>
    <bk>
      <rc t="1" v="96148"/>
    </bk>
    <bk>
      <rc t="1" v="96149"/>
    </bk>
    <bk>
      <rc t="1" v="96150"/>
    </bk>
    <bk>
      <rc t="1" v="96151"/>
    </bk>
    <bk>
      <rc t="1" v="96152"/>
    </bk>
    <bk>
      <rc t="1" v="96153"/>
    </bk>
    <bk>
      <rc t="1" v="96154"/>
    </bk>
    <bk>
      <rc t="1" v="96155"/>
    </bk>
    <bk>
      <rc t="1" v="96156"/>
    </bk>
    <bk>
      <rc t="1" v="96157"/>
    </bk>
    <bk>
      <rc t="1" v="96158"/>
    </bk>
    <bk>
      <rc t="1" v="96159"/>
    </bk>
    <bk>
      <rc t="1" v="96160"/>
    </bk>
    <bk>
      <rc t="1" v="96161"/>
    </bk>
    <bk>
      <rc t="1" v="96162"/>
    </bk>
    <bk>
      <rc t="1" v="96163"/>
    </bk>
    <bk>
      <rc t="1" v="96164"/>
    </bk>
    <bk>
      <rc t="1" v="96165"/>
    </bk>
    <bk>
      <rc t="1" v="96166"/>
    </bk>
    <bk>
      <rc t="1" v="96167"/>
    </bk>
    <bk>
      <rc t="1" v="96168"/>
    </bk>
    <bk>
      <rc t="1" v="96169"/>
    </bk>
    <bk>
      <rc t="1" v="96170"/>
    </bk>
    <bk>
      <rc t="1" v="96171"/>
    </bk>
    <bk>
      <rc t="1" v="96172"/>
    </bk>
    <bk>
      <rc t="1" v="96173"/>
    </bk>
    <bk>
      <rc t="1" v="96174"/>
    </bk>
    <bk>
      <rc t="1" v="96175"/>
    </bk>
    <bk>
      <rc t="1" v="96176"/>
    </bk>
    <bk>
      <rc t="1" v="96177"/>
    </bk>
    <bk>
      <rc t="1" v="96178"/>
    </bk>
    <bk>
      <rc t="1" v="96179"/>
    </bk>
    <bk>
      <rc t="1" v="96180"/>
    </bk>
    <bk>
      <rc t="1" v="96181"/>
    </bk>
    <bk>
      <rc t="1" v="96182"/>
    </bk>
    <bk>
      <rc t="1" v="96183"/>
    </bk>
    <bk>
      <rc t="1" v="96184"/>
    </bk>
    <bk>
      <rc t="1" v="96185"/>
    </bk>
    <bk>
      <rc t="1" v="96186"/>
    </bk>
    <bk>
      <rc t="1" v="96187"/>
    </bk>
    <bk>
      <rc t="1" v="96188"/>
    </bk>
    <bk>
      <rc t="1" v="96189"/>
    </bk>
    <bk>
      <rc t="1" v="96190"/>
    </bk>
    <bk>
      <rc t="1" v="96191"/>
    </bk>
    <bk>
      <rc t="1" v="96192"/>
    </bk>
    <bk>
      <rc t="1" v="96193"/>
    </bk>
    <bk>
      <rc t="1" v="96194"/>
    </bk>
    <bk>
      <rc t="1" v="96195"/>
    </bk>
    <bk>
      <rc t="1" v="96196"/>
    </bk>
    <bk>
      <rc t="1" v="96197"/>
    </bk>
    <bk>
      <rc t="1" v="96198"/>
    </bk>
    <bk>
      <rc t="1" v="96199"/>
    </bk>
    <bk>
      <rc t="1" v="96200"/>
    </bk>
    <bk>
      <rc t="1" v="96201"/>
    </bk>
    <bk>
      <rc t="1" v="96202"/>
    </bk>
    <bk>
      <rc t="1" v="96203"/>
    </bk>
    <bk>
      <rc t="1" v="96204"/>
    </bk>
    <bk>
      <rc t="1" v="96205"/>
    </bk>
    <bk>
      <rc t="1" v="96206"/>
    </bk>
    <bk>
      <rc t="1" v="96207"/>
    </bk>
    <bk>
      <rc t="1" v="96208"/>
    </bk>
    <bk>
      <rc t="1" v="96209"/>
    </bk>
    <bk>
      <rc t="1" v="96210"/>
    </bk>
    <bk>
      <rc t="1" v="96211"/>
    </bk>
    <bk>
      <rc t="1" v="96212"/>
    </bk>
    <bk>
      <rc t="1" v="96213"/>
    </bk>
    <bk>
      <rc t="1" v="96214"/>
    </bk>
    <bk>
      <rc t="1" v="96215"/>
    </bk>
    <bk>
      <rc t="1" v="96216"/>
    </bk>
    <bk>
      <rc t="1" v="96217"/>
    </bk>
    <bk>
      <rc t="1" v="96218"/>
    </bk>
    <bk>
      <rc t="1" v="96219"/>
    </bk>
    <bk>
      <rc t="1" v="96220"/>
    </bk>
    <bk>
      <rc t="1" v="96221"/>
    </bk>
    <bk>
      <rc t="1" v="96222"/>
    </bk>
    <bk>
      <rc t="1" v="96223"/>
    </bk>
    <bk>
      <rc t="1" v="96224"/>
    </bk>
    <bk>
      <rc t="1" v="96225"/>
    </bk>
    <bk>
      <rc t="1" v="96226"/>
    </bk>
    <bk>
      <rc t="1" v="96227"/>
    </bk>
    <bk>
      <rc t="1" v="96228"/>
    </bk>
    <bk>
      <rc t="1" v="96229"/>
    </bk>
    <bk>
      <rc t="1" v="96230"/>
    </bk>
    <bk>
      <rc t="1" v="96231"/>
    </bk>
    <bk>
      <rc t="1" v="96232"/>
    </bk>
    <bk>
      <rc t="1" v="96233"/>
    </bk>
    <bk>
      <rc t="1" v="96234"/>
    </bk>
    <bk>
      <rc t="1" v="96235"/>
    </bk>
    <bk>
      <rc t="1" v="96236"/>
    </bk>
    <bk>
      <rc t="1" v="96237"/>
    </bk>
    <bk>
      <rc t="1" v="96238"/>
    </bk>
    <bk>
      <rc t="1" v="96239"/>
    </bk>
    <bk>
      <rc t="1" v="96240"/>
    </bk>
    <bk>
      <rc t="1" v="96241"/>
    </bk>
    <bk>
      <rc t="1" v="96242"/>
    </bk>
    <bk>
      <rc t="1" v="96243"/>
    </bk>
    <bk>
      <rc t="1" v="96244"/>
    </bk>
    <bk>
      <rc t="1" v="96245"/>
    </bk>
    <bk>
      <rc t="1" v="96246"/>
    </bk>
    <bk>
      <rc t="1" v="96247"/>
    </bk>
    <bk>
      <rc t="1" v="96248"/>
    </bk>
    <bk>
      <rc t="1" v="96249"/>
    </bk>
    <bk>
      <rc t="1" v="96250"/>
    </bk>
    <bk>
      <rc t="1" v="96251"/>
    </bk>
    <bk>
      <rc t="1" v="96252"/>
    </bk>
    <bk>
      <rc t="1" v="96253"/>
    </bk>
    <bk>
      <rc t="1" v="96254"/>
    </bk>
    <bk>
      <rc t="1" v="96255"/>
    </bk>
    <bk>
      <rc t="1" v="96256"/>
    </bk>
    <bk>
      <rc t="1" v="96257"/>
    </bk>
    <bk>
      <rc t="1" v="96258"/>
    </bk>
    <bk>
      <rc t="1" v="96259"/>
    </bk>
    <bk>
      <rc t="1" v="96260"/>
    </bk>
    <bk>
      <rc t="1" v="96261"/>
    </bk>
    <bk>
      <rc t="1" v="96262"/>
    </bk>
    <bk>
      <rc t="1" v="96263"/>
    </bk>
    <bk>
      <rc t="1" v="96264"/>
    </bk>
    <bk>
      <rc t="1" v="96265"/>
    </bk>
    <bk>
      <rc t="1" v="96266"/>
    </bk>
    <bk>
      <rc t="1" v="96267"/>
    </bk>
    <bk>
      <rc t="1" v="96268"/>
    </bk>
    <bk>
      <rc t="1" v="96269"/>
    </bk>
    <bk>
      <rc t="1" v="96270"/>
    </bk>
    <bk>
      <rc t="1" v="96271"/>
    </bk>
    <bk>
      <rc t="1" v="96272"/>
    </bk>
    <bk>
      <rc t="1" v="96273"/>
    </bk>
    <bk>
      <rc t="1" v="96274"/>
    </bk>
    <bk>
      <rc t="1" v="96275"/>
    </bk>
    <bk>
      <rc t="1" v="96276"/>
    </bk>
    <bk>
      <rc t="1" v="96277"/>
    </bk>
    <bk>
      <rc t="1" v="96278"/>
    </bk>
    <bk>
      <rc t="1" v="96279"/>
    </bk>
    <bk>
      <rc t="1" v="96280"/>
    </bk>
    <bk>
      <rc t="1" v="96281"/>
    </bk>
    <bk>
      <rc t="1" v="96282"/>
    </bk>
    <bk>
      <rc t="1" v="96283"/>
    </bk>
    <bk>
      <rc t="1" v="96284"/>
    </bk>
    <bk>
      <rc t="1" v="96285"/>
    </bk>
    <bk>
      <rc t="1" v="96286"/>
    </bk>
    <bk>
      <rc t="1" v="96287"/>
    </bk>
    <bk>
      <rc t="1" v="96288"/>
    </bk>
    <bk>
      <rc t="1" v="96289"/>
    </bk>
    <bk>
      <rc t="1" v="96290"/>
    </bk>
    <bk>
      <rc t="1" v="96291"/>
    </bk>
    <bk>
      <rc t="1" v="96292"/>
    </bk>
    <bk>
      <rc t="1" v="96293"/>
    </bk>
    <bk>
      <rc t="1" v="96294"/>
    </bk>
    <bk>
      <rc t="1" v="96295"/>
    </bk>
    <bk>
      <rc t="1" v="96296"/>
    </bk>
    <bk>
      <rc t="1" v="96297"/>
    </bk>
    <bk>
      <rc t="1" v="96298"/>
    </bk>
    <bk>
      <rc t="1" v="96299"/>
    </bk>
    <bk>
      <rc t="1" v="96300"/>
    </bk>
    <bk>
      <rc t="1" v="96301"/>
    </bk>
    <bk>
      <rc t="1" v="96302"/>
    </bk>
    <bk>
      <rc t="1" v="96303"/>
    </bk>
    <bk>
      <rc t="1" v="96304"/>
    </bk>
    <bk>
      <rc t="1" v="96305"/>
    </bk>
    <bk>
      <rc t="1" v="96306"/>
    </bk>
    <bk>
      <rc t="1" v="96307"/>
    </bk>
    <bk>
      <rc t="1" v="96308"/>
    </bk>
    <bk>
      <rc t="1" v="96309"/>
    </bk>
    <bk>
      <rc t="1" v="96310"/>
    </bk>
    <bk>
      <rc t="1" v="96311"/>
    </bk>
    <bk>
      <rc t="1" v="96312"/>
    </bk>
    <bk>
      <rc t="1" v="96313"/>
    </bk>
    <bk>
      <rc t="1" v="96314"/>
    </bk>
    <bk>
      <rc t="1" v="96315"/>
    </bk>
    <bk>
      <rc t="1" v="96316"/>
    </bk>
    <bk>
      <rc t="1" v="96317"/>
    </bk>
    <bk>
      <rc t="1" v="96318"/>
    </bk>
    <bk>
      <rc t="1" v="96319"/>
    </bk>
    <bk>
      <rc t="1" v="96320"/>
    </bk>
    <bk>
      <rc t="1" v="96321"/>
    </bk>
    <bk>
      <rc t="1" v="96322"/>
    </bk>
    <bk>
      <rc t="1" v="96323"/>
    </bk>
    <bk>
      <rc t="1" v="96324"/>
    </bk>
    <bk>
      <rc t="1" v="96325"/>
    </bk>
    <bk>
      <rc t="1" v="96326"/>
    </bk>
    <bk>
      <rc t="1" v="96327"/>
    </bk>
    <bk>
      <rc t="1" v="96328"/>
    </bk>
    <bk>
      <rc t="1" v="96329"/>
    </bk>
    <bk>
      <rc t="1" v="96330"/>
    </bk>
    <bk>
      <rc t="1" v="96331"/>
    </bk>
    <bk>
      <rc t="1" v="96332"/>
    </bk>
    <bk>
      <rc t="1" v="96333"/>
    </bk>
    <bk>
      <rc t="1" v="96334"/>
    </bk>
    <bk>
      <rc t="1" v="96335"/>
    </bk>
    <bk>
      <rc t="1" v="96336"/>
    </bk>
    <bk>
      <rc t="1" v="96337"/>
    </bk>
    <bk>
      <rc t="1" v="96338"/>
    </bk>
    <bk>
      <rc t="1" v="96339"/>
    </bk>
    <bk>
      <rc t="1" v="96340"/>
    </bk>
    <bk>
      <rc t="1" v="96341"/>
    </bk>
    <bk>
      <rc t="1" v="96342"/>
    </bk>
    <bk>
      <rc t="1" v="96343"/>
    </bk>
    <bk>
      <rc t="1" v="96344"/>
    </bk>
    <bk>
      <rc t="1" v="96345"/>
    </bk>
    <bk>
      <rc t="1" v="96346"/>
    </bk>
    <bk>
      <rc t="1" v="96347"/>
    </bk>
    <bk>
      <rc t="1" v="96348"/>
    </bk>
    <bk>
      <rc t="1" v="96349"/>
    </bk>
    <bk>
      <rc t="1" v="96350"/>
    </bk>
    <bk>
      <rc t="1" v="96351"/>
    </bk>
    <bk>
      <rc t="1" v="96352"/>
    </bk>
    <bk>
      <rc t="1" v="96353"/>
    </bk>
    <bk>
      <rc t="1" v="96354"/>
    </bk>
    <bk>
      <rc t="1" v="96355"/>
    </bk>
    <bk>
      <rc t="1" v="96356"/>
    </bk>
    <bk>
      <rc t="1" v="96357"/>
    </bk>
    <bk>
      <rc t="1" v="96358"/>
    </bk>
    <bk>
      <rc t="1" v="96359"/>
    </bk>
    <bk>
      <rc t="1" v="96360"/>
    </bk>
    <bk>
      <rc t="1" v="96361"/>
    </bk>
    <bk>
      <rc t="1" v="96362"/>
    </bk>
    <bk>
      <rc t="1" v="96363"/>
    </bk>
    <bk>
      <rc t="1" v="96364"/>
    </bk>
    <bk>
      <rc t="1" v="96365"/>
    </bk>
    <bk>
      <rc t="1" v="96366"/>
    </bk>
    <bk>
      <rc t="1" v="96367"/>
    </bk>
    <bk>
      <rc t="1" v="96368"/>
    </bk>
    <bk>
      <rc t="1" v="96369"/>
    </bk>
    <bk>
      <rc t="1" v="96370"/>
    </bk>
    <bk>
      <rc t="1" v="96371"/>
    </bk>
    <bk>
      <rc t="1" v="96372"/>
    </bk>
    <bk>
      <rc t="1" v="96373"/>
    </bk>
    <bk>
      <rc t="1" v="96374"/>
    </bk>
    <bk>
      <rc t="1" v="96375"/>
    </bk>
    <bk>
      <rc t="1" v="96376"/>
    </bk>
    <bk>
      <rc t="1" v="96377"/>
    </bk>
    <bk>
      <rc t="1" v="96378"/>
    </bk>
    <bk>
      <rc t="1" v="96379"/>
    </bk>
    <bk>
      <rc t="1" v="96380"/>
    </bk>
    <bk>
      <rc t="1" v="96381"/>
    </bk>
    <bk>
      <rc t="1" v="96382"/>
    </bk>
    <bk>
      <rc t="1" v="96383"/>
    </bk>
    <bk>
      <rc t="1" v="96384"/>
    </bk>
    <bk>
      <rc t="1" v="96385"/>
    </bk>
    <bk>
      <rc t="1" v="96386"/>
    </bk>
    <bk>
      <rc t="1" v="96387"/>
    </bk>
    <bk>
      <rc t="1" v="96388"/>
    </bk>
    <bk>
      <rc t="1" v="96389"/>
    </bk>
    <bk>
      <rc t="1" v="96390"/>
    </bk>
    <bk>
      <rc t="1" v="96391"/>
    </bk>
    <bk>
      <rc t="1" v="96392"/>
    </bk>
    <bk>
      <rc t="1" v="96393"/>
    </bk>
    <bk>
      <rc t="1" v="96394"/>
    </bk>
    <bk>
      <rc t="1" v="96395"/>
    </bk>
    <bk>
      <rc t="1" v="96396"/>
    </bk>
    <bk>
      <rc t="1" v="96397"/>
    </bk>
    <bk>
      <rc t="1" v="96398"/>
    </bk>
    <bk>
      <rc t="1" v="96399"/>
    </bk>
    <bk>
      <rc t="1" v="96400"/>
    </bk>
    <bk>
      <rc t="1" v="96401"/>
    </bk>
    <bk>
      <rc t="1" v="96402"/>
    </bk>
    <bk>
      <rc t="1" v="96403"/>
    </bk>
    <bk>
      <rc t="1" v="96404"/>
    </bk>
    <bk>
      <rc t="1" v="96405"/>
    </bk>
    <bk>
      <rc t="1" v="96406"/>
    </bk>
    <bk>
      <rc t="1" v="96407"/>
    </bk>
    <bk>
      <rc t="1" v="96408"/>
    </bk>
    <bk>
      <rc t="1" v="96409"/>
    </bk>
    <bk>
      <rc t="1" v="96410"/>
    </bk>
    <bk>
      <rc t="1" v="96411"/>
    </bk>
    <bk>
      <rc t="1" v="96412"/>
    </bk>
    <bk>
      <rc t="1" v="96413"/>
    </bk>
    <bk>
      <rc t="1" v="96414"/>
    </bk>
    <bk>
      <rc t="1" v="96415"/>
    </bk>
    <bk>
      <rc t="1" v="96416"/>
    </bk>
    <bk>
      <rc t="1" v="96417"/>
    </bk>
    <bk>
      <rc t="1" v="96418"/>
    </bk>
    <bk>
      <rc t="1" v="96419"/>
    </bk>
    <bk>
      <rc t="1" v="96420"/>
    </bk>
    <bk>
      <rc t="1" v="96421"/>
    </bk>
    <bk>
      <rc t="1" v="96422"/>
    </bk>
    <bk>
      <rc t="1" v="96423"/>
    </bk>
    <bk>
      <rc t="1" v="96424"/>
    </bk>
    <bk>
      <rc t="1" v="96425"/>
    </bk>
    <bk>
      <rc t="1" v="96426"/>
    </bk>
    <bk>
      <rc t="1" v="96427"/>
    </bk>
    <bk>
      <rc t="1" v="96428"/>
    </bk>
    <bk>
      <rc t="1" v="96429"/>
    </bk>
    <bk>
      <rc t="1" v="96430"/>
    </bk>
    <bk>
      <rc t="1" v="96431"/>
    </bk>
    <bk>
      <rc t="1" v="96432"/>
    </bk>
    <bk>
      <rc t="1" v="96433"/>
    </bk>
    <bk>
      <rc t="1" v="96434"/>
    </bk>
    <bk>
      <rc t="1" v="96435"/>
    </bk>
    <bk>
      <rc t="1" v="96436"/>
    </bk>
    <bk>
      <rc t="1" v="96437"/>
    </bk>
    <bk>
      <rc t="1" v="96438"/>
    </bk>
    <bk>
      <rc t="1" v="96439"/>
    </bk>
    <bk>
      <rc t="1" v="96440"/>
    </bk>
    <bk>
      <rc t="1" v="96441"/>
    </bk>
    <bk>
      <rc t="1" v="96442"/>
    </bk>
    <bk>
      <rc t="1" v="96443"/>
    </bk>
    <bk>
      <rc t="1" v="96444"/>
    </bk>
    <bk>
      <rc t="1" v="96445"/>
    </bk>
    <bk>
      <rc t="1" v="96446"/>
    </bk>
    <bk>
      <rc t="1" v="96447"/>
    </bk>
    <bk>
      <rc t="1" v="96448"/>
    </bk>
    <bk>
      <rc t="1" v="96449"/>
    </bk>
    <bk>
      <rc t="1" v="96450"/>
    </bk>
    <bk>
      <rc t="1" v="96451"/>
    </bk>
    <bk>
      <rc t="1" v="96452"/>
    </bk>
    <bk>
      <rc t="1" v="96453"/>
    </bk>
    <bk>
      <rc t="1" v="96454"/>
    </bk>
    <bk>
      <rc t="1" v="96455"/>
    </bk>
    <bk>
      <rc t="1" v="96456"/>
    </bk>
    <bk>
      <rc t="1" v="96457"/>
    </bk>
    <bk>
      <rc t="1" v="96458"/>
    </bk>
    <bk>
      <rc t="1" v="96459"/>
    </bk>
    <bk>
      <rc t="1" v="96460"/>
    </bk>
    <bk>
      <rc t="1" v="96461"/>
    </bk>
    <bk>
      <rc t="1" v="96462"/>
    </bk>
    <bk>
      <rc t="1" v="96463"/>
    </bk>
    <bk>
      <rc t="1" v="96464"/>
    </bk>
    <bk>
      <rc t="1" v="96465"/>
    </bk>
    <bk>
      <rc t="1" v="96466"/>
    </bk>
    <bk>
      <rc t="1" v="96467"/>
    </bk>
    <bk>
      <rc t="1" v="96468"/>
    </bk>
    <bk>
      <rc t="1" v="96469"/>
    </bk>
    <bk>
      <rc t="1" v="96470"/>
    </bk>
    <bk>
      <rc t="1" v="96471"/>
    </bk>
    <bk>
      <rc t="1" v="96472"/>
    </bk>
    <bk>
      <rc t="1" v="96473"/>
    </bk>
    <bk>
      <rc t="1" v="96474"/>
    </bk>
    <bk>
      <rc t="1" v="96475"/>
    </bk>
    <bk>
      <rc t="1" v="96476"/>
    </bk>
    <bk>
      <rc t="1" v="96477"/>
    </bk>
    <bk>
      <rc t="1" v="96478"/>
    </bk>
    <bk>
      <rc t="1" v="96479"/>
    </bk>
    <bk>
      <rc t="1" v="96480"/>
    </bk>
    <bk>
      <rc t="1" v="96481"/>
    </bk>
    <bk>
      <rc t="1" v="96482"/>
    </bk>
    <bk>
      <rc t="1" v="96483"/>
    </bk>
    <bk>
      <rc t="1" v="96484"/>
    </bk>
    <bk>
      <rc t="1" v="96485"/>
    </bk>
    <bk>
      <rc t="1" v="96486"/>
    </bk>
    <bk>
      <rc t="1" v="96487"/>
    </bk>
    <bk>
      <rc t="1" v="96488"/>
    </bk>
    <bk>
      <rc t="1" v="96489"/>
    </bk>
    <bk>
      <rc t="1" v="96490"/>
    </bk>
    <bk>
      <rc t="1" v="96491"/>
    </bk>
    <bk>
      <rc t="1" v="96492"/>
    </bk>
    <bk>
      <rc t="1" v="96493"/>
    </bk>
    <bk>
      <rc t="1" v="96494"/>
    </bk>
    <bk>
      <rc t="1" v="96495"/>
    </bk>
    <bk>
      <rc t="1" v="96496"/>
    </bk>
    <bk>
      <rc t="1" v="96497"/>
    </bk>
    <bk>
      <rc t="1" v="96498"/>
    </bk>
    <bk>
      <rc t="1" v="96499"/>
    </bk>
    <bk>
      <rc t="1" v="96500"/>
    </bk>
    <bk>
      <rc t="1" v="96501"/>
    </bk>
    <bk>
      <rc t="1" v="96502"/>
    </bk>
    <bk>
      <rc t="1" v="96503"/>
    </bk>
    <bk>
      <rc t="1" v="96504"/>
    </bk>
    <bk>
      <rc t="1" v="96505"/>
    </bk>
    <bk>
      <rc t="1" v="96506"/>
    </bk>
    <bk>
      <rc t="1" v="96507"/>
    </bk>
    <bk>
      <rc t="1" v="96508"/>
    </bk>
    <bk>
      <rc t="1" v="96509"/>
    </bk>
    <bk>
      <rc t="1" v="96510"/>
    </bk>
    <bk>
      <rc t="1" v="96511"/>
    </bk>
    <bk>
      <rc t="1" v="96512"/>
    </bk>
    <bk>
      <rc t="1" v="96513"/>
    </bk>
    <bk>
      <rc t="1" v="96514"/>
    </bk>
    <bk>
      <rc t="1" v="96515"/>
    </bk>
    <bk>
      <rc t="1" v="96516"/>
    </bk>
    <bk>
      <rc t="1" v="96517"/>
    </bk>
    <bk>
      <rc t="1" v="96518"/>
    </bk>
    <bk>
      <rc t="1" v="96519"/>
    </bk>
    <bk>
      <rc t="1" v="96520"/>
    </bk>
    <bk>
      <rc t="1" v="96521"/>
    </bk>
    <bk>
      <rc t="1" v="96522"/>
    </bk>
    <bk>
      <rc t="1" v="96523"/>
    </bk>
    <bk>
      <rc t="1" v="96524"/>
    </bk>
    <bk>
      <rc t="1" v="96525"/>
    </bk>
    <bk>
      <rc t="1" v="96526"/>
    </bk>
    <bk>
      <rc t="1" v="96527"/>
    </bk>
    <bk>
      <rc t="1" v="96528"/>
    </bk>
    <bk>
      <rc t="1" v="96529"/>
    </bk>
    <bk>
      <rc t="1" v="96530"/>
    </bk>
    <bk>
      <rc t="1" v="96531"/>
    </bk>
    <bk>
      <rc t="1" v="96532"/>
    </bk>
    <bk>
      <rc t="1" v="96533"/>
    </bk>
    <bk>
      <rc t="1" v="96534"/>
    </bk>
    <bk>
      <rc t="1" v="96535"/>
    </bk>
    <bk>
      <rc t="1" v="96536"/>
    </bk>
    <bk>
      <rc t="1" v="96537"/>
    </bk>
    <bk>
      <rc t="1" v="96538"/>
    </bk>
    <bk>
      <rc t="1" v="96539"/>
    </bk>
    <bk>
      <rc t="1" v="96540"/>
    </bk>
    <bk>
      <rc t="1" v="96541"/>
    </bk>
    <bk>
      <rc t="1" v="96542"/>
    </bk>
    <bk>
      <rc t="1" v="96543"/>
    </bk>
    <bk>
      <rc t="1" v="96544"/>
    </bk>
    <bk>
      <rc t="1" v="96545"/>
    </bk>
    <bk>
      <rc t="1" v="96546"/>
    </bk>
    <bk>
      <rc t="1" v="96547"/>
    </bk>
    <bk>
      <rc t="1" v="96548"/>
    </bk>
    <bk>
      <rc t="1" v="96549"/>
    </bk>
    <bk>
      <rc t="1" v="96550"/>
    </bk>
    <bk>
      <rc t="1" v="96551"/>
    </bk>
    <bk>
      <rc t="1" v="96552"/>
    </bk>
    <bk>
      <rc t="1" v="96553"/>
    </bk>
    <bk>
      <rc t="1" v="96554"/>
    </bk>
    <bk>
      <rc t="1" v="96555"/>
    </bk>
    <bk>
      <rc t="1" v="96556"/>
    </bk>
    <bk>
      <rc t="1" v="96557"/>
    </bk>
    <bk>
      <rc t="1" v="96558"/>
    </bk>
    <bk>
      <rc t="1" v="96559"/>
    </bk>
    <bk>
      <rc t="1" v="96560"/>
    </bk>
    <bk>
      <rc t="1" v="96561"/>
    </bk>
    <bk>
      <rc t="1" v="96562"/>
    </bk>
    <bk>
      <rc t="1" v="96563"/>
    </bk>
    <bk>
      <rc t="1" v="96564"/>
    </bk>
    <bk>
      <rc t="1" v="96565"/>
    </bk>
    <bk>
      <rc t="1" v="96566"/>
    </bk>
    <bk>
      <rc t="1" v="96567"/>
    </bk>
    <bk>
      <rc t="1" v="96568"/>
    </bk>
    <bk>
      <rc t="1" v="96569"/>
    </bk>
    <bk>
      <rc t="1" v="96570"/>
    </bk>
    <bk>
      <rc t="1" v="96571"/>
    </bk>
    <bk>
      <rc t="1" v="96572"/>
    </bk>
    <bk>
      <rc t="1" v="96573"/>
    </bk>
    <bk>
      <rc t="1" v="96574"/>
    </bk>
    <bk>
      <rc t="1" v="96575"/>
    </bk>
    <bk>
      <rc t="1" v="96576"/>
    </bk>
    <bk>
      <rc t="1" v="96577"/>
    </bk>
    <bk>
      <rc t="1" v="96578"/>
    </bk>
    <bk>
      <rc t="1" v="96579"/>
    </bk>
    <bk>
      <rc t="1" v="96580"/>
    </bk>
    <bk>
      <rc t="1" v="96581"/>
    </bk>
    <bk>
      <rc t="1" v="96582"/>
    </bk>
    <bk>
      <rc t="1" v="96583"/>
    </bk>
    <bk>
      <rc t="1" v="96584"/>
    </bk>
    <bk>
      <rc t="1" v="96585"/>
    </bk>
    <bk>
      <rc t="1" v="96586"/>
    </bk>
    <bk>
      <rc t="1" v="96587"/>
    </bk>
    <bk>
      <rc t="1" v="96588"/>
    </bk>
    <bk>
      <rc t="1" v="96589"/>
    </bk>
    <bk>
      <rc t="1" v="96590"/>
    </bk>
    <bk>
      <rc t="1" v="96591"/>
    </bk>
    <bk>
      <rc t="1" v="96592"/>
    </bk>
    <bk>
      <rc t="1" v="96593"/>
    </bk>
    <bk>
      <rc t="1" v="96594"/>
    </bk>
    <bk>
      <rc t="1" v="96595"/>
    </bk>
    <bk>
      <rc t="1" v="96596"/>
    </bk>
    <bk>
      <rc t="1" v="96597"/>
    </bk>
    <bk>
      <rc t="1" v="96598"/>
    </bk>
    <bk>
      <rc t="1" v="96599"/>
    </bk>
    <bk>
      <rc t="1" v="96600"/>
    </bk>
    <bk>
      <rc t="1" v="96601"/>
    </bk>
    <bk>
      <rc t="1" v="96602"/>
    </bk>
    <bk>
      <rc t="1" v="96603"/>
    </bk>
    <bk>
      <rc t="1" v="96604"/>
    </bk>
    <bk>
      <rc t="1" v="96605"/>
    </bk>
    <bk>
      <rc t="1" v="96606"/>
    </bk>
    <bk>
      <rc t="1" v="96607"/>
    </bk>
    <bk>
      <rc t="1" v="96608"/>
    </bk>
    <bk>
      <rc t="1" v="96609"/>
    </bk>
    <bk>
      <rc t="1" v="96610"/>
    </bk>
    <bk>
      <rc t="1" v="96611"/>
    </bk>
    <bk>
      <rc t="1" v="96612"/>
    </bk>
    <bk>
      <rc t="1" v="96613"/>
    </bk>
    <bk>
      <rc t="1" v="96614"/>
    </bk>
    <bk>
      <rc t="1" v="96615"/>
    </bk>
    <bk>
      <rc t="1" v="96616"/>
    </bk>
    <bk>
      <rc t="1" v="96617"/>
    </bk>
    <bk>
      <rc t="1" v="96618"/>
    </bk>
    <bk>
      <rc t="1" v="96619"/>
    </bk>
    <bk>
      <rc t="1" v="96620"/>
    </bk>
    <bk>
      <rc t="1" v="96621"/>
    </bk>
    <bk>
      <rc t="1" v="96622"/>
    </bk>
    <bk>
      <rc t="1" v="96623"/>
    </bk>
    <bk>
      <rc t="1" v="96624"/>
    </bk>
    <bk>
      <rc t="1" v="96625"/>
    </bk>
    <bk>
      <rc t="1" v="96626"/>
    </bk>
    <bk>
      <rc t="1" v="96627"/>
    </bk>
    <bk>
      <rc t="1" v="96628"/>
    </bk>
    <bk>
      <rc t="1" v="96629"/>
    </bk>
    <bk>
      <rc t="1" v="96630"/>
    </bk>
    <bk>
      <rc t="1" v="96631"/>
    </bk>
    <bk>
      <rc t="1" v="96632"/>
    </bk>
    <bk>
      <rc t="1" v="96633"/>
    </bk>
    <bk>
      <rc t="1" v="96634"/>
    </bk>
    <bk>
      <rc t="1" v="96635"/>
    </bk>
    <bk>
      <rc t="1" v="96636"/>
    </bk>
    <bk>
      <rc t="1" v="96637"/>
    </bk>
    <bk>
      <rc t="1" v="96638"/>
    </bk>
    <bk>
      <rc t="1" v="96639"/>
    </bk>
    <bk>
      <rc t="1" v="96640"/>
    </bk>
    <bk>
      <rc t="1" v="96641"/>
    </bk>
    <bk>
      <rc t="1" v="96642"/>
    </bk>
    <bk>
      <rc t="1" v="96643"/>
    </bk>
    <bk>
      <rc t="1" v="96644"/>
    </bk>
    <bk>
      <rc t="1" v="96645"/>
    </bk>
    <bk>
      <rc t="1" v="96646"/>
    </bk>
    <bk>
      <rc t="1" v="96647"/>
    </bk>
    <bk>
      <rc t="1" v="96648"/>
    </bk>
    <bk>
      <rc t="1" v="96649"/>
    </bk>
    <bk>
      <rc t="1" v="96650"/>
    </bk>
    <bk>
      <rc t="1" v="96651"/>
    </bk>
    <bk>
      <rc t="1" v="96652"/>
    </bk>
    <bk>
      <rc t="1" v="96653"/>
    </bk>
    <bk>
      <rc t="1" v="96654"/>
    </bk>
    <bk>
      <rc t="1" v="96655"/>
    </bk>
    <bk>
      <rc t="1" v="96656"/>
    </bk>
    <bk>
      <rc t="1" v="96657"/>
    </bk>
    <bk>
      <rc t="1" v="96658"/>
    </bk>
    <bk>
      <rc t="1" v="96659"/>
    </bk>
    <bk>
      <rc t="1" v="96660"/>
    </bk>
    <bk>
      <rc t="1" v="96661"/>
    </bk>
    <bk>
      <rc t="1" v="96662"/>
    </bk>
    <bk>
      <rc t="1" v="96663"/>
    </bk>
    <bk>
      <rc t="1" v="96664"/>
    </bk>
    <bk>
      <rc t="1" v="96665"/>
    </bk>
    <bk>
      <rc t="1" v="96666"/>
    </bk>
    <bk>
      <rc t="1" v="96667"/>
    </bk>
    <bk>
      <rc t="1" v="96668"/>
    </bk>
    <bk>
      <rc t="1" v="96669"/>
    </bk>
    <bk>
      <rc t="1" v="96670"/>
    </bk>
    <bk>
      <rc t="1" v="96671"/>
    </bk>
    <bk>
      <rc t="1" v="96672"/>
    </bk>
    <bk>
      <rc t="1" v="96673"/>
    </bk>
    <bk>
      <rc t="1" v="96674"/>
    </bk>
    <bk>
      <rc t="1" v="96675"/>
    </bk>
    <bk>
      <rc t="1" v="96676"/>
    </bk>
    <bk>
      <rc t="1" v="96677"/>
    </bk>
    <bk>
      <rc t="1" v="96678"/>
    </bk>
    <bk>
      <rc t="1" v="96679"/>
    </bk>
    <bk>
      <rc t="1" v="96680"/>
    </bk>
    <bk>
      <rc t="1" v="96681"/>
    </bk>
    <bk>
      <rc t="1" v="96682"/>
    </bk>
    <bk>
      <rc t="1" v="96683"/>
    </bk>
    <bk>
      <rc t="1" v="96684"/>
    </bk>
    <bk>
      <rc t="1" v="96685"/>
    </bk>
    <bk>
      <rc t="1" v="96686"/>
    </bk>
    <bk>
      <rc t="1" v="96687"/>
    </bk>
    <bk>
      <rc t="1" v="96688"/>
    </bk>
    <bk>
      <rc t="1" v="96689"/>
    </bk>
    <bk>
      <rc t="1" v="96690"/>
    </bk>
    <bk>
      <rc t="1" v="96691"/>
    </bk>
    <bk>
      <rc t="1" v="96692"/>
    </bk>
    <bk>
      <rc t="1" v="96693"/>
    </bk>
    <bk>
      <rc t="1" v="96694"/>
    </bk>
    <bk>
      <rc t="1" v="96695"/>
    </bk>
    <bk>
      <rc t="1" v="96696"/>
    </bk>
    <bk>
      <rc t="1" v="96697"/>
    </bk>
    <bk>
      <rc t="1" v="96698"/>
    </bk>
    <bk>
      <rc t="1" v="96699"/>
    </bk>
    <bk>
      <rc t="1" v="96700"/>
    </bk>
    <bk>
      <rc t="1" v="96701"/>
    </bk>
    <bk>
      <rc t="1" v="96702"/>
    </bk>
    <bk>
      <rc t="1" v="96703"/>
    </bk>
    <bk>
      <rc t="1" v="96704"/>
    </bk>
    <bk>
      <rc t="1" v="96705"/>
    </bk>
    <bk>
      <rc t="1" v="96706"/>
    </bk>
    <bk>
      <rc t="1" v="96707"/>
    </bk>
    <bk>
      <rc t="1" v="96708"/>
    </bk>
    <bk>
      <rc t="1" v="96709"/>
    </bk>
    <bk>
      <rc t="1" v="96710"/>
    </bk>
    <bk>
      <rc t="1" v="96711"/>
    </bk>
    <bk>
      <rc t="1" v="96712"/>
    </bk>
    <bk>
      <rc t="1" v="96713"/>
    </bk>
    <bk>
      <rc t="1" v="96714"/>
    </bk>
    <bk>
      <rc t="1" v="96715"/>
    </bk>
    <bk>
      <rc t="1" v="96716"/>
    </bk>
    <bk>
      <rc t="1" v="96717"/>
    </bk>
    <bk>
      <rc t="1" v="96718"/>
    </bk>
    <bk>
      <rc t="1" v="96719"/>
    </bk>
    <bk>
      <rc t="1" v="96720"/>
    </bk>
    <bk>
      <rc t="1" v="96721"/>
    </bk>
    <bk>
      <rc t="1" v="96722"/>
    </bk>
    <bk>
      <rc t="1" v="96723"/>
    </bk>
    <bk>
      <rc t="1" v="96724"/>
    </bk>
    <bk>
      <rc t="1" v="96725"/>
    </bk>
    <bk>
      <rc t="1" v="96726"/>
    </bk>
    <bk>
      <rc t="1" v="96727"/>
    </bk>
    <bk>
      <rc t="1" v="96728"/>
    </bk>
    <bk>
      <rc t="1" v="96729"/>
    </bk>
    <bk>
      <rc t="1" v="96730"/>
    </bk>
    <bk>
      <rc t="1" v="96731"/>
    </bk>
    <bk>
      <rc t="1" v="96732"/>
    </bk>
    <bk>
      <rc t="1" v="96733"/>
    </bk>
    <bk>
      <rc t="1" v="96734"/>
    </bk>
    <bk>
      <rc t="1" v="96735"/>
    </bk>
    <bk>
      <rc t="1" v="96736"/>
    </bk>
    <bk>
      <rc t="1" v="96737"/>
    </bk>
    <bk>
      <rc t="1" v="96738"/>
    </bk>
    <bk>
      <rc t="1" v="96739"/>
    </bk>
    <bk>
      <rc t="1" v="96740"/>
    </bk>
    <bk>
      <rc t="1" v="96741"/>
    </bk>
    <bk>
      <rc t="1" v="96742"/>
    </bk>
    <bk>
      <rc t="1" v="96743"/>
    </bk>
    <bk>
      <rc t="1" v="96744"/>
    </bk>
    <bk>
      <rc t="1" v="96745"/>
    </bk>
    <bk>
      <rc t="1" v="96746"/>
    </bk>
    <bk>
      <rc t="1" v="96747"/>
    </bk>
    <bk>
      <rc t="1" v="96748"/>
    </bk>
    <bk>
      <rc t="1" v="96749"/>
    </bk>
    <bk>
      <rc t="1" v="96750"/>
    </bk>
    <bk>
      <rc t="1" v="96751"/>
    </bk>
    <bk>
      <rc t="1" v="96752"/>
    </bk>
    <bk>
      <rc t="1" v="96753"/>
    </bk>
    <bk>
      <rc t="1" v="96754"/>
    </bk>
    <bk>
      <rc t="1" v="96755"/>
    </bk>
    <bk>
      <rc t="1" v="96756"/>
    </bk>
    <bk>
      <rc t="1" v="96757"/>
    </bk>
    <bk>
      <rc t="1" v="96758"/>
    </bk>
    <bk>
      <rc t="1" v="96759"/>
    </bk>
    <bk>
      <rc t="1" v="96760"/>
    </bk>
    <bk>
      <rc t="1" v="96761"/>
    </bk>
    <bk>
      <rc t="1" v="96762"/>
    </bk>
    <bk>
      <rc t="1" v="96763"/>
    </bk>
    <bk>
      <rc t="1" v="96764"/>
    </bk>
    <bk>
      <rc t="1" v="96765"/>
    </bk>
    <bk>
      <rc t="1" v="96766"/>
    </bk>
    <bk>
      <rc t="1" v="96767"/>
    </bk>
    <bk>
      <rc t="1" v="96768"/>
    </bk>
    <bk>
      <rc t="1" v="96769"/>
    </bk>
    <bk>
      <rc t="1" v="96770"/>
    </bk>
    <bk>
      <rc t="1" v="96771"/>
    </bk>
    <bk>
      <rc t="1" v="96772"/>
    </bk>
    <bk>
      <rc t="1" v="96773"/>
    </bk>
    <bk>
      <rc t="1" v="96774"/>
    </bk>
    <bk>
      <rc t="1" v="96775"/>
    </bk>
    <bk>
      <rc t="1" v="96776"/>
    </bk>
    <bk>
      <rc t="1" v="96777"/>
    </bk>
    <bk>
      <rc t="1" v="96778"/>
    </bk>
    <bk>
      <rc t="1" v="96779"/>
    </bk>
    <bk>
      <rc t="1" v="96780"/>
    </bk>
    <bk>
      <rc t="1" v="96781"/>
    </bk>
    <bk>
      <rc t="1" v="96782"/>
    </bk>
    <bk>
      <rc t="1" v="96783"/>
    </bk>
    <bk>
      <rc t="1" v="96784"/>
    </bk>
    <bk>
      <rc t="1" v="96785"/>
    </bk>
    <bk>
      <rc t="1" v="96786"/>
    </bk>
    <bk>
      <rc t="1" v="96787"/>
    </bk>
    <bk>
      <rc t="1" v="96788"/>
    </bk>
    <bk>
      <rc t="1" v="96789"/>
    </bk>
    <bk>
      <rc t="1" v="96790"/>
    </bk>
    <bk>
      <rc t="1" v="96791"/>
    </bk>
    <bk>
      <rc t="1" v="96792"/>
    </bk>
    <bk>
      <rc t="1" v="96793"/>
    </bk>
    <bk>
      <rc t="1" v="96794"/>
    </bk>
    <bk>
      <rc t="1" v="96795"/>
    </bk>
    <bk>
      <rc t="1" v="96796"/>
    </bk>
    <bk>
      <rc t="1" v="96797"/>
    </bk>
    <bk>
      <rc t="1" v="96798"/>
    </bk>
    <bk>
      <rc t="1" v="96799"/>
    </bk>
    <bk>
      <rc t="1" v="96800"/>
    </bk>
    <bk>
      <rc t="1" v="96801"/>
    </bk>
    <bk>
      <rc t="1" v="96802"/>
    </bk>
    <bk>
      <rc t="1" v="96803"/>
    </bk>
    <bk>
      <rc t="1" v="96804"/>
    </bk>
    <bk>
      <rc t="1" v="96805"/>
    </bk>
    <bk>
      <rc t="1" v="96806"/>
    </bk>
    <bk>
      <rc t="1" v="96807"/>
    </bk>
    <bk>
      <rc t="1" v="96808"/>
    </bk>
    <bk>
      <rc t="1" v="96809"/>
    </bk>
    <bk>
      <rc t="1" v="96810"/>
    </bk>
    <bk>
      <rc t="1" v="96811"/>
    </bk>
    <bk>
      <rc t="1" v="96812"/>
    </bk>
    <bk>
      <rc t="1" v="96813"/>
    </bk>
    <bk>
      <rc t="1" v="96814"/>
    </bk>
    <bk>
      <rc t="1" v="96815"/>
    </bk>
    <bk>
      <rc t="1" v="96816"/>
    </bk>
    <bk>
      <rc t="1" v="96817"/>
    </bk>
    <bk>
      <rc t="1" v="96818"/>
    </bk>
    <bk>
      <rc t="1" v="96819"/>
    </bk>
    <bk>
      <rc t="1" v="96820"/>
    </bk>
    <bk>
      <rc t="1" v="96821"/>
    </bk>
    <bk>
      <rc t="1" v="96822"/>
    </bk>
    <bk>
      <rc t="1" v="96823"/>
    </bk>
    <bk>
      <rc t="1" v="96824"/>
    </bk>
    <bk>
      <rc t="1" v="96825"/>
    </bk>
    <bk>
      <rc t="1" v="96826"/>
    </bk>
    <bk>
      <rc t="1" v="96827"/>
    </bk>
    <bk>
      <rc t="1" v="96828"/>
    </bk>
    <bk>
      <rc t="1" v="96829"/>
    </bk>
    <bk>
      <rc t="1" v="96830"/>
    </bk>
    <bk>
      <rc t="1" v="96831"/>
    </bk>
    <bk>
      <rc t="1" v="96832"/>
    </bk>
    <bk>
      <rc t="1" v="96833"/>
    </bk>
    <bk>
      <rc t="1" v="96834"/>
    </bk>
    <bk>
      <rc t="1" v="96835"/>
    </bk>
    <bk>
      <rc t="1" v="96836"/>
    </bk>
    <bk>
      <rc t="1" v="96837"/>
    </bk>
    <bk>
      <rc t="1" v="96838"/>
    </bk>
    <bk>
      <rc t="1" v="96839"/>
    </bk>
    <bk>
      <rc t="1" v="96840"/>
    </bk>
    <bk>
      <rc t="1" v="96841"/>
    </bk>
    <bk>
      <rc t="1" v="96842"/>
    </bk>
    <bk>
      <rc t="1" v="96843"/>
    </bk>
    <bk>
      <rc t="1" v="96844"/>
    </bk>
    <bk>
      <rc t="1" v="96845"/>
    </bk>
    <bk>
      <rc t="1" v="96846"/>
    </bk>
    <bk>
      <rc t="1" v="96847"/>
    </bk>
    <bk>
      <rc t="1" v="96848"/>
    </bk>
    <bk>
      <rc t="1" v="96849"/>
    </bk>
    <bk>
      <rc t="1" v="96850"/>
    </bk>
    <bk>
      <rc t="1" v="96851"/>
    </bk>
    <bk>
      <rc t="1" v="96852"/>
    </bk>
    <bk>
      <rc t="1" v="96853"/>
    </bk>
    <bk>
      <rc t="1" v="96854"/>
    </bk>
    <bk>
      <rc t="1" v="96855"/>
    </bk>
    <bk>
      <rc t="1" v="96856"/>
    </bk>
    <bk>
      <rc t="1" v="96857"/>
    </bk>
    <bk>
      <rc t="1" v="96858"/>
    </bk>
    <bk>
      <rc t="1" v="96859"/>
    </bk>
    <bk>
      <rc t="1" v="96860"/>
    </bk>
    <bk>
      <rc t="1" v="96861"/>
    </bk>
    <bk>
      <rc t="1" v="96862"/>
    </bk>
    <bk>
      <rc t="1" v="96863"/>
    </bk>
    <bk>
      <rc t="1" v="96864"/>
    </bk>
    <bk>
      <rc t="1" v="96865"/>
    </bk>
    <bk>
      <rc t="1" v="96866"/>
    </bk>
    <bk>
      <rc t="1" v="96867"/>
    </bk>
    <bk>
      <rc t="1" v="96868"/>
    </bk>
    <bk>
      <rc t="1" v="96869"/>
    </bk>
    <bk>
      <rc t="1" v="96870"/>
    </bk>
    <bk>
      <rc t="1" v="96871"/>
    </bk>
    <bk>
      <rc t="1" v="96872"/>
    </bk>
    <bk>
      <rc t="1" v="96873"/>
    </bk>
    <bk>
      <rc t="1" v="96874"/>
    </bk>
    <bk>
      <rc t="1" v="96875"/>
    </bk>
    <bk>
      <rc t="1" v="96876"/>
    </bk>
    <bk>
      <rc t="1" v="96877"/>
    </bk>
    <bk>
      <rc t="1" v="96878"/>
    </bk>
    <bk>
      <rc t="1" v="96879"/>
    </bk>
    <bk>
      <rc t="1" v="96880"/>
    </bk>
    <bk>
      <rc t="1" v="96881"/>
    </bk>
    <bk>
      <rc t="1" v="96882"/>
    </bk>
    <bk>
      <rc t="1" v="96883"/>
    </bk>
    <bk>
      <rc t="1" v="96884"/>
    </bk>
    <bk>
      <rc t="1" v="96885"/>
    </bk>
    <bk>
      <rc t="1" v="96886"/>
    </bk>
    <bk>
      <rc t="1" v="96887"/>
    </bk>
    <bk>
      <rc t="1" v="96888"/>
    </bk>
    <bk>
      <rc t="1" v="96889"/>
    </bk>
    <bk>
      <rc t="1" v="96890"/>
    </bk>
    <bk>
      <rc t="1" v="96891"/>
    </bk>
    <bk>
      <rc t="1" v="96892"/>
    </bk>
    <bk>
      <rc t="1" v="96893"/>
    </bk>
    <bk>
      <rc t="1" v="96894"/>
    </bk>
    <bk>
      <rc t="1" v="96895"/>
    </bk>
    <bk>
      <rc t="1" v="96896"/>
    </bk>
    <bk>
      <rc t="1" v="96897"/>
    </bk>
    <bk>
      <rc t="1" v="96898"/>
    </bk>
    <bk>
      <rc t="1" v="96899"/>
    </bk>
    <bk>
      <rc t="1" v="96900"/>
    </bk>
    <bk>
      <rc t="1" v="96901"/>
    </bk>
    <bk>
      <rc t="1" v="96902"/>
    </bk>
    <bk>
      <rc t="1" v="96903"/>
    </bk>
    <bk>
      <rc t="1" v="96904"/>
    </bk>
    <bk>
      <rc t="1" v="96905"/>
    </bk>
    <bk>
      <rc t="1" v="96906"/>
    </bk>
    <bk>
      <rc t="1" v="96907"/>
    </bk>
    <bk>
      <rc t="1" v="96908"/>
    </bk>
    <bk>
      <rc t="1" v="96909"/>
    </bk>
    <bk>
      <rc t="1" v="96910"/>
    </bk>
    <bk>
      <rc t="1" v="96911"/>
    </bk>
    <bk>
      <rc t="1" v="96912"/>
    </bk>
    <bk>
      <rc t="1" v="96913"/>
    </bk>
    <bk>
      <rc t="1" v="96914"/>
    </bk>
    <bk>
      <rc t="1" v="96915"/>
    </bk>
    <bk>
      <rc t="1" v="96916"/>
    </bk>
    <bk>
      <rc t="1" v="96917"/>
    </bk>
    <bk>
      <rc t="1" v="96918"/>
    </bk>
    <bk>
      <rc t="1" v="96919"/>
    </bk>
    <bk>
      <rc t="1" v="96920"/>
    </bk>
    <bk>
      <rc t="1" v="96921"/>
    </bk>
    <bk>
      <rc t="1" v="96922"/>
    </bk>
    <bk>
      <rc t="1" v="96923"/>
    </bk>
    <bk>
      <rc t="1" v="96924"/>
    </bk>
    <bk>
      <rc t="1" v="96925"/>
    </bk>
    <bk>
      <rc t="1" v="96926"/>
    </bk>
    <bk>
      <rc t="1" v="96927"/>
    </bk>
    <bk>
      <rc t="1" v="96928"/>
    </bk>
    <bk>
      <rc t="1" v="96929"/>
    </bk>
    <bk>
      <rc t="1" v="96930"/>
    </bk>
    <bk>
      <rc t="1" v="96931"/>
    </bk>
    <bk>
      <rc t="1" v="96932"/>
    </bk>
    <bk>
      <rc t="1" v="96933"/>
    </bk>
    <bk>
      <rc t="1" v="96934"/>
    </bk>
    <bk>
      <rc t="1" v="96935"/>
    </bk>
    <bk>
      <rc t="1" v="96936"/>
    </bk>
    <bk>
      <rc t="1" v="96937"/>
    </bk>
    <bk>
      <rc t="1" v="96938"/>
    </bk>
    <bk>
      <rc t="1" v="96939"/>
    </bk>
    <bk>
      <rc t="1" v="96940"/>
    </bk>
    <bk>
      <rc t="1" v="96941"/>
    </bk>
    <bk>
      <rc t="1" v="96942"/>
    </bk>
    <bk>
      <rc t="1" v="96943"/>
    </bk>
    <bk>
      <rc t="1" v="96944"/>
    </bk>
    <bk>
      <rc t="1" v="96945"/>
    </bk>
    <bk>
      <rc t="1" v="96946"/>
    </bk>
    <bk>
      <rc t="1" v="96947"/>
    </bk>
    <bk>
      <rc t="1" v="96948"/>
    </bk>
    <bk>
      <rc t="1" v="96949"/>
    </bk>
    <bk>
      <rc t="1" v="96950"/>
    </bk>
    <bk>
      <rc t="1" v="96951"/>
    </bk>
    <bk>
      <rc t="1" v="96952"/>
    </bk>
    <bk>
      <rc t="1" v="96953"/>
    </bk>
    <bk>
      <rc t="1" v="96954"/>
    </bk>
    <bk>
      <rc t="1" v="96955"/>
    </bk>
    <bk>
      <rc t="1" v="96956"/>
    </bk>
    <bk>
      <rc t="1" v="96957"/>
    </bk>
    <bk>
      <rc t="1" v="96958"/>
    </bk>
    <bk>
      <rc t="1" v="96959"/>
    </bk>
    <bk>
      <rc t="1" v="96960"/>
    </bk>
    <bk>
      <rc t="1" v="96961"/>
    </bk>
    <bk>
      <rc t="1" v="96962"/>
    </bk>
    <bk>
      <rc t="1" v="96963"/>
    </bk>
    <bk>
      <rc t="1" v="96964"/>
    </bk>
    <bk>
      <rc t="1" v="96965"/>
    </bk>
    <bk>
      <rc t="1" v="96966"/>
    </bk>
    <bk>
      <rc t="1" v="96967"/>
    </bk>
    <bk>
      <rc t="1" v="96968"/>
    </bk>
    <bk>
      <rc t="1" v="96969"/>
    </bk>
    <bk>
      <rc t="1" v="96970"/>
    </bk>
    <bk>
      <rc t="1" v="96971"/>
    </bk>
    <bk>
      <rc t="1" v="96972"/>
    </bk>
    <bk>
      <rc t="1" v="96973"/>
    </bk>
    <bk>
      <rc t="1" v="96974"/>
    </bk>
    <bk>
      <rc t="1" v="96975"/>
    </bk>
    <bk>
      <rc t="1" v="96976"/>
    </bk>
    <bk>
      <rc t="1" v="96977"/>
    </bk>
    <bk>
      <rc t="1" v="96978"/>
    </bk>
    <bk>
      <rc t="1" v="96979"/>
    </bk>
    <bk>
      <rc t="1" v="96980"/>
    </bk>
    <bk>
      <rc t="1" v="96981"/>
    </bk>
    <bk>
      <rc t="1" v="96982"/>
    </bk>
    <bk>
      <rc t="1" v="96983"/>
    </bk>
    <bk>
      <rc t="1" v="96984"/>
    </bk>
    <bk>
      <rc t="1" v="96985"/>
    </bk>
    <bk>
      <rc t="1" v="96986"/>
    </bk>
    <bk>
      <rc t="1" v="96987"/>
    </bk>
    <bk>
      <rc t="1" v="96988"/>
    </bk>
    <bk>
      <rc t="1" v="96989"/>
    </bk>
    <bk>
      <rc t="1" v="96990"/>
    </bk>
    <bk>
      <rc t="1" v="96991"/>
    </bk>
    <bk>
      <rc t="1" v="96992"/>
    </bk>
    <bk>
      <rc t="1" v="96993"/>
    </bk>
    <bk>
      <rc t="1" v="96994"/>
    </bk>
    <bk>
      <rc t="1" v="96995"/>
    </bk>
    <bk>
      <rc t="1" v="96996"/>
    </bk>
    <bk>
      <rc t="1" v="96997"/>
    </bk>
    <bk>
      <rc t="1" v="96998"/>
    </bk>
    <bk>
      <rc t="1" v="96999"/>
    </bk>
    <bk>
      <rc t="1" v="97000"/>
    </bk>
    <bk>
      <rc t="1" v="97001"/>
    </bk>
    <bk>
      <rc t="1" v="97002"/>
    </bk>
    <bk>
      <rc t="1" v="97003"/>
    </bk>
    <bk>
      <rc t="1" v="97004"/>
    </bk>
    <bk>
      <rc t="1" v="97005"/>
    </bk>
    <bk>
      <rc t="1" v="97006"/>
    </bk>
    <bk>
      <rc t="1" v="97007"/>
    </bk>
    <bk>
      <rc t="1" v="97008"/>
    </bk>
    <bk>
      <rc t="1" v="97009"/>
    </bk>
    <bk>
      <rc t="1" v="97010"/>
    </bk>
    <bk>
      <rc t="1" v="97011"/>
    </bk>
    <bk>
      <rc t="1" v="97012"/>
    </bk>
    <bk>
      <rc t="1" v="97013"/>
    </bk>
    <bk>
      <rc t="1" v="97014"/>
    </bk>
    <bk>
      <rc t="1" v="97015"/>
    </bk>
    <bk>
      <rc t="1" v="97016"/>
    </bk>
    <bk>
      <rc t="1" v="97017"/>
    </bk>
    <bk>
      <rc t="1" v="97018"/>
    </bk>
    <bk>
      <rc t="1" v="97019"/>
    </bk>
    <bk>
      <rc t="1" v="97020"/>
    </bk>
    <bk>
      <rc t="1" v="97021"/>
    </bk>
    <bk>
      <rc t="1" v="97022"/>
    </bk>
    <bk>
      <rc t="1" v="97023"/>
    </bk>
    <bk>
      <rc t="1" v="97024"/>
    </bk>
    <bk>
      <rc t="1" v="97025"/>
    </bk>
    <bk>
      <rc t="1" v="97026"/>
    </bk>
    <bk>
      <rc t="1" v="97027"/>
    </bk>
    <bk>
      <rc t="1" v="97028"/>
    </bk>
    <bk>
      <rc t="1" v="97029"/>
    </bk>
    <bk>
      <rc t="1" v="97030"/>
    </bk>
    <bk>
      <rc t="1" v="97031"/>
    </bk>
    <bk>
      <rc t="1" v="97032"/>
    </bk>
    <bk>
      <rc t="1" v="97033"/>
    </bk>
    <bk>
      <rc t="1" v="97034"/>
    </bk>
    <bk>
      <rc t="1" v="97035"/>
    </bk>
    <bk>
      <rc t="1" v="97036"/>
    </bk>
    <bk>
      <rc t="1" v="97037"/>
    </bk>
    <bk>
      <rc t="1" v="97038"/>
    </bk>
    <bk>
      <rc t="1" v="97039"/>
    </bk>
    <bk>
      <rc t="1" v="97040"/>
    </bk>
    <bk>
      <rc t="1" v="97041"/>
    </bk>
    <bk>
      <rc t="1" v="97042"/>
    </bk>
    <bk>
      <rc t="1" v="97043"/>
    </bk>
    <bk>
      <rc t="1" v="97044"/>
    </bk>
    <bk>
      <rc t="1" v="97045"/>
    </bk>
    <bk>
      <rc t="1" v="97046"/>
    </bk>
    <bk>
      <rc t="1" v="97047"/>
    </bk>
    <bk>
      <rc t="1" v="97048"/>
    </bk>
    <bk>
      <rc t="1" v="97049"/>
    </bk>
    <bk>
      <rc t="1" v="97050"/>
    </bk>
    <bk>
      <rc t="1" v="97051"/>
    </bk>
    <bk>
      <rc t="1" v="97052"/>
    </bk>
    <bk>
      <rc t="1" v="97053"/>
    </bk>
    <bk>
      <rc t="1" v="97054"/>
    </bk>
    <bk>
      <rc t="1" v="97055"/>
    </bk>
    <bk>
      <rc t="1" v="97056"/>
    </bk>
    <bk>
      <rc t="1" v="97057"/>
    </bk>
    <bk>
      <rc t="1" v="97058"/>
    </bk>
    <bk>
      <rc t="1" v="97059"/>
    </bk>
    <bk>
      <rc t="1" v="97060"/>
    </bk>
    <bk>
      <rc t="1" v="97061"/>
    </bk>
    <bk>
      <rc t="1" v="97062"/>
    </bk>
    <bk>
      <rc t="1" v="97063"/>
    </bk>
    <bk>
      <rc t="1" v="97064"/>
    </bk>
    <bk>
      <rc t="1" v="97065"/>
    </bk>
    <bk>
      <rc t="1" v="97066"/>
    </bk>
    <bk>
      <rc t="1" v="97067"/>
    </bk>
    <bk>
      <rc t="1" v="97068"/>
    </bk>
    <bk>
      <rc t="1" v="97069"/>
    </bk>
    <bk>
      <rc t="1" v="97070"/>
    </bk>
    <bk>
      <rc t="1" v="97071"/>
    </bk>
    <bk>
      <rc t="1" v="97072"/>
    </bk>
    <bk>
      <rc t="1" v="97073"/>
    </bk>
    <bk>
      <rc t="1" v="97074"/>
    </bk>
    <bk>
      <rc t="1" v="97075"/>
    </bk>
    <bk>
      <rc t="1" v="97076"/>
    </bk>
    <bk>
      <rc t="1" v="97077"/>
    </bk>
    <bk>
      <rc t="1" v="97078"/>
    </bk>
    <bk>
      <rc t="1" v="97079"/>
    </bk>
    <bk>
      <rc t="1" v="97080"/>
    </bk>
    <bk>
      <rc t="1" v="97081"/>
    </bk>
    <bk>
      <rc t="1" v="97082"/>
    </bk>
    <bk>
      <rc t="1" v="97083"/>
    </bk>
    <bk>
      <rc t="1" v="97084"/>
    </bk>
    <bk>
      <rc t="1" v="97085"/>
    </bk>
    <bk>
      <rc t="1" v="97086"/>
    </bk>
    <bk>
      <rc t="1" v="97087"/>
    </bk>
    <bk>
      <rc t="1" v="97088"/>
    </bk>
    <bk>
      <rc t="1" v="97089"/>
    </bk>
    <bk>
      <rc t="1" v="97090"/>
    </bk>
    <bk>
      <rc t="1" v="97091"/>
    </bk>
    <bk>
      <rc t="1" v="97092"/>
    </bk>
    <bk>
      <rc t="1" v="97093"/>
    </bk>
    <bk>
      <rc t="1" v="97094"/>
    </bk>
    <bk>
      <rc t="1" v="97095"/>
    </bk>
    <bk>
      <rc t="1" v="97096"/>
    </bk>
    <bk>
      <rc t="1" v="97097"/>
    </bk>
    <bk>
      <rc t="1" v="97098"/>
    </bk>
    <bk>
      <rc t="1" v="97099"/>
    </bk>
    <bk>
      <rc t="1" v="97100"/>
    </bk>
    <bk>
      <rc t="1" v="97101"/>
    </bk>
    <bk>
      <rc t="1" v="97102"/>
    </bk>
    <bk>
      <rc t="1" v="97103"/>
    </bk>
    <bk>
      <rc t="1" v="97104"/>
    </bk>
    <bk>
      <rc t="1" v="97105"/>
    </bk>
    <bk>
      <rc t="1" v="97106"/>
    </bk>
    <bk>
      <rc t="1" v="97107"/>
    </bk>
    <bk>
      <rc t="1" v="97108"/>
    </bk>
    <bk>
      <rc t="1" v="97109"/>
    </bk>
    <bk>
      <rc t="1" v="97110"/>
    </bk>
    <bk>
      <rc t="1" v="97111"/>
    </bk>
    <bk>
      <rc t="1" v="97112"/>
    </bk>
    <bk>
      <rc t="1" v="97113"/>
    </bk>
    <bk>
      <rc t="1" v="97114"/>
    </bk>
    <bk>
      <rc t="1" v="97115"/>
    </bk>
    <bk>
      <rc t="1" v="97116"/>
    </bk>
    <bk>
      <rc t="1" v="97117"/>
    </bk>
    <bk>
      <rc t="1" v="97118"/>
    </bk>
    <bk>
      <rc t="1" v="97119"/>
    </bk>
    <bk>
      <rc t="1" v="97120"/>
    </bk>
    <bk>
      <rc t="1" v="97121"/>
    </bk>
    <bk>
      <rc t="1" v="97122"/>
    </bk>
    <bk>
      <rc t="1" v="97123"/>
    </bk>
    <bk>
      <rc t="1" v="97124"/>
    </bk>
    <bk>
      <rc t="1" v="97125"/>
    </bk>
    <bk>
      <rc t="1" v="97126"/>
    </bk>
    <bk>
      <rc t="1" v="97127"/>
    </bk>
    <bk>
      <rc t="1" v="97128"/>
    </bk>
    <bk>
      <rc t="1" v="97129"/>
    </bk>
    <bk>
      <rc t="1" v="97130"/>
    </bk>
    <bk>
      <rc t="1" v="97131"/>
    </bk>
    <bk>
      <rc t="1" v="97132"/>
    </bk>
    <bk>
      <rc t="1" v="97133"/>
    </bk>
    <bk>
      <rc t="1" v="97134"/>
    </bk>
    <bk>
      <rc t="1" v="97135"/>
    </bk>
    <bk>
      <rc t="1" v="97136"/>
    </bk>
    <bk>
      <rc t="1" v="97137"/>
    </bk>
    <bk>
      <rc t="1" v="97138"/>
    </bk>
    <bk>
      <rc t="1" v="97139"/>
    </bk>
    <bk>
      <rc t="1" v="97140"/>
    </bk>
    <bk>
      <rc t="1" v="97141"/>
    </bk>
    <bk>
      <rc t="1" v="97142"/>
    </bk>
    <bk>
      <rc t="1" v="97143"/>
    </bk>
    <bk>
      <rc t="1" v="97144"/>
    </bk>
    <bk>
      <rc t="1" v="97145"/>
    </bk>
    <bk>
      <rc t="1" v="97146"/>
    </bk>
    <bk>
      <rc t="1" v="97147"/>
    </bk>
    <bk>
      <rc t="1" v="97148"/>
    </bk>
    <bk>
      <rc t="1" v="97149"/>
    </bk>
    <bk>
      <rc t="1" v="97150"/>
    </bk>
    <bk>
      <rc t="1" v="97151"/>
    </bk>
    <bk>
      <rc t="1" v="97152"/>
    </bk>
    <bk>
      <rc t="1" v="97153"/>
    </bk>
    <bk>
      <rc t="1" v="97154"/>
    </bk>
    <bk>
      <rc t="1" v="97155"/>
    </bk>
    <bk>
      <rc t="1" v="97156"/>
    </bk>
    <bk>
      <rc t="1" v="97157"/>
    </bk>
    <bk>
      <rc t="1" v="97158"/>
    </bk>
    <bk>
      <rc t="1" v="97159"/>
    </bk>
    <bk>
      <rc t="1" v="97160"/>
    </bk>
    <bk>
      <rc t="1" v="97161"/>
    </bk>
    <bk>
      <rc t="1" v="97162"/>
    </bk>
    <bk>
      <rc t="1" v="97163"/>
    </bk>
    <bk>
      <rc t="1" v="97164"/>
    </bk>
    <bk>
      <rc t="1" v="97165"/>
    </bk>
    <bk>
      <rc t="1" v="97166"/>
    </bk>
    <bk>
      <rc t="1" v="97167"/>
    </bk>
    <bk>
      <rc t="1" v="97168"/>
    </bk>
    <bk>
      <rc t="1" v="97169"/>
    </bk>
    <bk>
      <rc t="1" v="97170"/>
    </bk>
    <bk>
      <rc t="1" v="97171"/>
    </bk>
    <bk>
      <rc t="1" v="97172"/>
    </bk>
    <bk>
      <rc t="1" v="97173"/>
    </bk>
    <bk>
      <rc t="1" v="97174"/>
    </bk>
    <bk>
      <rc t="1" v="97175"/>
    </bk>
    <bk>
      <rc t="1" v="97176"/>
    </bk>
    <bk>
      <rc t="1" v="97177"/>
    </bk>
    <bk>
      <rc t="1" v="97178"/>
    </bk>
    <bk>
      <rc t="1" v="97179"/>
    </bk>
    <bk>
      <rc t="1" v="97180"/>
    </bk>
    <bk>
      <rc t="1" v="97181"/>
    </bk>
    <bk>
      <rc t="1" v="97182"/>
    </bk>
    <bk>
      <rc t="1" v="97183"/>
    </bk>
    <bk>
      <rc t="1" v="97184"/>
    </bk>
    <bk>
      <rc t="1" v="97185"/>
    </bk>
    <bk>
      <rc t="1" v="97186"/>
    </bk>
    <bk>
      <rc t="1" v="97187"/>
    </bk>
    <bk>
      <rc t="1" v="97188"/>
    </bk>
    <bk>
      <rc t="1" v="97189"/>
    </bk>
    <bk>
      <rc t="1" v="97190"/>
    </bk>
    <bk>
      <rc t="1" v="97191"/>
    </bk>
    <bk>
      <rc t="1" v="97192"/>
    </bk>
    <bk>
      <rc t="1" v="97193"/>
    </bk>
    <bk>
      <rc t="1" v="97194"/>
    </bk>
    <bk>
      <rc t="1" v="97195"/>
    </bk>
    <bk>
      <rc t="1" v="97196"/>
    </bk>
    <bk>
      <rc t="1" v="97197"/>
    </bk>
    <bk>
      <rc t="1" v="97198"/>
    </bk>
    <bk>
      <rc t="1" v="97199"/>
    </bk>
    <bk>
      <rc t="1" v="97200"/>
    </bk>
    <bk>
      <rc t="1" v="97201"/>
    </bk>
    <bk>
      <rc t="1" v="97202"/>
    </bk>
    <bk>
      <rc t="1" v="97203"/>
    </bk>
    <bk>
      <rc t="1" v="97204"/>
    </bk>
    <bk>
      <rc t="1" v="97205"/>
    </bk>
    <bk>
      <rc t="1" v="97206"/>
    </bk>
    <bk>
      <rc t="1" v="97207"/>
    </bk>
    <bk>
      <rc t="1" v="97208"/>
    </bk>
    <bk>
      <rc t="1" v="97209"/>
    </bk>
    <bk>
      <rc t="1" v="97210"/>
    </bk>
    <bk>
      <rc t="1" v="97211"/>
    </bk>
    <bk>
      <rc t="1" v="97212"/>
    </bk>
    <bk>
      <rc t="1" v="97213"/>
    </bk>
    <bk>
      <rc t="1" v="97214"/>
    </bk>
    <bk>
      <rc t="1" v="97215"/>
    </bk>
    <bk>
      <rc t="1" v="97216"/>
    </bk>
    <bk>
      <rc t="1" v="97217"/>
    </bk>
    <bk>
      <rc t="1" v="97218"/>
    </bk>
    <bk>
      <rc t="1" v="97219"/>
    </bk>
    <bk>
      <rc t="1" v="97220"/>
    </bk>
    <bk>
      <rc t="1" v="97221"/>
    </bk>
    <bk>
      <rc t="1" v="97222"/>
    </bk>
    <bk>
      <rc t="1" v="97223"/>
    </bk>
    <bk>
      <rc t="1" v="97224"/>
    </bk>
    <bk>
      <rc t="1" v="97225"/>
    </bk>
    <bk>
      <rc t="1" v="97226"/>
    </bk>
    <bk>
      <rc t="1" v="97227"/>
    </bk>
    <bk>
      <rc t="1" v="97228"/>
    </bk>
    <bk>
      <rc t="1" v="97229"/>
    </bk>
    <bk>
      <rc t="1" v="97230"/>
    </bk>
    <bk>
      <rc t="1" v="97231"/>
    </bk>
    <bk>
      <rc t="1" v="97232"/>
    </bk>
    <bk>
      <rc t="1" v="97233"/>
    </bk>
    <bk>
      <rc t="1" v="97234"/>
    </bk>
    <bk>
      <rc t="1" v="97235"/>
    </bk>
    <bk>
      <rc t="1" v="97236"/>
    </bk>
    <bk>
      <rc t="1" v="97237"/>
    </bk>
    <bk>
      <rc t="1" v="97238"/>
    </bk>
    <bk>
      <rc t="1" v="97239"/>
    </bk>
    <bk>
      <rc t="1" v="97240"/>
    </bk>
    <bk>
      <rc t="1" v="97241"/>
    </bk>
    <bk>
      <rc t="1" v="97242"/>
    </bk>
    <bk>
      <rc t="1" v="97243"/>
    </bk>
    <bk>
      <rc t="1" v="97244"/>
    </bk>
    <bk>
      <rc t="1" v="97245"/>
    </bk>
    <bk>
      <rc t="1" v="97246"/>
    </bk>
    <bk>
      <rc t="1" v="97247"/>
    </bk>
    <bk>
      <rc t="1" v="97248"/>
    </bk>
    <bk>
      <rc t="1" v="97249"/>
    </bk>
    <bk>
      <rc t="1" v="97250"/>
    </bk>
    <bk>
      <rc t="1" v="97251"/>
    </bk>
    <bk>
      <rc t="1" v="97252"/>
    </bk>
    <bk>
      <rc t="1" v="97253"/>
    </bk>
    <bk>
      <rc t="1" v="97254"/>
    </bk>
    <bk>
      <rc t="1" v="97255"/>
    </bk>
    <bk>
      <rc t="1" v="97256"/>
    </bk>
    <bk>
      <rc t="1" v="97257"/>
    </bk>
    <bk>
      <rc t="1" v="97258"/>
    </bk>
    <bk>
      <rc t="1" v="97259"/>
    </bk>
    <bk>
      <rc t="1" v="97260"/>
    </bk>
    <bk>
      <rc t="1" v="97261"/>
    </bk>
    <bk>
      <rc t="1" v="97262"/>
    </bk>
    <bk>
      <rc t="1" v="97263"/>
    </bk>
    <bk>
      <rc t="1" v="97264"/>
    </bk>
    <bk>
      <rc t="1" v="97265"/>
    </bk>
    <bk>
      <rc t="1" v="97266"/>
    </bk>
    <bk>
      <rc t="1" v="97267"/>
    </bk>
    <bk>
      <rc t="1" v="97268"/>
    </bk>
    <bk>
      <rc t="1" v="97269"/>
    </bk>
    <bk>
      <rc t="1" v="97270"/>
    </bk>
    <bk>
      <rc t="1" v="97271"/>
    </bk>
    <bk>
      <rc t="1" v="97272"/>
    </bk>
    <bk>
      <rc t="1" v="97273"/>
    </bk>
    <bk>
      <rc t="1" v="97274"/>
    </bk>
    <bk>
      <rc t="1" v="97275"/>
    </bk>
    <bk>
      <rc t="1" v="97276"/>
    </bk>
    <bk>
      <rc t="1" v="97277"/>
    </bk>
    <bk>
      <rc t="1" v="97278"/>
    </bk>
    <bk>
      <rc t="1" v="97279"/>
    </bk>
    <bk>
      <rc t="1" v="97280"/>
    </bk>
    <bk>
      <rc t="1" v="97281"/>
    </bk>
    <bk>
      <rc t="1" v="97282"/>
    </bk>
    <bk>
      <rc t="1" v="97283"/>
    </bk>
    <bk>
      <rc t="1" v="97284"/>
    </bk>
    <bk>
      <rc t="1" v="97285"/>
    </bk>
    <bk>
      <rc t="1" v="97286"/>
    </bk>
    <bk>
      <rc t="1" v="97287"/>
    </bk>
    <bk>
      <rc t="1" v="97288"/>
    </bk>
    <bk>
      <rc t="1" v="97289"/>
    </bk>
    <bk>
      <rc t="1" v="97290"/>
    </bk>
    <bk>
      <rc t="1" v="97291"/>
    </bk>
    <bk>
      <rc t="1" v="97292"/>
    </bk>
    <bk>
      <rc t="1" v="97293"/>
    </bk>
    <bk>
      <rc t="1" v="97294"/>
    </bk>
    <bk>
      <rc t="1" v="97295"/>
    </bk>
    <bk>
      <rc t="1" v="97296"/>
    </bk>
    <bk>
      <rc t="1" v="97297"/>
    </bk>
    <bk>
      <rc t="1" v="97298"/>
    </bk>
    <bk>
      <rc t="1" v="97299"/>
    </bk>
    <bk>
      <rc t="1" v="97300"/>
    </bk>
    <bk>
      <rc t="1" v="97301"/>
    </bk>
    <bk>
      <rc t="1" v="97302"/>
    </bk>
    <bk>
      <rc t="1" v="97303"/>
    </bk>
    <bk>
      <rc t="1" v="97304"/>
    </bk>
    <bk>
      <rc t="1" v="97305"/>
    </bk>
    <bk>
      <rc t="1" v="97306"/>
    </bk>
    <bk>
      <rc t="1" v="97307"/>
    </bk>
    <bk>
      <rc t="1" v="97308"/>
    </bk>
    <bk>
      <rc t="1" v="97309"/>
    </bk>
    <bk>
      <rc t="1" v="97310"/>
    </bk>
    <bk>
      <rc t="1" v="97311"/>
    </bk>
    <bk>
      <rc t="1" v="97312"/>
    </bk>
    <bk>
      <rc t="1" v="97313"/>
    </bk>
    <bk>
      <rc t="1" v="97314"/>
    </bk>
    <bk>
      <rc t="1" v="97315"/>
    </bk>
    <bk>
      <rc t="1" v="97316"/>
    </bk>
    <bk>
      <rc t="1" v="97317"/>
    </bk>
    <bk>
      <rc t="1" v="97318"/>
    </bk>
    <bk>
      <rc t="1" v="97319"/>
    </bk>
    <bk>
      <rc t="1" v="97320"/>
    </bk>
    <bk>
      <rc t="1" v="97321"/>
    </bk>
    <bk>
      <rc t="1" v="97322"/>
    </bk>
    <bk>
      <rc t="1" v="97323"/>
    </bk>
    <bk>
      <rc t="1" v="97324"/>
    </bk>
    <bk>
      <rc t="1" v="97325"/>
    </bk>
    <bk>
      <rc t="1" v="97326"/>
    </bk>
    <bk>
      <rc t="1" v="97327"/>
    </bk>
    <bk>
      <rc t="1" v="97328"/>
    </bk>
    <bk>
      <rc t="1" v="97329"/>
    </bk>
    <bk>
      <rc t="1" v="97330"/>
    </bk>
    <bk>
      <rc t="1" v="97331"/>
    </bk>
    <bk>
      <rc t="1" v="97332"/>
    </bk>
    <bk>
      <rc t="1" v="97333"/>
    </bk>
    <bk>
      <rc t="1" v="97334"/>
    </bk>
    <bk>
      <rc t="1" v="97335"/>
    </bk>
    <bk>
      <rc t="1" v="97336"/>
    </bk>
    <bk>
      <rc t="1" v="97337"/>
    </bk>
    <bk>
      <rc t="1" v="97338"/>
    </bk>
    <bk>
      <rc t="1" v="97339"/>
    </bk>
    <bk>
      <rc t="1" v="97340"/>
    </bk>
    <bk>
      <rc t="1" v="97341"/>
    </bk>
    <bk>
      <rc t="1" v="97342"/>
    </bk>
    <bk>
      <rc t="1" v="97343"/>
    </bk>
    <bk>
      <rc t="1" v="97344"/>
    </bk>
    <bk>
      <rc t="1" v="97345"/>
    </bk>
    <bk>
      <rc t="1" v="97346"/>
    </bk>
    <bk>
      <rc t="1" v="97347"/>
    </bk>
    <bk>
      <rc t="1" v="97348"/>
    </bk>
    <bk>
      <rc t="1" v="97349"/>
    </bk>
    <bk>
      <rc t="1" v="97350"/>
    </bk>
    <bk>
      <rc t="1" v="97351"/>
    </bk>
    <bk>
      <rc t="1" v="97352"/>
    </bk>
    <bk>
      <rc t="1" v="97353"/>
    </bk>
    <bk>
      <rc t="1" v="97354"/>
    </bk>
    <bk>
      <rc t="1" v="97355"/>
    </bk>
    <bk>
      <rc t="1" v="97356"/>
    </bk>
    <bk>
      <rc t="1" v="97357"/>
    </bk>
    <bk>
      <rc t="1" v="97358"/>
    </bk>
    <bk>
      <rc t="1" v="97359"/>
    </bk>
    <bk>
      <rc t="1" v="97360"/>
    </bk>
    <bk>
      <rc t="1" v="97361"/>
    </bk>
    <bk>
      <rc t="1" v="97362"/>
    </bk>
    <bk>
      <rc t="1" v="97363"/>
    </bk>
    <bk>
      <rc t="1" v="97364"/>
    </bk>
    <bk>
      <rc t="1" v="97365"/>
    </bk>
    <bk>
      <rc t="1" v="97366"/>
    </bk>
    <bk>
      <rc t="1" v="97367"/>
    </bk>
    <bk>
      <rc t="1" v="97368"/>
    </bk>
    <bk>
      <rc t="1" v="97369"/>
    </bk>
    <bk>
      <rc t="1" v="97370"/>
    </bk>
    <bk>
      <rc t="1" v="97371"/>
    </bk>
    <bk>
      <rc t="1" v="97372"/>
    </bk>
    <bk>
      <rc t="1" v="97373"/>
    </bk>
    <bk>
      <rc t="1" v="97374"/>
    </bk>
    <bk>
      <rc t="1" v="97375"/>
    </bk>
    <bk>
      <rc t="1" v="97376"/>
    </bk>
    <bk>
      <rc t="1" v="97377"/>
    </bk>
    <bk>
      <rc t="1" v="97378"/>
    </bk>
    <bk>
      <rc t="1" v="97379"/>
    </bk>
    <bk>
      <rc t="1" v="97380"/>
    </bk>
    <bk>
      <rc t="1" v="97381"/>
    </bk>
    <bk>
      <rc t="1" v="97382"/>
    </bk>
    <bk>
      <rc t="1" v="97383"/>
    </bk>
    <bk>
      <rc t="1" v="97384"/>
    </bk>
    <bk>
      <rc t="1" v="97385"/>
    </bk>
    <bk>
      <rc t="1" v="97386"/>
    </bk>
    <bk>
      <rc t="1" v="97387"/>
    </bk>
    <bk>
      <rc t="1" v="97388"/>
    </bk>
    <bk>
      <rc t="1" v="97389"/>
    </bk>
    <bk>
      <rc t="1" v="97390"/>
    </bk>
    <bk>
      <rc t="1" v="97391"/>
    </bk>
    <bk>
      <rc t="1" v="97392"/>
    </bk>
    <bk>
      <rc t="1" v="97393"/>
    </bk>
    <bk>
      <rc t="1" v="97394"/>
    </bk>
    <bk>
      <rc t="1" v="97395"/>
    </bk>
    <bk>
      <rc t="1" v="97396"/>
    </bk>
    <bk>
      <rc t="1" v="97397"/>
    </bk>
    <bk>
      <rc t="1" v="97398"/>
    </bk>
    <bk>
      <rc t="1" v="97399"/>
    </bk>
    <bk>
      <rc t="1" v="97400"/>
    </bk>
    <bk>
      <rc t="1" v="97401"/>
    </bk>
    <bk>
      <rc t="1" v="97402"/>
    </bk>
    <bk>
      <rc t="1" v="97403"/>
    </bk>
    <bk>
      <rc t="1" v="97404"/>
    </bk>
    <bk>
      <rc t="1" v="97405"/>
    </bk>
    <bk>
      <rc t="1" v="97406"/>
    </bk>
    <bk>
      <rc t="1" v="97407"/>
    </bk>
    <bk>
      <rc t="1" v="97408"/>
    </bk>
    <bk>
      <rc t="1" v="97409"/>
    </bk>
    <bk>
      <rc t="1" v="97410"/>
    </bk>
    <bk>
      <rc t="1" v="97411"/>
    </bk>
    <bk>
      <rc t="1" v="97412"/>
    </bk>
    <bk>
      <rc t="1" v="97413"/>
    </bk>
    <bk>
      <rc t="1" v="97414"/>
    </bk>
    <bk>
      <rc t="1" v="97415"/>
    </bk>
    <bk>
      <rc t="1" v="97416"/>
    </bk>
    <bk>
      <rc t="1" v="97417"/>
    </bk>
    <bk>
      <rc t="1" v="97418"/>
    </bk>
    <bk>
      <rc t="1" v="97419"/>
    </bk>
    <bk>
      <rc t="1" v="97420"/>
    </bk>
    <bk>
      <rc t="1" v="97421"/>
    </bk>
    <bk>
      <rc t="1" v="97422"/>
    </bk>
    <bk>
      <rc t="1" v="97423"/>
    </bk>
    <bk>
      <rc t="1" v="97424"/>
    </bk>
    <bk>
      <rc t="1" v="97425"/>
    </bk>
    <bk>
      <rc t="1" v="97426"/>
    </bk>
    <bk>
      <rc t="1" v="97427"/>
    </bk>
    <bk>
      <rc t="1" v="97428"/>
    </bk>
    <bk>
      <rc t="1" v="97429"/>
    </bk>
    <bk>
      <rc t="1" v="97430"/>
    </bk>
    <bk>
      <rc t="1" v="97431"/>
    </bk>
    <bk>
      <rc t="1" v="97432"/>
    </bk>
    <bk>
      <rc t="1" v="97433"/>
    </bk>
    <bk>
      <rc t="1" v="97434"/>
    </bk>
    <bk>
      <rc t="1" v="97435"/>
    </bk>
    <bk>
      <rc t="1" v="97436"/>
    </bk>
    <bk>
      <rc t="1" v="97437"/>
    </bk>
    <bk>
      <rc t="1" v="97438"/>
    </bk>
    <bk>
      <rc t="1" v="97439"/>
    </bk>
    <bk>
      <rc t="1" v="97440"/>
    </bk>
    <bk>
      <rc t="1" v="97441"/>
    </bk>
    <bk>
      <rc t="1" v="97442"/>
    </bk>
    <bk>
      <rc t="1" v="97443"/>
    </bk>
    <bk>
      <rc t="1" v="97444"/>
    </bk>
    <bk>
      <rc t="1" v="97445"/>
    </bk>
    <bk>
      <rc t="1" v="97446"/>
    </bk>
    <bk>
      <rc t="1" v="97447"/>
    </bk>
    <bk>
      <rc t="1" v="97448"/>
    </bk>
    <bk>
      <rc t="1" v="97449"/>
    </bk>
    <bk>
      <rc t="1" v="97450"/>
    </bk>
    <bk>
      <rc t="1" v="97451"/>
    </bk>
    <bk>
      <rc t="1" v="97452"/>
    </bk>
    <bk>
      <rc t="1" v="97453"/>
    </bk>
    <bk>
      <rc t="1" v="97454"/>
    </bk>
    <bk>
      <rc t="1" v="97455"/>
    </bk>
    <bk>
      <rc t="1" v="97456"/>
    </bk>
    <bk>
      <rc t="1" v="97457"/>
    </bk>
    <bk>
      <rc t="1" v="97458"/>
    </bk>
    <bk>
      <rc t="1" v="97459"/>
    </bk>
    <bk>
      <rc t="1" v="97460"/>
    </bk>
    <bk>
      <rc t="1" v="97461"/>
    </bk>
    <bk>
      <rc t="1" v="97462"/>
    </bk>
    <bk>
      <rc t="1" v="97463"/>
    </bk>
    <bk>
      <rc t="1" v="97464"/>
    </bk>
    <bk>
      <rc t="1" v="97465"/>
    </bk>
    <bk>
      <rc t="1" v="97466"/>
    </bk>
    <bk>
      <rc t="1" v="97467"/>
    </bk>
    <bk>
      <rc t="1" v="97468"/>
    </bk>
    <bk>
      <rc t="1" v="97469"/>
    </bk>
    <bk>
      <rc t="1" v="97470"/>
    </bk>
    <bk>
      <rc t="1" v="97471"/>
    </bk>
    <bk>
      <rc t="1" v="97472"/>
    </bk>
    <bk>
      <rc t="1" v="97473"/>
    </bk>
    <bk>
      <rc t="1" v="97474"/>
    </bk>
    <bk>
      <rc t="1" v="97475"/>
    </bk>
    <bk>
      <rc t="1" v="97476"/>
    </bk>
    <bk>
      <rc t="1" v="97477"/>
    </bk>
    <bk>
      <rc t="1" v="97478"/>
    </bk>
    <bk>
      <rc t="1" v="97479"/>
    </bk>
    <bk>
      <rc t="1" v="97480"/>
    </bk>
    <bk>
      <rc t="1" v="97481"/>
    </bk>
    <bk>
      <rc t="1" v="97482"/>
    </bk>
    <bk>
      <rc t="1" v="97483"/>
    </bk>
    <bk>
      <rc t="1" v="97484"/>
    </bk>
    <bk>
      <rc t="1" v="97485"/>
    </bk>
    <bk>
      <rc t="1" v="97486"/>
    </bk>
    <bk>
      <rc t="1" v="97487"/>
    </bk>
    <bk>
      <rc t="1" v="97488"/>
    </bk>
    <bk>
      <rc t="1" v="97489"/>
    </bk>
    <bk>
      <rc t="1" v="97490"/>
    </bk>
    <bk>
      <rc t="1" v="97491"/>
    </bk>
    <bk>
      <rc t="1" v="97492"/>
    </bk>
    <bk>
      <rc t="1" v="97493"/>
    </bk>
    <bk>
      <rc t="1" v="97494"/>
    </bk>
    <bk>
      <rc t="1" v="97495"/>
    </bk>
    <bk>
      <rc t="1" v="97496"/>
    </bk>
    <bk>
      <rc t="1" v="97497"/>
    </bk>
    <bk>
      <rc t="1" v="97498"/>
    </bk>
    <bk>
      <rc t="1" v="97499"/>
    </bk>
    <bk>
      <rc t="1" v="97500"/>
    </bk>
    <bk>
      <rc t="1" v="97501"/>
    </bk>
    <bk>
      <rc t="1" v="97502"/>
    </bk>
    <bk>
      <rc t="1" v="97503"/>
    </bk>
    <bk>
      <rc t="1" v="97504"/>
    </bk>
    <bk>
      <rc t="1" v="97505"/>
    </bk>
    <bk>
      <rc t="1" v="97506"/>
    </bk>
    <bk>
      <rc t="1" v="97507"/>
    </bk>
    <bk>
      <rc t="1" v="97508"/>
    </bk>
    <bk>
      <rc t="1" v="97509"/>
    </bk>
    <bk>
      <rc t="1" v="97510"/>
    </bk>
    <bk>
      <rc t="1" v="97511"/>
    </bk>
    <bk>
      <rc t="1" v="97512"/>
    </bk>
    <bk>
      <rc t="1" v="97513"/>
    </bk>
    <bk>
      <rc t="1" v="97514"/>
    </bk>
    <bk>
      <rc t="1" v="97515"/>
    </bk>
    <bk>
      <rc t="1" v="97516"/>
    </bk>
    <bk>
      <rc t="1" v="97517"/>
    </bk>
    <bk>
      <rc t="1" v="97518"/>
    </bk>
    <bk>
      <rc t="1" v="97519"/>
    </bk>
    <bk>
      <rc t="1" v="97520"/>
    </bk>
    <bk>
      <rc t="1" v="97521"/>
    </bk>
    <bk>
      <rc t="1" v="97522"/>
    </bk>
    <bk>
      <rc t="1" v="97523"/>
    </bk>
    <bk>
      <rc t="1" v="97524"/>
    </bk>
    <bk>
      <rc t="1" v="97525"/>
    </bk>
    <bk>
      <rc t="1" v="97526"/>
    </bk>
    <bk>
      <rc t="1" v="97527"/>
    </bk>
    <bk>
      <rc t="1" v="97528"/>
    </bk>
    <bk>
      <rc t="1" v="97529"/>
    </bk>
    <bk>
      <rc t="1" v="97530"/>
    </bk>
    <bk>
      <rc t="1" v="97531"/>
    </bk>
    <bk>
      <rc t="1" v="97532"/>
    </bk>
    <bk>
      <rc t="1" v="97533"/>
    </bk>
    <bk>
      <rc t="1" v="97534"/>
    </bk>
    <bk>
      <rc t="1" v="97535"/>
    </bk>
    <bk>
      <rc t="1" v="97536"/>
    </bk>
    <bk>
      <rc t="1" v="97537"/>
    </bk>
    <bk>
      <rc t="1" v="97538"/>
    </bk>
    <bk>
      <rc t="1" v="97539"/>
    </bk>
    <bk>
      <rc t="1" v="97540"/>
    </bk>
    <bk>
      <rc t="1" v="97541"/>
    </bk>
    <bk>
      <rc t="1" v="97542"/>
    </bk>
    <bk>
      <rc t="1" v="97543"/>
    </bk>
    <bk>
      <rc t="1" v="97544"/>
    </bk>
    <bk>
      <rc t="1" v="97545"/>
    </bk>
    <bk>
      <rc t="1" v="97546"/>
    </bk>
    <bk>
      <rc t="1" v="97547"/>
    </bk>
    <bk>
      <rc t="1" v="97548"/>
    </bk>
    <bk>
      <rc t="1" v="97549"/>
    </bk>
    <bk>
      <rc t="1" v="97550"/>
    </bk>
    <bk>
      <rc t="1" v="97551"/>
    </bk>
    <bk>
      <rc t="1" v="97552"/>
    </bk>
    <bk>
      <rc t="1" v="97553"/>
    </bk>
    <bk>
      <rc t="1" v="97554"/>
    </bk>
    <bk>
      <rc t="1" v="97555"/>
    </bk>
    <bk>
      <rc t="1" v="97556"/>
    </bk>
    <bk>
      <rc t="1" v="97557"/>
    </bk>
    <bk>
      <rc t="1" v="97558"/>
    </bk>
    <bk>
      <rc t="1" v="97559"/>
    </bk>
    <bk>
      <rc t="1" v="97560"/>
    </bk>
    <bk>
      <rc t="1" v="97561"/>
    </bk>
    <bk>
      <rc t="1" v="97562"/>
    </bk>
    <bk>
      <rc t="1" v="97563"/>
    </bk>
    <bk>
      <rc t="1" v="97564"/>
    </bk>
    <bk>
      <rc t="1" v="97565"/>
    </bk>
    <bk>
      <rc t="1" v="97566"/>
    </bk>
    <bk>
      <rc t="1" v="97567"/>
    </bk>
    <bk>
      <rc t="1" v="97568"/>
    </bk>
    <bk>
      <rc t="1" v="97569"/>
    </bk>
    <bk>
      <rc t="1" v="97570"/>
    </bk>
    <bk>
      <rc t="1" v="97571"/>
    </bk>
    <bk>
      <rc t="1" v="97572"/>
    </bk>
    <bk>
      <rc t="1" v="97573"/>
    </bk>
    <bk>
      <rc t="1" v="97574"/>
    </bk>
    <bk>
      <rc t="1" v="97575"/>
    </bk>
    <bk>
      <rc t="1" v="97576"/>
    </bk>
    <bk>
      <rc t="1" v="97577"/>
    </bk>
    <bk>
      <rc t="1" v="97578"/>
    </bk>
    <bk>
      <rc t="1" v="97579"/>
    </bk>
    <bk>
      <rc t="1" v="97580"/>
    </bk>
    <bk>
      <rc t="1" v="97581"/>
    </bk>
    <bk>
      <rc t="1" v="97582"/>
    </bk>
    <bk>
      <rc t="1" v="97583"/>
    </bk>
    <bk>
      <rc t="1" v="97584"/>
    </bk>
    <bk>
      <rc t="1" v="97585"/>
    </bk>
    <bk>
      <rc t="1" v="97586"/>
    </bk>
    <bk>
      <rc t="1" v="97587"/>
    </bk>
    <bk>
      <rc t="1" v="97588"/>
    </bk>
    <bk>
      <rc t="1" v="97589"/>
    </bk>
    <bk>
      <rc t="1" v="97590"/>
    </bk>
    <bk>
      <rc t="1" v="97591"/>
    </bk>
    <bk>
      <rc t="1" v="97592"/>
    </bk>
    <bk>
      <rc t="1" v="97593"/>
    </bk>
    <bk>
      <rc t="1" v="97594"/>
    </bk>
    <bk>
      <rc t="1" v="97595"/>
    </bk>
    <bk>
      <rc t="1" v="97596"/>
    </bk>
    <bk>
      <rc t="1" v="97597"/>
    </bk>
    <bk>
      <rc t="1" v="97598"/>
    </bk>
    <bk>
      <rc t="1" v="97599"/>
    </bk>
    <bk>
      <rc t="1" v="97600"/>
    </bk>
    <bk>
      <rc t="1" v="97601"/>
    </bk>
    <bk>
      <rc t="1" v="97602"/>
    </bk>
    <bk>
      <rc t="1" v="97603"/>
    </bk>
    <bk>
      <rc t="1" v="97604"/>
    </bk>
    <bk>
      <rc t="1" v="97605"/>
    </bk>
    <bk>
      <rc t="1" v="97606"/>
    </bk>
    <bk>
      <rc t="1" v="97607"/>
    </bk>
    <bk>
      <rc t="1" v="97608"/>
    </bk>
    <bk>
      <rc t="1" v="97609"/>
    </bk>
    <bk>
      <rc t="1" v="97610"/>
    </bk>
    <bk>
      <rc t="1" v="97611"/>
    </bk>
    <bk>
      <rc t="1" v="97612"/>
    </bk>
    <bk>
      <rc t="1" v="97613"/>
    </bk>
    <bk>
      <rc t="1" v="97614"/>
    </bk>
    <bk>
      <rc t="1" v="97615"/>
    </bk>
    <bk>
      <rc t="1" v="97616"/>
    </bk>
    <bk>
      <rc t="1" v="97617"/>
    </bk>
    <bk>
      <rc t="1" v="97618"/>
    </bk>
    <bk>
      <rc t="1" v="97619"/>
    </bk>
    <bk>
      <rc t="1" v="97620"/>
    </bk>
    <bk>
      <rc t="1" v="97621"/>
    </bk>
    <bk>
      <rc t="1" v="97622"/>
    </bk>
    <bk>
      <rc t="1" v="97623"/>
    </bk>
    <bk>
      <rc t="1" v="97624"/>
    </bk>
    <bk>
      <rc t="1" v="97625"/>
    </bk>
    <bk>
      <rc t="1" v="97626"/>
    </bk>
    <bk>
      <rc t="1" v="97627"/>
    </bk>
    <bk>
      <rc t="1" v="97628"/>
    </bk>
    <bk>
      <rc t="1" v="97629"/>
    </bk>
    <bk>
      <rc t="1" v="97630"/>
    </bk>
    <bk>
      <rc t="1" v="97631"/>
    </bk>
    <bk>
      <rc t="1" v="97632"/>
    </bk>
    <bk>
      <rc t="1" v="97633"/>
    </bk>
    <bk>
      <rc t="1" v="97634"/>
    </bk>
    <bk>
      <rc t="1" v="97635"/>
    </bk>
    <bk>
      <rc t="1" v="97636"/>
    </bk>
    <bk>
      <rc t="1" v="97637"/>
    </bk>
    <bk>
      <rc t="1" v="97638"/>
    </bk>
    <bk>
      <rc t="1" v="97639"/>
    </bk>
    <bk>
      <rc t="1" v="97640"/>
    </bk>
    <bk>
      <rc t="1" v="97641"/>
    </bk>
    <bk>
      <rc t="1" v="97642"/>
    </bk>
    <bk>
      <rc t="1" v="97643"/>
    </bk>
    <bk>
      <rc t="1" v="97644"/>
    </bk>
    <bk>
      <rc t="1" v="97645"/>
    </bk>
    <bk>
      <rc t="1" v="97646"/>
    </bk>
    <bk>
      <rc t="1" v="97647"/>
    </bk>
    <bk>
      <rc t="1" v="97648"/>
    </bk>
    <bk>
      <rc t="1" v="97649"/>
    </bk>
    <bk>
      <rc t="1" v="97650"/>
    </bk>
    <bk>
      <rc t="1" v="97651"/>
    </bk>
    <bk>
      <rc t="1" v="97652"/>
    </bk>
    <bk>
      <rc t="1" v="97653"/>
    </bk>
    <bk>
      <rc t="1" v="97654"/>
    </bk>
    <bk>
      <rc t="1" v="97655"/>
    </bk>
    <bk>
      <rc t="1" v="97656"/>
    </bk>
    <bk>
      <rc t="1" v="97657"/>
    </bk>
    <bk>
      <rc t="1" v="97658"/>
    </bk>
    <bk>
      <rc t="1" v="97659"/>
    </bk>
    <bk>
      <rc t="1" v="97660"/>
    </bk>
    <bk>
      <rc t="1" v="97661"/>
    </bk>
    <bk>
      <rc t="1" v="97662"/>
    </bk>
    <bk>
      <rc t="1" v="97663"/>
    </bk>
    <bk>
      <rc t="1" v="97664"/>
    </bk>
    <bk>
      <rc t="1" v="97665"/>
    </bk>
    <bk>
      <rc t="1" v="97666"/>
    </bk>
    <bk>
      <rc t="1" v="97667"/>
    </bk>
    <bk>
      <rc t="1" v="97668"/>
    </bk>
    <bk>
      <rc t="1" v="97669"/>
    </bk>
    <bk>
      <rc t="1" v="97670"/>
    </bk>
    <bk>
      <rc t="1" v="97671"/>
    </bk>
    <bk>
      <rc t="1" v="97672"/>
    </bk>
    <bk>
      <rc t="1" v="97673"/>
    </bk>
    <bk>
      <rc t="1" v="97674"/>
    </bk>
    <bk>
      <rc t="1" v="97675"/>
    </bk>
    <bk>
      <rc t="1" v="97676"/>
    </bk>
    <bk>
      <rc t="1" v="97677"/>
    </bk>
    <bk>
      <rc t="1" v="97678"/>
    </bk>
    <bk>
      <rc t="1" v="97679"/>
    </bk>
    <bk>
      <rc t="1" v="97680"/>
    </bk>
    <bk>
      <rc t="1" v="97681"/>
    </bk>
    <bk>
      <rc t="1" v="97682"/>
    </bk>
    <bk>
      <rc t="1" v="97683"/>
    </bk>
    <bk>
      <rc t="1" v="97684"/>
    </bk>
    <bk>
      <rc t="1" v="97685"/>
    </bk>
    <bk>
      <rc t="1" v="97686"/>
    </bk>
    <bk>
      <rc t="1" v="97687"/>
    </bk>
    <bk>
      <rc t="1" v="97688"/>
    </bk>
    <bk>
      <rc t="1" v="97689"/>
    </bk>
    <bk>
      <rc t="1" v="97690"/>
    </bk>
    <bk>
      <rc t="1" v="97691"/>
    </bk>
    <bk>
      <rc t="1" v="97692"/>
    </bk>
    <bk>
      <rc t="1" v="97693"/>
    </bk>
    <bk>
      <rc t="1" v="97694"/>
    </bk>
    <bk>
      <rc t="1" v="97695"/>
    </bk>
    <bk>
      <rc t="1" v="97696"/>
    </bk>
    <bk>
      <rc t="1" v="97697"/>
    </bk>
    <bk>
      <rc t="1" v="97698"/>
    </bk>
    <bk>
      <rc t="1" v="97699"/>
    </bk>
    <bk>
      <rc t="1" v="97700"/>
    </bk>
    <bk>
      <rc t="1" v="97701"/>
    </bk>
    <bk>
      <rc t="1" v="97702"/>
    </bk>
    <bk>
      <rc t="1" v="97703"/>
    </bk>
    <bk>
      <rc t="1" v="97704"/>
    </bk>
    <bk>
      <rc t="1" v="97705"/>
    </bk>
    <bk>
      <rc t="1" v="97706"/>
    </bk>
    <bk>
      <rc t="1" v="97707"/>
    </bk>
    <bk>
      <rc t="1" v="97708"/>
    </bk>
    <bk>
      <rc t="1" v="97709"/>
    </bk>
    <bk>
      <rc t="1" v="97710"/>
    </bk>
    <bk>
      <rc t="1" v="97711"/>
    </bk>
    <bk>
      <rc t="1" v="97712"/>
    </bk>
    <bk>
      <rc t="1" v="97713"/>
    </bk>
    <bk>
      <rc t="1" v="97714"/>
    </bk>
    <bk>
      <rc t="1" v="97715"/>
    </bk>
    <bk>
      <rc t="1" v="97716"/>
    </bk>
    <bk>
      <rc t="1" v="97717"/>
    </bk>
    <bk>
      <rc t="1" v="97718"/>
    </bk>
    <bk>
      <rc t="1" v="97719"/>
    </bk>
    <bk>
      <rc t="1" v="97720"/>
    </bk>
    <bk>
      <rc t="1" v="97721"/>
    </bk>
    <bk>
      <rc t="1" v="97722"/>
    </bk>
    <bk>
      <rc t="1" v="97723"/>
    </bk>
    <bk>
      <rc t="1" v="97724"/>
    </bk>
    <bk>
      <rc t="1" v="97725"/>
    </bk>
    <bk>
      <rc t="1" v="97726"/>
    </bk>
    <bk>
      <rc t="1" v="97727"/>
    </bk>
    <bk>
      <rc t="1" v="97728"/>
    </bk>
    <bk>
      <rc t="1" v="97729"/>
    </bk>
    <bk>
      <rc t="1" v="97730"/>
    </bk>
    <bk>
      <rc t="1" v="97731"/>
    </bk>
    <bk>
      <rc t="1" v="97732"/>
    </bk>
    <bk>
      <rc t="1" v="97733"/>
    </bk>
    <bk>
      <rc t="1" v="97734"/>
    </bk>
    <bk>
      <rc t="1" v="97735"/>
    </bk>
    <bk>
      <rc t="1" v="97736"/>
    </bk>
    <bk>
      <rc t="1" v="97737"/>
    </bk>
    <bk>
      <rc t="1" v="97738"/>
    </bk>
    <bk>
      <rc t="1" v="97739"/>
    </bk>
    <bk>
      <rc t="1" v="97740"/>
    </bk>
    <bk>
      <rc t="1" v="97741"/>
    </bk>
    <bk>
      <rc t="1" v="97742"/>
    </bk>
    <bk>
      <rc t="1" v="97743"/>
    </bk>
    <bk>
      <rc t="1" v="97744"/>
    </bk>
    <bk>
      <rc t="1" v="97745"/>
    </bk>
    <bk>
      <rc t="1" v="97746"/>
    </bk>
    <bk>
      <rc t="1" v="97747"/>
    </bk>
    <bk>
      <rc t="1" v="97748"/>
    </bk>
    <bk>
      <rc t="1" v="97749"/>
    </bk>
    <bk>
      <rc t="1" v="97750"/>
    </bk>
    <bk>
      <rc t="1" v="97751"/>
    </bk>
    <bk>
      <rc t="1" v="97752"/>
    </bk>
    <bk>
      <rc t="1" v="97753"/>
    </bk>
    <bk>
      <rc t="1" v="97754"/>
    </bk>
    <bk>
      <rc t="1" v="97755"/>
    </bk>
    <bk>
      <rc t="1" v="97756"/>
    </bk>
    <bk>
      <rc t="1" v="97757"/>
    </bk>
    <bk>
      <rc t="1" v="97758"/>
    </bk>
    <bk>
      <rc t="1" v="97759"/>
    </bk>
    <bk>
      <rc t="1" v="97760"/>
    </bk>
    <bk>
      <rc t="1" v="97761"/>
    </bk>
    <bk>
      <rc t="1" v="97762"/>
    </bk>
    <bk>
      <rc t="1" v="97763"/>
    </bk>
    <bk>
      <rc t="1" v="97764"/>
    </bk>
    <bk>
      <rc t="1" v="97765"/>
    </bk>
    <bk>
      <rc t="1" v="97766"/>
    </bk>
    <bk>
      <rc t="1" v="97767"/>
    </bk>
    <bk>
      <rc t="1" v="97768"/>
    </bk>
    <bk>
      <rc t="1" v="97769"/>
    </bk>
    <bk>
      <rc t="1" v="97770"/>
    </bk>
    <bk>
      <rc t="1" v="97771"/>
    </bk>
    <bk>
      <rc t="1" v="97772"/>
    </bk>
    <bk>
      <rc t="1" v="97773"/>
    </bk>
    <bk>
      <rc t="1" v="97774"/>
    </bk>
    <bk>
      <rc t="1" v="97775"/>
    </bk>
    <bk>
      <rc t="1" v="97776"/>
    </bk>
    <bk>
      <rc t="1" v="97777"/>
    </bk>
    <bk>
      <rc t="1" v="97778"/>
    </bk>
    <bk>
      <rc t="1" v="97779"/>
    </bk>
    <bk>
      <rc t="1" v="97780"/>
    </bk>
    <bk>
      <rc t="1" v="97781"/>
    </bk>
    <bk>
      <rc t="1" v="97782"/>
    </bk>
    <bk>
      <rc t="1" v="97783"/>
    </bk>
    <bk>
      <rc t="1" v="97784"/>
    </bk>
    <bk>
      <rc t="1" v="97785"/>
    </bk>
    <bk>
      <rc t="1" v="97786"/>
    </bk>
    <bk>
      <rc t="1" v="97787"/>
    </bk>
    <bk>
      <rc t="1" v="97788"/>
    </bk>
    <bk>
      <rc t="1" v="97789"/>
    </bk>
    <bk>
      <rc t="1" v="97790"/>
    </bk>
    <bk>
      <rc t="1" v="97791"/>
    </bk>
    <bk>
      <rc t="1" v="97792"/>
    </bk>
    <bk>
      <rc t="1" v="97793"/>
    </bk>
    <bk>
      <rc t="1" v="97794"/>
    </bk>
    <bk>
      <rc t="1" v="97795"/>
    </bk>
    <bk>
      <rc t="1" v="97796"/>
    </bk>
    <bk>
      <rc t="1" v="97797"/>
    </bk>
    <bk>
      <rc t="1" v="97798"/>
    </bk>
    <bk>
      <rc t="1" v="97799"/>
    </bk>
    <bk>
      <rc t="1" v="97800"/>
    </bk>
    <bk>
      <rc t="1" v="97801"/>
    </bk>
    <bk>
      <rc t="1" v="97802"/>
    </bk>
    <bk>
      <rc t="1" v="97803"/>
    </bk>
    <bk>
      <rc t="1" v="97804"/>
    </bk>
    <bk>
      <rc t="1" v="97805"/>
    </bk>
    <bk>
      <rc t="1" v="97806"/>
    </bk>
    <bk>
      <rc t="1" v="97807"/>
    </bk>
    <bk>
      <rc t="1" v="97808"/>
    </bk>
    <bk>
      <rc t="1" v="97809"/>
    </bk>
    <bk>
      <rc t="1" v="97810"/>
    </bk>
    <bk>
      <rc t="1" v="97811"/>
    </bk>
    <bk>
      <rc t="1" v="97812"/>
    </bk>
    <bk>
      <rc t="1" v="97813"/>
    </bk>
    <bk>
      <rc t="1" v="97814"/>
    </bk>
    <bk>
      <rc t="1" v="97815"/>
    </bk>
    <bk>
      <rc t="1" v="97816"/>
    </bk>
    <bk>
      <rc t="1" v="97817"/>
    </bk>
    <bk>
      <rc t="1" v="97818"/>
    </bk>
    <bk>
      <rc t="1" v="97819"/>
    </bk>
    <bk>
      <rc t="1" v="97820"/>
    </bk>
    <bk>
      <rc t="1" v="97821"/>
    </bk>
    <bk>
      <rc t="1" v="97822"/>
    </bk>
    <bk>
      <rc t="1" v="97823"/>
    </bk>
    <bk>
      <rc t="1" v="97824"/>
    </bk>
    <bk>
      <rc t="1" v="97825"/>
    </bk>
    <bk>
      <rc t="1" v="97826"/>
    </bk>
    <bk>
      <rc t="1" v="97827"/>
    </bk>
    <bk>
      <rc t="1" v="97828"/>
    </bk>
    <bk>
      <rc t="1" v="97829"/>
    </bk>
    <bk>
      <rc t="1" v="97830"/>
    </bk>
    <bk>
      <rc t="1" v="97831"/>
    </bk>
    <bk>
      <rc t="1" v="97832"/>
    </bk>
    <bk>
      <rc t="1" v="97833"/>
    </bk>
    <bk>
      <rc t="1" v="97834"/>
    </bk>
    <bk>
      <rc t="1" v="97835"/>
    </bk>
    <bk>
      <rc t="1" v="97836"/>
    </bk>
    <bk>
      <rc t="1" v="97837"/>
    </bk>
    <bk>
      <rc t="1" v="97838"/>
    </bk>
    <bk>
      <rc t="1" v="97839"/>
    </bk>
    <bk>
      <rc t="1" v="97840"/>
    </bk>
    <bk>
      <rc t="1" v="97841"/>
    </bk>
    <bk>
      <rc t="1" v="97842"/>
    </bk>
    <bk>
      <rc t="1" v="97843"/>
    </bk>
    <bk>
      <rc t="1" v="97844"/>
    </bk>
    <bk>
      <rc t="1" v="97845"/>
    </bk>
    <bk>
      <rc t="1" v="97846"/>
    </bk>
    <bk>
      <rc t="1" v="97847"/>
    </bk>
    <bk>
      <rc t="1" v="97848"/>
    </bk>
    <bk>
      <rc t="1" v="97849"/>
    </bk>
    <bk>
      <rc t="1" v="97850"/>
    </bk>
    <bk>
      <rc t="1" v="97851"/>
    </bk>
    <bk>
      <rc t="1" v="97852"/>
    </bk>
    <bk>
      <rc t="1" v="97853"/>
    </bk>
    <bk>
      <rc t="1" v="97854"/>
    </bk>
    <bk>
      <rc t="1" v="97855"/>
    </bk>
    <bk>
      <rc t="1" v="97856"/>
    </bk>
    <bk>
      <rc t="1" v="97857"/>
    </bk>
    <bk>
      <rc t="1" v="97858"/>
    </bk>
    <bk>
      <rc t="1" v="97859"/>
    </bk>
    <bk>
      <rc t="1" v="97860"/>
    </bk>
    <bk>
      <rc t="1" v="97861"/>
    </bk>
    <bk>
      <rc t="1" v="97862"/>
    </bk>
    <bk>
      <rc t="1" v="97863"/>
    </bk>
    <bk>
      <rc t="1" v="97864"/>
    </bk>
    <bk>
      <rc t="1" v="97865"/>
    </bk>
    <bk>
      <rc t="1" v="97866"/>
    </bk>
    <bk>
      <rc t="1" v="97867"/>
    </bk>
    <bk>
      <rc t="1" v="97868"/>
    </bk>
    <bk>
      <rc t="1" v="97869"/>
    </bk>
    <bk>
      <rc t="1" v="97870"/>
    </bk>
    <bk>
      <rc t="1" v="97871"/>
    </bk>
    <bk>
      <rc t="1" v="97872"/>
    </bk>
    <bk>
      <rc t="1" v="97873"/>
    </bk>
    <bk>
      <rc t="1" v="97874"/>
    </bk>
    <bk>
      <rc t="1" v="97875"/>
    </bk>
    <bk>
      <rc t="1" v="97876"/>
    </bk>
    <bk>
      <rc t="1" v="97877"/>
    </bk>
    <bk>
      <rc t="1" v="97878"/>
    </bk>
    <bk>
      <rc t="1" v="97879"/>
    </bk>
    <bk>
      <rc t="1" v="97880"/>
    </bk>
    <bk>
      <rc t="1" v="97881"/>
    </bk>
    <bk>
      <rc t="1" v="97882"/>
    </bk>
    <bk>
      <rc t="1" v="97883"/>
    </bk>
    <bk>
      <rc t="1" v="97884"/>
    </bk>
    <bk>
      <rc t="1" v="97885"/>
    </bk>
    <bk>
      <rc t="1" v="97886"/>
    </bk>
    <bk>
      <rc t="1" v="97887"/>
    </bk>
    <bk>
      <rc t="1" v="97888"/>
    </bk>
    <bk>
      <rc t="1" v="97889"/>
    </bk>
    <bk>
      <rc t="1" v="97890"/>
    </bk>
    <bk>
      <rc t="1" v="97891"/>
    </bk>
    <bk>
      <rc t="1" v="97892"/>
    </bk>
    <bk>
      <rc t="1" v="97893"/>
    </bk>
    <bk>
      <rc t="1" v="97894"/>
    </bk>
    <bk>
      <rc t="1" v="97895"/>
    </bk>
    <bk>
      <rc t="1" v="97896"/>
    </bk>
    <bk>
      <rc t="1" v="97897"/>
    </bk>
    <bk>
      <rc t="1" v="97898"/>
    </bk>
    <bk>
      <rc t="1" v="97899"/>
    </bk>
    <bk>
      <rc t="1" v="97900"/>
    </bk>
    <bk>
      <rc t="1" v="97901"/>
    </bk>
    <bk>
      <rc t="1" v="97902"/>
    </bk>
    <bk>
      <rc t="1" v="97903"/>
    </bk>
    <bk>
      <rc t="1" v="97904"/>
    </bk>
    <bk>
      <rc t="1" v="97905"/>
    </bk>
    <bk>
      <rc t="1" v="97906"/>
    </bk>
    <bk>
      <rc t="1" v="97907"/>
    </bk>
    <bk>
      <rc t="1" v="97908"/>
    </bk>
    <bk>
      <rc t="1" v="97909"/>
    </bk>
    <bk>
      <rc t="1" v="97910"/>
    </bk>
    <bk>
      <rc t="1" v="97911"/>
    </bk>
    <bk>
      <rc t="1" v="97912"/>
    </bk>
    <bk>
      <rc t="1" v="97913"/>
    </bk>
    <bk>
      <rc t="1" v="97914"/>
    </bk>
    <bk>
      <rc t="1" v="97915"/>
    </bk>
    <bk>
      <rc t="1" v="97916"/>
    </bk>
    <bk>
      <rc t="1" v="97917"/>
    </bk>
    <bk>
      <rc t="1" v="97918"/>
    </bk>
    <bk>
      <rc t="1" v="97919"/>
    </bk>
    <bk>
      <rc t="1" v="97920"/>
    </bk>
    <bk>
      <rc t="1" v="97921"/>
    </bk>
    <bk>
      <rc t="1" v="97922"/>
    </bk>
    <bk>
      <rc t="1" v="97923"/>
    </bk>
    <bk>
      <rc t="1" v="97924"/>
    </bk>
    <bk>
      <rc t="1" v="97925"/>
    </bk>
    <bk>
      <rc t="1" v="97926"/>
    </bk>
    <bk>
      <rc t="1" v="97927"/>
    </bk>
    <bk>
      <rc t="1" v="97928"/>
    </bk>
    <bk>
      <rc t="1" v="97929"/>
    </bk>
    <bk>
      <rc t="1" v="97930"/>
    </bk>
    <bk>
      <rc t="1" v="97931"/>
    </bk>
    <bk>
      <rc t="1" v="97932"/>
    </bk>
    <bk>
      <rc t="1" v="97933"/>
    </bk>
    <bk>
      <rc t="1" v="97934"/>
    </bk>
    <bk>
      <rc t="1" v="97935"/>
    </bk>
    <bk>
      <rc t="1" v="97936"/>
    </bk>
    <bk>
      <rc t="1" v="97937"/>
    </bk>
    <bk>
      <rc t="1" v="97938"/>
    </bk>
    <bk>
      <rc t="1" v="97939"/>
    </bk>
    <bk>
      <rc t="1" v="97940"/>
    </bk>
    <bk>
      <rc t="1" v="97941"/>
    </bk>
    <bk>
      <rc t="1" v="97942"/>
    </bk>
    <bk>
      <rc t="1" v="97943"/>
    </bk>
    <bk>
      <rc t="1" v="97944"/>
    </bk>
    <bk>
      <rc t="1" v="97945"/>
    </bk>
    <bk>
      <rc t="1" v="97946"/>
    </bk>
    <bk>
      <rc t="1" v="97947"/>
    </bk>
    <bk>
      <rc t="1" v="97948"/>
    </bk>
    <bk>
      <rc t="1" v="97949"/>
    </bk>
    <bk>
      <rc t="1" v="97950"/>
    </bk>
    <bk>
      <rc t="1" v="97951"/>
    </bk>
    <bk>
      <rc t="1" v="97952"/>
    </bk>
    <bk>
      <rc t="1" v="97953"/>
    </bk>
    <bk>
      <rc t="1" v="97954"/>
    </bk>
    <bk>
      <rc t="1" v="97955"/>
    </bk>
    <bk>
      <rc t="1" v="97956"/>
    </bk>
    <bk>
      <rc t="1" v="97957"/>
    </bk>
    <bk>
      <rc t="1" v="97958"/>
    </bk>
    <bk>
      <rc t="1" v="97959"/>
    </bk>
    <bk>
      <rc t="1" v="97960"/>
    </bk>
    <bk>
      <rc t="1" v="97961"/>
    </bk>
    <bk>
      <rc t="1" v="97962"/>
    </bk>
    <bk>
      <rc t="1" v="97963"/>
    </bk>
    <bk>
      <rc t="1" v="97964"/>
    </bk>
    <bk>
      <rc t="1" v="97965"/>
    </bk>
    <bk>
      <rc t="1" v="97966"/>
    </bk>
    <bk>
      <rc t="1" v="97967"/>
    </bk>
    <bk>
      <rc t="1" v="97968"/>
    </bk>
    <bk>
      <rc t="1" v="97969"/>
    </bk>
    <bk>
      <rc t="1" v="97970"/>
    </bk>
    <bk>
      <rc t="1" v="97971"/>
    </bk>
    <bk>
      <rc t="1" v="97972"/>
    </bk>
    <bk>
      <rc t="1" v="97973"/>
    </bk>
    <bk>
      <rc t="1" v="97974"/>
    </bk>
    <bk>
      <rc t="1" v="97975"/>
    </bk>
    <bk>
      <rc t="1" v="97976"/>
    </bk>
    <bk>
      <rc t="1" v="97977"/>
    </bk>
    <bk>
      <rc t="1" v="97978"/>
    </bk>
    <bk>
      <rc t="1" v="97979"/>
    </bk>
    <bk>
      <rc t="1" v="97980"/>
    </bk>
    <bk>
      <rc t="1" v="97981"/>
    </bk>
    <bk>
      <rc t="1" v="97982"/>
    </bk>
    <bk>
      <rc t="1" v="97983"/>
    </bk>
    <bk>
      <rc t="1" v="97984"/>
    </bk>
    <bk>
      <rc t="1" v="97985"/>
    </bk>
    <bk>
      <rc t="1" v="97986"/>
    </bk>
    <bk>
      <rc t="1" v="97987"/>
    </bk>
    <bk>
      <rc t="1" v="97988"/>
    </bk>
    <bk>
      <rc t="1" v="97989"/>
    </bk>
    <bk>
      <rc t="1" v="97990"/>
    </bk>
    <bk>
      <rc t="1" v="97991"/>
    </bk>
    <bk>
      <rc t="1" v="97992"/>
    </bk>
    <bk>
      <rc t="1" v="97993"/>
    </bk>
    <bk>
      <rc t="1" v="97994"/>
    </bk>
    <bk>
      <rc t="1" v="97995"/>
    </bk>
    <bk>
      <rc t="1" v="97996"/>
    </bk>
    <bk>
      <rc t="1" v="97997"/>
    </bk>
    <bk>
      <rc t="1" v="97998"/>
    </bk>
    <bk>
      <rc t="1" v="97999"/>
    </bk>
    <bk>
      <rc t="1" v="98000"/>
    </bk>
    <bk>
      <rc t="1" v="98001"/>
    </bk>
    <bk>
      <rc t="1" v="98002"/>
    </bk>
    <bk>
      <rc t="1" v="98003"/>
    </bk>
    <bk>
      <rc t="1" v="98004"/>
    </bk>
    <bk>
      <rc t="1" v="98005"/>
    </bk>
    <bk>
      <rc t="1" v="98006"/>
    </bk>
    <bk>
      <rc t="1" v="98007"/>
    </bk>
    <bk>
      <rc t="1" v="98008"/>
    </bk>
    <bk>
      <rc t="1" v="98009"/>
    </bk>
    <bk>
      <rc t="1" v="98010"/>
    </bk>
    <bk>
      <rc t="1" v="98011"/>
    </bk>
    <bk>
      <rc t="1" v="98012"/>
    </bk>
    <bk>
      <rc t="1" v="98013"/>
    </bk>
    <bk>
      <rc t="1" v="98014"/>
    </bk>
    <bk>
      <rc t="1" v="98015"/>
    </bk>
    <bk>
      <rc t="1" v="98016"/>
    </bk>
    <bk>
      <rc t="1" v="98017"/>
    </bk>
    <bk>
      <rc t="1" v="98018"/>
    </bk>
    <bk>
      <rc t="1" v="98019"/>
    </bk>
    <bk>
      <rc t="1" v="98020"/>
    </bk>
    <bk>
      <rc t="1" v="98021"/>
    </bk>
    <bk>
      <rc t="1" v="98022"/>
    </bk>
    <bk>
      <rc t="1" v="98023"/>
    </bk>
    <bk>
      <rc t="1" v="98024"/>
    </bk>
    <bk>
      <rc t="1" v="98025"/>
    </bk>
    <bk>
      <rc t="1" v="98026"/>
    </bk>
    <bk>
      <rc t="1" v="98027"/>
    </bk>
    <bk>
      <rc t="1" v="98028"/>
    </bk>
    <bk>
      <rc t="1" v="98029"/>
    </bk>
    <bk>
      <rc t="1" v="98030"/>
    </bk>
    <bk>
      <rc t="1" v="98031"/>
    </bk>
    <bk>
      <rc t="1" v="98032"/>
    </bk>
    <bk>
      <rc t="1" v="98033"/>
    </bk>
    <bk>
      <rc t="1" v="98034"/>
    </bk>
    <bk>
      <rc t="1" v="98035"/>
    </bk>
    <bk>
      <rc t="1" v="98036"/>
    </bk>
    <bk>
      <rc t="1" v="98037"/>
    </bk>
    <bk>
      <rc t="1" v="98038"/>
    </bk>
    <bk>
      <rc t="1" v="98039"/>
    </bk>
    <bk>
      <rc t="1" v="98040"/>
    </bk>
    <bk>
      <rc t="1" v="98041"/>
    </bk>
    <bk>
      <rc t="1" v="98042"/>
    </bk>
    <bk>
      <rc t="1" v="98043"/>
    </bk>
    <bk>
      <rc t="1" v="98044"/>
    </bk>
    <bk>
      <rc t="1" v="98045"/>
    </bk>
    <bk>
      <rc t="1" v="98046"/>
    </bk>
    <bk>
      <rc t="1" v="98047"/>
    </bk>
    <bk>
      <rc t="1" v="98048"/>
    </bk>
    <bk>
      <rc t="1" v="98049"/>
    </bk>
    <bk>
      <rc t="1" v="98050"/>
    </bk>
    <bk>
      <rc t="1" v="98051"/>
    </bk>
    <bk>
      <rc t="1" v="98052"/>
    </bk>
    <bk>
      <rc t="1" v="98053"/>
    </bk>
    <bk>
      <rc t="1" v="98054"/>
    </bk>
    <bk>
      <rc t="1" v="98055"/>
    </bk>
    <bk>
      <rc t="1" v="98056"/>
    </bk>
    <bk>
      <rc t="1" v="98057"/>
    </bk>
    <bk>
      <rc t="1" v="98058"/>
    </bk>
    <bk>
      <rc t="1" v="98059"/>
    </bk>
    <bk>
      <rc t="1" v="98060"/>
    </bk>
    <bk>
      <rc t="1" v="98061"/>
    </bk>
    <bk>
      <rc t="1" v="98062"/>
    </bk>
    <bk>
      <rc t="1" v="98063"/>
    </bk>
    <bk>
      <rc t="1" v="98064"/>
    </bk>
    <bk>
      <rc t="1" v="98065"/>
    </bk>
    <bk>
      <rc t="1" v="98066"/>
    </bk>
    <bk>
      <rc t="1" v="98067"/>
    </bk>
    <bk>
      <rc t="1" v="98068"/>
    </bk>
    <bk>
      <rc t="1" v="98069"/>
    </bk>
    <bk>
      <rc t="1" v="98070"/>
    </bk>
    <bk>
      <rc t="1" v="98071"/>
    </bk>
    <bk>
      <rc t="1" v="98072"/>
    </bk>
    <bk>
      <rc t="1" v="98073"/>
    </bk>
    <bk>
      <rc t="1" v="98074"/>
    </bk>
    <bk>
      <rc t="1" v="98075"/>
    </bk>
    <bk>
      <rc t="1" v="98076"/>
    </bk>
    <bk>
      <rc t="1" v="98077"/>
    </bk>
    <bk>
      <rc t="1" v="98078"/>
    </bk>
    <bk>
      <rc t="1" v="98079"/>
    </bk>
    <bk>
      <rc t="1" v="98080"/>
    </bk>
    <bk>
      <rc t="1" v="98081"/>
    </bk>
    <bk>
      <rc t="1" v="98082"/>
    </bk>
    <bk>
      <rc t="1" v="98083"/>
    </bk>
    <bk>
      <rc t="1" v="98084"/>
    </bk>
    <bk>
      <rc t="1" v="98085"/>
    </bk>
    <bk>
      <rc t="1" v="98086"/>
    </bk>
    <bk>
      <rc t="1" v="98087"/>
    </bk>
    <bk>
      <rc t="1" v="98088"/>
    </bk>
    <bk>
      <rc t="1" v="98089"/>
    </bk>
    <bk>
      <rc t="1" v="98090"/>
    </bk>
    <bk>
      <rc t="1" v="98091"/>
    </bk>
    <bk>
      <rc t="1" v="98092"/>
    </bk>
    <bk>
      <rc t="1" v="98093"/>
    </bk>
    <bk>
      <rc t="1" v="98094"/>
    </bk>
    <bk>
      <rc t="1" v="98095"/>
    </bk>
    <bk>
      <rc t="1" v="98096"/>
    </bk>
    <bk>
      <rc t="1" v="98097"/>
    </bk>
    <bk>
      <rc t="1" v="98098"/>
    </bk>
    <bk>
      <rc t="1" v="98099"/>
    </bk>
    <bk>
      <rc t="1" v="98100"/>
    </bk>
    <bk>
      <rc t="1" v="98101"/>
    </bk>
    <bk>
      <rc t="1" v="98102"/>
    </bk>
    <bk>
      <rc t="1" v="98103"/>
    </bk>
    <bk>
      <rc t="1" v="98104"/>
    </bk>
    <bk>
      <rc t="1" v="98105"/>
    </bk>
    <bk>
      <rc t="1" v="98106"/>
    </bk>
    <bk>
      <rc t="1" v="98107"/>
    </bk>
    <bk>
      <rc t="1" v="98108"/>
    </bk>
    <bk>
      <rc t="1" v="98109"/>
    </bk>
    <bk>
      <rc t="1" v="98110"/>
    </bk>
    <bk>
      <rc t="1" v="98111"/>
    </bk>
    <bk>
      <rc t="1" v="98112"/>
    </bk>
    <bk>
      <rc t="1" v="98113"/>
    </bk>
    <bk>
      <rc t="1" v="98114"/>
    </bk>
    <bk>
      <rc t="1" v="98115"/>
    </bk>
    <bk>
      <rc t="1" v="98116"/>
    </bk>
    <bk>
      <rc t="1" v="98117"/>
    </bk>
    <bk>
      <rc t="1" v="98118"/>
    </bk>
    <bk>
      <rc t="1" v="98119"/>
    </bk>
    <bk>
      <rc t="1" v="98120"/>
    </bk>
    <bk>
      <rc t="1" v="98121"/>
    </bk>
    <bk>
      <rc t="1" v="98122"/>
    </bk>
    <bk>
      <rc t="1" v="98123"/>
    </bk>
    <bk>
      <rc t="1" v="98124"/>
    </bk>
    <bk>
      <rc t="1" v="98125"/>
    </bk>
    <bk>
      <rc t="1" v="98126"/>
    </bk>
    <bk>
      <rc t="1" v="98127"/>
    </bk>
    <bk>
      <rc t="1" v="98128"/>
    </bk>
    <bk>
      <rc t="1" v="98129"/>
    </bk>
    <bk>
      <rc t="1" v="98130"/>
    </bk>
    <bk>
      <rc t="1" v="98131"/>
    </bk>
    <bk>
      <rc t="1" v="98132"/>
    </bk>
    <bk>
      <rc t="1" v="98133"/>
    </bk>
    <bk>
      <rc t="1" v="98134"/>
    </bk>
    <bk>
      <rc t="1" v="98135"/>
    </bk>
    <bk>
      <rc t="1" v="98136"/>
    </bk>
    <bk>
      <rc t="1" v="98137"/>
    </bk>
    <bk>
      <rc t="1" v="98138"/>
    </bk>
    <bk>
      <rc t="1" v="98139"/>
    </bk>
    <bk>
      <rc t="1" v="98140"/>
    </bk>
    <bk>
      <rc t="1" v="98141"/>
    </bk>
    <bk>
      <rc t="1" v="98142"/>
    </bk>
    <bk>
      <rc t="1" v="98143"/>
    </bk>
    <bk>
      <rc t="1" v="98144"/>
    </bk>
    <bk>
      <rc t="1" v="98145"/>
    </bk>
    <bk>
      <rc t="1" v="98146"/>
    </bk>
    <bk>
      <rc t="1" v="98147"/>
    </bk>
    <bk>
      <rc t="1" v="98148"/>
    </bk>
    <bk>
      <rc t="1" v="98149"/>
    </bk>
    <bk>
      <rc t="1" v="98150"/>
    </bk>
    <bk>
      <rc t="1" v="98151"/>
    </bk>
    <bk>
      <rc t="1" v="98152"/>
    </bk>
    <bk>
      <rc t="1" v="98153"/>
    </bk>
    <bk>
      <rc t="1" v="98154"/>
    </bk>
    <bk>
      <rc t="1" v="98155"/>
    </bk>
    <bk>
      <rc t="1" v="98156"/>
    </bk>
    <bk>
      <rc t="1" v="98157"/>
    </bk>
    <bk>
      <rc t="1" v="98158"/>
    </bk>
    <bk>
      <rc t="1" v="98159"/>
    </bk>
    <bk>
      <rc t="1" v="98160"/>
    </bk>
    <bk>
      <rc t="1" v="98161"/>
    </bk>
    <bk>
      <rc t="1" v="98162"/>
    </bk>
    <bk>
      <rc t="1" v="98163"/>
    </bk>
    <bk>
      <rc t="1" v="98164"/>
    </bk>
    <bk>
      <rc t="1" v="98165"/>
    </bk>
    <bk>
      <rc t="1" v="98166"/>
    </bk>
    <bk>
      <rc t="1" v="98167"/>
    </bk>
    <bk>
      <rc t="1" v="98168"/>
    </bk>
    <bk>
      <rc t="1" v="98169"/>
    </bk>
    <bk>
      <rc t="1" v="98170"/>
    </bk>
    <bk>
      <rc t="1" v="98171"/>
    </bk>
    <bk>
      <rc t="1" v="98172"/>
    </bk>
    <bk>
      <rc t="1" v="98173"/>
    </bk>
    <bk>
      <rc t="1" v="98174"/>
    </bk>
    <bk>
      <rc t="1" v="98175"/>
    </bk>
    <bk>
      <rc t="1" v="98176"/>
    </bk>
    <bk>
      <rc t="1" v="98177"/>
    </bk>
    <bk>
      <rc t="1" v="98178"/>
    </bk>
    <bk>
      <rc t="1" v="98179"/>
    </bk>
    <bk>
      <rc t="1" v="98180"/>
    </bk>
    <bk>
      <rc t="1" v="98181"/>
    </bk>
    <bk>
      <rc t="1" v="98182"/>
    </bk>
    <bk>
      <rc t="1" v="98183"/>
    </bk>
    <bk>
      <rc t="1" v="98184"/>
    </bk>
    <bk>
      <rc t="1" v="98185"/>
    </bk>
    <bk>
      <rc t="1" v="98186"/>
    </bk>
    <bk>
      <rc t="1" v="98187"/>
    </bk>
    <bk>
      <rc t="1" v="98188"/>
    </bk>
    <bk>
      <rc t="1" v="98189"/>
    </bk>
    <bk>
      <rc t="1" v="98190"/>
    </bk>
    <bk>
      <rc t="1" v="98191"/>
    </bk>
    <bk>
      <rc t="1" v="98192"/>
    </bk>
    <bk>
      <rc t="1" v="98193"/>
    </bk>
    <bk>
      <rc t="1" v="98194"/>
    </bk>
    <bk>
      <rc t="1" v="98195"/>
    </bk>
    <bk>
      <rc t="1" v="98196"/>
    </bk>
    <bk>
      <rc t="1" v="98197"/>
    </bk>
    <bk>
      <rc t="1" v="98198"/>
    </bk>
    <bk>
      <rc t="1" v="98199"/>
    </bk>
    <bk>
      <rc t="1" v="98200"/>
    </bk>
    <bk>
      <rc t="1" v="98201"/>
    </bk>
    <bk>
      <rc t="1" v="98202"/>
    </bk>
    <bk>
      <rc t="1" v="98203"/>
    </bk>
    <bk>
      <rc t="1" v="98204"/>
    </bk>
    <bk>
      <rc t="1" v="98205"/>
    </bk>
    <bk>
      <rc t="1" v="98206"/>
    </bk>
    <bk>
      <rc t="1" v="98207"/>
    </bk>
    <bk>
      <rc t="1" v="98208"/>
    </bk>
    <bk>
      <rc t="1" v="98209"/>
    </bk>
    <bk>
      <rc t="1" v="98210"/>
    </bk>
    <bk>
      <rc t="1" v="98211"/>
    </bk>
    <bk>
      <rc t="1" v="98212"/>
    </bk>
    <bk>
      <rc t="1" v="98213"/>
    </bk>
    <bk>
      <rc t="1" v="98214"/>
    </bk>
    <bk>
      <rc t="1" v="98215"/>
    </bk>
    <bk>
      <rc t="1" v="98216"/>
    </bk>
    <bk>
      <rc t="1" v="98217"/>
    </bk>
    <bk>
      <rc t="1" v="98218"/>
    </bk>
    <bk>
      <rc t="1" v="98219"/>
    </bk>
    <bk>
      <rc t="1" v="98220"/>
    </bk>
    <bk>
      <rc t="1" v="98221"/>
    </bk>
    <bk>
      <rc t="1" v="98222"/>
    </bk>
    <bk>
      <rc t="1" v="98223"/>
    </bk>
    <bk>
      <rc t="1" v="98224"/>
    </bk>
    <bk>
      <rc t="1" v="98225"/>
    </bk>
    <bk>
      <rc t="1" v="98226"/>
    </bk>
    <bk>
      <rc t="1" v="98227"/>
    </bk>
    <bk>
      <rc t="1" v="98228"/>
    </bk>
    <bk>
      <rc t="1" v="98229"/>
    </bk>
    <bk>
      <rc t="1" v="98230"/>
    </bk>
    <bk>
      <rc t="1" v="98231"/>
    </bk>
    <bk>
      <rc t="1" v="98232"/>
    </bk>
    <bk>
      <rc t="1" v="98233"/>
    </bk>
    <bk>
      <rc t="1" v="98234"/>
    </bk>
    <bk>
      <rc t="1" v="98235"/>
    </bk>
    <bk>
      <rc t="1" v="98236"/>
    </bk>
    <bk>
      <rc t="1" v="98237"/>
    </bk>
    <bk>
      <rc t="1" v="98238"/>
    </bk>
    <bk>
      <rc t="1" v="98239"/>
    </bk>
    <bk>
      <rc t="1" v="98240"/>
    </bk>
    <bk>
      <rc t="1" v="98241"/>
    </bk>
    <bk>
      <rc t="1" v="98242"/>
    </bk>
    <bk>
      <rc t="1" v="98243"/>
    </bk>
    <bk>
      <rc t="1" v="98244"/>
    </bk>
    <bk>
      <rc t="1" v="98245"/>
    </bk>
    <bk>
      <rc t="1" v="98246"/>
    </bk>
    <bk>
      <rc t="1" v="98247"/>
    </bk>
    <bk>
      <rc t="1" v="98248"/>
    </bk>
    <bk>
      <rc t="1" v="98249"/>
    </bk>
    <bk>
      <rc t="1" v="98250"/>
    </bk>
    <bk>
      <rc t="1" v="98251"/>
    </bk>
    <bk>
      <rc t="1" v="98252"/>
    </bk>
    <bk>
      <rc t="1" v="98253"/>
    </bk>
    <bk>
      <rc t="1" v="98254"/>
    </bk>
    <bk>
      <rc t="1" v="98255"/>
    </bk>
    <bk>
      <rc t="1" v="98256"/>
    </bk>
    <bk>
      <rc t="1" v="98257"/>
    </bk>
    <bk>
      <rc t="1" v="98258"/>
    </bk>
    <bk>
      <rc t="1" v="98259"/>
    </bk>
    <bk>
      <rc t="1" v="98260"/>
    </bk>
    <bk>
      <rc t="1" v="98261"/>
    </bk>
    <bk>
      <rc t="1" v="98262"/>
    </bk>
    <bk>
      <rc t="1" v="98263"/>
    </bk>
    <bk>
      <rc t="1" v="98264"/>
    </bk>
    <bk>
      <rc t="1" v="98265"/>
    </bk>
    <bk>
      <rc t="1" v="98266"/>
    </bk>
    <bk>
      <rc t="1" v="98267"/>
    </bk>
    <bk>
      <rc t="1" v="98268"/>
    </bk>
    <bk>
      <rc t="1" v="98269"/>
    </bk>
    <bk>
      <rc t="1" v="98270"/>
    </bk>
    <bk>
      <rc t="1" v="98271"/>
    </bk>
    <bk>
      <rc t="1" v="98272"/>
    </bk>
    <bk>
      <rc t="1" v="98273"/>
    </bk>
    <bk>
      <rc t="1" v="98274"/>
    </bk>
    <bk>
      <rc t="1" v="98275"/>
    </bk>
    <bk>
      <rc t="1" v="98276"/>
    </bk>
    <bk>
      <rc t="1" v="98277"/>
    </bk>
    <bk>
      <rc t="1" v="98278"/>
    </bk>
    <bk>
      <rc t="1" v="98279"/>
    </bk>
    <bk>
      <rc t="1" v="98280"/>
    </bk>
    <bk>
      <rc t="1" v="98281"/>
    </bk>
    <bk>
      <rc t="1" v="98282"/>
    </bk>
    <bk>
      <rc t="1" v="98283"/>
    </bk>
    <bk>
      <rc t="1" v="98284"/>
    </bk>
    <bk>
      <rc t="1" v="98285"/>
    </bk>
    <bk>
      <rc t="1" v="98286"/>
    </bk>
    <bk>
      <rc t="1" v="98287"/>
    </bk>
    <bk>
      <rc t="1" v="98288"/>
    </bk>
    <bk>
      <rc t="1" v="98289"/>
    </bk>
    <bk>
      <rc t="1" v="98290"/>
    </bk>
    <bk>
      <rc t="1" v="98291"/>
    </bk>
    <bk>
      <rc t="1" v="98292"/>
    </bk>
    <bk>
      <rc t="1" v="98293"/>
    </bk>
    <bk>
      <rc t="1" v="98294"/>
    </bk>
    <bk>
      <rc t="1" v="98295"/>
    </bk>
    <bk>
      <rc t="1" v="98296"/>
    </bk>
    <bk>
      <rc t="1" v="98297"/>
    </bk>
    <bk>
      <rc t="1" v="98298"/>
    </bk>
    <bk>
      <rc t="1" v="98299"/>
    </bk>
    <bk>
      <rc t="1" v="98300"/>
    </bk>
    <bk>
      <rc t="1" v="98301"/>
    </bk>
    <bk>
      <rc t="1" v="98302"/>
    </bk>
    <bk>
      <rc t="1" v="98303"/>
    </bk>
    <bk>
      <rc t="1" v="98304"/>
    </bk>
    <bk>
      <rc t="1" v="98305"/>
    </bk>
    <bk>
      <rc t="1" v="98306"/>
    </bk>
    <bk>
      <rc t="1" v="98307"/>
    </bk>
    <bk>
      <rc t="1" v="98308"/>
    </bk>
    <bk>
      <rc t="1" v="98309"/>
    </bk>
    <bk>
      <rc t="1" v="98310"/>
    </bk>
    <bk>
      <rc t="1" v="98311"/>
    </bk>
    <bk>
      <rc t="1" v="98312"/>
    </bk>
    <bk>
      <rc t="1" v="98313"/>
    </bk>
    <bk>
      <rc t="1" v="98314"/>
    </bk>
    <bk>
      <rc t="1" v="98315"/>
    </bk>
    <bk>
      <rc t="1" v="98316"/>
    </bk>
    <bk>
      <rc t="1" v="98317"/>
    </bk>
    <bk>
      <rc t="1" v="98318"/>
    </bk>
    <bk>
      <rc t="1" v="98319"/>
    </bk>
    <bk>
      <rc t="1" v="98320"/>
    </bk>
    <bk>
      <rc t="1" v="98321"/>
    </bk>
    <bk>
      <rc t="1" v="98322"/>
    </bk>
    <bk>
      <rc t="1" v="98323"/>
    </bk>
    <bk>
      <rc t="1" v="98324"/>
    </bk>
    <bk>
      <rc t="1" v="98325"/>
    </bk>
    <bk>
      <rc t="1" v="98326"/>
    </bk>
    <bk>
      <rc t="1" v="98327"/>
    </bk>
    <bk>
      <rc t="1" v="98328"/>
    </bk>
    <bk>
      <rc t="1" v="98329"/>
    </bk>
    <bk>
      <rc t="1" v="98330"/>
    </bk>
    <bk>
      <rc t="1" v="98331"/>
    </bk>
    <bk>
      <rc t="1" v="98332"/>
    </bk>
    <bk>
      <rc t="1" v="98333"/>
    </bk>
    <bk>
      <rc t="1" v="98334"/>
    </bk>
    <bk>
      <rc t="1" v="98335"/>
    </bk>
    <bk>
      <rc t="1" v="98336"/>
    </bk>
    <bk>
      <rc t="1" v="98337"/>
    </bk>
    <bk>
      <rc t="1" v="98338"/>
    </bk>
    <bk>
      <rc t="1" v="98339"/>
    </bk>
    <bk>
      <rc t="1" v="98340"/>
    </bk>
    <bk>
      <rc t="1" v="98341"/>
    </bk>
    <bk>
      <rc t="1" v="98342"/>
    </bk>
    <bk>
      <rc t="1" v="98343"/>
    </bk>
    <bk>
      <rc t="1" v="98344"/>
    </bk>
    <bk>
      <rc t="1" v="98345"/>
    </bk>
    <bk>
      <rc t="1" v="98346"/>
    </bk>
    <bk>
      <rc t="1" v="98347"/>
    </bk>
    <bk>
      <rc t="1" v="98348"/>
    </bk>
    <bk>
      <rc t="1" v="98349"/>
    </bk>
    <bk>
      <rc t="1" v="98350"/>
    </bk>
    <bk>
      <rc t="1" v="98351"/>
    </bk>
    <bk>
      <rc t="1" v="98352"/>
    </bk>
    <bk>
      <rc t="1" v="98353"/>
    </bk>
    <bk>
      <rc t="1" v="98354"/>
    </bk>
    <bk>
      <rc t="1" v="98355"/>
    </bk>
    <bk>
      <rc t="1" v="98356"/>
    </bk>
    <bk>
      <rc t="1" v="98357"/>
    </bk>
    <bk>
      <rc t="1" v="98358"/>
    </bk>
    <bk>
      <rc t="1" v="98359"/>
    </bk>
    <bk>
      <rc t="1" v="98360"/>
    </bk>
    <bk>
      <rc t="1" v="98361"/>
    </bk>
    <bk>
      <rc t="1" v="98362"/>
    </bk>
    <bk>
      <rc t="1" v="98363"/>
    </bk>
    <bk>
      <rc t="1" v="98364"/>
    </bk>
    <bk>
      <rc t="1" v="98365"/>
    </bk>
    <bk>
      <rc t="1" v="98366"/>
    </bk>
    <bk>
      <rc t="1" v="98367"/>
    </bk>
    <bk>
      <rc t="1" v="98368"/>
    </bk>
    <bk>
      <rc t="1" v="98369"/>
    </bk>
    <bk>
      <rc t="1" v="98370"/>
    </bk>
    <bk>
      <rc t="1" v="98371"/>
    </bk>
    <bk>
      <rc t="1" v="98372"/>
    </bk>
    <bk>
      <rc t="1" v="98373"/>
    </bk>
    <bk>
      <rc t="1" v="98374"/>
    </bk>
    <bk>
      <rc t="1" v="98375"/>
    </bk>
    <bk>
      <rc t="1" v="98376"/>
    </bk>
    <bk>
      <rc t="1" v="98377"/>
    </bk>
    <bk>
      <rc t="1" v="98378"/>
    </bk>
    <bk>
      <rc t="1" v="98379"/>
    </bk>
    <bk>
      <rc t="1" v="98380"/>
    </bk>
    <bk>
      <rc t="1" v="98381"/>
    </bk>
    <bk>
      <rc t="1" v="98382"/>
    </bk>
    <bk>
      <rc t="1" v="98383"/>
    </bk>
    <bk>
      <rc t="1" v="98384"/>
    </bk>
    <bk>
      <rc t="1" v="98385"/>
    </bk>
    <bk>
      <rc t="1" v="98386"/>
    </bk>
    <bk>
      <rc t="1" v="98387"/>
    </bk>
    <bk>
      <rc t="1" v="98388"/>
    </bk>
    <bk>
      <rc t="1" v="98389"/>
    </bk>
    <bk>
      <rc t="1" v="98390"/>
    </bk>
    <bk>
      <rc t="1" v="98391"/>
    </bk>
    <bk>
      <rc t="1" v="98392"/>
    </bk>
    <bk>
      <rc t="1" v="98393"/>
    </bk>
    <bk>
      <rc t="1" v="98394"/>
    </bk>
    <bk>
      <rc t="1" v="98395"/>
    </bk>
    <bk>
      <rc t="1" v="98396"/>
    </bk>
    <bk>
      <rc t="1" v="98397"/>
    </bk>
    <bk>
      <rc t="1" v="98398"/>
    </bk>
    <bk>
      <rc t="1" v="98399"/>
    </bk>
    <bk>
      <rc t="1" v="98400"/>
    </bk>
    <bk>
      <rc t="1" v="98401"/>
    </bk>
    <bk>
      <rc t="1" v="98402"/>
    </bk>
    <bk>
      <rc t="1" v="98403"/>
    </bk>
    <bk>
      <rc t="1" v="98404"/>
    </bk>
    <bk>
      <rc t="1" v="98405"/>
    </bk>
    <bk>
      <rc t="1" v="98406"/>
    </bk>
    <bk>
      <rc t="1" v="98407"/>
    </bk>
    <bk>
      <rc t="1" v="98408"/>
    </bk>
    <bk>
      <rc t="1" v="98409"/>
    </bk>
    <bk>
      <rc t="1" v="98410"/>
    </bk>
    <bk>
      <rc t="1" v="98411"/>
    </bk>
    <bk>
      <rc t="1" v="98412"/>
    </bk>
    <bk>
      <rc t="1" v="98413"/>
    </bk>
    <bk>
      <rc t="1" v="98414"/>
    </bk>
    <bk>
      <rc t="1" v="98415"/>
    </bk>
    <bk>
      <rc t="1" v="98416"/>
    </bk>
    <bk>
      <rc t="1" v="98417"/>
    </bk>
    <bk>
      <rc t="1" v="98418"/>
    </bk>
    <bk>
      <rc t="1" v="98419"/>
    </bk>
    <bk>
      <rc t="1" v="98420"/>
    </bk>
    <bk>
      <rc t="1" v="98421"/>
    </bk>
    <bk>
      <rc t="1" v="98422"/>
    </bk>
    <bk>
      <rc t="1" v="98423"/>
    </bk>
    <bk>
      <rc t="1" v="98424"/>
    </bk>
    <bk>
      <rc t="1" v="98425"/>
    </bk>
    <bk>
      <rc t="1" v="98426"/>
    </bk>
    <bk>
      <rc t="1" v="98427"/>
    </bk>
    <bk>
      <rc t="1" v="98428"/>
    </bk>
    <bk>
      <rc t="1" v="98429"/>
    </bk>
    <bk>
      <rc t="1" v="98430"/>
    </bk>
    <bk>
      <rc t="1" v="98431"/>
    </bk>
    <bk>
      <rc t="1" v="98432"/>
    </bk>
    <bk>
      <rc t="1" v="98433"/>
    </bk>
    <bk>
      <rc t="1" v="98434"/>
    </bk>
    <bk>
      <rc t="1" v="98435"/>
    </bk>
    <bk>
      <rc t="1" v="98436"/>
    </bk>
    <bk>
      <rc t="1" v="98437"/>
    </bk>
    <bk>
      <rc t="1" v="98438"/>
    </bk>
    <bk>
      <rc t="1" v="98439"/>
    </bk>
    <bk>
      <rc t="1" v="98440"/>
    </bk>
    <bk>
      <rc t="1" v="98441"/>
    </bk>
    <bk>
      <rc t="1" v="98442"/>
    </bk>
    <bk>
      <rc t="1" v="98443"/>
    </bk>
    <bk>
      <rc t="1" v="98444"/>
    </bk>
    <bk>
      <rc t="1" v="98445"/>
    </bk>
    <bk>
      <rc t="1" v="98446"/>
    </bk>
    <bk>
      <rc t="1" v="98447"/>
    </bk>
    <bk>
      <rc t="1" v="98448"/>
    </bk>
    <bk>
      <rc t="1" v="98449"/>
    </bk>
    <bk>
      <rc t="1" v="98450"/>
    </bk>
    <bk>
      <rc t="1" v="98451"/>
    </bk>
    <bk>
      <rc t="1" v="98452"/>
    </bk>
    <bk>
      <rc t="1" v="98453"/>
    </bk>
    <bk>
      <rc t="1" v="98454"/>
    </bk>
    <bk>
      <rc t="1" v="98455"/>
    </bk>
    <bk>
      <rc t="1" v="98456"/>
    </bk>
    <bk>
      <rc t="1" v="98457"/>
    </bk>
    <bk>
      <rc t="1" v="98458"/>
    </bk>
    <bk>
      <rc t="1" v="98459"/>
    </bk>
    <bk>
      <rc t="1" v="98460"/>
    </bk>
    <bk>
      <rc t="1" v="98461"/>
    </bk>
    <bk>
      <rc t="1" v="98462"/>
    </bk>
    <bk>
      <rc t="1" v="98463"/>
    </bk>
    <bk>
      <rc t="1" v="98464"/>
    </bk>
    <bk>
      <rc t="1" v="98465"/>
    </bk>
    <bk>
      <rc t="1" v="98466"/>
    </bk>
    <bk>
      <rc t="1" v="98467"/>
    </bk>
    <bk>
      <rc t="1" v="98468"/>
    </bk>
    <bk>
      <rc t="1" v="98469"/>
    </bk>
    <bk>
      <rc t="1" v="98470"/>
    </bk>
    <bk>
      <rc t="1" v="98471"/>
    </bk>
    <bk>
      <rc t="1" v="98472"/>
    </bk>
    <bk>
      <rc t="1" v="98473"/>
    </bk>
    <bk>
      <rc t="1" v="98474"/>
    </bk>
    <bk>
      <rc t="1" v="98475"/>
    </bk>
    <bk>
      <rc t="1" v="98476"/>
    </bk>
    <bk>
      <rc t="1" v="98477"/>
    </bk>
    <bk>
      <rc t="1" v="98478"/>
    </bk>
    <bk>
      <rc t="1" v="98479"/>
    </bk>
    <bk>
      <rc t="1" v="98480"/>
    </bk>
    <bk>
      <rc t="1" v="98481"/>
    </bk>
    <bk>
      <rc t="1" v="98482"/>
    </bk>
    <bk>
      <rc t="1" v="98483"/>
    </bk>
    <bk>
      <rc t="1" v="98484"/>
    </bk>
    <bk>
      <rc t="1" v="98485"/>
    </bk>
    <bk>
      <rc t="1" v="98486"/>
    </bk>
    <bk>
      <rc t="1" v="98487"/>
    </bk>
    <bk>
      <rc t="1" v="98488"/>
    </bk>
    <bk>
      <rc t="1" v="98489"/>
    </bk>
    <bk>
      <rc t="1" v="98490"/>
    </bk>
    <bk>
      <rc t="1" v="98491"/>
    </bk>
    <bk>
      <rc t="1" v="98492"/>
    </bk>
    <bk>
      <rc t="1" v="98493"/>
    </bk>
    <bk>
      <rc t="1" v="98494"/>
    </bk>
    <bk>
      <rc t="1" v="98495"/>
    </bk>
    <bk>
      <rc t="1" v="98496"/>
    </bk>
    <bk>
      <rc t="1" v="98497"/>
    </bk>
    <bk>
      <rc t="1" v="98498"/>
    </bk>
    <bk>
      <rc t="1" v="98499"/>
    </bk>
    <bk>
      <rc t="1" v="98500"/>
    </bk>
    <bk>
      <rc t="1" v="98501"/>
    </bk>
    <bk>
      <rc t="1" v="98502"/>
    </bk>
    <bk>
      <rc t="1" v="98503"/>
    </bk>
    <bk>
      <rc t="1" v="98504"/>
    </bk>
    <bk>
      <rc t="1" v="98505"/>
    </bk>
    <bk>
      <rc t="1" v="98506"/>
    </bk>
    <bk>
      <rc t="1" v="98507"/>
    </bk>
    <bk>
      <rc t="1" v="98508"/>
    </bk>
    <bk>
      <rc t="1" v="98509"/>
    </bk>
    <bk>
      <rc t="1" v="98510"/>
    </bk>
    <bk>
      <rc t="1" v="98511"/>
    </bk>
    <bk>
      <rc t="1" v="98512"/>
    </bk>
    <bk>
      <rc t="1" v="98513"/>
    </bk>
    <bk>
      <rc t="1" v="98514"/>
    </bk>
    <bk>
      <rc t="1" v="98515"/>
    </bk>
    <bk>
      <rc t="1" v="98516"/>
    </bk>
    <bk>
      <rc t="1" v="98517"/>
    </bk>
    <bk>
      <rc t="1" v="98518"/>
    </bk>
    <bk>
      <rc t="1" v="98519"/>
    </bk>
    <bk>
      <rc t="1" v="98520"/>
    </bk>
    <bk>
      <rc t="1" v="98521"/>
    </bk>
    <bk>
      <rc t="1" v="98522"/>
    </bk>
    <bk>
      <rc t="1" v="98523"/>
    </bk>
    <bk>
      <rc t="1" v="98524"/>
    </bk>
    <bk>
      <rc t="1" v="98525"/>
    </bk>
    <bk>
      <rc t="1" v="98526"/>
    </bk>
    <bk>
      <rc t="1" v="98527"/>
    </bk>
    <bk>
      <rc t="1" v="98528"/>
    </bk>
    <bk>
      <rc t="1" v="98529"/>
    </bk>
    <bk>
      <rc t="1" v="98530"/>
    </bk>
    <bk>
      <rc t="1" v="98531"/>
    </bk>
    <bk>
      <rc t="1" v="98532"/>
    </bk>
    <bk>
      <rc t="1" v="98533"/>
    </bk>
    <bk>
      <rc t="1" v="98534"/>
    </bk>
    <bk>
      <rc t="1" v="98535"/>
    </bk>
    <bk>
      <rc t="1" v="98536"/>
    </bk>
    <bk>
      <rc t="1" v="98537"/>
    </bk>
    <bk>
      <rc t="1" v="98538"/>
    </bk>
    <bk>
      <rc t="1" v="98539"/>
    </bk>
    <bk>
      <rc t="1" v="98540"/>
    </bk>
    <bk>
      <rc t="1" v="98541"/>
    </bk>
    <bk>
      <rc t="1" v="98542"/>
    </bk>
    <bk>
      <rc t="1" v="98543"/>
    </bk>
    <bk>
      <rc t="1" v="98544"/>
    </bk>
    <bk>
      <rc t="1" v="98545"/>
    </bk>
    <bk>
      <rc t="1" v="98546"/>
    </bk>
    <bk>
      <rc t="1" v="98547"/>
    </bk>
    <bk>
      <rc t="1" v="98548"/>
    </bk>
    <bk>
      <rc t="1" v="98549"/>
    </bk>
    <bk>
      <rc t="1" v="98550"/>
    </bk>
    <bk>
      <rc t="1" v="98551"/>
    </bk>
    <bk>
      <rc t="1" v="98552"/>
    </bk>
    <bk>
      <rc t="1" v="98553"/>
    </bk>
    <bk>
      <rc t="1" v="98554"/>
    </bk>
    <bk>
      <rc t="1" v="98555"/>
    </bk>
    <bk>
      <rc t="1" v="98556"/>
    </bk>
    <bk>
      <rc t="1" v="98557"/>
    </bk>
    <bk>
      <rc t="1" v="98558"/>
    </bk>
    <bk>
      <rc t="1" v="98559"/>
    </bk>
    <bk>
      <rc t="1" v="98560"/>
    </bk>
    <bk>
      <rc t="1" v="98561"/>
    </bk>
    <bk>
      <rc t="1" v="98562"/>
    </bk>
    <bk>
      <rc t="1" v="98563"/>
    </bk>
    <bk>
      <rc t="1" v="98564"/>
    </bk>
    <bk>
      <rc t="1" v="98565"/>
    </bk>
    <bk>
      <rc t="1" v="98566"/>
    </bk>
    <bk>
      <rc t="1" v="98567"/>
    </bk>
    <bk>
      <rc t="1" v="98568"/>
    </bk>
    <bk>
      <rc t="1" v="98569"/>
    </bk>
    <bk>
      <rc t="1" v="98570"/>
    </bk>
    <bk>
      <rc t="1" v="98571"/>
    </bk>
    <bk>
      <rc t="1" v="98572"/>
    </bk>
    <bk>
      <rc t="1" v="98573"/>
    </bk>
    <bk>
      <rc t="1" v="98574"/>
    </bk>
    <bk>
      <rc t="1" v="98575"/>
    </bk>
    <bk>
      <rc t="1" v="98576"/>
    </bk>
    <bk>
      <rc t="1" v="98577"/>
    </bk>
    <bk>
      <rc t="1" v="98578"/>
    </bk>
    <bk>
      <rc t="1" v="98579"/>
    </bk>
    <bk>
      <rc t="1" v="98580"/>
    </bk>
    <bk>
      <rc t="1" v="98581"/>
    </bk>
    <bk>
      <rc t="1" v="98582"/>
    </bk>
    <bk>
      <rc t="1" v="98583"/>
    </bk>
    <bk>
      <rc t="1" v="98584"/>
    </bk>
    <bk>
      <rc t="1" v="98585"/>
    </bk>
    <bk>
      <rc t="1" v="98586"/>
    </bk>
    <bk>
      <rc t="1" v="98587"/>
    </bk>
    <bk>
      <rc t="1" v="98588"/>
    </bk>
    <bk>
      <rc t="1" v="98589"/>
    </bk>
    <bk>
      <rc t="1" v="98590"/>
    </bk>
    <bk>
      <rc t="1" v="98591"/>
    </bk>
    <bk>
      <rc t="1" v="98592"/>
    </bk>
    <bk>
      <rc t="1" v="98593"/>
    </bk>
    <bk>
      <rc t="1" v="98594"/>
    </bk>
    <bk>
      <rc t="1" v="98595"/>
    </bk>
    <bk>
      <rc t="1" v="98596"/>
    </bk>
    <bk>
      <rc t="1" v="98597"/>
    </bk>
    <bk>
      <rc t="1" v="98598"/>
    </bk>
    <bk>
      <rc t="1" v="98599"/>
    </bk>
    <bk>
      <rc t="1" v="98600"/>
    </bk>
    <bk>
      <rc t="1" v="98601"/>
    </bk>
    <bk>
      <rc t="1" v="98602"/>
    </bk>
    <bk>
      <rc t="1" v="98603"/>
    </bk>
    <bk>
      <rc t="1" v="98604"/>
    </bk>
    <bk>
      <rc t="1" v="98605"/>
    </bk>
    <bk>
      <rc t="1" v="98606"/>
    </bk>
    <bk>
      <rc t="1" v="98607"/>
    </bk>
    <bk>
      <rc t="1" v="98608"/>
    </bk>
    <bk>
      <rc t="1" v="98609"/>
    </bk>
    <bk>
      <rc t="1" v="98610"/>
    </bk>
    <bk>
      <rc t="1" v="98611"/>
    </bk>
    <bk>
      <rc t="1" v="98612"/>
    </bk>
    <bk>
      <rc t="1" v="98613"/>
    </bk>
    <bk>
      <rc t="1" v="98614"/>
    </bk>
    <bk>
      <rc t="1" v="98615"/>
    </bk>
    <bk>
      <rc t="1" v="98616"/>
    </bk>
    <bk>
      <rc t="1" v="98617"/>
    </bk>
    <bk>
      <rc t="1" v="98618"/>
    </bk>
    <bk>
      <rc t="1" v="98619"/>
    </bk>
    <bk>
      <rc t="1" v="98620"/>
    </bk>
    <bk>
      <rc t="1" v="98621"/>
    </bk>
    <bk>
      <rc t="1" v="98622"/>
    </bk>
    <bk>
      <rc t="1" v="98623"/>
    </bk>
    <bk>
      <rc t="1" v="98624"/>
    </bk>
    <bk>
      <rc t="1" v="98625"/>
    </bk>
    <bk>
      <rc t="1" v="98626"/>
    </bk>
    <bk>
      <rc t="1" v="98627"/>
    </bk>
    <bk>
      <rc t="1" v="98628"/>
    </bk>
    <bk>
      <rc t="1" v="98629"/>
    </bk>
    <bk>
      <rc t="1" v="98630"/>
    </bk>
    <bk>
      <rc t="1" v="98631"/>
    </bk>
    <bk>
      <rc t="1" v="98632"/>
    </bk>
    <bk>
      <rc t="1" v="98633"/>
    </bk>
    <bk>
      <rc t="1" v="98634"/>
    </bk>
    <bk>
      <rc t="1" v="98635"/>
    </bk>
    <bk>
      <rc t="1" v="98636"/>
    </bk>
    <bk>
      <rc t="1" v="98637"/>
    </bk>
    <bk>
      <rc t="1" v="98638"/>
    </bk>
    <bk>
      <rc t="1" v="98639"/>
    </bk>
    <bk>
      <rc t="1" v="98640"/>
    </bk>
    <bk>
      <rc t="1" v="98641"/>
    </bk>
    <bk>
      <rc t="1" v="98642"/>
    </bk>
    <bk>
      <rc t="1" v="98643"/>
    </bk>
    <bk>
      <rc t="1" v="98644"/>
    </bk>
    <bk>
      <rc t="1" v="98645"/>
    </bk>
    <bk>
      <rc t="1" v="98646"/>
    </bk>
    <bk>
      <rc t="1" v="98647"/>
    </bk>
    <bk>
      <rc t="1" v="98648"/>
    </bk>
    <bk>
      <rc t="1" v="98649"/>
    </bk>
    <bk>
      <rc t="1" v="98650"/>
    </bk>
    <bk>
      <rc t="1" v="98651"/>
    </bk>
    <bk>
      <rc t="1" v="98652"/>
    </bk>
    <bk>
      <rc t="1" v="98653"/>
    </bk>
    <bk>
      <rc t="1" v="98654"/>
    </bk>
    <bk>
      <rc t="1" v="98655"/>
    </bk>
    <bk>
      <rc t="1" v="98656"/>
    </bk>
    <bk>
      <rc t="1" v="98657"/>
    </bk>
    <bk>
      <rc t="1" v="98658"/>
    </bk>
    <bk>
      <rc t="1" v="98659"/>
    </bk>
    <bk>
      <rc t="1" v="98660"/>
    </bk>
    <bk>
      <rc t="1" v="98661"/>
    </bk>
    <bk>
      <rc t="1" v="98662"/>
    </bk>
    <bk>
      <rc t="1" v="98663"/>
    </bk>
    <bk>
      <rc t="1" v="98664"/>
    </bk>
    <bk>
      <rc t="1" v="98665"/>
    </bk>
    <bk>
      <rc t="1" v="98666"/>
    </bk>
    <bk>
      <rc t="1" v="98667"/>
    </bk>
    <bk>
      <rc t="1" v="98668"/>
    </bk>
    <bk>
      <rc t="1" v="98669"/>
    </bk>
    <bk>
      <rc t="1" v="98670"/>
    </bk>
    <bk>
      <rc t="1" v="98671"/>
    </bk>
    <bk>
      <rc t="1" v="98672"/>
    </bk>
    <bk>
      <rc t="1" v="98673"/>
    </bk>
    <bk>
      <rc t="1" v="98674"/>
    </bk>
    <bk>
      <rc t="1" v="98675"/>
    </bk>
    <bk>
      <rc t="1" v="98676"/>
    </bk>
    <bk>
      <rc t="1" v="98677"/>
    </bk>
    <bk>
      <rc t="1" v="98678"/>
    </bk>
    <bk>
      <rc t="1" v="98679"/>
    </bk>
    <bk>
      <rc t="1" v="98680"/>
    </bk>
    <bk>
      <rc t="1" v="98681"/>
    </bk>
    <bk>
      <rc t="1" v="98682"/>
    </bk>
    <bk>
      <rc t="1" v="98683"/>
    </bk>
    <bk>
      <rc t="1" v="98684"/>
    </bk>
    <bk>
      <rc t="1" v="98685"/>
    </bk>
    <bk>
      <rc t="1" v="98686"/>
    </bk>
    <bk>
      <rc t="1" v="98687"/>
    </bk>
    <bk>
      <rc t="1" v="98688"/>
    </bk>
    <bk>
      <rc t="1" v="98689"/>
    </bk>
    <bk>
      <rc t="1" v="98690"/>
    </bk>
    <bk>
      <rc t="1" v="98691"/>
    </bk>
    <bk>
      <rc t="1" v="98692"/>
    </bk>
    <bk>
      <rc t="1" v="98693"/>
    </bk>
    <bk>
      <rc t="1" v="98694"/>
    </bk>
    <bk>
      <rc t="1" v="98695"/>
    </bk>
    <bk>
      <rc t="1" v="98696"/>
    </bk>
    <bk>
      <rc t="1" v="98697"/>
    </bk>
    <bk>
      <rc t="1" v="98698"/>
    </bk>
    <bk>
      <rc t="1" v="98699"/>
    </bk>
    <bk>
      <rc t="1" v="98700"/>
    </bk>
    <bk>
      <rc t="1" v="98701"/>
    </bk>
    <bk>
      <rc t="1" v="98702"/>
    </bk>
    <bk>
      <rc t="1" v="98703"/>
    </bk>
    <bk>
      <rc t="1" v="98704"/>
    </bk>
    <bk>
      <rc t="1" v="98705"/>
    </bk>
    <bk>
      <rc t="1" v="98706"/>
    </bk>
    <bk>
      <rc t="1" v="98707"/>
    </bk>
    <bk>
      <rc t="1" v="98708"/>
    </bk>
    <bk>
      <rc t="1" v="98709"/>
    </bk>
    <bk>
      <rc t="1" v="98710"/>
    </bk>
    <bk>
      <rc t="1" v="98711"/>
    </bk>
    <bk>
      <rc t="1" v="98712"/>
    </bk>
    <bk>
      <rc t="1" v="98713"/>
    </bk>
    <bk>
      <rc t="1" v="98714"/>
    </bk>
    <bk>
      <rc t="1" v="98715"/>
    </bk>
    <bk>
      <rc t="1" v="98716"/>
    </bk>
    <bk>
      <rc t="1" v="98717"/>
    </bk>
    <bk>
      <rc t="1" v="98718"/>
    </bk>
    <bk>
      <rc t="1" v="98719"/>
    </bk>
    <bk>
      <rc t="1" v="98720"/>
    </bk>
    <bk>
      <rc t="1" v="98721"/>
    </bk>
    <bk>
      <rc t="1" v="98722"/>
    </bk>
    <bk>
      <rc t="1" v="98723"/>
    </bk>
    <bk>
      <rc t="1" v="98724"/>
    </bk>
    <bk>
      <rc t="1" v="98725"/>
    </bk>
    <bk>
      <rc t="1" v="98726"/>
    </bk>
    <bk>
      <rc t="1" v="98727"/>
    </bk>
    <bk>
      <rc t="1" v="98728"/>
    </bk>
    <bk>
      <rc t="1" v="98729"/>
    </bk>
    <bk>
      <rc t="1" v="98730"/>
    </bk>
    <bk>
      <rc t="1" v="98731"/>
    </bk>
    <bk>
      <rc t="1" v="98732"/>
    </bk>
    <bk>
      <rc t="1" v="98733"/>
    </bk>
    <bk>
      <rc t="1" v="98734"/>
    </bk>
    <bk>
      <rc t="1" v="98735"/>
    </bk>
    <bk>
      <rc t="1" v="98736"/>
    </bk>
    <bk>
      <rc t="1" v="98737"/>
    </bk>
    <bk>
      <rc t="1" v="98738"/>
    </bk>
    <bk>
      <rc t="1" v="98739"/>
    </bk>
    <bk>
      <rc t="1" v="98740"/>
    </bk>
    <bk>
      <rc t="1" v="98741"/>
    </bk>
    <bk>
      <rc t="1" v="98742"/>
    </bk>
    <bk>
      <rc t="1" v="98743"/>
    </bk>
    <bk>
      <rc t="1" v="98744"/>
    </bk>
    <bk>
      <rc t="1" v="98745"/>
    </bk>
    <bk>
      <rc t="1" v="98746"/>
    </bk>
    <bk>
      <rc t="1" v="98747"/>
    </bk>
    <bk>
      <rc t="1" v="98748"/>
    </bk>
    <bk>
      <rc t="1" v="98749"/>
    </bk>
    <bk>
      <rc t="1" v="98750"/>
    </bk>
    <bk>
      <rc t="1" v="98751"/>
    </bk>
    <bk>
      <rc t="1" v="98752"/>
    </bk>
    <bk>
      <rc t="1" v="98753"/>
    </bk>
    <bk>
      <rc t="1" v="98754"/>
    </bk>
    <bk>
      <rc t="1" v="98755"/>
    </bk>
    <bk>
      <rc t="1" v="98756"/>
    </bk>
    <bk>
      <rc t="1" v="98757"/>
    </bk>
    <bk>
      <rc t="1" v="98758"/>
    </bk>
    <bk>
      <rc t="1" v="98759"/>
    </bk>
    <bk>
      <rc t="1" v="98760"/>
    </bk>
    <bk>
      <rc t="1" v="98761"/>
    </bk>
    <bk>
      <rc t="1" v="98762"/>
    </bk>
    <bk>
      <rc t="1" v="98763"/>
    </bk>
    <bk>
      <rc t="1" v="98764"/>
    </bk>
    <bk>
      <rc t="1" v="98765"/>
    </bk>
    <bk>
      <rc t="1" v="98766"/>
    </bk>
    <bk>
      <rc t="1" v="98767"/>
    </bk>
    <bk>
      <rc t="1" v="98768"/>
    </bk>
    <bk>
      <rc t="1" v="98769"/>
    </bk>
    <bk>
      <rc t="1" v="98770"/>
    </bk>
    <bk>
      <rc t="1" v="98771"/>
    </bk>
    <bk>
      <rc t="1" v="98772"/>
    </bk>
    <bk>
      <rc t="1" v="98773"/>
    </bk>
    <bk>
      <rc t="1" v="98774"/>
    </bk>
    <bk>
      <rc t="1" v="98775"/>
    </bk>
    <bk>
      <rc t="1" v="98776"/>
    </bk>
    <bk>
      <rc t="1" v="98777"/>
    </bk>
    <bk>
      <rc t="1" v="98778"/>
    </bk>
    <bk>
      <rc t="1" v="98779"/>
    </bk>
    <bk>
      <rc t="1" v="98780"/>
    </bk>
    <bk>
      <rc t="1" v="98781"/>
    </bk>
    <bk>
      <rc t="1" v="98782"/>
    </bk>
    <bk>
      <rc t="1" v="98783"/>
    </bk>
    <bk>
      <rc t="1" v="98784"/>
    </bk>
    <bk>
      <rc t="1" v="98785"/>
    </bk>
    <bk>
      <rc t="1" v="98786"/>
    </bk>
    <bk>
      <rc t="1" v="98787"/>
    </bk>
    <bk>
      <rc t="1" v="98788"/>
    </bk>
    <bk>
      <rc t="1" v="98789"/>
    </bk>
    <bk>
      <rc t="1" v="98790"/>
    </bk>
    <bk>
      <rc t="1" v="98791"/>
    </bk>
    <bk>
      <rc t="1" v="98792"/>
    </bk>
    <bk>
      <rc t="1" v="98793"/>
    </bk>
    <bk>
      <rc t="1" v="98794"/>
    </bk>
    <bk>
      <rc t="1" v="98795"/>
    </bk>
    <bk>
      <rc t="1" v="98796"/>
    </bk>
    <bk>
      <rc t="1" v="98797"/>
    </bk>
    <bk>
      <rc t="1" v="98798"/>
    </bk>
    <bk>
      <rc t="1" v="98799"/>
    </bk>
    <bk>
      <rc t="1" v="98800"/>
    </bk>
    <bk>
      <rc t="1" v="98801"/>
    </bk>
    <bk>
      <rc t="1" v="98802"/>
    </bk>
    <bk>
      <rc t="1" v="98803"/>
    </bk>
    <bk>
      <rc t="1" v="98804"/>
    </bk>
    <bk>
      <rc t="1" v="98805"/>
    </bk>
    <bk>
      <rc t="1" v="98806"/>
    </bk>
    <bk>
      <rc t="1" v="98807"/>
    </bk>
    <bk>
      <rc t="1" v="98808"/>
    </bk>
    <bk>
      <rc t="1" v="98809"/>
    </bk>
    <bk>
      <rc t="1" v="98810"/>
    </bk>
    <bk>
      <rc t="1" v="98811"/>
    </bk>
    <bk>
      <rc t="1" v="98812"/>
    </bk>
    <bk>
      <rc t="1" v="98813"/>
    </bk>
    <bk>
      <rc t="1" v="98814"/>
    </bk>
    <bk>
      <rc t="1" v="98815"/>
    </bk>
    <bk>
      <rc t="1" v="98816"/>
    </bk>
    <bk>
      <rc t="1" v="98817"/>
    </bk>
    <bk>
      <rc t="1" v="98818"/>
    </bk>
    <bk>
      <rc t="1" v="98819"/>
    </bk>
    <bk>
      <rc t="1" v="98820"/>
    </bk>
    <bk>
      <rc t="1" v="98821"/>
    </bk>
    <bk>
      <rc t="1" v="98822"/>
    </bk>
    <bk>
      <rc t="1" v="98823"/>
    </bk>
    <bk>
      <rc t="1" v="98824"/>
    </bk>
    <bk>
      <rc t="1" v="98825"/>
    </bk>
    <bk>
      <rc t="1" v="98826"/>
    </bk>
    <bk>
      <rc t="1" v="98827"/>
    </bk>
    <bk>
      <rc t="1" v="98828"/>
    </bk>
    <bk>
      <rc t="1" v="98829"/>
    </bk>
    <bk>
      <rc t="1" v="98830"/>
    </bk>
    <bk>
      <rc t="1" v="98831"/>
    </bk>
    <bk>
      <rc t="1" v="98832"/>
    </bk>
    <bk>
      <rc t="1" v="98833"/>
    </bk>
    <bk>
      <rc t="1" v="98834"/>
    </bk>
    <bk>
      <rc t="1" v="98835"/>
    </bk>
    <bk>
      <rc t="1" v="98836"/>
    </bk>
    <bk>
      <rc t="1" v="98837"/>
    </bk>
    <bk>
      <rc t="1" v="98838"/>
    </bk>
    <bk>
      <rc t="1" v="98839"/>
    </bk>
    <bk>
      <rc t="1" v="98840"/>
    </bk>
    <bk>
      <rc t="1" v="98841"/>
    </bk>
    <bk>
      <rc t="1" v="98842"/>
    </bk>
    <bk>
      <rc t="1" v="98843"/>
    </bk>
    <bk>
      <rc t="1" v="98844"/>
    </bk>
    <bk>
      <rc t="1" v="98845"/>
    </bk>
    <bk>
      <rc t="1" v="98846"/>
    </bk>
    <bk>
      <rc t="1" v="98847"/>
    </bk>
    <bk>
      <rc t="1" v="98848"/>
    </bk>
    <bk>
      <rc t="1" v="98849"/>
    </bk>
    <bk>
      <rc t="1" v="98850"/>
    </bk>
    <bk>
      <rc t="1" v="98851"/>
    </bk>
    <bk>
      <rc t="1" v="98852"/>
    </bk>
    <bk>
      <rc t="1" v="98853"/>
    </bk>
    <bk>
      <rc t="1" v="98854"/>
    </bk>
    <bk>
      <rc t="1" v="98855"/>
    </bk>
    <bk>
      <rc t="1" v="98856"/>
    </bk>
    <bk>
      <rc t="1" v="98857"/>
    </bk>
    <bk>
      <rc t="1" v="98858"/>
    </bk>
    <bk>
      <rc t="1" v="98859"/>
    </bk>
    <bk>
      <rc t="1" v="98860"/>
    </bk>
    <bk>
      <rc t="1" v="98861"/>
    </bk>
    <bk>
      <rc t="1" v="98862"/>
    </bk>
    <bk>
      <rc t="1" v="98863"/>
    </bk>
    <bk>
      <rc t="1" v="98864"/>
    </bk>
    <bk>
      <rc t="1" v="98865"/>
    </bk>
    <bk>
      <rc t="1" v="98866"/>
    </bk>
    <bk>
      <rc t="1" v="98867"/>
    </bk>
    <bk>
      <rc t="1" v="98868"/>
    </bk>
    <bk>
      <rc t="1" v="98869"/>
    </bk>
    <bk>
      <rc t="1" v="98870"/>
    </bk>
    <bk>
      <rc t="1" v="98871"/>
    </bk>
    <bk>
      <rc t="1" v="98872"/>
    </bk>
    <bk>
      <rc t="1" v="98873"/>
    </bk>
    <bk>
      <rc t="1" v="98874"/>
    </bk>
    <bk>
      <rc t="1" v="98875"/>
    </bk>
    <bk>
      <rc t="1" v="98876"/>
    </bk>
    <bk>
      <rc t="1" v="98877"/>
    </bk>
    <bk>
      <rc t="1" v="98878"/>
    </bk>
    <bk>
      <rc t="1" v="98879"/>
    </bk>
    <bk>
      <rc t="1" v="98880"/>
    </bk>
    <bk>
      <rc t="1" v="98881"/>
    </bk>
    <bk>
      <rc t="1" v="98882"/>
    </bk>
    <bk>
      <rc t="1" v="98883"/>
    </bk>
    <bk>
      <rc t="1" v="98884"/>
    </bk>
    <bk>
      <rc t="1" v="98885"/>
    </bk>
    <bk>
      <rc t="1" v="98886"/>
    </bk>
    <bk>
      <rc t="1" v="98887"/>
    </bk>
    <bk>
      <rc t="1" v="98888"/>
    </bk>
    <bk>
      <rc t="1" v="98889"/>
    </bk>
    <bk>
      <rc t="1" v="98890"/>
    </bk>
    <bk>
      <rc t="1" v="98891"/>
    </bk>
    <bk>
      <rc t="1" v="98892"/>
    </bk>
    <bk>
      <rc t="1" v="98893"/>
    </bk>
    <bk>
      <rc t="1" v="98894"/>
    </bk>
    <bk>
      <rc t="1" v="98895"/>
    </bk>
    <bk>
      <rc t="1" v="98896"/>
    </bk>
    <bk>
      <rc t="1" v="98897"/>
    </bk>
    <bk>
      <rc t="1" v="98898"/>
    </bk>
    <bk>
      <rc t="1" v="98899"/>
    </bk>
    <bk>
      <rc t="1" v="98900"/>
    </bk>
    <bk>
      <rc t="1" v="98901"/>
    </bk>
    <bk>
      <rc t="1" v="98902"/>
    </bk>
    <bk>
      <rc t="1" v="98903"/>
    </bk>
    <bk>
      <rc t="1" v="98904"/>
    </bk>
    <bk>
      <rc t="1" v="98905"/>
    </bk>
    <bk>
      <rc t="1" v="98906"/>
    </bk>
    <bk>
      <rc t="1" v="98907"/>
    </bk>
    <bk>
      <rc t="1" v="98908"/>
    </bk>
    <bk>
      <rc t="1" v="98909"/>
    </bk>
    <bk>
      <rc t="1" v="98910"/>
    </bk>
    <bk>
      <rc t="1" v="98911"/>
    </bk>
    <bk>
      <rc t="1" v="98912"/>
    </bk>
    <bk>
      <rc t="1" v="98913"/>
    </bk>
    <bk>
      <rc t="1" v="98914"/>
    </bk>
    <bk>
      <rc t="1" v="98915"/>
    </bk>
    <bk>
      <rc t="1" v="98916"/>
    </bk>
    <bk>
      <rc t="1" v="98917"/>
    </bk>
    <bk>
      <rc t="1" v="98918"/>
    </bk>
    <bk>
      <rc t="1" v="98919"/>
    </bk>
    <bk>
      <rc t="1" v="98920"/>
    </bk>
    <bk>
      <rc t="1" v="98921"/>
    </bk>
    <bk>
      <rc t="1" v="98922"/>
    </bk>
    <bk>
      <rc t="1" v="98923"/>
    </bk>
    <bk>
      <rc t="1" v="98924"/>
    </bk>
    <bk>
      <rc t="1" v="98925"/>
    </bk>
    <bk>
      <rc t="1" v="98926"/>
    </bk>
    <bk>
      <rc t="1" v="98927"/>
    </bk>
    <bk>
      <rc t="1" v="98928"/>
    </bk>
    <bk>
      <rc t="1" v="98929"/>
    </bk>
    <bk>
      <rc t="1" v="98930"/>
    </bk>
    <bk>
      <rc t="1" v="98931"/>
    </bk>
    <bk>
      <rc t="1" v="98932"/>
    </bk>
    <bk>
      <rc t="1" v="98933"/>
    </bk>
    <bk>
      <rc t="1" v="98934"/>
    </bk>
    <bk>
      <rc t="1" v="98935"/>
    </bk>
    <bk>
      <rc t="1" v="98936"/>
    </bk>
    <bk>
      <rc t="1" v="98937"/>
    </bk>
    <bk>
      <rc t="1" v="98938"/>
    </bk>
    <bk>
      <rc t="1" v="98939"/>
    </bk>
    <bk>
      <rc t="1" v="98940"/>
    </bk>
    <bk>
      <rc t="1" v="98941"/>
    </bk>
    <bk>
      <rc t="1" v="98942"/>
    </bk>
    <bk>
      <rc t="1" v="98943"/>
    </bk>
    <bk>
      <rc t="1" v="98944"/>
    </bk>
    <bk>
      <rc t="1" v="98945"/>
    </bk>
    <bk>
      <rc t="1" v="98946"/>
    </bk>
    <bk>
      <rc t="1" v="98947"/>
    </bk>
    <bk>
      <rc t="1" v="98948"/>
    </bk>
    <bk>
      <rc t="1" v="98949"/>
    </bk>
    <bk>
      <rc t="1" v="98950"/>
    </bk>
    <bk>
      <rc t="1" v="98951"/>
    </bk>
    <bk>
      <rc t="1" v="98952"/>
    </bk>
    <bk>
      <rc t="1" v="98953"/>
    </bk>
    <bk>
      <rc t="1" v="98954"/>
    </bk>
    <bk>
      <rc t="1" v="98955"/>
    </bk>
    <bk>
      <rc t="1" v="98956"/>
    </bk>
    <bk>
      <rc t="1" v="98957"/>
    </bk>
    <bk>
      <rc t="1" v="98958"/>
    </bk>
    <bk>
      <rc t="1" v="98959"/>
    </bk>
    <bk>
      <rc t="1" v="98960"/>
    </bk>
    <bk>
      <rc t="1" v="98961"/>
    </bk>
    <bk>
      <rc t="1" v="98962"/>
    </bk>
    <bk>
      <rc t="1" v="98963"/>
    </bk>
    <bk>
      <rc t="1" v="98964"/>
    </bk>
    <bk>
      <rc t="1" v="98965"/>
    </bk>
    <bk>
      <rc t="1" v="98966"/>
    </bk>
    <bk>
      <rc t="1" v="98967"/>
    </bk>
    <bk>
      <rc t="1" v="98968"/>
    </bk>
    <bk>
      <rc t="1" v="98969"/>
    </bk>
    <bk>
      <rc t="1" v="98970"/>
    </bk>
    <bk>
      <rc t="1" v="98971"/>
    </bk>
    <bk>
      <rc t="1" v="98972"/>
    </bk>
    <bk>
      <rc t="1" v="98973"/>
    </bk>
    <bk>
      <rc t="1" v="98974"/>
    </bk>
    <bk>
      <rc t="1" v="98975"/>
    </bk>
    <bk>
      <rc t="1" v="98976"/>
    </bk>
    <bk>
      <rc t="1" v="98977"/>
    </bk>
    <bk>
      <rc t="1" v="98978"/>
    </bk>
    <bk>
      <rc t="1" v="98979"/>
    </bk>
    <bk>
      <rc t="1" v="98980"/>
    </bk>
    <bk>
      <rc t="1" v="98981"/>
    </bk>
    <bk>
      <rc t="1" v="98982"/>
    </bk>
    <bk>
      <rc t="1" v="98983"/>
    </bk>
    <bk>
      <rc t="1" v="98984"/>
    </bk>
    <bk>
      <rc t="1" v="98985"/>
    </bk>
    <bk>
      <rc t="1" v="98986"/>
    </bk>
    <bk>
      <rc t="1" v="98987"/>
    </bk>
    <bk>
      <rc t="1" v="98988"/>
    </bk>
    <bk>
      <rc t="1" v="98989"/>
    </bk>
    <bk>
      <rc t="1" v="98990"/>
    </bk>
    <bk>
      <rc t="1" v="98991"/>
    </bk>
    <bk>
      <rc t="1" v="98992"/>
    </bk>
    <bk>
      <rc t="1" v="98993"/>
    </bk>
    <bk>
      <rc t="1" v="98994"/>
    </bk>
    <bk>
      <rc t="1" v="98995"/>
    </bk>
    <bk>
      <rc t="1" v="98996"/>
    </bk>
    <bk>
      <rc t="1" v="98997"/>
    </bk>
    <bk>
      <rc t="1" v="98998"/>
    </bk>
    <bk>
      <rc t="1" v="98999"/>
    </bk>
    <bk>
      <rc t="1" v="99000"/>
    </bk>
    <bk>
      <rc t="1" v="99001"/>
    </bk>
    <bk>
      <rc t="1" v="99002"/>
    </bk>
    <bk>
      <rc t="1" v="99003"/>
    </bk>
    <bk>
      <rc t="1" v="99004"/>
    </bk>
    <bk>
      <rc t="1" v="99005"/>
    </bk>
    <bk>
      <rc t="1" v="99006"/>
    </bk>
    <bk>
      <rc t="1" v="99007"/>
    </bk>
    <bk>
      <rc t="1" v="99008"/>
    </bk>
    <bk>
      <rc t="1" v="99009"/>
    </bk>
    <bk>
      <rc t="1" v="99010"/>
    </bk>
    <bk>
      <rc t="1" v="99011"/>
    </bk>
    <bk>
      <rc t="1" v="99012"/>
    </bk>
    <bk>
      <rc t="1" v="99013"/>
    </bk>
    <bk>
      <rc t="1" v="99014"/>
    </bk>
    <bk>
      <rc t="1" v="99015"/>
    </bk>
    <bk>
      <rc t="1" v="99016"/>
    </bk>
    <bk>
      <rc t="1" v="99017"/>
    </bk>
    <bk>
      <rc t="1" v="99018"/>
    </bk>
    <bk>
      <rc t="1" v="99019"/>
    </bk>
    <bk>
      <rc t="1" v="99020"/>
    </bk>
    <bk>
      <rc t="1" v="99021"/>
    </bk>
    <bk>
      <rc t="1" v="99022"/>
    </bk>
    <bk>
      <rc t="1" v="99023"/>
    </bk>
    <bk>
      <rc t="1" v="99024"/>
    </bk>
    <bk>
      <rc t="1" v="99025"/>
    </bk>
    <bk>
      <rc t="1" v="99026"/>
    </bk>
    <bk>
      <rc t="1" v="99027"/>
    </bk>
    <bk>
      <rc t="1" v="99028"/>
    </bk>
    <bk>
      <rc t="1" v="99029"/>
    </bk>
    <bk>
      <rc t="1" v="99030"/>
    </bk>
    <bk>
      <rc t="1" v="99031"/>
    </bk>
    <bk>
      <rc t="1" v="99032"/>
    </bk>
    <bk>
      <rc t="1" v="99033"/>
    </bk>
    <bk>
      <rc t="1" v="99034"/>
    </bk>
    <bk>
      <rc t="1" v="99035"/>
    </bk>
    <bk>
      <rc t="1" v="99036"/>
    </bk>
    <bk>
      <rc t="1" v="99037"/>
    </bk>
    <bk>
      <rc t="1" v="99038"/>
    </bk>
    <bk>
      <rc t="1" v="99039"/>
    </bk>
    <bk>
      <rc t="1" v="99040"/>
    </bk>
    <bk>
      <rc t="1" v="99041"/>
    </bk>
    <bk>
      <rc t="1" v="99042"/>
    </bk>
    <bk>
      <rc t="1" v="99043"/>
    </bk>
    <bk>
      <rc t="1" v="99044"/>
    </bk>
    <bk>
      <rc t="1" v="99045"/>
    </bk>
    <bk>
      <rc t="1" v="99046"/>
    </bk>
    <bk>
      <rc t="1" v="99047"/>
    </bk>
    <bk>
      <rc t="1" v="99048"/>
    </bk>
    <bk>
      <rc t="1" v="99049"/>
    </bk>
    <bk>
      <rc t="1" v="99050"/>
    </bk>
    <bk>
      <rc t="1" v="99051"/>
    </bk>
    <bk>
      <rc t="1" v="99052"/>
    </bk>
    <bk>
      <rc t="1" v="99053"/>
    </bk>
    <bk>
      <rc t="1" v="99054"/>
    </bk>
    <bk>
      <rc t="1" v="99055"/>
    </bk>
    <bk>
      <rc t="1" v="99056"/>
    </bk>
    <bk>
      <rc t="1" v="99057"/>
    </bk>
    <bk>
      <rc t="1" v="99058"/>
    </bk>
    <bk>
      <rc t="1" v="99059"/>
    </bk>
    <bk>
      <rc t="1" v="99060"/>
    </bk>
    <bk>
      <rc t="1" v="99061"/>
    </bk>
    <bk>
      <rc t="1" v="99062"/>
    </bk>
    <bk>
      <rc t="1" v="99063"/>
    </bk>
    <bk>
      <rc t="1" v="99064"/>
    </bk>
    <bk>
      <rc t="1" v="99065"/>
    </bk>
    <bk>
      <rc t="1" v="99066"/>
    </bk>
    <bk>
      <rc t="1" v="99067"/>
    </bk>
    <bk>
      <rc t="1" v="99068"/>
    </bk>
    <bk>
      <rc t="1" v="99069"/>
    </bk>
    <bk>
      <rc t="1" v="99070"/>
    </bk>
    <bk>
      <rc t="1" v="99071"/>
    </bk>
    <bk>
      <rc t="1" v="99072"/>
    </bk>
    <bk>
      <rc t="1" v="99073"/>
    </bk>
    <bk>
      <rc t="1" v="99074"/>
    </bk>
    <bk>
      <rc t="1" v="99075"/>
    </bk>
    <bk>
      <rc t="1" v="99076"/>
    </bk>
    <bk>
      <rc t="1" v="99077"/>
    </bk>
    <bk>
      <rc t="1" v="99078"/>
    </bk>
    <bk>
      <rc t="1" v="99079"/>
    </bk>
    <bk>
      <rc t="1" v="99080"/>
    </bk>
    <bk>
      <rc t="1" v="99081"/>
    </bk>
    <bk>
      <rc t="1" v="99082"/>
    </bk>
    <bk>
      <rc t="1" v="99083"/>
    </bk>
    <bk>
      <rc t="1" v="99084"/>
    </bk>
    <bk>
      <rc t="1" v="99085"/>
    </bk>
    <bk>
      <rc t="1" v="99086"/>
    </bk>
    <bk>
      <rc t="1" v="99087"/>
    </bk>
    <bk>
      <rc t="1" v="99088"/>
    </bk>
    <bk>
      <rc t="1" v="99089"/>
    </bk>
    <bk>
      <rc t="1" v="99090"/>
    </bk>
    <bk>
      <rc t="1" v="99091"/>
    </bk>
    <bk>
      <rc t="1" v="99092"/>
    </bk>
    <bk>
      <rc t="1" v="99093"/>
    </bk>
    <bk>
      <rc t="1" v="99094"/>
    </bk>
    <bk>
      <rc t="1" v="99095"/>
    </bk>
    <bk>
      <rc t="1" v="99096"/>
    </bk>
    <bk>
      <rc t="1" v="99097"/>
    </bk>
    <bk>
      <rc t="1" v="99098"/>
    </bk>
    <bk>
      <rc t="1" v="99099"/>
    </bk>
    <bk>
      <rc t="1" v="99100"/>
    </bk>
    <bk>
      <rc t="1" v="99101"/>
    </bk>
    <bk>
      <rc t="1" v="99102"/>
    </bk>
    <bk>
      <rc t="1" v="99103"/>
    </bk>
    <bk>
      <rc t="1" v="99104"/>
    </bk>
    <bk>
      <rc t="1" v="99105"/>
    </bk>
    <bk>
      <rc t="1" v="99106"/>
    </bk>
    <bk>
      <rc t="1" v="99107"/>
    </bk>
    <bk>
      <rc t="1" v="99108"/>
    </bk>
    <bk>
      <rc t="1" v="99109"/>
    </bk>
    <bk>
      <rc t="1" v="99110"/>
    </bk>
    <bk>
      <rc t="1" v="99111"/>
    </bk>
    <bk>
      <rc t="1" v="99112"/>
    </bk>
    <bk>
      <rc t="1" v="99113"/>
    </bk>
    <bk>
      <rc t="1" v="99114"/>
    </bk>
    <bk>
      <rc t="1" v="99115"/>
    </bk>
    <bk>
      <rc t="1" v="99116"/>
    </bk>
    <bk>
      <rc t="1" v="99117"/>
    </bk>
    <bk>
      <rc t="1" v="99118"/>
    </bk>
    <bk>
      <rc t="1" v="99119"/>
    </bk>
    <bk>
      <rc t="1" v="99120"/>
    </bk>
    <bk>
      <rc t="1" v="99121"/>
    </bk>
    <bk>
      <rc t="1" v="99122"/>
    </bk>
    <bk>
      <rc t="1" v="99123"/>
    </bk>
    <bk>
      <rc t="1" v="99124"/>
    </bk>
    <bk>
      <rc t="1" v="99125"/>
    </bk>
    <bk>
      <rc t="1" v="99126"/>
    </bk>
    <bk>
      <rc t="1" v="99127"/>
    </bk>
    <bk>
      <rc t="1" v="99128"/>
    </bk>
    <bk>
      <rc t="1" v="99129"/>
    </bk>
    <bk>
      <rc t="1" v="99130"/>
    </bk>
    <bk>
      <rc t="1" v="99131"/>
    </bk>
    <bk>
      <rc t="1" v="99132"/>
    </bk>
    <bk>
      <rc t="1" v="99133"/>
    </bk>
    <bk>
      <rc t="1" v="99134"/>
    </bk>
    <bk>
      <rc t="1" v="99135"/>
    </bk>
    <bk>
      <rc t="1" v="99136"/>
    </bk>
    <bk>
      <rc t="1" v="99137"/>
    </bk>
    <bk>
      <rc t="1" v="99138"/>
    </bk>
    <bk>
      <rc t="1" v="99139"/>
    </bk>
    <bk>
      <rc t="1" v="99140"/>
    </bk>
    <bk>
      <rc t="1" v="99141"/>
    </bk>
    <bk>
      <rc t="1" v="99142"/>
    </bk>
    <bk>
      <rc t="1" v="99143"/>
    </bk>
    <bk>
      <rc t="1" v="99144"/>
    </bk>
    <bk>
      <rc t="1" v="99145"/>
    </bk>
    <bk>
      <rc t="1" v="99146"/>
    </bk>
    <bk>
      <rc t="1" v="99147"/>
    </bk>
    <bk>
      <rc t="1" v="99148"/>
    </bk>
    <bk>
      <rc t="1" v="99149"/>
    </bk>
    <bk>
      <rc t="1" v="99150"/>
    </bk>
    <bk>
      <rc t="1" v="99151"/>
    </bk>
    <bk>
      <rc t="1" v="99152"/>
    </bk>
    <bk>
      <rc t="1" v="99153"/>
    </bk>
    <bk>
      <rc t="1" v="99154"/>
    </bk>
    <bk>
      <rc t="1" v="99155"/>
    </bk>
    <bk>
      <rc t="1" v="99156"/>
    </bk>
    <bk>
      <rc t="1" v="99157"/>
    </bk>
    <bk>
      <rc t="1" v="99158"/>
    </bk>
    <bk>
      <rc t="1" v="99159"/>
    </bk>
    <bk>
      <rc t="1" v="99160"/>
    </bk>
    <bk>
      <rc t="1" v="99161"/>
    </bk>
    <bk>
      <rc t="1" v="99162"/>
    </bk>
    <bk>
      <rc t="1" v="99163"/>
    </bk>
    <bk>
      <rc t="1" v="99164"/>
    </bk>
    <bk>
      <rc t="1" v="99165"/>
    </bk>
    <bk>
      <rc t="1" v="99166"/>
    </bk>
    <bk>
      <rc t="1" v="99167"/>
    </bk>
    <bk>
      <rc t="1" v="99168"/>
    </bk>
    <bk>
      <rc t="1" v="99169"/>
    </bk>
    <bk>
      <rc t="1" v="99170"/>
    </bk>
    <bk>
      <rc t="1" v="99171"/>
    </bk>
    <bk>
      <rc t="1" v="99172"/>
    </bk>
    <bk>
      <rc t="1" v="99173"/>
    </bk>
    <bk>
      <rc t="1" v="99174"/>
    </bk>
    <bk>
      <rc t="1" v="99175"/>
    </bk>
    <bk>
      <rc t="1" v="99176"/>
    </bk>
    <bk>
      <rc t="1" v="99177"/>
    </bk>
    <bk>
      <rc t="1" v="99178"/>
    </bk>
    <bk>
      <rc t="1" v="99179"/>
    </bk>
    <bk>
      <rc t="1" v="99180"/>
    </bk>
    <bk>
      <rc t="1" v="99181"/>
    </bk>
    <bk>
      <rc t="1" v="99182"/>
    </bk>
    <bk>
      <rc t="1" v="99183"/>
    </bk>
    <bk>
      <rc t="1" v="99184"/>
    </bk>
    <bk>
      <rc t="1" v="99185"/>
    </bk>
    <bk>
      <rc t="1" v="99186"/>
    </bk>
    <bk>
      <rc t="1" v="99187"/>
    </bk>
    <bk>
      <rc t="1" v="99188"/>
    </bk>
    <bk>
      <rc t="1" v="99189"/>
    </bk>
    <bk>
      <rc t="1" v="99190"/>
    </bk>
    <bk>
      <rc t="1" v="99191"/>
    </bk>
    <bk>
      <rc t="1" v="99192"/>
    </bk>
    <bk>
      <rc t="1" v="99193"/>
    </bk>
    <bk>
      <rc t="1" v="99194"/>
    </bk>
    <bk>
      <rc t="1" v="99195"/>
    </bk>
    <bk>
      <rc t="1" v="99196"/>
    </bk>
    <bk>
      <rc t="1" v="99197"/>
    </bk>
    <bk>
      <rc t="1" v="99198"/>
    </bk>
    <bk>
      <rc t="1" v="99199"/>
    </bk>
    <bk>
      <rc t="1" v="99200"/>
    </bk>
    <bk>
      <rc t="1" v="99201"/>
    </bk>
    <bk>
      <rc t="1" v="99202"/>
    </bk>
    <bk>
      <rc t="1" v="99203"/>
    </bk>
    <bk>
      <rc t="1" v="99204"/>
    </bk>
    <bk>
      <rc t="1" v="99205"/>
    </bk>
    <bk>
      <rc t="1" v="99206"/>
    </bk>
    <bk>
      <rc t="1" v="99207"/>
    </bk>
    <bk>
      <rc t="1" v="99208"/>
    </bk>
    <bk>
      <rc t="1" v="99209"/>
    </bk>
    <bk>
      <rc t="1" v="99210"/>
    </bk>
    <bk>
      <rc t="1" v="99211"/>
    </bk>
    <bk>
      <rc t="1" v="99212"/>
    </bk>
    <bk>
      <rc t="1" v="99213"/>
    </bk>
    <bk>
      <rc t="1" v="99214"/>
    </bk>
    <bk>
      <rc t="1" v="99215"/>
    </bk>
    <bk>
      <rc t="1" v="99216"/>
    </bk>
    <bk>
      <rc t="1" v="99217"/>
    </bk>
    <bk>
      <rc t="1" v="99218"/>
    </bk>
    <bk>
      <rc t="1" v="99219"/>
    </bk>
    <bk>
      <rc t="1" v="99220"/>
    </bk>
    <bk>
      <rc t="1" v="99221"/>
    </bk>
    <bk>
      <rc t="1" v="99222"/>
    </bk>
    <bk>
      <rc t="1" v="99223"/>
    </bk>
    <bk>
      <rc t="1" v="99224"/>
    </bk>
    <bk>
      <rc t="1" v="99225"/>
    </bk>
    <bk>
      <rc t="1" v="99226"/>
    </bk>
    <bk>
      <rc t="1" v="99227"/>
    </bk>
    <bk>
      <rc t="1" v="99228"/>
    </bk>
    <bk>
      <rc t="1" v="99229"/>
    </bk>
    <bk>
      <rc t="1" v="99230"/>
    </bk>
    <bk>
      <rc t="1" v="99231"/>
    </bk>
    <bk>
      <rc t="1" v="99232"/>
    </bk>
    <bk>
      <rc t="1" v="99233"/>
    </bk>
    <bk>
      <rc t="1" v="99234"/>
    </bk>
    <bk>
      <rc t="1" v="99235"/>
    </bk>
    <bk>
      <rc t="1" v="99236"/>
    </bk>
    <bk>
      <rc t="1" v="99237"/>
    </bk>
    <bk>
      <rc t="1" v="99238"/>
    </bk>
    <bk>
      <rc t="1" v="99239"/>
    </bk>
    <bk>
      <rc t="1" v="99240"/>
    </bk>
    <bk>
      <rc t="1" v="99241"/>
    </bk>
    <bk>
      <rc t="1" v="99242"/>
    </bk>
    <bk>
      <rc t="1" v="99243"/>
    </bk>
    <bk>
      <rc t="1" v="99244"/>
    </bk>
    <bk>
      <rc t="1" v="99245"/>
    </bk>
    <bk>
      <rc t="1" v="99246"/>
    </bk>
    <bk>
      <rc t="1" v="99247"/>
    </bk>
    <bk>
      <rc t="1" v="99248"/>
    </bk>
    <bk>
      <rc t="1" v="99249"/>
    </bk>
    <bk>
      <rc t="1" v="99250"/>
    </bk>
    <bk>
      <rc t="1" v="99251"/>
    </bk>
    <bk>
      <rc t="1" v="99252"/>
    </bk>
    <bk>
      <rc t="1" v="99253"/>
    </bk>
    <bk>
      <rc t="1" v="99254"/>
    </bk>
    <bk>
      <rc t="1" v="99255"/>
    </bk>
    <bk>
      <rc t="1" v="99256"/>
    </bk>
    <bk>
      <rc t="1" v="99257"/>
    </bk>
    <bk>
      <rc t="1" v="99258"/>
    </bk>
    <bk>
      <rc t="1" v="99259"/>
    </bk>
    <bk>
      <rc t="1" v="99260"/>
    </bk>
    <bk>
      <rc t="1" v="99261"/>
    </bk>
    <bk>
      <rc t="1" v="99262"/>
    </bk>
    <bk>
      <rc t="1" v="99263"/>
    </bk>
    <bk>
      <rc t="1" v="99264"/>
    </bk>
    <bk>
      <rc t="1" v="99265"/>
    </bk>
    <bk>
      <rc t="1" v="99266"/>
    </bk>
    <bk>
      <rc t="1" v="99267"/>
    </bk>
    <bk>
      <rc t="1" v="99268"/>
    </bk>
    <bk>
      <rc t="1" v="99269"/>
    </bk>
    <bk>
      <rc t="1" v="99270"/>
    </bk>
    <bk>
      <rc t="1" v="99271"/>
    </bk>
    <bk>
      <rc t="1" v="99272"/>
    </bk>
    <bk>
      <rc t="1" v="99273"/>
    </bk>
    <bk>
      <rc t="1" v="99274"/>
    </bk>
    <bk>
      <rc t="1" v="99275"/>
    </bk>
    <bk>
      <rc t="1" v="99276"/>
    </bk>
    <bk>
      <rc t="1" v="99277"/>
    </bk>
    <bk>
      <rc t="1" v="99278"/>
    </bk>
    <bk>
      <rc t="1" v="99279"/>
    </bk>
    <bk>
      <rc t="1" v="99280"/>
    </bk>
    <bk>
      <rc t="1" v="99281"/>
    </bk>
    <bk>
      <rc t="1" v="99282"/>
    </bk>
    <bk>
      <rc t="1" v="99283"/>
    </bk>
    <bk>
      <rc t="1" v="99284"/>
    </bk>
    <bk>
      <rc t="1" v="99285"/>
    </bk>
    <bk>
      <rc t="1" v="99286"/>
    </bk>
    <bk>
      <rc t="1" v="99287"/>
    </bk>
    <bk>
      <rc t="1" v="99288"/>
    </bk>
    <bk>
      <rc t="1" v="99289"/>
    </bk>
    <bk>
      <rc t="1" v="99290"/>
    </bk>
    <bk>
      <rc t="1" v="99291"/>
    </bk>
    <bk>
      <rc t="1" v="99292"/>
    </bk>
    <bk>
      <rc t="1" v="99293"/>
    </bk>
    <bk>
      <rc t="1" v="99294"/>
    </bk>
    <bk>
      <rc t="1" v="99295"/>
    </bk>
    <bk>
      <rc t="1" v="99296"/>
    </bk>
    <bk>
      <rc t="1" v="99297"/>
    </bk>
    <bk>
      <rc t="1" v="99298"/>
    </bk>
    <bk>
      <rc t="1" v="99299"/>
    </bk>
    <bk>
      <rc t="1" v="99300"/>
    </bk>
    <bk>
      <rc t="1" v="99301"/>
    </bk>
    <bk>
      <rc t="1" v="99302"/>
    </bk>
    <bk>
      <rc t="1" v="99303"/>
    </bk>
    <bk>
      <rc t="1" v="99304"/>
    </bk>
    <bk>
      <rc t="1" v="99305"/>
    </bk>
    <bk>
      <rc t="1" v="99306"/>
    </bk>
    <bk>
      <rc t="1" v="99307"/>
    </bk>
    <bk>
      <rc t="1" v="99308"/>
    </bk>
    <bk>
      <rc t="1" v="99309"/>
    </bk>
    <bk>
      <rc t="1" v="99310"/>
    </bk>
    <bk>
      <rc t="1" v="99311"/>
    </bk>
    <bk>
      <rc t="1" v="99312"/>
    </bk>
    <bk>
      <rc t="1" v="99313"/>
    </bk>
    <bk>
      <rc t="1" v="99314"/>
    </bk>
    <bk>
      <rc t="1" v="99315"/>
    </bk>
    <bk>
      <rc t="1" v="99316"/>
    </bk>
    <bk>
      <rc t="1" v="99317"/>
    </bk>
    <bk>
      <rc t="1" v="99318"/>
    </bk>
    <bk>
      <rc t="1" v="99319"/>
    </bk>
    <bk>
      <rc t="1" v="99320"/>
    </bk>
    <bk>
      <rc t="1" v="99321"/>
    </bk>
    <bk>
      <rc t="1" v="99322"/>
    </bk>
    <bk>
      <rc t="1" v="99323"/>
    </bk>
    <bk>
      <rc t="1" v="99324"/>
    </bk>
    <bk>
      <rc t="1" v="99325"/>
    </bk>
    <bk>
      <rc t="1" v="99326"/>
    </bk>
    <bk>
      <rc t="1" v="99327"/>
    </bk>
    <bk>
      <rc t="1" v="99328"/>
    </bk>
    <bk>
      <rc t="1" v="99329"/>
    </bk>
    <bk>
      <rc t="1" v="99330"/>
    </bk>
    <bk>
      <rc t="1" v="99331"/>
    </bk>
    <bk>
      <rc t="1" v="99332"/>
    </bk>
    <bk>
      <rc t="1" v="99333"/>
    </bk>
    <bk>
      <rc t="1" v="99334"/>
    </bk>
    <bk>
      <rc t="1" v="99335"/>
    </bk>
    <bk>
      <rc t="1" v="99336"/>
    </bk>
    <bk>
      <rc t="1" v="99337"/>
    </bk>
    <bk>
      <rc t="1" v="99338"/>
    </bk>
    <bk>
      <rc t="1" v="99339"/>
    </bk>
    <bk>
      <rc t="1" v="99340"/>
    </bk>
    <bk>
      <rc t="1" v="99341"/>
    </bk>
    <bk>
      <rc t="1" v="99342"/>
    </bk>
    <bk>
      <rc t="1" v="99343"/>
    </bk>
    <bk>
      <rc t="1" v="99344"/>
    </bk>
    <bk>
      <rc t="1" v="99345"/>
    </bk>
    <bk>
      <rc t="1" v="99346"/>
    </bk>
    <bk>
      <rc t="1" v="99347"/>
    </bk>
    <bk>
      <rc t="1" v="99348"/>
    </bk>
    <bk>
      <rc t="1" v="99349"/>
    </bk>
    <bk>
      <rc t="1" v="99350"/>
    </bk>
    <bk>
      <rc t="1" v="99351"/>
    </bk>
    <bk>
      <rc t="1" v="99352"/>
    </bk>
    <bk>
      <rc t="1" v="99353"/>
    </bk>
    <bk>
      <rc t="1" v="99354"/>
    </bk>
    <bk>
      <rc t="1" v="99355"/>
    </bk>
    <bk>
      <rc t="1" v="99356"/>
    </bk>
    <bk>
      <rc t="1" v="99357"/>
    </bk>
    <bk>
      <rc t="1" v="99358"/>
    </bk>
    <bk>
      <rc t="1" v="99359"/>
    </bk>
    <bk>
      <rc t="1" v="99360"/>
    </bk>
    <bk>
      <rc t="1" v="99361"/>
    </bk>
    <bk>
      <rc t="1" v="99362"/>
    </bk>
    <bk>
      <rc t="1" v="99363"/>
    </bk>
    <bk>
      <rc t="1" v="99364"/>
    </bk>
    <bk>
      <rc t="1" v="99365"/>
    </bk>
    <bk>
      <rc t="1" v="99366"/>
    </bk>
    <bk>
      <rc t="1" v="99367"/>
    </bk>
    <bk>
      <rc t="1" v="99368"/>
    </bk>
    <bk>
      <rc t="1" v="99369"/>
    </bk>
    <bk>
      <rc t="1" v="99370"/>
    </bk>
    <bk>
      <rc t="1" v="99371"/>
    </bk>
    <bk>
      <rc t="1" v="99372"/>
    </bk>
    <bk>
      <rc t="1" v="99373"/>
    </bk>
    <bk>
      <rc t="1" v="99374"/>
    </bk>
    <bk>
      <rc t="1" v="99375"/>
    </bk>
    <bk>
      <rc t="1" v="99376"/>
    </bk>
    <bk>
      <rc t="1" v="99377"/>
    </bk>
    <bk>
      <rc t="1" v="99378"/>
    </bk>
    <bk>
      <rc t="1" v="99379"/>
    </bk>
    <bk>
      <rc t="1" v="99380"/>
    </bk>
    <bk>
      <rc t="1" v="99381"/>
    </bk>
    <bk>
      <rc t="1" v="99382"/>
    </bk>
    <bk>
      <rc t="1" v="99383"/>
    </bk>
    <bk>
      <rc t="1" v="99384"/>
    </bk>
    <bk>
      <rc t="1" v="99385"/>
    </bk>
    <bk>
      <rc t="1" v="99386"/>
    </bk>
    <bk>
      <rc t="1" v="99387"/>
    </bk>
    <bk>
      <rc t="1" v="99388"/>
    </bk>
    <bk>
      <rc t="1" v="99389"/>
    </bk>
    <bk>
      <rc t="1" v="99390"/>
    </bk>
    <bk>
      <rc t="1" v="99391"/>
    </bk>
    <bk>
      <rc t="1" v="99392"/>
    </bk>
    <bk>
      <rc t="1" v="99393"/>
    </bk>
    <bk>
      <rc t="1" v="99394"/>
    </bk>
    <bk>
      <rc t="1" v="99395"/>
    </bk>
    <bk>
      <rc t="1" v="99396"/>
    </bk>
    <bk>
      <rc t="1" v="99397"/>
    </bk>
    <bk>
      <rc t="1" v="99398"/>
    </bk>
    <bk>
      <rc t="1" v="99399"/>
    </bk>
    <bk>
      <rc t="1" v="99400"/>
    </bk>
    <bk>
      <rc t="1" v="99401"/>
    </bk>
    <bk>
      <rc t="1" v="99402"/>
    </bk>
    <bk>
      <rc t="1" v="99403"/>
    </bk>
    <bk>
      <rc t="1" v="99404"/>
    </bk>
    <bk>
      <rc t="1" v="99405"/>
    </bk>
    <bk>
      <rc t="1" v="99406"/>
    </bk>
    <bk>
      <rc t="1" v="99407"/>
    </bk>
    <bk>
      <rc t="1" v="99408"/>
    </bk>
    <bk>
      <rc t="1" v="99409"/>
    </bk>
    <bk>
      <rc t="1" v="99410"/>
    </bk>
    <bk>
      <rc t="1" v="99411"/>
    </bk>
    <bk>
      <rc t="1" v="99412"/>
    </bk>
    <bk>
      <rc t="1" v="99413"/>
    </bk>
    <bk>
      <rc t="1" v="99414"/>
    </bk>
    <bk>
      <rc t="1" v="99415"/>
    </bk>
    <bk>
      <rc t="1" v="99416"/>
    </bk>
    <bk>
      <rc t="1" v="99417"/>
    </bk>
    <bk>
      <rc t="1" v="99418"/>
    </bk>
    <bk>
      <rc t="1" v="99419"/>
    </bk>
    <bk>
      <rc t="1" v="99420"/>
    </bk>
    <bk>
      <rc t="1" v="99421"/>
    </bk>
    <bk>
      <rc t="1" v="99422"/>
    </bk>
    <bk>
      <rc t="1" v="99423"/>
    </bk>
    <bk>
      <rc t="1" v="99424"/>
    </bk>
    <bk>
      <rc t="1" v="99425"/>
    </bk>
    <bk>
      <rc t="1" v="99426"/>
    </bk>
    <bk>
      <rc t="1" v="99427"/>
    </bk>
    <bk>
      <rc t="1" v="99428"/>
    </bk>
    <bk>
      <rc t="1" v="99429"/>
    </bk>
    <bk>
      <rc t="1" v="99430"/>
    </bk>
    <bk>
      <rc t="1" v="99431"/>
    </bk>
    <bk>
      <rc t="1" v="99432"/>
    </bk>
    <bk>
      <rc t="1" v="99433"/>
    </bk>
    <bk>
      <rc t="1" v="99434"/>
    </bk>
    <bk>
      <rc t="1" v="99435"/>
    </bk>
    <bk>
      <rc t="1" v="99436"/>
    </bk>
    <bk>
      <rc t="1" v="99437"/>
    </bk>
    <bk>
      <rc t="1" v="99438"/>
    </bk>
    <bk>
      <rc t="1" v="99439"/>
    </bk>
    <bk>
      <rc t="1" v="99440"/>
    </bk>
    <bk>
      <rc t="1" v="99441"/>
    </bk>
    <bk>
      <rc t="1" v="99442"/>
    </bk>
    <bk>
      <rc t="1" v="99443"/>
    </bk>
    <bk>
      <rc t="1" v="99444"/>
    </bk>
    <bk>
      <rc t="1" v="99445"/>
    </bk>
    <bk>
      <rc t="1" v="99446"/>
    </bk>
    <bk>
      <rc t="1" v="99447"/>
    </bk>
    <bk>
      <rc t="1" v="99448"/>
    </bk>
    <bk>
      <rc t="1" v="99449"/>
    </bk>
    <bk>
      <rc t="1" v="99450"/>
    </bk>
    <bk>
      <rc t="1" v="99451"/>
    </bk>
    <bk>
      <rc t="1" v="99452"/>
    </bk>
    <bk>
      <rc t="1" v="99453"/>
    </bk>
    <bk>
      <rc t="1" v="99454"/>
    </bk>
    <bk>
      <rc t="1" v="99455"/>
    </bk>
    <bk>
      <rc t="1" v="99456"/>
    </bk>
    <bk>
      <rc t="1" v="99457"/>
    </bk>
    <bk>
      <rc t="1" v="99458"/>
    </bk>
    <bk>
      <rc t="1" v="99459"/>
    </bk>
    <bk>
      <rc t="1" v="99460"/>
    </bk>
    <bk>
      <rc t="1" v="99461"/>
    </bk>
    <bk>
      <rc t="1" v="99462"/>
    </bk>
    <bk>
      <rc t="1" v="99463"/>
    </bk>
    <bk>
      <rc t="1" v="99464"/>
    </bk>
    <bk>
      <rc t="1" v="99465"/>
    </bk>
    <bk>
      <rc t="1" v="99466"/>
    </bk>
    <bk>
      <rc t="1" v="99467"/>
    </bk>
    <bk>
      <rc t="1" v="99468"/>
    </bk>
    <bk>
      <rc t="1" v="99469"/>
    </bk>
    <bk>
      <rc t="1" v="99470"/>
    </bk>
    <bk>
      <rc t="1" v="99471"/>
    </bk>
    <bk>
      <rc t="1" v="99472"/>
    </bk>
    <bk>
      <rc t="1" v="99473"/>
    </bk>
    <bk>
      <rc t="1" v="99474"/>
    </bk>
    <bk>
      <rc t="1" v="99475"/>
    </bk>
    <bk>
      <rc t="1" v="99476"/>
    </bk>
    <bk>
      <rc t="1" v="99477"/>
    </bk>
    <bk>
      <rc t="1" v="99478"/>
    </bk>
    <bk>
      <rc t="1" v="99479"/>
    </bk>
    <bk>
      <rc t="1" v="99480"/>
    </bk>
    <bk>
      <rc t="1" v="99481"/>
    </bk>
    <bk>
      <rc t="1" v="99482"/>
    </bk>
    <bk>
      <rc t="1" v="99483"/>
    </bk>
    <bk>
      <rc t="1" v="99484"/>
    </bk>
    <bk>
      <rc t="1" v="99485"/>
    </bk>
    <bk>
      <rc t="1" v="99486"/>
    </bk>
    <bk>
      <rc t="1" v="99487"/>
    </bk>
    <bk>
      <rc t="1" v="99488"/>
    </bk>
    <bk>
      <rc t="1" v="99489"/>
    </bk>
    <bk>
      <rc t="1" v="99490"/>
    </bk>
    <bk>
      <rc t="1" v="99491"/>
    </bk>
    <bk>
      <rc t="1" v="99492"/>
    </bk>
    <bk>
      <rc t="1" v="99493"/>
    </bk>
    <bk>
      <rc t="1" v="99494"/>
    </bk>
    <bk>
      <rc t="1" v="99495"/>
    </bk>
    <bk>
      <rc t="1" v="99496"/>
    </bk>
    <bk>
      <rc t="1" v="99497"/>
    </bk>
    <bk>
      <rc t="1" v="99498"/>
    </bk>
    <bk>
      <rc t="1" v="99499"/>
    </bk>
    <bk>
      <rc t="1" v="99500"/>
    </bk>
    <bk>
      <rc t="1" v="99501"/>
    </bk>
    <bk>
      <rc t="1" v="99502"/>
    </bk>
    <bk>
      <rc t="1" v="99503"/>
    </bk>
    <bk>
      <rc t="1" v="99504"/>
    </bk>
    <bk>
      <rc t="1" v="99505"/>
    </bk>
    <bk>
      <rc t="1" v="99506"/>
    </bk>
    <bk>
      <rc t="1" v="99507"/>
    </bk>
    <bk>
      <rc t="1" v="99508"/>
    </bk>
    <bk>
      <rc t="1" v="99509"/>
    </bk>
    <bk>
      <rc t="1" v="99510"/>
    </bk>
    <bk>
      <rc t="1" v="99511"/>
    </bk>
    <bk>
      <rc t="1" v="99512"/>
    </bk>
    <bk>
      <rc t="1" v="99513"/>
    </bk>
    <bk>
      <rc t="1" v="99514"/>
    </bk>
    <bk>
      <rc t="1" v="99515"/>
    </bk>
    <bk>
      <rc t="1" v="99516"/>
    </bk>
    <bk>
      <rc t="1" v="99517"/>
    </bk>
    <bk>
      <rc t="1" v="99518"/>
    </bk>
    <bk>
      <rc t="1" v="99519"/>
    </bk>
    <bk>
      <rc t="1" v="99520"/>
    </bk>
    <bk>
      <rc t="1" v="99521"/>
    </bk>
    <bk>
      <rc t="1" v="99522"/>
    </bk>
    <bk>
      <rc t="1" v="99523"/>
    </bk>
    <bk>
      <rc t="1" v="99524"/>
    </bk>
    <bk>
      <rc t="1" v="99525"/>
    </bk>
    <bk>
      <rc t="1" v="99526"/>
    </bk>
    <bk>
      <rc t="1" v="99527"/>
    </bk>
    <bk>
      <rc t="1" v="99528"/>
    </bk>
    <bk>
      <rc t="1" v="99529"/>
    </bk>
    <bk>
      <rc t="1" v="99530"/>
    </bk>
    <bk>
      <rc t="1" v="99531"/>
    </bk>
    <bk>
      <rc t="1" v="99532"/>
    </bk>
    <bk>
      <rc t="1" v="99533"/>
    </bk>
    <bk>
      <rc t="1" v="99534"/>
    </bk>
    <bk>
      <rc t="1" v="99535"/>
    </bk>
    <bk>
      <rc t="1" v="99536"/>
    </bk>
    <bk>
      <rc t="1" v="99537"/>
    </bk>
    <bk>
      <rc t="1" v="99538"/>
    </bk>
    <bk>
      <rc t="1" v="99539"/>
    </bk>
    <bk>
      <rc t="1" v="99540"/>
    </bk>
    <bk>
      <rc t="1" v="99541"/>
    </bk>
    <bk>
      <rc t="1" v="99542"/>
    </bk>
    <bk>
      <rc t="1" v="99543"/>
    </bk>
    <bk>
      <rc t="1" v="99544"/>
    </bk>
    <bk>
      <rc t="1" v="99545"/>
    </bk>
    <bk>
      <rc t="1" v="99546"/>
    </bk>
    <bk>
      <rc t="1" v="99547"/>
    </bk>
    <bk>
      <rc t="1" v="99548"/>
    </bk>
    <bk>
      <rc t="1" v="99549"/>
    </bk>
    <bk>
      <rc t="1" v="99550"/>
    </bk>
    <bk>
      <rc t="1" v="99551"/>
    </bk>
    <bk>
      <rc t="1" v="99552"/>
    </bk>
    <bk>
      <rc t="1" v="99553"/>
    </bk>
    <bk>
      <rc t="1" v="99554"/>
    </bk>
    <bk>
      <rc t="1" v="99555"/>
    </bk>
    <bk>
      <rc t="1" v="99556"/>
    </bk>
    <bk>
      <rc t="1" v="99557"/>
    </bk>
    <bk>
      <rc t="1" v="99558"/>
    </bk>
    <bk>
      <rc t="1" v="99559"/>
    </bk>
    <bk>
      <rc t="1" v="99560"/>
    </bk>
    <bk>
      <rc t="1" v="99561"/>
    </bk>
    <bk>
      <rc t="1" v="99562"/>
    </bk>
    <bk>
      <rc t="1" v="99563"/>
    </bk>
    <bk>
      <rc t="1" v="99564"/>
    </bk>
    <bk>
      <rc t="1" v="99565"/>
    </bk>
    <bk>
      <rc t="1" v="99566"/>
    </bk>
    <bk>
      <rc t="1" v="99567"/>
    </bk>
    <bk>
      <rc t="1" v="99568"/>
    </bk>
    <bk>
      <rc t="1" v="99569"/>
    </bk>
    <bk>
      <rc t="1" v="99570"/>
    </bk>
    <bk>
      <rc t="1" v="99571"/>
    </bk>
    <bk>
      <rc t="1" v="99572"/>
    </bk>
    <bk>
      <rc t="1" v="99573"/>
    </bk>
    <bk>
      <rc t="1" v="99574"/>
    </bk>
    <bk>
      <rc t="1" v="99575"/>
    </bk>
    <bk>
      <rc t="1" v="99576"/>
    </bk>
    <bk>
      <rc t="1" v="99577"/>
    </bk>
    <bk>
      <rc t="1" v="99578"/>
    </bk>
    <bk>
      <rc t="1" v="99579"/>
    </bk>
    <bk>
      <rc t="1" v="99580"/>
    </bk>
    <bk>
      <rc t="1" v="99581"/>
    </bk>
    <bk>
      <rc t="1" v="99582"/>
    </bk>
    <bk>
      <rc t="1" v="99583"/>
    </bk>
    <bk>
      <rc t="1" v="99584"/>
    </bk>
    <bk>
      <rc t="1" v="99585"/>
    </bk>
    <bk>
      <rc t="1" v="99586"/>
    </bk>
    <bk>
      <rc t="1" v="99587"/>
    </bk>
    <bk>
      <rc t="1" v="99588"/>
    </bk>
    <bk>
      <rc t="1" v="99589"/>
    </bk>
    <bk>
      <rc t="1" v="99590"/>
    </bk>
    <bk>
      <rc t="1" v="99591"/>
    </bk>
    <bk>
      <rc t="1" v="99592"/>
    </bk>
    <bk>
      <rc t="1" v="99593"/>
    </bk>
    <bk>
      <rc t="1" v="99594"/>
    </bk>
    <bk>
      <rc t="1" v="99595"/>
    </bk>
    <bk>
      <rc t="1" v="99596"/>
    </bk>
    <bk>
      <rc t="1" v="99597"/>
    </bk>
    <bk>
      <rc t="1" v="99598"/>
    </bk>
    <bk>
      <rc t="1" v="99599"/>
    </bk>
    <bk>
      <rc t="1" v="99600"/>
    </bk>
    <bk>
      <rc t="1" v="99601"/>
    </bk>
    <bk>
      <rc t="1" v="99602"/>
    </bk>
    <bk>
      <rc t="1" v="99603"/>
    </bk>
    <bk>
      <rc t="1" v="99604"/>
    </bk>
    <bk>
      <rc t="1" v="99605"/>
    </bk>
    <bk>
      <rc t="1" v="99606"/>
    </bk>
    <bk>
      <rc t="1" v="99607"/>
    </bk>
    <bk>
      <rc t="1" v="99608"/>
    </bk>
    <bk>
      <rc t="1" v="99609"/>
    </bk>
    <bk>
      <rc t="1" v="99610"/>
    </bk>
    <bk>
      <rc t="1" v="99611"/>
    </bk>
    <bk>
      <rc t="1" v="99612"/>
    </bk>
    <bk>
      <rc t="1" v="99613"/>
    </bk>
    <bk>
      <rc t="1" v="99614"/>
    </bk>
    <bk>
      <rc t="1" v="99615"/>
    </bk>
    <bk>
      <rc t="1" v="99616"/>
    </bk>
    <bk>
      <rc t="1" v="99617"/>
    </bk>
    <bk>
      <rc t="1" v="99618"/>
    </bk>
    <bk>
      <rc t="1" v="99619"/>
    </bk>
    <bk>
      <rc t="1" v="99620"/>
    </bk>
    <bk>
      <rc t="1" v="99621"/>
    </bk>
    <bk>
      <rc t="1" v="99622"/>
    </bk>
    <bk>
      <rc t="1" v="99623"/>
    </bk>
    <bk>
      <rc t="1" v="99624"/>
    </bk>
    <bk>
      <rc t="1" v="99625"/>
    </bk>
    <bk>
      <rc t="1" v="99626"/>
    </bk>
    <bk>
      <rc t="1" v="99627"/>
    </bk>
    <bk>
      <rc t="1" v="99628"/>
    </bk>
    <bk>
      <rc t="1" v="99629"/>
    </bk>
    <bk>
      <rc t="1" v="99630"/>
    </bk>
    <bk>
      <rc t="1" v="99631"/>
    </bk>
    <bk>
      <rc t="1" v="99632"/>
    </bk>
    <bk>
      <rc t="1" v="99633"/>
    </bk>
    <bk>
      <rc t="1" v="99634"/>
    </bk>
    <bk>
      <rc t="1" v="99635"/>
    </bk>
    <bk>
      <rc t="1" v="99636"/>
    </bk>
    <bk>
      <rc t="1" v="99637"/>
    </bk>
    <bk>
      <rc t="1" v="99638"/>
    </bk>
    <bk>
      <rc t="1" v="99639"/>
    </bk>
    <bk>
      <rc t="1" v="99640"/>
    </bk>
    <bk>
      <rc t="1" v="99641"/>
    </bk>
    <bk>
      <rc t="1" v="99642"/>
    </bk>
    <bk>
      <rc t="1" v="99643"/>
    </bk>
    <bk>
      <rc t="1" v="99644"/>
    </bk>
    <bk>
      <rc t="1" v="99645"/>
    </bk>
    <bk>
      <rc t="1" v="99646"/>
    </bk>
    <bk>
      <rc t="1" v="99647"/>
    </bk>
    <bk>
      <rc t="1" v="99648"/>
    </bk>
    <bk>
      <rc t="1" v="99649"/>
    </bk>
    <bk>
      <rc t="1" v="99650"/>
    </bk>
    <bk>
      <rc t="1" v="99651"/>
    </bk>
    <bk>
      <rc t="1" v="99652"/>
    </bk>
    <bk>
      <rc t="1" v="99653"/>
    </bk>
    <bk>
      <rc t="1" v="99654"/>
    </bk>
    <bk>
      <rc t="1" v="99655"/>
    </bk>
    <bk>
      <rc t="1" v="99656"/>
    </bk>
    <bk>
      <rc t="1" v="99657"/>
    </bk>
    <bk>
      <rc t="1" v="99658"/>
    </bk>
    <bk>
      <rc t="1" v="99659"/>
    </bk>
    <bk>
      <rc t="1" v="99660"/>
    </bk>
    <bk>
      <rc t="1" v="99661"/>
    </bk>
    <bk>
      <rc t="1" v="99662"/>
    </bk>
    <bk>
      <rc t="1" v="99663"/>
    </bk>
    <bk>
      <rc t="1" v="99664"/>
    </bk>
    <bk>
      <rc t="1" v="99665"/>
    </bk>
    <bk>
      <rc t="1" v="99666"/>
    </bk>
    <bk>
      <rc t="1" v="99667"/>
    </bk>
    <bk>
      <rc t="1" v="99668"/>
    </bk>
    <bk>
      <rc t="1" v="99669"/>
    </bk>
    <bk>
      <rc t="1" v="99670"/>
    </bk>
    <bk>
      <rc t="1" v="99671"/>
    </bk>
    <bk>
      <rc t="1" v="99672"/>
    </bk>
    <bk>
      <rc t="1" v="99673"/>
    </bk>
    <bk>
      <rc t="1" v="99674"/>
    </bk>
    <bk>
      <rc t="1" v="99675"/>
    </bk>
    <bk>
      <rc t="1" v="99676"/>
    </bk>
    <bk>
      <rc t="1" v="99677"/>
    </bk>
    <bk>
      <rc t="1" v="99678"/>
    </bk>
    <bk>
      <rc t="1" v="99679"/>
    </bk>
    <bk>
      <rc t="1" v="99680"/>
    </bk>
    <bk>
      <rc t="1" v="99681"/>
    </bk>
    <bk>
      <rc t="1" v="99682"/>
    </bk>
    <bk>
      <rc t="1" v="99683"/>
    </bk>
    <bk>
      <rc t="1" v="99684"/>
    </bk>
    <bk>
      <rc t="1" v="99685"/>
    </bk>
    <bk>
      <rc t="1" v="99686"/>
    </bk>
    <bk>
      <rc t="1" v="99687"/>
    </bk>
    <bk>
      <rc t="1" v="99688"/>
    </bk>
    <bk>
      <rc t="1" v="99689"/>
    </bk>
    <bk>
      <rc t="1" v="99690"/>
    </bk>
    <bk>
      <rc t="1" v="99691"/>
    </bk>
    <bk>
      <rc t="1" v="99692"/>
    </bk>
    <bk>
      <rc t="1" v="99693"/>
    </bk>
    <bk>
      <rc t="1" v="99694"/>
    </bk>
    <bk>
      <rc t="1" v="99695"/>
    </bk>
    <bk>
      <rc t="1" v="99696"/>
    </bk>
    <bk>
      <rc t="1" v="99697"/>
    </bk>
    <bk>
      <rc t="1" v="99698"/>
    </bk>
    <bk>
      <rc t="1" v="99699"/>
    </bk>
    <bk>
      <rc t="1" v="99700"/>
    </bk>
    <bk>
      <rc t="1" v="99701"/>
    </bk>
    <bk>
      <rc t="1" v="99702"/>
    </bk>
    <bk>
      <rc t="1" v="99703"/>
    </bk>
    <bk>
      <rc t="1" v="99704"/>
    </bk>
    <bk>
      <rc t="1" v="99705"/>
    </bk>
    <bk>
      <rc t="1" v="99706"/>
    </bk>
    <bk>
      <rc t="1" v="99707"/>
    </bk>
    <bk>
      <rc t="1" v="99708"/>
    </bk>
    <bk>
      <rc t="1" v="99709"/>
    </bk>
    <bk>
      <rc t="1" v="99710"/>
    </bk>
    <bk>
      <rc t="1" v="99711"/>
    </bk>
    <bk>
      <rc t="1" v="99712"/>
    </bk>
    <bk>
      <rc t="1" v="99713"/>
    </bk>
    <bk>
      <rc t="1" v="99714"/>
    </bk>
    <bk>
      <rc t="1" v="99715"/>
    </bk>
    <bk>
      <rc t="1" v="99716"/>
    </bk>
    <bk>
      <rc t="1" v="99717"/>
    </bk>
    <bk>
      <rc t="1" v="99718"/>
    </bk>
    <bk>
      <rc t="1" v="99719"/>
    </bk>
    <bk>
      <rc t="1" v="99720"/>
    </bk>
    <bk>
      <rc t="1" v="99721"/>
    </bk>
    <bk>
      <rc t="1" v="99722"/>
    </bk>
    <bk>
      <rc t="1" v="99723"/>
    </bk>
    <bk>
      <rc t="1" v="99724"/>
    </bk>
    <bk>
      <rc t="1" v="99725"/>
    </bk>
    <bk>
      <rc t="1" v="99726"/>
    </bk>
    <bk>
      <rc t="1" v="99727"/>
    </bk>
    <bk>
      <rc t="1" v="99728"/>
    </bk>
    <bk>
      <rc t="1" v="99729"/>
    </bk>
    <bk>
      <rc t="1" v="99730"/>
    </bk>
    <bk>
      <rc t="1" v="99731"/>
    </bk>
    <bk>
      <rc t="1" v="99732"/>
    </bk>
    <bk>
      <rc t="1" v="99733"/>
    </bk>
    <bk>
      <rc t="1" v="99734"/>
    </bk>
    <bk>
      <rc t="1" v="99735"/>
    </bk>
    <bk>
      <rc t="1" v="99736"/>
    </bk>
    <bk>
      <rc t="1" v="99737"/>
    </bk>
    <bk>
      <rc t="1" v="99738"/>
    </bk>
    <bk>
      <rc t="1" v="99739"/>
    </bk>
    <bk>
      <rc t="1" v="99740"/>
    </bk>
    <bk>
      <rc t="1" v="99741"/>
    </bk>
    <bk>
      <rc t="1" v="99742"/>
    </bk>
    <bk>
      <rc t="1" v="99743"/>
    </bk>
    <bk>
      <rc t="1" v="99744"/>
    </bk>
    <bk>
      <rc t="1" v="99745"/>
    </bk>
    <bk>
      <rc t="1" v="99746"/>
    </bk>
    <bk>
      <rc t="1" v="99747"/>
    </bk>
    <bk>
      <rc t="1" v="99748"/>
    </bk>
    <bk>
      <rc t="1" v="99749"/>
    </bk>
    <bk>
      <rc t="1" v="99750"/>
    </bk>
    <bk>
      <rc t="1" v="99751"/>
    </bk>
    <bk>
      <rc t="1" v="99752"/>
    </bk>
    <bk>
      <rc t="1" v="99753"/>
    </bk>
    <bk>
      <rc t="1" v="99754"/>
    </bk>
    <bk>
      <rc t="1" v="99755"/>
    </bk>
    <bk>
      <rc t="1" v="99756"/>
    </bk>
    <bk>
      <rc t="1" v="99757"/>
    </bk>
    <bk>
      <rc t="1" v="99758"/>
    </bk>
    <bk>
      <rc t="1" v="99759"/>
    </bk>
    <bk>
      <rc t="1" v="99760"/>
    </bk>
    <bk>
      <rc t="1" v="99761"/>
    </bk>
    <bk>
      <rc t="1" v="99762"/>
    </bk>
    <bk>
      <rc t="1" v="99763"/>
    </bk>
    <bk>
      <rc t="1" v="99764"/>
    </bk>
    <bk>
      <rc t="1" v="99765"/>
    </bk>
    <bk>
      <rc t="1" v="99766"/>
    </bk>
    <bk>
      <rc t="1" v="99767"/>
    </bk>
    <bk>
      <rc t="1" v="99768"/>
    </bk>
    <bk>
      <rc t="1" v="99769"/>
    </bk>
    <bk>
      <rc t="1" v="99770"/>
    </bk>
    <bk>
      <rc t="1" v="99771"/>
    </bk>
    <bk>
      <rc t="1" v="99772"/>
    </bk>
    <bk>
      <rc t="1" v="99773"/>
    </bk>
    <bk>
      <rc t="1" v="99774"/>
    </bk>
    <bk>
      <rc t="1" v="99775"/>
    </bk>
    <bk>
      <rc t="1" v="99776"/>
    </bk>
    <bk>
      <rc t="1" v="99777"/>
    </bk>
    <bk>
      <rc t="1" v="99778"/>
    </bk>
    <bk>
      <rc t="1" v="99779"/>
    </bk>
    <bk>
      <rc t="1" v="99780"/>
    </bk>
    <bk>
      <rc t="1" v="99781"/>
    </bk>
    <bk>
      <rc t="1" v="99782"/>
    </bk>
    <bk>
      <rc t="1" v="99783"/>
    </bk>
    <bk>
      <rc t="1" v="99784"/>
    </bk>
    <bk>
      <rc t="1" v="99785"/>
    </bk>
    <bk>
      <rc t="1" v="99786"/>
    </bk>
    <bk>
      <rc t="1" v="99787"/>
    </bk>
    <bk>
      <rc t="1" v="99788"/>
    </bk>
    <bk>
      <rc t="1" v="99789"/>
    </bk>
    <bk>
      <rc t="1" v="99790"/>
    </bk>
    <bk>
      <rc t="1" v="99791"/>
    </bk>
    <bk>
      <rc t="1" v="99792"/>
    </bk>
    <bk>
      <rc t="1" v="99793"/>
    </bk>
    <bk>
      <rc t="1" v="99794"/>
    </bk>
    <bk>
      <rc t="1" v="99795"/>
    </bk>
    <bk>
      <rc t="1" v="99796"/>
    </bk>
    <bk>
      <rc t="1" v="99797"/>
    </bk>
    <bk>
      <rc t="1" v="99798"/>
    </bk>
    <bk>
      <rc t="1" v="99799"/>
    </bk>
    <bk>
      <rc t="1" v="99800"/>
    </bk>
    <bk>
      <rc t="1" v="99801"/>
    </bk>
    <bk>
      <rc t="1" v="99802"/>
    </bk>
    <bk>
      <rc t="1" v="99803"/>
    </bk>
    <bk>
      <rc t="1" v="99804"/>
    </bk>
    <bk>
      <rc t="1" v="99805"/>
    </bk>
    <bk>
      <rc t="1" v="99806"/>
    </bk>
    <bk>
      <rc t="1" v="99807"/>
    </bk>
    <bk>
      <rc t="1" v="99808"/>
    </bk>
    <bk>
      <rc t="1" v="99809"/>
    </bk>
    <bk>
      <rc t="1" v="99810"/>
    </bk>
    <bk>
      <rc t="1" v="99811"/>
    </bk>
    <bk>
      <rc t="1" v="99812"/>
    </bk>
    <bk>
      <rc t="1" v="99813"/>
    </bk>
    <bk>
      <rc t="1" v="99814"/>
    </bk>
    <bk>
      <rc t="1" v="99815"/>
    </bk>
    <bk>
      <rc t="1" v="99816"/>
    </bk>
    <bk>
      <rc t="1" v="99817"/>
    </bk>
    <bk>
      <rc t="1" v="99818"/>
    </bk>
    <bk>
      <rc t="1" v="99819"/>
    </bk>
    <bk>
      <rc t="1" v="99820"/>
    </bk>
    <bk>
      <rc t="1" v="99821"/>
    </bk>
    <bk>
      <rc t="1" v="99822"/>
    </bk>
    <bk>
      <rc t="1" v="99823"/>
    </bk>
    <bk>
      <rc t="1" v="99824"/>
    </bk>
    <bk>
      <rc t="1" v="99825"/>
    </bk>
    <bk>
      <rc t="1" v="99826"/>
    </bk>
    <bk>
      <rc t="1" v="99827"/>
    </bk>
    <bk>
      <rc t="1" v="99828"/>
    </bk>
    <bk>
      <rc t="1" v="99829"/>
    </bk>
    <bk>
      <rc t="1" v="99830"/>
    </bk>
    <bk>
      <rc t="1" v="99831"/>
    </bk>
    <bk>
      <rc t="1" v="99832"/>
    </bk>
    <bk>
      <rc t="1" v="99833"/>
    </bk>
    <bk>
      <rc t="1" v="99834"/>
    </bk>
    <bk>
      <rc t="1" v="99835"/>
    </bk>
    <bk>
      <rc t="1" v="99836"/>
    </bk>
    <bk>
      <rc t="1" v="99837"/>
    </bk>
    <bk>
      <rc t="1" v="99838"/>
    </bk>
    <bk>
      <rc t="1" v="99839"/>
    </bk>
    <bk>
      <rc t="1" v="99840"/>
    </bk>
    <bk>
      <rc t="1" v="99841"/>
    </bk>
    <bk>
      <rc t="1" v="99842"/>
    </bk>
    <bk>
      <rc t="1" v="99843"/>
    </bk>
    <bk>
      <rc t="1" v="99844"/>
    </bk>
    <bk>
      <rc t="1" v="99845"/>
    </bk>
    <bk>
      <rc t="1" v="99846"/>
    </bk>
    <bk>
      <rc t="1" v="99847"/>
    </bk>
    <bk>
      <rc t="1" v="99848"/>
    </bk>
    <bk>
      <rc t="1" v="99849"/>
    </bk>
    <bk>
      <rc t="1" v="99850"/>
    </bk>
    <bk>
      <rc t="1" v="99851"/>
    </bk>
    <bk>
      <rc t="1" v="99852"/>
    </bk>
    <bk>
      <rc t="1" v="99853"/>
    </bk>
    <bk>
      <rc t="1" v="99854"/>
    </bk>
    <bk>
      <rc t="1" v="99855"/>
    </bk>
    <bk>
      <rc t="1" v="99856"/>
    </bk>
    <bk>
      <rc t="1" v="99857"/>
    </bk>
    <bk>
      <rc t="1" v="99858"/>
    </bk>
    <bk>
      <rc t="1" v="99859"/>
    </bk>
    <bk>
      <rc t="1" v="99860"/>
    </bk>
    <bk>
      <rc t="1" v="99861"/>
    </bk>
    <bk>
      <rc t="1" v="99862"/>
    </bk>
    <bk>
      <rc t="1" v="99863"/>
    </bk>
    <bk>
      <rc t="1" v="99864"/>
    </bk>
    <bk>
      <rc t="1" v="99865"/>
    </bk>
    <bk>
      <rc t="1" v="99866"/>
    </bk>
    <bk>
      <rc t="1" v="99867"/>
    </bk>
    <bk>
      <rc t="1" v="99868"/>
    </bk>
    <bk>
      <rc t="1" v="99869"/>
    </bk>
    <bk>
      <rc t="1" v="99870"/>
    </bk>
    <bk>
      <rc t="1" v="99871"/>
    </bk>
    <bk>
      <rc t="1" v="99872"/>
    </bk>
    <bk>
      <rc t="1" v="99873"/>
    </bk>
    <bk>
      <rc t="1" v="99874"/>
    </bk>
    <bk>
      <rc t="1" v="99875"/>
    </bk>
    <bk>
      <rc t="1" v="99876"/>
    </bk>
    <bk>
      <rc t="1" v="99877"/>
    </bk>
    <bk>
      <rc t="1" v="99878"/>
    </bk>
    <bk>
      <rc t="1" v="99879"/>
    </bk>
    <bk>
      <rc t="1" v="99880"/>
    </bk>
    <bk>
      <rc t="1" v="99881"/>
    </bk>
    <bk>
      <rc t="1" v="99882"/>
    </bk>
    <bk>
      <rc t="1" v="99883"/>
    </bk>
    <bk>
      <rc t="1" v="99884"/>
    </bk>
    <bk>
      <rc t="1" v="99885"/>
    </bk>
    <bk>
      <rc t="1" v="99886"/>
    </bk>
    <bk>
      <rc t="1" v="99887"/>
    </bk>
    <bk>
      <rc t="1" v="99888"/>
    </bk>
    <bk>
      <rc t="1" v="99889"/>
    </bk>
    <bk>
      <rc t="1" v="99890"/>
    </bk>
    <bk>
      <rc t="1" v="99891"/>
    </bk>
    <bk>
      <rc t="1" v="99892"/>
    </bk>
    <bk>
      <rc t="1" v="99893"/>
    </bk>
    <bk>
      <rc t="1" v="99894"/>
    </bk>
    <bk>
      <rc t="1" v="99895"/>
    </bk>
    <bk>
      <rc t="1" v="99896"/>
    </bk>
    <bk>
      <rc t="1" v="99897"/>
    </bk>
    <bk>
      <rc t="1" v="99898"/>
    </bk>
    <bk>
      <rc t="1" v="99899"/>
    </bk>
    <bk>
      <rc t="1" v="99900"/>
    </bk>
    <bk>
      <rc t="1" v="99901"/>
    </bk>
    <bk>
      <rc t="1" v="99902"/>
    </bk>
    <bk>
      <rc t="1" v="99903"/>
    </bk>
    <bk>
      <rc t="1" v="99904"/>
    </bk>
    <bk>
      <rc t="1" v="99905"/>
    </bk>
    <bk>
      <rc t="1" v="99906"/>
    </bk>
    <bk>
      <rc t="1" v="99907"/>
    </bk>
    <bk>
      <rc t="1" v="99908"/>
    </bk>
    <bk>
      <rc t="1" v="99909"/>
    </bk>
    <bk>
      <rc t="1" v="99910"/>
    </bk>
    <bk>
      <rc t="1" v="99911"/>
    </bk>
    <bk>
      <rc t="1" v="99912"/>
    </bk>
    <bk>
      <rc t="1" v="99913"/>
    </bk>
    <bk>
      <rc t="1" v="99914"/>
    </bk>
    <bk>
      <rc t="1" v="99915"/>
    </bk>
    <bk>
      <rc t="1" v="99916"/>
    </bk>
    <bk>
      <rc t="1" v="99917"/>
    </bk>
    <bk>
      <rc t="1" v="99918"/>
    </bk>
    <bk>
      <rc t="1" v="99919"/>
    </bk>
    <bk>
      <rc t="1" v="99920"/>
    </bk>
    <bk>
      <rc t="1" v="99921"/>
    </bk>
    <bk>
      <rc t="1" v="99922"/>
    </bk>
    <bk>
      <rc t="1" v="99923"/>
    </bk>
    <bk>
      <rc t="1" v="99924"/>
    </bk>
    <bk>
      <rc t="1" v="99925"/>
    </bk>
    <bk>
      <rc t="1" v="99926"/>
    </bk>
    <bk>
      <rc t="1" v="99927"/>
    </bk>
    <bk>
      <rc t="1" v="99928"/>
    </bk>
    <bk>
      <rc t="1" v="99929"/>
    </bk>
    <bk>
      <rc t="1" v="99930"/>
    </bk>
    <bk>
      <rc t="1" v="99931"/>
    </bk>
    <bk>
      <rc t="1" v="99932"/>
    </bk>
    <bk>
      <rc t="1" v="99933"/>
    </bk>
    <bk>
      <rc t="1" v="99934"/>
    </bk>
    <bk>
      <rc t="1" v="99935"/>
    </bk>
    <bk>
      <rc t="1" v="99936"/>
    </bk>
    <bk>
      <rc t="1" v="99937"/>
    </bk>
    <bk>
      <rc t="1" v="99938"/>
    </bk>
    <bk>
      <rc t="1" v="99939"/>
    </bk>
    <bk>
      <rc t="1" v="99940"/>
    </bk>
    <bk>
      <rc t="1" v="99941"/>
    </bk>
    <bk>
      <rc t="1" v="99942"/>
    </bk>
    <bk>
      <rc t="1" v="99943"/>
    </bk>
    <bk>
      <rc t="1" v="99944"/>
    </bk>
    <bk>
      <rc t="1" v="99945"/>
    </bk>
    <bk>
      <rc t="1" v="99946"/>
    </bk>
    <bk>
      <rc t="1" v="99947"/>
    </bk>
    <bk>
      <rc t="1" v="99948"/>
    </bk>
    <bk>
      <rc t="1" v="99949"/>
    </bk>
    <bk>
      <rc t="1" v="99950"/>
    </bk>
    <bk>
      <rc t="1" v="99951"/>
    </bk>
    <bk>
      <rc t="1" v="99952"/>
    </bk>
    <bk>
      <rc t="1" v="99953"/>
    </bk>
    <bk>
      <rc t="1" v="99954"/>
    </bk>
    <bk>
      <rc t="1" v="99955"/>
    </bk>
    <bk>
      <rc t="1" v="99956"/>
    </bk>
    <bk>
      <rc t="1" v="99957"/>
    </bk>
    <bk>
      <rc t="1" v="99958"/>
    </bk>
    <bk>
      <rc t="1" v="99959"/>
    </bk>
    <bk>
      <rc t="1" v="99960"/>
    </bk>
    <bk>
      <rc t="1" v="99961"/>
    </bk>
    <bk>
      <rc t="1" v="99962"/>
    </bk>
    <bk>
      <rc t="1" v="99963"/>
    </bk>
    <bk>
      <rc t="1" v="99964"/>
    </bk>
    <bk>
      <rc t="1" v="99965"/>
    </bk>
    <bk>
      <rc t="1" v="99966"/>
    </bk>
    <bk>
      <rc t="1" v="99967"/>
    </bk>
    <bk>
      <rc t="1" v="99968"/>
    </bk>
    <bk>
      <rc t="1" v="99969"/>
    </bk>
    <bk>
      <rc t="1" v="99970"/>
    </bk>
    <bk>
      <rc t="1" v="99971"/>
    </bk>
    <bk>
      <rc t="1" v="99972"/>
    </bk>
    <bk>
      <rc t="1" v="99973"/>
    </bk>
    <bk>
      <rc t="1" v="99974"/>
    </bk>
    <bk>
      <rc t="1" v="99975"/>
    </bk>
    <bk>
      <rc t="1" v="99976"/>
    </bk>
    <bk>
      <rc t="1" v="99977"/>
    </bk>
    <bk>
      <rc t="1" v="99978"/>
    </bk>
    <bk>
      <rc t="1" v="99979"/>
    </bk>
    <bk>
      <rc t="1" v="99980"/>
    </bk>
    <bk>
      <rc t="1" v="99981"/>
    </bk>
    <bk>
      <rc t="1" v="99982"/>
    </bk>
    <bk>
      <rc t="1" v="99983"/>
    </bk>
    <bk>
      <rc t="1" v="99984"/>
    </bk>
    <bk>
      <rc t="1" v="99985"/>
    </bk>
    <bk>
      <rc t="1" v="99986"/>
    </bk>
    <bk>
      <rc t="1" v="99987"/>
    </bk>
    <bk>
      <rc t="1" v="99988"/>
    </bk>
    <bk>
      <rc t="1" v="99989"/>
    </bk>
    <bk>
      <rc t="1" v="99990"/>
    </bk>
    <bk>
      <rc t="1" v="99991"/>
    </bk>
    <bk>
      <rc t="1" v="99992"/>
    </bk>
    <bk>
      <rc t="1" v="99993"/>
    </bk>
    <bk>
      <rc t="1" v="99994"/>
    </bk>
    <bk>
      <rc t="1" v="99995"/>
    </bk>
    <bk>
      <rc t="1" v="99996"/>
    </bk>
    <bk>
      <rc t="1" v="99997"/>
    </bk>
    <bk>
      <rc t="1" v="99998"/>
    </bk>
    <bk>
      <rc t="1" v="99999"/>
    </bk>
    <bk>
      <rc t="1" v="100000"/>
    </bk>
    <bk>
      <rc t="1" v="100001"/>
    </bk>
    <bk>
      <rc t="1" v="100002"/>
    </bk>
    <bk>
      <rc t="1" v="100003"/>
    </bk>
    <bk>
      <rc t="1" v="100004"/>
    </bk>
    <bk>
      <rc t="1" v="100005"/>
    </bk>
    <bk>
      <rc t="1" v="100006"/>
    </bk>
    <bk>
      <rc t="1" v="100007"/>
    </bk>
    <bk>
      <rc t="1" v="100008"/>
    </bk>
    <bk>
      <rc t="1" v="100009"/>
    </bk>
    <bk>
      <rc t="1" v="100010"/>
    </bk>
    <bk>
      <rc t="1" v="100011"/>
    </bk>
    <bk>
      <rc t="1" v="100012"/>
    </bk>
    <bk>
      <rc t="1" v="100013"/>
    </bk>
    <bk>
      <rc t="1" v="100014"/>
    </bk>
    <bk>
      <rc t="1" v="100015"/>
    </bk>
    <bk>
      <rc t="1" v="100016"/>
    </bk>
    <bk>
      <rc t="1" v="100017"/>
    </bk>
    <bk>
      <rc t="1" v="100018"/>
    </bk>
    <bk>
      <rc t="1" v="100019"/>
    </bk>
    <bk>
      <rc t="1" v="100020"/>
    </bk>
    <bk>
      <rc t="1" v="100021"/>
    </bk>
    <bk>
      <rc t="1" v="100022"/>
    </bk>
    <bk>
      <rc t="1" v="100023"/>
    </bk>
    <bk>
      <rc t="1" v="100024"/>
    </bk>
    <bk>
      <rc t="1" v="100025"/>
    </bk>
    <bk>
      <rc t="1" v="100026"/>
    </bk>
    <bk>
      <rc t="1" v="100027"/>
    </bk>
    <bk>
      <rc t="1" v="100028"/>
    </bk>
    <bk>
      <rc t="1" v="100029"/>
    </bk>
    <bk>
      <rc t="1" v="100030"/>
    </bk>
    <bk>
      <rc t="1" v="100031"/>
    </bk>
    <bk>
      <rc t="1" v="100032"/>
    </bk>
    <bk>
      <rc t="1" v="100033"/>
    </bk>
    <bk>
      <rc t="1" v="100034"/>
    </bk>
    <bk>
      <rc t="1" v="100035"/>
    </bk>
    <bk>
      <rc t="1" v="100036"/>
    </bk>
    <bk>
      <rc t="1" v="100037"/>
    </bk>
    <bk>
      <rc t="1" v="100038"/>
    </bk>
    <bk>
      <rc t="1" v="100039"/>
    </bk>
    <bk>
      <rc t="1" v="100040"/>
    </bk>
    <bk>
      <rc t="1" v="100041"/>
    </bk>
    <bk>
      <rc t="1" v="100042"/>
    </bk>
    <bk>
      <rc t="1" v="100043"/>
    </bk>
    <bk>
      <rc t="1" v="100044"/>
    </bk>
    <bk>
      <rc t="1" v="100045"/>
    </bk>
    <bk>
      <rc t="1" v="100046"/>
    </bk>
    <bk>
      <rc t="1" v="100047"/>
    </bk>
    <bk>
      <rc t="1" v="100048"/>
    </bk>
    <bk>
      <rc t="1" v="100049"/>
    </bk>
    <bk>
      <rc t="1" v="100050"/>
    </bk>
    <bk>
      <rc t="1" v="100051"/>
    </bk>
    <bk>
      <rc t="1" v="100052"/>
    </bk>
    <bk>
      <rc t="1" v="100053"/>
    </bk>
    <bk>
      <rc t="1" v="100054"/>
    </bk>
    <bk>
      <rc t="1" v="100055"/>
    </bk>
    <bk>
      <rc t="1" v="100056"/>
    </bk>
    <bk>
      <rc t="1" v="100057"/>
    </bk>
    <bk>
      <rc t="1" v="100058"/>
    </bk>
    <bk>
      <rc t="1" v="100059"/>
    </bk>
    <bk>
      <rc t="1" v="100060"/>
    </bk>
    <bk>
      <rc t="1" v="100061"/>
    </bk>
    <bk>
      <rc t="1" v="100062"/>
    </bk>
    <bk>
      <rc t="1" v="100063"/>
    </bk>
    <bk>
      <rc t="1" v="100064"/>
    </bk>
    <bk>
      <rc t="1" v="100065"/>
    </bk>
    <bk>
      <rc t="1" v="100066"/>
    </bk>
    <bk>
      <rc t="1" v="100067"/>
    </bk>
    <bk>
      <rc t="1" v="100068"/>
    </bk>
    <bk>
      <rc t="1" v="100069"/>
    </bk>
    <bk>
      <rc t="1" v="100070"/>
    </bk>
    <bk>
      <rc t="1" v="100071"/>
    </bk>
    <bk>
      <rc t="1" v="100072"/>
    </bk>
    <bk>
      <rc t="1" v="100073"/>
    </bk>
    <bk>
      <rc t="1" v="100074"/>
    </bk>
    <bk>
      <rc t="1" v="100075"/>
    </bk>
    <bk>
      <rc t="1" v="100076"/>
    </bk>
    <bk>
      <rc t="1" v="100077"/>
    </bk>
    <bk>
      <rc t="1" v="100078"/>
    </bk>
    <bk>
      <rc t="1" v="100079"/>
    </bk>
    <bk>
      <rc t="1" v="100080"/>
    </bk>
    <bk>
      <rc t="1" v="100081"/>
    </bk>
    <bk>
      <rc t="1" v="100082"/>
    </bk>
    <bk>
      <rc t="1" v="100083"/>
    </bk>
    <bk>
      <rc t="1" v="100084"/>
    </bk>
    <bk>
      <rc t="1" v="100085"/>
    </bk>
    <bk>
      <rc t="1" v="100086"/>
    </bk>
    <bk>
      <rc t="1" v="100087"/>
    </bk>
    <bk>
      <rc t="1" v="100088"/>
    </bk>
    <bk>
      <rc t="1" v="100089"/>
    </bk>
    <bk>
      <rc t="1" v="100090"/>
    </bk>
    <bk>
      <rc t="1" v="100091"/>
    </bk>
    <bk>
      <rc t="1" v="100092"/>
    </bk>
    <bk>
      <rc t="1" v="100093"/>
    </bk>
    <bk>
      <rc t="1" v="100094"/>
    </bk>
    <bk>
      <rc t="1" v="100095"/>
    </bk>
    <bk>
      <rc t="1" v="100096"/>
    </bk>
    <bk>
      <rc t="1" v="100097"/>
    </bk>
    <bk>
      <rc t="1" v="100098"/>
    </bk>
    <bk>
      <rc t="1" v="100099"/>
    </bk>
    <bk>
      <rc t="1" v="100100"/>
    </bk>
    <bk>
      <rc t="1" v="100101"/>
    </bk>
    <bk>
      <rc t="1" v="100102"/>
    </bk>
    <bk>
      <rc t="1" v="100103"/>
    </bk>
    <bk>
      <rc t="1" v="100104"/>
    </bk>
    <bk>
      <rc t="1" v="100105"/>
    </bk>
    <bk>
      <rc t="1" v="100106"/>
    </bk>
    <bk>
      <rc t="1" v="100107"/>
    </bk>
    <bk>
      <rc t="1" v="100108"/>
    </bk>
    <bk>
      <rc t="1" v="100109"/>
    </bk>
    <bk>
      <rc t="1" v="100110"/>
    </bk>
    <bk>
      <rc t="1" v="100111"/>
    </bk>
    <bk>
      <rc t="1" v="100112"/>
    </bk>
    <bk>
      <rc t="1" v="100113"/>
    </bk>
    <bk>
      <rc t="1" v="100114"/>
    </bk>
    <bk>
      <rc t="1" v="100115"/>
    </bk>
    <bk>
      <rc t="1" v="100116"/>
    </bk>
    <bk>
      <rc t="1" v="100117"/>
    </bk>
    <bk>
      <rc t="1" v="100118"/>
    </bk>
    <bk>
      <rc t="1" v="100119"/>
    </bk>
    <bk>
      <rc t="1" v="100120"/>
    </bk>
    <bk>
      <rc t="1" v="100121"/>
    </bk>
    <bk>
      <rc t="1" v="100122"/>
    </bk>
    <bk>
      <rc t="1" v="100123"/>
    </bk>
    <bk>
      <rc t="1" v="100124"/>
    </bk>
    <bk>
      <rc t="1" v="100125"/>
    </bk>
    <bk>
      <rc t="1" v="100126"/>
    </bk>
    <bk>
      <rc t="1" v="100127"/>
    </bk>
    <bk>
      <rc t="1" v="100128"/>
    </bk>
    <bk>
      <rc t="1" v="100129"/>
    </bk>
    <bk>
      <rc t="1" v="100130"/>
    </bk>
    <bk>
      <rc t="1" v="100131"/>
    </bk>
    <bk>
      <rc t="1" v="100132"/>
    </bk>
    <bk>
      <rc t="1" v="100133"/>
    </bk>
    <bk>
      <rc t="1" v="100134"/>
    </bk>
    <bk>
      <rc t="1" v="100135"/>
    </bk>
    <bk>
      <rc t="1" v="100136"/>
    </bk>
    <bk>
      <rc t="1" v="100137"/>
    </bk>
    <bk>
      <rc t="1" v="100138"/>
    </bk>
    <bk>
      <rc t="1" v="100139"/>
    </bk>
    <bk>
      <rc t="1" v="100140"/>
    </bk>
    <bk>
      <rc t="1" v="100141"/>
    </bk>
    <bk>
      <rc t="1" v="100142"/>
    </bk>
    <bk>
      <rc t="1" v="100143"/>
    </bk>
    <bk>
      <rc t="1" v="100144"/>
    </bk>
    <bk>
      <rc t="1" v="100145"/>
    </bk>
    <bk>
      <rc t="1" v="100146"/>
    </bk>
    <bk>
      <rc t="1" v="100147"/>
    </bk>
    <bk>
      <rc t="1" v="100148"/>
    </bk>
    <bk>
      <rc t="1" v="100149"/>
    </bk>
    <bk>
      <rc t="1" v="100150"/>
    </bk>
    <bk>
      <rc t="1" v="100151"/>
    </bk>
    <bk>
      <rc t="1" v="100152"/>
    </bk>
    <bk>
      <rc t="1" v="100153"/>
    </bk>
    <bk>
      <rc t="1" v="100154"/>
    </bk>
    <bk>
      <rc t="1" v="100155"/>
    </bk>
    <bk>
      <rc t="1" v="100156"/>
    </bk>
    <bk>
      <rc t="1" v="100157"/>
    </bk>
    <bk>
      <rc t="1" v="100158"/>
    </bk>
    <bk>
      <rc t="1" v="100159"/>
    </bk>
    <bk>
      <rc t="1" v="100160"/>
    </bk>
    <bk>
      <rc t="1" v="100161"/>
    </bk>
    <bk>
      <rc t="1" v="100162"/>
    </bk>
    <bk>
      <rc t="1" v="100163"/>
    </bk>
    <bk>
      <rc t="1" v="100164"/>
    </bk>
    <bk>
      <rc t="1" v="100165"/>
    </bk>
    <bk>
      <rc t="1" v="100166"/>
    </bk>
    <bk>
      <rc t="1" v="100167"/>
    </bk>
    <bk>
      <rc t="1" v="100168"/>
    </bk>
    <bk>
      <rc t="1" v="100169"/>
    </bk>
    <bk>
      <rc t="1" v="100170"/>
    </bk>
    <bk>
      <rc t="1" v="100171"/>
    </bk>
    <bk>
      <rc t="1" v="100172"/>
    </bk>
    <bk>
      <rc t="1" v="100173"/>
    </bk>
    <bk>
      <rc t="1" v="100174"/>
    </bk>
    <bk>
      <rc t="1" v="100175"/>
    </bk>
    <bk>
      <rc t="1" v="100176"/>
    </bk>
    <bk>
      <rc t="1" v="100177"/>
    </bk>
    <bk>
      <rc t="1" v="100178"/>
    </bk>
    <bk>
      <rc t="1" v="100179"/>
    </bk>
    <bk>
      <rc t="1" v="100180"/>
    </bk>
    <bk>
      <rc t="1" v="100181"/>
    </bk>
    <bk>
      <rc t="1" v="100182"/>
    </bk>
    <bk>
      <rc t="1" v="100183"/>
    </bk>
    <bk>
      <rc t="1" v="100184"/>
    </bk>
    <bk>
      <rc t="1" v="100185"/>
    </bk>
    <bk>
      <rc t="1" v="100186"/>
    </bk>
    <bk>
      <rc t="1" v="100187"/>
    </bk>
    <bk>
      <rc t="1" v="100188"/>
    </bk>
    <bk>
      <rc t="1" v="100189"/>
    </bk>
    <bk>
      <rc t="1" v="100190"/>
    </bk>
    <bk>
      <rc t="1" v="100191"/>
    </bk>
    <bk>
      <rc t="1" v="100192"/>
    </bk>
    <bk>
      <rc t="1" v="100193"/>
    </bk>
    <bk>
      <rc t="1" v="100194"/>
    </bk>
    <bk>
      <rc t="1" v="100195"/>
    </bk>
    <bk>
      <rc t="1" v="100196"/>
    </bk>
    <bk>
      <rc t="1" v="100197"/>
    </bk>
    <bk>
      <rc t="1" v="100198"/>
    </bk>
    <bk>
      <rc t="1" v="100199"/>
    </bk>
    <bk>
      <rc t="1" v="100200"/>
    </bk>
    <bk>
      <rc t="1" v="100201"/>
    </bk>
    <bk>
      <rc t="1" v="100202"/>
    </bk>
    <bk>
      <rc t="1" v="100203"/>
    </bk>
    <bk>
      <rc t="1" v="100204"/>
    </bk>
    <bk>
      <rc t="1" v="100205"/>
    </bk>
    <bk>
      <rc t="1" v="100206"/>
    </bk>
    <bk>
      <rc t="1" v="100207"/>
    </bk>
    <bk>
      <rc t="1" v="100208"/>
    </bk>
    <bk>
      <rc t="1" v="100209"/>
    </bk>
    <bk>
      <rc t="1" v="100210"/>
    </bk>
    <bk>
      <rc t="1" v="100211"/>
    </bk>
    <bk>
      <rc t="1" v="100212"/>
    </bk>
    <bk>
      <rc t="1" v="100213"/>
    </bk>
    <bk>
      <rc t="1" v="100214"/>
    </bk>
    <bk>
      <rc t="1" v="100215"/>
    </bk>
    <bk>
      <rc t="1" v="100216"/>
    </bk>
    <bk>
      <rc t="1" v="100217"/>
    </bk>
    <bk>
      <rc t="1" v="100218"/>
    </bk>
    <bk>
      <rc t="1" v="100219"/>
    </bk>
    <bk>
      <rc t="1" v="100220"/>
    </bk>
    <bk>
      <rc t="1" v="100221"/>
    </bk>
    <bk>
      <rc t="1" v="100222"/>
    </bk>
    <bk>
      <rc t="1" v="100223"/>
    </bk>
    <bk>
      <rc t="1" v="100224"/>
    </bk>
    <bk>
      <rc t="1" v="100225"/>
    </bk>
    <bk>
      <rc t="1" v="100226"/>
    </bk>
    <bk>
      <rc t="1" v="100227"/>
    </bk>
    <bk>
      <rc t="1" v="100228"/>
    </bk>
    <bk>
      <rc t="1" v="100229"/>
    </bk>
    <bk>
      <rc t="1" v="100230"/>
    </bk>
    <bk>
      <rc t="1" v="100231"/>
    </bk>
    <bk>
      <rc t="1" v="100232"/>
    </bk>
    <bk>
      <rc t="1" v="100233"/>
    </bk>
    <bk>
      <rc t="1" v="100234"/>
    </bk>
    <bk>
      <rc t="1" v="100235"/>
    </bk>
    <bk>
      <rc t="1" v="100236"/>
    </bk>
    <bk>
      <rc t="1" v="100237"/>
    </bk>
    <bk>
      <rc t="1" v="100238"/>
    </bk>
    <bk>
      <rc t="1" v="100239"/>
    </bk>
    <bk>
      <rc t="1" v="100240"/>
    </bk>
    <bk>
      <rc t="1" v="100241"/>
    </bk>
    <bk>
      <rc t="1" v="100242"/>
    </bk>
    <bk>
      <rc t="1" v="100243"/>
    </bk>
    <bk>
      <rc t="1" v="100244"/>
    </bk>
    <bk>
      <rc t="1" v="100245"/>
    </bk>
    <bk>
      <rc t="1" v="100246"/>
    </bk>
    <bk>
      <rc t="1" v="100247"/>
    </bk>
    <bk>
      <rc t="1" v="100248"/>
    </bk>
    <bk>
      <rc t="1" v="100249"/>
    </bk>
    <bk>
      <rc t="1" v="100250"/>
    </bk>
    <bk>
      <rc t="1" v="100251"/>
    </bk>
    <bk>
      <rc t="1" v="100252"/>
    </bk>
    <bk>
      <rc t="1" v="100253"/>
    </bk>
    <bk>
      <rc t="1" v="100254"/>
    </bk>
    <bk>
      <rc t="1" v="100255"/>
    </bk>
    <bk>
      <rc t="1" v="100256"/>
    </bk>
    <bk>
      <rc t="1" v="100257"/>
    </bk>
    <bk>
      <rc t="1" v="100258"/>
    </bk>
    <bk>
      <rc t="1" v="100259"/>
    </bk>
    <bk>
      <rc t="1" v="100260"/>
    </bk>
    <bk>
      <rc t="1" v="100261"/>
    </bk>
    <bk>
      <rc t="1" v="100262"/>
    </bk>
    <bk>
      <rc t="1" v="100263"/>
    </bk>
    <bk>
      <rc t="1" v="100264"/>
    </bk>
    <bk>
      <rc t="1" v="100265"/>
    </bk>
    <bk>
      <rc t="1" v="100266"/>
    </bk>
    <bk>
      <rc t="1" v="100267"/>
    </bk>
    <bk>
      <rc t="1" v="100268"/>
    </bk>
    <bk>
      <rc t="1" v="100269"/>
    </bk>
    <bk>
      <rc t="1" v="100270"/>
    </bk>
    <bk>
      <rc t="1" v="100271"/>
    </bk>
    <bk>
      <rc t="1" v="100272"/>
    </bk>
    <bk>
      <rc t="1" v="100273"/>
    </bk>
    <bk>
      <rc t="1" v="100274"/>
    </bk>
    <bk>
      <rc t="1" v="100275"/>
    </bk>
    <bk>
      <rc t="1" v="100276"/>
    </bk>
    <bk>
      <rc t="1" v="100277"/>
    </bk>
    <bk>
      <rc t="1" v="100278"/>
    </bk>
    <bk>
      <rc t="1" v="100279"/>
    </bk>
    <bk>
      <rc t="1" v="100280"/>
    </bk>
    <bk>
      <rc t="1" v="100281"/>
    </bk>
    <bk>
      <rc t="1" v="100282"/>
    </bk>
    <bk>
      <rc t="1" v="100283"/>
    </bk>
    <bk>
      <rc t="1" v="100284"/>
    </bk>
    <bk>
      <rc t="1" v="100285"/>
    </bk>
    <bk>
      <rc t="1" v="100286"/>
    </bk>
    <bk>
      <rc t="1" v="100287"/>
    </bk>
    <bk>
      <rc t="1" v="100288"/>
    </bk>
    <bk>
      <rc t="1" v="100289"/>
    </bk>
    <bk>
      <rc t="1" v="100290"/>
    </bk>
    <bk>
      <rc t="1" v="100291"/>
    </bk>
    <bk>
      <rc t="1" v="100292"/>
    </bk>
    <bk>
      <rc t="1" v="100293"/>
    </bk>
    <bk>
      <rc t="1" v="100294"/>
    </bk>
    <bk>
      <rc t="1" v="100295"/>
    </bk>
    <bk>
      <rc t="1" v="100296"/>
    </bk>
    <bk>
      <rc t="1" v="100297"/>
    </bk>
    <bk>
      <rc t="1" v="100298"/>
    </bk>
    <bk>
      <rc t="1" v="100299"/>
    </bk>
    <bk>
      <rc t="1" v="100300"/>
    </bk>
    <bk>
      <rc t="1" v="100301"/>
    </bk>
    <bk>
      <rc t="1" v="100302"/>
    </bk>
    <bk>
      <rc t="1" v="100303"/>
    </bk>
    <bk>
      <rc t="1" v="100304"/>
    </bk>
    <bk>
      <rc t="1" v="100305"/>
    </bk>
    <bk>
      <rc t="1" v="100306"/>
    </bk>
    <bk>
      <rc t="1" v="100307"/>
    </bk>
    <bk>
      <rc t="1" v="100308"/>
    </bk>
    <bk>
      <rc t="1" v="100309"/>
    </bk>
    <bk>
      <rc t="1" v="100310"/>
    </bk>
    <bk>
      <rc t="1" v="100311"/>
    </bk>
    <bk>
      <rc t="1" v="100312"/>
    </bk>
    <bk>
      <rc t="1" v="100313"/>
    </bk>
    <bk>
      <rc t="1" v="100314"/>
    </bk>
    <bk>
      <rc t="1" v="100315"/>
    </bk>
    <bk>
      <rc t="1" v="100316"/>
    </bk>
    <bk>
      <rc t="1" v="100317"/>
    </bk>
    <bk>
      <rc t="1" v="100318"/>
    </bk>
    <bk>
      <rc t="1" v="100319"/>
    </bk>
    <bk>
      <rc t="1" v="100320"/>
    </bk>
    <bk>
      <rc t="1" v="100321"/>
    </bk>
    <bk>
      <rc t="1" v="100322"/>
    </bk>
    <bk>
      <rc t="1" v="100323"/>
    </bk>
    <bk>
      <rc t="1" v="100324"/>
    </bk>
    <bk>
      <rc t="1" v="100325"/>
    </bk>
    <bk>
      <rc t="1" v="100326"/>
    </bk>
    <bk>
      <rc t="1" v="100327"/>
    </bk>
    <bk>
      <rc t="1" v="100328"/>
    </bk>
    <bk>
      <rc t="1" v="100329"/>
    </bk>
    <bk>
      <rc t="1" v="100330"/>
    </bk>
    <bk>
      <rc t="1" v="100331"/>
    </bk>
    <bk>
      <rc t="1" v="100332"/>
    </bk>
    <bk>
      <rc t="1" v="100333"/>
    </bk>
    <bk>
      <rc t="1" v="100334"/>
    </bk>
    <bk>
      <rc t="1" v="100335"/>
    </bk>
    <bk>
      <rc t="1" v="100336"/>
    </bk>
    <bk>
      <rc t="1" v="100337"/>
    </bk>
    <bk>
      <rc t="1" v="100338"/>
    </bk>
    <bk>
      <rc t="1" v="100339"/>
    </bk>
    <bk>
      <rc t="1" v="100340"/>
    </bk>
    <bk>
      <rc t="1" v="100341"/>
    </bk>
    <bk>
      <rc t="1" v="100342"/>
    </bk>
    <bk>
      <rc t="1" v="100343"/>
    </bk>
    <bk>
      <rc t="1" v="100344"/>
    </bk>
    <bk>
      <rc t="1" v="100345"/>
    </bk>
    <bk>
      <rc t="1" v="100346"/>
    </bk>
    <bk>
      <rc t="1" v="100347"/>
    </bk>
    <bk>
      <rc t="1" v="100348"/>
    </bk>
    <bk>
      <rc t="1" v="100349"/>
    </bk>
    <bk>
      <rc t="1" v="100350"/>
    </bk>
    <bk>
      <rc t="1" v="100351"/>
    </bk>
    <bk>
      <rc t="1" v="100352"/>
    </bk>
    <bk>
      <rc t="1" v="100353"/>
    </bk>
    <bk>
      <rc t="1" v="100354"/>
    </bk>
    <bk>
      <rc t="1" v="100355"/>
    </bk>
    <bk>
      <rc t="1" v="100356"/>
    </bk>
    <bk>
      <rc t="1" v="100357"/>
    </bk>
    <bk>
      <rc t="1" v="100358"/>
    </bk>
    <bk>
      <rc t="1" v="100359"/>
    </bk>
    <bk>
      <rc t="1" v="100360"/>
    </bk>
    <bk>
      <rc t="1" v="100361"/>
    </bk>
    <bk>
      <rc t="1" v="100362"/>
    </bk>
    <bk>
      <rc t="1" v="100363"/>
    </bk>
    <bk>
      <rc t="1" v="100364"/>
    </bk>
    <bk>
      <rc t="1" v="100365"/>
    </bk>
    <bk>
      <rc t="1" v="100366"/>
    </bk>
    <bk>
      <rc t="1" v="100367"/>
    </bk>
    <bk>
      <rc t="1" v="100368"/>
    </bk>
    <bk>
      <rc t="1" v="100369"/>
    </bk>
    <bk>
      <rc t="1" v="100370"/>
    </bk>
    <bk>
      <rc t="1" v="100371"/>
    </bk>
    <bk>
      <rc t="1" v="100372"/>
    </bk>
    <bk>
      <rc t="1" v="100373"/>
    </bk>
    <bk>
      <rc t="1" v="100374"/>
    </bk>
    <bk>
      <rc t="1" v="100375"/>
    </bk>
    <bk>
      <rc t="1" v="100376"/>
    </bk>
    <bk>
      <rc t="1" v="100377"/>
    </bk>
    <bk>
      <rc t="1" v="100378"/>
    </bk>
    <bk>
      <rc t="1" v="100379"/>
    </bk>
    <bk>
      <rc t="1" v="100380"/>
    </bk>
    <bk>
      <rc t="1" v="100381"/>
    </bk>
    <bk>
      <rc t="1" v="100382"/>
    </bk>
    <bk>
      <rc t="1" v="100383"/>
    </bk>
    <bk>
      <rc t="1" v="100384"/>
    </bk>
    <bk>
      <rc t="1" v="100385"/>
    </bk>
    <bk>
      <rc t="1" v="100386"/>
    </bk>
    <bk>
      <rc t="1" v="100387"/>
    </bk>
    <bk>
      <rc t="1" v="100388"/>
    </bk>
    <bk>
      <rc t="1" v="100389"/>
    </bk>
    <bk>
      <rc t="1" v="100390"/>
    </bk>
    <bk>
      <rc t="1" v="100391"/>
    </bk>
    <bk>
      <rc t="1" v="100392"/>
    </bk>
    <bk>
      <rc t="1" v="100393"/>
    </bk>
    <bk>
      <rc t="1" v="100394"/>
    </bk>
    <bk>
      <rc t="1" v="100395"/>
    </bk>
    <bk>
      <rc t="1" v="100396"/>
    </bk>
    <bk>
      <rc t="1" v="100397"/>
    </bk>
    <bk>
      <rc t="1" v="100398"/>
    </bk>
    <bk>
      <rc t="1" v="100399"/>
    </bk>
    <bk>
      <rc t="1" v="100400"/>
    </bk>
    <bk>
      <rc t="1" v="100401"/>
    </bk>
    <bk>
      <rc t="1" v="100402"/>
    </bk>
    <bk>
      <rc t="1" v="100403"/>
    </bk>
    <bk>
      <rc t="1" v="100404"/>
    </bk>
    <bk>
      <rc t="1" v="100405"/>
    </bk>
    <bk>
      <rc t="1" v="100406"/>
    </bk>
    <bk>
      <rc t="1" v="100407"/>
    </bk>
    <bk>
      <rc t="1" v="100408"/>
    </bk>
    <bk>
      <rc t="1" v="100409"/>
    </bk>
    <bk>
      <rc t="1" v="100410"/>
    </bk>
    <bk>
      <rc t="1" v="100411"/>
    </bk>
    <bk>
      <rc t="1" v="100412"/>
    </bk>
    <bk>
      <rc t="1" v="100413"/>
    </bk>
    <bk>
      <rc t="1" v="100414"/>
    </bk>
    <bk>
      <rc t="1" v="100415"/>
    </bk>
    <bk>
      <rc t="1" v="100416"/>
    </bk>
    <bk>
      <rc t="1" v="100417"/>
    </bk>
    <bk>
      <rc t="1" v="100418"/>
    </bk>
    <bk>
      <rc t="1" v="100419"/>
    </bk>
    <bk>
      <rc t="1" v="100420"/>
    </bk>
    <bk>
      <rc t="1" v="100421"/>
    </bk>
    <bk>
      <rc t="1" v="100422"/>
    </bk>
    <bk>
      <rc t="1" v="100423"/>
    </bk>
    <bk>
      <rc t="1" v="100424"/>
    </bk>
    <bk>
      <rc t="1" v="100425"/>
    </bk>
    <bk>
      <rc t="1" v="100426"/>
    </bk>
    <bk>
      <rc t="1" v="100427"/>
    </bk>
    <bk>
      <rc t="1" v="100428"/>
    </bk>
    <bk>
      <rc t="1" v="100429"/>
    </bk>
    <bk>
      <rc t="1" v="100430"/>
    </bk>
    <bk>
      <rc t="1" v="100431"/>
    </bk>
    <bk>
      <rc t="1" v="100432"/>
    </bk>
    <bk>
      <rc t="1" v="100433"/>
    </bk>
    <bk>
      <rc t="1" v="100434"/>
    </bk>
    <bk>
      <rc t="1" v="100435"/>
    </bk>
    <bk>
      <rc t="1" v="100436"/>
    </bk>
    <bk>
      <rc t="1" v="100437"/>
    </bk>
    <bk>
      <rc t="1" v="100438"/>
    </bk>
    <bk>
      <rc t="1" v="100439"/>
    </bk>
    <bk>
      <rc t="1" v="100440"/>
    </bk>
    <bk>
      <rc t="1" v="100441"/>
    </bk>
    <bk>
      <rc t="1" v="100442"/>
    </bk>
    <bk>
      <rc t="1" v="100443"/>
    </bk>
    <bk>
      <rc t="1" v="100444"/>
    </bk>
    <bk>
      <rc t="1" v="100445"/>
    </bk>
    <bk>
      <rc t="1" v="100446"/>
    </bk>
    <bk>
      <rc t="1" v="100447"/>
    </bk>
    <bk>
      <rc t="1" v="100448"/>
    </bk>
    <bk>
      <rc t="1" v="100449"/>
    </bk>
    <bk>
      <rc t="1" v="100450"/>
    </bk>
    <bk>
      <rc t="1" v="100451"/>
    </bk>
    <bk>
      <rc t="1" v="100452"/>
    </bk>
    <bk>
      <rc t="1" v="100453"/>
    </bk>
    <bk>
      <rc t="1" v="100454"/>
    </bk>
    <bk>
      <rc t="1" v="100455"/>
    </bk>
    <bk>
      <rc t="1" v="100456"/>
    </bk>
    <bk>
      <rc t="1" v="100457"/>
    </bk>
    <bk>
      <rc t="1" v="100458"/>
    </bk>
    <bk>
      <rc t="1" v="100459"/>
    </bk>
    <bk>
      <rc t="1" v="100460"/>
    </bk>
    <bk>
      <rc t="1" v="100461"/>
    </bk>
    <bk>
      <rc t="1" v="100462"/>
    </bk>
    <bk>
      <rc t="1" v="100463"/>
    </bk>
    <bk>
      <rc t="1" v="100464"/>
    </bk>
    <bk>
      <rc t="1" v="100465"/>
    </bk>
    <bk>
      <rc t="1" v="100466"/>
    </bk>
    <bk>
      <rc t="1" v="100467"/>
    </bk>
    <bk>
      <rc t="1" v="100468"/>
    </bk>
    <bk>
      <rc t="1" v="100469"/>
    </bk>
    <bk>
      <rc t="1" v="100470"/>
    </bk>
    <bk>
      <rc t="1" v="100471"/>
    </bk>
    <bk>
      <rc t="1" v="100472"/>
    </bk>
    <bk>
      <rc t="1" v="100473"/>
    </bk>
    <bk>
      <rc t="1" v="100474"/>
    </bk>
    <bk>
      <rc t="1" v="100475"/>
    </bk>
    <bk>
      <rc t="1" v="100476"/>
    </bk>
    <bk>
      <rc t="1" v="100477"/>
    </bk>
    <bk>
      <rc t="1" v="100478"/>
    </bk>
    <bk>
      <rc t="1" v="100479"/>
    </bk>
    <bk>
      <rc t="1" v="100480"/>
    </bk>
    <bk>
      <rc t="1" v="100481"/>
    </bk>
    <bk>
      <rc t="1" v="100482"/>
    </bk>
    <bk>
      <rc t="1" v="100483"/>
    </bk>
    <bk>
      <rc t="1" v="100484"/>
    </bk>
    <bk>
      <rc t="1" v="100485"/>
    </bk>
    <bk>
      <rc t="1" v="100486"/>
    </bk>
    <bk>
      <rc t="1" v="100487"/>
    </bk>
    <bk>
      <rc t="1" v="100488"/>
    </bk>
    <bk>
      <rc t="1" v="100489"/>
    </bk>
    <bk>
      <rc t="1" v="100490"/>
    </bk>
    <bk>
      <rc t="1" v="100491"/>
    </bk>
    <bk>
      <rc t="1" v="100492"/>
    </bk>
    <bk>
      <rc t="1" v="100493"/>
    </bk>
    <bk>
      <rc t="1" v="100494"/>
    </bk>
    <bk>
      <rc t="1" v="100495"/>
    </bk>
    <bk>
      <rc t="1" v="100496"/>
    </bk>
    <bk>
      <rc t="1" v="100497"/>
    </bk>
    <bk>
      <rc t="1" v="100498"/>
    </bk>
    <bk>
      <rc t="1" v="100499"/>
    </bk>
    <bk>
      <rc t="1" v="100500"/>
    </bk>
    <bk>
      <rc t="1" v="100501"/>
    </bk>
    <bk>
      <rc t="1" v="100502"/>
    </bk>
    <bk>
      <rc t="1" v="100503"/>
    </bk>
    <bk>
      <rc t="1" v="100504"/>
    </bk>
    <bk>
      <rc t="1" v="100505"/>
    </bk>
    <bk>
      <rc t="1" v="100506"/>
    </bk>
    <bk>
      <rc t="1" v="100507"/>
    </bk>
    <bk>
      <rc t="1" v="100508"/>
    </bk>
    <bk>
      <rc t="1" v="100509"/>
    </bk>
    <bk>
      <rc t="1" v="100510"/>
    </bk>
    <bk>
      <rc t="1" v="100511"/>
    </bk>
    <bk>
      <rc t="1" v="100512"/>
    </bk>
    <bk>
      <rc t="1" v="100513"/>
    </bk>
    <bk>
      <rc t="1" v="100514"/>
    </bk>
    <bk>
      <rc t="1" v="100515"/>
    </bk>
    <bk>
      <rc t="1" v="100516"/>
    </bk>
    <bk>
      <rc t="1" v="100517"/>
    </bk>
    <bk>
      <rc t="1" v="100518"/>
    </bk>
    <bk>
      <rc t="1" v="100519"/>
    </bk>
    <bk>
      <rc t="1" v="100520"/>
    </bk>
    <bk>
      <rc t="1" v="100521"/>
    </bk>
    <bk>
      <rc t="1" v="100522"/>
    </bk>
    <bk>
      <rc t="1" v="100523"/>
    </bk>
    <bk>
      <rc t="1" v="100524"/>
    </bk>
    <bk>
      <rc t="1" v="100525"/>
    </bk>
    <bk>
      <rc t="1" v="100526"/>
    </bk>
    <bk>
      <rc t="1" v="100527"/>
    </bk>
    <bk>
      <rc t="1" v="100528"/>
    </bk>
    <bk>
      <rc t="1" v="100529"/>
    </bk>
    <bk>
      <rc t="1" v="100530"/>
    </bk>
    <bk>
      <rc t="1" v="100531"/>
    </bk>
    <bk>
      <rc t="1" v="100532"/>
    </bk>
    <bk>
      <rc t="1" v="100533"/>
    </bk>
    <bk>
      <rc t="1" v="100534"/>
    </bk>
    <bk>
      <rc t="1" v="100535"/>
    </bk>
    <bk>
      <rc t="1" v="100536"/>
    </bk>
    <bk>
      <rc t="1" v="100537"/>
    </bk>
    <bk>
      <rc t="1" v="100538"/>
    </bk>
    <bk>
      <rc t="1" v="100539"/>
    </bk>
    <bk>
      <rc t="1" v="100540"/>
    </bk>
    <bk>
      <rc t="1" v="100541"/>
    </bk>
    <bk>
      <rc t="1" v="100542"/>
    </bk>
    <bk>
      <rc t="1" v="100543"/>
    </bk>
    <bk>
      <rc t="1" v="100544"/>
    </bk>
    <bk>
      <rc t="1" v="100545"/>
    </bk>
    <bk>
      <rc t="1" v="100546"/>
    </bk>
    <bk>
      <rc t="1" v="100547"/>
    </bk>
    <bk>
      <rc t="1" v="100548"/>
    </bk>
    <bk>
      <rc t="1" v="100549"/>
    </bk>
    <bk>
      <rc t="1" v="100550"/>
    </bk>
    <bk>
      <rc t="1" v="100551"/>
    </bk>
    <bk>
      <rc t="1" v="100552"/>
    </bk>
    <bk>
      <rc t="1" v="100553"/>
    </bk>
    <bk>
      <rc t="1" v="100554"/>
    </bk>
    <bk>
      <rc t="1" v="100555"/>
    </bk>
    <bk>
      <rc t="1" v="100556"/>
    </bk>
    <bk>
      <rc t="1" v="100557"/>
    </bk>
    <bk>
      <rc t="1" v="100558"/>
    </bk>
    <bk>
      <rc t="1" v="100559"/>
    </bk>
    <bk>
      <rc t="1" v="100560"/>
    </bk>
    <bk>
      <rc t="1" v="100561"/>
    </bk>
    <bk>
      <rc t="1" v="100562"/>
    </bk>
    <bk>
      <rc t="1" v="100563"/>
    </bk>
    <bk>
      <rc t="1" v="100564"/>
    </bk>
    <bk>
      <rc t="1" v="100565"/>
    </bk>
    <bk>
      <rc t="1" v="100566"/>
    </bk>
    <bk>
      <rc t="1" v="100567"/>
    </bk>
    <bk>
      <rc t="1" v="100568"/>
    </bk>
    <bk>
      <rc t="1" v="100569"/>
    </bk>
    <bk>
      <rc t="1" v="100570"/>
    </bk>
    <bk>
      <rc t="1" v="100571"/>
    </bk>
    <bk>
      <rc t="1" v="100572"/>
    </bk>
    <bk>
      <rc t="1" v="100573"/>
    </bk>
    <bk>
      <rc t="1" v="100574"/>
    </bk>
    <bk>
      <rc t="1" v="100575"/>
    </bk>
    <bk>
      <rc t="1" v="100576"/>
    </bk>
    <bk>
      <rc t="1" v="100577"/>
    </bk>
    <bk>
      <rc t="1" v="100578"/>
    </bk>
    <bk>
      <rc t="1" v="100579"/>
    </bk>
    <bk>
      <rc t="1" v="100580"/>
    </bk>
    <bk>
      <rc t="1" v="100581"/>
    </bk>
    <bk>
      <rc t="1" v="100582"/>
    </bk>
    <bk>
      <rc t="1" v="100583"/>
    </bk>
    <bk>
      <rc t="1" v="100584"/>
    </bk>
    <bk>
      <rc t="1" v="100585"/>
    </bk>
    <bk>
      <rc t="1" v="100586"/>
    </bk>
    <bk>
      <rc t="1" v="100587"/>
    </bk>
    <bk>
      <rc t="1" v="100588"/>
    </bk>
    <bk>
      <rc t="1" v="100589"/>
    </bk>
    <bk>
      <rc t="1" v="100590"/>
    </bk>
    <bk>
      <rc t="1" v="100591"/>
    </bk>
    <bk>
      <rc t="1" v="100592"/>
    </bk>
    <bk>
      <rc t="1" v="100593"/>
    </bk>
    <bk>
      <rc t="1" v="100594"/>
    </bk>
    <bk>
      <rc t="1" v="100595"/>
    </bk>
    <bk>
      <rc t="1" v="100596"/>
    </bk>
    <bk>
      <rc t="1" v="100597"/>
    </bk>
    <bk>
      <rc t="1" v="100598"/>
    </bk>
    <bk>
      <rc t="1" v="100599"/>
    </bk>
    <bk>
      <rc t="1" v="100600"/>
    </bk>
    <bk>
      <rc t="1" v="100601"/>
    </bk>
    <bk>
      <rc t="1" v="100602"/>
    </bk>
    <bk>
      <rc t="1" v="100603"/>
    </bk>
    <bk>
      <rc t="1" v="100604"/>
    </bk>
    <bk>
      <rc t="1" v="100605"/>
    </bk>
    <bk>
      <rc t="1" v="100606"/>
    </bk>
    <bk>
      <rc t="1" v="100607"/>
    </bk>
    <bk>
      <rc t="1" v="100608"/>
    </bk>
    <bk>
      <rc t="1" v="100609"/>
    </bk>
    <bk>
      <rc t="1" v="100610"/>
    </bk>
    <bk>
      <rc t="1" v="100611"/>
    </bk>
    <bk>
      <rc t="1" v="100612"/>
    </bk>
    <bk>
      <rc t="1" v="100613"/>
    </bk>
    <bk>
      <rc t="1" v="100614"/>
    </bk>
    <bk>
      <rc t="1" v="100615"/>
    </bk>
    <bk>
      <rc t="1" v="100616"/>
    </bk>
    <bk>
      <rc t="1" v="100617"/>
    </bk>
    <bk>
      <rc t="1" v="100618"/>
    </bk>
    <bk>
      <rc t="1" v="100619"/>
    </bk>
    <bk>
      <rc t="1" v="100620"/>
    </bk>
    <bk>
      <rc t="1" v="100621"/>
    </bk>
    <bk>
      <rc t="1" v="100622"/>
    </bk>
    <bk>
      <rc t="1" v="100623"/>
    </bk>
    <bk>
      <rc t="1" v="100624"/>
    </bk>
    <bk>
      <rc t="1" v="100625"/>
    </bk>
    <bk>
      <rc t="1" v="100626"/>
    </bk>
    <bk>
      <rc t="1" v="100627"/>
    </bk>
    <bk>
      <rc t="1" v="100628"/>
    </bk>
    <bk>
      <rc t="1" v="100629"/>
    </bk>
    <bk>
      <rc t="1" v="100630"/>
    </bk>
    <bk>
      <rc t="1" v="100631"/>
    </bk>
    <bk>
      <rc t="1" v="100632"/>
    </bk>
    <bk>
      <rc t="1" v="100633"/>
    </bk>
    <bk>
      <rc t="1" v="100634"/>
    </bk>
    <bk>
      <rc t="1" v="100635"/>
    </bk>
    <bk>
      <rc t="1" v="100636"/>
    </bk>
    <bk>
      <rc t="1" v="100637"/>
    </bk>
    <bk>
      <rc t="1" v="100638"/>
    </bk>
    <bk>
      <rc t="1" v="100639"/>
    </bk>
    <bk>
      <rc t="1" v="100640"/>
    </bk>
    <bk>
      <rc t="1" v="100641"/>
    </bk>
    <bk>
      <rc t="1" v="100642"/>
    </bk>
    <bk>
      <rc t="1" v="100643"/>
    </bk>
    <bk>
      <rc t="1" v="100644"/>
    </bk>
    <bk>
      <rc t="1" v="100645"/>
    </bk>
    <bk>
      <rc t="1" v="100646"/>
    </bk>
    <bk>
      <rc t="1" v="100647"/>
    </bk>
    <bk>
      <rc t="1" v="100648"/>
    </bk>
    <bk>
      <rc t="1" v="100649"/>
    </bk>
    <bk>
      <rc t="1" v="100650"/>
    </bk>
    <bk>
      <rc t="1" v="100651"/>
    </bk>
    <bk>
      <rc t="1" v="100652"/>
    </bk>
    <bk>
      <rc t="1" v="100653"/>
    </bk>
    <bk>
      <rc t="1" v="100654"/>
    </bk>
    <bk>
      <rc t="1" v="100655"/>
    </bk>
    <bk>
      <rc t="1" v="100656"/>
    </bk>
    <bk>
      <rc t="1" v="100657"/>
    </bk>
    <bk>
      <rc t="1" v="100658"/>
    </bk>
    <bk>
      <rc t="1" v="100659"/>
    </bk>
    <bk>
      <rc t="1" v="100660"/>
    </bk>
    <bk>
      <rc t="1" v="100661"/>
    </bk>
    <bk>
      <rc t="1" v="100662"/>
    </bk>
    <bk>
      <rc t="1" v="100663"/>
    </bk>
    <bk>
      <rc t="1" v="100664"/>
    </bk>
    <bk>
      <rc t="1" v="100665"/>
    </bk>
    <bk>
      <rc t="1" v="100666"/>
    </bk>
    <bk>
      <rc t="1" v="100667"/>
    </bk>
    <bk>
      <rc t="1" v="100668"/>
    </bk>
    <bk>
      <rc t="1" v="100669"/>
    </bk>
    <bk>
      <rc t="1" v="100670"/>
    </bk>
    <bk>
      <rc t="1" v="100671"/>
    </bk>
    <bk>
      <rc t="1" v="100672"/>
    </bk>
    <bk>
      <rc t="1" v="100673"/>
    </bk>
    <bk>
      <rc t="1" v="100674"/>
    </bk>
    <bk>
      <rc t="1" v="100675"/>
    </bk>
    <bk>
      <rc t="1" v="100676"/>
    </bk>
    <bk>
      <rc t="1" v="100677"/>
    </bk>
    <bk>
      <rc t="1" v="100678"/>
    </bk>
    <bk>
      <rc t="1" v="100679"/>
    </bk>
    <bk>
      <rc t="1" v="100680"/>
    </bk>
    <bk>
      <rc t="1" v="100681"/>
    </bk>
    <bk>
      <rc t="1" v="100682"/>
    </bk>
    <bk>
      <rc t="1" v="100683"/>
    </bk>
    <bk>
      <rc t="1" v="100684"/>
    </bk>
    <bk>
      <rc t="1" v="100685"/>
    </bk>
    <bk>
      <rc t="1" v="100686"/>
    </bk>
    <bk>
      <rc t="1" v="100687"/>
    </bk>
    <bk>
      <rc t="1" v="100688"/>
    </bk>
    <bk>
      <rc t="1" v="100689"/>
    </bk>
    <bk>
      <rc t="1" v="100690"/>
    </bk>
    <bk>
      <rc t="1" v="100691"/>
    </bk>
    <bk>
      <rc t="1" v="100692"/>
    </bk>
    <bk>
      <rc t="1" v="100693"/>
    </bk>
    <bk>
      <rc t="1" v="100694"/>
    </bk>
    <bk>
      <rc t="1" v="100695"/>
    </bk>
    <bk>
      <rc t="1" v="100696"/>
    </bk>
    <bk>
      <rc t="1" v="100697"/>
    </bk>
    <bk>
      <rc t="1" v="100698"/>
    </bk>
    <bk>
      <rc t="1" v="100699"/>
    </bk>
    <bk>
      <rc t="1" v="100700"/>
    </bk>
    <bk>
      <rc t="1" v="100701"/>
    </bk>
    <bk>
      <rc t="1" v="100702"/>
    </bk>
    <bk>
      <rc t="1" v="100703"/>
    </bk>
    <bk>
      <rc t="1" v="100704"/>
    </bk>
    <bk>
      <rc t="1" v="100705"/>
    </bk>
    <bk>
      <rc t="1" v="100706"/>
    </bk>
    <bk>
      <rc t="1" v="100707"/>
    </bk>
    <bk>
      <rc t="1" v="100708"/>
    </bk>
    <bk>
      <rc t="1" v="100709"/>
    </bk>
    <bk>
      <rc t="1" v="100710"/>
    </bk>
    <bk>
      <rc t="1" v="100711"/>
    </bk>
    <bk>
      <rc t="1" v="100712"/>
    </bk>
    <bk>
      <rc t="1" v="100713"/>
    </bk>
    <bk>
      <rc t="1" v="100714"/>
    </bk>
    <bk>
      <rc t="1" v="100715"/>
    </bk>
    <bk>
      <rc t="1" v="100716"/>
    </bk>
    <bk>
      <rc t="1" v="100717"/>
    </bk>
    <bk>
      <rc t="1" v="100718"/>
    </bk>
    <bk>
      <rc t="1" v="100719"/>
    </bk>
    <bk>
      <rc t="1" v="100720"/>
    </bk>
    <bk>
      <rc t="1" v="100721"/>
    </bk>
    <bk>
      <rc t="1" v="100722"/>
    </bk>
    <bk>
      <rc t="1" v="100723"/>
    </bk>
    <bk>
      <rc t="1" v="100724"/>
    </bk>
    <bk>
      <rc t="1" v="100725"/>
    </bk>
    <bk>
      <rc t="1" v="100726"/>
    </bk>
    <bk>
      <rc t="1" v="100727"/>
    </bk>
    <bk>
      <rc t="1" v="100728"/>
    </bk>
    <bk>
      <rc t="1" v="100729"/>
    </bk>
    <bk>
      <rc t="1" v="100730"/>
    </bk>
    <bk>
      <rc t="1" v="100731"/>
    </bk>
    <bk>
      <rc t="1" v="100732"/>
    </bk>
    <bk>
      <rc t="1" v="100733"/>
    </bk>
    <bk>
      <rc t="1" v="100734"/>
    </bk>
    <bk>
      <rc t="1" v="100735"/>
    </bk>
    <bk>
      <rc t="1" v="100736"/>
    </bk>
    <bk>
      <rc t="1" v="100737"/>
    </bk>
    <bk>
      <rc t="1" v="100738"/>
    </bk>
    <bk>
      <rc t="1" v="100739"/>
    </bk>
    <bk>
      <rc t="1" v="100740"/>
    </bk>
    <bk>
      <rc t="1" v="100741"/>
    </bk>
    <bk>
      <rc t="1" v="100742"/>
    </bk>
    <bk>
      <rc t="1" v="100743"/>
    </bk>
    <bk>
      <rc t="1" v="100744"/>
    </bk>
    <bk>
      <rc t="1" v="100745"/>
    </bk>
    <bk>
      <rc t="1" v="100746"/>
    </bk>
    <bk>
      <rc t="1" v="100747"/>
    </bk>
    <bk>
      <rc t="1" v="100748"/>
    </bk>
    <bk>
      <rc t="1" v="100749"/>
    </bk>
    <bk>
      <rc t="1" v="100750"/>
    </bk>
    <bk>
      <rc t="1" v="100751"/>
    </bk>
    <bk>
      <rc t="1" v="100752"/>
    </bk>
    <bk>
      <rc t="1" v="100753"/>
    </bk>
    <bk>
      <rc t="1" v="100754"/>
    </bk>
    <bk>
      <rc t="1" v="100755"/>
    </bk>
    <bk>
      <rc t="1" v="100756"/>
    </bk>
    <bk>
      <rc t="1" v="100757"/>
    </bk>
    <bk>
      <rc t="1" v="100758"/>
    </bk>
    <bk>
      <rc t="1" v="100759"/>
    </bk>
    <bk>
      <rc t="1" v="100760"/>
    </bk>
    <bk>
      <rc t="1" v="100761"/>
    </bk>
    <bk>
      <rc t="1" v="100762"/>
    </bk>
    <bk>
      <rc t="1" v="100763"/>
    </bk>
    <bk>
      <rc t="1" v="100764"/>
    </bk>
    <bk>
      <rc t="1" v="100765"/>
    </bk>
    <bk>
      <rc t="1" v="100766"/>
    </bk>
    <bk>
      <rc t="1" v="100767"/>
    </bk>
    <bk>
      <rc t="1" v="100768"/>
    </bk>
    <bk>
      <rc t="1" v="100769"/>
    </bk>
    <bk>
      <rc t="1" v="100770"/>
    </bk>
    <bk>
      <rc t="1" v="100771"/>
    </bk>
    <bk>
      <rc t="1" v="100772"/>
    </bk>
    <bk>
      <rc t="1" v="100773"/>
    </bk>
    <bk>
      <rc t="1" v="100774"/>
    </bk>
    <bk>
      <rc t="1" v="100775"/>
    </bk>
    <bk>
      <rc t="1" v="100776"/>
    </bk>
    <bk>
      <rc t="1" v="100777"/>
    </bk>
    <bk>
      <rc t="1" v="100778"/>
    </bk>
    <bk>
      <rc t="1" v="100779"/>
    </bk>
    <bk>
      <rc t="1" v="100780"/>
    </bk>
    <bk>
      <rc t="1" v="100781"/>
    </bk>
    <bk>
      <rc t="1" v="100782"/>
    </bk>
    <bk>
      <rc t="1" v="100783"/>
    </bk>
    <bk>
      <rc t="1" v="100784"/>
    </bk>
    <bk>
      <rc t="1" v="100785"/>
    </bk>
    <bk>
      <rc t="1" v="100786"/>
    </bk>
    <bk>
      <rc t="1" v="100787"/>
    </bk>
    <bk>
      <rc t="1" v="100788"/>
    </bk>
    <bk>
      <rc t="1" v="100789"/>
    </bk>
    <bk>
      <rc t="1" v="100790"/>
    </bk>
    <bk>
      <rc t="1" v="100791"/>
    </bk>
    <bk>
      <rc t="1" v="100792"/>
    </bk>
    <bk>
      <rc t="1" v="100793"/>
    </bk>
    <bk>
      <rc t="1" v="100794"/>
    </bk>
    <bk>
      <rc t="1" v="100795"/>
    </bk>
    <bk>
      <rc t="1" v="100796"/>
    </bk>
    <bk>
      <rc t="1" v="100797"/>
    </bk>
    <bk>
      <rc t="1" v="100798"/>
    </bk>
    <bk>
      <rc t="1" v="100799"/>
    </bk>
    <bk>
      <rc t="1" v="100800"/>
    </bk>
    <bk>
      <rc t="1" v="100801"/>
    </bk>
    <bk>
      <rc t="1" v="100802"/>
    </bk>
    <bk>
      <rc t="1" v="100803"/>
    </bk>
    <bk>
      <rc t="1" v="100804"/>
    </bk>
    <bk>
      <rc t="1" v="100805"/>
    </bk>
    <bk>
      <rc t="1" v="100806"/>
    </bk>
    <bk>
      <rc t="1" v="100807"/>
    </bk>
    <bk>
      <rc t="1" v="100808"/>
    </bk>
    <bk>
      <rc t="1" v="100809"/>
    </bk>
    <bk>
      <rc t="1" v="100810"/>
    </bk>
    <bk>
      <rc t="1" v="100811"/>
    </bk>
    <bk>
      <rc t="1" v="100812"/>
    </bk>
    <bk>
      <rc t="1" v="100813"/>
    </bk>
    <bk>
      <rc t="1" v="100814"/>
    </bk>
    <bk>
      <rc t="1" v="100815"/>
    </bk>
    <bk>
      <rc t="1" v="100816"/>
    </bk>
    <bk>
      <rc t="1" v="100817"/>
    </bk>
    <bk>
      <rc t="1" v="100818"/>
    </bk>
    <bk>
      <rc t="1" v="100819"/>
    </bk>
    <bk>
      <rc t="1" v="100820"/>
    </bk>
    <bk>
      <rc t="1" v="100821"/>
    </bk>
    <bk>
      <rc t="1" v="100822"/>
    </bk>
    <bk>
      <rc t="1" v="100823"/>
    </bk>
    <bk>
      <rc t="1" v="100824"/>
    </bk>
    <bk>
      <rc t="1" v="100825"/>
    </bk>
    <bk>
      <rc t="1" v="100826"/>
    </bk>
    <bk>
      <rc t="1" v="100827"/>
    </bk>
    <bk>
      <rc t="1" v="100828"/>
    </bk>
    <bk>
      <rc t="1" v="100829"/>
    </bk>
    <bk>
      <rc t="1" v="100830"/>
    </bk>
    <bk>
      <rc t="1" v="100831"/>
    </bk>
    <bk>
      <rc t="1" v="100832"/>
    </bk>
    <bk>
      <rc t="1" v="100833"/>
    </bk>
    <bk>
      <rc t="1" v="100834"/>
    </bk>
    <bk>
      <rc t="1" v="100835"/>
    </bk>
    <bk>
      <rc t="1" v="100836"/>
    </bk>
    <bk>
      <rc t="1" v="100837"/>
    </bk>
    <bk>
      <rc t="1" v="100838"/>
    </bk>
    <bk>
      <rc t="1" v="100839"/>
    </bk>
    <bk>
      <rc t="1" v="100840"/>
    </bk>
    <bk>
      <rc t="1" v="100841"/>
    </bk>
    <bk>
      <rc t="1" v="100842"/>
    </bk>
    <bk>
      <rc t="1" v="100843"/>
    </bk>
    <bk>
      <rc t="1" v="100844"/>
    </bk>
    <bk>
      <rc t="1" v="100845"/>
    </bk>
    <bk>
      <rc t="1" v="100846"/>
    </bk>
    <bk>
      <rc t="1" v="100847"/>
    </bk>
    <bk>
      <rc t="1" v="100848"/>
    </bk>
    <bk>
      <rc t="1" v="100849"/>
    </bk>
    <bk>
      <rc t="1" v="100850"/>
    </bk>
    <bk>
      <rc t="1" v="100851"/>
    </bk>
    <bk>
      <rc t="1" v="100852"/>
    </bk>
    <bk>
      <rc t="1" v="100853"/>
    </bk>
    <bk>
      <rc t="1" v="100854"/>
    </bk>
    <bk>
      <rc t="1" v="100855"/>
    </bk>
    <bk>
      <rc t="1" v="100856"/>
    </bk>
    <bk>
      <rc t="1" v="100857"/>
    </bk>
    <bk>
      <rc t="1" v="100858"/>
    </bk>
    <bk>
      <rc t="1" v="100859"/>
    </bk>
    <bk>
      <rc t="1" v="100860"/>
    </bk>
    <bk>
      <rc t="1" v="100861"/>
    </bk>
    <bk>
      <rc t="1" v="100862"/>
    </bk>
    <bk>
      <rc t="1" v="100863"/>
    </bk>
    <bk>
      <rc t="1" v="100864"/>
    </bk>
    <bk>
      <rc t="1" v="100865"/>
    </bk>
    <bk>
      <rc t="1" v="100866"/>
    </bk>
    <bk>
      <rc t="1" v="100867"/>
    </bk>
    <bk>
      <rc t="1" v="100868"/>
    </bk>
    <bk>
      <rc t="1" v="100869"/>
    </bk>
    <bk>
      <rc t="1" v="100870"/>
    </bk>
    <bk>
      <rc t="1" v="100871"/>
    </bk>
    <bk>
      <rc t="1" v="100872"/>
    </bk>
    <bk>
      <rc t="1" v="100873"/>
    </bk>
    <bk>
      <rc t="1" v="100874"/>
    </bk>
    <bk>
      <rc t="1" v="100875"/>
    </bk>
    <bk>
      <rc t="1" v="100876"/>
    </bk>
    <bk>
      <rc t="1" v="100877"/>
    </bk>
    <bk>
      <rc t="1" v="100878"/>
    </bk>
    <bk>
      <rc t="1" v="100879"/>
    </bk>
    <bk>
      <rc t="1" v="100880"/>
    </bk>
    <bk>
      <rc t="1" v="100881"/>
    </bk>
    <bk>
      <rc t="1" v="100882"/>
    </bk>
    <bk>
      <rc t="1" v="100883"/>
    </bk>
    <bk>
      <rc t="1" v="100884"/>
    </bk>
    <bk>
      <rc t="1" v="100885"/>
    </bk>
    <bk>
      <rc t="1" v="100886"/>
    </bk>
    <bk>
      <rc t="1" v="100887"/>
    </bk>
    <bk>
      <rc t="1" v="100888"/>
    </bk>
    <bk>
      <rc t="1" v="100889"/>
    </bk>
    <bk>
      <rc t="1" v="100890"/>
    </bk>
    <bk>
      <rc t="1" v="100891"/>
    </bk>
    <bk>
      <rc t="1" v="100892"/>
    </bk>
    <bk>
      <rc t="1" v="100893"/>
    </bk>
    <bk>
      <rc t="1" v="100894"/>
    </bk>
    <bk>
      <rc t="1" v="100895"/>
    </bk>
    <bk>
      <rc t="1" v="100896"/>
    </bk>
    <bk>
      <rc t="1" v="100897"/>
    </bk>
    <bk>
      <rc t="1" v="100898"/>
    </bk>
    <bk>
      <rc t="1" v="100899"/>
    </bk>
    <bk>
      <rc t="1" v="100900"/>
    </bk>
    <bk>
      <rc t="1" v="100901"/>
    </bk>
  </valueMetadata>
</metadata>
</file>

<file path=xl/sharedStrings.xml><?xml version="1.0" encoding="utf-8"?>
<sst xmlns="http://schemas.openxmlformats.org/spreadsheetml/2006/main" count="2061" uniqueCount="1009">
  <si>
    <t>LH0279</t>
  </si>
  <si>
    <t>LH0280</t>
  </si>
  <si>
    <t>LH0459</t>
  </si>
  <si>
    <t>Habinteg Housing Association Limited</t>
  </si>
  <si>
    <t>LH0495</t>
  </si>
  <si>
    <t>Croydon Churches Housing Association Limited</t>
  </si>
  <si>
    <t>LH0676</t>
  </si>
  <si>
    <t>LH0989</t>
  </si>
  <si>
    <t>Leeds Federated Housing Association Limited</t>
  </si>
  <si>
    <t>LH2162</t>
  </si>
  <si>
    <t>LH2429</t>
  </si>
  <si>
    <t>Salvation Army Housing Association</t>
  </si>
  <si>
    <t>LH3737</t>
  </si>
  <si>
    <t>Unity Housing Association Limited</t>
  </si>
  <si>
    <t>LH3887</t>
  </si>
  <si>
    <t>LH3902</t>
  </si>
  <si>
    <t>LH3926</t>
  </si>
  <si>
    <t>Yorkshire Housing Limited</t>
  </si>
  <si>
    <t>Southern Housing Group Limited</t>
  </si>
  <si>
    <t>LH4014</t>
  </si>
  <si>
    <t>Broadacres Housing Association Limited</t>
  </si>
  <si>
    <t>LH4026</t>
  </si>
  <si>
    <t>Rosebery Housing Association Limited</t>
  </si>
  <si>
    <t>LH4032</t>
  </si>
  <si>
    <t>LH4095</t>
  </si>
  <si>
    <t>LH4097</t>
  </si>
  <si>
    <t>LH4121</t>
  </si>
  <si>
    <t>LH4149</t>
  </si>
  <si>
    <t>LH4165</t>
  </si>
  <si>
    <t>LH4208</t>
  </si>
  <si>
    <t>LH4209</t>
  </si>
  <si>
    <t>Black Country Housing Group Limited</t>
  </si>
  <si>
    <t>Two Rivers Housing</t>
  </si>
  <si>
    <t>Total</t>
  </si>
  <si>
    <t>Sanctuary Housing Association</t>
  </si>
  <si>
    <t>Eden Housing Association Limited</t>
  </si>
  <si>
    <t>Paradigm Housing Group Limited</t>
  </si>
  <si>
    <t>L4485</t>
  </si>
  <si>
    <t>L4486</t>
  </si>
  <si>
    <t>L4495</t>
  </si>
  <si>
    <t>L4498</t>
  </si>
  <si>
    <t>L4499</t>
  </si>
  <si>
    <t>L4505</t>
  </si>
  <si>
    <t>L4507</t>
  </si>
  <si>
    <t>L4509</t>
  </si>
  <si>
    <t>West Kent Housing Association</t>
  </si>
  <si>
    <t>Selwood Housing Society Limited</t>
  </si>
  <si>
    <t>Worthing Homes Limited</t>
  </si>
  <si>
    <t>LH4454</t>
  </si>
  <si>
    <t>LH4220</t>
  </si>
  <si>
    <t>LH4249</t>
  </si>
  <si>
    <t>LH4253</t>
  </si>
  <si>
    <t>LH4266</t>
  </si>
  <si>
    <t>LH4339</t>
  </si>
  <si>
    <t>The Havebury Housing Partnership</t>
  </si>
  <si>
    <t>LH4343</t>
  </si>
  <si>
    <t>LH4353</t>
  </si>
  <si>
    <t>LH4401</t>
  </si>
  <si>
    <t>LH4402</t>
  </si>
  <si>
    <t>LH4403</t>
  </si>
  <si>
    <t>Teign Housing</t>
  </si>
  <si>
    <t>LH4412</t>
  </si>
  <si>
    <t>LH4415</t>
  </si>
  <si>
    <t>LH4428</t>
  </si>
  <si>
    <t>Cross Keys Homes Limited</t>
  </si>
  <si>
    <t>Turnover</t>
  </si>
  <si>
    <t>Cost of sales</t>
  </si>
  <si>
    <t>Other items</t>
  </si>
  <si>
    <t>Other current assets</t>
  </si>
  <si>
    <t>Other current liabilities</t>
  </si>
  <si>
    <t>LH0391</t>
  </si>
  <si>
    <t>L0028</t>
  </si>
  <si>
    <t>Orwell Housing Association Limited</t>
  </si>
  <si>
    <t>L0284</t>
  </si>
  <si>
    <t>Cotman Housing Association Limited</t>
  </si>
  <si>
    <t>L0702</t>
  </si>
  <si>
    <t>Bournville Village Trust</t>
  </si>
  <si>
    <t>L0715</t>
  </si>
  <si>
    <t>Derwent Housing Association Limited</t>
  </si>
  <si>
    <t>LH0269</t>
  </si>
  <si>
    <t>Brunelcare</t>
  </si>
  <si>
    <t>LH0704</t>
  </si>
  <si>
    <t>LH3827</t>
  </si>
  <si>
    <t>Total fixed assets</t>
  </si>
  <si>
    <t>Total current assets</t>
  </si>
  <si>
    <t>Orbit Group Limited</t>
  </si>
  <si>
    <t>L4389</t>
  </si>
  <si>
    <t>Walsall Housing Group Limited</t>
  </si>
  <si>
    <t>Merlin Housing Society Limited</t>
  </si>
  <si>
    <t>L4517</t>
  </si>
  <si>
    <t>L4520</t>
  </si>
  <si>
    <t>L4521</t>
  </si>
  <si>
    <t>L4528</t>
  </si>
  <si>
    <t>L4532</t>
  </si>
  <si>
    <t>L4497</t>
  </si>
  <si>
    <t>L4513</t>
  </si>
  <si>
    <t>LH1722</t>
  </si>
  <si>
    <t>Home Group Limited</t>
  </si>
  <si>
    <t>L4434</t>
  </si>
  <si>
    <t>L4435</t>
  </si>
  <si>
    <t>L4440</t>
  </si>
  <si>
    <t>Trafford Housing Trust Limited</t>
  </si>
  <si>
    <t>Moat Homes Limited</t>
  </si>
  <si>
    <t>L4455</t>
  </si>
  <si>
    <t>L4457</t>
  </si>
  <si>
    <t>Community Gateway Association Limited</t>
  </si>
  <si>
    <t>L4463</t>
  </si>
  <si>
    <t>Freebridge Community Housing Limited</t>
  </si>
  <si>
    <t>L4466</t>
  </si>
  <si>
    <t>Midland Heart Limited</t>
  </si>
  <si>
    <t>L4472</t>
  </si>
  <si>
    <t>L4473</t>
  </si>
  <si>
    <t>L4476</t>
  </si>
  <si>
    <t>A1855</t>
  </si>
  <si>
    <t>Railway Housing Association and Benefit Fund</t>
  </si>
  <si>
    <t>Durham Aged Mineworkers' Homes Association</t>
  </si>
  <si>
    <t>A4020</t>
  </si>
  <si>
    <t>H1528</t>
  </si>
  <si>
    <t>Central and Cecil Housing Trust</t>
  </si>
  <si>
    <t>L0006</t>
  </si>
  <si>
    <t>Newlon Housing Trust</t>
  </si>
  <si>
    <t>Peabody Trust</t>
  </si>
  <si>
    <t>L0018</t>
  </si>
  <si>
    <t>Hastoe Housing Association Limited</t>
  </si>
  <si>
    <t>L0026</t>
  </si>
  <si>
    <t>Broadland Housing Association Limited</t>
  </si>
  <si>
    <t>L0055</t>
  </si>
  <si>
    <t>L0061</t>
  </si>
  <si>
    <t>Pickering and Ferens Homes</t>
  </si>
  <si>
    <t>Great Places Housing Association</t>
  </si>
  <si>
    <t>L0042</t>
  </si>
  <si>
    <t>Mount Green Housing Association Limited</t>
  </si>
  <si>
    <t>L0718</t>
  </si>
  <si>
    <t>Origin Housing Limited</t>
  </si>
  <si>
    <t>Calico Homes Limited</t>
  </si>
  <si>
    <t>East End Homes Limited</t>
  </si>
  <si>
    <t>L4556</t>
  </si>
  <si>
    <t>L4628</t>
  </si>
  <si>
    <t>One Housing Group Limited</t>
  </si>
  <si>
    <t>A2Dominion Homes Limited</t>
  </si>
  <si>
    <t>L3758</t>
  </si>
  <si>
    <t>L3808</t>
  </si>
  <si>
    <t>Watford Community Housing Trust</t>
  </si>
  <si>
    <t>Thrive Homes Limited</t>
  </si>
  <si>
    <t>L4538</t>
  </si>
  <si>
    <t>L4543</t>
  </si>
  <si>
    <t>L4552</t>
  </si>
  <si>
    <t>The Riverside Group Limited</t>
  </si>
  <si>
    <t>LH3728</t>
  </si>
  <si>
    <t>Coastline Housing Limited</t>
  </si>
  <si>
    <t>Saffron Housing Trust Limited</t>
  </si>
  <si>
    <t>Places for People Homes Limited</t>
  </si>
  <si>
    <t>Connect Housing Association Limited</t>
  </si>
  <si>
    <t>Raven Housing Trust Limited</t>
  </si>
  <si>
    <t>L4447</t>
  </si>
  <si>
    <t>Hillside Housing Trust Limited</t>
  </si>
  <si>
    <t>L4456</t>
  </si>
  <si>
    <t>L4459</t>
  </si>
  <si>
    <t>Plumlife Homes Limited</t>
  </si>
  <si>
    <t>Octavia Housing</t>
  </si>
  <si>
    <t>Irwell Valley Housing Association Limited</t>
  </si>
  <si>
    <t>L0078</t>
  </si>
  <si>
    <t>South Yorkshire Housing Association Limited</t>
  </si>
  <si>
    <t>L0173</t>
  </si>
  <si>
    <t>L0247</t>
  </si>
  <si>
    <t>L0249</t>
  </si>
  <si>
    <t>Arcon Housing Association Limited</t>
  </si>
  <si>
    <t>L0266</t>
  </si>
  <si>
    <t>L0277</t>
  </si>
  <si>
    <t>Wandle Housing Association Limited</t>
  </si>
  <si>
    <t>L0386</t>
  </si>
  <si>
    <t>L0514</t>
  </si>
  <si>
    <t>Thames Valley Housing Association Limited</t>
  </si>
  <si>
    <t>L0517</t>
  </si>
  <si>
    <t>L0518</t>
  </si>
  <si>
    <t>Warrington Housing Association Limited</t>
  </si>
  <si>
    <t>L0659</t>
  </si>
  <si>
    <t>L0699</t>
  </si>
  <si>
    <t>L0717</t>
  </si>
  <si>
    <t>L0726</t>
  </si>
  <si>
    <t>Metropolitan Housing Trust Limited</t>
  </si>
  <si>
    <t>L0871</t>
  </si>
  <si>
    <t>L0877</t>
  </si>
  <si>
    <t>L0992</t>
  </si>
  <si>
    <t>The Cambridge Housing Society Limited</t>
  </si>
  <si>
    <t>L1001</t>
  </si>
  <si>
    <t>L1230</t>
  </si>
  <si>
    <t>L1231</t>
  </si>
  <si>
    <t>L1556</t>
  </si>
  <si>
    <t>L1668</t>
  </si>
  <si>
    <t>L2179</t>
  </si>
  <si>
    <t>L2194</t>
  </si>
  <si>
    <t>Muir Group Housing Association Limited</t>
  </si>
  <si>
    <t>L2285</t>
  </si>
  <si>
    <t>L3076</t>
  </si>
  <si>
    <t>L3535</t>
  </si>
  <si>
    <t>Estuary Housing Association Limited</t>
  </si>
  <si>
    <t>L3736</t>
  </si>
  <si>
    <t>Manningham Housing Association Limited</t>
  </si>
  <si>
    <t>Sovereign Housing Association Limited</t>
  </si>
  <si>
    <t>L4060</t>
  </si>
  <si>
    <t>L4118</t>
  </si>
  <si>
    <t>L4123</t>
  </si>
  <si>
    <t>L4130</t>
  </si>
  <si>
    <t>Soha Housing Limited</t>
  </si>
  <si>
    <t>L4140</t>
  </si>
  <si>
    <t>L4160</t>
  </si>
  <si>
    <t>L4170</t>
  </si>
  <si>
    <t>L4204</t>
  </si>
  <si>
    <t>Frontis Homes Limited</t>
  </si>
  <si>
    <t>L4219</t>
  </si>
  <si>
    <t>L4223</t>
  </si>
  <si>
    <t>Hyde Southbank Homes Limited</t>
  </si>
  <si>
    <t>L4229</t>
  </si>
  <si>
    <t>Acis Group Limited</t>
  </si>
  <si>
    <t>L4230</t>
  </si>
  <si>
    <t>L4238</t>
  </si>
  <si>
    <t>Aspire Housing Limited</t>
  </si>
  <si>
    <t>L4251</t>
  </si>
  <si>
    <t>L4254</t>
  </si>
  <si>
    <t>L4260</t>
  </si>
  <si>
    <t>L4279</t>
  </si>
  <si>
    <t>Richmond Housing Partnership Limited</t>
  </si>
  <si>
    <t>L4299</t>
  </si>
  <si>
    <t>L4303</t>
  </si>
  <si>
    <t>Martlet Homes Limited</t>
  </si>
  <si>
    <t>L4311</t>
  </si>
  <si>
    <t>Trent &amp; Dove Housing Limited</t>
  </si>
  <si>
    <t>L4312</t>
  </si>
  <si>
    <t>Cottsway Housing Association Limited</t>
  </si>
  <si>
    <t>L0457</t>
  </si>
  <si>
    <t>L0689</t>
  </si>
  <si>
    <t>The Swaythling Housing Society Limited</t>
  </si>
  <si>
    <t>L0979</t>
  </si>
  <si>
    <t>Trident Housing Association Limited</t>
  </si>
  <si>
    <t>L1538</t>
  </si>
  <si>
    <t>Hexagon Housing Association Limited</t>
  </si>
  <si>
    <t>L1700</t>
  </si>
  <si>
    <t>L4073</t>
  </si>
  <si>
    <t>Rooftop Housing Group Limited</t>
  </si>
  <si>
    <t>London &amp; Quadrant Housing Trust</t>
  </si>
  <si>
    <t>LH0171</t>
  </si>
  <si>
    <t>LH4050</t>
  </si>
  <si>
    <t>LH4138</t>
  </si>
  <si>
    <t>LH4248</t>
  </si>
  <si>
    <t>Ocean Housing Limited</t>
  </si>
  <si>
    <t>LH4264</t>
  </si>
  <si>
    <t>A2Dominion Housing Group Limited</t>
  </si>
  <si>
    <t>One Vision Housing Limited</t>
  </si>
  <si>
    <t>A2Dominion South Limited</t>
  </si>
  <si>
    <t>Incommunities Limited</t>
  </si>
  <si>
    <t>SL3119</t>
  </si>
  <si>
    <t>Notting Hill Home Ownership Limited</t>
  </si>
  <si>
    <t>SL3224</t>
  </si>
  <si>
    <t>L4331</t>
  </si>
  <si>
    <t>Chelmer Housing Partnership Limited</t>
  </si>
  <si>
    <t>L4334</t>
  </si>
  <si>
    <t>L4341</t>
  </si>
  <si>
    <t>Weaver Vale Housing Trust Limited</t>
  </si>
  <si>
    <t>L4361</t>
  </si>
  <si>
    <t>Cobalt Housing Limited</t>
  </si>
  <si>
    <t>L4370</t>
  </si>
  <si>
    <t>L4372</t>
  </si>
  <si>
    <t>L4383</t>
  </si>
  <si>
    <t>WATMOS Community Homes</t>
  </si>
  <si>
    <t>L4385</t>
  </si>
  <si>
    <t>L4441</t>
  </si>
  <si>
    <t>Wakefield And District Housing Limited</t>
  </si>
  <si>
    <t>LH0013</t>
  </si>
  <si>
    <t>LH0032</t>
  </si>
  <si>
    <t>Hyde Housing Association Limited</t>
  </si>
  <si>
    <t>LH0050</t>
  </si>
  <si>
    <t>Shepherds Bush Housing Association Limited</t>
  </si>
  <si>
    <t>LH0084</t>
  </si>
  <si>
    <t>LH0131</t>
  </si>
  <si>
    <t>LH0155</t>
  </si>
  <si>
    <t>Bournemouth Churches Housing Association Limited</t>
  </si>
  <si>
    <t>LH0250</t>
  </si>
  <si>
    <t>Aster Communities</t>
  </si>
  <si>
    <t>4691</t>
  </si>
  <si>
    <t>B3 Living Limited</t>
  </si>
  <si>
    <t>4568</t>
  </si>
  <si>
    <t>Bromford Housing Association Limited</t>
  </si>
  <si>
    <t>Bromsgrove District Housing Trust Limited</t>
  </si>
  <si>
    <t>Catalyst Housing Limited</t>
  </si>
  <si>
    <t>First Choice Homes Oldham Limited</t>
  </si>
  <si>
    <t>4582</t>
  </si>
  <si>
    <t>Flagship Housing Group Limited</t>
  </si>
  <si>
    <t>4651</t>
  </si>
  <si>
    <t>Futures Homescape Limited</t>
  </si>
  <si>
    <t>Guinness Care and Support Limited</t>
  </si>
  <si>
    <t>Hundred Houses Society Limited</t>
  </si>
  <si>
    <t>Inquilab Housing Association Limited</t>
  </si>
  <si>
    <t>'Johnnie' Johnson Housing Trust Limited</t>
  </si>
  <si>
    <t>Nottingham Community Housing Association Limited</t>
  </si>
  <si>
    <t>Paradigm Homes Charitable Housing Association Limited</t>
  </si>
  <si>
    <t>Phoenix Community Housing Association (Bellingham and Downham) Limited</t>
  </si>
  <si>
    <t>Red Kite Community Housing Limited</t>
  </si>
  <si>
    <t>4682</t>
  </si>
  <si>
    <t>Regenda Limited</t>
  </si>
  <si>
    <t>4653</t>
  </si>
  <si>
    <t>Synergy Housing Limited</t>
  </si>
  <si>
    <t>4680</t>
  </si>
  <si>
    <t>Tuntum Housing Association Limited</t>
  </si>
  <si>
    <t>Reserves</t>
  </si>
  <si>
    <t>Advance Housing and Support Limited</t>
  </si>
  <si>
    <t>Livin Housing Limited</t>
  </si>
  <si>
    <t>South Liverpool Homes Limited</t>
  </si>
  <si>
    <t>The Abbeyfield Society</t>
  </si>
  <si>
    <t>H1046</t>
  </si>
  <si>
    <t>Arches Housing Limited</t>
  </si>
  <si>
    <t>LH0884</t>
  </si>
  <si>
    <t>Curo Places Limited</t>
  </si>
  <si>
    <t>English Rural Housing Association Limited</t>
  </si>
  <si>
    <t>L4004</t>
  </si>
  <si>
    <t>South Lakes Housing</t>
  </si>
  <si>
    <t>The Guinness Partnership Limited</t>
  </si>
  <si>
    <t>4607</t>
  </si>
  <si>
    <t>4686</t>
  </si>
  <si>
    <t>4729</t>
  </si>
  <si>
    <t>Other fixed assets</t>
  </si>
  <si>
    <t>bpha Limited</t>
  </si>
  <si>
    <t>Rochdale Boroughwide Housing Limited</t>
  </si>
  <si>
    <t>St Mungo Community Housing Association</t>
  </si>
  <si>
    <t>Rooftop Housing Association Limited</t>
  </si>
  <si>
    <t>4775</t>
  </si>
  <si>
    <t>L2441</t>
  </si>
  <si>
    <t>Guinness Housing Association Limited</t>
  </si>
  <si>
    <t>Hightown Housing Association Limited</t>
  </si>
  <si>
    <t>4804</t>
  </si>
  <si>
    <t>Redwing Living Limited</t>
  </si>
  <si>
    <t>Stonewater (2) Limited</t>
  </si>
  <si>
    <t>Stonewater Limited</t>
  </si>
  <si>
    <t>The Pioneer Housing and Community Group Limited</t>
  </si>
  <si>
    <t>GL4435</t>
  </si>
  <si>
    <t>GL4240</t>
  </si>
  <si>
    <t>Accent Group Limited</t>
  </si>
  <si>
    <t>GL4511</t>
  </si>
  <si>
    <t>Accent Housing Limited</t>
  </si>
  <si>
    <t>GL4229</t>
  </si>
  <si>
    <t>GLH4345</t>
  </si>
  <si>
    <t>GLH4087</t>
  </si>
  <si>
    <t>GLH4095</t>
  </si>
  <si>
    <t>Arawak Walton Housing Association Limited</t>
  </si>
  <si>
    <t>L3713</t>
  </si>
  <si>
    <t>Aster Group Limited</t>
  </si>
  <si>
    <t>GL4393</t>
  </si>
  <si>
    <t>GL1668</t>
  </si>
  <si>
    <t>GLH0155</t>
  </si>
  <si>
    <t>GL0702</t>
  </si>
  <si>
    <t>GLH3887</t>
  </si>
  <si>
    <t>GL4513</t>
  </si>
  <si>
    <t>GLH4014</t>
  </si>
  <si>
    <t>GL0026</t>
  </si>
  <si>
    <t>4819</t>
  </si>
  <si>
    <t>Bromford Housing Group Limited</t>
  </si>
  <si>
    <t>GL4449</t>
  </si>
  <si>
    <t>GL0699</t>
  </si>
  <si>
    <t>GL4331</t>
  </si>
  <si>
    <t>GLH4165</t>
  </si>
  <si>
    <t>GL4312</t>
  </si>
  <si>
    <t>GLH4428</t>
  </si>
  <si>
    <t>Curo Group (Albion) Limited</t>
  </si>
  <si>
    <t>GLH4336</t>
  </si>
  <si>
    <t>GL4434</t>
  </si>
  <si>
    <t>GL4530</t>
  </si>
  <si>
    <t>GL4140</t>
  </si>
  <si>
    <t>Empowering People Inspiring Communities Limited</t>
  </si>
  <si>
    <t>L4167</t>
  </si>
  <si>
    <t>GL3535</t>
  </si>
  <si>
    <t>G4651</t>
  </si>
  <si>
    <t>G4789</t>
  </si>
  <si>
    <t>Futures Homeway Limited</t>
  </si>
  <si>
    <t>Futures Housing Group Limited</t>
  </si>
  <si>
    <t>GL4502</t>
  </si>
  <si>
    <t>GL0517</t>
  </si>
  <si>
    <t>Gentoo Group Limited</t>
  </si>
  <si>
    <t>GL4313</t>
  </si>
  <si>
    <t>Gloucester City Homes Limited</t>
  </si>
  <si>
    <t>4584</t>
  </si>
  <si>
    <t>4803</t>
  </si>
  <si>
    <t>GLH4402</t>
  </si>
  <si>
    <t>Great Places Housing Group Limited</t>
  </si>
  <si>
    <t>GL4465</t>
  </si>
  <si>
    <t>GL4456</t>
  </si>
  <si>
    <t>GL0018</t>
  </si>
  <si>
    <t>GL1538</t>
  </si>
  <si>
    <t>GL3076</t>
  </si>
  <si>
    <t>GL0055</t>
  </si>
  <si>
    <t>GL4073</t>
  </si>
  <si>
    <t>GLH0032</t>
  </si>
  <si>
    <t>GL0061</t>
  </si>
  <si>
    <t>GL1231</t>
  </si>
  <si>
    <t>GLH4343</t>
  </si>
  <si>
    <t>GLH0989</t>
  </si>
  <si>
    <t>GL4517</t>
  </si>
  <si>
    <t>Longhurst Group Limited</t>
  </si>
  <si>
    <t>GL4277</t>
  </si>
  <si>
    <t>Look Ahead Care and Support Limited</t>
  </si>
  <si>
    <t>GLH0013</t>
  </si>
  <si>
    <t>GL3736</t>
  </si>
  <si>
    <t>GL4466</t>
  </si>
  <si>
    <t>GL0386</t>
  </si>
  <si>
    <t>GL2194</t>
  </si>
  <si>
    <t>L3833</t>
  </si>
  <si>
    <t>GL0006</t>
  </si>
  <si>
    <t>GLH4249</t>
  </si>
  <si>
    <t>GL4370</t>
  </si>
  <si>
    <t>G4817</t>
  </si>
  <si>
    <t>4817</t>
  </si>
  <si>
    <t>NSAH (Alliance Homes) Limited</t>
  </si>
  <si>
    <t>GL4459</t>
  </si>
  <si>
    <t>Ocean Housing Group Limited</t>
  </si>
  <si>
    <t>GL4422</t>
  </si>
  <si>
    <t>GL0717</t>
  </si>
  <si>
    <t>One Manchester Limited</t>
  </si>
  <si>
    <t>G4808</t>
  </si>
  <si>
    <t>Ongo Homes Limited</t>
  </si>
  <si>
    <t>GL4486</t>
  </si>
  <si>
    <t>GL4123</t>
  </si>
  <si>
    <t>GL0871</t>
  </si>
  <si>
    <t>GL0028</t>
  </si>
  <si>
    <t>GL4215</t>
  </si>
  <si>
    <t>GL4505</t>
  </si>
  <si>
    <t>Places for People Group Limited</t>
  </si>
  <si>
    <t>GL4236</t>
  </si>
  <si>
    <t>Places for People Living+ Limited</t>
  </si>
  <si>
    <t>GL4543</t>
  </si>
  <si>
    <t>GL4170</t>
  </si>
  <si>
    <t>Progress Housing Group Limited</t>
  </si>
  <si>
    <t>GLH4189</t>
  </si>
  <si>
    <t>GL4172</t>
  </si>
  <si>
    <t>GL4334</t>
  </si>
  <si>
    <t>G4653</t>
  </si>
  <si>
    <t>GL4279</t>
  </si>
  <si>
    <t>G4607</t>
  </si>
  <si>
    <t>GL4404</t>
  </si>
  <si>
    <t>GLH4412</t>
  </si>
  <si>
    <t>Salix Homes Limited</t>
  </si>
  <si>
    <t>4609</t>
  </si>
  <si>
    <t>Sanctuary Affordable Housing Limited</t>
  </si>
  <si>
    <t>4684</t>
  </si>
  <si>
    <t>GL0247</t>
  </si>
  <si>
    <t>GL4299</t>
  </si>
  <si>
    <t>GLH4097</t>
  </si>
  <si>
    <t>GL4130</t>
  </si>
  <si>
    <t>GL4230</t>
  </si>
  <si>
    <t>GL0078</t>
  </si>
  <si>
    <t>GL4628</t>
  </si>
  <si>
    <t>Southway Housing Trust (Manchester) Limited</t>
  </si>
  <si>
    <t>GLH0279</t>
  </si>
  <si>
    <t>GLH2162</t>
  </si>
  <si>
    <t>GL1556</t>
  </si>
  <si>
    <t>G4649</t>
  </si>
  <si>
    <t>GL0514</t>
  </si>
  <si>
    <t>GH1046</t>
  </si>
  <si>
    <t>GL0992</t>
  </si>
  <si>
    <t>The Community Housing Group Limited</t>
  </si>
  <si>
    <t>G4729</t>
  </si>
  <si>
    <t>The Housing Plus Group Limited</t>
  </si>
  <si>
    <t>GL4491</t>
  </si>
  <si>
    <t>GL4118</t>
  </si>
  <si>
    <t>GL4552</t>
  </si>
  <si>
    <t>The Wrekin Housing Group Limited</t>
  </si>
  <si>
    <t>GL4522</t>
  </si>
  <si>
    <t>GL4520</t>
  </si>
  <si>
    <t>Together Housing Association Limited</t>
  </si>
  <si>
    <t>Together Housing Group Limited</t>
  </si>
  <si>
    <t>GL4464</t>
  </si>
  <si>
    <t>Torus62 Limited</t>
  </si>
  <si>
    <t>GL4260</t>
  </si>
  <si>
    <t>GL4311</t>
  </si>
  <si>
    <t>GL0979</t>
  </si>
  <si>
    <t>GL3808</t>
  </si>
  <si>
    <t>GL4385</t>
  </si>
  <si>
    <t>GLH3737</t>
  </si>
  <si>
    <t>GL4441</t>
  </si>
  <si>
    <t>GL4389</t>
  </si>
  <si>
    <t>GL0277</t>
  </si>
  <si>
    <t>GL4495</t>
  </si>
  <si>
    <t>GL4383</t>
  </si>
  <si>
    <t>GL4341</t>
  </si>
  <si>
    <t>GLH3827</t>
  </si>
  <si>
    <t>Wythenshawe Community Housing Group Limited</t>
  </si>
  <si>
    <t>GL4521</t>
  </si>
  <si>
    <t>Your Housing Group Limited</t>
  </si>
  <si>
    <t>GL4203</t>
  </si>
  <si>
    <t>Entity</t>
  </si>
  <si>
    <t>Unrealised surplus /(deficit) on revaluation of housing properties</t>
  </si>
  <si>
    <t>Actuarial (loss) / gain in respect of pension schemes</t>
  </si>
  <si>
    <t>Change in fair value of hedged instruments</t>
  </si>
  <si>
    <t>Total comprehensive income for the period</t>
  </si>
  <si>
    <t>Deferred capital grant: due within one year</t>
  </si>
  <si>
    <t>Pension provision</t>
  </si>
  <si>
    <t>Inclusion Housing Community Interest Company</t>
  </si>
  <si>
    <t>4662</t>
  </si>
  <si>
    <t>G4837</t>
  </si>
  <si>
    <t>Sustain (UK) Ltd</t>
  </si>
  <si>
    <t>4687</t>
  </si>
  <si>
    <t>Stonewater (5) Limited</t>
  </si>
  <si>
    <t>4717</t>
  </si>
  <si>
    <t>Reside Housing Association Limited</t>
  </si>
  <si>
    <t>4745</t>
  </si>
  <si>
    <t>EMH Housing and Regeneration Limited</t>
  </si>
  <si>
    <t>Network Homes Limited</t>
  </si>
  <si>
    <t>4825</t>
  </si>
  <si>
    <t>Westward Housing Group Limited</t>
  </si>
  <si>
    <t>4826</t>
  </si>
  <si>
    <t>4837</t>
  </si>
  <si>
    <t>Magna Housing Limited</t>
  </si>
  <si>
    <t>4844</t>
  </si>
  <si>
    <t>G4568</t>
  </si>
  <si>
    <t>G4609</t>
  </si>
  <si>
    <t>Onward Homes Limited</t>
  </si>
  <si>
    <t>G4825</t>
  </si>
  <si>
    <t>G4826</t>
  </si>
  <si>
    <t>GL4238</t>
  </si>
  <si>
    <t>Grand Union Housing Group Limited</t>
  </si>
  <si>
    <t>Thirteen Housing Group Limited</t>
  </si>
  <si>
    <t>Clarion Housing Group Limited</t>
  </si>
  <si>
    <t>Golding Homes Limited</t>
  </si>
  <si>
    <t>L4313</t>
  </si>
  <si>
    <t>Other remeasurements</t>
  </si>
  <si>
    <t>GL0718</t>
  </si>
  <si>
    <t>GLH4401</t>
  </si>
  <si>
    <t>Other Current Assets</t>
  </si>
  <si>
    <t>GL4455</t>
  </si>
  <si>
    <t>4868</t>
  </si>
  <si>
    <t>Bernicia Group</t>
  </si>
  <si>
    <t>G4868</t>
  </si>
  <si>
    <t>Bolton at Home Limited</t>
  </si>
  <si>
    <t>G4858</t>
  </si>
  <si>
    <t>Castles &amp; Coasts Housing Association Limited</t>
  </si>
  <si>
    <t>4858</t>
  </si>
  <si>
    <t>Christian Action (Enfield) Housing Association Limited</t>
  </si>
  <si>
    <t>4865</t>
  </si>
  <si>
    <t>Clarion Housing Association Limited</t>
  </si>
  <si>
    <t>G4582</t>
  </si>
  <si>
    <t>LH4184</t>
  </si>
  <si>
    <t>Framework Housing Association</t>
  </si>
  <si>
    <t>Gateway Housing Association Limited</t>
  </si>
  <si>
    <t>Islington and Shoreditch Housing Association Limited</t>
  </si>
  <si>
    <t>Jigsaw Homes Group Limited</t>
  </si>
  <si>
    <t>4846</t>
  </si>
  <si>
    <t>Karbon Homes Limited</t>
  </si>
  <si>
    <t>G4846</t>
  </si>
  <si>
    <t>Leeds and Yorkshire Housing Association Limited</t>
  </si>
  <si>
    <t>4873</t>
  </si>
  <si>
    <t>G4873</t>
  </si>
  <si>
    <t>4857</t>
  </si>
  <si>
    <t>Mosscare St. Vincent's Housing Group Limited</t>
  </si>
  <si>
    <t>G4857</t>
  </si>
  <si>
    <t>Nehemiah United Churches Housing Association Limited</t>
  </si>
  <si>
    <t>4851</t>
  </si>
  <si>
    <t>Optivo</t>
  </si>
  <si>
    <t>G4851</t>
  </si>
  <si>
    <t>G4849</t>
  </si>
  <si>
    <t>Paragon Asra Housing Limited</t>
  </si>
  <si>
    <t>4849</t>
  </si>
  <si>
    <t>4878</t>
  </si>
  <si>
    <t>G4878</t>
  </si>
  <si>
    <t>GL1001</t>
  </si>
  <si>
    <t>GL4556</t>
  </si>
  <si>
    <t>Plus Dane Housing Limited</t>
  </si>
  <si>
    <t>Plymouth Community Homes Limited</t>
  </si>
  <si>
    <t>Poplar Housing And Regeneration Community Association Limited</t>
  </si>
  <si>
    <t>Progress Housing Association Limited</t>
  </si>
  <si>
    <t>G4682</t>
  </si>
  <si>
    <t>Silva Homes Limited</t>
  </si>
  <si>
    <t>G4686</t>
  </si>
  <si>
    <t>GL4507</t>
  </si>
  <si>
    <t>GLH4403</t>
  </si>
  <si>
    <t>GLH4264</t>
  </si>
  <si>
    <t>The Industrial Dwellings Society (1885) Limited</t>
  </si>
  <si>
    <t>L4522</t>
  </si>
  <si>
    <t>GL3758</t>
  </si>
  <si>
    <t>4850</t>
  </si>
  <si>
    <t>Vivid Housing Limited</t>
  </si>
  <si>
    <t>G4850</t>
  </si>
  <si>
    <t>Your Housing Limited</t>
  </si>
  <si>
    <t>Gain on business combination</t>
  </si>
  <si>
    <t>GLH0704</t>
  </si>
  <si>
    <t>LiveWest Homes Limited</t>
  </si>
  <si>
    <t>Beyond Housing Limited</t>
  </si>
  <si>
    <t>Onward Group Limited</t>
  </si>
  <si>
    <t>Settle Group</t>
  </si>
  <si>
    <t>Platform Housing Group Limited</t>
  </si>
  <si>
    <t>Anchor Hanover Group</t>
  </si>
  <si>
    <t>Chorus Homes Limited</t>
  </si>
  <si>
    <t>GLH0495</t>
  </si>
  <si>
    <t>East Midlands Housing Group Limited</t>
  </si>
  <si>
    <t>GL4004</t>
  </si>
  <si>
    <t>ForHousing Limited</t>
  </si>
  <si>
    <t>5060</t>
  </si>
  <si>
    <t>G5060</t>
  </si>
  <si>
    <t>Greatwell Homes Limited</t>
  </si>
  <si>
    <t>Halton Housing</t>
  </si>
  <si>
    <t>4668</t>
  </si>
  <si>
    <t>Heylo Housing Registered Provider Limited</t>
  </si>
  <si>
    <t>Honeycomb Group Limited</t>
  </si>
  <si>
    <t>Housing 21</t>
  </si>
  <si>
    <t>4877</t>
  </si>
  <si>
    <t>Lincolnshire Housing Partnership Limited</t>
  </si>
  <si>
    <t>G4877</t>
  </si>
  <si>
    <t>Magenta Living</t>
  </si>
  <si>
    <t>North Devon Homes</t>
  </si>
  <si>
    <t>4880</t>
  </si>
  <si>
    <t>Notting Hill Genesis</t>
  </si>
  <si>
    <t>G4880</t>
  </si>
  <si>
    <t>GLH4339</t>
  </si>
  <si>
    <t>GLH4220</t>
  </si>
  <si>
    <t>5065</t>
  </si>
  <si>
    <t>G5065</t>
  </si>
  <si>
    <t>Town and Country Housing</t>
  </si>
  <si>
    <t>GLH4078</t>
  </si>
  <si>
    <t>4808</t>
  </si>
  <si>
    <t>L4277</t>
  </si>
  <si>
    <t>Abri Group Limited</t>
  </si>
  <si>
    <t>Believe Housing Limited</t>
  </si>
  <si>
    <t>5071</t>
  </si>
  <si>
    <t>GL4472</t>
  </si>
  <si>
    <t>Cheshire Peaks &amp; Plains Housing Trust Limited</t>
  </si>
  <si>
    <t>Citizen Housing Group Limited</t>
  </si>
  <si>
    <t>G5075</t>
  </si>
  <si>
    <t>5075</t>
  </si>
  <si>
    <t>GL4457</t>
  </si>
  <si>
    <t>Eastlight Community Homes Limited</t>
  </si>
  <si>
    <t>First Garden Cities Homes Limited</t>
  </si>
  <si>
    <t>5090</t>
  </si>
  <si>
    <t>G5090</t>
  </si>
  <si>
    <t>G4584</t>
  </si>
  <si>
    <t>Housing Solutions</t>
  </si>
  <si>
    <t>Jigsaw Homes Midlands</t>
  </si>
  <si>
    <t>Livv Housing Group</t>
  </si>
  <si>
    <t>Local Space</t>
  </si>
  <si>
    <t>Platform Housing Limited</t>
  </si>
  <si>
    <t>5084</t>
  </si>
  <si>
    <t>Sage Housing Limited</t>
  </si>
  <si>
    <t>4636</t>
  </si>
  <si>
    <t>Saxon Weald</t>
  </si>
  <si>
    <t>GL4473</t>
  </si>
  <si>
    <t>Tower Hamlets Community Housing</t>
  </si>
  <si>
    <t>North Star Housing Group</t>
  </si>
  <si>
    <t>Jigsaw Homes Tameside</t>
  </si>
  <si>
    <t>YMCA St Paul's Group</t>
  </si>
  <si>
    <t>SOCI</t>
  </si>
  <si>
    <t>Operating expenditure</t>
  </si>
  <si>
    <t>Operating surplus/(deficit) including fixed asset disposals</t>
  </si>
  <si>
    <t>Interest receivable</t>
  </si>
  <si>
    <t>Movement in valuation of housing properties</t>
  </si>
  <si>
    <t>Taxation</t>
  </si>
  <si>
    <t>SHL I&amp;E</t>
  </si>
  <si>
    <t>Rents</t>
  </si>
  <si>
    <t>Service charge income</t>
  </si>
  <si>
    <t>Net rental income</t>
  </si>
  <si>
    <t>Other grants</t>
  </si>
  <si>
    <t>Other SHL income</t>
  </si>
  <si>
    <t>Turnover from SHL</t>
  </si>
  <si>
    <t>Management</t>
  </si>
  <si>
    <t>Service charge costs</t>
  </si>
  <si>
    <t>Routine maintenance</t>
  </si>
  <si>
    <t>Planned maintenance</t>
  </si>
  <si>
    <t>Major repairs expenditure</t>
  </si>
  <si>
    <t>Bad debts</t>
  </si>
  <si>
    <t>Lease costs</t>
  </si>
  <si>
    <t>Depreciation of housing properties</t>
  </si>
  <si>
    <t>Impairment of housing properties</t>
  </si>
  <si>
    <t>Other costs</t>
  </si>
  <si>
    <t>Expenditure on SHL</t>
  </si>
  <si>
    <t>SOFP</t>
  </si>
  <si>
    <t>Housing properties at cost</t>
  </si>
  <si>
    <t>Housing properties at valuation</t>
  </si>
  <si>
    <t>Other tangible fixed assets</t>
  </si>
  <si>
    <t>HomeBuy loans receivable</t>
  </si>
  <si>
    <t>Investment properties</t>
  </si>
  <si>
    <t>Investment in associates</t>
  </si>
  <si>
    <t>Investment in subsidiaries</t>
  </si>
  <si>
    <t>Other investments</t>
  </si>
  <si>
    <t>Properties held for sale</t>
  </si>
  <si>
    <t>Bank overdrafts</t>
  </si>
  <si>
    <t>Deferred capital grant (short term)</t>
  </si>
  <si>
    <t>Other creditors due within 1 year</t>
  </si>
  <si>
    <t>Total creditors due within 1 year</t>
  </si>
  <si>
    <t>Total assets less current liabilities</t>
  </si>
  <si>
    <t>Amounts owed to group undertakings</t>
  </si>
  <si>
    <t>Finance lease obligations</t>
  </si>
  <si>
    <t>Deferred capital grant (long term)</t>
  </si>
  <si>
    <t>HomeBuy grant deferred income</t>
  </si>
  <si>
    <t>Other long term creditors</t>
  </si>
  <si>
    <t>Total creditors due after 1 year</t>
  </si>
  <si>
    <t>Other provisions</t>
  </si>
  <si>
    <t>Total net assets</t>
  </si>
  <si>
    <t>Revaluation reserve</t>
  </si>
  <si>
    <t>Restricted reserve</t>
  </si>
  <si>
    <t>Other reserves</t>
  </si>
  <si>
    <t>Total reserves</t>
  </si>
  <si>
    <t>I&amp;E Other</t>
  </si>
  <si>
    <t>Rent Collection</t>
  </si>
  <si>
    <t>Gross arrears Current</t>
  </si>
  <si>
    <t>Gross arrears Former</t>
  </si>
  <si>
    <t>Fixed Assets - Housing Properties</t>
  </si>
  <si>
    <t>Properties held at cost (opening)</t>
  </si>
  <si>
    <t>Properties held at valuation (opening)</t>
  </si>
  <si>
    <t>Total properties held at start of period</t>
  </si>
  <si>
    <t>Additions: New properties</t>
  </si>
  <si>
    <t>Schemes completed</t>
  </si>
  <si>
    <t>Disposals</t>
  </si>
  <si>
    <t>Other transfers and reclassifications</t>
  </si>
  <si>
    <t>Revaluation and Other</t>
  </si>
  <si>
    <t>Total properties held at end of period</t>
  </si>
  <si>
    <t>Depreciation charged in period</t>
  </si>
  <si>
    <t>Impairment charged in period</t>
  </si>
  <si>
    <t>Released on disposal</t>
  </si>
  <si>
    <t>Net book value at end of period</t>
  </si>
  <si>
    <t>Net book value at start of period</t>
  </si>
  <si>
    <t>Profit / loss on sale of fixed assets</t>
  </si>
  <si>
    <t>Amounts owed by group undertakings (within 1 year)</t>
  </si>
  <si>
    <t>Loans to employees</t>
  </si>
  <si>
    <t>Grants receivable</t>
  </si>
  <si>
    <t>Refurbishment obligation</t>
  </si>
  <si>
    <t>Total other current assets</t>
  </si>
  <si>
    <t>Trade creditors</t>
  </si>
  <si>
    <t>Rent and service charges received in advance</t>
  </si>
  <si>
    <t>Amount owed to group undertakings (within 1 year)</t>
  </si>
  <si>
    <t>Recycled capital grant fund</t>
  </si>
  <si>
    <t>Accruals and deferred income</t>
  </si>
  <si>
    <t>Obligations under finance leases</t>
  </si>
  <si>
    <t>Other creditors</t>
  </si>
  <si>
    <t>Other Provisions</t>
  </si>
  <si>
    <t>Refurbishment provision</t>
  </si>
  <si>
    <t>Total other provisions</t>
  </si>
  <si>
    <t>Interest &amp; Financing</t>
  </si>
  <si>
    <t>Interest payable on liabilities</t>
  </si>
  <si>
    <t>Amortisation of loan premiums and arrangement costs</t>
  </si>
  <si>
    <t>Loan breakage costs</t>
  </si>
  <si>
    <t>Defined benefit pension charges</t>
  </si>
  <si>
    <t>Accruals on DPF and RCGF</t>
  </si>
  <si>
    <t>Other amounts payable</t>
  </si>
  <si>
    <t>Less: interest capitalised in housing properties</t>
  </si>
  <si>
    <t>Total interest payable and financing costs</t>
  </si>
  <si>
    <t>Operating Leases</t>
  </si>
  <si>
    <t>Notes</t>
  </si>
  <si>
    <t>Capitalised major repairs expenditure for period</t>
  </si>
  <si>
    <t>Total depreciation charge for period</t>
  </si>
  <si>
    <t>Total impairment charged/(released) for the period</t>
  </si>
  <si>
    <t>[Breakdown]</t>
  </si>
  <si>
    <t>£m</t>
  </si>
  <si>
    <t>£'000</t>
  </si>
  <si>
    <t>Months covered by Accounts</t>
  </si>
  <si>
    <t>Long term debt</t>
  </si>
  <si>
    <t>Short term debt</t>
  </si>
  <si>
    <t>Amounts owed by group undertakings (after one year)</t>
  </si>
  <si>
    <t>Other debtors due after one year</t>
  </si>
  <si>
    <t>Any other current assets</t>
  </si>
  <si>
    <t>Contents</t>
  </si>
  <si>
    <t>Introduction</t>
  </si>
  <si>
    <t>Statements</t>
  </si>
  <si>
    <t>Consolidated level data</t>
  </si>
  <si>
    <t>Entity level data</t>
  </si>
  <si>
    <t>Aggregate Financial Statements and Data</t>
  </si>
  <si>
    <t>The Global Accounts are based on this database of information.</t>
  </si>
  <si>
    <t>The majority of large providers are part of a group structure. Group structures can include multiple registered providers and non-registered entities. The Global Accounts publication considers providers’ accounts on both a registered entity (entity level) and group consolidated basis (consolidated level). Both datasets are included in this file.</t>
  </si>
  <si>
    <t>Statement of Comprehensive Income (SOCI)</t>
  </si>
  <si>
    <t>Income and Expenditure from Social Housing Lettings (SHL)</t>
  </si>
  <si>
    <t>Statement of Financial Position (SOFP)</t>
  </si>
  <si>
    <t>Unit numbers</t>
  </si>
  <si>
    <t>£bn</t>
  </si>
  <si>
    <t>Consolidated</t>
  </si>
  <si>
    <t>Operating surplus/(deficit)</t>
  </si>
  <si>
    <t>Gain/(loss) on disposal of fixed assets</t>
  </si>
  <si>
    <t>Interest payable and financing costs</t>
  </si>
  <si>
    <t>Movements in fair value</t>
  </si>
  <si>
    <t>Surplus / (deficit) before tax</t>
  </si>
  <si>
    <t>Surplus / (deficit) for the period</t>
  </si>
  <si>
    <t>Income</t>
  </si>
  <si>
    <t>Capital grant released to income</t>
  </si>
  <si>
    <t>Other &amp; revenue grant</t>
  </si>
  <si>
    <t>Expenditure</t>
  </si>
  <si>
    <t>Operating surplus / (deficit) on SHL</t>
  </si>
  <si>
    <t>Statement of Financial Position</t>
  </si>
  <si>
    <t>Fixed assets</t>
  </si>
  <si>
    <t>Tangible fixed assets: Housing properties at cost</t>
  </si>
  <si>
    <t>Tangible fixed assets: Housing properties at valuation</t>
  </si>
  <si>
    <t>Current assets</t>
  </si>
  <si>
    <t>Trade and other debtors</t>
  </si>
  <si>
    <t>Cash and short term investments</t>
  </si>
  <si>
    <t>Creditors: amounts falling due within one year</t>
  </si>
  <si>
    <t>Total creditors: amounts falling due within one year</t>
  </si>
  <si>
    <t>Net current assets/ liabilities</t>
  </si>
  <si>
    <t>Creditors: amounts falling due after more than one year</t>
  </si>
  <si>
    <t>Deferred capital grant: due after more than one year</t>
  </si>
  <si>
    <t>Total creditors: amounts falling due after more than one year</t>
  </si>
  <si>
    <t>Provisions for liabilities</t>
  </si>
  <si>
    <t>Income and expenditure reserve</t>
  </si>
  <si>
    <t>Revaluation reserves</t>
  </si>
  <si>
    <t>Other Social Activities</t>
  </si>
  <si>
    <t>Expenditure / Cost of sales</t>
  </si>
  <si>
    <t>Surplus</t>
  </si>
  <si>
    <t>Of which first tranche LCHO sales</t>
  </si>
  <si>
    <t>Non-Social Activities</t>
  </si>
  <si>
    <t>Of which properties developed for sale</t>
  </si>
  <si>
    <t>Units</t>
  </si>
  <si>
    <t>No. units '000s</t>
  </si>
  <si>
    <t>Units developed</t>
  </si>
  <si>
    <t>Units sold / demolished</t>
  </si>
  <si>
    <t>Transfers and other</t>
  </si>
  <si>
    <t>Closing units</t>
  </si>
  <si>
    <t>Consolidated Group Data</t>
  </si>
  <si>
    <t>Entity Data</t>
  </si>
  <si>
    <t>Units owned - Social</t>
  </si>
  <si>
    <t>Units owned - Non-Social</t>
  </si>
  <si>
    <t>Units owned/managed - Social</t>
  </si>
  <si>
    <t>Units owned/managed - Non-Social</t>
  </si>
  <si>
    <t>Social Housing Units Owned</t>
  </si>
  <si>
    <t>Closing units owned and/or managed</t>
  </si>
  <si>
    <t>The unit numbers show the number of housing properties owned that were developed, sold/disposed or transferred during the period. Year end totals are shown for both units owned and units owned and/or managed.</t>
  </si>
  <si>
    <t>Non-social Housing Units Owned</t>
  </si>
  <si>
    <t>Investment Properties</t>
  </si>
  <si>
    <t>Total other creditors within 1 year</t>
  </si>
  <si>
    <t>RP_code</t>
  </si>
  <si>
    <t>RP_name</t>
  </si>
  <si>
    <t>Financial year end</t>
  </si>
  <si>
    <t>Share of operating surplus/(deficit) in joint ventures or associates</t>
  </si>
  <si>
    <t>Movement in fair value: Investment properties</t>
  </si>
  <si>
    <t>Movement in fair value: Financial instruments</t>
  </si>
  <si>
    <t>Reversal of previous decrease in valuation of housing properties</t>
  </si>
  <si>
    <t>Surplus/(deficit) before tax</t>
  </si>
  <si>
    <t>Surplus/(deficit) for the period</t>
  </si>
  <si>
    <t>Unrealised surplus/(deficit) on revaluation of housing properties</t>
  </si>
  <si>
    <t>Actuarial gain/(Loss) pension schemes</t>
  </si>
  <si>
    <t>Total comprehensive income</t>
  </si>
  <si>
    <t>Amortised govt grants</t>
  </si>
  <si>
    <t>Govt grants taken to income</t>
  </si>
  <si>
    <t>Operating surplus/(deficit) on SHL</t>
  </si>
  <si>
    <t>Void losses</t>
  </si>
  <si>
    <t>Intangible fixed assets and goodwill</t>
  </si>
  <si>
    <t>Investment in joint ventures</t>
  </si>
  <si>
    <t>Cash and cash equivalent</t>
  </si>
  <si>
    <t>Short-term investments</t>
  </si>
  <si>
    <t>Short-term debt</t>
  </si>
  <si>
    <t>Net current assets/liabilities</t>
  </si>
  <si>
    <t>Long-term debt</t>
  </si>
  <si>
    <t>Fair value of derivative financial instruments: SOFP</t>
  </si>
  <si>
    <t>Other long-term creditors</t>
  </si>
  <si>
    <t>Cashflow hedge reserve</t>
  </si>
  <si>
    <t>Other social housing activities: 1st tranche LCHO sales - Turnover</t>
  </si>
  <si>
    <t>Other SH activities: 1st tranche LCHO sales - Cost of sales</t>
  </si>
  <si>
    <t>Other SH activities: 1st tranche LCHO sales - Operating expenditure</t>
  </si>
  <si>
    <t>Other SH activities: 1st tranche LCHO Sales - Operating surplus/(deficit)</t>
  </si>
  <si>
    <t>Other SH activities: Charges for support services - Turnover</t>
  </si>
  <si>
    <t>Other SH activities: Charges for support services - Cost of sales</t>
  </si>
  <si>
    <t>Other SH activities: Charges for support services - Operating expenditure</t>
  </si>
  <si>
    <t>Other SH activities: Charges for support services - Operating surplus/(deficit)</t>
  </si>
  <si>
    <t>Other SH activities: Development services - Turnover</t>
  </si>
  <si>
    <t>Other SH activities: Development services - Cost of sales</t>
  </si>
  <si>
    <t>Other SH activities: Development services - Operating expenditure</t>
  </si>
  <si>
    <t>Other SH activities: Development services - Operating surplus/(deficit)</t>
  </si>
  <si>
    <t>Other SH activities: Neighbourhood services - Turnover</t>
  </si>
  <si>
    <t>Other SH activities: Neighbourhood services - Cost of sales</t>
  </si>
  <si>
    <t>Other SH activities: Neighbourhood services - Operating expenditure</t>
  </si>
  <si>
    <t>Other SH activities: Neighbourhood services - Operating surplus/(deficit)</t>
  </si>
  <si>
    <t>Other SH activities: Gift aid - Turnover</t>
  </si>
  <si>
    <t>Other SH activities: Gift aid - Cost of sales</t>
  </si>
  <si>
    <t>Other SH activities: Gift aid - Operating expenditure</t>
  </si>
  <si>
    <t>Other SH activities: Gift aid - Operating surplus/(deficit)</t>
  </si>
  <si>
    <t>Other SH activities: Other - Turnover</t>
  </si>
  <si>
    <t>Other SH activities: Other - Cost of sales</t>
  </si>
  <si>
    <t>Other SH activities: Other - Operating sosts</t>
  </si>
  <si>
    <t>Other SH activities: Other - Operating surplus/(deficit)</t>
  </si>
  <si>
    <t>Total other SH activities: Turnover</t>
  </si>
  <si>
    <t>Total other SH activities: Cost of sales</t>
  </si>
  <si>
    <t>Total other SH activities: Operating expenditure</t>
  </si>
  <si>
    <t>Total other SH activities: Operating surplus/(deficit)</t>
  </si>
  <si>
    <t>Non-social housing: Properties built for sale - Turnover</t>
  </si>
  <si>
    <t>Non-SH: Properties built for sale - Cost of sales</t>
  </si>
  <si>
    <t>Non-SH: Properties built for sale - Operating expenditure</t>
  </si>
  <si>
    <t>Non-SH: Properties built for sale - Operating surplus/(deficit)</t>
  </si>
  <si>
    <t>Non-SH: Student accomodation - Turnover</t>
  </si>
  <si>
    <t>Non-SH: Student accomodation - Cost of sales</t>
  </si>
  <si>
    <t>Non-SH: Student accomodation - Operating expenditure</t>
  </si>
  <si>
    <t>Non-SH: Student accomodation - Operating surplus/(deficit)</t>
  </si>
  <si>
    <t>Non-SH: Nursing homes - Turnover</t>
  </si>
  <si>
    <t>Non-SH: Nursing homes - Cost of sales</t>
  </si>
  <si>
    <t>Non-SH: Nursing homes - Operating expenditure</t>
  </si>
  <si>
    <t>Non-SH: Nursing homes - Operating surplus/(deficit)</t>
  </si>
  <si>
    <t>Non-SH: Market rent - Turnover</t>
  </si>
  <si>
    <t>Non-SH: Market rent - Cost of sales</t>
  </si>
  <si>
    <t>Non-SH: Market rent - Operating expenditure</t>
  </si>
  <si>
    <t>Non-SH: Market rent - Operating surplus/(deficit)</t>
  </si>
  <si>
    <t>Non-SH: Support services - Turnover</t>
  </si>
  <si>
    <t>Non-SH: Support services - Cost of sales</t>
  </si>
  <si>
    <t>Non-SH: Support services - Operating expenditure</t>
  </si>
  <si>
    <t>Non-SH: Support services - Operating surplus/(deficit)</t>
  </si>
  <si>
    <t>Non-SH: Gift aid - Turnover</t>
  </si>
  <si>
    <t>Non-SH: Gift aid - Cost of sales</t>
  </si>
  <si>
    <t>Non-SH: Gift aid - Operating expenditure</t>
  </si>
  <si>
    <t>Non-SH: Gift aid - Operating surplus/(deficit)</t>
  </si>
  <si>
    <t>Non-SH: Other - Turnover</t>
  </si>
  <si>
    <t>Non-social housing: Other - Cost of sales</t>
  </si>
  <si>
    <t>Non-SH: Other - Operating expenditure</t>
  </si>
  <si>
    <t>Non-SH: Other - Operating surplus/(deficit)</t>
  </si>
  <si>
    <t>Total non-SH activity: Turnover</t>
  </si>
  <si>
    <t>Total non-SH activity: Cost of sales</t>
  </si>
  <si>
    <t>Total non-SH activity: Operating expenditure</t>
  </si>
  <si>
    <t>Total non-SH activity: Operating surplus/(deficit)</t>
  </si>
  <si>
    <t>Total activity other than SHL: Turnover</t>
  </si>
  <si>
    <t>Total activity other than SHL: Cost of sales</t>
  </si>
  <si>
    <t>Total activity other than SHL: Operating expenditure</t>
  </si>
  <si>
    <t>Total activity other than SHL: Operating surplus/(deficit)</t>
  </si>
  <si>
    <t>Provision for bad/doubtful debts - Current</t>
  </si>
  <si>
    <t>Provision for bad/doubtful debts - Former</t>
  </si>
  <si>
    <t>Additions: Works to existing</t>
  </si>
  <si>
    <t>Transfers (to)/from other RPs</t>
  </si>
  <si>
    <t>Depreciation and impairment at start of period</t>
  </si>
  <si>
    <t>Revaluation (depreciation and impairment)</t>
  </si>
  <si>
    <t>Transfers and reclassifications</t>
  </si>
  <si>
    <t>Other (depreciation and impairment)</t>
  </si>
  <si>
    <t>Depreciation and impairment at end of period</t>
  </si>
  <si>
    <t>Investment properties: At start of period</t>
  </si>
  <si>
    <t>Investment properties: Additions</t>
  </si>
  <si>
    <t>Investment properties: Disposals</t>
  </si>
  <si>
    <t>Investment properties: Other movements</t>
  </si>
  <si>
    <t>Investment properties: At end of period</t>
  </si>
  <si>
    <t>Shared ownership staircasing: Proceeds</t>
  </si>
  <si>
    <t>Shared ownership staircasing: Cost of sales</t>
  </si>
  <si>
    <t>Shared ownership staircasing: Surplus</t>
  </si>
  <si>
    <t>Right to Buy: Proceeds</t>
  </si>
  <si>
    <t>Right to Buy: Cost of sales</t>
  </si>
  <si>
    <t>Right to Buy: Surplus</t>
  </si>
  <si>
    <t>Right to Acquire: Proceeds</t>
  </si>
  <si>
    <t>Right to Acquire: Cost of sales</t>
  </si>
  <si>
    <t>Right to Acquire: Surplus</t>
  </si>
  <si>
    <t>Sales to other RPs: Proceeds</t>
  </si>
  <si>
    <t>Sales to other RPs: Cost of sales</t>
  </si>
  <si>
    <t>Sales to other RPs: Surplus</t>
  </si>
  <si>
    <t>Other housing property sales: Proceeds</t>
  </si>
  <si>
    <t>Other housing property sales: Cost of sales</t>
  </si>
  <si>
    <t>Other housing property sales: Surplus</t>
  </si>
  <si>
    <t>Sale of other assets: Proceeds</t>
  </si>
  <si>
    <t>Sale of other assets: Cost of sales</t>
  </si>
  <si>
    <t>Sale of other assets: Surplus</t>
  </si>
  <si>
    <t>Profit/(Loss) on sale of fixed assets: Proceeds</t>
  </si>
  <si>
    <t>Profit/(Loss) on sale of fixed assets: Cost of sales</t>
  </si>
  <si>
    <t>Profit/(Loss) on sale of fixed assets: Surplus</t>
  </si>
  <si>
    <t>Fair value of derivative financial instruments: Current assets</t>
  </si>
  <si>
    <t>Short-term refurbishment liability</t>
  </si>
  <si>
    <t>Fair value of derivative financial instruments: Current liabilities</t>
  </si>
  <si>
    <t>OLTC: Recycled capital grant fund</t>
  </si>
  <si>
    <t>OLTC: Other creditors</t>
  </si>
  <si>
    <t>Total other long-term creditors</t>
  </si>
  <si>
    <t>Other provisions: other</t>
  </si>
  <si>
    <t>Op leases: Amounts payable not later than 1 yr</t>
  </si>
  <si>
    <t>Op leases: Amounts payable later than 1 yr and not later than 5 yrs</t>
  </si>
  <si>
    <t>Op leases: Amounts payable later than 5 yrs</t>
  </si>
  <si>
    <t>Op leases: Total amounts payable</t>
  </si>
  <si>
    <t>SH units acquired or developed</t>
  </si>
  <si>
    <t>SH units sold/demolished</t>
  </si>
  <si>
    <t>SH units transferred and other movements</t>
  </si>
  <si>
    <t>Closing SH units owned</t>
  </si>
  <si>
    <t>Closing SH units owned and/or managed</t>
  </si>
  <si>
    <t>Non-SH units acquired or developed</t>
  </si>
  <si>
    <t>Non-SH units sold/demolished</t>
  </si>
  <si>
    <t>Non-SH units transferred and other movements</t>
  </si>
  <si>
    <t>Closing non-SH units owned</t>
  </si>
  <si>
    <t>Closing non-SH units owned and/or managed</t>
  </si>
  <si>
    <t>Brighter Places</t>
  </si>
  <si>
    <t>Connexus Homes Limited</t>
  </si>
  <si>
    <t>L0147</t>
  </si>
  <si>
    <t>Cornerstone Housing Limited</t>
  </si>
  <si>
    <t>5125</t>
  </si>
  <si>
    <t>GL4528</t>
  </si>
  <si>
    <t>GLH0459</t>
  </si>
  <si>
    <t>Jigsaw Homes North</t>
  </si>
  <si>
    <t>5079</t>
  </si>
  <si>
    <t>Joseph Rowntree Housing Trust</t>
  </si>
  <si>
    <t>Orbit Housing Association Limited</t>
  </si>
  <si>
    <t>5083</t>
  </si>
  <si>
    <t>Sage Rented Limited</t>
  </si>
  <si>
    <t>GL4219</t>
  </si>
  <si>
    <t>Golden Lane Housing Limited</t>
  </si>
  <si>
    <t>Homes Plus Limited</t>
  </si>
  <si>
    <t>Transfers and other movements</t>
  </si>
  <si>
    <t>Void rent loss</t>
  </si>
  <si>
    <t>This database contains data from the annual account regulatory returns (known as FVAs) which must be submitted by private registered providers (PRPs) managing at least 1,000 units and are derived from their audited financial statements.</t>
  </si>
  <si>
    <t>G5071</t>
  </si>
  <si>
    <t>GL4361</t>
  </si>
  <si>
    <t>GLH4353</t>
  </si>
  <si>
    <t>GL4499</t>
  </si>
  <si>
    <t>Fairhive Homes Limited</t>
  </si>
  <si>
    <t>GLH3902</t>
  </si>
  <si>
    <t>GreenSquareAccord Limited</t>
  </si>
  <si>
    <t>GL4476</t>
  </si>
  <si>
    <t>Prima Housing Group Limited</t>
  </si>
  <si>
    <t>GL0518</t>
  </si>
  <si>
    <t>GLH4208</t>
  </si>
  <si>
    <t>L4172</t>
  </si>
  <si>
    <t>LH3859</t>
  </si>
  <si>
    <t>North London Muslim Housing Association Limited</t>
  </si>
  <si>
    <t>4872</t>
  </si>
  <si>
    <t>Aster 3 Limited</t>
  </si>
  <si>
    <t>5062</t>
  </si>
  <si>
    <t>Legal &amp; General Affordable Homes Limited</t>
  </si>
  <si>
    <t>Global Accounts 2022</t>
  </si>
  <si>
    <t>Presents the aggregate turnover, surplus and comprehensive income of consolidated groups and entities for the accounting period ending 31 March 2022*.</t>
  </si>
  <si>
    <t>The aggregate income and expenditure relating solely to social housing lettings activity for the accounting period ending between 31 March 2022*.</t>
  </si>
  <si>
    <t>The aggregate statement of financial position presents the sum of individual group and entity balance sheets at 31 March 2022*.</t>
  </si>
  <si>
    <t>*A very small number of providers have non-standard year-ends. This is highlighted in column C of the data sheets where it applies (8 Consolidated and 8 Entity returns).</t>
  </si>
  <si>
    <t>Data as at: 12/12/2022 12:03</t>
  </si>
  <si>
    <t xml:space="preserve">The information received in the FVA is simply added to produce the aggregate statements of comprehensive income and financial position for the sector as at 31 March 2022.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</si>
</sst>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
    <numFmt numFmtId="164" formatCode="#,##0;[Red]\(#,##0\)"/>
    <numFmt numFmtId="165" formatCode="#,##0.0;[Red]\(#,##0.0\)"/>
    <numFmt numFmtId="166" formatCode="#,##0;[Red]#,##0"/>
  </numFmts>
  <fonts count="20" x14ac:knownFonts="1">
    <font>
      <sz val="10"/>
      <name val="Arial"/>
    </font>
    <font>
      <sz val="10"/>
      <color theme="1"/>
      <name val="Arial"/>
      <family val="2"/>
    </font>
    <font>
      <sz val="10"/>
      <name val="Arial"/>
      <family val="2"/>
    </font>
    <font>
      <b/>
      <sz val="10"/>
      <color theme="1"/>
      <name val="Arial"/>
      <family val="2"/>
    </font>
    <font>
      <b/>
      <sz val="14"/>
      <color theme="1"/>
      <name val="Arial"/>
      <family val="2"/>
    </font>
    <font>
      <sz val="10"/>
      <color theme="0"/>
      <name val="Arial"/>
      <family val="2"/>
    </font>
    <font>
      <b/>
      <sz val="24"/>
      <color theme="1"/>
      <name val="Arial"/>
      <family val="2"/>
    </font>
    <font>
      <b/>
      <sz val="18"/>
      <color theme="1"/>
      <name val="Arial"/>
      <family val="2"/>
    </font>
    <font>
      <b/>
      <i/>
      <sz val="10"/>
      <color theme="1"/>
      <name val="Arial"/>
      <family val="2"/>
    </font>
    <font>
      <b/>
      <sz val="22"/>
      <color theme="1"/>
      <name val="Arial"/>
      <family val="2"/>
    </font>
    <font>
      <b/>
      <u/>
      <sz val="16"/>
      <color theme="1"/>
      <name val="Arial"/>
      <family val="2"/>
    </font>
    <font>
      <u/>
      <sz val="11"/>
      <color theme="10"/>
      <name val="Arial"/>
      <family val="2"/>
    </font>
    <font>
      <sz val="11"/>
      <color theme="1"/>
      <name val="Arial"/>
      <family val="2"/>
    </font>
    <font>
      <b/>
      <sz val="26"/>
      <name val="Arial"/>
      <family val="2"/>
    </font>
    <font>
      <sz val="11"/>
      <name val="Arial"/>
      <family val="2"/>
    </font>
    <font>
      <sz val="24"/>
      <name val="Arial"/>
      <family val="2"/>
    </font>
    <font>
      <b/>
      <sz val="12"/>
      <name val="Arial"/>
      <family val="2"/>
    </font>
    <font>
      <b/>
      <sz val="11"/>
      <name val="Arial"/>
      <family val="2"/>
    </font>
    <font>
      <b/>
      <sz val="11"/>
      <color theme="1"/>
      <name val="Arial"/>
      <family val="2"/>
    </font>
    <font>
      <i/>
      <sz val="10"/>
      <color theme="1"/>
      <name val="Arial"/>
      <family val="2"/>
    </font>
  </fonts>
  <fills count="2">
    <fill>
      <patternFill patternType="none"/>
    </fill>
    <fill>
      <patternFill patternType="gray125"/>
    </fill>
  </fills>
  <borders count="13">
    <border>
      <left/>
      <right/>
      <top/>
      <bottom/>
      <diagonal/>
    </border>
    <border>
      <left/>
      <right/>
      <top style="thin">
        <color indexed="64"/>
      </top>
      <bottom style="thin">
        <color indexed="64"/>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auto="1"/>
      </left>
      <right/>
      <top style="thin">
        <color auto="1"/>
      </top>
      <bottom style="thin">
        <color auto="1"/>
      </bottom>
      <diagonal/>
    </border>
    <border>
      <left style="hair">
        <color auto="1"/>
      </left>
      <right style="hair">
        <color auto="1"/>
      </right>
      <top style="hair">
        <color auto="1"/>
      </top>
      <bottom style="hair">
        <color auto="1"/>
      </bottom>
      <diagonal/>
    </border>
  </borders>
  <cellStyleXfs count="3">
    <xf numFmtId="0" fontId="0" fillId="0" borderId="0"/>
    <xf numFmtId="0" fontId="11" fillId="0" borderId="0" applyNumberFormat="0" applyFill="0" applyBorder="0" applyAlignment="0" applyProtection="0"/>
    <xf numFmtId="0" fontId="2" fillId="0" borderId="0"/>
  </cellStyleXfs>
  <cellXfs count="91">
    <xf numFmtId="0" fontId="0" fillId="0" borderId="0" xfId="0"/>
    <xf numFmtId="0" fontId="6" fillId="0" borderId="0" xfId="0" applyFont="1"/>
    <xf numFmtId="0" fontId="11" fillId="0" borderId="0" xfId="1" applyAlignment="1">
      <alignment horizontal="center"/>
    </xf>
    <xf numFmtId="0" fontId="7" fillId="0" borderId="0" xfId="0" applyFont="1" applyAlignment="1">
      <alignment vertical="top"/>
    </xf>
    <xf numFmtId="0" fontId="0" fillId="0" borderId="12" xfId="0" applyBorder="1" applyAlignment="1">
      <alignment horizontal="center" vertical="center" wrapText="1"/>
    </xf>
    <xf numFmtId="0" fontId="8" fillId="0" borderId="0" xfId="0" applyFont="1" applyAlignment="1">
      <alignment horizontal="right"/>
    </xf>
    <xf numFmtId="164" fontId="0" fillId="0" borderId="12" xfId="0" applyNumberFormat="1" applyBorder="1"/>
    <xf numFmtId="0" fontId="0" fillId="0" borderId="0" xfId="0" applyAlignment="1">
      <alignment vertical="top" wrapText="1"/>
    </xf>
    <xf numFmtId="0" fontId="0" fillId="0" borderId="0" xfId="0" applyFont="1" applyFill="1" applyBorder="1"/>
    <xf numFmtId="0" fontId="0" fillId="0" borderId="0" xfId="0" applyFont="1" applyFill="1" applyBorder="1" applyAlignment="1">
      <alignment horizontal="center" vertical="center"/>
    </xf>
    <xf numFmtId="164" fontId="0" fillId="0" borderId="0" xfId="0" applyNumberFormat="1" applyFont="1" applyFill="1" applyBorder="1"/>
    <xf numFmtId="0" fontId="5" fillId="0" borderId="0" xfId="0" applyFont="1" applyFill="1" applyBorder="1" applyAlignment="1">
      <alignment vertical="top" wrapText="1"/>
    </xf>
    <xf numFmtId="0" fontId="3" fillId="0" borderId="0" xfId="0" applyFont="1"/>
    <xf numFmtId="0" fontId="0" fillId="0" borderId="0" xfId="0"/>
    <xf numFmtId="0" fontId="9" fillId="0" borderId="0" xfId="0" applyFont="1"/>
    <xf numFmtId="0" fontId="10" fillId="0" borderId="0" xfId="0" applyFont="1"/>
    <xf numFmtId="0" fontId="12" fillId="0" borderId="0" xfId="0" applyFont="1"/>
    <xf numFmtId="0" fontId="0" fillId="0" borderId="0" xfId="0"/>
    <xf numFmtId="0" fontId="0" fillId="0" borderId="0" xfId="0"/>
    <xf numFmtId="0" fontId="13" fillId="0" borderId="0" xfId="0" applyFont="1" applyFill="1" applyBorder="1" applyAlignment="1">
      <alignment horizontal="left" vertical="top"/>
    </xf>
    <xf numFmtId="0" fontId="14" fillId="0" borderId="0" xfId="0" applyFont="1" applyFill="1" applyBorder="1" applyAlignment="1">
      <alignment horizontal="justify" vertical="top"/>
    </xf>
    <xf numFmtId="0" fontId="15" fillId="0" borderId="0" xfId="0" applyFont="1" applyFill="1" applyBorder="1" applyAlignment="1">
      <alignment horizontal="left" vertical="center"/>
    </xf>
    <xf numFmtId="0" fontId="16" fillId="0" borderId="0" xfId="0" applyFont="1" applyFill="1" applyBorder="1" applyAlignment="1">
      <alignment horizontal="left" vertical="center"/>
    </xf>
    <xf numFmtId="0" fontId="17" fillId="0" borderId="0" xfId="0" applyFont="1" applyFill="1" applyBorder="1" applyAlignment="1">
      <alignment horizontal="justify" vertical="top"/>
    </xf>
    <xf numFmtId="0" fontId="14" fillId="0" borderId="0" xfId="0" applyFont="1" applyFill="1" applyBorder="1" applyAlignment="1">
      <alignment horizontal="justify" vertical="top" wrapText="1"/>
    </xf>
    <xf numFmtId="0" fontId="9" fillId="0" borderId="0" xfId="0" applyFont="1" applyAlignment="1">
      <alignment vertical="center"/>
    </xf>
    <xf numFmtId="0" fontId="1" fillId="0" borderId="0" xfId="0" applyFont="1"/>
    <xf numFmtId="0" fontId="12" fillId="0" borderId="0" xfId="0" applyFont="1"/>
    <xf numFmtId="0" fontId="3" fillId="0" borderId="0" xfId="0" applyFont="1" applyAlignment="1">
      <alignment vertical="center"/>
    </xf>
    <xf numFmtId="0" fontId="4" fillId="0" borderId="0" xfId="0" applyFont="1" applyFill="1"/>
    <xf numFmtId="0" fontId="1" fillId="0" borderId="0" xfId="0" applyFont="1" applyFill="1"/>
    <xf numFmtId="0" fontId="18" fillId="0" borderId="0" xfId="0" applyFont="1"/>
    <xf numFmtId="0" fontId="8" fillId="0" borderId="11" xfId="0" applyFont="1" applyBorder="1"/>
    <xf numFmtId="0" fontId="3" fillId="0" borderId="1" xfId="0" applyFont="1" applyBorder="1" applyAlignment="1">
      <alignment horizontal="center"/>
    </xf>
    <xf numFmtId="0" fontId="3" fillId="0" borderId="10" xfId="0" applyFont="1" applyBorder="1" applyAlignment="1">
      <alignment horizontal="center"/>
    </xf>
    <xf numFmtId="0" fontId="1" fillId="0" borderId="6" xfId="0" applyFont="1" applyBorder="1"/>
    <xf numFmtId="165" fontId="1" fillId="0" borderId="0" xfId="0" applyNumberFormat="1" applyFont="1" applyBorder="1"/>
    <xf numFmtId="0" fontId="1" fillId="0" borderId="0" xfId="0" applyFont="1" applyBorder="1"/>
    <xf numFmtId="165" fontId="1" fillId="0" borderId="7" xfId="0" applyNumberFormat="1" applyFont="1" applyBorder="1"/>
    <xf numFmtId="0" fontId="3" fillId="0" borderId="11" xfId="0" applyFont="1" applyBorder="1"/>
    <xf numFmtId="165" fontId="3" fillId="0" borderId="1" xfId="0" applyNumberFormat="1" applyFont="1" applyBorder="1"/>
    <xf numFmtId="166" fontId="1" fillId="0" borderId="1" xfId="0" applyNumberFormat="1" applyFont="1" applyBorder="1"/>
    <xf numFmtId="165" fontId="3" fillId="0" borderId="10" xfId="0" applyNumberFormat="1" applyFont="1" applyBorder="1"/>
    <xf numFmtId="0" fontId="3" fillId="0" borderId="6" xfId="0" applyFont="1" applyBorder="1"/>
    <xf numFmtId="165" fontId="3" fillId="0" borderId="0" xfId="0" applyNumberFormat="1" applyFont="1" applyBorder="1"/>
    <xf numFmtId="166" fontId="1" fillId="0" borderId="0" xfId="0" applyNumberFormat="1" applyFont="1" applyBorder="1"/>
    <xf numFmtId="165" fontId="3" fillId="0" borderId="7" xfId="0" applyNumberFormat="1" applyFont="1" applyBorder="1"/>
    <xf numFmtId="0" fontId="1" fillId="0" borderId="1" xfId="0" applyFont="1" applyBorder="1"/>
    <xf numFmtId="0" fontId="1" fillId="0" borderId="7" xfId="0" applyFont="1" applyBorder="1"/>
    <xf numFmtId="0" fontId="3" fillId="0" borderId="1" xfId="0" applyFont="1" applyBorder="1"/>
    <xf numFmtId="0" fontId="1" fillId="0" borderId="11" xfId="0" applyFont="1" applyBorder="1"/>
    <xf numFmtId="0" fontId="1" fillId="0" borderId="10" xfId="0" applyFont="1" applyBorder="1"/>
    <xf numFmtId="0" fontId="8" fillId="0" borderId="3" xfId="0" applyFont="1" applyBorder="1"/>
    <xf numFmtId="0" fontId="1" fillId="0" borderId="4" xfId="0" applyFont="1" applyBorder="1" applyAlignment="1">
      <alignment horizontal="right"/>
    </xf>
    <xf numFmtId="0" fontId="1" fillId="0" borderId="5" xfId="0" applyFont="1" applyBorder="1" applyAlignment="1">
      <alignment horizontal="right"/>
    </xf>
    <xf numFmtId="0" fontId="0" fillId="0" borderId="0" xfId="0" applyBorder="1"/>
    <xf numFmtId="0" fontId="0" fillId="0" borderId="7" xfId="0" applyBorder="1"/>
    <xf numFmtId="0" fontId="1" fillId="0" borderId="8" xfId="0" applyFont="1" applyBorder="1"/>
    <xf numFmtId="165" fontId="1" fillId="0" borderId="2" xfId="0" applyNumberFormat="1" applyFont="1" applyBorder="1"/>
    <xf numFmtId="0" fontId="1" fillId="0" borderId="2" xfId="0" applyFont="1" applyBorder="1"/>
    <xf numFmtId="165" fontId="1" fillId="0" borderId="9" xfId="0" applyNumberFormat="1" applyFont="1" applyBorder="1"/>
    <xf numFmtId="0" fontId="1" fillId="0" borderId="3" xfId="0" applyFont="1" applyBorder="1"/>
    <xf numFmtId="0" fontId="1" fillId="0" borderId="4" xfId="0" applyFont="1" applyBorder="1"/>
    <xf numFmtId="0" fontId="1" fillId="0" borderId="5" xfId="0" applyFont="1" applyBorder="1"/>
    <xf numFmtId="0" fontId="3" fillId="0" borderId="0" xfId="0" applyFont="1" applyBorder="1"/>
    <xf numFmtId="0" fontId="3" fillId="0" borderId="7" xfId="0" applyFont="1" applyBorder="1"/>
    <xf numFmtId="0" fontId="1" fillId="0" borderId="9" xfId="0" applyFont="1" applyBorder="1"/>
    <xf numFmtId="0" fontId="3" fillId="0" borderId="6" xfId="0" applyFont="1" applyBorder="1" applyAlignment="1">
      <alignment horizontal="left" indent="2"/>
    </xf>
    <xf numFmtId="0" fontId="1" fillId="0" borderId="6" xfId="0" applyFont="1" applyBorder="1" applyAlignment="1">
      <alignment horizontal="left" indent="2"/>
    </xf>
    <xf numFmtId="0" fontId="1" fillId="0" borderId="8" xfId="0" applyFont="1" applyBorder="1" applyAlignment="1">
      <alignment horizontal="left" indent="2"/>
    </xf>
    <xf numFmtId="0" fontId="3" fillId="0" borderId="11" xfId="0" applyFont="1" applyBorder="1" applyAlignment="1">
      <alignment horizontal="left" indent="2"/>
    </xf>
    <xf numFmtId="0" fontId="18" fillId="0" borderId="0" xfId="0" applyFont="1" applyBorder="1"/>
    <xf numFmtId="0" fontId="18" fillId="0" borderId="7" xfId="0" applyFont="1" applyBorder="1"/>
    <xf numFmtId="164" fontId="1" fillId="0" borderId="0" xfId="0" applyNumberFormat="1" applyFont="1" applyBorder="1"/>
    <xf numFmtId="164" fontId="1" fillId="0" borderId="7" xfId="0" applyNumberFormat="1" applyFont="1" applyBorder="1"/>
    <xf numFmtId="0" fontId="11" fillId="0" borderId="0" xfId="1" applyFont="1"/>
    <xf numFmtId="0" fontId="0" fillId="0" borderId="0" xfId="0" applyNumberFormat="1" applyFont="1" applyFill="1" applyBorder="1" applyAlignment="1">
      <alignment horizontal="center" vertical="center"/>
    </xf>
    <xf numFmtId="164" fontId="3" fillId="0" borderId="0" xfId="0" applyNumberFormat="1" applyFont="1" applyBorder="1"/>
    <xf numFmtId="164" fontId="3" fillId="0" borderId="7" xfId="0" applyNumberFormat="1" applyFont="1" applyBorder="1"/>
    <xf numFmtId="164" fontId="3" fillId="0" borderId="1" xfId="0" applyNumberFormat="1" applyFont="1" applyBorder="1"/>
    <xf numFmtId="164" fontId="3" fillId="0" borderId="10" xfId="0" applyNumberFormat="1" applyFont="1" applyBorder="1"/>
    <xf numFmtId="164" fontId="2" fillId="0" borderId="0" xfId="0" applyNumberFormat="1" applyFont="1" applyFill="1" applyBorder="1"/>
    <xf numFmtId="0" fontId="11" fillId="0" borderId="0" xfId="1"/>
    <xf numFmtId="0" fontId="0" fillId="0" borderId="0" xfId="0" applyAlignment="1">
      <alignment vertical="center"/>
    </xf>
    <xf numFmtId="0" fontId="19" fillId="0" borderId="11" xfId="0" applyFont="1" applyBorder="1"/>
    <xf numFmtId="165" fontId="19" fillId="0" borderId="1" xfId="0" applyNumberFormat="1" applyFont="1" applyBorder="1"/>
    <xf numFmtId="165" fontId="19" fillId="0" borderId="10" xfId="0" applyNumberFormat="1" applyFont="1" applyBorder="1"/>
    <xf numFmtId="0" fontId="19" fillId="0" borderId="0" xfId="0" applyFont="1" applyBorder="1"/>
    <xf numFmtId="0" fontId="14" fillId="0" borderId="0" xfId="0" applyFont="1" applyAlignment="1">
      <alignment horizontal="justify" vertical="top"/>
    </xf>
    <xf numFmtId="14" fontId="0" fillId="0" borderId="0" xfId="0" applyNumberFormat="1" applyFont="1" applyFill="1" applyBorder="1" applyAlignment="1">
      <alignment horizontal="center"/>
    </xf>
    <xf numFmtId="0" fontId="0" fillId="0" borderId="0" xfId="0" applyAlignment="1">
      <alignment wrapText="1"/>
    </xf>
  </cellXfs>
  <cellStyles count="3">
    <cellStyle name="Hyperlink" xfId="1" builtinId="8" customBuiltin="1"/>
    <cellStyle name="Normal" xfId="0" builtinId="0"/>
    <cellStyle name="Normal 2" xfId="2" xr:uid="{00000000-0005-0000-0000-000002000000}"/>
  </cellStyles>
  <dxfs count="520">
    <dxf>
      <numFmt numFmtId="164" formatCode="#,##0;[Red]\(#,##0\)"/>
    </dxf>
    <dxf>
      <font>
        <b val="0"/>
        <i val="0"/>
        <strike val="0"/>
        <condense val="0"/>
        <extend val="0"/>
        <outline val="0"/>
        <shadow val="0"/>
        <u val="none"/>
        <vertAlign val="baseline"/>
        <sz val="10"/>
        <color auto="1"/>
        <name val="Arial"/>
        <scheme val="none"/>
      </font>
      <numFmt numFmtId="164" formatCode="#,##0;[Red]\(#,##0\)"/>
      <fill>
        <patternFill patternType="none">
          <fgColor indexed="64"/>
          <bgColor indexed="65"/>
        </patternFill>
      </fill>
    </dxf>
    <dxf>
      <numFmt numFmtId="164" formatCode="#,##0;[Red]\(#,##0\)"/>
    </dxf>
    <dxf>
      <numFmt numFmtId="164" formatCode="#,##0;[Red]\(#,##0\)"/>
    </dxf>
    <dxf>
      <numFmt numFmtId="164" formatCode="#,##0;[Red]\(#,##0\)"/>
    </dxf>
    <dxf>
      <font>
        <b val="0"/>
        <i val="0"/>
        <strike val="0"/>
        <condense val="0"/>
        <extend val="0"/>
        <outline val="0"/>
        <shadow val="0"/>
        <u val="none"/>
        <vertAlign val="baseline"/>
        <sz val="10"/>
        <color auto="1"/>
        <name val="Arial"/>
        <scheme val="none"/>
      </font>
      <numFmt numFmtId="164" formatCode="#,##0;[Red]\(#,##0\)"/>
      <fill>
        <patternFill patternType="none">
          <fgColor indexed="64"/>
          <bgColor indexed="65"/>
        </patternFill>
      </fill>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font>
        <b val="0"/>
        <i val="0"/>
        <strike val="0"/>
        <condense val="0"/>
        <extend val="0"/>
        <outline val="0"/>
        <shadow val="0"/>
        <u val="none"/>
        <vertAlign val="baseline"/>
        <sz val="10"/>
        <color auto="1"/>
        <name val="Arial"/>
        <scheme val="none"/>
      </font>
      <numFmt numFmtId="164" formatCode="#,##0;[Red]\(#,##0\)"/>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64" formatCode="#,##0;[Red]\(#,##0\)"/>
      <fill>
        <patternFill patternType="none">
          <fgColor indexed="64"/>
          <bgColor indexed="65"/>
        </patternFill>
      </fill>
    </dxf>
    <dxf>
      <numFmt numFmtId="164" formatCode="#,##0;[Red]\(#,##0\)"/>
    </dxf>
    <dxf>
      <numFmt numFmtId="164" formatCode="#,##0;[Red]\(#,##0\)"/>
    </dxf>
    <dxf>
      <numFmt numFmtId="164" formatCode="#,##0;[Red]\(#,##0\)"/>
    </dxf>
    <dxf>
      <numFmt numFmtId="164" formatCode="#,##0;[Red]\(#,##0\)"/>
    </dxf>
    <dxf>
      <font>
        <b val="0"/>
        <i val="0"/>
        <strike val="0"/>
        <condense val="0"/>
        <extend val="0"/>
        <outline val="0"/>
        <shadow val="0"/>
        <u val="none"/>
        <vertAlign val="baseline"/>
        <sz val="10"/>
        <color auto="1"/>
        <name val="Arial"/>
        <scheme val="none"/>
      </font>
      <numFmt numFmtId="164" formatCode="#,##0;[Red]\(#,##0\)"/>
      <fill>
        <patternFill patternType="none">
          <fgColor indexed="64"/>
          <bgColor indexed="65"/>
        </patternFill>
      </fill>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font>
        <b val="0"/>
        <i val="0"/>
        <strike val="0"/>
        <condense val="0"/>
        <extend val="0"/>
        <outline val="0"/>
        <shadow val="0"/>
        <u val="none"/>
        <vertAlign val="baseline"/>
        <sz val="10"/>
        <color auto="1"/>
        <name val="Arial"/>
        <scheme val="none"/>
      </font>
      <numFmt numFmtId="164" formatCode="#,##0;[Red]\(#,##0\)"/>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64" formatCode="#,##0;[Red]\(#,##0\)"/>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64" formatCode="#,##0;[Red]\(#,##0\)"/>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64" formatCode="#,##0;[Red]\(#,##0\)"/>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64" formatCode="#,##0;[Red]\(#,##0\)"/>
      <fill>
        <patternFill patternType="none">
          <fgColor indexed="64"/>
          <bgColor indexed="65"/>
        </patternFill>
      </fill>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font>
        <b val="0"/>
        <i val="0"/>
        <strike val="0"/>
        <condense val="0"/>
        <extend val="0"/>
        <outline val="0"/>
        <shadow val="0"/>
        <u val="none"/>
        <vertAlign val="baseline"/>
        <sz val="10"/>
        <color auto="1"/>
        <name val="Arial"/>
        <scheme val="none"/>
      </font>
      <numFmt numFmtId="164" formatCode="#,##0;[Red]\(#,##0\)"/>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64" formatCode="#,##0;[Red]\(#,##0\)"/>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64" formatCode="#,##0;[Red]\(#,##0\)"/>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64" formatCode="#,##0;[Red]\(#,##0\)"/>
      <fill>
        <patternFill patternType="none">
          <fgColor indexed="64"/>
          <bgColor indexed="65"/>
        </patternFill>
      </fill>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font>
        <b val="0"/>
        <i val="0"/>
        <strike val="0"/>
        <condense val="0"/>
        <extend val="0"/>
        <outline val="0"/>
        <shadow val="0"/>
        <u val="none"/>
        <vertAlign val="baseline"/>
        <sz val="10"/>
        <color auto="1"/>
        <name val="Arial"/>
        <scheme val="none"/>
      </font>
      <numFmt numFmtId="164" formatCode="#,##0;[Red]\(#,##0\)"/>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64" formatCode="#,##0;[Red]\(#,##0\)"/>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64" formatCode="#,##0;[Red]\(#,##0\)"/>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64" formatCode="#,##0;[Red]\(#,##0\)"/>
      <fill>
        <patternFill patternType="none">
          <fgColor indexed="64"/>
          <bgColor indexed="65"/>
        </patternFill>
      </fill>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0" formatCode="General"/>
    </dxf>
    <dxf>
      <numFmt numFmtId="19" formatCode="dd/mm/yyyy"/>
    </dxf>
    <dxf>
      <font>
        <strike val="0"/>
        <outline val="0"/>
        <shadow val="0"/>
        <u val="none"/>
        <vertAlign val="baseline"/>
        <sz val="10"/>
        <color theme="0"/>
        <name val="Arial"/>
        <scheme val="none"/>
      </font>
    </dxf>
    <dxf>
      <font>
        <b/>
        <i/>
        <color rgb="FFC00000"/>
      </font>
      <fill>
        <patternFill>
          <bgColor theme="8" tint="0.79998168889431442"/>
        </patternFill>
      </fill>
    </dxf>
    <dxf>
      <font>
        <b/>
        <i/>
        <color rgb="FFC00000"/>
      </font>
      <fill>
        <patternFill>
          <bgColor theme="8" tint="0.79998168889431442"/>
        </patternFill>
      </fill>
    </dxf>
    <dxf>
      <font>
        <b val="0"/>
        <i val="0"/>
        <strike val="0"/>
        <condense val="0"/>
        <extend val="0"/>
        <outline val="0"/>
        <shadow val="0"/>
        <u val="none"/>
        <vertAlign val="baseline"/>
        <sz val="10"/>
        <color auto="1"/>
        <name val="Arial"/>
        <scheme val="none"/>
      </font>
      <numFmt numFmtId="164" formatCode="#,##0;[Red]\(#,##0\)"/>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64" formatCode="#,##0;[Red]\(#,##0\)"/>
      <fill>
        <patternFill patternType="none">
          <fgColor indexed="64"/>
          <bgColor indexed="65"/>
        </patternFill>
      </fill>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font>
        <b val="0"/>
        <i val="0"/>
        <strike val="0"/>
        <condense val="0"/>
        <extend val="0"/>
        <outline val="0"/>
        <shadow val="0"/>
        <u val="none"/>
        <vertAlign val="baseline"/>
        <sz val="10"/>
        <color auto="1"/>
        <name val="Arial"/>
        <scheme val="none"/>
      </font>
      <numFmt numFmtId="164" formatCode="#,##0;[Red]\(#,##0\)"/>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64" formatCode="#,##0;[Red]\(#,##0\)"/>
      <fill>
        <patternFill patternType="none">
          <fgColor indexed="64"/>
          <bgColor indexed="65"/>
        </patternFill>
      </fill>
    </dxf>
    <dxf>
      <numFmt numFmtId="164" formatCode="#,##0;[Red]\(#,##0\)"/>
    </dxf>
    <dxf>
      <numFmt numFmtId="164" formatCode="#,##0;[Red]\(#,##0\)"/>
    </dxf>
    <dxf>
      <numFmt numFmtId="164" formatCode="#,##0;[Red]\(#,##0\)"/>
    </dxf>
    <dxf>
      <numFmt numFmtId="164" formatCode="#,##0;[Red]\(#,##0\)"/>
    </dxf>
    <dxf>
      <font>
        <b val="0"/>
        <i val="0"/>
        <strike val="0"/>
        <condense val="0"/>
        <extend val="0"/>
        <outline val="0"/>
        <shadow val="0"/>
        <u val="none"/>
        <vertAlign val="baseline"/>
        <sz val="10"/>
        <color auto="1"/>
        <name val="Arial"/>
        <scheme val="none"/>
      </font>
      <numFmt numFmtId="164" formatCode="#,##0;[Red]\(#,##0\)"/>
      <fill>
        <patternFill patternType="none">
          <fgColor indexed="64"/>
          <bgColor indexed="65"/>
        </patternFill>
      </fill>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font>
        <b val="0"/>
        <i val="0"/>
        <strike val="0"/>
        <condense val="0"/>
        <extend val="0"/>
        <outline val="0"/>
        <shadow val="0"/>
        <u val="none"/>
        <vertAlign val="baseline"/>
        <sz val="10"/>
        <color auto="1"/>
        <name val="Arial"/>
        <scheme val="none"/>
      </font>
      <numFmt numFmtId="164" formatCode="#,##0;[Red]\(#,##0\)"/>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64" formatCode="#,##0;[Red]\(#,##0\)"/>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64" formatCode="#,##0;[Red]\(#,##0\)"/>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64" formatCode="#,##0;[Red]\(#,##0\)"/>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64" formatCode="#,##0;[Red]\(#,##0\)"/>
      <fill>
        <patternFill patternType="none">
          <fgColor indexed="64"/>
          <bgColor indexed="65"/>
        </patternFill>
      </fill>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font>
        <b val="0"/>
        <i val="0"/>
        <strike val="0"/>
        <condense val="0"/>
        <extend val="0"/>
        <outline val="0"/>
        <shadow val="0"/>
        <u val="none"/>
        <vertAlign val="baseline"/>
        <sz val="10"/>
        <color auto="1"/>
        <name val="Arial"/>
        <scheme val="none"/>
      </font>
      <numFmt numFmtId="164" formatCode="#,##0;[Red]\(#,##0\)"/>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64" formatCode="#,##0;[Red]\(#,##0\)"/>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64" formatCode="#,##0;[Red]\(#,##0\)"/>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64" formatCode="#,##0;[Red]\(#,##0\)"/>
      <fill>
        <patternFill patternType="none">
          <fgColor indexed="64"/>
          <bgColor indexed="65"/>
        </patternFill>
      </fill>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font>
        <b val="0"/>
        <i val="0"/>
        <strike val="0"/>
        <condense val="0"/>
        <extend val="0"/>
        <outline val="0"/>
        <shadow val="0"/>
        <u val="none"/>
        <vertAlign val="baseline"/>
        <sz val="10"/>
        <color auto="1"/>
        <name val="Arial"/>
        <scheme val="none"/>
      </font>
      <numFmt numFmtId="164" formatCode="#,##0;[Red]\(#,##0\)"/>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64" formatCode="#,##0;[Red]\(#,##0\)"/>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64" formatCode="#,##0;[Red]\(#,##0\)"/>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64" formatCode="#,##0;[Red]\(#,##0\)"/>
      <fill>
        <patternFill patternType="none">
          <fgColor indexed="64"/>
          <bgColor indexed="65"/>
        </patternFill>
      </fill>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0" formatCode="General"/>
    </dxf>
    <dxf>
      <numFmt numFmtId="19" formatCode="dd/mm/yyyy"/>
    </dxf>
    <dxf>
      <font>
        <strike val="0"/>
        <outline val="0"/>
        <shadow val="0"/>
        <u val="none"/>
        <vertAlign val="baseline"/>
        <sz val="10"/>
        <color theme="0"/>
        <name val="Arial"/>
        <scheme val="none"/>
      </font>
    </dxf>
    <dxf>
      <font>
        <b/>
        <i/>
        <color rgb="FFC00000"/>
      </font>
      <fill>
        <patternFill>
          <bgColor theme="8" tint="0.79998168889431442"/>
        </patternFill>
      </fill>
    </dxf>
    <dxf>
      <font>
        <b/>
        <i/>
        <color rgb="FFC00000"/>
      </font>
      <fill>
        <patternFill>
          <bgColor theme="8" tint="0.79998168889431442"/>
        </patternFill>
      </fill>
    </dxf>
    <dxf>
      <fill>
        <patternFill patternType="solid">
          <fgColor theme="0"/>
          <bgColor rgb="FFECF3F3"/>
        </patternFill>
      </fill>
    </dxf>
    <dxf>
      <font>
        <b/>
        <i val="0"/>
      </font>
      <fill>
        <patternFill patternType="mediumGray">
          <fgColor theme="0" tint="-4.9989318521683403E-2"/>
        </patternFill>
      </fill>
    </dxf>
    <dxf>
      <font>
        <b/>
        <i val="0"/>
        <color theme="0"/>
      </font>
      <fill>
        <patternFill patternType="solid">
          <fgColor auto="1"/>
          <bgColor theme="5"/>
        </patternFill>
      </fill>
      <border>
        <top style="dashed">
          <color auto="1"/>
        </top>
        <bottom style="dashed">
          <color auto="1"/>
        </bottom>
      </border>
    </dxf>
    <dxf>
      <font>
        <b val="0"/>
        <i val="0"/>
        <color theme="0"/>
      </font>
      <fill>
        <patternFill patternType="solid">
          <fgColor auto="1"/>
          <bgColor theme="5"/>
        </patternFill>
      </fill>
      <border>
        <top style="dashed">
          <color auto="1"/>
        </top>
        <bottom style="dashed">
          <color auto="1"/>
        </bottom>
      </border>
    </dxf>
    <dxf>
      <border>
        <left style="hair">
          <color auto="1"/>
        </left>
        <right style="hair">
          <color auto="1"/>
        </right>
        <top style="hair">
          <color auto="1"/>
        </top>
        <bottom style="hair">
          <color auto="1"/>
        </bottom>
        <vertical style="hair">
          <color auto="1"/>
        </vertical>
        <horizontal style="hair">
          <color auto="1"/>
        </horizontal>
      </border>
    </dxf>
    <dxf>
      <fill>
        <patternFill patternType="solid">
          <fgColor theme="0"/>
          <bgColor rgb="FFEEEDF4"/>
        </patternFill>
      </fill>
    </dxf>
    <dxf>
      <font>
        <b/>
        <i val="0"/>
      </font>
      <fill>
        <patternFill patternType="mediumGray">
          <fgColor theme="0" tint="-4.9989318521683403E-2"/>
        </patternFill>
      </fill>
    </dxf>
    <dxf>
      <font>
        <b/>
        <i val="0"/>
        <color theme="0"/>
      </font>
      <fill>
        <patternFill patternType="solid">
          <fgColor auto="1"/>
          <bgColor theme="4"/>
        </patternFill>
      </fill>
      <border>
        <top style="dashed">
          <color auto="1"/>
        </top>
        <bottom style="dashed">
          <color auto="1"/>
        </bottom>
      </border>
    </dxf>
    <dxf>
      <font>
        <b val="0"/>
        <i val="0"/>
        <color theme="0"/>
      </font>
      <fill>
        <patternFill patternType="solid">
          <fgColor auto="1"/>
          <bgColor theme="4"/>
        </patternFill>
      </fill>
      <border>
        <top style="dashed">
          <color auto="1"/>
        </top>
        <bottom style="dashed">
          <color auto="1"/>
        </bottom>
      </border>
    </dxf>
    <dxf>
      <border>
        <left style="hair">
          <color auto="1"/>
        </left>
        <right style="hair">
          <color auto="1"/>
        </right>
        <top style="hair">
          <color auto="1"/>
        </top>
        <bottom style="hair">
          <color auto="1"/>
        </bottom>
        <vertical style="hair">
          <color auto="1"/>
        </vertical>
        <horizontal style="hair">
          <color auto="1"/>
        </horizontal>
      </border>
    </dxf>
  </dxfs>
  <tableStyles count="2" defaultTableStyle="TableStyleMedium2" defaultPivotStyle="PivotStyleLight16">
    <tableStyle name="RSH1" pivot="0" count="5" xr9:uid="{00000000-0011-0000-FFFF-FFFF00000000}">
      <tableStyleElement type="wholeTable" dxfId="519"/>
      <tableStyleElement type="headerRow" dxfId="518"/>
      <tableStyleElement type="totalRow" dxfId="517"/>
      <tableStyleElement type="firstColumn" dxfId="516"/>
      <tableStyleElement type="secondRowStripe" dxfId="515"/>
    </tableStyle>
    <tableStyle name="RSH2" pivot="0" count="5" xr9:uid="{00000000-0011-0000-FFFF-FFFF01000000}">
      <tableStyleElement type="wholeTable" dxfId="514"/>
      <tableStyleElement type="headerRow" dxfId="513"/>
      <tableStyleElement type="totalRow" dxfId="512"/>
      <tableStyleElement type="firstColumn" dxfId="511"/>
      <tableStyleElement type="secondRowStripe" dxfId="510"/>
    </tableStyle>
  </tableStyles>
  <colors>
    <mruColors>
      <color rgb="FFECF3F3"/>
      <color rgb="FF868686"/>
      <color rgb="FFCC0000"/>
      <color rgb="FF99CC00"/>
      <color rgb="FFFFFFCC"/>
      <color rgb="FF669900"/>
      <color rgb="FF0066CC"/>
      <color rgb="FF6699FF"/>
      <color rgb="FF3399FF"/>
      <color rgb="FF33CC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3.xml"/><Relationship Id="rId13" Type="http://schemas.openxmlformats.org/officeDocument/2006/relationships/externalLink" Target="externalLinks/externalLink8.xml"/><Relationship Id="rId18" Type="http://schemas.openxmlformats.org/officeDocument/2006/relationships/connections" Target="connections.xml"/><Relationship Id="rId3" Type="http://schemas.openxmlformats.org/officeDocument/2006/relationships/worksheet" Target="worksheets/sheet3.xml"/><Relationship Id="rId21" Type="http://schemas.openxmlformats.org/officeDocument/2006/relationships/sheetMetadata" Target="metadata.xml"/><Relationship Id="rId7" Type="http://schemas.openxmlformats.org/officeDocument/2006/relationships/externalLink" Target="externalLinks/externalLink2.xml"/><Relationship Id="rId12" Type="http://schemas.openxmlformats.org/officeDocument/2006/relationships/externalLink" Target="externalLinks/externalLink7.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1.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externalLink" Target="externalLinks/externalLink6.xml"/><Relationship Id="rId5" Type="http://schemas.openxmlformats.org/officeDocument/2006/relationships/worksheet" Target="worksheets/sheet5.xml"/><Relationship Id="rId15" Type="http://schemas.openxmlformats.org/officeDocument/2006/relationships/externalLink" Target="externalLinks/externalLink10.xml"/><Relationship Id="rId10" Type="http://schemas.openxmlformats.org/officeDocument/2006/relationships/externalLink" Target="externalLinks/externalLink5.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externalLink" Target="externalLinks/externalLink4.xml"/><Relationship Id="rId14" Type="http://schemas.openxmlformats.org/officeDocument/2006/relationships/externalLink" Target="externalLinks/externalLink9.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absolute">
    <xdr:from>
      <xdr:col>2</xdr:col>
      <xdr:colOff>4108174</xdr:colOff>
      <xdr:row>0</xdr:row>
      <xdr:rowOff>82826</xdr:rowOff>
    </xdr:from>
    <xdr:to>
      <xdr:col>2</xdr:col>
      <xdr:colOff>5915318</xdr:colOff>
      <xdr:row>4</xdr:row>
      <xdr:rowOff>226799</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4787348" y="82826"/>
          <a:ext cx="1807144" cy="100536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absolute">
    <xdr:from>
      <xdr:col>2</xdr:col>
      <xdr:colOff>5953125</xdr:colOff>
      <xdr:row>0</xdr:row>
      <xdr:rowOff>114300</xdr:rowOff>
    </xdr:from>
    <xdr:to>
      <xdr:col>3</xdr:col>
      <xdr:colOff>511744</xdr:colOff>
      <xdr:row>3</xdr:row>
      <xdr:rowOff>367189</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7000875" y="114300"/>
          <a:ext cx="1807144" cy="100536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533400</xdr:colOff>
      <xdr:row>0</xdr:row>
      <xdr:rowOff>76200</xdr:rowOff>
    </xdr:from>
    <xdr:to>
      <xdr:col>5</xdr:col>
      <xdr:colOff>149794</xdr:colOff>
      <xdr:row>3</xdr:row>
      <xdr:rowOff>14764</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5419725" y="76200"/>
          <a:ext cx="1807144" cy="100536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U:\COMMON\99I2K\Group3\forecast\Pre%20Budget%20Reports\PBR%202006\Summer%20changes\CTPBR06L_original.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P:\rkyv\CheckOut\Long-term%20model%202009%7bdb5-doc3966101-ma1-mi14%7d.xls" TargetMode="External"/></Relationships>
</file>

<file path=xl/externalLinks/_rels/externalLink11.xml.rels><?xml version="1.0" encoding="UTF-8" standalone="yes"?>
<Relationships xmlns="http://schemas.openxmlformats.org/package/2006/relationships"><Relationship Id="rId1" Type="http://schemas.microsoft.com/office/2006/relationships/xlExternalLinkPath/xlPathMissing" Target="UK99"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P:\windows\temp\PROF99A.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Documents%20and%20Settings\senevij\Local%20Settings\Temporary%20Internet%20Files\OLK6D\FertAssChart.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forecast\hist20\CHSPD19.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U:\BM\Forecast\Bud05\PostBudget05_reconciled.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forecast\hist20\HIS19FI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WINDOWS\TEMP\PD\PD1099.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Research-camb\mresearch\RPW\Winter%2004-05\Margins\MRGWinter04-05.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oasisdata7\homedirs\Program%20Files\FileNET\IDM\Cache\2003012410152300001\all%20the%20chart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 inputs"/>
      <sheetName val="Determinant analysis"/>
      <sheetName val="Model output"/>
      <sheetName val="CTA output"/>
      <sheetName val="Model growth rates"/>
      <sheetName val="HIC Total"/>
      <sheetName val="FIN Total"/>
      <sheetName val="Main calcs"/>
      <sheetName val="Summary"/>
      <sheetName val="Diagnostics"/>
      <sheetName val="CT on gains"/>
      <sheetName val="A9 summary"/>
      <sheetName val="GR regressions"/>
      <sheetName val="L-P regressions"/>
      <sheetName val="Chart 3.11"/>
      <sheetName val="Exec Summa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LT 09"/>
      <sheetName val="Charts"/>
      <sheetName val="Scenarios"/>
      <sheetName val="Projections"/>
      <sheetName val="Calculation"/>
      <sheetName val="Latest"/>
      <sheetName val="Latest check"/>
      <sheetName val="PSF"/>
      <sheetName val="Nom. Input"/>
      <sheetName val="Profiles"/>
      <sheetName val="Population"/>
      <sheetName val="Social sec &amp; TC"/>
      <sheetName val="Pub.sec.pensions"/>
      <sheetName val="Health"/>
      <sheetName val="Death"/>
      <sheetName val="Education"/>
      <sheetName val="TREND"/>
      <sheetName val="RESULT 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K99"/>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ecast data"/>
      <sheetName val="Intro - read first"/>
      <sheetName val="Imp VAT"/>
      <sheetName val="Home VAT"/>
      <sheetName val="VATgraph"/>
      <sheetName val="Tobacco"/>
      <sheetName val="Spirits"/>
      <sheetName val="Beer"/>
      <sheetName val="Wine"/>
      <sheetName val="Cider"/>
      <sheetName val="B&amp;G"/>
      <sheetName val="Customs"/>
      <sheetName val="APD"/>
      <sheetName val="IPT"/>
      <sheetName val="Landfill"/>
      <sheetName val="Reb oils"/>
      <sheetName val="Petrol"/>
      <sheetName val="Derv"/>
      <sheetName val="Oilgraph"/>
      <sheetName val="Tables 1 &amp; 2"/>
      <sheetName val="April"/>
      <sheetName val="Daily (2)"/>
      <sheetName val="Proportions"/>
      <sheetName val="Comparison"/>
      <sheetName val="CGBR table"/>
      <sheetName val="BIS table"/>
      <sheetName val="Tob accs"/>
      <sheetName val="Accruals"/>
      <sheetName val="Acc adj"/>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EngChart"/>
      <sheetName val="WalChart"/>
      <sheetName val="ScoChart"/>
      <sheetName val="NIChart"/>
      <sheetName val="UKChart"/>
    </sheetNames>
    <sheetDataSet>
      <sheetData sheetId="0"/>
      <sheetData sheetId="1" refreshError="1"/>
      <sheetData sheetId="2" refreshError="1"/>
      <sheetData sheetId="3" refreshError="1"/>
      <sheetData sheetId="4" refreshError="1"/>
      <sheetData sheetId="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GSPD19.FIN"/>
    </sheetNames>
    <sheetDataSet>
      <sheetData sheetId="0" refreshError="1">
        <row r="10">
          <cell r="A10">
            <v>1982</v>
          </cell>
          <cell r="B10">
            <v>5084</v>
          </cell>
          <cell r="H10">
            <v>5241.2908349754507</v>
          </cell>
        </row>
        <row r="11">
          <cell r="A11">
            <v>1983</v>
          </cell>
          <cell r="B11">
            <v>4554</v>
          </cell>
          <cell r="E11">
            <v>-10.424862313139261</v>
          </cell>
          <cell r="H11">
            <v>4722.0067399498357</v>
          </cell>
          <cell r="I11">
            <v>-9.907561159560176</v>
          </cell>
        </row>
        <row r="12">
          <cell r="A12">
            <v>1984</v>
          </cell>
          <cell r="B12">
            <v>5130</v>
          </cell>
          <cell r="E12">
            <v>12.648221343873518</v>
          </cell>
          <cell r="H12">
            <v>5475.2539986683105</v>
          </cell>
          <cell r="I12">
            <v>15.951846327234954</v>
          </cell>
        </row>
        <row r="13">
          <cell r="A13">
            <v>1985</v>
          </cell>
          <cell r="B13">
            <v>6391</v>
          </cell>
          <cell r="E13">
            <v>24.580896686159846</v>
          </cell>
          <cell r="H13">
            <v>6756.7525816828584</v>
          </cell>
          <cell r="I13">
            <v>23.40528098470379</v>
          </cell>
        </row>
        <row r="14">
          <cell r="A14">
            <v>1986</v>
          </cell>
          <cell r="B14">
            <v>5848</v>
          </cell>
          <cell r="E14">
            <v>-8.4963229541542802</v>
          </cell>
          <cell r="H14">
            <v>6745.3397444295488</v>
          </cell>
          <cell r="I14">
            <v>-0.16891009572037743</v>
          </cell>
        </row>
        <row r="15">
          <cell r="A15">
            <v>1987</v>
          </cell>
          <cell r="B15">
            <v>5980</v>
          </cell>
          <cell r="E15">
            <v>2.2571819425444595</v>
          </cell>
          <cell r="H15">
            <v>7026.5846624575506</v>
          </cell>
          <cell r="I15">
            <v>4.1694700146165378</v>
          </cell>
        </row>
        <row r="16">
          <cell r="A16">
            <v>1988</v>
          </cell>
          <cell r="B16">
            <v>9292.2999999999993</v>
          </cell>
          <cell r="E16">
            <v>55.389632107023402</v>
          </cell>
          <cell r="H16">
            <v>9521.9200076277339</v>
          </cell>
          <cell r="I16">
            <v>35.512777046614829</v>
          </cell>
        </row>
        <row r="17">
          <cell r="A17">
            <v>1989</v>
          </cell>
          <cell r="B17">
            <v>13887.5</v>
          </cell>
          <cell r="E17">
            <v>49.45169656597399</v>
          </cell>
          <cell r="H17">
            <v>16931.29699300892</v>
          </cell>
          <cell r="I17">
            <v>77.813896561258119</v>
          </cell>
        </row>
        <row r="18">
          <cell r="A18">
            <v>1990</v>
          </cell>
          <cell r="B18">
            <v>18208</v>
          </cell>
          <cell r="E18">
            <v>31.110711071107112</v>
          </cell>
          <cell r="H18">
            <v>21405.129196306531</v>
          </cell>
          <cell r="I18">
            <v>26.423446503507051</v>
          </cell>
        </row>
        <row r="19">
          <cell r="A19">
            <v>1991</v>
          </cell>
          <cell r="B19">
            <v>20553.400000000001</v>
          </cell>
          <cell r="E19">
            <v>12.881151142355016</v>
          </cell>
          <cell r="H19">
            <v>19019.031007703743</v>
          </cell>
          <cell r="I19">
            <v>-11.147319722856475</v>
          </cell>
        </row>
        <row r="20">
          <cell r="A20">
            <v>1992</v>
          </cell>
          <cell r="B20">
            <v>19974.599999999999</v>
          </cell>
          <cell r="E20">
            <v>-2.8160790915371803</v>
          </cell>
          <cell r="H20">
            <v>16626.411197813348</v>
          </cell>
          <cell r="I20">
            <v>-12.580135175768175</v>
          </cell>
        </row>
        <row r="21">
          <cell r="A21">
            <v>1993</v>
          </cell>
          <cell r="H21">
            <v>12410.183035376172</v>
          </cell>
          <cell r="I21">
            <v>-25.358618358913681</v>
          </cell>
        </row>
        <row r="22">
          <cell r="A22">
            <v>1994</v>
          </cell>
          <cell r="H22">
            <v>12000.136096917955</v>
          </cell>
          <cell r="I22">
            <v>-3.3041167667660289</v>
          </cell>
        </row>
        <row r="23">
          <cell r="A23">
            <v>1995</v>
          </cell>
          <cell r="H23">
            <v>13460.164062680713</v>
          </cell>
          <cell r="I23">
            <v>12.166761726458612</v>
          </cell>
        </row>
        <row r="24">
          <cell r="A24">
            <v>1996</v>
          </cell>
          <cell r="H24">
            <v>13230.39919269175</v>
          </cell>
          <cell r="I24">
            <v>-1.7069990300192783</v>
          </cell>
        </row>
        <row r="25">
          <cell r="A25">
            <v>1997</v>
          </cell>
          <cell r="H25">
            <v>13887.648186056666</v>
          </cell>
          <cell r="I25">
            <v>4.9677185381373006</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s"/>
      <sheetName val="External Inputs"/>
      <sheetName val="FAS Page 1"/>
      <sheetName val="FIN L-P regression"/>
      <sheetName val="HIC L-P regression"/>
      <sheetName val="FIN Rates"/>
      <sheetName val="Building Societies"/>
      <sheetName val="Rest of FIN"/>
      <sheetName val="FIN Total"/>
      <sheetName val="HIC Rates"/>
      <sheetName val="HIC Total"/>
      <sheetName val="FC Page 1"/>
      <sheetName val="T3 Page 1"/>
      <sheetName val="diff with last"/>
      <sheetName val="Repayments"/>
      <sheetName val="Budget 2005 measures"/>
      <sheetName val="PBR 2004 measures"/>
      <sheetName val="Previous Measures"/>
      <sheetName val="quarterly"/>
      <sheetName val="NG DATA"/>
      <sheetName val="NG HIC R7.3"/>
      <sheetName val="NG HIC R9.3"/>
      <sheetName val="NG FIN RA.3"/>
      <sheetName val="NG FIN RC.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S19FIN(A)"/>
    </sheetNames>
    <sheetDataSet>
      <sheetData sheetId="0" refreshError="1">
        <row r="59">
          <cell r="D59">
            <v>49896</v>
          </cell>
          <cell r="E59">
            <v>50276</v>
          </cell>
          <cell r="F59">
            <v>45966</v>
          </cell>
          <cell r="G59">
            <v>41788</v>
          </cell>
          <cell r="H59">
            <v>41669</v>
          </cell>
          <cell r="I59">
            <v>50498</v>
          </cell>
          <cell r="J59">
            <v>56928</v>
          </cell>
          <cell r="K59">
            <v>13990</v>
          </cell>
          <cell r="L59">
            <v>14858</v>
          </cell>
          <cell r="M59">
            <v>12645</v>
          </cell>
          <cell r="N59">
            <v>11496</v>
          </cell>
          <cell r="O59">
            <v>12551</v>
          </cell>
          <cell r="P59">
            <v>23608</v>
          </cell>
          <cell r="Q59">
            <v>22770</v>
          </cell>
        </row>
        <row r="61">
          <cell r="D61">
            <v>8.6439794773128104E-2</v>
          </cell>
          <cell r="E61">
            <v>6.6950433606492166E-2</v>
          </cell>
          <cell r="F61">
            <v>6.128442762041509E-2</v>
          </cell>
          <cell r="G61">
            <v>4.8052072365272328E-2</v>
          </cell>
          <cell r="H61">
            <v>5.1957090402937438E-2</v>
          </cell>
          <cell r="I61">
            <v>5.8358746881064599E-2</v>
          </cell>
          <cell r="J61">
            <v>5.4823636874648682E-2</v>
          </cell>
          <cell r="K61">
            <v>2.8377412437455327E-2</v>
          </cell>
          <cell r="L61">
            <v>3.0825144703190199E-2</v>
          </cell>
          <cell r="M61">
            <v>3.0525899565045471E-2</v>
          </cell>
          <cell r="N61">
            <v>4.0535838552540011E-2</v>
          </cell>
          <cell r="O61">
            <v>8.6287945183650711E-2</v>
          </cell>
          <cell r="P61">
            <v>9.3358183666553712E-2</v>
          </cell>
          <cell r="Q61">
            <v>3.1971892841458058E-2</v>
          </cell>
        </row>
        <row r="79">
          <cell r="D79">
            <v>8220</v>
          </cell>
          <cell r="E79">
            <v>11605</v>
          </cell>
          <cell r="F79">
            <v>15772</v>
          </cell>
          <cell r="G79">
            <v>18872</v>
          </cell>
          <cell r="H79">
            <v>17851</v>
          </cell>
          <cell r="I79">
            <v>16599</v>
          </cell>
        </row>
        <row r="83">
          <cell r="D83">
            <v>324.3</v>
          </cell>
          <cell r="E83">
            <v>1191.4000000000001</v>
          </cell>
          <cell r="F83">
            <v>1472</v>
          </cell>
          <cell r="G83">
            <v>4711.5</v>
          </cell>
          <cell r="H83">
            <v>3826.9</v>
          </cell>
          <cell r="I83">
            <v>3647</v>
          </cell>
        </row>
        <row r="95">
          <cell r="D95">
            <v>9.5466571891166127E-2</v>
          </cell>
          <cell r="E95">
            <v>0.11145074065365625</v>
          </cell>
          <cell r="F95">
            <v>0.12864093847897087</v>
          </cell>
          <cell r="G95">
            <v>0.14350581052307534</v>
          </cell>
          <cell r="H95">
            <v>0.1542719106920894</v>
          </cell>
          <cell r="I95">
            <v>0.10921389095108472</v>
          </cell>
          <cell r="J95">
            <v>8.9755851092625002E-2</v>
          </cell>
          <cell r="K95">
            <v>0.14001163128816516</v>
          </cell>
          <cell r="L95">
            <v>7.0516096065406236E-2</v>
          </cell>
          <cell r="M95">
            <v>6.7059965648569933E-2</v>
          </cell>
          <cell r="N95">
            <v>8.5541450115020873E-2</v>
          </cell>
          <cell r="O95">
            <v>8.6534902657487603E-2</v>
          </cell>
          <cell r="P95">
            <v>5.0708785439271965E-2</v>
          </cell>
          <cell r="Q95">
            <v>4.9075245988649818E-2</v>
          </cell>
        </row>
        <row r="97">
          <cell r="D97">
            <v>91.003102378490169</v>
          </cell>
          <cell r="E97">
            <v>83.509142053445856</v>
          </cell>
          <cell r="F97">
            <v>75.993091537132983</v>
          </cell>
          <cell r="G97">
            <v>75.080443332141584</v>
          </cell>
          <cell r="H97">
            <v>66.889632107023417</v>
          </cell>
          <cell r="I97">
            <v>96.299093655589118</v>
          </cell>
          <cell r="J97">
            <v>90.470446320868518</v>
          </cell>
          <cell r="K97">
            <v>14.122533748701974</v>
          </cell>
          <cell r="L97">
            <v>52.536231884057969</v>
          </cell>
          <cell r="M97">
            <v>63.028953229398667</v>
          </cell>
          <cell r="N97">
            <v>59.760956175298809</v>
          </cell>
          <cell r="O97">
            <v>51.32591958939264</v>
          </cell>
          <cell r="P97">
            <v>51.768766177739437</v>
          </cell>
          <cell r="Q97">
            <v>49.916805324459233</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TABLE"/>
      <sheetName val="ET TABLE"/>
      <sheetName val="HMT"/>
      <sheetName val="QsYs"/>
    </sheetNames>
    <sheetDataSet>
      <sheetData sheetId="0" refreshError="1">
        <row r="17">
          <cell r="Q17">
            <v>1266</v>
          </cell>
        </row>
        <row r="23">
          <cell r="P23" t="str">
            <v>Number of PD forms NI only</v>
          </cell>
        </row>
        <row r="25">
          <cell r="P25" t="str">
            <v>Non-liab</v>
          </cell>
          <cell r="Q25" t="str">
            <v>Liab</v>
          </cell>
        </row>
        <row r="26">
          <cell r="P26">
            <v>1798</v>
          </cell>
          <cell r="Q26">
            <v>1221</v>
          </cell>
        </row>
        <row r="27">
          <cell r="P27">
            <v>1875</v>
          </cell>
          <cell r="Q27">
            <v>1352</v>
          </cell>
        </row>
        <row r="28">
          <cell r="P28">
            <v>1755</v>
          </cell>
          <cell r="Q28">
            <v>1296</v>
          </cell>
        </row>
        <row r="29">
          <cell r="P29">
            <v>1778</v>
          </cell>
          <cell r="Q29">
            <v>1175</v>
          </cell>
        </row>
        <row r="30">
          <cell r="P30">
            <v>2150</v>
          </cell>
          <cell r="Q30">
            <v>1155</v>
          </cell>
        </row>
        <row r="31">
          <cell r="P31">
            <v>2032</v>
          </cell>
          <cell r="Q31">
            <v>1366</v>
          </cell>
        </row>
        <row r="32">
          <cell r="P32">
            <v>2151</v>
          </cell>
          <cell r="Q32">
            <v>1364</v>
          </cell>
        </row>
        <row r="33">
          <cell r="P33">
            <v>1971</v>
          </cell>
          <cell r="Q33">
            <v>1265</v>
          </cell>
        </row>
        <row r="34">
          <cell r="P34">
            <v>1811</v>
          </cell>
          <cell r="Q34">
            <v>1039</v>
          </cell>
        </row>
        <row r="35">
          <cell r="P35">
            <v>1937</v>
          </cell>
          <cell r="Q35">
            <v>1221</v>
          </cell>
        </row>
        <row r="36">
          <cell r="P36">
            <v>1728</v>
          </cell>
          <cell r="Q36">
            <v>1087</v>
          </cell>
        </row>
        <row r="37">
          <cell r="P37">
            <v>1515</v>
          </cell>
          <cell r="Q37">
            <v>1035</v>
          </cell>
        </row>
        <row r="38">
          <cell r="P38" t="str">
            <v xml:space="preserve"> _________</v>
          </cell>
          <cell r="Q38" t="str">
            <v xml:space="preserve"> _______</v>
          </cell>
        </row>
        <row r="39">
          <cell r="P39">
            <v>18828</v>
          </cell>
          <cell r="Q39">
            <v>12003</v>
          </cell>
        </row>
        <row r="43">
          <cell r="P43" t="str">
            <v>Number of PD forms NI only</v>
          </cell>
        </row>
        <row r="45">
          <cell r="P45" t="str">
            <v>Non-liab</v>
          </cell>
          <cell r="Q45" t="str">
            <v>Liab</v>
          </cell>
        </row>
        <row r="46">
          <cell r="P46">
            <v>1867</v>
          </cell>
          <cell r="Q46">
            <v>1209</v>
          </cell>
        </row>
        <row r="47">
          <cell r="Q47">
            <v>1094</v>
          </cell>
        </row>
        <row r="48">
          <cell r="Q48">
            <v>1410</v>
          </cell>
        </row>
        <row r="49">
          <cell r="Q49">
            <v>1476</v>
          </cell>
        </row>
      </sheetData>
      <sheetData sheetId="1" refreshError="1"/>
      <sheetData sheetId="2" refreshError="1"/>
      <sheetData sheetId="3"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XXXX"/>
      <sheetName val="Differences"/>
      <sheetName val="margus"/>
      <sheetName val="margasia"/>
      <sheetName val="margeur"/>
      <sheetName val="Graphics"/>
      <sheetName val="RPW Graphics"/>
      <sheetName val="USGC Chart 2"/>
      <sheetName val="USGC Chart 3"/>
      <sheetName val="USGC Chart"/>
      <sheetName val="Singapore Chart"/>
      <sheetName val="Rott - ARA Chart"/>
      <sheetName val="NYHB Resid vs Gas"/>
      <sheetName val="USGC Resid vs Gas"/>
      <sheetName val="Notional Cracking Margins Chart"/>
      <sheetName val="Comparison Graphs"/>
      <sheetName val="RPW Annual"/>
      <sheetName val="Chart3"/>
      <sheetName val="USGC"/>
      <sheetName val="NYHB"/>
      <sheetName val="Singapore"/>
      <sheetName val="Rotterdam - ARA Barges"/>
      <sheetName val="Prices in 3 Markets "/>
      <sheetName val="Price Comparison Charts"/>
      <sheetName val="Inter-Product in 3 Markets"/>
      <sheetName val="Crude Forecast"/>
      <sheetName val="FOB Med"/>
      <sheetName val="Chart1"/>
      <sheetName val="Y-T-D"/>
      <sheetName val="Y-T-D Daily"/>
      <sheetName val="Prices"/>
      <sheetName val="Mogas-Dist Margins"/>
      <sheetName val="NGLs"/>
      <sheetName val="Maya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34">
          <cell r="A34" t="str">
            <v>Q1 93</v>
          </cell>
          <cell r="C34">
            <v>2.46</v>
          </cell>
          <cell r="F34">
            <v>3.1</v>
          </cell>
          <cell r="L34">
            <v>2.4</v>
          </cell>
          <cell r="O34">
            <v>-6.16</v>
          </cell>
          <cell r="R34">
            <v>-8.82</v>
          </cell>
        </row>
        <row r="35">
          <cell r="A35" t="str">
            <v>Q2 93</v>
          </cell>
          <cell r="C35">
            <v>4.3600000000000003</v>
          </cell>
          <cell r="F35">
            <v>2.89</v>
          </cell>
          <cell r="L35">
            <v>2.08</v>
          </cell>
          <cell r="O35">
            <v>-5.0599999999999996</v>
          </cell>
          <cell r="R35">
            <v>-9.01</v>
          </cell>
        </row>
        <row r="36">
          <cell r="A36" t="str">
            <v>Q3 93</v>
          </cell>
          <cell r="C36">
            <v>3.15</v>
          </cell>
          <cell r="F36">
            <v>3.59</v>
          </cell>
          <cell r="L36">
            <v>2.7</v>
          </cell>
          <cell r="O36">
            <v>-4.67</v>
          </cell>
          <cell r="R36">
            <v>-8.06</v>
          </cell>
        </row>
        <row r="37">
          <cell r="A37" t="str">
            <v>Q4 93</v>
          </cell>
          <cell r="C37">
            <v>1.1200000000000001</v>
          </cell>
          <cell r="F37">
            <v>4.91</v>
          </cell>
          <cell r="L37">
            <v>3.17</v>
          </cell>
          <cell r="O37">
            <v>-4.79</v>
          </cell>
          <cell r="R37">
            <v>-8</v>
          </cell>
        </row>
        <row r="38">
          <cell r="A38" t="str">
            <v>Q1 94</v>
          </cell>
          <cell r="C38">
            <v>3.6</v>
          </cell>
          <cell r="F38">
            <v>5.59</v>
          </cell>
          <cell r="L38">
            <v>3.98</v>
          </cell>
          <cell r="O38">
            <v>-2.82</v>
          </cell>
          <cell r="R38">
            <v>-5.55</v>
          </cell>
        </row>
        <row r="39">
          <cell r="A39" t="str">
            <v>Q2 94</v>
          </cell>
          <cell r="C39">
            <v>3.49</v>
          </cell>
          <cell r="F39">
            <v>2.37</v>
          </cell>
          <cell r="L39">
            <v>1.47</v>
          </cell>
          <cell r="O39">
            <v>-4.22</v>
          </cell>
          <cell r="R39">
            <v>-6.01</v>
          </cell>
        </row>
        <row r="40">
          <cell r="A40" t="str">
            <v>Q3 94</v>
          </cell>
          <cell r="C40">
            <v>2.93</v>
          </cell>
          <cell r="F40">
            <v>2.46</v>
          </cell>
          <cell r="L40">
            <v>1.21</v>
          </cell>
          <cell r="O40">
            <v>-4.43</v>
          </cell>
          <cell r="R40">
            <v>-6.05</v>
          </cell>
        </row>
        <row r="41">
          <cell r="A41" t="str">
            <v>Q4 94</v>
          </cell>
          <cell r="C41">
            <v>1.55</v>
          </cell>
          <cell r="F41">
            <v>3.35</v>
          </cell>
          <cell r="L41">
            <v>1.86</v>
          </cell>
          <cell r="O41">
            <v>-3.6</v>
          </cell>
          <cell r="R41">
            <v>-4.4800000000000004</v>
          </cell>
        </row>
        <row r="42">
          <cell r="A42" t="str">
            <v>Q1 95</v>
          </cell>
          <cell r="C42">
            <v>2.14</v>
          </cell>
          <cell r="F42">
            <v>0.99</v>
          </cell>
          <cell r="L42">
            <v>0.44</v>
          </cell>
          <cell r="O42">
            <v>-3.9</v>
          </cell>
          <cell r="R42">
            <v>-4.47</v>
          </cell>
        </row>
        <row r="43">
          <cell r="A43" t="str">
            <v>Q2 95</v>
          </cell>
          <cell r="C43">
            <v>5.3</v>
          </cell>
          <cell r="F43">
            <v>1.42</v>
          </cell>
          <cell r="L43">
            <v>0.77</v>
          </cell>
          <cell r="O43">
            <v>-3.43</v>
          </cell>
          <cell r="R43">
            <v>-4.18</v>
          </cell>
        </row>
        <row r="44">
          <cell r="A44" t="str">
            <v>Q3 95</v>
          </cell>
          <cell r="C44">
            <v>3.44</v>
          </cell>
          <cell r="F44">
            <v>3.34</v>
          </cell>
          <cell r="L44">
            <v>2.25</v>
          </cell>
          <cell r="O44">
            <v>-4.04</v>
          </cell>
          <cell r="R44">
            <v>-5.19</v>
          </cell>
        </row>
        <row r="45">
          <cell r="A45" t="str">
            <v>Q4 95</v>
          </cell>
          <cell r="C45">
            <v>1.1599999999999999</v>
          </cell>
          <cell r="F45">
            <v>3.91</v>
          </cell>
          <cell r="L45">
            <v>2.76</v>
          </cell>
          <cell r="O45">
            <v>-3.65</v>
          </cell>
          <cell r="R45">
            <v>-4.82</v>
          </cell>
        </row>
        <row r="46">
          <cell r="A46" t="str">
            <v>Q1 96</v>
          </cell>
          <cell r="C46">
            <v>2.5299999999999998</v>
          </cell>
          <cell r="F46">
            <v>3.51</v>
          </cell>
          <cell r="L46">
            <v>2.74</v>
          </cell>
          <cell r="O46">
            <v>-3.35</v>
          </cell>
          <cell r="R46">
            <v>-5.24</v>
          </cell>
        </row>
        <row r="47">
          <cell r="A47" t="str">
            <v>Q2 96</v>
          </cell>
          <cell r="C47">
            <v>3.98</v>
          </cell>
          <cell r="F47">
            <v>1.49</v>
          </cell>
          <cell r="L47">
            <v>0.55000000000000004</v>
          </cell>
          <cell r="O47">
            <v>-4.62</v>
          </cell>
          <cell r="R47">
            <v>-7</v>
          </cell>
        </row>
        <row r="48">
          <cell r="A48" t="str">
            <v>Q3 96</v>
          </cell>
          <cell r="C48">
            <v>2.2400000000000002</v>
          </cell>
          <cell r="F48">
            <v>3.98</v>
          </cell>
          <cell r="L48">
            <v>3.13</v>
          </cell>
          <cell r="O48">
            <v>-5.45</v>
          </cell>
          <cell r="R48">
            <v>-7.22</v>
          </cell>
        </row>
        <row r="49">
          <cell r="A49" t="str">
            <v>Q4 96</v>
          </cell>
          <cell r="C49">
            <v>2.46</v>
          </cell>
          <cell r="F49">
            <v>4.29</v>
          </cell>
          <cell r="L49">
            <v>3.53</v>
          </cell>
          <cell r="O49">
            <v>-5.88</v>
          </cell>
          <cell r="R49">
            <v>-7.22</v>
          </cell>
        </row>
        <row r="50">
          <cell r="A50" t="str">
            <v>Q1 97</v>
          </cell>
          <cell r="C50">
            <v>3.8</v>
          </cell>
          <cell r="F50">
            <v>3.28</v>
          </cell>
          <cell r="L50">
            <v>2.04</v>
          </cell>
          <cell r="O50">
            <v>-7.38</v>
          </cell>
          <cell r="R50">
            <v>-9.26</v>
          </cell>
        </row>
        <row r="51">
          <cell r="A51" t="str">
            <v>Q2 97</v>
          </cell>
          <cell r="C51">
            <v>4.159230769230768</v>
          </cell>
          <cell r="F51">
            <v>2.3984615384615373</v>
          </cell>
          <cell r="L51">
            <v>1.841153846153845</v>
          </cell>
          <cell r="O51">
            <v>-4.7346153846153847</v>
          </cell>
          <cell r="R51">
            <v>-6.411538461538461</v>
          </cell>
        </row>
        <row r="52">
          <cell r="A52" t="str">
            <v>Q3 97</v>
          </cell>
          <cell r="C52">
            <v>5.4119230769230757</v>
          </cell>
          <cell r="F52">
            <v>3.1099999999999994</v>
          </cell>
          <cell r="L52">
            <v>1.9873076923076918</v>
          </cell>
          <cell r="O52">
            <v>-3.7192307692307689</v>
          </cell>
          <cell r="R52">
            <v>-4.8346153846153843</v>
          </cell>
        </row>
        <row r="53">
          <cell r="A53" t="str">
            <v>Q4 97</v>
          </cell>
          <cell r="C53">
            <v>1.9378571428571427</v>
          </cell>
          <cell r="F53">
            <v>2.485357142857143</v>
          </cell>
          <cell r="L53">
            <v>2.1553571428571421</v>
          </cell>
          <cell r="O53">
            <v>-3.0128571428571425</v>
          </cell>
          <cell r="R53">
            <v>-5.366428571428572</v>
          </cell>
        </row>
      </sheetData>
      <sheetData sheetId="19" refreshError="1"/>
      <sheetData sheetId="20"/>
      <sheetData sheetId="21"/>
      <sheetData sheetId="22"/>
      <sheetData sheetId="23" refreshError="1"/>
      <sheetData sheetId="24" refreshError="1"/>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ure 1.1"/>
      <sheetName val="Frameworks comparison 2.1 2.2"/>
      <sheetName val="Figures 3.1 3.2"/>
      <sheetName val="Table 3.1"/>
      <sheetName val="3.1 Inflation expectations"/>
      <sheetName val="3.2 Taylor rules"/>
      <sheetName val="3.3 UK Taylor rule"/>
      <sheetName val="Chart 3.4"/>
      <sheetName val="3.5 10 years ahead"/>
      <sheetName val="3.6 M3 growth"/>
      <sheetName val="Box D Red triangle"/>
      <sheetName val="Figure 4.1 UK fiscal fwork"/>
      <sheetName val="Table 4.1"/>
      <sheetName val="Box D table"/>
      <sheetName val="4.1 UK"/>
      <sheetName val="4.3.and 4.4"/>
      <sheetName val="4.5 deficit and interest rate"/>
      <sheetName val="4.6 ten year bonds"/>
      <sheetName val="5.1 share of gdp"/>
      <sheetName val="Sheet1"/>
      <sheetName val="Figure 6.1"/>
      <sheetName val="Table 6.1 Bank Supervisor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4">
          <cell r="A4">
            <v>35877</v>
          </cell>
          <cell r="D4">
            <v>33091</v>
          </cell>
          <cell r="G4">
            <v>33092</v>
          </cell>
          <cell r="J4">
            <v>33973</v>
          </cell>
          <cell r="M4">
            <v>34096</v>
          </cell>
        </row>
      </sheetData>
      <sheetData sheetId="18" refreshError="1"/>
      <sheetData sheetId="19" refreshError="1"/>
      <sheetData sheetId="20" refreshError="1"/>
      <sheetData sheetId="21"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0000000}" name="Data_Consolidated_2022" displayName="Data_Consolidated_2022" ref="A5:IT209" totalsRowShown="0" headerRowDxfId="507">
  <autoFilter ref="A5:IT209" xr:uid="{00000000-0009-0000-0100-000007000000}"/>
  <tableColumns count="254">
    <tableColumn id="1" xr3:uid="{00000000-0010-0000-0000-000001000000}" name="RP_code"/>
    <tableColumn id="2" xr3:uid="{00000000-0010-0000-0000-000002000000}" name="RP_name"/>
    <tableColumn id="3" xr3:uid="{00000000-0010-0000-0000-000003000000}" name="Financial year end" dataDxfId="506"/>
    <tableColumn id="4" xr3:uid="{00000000-0010-0000-0000-000004000000}" name="Months covered by Accounts" dataDxfId="505"/>
    <tableColumn id="5" xr3:uid="{00000000-0010-0000-0000-000005000000}" name="Turnover" dataDxfId="504"/>
    <tableColumn id="6" xr3:uid="{00000000-0010-0000-0000-000006000000}" name="Operating expenditure" dataDxfId="503"/>
    <tableColumn id="7" xr3:uid="{00000000-0010-0000-0000-000007000000}" name="Cost of sales" dataDxfId="502"/>
    <tableColumn id="8" xr3:uid="{00000000-0010-0000-0000-000008000000}" name="Operating surplus/(deficit)" dataDxfId="501"/>
    <tableColumn id="9" xr3:uid="{00000000-0010-0000-0000-000009000000}" name="Gain/(loss) on disposal of fixed assets" dataDxfId="500"/>
    <tableColumn id="10" xr3:uid="{00000000-0010-0000-0000-00000A000000}" name="Operating surplus/(deficit) including fixed asset disposals" dataDxfId="499"/>
    <tableColumn id="12" xr3:uid="{00000000-0010-0000-0000-00000C000000}" name="Gain on business combination" dataDxfId="498"/>
    <tableColumn id="13" xr3:uid="{00000000-0010-0000-0000-00000D000000}" name="Other items" dataDxfId="497"/>
    <tableColumn id="14" xr3:uid="{00000000-0010-0000-0000-00000E000000}" name="Share of operating surplus/(deficit) in joint ventures or associates" dataDxfId="496"/>
    <tableColumn id="15" xr3:uid="{00000000-0010-0000-0000-00000F000000}" name="Interest receivable" dataDxfId="495"/>
    <tableColumn id="16" xr3:uid="{00000000-0010-0000-0000-000010000000}" name="Interest payable and financing costs" dataDxfId="494"/>
    <tableColumn id="17" xr3:uid="{00000000-0010-0000-0000-000011000000}" name="Movement in fair value: Investment properties" dataDxfId="493"/>
    <tableColumn id="18" xr3:uid="{00000000-0010-0000-0000-000012000000}" name="Movement in fair value: Financial instruments" dataDxfId="492"/>
    <tableColumn id="19" xr3:uid="{00000000-0010-0000-0000-000013000000}" name="Movement in valuation of housing properties" dataDxfId="491"/>
    <tableColumn id="20" xr3:uid="{00000000-0010-0000-0000-000014000000}" name="Reversal of previous decrease in valuation of housing properties" dataDxfId="490"/>
    <tableColumn id="21" xr3:uid="{00000000-0010-0000-0000-000015000000}" name="Surplus/(deficit) before tax" dataDxfId="489"/>
    <tableColumn id="22" xr3:uid="{00000000-0010-0000-0000-000016000000}" name="Taxation" dataDxfId="488"/>
    <tableColumn id="23" xr3:uid="{00000000-0010-0000-0000-000017000000}" name="Surplus/(deficit) for the period" dataDxfId="487"/>
    <tableColumn id="24" xr3:uid="{00000000-0010-0000-0000-000018000000}" name="Unrealised surplus/(deficit) on revaluation of housing properties" dataDxfId="486"/>
    <tableColumn id="25" xr3:uid="{00000000-0010-0000-0000-000019000000}" name="Actuarial gain/(Loss) pension schemes" dataDxfId="485"/>
    <tableColumn id="27" xr3:uid="{00000000-0010-0000-0000-00001B000000}" name="Change in fair value of hedged instruments" dataDxfId="484"/>
    <tableColumn id="28" xr3:uid="{00000000-0010-0000-0000-00001C000000}" name="Other remeasurements" dataDxfId="483"/>
    <tableColumn id="29" xr3:uid="{00000000-0010-0000-0000-00001D000000}" name="Total comprehensive income" dataDxfId="482"/>
    <tableColumn id="30" xr3:uid="{00000000-0010-0000-0000-00001E000000}" name="Rents" dataDxfId="481"/>
    <tableColumn id="31" xr3:uid="{00000000-0010-0000-0000-00001F000000}" name="Service charge income" dataDxfId="480"/>
    <tableColumn id="32" xr3:uid="{00000000-0010-0000-0000-000020000000}" name="Net rental income" dataDxfId="479"/>
    <tableColumn id="33" xr3:uid="{00000000-0010-0000-0000-000021000000}" name="Amortised govt grants" dataDxfId="478"/>
    <tableColumn id="34" xr3:uid="{00000000-0010-0000-0000-000022000000}" name="Govt grants taken to income" dataDxfId="477"/>
    <tableColumn id="35" xr3:uid="{00000000-0010-0000-0000-000023000000}" name="Other grants" dataDxfId="476"/>
    <tableColumn id="36" xr3:uid="{00000000-0010-0000-0000-000024000000}" name="Other SHL income" dataDxfId="475"/>
    <tableColumn id="37" xr3:uid="{00000000-0010-0000-0000-000025000000}" name="Turnover from SHL" dataDxfId="474"/>
    <tableColumn id="38" xr3:uid="{00000000-0010-0000-0000-000026000000}" name="Management" dataDxfId="473"/>
    <tableColumn id="39" xr3:uid="{00000000-0010-0000-0000-000027000000}" name="Service charge costs" dataDxfId="472"/>
    <tableColumn id="40" xr3:uid="{00000000-0010-0000-0000-000028000000}" name="Routine maintenance" dataDxfId="471"/>
    <tableColumn id="41" xr3:uid="{00000000-0010-0000-0000-000029000000}" name="Planned maintenance" dataDxfId="470"/>
    <tableColumn id="42" xr3:uid="{00000000-0010-0000-0000-00002A000000}" name="Major repairs expenditure" dataDxfId="469"/>
    <tableColumn id="43" xr3:uid="{00000000-0010-0000-0000-00002B000000}" name="Bad debts" dataDxfId="468"/>
    <tableColumn id="44" xr3:uid="{00000000-0010-0000-0000-00002C000000}" name="Lease costs" dataDxfId="467"/>
    <tableColumn id="45" xr3:uid="{00000000-0010-0000-0000-00002D000000}" name="Depreciation of housing properties" dataDxfId="466"/>
    <tableColumn id="46" xr3:uid="{00000000-0010-0000-0000-00002E000000}" name="Impairment of housing properties" dataDxfId="465"/>
    <tableColumn id="47" xr3:uid="{00000000-0010-0000-0000-00002F000000}" name="Other costs" dataDxfId="464"/>
    <tableColumn id="48" xr3:uid="{00000000-0010-0000-0000-000030000000}" name="Expenditure on SHL" dataDxfId="463"/>
    <tableColumn id="49" xr3:uid="{00000000-0010-0000-0000-000031000000}" name="Operating surplus/(deficit) on SHL" dataDxfId="462"/>
    <tableColumn id="50" xr3:uid="{00000000-0010-0000-0000-000032000000}" name="Void losses" dataDxfId="461"/>
    <tableColumn id="51" xr3:uid="{00000000-0010-0000-0000-000033000000}" name="Housing properties at cost" dataDxfId="460"/>
    <tableColumn id="52" xr3:uid="{00000000-0010-0000-0000-000034000000}" name="Housing properties at valuation" dataDxfId="459"/>
    <tableColumn id="53" xr3:uid="{00000000-0010-0000-0000-000035000000}" name="Other tangible fixed assets" dataDxfId="458"/>
    <tableColumn id="54" xr3:uid="{00000000-0010-0000-0000-000036000000}" name="Intangible fixed assets and goodwill" dataDxfId="457"/>
    <tableColumn id="55" xr3:uid="{00000000-0010-0000-0000-000037000000}" name="HomeBuy loans receivable" dataDxfId="456"/>
    <tableColumn id="56" xr3:uid="{00000000-0010-0000-0000-000038000000}" name="Investment properties" dataDxfId="455"/>
    <tableColumn id="57" xr3:uid="{00000000-0010-0000-0000-000039000000}" name="Investment in joint ventures" dataDxfId="454"/>
    <tableColumn id="58" xr3:uid="{00000000-0010-0000-0000-00003A000000}" name="Investment in associates" dataDxfId="453"/>
    <tableColumn id="59" xr3:uid="{00000000-0010-0000-0000-00003B000000}" name="Investment in subsidiaries" dataDxfId="452"/>
    <tableColumn id="61" xr3:uid="{00000000-0010-0000-0000-00003D000000}" name="Other investments" dataDxfId="451"/>
    <tableColumn id="62" xr3:uid="{00000000-0010-0000-0000-00003E000000}" name="Total fixed assets" dataDxfId="450"/>
    <tableColumn id="63" xr3:uid="{00000000-0010-0000-0000-00003F000000}" name="Properties held for sale" dataDxfId="449"/>
    <tableColumn id="64" xr3:uid="{00000000-0010-0000-0000-000040000000}" name="Trade and other debtors" dataDxfId="448"/>
    <tableColumn id="65" xr3:uid="{00000000-0010-0000-0000-000041000000}" name="Cash and cash equivalent" dataDxfId="447"/>
    <tableColumn id="66" xr3:uid="{00000000-0010-0000-0000-000042000000}" name="Short-term investments" dataDxfId="446"/>
    <tableColumn id="67" xr3:uid="{00000000-0010-0000-0000-000043000000}" name="Other current assets" dataDxfId="445"/>
    <tableColumn id="68" xr3:uid="{00000000-0010-0000-0000-000044000000}" name="Total current assets" dataDxfId="444"/>
    <tableColumn id="69" xr3:uid="{00000000-0010-0000-0000-000045000000}" name="Short-term debt" dataDxfId="443"/>
    <tableColumn id="70" xr3:uid="{00000000-0010-0000-0000-000046000000}" name="Bank overdrafts" dataDxfId="442"/>
    <tableColumn id="71" xr3:uid="{00000000-0010-0000-0000-000047000000}" name="Deferred capital grant (short term)" dataDxfId="441"/>
    <tableColumn id="72" xr3:uid="{00000000-0010-0000-0000-000048000000}" name="Other creditors due within 1 year" dataDxfId="440"/>
    <tableColumn id="73" xr3:uid="{00000000-0010-0000-0000-000049000000}" name="Total creditors due within 1 year" dataDxfId="439"/>
    <tableColumn id="74" xr3:uid="{00000000-0010-0000-0000-00004A000000}" name="Net current assets/liabilities" dataDxfId="438"/>
    <tableColumn id="75" xr3:uid="{00000000-0010-0000-0000-00004B000000}" name="Total assets less current liabilities" dataDxfId="437"/>
    <tableColumn id="76" xr3:uid="{00000000-0010-0000-0000-00004C000000}" name="Long-term debt" dataDxfId="436"/>
    <tableColumn id="77" xr3:uid="{00000000-0010-0000-0000-00004D000000}" name="Amounts owed to group undertakings" dataDxfId="435"/>
    <tableColumn id="78" xr3:uid="{00000000-0010-0000-0000-00004E000000}" name="Finance lease obligations" dataDxfId="434"/>
    <tableColumn id="79" xr3:uid="{00000000-0010-0000-0000-00004F000000}" name="Deferred capital grant (long term)" dataDxfId="433"/>
    <tableColumn id="80" xr3:uid="{00000000-0010-0000-0000-000050000000}" name="HomeBuy grant deferred income" dataDxfId="432"/>
    <tableColumn id="81" xr3:uid="{00000000-0010-0000-0000-000051000000}" name="Fair value of derivative financial instruments: SOFP" dataDxfId="431"/>
    <tableColumn id="82" xr3:uid="{00000000-0010-0000-0000-000052000000}" name="Other long-term creditors" dataDxfId="430"/>
    <tableColumn id="83" xr3:uid="{00000000-0010-0000-0000-000053000000}" name="Total creditors due after 1 year" dataDxfId="429"/>
    <tableColumn id="84" xr3:uid="{00000000-0010-0000-0000-000054000000}" name="Pension provision" dataDxfId="428"/>
    <tableColumn id="85" xr3:uid="{00000000-0010-0000-0000-000055000000}" name="Other provisions" dataDxfId="427"/>
    <tableColumn id="86" xr3:uid="{00000000-0010-0000-0000-000056000000}" name="Total net assets" dataDxfId="426"/>
    <tableColumn id="87" xr3:uid="{00000000-0010-0000-0000-000057000000}" name="Income and expenditure reserve" dataDxfId="425"/>
    <tableColumn id="88" xr3:uid="{00000000-0010-0000-0000-000058000000}" name="Revaluation reserve" dataDxfId="424"/>
    <tableColumn id="89" xr3:uid="{00000000-0010-0000-0000-000059000000}" name="Restricted reserve" dataDxfId="423"/>
    <tableColumn id="90" xr3:uid="{00000000-0010-0000-0000-00005A000000}" name="Cashflow hedge reserve" dataDxfId="422"/>
    <tableColumn id="91" xr3:uid="{00000000-0010-0000-0000-00005B000000}" name="Other reserves" dataDxfId="421"/>
    <tableColumn id="92" xr3:uid="{00000000-0010-0000-0000-00005C000000}" name="Total reserves" dataDxfId="420"/>
    <tableColumn id="93" xr3:uid="{00000000-0010-0000-0000-00005D000000}" name="Other social housing activities: 1st tranche LCHO sales - Turnover" dataDxfId="419"/>
    <tableColumn id="94" xr3:uid="{00000000-0010-0000-0000-00005E000000}" name="Other SH activities: 1st tranche LCHO sales - Cost of sales" dataDxfId="418"/>
    <tableColumn id="95" xr3:uid="{00000000-0010-0000-0000-00005F000000}" name="Other SH activities: 1st tranche LCHO sales - Operating expenditure" dataDxfId="417"/>
    <tableColumn id="96" xr3:uid="{00000000-0010-0000-0000-000060000000}" name="Other SH activities: 1st tranche LCHO Sales - Operating surplus/(deficit)" dataDxfId="416"/>
    <tableColumn id="97" xr3:uid="{00000000-0010-0000-0000-000061000000}" name="Other SH activities: Charges for support services - Turnover" dataDxfId="415"/>
    <tableColumn id="98" xr3:uid="{00000000-0010-0000-0000-000062000000}" name="Other SH activities: Charges for support services - Cost of sales" dataDxfId="414"/>
    <tableColumn id="99" xr3:uid="{00000000-0010-0000-0000-000063000000}" name="Other SH activities: Charges for support services - Operating expenditure" dataDxfId="413"/>
    <tableColumn id="100" xr3:uid="{00000000-0010-0000-0000-000064000000}" name="Other SH activities: Charges for support services - Operating surplus/(deficit)" dataDxfId="412"/>
    <tableColumn id="101" xr3:uid="{00000000-0010-0000-0000-000065000000}" name="Other SH activities: Development services - Turnover" dataDxfId="411"/>
    <tableColumn id="102" xr3:uid="{00000000-0010-0000-0000-000066000000}" name="Other SH activities: Development services - Cost of sales" dataDxfId="410"/>
    <tableColumn id="103" xr3:uid="{00000000-0010-0000-0000-000067000000}" name="Other SH activities: Development services - Operating expenditure" dataDxfId="409"/>
    <tableColumn id="104" xr3:uid="{00000000-0010-0000-0000-000068000000}" name="Other SH activities: Development services - Operating surplus/(deficit)" dataDxfId="408"/>
    <tableColumn id="105" xr3:uid="{00000000-0010-0000-0000-000069000000}" name="Other SH activities: Neighbourhood services - Turnover" dataDxfId="407"/>
    <tableColumn id="106" xr3:uid="{00000000-0010-0000-0000-00006A000000}" name="Other SH activities: Neighbourhood services - Cost of sales" dataDxfId="406"/>
    <tableColumn id="107" xr3:uid="{00000000-0010-0000-0000-00006B000000}" name="Other SH activities: Neighbourhood services - Operating expenditure" dataDxfId="405"/>
    <tableColumn id="108" xr3:uid="{00000000-0010-0000-0000-00006C000000}" name="Other SH activities: Neighbourhood services - Operating surplus/(deficit)" dataDxfId="404"/>
    <tableColumn id="247" xr3:uid="{00000000-0010-0000-0000-0000F7000000}" name="Other SH activities: Gift aid - Turnover" dataDxfId="403"/>
    <tableColumn id="246" xr3:uid="{00000000-0010-0000-0000-0000F6000000}" name="Other SH activities: Gift aid - Cost of sales" dataDxfId="402"/>
    <tableColumn id="60" xr3:uid="{00000000-0010-0000-0000-00003C000000}" name="Other SH activities: Gift aid - Operating expenditure" dataDxfId="401"/>
    <tableColumn id="11" xr3:uid="{00000000-0010-0000-0000-00000B000000}" name="Other SH activities: Gift aid - Operating surplus/(deficit)" dataDxfId="400"/>
    <tableColumn id="109" xr3:uid="{00000000-0010-0000-0000-00006D000000}" name="Other SH activities: Other - Turnover" dataDxfId="399"/>
    <tableColumn id="110" xr3:uid="{00000000-0010-0000-0000-00006E000000}" name="Other SH activities: Other - Cost of sales" dataDxfId="398"/>
    <tableColumn id="111" xr3:uid="{00000000-0010-0000-0000-00006F000000}" name="Other SH activities: Other - Operating sosts" dataDxfId="397"/>
    <tableColumn id="112" xr3:uid="{00000000-0010-0000-0000-000070000000}" name="Other SH activities: Other - Operating surplus/(deficit)" dataDxfId="396"/>
    <tableColumn id="113" xr3:uid="{00000000-0010-0000-0000-000071000000}" name="Total other SH activities: Turnover" dataDxfId="395"/>
    <tableColumn id="114" xr3:uid="{00000000-0010-0000-0000-000072000000}" name="Total other SH activities: Cost of sales" dataDxfId="394"/>
    <tableColumn id="115" xr3:uid="{00000000-0010-0000-0000-000073000000}" name="Total other SH activities: Operating expenditure" dataDxfId="393"/>
    <tableColumn id="116" xr3:uid="{00000000-0010-0000-0000-000074000000}" name="Total other SH activities: Operating surplus/(deficit)" dataDxfId="392"/>
    <tableColumn id="117" xr3:uid="{00000000-0010-0000-0000-000075000000}" name="Non-social housing: Properties built for sale - Turnover" dataDxfId="391"/>
    <tableColumn id="118" xr3:uid="{00000000-0010-0000-0000-000076000000}" name="Non-SH: Properties built for sale - Cost of sales" dataDxfId="390"/>
    <tableColumn id="119" xr3:uid="{00000000-0010-0000-0000-000077000000}" name="Non-SH: Properties built for sale - Operating expenditure" dataDxfId="389"/>
    <tableColumn id="120" xr3:uid="{00000000-0010-0000-0000-000078000000}" name="Non-SH: Properties built for sale - Operating surplus/(deficit)" dataDxfId="388"/>
    <tableColumn id="121" xr3:uid="{00000000-0010-0000-0000-000079000000}" name="Non-SH: Student accomodation - Turnover" dataDxfId="387"/>
    <tableColumn id="122" xr3:uid="{00000000-0010-0000-0000-00007A000000}" name="Non-SH: Student accomodation - Cost of sales" dataDxfId="386"/>
    <tableColumn id="123" xr3:uid="{00000000-0010-0000-0000-00007B000000}" name="Non-SH: Student accomodation - Operating expenditure" dataDxfId="385"/>
    <tableColumn id="124" xr3:uid="{00000000-0010-0000-0000-00007C000000}" name="Non-SH: Student accomodation - Operating surplus/(deficit)" dataDxfId="384"/>
    <tableColumn id="125" xr3:uid="{00000000-0010-0000-0000-00007D000000}" name="Non-SH: Nursing homes - Turnover" dataDxfId="383"/>
    <tableColumn id="126" xr3:uid="{00000000-0010-0000-0000-00007E000000}" name="Non-SH: Nursing homes - Cost of sales" dataDxfId="382"/>
    <tableColumn id="127" xr3:uid="{00000000-0010-0000-0000-00007F000000}" name="Non-SH: Nursing homes - Operating expenditure" dataDxfId="381"/>
    <tableColumn id="128" xr3:uid="{00000000-0010-0000-0000-000080000000}" name="Non-SH: Nursing homes - Operating surplus/(deficit)" dataDxfId="380"/>
    <tableColumn id="129" xr3:uid="{00000000-0010-0000-0000-000081000000}" name="Non-SH: Market rent - Turnover" dataDxfId="379"/>
    <tableColumn id="130" xr3:uid="{00000000-0010-0000-0000-000082000000}" name="Non-SH: Market rent - Cost of sales" dataDxfId="378"/>
    <tableColumn id="131" xr3:uid="{00000000-0010-0000-0000-000083000000}" name="Non-SH: Market rent - Operating expenditure" dataDxfId="377"/>
    <tableColumn id="132" xr3:uid="{00000000-0010-0000-0000-000084000000}" name="Non-SH: Market rent - Operating surplus/(deficit)" dataDxfId="376"/>
    <tableColumn id="133" xr3:uid="{00000000-0010-0000-0000-000085000000}" name="Non-SH: Support services - Turnover" dataDxfId="375"/>
    <tableColumn id="134" xr3:uid="{00000000-0010-0000-0000-000086000000}" name="Non-SH: Support services - Cost of sales" dataDxfId="374"/>
    <tableColumn id="135" xr3:uid="{00000000-0010-0000-0000-000087000000}" name="Non-SH: Support services - Operating expenditure" dataDxfId="373"/>
    <tableColumn id="136" xr3:uid="{00000000-0010-0000-0000-000088000000}" name="Non-SH: Support services - Operating surplus/(deficit)" dataDxfId="372"/>
    <tableColumn id="251" xr3:uid="{00000000-0010-0000-0000-0000FB000000}" name="Non-SH: Gift aid - Turnover" dataDxfId="371"/>
    <tableColumn id="250" xr3:uid="{00000000-0010-0000-0000-0000FA000000}" name="Non-SH: Gift aid - Cost of sales" dataDxfId="370"/>
    <tableColumn id="249" xr3:uid="{00000000-0010-0000-0000-0000F9000000}" name="Non-SH: Gift aid - Operating expenditure" dataDxfId="369"/>
    <tableColumn id="248" xr3:uid="{00000000-0010-0000-0000-0000F8000000}" name="Non-SH: Gift aid - Operating surplus/(deficit)" dataDxfId="368"/>
    <tableColumn id="137" xr3:uid="{00000000-0010-0000-0000-000089000000}" name="Non-SH: Other - Turnover" dataDxfId="367"/>
    <tableColumn id="138" xr3:uid="{00000000-0010-0000-0000-00008A000000}" name="Non-social housing: Other - Cost of sales" dataDxfId="366"/>
    <tableColumn id="139" xr3:uid="{00000000-0010-0000-0000-00008B000000}" name="Non-SH: Other - Operating expenditure" dataDxfId="365"/>
    <tableColumn id="140" xr3:uid="{00000000-0010-0000-0000-00008C000000}" name="Non-SH: Other - Operating surplus/(deficit)" dataDxfId="364"/>
    <tableColumn id="141" xr3:uid="{00000000-0010-0000-0000-00008D000000}" name="Total non-SH activity: Turnover" dataDxfId="363"/>
    <tableColumn id="142" xr3:uid="{00000000-0010-0000-0000-00008E000000}" name="Total non-SH activity: Cost of sales" dataDxfId="362"/>
    <tableColumn id="143" xr3:uid="{00000000-0010-0000-0000-00008F000000}" name="Total non-SH activity: Operating expenditure" dataDxfId="361"/>
    <tableColumn id="144" xr3:uid="{00000000-0010-0000-0000-000090000000}" name="Total non-SH activity: Operating surplus/(deficit)" dataDxfId="360"/>
    <tableColumn id="145" xr3:uid="{00000000-0010-0000-0000-000091000000}" name="Total activity other than SHL: Turnover" dataDxfId="359"/>
    <tableColumn id="146" xr3:uid="{00000000-0010-0000-0000-000092000000}" name="Total activity other than SHL: Cost of sales" dataDxfId="358"/>
    <tableColumn id="147" xr3:uid="{00000000-0010-0000-0000-000093000000}" name="Total activity other than SHL: Operating expenditure" dataDxfId="357"/>
    <tableColumn id="148" xr3:uid="{00000000-0010-0000-0000-000094000000}" name="Total activity other than SHL: Operating surplus/(deficit)" dataDxfId="356"/>
    <tableColumn id="149" xr3:uid="{00000000-0010-0000-0000-000095000000}" name="Gross arrears Current" dataDxfId="355"/>
    <tableColumn id="150" xr3:uid="{00000000-0010-0000-0000-000096000000}" name="Gross arrears Former" dataDxfId="354"/>
    <tableColumn id="151" xr3:uid="{00000000-0010-0000-0000-000097000000}" name="Provision for bad/doubtful debts - Current" dataDxfId="353"/>
    <tableColumn id="152" xr3:uid="{00000000-0010-0000-0000-000098000000}" name="Provision for bad/doubtful debts - Former" dataDxfId="352"/>
    <tableColumn id="153" xr3:uid="{00000000-0010-0000-0000-000099000000}" name="Properties held at cost (opening)" dataDxfId="351"/>
    <tableColumn id="154" xr3:uid="{00000000-0010-0000-0000-00009A000000}" name="Properties held at valuation (opening)" dataDxfId="350"/>
    <tableColumn id="155" xr3:uid="{00000000-0010-0000-0000-00009B000000}" name="Total properties held at start of period" dataDxfId="349"/>
    <tableColumn id="156" xr3:uid="{00000000-0010-0000-0000-00009C000000}" name="Additions: New properties" dataDxfId="348"/>
    <tableColumn id="157" xr3:uid="{00000000-0010-0000-0000-00009D000000}" name="Additions: Works to existing" dataDxfId="347"/>
    <tableColumn id="158" xr3:uid="{00000000-0010-0000-0000-00009E000000}" name="Schemes completed" dataDxfId="346"/>
    <tableColumn id="159" xr3:uid="{00000000-0010-0000-0000-00009F000000}" name="Disposals" dataDxfId="345"/>
    <tableColumn id="160" xr3:uid="{00000000-0010-0000-0000-0000A0000000}" name="Transfers (to)/from other RPs" dataDxfId="344"/>
    <tableColumn id="161" xr3:uid="{00000000-0010-0000-0000-0000A1000000}" name="Other transfers and reclassifications" dataDxfId="343"/>
    <tableColumn id="162" xr3:uid="{00000000-0010-0000-0000-0000A2000000}" name="Revaluation and Other" dataDxfId="342"/>
    <tableColumn id="163" xr3:uid="{00000000-0010-0000-0000-0000A3000000}" name="Total properties held at end of period" dataDxfId="341"/>
    <tableColumn id="164" xr3:uid="{00000000-0010-0000-0000-0000A4000000}" name="Depreciation and impairment at start of period" dataDxfId="340"/>
    <tableColumn id="165" xr3:uid="{00000000-0010-0000-0000-0000A5000000}" name="Depreciation charged in period" dataDxfId="339"/>
    <tableColumn id="166" xr3:uid="{00000000-0010-0000-0000-0000A6000000}" name="Impairment charged in period" dataDxfId="338"/>
    <tableColumn id="167" xr3:uid="{00000000-0010-0000-0000-0000A7000000}" name="Revaluation (depreciation and impairment)" dataDxfId="337"/>
    <tableColumn id="168" xr3:uid="{00000000-0010-0000-0000-0000A8000000}" name="Released on disposal" dataDxfId="336"/>
    <tableColumn id="169" xr3:uid="{00000000-0010-0000-0000-0000A9000000}" name="Transfers and reclassifications" dataDxfId="335"/>
    <tableColumn id="170" xr3:uid="{00000000-0010-0000-0000-0000AA000000}" name="Other (depreciation and impairment)" dataDxfId="334"/>
    <tableColumn id="171" xr3:uid="{00000000-0010-0000-0000-0000AB000000}" name="Depreciation and impairment at end of period" dataDxfId="333"/>
    <tableColumn id="172" xr3:uid="{00000000-0010-0000-0000-0000AC000000}" name="Net book value at end of period" dataDxfId="332"/>
    <tableColumn id="173" xr3:uid="{00000000-0010-0000-0000-0000AD000000}" name="Net book value at start of period" dataDxfId="331"/>
    <tableColumn id="257" xr3:uid="{00000000-0010-0000-0000-000001010000}" name="Investment properties: At start of period" dataDxfId="330"/>
    <tableColumn id="258" xr3:uid="{00000000-0010-0000-0000-000002010000}" name="Investment properties: Additions" dataDxfId="329"/>
    <tableColumn id="259" xr3:uid="{00000000-0010-0000-0000-000003010000}" name="Investment properties: Disposals" dataDxfId="328"/>
    <tableColumn id="260" xr3:uid="{00000000-0010-0000-0000-000004010000}" name="Investment properties: Other movements" dataDxfId="327"/>
    <tableColumn id="261" xr3:uid="{00000000-0010-0000-0000-000005010000}" name="Investment properties: At end of period" dataDxfId="326"/>
    <tableColumn id="174" xr3:uid="{00000000-0010-0000-0000-0000AE000000}" name="Shared ownership staircasing: Proceeds" dataDxfId="325"/>
    <tableColumn id="175" xr3:uid="{00000000-0010-0000-0000-0000AF000000}" name="Shared ownership staircasing: Cost of sales" dataDxfId="324"/>
    <tableColumn id="176" xr3:uid="{00000000-0010-0000-0000-0000B0000000}" name="Shared ownership staircasing: Surplus" dataDxfId="323"/>
    <tableColumn id="177" xr3:uid="{00000000-0010-0000-0000-0000B1000000}" name="Right to Buy: Proceeds" dataDxfId="322"/>
    <tableColumn id="178" xr3:uid="{00000000-0010-0000-0000-0000B2000000}" name="Right to Buy: Cost of sales" dataDxfId="321"/>
    <tableColumn id="179" xr3:uid="{00000000-0010-0000-0000-0000B3000000}" name="Right to Buy: Surplus" dataDxfId="320"/>
    <tableColumn id="180" xr3:uid="{00000000-0010-0000-0000-0000B4000000}" name="Right to Acquire: Proceeds" dataDxfId="319"/>
    <tableColumn id="181" xr3:uid="{00000000-0010-0000-0000-0000B5000000}" name="Right to Acquire: Cost of sales" dataDxfId="318"/>
    <tableColumn id="182" xr3:uid="{00000000-0010-0000-0000-0000B6000000}" name="Right to Acquire: Surplus" dataDxfId="317"/>
    <tableColumn id="183" xr3:uid="{00000000-0010-0000-0000-0000B7000000}" name="Sales to other RPs: Proceeds" dataDxfId="316"/>
    <tableColumn id="184" xr3:uid="{00000000-0010-0000-0000-0000B8000000}" name="Sales to other RPs: Cost of sales" dataDxfId="315"/>
    <tableColumn id="185" xr3:uid="{00000000-0010-0000-0000-0000B9000000}" name="Sales to other RPs: Surplus" dataDxfId="314"/>
    <tableColumn id="186" xr3:uid="{00000000-0010-0000-0000-0000BA000000}" name="Other housing property sales: Proceeds" dataDxfId="313"/>
    <tableColumn id="187" xr3:uid="{00000000-0010-0000-0000-0000BB000000}" name="Other housing property sales: Cost of sales" dataDxfId="312"/>
    <tableColumn id="188" xr3:uid="{00000000-0010-0000-0000-0000BC000000}" name="Other housing property sales: Surplus" dataDxfId="311"/>
    <tableColumn id="189" xr3:uid="{00000000-0010-0000-0000-0000BD000000}" name="Sale of other assets: Proceeds" dataDxfId="310"/>
    <tableColumn id="190" xr3:uid="{00000000-0010-0000-0000-0000BE000000}" name="Sale of other assets: Cost of sales" dataDxfId="309"/>
    <tableColumn id="191" xr3:uid="{00000000-0010-0000-0000-0000BF000000}" name="Sale of other assets: Surplus" dataDxfId="308"/>
    <tableColumn id="192" xr3:uid="{00000000-0010-0000-0000-0000C0000000}" name="Profit/(Loss) on sale of fixed assets: Proceeds" dataDxfId="307"/>
    <tableColumn id="193" xr3:uid="{00000000-0010-0000-0000-0000C1000000}" name="Profit/(Loss) on sale of fixed assets: Cost of sales" dataDxfId="306"/>
    <tableColumn id="194" xr3:uid="{00000000-0010-0000-0000-0000C2000000}" name="Profit/(Loss) on sale of fixed assets: Surplus" dataDxfId="305"/>
    <tableColumn id="195" xr3:uid="{00000000-0010-0000-0000-0000C3000000}" name="Amounts owed by group undertakings (within 1 year)" dataDxfId="304"/>
    <tableColumn id="252" xr3:uid="{00000000-0010-0000-0000-0000FC000000}" name="Amounts owed by group undertakings (after one year)" dataDxfId="303"/>
    <tableColumn id="196" xr3:uid="{00000000-0010-0000-0000-0000C4000000}" name="Loans to employees" dataDxfId="302"/>
    <tableColumn id="197" xr3:uid="{00000000-0010-0000-0000-0000C5000000}" name="Grants receivable" dataDxfId="301"/>
    <tableColumn id="198" xr3:uid="{00000000-0010-0000-0000-0000C6000000}" name="Refurbishment obligation" dataDxfId="300"/>
    <tableColumn id="199" xr3:uid="{00000000-0010-0000-0000-0000C7000000}" name="Fair value of derivative financial instruments: Current assets" dataDxfId="299"/>
    <tableColumn id="255" xr3:uid="{00000000-0010-0000-0000-0000FF000000}" name="Other debtors due after one year" dataDxfId="298"/>
    <tableColumn id="254" xr3:uid="{00000000-0010-0000-0000-0000FE000000}" name="Any other current assets" dataDxfId="297"/>
    <tableColumn id="201" xr3:uid="{00000000-0010-0000-0000-0000C9000000}" name="Total other current assets" dataDxfId="296"/>
    <tableColumn id="202" xr3:uid="{00000000-0010-0000-0000-0000CA000000}" name="Trade creditors" dataDxfId="295"/>
    <tableColumn id="203" xr3:uid="{00000000-0010-0000-0000-0000CB000000}" name="Rent and service charges received in advance" dataDxfId="294"/>
    <tableColumn id="204" xr3:uid="{00000000-0010-0000-0000-0000CC000000}" name="Amount owed to group undertakings (within 1 year)" dataDxfId="293"/>
    <tableColumn id="205" xr3:uid="{00000000-0010-0000-0000-0000CD000000}" name="Recycled capital grant fund" dataDxfId="292"/>
    <tableColumn id="207" xr3:uid="{00000000-0010-0000-0000-0000CF000000}" name="Accruals and deferred income" dataDxfId="291"/>
    <tableColumn id="208" xr3:uid="{00000000-0010-0000-0000-0000D0000000}" name="Obligations under finance leases" dataDxfId="290"/>
    <tableColumn id="209" xr3:uid="{00000000-0010-0000-0000-0000D1000000}" name="Short-term refurbishment liability" dataDxfId="289"/>
    <tableColumn id="211" xr3:uid="{00000000-0010-0000-0000-0000D3000000}" name="Fair value of derivative financial instruments: Current liabilities" dataDxfId="288"/>
    <tableColumn id="212" xr3:uid="{00000000-0010-0000-0000-0000D4000000}" name="Other creditors" dataDxfId="287"/>
    <tableColumn id="213" xr3:uid="{00000000-0010-0000-0000-0000D5000000}" name="Total other creditors within 1 year" dataDxfId="286"/>
    <tableColumn id="214" xr3:uid="{00000000-0010-0000-0000-0000D6000000}" name="OLTC: Recycled capital grant fund" dataDxfId="285"/>
    <tableColumn id="217" xr3:uid="{00000000-0010-0000-0000-0000D9000000}" name="OLTC: Other creditors" dataDxfId="284"/>
    <tableColumn id="218" xr3:uid="{00000000-0010-0000-0000-0000DA000000}" name="Total other long-term creditors" dataDxfId="283"/>
    <tableColumn id="219" xr3:uid="{00000000-0010-0000-0000-0000DB000000}" name="Refurbishment provision" dataDxfId="282"/>
    <tableColumn id="220" xr3:uid="{00000000-0010-0000-0000-0000DC000000}" name="Other provisions: other" dataDxfId="281"/>
    <tableColumn id="221" xr3:uid="{00000000-0010-0000-0000-0000DD000000}" name="Total other provisions" dataDxfId="280"/>
    <tableColumn id="222" xr3:uid="{00000000-0010-0000-0000-0000DE000000}" name="Interest payable on liabilities" dataDxfId="279"/>
    <tableColumn id="223" xr3:uid="{00000000-0010-0000-0000-0000DF000000}" name="Amortisation of loan premiums and arrangement costs" dataDxfId="278"/>
    <tableColumn id="224" xr3:uid="{00000000-0010-0000-0000-0000E0000000}" name="Loan breakage costs" dataDxfId="277"/>
    <tableColumn id="225" xr3:uid="{00000000-0010-0000-0000-0000E1000000}" name="Defined benefit pension charges" dataDxfId="276"/>
    <tableColumn id="226" xr3:uid="{00000000-0010-0000-0000-0000E2000000}" name="Accruals on DPF and RCGF" dataDxfId="275"/>
    <tableColumn id="227" xr3:uid="{00000000-0010-0000-0000-0000E3000000}" name="Other amounts payable" dataDxfId="274"/>
    <tableColumn id="228" xr3:uid="{00000000-0010-0000-0000-0000E4000000}" name="Less: interest capitalised in housing properties" dataDxfId="273"/>
    <tableColumn id="229" xr3:uid="{00000000-0010-0000-0000-0000E5000000}" name="Total interest payable and financing costs" dataDxfId="272"/>
    <tableColumn id="230" xr3:uid="{00000000-0010-0000-0000-0000E6000000}" name="Op leases: Amounts payable not later than 1 yr" dataDxfId="271"/>
    <tableColumn id="231" xr3:uid="{00000000-0010-0000-0000-0000E7000000}" name="Op leases: Amounts payable later than 1 yr and not later than 5 yrs" dataDxfId="270"/>
    <tableColumn id="232" xr3:uid="{00000000-0010-0000-0000-0000E8000000}" name="Op leases: Amounts payable later than 5 yrs" dataDxfId="269"/>
    <tableColumn id="233" xr3:uid="{00000000-0010-0000-0000-0000E9000000}" name="Op leases: Total amounts payable" dataDxfId="268"/>
    <tableColumn id="234" xr3:uid="{00000000-0010-0000-0000-0000EA000000}" name="Capitalised major repairs expenditure for period" dataDxfId="267"/>
    <tableColumn id="235" xr3:uid="{00000000-0010-0000-0000-0000EB000000}" name="Total depreciation charge for period" dataDxfId="266"/>
    <tableColumn id="236" xr3:uid="{00000000-0010-0000-0000-0000EC000000}" name="Total impairment charged/(released) for the period" dataDxfId="265"/>
    <tableColumn id="237" xr3:uid="{00000000-0010-0000-0000-0000ED000000}" name="SH units acquired or developed" dataDxfId="264"/>
    <tableColumn id="238" xr3:uid="{00000000-0010-0000-0000-0000EE000000}" name="SH units sold/demolished" dataDxfId="263"/>
    <tableColumn id="239" xr3:uid="{00000000-0010-0000-0000-0000EF000000}" name="SH units transferred and other movements" dataDxfId="262"/>
    <tableColumn id="240" xr3:uid="{00000000-0010-0000-0000-0000F0000000}" name="Closing SH units owned" dataDxfId="261"/>
    <tableColumn id="241" xr3:uid="{00000000-0010-0000-0000-0000F1000000}" name="Closing SH units owned and/or managed" dataDxfId="260"/>
    <tableColumn id="242" xr3:uid="{00000000-0010-0000-0000-0000F2000000}" name="Non-SH units acquired or developed" dataDxfId="259"/>
    <tableColumn id="243" xr3:uid="{00000000-0010-0000-0000-0000F3000000}" name="Non-SH units sold/demolished" dataDxfId="258"/>
    <tableColumn id="244" xr3:uid="{00000000-0010-0000-0000-0000F4000000}" name="Non-SH units transferred and other movements" dataDxfId="257"/>
    <tableColumn id="253" xr3:uid="{00000000-0010-0000-0000-0000FD000000}" name="Closing non-SH units owned" dataDxfId="256"/>
    <tableColumn id="256" xr3:uid="{00000000-0010-0000-0000-000000010000}" name="Closing non-SH units owned and/or managed" dataDxfId="255"/>
  </tableColumns>
  <tableStyleInfo name="RSH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1000000}" name="Data_Entity_2022" displayName="Data_Entity_2022" ref="A5:IT241" totalsRowShown="0" headerRowDxfId="252">
  <autoFilter ref="A5:IT241" xr:uid="{00000000-0009-0000-0100-000008000000}"/>
  <tableColumns count="254">
    <tableColumn id="1" xr3:uid="{00000000-0010-0000-0100-000001000000}" name="RP_code"/>
    <tableColumn id="2" xr3:uid="{00000000-0010-0000-0100-000002000000}" name="RP_name"/>
    <tableColumn id="3" xr3:uid="{00000000-0010-0000-0100-000003000000}" name="Financial year end" dataDxfId="251"/>
    <tableColumn id="4" xr3:uid="{00000000-0010-0000-0100-000004000000}" name="Months covered by Accounts" dataDxfId="250"/>
    <tableColumn id="5" xr3:uid="{00000000-0010-0000-0100-000005000000}" name="Turnover" dataDxfId="249"/>
    <tableColumn id="6" xr3:uid="{00000000-0010-0000-0100-000006000000}" name="Operating expenditure" dataDxfId="248"/>
    <tableColumn id="7" xr3:uid="{00000000-0010-0000-0100-000007000000}" name="Cost of sales" dataDxfId="247"/>
    <tableColumn id="8" xr3:uid="{00000000-0010-0000-0100-000008000000}" name="Operating surplus/(deficit)" dataDxfId="246"/>
    <tableColumn id="9" xr3:uid="{00000000-0010-0000-0100-000009000000}" name="Gain/(loss) on disposal of fixed assets" dataDxfId="245"/>
    <tableColumn id="10" xr3:uid="{00000000-0010-0000-0100-00000A000000}" name="Operating surplus/(deficit) including fixed asset disposals" dataDxfId="244"/>
    <tableColumn id="12" xr3:uid="{00000000-0010-0000-0100-00000C000000}" name="Gain on business combination" dataDxfId="243"/>
    <tableColumn id="13" xr3:uid="{00000000-0010-0000-0100-00000D000000}" name="Other items" dataDxfId="242"/>
    <tableColumn id="14" xr3:uid="{00000000-0010-0000-0100-00000E000000}" name="Share of operating surplus/(deficit) in joint ventures or associates" dataDxfId="241"/>
    <tableColumn id="15" xr3:uid="{00000000-0010-0000-0100-00000F000000}" name="Interest receivable" dataDxfId="240"/>
    <tableColumn id="16" xr3:uid="{00000000-0010-0000-0100-000010000000}" name="Interest payable and financing costs" dataDxfId="239"/>
    <tableColumn id="17" xr3:uid="{00000000-0010-0000-0100-000011000000}" name="Movement in fair value: Investment properties" dataDxfId="238"/>
    <tableColumn id="18" xr3:uid="{00000000-0010-0000-0100-000012000000}" name="Movement in fair value: Financial instruments" dataDxfId="237"/>
    <tableColumn id="19" xr3:uid="{00000000-0010-0000-0100-000013000000}" name="Movement in valuation of housing properties" dataDxfId="236"/>
    <tableColumn id="20" xr3:uid="{00000000-0010-0000-0100-000014000000}" name="Reversal of previous decrease in valuation of housing properties" dataDxfId="235"/>
    <tableColumn id="21" xr3:uid="{00000000-0010-0000-0100-000015000000}" name="Surplus/(deficit) before tax" dataDxfId="234"/>
    <tableColumn id="22" xr3:uid="{00000000-0010-0000-0100-000016000000}" name="Taxation" dataDxfId="233"/>
    <tableColumn id="23" xr3:uid="{00000000-0010-0000-0100-000017000000}" name="Surplus/(deficit) for the period" dataDxfId="232"/>
    <tableColumn id="24" xr3:uid="{00000000-0010-0000-0100-000018000000}" name="Unrealised surplus/(deficit) on revaluation of housing properties" dataDxfId="231"/>
    <tableColumn id="25" xr3:uid="{00000000-0010-0000-0100-000019000000}" name="Actuarial gain/(Loss) pension schemes" dataDxfId="230"/>
    <tableColumn id="27" xr3:uid="{00000000-0010-0000-0100-00001B000000}" name="Change in fair value of hedged instruments" dataDxfId="229"/>
    <tableColumn id="28" xr3:uid="{00000000-0010-0000-0100-00001C000000}" name="Other remeasurements" dataDxfId="228"/>
    <tableColumn id="29" xr3:uid="{00000000-0010-0000-0100-00001D000000}" name="Total comprehensive income" dataDxfId="227"/>
    <tableColumn id="30" xr3:uid="{00000000-0010-0000-0100-00001E000000}" name="Rents" dataDxfId="226"/>
    <tableColumn id="31" xr3:uid="{00000000-0010-0000-0100-00001F000000}" name="Service charge income" dataDxfId="225"/>
    <tableColumn id="32" xr3:uid="{00000000-0010-0000-0100-000020000000}" name="Net rental income" dataDxfId="224"/>
    <tableColumn id="33" xr3:uid="{00000000-0010-0000-0100-000021000000}" name="Amortised govt grants" dataDxfId="223"/>
    <tableColumn id="34" xr3:uid="{00000000-0010-0000-0100-000022000000}" name="Govt grants taken to income" dataDxfId="222"/>
    <tableColumn id="35" xr3:uid="{00000000-0010-0000-0100-000023000000}" name="Other grants" dataDxfId="221"/>
    <tableColumn id="36" xr3:uid="{00000000-0010-0000-0100-000024000000}" name="Other SHL income" dataDxfId="220"/>
    <tableColumn id="37" xr3:uid="{00000000-0010-0000-0100-000025000000}" name="Turnover from SHL" dataDxfId="219"/>
    <tableColumn id="38" xr3:uid="{00000000-0010-0000-0100-000026000000}" name="Management" dataDxfId="218"/>
    <tableColumn id="39" xr3:uid="{00000000-0010-0000-0100-000027000000}" name="Service charge costs" dataDxfId="217"/>
    <tableColumn id="40" xr3:uid="{00000000-0010-0000-0100-000028000000}" name="Routine maintenance" dataDxfId="216"/>
    <tableColumn id="41" xr3:uid="{00000000-0010-0000-0100-000029000000}" name="Planned maintenance" dataDxfId="215"/>
    <tableColumn id="42" xr3:uid="{00000000-0010-0000-0100-00002A000000}" name="Major repairs expenditure" dataDxfId="214"/>
    <tableColumn id="43" xr3:uid="{00000000-0010-0000-0100-00002B000000}" name="Bad debts" dataDxfId="213"/>
    <tableColumn id="44" xr3:uid="{00000000-0010-0000-0100-00002C000000}" name="Lease costs" dataDxfId="212"/>
    <tableColumn id="45" xr3:uid="{00000000-0010-0000-0100-00002D000000}" name="Depreciation of housing properties" dataDxfId="211"/>
    <tableColumn id="46" xr3:uid="{00000000-0010-0000-0100-00002E000000}" name="Impairment of housing properties" dataDxfId="210"/>
    <tableColumn id="47" xr3:uid="{00000000-0010-0000-0100-00002F000000}" name="Other costs" dataDxfId="209"/>
    <tableColumn id="48" xr3:uid="{00000000-0010-0000-0100-000030000000}" name="Expenditure on SHL" dataDxfId="208"/>
    <tableColumn id="49" xr3:uid="{00000000-0010-0000-0100-000031000000}" name="Operating surplus/(deficit) on SHL" dataDxfId="207"/>
    <tableColumn id="50" xr3:uid="{00000000-0010-0000-0100-000032000000}" name="Void losses" dataDxfId="206"/>
    <tableColumn id="51" xr3:uid="{00000000-0010-0000-0100-000033000000}" name="Housing properties at cost" dataDxfId="205"/>
    <tableColumn id="52" xr3:uid="{00000000-0010-0000-0100-000034000000}" name="Housing properties at valuation" dataDxfId="204"/>
    <tableColumn id="53" xr3:uid="{00000000-0010-0000-0100-000035000000}" name="Other tangible fixed assets" dataDxfId="203"/>
    <tableColumn id="54" xr3:uid="{00000000-0010-0000-0100-000036000000}" name="Intangible fixed assets and goodwill" dataDxfId="202"/>
    <tableColumn id="55" xr3:uid="{00000000-0010-0000-0100-000037000000}" name="HomeBuy loans receivable" dataDxfId="201"/>
    <tableColumn id="56" xr3:uid="{00000000-0010-0000-0100-000038000000}" name="Investment properties" dataDxfId="200"/>
    <tableColumn id="57" xr3:uid="{00000000-0010-0000-0100-000039000000}" name="Investment in joint ventures" dataDxfId="199"/>
    <tableColumn id="58" xr3:uid="{00000000-0010-0000-0100-00003A000000}" name="Investment in associates" dataDxfId="198"/>
    <tableColumn id="59" xr3:uid="{00000000-0010-0000-0100-00003B000000}" name="Investment in subsidiaries" dataDxfId="197"/>
    <tableColumn id="61" xr3:uid="{00000000-0010-0000-0100-00003D000000}" name="Other investments" dataDxfId="196"/>
    <tableColumn id="62" xr3:uid="{00000000-0010-0000-0100-00003E000000}" name="Total fixed assets" dataDxfId="195"/>
    <tableColumn id="63" xr3:uid="{00000000-0010-0000-0100-00003F000000}" name="Properties held for sale" dataDxfId="194"/>
    <tableColumn id="64" xr3:uid="{00000000-0010-0000-0100-000040000000}" name="Trade and other debtors" dataDxfId="193"/>
    <tableColumn id="65" xr3:uid="{00000000-0010-0000-0100-000041000000}" name="Cash and cash equivalent" dataDxfId="192"/>
    <tableColumn id="66" xr3:uid="{00000000-0010-0000-0100-000042000000}" name="Short-term investments" dataDxfId="191"/>
    <tableColumn id="67" xr3:uid="{00000000-0010-0000-0100-000043000000}" name="Other current assets" dataDxfId="190"/>
    <tableColumn id="68" xr3:uid="{00000000-0010-0000-0100-000044000000}" name="Total current assets" dataDxfId="189"/>
    <tableColumn id="69" xr3:uid="{00000000-0010-0000-0100-000045000000}" name="Short-term debt" dataDxfId="188"/>
    <tableColumn id="70" xr3:uid="{00000000-0010-0000-0100-000046000000}" name="Bank overdrafts" dataDxfId="187"/>
    <tableColumn id="71" xr3:uid="{00000000-0010-0000-0100-000047000000}" name="Deferred capital grant (short term)" dataDxfId="186"/>
    <tableColumn id="72" xr3:uid="{00000000-0010-0000-0100-000048000000}" name="Other creditors due within 1 year" dataDxfId="185"/>
    <tableColumn id="73" xr3:uid="{00000000-0010-0000-0100-000049000000}" name="Total creditors due within 1 year" dataDxfId="184"/>
    <tableColumn id="74" xr3:uid="{00000000-0010-0000-0100-00004A000000}" name="Net current assets/liabilities" dataDxfId="183"/>
    <tableColumn id="75" xr3:uid="{00000000-0010-0000-0100-00004B000000}" name="Total assets less current liabilities" dataDxfId="182"/>
    <tableColumn id="76" xr3:uid="{00000000-0010-0000-0100-00004C000000}" name="Long-term debt" dataDxfId="181"/>
    <tableColumn id="77" xr3:uid="{00000000-0010-0000-0100-00004D000000}" name="Amounts owed to group undertakings" dataDxfId="180"/>
    <tableColumn id="78" xr3:uid="{00000000-0010-0000-0100-00004E000000}" name="Finance lease obligations" dataDxfId="179"/>
    <tableColumn id="79" xr3:uid="{00000000-0010-0000-0100-00004F000000}" name="Deferred capital grant (long term)" dataDxfId="178"/>
    <tableColumn id="80" xr3:uid="{00000000-0010-0000-0100-000050000000}" name="HomeBuy grant deferred income" dataDxfId="177"/>
    <tableColumn id="81" xr3:uid="{00000000-0010-0000-0100-000051000000}" name="Fair value of derivative financial instruments: SOFP" dataDxfId="176"/>
    <tableColumn id="82" xr3:uid="{00000000-0010-0000-0100-000052000000}" name="Other long-term creditors" dataDxfId="175"/>
    <tableColumn id="83" xr3:uid="{00000000-0010-0000-0100-000053000000}" name="Total creditors due after 1 year" dataDxfId="174"/>
    <tableColumn id="84" xr3:uid="{00000000-0010-0000-0100-000054000000}" name="Pension provision" dataDxfId="173"/>
    <tableColumn id="85" xr3:uid="{00000000-0010-0000-0100-000055000000}" name="Other provisions" dataDxfId="172"/>
    <tableColumn id="86" xr3:uid="{00000000-0010-0000-0100-000056000000}" name="Total net assets" dataDxfId="171"/>
    <tableColumn id="87" xr3:uid="{00000000-0010-0000-0100-000057000000}" name="Income and expenditure reserve" dataDxfId="170"/>
    <tableColumn id="88" xr3:uid="{00000000-0010-0000-0100-000058000000}" name="Revaluation reserve" dataDxfId="169"/>
    <tableColumn id="89" xr3:uid="{00000000-0010-0000-0100-000059000000}" name="Restricted reserve" dataDxfId="168"/>
    <tableColumn id="90" xr3:uid="{00000000-0010-0000-0100-00005A000000}" name="Cashflow hedge reserve" dataDxfId="167"/>
    <tableColumn id="91" xr3:uid="{00000000-0010-0000-0100-00005B000000}" name="Other reserves" dataDxfId="166"/>
    <tableColumn id="92" xr3:uid="{00000000-0010-0000-0100-00005C000000}" name="Total reserves" dataDxfId="165"/>
    <tableColumn id="93" xr3:uid="{00000000-0010-0000-0100-00005D000000}" name="Other social housing activities: 1st tranche LCHO sales - Turnover" dataDxfId="164"/>
    <tableColumn id="94" xr3:uid="{00000000-0010-0000-0100-00005E000000}" name="Other SH activities: 1st tranche LCHO sales - Cost of sales" dataDxfId="163"/>
    <tableColumn id="95" xr3:uid="{00000000-0010-0000-0100-00005F000000}" name="Other SH activities: 1st tranche LCHO sales - Operating expenditure" dataDxfId="162"/>
    <tableColumn id="96" xr3:uid="{00000000-0010-0000-0100-000060000000}" name="Other SH activities: 1st tranche LCHO Sales - Operating surplus/(deficit)" dataDxfId="161"/>
    <tableColumn id="97" xr3:uid="{00000000-0010-0000-0100-000061000000}" name="Other SH activities: Charges for support services - Turnover" dataDxfId="160"/>
    <tableColumn id="98" xr3:uid="{00000000-0010-0000-0100-000062000000}" name="Other SH activities: Charges for support services - Cost of sales" dataDxfId="159"/>
    <tableColumn id="99" xr3:uid="{00000000-0010-0000-0100-000063000000}" name="Other SH activities: Charges for support services - Operating expenditure" dataDxfId="158"/>
    <tableColumn id="100" xr3:uid="{00000000-0010-0000-0100-000064000000}" name="Other SH activities: Charges for support services - Operating surplus/(deficit)" dataDxfId="157"/>
    <tableColumn id="101" xr3:uid="{00000000-0010-0000-0100-000065000000}" name="Other SH activities: Development services - Turnover" dataDxfId="156"/>
    <tableColumn id="102" xr3:uid="{00000000-0010-0000-0100-000066000000}" name="Other SH activities: Development services - Cost of sales" dataDxfId="155"/>
    <tableColumn id="103" xr3:uid="{00000000-0010-0000-0100-000067000000}" name="Other SH activities: Development services - Operating expenditure" dataDxfId="154"/>
    <tableColumn id="104" xr3:uid="{00000000-0010-0000-0100-000068000000}" name="Other SH activities: Development services - Operating surplus/(deficit)" dataDxfId="153"/>
    <tableColumn id="105" xr3:uid="{00000000-0010-0000-0100-000069000000}" name="Other SH activities: Neighbourhood services - Turnover" dataDxfId="152"/>
    <tableColumn id="106" xr3:uid="{00000000-0010-0000-0100-00006A000000}" name="Other SH activities: Neighbourhood services - Cost of sales" dataDxfId="151"/>
    <tableColumn id="107" xr3:uid="{00000000-0010-0000-0100-00006B000000}" name="Other SH activities: Neighbourhood services - Operating expenditure" dataDxfId="150"/>
    <tableColumn id="108" xr3:uid="{00000000-0010-0000-0100-00006C000000}" name="Other SH activities: Neighbourhood services - Operating surplus/(deficit)" dataDxfId="149"/>
    <tableColumn id="247" xr3:uid="{00000000-0010-0000-0100-0000F7000000}" name="Other SH activities: Gift aid - Turnover" dataDxfId="148"/>
    <tableColumn id="246" xr3:uid="{00000000-0010-0000-0100-0000F6000000}" name="Other SH activities: Gift aid - Cost of sales" dataDxfId="147"/>
    <tableColumn id="60" xr3:uid="{00000000-0010-0000-0100-00003C000000}" name="Other SH activities: Gift aid - Operating expenditure" dataDxfId="146"/>
    <tableColumn id="11" xr3:uid="{00000000-0010-0000-0100-00000B000000}" name="Other SH activities: Gift aid - Operating surplus/(deficit)" dataDxfId="145"/>
    <tableColumn id="109" xr3:uid="{00000000-0010-0000-0100-00006D000000}" name="Other SH activities: Other - Turnover" dataDxfId="144"/>
    <tableColumn id="110" xr3:uid="{00000000-0010-0000-0100-00006E000000}" name="Other SH activities: Other - Cost of sales" dataDxfId="143"/>
    <tableColumn id="111" xr3:uid="{00000000-0010-0000-0100-00006F000000}" name="Other SH activities: Other - Operating sosts" dataDxfId="142"/>
    <tableColumn id="112" xr3:uid="{00000000-0010-0000-0100-000070000000}" name="Other SH activities: Other - Operating surplus/(deficit)" dataDxfId="141"/>
    <tableColumn id="113" xr3:uid="{00000000-0010-0000-0100-000071000000}" name="Total other SH activities: Turnover" dataDxfId="140"/>
    <tableColumn id="114" xr3:uid="{00000000-0010-0000-0100-000072000000}" name="Total other SH activities: Cost of sales" dataDxfId="139"/>
    <tableColumn id="115" xr3:uid="{00000000-0010-0000-0100-000073000000}" name="Total other SH activities: Operating expenditure" dataDxfId="138"/>
    <tableColumn id="116" xr3:uid="{00000000-0010-0000-0100-000074000000}" name="Total other SH activities: Operating surplus/(deficit)" dataDxfId="137"/>
    <tableColumn id="117" xr3:uid="{00000000-0010-0000-0100-000075000000}" name="Non-social housing: Properties built for sale - Turnover" dataDxfId="136"/>
    <tableColumn id="118" xr3:uid="{00000000-0010-0000-0100-000076000000}" name="Non-SH: Properties built for sale - Cost of sales" dataDxfId="135"/>
    <tableColumn id="119" xr3:uid="{00000000-0010-0000-0100-000077000000}" name="Non-SH: Properties built for sale - Operating expenditure" dataDxfId="134"/>
    <tableColumn id="120" xr3:uid="{00000000-0010-0000-0100-000078000000}" name="Non-SH: Properties built for sale - Operating surplus/(deficit)" dataDxfId="133"/>
    <tableColumn id="121" xr3:uid="{00000000-0010-0000-0100-000079000000}" name="Non-SH: Student accomodation - Turnover" dataDxfId="132"/>
    <tableColumn id="122" xr3:uid="{00000000-0010-0000-0100-00007A000000}" name="Non-SH: Student accomodation - Cost of sales" dataDxfId="131"/>
    <tableColumn id="123" xr3:uid="{00000000-0010-0000-0100-00007B000000}" name="Non-SH: Student accomodation - Operating expenditure" dataDxfId="130"/>
    <tableColumn id="124" xr3:uid="{00000000-0010-0000-0100-00007C000000}" name="Non-SH: Student accomodation - Operating surplus/(deficit)" dataDxfId="129"/>
    <tableColumn id="125" xr3:uid="{00000000-0010-0000-0100-00007D000000}" name="Non-SH: Nursing homes - Turnover" dataDxfId="128"/>
    <tableColumn id="126" xr3:uid="{00000000-0010-0000-0100-00007E000000}" name="Non-SH: Nursing homes - Cost of sales" dataDxfId="127"/>
    <tableColumn id="127" xr3:uid="{00000000-0010-0000-0100-00007F000000}" name="Non-SH: Nursing homes - Operating expenditure" dataDxfId="126"/>
    <tableColumn id="128" xr3:uid="{00000000-0010-0000-0100-000080000000}" name="Non-SH: Nursing homes - Operating surplus/(deficit)" dataDxfId="125"/>
    <tableColumn id="129" xr3:uid="{00000000-0010-0000-0100-000081000000}" name="Non-SH: Market rent - Turnover" dataDxfId="124"/>
    <tableColumn id="130" xr3:uid="{00000000-0010-0000-0100-000082000000}" name="Non-SH: Market rent - Cost of sales" dataDxfId="123"/>
    <tableColumn id="131" xr3:uid="{00000000-0010-0000-0100-000083000000}" name="Non-SH: Market rent - Operating expenditure" dataDxfId="122"/>
    <tableColumn id="132" xr3:uid="{00000000-0010-0000-0100-000084000000}" name="Non-SH: Market rent - Operating surplus/(deficit)" dataDxfId="121"/>
    <tableColumn id="133" xr3:uid="{00000000-0010-0000-0100-000085000000}" name="Non-SH: Support services - Turnover" dataDxfId="120"/>
    <tableColumn id="134" xr3:uid="{00000000-0010-0000-0100-000086000000}" name="Non-SH: Support services - Cost of sales" dataDxfId="119"/>
    <tableColumn id="135" xr3:uid="{00000000-0010-0000-0100-000087000000}" name="Non-SH: Support services - Operating expenditure" dataDxfId="118"/>
    <tableColumn id="136" xr3:uid="{00000000-0010-0000-0100-000088000000}" name="Non-SH: Support services - Operating surplus/(deficit)" dataDxfId="117"/>
    <tableColumn id="251" xr3:uid="{00000000-0010-0000-0100-0000FB000000}" name="Non-SH: Gift aid - Turnover" dataDxfId="116"/>
    <tableColumn id="250" xr3:uid="{00000000-0010-0000-0100-0000FA000000}" name="Non-SH: Gift aid - Cost of sales" dataDxfId="115"/>
    <tableColumn id="249" xr3:uid="{00000000-0010-0000-0100-0000F9000000}" name="Non-SH: Gift aid - Operating expenditure" dataDxfId="114"/>
    <tableColumn id="248" xr3:uid="{00000000-0010-0000-0100-0000F8000000}" name="Non-SH: Gift aid - Operating surplus/(deficit)" dataDxfId="113"/>
    <tableColumn id="137" xr3:uid="{00000000-0010-0000-0100-000089000000}" name="Non-SH: Other - Turnover" dataDxfId="112"/>
    <tableColumn id="138" xr3:uid="{00000000-0010-0000-0100-00008A000000}" name="Non-social housing: Other - Cost of sales" dataDxfId="111"/>
    <tableColumn id="139" xr3:uid="{00000000-0010-0000-0100-00008B000000}" name="Non-SH: Other - Operating expenditure" dataDxfId="110"/>
    <tableColumn id="140" xr3:uid="{00000000-0010-0000-0100-00008C000000}" name="Non-SH: Other - Operating surplus/(deficit)" dataDxfId="109"/>
    <tableColumn id="141" xr3:uid="{00000000-0010-0000-0100-00008D000000}" name="Total non-SH activity: Turnover" dataDxfId="108"/>
    <tableColumn id="142" xr3:uid="{00000000-0010-0000-0100-00008E000000}" name="Total non-SH activity: Cost of sales" dataDxfId="107"/>
    <tableColumn id="143" xr3:uid="{00000000-0010-0000-0100-00008F000000}" name="Total non-SH activity: Operating expenditure" dataDxfId="106"/>
    <tableColumn id="144" xr3:uid="{00000000-0010-0000-0100-000090000000}" name="Total non-SH activity: Operating surplus/(deficit)" dataDxfId="105"/>
    <tableColumn id="145" xr3:uid="{00000000-0010-0000-0100-000091000000}" name="Total activity other than SHL: Turnover" dataDxfId="104"/>
    <tableColumn id="146" xr3:uid="{00000000-0010-0000-0100-000092000000}" name="Total activity other than SHL: Cost of sales" dataDxfId="103"/>
    <tableColumn id="147" xr3:uid="{00000000-0010-0000-0100-000093000000}" name="Total activity other than SHL: Operating expenditure" dataDxfId="102"/>
    <tableColumn id="148" xr3:uid="{00000000-0010-0000-0100-000094000000}" name="Total activity other than SHL: Operating surplus/(deficit)" dataDxfId="101"/>
    <tableColumn id="149" xr3:uid="{00000000-0010-0000-0100-000095000000}" name="Gross arrears Current" dataDxfId="100"/>
    <tableColumn id="150" xr3:uid="{00000000-0010-0000-0100-000096000000}" name="Gross arrears Former" dataDxfId="99"/>
    <tableColumn id="151" xr3:uid="{00000000-0010-0000-0100-000097000000}" name="Provision for bad/doubtful debts - Current" dataDxfId="98"/>
    <tableColumn id="152" xr3:uid="{00000000-0010-0000-0100-000098000000}" name="Provision for bad/doubtful debts - Former" dataDxfId="97"/>
    <tableColumn id="153" xr3:uid="{00000000-0010-0000-0100-000099000000}" name="Properties held at cost (opening)" dataDxfId="96"/>
    <tableColumn id="154" xr3:uid="{00000000-0010-0000-0100-00009A000000}" name="Properties held at valuation (opening)" dataDxfId="95"/>
    <tableColumn id="155" xr3:uid="{00000000-0010-0000-0100-00009B000000}" name="Total properties held at start of period" dataDxfId="94"/>
    <tableColumn id="156" xr3:uid="{00000000-0010-0000-0100-00009C000000}" name="Additions: New properties" dataDxfId="93"/>
    <tableColumn id="157" xr3:uid="{00000000-0010-0000-0100-00009D000000}" name="Additions: Works to existing" dataDxfId="92"/>
    <tableColumn id="158" xr3:uid="{00000000-0010-0000-0100-00009E000000}" name="Schemes completed" dataDxfId="91"/>
    <tableColumn id="159" xr3:uid="{00000000-0010-0000-0100-00009F000000}" name="Disposals" dataDxfId="90"/>
    <tableColumn id="160" xr3:uid="{00000000-0010-0000-0100-0000A0000000}" name="Transfers (to)/from other RPs" dataDxfId="89"/>
    <tableColumn id="161" xr3:uid="{00000000-0010-0000-0100-0000A1000000}" name="Other transfers and reclassifications" dataDxfId="88"/>
    <tableColumn id="162" xr3:uid="{00000000-0010-0000-0100-0000A2000000}" name="Revaluation and Other" dataDxfId="87"/>
    <tableColumn id="163" xr3:uid="{00000000-0010-0000-0100-0000A3000000}" name="Total properties held at end of period" dataDxfId="86"/>
    <tableColumn id="164" xr3:uid="{00000000-0010-0000-0100-0000A4000000}" name="Depreciation and impairment at start of period" dataDxfId="85"/>
    <tableColumn id="165" xr3:uid="{00000000-0010-0000-0100-0000A5000000}" name="Depreciation charged in period" dataDxfId="84"/>
    <tableColumn id="166" xr3:uid="{00000000-0010-0000-0100-0000A6000000}" name="Impairment charged in period" dataDxfId="83"/>
    <tableColumn id="167" xr3:uid="{00000000-0010-0000-0100-0000A7000000}" name="Revaluation (depreciation and impairment)" dataDxfId="82"/>
    <tableColumn id="168" xr3:uid="{00000000-0010-0000-0100-0000A8000000}" name="Released on disposal" dataDxfId="81"/>
    <tableColumn id="169" xr3:uid="{00000000-0010-0000-0100-0000A9000000}" name="Transfers and reclassifications" dataDxfId="80"/>
    <tableColumn id="170" xr3:uid="{00000000-0010-0000-0100-0000AA000000}" name="Other (depreciation and impairment)" dataDxfId="79"/>
    <tableColumn id="171" xr3:uid="{00000000-0010-0000-0100-0000AB000000}" name="Depreciation and impairment at end of period" dataDxfId="78"/>
    <tableColumn id="172" xr3:uid="{00000000-0010-0000-0100-0000AC000000}" name="Net book value at end of period" dataDxfId="77"/>
    <tableColumn id="173" xr3:uid="{00000000-0010-0000-0100-0000AD000000}" name="Net book value at start of period" dataDxfId="76"/>
    <tableColumn id="257" xr3:uid="{00000000-0010-0000-0100-000001010000}" name="Investment properties: At start of period" dataDxfId="75"/>
    <tableColumn id="258" xr3:uid="{00000000-0010-0000-0100-000002010000}" name="Investment properties: Additions" dataDxfId="74"/>
    <tableColumn id="259" xr3:uid="{00000000-0010-0000-0100-000003010000}" name="Investment properties: Disposals" dataDxfId="73"/>
    <tableColumn id="260" xr3:uid="{00000000-0010-0000-0100-000004010000}" name="Investment properties: Other movements" dataDxfId="72"/>
    <tableColumn id="261" xr3:uid="{00000000-0010-0000-0100-000005010000}" name="Investment properties: At end of period" dataDxfId="71"/>
    <tableColumn id="174" xr3:uid="{00000000-0010-0000-0100-0000AE000000}" name="Shared ownership staircasing: Proceeds" dataDxfId="70"/>
    <tableColumn id="175" xr3:uid="{00000000-0010-0000-0100-0000AF000000}" name="Shared ownership staircasing: Cost of sales" dataDxfId="69"/>
    <tableColumn id="176" xr3:uid="{00000000-0010-0000-0100-0000B0000000}" name="Shared ownership staircasing: Surplus" dataDxfId="68"/>
    <tableColumn id="177" xr3:uid="{00000000-0010-0000-0100-0000B1000000}" name="Right to Buy: Proceeds" dataDxfId="67"/>
    <tableColumn id="178" xr3:uid="{00000000-0010-0000-0100-0000B2000000}" name="Right to Buy: Cost of sales" dataDxfId="66"/>
    <tableColumn id="179" xr3:uid="{00000000-0010-0000-0100-0000B3000000}" name="Right to Buy: Surplus" dataDxfId="65"/>
    <tableColumn id="180" xr3:uid="{00000000-0010-0000-0100-0000B4000000}" name="Right to Acquire: Proceeds" dataDxfId="64"/>
    <tableColumn id="181" xr3:uid="{00000000-0010-0000-0100-0000B5000000}" name="Right to Acquire: Cost of sales" dataDxfId="63"/>
    <tableColumn id="182" xr3:uid="{00000000-0010-0000-0100-0000B6000000}" name="Right to Acquire: Surplus" dataDxfId="62"/>
    <tableColumn id="183" xr3:uid="{00000000-0010-0000-0100-0000B7000000}" name="Sales to other RPs: Proceeds" dataDxfId="61"/>
    <tableColumn id="184" xr3:uid="{00000000-0010-0000-0100-0000B8000000}" name="Sales to other RPs: Cost of sales" dataDxfId="60"/>
    <tableColumn id="185" xr3:uid="{00000000-0010-0000-0100-0000B9000000}" name="Sales to other RPs: Surplus" dataDxfId="59"/>
    <tableColumn id="186" xr3:uid="{00000000-0010-0000-0100-0000BA000000}" name="Other housing property sales: Proceeds" dataDxfId="58"/>
    <tableColumn id="187" xr3:uid="{00000000-0010-0000-0100-0000BB000000}" name="Other housing property sales: Cost of sales" dataDxfId="57"/>
    <tableColumn id="188" xr3:uid="{00000000-0010-0000-0100-0000BC000000}" name="Other housing property sales: Surplus" dataDxfId="56"/>
    <tableColumn id="189" xr3:uid="{00000000-0010-0000-0100-0000BD000000}" name="Sale of other assets: Proceeds" dataDxfId="55"/>
    <tableColumn id="190" xr3:uid="{00000000-0010-0000-0100-0000BE000000}" name="Sale of other assets: Cost of sales" dataDxfId="54"/>
    <tableColumn id="191" xr3:uid="{00000000-0010-0000-0100-0000BF000000}" name="Sale of other assets: Surplus" dataDxfId="53"/>
    <tableColumn id="192" xr3:uid="{00000000-0010-0000-0100-0000C0000000}" name="Profit/(Loss) on sale of fixed assets: Proceeds" dataDxfId="52"/>
    <tableColumn id="193" xr3:uid="{00000000-0010-0000-0100-0000C1000000}" name="Profit/(Loss) on sale of fixed assets: Cost of sales" dataDxfId="51"/>
    <tableColumn id="194" xr3:uid="{00000000-0010-0000-0100-0000C2000000}" name="Profit/(Loss) on sale of fixed assets: Surplus" dataDxfId="50"/>
    <tableColumn id="195" xr3:uid="{00000000-0010-0000-0100-0000C3000000}" name="Amounts owed by group undertakings (within 1 year)" dataDxfId="49"/>
    <tableColumn id="252" xr3:uid="{00000000-0010-0000-0100-0000FC000000}" name="Amounts owed by group undertakings (after one year)" dataDxfId="48"/>
    <tableColumn id="196" xr3:uid="{00000000-0010-0000-0100-0000C4000000}" name="Loans to employees" dataDxfId="47"/>
    <tableColumn id="197" xr3:uid="{00000000-0010-0000-0100-0000C5000000}" name="Grants receivable" dataDxfId="46"/>
    <tableColumn id="198" xr3:uid="{00000000-0010-0000-0100-0000C6000000}" name="Refurbishment obligation" dataDxfId="45"/>
    <tableColumn id="199" xr3:uid="{00000000-0010-0000-0100-0000C7000000}" name="Fair value of derivative financial instruments: Current assets" dataDxfId="44"/>
    <tableColumn id="255" xr3:uid="{00000000-0010-0000-0100-0000FF000000}" name="Other debtors due after one year" dataDxfId="43"/>
    <tableColumn id="254" xr3:uid="{00000000-0010-0000-0100-0000FE000000}" name="Any other current assets" dataDxfId="42"/>
    <tableColumn id="201" xr3:uid="{00000000-0010-0000-0100-0000C9000000}" name="Total other current assets" dataDxfId="41"/>
    <tableColumn id="202" xr3:uid="{00000000-0010-0000-0100-0000CA000000}" name="Trade creditors" dataDxfId="40"/>
    <tableColumn id="203" xr3:uid="{00000000-0010-0000-0100-0000CB000000}" name="Rent and service charges received in advance" dataDxfId="39"/>
    <tableColumn id="204" xr3:uid="{00000000-0010-0000-0100-0000CC000000}" name="Amount owed to group undertakings (within 1 year)" dataDxfId="38"/>
    <tableColumn id="205" xr3:uid="{00000000-0010-0000-0100-0000CD000000}" name="Recycled capital grant fund" dataDxfId="37"/>
    <tableColumn id="207" xr3:uid="{00000000-0010-0000-0100-0000CF000000}" name="Accruals and deferred income" dataDxfId="36"/>
    <tableColumn id="208" xr3:uid="{00000000-0010-0000-0100-0000D0000000}" name="Obligations under finance leases" dataDxfId="35"/>
    <tableColumn id="209" xr3:uid="{00000000-0010-0000-0100-0000D1000000}" name="Short-term refurbishment liability" dataDxfId="34"/>
    <tableColumn id="211" xr3:uid="{00000000-0010-0000-0100-0000D3000000}" name="Fair value of derivative financial instruments: Current liabilities" dataDxfId="33"/>
    <tableColumn id="212" xr3:uid="{00000000-0010-0000-0100-0000D4000000}" name="Other creditors" dataDxfId="32"/>
    <tableColumn id="213" xr3:uid="{00000000-0010-0000-0100-0000D5000000}" name="Total other creditors within 1 year" dataDxfId="31"/>
    <tableColumn id="214" xr3:uid="{00000000-0010-0000-0100-0000D6000000}" name="OLTC: Recycled capital grant fund" dataDxfId="30"/>
    <tableColumn id="217" xr3:uid="{00000000-0010-0000-0100-0000D9000000}" name="OLTC: Other creditors" dataDxfId="29"/>
    <tableColumn id="218" xr3:uid="{00000000-0010-0000-0100-0000DA000000}" name="Total other long-term creditors" dataDxfId="28"/>
    <tableColumn id="219" xr3:uid="{00000000-0010-0000-0100-0000DB000000}" name="Refurbishment provision" dataDxfId="27"/>
    <tableColumn id="220" xr3:uid="{00000000-0010-0000-0100-0000DC000000}" name="Other provisions: other" dataDxfId="26"/>
    <tableColumn id="221" xr3:uid="{00000000-0010-0000-0100-0000DD000000}" name="Total other provisions" dataDxfId="25"/>
    <tableColumn id="222" xr3:uid="{00000000-0010-0000-0100-0000DE000000}" name="Interest payable on liabilities" dataDxfId="24"/>
    <tableColumn id="223" xr3:uid="{00000000-0010-0000-0100-0000DF000000}" name="Amortisation of loan premiums and arrangement costs" dataDxfId="23"/>
    <tableColumn id="224" xr3:uid="{00000000-0010-0000-0100-0000E0000000}" name="Loan breakage costs" dataDxfId="22"/>
    <tableColumn id="225" xr3:uid="{00000000-0010-0000-0100-0000E1000000}" name="Defined benefit pension charges" dataDxfId="21"/>
    <tableColumn id="226" xr3:uid="{00000000-0010-0000-0100-0000E2000000}" name="Accruals on DPF and RCGF" dataDxfId="20"/>
    <tableColumn id="227" xr3:uid="{00000000-0010-0000-0100-0000E3000000}" name="Other amounts payable" dataDxfId="19"/>
    <tableColumn id="228" xr3:uid="{00000000-0010-0000-0100-0000E4000000}" name="Less: interest capitalised in housing properties" dataDxfId="18"/>
    <tableColumn id="229" xr3:uid="{00000000-0010-0000-0100-0000E5000000}" name="Total interest payable and financing costs" dataDxfId="17"/>
    <tableColumn id="230" xr3:uid="{00000000-0010-0000-0100-0000E6000000}" name="Op leases: Amounts payable not later than 1 yr" dataDxfId="16"/>
    <tableColumn id="231" xr3:uid="{00000000-0010-0000-0100-0000E7000000}" name="Op leases: Amounts payable later than 1 yr and not later than 5 yrs" dataDxfId="15"/>
    <tableColumn id="232" xr3:uid="{00000000-0010-0000-0100-0000E8000000}" name="Op leases: Amounts payable later than 5 yrs" dataDxfId="14"/>
    <tableColumn id="233" xr3:uid="{00000000-0010-0000-0100-0000E9000000}" name="Op leases: Total amounts payable" dataDxfId="13"/>
    <tableColumn id="234" xr3:uid="{00000000-0010-0000-0100-0000EA000000}" name="Capitalised major repairs expenditure for period" dataDxfId="12"/>
    <tableColumn id="235" xr3:uid="{00000000-0010-0000-0100-0000EB000000}" name="Total depreciation charge for period" dataDxfId="11"/>
    <tableColumn id="236" xr3:uid="{00000000-0010-0000-0100-0000EC000000}" name="Total impairment charged/(released) for the period" dataDxfId="10"/>
    <tableColumn id="237" xr3:uid="{00000000-0010-0000-0100-0000ED000000}" name="SH units acquired or developed" dataDxfId="9"/>
    <tableColumn id="238" xr3:uid="{00000000-0010-0000-0100-0000EE000000}" name="SH units sold/demolished" dataDxfId="8"/>
    <tableColumn id="239" xr3:uid="{00000000-0010-0000-0100-0000EF000000}" name="SH units transferred and other movements" dataDxfId="7"/>
    <tableColumn id="240" xr3:uid="{00000000-0010-0000-0100-0000F0000000}" name="Closing SH units owned" dataDxfId="6"/>
    <tableColumn id="256" xr3:uid="{00000000-0010-0000-0100-000000010000}" name="Closing SH units owned and/or managed" dataDxfId="5"/>
    <tableColumn id="241" xr3:uid="{00000000-0010-0000-0100-0000F1000000}" name="Non-SH units acquired or developed" dataDxfId="4"/>
    <tableColumn id="242" xr3:uid="{00000000-0010-0000-0100-0000F2000000}" name="Non-SH units sold/demolished" dataDxfId="3"/>
    <tableColumn id="243" xr3:uid="{00000000-0010-0000-0100-0000F3000000}" name="Non-SH units transferred and other movements" dataDxfId="2"/>
    <tableColumn id="253" xr3:uid="{00000000-0010-0000-0100-0000FD000000}" name="Closing non-SH units owned" dataDxfId="1"/>
    <tableColumn id="244" xr3:uid="{00000000-0010-0000-0100-0000F4000000}" name="Closing non-SH units owned and/or managed" dataDxfId="0"/>
  </tableColumns>
  <tableStyleInfo name="RSH2" showFirstColumn="0" showLastColumn="0" showRowStripes="1" showColumnStripes="0"/>
</table>
</file>

<file path=xl/theme/theme1.xml><?xml version="1.0" encoding="utf-8"?>
<a:theme xmlns:a="http://schemas.openxmlformats.org/drawingml/2006/main" name="Office Theme">
  <a:themeElements>
    <a:clrScheme name="RSH 1">
      <a:dk1>
        <a:sysClr val="windowText" lastClr="000000"/>
      </a:dk1>
      <a:lt1>
        <a:sysClr val="window" lastClr="FFFFFF"/>
      </a:lt1>
      <a:dk2>
        <a:srgbClr val="1F497D"/>
      </a:dk2>
      <a:lt2>
        <a:srgbClr val="EEECE1"/>
      </a:lt2>
      <a:accent1>
        <a:srgbClr val="59468D"/>
      </a:accent1>
      <a:accent2>
        <a:srgbClr val="3C8A8A"/>
      </a:accent2>
      <a:accent3>
        <a:srgbClr val="4097DB"/>
      </a:accent3>
      <a:accent4>
        <a:srgbClr val="97D88A"/>
      </a:accent4>
      <a:accent5>
        <a:srgbClr val="C33A32"/>
      </a:accent5>
      <a:accent6>
        <a:srgbClr val="FCBE37"/>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3">
    <tabColor theme="4"/>
    <pageSetUpPr fitToPage="1"/>
  </sheetPr>
  <dimension ref="B1:C14"/>
  <sheetViews>
    <sheetView showGridLines="0" showRuler="0" zoomScale="115" zoomScaleNormal="115" workbookViewId="0">
      <selection activeCell="C17" sqref="C17"/>
    </sheetView>
  </sheetViews>
  <sheetFormatPr defaultColWidth="9.109375" defaultRowHeight="12.75" customHeight="1" x14ac:dyDescent="0.25"/>
  <cols>
    <col min="1" max="1" width="5.109375" style="13" customWidth="1"/>
    <col min="2" max="2" width="5.109375" style="17" customWidth="1"/>
    <col min="3" max="3" width="90" style="17" customWidth="1"/>
    <col min="4" max="4" width="5.44140625" style="13" customWidth="1"/>
    <col min="5" max="16384" width="9.109375" style="13"/>
  </cols>
  <sheetData>
    <row r="1" spans="2:3" ht="12.75" customHeight="1" x14ac:dyDescent="0.25">
      <c r="B1" s="12"/>
      <c r="C1" s="13"/>
    </row>
    <row r="2" spans="2:3" ht="13.2" x14ac:dyDescent="0.25">
      <c r="B2" s="12"/>
      <c r="C2" s="13"/>
    </row>
    <row r="3" spans="2:3" ht="28.2" x14ac:dyDescent="0.5">
      <c r="B3" s="14" t="s">
        <v>1002</v>
      </c>
      <c r="C3" s="13"/>
    </row>
    <row r="4" spans="2:3" ht="13.5" customHeight="1" x14ac:dyDescent="0.5">
      <c r="B4" s="14"/>
      <c r="C4" s="13"/>
    </row>
    <row r="5" spans="2:3" ht="21" x14ac:dyDescent="0.4">
      <c r="B5" s="15" t="s">
        <v>754</v>
      </c>
      <c r="C5" s="13"/>
    </row>
    <row r="6" spans="2:3" ht="13.2" x14ac:dyDescent="0.25">
      <c r="B6" s="12"/>
      <c r="C6" s="13"/>
    </row>
    <row r="7" spans="2:3" ht="13.8" x14ac:dyDescent="0.25">
      <c r="B7" s="12"/>
      <c r="C7" s="75" t="s">
        <v>755</v>
      </c>
    </row>
    <row r="8" spans="2:3" ht="13.8" x14ac:dyDescent="0.25">
      <c r="B8" s="12"/>
      <c r="C8" s="16"/>
    </row>
    <row r="9" spans="2:3" ht="13.8" x14ac:dyDescent="0.25">
      <c r="B9" s="12"/>
      <c r="C9" s="75" t="s">
        <v>756</v>
      </c>
    </row>
    <row r="10" spans="2:3" ht="13.8" x14ac:dyDescent="0.25">
      <c r="B10" s="12"/>
      <c r="C10" s="16"/>
    </row>
    <row r="11" spans="2:3" ht="13.8" x14ac:dyDescent="0.25">
      <c r="B11" s="12"/>
      <c r="C11" s="82" t="s">
        <v>757</v>
      </c>
    </row>
    <row r="12" spans="2:3" ht="13.8" x14ac:dyDescent="0.25">
      <c r="B12" s="12"/>
      <c r="C12" s="16"/>
    </row>
    <row r="13" spans="2:3" ht="13.8" x14ac:dyDescent="0.25">
      <c r="B13" s="12"/>
      <c r="C13" s="82" t="s">
        <v>758</v>
      </c>
    </row>
    <row r="14" spans="2:3" ht="13.2" x14ac:dyDescent="0.25">
      <c r="B14" s="12"/>
      <c r="C14" s="13"/>
    </row>
  </sheetData>
  <sheetProtection formatCells="0" formatColumns="0" formatRows="0" insertColumns="0" insertRows="0" insertHyperlinks="0" deleteColumns="0" deleteRows="0" sort="0" autoFilter="0" pivotTables="0"/>
  <hyperlinks>
    <hyperlink ref="C7" location="Introduction!A1" display="Introduction" xr:uid="{00000000-0004-0000-0000-000000000000}"/>
    <hyperlink ref="C9" location="Statements!A1" display="Statements" xr:uid="{00000000-0004-0000-0000-000001000000}"/>
    <hyperlink ref="C13" location="'GA2022 Entity'!A1" display="Entity level data" xr:uid="{00000000-0004-0000-0000-000002000000}"/>
    <hyperlink ref="C11" location="'GA2022 Consolidated'!A1" display="Consolidated level data" xr:uid="{00000000-0004-0000-0000-000003000000}"/>
  </hyperlinks>
  <printOptions horizontalCentered="1"/>
  <pageMargins left="0.70866141732283472" right="0.70866141732283472" top="1.1417322834645669" bottom="0.74803149606299213" header="0.31496062992125984" footer="0.31496062992125984"/>
  <pageSetup scale="90" orientation="portrait" r:id="rId1"/>
  <headerFooter>
    <oddFooter>&amp;C&amp;1#&amp;"Calibri"&amp;12&amp;K0078D7OFFICIAL</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4">
    <tabColor theme="4"/>
    <pageSetUpPr fitToPage="1"/>
  </sheetPr>
  <dimension ref="B3:C31"/>
  <sheetViews>
    <sheetView showGridLines="0" showRuler="0" zoomScale="85" zoomScaleNormal="85" zoomScalePageLayoutView="85" workbookViewId="0">
      <selection activeCell="C14" sqref="C14"/>
    </sheetView>
  </sheetViews>
  <sheetFormatPr defaultColWidth="9.109375" defaultRowHeight="12.75" customHeight="1" x14ac:dyDescent="0.25"/>
  <cols>
    <col min="1" max="1" width="5.44140625" style="18" customWidth="1"/>
    <col min="2" max="2" width="10.33203125" style="18" customWidth="1"/>
    <col min="3" max="3" width="108.6640625" style="18" customWidth="1"/>
    <col min="4" max="4" width="10.33203125" style="18" customWidth="1"/>
    <col min="5" max="16384" width="9.109375" style="18"/>
  </cols>
  <sheetData>
    <row r="3" spans="2:3" ht="33" x14ac:dyDescent="0.25">
      <c r="B3" s="19" t="s">
        <v>1002</v>
      </c>
      <c r="C3" s="20"/>
    </row>
    <row r="4" spans="2:3" ht="30" x14ac:dyDescent="0.25">
      <c r="B4" s="21" t="s">
        <v>759</v>
      </c>
      <c r="C4" s="20"/>
    </row>
    <row r="5" spans="2:3" ht="15.6" x14ac:dyDescent="0.25">
      <c r="B5" s="22"/>
      <c r="C5" s="20"/>
    </row>
    <row r="6" spans="2:3" ht="15.6" x14ac:dyDescent="0.25">
      <c r="B6" s="22" t="s">
        <v>755</v>
      </c>
      <c r="C6" s="20"/>
    </row>
    <row r="7" spans="2:3" ht="15.6" x14ac:dyDescent="0.25">
      <c r="B7" s="22"/>
      <c r="C7" s="20"/>
    </row>
    <row r="8" spans="2:3" ht="41.4" x14ac:dyDescent="0.25">
      <c r="B8" s="22"/>
      <c r="C8" s="88" t="s">
        <v>983</v>
      </c>
    </row>
    <row r="9" spans="2:3" ht="15.6" x14ac:dyDescent="0.25">
      <c r="B9" s="22"/>
      <c r="C9" s="20"/>
    </row>
    <row r="10" spans="2:3" ht="15.6" x14ac:dyDescent="0.25">
      <c r="B10" s="22"/>
      <c r="C10" s="20" t="s">
        <v>760</v>
      </c>
    </row>
    <row r="11" spans="2:3" ht="15.6" x14ac:dyDescent="0.25">
      <c r="B11" s="22"/>
      <c r="C11" s="20"/>
    </row>
    <row r="12" spans="2:3" ht="27.6" x14ac:dyDescent="0.25">
      <c r="B12" s="22"/>
      <c r="C12" s="20" t="s">
        <v>1008</v>
      </c>
    </row>
    <row r="13" spans="2:3" ht="15.6" x14ac:dyDescent="0.25">
      <c r="B13" s="22"/>
      <c r="C13" s="20"/>
    </row>
    <row r="14" spans="2:3" ht="42.75" customHeight="1" x14ac:dyDescent="0.25">
      <c r="B14" s="22"/>
      <c r="C14" s="20" t="s">
        <v>761</v>
      </c>
    </row>
    <row r="15" spans="2:3" ht="15.6" x14ac:dyDescent="0.25">
      <c r="B15" s="22"/>
      <c r="C15" s="20"/>
    </row>
    <row r="16" spans="2:3" ht="15.6" x14ac:dyDescent="0.25">
      <c r="B16" s="22" t="s">
        <v>756</v>
      </c>
      <c r="C16" s="20"/>
    </row>
    <row r="17" spans="2:3" ht="15.6" x14ac:dyDescent="0.25">
      <c r="B17" s="22"/>
      <c r="C17" s="20"/>
    </row>
    <row r="18" spans="2:3" ht="15.6" x14ac:dyDescent="0.25">
      <c r="B18" s="22"/>
      <c r="C18" s="23" t="s">
        <v>762</v>
      </c>
    </row>
    <row r="19" spans="2:3" ht="27.6" x14ac:dyDescent="0.25">
      <c r="B19" s="22"/>
      <c r="C19" s="20" t="s">
        <v>1003</v>
      </c>
    </row>
    <row r="20" spans="2:3" ht="15.6" x14ac:dyDescent="0.25">
      <c r="B20" s="22"/>
      <c r="C20" s="20"/>
    </row>
    <row r="21" spans="2:3" ht="15.6" x14ac:dyDescent="0.25">
      <c r="B21" s="22"/>
      <c r="C21" s="23" t="s">
        <v>763</v>
      </c>
    </row>
    <row r="22" spans="2:3" ht="27.6" x14ac:dyDescent="0.25">
      <c r="B22" s="22"/>
      <c r="C22" s="20" t="s">
        <v>1004</v>
      </c>
    </row>
    <row r="23" spans="2:3" ht="15.6" x14ac:dyDescent="0.25">
      <c r="B23" s="22"/>
      <c r="C23" s="20"/>
    </row>
    <row r="24" spans="2:3" ht="15.6" x14ac:dyDescent="0.25">
      <c r="B24" s="22"/>
      <c r="C24" s="23" t="s">
        <v>764</v>
      </c>
    </row>
    <row r="25" spans="2:3" ht="27.6" x14ac:dyDescent="0.25">
      <c r="B25" s="22"/>
      <c r="C25" s="20" t="s">
        <v>1005</v>
      </c>
    </row>
    <row r="26" spans="2:3" ht="15.6" x14ac:dyDescent="0.25">
      <c r="B26" s="22"/>
      <c r="C26" s="20"/>
    </row>
    <row r="27" spans="2:3" ht="15.6" x14ac:dyDescent="0.25">
      <c r="B27" s="22"/>
      <c r="C27" s="23" t="s">
        <v>765</v>
      </c>
    </row>
    <row r="28" spans="2:3" ht="27.6" x14ac:dyDescent="0.25">
      <c r="B28" s="22"/>
      <c r="C28" s="24" t="s">
        <v>815</v>
      </c>
    </row>
    <row r="29" spans="2:3" ht="15.6" x14ac:dyDescent="0.25">
      <c r="B29" s="22"/>
      <c r="C29" s="20"/>
    </row>
    <row r="31" spans="2:3" ht="26.4" x14ac:dyDescent="0.25">
      <c r="C31" s="90" t="s">
        <v>1006</v>
      </c>
    </row>
  </sheetData>
  <sheetProtection formatCells="0" formatColumns="0" formatRows="0" insertColumns="0" insertRows="0" insertHyperlinks="0" deleteColumns="0" deleteRows="0" sort="0" autoFilter="0" pivotTables="0"/>
  <printOptions horizontalCentered="1"/>
  <pageMargins left="0.70866141732283472" right="0.70866141732283472" top="0.74803149606299213" bottom="0.74803149606299213" header="0.31496062992125984" footer="0.31496062992125984"/>
  <pageSetup paperSize="9" scale="76" fitToHeight="2" orientation="portrait" r:id="rId1"/>
  <headerFooter>
    <oddFooter>&amp;C&amp;1#&amp;"Calibri"&amp;12&amp;K0078D7OFFICIAL</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6">
    <tabColor theme="4"/>
    <pageSetUpPr fitToPage="1"/>
  </sheetPr>
  <dimension ref="A1:E162"/>
  <sheetViews>
    <sheetView showGridLines="0" tabSelected="1" zoomScale="81" zoomScaleNormal="81" workbookViewId="0">
      <selection activeCell="G64" sqref="G64"/>
    </sheetView>
  </sheetViews>
  <sheetFormatPr defaultColWidth="9.109375" defaultRowHeight="14.25" customHeight="1" x14ac:dyDescent="0.25"/>
  <cols>
    <col min="1" max="1" width="5.33203125" style="27" customWidth="1"/>
    <col min="2" max="2" width="68" style="26" customWidth="1"/>
    <col min="3" max="3" width="14.5546875" style="26" customWidth="1"/>
    <col min="4" max="4" width="3.6640625" style="26" customWidth="1"/>
    <col min="5" max="5" width="14.5546875" style="26" customWidth="1"/>
    <col min="6" max="6" width="5.33203125" style="27" customWidth="1"/>
    <col min="7" max="16384" width="9.109375" style="27"/>
  </cols>
  <sheetData>
    <row r="1" spans="1:5" ht="57.75" customHeight="1" x14ac:dyDescent="0.25">
      <c r="A1" s="25" t="s">
        <v>1002</v>
      </c>
    </row>
    <row r="2" spans="1:5" s="26" customFormat="1" ht="13.2" x14ac:dyDescent="0.25">
      <c r="A2" s="28"/>
    </row>
    <row r="4" spans="1:5" ht="17.399999999999999" x14ac:dyDescent="0.3">
      <c r="A4" s="29" t="s">
        <v>762</v>
      </c>
      <c r="B4" s="30"/>
    </row>
    <row r="5" spans="1:5" ht="17.399999999999999" x14ac:dyDescent="0.3">
      <c r="A5" s="29"/>
      <c r="B5" s="30"/>
    </row>
    <row r="6" spans="1:5" s="31" customFormat="1" ht="13.8" x14ac:dyDescent="0.25">
      <c r="B6" s="32" t="s">
        <v>766</v>
      </c>
      <c r="C6" s="33" t="s">
        <v>767</v>
      </c>
      <c r="D6" s="33"/>
      <c r="E6" s="34" t="s">
        <v>487</v>
      </c>
    </row>
    <row r="7" spans="1:5" ht="13.8" x14ac:dyDescent="0.25">
      <c r="B7" s="35" t="s">
        <v>65</v>
      </c>
      <c r="C7" s="36">
        <f xml:space="preserve"> SUM( Data_Consolidated_2022[Turnover] ) * 0.000001</f>
        <v>22.829975999999998</v>
      </c>
      <c r="D7" s="37"/>
      <c r="E7" s="38">
        <f xml:space="preserve"> SUM( Data_Entity_2022[Turnover] ) * 0.000001</f>
        <v>20.738429</v>
      </c>
    </row>
    <row r="8" spans="1:5" ht="13.8" x14ac:dyDescent="0.25">
      <c r="B8" s="35" t="s">
        <v>646</v>
      </c>
      <c r="C8" s="36">
        <f xml:space="preserve"> SUM( Data_Consolidated_2022[Operating expenditure] ) * 0.000001</f>
        <v>-15.013022999999999</v>
      </c>
      <c r="D8" s="37"/>
      <c r="E8" s="38">
        <f xml:space="preserve"> SUM( Data_Entity_2022[Operating expenditure] ) * 0.000001</f>
        <v>-14.284122999999999</v>
      </c>
    </row>
    <row r="9" spans="1:5" ht="13.8" x14ac:dyDescent="0.25">
      <c r="B9" s="35" t="s">
        <v>66</v>
      </c>
      <c r="C9" s="36">
        <f xml:space="preserve"> SUM( Data_Consolidated_2022[Cost of sales] ) * 0.000001</f>
        <v>-3.3692099999999998</v>
      </c>
      <c r="D9" s="37"/>
      <c r="E9" s="38">
        <f xml:space="preserve"> SUM( Data_Entity_2022[Cost of sales] ) * 0.000001</f>
        <v>-2.0268410000000001</v>
      </c>
    </row>
    <row r="10" spans="1:5" ht="13.8" x14ac:dyDescent="0.25">
      <c r="B10" s="39" t="s">
        <v>768</v>
      </c>
      <c r="C10" s="40">
        <f xml:space="preserve"> SUM( Data_Consolidated_2022[Operating surplus/(deficit)] ) * 0.000001</f>
        <v>4.447743</v>
      </c>
      <c r="D10" s="41"/>
      <c r="E10" s="42">
        <f xml:space="preserve"> SUM( Data_Entity_2022[Operating surplus/(deficit)] ) * 0.000001</f>
        <v>4.4274649999999998</v>
      </c>
    </row>
    <row r="11" spans="1:5" ht="13.8" x14ac:dyDescent="0.25">
      <c r="B11" s="35" t="s">
        <v>769</v>
      </c>
      <c r="C11" s="36">
        <f xml:space="preserve"> SUM( Data_Consolidated_2022[Gain/(loss) on disposal of fixed assets] ) * 0.000001</f>
        <v>1.1599139999999999</v>
      </c>
      <c r="D11" s="37"/>
      <c r="E11" s="38">
        <f xml:space="preserve"> SUM( Data_Entity_2022[Gain/(loss) on disposal of fixed assets] ) * 0.000001</f>
        <v>1.155429</v>
      </c>
    </row>
    <row r="12" spans="1:5" ht="14.25" customHeight="1" x14ac:dyDescent="0.25">
      <c r="B12" s="39" t="s">
        <v>647</v>
      </c>
      <c r="C12" s="40">
        <f xml:space="preserve"> SUM( Data_Consolidated_2022[Operating surplus/(deficit) including fixed asset disposals] ) * 0.000001</f>
        <v>5.6076569999999997</v>
      </c>
      <c r="D12" s="41"/>
      <c r="E12" s="42">
        <f xml:space="preserve"> SUM( Data_Entity_2022[Operating surplus/(deficit) including fixed asset disposals] ) * 0.000001</f>
        <v>5.5828939999999996</v>
      </c>
    </row>
    <row r="13" spans="1:5" ht="14.25" customHeight="1" x14ac:dyDescent="0.25">
      <c r="B13" s="43"/>
      <c r="C13" s="44"/>
      <c r="D13" s="45"/>
      <c r="E13" s="46"/>
    </row>
    <row r="14" spans="1:5" ht="13.8" x14ac:dyDescent="0.25">
      <c r="B14" s="35" t="s">
        <v>67</v>
      </c>
      <c r="C14" s="36">
        <f xml:space="preserve"> SUM( Data_Consolidated_2022[Other items], Data_Consolidated_2022[Share of operating surplus/(deficit) in joint ventures or associates], Data_Consolidated_2022[Gain on business combination] ) * 0.000001</f>
        <v>1.2520449999999999</v>
      </c>
      <c r="D14" s="37"/>
      <c r="E14" s="38">
        <f xml:space="preserve"> SUM( Data_Entity_2022[Other items], Data_Entity_2022[Share of operating surplus/(deficit) in joint ventures or associates], Data_Entity_2022[Gain on business combination] ) * 0.000001</f>
        <v>0.24771399999999999</v>
      </c>
    </row>
    <row r="15" spans="1:5" ht="13.8" x14ac:dyDescent="0.25">
      <c r="B15" s="35" t="s">
        <v>648</v>
      </c>
      <c r="C15" s="36">
        <f xml:space="preserve"> SUM( Data_Consolidated_2022[Interest receivable] ) * 0.000001</f>
        <v>9.7594E-2</v>
      </c>
      <c r="D15" s="37"/>
      <c r="E15" s="38">
        <f xml:space="preserve"> SUM( Data_Entity_2022[Interest receivable] ) * 0.000001</f>
        <v>0.30979200000000001</v>
      </c>
    </row>
    <row r="16" spans="1:5" ht="13.8" x14ac:dyDescent="0.25">
      <c r="B16" s="35" t="s">
        <v>770</v>
      </c>
      <c r="C16" s="36">
        <f xml:space="preserve"> SUM( Data_Consolidated_2022[Interest payable and financing costs] ) * 0.000001</f>
        <v>-3.2796059999999998</v>
      </c>
      <c r="D16" s="37"/>
      <c r="E16" s="38">
        <f xml:space="preserve"> SUM( Data_Entity_2022[Interest payable and financing costs] ) * 0.000001</f>
        <v>-3.3397709999999998</v>
      </c>
    </row>
    <row r="17" spans="1:5" ht="13.8" x14ac:dyDescent="0.25">
      <c r="B17" s="35" t="s">
        <v>771</v>
      </c>
      <c r="C17" s="36">
        <f xml:space="preserve"> SUM( Data_Consolidated_2022[Movement in fair value: Investment properties], Data_Consolidated_2022[Movement in fair value: Financial instruments], Data_Consolidated_2022[Movement in valuation of housing properties], Data_Consolidated_2022[Reversal of previous decrease in valuation of housing properties] ) * 0.000001</f>
        <v>0.362757</v>
      </c>
      <c r="D17" s="37"/>
      <c r="E17" s="38">
        <f xml:space="preserve"> SUM( Data_Entity_2022[Movement in fair value: Investment properties], Data_Entity_2022[Movement in fair value: Financial instruments], Data_Entity_2022[Movement in valuation of housing properties], Data_Entity_2022[Reversal of previous decrease in valuation of housing properties] ) * 0.000001</f>
        <v>0.30551899999999999</v>
      </c>
    </row>
    <row r="18" spans="1:5" ht="13.8" x14ac:dyDescent="0.25">
      <c r="B18" s="39" t="s">
        <v>772</v>
      </c>
      <c r="C18" s="40">
        <f xml:space="preserve"> SUM( Data_Consolidated_2022[Surplus/(deficit) before tax] ) * 0.000001</f>
        <v>4.0404469999999995</v>
      </c>
      <c r="D18" s="41"/>
      <c r="E18" s="42">
        <f xml:space="preserve"> SUM( Data_Entity_2022[Surplus/(deficit) before tax] ) * 0.000001</f>
        <v>3.1061479999999997</v>
      </c>
    </row>
    <row r="19" spans="1:5" ht="13.8" x14ac:dyDescent="0.25">
      <c r="B19" s="35" t="s">
        <v>650</v>
      </c>
      <c r="C19" s="36">
        <f xml:space="preserve"> SUM( Data_Consolidated_2022[Taxation] ) * 0.000001</f>
        <v>-6.0389999999999999E-2</v>
      </c>
      <c r="D19" s="37"/>
      <c r="E19" s="38">
        <f xml:space="preserve"> SUM( Data_Entity_2022[Taxation] ) * 0.000001</f>
        <v>-1.9969999999999998E-2</v>
      </c>
    </row>
    <row r="20" spans="1:5" ht="13.8" x14ac:dyDescent="0.25">
      <c r="B20" s="39" t="s">
        <v>773</v>
      </c>
      <c r="C20" s="40">
        <f xml:space="preserve"> SUM( Data_Consolidated_2022[Surplus/(deficit) for the period] ) * 0.000001</f>
        <v>3.980057</v>
      </c>
      <c r="D20" s="47"/>
      <c r="E20" s="42">
        <f xml:space="preserve"> SUM( Data_Entity_2022[Surplus/(deficit) for the period] ) * 0.000001</f>
        <v>3.0861779999999999</v>
      </c>
    </row>
    <row r="21" spans="1:5" ht="13.8" x14ac:dyDescent="0.25">
      <c r="B21" s="35"/>
      <c r="C21" s="37"/>
      <c r="D21" s="37"/>
      <c r="E21" s="48"/>
    </row>
    <row r="22" spans="1:5" ht="13.8" x14ac:dyDescent="0.25">
      <c r="B22" s="35" t="s">
        <v>488</v>
      </c>
      <c r="C22" s="36">
        <f xml:space="preserve"> SUM( Data_Consolidated_2022[Unrealised surplus/(deficit) on revaluation of housing properties] ) * 0.000001</f>
        <v>9.2037999999999995E-2</v>
      </c>
      <c r="D22" s="37"/>
      <c r="E22" s="38">
        <f xml:space="preserve"> SUM( Data_Entity_2022[Unrealised surplus/(deficit) on revaluation of housing properties] ) * 0.000001</f>
        <v>9.836099999999999E-2</v>
      </c>
    </row>
    <row r="23" spans="1:5" ht="13.8" x14ac:dyDescent="0.25">
      <c r="B23" s="35" t="s">
        <v>489</v>
      </c>
      <c r="C23" s="36">
        <f xml:space="preserve"> SUM( Data_Consolidated_2022[Actuarial gain/(Loss) pension schemes] ) * 0.000001</f>
        <v>1.4887359999999998</v>
      </c>
      <c r="D23" s="37"/>
      <c r="E23" s="38">
        <f xml:space="preserve"> SUM( Data_Entity_2022[Actuarial gain/(Loss) pension schemes] ) * 0.000001</f>
        <v>1.393996</v>
      </c>
    </row>
    <row r="24" spans="1:5" ht="13.8" x14ac:dyDescent="0.25">
      <c r="B24" s="35" t="s">
        <v>490</v>
      </c>
      <c r="C24" s="36">
        <f xml:space="preserve"> SUM( Data_Consolidated_2022[Change in fair value of hedged instruments] ) * 0.000001</f>
        <v>0.45136499999999996</v>
      </c>
      <c r="D24" s="37"/>
      <c r="E24" s="38">
        <f xml:space="preserve"> SUM( Data_Entity_2022[Change in fair value of hedged instruments] ) * 0.000001</f>
        <v>0.36392599999999997</v>
      </c>
    </row>
    <row r="25" spans="1:5" ht="13.8" x14ac:dyDescent="0.25">
      <c r="B25" s="35" t="s">
        <v>522</v>
      </c>
      <c r="C25" s="36">
        <f xml:space="preserve"> SUM( Data_Consolidated_2022[Other remeasurements] ) * 0.000001</f>
        <v>-3.8926999999999996E-2</v>
      </c>
      <c r="D25" s="37"/>
      <c r="E25" s="38">
        <f xml:space="preserve"> SUM( Data_Entity_2022[Other remeasurements] ) * 0.000001</f>
        <v>-1.5297E-2</v>
      </c>
    </row>
    <row r="26" spans="1:5" ht="13.8" x14ac:dyDescent="0.25">
      <c r="B26" s="39" t="s">
        <v>491</v>
      </c>
      <c r="C26" s="40">
        <f xml:space="preserve"> SUM( Data_Consolidated_2022[Total comprehensive income] ) * 0.000001</f>
        <v>5.9732690000000002</v>
      </c>
      <c r="D26" s="49"/>
      <c r="E26" s="42">
        <f xml:space="preserve"> SUM( Data_Entity_2022[Total comprehensive income] ) * 0.000001</f>
        <v>4.9271639999999994</v>
      </c>
    </row>
    <row r="27" spans="1:5" ht="13.8" x14ac:dyDescent="0.25">
      <c r="B27" s="50"/>
      <c r="C27" s="47"/>
      <c r="D27" s="47"/>
      <c r="E27" s="51"/>
    </row>
    <row r="29" spans="1:5" ht="17.399999999999999" x14ac:dyDescent="0.3">
      <c r="A29" s="29" t="s">
        <v>763</v>
      </c>
    </row>
    <row r="30" spans="1:5" ht="17.399999999999999" x14ac:dyDescent="0.3">
      <c r="A30" s="29"/>
    </row>
    <row r="31" spans="1:5" s="31" customFormat="1" ht="13.8" x14ac:dyDescent="0.25">
      <c r="B31" s="32" t="s">
        <v>766</v>
      </c>
      <c r="C31" s="33" t="s">
        <v>767</v>
      </c>
      <c r="D31" s="33"/>
      <c r="E31" s="34" t="s">
        <v>487</v>
      </c>
    </row>
    <row r="32" spans="1:5" ht="13.8" x14ac:dyDescent="0.25">
      <c r="B32" s="52"/>
      <c r="C32" s="53"/>
      <c r="D32" s="53"/>
      <c r="E32" s="54"/>
    </row>
    <row r="33" spans="2:5" ht="13.8" x14ac:dyDescent="0.25">
      <c r="B33" s="43" t="s">
        <v>774</v>
      </c>
      <c r="C33" s="55"/>
      <c r="D33" s="55"/>
      <c r="E33" s="56"/>
    </row>
    <row r="34" spans="2:5" ht="13.8" x14ac:dyDescent="0.25">
      <c r="B34" s="35" t="s">
        <v>652</v>
      </c>
      <c r="C34" s="36">
        <f xml:space="preserve"> SUM( Data_Consolidated_2022[Rents] ) * 0.000001</f>
        <v>14.245750999999998</v>
      </c>
      <c r="D34" s="37"/>
      <c r="E34" s="38">
        <f xml:space="preserve"> SUM( Data_Entity_2022[Rents] ) * 0.000001</f>
        <v>14.125508</v>
      </c>
    </row>
    <row r="35" spans="2:5" ht="13.8" x14ac:dyDescent="0.25">
      <c r="B35" s="35" t="s">
        <v>653</v>
      </c>
      <c r="C35" s="36">
        <f xml:space="preserve"> SUM( Data_Consolidated_2022[Service charge income] ) * 0.000001</f>
        <v>1.5215289999999999</v>
      </c>
      <c r="D35" s="37"/>
      <c r="E35" s="38">
        <f xml:space="preserve"> SUM( Data_Entity_2022[Service charge income] ) * 0.000001</f>
        <v>1.51224</v>
      </c>
    </row>
    <row r="36" spans="2:5" ht="13.8" x14ac:dyDescent="0.25">
      <c r="B36" s="39" t="s">
        <v>654</v>
      </c>
      <c r="C36" s="40">
        <f xml:space="preserve"> SUM( Data_Consolidated_2022[Net rental income] ) * 0.000001</f>
        <v>15.76728</v>
      </c>
      <c r="D36" s="64"/>
      <c r="E36" s="42">
        <f xml:space="preserve"> SUM( Data_Entity_2022[Net rental income] ) * 0.000001</f>
        <v>15.637747999999998</v>
      </c>
    </row>
    <row r="37" spans="2:5" ht="13.8" x14ac:dyDescent="0.25">
      <c r="B37" s="35" t="s">
        <v>775</v>
      </c>
      <c r="C37" s="36">
        <f xml:space="preserve"> SUM( Data_Consolidated_2022[Govt grants taken to income], Data_Consolidated_2022[Amortised govt grants] ) * 0.000001</f>
        <v>0.50387999999999999</v>
      </c>
      <c r="D37" s="37"/>
      <c r="E37" s="38">
        <f xml:space="preserve"> SUM( Data_Entity_2022[Govt grants taken to income], Data_Entity_2022[Amortised govt grants] ) * 0.000001</f>
        <v>0.50517299999999998</v>
      </c>
    </row>
    <row r="38" spans="2:5" ht="13.8" x14ac:dyDescent="0.25">
      <c r="B38" s="57" t="s">
        <v>776</v>
      </c>
      <c r="C38" s="58">
        <f xml:space="preserve"> SUM( Data_Consolidated_2022[Other grants], Data_Consolidated_2022[Other SHL income] ) * 0.000001</f>
        <v>0.26073399999999997</v>
      </c>
      <c r="D38" s="37"/>
      <c r="E38" s="60">
        <f xml:space="preserve"> SUM( Data_Entity_2022[Other grants], Data_Entity_2022[Other SHL income] ) * 0.000001</f>
        <v>0.271729</v>
      </c>
    </row>
    <row r="39" spans="2:5" ht="13.8" x14ac:dyDescent="0.25">
      <c r="B39" s="39" t="s">
        <v>657</v>
      </c>
      <c r="C39" s="40">
        <f xml:space="preserve"> SUM( Data_Consolidated_2022[Turnover from SHL] ) * 0.000001</f>
        <v>16.531893999999998</v>
      </c>
      <c r="D39" s="64"/>
      <c r="E39" s="42">
        <f xml:space="preserve"> SUM( Data_Entity_2022[Turnover from SHL] ) * 0.000001</f>
        <v>16.414649999999998</v>
      </c>
    </row>
    <row r="40" spans="2:5" ht="13.8" x14ac:dyDescent="0.25">
      <c r="B40" s="61"/>
      <c r="C40" s="62"/>
      <c r="D40" s="37"/>
      <c r="E40" s="63"/>
    </row>
    <row r="41" spans="2:5" ht="13.8" x14ac:dyDescent="0.25">
      <c r="B41" s="43" t="s">
        <v>777</v>
      </c>
      <c r="C41" s="64"/>
      <c r="D41" s="64"/>
      <c r="E41" s="65"/>
    </row>
    <row r="42" spans="2:5" ht="13.8" x14ac:dyDescent="0.25">
      <c r="B42" s="35" t="s">
        <v>658</v>
      </c>
      <c r="C42" s="36">
        <f xml:space="preserve"> SUM( Data_Consolidated_2022[Management] ) * 0.000001</f>
        <v>3.1252960000000001</v>
      </c>
      <c r="D42" s="37"/>
      <c r="E42" s="38">
        <f xml:space="preserve"> SUM( Data_Entity_2022[Management] ) * 0.000001</f>
        <v>3.1264399999999997</v>
      </c>
    </row>
    <row r="43" spans="2:5" ht="13.8" x14ac:dyDescent="0.25">
      <c r="B43" s="35" t="s">
        <v>659</v>
      </c>
      <c r="C43" s="36">
        <f xml:space="preserve"> SUM( Data_Consolidated_2022[Service charge costs] ) * 0.000001</f>
        <v>1.9723599999999999</v>
      </c>
      <c r="D43" s="37"/>
      <c r="E43" s="38">
        <f xml:space="preserve"> SUM( Data_Entity_2022[Service charge costs] ) * 0.000001</f>
        <v>1.97356</v>
      </c>
    </row>
    <row r="44" spans="2:5" ht="13.8" x14ac:dyDescent="0.25">
      <c r="B44" s="35" t="s">
        <v>660</v>
      </c>
      <c r="C44" s="36">
        <f xml:space="preserve"> SUM( Data_Consolidated_2022[Routine maintenance] ) * 0.000001</f>
        <v>2.5594250000000001</v>
      </c>
      <c r="D44" s="37"/>
      <c r="E44" s="38">
        <f xml:space="preserve"> SUM( Data_Entity_2022[Routine maintenance] ) * 0.000001</f>
        <v>2.5734779999999997</v>
      </c>
    </row>
    <row r="45" spans="2:5" ht="13.8" x14ac:dyDescent="0.25">
      <c r="B45" s="35" t="s">
        <v>661</v>
      </c>
      <c r="C45" s="36">
        <f xml:space="preserve"> SUM( Data_Consolidated_2022[Planned maintenance] ) * 0.000001</f>
        <v>1.0978209999999999</v>
      </c>
      <c r="D45" s="37"/>
      <c r="E45" s="38">
        <f xml:space="preserve"> SUM( Data_Entity_2022[Planned maintenance] ) * 0.000001</f>
        <v>1.0757219999999998</v>
      </c>
    </row>
    <row r="46" spans="2:5" ht="13.8" x14ac:dyDescent="0.25">
      <c r="B46" s="35" t="s">
        <v>662</v>
      </c>
      <c r="C46" s="36">
        <f xml:space="preserve"> SUM( Data_Consolidated_2022[Major repairs expenditure] ) * 0.000001</f>
        <v>0.64023399999999997</v>
      </c>
      <c r="D46" s="37"/>
      <c r="E46" s="38">
        <f xml:space="preserve"> SUM( Data_Entity_2022[Major repairs expenditure] ) * 0.000001</f>
        <v>0.63647100000000001</v>
      </c>
    </row>
    <row r="47" spans="2:5" ht="13.8" x14ac:dyDescent="0.25">
      <c r="B47" s="35" t="s">
        <v>663</v>
      </c>
      <c r="C47" s="36">
        <f xml:space="preserve"> SUM( Data_Consolidated_2022[Bad debts] ) * 0.000001</f>
        <v>8.5207999999999992E-2</v>
      </c>
      <c r="D47" s="37"/>
      <c r="E47" s="38">
        <f xml:space="preserve"> SUM( Data_Entity_2022[Bad debts] ) * 0.000001</f>
        <v>8.6127999999999996E-2</v>
      </c>
    </row>
    <row r="48" spans="2:5" ht="13.8" x14ac:dyDescent="0.25">
      <c r="B48" s="35" t="s">
        <v>664</v>
      </c>
      <c r="C48" s="36">
        <f xml:space="preserve"> SUM( Data_Consolidated_2022[Lease costs] ) * 0.000001</f>
        <v>0.151416</v>
      </c>
      <c r="D48" s="37"/>
      <c r="E48" s="38">
        <f xml:space="preserve"> SUM( Data_Entity_2022[Lease costs] ) * 0.000001</f>
        <v>0.15814699999999998</v>
      </c>
    </row>
    <row r="49" spans="1:5" ht="13.8" x14ac:dyDescent="0.25">
      <c r="B49" s="35" t="s">
        <v>665</v>
      </c>
      <c r="C49" s="36">
        <f xml:space="preserve"> SUM( Data_Consolidated_2022[Depreciation of housing properties] ) * 0.000001</f>
        <v>2.5041069999999999</v>
      </c>
      <c r="D49" s="37"/>
      <c r="E49" s="38">
        <f xml:space="preserve"> SUM( Data_Entity_2022[Depreciation of housing properties] ) * 0.000001</f>
        <v>2.486415</v>
      </c>
    </row>
    <row r="50" spans="1:5" ht="13.8" x14ac:dyDescent="0.25">
      <c r="B50" s="35" t="s">
        <v>666</v>
      </c>
      <c r="C50" s="36">
        <f xml:space="preserve"> SUM( Data_Consolidated_2022[Impairment of housing properties] ) * 0.000001</f>
        <v>2.9325999999999998E-2</v>
      </c>
      <c r="D50" s="37"/>
      <c r="E50" s="38">
        <f xml:space="preserve"> SUM( Data_Entity_2022[Impairment of housing properties] ) * 0.000001</f>
        <v>2.9090999999999999E-2</v>
      </c>
    </row>
    <row r="51" spans="1:5" ht="13.8" x14ac:dyDescent="0.25">
      <c r="B51" s="57" t="s">
        <v>667</v>
      </c>
      <c r="C51" s="58">
        <f xml:space="preserve"> SUM( Data_Consolidated_2022[Other costs] ) * 0.000001</f>
        <v>0.19186499999999998</v>
      </c>
      <c r="D51" s="37"/>
      <c r="E51" s="60">
        <f xml:space="preserve"> SUM( Data_Entity_2022[Other costs] ) * 0.000001</f>
        <v>0.20291599999999999</v>
      </c>
    </row>
    <row r="52" spans="1:5" ht="13.8" x14ac:dyDescent="0.25">
      <c r="B52" s="39" t="s">
        <v>668</v>
      </c>
      <c r="C52" s="40">
        <f xml:space="preserve"> SUM( Data_Consolidated_2022[Expenditure on SHL] ) * 0.000001</f>
        <v>12.357058</v>
      </c>
      <c r="D52" s="64"/>
      <c r="E52" s="42">
        <f xml:space="preserve"> SUM( Data_Entity_2022[Expenditure on SHL] ) * 0.000001</f>
        <v>12.348367999999999</v>
      </c>
    </row>
    <row r="53" spans="1:5" ht="13.8" x14ac:dyDescent="0.25">
      <c r="B53" s="50"/>
      <c r="C53" s="47"/>
      <c r="D53" s="37"/>
      <c r="E53" s="51"/>
    </row>
    <row r="54" spans="1:5" ht="13.8" x14ac:dyDescent="0.25">
      <c r="B54" s="39" t="s">
        <v>778</v>
      </c>
      <c r="C54" s="40">
        <f xml:space="preserve"> SUM( Data_Consolidated_2022[Operating surplus/(deficit) on SHL] ) * 0.000001</f>
        <v>4.174836</v>
      </c>
      <c r="D54" s="64"/>
      <c r="E54" s="42">
        <f xml:space="preserve"> SUM( Data_Entity_2022[Operating surplus/(deficit) on SHL] ) * 0.000001</f>
        <v>4.0662820000000002</v>
      </c>
    </row>
    <row r="55" spans="1:5" ht="13.8" x14ac:dyDescent="0.25">
      <c r="B55" s="50"/>
      <c r="C55" s="47"/>
      <c r="D55" s="37"/>
      <c r="E55" s="51"/>
    </row>
    <row r="56" spans="1:5" ht="13.8" x14ac:dyDescent="0.25">
      <c r="B56" s="84" t="s">
        <v>982</v>
      </c>
      <c r="C56" s="85">
        <f xml:space="preserve"> SUM( Data_Consolidated_2022[Void losses] ) * 0.000001</f>
        <v>0.28197099999999997</v>
      </c>
      <c r="D56" s="87"/>
      <c r="E56" s="86">
        <f xml:space="preserve"> SUM( Data_Entity_2022[Void losses] ) * 0.000001</f>
        <v>0.27947</v>
      </c>
    </row>
    <row r="57" spans="1:5" ht="13.8" x14ac:dyDescent="0.25">
      <c r="B57" s="50"/>
      <c r="C57" s="47"/>
      <c r="D57" s="59"/>
      <c r="E57" s="51"/>
    </row>
    <row r="59" spans="1:5" ht="17.399999999999999" x14ac:dyDescent="0.3">
      <c r="A59" s="29" t="s">
        <v>779</v>
      </c>
    </row>
    <row r="60" spans="1:5" ht="17.399999999999999" x14ac:dyDescent="0.3">
      <c r="A60" s="29"/>
    </row>
    <row r="61" spans="1:5" s="31" customFormat="1" ht="13.8" x14ac:dyDescent="0.25">
      <c r="B61" s="32" t="s">
        <v>766</v>
      </c>
      <c r="C61" s="33" t="s">
        <v>767</v>
      </c>
      <c r="D61" s="33"/>
      <c r="E61" s="34" t="s">
        <v>487</v>
      </c>
    </row>
    <row r="62" spans="1:5" ht="13.8" x14ac:dyDescent="0.25">
      <c r="B62" s="52"/>
      <c r="C62" s="53"/>
      <c r="D62" s="53"/>
      <c r="E62" s="54"/>
    </row>
    <row r="63" spans="1:5" ht="13.8" x14ac:dyDescent="0.25">
      <c r="B63" s="43" t="s">
        <v>780</v>
      </c>
      <c r="C63" s="37"/>
      <c r="D63" s="37"/>
      <c r="E63" s="48"/>
    </row>
    <row r="64" spans="1:5" ht="13.8" x14ac:dyDescent="0.25">
      <c r="B64" s="35" t="s">
        <v>781</v>
      </c>
      <c r="C64" s="36">
        <f xml:space="preserve"> SUM( Data_Consolidated_2022[Housing properties at cost] ) * 0.000001</f>
        <v>171.390928</v>
      </c>
      <c r="D64" s="37"/>
      <c r="E64" s="38">
        <f xml:space="preserve"> SUM( Data_Entity_2022[Housing properties at cost] ) * 0.000001</f>
        <v>166.498808</v>
      </c>
    </row>
    <row r="65" spans="2:5" ht="13.8" x14ac:dyDescent="0.25">
      <c r="B65" s="35" t="s">
        <v>782</v>
      </c>
      <c r="C65" s="36">
        <f xml:space="preserve"> SUM( Data_Consolidated_2022[Housing properties at valuation] ) * 0.000001</f>
        <v>1.8877539999999999</v>
      </c>
      <c r="D65" s="37"/>
      <c r="E65" s="38">
        <f xml:space="preserve"> SUM( Data_Entity_2022[Housing properties at valuation] ) * 0.000001</f>
        <v>1.8698739999999998</v>
      </c>
    </row>
    <row r="66" spans="2:5" ht="13.8" x14ac:dyDescent="0.25">
      <c r="B66" s="35" t="s">
        <v>320</v>
      </c>
      <c r="C66" s="36">
        <f xml:space="preserve"> SUM( Data_Consolidated_2022[Other tangible fixed assets], Data_Consolidated_2022[Intangible fixed assets and goodwill], Data_Consolidated_2022[HomeBuy loans receivable] ) * 0.000001</f>
        <v>2.9855099999999997</v>
      </c>
      <c r="D66" s="37"/>
      <c r="E66" s="38">
        <f xml:space="preserve"> SUM( Data_Entity_2022[Other tangible fixed assets], Data_Entity_2022[Intangible fixed assets and goodwill], Data_Entity_2022[HomeBuy loans receivable] ) * 0.000001</f>
        <v>2.6425779999999999</v>
      </c>
    </row>
    <row r="67" spans="2:5" ht="13.8" x14ac:dyDescent="0.25">
      <c r="B67" s="35" t="s">
        <v>674</v>
      </c>
      <c r="C67" s="36">
        <f xml:space="preserve"> SUM( Data_Consolidated_2022[Investment properties] ) * 0.000001</f>
        <v>7.4256139999999995</v>
      </c>
      <c r="D67" s="37"/>
      <c r="E67" s="38">
        <f xml:space="preserve"> SUM( Data_Entity_2022[Investment properties] ) * 0.000001</f>
        <v>4.2130570000000001</v>
      </c>
    </row>
    <row r="68" spans="2:5" ht="13.8" x14ac:dyDescent="0.25">
      <c r="B68" s="57" t="s">
        <v>677</v>
      </c>
      <c r="C68" s="58">
        <f xml:space="preserve"> SUM( Data_Consolidated_2022[Investment in joint ventures], Data_Consolidated_2022[Investment in associates], Data_Consolidated_2022[Investment in subsidiaries], Data_Consolidated_2022[Other investments] ) * 0.000001</f>
        <v>1.859869</v>
      </c>
      <c r="D68" s="37"/>
      <c r="E68" s="60">
        <f xml:space="preserve"> SUM( Data_Entity_2022[Investment in joint ventures], Data_Entity_2022[Investment in associates], Data_Entity_2022[Investment in subsidiaries], Data_Entity_2022[Other investments] ) * 0.000001</f>
        <v>3.8148499999999999</v>
      </c>
    </row>
    <row r="69" spans="2:5" ht="13.8" x14ac:dyDescent="0.25">
      <c r="B69" s="39" t="s">
        <v>83</v>
      </c>
      <c r="C69" s="40">
        <f xml:space="preserve"> SUM( Data_Consolidated_2022[Total fixed assets] ) * 0.000001</f>
        <v>185.54967499999998</v>
      </c>
      <c r="D69" s="64"/>
      <c r="E69" s="42">
        <f xml:space="preserve"> SUM( Data_Entity_2022[Total fixed assets] ) * 0.000001</f>
        <v>179.03916699999999</v>
      </c>
    </row>
    <row r="70" spans="2:5" ht="13.8" x14ac:dyDescent="0.25">
      <c r="B70" s="61"/>
      <c r="C70" s="62"/>
      <c r="D70" s="37"/>
      <c r="E70" s="63"/>
    </row>
    <row r="71" spans="2:5" ht="13.8" x14ac:dyDescent="0.25">
      <c r="B71" s="43" t="s">
        <v>783</v>
      </c>
      <c r="C71" s="37"/>
      <c r="D71" s="37"/>
      <c r="E71" s="48"/>
    </row>
    <row r="72" spans="2:5" ht="13.8" x14ac:dyDescent="0.25">
      <c r="B72" s="35" t="s">
        <v>678</v>
      </c>
      <c r="C72" s="36">
        <f xml:space="preserve"> SUM( Data_Consolidated_2022[Properties held for sale] ) * 0.000001</f>
        <v>6.3591389999999999</v>
      </c>
      <c r="D72" s="37"/>
      <c r="E72" s="38">
        <f xml:space="preserve"> SUM( Data_Entity_2022[Properties held for sale] ) * 0.000001</f>
        <v>2.845952</v>
      </c>
    </row>
    <row r="73" spans="2:5" ht="13.8" x14ac:dyDescent="0.25">
      <c r="B73" s="35" t="s">
        <v>784</v>
      </c>
      <c r="C73" s="36">
        <f xml:space="preserve"> SUM( Data_Consolidated_2022[Trade and other debtors] ) * 0.000001</f>
        <v>2.2051620000000001</v>
      </c>
      <c r="D73" s="37"/>
      <c r="E73" s="38">
        <f xml:space="preserve"> SUM( Data_Entity_2022[Trade and other debtors] ) * 0.000001</f>
        <v>1.6695339999999999</v>
      </c>
    </row>
    <row r="74" spans="2:5" ht="13.8" x14ac:dyDescent="0.25">
      <c r="B74" s="35" t="s">
        <v>785</v>
      </c>
      <c r="C74" s="36">
        <f xml:space="preserve"> SUM( Data_Consolidated_2022[Cash and cash equivalent], Data_Consolidated_2022[Short-term investments] ) * 0.000001</f>
        <v>7.8745609999999999</v>
      </c>
      <c r="D74" s="37"/>
      <c r="E74" s="38">
        <f xml:space="preserve"> SUM( Data_Entity_2022[Cash and cash equivalent], Data_Entity_2022[Short-term investments] ) * 0.000001</f>
        <v>6.4003759999999996</v>
      </c>
    </row>
    <row r="75" spans="2:5" ht="13.8" x14ac:dyDescent="0.25">
      <c r="B75" s="57" t="s">
        <v>68</v>
      </c>
      <c r="C75" s="58">
        <f xml:space="preserve"> SUM( Data_Consolidated_2022[Other current assets] ) * 0.000001</f>
        <v>2.0628319999999998</v>
      </c>
      <c r="D75" s="37"/>
      <c r="E75" s="60">
        <f xml:space="preserve"> SUM( Data_Entity_2022[Other current assets] ) * 0.000001</f>
        <v>9.7262690000000003</v>
      </c>
    </row>
    <row r="76" spans="2:5" ht="13.8" x14ac:dyDescent="0.25">
      <c r="B76" s="39" t="s">
        <v>84</v>
      </c>
      <c r="C76" s="40">
        <f xml:space="preserve"> SUM( Data_Consolidated_2022[Total current assets] ) * 0.000001</f>
        <v>18.501694000000001</v>
      </c>
      <c r="D76" s="64"/>
      <c r="E76" s="42">
        <f xml:space="preserve"> SUM( Data_Entity_2022[Total current assets] ) * 0.000001</f>
        <v>20.642130999999999</v>
      </c>
    </row>
    <row r="77" spans="2:5" ht="13.8" x14ac:dyDescent="0.25">
      <c r="B77" s="61"/>
      <c r="C77" s="62"/>
      <c r="D77" s="37"/>
      <c r="E77" s="63"/>
    </row>
    <row r="78" spans="2:5" ht="13.8" x14ac:dyDescent="0.25">
      <c r="B78" s="43" t="s">
        <v>786</v>
      </c>
      <c r="C78" s="37"/>
      <c r="D78" s="37"/>
      <c r="E78" s="48"/>
    </row>
    <row r="79" spans="2:5" ht="13.8" x14ac:dyDescent="0.25">
      <c r="B79" s="35" t="s">
        <v>750</v>
      </c>
      <c r="C79" s="36">
        <f xml:space="preserve"> SUM( Data_Consolidated_2022[Short-term debt] ) * 0.000001</f>
        <v>1.8875599999999999</v>
      </c>
      <c r="D79" s="37"/>
      <c r="E79" s="38">
        <f xml:space="preserve"> SUM( Data_Entity_2022[Short-term debt] ) * 0.000001</f>
        <v>1.8008489999999999</v>
      </c>
    </row>
    <row r="80" spans="2:5" ht="13.8" x14ac:dyDescent="0.25">
      <c r="B80" s="35" t="s">
        <v>492</v>
      </c>
      <c r="C80" s="36">
        <f xml:space="preserve"> SUM( Data_Consolidated_2022[Deferred capital grant (short term)] ) * 0.000001</f>
        <v>0.53510000000000002</v>
      </c>
      <c r="D80" s="37"/>
      <c r="E80" s="38">
        <f xml:space="preserve"> SUM( Data_Entity_2022[Deferred capital grant (short term)] ) * 0.000001</f>
        <v>0.49555399999999999</v>
      </c>
    </row>
    <row r="81" spans="2:5" ht="13.8" x14ac:dyDescent="0.25">
      <c r="B81" s="35" t="s">
        <v>69</v>
      </c>
      <c r="C81" s="36">
        <f xml:space="preserve"> SUM( Data_Consolidated_2022[Bank overdrafts], Data_Consolidated_2022[Other creditors due within 1 year] ) * 0.000001</f>
        <v>6.9163249999999996</v>
      </c>
      <c r="D81" s="37"/>
      <c r="E81" s="38">
        <f xml:space="preserve"> SUM( Data_Entity_2022[Bank overdrafts], Data_Entity_2022[Other creditors due within 1 year] ) * 0.000001</f>
        <v>7.1871839999999994</v>
      </c>
    </row>
    <row r="82" spans="2:5" ht="13.8" x14ac:dyDescent="0.25">
      <c r="B82" s="39" t="s">
        <v>787</v>
      </c>
      <c r="C82" s="40">
        <f xml:space="preserve"> SUM( Data_Consolidated_2022[Total creditors due within 1 year] ) * 0.000001</f>
        <v>9.3389849999999992</v>
      </c>
      <c r="D82" s="64"/>
      <c r="E82" s="42">
        <f xml:space="preserve"> SUM( Data_Entity_2022[Total creditors due within 1 year] ) * 0.000001</f>
        <v>9.483587</v>
      </c>
    </row>
    <row r="83" spans="2:5" ht="13.8" x14ac:dyDescent="0.25">
      <c r="B83" s="35"/>
      <c r="C83" s="37"/>
      <c r="D83" s="37"/>
      <c r="E83" s="48"/>
    </row>
    <row r="84" spans="2:5" ht="13.8" x14ac:dyDescent="0.25">
      <c r="B84" s="39" t="s">
        <v>788</v>
      </c>
      <c r="C84" s="40">
        <f xml:space="preserve"> SUM( Data_Consolidated_2022[Net current assets/liabilities] ) * 0.000001</f>
        <v>9.1627089999999995</v>
      </c>
      <c r="D84" s="64"/>
      <c r="E84" s="42">
        <f xml:space="preserve"> SUM( Data_Entity_2022[Net current assets/liabilities] ) * 0.000001</f>
        <v>11.158543999999999</v>
      </c>
    </row>
    <row r="85" spans="2:5" ht="13.8" x14ac:dyDescent="0.25">
      <c r="B85" s="39" t="s">
        <v>683</v>
      </c>
      <c r="C85" s="40">
        <f xml:space="preserve"> SUM( Data_Consolidated_2022[Total assets less current liabilities] ) * 0.000001</f>
        <v>194.71238399999999</v>
      </c>
      <c r="D85" s="64"/>
      <c r="E85" s="42">
        <f xml:space="preserve"> SUM( Data_Entity_2022[Total assets less current liabilities] ) * 0.000001</f>
        <v>190.197711</v>
      </c>
    </row>
    <row r="86" spans="2:5" ht="13.8" x14ac:dyDescent="0.25">
      <c r="B86" s="61"/>
      <c r="C86" s="62"/>
      <c r="D86" s="37"/>
      <c r="E86" s="63"/>
    </row>
    <row r="87" spans="2:5" ht="13.8" x14ac:dyDescent="0.25">
      <c r="B87" s="43" t="s">
        <v>789</v>
      </c>
      <c r="C87" s="37"/>
      <c r="D87" s="37"/>
      <c r="E87" s="48"/>
    </row>
    <row r="88" spans="2:5" ht="13.8" x14ac:dyDescent="0.25">
      <c r="B88" s="35" t="s">
        <v>749</v>
      </c>
      <c r="C88" s="36">
        <f xml:space="preserve"> SUM( Data_Consolidated_2022[Long-term debt] ) * 0.000001</f>
        <v>86.232101999999998</v>
      </c>
      <c r="D88" s="37"/>
      <c r="E88" s="38">
        <f xml:space="preserve"> SUM( Data_Entity_2022[Long-term debt] ) * 0.000001</f>
        <v>65.51062499999999</v>
      </c>
    </row>
    <row r="89" spans="2:5" ht="13.8" x14ac:dyDescent="0.25">
      <c r="B89" s="35" t="s">
        <v>684</v>
      </c>
      <c r="C89" s="36">
        <f xml:space="preserve"> SUM( Data_Consolidated_2022[Amounts owed to group undertakings] ) * 0.000001</f>
        <v>0.46222399999999997</v>
      </c>
      <c r="D89" s="37"/>
      <c r="E89" s="38">
        <f xml:space="preserve"> SUM( Data_Entity_2022[Amounts owed to group undertakings] ) * 0.000001</f>
        <v>19.805205999999998</v>
      </c>
    </row>
    <row r="90" spans="2:5" ht="13.8" x14ac:dyDescent="0.25">
      <c r="B90" s="35" t="s">
        <v>685</v>
      </c>
      <c r="C90" s="36">
        <f xml:space="preserve"> SUM( Data_Consolidated_2022[Finance lease obligations] ) * 0.000001</f>
        <v>0.621915</v>
      </c>
      <c r="D90" s="37"/>
      <c r="E90" s="38">
        <f xml:space="preserve"> SUM( Data_Entity_2022[Finance lease obligations] ) * 0.000001</f>
        <v>0.510544</v>
      </c>
    </row>
    <row r="91" spans="2:5" ht="13.8" x14ac:dyDescent="0.25">
      <c r="B91" s="35" t="s">
        <v>790</v>
      </c>
      <c r="C91" s="36">
        <f xml:space="preserve"> SUM( Data_Consolidated_2022[Deferred capital grant (long term)] ) * 0.000001</f>
        <v>38.531027999999999</v>
      </c>
      <c r="D91" s="37"/>
      <c r="E91" s="38">
        <f xml:space="preserve"> SUM( Data_Entity_2022[Deferred capital grant (long term)] ) * 0.000001</f>
        <v>38.169807999999996</v>
      </c>
    </row>
    <row r="92" spans="2:5" ht="13.8" x14ac:dyDescent="0.25">
      <c r="B92" s="57" t="s">
        <v>688</v>
      </c>
      <c r="C92" s="58">
        <f xml:space="preserve"> SUM( Data_Consolidated_2022[Fair value of derivative financial instruments: SOFP], Data_Consolidated_2022[HomeBuy grant deferred income], Data_Consolidated_2022[Other long-term creditors] ) * 0.000001</f>
        <v>3.2954779999999997</v>
      </c>
      <c r="D92" s="37"/>
      <c r="E92" s="60">
        <f xml:space="preserve"> SUM( Data_Entity_2022[Fair value of derivative financial instruments: SOFP], Data_Entity_2022[HomeBuy grant deferred income], Data_Entity_2022[Other long-term creditors] ) * 0.000001</f>
        <v>2.7019669999999998</v>
      </c>
    </row>
    <row r="93" spans="2:5" ht="13.8" x14ac:dyDescent="0.25">
      <c r="B93" s="39" t="s">
        <v>791</v>
      </c>
      <c r="C93" s="40">
        <f xml:space="preserve"> SUM( Data_Consolidated_2022[Total creditors due after 1 year] ) * 0.000001</f>
        <v>129.14274699999999</v>
      </c>
      <c r="D93" s="64"/>
      <c r="E93" s="42">
        <f xml:space="preserve"> SUM( Data_Entity_2022[Total creditors due after 1 year] ) * 0.000001</f>
        <v>126.69815</v>
      </c>
    </row>
    <row r="94" spans="2:5" ht="13.8" x14ac:dyDescent="0.25">
      <c r="B94" s="61"/>
      <c r="C94" s="62"/>
      <c r="D94" s="37"/>
      <c r="E94" s="63"/>
    </row>
    <row r="95" spans="2:5" ht="13.8" x14ac:dyDescent="0.25">
      <c r="B95" s="43" t="s">
        <v>792</v>
      </c>
      <c r="C95" s="37"/>
      <c r="D95" s="37"/>
      <c r="E95" s="48"/>
    </row>
    <row r="96" spans="2:5" ht="13.8" x14ac:dyDescent="0.25">
      <c r="B96" s="35" t="s">
        <v>493</v>
      </c>
      <c r="C96" s="36">
        <f xml:space="preserve"> SUM( Data_Consolidated_2022[Pension provision] ) * 0.000001</f>
        <v>1.9259839999999999</v>
      </c>
      <c r="D96" s="37"/>
      <c r="E96" s="38">
        <f xml:space="preserve"> SUM( Data_Entity_2022[Pension provision] ) * 0.000001</f>
        <v>1.8473279999999999</v>
      </c>
    </row>
    <row r="97" spans="1:5" ht="13.8" x14ac:dyDescent="0.25">
      <c r="B97" s="35" t="s">
        <v>690</v>
      </c>
      <c r="C97" s="36">
        <f xml:space="preserve"> SUM( Data_Consolidated_2022[Other provisions] ) * 0.000001</f>
        <v>0.88347100000000001</v>
      </c>
      <c r="D97" s="37"/>
      <c r="E97" s="38">
        <f xml:space="preserve"> SUM( Data_Entity_2022[Other provisions] ) * 0.000001</f>
        <v>0.67562800000000001</v>
      </c>
    </row>
    <row r="98" spans="1:5" ht="13.8" x14ac:dyDescent="0.25">
      <c r="B98" s="57"/>
      <c r="C98" s="59"/>
      <c r="D98" s="37"/>
      <c r="E98" s="66"/>
    </row>
    <row r="99" spans="1:5" ht="13.8" x14ac:dyDescent="0.25">
      <c r="B99" s="39" t="s">
        <v>691</v>
      </c>
      <c r="C99" s="40">
        <f xml:space="preserve"> SUM( Data_Consolidated_2022[Total net assets] ) * 0.000001</f>
        <v>62.760182</v>
      </c>
      <c r="D99" s="64"/>
      <c r="E99" s="42">
        <f xml:space="preserve"> SUM( Data_Entity_2022[Total net assets] ) * 0.000001</f>
        <v>60.976604999999999</v>
      </c>
    </row>
    <row r="100" spans="1:5" ht="13.8" x14ac:dyDescent="0.25">
      <c r="B100" s="61"/>
      <c r="C100" s="62"/>
      <c r="D100" s="37"/>
      <c r="E100" s="63"/>
    </row>
    <row r="101" spans="1:5" ht="13.8" x14ac:dyDescent="0.25">
      <c r="B101" s="43" t="s">
        <v>304</v>
      </c>
      <c r="C101" s="37"/>
      <c r="D101" s="37"/>
      <c r="E101" s="48"/>
    </row>
    <row r="102" spans="1:5" ht="13.8" x14ac:dyDescent="0.25">
      <c r="B102" s="35" t="s">
        <v>793</v>
      </c>
      <c r="C102" s="36">
        <f xml:space="preserve"> SUM( Data_Consolidated_2022[Income and expenditure reserve] ) * 0.000001</f>
        <v>51.076022999999999</v>
      </c>
      <c r="D102" s="37"/>
      <c r="E102" s="38">
        <f xml:space="preserve"> SUM( Data_Entity_2022[Income and expenditure reserve] ) * 0.000001</f>
        <v>48.997149999999998</v>
      </c>
    </row>
    <row r="103" spans="1:5" ht="13.8" x14ac:dyDescent="0.25">
      <c r="B103" s="35" t="s">
        <v>794</v>
      </c>
      <c r="C103" s="36">
        <f xml:space="preserve"> SUM( Data_Consolidated_2022[Revaluation reserve] ) * 0.000001</f>
        <v>11.699002</v>
      </c>
      <c r="D103" s="37"/>
      <c r="E103" s="38">
        <f xml:space="preserve"> SUM( Data_Entity_2022[Revaluation reserve] ) * 0.000001</f>
        <v>11.838642</v>
      </c>
    </row>
    <row r="104" spans="1:5" ht="13.8" x14ac:dyDescent="0.25">
      <c r="B104" s="57" t="s">
        <v>694</v>
      </c>
      <c r="C104" s="58">
        <f xml:space="preserve"> SUM( Data_Consolidated_2022[Restricted reserve], Data_Consolidated_2022[Cashflow hedge reserve], Data_Consolidated_2022[Other reserves] ) * 0.000001</f>
        <v>-1.4844E-2</v>
      </c>
      <c r="D104" s="37"/>
      <c r="E104" s="60">
        <f xml:space="preserve"> SUM( Data_Entity_2022[Restricted reserve], Data_Entity_2022[Cashflow hedge reserve], Data_Entity_2022[Other reserves] ) * 0.000001</f>
        <v>0.14081199999999999</v>
      </c>
    </row>
    <row r="105" spans="1:5" ht="13.8" x14ac:dyDescent="0.25">
      <c r="B105" s="39" t="s">
        <v>695</v>
      </c>
      <c r="C105" s="40">
        <f xml:space="preserve"> SUM( Data_Consolidated_2022[Total reserves] ) * 0.000001</f>
        <v>62.760180999999996</v>
      </c>
      <c r="D105" s="64"/>
      <c r="E105" s="42">
        <f xml:space="preserve"> SUM( Data_Entity_2022[Total reserves] ) * 0.000001</f>
        <v>60.976603999999995</v>
      </c>
    </row>
    <row r="106" spans="1:5" ht="13.8" x14ac:dyDescent="0.25">
      <c r="B106" s="50"/>
      <c r="C106" s="47"/>
      <c r="D106" s="59"/>
      <c r="E106" s="51"/>
    </row>
    <row r="108" spans="1:5" ht="17.399999999999999" x14ac:dyDescent="0.3">
      <c r="A108" s="29" t="s">
        <v>795</v>
      </c>
    </row>
    <row r="109" spans="1:5" ht="17.399999999999999" x14ac:dyDescent="0.3">
      <c r="A109" s="29"/>
    </row>
    <row r="110" spans="1:5" s="31" customFormat="1" ht="13.8" x14ac:dyDescent="0.25">
      <c r="B110" s="32" t="s">
        <v>766</v>
      </c>
      <c r="C110" s="33" t="s">
        <v>767</v>
      </c>
      <c r="D110" s="33"/>
      <c r="E110" s="34" t="s">
        <v>487</v>
      </c>
    </row>
    <row r="111" spans="1:5" ht="13.8" x14ac:dyDescent="0.25">
      <c r="B111" s="61"/>
      <c r="C111" s="62"/>
      <c r="D111" s="62"/>
      <c r="E111" s="63"/>
    </row>
    <row r="112" spans="1:5" ht="13.8" x14ac:dyDescent="0.25">
      <c r="B112" s="43" t="s">
        <v>33</v>
      </c>
      <c r="C112" s="64"/>
      <c r="D112" s="64"/>
      <c r="E112" s="65"/>
    </row>
    <row r="113" spans="1:5" ht="13.8" x14ac:dyDescent="0.25">
      <c r="B113" s="35" t="s">
        <v>65</v>
      </c>
      <c r="C113" s="36">
        <f xml:space="preserve"> SUM( Data_Consolidated_2022[Total other SH activities: Turnover] ) * 0.000001</f>
        <v>2.763687</v>
      </c>
      <c r="D113" s="37"/>
      <c r="E113" s="38">
        <f xml:space="preserve"> SUM( Data_Entity_2022[Total other SH activities: Turnover] ) * 0.000001</f>
        <v>3.0624599999999997</v>
      </c>
    </row>
    <row r="114" spans="1:5" ht="13.8" x14ac:dyDescent="0.25">
      <c r="B114" s="35" t="s">
        <v>796</v>
      </c>
      <c r="C114" s="36">
        <f xml:space="preserve"> SUM( Data_Consolidated_2022[Total other SH activities: Cost of sales], Data_Consolidated_2022[Total other SH activities: Operating expenditure] ) * 0.000001</f>
        <v>2.7909569999999997</v>
      </c>
      <c r="D114" s="37"/>
      <c r="E114" s="38">
        <f xml:space="preserve"> SUM( Data_Entity_2022[Total other SH activities: Cost of sales], Data_Entity_2022[Total other SH activities: Operating expenditure] ) * 0.000001</f>
        <v>2.8844129999999999</v>
      </c>
    </row>
    <row r="115" spans="1:5" ht="13.8" x14ac:dyDescent="0.25">
      <c r="B115" s="39" t="s">
        <v>797</v>
      </c>
      <c r="C115" s="40">
        <f xml:space="preserve"> SUM( Data_Consolidated_2022[Total other SH activities: Operating surplus/(deficit)] ) * 0.000001</f>
        <v>-2.7269999999999999E-2</v>
      </c>
      <c r="D115" s="64"/>
      <c r="E115" s="42">
        <f xml:space="preserve"> SUM( Data_Entity_2022[Total other SH activities: Operating surplus/(deficit)] ) * 0.000001</f>
        <v>0.17804699999999998</v>
      </c>
    </row>
    <row r="116" spans="1:5" ht="13.8" x14ac:dyDescent="0.25">
      <c r="B116" s="61"/>
      <c r="C116" s="62"/>
      <c r="D116" s="37"/>
      <c r="E116" s="63"/>
    </row>
    <row r="117" spans="1:5" ht="13.8" x14ac:dyDescent="0.25">
      <c r="B117" s="67" t="s">
        <v>798</v>
      </c>
      <c r="C117" s="37"/>
      <c r="D117" s="37"/>
      <c r="E117" s="48"/>
    </row>
    <row r="118" spans="1:5" ht="13.8" x14ac:dyDescent="0.25">
      <c r="B118" s="68" t="s">
        <v>65</v>
      </c>
      <c r="C118" s="36">
        <f xml:space="preserve"> SUM( Data_Consolidated_2022[Other social housing activities: 1st tranche LCHO sales - Turnover] ) * 0.000001</f>
        <v>2.0369859999999997</v>
      </c>
      <c r="D118" s="37"/>
      <c r="E118" s="38">
        <f xml:space="preserve"> SUM( Data_Entity_2022[Other social housing activities: 1st tranche LCHO sales - Turnover] ) * 0.000001</f>
        <v>1.966291</v>
      </c>
    </row>
    <row r="119" spans="1:5" ht="13.8" x14ac:dyDescent="0.25">
      <c r="B119" s="69" t="s">
        <v>796</v>
      </c>
      <c r="C119" s="58">
        <f xml:space="preserve"> SUM( Data_Consolidated_2022[Other SH activities: 1st tranche LCHO sales - Cost of sales], Data_Consolidated_2022[Other SH activities: 1st tranche LCHO sales - Operating expenditure] ) * 0.000001</f>
        <v>1.7033779999999998</v>
      </c>
      <c r="D119" s="37"/>
      <c r="E119" s="60">
        <f xml:space="preserve"> SUM( Data_Entity_2022[Other SH activities: 1st tranche LCHO sales - Cost of sales], Data_Entity_2022[Other SH activities: 1st tranche LCHO sales - Operating expenditure] ) * 0.000001</f>
        <v>1.6390209999999998</v>
      </c>
    </row>
    <row r="120" spans="1:5" ht="13.8" x14ac:dyDescent="0.25">
      <c r="B120" s="70" t="s">
        <v>797</v>
      </c>
      <c r="C120" s="40">
        <f xml:space="preserve"> SUM( Data_Consolidated_2022[Other SH activities: 1st tranche LCHO Sales - Operating surplus/(deficit)] ) * 0.000001</f>
        <v>0.33360799999999996</v>
      </c>
      <c r="D120" s="64"/>
      <c r="E120" s="42">
        <f xml:space="preserve"> SUM( Data_Entity_2022[Other SH activities: 1st tranche LCHO Sales - Operating surplus/(deficit)] ) * 0.000001</f>
        <v>0.32727000000000001</v>
      </c>
    </row>
    <row r="121" spans="1:5" ht="13.8" x14ac:dyDescent="0.25">
      <c r="B121" s="50"/>
      <c r="C121" s="47"/>
      <c r="D121" s="59"/>
      <c r="E121" s="51"/>
    </row>
    <row r="123" spans="1:5" ht="17.399999999999999" x14ac:dyDescent="0.3">
      <c r="A123" s="29" t="s">
        <v>799</v>
      </c>
    </row>
    <row r="124" spans="1:5" ht="17.399999999999999" x14ac:dyDescent="0.3">
      <c r="A124" s="29"/>
    </row>
    <row r="125" spans="1:5" s="31" customFormat="1" ht="13.8" x14ac:dyDescent="0.25">
      <c r="B125" s="32" t="s">
        <v>766</v>
      </c>
      <c r="C125" s="33" t="s">
        <v>767</v>
      </c>
      <c r="D125" s="33"/>
      <c r="E125" s="34" t="s">
        <v>487</v>
      </c>
    </row>
    <row r="126" spans="1:5" ht="13.8" x14ac:dyDescent="0.25">
      <c r="B126" s="61"/>
      <c r="C126" s="62"/>
      <c r="D126" s="62"/>
      <c r="E126" s="63"/>
    </row>
    <row r="127" spans="1:5" ht="13.8" x14ac:dyDescent="0.25">
      <c r="B127" s="43" t="s">
        <v>33</v>
      </c>
      <c r="C127" s="64"/>
      <c r="D127" s="64"/>
      <c r="E127" s="65"/>
    </row>
    <row r="128" spans="1:5" ht="13.8" x14ac:dyDescent="0.25">
      <c r="B128" s="35" t="s">
        <v>65</v>
      </c>
      <c r="C128" s="36">
        <f xml:space="preserve"> SUM( Data_Consolidated_2022[Total non-SH activity: Turnover] ) * 0.000001</f>
        <v>3.5343979999999999</v>
      </c>
      <c r="D128" s="37"/>
      <c r="E128" s="38">
        <f xml:space="preserve"> SUM( Data_Entity_2022[Total non-SH activity: Turnover] ) * 0.000001</f>
        <v>1.2613219999999998</v>
      </c>
    </row>
    <row r="129" spans="1:5" ht="13.8" x14ac:dyDescent="0.25">
      <c r="B129" s="35" t="s">
        <v>796</v>
      </c>
      <c r="C129" s="36">
        <f xml:space="preserve"> SUM( Data_Consolidated_2022[Total non-SH activity: Cost of sales], Data_Consolidated_2022[Total non-SH activity: Operating expenditure] ) * 0.000001</f>
        <v>3.234219</v>
      </c>
      <c r="D129" s="37"/>
      <c r="E129" s="38">
        <f xml:space="preserve"> SUM( Data_Entity_2022[Total non-SH activity: Cost of sales], Data_Entity_2022[Total non-SH activity: Operating expenditure] ) * 0.000001</f>
        <v>1.0781879999999999</v>
      </c>
    </row>
    <row r="130" spans="1:5" ht="13.8" x14ac:dyDescent="0.25">
      <c r="B130" s="39" t="s">
        <v>797</v>
      </c>
      <c r="C130" s="40">
        <f xml:space="preserve"> SUM( Data_Consolidated_2022[Total non-SH activity: Operating surplus/(deficit)] ) * 0.000001</f>
        <v>0.30017899999999997</v>
      </c>
      <c r="D130" s="64"/>
      <c r="E130" s="42">
        <f xml:space="preserve"> SUM( Data_Entity_2022[Total non-SH activity: Operating surplus/(deficit)] ) * 0.000001</f>
        <v>0.18313399999999999</v>
      </c>
    </row>
    <row r="131" spans="1:5" ht="13.8" x14ac:dyDescent="0.25">
      <c r="B131" s="61"/>
      <c r="C131" s="62"/>
      <c r="D131" s="37"/>
      <c r="E131" s="63"/>
    </row>
    <row r="132" spans="1:5" ht="13.8" x14ac:dyDescent="0.25">
      <c r="B132" s="67" t="s">
        <v>800</v>
      </c>
      <c r="C132" s="37"/>
      <c r="D132" s="37"/>
      <c r="E132" s="48"/>
    </row>
    <row r="133" spans="1:5" ht="13.8" x14ac:dyDescent="0.25">
      <c r="B133" s="68" t="s">
        <v>65</v>
      </c>
      <c r="C133" s="36">
        <f xml:space="preserve"> SUM( Data_Consolidated_2022[Non-social housing: Properties built for sale - Turnover] ) * 0.000001</f>
        <v>1.732478</v>
      </c>
      <c r="D133" s="37"/>
      <c r="E133" s="38">
        <f xml:space="preserve"> SUM( Data_Entity_2022[Non-social housing: Properties built for sale - Turnover] ) * 0.000001</f>
        <v>0.186199</v>
      </c>
    </row>
    <row r="134" spans="1:5" ht="13.8" x14ac:dyDescent="0.25">
      <c r="B134" s="69" t="s">
        <v>796</v>
      </c>
      <c r="C134" s="58">
        <f xml:space="preserve"> SUM( Data_Consolidated_2022[Non-SH: Properties built for sale - Cost of sales], Data_Consolidated_2022[Non-SH: Properties built for sale - Operating expenditure] ) * 0.000001</f>
        <v>1.5640589999999999</v>
      </c>
      <c r="D134" s="37"/>
      <c r="E134" s="60">
        <f xml:space="preserve"> SUM( Data_Entity_2022[Non-SH: Properties built for sale - Cost of sales], Data_Entity_2022[Non-SH: Properties built for sale - Operating expenditure] ) * 0.000001</f>
        <v>0.15304499999999999</v>
      </c>
    </row>
    <row r="135" spans="1:5" ht="13.8" x14ac:dyDescent="0.25">
      <c r="B135" s="70" t="s">
        <v>797</v>
      </c>
      <c r="C135" s="40">
        <f xml:space="preserve"> SUM( Data_Consolidated_2022[Non-SH: Properties built for sale - Operating surplus/(deficit)] ) * 0.000001</f>
        <v>0.16841899999999999</v>
      </c>
      <c r="D135" s="64"/>
      <c r="E135" s="42">
        <f xml:space="preserve"> SUM( Data_Entity_2022[Non-SH: Properties built for sale - Operating surplus/(deficit)] ) * 0.000001</f>
        <v>3.3153999999999996E-2</v>
      </c>
    </row>
    <row r="136" spans="1:5" ht="13.8" x14ac:dyDescent="0.25">
      <c r="B136" s="50"/>
      <c r="C136" s="47"/>
      <c r="D136" s="59"/>
      <c r="E136" s="51"/>
    </row>
    <row r="138" spans="1:5" ht="17.399999999999999" x14ac:dyDescent="0.3">
      <c r="A138" s="29" t="s">
        <v>801</v>
      </c>
    </row>
    <row r="139" spans="1:5" ht="17.399999999999999" x14ac:dyDescent="0.3">
      <c r="A139" s="29"/>
    </row>
    <row r="140" spans="1:5" s="31" customFormat="1" ht="13.8" x14ac:dyDescent="0.25">
      <c r="B140" s="39" t="s">
        <v>802</v>
      </c>
      <c r="C140" s="33" t="s">
        <v>767</v>
      </c>
      <c r="D140" s="33"/>
      <c r="E140" s="34" t="s">
        <v>487</v>
      </c>
    </row>
    <row r="141" spans="1:5" ht="13.8" x14ac:dyDescent="0.25">
      <c r="B141" s="35"/>
      <c r="C141" s="37"/>
      <c r="D141" s="37"/>
      <c r="E141" s="48"/>
    </row>
    <row r="142" spans="1:5" ht="13.8" x14ac:dyDescent="0.25">
      <c r="B142" s="43" t="s">
        <v>813</v>
      </c>
      <c r="C142" s="71"/>
      <c r="D142" s="64"/>
      <c r="E142" s="72"/>
    </row>
    <row r="143" spans="1:5" ht="13.8" x14ac:dyDescent="0.25">
      <c r="B143" s="35" t="s">
        <v>803</v>
      </c>
      <c r="C143" s="73">
        <f xml:space="preserve"> SUM( Data_Consolidated_2022[SH units acquired or developed] ) * 0.001</f>
        <v>48.948</v>
      </c>
      <c r="D143" s="37"/>
      <c r="E143" s="74">
        <f xml:space="preserve"> SUM( Data_Entity_2022[SH units acquired or developed] ) * 0.001</f>
        <v>48.067999999999998</v>
      </c>
    </row>
    <row r="144" spans="1:5" ht="13.8" x14ac:dyDescent="0.25">
      <c r="B144" s="35" t="s">
        <v>804</v>
      </c>
      <c r="C144" s="73">
        <f xml:space="preserve"> SUM( Data_Consolidated_2022[SH units sold/demolished] ) * 0.001</f>
        <v>-15.662000000000001</v>
      </c>
      <c r="D144" s="37"/>
      <c r="E144" s="74">
        <f xml:space="preserve"> SUM( Data_Entity_2022[SH units sold/demolished] ) * 0.001</f>
        <v>-15.284000000000001</v>
      </c>
    </row>
    <row r="145" spans="2:5" ht="13.8" x14ac:dyDescent="0.25">
      <c r="B145" s="35" t="s">
        <v>981</v>
      </c>
      <c r="C145" s="73">
        <f xml:space="preserve"> SUM( Data_Consolidated_2022[SH units transferred and other movements] ) * 0.001</f>
        <v>29.175000000000001</v>
      </c>
      <c r="D145" s="37"/>
      <c r="E145" s="74">
        <f xml:space="preserve"> SUM( Data_Entity_2022[SH units transferred and other movements] ) * 0.001</f>
        <v>26.2</v>
      </c>
    </row>
    <row r="146" spans="2:5" ht="13.8" x14ac:dyDescent="0.25">
      <c r="B146" s="39" t="s">
        <v>806</v>
      </c>
      <c r="C146" s="79">
        <f xml:space="preserve"> SUM( Data_Consolidated_2022[Closing SH units owned] ) * 0.001</f>
        <v>2769.7919999999999</v>
      </c>
      <c r="D146" s="64"/>
      <c r="E146" s="80">
        <f xml:space="preserve"> SUM( Data_Entity_2022[Closing SH units owned] ) * 0.001</f>
        <v>2738.1350000000002</v>
      </c>
    </row>
    <row r="147" spans="2:5" ht="13.8" x14ac:dyDescent="0.25">
      <c r="B147" s="43" t="s">
        <v>814</v>
      </c>
      <c r="C147" s="77">
        <f xml:space="preserve"> SUM( Data_Consolidated_2022[Closing SH units owned and/or managed] ) * 0.001</f>
        <v>2824.14</v>
      </c>
      <c r="D147" s="64"/>
      <c r="E147" s="78">
        <f xml:space="preserve"> SUM( Data_Entity_2022[Closing SH units owned and/or managed] ) * 0.001</f>
        <v>2810.4560000000001</v>
      </c>
    </row>
    <row r="148" spans="2:5" ht="13.8" x14ac:dyDescent="0.25">
      <c r="B148" s="50"/>
      <c r="C148" s="47"/>
      <c r="D148" s="59"/>
      <c r="E148" s="51"/>
    </row>
    <row r="149" spans="2:5" ht="13.8" x14ac:dyDescent="0.25">
      <c r="B149" s="61"/>
      <c r="C149" s="62"/>
      <c r="D149" s="62"/>
      <c r="E149" s="63"/>
    </row>
    <row r="150" spans="2:5" ht="13.8" x14ac:dyDescent="0.25">
      <c r="B150" s="43" t="s">
        <v>816</v>
      </c>
      <c r="C150" s="64"/>
      <c r="D150" s="64"/>
      <c r="E150" s="65"/>
    </row>
    <row r="151" spans="2:5" ht="13.8" x14ac:dyDescent="0.25">
      <c r="B151" s="35" t="s">
        <v>803</v>
      </c>
      <c r="C151" s="73">
        <f xml:space="preserve"> SUM( Data_Consolidated_2022[Non-SH units acquired or developed] ) * 0.001</f>
        <v>0.97899999999999998</v>
      </c>
      <c r="D151" s="37"/>
      <c r="E151" s="74">
        <f xml:space="preserve"> SUM( Data_Entity_2022[Non-SH units acquired or developed] ) * 0.001</f>
        <v>0.72399999999999998</v>
      </c>
    </row>
    <row r="152" spans="2:5" ht="13.8" x14ac:dyDescent="0.25">
      <c r="B152" s="35" t="s">
        <v>804</v>
      </c>
      <c r="C152" s="73">
        <f xml:space="preserve"> SUM( Data_Consolidated_2022[Non-SH units sold/demolished] ) * 0.001</f>
        <v>-1.341</v>
      </c>
      <c r="D152" s="37"/>
      <c r="E152" s="74">
        <f xml:space="preserve"> SUM( Data_Entity_2022[Non-SH units sold/demolished] ) * 0.001</f>
        <v>-0.76600000000000001</v>
      </c>
    </row>
    <row r="153" spans="2:5" ht="13.8" x14ac:dyDescent="0.25">
      <c r="B153" s="35" t="s">
        <v>805</v>
      </c>
      <c r="C153" s="73">
        <f xml:space="preserve"> SUM( Data_Consolidated_2022[Non-SH units transferred and other movements] ) * 0.001</f>
        <v>1.645</v>
      </c>
      <c r="D153" s="37"/>
      <c r="E153" s="74">
        <f xml:space="preserve"> SUM( Data_Entity_2022[Non-SH units transferred and other movements] ) * 0.001</f>
        <v>-0.66100000000000003</v>
      </c>
    </row>
    <row r="154" spans="2:5" ht="13.8" x14ac:dyDescent="0.25">
      <c r="B154" s="39" t="s">
        <v>806</v>
      </c>
      <c r="C154" s="79">
        <f xml:space="preserve"> SUM( Data_Consolidated_2022[Closing non-SH units owned] ) * 0.001</f>
        <v>55.664000000000001</v>
      </c>
      <c r="D154" s="64"/>
      <c r="E154" s="80">
        <f xml:space="preserve"> SUM( Data_Entity_2022[Closing non-SH units owned] ) * 0.001</f>
        <v>35.637999999999998</v>
      </c>
    </row>
    <row r="155" spans="2:5" ht="13.8" x14ac:dyDescent="0.25">
      <c r="B155" s="39" t="s">
        <v>814</v>
      </c>
      <c r="C155" s="79">
        <f xml:space="preserve"> SUM( Data_Consolidated_2022[Closing non-SH units owned and/or managed] ) * 0.001</f>
        <v>90.388999999999996</v>
      </c>
      <c r="D155" s="64"/>
      <c r="E155" s="80">
        <f xml:space="preserve"> SUM( Data_Entity_2022[Closing non-SH units owned and/or managed] ) * 0.001</f>
        <v>43.718000000000004</v>
      </c>
    </row>
    <row r="156" spans="2:5" ht="14.25" customHeight="1" x14ac:dyDescent="0.25">
      <c r="B156" s="50"/>
      <c r="C156" s="47"/>
      <c r="D156" s="59"/>
      <c r="E156" s="51"/>
    </row>
    <row r="158" spans="2:5" ht="14.25" customHeight="1" x14ac:dyDescent="0.25">
      <c r="B158" s="27"/>
      <c r="C158" s="27"/>
      <c r="D158" s="27"/>
      <c r="E158" s="27"/>
    </row>
    <row r="159" spans="2:5" ht="14.25" customHeight="1" x14ac:dyDescent="0.25">
      <c r="B159" s="27"/>
      <c r="C159" s="27"/>
      <c r="D159" s="27"/>
      <c r="E159" s="27"/>
    </row>
    <row r="160" spans="2:5" ht="14.25" customHeight="1" x14ac:dyDescent="0.25">
      <c r="B160" s="27"/>
      <c r="C160" s="27"/>
      <c r="D160" s="27"/>
      <c r="E160" s="27"/>
    </row>
    <row r="161" s="27" customFormat="1" ht="13.8" x14ac:dyDescent="0.25"/>
    <row r="162" s="27" customFormat="1" ht="14.25" customHeight="1" x14ac:dyDescent="0.25"/>
  </sheetData>
  <pageMargins left="0.70866141732283472" right="0.70866141732283472" top="0.74803149606299213" bottom="0.74803149606299213" header="0.31496062992125984" footer="0.31496062992125984"/>
  <pageSetup paperSize="9" scale="78" fitToHeight="0" orientation="portrait" r:id="rId1"/>
  <headerFooter>
    <oddFooter>&amp;C&amp;1#&amp;"Calibri"&amp;12&amp;K0078D7OFFICIAL</oddFooter>
  </headerFooter>
  <rowBreaks count="2" manualBreakCount="2">
    <brk id="58" max="16383" man="1"/>
    <brk id="122" max="5"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0">
    <tabColor theme="4"/>
  </sheetPr>
  <dimension ref="A1:IT209"/>
  <sheetViews>
    <sheetView showGridLines="0" workbookViewId="0">
      <pane xSplit="2" ySplit="5" topLeftCell="C6" activePane="bottomRight" state="frozen"/>
      <selection pane="topRight" activeCell="C1" sqref="C1"/>
      <selection pane="bottomLeft" activeCell="A8" sqref="A8"/>
      <selection pane="bottomRight"/>
    </sheetView>
  </sheetViews>
  <sheetFormatPr defaultColWidth="9.109375" defaultRowHeight="13.2" x14ac:dyDescent="0.25"/>
  <cols>
    <col min="1" max="1" width="9.5546875" style="18" customWidth="1"/>
    <col min="2" max="2" width="29.6640625" style="18" customWidth="1"/>
    <col min="3" max="3" width="10.88671875" style="18" customWidth="1"/>
    <col min="4" max="4" width="10.109375" style="18" customWidth="1"/>
    <col min="5" max="254" width="14.33203125" style="18" customWidth="1"/>
    <col min="255" max="16384" width="9.109375" style="18"/>
  </cols>
  <sheetData>
    <row r="1" spans="1:254" ht="30" x14ac:dyDescent="0.5">
      <c r="A1" s="1" t="s">
        <v>1002</v>
      </c>
      <c r="E1" s="83" t="s">
        <v>1007</v>
      </c>
      <c r="O1" s="2" t="s">
        <v>745</v>
      </c>
      <c r="P1" s="82"/>
      <c r="BB1" s="2" t="s">
        <v>745</v>
      </c>
      <c r="BL1" s="2" t="s">
        <v>745</v>
      </c>
      <c r="BQ1" s="2" t="s">
        <v>745</v>
      </c>
      <c r="CA1" s="2" t="s">
        <v>745</v>
      </c>
      <c r="CD1" s="2" t="s">
        <v>745</v>
      </c>
    </row>
    <row r="2" spans="1:254" ht="39.6" x14ac:dyDescent="0.25">
      <c r="A2" s="3" t="s">
        <v>807</v>
      </c>
      <c r="E2" s="4" t="s">
        <v>645</v>
      </c>
      <c r="F2" s="4" t="s">
        <v>645</v>
      </c>
      <c r="G2" s="4" t="s">
        <v>645</v>
      </c>
      <c r="H2" s="4" t="s">
        <v>645</v>
      </c>
      <c r="I2" s="4" t="s">
        <v>645</v>
      </c>
      <c r="J2" s="4" t="s">
        <v>645</v>
      </c>
      <c r="K2" s="4" t="s">
        <v>645</v>
      </c>
      <c r="L2" s="4" t="s">
        <v>645</v>
      </c>
      <c r="M2" s="4" t="s">
        <v>645</v>
      </c>
      <c r="N2" s="4" t="s">
        <v>645</v>
      </c>
      <c r="O2" s="4" t="s">
        <v>645</v>
      </c>
      <c r="P2" s="4" t="s">
        <v>645</v>
      </c>
      <c r="Q2" s="4" t="s">
        <v>645</v>
      </c>
      <c r="R2" s="4" t="s">
        <v>645</v>
      </c>
      <c r="S2" s="4" t="s">
        <v>645</v>
      </c>
      <c r="T2" s="4" t="s">
        <v>645</v>
      </c>
      <c r="U2" s="4" t="s">
        <v>645</v>
      </c>
      <c r="V2" s="4" t="s">
        <v>645</v>
      </c>
      <c r="W2" s="4" t="s">
        <v>645</v>
      </c>
      <c r="X2" s="4" t="s">
        <v>645</v>
      </c>
      <c r="Y2" s="4" t="s">
        <v>645</v>
      </c>
      <c r="Z2" s="4" t="s">
        <v>645</v>
      </c>
      <c r="AA2" s="4" t="s">
        <v>645</v>
      </c>
      <c r="AB2" s="4" t="s">
        <v>651</v>
      </c>
      <c r="AC2" s="4" t="s">
        <v>651</v>
      </c>
      <c r="AD2" s="4" t="s">
        <v>651</v>
      </c>
      <c r="AE2" s="4" t="s">
        <v>651</v>
      </c>
      <c r="AF2" s="4" t="s">
        <v>651</v>
      </c>
      <c r="AG2" s="4" t="s">
        <v>651</v>
      </c>
      <c r="AH2" s="4" t="s">
        <v>651</v>
      </c>
      <c r="AI2" s="4" t="s">
        <v>651</v>
      </c>
      <c r="AJ2" s="4" t="s">
        <v>651</v>
      </c>
      <c r="AK2" s="4" t="s">
        <v>651</v>
      </c>
      <c r="AL2" s="4" t="s">
        <v>651</v>
      </c>
      <c r="AM2" s="4" t="s">
        <v>651</v>
      </c>
      <c r="AN2" s="4" t="s">
        <v>651</v>
      </c>
      <c r="AO2" s="4" t="s">
        <v>651</v>
      </c>
      <c r="AP2" s="4" t="s">
        <v>651</v>
      </c>
      <c r="AQ2" s="4" t="s">
        <v>651</v>
      </c>
      <c r="AR2" s="4" t="s">
        <v>651</v>
      </c>
      <c r="AS2" s="4" t="s">
        <v>651</v>
      </c>
      <c r="AT2" s="4" t="s">
        <v>651</v>
      </c>
      <c r="AU2" s="4" t="s">
        <v>651</v>
      </c>
      <c r="AV2" s="4" t="s">
        <v>651</v>
      </c>
      <c r="AW2" s="4" t="s">
        <v>669</v>
      </c>
      <c r="AX2" s="4" t="s">
        <v>669</v>
      </c>
      <c r="AY2" s="4" t="s">
        <v>669</v>
      </c>
      <c r="AZ2" s="4" t="s">
        <v>669</v>
      </c>
      <c r="BA2" s="4" t="s">
        <v>669</v>
      </c>
      <c r="BB2" s="4" t="s">
        <v>669</v>
      </c>
      <c r="BC2" s="4" t="s">
        <v>669</v>
      </c>
      <c r="BD2" s="4" t="s">
        <v>669</v>
      </c>
      <c r="BE2" s="4" t="s">
        <v>669</v>
      </c>
      <c r="BF2" s="4" t="s">
        <v>669</v>
      </c>
      <c r="BG2" s="4" t="s">
        <v>669</v>
      </c>
      <c r="BH2" s="4" t="s">
        <v>669</v>
      </c>
      <c r="BI2" s="4" t="s">
        <v>669</v>
      </c>
      <c r="BJ2" s="4" t="s">
        <v>669</v>
      </c>
      <c r="BK2" s="4" t="s">
        <v>669</v>
      </c>
      <c r="BL2" s="4" t="s">
        <v>669</v>
      </c>
      <c r="BM2" s="4" t="s">
        <v>669</v>
      </c>
      <c r="BN2" s="4" t="s">
        <v>669</v>
      </c>
      <c r="BO2" s="4" t="s">
        <v>669</v>
      </c>
      <c r="BP2" s="4" t="s">
        <v>669</v>
      </c>
      <c r="BQ2" s="4" t="s">
        <v>669</v>
      </c>
      <c r="BR2" s="4" t="s">
        <v>669</v>
      </c>
      <c r="BS2" s="4" t="s">
        <v>669</v>
      </c>
      <c r="BT2" s="4" t="s">
        <v>669</v>
      </c>
      <c r="BU2" s="4" t="s">
        <v>669</v>
      </c>
      <c r="BV2" s="4" t="s">
        <v>669</v>
      </c>
      <c r="BW2" s="4" t="s">
        <v>669</v>
      </c>
      <c r="BX2" s="4" t="s">
        <v>669</v>
      </c>
      <c r="BY2" s="4" t="s">
        <v>669</v>
      </c>
      <c r="BZ2" s="4" t="s">
        <v>669</v>
      </c>
      <c r="CA2" s="4" t="s">
        <v>669</v>
      </c>
      <c r="CB2" s="4" t="s">
        <v>669</v>
      </c>
      <c r="CC2" s="4" t="s">
        <v>669</v>
      </c>
      <c r="CD2" s="4" t="s">
        <v>669</v>
      </c>
      <c r="CE2" s="4" t="s">
        <v>669</v>
      </c>
      <c r="CF2" s="4" t="s">
        <v>669</v>
      </c>
      <c r="CG2" s="4" t="s">
        <v>669</v>
      </c>
      <c r="CH2" s="4" t="s">
        <v>669</v>
      </c>
      <c r="CI2" s="4" t="s">
        <v>669</v>
      </c>
      <c r="CJ2" s="4" t="s">
        <v>669</v>
      </c>
      <c r="CK2" s="4" t="s">
        <v>669</v>
      </c>
      <c r="CL2" s="4" t="s">
        <v>696</v>
      </c>
      <c r="CM2" s="4" t="s">
        <v>696</v>
      </c>
      <c r="CN2" s="4" t="s">
        <v>696</v>
      </c>
      <c r="CO2" s="4" t="s">
        <v>696</v>
      </c>
      <c r="CP2" s="4" t="s">
        <v>696</v>
      </c>
      <c r="CQ2" s="4" t="s">
        <v>696</v>
      </c>
      <c r="CR2" s="4" t="s">
        <v>696</v>
      </c>
      <c r="CS2" s="4" t="s">
        <v>696</v>
      </c>
      <c r="CT2" s="4" t="s">
        <v>696</v>
      </c>
      <c r="CU2" s="4" t="s">
        <v>696</v>
      </c>
      <c r="CV2" s="4" t="s">
        <v>696</v>
      </c>
      <c r="CW2" s="4" t="s">
        <v>696</v>
      </c>
      <c r="CX2" s="4" t="s">
        <v>696</v>
      </c>
      <c r="CY2" s="4" t="s">
        <v>696</v>
      </c>
      <c r="CZ2" s="4" t="s">
        <v>696</v>
      </c>
      <c r="DA2" s="4" t="s">
        <v>696</v>
      </c>
      <c r="DB2" s="4" t="s">
        <v>696</v>
      </c>
      <c r="DC2" s="4" t="s">
        <v>696</v>
      </c>
      <c r="DD2" s="4" t="s">
        <v>696</v>
      </c>
      <c r="DE2" s="4" t="s">
        <v>696</v>
      </c>
      <c r="DF2" s="4" t="s">
        <v>696</v>
      </c>
      <c r="DG2" s="4" t="s">
        <v>696</v>
      </c>
      <c r="DH2" s="4" t="s">
        <v>696</v>
      </c>
      <c r="DI2" s="4" t="s">
        <v>696</v>
      </c>
      <c r="DJ2" s="4" t="s">
        <v>696</v>
      </c>
      <c r="DK2" s="4" t="s">
        <v>696</v>
      </c>
      <c r="DL2" s="4" t="s">
        <v>696</v>
      </c>
      <c r="DM2" s="4" t="s">
        <v>696</v>
      </c>
      <c r="DN2" s="4" t="s">
        <v>696</v>
      </c>
      <c r="DO2" s="4" t="s">
        <v>696</v>
      </c>
      <c r="DP2" s="4" t="s">
        <v>696</v>
      </c>
      <c r="DQ2" s="4" t="s">
        <v>696</v>
      </c>
      <c r="DR2" s="4" t="s">
        <v>696</v>
      </c>
      <c r="DS2" s="4" t="s">
        <v>696</v>
      </c>
      <c r="DT2" s="4" t="s">
        <v>696</v>
      </c>
      <c r="DU2" s="4" t="s">
        <v>696</v>
      </c>
      <c r="DV2" s="4" t="s">
        <v>696</v>
      </c>
      <c r="DW2" s="4" t="s">
        <v>696</v>
      </c>
      <c r="DX2" s="4" t="s">
        <v>696</v>
      </c>
      <c r="DY2" s="4" t="s">
        <v>696</v>
      </c>
      <c r="DZ2" s="4" t="s">
        <v>696</v>
      </c>
      <c r="EA2" s="4" t="s">
        <v>696</v>
      </c>
      <c r="EB2" s="4" t="s">
        <v>696</v>
      </c>
      <c r="EC2" s="4" t="s">
        <v>696</v>
      </c>
      <c r="ED2" s="4" t="s">
        <v>696</v>
      </c>
      <c r="EE2" s="4" t="s">
        <v>696</v>
      </c>
      <c r="EF2" s="4" t="s">
        <v>696</v>
      </c>
      <c r="EG2" s="4" t="s">
        <v>696</v>
      </c>
      <c r="EH2" s="4" t="s">
        <v>696</v>
      </c>
      <c r="EI2" s="4" t="s">
        <v>696</v>
      </c>
      <c r="EJ2" s="4" t="s">
        <v>696</v>
      </c>
      <c r="EK2" s="4" t="s">
        <v>696</v>
      </c>
      <c r="EL2" s="4" t="s">
        <v>696</v>
      </c>
      <c r="EM2" s="4" t="s">
        <v>696</v>
      </c>
      <c r="EN2" s="4" t="s">
        <v>696</v>
      </c>
      <c r="EO2" s="4" t="s">
        <v>696</v>
      </c>
      <c r="EP2" s="4" t="s">
        <v>696</v>
      </c>
      <c r="EQ2" s="4" t="s">
        <v>696</v>
      </c>
      <c r="ER2" s="4" t="s">
        <v>696</v>
      </c>
      <c r="ES2" s="4" t="s">
        <v>696</v>
      </c>
      <c r="ET2" s="4" t="s">
        <v>696</v>
      </c>
      <c r="EU2" s="4" t="s">
        <v>696</v>
      </c>
      <c r="EV2" s="4" t="s">
        <v>696</v>
      </c>
      <c r="EW2" s="4" t="s">
        <v>696</v>
      </c>
      <c r="EX2" s="4" t="s">
        <v>697</v>
      </c>
      <c r="EY2" s="4" t="s">
        <v>697</v>
      </c>
      <c r="EZ2" s="4" t="s">
        <v>697</v>
      </c>
      <c r="FA2" s="4" t="s">
        <v>697</v>
      </c>
      <c r="FB2" s="4" t="s">
        <v>700</v>
      </c>
      <c r="FC2" s="4" t="s">
        <v>700</v>
      </c>
      <c r="FD2" s="4" t="s">
        <v>700</v>
      </c>
      <c r="FE2" s="4" t="s">
        <v>700</v>
      </c>
      <c r="FF2" s="4" t="s">
        <v>700</v>
      </c>
      <c r="FG2" s="4" t="s">
        <v>700</v>
      </c>
      <c r="FH2" s="4" t="s">
        <v>700</v>
      </c>
      <c r="FI2" s="4" t="s">
        <v>700</v>
      </c>
      <c r="FJ2" s="4" t="s">
        <v>700</v>
      </c>
      <c r="FK2" s="4" t="s">
        <v>700</v>
      </c>
      <c r="FL2" s="4" t="s">
        <v>700</v>
      </c>
      <c r="FM2" s="4" t="s">
        <v>700</v>
      </c>
      <c r="FN2" s="4" t="s">
        <v>700</v>
      </c>
      <c r="FO2" s="4" t="s">
        <v>700</v>
      </c>
      <c r="FP2" s="4" t="s">
        <v>700</v>
      </c>
      <c r="FQ2" s="4" t="s">
        <v>700</v>
      </c>
      <c r="FR2" s="4" t="s">
        <v>700</v>
      </c>
      <c r="FS2" s="4" t="s">
        <v>700</v>
      </c>
      <c r="FT2" s="4" t="s">
        <v>700</v>
      </c>
      <c r="FU2" s="4" t="s">
        <v>700</v>
      </c>
      <c r="FV2" s="4" t="s">
        <v>700</v>
      </c>
      <c r="FW2" s="4" t="s">
        <v>817</v>
      </c>
      <c r="FX2" s="4" t="s">
        <v>817</v>
      </c>
      <c r="FY2" s="4" t="s">
        <v>817</v>
      </c>
      <c r="FZ2" s="4" t="s">
        <v>817</v>
      </c>
      <c r="GA2" s="4" t="s">
        <v>817</v>
      </c>
      <c r="GB2" s="4" t="s">
        <v>715</v>
      </c>
      <c r="GC2" s="4" t="s">
        <v>715</v>
      </c>
      <c r="GD2" s="4" t="s">
        <v>715</v>
      </c>
      <c r="GE2" s="4" t="s">
        <v>715</v>
      </c>
      <c r="GF2" s="4" t="s">
        <v>715</v>
      </c>
      <c r="GG2" s="4" t="s">
        <v>715</v>
      </c>
      <c r="GH2" s="4" t="s">
        <v>715</v>
      </c>
      <c r="GI2" s="4" t="s">
        <v>715</v>
      </c>
      <c r="GJ2" s="4" t="s">
        <v>715</v>
      </c>
      <c r="GK2" s="4" t="s">
        <v>715</v>
      </c>
      <c r="GL2" s="4" t="s">
        <v>715</v>
      </c>
      <c r="GM2" s="4" t="s">
        <v>715</v>
      </c>
      <c r="GN2" s="4" t="s">
        <v>715</v>
      </c>
      <c r="GO2" s="4" t="s">
        <v>715</v>
      </c>
      <c r="GP2" s="4" t="s">
        <v>715</v>
      </c>
      <c r="GQ2" s="4" t="s">
        <v>715</v>
      </c>
      <c r="GR2" s="4" t="s">
        <v>715</v>
      </c>
      <c r="GS2" s="4" t="s">
        <v>715</v>
      </c>
      <c r="GT2" s="4" t="s">
        <v>715</v>
      </c>
      <c r="GU2" s="4" t="s">
        <v>715</v>
      </c>
      <c r="GV2" s="4" t="s">
        <v>715</v>
      </c>
      <c r="GW2" s="4" t="s">
        <v>525</v>
      </c>
      <c r="GX2" s="4" t="s">
        <v>525</v>
      </c>
      <c r="GY2" s="4" t="s">
        <v>525</v>
      </c>
      <c r="GZ2" s="4" t="s">
        <v>525</v>
      </c>
      <c r="HA2" s="4" t="s">
        <v>525</v>
      </c>
      <c r="HB2" s="4" t="s">
        <v>525</v>
      </c>
      <c r="HC2" s="4" t="s">
        <v>525</v>
      </c>
      <c r="HD2" s="4" t="s">
        <v>525</v>
      </c>
      <c r="HE2" s="4" t="s">
        <v>525</v>
      </c>
      <c r="HF2" s="4" t="s">
        <v>681</v>
      </c>
      <c r="HG2" s="4" t="s">
        <v>681</v>
      </c>
      <c r="HH2" s="4" t="s">
        <v>681</v>
      </c>
      <c r="HI2" s="4" t="s">
        <v>681</v>
      </c>
      <c r="HJ2" s="4" t="s">
        <v>681</v>
      </c>
      <c r="HK2" s="4" t="s">
        <v>681</v>
      </c>
      <c r="HL2" s="4" t="s">
        <v>681</v>
      </c>
      <c r="HM2" s="4" t="s">
        <v>681</v>
      </c>
      <c r="HN2" s="4" t="s">
        <v>681</v>
      </c>
      <c r="HO2" s="4" t="s">
        <v>681</v>
      </c>
      <c r="HP2" s="4" t="s">
        <v>688</v>
      </c>
      <c r="HQ2" s="4" t="s">
        <v>688</v>
      </c>
      <c r="HR2" s="4" t="s">
        <v>688</v>
      </c>
      <c r="HS2" s="4" t="s">
        <v>728</v>
      </c>
      <c r="HT2" s="4" t="s">
        <v>728</v>
      </c>
      <c r="HU2" s="4" t="s">
        <v>728</v>
      </c>
      <c r="HV2" s="4" t="s">
        <v>731</v>
      </c>
      <c r="HW2" s="4" t="s">
        <v>731</v>
      </c>
      <c r="HX2" s="4" t="s">
        <v>731</v>
      </c>
      <c r="HY2" s="4" t="s">
        <v>731</v>
      </c>
      <c r="HZ2" s="4" t="s">
        <v>731</v>
      </c>
      <c r="IA2" s="4" t="s">
        <v>731</v>
      </c>
      <c r="IB2" s="4" t="s">
        <v>731</v>
      </c>
      <c r="IC2" s="4" t="s">
        <v>731</v>
      </c>
      <c r="ID2" s="4" t="s">
        <v>740</v>
      </c>
      <c r="IE2" s="4" t="s">
        <v>740</v>
      </c>
      <c r="IF2" s="4" t="s">
        <v>740</v>
      </c>
      <c r="IG2" s="4" t="s">
        <v>740</v>
      </c>
      <c r="IH2" s="4" t="s">
        <v>741</v>
      </c>
      <c r="II2" s="4" t="s">
        <v>741</v>
      </c>
      <c r="IJ2" s="4" t="s">
        <v>741</v>
      </c>
      <c r="IK2" s="4" t="s">
        <v>809</v>
      </c>
      <c r="IL2" s="4" t="s">
        <v>809</v>
      </c>
      <c r="IM2" s="4" t="s">
        <v>809</v>
      </c>
      <c r="IN2" s="4" t="s">
        <v>809</v>
      </c>
      <c r="IO2" s="4" t="s">
        <v>811</v>
      </c>
      <c r="IP2" s="4" t="s">
        <v>810</v>
      </c>
      <c r="IQ2" s="4" t="s">
        <v>810</v>
      </c>
      <c r="IR2" s="4" t="s">
        <v>810</v>
      </c>
      <c r="IS2" s="4" t="s">
        <v>810</v>
      </c>
      <c r="IT2" s="4" t="s">
        <v>812</v>
      </c>
    </row>
    <row r="3" spans="1:254" x14ac:dyDescent="0.25">
      <c r="B3" s="5" t="s">
        <v>746</v>
      </c>
      <c r="E3" s="6">
        <f xml:space="preserve"> E4 * 0.001</f>
        <v>22829.975999999999</v>
      </c>
      <c r="F3" s="6">
        <f t="shared" ref="F3:BP3" si="0" xml:space="preserve"> F4 * 0.001</f>
        <v>-15013.023000000001</v>
      </c>
      <c r="G3" s="6">
        <f t="shared" si="0"/>
        <v>-3369.21</v>
      </c>
      <c r="H3" s="6">
        <f t="shared" si="0"/>
        <v>4447.7430000000004</v>
      </c>
      <c r="I3" s="6">
        <f t="shared" si="0"/>
        <v>1159.914</v>
      </c>
      <c r="J3" s="6">
        <f t="shared" si="0"/>
        <v>5607.6570000000002</v>
      </c>
      <c r="K3" s="6">
        <f t="shared" si="0"/>
        <v>1167.7380000000001</v>
      </c>
      <c r="L3" s="6">
        <f t="shared" si="0"/>
        <v>-9.4390000000000001</v>
      </c>
      <c r="M3" s="6">
        <f t="shared" si="0"/>
        <v>93.745999999999995</v>
      </c>
      <c r="N3" s="6">
        <f t="shared" si="0"/>
        <v>97.594000000000008</v>
      </c>
      <c r="O3" s="6">
        <f t="shared" si="0"/>
        <v>-3279.6060000000002</v>
      </c>
      <c r="P3" s="6">
        <f t="shared" si="0"/>
        <v>168.47300000000001</v>
      </c>
      <c r="Q3" s="6">
        <f t="shared" si="0"/>
        <v>180.90200000000002</v>
      </c>
      <c r="R3" s="6">
        <f t="shared" si="0"/>
        <v>-13.809000000000001</v>
      </c>
      <c r="S3" s="6">
        <f t="shared" si="0"/>
        <v>27.190999999999999</v>
      </c>
      <c r="T3" s="6">
        <f t="shared" si="0"/>
        <v>4040.4470000000001</v>
      </c>
      <c r="U3" s="6">
        <f t="shared" si="0"/>
        <v>-60.39</v>
      </c>
      <c r="V3" s="6">
        <f t="shared" si="0"/>
        <v>3980.0570000000002</v>
      </c>
      <c r="W3" s="6">
        <f t="shared" si="0"/>
        <v>92.037999999999997</v>
      </c>
      <c r="X3" s="6">
        <f t="shared" si="0"/>
        <v>1488.7360000000001</v>
      </c>
      <c r="Y3" s="6">
        <f t="shared" si="0"/>
        <v>451.36500000000001</v>
      </c>
      <c r="Z3" s="6">
        <f t="shared" si="0"/>
        <v>-38.927</v>
      </c>
      <c r="AA3" s="6">
        <f t="shared" si="0"/>
        <v>5973.2690000000002</v>
      </c>
      <c r="AB3" s="6">
        <f t="shared" si="0"/>
        <v>14245.751</v>
      </c>
      <c r="AC3" s="6">
        <f t="shared" si="0"/>
        <v>1521.529</v>
      </c>
      <c r="AD3" s="6">
        <f t="shared" si="0"/>
        <v>15767.28</v>
      </c>
      <c r="AE3" s="6">
        <f t="shared" si="0"/>
        <v>469.54200000000003</v>
      </c>
      <c r="AF3" s="6">
        <f t="shared" si="0"/>
        <v>34.338000000000001</v>
      </c>
      <c r="AG3" s="6">
        <f t="shared" si="0"/>
        <v>74.234999999999999</v>
      </c>
      <c r="AH3" s="6">
        <f t="shared" si="0"/>
        <v>186.499</v>
      </c>
      <c r="AI3" s="6">
        <f t="shared" si="0"/>
        <v>16531.894</v>
      </c>
      <c r="AJ3" s="6">
        <f t="shared" si="0"/>
        <v>3125.2960000000003</v>
      </c>
      <c r="AK3" s="6">
        <f t="shared" si="0"/>
        <v>1972.3600000000001</v>
      </c>
      <c r="AL3" s="6">
        <f t="shared" si="0"/>
        <v>2559.4250000000002</v>
      </c>
      <c r="AM3" s="6">
        <f t="shared" si="0"/>
        <v>1097.8209999999999</v>
      </c>
      <c r="AN3" s="6">
        <f t="shared" si="0"/>
        <v>640.23400000000004</v>
      </c>
      <c r="AO3" s="6">
        <f t="shared" si="0"/>
        <v>85.207999999999998</v>
      </c>
      <c r="AP3" s="6">
        <f t="shared" si="0"/>
        <v>151.416</v>
      </c>
      <c r="AQ3" s="6">
        <f t="shared" si="0"/>
        <v>2504.107</v>
      </c>
      <c r="AR3" s="6">
        <f t="shared" si="0"/>
        <v>29.326000000000001</v>
      </c>
      <c r="AS3" s="6">
        <f t="shared" si="0"/>
        <v>191.86500000000001</v>
      </c>
      <c r="AT3" s="6">
        <f t="shared" si="0"/>
        <v>12357.058000000001</v>
      </c>
      <c r="AU3" s="6">
        <f t="shared" si="0"/>
        <v>4174.8360000000002</v>
      </c>
      <c r="AV3" s="6">
        <f t="shared" si="0"/>
        <v>281.971</v>
      </c>
      <c r="AW3" s="6">
        <f t="shared" si="0"/>
        <v>171390.92800000001</v>
      </c>
      <c r="AX3" s="6">
        <f t="shared" si="0"/>
        <v>1887.7540000000001</v>
      </c>
      <c r="AY3" s="6">
        <f t="shared" si="0"/>
        <v>1989.941</v>
      </c>
      <c r="AZ3" s="6">
        <f t="shared" si="0"/>
        <v>406.13299999999998</v>
      </c>
      <c r="BA3" s="6">
        <f t="shared" si="0"/>
        <v>589.43600000000004</v>
      </c>
      <c r="BB3" s="6">
        <f t="shared" si="0"/>
        <v>7425.6140000000005</v>
      </c>
      <c r="BC3" s="6">
        <f t="shared" si="0"/>
        <v>1206.1220000000001</v>
      </c>
      <c r="BD3" s="6">
        <f t="shared" si="0"/>
        <v>59.673000000000002</v>
      </c>
      <c r="BE3" s="6">
        <f t="shared" si="0"/>
        <v>16.010999999999999</v>
      </c>
      <c r="BF3" s="6">
        <f t="shared" si="0"/>
        <v>578.06299999999999</v>
      </c>
      <c r="BG3" s="6">
        <f t="shared" si="0"/>
        <v>185549.67500000002</v>
      </c>
      <c r="BH3" s="6">
        <f t="shared" si="0"/>
        <v>6359.1390000000001</v>
      </c>
      <c r="BI3" s="6">
        <f t="shared" si="0"/>
        <v>2205.1620000000003</v>
      </c>
      <c r="BJ3" s="6">
        <f t="shared" si="0"/>
        <v>7017.4880000000003</v>
      </c>
      <c r="BK3" s="6">
        <f t="shared" si="0"/>
        <v>857.07299999999998</v>
      </c>
      <c r="BL3" s="6">
        <f t="shared" si="0"/>
        <v>2062.8319999999999</v>
      </c>
      <c r="BM3" s="6">
        <f t="shared" si="0"/>
        <v>18501.694</v>
      </c>
      <c r="BN3" s="6">
        <f t="shared" si="0"/>
        <v>1887.56</v>
      </c>
      <c r="BO3" s="6">
        <f t="shared" si="0"/>
        <v>1.3149999999999999</v>
      </c>
      <c r="BP3" s="6">
        <f t="shared" si="0"/>
        <v>535.1</v>
      </c>
      <c r="BQ3" s="6">
        <f t="shared" ref="BQ3:EF3" si="1" xml:space="preserve"> BQ4 * 0.001</f>
        <v>6915.01</v>
      </c>
      <c r="BR3" s="6">
        <f t="shared" si="1"/>
        <v>9338.9850000000006</v>
      </c>
      <c r="BS3" s="6">
        <f t="shared" si="1"/>
        <v>9162.7090000000007</v>
      </c>
      <c r="BT3" s="6">
        <f t="shared" si="1"/>
        <v>194712.38399999999</v>
      </c>
      <c r="BU3" s="6">
        <f t="shared" si="1"/>
        <v>86232.101999999999</v>
      </c>
      <c r="BV3" s="6">
        <f t="shared" si="1"/>
        <v>462.22399999999999</v>
      </c>
      <c r="BW3" s="6">
        <f t="shared" si="1"/>
        <v>621.91499999999996</v>
      </c>
      <c r="BX3" s="6">
        <f t="shared" si="1"/>
        <v>38531.027999999998</v>
      </c>
      <c r="BY3" s="6">
        <f t="shared" si="1"/>
        <v>296.61799999999999</v>
      </c>
      <c r="BZ3" s="6">
        <f t="shared" si="1"/>
        <v>1213.3410000000001</v>
      </c>
      <c r="CA3" s="6">
        <f t="shared" si="1"/>
        <v>1785.519</v>
      </c>
      <c r="CB3" s="6">
        <f t="shared" si="1"/>
        <v>129142.747</v>
      </c>
      <c r="CC3" s="6">
        <f t="shared" si="1"/>
        <v>1925.9840000000002</v>
      </c>
      <c r="CD3" s="6">
        <f t="shared" si="1"/>
        <v>883.471</v>
      </c>
      <c r="CE3" s="6">
        <f t="shared" si="1"/>
        <v>62760.182000000001</v>
      </c>
      <c r="CF3" s="6">
        <f t="shared" si="1"/>
        <v>51076.023000000001</v>
      </c>
      <c r="CG3" s="6">
        <f t="shared" si="1"/>
        <v>11699.002</v>
      </c>
      <c r="CH3" s="6">
        <f t="shared" si="1"/>
        <v>367.75900000000001</v>
      </c>
      <c r="CI3" s="6">
        <f t="shared" si="1"/>
        <v>-765.31200000000001</v>
      </c>
      <c r="CJ3" s="6">
        <f t="shared" si="1"/>
        <v>382.709</v>
      </c>
      <c r="CK3" s="6">
        <f t="shared" si="1"/>
        <v>62760.181000000004</v>
      </c>
      <c r="CL3" s="6">
        <f t="shared" si="1"/>
        <v>2036.9860000000001</v>
      </c>
      <c r="CM3" s="6">
        <f t="shared" si="1"/>
        <v>1667.826</v>
      </c>
      <c r="CN3" s="6">
        <f t="shared" si="1"/>
        <v>35.552</v>
      </c>
      <c r="CO3" s="6">
        <f t="shared" si="1"/>
        <v>333.608</v>
      </c>
      <c r="CP3" s="6">
        <f t="shared" si="1"/>
        <v>388.983</v>
      </c>
      <c r="CQ3" s="6">
        <f t="shared" si="1"/>
        <v>1.377</v>
      </c>
      <c r="CR3" s="6">
        <f t="shared" si="1"/>
        <v>412.86900000000003</v>
      </c>
      <c r="CS3" s="6">
        <f t="shared" si="1"/>
        <v>-25.263000000000002</v>
      </c>
      <c r="CT3" s="6">
        <f t="shared" si="1"/>
        <v>24.914000000000001</v>
      </c>
      <c r="CU3" s="6">
        <f t="shared" si="1"/>
        <v>2.556</v>
      </c>
      <c r="CV3" s="6">
        <f t="shared" si="1"/>
        <v>219.07</v>
      </c>
      <c r="CW3" s="6">
        <f t="shared" si="1"/>
        <v>-196.71200000000002</v>
      </c>
      <c r="CX3" s="6">
        <f t="shared" si="1"/>
        <v>25.321999999999999</v>
      </c>
      <c r="CY3" s="6">
        <f t="shared" si="1"/>
        <v>0</v>
      </c>
      <c r="CZ3" s="6">
        <f t="shared" si="1"/>
        <v>105.617</v>
      </c>
      <c r="DA3" s="6">
        <f t="shared" si="1"/>
        <v>-80.295000000000002</v>
      </c>
      <c r="DB3" s="6">
        <f t="shared" si="1"/>
        <v>0.2</v>
      </c>
      <c r="DC3" s="6">
        <f t="shared" si="1"/>
        <v>0</v>
      </c>
      <c r="DD3" s="6">
        <f t="shared" si="1"/>
        <v>0.35000000000000003</v>
      </c>
      <c r="DE3" s="6">
        <f t="shared" si="1"/>
        <v>-0.15</v>
      </c>
      <c r="DF3" s="6">
        <f t="shared" si="1"/>
        <v>287.28199999999998</v>
      </c>
      <c r="DG3" s="6">
        <f t="shared" si="1"/>
        <v>9.0760000000000005</v>
      </c>
      <c r="DH3" s="6">
        <f t="shared" si="1"/>
        <v>336.66399999999999</v>
      </c>
      <c r="DI3" s="6">
        <f t="shared" si="1"/>
        <v>-58.457999999999998</v>
      </c>
      <c r="DJ3" s="6">
        <f t="shared" si="1"/>
        <v>2763.6869999999999</v>
      </c>
      <c r="DK3" s="6">
        <f t="shared" si="1"/>
        <v>1680.835</v>
      </c>
      <c r="DL3" s="6">
        <f t="shared" si="1"/>
        <v>1110.1220000000001</v>
      </c>
      <c r="DM3" s="6">
        <f t="shared" si="1"/>
        <v>-27.27</v>
      </c>
      <c r="DN3" s="6">
        <f t="shared" si="1"/>
        <v>1732.4780000000001</v>
      </c>
      <c r="DO3" s="6">
        <f t="shared" si="1"/>
        <v>1451.17</v>
      </c>
      <c r="DP3" s="6">
        <f t="shared" si="1"/>
        <v>112.889</v>
      </c>
      <c r="DQ3" s="6">
        <f t="shared" si="1"/>
        <v>168.41900000000001</v>
      </c>
      <c r="DR3" s="6">
        <f t="shared" si="1"/>
        <v>88.856999999999999</v>
      </c>
      <c r="DS3" s="6">
        <f t="shared" si="1"/>
        <v>0</v>
      </c>
      <c r="DT3" s="6">
        <f t="shared" si="1"/>
        <v>58.230000000000004</v>
      </c>
      <c r="DU3" s="6">
        <f t="shared" si="1"/>
        <v>30.626999999999999</v>
      </c>
      <c r="DV3" s="6">
        <f t="shared" si="1"/>
        <v>234.81700000000001</v>
      </c>
      <c r="DW3" s="6">
        <f t="shared" si="1"/>
        <v>0</v>
      </c>
      <c r="DX3" s="6">
        <f t="shared" si="1"/>
        <v>238.80199999999999</v>
      </c>
      <c r="DY3" s="6">
        <f t="shared" si="1"/>
        <v>-3.9849999999999999</v>
      </c>
      <c r="DZ3" s="6">
        <f t="shared" si="1"/>
        <v>297.39499999999998</v>
      </c>
      <c r="EA3" s="6">
        <f t="shared" si="1"/>
        <v>4.2629999999999999</v>
      </c>
      <c r="EB3" s="6">
        <f t="shared" si="1"/>
        <v>147.90899999999999</v>
      </c>
      <c r="EC3" s="6">
        <f t="shared" si="1"/>
        <v>145.22300000000001</v>
      </c>
      <c r="ED3" s="6">
        <f t="shared" si="1"/>
        <v>47.645000000000003</v>
      </c>
      <c r="EE3" s="6">
        <f t="shared" si="1"/>
        <v>0.35299999999999998</v>
      </c>
      <c r="EF3" s="6">
        <f t="shared" si="1"/>
        <v>48.727000000000004</v>
      </c>
      <c r="EG3" s="6">
        <f t="shared" ref="EG3:HB3" si="2" xml:space="preserve"> EG4 * 0.001</f>
        <v>-1.4350000000000001</v>
      </c>
      <c r="EH3" s="6">
        <f t="shared" si="2"/>
        <v>0.13300000000000001</v>
      </c>
      <c r="EI3" s="6">
        <f t="shared" si="2"/>
        <v>0</v>
      </c>
      <c r="EJ3" s="6">
        <f t="shared" si="2"/>
        <v>0</v>
      </c>
      <c r="EK3" s="6">
        <f t="shared" si="2"/>
        <v>0.13300000000000001</v>
      </c>
      <c r="EL3" s="6">
        <f t="shared" si="2"/>
        <v>1133.0730000000001</v>
      </c>
      <c r="EM3" s="6">
        <f t="shared" si="2"/>
        <v>232.58700000000002</v>
      </c>
      <c r="EN3" s="6">
        <f t="shared" si="2"/>
        <v>939.28899999999999</v>
      </c>
      <c r="EO3" s="6">
        <f t="shared" si="2"/>
        <v>-38.802999999999997</v>
      </c>
      <c r="EP3" s="6">
        <f t="shared" si="2"/>
        <v>3534.3980000000001</v>
      </c>
      <c r="EQ3" s="6">
        <f t="shared" si="2"/>
        <v>1688.373</v>
      </c>
      <c r="ER3" s="6">
        <f t="shared" si="2"/>
        <v>1545.846</v>
      </c>
      <c r="ES3" s="6">
        <f t="shared" si="2"/>
        <v>300.17900000000003</v>
      </c>
      <c r="ET3" s="6">
        <f t="shared" si="2"/>
        <v>6298.085</v>
      </c>
      <c r="EU3" s="6">
        <f t="shared" si="2"/>
        <v>3369.2080000000001</v>
      </c>
      <c r="EV3" s="6">
        <f t="shared" si="2"/>
        <v>2655.9679999999998</v>
      </c>
      <c r="EW3" s="6">
        <f t="shared" si="2"/>
        <v>272.90899999999999</v>
      </c>
      <c r="EX3" s="6">
        <f t="shared" si="2"/>
        <v>752.22800000000007</v>
      </c>
      <c r="EY3" s="6">
        <f t="shared" si="2"/>
        <v>277.61400000000003</v>
      </c>
      <c r="EZ3" s="6">
        <f t="shared" si="2"/>
        <v>252.239</v>
      </c>
      <c r="FA3" s="6">
        <f t="shared" si="2"/>
        <v>268.827</v>
      </c>
      <c r="FB3" s="6">
        <f t="shared" si="2"/>
        <v>184990.81200000001</v>
      </c>
      <c r="FC3" s="6">
        <f t="shared" si="2"/>
        <v>2408.6959999999999</v>
      </c>
      <c r="FD3" s="6">
        <f t="shared" si="2"/>
        <v>187399.508</v>
      </c>
      <c r="FE3" s="6">
        <f t="shared" si="2"/>
        <v>9153.5079999999998</v>
      </c>
      <c r="FF3" s="6">
        <f t="shared" si="2"/>
        <v>2147.41</v>
      </c>
      <c r="FG3" s="6">
        <f t="shared" si="2"/>
        <v>-5.5460000000000003</v>
      </c>
      <c r="FH3" s="6">
        <f t="shared" si="2"/>
        <v>-1679.41</v>
      </c>
      <c r="FI3" s="6">
        <f t="shared" si="2"/>
        <v>2672.8470000000002</v>
      </c>
      <c r="FJ3" s="6">
        <f t="shared" si="2"/>
        <v>-169.851</v>
      </c>
      <c r="FK3" s="6">
        <f t="shared" si="2"/>
        <v>148.07400000000001</v>
      </c>
      <c r="FL3" s="6">
        <f t="shared" si="2"/>
        <v>199666.54</v>
      </c>
      <c r="FM3" s="6">
        <f t="shared" si="2"/>
        <v>24359.388999999999</v>
      </c>
      <c r="FN3" s="6">
        <f t="shared" si="2"/>
        <v>2462.194</v>
      </c>
      <c r="FO3" s="6">
        <f t="shared" si="2"/>
        <v>85.344000000000008</v>
      </c>
      <c r="FP3" s="6">
        <f t="shared" si="2"/>
        <v>-43.966999999999999</v>
      </c>
      <c r="FQ3" s="6">
        <f t="shared" si="2"/>
        <v>-466.13</v>
      </c>
      <c r="FR3" s="6">
        <f t="shared" si="2"/>
        <v>23.262</v>
      </c>
      <c r="FS3" s="6">
        <f t="shared" si="2"/>
        <v>-32.24</v>
      </c>
      <c r="FT3" s="6">
        <f t="shared" si="2"/>
        <v>26387.851999999999</v>
      </c>
      <c r="FU3" s="6">
        <f t="shared" si="2"/>
        <v>173278.68799999999</v>
      </c>
      <c r="FV3" s="6">
        <f t="shared" si="2"/>
        <v>163040.11900000001</v>
      </c>
      <c r="FW3" s="6">
        <f t="shared" si="2"/>
        <v>6819.5119999999997</v>
      </c>
      <c r="FX3" s="6">
        <f t="shared" si="2"/>
        <v>386.387</v>
      </c>
      <c r="FY3" s="6">
        <f t="shared" si="2"/>
        <v>-222.512</v>
      </c>
      <c r="FZ3" s="6">
        <f t="shared" si="2"/>
        <v>442.22899999999998</v>
      </c>
      <c r="GA3" s="6">
        <f t="shared" si="2"/>
        <v>7425.616</v>
      </c>
      <c r="GB3" s="6">
        <f t="shared" si="2"/>
        <v>956.00200000000007</v>
      </c>
      <c r="GC3" s="6">
        <f t="shared" si="2"/>
        <v>551.32799999999997</v>
      </c>
      <c r="GD3" s="6">
        <f t="shared" si="2"/>
        <v>404.67400000000004</v>
      </c>
      <c r="GE3" s="6">
        <f t="shared" si="2"/>
        <v>198.79</v>
      </c>
      <c r="GF3" s="6">
        <f t="shared" si="2"/>
        <v>123.03700000000001</v>
      </c>
      <c r="GG3" s="6">
        <f t="shared" si="2"/>
        <v>75.753</v>
      </c>
      <c r="GH3" s="6">
        <f t="shared" si="2"/>
        <v>195.24299999999999</v>
      </c>
      <c r="GI3" s="6">
        <f t="shared" si="2"/>
        <v>66.844000000000008</v>
      </c>
      <c r="GJ3" s="6">
        <f t="shared" si="2"/>
        <v>128.399</v>
      </c>
      <c r="GK3" s="6">
        <f t="shared" si="2"/>
        <v>534.06399999999996</v>
      </c>
      <c r="GL3" s="6">
        <f t="shared" si="2"/>
        <v>378.154</v>
      </c>
      <c r="GM3" s="6">
        <f t="shared" si="2"/>
        <v>155.91</v>
      </c>
      <c r="GN3" s="6">
        <f t="shared" si="2"/>
        <v>806.34800000000007</v>
      </c>
      <c r="GO3" s="6">
        <f t="shared" si="2"/>
        <v>433.327</v>
      </c>
      <c r="GP3" s="6">
        <f t="shared" si="2"/>
        <v>373.02100000000002</v>
      </c>
      <c r="GQ3" s="6">
        <f t="shared" si="2"/>
        <v>180.643</v>
      </c>
      <c r="GR3" s="6">
        <f t="shared" si="2"/>
        <v>158.48599999999999</v>
      </c>
      <c r="GS3" s="6">
        <f t="shared" si="2"/>
        <v>22.157</v>
      </c>
      <c r="GT3" s="6">
        <f t="shared" si="2"/>
        <v>2871.09</v>
      </c>
      <c r="GU3" s="6">
        <f t="shared" si="2"/>
        <v>1711.1759999999999</v>
      </c>
      <c r="GV3" s="6">
        <f t="shared" si="2"/>
        <v>1159.914</v>
      </c>
      <c r="GW3" s="6">
        <f t="shared" si="2"/>
        <v>9.0980000000000008</v>
      </c>
      <c r="GX3" s="6">
        <f t="shared" si="2"/>
        <v>33.042000000000002</v>
      </c>
      <c r="GY3" s="6">
        <f t="shared" si="2"/>
        <v>1.546</v>
      </c>
      <c r="GZ3" s="6">
        <f t="shared" si="2"/>
        <v>111.291</v>
      </c>
      <c r="HA3" s="6">
        <f t="shared" si="2"/>
        <v>530.58900000000006</v>
      </c>
      <c r="HB3" s="6">
        <f t="shared" si="2"/>
        <v>58.557000000000002</v>
      </c>
      <c r="HC3" s="6">
        <f t="shared" ref="HC3:IT3" si="3" xml:space="preserve"> HC4 * 0.001</f>
        <v>698.95799999999997</v>
      </c>
      <c r="HD3" s="6">
        <f t="shared" si="3"/>
        <v>619.75</v>
      </c>
      <c r="HE3" s="6">
        <f t="shared" si="3"/>
        <v>2062.8310000000001</v>
      </c>
      <c r="HF3" s="6">
        <f t="shared" si="3"/>
        <v>828.08500000000004</v>
      </c>
      <c r="HG3" s="6">
        <f t="shared" si="3"/>
        <v>638.678</v>
      </c>
      <c r="HH3" s="6">
        <f t="shared" si="3"/>
        <v>28.298000000000002</v>
      </c>
      <c r="HI3" s="6">
        <f t="shared" si="3"/>
        <v>369.041</v>
      </c>
      <c r="HJ3" s="6">
        <f t="shared" si="3"/>
        <v>3203.848</v>
      </c>
      <c r="HK3" s="6">
        <f t="shared" si="3"/>
        <v>28.422000000000001</v>
      </c>
      <c r="HL3" s="6">
        <f t="shared" si="3"/>
        <v>31.54</v>
      </c>
      <c r="HM3" s="6">
        <f t="shared" si="3"/>
        <v>19.525000000000002</v>
      </c>
      <c r="HN3" s="6">
        <f t="shared" si="3"/>
        <v>1767.5720000000001</v>
      </c>
      <c r="HO3" s="6">
        <f t="shared" si="3"/>
        <v>6915.009</v>
      </c>
      <c r="HP3" s="6">
        <f t="shared" si="3"/>
        <v>717.33299999999997</v>
      </c>
      <c r="HQ3" s="6">
        <f t="shared" si="3"/>
        <v>1068.181</v>
      </c>
      <c r="HR3" s="6">
        <f t="shared" si="3"/>
        <v>1785.5140000000001</v>
      </c>
      <c r="HS3" s="6">
        <f t="shared" si="3"/>
        <v>444.87799999999999</v>
      </c>
      <c r="HT3" s="6">
        <f t="shared" si="3"/>
        <v>438.6</v>
      </c>
      <c r="HU3" s="6">
        <f t="shared" si="3"/>
        <v>883.47800000000007</v>
      </c>
      <c r="HV3" s="6">
        <f t="shared" si="3"/>
        <v>3192.4690000000001</v>
      </c>
      <c r="HW3" s="6">
        <f t="shared" si="3"/>
        <v>59.251000000000005</v>
      </c>
      <c r="HX3" s="6">
        <f t="shared" si="3"/>
        <v>250.13400000000001</v>
      </c>
      <c r="HY3" s="6">
        <f t="shared" si="3"/>
        <v>66.875</v>
      </c>
      <c r="HZ3" s="6">
        <f t="shared" si="3"/>
        <v>1.4870000000000001</v>
      </c>
      <c r="IA3" s="6">
        <f t="shared" si="3"/>
        <v>103.4</v>
      </c>
      <c r="IB3" s="6">
        <f t="shared" si="3"/>
        <v>-394.01</v>
      </c>
      <c r="IC3" s="6">
        <f t="shared" si="3"/>
        <v>3279.6060000000002</v>
      </c>
      <c r="ID3" s="6">
        <f t="shared" si="3"/>
        <v>202.75300000000001</v>
      </c>
      <c r="IE3" s="6">
        <f t="shared" si="3"/>
        <v>541.33799999999997</v>
      </c>
      <c r="IF3" s="6">
        <f t="shared" si="3"/>
        <v>1163.441</v>
      </c>
      <c r="IG3" s="6">
        <f t="shared" si="3"/>
        <v>1907.5320000000002</v>
      </c>
      <c r="IH3" s="6">
        <f t="shared" si="3"/>
        <v>2176.0239999999999</v>
      </c>
      <c r="II3" s="6">
        <f t="shared" si="3"/>
        <v>2819.931</v>
      </c>
      <c r="IJ3" s="6">
        <f t="shared" si="3"/>
        <v>160.61600000000001</v>
      </c>
      <c r="IK3" s="6">
        <f t="shared" si="3"/>
        <v>48.948</v>
      </c>
      <c r="IL3" s="6">
        <f t="shared" si="3"/>
        <v>-15.662000000000001</v>
      </c>
      <c r="IM3" s="6">
        <f t="shared" si="3"/>
        <v>29.175000000000001</v>
      </c>
      <c r="IN3" s="6">
        <f t="shared" si="3"/>
        <v>2769.7919999999999</v>
      </c>
      <c r="IO3" s="6">
        <f t="shared" si="3"/>
        <v>2824.14</v>
      </c>
      <c r="IP3" s="6">
        <f t="shared" si="3"/>
        <v>0.97899999999999998</v>
      </c>
      <c r="IQ3" s="6">
        <f t="shared" si="3"/>
        <v>-1.341</v>
      </c>
      <c r="IR3" s="6">
        <f t="shared" si="3"/>
        <v>1.645</v>
      </c>
      <c r="IS3" s="6">
        <f t="shared" si="3"/>
        <v>55.664000000000001</v>
      </c>
      <c r="IT3" s="6">
        <f t="shared" si="3"/>
        <v>90.388999999999996</v>
      </c>
    </row>
    <row r="4" spans="1:254" x14ac:dyDescent="0.25">
      <c r="B4" s="5" t="s">
        <v>747</v>
      </c>
      <c r="E4" s="6">
        <f xml:space="preserve"> SUM( Data_Consolidated_2022[Turnover] )</f>
        <v>22829976</v>
      </c>
      <c r="F4" s="6">
        <f xml:space="preserve"> SUM( Data_Consolidated_2022[Operating expenditure] )</f>
        <v>-15013023</v>
      </c>
      <c r="G4" s="6">
        <f xml:space="preserve"> SUM( Data_Consolidated_2022[Cost of sales] )</f>
        <v>-3369210</v>
      </c>
      <c r="H4" s="6">
        <f xml:space="preserve"> SUM( Data_Consolidated_2022[Operating surplus/(deficit)] )</f>
        <v>4447743</v>
      </c>
      <c r="I4" s="6">
        <f xml:space="preserve"> SUM( Data_Consolidated_2022[Gain/(loss) on disposal of fixed assets] )</f>
        <v>1159914</v>
      </c>
      <c r="J4" s="6">
        <f xml:space="preserve"> SUM( Data_Consolidated_2022[Operating surplus/(deficit) including fixed asset disposals] )</f>
        <v>5607657</v>
      </c>
      <c r="K4" s="6">
        <f xml:space="preserve"> SUM( Data_Consolidated_2022[Gain on business combination] )</f>
        <v>1167738</v>
      </c>
      <c r="L4" s="6">
        <f xml:space="preserve"> SUM( Data_Consolidated_2022[Other items] )</f>
        <v>-9439</v>
      </c>
      <c r="M4" s="6">
        <f xml:space="preserve"> SUM( Data_Consolidated_2022[Share of operating surplus/(deficit) in joint ventures or associates] )</f>
        <v>93746</v>
      </c>
      <c r="N4" s="6">
        <f xml:space="preserve"> SUM( Data_Consolidated_2022[Interest receivable] )</f>
        <v>97594</v>
      </c>
      <c r="O4" s="6">
        <f xml:space="preserve"> SUM( Data_Consolidated_2022[Interest payable and financing costs] )</f>
        <v>-3279606</v>
      </c>
      <c r="P4" s="6">
        <f xml:space="preserve"> SUM( Data_Consolidated_2022[Movement in fair value: Investment properties] )</f>
        <v>168473</v>
      </c>
      <c r="Q4" s="6">
        <f xml:space="preserve"> SUM( Data_Consolidated_2022[Movement in fair value: Financial instruments] )</f>
        <v>180902</v>
      </c>
      <c r="R4" s="6">
        <f xml:space="preserve"> SUM( Data_Consolidated_2022[Movement in valuation of housing properties] )</f>
        <v>-13809</v>
      </c>
      <c r="S4" s="6">
        <f xml:space="preserve"> SUM( Data_Consolidated_2022[Reversal of previous decrease in valuation of housing properties] )</f>
        <v>27191</v>
      </c>
      <c r="T4" s="6">
        <f xml:space="preserve"> SUM( Data_Consolidated_2022[Surplus/(deficit) before tax] )</f>
        <v>4040447</v>
      </c>
      <c r="U4" s="6">
        <f xml:space="preserve"> SUM( Data_Consolidated_2022[Taxation] )</f>
        <v>-60390</v>
      </c>
      <c r="V4" s="6">
        <f xml:space="preserve"> SUM( Data_Consolidated_2022[Surplus/(deficit) for the period] )</f>
        <v>3980057</v>
      </c>
      <c r="W4" s="6">
        <f xml:space="preserve"> SUM( Data_Consolidated_2022[Unrealised surplus/(deficit) on revaluation of housing properties] )</f>
        <v>92038</v>
      </c>
      <c r="X4" s="6">
        <f xml:space="preserve"> SUM( Data_Consolidated_2022[Actuarial gain/(Loss) pension schemes] )</f>
        <v>1488736</v>
      </c>
      <c r="Y4" s="6">
        <f xml:space="preserve"> SUM( Data_Consolidated_2022[Change in fair value of hedged instruments] )</f>
        <v>451365</v>
      </c>
      <c r="Z4" s="6">
        <f xml:space="preserve"> SUM( Data_Consolidated_2022[Other remeasurements] )</f>
        <v>-38927</v>
      </c>
      <c r="AA4" s="6">
        <f xml:space="preserve"> SUM( Data_Consolidated_2022[Total comprehensive income] )</f>
        <v>5973269</v>
      </c>
      <c r="AB4" s="6">
        <f xml:space="preserve"> SUM( Data_Consolidated_2022[Rents] )</f>
        <v>14245751</v>
      </c>
      <c r="AC4" s="6">
        <f xml:space="preserve"> SUM( Data_Consolidated_2022[Service charge income] )</f>
        <v>1521529</v>
      </c>
      <c r="AD4" s="6">
        <f xml:space="preserve"> SUM( Data_Consolidated_2022[Net rental income] )</f>
        <v>15767280</v>
      </c>
      <c r="AE4" s="6">
        <f xml:space="preserve"> SUM( Data_Consolidated_2022[Amortised govt grants] )</f>
        <v>469542</v>
      </c>
      <c r="AF4" s="6">
        <f xml:space="preserve"> SUM( Data_Consolidated_2022[Govt grants taken to income] )</f>
        <v>34338</v>
      </c>
      <c r="AG4" s="6">
        <f xml:space="preserve"> SUM( Data_Consolidated_2022[Other grants] )</f>
        <v>74235</v>
      </c>
      <c r="AH4" s="6">
        <f xml:space="preserve"> SUM( Data_Consolidated_2022[Other SHL income] )</f>
        <v>186499</v>
      </c>
      <c r="AI4" s="6">
        <f xml:space="preserve"> SUM( Data_Consolidated_2022[Turnover from SHL] )</f>
        <v>16531894</v>
      </c>
      <c r="AJ4" s="6">
        <f xml:space="preserve"> SUM( Data_Consolidated_2022[Management] )</f>
        <v>3125296</v>
      </c>
      <c r="AK4" s="6">
        <f xml:space="preserve"> SUM( Data_Consolidated_2022[Service charge costs] )</f>
        <v>1972360</v>
      </c>
      <c r="AL4" s="6">
        <f xml:space="preserve"> SUM( Data_Consolidated_2022[Routine maintenance] )</f>
        <v>2559425</v>
      </c>
      <c r="AM4" s="6">
        <f xml:space="preserve"> SUM( Data_Consolidated_2022[Planned maintenance] )</f>
        <v>1097821</v>
      </c>
      <c r="AN4" s="6">
        <f xml:space="preserve"> SUM( Data_Consolidated_2022[Major repairs expenditure] )</f>
        <v>640234</v>
      </c>
      <c r="AO4" s="6">
        <f xml:space="preserve"> SUM( Data_Consolidated_2022[Bad debts] )</f>
        <v>85208</v>
      </c>
      <c r="AP4" s="6">
        <f xml:space="preserve"> SUM( Data_Consolidated_2022[Lease costs] )</f>
        <v>151416</v>
      </c>
      <c r="AQ4" s="6">
        <f xml:space="preserve"> SUM( Data_Consolidated_2022[Depreciation of housing properties] )</f>
        <v>2504107</v>
      </c>
      <c r="AR4" s="6">
        <f xml:space="preserve"> SUM( Data_Consolidated_2022[Impairment of housing properties] )</f>
        <v>29326</v>
      </c>
      <c r="AS4" s="6">
        <f xml:space="preserve"> SUM( Data_Consolidated_2022[Other costs] )</f>
        <v>191865</v>
      </c>
      <c r="AT4" s="6">
        <f xml:space="preserve"> SUM( Data_Consolidated_2022[Expenditure on SHL] )</f>
        <v>12357058</v>
      </c>
      <c r="AU4" s="6">
        <f xml:space="preserve"> SUM( Data_Consolidated_2022[Operating surplus/(deficit) on SHL] )</f>
        <v>4174836</v>
      </c>
      <c r="AV4" s="6">
        <f xml:space="preserve"> SUM( Data_Consolidated_2022[Void losses] )</f>
        <v>281971</v>
      </c>
      <c r="AW4" s="6">
        <f xml:space="preserve"> SUM( Data_Consolidated_2022[Housing properties at cost] )</f>
        <v>171390928</v>
      </c>
      <c r="AX4" s="6">
        <f xml:space="preserve"> SUM( Data_Consolidated_2022[Housing properties at valuation] )</f>
        <v>1887754</v>
      </c>
      <c r="AY4" s="6">
        <f xml:space="preserve"> SUM( Data_Consolidated_2022[Other tangible fixed assets] )</f>
        <v>1989941</v>
      </c>
      <c r="AZ4" s="6">
        <f xml:space="preserve"> SUM( Data_Consolidated_2022[Intangible fixed assets and goodwill] )</f>
        <v>406133</v>
      </c>
      <c r="BA4" s="6">
        <f xml:space="preserve"> SUM( Data_Consolidated_2022[HomeBuy loans receivable] )</f>
        <v>589436</v>
      </c>
      <c r="BB4" s="6">
        <f xml:space="preserve"> SUM( Data_Consolidated_2022[Investment properties] )</f>
        <v>7425614</v>
      </c>
      <c r="BC4" s="6">
        <f xml:space="preserve"> SUM( Data_Consolidated_2022[Investment in joint ventures] )</f>
        <v>1206122</v>
      </c>
      <c r="BD4" s="6">
        <f xml:space="preserve"> SUM( Data_Consolidated_2022[Investment in associates] )</f>
        <v>59673</v>
      </c>
      <c r="BE4" s="6">
        <f xml:space="preserve"> SUM( Data_Consolidated_2022[Investment in subsidiaries] )</f>
        <v>16011</v>
      </c>
      <c r="BF4" s="6">
        <f xml:space="preserve"> SUM( Data_Consolidated_2022[Other investments] )</f>
        <v>578063</v>
      </c>
      <c r="BG4" s="6">
        <f xml:space="preserve"> SUM( Data_Consolidated_2022[Total fixed assets] )</f>
        <v>185549675</v>
      </c>
      <c r="BH4" s="6">
        <f xml:space="preserve"> SUM( Data_Consolidated_2022[Properties held for sale] )</f>
        <v>6359139</v>
      </c>
      <c r="BI4" s="6">
        <f xml:space="preserve"> SUM( Data_Consolidated_2022[Trade and other debtors] )</f>
        <v>2205162</v>
      </c>
      <c r="BJ4" s="6">
        <f xml:space="preserve"> SUM( Data_Consolidated_2022[Cash and cash equivalent] )</f>
        <v>7017488</v>
      </c>
      <c r="BK4" s="6">
        <f xml:space="preserve"> SUM( Data_Consolidated_2022[Short-term investments] )</f>
        <v>857073</v>
      </c>
      <c r="BL4" s="6">
        <f xml:space="preserve"> SUM( Data_Consolidated_2022[Other current assets] )</f>
        <v>2062832</v>
      </c>
      <c r="BM4" s="6">
        <f xml:space="preserve"> SUM( Data_Consolidated_2022[Total current assets] )</f>
        <v>18501694</v>
      </c>
      <c r="BN4" s="6">
        <f xml:space="preserve"> SUM( Data_Consolidated_2022[Short-term debt] )</f>
        <v>1887560</v>
      </c>
      <c r="BO4" s="6">
        <f xml:space="preserve"> SUM( Data_Consolidated_2022[Bank overdrafts] )</f>
        <v>1315</v>
      </c>
      <c r="BP4" s="6">
        <f xml:space="preserve"> SUM( Data_Consolidated_2022[Deferred capital grant (short term)] )</f>
        <v>535100</v>
      </c>
      <c r="BQ4" s="6">
        <f xml:space="preserve"> SUM( Data_Consolidated_2022[Other creditors due within 1 year] )</f>
        <v>6915010</v>
      </c>
      <c r="BR4" s="6">
        <f xml:space="preserve"> SUM( Data_Consolidated_2022[Total creditors due within 1 year] )</f>
        <v>9338985</v>
      </c>
      <c r="BS4" s="6">
        <f xml:space="preserve"> SUM( Data_Consolidated_2022[Net current assets/liabilities] )</f>
        <v>9162709</v>
      </c>
      <c r="BT4" s="6">
        <f xml:space="preserve"> SUM( Data_Consolidated_2022[Total assets less current liabilities] )</f>
        <v>194712384</v>
      </c>
      <c r="BU4" s="6">
        <f xml:space="preserve"> SUM( Data_Consolidated_2022[Long-term debt] )</f>
        <v>86232102</v>
      </c>
      <c r="BV4" s="6">
        <f xml:space="preserve"> SUM( Data_Consolidated_2022[Amounts owed to group undertakings] )</f>
        <v>462224</v>
      </c>
      <c r="BW4" s="6">
        <f xml:space="preserve"> SUM( Data_Consolidated_2022[Finance lease obligations] )</f>
        <v>621915</v>
      </c>
      <c r="BX4" s="6">
        <f xml:space="preserve"> SUM( Data_Consolidated_2022[Deferred capital grant (long term)] )</f>
        <v>38531028</v>
      </c>
      <c r="BY4" s="6">
        <f xml:space="preserve"> SUM( Data_Consolidated_2022[HomeBuy grant deferred income] )</f>
        <v>296618</v>
      </c>
      <c r="BZ4" s="6">
        <f xml:space="preserve"> SUM( Data_Consolidated_2022[Fair value of derivative financial instruments: SOFP] )</f>
        <v>1213341</v>
      </c>
      <c r="CA4" s="6">
        <f xml:space="preserve"> SUM( Data_Consolidated_2022[Other long-term creditors] )</f>
        <v>1785519</v>
      </c>
      <c r="CB4" s="6">
        <f xml:space="preserve"> SUM( Data_Consolidated_2022[Total creditors due after 1 year] )</f>
        <v>129142747</v>
      </c>
      <c r="CC4" s="6">
        <f xml:space="preserve"> SUM( Data_Consolidated_2022[Pension provision] )</f>
        <v>1925984</v>
      </c>
      <c r="CD4" s="6">
        <f xml:space="preserve"> SUM( Data_Consolidated_2022[Other provisions] )</f>
        <v>883471</v>
      </c>
      <c r="CE4" s="6">
        <f xml:space="preserve"> SUM( Data_Consolidated_2022[Total net assets] )</f>
        <v>62760182</v>
      </c>
      <c r="CF4" s="6">
        <f xml:space="preserve"> SUM( Data_Consolidated_2022[Income and expenditure reserve] )</f>
        <v>51076023</v>
      </c>
      <c r="CG4" s="6">
        <f xml:space="preserve"> SUM( Data_Consolidated_2022[Revaluation reserve] )</f>
        <v>11699002</v>
      </c>
      <c r="CH4" s="6">
        <f xml:space="preserve"> SUM( Data_Consolidated_2022[Restricted reserve] )</f>
        <v>367759</v>
      </c>
      <c r="CI4" s="6">
        <f xml:space="preserve"> SUM( Data_Consolidated_2022[Cashflow hedge reserve] )</f>
        <v>-765312</v>
      </c>
      <c r="CJ4" s="6">
        <f xml:space="preserve"> SUM( Data_Consolidated_2022[Other reserves] )</f>
        <v>382709</v>
      </c>
      <c r="CK4" s="6">
        <f xml:space="preserve"> SUM( Data_Consolidated_2022[Total reserves] )</f>
        <v>62760181</v>
      </c>
      <c r="CL4" s="6">
        <f xml:space="preserve"> SUM( Data_Consolidated_2022[Other social housing activities: 1st tranche LCHO sales - Turnover] )</f>
        <v>2036986</v>
      </c>
      <c r="CM4" s="6">
        <f xml:space="preserve"> SUM( Data_Consolidated_2022[Other SH activities: 1st tranche LCHO sales - Cost of sales] )</f>
        <v>1667826</v>
      </c>
      <c r="CN4" s="6">
        <f xml:space="preserve"> SUM( Data_Consolidated_2022[Other SH activities: 1st tranche LCHO sales - Operating expenditure] )</f>
        <v>35552</v>
      </c>
      <c r="CO4" s="6">
        <f xml:space="preserve"> SUM( Data_Consolidated_2022[Other SH activities: 1st tranche LCHO Sales - Operating surplus/(deficit)] )</f>
        <v>333608</v>
      </c>
      <c r="CP4" s="6">
        <f xml:space="preserve"> SUM( Data_Consolidated_2022[Other SH activities: Charges for support services - Turnover] )</f>
        <v>388983</v>
      </c>
      <c r="CQ4" s="6">
        <f xml:space="preserve"> SUM( Data_Consolidated_2022[Other SH activities: Charges for support services - Cost of sales] )</f>
        <v>1377</v>
      </c>
      <c r="CR4" s="6">
        <f xml:space="preserve"> SUM( Data_Consolidated_2022[Other SH activities: Charges for support services - Operating expenditure] )</f>
        <v>412869</v>
      </c>
      <c r="CS4" s="6">
        <f xml:space="preserve"> SUM( Data_Consolidated_2022[Other SH activities: Charges for support services - Operating surplus/(deficit)] )</f>
        <v>-25263</v>
      </c>
      <c r="CT4" s="6">
        <f xml:space="preserve"> SUM( Data_Consolidated_2022[Other SH activities: Development services - Turnover] )</f>
        <v>24914</v>
      </c>
      <c r="CU4" s="6">
        <f xml:space="preserve"> SUM( Data_Consolidated_2022[Other SH activities: Development services - Cost of sales] )</f>
        <v>2556</v>
      </c>
      <c r="CV4" s="6">
        <f xml:space="preserve"> SUM( Data_Consolidated_2022[Other SH activities: Development services - Operating expenditure] )</f>
        <v>219070</v>
      </c>
      <c r="CW4" s="6">
        <f xml:space="preserve"> SUM( Data_Consolidated_2022[Other SH activities: Development services - Operating surplus/(deficit)] )</f>
        <v>-196712</v>
      </c>
      <c r="CX4" s="6">
        <f xml:space="preserve"> SUM( Data_Consolidated_2022[Other SH activities: Neighbourhood services - Turnover] )</f>
        <v>25322</v>
      </c>
      <c r="CY4" s="6">
        <f xml:space="preserve"> SUM( Data_Consolidated_2022[Other SH activities: Neighbourhood services - Cost of sales] )</f>
        <v>0</v>
      </c>
      <c r="CZ4" s="6">
        <f xml:space="preserve"> SUM( Data_Consolidated_2022[Other SH activities: Neighbourhood services - Operating expenditure] )</f>
        <v>105617</v>
      </c>
      <c r="DA4" s="6">
        <f xml:space="preserve"> SUM( Data_Consolidated_2022[Other SH activities: Neighbourhood services - Operating surplus/(deficit)] )</f>
        <v>-80295</v>
      </c>
      <c r="DB4" s="6">
        <f xml:space="preserve"> SUM( Data_Consolidated_2022[Other SH activities: Gift aid - Turnover] )</f>
        <v>200</v>
      </c>
      <c r="DC4" s="6">
        <f xml:space="preserve"> SUM( Data_Consolidated_2022[Other SH activities: Gift aid - Cost of sales] )</f>
        <v>0</v>
      </c>
      <c r="DD4" s="6">
        <f xml:space="preserve"> SUM( Data_Consolidated_2022[Other SH activities: Gift aid - Operating expenditure] )</f>
        <v>350</v>
      </c>
      <c r="DE4" s="6">
        <f xml:space="preserve"> SUM( Data_Consolidated_2022[Other SH activities: Gift aid - Operating surplus/(deficit)] )</f>
        <v>-150</v>
      </c>
      <c r="DF4" s="6">
        <f xml:space="preserve"> SUM( Data_Consolidated_2022[Other SH activities: Other - Turnover] )</f>
        <v>287282</v>
      </c>
      <c r="DG4" s="6">
        <f xml:space="preserve"> SUM( Data_Consolidated_2022[Other SH activities: Other - Cost of sales] )</f>
        <v>9076</v>
      </c>
      <c r="DH4" s="6">
        <f xml:space="preserve"> SUM( Data_Consolidated_2022[Other SH activities: Other - Operating sosts] )</f>
        <v>336664</v>
      </c>
      <c r="DI4" s="6">
        <f xml:space="preserve"> SUM( Data_Consolidated_2022[Other SH activities: Other - Operating surplus/(deficit)] )</f>
        <v>-58458</v>
      </c>
      <c r="DJ4" s="6">
        <f xml:space="preserve"> SUM( Data_Consolidated_2022[Total other SH activities: Turnover] )</f>
        <v>2763687</v>
      </c>
      <c r="DK4" s="6">
        <f xml:space="preserve"> SUM( Data_Consolidated_2022[Total other SH activities: Cost of sales] )</f>
        <v>1680835</v>
      </c>
      <c r="DL4" s="6">
        <f xml:space="preserve"> SUM( Data_Consolidated_2022[Total other SH activities: Operating expenditure] )</f>
        <v>1110122</v>
      </c>
      <c r="DM4" s="6">
        <f xml:space="preserve"> SUM( Data_Consolidated_2022[Total other SH activities: Operating surplus/(deficit)] )</f>
        <v>-27270</v>
      </c>
      <c r="DN4" s="6">
        <f xml:space="preserve"> SUM( Data_Consolidated_2022[Non-social housing: Properties built for sale - Turnover] )</f>
        <v>1732478</v>
      </c>
      <c r="DO4" s="6">
        <f xml:space="preserve"> SUM( Data_Consolidated_2022[Non-SH: Properties built for sale - Cost of sales] )</f>
        <v>1451170</v>
      </c>
      <c r="DP4" s="6">
        <f xml:space="preserve"> SUM( Data_Consolidated_2022[Non-SH: Properties built for sale - Operating expenditure] )</f>
        <v>112889</v>
      </c>
      <c r="DQ4" s="6">
        <f xml:space="preserve"> SUM( Data_Consolidated_2022[Non-SH: Properties built for sale - Operating surplus/(deficit)] )</f>
        <v>168419</v>
      </c>
      <c r="DR4" s="6">
        <f xml:space="preserve"> SUM( Data_Consolidated_2022[Non-SH: Student accomodation - Turnover] )</f>
        <v>88857</v>
      </c>
      <c r="DS4" s="6">
        <f xml:space="preserve"> SUM( Data_Consolidated_2022[Non-SH: Student accomodation - Cost of sales] )</f>
        <v>0</v>
      </c>
      <c r="DT4" s="6">
        <f xml:space="preserve"> SUM( Data_Consolidated_2022[Non-SH: Student accomodation - Operating expenditure] )</f>
        <v>58230</v>
      </c>
      <c r="DU4" s="6">
        <f xml:space="preserve"> SUM( Data_Consolidated_2022[Non-SH: Student accomodation - Operating surplus/(deficit)] )</f>
        <v>30627</v>
      </c>
      <c r="DV4" s="6">
        <f xml:space="preserve"> SUM( Data_Consolidated_2022[Non-SH: Nursing homes - Turnover] )</f>
        <v>234817</v>
      </c>
      <c r="DW4" s="6">
        <f xml:space="preserve"> SUM( Data_Consolidated_2022[Non-SH: Nursing homes - Cost of sales] )</f>
        <v>0</v>
      </c>
      <c r="DX4" s="6">
        <f xml:space="preserve"> SUM( Data_Consolidated_2022[Non-SH: Nursing homes - Operating expenditure] )</f>
        <v>238802</v>
      </c>
      <c r="DY4" s="6">
        <f xml:space="preserve"> SUM( Data_Consolidated_2022[Non-SH: Nursing homes - Operating surplus/(deficit)] )</f>
        <v>-3985</v>
      </c>
      <c r="DZ4" s="6">
        <f xml:space="preserve"> SUM( Data_Consolidated_2022[Non-SH: Market rent - Turnover] )</f>
        <v>297395</v>
      </c>
      <c r="EA4" s="6">
        <f xml:space="preserve"> SUM( Data_Consolidated_2022[Non-SH: Market rent - Cost of sales] )</f>
        <v>4263</v>
      </c>
      <c r="EB4" s="6">
        <f xml:space="preserve"> SUM( Data_Consolidated_2022[Non-SH: Market rent - Operating expenditure] )</f>
        <v>147909</v>
      </c>
      <c r="EC4" s="6">
        <f xml:space="preserve"> SUM( Data_Consolidated_2022[Non-SH: Market rent - Operating surplus/(deficit)] )</f>
        <v>145223</v>
      </c>
      <c r="ED4" s="6">
        <f xml:space="preserve"> SUM( Data_Consolidated_2022[Non-SH: Support services - Turnover] )</f>
        <v>47645</v>
      </c>
      <c r="EE4" s="6">
        <f xml:space="preserve"> SUM( Data_Consolidated_2022[Non-SH: Support services - Cost of sales] )</f>
        <v>353</v>
      </c>
      <c r="EF4" s="6">
        <f xml:space="preserve"> SUM( Data_Consolidated_2022[Non-SH: Support services - Operating expenditure] )</f>
        <v>48727</v>
      </c>
      <c r="EG4" s="6">
        <f xml:space="preserve"> SUM( Data_Consolidated_2022[Non-SH: Support services - Operating surplus/(deficit)] )</f>
        <v>-1435</v>
      </c>
      <c r="EH4" s="6">
        <f xml:space="preserve"> SUM( Data_Consolidated_2022[Non-SH: Gift aid - Turnover] )</f>
        <v>133</v>
      </c>
      <c r="EI4" s="6">
        <f xml:space="preserve"> SUM( Data_Consolidated_2022[Non-SH: Gift aid - Cost of sales] )</f>
        <v>0</v>
      </c>
      <c r="EJ4" s="6">
        <f xml:space="preserve"> SUM( Data_Consolidated_2022[Non-SH: Gift aid - Operating expenditure] )</f>
        <v>0</v>
      </c>
      <c r="EK4" s="6">
        <f xml:space="preserve"> SUM( Data_Consolidated_2022[Non-SH: Gift aid - Operating surplus/(deficit)] )</f>
        <v>133</v>
      </c>
      <c r="EL4" s="6">
        <f xml:space="preserve"> SUM( Data_Consolidated_2022[Non-SH: Other - Turnover] )</f>
        <v>1133073</v>
      </c>
      <c r="EM4" s="6">
        <f xml:space="preserve"> SUM( Data_Consolidated_2022[Non-social housing: Other - Cost of sales] )</f>
        <v>232587</v>
      </c>
      <c r="EN4" s="6">
        <f xml:space="preserve"> SUM( Data_Consolidated_2022[Non-SH: Other - Operating expenditure] )</f>
        <v>939289</v>
      </c>
      <c r="EO4" s="6">
        <f xml:space="preserve"> SUM( Data_Consolidated_2022[Non-SH: Other - Operating surplus/(deficit)] )</f>
        <v>-38803</v>
      </c>
      <c r="EP4" s="6">
        <f xml:space="preserve"> SUM( Data_Consolidated_2022[Total non-SH activity: Turnover] )</f>
        <v>3534398</v>
      </c>
      <c r="EQ4" s="6">
        <f xml:space="preserve"> SUM( Data_Consolidated_2022[Total non-SH activity: Cost of sales] )</f>
        <v>1688373</v>
      </c>
      <c r="ER4" s="6">
        <f xml:space="preserve"> SUM( Data_Consolidated_2022[Total non-SH activity: Operating expenditure] )</f>
        <v>1545846</v>
      </c>
      <c r="ES4" s="6">
        <f xml:space="preserve"> SUM( Data_Consolidated_2022[Total non-SH activity: Operating surplus/(deficit)] )</f>
        <v>300179</v>
      </c>
      <c r="ET4" s="6">
        <f xml:space="preserve"> SUM( Data_Consolidated_2022[Total activity other than SHL: Turnover] )</f>
        <v>6298085</v>
      </c>
      <c r="EU4" s="6">
        <f xml:space="preserve"> SUM( Data_Consolidated_2022[Total activity other than SHL: Cost of sales] )</f>
        <v>3369208</v>
      </c>
      <c r="EV4" s="6">
        <f xml:space="preserve"> SUM( Data_Consolidated_2022[Total activity other than SHL: Operating expenditure] )</f>
        <v>2655968</v>
      </c>
      <c r="EW4" s="6">
        <f xml:space="preserve"> SUM( Data_Consolidated_2022[Total activity other than SHL: Operating surplus/(deficit)] )</f>
        <v>272909</v>
      </c>
      <c r="EX4" s="6">
        <f xml:space="preserve"> SUM( Data_Consolidated_2022[Gross arrears Current] )</f>
        <v>752228</v>
      </c>
      <c r="EY4" s="6">
        <f xml:space="preserve"> SUM( Data_Consolidated_2022[Gross arrears Former] )</f>
        <v>277614</v>
      </c>
      <c r="EZ4" s="6">
        <f xml:space="preserve"> SUM( Data_Consolidated_2022[Provision for bad/doubtful debts - Current] )</f>
        <v>252239</v>
      </c>
      <c r="FA4" s="6">
        <f xml:space="preserve"> SUM( Data_Consolidated_2022[Provision for bad/doubtful debts - Former] )</f>
        <v>268827</v>
      </c>
      <c r="FB4" s="6">
        <f xml:space="preserve"> SUM( Data_Consolidated_2022[Properties held at cost (opening)] )</f>
        <v>184990812</v>
      </c>
      <c r="FC4" s="6">
        <f xml:space="preserve"> SUM( Data_Consolidated_2022[Properties held at valuation (opening)] )</f>
        <v>2408696</v>
      </c>
      <c r="FD4" s="6">
        <f xml:space="preserve"> SUM( Data_Consolidated_2022[Total properties held at start of period] )</f>
        <v>187399508</v>
      </c>
      <c r="FE4" s="6">
        <f xml:space="preserve"> SUM( Data_Consolidated_2022[Additions: New properties] )</f>
        <v>9153508</v>
      </c>
      <c r="FF4" s="6">
        <f xml:space="preserve"> SUM( Data_Consolidated_2022[Additions: Works to existing] )</f>
        <v>2147410</v>
      </c>
      <c r="FG4" s="6">
        <f xml:space="preserve"> SUM( Data_Consolidated_2022[Schemes completed] )</f>
        <v>-5546</v>
      </c>
      <c r="FH4" s="6">
        <f xml:space="preserve"> SUM( Data_Consolidated_2022[Disposals] )</f>
        <v>-1679410</v>
      </c>
      <c r="FI4" s="6">
        <f xml:space="preserve"> SUM( Data_Consolidated_2022[Transfers (to)/from other RPs] )</f>
        <v>2672847</v>
      </c>
      <c r="FJ4" s="6">
        <f xml:space="preserve"> SUM( Data_Consolidated_2022[Other transfers and reclassifications] )</f>
        <v>-169851</v>
      </c>
      <c r="FK4" s="6">
        <f xml:space="preserve"> SUM( Data_Consolidated_2022[Revaluation and Other] )</f>
        <v>148074</v>
      </c>
      <c r="FL4" s="6">
        <f xml:space="preserve"> SUM( Data_Consolidated_2022[Total properties held at end of period] )</f>
        <v>199666540</v>
      </c>
      <c r="FM4" s="6">
        <f xml:space="preserve"> SUM( Data_Consolidated_2022[Depreciation and impairment at start of period] )</f>
        <v>24359389</v>
      </c>
      <c r="FN4" s="6">
        <f xml:space="preserve"> SUM( Data_Consolidated_2022[Depreciation charged in period] )</f>
        <v>2462194</v>
      </c>
      <c r="FO4" s="6">
        <f xml:space="preserve"> SUM( Data_Consolidated_2022[Impairment charged in period] )</f>
        <v>85344</v>
      </c>
      <c r="FP4" s="6">
        <f xml:space="preserve"> SUM( Data_Consolidated_2022[Revaluation (depreciation and impairment)] )</f>
        <v>-43967</v>
      </c>
      <c r="FQ4" s="6">
        <f xml:space="preserve"> SUM( Data_Consolidated_2022[Released on disposal] )</f>
        <v>-466130</v>
      </c>
      <c r="FR4" s="6">
        <f xml:space="preserve"> SUM( Data_Consolidated_2022[Transfers and reclassifications] )</f>
        <v>23262</v>
      </c>
      <c r="FS4" s="6">
        <f xml:space="preserve"> SUM( Data_Consolidated_2022[Other (depreciation and impairment)] )</f>
        <v>-32240</v>
      </c>
      <c r="FT4" s="6">
        <f xml:space="preserve"> SUM( Data_Consolidated_2022[Depreciation and impairment at end of period] )</f>
        <v>26387852</v>
      </c>
      <c r="FU4" s="6">
        <f xml:space="preserve"> SUM( Data_Consolidated_2022[Net book value at end of period] )</f>
        <v>173278688</v>
      </c>
      <c r="FV4" s="6">
        <f xml:space="preserve"> SUM( Data_Consolidated_2022[Net book value at start of period] )</f>
        <v>163040119</v>
      </c>
      <c r="FW4" s="6">
        <f xml:space="preserve"> SUM( Data_Consolidated_2022[Investment properties: At start of period] )</f>
        <v>6819512</v>
      </c>
      <c r="FX4" s="6">
        <f xml:space="preserve"> SUM( Data_Consolidated_2022[Investment properties: Additions] )</f>
        <v>386387</v>
      </c>
      <c r="FY4" s="6">
        <f xml:space="preserve"> SUM( Data_Consolidated_2022[Investment properties: Disposals] )</f>
        <v>-222512</v>
      </c>
      <c r="FZ4" s="6">
        <f xml:space="preserve"> SUM( Data_Consolidated_2022[Investment properties: Other movements] )</f>
        <v>442229</v>
      </c>
      <c r="GA4" s="6">
        <f xml:space="preserve"> SUM( Data_Consolidated_2022[Investment properties: At end of period] )</f>
        <v>7425616</v>
      </c>
      <c r="GB4" s="6">
        <f xml:space="preserve"> SUM( Data_Consolidated_2022[Shared ownership staircasing: Proceeds] )</f>
        <v>956002</v>
      </c>
      <c r="GC4" s="6">
        <f xml:space="preserve"> SUM( Data_Consolidated_2022[Shared ownership staircasing: Cost of sales] )</f>
        <v>551328</v>
      </c>
      <c r="GD4" s="6">
        <f xml:space="preserve"> SUM( Data_Consolidated_2022[Shared ownership staircasing: Surplus] )</f>
        <v>404674</v>
      </c>
      <c r="GE4" s="6">
        <f xml:space="preserve"> SUM( Data_Consolidated_2022[Right to Buy: Proceeds] )</f>
        <v>198790</v>
      </c>
      <c r="GF4" s="6">
        <f xml:space="preserve"> SUM( Data_Consolidated_2022[Right to Buy: Cost of sales] )</f>
        <v>123037</v>
      </c>
      <c r="GG4" s="6">
        <f xml:space="preserve"> SUM( Data_Consolidated_2022[Right to Buy: Surplus] )</f>
        <v>75753</v>
      </c>
      <c r="GH4" s="6">
        <f xml:space="preserve"> SUM( Data_Consolidated_2022[Right to Acquire: Proceeds] )</f>
        <v>195243</v>
      </c>
      <c r="GI4" s="6">
        <f xml:space="preserve"> SUM( Data_Consolidated_2022[Right to Acquire: Cost of sales] )</f>
        <v>66844</v>
      </c>
      <c r="GJ4" s="6">
        <f xml:space="preserve"> SUM( Data_Consolidated_2022[Right to Acquire: Surplus] )</f>
        <v>128399</v>
      </c>
      <c r="GK4" s="6">
        <f xml:space="preserve"> SUM( Data_Consolidated_2022[Sales to other RPs: Proceeds] )</f>
        <v>534064</v>
      </c>
      <c r="GL4" s="6">
        <f xml:space="preserve"> SUM( Data_Consolidated_2022[Sales to other RPs: Cost of sales] )</f>
        <v>378154</v>
      </c>
      <c r="GM4" s="6">
        <f xml:space="preserve"> SUM( Data_Consolidated_2022[Sales to other RPs: Surplus] )</f>
        <v>155910</v>
      </c>
      <c r="GN4" s="6">
        <f xml:space="preserve"> SUM( Data_Consolidated_2022[Other housing property sales: Proceeds] )</f>
        <v>806348</v>
      </c>
      <c r="GO4" s="6">
        <f xml:space="preserve"> SUM( Data_Consolidated_2022[Other housing property sales: Cost of sales] )</f>
        <v>433327</v>
      </c>
      <c r="GP4" s="6">
        <f xml:space="preserve"> SUM( Data_Consolidated_2022[Other housing property sales: Surplus] )</f>
        <v>373021</v>
      </c>
      <c r="GQ4" s="6">
        <f xml:space="preserve"> SUM( Data_Consolidated_2022[Sale of other assets: Proceeds] )</f>
        <v>180643</v>
      </c>
      <c r="GR4" s="6">
        <f xml:space="preserve"> SUM( Data_Consolidated_2022[Sale of other assets: Cost of sales] )</f>
        <v>158486</v>
      </c>
      <c r="GS4" s="6">
        <f xml:space="preserve"> SUM( Data_Consolidated_2022[Sale of other assets: Surplus] )</f>
        <v>22157</v>
      </c>
      <c r="GT4" s="6">
        <f xml:space="preserve"> SUM( Data_Consolidated_2022[Profit/(Loss) on sale of fixed assets: Proceeds] )</f>
        <v>2871090</v>
      </c>
      <c r="GU4" s="6">
        <f xml:space="preserve"> SUM( Data_Consolidated_2022[Profit/(Loss) on sale of fixed assets: Cost of sales] )</f>
        <v>1711176</v>
      </c>
      <c r="GV4" s="6">
        <f xml:space="preserve"> SUM( Data_Consolidated_2022[Profit/(Loss) on sale of fixed assets: Surplus] )</f>
        <v>1159914</v>
      </c>
      <c r="GW4" s="6">
        <f xml:space="preserve"> SUM( Data_Consolidated_2022[Amounts owed by group undertakings (within 1 year)] )</f>
        <v>9098</v>
      </c>
      <c r="GX4" s="6">
        <f xml:space="preserve"> SUM( Data_Consolidated_2022[Amounts owed by group undertakings (after one year)] )</f>
        <v>33042</v>
      </c>
      <c r="GY4" s="6">
        <f xml:space="preserve"> SUM( Data_Consolidated_2022[Loans to employees] )</f>
        <v>1546</v>
      </c>
      <c r="GZ4" s="6">
        <f xml:space="preserve"> SUM( Data_Consolidated_2022[Grants receivable] )</f>
        <v>111291</v>
      </c>
      <c r="HA4" s="6">
        <f xml:space="preserve"> SUM( Data_Consolidated_2022[Refurbishment obligation] )</f>
        <v>530589</v>
      </c>
      <c r="HB4" s="6">
        <f xml:space="preserve"> SUM( Data_Consolidated_2022[Fair value of derivative financial instruments: Current assets] )</f>
        <v>58557</v>
      </c>
      <c r="HC4" s="6">
        <f xml:space="preserve"> SUM( Data_Consolidated_2022[Other debtors due after one year] )</f>
        <v>698958</v>
      </c>
      <c r="HD4" s="6">
        <f xml:space="preserve"> SUM( Data_Consolidated_2022[Any other current assets] )</f>
        <v>619750</v>
      </c>
      <c r="HE4" s="6">
        <f xml:space="preserve"> SUM( Data_Consolidated_2022[Total other current assets] )</f>
        <v>2062831</v>
      </c>
      <c r="HF4" s="6">
        <f xml:space="preserve"> SUM( Data_Consolidated_2022[Trade creditors] )</f>
        <v>828085</v>
      </c>
      <c r="HG4" s="6">
        <f xml:space="preserve"> SUM( Data_Consolidated_2022[Rent and service charges received in advance] )</f>
        <v>638678</v>
      </c>
      <c r="HH4" s="6">
        <f xml:space="preserve"> SUM( Data_Consolidated_2022[Amount owed to group undertakings (within 1 year)] )</f>
        <v>28298</v>
      </c>
      <c r="HI4" s="6">
        <f xml:space="preserve"> SUM( Data_Consolidated_2022[Recycled capital grant fund] )</f>
        <v>369041</v>
      </c>
      <c r="HJ4" s="6">
        <f xml:space="preserve"> SUM( Data_Consolidated_2022[Accruals and deferred income] )</f>
        <v>3203848</v>
      </c>
      <c r="HK4" s="6">
        <f xml:space="preserve"> SUM( Data_Consolidated_2022[Obligations under finance leases] )</f>
        <v>28422</v>
      </c>
      <c r="HL4" s="6">
        <f xml:space="preserve"> SUM( Data_Consolidated_2022[Short-term refurbishment liability] )</f>
        <v>31540</v>
      </c>
      <c r="HM4" s="6">
        <f xml:space="preserve"> SUM( Data_Consolidated_2022[Fair value of derivative financial instruments: Current liabilities] )</f>
        <v>19525</v>
      </c>
      <c r="HN4" s="6">
        <f xml:space="preserve"> SUM( Data_Consolidated_2022[Other creditors] )</f>
        <v>1767572</v>
      </c>
      <c r="HO4" s="6">
        <f xml:space="preserve"> SUM( Data_Consolidated_2022[Total other creditors within 1 year] )</f>
        <v>6915009</v>
      </c>
      <c r="HP4" s="6">
        <f xml:space="preserve"> SUM( Data_Consolidated_2022[OLTC: Recycled capital grant fund] )</f>
        <v>717333</v>
      </c>
      <c r="HQ4" s="6">
        <f xml:space="preserve"> SUM( Data_Consolidated_2022[OLTC: Other creditors] )</f>
        <v>1068181</v>
      </c>
      <c r="HR4" s="6">
        <f xml:space="preserve"> SUM( Data_Consolidated_2022[Total other long-term creditors] )</f>
        <v>1785514</v>
      </c>
      <c r="HS4" s="6">
        <f xml:space="preserve"> SUM( Data_Consolidated_2022[Refurbishment provision] )</f>
        <v>444878</v>
      </c>
      <c r="HT4" s="6">
        <f xml:space="preserve"> SUM( Data_Consolidated_2022[Other provisions: other] )</f>
        <v>438600</v>
      </c>
      <c r="HU4" s="6">
        <f xml:space="preserve"> SUM( Data_Consolidated_2022[Total other provisions] )</f>
        <v>883478</v>
      </c>
      <c r="HV4" s="6">
        <f xml:space="preserve"> SUM( Data_Consolidated_2022[Interest payable on liabilities] )</f>
        <v>3192469</v>
      </c>
      <c r="HW4" s="6">
        <f xml:space="preserve"> SUM( Data_Consolidated_2022[Amortisation of loan premiums and arrangement costs] )</f>
        <v>59251</v>
      </c>
      <c r="HX4" s="6">
        <f xml:space="preserve"> SUM( Data_Consolidated_2022[Loan breakage costs] )</f>
        <v>250134</v>
      </c>
      <c r="HY4" s="6">
        <f xml:space="preserve"> SUM( Data_Consolidated_2022[Defined benefit pension charges] )</f>
        <v>66875</v>
      </c>
      <c r="HZ4" s="6">
        <f xml:space="preserve"> SUM( Data_Consolidated_2022[Accruals on DPF and RCGF] )</f>
        <v>1487</v>
      </c>
      <c r="IA4" s="6">
        <f xml:space="preserve"> SUM( Data_Consolidated_2022[Other amounts payable] )</f>
        <v>103400</v>
      </c>
      <c r="IB4" s="6">
        <f xml:space="preserve"> SUM( Data_Consolidated_2022[Less: interest capitalised in housing properties] )</f>
        <v>-394010</v>
      </c>
      <c r="IC4" s="6">
        <f xml:space="preserve"> SUM( Data_Consolidated_2022[Total interest payable and financing costs] )</f>
        <v>3279606</v>
      </c>
      <c r="ID4" s="6">
        <f xml:space="preserve"> SUM( Data_Consolidated_2022[Op leases: Amounts payable not later than 1 yr] )</f>
        <v>202753</v>
      </c>
      <c r="IE4" s="6">
        <f xml:space="preserve"> SUM( Data_Consolidated_2022[Op leases: Amounts payable later than 1 yr and not later than 5 yrs] )</f>
        <v>541338</v>
      </c>
      <c r="IF4" s="6">
        <f xml:space="preserve"> SUM( Data_Consolidated_2022[Op leases: Amounts payable later than 5 yrs] )</f>
        <v>1163441</v>
      </c>
      <c r="IG4" s="6">
        <f xml:space="preserve"> SUM( Data_Consolidated_2022[Op leases: Total amounts payable] )</f>
        <v>1907532</v>
      </c>
      <c r="IH4" s="6">
        <f xml:space="preserve"> SUM( Data_Consolidated_2022[Capitalised major repairs expenditure for period] )</f>
        <v>2176024</v>
      </c>
      <c r="II4" s="6">
        <f xml:space="preserve"> SUM( Data_Consolidated_2022[Total depreciation charge for period] )</f>
        <v>2819931</v>
      </c>
      <c r="IJ4" s="6">
        <f xml:space="preserve"> SUM( Data_Consolidated_2022[Total impairment charged/(released) for the period] )</f>
        <v>160616</v>
      </c>
      <c r="IK4" s="6">
        <f xml:space="preserve"> SUM( Data_Consolidated_2022[SH units acquired or developed] )</f>
        <v>48948</v>
      </c>
      <c r="IL4" s="6">
        <f xml:space="preserve"> SUM( Data_Consolidated_2022[SH units sold/demolished] )</f>
        <v>-15662</v>
      </c>
      <c r="IM4" s="6">
        <f xml:space="preserve"> SUM( Data_Consolidated_2022[SH units transferred and other movements] )</f>
        <v>29175</v>
      </c>
      <c r="IN4" s="6">
        <f xml:space="preserve"> SUM( Data_Consolidated_2022[Closing SH units owned] )</f>
        <v>2769792</v>
      </c>
      <c r="IO4" s="6">
        <f xml:space="preserve"> SUM( Data_Consolidated_2022[Closing SH units owned and/or managed] )</f>
        <v>2824140</v>
      </c>
      <c r="IP4" s="6">
        <f xml:space="preserve"> SUM( Data_Consolidated_2022[Non-SH units acquired or developed] )</f>
        <v>979</v>
      </c>
      <c r="IQ4" s="6">
        <f xml:space="preserve"> SUM( Data_Consolidated_2022[Non-SH units sold/demolished] )</f>
        <v>-1341</v>
      </c>
      <c r="IR4" s="6">
        <f xml:space="preserve"> SUM( Data_Consolidated_2022[Non-SH units transferred and other movements] )</f>
        <v>1645</v>
      </c>
      <c r="IS4" s="6">
        <f xml:space="preserve"> SUM( Data_Consolidated_2022[Closing non-SH units owned] )</f>
        <v>55664</v>
      </c>
      <c r="IT4" s="6">
        <f xml:space="preserve"> SUM( Data_Consolidated_2022[Closing non-SH units owned and/or managed] )</f>
        <v>90389</v>
      </c>
    </row>
    <row r="5" spans="1:254" s="7" customFormat="1" ht="50.25" customHeight="1" x14ac:dyDescent="0.25">
      <c r="A5" s="11" t="s">
        <v>819</v>
      </c>
      <c r="B5" s="11" t="s">
        <v>820</v>
      </c>
      <c r="C5" s="11" t="s">
        <v>821</v>
      </c>
      <c r="D5" s="11" t="s">
        <v>748</v>
      </c>
      <c r="E5" s="11" t="s">
        <v>65</v>
      </c>
      <c r="F5" s="11" t="s">
        <v>646</v>
      </c>
      <c r="G5" s="11" t="s">
        <v>66</v>
      </c>
      <c r="H5" s="11" t="s">
        <v>768</v>
      </c>
      <c r="I5" s="11" t="s">
        <v>769</v>
      </c>
      <c r="J5" s="11" t="s">
        <v>647</v>
      </c>
      <c r="K5" s="11" t="s">
        <v>580</v>
      </c>
      <c r="L5" s="11" t="s">
        <v>67</v>
      </c>
      <c r="M5" s="11" t="s">
        <v>822</v>
      </c>
      <c r="N5" s="11" t="s">
        <v>648</v>
      </c>
      <c r="O5" s="11" t="s">
        <v>770</v>
      </c>
      <c r="P5" s="11" t="s">
        <v>823</v>
      </c>
      <c r="Q5" s="11" t="s">
        <v>824</v>
      </c>
      <c r="R5" s="11" t="s">
        <v>649</v>
      </c>
      <c r="S5" s="11" t="s">
        <v>825</v>
      </c>
      <c r="T5" s="11" t="s">
        <v>826</v>
      </c>
      <c r="U5" s="11" t="s">
        <v>650</v>
      </c>
      <c r="V5" s="11" t="s">
        <v>827</v>
      </c>
      <c r="W5" s="11" t="s">
        <v>828</v>
      </c>
      <c r="X5" s="11" t="s">
        <v>829</v>
      </c>
      <c r="Y5" s="11" t="s">
        <v>490</v>
      </c>
      <c r="Z5" s="11" t="s">
        <v>522</v>
      </c>
      <c r="AA5" s="11" t="s">
        <v>830</v>
      </c>
      <c r="AB5" s="11" t="s">
        <v>652</v>
      </c>
      <c r="AC5" s="11" t="s">
        <v>653</v>
      </c>
      <c r="AD5" s="11" t="s">
        <v>654</v>
      </c>
      <c r="AE5" s="11" t="s">
        <v>831</v>
      </c>
      <c r="AF5" s="11" t="s">
        <v>832</v>
      </c>
      <c r="AG5" s="11" t="s">
        <v>655</v>
      </c>
      <c r="AH5" s="11" t="s">
        <v>656</v>
      </c>
      <c r="AI5" s="11" t="s">
        <v>657</v>
      </c>
      <c r="AJ5" s="11" t="s">
        <v>658</v>
      </c>
      <c r="AK5" s="11" t="s">
        <v>659</v>
      </c>
      <c r="AL5" s="11" t="s">
        <v>660</v>
      </c>
      <c r="AM5" s="11" t="s">
        <v>661</v>
      </c>
      <c r="AN5" s="11" t="s">
        <v>662</v>
      </c>
      <c r="AO5" s="11" t="s">
        <v>663</v>
      </c>
      <c r="AP5" s="11" t="s">
        <v>664</v>
      </c>
      <c r="AQ5" s="11" t="s">
        <v>665</v>
      </c>
      <c r="AR5" s="11" t="s">
        <v>666</v>
      </c>
      <c r="AS5" s="11" t="s">
        <v>667</v>
      </c>
      <c r="AT5" s="11" t="s">
        <v>668</v>
      </c>
      <c r="AU5" s="11" t="s">
        <v>833</v>
      </c>
      <c r="AV5" s="11" t="s">
        <v>834</v>
      </c>
      <c r="AW5" s="11" t="s">
        <v>670</v>
      </c>
      <c r="AX5" s="11" t="s">
        <v>671</v>
      </c>
      <c r="AY5" s="11" t="s">
        <v>672</v>
      </c>
      <c r="AZ5" s="11" t="s">
        <v>835</v>
      </c>
      <c r="BA5" s="11" t="s">
        <v>673</v>
      </c>
      <c r="BB5" s="11" t="s">
        <v>674</v>
      </c>
      <c r="BC5" s="11" t="s">
        <v>836</v>
      </c>
      <c r="BD5" s="11" t="s">
        <v>675</v>
      </c>
      <c r="BE5" s="11" t="s">
        <v>676</v>
      </c>
      <c r="BF5" s="11" t="s">
        <v>677</v>
      </c>
      <c r="BG5" s="11" t="s">
        <v>83</v>
      </c>
      <c r="BH5" s="11" t="s">
        <v>678</v>
      </c>
      <c r="BI5" s="11" t="s">
        <v>784</v>
      </c>
      <c r="BJ5" s="11" t="s">
        <v>837</v>
      </c>
      <c r="BK5" s="11" t="s">
        <v>838</v>
      </c>
      <c r="BL5" s="11" t="s">
        <v>68</v>
      </c>
      <c r="BM5" s="11" t="s">
        <v>84</v>
      </c>
      <c r="BN5" s="11" t="s">
        <v>839</v>
      </c>
      <c r="BO5" s="11" t="s">
        <v>679</v>
      </c>
      <c r="BP5" s="11" t="s">
        <v>680</v>
      </c>
      <c r="BQ5" s="11" t="s">
        <v>681</v>
      </c>
      <c r="BR5" s="11" t="s">
        <v>682</v>
      </c>
      <c r="BS5" s="11" t="s">
        <v>840</v>
      </c>
      <c r="BT5" s="11" t="s">
        <v>683</v>
      </c>
      <c r="BU5" s="11" t="s">
        <v>841</v>
      </c>
      <c r="BV5" s="11" t="s">
        <v>684</v>
      </c>
      <c r="BW5" s="11" t="s">
        <v>685</v>
      </c>
      <c r="BX5" s="11" t="s">
        <v>686</v>
      </c>
      <c r="BY5" s="11" t="s">
        <v>687</v>
      </c>
      <c r="BZ5" s="11" t="s">
        <v>842</v>
      </c>
      <c r="CA5" s="11" t="s">
        <v>843</v>
      </c>
      <c r="CB5" s="11" t="s">
        <v>689</v>
      </c>
      <c r="CC5" s="11" t="s">
        <v>493</v>
      </c>
      <c r="CD5" s="11" t="s">
        <v>690</v>
      </c>
      <c r="CE5" s="11" t="s">
        <v>691</v>
      </c>
      <c r="CF5" s="11" t="s">
        <v>793</v>
      </c>
      <c r="CG5" s="11" t="s">
        <v>692</v>
      </c>
      <c r="CH5" s="11" t="s">
        <v>693</v>
      </c>
      <c r="CI5" s="11" t="s">
        <v>844</v>
      </c>
      <c r="CJ5" s="11" t="s">
        <v>694</v>
      </c>
      <c r="CK5" s="11" t="s">
        <v>695</v>
      </c>
      <c r="CL5" s="11" t="s">
        <v>845</v>
      </c>
      <c r="CM5" s="11" t="s">
        <v>846</v>
      </c>
      <c r="CN5" s="11" t="s">
        <v>847</v>
      </c>
      <c r="CO5" s="11" t="s">
        <v>848</v>
      </c>
      <c r="CP5" s="11" t="s">
        <v>849</v>
      </c>
      <c r="CQ5" s="11" t="s">
        <v>850</v>
      </c>
      <c r="CR5" s="11" t="s">
        <v>851</v>
      </c>
      <c r="CS5" s="11" t="s">
        <v>852</v>
      </c>
      <c r="CT5" s="11" t="s">
        <v>853</v>
      </c>
      <c r="CU5" s="11" t="s">
        <v>854</v>
      </c>
      <c r="CV5" s="11" t="s">
        <v>855</v>
      </c>
      <c r="CW5" s="11" t="s">
        <v>856</v>
      </c>
      <c r="CX5" s="11" t="s">
        <v>857</v>
      </c>
      <c r="CY5" s="11" t="s">
        <v>858</v>
      </c>
      <c r="CZ5" s="11" t="s">
        <v>859</v>
      </c>
      <c r="DA5" s="11" t="s">
        <v>860</v>
      </c>
      <c r="DB5" s="11" t="s">
        <v>861</v>
      </c>
      <c r="DC5" s="11" t="s">
        <v>862</v>
      </c>
      <c r="DD5" s="11" t="s">
        <v>863</v>
      </c>
      <c r="DE5" s="11" t="s">
        <v>864</v>
      </c>
      <c r="DF5" s="11" t="s">
        <v>865</v>
      </c>
      <c r="DG5" s="11" t="s">
        <v>866</v>
      </c>
      <c r="DH5" s="11" t="s">
        <v>867</v>
      </c>
      <c r="DI5" s="11" t="s">
        <v>868</v>
      </c>
      <c r="DJ5" s="11" t="s">
        <v>869</v>
      </c>
      <c r="DK5" s="11" t="s">
        <v>870</v>
      </c>
      <c r="DL5" s="11" t="s">
        <v>871</v>
      </c>
      <c r="DM5" s="11" t="s">
        <v>872</v>
      </c>
      <c r="DN5" s="11" t="s">
        <v>873</v>
      </c>
      <c r="DO5" s="11" t="s">
        <v>874</v>
      </c>
      <c r="DP5" s="11" t="s">
        <v>875</v>
      </c>
      <c r="DQ5" s="11" t="s">
        <v>876</v>
      </c>
      <c r="DR5" s="11" t="s">
        <v>877</v>
      </c>
      <c r="DS5" s="11" t="s">
        <v>878</v>
      </c>
      <c r="DT5" s="11" t="s">
        <v>879</v>
      </c>
      <c r="DU5" s="11" t="s">
        <v>880</v>
      </c>
      <c r="DV5" s="11" t="s">
        <v>881</v>
      </c>
      <c r="DW5" s="11" t="s">
        <v>882</v>
      </c>
      <c r="DX5" s="11" t="s">
        <v>883</v>
      </c>
      <c r="DY5" s="11" t="s">
        <v>884</v>
      </c>
      <c r="DZ5" s="11" t="s">
        <v>885</v>
      </c>
      <c r="EA5" s="11" t="s">
        <v>886</v>
      </c>
      <c r="EB5" s="11" t="s">
        <v>887</v>
      </c>
      <c r="EC5" s="11" t="s">
        <v>888</v>
      </c>
      <c r="ED5" s="11" t="s">
        <v>889</v>
      </c>
      <c r="EE5" s="11" t="s">
        <v>890</v>
      </c>
      <c r="EF5" s="11" t="s">
        <v>891</v>
      </c>
      <c r="EG5" s="11" t="s">
        <v>892</v>
      </c>
      <c r="EH5" s="11" t="s">
        <v>893</v>
      </c>
      <c r="EI5" s="11" t="s">
        <v>894</v>
      </c>
      <c r="EJ5" s="11" t="s">
        <v>895</v>
      </c>
      <c r="EK5" s="11" t="s">
        <v>896</v>
      </c>
      <c r="EL5" s="11" t="s">
        <v>897</v>
      </c>
      <c r="EM5" s="11" t="s">
        <v>898</v>
      </c>
      <c r="EN5" s="11" t="s">
        <v>899</v>
      </c>
      <c r="EO5" s="11" t="s">
        <v>900</v>
      </c>
      <c r="EP5" s="11" t="s">
        <v>901</v>
      </c>
      <c r="EQ5" s="11" t="s">
        <v>902</v>
      </c>
      <c r="ER5" s="11" t="s">
        <v>903</v>
      </c>
      <c r="ES5" s="11" t="s">
        <v>904</v>
      </c>
      <c r="ET5" s="11" t="s">
        <v>905</v>
      </c>
      <c r="EU5" s="11" t="s">
        <v>906</v>
      </c>
      <c r="EV5" s="11" t="s">
        <v>907</v>
      </c>
      <c r="EW5" s="11" t="s">
        <v>908</v>
      </c>
      <c r="EX5" s="11" t="s">
        <v>698</v>
      </c>
      <c r="EY5" s="11" t="s">
        <v>699</v>
      </c>
      <c r="EZ5" s="11" t="s">
        <v>909</v>
      </c>
      <c r="FA5" s="11" t="s">
        <v>910</v>
      </c>
      <c r="FB5" s="11" t="s">
        <v>701</v>
      </c>
      <c r="FC5" s="11" t="s">
        <v>702</v>
      </c>
      <c r="FD5" s="11" t="s">
        <v>703</v>
      </c>
      <c r="FE5" s="11" t="s">
        <v>704</v>
      </c>
      <c r="FF5" s="11" t="s">
        <v>911</v>
      </c>
      <c r="FG5" s="11" t="s">
        <v>705</v>
      </c>
      <c r="FH5" s="11" t="s">
        <v>706</v>
      </c>
      <c r="FI5" s="11" t="s">
        <v>912</v>
      </c>
      <c r="FJ5" s="11" t="s">
        <v>707</v>
      </c>
      <c r="FK5" s="11" t="s">
        <v>708</v>
      </c>
      <c r="FL5" s="11" t="s">
        <v>709</v>
      </c>
      <c r="FM5" s="11" t="s">
        <v>913</v>
      </c>
      <c r="FN5" s="11" t="s">
        <v>710</v>
      </c>
      <c r="FO5" s="11" t="s">
        <v>711</v>
      </c>
      <c r="FP5" s="11" t="s">
        <v>914</v>
      </c>
      <c r="FQ5" s="11" t="s">
        <v>712</v>
      </c>
      <c r="FR5" s="11" t="s">
        <v>915</v>
      </c>
      <c r="FS5" s="11" t="s">
        <v>916</v>
      </c>
      <c r="FT5" s="11" t="s">
        <v>917</v>
      </c>
      <c r="FU5" s="11" t="s">
        <v>713</v>
      </c>
      <c r="FV5" s="11" t="s">
        <v>714</v>
      </c>
      <c r="FW5" s="11" t="s">
        <v>918</v>
      </c>
      <c r="FX5" s="11" t="s">
        <v>919</v>
      </c>
      <c r="FY5" s="11" t="s">
        <v>920</v>
      </c>
      <c r="FZ5" s="11" t="s">
        <v>921</v>
      </c>
      <c r="GA5" s="11" t="s">
        <v>922</v>
      </c>
      <c r="GB5" s="11" t="s">
        <v>923</v>
      </c>
      <c r="GC5" s="11" t="s">
        <v>924</v>
      </c>
      <c r="GD5" s="11" t="s">
        <v>925</v>
      </c>
      <c r="GE5" s="11" t="s">
        <v>926</v>
      </c>
      <c r="GF5" s="11" t="s">
        <v>927</v>
      </c>
      <c r="GG5" s="11" t="s">
        <v>928</v>
      </c>
      <c r="GH5" s="11" t="s">
        <v>929</v>
      </c>
      <c r="GI5" s="11" t="s">
        <v>930</v>
      </c>
      <c r="GJ5" s="11" t="s">
        <v>931</v>
      </c>
      <c r="GK5" s="11" t="s">
        <v>932</v>
      </c>
      <c r="GL5" s="11" t="s">
        <v>933</v>
      </c>
      <c r="GM5" s="11" t="s">
        <v>934</v>
      </c>
      <c r="GN5" s="11" t="s">
        <v>935</v>
      </c>
      <c r="GO5" s="11" t="s">
        <v>936</v>
      </c>
      <c r="GP5" s="11" t="s">
        <v>937</v>
      </c>
      <c r="GQ5" s="11" t="s">
        <v>938</v>
      </c>
      <c r="GR5" s="11" t="s">
        <v>939</v>
      </c>
      <c r="GS5" s="11" t="s">
        <v>940</v>
      </c>
      <c r="GT5" s="11" t="s">
        <v>941</v>
      </c>
      <c r="GU5" s="11" t="s">
        <v>942</v>
      </c>
      <c r="GV5" s="11" t="s">
        <v>943</v>
      </c>
      <c r="GW5" s="11" t="s">
        <v>716</v>
      </c>
      <c r="GX5" s="11" t="s">
        <v>751</v>
      </c>
      <c r="GY5" s="11" t="s">
        <v>717</v>
      </c>
      <c r="GZ5" s="11" t="s">
        <v>718</v>
      </c>
      <c r="HA5" s="11" t="s">
        <v>719</v>
      </c>
      <c r="HB5" s="11" t="s">
        <v>944</v>
      </c>
      <c r="HC5" s="11" t="s">
        <v>752</v>
      </c>
      <c r="HD5" s="11" t="s">
        <v>753</v>
      </c>
      <c r="HE5" s="11" t="s">
        <v>720</v>
      </c>
      <c r="HF5" s="11" t="s">
        <v>721</v>
      </c>
      <c r="HG5" s="11" t="s">
        <v>722</v>
      </c>
      <c r="HH5" s="11" t="s">
        <v>723</v>
      </c>
      <c r="HI5" s="11" t="s">
        <v>724</v>
      </c>
      <c r="HJ5" s="11" t="s">
        <v>725</v>
      </c>
      <c r="HK5" s="11" t="s">
        <v>726</v>
      </c>
      <c r="HL5" s="11" t="s">
        <v>945</v>
      </c>
      <c r="HM5" s="11" t="s">
        <v>946</v>
      </c>
      <c r="HN5" s="11" t="s">
        <v>727</v>
      </c>
      <c r="HO5" s="11" t="s">
        <v>818</v>
      </c>
      <c r="HP5" s="11" t="s">
        <v>947</v>
      </c>
      <c r="HQ5" s="11" t="s">
        <v>948</v>
      </c>
      <c r="HR5" s="11" t="s">
        <v>949</v>
      </c>
      <c r="HS5" s="11" t="s">
        <v>729</v>
      </c>
      <c r="HT5" s="11" t="s">
        <v>950</v>
      </c>
      <c r="HU5" s="11" t="s">
        <v>730</v>
      </c>
      <c r="HV5" s="11" t="s">
        <v>732</v>
      </c>
      <c r="HW5" s="11" t="s">
        <v>733</v>
      </c>
      <c r="HX5" s="11" t="s">
        <v>734</v>
      </c>
      <c r="HY5" s="11" t="s">
        <v>735</v>
      </c>
      <c r="HZ5" s="11" t="s">
        <v>736</v>
      </c>
      <c r="IA5" s="11" t="s">
        <v>737</v>
      </c>
      <c r="IB5" s="11" t="s">
        <v>738</v>
      </c>
      <c r="IC5" s="11" t="s">
        <v>739</v>
      </c>
      <c r="ID5" s="11" t="s">
        <v>951</v>
      </c>
      <c r="IE5" s="11" t="s">
        <v>952</v>
      </c>
      <c r="IF5" s="11" t="s">
        <v>953</v>
      </c>
      <c r="IG5" s="11" t="s">
        <v>954</v>
      </c>
      <c r="IH5" s="11" t="s">
        <v>742</v>
      </c>
      <c r="II5" s="11" t="s">
        <v>743</v>
      </c>
      <c r="IJ5" s="11" t="s">
        <v>744</v>
      </c>
      <c r="IK5" s="11" t="s">
        <v>955</v>
      </c>
      <c r="IL5" s="11" t="s">
        <v>956</v>
      </c>
      <c r="IM5" s="11" t="s">
        <v>957</v>
      </c>
      <c r="IN5" s="11" t="s">
        <v>958</v>
      </c>
      <c r="IO5" s="11" t="s">
        <v>959</v>
      </c>
      <c r="IP5" s="11" t="s">
        <v>960</v>
      </c>
      <c r="IQ5" s="11" t="s">
        <v>961</v>
      </c>
      <c r="IR5" s="11" t="s">
        <v>962</v>
      </c>
      <c r="IS5" s="11" t="s">
        <v>963</v>
      </c>
      <c r="IT5" s="11" t="s">
        <v>964</v>
      </c>
    </row>
    <row r="6" spans="1:254" x14ac:dyDescent="0.25">
      <c r="A6" s="8" t="s">
        <v>335</v>
      </c>
      <c r="B6" s="8" t="s">
        <v>247</v>
      </c>
      <c r="C6" s="89">
        <v>44651</v>
      </c>
      <c r="D6" s="9" vm="84001">
        <v>12</v>
      </c>
      <c r="E6" s="10" vm="75911">
        <v>465815</v>
      </c>
      <c r="F6" s="10" vm="70842">
        <v>-213019</v>
      </c>
      <c r="G6" s="10" vm="100199">
        <v>-181609</v>
      </c>
      <c r="H6" s="10" vm="59781">
        <v>71187</v>
      </c>
      <c r="I6" s="10" vm="58430">
        <v>13274</v>
      </c>
      <c r="J6" s="10" vm="63589">
        <v>84461</v>
      </c>
      <c r="K6" s="10" vm="58312">
        <v>0</v>
      </c>
      <c r="L6" s="10" vm="78343">
        <v>6907</v>
      </c>
      <c r="M6" s="10" vm="75763">
        <v>9219</v>
      </c>
      <c r="N6" s="10" vm="70735">
        <v>1501</v>
      </c>
      <c r="O6" s="10" vm="62853">
        <v>-66942</v>
      </c>
      <c r="P6" s="10" vm="95796">
        <v>10655</v>
      </c>
      <c r="Q6" s="10" vm="81838">
        <v>2638</v>
      </c>
      <c r="R6" s="10" vm="61012">
        <v>0</v>
      </c>
      <c r="S6" s="10" vm="58307">
        <v>0</v>
      </c>
      <c r="T6" s="10" vm="83860">
        <v>48439</v>
      </c>
      <c r="U6" s="10" vm="75616">
        <v>-6369</v>
      </c>
      <c r="V6" s="10" vm="70634">
        <v>42070</v>
      </c>
      <c r="W6" s="10" vm="62849">
        <v>0</v>
      </c>
      <c r="X6" s="10" vm="95630">
        <v>8421</v>
      </c>
      <c r="Y6" s="10" vm="62047">
        <v>17003</v>
      </c>
      <c r="Z6" s="10" vm="61662">
        <v>-67</v>
      </c>
      <c r="AA6" s="10" vm="1707">
        <v>67427</v>
      </c>
      <c r="AB6" s="10" vm="60522">
        <v>180536</v>
      </c>
      <c r="AC6" s="10" vm="75519">
        <v>19420</v>
      </c>
      <c r="AD6" s="10" vm="70480">
        <v>199956</v>
      </c>
      <c r="AE6" s="10" vm="62796">
        <v>15618</v>
      </c>
      <c r="AF6" s="10" vm="95467">
        <v>368</v>
      </c>
      <c r="AG6" s="10" vm="61061">
        <v>0</v>
      </c>
      <c r="AH6" s="10" vm="71953">
        <v>2172</v>
      </c>
      <c r="AI6" s="10" vm="85743">
        <v>218114</v>
      </c>
      <c r="AJ6" s="10" vm="78052">
        <v>47579</v>
      </c>
      <c r="AK6" s="10" vm="57712">
        <v>26590</v>
      </c>
      <c r="AL6" s="10" vm="70326">
        <v>25017</v>
      </c>
      <c r="AM6" s="10" vm="2769">
        <v>10189</v>
      </c>
      <c r="AN6" s="10" vm="95303">
        <v>14290</v>
      </c>
      <c r="AO6" s="10" vm="87875">
        <v>1247</v>
      </c>
      <c r="AP6" s="10" vm="1395">
        <v>2205</v>
      </c>
      <c r="AQ6" s="10" vm="1389">
        <v>34863</v>
      </c>
      <c r="AR6" s="10" vm="83696">
        <v>-2465</v>
      </c>
      <c r="AS6" s="10" vm="75344">
        <v>0</v>
      </c>
      <c r="AT6" s="10" vm="70170">
        <v>159515</v>
      </c>
      <c r="AU6" s="10" vm="2767">
        <v>58599</v>
      </c>
      <c r="AV6" s="10" vm="95139">
        <v>3414</v>
      </c>
      <c r="AW6" s="10" vm="61701">
        <v>2797779</v>
      </c>
      <c r="AX6" s="10" vm="61011">
        <v>0</v>
      </c>
      <c r="AY6" s="10" vm="1706">
        <v>24073</v>
      </c>
      <c r="AZ6" s="10" vm="77907">
        <v>23391</v>
      </c>
      <c r="BA6" s="10" vm="75254">
        <v>2296</v>
      </c>
      <c r="BB6" s="10" vm="70015">
        <v>685272</v>
      </c>
      <c r="BC6" s="10" vm="99042">
        <v>71284</v>
      </c>
      <c r="BD6" s="10" vm="59096">
        <v>0</v>
      </c>
      <c r="BE6" s="10" vm="81701">
        <v>0</v>
      </c>
      <c r="BF6" s="10" vm="58740">
        <v>39807</v>
      </c>
      <c r="BG6" s="10" vm="79751">
        <v>3643902</v>
      </c>
      <c r="BH6" s="10" vm="83549">
        <v>191474</v>
      </c>
      <c r="BI6" s="10" vm="75158">
        <v>108368</v>
      </c>
      <c r="BJ6" s="10" vm="69860">
        <v>117978</v>
      </c>
      <c r="BK6" s="10" vm="100364">
        <v>0</v>
      </c>
      <c r="BL6" s="10" vm="59095">
        <v>2964</v>
      </c>
      <c r="BM6" s="10" vm="90625">
        <v>420784</v>
      </c>
      <c r="BN6" s="10" vm="58643">
        <v>183655</v>
      </c>
      <c r="BO6" s="10" vm="1388">
        <v>0</v>
      </c>
      <c r="BP6" s="10" vm="60521">
        <v>27525</v>
      </c>
      <c r="BQ6" s="10" vm="57494">
        <v>148837</v>
      </c>
      <c r="BR6" s="10" vm="69704">
        <v>360017</v>
      </c>
      <c r="BS6" s="10" vm="62857">
        <v>60767</v>
      </c>
      <c r="BT6" s="10" vm="59090">
        <v>3704669</v>
      </c>
      <c r="BU6" s="10" vm="62046">
        <v>1503901</v>
      </c>
      <c r="BV6" s="10" vm="56448">
        <v>0</v>
      </c>
      <c r="BW6" s="10" vm="60988">
        <v>0</v>
      </c>
      <c r="BX6" s="10" vm="83394">
        <v>1040924</v>
      </c>
      <c r="BY6" s="10" vm="74991">
        <v>2296</v>
      </c>
      <c r="BZ6" s="10" vm="69549">
        <v>48213</v>
      </c>
      <c r="CA6" s="10" vm="59538">
        <v>32090</v>
      </c>
      <c r="CB6" s="10" vm="59082">
        <v>2627424</v>
      </c>
      <c r="CC6" s="10" vm="60589">
        <v>24514</v>
      </c>
      <c r="CD6" s="10" vm="2081">
        <v>12868</v>
      </c>
      <c r="CE6" s="10" vm="58293">
        <v>1039863</v>
      </c>
      <c r="CF6" s="10" vm="60520">
        <v>1011708</v>
      </c>
      <c r="CG6" s="10" vm="57367">
        <v>0</v>
      </c>
      <c r="CH6" s="10" vm="69395">
        <v>500</v>
      </c>
      <c r="CI6" s="10" vm="62848">
        <v>-18140</v>
      </c>
      <c r="CJ6" s="10" vm="59072">
        <v>45795</v>
      </c>
      <c r="CK6" s="10" vm="90947">
        <v>1039863</v>
      </c>
      <c r="CL6" s="10" vm="1713">
        <v>38447</v>
      </c>
      <c r="CM6" s="10" vm="60528">
        <v>33793</v>
      </c>
      <c r="CN6" s="10" vm="83228">
        <v>0</v>
      </c>
      <c r="CO6" s="10" vm="74817">
        <v>4654</v>
      </c>
      <c r="CP6" s="10" vm="69241">
        <v>2507</v>
      </c>
      <c r="CQ6" s="10" vm="62718">
        <v>0</v>
      </c>
      <c r="CR6" s="10" vm="94174">
        <v>2520</v>
      </c>
      <c r="CS6" s="10" vm="81556">
        <v>-13</v>
      </c>
      <c r="CT6" s="10" vm="56437">
        <v>0</v>
      </c>
      <c r="CU6" s="10" vm="60987">
        <v>0</v>
      </c>
      <c r="CV6" s="10" vm="77471">
        <v>8410</v>
      </c>
      <c r="CW6" s="10" vm="57255">
        <v>-8410</v>
      </c>
      <c r="CX6" s="10" vm="69086">
        <v>514</v>
      </c>
      <c r="CY6" s="10" vm="62753">
        <v>0</v>
      </c>
      <c r="CZ6" s="10" vm="94008">
        <v>4242</v>
      </c>
      <c r="DA6" s="10" vm="89288">
        <v>-3728</v>
      </c>
      <c r="DB6" s="10" vm="58633">
        <v>0</v>
      </c>
      <c r="DC6" s="10" vm="58285">
        <v>0</v>
      </c>
      <c r="DD6" s="10" vm="83072">
        <v>0</v>
      </c>
      <c r="DE6" s="10" vm="74643">
        <v>0</v>
      </c>
      <c r="DF6" s="10" vm="68931">
        <v>12069</v>
      </c>
      <c r="DG6" s="10" vm="62714">
        <v>0</v>
      </c>
      <c r="DH6" s="10" vm="93845">
        <v>12514</v>
      </c>
      <c r="DI6" s="10" vm="61700">
        <v>-445</v>
      </c>
      <c r="DJ6" s="10" vm="58734">
        <v>53537</v>
      </c>
      <c r="DK6" s="10" vm="1387">
        <v>33793</v>
      </c>
      <c r="DL6" s="10" vm="77324">
        <v>27686</v>
      </c>
      <c r="DM6" s="10" vm="74551">
        <v>-7942</v>
      </c>
      <c r="DN6" s="10" vm="68777">
        <v>102589</v>
      </c>
      <c r="DO6" s="10" vm="62673">
        <v>88473</v>
      </c>
      <c r="DP6" s="10" vm="59061">
        <v>0</v>
      </c>
      <c r="DQ6" s="10" vm="60246">
        <v>14116</v>
      </c>
      <c r="DR6" s="10" vm="57964">
        <v>10453</v>
      </c>
      <c r="DS6" s="10" vm="85122">
        <v>0</v>
      </c>
      <c r="DT6" s="10" vm="82916">
        <v>5420</v>
      </c>
      <c r="DU6" s="10" vm="74457">
        <v>5033</v>
      </c>
      <c r="DV6" s="10" vm="68622">
        <v>0</v>
      </c>
      <c r="DW6" s="10" vm="62802">
        <v>0</v>
      </c>
      <c r="DX6" s="10" vm="59059">
        <v>0</v>
      </c>
      <c r="DY6" s="10" vm="60588">
        <v>0</v>
      </c>
      <c r="DZ6" s="10" vm="58337">
        <v>22293</v>
      </c>
      <c r="EA6" s="10" vm="60986">
        <v>0</v>
      </c>
      <c r="EB6" s="10" vm="77177">
        <v>9562</v>
      </c>
      <c r="EC6" s="10" vm="74368">
        <v>12731</v>
      </c>
      <c r="ED6" s="10" vm="68466">
        <v>0</v>
      </c>
      <c r="EE6" s="10" vm="2801">
        <v>0</v>
      </c>
      <c r="EF6" s="10" vm="93356">
        <v>0</v>
      </c>
      <c r="EG6" s="10" vm="89143">
        <v>0</v>
      </c>
      <c r="EH6" s="10" vm="2080">
        <v>0</v>
      </c>
      <c r="EI6" s="10" vm="84995">
        <v>0</v>
      </c>
      <c r="EJ6" s="10" vm="82760">
        <v>0</v>
      </c>
      <c r="EK6" s="10" vm="74276">
        <v>0</v>
      </c>
      <c r="EL6" s="10" vm="68311">
        <v>58829</v>
      </c>
      <c r="EM6" s="10" vm="62852">
        <v>59343</v>
      </c>
      <c r="EN6" s="10" vm="59048">
        <v>10837</v>
      </c>
      <c r="EO6" s="10" vm="90464">
        <v>-11351</v>
      </c>
      <c r="EP6" s="10" vm="58623">
        <v>194164</v>
      </c>
      <c r="EQ6" s="10" vm="57927">
        <v>147816</v>
      </c>
      <c r="ER6" s="10" vm="77030">
        <v>25819</v>
      </c>
      <c r="ES6" s="10" vm="74199">
        <v>20529</v>
      </c>
      <c r="ET6" s="10" vm="68157">
        <v>247701</v>
      </c>
      <c r="EU6" s="10" vm="62847">
        <v>181609</v>
      </c>
      <c r="EV6" s="10" vm="59039">
        <v>53505</v>
      </c>
      <c r="EW6" s="10" vm="62045">
        <v>12587</v>
      </c>
      <c r="EX6" s="10" vm="57958">
        <v>10569</v>
      </c>
      <c r="EY6" s="10" vm="60985">
        <v>7857</v>
      </c>
      <c r="EZ6" s="10" vm="82605">
        <v>3251</v>
      </c>
      <c r="FA6" s="10" vm="74112">
        <v>7857</v>
      </c>
      <c r="FB6" s="10" vm="68003">
        <v>3191164</v>
      </c>
      <c r="FC6" s="10" vm="2800">
        <v>0</v>
      </c>
      <c r="FD6" s="10" vm="92876">
        <v>3191164</v>
      </c>
      <c r="FE6" s="10" vm="58841">
        <v>47185</v>
      </c>
      <c r="FF6" s="10" vm="58327">
        <v>15134</v>
      </c>
      <c r="FG6" s="10" vm="60527">
        <v>0</v>
      </c>
      <c r="FH6" s="10" vm="76883">
        <v>-26392</v>
      </c>
      <c r="FI6" s="10" vm="56811">
        <v>0</v>
      </c>
      <c r="FJ6" s="10" vm="67850">
        <v>1840</v>
      </c>
      <c r="FK6" s="10" vm="2768">
        <v>0</v>
      </c>
      <c r="FL6" s="10" vm="92711">
        <v>3228931</v>
      </c>
      <c r="FM6" s="10" vm="61699">
        <v>411354</v>
      </c>
      <c r="FN6" s="10" vm="1712">
        <v>32504</v>
      </c>
      <c r="FO6" s="10" vm="58276">
        <v>-3345</v>
      </c>
      <c r="FP6" s="10" vm="60519">
        <v>0</v>
      </c>
      <c r="FQ6" s="10" vm="73953">
        <v>-8820</v>
      </c>
      <c r="FR6" s="10" vm="67695">
        <v>-541</v>
      </c>
      <c r="FS6" s="10" vm="62713">
        <v>0</v>
      </c>
      <c r="FT6" s="10" vm="92548">
        <v>431152</v>
      </c>
      <c r="FU6" s="10" vm="88986">
        <v>2797779</v>
      </c>
      <c r="FV6" s="10" vm="58723">
        <v>2779810</v>
      </c>
      <c r="FW6" s="10" vm="1705">
        <v>678791</v>
      </c>
      <c r="FX6" s="10" vm="82458">
        <v>12579</v>
      </c>
      <c r="FY6" s="10" vm="73865">
        <v>-16785</v>
      </c>
      <c r="FZ6" s="10" vm="56109">
        <v>10687</v>
      </c>
      <c r="GA6" s="10" vm="62672">
        <v>685272</v>
      </c>
      <c r="GB6" s="10" vm="59030">
        <v>25808</v>
      </c>
      <c r="GC6" s="10" vm="60587">
        <v>14469</v>
      </c>
      <c r="GD6" s="10" vm="58613">
        <v>11339</v>
      </c>
      <c r="GE6" s="10" vm="84624">
        <v>774</v>
      </c>
      <c r="GF6" s="10" vm="60518">
        <v>1065</v>
      </c>
      <c r="GG6" s="10" vm="56639">
        <v>-291</v>
      </c>
      <c r="GH6" s="10" vm="67539">
        <v>1440</v>
      </c>
      <c r="GI6" s="10" vm="98879">
        <v>585</v>
      </c>
      <c r="GJ6" s="10" vm="59026">
        <v>855</v>
      </c>
      <c r="GK6" s="10" vm="61060">
        <v>0</v>
      </c>
      <c r="GL6" s="10" vm="58317">
        <v>0</v>
      </c>
      <c r="GM6" s="10" vm="78829">
        <v>0</v>
      </c>
      <c r="GN6" s="10" vm="82302">
        <v>2235</v>
      </c>
      <c r="GO6" s="10" vm="56582">
        <v>851</v>
      </c>
      <c r="GP6" s="10" vm="67383">
        <v>1384</v>
      </c>
      <c r="GQ6" s="10" vm="59539">
        <v>17296</v>
      </c>
      <c r="GR6" s="10" vm="59021">
        <v>17309</v>
      </c>
      <c r="GS6" s="10" vm="62044">
        <v>-13</v>
      </c>
      <c r="GT6" s="10" vm="1711">
        <v>47553</v>
      </c>
      <c r="GU6" s="10" vm="60984">
        <v>34279</v>
      </c>
      <c r="GV6" s="10" vm="60517">
        <v>13274</v>
      </c>
      <c r="GW6" s="10" vm="73608">
        <v>0</v>
      </c>
      <c r="GX6" s="10" vm="67228">
        <v>0</v>
      </c>
      <c r="GY6" s="10" vm="99208">
        <v>0</v>
      </c>
      <c r="GZ6" s="10" vm="59012">
        <v>0</v>
      </c>
      <c r="HA6" s="10" vm="60245">
        <v>0</v>
      </c>
      <c r="HB6" s="10" vm="1394">
        <v>0</v>
      </c>
      <c r="HC6" s="10" vm="57862">
        <v>0</v>
      </c>
      <c r="HD6" s="10" vm="82147">
        <v>2964</v>
      </c>
      <c r="HE6" s="10" vm="73514">
        <v>2964</v>
      </c>
      <c r="HF6" s="10" vm="67074">
        <v>10393</v>
      </c>
      <c r="HG6" s="10" vm="62846">
        <v>15826</v>
      </c>
      <c r="HH6" s="10" vm="59006">
        <v>0</v>
      </c>
      <c r="HI6" s="10" vm="90783">
        <v>3376</v>
      </c>
      <c r="HJ6" s="10" vm="58567">
        <v>59547</v>
      </c>
      <c r="HK6" s="10" vm="84401">
        <v>0</v>
      </c>
      <c r="HL6" s="10" vm="60516">
        <v>0</v>
      </c>
      <c r="HM6" s="10" vm="56466">
        <v>0</v>
      </c>
      <c r="HN6" s="10" vm="66920">
        <v>59695</v>
      </c>
      <c r="HO6" s="10" vm="62795">
        <v>148837</v>
      </c>
      <c r="HP6" s="10" vm="58992">
        <v>9924</v>
      </c>
      <c r="HQ6" s="10" vm="58767">
        <v>22166</v>
      </c>
      <c r="HR6" s="10" vm="89748">
        <v>32090</v>
      </c>
      <c r="HS6" s="10" vm="1704">
        <v>0</v>
      </c>
      <c r="HT6" s="10" vm="58204">
        <v>12869</v>
      </c>
      <c r="HU6" s="10" vm="73225">
        <v>12869</v>
      </c>
      <c r="HV6" s="10" vm="56094">
        <v>71521</v>
      </c>
      <c r="HW6" s="10" vm="2799">
        <v>3149</v>
      </c>
      <c r="HX6" s="10" vm="91430">
        <v>0</v>
      </c>
      <c r="HY6" s="10" vm="58657">
        <v>746</v>
      </c>
      <c r="HZ6" s="10" vm="61010">
        <v>110</v>
      </c>
      <c r="IA6" s="10" vm="58224">
        <v>0</v>
      </c>
      <c r="IB6" s="10" vm="60515">
        <v>-8584</v>
      </c>
      <c r="IC6" s="10" vm="73082">
        <v>66942</v>
      </c>
      <c r="ID6" s="10" vm="56082">
        <v>3989</v>
      </c>
      <c r="IE6" s="10" vm="2766">
        <v>9105</v>
      </c>
      <c r="IF6" s="10" vm="91264">
        <v>1643</v>
      </c>
      <c r="IG6" s="10" vm="61698">
        <v>14737</v>
      </c>
      <c r="IH6" s="10" vm="60557">
        <v>15134</v>
      </c>
      <c r="II6" s="10" vm="60526">
        <v>39069</v>
      </c>
      <c r="IJ6" s="10" vm="76055">
        <v>-2465</v>
      </c>
      <c r="IK6" s="10" vm="72932">
        <v>572</v>
      </c>
      <c r="IL6" s="10" vm="56079">
        <v>-66</v>
      </c>
      <c r="IM6" s="10" vm="59371">
        <v>-139</v>
      </c>
      <c r="IN6" s="10" vm="91098">
        <v>28081</v>
      </c>
      <c r="IO6" s="10" vm="81151">
        <v>28231</v>
      </c>
      <c r="IP6" s="10" vm="71071">
        <v>15</v>
      </c>
      <c r="IQ6" s="10" vm="60983">
        <v>-126</v>
      </c>
      <c r="IR6" s="10" vm="58048">
        <v>0</v>
      </c>
      <c r="IS6" s="10" vm="72786">
        <v>2865</v>
      </c>
      <c r="IT6" s="10" vm="56067">
        <v>2867</v>
      </c>
    </row>
    <row r="7" spans="1:254" x14ac:dyDescent="0.25">
      <c r="A7" s="8" t="s">
        <v>431</v>
      </c>
      <c r="B7" s="8" t="s">
        <v>617</v>
      </c>
      <c r="C7" s="89">
        <v>44651</v>
      </c>
      <c r="D7" s="76" vm="62547">
        <v>12</v>
      </c>
      <c r="E7" s="10" vm="61059">
        <v>244283</v>
      </c>
      <c r="F7" s="10" vm="60556">
        <v>-155400</v>
      </c>
      <c r="G7" s="10" vm="100237">
        <v>-33027</v>
      </c>
      <c r="H7" s="10" vm="59800">
        <v>55856</v>
      </c>
      <c r="I7" s="10" vm="58416">
        <v>13911</v>
      </c>
      <c r="J7" s="10" vm="63590">
        <v>69767</v>
      </c>
      <c r="K7" s="10" vm="62856">
        <v>0</v>
      </c>
      <c r="L7" s="10" vm="62546">
        <v>0</v>
      </c>
      <c r="M7" s="10" vm="75775">
        <v>2290</v>
      </c>
      <c r="N7" s="10" vm="61009">
        <v>3134</v>
      </c>
      <c r="O7" s="10" vm="99740">
        <v>-46940</v>
      </c>
      <c r="P7" s="10" vm="95808">
        <v>119</v>
      </c>
      <c r="Q7" s="10" vm="81839">
        <v>-118</v>
      </c>
      <c r="R7" s="10" vm="87012">
        <v>0</v>
      </c>
      <c r="S7" s="10" vm="62851">
        <v>0</v>
      </c>
      <c r="T7" s="10" vm="62545">
        <v>28252</v>
      </c>
      <c r="U7" s="10" vm="60586">
        <v>-1174</v>
      </c>
      <c r="V7" s="10" vm="60134">
        <v>27078</v>
      </c>
      <c r="W7" s="10" vm="59370">
        <v>0</v>
      </c>
      <c r="X7" s="10" vm="95649">
        <v>21419</v>
      </c>
      <c r="Y7" s="10" vm="89602">
        <v>2123</v>
      </c>
      <c r="Z7" s="10" vm="80998">
        <v>898</v>
      </c>
      <c r="AA7" s="10" vm="62845">
        <v>51518</v>
      </c>
      <c r="AB7" s="10" vm="62544">
        <v>175103</v>
      </c>
      <c r="AC7" s="10" vm="62043">
        <v>6535</v>
      </c>
      <c r="AD7" s="10" vm="61661">
        <v>181638</v>
      </c>
      <c r="AE7" s="10" vm="97789">
        <v>5482</v>
      </c>
      <c r="AF7" s="10" vm="95475">
        <v>0</v>
      </c>
      <c r="AG7" s="10" vm="60209">
        <v>0</v>
      </c>
      <c r="AH7" s="10" vm="71954">
        <v>0</v>
      </c>
      <c r="AI7" s="10" vm="62717">
        <v>187120</v>
      </c>
      <c r="AJ7" s="10" vm="62543">
        <v>43941</v>
      </c>
      <c r="AK7" s="10" vm="61058">
        <v>10199</v>
      </c>
      <c r="AL7" s="10" vm="61008">
        <v>33002</v>
      </c>
      <c r="AM7" s="10" vm="97313">
        <v>6701</v>
      </c>
      <c r="AN7" s="10" vm="95320">
        <v>15216</v>
      </c>
      <c r="AO7" s="10" vm="87882">
        <v>957</v>
      </c>
      <c r="AP7" s="10" vm="80855">
        <v>0</v>
      </c>
      <c r="AQ7" s="10" vm="62716">
        <v>26488</v>
      </c>
      <c r="AR7" s="10" vm="62542">
        <v>0</v>
      </c>
      <c r="AS7" s="10" vm="60244">
        <v>2757</v>
      </c>
      <c r="AT7" s="10" vm="60133">
        <v>139261</v>
      </c>
      <c r="AU7" s="10" vm="96895">
        <v>47859</v>
      </c>
      <c r="AV7" s="10" vm="95148">
        <v>1950</v>
      </c>
      <c r="AW7" s="10" vm="89448">
        <v>2093746</v>
      </c>
      <c r="AX7" s="10" vm="86860">
        <v>0</v>
      </c>
      <c r="AY7" s="10" vm="62712">
        <v>17440</v>
      </c>
      <c r="AZ7" s="10" vm="62541">
        <v>305</v>
      </c>
      <c r="BA7" s="10" vm="57604">
        <v>30300</v>
      </c>
      <c r="BB7" s="10" vm="60555">
        <v>70306</v>
      </c>
      <c r="BC7" s="10" vm="99070">
        <v>4262</v>
      </c>
      <c r="BD7" s="10" vm="94993">
        <v>0</v>
      </c>
      <c r="BE7" s="10" vm="58045">
        <v>0</v>
      </c>
      <c r="BF7" s="10" vm="90238">
        <v>0</v>
      </c>
      <c r="BG7" s="10" vm="62671">
        <v>2216359</v>
      </c>
      <c r="BH7" s="10" vm="62540">
        <v>53062</v>
      </c>
      <c r="BI7" s="10" vm="60585">
        <v>6099</v>
      </c>
      <c r="BJ7" s="10" vm="61660">
        <v>150827</v>
      </c>
      <c r="BK7" s="10" vm="100398">
        <v>6297</v>
      </c>
      <c r="BL7" s="10" vm="94831">
        <v>68927</v>
      </c>
      <c r="BM7" s="10" vm="90628">
        <v>285212</v>
      </c>
      <c r="BN7" s="10" vm="88579">
        <v>18876</v>
      </c>
      <c r="BO7" s="10" vm="62619">
        <v>0</v>
      </c>
      <c r="BP7" s="10" vm="62539">
        <v>5556</v>
      </c>
      <c r="BQ7" s="10" vm="61697">
        <v>56431</v>
      </c>
      <c r="BR7" s="10" vm="1710">
        <v>80863</v>
      </c>
      <c r="BS7" s="10" vm="100069">
        <v>204349</v>
      </c>
      <c r="BT7" s="10" vm="94659">
        <v>2420708</v>
      </c>
      <c r="BU7" s="10" vm="87725">
        <v>1198469</v>
      </c>
      <c r="BV7" s="10" vm="71808">
        <v>0</v>
      </c>
      <c r="BW7" s="10" vm="62636">
        <v>0</v>
      </c>
      <c r="BX7" s="10" vm="62538">
        <v>570985</v>
      </c>
      <c r="BY7" s="10" vm="61057">
        <v>25191</v>
      </c>
      <c r="BZ7" s="10" vm="60132">
        <v>6640</v>
      </c>
      <c r="CA7" s="10" vm="99555">
        <v>10363</v>
      </c>
      <c r="CB7" s="10" vm="94507">
        <v>1811648</v>
      </c>
      <c r="CC7" s="10" vm="60208">
        <v>58152</v>
      </c>
      <c r="CD7" s="10" vm="80710">
        <v>8910</v>
      </c>
      <c r="CE7" s="10" vm="62611">
        <v>541998</v>
      </c>
      <c r="CF7" s="10" vm="62537">
        <v>421245</v>
      </c>
      <c r="CG7" s="10" vm="60243">
        <v>127393</v>
      </c>
      <c r="CH7" s="10" vm="60554">
        <v>0</v>
      </c>
      <c r="CI7" s="10" vm="98115">
        <v>-6640</v>
      </c>
      <c r="CJ7" s="10" vm="94342">
        <v>0</v>
      </c>
      <c r="CK7" s="10" vm="58990">
        <v>541998</v>
      </c>
      <c r="CL7" s="10" vm="86710">
        <v>33585</v>
      </c>
      <c r="CM7" s="10" vm="62844">
        <v>26716</v>
      </c>
      <c r="CN7" s="10" vm="62536">
        <v>1613</v>
      </c>
      <c r="CO7" s="10" vm="62042">
        <v>5256</v>
      </c>
      <c r="CP7" s="10" vm="60553">
        <v>1075</v>
      </c>
      <c r="CQ7" s="10" vm="97628">
        <v>0</v>
      </c>
      <c r="CR7" s="10" vm="94191">
        <v>1414</v>
      </c>
      <c r="CS7" s="10" vm="81545">
        <v>-339</v>
      </c>
      <c r="CT7" s="10" vm="71662">
        <v>105</v>
      </c>
      <c r="CU7" s="10" vm="62794">
        <v>0</v>
      </c>
      <c r="CV7" s="10" vm="62535">
        <v>2132</v>
      </c>
      <c r="CW7" s="10" vm="74737">
        <v>-2027</v>
      </c>
      <c r="CX7" s="10" vm="60131">
        <v>0</v>
      </c>
      <c r="CY7" s="10" vm="97142">
        <v>0</v>
      </c>
      <c r="CZ7" s="10" vm="94020">
        <v>0</v>
      </c>
      <c r="DA7" s="10" vm="58721">
        <v>0</v>
      </c>
      <c r="DB7" s="81" vm="88431">
        <v>0</v>
      </c>
      <c r="DC7" s="81" vm="62752">
        <v>0</v>
      </c>
      <c r="DD7" s="81" vm="62534">
        <v>0</v>
      </c>
      <c r="DE7" s="81" vm="1435">
        <v>0</v>
      </c>
      <c r="DF7" s="10" vm="61007">
        <v>326</v>
      </c>
      <c r="DG7" s="10" vm="96737">
        <v>0</v>
      </c>
      <c r="DH7" s="10" vm="93861">
        <v>374</v>
      </c>
      <c r="DI7" s="10" vm="87571">
        <v>-48</v>
      </c>
      <c r="DJ7" s="10" vm="90078">
        <v>35091</v>
      </c>
      <c r="DK7" s="10" vm="62711">
        <v>26716</v>
      </c>
      <c r="DL7" s="10" vm="62533">
        <v>5533</v>
      </c>
      <c r="DM7" s="10" vm="61056">
        <v>2842</v>
      </c>
      <c r="DN7" s="10" vm="1393">
        <v>8843</v>
      </c>
      <c r="DO7" s="10" vm="96307">
        <v>5746</v>
      </c>
      <c r="DP7" s="10" vm="93691">
        <v>20</v>
      </c>
      <c r="DQ7" s="10" vm="60207">
        <v>3077</v>
      </c>
      <c r="DR7" s="10" vm="80567">
        <v>0</v>
      </c>
      <c r="DS7" s="10" vm="62670">
        <v>0</v>
      </c>
      <c r="DT7" s="10" vm="62532">
        <v>0</v>
      </c>
      <c r="DU7" s="10" vm="1275">
        <v>0</v>
      </c>
      <c r="DV7" s="10" vm="60130">
        <v>0</v>
      </c>
      <c r="DW7" s="10" vm="98263">
        <v>0</v>
      </c>
      <c r="DX7" s="10" vm="93538">
        <v>0</v>
      </c>
      <c r="DY7" s="10" vm="81399">
        <v>0</v>
      </c>
      <c r="DZ7" s="10" vm="86562">
        <v>3831</v>
      </c>
      <c r="EA7" s="10" vm="62801">
        <v>0</v>
      </c>
      <c r="EB7" s="10" vm="62531">
        <v>2347</v>
      </c>
      <c r="EC7" s="10" vm="61696">
        <v>1484</v>
      </c>
      <c r="ED7" s="10" vm="61659">
        <v>0</v>
      </c>
      <c r="EE7" s="10" vm="95997">
        <v>0</v>
      </c>
      <c r="EF7" s="10" vm="93366">
        <v>0</v>
      </c>
      <c r="EG7" s="10" vm="89131">
        <v>0</v>
      </c>
      <c r="EH7" s="81" vm="71518">
        <v>0</v>
      </c>
      <c r="EI7" s="81" vm="62613">
        <v>0</v>
      </c>
      <c r="EJ7" s="81" vm="62530">
        <v>0</v>
      </c>
      <c r="EK7" s="81" vm="74285">
        <v>0</v>
      </c>
      <c r="EL7" s="10" vm="61006">
        <v>9398</v>
      </c>
      <c r="EM7" s="10" vm="99408">
        <v>565</v>
      </c>
      <c r="EN7" s="10" vm="93214">
        <v>8239</v>
      </c>
      <c r="EO7" s="10" vm="90470">
        <v>594</v>
      </c>
      <c r="EP7" s="10" vm="88285">
        <v>22072</v>
      </c>
      <c r="EQ7" s="10" vm="62610">
        <v>6311</v>
      </c>
      <c r="ER7" s="10" vm="62529">
        <v>10606</v>
      </c>
      <c r="ES7" s="10" vm="60584">
        <v>5155</v>
      </c>
      <c r="ET7" s="10" vm="1392">
        <v>57163</v>
      </c>
      <c r="EU7" s="10" vm="98568">
        <v>33027</v>
      </c>
      <c r="EV7" s="10" vm="93046">
        <v>16139</v>
      </c>
      <c r="EW7" s="10" vm="87422">
        <v>7997</v>
      </c>
      <c r="EX7" s="10" vm="80417">
        <v>6853</v>
      </c>
      <c r="EY7" s="10" vm="62843">
        <v>1254</v>
      </c>
      <c r="EZ7" s="10" vm="62528">
        <v>2406</v>
      </c>
      <c r="FA7" s="10" vm="61055">
        <v>1254</v>
      </c>
      <c r="FB7" s="10" vm="60129">
        <v>2265922</v>
      </c>
      <c r="FC7" s="10" vm="98427">
        <v>0</v>
      </c>
      <c r="FD7" s="10" vm="92895">
        <v>2265922</v>
      </c>
      <c r="FE7" s="10" vm="58845">
        <v>131244</v>
      </c>
      <c r="FF7" s="10" vm="86417">
        <v>9415</v>
      </c>
      <c r="FG7" s="10" vm="62793">
        <v>0</v>
      </c>
      <c r="FH7" s="10" vm="62527">
        <v>-18030</v>
      </c>
      <c r="FI7" s="10" vm="62041">
        <v>0</v>
      </c>
      <c r="FJ7" s="10" vm="1709">
        <v>-2687</v>
      </c>
      <c r="FK7" s="10" vm="59233">
        <v>0</v>
      </c>
      <c r="FL7" s="10" vm="92721">
        <v>2385864</v>
      </c>
      <c r="FM7" s="10" vm="1240">
        <v>269540</v>
      </c>
      <c r="FN7" s="10" vm="71370">
        <v>26488</v>
      </c>
      <c r="FO7" s="10" vm="62751">
        <v>0</v>
      </c>
      <c r="FP7" s="10" vm="62526">
        <v>0</v>
      </c>
      <c r="FQ7" s="10" vm="60242">
        <v>-4096</v>
      </c>
      <c r="FR7" s="10" vm="60552">
        <v>186</v>
      </c>
      <c r="FS7" s="10" vm="96557">
        <v>0</v>
      </c>
      <c r="FT7" s="10" vm="92564">
        <v>292118</v>
      </c>
      <c r="FU7" s="10" vm="58718">
        <v>2093746</v>
      </c>
      <c r="FV7" s="10" vm="89920">
        <v>1996382</v>
      </c>
      <c r="FW7" s="81" vm="62710">
        <v>71455</v>
      </c>
      <c r="FX7" s="81" vm="62525">
        <v>1420</v>
      </c>
      <c r="FY7" s="81" vm="1434">
        <v>-39</v>
      </c>
      <c r="FZ7" s="81" vm="2079">
        <v>-2530</v>
      </c>
      <c r="GA7" s="81" vm="96153">
        <v>70306</v>
      </c>
      <c r="GB7" s="10" vm="92393">
        <v>14585</v>
      </c>
      <c r="GC7" s="10" vm="81251">
        <v>8287</v>
      </c>
      <c r="GD7" s="10" vm="88137">
        <v>6298</v>
      </c>
      <c r="GE7" s="10" vm="62669">
        <v>1594</v>
      </c>
      <c r="GF7" s="10" vm="62524">
        <v>1067</v>
      </c>
      <c r="GG7" s="10" vm="73778">
        <v>527</v>
      </c>
      <c r="GH7" s="10" vm="60128">
        <v>2845</v>
      </c>
      <c r="GI7" s="10" vm="98914">
        <v>1042</v>
      </c>
      <c r="GJ7" s="10" vm="92242">
        <v>1803</v>
      </c>
      <c r="GK7" s="10" vm="87269">
        <v>0</v>
      </c>
      <c r="GL7" s="10" vm="86269">
        <v>0</v>
      </c>
      <c r="GM7" s="10" vm="62618">
        <v>0</v>
      </c>
      <c r="GN7" s="10" vm="62523">
        <v>4959</v>
      </c>
      <c r="GO7" s="10" vm="2109">
        <v>1405</v>
      </c>
      <c r="GP7" s="10" vm="61005">
        <v>3554</v>
      </c>
      <c r="GQ7" s="10" vm="99907">
        <v>5106</v>
      </c>
      <c r="GR7" s="10" vm="92072">
        <v>3377</v>
      </c>
      <c r="GS7" s="10" vm="88820">
        <v>1729</v>
      </c>
      <c r="GT7" s="10" vm="80272">
        <v>29089</v>
      </c>
      <c r="GU7" s="10" vm="2849">
        <v>15178</v>
      </c>
      <c r="GV7" s="10" vm="62522">
        <v>13911</v>
      </c>
      <c r="GW7" s="10" vm="1748">
        <v>0</v>
      </c>
      <c r="GX7" s="81" vm="60551">
        <v>0</v>
      </c>
      <c r="GY7" s="10" vm="99226">
        <v>104</v>
      </c>
      <c r="GZ7" s="10" vm="91921">
        <v>13000</v>
      </c>
      <c r="HA7" s="10" vm="60206">
        <v>0</v>
      </c>
      <c r="HB7" s="10" vm="71226">
        <v>0</v>
      </c>
      <c r="HC7" s="81" vm="62850">
        <v>45007</v>
      </c>
      <c r="HD7" s="81" vm="62521">
        <v>10816</v>
      </c>
      <c r="HE7" s="10" vm="1274">
        <v>68927</v>
      </c>
      <c r="HF7" s="10" vm="60127">
        <v>7108</v>
      </c>
      <c r="HG7" s="10" vm="97948">
        <v>7164</v>
      </c>
      <c r="HH7" s="10" vm="91753">
        <v>0</v>
      </c>
      <c r="HI7" s="10" vm="58823">
        <v>6485</v>
      </c>
      <c r="HJ7" s="10" vm="88031">
        <v>21952</v>
      </c>
      <c r="HK7" s="10" vm="62842">
        <v>0</v>
      </c>
      <c r="HL7" s="10" vm="62520">
        <v>0</v>
      </c>
      <c r="HM7" s="10" vm="62040">
        <v>0</v>
      </c>
      <c r="HN7" s="10" vm="61004">
        <v>13722</v>
      </c>
      <c r="HO7" s="10" vm="97472">
        <v>56431</v>
      </c>
      <c r="HP7" s="10" vm="91608">
        <v>9239</v>
      </c>
      <c r="HQ7" s="10" vm="58758">
        <v>1124</v>
      </c>
      <c r="HR7" s="10" vm="89759">
        <v>10363</v>
      </c>
      <c r="HS7" s="10" vm="62792">
        <v>0</v>
      </c>
      <c r="HT7" s="10" vm="62519">
        <v>8910</v>
      </c>
      <c r="HU7" s="10" vm="60583">
        <v>8910</v>
      </c>
      <c r="HV7" s="10" vm="61658">
        <v>45608</v>
      </c>
      <c r="HW7" s="10" vm="97037">
        <v>-1633</v>
      </c>
      <c r="HX7" s="10" vm="91448">
        <v>6000</v>
      </c>
      <c r="HY7" s="10" vm="88726">
        <v>1579</v>
      </c>
      <c r="HZ7" s="10" vm="86113">
        <v>42</v>
      </c>
      <c r="IA7" s="10" vm="62715">
        <v>1128</v>
      </c>
      <c r="IB7" s="10" vm="62518">
        <v>-5784</v>
      </c>
      <c r="IC7" s="10" vm="73094">
        <v>46940</v>
      </c>
      <c r="ID7" s="10" vm="61003">
        <v>457</v>
      </c>
      <c r="IE7" s="10" vm="59115">
        <v>483</v>
      </c>
      <c r="IF7" s="10" vm="91274">
        <v>0</v>
      </c>
      <c r="IG7" s="10" vm="58360">
        <v>940</v>
      </c>
      <c r="IH7" s="10" vm="80116">
        <v>9415</v>
      </c>
      <c r="II7" s="10" vm="62709">
        <v>30652</v>
      </c>
      <c r="IJ7" s="10" vm="62517">
        <v>0</v>
      </c>
      <c r="IK7" s="10" vm="61054">
        <v>721</v>
      </c>
      <c r="IL7" s="10" vm="60550">
        <v>-122</v>
      </c>
      <c r="IM7" s="10" vm="59409">
        <v>-48</v>
      </c>
      <c r="IN7" s="10" vm="91116">
        <v>31735</v>
      </c>
      <c r="IO7" s="10" vm="81152">
        <v>33012</v>
      </c>
      <c r="IP7" s="10" vm="71072">
        <v>0</v>
      </c>
      <c r="IQ7" s="10" vm="62668">
        <v>0</v>
      </c>
      <c r="IR7" s="10" vm="2648">
        <v>0</v>
      </c>
      <c r="IS7" s="81" vm="61695">
        <v>407</v>
      </c>
      <c r="IT7" s="81" vm="60126">
        <v>407</v>
      </c>
    </row>
    <row r="8" spans="1:254" x14ac:dyDescent="0.25">
      <c r="A8" s="8" t="s">
        <v>337</v>
      </c>
      <c r="B8" s="8" t="s">
        <v>336</v>
      </c>
      <c r="C8" s="89">
        <v>44651</v>
      </c>
      <c r="D8" s="76" vm="84002">
        <v>12</v>
      </c>
      <c r="E8" s="10" vm="75912">
        <v>108108</v>
      </c>
      <c r="F8" s="10" vm="56367">
        <v>-76185</v>
      </c>
      <c r="G8" s="10" vm="100200">
        <v>-6239</v>
      </c>
      <c r="H8" s="10" vm="59782">
        <v>25684</v>
      </c>
      <c r="I8" s="10" vm="58415">
        <v>1437</v>
      </c>
      <c r="J8" s="10" vm="63588">
        <v>27121</v>
      </c>
      <c r="K8" s="10" vm="85992">
        <v>0</v>
      </c>
      <c r="L8" s="10" vm="78344">
        <v>0</v>
      </c>
      <c r="M8" s="10" vm="75764">
        <v>-102</v>
      </c>
      <c r="N8" s="10" vm="56321">
        <v>324</v>
      </c>
      <c r="O8" s="10" vm="99703">
        <v>-13078</v>
      </c>
      <c r="P8" s="10" vm="95797">
        <v>220</v>
      </c>
      <c r="Q8" s="10" vm="1433">
        <v>62</v>
      </c>
      <c r="R8" s="10" vm="87011">
        <v>-13809</v>
      </c>
      <c r="S8" s="10" vm="60982">
        <v>27191</v>
      </c>
      <c r="T8" s="10" vm="83852">
        <v>27929</v>
      </c>
      <c r="U8" s="10" vm="75617">
        <v>203</v>
      </c>
      <c r="V8" s="10" vm="56270">
        <v>28132</v>
      </c>
      <c r="W8" s="10" vm="62841">
        <v>32815</v>
      </c>
      <c r="X8" s="10" vm="95631">
        <v>8978</v>
      </c>
      <c r="Y8" s="10" vm="89612">
        <v>0</v>
      </c>
      <c r="Z8" s="10" vm="60549">
        <v>0</v>
      </c>
      <c r="AA8" s="10" vm="79994">
        <v>69925</v>
      </c>
      <c r="AB8" s="10" vm="78198">
        <v>85099</v>
      </c>
      <c r="AC8" s="10" vm="57764">
        <v>8986</v>
      </c>
      <c r="AD8" s="10" vm="70481">
        <v>94085</v>
      </c>
      <c r="AE8" s="10" vm="62791">
        <v>0</v>
      </c>
      <c r="AF8" s="10" vm="59103">
        <v>4180</v>
      </c>
      <c r="AG8" s="10" vm="62039">
        <v>0</v>
      </c>
      <c r="AH8" s="10" vm="61657">
        <v>0</v>
      </c>
      <c r="AI8" s="10" vm="85741">
        <v>98265</v>
      </c>
      <c r="AJ8" s="10" vm="60514">
        <v>19765</v>
      </c>
      <c r="AK8" s="10" vm="57713">
        <v>9166</v>
      </c>
      <c r="AL8" s="10" vm="70327">
        <v>18627</v>
      </c>
      <c r="AM8" s="10" vm="62750">
        <v>9288</v>
      </c>
      <c r="AN8" s="10" vm="95304">
        <v>0</v>
      </c>
      <c r="AO8" s="10" vm="61053">
        <v>487</v>
      </c>
      <c r="AP8" s="10" vm="61002">
        <v>0</v>
      </c>
      <c r="AQ8" s="10" vm="79869">
        <v>14667</v>
      </c>
      <c r="AR8" s="10" vm="83706">
        <v>0</v>
      </c>
      <c r="AS8" s="10" vm="57654">
        <v>2998</v>
      </c>
      <c r="AT8" s="10" vm="70171">
        <v>74998</v>
      </c>
      <c r="AU8" s="10" vm="62708">
        <v>23267</v>
      </c>
      <c r="AV8" s="10" vm="95140">
        <v>995</v>
      </c>
      <c r="AW8" s="10" vm="89447">
        <v>0</v>
      </c>
      <c r="AX8" s="10" vm="86859">
        <v>847783</v>
      </c>
      <c r="AY8" s="10" vm="60981">
        <v>6819</v>
      </c>
      <c r="AZ8" s="10" vm="60513">
        <v>0</v>
      </c>
      <c r="BA8" s="10" vm="57597">
        <v>0</v>
      </c>
      <c r="BB8" s="10" vm="70016">
        <v>3701</v>
      </c>
      <c r="BC8" s="10" vm="99043">
        <v>9</v>
      </c>
      <c r="BD8" s="10" vm="94976">
        <v>7</v>
      </c>
      <c r="BE8" s="10" vm="61694">
        <v>0</v>
      </c>
      <c r="BF8" s="10" vm="90236">
        <v>0</v>
      </c>
      <c r="BG8" s="10" vm="79752">
        <v>858319</v>
      </c>
      <c r="BH8" s="10" vm="83550">
        <v>14483</v>
      </c>
      <c r="BI8" s="10" vm="57550">
        <v>1976</v>
      </c>
      <c r="BJ8" s="10" vm="69861">
        <v>34213</v>
      </c>
      <c r="BK8" s="10" vm="100360">
        <v>130218</v>
      </c>
      <c r="BL8" s="10" vm="94812">
        <v>2838</v>
      </c>
      <c r="BM8" s="10" vm="90624">
        <v>183728</v>
      </c>
      <c r="BN8" s="10" vm="88577">
        <v>5701</v>
      </c>
      <c r="BO8" s="10" vm="79640">
        <v>0</v>
      </c>
      <c r="BP8" s="10" vm="60512">
        <v>22</v>
      </c>
      <c r="BQ8" s="10" vm="57495">
        <v>56617</v>
      </c>
      <c r="BR8" s="10" vm="69705">
        <v>62340</v>
      </c>
      <c r="BS8" s="10" vm="100031">
        <v>121388</v>
      </c>
      <c r="BT8" s="10" vm="59091">
        <v>979707</v>
      </c>
      <c r="BU8" s="10" vm="87737">
        <v>478605</v>
      </c>
      <c r="BV8" s="10" vm="71807">
        <v>0</v>
      </c>
      <c r="BW8" s="10" vm="85492">
        <v>78</v>
      </c>
      <c r="BX8" s="10" vm="83395">
        <v>767</v>
      </c>
      <c r="BY8" s="10" vm="57428">
        <v>0</v>
      </c>
      <c r="BZ8" s="10" vm="69550">
        <v>0</v>
      </c>
      <c r="CA8" s="10" vm="99538">
        <v>13358</v>
      </c>
      <c r="CB8" s="10" vm="59083">
        <v>492808</v>
      </c>
      <c r="CC8" s="10" vm="61052">
        <v>14775</v>
      </c>
      <c r="CD8" s="10" vm="61656">
        <v>0</v>
      </c>
      <c r="CE8" s="10" vm="60980">
        <v>472124</v>
      </c>
      <c r="CF8" s="10" vm="60511">
        <v>318374</v>
      </c>
      <c r="CG8" s="10" vm="57368">
        <v>153750</v>
      </c>
      <c r="CH8" s="10" vm="69396">
        <v>0</v>
      </c>
      <c r="CI8" s="10" vm="62840">
        <v>0</v>
      </c>
      <c r="CJ8" s="10" vm="59073">
        <v>0</v>
      </c>
      <c r="CK8" s="10" vm="90952">
        <v>472124</v>
      </c>
      <c r="CL8" s="10" vm="86707">
        <v>6240</v>
      </c>
      <c r="CM8" s="10" vm="79517">
        <v>4990</v>
      </c>
      <c r="CN8" s="10" vm="83238">
        <v>0</v>
      </c>
      <c r="CO8" s="10" vm="57315">
        <v>1250</v>
      </c>
      <c r="CP8" s="10" vm="69242">
        <v>40</v>
      </c>
      <c r="CQ8" s="10" vm="62790">
        <v>0</v>
      </c>
      <c r="CR8" s="10" vm="59069">
        <v>151</v>
      </c>
      <c r="CS8" s="10" vm="62038">
        <v>-111</v>
      </c>
      <c r="CT8" s="10" vm="61001">
        <v>0</v>
      </c>
      <c r="CU8" s="10" vm="70955">
        <v>0</v>
      </c>
      <c r="CV8" s="10" vm="60510">
        <v>0</v>
      </c>
      <c r="CW8" s="10" vm="57256">
        <v>0</v>
      </c>
      <c r="CX8" s="10" vm="69087">
        <v>0</v>
      </c>
      <c r="CY8" s="10" vm="62749">
        <v>0</v>
      </c>
      <c r="CZ8" s="10" vm="94009">
        <v>0</v>
      </c>
      <c r="DA8" s="10" vm="89285">
        <v>0</v>
      </c>
      <c r="DB8" s="81" vm="88430">
        <v>0</v>
      </c>
      <c r="DC8" s="81" vm="85243">
        <v>0</v>
      </c>
      <c r="DD8" s="81" vm="83081">
        <v>0</v>
      </c>
      <c r="DE8" s="81" vm="74644">
        <v>0</v>
      </c>
      <c r="DF8" s="10" vm="68932">
        <v>587</v>
      </c>
      <c r="DG8" s="10" vm="62707">
        <v>0</v>
      </c>
      <c r="DH8" s="10" vm="59066">
        <v>48</v>
      </c>
      <c r="DI8" s="10" vm="87584">
        <v>539</v>
      </c>
      <c r="DJ8" s="10" vm="90077">
        <v>6867</v>
      </c>
      <c r="DK8" s="10" vm="60979">
        <v>4990</v>
      </c>
      <c r="DL8" s="10" vm="60509">
        <v>199</v>
      </c>
      <c r="DM8" s="10" vm="57154">
        <v>1678</v>
      </c>
      <c r="DN8" s="10" vm="68778">
        <v>1618</v>
      </c>
      <c r="DO8" s="10" vm="62667">
        <v>1249</v>
      </c>
      <c r="DP8" s="10" vm="59062">
        <v>0</v>
      </c>
      <c r="DQ8" s="10" vm="61051">
        <v>369</v>
      </c>
      <c r="DR8" s="10" vm="61000">
        <v>0</v>
      </c>
      <c r="DS8" s="10" vm="85123">
        <v>0</v>
      </c>
      <c r="DT8" s="10" vm="82925">
        <v>0</v>
      </c>
      <c r="DU8" s="10" vm="57106">
        <v>0</v>
      </c>
      <c r="DV8" s="10" vm="68623">
        <v>0</v>
      </c>
      <c r="DW8" s="10" vm="62861">
        <v>0</v>
      </c>
      <c r="DX8" s="10" vm="59060">
        <v>0</v>
      </c>
      <c r="DY8" s="10" vm="61693">
        <v>0</v>
      </c>
      <c r="DZ8" s="10" vm="61655">
        <v>113</v>
      </c>
      <c r="EA8" s="10" vm="79285">
        <v>0</v>
      </c>
      <c r="EB8" s="10" vm="60508">
        <v>26</v>
      </c>
      <c r="EC8" s="10" vm="57051">
        <v>87</v>
      </c>
      <c r="ED8" s="10" vm="68467">
        <v>0</v>
      </c>
      <c r="EE8" s="10" vm="62855">
        <v>0</v>
      </c>
      <c r="EF8" s="10" vm="59057">
        <v>0</v>
      </c>
      <c r="EG8" s="10" vm="89130">
        <v>0</v>
      </c>
      <c r="EH8" s="81" vm="71517">
        <v>0</v>
      </c>
      <c r="EI8" s="81" vm="84996">
        <v>0</v>
      </c>
      <c r="EJ8" s="81" vm="82769">
        <v>0</v>
      </c>
      <c r="EK8" s="81" vm="56997">
        <v>0</v>
      </c>
      <c r="EL8" s="10" vm="68312">
        <v>1245</v>
      </c>
      <c r="EM8" s="10" vm="99374">
        <v>0</v>
      </c>
      <c r="EN8" s="10" vm="59049">
        <v>962</v>
      </c>
      <c r="EO8" s="10" vm="62037">
        <v>283</v>
      </c>
      <c r="EP8" s="10" vm="88282">
        <v>2976</v>
      </c>
      <c r="EQ8" s="10" vm="60978">
        <v>1249</v>
      </c>
      <c r="ER8" s="10" vm="60507">
        <v>988</v>
      </c>
      <c r="ES8" s="10" vm="56932">
        <v>739</v>
      </c>
      <c r="ET8" s="10" vm="68158">
        <v>9843</v>
      </c>
      <c r="EU8" s="10" vm="62839">
        <v>6239</v>
      </c>
      <c r="EV8" s="10" vm="59040">
        <v>1187</v>
      </c>
      <c r="EW8" s="10" vm="87415">
        <v>2417</v>
      </c>
      <c r="EX8" s="10" vm="60548">
        <v>3528</v>
      </c>
      <c r="EY8" s="10" vm="84874">
        <v>1672</v>
      </c>
      <c r="EZ8" s="10" vm="82614">
        <v>1552</v>
      </c>
      <c r="FA8" s="10" vm="56876">
        <v>1672</v>
      </c>
      <c r="FB8" s="10" vm="68004">
        <v>0</v>
      </c>
      <c r="FC8" s="10" vm="62789">
        <v>753552</v>
      </c>
      <c r="FD8" s="10" vm="92877">
        <v>753552</v>
      </c>
      <c r="FE8" s="10" vm="58856">
        <v>52539</v>
      </c>
      <c r="FF8" s="10" vm="86416">
        <v>13451</v>
      </c>
      <c r="FG8" s="10" vm="79051">
        <v>0</v>
      </c>
      <c r="FH8" s="10" vm="60506">
        <v>-2931</v>
      </c>
      <c r="FI8" s="10" vm="56812">
        <v>0</v>
      </c>
      <c r="FJ8" s="10" vm="67851">
        <v>1879</v>
      </c>
      <c r="FK8" s="10" vm="2798">
        <v>31556</v>
      </c>
      <c r="FL8" s="10" vm="92712">
        <v>850046</v>
      </c>
      <c r="FM8" s="10" vm="61050">
        <v>3536</v>
      </c>
      <c r="FN8" s="10" vm="60999">
        <v>13684</v>
      </c>
      <c r="FO8" s="10" vm="84732">
        <v>0</v>
      </c>
      <c r="FP8" s="10" vm="76736">
        <v>-14641</v>
      </c>
      <c r="FQ8" s="10" vm="56751">
        <v>-316</v>
      </c>
      <c r="FR8" s="10" vm="67696">
        <v>0</v>
      </c>
      <c r="FS8" s="10" vm="62706">
        <v>0</v>
      </c>
      <c r="FT8" s="10" vm="59036">
        <v>2263</v>
      </c>
      <c r="FU8" s="10" vm="88975">
        <v>847783</v>
      </c>
      <c r="FV8" s="10" vm="89918">
        <v>750016</v>
      </c>
      <c r="FW8" s="81" vm="60977">
        <v>5360</v>
      </c>
      <c r="FX8" s="81" vm="82459">
        <v>0</v>
      </c>
      <c r="FY8" s="81" vm="56694">
        <v>0</v>
      </c>
      <c r="FZ8" s="81" vm="56110">
        <v>-1659</v>
      </c>
      <c r="GA8" s="81" vm="62666">
        <v>3701</v>
      </c>
      <c r="GB8" s="10" vm="59031">
        <v>2633</v>
      </c>
      <c r="GC8" s="10" vm="61692">
        <v>1418</v>
      </c>
      <c r="GD8" s="10" vm="61654">
        <v>1215</v>
      </c>
      <c r="GE8" s="10" vm="58261">
        <v>290</v>
      </c>
      <c r="GF8" s="10" vm="60505">
        <v>59</v>
      </c>
      <c r="GG8" s="10" vm="56640">
        <v>231</v>
      </c>
      <c r="GH8" s="10" vm="67540">
        <v>432</v>
      </c>
      <c r="GI8" s="10" vm="98880">
        <v>422</v>
      </c>
      <c r="GJ8" s="10" vm="59027">
        <v>10</v>
      </c>
      <c r="GK8" s="10" vm="62036">
        <v>0</v>
      </c>
      <c r="GL8" s="10" vm="60998">
        <v>0</v>
      </c>
      <c r="GM8" s="10" vm="100530">
        <v>0</v>
      </c>
      <c r="GN8" s="10" vm="82303">
        <v>1467</v>
      </c>
      <c r="GO8" s="10" vm="56583">
        <v>1486</v>
      </c>
      <c r="GP8" s="10" vm="67384">
        <v>-19</v>
      </c>
      <c r="GQ8" s="10" vm="99873">
        <v>0</v>
      </c>
      <c r="GR8" s="10" vm="59022">
        <v>0</v>
      </c>
      <c r="GS8" s="10" vm="88813">
        <v>0</v>
      </c>
      <c r="GT8" s="10" vm="80271">
        <v>4822</v>
      </c>
      <c r="GU8" s="10" vm="58230">
        <v>3385</v>
      </c>
      <c r="GV8" s="10" vm="60504">
        <v>1437</v>
      </c>
      <c r="GW8" s="10" vm="56521">
        <v>0</v>
      </c>
      <c r="GX8" s="81" vm="67229">
        <v>0</v>
      </c>
      <c r="GY8" s="10" vm="99209">
        <v>0</v>
      </c>
      <c r="GZ8" s="10" vm="59013">
        <v>0</v>
      </c>
      <c r="HA8" s="10" vm="72101">
        <v>0</v>
      </c>
      <c r="HB8" s="10" vm="60547">
        <v>0</v>
      </c>
      <c r="HC8" s="81" vm="60976">
        <v>1691</v>
      </c>
      <c r="HD8" s="81" vm="82148">
        <v>1147</v>
      </c>
      <c r="HE8" s="10" vm="56468">
        <v>2838</v>
      </c>
      <c r="HF8" s="10" vm="67075">
        <v>2464</v>
      </c>
      <c r="HG8" s="10" vm="62838">
        <v>2678</v>
      </c>
      <c r="HH8" s="10" vm="59007">
        <v>0</v>
      </c>
      <c r="HI8" s="10" vm="90784">
        <v>325</v>
      </c>
      <c r="HJ8" s="10" vm="88030">
        <v>28473</v>
      </c>
      <c r="HK8" s="10" vm="84414">
        <v>5</v>
      </c>
      <c r="HL8" s="10" vm="1373">
        <v>0</v>
      </c>
      <c r="HM8" s="10" vm="73369">
        <v>0</v>
      </c>
      <c r="HN8" s="10" vm="66921">
        <v>22672</v>
      </c>
      <c r="HO8" s="10" vm="62788">
        <v>56617</v>
      </c>
      <c r="HP8" s="10" vm="91596">
        <v>5710</v>
      </c>
      <c r="HQ8" s="10" vm="58757">
        <v>7648</v>
      </c>
      <c r="HR8" s="10" vm="89758">
        <v>13358</v>
      </c>
      <c r="HS8" s="10" vm="78621">
        <v>0</v>
      </c>
      <c r="HT8" s="10" vm="81993">
        <v>0</v>
      </c>
      <c r="HU8" s="10" vm="73226">
        <v>0</v>
      </c>
      <c r="HV8" s="10" vm="66778">
        <v>14785</v>
      </c>
      <c r="HW8" s="10" vm="62748">
        <v>123</v>
      </c>
      <c r="HX8" s="10" vm="91431">
        <v>0</v>
      </c>
      <c r="HY8" s="10" vm="58668">
        <v>495</v>
      </c>
      <c r="HZ8" s="10" vm="86112">
        <v>0</v>
      </c>
      <c r="IA8" s="10" vm="84268">
        <v>105</v>
      </c>
      <c r="IB8" s="10" vm="1372">
        <v>-2430</v>
      </c>
      <c r="IC8" s="10" vm="73083">
        <v>13078</v>
      </c>
      <c r="ID8" s="10" vm="66635">
        <v>251</v>
      </c>
      <c r="IE8" s="10" vm="100535">
        <v>739</v>
      </c>
      <c r="IF8" s="10" vm="91265">
        <v>222</v>
      </c>
      <c r="IG8" s="10" vm="58356">
        <v>1212</v>
      </c>
      <c r="IH8" s="10" vm="61653">
        <v>13451</v>
      </c>
      <c r="II8" s="10" vm="60975">
        <v>15333</v>
      </c>
      <c r="IJ8" s="10" vm="76056">
        <v>0</v>
      </c>
      <c r="IK8" s="10" vm="72933">
        <v>279</v>
      </c>
      <c r="IL8" s="10" vm="66484">
        <v>-186</v>
      </c>
      <c r="IM8" s="10" vm="59372">
        <v>80</v>
      </c>
      <c r="IN8" s="10" vm="91099">
        <v>19006</v>
      </c>
      <c r="IO8" s="10" vm="2108">
        <v>19018</v>
      </c>
      <c r="IP8" s="10" vm="60997">
        <v>0</v>
      </c>
      <c r="IQ8" s="10" vm="84151">
        <v>0</v>
      </c>
      <c r="IR8" s="10" vm="58049">
        <v>0</v>
      </c>
      <c r="IS8" s="81" vm="72787">
        <v>17</v>
      </c>
      <c r="IT8" s="81" vm="66341">
        <v>17</v>
      </c>
    </row>
    <row r="9" spans="1:254" x14ac:dyDescent="0.25">
      <c r="A9" s="8" t="s">
        <v>339</v>
      </c>
      <c r="B9" s="8" t="s">
        <v>214</v>
      </c>
      <c r="C9" s="89">
        <v>44651</v>
      </c>
      <c r="D9" s="76" vm="62516">
        <v>12</v>
      </c>
      <c r="E9" s="10" vm="61049">
        <v>44626</v>
      </c>
      <c r="F9" s="10" vm="1217">
        <v>-25104</v>
      </c>
      <c r="G9" s="10" vm="100232">
        <v>-7506</v>
      </c>
      <c r="H9" s="10" vm="59801">
        <v>12016</v>
      </c>
      <c r="I9" s="10" vm="58417">
        <v>560</v>
      </c>
      <c r="J9" s="10" vm="63591">
        <v>12576</v>
      </c>
      <c r="K9" s="10" vm="62635">
        <v>0</v>
      </c>
      <c r="L9" s="10" vm="62515">
        <v>0</v>
      </c>
      <c r="M9" s="10" vm="60241">
        <v>0</v>
      </c>
      <c r="N9" s="10" vm="1391">
        <v>0</v>
      </c>
      <c r="O9" s="10" vm="99751">
        <v>-6169</v>
      </c>
      <c r="P9" s="10" vm="95809">
        <v>0</v>
      </c>
      <c r="Q9" s="10" vm="81840">
        <v>0</v>
      </c>
      <c r="R9" s="10" vm="87013">
        <v>0</v>
      </c>
      <c r="S9" s="10" vm="62609">
        <v>0</v>
      </c>
      <c r="T9" s="10" vm="62514">
        <v>6407</v>
      </c>
      <c r="U9" s="10" vm="75627">
        <v>-47</v>
      </c>
      <c r="V9" s="10" vm="1708">
        <v>6360</v>
      </c>
      <c r="W9" s="10" vm="98732">
        <v>0</v>
      </c>
      <c r="X9" s="10" vm="95650">
        <v>1856</v>
      </c>
      <c r="Y9" s="10" vm="89603">
        <v>0</v>
      </c>
      <c r="Z9" s="10" vm="80999">
        <v>-112</v>
      </c>
      <c r="AA9" s="10" vm="62837">
        <v>8104</v>
      </c>
      <c r="AB9" s="10" vm="62513">
        <v>27401</v>
      </c>
      <c r="AC9" s="10" vm="2389">
        <v>653</v>
      </c>
      <c r="AD9" s="10" vm="60546">
        <v>28054</v>
      </c>
      <c r="AE9" s="10" vm="97790">
        <v>716</v>
      </c>
      <c r="AF9" s="10" vm="95476">
        <v>0</v>
      </c>
      <c r="AG9" s="10" vm="60205">
        <v>0</v>
      </c>
      <c r="AH9" s="10" vm="71955">
        <v>0</v>
      </c>
      <c r="AI9" s="10" vm="62787">
        <v>28770</v>
      </c>
      <c r="AJ9" s="10" vm="62512">
        <v>4235</v>
      </c>
      <c r="AK9" s="10" vm="1432">
        <v>966</v>
      </c>
      <c r="AL9" s="10" vm="60125">
        <v>5043</v>
      </c>
      <c r="AM9" s="10" vm="59366">
        <v>1048</v>
      </c>
      <c r="AN9" s="10" vm="95321">
        <v>1990</v>
      </c>
      <c r="AO9" s="10" vm="87883">
        <v>32</v>
      </c>
      <c r="AP9" s="10" vm="80856">
        <v>0</v>
      </c>
      <c r="AQ9" s="10" vm="62747">
        <v>6264</v>
      </c>
      <c r="AR9" s="10" vm="62511">
        <v>0</v>
      </c>
      <c r="AS9" s="10" vm="1747">
        <v>1322</v>
      </c>
      <c r="AT9" s="10" vm="61652">
        <v>20900</v>
      </c>
      <c r="AU9" s="10" vm="96904">
        <v>7870</v>
      </c>
      <c r="AV9" s="10" vm="95149">
        <v>344</v>
      </c>
      <c r="AW9" s="10" vm="89449">
        <v>274479</v>
      </c>
      <c r="AX9" s="10" vm="86861">
        <v>0</v>
      </c>
      <c r="AY9" s="10" vm="62705">
        <v>2365</v>
      </c>
      <c r="AZ9" s="10" vm="62510">
        <v>0</v>
      </c>
      <c r="BA9" s="10" vm="1273">
        <v>0</v>
      </c>
      <c r="BB9" s="10" vm="60996">
        <v>0</v>
      </c>
      <c r="BC9" s="10" vm="99071">
        <v>0</v>
      </c>
      <c r="BD9" s="10" vm="94994">
        <v>0</v>
      </c>
      <c r="BE9" s="10" vm="81691">
        <v>0</v>
      </c>
      <c r="BF9" s="10" vm="90239">
        <v>0</v>
      </c>
      <c r="BG9" s="10" vm="62665">
        <v>276844</v>
      </c>
      <c r="BH9" s="10" vm="62509">
        <v>2340</v>
      </c>
      <c r="BI9" s="10" vm="57556">
        <v>1086</v>
      </c>
      <c r="BJ9" s="10" vm="60545">
        <v>3401</v>
      </c>
      <c r="BK9" s="10" vm="100403">
        <v>0</v>
      </c>
      <c r="BL9" s="10" vm="94822">
        <v>571</v>
      </c>
      <c r="BM9" s="10" vm="90629">
        <v>7398</v>
      </c>
      <c r="BN9" s="10" vm="88580">
        <v>16633</v>
      </c>
      <c r="BO9" s="10" vm="62617">
        <v>0</v>
      </c>
      <c r="BP9" s="10" vm="62508">
        <v>720</v>
      </c>
      <c r="BQ9" s="10" vm="2107">
        <v>10149</v>
      </c>
      <c r="BR9" s="10" vm="60124">
        <v>27502</v>
      </c>
      <c r="BS9" s="10" vm="59543">
        <v>-20104</v>
      </c>
      <c r="BT9" s="10" vm="94668">
        <v>256740</v>
      </c>
      <c r="BU9" s="10" vm="87726">
        <v>156517</v>
      </c>
      <c r="BV9" s="10" vm="71809">
        <v>0</v>
      </c>
      <c r="BW9" s="10" vm="62854">
        <v>0</v>
      </c>
      <c r="BX9" s="10" vm="62507">
        <v>42414</v>
      </c>
      <c r="BY9" s="10" vm="1431">
        <v>0</v>
      </c>
      <c r="BZ9" s="10" vm="60995">
        <v>0</v>
      </c>
      <c r="CA9" s="10" vm="99585">
        <v>629</v>
      </c>
      <c r="CB9" s="10" vm="94498">
        <v>199560</v>
      </c>
      <c r="CC9" s="10" vm="60204">
        <v>1325</v>
      </c>
      <c r="CD9" s="10" vm="80711">
        <v>0</v>
      </c>
      <c r="CE9" s="10" vm="62608">
        <v>55855</v>
      </c>
      <c r="CF9" s="10" vm="62506">
        <v>55855</v>
      </c>
      <c r="CG9" s="10" vm="2388">
        <v>0</v>
      </c>
      <c r="CH9" s="10" vm="61651">
        <v>0</v>
      </c>
      <c r="CI9" s="10" vm="98116">
        <v>0</v>
      </c>
      <c r="CJ9" s="10" vm="94351">
        <v>0</v>
      </c>
      <c r="CK9" s="10" vm="90954">
        <v>55855</v>
      </c>
      <c r="CL9" s="10" vm="86711">
        <v>3957</v>
      </c>
      <c r="CM9" s="10" vm="62836">
        <v>3191</v>
      </c>
      <c r="CN9" s="10" vm="62505">
        <v>0</v>
      </c>
      <c r="CO9" s="10" vm="1272">
        <v>766</v>
      </c>
      <c r="CP9" s="10" vm="60544">
        <v>0</v>
      </c>
      <c r="CQ9" s="10" vm="97619">
        <v>0</v>
      </c>
      <c r="CR9" s="10" vm="94182">
        <v>0</v>
      </c>
      <c r="CS9" s="10" vm="81546">
        <v>0</v>
      </c>
      <c r="CT9" s="10" vm="71663">
        <v>0</v>
      </c>
      <c r="CU9" s="10" vm="62786">
        <v>0</v>
      </c>
      <c r="CV9" s="10" vm="62504">
        <v>0</v>
      </c>
      <c r="CW9" s="10" vm="1746">
        <v>0</v>
      </c>
      <c r="CX9" s="10" vm="60123">
        <v>0</v>
      </c>
      <c r="CY9" s="10" vm="97154">
        <v>0</v>
      </c>
      <c r="CZ9" s="10" vm="94029">
        <v>0</v>
      </c>
      <c r="DA9" s="10" vm="89290">
        <v>0</v>
      </c>
      <c r="DB9" s="81" vm="88432">
        <v>0</v>
      </c>
      <c r="DC9" s="81" vm="62746">
        <v>0</v>
      </c>
      <c r="DD9" s="81" vm="62503">
        <v>0</v>
      </c>
      <c r="DE9" s="81" vm="57208">
        <v>0</v>
      </c>
      <c r="DF9" s="10" vm="60994">
        <v>0</v>
      </c>
      <c r="DG9" s="10" vm="96743">
        <v>0</v>
      </c>
      <c r="DH9" s="10" vm="93852">
        <v>0</v>
      </c>
      <c r="DI9" s="10" vm="87572">
        <v>0</v>
      </c>
      <c r="DJ9" s="10" vm="90079">
        <v>3957</v>
      </c>
      <c r="DK9" s="10" vm="62704">
        <v>3191</v>
      </c>
      <c r="DL9" s="10" vm="62502">
        <v>0</v>
      </c>
      <c r="DM9" s="10" vm="1430">
        <v>766</v>
      </c>
      <c r="DN9" s="10" vm="60543">
        <v>5083</v>
      </c>
      <c r="DO9" s="10" vm="96295">
        <v>4315</v>
      </c>
      <c r="DP9" s="10" vm="93700">
        <v>0</v>
      </c>
      <c r="DQ9" s="10" vm="60203">
        <v>768</v>
      </c>
      <c r="DR9" s="10" vm="80568">
        <v>4521</v>
      </c>
      <c r="DS9" s="10" vm="62664">
        <v>0</v>
      </c>
      <c r="DT9" s="10" vm="62501">
        <v>2901</v>
      </c>
      <c r="DU9" s="10" vm="2106">
        <v>1620</v>
      </c>
      <c r="DV9" s="10" vm="60122">
        <v>0</v>
      </c>
      <c r="DW9" s="10" vm="98279">
        <v>0</v>
      </c>
      <c r="DX9" s="10" vm="93529">
        <v>0</v>
      </c>
      <c r="DY9" s="10" vm="81400">
        <v>0</v>
      </c>
      <c r="DZ9" s="10" vm="86563">
        <v>236</v>
      </c>
      <c r="EA9" s="10" vm="62800">
        <v>0</v>
      </c>
      <c r="EB9" s="10" vm="62500">
        <v>111</v>
      </c>
      <c r="EC9" s="10" vm="57058">
        <v>125</v>
      </c>
      <c r="ED9" s="10" vm="61650">
        <v>0</v>
      </c>
      <c r="EE9" s="10" vm="59107">
        <v>0</v>
      </c>
      <c r="EF9" s="10" vm="93375">
        <v>0</v>
      </c>
      <c r="EG9" s="10" vm="89132">
        <v>0</v>
      </c>
      <c r="EH9" s="81" vm="71519">
        <v>0</v>
      </c>
      <c r="EI9" s="81" vm="62634">
        <v>0</v>
      </c>
      <c r="EJ9" s="81" vm="62499">
        <v>0</v>
      </c>
      <c r="EK9" s="81" vm="1271">
        <v>0</v>
      </c>
      <c r="EL9" s="10" vm="60993">
        <v>2059</v>
      </c>
      <c r="EM9" s="10" vm="99409">
        <v>0</v>
      </c>
      <c r="EN9" s="10" vm="93204">
        <v>1191</v>
      </c>
      <c r="EO9" s="10" vm="90471">
        <v>868</v>
      </c>
      <c r="EP9" s="10" vm="88286">
        <v>11899</v>
      </c>
      <c r="EQ9" s="10" vm="62607">
        <v>4315</v>
      </c>
      <c r="ER9" s="10" vm="62498">
        <v>4203</v>
      </c>
      <c r="ES9" s="10" vm="1745">
        <v>3381</v>
      </c>
      <c r="ET9" s="10" vm="60542">
        <v>15856</v>
      </c>
      <c r="EU9" s="10" vm="98569">
        <v>7506</v>
      </c>
      <c r="EV9" s="10" vm="93056">
        <v>4203</v>
      </c>
      <c r="EW9" s="10" vm="87423">
        <v>4147</v>
      </c>
      <c r="EX9" s="10" vm="80418">
        <v>912</v>
      </c>
      <c r="EY9" s="10" vm="62835">
        <v>133</v>
      </c>
      <c r="EZ9" s="10" vm="62497">
        <v>578</v>
      </c>
      <c r="FA9" s="10" vm="1429">
        <v>133</v>
      </c>
      <c r="FB9" s="10" vm="60121">
        <v>324360</v>
      </c>
      <c r="FC9" s="10" vm="59369">
        <v>0</v>
      </c>
      <c r="FD9" s="10" vm="92886">
        <v>324360</v>
      </c>
      <c r="FE9" s="10" vm="58846">
        <v>12142</v>
      </c>
      <c r="FF9" s="10" vm="86418">
        <v>5964</v>
      </c>
      <c r="FG9" s="10" vm="62785">
        <v>0</v>
      </c>
      <c r="FH9" s="10" vm="62496">
        <v>-1772</v>
      </c>
      <c r="FI9" s="10" vm="56822">
        <v>0</v>
      </c>
      <c r="FJ9" s="10" vm="60992">
        <v>0</v>
      </c>
      <c r="FK9" s="10" vm="59234">
        <v>0</v>
      </c>
      <c r="FL9" s="10" vm="92730">
        <v>340694</v>
      </c>
      <c r="FM9" s="10" vm="60202">
        <v>60464</v>
      </c>
      <c r="FN9" s="10" vm="71371">
        <v>6926</v>
      </c>
      <c r="FO9" s="10" vm="62745">
        <v>0</v>
      </c>
      <c r="FP9" s="10" vm="62495">
        <v>0</v>
      </c>
      <c r="FQ9" s="10" vm="2387">
        <v>-1175</v>
      </c>
      <c r="FR9" s="10" vm="60541">
        <v>0</v>
      </c>
      <c r="FS9" s="10" vm="96578">
        <v>0</v>
      </c>
      <c r="FT9" s="10" vm="92555">
        <v>66215</v>
      </c>
      <c r="FU9" s="10" vm="88976">
        <v>274479</v>
      </c>
      <c r="FV9" s="10" vm="89921">
        <v>263896</v>
      </c>
      <c r="FW9" s="81" vm="62703">
        <v>0</v>
      </c>
      <c r="FX9" s="81" vm="62494">
        <v>0</v>
      </c>
      <c r="FY9" s="81" vm="1270">
        <v>0</v>
      </c>
      <c r="FZ9" s="81" vm="2078">
        <v>0</v>
      </c>
      <c r="GA9" s="81" vm="96139">
        <v>0</v>
      </c>
      <c r="GB9" s="10" vm="92402">
        <v>499</v>
      </c>
      <c r="GC9" s="10" vm="81252">
        <v>312</v>
      </c>
      <c r="GD9" s="10" vm="88138">
        <v>187</v>
      </c>
      <c r="GE9" s="10" vm="62663">
        <v>291</v>
      </c>
      <c r="GF9" s="10" vm="62493">
        <v>311</v>
      </c>
      <c r="GG9" s="10" vm="56649">
        <v>-20</v>
      </c>
      <c r="GH9" s="10" vm="60120">
        <v>619</v>
      </c>
      <c r="GI9" s="10" vm="98923">
        <v>239</v>
      </c>
      <c r="GJ9" s="10" vm="92233">
        <v>380</v>
      </c>
      <c r="GK9" s="10" vm="87270">
        <v>0</v>
      </c>
      <c r="GL9" s="10" vm="86270">
        <v>0</v>
      </c>
      <c r="GM9" s="10" vm="62616">
        <v>0</v>
      </c>
      <c r="GN9" s="10" vm="62492">
        <v>0</v>
      </c>
      <c r="GO9" s="10" vm="1428">
        <v>0</v>
      </c>
      <c r="GP9" s="10" vm="60540">
        <v>0</v>
      </c>
      <c r="GQ9" s="10" vm="59541">
        <v>13</v>
      </c>
      <c r="GR9" s="10" vm="92081">
        <v>0</v>
      </c>
      <c r="GS9" s="10" vm="88821">
        <v>13</v>
      </c>
      <c r="GT9" s="10" vm="80273">
        <v>1422</v>
      </c>
      <c r="GU9" s="10" vm="62612">
        <v>862</v>
      </c>
      <c r="GV9" s="10" vm="62491">
        <v>560</v>
      </c>
      <c r="GW9" s="10" vm="1744">
        <v>0</v>
      </c>
      <c r="GX9" s="81" vm="60991">
        <v>0</v>
      </c>
      <c r="GY9" s="10" vm="99246">
        <v>16</v>
      </c>
      <c r="GZ9" s="10" vm="91912">
        <v>0</v>
      </c>
      <c r="HA9" s="10" vm="60201">
        <v>0</v>
      </c>
      <c r="HB9" s="10" vm="71227">
        <v>0</v>
      </c>
      <c r="HC9" s="81" vm="62606">
        <v>0</v>
      </c>
      <c r="HD9" s="81" vm="62490">
        <v>555</v>
      </c>
      <c r="HE9" s="10" vm="2105">
        <v>571</v>
      </c>
      <c r="HF9" s="10" vm="60119">
        <v>4514</v>
      </c>
      <c r="HG9" s="10" vm="97962">
        <v>843</v>
      </c>
      <c r="HH9" s="10" vm="91762">
        <v>0</v>
      </c>
      <c r="HI9" s="10" vm="90792">
        <v>114</v>
      </c>
      <c r="HJ9" s="10" vm="58568">
        <v>2990</v>
      </c>
      <c r="HK9" s="10" vm="62834">
        <v>0</v>
      </c>
      <c r="HL9" s="10" vm="2647">
        <v>0</v>
      </c>
      <c r="HM9" s="10" vm="62035">
        <v>0</v>
      </c>
      <c r="HN9" s="10" vm="61649">
        <v>1688</v>
      </c>
      <c r="HO9" s="10" vm="97458">
        <v>10149</v>
      </c>
      <c r="HP9" s="10" vm="91601">
        <v>555</v>
      </c>
      <c r="HQ9" s="10" vm="58759">
        <v>74</v>
      </c>
      <c r="HR9" s="10" vm="89760">
        <v>629</v>
      </c>
      <c r="HS9" s="10" vm="2824">
        <v>0</v>
      </c>
      <c r="HT9" s="10" vm="62489">
        <v>0</v>
      </c>
      <c r="HU9" s="10" vm="60240">
        <v>0</v>
      </c>
      <c r="HV9" s="10" vm="60539">
        <v>6909</v>
      </c>
      <c r="HW9" s="10" vm="100901">
        <v>125</v>
      </c>
      <c r="HX9" s="10" vm="91449">
        <v>-350</v>
      </c>
      <c r="HY9" s="10" vm="58659">
        <v>71</v>
      </c>
      <c r="HZ9" s="10" vm="86114">
        <v>0</v>
      </c>
      <c r="IA9" s="10" vm="62744">
        <v>0</v>
      </c>
      <c r="IB9" s="10" vm="62488">
        <v>-586</v>
      </c>
      <c r="IC9" s="10" vm="60582">
        <v>6169</v>
      </c>
      <c r="ID9" s="10" vm="60990">
        <v>345</v>
      </c>
      <c r="IE9" s="10" vm="96455">
        <v>387</v>
      </c>
      <c r="IF9" s="10" vm="91275">
        <v>0</v>
      </c>
      <c r="IG9" s="10" vm="58361">
        <v>732</v>
      </c>
      <c r="IH9" s="10" vm="80117">
        <v>5964</v>
      </c>
      <c r="II9" s="10" vm="62702">
        <v>7248</v>
      </c>
      <c r="IJ9" s="10" vm="62487">
        <v>0</v>
      </c>
      <c r="IK9" s="10" vm="72944">
        <v>109</v>
      </c>
      <c r="IL9" s="10" vm="60118">
        <v>-19</v>
      </c>
      <c r="IM9" s="10" vm="59392">
        <v>-2</v>
      </c>
      <c r="IN9" s="10" vm="91117">
        <v>6544</v>
      </c>
      <c r="IO9" s="10" vm="81153">
        <v>6544</v>
      </c>
      <c r="IP9" s="10" vm="71073">
        <v>0</v>
      </c>
      <c r="IQ9" s="10" vm="62662">
        <v>0</v>
      </c>
      <c r="IR9" s="10" vm="2646">
        <v>0</v>
      </c>
      <c r="IS9" s="81" vm="61048">
        <v>1150</v>
      </c>
      <c r="IT9" s="81" vm="60538">
        <v>1150</v>
      </c>
    </row>
    <row r="10" spans="1:254" x14ac:dyDescent="0.25">
      <c r="A10" s="8" t="s">
        <v>1</v>
      </c>
      <c r="B10" s="8" t="s">
        <v>305</v>
      </c>
      <c r="C10" s="89">
        <v>44651</v>
      </c>
      <c r="D10" s="76" vm="668">
        <v>12</v>
      </c>
      <c r="E10" s="10" vm="313">
        <v>40027</v>
      </c>
      <c r="F10" s="10" vm="47877">
        <v>-34140</v>
      </c>
      <c r="G10" s="10" vm="65219">
        <v>-3810</v>
      </c>
      <c r="H10" s="10" vm="59561">
        <v>2077</v>
      </c>
      <c r="I10" s="10" vm="29177">
        <v>1349</v>
      </c>
      <c r="J10" s="10" vm="63347">
        <v>3426</v>
      </c>
      <c r="K10" s="10" vm="46150">
        <v>0</v>
      </c>
      <c r="L10" s="10" vm="667">
        <v>0</v>
      </c>
      <c r="M10" s="10" vm="312">
        <v>0</v>
      </c>
      <c r="N10" s="10" vm="44396">
        <v>7</v>
      </c>
      <c r="O10" s="10" vm="42404">
        <v>-464</v>
      </c>
      <c r="P10" s="10" vm="35688">
        <v>0</v>
      </c>
      <c r="Q10" s="10" vm="2104">
        <v>0</v>
      </c>
      <c r="R10" s="10" vm="60103">
        <v>0</v>
      </c>
      <c r="S10" s="10" vm="66314">
        <v>0</v>
      </c>
      <c r="T10" s="10" vm="666">
        <v>2969</v>
      </c>
      <c r="U10" s="10" vm="59977">
        <v>0</v>
      </c>
      <c r="V10" s="10" vm="54148">
        <v>2969</v>
      </c>
      <c r="W10" s="10" vm="62833">
        <v>0</v>
      </c>
      <c r="X10" s="10" vm="35451">
        <v>913</v>
      </c>
      <c r="Y10" s="10" vm="28868">
        <v>0</v>
      </c>
      <c r="Z10" s="10" vm="1141">
        <v>0</v>
      </c>
      <c r="AA10" s="10" vm="1703">
        <v>3882</v>
      </c>
      <c r="AB10" s="10" vm="60024">
        <v>8368</v>
      </c>
      <c r="AC10" s="10" vm="311">
        <v>7841</v>
      </c>
      <c r="AD10" s="10" vm="65713">
        <v>16209</v>
      </c>
      <c r="AE10" s="10" vm="2823">
        <v>1874</v>
      </c>
      <c r="AF10" s="10" vm="35218">
        <v>0</v>
      </c>
      <c r="AG10" s="10" vm="1427">
        <v>0</v>
      </c>
      <c r="AH10" s="10" vm="1098">
        <v>2982</v>
      </c>
      <c r="AI10" s="10" vm="49235">
        <v>21065</v>
      </c>
      <c r="AJ10" s="10" vm="60023">
        <v>1887</v>
      </c>
      <c r="AK10" s="10" vm="310">
        <v>5308</v>
      </c>
      <c r="AL10" s="10" vm="47658">
        <v>2861</v>
      </c>
      <c r="AM10" s="10" vm="2797">
        <v>2920</v>
      </c>
      <c r="AN10" s="10" vm="35007">
        <v>372</v>
      </c>
      <c r="AO10" s="10" vm="61047">
        <v>173</v>
      </c>
      <c r="AP10" s="10" vm="1060">
        <v>793</v>
      </c>
      <c r="AQ10" s="10" vm="1386">
        <v>2606</v>
      </c>
      <c r="AR10" s="10" vm="665">
        <v>-2</v>
      </c>
      <c r="AS10" s="10" vm="309">
        <v>2039</v>
      </c>
      <c r="AT10" s="10" vm="65278">
        <v>18957</v>
      </c>
      <c r="AU10" s="10" vm="2765">
        <v>2108</v>
      </c>
      <c r="AV10" s="10" vm="64822">
        <v>1196</v>
      </c>
      <c r="AW10" s="10" vm="2386">
        <v>108438</v>
      </c>
      <c r="AX10" s="10" vm="1034">
        <v>0</v>
      </c>
      <c r="AY10" s="10" vm="55674">
        <v>2736</v>
      </c>
      <c r="AZ10" s="10" vm="664">
        <v>0</v>
      </c>
      <c r="BA10" s="10" vm="308">
        <v>0</v>
      </c>
      <c r="BB10" s="10" vm="66237">
        <v>0</v>
      </c>
      <c r="BC10" s="10" vm="41300">
        <v>0</v>
      </c>
      <c r="BD10" s="10" vm="34672">
        <v>0</v>
      </c>
      <c r="BE10" s="10" vm="27957">
        <v>0</v>
      </c>
      <c r="BF10" s="10" vm="1003">
        <v>0</v>
      </c>
      <c r="BG10" s="10" vm="1702">
        <v>111174</v>
      </c>
      <c r="BH10" s="10" vm="663">
        <v>0</v>
      </c>
      <c r="BI10" s="10" vm="307">
        <v>3666</v>
      </c>
      <c r="BJ10" s="10" vm="50813">
        <v>9803</v>
      </c>
      <c r="BK10" s="10" vm="41073">
        <v>0</v>
      </c>
      <c r="BL10" s="10" vm="34440">
        <v>1870</v>
      </c>
      <c r="BM10" s="10" vm="64307">
        <v>15339</v>
      </c>
      <c r="BN10" s="10" vm="979">
        <v>745</v>
      </c>
      <c r="BO10" s="10" vm="49010">
        <v>0</v>
      </c>
      <c r="BP10" s="10" vm="60022">
        <v>1879</v>
      </c>
      <c r="BQ10" s="10" vm="306">
        <v>8128</v>
      </c>
      <c r="BR10" s="10" vm="65423">
        <v>10752</v>
      </c>
      <c r="BS10" s="10" vm="2848">
        <v>4587</v>
      </c>
      <c r="BT10" s="10" vm="34222">
        <v>115761</v>
      </c>
      <c r="BU10" s="10" vm="27502">
        <v>7111</v>
      </c>
      <c r="BV10" s="10" vm="955">
        <v>0</v>
      </c>
      <c r="BW10" s="10" vm="45703">
        <v>0</v>
      </c>
      <c r="BX10" s="10" vm="662">
        <v>71828</v>
      </c>
      <c r="BY10" s="10" vm="305">
        <v>0</v>
      </c>
      <c r="BZ10" s="10" vm="43952">
        <v>0</v>
      </c>
      <c r="CA10" s="10" vm="40634">
        <v>1595</v>
      </c>
      <c r="CB10" s="10" vm="34066">
        <v>80534</v>
      </c>
      <c r="CC10" s="10" vm="61046">
        <v>3880</v>
      </c>
      <c r="CD10" s="10" vm="1213">
        <v>366</v>
      </c>
      <c r="CE10" s="10" vm="55454">
        <v>30981</v>
      </c>
      <c r="CF10" s="10" vm="60021">
        <v>30981</v>
      </c>
      <c r="CG10" s="10" vm="304">
        <v>0</v>
      </c>
      <c r="CH10" s="10" vm="53704">
        <v>0</v>
      </c>
      <c r="CI10" s="10" vm="2847">
        <v>0</v>
      </c>
      <c r="CJ10" s="10" vm="33834">
        <v>0</v>
      </c>
      <c r="CK10" s="10" vm="27045">
        <v>30981</v>
      </c>
      <c r="CL10" s="10" vm="1140">
        <v>3760</v>
      </c>
      <c r="CM10" s="10" vm="1701">
        <v>3810</v>
      </c>
      <c r="CN10" s="10" vm="661">
        <v>0</v>
      </c>
      <c r="CO10" s="10" vm="303">
        <v>-50</v>
      </c>
      <c r="CP10" s="10" vm="65699">
        <v>15085</v>
      </c>
      <c r="CQ10" s="10" vm="2822">
        <v>0</v>
      </c>
      <c r="CR10" s="10" vm="33600">
        <v>14722</v>
      </c>
      <c r="CS10" s="10" vm="61691">
        <v>363</v>
      </c>
      <c r="CT10" s="10" vm="1097">
        <v>0</v>
      </c>
      <c r="CU10" s="10" vm="1241">
        <v>0</v>
      </c>
      <c r="CV10" s="10" vm="60020">
        <v>272</v>
      </c>
      <c r="CW10" s="10" vm="302">
        <v>-272</v>
      </c>
      <c r="CX10" s="10" vm="65416">
        <v>0</v>
      </c>
      <c r="CY10" s="10" vm="62743">
        <v>0</v>
      </c>
      <c r="CZ10" s="10" vm="33370">
        <v>0</v>
      </c>
      <c r="DA10" s="10" vm="2385">
        <v>0</v>
      </c>
      <c r="DB10" s="81" vm="1059">
        <v>0</v>
      </c>
      <c r="DC10" s="81" vm="45481">
        <v>0</v>
      </c>
      <c r="DD10" s="81" vm="660">
        <v>0</v>
      </c>
      <c r="DE10" s="81" vm="301">
        <v>0</v>
      </c>
      <c r="DF10" s="10" vm="65258">
        <v>0</v>
      </c>
      <c r="DG10" s="10" vm="2764">
        <v>0</v>
      </c>
      <c r="DH10" s="10" vm="33208">
        <v>0</v>
      </c>
      <c r="DI10" s="10" vm="26357">
        <v>0</v>
      </c>
      <c r="DJ10" s="10" vm="1033">
        <v>18845</v>
      </c>
      <c r="DK10" s="10" vm="55235">
        <v>3810</v>
      </c>
      <c r="DL10" s="10" vm="60019">
        <v>14994</v>
      </c>
      <c r="DM10" s="10" vm="300">
        <v>41</v>
      </c>
      <c r="DN10" s="10" vm="66208">
        <v>0</v>
      </c>
      <c r="DO10" s="10" vm="2740">
        <v>0</v>
      </c>
      <c r="DP10" s="10" vm="32979">
        <v>0</v>
      </c>
      <c r="DQ10" s="10" vm="26133">
        <v>0</v>
      </c>
      <c r="DR10" s="10" vm="1002">
        <v>0</v>
      </c>
      <c r="DS10" s="10" vm="1700">
        <v>0</v>
      </c>
      <c r="DT10" s="10" vm="659">
        <v>0</v>
      </c>
      <c r="DU10" s="10" vm="299">
        <v>0</v>
      </c>
      <c r="DV10" s="10" vm="50361">
        <v>0</v>
      </c>
      <c r="DW10" s="10" vm="2827">
        <v>0</v>
      </c>
      <c r="DX10" s="10" vm="32746">
        <v>0</v>
      </c>
      <c r="DY10" s="10" vm="61045">
        <v>0</v>
      </c>
      <c r="DZ10" s="10" vm="978">
        <v>0</v>
      </c>
      <c r="EA10" s="10" vm="48564">
        <v>0</v>
      </c>
      <c r="EB10" s="10" vm="60018">
        <v>0</v>
      </c>
      <c r="EC10" s="10" vm="298">
        <v>0</v>
      </c>
      <c r="ED10" s="10" vm="46993">
        <v>0</v>
      </c>
      <c r="EE10" s="10" vm="2719">
        <v>0</v>
      </c>
      <c r="EF10" s="10" vm="32519">
        <v>0</v>
      </c>
      <c r="EG10" s="10" vm="25677">
        <v>0</v>
      </c>
      <c r="EH10" s="81" vm="954">
        <v>0</v>
      </c>
      <c r="EI10" s="81" vm="45259">
        <v>0</v>
      </c>
      <c r="EJ10" s="81" vm="658">
        <v>0</v>
      </c>
      <c r="EK10" s="81" vm="297">
        <v>0</v>
      </c>
      <c r="EL10" s="10" vm="43517">
        <v>117</v>
      </c>
      <c r="EM10" s="10" vm="38826">
        <v>0</v>
      </c>
      <c r="EN10" s="10" vm="32350">
        <v>189</v>
      </c>
      <c r="EO10" s="10" vm="64284">
        <v>-72</v>
      </c>
      <c r="EP10" s="10" vm="100528">
        <v>117</v>
      </c>
      <c r="EQ10" s="10" vm="1385">
        <v>0</v>
      </c>
      <c r="ER10" s="10" vm="60017">
        <v>189</v>
      </c>
      <c r="ES10" s="10" vm="296">
        <v>-72</v>
      </c>
      <c r="ET10" s="10" vm="66191">
        <v>18962</v>
      </c>
      <c r="EU10" s="10" vm="2846">
        <v>3810</v>
      </c>
      <c r="EV10" s="10" vm="32121">
        <v>15183</v>
      </c>
      <c r="EW10" s="10" vm="25218">
        <v>-31</v>
      </c>
      <c r="EX10" s="10" vm="1139">
        <v>1053</v>
      </c>
      <c r="EY10" s="10" vm="1699">
        <v>270</v>
      </c>
      <c r="EZ10" s="10" vm="60016">
        <v>400</v>
      </c>
      <c r="FA10" s="10" vm="295">
        <v>270</v>
      </c>
      <c r="FB10" s="10" vm="50139">
        <v>136062</v>
      </c>
      <c r="FC10" s="10" vm="2821">
        <v>0</v>
      </c>
      <c r="FD10" s="10" vm="31894">
        <v>136062</v>
      </c>
      <c r="FE10" s="10" vm="24984">
        <v>5085</v>
      </c>
      <c r="FF10" s="10" vm="1096">
        <v>779</v>
      </c>
      <c r="FG10" s="10" vm="48343">
        <v>0</v>
      </c>
      <c r="FH10" s="10" vm="657">
        <v>-2117</v>
      </c>
      <c r="FI10" s="10" vm="294">
        <v>0</v>
      </c>
      <c r="FJ10" s="10" vm="46766">
        <v>0</v>
      </c>
      <c r="FK10" s="10" vm="2796">
        <v>0</v>
      </c>
      <c r="FL10" s="10" vm="31658">
        <v>139809</v>
      </c>
      <c r="FM10" s="10" vm="61044">
        <v>29449</v>
      </c>
      <c r="FN10" s="10" vm="60081">
        <v>2585</v>
      </c>
      <c r="FO10" s="10" vm="45058">
        <v>-2</v>
      </c>
      <c r="FP10" s="10" vm="656">
        <v>0</v>
      </c>
      <c r="FQ10" s="10" vm="293">
        <v>-661</v>
      </c>
      <c r="FR10" s="10" vm="65237">
        <v>0</v>
      </c>
      <c r="FS10" s="10" vm="62701">
        <v>0</v>
      </c>
      <c r="FT10" s="10" vm="31424">
        <v>31371</v>
      </c>
      <c r="FU10" s="10" vm="24528">
        <v>108438</v>
      </c>
      <c r="FV10" s="10" vm="1032">
        <v>106613</v>
      </c>
      <c r="FW10" s="81" vm="1384">
        <v>0</v>
      </c>
      <c r="FX10" s="81" vm="60015">
        <v>0</v>
      </c>
      <c r="FY10" s="81" vm="292">
        <v>0</v>
      </c>
      <c r="FZ10" s="81" vm="53046">
        <v>0</v>
      </c>
      <c r="GA10" s="81" vm="62661">
        <v>0</v>
      </c>
      <c r="GB10" s="10" vm="31209">
        <v>118</v>
      </c>
      <c r="GC10" s="10" vm="62034">
        <v>122</v>
      </c>
      <c r="GD10" s="10" vm="1001">
        <v>-4</v>
      </c>
      <c r="GE10" s="10" vm="51629">
        <v>0</v>
      </c>
      <c r="GF10" s="10" vm="60014">
        <v>0</v>
      </c>
      <c r="GG10" s="10" vm="291">
        <v>0</v>
      </c>
      <c r="GH10" s="10" vm="49920">
        <v>0</v>
      </c>
      <c r="GI10" s="10" vm="65016">
        <v>0</v>
      </c>
      <c r="GJ10" s="10" vm="30977">
        <v>0</v>
      </c>
      <c r="GK10" s="10" vm="64271">
        <v>0</v>
      </c>
      <c r="GL10" s="10" vm="977">
        <v>0</v>
      </c>
      <c r="GM10" s="10" vm="1698">
        <v>0</v>
      </c>
      <c r="GN10" s="10" vm="655">
        <v>3010</v>
      </c>
      <c r="GO10" s="10" vm="290">
        <v>1657</v>
      </c>
      <c r="GP10" s="10" vm="46543">
        <v>1353</v>
      </c>
      <c r="GQ10" s="10" vm="65006">
        <v>0</v>
      </c>
      <c r="GR10" s="10" vm="30749">
        <v>0</v>
      </c>
      <c r="GS10" s="10" vm="64268">
        <v>0</v>
      </c>
      <c r="GT10" s="10" vm="953">
        <v>3128</v>
      </c>
      <c r="GU10" s="10" vm="44833">
        <v>1779</v>
      </c>
      <c r="GV10" s="10" vm="654">
        <v>1349</v>
      </c>
      <c r="GW10" s="10" vm="289">
        <v>0</v>
      </c>
      <c r="GX10" s="81" vm="43078">
        <v>0</v>
      </c>
      <c r="GY10" s="10" vm="37050">
        <v>0</v>
      </c>
      <c r="GZ10" s="10" vm="30578">
        <v>65</v>
      </c>
      <c r="HA10" s="10" vm="61043">
        <v>0</v>
      </c>
      <c r="HB10" s="10" vm="1199">
        <v>0</v>
      </c>
      <c r="HC10" s="81" vm="1383">
        <v>157</v>
      </c>
      <c r="HD10" s="81" vm="653">
        <v>1648</v>
      </c>
      <c r="HE10" s="10" vm="288">
        <v>1870</v>
      </c>
      <c r="HF10" s="10" vm="66179">
        <v>848</v>
      </c>
      <c r="HG10" s="10" vm="2845">
        <v>609</v>
      </c>
      <c r="HH10" s="10" vm="30346">
        <v>0</v>
      </c>
      <c r="HI10" s="10" vm="23392">
        <v>787</v>
      </c>
      <c r="HJ10" s="10" vm="1138">
        <v>2257</v>
      </c>
      <c r="HK10" s="10" vm="51463">
        <v>0</v>
      </c>
      <c r="HL10" s="10" vm="652">
        <v>0</v>
      </c>
      <c r="HM10" s="10" vm="287">
        <v>0</v>
      </c>
      <c r="HN10" s="10" vm="49700">
        <v>3627</v>
      </c>
      <c r="HO10" s="10" vm="2820">
        <v>8128</v>
      </c>
      <c r="HP10" s="10" vm="30111">
        <v>1586</v>
      </c>
      <c r="HQ10" s="10" vm="23160">
        <v>9</v>
      </c>
      <c r="HR10" s="10" vm="1095">
        <v>1595</v>
      </c>
      <c r="HS10" s="10" vm="1697">
        <v>0</v>
      </c>
      <c r="HT10" s="10" vm="651">
        <v>366</v>
      </c>
      <c r="HU10" s="10" vm="286">
        <v>366</v>
      </c>
      <c r="HV10" s="10" vm="65338">
        <v>354</v>
      </c>
      <c r="HW10" s="10" vm="2795">
        <v>0</v>
      </c>
      <c r="HX10" s="10" vm="29880">
        <v>0</v>
      </c>
      <c r="HY10" s="10" vm="2384">
        <v>110</v>
      </c>
      <c r="HZ10" s="10" vm="60080">
        <v>0</v>
      </c>
      <c r="IA10" s="10" vm="65285">
        <v>0</v>
      </c>
      <c r="IB10" s="10" vm="650">
        <v>0</v>
      </c>
      <c r="IC10" s="10" vm="285">
        <v>464</v>
      </c>
      <c r="ID10" s="10" vm="42852">
        <v>387</v>
      </c>
      <c r="IE10" s="10" vm="2763">
        <v>201</v>
      </c>
      <c r="IF10" s="10" vm="29644">
        <v>0</v>
      </c>
      <c r="IG10" s="10" vm="22758">
        <v>588</v>
      </c>
      <c r="IH10" s="10" vm="1031">
        <v>779</v>
      </c>
      <c r="II10" s="10" vm="66248">
        <v>3402</v>
      </c>
      <c r="IJ10" s="10" vm="649">
        <v>-2</v>
      </c>
      <c r="IK10" s="10" vm="59976">
        <v>33</v>
      </c>
      <c r="IL10" s="10" vm="52598">
        <v>-27</v>
      </c>
      <c r="IM10" s="10" vm="35923">
        <v>0</v>
      </c>
      <c r="IN10" s="10" vm="29409">
        <v>2221</v>
      </c>
      <c r="IO10" s="10" vm="1426">
        <v>2275</v>
      </c>
      <c r="IP10" s="10" vm="60071">
        <v>0</v>
      </c>
      <c r="IQ10" s="10" vm="65721">
        <v>0</v>
      </c>
      <c r="IR10" s="10" vm="648">
        <v>0</v>
      </c>
      <c r="IS10" s="81" vm="59975">
        <v>0</v>
      </c>
      <c r="IT10" s="81" vm="49471">
        <v>4</v>
      </c>
    </row>
    <row r="11" spans="1:254" x14ac:dyDescent="0.25">
      <c r="A11" s="8" t="s">
        <v>342</v>
      </c>
      <c r="B11" s="8" t="s">
        <v>587</v>
      </c>
      <c r="C11" s="89">
        <v>44651</v>
      </c>
      <c r="D11" s="76" vm="2645">
        <v>12</v>
      </c>
      <c r="E11" s="10" vm="61042">
        <v>526153</v>
      </c>
      <c r="F11" s="10" vm="1390">
        <v>-472620</v>
      </c>
      <c r="G11" s="10" vm="100220">
        <v>0</v>
      </c>
      <c r="H11" s="10" vm="59792">
        <v>53533</v>
      </c>
      <c r="I11" s="10" vm="58418">
        <v>256</v>
      </c>
      <c r="J11" s="10" vm="63592">
        <v>53789</v>
      </c>
      <c r="K11" s="10" vm="2718">
        <v>0</v>
      </c>
      <c r="L11" s="10" vm="2644">
        <v>-1831</v>
      </c>
      <c r="M11" s="10" vm="60239">
        <v>0</v>
      </c>
      <c r="N11" s="10" vm="2077">
        <v>1584</v>
      </c>
      <c r="O11" s="10" vm="99741">
        <v>-29997</v>
      </c>
      <c r="P11" s="10" vm="95810">
        <v>0</v>
      </c>
      <c r="Q11" s="10" vm="81841">
        <v>0</v>
      </c>
      <c r="R11" s="10" vm="87014">
        <v>0</v>
      </c>
      <c r="S11" s="10" vm="2701">
        <v>0</v>
      </c>
      <c r="T11" s="10" vm="62486">
        <v>23545</v>
      </c>
      <c r="U11" s="10" vm="61690">
        <v>815</v>
      </c>
      <c r="V11" s="10" vm="1216">
        <v>24360</v>
      </c>
      <c r="W11" s="10" vm="98753">
        <v>0</v>
      </c>
      <c r="X11" s="10" vm="95641">
        <v>4528</v>
      </c>
      <c r="Y11" s="10" vm="89604">
        <v>1464</v>
      </c>
      <c r="Z11" s="10" vm="81000">
        <v>0</v>
      </c>
      <c r="AA11" s="10" vm="2844">
        <v>30352</v>
      </c>
      <c r="AB11" s="10" vm="62485">
        <v>363183</v>
      </c>
      <c r="AC11" s="10" vm="57774">
        <v>75503</v>
      </c>
      <c r="AD11" s="10" vm="60537">
        <v>438686</v>
      </c>
      <c r="AE11" s="10" vm="97791">
        <v>14401</v>
      </c>
      <c r="AF11" s="10" vm="95477">
        <v>0</v>
      </c>
      <c r="AG11" s="10" vm="60200">
        <v>11438</v>
      </c>
      <c r="AH11" s="10" vm="56459">
        <v>9547</v>
      </c>
      <c r="AI11" s="10" vm="2819">
        <v>474072</v>
      </c>
      <c r="AJ11" s="10" vm="62484">
        <v>65570</v>
      </c>
      <c r="AK11" s="10" vm="1425">
        <v>234408</v>
      </c>
      <c r="AL11" s="10" vm="60536">
        <v>21958</v>
      </c>
      <c r="AM11" s="10" vm="97314">
        <v>29029</v>
      </c>
      <c r="AN11" s="10" vm="95312">
        <v>0</v>
      </c>
      <c r="AO11" s="10" vm="87884">
        <v>677</v>
      </c>
      <c r="AP11" s="10" vm="57986">
        <v>373</v>
      </c>
      <c r="AQ11" s="10" vm="2794">
        <v>60430</v>
      </c>
      <c r="AR11" s="10" vm="62483">
        <v>1327</v>
      </c>
      <c r="AS11" s="10" vm="1269">
        <v>1956</v>
      </c>
      <c r="AT11" s="10" vm="60117">
        <v>415728</v>
      </c>
      <c r="AU11" s="10" vm="96877">
        <v>58344</v>
      </c>
      <c r="AV11" s="10" vm="95150">
        <v>4879</v>
      </c>
      <c r="AW11" s="10" vm="89450">
        <v>1175300</v>
      </c>
      <c r="AX11" s="10" vm="86862">
        <v>0</v>
      </c>
      <c r="AY11" s="10" vm="2762">
        <v>25192</v>
      </c>
      <c r="AZ11" s="10" vm="62482">
        <v>0</v>
      </c>
      <c r="BA11" s="10" vm="1743">
        <v>0</v>
      </c>
      <c r="BB11" s="10" vm="61648">
        <v>0</v>
      </c>
      <c r="BC11" s="10" vm="99086">
        <v>0</v>
      </c>
      <c r="BD11" s="10" vm="94985">
        <v>0</v>
      </c>
      <c r="BE11" s="10" vm="81692">
        <v>0</v>
      </c>
      <c r="BF11" s="10" vm="58741">
        <v>785</v>
      </c>
      <c r="BG11" s="10" vm="2739">
        <v>1201277</v>
      </c>
      <c r="BH11" s="10" vm="62481">
        <v>205174</v>
      </c>
      <c r="BI11" s="10" vm="2383">
        <v>10004</v>
      </c>
      <c r="BJ11" s="10" vm="60116">
        <v>83926</v>
      </c>
      <c r="BK11" s="10" vm="100399">
        <v>117</v>
      </c>
      <c r="BL11" s="10" vm="94823">
        <v>34269</v>
      </c>
      <c r="BM11" s="10" vm="90630">
        <v>333490</v>
      </c>
      <c r="BN11" s="10" vm="58644">
        <v>1646</v>
      </c>
      <c r="BO11" s="10" vm="2826">
        <v>0</v>
      </c>
      <c r="BP11" s="10" vm="62480">
        <v>13127</v>
      </c>
      <c r="BQ11" s="10" vm="1424">
        <v>128709</v>
      </c>
      <c r="BR11" s="10" vm="60535">
        <v>143482</v>
      </c>
      <c r="BS11" s="10" vm="100070">
        <v>190008</v>
      </c>
      <c r="BT11" s="10" vm="94660">
        <v>1391285</v>
      </c>
      <c r="BU11" s="10" vm="87727">
        <v>500244</v>
      </c>
      <c r="BV11" s="10" vm="56449">
        <v>0</v>
      </c>
      <c r="BW11" s="10" vm="2717">
        <v>96504</v>
      </c>
      <c r="BX11" s="10" vm="62479">
        <v>211351</v>
      </c>
      <c r="BY11" s="10" vm="1268">
        <v>0</v>
      </c>
      <c r="BZ11" s="10" vm="60989">
        <v>0</v>
      </c>
      <c r="CA11" s="10" vm="99575">
        <v>3029</v>
      </c>
      <c r="CB11" s="10" vm="94499">
        <v>811128</v>
      </c>
      <c r="CC11" s="10" vm="60199">
        <v>8211</v>
      </c>
      <c r="CD11" s="10" vm="57976">
        <v>0</v>
      </c>
      <c r="CE11" s="10" vm="2700">
        <v>571946</v>
      </c>
      <c r="CF11" s="10" vm="62478">
        <v>517518</v>
      </c>
      <c r="CG11" s="10" vm="1742">
        <v>0</v>
      </c>
      <c r="CH11" s="10" vm="60115">
        <v>52964</v>
      </c>
      <c r="CI11" s="10" vm="98117">
        <v>1464</v>
      </c>
      <c r="CJ11" s="10" vm="94343">
        <v>0</v>
      </c>
      <c r="CK11" s="10" vm="90955">
        <v>571946</v>
      </c>
      <c r="CL11" s="10" vm="58347">
        <v>0</v>
      </c>
      <c r="CM11" s="10" vm="2843">
        <v>0</v>
      </c>
      <c r="CN11" s="10" vm="62477">
        <v>0</v>
      </c>
      <c r="CO11" s="10" vm="57322">
        <v>0</v>
      </c>
      <c r="CP11" s="10" vm="60534">
        <v>274</v>
      </c>
      <c r="CQ11" s="10" vm="97632">
        <v>0</v>
      </c>
      <c r="CR11" s="10" vm="94183">
        <v>274</v>
      </c>
      <c r="CS11" s="10" vm="81547">
        <v>0</v>
      </c>
      <c r="CT11" s="10" vm="56438">
        <v>0</v>
      </c>
      <c r="CU11" s="10" vm="2818">
        <v>0</v>
      </c>
      <c r="CV11" s="10" vm="62476">
        <v>0</v>
      </c>
      <c r="CW11" s="10" vm="2103">
        <v>0</v>
      </c>
      <c r="CX11" s="10" vm="61647">
        <v>0</v>
      </c>
      <c r="CY11" s="10" vm="97155">
        <v>0</v>
      </c>
      <c r="CZ11" s="10" vm="94021">
        <v>0</v>
      </c>
      <c r="DA11" s="10" vm="89291">
        <v>0</v>
      </c>
      <c r="DB11" s="81" vm="58634">
        <v>0</v>
      </c>
      <c r="DC11" s="81" vm="2793">
        <v>0</v>
      </c>
      <c r="DD11" s="81" vm="62475">
        <v>0</v>
      </c>
      <c r="DE11" s="81" vm="61041">
        <v>0</v>
      </c>
      <c r="DF11" s="10" vm="60114">
        <v>3830</v>
      </c>
      <c r="DG11" s="10" vm="96717">
        <v>0</v>
      </c>
      <c r="DH11" s="10" vm="93853">
        <v>4126</v>
      </c>
      <c r="DI11" s="10" vm="87573">
        <v>-296</v>
      </c>
      <c r="DJ11" s="10" vm="90080">
        <v>4104</v>
      </c>
      <c r="DK11" s="10" vm="2761">
        <v>0</v>
      </c>
      <c r="DL11" s="10" vm="62474">
        <v>4400</v>
      </c>
      <c r="DM11" s="10" vm="1267">
        <v>-296</v>
      </c>
      <c r="DN11" s="10" vm="60533">
        <v>32679</v>
      </c>
      <c r="DO11" s="10" vm="96311">
        <v>0</v>
      </c>
      <c r="DP11" s="10" vm="93692">
        <v>28591</v>
      </c>
      <c r="DQ11" s="10" vm="60198">
        <v>4088</v>
      </c>
      <c r="DR11" s="10" vm="57965">
        <v>0</v>
      </c>
      <c r="DS11" s="10" vm="2738">
        <v>0</v>
      </c>
      <c r="DT11" s="10" vm="62473">
        <v>0</v>
      </c>
      <c r="DU11" s="10" vm="2382">
        <v>0</v>
      </c>
      <c r="DV11" s="10" vm="61646">
        <v>0</v>
      </c>
      <c r="DW11" s="10" vm="98275">
        <v>0</v>
      </c>
      <c r="DX11" s="10" vm="93530">
        <v>0</v>
      </c>
      <c r="DY11" s="10" vm="81401">
        <v>0</v>
      </c>
      <c r="DZ11" s="10" vm="58338">
        <v>0</v>
      </c>
      <c r="EA11" s="10" vm="2741">
        <v>0</v>
      </c>
      <c r="EB11" s="10" vm="62472">
        <v>0</v>
      </c>
      <c r="EC11" s="10" vm="1423">
        <v>0</v>
      </c>
      <c r="ED11" s="10" vm="60113">
        <v>0</v>
      </c>
      <c r="EE11" s="10" vm="95998">
        <v>0</v>
      </c>
      <c r="EF11" s="10" vm="93367">
        <v>0</v>
      </c>
      <c r="EG11" s="10" vm="89133">
        <v>0</v>
      </c>
      <c r="EH11" s="81" vm="56426">
        <v>0</v>
      </c>
      <c r="EI11" s="81" vm="2716">
        <v>0</v>
      </c>
      <c r="EJ11" s="81" vm="62471">
        <v>0</v>
      </c>
      <c r="EK11" s="81" vm="57000">
        <v>0</v>
      </c>
      <c r="EL11" s="10" vm="60532">
        <v>15298</v>
      </c>
      <c r="EM11" s="10" vm="99410">
        <v>0</v>
      </c>
      <c r="EN11" s="10" vm="93205">
        <v>23901</v>
      </c>
      <c r="EO11" s="10" vm="90472">
        <v>-8603</v>
      </c>
      <c r="EP11" s="10" vm="58624">
        <v>47977</v>
      </c>
      <c r="EQ11" s="10" vm="2699">
        <v>0</v>
      </c>
      <c r="ER11" s="10" vm="62470">
        <v>52492</v>
      </c>
      <c r="ES11" s="10" vm="1741">
        <v>-4515</v>
      </c>
      <c r="ET11" s="10" vm="60531">
        <v>52081</v>
      </c>
      <c r="EU11" s="10" vm="98595">
        <v>0</v>
      </c>
      <c r="EV11" s="10" vm="93047">
        <v>56892</v>
      </c>
      <c r="EW11" s="10" vm="87424">
        <v>-4811</v>
      </c>
      <c r="EX11" s="10" vm="57959">
        <v>9935</v>
      </c>
      <c r="EY11" s="10" vm="2842">
        <v>1149</v>
      </c>
      <c r="EZ11" s="10" vm="62469">
        <v>1626</v>
      </c>
      <c r="FA11" s="10" vm="1266">
        <v>1149</v>
      </c>
      <c r="FB11" s="10" vm="60112">
        <v>2400335</v>
      </c>
      <c r="FC11" s="10" vm="98423">
        <v>0</v>
      </c>
      <c r="FD11" s="10" vm="92887">
        <v>2400335</v>
      </c>
      <c r="FE11" s="10" vm="58847">
        <v>9716</v>
      </c>
      <c r="FF11" s="10" vm="58328">
        <v>37251</v>
      </c>
      <c r="FG11" s="10" vm="2817">
        <v>0</v>
      </c>
      <c r="FH11" s="10" vm="62468">
        <v>-1936</v>
      </c>
      <c r="FI11" s="10" vm="2102">
        <v>0</v>
      </c>
      <c r="FJ11" s="10" vm="61645">
        <v>-9434</v>
      </c>
      <c r="FK11" s="10" vm="59240">
        <v>0</v>
      </c>
      <c r="FL11" s="10" vm="92722">
        <v>2435932</v>
      </c>
      <c r="FM11" s="10" vm="60197">
        <v>1199057</v>
      </c>
      <c r="FN11" s="10" vm="56418">
        <v>62009</v>
      </c>
      <c r="FO11" s="10" vm="2792">
        <v>1327</v>
      </c>
      <c r="FP11" s="10" vm="62467">
        <v>0</v>
      </c>
      <c r="FQ11" s="10" vm="1422">
        <v>-1761</v>
      </c>
      <c r="FR11" s="10" vm="60530">
        <v>0</v>
      </c>
      <c r="FS11" s="10" vm="96579">
        <v>0</v>
      </c>
      <c r="FT11" s="10" vm="92556">
        <v>1260632</v>
      </c>
      <c r="FU11" s="10" vm="88977">
        <v>1175300</v>
      </c>
      <c r="FV11" s="10" vm="58727">
        <v>1201278</v>
      </c>
      <c r="FW11" s="81" vm="2760">
        <v>0</v>
      </c>
      <c r="FX11" s="81" vm="62466">
        <v>0</v>
      </c>
      <c r="FY11" s="81" vm="56700">
        <v>0</v>
      </c>
      <c r="FZ11" s="81" vm="1215">
        <v>0</v>
      </c>
      <c r="GA11" s="81" vm="96154">
        <v>0</v>
      </c>
      <c r="GB11" s="10" vm="92394">
        <v>0</v>
      </c>
      <c r="GC11" s="10" vm="81253">
        <v>0</v>
      </c>
      <c r="GD11" s="10" vm="58614">
        <v>0</v>
      </c>
      <c r="GE11" s="10" vm="2737">
        <v>0</v>
      </c>
      <c r="GF11" s="10" vm="62465">
        <v>0</v>
      </c>
      <c r="GG11" s="10" vm="2381">
        <v>0</v>
      </c>
      <c r="GH11" s="10" vm="61644">
        <v>0</v>
      </c>
      <c r="GI11" s="10" vm="98915">
        <v>0</v>
      </c>
      <c r="GJ11" s="10" vm="92234">
        <v>0</v>
      </c>
      <c r="GK11" s="10" vm="87271">
        <v>0</v>
      </c>
      <c r="GL11" s="10" vm="58318">
        <v>0</v>
      </c>
      <c r="GM11" s="10" vm="62615">
        <v>0</v>
      </c>
      <c r="GN11" s="10" vm="62464">
        <v>1004</v>
      </c>
      <c r="GO11" s="10" vm="1740">
        <v>748</v>
      </c>
      <c r="GP11" s="10" vm="60529">
        <v>256</v>
      </c>
      <c r="GQ11" s="10" vm="99908">
        <v>0</v>
      </c>
      <c r="GR11" s="10" vm="92073">
        <v>0</v>
      </c>
      <c r="GS11" s="10" vm="88822">
        <v>0</v>
      </c>
      <c r="GT11" s="10" vm="57948">
        <v>1004</v>
      </c>
      <c r="GU11" s="10" vm="2715">
        <v>748</v>
      </c>
      <c r="GV11" s="10" vm="62463">
        <v>256</v>
      </c>
      <c r="GW11" s="10" vm="1265">
        <v>0</v>
      </c>
      <c r="GX11" s="81" vm="60111">
        <v>0</v>
      </c>
      <c r="GY11" s="10" vm="99250">
        <v>0</v>
      </c>
      <c r="GZ11" s="10" vm="91913">
        <v>0</v>
      </c>
      <c r="HA11" s="10" vm="60196">
        <v>0</v>
      </c>
      <c r="HB11" s="10" vm="56407">
        <v>1464</v>
      </c>
      <c r="HC11" s="81" vm="2698">
        <v>15658</v>
      </c>
      <c r="HD11" s="81" vm="62462">
        <v>17147</v>
      </c>
      <c r="HE11" s="10" vm="1421">
        <v>34269</v>
      </c>
      <c r="HF11" s="10" vm="61643">
        <v>28556</v>
      </c>
      <c r="HG11" s="10" vm="97959">
        <v>10429</v>
      </c>
      <c r="HH11" s="10" vm="91754">
        <v>0</v>
      </c>
      <c r="HI11" s="10" vm="90793">
        <v>7373</v>
      </c>
      <c r="HJ11" s="10" vm="58569">
        <v>62439</v>
      </c>
      <c r="HK11" s="10" vm="62832">
        <v>1595</v>
      </c>
      <c r="HL11" s="10" vm="2643">
        <v>0</v>
      </c>
      <c r="HM11" s="10" vm="73378">
        <v>0</v>
      </c>
      <c r="HN11" s="10" vm="61642">
        <v>18317</v>
      </c>
      <c r="HO11" s="10" vm="97473">
        <v>128709</v>
      </c>
      <c r="HP11" s="10" vm="58997">
        <v>0</v>
      </c>
      <c r="HQ11" s="10" vm="58760">
        <v>3029</v>
      </c>
      <c r="HR11" s="10" vm="89761">
        <v>3029</v>
      </c>
      <c r="HS11" s="10" vm="62784">
        <v>0</v>
      </c>
      <c r="HT11" s="10" vm="62461">
        <v>0</v>
      </c>
      <c r="HU11" s="10" vm="61689">
        <v>0</v>
      </c>
      <c r="HV11" s="10" vm="2076">
        <v>17411</v>
      </c>
      <c r="HW11" s="10" vm="59168">
        <v>0</v>
      </c>
      <c r="HX11" s="10" vm="91440">
        <v>0</v>
      </c>
      <c r="HY11" s="10" vm="58660">
        <v>253</v>
      </c>
      <c r="HZ11" s="10" vm="86115">
        <v>0</v>
      </c>
      <c r="IA11" s="10" vm="62742">
        <v>12333</v>
      </c>
      <c r="IB11" s="10" vm="62460">
        <v>0</v>
      </c>
      <c r="IC11" s="10" vm="61040">
        <v>29997</v>
      </c>
      <c r="ID11" s="10" vm="2075">
        <v>1102</v>
      </c>
      <c r="IE11" s="10" vm="59125">
        <v>1922</v>
      </c>
      <c r="IF11" s="10" vm="91276">
        <v>7138</v>
      </c>
      <c r="IG11" s="10" vm="58362">
        <v>10162</v>
      </c>
      <c r="IH11" s="10" vm="80118">
        <v>37249</v>
      </c>
      <c r="II11" s="10" vm="62700">
        <v>63657</v>
      </c>
      <c r="IJ11" s="10" vm="62459">
        <v>2343</v>
      </c>
      <c r="IK11" s="10" vm="60238">
        <v>25</v>
      </c>
      <c r="IL11" s="10" vm="2074">
        <v>-4</v>
      </c>
      <c r="IM11" s="10" vm="59410">
        <v>1350</v>
      </c>
      <c r="IN11" s="10" vm="91108">
        <v>42883</v>
      </c>
      <c r="IO11" s="10" vm="81154">
        <v>42883</v>
      </c>
      <c r="IP11" s="10" vm="71074">
        <v>0</v>
      </c>
      <c r="IQ11" s="10" vm="62660">
        <v>0</v>
      </c>
      <c r="IR11" s="10" vm="2642">
        <v>-2</v>
      </c>
      <c r="IS11" s="81" vm="62033">
        <v>12</v>
      </c>
      <c r="IT11" s="81" vm="1214">
        <v>12</v>
      </c>
    </row>
    <row r="12" spans="1:254" x14ac:dyDescent="0.25">
      <c r="A12" s="8" t="s">
        <v>344</v>
      </c>
      <c r="B12" s="8" t="s">
        <v>343</v>
      </c>
      <c r="C12" s="89">
        <v>44651</v>
      </c>
      <c r="D12" s="76" vm="647">
        <v>12</v>
      </c>
      <c r="E12" s="10" vm="284">
        <v>5620</v>
      </c>
      <c r="F12" s="10" vm="47878">
        <v>-4502</v>
      </c>
      <c r="G12" s="10" vm="65220">
        <v>0</v>
      </c>
      <c r="H12" s="10" vm="59562">
        <v>1118</v>
      </c>
      <c r="I12" s="10" vm="29178">
        <v>166</v>
      </c>
      <c r="J12" s="10" vm="63343">
        <v>1284</v>
      </c>
      <c r="K12" s="10" vm="46151">
        <v>0</v>
      </c>
      <c r="L12" s="10" vm="646">
        <v>0</v>
      </c>
      <c r="M12" s="10" vm="283">
        <v>0</v>
      </c>
      <c r="N12" s="10" vm="44397">
        <v>0</v>
      </c>
      <c r="O12" s="10" vm="65208">
        <v>-515</v>
      </c>
      <c r="P12" s="10" vm="35689">
        <v>0</v>
      </c>
      <c r="Q12" s="10" vm="60581">
        <v>0</v>
      </c>
      <c r="R12" s="10" vm="1137">
        <v>0</v>
      </c>
      <c r="S12" s="10" vm="55874">
        <v>0</v>
      </c>
      <c r="T12" s="10" vm="645">
        <v>769</v>
      </c>
      <c r="U12" s="10" vm="282">
        <v>0</v>
      </c>
      <c r="V12" s="10" vm="54149">
        <v>769</v>
      </c>
      <c r="W12" s="10" vm="2841">
        <v>0</v>
      </c>
      <c r="X12" s="10" vm="35452">
        <v>429</v>
      </c>
      <c r="Y12" s="10" vm="28869">
        <v>0</v>
      </c>
      <c r="Z12" s="10" vm="1091">
        <v>0</v>
      </c>
      <c r="AA12" s="10" vm="52507">
        <v>1198</v>
      </c>
      <c r="AB12" s="10" vm="644">
        <v>4895</v>
      </c>
      <c r="AC12" s="10" vm="281">
        <v>521</v>
      </c>
      <c r="AD12" s="10" vm="65714">
        <v>5416</v>
      </c>
      <c r="AE12" s="10" vm="2816">
        <v>106</v>
      </c>
      <c r="AF12" s="10" vm="35219">
        <v>0</v>
      </c>
      <c r="AG12" s="10" vm="1264">
        <v>10</v>
      </c>
      <c r="AH12" s="10" vm="1055">
        <v>0</v>
      </c>
      <c r="AI12" s="10" vm="49236">
        <v>5532</v>
      </c>
      <c r="AJ12" s="10" vm="643">
        <v>1340</v>
      </c>
      <c r="AK12" s="10" vm="280">
        <v>580</v>
      </c>
      <c r="AL12" s="10" vm="47659">
        <v>985</v>
      </c>
      <c r="AM12" s="10" vm="2791">
        <v>417</v>
      </c>
      <c r="AN12" s="10" vm="35008">
        <v>220</v>
      </c>
      <c r="AO12" s="10" vm="2101">
        <v>3</v>
      </c>
      <c r="AP12" s="10" vm="1027">
        <v>0</v>
      </c>
      <c r="AQ12" s="10" vm="45926">
        <v>880</v>
      </c>
      <c r="AR12" s="10" vm="642">
        <v>0</v>
      </c>
      <c r="AS12" s="10" vm="279">
        <v>8</v>
      </c>
      <c r="AT12" s="10" vm="65279">
        <v>4433</v>
      </c>
      <c r="AU12" s="10" vm="2759">
        <v>1099</v>
      </c>
      <c r="AV12" s="10" vm="64823">
        <v>26</v>
      </c>
      <c r="AW12" s="10" vm="28187">
        <v>36385</v>
      </c>
      <c r="AX12" s="10" vm="1000">
        <v>0</v>
      </c>
      <c r="AY12" s="10" vm="55675">
        <v>553</v>
      </c>
      <c r="AZ12" s="10" vm="641">
        <v>0</v>
      </c>
      <c r="BA12" s="10" vm="278">
        <v>0</v>
      </c>
      <c r="BB12" s="10" vm="66238">
        <v>0</v>
      </c>
      <c r="BC12" s="10" vm="41301">
        <v>0</v>
      </c>
      <c r="BD12" s="10" vm="34673">
        <v>0</v>
      </c>
      <c r="BE12" s="10" vm="1420">
        <v>0</v>
      </c>
      <c r="BF12" s="10" vm="976">
        <v>0</v>
      </c>
      <c r="BG12" s="10" vm="52386">
        <v>36938</v>
      </c>
      <c r="BH12" s="10" vm="640">
        <v>0</v>
      </c>
      <c r="BI12" s="10" vm="277">
        <v>149</v>
      </c>
      <c r="BJ12" s="10" vm="50814">
        <v>857</v>
      </c>
      <c r="BK12" s="10" vm="41074">
        <v>0</v>
      </c>
      <c r="BL12" s="10" vm="34441">
        <v>0</v>
      </c>
      <c r="BM12" s="10" vm="2380">
        <v>1006</v>
      </c>
      <c r="BN12" s="10" vm="952">
        <v>633</v>
      </c>
      <c r="BO12" s="10" vm="1382">
        <v>0</v>
      </c>
      <c r="BP12" s="10" vm="639">
        <v>106</v>
      </c>
      <c r="BQ12" s="10" vm="276">
        <v>823</v>
      </c>
      <c r="BR12" s="10" vm="65424">
        <v>1562</v>
      </c>
      <c r="BS12" s="10" vm="40866">
        <v>-556</v>
      </c>
      <c r="BT12" s="10" vm="34223">
        <v>36382</v>
      </c>
      <c r="BU12" s="10" vm="1739">
        <v>15609</v>
      </c>
      <c r="BV12" s="10" vm="1198">
        <v>0</v>
      </c>
      <c r="BW12" s="10" vm="45704">
        <v>0</v>
      </c>
      <c r="BX12" s="10" vm="638">
        <v>5898</v>
      </c>
      <c r="BY12" s="10" vm="275">
        <v>0</v>
      </c>
      <c r="BZ12" s="10" vm="43953">
        <v>0</v>
      </c>
      <c r="CA12" s="10" vm="40635">
        <v>78</v>
      </c>
      <c r="CB12" s="10" vm="64724">
        <v>21585</v>
      </c>
      <c r="CC12" s="10" vm="1263">
        <v>670</v>
      </c>
      <c r="CD12" s="10" vm="1136">
        <v>0</v>
      </c>
      <c r="CE12" s="10" vm="55455">
        <v>14127</v>
      </c>
      <c r="CF12" s="10" vm="60013">
        <v>14127</v>
      </c>
      <c r="CG12" s="10" vm="274">
        <v>0</v>
      </c>
      <c r="CH12" s="10" vm="66224">
        <v>0</v>
      </c>
      <c r="CI12" s="10" vm="2840">
        <v>0</v>
      </c>
      <c r="CJ12" s="10" vm="33835">
        <v>0</v>
      </c>
      <c r="CK12" s="10" vm="27046">
        <v>14127</v>
      </c>
      <c r="CL12" s="10" vm="1090">
        <v>0</v>
      </c>
      <c r="CM12" s="10" vm="52233">
        <v>0</v>
      </c>
      <c r="CN12" s="10" vm="637">
        <v>0</v>
      </c>
      <c r="CO12" s="10" vm="273">
        <v>0</v>
      </c>
      <c r="CP12" s="10" vm="65700">
        <v>18</v>
      </c>
      <c r="CQ12" s="10" vm="2815">
        <v>0</v>
      </c>
      <c r="CR12" s="10" vm="33601">
        <v>17</v>
      </c>
      <c r="CS12" s="10" vm="1419">
        <v>1</v>
      </c>
      <c r="CT12" s="10" vm="1054">
        <v>0</v>
      </c>
      <c r="CU12" s="10" vm="1381">
        <v>0</v>
      </c>
      <c r="CV12" s="10" vm="636">
        <v>0</v>
      </c>
      <c r="CW12" s="10" vm="272">
        <v>0</v>
      </c>
      <c r="CX12" s="10" vm="47214">
        <v>0</v>
      </c>
      <c r="CY12" s="10" vm="2790">
        <v>0</v>
      </c>
      <c r="CZ12" s="10" vm="33371">
        <v>0</v>
      </c>
      <c r="DA12" s="10" vm="26588">
        <v>0</v>
      </c>
      <c r="DB12" s="81" vm="1026">
        <v>0</v>
      </c>
      <c r="DC12" s="81" vm="45482">
        <v>0</v>
      </c>
      <c r="DD12" s="81" vm="635">
        <v>0</v>
      </c>
      <c r="DE12" s="81" vm="271">
        <v>0</v>
      </c>
      <c r="DF12" s="10" vm="65259">
        <v>49</v>
      </c>
      <c r="DG12" s="10" vm="2758">
        <v>0</v>
      </c>
      <c r="DH12" s="10" vm="33209">
        <v>41</v>
      </c>
      <c r="DI12" s="10" vm="2100">
        <v>8</v>
      </c>
      <c r="DJ12" s="10" vm="999">
        <v>67</v>
      </c>
      <c r="DK12" s="10" vm="1380">
        <v>0</v>
      </c>
      <c r="DL12" s="10" vm="634">
        <v>58</v>
      </c>
      <c r="DM12" s="10" vm="270">
        <v>9</v>
      </c>
      <c r="DN12" s="10" vm="66209">
        <v>0</v>
      </c>
      <c r="DO12" s="10" vm="2736">
        <v>0</v>
      </c>
      <c r="DP12" s="10" vm="32980">
        <v>0</v>
      </c>
      <c r="DQ12" s="10" vm="1262">
        <v>0</v>
      </c>
      <c r="DR12" s="10" vm="975">
        <v>0</v>
      </c>
      <c r="DS12" s="10" vm="52079">
        <v>0</v>
      </c>
      <c r="DT12" s="10" vm="633">
        <v>0</v>
      </c>
      <c r="DU12" s="10" vm="269">
        <v>0</v>
      </c>
      <c r="DV12" s="10" vm="50362">
        <v>0</v>
      </c>
      <c r="DW12" s="10" vm="39274">
        <v>0</v>
      </c>
      <c r="DX12" s="10" vm="32747">
        <v>0</v>
      </c>
      <c r="DY12" s="10" vm="2379">
        <v>0</v>
      </c>
      <c r="DZ12" s="10" vm="951">
        <v>0</v>
      </c>
      <c r="EA12" s="10" vm="1379">
        <v>0</v>
      </c>
      <c r="EB12" s="10" vm="632">
        <v>0</v>
      </c>
      <c r="EC12" s="10" vm="268">
        <v>0</v>
      </c>
      <c r="ED12" s="10" vm="65408">
        <v>0</v>
      </c>
      <c r="EE12" s="10" vm="2714">
        <v>0</v>
      </c>
      <c r="EF12" s="10" vm="32520">
        <v>0</v>
      </c>
      <c r="EG12" s="10" vm="25678">
        <v>0</v>
      </c>
      <c r="EH12" s="81" vm="1193">
        <v>0</v>
      </c>
      <c r="EI12" s="81" vm="45260">
        <v>0</v>
      </c>
      <c r="EJ12" s="81" vm="631">
        <v>0</v>
      </c>
      <c r="EK12" s="81" vm="267">
        <v>0</v>
      </c>
      <c r="EL12" s="10" vm="65248">
        <v>21</v>
      </c>
      <c r="EM12" s="10" vm="38827">
        <v>0</v>
      </c>
      <c r="EN12" s="10" vm="32351">
        <v>11</v>
      </c>
      <c r="EO12" s="10" vm="25447">
        <v>10</v>
      </c>
      <c r="EP12" s="10" vm="1135">
        <v>21</v>
      </c>
      <c r="EQ12" s="10" vm="1378">
        <v>0</v>
      </c>
      <c r="ER12" s="10" vm="630">
        <v>11</v>
      </c>
      <c r="ES12" s="10" vm="266">
        <v>10</v>
      </c>
      <c r="ET12" s="10" vm="66192">
        <v>88</v>
      </c>
      <c r="EU12" s="10" vm="2839">
        <v>0</v>
      </c>
      <c r="EV12" s="10" vm="32122">
        <v>69</v>
      </c>
      <c r="EW12" s="10" vm="1738">
        <v>19</v>
      </c>
      <c r="EX12" s="10" vm="1089">
        <v>96</v>
      </c>
      <c r="EY12" s="10" vm="51854">
        <v>11</v>
      </c>
      <c r="EZ12" s="10" vm="60012">
        <v>42</v>
      </c>
      <c r="FA12" s="10" vm="265">
        <v>11</v>
      </c>
      <c r="FB12" s="10" vm="65682">
        <v>44749</v>
      </c>
      <c r="FC12" s="10" vm="62783">
        <v>0</v>
      </c>
      <c r="FD12" s="10" vm="31895">
        <v>44749</v>
      </c>
      <c r="FE12" s="10" vm="24985">
        <v>0</v>
      </c>
      <c r="FF12" s="10" vm="1053">
        <v>790</v>
      </c>
      <c r="FG12" s="10" vm="1377">
        <v>0</v>
      </c>
      <c r="FH12" s="10" vm="629">
        <v>-266</v>
      </c>
      <c r="FI12" s="10" vm="264">
        <v>286</v>
      </c>
      <c r="FJ12" s="10" vm="46767">
        <v>0</v>
      </c>
      <c r="FK12" s="10" vm="2789">
        <v>0</v>
      </c>
      <c r="FL12" s="10" vm="31659">
        <v>45559</v>
      </c>
      <c r="FM12" s="10" vm="1418">
        <v>8488</v>
      </c>
      <c r="FN12" s="10" vm="1025">
        <v>880</v>
      </c>
      <c r="FO12" s="10" vm="45059">
        <v>0</v>
      </c>
      <c r="FP12" s="10" vm="628">
        <v>0</v>
      </c>
      <c r="FQ12" s="10" vm="263">
        <v>-194</v>
      </c>
      <c r="FR12" s="10" vm="65238">
        <v>0</v>
      </c>
      <c r="FS12" s="10" vm="62699">
        <v>0</v>
      </c>
      <c r="FT12" s="10" vm="31425">
        <v>9174</v>
      </c>
      <c r="FU12" s="10" vm="24529">
        <v>36385</v>
      </c>
      <c r="FV12" s="10" vm="998">
        <v>36261</v>
      </c>
      <c r="FW12" s="81" vm="1376">
        <v>0</v>
      </c>
      <c r="FX12" s="81" vm="627">
        <v>0</v>
      </c>
      <c r="FY12" s="81" vm="59974">
        <v>0</v>
      </c>
      <c r="FZ12" s="81" vm="53047">
        <v>0</v>
      </c>
      <c r="GA12" s="81" vm="62659">
        <v>0</v>
      </c>
      <c r="GB12" s="10" vm="31210">
        <v>0</v>
      </c>
      <c r="GC12" s="10" vm="2099">
        <v>0</v>
      </c>
      <c r="GD12" s="10" vm="974">
        <v>0</v>
      </c>
      <c r="GE12" s="10" vm="51630">
        <v>0</v>
      </c>
      <c r="GF12" s="10" vm="626">
        <v>0</v>
      </c>
      <c r="GG12" s="10" vm="262">
        <v>0</v>
      </c>
      <c r="GH12" s="10" vm="65670">
        <v>301</v>
      </c>
      <c r="GI12" s="10" vm="62799">
        <v>135</v>
      </c>
      <c r="GJ12" s="10" vm="30978">
        <v>166</v>
      </c>
      <c r="GK12" s="10" vm="2378">
        <v>0</v>
      </c>
      <c r="GL12" s="10" vm="950">
        <v>0</v>
      </c>
      <c r="GM12" s="10" vm="1375">
        <v>0</v>
      </c>
      <c r="GN12" s="10" vm="625">
        <v>0</v>
      </c>
      <c r="GO12" s="10" vm="261">
        <v>0</v>
      </c>
      <c r="GP12" s="10" vm="65398">
        <v>0</v>
      </c>
      <c r="GQ12" s="10" vm="37272">
        <v>0</v>
      </c>
      <c r="GR12" s="10" vm="30750">
        <v>0</v>
      </c>
      <c r="GS12" s="10" vm="23847">
        <v>0</v>
      </c>
      <c r="GT12" s="10" vm="1186">
        <v>301</v>
      </c>
      <c r="GU12" s="10" vm="44834">
        <v>135</v>
      </c>
      <c r="GV12" s="10" vm="624">
        <v>166</v>
      </c>
      <c r="GW12" s="10" vm="260">
        <v>0</v>
      </c>
      <c r="GX12" s="81" vm="65228">
        <v>0</v>
      </c>
      <c r="GY12" s="10" vm="37051">
        <v>0</v>
      </c>
      <c r="GZ12" s="10" vm="30579">
        <v>0</v>
      </c>
      <c r="HA12" s="10" vm="1737">
        <v>0</v>
      </c>
      <c r="HB12" s="10" vm="1134">
        <v>0</v>
      </c>
      <c r="HC12" s="81" vm="1374">
        <v>0</v>
      </c>
      <c r="HD12" s="81" vm="623">
        <v>0</v>
      </c>
      <c r="HE12" s="10" vm="259">
        <v>0</v>
      </c>
      <c r="HF12" s="10" vm="66180">
        <v>121</v>
      </c>
      <c r="HG12" s="10" vm="2838">
        <v>212</v>
      </c>
      <c r="HH12" s="10" vm="30347">
        <v>0</v>
      </c>
      <c r="HI12" s="10" vm="23393">
        <v>12</v>
      </c>
      <c r="HJ12" s="10" vm="1088">
        <v>431</v>
      </c>
      <c r="HK12" s="10" vm="51464">
        <v>0</v>
      </c>
      <c r="HL12" s="10" vm="622">
        <v>0</v>
      </c>
      <c r="HM12" s="10" vm="59973">
        <v>0</v>
      </c>
      <c r="HN12" s="10" vm="49701">
        <v>48</v>
      </c>
      <c r="HO12" s="10" vm="2814">
        <v>824</v>
      </c>
      <c r="HP12" s="10" vm="30112">
        <v>64</v>
      </c>
      <c r="HQ12" s="10" vm="23161">
        <v>14</v>
      </c>
      <c r="HR12" s="10" vm="1052">
        <v>78</v>
      </c>
      <c r="HS12" s="10" vm="60525">
        <v>0</v>
      </c>
      <c r="HT12" s="10" vm="621">
        <v>0</v>
      </c>
      <c r="HU12" s="10" vm="258">
        <v>0</v>
      </c>
      <c r="HV12" s="10" vm="46376">
        <v>455</v>
      </c>
      <c r="HW12" s="10" vm="2788">
        <v>36</v>
      </c>
      <c r="HX12" s="10" vm="29881">
        <v>0</v>
      </c>
      <c r="HY12" s="10" vm="22930">
        <v>24</v>
      </c>
      <c r="HZ12" s="10" vm="60074">
        <v>0</v>
      </c>
      <c r="IA12" s="10" vm="65286">
        <v>0</v>
      </c>
      <c r="IB12" s="10" vm="620">
        <v>0</v>
      </c>
      <c r="IC12" s="10" vm="257">
        <v>515</v>
      </c>
      <c r="ID12" s="10" vm="42853">
        <v>13</v>
      </c>
      <c r="IE12" s="10" vm="2757">
        <v>4</v>
      </c>
      <c r="IF12" s="10" vm="29645">
        <v>0</v>
      </c>
      <c r="IG12" s="10" vm="22759">
        <v>17</v>
      </c>
      <c r="IH12" s="10" vm="997">
        <v>790</v>
      </c>
      <c r="II12" s="10" vm="60524">
        <v>946</v>
      </c>
      <c r="IJ12" s="10" vm="619">
        <v>0</v>
      </c>
      <c r="IK12" s="10" vm="256">
        <v>0</v>
      </c>
      <c r="IL12" s="10" vm="52599">
        <v>-2</v>
      </c>
      <c r="IM12" s="10" vm="35924">
        <v>1</v>
      </c>
      <c r="IN12" s="10" vm="29410">
        <v>1098</v>
      </c>
      <c r="IO12" s="10" vm="2377">
        <v>1107</v>
      </c>
      <c r="IP12" s="10" vm="60064">
        <v>0</v>
      </c>
      <c r="IQ12" s="10" vm="65722">
        <v>0</v>
      </c>
      <c r="IR12" s="10" vm="618">
        <v>0</v>
      </c>
      <c r="IS12" s="81" vm="255">
        <v>1</v>
      </c>
      <c r="IT12" s="81" vm="49472">
        <v>77</v>
      </c>
    </row>
    <row r="13" spans="1:254" x14ac:dyDescent="0.25">
      <c r="A13" s="8" t="s">
        <v>311</v>
      </c>
      <c r="B13" s="8" t="s">
        <v>310</v>
      </c>
      <c r="C13" s="89">
        <v>44651</v>
      </c>
      <c r="D13" s="76" vm="2641">
        <v>12</v>
      </c>
      <c r="E13" s="10" vm="2098">
        <v>6869</v>
      </c>
      <c r="F13" s="10" vm="1174">
        <v>-5321</v>
      </c>
      <c r="G13" s="10" vm="65216">
        <v>0</v>
      </c>
      <c r="H13" s="10" vm="59549">
        <v>1548</v>
      </c>
      <c r="I13" s="10" vm="29166">
        <v>70</v>
      </c>
      <c r="J13" s="10" vm="63360">
        <v>1618</v>
      </c>
      <c r="K13" s="10" vm="2713">
        <v>0</v>
      </c>
      <c r="L13" s="10" vm="2640">
        <v>0</v>
      </c>
      <c r="M13" s="10" vm="1417">
        <v>0</v>
      </c>
      <c r="N13" s="10" vm="1133">
        <v>1</v>
      </c>
      <c r="O13" s="10" vm="65201">
        <v>-790</v>
      </c>
      <c r="P13" s="10" vm="35676">
        <v>0</v>
      </c>
      <c r="Q13" s="10" vm="29086">
        <v>0</v>
      </c>
      <c r="R13" s="10" vm="64205">
        <v>0</v>
      </c>
      <c r="S13" s="10" vm="2697">
        <v>0</v>
      </c>
      <c r="T13" s="10" vm="2639">
        <v>829</v>
      </c>
      <c r="U13" s="10" vm="8715">
        <v>0</v>
      </c>
      <c r="V13" s="10" vm="2073">
        <v>829</v>
      </c>
      <c r="W13" s="10" vm="42181">
        <v>0</v>
      </c>
      <c r="X13" s="10" vm="35441">
        <v>318</v>
      </c>
      <c r="Y13" s="10" vm="28857">
        <v>0</v>
      </c>
      <c r="Z13" s="10" vm="22077">
        <v>0</v>
      </c>
      <c r="AA13" s="10" vm="2837">
        <v>1147</v>
      </c>
      <c r="AB13" s="10" vm="2638">
        <v>5751</v>
      </c>
      <c r="AC13" s="10" vm="1736">
        <v>103</v>
      </c>
      <c r="AD13" s="10" vm="2072">
        <v>5854</v>
      </c>
      <c r="AE13" s="10" vm="41955">
        <v>415</v>
      </c>
      <c r="AF13" s="10" vm="35207">
        <v>0</v>
      </c>
      <c r="AG13" s="10" vm="1239">
        <v>0</v>
      </c>
      <c r="AH13" s="10" vm="21857">
        <v>0</v>
      </c>
      <c r="AI13" s="10" vm="2813">
        <v>6269</v>
      </c>
      <c r="AJ13" s="10" vm="2637">
        <v>1352</v>
      </c>
      <c r="AK13" s="10" vm="1261">
        <v>118</v>
      </c>
      <c r="AL13" s="10" vm="60073">
        <v>1261</v>
      </c>
      <c r="AM13" s="10" vm="41754">
        <v>590</v>
      </c>
      <c r="AN13" s="10" vm="34996">
        <v>107</v>
      </c>
      <c r="AO13" s="10" vm="64313">
        <v>4</v>
      </c>
      <c r="AP13" s="10" vm="21649">
        <v>0</v>
      </c>
      <c r="AQ13" s="10" vm="2787">
        <v>1510</v>
      </c>
      <c r="AR13" s="10" vm="2636">
        <v>0</v>
      </c>
      <c r="AS13" s="10" vm="2376">
        <v>0</v>
      </c>
      <c r="AT13" s="10" vm="60070">
        <v>4942</v>
      </c>
      <c r="AU13" s="10" vm="41523">
        <v>1327</v>
      </c>
      <c r="AV13" s="10" vm="34893">
        <v>26</v>
      </c>
      <c r="AW13" s="10" vm="28176">
        <v>62276</v>
      </c>
      <c r="AX13" s="10" vm="21445">
        <v>0</v>
      </c>
      <c r="AY13" s="10" vm="2756">
        <v>412</v>
      </c>
      <c r="AZ13" s="10" vm="2635">
        <v>73</v>
      </c>
      <c r="BA13" s="10" vm="7997">
        <v>0</v>
      </c>
      <c r="BB13" s="10" vm="61641">
        <v>0</v>
      </c>
      <c r="BC13" s="10" vm="41292">
        <v>0</v>
      </c>
      <c r="BD13" s="10" vm="34661">
        <v>0</v>
      </c>
      <c r="BE13" s="10" vm="27946">
        <v>0</v>
      </c>
      <c r="BF13" s="10" vm="21223">
        <v>0</v>
      </c>
      <c r="BG13" s="10" vm="2735">
        <v>62761</v>
      </c>
      <c r="BH13" s="10" vm="2634">
        <v>5</v>
      </c>
      <c r="BI13" s="10" vm="1416">
        <v>163</v>
      </c>
      <c r="BJ13" s="10" vm="2071">
        <v>403</v>
      </c>
      <c r="BK13" s="10" vm="41064">
        <v>1151</v>
      </c>
      <c r="BL13" s="10" vm="34428">
        <v>0</v>
      </c>
      <c r="BM13" s="10" vm="64306">
        <v>1722</v>
      </c>
      <c r="BN13" s="10" vm="21003">
        <v>660</v>
      </c>
      <c r="BO13" s="10" vm="2702">
        <v>0</v>
      </c>
      <c r="BP13" s="10" vm="2633">
        <v>414</v>
      </c>
      <c r="BQ13" s="10" vm="2097">
        <v>939</v>
      </c>
      <c r="BR13" s="10" vm="60101">
        <v>2013</v>
      </c>
      <c r="BS13" s="10" vm="40857">
        <v>-291</v>
      </c>
      <c r="BT13" s="10" vm="34213">
        <v>62470</v>
      </c>
      <c r="BU13" s="10" vm="27491">
        <v>22815</v>
      </c>
      <c r="BV13" s="10" vm="20787">
        <v>0</v>
      </c>
      <c r="BW13" s="10" vm="2712">
        <v>0</v>
      </c>
      <c r="BX13" s="10" vm="2632">
        <v>23080</v>
      </c>
      <c r="BY13" s="10" vm="1735">
        <v>0</v>
      </c>
      <c r="BZ13" s="10" vm="1132">
        <v>0</v>
      </c>
      <c r="CA13" s="10" vm="40623">
        <v>610</v>
      </c>
      <c r="CB13" s="10" vm="34056">
        <v>46505</v>
      </c>
      <c r="CC13" s="10" vm="60195">
        <v>290</v>
      </c>
      <c r="CD13" s="10" vm="20589">
        <v>0</v>
      </c>
      <c r="CE13" s="10" vm="2696">
        <v>15675</v>
      </c>
      <c r="CF13" s="10" vm="2631">
        <v>15675</v>
      </c>
      <c r="CG13" s="10" vm="1260">
        <v>0</v>
      </c>
      <c r="CH13" s="10" vm="61640">
        <v>0</v>
      </c>
      <c r="CI13" s="10" vm="40393">
        <v>0</v>
      </c>
      <c r="CJ13" s="10" vm="33823">
        <v>0</v>
      </c>
      <c r="CK13" s="10" vm="27034">
        <v>15675</v>
      </c>
      <c r="CL13" s="10" vm="20368">
        <v>422</v>
      </c>
      <c r="CM13" s="10" vm="2836">
        <v>0</v>
      </c>
      <c r="CN13" s="10" vm="2630">
        <v>284</v>
      </c>
      <c r="CO13" s="10" vm="7002">
        <v>138</v>
      </c>
      <c r="CP13" s="10" vm="61639">
        <v>163</v>
      </c>
      <c r="CQ13" s="10" vm="40162">
        <v>0</v>
      </c>
      <c r="CR13" s="10" vm="33589">
        <v>92</v>
      </c>
      <c r="CS13" s="10" vm="64296">
        <v>71</v>
      </c>
      <c r="CT13" s="10" vm="20147">
        <v>0</v>
      </c>
      <c r="CU13" s="10" vm="2812">
        <v>0</v>
      </c>
      <c r="CV13" s="10" vm="2629">
        <v>3</v>
      </c>
      <c r="CW13" s="10" vm="2375">
        <v>-3</v>
      </c>
      <c r="CX13" s="10" vm="1024">
        <v>0</v>
      </c>
      <c r="CY13" s="10" vm="39950">
        <v>0</v>
      </c>
      <c r="CZ13" s="10" vm="33359">
        <v>0</v>
      </c>
      <c r="DA13" s="10" vm="26576">
        <v>0</v>
      </c>
      <c r="DB13" s="81" vm="19930">
        <v>0</v>
      </c>
      <c r="DC13" s="81" vm="2786">
        <v>0</v>
      </c>
      <c r="DD13" s="81" vm="2628">
        <v>0</v>
      </c>
      <c r="DE13" s="81" vm="1415">
        <v>0</v>
      </c>
      <c r="DF13" s="10" vm="60069">
        <v>0</v>
      </c>
      <c r="DG13" s="10" vm="39719">
        <v>0</v>
      </c>
      <c r="DH13" s="10" vm="33200">
        <v>0</v>
      </c>
      <c r="DI13" s="10" vm="26346">
        <v>0</v>
      </c>
      <c r="DJ13" s="10" vm="19727">
        <v>585</v>
      </c>
      <c r="DK13" s="10" vm="2755">
        <v>0</v>
      </c>
      <c r="DL13" s="10" vm="2627">
        <v>379</v>
      </c>
      <c r="DM13" s="10" vm="1259">
        <v>206</v>
      </c>
      <c r="DN13" s="10" vm="61638">
        <v>0</v>
      </c>
      <c r="DO13" s="10" vm="39489">
        <v>0</v>
      </c>
      <c r="DP13" s="10" vm="32967">
        <v>0</v>
      </c>
      <c r="DQ13" s="10" vm="60194">
        <v>0</v>
      </c>
      <c r="DR13" s="10" vm="19507">
        <v>0</v>
      </c>
      <c r="DS13" s="10" vm="2734">
        <v>0</v>
      </c>
      <c r="DT13" s="10" vm="2626">
        <v>0</v>
      </c>
      <c r="DU13" s="10" vm="1734">
        <v>0</v>
      </c>
      <c r="DV13" s="10" vm="2070">
        <v>0</v>
      </c>
      <c r="DW13" s="10" vm="39264">
        <v>0</v>
      </c>
      <c r="DX13" s="10" vm="32735">
        <v>0</v>
      </c>
      <c r="DY13" s="10" vm="25896">
        <v>0</v>
      </c>
      <c r="DZ13" s="10" vm="19289">
        <v>0</v>
      </c>
      <c r="EA13" s="10" vm="2720">
        <v>0</v>
      </c>
      <c r="EB13" s="10" vm="2625">
        <v>0</v>
      </c>
      <c r="EC13" s="10" vm="2096">
        <v>0</v>
      </c>
      <c r="ED13" s="10" vm="60110">
        <v>0</v>
      </c>
      <c r="EE13" s="10" vm="39049">
        <v>0</v>
      </c>
      <c r="EF13" s="10" vm="32508">
        <v>0</v>
      </c>
      <c r="EG13" s="10" vm="25667">
        <v>0</v>
      </c>
      <c r="EH13" s="81" vm="19072">
        <v>0</v>
      </c>
      <c r="EI13" s="81" vm="2711">
        <v>0</v>
      </c>
      <c r="EJ13" s="81" vm="2624">
        <v>0</v>
      </c>
      <c r="EK13" s="81" vm="1414">
        <v>0</v>
      </c>
      <c r="EL13" s="10" vm="60096">
        <v>15</v>
      </c>
      <c r="EM13" s="10" vm="38817">
        <v>0</v>
      </c>
      <c r="EN13" s="10" vm="32343">
        <v>0</v>
      </c>
      <c r="EO13" s="10" vm="64283">
        <v>15</v>
      </c>
      <c r="EP13" s="10" vm="18877">
        <v>15</v>
      </c>
      <c r="EQ13" s="10" vm="2695">
        <v>0</v>
      </c>
      <c r="ER13" s="10" vm="2623">
        <v>0</v>
      </c>
      <c r="ES13" s="10" vm="5601">
        <v>15</v>
      </c>
      <c r="ET13" s="10" vm="61637">
        <v>600</v>
      </c>
      <c r="EU13" s="10" vm="65072">
        <v>0</v>
      </c>
      <c r="EV13" s="10" vm="32109">
        <v>379</v>
      </c>
      <c r="EW13" s="10" vm="25207">
        <v>221</v>
      </c>
      <c r="EX13" s="10" vm="18657">
        <v>173</v>
      </c>
      <c r="EY13" s="10" vm="2835">
        <v>43</v>
      </c>
      <c r="EZ13" s="10" vm="62458">
        <v>83</v>
      </c>
      <c r="FA13" s="10" vm="1258">
        <v>40</v>
      </c>
      <c r="FB13" s="10" vm="2069">
        <v>87716</v>
      </c>
      <c r="FC13" s="10" vm="65055">
        <v>0</v>
      </c>
      <c r="FD13" s="10" vm="31882">
        <v>87716</v>
      </c>
      <c r="FE13" s="10" vm="24972">
        <v>2216</v>
      </c>
      <c r="FF13" s="10" vm="18437">
        <v>933</v>
      </c>
      <c r="FG13" s="10" vm="2811">
        <v>0</v>
      </c>
      <c r="FH13" s="10" vm="2622">
        <v>-639</v>
      </c>
      <c r="FI13" s="10" vm="1733">
        <v>0</v>
      </c>
      <c r="FJ13" s="10" vm="1023">
        <v>0</v>
      </c>
      <c r="FK13" s="10" vm="38149">
        <v>0</v>
      </c>
      <c r="FL13" s="10" vm="31647">
        <v>90226</v>
      </c>
      <c r="FM13" s="10" vm="60193">
        <v>26873</v>
      </c>
      <c r="FN13" s="10" vm="18272">
        <v>1442</v>
      </c>
      <c r="FO13" s="10" vm="2785">
        <v>0</v>
      </c>
      <c r="FP13" s="10" vm="2621">
        <v>0</v>
      </c>
      <c r="FQ13" s="10" vm="2374">
        <v>-365</v>
      </c>
      <c r="FR13" s="10" vm="60068">
        <v>0</v>
      </c>
      <c r="FS13" s="10" vm="65037">
        <v>0</v>
      </c>
      <c r="FT13" s="10" vm="31414">
        <v>27950</v>
      </c>
      <c r="FU13" s="10" vm="64278">
        <v>62276</v>
      </c>
      <c r="FV13" s="10" vm="18052">
        <v>60843</v>
      </c>
      <c r="FW13" s="81" vm="2754">
        <v>0</v>
      </c>
      <c r="FX13" s="81" vm="2620">
        <v>0</v>
      </c>
      <c r="FY13" s="81" vm="60580">
        <v>0</v>
      </c>
      <c r="FZ13" s="81" vm="2068">
        <v>0</v>
      </c>
      <c r="GA13" s="81" vm="65023">
        <v>0</v>
      </c>
      <c r="GB13" s="10" vm="31198">
        <v>0</v>
      </c>
      <c r="GC13" s="10" vm="64276">
        <v>0</v>
      </c>
      <c r="GD13" s="10" vm="17836">
        <v>0</v>
      </c>
      <c r="GE13" s="10" vm="2733">
        <v>0</v>
      </c>
      <c r="GF13" s="10" vm="2619">
        <v>0</v>
      </c>
      <c r="GG13" s="10" vm="2095">
        <v>0</v>
      </c>
      <c r="GH13" s="10" vm="61636">
        <v>115</v>
      </c>
      <c r="GI13" s="10" vm="65012">
        <v>46</v>
      </c>
      <c r="GJ13" s="10" vm="30966">
        <v>69</v>
      </c>
      <c r="GK13" s="10" vm="64270">
        <v>0</v>
      </c>
      <c r="GL13" s="10" vm="17615">
        <v>0</v>
      </c>
      <c r="GM13" s="10" vm="2825">
        <v>0</v>
      </c>
      <c r="GN13" s="10" vm="2618">
        <v>167</v>
      </c>
      <c r="GO13" s="10" vm="4379">
        <v>166</v>
      </c>
      <c r="GP13" s="10" vm="60109">
        <v>1</v>
      </c>
      <c r="GQ13" s="10" vm="65004">
        <v>0</v>
      </c>
      <c r="GR13" s="10" vm="30739">
        <v>0</v>
      </c>
      <c r="GS13" s="10" vm="64267">
        <v>0</v>
      </c>
      <c r="GT13" s="10" vm="17394">
        <v>282</v>
      </c>
      <c r="GU13" s="10" vm="2710">
        <v>212</v>
      </c>
      <c r="GV13" s="10" vm="2617">
        <v>70</v>
      </c>
      <c r="GW13" s="10" vm="1732">
        <v>0</v>
      </c>
      <c r="GX13" s="81" vm="60095">
        <v>0</v>
      </c>
      <c r="GY13" s="10" vm="64990">
        <v>0</v>
      </c>
      <c r="GZ13" s="10" vm="30569">
        <v>0</v>
      </c>
      <c r="HA13" s="10" vm="1238">
        <v>0</v>
      </c>
      <c r="HB13" s="10" vm="17186">
        <v>0</v>
      </c>
      <c r="HC13" s="81" vm="2694">
        <v>0</v>
      </c>
      <c r="HD13" s="81" vm="2616">
        <v>0</v>
      </c>
      <c r="HE13" s="10" vm="1257">
        <v>0</v>
      </c>
      <c r="HF13" s="10" vm="61635">
        <v>393</v>
      </c>
      <c r="HG13" s="10" vm="36823">
        <v>334</v>
      </c>
      <c r="HH13" s="10" vm="30335">
        <v>0</v>
      </c>
      <c r="HI13" s="10" vm="23381">
        <v>0</v>
      </c>
      <c r="HJ13" s="10" vm="16967">
        <v>156</v>
      </c>
      <c r="HK13" s="10" vm="100536">
        <v>0</v>
      </c>
      <c r="HL13" s="10" vm="2615">
        <v>0</v>
      </c>
      <c r="HM13" s="10" vm="60579">
        <v>0</v>
      </c>
      <c r="HN13" s="10" vm="2067">
        <v>56</v>
      </c>
      <c r="HO13" s="10" vm="36594">
        <v>939</v>
      </c>
      <c r="HP13" s="10" vm="30101">
        <v>49</v>
      </c>
      <c r="HQ13" s="10" vm="23148">
        <v>561</v>
      </c>
      <c r="HR13" s="10" vm="16747">
        <v>610</v>
      </c>
      <c r="HS13" s="10" vm="62782">
        <v>0</v>
      </c>
      <c r="HT13" s="10" vm="2614">
        <v>0</v>
      </c>
      <c r="HU13" s="10" vm="2373">
        <v>0</v>
      </c>
      <c r="HV13" s="10" vm="1022">
        <v>842</v>
      </c>
      <c r="HW13" s="10" vm="36376">
        <v>-15</v>
      </c>
      <c r="HX13" s="10" vm="29868">
        <v>0</v>
      </c>
      <c r="HY13" s="10" vm="22920">
        <v>14</v>
      </c>
      <c r="HZ13" s="10" vm="16531">
        <v>0</v>
      </c>
      <c r="IA13" s="10" vm="62741">
        <v>0</v>
      </c>
      <c r="IB13" s="10" vm="2613">
        <v>-51</v>
      </c>
      <c r="IC13" s="10" vm="3290">
        <v>790</v>
      </c>
      <c r="ID13" s="10" vm="996">
        <v>6</v>
      </c>
      <c r="IE13" s="10" vm="36146">
        <v>2</v>
      </c>
      <c r="IF13" s="10" vm="29632">
        <v>0</v>
      </c>
      <c r="IG13" s="10" vm="22749">
        <v>8</v>
      </c>
      <c r="IH13" s="10" vm="16315">
        <v>933</v>
      </c>
      <c r="II13" s="10" vm="62698">
        <v>1510</v>
      </c>
      <c r="IJ13" s="10" vm="2612">
        <v>0</v>
      </c>
      <c r="IK13" s="10" vm="61039">
        <v>21</v>
      </c>
      <c r="IL13" s="10" vm="2066">
        <v>-3</v>
      </c>
      <c r="IM13" s="10" vm="35912">
        <v>0</v>
      </c>
      <c r="IN13" s="10" vm="29397">
        <v>1300</v>
      </c>
      <c r="IO13" s="10" vm="22520">
        <v>1300</v>
      </c>
      <c r="IP13" s="10" vm="63986">
        <v>0</v>
      </c>
      <c r="IQ13" s="10" vm="62658">
        <v>0</v>
      </c>
      <c r="IR13" s="10" vm="2611">
        <v>0</v>
      </c>
      <c r="IS13" s="81" vm="60237">
        <v>0</v>
      </c>
      <c r="IT13" s="81" vm="2065">
        <v>0</v>
      </c>
    </row>
    <row r="14" spans="1:254" x14ac:dyDescent="0.25">
      <c r="A14" s="8" t="s">
        <v>516</v>
      </c>
      <c r="B14" s="8" t="s">
        <v>217</v>
      </c>
      <c r="C14" s="89">
        <v>44651</v>
      </c>
      <c r="D14" s="76" vm="84003">
        <v>12</v>
      </c>
      <c r="E14" s="10" vm="75913">
        <v>53702</v>
      </c>
      <c r="F14" s="10" vm="70843">
        <v>-40670</v>
      </c>
      <c r="G14" s="10" vm="100194">
        <v>-4952</v>
      </c>
      <c r="H14" s="10" vm="59783">
        <v>8080</v>
      </c>
      <c r="I14" s="10" vm="2094">
        <v>1303</v>
      </c>
      <c r="J14" s="10" vm="63579">
        <v>9383</v>
      </c>
      <c r="K14" s="10" vm="1696">
        <v>0</v>
      </c>
      <c r="L14" s="10" vm="60503">
        <v>0</v>
      </c>
      <c r="M14" s="10" vm="75765">
        <v>0</v>
      </c>
      <c r="N14" s="10" vm="70736">
        <v>113</v>
      </c>
      <c r="O14" s="10" vm="99704">
        <v>-13141</v>
      </c>
      <c r="P14" s="10" vm="95798">
        <v>0</v>
      </c>
      <c r="Q14" s="10" vm="58046">
        <v>0</v>
      </c>
      <c r="R14" s="10" vm="61634">
        <v>0</v>
      </c>
      <c r="S14" s="10" vm="1695">
        <v>0</v>
      </c>
      <c r="T14" s="10" vm="58207">
        <v>-3645</v>
      </c>
      <c r="U14" s="10" vm="75618">
        <v>-72</v>
      </c>
      <c r="V14" s="10" vm="70635">
        <v>-3717</v>
      </c>
      <c r="W14" s="10" vm="62831">
        <v>0</v>
      </c>
      <c r="X14" s="10" vm="95632">
        <v>4568</v>
      </c>
      <c r="Y14" s="10" vm="89596">
        <v>0</v>
      </c>
      <c r="Z14" s="10" vm="61633">
        <v>0</v>
      </c>
      <c r="AA14" s="10" vm="1694">
        <v>851</v>
      </c>
      <c r="AB14" s="10" vm="60502">
        <v>37334</v>
      </c>
      <c r="AC14" s="10" vm="57765">
        <v>3106</v>
      </c>
      <c r="AD14" s="10" vm="70482">
        <v>40440</v>
      </c>
      <c r="AE14" s="10" vm="62781">
        <v>682</v>
      </c>
      <c r="AF14" s="10" vm="95468">
        <v>0</v>
      </c>
      <c r="AG14" s="10" vm="61038">
        <v>0</v>
      </c>
      <c r="AH14" s="10" vm="2064">
        <v>0</v>
      </c>
      <c r="AI14" s="10" vm="1693">
        <v>41122</v>
      </c>
      <c r="AJ14" s="10" vm="60501">
        <v>9352</v>
      </c>
      <c r="AK14" s="10" vm="57714">
        <v>3364</v>
      </c>
      <c r="AL14" s="10" vm="70328">
        <v>6790</v>
      </c>
      <c r="AM14" s="10" vm="62740">
        <v>5350</v>
      </c>
      <c r="AN14" s="10" vm="59101">
        <v>0</v>
      </c>
      <c r="AO14" s="10" vm="87879">
        <v>141</v>
      </c>
      <c r="AP14" s="10" vm="2063">
        <v>0</v>
      </c>
      <c r="AQ14" s="10" vm="1692">
        <v>7715</v>
      </c>
      <c r="AR14" s="10" vm="83697">
        <v>0</v>
      </c>
      <c r="AS14" s="10" vm="57655">
        <v>0</v>
      </c>
      <c r="AT14" s="10" vm="70172">
        <v>32712</v>
      </c>
      <c r="AU14" s="10" vm="62697">
        <v>8410</v>
      </c>
      <c r="AV14" s="10" vm="95141">
        <v>452</v>
      </c>
      <c r="AW14" s="10" vm="62032">
        <v>271989</v>
      </c>
      <c r="AX14" s="10" vm="61632">
        <v>0</v>
      </c>
      <c r="AY14" s="10" vm="1691">
        <v>6425</v>
      </c>
      <c r="AZ14" s="10" vm="60500">
        <v>0</v>
      </c>
      <c r="BA14" s="10" vm="75255">
        <v>0</v>
      </c>
      <c r="BB14" s="10" vm="70017">
        <v>0</v>
      </c>
      <c r="BC14" s="10" vm="99044">
        <v>0</v>
      </c>
      <c r="BD14" s="10" vm="94977">
        <v>0</v>
      </c>
      <c r="BE14" s="10" vm="61688">
        <v>0</v>
      </c>
      <c r="BF14" s="10" vm="58736">
        <v>0</v>
      </c>
      <c r="BG14" s="10" vm="1690">
        <v>278414</v>
      </c>
      <c r="BH14" s="10" vm="83540">
        <v>1338</v>
      </c>
      <c r="BI14" s="10" vm="75159">
        <v>3985</v>
      </c>
      <c r="BJ14" s="10" vm="69862">
        <v>48360</v>
      </c>
      <c r="BK14" s="10" vm="2850">
        <v>0</v>
      </c>
      <c r="BL14" s="10" vm="94813">
        <v>11</v>
      </c>
      <c r="BM14" s="10" vm="90626">
        <v>53694</v>
      </c>
      <c r="BN14" s="10" vm="2062">
        <v>0</v>
      </c>
      <c r="BO14" s="10" vm="1689">
        <v>0</v>
      </c>
      <c r="BP14" s="10" vm="60499">
        <v>728</v>
      </c>
      <c r="BQ14" s="10" vm="75070">
        <v>11476</v>
      </c>
      <c r="BR14" s="10" vm="69706">
        <v>12204</v>
      </c>
      <c r="BS14" s="10" vm="100032">
        <v>41490</v>
      </c>
      <c r="BT14" s="10" vm="94651">
        <v>319904</v>
      </c>
      <c r="BU14" s="10" vm="87720">
        <v>231472</v>
      </c>
      <c r="BV14" s="10" vm="2061">
        <v>0</v>
      </c>
      <c r="BW14" s="10" vm="60974">
        <v>0</v>
      </c>
      <c r="BX14" s="10" vm="83384">
        <v>39658</v>
      </c>
      <c r="BY14" s="10" vm="74992">
        <v>0</v>
      </c>
      <c r="BZ14" s="10" vm="69551">
        <v>0</v>
      </c>
      <c r="CA14" s="10" vm="99539">
        <v>2646</v>
      </c>
      <c r="CB14" s="10" vm="59084">
        <v>273776</v>
      </c>
      <c r="CC14" s="10" vm="72511">
        <v>622</v>
      </c>
      <c r="CD14" s="10" vm="2060">
        <v>0</v>
      </c>
      <c r="CE14" s="10" vm="58294">
        <v>45506</v>
      </c>
      <c r="CF14" s="10" vm="60498">
        <v>45506</v>
      </c>
      <c r="CG14" s="10" vm="57369">
        <v>0</v>
      </c>
      <c r="CH14" s="10" vm="69397">
        <v>0</v>
      </c>
      <c r="CI14" s="10" vm="2834">
        <v>0</v>
      </c>
      <c r="CJ14" s="10" vm="59074">
        <v>0</v>
      </c>
      <c r="CK14" s="10" vm="90936">
        <v>45506</v>
      </c>
      <c r="CL14" s="10" vm="2059">
        <v>6992</v>
      </c>
      <c r="CM14" s="10" vm="60523">
        <v>4952</v>
      </c>
      <c r="CN14" s="10" vm="83229">
        <v>0</v>
      </c>
      <c r="CO14" s="10" vm="74818">
        <v>2040</v>
      </c>
      <c r="CP14" s="10" vm="69243">
        <v>0</v>
      </c>
      <c r="CQ14" s="10" vm="2810">
        <v>0</v>
      </c>
      <c r="CR14" s="10" vm="94175">
        <v>0</v>
      </c>
      <c r="CS14" s="10" vm="61037">
        <v>0</v>
      </c>
      <c r="CT14" s="10" vm="2058">
        <v>0</v>
      </c>
      <c r="CU14" s="10" vm="60973">
        <v>0</v>
      </c>
      <c r="CV14" s="10" vm="60497">
        <v>0</v>
      </c>
      <c r="CW14" s="10" vm="57257">
        <v>0</v>
      </c>
      <c r="CX14" s="10" vm="69088">
        <v>0</v>
      </c>
      <c r="CY14" s="10" vm="62739">
        <v>0</v>
      </c>
      <c r="CZ14" s="10" vm="94010">
        <v>0</v>
      </c>
      <c r="DA14" s="10" vm="89289">
        <v>0</v>
      </c>
      <c r="DB14" s="81" vm="2057">
        <v>0</v>
      </c>
      <c r="DC14" s="81" vm="1688">
        <v>0</v>
      </c>
      <c r="DD14" s="81" vm="83073">
        <v>0</v>
      </c>
      <c r="DE14" s="81" vm="74645">
        <v>0</v>
      </c>
      <c r="DF14" s="10" vm="68933">
        <v>341</v>
      </c>
      <c r="DG14" s="10" vm="2753">
        <v>0</v>
      </c>
      <c r="DH14" s="10" vm="93846">
        <v>886</v>
      </c>
      <c r="DI14" s="10" vm="87567">
        <v>-545</v>
      </c>
      <c r="DJ14" s="10" vm="90068">
        <v>7333</v>
      </c>
      <c r="DK14" s="10" vm="1687">
        <v>4952</v>
      </c>
      <c r="DL14" s="10" vm="60496">
        <v>886</v>
      </c>
      <c r="DM14" s="10" vm="74552">
        <v>1495</v>
      </c>
      <c r="DN14" s="10" vm="68779">
        <v>0</v>
      </c>
      <c r="DO14" s="10" vm="62657">
        <v>0</v>
      </c>
      <c r="DP14" s="10" vm="59063">
        <v>0</v>
      </c>
      <c r="DQ14" s="10" vm="72374">
        <v>0</v>
      </c>
      <c r="DR14" s="10" vm="2056">
        <v>0</v>
      </c>
      <c r="DS14" s="10" vm="60972">
        <v>0</v>
      </c>
      <c r="DT14" s="10" vm="82917">
        <v>0</v>
      </c>
      <c r="DU14" s="10" vm="74458">
        <v>0</v>
      </c>
      <c r="DV14" s="10" vm="68624">
        <v>0</v>
      </c>
      <c r="DW14" s="10" vm="98242">
        <v>0</v>
      </c>
      <c r="DX14" s="10" vm="93520">
        <v>0</v>
      </c>
      <c r="DY14" s="10" vm="61687">
        <v>0</v>
      </c>
      <c r="DZ14" s="10" vm="2055">
        <v>0</v>
      </c>
      <c r="EA14" s="10" vm="60971">
        <v>0</v>
      </c>
      <c r="EB14" s="10" vm="60495">
        <v>0</v>
      </c>
      <c r="EC14" s="10" vm="74369">
        <v>0</v>
      </c>
      <c r="ED14" s="10" vm="68468">
        <v>0</v>
      </c>
      <c r="EE14" s="10" vm="2709">
        <v>0</v>
      </c>
      <c r="EF14" s="10" vm="93357">
        <v>0</v>
      </c>
      <c r="EG14" s="10" vm="89123">
        <v>0</v>
      </c>
      <c r="EH14" s="81" vm="2054">
        <v>0</v>
      </c>
      <c r="EI14" s="81" vm="60970">
        <v>0</v>
      </c>
      <c r="EJ14" s="81" vm="82761">
        <v>0</v>
      </c>
      <c r="EK14" s="81" vm="74277">
        <v>0</v>
      </c>
      <c r="EL14" s="10" vm="68313">
        <v>5247</v>
      </c>
      <c r="EM14" s="10" vm="59537">
        <v>0</v>
      </c>
      <c r="EN14" s="10" vm="59050">
        <v>7072</v>
      </c>
      <c r="EO14" s="10" vm="62031">
        <v>-1825</v>
      </c>
      <c r="EP14" s="10" vm="2053">
        <v>5247</v>
      </c>
      <c r="EQ14" s="10" vm="1686">
        <v>0</v>
      </c>
      <c r="ER14" s="10" vm="60494">
        <v>7072</v>
      </c>
      <c r="ES14" s="10" vm="56933">
        <v>-1825</v>
      </c>
      <c r="ET14" s="10" vm="68159">
        <v>12580</v>
      </c>
      <c r="EU14" s="10" vm="62830">
        <v>4952</v>
      </c>
      <c r="EV14" s="10" vm="59041">
        <v>7958</v>
      </c>
      <c r="EW14" s="10" vm="87421">
        <v>-330</v>
      </c>
      <c r="EX14" s="10" vm="2052">
        <v>999</v>
      </c>
      <c r="EY14" s="10" vm="60969">
        <v>950</v>
      </c>
      <c r="EZ14" s="10" vm="82606">
        <v>226</v>
      </c>
      <c r="FA14" s="10" vm="56877">
        <v>950</v>
      </c>
      <c r="FB14" s="10" vm="68005">
        <v>317511</v>
      </c>
      <c r="FC14" s="10" vm="2809">
        <v>0</v>
      </c>
      <c r="FD14" s="10" vm="92878">
        <v>317511</v>
      </c>
      <c r="FE14" s="10" vm="58837">
        <v>33771</v>
      </c>
      <c r="FF14" s="10" vm="2051">
        <v>5915</v>
      </c>
      <c r="FG14" s="10" vm="60968">
        <v>0</v>
      </c>
      <c r="FH14" s="10" vm="60493">
        <v>-3680</v>
      </c>
      <c r="FI14" s="10" vm="56813">
        <v>0</v>
      </c>
      <c r="FJ14" s="10" vm="67852">
        <v>-4281</v>
      </c>
      <c r="FK14" s="10" vm="2784">
        <v>0</v>
      </c>
      <c r="FL14" s="10" vm="92713">
        <v>349236</v>
      </c>
      <c r="FM14" s="10" vm="72239">
        <v>71487</v>
      </c>
      <c r="FN14" s="10" vm="2050">
        <v>7765</v>
      </c>
      <c r="FO14" s="10" vm="1685">
        <v>0</v>
      </c>
      <c r="FP14" s="10" vm="60492">
        <v>0</v>
      </c>
      <c r="FQ14" s="10" vm="56752">
        <v>-2005</v>
      </c>
      <c r="FR14" s="10" vm="67697">
        <v>0</v>
      </c>
      <c r="FS14" s="10" vm="2752">
        <v>0</v>
      </c>
      <c r="FT14" s="10" vm="92549">
        <v>77247</v>
      </c>
      <c r="FU14" s="10" vm="88967">
        <v>271989</v>
      </c>
      <c r="FV14" s="10" vm="58724">
        <v>246024</v>
      </c>
      <c r="FW14" s="81" vm="1684">
        <v>0</v>
      </c>
      <c r="FX14" s="81" vm="82450">
        <v>0</v>
      </c>
      <c r="FY14" s="81" vm="73866">
        <v>0</v>
      </c>
      <c r="FZ14" s="81" vm="56111">
        <v>0</v>
      </c>
      <c r="GA14" s="81" vm="62656">
        <v>0</v>
      </c>
      <c r="GB14" s="10" vm="59032">
        <v>398</v>
      </c>
      <c r="GC14" s="10" vm="81250">
        <v>280</v>
      </c>
      <c r="GD14" s="10" vm="2049">
        <v>118</v>
      </c>
      <c r="GE14" s="10" vm="60967">
        <v>571</v>
      </c>
      <c r="GF14" s="10" vm="60491">
        <v>623</v>
      </c>
      <c r="GG14" s="10" vm="56641">
        <v>-52</v>
      </c>
      <c r="GH14" s="10" vm="67541">
        <v>788</v>
      </c>
      <c r="GI14" s="10" vm="98876">
        <v>160</v>
      </c>
      <c r="GJ14" s="10" vm="92226">
        <v>628</v>
      </c>
      <c r="GK14" s="10" vm="61686">
        <v>0</v>
      </c>
      <c r="GL14" s="10" vm="2048">
        <v>0</v>
      </c>
      <c r="GM14" s="10" vm="60966">
        <v>0</v>
      </c>
      <c r="GN14" s="10" vm="82295">
        <v>1716</v>
      </c>
      <c r="GO14" s="10" vm="73690">
        <v>1086</v>
      </c>
      <c r="GP14" s="10" vm="67385">
        <v>630</v>
      </c>
      <c r="GQ14" s="10" vm="99868">
        <v>240</v>
      </c>
      <c r="GR14" s="10" vm="92065">
        <v>261</v>
      </c>
      <c r="GS14" s="10" vm="88814">
        <v>-21</v>
      </c>
      <c r="GT14" s="10" vm="2047">
        <v>3713</v>
      </c>
      <c r="GU14" s="10" vm="60965">
        <v>2410</v>
      </c>
      <c r="GV14" s="10" vm="60490">
        <v>1303</v>
      </c>
      <c r="GW14" s="10" vm="73609">
        <v>0</v>
      </c>
      <c r="GX14" s="81" vm="67230">
        <v>0</v>
      </c>
      <c r="GY14" s="10" vm="99210">
        <v>0</v>
      </c>
      <c r="GZ14" s="10" vm="59014">
        <v>0</v>
      </c>
      <c r="HA14" s="10" vm="72102">
        <v>0</v>
      </c>
      <c r="HB14" s="10" vm="2046">
        <v>0</v>
      </c>
      <c r="HC14" s="81" vm="1683">
        <v>0</v>
      </c>
      <c r="HD14" s="81" vm="82140">
        <v>11</v>
      </c>
      <c r="HE14" s="10" vm="73515">
        <v>11</v>
      </c>
      <c r="HF14" s="10" vm="67076">
        <v>956</v>
      </c>
      <c r="HG14" s="10" vm="62829">
        <v>1855</v>
      </c>
      <c r="HH14" s="10" vm="91748">
        <v>0</v>
      </c>
      <c r="HI14" s="10" vm="90775">
        <v>0</v>
      </c>
      <c r="HJ14" s="10" vm="2045">
        <v>5021</v>
      </c>
      <c r="HK14" s="10" vm="60964">
        <v>0</v>
      </c>
      <c r="HL14" s="10" vm="60489">
        <v>0</v>
      </c>
      <c r="HM14" s="10" vm="56467">
        <v>0</v>
      </c>
      <c r="HN14" s="10" vm="66922">
        <v>3644</v>
      </c>
      <c r="HO14" s="10" vm="62780">
        <v>11476</v>
      </c>
      <c r="HP14" s="10" vm="58993">
        <v>498</v>
      </c>
      <c r="HQ14" s="10" vm="58754">
        <v>2148</v>
      </c>
      <c r="HR14" s="10" vm="89749">
        <v>2646</v>
      </c>
      <c r="HS14" s="10" vm="60963">
        <v>0</v>
      </c>
      <c r="HT14" s="10" vm="81985">
        <v>0</v>
      </c>
      <c r="HU14" s="10" vm="73227">
        <v>0</v>
      </c>
      <c r="HV14" s="10" vm="56095">
        <v>8194</v>
      </c>
      <c r="HW14" s="10" vm="2783">
        <v>403</v>
      </c>
      <c r="HX14" s="10" vm="91432">
        <v>3178</v>
      </c>
      <c r="HY14" s="10" vm="88725">
        <v>1347</v>
      </c>
      <c r="HZ14" s="10" vm="61631">
        <v>2</v>
      </c>
      <c r="IA14" s="10" vm="60962">
        <v>17</v>
      </c>
      <c r="IB14" s="10" vm="60488">
        <v>0</v>
      </c>
      <c r="IC14" s="10" vm="73084">
        <v>13141</v>
      </c>
      <c r="ID14" s="10" vm="56083">
        <v>647</v>
      </c>
      <c r="IE14" s="10" vm="2751">
        <v>1288</v>
      </c>
      <c r="IF14" s="10" vm="91266">
        <v>0</v>
      </c>
      <c r="IG14" s="10" vm="87177">
        <v>1935</v>
      </c>
      <c r="IH14" s="10" vm="61630">
        <v>5915</v>
      </c>
      <c r="II14" s="10" vm="60961">
        <v>8877</v>
      </c>
      <c r="IJ14" s="10" vm="60487">
        <v>79</v>
      </c>
      <c r="IK14" s="10" vm="72934">
        <v>221</v>
      </c>
      <c r="IL14" s="10" vm="66485">
        <v>-96</v>
      </c>
      <c r="IM14" s="10" vm="59373">
        <v>0</v>
      </c>
      <c r="IN14" s="10" vm="91100">
        <v>9180</v>
      </c>
      <c r="IO14" s="10" vm="60578">
        <v>9227</v>
      </c>
      <c r="IP14" s="10" vm="61629">
        <v>0</v>
      </c>
      <c r="IQ14" s="10" vm="60960">
        <v>0</v>
      </c>
      <c r="IR14" s="10" vm="58050">
        <v>0</v>
      </c>
      <c r="IS14" s="81" vm="72788">
        <v>0</v>
      </c>
      <c r="IT14" s="81" vm="56068">
        <v>0</v>
      </c>
    </row>
    <row r="15" spans="1:254" x14ac:dyDescent="0.25">
      <c r="A15" s="8" t="s">
        <v>346</v>
      </c>
      <c r="B15" s="8" t="s">
        <v>345</v>
      </c>
      <c r="C15" s="89">
        <v>44651</v>
      </c>
      <c r="D15" s="76" vm="62457">
        <v>12</v>
      </c>
      <c r="E15" s="10" vm="61685">
        <v>240933</v>
      </c>
      <c r="F15" s="10" vm="2044">
        <v>-149551</v>
      </c>
      <c r="G15" s="10" vm="100221">
        <v>-38930</v>
      </c>
      <c r="H15" s="10" vm="59793">
        <v>52452</v>
      </c>
      <c r="I15" s="10" vm="58419">
        <v>22617</v>
      </c>
      <c r="J15" s="10" vm="63593">
        <v>75069</v>
      </c>
      <c r="K15" s="10" vm="62633">
        <v>119409</v>
      </c>
      <c r="L15" s="10" vm="62456">
        <v>0</v>
      </c>
      <c r="M15" s="10" vm="61036">
        <v>2631</v>
      </c>
      <c r="N15" s="10" vm="61628">
        <v>3969</v>
      </c>
      <c r="O15" s="10" vm="99721">
        <v>-31633</v>
      </c>
      <c r="P15" s="10" vm="95811">
        <v>1153</v>
      </c>
      <c r="Q15" s="10" vm="81842">
        <v>0</v>
      </c>
      <c r="R15" s="10" vm="58355">
        <v>0</v>
      </c>
      <c r="S15" s="10" vm="62605">
        <v>0</v>
      </c>
      <c r="T15" s="10" vm="62455">
        <v>170598</v>
      </c>
      <c r="U15" s="10" vm="60236">
        <v>1005</v>
      </c>
      <c r="V15" s="10" vm="2043">
        <v>171603</v>
      </c>
      <c r="W15" s="10" vm="98733">
        <v>0</v>
      </c>
      <c r="X15" s="10" vm="95642">
        <v>16462</v>
      </c>
      <c r="Y15" s="10" vm="89605">
        <v>9903</v>
      </c>
      <c r="Z15" s="10" vm="81001">
        <v>-426</v>
      </c>
      <c r="AA15" s="10" vm="62828">
        <v>197542</v>
      </c>
      <c r="AB15" s="10" vm="62454">
        <v>170079</v>
      </c>
      <c r="AC15" s="10" vm="62030">
        <v>13422</v>
      </c>
      <c r="AD15" s="10" vm="61627">
        <v>183501</v>
      </c>
      <c r="AE15" s="10" vm="97774">
        <v>602</v>
      </c>
      <c r="AF15" s="10" vm="95478">
        <v>0</v>
      </c>
      <c r="AG15" s="10" vm="60192">
        <v>1085</v>
      </c>
      <c r="AH15" s="10" vm="71956">
        <v>0</v>
      </c>
      <c r="AI15" s="10" vm="62779">
        <v>185188</v>
      </c>
      <c r="AJ15" s="10" vm="62453">
        <v>42764</v>
      </c>
      <c r="AK15" s="10" vm="57721">
        <v>15685</v>
      </c>
      <c r="AL15" s="10" vm="61626">
        <v>17968</v>
      </c>
      <c r="AM15" s="10" vm="97302">
        <v>9994</v>
      </c>
      <c r="AN15" s="10" vm="95313">
        <v>20530</v>
      </c>
      <c r="AO15" s="10" vm="87885">
        <v>1302</v>
      </c>
      <c r="AP15" s="10" vm="80857">
        <v>0</v>
      </c>
      <c r="AQ15" s="10" vm="62738">
        <v>29513</v>
      </c>
      <c r="AR15" s="10" vm="62452">
        <v>-137</v>
      </c>
      <c r="AS15" s="10" vm="1413">
        <v>0</v>
      </c>
      <c r="AT15" s="10" vm="61625">
        <v>137619</v>
      </c>
      <c r="AU15" s="10" vm="96878">
        <v>47569</v>
      </c>
      <c r="AV15" s="10" vm="95151">
        <v>1996</v>
      </c>
      <c r="AW15" s="10" vm="89451">
        <v>2053666</v>
      </c>
      <c r="AX15" s="10" vm="86863">
        <v>0</v>
      </c>
      <c r="AY15" s="10" vm="62696">
        <v>22438</v>
      </c>
      <c r="AZ15" s="10" vm="62451">
        <v>2397</v>
      </c>
      <c r="BA15" s="10" vm="60235">
        <v>3462</v>
      </c>
      <c r="BB15" s="10" vm="61624">
        <v>19470</v>
      </c>
      <c r="BC15" s="10" vm="99072">
        <v>5766</v>
      </c>
      <c r="BD15" s="10" vm="94986">
        <v>0</v>
      </c>
      <c r="BE15" s="10" vm="81693">
        <v>0</v>
      </c>
      <c r="BF15" s="10" vm="90240">
        <v>230</v>
      </c>
      <c r="BG15" s="10" vm="62655">
        <v>2107429</v>
      </c>
      <c r="BH15" s="10" vm="62450">
        <v>49598</v>
      </c>
      <c r="BI15" s="10" vm="1731">
        <v>19530</v>
      </c>
      <c r="BJ15" s="10" vm="61623">
        <v>96324</v>
      </c>
      <c r="BK15" s="10" vm="100388">
        <v>0</v>
      </c>
      <c r="BL15" s="10" vm="94824">
        <v>92706</v>
      </c>
      <c r="BM15" s="10" vm="90631">
        <v>258158</v>
      </c>
      <c r="BN15" s="10" vm="88581">
        <v>58128</v>
      </c>
      <c r="BO15" s="10" vm="62860">
        <v>0</v>
      </c>
      <c r="BP15" s="10" vm="62449">
        <v>21726</v>
      </c>
      <c r="BQ15" s="10" vm="75074">
        <v>66110</v>
      </c>
      <c r="BR15" s="10" vm="61622">
        <v>145964</v>
      </c>
      <c r="BS15" s="10" vm="100054">
        <v>112194</v>
      </c>
      <c r="BT15" s="10" vm="94661">
        <v>2219623</v>
      </c>
      <c r="BU15" s="10" vm="87728">
        <v>1064555</v>
      </c>
      <c r="BV15" s="10" vm="71810">
        <v>0</v>
      </c>
      <c r="BW15" s="10" vm="62632">
        <v>0</v>
      </c>
      <c r="BX15" s="10" vm="62448">
        <v>33498</v>
      </c>
      <c r="BY15" s="10" vm="61684">
        <v>3462</v>
      </c>
      <c r="BZ15" s="10" vm="61621">
        <v>8896</v>
      </c>
      <c r="CA15" s="10" vm="99556">
        <v>2395</v>
      </c>
      <c r="CB15" s="10" vm="94500">
        <v>1112806</v>
      </c>
      <c r="CC15" s="10" vm="60191">
        <v>16882</v>
      </c>
      <c r="CD15" s="10" vm="80712">
        <v>3116</v>
      </c>
      <c r="CE15" s="10" vm="62604">
        <v>1086819</v>
      </c>
      <c r="CF15" s="10" vm="62447">
        <v>705304</v>
      </c>
      <c r="CG15" s="10" vm="2372">
        <v>388511</v>
      </c>
      <c r="CH15" s="10" vm="2042">
        <v>1445</v>
      </c>
      <c r="CI15" s="10" vm="98094">
        <v>-8903</v>
      </c>
      <c r="CJ15" s="10" vm="94344">
        <v>462</v>
      </c>
      <c r="CK15" s="10" vm="90956">
        <v>1086819</v>
      </c>
      <c r="CL15" s="10" vm="86712">
        <v>44784</v>
      </c>
      <c r="CM15" s="10" vm="62827">
        <v>38837</v>
      </c>
      <c r="CN15" s="10" vm="62446">
        <v>0</v>
      </c>
      <c r="CO15" s="10" vm="60577">
        <v>5947</v>
      </c>
      <c r="CP15" s="10" vm="61620">
        <v>2542</v>
      </c>
      <c r="CQ15" s="10" vm="97620">
        <v>0</v>
      </c>
      <c r="CR15" s="10" vm="94184">
        <v>2494</v>
      </c>
      <c r="CS15" s="10" vm="81548">
        <v>48</v>
      </c>
      <c r="CT15" s="10" vm="71664">
        <v>0</v>
      </c>
      <c r="CU15" s="10" vm="62778">
        <v>0</v>
      </c>
      <c r="CV15" s="10" vm="62445">
        <v>2400</v>
      </c>
      <c r="CW15" s="10" vm="100529">
        <v>-2400</v>
      </c>
      <c r="CX15" s="10" vm="61619">
        <v>0</v>
      </c>
      <c r="CY15" s="10" vm="97143">
        <v>0</v>
      </c>
      <c r="CZ15" s="10" vm="94022">
        <v>856</v>
      </c>
      <c r="DA15" s="10" vm="89292">
        <v>-856</v>
      </c>
      <c r="DB15" s="81" vm="88433">
        <v>0</v>
      </c>
      <c r="DC15" s="81" vm="62737">
        <v>0</v>
      </c>
      <c r="DD15" s="81" vm="62444">
        <v>0</v>
      </c>
      <c r="DE15" s="81" vm="61035">
        <v>0</v>
      </c>
      <c r="DF15" s="10" vm="61618">
        <v>1586</v>
      </c>
      <c r="DG15" s="10" vm="96718">
        <v>0</v>
      </c>
      <c r="DH15" s="10" vm="93854">
        <v>1018</v>
      </c>
      <c r="DI15" s="10" vm="87574">
        <v>568</v>
      </c>
      <c r="DJ15" s="10" vm="90081">
        <v>48912</v>
      </c>
      <c r="DK15" s="10" vm="62695">
        <v>38837</v>
      </c>
      <c r="DL15" s="10" vm="62443">
        <v>6768</v>
      </c>
      <c r="DM15" s="10" vm="74554">
        <v>3307</v>
      </c>
      <c r="DN15" s="10" vm="2041">
        <v>202</v>
      </c>
      <c r="DO15" s="10" vm="96296">
        <v>93</v>
      </c>
      <c r="DP15" s="10" vm="93693">
        <v>0</v>
      </c>
      <c r="DQ15" s="10" vm="60190">
        <v>109</v>
      </c>
      <c r="DR15" s="10" vm="80569">
        <v>0</v>
      </c>
      <c r="DS15" s="10" vm="62654">
        <v>0</v>
      </c>
      <c r="DT15" s="10" vm="62442">
        <v>0</v>
      </c>
      <c r="DU15" s="10" vm="60234">
        <v>0</v>
      </c>
      <c r="DV15" s="10" vm="61617">
        <v>0</v>
      </c>
      <c r="DW15" s="10" vm="98264">
        <v>0</v>
      </c>
      <c r="DX15" s="10" vm="93531">
        <v>0</v>
      </c>
      <c r="DY15" s="10" vm="81402">
        <v>0</v>
      </c>
      <c r="DZ15" s="10" vm="86564">
        <v>942</v>
      </c>
      <c r="EA15" s="10" vm="62614">
        <v>0</v>
      </c>
      <c r="EB15" s="10" vm="62441">
        <v>345</v>
      </c>
      <c r="EC15" s="10" vm="60576">
        <v>597</v>
      </c>
      <c r="ED15" s="10" vm="61616">
        <v>0</v>
      </c>
      <c r="EE15" s="10" vm="95982">
        <v>0</v>
      </c>
      <c r="EF15" s="10" vm="93368">
        <v>0</v>
      </c>
      <c r="EG15" s="10" vm="89134">
        <v>0</v>
      </c>
      <c r="EH15" s="81" vm="71520">
        <v>0</v>
      </c>
      <c r="EI15" s="81" vm="62631">
        <v>0</v>
      </c>
      <c r="EJ15" s="81" vm="62440">
        <v>0</v>
      </c>
      <c r="EK15" s="81" vm="61034">
        <v>0</v>
      </c>
      <c r="EL15" s="10" vm="61615">
        <v>5689</v>
      </c>
      <c r="EM15" s="10" vm="99390">
        <v>0</v>
      </c>
      <c r="EN15" s="10" vm="93206">
        <v>4819</v>
      </c>
      <c r="EO15" s="10" vm="90473">
        <v>870</v>
      </c>
      <c r="EP15" s="10" vm="88287">
        <v>6833</v>
      </c>
      <c r="EQ15" s="10" vm="62603">
        <v>93</v>
      </c>
      <c r="ER15" s="10" vm="62439">
        <v>5164</v>
      </c>
      <c r="ES15" s="10" vm="62029">
        <v>1576</v>
      </c>
      <c r="ET15" s="10" vm="61614">
        <v>55745</v>
      </c>
      <c r="EU15" s="10" vm="98570">
        <v>38930</v>
      </c>
      <c r="EV15" s="10" vm="93048">
        <v>11932</v>
      </c>
      <c r="EW15" s="10" vm="58409">
        <v>4883</v>
      </c>
      <c r="EX15" s="10" vm="80419">
        <v>10294</v>
      </c>
      <c r="EY15" s="10" vm="62826">
        <v>2845</v>
      </c>
      <c r="EZ15" s="10" vm="62438">
        <v>3266</v>
      </c>
      <c r="FA15" s="10" vm="61683">
        <v>2845</v>
      </c>
      <c r="FB15" s="10" vm="61613">
        <v>1957032</v>
      </c>
      <c r="FC15" s="10" vm="98413">
        <v>0</v>
      </c>
      <c r="FD15" s="10" vm="92888">
        <v>1957032</v>
      </c>
      <c r="FE15" s="10" vm="58848">
        <v>141298</v>
      </c>
      <c r="FF15" s="10" vm="86419">
        <v>20320</v>
      </c>
      <c r="FG15" s="10" vm="62777">
        <v>0</v>
      </c>
      <c r="FH15" s="10" vm="62437">
        <v>-23298</v>
      </c>
      <c r="FI15" s="10" vm="74032">
        <v>144220</v>
      </c>
      <c r="FJ15" s="10" vm="61612">
        <v>-458</v>
      </c>
      <c r="FK15" s="10" vm="59220">
        <v>0</v>
      </c>
      <c r="FL15" s="10" vm="92723">
        <v>2239114</v>
      </c>
      <c r="FM15" s="10" vm="1237">
        <v>135671</v>
      </c>
      <c r="FN15" s="10" vm="71372">
        <v>28271</v>
      </c>
      <c r="FO15" s="10" vm="62736">
        <v>0</v>
      </c>
      <c r="FP15" s="10" vm="62436">
        <v>0</v>
      </c>
      <c r="FQ15" s="10" vm="60233">
        <v>-6098</v>
      </c>
      <c r="FR15" s="10" vm="61611">
        <v>27604</v>
      </c>
      <c r="FS15" s="10" vm="96558">
        <v>0</v>
      </c>
      <c r="FT15" s="10" vm="92557">
        <v>185448</v>
      </c>
      <c r="FU15" s="10" vm="58719">
        <v>2053666</v>
      </c>
      <c r="FV15" s="10" vm="89922">
        <v>1821361</v>
      </c>
      <c r="FW15" s="81" vm="62694">
        <v>17542</v>
      </c>
      <c r="FX15" s="81" vm="62435">
        <v>775</v>
      </c>
      <c r="FY15" s="81" vm="60575">
        <v>0</v>
      </c>
      <c r="FZ15" s="81" vm="2040">
        <v>1153</v>
      </c>
      <c r="GA15" s="81" vm="96140">
        <v>19470</v>
      </c>
      <c r="GB15" s="10" vm="92395">
        <v>14609</v>
      </c>
      <c r="GC15" s="10" vm="81254">
        <v>8152</v>
      </c>
      <c r="GD15" s="10" vm="88139">
        <v>6457</v>
      </c>
      <c r="GE15" s="10" vm="62653">
        <v>3960</v>
      </c>
      <c r="GF15" s="10" vm="62434">
        <v>4306</v>
      </c>
      <c r="GG15" s="10" vm="1730">
        <v>-346</v>
      </c>
      <c r="GH15" s="10" vm="61610">
        <v>593</v>
      </c>
      <c r="GI15" s="10" vm="98904">
        <v>164</v>
      </c>
      <c r="GJ15" s="10" vm="92235">
        <v>429</v>
      </c>
      <c r="GK15" s="10" vm="87272">
        <v>0</v>
      </c>
      <c r="GL15" s="10" vm="86271">
        <v>0</v>
      </c>
      <c r="GM15" s="10" vm="62798">
        <v>0</v>
      </c>
      <c r="GN15" s="10" vm="62433">
        <v>21962</v>
      </c>
      <c r="GO15" s="10" vm="73696">
        <v>6997</v>
      </c>
      <c r="GP15" s="10" vm="61609">
        <v>14965</v>
      </c>
      <c r="GQ15" s="10" vm="99889">
        <v>1441</v>
      </c>
      <c r="GR15" s="10" vm="92074">
        <v>329</v>
      </c>
      <c r="GS15" s="10" vm="88823">
        <v>1112</v>
      </c>
      <c r="GT15" s="10" vm="80274">
        <v>42565</v>
      </c>
      <c r="GU15" s="10" vm="62630">
        <v>19948</v>
      </c>
      <c r="GV15" s="10" vm="62432">
        <v>22617</v>
      </c>
      <c r="GW15" s="10" vm="60232">
        <v>0</v>
      </c>
      <c r="GX15" s="81" vm="61608">
        <v>0</v>
      </c>
      <c r="GY15" s="10" vm="99227">
        <v>0</v>
      </c>
      <c r="GZ15" s="10" vm="91914">
        <v>0</v>
      </c>
      <c r="HA15" s="10" vm="60189">
        <v>0</v>
      </c>
      <c r="HB15" s="10" vm="71228">
        <v>0</v>
      </c>
      <c r="HC15" s="81" vm="62602">
        <v>59233</v>
      </c>
      <c r="HD15" s="81" vm="62431">
        <v>33473</v>
      </c>
      <c r="HE15" s="10" vm="62028">
        <v>92706</v>
      </c>
      <c r="HF15" s="10" vm="61607">
        <v>5198</v>
      </c>
      <c r="HG15" s="10" vm="97938">
        <v>7691</v>
      </c>
      <c r="HH15" s="10" vm="91755">
        <v>0</v>
      </c>
      <c r="HI15" s="10" vm="58824">
        <v>2872</v>
      </c>
      <c r="HJ15" s="10" vm="58570">
        <v>39466</v>
      </c>
      <c r="HK15" s="10" vm="62825">
        <v>0</v>
      </c>
      <c r="HL15" s="10" vm="2610">
        <v>0</v>
      </c>
      <c r="HM15" s="10" vm="61682">
        <v>0</v>
      </c>
      <c r="HN15" s="10" vm="61606">
        <v>10883</v>
      </c>
      <c r="HO15" s="10" vm="97459">
        <v>66110</v>
      </c>
      <c r="HP15" s="10" vm="91602">
        <v>1774</v>
      </c>
      <c r="HQ15" s="10" vm="90385">
        <v>621</v>
      </c>
      <c r="HR15" s="10" vm="89762">
        <v>2395</v>
      </c>
      <c r="HS15" s="10" vm="62776">
        <v>0</v>
      </c>
      <c r="HT15" s="10" vm="62430">
        <v>3116</v>
      </c>
      <c r="HU15" s="10" vm="60574">
        <v>3116</v>
      </c>
      <c r="HV15" s="10" vm="61605">
        <v>35424</v>
      </c>
      <c r="HW15" s="10" vm="97031">
        <v>546</v>
      </c>
      <c r="HX15" s="10" vm="91441">
        <v>0</v>
      </c>
      <c r="HY15" s="10" vm="88727">
        <v>762</v>
      </c>
      <c r="HZ15" s="10" vm="86116">
        <v>16</v>
      </c>
      <c r="IA15" s="10" vm="62735">
        <v>978</v>
      </c>
      <c r="IB15" s="10" vm="62429">
        <v>-6093</v>
      </c>
      <c r="IC15" s="10" vm="1729">
        <v>31633</v>
      </c>
      <c r="ID15" s="10" vm="61604">
        <v>526</v>
      </c>
      <c r="IE15" s="10" vm="96443">
        <v>1053</v>
      </c>
      <c r="IF15" s="10" vm="91277">
        <v>2380</v>
      </c>
      <c r="IG15" s="10" vm="87169">
        <v>3959</v>
      </c>
      <c r="IH15" s="10" vm="80119">
        <v>20320</v>
      </c>
      <c r="II15" s="10" vm="62693">
        <v>31951</v>
      </c>
      <c r="IJ15" s="10" vm="62428">
        <v>-137</v>
      </c>
      <c r="IK15" s="10" vm="72945">
        <v>752</v>
      </c>
      <c r="IL15" s="10" vm="61603">
        <v>-250</v>
      </c>
      <c r="IM15" s="10" vm="59393">
        <v>1770</v>
      </c>
      <c r="IN15" s="10" vm="91109">
        <v>33069</v>
      </c>
      <c r="IO15" s="10" vm="81155">
        <v>33333</v>
      </c>
      <c r="IP15" s="10" vm="71075">
        <v>0</v>
      </c>
      <c r="IQ15" s="10" vm="62652">
        <v>0</v>
      </c>
      <c r="IR15" s="10" vm="2609">
        <v>0</v>
      </c>
      <c r="IS15" s="81" vm="60231">
        <v>94</v>
      </c>
      <c r="IT15" s="81" vm="61602">
        <v>94</v>
      </c>
    </row>
    <row r="16" spans="1:254" x14ac:dyDescent="0.25">
      <c r="A16" s="8" t="s">
        <v>526</v>
      </c>
      <c r="B16" s="8" t="s">
        <v>280</v>
      </c>
      <c r="C16" s="89">
        <v>44651</v>
      </c>
      <c r="D16" s="76" vm="84004">
        <v>12</v>
      </c>
      <c r="E16" s="10" vm="75914">
        <v>34535</v>
      </c>
      <c r="F16" s="10" vm="56368">
        <v>-16724</v>
      </c>
      <c r="G16" s="10" vm="100195">
        <v>-3701</v>
      </c>
      <c r="H16" s="10" vm="59784">
        <v>14110</v>
      </c>
      <c r="I16" s="10" vm="58411">
        <v>790</v>
      </c>
      <c r="J16" s="10" vm="63580">
        <v>14900</v>
      </c>
      <c r="K16" s="10" vm="60959">
        <v>0</v>
      </c>
      <c r="L16" s="10" vm="60486">
        <v>0</v>
      </c>
      <c r="M16" s="10" vm="75766">
        <v>0</v>
      </c>
      <c r="N16" s="10" vm="56322">
        <v>2</v>
      </c>
      <c r="O16" s="10" vm="99705">
        <v>-4942</v>
      </c>
      <c r="P16" s="10" vm="95799">
        <v>65</v>
      </c>
      <c r="Q16" s="10" vm="2093">
        <v>0</v>
      </c>
      <c r="R16" s="10" vm="61601">
        <v>0</v>
      </c>
      <c r="S16" s="10" vm="60958">
        <v>0</v>
      </c>
      <c r="T16" s="10" vm="83853">
        <v>10025</v>
      </c>
      <c r="U16" s="10" vm="75619">
        <v>0</v>
      </c>
      <c r="V16" s="10" vm="56271">
        <v>10025</v>
      </c>
      <c r="W16" s="10" vm="62824">
        <v>0</v>
      </c>
      <c r="X16" s="10" vm="95633">
        <v>1680</v>
      </c>
      <c r="Y16" s="10" vm="62027">
        <v>0</v>
      </c>
      <c r="Z16" s="10" vm="61600">
        <v>0</v>
      </c>
      <c r="AA16" s="10" vm="60957">
        <v>11705</v>
      </c>
      <c r="AB16" s="10" vm="60485">
        <v>27828</v>
      </c>
      <c r="AC16" s="10" vm="57766">
        <v>1083</v>
      </c>
      <c r="AD16" s="10" vm="70483">
        <v>28911</v>
      </c>
      <c r="AE16" s="10" vm="62775">
        <v>438</v>
      </c>
      <c r="AF16" s="10" vm="59104">
        <v>0</v>
      </c>
      <c r="AG16" s="10" vm="72648">
        <v>0</v>
      </c>
      <c r="AH16" s="10" vm="61599">
        <v>0</v>
      </c>
      <c r="AI16" s="10" vm="60956">
        <v>29349</v>
      </c>
      <c r="AJ16" s="10" vm="60484">
        <v>3470</v>
      </c>
      <c r="AK16" s="10" vm="57715">
        <v>1595</v>
      </c>
      <c r="AL16" s="10" vm="70329">
        <v>5115</v>
      </c>
      <c r="AM16" s="10" vm="62734">
        <v>2229</v>
      </c>
      <c r="AN16" s="10" vm="59102">
        <v>0</v>
      </c>
      <c r="AO16" s="10" vm="87880">
        <v>-21</v>
      </c>
      <c r="AP16" s="10" vm="61598">
        <v>0</v>
      </c>
      <c r="AQ16" s="10" vm="60955">
        <v>3581</v>
      </c>
      <c r="AR16" s="10" vm="83698">
        <v>0</v>
      </c>
      <c r="AS16" s="10" vm="57656">
        <v>121</v>
      </c>
      <c r="AT16" s="10" vm="70173">
        <v>16090</v>
      </c>
      <c r="AU16" s="10" vm="62692">
        <v>13259</v>
      </c>
      <c r="AV16" s="10" vm="59099">
        <v>264</v>
      </c>
      <c r="AW16" s="10" vm="89438">
        <v>295582</v>
      </c>
      <c r="AX16" s="10" vm="61597">
        <v>0</v>
      </c>
      <c r="AY16" s="10" vm="60954">
        <v>3881</v>
      </c>
      <c r="AZ16" s="10" vm="60483">
        <v>0</v>
      </c>
      <c r="BA16" s="10" vm="57598">
        <v>0</v>
      </c>
      <c r="BB16" s="10" vm="70018">
        <v>3160</v>
      </c>
      <c r="BC16" s="10" vm="99045">
        <v>0</v>
      </c>
      <c r="BD16" s="10" vm="94978">
        <v>0</v>
      </c>
      <c r="BE16" s="10" vm="60573">
        <v>0</v>
      </c>
      <c r="BF16" s="10" vm="90231">
        <v>0</v>
      </c>
      <c r="BG16" s="10" vm="60953">
        <v>302623</v>
      </c>
      <c r="BH16" s="10" vm="83541">
        <v>15289</v>
      </c>
      <c r="BI16" s="10" vm="57551">
        <v>15810</v>
      </c>
      <c r="BJ16" s="10" vm="69863">
        <v>3335</v>
      </c>
      <c r="BK16" s="10" vm="100361">
        <v>0</v>
      </c>
      <c r="BL16" s="10" vm="94814">
        <v>1521</v>
      </c>
      <c r="BM16" s="10" vm="90639">
        <v>35955</v>
      </c>
      <c r="BN16" s="10" vm="61596">
        <v>0</v>
      </c>
      <c r="BO16" s="10" vm="60952">
        <v>0</v>
      </c>
      <c r="BP16" s="10" vm="60482">
        <v>203</v>
      </c>
      <c r="BQ16" s="10" vm="57496">
        <v>12436</v>
      </c>
      <c r="BR16" s="10" vm="69707">
        <v>12639</v>
      </c>
      <c r="BS16" s="10" vm="100033">
        <v>23316</v>
      </c>
      <c r="BT16" s="10" vm="59092">
        <v>325939</v>
      </c>
      <c r="BU16" s="10" vm="61681">
        <v>202487</v>
      </c>
      <c r="BV16" s="10" vm="61595">
        <v>0</v>
      </c>
      <c r="BW16" s="10" vm="60951">
        <v>0</v>
      </c>
      <c r="BX16" s="10" vm="83385">
        <v>30383</v>
      </c>
      <c r="BY16" s="10" vm="57429">
        <v>0</v>
      </c>
      <c r="BZ16" s="10" vm="69552">
        <v>0</v>
      </c>
      <c r="CA16" s="10" vm="99540">
        <v>0</v>
      </c>
      <c r="CB16" s="10" vm="59085">
        <v>232870</v>
      </c>
      <c r="CC16" s="10" vm="60230">
        <v>1039</v>
      </c>
      <c r="CD16" s="10" vm="61594">
        <v>1465</v>
      </c>
      <c r="CE16" s="10" vm="60950">
        <v>90565</v>
      </c>
      <c r="CF16" s="10" vm="60481">
        <v>90565</v>
      </c>
      <c r="CG16" s="10" vm="57370">
        <v>0</v>
      </c>
      <c r="CH16" s="10" vm="69398">
        <v>0</v>
      </c>
      <c r="CI16" s="10" vm="62823">
        <v>0</v>
      </c>
      <c r="CJ16" s="10" vm="59075">
        <v>0</v>
      </c>
      <c r="CK16" s="10" vm="90937">
        <v>90565</v>
      </c>
      <c r="CL16" s="10" vm="61593">
        <v>4494</v>
      </c>
      <c r="CM16" s="10" vm="60949">
        <v>3701</v>
      </c>
      <c r="CN16" s="10" vm="83230">
        <v>0</v>
      </c>
      <c r="CO16" s="10" vm="57316">
        <v>793</v>
      </c>
      <c r="CP16" s="10" vm="69244">
        <v>90</v>
      </c>
      <c r="CQ16" s="10" vm="62774">
        <v>0</v>
      </c>
      <c r="CR16" s="10" vm="59070">
        <v>90</v>
      </c>
      <c r="CS16" s="10" vm="60572">
        <v>0</v>
      </c>
      <c r="CT16" s="10" vm="61592">
        <v>0</v>
      </c>
      <c r="CU16" s="10" vm="60948">
        <v>0</v>
      </c>
      <c r="CV16" s="10" vm="60480">
        <v>0</v>
      </c>
      <c r="CW16" s="10" vm="57258">
        <v>0</v>
      </c>
      <c r="CX16" s="10" vm="69089">
        <v>18</v>
      </c>
      <c r="CY16" s="10" vm="62733">
        <v>0</v>
      </c>
      <c r="CZ16" s="10" vm="94011">
        <v>127</v>
      </c>
      <c r="DA16" s="10" vm="89282">
        <v>-109</v>
      </c>
      <c r="DB16" s="81" vm="61591">
        <v>0</v>
      </c>
      <c r="DC16" s="81" vm="60947">
        <v>0</v>
      </c>
      <c r="DD16" s="81" vm="83074">
        <v>0</v>
      </c>
      <c r="DE16" s="81" vm="57206">
        <v>0</v>
      </c>
      <c r="DF16" s="10" vm="68934">
        <v>348</v>
      </c>
      <c r="DG16" s="10" vm="62691">
        <v>0</v>
      </c>
      <c r="DH16" s="10" vm="59067">
        <v>397</v>
      </c>
      <c r="DI16" s="10" vm="87585">
        <v>-49</v>
      </c>
      <c r="DJ16" s="10" vm="90069">
        <v>4950</v>
      </c>
      <c r="DK16" s="10" vm="60946">
        <v>3701</v>
      </c>
      <c r="DL16" s="10" vm="60479">
        <v>614</v>
      </c>
      <c r="DM16" s="10" vm="57155">
        <v>635</v>
      </c>
      <c r="DN16" s="10" vm="68780">
        <v>0</v>
      </c>
      <c r="DO16" s="10" vm="62651">
        <v>0</v>
      </c>
      <c r="DP16" s="10" vm="59064">
        <v>0</v>
      </c>
      <c r="DQ16" s="10" vm="60229">
        <v>0</v>
      </c>
      <c r="DR16" s="10" vm="61590">
        <v>0</v>
      </c>
      <c r="DS16" s="10" vm="60945">
        <v>0</v>
      </c>
      <c r="DT16" s="10" vm="82918">
        <v>0</v>
      </c>
      <c r="DU16" s="10" vm="57107">
        <v>0</v>
      </c>
      <c r="DV16" s="10" vm="68625">
        <v>0</v>
      </c>
      <c r="DW16" s="10" vm="62859">
        <v>0</v>
      </c>
      <c r="DX16" s="10" vm="93521">
        <v>0</v>
      </c>
      <c r="DY16" s="10" vm="61680">
        <v>0</v>
      </c>
      <c r="DZ16" s="10" vm="61589">
        <v>56</v>
      </c>
      <c r="EA16" s="10" vm="60944">
        <v>0</v>
      </c>
      <c r="EB16" s="10" vm="60478">
        <v>7</v>
      </c>
      <c r="EC16" s="10" vm="57052">
        <v>49</v>
      </c>
      <c r="ED16" s="10" vm="68469">
        <v>0</v>
      </c>
      <c r="EE16" s="10" vm="62629">
        <v>0</v>
      </c>
      <c r="EF16" s="10" vm="93358">
        <v>0</v>
      </c>
      <c r="EG16" s="10" vm="89144">
        <v>0</v>
      </c>
      <c r="EH16" s="81" vm="61588">
        <v>0</v>
      </c>
      <c r="EI16" s="81" vm="60943">
        <v>0</v>
      </c>
      <c r="EJ16" s="81" vm="82762">
        <v>0</v>
      </c>
      <c r="EK16" s="81" vm="56998">
        <v>0</v>
      </c>
      <c r="EL16" s="10" vm="68314">
        <v>180</v>
      </c>
      <c r="EM16" s="10" vm="99375">
        <v>0</v>
      </c>
      <c r="EN16" s="10" vm="59051">
        <v>13</v>
      </c>
      <c r="EO16" s="10" vm="90465">
        <v>167</v>
      </c>
      <c r="EP16" s="10" vm="61587">
        <v>236</v>
      </c>
      <c r="EQ16" s="10" vm="60942">
        <v>0</v>
      </c>
      <c r="ER16" s="10" vm="60477">
        <v>20</v>
      </c>
      <c r="ES16" s="10" vm="56934">
        <v>216</v>
      </c>
      <c r="ET16" s="10" vm="68160">
        <v>5186</v>
      </c>
      <c r="EU16" s="10" vm="62822">
        <v>3701</v>
      </c>
      <c r="EV16" s="10" vm="59042">
        <v>634</v>
      </c>
      <c r="EW16" s="10" vm="87416">
        <v>851</v>
      </c>
      <c r="EX16" s="10" vm="61586">
        <v>1128</v>
      </c>
      <c r="EY16" s="10" vm="60941">
        <v>96</v>
      </c>
      <c r="EZ16" s="10" vm="82607">
        <v>162</v>
      </c>
      <c r="FA16" s="10" vm="56878">
        <v>96</v>
      </c>
      <c r="FB16" s="10" vm="68006">
        <v>286442</v>
      </c>
      <c r="FC16" s="10" vm="62773">
        <v>0</v>
      </c>
      <c r="FD16" s="10" vm="92879">
        <v>286442</v>
      </c>
      <c r="FE16" s="10" vm="58842">
        <v>36818</v>
      </c>
      <c r="FF16" s="10" vm="61585">
        <v>4792</v>
      </c>
      <c r="FG16" s="10" vm="60940">
        <v>0</v>
      </c>
      <c r="FH16" s="10" vm="60476">
        <v>-978</v>
      </c>
      <c r="FI16" s="10" vm="56814">
        <v>0</v>
      </c>
      <c r="FJ16" s="10" vm="67853">
        <v>0</v>
      </c>
      <c r="FK16" s="10" vm="2782">
        <v>-307</v>
      </c>
      <c r="FL16" s="10" vm="92714">
        <v>326767</v>
      </c>
      <c r="FM16" s="10" vm="62026">
        <v>27955</v>
      </c>
      <c r="FN16" s="10" vm="61584">
        <v>3426</v>
      </c>
      <c r="FO16" s="10" vm="60939">
        <v>0</v>
      </c>
      <c r="FP16" s="10" vm="60475">
        <v>0</v>
      </c>
      <c r="FQ16" s="10" vm="56753">
        <v>-49</v>
      </c>
      <c r="FR16" s="10" vm="67698">
        <v>0</v>
      </c>
      <c r="FS16" s="10" vm="62690">
        <v>-147</v>
      </c>
      <c r="FT16" s="10" vm="59037">
        <v>31185</v>
      </c>
      <c r="FU16" s="10" vm="88987">
        <v>295582</v>
      </c>
      <c r="FV16" s="10" vm="89913">
        <v>258487</v>
      </c>
      <c r="FW16" s="81" vm="60938">
        <v>4304</v>
      </c>
      <c r="FX16" s="81" vm="82451">
        <v>292</v>
      </c>
      <c r="FY16" s="81" vm="56695">
        <v>0</v>
      </c>
      <c r="FZ16" s="81" vm="56112">
        <v>-1436</v>
      </c>
      <c r="GA16" s="81" vm="62650">
        <v>3160</v>
      </c>
      <c r="GB16" s="10" vm="59033">
        <v>965</v>
      </c>
      <c r="GC16" s="10" vm="61033">
        <v>484</v>
      </c>
      <c r="GD16" s="10" vm="61583">
        <v>481</v>
      </c>
      <c r="GE16" s="10" vm="60937">
        <v>1840</v>
      </c>
      <c r="GF16" s="10" vm="60474">
        <v>1570</v>
      </c>
      <c r="GG16" s="10" vm="56642">
        <v>270</v>
      </c>
      <c r="GH16" s="10" vm="67542">
        <v>0</v>
      </c>
      <c r="GI16" s="10" vm="98881">
        <v>0</v>
      </c>
      <c r="GJ16" s="10" vm="59028">
        <v>0</v>
      </c>
      <c r="GK16" s="10" vm="87267">
        <v>0</v>
      </c>
      <c r="GL16" s="10" vm="61582">
        <v>0</v>
      </c>
      <c r="GM16" s="10" vm="60936">
        <v>0</v>
      </c>
      <c r="GN16" s="10" vm="82296">
        <v>39</v>
      </c>
      <c r="GO16" s="10" vm="56584">
        <v>0</v>
      </c>
      <c r="GP16" s="10" vm="67386">
        <v>39</v>
      </c>
      <c r="GQ16" s="10" vm="99869">
        <v>0</v>
      </c>
      <c r="GR16" s="10" vm="59023">
        <v>0</v>
      </c>
      <c r="GS16" s="10" vm="61679">
        <v>0</v>
      </c>
      <c r="GT16" s="10" vm="61581">
        <v>2844</v>
      </c>
      <c r="GU16" s="10" vm="60935">
        <v>2054</v>
      </c>
      <c r="GV16" s="10" vm="60473">
        <v>790</v>
      </c>
      <c r="GW16" s="10" vm="56522">
        <v>0</v>
      </c>
      <c r="GX16" s="81" vm="67231">
        <v>0</v>
      </c>
      <c r="GY16" s="10" vm="99211">
        <v>52</v>
      </c>
      <c r="GZ16" s="10" vm="59015">
        <v>0</v>
      </c>
      <c r="HA16" s="10" vm="60571">
        <v>1469</v>
      </c>
      <c r="HB16" s="10" vm="61580">
        <v>0</v>
      </c>
      <c r="HC16" s="81" vm="60934">
        <v>0</v>
      </c>
      <c r="HD16" s="81" vm="82141">
        <v>0</v>
      </c>
      <c r="HE16" s="10" vm="56469">
        <v>1521</v>
      </c>
      <c r="HF16" s="10" vm="67077">
        <v>443</v>
      </c>
      <c r="HG16" s="10" vm="62821">
        <v>1562</v>
      </c>
      <c r="HH16" s="10" vm="59008">
        <v>0</v>
      </c>
      <c r="HI16" s="10" vm="90776">
        <v>0</v>
      </c>
      <c r="HJ16" s="10" vm="61579">
        <v>10026</v>
      </c>
      <c r="HK16" s="10" vm="60933">
        <v>0</v>
      </c>
      <c r="HL16" s="10" vm="1371">
        <v>0</v>
      </c>
      <c r="HM16" s="10" vm="73370">
        <v>0</v>
      </c>
      <c r="HN16" s="10" vm="56107">
        <v>405</v>
      </c>
      <c r="HO16" s="10" vm="62772">
        <v>12436</v>
      </c>
      <c r="HP16" s="10" vm="91597">
        <v>0</v>
      </c>
      <c r="HQ16" s="10" vm="58768">
        <v>0</v>
      </c>
      <c r="HR16" s="10" vm="89750">
        <v>0</v>
      </c>
      <c r="HS16" s="10" vm="60932">
        <v>1469</v>
      </c>
      <c r="HT16" s="10" vm="81986">
        <v>0</v>
      </c>
      <c r="HU16" s="10" vm="73228">
        <v>1469</v>
      </c>
      <c r="HV16" s="10" vm="66779">
        <v>6694</v>
      </c>
      <c r="HW16" s="10" vm="62732">
        <v>326</v>
      </c>
      <c r="HX16" s="10" vm="91433">
        <v>0</v>
      </c>
      <c r="HY16" s="10" vm="58655">
        <v>56</v>
      </c>
      <c r="HZ16" s="10" vm="61578">
        <v>0</v>
      </c>
      <c r="IA16" s="10" vm="60931">
        <v>0</v>
      </c>
      <c r="IB16" s="10" vm="60472">
        <v>-2134</v>
      </c>
      <c r="IC16" s="10" vm="73085">
        <v>4942</v>
      </c>
      <c r="ID16" s="10" vm="66636">
        <v>217</v>
      </c>
      <c r="IE16" s="10" vm="62689">
        <v>731</v>
      </c>
      <c r="IF16" s="10" vm="91267">
        <v>0</v>
      </c>
      <c r="IG16" s="10" vm="58359">
        <v>948</v>
      </c>
      <c r="IH16" s="10" vm="61577">
        <v>4792</v>
      </c>
      <c r="II16" s="10" vm="60930">
        <v>4102</v>
      </c>
      <c r="IJ16" s="10" vm="1370">
        <v>0</v>
      </c>
      <c r="IK16" s="10" vm="72935">
        <v>119</v>
      </c>
      <c r="IL16" s="10" vm="66486">
        <v>-12</v>
      </c>
      <c r="IM16" s="10" vm="59374">
        <v>0</v>
      </c>
      <c r="IN16" s="10" vm="91101">
        <v>4290</v>
      </c>
      <c r="IO16" s="10" vm="1412">
        <v>4290</v>
      </c>
      <c r="IP16" s="10" vm="61576">
        <v>0</v>
      </c>
      <c r="IQ16" s="10" vm="60929">
        <v>0</v>
      </c>
      <c r="IR16" s="10" vm="58051">
        <v>0</v>
      </c>
      <c r="IS16" s="81" vm="72789">
        <v>4</v>
      </c>
      <c r="IT16" s="81" vm="66342">
        <v>4</v>
      </c>
    </row>
    <row r="17" spans="1:254" x14ac:dyDescent="0.25">
      <c r="A17" s="8" t="s">
        <v>984</v>
      </c>
      <c r="B17" s="8" t="s">
        <v>618</v>
      </c>
      <c r="C17" s="89">
        <v>44651</v>
      </c>
      <c r="D17" s="76" vm="62427">
        <v>12</v>
      </c>
      <c r="E17" s="10" vm="60228">
        <v>69766</v>
      </c>
      <c r="F17" s="10" vm="2039">
        <v>-60967</v>
      </c>
      <c r="G17" s="10" vm="100222">
        <v>0</v>
      </c>
      <c r="H17" s="10" vm="59794">
        <v>8799</v>
      </c>
      <c r="I17" s="10" vm="58420">
        <v>3695</v>
      </c>
      <c r="J17" s="10" vm="63594">
        <v>12494</v>
      </c>
      <c r="K17" s="10" vm="62628">
        <v>0</v>
      </c>
      <c r="L17" s="10" vm="62426">
        <v>0</v>
      </c>
      <c r="M17" s="10" vm="1728">
        <v>0</v>
      </c>
      <c r="N17" s="10" vm="2038">
        <v>11</v>
      </c>
      <c r="O17" s="10" vm="99722">
        <v>-6530</v>
      </c>
      <c r="P17" s="10" vm="95812">
        <v>0</v>
      </c>
      <c r="Q17" s="10" vm="81843">
        <v>0</v>
      </c>
      <c r="R17" s="10" vm="87015">
        <v>0</v>
      </c>
      <c r="S17" s="10" vm="62601">
        <v>0</v>
      </c>
      <c r="T17" s="10" vm="62425">
        <v>5975</v>
      </c>
      <c r="U17" s="10" vm="75628">
        <v>0</v>
      </c>
      <c r="V17" s="10" vm="2037">
        <v>5975</v>
      </c>
      <c r="W17" s="10" vm="98734">
        <v>0</v>
      </c>
      <c r="X17" s="10" vm="95643">
        <v>17250</v>
      </c>
      <c r="Y17" s="10" vm="89606">
        <v>0</v>
      </c>
      <c r="Z17" s="10" vm="81002">
        <v>0</v>
      </c>
      <c r="AA17" s="10" vm="62820">
        <v>23225</v>
      </c>
      <c r="AB17" s="10" vm="62424">
        <v>67381</v>
      </c>
      <c r="AC17" s="10" vm="2092">
        <v>468</v>
      </c>
      <c r="AD17" s="10" vm="61575">
        <v>67849</v>
      </c>
      <c r="AE17" s="10" vm="97775">
        <v>345</v>
      </c>
      <c r="AF17" s="10" vm="95479">
        <v>0</v>
      </c>
      <c r="AG17" s="10" vm="60188">
        <v>0</v>
      </c>
      <c r="AH17" s="10" vm="71957">
        <v>0</v>
      </c>
      <c r="AI17" s="10" vm="62771">
        <v>68194</v>
      </c>
      <c r="AJ17" s="10" vm="62423">
        <v>24397</v>
      </c>
      <c r="AK17" s="10" vm="1411">
        <v>970</v>
      </c>
      <c r="AL17" s="10" vm="61574">
        <v>16552</v>
      </c>
      <c r="AM17" s="10" vm="97303">
        <v>3176</v>
      </c>
      <c r="AN17" s="10" vm="95314">
        <v>4835</v>
      </c>
      <c r="AO17" s="10" vm="87886">
        <v>302</v>
      </c>
      <c r="AP17" s="10" vm="80858">
        <v>0</v>
      </c>
      <c r="AQ17" s="10" vm="62731">
        <v>7674</v>
      </c>
      <c r="AR17" s="10" vm="2608">
        <v>0</v>
      </c>
      <c r="AS17" s="10" vm="2371">
        <v>0</v>
      </c>
      <c r="AT17" s="10" vm="61573">
        <v>57906</v>
      </c>
      <c r="AU17" s="10" vm="96879">
        <v>10288</v>
      </c>
      <c r="AV17" s="10" vm="95152">
        <v>1443</v>
      </c>
      <c r="AW17" s="10" vm="89452">
        <v>275702</v>
      </c>
      <c r="AX17" s="10" vm="86864">
        <v>0</v>
      </c>
      <c r="AY17" s="10" vm="62688">
        <v>2143</v>
      </c>
      <c r="AZ17" s="10" vm="62422">
        <v>1139</v>
      </c>
      <c r="BA17" s="10" vm="1256">
        <v>0</v>
      </c>
      <c r="BB17" s="10" vm="61572">
        <v>0</v>
      </c>
      <c r="BC17" s="10" vm="99073">
        <v>0</v>
      </c>
      <c r="BD17" s="10" vm="94987">
        <v>0</v>
      </c>
      <c r="BE17" s="10" vm="81694">
        <v>0</v>
      </c>
      <c r="BF17" s="10" vm="90241">
        <v>0</v>
      </c>
      <c r="BG17" s="10" vm="62649">
        <v>278984</v>
      </c>
      <c r="BH17" s="10" vm="62421">
        <v>150</v>
      </c>
      <c r="BI17" s="10" vm="61032">
        <v>3239</v>
      </c>
      <c r="BJ17" s="10" vm="61571">
        <v>42150</v>
      </c>
      <c r="BK17" s="10" vm="59544">
        <v>0</v>
      </c>
      <c r="BL17" s="10" vm="94825">
        <v>275</v>
      </c>
      <c r="BM17" s="10" vm="90632">
        <v>45814</v>
      </c>
      <c r="BN17" s="10" vm="88582">
        <v>0</v>
      </c>
      <c r="BO17" s="10" vm="62797">
        <v>0</v>
      </c>
      <c r="BP17" s="10" vm="62420">
        <v>390</v>
      </c>
      <c r="BQ17" s="10" vm="57503">
        <v>16674</v>
      </c>
      <c r="BR17" s="10" vm="61570">
        <v>17064</v>
      </c>
      <c r="BS17" s="10" vm="59542">
        <v>28750</v>
      </c>
      <c r="BT17" s="10" vm="94662">
        <v>307734</v>
      </c>
      <c r="BU17" s="10" vm="87729">
        <v>159026</v>
      </c>
      <c r="BV17" s="10" vm="71811">
        <v>0</v>
      </c>
      <c r="BW17" s="10" vm="62627">
        <v>0</v>
      </c>
      <c r="BX17" s="10" vm="2607">
        <v>17815</v>
      </c>
      <c r="BY17" s="10" vm="1410">
        <v>0</v>
      </c>
      <c r="BZ17" s="10" vm="61569">
        <v>0</v>
      </c>
      <c r="CA17" s="10" vm="99557">
        <v>0</v>
      </c>
      <c r="CB17" s="10" vm="94501">
        <v>176841</v>
      </c>
      <c r="CC17" s="10" vm="60187">
        <v>57605</v>
      </c>
      <c r="CD17" s="10" vm="80713">
        <v>835</v>
      </c>
      <c r="CE17" s="10" vm="62600">
        <v>72453</v>
      </c>
      <c r="CF17" s="10" vm="62419">
        <v>72453</v>
      </c>
      <c r="CG17" s="10" vm="2091">
        <v>0</v>
      </c>
      <c r="CH17" s="10" vm="61568">
        <v>0</v>
      </c>
      <c r="CI17" s="10" vm="98095">
        <v>0</v>
      </c>
      <c r="CJ17" s="10" vm="94345">
        <v>0</v>
      </c>
      <c r="CK17" s="10" vm="90957">
        <v>72453</v>
      </c>
      <c r="CL17" s="10" vm="86713">
        <v>0</v>
      </c>
      <c r="CM17" s="10" vm="62819">
        <v>0</v>
      </c>
      <c r="CN17" s="10" vm="62418">
        <v>0</v>
      </c>
      <c r="CO17" s="10" vm="1255">
        <v>0</v>
      </c>
      <c r="CP17" s="10" vm="61567">
        <v>0</v>
      </c>
      <c r="CQ17" s="10" vm="59367">
        <v>0</v>
      </c>
      <c r="CR17" s="10" vm="94185">
        <v>0</v>
      </c>
      <c r="CS17" s="10" vm="81549">
        <v>0</v>
      </c>
      <c r="CT17" s="10" vm="71665">
        <v>0</v>
      </c>
      <c r="CU17" s="10" vm="62770">
        <v>0</v>
      </c>
      <c r="CV17" s="10" vm="2606">
        <v>735</v>
      </c>
      <c r="CW17" s="10" vm="2370">
        <v>-735</v>
      </c>
      <c r="CX17" s="10" vm="61566">
        <v>0</v>
      </c>
      <c r="CY17" s="10" vm="97144">
        <v>0</v>
      </c>
      <c r="CZ17" s="10" vm="94023">
        <v>1115</v>
      </c>
      <c r="DA17" s="10" vm="89293">
        <v>-1115</v>
      </c>
      <c r="DB17" s="81" vm="88434">
        <v>0</v>
      </c>
      <c r="DC17" s="81" vm="62730">
        <v>0</v>
      </c>
      <c r="DD17" s="81" vm="2605">
        <v>0</v>
      </c>
      <c r="DE17" s="81" vm="60570">
        <v>0</v>
      </c>
      <c r="DF17" s="10" vm="61565">
        <v>0</v>
      </c>
      <c r="DG17" s="10" vm="96719">
        <v>0</v>
      </c>
      <c r="DH17" s="10" vm="93855">
        <v>0</v>
      </c>
      <c r="DI17" s="10" vm="87575">
        <v>0</v>
      </c>
      <c r="DJ17" s="10" vm="90082">
        <v>0</v>
      </c>
      <c r="DK17" s="10" vm="62687">
        <v>0</v>
      </c>
      <c r="DL17" s="10" vm="62417">
        <v>1850</v>
      </c>
      <c r="DM17" s="10" vm="1727">
        <v>-1850</v>
      </c>
      <c r="DN17" s="10" vm="61564">
        <v>0</v>
      </c>
      <c r="DO17" s="10" vm="96297">
        <v>0</v>
      </c>
      <c r="DP17" s="10" vm="93694">
        <v>0</v>
      </c>
      <c r="DQ17" s="10" vm="60186">
        <v>0</v>
      </c>
      <c r="DR17" s="10" vm="80570">
        <v>0</v>
      </c>
      <c r="DS17" s="10" vm="62648">
        <v>0</v>
      </c>
      <c r="DT17" s="10" vm="62416">
        <v>0</v>
      </c>
      <c r="DU17" s="10" vm="74464">
        <v>0</v>
      </c>
      <c r="DV17" s="10" vm="61563">
        <v>0</v>
      </c>
      <c r="DW17" s="10" vm="98265">
        <v>0</v>
      </c>
      <c r="DX17" s="10" vm="93532">
        <v>0</v>
      </c>
      <c r="DY17" s="10" vm="81403">
        <v>0</v>
      </c>
      <c r="DZ17" s="10" vm="86565">
        <v>0</v>
      </c>
      <c r="EA17" s="10" vm="62637">
        <v>0</v>
      </c>
      <c r="EB17" s="10" vm="62415">
        <v>0</v>
      </c>
      <c r="EC17" s="10" vm="1254">
        <v>0</v>
      </c>
      <c r="ED17" s="10" vm="61562">
        <v>0</v>
      </c>
      <c r="EE17" s="10" vm="95983">
        <v>0</v>
      </c>
      <c r="EF17" s="10" vm="93369">
        <v>0</v>
      </c>
      <c r="EG17" s="10" vm="89135">
        <v>0</v>
      </c>
      <c r="EH17" s="81" vm="71521">
        <v>0</v>
      </c>
      <c r="EI17" s="81" vm="62626">
        <v>0</v>
      </c>
      <c r="EJ17" s="81" vm="62414">
        <v>0</v>
      </c>
      <c r="EK17" s="81" vm="2090">
        <v>0</v>
      </c>
      <c r="EL17" s="10" vm="61561">
        <v>1572</v>
      </c>
      <c r="EM17" s="10" vm="99391">
        <v>0</v>
      </c>
      <c r="EN17" s="10" vm="93207">
        <v>1211</v>
      </c>
      <c r="EO17" s="10" vm="90474">
        <v>361</v>
      </c>
      <c r="EP17" s="10" vm="88288">
        <v>1572</v>
      </c>
      <c r="EQ17" s="10" vm="62599">
        <v>0</v>
      </c>
      <c r="ER17" s="10" vm="62413">
        <v>1211</v>
      </c>
      <c r="ES17" s="10" vm="1409">
        <v>361</v>
      </c>
      <c r="ET17" s="10" vm="61560">
        <v>1572</v>
      </c>
      <c r="EU17" s="10" vm="98571">
        <v>0</v>
      </c>
      <c r="EV17" s="10" vm="93049">
        <v>3061</v>
      </c>
      <c r="EW17" s="10" vm="87425">
        <v>-1489</v>
      </c>
      <c r="EX17" s="10" vm="80420">
        <v>2486</v>
      </c>
      <c r="EY17" s="10" vm="62818">
        <v>1242</v>
      </c>
      <c r="EZ17" s="10" vm="62412">
        <v>917</v>
      </c>
      <c r="FA17" s="10" vm="1726">
        <v>1242</v>
      </c>
      <c r="FB17" s="10" vm="61559">
        <v>277977</v>
      </c>
      <c r="FC17" s="10" vm="98414">
        <v>0</v>
      </c>
      <c r="FD17" s="10" vm="92889">
        <v>277977</v>
      </c>
      <c r="FE17" s="10" vm="58849">
        <v>12780</v>
      </c>
      <c r="FF17" s="10" vm="86420">
        <v>17110</v>
      </c>
      <c r="FG17" s="10" vm="62769">
        <v>0</v>
      </c>
      <c r="FH17" s="10" vm="2604">
        <v>-2577</v>
      </c>
      <c r="FI17" s="10" vm="56823">
        <v>0</v>
      </c>
      <c r="FJ17" s="10" vm="61558">
        <v>-151</v>
      </c>
      <c r="FK17" s="10" vm="59221">
        <v>0</v>
      </c>
      <c r="FL17" s="10" vm="92724">
        <v>305139</v>
      </c>
      <c r="FM17" s="10" vm="60185">
        <v>23059</v>
      </c>
      <c r="FN17" s="10" vm="71373">
        <v>7696</v>
      </c>
      <c r="FO17" s="10" vm="62729">
        <v>0</v>
      </c>
      <c r="FP17" s="10" vm="62411">
        <v>0</v>
      </c>
      <c r="FQ17" s="10" vm="2369">
        <v>-1318</v>
      </c>
      <c r="FR17" s="10" vm="61557">
        <v>0</v>
      </c>
      <c r="FS17" s="10" vm="96559">
        <v>0</v>
      </c>
      <c r="FT17" s="10" vm="92558">
        <v>29437</v>
      </c>
      <c r="FU17" s="10" vm="88978">
        <v>275702</v>
      </c>
      <c r="FV17" s="10" vm="89923">
        <v>254918</v>
      </c>
      <c r="FW17" s="81" vm="62686">
        <v>0</v>
      </c>
      <c r="FX17" s="81" vm="62410">
        <v>0</v>
      </c>
      <c r="FY17" s="81" vm="1253">
        <v>0</v>
      </c>
      <c r="FZ17" s="81" vm="2036">
        <v>0</v>
      </c>
      <c r="GA17" s="81" vm="96141">
        <v>0</v>
      </c>
      <c r="GB17" s="10" vm="92396">
        <v>0</v>
      </c>
      <c r="GC17" s="10" vm="81255">
        <v>0</v>
      </c>
      <c r="GD17" s="10" vm="88140">
        <v>0</v>
      </c>
      <c r="GE17" s="10" vm="2732">
        <v>3870</v>
      </c>
      <c r="GF17" s="10" vm="62409">
        <v>985</v>
      </c>
      <c r="GG17" s="10" vm="1408">
        <v>2885</v>
      </c>
      <c r="GH17" s="10" vm="61556">
        <v>752</v>
      </c>
      <c r="GI17" s="10" vm="98905">
        <v>193</v>
      </c>
      <c r="GJ17" s="10" vm="92236">
        <v>559</v>
      </c>
      <c r="GK17" s="10" vm="87273">
        <v>0</v>
      </c>
      <c r="GL17" s="10" vm="86272">
        <v>0</v>
      </c>
      <c r="GM17" s="10" vm="62754">
        <v>0</v>
      </c>
      <c r="GN17" s="10" vm="62408">
        <v>292</v>
      </c>
      <c r="GO17" s="10" vm="56589">
        <v>65</v>
      </c>
      <c r="GP17" s="10" vm="61555">
        <v>227</v>
      </c>
      <c r="GQ17" s="10" vm="59540">
        <v>24</v>
      </c>
      <c r="GR17" s="10" vm="92075">
        <v>0</v>
      </c>
      <c r="GS17" s="10" vm="88824">
        <v>24</v>
      </c>
      <c r="GT17" s="10" vm="80275">
        <v>4938</v>
      </c>
      <c r="GU17" s="10" vm="62625">
        <v>1243</v>
      </c>
      <c r="GV17" s="10" vm="62407">
        <v>3695</v>
      </c>
      <c r="GW17" s="10" vm="1725">
        <v>0</v>
      </c>
      <c r="GX17" s="81" vm="61554">
        <v>0</v>
      </c>
      <c r="GY17" s="10" vm="99228">
        <v>0</v>
      </c>
      <c r="GZ17" s="10" vm="91915">
        <v>0</v>
      </c>
      <c r="HA17" s="10" vm="60184">
        <v>0</v>
      </c>
      <c r="HB17" s="10" vm="71229">
        <v>0</v>
      </c>
      <c r="HC17" s="81" vm="2693">
        <v>0</v>
      </c>
      <c r="HD17" s="81" vm="62406">
        <v>275</v>
      </c>
      <c r="HE17" s="10" vm="2089">
        <v>275</v>
      </c>
      <c r="HF17" s="10" vm="61553">
        <v>1311</v>
      </c>
      <c r="HG17" s="10" vm="97939">
        <v>830</v>
      </c>
      <c r="HH17" s="10" vm="91756">
        <v>0</v>
      </c>
      <c r="HI17" s="10" vm="90794">
        <v>0</v>
      </c>
      <c r="HJ17" s="10" vm="88032">
        <v>12371</v>
      </c>
      <c r="HK17" s="10" vm="62817">
        <v>0</v>
      </c>
      <c r="HL17" s="10" vm="2603">
        <v>0</v>
      </c>
      <c r="HM17" s="10" vm="60227">
        <v>0</v>
      </c>
      <c r="HN17" s="10" vm="61552">
        <v>2162</v>
      </c>
      <c r="HO17" s="10" vm="97460">
        <v>16674</v>
      </c>
      <c r="HP17" s="10" vm="91603">
        <v>0</v>
      </c>
      <c r="HQ17" s="10" vm="58761">
        <v>0</v>
      </c>
      <c r="HR17" s="10" vm="89763">
        <v>0</v>
      </c>
      <c r="HS17" s="10" vm="2808">
        <v>0</v>
      </c>
      <c r="HT17" s="10" vm="62405">
        <v>835</v>
      </c>
      <c r="HU17" s="10" vm="62025">
        <v>835</v>
      </c>
      <c r="HV17" s="10" vm="61551">
        <v>4522</v>
      </c>
      <c r="HW17" s="10" vm="97032">
        <v>0</v>
      </c>
      <c r="HX17" s="10" vm="91442">
        <v>0</v>
      </c>
      <c r="HY17" s="10" vm="58661">
        <v>1425</v>
      </c>
      <c r="HZ17" s="10" vm="86117">
        <v>0</v>
      </c>
      <c r="IA17" s="10" vm="62728">
        <v>583</v>
      </c>
      <c r="IB17" s="10" vm="62404">
        <v>0</v>
      </c>
      <c r="IC17" s="10" vm="60569">
        <v>6530</v>
      </c>
      <c r="ID17" s="10" vm="61550">
        <v>267</v>
      </c>
      <c r="IE17" s="10" vm="59116">
        <v>1055</v>
      </c>
      <c r="IF17" s="10" vm="91278">
        <v>2049</v>
      </c>
      <c r="IG17" s="10" vm="58363">
        <v>3371</v>
      </c>
      <c r="IH17" s="10" vm="80120">
        <v>17110</v>
      </c>
      <c r="II17" s="10" vm="62685">
        <v>8741</v>
      </c>
      <c r="IJ17" s="10" vm="62403">
        <v>0</v>
      </c>
      <c r="IK17" s="10" vm="72946">
        <v>74</v>
      </c>
      <c r="IL17" s="10" vm="61549">
        <v>-130</v>
      </c>
      <c r="IM17" s="10" vm="59394">
        <v>0</v>
      </c>
      <c r="IN17" s="10" vm="91110">
        <v>18154</v>
      </c>
      <c r="IO17" s="10" vm="81156">
        <v>18154</v>
      </c>
      <c r="IP17" s="10" vm="71076">
        <v>0</v>
      </c>
      <c r="IQ17" s="10" vm="2731">
        <v>0</v>
      </c>
      <c r="IR17" s="10" vm="2602">
        <v>0</v>
      </c>
      <c r="IS17" s="81" vm="60226">
        <v>0</v>
      </c>
      <c r="IT17" s="81" vm="61548">
        <v>0</v>
      </c>
    </row>
    <row r="18" spans="1:254" x14ac:dyDescent="0.25">
      <c r="A18" s="8" t="s">
        <v>529</v>
      </c>
      <c r="B18" s="8" t="s">
        <v>528</v>
      </c>
      <c r="C18" s="89">
        <v>44651</v>
      </c>
      <c r="D18" s="76" vm="58214">
        <v>12</v>
      </c>
      <c r="E18" s="10" vm="75915">
        <v>78661</v>
      </c>
      <c r="F18" s="10" vm="56369">
        <v>-57522</v>
      </c>
      <c r="G18" s="10" vm="100196">
        <v>-1460</v>
      </c>
      <c r="H18" s="10" vm="59785">
        <v>19679</v>
      </c>
      <c r="I18" s="10" vm="1724">
        <v>1770</v>
      </c>
      <c r="J18" s="10" vm="63581">
        <v>21449</v>
      </c>
      <c r="K18" s="10" vm="60928">
        <v>0</v>
      </c>
      <c r="L18" s="10" vm="1369">
        <v>0</v>
      </c>
      <c r="M18" s="10" vm="75767">
        <v>0</v>
      </c>
      <c r="N18" s="10" vm="56323">
        <v>25</v>
      </c>
      <c r="O18" s="10" vm="99706">
        <v>-6048</v>
      </c>
      <c r="P18" s="10" vm="95800">
        <v>126</v>
      </c>
      <c r="Q18" s="10" vm="61678">
        <v>0</v>
      </c>
      <c r="R18" s="10" vm="61547">
        <v>0</v>
      </c>
      <c r="S18" s="10" vm="60927">
        <v>0</v>
      </c>
      <c r="T18" s="10" vm="58208">
        <v>15552</v>
      </c>
      <c r="U18" s="10" vm="75620">
        <v>0</v>
      </c>
      <c r="V18" s="10" vm="56272">
        <v>15552</v>
      </c>
      <c r="W18" s="10" vm="62816">
        <v>0</v>
      </c>
      <c r="X18" s="10" vm="95634">
        <v>12016</v>
      </c>
      <c r="Y18" s="10" vm="89597">
        <v>0</v>
      </c>
      <c r="Z18" s="10" vm="61546">
        <v>0</v>
      </c>
      <c r="AA18" s="10" vm="1682">
        <v>27568</v>
      </c>
      <c r="AB18" s="10" vm="60471">
        <v>55920</v>
      </c>
      <c r="AC18" s="10" vm="57767">
        <v>6178</v>
      </c>
      <c r="AD18" s="10" vm="70484">
        <v>62098</v>
      </c>
      <c r="AE18" s="10" vm="62768">
        <v>3908</v>
      </c>
      <c r="AF18" s="10" vm="95469">
        <v>0</v>
      </c>
      <c r="AG18" s="10" vm="72649">
        <v>0</v>
      </c>
      <c r="AH18" s="10" vm="61545">
        <v>2714</v>
      </c>
      <c r="AI18" s="10" vm="1681">
        <v>68720</v>
      </c>
      <c r="AJ18" s="10" vm="60470">
        <v>9947</v>
      </c>
      <c r="AK18" s="10" vm="57716">
        <v>5049</v>
      </c>
      <c r="AL18" s="10" vm="56268">
        <v>11731</v>
      </c>
      <c r="AM18" s="10" vm="62727">
        <v>5080</v>
      </c>
      <c r="AN18" s="10" vm="95305">
        <v>4405</v>
      </c>
      <c r="AO18" s="10" vm="87881">
        <v>285</v>
      </c>
      <c r="AP18" s="10" vm="61544">
        <v>253</v>
      </c>
      <c r="AQ18" s="10" vm="1680">
        <v>11197</v>
      </c>
      <c r="AR18" s="10" vm="83699">
        <v>0</v>
      </c>
      <c r="AS18" s="10" vm="57657">
        <v>2781</v>
      </c>
      <c r="AT18" s="10" vm="70174">
        <v>50728</v>
      </c>
      <c r="AU18" s="10" vm="62684">
        <v>17992</v>
      </c>
      <c r="AV18" s="10" vm="95142">
        <v>1526</v>
      </c>
      <c r="AW18" s="10" vm="89439">
        <v>466652</v>
      </c>
      <c r="AX18" s="10" vm="61543">
        <v>0</v>
      </c>
      <c r="AY18" s="10" vm="1679">
        <v>10233</v>
      </c>
      <c r="AZ18" s="10" vm="60469">
        <v>2391</v>
      </c>
      <c r="BA18" s="10" vm="57599">
        <v>126</v>
      </c>
      <c r="BB18" s="10" vm="70019">
        <v>2283</v>
      </c>
      <c r="BC18" s="10" vm="99046">
        <v>0</v>
      </c>
      <c r="BD18" s="10" vm="94979">
        <v>0</v>
      </c>
      <c r="BE18" s="10" vm="62024">
        <v>0</v>
      </c>
      <c r="BF18" s="10" vm="90232">
        <v>632</v>
      </c>
      <c r="BG18" s="10" vm="1678">
        <v>482317</v>
      </c>
      <c r="BH18" s="10" vm="83542">
        <v>1765</v>
      </c>
      <c r="BI18" s="10" vm="57552">
        <v>6343</v>
      </c>
      <c r="BJ18" s="10" vm="69864">
        <v>29323</v>
      </c>
      <c r="BK18" s="10" vm="62858">
        <v>0</v>
      </c>
      <c r="BL18" s="10" vm="94815">
        <v>23508</v>
      </c>
      <c r="BM18" s="10" vm="90640">
        <v>60939</v>
      </c>
      <c r="BN18" s="10" vm="61542">
        <v>1597</v>
      </c>
      <c r="BO18" s="10" vm="1677">
        <v>0</v>
      </c>
      <c r="BP18" s="10" vm="60468">
        <v>4451</v>
      </c>
      <c r="BQ18" s="10" vm="57497">
        <v>24796</v>
      </c>
      <c r="BR18" s="10" vm="69708">
        <v>30844</v>
      </c>
      <c r="BS18" s="10" vm="100034">
        <v>30095</v>
      </c>
      <c r="BT18" s="10" vm="94652">
        <v>512412</v>
      </c>
      <c r="BU18" s="10" vm="87721">
        <v>137077</v>
      </c>
      <c r="BV18" s="10" vm="61541">
        <v>0</v>
      </c>
      <c r="BW18" s="10" vm="1676">
        <v>0</v>
      </c>
      <c r="BX18" s="10" vm="83386">
        <v>156253</v>
      </c>
      <c r="BY18" s="10" vm="57430">
        <v>0</v>
      </c>
      <c r="BZ18" s="10" vm="69553">
        <v>0</v>
      </c>
      <c r="CA18" s="10" vm="99541">
        <v>1390</v>
      </c>
      <c r="CB18" s="10" vm="94493">
        <v>294720</v>
      </c>
      <c r="CC18" s="10" vm="61031">
        <v>703</v>
      </c>
      <c r="CD18" s="10" vm="61540">
        <v>21856</v>
      </c>
      <c r="CE18" s="10" vm="1675">
        <v>195133</v>
      </c>
      <c r="CF18" s="10" vm="60467">
        <v>195133</v>
      </c>
      <c r="CG18" s="10" vm="57371">
        <v>0</v>
      </c>
      <c r="CH18" s="10" vm="69399">
        <v>0</v>
      </c>
      <c r="CI18" s="10" vm="62815">
        <v>0</v>
      </c>
      <c r="CJ18" s="10" vm="94337">
        <v>0</v>
      </c>
      <c r="CK18" s="10" vm="90953">
        <v>195133</v>
      </c>
      <c r="CL18" s="10" vm="61539">
        <v>1787</v>
      </c>
      <c r="CM18" s="10" vm="1674">
        <v>1460</v>
      </c>
      <c r="CN18" s="10" vm="83231">
        <v>37</v>
      </c>
      <c r="CO18" s="10" vm="57317">
        <v>290</v>
      </c>
      <c r="CP18" s="10" vm="69245">
        <v>150</v>
      </c>
      <c r="CQ18" s="10" vm="62767">
        <v>0</v>
      </c>
      <c r="CR18" s="10" vm="94176">
        <v>0</v>
      </c>
      <c r="CS18" s="10" vm="61677">
        <v>150</v>
      </c>
      <c r="CT18" s="10" vm="61538">
        <v>0</v>
      </c>
      <c r="CU18" s="10" vm="1673">
        <v>0</v>
      </c>
      <c r="CV18" s="10" vm="60466">
        <v>1266</v>
      </c>
      <c r="CW18" s="10" vm="57259">
        <v>-1266</v>
      </c>
      <c r="CX18" s="10" vm="69090">
        <v>0</v>
      </c>
      <c r="CY18" s="10" vm="62726">
        <v>0</v>
      </c>
      <c r="CZ18" s="10" vm="94012">
        <v>0</v>
      </c>
      <c r="DA18" s="10" vm="62023">
        <v>0</v>
      </c>
      <c r="DB18" s="81" vm="61537">
        <v>0</v>
      </c>
      <c r="DC18" s="81" vm="1672">
        <v>0</v>
      </c>
      <c r="DD18" s="81" vm="83075">
        <v>0</v>
      </c>
      <c r="DE18" s="81" vm="57207">
        <v>0</v>
      </c>
      <c r="DF18" s="10" vm="68935">
        <v>0</v>
      </c>
      <c r="DG18" s="10" vm="62683">
        <v>0</v>
      </c>
      <c r="DH18" s="10" vm="93847">
        <v>-267</v>
      </c>
      <c r="DI18" s="10" vm="87568">
        <v>267</v>
      </c>
      <c r="DJ18" s="10" vm="90070">
        <v>1937</v>
      </c>
      <c r="DK18" s="10" vm="1671">
        <v>1460</v>
      </c>
      <c r="DL18" s="10" vm="60465">
        <v>1036</v>
      </c>
      <c r="DM18" s="10" vm="57156">
        <v>-559</v>
      </c>
      <c r="DN18" s="10" vm="68781">
        <v>0</v>
      </c>
      <c r="DO18" s="10" vm="62647">
        <v>0</v>
      </c>
      <c r="DP18" s="10" vm="93684">
        <v>0</v>
      </c>
      <c r="DQ18" s="10" vm="72375">
        <v>0</v>
      </c>
      <c r="DR18" s="10" vm="61536">
        <v>0</v>
      </c>
      <c r="DS18" s="10" vm="1670">
        <v>0</v>
      </c>
      <c r="DT18" s="10" vm="82919">
        <v>0</v>
      </c>
      <c r="DU18" s="10" vm="57108">
        <v>0</v>
      </c>
      <c r="DV18" s="10" vm="68626">
        <v>0</v>
      </c>
      <c r="DW18" s="10" vm="62719">
        <v>0</v>
      </c>
      <c r="DX18" s="10" vm="93522">
        <v>0</v>
      </c>
      <c r="DY18" s="10" vm="81398">
        <v>0</v>
      </c>
      <c r="DZ18" s="10" vm="61535">
        <v>92</v>
      </c>
      <c r="EA18" s="10" vm="1669">
        <v>0</v>
      </c>
      <c r="EB18" s="10" vm="60464">
        <v>-6</v>
      </c>
      <c r="EC18" s="10" vm="57053">
        <v>98</v>
      </c>
      <c r="ED18" s="10" vm="68470">
        <v>0</v>
      </c>
      <c r="EE18" s="10" vm="62624">
        <v>0</v>
      </c>
      <c r="EF18" s="10" vm="93359">
        <v>0</v>
      </c>
      <c r="EG18" s="10" vm="89124">
        <v>0</v>
      </c>
      <c r="EH18" s="81" vm="61534">
        <v>0</v>
      </c>
      <c r="EI18" s="81" vm="1668">
        <v>0</v>
      </c>
      <c r="EJ18" s="81" vm="82763">
        <v>0</v>
      </c>
      <c r="EK18" s="81" vm="74278">
        <v>0</v>
      </c>
      <c r="EL18" s="10" vm="68315">
        <v>7912</v>
      </c>
      <c r="EM18" s="10" vm="99376">
        <v>0</v>
      </c>
      <c r="EN18" s="10" vm="93199">
        <v>5764</v>
      </c>
      <c r="EO18" s="10" vm="90461">
        <v>2148</v>
      </c>
      <c r="EP18" s="10" vm="61533">
        <v>8004</v>
      </c>
      <c r="EQ18" s="10" vm="1667">
        <v>0</v>
      </c>
      <c r="ER18" s="10" vm="60463">
        <v>5758</v>
      </c>
      <c r="ES18" s="10" vm="56935">
        <v>2246</v>
      </c>
      <c r="ET18" s="10" vm="68161">
        <v>9941</v>
      </c>
      <c r="EU18" s="10" vm="62814">
        <v>1460</v>
      </c>
      <c r="EV18" s="10" vm="93042">
        <v>6794</v>
      </c>
      <c r="EW18" s="10" vm="87417">
        <v>1687</v>
      </c>
      <c r="EX18" s="10" vm="61532">
        <v>3472</v>
      </c>
      <c r="EY18" s="10" vm="1666">
        <v>3452</v>
      </c>
      <c r="EZ18" s="10" vm="82608">
        <v>1489</v>
      </c>
      <c r="FA18" s="10" vm="56879">
        <v>3452</v>
      </c>
      <c r="FB18" s="10" vm="68007">
        <v>579224</v>
      </c>
      <c r="FC18" s="10" vm="62766">
        <v>0</v>
      </c>
      <c r="FD18" s="10" vm="92880">
        <v>579224</v>
      </c>
      <c r="FE18" s="10" vm="58826">
        <v>21104</v>
      </c>
      <c r="FF18" s="10" vm="61531">
        <v>10735</v>
      </c>
      <c r="FG18" s="10" vm="1665">
        <v>0</v>
      </c>
      <c r="FH18" s="10" vm="60462">
        <v>-2542</v>
      </c>
      <c r="FI18" s="10" vm="56815">
        <v>0</v>
      </c>
      <c r="FJ18" s="10" vm="56263">
        <v>0</v>
      </c>
      <c r="FK18" s="10" vm="2781">
        <v>0</v>
      </c>
      <c r="FL18" s="10" vm="92715">
        <v>608521</v>
      </c>
      <c r="FM18" s="10" vm="60225">
        <v>131675</v>
      </c>
      <c r="FN18" s="10" vm="61530">
        <v>11114</v>
      </c>
      <c r="FO18" s="10" vm="1664">
        <v>0</v>
      </c>
      <c r="FP18" s="10" vm="60461">
        <v>0</v>
      </c>
      <c r="FQ18" s="10" vm="56754">
        <v>-920</v>
      </c>
      <c r="FR18" s="10" vm="67699">
        <v>0</v>
      </c>
      <c r="FS18" s="10" vm="62682">
        <v>0</v>
      </c>
      <c r="FT18" s="10" vm="92550">
        <v>141869</v>
      </c>
      <c r="FU18" s="10" vm="88988">
        <v>466652</v>
      </c>
      <c r="FV18" s="10" vm="89914">
        <v>447549</v>
      </c>
      <c r="FW18" s="81" vm="1663">
        <v>2157</v>
      </c>
      <c r="FX18" s="81" vm="82452">
        <v>0</v>
      </c>
      <c r="FY18" s="81" vm="56696">
        <v>0</v>
      </c>
      <c r="FZ18" s="81" vm="56113">
        <v>126</v>
      </c>
      <c r="GA18" s="81" vm="62646">
        <v>2283</v>
      </c>
      <c r="GB18" s="10" vm="92388">
        <v>992</v>
      </c>
      <c r="GC18" s="10" vm="61030">
        <v>657</v>
      </c>
      <c r="GD18" s="10" vm="61529">
        <v>335</v>
      </c>
      <c r="GE18" s="10" vm="1662">
        <v>1034</v>
      </c>
      <c r="GF18" s="10" vm="60460">
        <v>284</v>
      </c>
      <c r="GG18" s="10" vm="56643">
        <v>750</v>
      </c>
      <c r="GH18" s="10" vm="67543">
        <v>1026</v>
      </c>
      <c r="GI18" s="10" vm="98882">
        <v>430</v>
      </c>
      <c r="GJ18" s="10" vm="92227">
        <v>596</v>
      </c>
      <c r="GK18" s="10" vm="87265">
        <v>0</v>
      </c>
      <c r="GL18" s="10" vm="61528">
        <v>0</v>
      </c>
      <c r="GM18" s="10" vm="1661">
        <v>0</v>
      </c>
      <c r="GN18" s="10" vm="82297">
        <v>271</v>
      </c>
      <c r="GO18" s="10" vm="56585">
        <v>182</v>
      </c>
      <c r="GP18" s="10" vm="67387">
        <v>89</v>
      </c>
      <c r="GQ18" s="10" vm="99870">
        <v>1</v>
      </c>
      <c r="GR18" s="10" vm="92066">
        <v>1</v>
      </c>
      <c r="GS18" s="10" vm="88818">
        <v>0</v>
      </c>
      <c r="GT18" s="10" vm="61527">
        <v>3324</v>
      </c>
      <c r="GU18" s="10" vm="1660">
        <v>1554</v>
      </c>
      <c r="GV18" s="10" vm="60459">
        <v>1770</v>
      </c>
      <c r="GW18" s="10" vm="56523">
        <v>0</v>
      </c>
      <c r="GX18" s="81" vm="67232">
        <v>0</v>
      </c>
      <c r="GY18" s="10" vm="99212">
        <v>0</v>
      </c>
      <c r="GZ18" s="10" vm="91908">
        <v>0</v>
      </c>
      <c r="HA18" s="10" vm="61676">
        <v>21856</v>
      </c>
      <c r="HB18" s="10" vm="61526">
        <v>0</v>
      </c>
      <c r="HC18" s="81" vm="1659">
        <v>1256</v>
      </c>
      <c r="HD18" s="81" vm="82142">
        <v>396</v>
      </c>
      <c r="HE18" s="10" vm="56470">
        <v>23508</v>
      </c>
      <c r="HF18" s="10" vm="67078">
        <v>1085</v>
      </c>
      <c r="HG18" s="10" vm="62813">
        <v>1840</v>
      </c>
      <c r="HH18" s="10" vm="91749">
        <v>0</v>
      </c>
      <c r="HI18" s="10" vm="90799">
        <v>373</v>
      </c>
      <c r="HJ18" s="10" vm="2035">
        <v>12517</v>
      </c>
      <c r="HK18" s="10" vm="60926">
        <v>0</v>
      </c>
      <c r="HL18" s="10" vm="60458">
        <v>0</v>
      </c>
      <c r="HM18" s="10" vm="73371">
        <v>0</v>
      </c>
      <c r="HN18" s="10" vm="66923">
        <v>8981</v>
      </c>
      <c r="HO18" s="10" vm="62765">
        <v>24796</v>
      </c>
      <c r="HP18" s="10" vm="91598">
        <v>879</v>
      </c>
      <c r="HQ18" s="10" vm="2368">
        <v>511</v>
      </c>
      <c r="HR18" s="10" vm="58722">
        <v>1390</v>
      </c>
      <c r="HS18" s="10" vm="60925">
        <v>21856</v>
      </c>
      <c r="HT18" s="10" vm="81987">
        <v>0</v>
      </c>
      <c r="HU18" s="10" vm="73229">
        <v>21856</v>
      </c>
      <c r="HV18" s="10" vm="66780">
        <v>5919</v>
      </c>
      <c r="HW18" s="10" vm="2780">
        <v>123</v>
      </c>
      <c r="HX18" s="10" vm="91434">
        <v>0</v>
      </c>
      <c r="HY18" s="10" vm="58656">
        <v>272</v>
      </c>
      <c r="HZ18" s="10" vm="61525">
        <v>0</v>
      </c>
      <c r="IA18" s="10" vm="60924">
        <v>0</v>
      </c>
      <c r="IB18" s="10" vm="60457">
        <v>-266</v>
      </c>
      <c r="IC18" s="10" vm="73086">
        <v>6048</v>
      </c>
      <c r="ID18" s="10" vm="66637">
        <v>63</v>
      </c>
      <c r="IE18" s="10" vm="2750">
        <v>383</v>
      </c>
      <c r="IF18" s="10" vm="91268">
        <v>0</v>
      </c>
      <c r="IG18" s="10" vm="58357">
        <v>446</v>
      </c>
      <c r="IH18" s="10" vm="61524">
        <v>10735</v>
      </c>
      <c r="II18" s="10" vm="60923">
        <v>12120</v>
      </c>
      <c r="IJ18" s="10" vm="60456">
        <v>0</v>
      </c>
      <c r="IK18" s="10" vm="72936">
        <v>169</v>
      </c>
      <c r="IL18" s="10" vm="66487">
        <v>-48</v>
      </c>
      <c r="IM18" s="10" vm="59375">
        <v>-16</v>
      </c>
      <c r="IN18" s="10" vm="91102">
        <v>13687</v>
      </c>
      <c r="IO18" s="10" vm="81162">
        <v>13795</v>
      </c>
      <c r="IP18" s="10" vm="61523">
        <v>0</v>
      </c>
      <c r="IQ18" s="10" vm="60922">
        <v>0</v>
      </c>
      <c r="IR18" s="10" vm="58052">
        <v>0</v>
      </c>
      <c r="IS18" s="81" vm="72790">
        <v>12</v>
      </c>
      <c r="IT18" s="81" vm="66343">
        <v>12</v>
      </c>
    </row>
    <row r="19" spans="1:254" x14ac:dyDescent="0.25">
      <c r="A19" s="8" t="s">
        <v>524</v>
      </c>
      <c r="B19" s="8" t="s">
        <v>583</v>
      </c>
      <c r="C19" s="89">
        <v>44651</v>
      </c>
      <c r="D19" s="76" vm="2601">
        <v>12</v>
      </c>
      <c r="E19" s="10" vm="60224">
        <v>76521</v>
      </c>
      <c r="F19" s="10" vm="2034">
        <v>-59028</v>
      </c>
      <c r="G19" s="10" vm="100223">
        <v>-1512</v>
      </c>
      <c r="H19" s="10" vm="59795">
        <v>15981</v>
      </c>
      <c r="I19" s="10" vm="58421">
        <v>1203</v>
      </c>
      <c r="J19" s="10" vm="63595">
        <v>17184</v>
      </c>
      <c r="K19" s="10" vm="2708">
        <v>0</v>
      </c>
      <c r="L19" s="10" vm="2600">
        <v>0</v>
      </c>
      <c r="M19" s="10" vm="62022">
        <v>0</v>
      </c>
      <c r="N19" s="10" vm="2033">
        <v>25</v>
      </c>
      <c r="O19" s="10" vm="99723">
        <v>-14713</v>
      </c>
      <c r="P19" s="10" vm="95813">
        <v>0</v>
      </c>
      <c r="Q19" s="10" vm="81844">
        <v>0</v>
      </c>
      <c r="R19" s="10" vm="87016">
        <v>0</v>
      </c>
      <c r="S19" s="10" vm="2692">
        <v>0</v>
      </c>
      <c r="T19" s="10" vm="2599">
        <v>2496</v>
      </c>
      <c r="U19" s="10" vm="61675">
        <v>0</v>
      </c>
      <c r="V19" s="10" vm="2032">
        <v>2496</v>
      </c>
      <c r="W19" s="10" vm="98735">
        <v>0</v>
      </c>
      <c r="X19" s="10" vm="95644">
        <v>14117</v>
      </c>
      <c r="Y19" s="10" vm="89607">
        <v>0</v>
      </c>
      <c r="Z19" s="10" vm="57998">
        <v>0</v>
      </c>
      <c r="AA19" s="10" vm="2833">
        <v>16613</v>
      </c>
      <c r="AB19" s="10" vm="62402">
        <v>68335</v>
      </c>
      <c r="AC19" s="10" vm="1723">
        <v>1723</v>
      </c>
      <c r="AD19" s="10" vm="61522">
        <v>70058</v>
      </c>
      <c r="AE19" s="10" vm="97776">
        <v>440</v>
      </c>
      <c r="AF19" s="10" vm="95480">
        <v>80</v>
      </c>
      <c r="AG19" s="10" vm="60183">
        <v>0</v>
      </c>
      <c r="AH19" s="10" vm="56460">
        <v>0</v>
      </c>
      <c r="AI19" s="10" vm="2807">
        <v>70578</v>
      </c>
      <c r="AJ19" s="10" vm="62401">
        <v>19599</v>
      </c>
      <c r="AK19" s="10" vm="1252">
        <v>2024</v>
      </c>
      <c r="AL19" s="10" vm="61521">
        <v>13279</v>
      </c>
      <c r="AM19" s="10" vm="97304">
        <v>3898</v>
      </c>
      <c r="AN19" s="10" vm="95315">
        <v>7244</v>
      </c>
      <c r="AO19" s="10" vm="87887">
        <v>-49</v>
      </c>
      <c r="AP19" s="10" vm="57987">
        <v>0</v>
      </c>
      <c r="AQ19" s="10" vm="2779">
        <v>9215</v>
      </c>
      <c r="AR19" s="10" vm="62400">
        <v>0</v>
      </c>
      <c r="AS19" s="10" vm="57665">
        <v>0</v>
      </c>
      <c r="AT19" s="10" vm="61520">
        <v>55210</v>
      </c>
      <c r="AU19" s="10" vm="96880">
        <v>15368</v>
      </c>
      <c r="AV19" s="10" vm="95153">
        <v>1113</v>
      </c>
      <c r="AW19" s="10" vm="89453">
        <v>398411</v>
      </c>
      <c r="AX19" s="10" vm="58351">
        <v>0</v>
      </c>
      <c r="AY19" s="10" vm="2749">
        <v>720</v>
      </c>
      <c r="AZ19" s="10" vm="62399">
        <v>320</v>
      </c>
      <c r="BA19" s="10" vm="1407">
        <v>166</v>
      </c>
      <c r="BB19" s="10" vm="61519">
        <v>0</v>
      </c>
      <c r="BC19" s="10" vm="99074">
        <v>0</v>
      </c>
      <c r="BD19" s="10" vm="94988">
        <v>0</v>
      </c>
      <c r="BE19" s="10" vm="81695">
        <v>0</v>
      </c>
      <c r="BF19" s="10" vm="58742">
        <v>0</v>
      </c>
      <c r="BG19" s="10" vm="2730">
        <v>399617</v>
      </c>
      <c r="BH19" s="10" vm="62398">
        <v>11975</v>
      </c>
      <c r="BI19" s="10" vm="1251">
        <v>11180</v>
      </c>
      <c r="BJ19" s="10" vm="61518">
        <v>35784</v>
      </c>
      <c r="BK19" s="10" vm="100389">
        <v>0</v>
      </c>
      <c r="BL19" s="10" vm="94826">
        <v>28</v>
      </c>
      <c r="BM19" s="10" vm="90633">
        <v>58967</v>
      </c>
      <c r="BN19" s="10" vm="58645">
        <v>0</v>
      </c>
      <c r="BO19" s="10" vm="2725">
        <v>0</v>
      </c>
      <c r="BP19" s="10" vm="62397">
        <v>461</v>
      </c>
      <c r="BQ19" s="10" vm="1722">
        <v>19064</v>
      </c>
      <c r="BR19" s="10" vm="61517">
        <v>19525</v>
      </c>
      <c r="BS19" s="10" vm="100055">
        <v>39442</v>
      </c>
      <c r="BT19" s="10" vm="94663">
        <v>439059</v>
      </c>
      <c r="BU19" s="10" vm="87730">
        <v>230003</v>
      </c>
      <c r="BV19" s="10" vm="56450">
        <v>0</v>
      </c>
      <c r="BW19" s="10" vm="2707">
        <v>0</v>
      </c>
      <c r="BX19" s="10" vm="62396">
        <v>64500</v>
      </c>
      <c r="BY19" s="10" vm="57438">
        <v>0</v>
      </c>
      <c r="BZ19" s="10" vm="61516">
        <v>0</v>
      </c>
      <c r="CA19" s="10" vm="99558">
        <v>139</v>
      </c>
      <c r="CB19" s="10" vm="94502">
        <v>294642</v>
      </c>
      <c r="CC19" s="10" vm="60182">
        <v>26004</v>
      </c>
      <c r="CD19" s="10" vm="57977">
        <v>0</v>
      </c>
      <c r="CE19" s="10" vm="2691">
        <v>118413</v>
      </c>
      <c r="CF19" s="10" vm="62395">
        <v>116456</v>
      </c>
      <c r="CG19" s="10" vm="2367">
        <v>0</v>
      </c>
      <c r="CH19" s="10" vm="61515">
        <v>1957</v>
      </c>
      <c r="CI19" s="10" vm="98096">
        <v>0</v>
      </c>
      <c r="CJ19" s="10" vm="94346">
        <v>0</v>
      </c>
      <c r="CK19" s="10" vm="90958">
        <v>118413</v>
      </c>
      <c r="CL19" s="10" vm="58348">
        <v>1787</v>
      </c>
      <c r="CM19" s="10" vm="2832">
        <v>1512</v>
      </c>
      <c r="CN19" s="10" vm="62394">
        <v>0</v>
      </c>
      <c r="CO19" s="10" vm="2088">
        <v>275</v>
      </c>
      <c r="CP19" s="10" vm="61514">
        <v>0</v>
      </c>
      <c r="CQ19" s="10" vm="97621">
        <v>0</v>
      </c>
      <c r="CR19" s="10" vm="94186">
        <v>0</v>
      </c>
      <c r="CS19" s="10" vm="81550">
        <v>0</v>
      </c>
      <c r="CT19" s="10" vm="56439">
        <v>0</v>
      </c>
      <c r="CU19" s="10" vm="2806">
        <v>0</v>
      </c>
      <c r="CV19" s="10" vm="62393">
        <v>0</v>
      </c>
      <c r="CW19" s="10" vm="1406">
        <v>0</v>
      </c>
      <c r="CX19" s="10" vm="61513">
        <v>0</v>
      </c>
      <c r="CY19" s="10" vm="97145">
        <v>0</v>
      </c>
      <c r="CZ19" s="10" vm="94024">
        <v>0</v>
      </c>
      <c r="DA19" s="10" vm="89294">
        <v>0</v>
      </c>
      <c r="DB19" s="81" vm="58635">
        <v>0</v>
      </c>
      <c r="DC19" s="81" vm="2778">
        <v>0</v>
      </c>
      <c r="DD19" s="81" vm="62392">
        <v>0</v>
      </c>
      <c r="DE19" s="81" vm="60223">
        <v>0</v>
      </c>
      <c r="DF19" s="10" vm="61512">
        <v>1461</v>
      </c>
      <c r="DG19" s="10" vm="96720">
        <v>0</v>
      </c>
      <c r="DH19" s="10" vm="93856">
        <v>1914</v>
      </c>
      <c r="DI19" s="10" vm="87576">
        <v>-453</v>
      </c>
      <c r="DJ19" s="10" vm="90083">
        <v>3248</v>
      </c>
      <c r="DK19" s="10" vm="2748">
        <v>1512</v>
      </c>
      <c r="DL19" s="10" vm="62391">
        <v>1914</v>
      </c>
      <c r="DM19" s="10" vm="57163">
        <v>-178</v>
      </c>
      <c r="DN19" s="10" vm="61511">
        <v>0</v>
      </c>
      <c r="DO19" s="10" vm="96298">
        <v>0</v>
      </c>
      <c r="DP19" s="10" vm="93695">
        <v>0</v>
      </c>
      <c r="DQ19" s="10" vm="60181">
        <v>0</v>
      </c>
      <c r="DR19" s="10" vm="57966">
        <v>0</v>
      </c>
      <c r="DS19" s="10" vm="62645">
        <v>0</v>
      </c>
      <c r="DT19" s="10" vm="62390">
        <v>0</v>
      </c>
      <c r="DU19" s="10" vm="1721">
        <v>0</v>
      </c>
      <c r="DV19" s="10" vm="61510">
        <v>0</v>
      </c>
      <c r="DW19" s="10" vm="98266">
        <v>0</v>
      </c>
      <c r="DX19" s="10" vm="93533">
        <v>0</v>
      </c>
      <c r="DY19" s="10" vm="81404">
        <v>0</v>
      </c>
      <c r="DZ19" s="10" vm="58339">
        <v>0</v>
      </c>
      <c r="EA19" s="10" vm="2724">
        <v>0</v>
      </c>
      <c r="EB19" s="10" vm="62389">
        <v>0</v>
      </c>
      <c r="EC19" s="10" vm="1405">
        <v>0</v>
      </c>
      <c r="ED19" s="10" vm="61509">
        <v>0</v>
      </c>
      <c r="EE19" s="10" vm="95984">
        <v>0</v>
      </c>
      <c r="EF19" s="10" vm="93370">
        <v>0</v>
      </c>
      <c r="EG19" s="10" vm="89136">
        <v>0</v>
      </c>
      <c r="EH19" s="81" vm="56427">
        <v>0</v>
      </c>
      <c r="EI19" s="81" vm="62623">
        <v>0</v>
      </c>
      <c r="EJ19" s="81" vm="62388">
        <v>0</v>
      </c>
      <c r="EK19" s="81" vm="2366">
        <v>0</v>
      </c>
      <c r="EL19" s="10" vm="61508">
        <v>2695</v>
      </c>
      <c r="EM19" s="10" vm="99392">
        <v>0</v>
      </c>
      <c r="EN19" s="10" vm="93208">
        <v>1904</v>
      </c>
      <c r="EO19" s="10" vm="90475">
        <v>791</v>
      </c>
      <c r="EP19" s="10" vm="58625">
        <v>2695</v>
      </c>
      <c r="EQ19" s="10" vm="2690">
        <v>0</v>
      </c>
      <c r="ER19" s="10" vm="62387">
        <v>1904</v>
      </c>
      <c r="ES19" s="10" vm="2087">
        <v>791</v>
      </c>
      <c r="ET19" s="10" vm="61507">
        <v>5943</v>
      </c>
      <c r="EU19" s="10" vm="98572">
        <v>1512</v>
      </c>
      <c r="EV19" s="10" vm="93050">
        <v>3818</v>
      </c>
      <c r="EW19" s="10" vm="87426">
        <v>613</v>
      </c>
      <c r="EX19" s="10" vm="57960">
        <v>3254</v>
      </c>
      <c r="EY19" s="10" vm="2831">
        <v>609</v>
      </c>
      <c r="EZ19" s="10" vm="62386">
        <v>922</v>
      </c>
      <c r="FA19" s="10" vm="1250">
        <v>609</v>
      </c>
      <c r="FB19" s="10" vm="61506">
        <v>466565</v>
      </c>
      <c r="FC19" s="10" vm="98415">
        <v>0</v>
      </c>
      <c r="FD19" s="10" vm="92890">
        <v>466565</v>
      </c>
      <c r="FE19" s="10" vm="58850">
        <v>30680</v>
      </c>
      <c r="FF19" s="10" vm="58329">
        <v>9234</v>
      </c>
      <c r="FG19" s="10" vm="2805">
        <v>0</v>
      </c>
      <c r="FH19" s="10" vm="62385">
        <v>-5499</v>
      </c>
      <c r="FI19" s="10" vm="56824">
        <v>0</v>
      </c>
      <c r="FJ19" s="10" vm="61505">
        <v>0</v>
      </c>
      <c r="FK19" s="10" vm="59222">
        <v>0</v>
      </c>
      <c r="FL19" s="10" vm="92725">
        <v>500980</v>
      </c>
      <c r="FM19" s="10" vm="60180">
        <v>96392</v>
      </c>
      <c r="FN19" s="10" vm="71374">
        <v>8898</v>
      </c>
      <c r="FO19" s="10" vm="2777">
        <v>0</v>
      </c>
      <c r="FP19" s="10" vm="62384">
        <v>0</v>
      </c>
      <c r="FQ19" s="10" vm="1720">
        <v>-2721</v>
      </c>
      <c r="FR19" s="10" vm="61504">
        <v>0</v>
      </c>
      <c r="FS19" s="10" vm="96560">
        <v>0</v>
      </c>
      <c r="FT19" s="10" vm="92559">
        <v>102569</v>
      </c>
      <c r="FU19" s="10" vm="88979">
        <v>398411</v>
      </c>
      <c r="FV19" s="10" vm="89924">
        <v>370173</v>
      </c>
      <c r="FW19" s="81" vm="2747">
        <v>0</v>
      </c>
      <c r="FX19" s="81" vm="62383">
        <v>0</v>
      </c>
      <c r="FY19" s="81" vm="1404">
        <v>0</v>
      </c>
      <c r="FZ19" s="81" vm="2031">
        <v>0</v>
      </c>
      <c r="GA19" s="81" vm="96142">
        <v>0</v>
      </c>
      <c r="GB19" s="10" vm="92397">
        <v>1052</v>
      </c>
      <c r="GC19" s="10" vm="81256">
        <v>844</v>
      </c>
      <c r="GD19" s="10" vm="88141">
        <v>208</v>
      </c>
      <c r="GE19" s="10" vm="2729">
        <v>1834</v>
      </c>
      <c r="GF19" s="10" vm="62382">
        <v>681</v>
      </c>
      <c r="GG19" s="10" vm="2365">
        <v>1153</v>
      </c>
      <c r="GH19" s="10" vm="61503">
        <v>1484</v>
      </c>
      <c r="GI19" s="10" vm="98906">
        <v>485</v>
      </c>
      <c r="GJ19" s="10" vm="92237">
        <v>999</v>
      </c>
      <c r="GK19" s="10" vm="87274">
        <v>0</v>
      </c>
      <c r="GL19" s="10" vm="86273">
        <v>0</v>
      </c>
      <c r="GM19" s="10" vm="62638">
        <v>0</v>
      </c>
      <c r="GN19" s="10" vm="62381">
        <v>0</v>
      </c>
      <c r="GO19" s="10" vm="1249">
        <v>0</v>
      </c>
      <c r="GP19" s="10" vm="61502">
        <v>0</v>
      </c>
      <c r="GQ19" s="10" vm="99890">
        <v>0</v>
      </c>
      <c r="GR19" s="10" vm="92076">
        <v>1157</v>
      </c>
      <c r="GS19" s="10" vm="88825">
        <v>-1157</v>
      </c>
      <c r="GT19" s="10" vm="80276">
        <v>4370</v>
      </c>
      <c r="GU19" s="10" vm="2706">
        <v>3167</v>
      </c>
      <c r="GV19" s="10" vm="62380">
        <v>1203</v>
      </c>
      <c r="GW19" s="10" vm="56528">
        <v>0</v>
      </c>
      <c r="GX19" s="81" vm="61501">
        <v>0</v>
      </c>
      <c r="GY19" s="10" vm="99229">
        <v>0</v>
      </c>
      <c r="GZ19" s="10" vm="91916">
        <v>0</v>
      </c>
      <c r="HA19" s="10" vm="60179">
        <v>0</v>
      </c>
      <c r="HB19" s="10" vm="71230">
        <v>0</v>
      </c>
      <c r="HC19" s="81" vm="2689">
        <v>28</v>
      </c>
      <c r="HD19" s="81" vm="62379">
        <v>0</v>
      </c>
      <c r="HE19" s="10" vm="1719">
        <v>28</v>
      </c>
      <c r="HF19" s="10" vm="61500">
        <v>1787</v>
      </c>
      <c r="HG19" s="10" vm="97940">
        <v>1611</v>
      </c>
      <c r="HH19" s="10" vm="91757">
        <v>0</v>
      </c>
      <c r="HI19" s="10" vm="90795">
        <v>0</v>
      </c>
      <c r="HJ19" s="10" vm="58571">
        <v>12662</v>
      </c>
      <c r="HK19" s="10" vm="62812">
        <v>0</v>
      </c>
      <c r="HL19" s="10" vm="2598">
        <v>0</v>
      </c>
      <c r="HM19" s="10" vm="61674">
        <v>0</v>
      </c>
      <c r="HN19" s="10" vm="61499">
        <v>3004</v>
      </c>
      <c r="HO19" s="10" vm="97461">
        <v>19064</v>
      </c>
      <c r="HP19" s="10" vm="91604">
        <v>139</v>
      </c>
      <c r="HQ19" s="10" vm="58762">
        <v>0</v>
      </c>
      <c r="HR19" s="10" vm="89764">
        <v>139</v>
      </c>
      <c r="HS19" s="10" vm="62764">
        <v>0</v>
      </c>
      <c r="HT19" s="10" vm="62378">
        <v>0</v>
      </c>
      <c r="HU19" s="10" vm="60568">
        <v>0</v>
      </c>
      <c r="HV19" s="10" vm="61498">
        <v>7696</v>
      </c>
      <c r="HW19" s="10" vm="59160">
        <v>56</v>
      </c>
      <c r="HX19" s="10" vm="91443">
        <v>7098</v>
      </c>
      <c r="HY19" s="10" vm="58662">
        <v>787</v>
      </c>
      <c r="HZ19" s="10" vm="86118">
        <v>0</v>
      </c>
      <c r="IA19" s="10" vm="62725">
        <v>0</v>
      </c>
      <c r="IB19" s="10" vm="62377">
        <v>-924</v>
      </c>
      <c r="IC19" s="10" vm="60222">
        <v>14713</v>
      </c>
      <c r="ID19" s="10" vm="61497">
        <v>1116</v>
      </c>
      <c r="IE19" s="10" vm="59117">
        <v>728</v>
      </c>
      <c r="IF19" s="10" vm="91279">
        <v>6</v>
      </c>
      <c r="IG19" s="10" vm="58364">
        <v>1850</v>
      </c>
      <c r="IH19" s="10" vm="80121">
        <v>9234</v>
      </c>
      <c r="II19" s="10" vm="62681">
        <v>9271</v>
      </c>
      <c r="IJ19" s="10" vm="62376">
        <v>0</v>
      </c>
      <c r="IK19" s="10" vm="72947">
        <v>158</v>
      </c>
      <c r="IL19" s="10" vm="61496">
        <v>-83</v>
      </c>
      <c r="IM19" s="10" vm="59395">
        <v>0</v>
      </c>
      <c r="IN19" s="10" vm="91111">
        <v>15039</v>
      </c>
      <c r="IO19" s="10" vm="58000">
        <v>15107</v>
      </c>
      <c r="IP19" s="10" vm="71077">
        <v>0</v>
      </c>
      <c r="IQ19" s="10" vm="62644">
        <v>0</v>
      </c>
      <c r="IR19" s="10" vm="2597">
        <v>0</v>
      </c>
      <c r="IS19" s="81" vm="61029">
        <v>3</v>
      </c>
      <c r="IT19" s="81" vm="61495">
        <v>3</v>
      </c>
    </row>
    <row r="20" spans="1:254" x14ac:dyDescent="0.25">
      <c r="A20" s="8" t="s">
        <v>347</v>
      </c>
      <c r="B20" s="8" t="s">
        <v>31</v>
      </c>
      <c r="C20" s="89">
        <v>44651</v>
      </c>
      <c r="D20" s="76" vm="58215">
        <v>12</v>
      </c>
      <c r="E20" s="10" vm="75916">
        <v>18728</v>
      </c>
      <c r="F20" s="10" vm="70844">
        <v>-16017</v>
      </c>
      <c r="G20" s="10" vm="100197">
        <v>-103</v>
      </c>
      <c r="H20" s="10" vm="59786">
        <v>2608</v>
      </c>
      <c r="I20" s="10" vm="58412">
        <v>498</v>
      </c>
      <c r="J20" s="10" vm="63582">
        <v>3106</v>
      </c>
      <c r="K20" s="10" vm="1658">
        <v>0</v>
      </c>
      <c r="L20" s="10" vm="60455">
        <v>0</v>
      </c>
      <c r="M20" s="10" vm="57811">
        <v>0</v>
      </c>
      <c r="N20" s="10" vm="70737">
        <v>0</v>
      </c>
      <c r="O20" s="10" vm="99707">
        <v>-1580</v>
      </c>
      <c r="P20" s="10" vm="95801">
        <v>0</v>
      </c>
      <c r="Q20" s="10" vm="62021">
        <v>0</v>
      </c>
      <c r="R20" s="10" vm="61494">
        <v>0</v>
      </c>
      <c r="S20" s="10" vm="1657">
        <v>0</v>
      </c>
      <c r="T20" s="10" vm="83854">
        <v>1526</v>
      </c>
      <c r="U20" s="10" vm="57810">
        <v>0</v>
      </c>
      <c r="V20" s="10" vm="56273">
        <v>1526</v>
      </c>
      <c r="W20" s="10" vm="62811">
        <v>0</v>
      </c>
      <c r="X20" s="10" vm="95635">
        <v>1254</v>
      </c>
      <c r="Y20" s="10" vm="89601">
        <v>0</v>
      </c>
      <c r="Z20" s="10" vm="61493">
        <v>0</v>
      </c>
      <c r="AA20" s="10" vm="1656">
        <v>2780</v>
      </c>
      <c r="AB20" s="10" vm="60454">
        <v>9647</v>
      </c>
      <c r="AC20" s="10" vm="57768">
        <v>1048</v>
      </c>
      <c r="AD20" s="10" vm="70485">
        <v>10695</v>
      </c>
      <c r="AE20" s="10" vm="62763">
        <v>502</v>
      </c>
      <c r="AF20" s="10" vm="95470">
        <v>0</v>
      </c>
      <c r="AG20" s="10" vm="61673">
        <v>0</v>
      </c>
      <c r="AH20" s="10" vm="2030">
        <v>0</v>
      </c>
      <c r="AI20" s="10" vm="1655">
        <v>11197</v>
      </c>
      <c r="AJ20" s="10" vm="60453">
        <v>2534</v>
      </c>
      <c r="AK20" s="10" vm="57717">
        <v>1428</v>
      </c>
      <c r="AL20" s="10" vm="70330">
        <v>1837</v>
      </c>
      <c r="AM20" s="10" vm="62724">
        <v>374</v>
      </c>
      <c r="AN20" s="10" vm="95306">
        <v>0</v>
      </c>
      <c r="AO20" s="10" vm="87895">
        <v>7</v>
      </c>
      <c r="AP20" s="10" vm="2029">
        <v>0</v>
      </c>
      <c r="AQ20" s="10" vm="1654">
        <v>1588</v>
      </c>
      <c r="AR20" s="10" vm="83700">
        <v>0</v>
      </c>
      <c r="AS20" s="10" vm="57658">
        <v>0</v>
      </c>
      <c r="AT20" s="10" vm="70175">
        <v>7768</v>
      </c>
      <c r="AU20" s="10" vm="62680">
        <v>3429</v>
      </c>
      <c r="AV20" s="10" vm="95143">
        <v>87</v>
      </c>
      <c r="AW20" s="10" vm="89442">
        <v>130398</v>
      </c>
      <c r="AX20" s="10" vm="61492">
        <v>0</v>
      </c>
      <c r="AY20" s="10" vm="1653">
        <v>1129</v>
      </c>
      <c r="AZ20" s="10" vm="60452">
        <v>187</v>
      </c>
      <c r="BA20" s="10" vm="57600">
        <v>0</v>
      </c>
      <c r="BB20" s="10" vm="70020">
        <v>0</v>
      </c>
      <c r="BC20" s="10" vm="99047">
        <v>0</v>
      </c>
      <c r="BD20" s="10" vm="94980">
        <v>0</v>
      </c>
      <c r="BE20" s="10" vm="61028">
        <v>0</v>
      </c>
      <c r="BF20" s="10" vm="58737">
        <v>0</v>
      </c>
      <c r="BG20" s="10" vm="1652">
        <v>131714</v>
      </c>
      <c r="BH20" s="10" vm="83543">
        <v>0</v>
      </c>
      <c r="BI20" s="10" vm="75160">
        <v>1451</v>
      </c>
      <c r="BJ20" s="10" vm="69865">
        <v>823</v>
      </c>
      <c r="BK20" s="10" vm="100362">
        <v>0</v>
      </c>
      <c r="BL20" s="10" vm="94816">
        <v>176</v>
      </c>
      <c r="BM20" s="10" vm="90627">
        <v>2450</v>
      </c>
      <c r="BN20" s="10" vm="2028">
        <v>749</v>
      </c>
      <c r="BO20" s="10" vm="1651">
        <v>0</v>
      </c>
      <c r="BP20" s="10" vm="1368">
        <v>556</v>
      </c>
      <c r="BQ20" s="10" vm="57498">
        <v>3155</v>
      </c>
      <c r="BR20" s="10" vm="69709">
        <v>4460</v>
      </c>
      <c r="BS20" s="10" vm="100035">
        <v>-2010</v>
      </c>
      <c r="BT20" s="10" vm="94653">
        <v>129704</v>
      </c>
      <c r="BU20" s="10" vm="87738">
        <v>46306</v>
      </c>
      <c r="BV20" s="10" vm="2027">
        <v>0</v>
      </c>
      <c r="BW20" s="10" vm="60921">
        <v>0</v>
      </c>
      <c r="BX20" s="10" vm="83387">
        <v>51629</v>
      </c>
      <c r="BY20" s="10" vm="57431">
        <v>0</v>
      </c>
      <c r="BZ20" s="10" vm="69554">
        <v>0</v>
      </c>
      <c r="CA20" s="10" vm="99542">
        <v>2398</v>
      </c>
      <c r="CB20" s="10" vm="94494">
        <v>100333</v>
      </c>
      <c r="CC20" s="10" vm="61672">
        <v>0</v>
      </c>
      <c r="CD20" s="10" vm="2026">
        <v>0</v>
      </c>
      <c r="CE20" s="10" vm="1650">
        <v>29371</v>
      </c>
      <c r="CF20" s="10" vm="1367">
        <v>29371</v>
      </c>
      <c r="CG20" s="10" vm="57372">
        <v>0</v>
      </c>
      <c r="CH20" s="10" vm="69400">
        <v>0</v>
      </c>
      <c r="CI20" s="10" vm="62810">
        <v>0</v>
      </c>
      <c r="CJ20" s="10" vm="94338">
        <v>0</v>
      </c>
      <c r="CK20" s="10" vm="90938">
        <v>29371</v>
      </c>
      <c r="CL20" s="10" vm="2025">
        <v>127</v>
      </c>
      <c r="CM20" s="10" vm="60920">
        <v>103</v>
      </c>
      <c r="CN20" s="10" vm="83232">
        <v>0</v>
      </c>
      <c r="CO20" s="10" vm="57318">
        <v>24</v>
      </c>
      <c r="CP20" s="10" vm="69246">
        <v>1178</v>
      </c>
      <c r="CQ20" s="10" vm="62762">
        <v>0</v>
      </c>
      <c r="CR20" s="10" vm="94177">
        <v>1303</v>
      </c>
      <c r="CS20" s="10" vm="61027">
        <v>-125</v>
      </c>
      <c r="CT20" s="10" vm="2024">
        <v>0</v>
      </c>
      <c r="CU20" s="10" vm="1649">
        <v>0</v>
      </c>
      <c r="CV20" s="10" vm="60451">
        <v>161</v>
      </c>
      <c r="CW20" s="10" vm="57260">
        <v>-161</v>
      </c>
      <c r="CX20" s="10" vm="69091">
        <v>0</v>
      </c>
      <c r="CY20" s="10" vm="62723">
        <v>0</v>
      </c>
      <c r="CZ20" s="10" vm="94013">
        <v>0</v>
      </c>
      <c r="DA20" s="10" vm="89303">
        <v>0</v>
      </c>
      <c r="DB20" s="81" vm="2023">
        <v>0</v>
      </c>
      <c r="DC20" s="81" vm="1648">
        <v>0</v>
      </c>
      <c r="DD20" s="81" vm="83076">
        <v>0</v>
      </c>
      <c r="DE20" s="81" vm="74646">
        <v>0</v>
      </c>
      <c r="DF20" s="10" vm="68936">
        <v>5006</v>
      </c>
      <c r="DG20" s="10" vm="62679">
        <v>0</v>
      </c>
      <c r="DH20" s="10" vm="93848">
        <v>5555</v>
      </c>
      <c r="DI20" s="10" vm="87569">
        <v>-549</v>
      </c>
      <c r="DJ20" s="10" vm="90071">
        <v>6311</v>
      </c>
      <c r="DK20" s="10" vm="1647">
        <v>103</v>
      </c>
      <c r="DL20" s="10" vm="60450">
        <v>7019</v>
      </c>
      <c r="DM20" s="10" vm="57157">
        <v>-811</v>
      </c>
      <c r="DN20" s="10" vm="68782">
        <v>0</v>
      </c>
      <c r="DO20" s="10" vm="62643">
        <v>0</v>
      </c>
      <c r="DP20" s="10" vm="93685">
        <v>0</v>
      </c>
      <c r="DQ20" s="10" vm="60221">
        <v>0</v>
      </c>
      <c r="DR20" s="10" vm="2022">
        <v>0</v>
      </c>
      <c r="DS20" s="10" vm="1646">
        <v>0</v>
      </c>
      <c r="DT20" s="10" vm="82920">
        <v>0</v>
      </c>
      <c r="DU20" s="10" vm="74459">
        <v>0</v>
      </c>
      <c r="DV20" s="10" vm="68627">
        <v>0</v>
      </c>
      <c r="DW20" s="10" vm="98240">
        <v>0</v>
      </c>
      <c r="DX20" s="10" vm="93523">
        <v>0</v>
      </c>
      <c r="DY20" s="10" vm="61026">
        <v>0</v>
      </c>
      <c r="DZ20" s="10" vm="61491">
        <v>0</v>
      </c>
      <c r="EA20" s="10" vm="1645">
        <v>0</v>
      </c>
      <c r="EB20" s="10" vm="1366">
        <v>0</v>
      </c>
      <c r="EC20" s="10" vm="57054">
        <v>0</v>
      </c>
      <c r="ED20" s="10" vm="68471">
        <v>0</v>
      </c>
      <c r="EE20" s="10" vm="62622">
        <v>0</v>
      </c>
      <c r="EF20" s="10" vm="93360">
        <v>0</v>
      </c>
      <c r="EG20" s="10" vm="62020">
        <v>0</v>
      </c>
      <c r="EH20" s="81" vm="2021">
        <v>0</v>
      </c>
      <c r="EI20" s="81" vm="60919">
        <v>0</v>
      </c>
      <c r="EJ20" s="81" vm="82764">
        <v>0</v>
      </c>
      <c r="EK20" s="81" vm="74279">
        <v>0</v>
      </c>
      <c r="EL20" s="10" vm="68316">
        <v>1220</v>
      </c>
      <c r="EM20" s="10" vm="99377">
        <v>0</v>
      </c>
      <c r="EN20" s="10" vm="93200">
        <v>1230</v>
      </c>
      <c r="EO20" s="10" vm="90462">
        <v>-10</v>
      </c>
      <c r="EP20" s="10" vm="2020">
        <v>1220</v>
      </c>
      <c r="EQ20" s="10" vm="1644">
        <v>0</v>
      </c>
      <c r="ER20" s="10" vm="1365">
        <v>1230</v>
      </c>
      <c r="ES20" s="10" vm="56936">
        <v>-10</v>
      </c>
      <c r="ET20" s="10" vm="68162">
        <v>7531</v>
      </c>
      <c r="EU20" s="10" vm="62809">
        <v>103</v>
      </c>
      <c r="EV20" s="10" vm="93043">
        <v>8249</v>
      </c>
      <c r="EW20" s="10" vm="87431">
        <v>-821</v>
      </c>
      <c r="EX20" s="10" vm="2019">
        <v>479</v>
      </c>
      <c r="EY20" s="10" vm="60918">
        <v>62</v>
      </c>
      <c r="EZ20" s="10" vm="82609">
        <v>52</v>
      </c>
      <c r="FA20" s="10" vm="74113">
        <v>62</v>
      </c>
      <c r="FB20" s="10" vm="68008">
        <v>145995</v>
      </c>
      <c r="FC20" s="10" vm="62761">
        <v>0</v>
      </c>
      <c r="FD20" s="10" vm="92881">
        <v>145995</v>
      </c>
      <c r="FE20" s="10" vm="58843">
        <v>7971</v>
      </c>
      <c r="FF20" s="10" vm="2018">
        <v>1203</v>
      </c>
      <c r="FG20" s="10" vm="1643">
        <v>0</v>
      </c>
      <c r="FH20" s="10" vm="60449">
        <v>-969</v>
      </c>
      <c r="FI20" s="10" vm="56816">
        <v>930</v>
      </c>
      <c r="FJ20" s="10" vm="67854">
        <v>0</v>
      </c>
      <c r="FK20" s="10" vm="2776">
        <v>0</v>
      </c>
      <c r="FL20" s="10" vm="92716">
        <v>155130</v>
      </c>
      <c r="FM20" s="10" vm="60567">
        <v>23218</v>
      </c>
      <c r="FN20" s="10" vm="2017">
        <v>1850</v>
      </c>
      <c r="FO20" s="10" vm="1642">
        <v>0</v>
      </c>
      <c r="FP20" s="10" vm="60448">
        <v>0</v>
      </c>
      <c r="FQ20" s="10" vm="56755">
        <v>-336</v>
      </c>
      <c r="FR20" s="10" vm="67700">
        <v>0</v>
      </c>
      <c r="FS20" s="10" vm="62678">
        <v>0</v>
      </c>
      <c r="FT20" s="10" vm="92551">
        <v>24732</v>
      </c>
      <c r="FU20" s="10" vm="88968">
        <v>130398</v>
      </c>
      <c r="FV20" s="10" vm="58725">
        <v>122777</v>
      </c>
      <c r="FW20" s="81" vm="1641">
        <v>0</v>
      </c>
      <c r="FX20" s="81" vm="82453">
        <v>0</v>
      </c>
      <c r="FY20" s="81" vm="73867">
        <v>0</v>
      </c>
      <c r="FZ20" s="81" vm="56114">
        <v>0</v>
      </c>
      <c r="GA20" s="81" vm="62642">
        <v>0</v>
      </c>
      <c r="GB20" s="10" vm="92389">
        <v>447</v>
      </c>
      <c r="GC20" s="10" vm="81262">
        <v>321</v>
      </c>
      <c r="GD20" s="10" vm="2016">
        <v>126</v>
      </c>
      <c r="GE20" s="10" vm="1640">
        <v>202</v>
      </c>
      <c r="GF20" s="10" vm="60447">
        <v>129</v>
      </c>
      <c r="GG20" s="10" vm="56644">
        <v>73</v>
      </c>
      <c r="GH20" s="10" vm="67544">
        <v>143</v>
      </c>
      <c r="GI20" s="10" vm="98877">
        <v>54</v>
      </c>
      <c r="GJ20" s="10" vm="92228">
        <v>89</v>
      </c>
      <c r="GK20" s="10" vm="87268">
        <v>0</v>
      </c>
      <c r="GL20" s="10" vm="2015">
        <v>0</v>
      </c>
      <c r="GM20" s="10" vm="60917">
        <v>0</v>
      </c>
      <c r="GN20" s="10" vm="58206">
        <v>338</v>
      </c>
      <c r="GO20" s="10" vm="56586">
        <v>128</v>
      </c>
      <c r="GP20" s="10" vm="67388">
        <v>210</v>
      </c>
      <c r="GQ20" s="10" vm="99871">
        <v>0</v>
      </c>
      <c r="GR20" s="10" vm="92067">
        <v>0</v>
      </c>
      <c r="GS20" s="10" vm="88815">
        <v>0</v>
      </c>
      <c r="GT20" s="10" vm="2014">
        <v>1130</v>
      </c>
      <c r="GU20" s="10" vm="1639">
        <v>632</v>
      </c>
      <c r="GV20" s="10" vm="60446">
        <v>498</v>
      </c>
      <c r="GW20" s="10" vm="56524">
        <v>0</v>
      </c>
      <c r="GX20" s="81" vm="67233">
        <v>0</v>
      </c>
      <c r="GY20" s="10" vm="99213">
        <v>0</v>
      </c>
      <c r="GZ20" s="10" vm="91909">
        <v>142</v>
      </c>
      <c r="HA20" s="10" vm="62019">
        <v>0</v>
      </c>
      <c r="HB20" s="10" vm="2013">
        <v>0</v>
      </c>
      <c r="HC20" s="81" vm="60916">
        <v>0</v>
      </c>
      <c r="HD20" s="81" vm="58205">
        <v>34</v>
      </c>
      <c r="HE20" s="10" vm="56471">
        <v>176</v>
      </c>
      <c r="HF20" s="10" vm="67079">
        <v>408</v>
      </c>
      <c r="HG20" s="10" vm="62808">
        <v>311</v>
      </c>
      <c r="HH20" s="10" vm="91750">
        <v>0</v>
      </c>
      <c r="HI20" s="10" vm="90785">
        <v>759</v>
      </c>
      <c r="HJ20" s="10" vm="2012">
        <v>1397</v>
      </c>
      <c r="HK20" s="10" vm="1638">
        <v>0</v>
      </c>
      <c r="HL20" s="10" vm="60445">
        <v>0</v>
      </c>
      <c r="HM20" s="10" vm="73372">
        <v>0</v>
      </c>
      <c r="HN20" s="10" vm="66924">
        <v>280</v>
      </c>
      <c r="HO20" s="10" vm="62760">
        <v>3155</v>
      </c>
      <c r="HP20" s="10" vm="58994">
        <v>634</v>
      </c>
      <c r="HQ20" s="10" vm="58752">
        <v>1764</v>
      </c>
      <c r="HR20" s="10" vm="89751">
        <v>2398</v>
      </c>
      <c r="HS20" s="10" vm="60915">
        <v>0</v>
      </c>
      <c r="HT20" s="10" vm="81988">
        <v>0</v>
      </c>
      <c r="HU20" s="10" vm="73230">
        <v>0</v>
      </c>
      <c r="HV20" s="10" vm="56096">
        <v>1285</v>
      </c>
      <c r="HW20" s="10" vm="2775">
        <v>226</v>
      </c>
      <c r="HX20" s="10" vm="91435">
        <v>67</v>
      </c>
      <c r="HY20" s="10" vm="58669">
        <v>68</v>
      </c>
      <c r="HZ20" s="10" vm="61490">
        <v>3</v>
      </c>
      <c r="IA20" s="10" vm="60914">
        <v>0</v>
      </c>
      <c r="IB20" s="10" vm="60444">
        <v>-69</v>
      </c>
      <c r="IC20" s="10" vm="73087">
        <v>1580</v>
      </c>
      <c r="ID20" s="10" vm="56084">
        <v>112</v>
      </c>
      <c r="IE20" s="10" vm="2746">
        <v>147</v>
      </c>
      <c r="IF20" s="10" vm="91269">
        <v>0</v>
      </c>
      <c r="IG20" s="10" vm="87167">
        <v>259</v>
      </c>
      <c r="IH20" s="10" vm="61489">
        <v>1203</v>
      </c>
      <c r="II20" s="10" vm="60913">
        <v>2082</v>
      </c>
      <c r="IJ20" s="10" vm="60443">
        <v>0</v>
      </c>
      <c r="IK20" s="10" vm="72937">
        <v>20</v>
      </c>
      <c r="IL20" s="10" vm="56080">
        <v>-13</v>
      </c>
      <c r="IM20" s="10" vm="59376">
        <v>12</v>
      </c>
      <c r="IN20" s="10" vm="91103">
        <v>2195</v>
      </c>
      <c r="IO20" s="10" vm="60566">
        <v>2195</v>
      </c>
      <c r="IP20" s="10" vm="61488">
        <v>0</v>
      </c>
      <c r="IQ20" s="10" vm="60912">
        <v>0</v>
      </c>
      <c r="IR20" s="10" vm="58053">
        <v>0</v>
      </c>
      <c r="IS20" s="81" vm="72791">
        <v>0</v>
      </c>
      <c r="IT20" s="81" vm="56069">
        <v>0</v>
      </c>
    </row>
    <row r="21" spans="1:254" x14ac:dyDescent="0.25">
      <c r="A21" s="8" t="s">
        <v>511</v>
      </c>
      <c r="B21" s="8" t="s">
        <v>530</v>
      </c>
      <c r="C21" s="89">
        <v>44651</v>
      </c>
      <c r="D21" s="76" vm="2596">
        <v>12</v>
      </c>
      <c r="E21" s="10" vm="61025">
        <v>92900</v>
      </c>
      <c r="F21" s="10" vm="61487">
        <v>-84413</v>
      </c>
      <c r="G21" s="10" vm="100224">
        <v>-884</v>
      </c>
      <c r="H21" s="10" vm="59796">
        <v>7603</v>
      </c>
      <c r="I21" s="10" vm="58422">
        <v>4106</v>
      </c>
      <c r="J21" s="10" vm="63596">
        <v>11709</v>
      </c>
      <c r="K21" s="10" vm="2705">
        <v>0</v>
      </c>
      <c r="L21" s="10" vm="2595">
        <v>0</v>
      </c>
      <c r="M21" s="10" vm="75776">
        <v>0</v>
      </c>
      <c r="N21" s="10" vm="61486">
        <v>15</v>
      </c>
      <c r="O21" s="10" vm="99724">
        <v>-5128</v>
      </c>
      <c r="P21" s="10" vm="95814">
        <v>-117</v>
      </c>
      <c r="Q21" s="10" vm="81845">
        <v>0</v>
      </c>
      <c r="R21" s="10" vm="87017">
        <v>0</v>
      </c>
      <c r="S21" s="10" vm="2688">
        <v>0</v>
      </c>
      <c r="T21" s="10" vm="62375">
        <v>6479</v>
      </c>
      <c r="U21" s="10" vm="62018">
        <v>116</v>
      </c>
      <c r="V21" s="10" vm="2011">
        <v>6595</v>
      </c>
      <c r="W21" s="10" vm="98736">
        <v>0</v>
      </c>
      <c r="X21" s="10" vm="95645">
        <v>61026</v>
      </c>
      <c r="Y21" s="10" vm="89608">
        <v>0</v>
      </c>
      <c r="Z21" s="10" vm="81003">
        <v>0</v>
      </c>
      <c r="AA21" s="10" vm="2830">
        <v>67621</v>
      </c>
      <c r="AB21" s="10" vm="62374">
        <v>76707</v>
      </c>
      <c r="AC21" s="10" vm="60220">
        <v>2708</v>
      </c>
      <c r="AD21" s="10" vm="61485">
        <v>79415</v>
      </c>
      <c r="AE21" s="10" vm="97777">
        <v>695</v>
      </c>
      <c r="AF21" s="10" vm="95481">
        <v>0</v>
      </c>
      <c r="AG21" s="10" vm="60178">
        <v>0</v>
      </c>
      <c r="AH21" s="10" vm="71958">
        <v>0</v>
      </c>
      <c r="AI21" s="10" vm="2804">
        <v>80110</v>
      </c>
      <c r="AJ21" s="10" vm="62373">
        <v>31661</v>
      </c>
      <c r="AK21" s="10" vm="1403">
        <v>4249</v>
      </c>
      <c r="AL21" s="10" vm="61484">
        <v>18188</v>
      </c>
      <c r="AM21" s="10" vm="97305">
        <v>3580</v>
      </c>
      <c r="AN21" s="10" vm="95316">
        <v>543</v>
      </c>
      <c r="AO21" s="10" vm="87888">
        <v>557</v>
      </c>
      <c r="AP21" s="10" vm="57988">
        <v>0</v>
      </c>
      <c r="AQ21" s="10" vm="2774">
        <v>8644</v>
      </c>
      <c r="AR21" s="10" vm="62372">
        <v>0</v>
      </c>
      <c r="AS21" s="10" vm="2086">
        <v>45</v>
      </c>
      <c r="AT21" s="10" vm="61483">
        <v>67467</v>
      </c>
      <c r="AU21" s="10" vm="96881">
        <v>12643</v>
      </c>
      <c r="AV21" s="10" vm="95154">
        <v>1608</v>
      </c>
      <c r="AW21" s="10" vm="89454">
        <v>277027</v>
      </c>
      <c r="AX21" s="10" vm="58352">
        <v>0</v>
      </c>
      <c r="AY21" s="10" vm="2745">
        <v>6640</v>
      </c>
      <c r="AZ21" s="10" vm="62371">
        <v>210</v>
      </c>
      <c r="BA21" s="10" vm="75261">
        <v>0</v>
      </c>
      <c r="BB21" s="10" vm="61482">
        <v>15445</v>
      </c>
      <c r="BC21" s="10" vm="99075">
        <v>738</v>
      </c>
      <c r="BD21" s="10" vm="94989">
        <v>0</v>
      </c>
      <c r="BE21" s="10" vm="81696">
        <v>0</v>
      </c>
      <c r="BF21" s="10" vm="58743">
        <v>0</v>
      </c>
      <c r="BG21" s="10" vm="2728">
        <v>300060</v>
      </c>
      <c r="BH21" s="10" vm="62370">
        <v>1804</v>
      </c>
      <c r="BI21" s="10" vm="61024">
        <v>6878</v>
      </c>
      <c r="BJ21" s="10" vm="61481">
        <v>13233</v>
      </c>
      <c r="BK21" s="10" vm="100390">
        <v>0</v>
      </c>
      <c r="BL21" s="10" vm="94827">
        <v>65742</v>
      </c>
      <c r="BM21" s="10" vm="90634">
        <v>87657</v>
      </c>
      <c r="BN21" s="10" vm="58646">
        <v>1194</v>
      </c>
      <c r="BO21" s="10" vm="2723">
        <v>0</v>
      </c>
      <c r="BP21" s="10" vm="62369">
        <v>1519</v>
      </c>
      <c r="BQ21" s="10" vm="1248">
        <v>30041</v>
      </c>
      <c r="BR21" s="10" vm="61480">
        <v>32754</v>
      </c>
      <c r="BS21" s="10" vm="100056">
        <v>54903</v>
      </c>
      <c r="BT21" s="10" vm="94664">
        <v>354963</v>
      </c>
      <c r="BU21" s="10" vm="87731">
        <v>65768</v>
      </c>
      <c r="BV21" s="10" vm="56451">
        <v>0</v>
      </c>
      <c r="BW21" s="10" vm="2704">
        <v>0</v>
      </c>
      <c r="BX21" s="10" vm="62368">
        <v>34170</v>
      </c>
      <c r="BY21" s="10" vm="1402">
        <v>0</v>
      </c>
      <c r="BZ21" s="10" vm="61479">
        <v>0</v>
      </c>
      <c r="CA21" s="10" vm="99559">
        <v>217</v>
      </c>
      <c r="CB21" s="10" vm="94503">
        <v>100155</v>
      </c>
      <c r="CC21" s="10" vm="60177">
        <v>46198</v>
      </c>
      <c r="CD21" s="10" vm="57978">
        <v>64483</v>
      </c>
      <c r="CE21" s="10" vm="2687">
        <v>144127</v>
      </c>
      <c r="CF21" s="10" vm="62367">
        <v>144127</v>
      </c>
      <c r="CG21" s="10" vm="62017">
        <v>0</v>
      </c>
      <c r="CH21" s="10" vm="61478">
        <v>0</v>
      </c>
      <c r="CI21" s="10" vm="98097">
        <v>0</v>
      </c>
      <c r="CJ21" s="10" vm="94347">
        <v>0</v>
      </c>
      <c r="CK21" s="10" vm="90959">
        <v>144127</v>
      </c>
      <c r="CL21" s="10" vm="86714">
        <v>2640</v>
      </c>
      <c r="CM21" s="10" vm="2829">
        <v>884</v>
      </c>
      <c r="CN21" s="10" vm="62366">
        <v>821</v>
      </c>
      <c r="CO21" s="10" vm="74822">
        <v>935</v>
      </c>
      <c r="CP21" s="10" vm="61477">
        <v>1704</v>
      </c>
      <c r="CQ21" s="10" vm="97622">
        <v>0</v>
      </c>
      <c r="CR21" s="10" vm="94187">
        <v>3721</v>
      </c>
      <c r="CS21" s="10" vm="81551">
        <v>-2017</v>
      </c>
      <c r="CT21" s="10" vm="56440">
        <v>11</v>
      </c>
      <c r="CU21" s="10" vm="2803">
        <v>0</v>
      </c>
      <c r="CV21" s="10" vm="62365">
        <v>316</v>
      </c>
      <c r="CW21" s="10" vm="2085">
        <v>-305</v>
      </c>
      <c r="CX21" s="10" vm="61476">
        <v>1351</v>
      </c>
      <c r="CY21" s="10" vm="97146">
        <v>0</v>
      </c>
      <c r="CZ21" s="10" vm="94025">
        <v>4126</v>
      </c>
      <c r="DA21" s="10" vm="89295">
        <v>-2775</v>
      </c>
      <c r="DB21" s="81" vm="58636">
        <v>0</v>
      </c>
      <c r="DC21" s="81" vm="2773">
        <v>0</v>
      </c>
      <c r="DD21" s="81" vm="62364">
        <v>0</v>
      </c>
      <c r="DE21" s="81" vm="61023">
        <v>0</v>
      </c>
      <c r="DF21" s="10" vm="61475">
        <v>0</v>
      </c>
      <c r="DG21" s="10" vm="96721">
        <v>0</v>
      </c>
      <c r="DH21" s="10" vm="93857">
        <v>853</v>
      </c>
      <c r="DI21" s="10" vm="87577">
        <v>-853</v>
      </c>
      <c r="DJ21" s="10" vm="90084">
        <v>5706</v>
      </c>
      <c r="DK21" s="10" vm="2744">
        <v>884</v>
      </c>
      <c r="DL21" s="10" vm="62363">
        <v>9837</v>
      </c>
      <c r="DM21" s="10" vm="60565">
        <v>-5015</v>
      </c>
      <c r="DN21" s="10" vm="61474">
        <v>0</v>
      </c>
      <c r="DO21" s="10" vm="96299">
        <v>0</v>
      </c>
      <c r="DP21" s="10" vm="93696">
        <v>0</v>
      </c>
      <c r="DQ21" s="10" vm="60176">
        <v>0</v>
      </c>
      <c r="DR21" s="10" vm="57967">
        <v>0</v>
      </c>
      <c r="DS21" s="10" vm="2727">
        <v>0</v>
      </c>
      <c r="DT21" s="10" vm="62362">
        <v>0</v>
      </c>
      <c r="DU21" s="10" vm="60219">
        <v>0</v>
      </c>
      <c r="DV21" s="10" vm="61473">
        <v>0</v>
      </c>
      <c r="DW21" s="10" vm="98267">
        <v>0</v>
      </c>
      <c r="DX21" s="10" vm="93534">
        <v>0</v>
      </c>
      <c r="DY21" s="10" vm="81405">
        <v>0</v>
      </c>
      <c r="DZ21" s="10" vm="58340">
        <v>950</v>
      </c>
      <c r="EA21" s="10" vm="2722">
        <v>0</v>
      </c>
      <c r="EB21" s="10" vm="62361">
        <v>427</v>
      </c>
      <c r="EC21" s="10" vm="57059">
        <v>523</v>
      </c>
      <c r="ED21" s="10" vm="61472">
        <v>0</v>
      </c>
      <c r="EE21" s="10" vm="95985">
        <v>0</v>
      </c>
      <c r="EF21" s="10" vm="93371">
        <v>0</v>
      </c>
      <c r="EG21" s="10" vm="89137">
        <v>0</v>
      </c>
      <c r="EH21" s="81" vm="56428">
        <v>0</v>
      </c>
      <c r="EI21" s="81" vm="62621">
        <v>0</v>
      </c>
      <c r="EJ21" s="81" vm="62360">
        <v>0</v>
      </c>
      <c r="EK21" s="81" vm="61022">
        <v>0</v>
      </c>
      <c r="EL21" s="10" vm="61471">
        <v>6134</v>
      </c>
      <c r="EM21" s="10" vm="99393">
        <v>0</v>
      </c>
      <c r="EN21" s="10" vm="93209">
        <v>6682</v>
      </c>
      <c r="EO21" s="10" vm="90476">
        <v>-548</v>
      </c>
      <c r="EP21" s="10" vm="58626">
        <v>7084</v>
      </c>
      <c r="EQ21" s="10" vm="2686">
        <v>0</v>
      </c>
      <c r="ER21" s="10" vm="62359">
        <v>7109</v>
      </c>
      <c r="ES21" s="10" vm="2364">
        <v>-25</v>
      </c>
      <c r="ET21" s="10" vm="61470">
        <v>12790</v>
      </c>
      <c r="EU21" s="10" vm="98573">
        <v>884</v>
      </c>
      <c r="EV21" s="10" vm="93051">
        <v>16946</v>
      </c>
      <c r="EW21" s="10" vm="87427">
        <v>-5040</v>
      </c>
      <c r="EX21" s="10" vm="80421">
        <v>2609</v>
      </c>
      <c r="EY21" s="10" vm="2828">
        <v>1530</v>
      </c>
      <c r="EZ21" s="10" vm="62358">
        <v>678</v>
      </c>
      <c r="FA21" s="10" vm="60564">
        <v>1380</v>
      </c>
      <c r="FB21" s="10" vm="61469">
        <v>299181</v>
      </c>
      <c r="FC21" s="10" vm="98416">
        <v>0</v>
      </c>
      <c r="FD21" s="10" vm="92891">
        <v>299181</v>
      </c>
      <c r="FE21" s="10" vm="58851">
        <v>29599</v>
      </c>
      <c r="FF21" s="10" vm="58330">
        <v>16270</v>
      </c>
      <c r="FG21" s="10" vm="2802">
        <v>0</v>
      </c>
      <c r="FH21" s="10" vm="62357">
        <v>-3450</v>
      </c>
      <c r="FI21" s="10" vm="1247">
        <v>0</v>
      </c>
      <c r="FJ21" s="10" vm="61468">
        <v>-129</v>
      </c>
      <c r="FK21" s="10" vm="59223">
        <v>-44</v>
      </c>
      <c r="FL21" s="10" vm="92726">
        <v>341427</v>
      </c>
      <c r="FM21" s="10" vm="60175">
        <v>56767</v>
      </c>
      <c r="FN21" s="10" vm="56419">
        <v>8418</v>
      </c>
      <c r="FO21" s="10" vm="2772">
        <v>0</v>
      </c>
      <c r="FP21" s="10" vm="62356">
        <v>0</v>
      </c>
      <c r="FQ21" s="10" vm="2084">
        <v>-785</v>
      </c>
      <c r="FR21" s="10" vm="61467">
        <v>0</v>
      </c>
      <c r="FS21" s="10" vm="96561">
        <v>0</v>
      </c>
      <c r="FT21" s="10" vm="92560">
        <v>64400</v>
      </c>
      <c r="FU21" s="10" vm="88980">
        <v>277027</v>
      </c>
      <c r="FV21" s="10" vm="58728">
        <v>242414</v>
      </c>
      <c r="FW21" s="81" vm="2743">
        <v>15083</v>
      </c>
      <c r="FX21" s="81" vm="62355">
        <v>536</v>
      </c>
      <c r="FY21" s="81" vm="73871">
        <v>-57</v>
      </c>
      <c r="FZ21" s="81" vm="2010">
        <v>-117</v>
      </c>
      <c r="GA21" s="81" vm="96143">
        <v>15445</v>
      </c>
      <c r="GB21" s="10" vm="92398">
        <v>0</v>
      </c>
      <c r="GC21" s="10" vm="81257">
        <v>0</v>
      </c>
      <c r="GD21" s="10" vm="58615">
        <v>0</v>
      </c>
      <c r="GE21" s="10" vm="2726">
        <v>3576</v>
      </c>
      <c r="GF21" s="10" vm="62354">
        <v>2252</v>
      </c>
      <c r="GG21" s="10" vm="1718">
        <v>1324</v>
      </c>
      <c r="GH21" s="10" vm="61466">
        <v>2744</v>
      </c>
      <c r="GI21" s="10" vm="98907">
        <v>358</v>
      </c>
      <c r="GJ21" s="10" vm="92238">
        <v>2386</v>
      </c>
      <c r="GK21" s="10" vm="87275">
        <v>0</v>
      </c>
      <c r="GL21" s="10" vm="58319">
        <v>0</v>
      </c>
      <c r="GM21" s="10" vm="2721">
        <v>0</v>
      </c>
      <c r="GN21" s="10" vm="62353">
        <v>425</v>
      </c>
      <c r="GO21" s="10" vm="1401">
        <v>336</v>
      </c>
      <c r="GP21" s="10" vm="61465">
        <v>89</v>
      </c>
      <c r="GQ21" s="10" vm="99891">
        <v>365</v>
      </c>
      <c r="GR21" s="10" vm="92077">
        <v>58</v>
      </c>
      <c r="GS21" s="10" vm="88826">
        <v>307</v>
      </c>
      <c r="GT21" s="10" vm="57949">
        <v>7110</v>
      </c>
      <c r="GU21" s="10" vm="2703">
        <v>3004</v>
      </c>
      <c r="GV21" s="10" vm="62352">
        <v>4106</v>
      </c>
      <c r="GW21" s="10" vm="1246">
        <v>0</v>
      </c>
      <c r="GX21" s="81" vm="61464">
        <v>0</v>
      </c>
      <c r="GY21" s="10" vm="99230">
        <v>0</v>
      </c>
      <c r="GZ21" s="10" vm="91917">
        <v>0</v>
      </c>
      <c r="HA21" s="10" vm="60174">
        <v>63530</v>
      </c>
      <c r="HB21" s="10" vm="56408">
        <v>0</v>
      </c>
      <c r="HC21" s="81" vm="2685">
        <v>0</v>
      </c>
      <c r="HD21" s="81" vm="62351">
        <v>2212</v>
      </c>
      <c r="HE21" s="10" vm="73519">
        <v>65742</v>
      </c>
      <c r="HF21" s="10" vm="61463">
        <v>6093</v>
      </c>
      <c r="HG21" s="10" vm="97941">
        <v>2931</v>
      </c>
      <c r="HH21" s="10" vm="91758">
        <v>0</v>
      </c>
      <c r="HI21" s="10" vm="90796">
        <v>0</v>
      </c>
      <c r="HJ21" s="10" vm="58572">
        <v>5245</v>
      </c>
      <c r="HK21" s="10" vm="62807">
        <v>0</v>
      </c>
      <c r="HL21" s="10" vm="62350">
        <v>0</v>
      </c>
      <c r="HM21" s="10" vm="62016">
        <v>0</v>
      </c>
      <c r="HN21" s="10" vm="61462">
        <v>15772</v>
      </c>
      <c r="HO21" s="10" vm="97462">
        <v>30041</v>
      </c>
      <c r="HP21" s="10" vm="58998">
        <v>202</v>
      </c>
      <c r="HQ21" s="10" vm="58763">
        <v>15</v>
      </c>
      <c r="HR21" s="10" vm="89765">
        <v>217</v>
      </c>
      <c r="HS21" s="10" vm="62759">
        <v>63530</v>
      </c>
      <c r="HT21" s="10" vm="62349">
        <v>953</v>
      </c>
      <c r="HU21" s="10" vm="61021">
        <v>64483</v>
      </c>
      <c r="HV21" s="10" vm="2009">
        <v>2586</v>
      </c>
      <c r="HW21" s="10" vm="59161">
        <v>101</v>
      </c>
      <c r="HX21" s="10" vm="91444">
        <v>0</v>
      </c>
      <c r="HY21" s="10" vm="58663">
        <v>2078</v>
      </c>
      <c r="HZ21" s="10" vm="86119">
        <v>0</v>
      </c>
      <c r="IA21" s="10" vm="62722">
        <v>363</v>
      </c>
      <c r="IB21" s="10" vm="62348">
        <v>0</v>
      </c>
      <c r="IC21" s="10" vm="61671">
        <v>5128</v>
      </c>
      <c r="ID21" s="10" vm="2008">
        <v>1402</v>
      </c>
      <c r="IE21" s="10" vm="59118">
        <v>2081</v>
      </c>
      <c r="IF21" s="10" vm="91280">
        <v>386</v>
      </c>
      <c r="IG21" s="10" vm="87170">
        <v>3869</v>
      </c>
      <c r="IH21" s="10" vm="80122">
        <v>16270</v>
      </c>
      <c r="II21" s="10" vm="62677">
        <v>9038</v>
      </c>
      <c r="IJ21" s="10" vm="62347">
        <v>0</v>
      </c>
      <c r="IK21" s="10" vm="60563">
        <v>239</v>
      </c>
      <c r="IL21" s="10" vm="61461">
        <v>-113</v>
      </c>
      <c r="IM21" s="10" vm="59396">
        <v>-35</v>
      </c>
      <c r="IN21" s="10" vm="91112">
        <v>18812</v>
      </c>
      <c r="IO21" s="10" vm="81157">
        <v>18812</v>
      </c>
      <c r="IP21" s="10" vm="71078">
        <v>0</v>
      </c>
      <c r="IQ21" s="10" vm="62641">
        <v>0</v>
      </c>
      <c r="IR21" s="10" vm="2594">
        <v>0</v>
      </c>
      <c r="IS21" s="81" vm="60218">
        <v>0</v>
      </c>
      <c r="IT21" s="81" vm="2007">
        <v>0</v>
      </c>
    </row>
    <row r="22" spans="1:254" x14ac:dyDescent="0.25">
      <c r="A22" s="8" t="s">
        <v>348</v>
      </c>
      <c r="B22" s="8" t="s">
        <v>276</v>
      </c>
      <c r="C22" s="89">
        <v>44651</v>
      </c>
      <c r="D22" s="76" vm="84005">
        <v>12</v>
      </c>
      <c r="E22" s="10" vm="75917">
        <v>20329</v>
      </c>
      <c r="F22" s="10" vm="70845">
        <v>-19397</v>
      </c>
      <c r="G22" s="10" vm="100198">
        <v>0</v>
      </c>
      <c r="H22" s="10" vm="59787">
        <v>932</v>
      </c>
      <c r="I22" s="10" vm="58431">
        <v>346</v>
      </c>
      <c r="J22" s="10" vm="63583">
        <v>1278</v>
      </c>
      <c r="K22" s="10" vm="1637">
        <v>0</v>
      </c>
      <c r="L22" s="10" vm="60442">
        <v>0</v>
      </c>
      <c r="M22" s="10" vm="75768">
        <v>0</v>
      </c>
      <c r="N22" s="10" vm="70738">
        <v>1</v>
      </c>
      <c r="O22" s="10" vm="99708">
        <v>-891</v>
      </c>
      <c r="P22" s="10" vm="95802">
        <v>0</v>
      </c>
      <c r="Q22" s="10" vm="1717">
        <v>0</v>
      </c>
      <c r="R22" s="10" vm="61460">
        <v>0</v>
      </c>
      <c r="S22" s="10" vm="1636">
        <v>0</v>
      </c>
      <c r="T22" s="10" vm="83855">
        <v>388</v>
      </c>
      <c r="U22" s="10" vm="75621">
        <v>0</v>
      </c>
      <c r="V22" s="10" vm="56274">
        <v>388</v>
      </c>
      <c r="W22" s="10" vm="62806">
        <v>0</v>
      </c>
      <c r="X22" s="10" vm="95636">
        <v>0</v>
      </c>
      <c r="Y22" s="10" vm="62015">
        <v>0</v>
      </c>
      <c r="Z22" s="10" vm="61459">
        <v>0</v>
      </c>
      <c r="AA22" s="10" vm="1635">
        <v>388</v>
      </c>
      <c r="AB22" s="10" vm="60441">
        <v>5843</v>
      </c>
      <c r="AC22" s="10" vm="57769">
        <v>4534</v>
      </c>
      <c r="AD22" s="10" vm="70486">
        <v>10377</v>
      </c>
      <c r="AE22" s="10" vm="62758">
        <v>466</v>
      </c>
      <c r="AF22" s="10" vm="95471">
        <v>0</v>
      </c>
      <c r="AG22" s="10" vm="60217">
        <v>300</v>
      </c>
      <c r="AH22" s="10" vm="2006">
        <v>736</v>
      </c>
      <c r="AI22" s="10" vm="1634">
        <v>11879</v>
      </c>
      <c r="AJ22" s="10" vm="60440">
        <v>2266</v>
      </c>
      <c r="AK22" s="10" vm="57718">
        <v>2737</v>
      </c>
      <c r="AL22" s="10" vm="70331">
        <v>1099</v>
      </c>
      <c r="AM22" s="10" vm="62721">
        <v>913</v>
      </c>
      <c r="AN22" s="10" vm="95307">
        <v>229</v>
      </c>
      <c r="AO22" s="10" vm="87896">
        <v>169</v>
      </c>
      <c r="AP22" s="10" vm="2005">
        <v>964</v>
      </c>
      <c r="AQ22" s="10" vm="1633">
        <v>1121</v>
      </c>
      <c r="AR22" s="10" vm="83701">
        <v>0</v>
      </c>
      <c r="AS22" s="10" vm="57659">
        <v>491</v>
      </c>
      <c r="AT22" s="10" vm="70176">
        <v>9989</v>
      </c>
      <c r="AU22" s="10" vm="62676">
        <v>1890</v>
      </c>
      <c r="AV22" s="10" vm="95144">
        <v>469</v>
      </c>
      <c r="AW22" s="10" vm="89443">
        <v>80580</v>
      </c>
      <c r="AX22" s="10" vm="2004">
        <v>0</v>
      </c>
      <c r="AY22" s="10" vm="60911">
        <v>2454</v>
      </c>
      <c r="AZ22" s="10" vm="60439">
        <v>312</v>
      </c>
      <c r="BA22" s="10" vm="75256">
        <v>0</v>
      </c>
      <c r="BB22" s="10" vm="70021">
        <v>0</v>
      </c>
      <c r="BC22" s="10" vm="99048">
        <v>0</v>
      </c>
      <c r="BD22" s="10" vm="94981">
        <v>0</v>
      </c>
      <c r="BE22" s="10" vm="61670">
        <v>0</v>
      </c>
      <c r="BF22" s="10" vm="58738">
        <v>0</v>
      </c>
      <c r="BG22" s="10" vm="1632">
        <v>83346</v>
      </c>
      <c r="BH22" s="10" vm="83544">
        <v>510</v>
      </c>
      <c r="BI22" s="10" vm="75161">
        <v>1352</v>
      </c>
      <c r="BJ22" s="10" vm="69866">
        <v>2259</v>
      </c>
      <c r="BK22" s="10" vm="100363">
        <v>0</v>
      </c>
      <c r="BL22" s="10" vm="94817">
        <v>655</v>
      </c>
      <c r="BM22" s="10" vm="90620">
        <v>4776</v>
      </c>
      <c r="BN22" s="10" vm="2003">
        <v>1013</v>
      </c>
      <c r="BO22" s="10" vm="60910">
        <v>0</v>
      </c>
      <c r="BP22" s="10" vm="60438">
        <v>459</v>
      </c>
      <c r="BQ22" s="10" vm="75071">
        <v>2545</v>
      </c>
      <c r="BR22" s="10" vm="69710">
        <v>4017</v>
      </c>
      <c r="BS22" s="10" vm="100036">
        <v>759</v>
      </c>
      <c r="BT22" s="10" vm="94654">
        <v>84105</v>
      </c>
      <c r="BU22" s="10" vm="87724">
        <v>31358</v>
      </c>
      <c r="BV22" s="10" vm="2002">
        <v>0</v>
      </c>
      <c r="BW22" s="10" vm="60909">
        <v>0</v>
      </c>
      <c r="BX22" s="10" vm="83388">
        <v>38517</v>
      </c>
      <c r="BY22" s="10" vm="74993">
        <v>0</v>
      </c>
      <c r="BZ22" s="10" vm="69555">
        <v>0</v>
      </c>
      <c r="CA22" s="10" vm="99543">
        <v>218</v>
      </c>
      <c r="CB22" s="10" vm="59086">
        <v>70093</v>
      </c>
      <c r="CC22" s="10" vm="72512">
        <v>0</v>
      </c>
      <c r="CD22" s="10" vm="2001">
        <v>460</v>
      </c>
      <c r="CE22" s="10" vm="1631">
        <v>13552</v>
      </c>
      <c r="CF22" s="10" vm="60437">
        <v>13538</v>
      </c>
      <c r="CG22" s="10" vm="57373">
        <v>0</v>
      </c>
      <c r="CH22" s="10" vm="69401">
        <v>14</v>
      </c>
      <c r="CI22" s="10" vm="62805">
        <v>0</v>
      </c>
      <c r="CJ22" s="10" vm="59076">
        <v>0</v>
      </c>
      <c r="CK22" s="10" vm="90939">
        <v>13552</v>
      </c>
      <c r="CL22" s="10" vm="2000">
        <v>0</v>
      </c>
      <c r="CM22" s="10" vm="60908">
        <v>0</v>
      </c>
      <c r="CN22" s="10" vm="83233">
        <v>0</v>
      </c>
      <c r="CO22" s="10" vm="74819">
        <v>0</v>
      </c>
      <c r="CP22" s="10" vm="69247">
        <v>6897</v>
      </c>
      <c r="CQ22" s="10" vm="62757">
        <v>0</v>
      </c>
      <c r="CR22" s="10" vm="94178">
        <v>7001</v>
      </c>
      <c r="CS22" s="10" vm="60562">
        <v>-104</v>
      </c>
      <c r="CT22" s="10" vm="1999">
        <v>0</v>
      </c>
      <c r="CU22" s="10" vm="60907">
        <v>0</v>
      </c>
      <c r="CV22" s="10" vm="60436">
        <v>0</v>
      </c>
      <c r="CW22" s="10" vm="57261">
        <v>0</v>
      </c>
      <c r="CX22" s="10" vm="69092">
        <v>0</v>
      </c>
      <c r="CY22" s="10" vm="62720">
        <v>0</v>
      </c>
      <c r="CZ22" s="10" vm="94014">
        <v>0</v>
      </c>
      <c r="DA22" s="10" vm="89283">
        <v>0</v>
      </c>
      <c r="DB22" s="81" vm="1998">
        <v>0</v>
      </c>
      <c r="DC22" s="81" vm="1630">
        <v>0</v>
      </c>
      <c r="DD22" s="81" vm="83077">
        <v>0</v>
      </c>
      <c r="DE22" s="81" vm="74647">
        <v>0</v>
      </c>
      <c r="DF22" s="10" vm="68937">
        <v>0</v>
      </c>
      <c r="DG22" s="10" vm="62675">
        <v>0</v>
      </c>
      <c r="DH22" s="10" vm="93849">
        <v>0</v>
      </c>
      <c r="DI22" s="10" vm="61669">
        <v>0</v>
      </c>
      <c r="DJ22" s="10" vm="90072">
        <v>6897</v>
      </c>
      <c r="DK22" s="10" vm="1629">
        <v>0</v>
      </c>
      <c r="DL22" s="10" vm="60435">
        <v>7001</v>
      </c>
      <c r="DM22" s="10" vm="74553">
        <v>-104</v>
      </c>
      <c r="DN22" s="10" vm="68783">
        <v>0</v>
      </c>
      <c r="DO22" s="10" vm="62640">
        <v>0</v>
      </c>
      <c r="DP22" s="10" vm="93686">
        <v>0</v>
      </c>
      <c r="DQ22" s="10" vm="60216">
        <v>0</v>
      </c>
      <c r="DR22" s="10" vm="1997">
        <v>0</v>
      </c>
      <c r="DS22" s="10" vm="60906">
        <v>0</v>
      </c>
      <c r="DT22" s="10" vm="82921">
        <v>0</v>
      </c>
      <c r="DU22" s="10" vm="74460">
        <v>0</v>
      </c>
      <c r="DV22" s="10" vm="68628">
        <v>0</v>
      </c>
      <c r="DW22" s="10" vm="98241">
        <v>0</v>
      </c>
      <c r="DX22" s="10" vm="93524">
        <v>0</v>
      </c>
      <c r="DY22" s="10" vm="81410">
        <v>0</v>
      </c>
      <c r="DZ22" s="10" vm="1996">
        <v>0</v>
      </c>
      <c r="EA22" s="10" vm="60905">
        <v>0</v>
      </c>
      <c r="EB22" s="10" vm="60434">
        <v>0</v>
      </c>
      <c r="EC22" s="10" vm="74370">
        <v>0</v>
      </c>
      <c r="ED22" s="10" vm="68472">
        <v>0</v>
      </c>
      <c r="EE22" s="10" vm="62620">
        <v>0</v>
      </c>
      <c r="EF22" s="10" vm="93361">
        <v>0</v>
      </c>
      <c r="EG22" s="10" vm="89127">
        <v>0</v>
      </c>
      <c r="EH22" s="81" vm="1995">
        <v>0</v>
      </c>
      <c r="EI22" s="81" vm="60904">
        <v>0</v>
      </c>
      <c r="EJ22" s="81" vm="82765">
        <v>0</v>
      </c>
      <c r="EK22" s="81" vm="74280">
        <v>0</v>
      </c>
      <c r="EL22" s="10" vm="68317">
        <v>1553</v>
      </c>
      <c r="EM22" s="10" vm="99378">
        <v>0</v>
      </c>
      <c r="EN22" s="10" vm="59052">
        <v>2407</v>
      </c>
      <c r="EO22" s="10" vm="62014">
        <v>-854</v>
      </c>
      <c r="EP22" s="10" vm="1994">
        <v>1553</v>
      </c>
      <c r="EQ22" s="10" vm="1628">
        <v>0</v>
      </c>
      <c r="ER22" s="10" vm="60433">
        <v>2407</v>
      </c>
      <c r="ES22" s="10" vm="56937">
        <v>-854</v>
      </c>
      <c r="ET22" s="10" vm="68163">
        <v>8450</v>
      </c>
      <c r="EU22" s="10" vm="62804">
        <v>0</v>
      </c>
      <c r="EV22" s="10" vm="59043">
        <v>9408</v>
      </c>
      <c r="EW22" s="10" vm="61020">
        <v>-958</v>
      </c>
      <c r="EX22" s="10" vm="1993">
        <v>742</v>
      </c>
      <c r="EY22" s="10" vm="60903">
        <v>904</v>
      </c>
      <c r="EZ22" s="10" vm="82610">
        <v>8</v>
      </c>
      <c r="FA22" s="10" vm="56880">
        <v>904</v>
      </c>
      <c r="FB22" s="10" vm="68009">
        <v>85129</v>
      </c>
      <c r="FC22" s="10" vm="62756">
        <v>0</v>
      </c>
      <c r="FD22" s="10" vm="92882">
        <v>85129</v>
      </c>
      <c r="FE22" s="10" vm="58844">
        <v>7142</v>
      </c>
      <c r="FF22" s="10" vm="1992">
        <v>44</v>
      </c>
      <c r="FG22" s="10" vm="60902">
        <v>0</v>
      </c>
      <c r="FH22" s="10" vm="60432">
        <v>-220</v>
      </c>
      <c r="FI22" s="10" vm="56817">
        <v>0</v>
      </c>
      <c r="FJ22" s="10" vm="67855">
        <v>0</v>
      </c>
      <c r="FK22" s="10" vm="2771">
        <v>0</v>
      </c>
      <c r="FL22" s="10" vm="92717">
        <v>92095</v>
      </c>
      <c r="FM22" s="10" vm="60561">
        <v>10414</v>
      </c>
      <c r="FN22" s="10" vm="1991">
        <v>1122</v>
      </c>
      <c r="FO22" s="10" vm="1627">
        <v>0</v>
      </c>
      <c r="FP22" s="10" vm="60431">
        <v>0</v>
      </c>
      <c r="FQ22" s="10" vm="56756">
        <v>-21</v>
      </c>
      <c r="FR22" s="10" vm="67701">
        <v>0</v>
      </c>
      <c r="FS22" s="10" vm="62674">
        <v>0</v>
      </c>
      <c r="FT22" s="10" vm="92552">
        <v>11515</v>
      </c>
      <c r="FU22" s="10" vm="88989">
        <v>80580</v>
      </c>
      <c r="FV22" s="10" vm="58726">
        <v>74715</v>
      </c>
      <c r="FW22" s="81" vm="1626">
        <v>0</v>
      </c>
      <c r="FX22" s="81" vm="82454">
        <v>0</v>
      </c>
      <c r="FY22" s="81" vm="73868">
        <v>0</v>
      </c>
      <c r="FZ22" s="81" vm="56115">
        <v>0</v>
      </c>
      <c r="GA22" s="81" vm="62639">
        <v>0</v>
      </c>
      <c r="GB22" s="10" vm="92390">
        <v>114</v>
      </c>
      <c r="GC22" s="10" vm="61668">
        <v>75</v>
      </c>
      <c r="GD22" s="10" vm="1990">
        <v>39</v>
      </c>
      <c r="GE22" s="10" vm="60901">
        <v>0</v>
      </c>
      <c r="GF22" s="10" vm="60430">
        <v>0</v>
      </c>
      <c r="GG22" s="10" vm="73775">
        <v>0</v>
      </c>
      <c r="GH22" s="10" vm="67545">
        <v>0</v>
      </c>
      <c r="GI22" s="10" vm="98878">
        <v>0</v>
      </c>
      <c r="GJ22" s="10" vm="92229">
        <v>0</v>
      </c>
      <c r="GK22" s="10" vm="61019">
        <v>0</v>
      </c>
      <c r="GL22" s="10" vm="1989">
        <v>0</v>
      </c>
      <c r="GM22" s="10" vm="60900">
        <v>0</v>
      </c>
      <c r="GN22" s="10" vm="82298">
        <v>0</v>
      </c>
      <c r="GO22" s="10" vm="73691">
        <v>0</v>
      </c>
      <c r="GP22" s="10" vm="67389">
        <v>0</v>
      </c>
      <c r="GQ22" s="10" vm="99872">
        <v>1101</v>
      </c>
      <c r="GR22" s="10" vm="92068">
        <v>794</v>
      </c>
      <c r="GS22" s="10" vm="88819">
        <v>307</v>
      </c>
      <c r="GT22" s="10" vm="1988">
        <v>1215</v>
      </c>
      <c r="GU22" s="10" vm="60899">
        <v>869</v>
      </c>
      <c r="GV22" s="10" vm="60429">
        <v>346</v>
      </c>
      <c r="GW22" s="10" vm="73610">
        <v>0</v>
      </c>
      <c r="GX22" s="81" vm="67234">
        <v>0</v>
      </c>
      <c r="GY22" s="10" vm="99214">
        <v>0</v>
      </c>
      <c r="GZ22" s="10" vm="59016">
        <v>0</v>
      </c>
      <c r="HA22" s="10" vm="62013">
        <v>0</v>
      </c>
      <c r="HB22" s="10" vm="1987">
        <v>0</v>
      </c>
      <c r="HC22" s="81" vm="60898">
        <v>0</v>
      </c>
      <c r="HD22" s="81" vm="82143">
        <v>656</v>
      </c>
      <c r="HE22" s="10" vm="73516">
        <v>656</v>
      </c>
      <c r="HF22" s="10" vm="67080">
        <v>325</v>
      </c>
      <c r="HG22" s="10" vm="62803">
        <v>0</v>
      </c>
      <c r="HH22" s="10" vm="59009">
        <v>0</v>
      </c>
      <c r="HI22" s="10" vm="90789">
        <v>0</v>
      </c>
      <c r="HJ22" s="10" vm="1986">
        <v>549</v>
      </c>
      <c r="HK22" s="10" vm="60897">
        <v>0</v>
      </c>
      <c r="HL22" s="10" vm="60428">
        <v>0</v>
      </c>
      <c r="HM22" s="10" vm="73373">
        <v>0</v>
      </c>
      <c r="HN22" s="10" vm="66925">
        <v>1671</v>
      </c>
      <c r="HO22" s="10" vm="62755">
        <v>2545</v>
      </c>
      <c r="HP22" s="10" vm="58995">
        <v>218</v>
      </c>
      <c r="HQ22" s="10" vm="58769">
        <v>0</v>
      </c>
      <c r="HR22" s="10" vm="89752">
        <v>218</v>
      </c>
      <c r="HS22" s="10" vm="60896">
        <v>0</v>
      </c>
      <c r="HT22" s="10" vm="81989">
        <v>460</v>
      </c>
      <c r="HU22" s="10" vm="73231">
        <v>460</v>
      </c>
      <c r="HV22" s="10" vm="56097">
        <v>891</v>
      </c>
      <c r="HW22" s="10" vm="2770">
        <v>0</v>
      </c>
      <c r="HX22" s="10" vm="91436">
        <v>0</v>
      </c>
      <c r="HY22" s="10" vm="88722">
        <v>0</v>
      </c>
      <c r="HZ22" s="10" vm="61458">
        <v>0</v>
      </c>
      <c r="IA22" s="10" vm="60895">
        <v>0</v>
      </c>
      <c r="IB22" s="10" vm="60427">
        <v>0</v>
      </c>
      <c r="IC22" s="10" vm="73088">
        <v>891</v>
      </c>
      <c r="ID22" s="10" vm="56085">
        <v>667</v>
      </c>
      <c r="IE22" s="10" vm="2742">
        <v>707</v>
      </c>
      <c r="IF22" s="10" vm="91270">
        <v>115</v>
      </c>
      <c r="IG22" s="10" vm="87168">
        <v>1489</v>
      </c>
      <c r="IH22" s="10" vm="61457">
        <v>44</v>
      </c>
      <c r="II22" s="10" vm="60894">
        <v>1337</v>
      </c>
      <c r="IJ22" s="10" vm="60426">
        <v>0</v>
      </c>
      <c r="IK22" s="10" vm="72938">
        <v>47</v>
      </c>
      <c r="IL22" s="10" vm="56081">
        <v>0</v>
      </c>
      <c r="IM22" s="10" vm="59413">
        <v>-83</v>
      </c>
      <c r="IN22" s="10" vm="91104">
        <v>1092</v>
      </c>
      <c r="IO22" s="10" vm="61667">
        <v>1348</v>
      </c>
      <c r="IP22" s="10" vm="61456">
        <v>0</v>
      </c>
      <c r="IQ22" s="10" vm="60893">
        <v>0</v>
      </c>
      <c r="IR22" s="10" vm="58054">
        <v>0</v>
      </c>
      <c r="IS22" s="81" vm="72792">
        <v>0</v>
      </c>
      <c r="IT22" s="81" vm="56070">
        <v>0</v>
      </c>
    </row>
    <row r="23" spans="1:254" x14ac:dyDescent="0.25">
      <c r="A23" s="8" t="s">
        <v>349</v>
      </c>
      <c r="B23" s="8" t="s">
        <v>76</v>
      </c>
      <c r="C23" s="89">
        <v>44561</v>
      </c>
      <c r="D23" s="76" vm="62346">
        <v>12</v>
      </c>
      <c r="E23" s="10" vm="75924">
        <v>27619</v>
      </c>
      <c r="F23" s="10" vm="61455">
        <v>-22902</v>
      </c>
      <c r="G23" s="10" vm="100225">
        <v>0</v>
      </c>
      <c r="H23" s="10" vm="59797">
        <v>4717</v>
      </c>
      <c r="I23" s="10" vm="58423">
        <v>2083</v>
      </c>
      <c r="J23" s="10" vm="63597">
        <v>6800</v>
      </c>
      <c r="K23" s="10" vm="60635">
        <v>0</v>
      </c>
      <c r="L23" s="10" vm="62345">
        <v>0</v>
      </c>
      <c r="M23" s="10" vm="60560">
        <v>0</v>
      </c>
      <c r="N23" s="10" vm="61454">
        <v>7</v>
      </c>
      <c r="O23" s="10" vm="99725">
        <v>-3960</v>
      </c>
      <c r="P23" s="10" vm="95815">
        <v>0</v>
      </c>
      <c r="Q23" s="10" vm="81846">
        <v>7670</v>
      </c>
      <c r="R23" s="10" vm="87018">
        <v>0</v>
      </c>
      <c r="S23" s="10" vm="61108">
        <v>0</v>
      </c>
      <c r="T23" s="10" vm="62344">
        <v>10517</v>
      </c>
      <c r="U23" s="10" vm="61018">
        <v>0</v>
      </c>
      <c r="V23" s="10" vm="61453">
        <v>10517</v>
      </c>
      <c r="W23" s="10" vm="98737">
        <v>0</v>
      </c>
      <c r="X23" s="10" vm="95646">
        <v>0</v>
      </c>
      <c r="Y23" s="10" vm="89609">
        <v>0</v>
      </c>
      <c r="Z23" s="10" vm="81004">
        <v>0</v>
      </c>
      <c r="AA23" s="10" vm="60264">
        <v>10517</v>
      </c>
      <c r="AB23" s="10" vm="62343">
        <v>19367</v>
      </c>
      <c r="AC23" s="10" vm="62012">
        <v>3293</v>
      </c>
      <c r="AD23" s="10" vm="61452">
        <v>22660</v>
      </c>
      <c r="AE23" s="10" vm="97778">
        <v>303</v>
      </c>
      <c r="AF23" s="10" vm="95482">
        <v>0</v>
      </c>
      <c r="AG23" s="10" vm="60173">
        <v>0</v>
      </c>
      <c r="AH23" s="10" vm="71959">
        <v>0</v>
      </c>
      <c r="AI23" s="10" vm="85756">
        <v>22963</v>
      </c>
      <c r="AJ23" s="10" vm="62342">
        <v>3855</v>
      </c>
      <c r="AK23" s="10" vm="60215">
        <v>3082</v>
      </c>
      <c r="AL23" s="10" vm="61451">
        <v>3780</v>
      </c>
      <c r="AM23" s="10" vm="97306">
        <v>1860</v>
      </c>
      <c r="AN23" s="10" vm="95317">
        <v>663</v>
      </c>
      <c r="AO23" s="10" vm="87889">
        <v>53</v>
      </c>
      <c r="AP23" s="10" vm="80859">
        <v>0</v>
      </c>
      <c r="AQ23" s="10" vm="60634">
        <v>4055</v>
      </c>
      <c r="AR23" s="10" vm="62341">
        <v>0</v>
      </c>
      <c r="AS23" s="10" vm="75346">
        <v>12</v>
      </c>
      <c r="AT23" s="10" vm="61450">
        <v>17360</v>
      </c>
      <c r="AU23" s="10" vm="96882">
        <v>5603</v>
      </c>
      <c r="AV23" s="10" vm="95155">
        <v>259</v>
      </c>
      <c r="AW23" s="10" vm="89455">
        <v>151918</v>
      </c>
      <c r="AX23" s="10" vm="86865">
        <v>0</v>
      </c>
      <c r="AY23" s="10" vm="61107">
        <v>18844</v>
      </c>
      <c r="AZ23" s="10" vm="62340">
        <v>0</v>
      </c>
      <c r="BA23" s="10" vm="1400">
        <v>0</v>
      </c>
      <c r="BB23" s="10" vm="61449">
        <v>0</v>
      </c>
      <c r="BC23" s="10" vm="99076">
        <v>0</v>
      </c>
      <c r="BD23" s="10" vm="94990">
        <v>0</v>
      </c>
      <c r="BE23" s="10" vm="81697">
        <v>0</v>
      </c>
      <c r="BF23" s="10" vm="90242">
        <v>1041</v>
      </c>
      <c r="BG23" s="10" vm="60263">
        <v>171803</v>
      </c>
      <c r="BH23" s="10" vm="62339">
        <v>0</v>
      </c>
      <c r="BI23" s="10" vm="61666">
        <v>1732</v>
      </c>
      <c r="BJ23" s="10" vm="61448">
        <v>5582</v>
      </c>
      <c r="BK23" s="10" vm="100391">
        <v>0</v>
      </c>
      <c r="BL23" s="10" vm="94828">
        <v>667</v>
      </c>
      <c r="BM23" s="10" vm="90635">
        <v>7981</v>
      </c>
      <c r="BN23" s="10" vm="88583">
        <v>3595</v>
      </c>
      <c r="BO23" s="10" vm="62598">
        <v>0</v>
      </c>
      <c r="BP23" s="10" vm="62338">
        <v>306</v>
      </c>
      <c r="BQ23" s="10" vm="1716">
        <v>5697</v>
      </c>
      <c r="BR23" s="10" vm="61447">
        <v>9598</v>
      </c>
      <c r="BS23" s="10" vm="100057">
        <v>-1617</v>
      </c>
      <c r="BT23" s="10" vm="94665">
        <v>170186</v>
      </c>
      <c r="BU23" s="10" vm="87732">
        <v>81218</v>
      </c>
      <c r="BV23" s="10" vm="71812">
        <v>0</v>
      </c>
      <c r="BW23" s="10" vm="85497">
        <v>0</v>
      </c>
      <c r="BX23" s="10" vm="62337">
        <v>30104</v>
      </c>
      <c r="BY23" s="10" vm="60214">
        <v>0</v>
      </c>
      <c r="BZ23" s="10" vm="61446">
        <v>21766</v>
      </c>
      <c r="CA23" s="10" vm="99560">
        <v>344</v>
      </c>
      <c r="CB23" s="10" vm="94504">
        <v>133432</v>
      </c>
      <c r="CC23" s="10" vm="60172">
        <v>638</v>
      </c>
      <c r="CD23" s="10" vm="80714">
        <v>0</v>
      </c>
      <c r="CE23" s="10" vm="60633">
        <v>36116</v>
      </c>
      <c r="CF23" s="10" vm="62336">
        <v>28202</v>
      </c>
      <c r="CG23" s="10" vm="74909">
        <v>0</v>
      </c>
      <c r="CH23" s="10" vm="61445">
        <v>7218</v>
      </c>
      <c r="CI23" s="10" vm="98098">
        <v>0</v>
      </c>
      <c r="CJ23" s="10" vm="94348">
        <v>696</v>
      </c>
      <c r="CK23" s="10" vm="58991">
        <v>36116</v>
      </c>
      <c r="CL23" s="10" vm="86715">
        <v>0</v>
      </c>
      <c r="CM23" s="10" vm="61106">
        <v>0</v>
      </c>
      <c r="CN23" s="10" vm="62335">
        <v>0</v>
      </c>
      <c r="CO23" s="10" vm="1399">
        <v>0</v>
      </c>
      <c r="CP23" s="10" vm="61444">
        <v>0</v>
      </c>
      <c r="CQ23" s="10" vm="97623">
        <v>0</v>
      </c>
      <c r="CR23" s="10" vm="94188">
        <v>0</v>
      </c>
      <c r="CS23" s="10" vm="81552">
        <v>0</v>
      </c>
      <c r="CT23" s="10" vm="71666">
        <v>0</v>
      </c>
      <c r="CU23" s="10" vm="60262">
        <v>0</v>
      </c>
      <c r="CV23" s="10" vm="62334">
        <v>0</v>
      </c>
      <c r="CW23" s="10" vm="62011">
        <v>0</v>
      </c>
      <c r="CX23" s="10" vm="61443">
        <v>98</v>
      </c>
      <c r="CY23" s="10" vm="97147">
        <v>0</v>
      </c>
      <c r="CZ23" s="10" vm="94026">
        <v>727</v>
      </c>
      <c r="DA23" s="10" vm="89296">
        <v>-629</v>
      </c>
      <c r="DB23" s="81" vm="88435">
        <v>0</v>
      </c>
      <c r="DC23" s="81" vm="62597">
        <v>0</v>
      </c>
      <c r="DD23" s="81" vm="62333">
        <v>0</v>
      </c>
      <c r="DE23" s="81" vm="1715">
        <v>0</v>
      </c>
      <c r="DF23" s="10" vm="61442">
        <v>731</v>
      </c>
      <c r="DG23" s="10" vm="96722">
        <v>0</v>
      </c>
      <c r="DH23" s="10" vm="93858">
        <v>715</v>
      </c>
      <c r="DI23" s="10" vm="58410">
        <v>16</v>
      </c>
      <c r="DJ23" s="10" vm="90085">
        <v>829</v>
      </c>
      <c r="DK23" s="10" vm="60632">
        <v>0</v>
      </c>
      <c r="DL23" s="10" vm="62332">
        <v>1442</v>
      </c>
      <c r="DM23" s="10" vm="1245">
        <v>-613</v>
      </c>
      <c r="DN23" s="10" vm="61441">
        <v>0</v>
      </c>
      <c r="DO23" s="10" vm="96300">
        <v>0</v>
      </c>
      <c r="DP23" s="10" vm="93697">
        <v>0</v>
      </c>
      <c r="DQ23" s="10" vm="60171">
        <v>0</v>
      </c>
      <c r="DR23" s="10" vm="80571">
        <v>0</v>
      </c>
      <c r="DS23" s="10" vm="85125">
        <v>0</v>
      </c>
      <c r="DT23" s="10" vm="62331">
        <v>0</v>
      </c>
      <c r="DU23" s="10" vm="2083">
        <v>0</v>
      </c>
      <c r="DV23" s="10" vm="61440">
        <v>0</v>
      </c>
      <c r="DW23" s="10" vm="98268">
        <v>0</v>
      </c>
      <c r="DX23" s="10" vm="93535">
        <v>0</v>
      </c>
      <c r="DY23" s="10" vm="81406">
        <v>0</v>
      </c>
      <c r="DZ23" s="10" vm="86566">
        <v>493</v>
      </c>
      <c r="EA23" s="10" vm="61105">
        <v>0</v>
      </c>
      <c r="EB23" s="10" vm="62330">
        <v>183</v>
      </c>
      <c r="EC23" s="10" vm="1398">
        <v>310</v>
      </c>
      <c r="ED23" s="10" vm="61439">
        <v>0</v>
      </c>
      <c r="EE23" s="10" vm="95986">
        <v>0</v>
      </c>
      <c r="EF23" s="10" vm="93372">
        <v>0</v>
      </c>
      <c r="EG23" s="10" vm="89138">
        <v>0</v>
      </c>
      <c r="EH23" s="81" vm="71522">
        <v>0</v>
      </c>
      <c r="EI23" s="81" vm="85000">
        <v>0</v>
      </c>
      <c r="EJ23" s="81" vm="62329">
        <v>0</v>
      </c>
      <c r="EK23" s="81" vm="57001">
        <v>0</v>
      </c>
      <c r="EL23" s="10" vm="61438">
        <v>3334</v>
      </c>
      <c r="EM23" s="10" vm="99394">
        <v>0</v>
      </c>
      <c r="EN23" s="10" vm="93210">
        <v>3917</v>
      </c>
      <c r="EO23" s="10" vm="90477">
        <v>-583</v>
      </c>
      <c r="EP23" s="10" vm="88289">
        <v>3827</v>
      </c>
      <c r="EQ23" s="10" vm="62596">
        <v>0</v>
      </c>
      <c r="ER23" s="10" vm="62328">
        <v>4100</v>
      </c>
      <c r="ES23" s="10" vm="61017">
        <v>-273</v>
      </c>
      <c r="ET23" s="10" vm="61437">
        <v>4656</v>
      </c>
      <c r="EU23" s="10" vm="98574">
        <v>0</v>
      </c>
      <c r="EV23" s="10" vm="93052">
        <v>5542</v>
      </c>
      <c r="EW23" s="10" vm="87428">
        <v>-886</v>
      </c>
      <c r="EX23" s="10" vm="80422">
        <v>1196</v>
      </c>
      <c r="EY23" s="10" vm="61104">
        <v>231</v>
      </c>
      <c r="EZ23" s="10" vm="62327">
        <v>408</v>
      </c>
      <c r="FA23" s="10" vm="1244">
        <v>228</v>
      </c>
      <c r="FB23" s="10" vm="61436">
        <v>188929</v>
      </c>
      <c r="FC23" s="10" vm="98417">
        <v>0</v>
      </c>
      <c r="FD23" s="10" vm="92892">
        <v>188929</v>
      </c>
      <c r="FE23" s="10" vm="58852">
        <v>1456</v>
      </c>
      <c r="FF23" s="10" vm="86421">
        <v>2013</v>
      </c>
      <c r="FG23" s="10" vm="60631">
        <v>0</v>
      </c>
      <c r="FH23" s="10" vm="62326">
        <v>-1728</v>
      </c>
      <c r="FI23" s="10" vm="62010">
        <v>0</v>
      </c>
      <c r="FJ23" s="10" vm="61435">
        <v>-227</v>
      </c>
      <c r="FK23" s="10" vm="59224">
        <v>-984</v>
      </c>
      <c r="FL23" s="10" vm="92727">
        <v>189459</v>
      </c>
      <c r="FM23" s="10" vm="60170">
        <v>35055</v>
      </c>
      <c r="FN23" s="10" vm="71375">
        <v>4020</v>
      </c>
      <c r="FO23" s="10" vm="84736">
        <v>0</v>
      </c>
      <c r="FP23" s="10" vm="62325">
        <v>0</v>
      </c>
      <c r="FQ23" s="10" vm="60559">
        <v>-683</v>
      </c>
      <c r="FR23" s="10" vm="61434">
        <v>-27</v>
      </c>
      <c r="FS23" s="10" vm="96562">
        <v>-824</v>
      </c>
      <c r="FT23" s="10" vm="92561">
        <v>37541</v>
      </c>
      <c r="FU23" s="10" vm="58720">
        <v>151918</v>
      </c>
      <c r="FV23" s="10" vm="89925">
        <v>153874</v>
      </c>
      <c r="FW23" s="81" vm="60261">
        <v>0</v>
      </c>
      <c r="FX23" s="81" vm="62324">
        <v>0</v>
      </c>
      <c r="FY23" s="81" vm="73872">
        <v>0</v>
      </c>
      <c r="FZ23" s="81" vm="1985">
        <v>0</v>
      </c>
      <c r="GA23" s="81" vm="96144">
        <v>0</v>
      </c>
      <c r="GB23" s="10" vm="92399">
        <v>213</v>
      </c>
      <c r="GC23" s="10" vm="81258">
        <v>132</v>
      </c>
      <c r="GD23" s="10" vm="88142">
        <v>81</v>
      </c>
      <c r="GE23" s="10" vm="62595">
        <v>0</v>
      </c>
      <c r="GF23" s="10" vm="62323">
        <v>0</v>
      </c>
      <c r="GG23" s="10" vm="61665">
        <v>0</v>
      </c>
      <c r="GH23" s="10" vm="61433">
        <v>0</v>
      </c>
      <c r="GI23" s="10" vm="98908">
        <v>0</v>
      </c>
      <c r="GJ23" s="10" vm="92239">
        <v>0</v>
      </c>
      <c r="GK23" s="10" vm="87276">
        <v>0</v>
      </c>
      <c r="GL23" s="10" vm="86274">
        <v>0</v>
      </c>
      <c r="GM23" s="10" vm="61103">
        <v>0</v>
      </c>
      <c r="GN23" s="10" vm="62322">
        <v>1695</v>
      </c>
      <c r="GO23" s="10" vm="1714">
        <v>910</v>
      </c>
      <c r="GP23" s="10" vm="61432">
        <v>785</v>
      </c>
      <c r="GQ23" s="10" vm="99892">
        <v>1287</v>
      </c>
      <c r="GR23" s="10" vm="92078">
        <v>70</v>
      </c>
      <c r="GS23" s="10" vm="88827">
        <v>1217</v>
      </c>
      <c r="GT23" s="10" vm="80277">
        <v>3195</v>
      </c>
      <c r="GU23" s="10" vm="58228">
        <v>1112</v>
      </c>
      <c r="GV23" s="10" vm="62321">
        <v>2083</v>
      </c>
      <c r="GW23" s="10" vm="1243">
        <v>0</v>
      </c>
      <c r="GX23" s="81" vm="61431">
        <v>0</v>
      </c>
      <c r="GY23" s="10" vm="99231">
        <v>0</v>
      </c>
      <c r="GZ23" s="10" vm="91918">
        <v>0</v>
      </c>
      <c r="HA23" s="10" vm="60169">
        <v>0</v>
      </c>
      <c r="HB23" s="10" vm="71231">
        <v>0</v>
      </c>
      <c r="HC23" s="81" vm="60260">
        <v>0</v>
      </c>
      <c r="HD23" s="81" vm="62320">
        <v>667</v>
      </c>
      <c r="HE23" s="10" vm="1397">
        <v>667</v>
      </c>
      <c r="HF23" s="10" vm="61430">
        <v>162</v>
      </c>
      <c r="HG23" s="10" vm="97942">
        <v>855</v>
      </c>
      <c r="HH23" s="10" vm="91759">
        <v>0</v>
      </c>
      <c r="HI23" s="10" vm="58825">
        <v>59</v>
      </c>
      <c r="HJ23" s="10" vm="100888">
        <v>3255</v>
      </c>
      <c r="HK23" s="10" vm="60630">
        <v>0</v>
      </c>
      <c r="HL23" s="10" vm="2593">
        <v>0</v>
      </c>
      <c r="HM23" s="10" vm="73379">
        <v>0</v>
      </c>
      <c r="HN23" s="10" vm="61429">
        <v>1366</v>
      </c>
      <c r="HO23" s="10" vm="97463">
        <v>5697</v>
      </c>
      <c r="HP23" s="10" vm="91605">
        <v>36</v>
      </c>
      <c r="HQ23" s="10" vm="58764">
        <v>308</v>
      </c>
      <c r="HR23" s="10" vm="89766">
        <v>344</v>
      </c>
      <c r="HS23" s="10" vm="78620">
        <v>0</v>
      </c>
      <c r="HT23" s="10" vm="62319">
        <v>0</v>
      </c>
      <c r="HU23" s="10" vm="62009">
        <v>0</v>
      </c>
      <c r="HV23" s="10" vm="61428">
        <v>3943</v>
      </c>
      <c r="HW23" s="10" vm="97033">
        <v>0</v>
      </c>
      <c r="HX23" s="10" vm="91445">
        <v>0</v>
      </c>
      <c r="HY23" s="10" vm="58664">
        <v>17</v>
      </c>
      <c r="HZ23" s="10" vm="86120">
        <v>0</v>
      </c>
      <c r="IA23" s="10" vm="61102">
        <v>0</v>
      </c>
      <c r="IB23" s="10" vm="62318">
        <v>0</v>
      </c>
      <c r="IC23" s="10" vm="61016">
        <v>3960</v>
      </c>
      <c r="ID23" s="10" vm="61427">
        <v>48</v>
      </c>
      <c r="IE23" s="10" vm="96444">
        <v>119</v>
      </c>
      <c r="IF23" s="10" vm="91281">
        <v>0</v>
      </c>
      <c r="IG23" s="10" vm="87171">
        <v>167</v>
      </c>
      <c r="IH23" s="10" vm="80123">
        <v>2013</v>
      </c>
      <c r="II23" s="10" vm="60259">
        <v>4727</v>
      </c>
      <c r="IJ23" s="10" vm="62317">
        <v>0</v>
      </c>
      <c r="IK23" s="10" vm="60213">
        <v>10</v>
      </c>
      <c r="IL23" s="10" vm="61426">
        <v>-4</v>
      </c>
      <c r="IM23" s="10" vm="59397">
        <v>-1</v>
      </c>
      <c r="IN23" s="10" vm="91113">
        <v>3751</v>
      </c>
      <c r="IO23" s="10" vm="58001">
        <v>3902</v>
      </c>
      <c r="IP23" s="10" vm="71079">
        <v>0</v>
      </c>
      <c r="IQ23" s="10" vm="60629">
        <v>0</v>
      </c>
      <c r="IR23" s="10" vm="2592">
        <v>0</v>
      </c>
      <c r="IS23" s="81" vm="60558">
        <v>58</v>
      </c>
      <c r="IT23" s="81" vm="61425">
        <v>58</v>
      </c>
    </row>
    <row r="24" spans="1:254" x14ac:dyDescent="0.25">
      <c r="A24" s="8" t="s">
        <v>350</v>
      </c>
      <c r="B24" s="8" t="s">
        <v>321</v>
      </c>
      <c r="C24" s="89">
        <v>44651</v>
      </c>
      <c r="D24" s="76" vm="84006">
        <v>12</v>
      </c>
      <c r="E24" s="10" vm="75918">
        <v>144317</v>
      </c>
      <c r="F24" s="10" vm="70846">
        <v>-68928</v>
      </c>
      <c r="G24" s="10" vm="100241">
        <v>-25344</v>
      </c>
      <c r="H24" s="10" vm="59788">
        <v>50045</v>
      </c>
      <c r="I24" s="10" vm="2082">
        <v>11695</v>
      </c>
      <c r="J24" s="10" vm="63584">
        <v>61740</v>
      </c>
      <c r="K24" s="10" vm="60892">
        <v>0</v>
      </c>
      <c r="L24" s="10" vm="60425">
        <v>0</v>
      </c>
      <c r="M24" s="10" vm="75769">
        <v>0</v>
      </c>
      <c r="N24" s="10" vm="70739">
        <v>914</v>
      </c>
      <c r="O24" s="10" vm="99709">
        <v>-34616</v>
      </c>
      <c r="P24" s="10" vm="95803">
        <v>311</v>
      </c>
      <c r="Q24" s="10" vm="58047">
        <v>11666</v>
      </c>
      <c r="R24" s="10" vm="61424">
        <v>0</v>
      </c>
      <c r="S24" s="10" vm="60891">
        <v>0</v>
      </c>
      <c r="T24" s="10" vm="83856">
        <v>40015</v>
      </c>
      <c r="U24" s="10" vm="75622">
        <v>599</v>
      </c>
      <c r="V24" s="10" vm="56275">
        <v>40614</v>
      </c>
      <c r="W24" s="10" vm="98730">
        <v>0</v>
      </c>
      <c r="X24" s="10" vm="95637">
        <v>9713</v>
      </c>
      <c r="Y24" s="10" vm="89593">
        <v>0</v>
      </c>
      <c r="Z24" s="10" vm="61423">
        <v>0</v>
      </c>
      <c r="AA24" s="10" vm="60890">
        <v>50327</v>
      </c>
      <c r="AB24" s="10" vm="60424">
        <v>94306</v>
      </c>
      <c r="AC24" s="10" vm="57770">
        <v>8846</v>
      </c>
      <c r="AD24" s="10" vm="70487">
        <v>103152</v>
      </c>
      <c r="AE24" s="10" vm="97783">
        <v>0</v>
      </c>
      <c r="AF24" s="10" vm="59105">
        <v>0</v>
      </c>
      <c r="AG24" s="10" vm="60212">
        <v>452</v>
      </c>
      <c r="AH24" s="10" vm="61422">
        <v>0</v>
      </c>
      <c r="AI24" s="10" vm="60889">
        <v>103604</v>
      </c>
      <c r="AJ24" s="10" vm="60423">
        <v>15798</v>
      </c>
      <c r="AK24" s="10" vm="100860">
        <v>9749</v>
      </c>
      <c r="AL24" s="10" vm="70332">
        <v>9911</v>
      </c>
      <c r="AM24" s="10" vm="97318">
        <v>4875</v>
      </c>
      <c r="AN24" s="10" vm="95308">
        <v>0</v>
      </c>
      <c r="AO24" s="10" vm="62008">
        <v>656</v>
      </c>
      <c r="AP24" s="10" vm="61421">
        <v>0</v>
      </c>
      <c r="AQ24" s="10" vm="60888">
        <v>19479</v>
      </c>
      <c r="AR24" s="10" vm="83702">
        <v>0</v>
      </c>
      <c r="AS24" s="10" vm="57660">
        <v>0</v>
      </c>
      <c r="AT24" s="10" vm="70177">
        <v>60468</v>
      </c>
      <c r="AU24" s="10" vm="96899">
        <v>43136</v>
      </c>
      <c r="AV24" s="10" vm="59100">
        <v>845</v>
      </c>
      <c r="AW24" s="10" vm="89444">
        <v>1282722</v>
      </c>
      <c r="AX24" s="10" vm="61420">
        <v>0</v>
      </c>
      <c r="AY24" s="10" vm="60887">
        <v>2331</v>
      </c>
      <c r="AZ24" s="10" vm="60422">
        <v>0</v>
      </c>
      <c r="BA24" s="10" vm="75257">
        <v>26140</v>
      </c>
      <c r="BB24" s="10" vm="70022">
        <v>17080</v>
      </c>
      <c r="BC24" s="10" vm="99081">
        <v>0</v>
      </c>
      <c r="BD24" s="10" vm="59097">
        <v>0</v>
      </c>
      <c r="BE24" s="10" vm="81702">
        <v>0</v>
      </c>
      <c r="BF24" s="10" vm="90233">
        <v>0</v>
      </c>
      <c r="BG24" s="10" vm="60886">
        <v>1328273</v>
      </c>
      <c r="BH24" s="10" vm="83545">
        <v>25075</v>
      </c>
      <c r="BI24" s="10" vm="57553">
        <v>6016</v>
      </c>
      <c r="BJ24" s="10" vm="69867">
        <v>40825</v>
      </c>
      <c r="BK24" s="10" vm="100387">
        <v>1919</v>
      </c>
      <c r="BL24" s="10" vm="94818">
        <v>0</v>
      </c>
      <c r="BM24" s="10" vm="90617">
        <v>73835</v>
      </c>
      <c r="BN24" s="10" vm="61419">
        <v>12500</v>
      </c>
      <c r="BO24" s="10" vm="60885">
        <v>0</v>
      </c>
      <c r="BP24" s="10" vm="60421">
        <v>0</v>
      </c>
      <c r="BQ24" s="10" vm="75072">
        <v>26470</v>
      </c>
      <c r="BR24" s="10" vm="69711">
        <v>38970</v>
      </c>
      <c r="BS24" s="10" vm="100068">
        <v>34865</v>
      </c>
      <c r="BT24" s="10" vm="59093">
        <v>1363138</v>
      </c>
      <c r="BU24" s="10" vm="61015">
        <v>838209</v>
      </c>
      <c r="BV24" s="10" vm="61418">
        <v>0</v>
      </c>
      <c r="BW24" s="10" vm="60884">
        <v>0</v>
      </c>
      <c r="BX24" s="10" vm="83389">
        <v>57558</v>
      </c>
      <c r="BY24" s="10" vm="57432">
        <v>20034</v>
      </c>
      <c r="BZ24" s="10" vm="69556">
        <v>8601</v>
      </c>
      <c r="CA24" s="10" vm="99583">
        <v>42213</v>
      </c>
      <c r="CB24" s="10" vm="59087">
        <v>966615</v>
      </c>
      <c r="CC24" s="10" vm="60211">
        <v>27470</v>
      </c>
      <c r="CD24" s="10" vm="61417">
        <v>0</v>
      </c>
      <c r="CE24" s="10" vm="60883">
        <v>369053</v>
      </c>
      <c r="CF24" s="10" vm="60420">
        <v>369053</v>
      </c>
      <c r="CG24" s="10" vm="74907">
        <v>0</v>
      </c>
      <c r="CH24" s="10" vm="69402">
        <v>0</v>
      </c>
      <c r="CI24" s="10" vm="98104">
        <v>0</v>
      </c>
      <c r="CJ24" s="10" vm="59077">
        <v>0</v>
      </c>
      <c r="CK24" s="10" vm="90949">
        <v>369053</v>
      </c>
      <c r="CL24" s="10" vm="61416">
        <v>28738</v>
      </c>
      <c r="CM24" s="10" vm="60882">
        <v>19226</v>
      </c>
      <c r="CN24" s="10" vm="83234">
        <v>3530</v>
      </c>
      <c r="CO24" s="10" vm="74820">
        <v>5982</v>
      </c>
      <c r="CP24" s="10" vm="69248">
        <v>278</v>
      </c>
      <c r="CQ24" s="10" vm="97605">
        <v>0</v>
      </c>
      <c r="CR24" s="10" vm="59071">
        <v>0</v>
      </c>
      <c r="CS24" s="10" vm="81557">
        <v>278</v>
      </c>
      <c r="CT24" s="10" vm="61415">
        <v>0</v>
      </c>
      <c r="CU24" s="10" vm="60881">
        <v>0</v>
      </c>
      <c r="CV24" s="10" vm="60419">
        <v>0</v>
      </c>
      <c r="CW24" s="10" vm="57262">
        <v>0</v>
      </c>
      <c r="CX24" s="10" vm="69093">
        <v>0</v>
      </c>
      <c r="CY24" s="10" vm="97139">
        <v>0</v>
      </c>
      <c r="CZ24" s="10" vm="94015">
        <v>0</v>
      </c>
      <c r="DA24" s="10" vm="62007">
        <v>0</v>
      </c>
      <c r="DB24" s="81" vm="61414">
        <v>0</v>
      </c>
      <c r="DC24" s="81" vm="60880">
        <v>0</v>
      </c>
      <c r="DD24" s="81" vm="83078">
        <v>0</v>
      </c>
      <c r="DE24" s="81" vm="74648">
        <v>0</v>
      </c>
      <c r="DF24" s="10" vm="68938">
        <v>4228</v>
      </c>
      <c r="DG24" s="10" vm="96735">
        <v>0</v>
      </c>
      <c r="DH24" s="10" vm="59068">
        <v>3215</v>
      </c>
      <c r="DI24" s="10" vm="61664">
        <v>1013</v>
      </c>
      <c r="DJ24" s="10" vm="90073">
        <v>33244</v>
      </c>
      <c r="DK24" s="10" vm="60879">
        <v>19226</v>
      </c>
      <c r="DL24" s="10" vm="60418">
        <v>6745</v>
      </c>
      <c r="DM24" s="10" vm="57158">
        <v>7273</v>
      </c>
      <c r="DN24" s="10" vm="68784">
        <v>3444</v>
      </c>
      <c r="DO24" s="10" vm="96315">
        <v>6118</v>
      </c>
      <c r="DP24" s="10" vm="59065">
        <v>126</v>
      </c>
      <c r="DQ24" s="10" vm="60210">
        <v>-2800</v>
      </c>
      <c r="DR24" s="10" vm="61413">
        <v>0</v>
      </c>
      <c r="DS24" s="10" vm="60878">
        <v>0</v>
      </c>
      <c r="DT24" s="10" vm="82922">
        <v>0</v>
      </c>
      <c r="DU24" s="10" vm="57109">
        <v>0</v>
      </c>
      <c r="DV24" s="10" vm="68629">
        <v>4025</v>
      </c>
      <c r="DW24" s="10" vm="98273">
        <v>0</v>
      </c>
      <c r="DX24" s="10" vm="93525">
        <v>1590</v>
      </c>
      <c r="DY24" s="10" vm="61014">
        <v>2435</v>
      </c>
      <c r="DZ24" s="10" vm="61412">
        <v>0</v>
      </c>
      <c r="EA24" s="10" vm="60877">
        <v>0</v>
      </c>
      <c r="EB24" s="10" vm="60417">
        <v>0</v>
      </c>
      <c r="EC24" s="10" vm="74371">
        <v>0</v>
      </c>
      <c r="ED24" s="10" vm="68473">
        <v>0</v>
      </c>
      <c r="EE24" s="10" vm="95980">
        <v>0</v>
      </c>
      <c r="EF24" s="10" vm="93362">
        <v>0</v>
      </c>
      <c r="EG24" s="10" vm="89145">
        <v>0</v>
      </c>
      <c r="EH24" s="81" vm="61411">
        <v>0</v>
      </c>
      <c r="EI24" s="81" vm="60876">
        <v>0</v>
      </c>
      <c r="EJ24" s="81" vm="82766">
        <v>0</v>
      </c>
      <c r="EK24" s="81" vm="74281">
        <v>0</v>
      </c>
      <c r="EL24" s="10" vm="68318">
        <v>0</v>
      </c>
      <c r="EM24" s="10" vm="99414">
        <v>0</v>
      </c>
      <c r="EN24" s="10" vm="59053">
        <v>0</v>
      </c>
      <c r="EO24" s="10" vm="90468">
        <v>0</v>
      </c>
      <c r="EP24" s="10" vm="61410">
        <v>7469</v>
      </c>
      <c r="EQ24" s="10" vm="60875">
        <v>6118</v>
      </c>
      <c r="ER24" s="10" vm="60416">
        <v>1716</v>
      </c>
      <c r="ES24" s="10" vm="56938">
        <v>-365</v>
      </c>
      <c r="ET24" s="10" vm="68164">
        <v>40713</v>
      </c>
      <c r="EU24" s="10" vm="98559">
        <v>25344</v>
      </c>
      <c r="EV24" s="10" vm="59044">
        <v>8461</v>
      </c>
      <c r="EW24" s="10" vm="62006">
        <v>6908</v>
      </c>
      <c r="EX24" s="10" vm="61409">
        <v>3039</v>
      </c>
      <c r="EY24" s="10" vm="60874">
        <v>2490</v>
      </c>
      <c r="EZ24" s="10" vm="82611">
        <v>1876</v>
      </c>
      <c r="FA24" s="10" vm="74114">
        <v>2490</v>
      </c>
      <c r="FB24" s="10" vm="68010">
        <v>1346112</v>
      </c>
      <c r="FC24" s="10" vm="98438">
        <v>0</v>
      </c>
      <c r="FD24" s="10" vm="92883">
        <v>1346112</v>
      </c>
      <c r="FE24" s="10" vm="58827">
        <v>53327</v>
      </c>
      <c r="FF24" s="10" vm="61408">
        <v>20485</v>
      </c>
      <c r="FG24" s="10" vm="60873">
        <v>0</v>
      </c>
      <c r="FH24" s="10" vm="60415">
        <v>-9975</v>
      </c>
      <c r="FI24" s="10" vm="56818">
        <v>0</v>
      </c>
      <c r="FJ24" s="10" vm="67856">
        <v>-11196</v>
      </c>
      <c r="FK24" s="10" vm="59230">
        <v>0</v>
      </c>
      <c r="FL24" s="10" vm="92718">
        <v>1398753</v>
      </c>
      <c r="FM24" s="10" vm="62005">
        <v>97842</v>
      </c>
      <c r="FN24" s="10" vm="61407">
        <v>19604</v>
      </c>
      <c r="FO24" s="10" vm="60872">
        <v>0</v>
      </c>
      <c r="FP24" s="10" vm="60414">
        <v>0</v>
      </c>
      <c r="FQ24" s="10" vm="56757">
        <v>-1414</v>
      </c>
      <c r="FR24" s="10" vm="67702">
        <v>0</v>
      </c>
      <c r="FS24" s="10" vm="96555">
        <v>0</v>
      </c>
      <c r="FT24" s="10" vm="59038">
        <v>116032</v>
      </c>
      <c r="FU24" s="10" vm="62004">
        <v>1282721</v>
      </c>
      <c r="FV24" s="10" vm="89915">
        <v>1248270</v>
      </c>
      <c r="FW24" s="81" vm="60871">
        <v>16769</v>
      </c>
      <c r="FX24" s="81" vm="82455">
        <v>0</v>
      </c>
      <c r="FY24" s="81" vm="73869">
        <v>0</v>
      </c>
      <c r="FZ24" s="81" vm="56116">
        <v>311</v>
      </c>
      <c r="GA24" s="81" vm="96151">
        <v>17080</v>
      </c>
      <c r="GB24" s="10" vm="59034">
        <v>18793</v>
      </c>
      <c r="GC24" s="10" vm="62003">
        <v>10219</v>
      </c>
      <c r="GD24" s="10" vm="61406">
        <v>8574</v>
      </c>
      <c r="GE24" s="10" vm="60870">
        <v>345</v>
      </c>
      <c r="GF24" s="10" vm="60413">
        <v>250</v>
      </c>
      <c r="GG24" s="10" vm="56645">
        <v>95</v>
      </c>
      <c r="GH24" s="10" vm="67546">
        <v>0</v>
      </c>
      <c r="GI24" s="10" vm="98883">
        <v>0</v>
      </c>
      <c r="GJ24" s="10" vm="59029">
        <v>0</v>
      </c>
      <c r="GK24" s="10" vm="62002">
        <v>0</v>
      </c>
      <c r="GL24" s="10" vm="61405">
        <v>0</v>
      </c>
      <c r="GM24" s="10" vm="60869">
        <v>0</v>
      </c>
      <c r="GN24" s="10" vm="82299">
        <v>7693</v>
      </c>
      <c r="GO24" s="10" vm="73692">
        <v>4667</v>
      </c>
      <c r="GP24" s="10" vm="67390">
        <v>3026</v>
      </c>
      <c r="GQ24" s="10" vm="99912">
        <v>0</v>
      </c>
      <c r="GR24" s="10" vm="59024">
        <v>0</v>
      </c>
      <c r="GS24" s="10" vm="62001">
        <v>0</v>
      </c>
      <c r="GT24" s="10" vm="61404">
        <v>26831</v>
      </c>
      <c r="GU24" s="10" vm="60868">
        <v>15136</v>
      </c>
      <c r="GV24" s="10" vm="60412">
        <v>11695</v>
      </c>
      <c r="GW24" s="10" vm="73611">
        <v>0</v>
      </c>
      <c r="GX24" s="81" vm="67235">
        <v>0</v>
      </c>
      <c r="GY24" s="10" vm="99244">
        <v>0</v>
      </c>
      <c r="GZ24" s="10" vm="59017">
        <v>0</v>
      </c>
      <c r="HA24" s="10" vm="62000">
        <v>0</v>
      </c>
      <c r="HB24" s="10" vm="61403">
        <v>0</v>
      </c>
      <c r="HC24" s="81" vm="60867">
        <v>0</v>
      </c>
      <c r="HD24" s="81" vm="82144">
        <v>0</v>
      </c>
      <c r="HE24" s="10" vm="56472">
        <v>0</v>
      </c>
      <c r="HF24" s="10" vm="67081">
        <v>475</v>
      </c>
      <c r="HG24" s="10" vm="97936">
        <v>3195</v>
      </c>
      <c r="HH24" s="10" vm="59010">
        <v>0</v>
      </c>
      <c r="HI24" s="10" vm="90777">
        <v>388</v>
      </c>
      <c r="HJ24" s="10" vm="61402">
        <v>12291</v>
      </c>
      <c r="HK24" s="10" vm="60866">
        <v>0</v>
      </c>
      <c r="HL24" s="10" vm="60411">
        <v>0</v>
      </c>
      <c r="HM24" s="10" vm="73374">
        <v>0</v>
      </c>
      <c r="HN24" s="10" vm="66926">
        <v>10120</v>
      </c>
      <c r="HO24" s="10" vm="97471">
        <v>26469</v>
      </c>
      <c r="HP24" s="10" vm="91599">
        <v>8703</v>
      </c>
      <c r="HQ24" s="10" vm="2363">
        <v>33509</v>
      </c>
      <c r="HR24" s="10" vm="89753">
        <v>42212</v>
      </c>
      <c r="HS24" s="10" vm="60865">
        <v>0</v>
      </c>
      <c r="HT24" s="10" vm="81990">
        <v>0</v>
      </c>
      <c r="HU24" s="10" vm="73232">
        <v>0</v>
      </c>
      <c r="HV24" s="10" vm="66781">
        <v>36043</v>
      </c>
      <c r="HW24" s="10" vm="97039">
        <v>1471</v>
      </c>
      <c r="HX24" s="10" vm="91437">
        <v>0</v>
      </c>
      <c r="HY24" s="10" vm="61999">
        <v>733</v>
      </c>
      <c r="HZ24" s="10" vm="61401">
        <v>0</v>
      </c>
      <c r="IA24" s="10" vm="60864">
        <v>0</v>
      </c>
      <c r="IB24" s="10" vm="60410">
        <v>-3631</v>
      </c>
      <c r="IC24" s="10" vm="73089">
        <v>34616</v>
      </c>
      <c r="ID24" s="10" vm="66638">
        <v>267</v>
      </c>
      <c r="IE24" s="10" vm="96437">
        <v>139</v>
      </c>
      <c r="IF24" s="10" vm="91271">
        <v>0</v>
      </c>
      <c r="IG24" s="10" vm="61998">
        <v>406</v>
      </c>
      <c r="IH24" s="10" vm="61400">
        <v>20485</v>
      </c>
      <c r="II24" s="10" vm="60863">
        <v>21069</v>
      </c>
      <c r="IJ24" s="10" vm="60409">
        <v>2893</v>
      </c>
      <c r="IK24" s="10" vm="72939">
        <v>307</v>
      </c>
      <c r="IL24" s="10" vm="66488">
        <v>-139</v>
      </c>
      <c r="IM24" s="10" vm="59403">
        <v>121</v>
      </c>
      <c r="IN24" s="10" vm="91105">
        <v>17124</v>
      </c>
      <c r="IO24" s="10" vm="61997">
        <v>17124</v>
      </c>
      <c r="IP24" s="10" vm="61399">
        <v>0</v>
      </c>
      <c r="IQ24" s="10" vm="60862">
        <v>0</v>
      </c>
      <c r="IR24" s="10" vm="58055">
        <v>0</v>
      </c>
      <c r="IS24" s="81" vm="72793">
        <v>994</v>
      </c>
      <c r="IT24" s="81" vm="66344">
        <v>994</v>
      </c>
    </row>
    <row r="25" spans="1:254" x14ac:dyDescent="0.25">
      <c r="A25" s="8" t="s">
        <v>575</v>
      </c>
      <c r="B25" s="8" t="s">
        <v>965</v>
      </c>
      <c r="C25" s="89">
        <v>44651</v>
      </c>
      <c r="D25" s="76" vm="62316">
        <v>12</v>
      </c>
      <c r="E25" s="10" vm="61996">
        <v>21010</v>
      </c>
      <c r="F25" s="10" vm="61398">
        <v>-16986</v>
      </c>
      <c r="G25" s="10" vm="100226">
        <v>0</v>
      </c>
      <c r="H25" s="10" vm="59798">
        <v>4024</v>
      </c>
      <c r="I25" s="10" vm="58424">
        <v>124</v>
      </c>
      <c r="J25" s="10" vm="63598">
        <v>4148</v>
      </c>
      <c r="K25" s="10" vm="85996">
        <v>0</v>
      </c>
      <c r="L25" s="10" vm="62315">
        <v>0</v>
      </c>
      <c r="M25" s="10" vm="61995">
        <v>0</v>
      </c>
      <c r="N25" s="10" vm="1984">
        <v>6</v>
      </c>
      <c r="O25" s="10" vm="99726">
        <v>-2927</v>
      </c>
      <c r="P25" s="10" vm="95816">
        <v>0</v>
      </c>
      <c r="Q25" s="10" vm="81847">
        <v>0</v>
      </c>
      <c r="R25" s="10" vm="87019">
        <v>0</v>
      </c>
      <c r="S25" s="10" vm="61101">
        <v>0</v>
      </c>
      <c r="T25" s="10" vm="62314">
        <v>1227</v>
      </c>
      <c r="U25" s="10" vm="61663">
        <v>0</v>
      </c>
      <c r="V25" s="10" vm="1983">
        <v>1227</v>
      </c>
      <c r="W25" s="10" vm="98738">
        <v>0</v>
      </c>
      <c r="X25" s="10" vm="95647">
        <v>734</v>
      </c>
      <c r="Y25" s="10" vm="89610">
        <v>0</v>
      </c>
      <c r="Z25" s="10" vm="81005">
        <v>0</v>
      </c>
      <c r="AA25" s="10" vm="79999">
        <v>1961</v>
      </c>
      <c r="AB25" s="10" vm="62313">
        <v>16755</v>
      </c>
      <c r="AC25" s="10" vm="1242">
        <v>723</v>
      </c>
      <c r="AD25" s="10" vm="61397">
        <v>17478</v>
      </c>
      <c r="AE25" s="10" vm="97779">
        <v>595</v>
      </c>
      <c r="AF25" s="10" vm="95483">
        <v>0</v>
      </c>
      <c r="AG25" s="10" vm="60168">
        <v>81</v>
      </c>
      <c r="AH25" s="10" vm="71960">
        <v>0</v>
      </c>
      <c r="AI25" s="10" vm="60628">
        <v>18154</v>
      </c>
      <c r="AJ25" s="10" vm="62312">
        <v>2924</v>
      </c>
      <c r="AK25" s="10" vm="57722">
        <v>657</v>
      </c>
      <c r="AL25" s="10" vm="61396">
        <v>6276</v>
      </c>
      <c r="AM25" s="10" vm="97307">
        <v>991</v>
      </c>
      <c r="AN25" s="10" vm="95318">
        <v>54</v>
      </c>
      <c r="AO25" s="10" vm="87890">
        <v>375</v>
      </c>
      <c r="AP25" s="10" vm="80860">
        <v>315</v>
      </c>
      <c r="AQ25" s="10" vm="62594">
        <v>3430</v>
      </c>
      <c r="AR25" s="10" vm="62311">
        <v>0</v>
      </c>
      <c r="AS25" s="10" vm="1396">
        <v>0</v>
      </c>
      <c r="AT25" s="10" vm="61395">
        <v>15022</v>
      </c>
      <c r="AU25" s="10" vm="96883">
        <v>3132</v>
      </c>
      <c r="AV25" s="10" vm="95156">
        <v>448</v>
      </c>
      <c r="AW25" s="10" vm="89456">
        <v>233835</v>
      </c>
      <c r="AX25" s="10" vm="86866">
        <v>0</v>
      </c>
      <c r="AY25" s="10" vm="85615">
        <v>1410</v>
      </c>
      <c r="AZ25" s="10" vm="62310">
        <v>0</v>
      </c>
      <c r="BA25" s="10" vm="61013">
        <v>0</v>
      </c>
      <c r="BB25" s="10" vm="61394">
        <v>0</v>
      </c>
      <c r="BC25" s="10" vm="99077">
        <v>0</v>
      </c>
      <c r="BD25" s="10" vm="94991">
        <v>0</v>
      </c>
      <c r="BE25" s="10" vm="81698">
        <v>0</v>
      </c>
      <c r="BF25" s="10" vm="90243">
        <v>0</v>
      </c>
      <c r="BG25" s="10" vm="61100">
        <v>235245</v>
      </c>
      <c r="BH25" s="10" vm="62309">
        <v>0</v>
      </c>
      <c r="BI25" s="10" vm="2362">
        <v>205</v>
      </c>
      <c r="BJ25" s="10" vm="61393">
        <v>3351</v>
      </c>
      <c r="BK25" s="10" vm="100392">
        <v>0</v>
      </c>
      <c r="BL25" s="10" vm="94829">
        <v>2285</v>
      </c>
      <c r="BM25" s="10" vm="90636">
        <v>5841</v>
      </c>
      <c r="BN25" s="10" vm="88584">
        <v>1286</v>
      </c>
      <c r="BO25" s="10" vm="60627">
        <v>0</v>
      </c>
      <c r="BP25" s="10" vm="62308">
        <v>596</v>
      </c>
      <c r="BQ25" s="10" vm="2361">
        <v>3854</v>
      </c>
      <c r="BR25" s="10" vm="61392">
        <v>5736</v>
      </c>
      <c r="BS25" s="10" vm="100058">
        <v>105</v>
      </c>
      <c r="BT25" s="10" vm="94666">
        <v>235350</v>
      </c>
      <c r="BU25" s="10" vm="87733">
        <v>86838</v>
      </c>
      <c r="BV25" s="10" vm="71813">
        <v>0</v>
      </c>
      <c r="BW25" s="10" vm="61733">
        <v>0</v>
      </c>
      <c r="BX25" s="10" vm="62307">
        <v>42710</v>
      </c>
      <c r="BY25" s="10" vm="2360">
        <v>0</v>
      </c>
      <c r="BZ25" s="10" vm="61391">
        <v>0</v>
      </c>
      <c r="CA25" s="10" vm="99561">
        <v>3017</v>
      </c>
      <c r="CB25" s="10" vm="94505">
        <v>132565</v>
      </c>
      <c r="CC25" s="10" vm="60167">
        <v>491</v>
      </c>
      <c r="CD25" s="10" vm="80715">
        <v>0</v>
      </c>
      <c r="CE25" s="10" vm="85375">
        <v>102294</v>
      </c>
      <c r="CF25" s="10" vm="62306">
        <v>99057</v>
      </c>
      <c r="CG25" s="10" vm="2359">
        <v>3237</v>
      </c>
      <c r="CH25" s="10" vm="61390">
        <v>0</v>
      </c>
      <c r="CI25" s="10" vm="98099">
        <v>0</v>
      </c>
      <c r="CJ25" s="10" vm="94349">
        <v>0</v>
      </c>
      <c r="CK25" s="10" vm="90960">
        <v>102294</v>
      </c>
      <c r="CL25" s="10" vm="86716">
        <v>2046</v>
      </c>
      <c r="CM25" s="10" vm="60258">
        <v>0</v>
      </c>
      <c r="CN25" s="10" vm="62305">
        <v>1882</v>
      </c>
      <c r="CO25" s="10" vm="2358">
        <v>164</v>
      </c>
      <c r="CP25" s="10" vm="61389">
        <v>40</v>
      </c>
      <c r="CQ25" s="10" vm="97624">
        <v>0</v>
      </c>
      <c r="CR25" s="10" vm="94189">
        <v>0</v>
      </c>
      <c r="CS25" s="10" vm="81553">
        <v>40</v>
      </c>
      <c r="CT25" s="10" vm="71667">
        <v>0</v>
      </c>
      <c r="CU25" s="10" vm="61099">
        <v>0</v>
      </c>
      <c r="CV25" s="10" vm="62304">
        <v>0</v>
      </c>
      <c r="CW25" s="10" vm="2357">
        <v>0</v>
      </c>
      <c r="CX25" s="10" vm="61388">
        <v>173</v>
      </c>
      <c r="CY25" s="10" vm="97148">
        <v>0</v>
      </c>
      <c r="CZ25" s="10" vm="94027">
        <v>26</v>
      </c>
      <c r="DA25" s="10" vm="89297">
        <v>147</v>
      </c>
      <c r="DB25" s="81" vm="88436">
        <v>0</v>
      </c>
      <c r="DC25" s="81" vm="62593">
        <v>0</v>
      </c>
      <c r="DD25" s="81" vm="62303">
        <v>0</v>
      </c>
      <c r="DE25" s="81" vm="61994">
        <v>0</v>
      </c>
      <c r="DF25" s="10" vm="61387">
        <v>572</v>
      </c>
      <c r="DG25" s="10" vm="96723">
        <v>0</v>
      </c>
      <c r="DH25" s="10" vm="93859">
        <v>56</v>
      </c>
      <c r="DI25" s="10" vm="87578">
        <v>516</v>
      </c>
      <c r="DJ25" s="10" vm="90086">
        <v>2831</v>
      </c>
      <c r="DK25" s="10" vm="60626">
        <v>0</v>
      </c>
      <c r="DL25" s="10" vm="62302">
        <v>1964</v>
      </c>
      <c r="DM25" s="10" vm="2356">
        <v>867</v>
      </c>
      <c r="DN25" s="10" vm="61386">
        <v>0</v>
      </c>
      <c r="DO25" s="10" vm="96301">
        <v>0</v>
      </c>
      <c r="DP25" s="10" vm="93698">
        <v>0</v>
      </c>
      <c r="DQ25" s="10" vm="60166">
        <v>0</v>
      </c>
      <c r="DR25" s="10" vm="80572">
        <v>0</v>
      </c>
      <c r="DS25" s="10" vm="85126">
        <v>0</v>
      </c>
      <c r="DT25" s="10" vm="62301">
        <v>0</v>
      </c>
      <c r="DU25" s="10" vm="61993">
        <v>0</v>
      </c>
      <c r="DV25" s="10" vm="61385">
        <v>0</v>
      </c>
      <c r="DW25" s="10" vm="98269">
        <v>0</v>
      </c>
      <c r="DX25" s="10" vm="93536">
        <v>0</v>
      </c>
      <c r="DY25" s="10" vm="81407">
        <v>0</v>
      </c>
      <c r="DZ25" s="10" vm="86567">
        <v>0</v>
      </c>
      <c r="EA25" s="10" vm="60257">
        <v>0</v>
      </c>
      <c r="EB25" s="10" vm="62300">
        <v>0</v>
      </c>
      <c r="EC25" s="10" vm="2355">
        <v>0</v>
      </c>
      <c r="ED25" s="10" vm="61384">
        <v>0</v>
      </c>
      <c r="EE25" s="10" vm="59106">
        <v>0</v>
      </c>
      <c r="EF25" s="10" vm="93373">
        <v>0</v>
      </c>
      <c r="EG25" s="10" vm="89139">
        <v>0</v>
      </c>
      <c r="EH25" s="81" vm="71523">
        <v>0</v>
      </c>
      <c r="EI25" s="81" vm="61098">
        <v>0</v>
      </c>
      <c r="EJ25" s="81" vm="62299">
        <v>0</v>
      </c>
      <c r="EK25" s="81" vm="2354">
        <v>0</v>
      </c>
      <c r="EL25" s="10" vm="61383">
        <v>24</v>
      </c>
      <c r="EM25" s="10" vm="99395">
        <v>0</v>
      </c>
      <c r="EN25" s="10" vm="93211">
        <v>0</v>
      </c>
      <c r="EO25" s="10" vm="90478">
        <v>24</v>
      </c>
      <c r="EP25" s="10" vm="88290">
        <v>24</v>
      </c>
      <c r="EQ25" s="10" vm="61732">
        <v>0</v>
      </c>
      <c r="ER25" s="10" vm="62298">
        <v>0</v>
      </c>
      <c r="ES25" s="10" vm="2353">
        <v>24</v>
      </c>
      <c r="ET25" s="10" vm="61382">
        <v>2855</v>
      </c>
      <c r="EU25" s="10" vm="98575">
        <v>0</v>
      </c>
      <c r="EV25" s="10" vm="93053">
        <v>1964</v>
      </c>
      <c r="EW25" s="10" vm="87429">
        <v>891</v>
      </c>
      <c r="EX25" s="10" vm="80423">
        <v>1221</v>
      </c>
      <c r="EY25" s="10" vm="60625">
        <v>395</v>
      </c>
      <c r="EZ25" s="10" vm="62297">
        <v>581</v>
      </c>
      <c r="FA25" s="10" vm="2352">
        <v>395</v>
      </c>
      <c r="FB25" s="10" vm="61381">
        <v>255221</v>
      </c>
      <c r="FC25" s="10" vm="59368">
        <v>0</v>
      </c>
      <c r="FD25" s="10" vm="92893">
        <v>255221</v>
      </c>
      <c r="FE25" s="10" vm="58853">
        <v>12056</v>
      </c>
      <c r="FF25" s="10" vm="86422">
        <v>1645</v>
      </c>
      <c r="FG25" s="10" vm="79050">
        <v>0</v>
      </c>
      <c r="FH25" s="10" vm="62296">
        <v>-1527</v>
      </c>
      <c r="FI25" s="10" vm="2351">
        <v>0</v>
      </c>
      <c r="FJ25" s="10" vm="61380">
        <v>0</v>
      </c>
      <c r="FK25" s="10" vm="59225">
        <v>0</v>
      </c>
      <c r="FL25" s="10" vm="92728">
        <v>267395</v>
      </c>
      <c r="FM25" s="10" vm="60165">
        <v>30827</v>
      </c>
      <c r="FN25" s="10" vm="71376">
        <v>3334</v>
      </c>
      <c r="FO25" s="10" vm="84734">
        <v>0</v>
      </c>
      <c r="FP25" s="10" vm="62295">
        <v>0</v>
      </c>
      <c r="FQ25" s="10" vm="2350">
        <v>-601</v>
      </c>
      <c r="FR25" s="10" vm="61379">
        <v>0</v>
      </c>
      <c r="FS25" s="10" vm="59155">
        <v>0</v>
      </c>
      <c r="FT25" s="10" vm="92562">
        <v>33560</v>
      </c>
      <c r="FU25" s="10" vm="88981">
        <v>233835</v>
      </c>
      <c r="FV25" s="10" vm="89926">
        <v>224394</v>
      </c>
      <c r="FW25" s="81" vm="61097">
        <v>0</v>
      </c>
      <c r="FX25" s="81" vm="62294">
        <v>0</v>
      </c>
      <c r="FY25" s="81" vm="2349">
        <v>0</v>
      </c>
      <c r="FZ25" s="81" vm="1982">
        <v>0</v>
      </c>
      <c r="GA25" s="81" vm="96145">
        <v>0</v>
      </c>
      <c r="GB25" s="10" vm="92400">
        <v>599</v>
      </c>
      <c r="GC25" s="10" vm="81259">
        <v>305</v>
      </c>
      <c r="GD25" s="10" vm="88143">
        <v>294</v>
      </c>
      <c r="GE25" s="10" vm="60624">
        <v>0</v>
      </c>
      <c r="GF25" s="10" vm="62293">
        <v>0</v>
      </c>
      <c r="GG25" s="10" vm="2348">
        <v>0</v>
      </c>
      <c r="GH25" s="10" vm="61378">
        <v>137</v>
      </c>
      <c r="GI25" s="10" vm="98909">
        <v>87</v>
      </c>
      <c r="GJ25" s="10" vm="92240">
        <v>50</v>
      </c>
      <c r="GK25" s="10" vm="87277">
        <v>0</v>
      </c>
      <c r="GL25" s="10" vm="86275">
        <v>0</v>
      </c>
      <c r="GM25" s="10" vm="62592">
        <v>0</v>
      </c>
      <c r="GN25" s="10" vm="62292">
        <v>215</v>
      </c>
      <c r="GO25" s="10" vm="2347">
        <v>219</v>
      </c>
      <c r="GP25" s="10" vm="61377">
        <v>-4</v>
      </c>
      <c r="GQ25" s="10" vm="99893">
        <v>0</v>
      </c>
      <c r="GR25" s="10" vm="92079">
        <v>216</v>
      </c>
      <c r="GS25" s="10" vm="88828">
        <v>-216</v>
      </c>
      <c r="GT25" s="10" vm="80278">
        <v>951</v>
      </c>
      <c r="GU25" s="10" vm="58229">
        <v>827</v>
      </c>
      <c r="GV25" s="10" vm="62291">
        <v>124</v>
      </c>
      <c r="GW25" s="10" vm="2346">
        <v>0</v>
      </c>
      <c r="GX25" s="81" vm="61376">
        <v>0</v>
      </c>
      <c r="GY25" s="10" vm="99232">
        <v>0</v>
      </c>
      <c r="GZ25" s="10" vm="91919">
        <v>0</v>
      </c>
      <c r="HA25" s="10" vm="60164">
        <v>0</v>
      </c>
      <c r="HB25" s="10" vm="71232">
        <v>0</v>
      </c>
      <c r="HC25" s="81" vm="60256">
        <v>0</v>
      </c>
      <c r="HD25" s="81" vm="62290">
        <v>2285</v>
      </c>
      <c r="HE25" s="10" vm="2345">
        <v>2285</v>
      </c>
      <c r="HF25" s="10" vm="61375">
        <v>640</v>
      </c>
      <c r="HG25" s="10" vm="97943">
        <v>684</v>
      </c>
      <c r="HH25" s="10" vm="91760">
        <v>0</v>
      </c>
      <c r="HI25" s="10" vm="90797">
        <v>0</v>
      </c>
      <c r="HJ25" s="10" vm="88033">
        <v>945</v>
      </c>
      <c r="HK25" s="10" vm="61731">
        <v>0</v>
      </c>
      <c r="HL25" s="10" vm="2591">
        <v>0</v>
      </c>
      <c r="HM25" s="10" vm="61992">
        <v>0</v>
      </c>
      <c r="HN25" s="10" vm="61374">
        <v>1585</v>
      </c>
      <c r="HO25" s="10" vm="97464">
        <v>3854</v>
      </c>
      <c r="HP25" s="10" vm="91606">
        <v>877</v>
      </c>
      <c r="HQ25" s="10" vm="58765">
        <v>2140</v>
      </c>
      <c r="HR25" s="10" vm="89767">
        <v>3017</v>
      </c>
      <c r="HS25" s="10" vm="1777">
        <v>0</v>
      </c>
      <c r="HT25" s="10" vm="62289">
        <v>0</v>
      </c>
      <c r="HU25" s="10" vm="61991">
        <v>0</v>
      </c>
      <c r="HV25" s="10" vm="61373">
        <v>3250</v>
      </c>
      <c r="HW25" s="10" vm="97034">
        <v>0</v>
      </c>
      <c r="HX25" s="10" vm="91446">
        <v>0</v>
      </c>
      <c r="HY25" s="10" vm="58665">
        <v>31</v>
      </c>
      <c r="HZ25" s="10" vm="86121">
        <v>0</v>
      </c>
      <c r="IA25" s="10" vm="60623">
        <v>378</v>
      </c>
      <c r="IB25" s="10" vm="62288">
        <v>-732</v>
      </c>
      <c r="IC25" s="10" vm="61990">
        <v>2927</v>
      </c>
      <c r="ID25" s="10" vm="61372">
        <v>388</v>
      </c>
      <c r="IE25" s="10" vm="96445">
        <v>1238</v>
      </c>
      <c r="IF25" s="10" vm="91282">
        <v>4746</v>
      </c>
      <c r="IG25" s="10" vm="87172">
        <v>6372</v>
      </c>
      <c r="IH25" s="10" vm="80124">
        <v>1645</v>
      </c>
      <c r="II25" s="10" vm="78486">
        <v>3479</v>
      </c>
      <c r="IJ25" s="10" vm="62287">
        <v>0</v>
      </c>
      <c r="IK25" s="10" vm="61989">
        <v>25</v>
      </c>
      <c r="IL25" s="10" vm="61371">
        <v>-9</v>
      </c>
      <c r="IM25" s="10" vm="59398">
        <v>1427</v>
      </c>
      <c r="IN25" s="10" vm="91114">
        <v>3178</v>
      </c>
      <c r="IO25" s="10" vm="81158">
        <v>3190</v>
      </c>
      <c r="IP25" s="10" vm="71080">
        <v>0</v>
      </c>
      <c r="IQ25" s="10" vm="84150">
        <v>0</v>
      </c>
      <c r="IR25" s="10" vm="2590">
        <v>0</v>
      </c>
      <c r="IS25" s="81" vm="61988">
        <v>0</v>
      </c>
      <c r="IT25" s="81" vm="61370">
        <v>116</v>
      </c>
    </row>
    <row r="26" spans="1:254" x14ac:dyDescent="0.25">
      <c r="A26" s="8" t="s">
        <v>352</v>
      </c>
      <c r="B26" s="8" t="s">
        <v>20</v>
      </c>
      <c r="C26" s="89">
        <v>44651</v>
      </c>
      <c r="D26" s="76" vm="84007">
        <v>12</v>
      </c>
      <c r="E26" s="10" vm="75919">
        <v>43786</v>
      </c>
      <c r="F26" s="10" vm="56370">
        <v>-32915</v>
      </c>
      <c r="G26" s="10" vm="100231">
        <v>-4974</v>
      </c>
      <c r="H26" s="10" vm="59789">
        <v>5897</v>
      </c>
      <c r="I26" s="10" vm="2344">
        <v>155</v>
      </c>
      <c r="J26" s="10" vm="63585">
        <v>6052</v>
      </c>
      <c r="K26" s="10" vm="60861">
        <v>0</v>
      </c>
      <c r="L26" s="10" vm="60408">
        <v>0</v>
      </c>
      <c r="M26" s="10" vm="75770">
        <v>0</v>
      </c>
      <c r="N26" s="10" vm="56324">
        <v>10</v>
      </c>
      <c r="O26" s="10" vm="99719">
        <v>-7068</v>
      </c>
      <c r="P26" s="10" vm="95804">
        <v>0</v>
      </c>
      <c r="Q26" s="10" vm="61987">
        <v>0</v>
      </c>
      <c r="R26" s="10" vm="61369">
        <v>0</v>
      </c>
      <c r="S26" s="10" vm="60860">
        <v>0</v>
      </c>
      <c r="T26" s="10" vm="83857">
        <v>-1006</v>
      </c>
      <c r="U26" s="10" vm="75623">
        <v>0</v>
      </c>
      <c r="V26" s="10" vm="56276">
        <v>-1006</v>
      </c>
      <c r="W26" s="10" vm="98756">
        <v>0</v>
      </c>
      <c r="X26" s="10" vm="95638">
        <v>5667</v>
      </c>
      <c r="Y26" s="10" vm="61986">
        <v>0</v>
      </c>
      <c r="Z26" s="10" vm="61368">
        <v>0</v>
      </c>
      <c r="AA26" s="10" vm="60859">
        <v>4661</v>
      </c>
      <c r="AB26" s="10" vm="60407">
        <v>31091</v>
      </c>
      <c r="AC26" s="10" vm="57771">
        <v>2838</v>
      </c>
      <c r="AD26" s="10" vm="70488">
        <v>33929</v>
      </c>
      <c r="AE26" s="10" vm="97763">
        <v>126</v>
      </c>
      <c r="AF26" s="10" vm="95472">
        <v>0</v>
      </c>
      <c r="AG26" s="10" vm="61985">
        <v>0</v>
      </c>
      <c r="AH26" s="10" vm="61367">
        <v>0</v>
      </c>
      <c r="AI26" s="10" vm="60858">
        <v>34055</v>
      </c>
      <c r="AJ26" s="10" vm="60406">
        <v>2948</v>
      </c>
      <c r="AK26" s="10" vm="57719">
        <v>2849</v>
      </c>
      <c r="AL26" s="10" vm="56269">
        <v>6074</v>
      </c>
      <c r="AM26" s="10" vm="97295">
        <v>889</v>
      </c>
      <c r="AN26" s="10" vm="95309">
        <v>7655</v>
      </c>
      <c r="AO26" s="10" vm="61984">
        <v>84</v>
      </c>
      <c r="AP26" s="10" vm="61366">
        <v>0</v>
      </c>
      <c r="AQ26" s="10" vm="60857">
        <v>7249</v>
      </c>
      <c r="AR26" s="10" vm="83703">
        <v>155</v>
      </c>
      <c r="AS26" s="10" vm="57661">
        <v>0</v>
      </c>
      <c r="AT26" s="10" vm="70178">
        <v>27903</v>
      </c>
      <c r="AU26" s="10" vm="96893">
        <v>6152</v>
      </c>
      <c r="AV26" s="10" vm="95145">
        <v>1326</v>
      </c>
      <c r="AW26" s="10" vm="61983">
        <v>352183</v>
      </c>
      <c r="AX26" s="10" vm="61365">
        <v>0</v>
      </c>
      <c r="AY26" s="10" vm="60856">
        <v>4352</v>
      </c>
      <c r="AZ26" s="10" vm="60405">
        <v>0</v>
      </c>
      <c r="BA26" s="10" vm="57601">
        <v>0</v>
      </c>
      <c r="BB26" s="10" vm="70023">
        <v>577</v>
      </c>
      <c r="BC26" s="10" vm="99068">
        <v>0</v>
      </c>
      <c r="BD26" s="10" vm="94982">
        <v>0</v>
      </c>
      <c r="BE26" s="10" vm="61982">
        <v>0</v>
      </c>
      <c r="BF26" s="10" vm="90234">
        <v>0</v>
      </c>
      <c r="BG26" s="10" vm="60855">
        <v>357112</v>
      </c>
      <c r="BH26" s="10" vm="83546">
        <v>3508</v>
      </c>
      <c r="BI26" s="10" vm="57554">
        <v>1859</v>
      </c>
      <c r="BJ26" s="10" vm="69868">
        <v>9657</v>
      </c>
      <c r="BK26" s="10" vm="100396">
        <v>0</v>
      </c>
      <c r="BL26" s="10" vm="94819">
        <v>426</v>
      </c>
      <c r="BM26" s="10" vm="61981">
        <v>15450</v>
      </c>
      <c r="BN26" s="10" vm="61364">
        <v>600</v>
      </c>
      <c r="BO26" s="10" vm="60854">
        <v>0</v>
      </c>
      <c r="BP26" s="10" vm="60404">
        <v>194</v>
      </c>
      <c r="BQ26" s="10" vm="57499">
        <v>5515</v>
      </c>
      <c r="BR26" s="10" vm="69712">
        <v>6309</v>
      </c>
      <c r="BS26" s="10" vm="100075">
        <v>9141</v>
      </c>
      <c r="BT26" s="10" vm="94655">
        <v>366253</v>
      </c>
      <c r="BU26" s="10" vm="61980">
        <v>163405</v>
      </c>
      <c r="BV26" s="10" vm="61363">
        <v>0</v>
      </c>
      <c r="BW26" s="10" vm="60853">
        <v>291</v>
      </c>
      <c r="BX26" s="10" vm="83390">
        <v>19070</v>
      </c>
      <c r="BY26" s="10" vm="57433">
        <v>0</v>
      </c>
      <c r="BZ26" s="10" vm="69557">
        <v>0</v>
      </c>
      <c r="CA26" s="10" vm="99579">
        <v>1525</v>
      </c>
      <c r="CB26" s="10" vm="94495">
        <v>184291</v>
      </c>
      <c r="CC26" s="10" vm="61979">
        <v>4390</v>
      </c>
      <c r="CD26" s="10" vm="61362">
        <v>0</v>
      </c>
      <c r="CE26" s="10" vm="60852">
        <v>177572</v>
      </c>
      <c r="CF26" s="10" vm="60403">
        <v>135396</v>
      </c>
      <c r="CG26" s="10" vm="57374">
        <v>42176</v>
      </c>
      <c r="CH26" s="10" vm="56267">
        <v>0</v>
      </c>
      <c r="CI26" s="10" vm="98087">
        <v>0</v>
      </c>
      <c r="CJ26" s="10" vm="94339">
        <v>0</v>
      </c>
      <c r="CK26" s="10" vm="90940">
        <v>177572</v>
      </c>
      <c r="CL26" s="10" vm="61361">
        <v>4125</v>
      </c>
      <c r="CM26" s="10" vm="60851">
        <v>2413</v>
      </c>
      <c r="CN26" s="10" vm="83235">
        <v>0</v>
      </c>
      <c r="CO26" s="10" vm="57319">
        <v>1712</v>
      </c>
      <c r="CP26" s="10" vm="69249">
        <v>933</v>
      </c>
      <c r="CQ26" s="10" vm="97606">
        <v>0</v>
      </c>
      <c r="CR26" s="10" vm="94179">
        <v>2272</v>
      </c>
      <c r="CS26" s="10" vm="61978">
        <v>-1339</v>
      </c>
      <c r="CT26" s="10" vm="61360">
        <v>0</v>
      </c>
      <c r="CU26" s="10" vm="60850">
        <v>0</v>
      </c>
      <c r="CV26" s="10" vm="60402">
        <v>1231</v>
      </c>
      <c r="CW26" s="10" vm="57263">
        <v>-1231</v>
      </c>
      <c r="CX26" s="10" vm="56266">
        <v>43</v>
      </c>
      <c r="CY26" s="10" vm="97140">
        <v>0</v>
      </c>
      <c r="CZ26" s="10" vm="94016">
        <v>205</v>
      </c>
      <c r="DA26" s="10" vm="61977">
        <v>-162</v>
      </c>
      <c r="DB26" s="81" vm="61359">
        <v>0</v>
      </c>
      <c r="DC26" s="81" vm="60849">
        <v>0</v>
      </c>
      <c r="DD26" s="81" vm="83079">
        <v>0</v>
      </c>
      <c r="DE26" s="81" vm="74649">
        <v>0</v>
      </c>
      <c r="DF26" s="10" vm="68939">
        <v>1416</v>
      </c>
      <c r="DG26" s="10" vm="96728">
        <v>0</v>
      </c>
      <c r="DH26" s="10" vm="93850">
        <v>1304</v>
      </c>
      <c r="DI26" s="10" vm="61976">
        <v>112</v>
      </c>
      <c r="DJ26" s="10" vm="90074">
        <v>6517</v>
      </c>
      <c r="DK26" s="10" vm="60848">
        <v>2413</v>
      </c>
      <c r="DL26" s="10" vm="60401">
        <v>5012</v>
      </c>
      <c r="DM26" s="10" vm="57159">
        <v>-908</v>
      </c>
      <c r="DN26" s="10" vm="68785">
        <v>3214</v>
      </c>
      <c r="DO26" s="10" vm="96316">
        <v>2561</v>
      </c>
      <c r="DP26" s="10" vm="93687">
        <v>0</v>
      </c>
      <c r="DQ26" s="10" vm="61975">
        <v>653</v>
      </c>
      <c r="DR26" s="10" vm="61358">
        <v>0</v>
      </c>
      <c r="DS26" s="10" vm="60847">
        <v>0</v>
      </c>
      <c r="DT26" s="10" vm="82923">
        <v>0</v>
      </c>
      <c r="DU26" s="10" vm="57110">
        <v>0</v>
      </c>
      <c r="DV26" s="10" vm="68630">
        <v>0</v>
      </c>
      <c r="DW26" s="10" vm="98278">
        <v>0</v>
      </c>
      <c r="DX26" s="10" vm="93526">
        <v>0</v>
      </c>
      <c r="DY26" s="10" vm="61974">
        <v>0</v>
      </c>
      <c r="DZ26" s="10" vm="61357">
        <v>0</v>
      </c>
      <c r="EA26" s="10" vm="60846">
        <v>0</v>
      </c>
      <c r="EB26" s="10" vm="60400">
        <v>0</v>
      </c>
      <c r="EC26" s="10" vm="57055">
        <v>0</v>
      </c>
      <c r="ED26" s="10" vm="68474">
        <v>0</v>
      </c>
      <c r="EE26" s="10" vm="95981">
        <v>0</v>
      </c>
      <c r="EF26" s="10" vm="93363">
        <v>0</v>
      </c>
      <c r="EG26" s="10" vm="61973">
        <v>0</v>
      </c>
      <c r="EH26" s="81" vm="61356">
        <v>0</v>
      </c>
      <c r="EI26" s="81" vm="60845">
        <v>0</v>
      </c>
      <c r="EJ26" s="81" vm="82767">
        <v>0</v>
      </c>
      <c r="EK26" s="81" vm="74282">
        <v>0</v>
      </c>
      <c r="EL26" s="10" vm="68319">
        <v>0</v>
      </c>
      <c r="EM26" s="10" vm="99407">
        <v>0</v>
      </c>
      <c r="EN26" s="10" vm="93201">
        <v>0</v>
      </c>
      <c r="EO26" s="10" vm="61972">
        <v>0</v>
      </c>
      <c r="EP26" s="10" vm="61355">
        <v>3214</v>
      </c>
      <c r="EQ26" s="10" vm="60844">
        <v>2561</v>
      </c>
      <c r="ER26" s="10" vm="60399">
        <v>0</v>
      </c>
      <c r="ES26" s="10" vm="56939">
        <v>653</v>
      </c>
      <c r="ET26" s="10" vm="56265">
        <v>9731</v>
      </c>
      <c r="EU26" s="10" vm="98598">
        <v>4974</v>
      </c>
      <c r="EV26" s="10" vm="93044">
        <v>5012</v>
      </c>
      <c r="EW26" s="10" vm="61971">
        <v>-255</v>
      </c>
      <c r="EX26" s="10" vm="61354">
        <v>1048</v>
      </c>
      <c r="EY26" s="10" vm="60843">
        <v>409</v>
      </c>
      <c r="EZ26" s="10" vm="82612">
        <v>182</v>
      </c>
      <c r="FA26" s="10" vm="56881">
        <v>409</v>
      </c>
      <c r="FB26" s="10" vm="68011">
        <v>377540</v>
      </c>
      <c r="FC26" s="10" vm="98426">
        <v>0</v>
      </c>
      <c r="FD26" s="10" vm="92884">
        <v>377540</v>
      </c>
      <c r="FE26" s="10" vm="58828">
        <v>20590</v>
      </c>
      <c r="FF26" s="10" vm="61353">
        <v>4917</v>
      </c>
      <c r="FG26" s="10" vm="60842">
        <v>0</v>
      </c>
      <c r="FH26" s="10" vm="60398">
        <v>-2200</v>
      </c>
      <c r="FI26" s="10" vm="56819">
        <v>0</v>
      </c>
      <c r="FJ26" s="10" vm="56264">
        <v>0</v>
      </c>
      <c r="FK26" s="10" vm="59207">
        <v>0</v>
      </c>
      <c r="FL26" s="10" vm="92719">
        <v>400847</v>
      </c>
      <c r="FM26" s="10" vm="61970">
        <v>41616</v>
      </c>
      <c r="FN26" s="10" vm="61352">
        <v>7249</v>
      </c>
      <c r="FO26" s="10" vm="60841">
        <v>155</v>
      </c>
      <c r="FP26" s="10" vm="60397">
        <v>0</v>
      </c>
      <c r="FQ26" s="10" vm="56758">
        <v>-356</v>
      </c>
      <c r="FR26" s="10" vm="67703">
        <v>0</v>
      </c>
      <c r="FS26" s="10" vm="96552">
        <v>0</v>
      </c>
      <c r="FT26" s="10" vm="92553">
        <v>48664</v>
      </c>
      <c r="FU26" s="10" vm="61969">
        <v>352183</v>
      </c>
      <c r="FV26" s="10" vm="89916">
        <v>335924</v>
      </c>
      <c r="FW26" s="81" vm="60840">
        <v>595</v>
      </c>
      <c r="FX26" s="81" vm="82456">
        <v>19</v>
      </c>
      <c r="FY26" s="81" vm="56697">
        <v>-37</v>
      </c>
      <c r="FZ26" s="81" vm="56117">
        <v>0</v>
      </c>
      <c r="GA26" s="81" vm="96136">
        <v>577</v>
      </c>
      <c r="GB26" s="10" vm="92391">
        <v>230</v>
      </c>
      <c r="GC26" s="10" vm="61968">
        <v>103</v>
      </c>
      <c r="GD26" s="10" vm="61351">
        <v>127</v>
      </c>
      <c r="GE26" s="10" vm="60839">
        <v>0</v>
      </c>
      <c r="GF26" s="10" vm="60396">
        <v>0</v>
      </c>
      <c r="GG26" s="10" vm="56646">
        <v>0</v>
      </c>
      <c r="GH26" s="10" vm="67547">
        <v>0</v>
      </c>
      <c r="GI26" s="10" vm="98921">
        <v>0</v>
      </c>
      <c r="GJ26" s="10" vm="92230">
        <v>0</v>
      </c>
      <c r="GK26" s="10" vm="61967">
        <v>0</v>
      </c>
      <c r="GL26" s="10" vm="61350">
        <v>0</v>
      </c>
      <c r="GM26" s="10" vm="1625">
        <v>0</v>
      </c>
      <c r="GN26" s="10" vm="82300">
        <v>427</v>
      </c>
      <c r="GO26" s="10" vm="56587">
        <v>399</v>
      </c>
      <c r="GP26" s="10" vm="67391">
        <v>28</v>
      </c>
      <c r="GQ26" s="10" vm="99906">
        <v>0</v>
      </c>
      <c r="GR26" s="10" vm="92069">
        <v>0</v>
      </c>
      <c r="GS26" s="10" vm="61966">
        <v>0</v>
      </c>
      <c r="GT26" s="10" vm="61349">
        <v>657</v>
      </c>
      <c r="GU26" s="10" vm="60838">
        <v>502</v>
      </c>
      <c r="GV26" s="10" vm="60395">
        <v>155</v>
      </c>
      <c r="GW26" s="10" vm="56525">
        <v>0</v>
      </c>
      <c r="GX26" s="81" vm="67236">
        <v>0</v>
      </c>
      <c r="GY26" s="10" vm="99245">
        <v>0</v>
      </c>
      <c r="GZ26" s="10" vm="91910">
        <v>0</v>
      </c>
      <c r="HA26" s="10" vm="61965">
        <v>0</v>
      </c>
      <c r="HB26" s="10" vm="61348">
        <v>0</v>
      </c>
      <c r="HC26" s="81" vm="60837">
        <v>0</v>
      </c>
      <c r="HD26" s="81" vm="82145">
        <v>426</v>
      </c>
      <c r="HE26" s="10" vm="56473">
        <v>426</v>
      </c>
      <c r="HF26" s="10" vm="56108">
        <v>2345</v>
      </c>
      <c r="HG26" s="10" vm="97922">
        <v>500</v>
      </c>
      <c r="HH26" s="10" vm="91751">
        <v>0</v>
      </c>
      <c r="HI26" s="10" vm="90778">
        <v>0</v>
      </c>
      <c r="HJ26" s="10" vm="1981">
        <v>2069</v>
      </c>
      <c r="HK26" s="10" vm="60836">
        <v>334</v>
      </c>
      <c r="HL26" s="10" vm="60394">
        <v>0</v>
      </c>
      <c r="HM26" s="10" vm="73375">
        <v>0</v>
      </c>
      <c r="HN26" s="10" vm="66927">
        <v>267</v>
      </c>
      <c r="HO26" s="10" vm="97456">
        <v>5515</v>
      </c>
      <c r="HP26" s="10" vm="91600">
        <v>236</v>
      </c>
      <c r="HQ26" s="10" vm="2343">
        <v>1289</v>
      </c>
      <c r="HR26" s="10" vm="89754">
        <v>1525</v>
      </c>
      <c r="HS26" s="10" vm="60835">
        <v>0</v>
      </c>
      <c r="HT26" s="10" vm="81991">
        <v>0</v>
      </c>
      <c r="HU26" s="10" vm="73233">
        <v>0</v>
      </c>
      <c r="HV26" s="10" vm="66782">
        <v>7137</v>
      </c>
      <c r="HW26" s="10" vm="59166">
        <v>0</v>
      </c>
      <c r="HX26" s="10" vm="91438">
        <v>0</v>
      </c>
      <c r="HY26" s="10" vm="2342">
        <v>205</v>
      </c>
      <c r="HZ26" s="10" vm="61347">
        <v>0</v>
      </c>
      <c r="IA26" s="10" vm="60834">
        <v>0</v>
      </c>
      <c r="IB26" s="10" vm="60393">
        <v>-274</v>
      </c>
      <c r="IC26" s="10" vm="73090">
        <v>7068</v>
      </c>
      <c r="ID26" s="10" vm="66639">
        <v>0</v>
      </c>
      <c r="IE26" s="10" vm="96440">
        <v>0</v>
      </c>
      <c r="IF26" s="10" vm="91272">
        <v>0</v>
      </c>
      <c r="IG26" s="10" vm="61964">
        <v>0</v>
      </c>
      <c r="IH26" s="10" vm="61346">
        <v>4917</v>
      </c>
      <c r="II26" s="10" vm="60833">
        <v>8173</v>
      </c>
      <c r="IJ26" s="10" vm="60392">
        <v>155</v>
      </c>
      <c r="IK26" s="10" vm="72940">
        <v>77</v>
      </c>
      <c r="IL26" s="10" vm="66489">
        <v>-34</v>
      </c>
      <c r="IM26" s="10" vm="59414">
        <v>0</v>
      </c>
      <c r="IN26" s="10" vm="91106">
        <v>6559</v>
      </c>
      <c r="IO26" s="10" vm="61963">
        <v>6559</v>
      </c>
      <c r="IP26" s="10" vm="61345">
        <v>0</v>
      </c>
      <c r="IQ26" s="10" vm="60832">
        <v>0</v>
      </c>
      <c r="IR26" s="10" vm="58056">
        <v>0</v>
      </c>
      <c r="IS26" s="81" vm="72794">
        <v>0</v>
      </c>
      <c r="IT26" s="81" vm="66345">
        <v>0</v>
      </c>
    </row>
    <row r="27" spans="1:254" x14ac:dyDescent="0.25">
      <c r="A27" s="8" t="s">
        <v>353</v>
      </c>
      <c r="B27" s="8" t="s">
        <v>125</v>
      </c>
      <c r="C27" s="89">
        <v>44651</v>
      </c>
      <c r="D27" s="76" vm="2589">
        <v>12</v>
      </c>
      <c r="E27" s="10" vm="61962">
        <v>41956</v>
      </c>
      <c r="F27" s="10" vm="61344">
        <v>-22392</v>
      </c>
      <c r="G27" s="10" vm="100227">
        <v>-10071</v>
      </c>
      <c r="H27" s="10" vm="59799">
        <v>9493</v>
      </c>
      <c r="I27" s="10" vm="58425">
        <v>189</v>
      </c>
      <c r="J27" s="10" vm="63599">
        <v>9682</v>
      </c>
      <c r="K27" s="10" vm="60622">
        <v>0</v>
      </c>
      <c r="L27" s="10" vm="2588">
        <v>0</v>
      </c>
      <c r="M27" s="10" vm="61961">
        <v>0</v>
      </c>
      <c r="N27" s="10" vm="1980">
        <v>10</v>
      </c>
      <c r="O27" s="10" vm="99727">
        <v>-6011</v>
      </c>
      <c r="P27" s="10" vm="95817">
        <v>12</v>
      </c>
      <c r="Q27" s="10" vm="81848">
        <v>13</v>
      </c>
      <c r="R27" s="10" vm="87020">
        <v>0</v>
      </c>
      <c r="S27" s="10" vm="61096">
        <v>0</v>
      </c>
      <c r="T27" s="10" vm="2587">
        <v>3706</v>
      </c>
      <c r="U27" s="10" vm="61960">
        <v>0</v>
      </c>
      <c r="V27" s="10" vm="1979">
        <v>3706</v>
      </c>
      <c r="W27" s="10" vm="98739">
        <v>2306</v>
      </c>
      <c r="X27" s="10" vm="95648">
        <v>0</v>
      </c>
      <c r="Y27" s="10" vm="89611">
        <v>0</v>
      </c>
      <c r="Z27" s="10" vm="81006">
        <v>0</v>
      </c>
      <c r="AA27" s="10" vm="2684">
        <v>6012</v>
      </c>
      <c r="AB27" s="10" vm="62286">
        <v>25303</v>
      </c>
      <c r="AC27" s="10" vm="2341">
        <v>2201</v>
      </c>
      <c r="AD27" s="10" vm="61343">
        <v>27504</v>
      </c>
      <c r="AE27" s="10" vm="97780">
        <v>964</v>
      </c>
      <c r="AF27" s="10" vm="95484">
        <v>0</v>
      </c>
      <c r="AG27" s="10" vm="60163">
        <v>0</v>
      </c>
      <c r="AH27" s="10" vm="71961">
        <v>0</v>
      </c>
      <c r="AI27" s="10" vm="58303">
        <v>28468</v>
      </c>
      <c r="AJ27" s="10" vm="62285">
        <v>5806</v>
      </c>
      <c r="AK27" s="10" vm="2340">
        <v>2353</v>
      </c>
      <c r="AL27" s="10" vm="61342">
        <v>4603</v>
      </c>
      <c r="AM27" s="10" vm="97308">
        <v>2304</v>
      </c>
      <c r="AN27" s="10" vm="95319">
        <v>1822</v>
      </c>
      <c r="AO27" s="10" vm="87891">
        <v>184</v>
      </c>
      <c r="AP27" s="10" vm="80861">
        <v>0</v>
      </c>
      <c r="AQ27" s="10" vm="57944">
        <v>4949</v>
      </c>
      <c r="AR27" s="10" vm="62284">
        <v>0</v>
      </c>
      <c r="AS27" s="10" vm="2339">
        <v>0</v>
      </c>
      <c r="AT27" s="10" vm="61341">
        <v>22021</v>
      </c>
      <c r="AU27" s="10" vm="96884">
        <v>6447</v>
      </c>
      <c r="AV27" s="10" vm="95157">
        <v>543</v>
      </c>
      <c r="AW27" s="10" vm="89457">
        <v>337412</v>
      </c>
      <c r="AX27" s="10" vm="86867">
        <v>0</v>
      </c>
      <c r="AY27" s="10" vm="1474">
        <v>2780</v>
      </c>
      <c r="AZ27" s="10" vm="62283">
        <v>0</v>
      </c>
      <c r="BA27" s="10" vm="2338">
        <v>0</v>
      </c>
      <c r="BB27" s="10" vm="61340">
        <v>1230</v>
      </c>
      <c r="BC27" s="10" vm="99078">
        <v>0</v>
      </c>
      <c r="BD27" s="10" vm="94992">
        <v>0</v>
      </c>
      <c r="BE27" s="10" vm="81699">
        <v>0</v>
      </c>
      <c r="BF27" s="10" vm="90244">
        <v>464</v>
      </c>
      <c r="BG27" s="10" vm="2132">
        <v>341886</v>
      </c>
      <c r="BH27" s="10" vm="62282">
        <v>6855</v>
      </c>
      <c r="BI27" s="10" vm="2337">
        <v>2156</v>
      </c>
      <c r="BJ27" s="10" vm="61339">
        <v>8441</v>
      </c>
      <c r="BK27" s="10" vm="100393">
        <v>118</v>
      </c>
      <c r="BL27" s="10" vm="94830">
        <v>0</v>
      </c>
      <c r="BM27" s="10" vm="90637">
        <v>17570</v>
      </c>
      <c r="BN27" s="10" vm="88585">
        <v>6014</v>
      </c>
      <c r="BO27" s="10" vm="1284">
        <v>0</v>
      </c>
      <c r="BP27" s="10" vm="62281">
        <v>0</v>
      </c>
      <c r="BQ27" s="10" vm="2336">
        <v>6683</v>
      </c>
      <c r="BR27" s="10" vm="61338">
        <v>12697</v>
      </c>
      <c r="BS27" s="10" vm="100059">
        <v>4873</v>
      </c>
      <c r="BT27" s="10" vm="94667">
        <v>346759</v>
      </c>
      <c r="BU27" s="10" vm="87734">
        <v>183269</v>
      </c>
      <c r="BV27" s="10" vm="71814">
        <v>0</v>
      </c>
      <c r="BW27" s="10" vm="1776">
        <v>0</v>
      </c>
      <c r="BX27" s="10" vm="62280">
        <v>127667</v>
      </c>
      <c r="BY27" s="10" vm="2335">
        <v>0</v>
      </c>
      <c r="BZ27" s="10" vm="61337">
        <v>0</v>
      </c>
      <c r="CA27" s="10" vm="99562">
        <v>571</v>
      </c>
      <c r="CB27" s="10" vm="94506">
        <v>311507</v>
      </c>
      <c r="CC27" s="10" vm="60162">
        <v>2360</v>
      </c>
      <c r="CD27" s="10" vm="80716">
        <v>2622</v>
      </c>
      <c r="CE27" s="10" vm="1473">
        <v>30270</v>
      </c>
      <c r="CF27" s="10" vm="62279">
        <v>30175</v>
      </c>
      <c r="CG27" s="10" vm="2334">
        <v>0</v>
      </c>
      <c r="CH27" s="10" vm="61336">
        <v>95</v>
      </c>
      <c r="CI27" s="10" vm="98100">
        <v>0</v>
      </c>
      <c r="CJ27" s="10" vm="94350">
        <v>0</v>
      </c>
      <c r="CK27" s="10" vm="90961">
        <v>30270</v>
      </c>
      <c r="CL27" s="10" vm="86717">
        <v>4117</v>
      </c>
      <c r="CM27" s="10" vm="57936">
        <v>3004</v>
      </c>
      <c r="CN27" s="10" vm="62278">
        <v>0</v>
      </c>
      <c r="CO27" s="10" vm="2333">
        <v>1113</v>
      </c>
      <c r="CP27" s="10" vm="61335">
        <v>1</v>
      </c>
      <c r="CQ27" s="10" vm="97625">
        <v>0</v>
      </c>
      <c r="CR27" s="10" vm="94190">
        <v>35</v>
      </c>
      <c r="CS27" s="10" vm="81554">
        <v>-34</v>
      </c>
      <c r="CT27" s="10" vm="71668">
        <v>10</v>
      </c>
      <c r="CU27" s="10" vm="2683">
        <v>0</v>
      </c>
      <c r="CV27" s="10" vm="62277">
        <v>253</v>
      </c>
      <c r="CW27" s="10" vm="2332">
        <v>-243</v>
      </c>
      <c r="CX27" s="10" vm="61334">
        <v>0</v>
      </c>
      <c r="CY27" s="10" vm="97149">
        <v>0</v>
      </c>
      <c r="CZ27" s="10" vm="94028">
        <v>0</v>
      </c>
      <c r="DA27" s="10" vm="89298">
        <v>0</v>
      </c>
      <c r="DB27" s="81" vm="88437">
        <v>0</v>
      </c>
      <c r="DC27" s="81" vm="2403">
        <v>0</v>
      </c>
      <c r="DD27" s="81" vm="62276">
        <v>0</v>
      </c>
      <c r="DE27" s="81" vm="61959">
        <v>0</v>
      </c>
      <c r="DF27" s="10" vm="61333">
        <v>633</v>
      </c>
      <c r="DG27" s="10" vm="96724">
        <v>0</v>
      </c>
      <c r="DH27" s="10" vm="93860">
        <v>57</v>
      </c>
      <c r="DI27" s="10" vm="87579">
        <v>576</v>
      </c>
      <c r="DJ27" s="10" vm="90087">
        <v>4761</v>
      </c>
      <c r="DK27" s="10" vm="1283">
        <v>3004</v>
      </c>
      <c r="DL27" s="10" vm="62275">
        <v>345</v>
      </c>
      <c r="DM27" s="10" vm="2331">
        <v>1412</v>
      </c>
      <c r="DN27" s="10" vm="61332">
        <v>8628</v>
      </c>
      <c r="DO27" s="10" vm="96302">
        <v>7067</v>
      </c>
      <c r="DP27" s="10" vm="93699">
        <v>0</v>
      </c>
      <c r="DQ27" s="10" vm="60161">
        <v>1561</v>
      </c>
      <c r="DR27" s="10" vm="80573">
        <v>0</v>
      </c>
      <c r="DS27" s="10" vm="1775">
        <v>0</v>
      </c>
      <c r="DT27" s="10" vm="62274">
        <v>0</v>
      </c>
      <c r="DU27" s="10" vm="61958">
        <v>0</v>
      </c>
      <c r="DV27" s="10" vm="61331">
        <v>0</v>
      </c>
      <c r="DW27" s="10" vm="98270">
        <v>0</v>
      </c>
      <c r="DX27" s="10" vm="93537">
        <v>0</v>
      </c>
      <c r="DY27" s="10" vm="81408">
        <v>0</v>
      </c>
      <c r="DZ27" s="10" vm="86568">
        <v>0</v>
      </c>
      <c r="EA27" s="10" vm="1472">
        <v>0</v>
      </c>
      <c r="EB27" s="10" vm="62273">
        <v>0</v>
      </c>
      <c r="EC27" s="10" vm="2330">
        <v>0</v>
      </c>
      <c r="ED27" s="10" vm="61330">
        <v>0</v>
      </c>
      <c r="EE27" s="10" vm="95987">
        <v>0</v>
      </c>
      <c r="EF27" s="10" vm="93374">
        <v>0</v>
      </c>
      <c r="EG27" s="10" vm="89140">
        <v>0</v>
      </c>
      <c r="EH27" s="81" vm="71524">
        <v>0</v>
      </c>
      <c r="EI27" s="81" vm="85003">
        <v>0</v>
      </c>
      <c r="EJ27" s="81" vm="62272">
        <v>0</v>
      </c>
      <c r="EK27" s="81" vm="2329">
        <v>0</v>
      </c>
      <c r="EL27" s="10" vm="61329">
        <v>99</v>
      </c>
      <c r="EM27" s="10" vm="99396">
        <v>0</v>
      </c>
      <c r="EN27" s="10" vm="93212">
        <v>26</v>
      </c>
      <c r="EO27" s="10" vm="90479">
        <v>73</v>
      </c>
      <c r="EP27" s="10" vm="88291">
        <v>8727</v>
      </c>
      <c r="EQ27" s="10" vm="2682">
        <v>7067</v>
      </c>
      <c r="ER27" s="10" vm="62271">
        <v>26</v>
      </c>
      <c r="ES27" s="10" vm="2328">
        <v>1634</v>
      </c>
      <c r="ET27" s="10" vm="61328">
        <v>13488</v>
      </c>
      <c r="EU27" s="10" vm="98576">
        <v>10071</v>
      </c>
      <c r="EV27" s="10" vm="93054">
        <v>371</v>
      </c>
      <c r="EW27" s="10" vm="87430">
        <v>3046</v>
      </c>
      <c r="EX27" s="10" vm="80424">
        <v>1020</v>
      </c>
      <c r="EY27" s="10" vm="58280">
        <v>439</v>
      </c>
      <c r="EZ27" s="10" vm="62270">
        <v>275</v>
      </c>
      <c r="FA27" s="10" vm="2327">
        <v>439</v>
      </c>
      <c r="FB27" s="10" vm="61327">
        <v>388850</v>
      </c>
      <c r="FC27" s="10" vm="98418">
        <v>0</v>
      </c>
      <c r="FD27" s="10" vm="92894">
        <v>388850</v>
      </c>
      <c r="FE27" s="10" vm="58854">
        <v>20734</v>
      </c>
      <c r="FF27" s="10" vm="86423">
        <v>4748</v>
      </c>
      <c r="FG27" s="10" vm="1774">
        <v>0</v>
      </c>
      <c r="FH27" s="10" vm="62269">
        <v>-4924</v>
      </c>
      <c r="FI27" s="10" vm="2326">
        <v>0</v>
      </c>
      <c r="FJ27" s="10" vm="61326">
        <v>0</v>
      </c>
      <c r="FK27" s="10" vm="59226">
        <v>-826</v>
      </c>
      <c r="FL27" s="10" vm="92729">
        <v>408582</v>
      </c>
      <c r="FM27" s="10" vm="60160">
        <v>67494</v>
      </c>
      <c r="FN27" s="10" vm="71377">
        <v>4739</v>
      </c>
      <c r="FO27" s="10" vm="2131">
        <v>0</v>
      </c>
      <c r="FP27" s="10" vm="62268">
        <v>0</v>
      </c>
      <c r="FQ27" s="10" vm="2325">
        <v>-1063</v>
      </c>
      <c r="FR27" s="10" vm="61325">
        <v>0</v>
      </c>
      <c r="FS27" s="10" vm="96563">
        <v>0</v>
      </c>
      <c r="FT27" s="10" vm="92563">
        <v>71170</v>
      </c>
      <c r="FU27" s="10" vm="88982">
        <v>337412</v>
      </c>
      <c r="FV27" s="10" vm="89927">
        <v>321356</v>
      </c>
      <c r="FW27" s="81" vm="1471">
        <v>1218</v>
      </c>
      <c r="FX27" s="81" vm="62267">
        <v>0</v>
      </c>
      <c r="FY27" s="81" vm="61957">
        <v>0</v>
      </c>
      <c r="FZ27" s="81" vm="1978">
        <v>12</v>
      </c>
      <c r="GA27" s="81" vm="96146">
        <v>1230</v>
      </c>
      <c r="GB27" s="10" vm="92401">
        <v>178</v>
      </c>
      <c r="GC27" s="10" vm="81260">
        <v>80</v>
      </c>
      <c r="GD27" s="10" vm="88144">
        <v>98</v>
      </c>
      <c r="GE27" s="10" vm="58263">
        <v>0</v>
      </c>
      <c r="GF27" s="10" vm="62266">
        <v>0</v>
      </c>
      <c r="GG27" s="10" vm="2324">
        <v>0</v>
      </c>
      <c r="GH27" s="10" vm="61324">
        <v>468</v>
      </c>
      <c r="GI27" s="10" vm="98910">
        <v>468</v>
      </c>
      <c r="GJ27" s="10" vm="92241">
        <v>0</v>
      </c>
      <c r="GK27" s="10" vm="87278">
        <v>0</v>
      </c>
      <c r="GL27" s="10" vm="86276">
        <v>0</v>
      </c>
      <c r="GM27" s="10" vm="1282">
        <v>0</v>
      </c>
      <c r="GN27" s="10" vm="62265">
        <v>166</v>
      </c>
      <c r="GO27" s="10" vm="2323">
        <v>85</v>
      </c>
      <c r="GP27" s="10" vm="61323">
        <v>81</v>
      </c>
      <c r="GQ27" s="10" vm="99894">
        <v>10</v>
      </c>
      <c r="GR27" s="10" vm="92080">
        <v>0</v>
      </c>
      <c r="GS27" s="10" vm="88829">
        <v>10</v>
      </c>
      <c r="GT27" s="10" vm="80279">
        <v>822</v>
      </c>
      <c r="GU27" s="10" vm="1773">
        <v>633</v>
      </c>
      <c r="GV27" s="10" vm="62264">
        <v>189</v>
      </c>
      <c r="GW27" s="10" vm="2322">
        <v>0</v>
      </c>
      <c r="GX27" s="81" vm="61322">
        <v>0</v>
      </c>
      <c r="GY27" s="10" vm="99233">
        <v>0</v>
      </c>
      <c r="GZ27" s="10" vm="91920">
        <v>0</v>
      </c>
      <c r="HA27" s="10" vm="60159">
        <v>0</v>
      </c>
      <c r="HB27" s="10" vm="71233">
        <v>0</v>
      </c>
      <c r="HC27" s="81" vm="1470">
        <v>0</v>
      </c>
      <c r="HD27" s="81" vm="62263">
        <v>0</v>
      </c>
      <c r="HE27" s="10" vm="2321">
        <v>0</v>
      </c>
      <c r="HF27" s="10" vm="61321">
        <v>1687</v>
      </c>
      <c r="HG27" s="10" vm="97944">
        <v>1148</v>
      </c>
      <c r="HH27" s="10" vm="91761">
        <v>0</v>
      </c>
      <c r="HI27" s="10" vm="90798">
        <v>0</v>
      </c>
      <c r="HJ27" s="10" vm="58573">
        <v>3833</v>
      </c>
      <c r="HK27" s="10" vm="84419">
        <v>0</v>
      </c>
      <c r="HL27" s="10" vm="2586">
        <v>0</v>
      </c>
      <c r="HM27" s="10" vm="61956">
        <v>0</v>
      </c>
      <c r="HN27" s="10" vm="61320">
        <v>15</v>
      </c>
      <c r="HO27" s="10" vm="97465">
        <v>6683</v>
      </c>
      <c r="HP27" s="10" vm="91607">
        <v>571</v>
      </c>
      <c r="HQ27" s="10" vm="58766">
        <v>0</v>
      </c>
      <c r="HR27" s="10" vm="89768">
        <v>571</v>
      </c>
      <c r="HS27" s="10" vm="62591">
        <v>0</v>
      </c>
      <c r="HT27" s="10" vm="62262">
        <v>2622</v>
      </c>
      <c r="HU27" s="10" vm="61955">
        <v>2622</v>
      </c>
      <c r="HV27" s="10" vm="61319">
        <v>6078</v>
      </c>
      <c r="HW27" s="10" vm="59162">
        <v>202</v>
      </c>
      <c r="HX27" s="10" vm="91447">
        <v>0</v>
      </c>
      <c r="HY27" s="10" vm="58666">
        <v>107</v>
      </c>
      <c r="HZ27" s="10" vm="86122">
        <v>0</v>
      </c>
      <c r="IA27" s="10" vm="84272">
        <v>0</v>
      </c>
      <c r="IB27" s="10" vm="62261">
        <v>-376</v>
      </c>
      <c r="IC27" s="10" vm="61954">
        <v>6011</v>
      </c>
      <c r="ID27" s="10" vm="61318">
        <v>529</v>
      </c>
      <c r="IE27" s="10" vm="59119">
        <v>690</v>
      </c>
      <c r="IF27" s="10" vm="91283">
        <v>0</v>
      </c>
      <c r="IG27" s="10" vm="87173">
        <v>1219</v>
      </c>
      <c r="IH27" s="10" vm="80125">
        <v>4748</v>
      </c>
      <c r="II27" s="10" vm="60621">
        <v>5212</v>
      </c>
      <c r="IJ27" s="10" vm="62260">
        <v>0</v>
      </c>
      <c r="IK27" s="10" vm="61953">
        <v>135</v>
      </c>
      <c r="IL27" s="10" vm="61317">
        <v>-5</v>
      </c>
      <c r="IM27" s="10" vm="59399">
        <v>0</v>
      </c>
      <c r="IN27" s="10" vm="91115">
        <v>5425</v>
      </c>
      <c r="IO27" s="10" vm="81159">
        <v>5549</v>
      </c>
      <c r="IP27" s="10" vm="71081">
        <v>0</v>
      </c>
      <c r="IQ27" s="10" vm="84154">
        <v>0</v>
      </c>
      <c r="IR27" s="10" vm="2585">
        <v>0</v>
      </c>
      <c r="IS27" s="81" vm="61952">
        <v>25</v>
      </c>
      <c r="IT27" s="81" vm="61316">
        <v>25</v>
      </c>
    </row>
    <row r="28" spans="1:254" x14ac:dyDescent="0.25">
      <c r="A28" s="8" t="s">
        <v>356</v>
      </c>
      <c r="B28" s="8" t="s">
        <v>355</v>
      </c>
      <c r="C28" s="89">
        <v>44651</v>
      </c>
      <c r="D28" s="76" vm="84008">
        <v>12</v>
      </c>
      <c r="E28" s="10" vm="75920">
        <v>283725</v>
      </c>
      <c r="F28" s="10" vm="70847">
        <v>-153598</v>
      </c>
      <c r="G28" s="10" vm="100217">
        <v>-40851</v>
      </c>
      <c r="H28" s="10" vm="59790">
        <v>89276</v>
      </c>
      <c r="I28" s="10" vm="2320">
        <v>23763</v>
      </c>
      <c r="J28" s="10" vm="63586">
        <v>113039</v>
      </c>
      <c r="K28" s="10" vm="1624">
        <v>0</v>
      </c>
      <c r="L28" s="10" vm="1364">
        <v>0</v>
      </c>
      <c r="M28" s="10" vm="75771">
        <v>0</v>
      </c>
      <c r="N28" s="10" vm="70740">
        <v>243</v>
      </c>
      <c r="O28" s="10" vm="99739">
        <v>-44823</v>
      </c>
      <c r="P28" s="10" vm="95805">
        <v>2089</v>
      </c>
      <c r="Q28" s="10" vm="61951">
        <v>8649</v>
      </c>
      <c r="R28" s="10" vm="61315">
        <v>0</v>
      </c>
      <c r="S28" s="10" vm="1623">
        <v>0</v>
      </c>
      <c r="T28" s="10" vm="83858">
        <v>79197</v>
      </c>
      <c r="U28" s="10" vm="75624">
        <v>0</v>
      </c>
      <c r="V28" s="10" vm="56277">
        <v>79197</v>
      </c>
      <c r="W28" s="10" vm="98757">
        <v>1274</v>
      </c>
      <c r="X28" s="10" vm="95639">
        <v>28687</v>
      </c>
      <c r="Y28" s="10" vm="61950">
        <v>0</v>
      </c>
      <c r="Z28" s="10" vm="61314">
        <v>0</v>
      </c>
      <c r="AA28" s="10" vm="1622">
        <v>109158</v>
      </c>
      <c r="AB28" s="10" vm="60391">
        <v>204170</v>
      </c>
      <c r="AC28" s="10" vm="57772">
        <v>15564</v>
      </c>
      <c r="AD28" s="10" vm="70489">
        <v>219734</v>
      </c>
      <c r="AE28" s="10" vm="97787">
        <v>4666</v>
      </c>
      <c r="AF28" s="10" vm="95473">
        <v>0</v>
      </c>
      <c r="AG28" s="10" vm="61949">
        <v>0</v>
      </c>
      <c r="AH28" s="10" vm="1977">
        <v>933</v>
      </c>
      <c r="AI28" s="10" vm="1621">
        <v>225333</v>
      </c>
      <c r="AJ28" s="10" vm="60390">
        <v>36130</v>
      </c>
      <c r="AK28" s="10" vm="57720">
        <v>17665</v>
      </c>
      <c r="AL28" s="10" vm="70333">
        <v>29443</v>
      </c>
      <c r="AM28" s="10" vm="97300">
        <v>16652</v>
      </c>
      <c r="AN28" s="10" vm="95310">
        <v>7567</v>
      </c>
      <c r="AO28" s="10" vm="61948">
        <v>688</v>
      </c>
      <c r="AP28" s="10" vm="1976">
        <v>0</v>
      </c>
      <c r="AQ28" s="10" vm="1620">
        <v>35779</v>
      </c>
      <c r="AR28" s="10" vm="83704">
        <v>0</v>
      </c>
      <c r="AS28" s="10" vm="57662">
        <v>0</v>
      </c>
      <c r="AT28" s="10" vm="70179">
        <v>143924</v>
      </c>
      <c r="AU28" s="10" vm="96900">
        <v>81409</v>
      </c>
      <c r="AV28" s="10" vm="95146">
        <v>2853</v>
      </c>
      <c r="AW28" s="10" vm="61947">
        <v>2575529</v>
      </c>
      <c r="AX28" s="10" vm="61313">
        <v>0</v>
      </c>
      <c r="AY28" s="10" vm="1619">
        <v>21517</v>
      </c>
      <c r="AZ28" s="10" vm="60389">
        <v>43280</v>
      </c>
      <c r="BA28" s="10" vm="75258">
        <v>431</v>
      </c>
      <c r="BB28" s="10" vm="70024">
        <v>26647</v>
      </c>
      <c r="BC28" s="10" vm="99082">
        <v>0</v>
      </c>
      <c r="BD28" s="10" vm="94983">
        <v>0</v>
      </c>
      <c r="BE28" s="10" vm="61946">
        <v>0</v>
      </c>
      <c r="BF28" s="10" vm="58739">
        <v>0</v>
      </c>
      <c r="BG28" s="10" vm="1618">
        <v>2667404</v>
      </c>
      <c r="BH28" s="10" vm="83547">
        <v>26948</v>
      </c>
      <c r="BI28" s="10" vm="75162">
        <v>16838</v>
      </c>
      <c r="BJ28" s="10" vm="69869">
        <v>302869</v>
      </c>
      <c r="BK28" s="10" vm="100402">
        <v>26756</v>
      </c>
      <c r="BL28" s="10" vm="94820">
        <v>808</v>
      </c>
      <c r="BM28" s="10" vm="61945">
        <v>374219</v>
      </c>
      <c r="BN28" s="10" vm="1975">
        <v>15197</v>
      </c>
      <c r="BO28" s="10" vm="1617">
        <v>0</v>
      </c>
      <c r="BP28" s="10" vm="60388">
        <v>5124</v>
      </c>
      <c r="BQ28" s="10" vm="57500">
        <v>67655</v>
      </c>
      <c r="BR28" s="10" vm="69713">
        <v>87976</v>
      </c>
      <c r="BS28" s="10" vm="100051">
        <v>286243</v>
      </c>
      <c r="BT28" s="10" vm="94656">
        <v>2953647</v>
      </c>
      <c r="BU28" s="10" vm="61944">
        <v>1419724</v>
      </c>
      <c r="BV28" s="10" vm="61312">
        <v>0</v>
      </c>
      <c r="BW28" s="10" vm="60831">
        <v>0</v>
      </c>
      <c r="BX28" s="10" vm="83391">
        <v>476407</v>
      </c>
      <c r="BY28" s="10" vm="57434">
        <v>0</v>
      </c>
      <c r="BZ28" s="10" vm="69558">
        <v>12009</v>
      </c>
      <c r="CA28" s="10" vm="99584">
        <v>11630</v>
      </c>
      <c r="CB28" s="10" vm="94496">
        <v>1919770</v>
      </c>
      <c r="CC28" s="10" vm="61943">
        <v>-11927</v>
      </c>
      <c r="CD28" s="10" vm="1974">
        <v>3559</v>
      </c>
      <c r="CE28" s="10" vm="1616">
        <v>1042245</v>
      </c>
      <c r="CF28" s="10" vm="60387">
        <v>961652</v>
      </c>
      <c r="CG28" s="10" vm="57375">
        <v>78617</v>
      </c>
      <c r="CH28" s="10" vm="69403">
        <v>1976</v>
      </c>
      <c r="CI28" s="10" vm="98105">
        <v>0</v>
      </c>
      <c r="CJ28" s="10" vm="94340">
        <v>0</v>
      </c>
      <c r="CK28" s="10" vm="90941">
        <v>1042245</v>
      </c>
      <c r="CL28" s="10" vm="1973">
        <v>36975</v>
      </c>
      <c r="CM28" s="10" vm="60830">
        <v>30154</v>
      </c>
      <c r="CN28" s="10" vm="83236">
        <v>0</v>
      </c>
      <c r="CO28" s="10" vm="57320">
        <v>6821</v>
      </c>
      <c r="CP28" s="10" vm="69250">
        <v>1578</v>
      </c>
      <c r="CQ28" s="10" vm="97607">
        <v>0</v>
      </c>
      <c r="CR28" s="10" vm="94180">
        <v>1882</v>
      </c>
      <c r="CS28" s="10" vm="61942">
        <v>-304</v>
      </c>
      <c r="CT28" s="10" vm="1972">
        <v>0</v>
      </c>
      <c r="CU28" s="10" vm="60829">
        <v>0</v>
      </c>
      <c r="CV28" s="10" vm="60386">
        <v>3596</v>
      </c>
      <c r="CW28" s="10" vm="57264">
        <v>-3596</v>
      </c>
      <c r="CX28" s="10" vm="69094">
        <v>0</v>
      </c>
      <c r="CY28" s="10" vm="97159">
        <v>0</v>
      </c>
      <c r="CZ28" s="10" vm="94017">
        <v>0</v>
      </c>
      <c r="DA28" s="10" vm="61941">
        <v>0</v>
      </c>
      <c r="DB28" s="81" vm="1971">
        <v>0</v>
      </c>
      <c r="DC28" s="81" vm="1615">
        <v>0</v>
      </c>
      <c r="DD28" s="81" vm="83080">
        <v>0</v>
      </c>
      <c r="DE28" s="81" vm="74650">
        <v>0</v>
      </c>
      <c r="DF28" s="10" vm="68940">
        <v>2268</v>
      </c>
      <c r="DG28" s="10" vm="96712">
        <v>0</v>
      </c>
      <c r="DH28" s="10" vm="93851">
        <v>1828</v>
      </c>
      <c r="DI28" s="10" vm="61940">
        <v>440</v>
      </c>
      <c r="DJ28" s="10" vm="90075">
        <v>40821</v>
      </c>
      <c r="DK28" s="10" vm="1614">
        <v>30154</v>
      </c>
      <c r="DL28" s="10" vm="60385">
        <v>7306</v>
      </c>
      <c r="DM28" s="10" vm="57160">
        <v>3361</v>
      </c>
      <c r="DN28" s="10" vm="68786">
        <v>13644</v>
      </c>
      <c r="DO28" s="10" vm="96305">
        <v>10558</v>
      </c>
      <c r="DP28" s="10" vm="93688">
        <v>127</v>
      </c>
      <c r="DQ28" s="10" vm="61939">
        <v>2959</v>
      </c>
      <c r="DR28" s="10" vm="1970">
        <v>0</v>
      </c>
      <c r="DS28" s="10" vm="1613">
        <v>0</v>
      </c>
      <c r="DT28" s="10" vm="82924">
        <v>0</v>
      </c>
      <c r="DU28" s="10" vm="74461">
        <v>0</v>
      </c>
      <c r="DV28" s="10" vm="68631">
        <v>0</v>
      </c>
      <c r="DW28" s="10" vm="98282">
        <v>0</v>
      </c>
      <c r="DX28" s="10" vm="93527">
        <v>0</v>
      </c>
      <c r="DY28" s="10" vm="61938">
        <v>0</v>
      </c>
      <c r="DZ28" s="10" vm="61311">
        <v>1919</v>
      </c>
      <c r="EA28" s="10" vm="1612">
        <v>0</v>
      </c>
      <c r="EB28" s="10" vm="60384">
        <v>1252</v>
      </c>
      <c r="EC28" s="10" vm="57056">
        <v>667</v>
      </c>
      <c r="ED28" s="10" vm="68475">
        <v>0</v>
      </c>
      <c r="EE28" s="10" vm="95962">
        <v>0</v>
      </c>
      <c r="EF28" s="10" vm="93364">
        <v>0</v>
      </c>
      <c r="EG28" s="10" vm="61937">
        <v>0</v>
      </c>
      <c r="EH28" s="81" vm="1969">
        <v>0</v>
      </c>
      <c r="EI28" s="81" vm="60828">
        <v>0</v>
      </c>
      <c r="EJ28" s="81" vm="82768">
        <v>0</v>
      </c>
      <c r="EK28" s="81" vm="74283">
        <v>0</v>
      </c>
      <c r="EL28" s="10" vm="68320">
        <v>2008</v>
      </c>
      <c r="EM28" s="10" vm="99383">
        <v>139</v>
      </c>
      <c r="EN28" s="10" vm="93202">
        <v>989</v>
      </c>
      <c r="EO28" s="10" vm="61936">
        <v>880</v>
      </c>
      <c r="EP28" s="10" vm="1968">
        <v>17571</v>
      </c>
      <c r="EQ28" s="10" vm="1611">
        <v>10697</v>
      </c>
      <c r="ER28" s="10" vm="60383">
        <v>2368</v>
      </c>
      <c r="ES28" s="10" vm="56940">
        <v>4506</v>
      </c>
      <c r="ET28" s="10" vm="68165">
        <v>58392</v>
      </c>
      <c r="EU28" s="10" vm="98593">
        <v>40851</v>
      </c>
      <c r="EV28" s="10" vm="93045">
        <v>9674</v>
      </c>
      <c r="EW28" s="10" vm="61935">
        <v>7867</v>
      </c>
      <c r="EX28" s="10" vm="1967">
        <v>5995</v>
      </c>
      <c r="EY28" s="10" vm="60827">
        <v>2594</v>
      </c>
      <c r="EZ28" s="10" vm="82613">
        <v>1225</v>
      </c>
      <c r="FA28" s="10" vm="56882">
        <v>2594</v>
      </c>
      <c r="FB28" s="10" vm="68012">
        <v>2771562</v>
      </c>
      <c r="FC28" s="10" vm="98412">
        <v>0</v>
      </c>
      <c r="FD28" s="10" vm="92885">
        <v>2771562</v>
      </c>
      <c r="FE28" s="10" vm="58829">
        <v>179764</v>
      </c>
      <c r="FF28" s="10" vm="1966">
        <v>42428</v>
      </c>
      <c r="FG28" s="10" vm="1610">
        <v>0</v>
      </c>
      <c r="FH28" s="10" vm="60382">
        <v>-24138</v>
      </c>
      <c r="FI28" s="10" vm="56820">
        <v>-19744</v>
      </c>
      <c r="FJ28" s="10" vm="67857">
        <v>-2225</v>
      </c>
      <c r="FK28" s="10" vm="59231">
        <v>1274</v>
      </c>
      <c r="FL28" s="10" vm="92720">
        <v>2948921</v>
      </c>
      <c r="FM28" s="10" vm="61934">
        <v>346547</v>
      </c>
      <c r="FN28" s="10" vm="1965">
        <v>35330</v>
      </c>
      <c r="FO28" s="10" vm="1609">
        <v>0</v>
      </c>
      <c r="FP28" s="10" vm="60381">
        <v>0</v>
      </c>
      <c r="FQ28" s="10" vm="56759">
        <v>-4957</v>
      </c>
      <c r="FR28" s="10" vm="67704">
        <v>-3528</v>
      </c>
      <c r="FS28" s="10" vm="96583">
        <v>0</v>
      </c>
      <c r="FT28" s="10" vm="92554">
        <v>373392</v>
      </c>
      <c r="FU28" s="10" vm="61933">
        <v>2575529</v>
      </c>
      <c r="FV28" s="10" vm="89917">
        <v>2425015</v>
      </c>
      <c r="FW28" s="81" vm="1608">
        <v>22474</v>
      </c>
      <c r="FX28" s="81" vm="82457">
        <v>9</v>
      </c>
      <c r="FY28" s="81" vm="73870">
        <v>-150</v>
      </c>
      <c r="FZ28" s="81" vm="56118">
        <v>4314</v>
      </c>
      <c r="GA28" s="81" vm="96152">
        <v>26647</v>
      </c>
      <c r="GB28" s="10" vm="92392">
        <v>15214</v>
      </c>
      <c r="GC28" s="10" vm="61932">
        <v>8870</v>
      </c>
      <c r="GD28" s="10" vm="1964">
        <v>6344</v>
      </c>
      <c r="GE28" s="10" vm="1607">
        <v>4153</v>
      </c>
      <c r="GF28" s="10" vm="60380">
        <v>4261</v>
      </c>
      <c r="GG28" s="10" vm="73776">
        <v>-108</v>
      </c>
      <c r="GH28" s="10" vm="67548">
        <v>3021</v>
      </c>
      <c r="GI28" s="10" vm="98903">
        <v>1355</v>
      </c>
      <c r="GJ28" s="10" vm="92231">
        <v>1666</v>
      </c>
      <c r="GK28" s="10" vm="61931">
        <v>36384</v>
      </c>
      <c r="GL28" s="10" vm="61310">
        <v>20509</v>
      </c>
      <c r="GM28" s="10" vm="60826">
        <v>15875</v>
      </c>
      <c r="GN28" s="10" vm="82301">
        <v>0</v>
      </c>
      <c r="GO28" s="10" vm="56588">
        <v>14</v>
      </c>
      <c r="GP28" s="10" vm="67392">
        <v>-14</v>
      </c>
      <c r="GQ28" s="10" vm="99899">
        <v>0</v>
      </c>
      <c r="GR28" s="10" vm="92070">
        <v>0</v>
      </c>
      <c r="GS28" s="10" vm="61930">
        <v>0</v>
      </c>
      <c r="GT28" s="10" vm="1963">
        <v>58772</v>
      </c>
      <c r="GU28" s="10" vm="1606">
        <v>35009</v>
      </c>
      <c r="GV28" s="10" vm="60379">
        <v>23763</v>
      </c>
      <c r="GW28" s="10" vm="56526">
        <v>0</v>
      </c>
      <c r="GX28" s="81" vm="67237">
        <v>0</v>
      </c>
      <c r="GY28" s="10" vm="99254">
        <v>0</v>
      </c>
      <c r="GZ28" s="10" vm="91911">
        <v>0</v>
      </c>
      <c r="HA28" s="10" vm="61929">
        <v>0</v>
      </c>
      <c r="HB28" s="10" vm="1962">
        <v>0</v>
      </c>
      <c r="HC28" s="81" vm="60825">
        <v>10</v>
      </c>
      <c r="HD28" s="81" vm="82146">
        <v>798</v>
      </c>
      <c r="HE28" s="10" vm="56474">
        <v>808</v>
      </c>
      <c r="HF28" s="10" vm="67082">
        <v>12285</v>
      </c>
      <c r="HG28" s="10" vm="97923">
        <v>9730</v>
      </c>
      <c r="HH28" s="10" vm="91752">
        <v>0</v>
      </c>
      <c r="HI28" s="10" vm="90779">
        <v>5658</v>
      </c>
      <c r="HJ28" s="10" vm="1961">
        <v>26887</v>
      </c>
      <c r="HK28" s="10" vm="60824">
        <v>0</v>
      </c>
      <c r="HL28" s="10" vm="60378">
        <v>0</v>
      </c>
      <c r="HM28" s="10" vm="73376">
        <v>2130</v>
      </c>
      <c r="HN28" s="10" vm="66928">
        <v>10965</v>
      </c>
      <c r="HO28" s="10" vm="97457">
        <v>67655</v>
      </c>
      <c r="HP28" s="10" vm="58996">
        <v>4632</v>
      </c>
      <c r="HQ28" s="10" vm="2319">
        <v>6998</v>
      </c>
      <c r="HR28" s="10" vm="89755">
        <v>11630</v>
      </c>
      <c r="HS28" s="10" vm="60823">
        <v>0</v>
      </c>
      <c r="HT28" s="10" vm="81992">
        <v>3559</v>
      </c>
      <c r="HU28" s="10" vm="73234">
        <v>3559</v>
      </c>
      <c r="HV28" s="10" vm="56098">
        <v>47766</v>
      </c>
      <c r="HW28" s="10" vm="59167">
        <v>295</v>
      </c>
      <c r="HX28" s="10" vm="91439">
        <v>0</v>
      </c>
      <c r="HY28" s="10" vm="2318">
        <v>346</v>
      </c>
      <c r="HZ28" s="10" vm="61309">
        <v>0</v>
      </c>
      <c r="IA28" s="10" vm="60822">
        <v>0</v>
      </c>
      <c r="IB28" s="10" vm="60377">
        <v>-3584</v>
      </c>
      <c r="IC28" s="10" vm="73091">
        <v>44823</v>
      </c>
      <c r="ID28" s="10" vm="56086">
        <v>25</v>
      </c>
      <c r="IE28" s="10" vm="59123">
        <v>1301</v>
      </c>
      <c r="IF28" s="10" vm="91273">
        <v>0</v>
      </c>
      <c r="IG28" s="10" vm="61928">
        <v>1326</v>
      </c>
      <c r="IH28" s="10" vm="61308">
        <v>42428</v>
      </c>
      <c r="II28" s="10" vm="60821">
        <v>39581</v>
      </c>
      <c r="IJ28" s="10" vm="60376">
        <v>0</v>
      </c>
      <c r="IK28" s="10" vm="72941">
        <v>1186</v>
      </c>
      <c r="IL28" s="10" vm="66490">
        <v>-215</v>
      </c>
      <c r="IM28" s="10" vm="59415">
        <v>-412</v>
      </c>
      <c r="IN28" s="10" vm="91107">
        <v>41935</v>
      </c>
      <c r="IO28" s="10" vm="61927">
        <v>42222</v>
      </c>
      <c r="IP28" s="10" vm="61307">
        <v>15</v>
      </c>
      <c r="IQ28" s="10" vm="60820">
        <v>0</v>
      </c>
      <c r="IR28" s="10" vm="58057">
        <v>6</v>
      </c>
      <c r="IS28" s="81" vm="72795">
        <v>292</v>
      </c>
      <c r="IT28" s="81" vm="56071">
        <v>1280</v>
      </c>
    </row>
    <row r="29" spans="1:254" x14ac:dyDescent="0.25">
      <c r="A29" s="8" t="s">
        <v>62</v>
      </c>
      <c r="B29" s="8" t="s">
        <v>283</v>
      </c>
      <c r="C29" s="89">
        <v>44651</v>
      </c>
      <c r="D29" s="76" vm="2584">
        <v>12</v>
      </c>
      <c r="E29" s="10" vm="367">
        <v>23346</v>
      </c>
      <c r="F29" s="10" vm="61306">
        <v>-16339</v>
      </c>
      <c r="G29" s="10" vm="42626">
        <v>-980</v>
      </c>
      <c r="H29" s="10" vm="59558">
        <v>6027</v>
      </c>
      <c r="I29" s="10" vm="29199">
        <v>1501</v>
      </c>
      <c r="J29" s="10" vm="63369">
        <v>7528</v>
      </c>
      <c r="K29" s="10" vm="46171">
        <v>0</v>
      </c>
      <c r="L29" s="10" vm="2583">
        <v>0</v>
      </c>
      <c r="M29" s="10" vm="2317">
        <v>0</v>
      </c>
      <c r="N29" s="10" vm="1960">
        <v>25</v>
      </c>
      <c r="O29" s="10" vm="65207">
        <v>-3099</v>
      </c>
      <c r="P29" s="10" vm="35685">
        <v>985</v>
      </c>
      <c r="Q29" s="10" vm="64343">
        <v>0</v>
      </c>
      <c r="R29" s="10" vm="22307">
        <v>0</v>
      </c>
      <c r="S29" s="10" vm="1772">
        <v>0</v>
      </c>
      <c r="T29" s="10" vm="2582">
        <v>5439</v>
      </c>
      <c r="U29" s="10" vm="7">
        <v>0</v>
      </c>
      <c r="V29" s="10" vm="1959">
        <v>5439</v>
      </c>
      <c r="W29" s="10" vm="65194">
        <v>0</v>
      </c>
      <c r="X29" s="10" vm="35462">
        <v>1711</v>
      </c>
      <c r="Y29" s="10" vm="28892">
        <v>0</v>
      </c>
      <c r="Z29" s="10" vm="22086">
        <v>0</v>
      </c>
      <c r="AA29" s="10" vm="1469">
        <v>7150</v>
      </c>
      <c r="AB29" s="10" vm="2581">
        <v>18364</v>
      </c>
      <c r="AC29" s="10" vm="730">
        <v>1667</v>
      </c>
      <c r="AD29" s="10" vm="61305">
        <v>20031</v>
      </c>
      <c r="AE29" s="10" vm="41964">
        <v>222</v>
      </c>
      <c r="AF29" s="10" vm="35216">
        <v>0</v>
      </c>
      <c r="AG29" s="10" vm="1236">
        <v>0</v>
      </c>
      <c r="AH29" s="10" vm="21866">
        <v>0</v>
      </c>
      <c r="AI29" s="10" vm="49255">
        <v>20253</v>
      </c>
      <c r="AJ29" s="10" vm="2580">
        <v>5915</v>
      </c>
      <c r="AK29" s="10" vm="4">
        <v>1274</v>
      </c>
      <c r="AL29" s="10" vm="61304">
        <v>3024</v>
      </c>
      <c r="AM29" s="10" vm="100527">
        <v>998</v>
      </c>
      <c r="AN29" s="10" vm="729">
        <v>0</v>
      </c>
      <c r="AO29" s="10" vm="28434">
        <v>60</v>
      </c>
      <c r="AP29" s="10" vm="21658">
        <v>0</v>
      </c>
      <c r="AQ29" s="10" vm="2681">
        <v>4382</v>
      </c>
      <c r="AR29" s="10" vm="2579">
        <v>0</v>
      </c>
      <c r="AS29" s="10" vm="366">
        <v>54</v>
      </c>
      <c r="AT29" s="10" vm="1958">
        <v>15707</v>
      </c>
      <c r="AU29" s="10" vm="41532">
        <v>4546</v>
      </c>
      <c r="AV29" s="10" vm="64821">
        <v>196</v>
      </c>
      <c r="AW29" s="10" vm="28207">
        <v>154204</v>
      </c>
      <c r="AX29" s="10" vm="21453">
        <v>0</v>
      </c>
      <c r="AY29" s="10" vm="55693">
        <v>1696</v>
      </c>
      <c r="AZ29" s="10" vm="2578">
        <v>560</v>
      </c>
      <c r="BA29" s="10" vm="3">
        <v>0</v>
      </c>
      <c r="BB29" s="10" vm="61303">
        <v>11740</v>
      </c>
      <c r="BC29" s="10" vm="747">
        <v>0</v>
      </c>
      <c r="BD29" s="10" vm="728">
        <v>0</v>
      </c>
      <c r="BE29" s="10" vm="27978">
        <v>0</v>
      </c>
      <c r="BF29" s="10" vm="21232">
        <v>0</v>
      </c>
      <c r="BG29" s="10" vm="2130">
        <v>168200</v>
      </c>
      <c r="BH29" s="10" vm="2577">
        <v>1151</v>
      </c>
      <c r="BI29" s="10" vm="365">
        <v>1931</v>
      </c>
      <c r="BJ29" s="10" vm="61302">
        <v>21181</v>
      </c>
      <c r="BK29" s="10" vm="41072">
        <v>0</v>
      </c>
      <c r="BL29" s="10" vm="34437">
        <v>101</v>
      </c>
      <c r="BM29" s="10" vm="27749">
        <v>24364</v>
      </c>
      <c r="BN29" s="10" vm="21011">
        <v>0</v>
      </c>
      <c r="BO29" s="10" vm="1468">
        <v>0</v>
      </c>
      <c r="BP29" s="10" vm="2576">
        <v>197</v>
      </c>
      <c r="BQ29" s="10" vm="2">
        <v>4994</v>
      </c>
      <c r="BR29" s="10" vm="1957">
        <v>5191</v>
      </c>
      <c r="BS29" s="10" vm="746">
        <v>19173</v>
      </c>
      <c r="BT29" s="10" vm="727">
        <v>187373</v>
      </c>
      <c r="BU29" s="10" vm="27520">
        <v>92074</v>
      </c>
      <c r="BV29" s="10" vm="20796">
        <v>0</v>
      </c>
      <c r="BW29" s="10" vm="45724">
        <v>0</v>
      </c>
      <c r="BX29" s="10" vm="2575">
        <v>19690</v>
      </c>
      <c r="BY29" s="10" vm="364">
        <v>0</v>
      </c>
      <c r="BZ29" s="10" vm="1956">
        <v>0</v>
      </c>
      <c r="CA29" s="10" vm="40633">
        <v>2414</v>
      </c>
      <c r="CB29" s="10" vm="34063">
        <v>114178</v>
      </c>
      <c r="CC29" s="10" vm="1235">
        <v>6279</v>
      </c>
      <c r="CD29" s="10" vm="20595">
        <v>0</v>
      </c>
      <c r="CE29" s="10" vm="1771">
        <v>66916</v>
      </c>
      <c r="CF29" s="10" vm="2574">
        <v>66916</v>
      </c>
      <c r="CG29" s="10" vm="1">
        <v>0</v>
      </c>
      <c r="CH29" s="10" vm="61301">
        <v>0</v>
      </c>
      <c r="CI29" s="10" vm="40426">
        <v>0</v>
      </c>
      <c r="CJ29" s="10" vm="745">
        <v>0</v>
      </c>
      <c r="CK29" s="10" vm="27069">
        <v>66916</v>
      </c>
      <c r="CL29" s="10" vm="20376">
        <v>1678</v>
      </c>
      <c r="CM29" s="10" vm="1281">
        <v>980</v>
      </c>
      <c r="CN29" s="10" vm="2573">
        <v>27</v>
      </c>
      <c r="CO29" s="10" vm="726">
        <v>671</v>
      </c>
      <c r="CP29" s="10" vm="61300">
        <v>0</v>
      </c>
      <c r="CQ29" s="10" vm="40196">
        <v>0</v>
      </c>
      <c r="CR29" s="10" vm="33598">
        <v>0</v>
      </c>
      <c r="CS29" s="10" vm="26837">
        <v>0</v>
      </c>
      <c r="CT29" s="10" vm="20157">
        <v>0</v>
      </c>
      <c r="CU29" s="10" vm="2680">
        <v>0</v>
      </c>
      <c r="CV29" s="10" vm="2572">
        <v>0</v>
      </c>
      <c r="CW29" s="10" vm="6">
        <v>0</v>
      </c>
      <c r="CX29" s="10" vm="1955">
        <v>0</v>
      </c>
      <c r="CY29" s="10" vm="39982">
        <v>0</v>
      </c>
      <c r="CZ29" s="10" vm="33380">
        <v>0</v>
      </c>
      <c r="DA29" s="10" vm="26611">
        <v>0</v>
      </c>
      <c r="DB29" s="81" vm="19940">
        <v>0</v>
      </c>
      <c r="DC29" s="81" vm="1467">
        <v>0</v>
      </c>
      <c r="DD29" s="81" vm="2571">
        <v>0</v>
      </c>
      <c r="DE29" s="81" vm="2316">
        <v>0</v>
      </c>
      <c r="DF29" s="10" vm="61299">
        <v>401</v>
      </c>
      <c r="DG29" s="10" vm="39752">
        <v>0</v>
      </c>
      <c r="DH29" s="10" vm="744">
        <v>314</v>
      </c>
      <c r="DI29" s="10" vm="26377">
        <v>87</v>
      </c>
      <c r="DJ29" s="10" vm="19734">
        <v>2079</v>
      </c>
      <c r="DK29" s="10" vm="55255">
        <v>980</v>
      </c>
      <c r="DL29" s="10" vm="2570">
        <v>341</v>
      </c>
      <c r="DM29" s="10" vm="2315">
        <v>758</v>
      </c>
      <c r="DN29" s="10" vm="61298">
        <v>0</v>
      </c>
      <c r="DO29" s="10" vm="39523">
        <v>0</v>
      </c>
      <c r="DP29" s="10" vm="32976">
        <v>0</v>
      </c>
      <c r="DQ29" s="10" vm="1234">
        <v>0</v>
      </c>
      <c r="DR29" s="10" vm="19516">
        <v>0</v>
      </c>
      <c r="DS29" s="10" vm="52095">
        <v>0</v>
      </c>
      <c r="DT29" s="10" vm="2569">
        <v>0</v>
      </c>
      <c r="DU29" s="10" vm="2314">
        <v>0</v>
      </c>
      <c r="DV29" s="10" vm="1954">
        <v>0</v>
      </c>
      <c r="DW29" s="10" vm="39298">
        <v>0</v>
      </c>
      <c r="DX29" s="10" vm="32744">
        <v>0</v>
      </c>
      <c r="DY29" s="10" vm="25926">
        <v>0</v>
      </c>
      <c r="DZ29" s="10" vm="19297">
        <v>642</v>
      </c>
      <c r="EA29" s="10" vm="2129">
        <v>0</v>
      </c>
      <c r="EB29" s="10" vm="2568">
        <v>250</v>
      </c>
      <c r="EC29" s="10" vm="2313">
        <v>392</v>
      </c>
      <c r="ED29" s="10" vm="1953">
        <v>0</v>
      </c>
      <c r="EE29" s="10" vm="39081">
        <v>0</v>
      </c>
      <c r="EF29" s="10" vm="32529">
        <v>0</v>
      </c>
      <c r="EG29" s="10" vm="25699">
        <v>0</v>
      </c>
      <c r="EH29" s="81" vm="19081">
        <v>0</v>
      </c>
      <c r="EI29" s="81" vm="1466">
        <v>0</v>
      </c>
      <c r="EJ29" s="81" vm="2567">
        <v>0</v>
      </c>
      <c r="EK29" s="81" vm="2312">
        <v>0</v>
      </c>
      <c r="EL29" s="10" vm="61297">
        <v>372</v>
      </c>
      <c r="EM29" s="10" vm="38851">
        <v>0</v>
      </c>
      <c r="EN29" s="10" vm="743">
        <v>41</v>
      </c>
      <c r="EO29" s="10" vm="25468">
        <v>331</v>
      </c>
      <c r="EP29" s="10" vm="18885">
        <v>1014</v>
      </c>
      <c r="EQ29" s="10" vm="55038">
        <v>0</v>
      </c>
      <c r="ER29" s="10" vm="2566">
        <v>291</v>
      </c>
      <c r="ES29" s="10" vm="2311">
        <v>723</v>
      </c>
      <c r="ET29" s="10" vm="61296">
        <v>3093</v>
      </c>
      <c r="EU29" s="10" vm="38620">
        <v>980</v>
      </c>
      <c r="EV29" s="10" vm="32118">
        <v>632</v>
      </c>
      <c r="EW29" s="10" vm="25238">
        <v>1481</v>
      </c>
      <c r="EX29" s="10" vm="18666">
        <v>486</v>
      </c>
      <c r="EY29" s="10" vm="2679">
        <v>123</v>
      </c>
      <c r="EZ29" s="10" vm="2565">
        <v>268</v>
      </c>
      <c r="FA29" s="10" vm="2310">
        <v>123</v>
      </c>
      <c r="FB29" s="10" vm="61295">
        <v>183445</v>
      </c>
      <c r="FC29" s="10" vm="38399">
        <v>0</v>
      </c>
      <c r="FD29" s="10" vm="31891">
        <v>183445</v>
      </c>
      <c r="FE29" s="10" vm="25008">
        <v>6420</v>
      </c>
      <c r="FF29" s="10" vm="18447">
        <v>6537</v>
      </c>
      <c r="FG29" s="10" vm="1280">
        <v>0</v>
      </c>
      <c r="FH29" s="10" vm="2564">
        <v>-1272</v>
      </c>
      <c r="FI29" s="10" vm="2309">
        <v>0</v>
      </c>
      <c r="FJ29" s="10" vm="1952">
        <v>0</v>
      </c>
      <c r="FK29" s="10" vm="38183">
        <v>0</v>
      </c>
      <c r="FL29" s="10" vm="31667">
        <v>195130</v>
      </c>
      <c r="FM29" s="10" vm="1233">
        <v>37256</v>
      </c>
      <c r="FN29" s="10" vm="18280">
        <v>4140</v>
      </c>
      <c r="FO29" s="10" vm="1770">
        <v>0</v>
      </c>
      <c r="FP29" s="10" vm="2563">
        <v>0</v>
      </c>
      <c r="FQ29" s="10" vm="2308">
        <v>-470</v>
      </c>
      <c r="FR29" s="10" vm="1951">
        <v>0</v>
      </c>
      <c r="FS29" s="10" vm="37951">
        <v>0</v>
      </c>
      <c r="FT29" s="10" vm="742">
        <v>40926</v>
      </c>
      <c r="FU29" s="10" vm="24550">
        <v>154204</v>
      </c>
      <c r="FV29" s="10" vm="18061">
        <v>146189</v>
      </c>
      <c r="FW29" s="81" vm="1465">
        <v>10595</v>
      </c>
      <c r="FX29" s="81" vm="2562">
        <v>162</v>
      </c>
      <c r="FY29" s="81" vm="61926">
        <v>-2</v>
      </c>
      <c r="FZ29" s="81" vm="1950">
        <v>985</v>
      </c>
      <c r="GA29" s="81" vm="37738">
        <v>11740</v>
      </c>
      <c r="GB29" s="10" vm="31207">
        <v>830</v>
      </c>
      <c r="GC29" s="10" vm="24320">
        <v>433</v>
      </c>
      <c r="GD29" s="10" vm="17845">
        <v>397</v>
      </c>
      <c r="GE29" s="10" vm="51650">
        <v>1247</v>
      </c>
      <c r="GF29" s="10" vm="2561">
        <v>143</v>
      </c>
      <c r="GG29" s="10" vm="2307">
        <v>1104</v>
      </c>
      <c r="GH29" s="10" vm="61294">
        <v>0</v>
      </c>
      <c r="GI29" s="10" vm="37516">
        <v>0</v>
      </c>
      <c r="GJ29" s="10" vm="30975">
        <v>0</v>
      </c>
      <c r="GK29" s="10" vm="24095">
        <v>0</v>
      </c>
      <c r="GL29" s="10" vm="17624">
        <v>0</v>
      </c>
      <c r="GM29" s="10" vm="61730">
        <v>0</v>
      </c>
      <c r="GN29" s="10" vm="2560">
        <v>0</v>
      </c>
      <c r="GO29" s="10" vm="2306">
        <v>0</v>
      </c>
      <c r="GP29" s="10" vm="1949">
        <v>0</v>
      </c>
      <c r="GQ29" s="10" vm="37294">
        <v>0</v>
      </c>
      <c r="GR29" s="10" vm="30757">
        <v>0</v>
      </c>
      <c r="GS29" s="10" vm="23868">
        <v>0</v>
      </c>
      <c r="GT29" s="10" vm="17403">
        <v>2077</v>
      </c>
      <c r="GU29" s="10" vm="44854">
        <v>576</v>
      </c>
      <c r="GV29" s="10" vm="2559">
        <v>1501</v>
      </c>
      <c r="GW29" s="10" vm="2305">
        <v>0</v>
      </c>
      <c r="GX29" s="81" vm="1948">
        <v>0</v>
      </c>
      <c r="GY29" s="10" vm="37071">
        <v>0</v>
      </c>
      <c r="GZ29" s="10" vm="64469">
        <v>0</v>
      </c>
      <c r="HA29" s="10" vm="1232">
        <v>0</v>
      </c>
      <c r="HB29" s="10" vm="17196">
        <v>0</v>
      </c>
      <c r="HC29" s="81" vm="2678">
        <v>0</v>
      </c>
      <c r="HD29" s="81" vm="2558">
        <v>101</v>
      </c>
      <c r="HE29" s="10" vm="2304">
        <v>101</v>
      </c>
      <c r="HF29" s="10" vm="1947">
        <v>992</v>
      </c>
      <c r="HG29" s="10" vm="36849">
        <v>702</v>
      </c>
      <c r="HH29" s="10" vm="741">
        <v>0</v>
      </c>
      <c r="HI29" s="10" vm="23416">
        <v>0</v>
      </c>
      <c r="HJ29" s="10" vm="16975">
        <v>2289</v>
      </c>
      <c r="HK29" s="10" vm="60620">
        <v>0</v>
      </c>
      <c r="HL29" s="10" vm="2557">
        <v>0</v>
      </c>
      <c r="HM29" s="10" vm="2303">
        <v>0</v>
      </c>
      <c r="HN29" s="10" vm="1946">
        <v>1011</v>
      </c>
      <c r="HO29" s="10" vm="36628">
        <v>4994</v>
      </c>
      <c r="HP29" s="10" vm="725">
        <v>0</v>
      </c>
      <c r="HQ29" s="10" vm="23182">
        <v>2414</v>
      </c>
      <c r="HR29" s="10" vm="16753">
        <v>2414</v>
      </c>
      <c r="HS29" s="10" vm="47980">
        <v>0</v>
      </c>
      <c r="HT29" s="10" vm="2556">
        <v>0</v>
      </c>
      <c r="HU29" s="10" vm="2302">
        <v>0</v>
      </c>
      <c r="HV29" s="10" vm="1945">
        <v>2807</v>
      </c>
      <c r="HW29" s="10" vm="36407">
        <v>132</v>
      </c>
      <c r="HX29" s="10" vm="29877">
        <v>0</v>
      </c>
      <c r="HY29" s="10" vm="22952">
        <v>160</v>
      </c>
      <c r="HZ29" s="10" vm="16538">
        <v>0</v>
      </c>
      <c r="IA29" s="10" vm="44625">
        <v>0</v>
      </c>
      <c r="IB29" s="10" vm="2555">
        <v>0</v>
      </c>
      <c r="IC29" s="10" vm="2301">
        <v>3099</v>
      </c>
      <c r="ID29" s="10" vm="1944">
        <v>154</v>
      </c>
      <c r="IE29" s="10" vm="36178">
        <v>499</v>
      </c>
      <c r="IF29" s="10" vm="29641">
        <v>9</v>
      </c>
      <c r="IG29" s="10" vm="64209">
        <v>662</v>
      </c>
      <c r="IH29" s="10" vm="16323">
        <v>6537</v>
      </c>
      <c r="II29" s="10" vm="2128">
        <v>4562</v>
      </c>
      <c r="IJ29" s="10" vm="2554">
        <v>0</v>
      </c>
      <c r="IK29" s="10" vm="2300">
        <v>60</v>
      </c>
      <c r="IL29" s="10" vm="1943">
        <v>-14</v>
      </c>
      <c r="IM29" s="10" vm="35949">
        <v>1</v>
      </c>
      <c r="IN29" s="10" vm="29406">
        <v>4064</v>
      </c>
      <c r="IO29" s="10" vm="22551">
        <v>4064</v>
      </c>
      <c r="IP29" s="10" vm="63993">
        <v>0</v>
      </c>
      <c r="IQ29" s="10" vm="1464">
        <v>0</v>
      </c>
      <c r="IR29" s="10" vm="2553">
        <v>0</v>
      </c>
      <c r="IS29" s="81" vm="2299">
        <v>87</v>
      </c>
      <c r="IT29" s="81" vm="1942">
        <v>87</v>
      </c>
    </row>
    <row r="30" spans="1:254" x14ac:dyDescent="0.25">
      <c r="A30" s="8" t="s">
        <v>79</v>
      </c>
      <c r="B30" s="8" t="s">
        <v>80</v>
      </c>
      <c r="C30" s="89">
        <v>44651</v>
      </c>
      <c r="D30" s="76" vm="15897">
        <v>12</v>
      </c>
      <c r="E30" s="10" vm="9165">
        <v>40379</v>
      </c>
      <c r="F30" s="10" vm="47882">
        <v>-38435</v>
      </c>
      <c r="G30" s="10" vm="42633">
        <v>-412</v>
      </c>
      <c r="H30" s="10" vm="59572">
        <v>1532</v>
      </c>
      <c r="I30" s="10" vm="2298">
        <v>-220</v>
      </c>
      <c r="J30" s="10" vm="63385">
        <v>1312</v>
      </c>
      <c r="K30" s="10" vm="1605">
        <v>0</v>
      </c>
      <c r="L30" s="10" vm="1363">
        <v>0</v>
      </c>
      <c r="M30" s="10" vm="8947">
        <v>0</v>
      </c>
      <c r="N30" s="10" vm="44407">
        <v>1</v>
      </c>
      <c r="O30" s="10" vm="42409">
        <v>-581</v>
      </c>
      <c r="P30" s="10" vm="35700">
        <v>1247</v>
      </c>
      <c r="Q30" s="10" vm="2297">
        <v>0</v>
      </c>
      <c r="R30" s="10" vm="1941">
        <v>0</v>
      </c>
      <c r="S30" s="10" vm="1604">
        <v>0</v>
      </c>
      <c r="T30" s="10" vm="15495">
        <v>1979</v>
      </c>
      <c r="U30" s="10" vm="8738">
        <v>0</v>
      </c>
      <c r="V30" s="10" vm="54159">
        <v>1979</v>
      </c>
      <c r="W30" s="10" vm="42196">
        <v>0</v>
      </c>
      <c r="X30" s="10" vm="35464">
        <v>1618</v>
      </c>
      <c r="Y30" s="10" vm="2296">
        <v>0</v>
      </c>
      <c r="Z30" s="10" vm="1940">
        <v>0</v>
      </c>
      <c r="AA30" s="10" vm="1603">
        <v>3597</v>
      </c>
      <c r="AB30" s="10" vm="1362">
        <v>5637</v>
      </c>
      <c r="AC30" s="10" vm="8542">
        <v>2623</v>
      </c>
      <c r="AD30" s="10" vm="51041">
        <v>8260</v>
      </c>
      <c r="AE30" s="10" vm="41974">
        <v>236</v>
      </c>
      <c r="AF30" s="10" vm="35229">
        <v>18</v>
      </c>
      <c r="AG30" s="10" vm="2295">
        <v>83</v>
      </c>
      <c r="AH30" s="10" vm="1939">
        <v>55</v>
      </c>
      <c r="AI30" s="10" vm="1602">
        <v>8652</v>
      </c>
      <c r="AJ30" s="10" vm="1361">
        <v>1874</v>
      </c>
      <c r="AK30" s="10" vm="63185">
        <v>2798</v>
      </c>
      <c r="AL30" s="10" vm="47668">
        <v>562</v>
      </c>
      <c r="AM30" s="10" vm="100713">
        <v>54</v>
      </c>
      <c r="AN30" s="10" vm="35017">
        <v>171</v>
      </c>
      <c r="AO30" s="10" vm="2294">
        <v>10</v>
      </c>
      <c r="AP30" s="10" vm="1938">
        <v>0</v>
      </c>
      <c r="AQ30" s="10" vm="1601">
        <v>1152</v>
      </c>
      <c r="AR30" s="10" vm="14867">
        <v>0</v>
      </c>
      <c r="AS30" s="10" vm="8236">
        <v>1463</v>
      </c>
      <c r="AT30" s="10" vm="44180">
        <v>8084</v>
      </c>
      <c r="AU30" s="10" vm="41542">
        <v>568</v>
      </c>
      <c r="AV30" s="10" vm="34901">
        <v>85</v>
      </c>
      <c r="AW30" s="10" vm="2293">
        <v>54892</v>
      </c>
      <c r="AX30" s="10" vm="1937">
        <v>0</v>
      </c>
      <c r="AY30" s="10" vm="1600">
        <v>1542</v>
      </c>
      <c r="AZ30" s="10" vm="1360">
        <v>0</v>
      </c>
      <c r="BA30" s="10" vm="8019">
        <v>0</v>
      </c>
      <c r="BB30" s="10" vm="53929">
        <v>2000</v>
      </c>
      <c r="BC30" s="10" vm="41311">
        <v>0</v>
      </c>
      <c r="BD30" s="10" vm="34682">
        <v>0</v>
      </c>
      <c r="BE30" s="10" vm="2292">
        <v>0</v>
      </c>
      <c r="BF30" s="10" vm="21249">
        <v>0</v>
      </c>
      <c r="BG30" s="10" vm="1599">
        <v>58434</v>
      </c>
      <c r="BH30" s="10" vm="14459">
        <v>453</v>
      </c>
      <c r="BI30" s="10" vm="7818">
        <v>1878</v>
      </c>
      <c r="BJ30" s="10" vm="50822">
        <v>7115</v>
      </c>
      <c r="BK30" s="10" vm="41084">
        <v>0</v>
      </c>
      <c r="BL30" s="10" vm="34451">
        <v>1222</v>
      </c>
      <c r="BM30" s="10" vm="2291">
        <v>10668</v>
      </c>
      <c r="BN30" s="10" vm="1936">
        <v>712</v>
      </c>
      <c r="BO30" s="10" vm="1598">
        <v>0</v>
      </c>
      <c r="BP30" s="10" vm="1359">
        <v>321</v>
      </c>
      <c r="BQ30" s="10" vm="7660">
        <v>6492</v>
      </c>
      <c r="BR30" s="10" vm="47443">
        <v>7525</v>
      </c>
      <c r="BS30" s="10" vm="65128">
        <v>3143</v>
      </c>
      <c r="BT30" s="10" vm="34233">
        <v>61577</v>
      </c>
      <c r="BU30" s="10" vm="2290">
        <v>11772</v>
      </c>
      <c r="BV30" s="10" vm="1935">
        <v>0</v>
      </c>
      <c r="BW30" s="10" vm="1597">
        <v>0</v>
      </c>
      <c r="BX30" s="10" vm="14026">
        <v>16390</v>
      </c>
      <c r="BY30" s="10" vm="7452">
        <v>0</v>
      </c>
      <c r="BZ30" s="10" vm="43961">
        <v>0</v>
      </c>
      <c r="CA30" s="10" vm="40644">
        <v>559</v>
      </c>
      <c r="CB30" s="10" vm="34072">
        <v>28721</v>
      </c>
      <c r="CC30" s="10" vm="2289">
        <v>3225</v>
      </c>
      <c r="CD30" s="10" vm="1934">
        <v>0</v>
      </c>
      <c r="CE30" s="10" vm="1596">
        <v>29631</v>
      </c>
      <c r="CF30" s="10" vm="1358">
        <v>27964</v>
      </c>
      <c r="CG30" s="10" vm="7240">
        <v>0</v>
      </c>
      <c r="CH30" s="10" vm="53710">
        <v>0</v>
      </c>
      <c r="CI30" s="10" vm="40410">
        <v>0</v>
      </c>
      <c r="CJ30" s="10" vm="33845">
        <v>1667</v>
      </c>
      <c r="CK30" s="10" vm="27055">
        <v>29631</v>
      </c>
      <c r="CL30" s="10" vm="1933">
        <v>550</v>
      </c>
      <c r="CM30" s="10" vm="1595">
        <v>412</v>
      </c>
      <c r="CN30" s="10" vm="13607">
        <v>0</v>
      </c>
      <c r="CO30" s="10" vm="7025">
        <v>138</v>
      </c>
      <c r="CP30" s="10" vm="50593">
        <v>223</v>
      </c>
      <c r="CQ30" s="10" vm="40180">
        <v>0</v>
      </c>
      <c r="CR30" s="10" vm="33611">
        <v>165</v>
      </c>
      <c r="CS30" s="10" vm="2288">
        <v>58</v>
      </c>
      <c r="CT30" s="10" vm="1932">
        <v>0</v>
      </c>
      <c r="CU30" s="10" vm="1594">
        <v>0</v>
      </c>
      <c r="CV30" s="10" vm="1357">
        <v>0</v>
      </c>
      <c r="CW30" s="10" vm="6858">
        <v>0</v>
      </c>
      <c r="CX30" s="10" vm="47221">
        <v>0</v>
      </c>
      <c r="CY30" s="10" vm="39967">
        <v>0</v>
      </c>
      <c r="CZ30" s="10" vm="33382">
        <v>0</v>
      </c>
      <c r="DA30" s="10" vm="2287">
        <v>0</v>
      </c>
      <c r="DB30" s="81" vm="1931">
        <v>0</v>
      </c>
      <c r="DC30" s="81" vm="1593">
        <v>0</v>
      </c>
      <c r="DD30" s="81" vm="13172">
        <v>0</v>
      </c>
      <c r="DE30" s="81" vm="6644">
        <v>0</v>
      </c>
      <c r="DF30" s="10" vm="43741">
        <v>357</v>
      </c>
      <c r="DG30" s="10" vm="39737">
        <v>0</v>
      </c>
      <c r="DH30" s="10" vm="33215">
        <v>9</v>
      </c>
      <c r="DI30" s="10" vm="2286">
        <v>348</v>
      </c>
      <c r="DJ30" s="10" vm="19748">
        <v>1130</v>
      </c>
      <c r="DK30" s="10" vm="1592">
        <v>412</v>
      </c>
      <c r="DL30" s="10" vm="1356">
        <v>174</v>
      </c>
      <c r="DM30" s="10" vm="6427">
        <v>544</v>
      </c>
      <c r="DN30" s="10" vm="53492">
        <v>0</v>
      </c>
      <c r="DO30" s="10" vm="39506">
        <v>0</v>
      </c>
      <c r="DP30" s="10" vm="32990">
        <v>0</v>
      </c>
      <c r="DQ30" s="10" vm="2285">
        <v>0</v>
      </c>
      <c r="DR30" s="10" vm="1930">
        <v>0</v>
      </c>
      <c r="DS30" s="10" vm="60819">
        <v>0</v>
      </c>
      <c r="DT30" s="10" vm="12761">
        <v>0</v>
      </c>
      <c r="DU30" s="10" vm="6215">
        <v>0</v>
      </c>
      <c r="DV30" s="10" vm="50372">
        <v>23197</v>
      </c>
      <c r="DW30" s="10" vm="39283">
        <v>0</v>
      </c>
      <c r="DX30" s="10" vm="32756">
        <v>23497</v>
      </c>
      <c r="DY30" s="10" vm="2284">
        <v>-300</v>
      </c>
      <c r="DZ30" s="10" vm="1929">
        <v>53</v>
      </c>
      <c r="EA30" s="10" vm="1591">
        <v>0</v>
      </c>
      <c r="EB30" s="10" vm="1355">
        <v>62</v>
      </c>
      <c r="EC30" s="10" vm="62971">
        <v>-9</v>
      </c>
      <c r="ED30" s="10" vm="47001">
        <v>0</v>
      </c>
      <c r="EE30" s="10" vm="39066">
        <v>0</v>
      </c>
      <c r="EF30" s="10" vm="32531">
        <v>0</v>
      </c>
      <c r="EG30" s="10" vm="2283">
        <v>0</v>
      </c>
      <c r="EH30" s="81" vm="1928">
        <v>0</v>
      </c>
      <c r="EI30" s="81" vm="1590">
        <v>0</v>
      </c>
      <c r="EJ30" s="81" vm="12325">
        <v>0</v>
      </c>
      <c r="EK30" s="81" vm="5838">
        <v>0</v>
      </c>
      <c r="EL30" s="10" vm="43523">
        <v>7347</v>
      </c>
      <c r="EM30" s="10" vm="38836">
        <v>0</v>
      </c>
      <c r="EN30" s="10" vm="32359">
        <v>6618</v>
      </c>
      <c r="EO30" s="10" vm="2282">
        <v>729</v>
      </c>
      <c r="EP30" s="10" vm="1927">
        <v>30597</v>
      </c>
      <c r="EQ30" s="10" vm="1589">
        <v>0</v>
      </c>
      <c r="ER30" s="10" vm="1354">
        <v>30177</v>
      </c>
      <c r="ES30" s="10" vm="5624">
        <v>420</v>
      </c>
      <c r="ET30" s="10" vm="53276">
        <v>31727</v>
      </c>
      <c r="EU30" s="10" vm="38605">
        <v>412</v>
      </c>
      <c r="EV30" s="10" vm="32132">
        <v>30351</v>
      </c>
      <c r="EW30" s="10" vm="2281">
        <v>964</v>
      </c>
      <c r="EX30" s="10" vm="1926">
        <v>109</v>
      </c>
      <c r="EY30" s="10" vm="1588">
        <v>12</v>
      </c>
      <c r="EZ30" s="10" vm="63798">
        <v>21</v>
      </c>
      <c r="FA30" s="10" vm="5415">
        <v>12</v>
      </c>
      <c r="FB30" s="10" vm="50144">
        <v>83442</v>
      </c>
      <c r="FC30" s="10" vm="38384">
        <v>0</v>
      </c>
      <c r="FD30" s="10" vm="31905">
        <v>83442</v>
      </c>
      <c r="FE30" s="10" vm="24994">
        <v>0</v>
      </c>
      <c r="FF30" s="10" vm="1925">
        <v>1285</v>
      </c>
      <c r="FG30" s="10" vm="1587">
        <v>0</v>
      </c>
      <c r="FH30" s="10" vm="1353">
        <v>-474</v>
      </c>
      <c r="FI30" s="10" vm="5199">
        <v>0</v>
      </c>
      <c r="FJ30" s="10" vm="46775">
        <v>0</v>
      </c>
      <c r="FK30" s="10" vm="38167">
        <v>0</v>
      </c>
      <c r="FL30" s="10" vm="31669">
        <v>84253</v>
      </c>
      <c r="FM30" s="10" vm="2280">
        <v>27946</v>
      </c>
      <c r="FN30" s="10" vm="1924">
        <v>1605</v>
      </c>
      <c r="FO30" s="10" vm="1586">
        <v>0</v>
      </c>
      <c r="FP30" s="10" vm="60375">
        <v>0</v>
      </c>
      <c r="FQ30" s="10" vm="4983">
        <v>-190</v>
      </c>
      <c r="FR30" s="10" vm="43304">
        <v>0</v>
      </c>
      <c r="FS30" s="10" vm="37937">
        <v>0</v>
      </c>
      <c r="FT30" s="10" vm="31435">
        <v>29361</v>
      </c>
      <c r="FU30" s="10" vm="2279">
        <v>54892</v>
      </c>
      <c r="FV30" s="10" vm="18078">
        <v>55496</v>
      </c>
      <c r="FW30" s="81" vm="1585">
        <v>720</v>
      </c>
      <c r="FX30" s="81" vm="11299">
        <v>33</v>
      </c>
      <c r="FY30" s="81" vm="4825">
        <v>0</v>
      </c>
      <c r="FZ30" s="81" vm="53057">
        <v>1247</v>
      </c>
      <c r="GA30" s="81" vm="37723">
        <v>2000</v>
      </c>
      <c r="GB30" s="10" vm="31219">
        <v>325</v>
      </c>
      <c r="GC30" s="10" vm="2278">
        <v>227</v>
      </c>
      <c r="GD30" s="10" vm="1923">
        <v>98</v>
      </c>
      <c r="GE30" s="10" vm="1584">
        <v>0</v>
      </c>
      <c r="GF30" s="10" vm="1352">
        <v>0</v>
      </c>
      <c r="GG30" s="10" vm="4614">
        <v>0</v>
      </c>
      <c r="GH30" s="10" vm="49927">
        <v>0</v>
      </c>
      <c r="GI30" s="10" vm="37502">
        <v>0</v>
      </c>
      <c r="GJ30" s="10" vm="30987">
        <v>0</v>
      </c>
      <c r="GK30" s="10" vm="2277">
        <v>0</v>
      </c>
      <c r="GL30" s="10" vm="1922">
        <v>0</v>
      </c>
      <c r="GM30" s="10" vm="1583">
        <v>0</v>
      </c>
      <c r="GN30" s="10" vm="10878">
        <v>0</v>
      </c>
      <c r="GO30" s="10" vm="4403">
        <v>0</v>
      </c>
      <c r="GP30" s="10" vm="46550">
        <v>0</v>
      </c>
      <c r="GQ30" s="10" vm="37279">
        <v>0</v>
      </c>
      <c r="GR30" s="10" vm="30759">
        <v>318</v>
      </c>
      <c r="GS30" s="10" vm="2276">
        <v>-318</v>
      </c>
      <c r="GT30" s="10" vm="1921">
        <v>325</v>
      </c>
      <c r="GU30" s="10" vm="1582">
        <v>545</v>
      </c>
      <c r="GV30" s="10" vm="1351">
        <v>-220</v>
      </c>
      <c r="GW30" s="10" vm="4182">
        <v>0</v>
      </c>
      <c r="GX30" s="81" vm="43086">
        <v>0</v>
      </c>
      <c r="GY30" s="10" vm="37055">
        <v>0</v>
      </c>
      <c r="GZ30" s="10" vm="30586">
        <v>0</v>
      </c>
      <c r="HA30" s="10" vm="2275">
        <v>0</v>
      </c>
      <c r="HB30" s="10" vm="1920">
        <v>0</v>
      </c>
      <c r="HC30" s="81" vm="1581">
        <v>0</v>
      </c>
      <c r="HD30" s="81" vm="10444">
        <v>1222</v>
      </c>
      <c r="HE30" s="10" vm="3964">
        <v>1222</v>
      </c>
      <c r="HF30" s="10" vm="52826">
        <v>677</v>
      </c>
      <c r="HG30" s="10" vm="36834">
        <v>795</v>
      </c>
      <c r="HH30" s="10" vm="30356">
        <v>0</v>
      </c>
      <c r="HI30" s="10" vm="23402">
        <v>0</v>
      </c>
      <c r="HJ30" s="10" vm="1919">
        <v>2136</v>
      </c>
      <c r="HK30" s="10" vm="1580">
        <v>0</v>
      </c>
      <c r="HL30" s="10" vm="1350">
        <v>0</v>
      </c>
      <c r="HM30" s="10" vm="3748">
        <v>0</v>
      </c>
      <c r="HN30" s="10" vm="49711">
        <v>2884</v>
      </c>
      <c r="HO30" s="10" vm="36612">
        <v>6492</v>
      </c>
      <c r="HP30" s="10" vm="30122">
        <v>85</v>
      </c>
      <c r="HQ30" s="10" vm="2274">
        <v>474</v>
      </c>
      <c r="HR30" s="10" vm="16770">
        <v>559</v>
      </c>
      <c r="HS30" s="10" vm="1579">
        <v>0</v>
      </c>
      <c r="HT30" s="10" vm="10024">
        <v>0</v>
      </c>
      <c r="HU30" s="10" vm="3534">
        <v>0</v>
      </c>
      <c r="HV30" s="10" vm="46386">
        <v>471</v>
      </c>
      <c r="HW30" s="10" vm="36393">
        <v>0</v>
      </c>
      <c r="HX30" s="10" vm="29891">
        <v>0</v>
      </c>
      <c r="HY30" s="10" vm="2273">
        <v>110</v>
      </c>
      <c r="HZ30" s="10" vm="1918">
        <v>0</v>
      </c>
      <c r="IA30" s="10" vm="1578">
        <v>0</v>
      </c>
      <c r="IB30" s="10" vm="1349">
        <v>0</v>
      </c>
      <c r="IC30" s="10" vm="3314">
        <v>581</v>
      </c>
      <c r="ID30" s="10" vm="42863">
        <v>879</v>
      </c>
      <c r="IE30" s="10" vm="36163">
        <v>3197</v>
      </c>
      <c r="IF30" s="10" vm="29655">
        <v>13752</v>
      </c>
      <c r="IG30" s="10" vm="2272">
        <v>17828</v>
      </c>
      <c r="IH30" s="10" vm="1917">
        <v>1285</v>
      </c>
      <c r="II30" s="10" vm="1577">
        <v>1747</v>
      </c>
      <c r="IJ30" s="10" vm="1348">
        <v>0</v>
      </c>
      <c r="IK30" s="10" vm="3093">
        <v>0</v>
      </c>
      <c r="IL30" s="10" vm="52608">
        <v>0</v>
      </c>
      <c r="IM30" s="10" vm="35933">
        <v>-15</v>
      </c>
      <c r="IN30" s="10" vm="29420">
        <v>1113</v>
      </c>
      <c r="IO30" s="10" vm="2271">
        <v>1113</v>
      </c>
      <c r="IP30" s="10" vm="1916">
        <v>0</v>
      </c>
      <c r="IQ30" s="10" vm="1576">
        <v>0</v>
      </c>
      <c r="IR30" s="10" vm="9385">
        <v>0</v>
      </c>
      <c r="IS30" s="81" vm="2874">
        <v>301</v>
      </c>
      <c r="IT30" s="81" vm="49482">
        <v>389</v>
      </c>
    </row>
    <row r="31" spans="1:254" x14ac:dyDescent="0.25">
      <c r="A31" s="8" t="s">
        <v>219</v>
      </c>
      <c r="B31" s="8" t="s">
        <v>134</v>
      </c>
      <c r="C31" s="89">
        <v>44651</v>
      </c>
      <c r="D31" s="76" vm="62259">
        <v>12</v>
      </c>
      <c r="E31" s="10" vm="2270">
        <v>27183</v>
      </c>
      <c r="F31" s="10" vm="61293">
        <v>-20394</v>
      </c>
      <c r="G31" s="10" vm="42649">
        <v>0</v>
      </c>
      <c r="H31" s="10" vm="59588">
        <v>6789</v>
      </c>
      <c r="I31" s="10" vm="29200">
        <v>1318</v>
      </c>
      <c r="J31" s="10" vm="63370">
        <v>8107</v>
      </c>
      <c r="K31" s="10" vm="1769">
        <v>0</v>
      </c>
      <c r="L31" s="10" vm="2552">
        <v>0</v>
      </c>
      <c r="M31" s="10" vm="2269">
        <v>0</v>
      </c>
      <c r="N31" s="10" vm="1915">
        <v>92</v>
      </c>
      <c r="O31" s="10" vm="42425">
        <v>-6119</v>
      </c>
      <c r="P31" s="10" vm="35716">
        <v>0</v>
      </c>
      <c r="Q31" s="10" vm="64344">
        <v>0</v>
      </c>
      <c r="R31" s="10" vm="22308">
        <v>0</v>
      </c>
      <c r="S31" s="10" vm="55892">
        <v>0</v>
      </c>
      <c r="T31" s="10" vm="2551">
        <v>2080</v>
      </c>
      <c r="U31" s="10" vm="2268">
        <v>0</v>
      </c>
      <c r="V31" s="10" vm="1914">
        <v>2080</v>
      </c>
      <c r="W31" s="10" vm="42210">
        <v>0</v>
      </c>
      <c r="X31" s="10" vm="35480">
        <v>639</v>
      </c>
      <c r="Y31" s="10" vm="28893">
        <v>0</v>
      </c>
      <c r="Z31" s="10" vm="22087">
        <v>0</v>
      </c>
      <c r="AA31" s="10" vm="66043">
        <v>2719</v>
      </c>
      <c r="AB31" s="10" vm="2550">
        <v>22908</v>
      </c>
      <c r="AC31" s="10" vm="2267">
        <v>1509</v>
      </c>
      <c r="AD31" s="10" vm="1913">
        <v>24417</v>
      </c>
      <c r="AE31" s="10" vm="41990">
        <v>302</v>
      </c>
      <c r="AF31" s="10" vm="35245">
        <v>0</v>
      </c>
      <c r="AG31" s="10" vm="1231">
        <v>0</v>
      </c>
      <c r="AH31" s="10" vm="21867">
        <v>0</v>
      </c>
      <c r="AI31" s="10" vm="60619">
        <v>24719</v>
      </c>
      <c r="AJ31" s="10" vm="2549">
        <v>6201</v>
      </c>
      <c r="AK31" s="10" vm="2266">
        <v>1191</v>
      </c>
      <c r="AL31" s="10" vm="1912">
        <v>3421</v>
      </c>
      <c r="AM31" s="10" vm="41783">
        <v>1281</v>
      </c>
      <c r="AN31" s="10" vm="35032">
        <v>861</v>
      </c>
      <c r="AO31" s="10" vm="28435">
        <v>74</v>
      </c>
      <c r="AP31" s="10" vm="64192">
        <v>0</v>
      </c>
      <c r="AQ31" s="10" vm="1768">
        <v>3559</v>
      </c>
      <c r="AR31" s="10" vm="2548">
        <v>0</v>
      </c>
      <c r="AS31" s="10" vm="2265">
        <v>902</v>
      </c>
      <c r="AT31" s="10" vm="1911">
        <v>17490</v>
      </c>
      <c r="AU31" s="10" vm="41558">
        <v>7229</v>
      </c>
      <c r="AV31" s="10" vm="64838">
        <v>234</v>
      </c>
      <c r="AW31" s="10" vm="28208">
        <v>167260</v>
      </c>
      <c r="AX31" s="10" vm="21454">
        <v>0</v>
      </c>
      <c r="AY31" s="10" vm="55694">
        <v>4714</v>
      </c>
      <c r="AZ31" s="10" vm="2547">
        <v>227</v>
      </c>
      <c r="BA31" s="10" vm="2264">
        <v>0</v>
      </c>
      <c r="BB31" s="10" vm="1910">
        <v>0</v>
      </c>
      <c r="BC31" s="10" vm="41327">
        <v>0</v>
      </c>
      <c r="BD31" s="10" vm="34698">
        <v>0</v>
      </c>
      <c r="BE31" s="10" vm="27979">
        <v>0</v>
      </c>
      <c r="BF31" s="10" vm="21233">
        <v>479</v>
      </c>
      <c r="BG31" s="10" vm="62590">
        <v>172680</v>
      </c>
      <c r="BH31" s="10" vm="2546">
        <v>0</v>
      </c>
      <c r="BI31" s="10" vm="2263">
        <v>1619</v>
      </c>
      <c r="BJ31" s="10" vm="1909">
        <v>9785</v>
      </c>
      <c r="BK31" s="10" vm="41100">
        <v>0</v>
      </c>
      <c r="BL31" s="10" vm="34467">
        <v>779</v>
      </c>
      <c r="BM31" s="10" vm="27750">
        <v>12183</v>
      </c>
      <c r="BN31" s="10" vm="21012">
        <v>1000</v>
      </c>
      <c r="BO31" s="10" vm="2127">
        <v>0</v>
      </c>
      <c r="BP31" s="10" vm="2545">
        <v>339</v>
      </c>
      <c r="BQ31" s="10" vm="2262">
        <v>4058</v>
      </c>
      <c r="BR31" s="10" vm="1908">
        <v>5397</v>
      </c>
      <c r="BS31" s="10" vm="40890">
        <v>6786</v>
      </c>
      <c r="BT31" s="10" vm="34246">
        <v>179466</v>
      </c>
      <c r="BU31" s="10" vm="27521">
        <v>140947</v>
      </c>
      <c r="BV31" s="10" vm="20797">
        <v>0</v>
      </c>
      <c r="BW31" s="10" vm="1463">
        <v>0</v>
      </c>
      <c r="BX31" s="10" vm="2544">
        <v>33169</v>
      </c>
      <c r="BY31" s="10" vm="2261">
        <v>0</v>
      </c>
      <c r="BZ31" s="10" vm="1907">
        <v>0</v>
      </c>
      <c r="CA31" s="10" vm="40659">
        <v>2313</v>
      </c>
      <c r="CB31" s="10" vm="34081">
        <v>176429</v>
      </c>
      <c r="CC31" s="10" vm="1230">
        <v>455</v>
      </c>
      <c r="CD31" s="10" vm="20596">
        <v>0</v>
      </c>
      <c r="CE31" s="10" vm="55474">
        <v>2582</v>
      </c>
      <c r="CF31" s="10" vm="2543">
        <v>2582</v>
      </c>
      <c r="CG31" s="10" vm="2260">
        <v>0</v>
      </c>
      <c r="CH31" s="10" vm="1906">
        <v>0</v>
      </c>
      <c r="CI31" s="10" vm="40427">
        <v>0</v>
      </c>
      <c r="CJ31" s="10" vm="33860">
        <v>0</v>
      </c>
      <c r="CK31" s="10" vm="27070">
        <v>2582</v>
      </c>
      <c r="CL31" s="10" vm="20377">
        <v>0</v>
      </c>
      <c r="CM31" s="10" vm="1279">
        <v>0</v>
      </c>
      <c r="CN31" s="10" vm="2542">
        <v>0</v>
      </c>
      <c r="CO31" s="10" vm="2259">
        <v>0</v>
      </c>
      <c r="CP31" s="10" vm="1905">
        <v>0</v>
      </c>
      <c r="CQ31" s="10" vm="40197">
        <v>0</v>
      </c>
      <c r="CR31" s="10" vm="33626">
        <v>178</v>
      </c>
      <c r="CS31" s="10" vm="26838">
        <v>-178</v>
      </c>
      <c r="CT31" s="10" vm="20158">
        <v>0</v>
      </c>
      <c r="CU31" s="10" vm="1767">
        <v>0</v>
      </c>
      <c r="CV31" s="10" vm="2541">
        <v>0</v>
      </c>
      <c r="CW31" s="10" vm="2258">
        <v>0</v>
      </c>
      <c r="CX31" s="10" vm="1904">
        <v>0</v>
      </c>
      <c r="CY31" s="10" vm="39983">
        <v>0</v>
      </c>
      <c r="CZ31" s="10" vm="33397">
        <v>0</v>
      </c>
      <c r="DA31" s="10" vm="26612">
        <v>0</v>
      </c>
      <c r="DB31" s="81" vm="19941">
        <v>0</v>
      </c>
      <c r="DC31" s="81" vm="2677">
        <v>0</v>
      </c>
      <c r="DD31" s="81" vm="2540">
        <v>0</v>
      </c>
      <c r="DE31" s="81" vm="2257">
        <v>0</v>
      </c>
      <c r="DF31" s="10" vm="1903">
        <v>0</v>
      </c>
      <c r="DG31" s="10" vm="39753">
        <v>0</v>
      </c>
      <c r="DH31" s="10" vm="64651">
        <v>0</v>
      </c>
      <c r="DI31" s="10" vm="26378">
        <v>0</v>
      </c>
      <c r="DJ31" s="10" vm="19735">
        <v>0</v>
      </c>
      <c r="DK31" s="10" vm="1462">
        <v>0</v>
      </c>
      <c r="DL31" s="10" vm="2539">
        <v>178</v>
      </c>
      <c r="DM31" s="10" vm="100533">
        <v>-178</v>
      </c>
      <c r="DN31" s="10" vm="1902">
        <v>0</v>
      </c>
      <c r="DO31" s="10" vm="39524">
        <v>0</v>
      </c>
      <c r="DP31" s="10" vm="33004">
        <v>0</v>
      </c>
      <c r="DQ31" s="10" vm="1229">
        <v>0</v>
      </c>
      <c r="DR31" s="10" vm="19517">
        <v>0</v>
      </c>
      <c r="DS31" s="10" vm="52096">
        <v>0</v>
      </c>
      <c r="DT31" s="10" vm="2538">
        <v>0</v>
      </c>
      <c r="DU31" s="10" vm="2256">
        <v>0</v>
      </c>
      <c r="DV31" s="10" vm="1901">
        <v>1072</v>
      </c>
      <c r="DW31" s="10" vm="39299">
        <v>0</v>
      </c>
      <c r="DX31" s="10" vm="32771">
        <v>1134</v>
      </c>
      <c r="DY31" s="10" vm="25927">
        <v>-62</v>
      </c>
      <c r="DZ31" s="10" vm="19298">
        <v>74</v>
      </c>
      <c r="EA31" s="10" vm="61095">
        <v>0</v>
      </c>
      <c r="EB31" s="10" vm="2537">
        <v>31</v>
      </c>
      <c r="EC31" s="10" vm="2255">
        <v>43</v>
      </c>
      <c r="ED31" s="10" vm="1900">
        <v>0</v>
      </c>
      <c r="EE31" s="10" vm="39082">
        <v>0</v>
      </c>
      <c r="EF31" s="10" vm="32545">
        <v>0</v>
      </c>
      <c r="EG31" s="10" vm="25700">
        <v>0</v>
      </c>
      <c r="EH31" s="81" vm="19082">
        <v>0</v>
      </c>
      <c r="EI31" s="81" vm="2126">
        <v>0</v>
      </c>
      <c r="EJ31" s="81" vm="2536">
        <v>0</v>
      </c>
      <c r="EK31" s="81" vm="2254">
        <v>0</v>
      </c>
      <c r="EL31" s="10" vm="1899">
        <v>1318</v>
      </c>
      <c r="EM31" s="10" vm="38852">
        <v>0</v>
      </c>
      <c r="EN31" s="10" vm="32366">
        <v>1561</v>
      </c>
      <c r="EO31" s="10" vm="25469">
        <v>-243</v>
      </c>
      <c r="EP31" s="10" vm="18886">
        <v>2464</v>
      </c>
      <c r="EQ31" s="10" vm="1278">
        <v>0</v>
      </c>
      <c r="ER31" s="10" vm="2535">
        <v>2726</v>
      </c>
      <c r="ES31" s="10" vm="2253">
        <v>-262</v>
      </c>
      <c r="ET31" s="10" vm="1898">
        <v>2464</v>
      </c>
      <c r="EU31" s="10" vm="38621">
        <v>0</v>
      </c>
      <c r="EV31" s="10" vm="32147">
        <v>2904</v>
      </c>
      <c r="EW31" s="10" vm="25239">
        <v>-440</v>
      </c>
      <c r="EX31" s="10" vm="18667">
        <v>818</v>
      </c>
      <c r="EY31" s="10" vm="1461">
        <v>632</v>
      </c>
      <c r="EZ31" s="10" vm="62258">
        <v>283</v>
      </c>
      <c r="FA31" s="10" vm="2252">
        <v>632</v>
      </c>
      <c r="FB31" s="10" vm="1897">
        <v>184651</v>
      </c>
      <c r="FC31" s="10" vm="38400">
        <v>0</v>
      </c>
      <c r="FD31" s="10" vm="31918">
        <v>184651</v>
      </c>
      <c r="FE31" s="10" vm="25009">
        <v>14353</v>
      </c>
      <c r="FF31" s="10" vm="18448">
        <v>3231</v>
      </c>
      <c r="FG31" s="10" vm="48359">
        <v>0</v>
      </c>
      <c r="FH31" s="10" vm="2534">
        <v>-1309</v>
      </c>
      <c r="FI31" s="10" vm="2251">
        <v>0</v>
      </c>
      <c r="FJ31" s="10" vm="1896">
        <v>0</v>
      </c>
      <c r="FK31" s="10" vm="38184">
        <v>0</v>
      </c>
      <c r="FL31" s="10" vm="31684">
        <v>200926</v>
      </c>
      <c r="FM31" s="10" vm="1228">
        <v>30694</v>
      </c>
      <c r="FN31" s="10" vm="64041">
        <v>3559</v>
      </c>
      <c r="FO31" s="10" vm="2676">
        <v>0</v>
      </c>
      <c r="FP31" s="10" vm="2533">
        <v>0</v>
      </c>
      <c r="FQ31" s="10" vm="2250">
        <v>-587</v>
      </c>
      <c r="FR31" s="10" vm="1895">
        <v>0</v>
      </c>
      <c r="FS31" s="10" vm="37952">
        <v>0</v>
      </c>
      <c r="FT31" s="10" vm="31450">
        <v>33666</v>
      </c>
      <c r="FU31" s="10" vm="24551">
        <v>167260</v>
      </c>
      <c r="FV31" s="10" vm="18062">
        <v>153957</v>
      </c>
      <c r="FW31" s="81" vm="1766">
        <v>0</v>
      </c>
      <c r="FX31" s="81" vm="2532">
        <v>0</v>
      </c>
      <c r="FY31" s="81" vm="2249">
        <v>0</v>
      </c>
      <c r="FZ31" s="81" vm="1894">
        <v>0</v>
      </c>
      <c r="GA31" s="81" vm="37739">
        <v>0</v>
      </c>
      <c r="GB31" s="10" vm="31233">
        <v>0</v>
      </c>
      <c r="GC31" s="10" vm="24321">
        <v>0</v>
      </c>
      <c r="GD31" s="10" vm="17846">
        <v>0</v>
      </c>
      <c r="GE31" s="10" vm="51651">
        <v>246</v>
      </c>
      <c r="GF31" s="10" vm="2531">
        <v>250</v>
      </c>
      <c r="GG31" s="10" vm="2248">
        <v>-4</v>
      </c>
      <c r="GH31" s="10" vm="1893">
        <v>1641</v>
      </c>
      <c r="GI31" s="10" vm="37517">
        <v>319</v>
      </c>
      <c r="GJ31" s="10" vm="31002">
        <v>1322</v>
      </c>
      <c r="GK31" s="10" vm="24096">
        <v>0</v>
      </c>
      <c r="GL31" s="10" vm="17625">
        <v>0</v>
      </c>
      <c r="GM31" s="10" vm="48197">
        <v>0</v>
      </c>
      <c r="GN31" s="10" vm="2530">
        <v>0</v>
      </c>
      <c r="GO31" s="10" vm="2247">
        <v>0</v>
      </c>
      <c r="GP31" s="10" vm="1892">
        <v>0</v>
      </c>
      <c r="GQ31" s="10" vm="37295">
        <v>0</v>
      </c>
      <c r="GR31" s="10" vm="30773">
        <v>0</v>
      </c>
      <c r="GS31" s="10" vm="23869">
        <v>0</v>
      </c>
      <c r="GT31" s="10" vm="17404">
        <v>1887</v>
      </c>
      <c r="GU31" s="10" vm="1460">
        <v>569</v>
      </c>
      <c r="GV31" s="10" vm="2529">
        <v>1318</v>
      </c>
      <c r="GW31" s="10" vm="2246">
        <v>682</v>
      </c>
      <c r="GX31" s="81" vm="1891">
        <v>0</v>
      </c>
      <c r="GY31" s="10" vm="37072">
        <v>0</v>
      </c>
      <c r="GZ31" s="10" vm="100651">
        <v>0</v>
      </c>
      <c r="HA31" s="10" vm="1227">
        <v>0</v>
      </c>
      <c r="HB31" s="10" vm="17197">
        <v>0</v>
      </c>
      <c r="HC31" s="81" vm="100531">
        <v>0</v>
      </c>
      <c r="HD31" s="81" vm="2528">
        <v>97</v>
      </c>
      <c r="HE31" s="10" vm="2245">
        <v>779</v>
      </c>
      <c r="HF31" s="10" vm="1890">
        <v>262</v>
      </c>
      <c r="HG31" s="10" vm="36850">
        <v>221</v>
      </c>
      <c r="HH31" s="10" vm="30371">
        <v>1088</v>
      </c>
      <c r="HI31" s="10" vm="23417">
        <v>0</v>
      </c>
      <c r="HJ31" s="10" vm="16976">
        <v>2078</v>
      </c>
      <c r="HK31" s="10" vm="1765">
        <v>0</v>
      </c>
      <c r="HL31" s="10" vm="2527">
        <v>0</v>
      </c>
      <c r="HM31" s="10" vm="2244">
        <v>0</v>
      </c>
      <c r="HN31" s="10" vm="1889">
        <v>409</v>
      </c>
      <c r="HO31" s="10" vm="36629">
        <v>4058</v>
      </c>
      <c r="HP31" s="10" vm="30137">
        <v>20</v>
      </c>
      <c r="HQ31" s="10" vm="23183">
        <v>2293</v>
      </c>
      <c r="HR31" s="10" vm="16754">
        <v>2313</v>
      </c>
      <c r="HS31" s="10" vm="1277">
        <v>0</v>
      </c>
      <c r="HT31" s="10" vm="2526">
        <v>0</v>
      </c>
      <c r="HU31" s="10" vm="2243">
        <v>0</v>
      </c>
      <c r="HV31" s="10" vm="1888">
        <v>6127</v>
      </c>
      <c r="HW31" s="10" vm="36408">
        <v>105</v>
      </c>
      <c r="HX31" s="10" vm="29906">
        <v>0</v>
      </c>
      <c r="HY31" s="10" vm="22953">
        <v>64</v>
      </c>
      <c r="HZ31" s="10" vm="16539">
        <v>0</v>
      </c>
      <c r="IA31" s="10" vm="44626">
        <v>0</v>
      </c>
      <c r="IB31" s="10" vm="2525">
        <v>-177</v>
      </c>
      <c r="IC31" s="10" vm="2242">
        <v>6119</v>
      </c>
      <c r="ID31" s="10" vm="1887">
        <v>449</v>
      </c>
      <c r="IE31" s="10" vm="36179">
        <v>900</v>
      </c>
      <c r="IF31" s="10" vm="29670">
        <v>0</v>
      </c>
      <c r="IG31" s="10" vm="22776">
        <v>1349</v>
      </c>
      <c r="IH31" s="10" vm="16324">
        <v>3231</v>
      </c>
      <c r="II31" s="10" vm="1459">
        <v>3831</v>
      </c>
      <c r="IJ31" s="10" vm="2524">
        <v>0</v>
      </c>
      <c r="IK31" s="10" vm="2241">
        <v>114</v>
      </c>
      <c r="IL31" s="10" vm="1886">
        <v>-31</v>
      </c>
      <c r="IM31" s="10" vm="35950">
        <v>-3</v>
      </c>
      <c r="IN31" s="10" vm="29435">
        <v>5210</v>
      </c>
      <c r="IO31" s="10" vm="22552">
        <v>5308</v>
      </c>
      <c r="IP31" s="10" vm="16109">
        <v>0</v>
      </c>
      <c r="IQ31" s="10" vm="2675">
        <v>0</v>
      </c>
      <c r="IR31" s="10" vm="2523">
        <v>0</v>
      </c>
      <c r="IS31" s="81" vm="2240">
        <v>39</v>
      </c>
      <c r="IT31" s="81" vm="1885">
        <v>39</v>
      </c>
    </row>
    <row r="32" spans="1:254" x14ac:dyDescent="0.25">
      <c r="A32" s="8" t="s">
        <v>531</v>
      </c>
      <c r="B32" s="8" t="s">
        <v>532</v>
      </c>
      <c r="C32" s="89">
        <v>44651</v>
      </c>
      <c r="D32" s="76" vm="84009">
        <v>12</v>
      </c>
      <c r="E32" s="10" vm="75921">
        <v>33816</v>
      </c>
      <c r="F32" s="10" vm="70848">
        <v>-24638</v>
      </c>
      <c r="G32" s="10" vm="100218">
        <v>-620</v>
      </c>
      <c r="H32" s="10" vm="59791">
        <v>8558</v>
      </c>
      <c r="I32" s="10" vm="2239">
        <v>334</v>
      </c>
      <c r="J32" s="10" vm="63587">
        <v>8892</v>
      </c>
      <c r="K32" s="10" vm="60818">
        <v>0</v>
      </c>
      <c r="L32" s="10" vm="60374">
        <v>0</v>
      </c>
      <c r="M32" s="10" vm="75772">
        <v>0</v>
      </c>
      <c r="N32" s="10" vm="70741">
        <v>6</v>
      </c>
      <c r="O32" s="10" vm="99745">
        <v>-3693</v>
      </c>
      <c r="P32" s="10" vm="95806">
        <v>0</v>
      </c>
      <c r="Q32" s="10" vm="61925">
        <v>0</v>
      </c>
      <c r="R32" s="10" vm="61292">
        <v>0</v>
      </c>
      <c r="S32" s="10" vm="60817">
        <v>0</v>
      </c>
      <c r="T32" s="10" vm="83859">
        <v>5205</v>
      </c>
      <c r="U32" s="10" vm="75625">
        <v>-39</v>
      </c>
      <c r="V32" s="10" vm="70636">
        <v>5166</v>
      </c>
      <c r="W32" s="10" vm="98726">
        <v>0</v>
      </c>
      <c r="X32" s="10" vm="95640">
        <v>1053</v>
      </c>
      <c r="Y32" s="10" vm="61924">
        <v>0</v>
      </c>
      <c r="Z32" s="10" vm="61291">
        <v>0</v>
      </c>
      <c r="AA32" s="10" vm="60816">
        <v>6219</v>
      </c>
      <c r="AB32" s="10" vm="60373">
        <v>27960</v>
      </c>
      <c r="AC32" s="10" vm="75520">
        <v>3274</v>
      </c>
      <c r="AD32" s="10" vm="70490">
        <v>31234</v>
      </c>
      <c r="AE32" s="10" vm="97803">
        <v>1066</v>
      </c>
      <c r="AF32" s="10" vm="95474">
        <v>19</v>
      </c>
      <c r="AG32" s="10" vm="61923">
        <v>0</v>
      </c>
      <c r="AH32" s="10" vm="61290">
        <v>0</v>
      </c>
      <c r="AI32" s="10" vm="60815">
        <v>32319</v>
      </c>
      <c r="AJ32" s="10" vm="60372">
        <v>5682</v>
      </c>
      <c r="AK32" s="10" vm="75427">
        <v>4043</v>
      </c>
      <c r="AL32" s="10" vm="70334">
        <v>5267</v>
      </c>
      <c r="AM32" s="10" vm="97312">
        <v>3589</v>
      </c>
      <c r="AN32" s="10" vm="95311">
        <v>1456</v>
      </c>
      <c r="AO32" s="10" vm="61922">
        <v>99</v>
      </c>
      <c r="AP32" s="10" vm="61289">
        <v>0</v>
      </c>
      <c r="AQ32" s="10" vm="60814">
        <v>4500</v>
      </c>
      <c r="AR32" s="10" vm="83705">
        <v>0</v>
      </c>
      <c r="AS32" s="10" vm="75345">
        <v>0</v>
      </c>
      <c r="AT32" s="10" vm="70180">
        <v>24636</v>
      </c>
      <c r="AU32" s="10" vm="96874">
        <v>7683</v>
      </c>
      <c r="AV32" s="10" vm="95147">
        <v>833</v>
      </c>
      <c r="AW32" s="10" vm="61921">
        <v>256390</v>
      </c>
      <c r="AX32" s="10" vm="61288">
        <v>0</v>
      </c>
      <c r="AY32" s="10" vm="60813">
        <v>5298</v>
      </c>
      <c r="AZ32" s="10" vm="60371">
        <v>443</v>
      </c>
      <c r="BA32" s="10" vm="75259">
        <v>0</v>
      </c>
      <c r="BB32" s="10" vm="70025">
        <v>0</v>
      </c>
      <c r="BC32" s="10" vm="99085">
        <v>0</v>
      </c>
      <c r="BD32" s="10" vm="94984">
        <v>0</v>
      </c>
      <c r="BE32" s="10" vm="61920">
        <v>0</v>
      </c>
      <c r="BF32" s="10" vm="90235">
        <v>0</v>
      </c>
      <c r="BG32" s="10" vm="60812">
        <v>262131</v>
      </c>
      <c r="BH32" s="10" vm="83548">
        <v>240</v>
      </c>
      <c r="BI32" s="10" vm="57555">
        <v>2958</v>
      </c>
      <c r="BJ32" s="10" vm="69870">
        <v>9844</v>
      </c>
      <c r="BK32" s="10" vm="100365">
        <v>0</v>
      </c>
      <c r="BL32" s="10" vm="94821">
        <v>1426</v>
      </c>
      <c r="BM32" s="10" vm="61919">
        <v>14468</v>
      </c>
      <c r="BN32" s="10" vm="61287">
        <v>4140</v>
      </c>
      <c r="BO32" s="10" vm="60811">
        <v>0</v>
      </c>
      <c r="BP32" s="10" vm="60370">
        <v>1071</v>
      </c>
      <c r="BQ32" s="10" vm="57501">
        <v>6392</v>
      </c>
      <c r="BR32" s="10" vm="69714">
        <v>11603</v>
      </c>
      <c r="BS32" s="10" vm="100063">
        <v>2865</v>
      </c>
      <c r="BT32" s="10" vm="94657">
        <v>264996</v>
      </c>
      <c r="BU32" s="10" vm="61918">
        <v>72898</v>
      </c>
      <c r="BV32" s="10" vm="61286">
        <v>0</v>
      </c>
      <c r="BW32" s="10" vm="60810">
        <v>64</v>
      </c>
      <c r="BX32" s="10" vm="83392">
        <v>81024</v>
      </c>
      <c r="BY32" s="10" vm="57435">
        <v>0</v>
      </c>
      <c r="BZ32" s="10" vm="69559">
        <v>0</v>
      </c>
      <c r="CA32" s="10" vm="99552">
        <v>387</v>
      </c>
      <c r="CB32" s="10" vm="94497">
        <v>154373</v>
      </c>
      <c r="CC32" s="10" vm="61917">
        <v>1073</v>
      </c>
      <c r="CD32" s="10" vm="61285">
        <v>0</v>
      </c>
      <c r="CE32" s="10" vm="60809">
        <v>109550</v>
      </c>
      <c r="CF32" s="10" vm="60369">
        <v>109550</v>
      </c>
      <c r="CG32" s="10" vm="57376">
        <v>0</v>
      </c>
      <c r="CH32" s="10" vm="69404">
        <v>0</v>
      </c>
      <c r="CI32" s="10" vm="98091">
        <v>0</v>
      </c>
      <c r="CJ32" s="10" vm="94341">
        <v>0</v>
      </c>
      <c r="CK32" s="10" vm="90942">
        <v>109550</v>
      </c>
      <c r="CL32" s="10" vm="61284">
        <v>0</v>
      </c>
      <c r="CM32" s="10" vm="60808">
        <v>0</v>
      </c>
      <c r="CN32" s="10" vm="83237">
        <v>0</v>
      </c>
      <c r="CO32" s="10" vm="57321">
        <v>0</v>
      </c>
      <c r="CP32" s="10" vm="69251">
        <v>0</v>
      </c>
      <c r="CQ32" s="10" vm="97631">
        <v>0</v>
      </c>
      <c r="CR32" s="10" vm="94181">
        <v>0</v>
      </c>
      <c r="CS32" s="10" vm="61916">
        <v>0</v>
      </c>
      <c r="CT32" s="10" vm="61283">
        <v>0</v>
      </c>
      <c r="CU32" s="10" vm="60807">
        <v>0</v>
      </c>
      <c r="CV32" s="10" vm="60368">
        <v>0</v>
      </c>
      <c r="CW32" s="10" vm="74735">
        <v>0</v>
      </c>
      <c r="CX32" s="10" vm="69125">
        <v>0</v>
      </c>
      <c r="CY32" s="10" vm="97162">
        <v>0</v>
      </c>
      <c r="CZ32" s="10" vm="94019">
        <v>0</v>
      </c>
      <c r="DA32" s="10" vm="62257">
        <v>0</v>
      </c>
      <c r="DB32" s="81" vm="61915">
        <v>0</v>
      </c>
      <c r="DC32" s="81" vm="61282">
        <v>0</v>
      </c>
      <c r="DD32" s="81" vm="83110">
        <v>0</v>
      </c>
      <c r="DE32" s="81" vm="60806">
        <v>0</v>
      </c>
      <c r="DF32" s="10" vm="68971">
        <v>305</v>
      </c>
      <c r="DG32" s="10" vm="96730">
        <v>0</v>
      </c>
      <c r="DH32" s="10" vm="93862">
        <v>0</v>
      </c>
      <c r="DI32" s="10" vm="87586">
        <v>305</v>
      </c>
      <c r="DJ32" s="10" vm="62589">
        <v>305</v>
      </c>
      <c r="DK32" s="10" vm="62256">
        <v>0</v>
      </c>
      <c r="DL32" s="10" vm="77351">
        <v>0</v>
      </c>
      <c r="DM32" s="10" vm="61914">
        <v>305</v>
      </c>
      <c r="DN32" s="10" vm="68816">
        <v>1020</v>
      </c>
      <c r="DO32" s="10" vm="96292">
        <v>620</v>
      </c>
      <c r="DP32" s="10" vm="93690">
        <v>0</v>
      </c>
      <c r="DQ32" s="10" vm="60367">
        <v>400</v>
      </c>
      <c r="DR32" s="10" vm="80566">
        <v>0</v>
      </c>
      <c r="DS32" s="10" vm="85127">
        <v>0</v>
      </c>
      <c r="DT32" s="10" vm="82952">
        <v>0</v>
      </c>
      <c r="DU32" s="10" vm="74473">
        <v>0</v>
      </c>
      <c r="DV32" s="10" vm="68661">
        <v>0</v>
      </c>
      <c r="DW32" s="10" vm="98283">
        <v>0</v>
      </c>
      <c r="DX32" s="10" vm="93528">
        <v>0</v>
      </c>
      <c r="DY32" s="10" vm="61913">
        <v>0</v>
      </c>
      <c r="DZ32" s="10" vm="61281">
        <v>0</v>
      </c>
      <c r="EA32" s="10" vm="60805">
        <v>0</v>
      </c>
      <c r="EB32" s="10" vm="77204">
        <v>0</v>
      </c>
      <c r="EC32" s="10" vm="74383">
        <v>0</v>
      </c>
      <c r="ED32" s="10" vm="68506">
        <v>0</v>
      </c>
      <c r="EE32" s="10" vm="95991">
        <v>0</v>
      </c>
      <c r="EF32" s="10" vm="93376">
        <v>0</v>
      </c>
      <c r="EG32" s="10" vm="89146">
        <v>0</v>
      </c>
      <c r="EH32" s="81" vm="61094">
        <v>0</v>
      </c>
      <c r="EI32" s="81" vm="62255">
        <v>0</v>
      </c>
      <c r="EJ32" s="81" vm="82797">
        <v>0</v>
      </c>
      <c r="EK32" s="81" vm="74297">
        <v>0</v>
      </c>
      <c r="EL32" s="10" vm="68349">
        <v>172</v>
      </c>
      <c r="EM32" s="10" vm="99384">
        <v>0</v>
      </c>
      <c r="EN32" s="10" vm="93203">
        <v>2</v>
      </c>
      <c r="EO32" s="10" vm="90466">
        <v>170</v>
      </c>
      <c r="EP32" s="10" vm="88283">
        <v>1192</v>
      </c>
      <c r="EQ32" s="10" vm="79166">
        <v>620</v>
      </c>
      <c r="ER32" s="10" vm="77055">
        <v>2</v>
      </c>
      <c r="ES32" s="10" vm="74211">
        <v>570</v>
      </c>
      <c r="ET32" s="10" vm="68195">
        <v>1497</v>
      </c>
      <c r="EU32" s="10" vm="98599">
        <v>620</v>
      </c>
      <c r="EV32" s="10" vm="93055">
        <v>2</v>
      </c>
      <c r="EW32" s="10" vm="62254">
        <v>875</v>
      </c>
      <c r="EX32" s="10" vm="61912">
        <v>607</v>
      </c>
      <c r="EY32" s="10" vm="61280">
        <v>212</v>
      </c>
      <c r="EZ32" s="10" vm="82639">
        <v>44</v>
      </c>
      <c r="FA32" s="10" vm="74129">
        <v>212</v>
      </c>
      <c r="FB32" s="10" vm="68041">
        <v>307421</v>
      </c>
      <c r="FC32" s="10" vm="98419">
        <v>0</v>
      </c>
      <c r="FD32" s="10" vm="92896">
        <v>307421</v>
      </c>
      <c r="FE32" s="10" vm="58838">
        <v>6667</v>
      </c>
      <c r="FF32" s="10" vm="86415">
        <v>6179</v>
      </c>
      <c r="FG32" s="10" vm="79052">
        <v>0</v>
      </c>
      <c r="FH32" s="10" vm="76909">
        <v>-1514</v>
      </c>
      <c r="FI32" s="10" vm="74043">
        <v>0</v>
      </c>
      <c r="FJ32" s="10" vm="67887">
        <v>0</v>
      </c>
      <c r="FK32" s="10" vm="59232">
        <v>0</v>
      </c>
      <c r="FL32" s="10" vm="92732">
        <v>318753</v>
      </c>
      <c r="FM32" s="10" vm="62253">
        <v>58821</v>
      </c>
      <c r="FN32" s="10" vm="61911">
        <v>4662</v>
      </c>
      <c r="FO32" s="10" vm="61279">
        <v>0</v>
      </c>
      <c r="FP32" s="10" vm="76765">
        <v>0</v>
      </c>
      <c r="FQ32" s="10" vm="73965">
        <v>-1120</v>
      </c>
      <c r="FR32" s="10" vm="67736">
        <v>0</v>
      </c>
      <c r="FS32" s="10" vm="96564">
        <v>0</v>
      </c>
      <c r="FT32" s="10" vm="92565">
        <v>62363</v>
      </c>
      <c r="FU32" s="10" vm="88971">
        <v>256390</v>
      </c>
      <c r="FV32" s="10" vm="89919">
        <v>248600</v>
      </c>
      <c r="FW32" s="81" vm="78921">
        <v>0</v>
      </c>
      <c r="FX32" s="81" vm="82485">
        <v>0</v>
      </c>
      <c r="FY32" s="81" vm="56706">
        <v>0</v>
      </c>
      <c r="FZ32" s="81" vm="56147">
        <v>0</v>
      </c>
      <c r="GA32" s="81" vm="96132">
        <v>0</v>
      </c>
      <c r="GB32" s="10" vm="92403">
        <v>340</v>
      </c>
      <c r="GC32" s="10" vm="62252">
        <v>212</v>
      </c>
      <c r="GD32" s="10" vm="61910">
        <v>128</v>
      </c>
      <c r="GE32" s="10" vm="61278">
        <v>202</v>
      </c>
      <c r="GF32" s="10" vm="76617">
        <v>83</v>
      </c>
      <c r="GG32" s="10" vm="73794">
        <v>119</v>
      </c>
      <c r="GH32" s="10" vm="67581">
        <v>240</v>
      </c>
      <c r="GI32" s="10" vm="98911">
        <v>87</v>
      </c>
      <c r="GJ32" s="10" vm="92243">
        <v>153</v>
      </c>
      <c r="GK32" s="10" vm="87266">
        <v>0</v>
      </c>
      <c r="GL32" s="10" vm="86268">
        <v>0</v>
      </c>
      <c r="GM32" s="10" vm="57892">
        <v>0</v>
      </c>
      <c r="GN32" s="10" vm="82331">
        <v>0</v>
      </c>
      <c r="GO32" s="10" vm="73711">
        <v>0</v>
      </c>
      <c r="GP32" s="10" vm="67423">
        <v>0</v>
      </c>
      <c r="GQ32" s="10" vm="99900">
        <v>0</v>
      </c>
      <c r="GR32" s="10" vm="92082">
        <v>66</v>
      </c>
      <c r="GS32" s="10" vm="62251">
        <v>-66</v>
      </c>
      <c r="GT32" s="10" vm="61909">
        <v>782</v>
      </c>
      <c r="GU32" s="10" vm="1884">
        <v>448</v>
      </c>
      <c r="GV32" s="10" vm="76472">
        <v>334</v>
      </c>
      <c r="GW32" s="10" vm="56537">
        <v>0</v>
      </c>
      <c r="GX32" s="81" vm="67266">
        <v>0</v>
      </c>
      <c r="GY32" s="10" vm="99234">
        <v>0</v>
      </c>
      <c r="GZ32" s="10" vm="91922">
        <v>0</v>
      </c>
      <c r="HA32" s="10" vm="60366">
        <v>0</v>
      </c>
      <c r="HB32" s="10" vm="60158">
        <v>0</v>
      </c>
      <c r="HC32" s="81" vm="78741">
        <v>0</v>
      </c>
      <c r="HD32" s="81" vm="82174">
        <v>1426</v>
      </c>
      <c r="HE32" s="10" vm="73531">
        <v>1426</v>
      </c>
      <c r="HF32" s="10" vm="67112">
        <v>1299</v>
      </c>
      <c r="HG32" s="10" vm="97958">
        <v>1182</v>
      </c>
      <c r="HH32" s="10" vm="91763">
        <v>0</v>
      </c>
      <c r="HI32" s="10" vm="62250">
        <v>111</v>
      </c>
      <c r="HJ32" s="10" vm="2238">
        <v>1390</v>
      </c>
      <c r="HK32" s="10" vm="61277">
        <v>72</v>
      </c>
      <c r="HL32" s="10" vm="76366">
        <v>0</v>
      </c>
      <c r="HM32" s="10" vm="73400">
        <v>0</v>
      </c>
      <c r="HN32" s="10" vm="66958">
        <v>2338</v>
      </c>
      <c r="HO32" s="10" vm="97466">
        <v>6392</v>
      </c>
      <c r="HP32" s="10" vm="91609">
        <v>220</v>
      </c>
      <c r="HQ32" s="10" vm="90383">
        <v>167</v>
      </c>
      <c r="HR32" s="10" vm="89757">
        <v>387</v>
      </c>
      <c r="HS32" s="10" vm="78622">
        <v>0</v>
      </c>
      <c r="HT32" s="10" vm="82020">
        <v>0</v>
      </c>
      <c r="HU32" s="10" vm="73253">
        <v>0</v>
      </c>
      <c r="HV32" s="10" vm="66810">
        <v>2935</v>
      </c>
      <c r="HW32" s="10" vm="97023">
        <v>333</v>
      </c>
      <c r="HX32" s="10" vm="91450">
        <v>345</v>
      </c>
      <c r="HY32" s="10" vm="2522">
        <v>49</v>
      </c>
      <c r="HZ32" s="10" vm="61908">
        <v>0</v>
      </c>
      <c r="IA32" s="10" vm="61276">
        <v>100</v>
      </c>
      <c r="IB32" s="10" vm="76230">
        <v>-69</v>
      </c>
      <c r="IC32" s="10" vm="73110">
        <v>3693</v>
      </c>
      <c r="ID32" s="10" vm="66666">
        <v>363</v>
      </c>
      <c r="IE32" s="10" vm="59120">
        <v>410</v>
      </c>
      <c r="IF32" s="10" vm="91284">
        <v>269</v>
      </c>
      <c r="IG32" s="10" vm="87166">
        <v>1042</v>
      </c>
      <c r="IH32" s="10" vm="80115">
        <v>5005</v>
      </c>
      <c r="II32" s="10" vm="78488">
        <v>5025</v>
      </c>
      <c r="IJ32" s="10" vm="76083">
        <v>0</v>
      </c>
      <c r="IK32" s="10" vm="72964">
        <v>52</v>
      </c>
      <c r="IL32" s="10" vm="66519">
        <v>-7</v>
      </c>
      <c r="IM32" s="10" vm="59391">
        <v>-16</v>
      </c>
      <c r="IN32" s="10" vm="91118">
        <v>6732</v>
      </c>
      <c r="IO32" s="10" vm="2521">
        <v>6732</v>
      </c>
      <c r="IP32" s="10" vm="61907">
        <v>0</v>
      </c>
      <c r="IQ32" s="10" vm="61275">
        <v>0</v>
      </c>
      <c r="IR32" s="10" vm="58084">
        <v>0</v>
      </c>
      <c r="IS32" s="81" vm="72816">
        <v>0</v>
      </c>
      <c r="IT32" s="81" vm="66373">
        <v>0</v>
      </c>
    </row>
    <row r="33" spans="1:254" x14ac:dyDescent="0.25">
      <c r="A33" s="8" t="s">
        <v>357</v>
      </c>
      <c r="B33" s="8" t="s">
        <v>284</v>
      </c>
      <c r="C33" s="89">
        <v>44651</v>
      </c>
      <c r="D33" s="76" vm="84010">
        <v>12</v>
      </c>
      <c r="E33" s="10" vm="60365">
        <v>299066</v>
      </c>
      <c r="F33" s="10" vm="1226">
        <v>-185949</v>
      </c>
      <c r="G33" s="10" vm="100242">
        <v>-59953</v>
      </c>
      <c r="H33" s="10" vm="59822">
        <v>53164</v>
      </c>
      <c r="I33" s="10" vm="58450">
        <v>24792</v>
      </c>
      <c r="J33" s="10" vm="63623">
        <v>77956</v>
      </c>
      <c r="K33" s="10" vm="60618">
        <v>125347</v>
      </c>
      <c r="L33" s="10" vm="78345">
        <v>0</v>
      </c>
      <c r="M33" s="10" vm="62249">
        <v>3178</v>
      </c>
      <c r="N33" s="10" vm="2237">
        <v>31</v>
      </c>
      <c r="O33" s="10" vm="99717">
        <v>-43306</v>
      </c>
      <c r="P33" s="10" vm="95838">
        <v>195</v>
      </c>
      <c r="Q33" s="10" vm="81869">
        <v>7433</v>
      </c>
      <c r="R33" s="10" vm="87045">
        <v>0</v>
      </c>
      <c r="S33" s="10" vm="60804">
        <v>0</v>
      </c>
      <c r="T33" s="10" vm="83861">
        <v>170834</v>
      </c>
      <c r="U33" s="10" vm="60364">
        <v>-8</v>
      </c>
      <c r="V33" s="10" vm="56278">
        <v>170826</v>
      </c>
      <c r="W33" s="10" vm="98754">
        <v>0</v>
      </c>
      <c r="X33" s="10" vm="95671">
        <v>7663</v>
      </c>
      <c r="Y33" s="10" vm="89630">
        <v>8700</v>
      </c>
      <c r="Z33" s="10" vm="81033">
        <v>0</v>
      </c>
      <c r="AA33" s="10" vm="80000">
        <v>187189</v>
      </c>
      <c r="AB33" s="10" vm="78199">
        <v>187726</v>
      </c>
      <c r="AC33" s="10" vm="2125">
        <v>20085</v>
      </c>
      <c r="AD33" s="10" vm="70492">
        <v>207811</v>
      </c>
      <c r="AE33" s="10" vm="97764">
        <v>5769</v>
      </c>
      <c r="AF33" s="10" vm="95506">
        <v>6113</v>
      </c>
      <c r="AG33" s="10" vm="72668">
        <v>0</v>
      </c>
      <c r="AH33" s="10" vm="71981">
        <v>3219</v>
      </c>
      <c r="AI33" s="10" vm="61906">
        <v>222912</v>
      </c>
      <c r="AJ33" s="10" vm="78053">
        <v>45472</v>
      </c>
      <c r="AK33" s="10" vm="1883">
        <v>27833</v>
      </c>
      <c r="AL33" s="10" vm="70336">
        <v>28840</v>
      </c>
      <c r="AM33" s="10" vm="97309">
        <v>9826</v>
      </c>
      <c r="AN33" s="10" vm="95343">
        <v>8570</v>
      </c>
      <c r="AO33" s="10" vm="87913">
        <v>2201</v>
      </c>
      <c r="AP33" s="10" vm="80880">
        <v>223</v>
      </c>
      <c r="AQ33" s="10" vm="60363">
        <v>34925</v>
      </c>
      <c r="AR33" s="10" vm="83707">
        <v>0</v>
      </c>
      <c r="AS33" s="10" vm="57663">
        <v>3441</v>
      </c>
      <c r="AT33" s="10" vm="70184">
        <v>161331</v>
      </c>
      <c r="AU33" s="10" vm="96905">
        <v>61581</v>
      </c>
      <c r="AV33" s="10" vm="95178">
        <v>3093</v>
      </c>
      <c r="AW33" s="10" vm="89477">
        <v>3370454</v>
      </c>
      <c r="AX33" s="10" vm="86892">
        <v>0</v>
      </c>
      <c r="AY33" s="10" vm="85616">
        <v>9213</v>
      </c>
      <c r="AZ33" s="10" vm="77908">
        <v>15090</v>
      </c>
      <c r="BA33" s="10" vm="2520">
        <v>74259</v>
      </c>
      <c r="BB33" s="10" vm="70029">
        <v>17182</v>
      </c>
      <c r="BC33" s="10" vm="99061">
        <v>35783</v>
      </c>
      <c r="BD33" s="10" vm="95017">
        <v>0</v>
      </c>
      <c r="BE33" s="10" vm="81720">
        <v>0</v>
      </c>
      <c r="BF33" s="10" vm="90265">
        <v>0</v>
      </c>
      <c r="BG33" s="10" vm="61274">
        <v>3521981</v>
      </c>
      <c r="BH33" s="10" vm="83551">
        <v>105507</v>
      </c>
      <c r="BI33" s="10" vm="1575">
        <v>23099</v>
      </c>
      <c r="BJ33" s="10" vm="69871">
        <v>97519</v>
      </c>
      <c r="BK33" s="10" vm="100400">
        <v>85</v>
      </c>
      <c r="BL33" s="10" vm="94851">
        <v>14333</v>
      </c>
      <c r="BM33" s="10" vm="90655">
        <v>240543</v>
      </c>
      <c r="BN33" s="10" vm="88603">
        <v>84056</v>
      </c>
      <c r="BO33" s="10" vm="79638">
        <v>0</v>
      </c>
      <c r="BP33" s="10" vm="77762">
        <v>2161</v>
      </c>
      <c r="BQ33" s="10" vm="57504">
        <v>131655</v>
      </c>
      <c r="BR33" s="10" vm="69717">
        <v>217872</v>
      </c>
      <c r="BS33" s="10" vm="100052">
        <v>22671</v>
      </c>
      <c r="BT33" s="10" vm="94688">
        <v>3544652</v>
      </c>
      <c r="BU33" s="10" vm="87758">
        <v>1412784</v>
      </c>
      <c r="BV33" s="10" vm="71833">
        <v>0</v>
      </c>
      <c r="BW33" s="10" vm="62248">
        <v>0</v>
      </c>
      <c r="BX33" s="10" vm="83397">
        <v>287349</v>
      </c>
      <c r="BY33" s="10" vm="2236">
        <v>0</v>
      </c>
      <c r="BZ33" s="10" vm="69563">
        <v>14358</v>
      </c>
      <c r="CA33" s="10" vm="99553">
        <v>36220</v>
      </c>
      <c r="CB33" s="10" vm="94527">
        <v>1750711</v>
      </c>
      <c r="CC33" s="10" vm="72532">
        <v>4622</v>
      </c>
      <c r="CD33" s="10" vm="80737">
        <v>782</v>
      </c>
      <c r="CE33" s="10" vm="60803">
        <v>1788537</v>
      </c>
      <c r="CF33" s="10" vm="77617">
        <v>1163494</v>
      </c>
      <c r="CG33" s="10" vm="1347">
        <v>613664</v>
      </c>
      <c r="CH33" s="10" vm="69407">
        <v>0</v>
      </c>
      <c r="CI33" s="10" vm="98118">
        <v>11378</v>
      </c>
      <c r="CJ33" s="10" vm="94370">
        <v>0</v>
      </c>
      <c r="CK33" s="10" vm="90979">
        <v>1788536</v>
      </c>
      <c r="CL33" s="10" vm="86738">
        <v>37515</v>
      </c>
      <c r="CM33" s="10" vm="79522">
        <v>33797</v>
      </c>
      <c r="CN33" s="10" vm="83239">
        <v>0</v>
      </c>
      <c r="CO33" s="10" vm="2674">
        <v>3718</v>
      </c>
      <c r="CP33" s="10" vm="69253">
        <v>1987</v>
      </c>
      <c r="CQ33" s="10" vm="97608">
        <v>0</v>
      </c>
      <c r="CR33" s="10" vm="94212">
        <v>1987</v>
      </c>
      <c r="CS33" s="10" vm="81573">
        <v>0</v>
      </c>
      <c r="CT33" s="10" vm="71688">
        <v>0</v>
      </c>
      <c r="CU33" s="10" vm="61905">
        <v>0</v>
      </c>
      <c r="CV33" s="10" vm="77472">
        <v>694</v>
      </c>
      <c r="CW33" s="10" vm="1882">
        <v>-694</v>
      </c>
      <c r="CX33" s="10" vm="69098">
        <v>111</v>
      </c>
      <c r="CY33" s="10" vm="97150">
        <v>0</v>
      </c>
      <c r="CZ33" s="10" vm="94050">
        <v>2953</v>
      </c>
      <c r="DA33" s="10" vm="89321">
        <v>-2842</v>
      </c>
      <c r="DB33" s="81" vm="88458">
        <v>0</v>
      </c>
      <c r="DC33" s="81" vm="85244">
        <v>0</v>
      </c>
      <c r="DD33" s="81" vm="83082">
        <v>0</v>
      </c>
      <c r="DE33" s="81" vm="74651">
        <v>0</v>
      </c>
      <c r="DF33" s="10" vm="68944">
        <v>1292</v>
      </c>
      <c r="DG33" s="10" vm="96744">
        <v>0</v>
      </c>
      <c r="DH33" s="10" vm="93883">
        <v>792</v>
      </c>
      <c r="DI33" s="10" vm="87602">
        <v>500</v>
      </c>
      <c r="DJ33" s="10" vm="90109">
        <v>40905</v>
      </c>
      <c r="DK33" s="10" vm="60617">
        <v>33797</v>
      </c>
      <c r="DL33" s="10" vm="77325">
        <v>6426</v>
      </c>
      <c r="DM33" s="10" vm="2519">
        <v>682</v>
      </c>
      <c r="DN33" s="10" vm="68790">
        <v>27497</v>
      </c>
      <c r="DO33" s="10" vm="96289">
        <v>24514</v>
      </c>
      <c r="DP33" s="10" vm="93721">
        <v>0</v>
      </c>
      <c r="DQ33" s="10" vm="72393">
        <v>2983</v>
      </c>
      <c r="DR33" s="10" vm="80592">
        <v>2849</v>
      </c>
      <c r="DS33" s="10" vm="61273">
        <v>0</v>
      </c>
      <c r="DT33" s="10" vm="82926">
        <v>2490</v>
      </c>
      <c r="DU33" s="10" vm="60802">
        <v>359</v>
      </c>
      <c r="DV33" s="10" vm="68632">
        <v>0</v>
      </c>
      <c r="DW33" s="10" vm="98276">
        <v>0</v>
      </c>
      <c r="DX33" s="10" vm="93559">
        <v>0</v>
      </c>
      <c r="DY33" s="10" vm="81426">
        <v>0</v>
      </c>
      <c r="DZ33" s="10" vm="86586">
        <v>0</v>
      </c>
      <c r="EA33" s="10" vm="79284">
        <v>0</v>
      </c>
      <c r="EB33" s="10" vm="77178">
        <v>0</v>
      </c>
      <c r="EC33" s="10" vm="57060">
        <v>0</v>
      </c>
      <c r="ED33" s="10" vm="68478">
        <v>0</v>
      </c>
      <c r="EE33" s="10" vm="95996">
        <v>0</v>
      </c>
      <c r="EF33" s="10" vm="93396">
        <v>0</v>
      </c>
      <c r="EG33" s="10" vm="89164">
        <v>0</v>
      </c>
      <c r="EH33" s="81" vm="71542">
        <v>0</v>
      </c>
      <c r="EI33" s="81" vm="62247">
        <v>0</v>
      </c>
      <c r="EJ33" s="81" vm="82771">
        <v>0</v>
      </c>
      <c r="EK33" s="81" vm="2235">
        <v>0</v>
      </c>
      <c r="EL33" s="10" vm="68324">
        <v>4903</v>
      </c>
      <c r="EM33" s="10" vm="99387">
        <v>1642</v>
      </c>
      <c r="EN33" s="10" vm="93232">
        <v>15702</v>
      </c>
      <c r="EO33" s="10" vm="90501">
        <v>-12441</v>
      </c>
      <c r="EP33" s="10" vm="88311">
        <v>35249</v>
      </c>
      <c r="EQ33" s="10" vm="60801">
        <v>26156</v>
      </c>
      <c r="ER33" s="10" vm="77031">
        <v>18192</v>
      </c>
      <c r="ES33" s="10" vm="1346">
        <v>-9099</v>
      </c>
      <c r="ET33" s="10" vm="68169">
        <v>76154</v>
      </c>
      <c r="EU33" s="10" vm="98596">
        <v>59953</v>
      </c>
      <c r="EV33" s="10" vm="93074">
        <v>24618</v>
      </c>
      <c r="EW33" s="10" vm="87448">
        <v>-8417</v>
      </c>
      <c r="EX33" s="10" vm="80444">
        <v>15073</v>
      </c>
      <c r="EY33" s="10" vm="84880">
        <v>4008</v>
      </c>
      <c r="EZ33" s="10" vm="82615">
        <v>2949</v>
      </c>
      <c r="FA33" s="10" vm="1764">
        <v>4008</v>
      </c>
      <c r="FB33" s="10" vm="68014">
        <v>3345169</v>
      </c>
      <c r="FC33" s="10" vm="98402">
        <v>0</v>
      </c>
      <c r="FD33" s="10" vm="92916">
        <v>3345169</v>
      </c>
      <c r="FE33" s="10" vm="58871">
        <v>128163</v>
      </c>
      <c r="FF33" s="10" vm="86442">
        <v>27921</v>
      </c>
      <c r="FG33" s="10" vm="61904">
        <v>0</v>
      </c>
      <c r="FH33" s="10" vm="76884">
        <v>-28742</v>
      </c>
      <c r="FI33" s="10" vm="1881">
        <v>226205</v>
      </c>
      <c r="FJ33" s="10" vm="67860">
        <v>-23017</v>
      </c>
      <c r="FK33" s="10" vm="59227">
        <v>-757</v>
      </c>
      <c r="FL33" s="10" vm="92753">
        <v>3674942</v>
      </c>
      <c r="FM33" s="10" vm="72257">
        <v>276132</v>
      </c>
      <c r="FN33" s="10" vm="71399">
        <v>34302</v>
      </c>
      <c r="FO33" s="10" vm="84733">
        <v>0</v>
      </c>
      <c r="FP33" s="10" vm="76737">
        <v>0</v>
      </c>
      <c r="FQ33" s="10" vm="56760">
        <v>-5944</v>
      </c>
      <c r="FR33" s="10" vm="67709">
        <v>-2</v>
      </c>
      <c r="FS33" s="10" vm="96585">
        <v>0</v>
      </c>
      <c r="FT33" s="10" vm="92586">
        <v>304488</v>
      </c>
      <c r="FU33" s="10" vm="89006">
        <v>3370454</v>
      </c>
      <c r="FV33" s="10" vm="89949">
        <v>3069037</v>
      </c>
      <c r="FW33" s="81" vm="61729">
        <v>25493</v>
      </c>
      <c r="FX33" s="81" vm="82460">
        <v>164</v>
      </c>
      <c r="FY33" s="81" vm="2518">
        <v>-8670</v>
      </c>
      <c r="FZ33" s="81" vm="56121">
        <v>195</v>
      </c>
      <c r="GA33" s="81" vm="96130">
        <v>17182</v>
      </c>
      <c r="GB33" s="10" vm="92426">
        <v>35265</v>
      </c>
      <c r="GC33" s="10" vm="81280">
        <v>22875</v>
      </c>
      <c r="GD33" s="10" vm="88165">
        <v>12390</v>
      </c>
      <c r="GE33" s="10" vm="61272">
        <v>793</v>
      </c>
      <c r="GF33" s="10" vm="76590">
        <v>564</v>
      </c>
      <c r="GG33" s="10" vm="1574">
        <v>229</v>
      </c>
      <c r="GH33" s="10" vm="67551">
        <v>569</v>
      </c>
      <c r="GI33" s="10" vm="98916">
        <v>191</v>
      </c>
      <c r="GJ33" s="10" vm="92263">
        <v>378</v>
      </c>
      <c r="GK33" s="10" vm="87295">
        <v>0</v>
      </c>
      <c r="GL33" s="10" vm="86294">
        <v>0</v>
      </c>
      <c r="GM33" s="10" vm="57891">
        <v>0</v>
      </c>
      <c r="GN33" s="10" vm="82304">
        <v>22388</v>
      </c>
      <c r="GO33" s="10" vm="56590">
        <v>12750</v>
      </c>
      <c r="GP33" s="10" vm="67395">
        <v>9638</v>
      </c>
      <c r="GQ33" s="10" vm="99901">
        <v>10832</v>
      </c>
      <c r="GR33" s="10" vm="92102">
        <v>8675</v>
      </c>
      <c r="GS33" s="10" vm="88849">
        <v>2157</v>
      </c>
      <c r="GT33" s="10" vm="80297">
        <v>69847</v>
      </c>
      <c r="GU33" s="10" vm="62246">
        <v>45055</v>
      </c>
      <c r="GV33" s="10" vm="76446">
        <v>24792</v>
      </c>
      <c r="GW33" s="10" vm="2234">
        <v>0</v>
      </c>
      <c r="GX33" s="81" vm="67241">
        <v>0</v>
      </c>
      <c r="GY33" s="10" vm="99221">
        <v>0</v>
      </c>
      <c r="GZ33" s="10" vm="91942">
        <v>0</v>
      </c>
      <c r="HA33" s="10" vm="72123">
        <v>0</v>
      </c>
      <c r="HB33" s="10" vm="71253">
        <v>0</v>
      </c>
      <c r="HC33" s="81" vm="60800">
        <v>0</v>
      </c>
      <c r="HD33" s="81" vm="82149">
        <v>14333</v>
      </c>
      <c r="HE33" s="10" vm="1345">
        <v>14333</v>
      </c>
      <c r="HF33" s="10" vm="67086">
        <v>4722</v>
      </c>
      <c r="HG33" s="10" vm="97960">
        <v>0</v>
      </c>
      <c r="HH33" s="10" vm="91782">
        <v>0</v>
      </c>
      <c r="HI33" s="10" vm="90817">
        <v>17861</v>
      </c>
      <c r="HJ33" s="10" vm="88050">
        <v>85779</v>
      </c>
      <c r="HK33" s="10" vm="84420">
        <v>0</v>
      </c>
      <c r="HL33" s="10" vm="57812">
        <v>0</v>
      </c>
      <c r="HM33" s="10" vm="61093">
        <v>0</v>
      </c>
      <c r="HN33" s="10" vm="66931">
        <v>23293</v>
      </c>
      <c r="HO33" s="10" vm="97446">
        <v>131655</v>
      </c>
      <c r="HP33" s="10" vm="91625">
        <v>36220</v>
      </c>
      <c r="HQ33" s="10" vm="58778">
        <v>0</v>
      </c>
      <c r="HR33" s="10" vm="89789">
        <v>36220</v>
      </c>
      <c r="HS33" s="10" vm="61903">
        <v>0</v>
      </c>
      <c r="HT33" s="10" vm="81994">
        <v>782</v>
      </c>
      <c r="HU33" s="10" vm="61271">
        <v>782</v>
      </c>
      <c r="HV33" s="10" vm="66786">
        <v>49500</v>
      </c>
      <c r="HW33" s="10" vm="97035">
        <v>360</v>
      </c>
      <c r="HX33" s="10" vm="91471">
        <v>0</v>
      </c>
      <c r="HY33" s="10" vm="58674">
        <v>284</v>
      </c>
      <c r="HZ33" s="10" vm="86146">
        <v>107</v>
      </c>
      <c r="IA33" s="10" vm="84269">
        <v>3167</v>
      </c>
      <c r="IB33" s="10" vm="76203">
        <v>-10112</v>
      </c>
      <c r="IC33" s="10" vm="73092">
        <v>43306</v>
      </c>
      <c r="ID33" s="10" vm="66644">
        <v>2836</v>
      </c>
      <c r="IE33" s="10" vm="96456">
        <v>7772</v>
      </c>
      <c r="IF33" s="10" vm="91305">
        <v>0</v>
      </c>
      <c r="IG33" s="10" vm="87185">
        <v>10608</v>
      </c>
      <c r="IH33" s="10" vm="80149">
        <v>27921</v>
      </c>
      <c r="II33" s="10" vm="60255">
        <v>38413</v>
      </c>
      <c r="IJ33" s="10" vm="76057">
        <v>0</v>
      </c>
      <c r="IK33" s="10" vm="62245">
        <v>555</v>
      </c>
      <c r="IL33" s="10" vm="66492">
        <v>-201</v>
      </c>
      <c r="IM33" s="10" vm="59387">
        <v>2249</v>
      </c>
      <c r="IN33" s="10" vm="91139">
        <v>30345</v>
      </c>
      <c r="IO33" s="10" vm="81174">
        <v>30802</v>
      </c>
      <c r="IP33" s="10" vm="71106">
        <v>0</v>
      </c>
      <c r="IQ33" s="10" vm="61270">
        <v>-3</v>
      </c>
      <c r="IR33" s="10" vm="58058">
        <v>971</v>
      </c>
      <c r="IS33" s="81" vm="60799">
        <v>1135</v>
      </c>
      <c r="IT33" s="81" vm="66349">
        <v>1183</v>
      </c>
    </row>
    <row r="34" spans="1:254" x14ac:dyDescent="0.25">
      <c r="A34" s="8" t="s">
        <v>358</v>
      </c>
      <c r="B34" s="8" t="s">
        <v>255</v>
      </c>
      <c r="C34" s="89">
        <v>44651</v>
      </c>
      <c r="D34" s="76" vm="84030">
        <v>12</v>
      </c>
      <c r="E34" s="10" vm="75942">
        <v>73814</v>
      </c>
      <c r="F34" s="10" vm="56375">
        <v>-47251</v>
      </c>
      <c r="G34" s="10" vm="100238">
        <v>-8455</v>
      </c>
      <c r="H34" s="10" vm="59802">
        <v>18108</v>
      </c>
      <c r="I34" s="10" vm="58432">
        <v>5685</v>
      </c>
      <c r="J34" s="10" vm="63601">
        <v>23793</v>
      </c>
      <c r="K34" s="10" vm="62588">
        <v>0</v>
      </c>
      <c r="L34" s="10" vm="78366">
        <v>-429</v>
      </c>
      <c r="M34" s="10" vm="75798">
        <v>0</v>
      </c>
      <c r="N34" s="10" vm="56333">
        <v>24</v>
      </c>
      <c r="O34" s="10" vm="99712">
        <v>-18811</v>
      </c>
      <c r="P34" s="10" vm="95818">
        <v>173</v>
      </c>
      <c r="Q34" s="10" vm="61902">
        <v>-193</v>
      </c>
      <c r="R34" s="10" vm="87023">
        <v>0</v>
      </c>
      <c r="S34" s="10" vm="61269">
        <v>0</v>
      </c>
      <c r="T34" s="10" vm="83881">
        <v>4557</v>
      </c>
      <c r="U34" s="10" vm="75649">
        <v>0</v>
      </c>
      <c r="V34" s="10" vm="56291">
        <v>4557</v>
      </c>
      <c r="W34" s="10" vm="98740">
        <v>0</v>
      </c>
      <c r="X34" s="10" vm="95651">
        <v>10131</v>
      </c>
      <c r="Y34" s="10" vm="89598">
        <v>21081</v>
      </c>
      <c r="Z34" s="10" vm="81010">
        <v>0</v>
      </c>
      <c r="AA34" s="10" vm="79995">
        <v>35769</v>
      </c>
      <c r="AB34" s="10" vm="78223">
        <v>55118</v>
      </c>
      <c r="AC34" s="10" vm="57781">
        <v>3714</v>
      </c>
      <c r="AD34" s="10" vm="70519">
        <v>58832</v>
      </c>
      <c r="AE34" s="10" vm="97804">
        <v>91</v>
      </c>
      <c r="AF34" s="10" vm="95485">
        <v>0</v>
      </c>
      <c r="AG34" s="10" vm="60616">
        <v>0</v>
      </c>
      <c r="AH34" s="10" vm="71964">
        <v>0</v>
      </c>
      <c r="AI34" s="10" vm="62244">
        <v>58923</v>
      </c>
      <c r="AJ34" s="10" vm="78078">
        <v>16532</v>
      </c>
      <c r="AK34" s="10" vm="57732">
        <v>4440</v>
      </c>
      <c r="AL34" s="10" vm="70364">
        <v>7449</v>
      </c>
      <c r="AM34" s="10" vm="97292">
        <v>5009</v>
      </c>
      <c r="AN34" s="10" vm="95324">
        <v>1540</v>
      </c>
      <c r="AO34" s="10" vm="61268">
        <v>187</v>
      </c>
      <c r="AP34" s="10" vm="80865">
        <v>0</v>
      </c>
      <c r="AQ34" s="10" vm="60798">
        <v>9859</v>
      </c>
      <c r="AR34" s="10" vm="83735">
        <v>0</v>
      </c>
      <c r="AS34" s="10" vm="57674">
        <v>403</v>
      </c>
      <c r="AT34" s="10" vm="70211">
        <v>45419</v>
      </c>
      <c r="AU34" s="10" vm="96889">
        <v>13504</v>
      </c>
      <c r="AV34" s="10" vm="95158">
        <v>945</v>
      </c>
      <c r="AW34" s="10" vm="89458">
        <v>692594</v>
      </c>
      <c r="AX34" s="10" vm="86871">
        <v>0</v>
      </c>
      <c r="AY34" s="10" vm="85624">
        <v>16488</v>
      </c>
      <c r="AZ34" s="10" vm="77933">
        <v>821</v>
      </c>
      <c r="BA34" s="10" vm="57610">
        <v>0</v>
      </c>
      <c r="BB34" s="10" vm="70054">
        <v>7570</v>
      </c>
      <c r="BC34" s="10" vm="99063">
        <v>0</v>
      </c>
      <c r="BD34" s="10" vm="94995">
        <v>0</v>
      </c>
      <c r="BE34" s="10" vm="62243">
        <v>0</v>
      </c>
      <c r="BF34" s="10" vm="90247">
        <v>0</v>
      </c>
      <c r="BG34" s="10" vm="61901">
        <v>717473</v>
      </c>
      <c r="BH34" s="10" vm="83578">
        <v>1736</v>
      </c>
      <c r="BI34" s="10" vm="57564">
        <v>3221</v>
      </c>
      <c r="BJ34" s="10" vm="69900">
        <v>39885</v>
      </c>
      <c r="BK34" s="10" vm="100382">
        <v>0</v>
      </c>
      <c r="BL34" s="10" vm="94832">
        <v>2608</v>
      </c>
      <c r="BM34" s="10" vm="90621">
        <v>47450</v>
      </c>
      <c r="BN34" s="10" vm="88588">
        <v>5243</v>
      </c>
      <c r="BO34" s="10" vm="60362">
        <v>0</v>
      </c>
      <c r="BP34" s="10" vm="77789">
        <v>0</v>
      </c>
      <c r="BQ34" s="10" vm="57512">
        <v>14212</v>
      </c>
      <c r="BR34" s="10" vm="69746">
        <v>19455</v>
      </c>
      <c r="BS34" s="10" vm="100071">
        <v>27995</v>
      </c>
      <c r="BT34" s="10" vm="94669">
        <v>745468</v>
      </c>
      <c r="BU34" s="10" vm="87739">
        <v>483018</v>
      </c>
      <c r="BV34" s="10" vm="71817">
        <v>0</v>
      </c>
      <c r="BW34" s="10" vm="61092">
        <v>0</v>
      </c>
      <c r="BX34" s="10" vm="83423">
        <v>12574</v>
      </c>
      <c r="BY34" s="10" vm="57450">
        <v>0</v>
      </c>
      <c r="BZ34" s="10" vm="69588">
        <v>45484</v>
      </c>
      <c r="CA34" s="10" vm="99544">
        <v>110</v>
      </c>
      <c r="CB34" s="10" vm="94508">
        <v>541186</v>
      </c>
      <c r="CC34" s="10" vm="61900">
        <v>13405</v>
      </c>
      <c r="CD34" s="10" vm="80719">
        <v>0</v>
      </c>
      <c r="CE34" s="10" vm="61267">
        <v>190877</v>
      </c>
      <c r="CF34" s="10" vm="77642">
        <v>61716</v>
      </c>
      <c r="CG34" s="10" vm="57386">
        <v>151405</v>
      </c>
      <c r="CH34" s="10" vm="69434">
        <v>0</v>
      </c>
      <c r="CI34" s="10" vm="98101">
        <v>-22244</v>
      </c>
      <c r="CJ34" s="10" vm="94353">
        <v>0</v>
      </c>
      <c r="CK34" s="10" vm="90950">
        <v>190877</v>
      </c>
      <c r="CL34" s="10" vm="86720">
        <v>11402</v>
      </c>
      <c r="CM34" s="10" vm="79518">
        <v>8093</v>
      </c>
      <c r="CN34" s="10" vm="83265">
        <v>0</v>
      </c>
      <c r="CO34" s="10" vm="57328">
        <v>3309</v>
      </c>
      <c r="CP34" s="10" vm="69280">
        <v>105</v>
      </c>
      <c r="CQ34" s="10" vm="97643">
        <v>0</v>
      </c>
      <c r="CR34" s="10" vm="94193">
        <v>0</v>
      </c>
      <c r="CS34" s="10" vm="60254">
        <v>105</v>
      </c>
      <c r="CT34" s="10" vm="71671">
        <v>0</v>
      </c>
      <c r="CU34" s="10" vm="62242">
        <v>0</v>
      </c>
      <c r="CV34" s="10" vm="77498">
        <v>488</v>
      </c>
      <c r="CW34" s="10" vm="57272">
        <v>-488</v>
      </c>
      <c r="CX34" s="10" vm="69126">
        <v>0</v>
      </c>
      <c r="CY34" s="10" vm="97132">
        <v>0</v>
      </c>
      <c r="CZ34" s="10" vm="94030">
        <v>0</v>
      </c>
      <c r="DA34" s="10" vm="61266">
        <v>0</v>
      </c>
      <c r="DB34" s="81" vm="88441">
        <v>0</v>
      </c>
      <c r="DC34" s="81" vm="60797">
        <v>0</v>
      </c>
      <c r="DD34" s="81" vm="83111">
        <v>0</v>
      </c>
      <c r="DE34" s="81" vm="57215">
        <v>0</v>
      </c>
      <c r="DF34" s="10" vm="68972">
        <v>2175</v>
      </c>
      <c r="DG34" s="10" vm="96731">
        <v>283</v>
      </c>
      <c r="DH34" s="10" vm="93863">
        <v>1017</v>
      </c>
      <c r="DI34" s="10" vm="87580">
        <v>875</v>
      </c>
      <c r="DJ34" s="10" vm="90089">
        <v>13682</v>
      </c>
      <c r="DK34" s="10" vm="79399">
        <v>8376</v>
      </c>
      <c r="DL34" s="10" vm="77352">
        <v>1505</v>
      </c>
      <c r="DM34" s="10" vm="57170">
        <v>3801</v>
      </c>
      <c r="DN34" s="10" vm="68817">
        <v>0</v>
      </c>
      <c r="DO34" s="10" vm="96306">
        <v>0</v>
      </c>
      <c r="DP34" s="10" vm="93701">
        <v>0</v>
      </c>
      <c r="DQ34" s="10" vm="62241">
        <v>0</v>
      </c>
      <c r="DR34" s="10" vm="80576">
        <v>0</v>
      </c>
      <c r="DS34" s="10" vm="61899">
        <v>0</v>
      </c>
      <c r="DT34" s="10" vm="82953">
        <v>0</v>
      </c>
      <c r="DU34" s="10" vm="57120">
        <v>0</v>
      </c>
      <c r="DV34" s="10" vm="68662">
        <v>0</v>
      </c>
      <c r="DW34" s="10" vm="98258">
        <v>0</v>
      </c>
      <c r="DX34" s="10" vm="93539">
        <v>0</v>
      </c>
      <c r="DY34" s="10" vm="60796">
        <v>0</v>
      </c>
      <c r="DZ34" s="10" vm="86570">
        <v>345</v>
      </c>
      <c r="EA34" s="10" vm="60361">
        <v>0</v>
      </c>
      <c r="EB34" s="10" vm="77205">
        <v>96</v>
      </c>
      <c r="EC34" s="10" vm="57069">
        <v>249</v>
      </c>
      <c r="ED34" s="10" vm="68507">
        <v>0</v>
      </c>
      <c r="EE34" s="10" vm="95999">
        <v>0</v>
      </c>
      <c r="EF34" s="10" vm="93377">
        <v>0</v>
      </c>
      <c r="EG34" s="10" vm="89147">
        <v>0</v>
      </c>
      <c r="EH34" s="81" vm="71527">
        <v>0</v>
      </c>
      <c r="EI34" s="81" vm="62587">
        <v>0</v>
      </c>
      <c r="EJ34" s="81" vm="82798">
        <v>0</v>
      </c>
      <c r="EK34" s="81" vm="57010">
        <v>0</v>
      </c>
      <c r="EL34" s="10" vm="68350">
        <v>864</v>
      </c>
      <c r="EM34" s="10" vm="99380">
        <v>79</v>
      </c>
      <c r="EN34" s="10" vm="93215">
        <v>231</v>
      </c>
      <c r="EO34" s="10" vm="61898">
        <v>554</v>
      </c>
      <c r="EP34" s="10" vm="88293">
        <v>1209</v>
      </c>
      <c r="EQ34" s="10" vm="61265">
        <v>79</v>
      </c>
      <c r="ER34" s="10" vm="77056">
        <v>327</v>
      </c>
      <c r="ES34" s="10" vm="56952">
        <v>803</v>
      </c>
      <c r="ET34" s="10" vm="68196">
        <v>14891</v>
      </c>
      <c r="EU34" s="10" vm="98577">
        <v>8455</v>
      </c>
      <c r="EV34" s="10" vm="93057">
        <v>1832</v>
      </c>
      <c r="EW34" s="10" vm="87418">
        <v>4604</v>
      </c>
      <c r="EX34" s="10" vm="80427">
        <v>970</v>
      </c>
      <c r="EY34" s="10" vm="84875">
        <v>488</v>
      </c>
      <c r="EZ34" s="10" vm="82640">
        <v>242</v>
      </c>
      <c r="FA34" s="10" vm="56891">
        <v>466</v>
      </c>
      <c r="FB34" s="10" vm="68042">
        <v>734682</v>
      </c>
      <c r="FC34" s="10" vm="98439">
        <v>0</v>
      </c>
      <c r="FD34" s="10" vm="92897">
        <v>734682</v>
      </c>
      <c r="FE34" s="10" vm="58840">
        <v>29112</v>
      </c>
      <c r="FF34" s="10" vm="86425">
        <v>4120</v>
      </c>
      <c r="FG34" s="10" vm="62240">
        <v>0</v>
      </c>
      <c r="FH34" s="10" vm="76910">
        <v>-18906</v>
      </c>
      <c r="FI34" s="10" vm="56832">
        <v>0</v>
      </c>
      <c r="FJ34" s="10" vm="67888">
        <v>0</v>
      </c>
      <c r="FK34" s="10" vm="59214">
        <v>-64</v>
      </c>
      <c r="FL34" s="10" vm="92733">
        <v>748944</v>
      </c>
      <c r="FM34" s="10" vm="61264">
        <v>48017</v>
      </c>
      <c r="FN34" s="10" vm="71380">
        <v>9859</v>
      </c>
      <c r="FO34" s="10" vm="60795">
        <v>0</v>
      </c>
      <c r="FP34" s="10" vm="76766">
        <v>0</v>
      </c>
      <c r="FQ34" s="10" vm="56768">
        <v>-1526</v>
      </c>
      <c r="FR34" s="10" vm="67737">
        <v>0</v>
      </c>
      <c r="FS34" s="10" vm="96570">
        <v>0</v>
      </c>
      <c r="FT34" s="10" vm="92566">
        <v>56350</v>
      </c>
      <c r="FU34" s="10" vm="88983">
        <v>692594</v>
      </c>
      <c r="FV34" s="10" vm="89930">
        <v>686665</v>
      </c>
      <c r="FW34" s="81" vm="78922">
        <v>7397</v>
      </c>
      <c r="FX34" s="81" vm="82486">
        <v>0</v>
      </c>
      <c r="FY34" s="81" vm="56707">
        <v>0</v>
      </c>
      <c r="FZ34" s="81" vm="56148">
        <v>173</v>
      </c>
      <c r="GA34" s="81" vm="96137">
        <v>7570</v>
      </c>
      <c r="GB34" s="10" vm="92404">
        <v>2982</v>
      </c>
      <c r="GC34" s="10" vm="62239">
        <v>1546</v>
      </c>
      <c r="GD34" s="10" vm="88147">
        <v>1436</v>
      </c>
      <c r="GE34" s="10" vm="61897">
        <v>549</v>
      </c>
      <c r="GF34" s="10" vm="76618">
        <v>614</v>
      </c>
      <c r="GG34" s="10" vm="56652">
        <v>-65</v>
      </c>
      <c r="GH34" s="10" vm="67582">
        <v>290</v>
      </c>
      <c r="GI34" s="10" vm="98899">
        <v>49</v>
      </c>
      <c r="GJ34" s="10" vm="92244">
        <v>241</v>
      </c>
      <c r="GK34" s="10" vm="60794">
        <v>0</v>
      </c>
      <c r="GL34" s="10" vm="86278">
        <v>0</v>
      </c>
      <c r="GM34" s="10" vm="60360">
        <v>0</v>
      </c>
      <c r="GN34" s="10" vm="82332">
        <v>16511</v>
      </c>
      <c r="GO34" s="10" vm="56596">
        <v>12438</v>
      </c>
      <c r="GP34" s="10" vm="67424">
        <v>4073</v>
      </c>
      <c r="GQ34" s="10" vm="99909">
        <v>0</v>
      </c>
      <c r="GR34" s="10" vm="92083">
        <v>0</v>
      </c>
      <c r="GS34" s="10" vm="88832">
        <v>0</v>
      </c>
      <c r="GT34" s="10" vm="80282">
        <v>20332</v>
      </c>
      <c r="GU34" s="10" vm="1458">
        <v>14647</v>
      </c>
      <c r="GV34" s="10" vm="76473">
        <v>5685</v>
      </c>
      <c r="GW34" s="10" vm="56538">
        <v>0</v>
      </c>
      <c r="GX34" s="81" vm="67267">
        <v>0</v>
      </c>
      <c r="GY34" s="10" vm="99215">
        <v>0</v>
      </c>
      <c r="GZ34" s="10" vm="91923">
        <v>0</v>
      </c>
      <c r="HA34" s="10" vm="61896">
        <v>0</v>
      </c>
      <c r="HB34" s="10" vm="71235">
        <v>0</v>
      </c>
      <c r="HC34" s="81" vm="61263">
        <v>0</v>
      </c>
      <c r="HD34" s="81" vm="82175">
        <v>2608</v>
      </c>
      <c r="HE34" s="10" vm="56485">
        <v>2608</v>
      </c>
      <c r="HF34" s="10" vm="67113">
        <v>616</v>
      </c>
      <c r="HG34" s="10" vm="97945">
        <v>1762</v>
      </c>
      <c r="HH34" s="10" vm="91764">
        <v>0</v>
      </c>
      <c r="HI34" s="10" vm="90790">
        <v>0</v>
      </c>
      <c r="HJ34" s="10" vm="88036">
        <v>5353</v>
      </c>
      <c r="HK34" s="10" vm="84415">
        <v>0</v>
      </c>
      <c r="HL34" s="10" vm="76367">
        <v>0</v>
      </c>
      <c r="HM34" s="10" vm="73401">
        <v>0</v>
      </c>
      <c r="HN34" s="10" vm="66959">
        <v>6481</v>
      </c>
      <c r="HO34" s="10" vm="97485">
        <v>14212</v>
      </c>
      <c r="HP34" s="10" vm="91610">
        <v>110</v>
      </c>
      <c r="HQ34" s="10" vm="2124">
        <v>0</v>
      </c>
      <c r="HR34" s="10" vm="89770">
        <v>110</v>
      </c>
      <c r="HS34" s="10" vm="62238">
        <v>0</v>
      </c>
      <c r="HT34" s="10" vm="82021">
        <v>0</v>
      </c>
      <c r="HU34" s="10" vm="73254">
        <v>0</v>
      </c>
      <c r="HV34" s="10" vm="66811">
        <v>19494</v>
      </c>
      <c r="HW34" s="10" vm="97025">
        <v>977</v>
      </c>
      <c r="HX34" s="10" vm="91451">
        <v>0</v>
      </c>
      <c r="HY34" s="10" vm="1880">
        <v>0</v>
      </c>
      <c r="HZ34" s="10" vm="86125">
        <v>0</v>
      </c>
      <c r="IA34" s="10" vm="60793">
        <v>0</v>
      </c>
      <c r="IB34" s="10" vm="76231">
        <v>-1660</v>
      </c>
      <c r="IC34" s="10" vm="73111">
        <v>18811</v>
      </c>
      <c r="ID34" s="10" vm="66667">
        <v>465</v>
      </c>
      <c r="IE34" s="10" vm="96450">
        <v>1473</v>
      </c>
      <c r="IF34" s="10" vm="91285">
        <v>0</v>
      </c>
      <c r="IG34" s="10" vm="87174">
        <v>1938</v>
      </c>
      <c r="IH34" s="10" vm="80128">
        <v>4120</v>
      </c>
      <c r="II34" s="10" vm="78489">
        <v>10554</v>
      </c>
      <c r="IJ34" s="10" vm="76084">
        <v>0</v>
      </c>
      <c r="IK34" s="10" vm="72965">
        <v>288</v>
      </c>
      <c r="IL34" s="10" vm="66520">
        <v>-19</v>
      </c>
      <c r="IM34" s="10" vm="59416">
        <v>-99</v>
      </c>
      <c r="IN34" s="10" vm="91119">
        <v>9763</v>
      </c>
      <c r="IO34" s="10" vm="62237">
        <v>10202</v>
      </c>
      <c r="IP34" s="10" vm="71085">
        <v>0</v>
      </c>
      <c r="IQ34" s="10" vm="61895">
        <v>0</v>
      </c>
      <c r="IR34" s="10" vm="58085">
        <v>0</v>
      </c>
      <c r="IS34" s="81" vm="72817">
        <v>42</v>
      </c>
      <c r="IT34" s="81" vm="66374">
        <v>42</v>
      </c>
    </row>
    <row r="35" spans="1:254" x14ac:dyDescent="0.25">
      <c r="A35" s="8" t="s">
        <v>620</v>
      </c>
      <c r="B35" s="8" t="s">
        <v>621</v>
      </c>
      <c r="C35" s="89">
        <v>44651</v>
      </c>
      <c r="D35" s="76" vm="84011">
        <v>12</v>
      </c>
      <c r="E35" s="10" vm="60792">
        <v>27743</v>
      </c>
      <c r="F35" s="10" vm="70850">
        <v>-20838</v>
      </c>
      <c r="G35" s="10" vm="100233">
        <v>1</v>
      </c>
      <c r="H35" s="10" vm="59823">
        <v>6906</v>
      </c>
      <c r="I35" s="10" vm="58451">
        <v>453</v>
      </c>
      <c r="J35" s="10" vm="63624">
        <v>7359</v>
      </c>
      <c r="K35" s="10" vm="85997">
        <v>0</v>
      </c>
      <c r="L35" s="10" vm="57856">
        <v>0</v>
      </c>
      <c r="M35" s="10" vm="75777">
        <v>0</v>
      </c>
      <c r="N35" s="10" vm="56325">
        <v>2</v>
      </c>
      <c r="O35" s="10" vm="99746">
        <v>-3815</v>
      </c>
      <c r="P35" s="10" vm="95839">
        <v>0</v>
      </c>
      <c r="Q35" s="10" vm="81870">
        <v>0</v>
      </c>
      <c r="R35" s="10" vm="87046">
        <v>0</v>
      </c>
      <c r="S35" s="10" vm="62236">
        <v>0</v>
      </c>
      <c r="T35" s="10" vm="58209">
        <v>3546</v>
      </c>
      <c r="U35" s="10" vm="61894">
        <v>-14</v>
      </c>
      <c r="V35" s="10" vm="56279">
        <v>3532</v>
      </c>
      <c r="W35" s="10" vm="98727">
        <v>0</v>
      </c>
      <c r="X35" s="10" vm="95672">
        <v>4723</v>
      </c>
      <c r="Y35" s="10" vm="89631">
        <v>0</v>
      </c>
      <c r="Z35" s="10" vm="81034">
        <v>0</v>
      </c>
      <c r="AA35" s="10" vm="1573">
        <v>8255</v>
      </c>
      <c r="AB35" s="10" vm="78200">
        <v>26119</v>
      </c>
      <c r="AC35" s="10" vm="1344">
        <v>517</v>
      </c>
      <c r="AD35" s="10" vm="70493">
        <v>26636</v>
      </c>
      <c r="AE35" s="10" vm="97792">
        <v>118</v>
      </c>
      <c r="AF35" s="10" vm="95507">
        <v>0</v>
      </c>
      <c r="AG35" s="10" vm="72669">
        <v>0</v>
      </c>
      <c r="AH35" s="10" vm="71982">
        <v>0</v>
      </c>
      <c r="AI35" s="10" vm="58305">
        <v>26754</v>
      </c>
      <c r="AJ35" s="10" vm="78054">
        <v>7067</v>
      </c>
      <c r="AK35" s="10" vm="1763">
        <v>745</v>
      </c>
      <c r="AL35" s="10" vm="70337">
        <v>2950</v>
      </c>
      <c r="AM35" s="10" vm="97289">
        <v>2690</v>
      </c>
      <c r="AN35" s="10" vm="95344">
        <v>854</v>
      </c>
      <c r="AO35" s="10" vm="87914">
        <v>69</v>
      </c>
      <c r="AP35" s="10" vm="80881">
        <v>0</v>
      </c>
      <c r="AQ35" s="10" vm="2233">
        <v>5320</v>
      </c>
      <c r="AR35" s="10" vm="83708">
        <v>0</v>
      </c>
      <c r="AS35" s="10" vm="1879">
        <v>0</v>
      </c>
      <c r="AT35" s="10" vm="70185">
        <v>19695</v>
      </c>
      <c r="AU35" s="10" vm="96885">
        <v>7059</v>
      </c>
      <c r="AV35" s="10" vm="95179">
        <v>453</v>
      </c>
      <c r="AW35" s="10" vm="89478">
        <v>144923</v>
      </c>
      <c r="AX35" s="10" vm="86893">
        <v>0</v>
      </c>
      <c r="AY35" s="10" vm="58298">
        <v>2871</v>
      </c>
      <c r="AZ35" s="10" vm="77909">
        <v>0</v>
      </c>
      <c r="BA35" s="10" vm="57602">
        <v>0</v>
      </c>
      <c r="BB35" s="10" vm="70030">
        <v>7429</v>
      </c>
      <c r="BC35" s="10" vm="99089">
        <v>0</v>
      </c>
      <c r="BD35" s="10" vm="95018">
        <v>0</v>
      </c>
      <c r="BE35" s="10" vm="81721">
        <v>0</v>
      </c>
      <c r="BF35" s="10" vm="90266">
        <v>7</v>
      </c>
      <c r="BG35" s="10" vm="2673">
        <v>155230</v>
      </c>
      <c r="BH35" s="10" vm="83552">
        <v>2446</v>
      </c>
      <c r="BI35" s="10" vm="2517">
        <v>1237</v>
      </c>
      <c r="BJ35" s="10" vm="69872">
        <v>3301</v>
      </c>
      <c r="BK35" s="10" vm="100369">
        <v>0</v>
      </c>
      <c r="BL35" s="10" vm="94852">
        <v>1122</v>
      </c>
      <c r="BM35" s="10" vm="90656">
        <v>8106</v>
      </c>
      <c r="BN35" s="10" vm="88604">
        <v>5720</v>
      </c>
      <c r="BO35" s="10" vm="1878">
        <v>0</v>
      </c>
      <c r="BP35" s="10" vm="77763">
        <v>117</v>
      </c>
      <c r="BQ35" s="10" vm="1572">
        <v>6984</v>
      </c>
      <c r="BR35" s="10" vm="69718">
        <v>12821</v>
      </c>
      <c r="BS35" s="10" vm="100064">
        <v>-4715</v>
      </c>
      <c r="BT35" s="10" vm="94689">
        <v>150515</v>
      </c>
      <c r="BU35" s="10" vm="87759">
        <v>73096</v>
      </c>
      <c r="BV35" s="10" vm="71834">
        <v>0</v>
      </c>
      <c r="BW35" s="10" vm="58296">
        <v>0</v>
      </c>
      <c r="BX35" s="10" vm="83398">
        <v>11930</v>
      </c>
      <c r="BY35" s="10" vm="57439">
        <v>0</v>
      </c>
      <c r="BZ35" s="10" vm="69564">
        <v>0</v>
      </c>
      <c r="CA35" s="10" vm="99573">
        <v>109</v>
      </c>
      <c r="CB35" s="10" vm="94528">
        <v>85135</v>
      </c>
      <c r="CC35" s="10" vm="72533">
        <v>885</v>
      </c>
      <c r="CD35" s="10" vm="80738">
        <v>0</v>
      </c>
      <c r="CE35" s="10" vm="2516">
        <v>64495</v>
      </c>
      <c r="CF35" s="10" vm="77618">
        <v>64495</v>
      </c>
      <c r="CG35" s="10" vm="2232">
        <v>0</v>
      </c>
      <c r="CH35" s="10" vm="69408">
        <v>0</v>
      </c>
      <c r="CI35" s="10" vm="98088">
        <v>0</v>
      </c>
      <c r="CJ35" s="10" vm="94371">
        <v>0</v>
      </c>
      <c r="CK35" s="10" vm="90980">
        <v>64495</v>
      </c>
      <c r="CL35" s="10" vm="86739">
        <v>0</v>
      </c>
      <c r="CM35" s="10" vm="1571">
        <v>-1</v>
      </c>
      <c r="CN35" s="10" vm="83240">
        <v>0</v>
      </c>
      <c r="CO35" s="10" vm="1343">
        <v>1</v>
      </c>
      <c r="CP35" s="10" vm="69254">
        <v>45</v>
      </c>
      <c r="CQ35" s="10" vm="97633">
        <v>0</v>
      </c>
      <c r="CR35" s="10" vm="94213">
        <v>28</v>
      </c>
      <c r="CS35" s="10" vm="81574">
        <v>17</v>
      </c>
      <c r="CT35" s="10" vm="71689">
        <v>0</v>
      </c>
      <c r="CU35" s="10" vm="56406">
        <v>0</v>
      </c>
      <c r="CV35" s="10" vm="77473">
        <v>0</v>
      </c>
      <c r="CW35" s="10" vm="2123">
        <v>0</v>
      </c>
      <c r="CX35" s="10" vm="69099">
        <v>0</v>
      </c>
      <c r="CY35" s="10" vm="97129">
        <v>0</v>
      </c>
      <c r="CZ35" s="10" vm="94051">
        <v>0</v>
      </c>
      <c r="DA35" s="10" vm="89322">
        <v>0</v>
      </c>
      <c r="DB35" s="81" vm="88459">
        <v>0</v>
      </c>
      <c r="DC35" s="81" vm="2231">
        <v>0</v>
      </c>
      <c r="DD35" s="81" vm="83083">
        <v>0</v>
      </c>
      <c r="DE35" s="81" vm="61262">
        <v>0</v>
      </c>
      <c r="DF35" s="10" vm="68945">
        <v>319</v>
      </c>
      <c r="DG35" s="10" vm="96725">
        <v>0</v>
      </c>
      <c r="DH35" s="10" vm="93884">
        <v>735</v>
      </c>
      <c r="DI35" s="10" vm="87603">
        <v>-416</v>
      </c>
      <c r="DJ35" s="10" vm="90110">
        <v>364</v>
      </c>
      <c r="DK35" s="10" vm="1342">
        <v>-1</v>
      </c>
      <c r="DL35" s="10" vm="77326">
        <v>763</v>
      </c>
      <c r="DM35" s="10" vm="57161">
        <v>-398</v>
      </c>
      <c r="DN35" s="10" vm="68791">
        <v>0</v>
      </c>
      <c r="DO35" s="10" vm="96318">
        <v>0</v>
      </c>
      <c r="DP35" s="10" vm="93722">
        <v>0</v>
      </c>
      <c r="DQ35" s="10" vm="72394">
        <v>0</v>
      </c>
      <c r="DR35" s="10" vm="80593">
        <v>0</v>
      </c>
      <c r="DS35" s="10" vm="61091">
        <v>0</v>
      </c>
      <c r="DT35" s="10" vm="82927">
        <v>0</v>
      </c>
      <c r="DU35" s="10" vm="2515">
        <v>0</v>
      </c>
      <c r="DV35" s="10" vm="68633">
        <v>0</v>
      </c>
      <c r="DW35" s="10" vm="98247">
        <v>0</v>
      </c>
      <c r="DX35" s="10" vm="93560">
        <v>0</v>
      </c>
      <c r="DY35" s="10" vm="81427">
        <v>0</v>
      </c>
      <c r="DZ35" s="10" vm="86587">
        <v>5</v>
      </c>
      <c r="EA35" s="10" vm="1877">
        <v>0</v>
      </c>
      <c r="EB35" s="10" vm="77179">
        <v>0</v>
      </c>
      <c r="EC35" s="10" vm="1570">
        <v>5</v>
      </c>
      <c r="ED35" s="10" vm="68479">
        <v>0</v>
      </c>
      <c r="EE35" s="10" vm="95992">
        <v>0</v>
      </c>
      <c r="EF35" s="10" vm="93397">
        <v>0</v>
      </c>
      <c r="EG35" s="10" vm="89165">
        <v>0</v>
      </c>
      <c r="EH35" s="81" vm="71543">
        <v>0</v>
      </c>
      <c r="EI35" s="81" vm="58281">
        <v>0</v>
      </c>
      <c r="EJ35" s="81" vm="82772">
        <v>0</v>
      </c>
      <c r="EK35" s="81" vm="74286">
        <v>0</v>
      </c>
      <c r="EL35" s="10" vm="68325">
        <v>620</v>
      </c>
      <c r="EM35" s="10" vm="99415">
        <v>0</v>
      </c>
      <c r="EN35" s="10" vm="93233">
        <v>380</v>
      </c>
      <c r="EO35" s="10" vm="90502">
        <v>240</v>
      </c>
      <c r="EP35" s="10" vm="88312">
        <v>625</v>
      </c>
      <c r="EQ35" s="10" vm="2514">
        <v>0</v>
      </c>
      <c r="ER35" s="10" vm="77032">
        <v>380</v>
      </c>
      <c r="ES35" s="10" vm="2230">
        <v>245</v>
      </c>
      <c r="ET35" s="10" vm="68170">
        <v>989</v>
      </c>
      <c r="EU35" s="10" vm="98565">
        <v>-1</v>
      </c>
      <c r="EV35" s="10" vm="93075">
        <v>1143</v>
      </c>
      <c r="EW35" s="10" vm="87449">
        <v>-153</v>
      </c>
      <c r="EX35" s="10" vm="80445">
        <v>769</v>
      </c>
      <c r="EY35" s="10" vm="1569">
        <v>230</v>
      </c>
      <c r="EZ35" s="10" vm="82616">
        <v>323</v>
      </c>
      <c r="FA35" s="10" vm="1341">
        <v>130</v>
      </c>
      <c r="FB35" s="10" vm="68015">
        <v>197222</v>
      </c>
      <c r="FC35" s="10" vm="98428">
        <v>0</v>
      </c>
      <c r="FD35" s="10" vm="92917">
        <v>197222</v>
      </c>
      <c r="FE35" s="10" vm="58872">
        <v>7256</v>
      </c>
      <c r="FF35" s="10" vm="86443">
        <v>5295</v>
      </c>
      <c r="FG35" s="10" vm="57924">
        <v>0</v>
      </c>
      <c r="FH35" s="10" vm="76885">
        <v>-1116</v>
      </c>
      <c r="FI35" s="10" vm="1457">
        <v>0</v>
      </c>
      <c r="FJ35" s="10" vm="67861">
        <v>-4320</v>
      </c>
      <c r="FK35" s="10" vm="59209">
        <v>-326</v>
      </c>
      <c r="FL35" s="10" vm="92754">
        <v>204011</v>
      </c>
      <c r="FM35" s="10" vm="72258">
        <v>54580</v>
      </c>
      <c r="FN35" s="10" vm="71400">
        <v>5113</v>
      </c>
      <c r="FO35" s="10" vm="2229">
        <v>0</v>
      </c>
      <c r="FP35" s="10" vm="76738">
        <v>0</v>
      </c>
      <c r="FQ35" s="10" vm="1876">
        <v>-132</v>
      </c>
      <c r="FR35" s="10" vm="67710">
        <v>-25</v>
      </c>
      <c r="FS35" s="10" vm="96565">
        <v>-447</v>
      </c>
      <c r="FT35" s="10" vm="92587">
        <v>59089</v>
      </c>
      <c r="FU35" s="10" vm="89007">
        <v>144922</v>
      </c>
      <c r="FV35" s="10" vm="89950">
        <v>142642</v>
      </c>
      <c r="FW35" s="81" vm="1340">
        <v>3290</v>
      </c>
      <c r="FX35" s="81" vm="82461">
        <v>4254</v>
      </c>
      <c r="FY35" s="81" vm="56698">
        <v>0</v>
      </c>
      <c r="FZ35" s="81" vm="56122">
        <v>-114</v>
      </c>
      <c r="GA35" s="81" vm="96158">
        <v>7430</v>
      </c>
      <c r="GB35" s="10" vm="92427">
        <v>39</v>
      </c>
      <c r="GC35" s="10" vm="81281">
        <v>16</v>
      </c>
      <c r="GD35" s="10" vm="88166">
        <v>23</v>
      </c>
      <c r="GE35" s="10" vm="2672">
        <v>1211</v>
      </c>
      <c r="GF35" s="10" vm="76591">
        <v>1033</v>
      </c>
      <c r="GG35" s="10" vm="2513">
        <v>178</v>
      </c>
      <c r="GH35" s="10" vm="67552">
        <v>369</v>
      </c>
      <c r="GI35" s="10" vm="98887">
        <v>117</v>
      </c>
      <c r="GJ35" s="10" vm="92264">
        <v>252</v>
      </c>
      <c r="GK35" s="10" vm="87296">
        <v>0</v>
      </c>
      <c r="GL35" s="10" vm="86295">
        <v>0</v>
      </c>
      <c r="GM35" s="10" vm="61261">
        <v>0</v>
      </c>
      <c r="GN35" s="10" vm="82305">
        <v>0</v>
      </c>
      <c r="GO35" s="10" vm="1568">
        <v>0</v>
      </c>
      <c r="GP35" s="10" vm="67396">
        <v>0</v>
      </c>
      <c r="GQ35" s="10" vm="99902">
        <v>0</v>
      </c>
      <c r="GR35" s="10" vm="92103">
        <v>0</v>
      </c>
      <c r="GS35" s="10" vm="88850">
        <v>0</v>
      </c>
      <c r="GT35" s="10" vm="80298">
        <v>1619</v>
      </c>
      <c r="GU35" s="10" vm="58226">
        <v>1166</v>
      </c>
      <c r="GV35" s="10" vm="76447">
        <v>453</v>
      </c>
      <c r="GW35" s="10" vm="56529">
        <v>0</v>
      </c>
      <c r="GX35" s="81" vm="67242">
        <v>0</v>
      </c>
      <c r="GY35" s="10" vm="99224">
        <v>0</v>
      </c>
      <c r="GZ35" s="10" vm="91943">
        <v>0</v>
      </c>
      <c r="HA35" s="10" vm="72124">
        <v>0</v>
      </c>
      <c r="HB35" s="10" vm="71254">
        <v>0</v>
      </c>
      <c r="HC35" s="81" vm="2512">
        <v>0</v>
      </c>
      <c r="HD35" s="81" vm="82150">
        <v>1122</v>
      </c>
      <c r="HE35" s="10" vm="2228">
        <v>1122</v>
      </c>
      <c r="HF35" s="10" vm="67087">
        <v>2080</v>
      </c>
      <c r="HG35" s="10" vm="97933">
        <v>896</v>
      </c>
      <c r="HH35" s="10" vm="91783">
        <v>0</v>
      </c>
      <c r="HI35" s="10" vm="90818">
        <v>0</v>
      </c>
      <c r="HJ35" s="10" vm="58581">
        <v>2664</v>
      </c>
      <c r="HK35" s="10" vm="60791">
        <v>0</v>
      </c>
      <c r="HL35" s="10" vm="57813">
        <v>0</v>
      </c>
      <c r="HM35" s="10" vm="60359">
        <v>0</v>
      </c>
      <c r="HN35" s="10" vm="66932">
        <v>1344</v>
      </c>
      <c r="HO35" s="10" vm="97474">
        <v>6984</v>
      </c>
      <c r="HP35" s="10" vm="91626">
        <v>103</v>
      </c>
      <c r="HQ35" s="10" vm="58779">
        <v>6</v>
      </c>
      <c r="HR35" s="10" vm="89790">
        <v>109</v>
      </c>
      <c r="HS35" s="10" vm="78623">
        <v>0</v>
      </c>
      <c r="HT35" s="10" vm="81995">
        <v>0</v>
      </c>
      <c r="HU35" s="10" vm="60615">
        <v>0</v>
      </c>
      <c r="HV35" s="10" vm="66787">
        <v>0</v>
      </c>
      <c r="HW35" s="10" vm="59156">
        <v>0</v>
      </c>
      <c r="HX35" s="10" vm="91472">
        <v>0</v>
      </c>
      <c r="HY35" s="10" vm="58675">
        <v>120</v>
      </c>
      <c r="HZ35" s="10" vm="86147">
        <v>0</v>
      </c>
      <c r="IA35" s="10" vm="61893">
        <v>4375</v>
      </c>
      <c r="IB35" s="10" vm="76204">
        <v>-680</v>
      </c>
      <c r="IC35" s="10" vm="61260">
        <v>3815</v>
      </c>
      <c r="ID35" s="10" vm="66645">
        <v>241</v>
      </c>
      <c r="IE35" s="10" vm="59121">
        <v>46</v>
      </c>
      <c r="IF35" s="10" vm="91306">
        <v>0</v>
      </c>
      <c r="IG35" s="10" vm="87186">
        <v>287</v>
      </c>
      <c r="IH35" s="10" vm="80150">
        <v>5295</v>
      </c>
      <c r="II35" s="10" vm="60358">
        <v>5469</v>
      </c>
      <c r="IJ35" s="10" vm="76058">
        <v>440</v>
      </c>
      <c r="IK35" s="10" vm="72942">
        <v>12</v>
      </c>
      <c r="IL35" s="10" vm="66493">
        <v>-107</v>
      </c>
      <c r="IM35" s="10" vm="59418">
        <v>1</v>
      </c>
      <c r="IN35" s="10" vm="91140">
        <v>5200</v>
      </c>
      <c r="IO35" s="10" vm="81175">
        <v>5211</v>
      </c>
      <c r="IP35" s="10" vm="71107">
        <v>26</v>
      </c>
      <c r="IQ35" s="10" vm="61728">
        <v>0</v>
      </c>
      <c r="IR35" s="10" vm="58059">
        <v>0</v>
      </c>
      <c r="IS35" s="81" vm="62235">
        <v>28</v>
      </c>
      <c r="IT35" s="81" vm="66350">
        <v>28</v>
      </c>
    </row>
    <row r="36" spans="1:254" x14ac:dyDescent="0.25">
      <c r="A36" s="8" t="s">
        <v>6</v>
      </c>
      <c r="B36" s="8" t="s">
        <v>534</v>
      </c>
      <c r="C36" s="89">
        <v>44651</v>
      </c>
      <c r="D36" s="76" vm="15915">
        <v>12</v>
      </c>
      <c r="E36" s="10" vm="9169">
        <v>14813</v>
      </c>
      <c r="F36" s="10" vm="65448">
        <v>-12890</v>
      </c>
      <c r="G36" s="10" vm="42637">
        <v>0</v>
      </c>
      <c r="H36" s="10" vm="59576">
        <v>1923</v>
      </c>
      <c r="I36" s="10" vm="1567">
        <v>489</v>
      </c>
      <c r="J36" s="10" vm="63389">
        <v>2412</v>
      </c>
      <c r="K36" s="10" vm="46189">
        <v>0</v>
      </c>
      <c r="L36" s="10" vm="15695">
        <v>-181</v>
      </c>
      <c r="M36" s="10" vm="8951">
        <v>0</v>
      </c>
      <c r="N36" s="10" vm="44411">
        <v>0</v>
      </c>
      <c r="O36" s="10" vm="42413">
        <v>-2001</v>
      </c>
      <c r="P36" s="10" vm="35704">
        <v>0</v>
      </c>
      <c r="Q36" s="10" vm="64334">
        <v>0</v>
      </c>
      <c r="R36" s="10" vm="22326">
        <v>0</v>
      </c>
      <c r="S36" s="10" vm="1762">
        <v>0</v>
      </c>
      <c r="T36" s="10" vm="15499">
        <v>230</v>
      </c>
      <c r="U36" s="10" vm="8742">
        <v>0</v>
      </c>
      <c r="V36" s="10" vm="54163">
        <v>230</v>
      </c>
      <c r="W36" s="10" vm="42200">
        <v>0</v>
      </c>
      <c r="X36" s="10" vm="35468">
        <v>0</v>
      </c>
      <c r="Y36" s="10" vm="2227">
        <v>0</v>
      </c>
      <c r="Z36" s="10" vm="22106">
        <v>0</v>
      </c>
      <c r="AA36" s="10" vm="1875">
        <v>230</v>
      </c>
      <c r="AB36" s="10" vm="15306">
        <v>9449</v>
      </c>
      <c r="AC36" s="10" vm="8546">
        <v>3141</v>
      </c>
      <c r="AD36" s="10" vm="51045">
        <v>12590</v>
      </c>
      <c r="AE36" s="10" vm="41978">
        <v>652</v>
      </c>
      <c r="AF36" s="10" vm="35233">
        <v>0</v>
      </c>
      <c r="AG36" s="10" vm="1339">
        <v>0</v>
      </c>
      <c r="AH36" s="10" vm="21885">
        <v>55</v>
      </c>
      <c r="AI36" s="10" vm="49270">
        <v>13297</v>
      </c>
      <c r="AJ36" s="10" vm="15091">
        <v>4032</v>
      </c>
      <c r="AK36" s="10" vm="8441">
        <v>1601</v>
      </c>
      <c r="AL36" s="10" vm="47671">
        <v>2621</v>
      </c>
      <c r="AM36" s="10" vm="41772">
        <v>297</v>
      </c>
      <c r="AN36" s="10" vm="35021">
        <v>0</v>
      </c>
      <c r="AO36" s="10" vm="2671">
        <v>93</v>
      </c>
      <c r="AP36" s="10" vm="21676">
        <v>961</v>
      </c>
      <c r="AQ36" s="10" vm="2511">
        <v>2094</v>
      </c>
      <c r="AR36" s="10" vm="14871">
        <v>0</v>
      </c>
      <c r="AS36" s="10" vm="8240">
        <v>136</v>
      </c>
      <c r="AT36" s="10" vm="44184">
        <v>11835</v>
      </c>
      <c r="AU36" s="10" vm="41545">
        <v>1462</v>
      </c>
      <c r="AV36" s="10" vm="64831">
        <v>389</v>
      </c>
      <c r="AW36" s="10" vm="1874">
        <v>169195</v>
      </c>
      <c r="AX36" s="10" vm="21472">
        <v>0</v>
      </c>
      <c r="AY36" s="10" vm="1566">
        <v>2314</v>
      </c>
      <c r="AZ36" s="10" vm="14658">
        <v>0</v>
      </c>
      <c r="BA36" s="10" vm="8023">
        <v>0</v>
      </c>
      <c r="BB36" s="10" vm="53932">
        <v>0</v>
      </c>
      <c r="BC36" s="10" vm="41315">
        <v>0</v>
      </c>
      <c r="BD36" s="10" vm="34686">
        <v>0</v>
      </c>
      <c r="BE36" s="10" vm="27970">
        <v>0</v>
      </c>
      <c r="BF36" s="10" vm="21253">
        <v>0</v>
      </c>
      <c r="BG36" s="10" vm="52412">
        <v>171509</v>
      </c>
      <c r="BH36" s="10" vm="14461">
        <v>0</v>
      </c>
      <c r="BI36" s="10" vm="7821">
        <v>1391</v>
      </c>
      <c r="BJ36" s="10" vm="50826">
        <v>476</v>
      </c>
      <c r="BK36" s="10" vm="41088">
        <v>0</v>
      </c>
      <c r="BL36" s="10" vm="34455">
        <v>0</v>
      </c>
      <c r="BM36" s="10" vm="2510">
        <v>1867</v>
      </c>
      <c r="BN36" s="10" vm="21029">
        <v>313</v>
      </c>
      <c r="BO36" s="10" vm="2226">
        <v>0</v>
      </c>
      <c r="BP36" s="10" vm="14246">
        <v>600</v>
      </c>
      <c r="BQ36" s="10" vm="7664">
        <v>4231</v>
      </c>
      <c r="BR36" s="10" vm="47447">
        <v>5144</v>
      </c>
      <c r="BS36" s="10" vm="40879">
        <v>-3277</v>
      </c>
      <c r="BT36" s="10" vm="34237">
        <v>168232</v>
      </c>
      <c r="BU36" s="10" vm="1565">
        <v>75539</v>
      </c>
      <c r="BV36" s="10" vm="20816">
        <v>0</v>
      </c>
      <c r="BW36" s="10" vm="45741">
        <v>0</v>
      </c>
      <c r="BX36" s="10" vm="14030">
        <v>69195</v>
      </c>
      <c r="BY36" s="10" vm="7456">
        <v>0</v>
      </c>
      <c r="BZ36" s="10" vm="43965">
        <v>0</v>
      </c>
      <c r="CA36" s="10" vm="40648">
        <v>278</v>
      </c>
      <c r="CB36" s="10" vm="34075">
        <v>145012</v>
      </c>
      <c r="CC36" s="10" vm="27288">
        <v>0</v>
      </c>
      <c r="CD36" s="10" vm="20612">
        <v>166</v>
      </c>
      <c r="CE36" s="10" vm="1761">
        <v>23054</v>
      </c>
      <c r="CF36" s="10" vm="13813">
        <v>23054</v>
      </c>
      <c r="CG36" s="10" vm="7244">
        <v>0</v>
      </c>
      <c r="CH36" s="10" vm="53713">
        <v>0</v>
      </c>
      <c r="CI36" s="10" vm="40414">
        <v>0</v>
      </c>
      <c r="CJ36" s="10" vm="33849">
        <v>0</v>
      </c>
      <c r="CK36" s="10" vm="27059">
        <v>23054</v>
      </c>
      <c r="CL36" s="10" vm="20396">
        <v>0</v>
      </c>
      <c r="CM36" s="10" vm="1873">
        <v>0</v>
      </c>
      <c r="CN36" s="10" vm="13611">
        <v>0</v>
      </c>
      <c r="CO36" s="10" vm="7029">
        <v>0</v>
      </c>
      <c r="CP36" s="10" vm="50597">
        <v>865</v>
      </c>
      <c r="CQ36" s="10" vm="40184">
        <v>0</v>
      </c>
      <c r="CR36" s="10" vm="33615">
        <v>865</v>
      </c>
      <c r="CS36" s="10" vm="1338">
        <v>0</v>
      </c>
      <c r="CT36" s="10" vm="20175">
        <v>0</v>
      </c>
      <c r="CU36" s="10" vm="1225">
        <v>0</v>
      </c>
      <c r="CV36" s="10" vm="13394">
        <v>0</v>
      </c>
      <c r="CW36" s="10" vm="6860">
        <v>0</v>
      </c>
      <c r="CX36" s="10" vm="47224">
        <v>0</v>
      </c>
      <c r="CY36" s="10" vm="39971">
        <v>0</v>
      </c>
      <c r="CZ36" s="10" vm="33386">
        <v>0</v>
      </c>
      <c r="DA36" s="10" vm="26600">
        <v>0</v>
      </c>
      <c r="DB36" s="81" vm="19960">
        <v>0</v>
      </c>
      <c r="DC36" s="81" vm="2509">
        <v>0</v>
      </c>
      <c r="DD36" s="81" vm="13176">
        <v>0</v>
      </c>
      <c r="DE36" s="81" vm="6648">
        <v>0</v>
      </c>
      <c r="DF36" s="10" vm="43745">
        <v>0</v>
      </c>
      <c r="DG36" s="10" vm="39740">
        <v>0</v>
      </c>
      <c r="DH36" s="10" vm="33219">
        <v>0</v>
      </c>
      <c r="DI36" s="10" vm="1872">
        <v>0</v>
      </c>
      <c r="DJ36" s="10" vm="19751">
        <v>865</v>
      </c>
      <c r="DK36" s="10" vm="1564">
        <v>0</v>
      </c>
      <c r="DL36" s="10" vm="12961">
        <v>865</v>
      </c>
      <c r="DM36" s="10" vm="6431">
        <v>0</v>
      </c>
      <c r="DN36" s="10" vm="53495">
        <v>0</v>
      </c>
      <c r="DO36" s="10" vm="39510">
        <v>0</v>
      </c>
      <c r="DP36" s="10" vm="32994">
        <v>0</v>
      </c>
      <c r="DQ36" s="10" vm="1224">
        <v>0</v>
      </c>
      <c r="DR36" s="10" vm="19536">
        <v>0</v>
      </c>
      <c r="DS36" s="10" vm="52105">
        <v>0</v>
      </c>
      <c r="DT36" s="10" vm="12764">
        <v>0</v>
      </c>
      <c r="DU36" s="10" vm="6219">
        <v>0</v>
      </c>
      <c r="DV36" s="10" vm="50375">
        <v>0</v>
      </c>
      <c r="DW36" s="10" vm="39287">
        <v>0</v>
      </c>
      <c r="DX36" s="10" vm="32760">
        <v>0</v>
      </c>
      <c r="DY36" s="10" vm="2508">
        <v>0</v>
      </c>
      <c r="DZ36" s="10" vm="19315">
        <v>651</v>
      </c>
      <c r="EA36" s="10" vm="2225">
        <v>0</v>
      </c>
      <c r="EB36" s="10" vm="12547">
        <v>190</v>
      </c>
      <c r="EC36" s="10" vm="6052">
        <v>461</v>
      </c>
      <c r="ED36" s="10" vm="47004">
        <v>0</v>
      </c>
      <c r="EE36" s="10" vm="39070">
        <v>0</v>
      </c>
      <c r="EF36" s="10" vm="32535">
        <v>0</v>
      </c>
      <c r="EG36" s="10" vm="25691">
        <v>0</v>
      </c>
      <c r="EH36" s="81" vm="19101">
        <v>0</v>
      </c>
      <c r="EI36" s="81" vm="45296">
        <v>0</v>
      </c>
      <c r="EJ36" s="81" vm="12329">
        <v>0</v>
      </c>
      <c r="EK36" s="81" vm="5842">
        <v>0</v>
      </c>
      <c r="EL36" s="10" vm="43527">
        <v>0</v>
      </c>
      <c r="EM36" s="10" vm="38839">
        <v>0</v>
      </c>
      <c r="EN36" s="10" vm="64570">
        <v>0</v>
      </c>
      <c r="EO36" s="10" vm="25457">
        <v>0</v>
      </c>
      <c r="EP36" s="10" vm="18903">
        <v>651</v>
      </c>
      <c r="EQ36" s="10" vm="1456">
        <v>0</v>
      </c>
      <c r="ER36" s="10" vm="12112">
        <v>190</v>
      </c>
      <c r="ES36" s="10" vm="5628">
        <v>461</v>
      </c>
      <c r="ET36" s="10" vm="53279">
        <v>1516</v>
      </c>
      <c r="EU36" s="10" vm="38609">
        <v>0</v>
      </c>
      <c r="EV36" s="10" vm="32136">
        <v>1055</v>
      </c>
      <c r="EW36" s="10" vm="2224">
        <v>461</v>
      </c>
      <c r="EX36" s="10" vm="18685">
        <v>442</v>
      </c>
      <c r="EY36" s="10" vm="1871">
        <v>301</v>
      </c>
      <c r="EZ36" s="10" vm="63800">
        <v>54</v>
      </c>
      <c r="FA36" s="10" vm="5419">
        <v>301</v>
      </c>
      <c r="FB36" s="10" vm="50147">
        <v>188408</v>
      </c>
      <c r="FC36" s="10" vm="38387">
        <v>0</v>
      </c>
      <c r="FD36" s="10" vm="31908">
        <v>188408</v>
      </c>
      <c r="FE36" s="10" vm="24998">
        <v>5354</v>
      </c>
      <c r="FF36" s="10" vm="18466">
        <v>1194</v>
      </c>
      <c r="FG36" s="10" vm="48377">
        <v>0</v>
      </c>
      <c r="FH36" s="10" vm="11734">
        <v>-566</v>
      </c>
      <c r="FI36" s="10" vm="5203">
        <v>0</v>
      </c>
      <c r="FJ36" s="10" vm="46779">
        <v>-15</v>
      </c>
      <c r="FK36" s="10" vm="38171">
        <v>0</v>
      </c>
      <c r="FL36" s="10" vm="31673">
        <v>194375</v>
      </c>
      <c r="FM36" s="10" vm="2670">
        <v>23344</v>
      </c>
      <c r="FN36" s="10" vm="18297">
        <v>2040</v>
      </c>
      <c r="FO36" s="10" vm="2507">
        <v>0</v>
      </c>
      <c r="FP36" s="10" vm="11521">
        <v>0</v>
      </c>
      <c r="FQ36" s="10" vm="4987">
        <v>-189</v>
      </c>
      <c r="FR36" s="10" vm="43308">
        <v>-15</v>
      </c>
      <c r="FS36" s="10" vm="37940">
        <v>0</v>
      </c>
      <c r="FT36" s="10" vm="31439">
        <v>25180</v>
      </c>
      <c r="FU36" s="10" vm="1870">
        <v>169195</v>
      </c>
      <c r="FV36" s="10" vm="18082">
        <v>165064</v>
      </c>
      <c r="FW36" s="81" vm="1563">
        <v>0</v>
      </c>
      <c r="FX36" s="81" vm="11303">
        <v>0</v>
      </c>
      <c r="FY36" s="81" vm="4828">
        <v>0</v>
      </c>
      <c r="FZ36" s="81" vm="53061">
        <v>0</v>
      </c>
      <c r="GA36" s="81" vm="37726">
        <v>0</v>
      </c>
      <c r="GB36" s="10" vm="31223">
        <v>0</v>
      </c>
      <c r="GC36" s="10" vm="24312">
        <v>0</v>
      </c>
      <c r="GD36" s="10" vm="17865">
        <v>0</v>
      </c>
      <c r="GE36" s="10" vm="51669">
        <v>0</v>
      </c>
      <c r="GF36" s="10" vm="11084">
        <v>0</v>
      </c>
      <c r="GG36" s="10" vm="4618">
        <v>0</v>
      </c>
      <c r="GH36" s="10" vm="49930">
        <v>0</v>
      </c>
      <c r="GI36" s="10" vm="37505">
        <v>0</v>
      </c>
      <c r="GJ36" s="10" vm="30991">
        <v>0</v>
      </c>
      <c r="GK36" s="10" vm="2506">
        <v>0</v>
      </c>
      <c r="GL36" s="10" vm="17643">
        <v>0</v>
      </c>
      <c r="GM36" s="10" vm="2223">
        <v>0</v>
      </c>
      <c r="GN36" s="10" vm="10881">
        <v>807</v>
      </c>
      <c r="GO36" s="10" vm="4407">
        <v>318</v>
      </c>
      <c r="GP36" s="10" vm="46553">
        <v>489</v>
      </c>
      <c r="GQ36" s="10" vm="37283">
        <v>0</v>
      </c>
      <c r="GR36" s="10" vm="30763">
        <v>0</v>
      </c>
      <c r="GS36" s="10" vm="23860">
        <v>0</v>
      </c>
      <c r="GT36" s="10" vm="17423">
        <v>807</v>
      </c>
      <c r="GU36" s="10" vm="44871">
        <v>318</v>
      </c>
      <c r="GV36" s="10" vm="10664">
        <v>489</v>
      </c>
      <c r="GW36" s="10" vm="4186">
        <v>0</v>
      </c>
      <c r="GX36" s="81" vm="43090">
        <v>0</v>
      </c>
      <c r="GY36" s="10" vm="37059">
        <v>0</v>
      </c>
      <c r="GZ36" s="10" vm="30590">
        <v>0</v>
      </c>
      <c r="HA36" s="10" vm="23633">
        <v>0</v>
      </c>
      <c r="HB36" s="10" vm="17215">
        <v>0</v>
      </c>
      <c r="HC36" s="81" vm="1455">
        <v>0</v>
      </c>
      <c r="HD36" s="81" vm="10448">
        <v>0</v>
      </c>
      <c r="HE36" s="10" vm="3968">
        <v>0</v>
      </c>
      <c r="HF36" s="10" vm="52829">
        <v>1211</v>
      </c>
      <c r="HG36" s="10" vm="36838">
        <v>0</v>
      </c>
      <c r="HH36" s="10" vm="30360">
        <v>0</v>
      </c>
      <c r="HI36" s="10" vm="23406">
        <v>171</v>
      </c>
      <c r="HJ36" s="10" vm="16994">
        <v>2784</v>
      </c>
      <c r="HK36" s="10" vm="61259">
        <v>0</v>
      </c>
      <c r="HL36" s="10" vm="10243">
        <v>0</v>
      </c>
      <c r="HM36" s="10" vm="3752">
        <v>0</v>
      </c>
      <c r="HN36" s="10" vm="49715">
        <v>65</v>
      </c>
      <c r="HO36" s="10" vm="36616">
        <v>4231</v>
      </c>
      <c r="HP36" s="10" vm="30126">
        <v>278</v>
      </c>
      <c r="HQ36" s="10" vm="23173">
        <v>0</v>
      </c>
      <c r="HR36" s="10" vm="16774">
        <v>278</v>
      </c>
      <c r="HS36" s="10" vm="47996">
        <v>0</v>
      </c>
      <c r="HT36" s="10" vm="10028">
        <v>166</v>
      </c>
      <c r="HU36" s="10" vm="3538">
        <v>166</v>
      </c>
      <c r="HV36" s="10" vm="46388">
        <v>2454</v>
      </c>
      <c r="HW36" s="10" vm="36397">
        <v>0</v>
      </c>
      <c r="HX36" s="10" vm="29895">
        <v>0</v>
      </c>
      <c r="HY36" s="10" vm="2122">
        <v>0</v>
      </c>
      <c r="HZ36" s="10" vm="16556">
        <v>0</v>
      </c>
      <c r="IA36" s="10" vm="2505">
        <v>0</v>
      </c>
      <c r="IB36" s="10" vm="9808">
        <v>-453</v>
      </c>
      <c r="IC36" s="10" vm="3318">
        <v>2001</v>
      </c>
      <c r="ID36" s="10" vm="42867">
        <v>419</v>
      </c>
      <c r="IE36" s="10" vm="36167">
        <v>854</v>
      </c>
      <c r="IF36" s="10" vm="29659">
        <v>0</v>
      </c>
      <c r="IG36" s="10" vm="1869">
        <v>1273</v>
      </c>
      <c r="IH36" s="10" vm="16342">
        <v>1194</v>
      </c>
      <c r="II36" s="10" vm="1562">
        <v>2232</v>
      </c>
      <c r="IJ36" s="10" vm="9607">
        <v>0</v>
      </c>
      <c r="IK36" s="10" vm="3097">
        <v>0</v>
      </c>
      <c r="IL36" s="10" vm="52612">
        <v>-3</v>
      </c>
      <c r="IM36" s="10" vm="35937">
        <v>-21</v>
      </c>
      <c r="IN36" s="10" vm="29424">
        <v>1427</v>
      </c>
      <c r="IO36" s="10" vm="22543">
        <v>1561</v>
      </c>
      <c r="IP36" s="10" vm="16125">
        <v>0</v>
      </c>
      <c r="IQ36" s="10" vm="51276">
        <v>0</v>
      </c>
      <c r="IR36" s="10" vm="9389">
        <v>0</v>
      </c>
      <c r="IS36" s="81" vm="2878">
        <v>18</v>
      </c>
      <c r="IT36" s="81" vm="49485">
        <v>18</v>
      </c>
    </row>
    <row r="37" spans="1:254" x14ac:dyDescent="0.25">
      <c r="A37" s="8" t="s">
        <v>623</v>
      </c>
      <c r="B37" s="8" t="s">
        <v>622</v>
      </c>
      <c r="C37" s="89">
        <v>44651</v>
      </c>
      <c r="D37" s="76" vm="58216">
        <v>12</v>
      </c>
      <c r="E37" s="10" vm="62234">
        <v>174966</v>
      </c>
      <c r="F37" s="10" vm="70851">
        <v>-114067</v>
      </c>
      <c r="G37" s="10" vm="100203">
        <v>-17030</v>
      </c>
      <c r="H37" s="10" vm="59824">
        <v>43869</v>
      </c>
      <c r="I37" s="10" vm="58452">
        <v>4169</v>
      </c>
      <c r="J37" s="10" vm="63625">
        <v>48038</v>
      </c>
      <c r="K37" s="10" vm="1868">
        <v>0</v>
      </c>
      <c r="L37" s="10" vm="78346">
        <v>0</v>
      </c>
      <c r="M37" s="10" vm="60790">
        <v>0</v>
      </c>
      <c r="N37" s="10" vm="56326">
        <v>666</v>
      </c>
      <c r="O37" s="10" vm="99742">
        <v>-29258</v>
      </c>
      <c r="P37" s="10" vm="95840">
        <v>0</v>
      </c>
      <c r="Q37" s="10" vm="81871">
        <v>0</v>
      </c>
      <c r="R37" s="10" vm="87047">
        <v>0</v>
      </c>
      <c r="S37" s="10" vm="58309">
        <v>0</v>
      </c>
      <c r="T37" s="10" vm="58210">
        <v>19446</v>
      </c>
      <c r="U37" s="10" vm="75629">
        <v>-32</v>
      </c>
      <c r="V37" s="10" vm="56280">
        <v>19414</v>
      </c>
      <c r="W37" s="10" vm="98731">
        <v>0</v>
      </c>
      <c r="X37" s="10" vm="95673">
        <v>21208</v>
      </c>
      <c r="Y37" s="10" vm="89632">
        <v>0</v>
      </c>
      <c r="Z37" s="10" vm="81035">
        <v>0</v>
      </c>
      <c r="AA37" s="10" vm="2504">
        <v>40622</v>
      </c>
      <c r="AB37" s="10" vm="78201">
        <v>132231</v>
      </c>
      <c r="AC37" s="10" vm="61892">
        <v>10274</v>
      </c>
      <c r="AD37" s="10" vm="70494">
        <v>142505</v>
      </c>
      <c r="AE37" s="10" vm="97771">
        <v>4183</v>
      </c>
      <c r="AF37" s="10" vm="95508">
        <v>0</v>
      </c>
      <c r="AG37" s="10" vm="72670">
        <v>79</v>
      </c>
      <c r="AH37" s="10" vm="71983">
        <v>976</v>
      </c>
      <c r="AI37" s="10" vm="1561">
        <v>147743</v>
      </c>
      <c r="AJ37" s="10" vm="78055">
        <v>15460</v>
      </c>
      <c r="AK37" s="10" vm="1337">
        <v>19418</v>
      </c>
      <c r="AL37" s="10" vm="70338">
        <v>29076</v>
      </c>
      <c r="AM37" s="10" vm="97319">
        <v>6024</v>
      </c>
      <c r="AN37" s="10" vm="95345">
        <v>12151</v>
      </c>
      <c r="AO37" s="10" vm="87915">
        <v>48</v>
      </c>
      <c r="AP37" s="10" vm="57995">
        <v>122</v>
      </c>
      <c r="AQ37" s="10" vm="57945">
        <v>25782</v>
      </c>
      <c r="AR37" s="10" vm="83709">
        <v>716</v>
      </c>
      <c r="AS37" s="10" vm="2669">
        <v>171</v>
      </c>
      <c r="AT37" s="10" vm="70186">
        <v>108968</v>
      </c>
      <c r="AU37" s="10" vm="96865">
        <v>38775</v>
      </c>
      <c r="AV37" s="10" vm="95180">
        <v>996</v>
      </c>
      <c r="AW37" s="10" vm="89479">
        <v>1317917</v>
      </c>
      <c r="AX37" s="10" vm="58353">
        <v>0</v>
      </c>
      <c r="AY37" s="10" vm="2222">
        <v>5551</v>
      </c>
      <c r="AZ37" s="10" vm="77910">
        <v>0</v>
      </c>
      <c r="BA37" s="10" vm="61258">
        <v>1327</v>
      </c>
      <c r="BB37" s="10" vm="70031">
        <v>0</v>
      </c>
      <c r="BC37" s="10" vm="99079">
        <v>0</v>
      </c>
      <c r="BD37" s="10" vm="95019">
        <v>0</v>
      </c>
      <c r="BE37" s="10" vm="81722">
        <v>0</v>
      </c>
      <c r="BF37" s="10" vm="58748">
        <v>0</v>
      </c>
      <c r="BG37" s="10" vm="1336">
        <v>1324795</v>
      </c>
      <c r="BH37" s="10" vm="83553">
        <v>28009</v>
      </c>
      <c r="BI37" s="10" vm="75163">
        <v>7863</v>
      </c>
      <c r="BJ37" s="10" vm="69873">
        <v>109531</v>
      </c>
      <c r="BK37" s="10" vm="100406">
        <v>0</v>
      </c>
      <c r="BL37" s="10" vm="94853">
        <v>11441</v>
      </c>
      <c r="BM37" s="10" vm="90657">
        <v>156844</v>
      </c>
      <c r="BN37" s="10" vm="58651">
        <v>1867</v>
      </c>
      <c r="BO37" s="10" vm="1454">
        <v>0</v>
      </c>
      <c r="BP37" s="10" vm="77764">
        <v>4046</v>
      </c>
      <c r="BQ37" s="10" vm="2503">
        <v>46017</v>
      </c>
      <c r="BR37" s="10" vm="69719">
        <v>51930</v>
      </c>
      <c r="BS37" s="10" vm="100039">
        <v>104914</v>
      </c>
      <c r="BT37" s="10" vm="94690">
        <v>1429709</v>
      </c>
      <c r="BU37" s="10" vm="87760">
        <v>711358</v>
      </c>
      <c r="BV37" s="10" vm="56457">
        <v>0</v>
      </c>
      <c r="BW37" s="10" vm="61257">
        <v>0</v>
      </c>
      <c r="BX37" s="10" vm="83399">
        <v>324020</v>
      </c>
      <c r="BY37" s="10" vm="1560">
        <v>1374</v>
      </c>
      <c r="BZ37" s="10" vm="69565">
        <v>0</v>
      </c>
      <c r="CA37" s="10" vm="99576">
        <v>4556</v>
      </c>
      <c r="CB37" s="10" vm="94529">
        <v>1041308</v>
      </c>
      <c r="CC37" s="10" vm="72534">
        <v>59479</v>
      </c>
      <c r="CD37" s="10" vm="57983">
        <v>0</v>
      </c>
      <c r="CE37" s="10" vm="58295">
        <v>328922</v>
      </c>
      <c r="CF37" s="10" vm="77619">
        <v>328922</v>
      </c>
      <c r="CG37" s="10" vm="57378">
        <v>0</v>
      </c>
      <c r="CH37" s="10" vm="69409">
        <v>0</v>
      </c>
      <c r="CI37" s="10" vm="98092">
        <v>0</v>
      </c>
      <c r="CJ37" s="10" vm="94372">
        <v>0</v>
      </c>
      <c r="CK37" s="10" vm="90981">
        <v>328922</v>
      </c>
      <c r="CL37" s="10" vm="86740">
        <v>11871</v>
      </c>
      <c r="CM37" s="10" vm="2502">
        <v>9110</v>
      </c>
      <c r="CN37" s="10" vm="83241">
        <v>0</v>
      </c>
      <c r="CO37" s="10" vm="61891">
        <v>2761</v>
      </c>
      <c r="CP37" s="10" vm="69255">
        <v>0</v>
      </c>
      <c r="CQ37" s="10" vm="97616">
        <v>0</v>
      </c>
      <c r="CR37" s="10" vm="94214">
        <v>114</v>
      </c>
      <c r="CS37" s="10" vm="81575">
        <v>-114</v>
      </c>
      <c r="CT37" s="10" vm="56445">
        <v>66</v>
      </c>
      <c r="CU37" s="10" vm="60789">
        <v>0</v>
      </c>
      <c r="CV37" s="10" vm="77474">
        <v>525</v>
      </c>
      <c r="CW37" s="10" vm="1335">
        <v>-459</v>
      </c>
      <c r="CX37" s="10" vm="69100">
        <v>564</v>
      </c>
      <c r="CY37" s="10" vm="97160">
        <v>0</v>
      </c>
      <c r="CZ37" s="10" vm="94052">
        <v>1563</v>
      </c>
      <c r="DA37" s="10" vm="89323">
        <v>-999</v>
      </c>
      <c r="DB37" s="81" vm="58640">
        <v>0</v>
      </c>
      <c r="DC37" s="81" vm="58288">
        <v>0</v>
      </c>
      <c r="DD37" s="81" vm="83084">
        <v>0</v>
      </c>
      <c r="DE37" s="81" vm="61727">
        <v>0</v>
      </c>
      <c r="DF37" s="10" vm="68946">
        <v>1841</v>
      </c>
      <c r="DG37" s="10" vm="96706">
        <v>0</v>
      </c>
      <c r="DH37" s="10" vm="93885">
        <v>571</v>
      </c>
      <c r="DI37" s="10" vm="87604">
        <v>1270</v>
      </c>
      <c r="DJ37" s="10" vm="90111">
        <v>14342</v>
      </c>
      <c r="DK37" s="10" vm="2221">
        <v>9110</v>
      </c>
      <c r="DL37" s="10" vm="77327">
        <v>2773</v>
      </c>
      <c r="DM37" s="10" vm="61256">
        <v>2459</v>
      </c>
      <c r="DN37" s="10" vm="68792">
        <v>10527</v>
      </c>
      <c r="DO37" s="10" vm="96303">
        <v>7920</v>
      </c>
      <c r="DP37" s="10" vm="93723">
        <v>0</v>
      </c>
      <c r="DQ37" s="10" vm="72395">
        <v>2607</v>
      </c>
      <c r="DR37" s="10" vm="57973">
        <v>0</v>
      </c>
      <c r="DS37" s="10" vm="58283">
        <v>0</v>
      </c>
      <c r="DT37" s="10" vm="82928">
        <v>0</v>
      </c>
      <c r="DU37" s="10" vm="74462">
        <v>0</v>
      </c>
      <c r="DV37" s="10" vm="68634">
        <v>437</v>
      </c>
      <c r="DW37" s="10" vm="98284">
        <v>0</v>
      </c>
      <c r="DX37" s="10" vm="93561">
        <v>432</v>
      </c>
      <c r="DY37" s="10" vm="81428">
        <v>5</v>
      </c>
      <c r="DZ37" s="10" vm="58344">
        <v>0</v>
      </c>
      <c r="EA37" s="10" vm="2402">
        <v>0</v>
      </c>
      <c r="EB37" s="10" vm="77180">
        <v>0</v>
      </c>
      <c r="EC37" s="10" vm="2501">
        <v>0</v>
      </c>
      <c r="ED37" s="10" vm="68480">
        <v>0</v>
      </c>
      <c r="EE37" s="10" vm="95967">
        <v>0</v>
      </c>
      <c r="EF37" s="10" vm="93398">
        <v>0</v>
      </c>
      <c r="EG37" s="10" vm="89166">
        <v>0</v>
      </c>
      <c r="EH37" s="81" vm="56434">
        <v>0</v>
      </c>
      <c r="EI37" s="81" vm="61255">
        <v>0</v>
      </c>
      <c r="EJ37" s="81" vm="82773">
        <v>0</v>
      </c>
      <c r="EK37" s="81" vm="60788">
        <v>0</v>
      </c>
      <c r="EL37" s="10" vm="68326">
        <v>1917</v>
      </c>
      <c r="EM37" s="10" vm="99411">
        <v>0</v>
      </c>
      <c r="EN37" s="10" vm="93234">
        <v>1894</v>
      </c>
      <c r="EO37" s="10" vm="90503">
        <v>23</v>
      </c>
      <c r="EP37" s="10" vm="58630">
        <v>12881</v>
      </c>
      <c r="EQ37" s="10" vm="57928">
        <v>7920</v>
      </c>
      <c r="ER37" s="10" vm="77033">
        <v>2326</v>
      </c>
      <c r="ES37" s="10" vm="56942">
        <v>2635</v>
      </c>
      <c r="ET37" s="10" vm="68171">
        <v>27223</v>
      </c>
      <c r="EU37" s="10" vm="98581">
        <v>17030</v>
      </c>
      <c r="EV37" s="10" vm="93076">
        <v>5099</v>
      </c>
      <c r="EW37" s="10" vm="87450">
        <v>5094</v>
      </c>
      <c r="EX37" s="10" vm="80446">
        <v>5416</v>
      </c>
      <c r="EY37" s="10" vm="2500">
        <v>2520</v>
      </c>
      <c r="EZ37" s="10" vm="82617">
        <v>4400</v>
      </c>
      <c r="FA37" s="10" vm="2220">
        <v>2520</v>
      </c>
      <c r="FB37" s="10" vm="68016">
        <v>1579737</v>
      </c>
      <c r="FC37" s="10" vm="98409">
        <v>0</v>
      </c>
      <c r="FD37" s="10" vm="92918">
        <v>1579737</v>
      </c>
      <c r="FE37" s="10" vm="58873">
        <v>75736</v>
      </c>
      <c r="FF37" s="10" vm="58334">
        <v>11665</v>
      </c>
      <c r="FG37" s="10" vm="1559">
        <v>0</v>
      </c>
      <c r="FH37" s="10" vm="76886">
        <v>-9020</v>
      </c>
      <c r="FI37" s="10" vm="1334">
        <v>0</v>
      </c>
      <c r="FJ37" s="10" vm="67862">
        <v>0</v>
      </c>
      <c r="FK37" s="10" vm="59238">
        <v>872</v>
      </c>
      <c r="FL37" s="10" vm="92755">
        <v>1658990</v>
      </c>
      <c r="FM37" s="10" vm="72259">
        <v>318650</v>
      </c>
      <c r="FN37" s="10" vm="56423">
        <v>25784</v>
      </c>
      <c r="FO37" s="10" vm="58278">
        <v>716</v>
      </c>
      <c r="FP37" s="10" vm="76739">
        <v>0</v>
      </c>
      <c r="FQ37" s="10" vm="62586">
        <v>-4077</v>
      </c>
      <c r="FR37" s="10" vm="67711">
        <v>0</v>
      </c>
      <c r="FS37" s="10" vm="96548">
        <v>0</v>
      </c>
      <c r="FT37" s="10" vm="92588">
        <v>341073</v>
      </c>
      <c r="FU37" s="10" vm="89008">
        <v>1317917</v>
      </c>
      <c r="FV37" s="10" vm="58731">
        <v>1261087</v>
      </c>
      <c r="FW37" s="81" vm="2219">
        <v>0</v>
      </c>
      <c r="FX37" s="81" vm="82462">
        <v>0</v>
      </c>
      <c r="FY37" s="81" vm="61254">
        <v>0</v>
      </c>
      <c r="FZ37" s="81" vm="56123">
        <v>0</v>
      </c>
      <c r="GA37" s="81" vm="96147">
        <v>0</v>
      </c>
      <c r="GB37" s="10" vm="92428">
        <v>2996</v>
      </c>
      <c r="GC37" s="10" vm="81282">
        <v>1663</v>
      </c>
      <c r="GD37" s="10" vm="58620">
        <v>1333</v>
      </c>
      <c r="GE37" s="10" vm="58258">
        <v>2313</v>
      </c>
      <c r="GF37" s="10" vm="76592">
        <v>2723</v>
      </c>
      <c r="GG37" s="10" vm="56647">
        <v>-410</v>
      </c>
      <c r="GH37" s="10" vm="67553">
        <v>4307</v>
      </c>
      <c r="GI37" s="10" vm="98924">
        <v>943</v>
      </c>
      <c r="GJ37" s="10" vm="92265">
        <v>3364</v>
      </c>
      <c r="GK37" s="10" vm="87297">
        <v>0</v>
      </c>
      <c r="GL37" s="10" vm="58323">
        <v>0</v>
      </c>
      <c r="GM37" s="10" vm="61090">
        <v>0</v>
      </c>
      <c r="GN37" s="10" vm="82306">
        <v>1506</v>
      </c>
      <c r="GO37" s="10" vm="2499">
        <v>1624</v>
      </c>
      <c r="GP37" s="10" vm="67397">
        <v>-118</v>
      </c>
      <c r="GQ37" s="10" vm="99877">
        <v>0</v>
      </c>
      <c r="GR37" s="10" vm="92104">
        <v>0</v>
      </c>
      <c r="GS37" s="10" vm="88851">
        <v>0</v>
      </c>
      <c r="GT37" s="10" vm="57955">
        <v>11122</v>
      </c>
      <c r="GU37" s="10" vm="1867">
        <v>6953</v>
      </c>
      <c r="GV37" s="10" vm="76448">
        <v>4169</v>
      </c>
      <c r="GW37" s="10" vm="1558">
        <v>0</v>
      </c>
      <c r="GX37" s="81" vm="67243">
        <v>0</v>
      </c>
      <c r="GY37" s="10" vm="99247">
        <v>0</v>
      </c>
      <c r="GZ37" s="10" vm="91944">
        <v>0</v>
      </c>
      <c r="HA37" s="10" vm="72125">
        <v>0</v>
      </c>
      <c r="HB37" s="10" vm="56413">
        <v>0</v>
      </c>
      <c r="HC37" s="81" vm="57863">
        <v>11441</v>
      </c>
      <c r="HD37" s="81" vm="82151">
        <v>0</v>
      </c>
      <c r="HE37" s="10" vm="73520">
        <v>11441</v>
      </c>
      <c r="HF37" s="10" vm="67088">
        <v>8006</v>
      </c>
      <c r="HG37" s="10" vm="97931">
        <v>8831</v>
      </c>
      <c r="HH37" s="10" vm="91784">
        <v>0</v>
      </c>
      <c r="HI37" s="10" vm="90819">
        <v>3143</v>
      </c>
      <c r="HJ37" s="10" vm="58582">
        <v>21506</v>
      </c>
      <c r="HK37" s="10" vm="62233">
        <v>0</v>
      </c>
      <c r="HL37" s="10" vm="76348">
        <v>0</v>
      </c>
      <c r="HM37" s="10" vm="61890">
        <v>0</v>
      </c>
      <c r="HN37" s="10" vm="66933">
        <v>4531</v>
      </c>
      <c r="HO37" s="10" vm="97453">
        <v>46017</v>
      </c>
      <c r="HP37" s="10" vm="59003">
        <v>2611</v>
      </c>
      <c r="HQ37" s="10" vm="58780">
        <v>1944</v>
      </c>
      <c r="HR37" s="10" vm="89791">
        <v>4555</v>
      </c>
      <c r="HS37" s="10" vm="60787">
        <v>0</v>
      </c>
      <c r="HT37" s="10" vm="81996">
        <v>0</v>
      </c>
      <c r="HU37" s="10" vm="60357">
        <v>0</v>
      </c>
      <c r="HV37" s="10" vm="56099">
        <v>28659</v>
      </c>
      <c r="HW37" s="10" vm="59169">
        <v>0</v>
      </c>
      <c r="HX37" s="10" vm="91473">
        <v>0</v>
      </c>
      <c r="HY37" s="10" vm="88741">
        <v>1585</v>
      </c>
      <c r="HZ37" s="10" vm="86148">
        <v>12</v>
      </c>
      <c r="IA37" s="10" vm="84275">
        <v>0</v>
      </c>
      <c r="IB37" s="10" vm="76205">
        <v>-998</v>
      </c>
      <c r="IC37" s="10" vm="62075">
        <v>29258</v>
      </c>
      <c r="ID37" s="10" vm="56087">
        <v>1500</v>
      </c>
      <c r="IE37" s="10" vm="59108">
        <v>4970</v>
      </c>
      <c r="IF37" s="10" vm="91307">
        <v>2208</v>
      </c>
      <c r="IG37" s="10" vm="87187">
        <v>8678</v>
      </c>
      <c r="IH37" s="10" vm="80151">
        <v>11665</v>
      </c>
      <c r="II37" s="10" vm="61889">
        <v>27109</v>
      </c>
      <c r="IJ37" s="10" vm="76059">
        <v>716</v>
      </c>
      <c r="IK37" s="10" vm="61253">
        <v>474</v>
      </c>
      <c r="IL37" s="10" vm="66494">
        <v>-152</v>
      </c>
      <c r="IM37" s="10" vm="59400">
        <v>13</v>
      </c>
      <c r="IN37" s="10" vm="91141">
        <v>28787</v>
      </c>
      <c r="IO37" s="10" vm="81176">
        <v>28866</v>
      </c>
      <c r="IP37" s="10" vm="71108">
        <v>0</v>
      </c>
      <c r="IQ37" s="10" vm="84147">
        <v>0</v>
      </c>
      <c r="IR37" s="10" vm="58060">
        <v>2</v>
      </c>
      <c r="IS37" s="81" vm="72796">
        <v>124</v>
      </c>
      <c r="IT37" s="81" vm="56072">
        <v>124</v>
      </c>
    </row>
    <row r="38" spans="1:254" x14ac:dyDescent="0.25">
      <c r="A38" s="8" t="s">
        <v>341</v>
      </c>
      <c r="B38" s="8" t="s">
        <v>519</v>
      </c>
      <c r="C38" s="89">
        <v>44651</v>
      </c>
      <c r="D38" s="76" vm="84031">
        <v>12</v>
      </c>
      <c r="E38" s="10" vm="75943">
        <v>1059000</v>
      </c>
      <c r="F38" s="10" vm="70872">
        <v>-569300</v>
      </c>
      <c r="G38" s="10" vm="100219">
        <v>-273400</v>
      </c>
      <c r="H38" s="10" vm="59803">
        <v>216300</v>
      </c>
      <c r="I38" s="10" vm="2498">
        <v>86400</v>
      </c>
      <c r="J38" s="10" vm="63602">
        <v>302700</v>
      </c>
      <c r="K38" s="10" vm="2218">
        <v>0</v>
      </c>
      <c r="L38" s="10" vm="78367">
        <v>-5500</v>
      </c>
      <c r="M38" s="10" vm="75799">
        <v>5600</v>
      </c>
      <c r="N38" s="10" vm="70759">
        <v>8900</v>
      </c>
      <c r="O38" s="10" vm="99718">
        <v>-142100</v>
      </c>
      <c r="P38" s="10" vm="95819">
        <v>14000</v>
      </c>
      <c r="Q38" s="10" vm="1557">
        <v>2800</v>
      </c>
      <c r="R38" s="10" vm="87024">
        <v>0</v>
      </c>
      <c r="S38" s="10" vm="58308">
        <v>0</v>
      </c>
      <c r="T38" s="10" vm="58213">
        <v>186400</v>
      </c>
      <c r="U38" s="10" vm="75650">
        <v>-600</v>
      </c>
      <c r="V38" s="10" vm="70652">
        <v>185800</v>
      </c>
      <c r="W38" s="10" vm="98755">
        <v>0</v>
      </c>
      <c r="X38" s="10" vm="95652">
        <v>38500</v>
      </c>
      <c r="Y38" s="10" vm="89613">
        <v>110000</v>
      </c>
      <c r="Z38" s="10" vm="81011">
        <v>0</v>
      </c>
      <c r="AA38" s="10" vm="60614">
        <v>334300</v>
      </c>
      <c r="AB38" s="10" vm="78224">
        <v>637700</v>
      </c>
      <c r="AC38" s="10" vm="75534">
        <v>40800</v>
      </c>
      <c r="AD38" s="10" vm="70520">
        <v>678500</v>
      </c>
      <c r="AE38" s="10" vm="97765">
        <v>23800</v>
      </c>
      <c r="AF38" s="10" vm="95486">
        <v>0</v>
      </c>
      <c r="AG38" s="10" vm="61888">
        <v>0</v>
      </c>
      <c r="AH38" s="10" vm="56461">
        <v>4900</v>
      </c>
      <c r="AI38" s="10" vm="61252">
        <v>707200</v>
      </c>
      <c r="AJ38" s="10" vm="78079">
        <v>94100</v>
      </c>
      <c r="AK38" s="10" vm="57733">
        <v>68400</v>
      </c>
      <c r="AL38" s="10" vm="70365">
        <v>137100</v>
      </c>
      <c r="AM38" s="10" vm="97310">
        <v>61400</v>
      </c>
      <c r="AN38" s="10" vm="95325">
        <v>29000</v>
      </c>
      <c r="AO38" s="10" vm="87876">
        <v>6900</v>
      </c>
      <c r="AP38" s="10" vm="57989">
        <v>200</v>
      </c>
      <c r="AQ38" s="10" vm="57942">
        <v>119200</v>
      </c>
      <c r="AR38" s="10" vm="83736">
        <v>-2600</v>
      </c>
      <c r="AS38" s="10" vm="57675">
        <v>1700</v>
      </c>
      <c r="AT38" s="10" vm="70212">
        <v>515400</v>
      </c>
      <c r="AU38" s="10" vm="96906">
        <v>191800</v>
      </c>
      <c r="AV38" s="10" vm="95159">
        <v>12600</v>
      </c>
      <c r="AW38" s="10" vm="62585">
        <v>8190900</v>
      </c>
      <c r="AX38" s="10" vm="86872">
        <v>0</v>
      </c>
      <c r="AY38" s="10" vm="2497">
        <v>33900</v>
      </c>
      <c r="AZ38" s="10" vm="77934">
        <v>69200</v>
      </c>
      <c r="BA38" s="10" vm="75272">
        <v>9300</v>
      </c>
      <c r="BB38" s="10" vm="70055">
        <v>222400</v>
      </c>
      <c r="BC38" s="10" vm="99062">
        <v>181700</v>
      </c>
      <c r="BD38" s="10" vm="94996">
        <v>0</v>
      </c>
      <c r="BE38" s="10" vm="61251">
        <v>0</v>
      </c>
      <c r="BF38" s="10" vm="58744">
        <v>2100</v>
      </c>
      <c r="BG38" s="10" vm="60786">
        <v>8709500</v>
      </c>
      <c r="BH38" s="10" vm="83579">
        <v>455800</v>
      </c>
      <c r="BI38" s="10" vm="75175">
        <v>75300</v>
      </c>
      <c r="BJ38" s="10" vm="69901">
        <v>137900</v>
      </c>
      <c r="BK38" s="10" vm="100401">
        <v>115800</v>
      </c>
      <c r="BL38" s="10" vm="94833">
        <v>147200</v>
      </c>
      <c r="BM38" s="10" vm="90638">
        <v>932000</v>
      </c>
      <c r="BN38" s="10" vm="58647">
        <v>44000</v>
      </c>
      <c r="BO38" s="10" vm="57937">
        <v>0</v>
      </c>
      <c r="BP38" s="10" vm="77790">
        <v>23800</v>
      </c>
      <c r="BQ38" s="10" vm="75086">
        <v>232700</v>
      </c>
      <c r="BR38" s="10" vm="69747">
        <v>300500</v>
      </c>
      <c r="BS38" s="10" vm="100053">
        <v>631500</v>
      </c>
      <c r="BT38" s="10" vm="94670">
        <v>9341000</v>
      </c>
      <c r="BU38" s="10" vm="62232">
        <v>4459000</v>
      </c>
      <c r="BV38" s="10" vm="56452">
        <v>0</v>
      </c>
      <c r="BW38" s="10" vm="61887">
        <v>7100</v>
      </c>
      <c r="BX38" s="10" vm="83424">
        <v>2185700</v>
      </c>
      <c r="BY38" s="10" vm="75003">
        <v>9300</v>
      </c>
      <c r="BZ38" s="10" vm="69589">
        <v>219100</v>
      </c>
      <c r="CA38" s="10" vm="99554">
        <v>132900</v>
      </c>
      <c r="CB38" s="10" vm="59088">
        <v>7013100</v>
      </c>
      <c r="CC38" s="10" vm="60785">
        <v>14600</v>
      </c>
      <c r="CD38" s="10" vm="57979">
        <v>9700</v>
      </c>
      <c r="CE38" s="10" vm="58291">
        <v>2303600</v>
      </c>
      <c r="CF38" s="10" vm="77643">
        <v>2522700</v>
      </c>
      <c r="CG38" s="10" vm="74923">
        <v>0</v>
      </c>
      <c r="CH38" s="10" vm="69435">
        <v>0</v>
      </c>
      <c r="CI38" s="10" vm="98119">
        <v>-219100</v>
      </c>
      <c r="CJ38" s="10" vm="59078">
        <v>0</v>
      </c>
      <c r="CK38" s="10" vm="90963">
        <v>2303600</v>
      </c>
      <c r="CL38" s="10" vm="58349">
        <v>150100</v>
      </c>
      <c r="CM38" s="10" vm="60613">
        <v>132200</v>
      </c>
      <c r="CN38" s="10" vm="83266">
        <v>2000</v>
      </c>
      <c r="CO38" s="10" vm="74838">
        <v>15900</v>
      </c>
      <c r="CP38" s="10" vm="69281">
        <v>11600</v>
      </c>
      <c r="CQ38" s="10" vm="97609">
        <v>0</v>
      </c>
      <c r="CR38" s="10" vm="94194">
        <v>6100</v>
      </c>
      <c r="CS38" s="10" vm="61886">
        <v>5500</v>
      </c>
      <c r="CT38" s="10" vm="56441">
        <v>300</v>
      </c>
      <c r="CU38" s="10" vm="61250">
        <v>0</v>
      </c>
      <c r="CV38" s="10" vm="77499">
        <v>3800</v>
      </c>
      <c r="CW38" s="10" vm="57273">
        <v>-3500</v>
      </c>
      <c r="CX38" s="10" vm="69127">
        <v>4100</v>
      </c>
      <c r="CY38" s="10" vm="97151">
        <v>0</v>
      </c>
      <c r="CZ38" s="10" vm="94031">
        <v>16300</v>
      </c>
      <c r="DA38" s="10" vm="89286">
        <v>-12200</v>
      </c>
      <c r="DB38" s="81" vm="58637">
        <v>0</v>
      </c>
      <c r="DC38" s="81" vm="58286">
        <v>0</v>
      </c>
      <c r="DD38" s="81" vm="83112">
        <v>0</v>
      </c>
      <c r="DE38" s="81" vm="74663">
        <v>0</v>
      </c>
      <c r="DF38" s="10" vm="68973">
        <v>3400</v>
      </c>
      <c r="DG38" s="10" vm="96745">
        <v>0</v>
      </c>
      <c r="DH38" s="10" vm="93864">
        <v>14900</v>
      </c>
      <c r="DI38" s="10" vm="61726">
        <v>-11500</v>
      </c>
      <c r="DJ38" s="10" vm="90090">
        <v>169500</v>
      </c>
      <c r="DK38" s="10" vm="2496">
        <v>132200</v>
      </c>
      <c r="DL38" s="10" vm="77353">
        <v>43100</v>
      </c>
      <c r="DM38" s="10" vm="74566">
        <v>-5800</v>
      </c>
      <c r="DN38" s="10" vm="68818">
        <v>157300</v>
      </c>
      <c r="DO38" s="10" vm="96290">
        <v>139200</v>
      </c>
      <c r="DP38" s="10" vm="93702">
        <v>3100</v>
      </c>
      <c r="DQ38" s="10" vm="61249">
        <v>15000</v>
      </c>
      <c r="DR38" s="10" vm="57968">
        <v>0</v>
      </c>
      <c r="DS38" s="10" vm="60784">
        <v>0</v>
      </c>
      <c r="DT38" s="10" vm="82954">
        <v>0</v>
      </c>
      <c r="DU38" s="10" vm="74474">
        <v>0</v>
      </c>
      <c r="DV38" s="10" vm="68663">
        <v>0</v>
      </c>
      <c r="DW38" s="10" vm="98277">
        <v>0</v>
      </c>
      <c r="DX38" s="10" vm="93540">
        <v>0</v>
      </c>
      <c r="DY38" s="10" vm="81409">
        <v>0</v>
      </c>
      <c r="DZ38" s="10" vm="58341">
        <v>8500</v>
      </c>
      <c r="EA38" s="10" vm="79286">
        <v>0</v>
      </c>
      <c r="EB38" s="10" vm="77206">
        <v>3400</v>
      </c>
      <c r="EC38" s="10" vm="74384">
        <v>5100</v>
      </c>
      <c r="ED38" s="10" vm="68508">
        <v>0</v>
      </c>
      <c r="EE38" s="10" vm="95966">
        <v>0</v>
      </c>
      <c r="EF38" s="10" vm="93378">
        <v>0</v>
      </c>
      <c r="EG38" s="10" vm="62231">
        <v>0</v>
      </c>
      <c r="EH38" s="81" vm="56429">
        <v>0</v>
      </c>
      <c r="EI38" s="81" vm="61885">
        <v>0</v>
      </c>
      <c r="EJ38" s="81" vm="82799">
        <v>0</v>
      </c>
      <c r="EK38" s="81" vm="74298">
        <v>0</v>
      </c>
      <c r="EL38" s="10" vm="68351">
        <v>16500</v>
      </c>
      <c r="EM38" s="10" vm="99388">
        <v>2000</v>
      </c>
      <c r="EN38" s="10" vm="59054">
        <v>4300</v>
      </c>
      <c r="EO38" s="10" vm="90467">
        <v>10200</v>
      </c>
      <c r="EP38" s="10" vm="58627">
        <v>182300</v>
      </c>
      <c r="EQ38" s="10" vm="1333">
        <v>141200</v>
      </c>
      <c r="ER38" s="10" vm="77057">
        <v>10800</v>
      </c>
      <c r="ES38" s="10" vm="56953">
        <v>30300</v>
      </c>
      <c r="ET38" s="10" vm="68197">
        <v>351800</v>
      </c>
      <c r="EU38" s="10" vm="98597">
        <v>273400</v>
      </c>
      <c r="EV38" s="10" vm="59045">
        <v>53900</v>
      </c>
      <c r="EW38" s="10" vm="87432">
        <v>24500</v>
      </c>
      <c r="EX38" s="10" vm="57961">
        <v>44600</v>
      </c>
      <c r="EY38" s="10" vm="61089">
        <v>29700</v>
      </c>
      <c r="EZ38" s="10" vm="82641">
        <v>20600</v>
      </c>
      <c r="FA38" s="10" vm="74130">
        <v>29700</v>
      </c>
      <c r="FB38" s="10" vm="68043">
        <v>8969700</v>
      </c>
      <c r="FC38" s="10" vm="98403">
        <v>0</v>
      </c>
      <c r="FD38" s="10" vm="92898">
        <v>8969700</v>
      </c>
      <c r="FE38" s="10" vm="58830">
        <v>415400</v>
      </c>
      <c r="FF38" s="10" vm="58331">
        <v>135500</v>
      </c>
      <c r="FG38" s="10" vm="61248">
        <v>0</v>
      </c>
      <c r="FH38" s="10" vm="76911">
        <v>-27200</v>
      </c>
      <c r="FI38" s="10" vm="56833">
        <v>-72200</v>
      </c>
      <c r="FJ38" s="10" vm="67889">
        <v>5200</v>
      </c>
      <c r="FK38" s="10" vm="59228">
        <v>-5100</v>
      </c>
      <c r="FL38" s="10" vm="92734">
        <v>9421300</v>
      </c>
      <c r="FM38" s="10" vm="60356">
        <v>1149700</v>
      </c>
      <c r="FN38" s="10" vm="56420">
        <v>119200</v>
      </c>
      <c r="FO38" s="10" vm="84735">
        <v>-2600</v>
      </c>
      <c r="FP38" s="10" vm="76767">
        <v>0</v>
      </c>
      <c r="FQ38" s="10" vm="56769">
        <v>-21000</v>
      </c>
      <c r="FR38" s="10" vm="67738">
        <v>0</v>
      </c>
      <c r="FS38" s="10" vm="96586">
        <v>-14900</v>
      </c>
      <c r="FT38" s="10" vm="92567">
        <v>1230400</v>
      </c>
      <c r="FU38" s="10" vm="88970">
        <v>8190900</v>
      </c>
      <c r="FV38" s="10" vm="58729">
        <v>7820000</v>
      </c>
      <c r="FW38" s="81" vm="2495">
        <v>228700</v>
      </c>
      <c r="FX38" s="81" vm="82487">
        <v>0</v>
      </c>
      <c r="FY38" s="81" vm="73883">
        <v>-7800</v>
      </c>
      <c r="FZ38" s="81" vm="56149">
        <v>1500</v>
      </c>
      <c r="GA38" s="81" vm="96131">
        <v>222400</v>
      </c>
      <c r="GB38" s="10" vm="92405">
        <v>44000</v>
      </c>
      <c r="GC38" s="10" vm="61247">
        <v>23500</v>
      </c>
      <c r="GD38" s="10" vm="58616">
        <v>20500</v>
      </c>
      <c r="GE38" s="10" vm="1556">
        <v>6200</v>
      </c>
      <c r="GF38" s="10" vm="76619">
        <v>5300</v>
      </c>
      <c r="GG38" s="10" vm="73795">
        <v>900</v>
      </c>
      <c r="GH38" s="10" vm="67583">
        <v>3100</v>
      </c>
      <c r="GI38" s="10" vm="98917">
        <v>1000</v>
      </c>
      <c r="GJ38" s="10" vm="92245">
        <v>2100</v>
      </c>
      <c r="GK38" s="10" vm="87279">
        <v>93500</v>
      </c>
      <c r="GL38" s="10" vm="58320">
        <v>35600</v>
      </c>
      <c r="GM38" s="10" vm="78832">
        <v>57900</v>
      </c>
      <c r="GN38" s="10" vm="82333">
        <v>9900</v>
      </c>
      <c r="GO38" s="10" vm="73712">
        <v>4800</v>
      </c>
      <c r="GP38" s="10" vm="67425">
        <v>5100</v>
      </c>
      <c r="GQ38" s="10" vm="99874">
        <v>7900</v>
      </c>
      <c r="GR38" s="10" vm="92084">
        <v>8000</v>
      </c>
      <c r="GS38" s="10" vm="62230">
        <v>-100</v>
      </c>
      <c r="GT38" s="10" vm="57950">
        <v>164600</v>
      </c>
      <c r="GU38" s="10" vm="61884">
        <v>78200</v>
      </c>
      <c r="GV38" s="10" vm="76474">
        <v>86400</v>
      </c>
      <c r="GW38" s="10" vm="73624">
        <v>0</v>
      </c>
      <c r="GX38" s="81" vm="67268">
        <v>0</v>
      </c>
      <c r="GY38" s="10" vm="99222">
        <v>0</v>
      </c>
      <c r="GZ38" s="10" vm="59018">
        <v>32400</v>
      </c>
      <c r="HA38" s="10" vm="60783">
        <v>102000</v>
      </c>
      <c r="HB38" s="10" vm="56409">
        <v>8000</v>
      </c>
      <c r="HC38" s="81" vm="60355">
        <v>4800</v>
      </c>
      <c r="HD38" s="81" vm="82176">
        <v>0</v>
      </c>
      <c r="HE38" s="10" vm="73532">
        <v>147200</v>
      </c>
      <c r="HF38" s="10" vm="67114">
        <v>12800</v>
      </c>
      <c r="HG38" s="10" vm="97961">
        <v>35700</v>
      </c>
      <c r="HH38" s="10" vm="91765">
        <v>0</v>
      </c>
      <c r="HI38" s="10" vm="90800">
        <v>13500</v>
      </c>
      <c r="HJ38" s="10" vm="88037">
        <v>105400</v>
      </c>
      <c r="HK38" s="10" vm="61725">
        <v>100</v>
      </c>
      <c r="HL38" s="10" vm="76368">
        <v>6000</v>
      </c>
      <c r="HM38" s="10" vm="73402">
        <v>0</v>
      </c>
      <c r="HN38" s="10" vm="66960">
        <v>59200</v>
      </c>
      <c r="HO38" s="10" vm="97447">
        <v>232700</v>
      </c>
      <c r="HP38" s="10" vm="58999">
        <v>14500</v>
      </c>
      <c r="HQ38" s="10" vm="61883">
        <v>118400</v>
      </c>
      <c r="HR38" s="10" vm="89771">
        <v>132900</v>
      </c>
      <c r="HS38" s="10" vm="61246">
        <v>0</v>
      </c>
      <c r="HT38" s="10" vm="82022">
        <v>9700</v>
      </c>
      <c r="HU38" s="10" vm="73255">
        <v>9700</v>
      </c>
      <c r="HV38" s="10" vm="56102">
        <v>167200</v>
      </c>
      <c r="HW38" s="10" vm="97036">
        <v>400</v>
      </c>
      <c r="HX38" s="10" vm="91452">
        <v>1000</v>
      </c>
      <c r="HY38" s="10" vm="58658">
        <v>1100</v>
      </c>
      <c r="HZ38" s="10" vm="86126">
        <v>0</v>
      </c>
      <c r="IA38" s="10" vm="84273">
        <v>7900</v>
      </c>
      <c r="IB38" s="10" vm="76232">
        <v>-35500</v>
      </c>
      <c r="IC38" s="10" vm="73112">
        <v>142100</v>
      </c>
      <c r="ID38" s="10" vm="56090">
        <v>7900</v>
      </c>
      <c r="IE38" s="10" vm="59127">
        <v>15600</v>
      </c>
      <c r="IF38" s="10" vm="91286">
        <v>200</v>
      </c>
      <c r="IG38" s="10" vm="62074">
        <v>23700</v>
      </c>
      <c r="IH38" s="10" vm="80129">
        <v>135500</v>
      </c>
      <c r="II38" s="10" vm="62229">
        <v>138900</v>
      </c>
      <c r="IJ38" s="10" vm="76085">
        <v>-1100</v>
      </c>
      <c r="IK38" s="10" vm="72966">
        <v>1898</v>
      </c>
      <c r="IL38" s="10" vm="66521">
        <v>-162</v>
      </c>
      <c r="IM38" s="10" vm="59388">
        <v>-1980</v>
      </c>
      <c r="IN38" s="10" vm="91120">
        <v>109631</v>
      </c>
      <c r="IO38" s="10" vm="61245">
        <v>109802</v>
      </c>
      <c r="IP38" s="10" vm="71086">
        <v>0</v>
      </c>
      <c r="IQ38" s="10" vm="60782">
        <v>-60</v>
      </c>
      <c r="IR38" s="10" vm="58086">
        <v>27</v>
      </c>
      <c r="IS38" s="81" vm="72818">
        <v>817</v>
      </c>
      <c r="IT38" s="81" vm="56075">
        <v>817</v>
      </c>
    </row>
    <row r="39" spans="1:254" x14ac:dyDescent="0.25">
      <c r="A39" s="8" t="s">
        <v>359</v>
      </c>
      <c r="B39" s="8" t="s">
        <v>149</v>
      </c>
      <c r="C39" s="89">
        <v>44651</v>
      </c>
      <c r="D39" s="76" vm="84012">
        <v>12</v>
      </c>
      <c r="E39" s="10" vm="75922">
        <v>38522</v>
      </c>
      <c r="F39" s="10" vm="70852">
        <v>-23999</v>
      </c>
      <c r="G39" s="10" vm="100243">
        <v>-6648</v>
      </c>
      <c r="H39" s="10" vm="59825">
        <v>7875</v>
      </c>
      <c r="I39" s="10" vm="58453">
        <v>6112</v>
      </c>
      <c r="J39" s="10" vm="63626">
        <v>13987</v>
      </c>
      <c r="K39" s="10" vm="61088">
        <v>0</v>
      </c>
      <c r="L39" s="10" vm="78347">
        <v>0</v>
      </c>
      <c r="M39" s="10" vm="62228">
        <v>0</v>
      </c>
      <c r="N39" s="10" vm="70745">
        <v>52</v>
      </c>
      <c r="O39" s="10" vm="99715">
        <v>-6665</v>
      </c>
      <c r="P39" s="10" vm="95841">
        <v>0</v>
      </c>
      <c r="Q39" s="10" vm="81872">
        <v>0</v>
      </c>
      <c r="R39" s="10" vm="87048">
        <v>0</v>
      </c>
      <c r="S39" s="10" vm="61244">
        <v>0</v>
      </c>
      <c r="T39" s="10" vm="83862">
        <v>7374</v>
      </c>
      <c r="U39" s="10" vm="60781">
        <v>0</v>
      </c>
      <c r="V39" s="10" vm="70639">
        <v>7374</v>
      </c>
      <c r="W39" s="10" vm="98743">
        <v>0</v>
      </c>
      <c r="X39" s="10" vm="95674">
        <v>1983</v>
      </c>
      <c r="Y39" s="10" vm="89633">
        <v>0</v>
      </c>
      <c r="Z39" s="10" vm="81036">
        <v>0</v>
      </c>
      <c r="AA39" s="10" vm="79996">
        <v>9357</v>
      </c>
      <c r="AB39" s="10" vm="78202">
        <v>24551</v>
      </c>
      <c r="AC39" s="10" vm="75522">
        <v>1625</v>
      </c>
      <c r="AD39" s="10" vm="70495">
        <v>26176</v>
      </c>
      <c r="AE39" s="10" vm="97784">
        <v>1033</v>
      </c>
      <c r="AF39" s="10" vm="95509">
        <v>0</v>
      </c>
      <c r="AG39" s="10" vm="72671">
        <v>0</v>
      </c>
      <c r="AH39" s="10" vm="71984">
        <v>0</v>
      </c>
      <c r="AI39" s="10" vm="62227">
        <v>27209</v>
      </c>
      <c r="AJ39" s="10" vm="78056">
        <v>4870</v>
      </c>
      <c r="AK39" s="10" vm="61882">
        <v>2232</v>
      </c>
      <c r="AL39" s="10" vm="70339">
        <v>1624</v>
      </c>
      <c r="AM39" s="10" vm="97296">
        <v>6421</v>
      </c>
      <c r="AN39" s="10" vm="95346">
        <v>1374</v>
      </c>
      <c r="AO39" s="10" vm="87916">
        <v>159</v>
      </c>
      <c r="AP39" s="10" vm="80882">
        <v>0</v>
      </c>
      <c r="AQ39" s="10" vm="60780">
        <v>4243</v>
      </c>
      <c r="AR39" s="10" vm="83710">
        <v>0</v>
      </c>
      <c r="AS39" s="10" vm="60354">
        <v>55</v>
      </c>
      <c r="AT39" s="10" vm="70187">
        <v>20978</v>
      </c>
      <c r="AU39" s="10" vm="96896">
        <v>6231</v>
      </c>
      <c r="AV39" s="10" vm="95181">
        <v>459</v>
      </c>
      <c r="AW39" s="10" vm="89480">
        <v>296333</v>
      </c>
      <c r="AX39" s="10" vm="86894">
        <v>0</v>
      </c>
      <c r="AY39" s="10" vm="85625">
        <v>4649</v>
      </c>
      <c r="AZ39" s="10" vm="77911">
        <v>328</v>
      </c>
      <c r="BA39" s="10" vm="61087">
        <v>0</v>
      </c>
      <c r="BB39" s="10" vm="70032">
        <v>0</v>
      </c>
      <c r="BC39" s="10" vm="99050">
        <v>0</v>
      </c>
      <c r="BD39" s="10" vm="95020">
        <v>0</v>
      </c>
      <c r="BE39" s="10" vm="81723">
        <v>0</v>
      </c>
      <c r="BF39" s="10" vm="90267">
        <v>0</v>
      </c>
      <c r="BG39" s="10" vm="61881">
        <v>301310</v>
      </c>
      <c r="BH39" s="10" vm="83554">
        <v>15753</v>
      </c>
      <c r="BI39" s="10" vm="61243">
        <v>3191</v>
      </c>
      <c r="BJ39" s="10" vm="69874">
        <v>6196</v>
      </c>
      <c r="BK39" s="10" vm="100394">
        <v>0</v>
      </c>
      <c r="BL39" s="10" vm="94854">
        <v>0</v>
      </c>
      <c r="BM39" s="10" vm="90658">
        <v>25140</v>
      </c>
      <c r="BN39" s="10" vm="88605">
        <v>0</v>
      </c>
      <c r="BO39" s="10" vm="60353">
        <v>0</v>
      </c>
      <c r="BP39" s="10" vm="77765">
        <v>0</v>
      </c>
      <c r="BQ39" s="10" vm="75073">
        <v>9977</v>
      </c>
      <c r="BR39" s="10" vm="69720">
        <v>9977</v>
      </c>
      <c r="BS39" s="10" vm="100076">
        <v>15163</v>
      </c>
      <c r="BT39" s="10" vm="94691">
        <v>316473</v>
      </c>
      <c r="BU39" s="10" vm="87761">
        <v>181735</v>
      </c>
      <c r="BV39" s="10" vm="71835">
        <v>0</v>
      </c>
      <c r="BW39" s="10" vm="61724">
        <v>0</v>
      </c>
      <c r="BX39" s="10" vm="83400">
        <v>64636</v>
      </c>
      <c r="BY39" s="10" vm="62226">
        <v>0</v>
      </c>
      <c r="BZ39" s="10" vm="69566">
        <v>0</v>
      </c>
      <c r="CA39" s="10" vm="99550">
        <v>193</v>
      </c>
      <c r="CB39" s="10" vm="94530">
        <v>246564</v>
      </c>
      <c r="CC39" s="10" vm="72535">
        <v>1364</v>
      </c>
      <c r="CD39" s="10" vm="80739">
        <v>0</v>
      </c>
      <c r="CE39" s="10" vm="61242">
        <v>68545</v>
      </c>
      <c r="CF39" s="10" vm="77620">
        <v>68277</v>
      </c>
      <c r="CG39" s="10" vm="60779">
        <v>0</v>
      </c>
      <c r="CH39" s="10" vm="69410">
        <v>32</v>
      </c>
      <c r="CI39" s="10" vm="98106">
        <v>0</v>
      </c>
      <c r="CJ39" s="10" vm="94373">
        <v>236</v>
      </c>
      <c r="CK39" s="10" vm="90982">
        <v>68545</v>
      </c>
      <c r="CL39" s="10" vm="86741">
        <v>7109</v>
      </c>
      <c r="CM39" s="10" vm="79519">
        <v>6187</v>
      </c>
      <c r="CN39" s="10" vm="83242">
        <v>90</v>
      </c>
      <c r="CO39" s="10" vm="74823">
        <v>832</v>
      </c>
      <c r="CP39" s="10" vm="69256">
        <v>1816</v>
      </c>
      <c r="CQ39" s="10" vm="97611">
        <v>0</v>
      </c>
      <c r="CR39" s="10" vm="94215">
        <v>1198</v>
      </c>
      <c r="CS39" s="10" vm="81576">
        <v>618</v>
      </c>
      <c r="CT39" s="10" vm="71690">
        <v>0</v>
      </c>
      <c r="CU39" s="10" vm="62225">
        <v>0</v>
      </c>
      <c r="CV39" s="10" vm="77475">
        <v>0</v>
      </c>
      <c r="CW39" s="10" vm="61880">
        <v>0</v>
      </c>
      <c r="CX39" s="10" vm="69101">
        <v>0</v>
      </c>
      <c r="CY39" s="10" vm="97136">
        <v>0</v>
      </c>
      <c r="CZ39" s="10" vm="94053">
        <v>0</v>
      </c>
      <c r="DA39" s="10" vm="89324">
        <v>0</v>
      </c>
      <c r="DB39" s="81" vm="88460">
        <v>0</v>
      </c>
      <c r="DC39" s="81" vm="60778">
        <v>0</v>
      </c>
      <c r="DD39" s="81" vm="83085">
        <v>0</v>
      </c>
      <c r="DE39" s="81" vm="60352">
        <v>0</v>
      </c>
      <c r="DF39" s="10" vm="68947">
        <v>2388</v>
      </c>
      <c r="DG39" s="10" vm="96738">
        <v>461</v>
      </c>
      <c r="DH39" s="10" vm="93886">
        <v>1733</v>
      </c>
      <c r="DI39" s="10" vm="87605">
        <v>194</v>
      </c>
      <c r="DJ39" s="10" vm="90112">
        <v>11313</v>
      </c>
      <c r="DK39" s="10" vm="79400">
        <v>6648</v>
      </c>
      <c r="DL39" s="10" vm="77328">
        <v>3021</v>
      </c>
      <c r="DM39" s="10" vm="2668">
        <v>1644</v>
      </c>
      <c r="DN39" s="10" vm="68793">
        <v>0</v>
      </c>
      <c r="DO39" s="10" vm="96278">
        <v>0</v>
      </c>
      <c r="DP39" s="10" vm="93724">
        <v>0</v>
      </c>
      <c r="DQ39" s="10" vm="72396">
        <v>0</v>
      </c>
      <c r="DR39" s="10" vm="80594">
        <v>0</v>
      </c>
      <c r="DS39" s="10" vm="61879">
        <v>0</v>
      </c>
      <c r="DT39" s="10" vm="82929">
        <v>0</v>
      </c>
      <c r="DU39" s="10" vm="1866">
        <v>0</v>
      </c>
      <c r="DV39" s="10" vm="68635">
        <v>0</v>
      </c>
      <c r="DW39" s="10" vm="98271">
        <v>0</v>
      </c>
      <c r="DX39" s="10" vm="93562">
        <v>0</v>
      </c>
      <c r="DY39" s="10" vm="81429">
        <v>0</v>
      </c>
      <c r="DZ39" s="10" vm="86588">
        <v>0</v>
      </c>
      <c r="EA39" s="10" vm="60351">
        <v>0</v>
      </c>
      <c r="EB39" s="10" vm="77181">
        <v>0</v>
      </c>
      <c r="EC39" s="10" vm="57057">
        <v>0</v>
      </c>
      <c r="ED39" s="10" vm="68481">
        <v>0</v>
      </c>
      <c r="EE39" s="10" vm="96002">
        <v>0</v>
      </c>
      <c r="EF39" s="10" vm="93399">
        <v>0</v>
      </c>
      <c r="EG39" s="10" vm="89167">
        <v>0</v>
      </c>
      <c r="EH39" s="81" vm="71544">
        <v>0</v>
      </c>
      <c r="EI39" s="81" vm="85001">
        <v>0</v>
      </c>
      <c r="EJ39" s="81" vm="82774">
        <v>0</v>
      </c>
      <c r="EK39" s="81" vm="62224">
        <v>0</v>
      </c>
      <c r="EL39" s="10" vm="68327">
        <v>0</v>
      </c>
      <c r="EM39" s="10" vm="99385">
        <v>0</v>
      </c>
      <c r="EN39" s="10" vm="93235">
        <v>0</v>
      </c>
      <c r="EO39" s="10" vm="90504">
        <v>0</v>
      </c>
      <c r="EP39" s="10" vm="88313">
        <v>0</v>
      </c>
      <c r="EQ39" s="10" vm="61241">
        <v>0</v>
      </c>
      <c r="ER39" s="10" vm="77034">
        <v>0</v>
      </c>
      <c r="ES39" s="10" vm="60777">
        <v>0</v>
      </c>
      <c r="ET39" s="10" vm="68172">
        <v>11313</v>
      </c>
      <c r="EU39" s="10" vm="98583">
        <v>6648</v>
      </c>
      <c r="EV39" s="10" vm="93077">
        <v>3021</v>
      </c>
      <c r="EW39" s="10" vm="87451">
        <v>1644</v>
      </c>
      <c r="EX39" s="10" vm="80447">
        <v>437</v>
      </c>
      <c r="EY39" s="10" vm="84876">
        <v>356</v>
      </c>
      <c r="EZ39" s="10" vm="82618">
        <v>117</v>
      </c>
      <c r="FA39" s="10" vm="56884">
        <v>356</v>
      </c>
      <c r="FB39" s="10" vm="68017">
        <v>310082</v>
      </c>
      <c r="FC39" s="10" vm="98422">
        <v>0</v>
      </c>
      <c r="FD39" s="10" vm="92919">
        <v>310082</v>
      </c>
      <c r="FE39" s="10" vm="58874">
        <v>21208</v>
      </c>
      <c r="FF39" s="10" vm="86444">
        <v>2882</v>
      </c>
      <c r="FG39" s="10" vm="62223">
        <v>0</v>
      </c>
      <c r="FH39" s="10" vm="76887">
        <v>-2133</v>
      </c>
      <c r="FI39" s="10" vm="2217">
        <v>0</v>
      </c>
      <c r="FJ39" s="10" vm="67863">
        <v>0</v>
      </c>
      <c r="FK39" s="10" vm="59217">
        <v>0</v>
      </c>
      <c r="FL39" s="10" vm="92756">
        <v>332039</v>
      </c>
      <c r="FM39" s="10" vm="72260">
        <v>32154</v>
      </c>
      <c r="FN39" s="10" vm="71401">
        <v>4243</v>
      </c>
      <c r="FO39" s="10" vm="60776">
        <v>0</v>
      </c>
      <c r="FP39" s="10" vm="76740">
        <v>0</v>
      </c>
      <c r="FQ39" s="10" vm="60350">
        <v>-690</v>
      </c>
      <c r="FR39" s="10" vm="67712">
        <v>0</v>
      </c>
      <c r="FS39" s="10" vm="96580">
        <v>-1</v>
      </c>
      <c r="FT39" s="10" vm="92589">
        <v>35706</v>
      </c>
      <c r="FU39" s="10" vm="89009">
        <v>296333</v>
      </c>
      <c r="FV39" s="10" vm="89951">
        <v>277928</v>
      </c>
      <c r="FW39" s="81" vm="78923">
        <v>0</v>
      </c>
      <c r="FX39" s="81" vm="82463">
        <v>0</v>
      </c>
      <c r="FY39" s="81" vm="1760">
        <v>0</v>
      </c>
      <c r="FZ39" s="81" vm="56124">
        <v>0</v>
      </c>
      <c r="GA39" s="81" vm="96119">
        <v>0</v>
      </c>
      <c r="GB39" s="10" vm="92429">
        <v>1221</v>
      </c>
      <c r="GC39" s="10" vm="81283">
        <v>704</v>
      </c>
      <c r="GD39" s="10" vm="88167">
        <v>517</v>
      </c>
      <c r="GE39" s="10" vm="61878">
        <v>497</v>
      </c>
      <c r="GF39" s="10" vm="76593">
        <v>486</v>
      </c>
      <c r="GG39" s="10" vm="1865">
        <v>11</v>
      </c>
      <c r="GH39" s="10" vm="67554">
        <v>580</v>
      </c>
      <c r="GI39" s="10" vm="98912">
        <v>72</v>
      </c>
      <c r="GJ39" s="10" vm="92266">
        <v>508</v>
      </c>
      <c r="GK39" s="10" vm="87298">
        <v>0</v>
      </c>
      <c r="GL39" s="10" vm="86296">
        <v>0</v>
      </c>
      <c r="GM39" s="10" vm="60349">
        <v>0</v>
      </c>
      <c r="GN39" s="10" vm="82307">
        <v>5769</v>
      </c>
      <c r="GO39" s="10" vm="73693">
        <v>693</v>
      </c>
      <c r="GP39" s="10" vm="67398">
        <v>5076</v>
      </c>
      <c r="GQ39" s="10" vm="99913">
        <v>0</v>
      </c>
      <c r="GR39" s="10" vm="92105">
        <v>0</v>
      </c>
      <c r="GS39" s="10" vm="88852">
        <v>0</v>
      </c>
      <c r="GT39" s="10" vm="80299">
        <v>8067</v>
      </c>
      <c r="GU39" s="10" vm="62073">
        <v>1955</v>
      </c>
      <c r="GV39" s="10" vm="76449">
        <v>6112</v>
      </c>
      <c r="GW39" s="10" vm="62222">
        <v>0</v>
      </c>
      <c r="GX39" s="81" vm="67244">
        <v>0</v>
      </c>
      <c r="GY39" s="10" vm="99219">
        <v>0</v>
      </c>
      <c r="GZ39" s="10" vm="91945">
        <v>0</v>
      </c>
      <c r="HA39" s="10" vm="72126">
        <v>0</v>
      </c>
      <c r="HB39" s="10" vm="71255">
        <v>0</v>
      </c>
      <c r="HC39" s="81" vm="61240">
        <v>0</v>
      </c>
      <c r="HD39" s="81" vm="82152">
        <v>0</v>
      </c>
      <c r="HE39" s="10" vm="60775">
        <v>0</v>
      </c>
      <c r="HF39" s="10" vm="67089">
        <v>2415</v>
      </c>
      <c r="HG39" s="10" vm="97949">
        <v>868</v>
      </c>
      <c r="HH39" s="10" vm="91785">
        <v>0</v>
      </c>
      <c r="HI39" s="10" vm="90820">
        <v>0</v>
      </c>
      <c r="HJ39" s="10" vm="88051">
        <v>5075</v>
      </c>
      <c r="HK39" s="10" vm="84416">
        <v>0</v>
      </c>
      <c r="HL39" s="10" vm="76349">
        <v>0</v>
      </c>
      <c r="HM39" s="10" vm="73380">
        <v>0</v>
      </c>
      <c r="HN39" s="10" vm="66934">
        <v>1619</v>
      </c>
      <c r="HO39" s="10" vm="97452">
        <v>9977</v>
      </c>
      <c r="HP39" s="10" vm="91627">
        <v>193</v>
      </c>
      <c r="HQ39" s="10" vm="90391">
        <v>0</v>
      </c>
      <c r="HR39" s="10" vm="89792">
        <v>193</v>
      </c>
      <c r="HS39" s="10" vm="62221">
        <v>0</v>
      </c>
      <c r="HT39" s="10" vm="81997">
        <v>0</v>
      </c>
      <c r="HU39" s="10" vm="61877">
        <v>0</v>
      </c>
      <c r="HV39" s="10" vm="66788">
        <v>2657</v>
      </c>
      <c r="HW39" s="10" vm="97028">
        <v>375</v>
      </c>
      <c r="HX39" s="10" vm="91474">
        <v>5314</v>
      </c>
      <c r="HY39" s="10" vm="88742">
        <v>271</v>
      </c>
      <c r="HZ39" s="10" vm="86149">
        <v>0</v>
      </c>
      <c r="IA39" s="10" vm="60774">
        <v>7</v>
      </c>
      <c r="IB39" s="10" vm="76206">
        <v>-1959</v>
      </c>
      <c r="IC39" s="10" vm="60348">
        <v>6665</v>
      </c>
      <c r="ID39" s="10" vm="66646">
        <v>0</v>
      </c>
      <c r="IE39" s="10" vm="96452">
        <v>0</v>
      </c>
      <c r="IF39" s="10" vm="91308">
        <v>0</v>
      </c>
      <c r="IG39" s="10" vm="87188">
        <v>0</v>
      </c>
      <c r="IH39" s="10" vm="80152">
        <v>2882</v>
      </c>
      <c r="II39" s="10" vm="78490">
        <v>4839</v>
      </c>
      <c r="IJ39" s="10" vm="76060">
        <v>0</v>
      </c>
      <c r="IK39" s="10" vm="60612">
        <v>185</v>
      </c>
      <c r="IL39" s="10" vm="66495">
        <v>-56</v>
      </c>
      <c r="IM39" s="10" vm="59377">
        <v>0</v>
      </c>
      <c r="IN39" s="10" vm="91142">
        <v>4964</v>
      </c>
      <c r="IO39" s="10" vm="81177">
        <v>5053</v>
      </c>
      <c r="IP39" s="10" vm="71109">
        <v>0</v>
      </c>
      <c r="IQ39" s="10" vm="61876">
        <v>0</v>
      </c>
      <c r="IR39" s="10" vm="58061">
        <v>-2</v>
      </c>
      <c r="IS39" s="81" vm="61239">
        <v>3</v>
      </c>
      <c r="IT39" s="81" vm="66351">
        <v>3</v>
      </c>
    </row>
    <row r="40" spans="1:254" x14ac:dyDescent="0.25">
      <c r="A40" s="8" t="s">
        <v>985</v>
      </c>
      <c r="B40" s="8" t="s">
        <v>260</v>
      </c>
      <c r="C40" s="89">
        <v>44651</v>
      </c>
      <c r="D40" s="76" vm="84032">
        <v>12</v>
      </c>
      <c r="E40" s="10" vm="75944">
        <v>28055</v>
      </c>
      <c r="F40" s="10" vm="100781">
        <v>-20156</v>
      </c>
      <c r="G40" s="10" vm="100234">
        <v>0</v>
      </c>
      <c r="H40" s="10" vm="59804">
        <v>7899</v>
      </c>
      <c r="I40" s="10" vm="58426">
        <v>2788</v>
      </c>
      <c r="J40" s="10" vm="63603">
        <v>10687</v>
      </c>
      <c r="K40" s="10" vm="85999">
        <v>0</v>
      </c>
      <c r="L40" s="10" vm="78368">
        <v>0</v>
      </c>
      <c r="M40" s="10" vm="75800">
        <v>0</v>
      </c>
      <c r="N40" s="10" vm="56334">
        <v>38</v>
      </c>
      <c r="O40" s="10" vm="99710">
        <v>-717</v>
      </c>
      <c r="P40" s="10" vm="95820">
        <v>0</v>
      </c>
      <c r="Q40" s="10" vm="62220">
        <v>0</v>
      </c>
      <c r="R40" s="10" vm="87025">
        <v>0</v>
      </c>
      <c r="S40" s="10" vm="61875">
        <v>0</v>
      </c>
      <c r="T40" s="10" vm="83882">
        <v>10008</v>
      </c>
      <c r="U40" s="10" vm="75651">
        <v>0</v>
      </c>
      <c r="V40" s="10" vm="56292">
        <v>10008</v>
      </c>
      <c r="W40" s="10" vm="98728">
        <v>0</v>
      </c>
      <c r="X40" s="10" vm="95653">
        <v>1567</v>
      </c>
      <c r="Y40" s="10" vm="89594">
        <v>0</v>
      </c>
      <c r="Z40" s="10" vm="81012">
        <v>0</v>
      </c>
      <c r="AA40" s="10" vm="60347">
        <v>11575</v>
      </c>
      <c r="AB40" s="10" vm="78225">
        <v>27084</v>
      </c>
      <c r="AC40" s="10" vm="75535">
        <v>141</v>
      </c>
      <c r="AD40" s="10" vm="70521">
        <v>27225</v>
      </c>
      <c r="AE40" s="10" vm="97793">
        <v>473</v>
      </c>
      <c r="AF40" s="10" vm="95487">
        <v>0</v>
      </c>
      <c r="AG40" s="10" vm="72650">
        <v>204</v>
      </c>
      <c r="AH40" s="10" vm="71965">
        <v>1</v>
      </c>
      <c r="AI40" s="10" vm="61086">
        <v>27903</v>
      </c>
      <c r="AJ40" s="10" vm="78080">
        <v>6978</v>
      </c>
      <c r="AK40" s="10" vm="57734">
        <v>162</v>
      </c>
      <c r="AL40" s="10" vm="70366">
        <v>4017</v>
      </c>
      <c r="AM40" s="10" vm="97290">
        <v>1282</v>
      </c>
      <c r="AN40" s="10" vm="95326">
        <v>408</v>
      </c>
      <c r="AO40" s="10" vm="61874">
        <v>74</v>
      </c>
      <c r="AP40" s="10" vm="80866">
        <v>0</v>
      </c>
      <c r="AQ40" s="10" vm="61238">
        <v>5590</v>
      </c>
      <c r="AR40" s="10" vm="83737">
        <v>0</v>
      </c>
      <c r="AS40" s="10" vm="75354">
        <v>477</v>
      </c>
      <c r="AT40" s="10" vm="70213">
        <v>18988</v>
      </c>
      <c r="AU40" s="10" vm="96886">
        <v>8915</v>
      </c>
      <c r="AV40" s="10" vm="95160">
        <v>154</v>
      </c>
      <c r="AW40" s="10" vm="89445">
        <v>141560</v>
      </c>
      <c r="AX40" s="10" vm="86873">
        <v>0</v>
      </c>
      <c r="AY40" s="10" vm="85619">
        <v>2418</v>
      </c>
      <c r="AZ40" s="10" vm="77935">
        <v>33</v>
      </c>
      <c r="BA40" s="10" vm="75273">
        <v>0</v>
      </c>
      <c r="BB40" s="10" vm="70056">
        <v>968</v>
      </c>
      <c r="BC40" s="10" vm="99090">
        <v>0</v>
      </c>
      <c r="BD40" s="10" vm="94997">
        <v>0</v>
      </c>
      <c r="BE40" s="10" vm="60611">
        <v>0</v>
      </c>
      <c r="BF40" s="10" vm="90248">
        <v>1145</v>
      </c>
      <c r="BG40" s="10" vm="62219">
        <v>146124</v>
      </c>
      <c r="BH40" s="10" vm="83580">
        <v>0</v>
      </c>
      <c r="BI40" s="10" vm="75176">
        <v>2531</v>
      </c>
      <c r="BJ40" s="10" vm="69902">
        <v>32355</v>
      </c>
      <c r="BK40" s="10" vm="100370">
        <v>9000</v>
      </c>
      <c r="BL40" s="10" vm="94834">
        <v>0</v>
      </c>
      <c r="BM40" s="10" vm="90618">
        <v>43886</v>
      </c>
      <c r="BN40" s="10" vm="88589">
        <v>0</v>
      </c>
      <c r="BO40" s="10" vm="60773">
        <v>0</v>
      </c>
      <c r="BP40" s="10" vm="77791">
        <v>475</v>
      </c>
      <c r="BQ40" s="10" vm="75087">
        <v>4114</v>
      </c>
      <c r="BR40" s="10" vm="69748">
        <v>4589</v>
      </c>
      <c r="BS40" s="10" vm="100065">
        <v>39297</v>
      </c>
      <c r="BT40" s="10" vm="94671">
        <v>185421</v>
      </c>
      <c r="BU40" s="10" vm="87735">
        <v>28412</v>
      </c>
      <c r="BV40" s="10" vm="71818">
        <v>0</v>
      </c>
      <c r="BW40" s="10" vm="85499">
        <v>0</v>
      </c>
      <c r="BX40" s="10" vm="83425">
        <v>39847</v>
      </c>
      <c r="BY40" s="10" vm="57451">
        <v>0</v>
      </c>
      <c r="BZ40" s="10" vm="69590">
        <v>0</v>
      </c>
      <c r="CA40" s="10" vm="99549">
        <v>350</v>
      </c>
      <c r="CB40" s="10" vm="94509">
        <v>68609</v>
      </c>
      <c r="CC40" s="10" vm="62218">
        <v>1405</v>
      </c>
      <c r="CD40" s="10" vm="80720">
        <v>136</v>
      </c>
      <c r="CE40" s="10" vm="61873">
        <v>115271</v>
      </c>
      <c r="CF40" s="10" vm="77644">
        <v>115271</v>
      </c>
      <c r="CG40" s="10" vm="74924">
        <v>0</v>
      </c>
      <c r="CH40" s="10" vm="69436">
        <v>0</v>
      </c>
      <c r="CI40" s="10" vm="98089">
        <v>0</v>
      </c>
      <c r="CJ40" s="10" vm="94354">
        <v>0</v>
      </c>
      <c r="CK40" s="10" vm="90948">
        <v>115271</v>
      </c>
      <c r="CL40" s="10" vm="86721">
        <v>0</v>
      </c>
      <c r="CM40" s="10" vm="60346">
        <v>0</v>
      </c>
      <c r="CN40" s="10" vm="83267">
        <v>0</v>
      </c>
      <c r="CO40" s="10" vm="74839">
        <v>0</v>
      </c>
      <c r="CP40" s="10" vm="69282">
        <v>0</v>
      </c>
      <c r="CQ40" s="10" vm="97634">
        <v>0</v>
      </c>
      <c r="CR40" s="10" vm="94195">
        <v>0</v>
      </c>
      <c r="CS40" s="10" vm="81558">
        <v>0</v>
      </c>
      <c r="CT40" s="10" vm="71672">
        <v>0</v>
      </c>
      <c r="CU40" s="10" vm="61085">
        <v>0</v>
      </c>
      <c r="CV40" s="10" vm="77500">
        <v>170</v>
      </c>
      <c r="CW40" s="10" vm="74747">
        <v>-170</v>
      </c>
      <c r="CX40" s="10" vm="69128">
        <v>15</v>
      </c>
      <c r="CY40" s="10" vm="97130">
        <v>0</v>
      </c>
      <c r="CZ40" s="10" vm="94032">
        <v>706</v>
      </c>
      <c r="DA40" s="10" vm="61872">
        <v>-691</v>
      </c>
      <c r="DB40" s="81" vm="88442">
        <v>0</v>
      </c>
      <c r="DC40" s="81" vm="61237">
        <v>0</v>
      </c>
      <c r="DD40" s="81" vm="83113">
        <v>0</v>
      </c>
      <c r="DE40" s="81" vm="57216">
        <v>0</v>
      </c>
      <c r="DF40" s="10" vm="68974">
        <v>0</v>
      </c>
      <c r="DG40" s="10" vm="96726">
        <v>0</v>
      </c>
      <c r="DH40" s="10" vm="93865">
        <v>272</v>
      </c>
      <c r="DI40" s="10" vm="87570">
        <v>-272</v>
      </c>
      <c r="DJ40" s="10" vm="90091">
        <v>15</v>
      </c>
      <c r="DK40" s="10" vm="79396">
        <v>0</v>
      </c>
      <c r="DL40" s="10" vm="77354">
        <v>1148</v>
      </c>
      <c r="DM40" s="10" vm="57171">
        <v>-1133</v>
      </c>
      <c r="DN40" s="10" vm="68819">
        <v>0</v>
      </c>
      <c r="DO40" s="10" vm="96319">
        <v>0</v>
      </c>
      <c r="DP40" s="10" vm="93703">
        <v>0</v>
      </c>
      <c r="DQ40" s="10" vm="61723">
        <v>0</v>
      </c>
      <c r="DR40" s="10" vm="80577">
        <v>0</v>
      </c>
      <c r="DS40" s="10" vm="62217">
        <v>0</v>
      </c>
      <c r="DT40" s="10" vm="82955">
        <v>0</v>
      </c>
      <c r="DU40" s="10" vm="57121">
        <v>0</v>
      </c>
      <c r="DV40" s="10" vm="68664">
        <v>0</v>
      </c>
      <c r="DW40" s="10" vm="98248">
        <v>0</v>
      </c>
      <c r="DX40" s="10" vm="93541">
        <v>0</v>
      </c>
      <c r="DY40" s="10" vm="61236">
        <v>0</v>
      </c>
      <c r="DZ40" s="10" vm="86571">
        <v>135</v>
      </c>
      <c r="EA40" s="10" vm="60772">
        <v>0</v>
      </c>
      <c r="EB40" s="10" vm="77207">
        <v>18</v>
      </c>
      <c r="EC40" s="10" vm="74385">
        <v>117</v>
      </c>
      <c r="ED40" s="10" vm="68509">
        <v>0</v>
      </c>
      <c r="EE40" s="10" vm="95993">
        <v>0</v>
      </c>
      <c r="EF40" s="10" vm="93379">
        <v>0</v>
      </c>
      <c r="EG40" s="10" vm="89141">
        <v>0</v>
      </c>
      <c r="EH40" s="81" vm="71528">
        <v>0</v>
      </c>
      <c r="EI40" s="81" vm="85004">
        <v>0</v>
      </c>
      <c r="EJ40" s="81" vm="82800">
        <v>0</v>
      </c>
      <c r="EK40" s="81" vm="74299">
        <v>0</v>
      </c>
      <c r="EL40" s="10" vm="68352">
        <v>2</v>
      </c>
      <c r="EM40" s="10" vm="99379">
        <v>0</v>
      </c>
      <c r="EN40" s="10" vm="93216">
        <v>2</v>
      </c>
      <c r="EO40" s="10" vm="62216">
        <v>0</v>
      </c>
      <c r="EP40" s="10" vm="88294">
        <v>137</v>
      </c>
      <c r="EQ40" s="10" vm="61871">
        <v>0</v>
      </c>
      <c r="ER40" s="10" vm="77058">
        <v>20</v>
      </c>
      <c r="ES40" s="10" vm="74212">
        <v>117</v>
      </c>
      <c r="ET40" s="10" vm="68198">
        <v>152</v>
      </c>
      <c r="EU40" s="10" vm="98566">
        <v>0</v>
      </c>
      <c r="EV40" s="10" vm="93058">
        <v>1168</v>
      </c>
      <c r="EW40" s="10" vm="60771">
        <v>-1016</v>
      </c>
      <c r="EX40" s="10" vm="80428">
        <v>1263</v>
      </c>
      <c r="EY40" s="10" vm="84862">
        <v>453</v>
      </c>
      <c r="EZ40" s="10" vm="82642">
        <v>676</v>
      </c>
      <c r="FA40" s="10" vm="74131">
        <v>453</v>
      </c>
      <c r="FB40" s="10" vm="68044">
        <v>207893</v>
      </c>
      <c r="FC40" s="10" vm="98429">
        <v>0</v>
      </c>
      <c r="FD40" s="10" vm="92899">
        <v>207893</v>
      </c>
      <c r="FE40" s="10" vm="58857">
        <v>5772</v>
      </c>
      <c r="FF40" s="10" vm="86426">
        <v>1999</v>
      </c>
      <c r="FG40" s="10" vm="60610">
        <v>0</v>
      </c>
      <c r="FH40" s="10" vm="76912">
        <v>-3408</v>
      </c>
      <c r="FI40" s="10" vm="74044">
        <v>0</v>
      </c>
      <c r="FJ40" s="10" vm="67890">
        <v>0</v>
      </c>
      <c r="FK40" s="10" vm="59210">
        <v>146</v>
      </c>
      <c r="FL40" s="10" vm="92735">
        <v>212402</v>
      </c>
      <c r="FM40" s="10" vm="61870">
        <v>67928</v>
      </c>
      <c r="FN40" s="10" vm="71381">
        <v>5590</v>
      </c>
      <c r="FO40" s="10" vm="61235">
        <v>0</v>
      </c>
      <c r="FP40" s="10" vm="76768">
        <v>0</v>
      </c>
      <c r="FQ40" s="10" vm="73966">
        <v>-2676</v>
      </c>
      <c r="FR40" s="10" vm="67739">
        <v>0</v>
      </c>
      <c r="FS40" s="10" vm="96566">
        <v>0</v>
      </c>
      <c r="FT40" s="10" vm="92568">
        <v>70842</v>
      </c>
      <c r="FU40" s="10" vm="88972">
        <v>141560</v>
      </c>
      <c r="FV40" s="10" vm="89931">
        <v>139965</v>
      </c>
      <c r="FW40" s="81" vm="78918">
        <v>900</v>
      </c>
      <c r="FX40" s="81" vm="82488">
        <v>0</v>
      </c>
      <c r="FY40" s="81" vm="73884">
        <v>0</v>
      </c>
      <c r="FZ40" s="81" vm="56150">
        <v>68</v>
      </c>
      <c r="GA40" s="81" vm="96159">
        <v>968</v>
      </c>
      <c r="GB40" s="10" vm="92406">
        <v>0</v>
      </c>
      <c r="GC40" s="10" vm="61084">
        <v>0</v>
      </c>
      <c r="GD40" s="10" vm="88148">
        <v>0</v>
      </c>
      <c r="GE40" s="10" vm="2494">
        <v>983</v>
      </c>
      <c r="GF40" s="10" vm="76620">
        <v>392</v>
      </c>
      <c r="GG40" s="10" vm="73796">
        <v>591</v>
      </c>
      <c r="GH40" s="10" vm="67584">
        <v>2643</v>
      </c>
      <c r="GI40" s="10" vm="98888">
        <v>463</v>
      </c>
      <c r="GJ40" s="10" vm="92246">
        <v>2180</v>
      </c>
      <c r="GK40" s="10" vm="61234">
        <v>0</v>
      </c>
      <c r="GL40" s="10" vm="86279">
        <v>0</v>
      </c>
      <c r="GM40" s="10" vm="1555">
        <v>0</v>
      </c>
      <c r="GN40" s="10" vm="82334">
        <v>0</v>
      </c>
      <c r="GO40" s="10" vm="73713">
        <v>0</v>
      </c>
      <c r="GP40" s="10" vm="67426">
        <v>0</v>
      </c>
      <c r="GQ40" s="10" vm="99903">
        <v>17</v>
      </c>
      <c r="GR40" s="10" vm="92085">
        <v>0</v>
      </c>
      <c r="GS40" s="10" vm="88830">
        <v>17</v>
      </c>
      <c r="GT40" s="10" vm="80283">
        <v>3643</v>
      </c>
      <c r="GU40" s="10" vm="84539">
        <v>855</v>
      </c>
      <c r="GV40" s="10" vm="76475">
        <v>2788</v>
      </c>
      <c r="GW40" s="10" vm="73625">
        <v>0</v>
      </c>
      <c r="GX40" s="81" vm="67269">
        <v>0</v>
      </c>
      <c r="GY40" s="10" vm="99218">
        <v>0</v>
      </c>
      <c r="GZ40" s="10" vm="91924">
        <v>0</v>
      </c>
      <c r="HA40" s="10" vm="62215">
        <v>0</v>
      </c>
      <c r="HB40" s="10" vm="71236">
        <v>0</v>
      </c>
      <c r="HC40" s="81" vm="2216">
        <v>0</v>
      </c>
      <c r="HD40" s="81" vm="82177">
        <v>0</v>
      </c>
      <c r="HE40" s="10" vm="56486">
        <v>0</v>
      </c>
      <c r="HF40" s="10" vm="67115">
        <v>1633</v>
      </c>
      <c r="HG40" s="10" vm="97934">
        <v>1075</v>
      </c>
      <c r="HH40" s="10" vm="91766">
        <v>0</v>
      </c>
      <c r="HI40" s="10" vm="90786">
        <v>0</v>
      </c>
      <c r="HJ40" s="10" vm="88038">
        <v>224</v>
      </c>
      <c r="HK40" s="10" vm="84402">
        <v>0</v>
      </c>
      <c r="HL40" s="10" vm="76369">
        <v>0</v>
      </c>
      <c r="HM40" s="10" vm="73403">
        <v>0</v>
      </c>
      <c r="HN40" s="10" vm="66961">
        <v>1182</v>
      </c>
      <c r="HO40" s="10" vm="97475">
        <v>4114</v>
      </c>
      <c r="HP40" s="10" vm="91611">
        <v>127</v>
      </c>
      <c r="HQ40" s="10" vm="100894">
        <v>223</v>
      </c>
      <c r="HR40" s="10" vm="89772">
        <v>350</v>
      </c>
      <c r="HS40" s="10" vm="61722">
        <v>0</v>
      </c>
      <c r="HT40" s="10" vm="82023">
        <v>136</v>
      </c>
      <c r="HU40" s="10" vm="73256">
        <v>136</v>
      </c>
      <c r="HV40" s="10" vm="66812">
        <v>704</v>
      </c>
      <c r="HW40" s="10" vm="97024">
        <v>-84</v>
      </c>
      <c r="HX40" s="10" vm="91453">
        <v>0</v>
      </c>
      <c r="HY40" s="10" vm="61869">
        <v>68</v>
      </c>
      <c r="HZ40" s="10" vm="86127">
        <v>0</v>
      </c>
      <c r="IA40" s="10" vm="61233">
        <v>99</v>
      </c>
      <c r="IB40" s="10" vm="76233">
        <v>-70</v>
      </c>
      <c r="IC40" s="10" vm="73113">
        <v>717</v>
      </c>
      <c r="ID40" s="10" vm="66668">
        <v>18</v>
      </c>
      <c r="IE40" s="10" vm="96446">
        <v>53</v>
      </c>
      <c r="IF40" s="10" vm="91287">
        <v>0</v>
      </c>
      <c r="IG40" s="10" vm="58358">
        <v>71</v>
      </c>
      <c r="IH40" s="10" vm="80130">
        <v>1999</v>
      </c>
      <c r="II40" s="10" vm="78483">
        <v>5720</v>
      </c>
      <c r="IJ40" s="10" vm="76086">
        <v>0</v>
      </c>
      <c r="IK40" s="10" vm="72967">
        <v>7</v>
      </c>
      <c r="IL40" s="10" vm="66522">
        <v>-66</v>
      </c>
      <c r="IM40" s="10" vm="59419">
        <v>2</v>
      </c>
      <c r="IN40" s="10" vm="91121">
        <v>5810</v>
      </c>
      <c r="IO40" s="10" vm="62584">
        <v>5810</v>
      </c>
      <c r="IP40" s="10" vm="71087">
        <v>0</v>
      </c>
      <c r="IQ40" s="10" vm="62214">
        <v>0</v>
      </c>
      <c r="IR40" s="10" vm="58087">
        <v>0</v>
      </c>
      <c r="IS40" s="81" vm="72819">
        <v>9</v>
      </c>
      <c r="IT40" s="81" vm="66375">
        <v>9</v>
      </c>
    </row>
    <row r="41" spans="1:254" x14ac:dyDescent="0.25">
      <c r="A41" s="8" t="s">
        <v>625</v>
      </c>
      <c r="B41" s="8" t="s">
        <v>105</v>
      </c>
      <c r="C41" s="89">
        <v>44651</v>
      </c>
      <c r="D41" s="76" vm="84013">
        <v>12</v>
      </c>
      <c r="E41" s="10" vm="61232">
        <v>34995</v>
      </c>
      <c r="F41" s="10" vm="70853">
        <v>-26696</v>
      </c>
      <c r="G41" s="10" vm="100228">
        <v>0</v>
      </c>
      <c r="H41" s="10" vm="59826">
        <v>8299</v>
      </c>
      <c r="I41" s="10" vm="58454">
        <v>506</v>
      </c>
      <c r="J41" s="10" vm="63627">
        <v>8805</v>
      </c>
      <c r="K41" s="10" vm="85993">
        <v>0</v>
      </c>
      <c r="L41" s="10" vm="78348">
        <v>0</v>
      </c>
      <c r="M41" s="10" vm="75773">
        <v>0</v>
      </c>
      <c r="N41" s="10" vm="56327">
        <v>20</v>
      </c>
      <c r="O41" s="10" vm="99752">
        <v>-4927</v>
      </c>
      <c r="P41" s="10" vm="95842">
        <v>0</v>
      </c>
      <c r="Q41" s="10" vm="81873">
        <v>0</v>
      </c>
      <c r="R41" s="10" vm="87049">
        <v>0</v>
      </c>
      <c r="S41" s="10" vm="60609">
        <v>0</v>
      </c>
      <c r="T41" s="10" vm="83863">
        <v>3898</v>
      </c>
      <c r="U41" s="10" vm="62213">
        <v>0</v>
      </c>
      <c r="V41" s="10" vm="56281">
        <v>3898</v>
      </c>
      <c r="W41" s="10" vm="98724">
        <v>0</v>
      </c>
      <c r="X41" s="10" vm="95675">
        <v>6336</v>
      </c>
      <c r="Y41" s="10" vm="89634">
        <v>0</v>
      </c>
      <c r="Z41" s="10" vm="81037">
        <v>0</v>
      </c>
      <c r="AA41" s="10" vm="61231">
        <v>10234</v>
      </c>
      <c r="AB41" s="10" vm="78203">
        <v>28099</v>
      </c>
      <c r="AC41" s="10" vm="1554">
        <v>1521</v>
      </c>
      <c r="AD41" s="10" vm="70496">
        <v>29620</v>
      </c>
      <c r="AE41" s="10" vm="97785">
        <v>2547</v>
      </c>
      <c r="AF41" s="10" vm="95510">
        <v>0</v>
      </c>
      <c r="AG41" s="10" vm="72672">
        <v>0</v>
      </c>
      <c r="AH41" s="10" vm="71985">
        <v>314</v>
      </c>
      <c r="AI41" s="10" vm="85744">
        <v>32481</v>
      </c>
      <c r="AJ41" s="10" vm="78057">
        <v>6700</v>
      </c>
      <c r="AK41" s="10" vm="57723">
        <v>2557</v>
      </c>
      <c r="AL41" s="10" vm="70340">
        <v>5621</v>
      </c>
      <c r="AM41" s="10" vm="97301">
        <v>1830</v>
      </c>
      <c r="AN41" s="10" vm="95347">
        <v>1187</v>
      </c>
      <c r="AO41" s="10" vm="87917">
        <v>47</v>
      </c>
      <c r="AP41" s="10" vm="80883">
        <v>0</v>
      </c>
      <c r="AQ41" s="10" vm="62212">
        <v>5648</v>
      </c>
      <c r="AR41" s="10" vm="83711">
        <v>0</v>
      </c>
      <c r="AS41" s="10" vm="2215">
        <v>0</v>
      </c>
      <c r="AT41" s="10" vm="70188">
        <v>23590</v>
      </c>
      <c r="AU41" s="10" vm="96872">
        <v>8891</v>
      </c>
      <c r="AV41" s="10" vm="95182">
        <v>437</v>
      </c>
      <c r="AW41" s="10" vm="89481">
        <v>213107</v>
      </c>
      <c r="AX41" s="10" vm="86895">
        <v>0</v>
      </c>
      <c r="AY41" s="10" vm="60770">
        <v>8411</v>
      </c>
      <c r="AZ41" s="10" vm="77912">
        <v>0</v>
      </c>
      <c r="BA41" s="10" vm="60345">
        <v>0</v>
      </c>
      <c r="BB41" s="10" vm="70033">
        <v>1065</v>
      </c>
      <c r="BC41" s="10" vm="99087">
        <v>0</v>
      </c>
      <c r="BD41" s="10" vm="95021">
        <v>0</v>
      </c>
      <c r="BE41" s="10" vm="81724">
        <v>0</v>
      </c>
      <c r="BF41" s="10" vm="90268">
        <v>0</v>
      </c>
      <c r="BG41" s="10" vm="79754">
        <v>222583</v>
      </c>
      <c r="BH41" s="10" vm="83555">
        <v>3216</v>
      </c>
      <c r="BI41" s="10" vm="62072">
        <v>88</v>
      </c>
      <c r="BJ41" s="10" vm="69875">
        <v>14921</v>
      </c>
      <c r="BK41" s="10" vm="100366">
        <v>0</v>
      </c>
      <c r="BL41" s="10" vm="94855">
        <v>4721</v>
      </c>
      <c r="BM41" s="10" vm="90659">
        <v>22946</v>
      </c>
      <c r="BN41" s="10" vm="88606">
        <v>0</v>
      </c>
      <c r="BO41" s="10" vm="61868">
        <v>0</v>
      </c>
      <c r="BP41" s="10" vm="77766">
        <v>2145</v>
      </c>
      <c r="BQ41" s="10" vm="1864">
        <v>4142</v>
      </c>
      <c r="BR41" s="10" vm="69721">
        <v>6287</v>
      </c>
      <c r="BS41" s="10" vm="100060">
        <v>16659</v>
      </c>
      <c r="BT41" s="10" vm="94692">
        <v>239242</v>
      </c>
      <c r="BU41" s="10" vm="87762">
        <v>118971</v>
      </c>
      <c r="BV41" s="10" vm="71836">
        <v>0</v>
      </c>
      <c r="BW41" s="10" vm="85493">
        <v>0</v>
      </c>
      <c r="BX41" s="10" vm="83401">
        <v>55997</v>
      </c>
      <c r="BY41" s="10" vm="57436">
        <v>0</v>
      </c>
      <c r="BZ41" s="10" vm="69567">
        <v>0</v>
      </c>
      <c r="CA41" s="10" vm="99586">
        <v>225</v>
      </c>
      <c r="CB41" s="10" vm="94531">
        <v>175193</v>
      </c>
      <c r="CC41" s="10" vm="72536">
        <v>679</v>
      </c>
      <c r="CD41" s="10" vm="80740">
        <v>0</v>
      </c>
      <c r="CE41" s="10" vm="61721">
        <v>63370</v>
      </c>
      <c r="CF41" s="10" vm="77621">
        <v>64049</v>
      </c>
      <c r="CG41" s="10" vm="2493">
        <v>0</v>
      </c>
      <c r="CH41" s="10" vm="69411">
        <v>-679</v>
      </c>
      <c r="CI41" s="10" vm="98084">
        <v>0</v>
      </c>
      <c r="CJ41" s="10" vm="94374">
        <v>0</v>
      </c>
      <c r="CK41" s="10" vm="90983">
        <v>63370</v>
      </c>
      <c r="CL41" s="10" vm="86742">
        <v>1494</v>
      </c>
      <c r="CM41" s="10" vm="61230">
        <v>0</v>
      </c>
      <c r="CN41" s="10" vm="83243">
        <v>1521</v>
      </c>
      <c r="CO41" s="10" vm="1553">
        <v>-27</v>
      </c>
      <c r="CP41" s="10" vm="69257">
        <v>0</v>
      </c>
      <c r="CQ41" s="10" vm="97629">
        <v>0</v>
      </c>
      <c r="CR41" s="10" vm="94216">
        <v>0</v>
      </c>
      <c r="CS41" s="10" vm="81577">
        <v>0</v>
      </c>
      <c r="CT41" s="10" vm="71691">
        <v>0</v>
      </c>
      <c r="CU41" s="10" vm="60157">
        <v>0</v>
      </c>
      <c r="CV41" s="10" vm="77476">
        <v>0</v>
      </c>
      <c r="CW41" s="10" vm="57265">
        <v>0</v>
      </c>
      <c r="CX41" s="10" vm="69102">
        <v>146</v>
      </c>
      <c r="CY41" s="10" vm="97141">
        <v>0</v>
      </c>
      <c r="CZ41" s="10" vm="94054">
        <v>795</v>
      </c>
      <c r="DA41" s="10" vm="89325">
        <v>-649</v>
      </c>
      <c r="DB41" s="81" vm="88461">
        <v>0</v>
      </c>
      <c r="DC41" s="81" vm="62211">
        <v>0</v>
      </c>
      <c r="DD41" s="81" vm="83086">
        <v>0</v>
      </c>
      <c r="DE41" s="81" vm="61867">
        <v>0</v>
      </c>
      <c r="DF41" s="10" vm="68948">
        <v>0</v>
      </c>
      <c r="DG41" s="10" vm="96710">
        <v>0</v>
      </c>
      <c r="DH41" s="10" vm="93887">
        <v>0</v>
      </c>
      <c r="DI41" s="10" vm="87606">
        <v>0</v>
      </c>
      <c r="DJ41" s="10" vm="90113">
        <v>1640</v>
      </c>
      <c r="DK41" s="10" vm="60769">
        <v>0</v>
      </c>
      <c r="DL41" s="10" vm="77329">
        <v>2316</v>
      </c>
      <c r="DM41" s="10" vm="60344">
        <v>-676</v>
      </c>
      <c r="DN41" s="10" vm="68794">
        <v>0</v>
      </c>
      <c r="DO41" s="10" vm="96312">
        <v>0</v>
      </c>
      <c r="DP41" s="10" vm="93725">
        <v>0</v>
      </c>
      <c r="DQ41" s="10" vm="72397">
        <v>0</v>
      </c>
      <c r="DR41" s="10" vm="80595">
        <v>0</v>
      </c>
      <c r="DS41" s="10" vm="85128">
        <v>0</v>
      </c>
      <c r="DT41" s="10" vm="82930">
        <v>0</v>
      </c>
      <c r="DU41" s="10" vm="1453">
        <v>0</v>
      </c>
      <c r="DV41" s="10" vm="68636">
        <v>0</v>
      </c>
      <c r="DW41" s="10" vm="98243">
        <v>0</v>
      </c>
      <c r="DX41" s="10" vm="93563">
        <v>0</v>
      </c>
      <c r="DY41" s="10" vm="81430">
        <v>0</v>
      </c>
      <c r="DZ41" s="10" vm="86589">
        <v>0</v>
      </c>
      <c r="EA41" s="10" vm="61866">
        <v>0</v>
      </c>
      <c r="EB41" s="10" vm="77182">
        <v>0</v>
      </c>
      <c r="EC41" s="10" vm="1863">
        <v>0</v>
      </c>
      <c r="ED41" s="10" vm="68482">
        <v>0</v>
      </c>
      <c r="EE41" s="10" vm="95988">
        <v>0</v>
      </c>
      <c r="EF41" s="10" vm="93400">
        <v>0</v>
      </c>
      <c r="EG41" s="10" vm="89168">
        <v>0</v>
      </c>
      <c r="EH41" s="81" vm="71545">
        <v>0</v>
      </c>
      <c r="EI41" s="81" vm="84997">
        <v>0</v>
      </c>
      <c r="EJ41" s="81" vm="82775">
        <v>0</v>
      </c>
      <c r="EK41" s="81" vm="56999">
        <v>0</v>
      </c>
      <c r="EL41" s="10" vm="68328">
        <v>874</v>
      </c>
      <c r="EM41" s="10" vm="99420">
        <v>0</v>
      </c>
      <c r="EN41" s="10" vm="93236">
        <v>790</v>
      </c>
      <c r="EO41" s="10" vm="90505">
        <v>84</v>
      </c>
      <c r="EP41" s="10" vm="88314">
        <v>874</v>
      </c>
      <c r="EQ41" s="10" vm="62583">
        <v>0</v>
      </c>
      <c r="ER41" s="10" vm="77035">
        <v>790</v>
      </c>
      <c r="ES41" s="10" vm="2492">
        <v>84</v>
      </c>
      <c r="ET41" s="10" vm="68173">
        <v>2514</v>
      </c>
      <c r="EU41" s="10" vm="98563">
        <v>0</v>
      </c>
      <c r="EV41" s="10" vm="93078">
        <v>3106</v>
      </c>
      <c r="EW41" s="10" vm="87452">
        <v>-592</v>
      </c>
      <c r="EX41" s="10" vm="80448">
        <v>103</v>
      </c>
      <c r="EY41" s="10" vm="61229">
        <v>449</v>
      </c>
      <c r="EZ41" s="10" vm="82619">
        <v>15</v>
      </c>
      <c r="FA41" s="10" vm="1552">
        <v>449</v>
      </c>
      <c r="FB41" s="10" vm="68018">
        <v>237277</v>
      </c>
      <c r="FC41" s="10" vm="98424">
        <v>0</v>
      </c>
      <c r="FD41" s="10" vm="92920">
        <v>237277</v>
      </c>
      <c r="FE41" s="10" vm="58875">
        <v>25369</v>
      </c>
      <c r="FF41" s="10" vm="86445">
        <v>2882</v>
      </c>
      <c r="FG41" s="10" vm="79040">
        <v>0</v>
      </c>
      <c r="FH41" s="10" vm="76888">
        <v>-2505</v>
      </c>
      <c r="FI41" s="10" vm="56825">
        <v>0</v>
      </c>
      <c r="FJ41" s="10" vm="67864">
        <v>0</v>
      </c>
      <c r="FK41" s="10" vm="59213">
        <v>0</v>
      </c>
      <c r="FL41" s="10" vm="92757">
        <v>263023</v>
      </c>
      <c r="FM41" s="10" vm="72261">
        <v>45504</v>
      </c>
      <c r="FN41" s="10" vm="71402">
        <v>5648</v>
      </c>
      <c r="FO41" s="10" vm="62210">
        <v>0</v>
      </c>
      <c r="FP41" s="10" vm="76741">
        <v>0</v>
      </c>
      <c r="FQ41" s="10" vm="2214">
        <v>-1236</v>
      </c>
      <c r="FR41" s="10" vm="67713">
        <v>0</v>
      </c>
      <c r="FS41" s="10" vm="96553">
        <v>0</v>
      </c>
      <c r="FT41" s="10" vm="92590">
        <v>49916</v>
      </c>
      <c r="FU41" s="10" vm="89010">
        <v>213107</v>
      </c>
      <c r="FV41" s="10" vm="89952">
        <v>191773</v>
      </c>
      <c r="FW41" s="81" vm="60768">
        <v>1065</v>
      </c>
      <c r="FX41" s="81" vm="82464">
        <v>0</v>
      </c>
      <c r="FY41" s="81" vm="60343">
        <v>0</v>
      </c>
      <c r="FZ41" s="81" vm="56125">
        <v>0</v>
      </c>
      <c r="GA41" s="81" vm="96155">
        <v>1065</v>
      </c>
      <c r="GB41" s="10" vm="92430">
        <v>0</v>
      </c>
      <c r="GC41" s="10" vm="81284">
        <v>0</v>
      </c>
      <c r="GD41" s="10" vm="88168">
        <v>0</v>
      </c>
      <c r="GE41" s="10" vm="84627">
        <v>978</v>
      </c>
      <c r="GF41" s="10" vm="76594">
        <v>1208</v>
      </c>
      <c r="GG41" s="10" vm="1759">
        <v>-230</v>
      </c>
      <c r="GH41" s="10" vm="67555">
        <v>1567</v>
      </c>
      <c r="GI41" s="10" vm="98884">
        <v>625</v>
      </c>
      <c r="GJ41" s="10" vm="92267">
        <v>942</v>
      </c>
      <c r="GK41" s="10" vm="87299">
        <v>0</v>
      </c>
      <c r="GL41" s="10" vm="86297">
        <v>0</v>
      </c>
      <c r="GM41" s="10" vm="61865">
        <v>0</v>
      </c>
      <c r="GN41" s="10" vm="82308">
        <v>6</v>
      </c>
      <c r="GO41" s="10" vm="1862">
        <v>212</v>
      </c>
      <c r="GP41" s="10" vm="67399">
        <v>-206</v>
      </c>
      <c r="GQ41" s="10" vm="99895">
        <v>0</v>
      </c>
      <c r="GR41" s="10" vm="92106">
        <v>0</v>
      </c>
      <c r="GS41" s="10" vm="88853">
        <v>0</v>
      </c>
      <c r="GT41" s="10" vm="80300">
        <v>2551</v>
      </c>
      <c r="GU41" s="10" vm="84536">
        <v>2045</v>
      </c>
      <c r="GV41" s="10" vm="76450">
        <v>506</v>
      </c>
      <c r="GW41" s="10" vm="56527">
        <v>0</v>
      </c>
      <c r="GX41" s="81" vm="67245">
        <v>0</v>
      </c>
      <c r="GY41" s="10" vm="99255">
        <v>0</v>
      </c>
      <c r="GZ41" s="10" vm="91946">
        <v>0</v>
      </c>
      <c r="HA41" s="10" vm="72127">
        <v>0</v>
      </c>
      <c r="HB41" s="10" vm="71256">
        <v>0</v>
      </c>
      <c r="HC41" s="81" vm="60608">
        <v>0</v>
      </c>
      <c r="HD41" s="81" vm="82153">
        <v>4721</v>
      </c>
      <c r="HE41" s="10" vm="2491">
        <v>4721</v>
      </c>
      <c r="HF41" s="10" vm="67090">
        <v>1203</v>
      </c>
      <c r="HG41" s="10" vm="97928">
        <v>954</v>
      </c>
      <c r="HH41" s="10" vm="91786">
        <v>0</v>
      </c>
      <c r="HI41" s="10" vm="90821">
        <v>0</v>
      </c>
      <c r="HJ41" s="10" vm="100889">
        <v>1270</v>
      </c>
      <c r="HK41" s="10" vm="61228">
        <v>0</v>
      </c>
      <c r="HL41" s="10" vm="57814">
        <v>0</v>
      </c>
      <c r="HM41" s="10" vm="60767">
        <v>0</v>
      </c>
      <c r="HN41" s="10" vm="66935">
        <v>715</v>
      </c>
      <c r="HO41" s="10" vm="97469">
        <v>4142</v>
      </c>
      <c r="HP41" s="10" vm="91628">
        <v>225</v>
      </c>
      <c r="HQ41" s="10" vm="58781">
        <v>0</v>
      </c>
      <c r="HR41" s="10" vm="89793">
        <v>225</v>
      </c>
      <c r="HS41" s="10" vm="78608">
        <v>0</v>
      </c>
      <c r="HT41" s="10" vm="81998">
        <v>0</v>
      </c>
      <c r="HU41" s="10" vm="73236">
        <v>0</v>
      </c>
      <c r="HV41" s="10" vm="66789">
        <v>4733</v>
      </c>
      <c r="HW41" s="10" vm="97027">
        <v>63</v>
      </c>
      <c r="HX41" s="10" vm="91475">
        <v>0</v>
      </c>
      <c r="HY41" s="10" vm="58676">
        <v>131</v>
      </c>
      <c r="HZ41" s="10" vm="86150">
        <v>0</v>
      </c>
      <c r="IA41" s="10" vm="62209">
        <v>0</v>
      </c>
      <c r="IB41" s="10" vm="76207">
        <v>0</v>
      </c>
      <c r="IC41" s="10" vm="61864">
        <v>4927</v>
      </c>
      <c r="ID41" s="10" vm="66647">
        <v>308</v>
      </c>
      <c r="IE41" s="10" vm="96442">
        <v>143</v>
      </c>
      <c r="IF41" s="10" vm="91309">
        <v>0</v>
      </c>
      <c r="IG41" s="10" vm="58374">
        <v>451</v>
      </c>
      <c r="IH41" s="10" vm="80153">
        <v>2882</v>
      </c>
      <c r="II41" s="10" vm="60766">
        <v>6299</v>
      </c>
      <c r="IJ41" s="10" vm="76061">
        <v>0</v>
      </c>
      <c r="IK41" s="10" vm="60342">
        <v>95</v>
      </c>
      <c r="IL41" s="10" vm="66496">
        <v>-57</v>
      </c>
      <c r="IM41" s="10" vm="59411">
        <v>-28</v>
      </c>
      <c r="IN41" s="10" vm="91143">
        <v>6678</v>
      </c>
      <c r="IO41" s="10" vm="81178">
        <v>6678</v>
      </c>
      <c r="IP41" s="10" vm="71110">
        <v>0</v>
      </c>
      <c r="IQ41" s="10" vm="84155">
        <v>0</v>
      </c>
      <c r="IR41" s="10" vm="58062">
        <v>0</v>
      </c>
      <c r="IS41" s="81" vm="62582">
        <v>4</v>
      </c>
      <c r="IT41" s="81" vm="66352">
        <v>4</v>
      </c>
    </row>
    <row r="42" spans="1:254" x14ac:dyDescent="0.25">
      <c r="A42" s="8" t="s">
        <v>193</v>
      </c>
      <c r="B42" s="8" t="s">
        <v>152</v>
      </c>
      <c r="C42" s="89">
        <v>44651</v>
      </c>
      <c r="D42" s="76" vm="15918">
        <v>12</v>
      </c>
      <c r="E42" s="10" vm="9172">
        <v>23149</v>
      </c>
      <c r="F42" s="10" vm="47887">
        <v>-15644</v>
      </c>
      <c r="G42" s="10" vm="42640">
        <v>-2217</v>
      </c>
      <c r="H42" s="10" vm="59579">
        <v>5288</v>
      </c>
      <c r="I42" s="10" vm="1861">
        <v>817</v>
      </c>
      <c r="J42" s="10" vm="63392">
        <v>6105</v>
      </c>
      <c r="K42" s="10" vm="1551">
        <v>0</v>
      </c>
      <c r="L42" s="10" vm="15698">
        <v>0</v>
      </c>
      <c r="M42" s="10" vm="8954">
        <v>0</v>
      </c>
      <c r="N42" s="10" vm="44414">
        <v>1</v>
      </c>
      <c r="O42" s="10" vm="42416">
        <v>-1933</v>
      </c>
      <c r="P42" s="10" vm="35707">
        <v>0</v>
      </c>
      <c r="Q42" s="10" vm="64337">
        <v>0</v>
      </c>
      <c r="R42" s="10" vm="22329">
        <v>0</v>
      </c>
      <c r="S42" s="10" vm="55907">
        <v>0</v>
      </c>
      <c r="T42" s="10" vm="15502">
        <v>4173</v>
      </c>
      <c r="U42" s="10" vm="8745">
        <v>0</v>
      </c>
      <c r="V42" s="10" vm="54166">
        <v>4173</v>
      </c>
      <c r="W42" s="10" vm="42203">
        <v>0</v>
      </c>
      <c r="X42" s="10" vm="35471">
        <v>2070</v>
      </c>
      <c r="Y42" s="10" vm="2490">
        <v>0</v>
      </c>
      <c r="Z42" s="10" vm="22109">
        <v>0</v>
      </c>
      <c r="AA42" s="10" vm="2213">
        <v>6243</v>
      </c>
      <c r="AB42" s="10" vm="15309">
        <v>14088</v>
      </c>
      <c r="AC42" s="10" vm="8548">
        <v>915</v>
      </c>
      <c r="AD42" s="10" vm="51048">
        <v>15003</v>
      </c>
      <c r="AE42" s="10" vm="41981">
        <v>1413</v>
      </c>
      <c r="AF42" s="10" vm="35236">
        <v>31</v>
      </c>
      <c r="AG42" s="10" vm="1550">
        <v>632</v>
      </c>
      <c r="AH42" s="10" vm="21888">
        <v>0</v>
      </c>
      <c r="AI42" s="10" vm="49273">
        <v>17079</v>
      </c>
      <c r="AJ42" s="10" vm="15094">
        <v>3862</v>
      </c>
      <c r="AK42" s="10" vm="8443">
        <v>1355</v>
      </c>
      <c r="AL42" s="10" vm="47674">
        <v>3045</v>
      </c>
      <c r="AM42" s="10" vm="41775">
        <v>1413</v>
      </c>
      <c r="AN42" s="10" vm="35024">
        <v>288</v>
      </c>
      <c r="AO42" s="10" vm="28427">
        <v>99</v>
      </c>
      <c r="AP42" s="10" vm="21678">
        <v>0</v>
      </c>
      <c r="AQ42" s="10" vm="2401">
        <v>3454</v>
      </c>
      <c r="AR42" s="10" vm="14874">
        <v>0</v>
      </c>
      <c r="AS42" s="10" vm="8243">
        <v>166</v>
      </c>
      <c r="AT42" s="10" vm="44187">
        <v>13682</v>
      </c>
      <c r="AU42" s="10" vm="41548">
        <v>3397</v>
      </c>
      <c r="AV42" s="10" vm="34906">
        <v>127</v>
      </c>
      <c r="AW42" s="10" vm="2212">
        <v>135942</v>
      </c>
      <c r="AX42" s="10" vm="64180">
        <v>0</v>
      </c>
      <c r="AY42" s="10" vm="1860">
        <v>2582</v>
      </c>
      <c r="AZ42" s="10" vm="14661">
        <v>1227</v>
      </c>
      <c r="BA42" s="10" vm="8025">
        <v>0</v>
      </c>
      <c r="BB42" s="10" vm="53935">
        <v>5400</v>
      </c>
      <c r="BC42" s="10" vm="41318">
        <v>0</v>
      </c>
      <c r="BD42" s="10" vm="34689">
        <v>0</v>
      </c>
      <c r="BE42" s="10" vm="1332">
        <v>0</v>
      </c>
      <c r="BF42" s="10" vm="21256">
        <v>0</v>
      </c>
      <c r="BG42" s="10" vm="52414">
        <v>145151</v>
      </c>
      <c r="BH42" s="10" vm="14463">
        <v>134</v>
      </c>
      <c r="BI42" s="10" vm="7824">
        <v>1445</v>
      </c>
      <c r="BJ42" s="10" vm="50829">
        <v>23118</v>
      </c>
      <c r="BK42" s="10" vm="41091">
        <v>0</v>
      </c>
      <c r="BL42" s="10" vm="34458">
        <v>661</v>
      </c>
      <c r="BM42" s="10" vm="27741">
        <v>25358</v>
      </c>
      <c r="BN42" s="10" vm="21032">
        <v>2003</v>
      </c>
      <c r="BO42" s="10" vm="2489">
        <v>0</v>
      </c>
      <c r="BP42" s="10" vm="14249">
        <v>1403</v>
      </c>
      <c r="BQ42" s="10" vm="7666">
        <v>5093</v>
      </c>
      <c r="BR42" s="10" vm="47450">
        <v>8499</v>
      </c>
      <c r="BS42" s="10" vm="40882">
        <v>16859</v>
      </c>
      <c r="BT42" s="10" vm="34240">
        <v>162010</v>
      </c>
      <c r="BU42" s="10" vm="1859">
        <v>67108</v>
      </c>
      <c r="BV42" s="10" vm="20819">
        <v>0</v>
      </c>
      <c r="BW42" s="10" vm="1549">
        <v>0</v>
      </c>
      <c r="BX42" s="10" vm="14033">
        <v>59088</v>
      </c>
      <c r="BY42" s="10" vm="7459">
        <v>0</v>
      </c>
      <c r="BZ42" s="10" vm="43968">
        <v>0</v>
      </c>
      <c r="CA42" s="10" vm="40651">
        <v>200</v>
      </c>
      <c r="CB42" s="10" vm="64731">
        <v>126396</v>
      </c>
      <c r="CC42" s="10" vm="1223">
        <v>2270</v>
      </c>
      <c r="CD42" s="10" vm="20615">
        <v>844</v>
      </c>
      <c r="CE42" s="10" vm="55492">
        <v>32500</v>
      </c>
      <c r="CF42" s="10" vm="13816">
        <v>26283</v>
      </c>
      <c r="CG42" s="10" vm="7247">
        <v>1607</v>
      </c>
      <c r="CH42" s="10" vm="53716">
        <v>4610</v>
      </c>
      <c r="CI42" s="10" vm="40417">
        <v>0</v>
      </c>
      <c r="CJ42" s="10" vm="33852">
        <v>0</v>
      </c>
      <c r="CK42" s="10" vm="2488">
        <v>32500</v>
      </c>
      <c r="CL42" s="10" vm="20399">
        <v>3779</v>
      </c>
      <c r="CM42" s="10" vm="2211">
        <v>2217</v>
      </c>
      <c r="CN42" s="10" vm="13614">
        <v>0</v>
      </c>
      <c r="CO42" s="10" vm="7032">
        <v>1562</v>
      </c>
      <c r="CP42" s="10" vm="50600">
        <v>1587</v>
      </c>
      <c r="CQ42" s="10" vm="40187">
        <v>0</v>
      </c>
      <c r="CR42" s="10" vm="33618">
        <v>1587</v>
      </c>
      <c r="CS42" s="10" vm="1548">
        <v>0</v>
      </c>
      <c r="CT42" s="10" vm="20178">
        <v>0</v>
      </c>
      <c r="CU42" s="10" vm="1331">
        <v>0</v>
      </c>
      <c r="CV42" s="10" vm="13397">
        <v>126</v>
      </c>
      <c r="CW42" s="10" vm="6863">
        <v>-126</v>
      </c>
      <c r="CX42" s="10" vm="47227">
        <v>0</v>
      </c>
      <c r="CY42" s="10" vm="39973">
        <v>0</v>
      </c>
      <c r="CZ42" s="10" vm="33389">
        <v>0</v>
      </c>
      <c r="DA42" s="10" vm="26603">
        <v>0</v>
      </c>
      <c r="DB42" s="81" vm="19963">
        <v>0</v>
      </c>
      <c r="DC42" s="81" vm="1758">
        <v>0</v>
      </c>
      <c r="DD42" s="81" vm="13179">
        <v>0</v>
      </c>
      <c r="DE42" s="81" vm="6651">
        <v>0</v>
      </c>
      <c r="DF42" s="10" vm="43748">
        <v>108</v>
      </c>
      <c r="DG42" s="10" vm="39743">
        <v>0</v>
      </c>
      <c r="DH42" s="10" vm="33221">
        <v>0</v>
      </c>
      <c r="DI42" s="10" vm="2210">
        <v>108</v>
      </c>
      <c r="DJ42" s="10" vm="19754">
        <v>5474</v>
      </c>
      <c r="DK42" s="10" vm="1858">
        <v>2217</v>
      </c>
      <c r="DL42" s="10" vm="12964">
        <v>1713</v>
      </c>
      <c r="DM42" s="10" vm="6434">
        <v>1544</v>
      </c>
      <c r="DN42" s="10" vm="53498">
        <v>0</v>
      </c>
      <c r="DO42" s="10" vm="39513">
        <v>0</v>
      </c>
      <c r="DP42" s="10" vm="32997">
        <v>0</v>
      </c>
      <c r="DQ42" s="10" vm="1330">
        <v>0</v>
      </c>
      <c r="DR42" s="10" vm="19539">
        <v>451</v>
      </c>
      <c r="DS42" s="10" vm="65806">
        <v>0</v>
      </c>
      <c r="DT42" s="10" vm="63853">
        <v>48</v>
      </c>
      <c r="DU42" s="10" vm="6222">
        <v>403</v>
      </c>
      <c r="DV42" s="10" vm="50378">
        <v>0</v>
      </c>
      <c r="DW42" s="10" vm="39290">
        <v>0</v>
      </c>
      <c r="DX42" s="10" vm="32763">
        <v>0</v>
      </c>
      <c r="DY42" s="10" vm="1452">
        <v>0</v>
      </c>
      <c r="DZ42" s="10" vm="19317">
        <v>67</v>
      </c>
      <c r="EA42" s="10" vm="2487">
        <v>0</v>
      </c>
      <c r="EB42" s="10" vm="12550">
        <v>194</v>
      </c>
      <c r="EC42" s="10" vm="6055">
        <v>-127</v>
      </c>
      <c r="ED42" s="10" vm="47007">
        <v>0</v>
      </c>
      <c r="EE42" s="10" vm="39073">
        <v>0</v>
      </c>
      <c r="EF42" s="10" vm="32538">
        <v>0</v>
      </c>
      <c r="EG42" s="10" vm="1857">
        <v>0</v>
      </c>
      <c r="EH42" s="81" vm="19104">
        <v>0</v>
      </c>
      <c r="EI42" s="81" vm="1547">
        <v>0</v>
      </c>
      <c r="EJ42" s="81" vm="12332">
        <v>0</v>
      </c>
      <c r="EK42" s="81" vm="5845">
        <v>0</v>
      </c>
      <c r="EL42" s="10" vm="43530">
        <v>79</v>
      </c>
      <c r="EM42" s="10" vm="38842">
        <v>0</v>
      </c>
      <c r="EN42" s="10" vm="32363">
        <v>8</v>
      </c>
      <c r="EO42" s="10" vm="25460">
        <v>71</v>
      </c>
      <c r="EP42" s="10" vm="18906">
        <v>597</v>
      </c>
      <c r="EQ42" s="10" vm="55056">
        <v>0</v>
      </c>
      <c r="ER42" s="10" vm="12115">
        <v>250</v>
      </c>
      <c r="ES42" s="10" vm="5631">
        <v>347</v>
      </c>
      <c r="ET42" s="10" vm="53282">
        <v>6071</v>
      </c>
      <c r="EU42" s="10" vm="38612">
        <v>2217</v>
      </c>
      <c r="EV42" s="10" vm="32139">
        <v>1963</v>
      </c>
      <c r="EW42" s="10" vm="2486">
        <v>1891</v>
      </c>
      <c r="EX42" s="10" vm="18688">
        <v>504</v>
      </c>
      <c r="EY42" s="10" vm="2209">
        <v>20</v>
      </c>
      <c r="EZ42" s="10" vm="11945">
        <v>260</v>
      </c>
      <c r="FA42" s="10" vm="5422">
        <v>20</v>
      </c>
      <c r="FB42" s="10" vm="50150">
        <v>187820</v>
      </c>
      <c r="FC42" s="10" vm="38390">
        <v>0</v>
      </c>
      <c r="FD42" s="10" vm="31911">
        <v>187820</v>
      </c>
      <c r="FE42" s="10" vm="25001">
        <v>7662</v>
      </c>
      <c r="FF42" s="10" vm="18469">
        <v>1181</v>
      </c>
      <c r="FG42" s="10" vm="1329">
        <v>0</v>
      </c>
      <c r="FH42" s="10" vm="11737">
        <v>-369</v>
      </c>
      <c r="FI42" s="10" vm="5206">
        <v>0</v>
      </c>
      <c r="FJ42" s="10" vm="46782">
        <v>-2317</v>
      </c>
      <c r="FK42" s="10" vm="38174">
        <v>-339</v>
      </c>
      <c r="FL42" s="10" vm="31676">
        <v>193638</v>
      </c>
      <c r="FM42" s="10" vm="24770">
        <v>54672</v>
      </c>
      <c r="FN42" s="10" vm="18300">
        <v>3425</v>
      </c>
      <c r="FO42" s="10" vm="2667">
        <v>0</v>
      </c>
      <c r="FP42" s="10" vm="11524">
        <v>0</v>
      </c>
      <c r="FQ42" s="10" vm="4990">
        <v>-124</v>
      </c>
      <c r="FR42" s="10" vm="43311">
        <v>0</v>
      </c>
      <c r="FS42" s="10" vm="37943">
        <v>-277</v>
      </c>
      <c r="FT42" s="10" vm="31442">
        <v>57696</v>
      </c>
      <c r="FU42" s="10" vm="2208">
        <v>135942</v>
      </c>
      <c r="FV42" s="10" vm="18085">
        <v>133148</v>
      </c>
      <c r="FW42" s="81" vm="1856">
        <v>5400</v>
      </c>
      <c r="FX42" s="81" vm="11306">
        <v>0</v>
      </c>
      <c r="FY42" s="81" vm="4831">
        <v>0</v>
      </c>
      <c r="FZ42" s="81" vm="53064">
        <v>0</v>
      </c>
      <c r="GA42" s="81" vm="37729">
        <v>5400</v>
      </c>
      <c r="GB42" s="10" vm="31226">
        <v>439</v>
      </c>
      <c r="GC42" s="10" vm="1328">
        <v>139</v>
      </c>
      <c r="GD42" s="10" vm="17868">
        <v>300</v>
      </c>
      <c r="GE42" s="10" vm="51672">
        <v>0</v>
      </c>
      <c r="GF42" s="10" vm="11087">
        <v>0</v>
      </c>
      <c r="GG42" s="10" vm="4621">
        <v>0</v>
      </c>
      <c r="GH42" s="10" vm="49933">
        <v>170</v>
      </c>
      <c r="GI42" s="10" vm="37508">
        <v>51</v>
      </c>
      <c r="GJ42" s="10" vm="30994">
        <v>119</v>
      </c>
      <c r="GK42" s="10" vm="1757">
        <v>0</v>
      </c>
      <c r="GL42" s="10" vm="17646">
        <v>0</v>
      </c>
      <c r="GM42" s="10" vm="2485">
        <v>0</v>
      </c>
      <c r="GN42" s="10" vm="10884">
        <v>541</v>
      </c>
      <c r="GO42" s="10" vm="4410">
        <v>143</v>
      </c>
      <c r="GP42" s="10" vm="46556">
        <v>398</v>
      </c>
      <c r="GQ42" s="10" vm="37286">
        <v>0</v>
      </c>
      <c r="GR42" s="10" vm="30765">
        <v>0</v>
      </c>
      <c r="GS42" s="10" vm="1855">
        <v>0</v>
      </c>
      <c r="GT42" s="10" vm="17426">
        <v>1150</v>
      </c>
      <c r="GU42" s="10" vm="1546">
        <v>333</v>
      </c>
      <c r="GV42" s="10" vm="10667">
        <v>817</v>
      </c>
      <c r="GW42" s="10" vm="4189">
        <v>0</v>
      </c>
      <c r="GX42" s="81" vm="43093">
        <v>0</v>
      </c>
      <c r="GY42" s="10" vm="37062">
        <v>13</v>
      </c>
      <c r="GZ42" s="10" vm="64472">
        <v>0</v>
      </c>
      <c r="HA42" s="10" vm="1222">
        <v>0</v>
      </c>
      <c r="HB42" s="10" vm="17218">
        <v>0</v>
      </c>
      <c r="HC42" s="81" vm="66264">
        <v>0</v>
      </c>
      <c r="HD42" s="81" vm="10450">
        <v>648</v>
      </c>
      <c r="HE42" s="10" vm="3971">
        <v>661</v>
      </c>
      <c r="HF42" s="10" vm="52832">
        <v>1934</v>
      </c>
      <c r="HG42" s="10" vm="36841">
        <v>701</v>
      </c>
      <c r="HH42" s="10" vm="30363">
        <v>0</v>
      </c>
      <c r="HI42" s="10" vm="2484">
        <v>665</v>
      </c>
      <c r="HJ42" s="10" vm="16997">
        <v>740</v>
      </c>
      <c r="HK42" s="10" vm="2207">
        <v>0</v>
      </c>
      <c r="HL42" s="10" vm="10246">
        <v>0</v>
      </c>
      <c r="HM42" s="10" vm="3755">
        <v>0</v>
      </c>
      <c r="HN42" s="10" vm="49718">
        <v>1053</v>
      </c>
      <c r="HO42" s="10" vm="36619">
        <v>5093</v>
      </c>
      <c r="HP42" s="10" vm="30129">
        <v>200</v>
      </c>
      <c r="HQ42" s="10" vm="23176">
        <v>0</v>
      </c>
      <c r="HR42" s="10" vm="16777">
        <v>200</v>
      </c>
      <c r="HS42" s="10" vm="60341">
        <v>0</v>
      </c>
      <c r="HT42" s="10" vm="10031">
        <v>844</v>
      </c>
      <c r="HU42" s="10" vm="3541">
        <v>844</v>
      </c>
      <c r="HV42" s="10" vm="46391">
        <v>1614</v>
      </c>
      <c r="HW42" s="10" vm="36399">
        <v>221</v>
      </c>
      <c r="HX42" s="10" vm="29898">
        <v>0</v>
      </c>
      <c r="HY42" s="10" vm="22944">
        <v>98</v>
      </c>
      <c r="HZ42" s="10" vm="16559">
        <v>0</v>
      </c>
      <c r="IA42" s="10" vm="1451">
        <v>0</v>
      </c>
      <c r="IB42" s="10" vm="9811">
        <v>0</v>
      </c>
      <c r="IC42" s="10" vm="3321">
        <v>1933</v>
      </c>
      <c r="ID42" s="10" vm="42870">
        <v>43</v>
      </c>
      <c r="IE42" s="10" vm="36170">
        <v>45</v>
      </c>
      <c r="IF42" s="10" vm="29662">
        <v>0</v>
      </c>
      <c r="IG42" s="10" vm="2206">
        <v>88</v>
      </c>
      <c r="IH42" s="10" vm="16345">
        <v>1181</v>
      </c>
      <c r="II42" s="10" vm="1854">
        <v>3557</v>
      </c>
      <c r="IJ42" s="10" vm="9610">
        <v>0</v>
      </c>
      <c r="IK42" s="10" vm="3100">
        <v>70</v>
      </c>
      <c r="IL42" s="10" vm="52615">
        <v>-12</v>
      </c>
      <c r="IM42" s="10" vm="35940">
        <v>0</v>
      </c>
      <c r="IN42" s="10" vm="29427">
        <v>3409</v>
      </c>
      <c r="IO42" s="10" vm="1327">
        <v>3419</v>
      </c>
      <c r="IP42" s="10" vm="16128">
        <v>0</v>
      </c>
      <c r="IQ42" s="10" vm="51279">
        <v>0</v>
      </c>
      <c r="IR42" s="10" vm="9392">
        <v>0</v>
      </c>
      <c r="IS42" s="81" vm="2881">
        <v>251</v>
      </c>
      <c r="IT42" s="81" vm="49488">
        <v>251</v>
      </c>
    </row>
    <row r="43" spans="1:254" x14ac:dyDescent="0.25">
      <c r="A43" s="8" t="s">
        <v>986</v>
      </c>
      <c r="B43" s="8" t="s">
        <v>966</v>
      </c>
      <c r="C43" s="89">
        <v>44651</v>
      </c>
      <c r="D43" s="76" vm="58217">
        <v>12</v>
      </c>
      <c r="E43" s="10" vm="62071">
        <v>65644</v>
      </c>
      <c r="F43" s="10" vm="70854">
        <v>-43974</v>
      </c>
      <c r="G43" s="10" vm="100201">
        <v>-8691</v>
      </c>
      <c r="H43" s="10" vm="59827">
        <v>12979</v>
      </c>
      <c r="I43" s="10" vm="58455">
        <v>1970</v>
      </c>
      <c r="J43" s="10" vm="63628">
        <v>14949</v>
      </c>
      <c r="K43" s="10" vm="61863">
        <v>0</v>
      </c>
      <c r="L43" s="10" vm="57857">
        <v>67</v>
      </c>
      <c r="M43" s="10" vm="61227">
        <v>0</v>
      </c>
      <c r="N43" s="10" vm="56328">
        <v>1</v>
      </c>
      <c r="O43" s="10" vm="99728">
        <v>-8516</v>
      </c>
      <c r="P43" s="10" vm="95843">
        <v>147</v>
      </c>
      <c r="Q43" s="10" vm="81874">
        <v>0</v>
      </c>
      <c r="R43" s="10" vm="87050">
        <v>0</v>
      </c>
      <c r="S43" s="10" vm="85872">
        <v>0</v>
      </c>
      <c r="T43" s="10" vm="58211">
        <v>6648</v>
      </c>
      <c r="U43" s="10" vm="75626">
        <v>588</v>
      </c>
      <c r="V43" s="10" vm="56282">
        <v>7236</v>
      </c>
      <c r="W43" s="10" vm="98758">
        <v>0</v>
      </c>
      <c r="X43" s="10" vm="95676">
        <v>5110</v>
      </c>
      <c r="Y43" s="10" vm="89635">
        <v>0</v>
      </c>
      <c r="Z43" s="10" vm="81038">
        <v>0</v>
      </c>
      <c r="AA43" s="10" vm="1756">
        <v>12346</v>
      </c>
      <c r="AB43" s="10" vm="78204">
        <v>47905</v>
      </c>
      <c r="AC43" s="10" vm="2483">
        <v>1769</v>
      </c>
      <c r="AD43" s="10" vm="70497">
        <v>49674</v>
      </c>
      <c r="AE43" s="10" vm="97768">
        <v>707</v>
      </c>
      <c r="AF43" s="10" vm="95511">
        <v>0</v>
      </c>
      <c r="AG43" s="10" vm="72673">
        <v>576</v>
      </c>
      <c r="AH43" s="10" vm="71986">
        <v>0</v>
      </c>
      <c r="AI43" s="10" vm="1853">
        <v>50957</v>
      </c>
      <c r="AJ43" s="10" vm="78058">
        <v>12893</v>
      </c>
      <c r="AK43" s="10" vm="1545">
        <v>2397</v>
      </c>
      <c r="AL43" s="10" vm="70341">
        <v>13685</v>
      </c>
      <c r="AM43" s="10" vm="97315">
        <v>734</v>
      </c>
      <c r="AN43" s="10" vm="95348">
        <v>0</v>
      </c>
      <c r="AO43" s="10" vm="87918">
        <v>369</v>
      </c>
      <c r="AP43" s="10" vm="80884">
        <v>0</v>
      </c>
      <c r="AQ43" s="10" vm="57943">
        <v>9053</v>
      </c>
      <c r="AR43" s="10" vm="83712">
        <v>0</v>
      </c>
      <c r="AS43" s="10" vm="57666">
        <v>981</v>
      </c>
      <c r="AT43" s="10" vm="70189">
        <v>40112</v>
      </c>
      <c r="AU43" s="10" vm="96864">
        <v>10845</v>
      </c>
      <c r="AV43" s="10" vm="95183">
        <v>833</v>
      </c>
      <c r="AW43" s="10" vm="89482">
        <v>371942</v>
      </c>
      <c r="AX43" s="10" vm="86896">
        <v>0</v>
      </c>
      <c r="AY43" s="10" vm="2482">
        <v>4724</v>
      </c>
      <c r="AZ43" s="10" vm="77913">
        <v>0</v>
      </c>
      <c r="BA43" s="10" vm="2205">
        <v>0</v>
      </c>
      <c r="BB43" s="10" vm="70034">
        <v>7160</v>
      </c>
      <c r="BC43" s="10" vm="99065">
        <v>0</v>
      </c>
      <c r="BD43" s="10" vm="95022">
        <v>0</v>
      </c>
      <c r="BE43" s="10" vm="81725">
        <v>0</v>
      </c>
      <c r="BF43" s="10" vm="90269">
        <v>0</v>
      </c>
      <c r="BG43" s="10" vm="1544">
        <v>383826</v>
      </c>
      <c r="BH43" s="10" vm="83556">
        <v>9391</v>
      </c>
      <c r="BI43" s="10" vm="1326">
        <v>3567</v>
      </c>
      <c r="BJ43" s="10" vm="69876">
        <v>1281</v>
      </c>
      <c r="BK43" s="10" vm="100404">
        <v>4342</v>
      </c>
      <c r="BL43" s="10" vm="94856">
        <v>4111</v>
      </c>
      <c r="BM43" s="10" vm="90660">
        <v>22692</v>
      </c>
      <c r="BN43" s="10" vm="88607">
        <v>985</v>
      </c>
      <c r="BO43" s="10" vm="57938">
        <v>0</v>
      </c>
      <c r="BP43" s="10" vm="77767">
        <v>707</v>
      </c>
      <c r="BQ43" s="10" vm="1450">
        <v>17931</v>
      </c>
      <c r="BR43" s="10" vm="69722">
        <v>19623</v>
      </c>
      <c r="BS43" s="10" vm="100037">
        <v>3069</v>
      </c>
      <c r="BT43" s="10" vm="94693">
        <v>386895</v>
      </c>
      <c r="BU43" s="10" vm="87763">
        <v>201382</v>
      </c>
      <c r="BV43" s="10" vm="71837">
        <v>0</v>
      </c>
      <c r="BW43" s="10" vm="2204">
        <v>0</v>
      </c>
      <c r="BX43" s="10" vm="83402">
        <v>65023</v>
      </c>
      <c r="BY43" s="10" vm="1852">
        <v>0</v>
      </c>
      <c r="BZ43" s="10" vm="69568">
        <v>0</v>
      </c>
      <c r="CA43" s="10" vm="99563">
        <v>3326</v>
      </c>
      <c r="CB43" s="10" vm="94532">
        <v>269731</v>
      </c>
      <c r="CC43" s="10" vm="72537">
        <v>17060</v>
      </c>
      <c r="CD43" s="10" vm="80741">
        <v>251</v>
      </c>
      <c r="CE43" s="10" vm="58292">
        <v>99853</v>
      </c>
      <c r="CF43" s="10" vm="77622">
        <v>99853</v>
      </c>
      <c r="CG43" s="10" vm="57377">
        <v>0</v>
      </c>
      <c r="CH43" s="10" vm="69412">
        <v>0</v>
      </c>
      <c r="CI43" s="10" vm="98122">
        <v>0</v>
      </c>
      <c r="CJ43" s="10" vm="94375">
        <v>0</v>
      </c>
      <c r="CK43" s="10" vm="90984">
        <v>99853</v>
      </c>
      <c r="CL43" s="10" vm="86743">
        <v>2830</v>
      </c>
      <c r="CM43" s="10" vm="2121">
        <v>2729</v>
      </c>
      <c r="CN43" s="10" vm="83244">
        <v>0</v>
      </c>
      <c r="CO43" s="10" vm="2481">
        <v>101</v>
      </c>
      <c r="CP43" s="10" vm="69258">
        <v>1741</v>
      </c>
      <c r="CQ43" s="10" vm="97613">
        <v>0</v>
      </c>
      <c r="CR43" s="10" vm="94217">
        <v>1602</v>
      </c>
      <c r="CS43" s="10" vm="81578">
        <v>139</v>
      </c>
      <c r="CT43" s="10" vm="71692">
        <v>0</v>
      </c>
      <c r="CU43" s="10" vm="1851">
        <v>0</v>
      </c>
      <c r="CV43" s="10" vm="77477">
        <v>0</v>
      </c>
      <c r="CW43" s="10" vm="1543">
        <v>0</v>
      </c>
      <c r="CX43" s="10" vm="69103">
        <v>0</v>
      </c>
      <c r="CY43" s="10" vm="97156">
        <v>0</v>
      </c>
      <c r="CZ43" s="10" vm="94055">
        <v>0</v>
      </c>
      <c r="DA43" s="10" vm="89326">
        <v>0</v>
      </c>
      <c r="DB43" s="81" vm="88462">
        <v>0</v>
      </c>
      <c r="DC43" s="81" vm="58287">
        <v>0</v>
      </c>
      <c r="DD43" s="81" vm="83087">
        <v>0</v>
      </c>
      <c r="DE43" s="81" vm="74653">
        <v>0</v>
      </c>
      <c r="DF43" s="10" vm="68949">
        <v>0</v>
      </c>
      <c r="DG43" s="10" vm="96713">
        <v>0</v>
      </c>
      <c r="DH43" s="10" vm="93888">
        <v>0</v>
      </c>
      <c r="DI43" s="10" vm="87607">
        <v>0</v>
      </c>
      <c r="DJ43" s="10" vm="90114">
        <v>4571</v>
      </c>
      <c r="DK43" s="10" vm="2480">
        <v>2729</v>
      </c>
      <c r="DL43" s="10" vm="77330">
        <v>1602</v>
      </c>
      <c r="DM43" s="10" vm="2203">
        <v>240</v>
      </c>
      <c r="DN43" s="10" vm="68795">
        <v>7304</v>
      </c>
      <c r="DO43" s="10" vm="96293">
        <v>5962</v>
      </c>
      <c r="DP43" s="10" vm="93726">
        <v>0</v>
      </c>
      <c r="DQ43" s="10" vm="72398">
        <v>1342</v>
      </c>
      <c r="DR43" s="10" vm="80596">
        <v>0</v>
      </c>
      <c r="DS43" s="10" vm="60765">
        <v>0</v>
      </c>
      <c r="DT43" s="10" vm="82931">
        <v>0</v>
      </c>
      <c r="DU43" s="10" vm="60340">
        <v>0</v>
      </c>
      <c r="DV43" s="10" vm="68637">
        <v>0</v>
      </c>
      <c r="DW43" s="10" vm="98280">
        <v>0</v>
      </c>
      <c r="DX43" s="10" vm="93564">
        <v>0</v>
      </c>
      <c r="DY43" s="10" vm="81431">
        <v>0</v>
      </c>
      <c r="DZ43" s="10" vm="86590">
        <v>257</v>
      </c>
      <c r="EA43" s="10" vm="57931">
        <v>0</v>
      </c>
      <c r="EB43" s="10" vm="77183">
        <v>145</v>
      </c>
      <c r="EC43" s="10" vm="2400">
        <v>112</v>
      </c>
      <c r="ED43" s="10" vm="68483">
        <v>1097</v>
      </c>
      <c r="EE43" s="10" vm="95963">
        <v>0</v>
      </c>
      <c r="EF43" s="10" vm="93401">
        <v>760</v>
      </c>
      <c r="EG43" s="10" vm="89169">
        <v>337</v>
      </c>
      <c r="EH43" s="81" vm="71546">
        <v>0</v>
      </c>
      <c r="EI43" s="81" vm="61862">
        <v>0</v>
      </c>
      <c r="EJ43" s="81" vm="82776">
        <v>0</v>
      </c>
      <c r="EK43" s="81" vm="1850">
        <v>0</v>
      </c>
      <c r="EL43" s="10" vm="68329">
        <v>1458</v>
      </c>
      <c r="EM43" s="10" vm="99397">
        <v>0</v>
      </c>
      <c r="EN43" s="10" vm="93237">
        <v>1355</v>
      </c>
      <c r="EO43" s="10" vm="90506">
        <v>103</v>
      </c>
      <c r="EP43" s="10" vm="88315">
        <v>10116</v>
      </c>
      <c r="EQ43" s="10" vm="1325">
        <v>5962</v>
      </c>
      <c r="ER43" s="10" vm="77036">
        <v>2260</v>
      </c>
      <c r="ES43" s="10" vm="56941">
        <v>1894</v>
      </c>
      <c r="ET43" s="10" vm="68174">
        <v>14687</v>
      </c>
      <c r="EU43" s="10" vm="98600">
        <v>8691</v>
      </c>
      <c r="EV43" s="10" vm="93079">
        <v>3862</v>
      </c>
      <c r="EW43" s="10" vm="87453">
        <v>2134</v>
      </c>
      <c r="EX43" s="10" vm="80449">
        <v>911</v>
      </c>
      <c r="EY43" s="10" vm="2666">
        <v>666</v>
      </c>
      <c r="EZ43" s="10" vm="82620">
        <v>474</v>
      </c>
      <c r="FA43" s="10" vm="2479">
        <v>666</v>
      </c>
      <c r="FB43" s="10" vm="68019">
        <v>432180</v>
      </c>
      <c r="FC43" s="10" vm="98405">
        <v>0</v>
      </c>
      <c r="FD43" s="10" vm="92921">
        <v>432180</v>
      </c>
      <c r="FE43" s="10" vm="58876">
        <v>27903</v>
      </c>
      <c r="FF43" s="10" vm="86446">
        <v>11503</v>
      </c>
      <c r="FG43" s="10" vm="1849">
        <v>0</v>
      </c>
      <c r="FH43" s="10" vm="76889">
        <v>-3796</v>
      </c>
      <c r="FI43" s="10" vm="1542">
        <v>0</v>
      </c>
      <c r="FJ43" s="10" vm="67865">
        <v>-4737</v>
      </c>
      <c r="FK43" s="10" vm="59235">
        <v>0</v>
      </c>
      <c r="FL43" s="10" vm="92758">
        <v>463053</v>
      </c>
      <c r="FM43" s="10" vm="72262">
        <v>84561</v>
      </c>
      <c r="FN43" s="10" vm="71403">
        <v>9053</v>
      </c>
      <c r="FO43" s="10" vm="58277">
        <v>0</v>
      </c>
      <c r="FP43" s="10" vm="76742">
        <v>0</v>
      </c>
      <c r="FQ43" s="10" vm="56762">
        <v>-2503</v>
      </c>
      <c r="FR43" s="10" vm="67714">
        <v>0</v>
      </c>
      <c r="FS43" s="10" vm="96568">
        <v>0</v>
      </c>
      <c r="FT43" s="10" vm="92591">
        <v>91111</v>
      </c>
      <c r="FU43" s="10" vm="89011">
        <v>371942</v>
      </c>
      <c r="FV43" s="10" vm="89953">
        <v>347619</v>
      </c>
      <c r="FW43" s="81" vm="2478">
        <v>7000</v>
      </c>
      <c r="FX43" s="81" vm="82465">
        <v>13</v>
      </c>
      <c r="FY43" s="81" vm="2202">
        <v>0</v>
      </c>
      <c r="FZ43" s="81" vm="56126">
        <v>147</v>
      </c>
      <c r="GA43" s="81" vm="96134">
        <v>7160</v>
      </c>
      <c r="GB43" s="10" vm="92431">
        <v>394</v>
      </c>
      <c r="GC43" s="10" vm="81285">
        <v>270</v>
      </c>
      <c r="GD43" s="10" vm="88169">
        <v>124</v>
      </c>
      <c r="GE43" s="10" vm="1541">
        <v>870</v>
      </c>
      <c r="GF43" s="10" vm="76595">
        <v>490</v>
      </c>
      <c r="GG43" s="10" vm="60339">
        <v>380</v>
      </c>
      <c r="GH43" s="10" vm="67556">
        <v>971</v>
      </c>
      <c r="GI43" s="10" vm="98919">
        <v>121</v>
      </c>
      <c r="GJ43" s="10" vm="92268">
        <v>850</v>
      </c>
      <c r="GK43" s="10" vm="87300">
        <v>0</v>
      </c>
      <c r="GL43" s="10" vm="86298">
        <v>0</v>
      </c>
      <c r="GM43" s="10" vm="78833">
        <v>0</v>
      </c>
      <c r="GN43" s="10" vm="82309">
        <v>312</v>
      </c>
      <c r="GO43" s="10" vm="1755">
        <v>88</v>
      </c>
      <c r="GP43" s="10" vm="67400">
        <v>224</v>
      </c>
      <c r="GQ43" s="10" vm="99875">
        <v>397</v>
      </c>
      <c r="GR43" s="10" vm="92107">
        <v>5</v>
      </c>
      <c r="GS43" s="10" vm="88854">
        <v>392</v>
      </c>
      <c r="GT43" s="10" vm="80301">
        <v>2944</v>
      </c>
      <c r="GU43" s="10" vm="2201">
        <v>974</v>
      </c>
      <c r="GV43" s="10" vm="76451">
        <v>1970</v>
      </c>
      <c r="GW43" s="10" vm="1848">
        <v>0</v>
      </c>
      <c r="GX43" s="81" vm="67246">
        <v>0</v>
      </c>
      <c r="GY43" s="10" vm="99235">
        <v>0</v>
      </c>
      <c r="GZ43" s="10" vm="91947">
        <v>0</v>
      </c>
      <c r="HA43" s="10" vm="72128">
        <v>0</v>
      </c>
      <c r="HB43" s="10" vm="71257">
        <v>0</v>
      </c>
      <c r="HC43" s="81" vm="1324">
        <v>3257</v>
      </c>
      <c r="HD43" s="81" vm="82154">
        <v>854</v>
      </c>
      <c r="HE43" s="10" vm="56475">
        <v>4111</v>
      </c>
      <c r="HF43" s="10" vm="67091">
        <v>7108</v>
      </c>
      <c r="HG43" s="10" vm="97963">
        <v>2606</v>
      </c>
      <c r="HH43" s="10" vm="91787">
        <v>0</v>
      </c>
      <c r="HI43" s="10" vm="90822">
        <v>0</v>
      </c>
      <c r="HJ43" s="10" vm="58583">
        <v>5971</v>
      </c>
      <c r="HK43" s="10" vm="61720">
        <v>0</v>
      </c>
      <c r="HL43" s="10" vm="57815">
        <v>0</v>
      </c>
      <c r="HM43" s="10" vm="62208">
        <v>0</v>
      </c>
      <c r="HN43" s="10" vm="66936">
        <v>2246</v>
      </c>
      <c r="HO43" s="10" vm="97449">
        <v>17931</v>
      </c>
      <c r="HP43" s="10" vm="91629">
        <v>114</v>
      </c>
      <c r="HQ43" s="10" vm="58782">
        <v>3212</v>
      </c>
      <c r="HR43" s="10" vm="89794">
        <v>3326</v>
      </c>
      <c r="HS43" s="10" vm="61226">
        <v>0</v>
      </c>
      <c r="HT43" s="10" vm="81999">
        <v>251</v>
      </c>
      <c r="HU43" s="10" vm="60764">
        <v>251</v>
      </c>
      <c r="HV43" s="10" vm="66790">
        <v>8990</v>
      </c>
      <c r="HW43" s="10" vm="59164">
        <v>36</v>
      </c>
      <c r="HX43" s="10" vm="91476">
        <v>0</v>
      </c>
      <c r="HY43" s="10" vm="58677">
        <v>433</v>
      </c>
      <c r="HZ43" s="10" vm="86151">
        <v>0</v>
      </c>
      <c r="IA43" s="10" vm="84274">
        <v>277</v>
      </c>
      <c r="IB43" s="10" vm="76208">
        <v>-1220</v>
      </c>
      <c r="IC43" s="10" vm="73095">
        <v>8516</v>
      </c>
      <c r="ID43" s="10" vm="66648">
        <v>485</v>
      </c>
      <c r="IE43" s="10" vm="59110">
        <v>884</v>
      </c>
      <c r="IF43" s="10" vm="91310">
        <v>0</v>
      </c>
      <c r="IG43" s="10" vm="58375">
        <v>1369</v>
      </c>
      <c r="IH43" s="10" vm="80154">
        <v>11503</v>
      </c>
      <c r="II43" s="10" vm="62207">
        <v>9951</v>
      </c>
      <c r="IJ43" s="10" vm="76062">
        <v>-229</v>
      </c>
      <c r="IK43" s="10" vm="61861">
        <v>165</v>
      </c>
      <c r="IL43" s="10" vm="66497">
        <v>-74</v>
      </c>
      <c r="IM43" s="10" vm="59389">
        <v>0</v>
      </c>
      <c r="IN43" s="10" vm="91144">
        <v>10485</v>
      </c>
      <c r="IO43" s="10" vm="81179">
        <v>10485</v>
      </c>
      <c r="IP43" s="10" vm="71111">
        <v>0</v>
      </c>
      <c r="IQ43" s="10" vm="60763">
        <v>0</v>
      </c>
      <c r="IR43" s="10" vm="58063">
        <v>0</v>
      </c>
      <c r="IS43" s="81" vm="60338">
        <v>33</v>
      </c>
      <c r="IT43" s="81" vm="66353">
        <v>33</v>
      </c>
    </row>
    <row r="44" spans="1:254" x14ac:dyDescent="0.25">
      <c r="A44" s="8" t="s">
        <v>967</v>
      </c>
      <c r="B44" s="8" t="s">
        <v>968</v>
      </c>
      <c r="C44" s="89">
        <v>44651</v>
      </c>
      <c r="D44" s="76" vm="15919">
        <v>12</v>
      </c>
      <c r="E44" s="10" vm="9173">
        <v>7959</v>
      </c>
      <c r="F44" s="10" vm="65450">
        <v>-5373</v>
      </c>
      <c r="G44" s="10" vm="42641">
        <v>-387</v>
      </c>
      <c r="H44" s="10" vm="59580">
        <v>2199</v>
      </c>
      <c r="I44" s="10" vm="1449">
        <v>73</v>
      </c>
      <c r="J44" s="10" vm="63393">
        <v>2272</v>
      </c>
      <c r="K44" s="10" vm="2477">
        <v>0</v>
      </c>
      <c r="L44" s="10" vm="15699">
        <v>0</v>
      </c>
      <c r="M44" s="10" vm="8955">
        <v>0</v>
      </c>
      <c r="N44" s="10" vm="44415">
        <v>8</v>
      </c>
      <c r="O44" s="10" vm="42417">
        <v>-1062</v>
      </c>
      <c r="P44" s="10" vm="35708">
        <v>0</v>
      </c>
      <c r="Q44" s="10" vm="1847">
        <v>0</v>
      </c>
      <c r="R44" s="10" vm="22330">
        <v>0</v>
      </c>
      <c r="S44" s="10" vm="1540">
        <v>0</v>
      </c>
      <c r="T44" s="10" vm="15503">
        <v>1218</v>
      </c>
      <c r="U44" s="10" vm="8746">
        <v>0</v>
      </c>
      <c r="V44" s="10" vm="54167">
        <v>1218</v>
      </c>
      <c r="W44" s="10" vm="42204">
        <v>0</v>
      </c>
      <c r="X44" s="10" vm="35472">
        <v>785</v>
      </c>
      <c r="Y44" s="10" vm="28885">
        <v>0</v>
      </c>
      <c r="Z44" s="10" vm="22110">
        <v>0</v>
      </c>
      <c r="AA44" s="10" vm="52521">
        <v>2003</v>
      </c>
      <c r="AB44" s="10" vm="15310">
        <v>6699</v>
      </c>
      <c r="AC44" s="10" vm="8549">
        <v>245</v>
      </c>
      <c r="AD44" s="10" vm="51049">
        <v>6944</v>
      </c>
      <c r="AE44" s="10" vm="41982">
        <v>323</v>
      </c>
      <c r="AF44" s="10" vm="35237">
        <v>0</v>
      </c>
      <c r="AG44" s="10" vm="2476">
        <v>0</v>
      </c>
      <c r="AH44" s="10" vm="21889">
        <v>0</v>
      </c>
      <c r="AI44" s="10" vm="2200">
        <v>7267</v>
      </c>
      <c r="AJ44" s="10" vm="15095">
        <v>952</v>
      </c>
      <c r="AK44" s="10" vm="8444">
        <v>289</v>
      </c>
      <c r="AL44" s="10" vm="47675">
        <v>862</v>
      </c>
      <c r="AM44" s="10" vm="41776">
        <v>219</v>
      </c>
      <c r="AN44" s="10" vm="35025">
        <v>769</v>
      </c>
      <c r="AO44" s="10" vm="1539">
        <v>19</v>
      </c>
      <c r="AP44" s="10" vm="21679">
        <v>0</v>
      </c>
      <c r="AQ44" s="10" vm="1323">
        <v>1677</v>
      </c>
      <c r="AR44" s="10" vm="14875">
        <v>0</v>
      </c>
      <c r="AS44" s="10" vm="8244">
        <v>244</v>
      </c>
      <c r="AT44" s="10" vm="44188">
        <v>5031</v>
      </c>
      <c r="AU44" s="10" vm="41549">
        <v>2236</v>
      </c>
      <c r="AV44" s="10" vm="64832">
        <v>65</v>
      </c>
      <c r="AW44" s="10" vm="28201">
        <v>66585</v>
      </c>
      <c r="AX44" s="10" vm="21474">
        <v>0</v>
      </c>
      <c r="AY44" s="10" vm="1754">
        <v>2480</v>
      </c>
      <c r="AZ44" s="10" vm="14662">
        <v>0</v>
      </c>
      <c r="BA44" s="10" vm="8026">
        <v>0</v>
      </c>
      <c r="BB44" s="10" vm="53936">
        <v>0</v>
      </c>
      <c r="BC44" s="10" vm="41319">
        <v>0</v>
      </c>
      <c r="BD44" s="10" vm="34690">
        <v>0</v>
      </c>
      <c r="BE44" s="10" vm="2199">
        <v>0</v>
      </c>
      <c r="BF44" s="10" vm="21257">
        <v>339</v>
      </c>
      <c r="BG44" s="10" vm="1846">
        <v>69404</v>
      </c>
      <c r="BH44" s="10" vm="14464">
        <v>0</v>
      </c>
      <c r="BI44" s="10" vm="7825">
        <v>199</v>
      </c>
      <c r="BJ44" s="10" vm="50830">
        <v>8168</v>
      </c>
      <c r="BK44" s="10" vm="41092">
        <v>405</v>
      </c>
      <c r="BL44" s="10" vm="34459">
        <v>19</v>
      </c>
      <c r="BM44" s="10" vm="27742">
        <v>8791</v>
      </c>
      <c r="BN44" s="10" vm="21033">
        <v>7</v>
      </c>
      <c r="BO44" s="10" vm="49049">
        <v>0</v>
      </c>
      <c r="BP44" s="10" vm="14250">
        <v>323</v>
      </c>
      <c r="BQ44" s="10" vm="7667">
        <v>1280</v>
      </c>
      <c r="BR44" s="10" vm="47451">
        <v>1610</v>
      </c>
      <c r="BS44" s="10" vm="40883">
        <v>7181</v>
      </c>
      <c r="BT44" s="10" vm="34241">
        <v>76585</v>
      </c>
      <c r="BU44" s="10" vm="1448">
        <v>29532</v>
      </c>
      <c r="BV44" s="10" vm="64172">
        <v>0</v>
      </c>
      <c r="BW44" s="10" vm="2475">
        <v>0</v>
      </c>
      <c r="BX44" s="10" vm="14034">
        <v>11262</v>
      </c>
      <c r="BY44" s="10" vm="7460">
        <v>0</v>
      </c>
      <c r="BZ44" s="10" vm="43969">
        <v>0</v>
      </c>
      <c r="CA44" s="10" vm="40652">
        <v>17</v>
      </c>
      <c r="CB44" s="10" vm="34077">
        <v>40811</v>
      </c>
      <c r="CC44" s="10" vm="1845">
        <v>2094</v>
      </c>
      <c r="CD44" s="10" vm="20616">
        <v>0</v>
      </c>
      <c r="CE44" s="10" vm="1538">
        <v>33680</v>
      </c>
      <c r="CF44" s="10" vm="13817">
        <v>33680</v>
      </c>
      <c r="CG44" s="10" vm="7248">
        <v>0</v>
      </c>
      <c r="CH44" s="10" vm="53717">
        <v>0</v>
      </c>
      <c r="CI44" s="10" vm="40418">
        <v>0</v>
      </c>
      <c r="CJ44" s="10" vm="33853">
        <v>0</v>
      </c>
      <c r="CK44" s="10" vm="27062">
        <v>33680</v>
      </c>
      <c r="CL44" s="10" vm="20400">
        <v>605</v>
      </c>
      <c r="CM44" s="10" vm="52261">
        <v>387</v>
      </c>
      <c r="CN44" s="10" vm="13615">
        <v>0</v>
      </c>
      <c r="CO44" s="10" vm="7033">
        <v>218</v>
      </c>
      <c r="CP44" s="10" vm="50601">
        <v>0</v>
      </c>
      <c r="CQ44" s="10" vm="40188">
        <v>0</v>
      </c>
      <c r="CR44" s="10" vm="33619">
        <v>0</v>
      </c>
      <c r="CS44" s="10" vm="2474">
        <v>0</v>
      </c>
      <c r="CT44" s="10" vm="20179">
        <v>0</v>
      </c>
      <c r="CU44" s="10" vm="2198">
        <v>0</v>
      </c>
      <c r="CV44" s="10" vm="13398">
        <v>342</v>
      </c>
      <c r="CW44" s="10" vm="6864">
        <v>-342</v>
      </c>
      <c r="CX44" s="10" vm="47228">
        <v>0</v>
      </c>
      <c r="CY44" s="10" vm="39974">
        <v>0</v>
      </c>
      <c r="CZ44" s="10" vm="33390">
        <v>0</v>
      </c>
      <c r="DA44" s="10" vm="26604">
        <v>0</v>
      </c>
      <c r="DB44" s="81" vm="19964">
        <v>0</v>
      </c>
      <c r="DC44" s="81" vm="45519">
        <v>0</v>
      </c>
      <c r="DD44" s="81" vm="13180">
        <v>0</v>
      </c>
      <c r="DE44" s="81" vm="6652">
        <v>0</v>
      </c>
      <c r="DF44" s="10" vm="43749">
        <v>87</v>
      </c>
      <c r="DG44" s="10" vm="39744">
        <v>0</v>
      </c>
      <c r="DH44" s="10" vm="33222">
        <v>0</v>
      </c>
      <c r="DI44" s="10" vm="26371">
        <v>87</v>
      </c>
      <c r="DJ44" s="10" vm="19755">
        <v>692</v>
      </c>
      <c r="DK44" s="10" vm="2120">
        <v>387</v>
      </c>
      <c r="DL44" s="10" vm="12965">
        <v>342</v>
      </c>
      <c r="DM44" s="10" vm="6435">
        <v>-37</v>
      </c>
      <c r="DN44" s="10" vm="53499">
        <v>0</v>
      </c>
      <c r="DO44" s="10" vm="39514">
        <v>0</v>
      </c>
      <c r="DP44" s="10" vm="64640">
        <v>0</v>
      </c>
      <c r="DQ44" s="10" vm="2197">
        <v>0</v>
      </c>
      <c r="DR44" s="10" vm="19540">
        <v>0</v>
      </c>
      <c r="DS44" s="10" vm="1844">
        <v>0</v>
      </c>
      <c r="DT44" s="10" vm="12767">
        <v>0</v>
      </c>
      <c r="DU44" s="10" vm="6223">
        <v>0</v>
      </c>
      <c r="DV44" s="10" vm="50379">
        <v>0</v>
      </c>
      <c r="DW44" s="10" vm="39291">
        <v>0</v>
      </c>
      <c r="DX44" s="10" vm="32764">
        <v>0</v>
      </c>
      <c r="DY44" s="10" vm="1322">
        <v>0</v>
      </c>
      <c r="DZ44" s="10" vm="19318">
        <v>0</v>
      </c>
      <c r="EA44" s="10" vm="48601">
        <v>0</v>
      </c>
      <c r="EB44" s="10" vm="12551">
        <v>0</v>
      </c>
      <c r="EC44" s="10" vm="6056">
        <v>0</v>
      </c>
      <c r="ED44" s="10" vm="47008">
        <v>0</v>
      </c>
      <c r="EE44" s="10" vm="39074">
        <v>0</v>
      </c>
      <c r="EF44" s="10" vm="32539">
        <v>0</v>
      </c>
      <c r="EG44" s="10" vm="1753">
        <v>0</v>
      </c>
      <c r="EH44" s="81" vm="19105">
        <v>0</v>
      </c>
      <c r="EI44" s="81" vm="2473">
        <v>0</v>
      </c>
      <c r="EJ44" s="81" vm="12333">
        <v>0</v>
      </c>
      <c r="EK44" s="81" vm="5846">
        <v>0</v>
      </c>
      <c r="EL44" s="10" vm="43531">
        <v>0</v>
      </c>
      <c r="EM44" s="10" vm="38843">
        <v>0</v>
      </c>
      <c r="EN44" s="10" vm="64572">
        <v>0</v>
      </c>
      <c r="EO44" s="10" vm="25461">
        <v>0</v>
      </c>
      <c r="EP44" s="10" vm="18907">
        <v>0</v>
      </c>
      <c r="EQ44" s="10" vm="1537">
        <v>0</v>
      </c>
      <c r="ER44" s="10" vm="12116">
        <v>0</v>
      </c>
      <c r="ES44" s="10" vm="5632">
        <v>0</v>
      </c>
      <c r="ET44" s="10" vm="53283">
        <v>692</v>
      </c>
      <c r="EU44" s="10" vm="38613">
        <v>387</v>
      </c>
      <c r="EV44" s="10" vm="32140">
        <v>342</v>
      </c>
      <c r="EW44" s="10" vm="25231">
        <v>-37</v>
      </c>
      <c r="EX44" s="10" vm="18689">
        <v>19</v>
      </c>
      <c r="EY44" s="10" vm="51892">
        <v>5</v>
      </c>
      <c r="EZ44" s="10" vm="11946">
        <v>2</v>
      </c>
      <c r="FA44" s="10" vm="5423">
        <v>4</v>
      </c>
      <c r="FB44" s="10" vm="50151">
        <v>87937</v>
      </c>
      <c r="FC44" s="10" vm="38391">
        <v>0</v>
      </c>
      <c r="FD44" s="10" vm="64557">
        <v>87937</v>
      </c>
      <c r="FE44" s="10" vm="2472">
        <v>2049</v>
      </c>
      <c r="FF44" s="10" vm="18470">
        <v>1087</v>
      </c>
      <c r="FG44" s="10" vm="2196">
        <v>0</v>
      </c>
      <c r="FH44" s="10" vm="11738">
        <v>-225</v>
      </c>
      <c r="FI44" s="10" vm="5207">
        <v>0</v>
      </c>
      <c r="FJ44" s="10" vm="46783">
        <v>0</v>
      </c>
      <c r="FK44" s="10" vm="38175">
        <v>0</v>
      </c>
      <c r="FL44" s="10" vm="31677">
        <v>90848</v>
      </c>
      <c r="FM44" s="10" vm="1536">
        <v>22680</v>
      </c>
      <c r="FN44" s="10" vm="18301">
        <v>1662</v>
      </c>
      <c r="FO44" s="10" vm="45094">
        <v>0</v>
      </c>
      <c r="FP44" s="10" vm="11525">
        <v>0</v>
      </c>
      <c r="FQ44" s="10" vm="4991">
        <v>-79</v>
      </c>
      <c r="FR44" s="10" vm="43312">
        <v>0</v>
      </c>
      <c r="FS44" s="10" vm="37944">
        <v>0</v>
      </c>
      <c r="FT44" s="10" vm="31443">
        <v>24263</v>
      </c>
      <c r="FU44" s="10" vm="24543">
        <v>66585</v>
      </c>
      <c r="FV44" s="10" vm="18086">
        <v>65257</v>
      </c>
      <c r="FW44" s="81" vm="1447">
        <v>0</v>
      </c>
      <c r="FX44" s="81" vm="11307">
        <v>0</v>
      </c>
      <c r="FY44" s="81" vm="62887">
        <v>0</v>
      </c>
      <c r="FZ44" s="81" vm="53065">
        <v>0</v>
      </c>
      <c r="GA44" s="81" vm="37730">
        <v>0</v>
      </c>
      <c r="GB44" s="10" vm="31227">
        <v>204</v>
      </c>
      <c r="GC44" s="10" vm="2195">
        <v>131</v>
      </c>
      <c r="GD44" s="10" vm="17869">
        <v>73</v>
      </c>
      <c r="GE44" s="10" vm="1843">
        <v>0</v>
      </c>
      <c r="GF44" s="10" vm="11088">
        <v>0</v>
      </c>
      <c r="GG44" s="10" vm="4622">
        <v>0</v>
      </c>
      <c r="GH44" s="10" vm="49934">
        <v>0</v>
      </c>
      <c r="GI44" s="10" vm="37509">
        <v>0</v>
      </c>
      <c r="GJ44" s="10" vm="30995">
        <v>0</v>
      </c>
      <c r="GK44" s="10" vm="24088">
        <v>0</v>
      </c>
      <c r="GL44" s="10" vm="17647">
        <v>0</v>
      </c>
      <c r="GM44" s="10" vm="65590">
        <v>0</v>
      </c>
      <c r="GN44" s="10" vm="10885">
        <v>0</v>
      </c>
      <c r="GO44" s="10" vm="4411">
        <v>0</v>
      </c>
      <c r="GP44" s="10" vm="46557">
        <v>0</v>
      </c>
      <c r="GQ44" s="10" vm="37287">
        <v>0</v>
      </c>
      <c r="GR44" s="10" vm="30766">
        <v>0</v>
      </c>
      <c r="GS44" s="10" vm="2399">
        <v>0</v>
      </c>
      <c r="GT44" s="10" vm="17427">
        <v>204</v>
      </c>
      <c r="GU44" s="10" vm="2471">
        <v>131</v>
      </c>
      <c r="GV44" s="10" vm="10668">
        <v>73</v>
      </c>
      <c r="GW44" s="10" vm="4190">
        <v>0</v>
      </c>
      <c r="GX44" s="81" vm="43094">
        <v>0</v>
      </c>
      <c r="GY44" s="10" vm="37063">
        <v>0</v>
      </c>
      <c r="GZ44" s="10" vm="30592">
        <v>0</v>
      </c>
      <c r="HA44" s="10" vm="1842">
        <v>0</v>
      </c>
      <c r="HB44" s="10" vm="17219">
        <v>0</v>
      </c>
      <c r="HC44" s="81" vm="1535">
        <v>0</v>
      </c>
      <c r="HD44" s="81" vm="10451">
        <v>19</v>
      </c>
      <c r="HE44" s="10" vm="3972">
        <v>19</v>
      </c>
      <c r="HF44" s="10" vm="52833">
        <v>444</v>
      </c>
      <c r="HG44" s="10" vm="36842">
        <v>374</v>
      </c>
      <c r="HH44" s="10" vm="30364">
        <v>0</v>
      </c>
      <c r="HI44" s="10" vm="23409">
        <v>10</v>
      </c>
      <c r="HJ44" s="10" vm="16998">
        <v>295</v>
      </c>
      <c r="HK44" s="10" vm="51493">
        <v>0</v>
      </c>
      <c r="HL44" s="10" vm="10247">
        <v>0</v>
      </c>
      <c r="HM44" s="10" vm="3756">
        <v>0</v>
      </c>
      <c r="HN44" s="10" vm="49719">
        <v>157</v>
      </c>
      <c r="HO44" s="10" vm="36620">
        <v>1280</v>
      </c>
      <c r="HP44" s="10" vm="30130">
        <v>0</v>
      </c>
      <c r="HQ44" s="10" vm="2470">
        <v>17</v>
      </c>
      <c r="HR44" s="10" vm="16778">
        <v>17</v>
      </c>
      <c r="HS44" s="10" vm="2194">
        <v>0</v>
      </c>
      <c r="HT44" s="10" vm="10032">
        <v>0</v>
      </c>
      <c r="HU44" s="10" vm="3542">
        <v>0</v>
      </c>
      <c r="HV44" s="10" vm="46392">
        <v>877</v>
      </c>
      <c r="HW44" s="10" vm="36400">
        <v>43</v>
      </c>
      <c r="HX44" s="10" vm="29899">
        <v>104</v>
      </c>
      <c r="HY44" s="10" vm="22945">
        <v>66</v>
      </c>
      <c r="HZ44" s="10" vm="16560">
        <v>0</v>
      </c>
      <c r="IA44" s="10" vm="44646">
        <v>0</v>
      </c>
      <c r="IB44" s="10" vm="9812">
        <v>-28</v>
      </c>
      <c r="IC44" s="10" vm="3322">
        <v>1062</v>
      </c>
      <c r="ID44" s="10" vm="42871">
        <v>145</v>
      </c>
      <c r="IE44" s="10" vm="36171">
        <v>484</v>
      </c>
      <c r="IF44" s="10" vm="29663">
        <v>688</v>
      </c>
      <c r="IG44" s="10" vm="22771">
        <v>1317</v>
      </c>
      <c r="IH44" s="10" vm="16346">
        <v>1087</v>
      </c>
      <c r="II44" s="10" vm="2119">
        <v>1797</v>
      </c>
      <c r="IJ44" s="10" vm="9611">
        <v>0</v>
      </c>
      <c r="IK44" s="10" vm="3101">
        <v>25</v>
      </c>
      <c r="IL44" s="10" vm="52616">
        <v>-2</v>
      </c>
      <c r="IM44" s="10" vm="35941">
        <v>0</v>
      </c>
      <c r="IN44" s="10" vm="29428">
        <v>1383</v>
      </c>
      <c r="IO44" s="10" vm="2193">
        <v>1410</v>
      </c>
      <c r="IP44" s="10" vm="16129">
        <v>0</v>
      </c>
      <c r="IQ44" s="10" vm="1841">
        <v>0</v>
      </c>
      <c r="IR44" s="10" vm="9393">
        <v>0</v>
      </c>
      <c r="IS44" s="81" vm="2882">
        <v>0</v>
      </c>
      <c r="IT44" s="81" vm="49489">
        <v>0</v>
      </c>
    </row>
    <row r="45" spans="1:254" x14ac:dyDescent="0.25">
      <c r="A45" s="8" t="s">
        <v>360</v>
      </c>
      <c r="B45" s="8" t="s">
        <v>229</v>
      </c>
      <c r="C45" s="89">
        <v>44651</v>
      </c>
      <c r="D45" s="76" vm="58218">
        <v>12</v>
      </c>
      <c r="E45" s="10" vm="60337">
        <v>36584</v>
      </c>
      <c r="F45" s="10" vm="70855">
        <v>-19652</v>
      </c>
      <c r="G45" s="10" vm="100239">
        <v>-3618</v>
      </c>
      <c r="H45" s="10" vm="59828">
        <v>13314</v>
      </c>
      <c r="I45" s="10" vm="58456">
        <v>1637</v>
      </c>
      <c r="J45" s="10" vm="63629">
        <v>14951</v>
      </c>
      <c r="K45" s="10" vm="58314">
        <v>0</v>
      </c>
      <c r="L45" s="10" vm="57858">
        <v>0</v>
      </c>
      <c r="M45" s="10" vm="60607">
        <v>0</v>
      </c>
      <c r="N45" s="10" vm="70746">
        <v>5</v>
      </c>
      <c r="O45" s="10" vm="99713">
        <v>-9738</v>
      </c>
      <c r="P45" s="10" vm="95844">
        <v>0</v>
      </c>
      <c r="Q45" s="10" vm="81875">
        <v>0</v>
      </c>
      <c r="R45" s="10" vm="87051">
        <v>0</v>
      </c>
      <c r="S45" s="10" vm="2192">
        <v>0</v>
      </c>
      <c r="T45" s="10" vm="83864">
        <v>5218</v>
      </c>
      <c r="U45" s="10" vm="61225">
        <v>0</v>
      </c>
      <c r="V45" s="10" vm="56283">
        <v>5218</v>
      </c>
      <c r="W45" s="10" vm="98741">
        <v>0</v>
      </c>
      <c r="X45" s="10" vm="95677">
        <v>3901</v>
      </c>
      <c r="Y45" s="10" vm="89636">
        <v>0</v>
      </c>
      <c r="Z45" s="10" vm="81039">
        <v>0</v>
      </c>
      <c r="AA45" s="10" vm="60336">
        <v>9119</v>
      </c>
      <c r="AB45" s="10" vm="78205">
        <v>29618</v>
      </c>
      <c r="AC45" s="10" vm="57773">
        <v>868</v>
      </c>
      <c r="AD45" s="10" vm="70498">
        <v>30486</v>
      </c>
      <c r="AE45" s="10" vm="97805">
        <v>27</v>
      </c>
      <c r="AF45" s="10" vm="95512">
        <v>0</v>
      </c>
      <c r="AG45" s="10" vm="72674">
        <v>0</v>
      </c>
      <c r="AH45" s="10" vm="71987">
        <v>0</v>
      </c>
      <c r="AI45" s="10" vm="2665">
        <v>30513</v>
      </c>
      <c r="AJ45" s="10" vm="78059">
        <v>5330</v>
      </c>
      <c r="AK45" s="10" vm="2469">
        <v>1272</v>
      </c>
      <c r="AL45" s="10" vm="70342">
        <v>3080</v>
      </c>
      <c r="AM45" s="10" vm="97293">
        <v>1913</v>
      </c>
      <c r="AN45" s="10" vm="95349">
        <v>718</v>
      </c>
      <c r="AO45" s="10" vm="87919">
        <v>287</v>
      </c>
      <c r="AP45" s="10" vm="57996">
        <v>0</v>
      </c>
      <c r="AQ45" s="10" vm="1840">
        <v>5591</v>
      </c>
      <c r="AR45" s="10" vm="83713">
        <v>0</v>
      </c>
      <c r="AS45" s="10" vm="60762">
        <v>869</v>
      </c>
      <c r="AT45" s="10" vm="70190">
        <v>19060</v>
      </c>
      <c r="AU45" s="10" vm="96890">
        <v>11453</v>
      </c>
      <c r="AV45" s="10" vm="95184">
        <v>303</v>
      </c>
      <c r="AW45" s="10" vm="89483">
        <v>384324</v>
      </c>
      <c r="AX45" s="10" vm="58354">
        <v>0</v>
      </c>
      <c r="AY45" s="10" vm="58300">
        <v>4698</v>
      </c>
      <c r="AZ45" s="10" vm="77914">
        <v>0</v>
      </c>
      <c r="BA45" s="10" vm="75262">
        <v>0</v>
      </c>
      <c r="BB45" s="10" vm="70035">
        <v>0</v>
      </c>
      <c r="BC45" s="10" vm="99069">
        <v>0</v>
      </c>
      <c r="BD45" s="10" vm="95023">
        <v>0</v>
      </c>
      <c r="BE45" s="10" vm="81726">
        <v>30</v>
      </c>
      <c r="BF45" s="10" vm="58749">
        <v>0</v>
      </c>
      <c r="BG45" s="10" vm="2468">
        <v>389052</v>
      </c>
      <c r="BH45" s="10" vm="83557">
        <v>1149</v>
      </c>
      <c r="BI45" s="10" vm="61860">
        <v>1879</v>
      </c>
      <c r="BJ45" s="10" vm="69877">
        <v>5192</v>
      </c>
      <c r="BK45" s="10" vm="100383">
        <v>0</v>
      </c>
      <c r="BL45" s="10" vm="94857">
        <v>179</v>
      </c>
      <c r="BM45" s="10" vm="90661">
        <v>8399</v>
      </c>
      <c r="BN45" s="10" vm="58652">
        <v>83</v>
      </c>
      <c r="BO45" s="10" vm="1534">
        <v>0</v>
      </c>
      <c r="BP45" s="10" vm="77768">
        <v>0</v>
      </c>
      <c r="BQ45" s="10" vm="60335">
        <v>6573</v>
      </c>
      <c r="BR45" s="10" vm="69723">
        <v>6656</v>
      </c>
      <c r="BS45" s="10" vm="100072">
        <v>1743</v>
      </c>
      <c r="BT45" s="10" vm="94694">
        <v>390795</v>
      </c>
      <c r="BU45" s="10" vm="87764">
        <v>235628</v>
      </c>
      <c r="BV45" s="10" vm="71838">
        <v>0</v>
      </c>
      <c r="BW45" s="10" vm="85500">
        <v>0</v>
      </c>
      <c r="BX45" s="10" vm="83403">
        <v>7130</v>
      </c>
      <c r="BY45" s="10" vm="2398">
        <v>0</v>
      </c>
      <c r="BZ45" s="10" vm="69569">
        <v>0</v>
      </c>
      <c r="CA45" s="10" vm="99545">
        <v>112</v>
      </c>
      <c r="CB45" s="10" vm="94533">
        <v>242870</v>
      </c>
      <c r="CC45" s="10" vm="72538">
        <v>675</v>
      </c>
      <c r="CD45" s="10" vm="57984">
        <v>298</v>
      </c>
      <c r="CE45" s="10" vm="2191">
        <v>146952</v>
      </c>
      <c r="CF45" s="10" vm="77623">
        <v>84281</v>
      </c>
      <c r="CG45" s="10" vm="1839">
        <v>62368</v>
      </c>
      <c r="CH45" s="10" vm="69413">
        <v>303</v>
      </c>
      <c r="CI45" s="10" vm="98102">
        <v>0</v>
      </c>
      <c r="CJ45" s="10" vm="94376">
        <v>0</v>
      </c>
      <c r="CK45" s="10" vm="90985">
        <v>146952</v>
      </c>
      <c r="CL45" s="10" vm="86744">
        <v>4549</v>
      </c>
      <c r="CM45" s="10" vm="60334">
        <v>3618</v>
      </c>
      <c r="CN45" s="10" vm="83245">
        <v>0</v>
      </c>
      <c r="CO45" s="10" vm="74821">
        <v>931</v>
      </c>
      <c r="CP45" s="10" vm="69259">
        <v>0</v>
      </c>
      <c r="CQ45" s="10" vm="97644">
        <v>0</v>
      </c>
      <c r="CR45" s="10" vm="94218">
        <v>0</v>
      </c>
      <c r="CS45" s="10" vm="81579">
        <v>0</v>
      </c>
      <c r="CT45" s="10" vm="71693">
        <v>0</v>
      </c>
      <c r="CU45" s="10" vm="1446">
        <v>0</v>
      </c>
      <c r="CV45" s="10" vm="77478">
        <v>0</v>
      </c>
      <c r="CW45" s="10" vm="2467">
        <v>0</v>
      </c>
      <c r="CX45" s="10" vm="69104">
        <v>0</v>
      </c>
      <c r="CY45" s="10" vm="97133">
        <v>0</v>
      </c>
      <c r="CZ45" s="10" vm="94056">
        <v>0</v>
      </c>
      <c r="DA45" s="10" vm="89327">
        <v>0</v>
      </c>
      <c r="DB45" s="81" vm="58641">
        <v>0</v>
      </c>
      <c r="DC45" s="81" vm="1838">
        <v>0</v>
      </c>
      <c r="DD45" s="81" vm="83088">
        <v>0</v>
      </c>
      <c r="DE45" s="81" vm="60761">
        <v>0</v>
      </c>
      <c r="DF45" s="10" vm="68950">
        <v>1522</v>
      </c>
      <c r="DG45" s="10" vm="96732">
        <v>0</v>
      </c>
      <c r="DH45" s="10" vm="93889">
        <v>592</v>
      </c>
      <c r="DI45" s="10" vm="87608">
        <v>930</v>
      </c>
      <c r="DJ45" s="10" vm="90115">
        <v>6071</v>
      </c>
      <c r="DK45" s="10" vm="57934">
        <v>3618</v>
      </c>
      <c r="DL45" s="10" vm="77331">
        <v>592</v>
      </c>
      <c r="DM45" s="10" vm="74555">
        <v>1861</v>
      </c>
      <c r="DN45" s="10" vm="68796">
        <v>0</v>
      </c>
      <c r="DO45" s="10" vm="96291">
        <v>0</v>
      </c>
      <c r="DP45" s="10" vm="93727">
        <v>0</v>
      </c>
      <c r="DQ45" s="10" vm="72399">
        <v>0</v>
      </c>
      <c r="DR45" s="10" vm="57974">
        <v>0</v>
      </c>
      <c r="DS45" s="10" vm="2466">
        <v>0</v>
      </c>
      <c r="DT45" s="10" vm="82932">
        <v>0</v>
      </c>
      <c r="DU45" s="10" vm="61859">
        <v>0</v>
      </c>
      <c r="DV45" s="10" vm="68638">
        <v>0</v>
      </c>
      <c r="DW45" s="10" vm="98259">
        <v>0</v>
      </c>
      <c r="DX45" s="10" vm="93565">
        <v>0</v>
      </c>
      <c r="DY45" s="10" vm="81432">
        <v>0</v>
      </c>
      <c r="DZ45" s="10" vm="58345">
        <v>0</v>
      </c>
      <c r="EA45" s="10" vm="1533">
        <v>0</v>
      </c>
      <c r="EB45" s="10" vm="77184">
        <v>0</v>
      </c>
      <c r="EC45" s="10" vm="1321">
        <v>0</v>
      </c>
      <c r="ED45" s="10" vm="68484">
        <v>0</v>
      </c>
      <c r="EE45" s="10" vm="96000">
        <v>0</v>
      </c>
      <c r="EF45" s="10" vm="93402">
        <v>0</v>
      </c>
      <c r="EG45" s="10" vm="89170">
        <v>0</v>
      </c>
      <c r="EH45" s="81" vm="56435">
        <v>0</v>
      </c>
      <c r="EI45" s="81" vm="85005">
        <v>0</v>
      </c>
      <c r="EJ45" s="81" vm="82777">
        <v>0</v>
      </c>
      <c r="EK45" s="81" vm="2664">
        <v>0</v>
      </c>
      <c r="EL45" s="10" vm="68330">
        <v>0</v>
      </c>
      <c r="EM45" s="10" vm="99381">
        <v>0</v>
      </c>
      <c r="EN45" s="10" vm="93238">
        <v>0</v>
      </c>
      <c r="EO45" s="10" vm="90507">
        <v>0</v>
      </c>
      <c r="EP45" s="10" vm="58631">
        <v>0</v>
      </c>
      <c r="EQ45" s="10" vm="2190">
        <v>0</v>
      </c>
      <c r="ER45" s="10" vm="77037">
        <v>0</v>
      </c>
      <c r="ES45" s="10" vm="1837">
        <v>0</v>
      </c>
      <c r="ET45" s="10" vm="68175">
        <v>6071</v>
      </c>
      <c r="EU45" s="10" vm="98578">
        <v>3618</v>
      </c>
      <c r="EV45" s="10" vm="93080">
        <v>592</v>
      </c>
      <c r="EW45" s="10" vm="87454">
        <v>1861</v>
      </c>
      <c r="EX45" s="10" vm="80450">
        <v>1260</v>
      </c>
      <c r="EY45" s="10" vm="84863">
        <v>356</v>
      </c>
      <c r="EZ45" s="10" vm="82621">
        <v>631</v>
      </c>
      <c r="FA45" s="10" vm="56883">
        <v>356</v>
      </c>
      <c r="FB45" s="10" vm="68020">
        <v>397110</v>
      </c>
      <c r="FC45" s="10" vm="98440">
        <v>0</v>
      </c>
      <c r="FD45" s="10" vm="92922">
        <v>397110</v>
      </c>
      <c r="FE45" s="10" vm="58877">
        <v>24171</v>
      </c>
      <c r="FF45" s="10" vm="58335">
        <v>3377</v>
      </c>
      <c r="FG45" s="10" vm="1445">
        <v>0</v>
      </c>
      <c r="FH45" s="10" vm="76890">
        <v>-1565</v>
      </c>
      <c r="FI45" s="10" vm="2465">
        <v>0</v>
      </c>
      <c r="FJ45" s="10" vm="67866">
        <v>211</v>
      </c>
      <c r="FK45" s="10" vm="59215">
        <v>0</v>
      </c>
      <c r="FL45" s="10" vm="92759">
        <v>423304</v>
      </c>
      <c r="FM45" s="10" vm="72263">
        <v>33665</v>
      </c>
      <c r="FN45" s="10" vm="56424">
        <v>5591</v>
      </c>
      <c r="FO45" s="10" vm="1836">
        <v>0</v>
      </c>
      <c r="FP45" s="10" vm="76743">
        <v>0</v>
      </c>
      <c r="FQ45" s="10" vm="60760">
        <v>-276</v>
      </c>
      <c r="FR45" s="10" vm="67715">
        <v>0</v>
      </c>
      <c r="FS45" s="10" vm="96571">
        <v>0</v>
      </c>
      <c r="FT45" s="10" vm="92592">
        <v>38980</v>
      </c>
      <c r="FU45" s="10" vm="89012">
        <v>384324</v>
      </c>
      <c r="FV45" s="10" vm="58732">
        <v>363445</v>
      </c>
      <c r="FW45" s="81" vm="57920">
        <v>0</v>
      </c>
      <c r="FX45" s="81" vm="82466">
        <v>0</v>
      </c>
      <c r="FY45" s="81" vm="73873">
        <v>0</v>
      </c>
      <c r="FZ45" s="81" vm="56127">
        <v>0</v>
      </c>
      <c r="GA45" s="81" vm="96138">
        <v>0</v>
      </c>
      <c r="GB45" s="10" vm="92432">
        <v>1248</v>
      </c>
      <c r="GC45" s="10" vm="81286">
        <v>799</v>
      </c>
      <c r="GD45" s="10" vm="58621">
        <v>449</v>
      </c>
      <c r="GE45" s="10" vm="2464">
        <v>376</v>
      </c>
      <c r="GF45" s="10" vm="76596">
        <v>428</v>
      </c>
      <c r="GG45" s="10" vm="61858">
        <v>-52</v>
      </c>
      <c r="GH45" s="10" vm="67557">
        <v>247</v>
      </c>
      <c r="GI45" s="10" vm="98900">
        <v>65</v>
      </c>
      <c r="GJ45" s="10" vm="92269">
        <v>182</v>
      </c>
      <c r="GK45" s="10" vm="87301">
        <v>0</v>
      </c>
      <c r="GL45" s="10" vm="58324">
        <v>0</v>
      </c>
      <c r="GM45" s="10" vm="1532">
        <v>0</v>
      </c>
      <c r="GN45" s="10" vm="82310">
        <v>1238</v>
      </c>
      <c r="GO45" s="10" vm="1320">
        <v>331</v>
      </c>
      <c r="GP45" s="10" vm="67401">
        <v>907</v>
      </c>
      <c r="GQ45" s="10" vm="99910">
        <v>181</v>
      </c>
      <c r="GR45" s="10" vm="92108">
        <v>30</v>
      </c>
      <c r="GS45" s="10" vm="88855">
        <v>151</v>
      </c>
      <c r="GT45" s="10" vm="57956">
        <v>3290</v>
      </c>
      <c r="GU45" s="10" vm="58231">
        <v>1653</v>
      </c>
      <c r="GV45" s="10" vm="76452">
        <v>1637</v>
      </c>
      <c r="GW45" s="10" vm="2397">
        <v>0</v>
      </c>
      <c r="GX45" s="81" vm="67247">
        <v>0</v>
      </c>
      <c r="GY45" s="10" vm="99216">
        <v>0</v>
      </c>
      <c r="GZ45" s="10" vm="91948">
        <v>0</v>
      </c>
      <c r="HA45" s="10" vm="72129">
        <v>0</v>
      </c>
      <c r="HB45" s="10" vm="56414">
        <v>0</v>
      </c>
      <c r="HC45" s="81" vm="2189">
        <v>0</v>
      </c>
      <c r="HD45" s="81" vm="82155">
        <v>179</v>
      </c>
      <c r="HE45" s="10" vm="61224">
        <v>179</v>
      </c>
      <c r="HF45" s="10" vm="67092">
        <v>1753</v>
      </c>
      <c r="HG45" s="10" vm="97946">
        <v>375</v>
      </c>
      <c r="HH45" s="10" vm="91788">
        <v>0</v>
      </c>
      <c r="HI45" s="10" vm="90823">
        <v>0</v>
      </c>
      <c r="HJ45" s="10" vm="58584">
        <v>3881</v>
      </c>
      <c r="HK45" s="10" vm="84403">
        <v>0</v>
      </c>
      <c r="HL45" s="10" vm="76350">
        <v>0</v>
      </c>
      <c r="HM45" s="10" vm="73377">
        <v>0</v>
      </c>
      <c r="HN45" s="10" vm="66937">
        <v>564</v>
      </c>
      <c r="HO45" s="10" vm="97486">
        <v>6573</v>
      </c>
      <c r="HP45" s="10" vm="59004">
        <v>112</v>
      </c>
      <c r="HQ45" s="10" vm="58783">
        <v>0</v>
      </c>
      <c r="HR45" s="10" vm="89795">
        <v>112</v>
      </c>
      <c r="HS45" s="10" vm="61719">
        <v>0</v>
      </c>
      <c r="HT45" s="10" vm="82000">
        <v>298</v>
      </c>
      <c r="HU45" s="10" vm="62206">
        <v>298</v>
      </c>
      <c r="HV45" s="10" vm="56100">
        <v>10806</v>
      </c>
      <c r="HW45" s="10" vm="59158">
        <v>-331</v>
      </c>
      <c r="HX45" s="10" vm="91477">
        <v>0</v>
      </c>
      <c r="HY45" s="10" vm="88743">
        <v>94</v>
      </c>
      <c r="HZ45" s="10" vm="86152">
        <v>0</v>
      </c>
      <c r="IA45" s="10" vm="61223">
        <v>284</v>
      </c>
      <c r="IB45" s="10" vm="76209">
        <v>-1115</v>
      </c>
      <c r="IC45" s="10" vm="60759">
        <v>9738</v>
      </c>
      <c r="ID45" s="10" vm="56088">
        <v>202</v>
      </c>
      <c r="IE45" s="10" vm="59124">
        <v>247</v>
      </c>
      <c r="IF45" s="10" vm="91311">
        <v>0</v>
      </c>
      <c r="IG45" s="10" vm="87189">
        <v>449</v>
      </c>
      <c r="IH45" s="10" vm="80155">
        <v>3377</v>
      </c>
      <c r="II45" s="10" vm="78484">
        <v>6459</v>
      </c>
      <c r="IJ45" s="10" vm="76063">
        <v>0</v>
      </c>
      <c r="IK45" s="10" vm="72948">
        <v>130</v>
      </c>
      <c r="IL45" s="10" vm="66498">
        <v>-16</v>
      </c>
      <c r="IM45" s="10" vm="59404">
        <v>0</v>
      </c>
      <c r="IN45" s="10" vm="91145">
        <v>5189</v>
      </c>
      <c r="IO45" s="10" vm="81180">
        <v>5189</v>
      </c>
      <c r="IP45" s="10" vm="71112">
        <v>0</v>
      </c>
      <c r="IQ45" s="10" vm="62205">
        <v>0</v>
      </c>
      <c r="IR45" s="10" vm="58064">
        <v>0</v>
      </c>
      <c r="IS45" s="81" vm="61857">
        <v>0</v>
      </c>
      <c r="IT45" s="81" vm="56073">
        <v>0</v>
      </c>
    </row>
    <row r="46" spans="1:254" x14ac:dyDescent="0.25">
      <c r="A46" s="8" t="s">
        <v>361</v>
      </c>
      <c r="B46" s="8" t="s">
        <v>64</v>
      </c>
      <c r="C46" s="89">
        <v>44651</v>
      </c>
      <c r="D46" s="76" vm="84033">
        <v>12</v>
      </c>
      <c r="E46" s="10" vm="75945">
        <v>82221</v>
      </c>
      <c r="F46" s="10" vm="70873">
        <v>-54641</v>
      </c>
      <c r="G46" s="10" vm="100229">
        <v>-10915</v>
      </c>
      <c r="H46" s="10" vm="59805">
        <v>16665</v>
      </c>
      <c r="I46" s="10" vm="58413">
        <v>3289</v>
      </c>
      <c r="J46" s="10" vm="63604">
        <v>19954</v>
      </c>
      <c r="K46" s="10" vm="58313">
        <v>0</v>
      </c>
      <c r="L46" s="10" vm="78369">
        <v>0</v>
      </c>
      <c r="M46" s="10" vm="75801">
        <v>1099</v>
      </c>
      <c r="N46" s="10" vm="70760">
        <v>197</v>
      </c>
      <c r="O46" s="10" vm="99753">
        <v>-13719</v>
      </c>
      <c r="P46" s="10" vm="95821">
        <v>1205</v>
      </c>
      <c r="Q46" s="10" vm="1752">
        <v>0</v>
      </c>
      <c r="R46" s="10" vm="87026">
        <v>0</v>
      </c>
      <c r="S46" s="10" vm="2463">
        <v>0</v>
      </c>
      <c r="T46" s="10" vm="83883">
        <v>8736</v>
      </c>
      <c r="U46" s="10" vm="75652">
        <v>-6</v>
      </c>
      <c r="V46" s="10" vm="56293">
        <v>8730</v>
      </c>
      <c r="W46" s="10" vm="98725">
        <v>0</v>
      </c>
      <c r="X46" s="10" vm="95654">
        <v>4676</v>
      </c>
      <c r="Y46" s="10" vm="61222">
        <v>0</v>
      </c>
      <c r="Z46" s="10" vm="81013">
        <v>0</v>
      </c>
      <c r="AA46" s="10" vm="60758">
        <v>13406</v>
      </c>
      <c r="AB46" s="10" vm="78226">
        <v>57139</v>
      </c>
      <c r="AC46" s="10" vm="75536">
        <v>3248</v>
      </c>
      <c r="AD46" s="10" vm="70522">
        <v>60387</v>
      </c>
      <c r="AE46" s="10" vm="97786">
        <v>781</v>
      </c>
      <c r="AF46" s="10" vm="95488">
        <v>0</v>
      </c>
      <c r="AG46" s="10" vm="60156">
        <v>0</v>
      </c>
      <c r="AH46" s="10" vm="71966">
        <v>0</v>
      </c>
      <c r="AI46" s="10" vm="85757">
        <v>61168</v>
      </c>
      <c r="AJ46" s="10" vm="78081">
        <v>15178</v>
      </c>
      <c r="AK46" s="10" vm="57735">
        <v>5757</v>
      </c>
      <c r="AL46" s="10" vm="70367">
        <v>7202</v>
      </c>
      <c r="AM46" s="10" vm="97288">
        <v>7616</v>
      </c>
      <c r="AN46" s="10" vm="95327">
        <v>0</v>
      </c>
      <c r="AO46" s="10" vm="62204">
        <v>285</v>
      </c>
      <c r="AP46" s="10" vm="57990">
        <v>0</v>
      </c>
      <c r="AQ46" s="10" vm="61856">
        <v>12911</v>
      </c>
      <c r="AR46" s="10" vm="83738">
        <v>0</v>
      </c>
      <c r="AS46" s="10" vm="57676">
        <v>0</v>
      </c>
      <c r="AT46" s="10" vm="70214">
        <v>48949</v>
      </c>
      <c r="AU46" s="10" vm="96873">
        <v>12219</v>
      </c>
      <c r="AV46" s="10" vm="95161">
        <v>348</v>
      </c>
      <c r="AW46" s="10" vm="89440">
        <v>662474</v>
      </c>
      <c r="AX46" s="10" vm="86874">
        <v>0</v>
      </c>
      <c r="AY46" s="10" vm="85614">
        <v>5250</v>
      </c>
      <c r="AZ46" s="10" vm="77936">
        <v>544</v>
      </c>
      <c r="BA46" s="10" vm="57611">
        <v>0</v>
      </c>
      <c r="BB46" s="10" vm="70057">
        <v>21060</v>
      </c>
      <c r="BC46" s="10" vm="99088">
        <v>4152</v>
      </c>
      <c r="BD46" s="10" vm="94998">
        <v>8810</v>
      </c>
      <c r="BE46" s="10" vm="81703">
        <v>0</v>
      </c>
      <c r="BF46" s="10" vm="58745">
        <v>0</v>
      </c>
      <c r="BG46" s="10" vm="62070">
        <v>702290</v>
      </c>
      <c r="BH46" s="10" vm="83581">
        <v>2993</v>
      </c>
      <c r="BI46" s="10" vm="75177">
        <v>7800</v>
      </c>
      <c r="BJ46" s="10" vm="69903">
        <v>7787</v>
      </c>
      <c r="BK46" s="10" vm="100367">
        <v>0</v>
      </c>
      <c r="BL46" s="10" vm="94835">
        <v>0</v>
      </c>
      <c r="BM46" s="10" vm="61855">
        <v>18580</v>
      </c>
      <c r="BN46" s="10" vm="58648">
        <v>3857</v>
      </c>
      <c r="BO46" s="10" vm="1835">
        <v>0</v>
      </c>
      <c r="BP46" s="10" vm="77792">
        <v>616</v>
      </c>
      <c r="BQ46" s="10" vm="75088">
        <v>17047</v>
      </c>
      <c r="BR46" s="10" vm="69749">
        <v>21520</v>
      </c>
      <c r="BS46" s="10" vm="100061">
        <v>-2940</v>
      </c>
      <c r="BT46" s="10" vm="94672">
        <v>699350</v>
      </c>
      <c r="BU46" s="10" vm="87722">
        <v>363997</v>
      </c>
      <c r="BV46" s="10" vm="56453">
        <v>0</v>
      </c>
      <c r="BW46" s="10" vm="85496">
        <v>0</v>
      </c>
      <c r="BX46" s="10" vm="83426">
        <v>51469</v>
      </c>
      <c r="BY46" s="10" vm="75004">
        <v>0</v>
      </c>
      <c r="BZ46" s="10" vm="69591">
        <v>0</v>
      </c>
      <c r="CA46" s="10" vm="99587">
        <v>599</v>
      </c>
      <c r="CB46" s="10" vm="59089">
        <v>416065</v>
      </c>
      <c r="CC46" s="10" vm="61718">
        <v>1338</v>
      </c>
      <c r="CD46" s="10" vm="57980">
        <v>90</v>
      </c>
      <c r="CE46" s="10" vm="62203">
        <v>281857</v>
      </c>
      <c r="CF46" s="10" vm="77645">
        <v>145411</v>
      </c>
      <c r="CG46" s="10" vm="57387">
        <v>136446</v>
      </c>
      <c r="CH46" s="10" vm="69437">
        <v>0</v>
      </c>
      <c r="CI46" s="10" vm="98085">
        <v>0</v>
      </c>
      <c r="CJ46" s="10" vm="59079">
        <v>0</v>
      </c>
      <c r="CK46" s="10" vm="90945">
        <v>281857</v>
      </c>
      <c r="CL46" s="10" vm="86722">
        <v>15001</v>
      </c>
      <c r="CM46" s="10" vm="60757">
        <v>10915</v>
      </c>
      <c r="CN46" s="10" vm="83268">
        <v>0</v>
      </c>
      <c r="CO46" s="10" vm="74840">
        <v>4086</v>
      </c>
      <c r="CP46" s="10" vm="69283">
        <v>101</v>
      </c>
      <c r="CQ46" s="10" vm="97630">
        <v>0</v>
      </c>
      <c r="CR46" s="10" vm="94196">
        <v>117</v>
      </c>
      <c r="CS46" s="10" vm="81555">
        <v>-16</v>
      </c>
      <c r="CT46" s="10" vm="71673">
        <v>65</v>
      </c>
      <c r="CU46" s="10" vm="70956">
        <v>0</v>
      </c>
      <c r="CV46" s="10" vm="77501">
        <v>467</v>
      </c>
      <c r="CW46" s="10" vm="57274">
        <v>-402</v>
      </c>
      <c r="CX46" s="10" vm="69129">
        <v>1730</v>
      </c>
      <c r="CY46" s="10" vm="97153">
        <v>0</v>
      </c>
      <c r="CZ46" s="10" vm="94033">
        <v>1627</v>
      </c>
      <c r="DA46" s="10" vm="62202">
        <v>103</v>
      </c>
      <c r="DB46" s="81" vm="58638">
        <v>0</v>
      </c>
      <c r="DC46" s="81" vm="61854">
        <v>0</v>
      </c>
      <c r="DD46" s="81" vm="83114">
        <v>0</v>
      </c>
      <c r="DE46" s="81" vm="74664">
        <v>0</v>
      </c>
      <c r="DF46" s="10" vm="68975">
        <v>0</v>
      </c>
      <c r="DG46" s="10" vm="96711">
        <v>0</v>
      </c>
      <c r="DH46" s="10" vm="93866">
        <v>0</v>
      </c>
      <c r="DI46" s="10" vm="60756">
        <v>0</v>
      </c>
      <c r="DJ46" s="10" vm="58735">
        <v>16897</v>
      </c>
      <c r="DK46" s="10" vm="1319">
        <v>10915</v>
      </c>
      <c r="DL46" s="10" vm="77355">
        <v>2211</v>
      </c>
      <c r="DM46" s="10" vm="74567">
        <v>3771</v>
      </c>
      <c r="DN46" s="10" vm="68820">
        <v>0</v>
      </c>
      <c r="DO46" s="10" vm="96313">
        <v>0</v>
      </c>
      <c r="DP46" s="10" vm="93704">
        <v>0</v>
      </c>
      <c r="DQ46" s="10" vm="72376">
        <v>0</v>
      </c>
      <c r="DR46" s="10" vm="57969">
        <v>0</v>
      </c>
      <c r="DS46" s="10" vm="61083">
        <v>0</v>
      </c>
      <c r="DT46" s="10" vm="82956">
        <v>0</v>
      </c>
      <c r="DU46" s="10" vm="74475">
        <v>0</v>
      </c>
      <c r="DV46" s="10" vm="68665">
        <v>0</v>
      </c>
      <c r="DW46" s="10" vm="98244">
        <v>0</v>
      </c>
      <c r="DX46" s="10" vm="93542">
        <v>0</v>
      </c>
      <c r="DY46" s="10" vm="61853">
        <v>0</v>
      </c>
      <c r="DZ46" s="10" vm="86572">
        <v>775</v>
      </c>
      <c r="EA46" s="10" vm="61221">
        <v>0</v>
      </c>
      <c r="EB46" s="10" vm="77208">
        <v>245</v>
      </c>
      <c r="EC46" s="10" vm="74386">
        <v>530</v>
      </c>
      <c r="ED46" s="10" vm="68510">
        <v>2368</v>
      </c>
      <c r="EE46" s="10" vm="95989">
        <v>0</v>
      </c>
      <c r="EF46" s="10" vm="93380">
        <v>2339</v>
      </c>
      <c r="EG46" s="10" vm="89128">
        <v>29</v>
      </c>
      <c r="EH46" s="81" vm="56430">
        <v>0</v>
      </c>
      <c r="EI46" s="81" vm="85002">
        <v>0</v>
      </c>
      <c r="EJ46" s="81" vm="82801">
        <v>0</v>
      </c>
      <c r="EK46" s="81" vm="74300">
        <v>0</v>
      </c>
      <c r="EL46" s="10" vm="68353">
        <v>1013</v>
      </c>
      <c r="EM46" s="10" vm="99421">
        <v>0</v>
      </c>
      <c r="EN46" s="10" vm="59055">
        <v>897</v>
      </c>
      <c r="EO46" s="10" vm="62069">
        <v>116</v>
      </c>
      <c r="EP46" s="10" vm="58628">
        <v>4156</v>
      </c>
      <c r="EQ46" s="10" vm="2462">
        <v>0</v>
      </c>
      <c r="ER46" s="10" vm="77059">
        <v>3481</v>
      </c>
      <c r="ES46" s="10" vm="56954">
        <v>675</v>
      </c>
      <c r="ET46" s="10" vm="68199">
        <v>21053</v>
      </c>
      <c r="EU46" s="10" vm="98564">
        <v>10915</v>
      </c>
      <c r="EV46" s="10" vm="59046">
        <v>5692</v>
      </c>
      <c r="EW46" s="10" vm="61220">
        <v>4446</v>
      </c>
      <c r="EX46" s="10" vm="80429">
        <v>2780</v>
      </c>
      <c r="EY46" s="10" vm="60755">
        <v>453</v>
      </c>
      <c r="EZ46" s="10" vm="82643">
        <v>231</v>
      </c>
      <c r="FA46" s="10" vm="74132">
        <v>368</v>
      </c>
      <c r="FB46" s="10" vm="68045">
        <v>738645</v>
      </c>
      <c r="FC46" s="10" vm="98425">
        <v>0</v>
      </c>
      <c r="FD46" s="10" vm="92900">
        <v>738645</v>
      </c>
      <c r="FE46" s="10" vm="58855">
        <v>51585</v>
      </c>
      <c r="FF46" s="10" vm="86427">
        <v>9635</v>
      </c>
      <c r="FG46" s="10" vm="79053">
        <v>0</v>
      </c>
      <c r="FH46" s="10" vm="76913">
        <v>-16676</v>
      </c>
      <c r="FI46" s="10" vm="56834">
        <v>0</v>
      </c>
      <c r="FJ46" s="10" vm="67891">
        <v>-1250</v>
      </c>
      <c r="FK46" s="10" vm="59208">
        <v>0</v>
      </c>
      <c r="FL46" s="10" vm="92736">
        <v>781939</v>
      </c>
      <c r="FM46" s="10" vm="62201">
        <v>108722</v>
      </c>
      <c r="FN46" s="10" vm="71382">
        <v>12545</v>
      </c>
      <c r="FO46" s="10" vm="61852">
        <v>0</v>
      </c>
      <c r="FP46" s="10" vm="76769">
        <v>0</v>
      </c>
      <c r="FQ46" s="10" vm="73967">
        <v>-1802</v>
      </c>
      <c r="FR46" s="10" vm="67740">
        <v>0</v>
      </c>
      <c r="FS46" s="10" vm="96554">
        <v>0</v>
      </c>
      <c r="FT46" s="10" vm="92569">
        <v>119465</v>
      </c>
      <c r="FU46" s="10" vm="88969">
        <v>662474</v>
      </c>
      <c r="FV46" s="10" vm="89932">
        <v>629923</v>
      </c>
      <c r="FW46" s="81" vm="1318">
        <v>19835</v>
      </c>
      <c r="FX46" s="81" vm="82489">
        <v>205</v>
      </c>
      <c r="FY46" s="81" vm="73885">
        <v>-185</v>
      </c>
      <c r="FZ46" s="81" vm="56151">
        <v>1205</v>
      </c>
      <c r="GA46" s="81" vm="96156">
        <v>21060</v>
      </c>
      <c r="GB46" s="10" vm="92407">
        <v>3305</v>
      </c>
      <c r="GC46" s="10" vm="81263">
        <v>1990</v>
      </c>
      <c r="GD46" s="10" vm="58617">
        <v>1315</v>
      </c>
      <c r="GE46" s="10" vm="1444">
        <v>2328</v>
      </c>
      <c r="GF46" s="10" vm="76621">
        <v>2699</v>
      </c>
      <c r="GG46" s="10" vm="73797">
        <v>-371</v>
      </c>
      <c r="GH46" s="10" vm="67585">
        <v>2895</v>
      </c>
      <c r="GI46" s="10" vm="98885">
        <v>681</v>
      </c>
      <c r="GJ46" s="10" vm="92247">
        <v>2214</v>
      </c>
      <c r="GK46" s="10" vm="61851">
        <v>0</v>
      </c>
      <c r="GL46" s="10" vm="86280">
        <v>0</v>
      </c>
      <c r="GM46" s="10" vm="61219">
        <v>0</v>
      </c>
      <c r="GN46" s="10" vm="82335">
        <v>220</v>
      </c>
      <c r="GO46" s="10" vm="73714">
        <v>89</v>
      </c>
      <c r="GP46" s="10" vm="67427">
        <v>131</v>
      </c>
      <c r="GQ46" s="10" vm="99896">
        <v>0</v>
      </c>
      <c r="GR46" s="10" vm="92086">
        <v>0</v>
      </c>
      <c r="GS46" s="10" vm="88816">
        <v>0</v>
      </c>
      <c r="GT46" s="10" vm="57951">
        <v>8748</v>
      </c>
      <c r="GU46" s="10" vm="84538">
        <v>5459</v>
      </c>
      <c r="GV46" s="10" vm="76476">
        <v>3289</v>
      </c>
      <c r="GW46" s="10" vm="73626">
        <v>0</v>
      </c>
      <c r="GX46" s="81" vm="67270">
        <v>0</v>
      </c>
      <c r="GY46" s="10" vm="99256">
        <v>0</v>
      </c>
      <c r="GZ46" s="10" vm="59019">
        <v>0</v>
      </c>
      <c r="HA46" s="10" vm="61717">
        <v>0</v>
      </c>
      <c r="HB46" s="10" vm="56410">
        <v>0</v>
      </c>
      <c r="HC46" s="81" vm="62200">
        <v>0</v>
      </c>
      <c r="HD46" s="81" vm="82178">
        <v>0</v>
      </c>
      <c r="HE46" s="10" vm="73533">
        <v>0</v>
      </c>
      <c r="HF46" s="10" vm="67116">
        <v>399</v>
      </c>
      <c r="HG46" s="10" vm="97929">
        <v>2853</v>
      </c>
      <c r="HH46" s="10" vm="59011">
        <v>0</v>
      </c>
      <c r="HI46" s="10" vm="90782">
        <v>379</v>
      </c>
      <c r="HJ46" s="10" vm="88039">
        <v>10512</v>
      </c>
      <c r="HK46" s="10" vm="60754">
        <v>0</v>
      </c>
      <c r="HL46" s="10" vm="76370">
        <v>0</v>
      </c>
      <c r="HM46" s="10" vm="73404">
        <v>0</v>
      </c>
      <c r="HN46" s="10" vm="66962">
        <v>2904</v>
      </c>
      <c r="HO46" s="10" vm="97470">
        <v>17047</v>
      </c>
      <c r="HP46" s="10" vm="91612">
        <v>599</v>
      </c>
      <c r="HQ46" s="10" vm="90386">
        <v>0</v>
      </c>
      <c r="HR46" s="10" vm="89773">
        <v>599</v>
      </c>
      <c r="HS46" s="10" vm="78624">
        <v>0</v>
      </c>
      <c r="HT46" s="10" vm="82024">
        <v>90</v>
      </c>
      <c r="HU46" s="10" vm="73257">
        <v>90</v>
      </c>
      <c r="HV46" s="10" vm="56103">
        <v>14025</v>
      </c>
      <c r="HW46" s="10" vm="97030">
        <v>293</v>
      </c>
      <c r="HX46" s="10" vm="91454">
        <v>0</v>
      </c>
      <c r="HY46" s="10" vm="2461">
        <v>122</v>
      </c>
      <c r="HZ46" s="10" vm="86128">
        <v>0</v>
      </c>
      <c r="IA46" s="10" vm="61850">
        <v>212</v>
      </c>
      <c r="IB46" s="10" vm="76234">
        <v>-933</v>
      </c>
      <c r="IC46" s="10" vm="73114">
        <v>13719</v>
      </c>
      <c r="ID46" s="10" vm="56091">
        <v>557</v>
      </c>
      <c r="IE46" s="10" vm="59113">
        <v>2129</v>
      </c>
      <c r="IF46" s="10" vm="91288">
        <v>5958</v>
      </c>
      <c r="IG46" s="10" vm="60753">
        <v>8644</v>
      </c>
      <c r="IH46" s="10" vm="80131">
        <v>9635</v>
      </c>
      <c r="II46" s="10" vm="60333">
        <v>13930</v>
      </c>
      <c r="IJ46" s="10" vm="76087">
        <v>0</v>
      </c>
      <c r="IK46" s="10" vm="72968">
        <v>277</v>
      </c>
      <c r="IL46" s="10" vm="66523">
        <v>-77</v>
      </c>
      <c r="IM46" s="10" vm="59412">
        <v>-37</v>
      </c>
      <c r="IN46" s="10" vm="91122">
        <v>12035</v>
      </c>
      <c r="IO46" s="10" vm="81163">
        <v>12224</v>
      </c>
      <c r="IP46" s="10" vm="71088">
        <v>0</v>
      </c>
      <c r="IQ46" s="10" vm="60606">
        <v>0</v>
      </c>
      <c r="IR46" s="10" vm="58088">
        <v>1</v>
      </c>
      <c r="IS46" s="81" vm="72820">
        <v>97</v>
      </c>
      <c r="IT46" s="81" vm="56076">
        <v>97</v>
      </c>
    </row>
    <row r="47" spans="1:254" x14ac:dyDescent="0.25">
      <c r="A47" s="8" t="s">
        <v>589</v>
      </c>
      <c r="B47" s="8" t="s">
        <v>5</v>
      </c>
      <c r="C47" s="89">
        <v>44651</v>
      </c>
      <c r="D47" s="76" vm="84014">
        <v>12</v>
      </c>
      <c r="E47" s="10" vm="61849">
        <v>15665</v>
      </c>
      <c r="F47" s="10" vm="70856">
        <v>-9793</v>
      </c>
      <c r="G47" s="10" vm="100205">
        <v>-3101</v>
      </c>
      <c r="H47" s="10" vm="59829">
        <v>2771</v>
      </c>
      <c r="I47" s="10" vm="58457">
        <v>570</v>
      </c>
      <c r="J47" s="10" vm="63630">
        <v>3341</v>
      </c>
      <c r="K47" s="10" vm="60752">
        <v>0</v>
      </c>
      <c r="L47" s="10" vm="78349">
        <v>450</v>
      </c>
      <c r="M47" s="10" vm="60332">
        <v>0</v>
      </c>
      <c r="N47" s="10" vm="70747">
        <v>20</v>
      </c>
      <c r="O47" s="10" vm="99747">
        <v>-1819</v>
      </c>
      <c r="P47" s="10" vm="95845">
        <v>0</v>
      </c>
      <c r="Q47" s="10" vm="81876">
        <v>0</v>
      </c>
      <c r="R47" s="10" vm="87052">
        <v>0</v>
      </c>
      <c r="S47" s="10" vm="85875">
        <v>0</v>
      </c>
      <c r="T47" s="10" vm="83865">
        <v>1992</v>
      </c>
      <c r="U47" s="10" vm="62068">
        <v>0</v>
      </c>
      <c r="V47" s="10" vm="70640">
        <v>1992</v>
      </c>
      <c r="W47" s="10" vm="98720">
        <v>0</v>
      </c>
      <c r="X47" s="10" vm="95678">
        <v>253</v>
      </c>
      <c r="Y47" s="10" vm="89637">
        <v>0</v>
      </c>
      <c r="Z47" s="10" vm="81040">
        <v>0</v>
      </c>
      <c r="AA47" s="10" vm="61848">
        <v>2245</v>
      </c>
      <c r="AB47" s="10" vm="78206">
        <v>8749</v>
      </c>
      <c r="AC47" s="10" vm="61218">
        <v>2272</v>
      </c>
      <c r="AD47" s="10" vm="70499">
        <v>11021</v>
      </c>
      <c r="AE47" s="10" vm="97781">
        <v>617</v>
      </c>
      <c r="AF47" s="10" vm="95513">
        <v>0</v>
      </c>
      <c r="AG47" s="10" vm="72675">
        <v>0</v>
      </c>
      <c r="AH47" s="10" vm="71988">
        <v>319</v>
      </c>
      <c r="AI47" s="10" vm="85742">
        <v>11957</v>
      </c>
      <c r="AJ47" s="10" vm="78060">
        <v>3732</v>
      </c>
      <c r="AK47" s="10" vm="75428">
        <v>1730</v>
      </c>
      <c r="AL47" s="10" vm="70343">
        <v>1831</v>
      </c>
      <c r="AM47" s="10" vm="97321">
        <v>588</v>
      </c>
      <c r="AN47" s="10" vm="95350">
        <v>0</v>
      </c>
      <c r="AO47" s="10" vm="87920">
        <v>89</v>
      </c>
      <c r="AP47" s="10" vm="80885">
        <v>0</v>
      </c>
      <c r="AQ47" s="10" vm="61082">
        <v>1805</v>
      </c>
      <c r="AR47" s="10" vm="83714">
        <v>0</v>
      </c>
      <c r="AS47" s="10" vm="2460">
        <v>0</v>
      </c>
      <c r="AT47" s="10" vm="70191">
        <v>9775</v>
      </c>
      <c r="AU47" s="10" vm="96869">
        <v>2182</v>
      </c>
      <c r="AV47" s="10" vm="95185">
        <v>102</v>
      </c>
      <c r="AW47" s="10" vm="89484">
        <v>136661</v>
      </c>
      <c r="AX47" s="10" vm="86897">
        <v>0</v>
      </c>
      <c r="AY47" s="10" vm="61217">
        <v>967</v>
      </c>
      <c r="AZ47" s="10" vm="77915">
        <v>0</v>
      </c>
      <c r="BA47" s="10" vm="60751">
        <v>0</v>
      </c>
      <c r="BB47" s="10" vm="70036">
        <v>0</v>
      </c>
      <c r="BC47" s="10" vm="99083">
        <v>0</v>
      </c>
      <c r="BD47" s="10" vm="95024">
        <v>0</v>
      </c>
      <c r="BE47" s="10" vm="81727">
        <v>0</v>
      </c>
      <c r="BF47" s="10" vm="90270">
        <v>0</v>
      </c>
      <c r="BG47" s="10" vm="79753">
        <v>137628</v>
      </c>
      <c r="BH47" s="10" vm="83558">
        <v>4545</v>
      </c>
      <c r="BI47" s="10" vm="75165">
        <v>1015</v>
      </c>
      <c r="BJ47" s="10" vm="69878">
        <v>11870</v>
      </c>
      <c r="BK47" s="10" vm="100381">
        <v>0</v>
      </c>
      <c r="BL47" s="10" vm="94858">
        <v>0</v>
      </c>
      <c r="BM47" s="10" vm="90662">
        <v>17430</v>
      </c>
      <c r="BN47" s="10" vm="88608">
        <v>71</v>
      </c>
      <c r="BO47" s="10" vm="62199">
        <v>0</v>
      </c>
      <c r="BP47" s="10" vm="77769">
        <v>616</v>
      </c>
      <c r="BQ47" s="10" vm="61847">
        <v>2890</v>
      </c>
      <c r="BR47" s="10" vm="69724">
        <v>3577</v>
      </c>
      <c r="BS47" s="10" vm="100041">
        <v>13853</v>
      </c>
      <c r="BT47" s="10" vm="94695">
        <v>151481</v>
      </c>
      <c r="BU47" s="10" vm="87765">
        <v>69399</v>
      </c>
      <c r="BV47" s="10" vm="71839">
        <v>0</v>
      </c>
      <c r="BW47" s="10" vm="60750">
        <v>0</v>
      </c>
      <c r="BX47" s="10" vm="83404">
        <v>55407</v>
      </c>
      <c r="BY47" s="10" vm="1317">
        <v>0</v>
      </c>
      <c r="BZ47" s="10" vm="69570">
        <v>0</v>
      </c>
      <c r="CA47" s="10" vm="99580">
        <v>569</v>
      </c>
      <c r="CB47" s="10" vm="94534">
        <v>125375</v>
      </c>
      <c r="CC47" s="10" vm="72539">
        <v>1680</v>
      </c>
      <c r="CD47" s="10" vm="80742">
        <v>0</v>
      </c>
      <c r="CE47" s="10" vm="85376">
        <v>24426</v>
      </c>
      <c r="CF47" s="10" vm="77624">
        <v>24388</v>
      </c>
      <c r="CG47" s="10" vm="60605">
        <v>0</v>
      </c>
      <c r="CH47" s="10" vm="69414">
        <v>38</v>
      </c>
      <c r="CI47" s="10" vm="98081">
        <v>0</v>
      </c>
      <c r="CJ47" s="10" vm="94377">
        <v>0</v>
      </c>
      <c r="CK47" s="10" vm="90986">
        <v>24426</v>
      </c>
      <c r="CL47" s="10" vm="86745">
        <v>2031</v>
      </c>
      <c r="CM47" s="10" vm="61846">
        <v>1687</v>
      </c>
      <c r="CN47" s="10" vm="83246">
        <v>0</v>
      </c>
      <c r="CO47" s="10" vm="61216">
        <v>344</v>
      </c>
      <c r="CP47" s="10" vm="69260">
        <v>0</v>
      </c>
      <c r="CQ47" s="10" vm="97626">
        <v>0</v>
      </c>
      <c r="CR47" s="10" vm="94219">
        <v>0</v>
      </c>
      <c r="CS47" s="10" vm="81580">
        <v>0</v>
      </c>
      <c r="CT47" s="10" vm="71694">
        <v>0</v>
      </c>
      <c r="CU47" s="10" vm="60331">
        <v>0</v>
      </c>
      <c r="CV47" s="10" vm="77479">
        <v>0</v>
      </c>
      <c r="CW47" s="10" vm="74736">
        <v>0</v>
      </c>
      <c r="CX47" s="10" vm="69105">
        <v>0</v>
      </c>
      <c r="CY47" s="10" vm="97163">
        <v>0</v>
      </c>
      <c r="CZ47" s="10" vm="94057">
        <v>0</v>
      </c>
      <c r="DA47" s="10" vm="89328">
        <v>0</v>
      </c>
      <c r="DB47" s="81" vm="88463">
        <v>0</v>
      </c>
      <c r="DC47" s="81" vm="62581">
        <v>0</v>
      </c>
      <c r="DD47" s="81" vm="83089">
        <v>0</v>
      </c>
      <c r="DE47" s="81" vm="62198">
        <v>0</v>
      </c>
      <c r="DF47" s="10" vm="68951">
        <v>0</v>
      </c>
      <c r="DG47" s="10" vm="96708">
        <v>0</v>
      </c>
      <c r="DH47" s="10" vm="93890">
        <v>0</v>
      </c>
      <c r="DI47" s="10" vm="87609">
        <v>0</v>
      </c>
      <c r="DJ47" s="10" vm="90116">
        <v>2031</v>
      </c>
      <c r="DK47" s="10" vm="61215">
        <v>1687</v>
      </c>
      <c r="DL47" s="10" vm="77332">
        <v>0</v>
      </c>
      <c r="DM47" s="10" vm="60749">
        <v>344</v>
      </c>
      <c r="DN47" s="10" vm="68797">
        <v>1677</v>
      </c>
      <c r="DO47" s="10" vm="96308">
        <v>1414</v>
      </c>
      <c r="DP47" s="10" vm="93728">
        <v>18</v>
      </c>
      <c r="DQ47" s="10" vm="72400">
        <v>245</v>
      </c>
      <c r="DR47" s="10" vm="80597">
        <v>0</v>
      </c>
      <c r="DS47" s="10" vm="85124">
        <v>0</v>
      </c>
      <c r="DT47" s="10" vm="82933">
        <v>0</v>
      </c>
      <c r="DU47" s="10" vm="74465">
        <v>0</v>
      </c>
      <c r="DV47" s="10" vm="68639">
        <v>0</v>
      </c>
      <c r="DW47" s="10" vm="98262">
        <v>0</v>
      </c>
      <c r="DX47" s="10" vm="93566">
        <v>0</v>
      </c>
      <c r="DY47" s="10" vm="81433">
        <v>0</v>
      </c>
      <c r="DZ47" s="10" vm="86591">
        <v>0</v>
      </c>
      <c r="EA47" s="10" vm="62197">
        <v>0</v>
      </c>
      <c r="EB47" s="10" vm="77185">
        <v>0</v>
      </c>
      <c r="EC47" s="10" vm="61845">
        <v>0</v>
      </c>
      <c r="ED47" s="10" vm="68485">
        <v>0</v>
      </c>
      <c r="EE47" s="10" vm="95969">
        <v>0</v>
      </c>
      <c r="EF47" s="10" vm="93403">
        <v>0</v>
      </c>
      <c r="EG47" s="10" vm="89171">
        <v>0</v>
      </c>
      <c r="EH47" s="81" vm="71547">
        <v>0</v>
      </c>
      <c r="EI47" s="81" vm="60748">
        <v>0</v>
      </c>
      <c r="EJ47" s="81" vm="82778">
        <v>0</v>
      </c>
      <c r="EK47" s="81" vm="60330">
        <v>0</v>
      </c>
      <c r="EL47" s="10" vm="68331">
        <v>0</v>
      </c>
      <c r="EM47" s="10" vm="99416">
        <v>0</v>
      </c>
      <c r="EN47" s="10" vm="93239">
        <v>0</v>
      </c>
      <c r="EO47" s="10" vm="90508">
        <v>0</v>
      </c>
      <c r="EP47" s="10" vm="88316">
        <v>1677</v>
      </c>
      <c r="EQ47" s="10" vm="79169">
        <v>1414</v>
      </c>
      <c r="ER47" s="10" vm="77038">
        <v>18</v>
      </c>
      <c r="ES47" s="10" vm="62067">
        <v>245</v>
      </c>
      <c r="ET47" s="10" vm="68176">
        <v>3708</v>
      </c>
      <c r="EU47" s="10" vm="98560">
        <v>3101</v>
      </c>
      <c r="EV47" s="10" vm="93081">
        <v>18</v>
      </c>
      <c r="EW47" s="10" vm="87455">
        <v>589</v>
      </c>
      <c r="EX47" s="10" vm="80451">
        <v>343</v>
      </c>
      <c r="EY47" s="10" vm="61844">
        <v>201</v>
      </c>
      <c r="EZ47" s="10" vm="82622">
        <v>33</v>
      </c>
      <c r="FA47" s="10" vm="61214">
        <v>201</v>
      </c>
      <c r="FB47" s="10" vm="68021">
        <v>155789</v>
      </c>
      <c r="FC47" s="10" vm="98420">
        <v>0</v>
      </c>
      <c r="FD47" s="10" vm="92923">
        <v>155789</v>
      </c>
      <c r="FE47" s="10" vm="58878">
        <v>4887</v>
      </c>
      <c r="FF47" s="10" vm="86447">
        <v>571</v>
      </c>
      <c r="FG47" s="10" vm="60329">
        <v>0</v>
      </c>
      <c r="FH47" s="10" vm="76891">
        <v>-255</v>
      </c>
      <c r="FI47" s="10" vm="74031">
        <v>0</v>
      </c>
      <c r="FJ47" s="10" vm="67867">
        <v>-342</v>
      </c>
      <c r="FK47" s="10" vm="59241">
        <v>-401</v>
      </c>
      <c r="FL47" s="10" vm="92760">
        <v>160249</v>
      </c>
      <c r="FM47" s="10" vm="72264">
        <v>22613</v>
      </c>
      <c r="FN47" s="10" vm="71404">
        <v>1376</v>
      </c>
      <c r="FO47" s="10" vm="60604">
        <v>0</v>
      </c>
      <c r="FP47" s="10" vm="76744">
        <v>0</v>
      </c>
      <c r="FQ47" s="10" vm="2459">
        <v>0</v>
      </c>
      <c r="FR47" s="10" vm="67716">
        <v>0</v>
      </c>
      <c r="FS47" s="10" vm="96550">
        <v>-401</v>
      </c>
      <c r="FT47" s="10" vm="92593">
        <v>23588</v>
      </c>
      <c r="FU47" s="10" vm="89013">
        <v>136661</v>
      </c>
      <c r="FV47" s="10" vm="89954">
        <v>133176</v>
      </c>
      <c r="FW47" s="81" vm="61213">
        <v>0</v>
      </c>
      <c r="FX47" s="81" vm="82467">
        <v>0</v>
      </c>
      <c r="FY47" s="81" vm="60747">
        <v>0</v>
      </c>
      <c r="FZ47" s="81" vm="56128">
        <v>0</v>
      </c>
      <c r="GA47" s="81" vm="96149">
        <v>0</v>
      </c>
      <c r="GB47" s="10" vm="92433">
        <v>428</v>
      </c>
      <c r="GC47" s="10" vm="81287">
        <v>265</v>
      </c>
      <c r="GD47" s="10" vm="88170">
        <v>163</v>
      </c>
      <c r="GE47" s="10" vm="58262">
        <v>0</v>
      </c>
      <c r="GF47" s="10" vm="76597">
        <v>0</v>
      </c>
      <c r="GG47" s="10" vm="73779">
        <v>0</v>
      </c>
      <c r="GH47" s="10" vm="67558">
        <v>648</v>
      </c>
      <c r="GI47" s="10" vm="98898">
        <v>241</v>
      </c>
      <c r="GJ47" s="10" vm="92270">
        <v>407</v>
      </c>
      <c r="GK47" s="10" vm="87302">
        <v>0</v>
      </c>
      <c r="GL47" s="10" vm="86299">
        <v>0</v>
      </c>
      <c r="GM47" s="10" vm="62196">
        <v>0</v>
      </c>
      <c r="GN47" s="10" vm="82311">
        <v>0</v>
      </c>
      <c r="GO47" s="10" vm="61843">
        <v>0</v>
      </c>
      <c r="GP47" s="10" vm="67402">
        <v>0</v>
      </c>
      <c r="GQ47" s="10" vm="99879">
        <v>0</v>
      </c>
      <c r="GR47" s="10" vm="92109">
        <v>0</v>
      </c>
      <c r="GS47" s="10" vm="88856">
        <v>0</v>
      </c>
      <c r="GT47" s="10" vm="80302">
        <v>1076</v>
      </c>
      <c r="GU47" s="10" vm="60746">
        <v>506</v>
      </c>
      <c r="GV47" s="10" vm="76453">
        <v>570</v>
      </c>
      <c r="GW47" s="10" vm="60328">
        <v>0</v>
      </c>
      <c r="GX47" s="81" vm="67248">
        <v>0</v>
      </c>
      <c r="GY47" s="10" vm="99251">
        <v>0</v>
      </c>
      <c r="GZ47" s="10" vm="91949">
        <v>0</v>
      </c>
      <c r="HA47" s="10" vm="72130">
        <v>0</v>
      </c>
      <c r="HB47" s="10" vm="71258">
        <v>0</v>
      </c>
      <c r="HC47" s="81" vm="78742">
        <v>0</v>
      </c>
      <c r="HD47" s="81" vm="82156">
        <v>0</v>
      </c>
      <c r="HE47" s="10" vm="61081">
        <v>0</v>
      </c>
      <c r="HF47" s="10" vm="67093">
        <v>644</v>
      </c>
      <c r="HG47" s="10" vm="97925">
        <v>716</v>
      </c>
      <c r="HH47" s="10" vm="91789">
        <v>0</v>
      </c>
      <c r="HI47" s="10" vm="90824">
        <v>199</v>
      </c>
      <c r="HJ47" s="10" vm="58585">
        <v>1068</v>
      </c>
      <c r="HK47" s="10" vm="61842">
        <v>0</v>
      </c>
      <c r="HL47" s="10" vm="76351">
        <v>0</v>
      </c>
      <c r="HM47" s="10" vm="61212">
        <v>0</v>
      </c>
      <c r="HN47" s="10" vm="66938">
        <v>263</v>
      </c>
      <c r="HO47" s="10" vm="97467">
        <v>2890</v>
      </c>
      <c r="HP47" s="10" vm="91630">
        <v>371</v>
      </c>
      <c r="HQ47" s="10" vm="90392">
        <v>198</v>
      </c>
      <c r="HR47" s="10" vm="89796">
        <v>569</v>
      </c>
      <c r="HS47" s="10" vm="60327">
        <v>0</v>
      </c>
      <c r="HT47" s="10" vm="82001">
        <v>0</v>
      </c>
      <c r="HU47" s="10" vm="73235">
        <v>0</v>
      </c>
      <c r="HV47" s="10" vm="66791">
        <v>1775</v>
      </c>
      <c r="HW47" s="10" vm="59171">
        <v>0</v>
      </c>
      <c r="HX47" s="10" vm="91478">
        <v>0</v>
      </c>
      <c r="HY47" s="10" vm="58678">
        <v>44</v>
      </c>
      <c r="HZ47" s="10" vm="86153">
        <v>0</v>
      </c>
      <c r="IA47" s="10" vm="62066">
        <v>0</v>
      </c>
      <c r="IB47" s="10" vm="76210">
        <v>0</v>
      </c>
      <c r="IC47" s="10" vm="62195">
        <v>1819</v>
      </c>
      <c r="ID47" s="10" vm="66649">
        <v>87</v>
      </c>
      <c r="IE47" s="10" vm="96439">
        <v>0</v>
      </c>
      <c r="IF47" s="10" vm="91312">
        <v>0</v>
      </c>
      <c r="IG47" s="10" vm="87190">
        <v>87</v>
      </c>
      <c r="IH47" s="10" vm="80156">
        <v>571</v>
      </c>
      <c r="II47" s="10" vm="61211">
        <v>1805</v>
      </c>
      <c r="IJ47" s="10" vm="76064">
        <v>0</v>
      </c>
      <c r="IK47" s="10" vm="60745">
        <v>16</v>
      </c>
      <c r="IL47" s="10" vm="66499">
        <v>-3</v>
      </c>
      <c r="IM47" s="10" vm="59405">
        <v>-5</v>
      </c>
      <c r="IN47" s="10" vm="91146">
        <v>1406</v>
      </c>
      <c r="IO47" s="10" vm="81181">
        <v>1429</v>
      </c>
      <c r="IP47" s="10" vm="71113">
        <v>0</v>
      </c>
      <c r="IQ47" s="10" vm="84152">
        <v>0</v>
      </c>
      <c r="IR47" s="10" vm="58065">
        <v>0</v>
      </c>
      <c r="IS47" s="81" vm="72798">
        <v>9</v>
      </c>
      <c r="IT47" s="81" vm="66354">
        <v>9</v>
      </c>
    </row>
    <row r="48" spans="1:254" x14ac:dyDescent="0.25">
      <c r="A48" s="8" t="s">
        <v>363</v>
      </c>
      <c r="B48" s="8" t="s">
        <v>362</v>
      </c>
      <c r="C48" s="89">
        <v>44651</v>
      </c>
      <c r="D48" s="76" vm="84034">
        <v>12</v>
      </c>
      <c r="E48" s="10" vm="75946">
        <v>139197</v>
      </c>
      <c r="F48" s="10" vm="70874">
        <v>-111547</v>
      </c>
      <c r="G48" s="10" vm="100202">
        <v>0</v>
      </c>
      <c r="H48" s="10" vm="59806">
        <v>27650</v>
      </c>
      <c r="I48" s="10" vm="2188">
        <v>3632</v>
      </c>
      <c r="J48" s="10" vm="63605">
        <v>31282</v>
      </c>
      <c r="K48" s="10" vm="61210">
        <v>0</v>
      </c>
      <c r="L48" s="10" vm="78370">
        <v>0</v>
      </c>
      <c r="M48" s="10" vm="75802">
        <v>0</v>
      </c>
      <c r="N48" s="10" vm="56335">
        <v>31</v>
      </c>
      <c r="O48" s="10" vm="99729">
        <v>-7640</v>
      </c>
      <c r="P48" s="10" vm="95822">
        <v>1432</v>
      </c>
      <c r="Q48" s="10" vm="60326">
        <v>0</v>
      </c>
      <c r="R48" s="10" vm="87027">
        <v>0</v>
      </c>
      <c r="S48" s="10" vm="85873">
        <v>0</v>
      </c>
      <c r="T48" s="10" vm="83884">
        <v>25105</v>
      </c>
      <c r="U48" s="10" vm="75653">
        <v>-141</v>
      </c>
      <c r="V48" s="10" vm="70653">
        <v>24964</v>
      </c>
      <c r="W48" s="10" vm="98759">
        <v>0</v>
      </c>
      <c r="X48" s="10" vm="95655">
        <v>0</v>
      </c>
      <c r="Y48" s="10" vm="89595">
        <v>4319</v>
      </c>
      <c r="Z48" s="10" vm="81014">
        <v>0</v>
      </c>
      <c r="AA48" s="10" vm="62194">
        <v>29283</v>
      </c>
      <c r="AB48" s="10" vm="78227">
        <v>65068</v>
      </c>
      <c r="AC48" s="10" vm="57782">
        <v>3599</v>
      </c>
      <c r="AD48" s="10" vm="70523">
        <v>68667</v>
      </c>
      <c r="AE48" s="10" vm="97769">
        <v>1313</v>
      </c>
      <c r="AF48" s="10" vm="95489">
        <v>0</v>
      </c>
      <c r="AG48" s="10" vm="61209">
        <v>0</v>
      </c>
      <c r="AH48" s="10" vm="71967">
        <v>314</v>
      </c>
      <c r="AI48" s="10" vm="60744">
        <v>70294</v>
      </c>
      <c r="AJ48" s="10" vm="78082">
        <v>10551</v>
      </c>
      <c r="AK48" s="10" vm="75436">
        <v>3332</v>
      </c>
      <c r="AL48" s="10" vm="70368">
        <v>13739</v>
      </c>
      <c r="AM48" s="10" vm="97316">
        <v>0</v>
      </c>
      <c r="AN48" s="10" vm="95328">
        <v>10123</v>
      </c>
      <c r="AO48" s="10" vm="87892">
        <v>208</v>
      </c>
      <c r="AP48" s="10" vm="80867">
        <v>0</v>
      </c>
      <c r="AQ48" s="10" vm="79870">
        <v>10787</v>
      </c>
      <c r="AR48" s="10" vm="83739">
        <v>0</v>
      </c>
      <c r="AS48" s="10" vm="75355">
        <v>3080</v>
      </c>
      <c r="AT48" s="10" vm="70215">
        <v>51820</v>
      </c>
      <c r="AU48" s="10" vm="96875">
        <v>18474</v>
      </c>
      <c r="AV48" s="10" vm="95162">
        <v>918</v>
      </c>
      <c r="AW48" s="10" vm="62193">
        <v>607453</v>
      </c>
      <c r="AX48" s="10" vm="86875">
        <v>0</v>
      </c>
      <c r="AY48" s="10" vm="61841">
        <v>3592</v>
      </c>
      <c r="AZ48" s="10" vm="77937">
        <v>0</v>
      </c>
      <c r="BA48" s="10" vm="75274">
        <v>0</v>
      </c>
      <c r="BB48" s="10" vm="70058">
        <v>14912</v>
      </c>
      <c r="BC48" s="10" vm="99066">
        <v>0</v>
      </c>
      <c r="BD48" s="10" vm="94999">
        <v>0</v>
      </c>
      <c r="BE48" s="10" vm="60743">
        <v>0</v>
      </c>
      <c r="BF48" s="10" vm="90249">
        <v>0</v>
      </c>
      <c r="BG48" s="10" vm="60325">
        <v>625957</v>
      </c>
      <c r="BH48" s="10" vm="83582">
        <v>81705</v>
      </c>
      <c r="BI48" s="10" vm="75178">
        <v>1679</v>
      </c>
      <c r="BJ48" s="10" vm="69904">
        <v>56565</v>
      </c>
      <c r="BK48" s="10" vm="100405">
        <v>0</v>
      </c>
      <c r="BL48" s="10" vm="94836">
        <v>2598</v>
      </c>
      <c r="BM48" s="10" vm="90641">
        <v>142547</v>
      </c>
      <c r="BN48" s="10" vm="88590">
        <v>5967</v>
      </c>
      <c r="BO48" s="10" vm="61716">
        <v>0</v>
      </c>
      <c r="BP48" s="10" vm="77793">
        <v>0</v>
      </c>
      <c r="BQ48" s="10" vm="75089">
        <v>46145</v>
      </c>
      <c r="BR48" s="10" vm="69750">
        <v>52112</v>
      </c>
      <c r="BS48" s="10" vm="100038">
        <v>90435</v>
      </c>
      <c r="BT48" s="10" vm="94673">
        <v>716392</v>
      </c>
      <c r="BU48" s="10" vm="61840">
        <v>344880</v>
      </c>
      <c r="BV48" s="10" vm="71819">
        <v>0</v>
      </c>
      <c r="BW48" s="10" vm="61208">
        <v>0</v>
      </c>
      <c r="BX48" s="10" vm="83427">
        <v>113223</v>
      </c>
      <c r="BY48" s="10" vm="75005">
        <v>0</v>
      </c>
      <c r="BZ48" s="10" vm="69592">
        <v>9392</v>
      </c>
      <c r="CA48" s="10" vm="99564">
        <v>6031</v>
      </c>
      <c r="CB48" s="10" vm="94510">
        <v>473526</v>
      </c>
      <c r="CC48" s="10" vm="60324">
        <v>3375</v>
      </c>
      <c r="CD48" s="10" vm="80721">
        <v>4241</v>
      </c>
      <c r="CE48" s="10" vm="85372">
        <v>235250</v>
      </c>
      <c r="CF48" s="10" vm="77646">
        <v>243384</v>
      </c>
      <c r="CG48" s="10" vm="74925">
        <v>0</v>
      </c>
      <c r="CH48" s="10" vm="69438">
        <v>0</v>
      </c>
      <c r="CI48" s="10" vm="98123">
        <v>-8134</v>
      </c>
      <c r="CJ48" s="10" vm="94355">
        <v>0</v>
      </c>
      <c r="CK48" s="10" vm="62065">
        <v>235250</v>
      </c>
      <c r="CL48" s="10" vm="86723">
        <v>10887</v>
      </c>
      <c r="CM48" s="10" vm="62192">
        <v>0</v>
      </c>
      <c r="CN48" s="10" vm="83269">
        <v>8192</v>
      </c>
      <c r="CO48" s="10" vm="74841">
        <v>2695</v>
      </c>
      <c r="CP48" s="10" vm="69284">
        <v>3020</v>
      </c>
      <c r="CQ48" s="10" vm="97614">
        <v>0</v>
      </c>
      <c r="CR48" s="10" vm="94197">
        <v>2850</v>
      </c>
      <c r="CS48" s="10" vm="61207">
        <v>170</v>
      </c>
      <c r="CT48" s="10" vm="71674">
        <v>0</v>
      </c>
      <c r="CU48" s="10" vm="60742">
        <v>0</v>
      </c>
      <c r="CV48" s="10" vm="77502">
        <v>347</v>
      </c>
      <c r="CW48" s="10" vm="74748">
        <v>-347</v>
      </c>
      <c r="CX48" s="10" vm="69130">
        <v>0</v>
      </c>
      <c r="CY48" s="10" vm="97157">
        <v>0</v>
      </c>
      <c r="CZ48" s="10" vm="94034">
        <v>0</v>
      </c>
      <c r="DA48" s="10" vm="89299">
        <v>0</v>
      </c>
      <c r="DB48" s="81" vm="88443">
        <v>0</v>
      </c>
      <c r="DC48" s="81" vm="85247">
        <v>0</v>
      </c>
      <c r="DD48" s="81" vm="83115">
        <v>0</v>
      </c>
      <c r="DE48" s="81" vm="57217">
        <v>0</v>
      </c>
      <c r="DF48" s="10" vm="68976">
        <v>0</v>
      </c>
      <c r="DG48" s="10" vm="96741">
        <v>0</v>
      </c>
      <c r="DH48" s="10" vm="93867">
        <v>0</v>
      </c>
      <c r="DI48" s="10" vm="62191">
        <v>0</v>
      </c>
      <c r="DJ48" s="10" vm="90092">
        <v>13907</v>
      </c>
      <c r="DK48" s="10" vm="61839">
        <v>0</v>
      </c>
      <c r="DL48" s="10" vm="77356">
        <v>11389</v>
      </c>
      <c r="DM48" s="10" vm="74568">
        <v>2518</v>
      </c>
      <c r="DN48" s="10" vm="68821">
        <v>49533</v>
      </c>
      <c r="DO48" s="10" vm="96294">
        <v>0</v>
      </c>
      <c r="DP48" s="10" vm="93705">
        <v>42096</v>
      </c>
      <c r="DQ48" s="10" vm="60741">
        <v>7437</v>
      </c>
      <c r="DR48" s="10" vm="80578">
        <v>0</v>
      </c>
      <c r="DS48" s="10" vm="85120">
        <v>0</v>
      </c>
      <c r="DT48" s="10" vm="82957">
        <v>0</v>
      </c>
      <c r="DU48" s="10" vm="57122">
        <v>0</v>
      </c>
      <c r="DV48" s="10" vm="68666">
        <v>0</v>
      </c>
      <c r="DW48" s="10" vm="98281">
        <v>0</v>
      </c>
      <c r="DX48" s="10" vm="93543">
        <v>0</v>
      </c>
      <c r="DY48" s="10" vm="81411">
        <v>0</v>
      </c>
      <c r="DZ48" s="10" vm="86573">
        <v>2303</v>
      </c>
      <c r="EA48" s="10" vm="60603">
        <v>0</v>
      </c>
      <c r="EB48" s="10" vm="77209">
        <v>1299</v>
      </c>
      <c r="EC48" s="10" vm="74387">
        <v>1004</v>
      </c>
      <c r="ED48" s="10" vm="68511">
        <v>0</v>
      </c>
      <c r="EE48" s="10" vm="95964">
        <v>0</v>
      </c>
      <c r="EF48" s="10" vm="93381">
        <v>0</v>
      </c>
      <c r="EG48" s="10" vm="61838">
        <v>0</v>
      </c>
      <c r="EH48" s="81" vm="71529">
        <v>0</v>
      </c>
      <c r="EI48" s="81" vm="61206">
        <v>0</v>
      </c>
      <c r="EJ48" s="81" vm="82802">
        <v>0</v>
      </c>
      <c r="EK48" s="81" vm="100820">
        <v>0</v>
      </c>
      <c r="EL48" s="10" vm="68354">
        <v>3160</v>
      </c>
      <c r="EM48" s="10" vm="99398">
        <v>0</v>
      </c>
      <c r="EN48" s="10" vm="93217">
        <v>4943</v>
      </c>
      <c r="EO48" s="10" vm="90469">
        <v>-1783</v>
      </c>
      <c r="EP48" s="10" vm="88295">
        <v>54996</v>
      </c>
      <c r="EQ48" s="10" vm="79167">
        <v>0</v>
      </c>
      <c r="ER48" s="10" vm="77060">
        <v>48338</v>
      </c>
      <c r="ES48" s="10" vm="74213">
        <v>6658</v>
      </c>
      <c r="ET48" s="10" vm="68200">
        <v>68903</v>
      </c>
      <c r="EU48" s="10" vm="98601">
        <v>0</v>
      </c>
      <c r="EV48" s="10" vm="93059">
        <v>59727</v>
      </c>
      <c r="EW48" s="10" vm="62580">
        <v>9176</v>
      </c>
      <c r="EX48" s="10" vm="80430">
        <v>2096</v>
      </c>
      <c r="EY48" s="10" vm="62190">
        <v>455</v>
      </c>
      <c r="EZ48" s="10" vm="82644">
        <v>1206</v>
      </c>
      <c r="FA48" s="10" vm="56892">
        <v>455</v>
      </c>
      <c r="FB48" s="10" vm="68046">
        <v>699567</v>
      </c>
      <c r="FC48" s="10" vm="98406">
        <v>0</v>
      </c>
      <c r="FD48" s="10" vm="92901">
        <v>699567</v>
      </c>
      <c r="FE48" s="10" vm="58832">
        <v>43568</v>
      </c>
      <c r="FF48" s="10" vm="86428">
        <v>11527</v>
      </c>
      <c r="FG48" s="10" vm="60740">
        <v>0</v>
      </c>
      <c r="FH48" s="10" vm="76914">
        <v>-12536</v>
      </c>
      <c r="FI48" s="10" vm="74045">
        <v>0</v>
      </c>
      <c r="FJ48" s="10" vm="67892">
        <v>-618</v>
      </c>
      <c r="FK48" s="10" vm="59236">
        <v>0</v>
      </c>
      <c r="FL48" s="10" vm="92737">
        <v>741508</v>
      </c>
      <c r="FM48" s="10" vm="60155">
        <v>126102</v>
      </c>
      <c r="FN48" s="10" vm="71383">
        <v>10788</v>
      </c>
      <c r="FO48" s="10" vm="84737">
        <v>0</v>
      </c>
      <c r="FP48" s="10" vm="76770">
        <v>0</v>
      </c>
      <c r="FQ48" s="10" vm="73968">
        <v>-2835</v>
      </c>
      <c r="FR48" s="10" vm="67741">
        <v>0</v>
      </c>
      <c r="FS48" s="10" vm="96556">
        <v>0</v>
      </c>
      <c r="FT48" s="10" vm="92570">
        <v>134055</v>
      </c>
      <c r="FU48" s="10" vm="62189">
        <v>607453</v>
      </c>
      <c r="FV48" s="10" vm="89933">
        <v>573465</v>
      </c>
      <c r="FW48" s="81" vm="61837">
        <v>12893</v>
      </c>
      <c r="FX48" s="81" vm="82490">
        <v>4794</v>
      </c>
      <c r="FY48" s="81" vm="73886">
        <v>-4064</v>
      </c>
      <c r="FZ48" s="81" vm="56152">
        <v>1289</v>
      </c>
      <c r="GA48" s="81" vm="96135">
        <v>14912</v>
      </c>
      <c r="GB48" s="10" vm="92408">
        <v>2023</v>
      </c>
      <c r="GC48" s="10" vm="60739">
        <v>988</v>
      </c>
      <c r="GD48" s="10" vm="88149">
        <v>1035</v>
      </c>
      <c r="GE48" s="10" vm="84625">
        <v>1862</v>
      </c>
      <c r="GF48" s="10" vm="76622">
        <v>1836</v>
      </c>
      <c r="GG48" s="10" vm="73798">
        <v>26</v>
      </c>
      <c r="GH48" s="10" vm="67586">
        <v>0</v>
      </c>
      <c r="GI48" s="10" vm="98920">
        <v>0</v>
      </c>
      <c r="GJ48" s="10" vm="92248">
        <v>0</v>
      </c>
      <c r="GK48" s="10" vm="87281">
        <v>0</v>
      </c>
      <c r="GL48" s="10" vm="86281">
        <v>0</v>
      </c>
      <c r="GM48" s="10" vm="78830">
        <v>0</v>
      </c>
      <c r="GN48" s="10" vm="82336">
        <v>0</v>
      </c>
      <c r="GO48" s="10" vm="56597">
        <v>0</v>
      </c>
      <c r="GP48" s="10" vm="67428">
        <v>0</v>
      </c>
      <c r="GQ48" s="10" vm="99876">
        <v>4649</v>
      </c>
      <c r="GR48" s="10" vm="92087">
        <v>2078</v>
      </c>
      <c r="GS48" s="10" vm="61836">
        <v>2571</v>
      </c>
      <c r="GT48" s="10" vm="80284">
        <v>8534</v>
      </c>
      <c r="GU48" s="10" vm="61205">
        <v>4902</v>
      </c>
      <c r="GV48" s="10" vm="76477">
        <v>3632</v>
      </c>
      <c r="GW48" s="10" vm="73627">
        <v>0</v>
      </c>
      <c r="GX48" s="81" vm="67271">
        <v>0</v>
      </c>
      <c r="GY48" s="10" vm="99236">
        <v>0</v>
      </c>
      <c r="GZ48" s="10" vm="91925">
        <v>0</v>
      </c>
      <c r="HA48" s="10" vm="60323">
        <v>0</v>
      </c>
      <c r="HB48" s="10" vm="71237">
        <v>0</v>
      </c>
      <c r="HC48" s="81" vm="78739">
        <v>0</v>
      </c>
      <c r="HD48" s="81" vm="82179">
        <v>2598</v>
      </c>
      <c r="HE48" s="10" vm="73534">
        <v>2598</v>
      </c>
      <c r="HF48" s="10" vm="67117">
        <v>8608</v>
      </c>
      <c r="HG48" s="10" vm="97964">
        <v>2377</v>
      </c>
      <c r="HH48" s="10" vm="91767">
        <v>0</v>
      </c>
      <c r="HI48" s="10" vm="90787">
        <v>0</v>
      </c>
      <c r="HJ48" s="10" vm="88040">
        <v>7489</v>
      </c>
      <c r="HK48" s="10" vm="62188">
        <v>0</v>
      </c>
      <c r="HL48" s="10" vm="57820">
        <v>0</v>
      </c>
      <c r="HM48" s="10" vm="73405">
        <v>0</v>
      </c>
      <c r="HN48" s="10" vm="66963">
        <v>27671</v>
      </c>
      <c r="HO48" s="10" vm="97450">
        <v>46145</v>
      </c>
      <c r="HP48" s="10" vm="91613">
        <v>3357</v>
      </c>
      <c r="HQ48" s="10" vm="90380">
        <v>2674</v>
      </c>
      <c r="HR48" s="10" vm="89774">
        <v>6031</v>
      </c>
      <c r="HS48" s="10" vm="60738">
        <v>0</v>
      </c>
      <c r="HT48" s="10" vm="82025">
        <v>4241</v>
      </c>
      <c r="HU48" s="10" vm="73258">
        <v>4241</v>
      </c>
      <c r="HV48" s="10" vm="66813">
        <v>8207</v>
      </c>
      <c r="HW48" s="10" vm="97038">
        <v>0</v>
      </c>
      <c r="HX48" s="10" vm="91455">
        <v>0</v>
      </c>
      <c r="HY48" s="10" vm="58667">
        <v>0</v>
      </c>
      <c r="HZ48" s="10" vm="86129">
        <v>0</v>
      </c>
      <c r="IA48" s="10" vm="84276">
        <v>1668</v>
      </c>
      <c r="IB48" s="10" vm="76235">
        <v>-2235</v>
      </c>
      <c r="IC48" s="10" vm="73115">
        <v>7640</v>
      </c>
      <c r="ID48" s="10" vm="66669">
        <v>633</v>
      </c>
      <c r="IE48" s="10" vm="96441">
        <v>15</v>
      </c>
      <c r="IF48" s="10" vm="91289">
        <v>0</v>
      </c>
      <c r="IG48" s="10" vm="62187">
        <v>648</v>
      </c>
      <c r="IH48" s="10" vm="80132">
        <v>11527</v>
      </c>
      <c r="II48" s="10" vm="61835">
        <v>11507</v>
      </c>
      <c r="IJ48" s="10" vm="76088">
        <v>0</v>
      </c>
      <c r="IK48" s="10" vm="72969">
        <v>248</v>
      </c>
      <c r="IL48" s="10" vm="66524">
        <v>-45</v>
      </c>
      <c r="IM48" s="10" vm="59390">
        <v>2</v>
      </c>
      <c r="IN48" s="10" vm="91123">
        <v>12633</v>
      </c>
      <c r="IO48" s="10" vm="1531">
        <v>12633</v>
      </c>
      <c r="IP48" s="10" vm="71089">
        <v>4</v>
      </c>
      <c r="IQ48" s="10" vm="84148">
        <v>-3</v>
      </c>
      <c r="IR48" s="10" vm="58089">
        <v>0</v>
      </c>
      <c r="IS48" s="81" vm="72821">
        <v>227</v>
      </c>
      <c r="IT48" s="81" vm="66376">
        <v>227</v>
      </c>
    </row>
    <row r="49" spans="1:254" x14ac:dyDescent="0.25">
      <c r="A49" s="8" t="s">
        <v>969</v>
      </c>
      <c r="B49" s="8" t="s">
        <v>115</v>
      </c>
      <c r="C49" s="89">
        <v>44651</v>
      </c>
      <c r="D49" s="76" vm="15908">
        <v>12</v>
      </c>
      <c r="E49" s="10" vm="9161">
        <v>8454</v>
      </c>
      <c r="F49" s="10" vm="47895">
        <v>-6253</v>
      </c>
      <c r="G49" s="10" vm="42660">
        <v>0</v>
      </c>
      <c r="H49" s="10" vm="59599">
        <v>2201</v>
      </c>
      <c r="I49" s="10" vm="29211">
        <v>-45</v>
      </c>
      <c r="J49" s="10" vm="63381">
        <v>2156</v>
      </c>
      <c r="K49" s="10" vm="2458">
        <v>0</v>
      </c>
      <c r="L49" s="10" vm="15689">
        <v>0</v>
      </c>
      <c r="M49" s="10" vm="2187">
        <v>0</v>
      </c>
      <c r="N49" s="10" vm="44433">
        <v>21</v>
      </c>
      <c r="O49" s="10" vm="42435">
        <v>-526</v>
      </c>
      <c r="P49" s="10" vm="35727">
        <v>0</v>
      </c>
      <c r="Q49" s="10" vm="29101">
        <v>0</v>
      </c>
      <c r="R49" s="10" vm="22319">
        <v>0</v>
      </c>
      <c r="S49" s="10" vm="1530">
        <v>0</v>
      </c>
      <c r="T49" s="10" vm="15491">
        <v>1651</v>
      </c>
      <c r="U49" s="10" vm="1316">
        <v>0</v>
      </c>
      <c r="V49" s="10" vm="54184">
        <v>1651</v>
      </c>
      <c r="W49" s="10" vm="42220">
        <v>0</v>
      </c>
      <c r="X49" s="10" vm="35491">
        <v>443</v>
      </c>
      <c r="Y49" s="10" vm="28904">
        <v>0</v>
      </c>
      <c r="Z49" s="10" vm="22098">
        <v>51</v>
      </c>
      <c r="AA49" s="10" vm="66051">
        <v>2145</v>
      </c>
      <c r="AB49" s="10" vm="15298">
        <v>7649</v>
      </c>
      <c r="AC49" s="10" vm="8538">
        <v>294</v>
      </c>
      <c r="AD49" s="10" vm="65720">
        <v>7943</v>
      </c>
      <c r="AE49" s="10" vm="42001">
        <v>434</v>
      </c>
      <c r="AF49" s="10" vm="35256">
        <v>14</v>
      </c>
      <c r="AG49" s="10" vm="28671">
        <v>0</v>
      </c>
      <c r="AH49" s="10" vm="21878">
        <v>0</v>
      </c>
      <c r="AI49" s="10" vm="2186">
        <v>8391</v>
      </c>
      <c r="AJ49" s="10" vm="15083">
        <v>1188</v>
      </c>
      <c r="AK49" s="10" vm="1834">
        <v>424</v>
      </c>
      <c r="AL49" s="10" vm="47692">
        <v>2648</v>
      </c>
      <c r="AM49" s="10" vm="41793">
        <v>75</v>
      </c>
      <c r="AN49" s="10" vm="35042">
        <v>0</v>
      </c>
      <c r="AO49" s="10" vm="28446">
        <v>9</v>
      </c>
      <c r="AP49" s="10" vm="21669">
        <v>0</v>
      </c>
      <c r="AQ49" s="10" vm="1315">
        <v>1873</v>
      </c>
      <c r="AR49" s="10" vm="14863">
        <v>0</v>
      </c>
      <c r="AS49" s="10" vm="8232">
        <v>0</v>
      </c>
      <c r="AT49" s="10" vm="44204">
        <v>6217</v>
      </c>
      <c r="AU49" s="10" vm="41569">
        <v>2174</v>
      </c>
      <c r="AV49" s="10" vm="64843">
        <v>129</v>
      </c>
      <c r="AW49" s="10" vm="28219">
        <v>79277</v>
      </c>
      <c r="AX49" s="10" vm="21465">
        <v>0</v>
      </c>
      <c r="AY49" s="10" vm="1443">
        <v>348</v>
      </c>
      <c r="AZ49" s="10" vm="14650">
        <v>0</v>
      </c>
      <c r="BA49" s="10" vm="2457">
        <v>0</v>
      </c>
      <c r="BB49" s="10" vm="53952">
        <v>0</v>
      </c>
      <c r="BC49" s="10" vm="41338">
        <v>0</v>
      </c>
      <c r="BD49" s="10" vm="34709">
        <v>0</v>
      </c>
      <c r="BE49" s="10" vm="27990">
        <v>0</v>
      </c>
      <c r="BF49" s="10" vm="21244">
        <v>829</v>
      </c>
      <c r="BG49" s="10" vm="61204">
        <v>80454</v>
      </c>
      <c r="BH49" s="10" vm="14455">
        <v>0</v>
      </c>
      <c r="BI49" s="10" vm="1529">
        <v>268</v>
      </c>
      <c r="BJ49" s="10" vm="65707">
        <v>2140</v>
      </c>
      <c r="BK49" s="10" vm="41111">
        <v>0</v>
      </c>
      <c r="BL49" s="10" vm="34478">
        <v>0</v>
      </c>
      <c r="BM49" s="10" vm="27759">
        <v>2408</v>
      </c>
      <c r="BN49" s="10" vm="21023">
        <v>1528</v>
      </c>
      <c r="BO49" s="10" vm="49040">
        <v>0</v>
      </c>
      <c r="BP49" s="10" vm="14239">
        <v>453</v>
      </c>
      <c r="BQ49" s="10" vm="7658">
        <v>2139</v>
      </c>
      <c r="BR49" s="10" vm="47468">
        <v>4120</v>
      </c>
      <c r="BS49" s="10" vm="40899">
        <v>-1712</v>
      </c>
      <c r="BT49" s="10" vm="34256">
        <v>78742</v>
      </c>
      <c r="BU49" s="10" vm="27532">
        <v>13903</v>
      </c>
      <c r="BV49" s="10" vm="20808">
        <v>0</v>
      </c>
      <c r="BW49" s="10" vm="2456">
        <v>0</v>
      </c>
      <c r="BX49" s="10" vm="14021">
        <v>37017</v>
      </c>
      <c r="BY49" s="10" vm="2185">
        <v>0</v>
      </c>
      <c r="BZ49" s="10" vm="43986">
        <v>0</v>
      </c>
      <c r="CA49" s="10" vm="40670">
        <v>69</v>
      </c>
      <c r="CB49" s="10" vm="34091">
        <v>50989</v>
      </c>
      <c r="CC49" s="10" vm="27306">
        <v>1396</v>
      </c>
      <c r="CD49" s="10" vm="20606">
        <v>0</v>
      </c>
      <c r="CE49" s="10" vm="1528">
        <v>26357</v>
      </c>
      <c r="CF49" s="10" vm="13807">
        <v>22186</v>
      </c>
      <c r="CG49" s="10" vm="1314">
        <v>0</v>
      </c>
      <c r="CH49" s="10" vm="53734">
        <v>1452</v>
      </c>
      <c r="CI49" s="10" vm="40438">
        <v>0</v>
      </c>
      <c r="CJ49" s="10" vm="33871">
        <v>2719</v>
      </c>
      <c r="CK49" s="10" vm="27081">
        <v>26357</v>
      </c>
      <c r="CL49" s="10" vm="20388">
        <v>0</v>
      </c>
      <c r="CM49" s="10" vm="65868">
        <v>0</v>
      </c>
      <c r="CN49" s="10" vm="13602">
        <v>0</v>
      </c>
      <c r="CO49" s="10" vm="2663">
        <v>0</v>
      </c>
      <c r="CP49" s="10" vm="65704">
        <v>0</v>
      </c>
      <c r="CQ49" s="10" vm="40208">
        <v>0</v>
      </c>
      <c r="CR49" s="10" vm="33637">
        <v>0</v>
      </c>
      <c r="CS49" s="10" vm="26847">
        <v>0</v>
      </c>
      <c r="CT49" s="10" vm="20169">
        <v>0</v>
      </c>
      <c r="CU49" s="10" vm="2184">
        <v>0</v>
      </c>
      <c r="CV49" s="10" vm="13387">
        <v>0</v>
      </c>
      <c r="CW49" s="10" vm="1833">
        <v>0</v>
      </c>
      <c r="CX49" s="10" vm="47245">
        <v>0</v>
      </c>
      <c r="CY49" s="10" vm="39993">
        <v>0</v>
      </c>
      <c r="CZ49" s="10" vm="33408">
        <v>0</v>
      </c>
      <c r="DA49" s="10" vm="26623">
        <v>0</v>
      </c>
      <c r="DB49" s="81" vm="19952">
        <v>0</v>
      </c>
      <c r="DC49" s="81" vm="45509">
        <v>0</v>
      </c>
      <c r="DD49" s="81" vm="13167">
        <v>0</v>
      </c>
      <c r="DE49" s="81" vm="6638">
        <v>0</v>
      </c>
      <c r="DF49" s="10" vm="43765">
        <v>63</v>
      </c>
      <c r="DG49" s="10" vm="39764">
        <v>0</v>
      </c>
      <c r="DH49" s="10" vm="33233">
        <v>36</v>
      </c>
      <c r="DI49" s="10" vm="26389">
        <v>27</v>
      </c>
      <c r="DJ49" s="10" vm="19744">
        <v>63</v>
      </c>
      <c r="DK49" s="10" vm="55265">
        <v>0</v>
      </c>
      <c r="DL49" s="10" vm="12954">
        <v>36</v>
      </c>
      <c r="DM49" s="10" vm="2455">
        <v>27</v>
      </c>
      <c r="DN49" s="10" vm="53515">
        <v>0</v>
      </c>
      <c r="DO49" s="10" vm="39535">
        <v>0</v>
      </c>
      <c r="DP49" s="10" vm="33015">
        <v>0</v>
      </c>
      <c r="DQ49" s="10" vm="26160">
        <v>0</v>
      </c>
      <c r="DR49" s="10" vm="19528">
        <v>0</v>
      </c>
      <c r="DS49" s="10" vm="61203">
        <v>0</v>
      </c>
      <c r="DT49" s="10" vm="12756">
        <v>0</v>
      </c>
      <c r="DU49" s="10" vm="1527">
        <v>0</v>
      </c>
      <c r="DV49" s="10" vm="50395">
        <v>0</v>
      </c>
      <c r="DW49" s="10" vm="39309">
        <v>0</v>
      </c>
      <c r="DX49" s="10" vm="32782">
        <v>0</v>
      </c>
      <c r="DY49" s="10" vm="25936">
        <v>0</v>
      </c>
      <c r="DZ49" s="10" vm="19309">
        <v>0</v>
      </c>
      <c r="EA49" s="10" vm="48592">
        <v>0</v>
      </c>
      <c r="EB49" s="10" vm="12540">
        <v>0</v>
      </c>
      <c r="EC49" s="10" vm="6047">
        <v>0</v>
      </c>
      <c r="ED49" s="10" vm="47025">
        <v>0</v>
      </c>
      <c r="EE49" s="10" vm="39092">
        <v>0</v>
      </c>
      <c r="EF49" s="10" vm="32555">
        <v>0</v>
      </c>
      <c r="EG49" s="10" vm="25710">
        <v>0</v>
      </c>
      <c r="EH49" s="81" vm="19093">
        <v>0</v>
      </c>
      <c r="EI49" s="81" vm="2454">
        <v>0</v>
      </c>
      <c r="EJ49" s="81" vm="12320">
        <v>0</v>
      </c>
      <c r="EK49" s="81" vm="2183">
        <v>0</v>
      </c>
      <c r="EL49" s="10" vm="43548">
        <v>0</v>
      </c>
      <c r="EM49" s="10" vm="38863">
        <v>0</v>
      </c>
      <c r="EN49" s="10" vm="32375">
        <v>0</v>
      </c>
      <c r="EO49" s="10" vm="25480">
        <v>0</v>
      </c>
      <c r="EP49" s="10" vm="18896">
        <v>0</v>
      </c>
      <c r="EQ49" s="10" vm="1526">
        <v>0</v>
      </c>
      <c r="ER49" s="10" vm="12104">
        <v>0</v>
      </c>
      <c r="ES49" s="10" vm="1313">
        <v>0</v>
      </c>
      <c r="ET49" s="10" vm="53299">
        <v>63</v>
      </c>
      <c r="EU49" s="10" vm="38631">
        <v>0</v>
      </c>
      <c r="EV49" s="10" vm="32158">
        <v>36</v>
      </c>
      <c r="EW49" s="10" vm="25250">
        <v>27</v>
      </c>
      <c r="EX49" s="10" vm="18678">
        <v>57</v>
      </c>
      <c r="EY49" s="10" vm="51883">
        <v>20</v>
      </c>
      <c r="EZ49" s="10" vm="11937">
        <v>8</v>
      </c>
      <c r="FA49" s="10" vm="2118">
        <v>20</v>
      </c>
      <c r="FB49" s="10" vm="65691">
        <v>99970</v>
      </c>
      <c r="FC49" s="10" vm="38410">
        <v>0</v>
      </c>
      <c r="FD49" s="10" vm="31929">
        <v>99970</v>
      </c>
      <c r="FE49" s="10" vm="25020">
        <v>2368</v>
      </c>
      <c r="FF49" s="10" vm="18458">
        <v>1345</v>
      </c>
      <c r="FG49" s="10" vm="2182">
        <v>0</v>
      </c>
      <c r="FH49" s="10" vm="11726">
        <v>-593</v>
      </c>
      <c r="FI49" s="10" vm="1832">
        <v>0</v>
      </c>
      <c r="FJ49" s="10" vm="46800">
        <v>0</v>
      </c>
      <c r="FK49" s="10" vm="38195">
        <v>0</v>
      </c>
      <c r="FL49" s="10" vm="31695">
        <v>103090</v>
      </c>
      <c r="FM49" s="10" vm="24786">
        <v>22488</v>
      </c>
      <c r="FN49" s="10" vm="18290">
        <v>1873</v>
      </c>
      <c r="FO49" s="10" vm="45085">
        <v>0</v>
      </c>
      <c r="FP49" s="10" vm="11514">
        <v>0</v>
      </c>
      <c r="FQ49" s="10" vm="4978">
        <v>-549</v>
      </c>
      <c r="FR49" s="10" vm="43328">
        <v>0</v>
      </c>
      <c r="FS49" s="10" vm="37962">
        <v>0</v>
      </c>
      <c r="FT49" s="10" vm="31461">
        <v>23812</v>
      </c>
      <c r="FU49" s="10" vm="24562">
        <v>79278</v>
      </c>
      <c r="FV49" s="10" vm="18073">
        <v>77482</v>
      </c>
      <c r="FW49" s="81" vm="2396">
        <v>0</v>
      </c>
      <c r="FX49" s="81" vm="11295">
        <v>0</v>
      </c>
      <c r="FY49" s="81" vm="2453">
        <v>0</v>
      </c>
      <c r="FZ49" s="81" vm="53082">
        <v>0</v>
      </c>
      <c r="GA49" s="81" vm="37750">
        <v>0</v>
      </c>
      <c r="GB49" s="10" vm="31244">
        <v>0</v>
      </c>
      <c r="GC49" s="10" vm="24332">
        <v>0</v>
      </c>
      <c r="GD49" s="10" vm="17857">
        <v>0</v>
      </c>
      <c r="GE49" s="10" vm="1831">
        <v>0</v>
      </c>
      <c r="GF49" s="10" vm="11076">
        <v>0</v>
      </c>
      <c r="GG49" s="10" vm="1525">
        <v>0</v>
      </c>
      <c r="GH49" s="10" vm="49950">
        <v>0</v>
      </c>
      <c r="GI49" s="10" vm="37527">
        <v>0</v>
      </c>
      <c r="GJ49" s="10" vm="31013">
        <v>0</v>
      </c>
      <c r="GK49" s="10" vm="24105">
        <v>0</v>
      </c>
      <c r="GL49" s="10" vm="17636">
        <v>0</v>
      </c>
      <c r="GM49" s="10" vm="65586">
        <v>0</v>
      </c>
      <c r="GN49" s="10" vm="10874">
        <v>0</v>
      </c>
      <c r="GO49" s="10" vm="4398">
        <v>0</v>
      </c>
      <c r="GP49" s="10" vm="46574">
        <v>0</v>
      </c>
      <c r="GQ49" s="10" vm="37306">
        <v>0</v>
      </c>
      <c r="GR49" s="10" vm="30784">
        <v>45</v>
      </c>
      <c r="GS49" s="10" vm="23880">
        <v>-45</v>
      </c>
      <c r="GT49" s="10" vm="17415">
        <v>0</v>
      </c>
      <c r="GU49" s="10" vm="2452">
        <v>45</v>
      </c>
      <c r="GV49" s="10" vm="10656">
        <v>-45</v>
      </c>
      <c r="GW49" s="10" vm="2181">
        <v>0</v>
      </c>
      <c r="GX49" s="81" vm="43110">
        <v>0</v>
      </c>
      <c r="GY49" s="10" vm="37082">
        <v>0</v>
      </c>
      <c r="GZ49" s="10" vm="64476">
        <v>0</v>
      </c>
      <c r="HA49" s="10" vm="23651">
        <v>0</v>
      </c>
      <c r="HB49" s="10" vm="17208">
        <v>0</v>
      </c>
      <c r="HC49" s="81" vm="1524">
        <v>0</v>
      </c>
      <c r="HD49" s="81" vm="10439">
        <v>0</v>
      </c>
      <c r="HE49" s="10" vm="1312">
        <v>0</v>
      </c>
      <c r="HF49" s="10" vm="52849">
        <v>324</v>
      </c>
      <c r="HG49" s="10" vm="36861">
        <v>68</v>
      </c>
      <c r="HH49" s="10" vm="30382">
        <v>0</v>
      </c>
      <c r="HI49" s="10" vm="23428">
        <v>1130</v>
      </c>
      <c r="HJ49" s="10" vm="16987">
        <v>558</v>
      </c>
      <c r="HK49" s="10" vm="51488">
        <v>0</v>
      </c>
      <c r="HL49" s="10" vm="10236">
        <v>0</v>
      </c>
      <c r="HM49" s="10" vm="2662">
        <v>0</v>
      </c>
      <c r="HN49" s="10" vm="49736">
        <v>60</v>
      </c>
      <c r="HO49" s="10" vm="36639">
        <v>2140</v>
      </c>
      <c r="HP49" s="10" vm="30148">
        <v>69</v>
      </c>
      <c r="HQ49" s="10" vm="23194">
        <v>0</v>
      </c>
      <c r="HR49" s="10" vm="16765">
        <v>69</v>
      </c>
      <c r="HS49" s="10" vm="2180">
        <v>0</v>
      </c>
      <c r="HT49" s="10" vm="10019">
        <v>0</v>
      </c>
      <c r="HU49" s="10" vm="1830">
        <v>0</v>
      </c>
      <c r="HV49" s="10" vm="65345">
        <v>499</v>
      </c>
      <c r="HW49" s="10" vm="36417">
        <v>0</v>
      </c>
      <c r="HX49" s="10" vm="29917">
        <v>0</v>
      </c>
      <c r="HY49" s="10" vm="22963">
        <v>49</v>
      </c>
      <c r="HZ49" s="10" vm="16549">
        <v>0</v>
      </c>
      <c r="IA49" s="10" vm="44636">
        <v>0</v>
      </c>
      <c r="IB49" s="10" vm="9801">
        <v>-22</v>
      </c>
      <c r="IC49" s="10" vm="3309">
        <v>526</v>
      </c>
      <c r="ID49" s="10" vm="42888">
        <v>0</v>
      </c>
      <c r="IE49" s="10" vm="36190">
        <v>0</v>
      </c>
      <c r="IF49" s="10" vm="29681">
        <v>0</v>
      </c>
      <c r="IG49" s="10" vm="64211">
        <v>0</v>
      </c>
      <c r="IH49" s="10" vm="16335">
        <v>1367</v>
      </c>
      <c r="II49" s="10" vm="54388">
        <v>1914</v>
      </c>
      <c r="IJ49" s="10" vm="9600">
        <v>0</v>
      </c>
      <c r="IK49" s="10" vm="2451">
        <v>23</v>
      </c>
      <c r="IL49" s="10" vm="52633">
        <v>0</v>
      </c>
      <c r="IM49" s="10" vm="35961">
        <v>0</v>
      </c>
      <c r="IN49" s="10" vm="29446">
        <v>1794</v>
      </c>
      <c r="IO49" s="10" vm="22563">
        <v>1838</v>
      </c>
      <c r="IP49" s="10" vm="63995">
        <v>0</v>
      </c>
      <c r="IQ49" s="10" vm="1829">
        <v>0</v>
      </c>
      <c r="IR49" s="10" vm="9380">
        <v>0</v>
      </c>
      <c r="IS49" s="81" vm="1523">
        <v>0</v>
      </c>
      <c r="IT49" s="81" vm="49506">
        <v>0</v>
      </c>
    </row>
    <row r="50" spans="1:254" x14ac:dyDescent="0.25">
      <c r="A50" s="8" t="s">
        <v>364</v>
      </c>
      <c r="B50" s="8" t="s">
        <v>135</v>
      </c>
      <c r="C50" s="89">
        <v>44651</v>
      </c>
      <c r="D50" s="76" vm="84035">
        <v>12</v>
      </c>
      <c r="E50" s="10" vm="75947">
        <v>21347</v>
      </c>
      <c r="F50" s="10" vm="56376">
        <v>-17677</v>
      </c>
      <c r="G50" s="10" vm="100240">
        <v>0</v>
      </c>
      <c r="H50" s="10" vm="59807">
        <v>3670</v>
      </c>
      <c r="I50" s="10" vm="58433">
        <v>0</v>
      </c>
      <c r="J50" s="10" vm="63606">
        <v>3670</v>
      </c>
      <c r="K50" s="10" vm="60602">
        <v>0</v>
      </c>
      <c r="L50" s="10" vm="78371">
        <v>0</v>
      </c>
      <c r="M50" s="10" vm="75803">
        <v>0</v>
      </c>
      <c r="N50" s="10" vm="56336">
        <v>55</v>
      </c>
      <c r="O50" s="10" vm="99714">
        <v>-4829</v>
      </c>
      <c r="P50" s="10" vm="95823">
        <v>0</v>
      </c>
      <c r="Q50" s="10" vm="61834">
        <v>0</v>
      </c>
      <c r="R50" s="10" vm="87028">
        <v>0</v>
      </c>
      <c r="S50" s="10" vm="61202">
        <v>0</v>
      </c>
      <c r="T50" s="10" vm="83885">
        <v>-1104</v>
      </c>
      <c r="U50" s="10" vm="75654">
        <v>0</v>
      </c>
      <c r="V50" s="10" vm="56294">
        <v>-1104</v>
      </c>
      <c r="W50" s="10" vm="98742">
        <v>0</v>
      </c>
      <c r="X50" s="10" vm="95656">
        <v>3012</v>
      </c>
      <c r="Y50" s="10" vm="89599">
        <v>0</v>
      </c>
      <c r="Z50" s="10" vm="81015">
        <v>0</v>
      </c>
      <c r="AA50" s="10" vm="79997">
        <v>1908</v>
      </c>
      <c r="AB50" s="10" vm="78228">
        <v>14605</v>
      </c>
      <c r="AC50" s="10" vm="57783">
        <v>979</v>
      </c>
      <c r="AD50" s="10" vm="70524">
        <v>15584</v>
      </c>
      <c r="AE50" s="10" vm="97806">
        <v>588</v>
      </c>
      <c r="AF50" s="10" vm="95490">
        <v>0</v>
      </c>
      <c r="AG50" s="10" vm="61080">
        <v>0</v>
      </c>
      <c r="AH50" s="10" vm="71968">
        <v>31</v>
      </c>
      <c r="AI50" s="10" vm="62186">
        <v>16203</v>
      </c>
      <c r="AJ50" s="10" vm="78083">
        <v>1780</v>
      </c>
      <c r="AK50" s="10" vm="57736">
        <v>3441</v>
      </c>
      <c r="AL50" s="10" vm="70369">
        <v>3271</v>
      </c>
      <c r="AM50" s="10" vm="97294">
        <v>332</v>
      </c>
      <c r="AN50" s="10" vm="95329">
        <v>256</v>
      </c>
      <c r="AO50" s="10" vm="61201">
        <v>227</v>
      </c>
      <c r="AP50" s="10" vm="80868">
        <v>0</v>
      </c>
      <c r="AQ50" s="10" vm="60737">
        <v>3386</v>
      </c>
      <c r="AR50" s="10" vm="83740">
        <v>0</v>
      </c>
      <c r="AS50" s="10" vm="57677">
        <v>0</v>
      </c>
      <c r="AT50" s="10" vm="70216">
        <v>12693</v>
      </c>
      <c r="AU50" s="10" vm="96891">
        <v>3510</v>
      </c>
      <c r="AV50" s="10" vm="95163">
        <v>197</v>
      </c>
      <c r="AW50" s="10" vm="89459">
        <v>183105</v>
      </c>
      <c r="AX50" s="10" vm="86876">
        <v>0</v>
      </c>
      <c r="AY50" s="10" vm="85626">
        <v>1125</v>
      </c>
      <c r="AZ50" s="10" vm="77938">
        <v>0</v>
      </c>
      <c r="BA50" s="10" vm="57612">
        <v>0</v>
      </c>
      <c r="BB50" s="10" vm="70059">
        <v>17577</v>
      </c>
      <c r="BC50" s="10" vm="99064">
        <v>0</v>
      </c>
      <c r="BD50" s="10" vm="95000">
        <v>0</v>
      </c>
      <c r="BE50" s="10" vm="62185">
        <v>0</v>
      </c>
      <c r="BF50" s="10" vm="90250">
        <v>0</v>
      </c>
      <c r="BG50" s="10" vm="61833">
        <v>201807</v>
      </c>
      <c r="BH50" s="10" vm="83583">
        <v>3250</v>
      </c>
      <c r="BI50" s="10" vm="57565">
        <v>3384</v>
      </c>
      <c r="BJ50" s="10" vm="69905">
        <v>10129</v>
      </c>
      <c r="BK50" s="10" vm="100384">
        <v>0</v>
      </c>
      <c r="BL50" s="10" vm="94837">
        <v>1649</v>
      </c>
      <c r="BM50" s="10" vm="90622">
        <v>18412</v>
      </c>
      <c r="BN50" s="10" vm="88591">
        <v>10000</v>
      </c>
      <c r="BO50" s="10" vm="60322">
        <v>0</v>
      </c>
      <c r="BP50" s="10" vm="77794">
        <v>587</v>
      </c>
      <c r="BQ50" s="10" vm="57513">
        <v>5682</v>
      </c>
      <c r="BR50" s="10" vm="69751">
        <v>16269</v>
      </c>
      <c r="BS50" s="10" vm="100073">
        <v>2143</v>
      </c>
      <c r="BT50" s="10" vm="94674">
        <v>203950</v>
      </c>
      <c r="BU50" s="10" vm="87740">
        <v>68368</v>
      </c>
      <c r="BV50" s="10" vm="71820">
        <v>0</v>
      </c>
      <c r="BW50" s="10" vm="62064">
        <v>0</v>
      </c>
      <c r="BX50" s="10" vm="83428">
        <v>57872</v>
      </c>
      <c r="BY50" s="10" vm="57452">
        <v>0</v>
      </c>
      <c r="BZ50" s="10" vm="69593">
        <v>0</v>
      </c>
      <c r="CA50" s="10" vm="99546">
        <v>0</v>
      </c>
      <c r="CB50" s="10" vm="94511">
        <v>126240</v>
      </c>
      <c r="CC50" s="10" vm="61832">
        <v>-2883</v>
      </c>
      <c r="CD50" s="10" vm="80722">
        <v>0</v>
      </c>
      <c r="CE50" s="10" vm="61200">
        <v>80593</v>
      </c>
      <c r="CF50" s="10" vm="77647">
        <v>78799</v>
      </c>
      <c r="CG50" s="10" vm="57388">
        <v>1794</v>
      </c>
      <c r="CH50" s="10" vm="69439">
        <v>0</v>
      </c>
      <c r="CI50" s="10" vm="98103">
        <v>0</v>
      </c>
      <c r="CJ50" s="10" vm="94356">
        <v>0</v>
      </c>
      <c r="CK50" s="10" vm="90951">
        <v>80593</v>
      </c>
      <c r="CL50" s="10" vm="86724">
        <v>0</v>
      </c>
      <c r="CM50" s="10" vm="79520">
        <v>0</v>
      </c>
      <c r="CN50" s="10" vm="83270">
        <v>0</v>
      </c>
      <c r="CO50" s="10" vm="57329">
        <v>0</v>
      </c>
      <c r="CP50" s="10" vm="69285">
        <v>0</v>
      </c>
      <c r="CQ50" s="10" vm="97645">
        <v>0</v>
      </c>
      <c r="CR50" s="10" vm="94198">
        <v>0</v>
      </c>
      <c r="CS50" s="10" vm="60601">
        <v>0</v>
      </c>
      <c r="CT50" s="10" vm="71675">
        <v>0</v>
      </c>
      <c r="CU50" s="10" vm="62184">
        <v>0</v>
      </c>
      <c r="CV50" s="10" vm="77503">
        <v>0</v>
      </c>
      <c r="CW50" s="10" vm="57275">
        <v>0</v>
      </c>
      <c r="CX50" s="10" vm="69131">
        <v>0</v>
      </c>
      <c r="CY50" s="10" vm="97134">
        <v>0</v>
      </c>
      <c r="CZ50" s="10" vm="94035">
        <v>0</v>
      </c>
      <c r="DA50" s="10" vm="61199">
        <v>0</v>
      </c>
      <c r="DB50" s="81" vm="88444">
        <v>0</v>
      </c>
      <c r="DC50" s="81" vm="60736">
        <v>0</v>
      </c>
      <c r="DD50" s="81" vm="83116">
        <v>0</v>
      </c>
      <c r="DE50" s="81" vm="57218">
        <v>0</v>
      </c>
      <c r="DF50" s="10" vm="68977">
        <v>0</v>
      </c>
      <c r="DG50" s="10" vm="96733">
        <v>0</v>
      </c>
      <c r="DH50" s="10" vm="93868">
        <v>0</v>
      </c>
      <c r="DI50" s="10" vm="87581">
        <v>0</v>
      </c>
      <c r="DJ50" s="10" vm="90093">
        <v>0</v>
      </c>
      <c r="DK50" s="10" vm="79401">
        <v>0</v>
      </c>
      <c r="DL50" s="10" vm="77357">
        <v>0</v>
      </c>
      <c r="DM50" s="10" vm="57172">
        <v>0</v>
      </c>
      <c r="DN50" s="10" vm="68822">
        <v>0</v>
      </c>
      <c r="DO50" s="10" vm="96317">
        <v>0</v>
      </c>
      <c r="DP50" s="10" vm="93706">
        <v>0</v>
      </c>
      <c r="DQ50" s="10" vm="62183">
        <v>0</v>
      </c>
      <c r="DR50" s="10" vm="80579">
        <v>0</v>
      </c>
      <c r="DS50" s="10" vm="61831">
        <v>0</v>
      </c>
      <c r="DT50" s="10" vm="82958">
        <v>0</v>
      </c>
      <c r="DU50" s="10" vm="74476">
        <v>0</v>
      </c>
      <c r="DV50" s="10" vm="68667">
        <v>0</v>
      </c>
      <c r="DW50" s="10" vm="98260">
        <v>0</v>
      </c>
      <c r="DX50" s="10" vm="93544">
        <v>0</v>
      </c>
      <c r="DY50" s="10" vm="60735">
        <v>0</v>
      </c>
      <c r="DZ50" s="10" vm="86574">
        <v>981</v>
      </c>
      <c r="EA50" s="10" vm="60321">
        <v>0</v>
      </c>
      <c r="EB50" s="10" vm="77210">
        <v>289</v>
      </c>
      <c r="EC50" s="10" vm="57070">
        <v>692</v>
      </c>
      <c r="ED50" s="10" vm="68512">
        <v>0</v>
      </c>
      <c r="EE50" s="10" vm="96001">
        <v>0</v>
      </c>
      <c r="EF50" s="10" vm="93382">
        <v>0</v>
      </c>
      <c r="EG50" s="10" vm="89148">
        <v>0</v>
      </c>
      <c r="EH50" s="81" vm="71530">
        <v>0</v>
      </c>
      <c r="EI50" s="81" vm="62579">
        <v>0</v>
      </c>
      <c r="EJ50" s="81" vm="82803">
        <v>0</v>
      </c>
      <c r="EK50" s="81" vm="57011">
        <v>0</v>
      </c>
      <c r="EL50" s="10" vm="68355">
        <v>4163</v>
      </c>
      <c r="EM50" s="10" vm="99382">
        <v>0</v>
      </c>
      <c r="EN50" s="10" vm="93218">
        <v>4695</v>
      </c>
      <c r="EO50" s="10" vm="61830">
        <v>-532</v>
      </c>
      <c r="EP50" s="10" vm="88296">
        <v>5144</v>
      </c>
      <c r="EQ50" s="10" vm="61198">
        <v>0</v>
      </c>
      <c r="ER50" s="10" vm="77061">
        <v>4984</v>
      </c>
      <c r="ES50" s="10" vm="56955">
        <v>160</v>
      </c>
      <c r="ET50" s="10" vm="68201">
        <v>5144</v>
      </c>
      <c r="EU50" s="10" vm="98579">
        <v>0</v>
      </c>
      <c r="EV50" s="10" vm="93060">
        <v>4984</v>
      </c>
      <c r="EW50" s="10" vm="87419">
        <v>160</v>
      </c>
      <c r="EX50" s="10" vm="80431">
        <v>616</v>
      </c>
      <c r="EY50" s="10" vm="84877">
        <v>237</v>
      </c>
      <c r="EZ50" s="10" vm="82645">
        <v>160</v>
      </c>
      <c r="FA50" s="10" vm="56893">
        <v>237</v>
      </c>
      <c r="FB50" s="10" vm="68047">
        <v>197720</v>
      </c>
      <c r="FC50" s="10" vm="98441">
        <v>0</v>
      </c>
      <c r="FD50" s="10" vm="92902">
        <v>197720</v>
      </c>
      <c r="FE50" s="10" vm="58835">
        <v>12362</v>
      </c>
      <c r="FF50" s="10" vm="86429">
        <v>6072</v>
      </c>
      <c r="FG50" s="10" vm="62182">
        <v>0</v>
      </c>
      <c r="FH50" s="10" vm="76915">
        <v>0</v>
      </c>
      <c r="FI50" s="10" vm="56835">
        <v>0</v>
      </c>
      <c r="FJ50" s="10" vm="67893">
        <v>0</v>
      </c>
      <c r="FK50" s="10" vm="59216">
        <v>0</v>
      </c>
      <c r="FL50" s="10" vm="92738">
        <v>216154</v>
      </c>
      <c r="FM50" s="10" vm="61197">
        <v>29663</v>
      </c>
      <c r="FN50" s="10" vm="71384">
        <v>3386</v>
      </c>
      <c r="FO50" s="10" vm="60734">
        <v>0</v>
      </c>
      <c r="FP50" s="10" vm="76771">
        <v>0</v>
      </c>
      <c r="FQ50" s="10" vm="56770">
        <v>0</v>
      </c>
      <c r="FR50" s="10" vm="67742">
        <v>0</v>
      </c>
      <c r="FS50" s="10" vm="96572">
        <v>0</v>
      </c>
      <c r="FT50" s="10" vm="92571">
        <v>33049</v>
      </c>
      <c r="FU50" s="10" vm="88984">
        <v>183105</v>
      </c>
      <c r="FV50" s="10" vm="89934">
        <v>168057</v>
      </c>
      <c r="FW50" s="81" vm="78924">
        <v>17577</v>
      </c>
      <c r="FX50" s="81" vm="82491">
        <v>0</v>
      </c>
      <c r="FY50" s="81" vm="56708">
        <v>0</v>
      </c>
      <c r="FZ50" s="81" vm="56153">
        <v>0</v>
      </c>
      <c r="GA50" s="81" vm="96133">
        <v>17577</v>
      </c>
      <c r="GB50" s="10" vm="92409">
        <v>0</v>
      </c>
      <c r="GC50" s="10" vm="62181">
        <v>0</v>
      </c>
      <c r="GD50" s="10" vm="88150">
        <v>0</v>
      </c>
      <c r="GE50" s="10" vm="61829">
        <v>0</v>
      </c>
      <c r="GF50" s="10" vm="76623">
        <v>0</v>
      </c>
      <c r="GG50" s="10" vm="56653">
        <v>0</v>
      </c>
      <c r="GH50" s="10" vm="67587">
        <v>0</v>
      </c>
      <c r="GI50" s="10" vm="98901">
        <v>0</v>
      </c>
      <c r="GJ50" s="10" vm="92249">
        <v>0</v>
      </c>
      <c r="GK50" s="10" vm="60733">
        <v>0</v>
      </c>
      <c r="GL50" s="10" vm="86282">
        <v>0</v>
      </c>
      <c r="GM50" s="10" vm="60320">
        <v>0</v>
      </c>
      <c r="GN50" s="10" vm="82337">
        <v>0</v>
      </c>
      <c r="GO50" s="10" vm="56598">
        <v>0</v>
      </c>
      <c r="GP50" s="10" vm="67429">
        <v>0</v>
      </c>
      <c r="GQ50" s="10" vm="99911">
        <v>0</v>
      </c>
      <c r="GR50" s="10" vm="92088">
        <v>0</v>
      </c>
      <c r="GS50" s="10" vm="88833">
        <v>0</v>
      </c>
      <c r="GT50" s="10" vm="80285">
        <v>0</v>
      </c>
      <c r="GU50" s="10" vm="2395">
        <v>0</v>
      </c>
      <c r="GV50" s="10" vm="76478">
        <v>0</v>
      </c>
      <c r="GW50" s="10" vm="56539">
        <v>0</v>
      </c>
      <c r="GX50" s="81" vm="67272">
        <v>0</v>
      </c>
      <c r="GY50" s="10" vm="99217">
        <v>7</v>
      </c>
      <c r="GZ50" s="10" vm="91926">
        <v>0</v>
      </c>
      <c r="HA50" s="10" vm="61828">
        <v>0</v>
      </c>
      <c r="HB50" s="10" vm="71238">
        <v>0</v>
      </c>
      <c r="HC50" s="81" vm="1828">
        <v>503</v>
      </c>
      <c r="HD50" s="81" vm="82180">
        <v>1139</v>
      </c>
      <c r="HE50" s="10" vm="56487">
        <v>1649</v>
      </c>
      <c r="HF50" s="10" vm="67118">
        <v>0</v>
      </c>
      <c r="HG50" s="10" vm="97947">
        <v>1071</v>
      </c>
      <c r="HH50" s="10" vm="91768">
        <v>0</v>
      </c>
      <c r="HI50" s="10" vm="90791">
        <v>0</v>
      </c>
      <c r="HJ50" s="10" vm="88041">
        <v>2829</v>
      </c>
      <c r="HK50" s="10" vm="84417">
        <v>0</v>
      </c>
      <c r="HL50" s="10" vm="76371">
        <v>0</v>
      </c>
      <c r="HM50" s="10" vm="73406">
        <v>0</v>
      </c>
      <c r="HN50" s="10" vm="66964">
        <v>1782</v>
      </c>
      <c r="HO50" s="10" vm="97487">
        <v>5682</v>
      </c>
      <c r="HP50" s="10" vm="91614">
        <v>0</v>
      </c>
      <c r="HQ50" s="10" vm="58755">
        <v>0</v>
      </c>
      <c r="HR50" s="10" vm="89775">
        <v>0</v>
      </c>
      <c r="HS50" s="10" vm="62180">
        <v>0</v>
      </c>
      <c r="HT50" s="10" vm="82026">
        <v>0</v>
      </c>
      <c r="HU50" s="10" vm="73259">
        <v>0</v>
      </c>
      <c r="HV50" s="10" vm="66814">
        <v>2426</v>
      </c>
      <c r="HW50" s="10" vm="97026">
        <v>100</v>
      </c>
      <c r="HX50" s="10" vm="91456">
        <v>2303</v>
      </c>
      <c r="HY50" s="10" vm="1827">
        <v>0</v>
      </c>
      <c r="HZ50" s="10" vm="86130">
        <v>0</v>
      </c>
      <c r="IA50" s="10" vm="60732">
        <v>0</v>
      </c>
      <c r="IB50" s="10" vm="76236">
        <v>0</v>
      </c>
      <c r="IC50" s="10" vm="73116">
        <v>4829</v>
      </c>
      <c r="ID50" s="10" vm="66670">
        <v>15</v>
      </c>
      <c r="IE50" s="10" vm="100899">
        <v>0</v>
      </c>
      <c r="IF50" s="10" vm="91290">
        <v>0</v>
      </c>
      <c r="IG50" s="10" vm="87175">
        <v>15</v>
      </c>
      <c r="IH50" s="10" vm="80133">
        <v>6072</v>
      </c>
      <c r="II50" s="10" vm="78491">
        <v>3575</v>
      </c>
      <c r="IJ50" s="10" vm="76089">
        <v>0</v>
      </c>
      <c r="IK50" s="10" vm="72970">
        <v>7</v>
      </c>
      <c r="IL50" s="10" vm="66525">
        <v>0</v>
      </c>
      <c r="IM50" s="10" vm="59417">
        <v>0</v>
      </c>
      <c r="IN50" s="10" vm="91124">
        <v>2259</v>
      </c>
      <c r="IO50" s="10" vm="62179">
        <v>2259</v>
      </c>
      <c r="IP50" s="10" vm="71090">
        <v>0</v>
      </c>
      <c r="IQ50" s="10" vm="61827">
        <v>0</v>
      </c>
      <c r="IR50" s="10" vm="58090">
        <v>0</v>
      </c>
      <c r="IS50" s="81" vm="72822">
        <v>60</v>
      </c>
      <c r="IT50" s="81" vm="66377">
        <v>60</v>
      </c>
    </row>
    <row r="51" spans="1:254" x14ac:dyDescent="0.25">
      <c r="A51" s="8" t="s">
        <v>365</v>
      </c>
      <c r="B51" s="8" t="s">
        <v>590</v>
      </c>
      <c r="C51" s="89">
        <v>44651</v>
      </c>
      <c r="D51" s="76" vm="58219">
        <v>12</v>
      </c>
      <c r="E51" s="10" vm="60731">
        <v>121657</v>
      </c>
      <c r="F51" s="10" vm="70857">
        <v>-83490</v>
      </c>
      <c r="G51" s="10" vm="100235">
        <v>-11317</v>
      </c>
      <c r="H51" s="10" vm="59830">
        <v>26850</v>
      </c>
      <c r="I51" s="10" vm="58458">
        <v>4981</v>
      </c>
      <c r="J51" s="10" vm="63631">
        <v>31831</v>
      </c>
      <c r="K51" s="10" vm="85998">
        <v>0</v>
      </c>
      <c r="L51" s="10" vm="57859">
        <v>0</v>
      </c>
      <c r="M51" s="10" vm="75778">
        <v>0</v>
      </c>
      <c r="N51" s="10" vm="56329">
        <v>40</v>
      </c>
      <c r="O51" s="10" vm="99720">
        <v>-20732</v>
      </c>
      <c r="P51" s="10" vm="95846">
        <v>0</v>
      </c>
      <c r="Q51" s="10" vm="81877">
        <v>0</v>
      </c>
      <c r="R51" s="10" vm="87053">
        <v>0</v>
      </c>
      <c r="S51" s="10" vm="62178">
        <v>0</v>
      </c>
      <c r="T51" s="10" vm="83866">
        <v>11139</v>
      </c>
      <c r="U51" s="10" vm="61826">
        <v>-49</v>
      </c>
      <c r="V51" s="10" vm="56284">
        <v>11090</v>
      </c>
      <c r="W51" s="10" vm="98729">
        <v>0</v>
      </c>
      <c r="X51" s="10" vm="95679">
        <v>9691</v>
      </c>
      <c r="Y51" s="10" vm="89638">
        <v>0</v>
      </c>
      <c r="Z51" s="10" vm="81041">
        <v>0</v>
      </c>
      <c r="AA51" s="10" vm="1522">
        <v>20781</v>
      </c>
      <c r="AB51" s="10" vm="78207">
        <v>79277</v>
      </c>
      <c r="AC51" s="10" vm="1311">
        <v>8573</v>
      </c>
      <c r="AD51" s="10" vm="70500">
        <v>87850</v>
      </c>
      <c r="AE51" s="10" vm="97794">
        <v>2430</v>
      </c>
      <c r="AF51" s="10" vm="95514">
        <v>363</v>
      </c>
      <c r="AG51" s="10" vm="72676">
        <v>0</v>
      </c>
      <c r="AH51" s="10" vm="71989">
        <v>0</v>
      </c>
      <c r="AI51" s="10" vm="58306">
        <v>90643</v>
      </c>
      <c r="AJ51" s="10" vm="78061">
        <v>20070</v>
      </c>
      <c r="AK51" s="10" vm="2661">
        <v>8817</v>
      </c>
      <c r="AL51" s="10" vm="70344">
        <v>17461</v>
      </c>
      <c r="AM51" s="10" vm="97291">
        <v>2120</v>
      </c>
      <c r="AN51" s="10" vm="95351">
        <v>7</v>
      </c>
      <c r="AO51" s="10" vm="87921">
        <v>370</v>
      </c>
      <c r="AP51" s="10" vm="80886">
        <v>0</v>
      </c>
      <c r="AQ51" s="10" vm="2179">
        <v>16605</v>
      </c>
      <c r="AR51" s="10" vm="83715">
        <v>0</v>
      </c>
      <c r="AS51" s="10" vm="1826">
        <v>36</v>
      </c>
      <c r="AT51" s="10" vm="70192">
        <v>65486</v>
      </c>
      <c r="AU51" s="10" vm="96887">
        <v>25157</v>
      </c>
      <c r="AV51" s="10" vm="95186">
        <v>1527</v>
      </c>
      <c r="AW51" s="10" vm="89485">
        <v>928359</v>
      </c>
      <c r="AX51" s="10" vm="86898">
        <v>0</v>
      </c>
      <c r="AY51" s="10" vm="58299">
        <v>13176</v>
      </c>
      <c r="AZ51" s="10" vm="77916">
        <v>0</v>
      </c>
      <c r="BA51" s="10" vm="57603">
        <v>5194</v>
      </c>
      <c r="BB51" s="10" vm="70037">
        <v>0</v>
      </c>
      <c r="BC51" s="10" vm="99091">
        <v>0</v>
      </c>
      <c r="BD51" s="10" vm="95025">
        <v>0</v>
      </c>
      <c r="BE51" s="10" vm="81728">
        <v>0</v>
      </c>
      <c r="BF51" s="10" vm="90271">
        <v>1548</v>
      </c>
      <c r="BG51" s="10" vm="57940">
        <v>948277</v>
      </c>
      <c r="BH51" s="10" vm="83559">
        <v>15366</v>
      </c>
      <c r="BI51" s="10" vm="62177">
        <v>3639</v>
      </c>
      <c r="BJ51" s="10" vm="69879">
        <v>44896</v>
      </c>
      <c r="BK51" s="10" vm="100371">
        <v>18415</v>
      </c>
      <c r="BL51" s="10" vm="94859">
        <v>4409</v>
      </c>
      <c r="BM51" s="10" vm="90663">
        <v>86725</v>
      </c>
      <c r="BN51" s="10" vm="88609">
        <v>18389</v>
      </c>
      <c r="BO51" s="10" vm="1825">
        <v>0</v>
      </c>
      <c r="BP51" s="10" vm="77770">
        <v>0</v>
      </c>
      <c r="BQ51" s="10" vm="1521">
        <v>25199</v>
      </c>
      <c r="BR51" s="10" vm="69725">
        <v>43588</v>
      </c>
      <c r="BS51" s="10" vm="100066">
        <v>43137</v>
      </c>
      <c r="BT51" s="10" vm="94696">
        <v>991414</v>
      </c>
      <c r="BU51" s="10" vm="87766">
        <v>473812</v>
      </c>
      <c r="BV51" s="10" vm="71840">
        <v>0</v>
      </c>
      <c r="BW51" s="10" vm="58297">
        <v>0</v>
      </c>
      <c r="BX51" s="10" vm="83405">
        <v>259156</v>
      </c>
      <c r="BY51" s="10" vm="57440">
        <v>5193</v>
      </c>
      <c r="BZ51" s="10" vm="69571">
        <v>0</v>
      </c>
      <c r="CA51" s="10" vm="99574">
        <v>8504</v>
      </c>
      <c r="CB51" s="10" vm="94535">
        <v>746665</v>
      </c>
      <c r="CC51" s="10" vm="72540">
        <v>9288</v>
      </c>
      <c r="CD51" s="10" vm="80743">
        <v>717</v>
      </c>
      <c r="CE51" s="10" vm="2450">
        <v>234744</v>
      </c>
      <c r="CF51" s="10" vm="77625">
        <v>232663</v>
      </c>
      <c r="CG51" s="10" vm="2178">
        <v>0</v>
      </c>
      <c r="CH51" s="10" vm="69415">
        <v>753</v>
      </c>
      <c r="CI51" s="10" vm="98090">
        <v>0</v>
      </c>
      <c r="CJ51" s="10" vm="94378">
        <v>1328</v>
      </c>
      <c r="CK51" s="10" vm="90987">
        <v>234744</v>
      </c>
      <c r="CL51" s="10" vm="86746">
        <v>12887</v>
      </c>
      <c r="CM51" s="10" vm="1520">
        <v>11317</v>
      </c>
      <c r="CN51" s="10" vm="83247">
        <v>0</v>
      </c>
      <c r="CO51" s="10" vm="1310">
        <v>1570</v>
      </c>
      <c r="CP51" s="10" vm="69261">
        <v>218</v>
      </c>
      <c r="CQ51" s="10" vm="97635">
        <v>0</v>
      </c>
      <c r="CR51" s="10" vm="94220">
        <v>241</v>
      </c>
      <c r="CS51" s="10" vm="81581">
        <v>-23</v>
      </c>
      <c r="CT51" s="10" vm="71695">
        <v>0</v>
      </c>
      <c r="CU51" s="10" vm="70957">
        <v>0</v>
      </c>
      <c r="CV51" s="10" vm="77480">
        <v>0</v>
      </c>
      <c r="CW51" s="10" vm="2117">
        <v>0</v>
      </c>
      <c r="CX51" s="10" vm="69106">
        <v>0</v>
      </c>
      <c r="CY51" s="10" vm="97131">
        <v>0</v>
      </c>
      <c r="CZ51" s="10" vm="94058">
        <v>0</v>
      </c>
      <c r="DA51" s="10" vm="89329">
        <v>0</v>
      </c>
      <c r="DB51" s="81" vm="88464">
        <v>0</v>
      </c>
      <c r="DC51" s="81" vm="2177">
        <v>0</v>
      </c>
      <c r="DD51" s="81" vm="83090">
        <v>0</v>
      </c>
      <c r="DE51" s="81" vm="61196">
        <v>0</v>
      </c>
      <c r="DF51" s="10" vm="68952">
        <v>2039</v>
      </c>
      <c r="DG51" s="10" vm="96727">
        <v>0</v>
      </c>
      <c r="DH51" s="10" vm="93891">
        <v>588</v>
      </c>
      <c r="DI51" s="10" vm="87610">
        <v>1451</v>
      </c>
      <c r="DJ51" s="10" vm="90117">
        <v>15144</v>
      </c>
      <c r="DK51" s="10" vm="1309">
        <v>11317</v>
      </c>
      <c r="DL51" s="10" vm="77333">
        <v>829</v>
      </c>
      <c r="DM51" s="10" vm="57162">
        <v>2998</v>
      </c>
      <c r="DN51" s="10" vm="68798">
        <v>0</v>
      </c>
      <c r="DO51" s="10" vm="96320">
        <v>0</v>
      </c>
      <c r="DP51" s="10" vm="93729">
        <v>0</v>
      </c>
      <c r="DQ51" s="10" vm="72401">
        <v>0</v>
      </c>
      <c r="DR51" s="10" vm="80598">
        <v>0</v>
      </c>
      <c r="DS51" s="10" vm="62063">
        <v>0</v>
      </c>
      <c r="DT51" s="10" vm="82934">
        <v>0</v>
      </c>
      <c r="DU51" s="10" vm="62176">
        <v>0</v>
      </c>
      <c r="DV51" s="10" vm="68640">
        <v>5174</v>
      </c>
      <c r="DW51" s="10" vm="98249">
        <v>0</v>
      </c>
      <c r="DX51" s="10" vm="93567">
        <v>5383</v>
      </c>
      <c r="DY51" s="10" vm="81434">
        <v>-209</v>
      </c>
      <c r="DZ51" s="10" vm="86592">
        <v>0</v>
      </c>
      <c r="EA51" s="10" vm="1824">
        <v>0</v>
      </c>
      <c r="EB51" s="10" vm="77186">
        <v>0</v>
      </c>
      <c r="EC51" s="10" vm="1519">
        <v>0</v>
      </c>
      <c r="ED51" s="10" vm="68486">
        <v>0</v>
      </c>
      <c r="EE51" s="10" vm="95994">
        <v>0</v>
      </c>
      <c r="EF51" s="10" vm="93404">
        <v>0</v>
      </c>
      <c r="EG51" s="10" vm="89172">
        <v>0</v>
      </c>
      <c r="EH51" s="81" vm="71548">
        <v>0</v>
      </c>
      <c r="EI51" s="81" vm="58282">
        <v>0</v>
      </c>
      <c r="EJ51" s="81" vm="82779">
        <v>0</v>
      </c>
      <c r="EK51" s="81" vm="57002">
        <v>0</v>
      </c>
      <c r="EL51" s="10" vm="68332">
        <v>10696</v>
      </c>
      <c r="EM51" s="10" vm="99389">
        <v>0</v>
      </c>
      <c r="EN51" s="10" vm="93240">
        <v>11792</v>
      </c>
      <c r="EO51" s="10" vm="90509">
        <v>-1096</v>
      </c>
      <c r="EP51" s="10" vm="88317">
        <v>15870</v>
      </c>
      <c r="EQ51" s="10" vm="2449">
        <v>0</v>
      </c>
      <c r="ER51" s="10" vm="77039">
        <v>17175</v>
      </c>
      <c r="ES51" s="10" vm="2176">
        <v>-1305</v>
      </c>
      <c r="ET51" s="10" vm="68177">
        <v>31014</v>
      </c>
      <c r="EU51" s="10" vm="98567">
        <v>11317</v>
      </c>
      <c r="EV51" s="10" vm="93082">
        <v>18004</v>
      </c>
      <c r="EW51" s="10" vm="87456">
        <v>1693</v>
      </c>
      <c r="EX51" s="10" vm="80452">
        <v>3552</v>
      </c>
      <c r="EY51" s="10" vm="1518">
        <v>1253</v>
      </c>
      <c r="EZ51" s="10" vm="82623">
        <v>2034</v>
      </c>
      <c r="FA51" s="10" vm="1308">
        <v>1253</v>
      </c>
      <c r="FB51" s="10" vm="68022">
        <v>1037006</v>
      </c>
      <c r="FC51" s="10" vm="98430">
        <v>3126</v>
      </c>
      <c r="FD51" s="10" vm="92924">
        <v>1040132</v>
      </c>
      <c r="FE51" s="10" vm="58879">
        <v>62900</v>
      </c>
      <c r="FF51" s="10" vm="86448">
        <v>12933</v>
      </c>
      <c r="FG51" s="10" vm="57925">
        <v>0</v>
      </c>
      <c r="FH51" s="10" vm="76892">
        <v>-17369</v>
      </c>
      <c r="FI51" s="10" vm="56821">
        <v>0</v>
      </c>
      <c r="FJ51" s="10" vm="67868">
        <v>0</v>
      </c>
      <c r="FK51" s="10" vm="59211">
        <v>0</v>
      </c>
      <c r="FL51" s="10" vm="92761">
        <v>1098596</v>
      </c>
      <c r="FM51" s="10" vm="72265">
        <v>156320</v>
      </c>
      <c r="FN51" s="10" vm="71405">
        <v>16716</v>
      </c>
      <c r="FO51" s="10" vm="2175">
        <v>0</v>
      </c>
      <c r="FP51" s="10" vm="76745">
        <v>0</v>
      </c>
      <c r="FQ51" s="10" vm="1823">
        <v>-2799</v>
      </c>
      <c r="FR51" s="10" vm="67717">
        <v>0</v>
      </c>
      <c r="FS51" s="10" vm="96567">
        <v>0</v>
      </c>
      <c r="FT51" s="10" vm="92594">
        <v>170237</v>
      </c>
      <c r="FU51" s="10" vm="89014">
        <v>928359</v>
      </c>
      <c r="FV51" s="10" vm="89955">
        <v>883812</v>
      </c>
      <c r="FW51" s="81" vm="1307">
        <v>0</v>
      </c>
      <c r="FX51" s="81" vm="82468">
        <v>0</v>
      </c>
      <c r="FY51" s="81" vm="56699">
        <v>0</v>
      </c>
      <c r="FZ51" s="81" vm="56129">
        <v>0</v>
      </c>
      <c r="GA51" s="81" vm="96160">
        <v>0</v>
      </c>
      <c r="GB51" s="10" vm="92434">
        <v>4917</v>
      </c>
      <c r="GC51" s="10" vm="81288">
        <v>2271</v>
      </c>
      <c r="GD51" s="10" vm="88171">
        <v>2646</v>
      </c>
      <c r="GE51" s="10" vm="1442">
        <v>654</v>
      </c>
      <c r="GF51" s="10" vm="76598">
        <v>277</v>
      </c>
      <c r="GG51" s="10" vm="62175">
        <v>377</v>
      </c>
      <c r="GH51" s="10" vm="67559">
        <v>1275</v>
      </c>
      <c r="GI51" s="10" vm="98889">
        <v>442</v>
      </c>
      <c r="GJ51" s="10" vm="92271">
        <v>833</v>
      </c>
      <c r="GK51" s="10" vm="87303">
        <v>0</v>
      </c>
      <c r="GL51" s="10" vm="86300">
        <v>0</v>
      </c>
      <c r="GM51" s="10" vm="61195">
        <v>0</v>
      </c>
      <c r="GN51" s="10" vm="82312">
        <v>1938</v>
      </c>
      <c r="GO51" s="10" vm="1517">
        <v>712</v>
      </c>
      <c r="GP51" s="10" vm="67403">
        <v>1226</v>
      </c>
      <c r="GQ51" s="10" vm="99904">
        <v>0</v>
      </c>
      <c r="GR51" s="10" vm="92110">
        <v>101</v>
      </c>
      <c r="GS51" s="10" vm="88857">
        <v>-101</v>
      </c>
      <c r="GT51" s="10" vm="80303">
        <v>8784</v>
      </c>
      <c r="GU51" s="10" vm="58227">
        <v>3803</v>
      </c>
      <c r="GV51" s="10" vm="76454">
        <v>4981</v>
      </c>
      <c r="GW51" s="10" vm="56530">
        <v>0</v>
      </c>
      <c r="GX51" s="81" vm="67249">
        <v>0</v>
      </c>
      <c r="GY51" s="10" vm="99225">
        <v>0</v>
      </c>
      <c r="GZ51" s="10" vm="91950">
        <v>0</v>
      </c>
      <c r="HA51" s="10" vm="72131">
        <v>0</v>
      </c>
      <c r="HB51" s="10" vm="71259">
        <v>0</v>
      </c>
      <c r="HC51" s="81" vm="2448">
        <v>0</v>
      </c>
      <c r="HD51" s="81" vm="82157">
        <v>4409</v>
      </c>
      <c r="HE51" s="10" vm="2174">
        <v>4409</v>
      </c>
      <c r="HF51" s="10" vm="67094">
        <v>9629</v>
      </c>
      <c r="HG51" s="10" vm="97935">
        <v>3684</v>
      </c>
      <c r="HH51" s="10" vm="91790">
        <v>0</v>
      </c>
      <c r="HI51" s="10" vm="90825">
        <v>0</v>
      </c>
      <c r="HJ51" s="10" vm="58586">
        <v>11608</v>
      </c>
      <c r="HK51" s="10" vm="60730">
        <v>0</v>
      </c>
      <c r="HL51" s="10" vm="76352">
        <v>0</v>
      </c>
      <c r="HM51" s="10" vm="60319">
        <v>0</v>
      </c>
      <c r="HN51" s="10" vm="66939">
        <v>278</v>
      </c>
      <c r="HO51" s="10" vm="97476">
        <v>25199</v>
      </c>
      <c r="HP51" s="10" vm="91631">
        <v>8503</v>
      </c>
      <c r="HQ51" s="10" vm="58784">
        <v>1</v>
      </c>
      <c r="HR51" s="10" vm="89797">
        <v>8504</v>
      </c>
      <c r="HS51" s="10" vm="78625">
        <v>0</v>
      </c>
      <c r="HT51" s="10" vm="82002">
        <v>717</v>
      </c>
      <c r="HU51" s="10" vm="62578">
        <v>717</v>
      </c>
      <c r="HV51" s="10" vm="66792">
        <v>22562</v>
      </c>
      <c r="HW51" s="10" vm="59157">
        <v>540</v>
      </c>
      <c r="HX51" s="10" vm="91479">
        <v>0</v>
      </c>
      <c r="HY51" s="10" vm="58679">
        <v>389</v>
      </c>
      <c r="HZ51" s="10" vm="86154">
        <v>17</v>
      </c>
      <c r="IA51" s="10" vm="61825">
        <v>0</v>
      </c>
      <c r="IB51" s="10" vm="76211">
        <v>-2776</v>
      </c>
      <c r="IC51" s="10" vm="61194">
        <v>20732</v>
      </c>
      <c r="ID51" s="10" vm="66650">
        <v>192</v>
      </c>
      <c r="IE51" s="10" vm="59122">
        <v>34</v>
      </c>
      <c r="IF51" s="10" vm="91313">
        <v>0</v>
      </c>
      <c r="IG51" s="10" vm="87191">
        <v>226</v>
      </c>
      <c r="IH51" s="10" vm="80157">
        <v>12933</v>
      </c>
      <c r="II51" s="10" vm="60318">
        <v>18338</v>
      </c>
      <c r="IJ51" s="10" vm="76065">
        <v>0</v>
      </c>
      <c r="IK51" s="10" vm="72943">
        <v>304</v>
      </c>
      <c r="IL51" s="10" vm="66500">
        <v>-84</v>
      </c>
      <c r="IM51" s="10" vm="59420">
        <v>-32</v>
      </c>
      <c r="IN51" s="10" vm="91147">
        <v>18200</v>
      </c>
      <c r="IO51" s="10" vm="81182">
        <v>19501</v>
      </c>
      <c r="IP51" s="10" vm="71114">
        <v>0</v>
      </c>
      <c r="IQ51" s="10" vm="61715">
        <v>0</v>
      </c>
      <c r="IR51" s="10" vm="58066">
        <v>0</v>
      </c>
      <c r="IS51" s="81" vm="62174">
        <v>51</v>
      </c>
      <c r="IT51" s="81" vm="66355">
        <v>395</v>
      </c>
    </row>
    <row r="52" spans="1:254" x14ac:dyDescent="0.25">
      <c r="A52" s="8" t="s">
        <v>987</v>
      </c>
      <c r="B52" s="8" t="s">
        <v>626</v>
      </c>
      <c r="C52" s="89">
        <v>44651</v>
      </c>
      <c r="D52" s="76" vm="58222">
        <v>12</v>
      </c>
      <c r="E52" s="10" vm="75948">
        <v>78599</v>
      </c>
      <c r="F52" s="10" vm="56377">
        <v>-49718</v>
      </c>
      <c r="G52" s="10" vm="100206">
        <v>-6531</v>
      </c>
      <c r="H52" s="10" vm="59808">
        <v>22350</v>
      </c>
      <c r="I52" s="10" vm="1516">
        <v>218</v>
      </c>
      <c r="J52" s="10" vm="63607">
        <v>22568</v>
      </c>
      <c r="K52" s="10" vm="58311">
        <v>0</v>
      </c>
      <c r="L52" s="10" vm="57861">
        <v>0</v>
      </c>
      <c r="M52" s="10" vm="75804">
        <v>0</v>
      </c>
      <c r="N52" s="10" vm="56337">
        <v>37</v>
      </c>
      <c r="O52" s="10" vm="99748">
        <v>-15016</v>
      </c>
      <c r="P52" s="10" vm="95824">
        <v>0</v>
      </c>
      <c r="Q52" s="10" vm="81850">
        <v>594</v>
      </c>
      <c r="R52" s="10" vm="87029">
        <v>0</v>
      </c>
      <c r="S52" s="10" vm="2394">
        <v>0</v>
      </c>
      <c r="T52" s="10" vm="83886">
        <v>8183</v>
      </c>
      <c r="U52" s="10" vm="75655">
        <v>0</v>
      </c>
      <c r="V52" s="10" vm="56295">
        <v>8183</v>
      </c>
      <c r="W52" s="10" vm="98721">
        <v>0</v>
      </c>
      <c r="X52" s="10" vm="95657">
        <v>7133</v>
      </c>
      <c r="Y52" s="10" vm="61824">
        <v>665</v>
      </c>
      <c r="Z52" s="10" vm="81016">
        <v>0</v>
      </c>
      <c r="AA52" s="10" vm="1822">
        <v>15981</v>
      </c>
      <c r="AB52" s="10" vm="78229">
        <v>64794</v>
      </c>
      <c r="AC52" s="10" vm="75537">
        <v>2727</v>
      </c>
      <c r="AD52" s="10" vm="70525">
        <v>67521</v>
      </c>
      <c r="AE52" s="10" vm="97782">
        <v>962</v>
      </c>
      <c r="AF52" s="10" vm="95491">
        <v>0</v>
      </c>
      <c r="AG52" s="10" vm="60317">
        <v>0</v>
      </c>
      <c r="AH52" s="10" vm="56462">
        <v>0</v>
      </c>
      <c r="AI52" s="10" vm="58304">
        <v>68483</v>
      </c>
      <c r="AJ52" s="10" vm="78084">
        <v>14930</v>
      </c>
      <c r="AK52" s="10" vm="57737">
        <v>3021</v>
      </c>
      <c r="AL52" s="10" vm="70370">
        <v>7826</v>
      </c>
      <c r="AM52" s="10" vm="97322">
        <v>4739</v>
      </c>
      <c r="AN52" s="10" vm="95330">
        <v>5448</v>
      </c>
      <c r="AO52" s="10" vm="87894">
        <v>354</v>
      </c>
      <c r="AP52" s="10" vm="57991">
        <v>0</v>
      </c>
      <c r="AQ52" s="10" vm="2447">
        <v>10113</v>
      </c>
      <c r="AR52" s="10" vm="83741">
        <v>0</v>
      </c>
      <c r="AS52" s="10" vm="57678">
        <v>758</v>
      </c>
      <c r="AT52" s="10" vm="70217">
        <v>47189</v>
      </c>
      <c r="AU52" s="10" vm="96870">
        <v>21294</v>
      </c>
      <c r="AV52" s="10" vm="95164">
        <v>886</v>
      </c>
      <c r="AW52" s="10" vm="61193">
        <v>662700</v>
      </c>
      <c r="AX52" s="10" vm="86877">
        <v>0</v>
      </c>
      <c r="AY52" s="10" vm="1515">
        <v>6673</v>
      </c>
      <c r="AZ52" s="10" vm="77939">
        <v>51</v>
      </c>
      <c r="BA52" s="10" vm="75275">
        <v>0</v>
      </c>
      <c r="BB52" s="10" vm="70060">
        <v>0</v>
      </c>
      <c r="BC52" s="10" vm="99084">
        <v>0</v>
      </c>
      <c r="BD52" s="10" vm="95001">
        <v>0</v>
      </c>
      <c r="BE52" s="10" vm="81700">
        <v>0</v>
      </c>
      <c r="BF52" s="10" vm="58746">
        <v>1922</v>
      </c>
      <c r="BG52" s="10" vm="57941">
        <v>671346</v>
      </c>
      <c r="BH52" s="10" vm="83584">
        <v>7557</v>
      </c>
      <c r="BI52" s="10" vm="75179">
        <v>3601</v>
      </c>
      <c r="BJ52" s="10" vm="69906">
        <v>36450</v>
      </c>
      <c r="BK52" s="10" vm="100397">
        <v>0</v>
      </c>
      <c r="BL52" s="10" vm="94838">
        <v>717</v>
      </c>
      <c r="BM52" s="10" vm="62173">
        <v>48325</v>
      </c>
      <c r="BN52" s="10" vm="58649">
        <v>33641</v>
      </c>
      <c r="BO52" s="10" vm="2173">
        <v>0</v>
      </c>
      <c r="BP52" s="10" vm="77795">
        <v>977</v>
      </c>
      <c r="BQ52" s="10" vm="57514">
        <v>18623</v>
      </c>
      <c r="BR52" s="10" vm="69752">
        <v>53241</v>
      </c>
      <c r="BS52" s="10" vm="100042">
        <v>-4916</v>
      </c>
      <c r="BT52" s="10" vm="94675">
        <v>666430</v>
      </c>
      <c r="BU52" s="10" vm="60729">
        <v>319341</v>
      </c>
      <c r="BV52" s="10" vm="56454">
        <v>0</v>
      </c>
      <c r="BW52" s="10" vm="85494">
        <v>0</v>
      </c>
      <c r="BX52" s="10" vm="83429">
        <v>59016</v>
      </c>
      <c r="BY52" s="10" vm="57453">
        <v>0</v>
      </c>
      <c r="BZ52" s="10" vm="69594">
        <v>2079</v>
      </c>
      <c r="CA52" s="10" vm="99581">
        <v>6481</v>
      </c>
      <c r="CB52" s="10" vm="94512">
        <v>386917</v>
      </c>
      <c r="CC52" s="10" vm="72513">
        <v>4152</v>
      </c>
      <c r="CD52" s="10" vm="57981">
        <v>0</v>
      </c>
      <c r="CE52" s="10" vm="1751">
        <v>275361</v>
      </c>
      <c r="CF52" s="10" vm="77648">
        <v>179248</v>
      </c>
      <c r="CG52" s="10" vm="57389">
        <v>96175</v>
      </c>
      <c r="CH52" s="10" vm="69440">
        <v>393</v>
      </c>
      <c r="CI52" s="10" vm="98082">
        <v>-456</v>
      </c>
      <c r="CJ52" s="10" vm="94357">
        <v>1</v>
      </c>
      <c r="CK52" s="10" vm="90943">
        <v>275361</v>
      </c>
      <c r="CL52" s="10" vm="86725">
        <v>9646</v>
      </c>
      <c r="CM52" s="10" vm="61192">
        <v>6531</v>
      </c>
      <c r="CN52" s="10" vm="83271">
        <v>0</v>
      </c>
      <c r="CO52" s="10" vm="57330">
        <v>3115</v>
      </c>
      <c r="CP52" s="10" vm="69286">
        <v>0</v>
      </c>
      <c r="CQ52" s="10" vm="97627">
        <v>0</v>
      </c>
      <c r="CR52" s="10" vm="94199">
        <v>25</v>
      </c>
      <c r="CS52" s="10" vm="60316">
        <v>-25</v>
      </c>
      <c r="CT52" s="10" vm="56442">
        <v>0</v>
      </c>
      <c r="CU52" s="10" vm="1221">
        <v>0</v>
      </c>
      <c r="CV52" s="10" vm="77504">
        <v>411</v>
      </c>
      <c r="CW52" s="10" vm="57276">
        <v>-411</v>
      </c>
      <c r="CX52" s="10" vm="69132">
        <v>0</v>
      </c>
      <c r="CY52" s="10" vm="97164">
        <v>0</v>
      </c>
      <c r="CZ52" s="10" vm="94036">
        <v>0</v>
      </c>
      <c r="DA52" s="10" vm="89302">
        <v>0</v>
      </c>
      <c r="DB52" s="81" vm="58639">
        <v>0</v>
      </c>
      <c r="DC52" s="81" vm="2446">
        <v>0</v>
      </c>
      <c r="DD52" s="81" vm="83117">
        <v>0</v>
      </c>
      <c r="DE52" s="81" vm="74665">
        <v>0</v>
      </c>
      <c r="DF52" s="10" vm="68978">
        <v>0</v>
      </c>
      <c r="DG52" s="10" vm="96709">
        <v>0</v>
      </c>
      <c r="DH52" s="10" vm="93869">
        <v>1168</v>
      </c>
      <c r="DI52" s="10" vm="61191">
        <v>-1168</v>
      </c>
      <c r="DJ52" s="10" vm="90094">
        <v>9646</v>
      </c>
      <c r="DK52" s="10" vm="1514">
        <v>6531</v>
      </c>
      <c r="DL52" s="10" vm="77358">
        <v>1604</v>
      </c>
      <c r="DM52" s="10" vm="57173">
        <v>1511</v>
      </c>
      <c r="DN52" s="10" vm="68823">
        <v>0</v>
      </c>
      <c r="DO52" s="10" vm="96309">
        <v>0</v>
      </c>
      <c r="DP52" s="10" vm="93707">
        <v>0</v>
      </c>
      <c r="DQ52" s="10" vm="60154">
        <v>0</v>
      </c>
      <c r="DR52" s="10" vm="57970">
        <v>0</v>
      </c>
      <c r="DS52" s="10" vm="58284">
        <v>0</v>
      </c>
      <c r="DT52" s="10" vm="82959">
        <v>0</v>
      </c>
      <c r="DU52" s="10" vm="74477">
        <v>0</v>
      </c>
      <c r="DV52" s="10" vm="68668">
        <v>0</v>
      </c>
      <c r="DW52" s="10" vm="98274">
        <v>0</v>
      </c>
      <c r="DX52" s="10" vm="93545">
        <v>0</v>
      </c>
      <c r="DY52" s="10" vm="62172">
        <v>0</v>
      </c>
      <c r="DZ52" s="10" vm="86575">
        <v>0</v>
      </c>
      <c r="EA52" s="10" vm="2172">
        <v>0</v>
      </c>
      <c r="EB52" s="10" vm="77211">
        <v>0</v>
      </c>
      <c r="EC52" s="10" vm="57071">
        <v>0</v>
      </c>
      <c r="ED52" s="10" vm="68513">
        <v>0</v>
      </c>
      <c r="EE52" s="10" vm="95970">
        <v>0</v>
      </c>
      <c r="EF52" s="10" vm="93383">
        <v>0</v>
      </c>
      <c r="EG52" s="10" vm="89125">
        <v>0</v>
      </c>
      <c r="EH52" s="81" vm="56431">
        <v>0</v>
      </c>
      <c r="EI52" s="81" vm="84998">
        <v>0</v>
      </c>
      <c r="EJ52" s="81" vm="82804">
        <v>0</v>
      </c>
      <c r="EK52" s="81" vm="57012">
        <v>0</v>
      </c>
      <c r="EL52" s="10" vm="68356">
        <v>470</v>
      </c>
      <c r="EM52" s="10" vm="99417">
        <v>0</v>
      </c>
      <c r="EN52" s="10" vm="93219">
        <v>925</v>
      </c>
      <c r="EO52" s="10" vm="90482">
        <v>-455</v>
      </c>
      <c r="EP52" s="10" vm="58629">
        <v>470</v>
      </c>
      <c r="EQ52" s="10" vm="2393">
        <v>0</v>
      </c>
      <c r="ER52" s="10" vm="77062">
        <v>925</v>
      </c>
      <c r="ES52" s="10" vm="56956">
        <v>-455</v>
      </c>
      <c r="ET52" s="10" vm="68202">
        <v>10116</v>
      </c>
      <c r="EU52" s="10" vm="98561">
        <v>6531</v>
      </c>
      <c r="EV52" s="10" vm="93061">
        <v>2529</v>
      </c>
      <c r="EW52" s="10" vm="61823">
        <v>1056</v>
      </c>
      <c r="EX52" s="10" vm="57962">
        <v>1329</v>
      </c>
      <c r="EY52" s="10" vm="61190">
        <v>324</v>
      </c>
      <c r="EZ52" s="10" vm="82646">
        <v>216</v>
      </c>
      <c r="FA52" s="10" vm="74133">
        <v>324</v>
      </c>
      <c r="FB52" s="10" vm="68048">
        <v>716924</v>
      </c>
      <c r="FC52" s="10" vm="98421">
        <v>0</v>
      </c>
      <c r="FD52" s="10" vm="92903">
        <v>716924</v>
      </c>
      <c r="FE52" s="10" vm="58839">
        <v>43872</v>
      </c>
      <c r="FF52" s="10" vm="58332">
        <v>5894</v>
      </c>
      <c r="FG52" s="10" vm="57922">
        <v>0</v>
      </c>
      <c r="FH52" s="10" vm="76916">
        <v>-2866</v>
      </c>
      <c r="FI52" s="10" vm="56836">
        <v>0</v>
      </c>
      <c r="FJ52" s="10" vm="67894">
        <v>-1608</v>
      </c>
      <c r="FK52" s="10" vm="59242">
        <v>0</v>
      </c>
      <c r="FL52" s="10" vm="92739">
        <v>762216</v>
      </c>
      <c r="FM52" s="10" vm="61714">
        <v>90288</v>
      </c>
      <c r="FN52" s="10" vm="56421">
        <v>10112</v>
      </c>
      <c r="FO52" s="10" vm="2445">
        <v>0</v>
      </c>
      <c r="FP52" s="10" vm="76772">
        <v>0</v>
      </c>
      <c r="FQ52" s="10" vm="56771">
        <v>-534</v>
      </c>
      <c r="FR52" s="10" vm="67743">
        <v>0</v>
      </c>
      <c r="FS52" s="10" vm="96551">
        <v>-350</v>
      </c>
      <c r="FT52" s="10" vm="92572">
        <v>99516</v>
      </c>
      <c r="FU52" s="10" vm="61189">
        <v>662700</v>
      </c>
      <c r="FV52" s="10" vm="58730">
        <v>626636</v>
      </c>
      <c r="FW52" s="81" vm="1513">
        <v>0</v>
      </c>
      <c r="FX52" s="81" vm="82492">
        <v>0</v>
      </c>
      <c r="FY52" s="81" vm="73887">
        <v>0</v>
      </c>
      <c r="FZ52" s="81" vm="56154">
        <v>0</v>
      </c>
      <c r="GA52" s="81" vm="96150">
        <v>0</v>
      </c>
      <c r="GB52" s="10" vm="92410">
        <v>1945</v>
      </c>
      <c r="GC52" s="10" vm="81261">
        <v>1156</v>
      </c>
      <c r="GD52" s="10" vm="88151">
        <v>789</v>
      </c>
      <c r="GE52" s="10" vm="58264">
        <v>435</v>
      </c>
      <c r="GF52" s="10" vm="76624">
        <v>584</v>
      </c>
      <c r="GG52" s="10" vm="56654">
        <v>-149</v>
      </c>
      <c r="GH52" s="10" vm="67588">
        <v>340</v>
      </c>
      <c r="GI52" s="10" vm="98922">
        <v>50</v>
      </c>
      <c r="GJ52" s="10" vm="92250">
        <v>290</v>
      </c>
      <c r="GK52" s="10" vm="62171">
        <v>0</v>
      </c>
      <c r="GL52" s="10" vm="58321">
        <v>0</v>
      </c>
      <c r="GM52" s="10" vm="2171">
        <v>0</v>
      </c>
      <c r="GN52" s="10" vm="82338">
        <v>0</v>
      </c>
      <c r="GO52" s="10" vm="56599">
        <v>0</v>
      </c>
      <c r="GP52" s="10" vm="67430">
        <v>0</v>
      </c>
      <c r="GQ52" s="10" vm="99880">
        <v>37</v>
      </c>
      <c r="GR52" s="10" vm="92089">
        <v>749</v>
      </c>
      <c r="GS52" s="10" vm="88811">
        <v>-712</v>
      </c>
      <c r="GT52" s="10" vm="57952">
        <v>2757</v>
      </c>
      <c r="GU52" s="10" vm="58225">
        <v>2539</v>
      </c>
      <c r="GV52" s="10" vm="76479">
        <v>218</v>
      </c>
      <c r="GW52" s="10" vm="56540">
        <v>0</v>
      </c>
      <c r="GX52" s="81" vm="67273">
        <v>0</v>
      </c>
      <c r="GY52" s="10" vm="99252">
        <v>0</v>
      </c>
      <c r="GZ52" s="10" vm="91927">
        <v>0</v>
      </c>
      <c r="HA52" s="10" vm="72103">
        <v>0</v>
      </c>
      <c r="HB52" s="10" vm="56411">
        <v>0</v>
      </c>
      <c r="HC52" s="81" vm="1441">
        <v>0</v>
      </c>
      <c r="HD52" s="81" vm="82181">
        <v>717</v>
      </c>
      <c r="HE52" s="10" vm="73535">
        <v>717</v>
      </c>
      <c r="HF52" s="10" vm="67119">
        <v>2221</v>
      </c>
      <c r="HG52" s="10" vm="97926">
        <v>1125</v>
      </c>
      <c r="HH52" s="10" vm="91769">
        <v>0</v>
      </c>
      <c r="HI52" s="10" vm="90780">
        <v>0</v>
      </c>
      <c r="HJ52" s="10" vm="58574">
        <v>14885</v>
      </c>
      <c r="HK52" s="10" vm="61188">
        <v>0</v>
      </c>
      <c r="HL52" s="10" vm="76372">
        <v>0</v>
      </c>
      <c r="HM52" s="10" vm="73407">
        <v>0</v>
      </c>
      <c r="HN52" s="10" vm="66965">
        <v>392</v>
      </c>
      <c r="HO52" s="10" vm="97468">
        <v>18623</v>
      </c>
      <c r="HP52" s="10" vm="59000">
        <v>226</v>
      </c>
      <c r="HQ52" s="10" vm="58756">
        <v>6255</v>
      </c>
      <c r="HR52" s="10" vm="89776">
        <v>6481</v>
      </c>
      <c r="HS52" s="10" vm="78609">
        <v>0</v>
      </c>
      <c r="HT52" s="10" vm="82027">
        <v>0</v>
      </c>
      <c r="HU52" s="10" vm="73260">
        <v>0</v>
      </c>
      <c r="HV52" s="10" vm="56104">
        <v>15605</v>
      </c>
      <c r="HW52" s="10" vm="59172">
        <v>376</v>
      </c>
      <c r="HX52" s="10" vm="91457">
        <v>0</v>
      </c>
      <c r="HY52" s="10" vm="61079">
        <v>213</v>
      </c>
      <c r="HZ52" s="10" vm="86131">
        <v>0</v>
      </c>
      <c r="IA52" s="10" vm="62170">
        <v>1</v>
      </c>
      <c r="IB52" s="10" vm="76237">
        <v>-1179</v>
      </c>
      <c r="IC52" s="10" vm="73117">
        <v>15016</v>
      </c>
      <c r="ID52" s="10" vm="56092">
        <v>598</v>
      </c>
      <c r="IE52" s="10" vm="59111">
        <v>1342</v>
      </c>
      <c r="IF52" s="10" vm="91291">
        <v>840</v>
      </c>
      <c r="IG52" s="10" vm="1821">
        <v>2780</v>
      </c>
      <c r="IH52" s="10" vm="80134">
        <v>5894</v>
      </c>
      <c r="II52" s="10" vm="60728">
        <v>10871</v>
      </c>
      <c r="IJ52" s="10" vm="76090">
        <v>0</v>
      </c>
      <c r="IK52" s="10" vm="72971">
        <v>299</v>
      </c>
      <c r="IL52" s="10" vm="66526">
        <v>-36</v>
      </c>
      <c r="IM52" s="10" vm="59406">
        <v>0</v>
      </c>
      <c r="IN52" s="10" vm="91125">
        <v>12148</v>
      </c>
      <c r="IO52" s="10" vm="81160">
        <v>12149</v>
      </c>
      <c r="IP52" s="10" vm="71091">
        <v>0</v>
      </c>
      <c r="IQ52" s="10" vm="84156">
        <v>0</v>
      </c>
      <c r="IR52" s="10" vm="58091">
        <v>0</v>
      </c>
      <c r="IS52" s="81" vm="72823">
        <v>2</v>
      </c>
      <c r="IT52" s="81" vm="56077">
        <v>2</v>
      </c>
    </row>
    <row r="53" spans="1:254" x14ac:dyDescent="0.25">
      <c r="A53" s="8" t="s">
        <v>366</v>
      </c>
      <c r="B53" s="8" t="s">
        <v>35</v>
      </c>
      <c r="C53" s="89">
        <v>44651</v>
      </c>
      <c r="D53" s="76" vm="84015">
        <v>12</v>
      </c>
      <c r="E53" s="10" vm="62169">
        <v>10621</v>
      </c>
      <c r="F53" s="10" vm="70858">
        <v>-7022</v>
      </c>
      <c r="G53" s="10" vm="100204">
        <v>0</v>
      </c>
      <c r="H53" s="10" vm="59831">
        <v>3599</v>
      </c>
      <c r="I53" s="10" vm="58459">
        <v>363</v>
      </c>
      <c r="J53" s="10" vm="63632">
        <v>3962</v>
      </c>
      <c r="K53" s="10" vm="1820">
        <v>0</v>
      </c>
      <c r="L53" s="10" vm="57860">
        <v>0</v>
      </c>
      <c r="M53" s="10" vm="60727">
        <v>0</v>
      </c>
      <c r="N53" s="10" vm="70748">
        <v>10</v>
      </c>
      <c r="O53" s="10" vm="99743">
        <v>-2038</v>
      </c>
      <c r="P53" s="10" vm="95847">
        <v>67</v>
      </c>
      <c r="Q53" s="10" vm="81878">
        <v>0</v>
      </c>
      <c r="R53" s="10" vm="87054">
        <v>0</v>
      </c>
      <c r="S53" s="10" vm="58310">
        <v>0</v>
      </c>
      <c r="T53" s="10" vm="58212">
        <v>2001</v>
      </c>
      <c r="U53" s="10" vm="75630">
        <v>0</v>
      </c>
      <c r="V53" s="10" vm="56285">
        <v>2001</v>
      </c>
      <c r="W53" s="10" vm="98718">
        <v>2035</v>
      </c>
      <c r="X53" s="10" vm="95680">
        <v>1387</v>
      </c>
      <c r="Y53" s="10" vm="89639">
        <v>0</v>
      </c>
      <c r="Z53" s="10" vm="81042">
        <v>0</v>
      </c>
      <c r="AA53" s="10" vm="62168">
        <v>5423</v>
      </c>
      <c r="AB53" s="10" vm="78208">
        <v>9035</v>
      </c>
      <c r="AC53" s="10" vm="61822">
        <v>360</v>
      </c>
      <c r="AD53" s="10" vm="70501">
        <v>9395</v>
      </c>
      <c r="AE53" s="10" vm="97772">
        <v>0</v>
      </c>
      <c r="AF53" s="10" vm="95515">
        <v>181</v>
      </c>
      <c r="AG53" s="10" vm="72677">
        <v>0</v>
      </c>
      <c r="AH53" s="10" vm="71990">
        <v>0</v>
      </c>
      <c r="AI53" s="10" vm="1512">
        <v>9576</v>
      </c>
      <c r="AJ53" s="10" vm="78062">
        <v>2424</v>
      </c>
      <c r="AK53" s="10" vm="1306">
        <v>412</v>
      </c>
      <c r="AL53" s="10" vm="70345">
        <v>1391</v>
      </c>
      <c r="AM53" s="10" vm="97320">
        <v>296</v>
      </c>
      <c r="AN53" s="10" vm="95352">
        <v>0</v>
      </c>
      <c r="AO53" s="10" vm="87922">
        <v>52</v>
      </c>
      <c r="AP53" s="10" vm="57997">
        <v>0</v>
      </c>
      <c r="AQ53" s="10" vm="57946">
        <v>1564</v>
      </c>
      <c r="AR53" s="10" vm="83716">
        <v>0</v>
      </c>
      <c r="AS53" s="10" vm="62062">
        <v>82</v>
      </c>
      <c r="AT53" s="10" vm="70193">
        <v>6221</v>
      </c>
      <c r="AU53" s="10" vm="96866">
        <v>3355</v>
      </c>
      <c r="AV53" s="10" vm="95187">
        <v>100</v>
      </c>
      <c r="AW53" s="10" vm="89486">
        <v>0</v>
      </c>
      <c r="AX53" s="10" vm="86899">
        <v>83250</v>
      </c>
      <c r="AY53" s="10" vm="2170">
        <v>865</v>
      </c>
      <c r="AZ53" s="10" vm="77917">
        <v>0</v>
      </c>
      <c r="BA53" s="10" vm="61187">
        <v>0</v>
      </c>
      <c r="BB53" s="10" vm="70038">
        <v>747</v>
      </c>
      <c r="BC53" s="10" vm="99080">
        <v>0</v>
      </c>
      <c r="BD53" s="10" vm="95026">
        <v>0</v>
      </c>
      <c r="BE53" s="10" vm="81729">
        <v>0</v>
      </c>
      <c r="BF53" s="10" vm="58750">
        <v>0</v>
      </c>
      <c r="BG53" s="10" vm="1305">
        <v>84862</v>
      </c>
      <c r="BH53" s="10" vm="83560">
        <v>0</v>
      </c>
      <c r="BI53" s="10" vm="75164">
        <v>660</v>
      </c>
      <c r="BJ53" s="10" vm="69880">
        <v>5379</v>
      </c>
      <c r="BK53" s="10" vm="100407">
        <v>7</v>
      </c>
      <c r="BL53" s="10" vm="94860">
        <v>0</v>
      </c>
      <c r="BM53" s="10" vm="90664">
        <v>6046</v>
      </c>
      <c r="BN53" s="10" vm="58653">
        <v>1058</v>
      </c>
      <c r="BO53" s="10" vm="1440">
        <v>0</v>
      </c>
      <c r="BP53" s="10" vm="77771">
        <v>0</v>
      </c>
      <c r="BQ53" s="10" vm="2444">
        <v>1027</v>
      </c>
      <c r="BR53" s="10" vm="69726">
        <v>2085</v>
      </c>
      <c r="BS53" s="10" vm="100040">
        <v>3961</v>
      </c>
      <c r="BT53" s="10" vm="94697">
        <v>88823</v>
      </c>
      <c r="BU53" s="10" vm="87767">
        <v>41000</v>
      </c>
      <c r="BV53" s="10" vm="56458">
        <v>0</v>
      </c>
      <c r="BW53" s="10" vm="61186">
        <v>0</v>
      </c>
      <c r="BX53" s="10" vm="83406">
        <v>0</v>
      </c>
      <c r="BY53" s="10" vm="1511">
        <v>0</v>
      </c>
      <c r="BZ53" s="10" vm="69572">
        <v>0</v>
      </c>
      <c r="CA53" s="10" vm="99577">
        <v>180</v>
      </c>
      <c r="CB53" s="10" vm="94536">
        <v>41180</v>
      </c>
      <c r="CC53" s="10" vm="72541">
        <v>2522</v>
      </c>
      <c r="CD53" s="10" vm="57985">
        <v>0</v>
      </c>
      <c r="CE53" s="10" vm="85373">
        <v>45121</v>
      </c>
      <c r="CF53" s="10" vm="77626">
        <v>40026</v>
      </c>
      <c r="CG53" s="10" vm="74910">
        <v>4955</v>
      </c>
      <c r="CH53" s="10" vm="69416">
        <v>140</v>
      </c>
      <c r="CI53" s="10" vm="98121">
        <v>0</v>
      </c>
      <c r="CJ53" s="10" vm="94379">
        <v>0</v>
      </c>
      <c r="CK53" s="10" vm="90988">
        <v>45121</v>
      </c>
      <c r="CL53" s="10" vm="86747">
        <v>0</v>
      </c>
      <c r="CM53" s="10" vm="62167">
        <v>0</v>
      </c>
      <c r="CN53" s="10" vm="83248">
        <v>0</v>
      </c>
      <c r="CO53" s="10" vm="61821">
        <v>0</v>
      </c>
      <c r="CP53" s="10" vm="69262">
        <v>150</v>
      </c>
      <c r="CQ53" s="10" vm="97617">
        <v>0</v>
      </c>
      <c r="CR53" s="10" vm="94221">
        <v>150</v>
      </c>
      <c r="CS53" s="10" vm="81582">
        <v>0</v>
      </c>
      <c r="CT53" s="10" vm="56446">
        <v>0</v>
      </c>
      <c r="CU53" s="10" vm="1510">
        <v>0</v>
      </c>
      <c r="CV53" s="10" vm="77481">
        <v>0</v>
      </c>
      <c r="CW53" s="10" vm="1304">
        <v>0</v>
      </c>
      <c r="CX53" s="10" vm="69107">
        <v>0</v>
      </c>
      <c r="CY53" s="10" vm="97161">
        <v>0</v>
      </c>
      <c r="CZ53" s="10" vm="94059">
        <v>0</v>
      </c>
      <c r="DA53" s="10" vm="89330">
        <v>0</v>
      </c>
      <c r="DB53" s="81" vm="58642">
        <v>0</v>
      </c>
      <c r="DC53" s="81" vm="58289">
        <v>0</v>
      </c>
      <c r="DD53" s="81" vm="83091">
        <v>0</v>
      </c>
      <c r="DE53" s="81" vm="61713">
        <v>0</v>
      </c>
      <c r="DF53" s="10" vm="68953">
        <v>155</v>
      </c>
      <c r="DG53" s="10" vm="96707">
        <v>0</v>
      </c>
      <c r="DH53" s="10" vm="93892">
        <v>155</v>
      </c>
      <c r="DI53" s="10" vm="87611">
        <v>0</v>
      </c>
      <c r="DJ53" s="10" vm="90118">
        <v>305</v>
      </c>
      <c r="DK53" s="10" vm="2169">
        <v>0</v>
      </c>
      <c r="DL53" s="10" vm="77334">
        <v>305</v>
      </c>
      <c r="DM53" s="10" vm="61185">
        <v>0</v>
      </c>
      <c r="DN53" s="10" vm="68799">
        <v>0</v>
      </c>
      <c r="DO53" s="10" vm="96304">
        <v>0</v>
      </c>
      <c r="DP53" s="10" vm="93730">
        <v>0</v>
      </c>
      <c r="DQ53" s="10" vm="72402">
        <v>0</v>
      </c>
      <c r="DR53" s="10" vm="57975">
        <v>0</v>
      </c>
      <c r="DS53" s="10" vm="85121">
        <v>0</v>
      </c>
      <c r="DT53" s="10" vm="82935">
        <v>0</v>
      </c>
      <c r="DU53" s="10" vm="74463">
        <v>0</v>
      </c>
      <c r="DV53" s="10" vm="68641">
        <v>0</v>
      </c>
      <c r="DW53" s="10" vm="98285">
        <v>0</v>
      </c>
      <c r="DX53" s="10" vm="93568">
        <v>0</v>
      </c>
      <c r="DY53" s="10" vm="81435">
        <v>0</v>
      </c>
      <c r="DZ53" s="10" vm="58346">
        <v>28</v>
      </c>
      <c r="EA53" s="10" vm="1750">
        <v>0</v>
      </c>
      <c r="EB53" s="10" vm="77187">
        <v>14</v>
      </c>
      <c r="EC53" s="10" vm="2443">
        <v>14</v>
      </c>
      <c r="ED53" s="10" vm="68487">
        <v>455</v>
      </c>
      <c r="EE53" s="10" vm="95968">
        <v>0</v>
      </c>
      <c r="EF53" s="10" vm="93405">
        <v>394</v>
      </c>
      <c r="EG53" s="10" vm="89173">
        <v>61</v>
      </c>
      <c r="EH53" s="81" vm="56436">
        <v>0</v>
      </c>
      <c r="EI53" s="81" vm="61184">
        <v>0</v>
      </c>
      <c r="EJ53" s="81" vm="82780">
        <v>0</v>
      </c>
      <c r="EK53" s="81" vm="1509">
        <v>0</v>
      </c>
      <c r="EL53" s="10" vm="68333">
        <v>257</v>
      </c>
      <c r="EM53" s="10" vm="99412">
        <v>0</v>
      </c>
      <c r="EN53" s="10" vm="93241">
        <v>88</v>
      </c>
      <c r="EO53" s="10" vm="90510">
        <v>169</v>
      </c>
      <c r="EP53" s="10" vm="88318">
        <v>740</v>
      </c>
      <c r="EQ53" s="10" vm="57929">
        <v>0</v>
      </c>
      <c r="ER53" s="10" vm="77040">
        <v>496</v>
      </c>
      <c r="ES53" s="10" vm="56943">
        <v>244</v>
      </c>
      <c r="ET53" s="10" vm="68178">
        <v>1045</v>
      </c>
      <c r="EU53" s="10" vm="98594">
        <v>0</v>
      </c>
      <c r="EV53" s="10" vm="93083">
        <v>801</v>
      </c>
      <c r="EW53" s="10" vm="87457">
        <v>244</v>
      </c>
      <c r="EX53" s="10" vm="80453">
        <v>107</v>
      </c>
      <c r="EY53" s="10" vm="62166">
        <v>87</v>
      </c>
      <c r="EZ53" s="10" vm="82624">
        <v>78</v>
      </c>
      <c r="FA53" s="10" vm="2168">
        <v>87</v>
      </c>
      <c r="FB53" s="10" vm="68023">
        <v>0</v>
      </c>
      <c r="FC53" s="10" vm="98410">
        <v>99248</v>
      </c>
      <c r="FD53" s="10" vm="92925">
        <v>99248</v>
      </c>
      <c r="FE53" s="10" vm="58880">
        <v>79</v>
      </c>
      <c r="FF53" s="10" vm="58336">
        <v>1594</v>
      </c>
      <c r="FG53" s="10" vm="60726">
        <v>0</v>
      </c>
      <c r="FH53" s="10" vm="76893">
        <v>-603</v>
      </c>
      <c r="FI53" s="10" vm="1303">
        <v>0</v>
      </c>
      <c r="FJ53" s="10" vm="67869">
        <v>0</v>
      </c>
      <c r="FK53" s="10" vm="59239">
        <v>2053</v>
      </c>
      <c r="FL53" s="10" vm="92762">
        <v>102371</v>
      </c>
      <c r="FM53" s="10" vm="72266">
        <v>18158</v>
      </c>
      <c r="FN53" s="10" vm="56425">
        <v>1447</v>
      </c>
      <c r="FO53" s="10" vm="58279">
        <v>0</v>
      </c>
      <c r="FP53" s="10" vm="76746">
        <v>0</v>
      </c>
      <c r="FQ53" s="10" vm="60600">
        <v>-484</v>
      </c>
      <c r="FR53" s="10" vm="67718">
        <v>0</v>
      </c>
      <c r="FS53" s="10" vm="96549">
        <v>0</v>
      </c>
      <c r="FT53" s="10" vm="92595">
        <v>19121</v>
      </c>
      <c r="FU53" s="10" vm="89015">
        <v>83250</v>
      </c>
      <c r="FV53" s="10" vm="58733">
        <v>81090</v>
      </c>
      <c r="FW53" s="81" vm="2167">
        <v>680</v>
      </c>
      <c r="FX53" s="81" vm="82469">
        <v>0</v>
      </c>
      <c r="FY53" s="81" vm="61183">
        <v>0</v>
      </c>
      <c r="FZ53" s="81" vm="56130">
        <v>67</v>
      </c>
      <c r="GA53" s="81" vm="96148">
        <v>747</v>
      </c>
      <c r="GB53" s="10" vm="92435">
        <v>0</v>
      </c>
      <c r="GC53" s="10" vm="81289">
        <v>0</v>
      </c>
      <c r="GD53" s="10" vm="58622">
        <v>0</v>
      </c>
      <c r="GE53" s="10" vm="58259">
        <v>0</v>
      </c>
      <c r="GF53" s="10" vm="76599">
        <v>0</v>
      </c>
      <c r="GG53" s="10" vm="56648">
        <v>0</v>
      </c>
      <c r="GH53" s="10" vm="67560">
        <v>325</v>
      </c>
      <c r="GI53" s="10" vm="98925">
        <v>26</v>
      </c>
      <c r="GJ53" s="10" vm="92272">
        <v>299</v>
      </c>
      <c r="GK53" s="10" vm="87304">
        <v>0</v>
      </c>
      <c r="GL53" s="10" vm="58325">
        <v>0</v>
      </c>
      <c r="GM53" s="10" vm="78831">
        <v>0</v>
      </c>
      <c r="GN53" s="10" vm="82313">
        <v>80</v>
      </c>
      <c r="GO53" s="10" vm="2442">
        <v>16</v>
      </c>
      <c r="GP53" s="10" vm="67404">
        <v>64</v>
      </c>
      <c r="GQ53" s="10" vm="99878">
        <v>0</v>
      </c>
      <c r="GR53" s="10" vm="92111">
        <v>0</v>
      </c>
      <c r="GS53" s="10" vm="88858">
        <v>0</v>
      </c>
      <c r="GT53" s="10" vm="57957">
        <v>405</v>
      </c>
      <c r="GU53" s="10" vm="1819">
        <v>42</v>
      </c>
      <c r="GV53" s="10" vm="76455">
        <v>363</v>
      </c>
      <c r="GW53" s="10" vm="1508">
        <v>0</v>
      </c>
      <c r="GX53" s="81" vm="67250">
        <v>0</v>
      </c>
      <c r="GY53" s="10" vm="99248">
        <v>0</v>
      </c>
      <c r="GZ53" s="10" vm="91951">
        <v>0</v>
      </c>
      <c r="HA53" s="10" vm="72132">
        <v>0</v>
      </c>
      <c r="HB53" s="10" vm="56415">
        <v>0</v>
      </c>
      <c r="HC53" s="81" vm="57864">
        <v>0</v>
      </c>
      <c r="HD53" s="81" vm="82158">
        <v>0</v>
      </c>
      <c r="HE53" s="10" vm="73521">
        <v>0</v>
      </c>
      <c r="HF53" s="10" vm="67095">
        <v>190</v>
      </c>
      <c r="HG53" s="10" vm="97937">
        <v>93</v>
      </c>
      <c r="HH53" s="10" vm="91791">
        <v>0</v>
      </c>
      <c r="HI53" s="10" vm="90826">
        <v>242</v>
      </c>
      <c r="HJ53" s="10" vm="88052">
        <v>399</v>
      </c>
      <c r="HK53" s="10" vm="62165">
        <v>0</v>
      </c>
      <c r="HL53" s="10" vm="76353">
        <v>0</v>
      </c>
      <c r="HM53" s="10" vm="61820">
        <v>0</v>
      </c>
      <c r="HN53" s="10" vm="66940">
        <v>103</v>
      </c>
      <c r="HO53" s="10" vm="97454">
        <v>1027</v>
      </c>
      <c r="HP53" s="10" vm="59005">
        <v>119</v>
      </c>
      <c r="HQ53" s="10" vm="58785">
        <v>61</v>
      </c>
      <c r="HR53" s="10" vm="89798">
        <v>180</v>
      </c>
      <c r="HS53" s="10" vm="60725">
        <v>0</v>
      </c>
      <c r="HT53" s="10" vm="82003">
        <v>0</v>
      </c>
      <c r="HU53" s="10" vm="60315">
        <v>0</v>
      </c>
      <c r="HV53" s="10" vm="56101">
        <v>0</v>
      </c>
      <c r="HW53" s="10" vm="59170">
        <v>0</v>
      </c>
      <c r="HX53" s="10" vm="91480">
        <v>0</v>
      </c>
      <c r="HY53" s="10" vm="88744">
        <v>80</v>
      </c>
      <c r="HZ53" s="10" vm="86155">
        <v>0</v>
      </c>
      <c r="IA53" s="10" vm="84277">
        <v>2037</v>
      </c>
      <c r="IB53" s="10" vm="76212">
        <v>-79</v>
      </c>
      <c r="IC53" s="10" vm="62061">
        <v>2038</v>
      </c>
      <c r="ID53" s="10" vm="56089">
        <v>9</v>
      </c>
      <c r="IE53" s="10" vm="59109">
        <v>0</v>
      </c>
      <c r="IF53" s="10" vm="91314">
        <v>0</v>
      </c>
      <c r="IG53" s="10" vm="87192">
        <v>9</v>
      </c>
      <c r="IH53" s="10" vm="80158">
        <v>1594</v>
      </c>
      <c r="II53" s="10" vm="61819">
        <v>1564</v>
      </c>
      <c r="IJ53" s="10" vm="76066">
        <v>0</v>
      </c>
      <c r="IK53" s="10" vm="61182">
        <v>0</v>
      </c>
      <c r="IL53" s="10" vm="66501">
        <v>-3</v>
      </c>
      <c r="IM53" s="10" vm="59401">
        <v>0</v>
      </c>
      <c r="IN53" s="10" vm="91148">
        <v>1824</v>
      </c>
      <c r="IO53" s="10" vm="81183">
        <v>1988</v>
      </c>
      <c r="IP53" s="10" vm="71115">
        <v>0</v>
      </c>
      <c r="IQ53" s="10" vm="84149">
        <v>0</v>
      </c>
      <c r="IR53" s="10" vm="58067">
        <v>0</v>
      </c>
      <c r="IS53" s="81" vm="72797">
        <v>9</v>
      </c>
      <c r="IT53" s="81" vm="56074">
        <v>9</v>
      </c>
    </row>
    <row r="54" spans="1:254" x14ac:dyDescent="0.25">
      <c r="A54" s="8" t="s">
        <v>368</v>
      </c>
      <c r="B54" s="8" t="s">
        <v>367</v>
      </c>
      <c r="C54" s="89">
        <v>44651</v>
      </c>
      <c r="D54" s="76" vm="15925">
        <v>12</v>
      </c>
      <c r="E54" s="10" vm="9179">
        <v>5423</v>
      </c>
      <c r="F54" s="10" vm="65454">
        <v>-4458</v>
      </c>
      <c r="G54" s="10" vm="42647">
        <v>0</v>
      </c>
      <c r="H54" s="10" vm="59586">
        <v>965</v>
      </c>
      <c r="I54" s="10" vm="2441">
        <v>104</v>
      </c>
      <c r="J54" s="10" vm="63399">
        <v>1069</v>
      </c>
      <c r="K54" s="10" vm="2166">
        <v>0</v>
      </c>
      <c r="L54" s="10" vm="15705">
        <v>0</v>
      </c>
      <c r="M54" s="10" vm="8961">
        <v>0</v>
      </c>
      <c r="N54" s="10" vm="44421">
        <v>0</v>
      </c>
      <c r="O54" s="10" vm="42423">
        <v>-530</v>
      </c>
      <c r="P54" s="10" vm="35714">
        <v>0</v>
      </c>
      <c r="Q54" s="10" vm="1507">
        <v>0</v>
      </c>
      <c r="R54" s="10" vm="22336">
        <v>0</v>
      </c>
      <c r="S54" s="10" vm="55913">
        <v>0</v>
      </c>
      <c r="T54" s="10" vm="15507">
        <v>539</v>
      </c>
      <c r="U54" s="10" vm="8751">
        <v>0</v>
      </c>
      <c r="V54" s="10" vm="54173">
        <v>539</v>
      </c>
      <c r="W54" s="10" vm="42209">
        <v>0</v>
      </c>
      <c r="X54" s="10" vm="35478">
        <v>450</v>
      </c>
      <c r="Y54" s="10" vm="28891">
        <v>0</v>
      </c>
      <c r="Z54" s="10" vm="22116">
        <v>0</v>
      </c>
      <c r="AA54" s="10" vm="60253">
        <v>989</v>
      </c>
      <c r="AB54" s="10" vm="15315">
        <v>5198</v>
      </c>
      <c r="AC54" s="10" vm="8554">
        <v>158</v>
      </c>
      <c r="AD54" s="10" vm="51055">
        <v>5356</v>
      </c>
      <c r="AE54" s="10" vm="41988">
        <v>69</v>
      </c>
      <c r="AF54" s="10" vm="35243">
        <v>0</v>
      </c>
      <c r="AG54" s="10" vm="2165">
        <v>0</v>
      </c>
      <c r="AH54" s="10" vm="21894">
        <v>-2</v>
      </c>
      <c r="AI54" s="10" vm="1818">
        <v>5423</v>
      </c>
      <c r="AJ54" s="10" vm="15101">
        <v>1998</v>
      </c>
      <c r="AK54" s="10" vm="8446">
        <v>142</v>
      </c>
      <c r="AL54" s="10" vm="47681">
        <v>486</v>
      </c>
      <c r="AM54" s="10" vm="41781">
        <v>0</v>
      </c>
      <c r="AN54" s="10" vm="35030">
        <v>753</v>
      </c>
      <c r="AO54" s="10" vm="28433">
        <v>68</v>
      </c>
      <c r="AP54" s="10" vm="21685">
        <v>0</v>
      </c>
      <c r="AQ54" s="10" vm="45970">
        <v>1011</v>
      </c>
      <c r="AR54" s="10" vm="14881">
        <v>0</v>
      </c>
      <c r="AS54" s="10" vm="8250">
        <v>0</v>
      </c>
      <c r="AT54" s="10" vm="44194">
        <v>4458</v>
      </c>
      <c r="AU54" s="10" vm="41555">
        <v>965</v>
      </c>
      <c r="AV54" s="10" vm="34908">
        <v>81</v>
      </c>
      <c r="AW54" s="10" vm="2116">
        <v>50829</v>
      </c>
      <c r="AX54" s="10" vm="21480">
        <v>0</v>
      </c>
      <c r="AY54" s="10" vm="2440">
        <v>232</v>
      </c>
      <c r="AZ54" s="10" vm="14668">
        <v>0</v>
      </c>
      <c r="BA54" s="10" vm="8032">
        <v>0</v>
      </c>
      <c r="BB54" s="10" vm="53942">
        <v>0</v>
      </c>
      <c r="BC54" s="10" vm="41325">
        <v>0</v>
      </c>
      <c r="BD54" s="10" vm="34696">
        <v>0</v>
      </c>
      <c r="BE54" s="10" vm="1817">
        <v>0</v>
      </c>
      <c r="BF54" s="10" vm="21263">
        <v>0</v>
      </c>
      <c r="BG54" s="10" vm="1506">
        <v>51061</v>
      </c>
      <c r="BH54" s="10" vm="14469">
        <v>0</v>
      </c>
      <c r="BI54" s="10" vm="7831">
        <v>489</v>
      </c>
      <c r="BJ54" s="10" vm="50836">
        <v>3312</v>
      </c>
      <c r="BK54" s="10" vm="41098">
        <v>14</v>
      </c>
      <c r="BL54" s="10" vm="34465">
        <v>0</v>
      </c>
      <c r="BM54" s="10" vm="27748">
        <v>3815</v>
      </c>
      <c r="BN54" s="10" vm="21039">
        <v>457</v>
      </c>
      <c r="BO54" s="10" vm="49055">
        <v>0</v>
      </c>
      <c r="BP54" s="10" vm="63904">
        <v>69</v>
      </c>
      <c r="BQ54" s="10" vm="63105">
        <v>1027</v>
      </c>
      <c r="BR54" s="10" vm="47457">
        <v>1553</v>
      </c>
      <c r="BS54" s="10" vm="40889">
        <v>2262</v>
      </c>
      <c r="BT54" s="10" vm="64798">
        <v>53323</v>
      </c>
      <c r="BU54" s="10" vm="2439">
        <v>17750</v>
      </c>
      <c r="BV54" s="10" vm="20825">
        <v>0</v>
      </c>
      <c r="BW54" s="10" vm="2164">
        <v>0</v>
      </c>
      <c r="BX54" s="10" vm="14040">
        <v>6499</v>
      </c>
      <c r="BY54" s="10" vm="7466">
        <v>0</v>
      </c>
      <c r="BZ54" s="10" vm="43975">
        <v>0</v>
      </c>
      <c r="CA54" s="10" vm="40658">
        <v>158</v>
      </c>
      <c r="CB54" s="10" vm="34080">
        <v>24407</v>
      </c>
      <c r="CC54" s="10" vm="1505">
        <v>451</v>
      </c>
      <c r="CD54" s="10" vm="20622">
        <v>0</v>
      </c>
      <c r="CE54" s="10" vm="55498">
        <v>28465</v>
      </c>
      <c r="CF54" s="10" vm="13823">
        <v>19038</v>
      </c>
      <c r="CG54" s="10" vm="7254">
        <v>9427</v>
      </c>
      <c r="CH54" s="10" vm="53723">
        <v>0</v>
      </c>
      <c r="CI54" s="10" vm="40424">
        <v>0</v>
      </c>
      <c r="CJ54" s="10" vm="33859">
        <v>0</v>
      </c>
      <c r="CK54" s="10" vm="27068">
        <v>28465</v>
      </c>
      <c r="CL54" s="10" vm="20406">
        <v>0</v>
      </c>
      <c r="CM54" s="10" vm="52266">
        <v>0</v>
      </c>
      <c r="CN54" s="10" vm="13620">
        <v>0</v>
      </c>
      <c r="CO54" s="10" vm="7039">
        <v>0</v>
      </c>
      <c r="CP54" s="10" vm="50607">
        <v>0</v>
      </c>
      <c r="CQ54" s="10" vm="40194">
        <v>0</v>
      </c>
      <c r="CR54" s="10" vm="33625">
        <v>0</v>
      </c>
      <c r="CS54" s="10" vm="2163">
        <v>0</v>
      </c>
      <c r="CT54" s="10" vm="20185">
        <v>0</v>
      </c>
      <c r="CU54" s="10" vm="1816">
        <v>0</v>
      </c>
      <c r="CV54" s="10" vm="13404">
        <v>0</v>
      </c>
      <c r="CW54" s="10" vm="6869">
        <v>0</v>
      </c>
      <c r="CX54" s="10" vm="47234">
        <v>0</v>
      </c>
      <c r="CY54" s="10" vm="39979">
        <v>0</v>
      </c>
      <c r="CZ54" s="10" vm="33396">
        <v>0</v>
      </c>
      <c r="DA54" s="10" vm="26610">
        <v>0</v>
      </c>
      <c r="DB54" s="81" vm="19970">
        <v>0</v>
      </c>
      <c r="DC54" s="81" vm="45525">
        <v>0</v>
      </c>
      <c r="DD54" s="81" vm="13186">
        <v>0</v>
      </c>
      <c r="DE54" s="81" vm="6658">
        <v>0</v>
      </c>
      <c r="DF54" s="10" vm="43755">
        <v>0</v>
      </c>
      <c r="DG54" s="10" vm="39750">
        <v>0</v>
      </c>
      <c r="DH54" s="10" vm="33227">
        <v>0</v>
      </c>
      <c r="DI54" s="10" vm="1749">
        <v>0</v>
      </c>
      <c r="DJ54" s="10" vm="19760">
        <v>0</v>
      </c>
      <c r="DK54" s="10" vm="2438">
        <v>0</v>
      </c>
      <c r="DL54" s="10" vm="12971">
        <v>0</v>
      </c>
      <c r="DM54" s="10" vm="6441">
        <v>0</v>
      </c>
      <c r="DN54" s="10" vm="53505">
        <v>0</v>
      </c>
      <c r="DO54" s="10" vm="39520">
        <v>0</v>
      </c>
      <c r="DP54" s="10" vm="33003">
        <v>0</v>
      </c>
      <c r="DQ54" s="10" vm="1815">
        <v>0</v>
      </c>
      <c r="DR54" s="10" vm="19546">
        <v>0</v>
      </c>
      <c r="DS54" s="10" vm="60724">
        <v>0</v>
      </c>
      <c r="DT54" s="10" vm="12773">
        <v>0</v>
      </c>
      <c r="DU54" s="10" vm="6229">
        <v>0</v>
      </c>
      <c r="DV54" s="10" vm="50385">
        <v>0</v>
      </c>
      <c r="DW54" s="10" vm="39297">
        <v>0</v>
      </c>
      <c r="DX54" s="10" vm="32770">
        <v>0</v>
      </c>
      <c r="DY54" s="10" vm="25925">
        <v>0</v>
      </c>
      <c r="DZ54" s="10" vm="19324">
        <v>0</v>
      </c>
      <c r="EA54" s="10" vm="48607">
        <v>0</v>
      </c>
      <c r="EB54" s="10" vm="12557">
        <v>0</v>
      </c>
      <c r="EC54" s="10" vm="6061">
        <v>0</v>
      </c>
      <c r="ED54" s="10" vm="47014">
        <v>0</v>
      </c>
      <c r="EE54" s="10" vm="39080">
        <v>0</v>
      </c>
      <c r="EF54" s="10" vm="32544">
        <v>0</v>
      </c>
      <c r="EG54" s="10" vm="2437">
        <v>0</v>
      </c>
      <c r="EH54" s="81" vm="19111">
        <v>0</v>
      </c>
      <c r="EI54" s="81" vm="2162">
        <v>0</v>
      </c>
      <c r="EJ54" s="81" vm="12339">
        <v>0</v>
      </c>
      <c r="EK54" s="81" vm="5852">
        <v>0</v>
      </c>
      <c r="EL54" s="10" vm="43537">
        <v>0</v>
      </c>
      <c r="EM54" s="10" vm="38849">
        <v>0</v>
      </c>
      <c r="EN54" s="10" vm="32365">
        <v>0</v>
      </c>
      <c r="EO54" s="10" vm="25467">
        <v>0</v>
      </c>
      <c r="EP54" s="10" vm="18912">
        <v>0</v>
      </c>
      <c r="EQ54" s="10" vm="1302">
        <v>0</v>
      </c>
      <c r="ER54" s="10" vm="63847">
        <v>0</v>
      </c>
      <c r="ES54" s="10" vm="5638">
        <v>0</v>
      </c>
      <c r="ET54" s="10" vm="53289">
        <v>0</v>
      </c>
      <c r="EU54" s="10" vm="38619">
        <v>0</v>
      </c>
      <c r="EV54" s="10" vm="32146">
        <v>0</v>
      </c>
      <c r="EW54" s="10" vm="25237">
        <v>0</v>
      </c>
      <c r="EX54" s="10" vm="18695">
        <v>144</v>
      </c>
      <c r="EY54" s="10" vm="2392">
        <v>66</v>
      </c>
      <c r="EZ54" s="10" vm="11951">
        <v>104</v>
      </c>
      <c r="FA54" s="10" vm="62948">
        <v>66</v>
      </c>
      <c r="FB54" s="10" vm="50157">
        <v>47509</v>
      </c>
      <c r="FC54" s="10" vm="38397">
        <v>0</v>
      </c>
      <c r="FD54" s="10" vm="31917">
        <v>47509</v>
      </c>
      <c r="FE54" s="10" vm="25007">
        <v>63</v>
      </c>
      <c r="FF54" s="10" vm="18476">
        <v>218</v>
      </c>
      <c r="FG54" s="10" vm="1814">
        <v>0</v>
      </c>
      <c r="FH54" s="10" vm="11744">
        <v>-394</v>
      </c>
      <c r="FI54" s="10" vm="5213">
        <v>11835</v>
      </c>
      <c r="FJ54" s="10" vm="46789">
        <v>0</v>
      </c>
      <c r="FK54" s="10" vm="38181">
        <v>72</v>
      </c>
      <c r="FL54" s="10" vm="31683">
        <v>59303</v>
      </c>
      <c r="FM54" s="10" vm="1301">
        <v>7565</v>
      </c>
      <c r="FN54" s="10" vm="18306">
        <v>979</v>
      </c>
      <c r="FO54" s="10" vm="45100">
        <v>0</v>
      </c>
      <c r="FP54" s="10" vm="11531">
        <v>0</v>
      </c>
      <c r="FQ54" s="10" vm="4997">
        <v>-31</v>
      </c>
      <c r="FR54" s="10" vm="43318">
        <v>0</v>
      </c>
      <c r="FS54" s="10" vm="37950">
        <v>-39</v>
      </c>
      <c r="FT54" s="10" vm="31449">
        <v>8474</v>
      </c>
      <c r="FU54" s="10" vm="24549">
        <v>50829</v>
      </c>
      <c r="FV54" s="10" vm="18092">
        <v>39944</v>
      </c>
      <c r="FW54" s="81" vm="2436">
        <v>0</v>
      </c>
      <c r="FX54" s="81" vm="11313">
        <v>0</v>
      </c>
      <c r="FY54" s="81" vm="62889">
        <v>0</v>
      </c>
      <c r="FZ54" s="81" vm="53071">
        <v>0</v>
      </c>
      <c r="GA54" s="81" vm="37736">
        <v>0</v>
      </c>
      <c r="GB54" s="10" vm="31232">
        <v>68</v>
      </c>
      <c r="GC54" s="10" vm="1813">
        <v>48</v>
      </c>
      <c r="GD54" s="10" vm="17875">
        <v>20</v>
      </c>
      <c r="GE54" s="10" vm="1504">
        <v>0</v>
      </c>
      <c r="GF54" s="10" vm="11094">
        <v>0</v>
      </c>
      <c r="GG54" s="10" vm="4628">
        <v>0</v>
      </c>
      <c r="GH54" s="10" vm="49940">
        <v>332</v>
      </c>
      <c r="GI54" s="10" vm="37515">
        <v>248</v>
      </c>
      <c r="GJ54" s="10" vm="31001">
        <v>84</v>
      </c>
      <c r="GK54" s="10" vm="24094">
        <v>0</v>
      </c>
      <c r="GL54" s="10" vm="17653">
        <v>0</v>
      </c>
      <c r="GM54" s="10" vm="65593">
        <v>0</v>
      </c>
      <c r="GN54" s="10" vm="10891">
        <v>0</v>
      </c>
      <c r="GO54" s="10" vm="62873">
        <v>0</v>
      </c>
      <c r="GP54" s="10" vm="46563">
        <v>0</v>
      </c>
      <c r="GQ54" s="10" vm="37293">
        <v>0</v>
      </c>
      <c r="GR54" s="10" vm="30772">
        <v>0</v>
      </c>
      <c r="GS54" s="10" vm="2435">
        <v>0</v>
      </c>
      <c r="GT54" s="10" vm="17433">
        <v>400</v>
      </c>
      <c r="GU54" s="10" vm="2161">
        <v>296</v>
      </c>
      <c r="GV54" s="10" vm="10674">
        <v>104</v>
      </c>
      <c r="GW54" s="10" vm="4196">
        <v>0</v>
      </c>
      <c r="GX54" s="81" vm="43100">
        <v>0</v>
      </c>
      <c r="GY54" s="10" vm="37069">
        <v>0</v>
      </c>
      <c r="GZ54" s="10" vm="30597">
        <v>0</v>
      </c>
      <c r="HA54" s="10" vm="1503">
        <v>0</v>
      </c>
      <c r="HB54" s="10" vm="17224">
        <v>0</v>
      </c>
      <c r="HC54" s="81" vm="1300">
        <v>0</v>
      </c>
      <c r="HD54" s="81" vm="10457">
        <v>0</v>
      </c>
      <c r="HE54" s="10" vm="3978">
        <v>0</v>
      </c>
      <c r="HF54" s="10" vm="52839">
        <v>221</v>
      </c>
      <c r="HG54" s="10" vm="36848">
        <v>234</v>
      </c>
      <c r="HH54" s="10" vm="30370">
        <v>0</v>
      </c>
      <c r="HI54" s="10" vm="23415">
        <v>0</v>
      </c>
      <c r="HJ54" s="10" vm="17004">
        <v>468</v>
      </c>
      <c r="HK54" s="10" vm="2660">
        <v>0</v>
      </c>
      <c r="HL54" s="10" vm="10253">
        <v>0</v>
      </c>
      <c r="HM54" s="10" vm="3762">
        <v>0</v>
      </c>
      <c r="HN54" s="10" vm="49725">
        <v>103</v>
      </c>
      <c r="HO54" s="10" vm="36626">
        <v>1026</v>
      </c>
      <c r="HP54" s="10" vm="30136">
        <v>157</v>
      </c>
      <c r="HQ54" s="10" vm="2160">
        <v>0</v>
      </c>
      <c r="HR54" s="10" vm="16784">
        <v>157</v>
      </c>
      <c r="HS54" s="10" vm="1812">
        <v>0</v>
      </c>
      <c r="HT54" s="10" vm="10038">
        <v>0</v>
      </c>
      <c r="HU54" s="10" vm="3548">
        <v>0</v>
      </c>
      <c r="HV54" s="10" vm="46397">
        <v>486</v>
      </c>
      <c r="HW54" s="10" vm="36405">
        <v>0</v>
      </c>
      <c r="HX54" s="10" vm="29905">
        <v>0</v>
      </c>
      <c r="HY54" s="10" vm="22951">
        <v>20</v>
      </c>
      <c r="HZ54" s="10" vm="16566">
        <v>0</v>
      </c>
      <c r="IA54" s="10" vm="44652">
        <v>24</v>
      </c>
      <c r="IB54" s="10" vm="9818">
        <v>0</v>
      </c>
      <c r="IC54" s="10" vm="3328">
        <v>530</v>
      </c>
      <c r="ID54" s="10" vm="42877">
        <v>0</v>
      </c>
      <c r="IE54" s="10" vm="36177">
        <v>0</v>
      </c>
      <c r="IF54" s="10" vm="29669">
        <v>0</v>
      </c>
      <c r="IG54" s="10" vm="2115">
        <v>0</v>
      </c>
      <c r="IH54" s="10" vm="16352">
        <v>218</v>
      </c>
      <c r="II54" s="10" vm="2434">
        <v>1034</v>
      </c>
      <c r="IJ54" s="10" vm="9617">
        <v>0</v>
      </c>
      <c r="IK54" s="10" vm="3107">
        <v>1</v>
      </c>
      <c r="IL54" s="10" vm="52622">
        <v>-5</v>
      </c>
      <c r="IM54" s="10" vm="35947">
        <v>169</v>
      </c>
      <c r="IN54" s="10" vm="29434">
        <v>1389</v>
      </c>
      <c r="IO54" s="10" vm="1811">
        <v>1389</v>
      </c>
      <c r="IP54" s="10" vm="16135">
        <v>1</v>
      </c>
      <c r="IQ54" s="10" vm="1502">
        <v>-1</v>
      </c>
      <c r="IR54" s="10" vm="9399">
        <v>0</v>
      </c>
      <c r="IS54" s="81" vm="2888">
        <v>20</v>
      </c>
      <c r="IT54" s="81" vm="49495">
        <v>20</v>
      </c>
    </row>
    <row r="55" spans="1:254" x14ac:dyDescent="0.25">
      <c r="A55" s="8" t="s">
        <v>591</v>
      </c>
      <c r="B55" s="8" t="s">
        <v>313</v>
      </c>
      <c r="C55" s="89">
        <v>44651</v>
      </c>
      <c r="D55" s="76" vm="84016">
        <v>12</v>
      </c>
      <c r="E55" s="10" vm="75923">
        <v>8451</v>
      </c>
      <c r="F55" s="10" vm="70859">
        <v>-5322</v>
      </c>
      <c r="G55" s="10" vm="100244">
        <v>-1373</v>
      </c>
      <c r="H55" s="10" vm="59832">
        <v>1756</v>
      </c>
      <c r="I55" s="10" vm="58460">
        <v>0</v>
      </c>
      <c r="J55" s="10" vm="63633">
        <v>1756</v>
      </c>
      <c r="K55" s="10" vm="61078">
        <v>0</v>
      </c>
      <c r="L55" s="10" vm="78350">
        <v>0</v>
      </c>
      <c r="M55" s="10" vm="62164">
        <v>0</v>
      </c>
      <c r="N55" s="10" vm="70749">
        <v>3</v>
      </c>
      <c r="O55" s="10" vm="99716">
        <v>-1050</v>
      </c>
      <c r="P55" s="10" vm="95848">
        <v>0</v>
      </c>
      <c r="Q55" s="10" vm="81879">
        <v>0</v>
      </c>
      <c r="R55" s="10" vm="87055">
        <v>0</v>
      </c>
      <c r="S55" s="10" vm="61181">
        <v>0</v>
      </c>
      <c r="T55" s="10" vm="83867">
        <v>709</v>
      </c>
      <c r="U55" s="10" vm="60723">
        <v>0</v>
      </c>
      <c r="V55" s="10" vm="70641">
        <v>709</v>
      </c>
      <c r="W55" s="10" vm="98744">
        <v>0</v>
      </c>
      <c r="X55" s="10" vm="95681">
        <v>96</v>
      </c>
      <c r="Y55" s="10" vm="89640">
        <v>0</v>
      </c>
      <c r="Z55" s="10" vm="81043">
        <v>0</v>
      </c>
      <c r="AA55" s="10" vm="79998">
        <v>805</v>
      </c>
      <c r="AB55" s="10" vm="78209">
        <v>5772</v>
      </c>
      <c r="AC55" s="10" vm="75523">
        <v>307</v>
      </c>
      <c r="AD55" s="10" vm="70502">
        <v>6079</v>
      </c>
      <c r="AE55" s="10" vm="97788">
        <v>460</v>
      </c>
      <c r="AF55" s="10" vm="95516">
        <v>0</v>
      </c>
      <c r="AG55" s="10" vm="72678">
        <v>0</v>
      </c>
      <c r="AH55" s="10" vm="71991">
        <v>0</v>
      </c>
      <c r="AI55" s="10" vm="62163">
        <v>6539</v>
      </c>
      <c r="AJ55" s="10" vm="78063">
        <v>812</v>
      </c>
      <c r="AK55" s="10" vm="61818">
        <v>672</v>
      </c>
      <c r="AL55" s="10" vm="70346">
        <v>685</v>
      </c>
      <c r="AM55" s="10" vm="97297">
        <v>521</v>
      </c>
      <c r="AN55" s="10" vm="95353">
        <v>691</v>
      </c>
      <c r="AO55" s="10" vm="87923">
        <v>8</v>
      </c>
      <c r="AP55" s="10" vm="80887">
        <v>0</v>
      </c>
      <c r="AQ55" s="10" vm="60722">
        <v>1655</v>
      </c>
      <c r="AR55" s="10" vm="83717">
        <v>0</v>
      </c>
      <c r="AS55" s="10" vm="60314">
        <v>0</v>
      </c>
      <c r="AT55" s="10" vm="70194">
        <v>5044</v>
      </c>
      <c r="AU55" s="10" vm="96897">
        <v>1495</v>
      </c>
      <c r="AV55" s="10" vm="95188">
        <v>49</v>
      </c>
      <c r="AW55" s="10" vm="89487">
        <v>90194</v>
      </c>
      <c r="AX55" s="10" vm="86900">
        <v>0</v>
      </c>
      <c r="AY55" s="10" vm="85627">
        <v>62</v>
      </c>
      <c r="AZ55" s="10" vm="77918">
        <v>0</v>
      </c>
      <c r="BA55" s="10" vm="1439">
        <v>0</v>
      </c>
      <c r="BB55" s="10" vm="70039">
        <v>0</v>
      </c>
      <c r="BC55" s="10" vm="99051">
        <v>0</v>
      </c>
      <c r="BD55" s="10" vm="95027">
        <v>0</v>
      </c>
      <c r="BE55" s="10" vm="81730">
        <v>0</v>
      </c>
      <c r="BF55" s="10" vm="90272">
        <v>399</v>
      </c>
      <c r="BG55" s="10" vm="61817">
        <v>90655</v>
      </c>
      <c r="BH55" s="10" vm="83561">
        <v>851</v>
      </c>
      <c r="BI55" s="10" vm="61180">
        <v>331</v>
      </c>
      <c r="BJ55" s="10" vm="69881">
        <v>1875</v>
      </c>
      <c r="BK55" s="10" vm="100395">
        <v>600</v>
      </c>
      <c r="BL55" s="10" vm="94861">
        <v>0</v>
      </c>
      <c r="BM55" s="10" vm="90665">
        <v>3657</v>
      </c>
      <c r="BN55" s="10" vm="88610">
        <v>416</v>
      </c>
      <c r="BO55" s="10" vm="60313">
        <v>0</v>
      </c>
      <c r="BP55" s="10" vm="77772">
        <v>465</v>
      </c>
      <c r="BQ55" s="10" vm="57502">
        <v>2073</v>
      </c>
      <c r="BR55" s="10" vm="69727">
        <v>2954</v>
      </c>
      <c r="BS55" s="10" vm="100077">
        <v>703</v>
      </c>
      <c r="BT55" s="10" vm="94698">
        <v>91358</v>
      </c>
      <c r="BU55" s="10" vm="87768">
        <v>34337</v>
      </c>
      <c r="BV55" s="10" vm="71841">
        <v>0</v>
      </c>
      <c r="BW55" s="10" vm="85498">
        <v>0</v>
      </c>
      <c r="BX55" s="10" vm="83407">
        <v>38291</v>
      </c>
      <c r="BY55" s="10" vm="62162">
        <v>0</v>
      </c>
      <c r="BZ55" s="10" vm="69573">
        <v>0</v>
      </c>
      <c r="CA55" s="10" vm="99551">
        <v>0</v>
      </c>
      <c r="CB55" s="10" vm="94537">
        <v>72628</v>
      </c>
      <c r="CC55" s="10" vm="72542">
        <v>150</v>
      </c>
      <c r="CD55" s="10" vm="80744">
        <v>0</v>
      </c>
      <c r="CE55" s="10" vm="61179">
        <v>18580</v>
      </c>
      <c r="CF55" s="10" vm="77627">
        <v>18580</v>
      </c>
      <c r="CG55" s="10" vm="60721">
        <v>0</v>
      </c>
      <c r="CH55" s="10" vm="69417">
        <v>0</v>
      </c>
      <c r="CI55" s="10" vm="98107">
        <v>0</v>
      </c>
      <c r="CJ55" s="10" vm="94380">
        <v>0</v>
      </c>
      <c r="CK55" s="10" vm="90989">
        <v>18580</v>
      </c>
      <c r="CL55" s="10" vm="86748">
        <v>795</v>
      </c>
      <c r="CM55" s="10" vm="79521">
        <v>617</v>
      </c>
      <c r="CN55" s="10" vm="83249">
        <v>10</v>
      </c>
      <c r="CO55" s="10" vm="57323">
        <v>168</v>
      </c>
      <c r="CP55" s="10" vm="69263">
        <v>0</v>
      </c>
      <c r="CQ55" s="10" vm="97612">
        <v>0</v>
      </c>
      <c r="CR55" s="10" vm="94222">
        <v>0</v>
      </c>
      <c r="CS55" s="10" vm="81583">
        <v>0</v>
      </c>
      <c r="CT55" s="10" vm="71696">
        <v>0</v>
      </c>
      <c r="CU55" s="10" vm="62161">
        <v>0</v>
      </c>
      <c r="CV55" s="10" vm="77482">
        <v>162</v>
      </c>
      <c r="CW55" s="10" vm="61816">
        <v>-162</v>
      </c>
      <c r="CX55" s="10" vm="69108">
        <v>0</v>
      </c>
      <c r="CY55" s="10" vm="97137">
        <v>0</v>
      </c>
      <c r="CZ55" s="10" vm="94060">
        <v>0</v>
      </c>
      <c r="DA55" s="10" vm="89331">
        <v>0</v>
      </c>
      <c r="DB55" s="81" vm="88465">
        <v>0</v>
      </c>
      <c r="DC55" s="81" vm="60720">
        <v>0</v>
      </c>
      <c r="DD55" s="81" vm="83092">
        <v>0</v>
      </c>
      <c r="DE55" s="81" vm="60312">
        <v>0</v>
      </c>
      <c r="DF55" s="10" vm="68954">
        <v>142</v>
      </c>
      <c r="DG55" s="10" vm="96739">
        <v>0</v>
      </c>
      <c r="DH55" s="10" vm="93893">
        <v>98</v>
      </c>
      <c r="DI55" s="10" vm="87612">
        <v>44</v>
      </c>
      <c r="DJ55" s="10" vm="90119">
        <v>937</v>
      </c>
      <c r="DK55" s="10" vm="79402">
        <v>617</v>
      </c>
      <c r="DL55" s="10" vm="77335">
        <v>270</v>
      </c>
      <c r="DM55" s="10" vm="60252">
        <v>50</v>
      </c>
      <c r="DN55" s="10" vm="68800">
        <v>975</v>
      </c>
      <c r="DO55" s="10" vm="96279">
        <v>756</v>
      </c>
      <c r="DP55" s="10" vm="93731">
        <v>8</v>
      </c>
      <c r="DQ55" s="10" vm="72403">
        <v>211</v>
      </c>
      <c r="DR55" s="10" vm="80599">
        <v>0</v>
      </c>
      <c r="DS55" s="10" vm="61815">
        <v>0</v>
      </c>
      <c r="DT55" s="10" vm="82936">
        <v>0</v>
      </c>
      <c r="DU55" s="10" vm="61178">
        <v>0</v>
      </c>
      <c r="DV55" s="10" vm="68642">
        <v>0</v>
      </c>
      <c r="DW55" s="10" vm="98272">
        <v>0</v>
      </c>
      <c r="DX55" s="10" vm="93569">
        <v>0</v>
      </c>
      <c r="DY55" s="10" vm="81436">
        <v>0</v>
      </c>
      <c r="DZ55" s="10" vm="86593">
        <v>0</v>
      </c>
      <c r="EA55" s="10" vm="60311">
        <v>0</v>
      </c>
      <c r="EB55" s="10" vm="77188">
        <v>0</v>
      </c>
      <c r="EC55" s="10" vm="74372">
        <v>0</v>
      </c>
      <c r="ED55" s="10" vm="68488">
        <v>0</v>
      </c>
      <c r="EE55" s="10" vm="96003">
        <v>0</v>
      </c>
      <c r="EF55" s="10" vm="93406">
        <v>0</v>
      </c>
      <c r="EG55" s="10" vm="89174">
        <v>0</v>
      </c>
      <c r="EH55" s="81" vm="71549">
        <v>0</v>
      </c>
      <c r="EI55" s="81" vm="61077">
        <v>0</v>
      </c>
      <c r="EJ55" s="81" vm="82781">
        <v>0</v>
      </c>
      <c r="EK55" s="81" vm="2433">
        <v>0</v>
      </c>
      <c r="EL55" s="10" vm="68334">
        <v>0</v>
      </c>
      <c r="EM55" s="10" vm="99386">
        <v>0</v>
      </c>
      <c r="EN55" s="10" vm="93242">
        <v>0</v>
      </c>
      <c r="EO55" s="10" vm="90511">
        <v>0</v>
      </c>
      <c r="EP55" s="10" vm="88319">
        <v>975</v>
      </c>
      <c r="EQ55" s="10" vm="61177">
        <v>756</v>
      </c>
      <c r="ER55" s="10" vm="77041">
        <v>8</v>
      </c>
      <c r="ES55" s="10" vm="60719">
        <v>211</v>
      </c>
      <c r="ET55" s="10" vm="68179">
        <v>1912</v>
      </c>
      <c r="EU55" s="10" vm="98584">
        <v>1373</v>
      </c>
      <c r="EV55" s="10" vm="93084">
        <v>278</v>
      </c>
      <c r="EW55" s="10" vm="87458">
        <v>261</v>
      </c>
      <c r="EX55" s="10" vm="80454">
        <v>83</v>
      </c>
      <c r="EY55" s="10" vm="84878">
        <v>18</v>
      </c>
      <c r="EZ55" s="10" vm="82625">
        <v>7</v>
      </c>
      <c r="FA55" s="10" vm="74115">
        <v>18</v>
      </c>
      <c r="FB55" s="10" vm="68024">
        <v>104506</v>
      </c>
      <c r="FC55" s="10" vm="98408">
        <v>0</v>
      </c>
      <c r="FD55" s="10" vm="92926">
        <v>104506</v>
      </c>
      <c r="FE55" s="10" vm="58881">
        <v>4199</v>
      </c>
      <c r="FF55" s="10" vm="86449">
        <v>454</v>
      </c>
      <c r="FG55" s="10" vm="62160">
        <v>0</v>
      </c>
      <c r="FH55" s="10" vm="76894">
        <v>-196</v>
      </c>
      <c r="FI55" s="10" vm="2159">
        <v>0</v>
      </c>
      <c r="FJ55" s="10" vm="67870">
        <v>-403</v>
      </c>
      <c r="FK55" s="10" vm="59218">
        <v>0</v>
      </c>
      <c r="FL55" s="10" vm="92763">
        <v>108560</v>
      </c>
      <c r="FM55" s="10" vm="72267">
        <v>16907</v>
      </c>
      <c r="FN55" s="10" vm="71406">
        <v>1655</v>
      </c>
      <c r="FO55" s="10" vm="60718">
        <v>0</v>
      </c>
      <c r="FP55" s="10" vm="76747">
        <v>0</v>
      </c>
      <c r="FQ55" s="10" vm="60310">
        <v>-196</v>
      </c>
      <c r="FR55" s="10" vm="67719">
        <v>0</v>
      </c>
      <c r="FS55" s="10" vm="96581">
        <v>0</v>
      </c>
      <c r="FT55" s="10" vm="92596">
        <v>18366</v>
      </c>
      <c r="FU55" s="10" vm="89016">
        <v>90194</v>
      </c>
      <c r="FV55" s="10" vm="89956">
        <v>87599</v>
      </c>
      <c r="FW55" s="81" vm="78925">
        <v>0</v>
      </c>
      <c r="FX55" s="81" vm="82470">
        <v>0</v>
      </c>
      <c r="FY55" s="81" vm="2659">
        <v>0</v>
      </c>
      <c r="FZ55" s="81" vm="56131">
        <v>0</v>
      </c>
      <c r="GA55" s="81" vm="96120">
        <v>0</v>
      </c>
      <c r="GB55" s="10" vm="92436">
        <v>0</v>
      </c>
      <c r="GC55" s="10" vm="81290">
        <v>0</v>
      </c>
      <c r="GD55" s="10" vm="88172">
        <v>0</v>
      </c>
      <c r="GE55" s="10" vm="61814">
        <v>0</v>
      </c>
      <c r="GF55" s="10" vm="76600">
        <v>0</v>
      </c>
      <c r="GG55" s="10" vm="1810">
        <v>0</v>
      </c>
      <c r="GH55" s="10" vm="67561">
        <v>0</v>
      </c>
      <c r="GI55" s="10" vm="98913">
        <v>0</v>
      </c>
      <c r="GJ55" s="10" vm="92273">
        <v>0</v>
      </c>
      <c r="GK55" s="10" vm="87305">
        <v>0</v>
      </c>
      <c r="GL55" s="10" vm="86301">
        <v>0</v>
      </c>
      <c r="GM55" s="10" vm="60309">
        <v>0</v>
      </c>
      <c r="GN55" s="10" vm="82314">
        <v>0</v>
      </c>
      <c r="GO55" s="10" vm="73694">
        <v>0</v>
      </c>
      <c r="GP55" s="10" vm="67405">
        <v>0</v>
      </c>
      <c r="GQ55" s="10" vm="99914">
        <v>0</v>
      </c>
      <c r="GR55" s="10" vm="92112">
        <v>0</v>
      </c>
      <c r="GS55" s="10" vm="88859">
        <v>0</v>
      </c>
      <c r="GT55" s="10" vm="80304">
        <v>0</v>
      </c>
      <c r="GU55" s="10" vm="60599">
        <v>0</v>
      </c>
      <c r="GV55" s="10" vm="76456">
        <v>0</v>
      </c>
      <c r="GW55" s="10" vm="2432">
        <v>0</v>
      </c>
      <c r="GX55" s="81" vm="67251">
        <v>0</v>
      </c>
      <c r="GY55" s="10" vm="99220">
        <v>0</v>
      </c>
      <c r="GZ55" s="10" vm="91952">
        <v>0</v>
      </c>
      <c r="HA55" s="10" vm="72133">
        <v>0</v>
      </c>
      <c r="HB55" s="10" vm="56416">
        <v>0</v>
      </c>
      <c r="HC55" s="81" vm="61176">
        <v>0</v>
      </c>
      <c r="HD55" s="81" vm="82159">
        <v>0</v>
      </c>
      <c r="HE55" s="10" vm="60717">
        <v>0</v>
      </c>
      <c r="HF55" s="10" vm="67096">
        <v>413</v>
      </c>
      <c r="HG55" s="10" vm="97950">
        <v>0</v>
      </c>
      <c r="HH55" s="10" vm="91792">
        <v>0</v>
      </c>
      <c r="HI55" s="10" vm="90827">
        <v>14</v>
      </c>
      <c r="HJ55" s="10" vm="58587">
        <v>359</v>
      </c>
      <c r="HK55" s="10" vm="84418">
        <v>0</v>
      </c>
      <c r="HL55" s="10" vm="76354">
        <v>0</v>
      </c>
      <c r="HM55" s="10" vm="73381">
        <v>0</v>
      </c>
      <c r="HN55" s="10" vm="66941">
        <v>1287</v>
      </c>
      <c r="HO55" s="10" vm="97484">
        <v>2073</v>
      </c>
      <c r="HP55" s="10" vm="91632">
        <v>0</v>
      </c>
      <c r="HQ55" s="10" vm="58786">
        <v>0</v>
      </c>
      <c r="HR55" s="10" vm="89799">
        <v>0</v>
      </c>
      <c r="HS55" s="10" vm="62159">
        <v>0</v>
      </c>
      <c r="HT55" s="10" vm="82004">
        <v>0</v>
      </c>
      <c r="HU55" s="10" vm="61813">
        <v>0</v>
      </c>
      <c r="HV55" s="10" vm="66793">
        <v>1073</v>
      </c>
      <c r="HW55" s="10" vm="59159">
        <v>90</v>
      </c>
      <c r="HX55" s="10" vm="91481">
        <v>0</v>
      </c>
      <c r="HY55" s="10" vm="88745">
        <v>6</v>
      </c>
      <c r="HZ55" s="10" vm="86156">
        <v>0</v>
      </c>
      <c r="IA55" s="10" vm="60716">
        <v>0</v>
      </c>
      <c r="IB55" s="10" vm="76213">
        <v>-119</v>
      </c>
      <c r="IC55" s="10" vm="60308">
        <v>1050</v>
      </c>
      <c r="ID55" s="10" vm="66651">
        <v>75</v>
      </c>
      <c r="IE55" s="10" vm="96453">
        <v>45</v>
      </c>
      <c r="IF55" s="10" vm="91315">
        <v>0</v>
      </c>
      <c r="IG55" s="10" vm="87193">
        <v>120</v>
      </c>
      <c r="IH55" s="10" vm="80159">
        <v>454</v>
      </c>
      <c r="II55" s="10" vm="78492">
        <v>1675</v>
      </c>
      <c r="IJ55" s="10" vm="76067">
        <v>0</v>
      </c>
      <c r="IK55" s="10" vm="62060">
        <v>8</v>
      </c>
      <c r="IL55" s="10" vm="66502">
        <v>-1</v>
      </c>
      <c r="IM55" s="10" vm="59378">
        <v>0</v>
      </c>
      <c r="IN55" s="10" vm="91149">
        <v>1262</v>
      </c>
      <c r="IO55" s="10" vm="58008">
        <v>1332</v>
      </c>
      <c r="IP55" s="10" vm="71116">
        <v>0</v>
      </c>
      <c r="IQ55" s="10" vm="61812">
        <v>0</v>
      </c>
      <c r="IR55" s="10" vm="58068">
        <v>0</v>
      </c>
      <c r="IS55" s="81" vm="61175">
        <v>0</v>
      </c>
      <c r="IT55" s="81" vm="66356">
        <v>0</v>
      </c>
    </row>
    <row r="56" spans="1:254" x14ac:dyDescent="0.25">
      <c r="A56" s="8" t="s">
        <v>369</v>
      </c>
      <c r="B56" s="8" t="s">
        <v>196</v>
      </c>
      <c r="C56" s="89">
        <v>44651</v>
      </c>
      <c r="D56" s="76" vm="84036">
        <v>12</v>
      </c>
      <c r="E56" s="10" vm="75949">
        <v>42118</v>
      </c>
      <c r="F56" s="10" vm="56378">
        <v>-29230</v>
      </c>
      <c r="G56" s="10" vm="100236">
        <v>-3306</v>
      </c>
      <c r="H56" s="10" vm="59809">
        <v>9582</v>
      </c>
      <c r="I56" s="10" vm="58427">
        <v>1303</v>
      </c>
      <c r="J56" s="10" vm="63608">
        <v>10885</v>
      </c>
      <c r="K56" s="10" vm="86003">
        <v>0</v>
      </c>
      <c r="L56" s="10" vm="78372">
        <v>0</v>
      </c>
      <c r="M56" s="10" vm="75805">
        <v>-6</v>
      </c>
      <c r="N56" s="10" vm="70761">
        <v>23</v>
      </c>
      <c r="O56" s="10" vm="99754">
        <v>-7240</v>
      </c>
      <c r="P56" s="10" vm="95825">
        <v>6407</v>
      </c>
      <c r="Q56" s="10" vm="60251">
        <v>0</v>
      </c>
      <c r="R56" s="10" vm="87030">
        <v>0</v>
      </c>
      <c r="S56" s="10" vm="85882">
        <v>0</v>
      </c>
      <c r="T56" s="10" vm="83887">
        <v>10069</v>
      </c>
      <c r="U56" s="10" vm="75656">
        <v>-20</v>
      </c>
      <c r="V56" s="10" vm="70654">
        <v>10049</v>
      </c>
      <c r="W56" s="10" vm="98722">
        <v>0</v>
      </c>
      <c r="X56" s="10" vm="95658">
        <v>2062</v>
      </c>
      <c r="Y56" s="10" vm="61811">
        <v>0</v>
      </c>
      <c r="Z56" s="10" vm="81017">
        <v>0</v>
      </c>
      <c r="AA56" s="10" vm="80004">
        <v>12111</v>
      </c>
      <c r="AB56" s="10" vm="78230">
        <v>24368</v>
      </c>
      <c r="AC56" s="10" vm="75538">
        <v>3091</v>
      </c>
      <c r="AD56" s="10" vm="70526">
        <v>27459</v>
      </c>
      <c r="AE56" s="10" vm="97773">
        <v>2017</v>
      </c>
      <c r="AF56" s="10" vm="95492">
        <v>0</v>
      </c>
      <c r="AG56" s="10" vm="60715">
        <v>0</v>
      </c>
      <c r="AH56" s="10" vm="56463">
        <v>1</v>
      </c>
      <c r="AI56" s="10" vm="85763">
        <v>29477</v>
      </c>
      <c r="AJ56" s="10" vm="78085">
        <v>3527</v>
      </c>
      <c r="AK56" s="10" vm="75437">
        <v>3100</v>
      </c>
      <c r="AL56" s="10" vm="70371">
        <v>4986</v>
      </c>
      <c r="AM56" s="10" vm="97317">
        <v>1232</v>
      </c>
      <c r="AN56" s="10" vm="95331">
        <v>2002</v>
      </c>
      <c r="AO56" s="10" vm="87893">
        <v>15</v>
      </c>
      <c r="AP56" s="10" vm="57992">
        <v>117</v>
      </c>
      <c r="AQ56" s="10" vm="57947">
        <v>5634</v>
      </c>
      <c r="AR56" s="10" vm="83742">
        <v>0</v>
      </c>
      <c r="AS56" s="10" vm="57679">
        <v>110</v>
      </c>
      <c r="AT56" s="10" vm="70218">
        <v>20723</v>
      </c>
      <c r="AU56" s="10" vm="96907">
        <v>8754</v>
      </c>
      <c r="AV56" s="10" vm="95165">
        <v>205</v>
      </c>
      <c r="AW56" s="10" vm="61076">
        <v>383274</v>
      </c>
      <c r="AX56" s="10" vm="86878">
        <v>0</v>
      </c>
      <c r="AY56" s="10" vm="58301">
        <v>681</v>
      </c>
      <c r="AZ56" s="10" vm="77940">
        <v>0</v>
      </c>
      <c r="BA56" s="10" vm="75276">
        <v>1649</v>
      </c>
      <c r="BB56" s="10" vm="70061">
        <v>56095</v>
      </c>
      <c r="BC56" s="10" vm="99052">
        <v>0</v>
      </c>
      <c r="BD56" s="10" vm="95002">
        <v>0</v>
      </c>
      <c r="BE56" s="10" vm="61810">
        <v>0</v>
      </c>
      <c r="BF56" s="10" vm="90251">
        <v>0</v>
      </c>
      <c r="BG56" s="10" vm="79759">
        <v>441699</v>
      </c>
      <c r="BH56" s="10" vm="83585">
        <v>3087</v>
      </c>
      <c r="BI56" s="10" vm="57566">
        <v>1666</v>
      </c>
      <c r="BJ56" s="10" vm="69907">
        <v>18588</v>
      </c>
      <c r="BK56" s="10" vm="100385">
        <v>0</v>
      </c>
      <c r="BL56" s="10" vm="94839">
        <v>1425</v>
      </c>
      <c r="BM56" s="10" vm="90623">
        <v>24766</v>
      </c>
      <c r="BN56" s="10" vm="88592">
        <v>10462</v>
      </c>
      <c r="BO56" s="10" vm="79646">
        <v>0</v>
      </c>
      <c r="BP56" s="10" vm="77796">
        <v>2046</v>
      </c>
      <c r="BQ56" s="10" vm="57515">
        <v>16538</v>
      </c>
      <c r="BR56" s="10" vm="69753">
        <v>29046</v>
      </c>
      <c r="BS56" s="10" vm="100067">
        <v>-4280</v>
      </c>
      <c r="BT56" s="10" vm="94676">
        <v>437419</v>
      </c>
      <c r="BU56" s="10" vm="87736">
        <v>208415</v>
      </c>
      <c r="BV56" s="10" vm="71821">
        <v>0</v>
      </c>
      <c r="BW56" s="10" vm="85505">
        <v>0</v>
      </c>
      <c r="BX56" s="10" vm="83430">
        <v>135932</v>
      </c>
      <c r="BY56" s="10" vm="75006">
        <v>1649</v>
      </c>
      <c r="BZ56" s="10" vm="69595">
        <v>0</v>
      </c>
      <c r="CA56" s="10" vm="99588">
        <v>2688</v>
      </c>
      <c r="CB56" s="10" vm="94513">
        <v>348684</v>
      </c>
      <c r="CC56" s="10" vm="60598">
        <v>2675</v>
      </c>
      <c r="CD56" s="10" vm="80723">
        <v>10791</v>
      </c>
      <c r="CE56" s="10" vm="85382">
        <v>75269</v>
      </c>
      <c r="CF56" s="10" vm="77649">
        <v>75269</v>
      </c>
      <c r="CG56" s="10" vm="74926">
        <v>0</v>
      </c>
      <c r="CH56" s="10" vm="69441">
        <v>0</v>
      </c>
      <c r="CI56" s="10" vm="98083">
        <v>0</v>
      </c>
      <c r="CJ56" s="10" vm="94358">
        <v>0</v>
      </c>
      <c r="CK56" s="10" vm="90944">
        <v>75269</v>
      </c>
      <c r="CL56" s="10" vm="58350">
        <v>5557</v>
      </c>
      <c r="CM56" s="10" vm="79528">
        <v>3306</v>
      </c>
      <c r="CN56" s="10" vm="83272">
        <v>0</v>
      </c>
      <c r="CO56" s="10" vm="74842">
        <v>2251</v>
      </c>
      <c r="CP56" s="10" vm="69287">
        <v>3521</v>
      </c>
      <c r="CQ56" s="10" vm="97618">
        <v>0</v>
      </c>
      <c r="CR56" s="10" vm="94200">
        <v>3645</v>
      </c>
      <c r="CS56" s="10" vm="60714">
        <v>-124</v>
      </c>
      <c r="CT56" s="10" vm="71676">
        <v>0</v>
      </c>
      <c r="CU56" s="10" vm="70963">
        <v>0</v>
      </c>
      <c r="CV56" s="10" vm="77505">
        <v>1011</v>
      </c>
      <c r="CW56" s="10" vm="74749">
        <v>-1011</v>
      </c>
      <c r="CX56" s="10" vm="69133">
        <v>404</v>
      </c>
      <c r="CY56" s="10" vm="97158">
        <v>0</v>
      </c>
      <c r="CZ56" s="10" vm="94037">
        <v>757</v>
      </c>
      <c r="DA56" s="10" vm="89300">
        <v>-353</v>
      </c>
      <c r="DB56" s="81" vm="88445">
        <v>0</v>
      </c>
      <c r="DC56" s="81" vm="85261">
        <v>0</v>
      </c>
      <c r="DD56" s="81" vm="83118">
        <v>0</v>
      </c>
      <c r="DE56" s="81" vm="74666">
        <v>0</v>
      </c>
      <c r="DF56" s="10" vm="68979">
        <v>17</v>
      </c>
      <c r="DG56" s="10" vm="96746">
        <v>0</v>
      </c>
      <c r="DH56" s="10" vm="93870">
        <v>84</v>
      </c>
      <c r="DI56" s="10" vm="87583">
        <v>-67</v>
      </c>
      <c r="DJ56" s="10" vm="90095">
        <v>9499</v>
      </c>
      <c r="DK56" s="10" vm="79407">
        <v>3306</v>
      </c>
      <c r="DL56" s="10" vm="77359">
        <v>5497</v>
      </c>
      <c r="DM56" s="10" vm="74569">
        <v>696</v>
      </c>
      <c r="DN56" s="10" vm="68824">
        <v>0</v>
      </c>
      <c r="DO56" s="10" vm="96280">
        <v>0</v>
      </c>
      <c r="DP56" s="10" vm="93708">
        <v>0</v>
      </c>
      <c r="DQ56" s="10" vm="61809">
        <v>0</v>
      </c>
      <c r="DR56" s="10" vm="57971">
        <v>0</v>
      </c>
      <c r="DS56" s="10" vm="85134">
        <v>0</v>
      </c>
      <c r="DT56" s="10" vm="82960">
        <v>0</v>
      </c>
      <c r="DU56" s="10" vm="74478">
        <v>0</v>
      </c>
      <c r="DV56" s="10" vm="68669">
        <v>838</v>
      </c>
      <c r="DW56" s="10" vm="98261">
        <v>0</v>
      </c>
      <c r="DX56" s="10" vm="93546">
        <v>2221</v>
      </c>
      <c r="DY56" s="10" vm="60713">
        <v>-1383</v>
      </c>
      <c r="DZ56" s="10" vm="86576">
        <v>2148</v>
      </c>
      <c r="EA56" s="10" vm="57932">
        <v>0</v>
      </c>
      <c r="EB56" s="10" vm="77212">
        <v>634</v>
      </c>
      <c r="EC56" s="10" vm="74388">
        <v>1514</v>
      </c>
      <c r="ED56" s="10" vm="68514">
        <v>156</v>
      </c>
      <c r="EE56" s="10" vm="95995">
        <v>0</v>
      </c>
      <c r="EF56" s="10" vm="93384">
        <v>156</v>
      </c>
      <c r="EG56" s="10" vm="89142">
        <v>0</v>
      </c>
      <c r="EH56" s="81" vm="71531">
        <v>0</v>
      </c>
      <c r="EI56" s="81" vm="85011">
        <v>0</v>
      </c>
      <c r="EJ56" s="81" vm="82805">
        <v>0</v>
      </c>
      <c r="EK56" s="81" vm="57013">
        <v>0</v>
      </c>
      <c r="EL56" s="10" vm="68357">
        <v>0</v>
      </c>
      <c r="EM56" s="10" vm="99422">
        <v>0</v>
      </c>
      <c r="EN56" s="10" vm="93220">
        <v>0</v>
      </c>
      <c r="EO56" s="10" vm="61712">
        <v>0</v>
      </c>
      <c r="EP56" s="10" vm="88297">
        <v>3142</v>
      </c>
      <c r="EQ56" s="10" vm="79174">
        <v>0</v>
      </c>
      <c r="ER56" s="10" vm="77063">
        <v>3011</v>
      </c>
      <c r="ES56" s="10" vm="74214">
        <v>131</v>
      </c>
      <c r="ET56" s="10" vm="68203">
        <v>12641</v>
      </c>
      <c r="EU56" s="10" vm="98562">
        <v>3306</v>
      </c>
      <c r="EV56" s="10" vm="93062">
        <v>8508</v>
      </c>
      <c r="EW56" s="10" vm="61808">
        <v>827</v>
      </c>
      <c r="EX56" s="10" vm="80432">
        <v>1966</v>
      </c>
      <c r="EY56" s="10" vm="84885">
        <v>286</v>
      </c>
      <c r="EZ56" s="10" vm="82647">
        <v>307</v>
      </c>
      <c r="FA56" s="10" vm="74134">
        <v>286</v>
      </c>
      <c r="FB56" s="10" vm="68049">
        <v>451934</v>
      </c>
      <c r="FC56" s="10" vm="98411">
        <v>0</v>
      </c>
      <c r="FD56" s="10" vm="92904">
        <v>451934</v>
      </c>
      <c r="FE56" s="10" vm="58836">
        <v>7555</v>
      </c>
      <c r="FF56" s="10" vm="86430">
        <v>2662</v>
      </c>
      <c r="FG56" s="10" vm="57926">
        <v>0</v>
      </c>
      <c r="FH56" s="10" vm="76917">
        <v>-2119</v>
      </c>
      <c r="FI56" s="10" vm="74046">
        <v>0</v>
      </c>
      <c r="FJ56" s="10" vm="67895">
        <v>342</v>
      </c>
      <c r="FK56" s="10" vm="59237">
        <v>0</v>
      </c>
      <c r="FL56" s="10" vm="92740">
        <v>460374</v>
      </c>
      <c r="FM56" s="10" vm="60153">
        <v>72370</v>
      </c>
      <c r="FN56" s="10" vm="71385">
        <v>5634</v>
      </c>
      <c r="FO56" s="10" vm="84752">
        <v>0</v>
      </c>
      <c r="FP56" s="10" vm="76773">
        <v>0</v>
      </c>
      <c r="FQ56" s="10" vm="73969">
        <v>-906</v>
      </c>
      <c r="FR56" s="10" vm="67744">
        <v>0</v>
      </c>
      <c r="FS56" s="10" vm="96587">
        <v>0</v>
      </c>
      <c r="FT56" s="10" vm="92573">
        <v>77098</v>
      </c>
      <c r="FU56" s="10" vm="88974">
        <v>383276</v>
      </c>
      <c r="FV56" s="10" vm="89935">
        <v>379564</v>
      </c>
      <c r="FW56" s="81" vm="78930">
        <v>49881</v>
      </c>
      <c r="FX56" s="81" vm="82493">
        <v>149</v>
      </c>
      <c r="FY56" s="81" vm="56709">
        <v>0</v>
      </c>
      <c r="FZ56" s="81" vm="56155">
        <v>6065</v>
      </c>
      <c r="GA56" s="81" vm="96121">
        <v>56095</v>
      </c>
      <c r="GB56" s="10" vm="92411">
        <v>1346</v>
      </c>
      <c r="GC56" s="10" vm="61807">
        <v>834</v>
      </c>
      <c r="GD56" s="10" vm="58618">
        <v>512</v>
      </c>
      <c r="GE56" s="10" vm="84631">
        <v>0</v>
      </c>
      <c r="GF56" s="10" vm="76625">
        <v>0</v>
      </c>
      <c r="GG56" s="10" vm="73799">
        <v>0</v>
      </c>
      <c r="GH56" s="10" vm="67589">
        <v>337</v>
      </c>
      <c r="GI56" s="10" vm="98902">
        <v>219</v>
      </c>
      <c r="GJ56" s="10" vm="92251">
        <v>118</v>
      </c>
      <c r="GK56" s="10" vm="60712">
        <v>0</v>
      </c>
      <c r="GL56" s="10" vm="86283">
        <v>0</v>
      </c>
      <c r="GM56" s="10" vm="78836">
        <v>0</v>
      </c>
      <c r="GN56" s="10" vm="82339">
        <v>1180</v>
      </c>
      <c r="GO56" s="10" vm="73715">
        <v>507</v>
      </c>
      <c r="GP56" s="10" vm="67431">
        <v>673</v>
      </c>
      <c r="GQ56" s="10" vm="99905">
        <v>0</v>
      </c>
      <c r="GR56" s="10" vm="92090">
        <v>0</v>
      </c>
      <c r="GS56" s="10" vm="88831">
        <v>0</v>
      </c>
      <c r="GT56" s="10" vm="80286">
        <v>2863</v>
      </c>
      <c r="GU56" s="10" vm="84544">
        <v>1560</v>
      </c>
      <c r="GV56" s="10" vm="76480">
        <v>1303</v>
      </c>
      <c r="GW56" s="10" vm="73628">
        <v>0</v>
      </c>
      <c r="GX56" s="81" vm="67274">
        <v>0</v>
      </c>
      <c r="GY56" s="10" vm="99257">
        <v>0</v>
      </c>
      <c r="GZ56" s="10" vm="91928">
        <v>0</v>
      </c>
      <c r="HA56" s="10" vm="61075">
        <v>0</v>
      </c>
      <c r="HB56" s="10" vm="71239">
        <v>0</v>
      </c>
      <c r="HC56" s="81" vm="100872">
        <v>1425</v>
      </c>
      <c r="HD56" s="81" vm="82182">
        <v>0</v>
      </c>
      <c r="HE56" s="10" vm="73536">
        <v>1425</v>
      </c>
      <c r="HF56" s="10" vm="67120">
        <v>785</v>
      </c>
      <c r="HG56" s="10" vm="97927">
        <v>1420</v>
      </c>
      <c r="HH56" s="10" vm="91770">
        <v>0</v>
      </c>
      <c r="HI56" s="10" vm="90781">
        <v>0</v>
      </c>
      <c r="HJ56" s="10" vm="88042">
        <v>7589</v>
      </c>
      <c r="HK56" s="10" vm="84425">
        <v>0</v>
      </c>
      <c r="HL56" s="10" vm="76373">
        <v>0</v>
      </c>
      <c r="HM56" s="10" vm="73408">
        <v>0</v>
      </c>
      <c r="HN56" s="10" vm="66966">
        <v>6744</v>
      </c>
      <c r="HO56" s="10" vm="97455">
        <v>16538</v>
      </c>
      <c r="HP56" s="10" vm="91615">
        <v>2688</v>
      </c>
      <c r="HQ56" s="10" vm="90382">
        <v>0</v>
      </c>
      <c r="HR56" s="10" vm="89777">
        <v>2688</v>
      </c>
      <c r="HS56" s="10" vm="78629">
        <v>0</v>
      </c>
      <c r="HT56" s="10" vm="82028">
        <v>10791</v>
      </c>
      <c r="HU56" s="10" vm="73261">
        <v>10791</v>
      </c>
      <c r="HV56" s="10" vm="66815">
        <v>6935</v>
      </c>
      <c r="HW56" s="10" vm="59165">
        <v>-392</v>
      </c>
      <c r="HX56" s="10" vm="91458">
        <v>0</v>
      </c>
      <c r="HY56" s="10" vm="88728">
        <v>105</v>
      </c>
      <c r="HZ56" s="10" vm="86132">
        <v>0</v>
      </c>
      <c r="IA56" s="10" vm="84291">
        <v>592</v>
      </c>
      <c r="IB56" s="10" vm="76238">
        <v>0</v>
      </c>
      <c r="IC56" s="10" vm="73118">
        <v>7240</v>
      </c>
      <c r="ID56" s="10" vm="66671">
        <v>236</v>
      </c>
      <c r="IE56" s="10" vm="96457">
        <v>55</v>
      </c>
      <c r="IF56" s="10" vm="91292">
        <v>118</v>
      </c>
      <c r="IG56" s="10" vm="62577">
        <v>409</v>
      </c>
      <c r="IH56" s="10" vm="80135">
        <v>2811</v>
      </c>
      <c r="II56" s="10" vm="78497">
        <v>5801</v>
      </c>
      <c r="IJ56" s="10" vm="76091">
        <v>0</v>
      </c>
      <c r="IK56" s="10" vm="72972">
        <v>30</v>
      </c>
      <c r="IL56" s="10" vm="66527">
        <v>-9</v>
      </c>
      <c r="IM56" s="10" vm="59379">
        <v>-2</v>
      </c>
      <c r="IN56" s="10" vm="91126">
        <v>4295</v>
      </c>
      <c r="IO56" s="10" vm="61806">
        <v>4295</v>
      </c>
      <c r="IP56" s="10" vm="71092">
        <v>0</v>
      </c>
      <c r="IQ56" s="10" vm="84160">
        <v>0</v>
      </c>
      <c r="IR56" s="10" vm="58092">
        <v>-2</v>
      </c>
      <c r="IS56" s="81" vm="72824">
        <v>224</v>
      </c>
      <c r="IT56" s="81" vm="66378">
        <v>224</v>
      </c>
    </row>
    <row r="57" spans="1:254" x14ac:dyDescent="0.25">
      <c r="A57" s="8" t="s">
        <v>640</v>
      </c>
      <c r="B57" s="8" t="s">
        <v>988</v>
      </c>
      <c r="C57" s="89">
        <v>44651</v>
      </c>
      <c r="D57" s="76" vm="58220">
        <v>12</v>
      </c>
      <c r="E57" s="10" vm="60711">
        <v>58543</v>
      </c>
      <c r="F57" s="10" vm="70860">
        <v>-40108</v>
      </c>
      <c r="G57" s="10" vm="100248">
        <v>-7009</v>
      </c>
      <c r="H57" s="10" vm="59833">
        <v>11426</v>
      </c>
      <c r="I57" s="10" vm="58461">
        <v>1853</v>
      </c>
      <c r="J57" s="10" vm="63634">
        <v>13279</v>
      </c>
      <c r="K57" s="10" vm="85994">
        <v>0</v>
      </c>
      <c r="L57" s="10" vm="78351">
        <v>0</v>
      </c>
      <c r="M57" s="10" vm="75774">
        <v>0</v>
      </c>
      <c r="N57" s="10" vm="56330">
        <v>17</v>
      </c>
      <c r="O57" s="10" vm="99760">
        <v>-5923</v>
      </c>
      <c r="P57" s="10" vm="95849">
        <v>-220</v>
      </c>
      <c r="Q57" s="10" vm="81880">
        <v>0</v>
      </c>
      <c r="R57" s="10" vm="87056">
        <v>0</v>
      </c>
      <c r="S57" s="10" vm="85876">
        <v>0</v>
      </c>
      <c r="T57" s="10" vm="83868">
        <v>7153</v>
      </c>
      <c r="U57" s="10" vm="62059">
        <v>96</v>
      </c>
      <c r="V57" s="10" vm="70642">
        <v>7249</v>
      </c>
      <c r="W57" s="10" vm="98766">
        <v>0</v>
      </c>
      <c r="X57" s="10" vm="95682">
        <v>4318</v>
      </c>
      <c r="Y57" s="10" vm="89641">
        <v>0</v>
      </c>
      <c r="Z57" s="10" vm="57999">
        <v>0</v>
      </c>
      <c r="AA57" s="10" vm="62158">
        <v>11567</v>
      </c>
      <c r="AB57" s="10" vm="78210">
        <v>43249</v>
      </c>
      <c r="AC57" s="10" vm="61805">
        <v>1874</v>
      </c>
      <c r="AD57" s="10" vm="70503">
        <v>45123</v>
      </c>
      <c r="AE57" s="10" vm="97812">
        <v>1089</v>
      </c>
      <c r="AF57" s="10" vm="95517">
        <v>0</v>
      </c>
      <c r="AG57" s="10" vm="72679">
        <v>0</v>
      </c>
      <c r="AH57" s="10" vm="56465">
        <v>324</v>
      </c>
      <c r="AI57" s="10" vm="1809">
        <v>46536</v>
      </c>
      <c r="AJ57" s="10" vm="78064">
        <v>10520</v>
      </c>
      <c r="AK57" s="10" vm="1501">
        <v>2023</v>
      </c>
      <c r="AL57" s="10" vm="70347">
        <v>12175</v>
      </c>
      <c r="AM57" s="10" vm="97334">
        <v>2602</v>
      </c>
      <c r="AN57" s="10" vm="95354">
        <v>5549</v>
      </c>
      <c r="AO57" s="10" vm="87924">
        <v>300</v>
      </c>
      <c r="AP57" s="10" vm="80888">
        <v>0</v>
      </c>
      <c r="AQ57" s="10" vm="60307">
        <v>6368</v>
      </c>
      <c r="AR57" s="10" vm="83718">
        <v>0</v>
      </c>
      <c r="AS57" s="10" vm="57664">
        <v>0</v>
      </c>
      <c r="AT57" s="10" vm="70195">
        <v>39537</v>
      </c>
      <c r="AU57" s="10" vm="96912">
        <v>6999</v>
      </c>
      <c r="AV57" s="10" vm="95189">
        <v>1035</v>
      </c>
      <c r="AW57" s="10" vm="89488">
        <v>363382</v>
      </c>
      <c r="AX57" s="10" vm="86901">
        <v>0</v>
      </c>
      <c r="AY57" s="10" vm="85628">
        <v>5558</v>
      </c>
      <c r="AZ57" s="10" vm="77919">
        <v>0</v>
      </c>
      <c r="BA57" s="10" vm="60597">
        <v>0</v>
      </c>
      <c r="BB57" s="10" vm="70040">
        <v>8180</v>
      </c>
      <c r="BC57" s="10" vm="99097">
        <v>0</v>
      </c>
      <c r="BD57" s="10" vm="95028">
        <v>0</v>
      </c>
      <c r="BE57" s="10" vm="81731">
        <v>0</v>
      </c>
      <c r="BF57" s="10" vm="58751">
        <v>0</v>
      </c>
      <c r="BG57" s="10" vm="62157">
        <v>377120</v>
      </c>
      <c r="BH57" s="10" vm="83562">
        <v>3084</v>
      </c>
      <c r="BI57" s="10" vm="61804">
        <v>3053</v>
      </c>
      <c r="BJ57" s="10" vm="69882">
        <v>39180</v>
      </c>
      <c r="BK57" s="10" vm="100410">
        <v>0</v>
      </c>
      <c r="BL57" s="10" vm="94862">
        <v>302</v>
      </c>
      <c r="BM57" s="10" vm="90666">
        <v>45619</v>
      </c>
      <c r="BN57" s="10" vm="58654">
        <v>7817</v>
      </c>
      <c r="BO57" s="10" vm="1808">
        <v>0</v>
      </c>
      <c r="BP57" s="10" vm="77773">
        <v>146</v>
      </c>
      <c r="BQ57" s="10" vm="1500">
        <v>12555</v>
      </c>
      <c r="BR57" s="10" vm="69728">
        <v>20518</v>
      </c>
      <c r="BS57" s="10" vm="100082">
        <v>25101</v>
      </c>
      <c r="BT57" s="10" vm="94699">
        <v>402221</v>
      </c>
      <c r="BU57" s="10" vm="87769">
        <v>183271</v>
      </c>
      <c r="BV57" s="10" vm="71842">
        <v>0</v>
      </c>
      <c r="BW57" s="10" vm="85495">
        <v>0</v>
      </c>
      <c r="BX57" s="10" vm="83408">
        <v>17457</v>
      </c>
      <c r="BY57" s="10" vm="57437">
        <v>0</v>
      </c>
      <c r="BZ57" s="10" vm="69574">
        <v>0</v>
      </c>
      <c r="CA57" s="10" vm="99594">
        <v>176</v>
      </c>
      <c r="CB57" s="10" vm="94538">
        <v>200904</v>
      </c>
      <c r="CC57" s="10" vm="72543">
        <v>12838</v>
      </c>
      <c r="CD57" s="10" vm="80745">
        <v>0</v>
      </c>
      <c r="CE57" s="10" vm="85377">
        <v>188479</v>
      </c>
      <c r="CF57" s="10" vm="77628">
        <v>64229</v>
      </c>
      <c r="CG57" s="10" vm="74908">
        <v>124250</v>
      </c>
      <c r="CH57" s="10" vm="69418">
        <v>0</v>
      </c>
      <c r="CI57" s="10" vm="98129">
        <v>0</v>
      </c>
      <c r="CJ57" s="10" vm="59080">
        <v>0</v>
      </c>
      <c r="CK57" s="10" vm="90990">
        <v>188479</v>
      </c>
      <c r="CL57" s="10" vm="86749">
        <v>9435</v>
      </c>
      <c r="CM57" s="10" vm="62156">
        <v>7009</v>
      </c>
      <c r="CN57" s="10" vm="83250">
        <v>0</v>
      </c>
      <c r="CO57" s="10" vm="61803">
        <v>2426</v>
      </c>
      <c r="CP57" s="10" vm="69264">
        <v>0</v>
      </c>
      <c r="CQ57" s="10" vm="97651">
        <v>0</v>
      </c>
      <c r="CR57" s="10" vm="94223">
        <v>0</v>
      </c>
      <c r="CS57" s="10" vm="81584">
        <v>0</v>
      </c>
      <c r="CT57" s="10" vm="56447">
        <v>0</v>
      </c>
      <c r="CU57" s="10" vm="1807">
        <v>0</v>
      </c>
      <c r="CV57" s="10" vm="77483">
        <v>0</v>
      </c>
      <c r="CW57" s="10" vm="1499">
        <v>0</v>
      </c>
      <c r="CX57" s="10" vm="69109">
        <v>0</v>
      </c>
      <c r="CY57" s="10" vm="97176">
        <v>0</v>
      </c>
      <c r="CZ57" s="10" vm="94061">
        <v>221</v>
      </c>
      <c r="DA57" s="10" vm="89332">
        <v>-221</v>
      </c>
      <c r="DB57" s="81" vm="88466">
        <v>0</v>
      </c>
      <c r="DC57" s="81" vm="85245">
        <v>0</v>
      </c>
      <c r="DD57" s="81" vm="83093">
        <v>0</v>
      </c>
      <c r="DE57" s="81" vm="74652">
        <v>0</v>
      </c>
      <c r="DF57" s="10" vm="68955">
        <v>0</v>
      </c>
      <c r="DG57" s="10" vm="96752">
        <v>0</v>
      </c>
      <c r="DH57" s="10" vm="93894">
        <v>0</v>
      </c>
      <c r="DI57" s="10" vm="87613">
        <v>0</v>
      </c>
      <c r="DJ57" s="10" vm="90120">
        <v>9435</v>
      </c>
      <c r="DK57" s="10" vm="79403">
        <v>7009</v>
      </c>
      <c r="DL57" s="10" vm="77336">
        <v>221</v>
      </c>
      <c r="DM57" s="10" vm="61074">
        <v>2205</v>
      </c>
      <c r="DN57" s="10" vm="68801">
        <v>0</v>
      </c>
      <c r="DO57" s="10" vm="96327">
        <v>0</v>
      </c>
      <c r="DP57" s="10" vm="93732">
        <v>0</v>
      </c>
      <c r="DQ57" s="10" vm="72404">
        <v>0</v>
      </c>
      <c r="DR57" s="10" vm="80600">
        <v>0</v>
      </c>
      <c r="DS57" s="10" vm="62155">
        <v>0</v>
      </c>
      <c r="DT57" s="10" vm="82937">
        <v>0</v>
      </c>
      <c r="DU57" s="10" vm="61802">
        <v>0</v>
      </c>
      <c r="DV57" s="10" vm="68643">
        <v>0</v>
      </c>
      <c r="DW57" s="10" vm="98289">
        <v>0</v>
      </c>
      <c r="DX57" s="10" vm="93570">
        <v>0</v>
      </c>
      <c r="DY57" s="10" vm="81437">
        <v>0</v>
      </c>
      <c r="DZ57" s="10" vm="86594">
        <v>0</v>
      </c>
      <c r="EA57" s="10" vm="1806">
        <v>0</v>
      </c>
      <c r="EB57" s="10" vm="77189">
        <v>0</v>
      </c>
      <c r="EC57" s="10" vm="1498">
        <v>0</v>
      </c>
      <c r="ED57" s="10" vm="68489">
        <v>0</v>
      </c>
      <c r="EE57" s="10" vm="96007">
        <v>0</v>
      </c>
      <c r="EF57" s="10" vm="93407">
        <v>0</v>
      </c>
      <c r="EG57" s="10" vm="89175">
        <v>0</v>
      </c>
      <c r="EH57" s="81" vm="71550">
        <v>0</v>
      </c>
      <c r="EI57" s="81" vm="84999">
        <v>0</v>
      </c>
      <c r="EJ57" s="81" vm="82782">
        <v>0</v>
      </c>
      <c r="EK57" s="81" vm="74284">
        <v>0</v>
      </c>
      <c r="EL57" s="10" vm="68335">
        <v>2572</v>
      </c>
      <c r="EM57" s="10" vm="99429">
        <v>0</v>
      </c>
      <c r="EN57" s="10" vm="59056">
        <v>350</v>
      </c>
      <c r="EO57" s="10" vm="90512">
        <v>2222</v>
      </c>
      <c r="EP57" s="10" vm="58632">
        <v>2572</v>
      </c>
      <c r="EQ57" s="10" vm="57930">
        <v>0</v>
      </c>
      <c r="ER57" s="10" vm="77042">
        <v>350</v>
      </c>
      <c r="ES57" s="10" vm="1276">
        <v>2222</v>
      </c>
      <c r="ET57" s="10" vm="68180">
        <v>12007</v>
      </c>
      <c r="EU57" s="10" vm="98607">
        <v>7009</v>
      </c>
      <c r="EV57" s="10" vm="93085">
        <v>571</v>
      </c>
      <c r="EW57" s="10" vm="87459">
        <v>4427</v>
      </c>
      <c r="EX57" s="10" vm="80455">
        <v>1416</v>
      </c>
      <c r="EY57" s="10" vm="2431">
        <v>551</v>
      </c>
      <c r="EZ57" s="10" vm="82626">
        <v>550</v>
      </c>
      <c r="FA57" s="10" vm="2158">
        <v>551</v>
      </c>
      <c r="FB57" s="10" vm="68025">
        <v>378830</v>
      </c>
      <c r="FC57" s="10" vm="98448">
        <v>0</v>
      </c>
      <c r="FD57" s="10" vm="92927">
        <v>378830</v>
      </c>
      <c r="FE57" s="10" vm="58882">
        <v>31202</v>
      </c>
      <c r="FF57" s="10" vm="86450">
        <v>5220</v>
      </c>
      <c r="FG57" s="10" vm="61174">
        <v>0</v>
      </c>
      <c r="FH57" s="10" vm="76895">
        <v>-1913</v>
      </c>
      <c r="FI57" s="10" vm="60710">
        <v>0</v>
      </c>
      <c r="FJ57" s="10" vm="67871">
        <v>0</v>
      </c>
      <c r="FK57" s="10" vm="59256">
        <v>0</v>
      </c>
      <c r="FL57" s="10" vm="92764">
        <v>413339</v>
      </c>
      <c r="FM57" s="10" vm="72268">
        <v>43838</v>
      </c>
      <c r="FN57" s="10" vm="71407">
        <v>6368</v>
      </c>
      <c r="FO57" s="10" vm="58275">
        <v>0</v>
      </c>
      <c r="FP57" s="10" vm="76748">
        <v>0</v>
      </c>
      <c r="FQ57" s="10" vm="56761">
        <v>-249</v>
      </c>
      <c r="FR57" s="10" vm="67720">
        <v>0</v>
      </c>
      <c r="FS57" s="10" vm="96594">
        <v>0</v>
      </c>
      <c r="FT57" s="10" vm="92597">
        <v>49957</v>
      </c>
      <c r="FU57" s="10" vm="89017">
        <v>363382</v>
      </c>
      <c r="FV57" s="10" vm="89957">
        <v>334992</v>
      </c>
      <c r="FW57" s="81" vm="78926">
        <v>8400</v>
      </c>
      <c r="FX57" s="81" vm="82471">
        <v>0</v>
      </c>
      <c r="FY57" s="81" vm="2114">
        <v>0</v>
      </c>
      <c r="FZ57" s="81" vm="56132">
        <v>-220</v>
      </c>
      <c r="GA57" s="81" vm="96168">
        <v>8180</v>
      </c>
      <c r="GB57" s="10" vm="92437">
        <v>0</v>
      </c>
      <c r="GC57" s="10" vm="81291">
        <v>0</v>
      </c>
      <c r="GD57" s="10" vm="88173">
        <v>0</v>
      </c>
      <c r="GE57" s="10" vm="62154">
        <v>753</v>
      </c>
      <c r="GF57" s="10" vm="76601">
        <v>582</v>
      </c>
      <c r="GG57" s="10" vm="2157">
        <v>171</v>
      </c>
      <c r="GH57" s="10" vm="67562">
        <v>1472</v>
      </c>
      <c r="GI57" s="10" vm="98929">
        <v>214</v>
      </c>
      <c r="GJ57" s="10" vm="92274">
        <v>1258</v>
      </c>
      <c r="GK57" s="10" vm="87306">
        <v>0</v>
      </c>
      <c r="GL57" s="10" vm="58326">
        <v>0</v>
      </c>
      <c r="GM57" s="10" vm="61173">
        <v>0</v>
      </c>
      <c r="GN57" s="10" vm="82315">
        <v>200</v>
      </c>
      <c r="GO57" s="10" vm="1497">
        <v>106</v>
      </c>
      <c r="GP57" s="10" vm="67406">
        <v>94</v>
      </c>
      <c r="GQ57" s="10" vm="99918">
        <v>628</v>
      </c>
      <c r="GR57" s="10" vm="92113">
        <v>298</v>
      </c>
      <c r="GS57" s="10" vm="88860">
        <v>330</v>
      </c>
      <c r="GT57" s="10" vm="80305">
        <v>3053</v>
      </c>
      <c r="GU57" s="10" vm="84537">
        <v>1200</v>
      </c>
      <c r="GV57" s="10" vm="76457">
        <v>1853</v>
      </c>
      <c r="GW57" s="10" vm="73612">
        <v>0</v>
      </c>
      <c r="GX57" s="81" vm="67252">
        <v>0</v>
      </c>
      <c r="GY57" s="10" vm="99265">
        <v>0</v>
      </c>
      <c r="GZ57" s="10" vm="59020">
        <v>0</v>
      </c>
      <c r="HA57" s="10" vm="72134">
        <v>0</v>
      </c>
      <c r="HB57" s="10" vm="56417">
        <v>0</v>
      </c>
      <c r="HC57" s="81" vm="78743">
        <v>0</v>
      </c>
      <c r="HD57" s="81" vm="82160">
        <v>302</v>
      </c>
      <c r="HE57" s="10" vm="73518">
        <v>302</v>
      </c>
      <c r="HF57" s="10" vm="67097">
        <v>0</v>
      </c>
      <c r="HG57" s="10" vm="97970">
        <v>1729</v>
      </c>
      <c r="HH57" s="10" vm="91793">
        <v>0</v>
      </c>
      <c r="HI57" s="10" vm="90828">
        <v>27</v>
      </c>
      <c r="HJ57" s="10" vm="58588">
        <v>8518</v>
      </c>
      <c r="HK57" s="10" vm="62153">
        <v>0</v>
      </c>
      <c r="HL57" s="10" vm="57816">
        <v>0</v>
      </c>
      <c r="HM57" s="10" vm="61801">
        <v>0</v>
      </c>
      <c r="HN57" s="10" vm="66942">
        <v>2281</v>
      </c>
      <c r="HO57" s="10" vm="97493">
        <v>12555</v>
      </c>
      <c r="HP57" s="10" vm="91633">
        <v>176</v>
      </c>
      <c r="HQ57" s="10" vm="90393">
        <v>0</v>
      </c>
      <c r="HR57" s="10" vm="89800">
        <v>176</v>
      </c>
      <c r="HS57" s="10" vm="61172">
        <v>0</v>
      </c>
      <c r="HT57" s="10" vm="82005">
        <v>0</v>
      </c>
      <c r="HU57" s="10" vm="60709">
        <v>0</v>
      </c>
      <c r="HV57" s="10" vm="66794">
        <v>6916</v>
      </c>
      <c r="HW57" s="10" vm="59175">
        <v>0</v>
      </c>
      <c r="HX57" s="10" vm="91482">
        <v>0</v>
      </c>
      <c r="HY57" s="10" vm="88746">
        <v>325</v>
      </c>
      <c r="HZ57" s="10" vm="86157">
        <v>0</v>
      </c>
      <c r="IA57" s="10" vm="84270">
        <v>0</v>
      </c>
      <c r="IB57" s="10" vm="76214">
        <v>-1318</v>
      </c>
      <c r="IC57" s="10" vm="73093">
        <v>5923</v>
      </c>
      <c r="ID57" s="10" vm="66652">
        <v>0</v>
      </c>
      <c r="IE57" s="10" vm="96462">
        <v>0</v>
      </c>
      <c r="IF57" s="10" vm="91316">
        <v>0</v>
      </c>
      <c r="IG57" s="10" vm="87194">
        <v>0</v>
      </c>
      <c r="IH57" s="10" vm="80160">
        <v>5220</v>
      </c>
      <c r="II57" s="10" vm="78493">
        <v>7323</v>
      </c>
      <c r="IJ57" s="10" vm="76068">
        <v>0</v>
      </c>
      <c r="IK57" s="10" vm="60596">
        <v>178</v>
      </c>
      <c r="IL57" s="10" vm="66503">
        <v>-25</v>
      </c>
      <c r="IM57" s="10" vm="59425">
        <v>4</v>
      </c>
      <c r="IN57" s="10" vm="91150">
        <v>7922</v>
      </c>
      <c r="IO57" s="10" vm="58009">
        <v>7922</v>
      </c>
      <c r="IP57" s="10" vm="71117">
        <v>0</v>
      </c>
      <c r="IQ57" s="10" vm="62152">
        <v>0</v>
      </c>
      <c r="IR57" s="10" vm="58069">
        <v>0</v>
      </c>
      <c r="IS57" s="81" vm="61800">
        <v>0</v>
      </c>
      <c r="IT57" s="81" vm="66357">
        <v>0</v>
      </c>
    </row>
    <row r="58" spans="1:254" x14ac:dyDescent="0.25">
      <c r="A58" s="8" t="s">
        <v>537</v>
      </c>
      <c r="B58" s="8" t="s">
        <v>285</v>
      </c>
      <c r="C58" s="89">
        <v>44651</v>
      </c>
      <c r="D58" s="76" vm="84037">
        <v>12</v>
      </c>
      <c r="E58" s="10" vm="75950">
        <v>50262</v>
      </c>
      <c r="F58" s="10" vm="70875">
        <v>-43218</v>
      </c>
      <c r="G58" s="10" vm="100230">
        <v>0</v>
      </c>
      <c r="H58" s="10" vm="59810">
        <v>7044</v>
      </c>
      <c r="I58" s="10" vm="58414">
        <v>3035</v>
      </c>
      <c r="J58" s="10" vm="63609">
        <v>10079</v>
      </c>
      <c r="K58" s="10" vm="58315">
        <v>0</v>
      </c>
      <c r="L58" s="10" vm="78373">
        <v>0</v>
      </c>
      <c r="M58" s="10" vm="75806">
        <v>0</v>
      </c>
      <c r="N58" s="10" vm="70762">
        <v>12</v>
      </c>
      <c r="O58" s="10" vm="99749">
        <v>-2399</v>
      </c>
      <c r="P58" s="10" vm="95826">
        <v>0</v>
      </c>
      <c r="Q58" s="10" vm="81851">
        <v>0</v>
      </c>
      <c r="R58" s="10" vm="87031">
        <v>0</v>
      </c>
      <c r="S58" s="10" vm="85883">
        <v>0</v>
      </c>
      <c r="T58" s="10" vm="83888">
        <v>7692</v>
      </c>
      <c r="U58" s="10" vm="75657">
        <v>0</v>
      </c>
      <c r="V58" s="10" vm="70655">
        <v>7692</v>
      </c>
      <c r="W58" s="10" vm="98723">
        <v>0</v>
      </c>
      <c r="X58" s="10" vm="95659">
        <v>16071</v>
      </c>
      <c r="Y58" s="10" vm="62151">
        <v>0</v>
      </c>
      <c r="Z58" s="10" vm="81018">
        <v>0</v>
      </c>
      <c r="AA58" s="10" vm="80005">
        <v>23763</v>
      </c>
      <c r="AB58" s="10" vm="78231">
        <v>46393</v>
      </c>
      <c r="AC58" s="10" vm="57784">
        <v>2040</v>
      </c>
      <c r="AD58" s="10" vm="70527">
        <v>48433</v>
      </c>
      <c r="AE58" s="10" vm="97770">
        <v>206</v>
      </c>
      <c r="AF58" s="10" vm="95493">
        <v>0</v>
      </c>
      <c r="AG58" s="10" vm="61171">
        <v>75</v>
      </c>
      <c r="AH58" s="10" vm="71969">
        <v>0</v>
      </c>
      <c r="AI58" s="10" vm="85764">
        <v>48714</v>
      </c>
      <c r="AJ58" s="10" vm="78086">
        <v>12450</v>
      </c>
      <c r="AK58" s="10" vm="75438">
        <v>3148</v>
      </c>
      <c r="AL58" s="10" vm="70372">
        <v>8080</v>
      </c>
      <c r="AM58" s="10" vm="97311">
        <v>3957</v>
      </c>
      <c r="AN58" s="10" vm="95332">
        <v>7659</v>
      </c>
      <c r="AO58" s="10" vm="87877">
        <v>272</v>
      </c>
      <c r="AP58" s="10" vm="57993">
        <v>0</v>
      </c>
      <c r="AQ58" s="10" vm="79885">
        <v>6784</v>
      </c>
      <c r="AR58" s="10" vm="83743">
        <v>0</v>
      </c>
      <c r="AS58" s="10" vm="75356">
        <v>0</v>
      </c>
      <c r="AT58" s="10" vm="70219">
        <v>42350</v>
      </c>
      <c r="AU58" s="10" vm="96898">
        <v>6364</v>
      </c>
      <c r="AV58" s="10" vm="95166">
        <v>570</v>
      </c>
      <c r="AW58" s="10" vm="89461">
        <v>186971</v>
      </c>
      <c r="AX58" s="10" vm="86879">
        <v>0</v>
      </c>
      <c r="AY58" s="10" vm="85633">
        <v>9795</v>
      </c>
      <c r="AZ58" s="10" vm="77941">
        <v>0</v>
      </c>
      <c r="BA58" s="10" vm="75277">
        <v>0</v>
      </c>
      <c r="BB58" s="10" vm="70062">
        <v>0</v>
      </c>
      <c r="BC58" s="10" vm="99049">
        <v>0</v>
      </c>
      <c r="BD58" s="10" vm="95003">
        <v>0</v>
      </c>
      <c r="BE58" s="10" vm="62150">
        <v>0</v>
      </c>
      <c r="BF58" s="10" vm="58747">
        <v>0</v>
      </c>
      <c r="BG58" s="10" vm="79760">
        <v>196766</v>
      </c>
      <c r="BH58" s="10" vm="83586">
        <v>1360</v>
      </c>
      <c r="BI58" s="10" vm="75180">
        <v>20023</v>
      </c>
      <c r="BJ58" s="10" vm="69908">
        <v>4056</v>
      </c>
      <c r="BK58" s="10" vm="100372">
        <v>100</v>
      </c>
      <c r="BL58" s="10" vm="94840">
        <v>32812</v>
      </c>
      <c r="BM58" s="10" vm="90619">
        <v>58351</v>
      </c>
      <c r="BN58" s="10" vm="88593">
        <v>0</v>
      </c>
      <c r="BO58" s="10" vm="79647">
        <v>0</v>
      </c>
      <c r="BP58" s="10" vm="77797">
        <v>256</v>
      </c>
      <c r="BQ58" s="10" vm="75090">
        <v>15291</v>
      </c>
      <c r="BR58" s="10" vm="69754">
        <v>15547</v>
      </c>
      <c r="BS58" s="10" vm="100062">
        <v>42804</v>
      </c>
      <c r="BT58" s="10" vm="94677">
        <v>239570</v>
      </c>
      <c r="BU58" s="10" vm="87723">
        <v>25309</v>
      </c>
      <c r="BV58" s="10" vm="56455">
        <v>0</v>
      </c>
      <c r="BW58" s="10" vm="85506">
        <v>0</v>
      </c>
      <c r="BX58" s="10" vm="83431">
        <v>23728</v>
      </c>
      <c r="BY58" s="10" vm="75007">
        <v>0</v>
      </c>
      <c r="BZ58" s="10" vm="69596">
        <v>0</v>
      </c>
      <c r="CA58" s="10" vm="99582">
        <v>9</v>
      </c>
      <c r="CB58" s="10" vm="94514">
        <v>49046</v>
      </c>
      <c r="CC58" s="10" vm="72514">
        <v>15888</v>
      </c>
      <c r="CD58" s="10" vm="80724">
        <v>46818</v>
      </c>
      <c r="CE58" s="10" vm="85383">
        <v>127818</v>
      </c>
      <c r="CF58" s="10" vm="77650">
        <v>127818</v>
      </c>
      <c r="CG58" s="10" vm="74927">
        <v>0</v>
      </c>
      <c r="CH58" s="10" vm="69442">
        <v>0</v>
      </c>
      <c r="CI58" s="10" vm="98093">
        <v>0</v>
      </c>
      <c r="CJ58" s="10" vm="94359">
        <v>0</v>
      </c>
      <c r="CK58" s="10" vm="62149">
        <v>127818</v>
      </c>
      <c r="CL58" s="10" vm="86726">
        <v>0</v>
      </c>
      <c r="CM58" s="10" vm="79529">
        <v>0</v>
      </c>
      <c r="CN58" s="10" vm="83273">
        <v>0</v>
      </c>
      <c r="CO58" s="10" vm="74843">
        <v>0</v>
      </c>
      <c r="CP58" s="10" vm="69288">
        <v>0</v>
      </c>
      <c r="CQ58" s="10" vm="97615">
        <v>0</v>
      </c>
      <c r="CR58" s="10" vm="94201">
        <v>0</v>
      </c>
      <c r="CS58" s="10" vm="61170">
        <v>0</v>
      </c>
      <c r="CT58" s="10" vm="71677">
        <v>0</v>
      </c>
      <c r="CU58" s="10" vm="70964">
        <v>0</v>
      </c>
      <c r="CV58" s="10" vm="77506">
        <v>107</v>
      </c>
      <c r="CW58" s="10" vm="74750">
        <v>-107</v>
      </c>
      <c r="CX58" s="10" vm="69134">
        <v>0</v>
      </c>
      <c r="CY58" s="10" vm="97152">
        <v>0</v>
      </c>
      <c r="CZ58" s="10" vm="94038">
        <v>0</v>
      </c>
      <c r="DA58" s="10" vm="89287">
        <v>0</v>
      </c>
      <c r="DB58" s="81" vm="88446">
        <v>0</v>
      </c>
      <c r="DC58" s="81" vm="85262">
        <v>0</v>
      </c>
      <c r="DD58" s="81" vm="83119">
        <v>0</v>
      </c>
      <c r="DE58" s="81" vm="74667">
        <v>0</v>
      </c>
      <c r="DF58" s="10" vm="68980">
        <v>693</v>
      </c>
      <c r="DG58" s="10" vm="96740">
        <v>0</v>
      </c>
      <c r="DH58" s="10" vm="93871">
        <v>334</v>
      </c>
      <c r="DI58" s="10" vm="87587">
        <v>359</v>
      </c>
      <c r="DJ58" s="10" vm="90096">
        <v>693</v>
      </c>
      <c r="DK58" s="10" vm="79408">
        <v>0</v>
      </c>
      <c r="DL58" s="10" vm="77360">
        <v>441</v>
      </c>
      <c r="DM58" s="10" vm="74570">
        <v>252</v>
      </c>
      <c r="DN58" s="10" vm="68825">
        <v>0</v>
      </c>
      <c r="DO58" s="10" vm="96310">
        <v>0</v>
      </c>
      <c r="DP58" s="10" vm="93709">
        <v>0</v>
      </c>
      <c r="DQ58" s="10" vm="62148">
        <v>0</v>
      </c>
      <c r="DR58" s="10" vm="57972">
        <v>0</v>
      </c>
      <c r="DS58" s="10" vm="85135">
        <v>0</v>
      </c>
      <c r="DT58" s="10" vm="82961">
        <v>0</v>
      </c>
      <c r="DU58" s="10" vm="74479">
        <v>0</v>
      </c>
      <c r="DV58" s="10" vm="68670">
        <v>0</v>
      </c>
      <c r="DW58" s="10" vm="98250">
        <v>0</v>
      </c>
      <c r="DX58" s="10" vm="93547">
        <v>0</v>
      </c>
      <c r="DY58" s="10" vm="61169">
        <v>0</v>
      </c>
      <c r="DZ58" s="10" vm="86577">
        <v>0</v>
      </c>
      <c r="EA58" s="10" vm="79291">
        <v>0</v>
      </c>
      <c r="EB58" s="10" vm="77213">
        <v>0</v>
      </c>
      <c r="EC58" s="10" vm="57072">
        <v>0</v>
      </c>
      <c r="ED58" s="10" vm="68515">
        <v>0</v>
      </c>
      <c r="EE58" s="10" vm="95990">
        <v>0</v>
      </c>
      <c r="EF58" s="10" vm="93385">
        <v>0</v>
      </c>
      <c r="EG58" s="10" vm="89129">
        <v>0</v>
      </c>
      <c r="EH58" s="81" vm="56432">
        <v>0</v>
      </c>
      <c r="EI58" s="81" vm="85012">
        <v>0</v>
      </c>
      <c r="EJ58" s="81" vm="82806">
        <v>0</v>
      </c>
      <c r="EK58" s="81" vm="74301">
        <v>0</v>
      </c>
      <c r="EL58" s="10" vm="68358">
        <v>855</v>
      </c>
      <c r="EM58" s="10" vm="99418">
        <v>0</v>
      </c>
      <c r="EN58" s="10" vm="93221">
        <v>427</v>
      </c>
      <c r="EO58" s="10" vm="90483">
        <v>428</v>
      </c>
      <c r="EP58" s="10" vm="88298">
        <v>855</v>
      </c>
      <c r="EQ58" s="10" vm="79175">
        <v>0</v>
      </c>
      <c r="ER58" s="10" vm="77064">
        <v>427</v>
      </c>
      <c r="ES58" s="10" vm="56957">
        <v>428</v>
      </c>
      <c r="ET58" s="10" vm="68204">
        <v>1548</v>
      </c>
      <c r="EU58" s="10" vm="98582">
        <v>0</v>
      </c>
      <c r="EV58" s="10" vm="93063">
        <v>868</v>
      </c>
      <c r="EW58" s="10" vm="62147">
        <v>680</v>
      </c>
      <c r="EX58" s="10" vm="57963">
        <v>763</v>
      </c>
      <c r="EY58" s="10" vm="84886">
        <v>303</v>
      </c>
      <c r="EZ58" s="10" vm="82648">
        <v>427</v>
      </c>
      <c r="FA58" s="10" vm="56894">
        <v>303</v>
      </c>
      <c r="FB58" s="10" vm="68050">
        <v>196707</v>
      </c>
      <c r="FC58" s="10" vm="98407">
        <v>0</v>
      </c>
      <c r="FD58" s="10" vm="92905">
        <v>196707</v>
      </c>
      <c r="FE58" s="10" vm="58833">
        <v>18812</v>
      </c>
      <c r="FF58" s="10" vm="86431">
        <v>9867</v>
      </c>
      <c r="FG58" s="10" vm="79059">
        <v>0</v>
      </c>
      <c r="FH58" s="10" vm="76918">
        <v>-1385</v>
      </c>
      <c r="FI58" s="10" vm="74047">
        <v>0</v>
      </c>
      <c r="FJ58" s="10" vm="67896">
        <v>0</v>
      </c>
      <c r="FK58" s="10" vm="59229">
        <v>0</v>
      </c>
      <c r="FL58" s="10" vm="92741">
        <v>224001</v>
      </c>
      <c r="FM58" s="10" vm="60306">
        <v>31134</v>
      </c>
      <c r="FN58" s="10" vm="56422">
        <v>6242</v>
      </c>
      <c r="FO58" s="10" vm="84753">
        <v>0</v>
      </c>
      <c r="FP58" s="10" vm="76774">
        <v>0</v>
      </c>
      <c r="FQ58" s="10" vm="100802">
        <v>-346</v>
      </c>
      <c r="FR58" s="10" vm="67745">
        <v>0</v>
      </c>
      <c r="FS58" s="10" vm="96582">
        <v>0</v>
      </c>
      <c r="FT58" s="10" vm="92574">
        <v>37030</v>
      </c>
      <c r="FU58" s="10" vm="88990">
        <v>186971</v>
      </c>
      <c r="FV58" s="10" vm="89936">
        <v>165573</v>
      </c>
      <c r="FW58" s="81" vm="78931">
        <v>0</v>
      </c>
      <c r="FX58" s="81" vm="82494">
        <v>0</v>
      </c>
      <c r="FY58" s="81" vm="56710">
        <v>0</v>
      </c>
      <c r="FZ58" s="81" vm="56156">
        <v>0</v>
      </c>
      <c r="GA58" s="81" vm="96157">
        <v>0</v>
      </c>
      <c r="GB58" s="10" vm="92412">
        <v>0</v>
      </c>
      <c r="GC58" s="10" vm="62146">
        <v>0</v>
      </c>
      <c r="GD58" s="10" vm="58619">
        <v>0</v>
      </c>
      <c r="GE58" s="10" vm="58267">
        <v>1319</v>
      </c>
      <c r="GF58" s="10" vm="76626">
        <v>565</v>
      </c>
      <c r="GG58" s="10" vm="56655">
        <v>754</v>
      </c>
      <c r="GH58" s="10" vm="67590">
        <v>2763</v>
      </c>
      <c r="GI58" s="10" vm="98890">
        <v>482</v>
      </c>
      <c r="GJ58" s="10" vm="92252">
        <v>2281</v>
      </c>
      <c r="GK58" s="10" vm="61168">
        <v>0</v>
      </c>
      <c r="GL58" s="10" vm="86284">
        <v>0</v>
      </c>
      <c r="GM58" s="10" vm="78837">
        <v>0</v>
      </c>
      <c r="GN58" s="10" vm="82340">
        <v>0</v>
      </c>
      <c r="GO58" s="10" vm="73716">
        <v>0</v>
      </c>
      <c r="GP58" s="10" vm="67432">
        <v>0</v>
      </c>
      <c r="GQ58" s="10" vm="99897">
        <v>0</v>
      </c>
      <c r="GR58" s="10" vm="92091">
        <v>0</v>
      </c>
      <c r="GS58" s="10" vm="88817">
        <v>0</v>
      </c>
      <c r="GT58" s="10" vm="57953">
        <v>4082</v>
      </c>
      <c r="GU58" s="10" vm="84545">
        <v>1047</v>
      </c>
      <c r="GV58" s="10" vm="76481">
        <v>3035</v>
      </c>
      <c r="GW58" s="10" vm="73629">
        <v>0</v>
      </c>
      <c r="GX58" s="81" vm="67275">
        <v>0</v>
      </c>
      <c r="GY58" s="10" vm="99253">
        <v>0</v>
      </c>
      <c r="GZ58" s="10" vm="91929">
        <v>0</v>
      </c>
      <c r="HA58" s="10" vm="72104">
        <v>0</v>
      </c>
      <c r="HB58" s="10" vm="71240">
        <v>0</v>
      </c>
      <c r="HC58" s="81" vm="78747">
        <v>0</v>
      </c>
      <c r="HD58" s="81" vm="82183">
        <v>32812</v>
      </c>
      <c r="HE58" s="10" vm="73537">
        <v>32812</v>
      </c>
      <c r="HF58" s="10" vm="67121">
        <v>3408</v>
      </c>
      <c r="HG58" s="10" vm="97932">
        <v>2981</v>
      </c>
      <c r="HH58" s="10" vm="91771">
        <v>0</v>
      </c>
      <c r="HI58" s="10" vm="62145">
        <v>0</v>
      </c>
      <c r="HJ58" s="10" vm="58575">
        <v>5717</v>
      </c>
      <c r="HK58" s="10" vm="84426">
        <v>0</v>
      </c>
      <c r="HL58" s="10" vm="76374">
        <v>0</v>
      </c>
      <c r="HM58" s="10" vm="73409">
        <v>0</v>
      </c>
      <c r="HN58" s="10" vm="66967">
        <v>3185</v>
      </c>
      <c r="HO58" s="10" vm="97451">
        <v>15291</v>
      </c>
      <c r="HP58" s="10" vm="91616">
        <v>0</v>
      </c>
      <c r="HQ58" s="10" vm="90381">
        <v>9</v>
      </c>
      <c r="HR58" s="10" vm="89778">
        <v>9</v>
      </c>
      <c r="HS58" s="10" vm="78630">
        <v>0</v>
      </c>
      <c r="HT58" s="10" vm="82029">
        <v>46818</v>
      </c>
      <c r="HU58" s="10" vm="73262">
        <v>46818</v>
      </c>
      <c r="HV58" s="10" vm="56105">
        <v>1913</v>
      </c>
      <c r="HW58" s="10" vm="59163">
        <v>84</v>
      </c>
      <c r="HX58" s="10" vm="91459">
        <v>0</v>
      </c>
      <c r="HY58" s="10" vm="88724">
        <v>630</v>
      </c>
      <c r="HZ58" s="10" vm="86133">
        <v>0</v>
      </c>
      <c r="IA58" s="10" vm="84292">
        <v>0</v>
      </c>
      <c r="IB58" s="10" vm="76239">
        <v>-228</v>
      </c>
      <c r="IC58" s="10" vm="73119">
        <v>2399</v>
      </c>
      <c r="ID58" s="10" vm="66672">
        <v>583</v>
      </c>
      <c r="IE58" s="10" vm="96454">
        <v>1448</v>
      </c>
      <c r="IF58" s="10" vm="91293">
        <v>0</v>
      </c>
      <c r="IG58" s="10" vm="58366">
        <v>2031</v>
      </c>
      <c r="IH58" s="10" vm="80136">
        <v>9867</v>
      </c>
      <c r="II58" s="10" vm="78498">
        <v>6784</v>
      </c>
      <c r="IJ58" s="10" vm="76092">
        <v>0</v>
      </c>
      <c r="IK58" s="10" vm="72973">
        <v>84</v>
      </c>
      <c r="IL58" s="10" vm="66528">
        <v>-340</v>
      </c>
      <c r="IM58" s="10" vm="59408">
        <v>9</v>
      </c>
      <c r="IN58" s="10" vm="91127">
        <v>11361</v>
      </c>
      <c r="IO58" s="10" vm="62144">
        <v>11361</v>
      </c>
      <c r="IP58" s="10" vm="71093">
        <v>0</v>
      </c>
      <c r="IQ58" s="10" vm="84161">
        <v>0</v>
      </c>
      <c r="IR58" s="10" vm="58093">
        <v>0</v>
      </c>
      <c r="IS58" s="81" vm="72825">
        <v>0</v>
      </c>
      <c r="IT58" s="81" vm="66379">
        <v>0</v>
      </c>
    </row>
    <row r="59" spans="1:254" x14ac:dyDescent="0.25">
      <c r="A59" s="8" t="s">
        <v>629</v>
      </c>
      <c r="B59" s="8" t="s">
        <v>627</v>
      </c>
      <c r="C59" s="89">
        <v>44651</v>
      </c>
      <c r="D59" s="76" vm="84017">
        <v>12</v>
      </c>
      <c r="E59" s="10" vm="61167">
        <v>15063</v>
      </c>
      <c r="F59" s="10" vm="70861">
        <v>-9485</v>
      </c>
      <c r="G59" s="10" vm="100249">
        <v>-354</v>
      </c>
      <c r="H59" s="10" vm="59834">
        <v>5224</v>
      </c>
      <c r="I59" s="10" vm="58462">
        <v>497</v>
      </c>
      <c r="J59" s="10" vm="63635">
        <v>5721</v>
      </c>
      <c r="K59" s="10" vm="60708">
        <v>0</v>
      </c>
      <c r="L59" s="10" vm="78352">
        <v>0</v>
      </c>
      <c r="M59" s="10" vm="60305">
        <v>0</v>
      </c>
      <c r="N59" s="10" vm="70750">
        <v>1</v>
      </c>
      <c r="O59" s="10" vm="99761">
        <v>-2249</v>
      </c>
      <c r="P59" s="10" vm="95850">
        <v>0</v>
      </c>
      <c r="Q59" s="10" vm="81881">
        <v>13</v>
      </c>
      <c r="R59" s="10" vm="87057">
        <v>0</v>
      </c>
      <c r="S59" s="10" vm="85874">
        <v>0</v>
      </c>
      <c r="T59" s="10" vm="83869">
        <v>3486</v>
      </c>
      <c r="U59" s="10" vm="75631">
        <v>0</v>
      </c>
      <c r="V59" s="10" vm="70643">
        <v>3486</v>
      </c>
      <c r="W59" s="10" vm="98767">
        <v>0</v>
      </c>
      <c r="X59" s="10" vm="95683">
        <v>457</v>
      </c>
      <c r="Y59" s="10" vm="89642">
        <v>0</v>
      </c>
      <c r="Z59" s="10" vm="81044">
        <v>0</v>
      </c>
      <c r="AA59" s="10" vm="61073">
        <v>3943</v>
      </c>
      <c r="AB59" s="10" vm="78211">
        <v>12914</v>
      </c>
      <c r="AC59" s="10" vm="2430">
        <v>1277</v>
      </c>
      <c r="AD59" s="10" vm="70504">
        <v>14191</v>
      </c>
      <c r="AE59" s="10" vm="97813">
        <v>0</v>
      </c>
      <c r="AF59" s="10" vm="95518">
        <v>0</v>
      </c>
      <c r="AG59" s="10" vm="72680">
        <v>0</v>
      </c>
      <c r="AH59" s="10" vm="71992">
        <v>156</v>
      </c>
      <c r="AI59" s="10" vm="61799">
        <v>14347</v>
      </c>
      <c r="AJ59" s="10" vm="78065">
        <v>3732</v>
      </c>
      <c r="AK59" s="10" vm="1805">
        <v>1130</v>
      </c>
      <c r="AL59" s="10" vm="70348">
        <v>811</v>
      </c>
      <c r="AM59" s="10" vm="97335">
        <v>489</v>
      </c>
      <c r="AN59" s="10" vm="95355">
        <v>871</v>
      </c>
      <c r="AO59" s="10" vm="87925">
        <v>59</v>
      </c>
      <c r="AP59" s="10" vm="80889">
        <v>0</v>
      </c>
      <c r="AQ59" s="10" vm="60707">
        <v>2393</v>
      </c>
      <c r="AR59" s="10" vm="83719">
        <v>0</v>
      </c>
      <c r="AS59" s="10" vm="1299">
        <v>0</v>
      </c>
      <c r="AT59" s="10" vm="70196">
        <v>9485</v>
      </c>
      <c r="AU59" s="10" vm="96913">
        <v>4862</v>
      </c>
      <c r="AV59" s="10" vm="95190">
        <v>88</v>
      </c>
      <c r="AW59" s="10" vm="89489">
        <v>144400</v>
      </c>
      <c r="AX59" s="10" vm="86902">
        <v>0</v>
      </c>
      <c r="AY59" s="10" vm="85620">
        <v>2579</v>
      </c>
      <c r="AZ59" s="10" vm="77920">
        <v>7</v>
      </c>
      <c r="BA59" s="10" vm="57605">
        <v>0</v>
      </c>
      <c r="BB59" s="10" vm="70041">
        <v>1990</v>
      </c>
      <c r="BC59" s="10" vm="99098">
        <v>0</v>
      </c>
      <c r="BD59" s="10" vm="59098">
        <v>0</v>
      </c>
      <c r="BE59" s="10" vm="81732">
        <v>0</v>
      </c>
      <c r="BF59" s="10" vm="90273">
        <v>0</v>
      </c>
      <c r="BG59" s="10" vm="62058">
        <v>148976</v>
      </c>
      <c r="BH59" s="10" vm="83563">
        <v>219</v>
      </c>
      <c r="BI59" s="10" vm="2429">
        <v>1062</v>
      </c>
      <c r="BJ59" s="10" vm="69883">
        <v>2732</v>
      </c>
      <c r="BK59" s="10" vm="100411">
        <v>42</v>
      </c>
      <c r="BL59" s="10" vm="94863">
        <v>43</v>
      </c>
      <c r="BM59" s="10" vm="90667">
        <v>4098</v>
      </c>
      <c r="BN59" s="10" vm="88611">
        <v>160</v>
      </c>
      <c r="BO59" s="10" vm="61798">
        <v>0</v>
      </c>
      <c r="BP59" s="10" vm="77774">
        <v>405</v>
      </c>
      <c r="BQ59" s="10" vm="61166">
        <v>2913</v>
      </c>
      <c r="BR59" s="10" vm="69729">
        <v>3478</v>
      </c>
      <c r="BS59" s="10" vm="100083">
        <v>620</v>
      </c>
      <c r="BT59" s="10" vm="59094">
        <v>149596</v>
      </c>
      <c r="BU59" s="10" vm="87770">
        <v>48833</v>
      </c>
      <c r="BV59" s="10" vm="71843">
        <v>0</v>
      </c>
      <c r="BW59" s="10" vm="60706">
        <v>10700</v>
      </c>
      <c r="BX59" s="10" vm="83409">
        <v>31750</v>
      </c>
      <c r="BY59" s="10" vm="1298">
        <v>0</v>
      </c>
      <c r="BZ59" s="10" vm="69575">
        <v>0</v>
      </c>
      <c r="CA59" s="10" vm="99595">
        <v>0</v>
      </c>
      <c r="CB59" s="10" vm="94539">
        <v>91283</v>
      </c>
      <c r="CC59" s="10" vm="72544">
        <v>1757</v>
      </c>
      <c r="CD59" s="10" vm="80746">
        <v>0</v>
      </c>
      <c r="CE59" s="10" vm="85374">
        <v>56556</v>
      </c>
      <c r="CF59" s="10" vm="77629">
        <v>56552</v>
      </c>
      <c r="CG59" s="10" vm="57379">
        <v>0</v>
      </c>
      <c r="CH59" s="10" vm="69419">
        <v>4</v>
      </c>
      <c r="CI59" s="10" vm="98130">
        <v>0</v>
      </c>
      <c r="CJ59" s="10" vm="59081">
        <v>0</v>
      </c>
      <c r="CK59" s="10" vm="90991">
        <v>56556</v>
      </c>
      <c r="CL59" s="10" vm="86750">
        <v>538</v>
      </c>
      <c r="CM59" s="10" vm="60595">
        <v>354</v>
      </c>
      <c r="CN59" s="10" vm="83251">
        <v>0</v>
      </c>
      <c r="CO59" s="10" vm="62143">
        <v>184</v>
      </c>
      <c r="CP59" s="10" vm="69265">
        <v>0</v>
      </c>
      <c r="CQ59" s="10" vm="97652">
        <v>0</v>
      </c>
      <c r="CR59" s="10" vm="94224">
        <v>0</v>
      </c>
      <c r="CS59" s="10" vm="81585">
        <v>0</v>
      </c>
      <c r="CT59" s="10" vm="71697">
        <v>0</v>
      </c>
      <c r="CU59" s="10" vm="61797">
        <v>0</v>
      </c>
      <c r="CV59" s="10" vm="77484">
        <v>0</v>
      </c>
      <c r="CW59" s="10" vm="1804">
        <v>0</v>
      </c>
      <c r="CX59" s="10" vm="69110">
        <v>0</v>
      </c>
      <c r="CY59" s="10" vm="97177">
        <v>0</v>
      </c>
      <c r="CZ59" s="10" vm="94062">
        <v>0</v>
      </c>
      <c r="DA59" s="10" vm="89333">
        <v>0</v>
      </c>
      <c r="DB59" s="81" vm="88467">
        <v>0</v>
      </c>
      <c r="DC59" s="81" vm="60705">
        <v>0</v>
      </c>
      <c r="DD59" s="81" vm="83094">
        <v>0</v>
      </c>
      <c r="DE59" s="81" vm="60304">
        <v>0</v>
      </c>
      <c r="DF59" s="10" vm="68956">
        <v>0</v>
      </c>
      <c r="DG59" s="10" vm="96753">
        <v>0</v>
      </c>
      <c r="DH59" s="10" vm="93895">
        <v>0</v>
      </c>
      <c r="DI59" s="10" vm="87614">
        <v>0</v>
      </c>
      <c r="DJ59" s="10" vm="90121">
        <v>538</v>
      </c>
      <c r="DK59" s="10" vm="79397">
        <v>354</v>
      </c>
      <c r="DL59" s="10" vm="77337">
        <v>0</v>
      </c>
      <c r="DM59" s="10" vm="74556">
        <v>184</v>
      </c>
      <c r="DN59" s="10" vm="68802">
        <v>0</v>
      </c>
      <c r="DO59" s="10" vm="96328">
        <v>0</v>
      </c>
      <c r="DP59" s="10" vm="93733">
        <v>0</v>
      </c>
      <c r="DQ59" s="10" vm="72405">
        <v>0</v>
      </c>
      <c r="DR59" s="10" vm="80601">
        <v>0</v>
      </c>
      <c r="DS59" s="10" vm="62576">
        <v>0</v>
      </c>
      <c r="DT59" s="10" vm="82938">
        <v>0</v>
      </c>
      <c r="DU59" s="10" vm="62142">
        <v>0</v>
      </c>
      <c r="DV59" s="10" vm="68644">
        <v>0</v>
      </c>
      <c r="DW59" s="10" vm="98290">
        <v>0</v>
      </c>
      <c r="DX59" s="10" vm="93571">
        <v>0</v>
      </c>
      <c r="DY59" s="10" vm="81438">
        <v>0</v>
      </c>
      <c r="DZ59" s="10" vm="86595">
        <v>0</v>
      </c>
      <c r="EA59" s="10" vm="61796">
        <v>0</v>
      </c>
      <c r="EB59" s="10" vm="77190">
        <v>0</v>
      </c>
      <c r="EC59" s="10" vm="1803">
        <v>0</v>
      </c>
      <c r="ED59" s="10" vm="68490">
        <v>0</v>
      </c>
      <c r="EE59" s="10" vm="96008">
        <v>0</v>
      </c>
      <c r="EF59" s="10" vm="59058">
        <v>0</v>
      </c>
      <c r="EG59" s="10" vm="89176">
        <v>0</v>
      </c>
      <c r="EH59" s="81" vm="71551">
        <v>0</v>
      </c>
      <c r="EI59" s="81" vm="60704">
        <v>0</v>
      </c>
      <c r="EJ59" s="81" vm="82783">
        <v>0</v>
      </c>
      <c r="EK59" s="81" vm="60303">
        <v>0</v>
      </c>
      <c r="EL59" s="10" vm="68336">
        <v>178</v>
      </c>
      <c r="EM59" s="10" vm="99430">
        <v>0</v>
      </c>
      <c r="EN59" s="10" vm="93243">
        <v>0</v>
      </c>
      <c r="EO59" s="10" vm="90513">
        <v>178</v>
      </c>
      <c r="EP59" s="10" vm="88320">
        <v>178</v>
      </c>
      <c r="EQ59" s="10" vm="79168">
        <v>0</v>
      </c>
      <c r="ER59" s="10" vm="77043">
        <v>0</v>
      </c>
      <c r="ES59" s="10" vm="56944">
        <v>178</v>
      </c>
      <c r="ET59" s="10" vm="68181">
        <v>716</v>
      </c>
      <c r="EU59" s="10" vm="98608">
        <v>354</v>
      </c>
      <c r="EV59" s="10" vm="59047">
        <v>0</v>
      </c>
      <c r="EW59" s="10" vm="87460">
        <v>362</v>
      </c>
      <c r="EX59" s="10" vm="80456">
        <v>715</v>
      </c>
      <c r="EY59" s="10" vm="84879">
        <v>203</v>
      </c>
      <c r="EZ59" s="10" vm="82627">
        <v>70</v>
      </c>
      <c r="FA59" s="10" vm="2428">
        <v>203</v>
      </c>
      <c r="FB59" s="10" vm="68026">
        <v>166920</v>
      </c>
      <c r="FC59" s="10" vm="98449">
        <v>0</v>
      </c>
      <c r="FD59" s="10" vm="92928">
        <v>166920</v>
      </c>
      <c r="FE59" s="10" vm="58883">
        <v>5102</v>
      </c>
      <c r="FF59" s="10" vm="86451">
        <v>748</v>
      </c>
      <c r="FG59" s="10" vm="61795">
        <v>0</v>
      </c>
      <c r="FH59" s="10" vm="76896">
        <v>-768</v>
      </c>
      <c r="FI59" s="10" vm="1802">
        <v>0</v>
      </c>
      <c r="FJ59" s="10" vm="67872">
        <v>839</v>
      </c>
      <c r="FK59" s="10" vm="59257">
        <v>0</v>
      </c>
      <c r="FL59" s="10" vm="92765">
        <v>172841</v>
      </c>
      <c r="FM59" s="10" vm="72269">
        <v>25597</v>
      </c>
      <c r="FN59" s="10" vm="71408">
        <v>2393</v>
      </c>
      <c r="FO59" s="10" vm="60703">
        <v>0</v>
      </c>
      <c r="FP59" s="10" vm="76749">
        <v>0</v>
      </c>
      <c r="FQ59" s="10" vm="60302">
        <v>-291</v>
      </c>
      <c r="FR59" s="10" vm="67721">
        <v>742</v>
      </c>
      <c r="FS59" s="10" vm="96595">
        <v>0</v>
      </c>
      <c r="FT59" s="10" vm="92598">
        <v>28441</v>
      </c>
      <c r="FU59" s="10" vm="89018">
        <v>144400</v>
      </c>
      <c r="FV59" s="10" vm="89958">
        <v>141323</v>
      </c>
      <c r="FW59" s="81" vm="78919">
        <v>1990</v>
      </c>
      <c r="FX59" s="81" vm="82472">
        <v>0</v>
      </c>
      <c r="FY59" s="81" vm="73874">
        <v>0</v>
      </c>
      <c r="FZ59" s="81" vm="56133">
        <v>0</v>
      </c>
      <c r="GA59" s="81" vm="96169">
        <v>1990</v>
      </c>
      <c r="GB59" s="10" vm="59035">
        <v>360</v>
      </c>
      <c r="GC59" s="10" vm="81292">
        <v>114</v>
      </c>
      <c r="GD59" s="10" vm="88174">
        <v>246</v>
      </c>
      <c r="GE59" s="10" vm="58260">
        <v>0</v>
      </c>
      <c r="GF59" s="10" vm="76602">
        <v>0</v>
      </c>
      <c r="GG59" s="10" vm="62141">
        <v>0</v>
      </c>
      <c r="GH59" s="10" vm="67563">
        <v>0</v>
      </c>
      <c r="GI59" s="10" vm="98930">
        <v>0</v>
      </c>
      <c r="GJ59" s="10" vm="92275">
        <v>0</v>
      </c>
      <c r="GK59" s="10" vm="87307">
        <v>0</v>
      </c>
      <c r="GL59" s="10" vm="86302">
        <v>0</v>
      </c>
      <c r="GM59" s="10" vm="61794">
        <v>0</v>
      </c>
      <c r="GN59" s="10" vm="82316">
        <v>620</v>
      </c>
      <c r="GO59" s="10" vm="61165">
        <v>369</v>
      </c>
      <c r="GP59" s="10" vm="67407">
        <v>251</v>
      </c>
      <c r="GQ59" s="10" vm="99919">
        <v>0</v>
      </c>
      <c r="GR59" s="10" vm="59025">
        <v>0</v>
      </c>
      <c r="GS59" s="10" vm="88861">
        <v>0</v>
      </c>
      <c r="GT59" s="10" vm="80306">
        <v>980</v>
      </c>
      <c r="GU59" s="10" vm="60702">
        <v>483</v>
      </c>
      <c r="GV59" s="10" vm="76458">
        <v>497</v>
      </c>
      <c r="GW59" s="10" vm="1297">
        <v>0</v>
      </c>
      <c r="GX59" s="81" vm="67253">
        <v>0</v>
      </c>
      <c r="GY59" s="10" vm="99266">
        <v>0</v>
      </c>
      <c r="GZ59" s="10" vm="91953">
        <v>0</v>
      </c>
      <c r="HA59" s="10" vm="72135">
        <v>0</v>
      </c>
      <c r="HB59" s="10" vm="71260">
        <v>0</v>
      </c>
      <c r="HC59" s="81" vm="78740">
        <v>0</v>
      </c>
      <c r="HD59" s="81" vm="82161">
        <v>43</v>
      </c>
      <c r="HE59" s="10" vm="56476">
        <v>43</v>
      </c>
      <c r="HF59" s="10" vm="67098">
        <v>450</v>
      </c>
      <c r="HG59" s="10" vm="97971">
        <v>557</v>
      </c>
      <c r="HH59" s="10" vm="91794">
        <v>0</v>
      </c>
      <c r="HI59" s="10" vm="90829">
        <v>0</v>
      </c>
      <c r="HJ59" s="10" vm="88053">
        <v>769</v>
      </c>
      <c r="HK59" s="10" vm="61072">
        <v>283</v>
      </c>
      <c r="HL59" s="10" vm="57817">
        <v>0</v>
      </c>
      <c r="HM59" s="10" vm="62140">
        <v>0</v>
      </c>
      <c r="HN59" s="10" vm="66943">
        <v>854</v>
      </c>
      <c r="HO59" s="10" vm="97494">
        <v>2913</v>
      </c>
      <c r="HP59" s="10" vm="91634">
        <v>0</v>
      </c>
      <c r="HQ59" s="10" vm="90394">
        <v>0</v>
      </c>
      <c r="HR59" s="10" vm="89801">
        <v>0</v>
      </c>
      <c r="HS59" s="10" vm="61793">
        <v>0</v>
      </c>
      <c r="HT59" s="10" vm="82006">
        <v>0</v>
      </c>
      <c r="HU59" s="10" vm="61164">
        <v>0</v>
      </c>
      <c r="HV59" s="10" vm="66795">
        <v>1841</v>
      </c>
      <c r="HW59" s="10" vm="97051">
        <v>55</v>
      </c>
      <c r="HX59" s="10" vm="91483">
        <v>0</v>
      </c>
      <c r="HY59" s="10" vm="58680">
        <v>50</v>
      </c>
      <c r="HZ59" s="10" vm="86158">
        <v>0</v>
      </c>
      <c r="IA59" s="10" vm="60701">
        <v>344</v>
      </c>
      <c r="IB59" s="10" vm="76215">
        <v>-41</v>
      </c>
      <c r="IC59" s="10" vm="60301">
        <v>2249</v>
      </c>
      <c r="ID59" s="10" vm="66653">
        <v>0</v>
      </c>
      <c r="IE59" s="10" vm="96463">
        <v>0</v>
      </c>
      <c r="IF59" s="10" vm="91317">
        <v>0</v>
      </c>
      <c r="IG59" s="10" vm="87195">
        <v>0</v>
      </c>
      <c r="IH59" s="10" vm="80161">
        <v>748</v>
      </c>
      <c r="II59" s="10" vm="78485">
        <v>2496</v>
      </c>
      <c r="IJ59" s="10" vm="76069">
        <v>0</v>
      </c>
      <c r="IK59" s="10" vm="72949">
        <v>42</v>
      </c>
      <c r="IL59" s="10" vm="66504">
        <v>-4</v>
      </c>
      <c r="IM59" s="10" vm="59426">
        <v>0</v>
      </c>
      <c r="IN59" s="10" vm="91151">
        <v>2263</v>
      </c>
      <c r="IO59" s="10" vm="81184">
        <v>2281</v>
      </c>
      <c r="IP59" s="10" vm="71118">
        <v>0</v>
      </c>
      <c r="IQ59" s="10" vm="60594">
        <v>0</v>
      </c>
      <c r="IR59" s="10" vm="58070">
        <v>0</v>
      </c>
      <c r="IS59" s="81" vm="62139">
        <v>5</v>
      </c>
      <c r="IT59" s="81" vm="66358">
        <v>5</v>
      </c>
    </row>
    <row r="60" spans="1:254" x14ac:dyDescent="0.25">
      <c r="A60" s="8" t="s">
        <v>370</v>
      </c>
      <c r="B60" s="8" t="s">
        <v>287</v>
      </c>
      <c r="C60" s="89">
        <v>44651</v>
      </c>
      <c r="D60" s="76" vm="84038">
        <v>12</v>
      </c>
      <c r="E60" s="10" vm="75951">
        <v>231940</v>
      </c>
      <c r="F60" s="10" vm="70876">
        <v>-114621</v>
      </c>
      <c r="G60" s="10" vm="100207">
        <v>-52007</v>
      </c>
      <c r="H60" s="10" vm="59811">
        <v>65312</v>
      </c>
      <c r="I60" s="10" vm="1496">
        <v>17423</v>
      </c>
      <c r="J60" s="10" vm="63610">
        <v>82735</v>
      </c>
      <c r="K60" s="10" vm="86004">
        <v>0</v>
      </c>
      <c r="L60" s="10" vm="78374">
        <v>0</v>
      </c>
      <c r="M60" s="10" vm="75807">
        <v>572</v>
      </c>
      <c r="N60" s="10" vm="56338">
        <v>483</v>
      </c>
      <c r="O60" s="10" vm="99744">
        <v>-28802</v>
      </c>
      <c r="P60" s="10" vm="95827">
        <v>4202</v>
      </c>
      <c r="Q60" s="10" vm="81849">
        <v>0</v>
      </c>
      <c r="R60" s="10" vm="87032">
        <v>0</v>
      </c>
      <c r="S60" s="10" vm="85884">
        <v>0</v>
      </c>
      <c r="T60" s="10" vm="83889">
        <v>59190</v>
      </c>
      <c r="U60" s="10" vm="75658">
        <v>26</v>
      </c>
      <c r="V60" s="10" vm="70656">
        <v>59216</v>
      </c>
      <c r="W60" s="10" vm="98760">
        <v>0</v>
      </c>
      <c r="X60" s="10" vm="95660">
        <v>7879</v>
      </c>
      <c r="Y60" s="10" vm="61711">
        <v>0</v>
      </c>
      <c r="Z60" s="10" vm="81019">
        <v>0</v>
      </c>
      <c r="AA60" s="10" vm="80006">
        <v>67095</v>
      </c>
      <c r="AB60" s="10" vm="78232">
        <v>148434</v>
      </c>
      <c r="AC60" s="10" vm="75539">
        <v>4778</v>
      </c>
      <c r="AD60" s="10" vm="70528">
        <v>153212</v>
      </c>
      <c r="AE60" s="10" vm="97766">
        <v>2463</v>
      </c>
      <c r="AF60" s="10" vm="95494">
        <v>0</v>
      </c>
      <c r="AG60" s="10" vm="61792">
        <v>56</v>
      </c>
      <c r="AH60" s="10" vm="71970">
        <v>0</v>
      </c>
      <c r="AI60" s="10" vm="85765">
        <v>155731</v>
      </c>
      <c r="AJ60" s="10" vm="78087">
        <v>27418</v>
      </c>
      <c r="AK60" s="10" vm="75439">
        <v>7384</v>
      </c>
      <c r="AL60" s="10" vm="70373">
        <v>32260</v>
      </c>
      <c r="AM60" s="10" vm="97298">
        <v>5693</v>
      </c>
      <c r="AN60" s="10" vm="95333">
        <v>0</v>
      </c>
      <c r="AO60" s="10" vm="60700">
        <v>903</v>
      </c>
      <c r="AP60" s="10" vm="80869">
        <v>0</v>
      </c>
      <c r="AQ60" s="10" vm="79886">
        <v>25770</v>
      </c>
      <c r="AR60" s="10" vm="83744">
        <v>0</v>
      </c>
      <c r="AS60" s="10" vm="57680">
        <v>4430</v>
      </c>
      <c r="AT60" s="10" vm="70220">
        <v>103858</v>
      </c>
      <c r="AU60" s="10" vm="96892">
        <v>51873</v>
      </c>
      <c r="AV60" s="10" vm="95167">
        <v>1652</v>
      </c>
      <c r="AW60" s="10" vm="89460">
        <v>1842633</v>
      </c>
      <c r="AX60" s="10" vm="86880">
        <v>0</v>
      </c>
      <c r="AY60" s="10" vm="85634">
        <v>14828</v>
      </c>
      <c r="AZ60" s="10" vm="77942">
        <v>7481</v>
      </c>
      <c r="BA60" s="10" vm="75278">
        <v>0</v>
      </c>
      <c r="BB60" s="10" vm="70063">
        <v>78588</v>
      </c>
      <c r="BC60" s="10" vm="99092">
        <v>13066</v>
      </c>
      <c r="BD60" s="10" vm="95004">
        <v>0</v>
      </c>
      <c r="BE60" s="10" vm="62057">
        <v>0</v>
      </c>
      <c r="BF60" s="10" vm="90252">
        <v>13440</v>
      </c>
      <c r="BG60" s="10" vm="79761">
        <v>1970036</v>
      </c>
      <c r="BH60" s="10" vm="83587">
        <v>49453</v>
      </c>
      <c r="BI60" s="10" vm="57567">
        <v>17351</v>
      </c>
      <c r="BJ60" s="10" vm="69909">
        <v>116601</v>
      </c>
      <c r="BK60" s="10" vm="100368">
        <v>0</v>
      </c>
      <c r="BL60" s="10" vm="94841">
        <v>2093</v>
      </c>
      <c r="BM60" s="10" vm="61791">
        <v>185498</v>
      </c>
      <c r="BN60" s="10" vm="88594">
        <v>24206</v>
      </c>
      <c r="BO60" s="10" vm="79648">
        <v>0</v>
      </c>
      <c r="BP60" s="10" vm="77798">
        <v>2575</v>
      </c>
      <c r="BQ60" s="10" vm="75091">
        <v>48733</v>
      </c>
      <c r="BR60" s="10" vm="69755">
        <v>75514</v>
      </c>
      <c r="BS60" s="10" vm="100043">
        <v>109984</v>
      </c>
      <c r="BT60" s="10" vm="94678">
        <v>2080020</v>
      </c>
      <c r="BU60" s="10" vm="60699">
        <v>914259</v>
      </c>
      <c r="BV60" s="10" vm="71822">
        <v>0</v>
      </c>
      <c r="BW60" s="10" vm="85507">
        <v>18384</v>
      </c>
      <c r="BX60" s="10" vm="83432">
        <v>204644</v>
      </c>
      <c r="BY60" s="10" vm="57454">
        <v>0</v>
      </c>
      <c r="BZ60" s="10" vm="69597">
        <v>0</v>
      </c>
      <c r="CA60" s="10" vm="99578">
        <v>404</v>
      </c>
      <c r="CB60" s="10" vm="94515">
        <v>1137691</v>
      </c>
      <c r="CC60" s="10" vm="60152">
        <v>9514</v>
      </c>
      <c r="CD60" s="10" vm="80725">
        <v>308</v>
      </c>
      <c r="CE60" s="10" vm="85384">
        <v>932507</v>
      </c>
      <c r="CF60" s="10" vm="77651">
        <v>545561</v>
      </c>
      <c r="CG60" s="10" vm="74928">
        <v>386946</v>
      </c>
      <c r="CH60" s="10" vm="69443">
        <v>0</v>
      </c>
      <c r="CI60" s="10" vm="98124">
        <v>0</v>
      </c>
      <c r="CJ60" s="10" vm="94360">
        <v>0</v>
      </c>
      <c r="CK60" s="10" vm="90962">
        <v>932507</v>
      </c>
      <c r="CL60" s="10" vm="86727">
        <v>19577</v>
      </c>
      <c r="CM60" s="10" vm="79530">
        <v>12395</v>
      </c>
      <c r="CN60" s="10" vm="83274">
        <v>0</v>
      </c>
      <c r="CO60" s="10" vm="57331">
        <v>7182</v>
      </c>
      <c r="CP60" s="10" vm="69289">
        <v>0</v>
      </c>
      <c r="CQ60" s="10" vm="97610">
        <v>0</v>
      </c>
      <c r="CR60" s="10" vm="94202">
        <v>0</v>
      </c>
      <c r="CS60" s="10" vm="61790">
        <v>0</v>
      </c>
      <c r="CT60" s="10" vm="71678">
        <v>0</v>
      </c>
      <c r="CU60" s="10" vm="70965">
        <v>0</v>
      </c>
      <c r="CV60" s="10" vm="77507">
        <v>0</v>
      </c>
      <c r="CW60" s="10" vm="74751">
        <v>0</v>
      </c>
      <c r="CX60" s="10" vm="69135">
        <v>0</v>
      </c>
      <c r="CY60" s="10" vm="97138">
        <v>0</v>
      </c>
      <c r="CZ60" s="10" vm="94039">
        <v>0</v>
      </c>
      <c r="DA60" s="10" vm="89284">
        <v>0</v>
      </c>
      <c r="DB60" s="81" vm="88447">
        <v>0</v>
      </c>
      <c r="DC60" s="81" vm="85263">
        <v>0</v>
      </c>
      <c r="DD60" s="81" vm="83120">
        <v>0</v>
      </c>
      <c r="DE60" s="81" vm="74668">
        <v>0</v>
      </c>
      <c r="DF60" s="10" vm="68981">
        <v>82</v>
      </c>
      <c r="DG60" s="10" vm="96734">
        <v>0</v>
      </c>
      <c r="DH60" s="10" vm="93872">
        <v>0</v>
      </c>
      <c r="DI60" s="10" vm="87582">
        <v>82</v>
      </c>
      <c r="DJ60" s="10" vm="90097">
        <v>19659</v>
      </c>
      <c r="DK60" s="10" vm="79409">
        <v>12395</v>
      </c>
      <c r="DL60" s="10" vm="77361">
        <v>0</v>
      </c>
      <c r="DM60" s="10" vm="74571">
        <v>7264</v>
      </c>
      <c r="DN60" s="10" vm="68826">
        <v>24280</v>
      </c>
      <c r="DO60" s="10" vm="96321">
        <v>20647</v>
      </c>
      <c r="DP60" s="10" vm="93710">
        <v>0</v>
      </c>
      <c r="DQ60" s="10" vm="61071">
        <v>3633</v>
      </c>
      <c r="DR60" s="10" vm="80580">
        <v>3550</v>
      </c>
      <c r="DS60" s="10" vm="85136">
        <v>0</v>
      </c>
      <c r="DT60" s="10" vm="82962">
        <v>2898</v>
      </c>
      <c r="DU60" s="10" vm="74480">
        <v>652</v>
      </c>
      <c r="DV60" s="10" vm="68671">
        <v>0</v>
      </c>
      <c r="DW60" s="10" vm="98245">
        <v>0</v>
      </c>
      <c r="DX60" s="10" vm="93548">
        <v>0</v>
      </c>
      <c r="DY60" s="10" vm="61789">
        <v>0</v>
      </c>
      <c r="DZ60" s="10" vm="86578">
        <v>4055</v>
      </c>
      <c r="EA60" s="10" vm="79292">
        <v>0</v>
      </c>
      <c r="EB60" s="10" vm="77214">
        <v>2405</v>
      </c>
      <c r="EC60" s="10" vm="74389">
        <v>1650</v>
      </c>
      <c r="ED60" s="10" vm="68516">
        <v>0</v>
      </c>
      <c r="EE60" s="10" vm="95971">
        <v>0</v>
      </c>
      <c r="EF60" s="10" vm="93386">
        <v>0</v>
      </c>
      <c r="EG60" s="10" vm="89126">
        <v>0</v>
      </c>
      <c r="EH60" s="81" vm="71532">
        <v>0</v>
      </c>
      <c r="EI60" s="81" vm="85013">
        <v>0</v>
      </c>
      <c r="EJ60" s="81" vm="82807">
        <v>0</v>
      </c>
      <c r="EK60" s="81" vm="74302">
        <v>0</v>
      </c>
      <c r="EL60" s="10" vm="68359">
        <v>24665</v>
      </c>
      <c r="EM60" s="10" vm="99413">
        <v>18965</v>
      </c>
      <c r="EN60" s="10" vm="93222">
        <v>5460</v>
      </c>
      <c r="EO60" s="10" vm="90480">
        <v>240</v>
      </c>
      <c r="EP60" s="10" vm="88299">
        <v>56550</v>
      </c>
      <c r="EQ60" s="10" vm="79176">
        <v>39612</v>
      </c>
      <c r="ER60" s="10" vm="77065">
        <v>10763</v>
      </c>
      <c r="ES60" s="10" vm="56958">
        <v>6175</v>
      </c>
      <c r="ET60" s="10" vm="68205">
        <v>76209</v>
      </c>
      <c r="EU60" s="10" vm="98602">
        <v>52007</v>
      </c>
      <c r="EV60" s="10" vm="93064">
        <v>10763</v>
      </c>
      <c r="EW60" s="10" vm="87420">
        <v>13439</v>
      </c>
      <c r="EX60" s="10" vm="80433">
        <v>6651</v>
      </c>
      <c r="EY60" s="10" vm="84887">
        <v>3604</v>
      </c>
      <c r="EZ60" s="10" vm="82649">
        <v>2437</v>
      </c>
      <c r="FA60" s="10" vm="74135">
        <v>3604</v>
      </c>
      <c r="FB60" s="10" vm="68051">
        <v>1988767</v>
      </c>
      <c r="FC60" s="10" vm="98404">
        <v>0</v>
      </c>
      <c r="FD60" s="10" vm="92906">
        <v>1988767</v>
      </c>
      <c r="FE60" s="10" vm="58831">
        <v>90921</v>
      </c>
      <c r="FF60" s="10" vm="86432">
        <v>39982</v>
      </c>
      <c r="FG60" s="10" vm="79060">
        <v>0</v>
      </c>
      <c r="FH60" s="10" vm="76919">
        <v>-28258</v>
      </c>
      <c r="FI60" s="10" vm="100808">
        <v>0</v>
      </c>
      <c r="FJ60" s="10" vm="67897">
        <v>-5710</v>
      </c>
      <c r="FK60" s="10" vm="59219">
        <v>0</v>
      </c>
      <c r="FL60" s="10" vm="92742">
        <v>2085702</v>
      </c>
      <c r="FM60" s="10" vm="60698">
        <v>233840</v>
      </c>
      <c r="FN60" s="10" vm="71386">
        <v>24087</v>
      </c>
      <c r="FO60" s="10" vm="84754">
        <v>0</v>
      </c>
      <c r="FP60" s="10" vm="76775">
        <v>0</v>
      </c>
      <c r="FQ60" s="10" vm="73970">
        <v>-14858</v>
      </c>
      <c r="FR60" s="10" vm="67746">
        <v>0</v>
      </c>
      <c r="FS60" s="10" vm="96573">
        <v>0</v>
      </c>
      <c r="FT60" s="10" vm="92575">
        <v>243069</v>
      </c>
      <c r="FU60" s="10" vm="88985">
        <v>1842633</v>
      </c>
      <c r="FV60" s="10" vm="89937">
        <v>1754927</v>
      </c>
      <c r="FW60" s="81" vm="78932">
        <v>74274</v>
      </c>
      <c r="FX60" s="81" vm="82495">
        <v>112</v>
      </c>
      <c r="FY60" s="81" vm="73888">
        <v>0</v>
      </c>
      <c r="FZ60" s="81" vm="56157">
        <v>4202</v>
      </c>
      <c r="GA60" s="81" vm="96161">
        <v>78588</v>
      </c>
      <c r="GB60" s="10" vm="92413">
        <v>6838</v>
      </c>
      <c r="GC60" s="10" vm="62575">
        <v>3045</v>
      </c>
      <c r="GD60" s="10" vm="88152">
        <v>3793</v>
      </c>
      <c r="GE60" s="10" vm="58268">
        <v>1482</v>
      </c>
      <c r="GF60" s="10" vm="76627">
        <v>1198</v>
      </c>
      <c r="GG60" s="10" vm="56656">
        <v>284</v>
      </c>
      <c r="GH60" s="10" vm="67591">
        <v>550</v>
      </c>
      <c r="GI60" s="10" vm="98886">
        <v>382</v>
      </c>
      <c r="GJ60" s="10" vm="92253">
        <v>168</v>
      </c>
      <c r="GK60" s="10" vm="61788">
        <v>0</v>
      </c>
      <c r="GL60" s="10" vm="86285">
        <v>0</v>
      </c>
      <c r="GM60" s="10" vm="57895">
        <v>0</v>
      </c>
      <c r="GN60" s="10" vm="82341">
        <v>19528</v>
      </c>
      <c r="GO60" s="10" vm="73717">
        <v>6366</v>
      </c>
      <c r="GP60" s="10" vm="67433">
        <v>13162</v>
      </c>
      <c r="GQ60" s="10" vm="99881">
        <v>36</v>
      </c>
      <c r="GR60" s="10" vm="92092">
        <v>20</v>
      </c>
      <c r="GS60" s="10" vm="88812">
        <v>16</v>
      </c>
      <c r="GT60" s="10" vm="80287">
        <v>28434</v>
      </c>
      <c r="GU60" s="10" vm="58234">
        <v>11011</v>
      </c>
      <c r="GV60" s="10" vm="76482">
        <v>17423</v>
      </c>
      <c r="GW60" s="10" vm="56541">
        <v>0</v>
      </c>
      <c r="GX60" s="81" vm="67276">
        <v>0</v>
      </c>
      <c r="GY60" s="10" vm="99249">
        <v>0</v>
      </c>
      <c r="GZ60" s="10" vm="91930">
        <v>0</v>
      </c>
      <c r="HA60" s="10" vm="60151">
        <v>0</v>
      </c>
      <c r="HB60" s="10" vm="71241">
        <v>0</v>
      </c>
      <c r="HC60" s="81" vm="78748">
        <v>90</v>
      </c>
      <c r="HD60" s="81" vm="82184">
        <v>2003</v>
      </c>
      <c r="HE60" s="10" vm="73538">
        <v>2093</v>
      </c>
      <c r="HF60" s="10" vm="67122">
        <v>9661</v>
      </c>
      <c r="HG60" s="10" vm="97965">
        <v>0</v>
      </c>
      <c r="HH60" s="10" vm="91772">
        <v>0</v>
      </c>
      <c r="HI60" s="10" vm="90788">
        <v>1274</v>
      </c>
      <c r="HJ60" s="10" vm="58576">
        <v>28065</v>
      </c>
      <c r="HK60" s="10" vm="84427">
        <v>2661</v>
      </c>
      <c r="HL60" s="10" vm="76375">
        <v>0</v>
      </c>
      <c r="HM60" s="10" vm="73410">
        <v>0</v>
      </c>
      <c r="HN60" s="10" vm="66968">
        <v>7072</v>
      </c>
      <c r="HO60" s="10" vm="97448">
        <v>48733</v>
      </c>
      <c r="HP60" s="10" vm="91617">
        <v>0</v>
      </c>
      <c r="HQ60" s="10" vm="2156">
        <v>404</v>
      </c>
      <c r="HR60" s="10" vm="89779">
        <v>404</v>
      </c>
      <c r="HS60" s="10" vm="78631">
        <v>0</v>
      </c>
      <c r="HT60" s="10" vm="82030">
        <v>308</v>
      </c>
      <c r="HU60" s="10" vm="73263">
        <v>308</v>
      </c>
      <c r="HV60" s="10" vm="66816">
        <v>28479</v>
      </c>
      <c r="HW60" s="10" vm="97029">
        <v>311</v>
      </c>
      <c r="HX60" s="10" vm="91460">
        <v>0</v>
      </c>
      <c r="HY60" s="10" vm="88723">
        <v>318</v>
      </c>
      <c r="HZ60" s="10" vm="86134">
        <v>1</v>
      </c>
      <c r="IA60" s="10" vm="84293">
        <v>595</v>
      </c>
      <c r="IB60" s="10" vm="76240">
        <v>-902</v>
      </c>
      <c r="IC60" s="10" vm="73120">
        <v>28802</v>
      </c>
      <c r="ID60" s="10" vm="66673">
        <v>968</v>
      </c>
      <c r="IE60" s="10" vm="96451">
        <v>1766</v>
      </c>
      <c r="IF60" s="10" vm="91294">
        <v>1184</v>
      </c>
      <c r="IG60" s="10" vm="58365">
        <v>3918</v>
      </c>
      <c r="IH60" s="10" vm="80137">
        <v>39982</v>
      </c>
      <c r="II60" s="10" vm="78499">
        <v>29467</v>
      </c>
      <c r="IJ60" s="10" vm="76093">
        <v>0</v>
      </c>
      <c r="IK60" s="10" vm="72974">
        <v>561</v>
      </c>
      <c r="IL60" s="10" vm="66529">
        <v>-213</v>
      </c>
      <c r="IM60" s="10" vm="59421">
        <v>-8</v>
      </c>
      <c r="IN60" s="10" vm="91128">
        <v>31100</v>
      </c>
      <c r="IO60" s="10" vm="81161">
        <v>31178</v>
      </c>
      <c r="IP60" s="10" vm="71094">
        <v>1</v>
      </c>
      <c r="IQ60" s="10" vm="84162">
        <v>0</v>
      </c>
      <c r="IR60" s="10" vm="58094">
        <v>-1</v>
      </c>
      <c r="IS60" s="81" vm="72826">
        <v>348</v>
      </c>
      <c r="IT60" s="81" vm="66380">
        <v>948</v>
      </c>
    </row>
    <row r="61" spans="1:254" x14ac:dyDescent="0.25">
      <c r="A61" s="8" t="s">
        <v>970</v>
      </c>
      <c r="B61" s="8" t="s">
        <v>592</v>
      </c>
      <c r="C61" s="89">
        <v>44651</v>
      </c>
      <c r="D61" s="76" vm="84018">
        <v>12</v>
      </c>
      <c r="E61" s="10" vm="61787">
        <v>114062</v>
      </c>
      <c r="F61" s="10" vm="56372">
        <v>-92872</v>
      </c>
      <c r="G61" s="10" vm="100250">
        <v>-120</v>
      </c>
      <c r="H61" s="10" vm="59835">
        <v>21070</v>
      </c>
      <c r="I61" s="10" vm="58463">
        <v>2278</v>
      </c>
      <c r="J61" s="10" vm="63636">
        <v>23348</v>
      </c>
      <c r="K61" s="10" vm="61163">
        <v>0</v>
      </c>
      <c r="L61" s="10" vm="78353">
        <v>200</v>
      </c>
      <c r="M61" s="10" vm="75782">
        <v>0</v>
      </c>
      <c r="N61" s="10" vm="70751">
        <v>1255</v>
      </c>
      <c r="O61" s="10" vm="99762">
        <v>-7725</v>
      </c>
      <c r="P61" s="10" vm="95851">
        <v>3260</v>
      </c>
      <c r="Q61" s="10" vm="81882">
        <v>0</v>
      </c>
      <c r="R61" s="10" vm="87058">
        <v>0</v>
      </c>
      <c r="S61" s="10" vm="60697">
        <v>0</v>
      </c>
      <c r="T61" s="10" vm="83870">
        <v>20338</v>
      </c>
      <c r="U61" s="10" vm="75632">
        <v>0</v>
      </c>
      <c r="V61" s="10" vm="56286">
        <v>20338</v>
      </c>
      <c r="W61" s="10" vm="98768">
        <v>0</v>
      </c>
      <c r="X61" s="10" vm="95684">
        <v>20761</v>
      </c>
      <c r="Y61" s="10" vm="89643">
        <v>0</v>
      </c>
      <c r="Z61" s="10" vm="81045">
        <v>0</v>
      </c>
      <c r="AA61" s="10" vm="60300">
        <v>41099</v>
      </c>
      <c r="AB61" s="10" vm="78212">
        <v>74044</v>
      </c>
      <c r="AC61" s="10" vm="57775">
        <v>6169</v>
      </c>
      <c r="AD61" s="10" vm="70505">
        <v>80213</v>
      </c>
      <c r="AE61" s="10" vm="97814">
        <v>3949</v>
      </c>
      <c r="AF61" s="10" vm="95519">
        <v>0</v>
      </c>
      <c r="AG61" s="10" vm="72681">
        <v>0</v>
      </c>
      <c r="AH61" s="10" vm="71993">
        <v>4620</v>
      </c>
      <c r="AI61" s="10" vm="85745">
        <v>88782</v>
      </c>
      <c r="AJ61" s="10" vm="78066">
        <v>22693</v>
      </c>
      <c r="AK61" s="10" vm="57724">
        <v>3969</v>
      </c>
      <c r="AL61" s="10" vm="70349">
        <v>14447</v>
      </c>
      <c r="AM61" s="10" vm="97336">
        <v>5473</v>
      </c>
      <c r="AN61" s="10" vm="95356">
        <v>1968</v>
      </c>
      <c r="AO61" s="10" vm="87926">
        <v>1594</v>
      </c>
      <c r="AP61" s="10" vm="80890">
        <v>0</v>
      </c>
      <c r="AQ61" s="10" vm="79871">
        <v>15162</v>
      </c>
      <c r="AR61" s="10" vm="83720">
        <v>0</v>
      </c>
      <c r="AS61" s="10" vm="57667">
        <v>3988</v>
      </c>
      <c r="AT61" s="10" vm="70197">
        <v>69294</v>
      </c>
      <c r="AU61" s="10" vm="96914">
        <v>19488</v>
      </c>
      <c r="AV61" s="10" vm="95191">
        <v>1170</v>
      </c>
      <c r="AW61" s="10" vm="89490">
        <v>406963</v>
      </c>
      <c r="AX61" s="10" vm="86903">
        <v>0</v>
      </c>
      <c r="AY61" s="10" vm="61710">
        <v>6864</v>
      </c>
      <c r="AZ61" s="10" vm="77921">
        <v>0</v>
      </c>
      <c r="BA61" s="10" vm="57607">
        <v>0</v>
      </c>
      <c r="BB61" s="10" vm="70042">
        <v>92481</v>
      </c>
      <c r="BC61" s="10" vm="99099">
        <v>0</v>
      </c>
      <c r="BD61" s="10" vm="95029">
        <v>0</v>
      </c>
      <c r="BE61" s="10" vm="81733">
        <v>0</v>
      </c>
      <c r="BF61" s="10" vm="90274">
        <v>25646</v>
      </c>
      <c r="BG61" s="10" vm="62138">
        <v>531954</v>
      </c>
      <c r="BH61" s="10" vm="83564">
        <v>73</v>
      </c>
      <c r="BI61" s="10" vm="75167">
        <v>17839</v>
      </c>
      <c r="BJ61" s="10" vm="69884">
        <v>12370</v>
      </c>
      <c r="BK61" s="10" vm="100412">
        <v>0</v>
      </c>
      <c r="BL61" s="10" vm="94864">
        <v>9440</v>
      </c>
      <c r="BM61" s="10" vm="90668">
        <v>39722</v>
      </c>
      <c r="BN61" s="10" vm="88612">
        <v>1487</v>
      </c>
      <c r="BO61" s="10" vm="61786">
        <v>0</v>
      </c>
      <c r="BP61" s="10" vm="77775">
        <v>4013</v>
      </c>
      <c r="BQ61" s="10" vm="57506">
        <v>21842</v>
      </c>
      <c r="BR61" s="10" vm="69730">
        <v>27342</v>
      </c>
      <c r="BS61" s="10" vm="100084">
        <v>12380</v>
      </c>
      <c r="BT61" s="10" vm="94700">
        <v>544334</v>
      </c>
      <c r="BU61" s="10" vm="87771">
        <v>199771</v>
      </c>
      <c r="BV61" s="10" vm="71844">
        <v>0</v>
      </c>
      <c r="BW61" s="10" vm="61162">
        <v>0</v>
      </c>
      <c r="BX61" s="10" vm="83410">
        <v>118759</v>
      </c>
      <c r="BY61" s="10" vm="57441">
        <v>0</v>
      </c>
      <c r="BZ61" s="10" vm="69576">
        <v>0</v>
      </c>
      <c r="CA61" s="10" vm="99596">
        <v>572</v>
      </c>
      <c r="CB61" s="10" vm="94540">
        <v>319102</v>
      </c>
      <c r="CC61" s="10" vm="72545">
        <v>8082</v>
      </c>
      <c r="CD61" s="10" vm="80747">
        <v>0</v>
      </c>
      <c r="CE61" s="10" vm="60696">
        <v>217150</v>
      </c>
      <c r="CF61" s="10" vm="77630">
        <v>217150</v>
      </c>
      <c r="CG61" s="10" vm="57380">
        <v>0</v>
      </c>
      <c r="CH61" s="10" vm="69420">
        <v>0</v>
      </c>
      <c r="CI61" s="10" vm="98131">
        <v>0</v>
      </c>
      <c r="CJ61" s="10" vm="94381">
        <v>0</v>
      </c>
      <c r="CK61" s="10" vm="90992">
        <v>217150</v>
      </c>
      <c r="CL61" s="10" vm="86751">
        <v>4</v>
      </c>
      <c r="CM61" s="10" vm="60299">
        <v>0</v>
      </c>
      <c r="CN61" s="10" vm="83252">
        <v>0</v>
      </c>
      <c r="CO61" s="10" vm="74824">
        <v>4</v>
      </c>
      <c r="CP61" s="10" vm="69266">
        <v>425</v>
      </c>
      <c r="CQ61" s="10" vm="97653">
        <v>0</v>
      </c>
      <c r="CR61" s="10" vm="94225">
        <v>710</v>
      </c>
      <c r="CS61" s="10" vm="81586">
        <v>-285</v>
      </c>
      <c r="CT61" s="10" vm="71698">
        <v>0</v>
      </c>
      <c r="CU61" s="10" vm="60150">
        <v>0</v>
      </c>
      <c r="CV61" s="10" vm="77485">
        <v>0</v>
      </c>
      <c r="CW61" s="10" vm="57267">
        <v>0</v>
      </c>
      <c r="CX61" s="10" vm="69111">
        <v>0</v>
      </c>
      <c r="CY61" s="10" vm="97178">
        <v>0</v>
      </c>
      <c r="CZ61" s="10" vm="94063">
        <v>0</v>
      </c>
      <c r="DA61" s="10" vm="89334">
        <v>0</v>
      </c>
      <c r="DB61" s="81" vm="88468">
        <v>0</v>
      </c>
      <c r="DC61" s="81" vm="85248">
        <v>0</v>
      </c>
      <c r="DD61" s="81" vm="83095">
        <v>0</v>
      </c>
      <c r="DE61" s="81" vm="74655">
        <v>0</v>
      </c>
      <c r="DF61" s="10" vm="68957">
        <v>18026</v>
      </c>
      <c r="DG61" s="10" vm="96754">
        <v>0</v>
      </c>
      <c r="DH61" s="10" vm="93896">
        <v>17007</v>
      </c>
      <c r="DI61" s="10" vm="87615">
        <v>1019</v>
      </c>
      <c r="DJ61" s="10" vm="90122">
        <v>18455</v>
      </c>
      <c r="DK61" s="10" vm="61070">
        <v>0</v>
      </c>
      <c r="DL61" s="10" vm="77338">
        <v>17717</v>
      </c>
      <c r="DM61" s="10" vm="57165">
        <v>738</v>
      </c>
      <c r="DN61" s="10" vm="68803">
        <v>0</v>
      </c>
      <c r="DO61" s="10" vm="96329">
        <v>0</v>
      </c>
      <c r="DP61" s="10" vm="93734">
        <v>0</v>
      </c>
      <c r="DQ61" s="10" vm="72406">
        <v>0</v>
      </c>
      <c r="DR61" s="10" vm="80602">
        <v>0</v>
      </c>
      <c r="DS61" s="10" vm="62137">
        <v>0</v>
      </c>
      <c r="DT61" s="10" vm="82939">
        <v>0</v>
      </c>
      <c r="DU61" s="10" vm="74466">
        <v>0</v>
      </c>
      <c r="DV61" s="10" vm="68645">
        <v>0</v>
      </c>
      <c r="DW61" s="10" vm="98291">
        <v>0</v>
      </c>
      <c r="DX61" s="10" vm="93572">
        <v>0</v>
      </c>
      <c r="DY61" s="10" vm="81439">
        <v>0</v>
      </c>
      <c r="DZ61" s="10" vm="86596">
        <v>1056</v>
      </c>
      <c r="EA61" s="10" vm="61785">
        <v>0</v>
      </c>
      <c r="EB61" s="10" vm="77191">
        <v>225</v>
      </c>
      <c r="EC61" s="10" vm="57062">
        <v>831</v>
      </c>
      <c r="ED61" s="10" vm="68491">
        <v>0</v>
      </c>
      <c r="EE61" s="10" vm="96009">
        <v>0</v>
      </c>
      <c r="EF61" s="10" vm="93408">
        <v>0</v>
      </c>
      <c r="EG61" s="10" vm="89177">
        <v>0</v>
      </c>
      <c r="EH61" s="81" vm="71552">
        <v>0</v>
      </c>
      <c r="EI61" s="81" vm="61161">
        <v>0</v>
      </c>
      <c r="EJ61" s="81" vm="82784">
        <v>0</v>
      </c>
      <c r="EK61" s="81" vm="74288">
        <v>0</v>
      </c>
      <c r="EL61" s="10" vm="68337">
        <v>5770</v>
      </c>
      <c r="EM61" s="10" vm="99431">
        <v>120</v>
      </c>
      <c r="EN61" s="10" vm="93244">
        <v>5636</v>
      </c>
      <c r="EO61" s="10" vm="90514">
        <v>14</v>
      </c>
      <c r="EP61" s="10" vm="88321">
        <v>6826</v>
      </c>
      <c r="EQ61" s="10" vm="60695">
        <v>120</v>
      </c>
      <c r="ER61" s="10" vm="77044">
        <v>5861</v>
      </c>
      <c r="ES61" s="10" vm="56945">
        <v>845</v>
      </c>
      <c r="ET61" s="10" vm="68182">
        <v>25281</v>
      </c>
      <c r="EU61" s="10" vm="98609">
        <v>120</v>
      </c>
      <c r="EV61" s="10" vm="93086">
        <v>23578</v>
      </c>
      <c r="EW61" s="10" vm="87461">
        <v>1583</v>
      </c>
      <c r="EX61" s="10" vm="80457">
        <v>8807</v>
      </c>
      <c r="EY61" s="10" vm="84864">
        <v>1048</v>
      </c>
      <c r="EZ61" s="10" vm="82628">
        <v>5578</v>
      </c>
      <c r="FA61" s="10" vm="74117">
        <v>1048</v>
      </c>
      <c r="FB61" s="10" vm="68027">
        <v>520792</v>
      </c>
      <c r="FC61" s="10" vm="98450">
        <v>0</v>
      </c>
      <c r="FD61" s="10" vm="92929">
        <v>520792</v>
      </c>
      <c r="FE61" s="10" vm="58884">
        <v>12863</v>
      </c>
      <c r="FF61" s="10" vm="86452">
        <v>8120</v>
      </c>
      <c r="FG61" s="10" vm="79041">
        <v>0</v>
      </c>
      <c r="FH61" s="10" vm="76897">
        <v>-3430</v>
      </c>
      <c r="FI61" s="10" vm="56826">
        <v>0</v>
      </c>
      <c r="FJ61" s="10" vm="67873">
        <v>0</v>
      </c>
      <c r="FK61" s="10" vm="59258">
        <v>-170</v>
      </c>
      <c r="FL61" s="10" vm="92766">
        <v>538175</v>
      </c>
      <c r="FM61" s="10" vm="72270">
        <v>117171</v>
      </c>
      <c r="FN61" s="10" vm="71409">
        <v>14041</v>
      </c>
      <c r="FO61" s="10" vm="84738">
        <v>0</v>
      </c>
      <c r="FP61" s="10" vm="76750">
        <v>0</v>
      </c>
      <c r="FQ61" s="10" vm="56763">
        <v>0</v>
      </c>
      <c r="FR61" s="10" vm="67722">
        <v>0</v>
      </c>
      <c r="FS61" s="10" vm="96596">
        <v>0</v>
      </c>
      <c r="FT61" s="10" vm="92599">
        <v>131212</v>
      </c>
      <c r="FU61" s="10" vm="89019">
        <v>406963</v>
      </c>
      <c r="FV61" s="10" vm="89959">
        <v>403621</v>
      </c>
      <c r="FW61" s="81" vm="60250">
        <v>66203</v>
      </c>
      <c r="FX61" s="81" vm="82473">
        <v>22938</v>
      </c>
      <c r="FY61" s="81" vm="56701">
        <v>0</v>
      </c>
      <c r="FZ61" s="81" vm="56134">
        <v>3340</v>
      </c>
      <c r="GA61" s="81" vm="96170">
        <v>92481</v>
      </c>
      <c r="GB61" s="10" vm="92438">
        <v>189</v>
      </c>
      <c r="GC61" s="10" vm="81293">
        <v>89</v>
      </c>
      <c r="GD61" s="10" vm="88175">
        <v>100</v>
      </c>
      <c r="GE61" s="10" vm="2427">
        <v>6308</v>
      </c>
      <c r="GF61" s="10" vm="76603">
        <v>3407</v>
      </c>
      <c r="GG61" s="10" vm="73782">
        <v>2901</v>
      </c>
      <c r="GH61" s="10" vm="67564">
        <v>0</v>
      </c>
      <c r="GI61" s="10" vm="98931">
        <v>0</v>
      </c>
      <c r="GJ61" s="10" vm="92276">
        <v>0</v>
      </c>
      <c r="GK61" s="10" vm="87308">
        <v>0</v>
      </c>
      <c r="GL61" s="10" vm="86303">
        <v>0</v>
      </c>
      <c r="GM61" s="10" vm="61784">
        <v>0</v>
      </c>
      <c r="GN61" s="10" vm="82317">
        <v>0</v>
      </c>
      <c r="GO61" s="10" vm="56592">
        <v>348</v>
      </c>
      <c r="GP61" s="10" vm="67408">
        <v>-348</v>
      </c>
      <c r="GQ61" s="10" vm="99920">
        <v>24</v>
      </c>
      <c r="GR61" s="10" vm="92114">
        <v>399</v>
      </c>
      <c r="GS61" s="10" vm="88862">
        <v>-375</v>
      </c>
      <c r="GT61" s="10" vm="80307">
        <v>6521</v>
      </c>
      <c r="GU61" s="10" vm="61160">
        <v>4243</v>
      </c>
      <c r="GV61" s="10" vm="76459">
        <v>2278</v>
      </c>
      <c r="GW61" s="10" vm="73615">
        <v>0</v>
      </c>
      <c r="GX61" s="81" vm="67254">
        <v>9442</v>
      </c>
      <c r="GY61" s="10" vm="99267">
        <v>0</v>
      </c>
      <c r="GZ61" s="10" vm="91954">
        <v>0</v>
      </c>
      <c r="HA61" s="10" vm="72136">
        <v>0</v>
      </c>
      <c r="HB61" s="10" vm="71261">
        <v>0</v>
      </c>
      <c r="HC61" s="81" vm="60694">
        <v>0</v>
      </c>
      <c r="HD61" s="81" vm="82162">
        <v>0</v>
      </c>
      <c r="HE61" s="10" vm="56477">
        <v>9442</v>
      </c>
      <c r="HF61" s="10" vm="67099">
        <v>2108</v>
      </c>
      <c r="HG61" s="10" vm="97972">
        <v>3173</v>
      </c>
      <c r="HH61" s="10" vm="91795">
        <v>0</v>
      </c>
      <c r="HI61" s="10" vm="90830">
        <v>0</v>
      </c>
      <c r="HJ61" s="10" vm="88054">
        <v>7649</v>
      </c>
      <c r="HK61" s="10" vm="84404">
        <v>0</v>
      </c>
      <c r="HL61" s="10" vm="76355">
        <v>0</v>
      </c>
      <c r="HM61" s="10" vm="73382">
        <v>0</v>
      </c>
      <c r="HN61" s="10" vm="66944">
        <v>8912</v>
      </c>
      <c r="HO61" s="10" vm="97495">
        <v>21842</v>
      </c>
      <c r="HP61" s="10" vm="91635">
        <v>60</v>
      </c>
      <c r="HQ61" s="10" vm="58787">
        <v>512</v>
      </c>
      <c r="HR61" s="10" vm="89802">
        <v>572</v>
      </c>
      <c r="HS61" s="10" vm="78610">
        <v>0</v>
      </c>
      <c r="HT61" s="10" vm="82007">
        <v>0</v>
      </c>
      <c r="HU61" s="10" vm="73238">
        <v>0</v>
      </c>
      <c r="HV61" s="10" vm="66796">
        <v>6973</v>
      </c>
      <c r="HW61" s="10" vm="97052">
        <v>0</v>
      </c>
      <c r="HX61" s="10" vm="91484">
        <v>0</v>
      </c>
      <c r="HY61" s="10" vm="88747">
        <v>578</v>
      </c>
      <c r="HZ61" s="10" vm="86159">
        <v>0</v>
      </c>
      <c r="IA61" s="10" vm="84278">
        <v>174</v>
      </c>
      <c r="IB61" s="10" vm="76216">
        <v>0</v>
      </c>
      <c r="IC61" s="10" vm="73097">
        <v>7725</v>
      </c>
      <c r="ID61" s="10" vm="66654">
        <v>533</v>
      </c>
      <c r="IE61" s="10" vm="96464">
        <v>873</v>
      </c>
      <c r="IF61" s="10" vm="91318">
        <v>2</v>
      </c>
      <c r="IG61" s="10" vm="87196">
        <v>1408</v>
      </c>
      <c r="IH61" s="10" vm="80162">
        <v>12977</v>
      </c>
      <c r="II61" s="10" vm="62056">
        <v>15162</v>
      </c>
      <c r="IJ61" s="10" vm="76070">
        <v>0</v>
      </c>
      <c r="IK61" s="10" vm="72952">
        <v>105</v>
      </c>
      <c r="IL61" s="10" vm="66505">
        <v>-149</v>
      </c>
      <c r="IM61" s="10" vm="59427">
        <v>20</v>
      </c>
      <c r="IN61" s="10" vm="91152">
        <v>17755</v>
      </c>
      <c r="IO61" s="10" vm="81185">
        <v>23294</v>
      </c>
      <c r="IP61" s="10" vm="71119">
        <v>22</v>
      </c>
      <c r="IQ61" s="10" vm="62136">
        <v>-3</v>
      </c>
      <c r="IR61" s="10" vm="58071">
        <v>-1</v>
      </c>
      <c r="IS61" s="81" vm="72803">
        <v>236</v>
      </c>
      <c r="IT61" s="81" vm="66359">
        <v>236</v>
      </c>
    </row>
    <row r="62" spans="1:254" x14ac:dyDescent="0.25">
      <c r="A62" s="8" t="s">
        <v>538</v>
      </c>
      <c r="B62" s="8" t="s">
        <v>539</v>
      </c>
      <c r="C62" s="89">
        <v>44651</v>
      </c>
      <c r="D62" s="76" vm="15929">
        <v>12</v>
      </c>
      <c r="E62" s="10" vm="9183">
        <v>50504</v>
      </c>
      <c r="F62" s="10" vm="47899">
        <v>-49208</v>
      </c>
      <c r="G62" s="10" vm="42674">
        <v>0</v>
      </c>
      <c r="H62" s="10" vm="59615">
        <v>1296</v>
      </c>
      <c r="I62" s="10" vm="29226">
        <v>0</v>
      </c>
      <c r="J62" s="10" vm="63403">
        <v>1296</v>
      </c>
      <c r="K62" s="10" vm="46200">
        <v>0</v>
      </c>
      <c r="L62" s="10" vm="15712">
        <v>0</v>
      </c>
      <c r="M62" s="10" vm="8966">
        <v>0</v>
      </c>
      <c r="N62" s="10" vm="44447">
        <v>1</v>
      </c>
      <c r="O62" s="10" vm="42449">
        <v>-196</v>
      </c>
      <c r="P62" s="10" vm="35743">
        <v>0</v>
      </c>
      <c r="Q62" s="10" vm="64356">
        <v>0</v>
      </c>
      <c r="R62" s="10" vm="22340">
        <v>0</v>
      </c>
      <c r="S62" s="10" vm="66321">
        <v>0</v>
      </c>
      <c r="T62" s="10" vm="15510">
        <v>1101</v>
      </c>
      <c r="U62" s="10" vm="8754">
        <v>0</v>
      </c>
      <c r="V62" s="10" vm="54200">
        <v>1101</v>
      </c>
      <c r="W62" s="10" vm="42232">
        <v>0</v>
      </c>
      <c r="X62" s="10" vm="35508">
        <v>430</v>
      </c>
      <c r="Y62" s="10" vm="28919">
        <v>0</v>
      </c>
      <c r="Z62" s="10" vm="22119">
        <v>0</v>
      </c>
      <c r="AA62" s="10" vm="66061">
        <v>1531</v>
      </c>
      <c r="AB62" s="10" vm="15318">
        <v>6441</v>
      </c>
      <c r="AC62" s="10" vm="8557">
        <v>12906</v>
      </c>
      <c r="AD62" s="10" vm="51079">
        <v>19347</v>
      </c>
      <c r="AE62" s="10" vm="42014">
        <v>555</v>
      </c>
      <c r="AF62" s="10" vm="35272">
        <v>0</v>
      </c>
      <c r="AG62" s="10" vm="28686">
        <v>4163</v>
      </c>
      <c r="AH62" s="10" vm="21897">
        <v>0</v>
      </c>
      <c r="AI62" s="10" vm="49283">
        <v>24065</v>
      </c>
      <c r="AJ62" s="10" vm="15105">
        <v>5516</v>
      </c>
      <c r="AK62" s="10" vm="8448">
        <v>9785</v>
      </c>
      <c r="AL62" s="10" vm="47707">
        <v>4340</v>
      </c>
      <c r="AM62" s="10" vm="41804">
        <v>0</v>
      </c>
      <c r="AN62" s="10" vm="35060">
        <v>0</v>
      </c>
      <c r="AO62" s="10" vm="28462">
        <v>426</v>
      </c>
      <c r="AP62" s="10" vm="21689">
        <v>0</v>
      </c>
      <c r="AQ62" s="10" vm="45974">
        <v>1454</v>
      </c>
      <c r="AR62" s="10" vm="14888">
        <v>0</v>
      </c>
      <c r="AS62" s="10" vm="8253">
        <v>1546</v>
      </c>
      <c r="AT62" s="10" vm="44220">
        <v>23067</v>
      </c>
      <c r="AU62" s="10" vm="41582">
        <v>998</v>
      </c>
      <c r="AV62" s="10" vm="64850">
        <v>2207</v>
      </c>
      <c r="AW62" s="10" vm="28235">
        <v>73459</v>
      </c>
      <c r="AX62" s="10" vm="64181">
        <v>0</v>
      </c>
      <c r="AY62" s="10" vm="55720">
        <v>489</v>
      </c>
      <c r="AZ62" s="10" vm="14671">
        <v>0</v>
      </c>
      <c r="BA62" s="10" vm="8036">
        <v>0</v>
      </c>
      <c r="BB62" s="10" vm="53967">
        <v>0</v>
      </c>
      <c r="BC62" s="10" vm="41352">
        <v>0</v>
      </c>
      <c r="BD62" s="10" vm="34726">
        <v>0</v>
      </c>
      <c r="BE62" s="10" vm="28006">
        <v>0</v>
      </c>
      <c r="BF62" s="10" vm="21266">
        <v>0</v>
      </c>
      <c r="BG62" s="10" vm="65941">
        <v>73948</v>
      </c>
      <c r="BH62" s="10" vm="14471">
        <v>0</v>
      </c>
      <c r="BI62" s="10" vm="7834">
        <v>3427</v>
      </c>
      <c r="BJ62" s="10" vm="50862">
        <v>9189</v>
      </c>
      <c r="BK62" s="10" vm="41125">
        <v>0</v>
      </c>
      <c r="BL62" s="10" vm="34493">
        <v>0</v>
      </c>
      <c r="BM62" s="10" vm="27775">
        <v>12616</v>
      </c>
      <c r="BN62" s="10" vm="21043">
        <v>551</v>
      </c>
      <c r="BO62" s="10" vm="49060">
        <v>0</v>
      </c>
      <c r="BP62" s="10" vm="63905">
        <v>589</v>
      </c>
      <c r="BQ62" s="10" vm="7672">
        <v>5830</v>
      </c>
      <c r="BR62" s="10" vm="47483">
        <v>6970</v>
      </c>
      <c r="BS62" s="10" vm="40910">
        <v>5646</v>
      </c>
      <c r="BT62" s="10" vm="34271">
        <v>79594</v>
      </c>
      <c r="BU62" s="10" vm="27548">
        <v>11324</v>
      </c>
      <c r="BV62" s="10" vm="20828">
        <v>0</v>
      </c>
      <c r="BW62" s="10" vm="45753">
        <v>0</v>
      </c>
      <c r="BX62" s="10" vm="14046">
        <v>39193</v>
      </c>
      <c r="BY62" s="10" vm="7470">
        <v>0</v>
      </c>
      <c r="BZ62" s="10" vm="44002">
        <v>0</v>
      </c>
      <c r="CA62" s="10" vm="40685">
        <v>0</v>
      </c>
      <c r="CB62" s="10" vm="64738">
        <v>50517</v>
      </c>
      <c r="CC62" s="10" vm="27322">
        <v>1820</v>
      </c>
      <c r="CD62" s="10" vm="20626">
        <v>0</v>
      </c>
      <c r="CE62" s="10" vm="55503">
        <v>27257</v>
      </c>
      <c r="CF62" s="10" vm="13827">
        <v>27257</v>
      </c>
      <c r="CG62" s="10" vm="7257">
        <v>0</v>
      </c>
      <c r="CH62" s="10" vm="53749">
        <v>0</v>
      </c>
      <c r="CI62" s="10" vm="40451">
        <v>0</v>
      </c>
      <c r="CJ62" s="10" vm="33890">
        <v>0</v>
      </c>
      <c r="CK62" s="10" vm="27097">
        <v>27257</v>
      </c>
      <c r="CL62" s="10" vm="20409">
        <v>0</v>
      </c>
      <c r="CM62" s="10" vm="52270">
        <v>0</v>
      </c>
      <c r="CN62" s="10" vm="13622">
        <v>0</v>
      </c>
      <c r="CO62" s="10" vm="7042">
        <v>0</v>
      </c>
      <c r="CP62" s="10" vm="50632">
        <v>11226</v>
      </c>
      <c r="CQ62" s="10" vm="40222">
        <v>0</v>
      </c>
      <c r="CR62" s="10" vm="33654">
        <v>11151</v>
      </c>
      <c r="CS62" s="10" vm="26863">
        <v>75</v>
      </c>
      <c r="CT62" s="10" vm="20189">
        <v>0</v>
      </c>
      <c r="CU62" s="10" vm="48834">
        <v>0</v>
      </c>
      <c r="CV62" s="10" vm="13409">
        <v>0</v>
      </c>
      <c r="CW62" s="10" vm="6872">
        <v>0</v>
      </c>
      <c r="CX62" s="10" vm="47260">
        <v>0</v>
      </c>
      <c r="CY62" s="10" vm="40005">
        <v>0</v>
      </c>
      <c r="CZ62" s="10" vm="33426">
        <v>0</v>
      </c>
      <c r="DA62" s="10" vm="26639">
        <v>0</v>
      </c>
      <c r="DB62" s="81" vm="19973">
        <v>0</v>
      </c>
      <c r="DC62" s="81" vm="45529">
        <v>0</v>
      </c>
      <c r="DD62" s="81" vm="13191">
        <v>0</v>
      </c>
      <c r="DE62" s="81" vm="6661">
        <v>0</v>
      </c>
      <c r="DF62" s="10" vm="43781">
        <v>0</v>
      </c>
      <c r="DG62" s="10" vm="39778">
        <v>0</v>
      </c>
      <c r="DH62" s="10" vm="33246">
        <v>0</v>
      </c>
      <c r="DI62" s="10" vm="26405">
        <v>0</v>
      </c>
      <c r="DJ62" s="10" vm="19764">
        <v>11226</v>
      </c>
      <c r="DK62" s="10" vm="55282">
        <v>0</v>
      </c>
      <c r="DL62" s="10" vm="12974">
        <v>11151</v>
      </c>
      <c r="DM62" s="10" vm="6445">
        <v>75</v>
      </c>
      <c r="DN62" s="10" vm="53530">
        <v>0</v>
      </c>
      <c r="DO62" s="10" vm="39548">
        <v>0</v>
      </c>
      <c r="DP62" s="10" vm="33034">
        <v>0</v>
      </c>
      <c r="DQ62" s="10" vm="26176">
        <v>0</v>
      </c>
      <c r="DR62" s="10" vm="19549">
        <v>0</v>
      </c>
      <c r="DS62" s="10" vm="65808">
        <v>0</v>
      </c>
      <c r="DT62" s="10" vm="63855">
        <v>0</v>
      </c>
      <c r="DU62" s="10" vm="6232">
        <v>0</v>
      </c>
      <c r="DV62" s="10" vm="50411">
        <v>0</v>
      </c>
      <c r="DW62" s="10" vm="39323">
        <v>0</v>
      </c>
      <c r="DX62" s="10" vm="32798">
        <v>0</v>
      </c>
      <c r="DY62" s="10" vm="25952">
        <v>0</v>
      </c>
      <c r="DZ62" s="10" vm="19328">
        <v>0</v>
      </c>
      <c r="EA62" s="10" vm="48612">
        <v>0</v>
      </c>
      <c r="EB62" s="10" vm="12561">
        <v>0</v>
      </c>
      <c r="EC62" s="10" vm="6063">
        <v>0</v>
      </c>
      <c r="ED62" s="10" vm="47040">
        <v>0</v>
      </c>
      <c r="EE62" s="10" vm="39105">
        <v>0</v>
      </c>
      <c r="EF62" s="10" vm="32573">
        <v>0</v>
      </c>
      <c r="EG62" s="10" vm="25726">
        <v>0</v>
      </c>
      <c r="EH62" s="81" vm="19114">
        <v>0</v>
      </c>
      <c r="EI62" s="81" vm="45308">
        <v>0</v>
      </c>
      <c r="EJ62" s="81" vm="12345">
        <v>0</v>
      </c>
      <c r="EK62" s="81" vm="5857">
        <v>0</v>
      </c>
      <c r="EL62" s="10" vm="43564">
        <v>15213</v>
      </c>
      <c r="EM62" s="10" vm="38877">
        <v>0</v>
      </c>
      <c r="EN62" s="10" vm="64583">
        <v>14990</v>
      </c>
      <c r="EO62" s="10" vm="25496">
        <v>223</v>
      </c>
      <c r="EP62" s="10" vm="18916">
        <v>15213</v>
      </c>
      <c r="EQ62" s="10" vm="55065">
        <v>0</v>
      </c>
      <c r="ER62" s="10" vm="12124">
        <v>14990</v>
      </c>
      <c r="ES62" s="10" vm="5642">
        <v>223</v>
      </c>
      <c r="ET62" s="10" vm="53314">
        <v>26439</v>
      </c>
      <c r="EU62" s="10" vm="38646">
        <v>0</v>
      </c>
      <c r="EV62" s="10" vm="32177">
        <v>26141</v>
      </c>
      <c r="EW62" s="10" vm="25266">
        <v>298</v>
      </c>
      <c r="EX62" s="10" vm="18699">
        <v>878</v>
      </c>
      <c r="EY62" s="10" vm="51901">
        <v>217</v>
      </c>
      <c r="EZ62" s="10" vm="11953">
        <v>274</v>
      </c>
      <c r="FA62" s="10" vm="5432">
        <v>69</v>
      </c>
      <c r="FB62" s="10" vm="50181">
        <v>76479</v>
      </c>
      <c r="FC62" s="10" vm="38422">
        <v>0</v>
      </c>
      <c r="FD62" s="10" vm="31946">
        <v>76479</v>
      </c>
      <c r="FE62" s="10" vm="25036">
        <v>8415</v>
      </c>
      <c r="FF62" s="10" vm="18479">
        <v>266</v>
      </c>
      <c r="FG62" s="10" vm="48388">
        <v>0</v>
      </c>
      <c r="FH62" s="10" vm="11748">
        <v>0</v>
      </c>
      <c r="FI62" s="10" vm="5218">
        <v>0</v>
      </c>
      <c r="FJ62" s="10" vm="46814">
        <v>0</v>
      </c>
      <c r="FK62" s="10" vm="38209">
        <v>0</v>
      </c>
      <c r="FL62" s="10" vm="31714">
        <v>85160</v>
      </c>
      <c r="FM62" s="10" vm="24802">
        <v>10515</v>
      </c>
      <c r="FN62" s="10" vm="64045">
        <v>1186</v>
      </c>
      <c r="FO62" s="10" vm="45104">
        <v>0</v>
      </c>
      <c r="FP62" s="10" vm="11537">
        <v>0</v>
      </c>
      <c r="FQ62" s="10" vm="5001">
        <v>0</v>
      </c>
      <c r="FR62" s="10" vm="43343">
        <v>0</v>
      </c>
      <c r="FS62" s="10" vm="37976">
        <v>0</v>
      </c>
      <c r="FT62" s="10" vm="31478">
        <v>11701</v>
      </c>
      <c r="FU62" s="10" vm="24577">
        <v>73459</v>
      </c>
      <c r="FV62" s="10" vm="18095">
        <v>65964</v>
      </c>
      <c r="FW62" s="81" vm="54842">
        <v>0</v>
      </c>
      <c r="FX62" s="81" vm="11316">
        <v>0</v>
      </c>
      <c r="FY62" s="81" vm="62890">
        <v>0</v>
      </c>
      <c r="FZ62" s="81" vm="53096">
        <v>0</v>
      </c>
      <c r="GA62" s="81" vm="37763">
        <v>0</v>
      </c>
      <c r="GB62" s="10" vm="31261">
        <v>0</v>
      </c>
      <c r="GC62" s="10" vm="24348">
        <v>0</v>
      </c>
      <c r="GD62" s="10" vm="17878">
        <v>0</v>
      </c>
      <c r="GE62" s="10" vm="51681">
        <v>0</v>
      </c>
      <c r="GF62" s="10" vm="11098">
        <v>0</v>
      </c>
      <c r="GG62" s="10" vm="4633">
        <v>0</v>
      </c>
      <c r="GH62" s="10" vm="49965">
        <v>0</v>
      </c>
      <c r="GI62" s="10" vm="37542">
        <v>0</v>
      </c>
      <c r="GJ62" s="10" vm="31031">
        <v>0</v>
      </c>
      <c r="GK62" s="10" vm="24121">
        <v>0</v>
      </c>
      <c r="GL62" s="10" vm="17657">
        <v>0</v>
      </c>
      <c r="GM62" s="10" vm="65595">
        <v>0</v>
      </c>
      <c r="GN62" s="10" vm="10894">
        <v>0</v>
      </c>
      <c r="GO62" s="10" vm="4420">
        <v>0</v>
      </c>
      <c r="GP62" s="10" vm="46588">
        <v>0</v>
      </c>
      <c r="GQ62" s="10" vm="37320">
        <v>0</v>
      </c>
      <c r="GR62" s="10" vm="30799">
        <v>0</v>
      </c>
      <c r="GS62" s="10" vm="23896">
        <v>0</v>
      </c>
      <c r="GT62" s="10" vm="17436">
        <v>0</v>
      </c>
      <c r="GU62" s="10" vm="44883">
        <v>0</v>
      </c>
      <c r="GV62" s="10" vm="10680">
        <v>0</v>
      </c>
      <c r="GW62" s="10" vm="4201">
        <v>0</v>
      </c>
      <c r="GX62" s="81" vm="43124">
        <v>0</v>
      </c>
      <c r="GY62" s="10" vm="37095">
        <v>0</v>
      </c>
      <c r="GZ62" s="10" vm="64481">
        <v>0</v>
      </c>
      <c r="HA62" s="10" vm="23667">
        <v>0</v>
      </c>
      <c r="HB62" s="10" vm="17227">
        <v>0</v>
      </c>
      <c r="HC62" s="81" vm="54623">
        <v>0</v>
      </c>
      <c r="HD62" s="81" vm="10460">
        <v>0</v>
      </c>
      <c r="HE62" s="10" vm="3982">
        <v>0</v>
      </c>
      <c r="HF62" s="10" vm="52863">
        <v>2319</v>
      </c>
      <c r="HG62" s="10" vm="36876">
        <v>0</v>
      </c>
      <c r="HH62" s="10" vm="30401">
        <v>0</v>
      </c>
      <c r="HI62" s="10" vm="23444">
        <v>0</v>
      </c>
      <c r="HJ62" s="10" vm="17008">
        <v>3290</v>
      </c>
      <c r="HK62" s="10" vm="51499">
        <v>0</v>
      </c>
      <c r="HL62" s="10" vm="10257">
        <v>0</v>
      </c>
      <c r="HM62" s="10" vm="3767">
        <v>0</v>
      </c>
      <c r="HN62" s="10" vm="49750">
        <v>221</v>
      </c>
      <c r="HO62" s="10" vm="36653">
        <v>5830</v>
      </c>
      <c r="HP62" s="10" vm="30166">
        <v>0</v>
      </c>
      <c r="HQ62" s="10" vm="23209">
        <v>0</v>
      </c>
      <c r="HR62" s="10" vm="16787">
        <v>0</v>
      </c>
      <c r="HS62" s="10" vm="48007">
        <v>0</v>
      </c>
      <c r="HT62" s="10" vm="10042">
        <v>0</v>
      </c>
      <c r="HU62" s="10" vm="3553">
        <v>0</v>
      </c>
      <c r="HV62" s="10" vm="46413">
        <v>258</v>
      </c>
      <c r="HW62" s="10" vm="64972">
        <v>0</v>
      </c>
      <c r="HX62" s="10" vm="29936">
        <v>0</v>
      </c>
      <c r="HY62" s="10" vm="22978">
        <v>42</v>
      </c>
      <c r="HZ62" s="10" vm="16570">
        <v>0</v>
      </c>
      <c r="IA62" s="10" vm="44656">
        <v>0</v>
      </c>
      <c r="IB62" s="10" vm="9823">
        <v>-104</v>
      </c>
      <c r="IC62" s="10" vm="3332">
        <v>196</v>
      </c>
      <c r="ID62" s="10" vm="42902">
        <v>2027</v>
      </c>
      <c r="IE62" s="10" vm="36205">
        <v>939</v>
      </c>
      <c r="IF62" s="10" vm="29698">
        <v>1912</v>
      </c>
      <c r="IG62" s="10" vm="22795">
        <v>4878</v>
      </c>
      <c r="IH62" s="10" vm="16355">
        <v>266</v>
      </c>
      <c r="II62" s="10" vm="54405">
        <v>1549</v>
      </c>
      <c r="IJ62" s="10" vm="9621">
        <v>0</v>
      </c>
      <c r="IK62" s="10" vm="3113">
        <v>72</v>
      </c>
      <c r="IL62" s="10" vm="52647">
        <v>0</v>
      </c>
      <c r="IM62" s="10" vm="35975">
        <v>-4</v>
      </c>
      <c r="IN62" s="10" vm="29465">
        <v>1206</v>
      </c>
      <c r="IO62" s="10" vm="22578">
        <v>1297</v>
      </c>
      <c r="IP62" s="10" vm="16138">
        <v>0</v>
      </c>
      <c r="IQ62" s="10" vm="51288">
        <v>0</v>
      </c>
      <c r="IR62" s="10" vm="9402">
        <v>0</v>
      </c>
      <c r="IS62" s="81" vm="2892">
        <v>0</v>
      </c>
      <c r="IT62" s="81" vm="49520">
        <v>0</v>
      </c>
    </row>
    <row r="63" spans="1:254" x14ac:dyDescent="0.25">
      <c r="A63" s="8" t="s">
        <v>106</v>
      </c>
      <c r="B63" s="8" t="s">
        <v>107</v>
      </c>
      <c r="C63" s="89">
        <v>44651</v>
      </c>
      <c r="D63" s="76" vm="15939">
        <v>12</v>
      </c>
      <c r="E63" s="10" vm="9192">
        <v>32021</v>
      </c>
      <c r="F63" s="10" vm="65465">
        <v>-27494</v>
      </c>
      <c r="G63" s="10" vm="42668">
        <v>-571</v>
      </c>
      <c r="H63" s="10" vm="59608">
        <v>3956</v>
      </c>
      <c r="I63" s="10" vm="29219">
        <v>1094</v>
      </c>
      <c r="J63" s="10" vm="63411">
        <v>5050</v>
      </c>
      <c r="K63" s="10" vm="1801">
        <v>0</v>
      </c>
      <c r="L63" s="10" vm="15721">
        <v>0</v>
      </c>
      <c r="M63" s="10" vm="8974">
        <v>0</v>
      </c>
      <c r="N63" s="10" vm="44440">
        <v>7</v>
      </c>
      <c r="O63" s="10" vm="42443">
        <v>-1486</v>
      </c>
      <c r="P63" s="10" vm="35734">
        <v>0</v>
      </c>
      <c r="Q63" s="10" vm="64351">
        <v>0</v>
      </c>
      <c r="R63" s="10" vm="22348">
        <v>0</v>
      </c>
      <c r="S63" s="10" vm="1495">
        <v>0</v>
      </c>
      <c r="T63" s="10" vm="15519">
        <v>3571</v>
      </c>
      <c r="U63" s="10" vm="8762">
        <v>0</v>
      </c>
      <c r="V63" s="10" vm="54192">
        <v>3571</v>
      </c>
      <c r="W63" s="10" vm="42227">
        <v>0</v>
      </c>
      <c r="X63" s="10" vm="35497">
        <v>5812</v>
      </c>
      <c r="Y63" s="10" vm="28911">
        <v>0</v>
      </c>
      <c r="Z63" s="10" vm="22127">
        <v>0</v>
      </c>
      <c r="AA63" s="10" vm="60298">
        <v>9383</v>
      </c>
      <c r="AB63" s="10" vm="15328">
        <v>29715</v>
      </c>
      <c r="AC63" s="10" vm="8565">
        <v>1049</v>
      </c>
      <c r="AD63" s="10" vm="51071">
        <v>30764</v>
      </c>
      <c r="AE63" s="10" vm="42008">
        <v>71</v>
      </c>
      <c r="AF63" s="10" vm="35265">
        <v>0</v>
      </c>
      <c r="AG63" s="10" vm="28679">
        <v>0</v>
      </c>
      <c r="AH63" s="10" vm="21905">
        <v>0</v>
      </c>
      <c r="AI63" s="10" vm="49291">
        <v>30835</v>
      </c>
      <c r="AJ63" s="10" vm="15114">
        <v>5746</v>
      </c>
      <c r="AK63" s="10" vm="8451">
        <v>3750</v>
      </c>
      <c r="AL63" s="10" vm="47699">
        <v>6155</v>
      </c>
      <c r="AM63" s="10" vm="41798">
        <v>1371</v>
      </c>
      <c r="AN63" s="10" vm="35051">
        <v>5369</v>
      </c>
      <c r="AO63" s="10" vm="28453">
        <v>105</v>
      </c>
      <c r="AP63" s="10" vm="21696">
        <v>0</v>
      </c>
      <c r="AQ63" s="10" vm="45981">
        <v>4762</v>
      </c>
      <c r="AR63" s="10" vm="14897">
        <v>0</v>
      </c>
      <c r="AS63" s="10" vm="8262">
        <v>236</v>
      </c>
      <c r="AT63" s="10" vm="44211">
        <v>27494</v>
      </c>
      <c r="AU63" s="10" vm="41576">
        <v>3341</v>
      </c>
      <c r="AV63" s="10" vm="64846">
        <v>511</v>
      </c>
      <c r="AW63" s="10" vm="28226">
        <v>114971</v>
      </c>
      <c r="AX63" s="10" vm="21490">
        <v>0</v>
      </c>
      <c r="AY63" s="10" vm="2113">
        <v>3578</v>
      </c>
      <c r="AZ63" s="10" vm="14681">
        <v>0</v>
      </c>
      <c r="BA63" s="10" vm="8044">
        <v>0</v>
      </c>
      <c r="BB63" s="10" vm="53959">
        <v>0</v>
      </c>
      <c r="BC63" s="10" vm="41346">
        <v>0</v>
      </c>
      <c r="BD63" s="10" vm="34717">
        <v>0</v>
      </c>
      <c r="BE63" s="10" vm="27998">
        <v>0</v>
      </c>
      <c r="BF63" s="10" vm="21274">
        <v>0</v>
      </c>
      <c r="BG63" s="10" vm="2426">
        <v>118549</v>
      </c>
      <c r="BH63" s="10" vm="14483">
        <v>144</v>
      </c>
      <c r="BI63" s="10" vm="7841">
        <v>793</v>
      </c>
      <c r="BJ63" s="10" vm="50853">
        <v>25255</v>
      </c>
      <c r="BK63" s="10" vm="41119">
        <v>0</v>
      </c>
      <c r="BL63" s="10" vm="34485">
        <v>402</v>
      </c>
      <c r="BM63" s="10" vm="27766">
        <v>26594</v>
      </c>
      <c r="BN63" s="10" vm="21051">
        <v>0</v>
      </c>
      <c r="BO63" s="10" vm="2155">
        <v>0</v>
      </c>
      <c r="BP63" s="10" vm="14267">
        <v>71</v>
      </c>
      <c r="BQ63" s="10" vm="7678">
        <v>3870</v>
      </c>
      <c r="BR63" s="10" vm="47475">
        <v>3941</v>
      </c>
      <c r="BS63" s="10" vm="40905">
        <v>22653</v>
      </c>
      <c r="BT63" s="10" vm="34264">
        <v>141202</v>
      </c>
      <c r="BU63" s="10" vm="27540">
        <v>52500</v>
      </c>
      <c r="BV63" s="10" vm="20836">
        <v>0</v>
      </c>
      <c r="BW63" s="10" vm="1800">
        <v>0</v>
      </c>
      <c r="BX63" s="10" vm="14055">
        <v>7614</v>
      </c>
      <c r="BY63" s="10" vm="7478">
        <v>0</v>
      </c>
      <c r="BZ63" s="10" vm="43993">
        <v>0</v>
      </c>
      <c r="CA63" s="10" vm="40679">
        <v>43</v>
      </c>
      <c r="CB63" s="10" vm="34097">
        <v>60157</v>
      </c>
      <c r="CC63" s="10" vm="27313">
        <v>1661</v>
      </c>
      <c r="CD63" s="10" vm="20634">
        <v>0</v>
      </c>
      <c r="CE63" s="10" vm="1494">
        <v>79384</v>
      </c>
      <c r="CF63" s="10" vm="13838">
        <v>79384</v>
      </c>
      <c r="CG63" s="10" vm="7265">
        <v>0</v>
      </c>
      <c r="CH63" s="10" vm="53741">
        <v>0</v>
      </c>
      <c r="CI63" s="10" vm="40445">
        <v>0</v>
      </c>
      <c r="CJ63" s="10" vm="33879">
        <v>0</v>
      </c>
      <c r="CK63" s="10" vm="27089">
        <v>79384</v>
      </c>
      <c r="CL63" s="10" vm="20417">
        <v>509</v>
      </c>
      <c r="CM63" s="10" vm="1296">
        <v>298</v>
      </c>
      <c r="CN63" s="10" vm="13633">
        <v>0</v>
      </c>
      <c r="CO63" s="10" vm="7050">
        <v>211</v>
      </c>
      <c r="CP63" s="10" vm="50623">
        <v>0</v>
      </c>
      <c r="CQ63" s="10" vm="40216">
        <v>0</v>
      </c>
      <c r="CR63" s="10" vm="33645">
        <v>0</v>
      </c>
      <c r="CS63" s="10" vm="26854">
        <v>0</v>
      </c>
      <c r="CT63" s="10" vm="20197">
        <v>0</v>
      </c>
      <c r="CU63" s="10" vm="1220">
        <v>0</v>
      </c>
      <c r="CV63" s="10" vm="13417">
        <v>0</v>
      </c>
      <c r="CW63" s="10" vm="6877">
        <v>0</v>
      </c>
      <c r="CX63" s="10" vm="47252">
        <v>0</v>
      </c>
      <c r="CY63" s="10" vm="39999">
        <v>0</v>
      </c>
      <c r="CZ63" s="10" vm="33417">
        <v>0</v>
      </c>
      <c r="DA63" s="10" vm="26631">
        <v>0</v>
      </c>
      <c r="DB63" s="81" vm="19981">
        <v>0</v>
      </c>
      <c r="DC63" s="81" vm="45536">
        <v>0</v>
      </c>
      <c r="DD63" s="81" vm="13201">
        <v>0</v>
      </c>
      <c r="DE63" s="81" vm="6670">
        <v>0</v>
      </c>
      <c r="DF63" s="10" vm="43772">
        <v>0</v>
      </c>
      <c r="DG63" s="10" vm="39772">
        <v>0</v>
      </c>
      <c r="DH63" s="10" vm="64658">
        <v>0</v>
      </c>
      <c r="DI63" s="10" vm="26396">
        <v>0</v>
      </c>
      <c r="DJ63" s="10" vm="19772">
        <v>509</v>
      </c>
      <c r="DK63" s="10" vm="2658">
        <v>298</v>
      </c>
      <c r="DL63" s="10" vm="63874">
        <v>0</v>
      </c>
      <c r="DM63" s="10" vm="6453">
        <v>211</v>
      </c>
      <c r="DN63" s="10" vm="53522">
        <v>0</v>
      </c>
      <c r="DO63" s="10" vm="39542">
        <v>0</v>
      </c>
      <c r="DP63" s="10" vm="33024">
        <v>0</v>
      </c>
      <c r="DQ63" s="10" vm="26168">
        <v>0</v>
      </c>
      <c r="DR63" s="10" vm="19557">
        <v>0</v>
      </c>
      <c r="DS63" s="10" vm="2425">
        <v>0</v>
      </c>
      <c r="DT63" s="10" vm="12786">
        <v>0</v>
      </c>
      <c r="DU63" s="10" vm="6241">
        <v>0</v>
      </c>
      <c r="DV63" s="10" vm="50402">
        <v>0</v>
      </c>
      <c r="DW63" s="10" vm="39318">
        <v>0</v>
      </c>
      <c r="DX63" s="10" vm="100671">
        <v>0</v>
      </c>
      <c r="DY63" s="10" vm="25943">
        <v>0</v>
      </c>
      <c r="DZ63" s="10" vm="19336">
        <v>0</v>
      </c>
      <c r="EA63" s="10" vm="2154">
        <v>0</v>
      </c>
      <c r="EB63" s="10" vm="12570">
        <v>0</v>
      </c>
      <c r="EC63" s="10" vm="6068">
        <v>0</v>
      </c>
      <c r="ED63" s="10" vm="47032">
        <v>0</v>
      </c>
      <c r="EE63" s="10" vm="39100">
        <v>0</v>
      </c>
      <c r="EF63" s="10" vm="32565">
        <v>0</v>
      </c>
      <c r="EG63" s="10" vm="25718">
        <v>0</v>
      </c>
      <c r="EH63" s="81" vm="19122">
        <v>0</v>
      </c>
      <c r="EI63" s="81" vm="1799">
        <v>0</v>
      </c>
      <c r="EJ63" s="81" vm="12354">
        <v>0</v>
      </c>
      <c r="EK63" s="81" vm="5865">
        <v>0</v>
      </c>
      <c r="EL63" s="10" vm="43555">
        <v>677</v>
      </c>
      <c r="EM63" s="10" vm="38871">
        <v>273</v>
      </c>
      <c r="EN63" s="10" vm="32381">
        <v>0</v>
      </c>
      <c r="EO63" s="10" vm="25487">
        <v>404</v>
      </c>
      <c r="EP63" s="10" vm="18923">
        <v>677</v>
      </c>
      <c r="EQ63" s="10" vm="1493">
        <v>273</v>
      </c>
      <c r="ER63" s="10" vm="12135">
        <v>0</v>
      </c>
      <c r="ES63" s="10" vm="5651">
        <v>404</v>
      </c>
      <c r="ET63" s="10" vm="53306">
        <v>1186</v>
      </c>
      <c r="EU63" s="10" vm="38639">
        <v>571</v>
      </c>
      <c r="EV63" s="10" vm="32166">
        <v>0</v>
      </c>
      <c r="EW63" s="10" vm="25258">
        <v>615</v>
      </c>
      <c r="EX63" s="10" vm="18707">
        <v>608</v>
      </c>
      <c r="EY63" s="10" vm="51908">
        <v>140</v>
      </c>
      <c r="EZ63" s="10" vm="11961">
        <v>380</v>
      </c>
      <c r="FA63" s="10" vm="5440">
        <v>140</v>
      </c>
      <c r="FB63" s="10" vm="50172">
        <v>163393</v>
      </c>
      <c r="FC63" s="10" vm="38415">
        <v>0</v>
      </c>
      <c r="FD63" s="10" vm="31937">
        <v>163393</v>
      </c>
      <c r="FE63" s="10" vm="25027">
        <v>5205</v>
      </c>
      <c r="FF63" s="10" vm="18487">
        <v>2069</v>
      </c>
      <c r="FG63" s="10" vm="48395">
        <v>0</v>
      </c>
      <c r="FH63" s="10" vm="11756">
        <v>-2679</v>
      </c>
      <c r="FI63" s="10" vm="5226">
        <v>0</v>
      </c>
      <c r="FJ63" s="10" vm="46807">
        <v>0</v>
      </c>
      <c r="FK63" s="10" vm="38203">
        <v>0</v>
      </c>
      <c r="FL63" s="10" vm="31706">
        <v>167988</v>
      </c>
      <c r="FM63" s="10" vm="24795">
        <v>49157</v>
      </c>
      <c r="FN63" s="10" vm="18315">
        <v>4625</v>
      </c>
      <c r="FO63" s="10" vm="45110">
        <v>0</v>
      </c>
      <c r="FP63" s="10" vm="11548">
        <v>0</v>
      </c>
      <c r="FQ63" s="10" vm="5011">
        <v>-765</v>
      </c>
      <c r="FR63" s="10" vm="43335">
        <v>0</v>
      </c>
      <c r="FS63" s="10" vm="37970">
        <v>0</v>
      </c>
      <c r="FT63" s="10" vm="31468">
        <v>53017</v>
      </c>
      <c r="FU63" s="10" vm="24569">
        <v>114971</v>
      </c>
      <c r="FV63" s="10" vm="18104">
        <v>114236</v>
      </c>
      <c r="FW63" s="81" vm="2391">
        <v>0</v>
      </c>
      <c r="FX63" s="81" vm="11327">
        <v>0</v>
      </c>
      <c r="FY63" s="81" vm="62894">
        <v>0</v>
      </c>
      <c r="FZ63" s="81" vm="53089">
        <v>0</v>
      </c>
      <c r="GA63" s="81" vm="37757">
        <v>0</v>
      </c>
      <c r="GB63" s="10" vm="31252">
        <v>345</v>
      </c>
      <c r="GC63" s="10" vm="24340">
        <v>177</v>
      </c>
      <c r="GD63" s="10" vm="17886">
        <v>168</v>
      </c>
      <c r="GE63" s="10" vm="2424">
        <v>648</v>
      </c>
      <c r="GF63" s="10" vm="11109">
        <v>140</v>
      </c>
      <c r="GG63" s="10" vm="4642">
        <v>508</v>
      </c>
      <c r="GH63" s="10" vm="49957">
        <v>1432</v>
      </c>
      <c r="GI63" s="10" vm="37535">
        <v>427</v>
      </c>
      <c r="GJ63" s="10" vm="31020">
        <v>1005</v>
      </c>
      <c r="GK63" s="10" vm="24112">
        <v>0</v>
      </c>
      <c r="GL63" s="10" vm="17665">
        <v>0</v>
      </c>
      <c r="GM63" s="10" vm="2153">
        <v>0</v>
      </c>
      <c r="GN63" s="10" vm="10903">
        <v>0</v>
      </c>
      <c r="GO63" s="10" vm="4429">
        <v>365</v>
      </c>
      <c r="GP63" s="10" vm="46581">
        <v>-365</v>
      </c>
      <c r="GQ63" s="10" vm="37314">
        <v>2</v>
      </c>
      <c r="GR63" s="10" vm="30792">
        <v>224</v>
      </c>
      <c r="GS63" s="10" vm="23889">
        <v>-222</v>
      </c>
      <c r="GT63" s="10" vm="17445">
        <v>2427</v>
      </c>
      <c r="GU63" s="10" vm="1798">
        <v>1333</v>
      </c>
      <c r="GV63" s="10" vm="10689">
        <v>1094</v>
      </c>
      <c r="GW63" s="10" vm="4210">
        <v>0</v>
      </c>
      <c r="GX63" s="81" vm="43117">
        <v>0</v>
      </c>
      <c r="GY63" s="10" vm="37089">
        <v>0</v>
      </c>
      <c r="GZ63" s="10" vm="30608">
        <v>0</v>
      </c>
      <c r="HA63" s="10" vm="23659">
        <v>0</v>
      </c>
      <c r="HB63" s="10" vm="17235">
        <v>0</v>
      </c>
      <c r="HC63" s="81" vm="1492">
        <v>0</v>
      </c>
      <c r="HD63" s="81" vm="10472">
        <v>402</v>
      </c>
      <c r="HE63" s="10" vm="3992">
        <v>402</v>
      </c>
      <c r="HF63" s="10" vm="52856">
        <v>350</v>
      </c>
      <c r="HG63" s="10" vm="36869">
        <v>315</v>
      </c>
      <c r="HH63" s="10" vm="30390">
        <v>0</v>
      </c>
      <c r="HI63" s="10" vm="23435">
        <v>0</v>
      </c>
      <c r="HJ63" s="10" vm="17016">
        <v>2878</v>
      </c>
      <c r="HK63" s="10" vm="65749">
        <v>0</v>
      </c>
      <c r="HL63" s="10" vm="10265">
        <v>0</v>
      </c>
      <c r="HM63" s="10" vm="3774">
        <v>0</v>
      </c>
      <c r="HN63" s="10" vm="49743">
        <v>327</v>
      </c>
      <c r="HO63" s="10" vm="36646">
        <v>3870</v>
      </c>
      <c r="HP63" s="10" vm="30158">
        <v>43</v>
      </c>
      <c r="HQ63" s="10" vm="23202">
        <v>0</v>
      </c>
      <c r="HR63" s="10" vm="16795">
        <v>43</v>
      </c>
      <c r="HS63" s="10" vm="48014">
        <v>0</v>
      </c>
      <c r="HT63" s="10" vm="10052">
        <v>0</v>
      </c>
      <c r="HU63" s="10" vm="3562">
        <v>0</v>
      </c>
      <c r="HV63" s="10" vm="65349">
        <v>0</v>
      </c>
      <c r="HW63" s="10" vm="36423">
        <v>0</v>
      </c>
      <c r="HX63" s="10" vm="29926">
        <v>0</v>
      </c>
      <c r="HY63" s="10" vm="22970">
        <v>141</v>
      </c>
      <c r="HZ63" s="10" vm="16579">
        <v>0</v>
      </c>
      <c r="IA63" s="10" vm="44663">
        <v>1415</v>
      </c>
      <c r="IB63" s="10" vm="9834">
        <v>-70</v>
      </c>
      <c r="IC63" s="10" vm="3342">
        <v>1486</v>
      </c>
      <c r="ID63" s="10" vm="42895">
        <v>28</v>
      </c>
      <c r="IE63" s="10" vm="36198">
        <v>49</v>
      </c>
      <c r="IF63" s="10" vm="29688">
        <v>225</v>
      </c>
      <c r="IG63" s="10" vm="22791">
        <v>302</v>
      </c>
      <c r="IH63" s="10" vm="16363">
        <v>2069</v>
      </c>
      <c r="II63" s="10" vm="1438">
        <v>4951</v>
      </c>
      <c r="IJ63" s="10" vm="9630">
        <v>0</v>
      </c>
      <c r="IK63" s="10" vm="3121">
        <v>48</v>
      </c>
      <c r="IL63" s="10" vm="52640">
        <v>-40</v>
      </c>
      <c r="IM63" s="10" vm="35968">
        <v>0</v>
      </c>
      <c r="IN63" s="10" vm="29455">
        <v>6835</v>
      </c>
      <c r="IO63" s="10" vm="22571">
        <v>6835</v>
      </c>
      <c r="IP63" s="10" vm="16147">
        <v>0</v>
      </c>
      <c r="IQ63" s="10" vm="2423">
        <v>0</v>
      </c>
      <c r="IR63" s="10" vm="9414">
        <v>-2</v>
      </c>
      <c r="IS63" s="81" vm="2902">
        <v>8</v>
      </c>
      <c r="IT63" s="81" vm="49513">
        <v>8</v>
      </c>
    </row>
    <row r="64" spans="1:254" x14ac:dyDescent="0.25">
      <c r="A64" s="8" t="s">
        <v>374</v>
      </c>
      <c r="B64" s="8" t="s">
        <v>373</v>
      </c>
      <c r="C64" s="89">
        <v>44651</v>
      </c>
      <c r="D64" s="76" vm="58223">
        <v>12</v>
      </c>
      <c r="E64" s="10" vm="75952">
        <v>59687</v>
      </c>
      <c r="F64" s="10" vm="70877">
        <v>-36558</v>
      </c>
      <c r="G64" s="10" vm="100208">
        <v>-5453</v>
      </c>
      <c r="H64" s="10" vm="59812">
        <v>17676</v>
      </c>
      <c r="I64" s="10" vm="58436">
        <v>990</v>
      </c>
      <c r="J64" s="10" vm="63611">
        <v>18666</v>
      </c>
      <c r="K64" s="10" vm="86005">
        <v>0</v>
      </c>
      <c r="L64" s="10" vm="78375">
        <v>0</v>
      </c>
      <c r="M64" s="10" vm="75808">
        <v>0</v>
      </c>
      <c r="N64" s="10" vm="70763">
        <v>70</v>
      </c>
      <c r="O64" s="10" vm="99730">
        <v>-10566</v>
      </c>
      <c r="P64" s="10" vm="95828">
        <v>2368</v>
      </c>
      <c r="Q64" s="10" vm="81854">
        <v>0</v>
      </c>
      <c r="R64" s="10" vm="87033">
        <v>0</v>
      </c>
      <c r="S64" s="10" vm="85885">
        <v>0</v>
      </c>
      <c r="T64" s="10" vm="83890">
        <v>10538</v>
      </c>
      <c r="U64" s="10" vm="75659">
        <v>455</v>
      </c>
      <c r="V64" s="10" vm="70657">
        <v>10993</v>
      </c>
      <c r="W64" s="10" vm="98745">
        <v>0</v>
      </c>
      <c r="X64" s="10" vm="95661">
        <v>7989</v>
      </c>
      <c r="Y64" s="10" vm="89615">
        <v>0</v>
      </c>
      <c r="Z64" s="10" vm="81020">
        <v>0</v>
      </c>
      <c r="AA64" s="10" vm="80007">
        <v>18982</v>
      </c>
      <c r="AB64" s="10" vm="78233">
        <v>46908</v>
      </c>
      <c r="AC64" s="10" vm="75540">
        <v>1893</v>
      </c>
      <c r="AD64" s="10" vm="70529">
        <v>48801</v>
      </c>
      <c r="AE64" s="10" vm="97795">
        <v>906</v>
      </c>
      <c r="AF64" s="10" vm="95495">
        <v>0</v>
      </c>
      <c r="AG64" s="10" vm="72654">
        <v>0</v>
      </c>
      <c r="AH64" s="10" vm="71971">
        <v>0</v>
      </c>
      <c r="AI64" s="10" vm="85766">
        <v>49707</v>
      </c>
      <c r="AJ64" s="10" vm="78088">
        <v>11707</v>
      </c>
      <c r="AK64" s="10" vm="75440">
        <v>2531</v>
      </c>
      <c r="AL64" s="10" vm="70374">
        <v>5126</v>
      </c>
      <c r="AM64" s="10" vm="97323">
        <v>3422</v>
      </c>
      <c r="AN64" s="10" vm="95334">
        <v>2141</v>
      </c>
      <c r="AO64" s="10" vm="87899">
        <v>-114</v>
      </c>
      <c r="AP64" s="10" vm="80870">
        <v>0</v>
      </c>
      <c r="AQ64" s="10" vm="79887">
        <v>5576</v>
      </c>
      <c r="AR64" s="10" vm="83745">
        <v>0</v>
      </c>
      <c r="AS64" s="10" vm="75357">
        <v>2539</v>
      </c>
      <c r="AT64" s="10" vm="70221">
        <v>32928</v>
      </c>
      <c r="AU64" s="10" vm="96901">
        <v>16779</v>
      </c>
      <c r="AV64" s="10" vm="95168">
        <v>467</v>
      </c>
      <c r="AW64" s="10" vm="89464">
        <v>291352</v>
      </c>
      <c r="AX64" s="10" vm="86881">
        <v>0</v>
      </c>
      <c r="AY64" s="10" vm="58302">
        <v>8066</v>
      </c>
      <c r="AZ64" s="10" vm="77943">
        <v>0</v>
      </c>
      <c r="BA64" s="10" vm="57613">
        <v>0</v>
      </c>
      <c r="BB64" s="10" vm="70064">
        <v>43547</v>
      </c>
      <c r="BC64" s="10" vm="99053">
        <v>0</v>
      </c>
      <c r="BD64" s="10" vm="95005">
        <v>151</v>
      </c>
      <c r="BE64" s="10" vm="81705">
        <v>0</v>
      </c>
      <c r="BF64" s="10" vm="90253">
        <v>10</v>
      </c>
      <c r="BG64" s="10" vm="79762">
        <v>343126</v>
      </c>
      <c r="BH64" s="10" vm="83588">
        <v>4871</v>
      </c>
      <c r="BI64" s="10" vm="57568">
        <v>3523</v>
      </c>
      <c r="BJ64" s="10" vm="69910">
        <v>131509</v>
      </c>
      <c r="BK64" s="10" vm="100373">
        <v>10500</v>
      </c>
      <c r="BL64" s="10" vm="94842">
        <v>302</v>
      </c>
      <c r="BM64" s="10" vm="90643">
        <v>150705</v>
      </c>
      <c r="BN64" s="10" vm="88595">
        <v>2613</v>
      </c>
      <c r="BO64" s="10" vm="57939">
        <v>0</v>
      </c>
      <c r="BP64" s="10" vm="77799">
        <v>918</v>
      </c>
      <c r="BQ64" s="10" vm="57516">
        <v>15201</v>
      </c>
      <c r="BR64" s="10" vm="69756">
        <v>18732</v>
      </c>
      <c r="BS64" s="10" vm="100044">
        <v>131973</v>
      </c>
      <c r="BT64" s="10" vm="94679">
        <v>475099</v>
      </c>
      <c r="BU64" s="10" vm="87745">
        <v>358422</v>
      </c>
      <c r="BV64" s="10" vm="71823">
        <v>0</v>
      </c>
      <c r="BW64" s="10" vm="85508">
        <v>0</v>
      </c>
      <c r="BX64" s="10" vm="83433">
        <v>38145</v>
      </c>
      <c r="BY64" s="10" vm="57455">
        <v>0</v>
      </c>
      <c r="BZ64" s="10" vm="69598">
        <v>0</v>
      </c>
      <c r="CA64" s="10" vm="99565">
        <v>117</v>
      </c>
      <c r="CB64" s="10" vm="94516">
        <v>396684</v>
      </c>
      <c r="CC64" s="10" vm="72517">
        <v>8342</v>
      </c>
      <c r="CD64" s="10" vm="57982">
        <v>0</v>
      </c>
      <c r="CE64" s="10" vm="85385">
        <v>70073</v>
      </c>
      <c r="CF64" s="10" vm="77652">
        <v>70073</v>
      </c>
      <c r="CG64" s="10" vm="74929">
        <v>0</v>
      </c>
      <c r="CH64" s="10" vm="69444">
        <v>0</v>
      </c>
      <c r="CI64" s="10" vm="98108">
        <v>0</v>
      </c>
      <c r="CJ64" s="10" vm="94361">
        <v>0</v>
      </c>
      <c r="CK64" s="10" vm="90965">
        <v>70073</v>
      </c>
      <c r="CL64" s="10" vm="86728">
        <v>4852</v>
      </c>
      <c r="CM64" s="10" vm="79531">
        <v>3538</v>
      </c>
      <c r="CN64" s="10" vm="83275">
        <v>1145</v>
      </c>
      <c r="CO64" s="10" vm="74844">
        <v>169</v>
      </c>
      <c r="CP64" s="10" vm="69290">
        <v>0</v>
      </c>
      <c r="CQ64" s="10" vm="97636">
        <v>0</v>
      </c>
      <c r="CR64" s="10" vm="94203">
        <v>0</v>
      </c>
      <c r="CS64" s="10" vm="81559">
        <v>0</v>
      </c>
      <c r="CT64" s="10" vm="56443">
        <v>0</v>
      </c>
      <c r="CU64" s="10" vm="70966">
        <v>0</v>
      </c>
      <c r="CV64" s="10" vm="77508">
        <v>0</v>
      </c>
      <c r="CW64" s="10" vm="74752">
        <v>0</v>
      </c>
      <c r="CX64" s="10" vm="69136">
        <v>0</v>
      </c>
      <c r="CY64" s="10" vm="97165">
        <v>0</v>
      </c>
      <c r="CZ64" s="10" vm="94040">
        <v>0</v>
      </c>
      <c r="DA64" s="10" vm="89307">
        <v>0</v>
      </c>
      <c r="DB64" s="81" vm="88448">
        <v>0</v>
      </c>
      <c r="DC64" s="81" vm="85264">
        <v>0</v>
      </c>
      <c r="DD64" s="81" vm="83121">
        <v>0</v>
      </c>
      <c r="DE64" s="81" vm="74669">
        <v>0</v>
      </c>
      <c r="DF64" s="10" vm="68982">
        <v>270</v>
      </c>
      <c r="DG64" s="10" vm="96714">
        <v>0</v>
      </c>
      <c r="DH64" s="10" vm="93873">
        <v>409</v>
      </c>
      <c r="DI64" s="10" vm="87589">
        <v>-139</v>
      </c>
      <c r="DJ64" s="10" vm="90098">
        <v>5122</v>
      </c>
      <c r="DK64" s="10" vm="57935">
        <v>3538</v>
      </c>
      <c r="DL64" s="10" vm="77362">
        <v>1554</v>
      </c>
      <c r="DM64" s="10" vm="74572">
        <v>30</v>
      </c>
      <c r="DN64" s="10" vm="68827">
        <v>2265</v>
      </c>
      <c r="DO64" s="10" vm="96281">
        <v>1915</v>
      </c>
      <c r="DP64" s="10" vm="93711">
        <v>16</v>
      </c>
      <c r="DQ64" s="10" vm="72379">
        <v>334</v>
      </c>
      <c r="DR64" s="10" vm="80581">
        <v>0</v>
      </c>
      <c r="DS64" s="10" vm="85137">
        <v>0</v>
      </c>
      <c r="DT64" s="10" vm="82963">
        <v>0</v>
      </c>
      <c r="DU64" s="10" vm="74481">
        <v>0</v>
      </c>
      <c r="DV64" s="10" vm="68672">
        <v>0</v>
      </c>
      <c r="DW64" s="10" vm="98251">
        <v>0</v>
      </c>
      <c r="DX64" s="10" vm="93549">
        <v>0</v>
      </c>
      <c r="DY64" s="10" vm="81412">
        <v>0</v>
      </c>
      <c r="DZ64" s="10" vm="58342">
        <v>1921</v>
      </c>
      <c r="EA64" s="10" vm="57933">
        <v>0</v>
      </c>
      <c r="EB64" s="10" vm="77215">
        <v>1341</v>
      </c>
      <c r="EC64" s="10" vm="74390">
        <v>580</v>
      </c>
      <c r="ED64" s="10" vm="68517">
        <v>513</v>
      </c>
      <c r="EE64" s="10" vm="95972">
        <v>0</v>
      </c>
      <c r="EF64" s="10" vm="93387">
        <v>651</v>
      </c>
      <c r="EG64" s="10" vm="89152">
        <v>-138</v>
      </c>
      <c r="EH64" s="81" vm="71533">
        <v>0</v>
      </c>
      <c r="EI64" s="81" vm="85014">
        <v>0</v>
      </c>
      <c r="EJ64" s="81" vm="82808">
        <v>0</v>
      </c>
      <c r="EK64" s="81" vm="57014">
        <v>0</v>
      </c>
      <c r="EL64" s="10" vm="68360">
        <v>159</v>
      </c>
      <c r="EM64" s="10" vm="99399">
        <v>0</v>
      </c>
      <c r="EN64" s="10" vm="93223">
        <v>68</v>
      </c>
      <c r="EO64" s="10" vm="90486">
        <v>91</v>
      </c>
      <c r="EP64" s="10" vm="88300">
        <v>4858</v>
      </c>
      <c r="EQ64" s="10" vm="79177">
        <v>1915</v>
      </c>
      <c r="ER64" s="10" vm="77066">
        <v>2076</v>
      </c>
      <c r="ES64" s="10" vm="56959">
        <v>867</v>
      </c>
      <c r="ET64" s="10" vm="68206">
        <v>9980</v>
      </c>
      <c r="EU64" s="10" vm="98585">
        <v>5453</v>
      </c>
      <c r="EV64" s="10" vm="93065">
        <v>3630</v>
      </c>
      <c r="EW64" s="10" vm="87434">
        <v>897</v>
      </c>
      <c r="EX64" s="10" vm="80434">
        <v>1378</v>
      </c>
      <c r="EY64" s="10" vm="84888">
        <v>0</v>
      </c>
      <c r="EZ64" s="10" vm="82650">
        <v>762</v>
      </c>
      <c r="FA64" s="10" vm="56895">
        <v>0</v>
      </c>
      <c r="FB64" s="10" vm="68052">
        <v>327277</v>
      </c>
      <c r="FC64" s="10" vm="98431">
        <v>0</v>
      </c>
      <c r="FD64" s="10" vm="92907">
        <v>327277</v>
      </c>
      <c r="FE64" s="10" vm="58858">
        <v>17821</v>
      </c>
      <c r="FF64" s="10" vm="86433">
        <v>8466</v>
      </c>
      <c r="FG64" s="10" vm="79061">
        <v>0</v>
      </c>
      <c r="FH64" s="10" vm="76920">
        <v>-3663</v>
      </c>
      <c r="FI64" s="10" vm="56837">
        <v>0</v>
      </c>
      <c r="FJ64" s="10" vm="67898">
        <v>0</v>
      </c>
      <c r="FK64" s="10" vm="59243">
        <v>0</v>
      </c>
      <c r="FL64" s="10" vm="92743">
        <v>349901</v>
      </c>
      <c r="FM64" s="10" vm="72243">
        <v>55387</v>
      </c>
      <c r="FN64" s="10" vm="71387">
        <v>6125</v>
      </c>
      <c r="FO64" s="10" vm="84755">
        <v>0</v>
      </c>
      <c r="FP64" s="10" vm="76776">
        <v>0</v>
      </c>
      <c r="FQ64" s="10" vm="56772">
        <v>-2963</v>
      </c>
      <c r="FR64" s="10" vm="67747">
        <v>0</v>
      </c>
      <c r="FS64" s="10" vm="96574">
        <v>0</v>
      </c>
      <c r="FT64" s="10" vm="92576">
        <v>58549</v>
      </c>
      <c r="FU64" s="10" vm="88992">
        <v>291352</v>
      </c>
      <c r="FV64" s="10" vm="89938">
        <v>271890</v>
      </c>
      <c r="FW64" s="81" vm="57921">
        <v>38131</v>
      </c>
      <c r="FX64" s="81" vm="82496">
        <v>3208</v>
      </c>
      <c r="FY64" s="81" vm="73889">
        <v>-160</v>
      </c>
      <c r="FZ64" s="81" vm="56158">
        <v>2368</v>
      </c>
      <c r="GA64" s="81" vm="96122">
        <v>43547</v>
      </c>
      <c r="GB64" s="10" vm="92414">
        <v>421</v>
      </c>
      <c r="GC64" s="10" vm="81266">
        <v>288</v>
      </c>
      <c r="GD64" s="10" vm="88153">
        <v>133</v>
      </c>
      <c r="GE64" s="10" vm="84632">
        <v>597</v>
      </c>
      <c r="GF64" s="10" vm="76628">
        <v>273</v>
      </c>
      <c r="GG64" s="10" vm="100794">
        <v>324</v>
      </c>
      <c r="GH64" s="10" vm="67592">
        <v>904</v>
      </c>
      <c r="GI64" s="10" vm="98891">
        <v>133</v>
      </c>
      <c r="GJ64" s="10" vm="92254">
        <v>771</v>
      </c>
      <c r="GK64" s="10" vm="87282">
        <v>0</v>
      </c>
      <c r="GL64" s="10" vm="86286">
        <v>0</v>
      </c>
      <c r="GM64" s="10" vm="57896">
        <v>0</v>
      </c>
      <c r="GN64" s="10" vm="82342">
        <v>412</v>
      </c>
      <c r="GO64" s="10" vm="56600">
        <v>712</v>
      </c>
      <c r="GP64" s="10" vm="67434">
        <v>-300</v>
      </c>
      <c r="GQ64" s="10" vm="99882">
        <v>62</v>
      </c>
      <c r="GR64" s="10" vm="92093">
        <v>0</v>
      </c>
      <c r="GS64" s="10" vm="88837">
        <v>62</v>
      </c>
      <c r="GT64" s="10" vm="80288">
        <v>2396</v>
      </c>
      <c r="GU64" s="10" vm="84546">
        <v>1406</v>
      </c>
      <c r="GV64" s="10" vm="76483">
        <v>990</v>
      </c>
      <c r="GW64" s="10" vm="56542">
        <v>0</v>
      </c>
      <c r="GX64" s="81" vm="67277">
        <v>0</v>
      </c>
      <c r="GY64" s="10" vm="99237">
        <v>0</v>
      </c>
      <c r="GZ64" s="10" vm="91931">
        <v>0</v>
      </c>
      <c r="HA64" s="10" vm="72107">
        <v>0</v>
      </c>
      <c r="HB64" s="10" vm="56412">
        <v>0</v>
      </c>
      <c r="HC64" s="81" vm="78749">
        <v>0</v>
      </c>
      <c r="HD64" s="81" vm="82185">
        <v>302</v>
      </c>
      <c r="HE64" s="10" vm="73539">
        <v>302</v>
      </c>
      <c r="HF64" s="10" vm="67123">
        <v>942</v>
      </c>
      <c r="HG64" s="10" vm="97951">
        <v>3054</v>
      </c>
      <c r="HH64" s="10" vm="91773">
        <v>0</v>
      </c>
      <c r="HI64" s="10" vm="90803">
        <v>0</v>
      </c>
      <c r="HJ64" s="10" vm="88043">
        <v>8831</v>
      </c>
      <c r="HK64" s="10" vm="84428">
        <v>0</v>
      </c>
      <c r="HL64" s="10" vm="76376">
        <v>0</v>
      </c>
      <c r="HM64" s="10" vm="73411">
        <v>0</v>
      </c>
      <c r="HN64" s="10" vm="66969">
        <v>2374</v>
      </c>
      <c r="HO64" s="10" vm="97477">
        <v>15201</v>
      </c>
      <c r="HP64" s="10" vm="59001">
        <v>117</v>
      </c>
      <c r="HQ64" s="10" vm="90387">
        <v>0</v>
      </c>
      <c r="HR64" s="10" vm="89780">
        <v>117</v>
      </c>
      <c r="HS64" s="10" vm="78632">
        <v>0</v>
      </c>
      <c r="HT64" s="10" vm="82031">
        <v>0</v>
      </c>
      <c r="HU64" s="10" vm="73264">
        <v>0</v>
      </c>
      <c r="HV64" s="10" vm="66817">
        <v>10846</v>
      </c>
      <c r="HW64" s="10" vm="97041">
        <v>-598</v>
      </c>
      <c r="HX64" s="10" vm="91461">
        <v>0</v>
      </c>
      <c r="HY64" s="10" vm="88731">
        <v>318</v>
      </c>
      <c r="HZ64" s="10" vm="86135">
        <v>0</v>
      </c>
      <c r="IA64" s="10" vm="84294">
        <v>0</v>
      </c>
      <c r="IB64" s="10" vm="76241">
        <v>0</v>
      </c>
      <c r="IC64" s="10" vm="73121">
        <v>10566</v>
      </c>
      <c r="ID64" s="10" vm="56093">
        <v>59</v>
      </c>
      <c r="IE64" s="10" vm="59112">
        <v>177</v>
      </c>
      <c r="IF64" s="10" vm="91295">
        <v>0</v>
      </c>
      <c r="IG64" s="10" vm="87178">
        <v>236</v>
      </c>
      <c r="IH64" s="10" vm="80138">
        <v>8466</v>
      </c>
      <c r="II64" s="10" vm="78500">
        <v>7454</v>
      </c>
      <c r="IJ64" s="10" vm="76094">
        <v>0</v>
      </c>
      <c r="IK64" s="10" vm="72975">
        <v>172</v>
      </c>
      <c r="IL64" s="10" vm="66530">
        <v>-69</v>
      </c>
      <c r="IM64" s="10" vm="59380">
        <v>-3</v>
      </c>
      <c r="IN64" s="10" vm="91129">
        <v>9964</v>
      </c>
      <c r="IO64" s="10" vm="81164">
        <v>9969</v>
      </c>
      <c r="IP64" s="10" vm="71095">
        <v>6</v>
      </c>
      <c r="IQ64" s="10" vm="84163">
        <v>-1</v>
      </c>
      <c r="IR64" s="10" vm="58095">
        <v>0</v>
      </c>
      <c r="IS64" s="81" vm="72827">
        <v>268</v>
      </c>
      <c r="IT64" s="81" vm="66381">
        <v>268</v>
      </c>
    </row>
    <row r="65" spans="1:254" x14ac:dyDescent="0.25">
      <c r="A65" s="8" t="s">
        <v>375</v>
      </c>
      <c r="B65" s="8" t="s">
        <v>540</v>
      </c>
      <c r="C65" s="89">
        <v>44651</v>
      </c>
      <c r="D65" s="76" vm="58221">
        <v>12</v>
      </c>
      <c r="E65" s="10" vm="75928">
        <v>32010</v>
      </c>
      <c r="F65" s="10" vm="70862">
        <v>-17350</v>
      </c>
      <c r="G65" s="10" vm="100251">
        <v>-7882</v>
      </c>
      <c r="H65" s="10" vm="59836">
        <v>6778</v>
      </c>
      <c r="I65" s="10" vm="58464">
        <v>1279</v>
      </c>
      <c r="J65" s="10" vm="63637">
        <v>8057</v>
      </c>
      <c r="K65" s="10" vm="1797">
        <v>0</v>
      </c>
      <c r="L65" s="10" vm="78354">
        <v>0</v>
      </c>
      <c r="M65" s="10" vm="75783">
        <v>0</v>
      </c>
      <c r="N65" s="10" vm="70752">
        <v>3</v>
      </c>
      <c r="O65" s="10" vm="99763">
        <v>-2721</v>
      </c>
      <c r="P65" s="10" vm="95852">
        <v>15</v>
      </c>
      <c r="Q65" s="10" vm="81883">
        <v>0</v>
      </c>
      <c r="R65" s="10" vm="87059">
        <v>0</v>
      </c>
      <c r="S65" s="10" vm="60693">
        <v>0</v>
      </c>
      <c r="T65" s="10" vm="83871">
        <v>5354</v>
      </c>
      <c r="U65" s="10" vm="75633">
        <v>0</v>
      </c>
      <c r="V65" s="10" vm="70644">
        <v>5354</v>
      </c>
      <c r="W65" s="10" vm="98769">
        <v>0</v>
      </c>
      <c r="X65" s="10" vm="95685">
        <v>519</v>
      </c>
      <c r="Y65" s="10" vm="89644">
        <v>0</v>
      </c>
      <c r="Z65" s="10" vm="81046">
        <v>0</v>
      </c>
      <c r="AA65" s="10" vm="1295">
        <v>5873</v>
      </c>
      <c r="AB65" s="10" vm="78213">
        <v>16641</v>
      </c>
      <c r="AC65" s="10" vm="57776">
        <v>3074</v>
      </c>
      <c r="AD65" s="10" vm="70506">
        <v>19715</v>
      </c>
      <c r="AE65" s="10" vm="97815">
        <v>1281</v>
      </c>
      <c r="AF65" s="10" vm="95520">
        <v>0</v>
      </c>
      <c r="AG65" s="10" vm="72682">
        <v>0</v>
      </c>
      <c r="AH65" s="10" vm="71994">
        <v>656</v>
      </c>
      <c r="AI65" s="10" vm="85746">
        <v>21652</v>
      </c>
      <c r="AJ65" s="10" vm="78067">
        <v>3304</v>
      </c>
      <c r="AK65" s="10" vm="57725">
        <v>3498</v>
      </c>
      <c r="AL65" s="10" vm="70350">
        <v>2672</v>
      </c>
      <c r="AM65" s="10" vm="97337">
        <v>2076</v>
      </c>
      <c r="AN65" s="10" vm="95357">
        <v>1652</v>
      </c>
      <c r="AO65" s="10" vm="87927">
        <v>129</v>
      </c>
      <c r="AP65" s="10" vm="80891">
        <v>0</v>
      </c>
      <c r="AQ65" s="10" vm="79872">
        <v>3580</v>
      </c>
      <c r="AR65" s="10" vm="83721">
        <v>0</v>
      </c>
      <c r="AS65" s="10" vm="57668">
        <v>0</v>
      </c>
      <c r="AT65" s="10" vm="70198">
        <v>16911</v>
      </c>
      <c r="AU65" s="10" vm="96915">
        <v>4741</v>
      </c>
      <c r="AV65" s="10" vm="95192">
        <v>144</v>
      </c>
      <c r="AW65" s="10" vm="89491">
        <v>283465</v>
      </c>
      <c r="AX65" s="10" vm="86904">
        <v>0</v>
      </c>
      <c r="AY65" s="10" vm="1437">
        <v>1078</v>
      </c>
      <c r="AZ65" s="10" vm="77922">
        <v>0</v>
      </c>
      <c r="BA65" s="10" vm="57608">
        <v>0</v>
      </c>
      <c r="BB65" s="10" vm="70043">
        <v>1155</v>
      </c>
      <c r="BC65" s="10" vm="99100">
        <v>0</v>
      </c>
      <c r="BD65" s="10" vm="95030">
        <v>0</v>
      </c>
      <c r="BE65" s="10" vm="81734">
        <v>0</v>
      </c>
      <c r="BF65" s="10" vm="90275">
        <v>0</v>
      </c>
      <c r="BG65" s="10" vm="62135">
        <v>285698</v>
      </c>
      <c r="BH65" s="10" vm="83565">
        <v>9044</v>
      </c>
      <c r="BI65" s="10" vm="75168">
        <v>2065</v>
      </c>
      <c r="BJ65" s="10" vm="69885">
        <v>23294</v>
      </c>
      <c r="BK65" s="10" vm="100413">
        <v>0</v>
      </c>
      <c r="BL65" s="10" vm="94865">
        <v>16</v>
      </c>
      <c r="BM65" s="10" vm="90669">
        <v>34419</v>
      </c>
      <c r="BN65" s="10" vm="88613">
        <v>6597</v>
      </c>
      <c r="BO65" s="10" vm="2152">
        <v>0</v>
      </c>
      <c r="BP65" s="10" vm="77776">
        <v>1334</v>
      </c>
      <c r="BQ65" s="10" vm="75077">
        <v>8917</v>
      </c>
      <c r="BR65" s="10" vm="69731">
        <v>16848</v>
      </c>
      <c r="BS65" s="10" vm="100085">
        <v>17571</v>
      </c>
      <c r="BT65" s="10" vm="94701">
        <v>303269</v>
      </c>
      <c r="BU65" s="10" vm="87772">
        <v>97681</v>
      </c>
      <c r="BV65" s="10" vm="71845">
        <v>0</v>
      </c>
      <c r="BW65" s="10" vm="61159">
        <v>0</v>
      </c>
      <c r="BX65" s="10" vm="83411">
        <v>100576</v>
      </c>
      <c r="BY65" s="10" vm="57442">
        <v>0</v>
      </c>
      <c r="BZ65" s="10" vm="69577">
        <v>0</v>
      </c>
      <c r="CA65" s="10" vm="99597">
        <v>4778</v>
      </c>
      <c r="CB65" s="10" vm="94541">
        <v>203035</v>
      </c>
      <c r="CC65" s="10" vm="72546">
        <v>1646</v>
      </c>
      <c r="CD65" s="10" vm="80748">
        <v>0</v>
      </c>
      <c r="CE65" s="10" vm="60692">
        <v>98588</v>
      </c>
      <c r="CF65" s="10" vm="77631">
        <v>98588</v>
      </c>
      <c r="CG65" s="10" vm="57381">
        <v>0</v>
      </c>
      <c r="CH65" s="10" vm="69421">
        <v>0</v>
      </c>
      <c r="CI65" s="10" vm="98132">
        <v>0</v>
      </c>
      <c r="CJ65" s="10" vm="94382">
        <v>0</v>
      </c>
      <c r="CK65" s="10" vm="90993">
        <v>98588</v>
      </c>
      <c r="CL65" s="10" vm="86752">
        <v>10068</v>
      </c>
      <c r="CM65" s="10" vm="60297">
        <v>7882</v>
      </c>
      <c r="CN65" s="10" vm="83253">
        <v>42</v>
      </c>
      <c r="CO65" s="10" vm="57324">
        <v>2144</v>
      </c>
      <c r="CP65" s="10" vm="69267">
        <v>0</v>
      </c>
      <c r="CQ65" s="10" vm="97654">
        <v>0</v>
      </c>
      <c r="CR65" s="10" vm="94226">
        <v>0</v>
      </c>
      <c r="CS65" s="10" vm="81587">
        <v>0</v>
      </c>
      <c r="CT65" s="10" vm="71699">
        <v>25</v>
      </c>
      <c r="CU65" s="10" vm="60149">
        <v>0</v>
      </c>
      <c r="CV65" s="10" vm="77486">
        <v>381</v>
      </c>
      <c r="CW65" s="10" vm="74738">
        <v>-356</v>
      </c>
      <c r="CX65" s="10" vm="69112">
        <v>0</v>
      </c>
      <c r="CY65" s="10" vm="97179">
        <v>0</v>
      </c>
      <c r="CZ65" s="10" vm="94064">
        <v>0</v>
      </c>
      <c r="DA65" s="10" vm="89335">
        <v>0</v>
      </c>
      <c r="DB65" s="81" vm="88469">
        <v>0</v>
      </c>
      <c r="DC65" s="81" vm="58290">
        <v>0</v>
      </c>
      <c r="DD65" s="81" vm="83096">
        <v>0</v>
      </c>
      <c r="DE65" s="81" vm="57209">
        <v>0</v>
      </c>
      <c r="DF65" s="10" vm="68958">
        <v>0</v>
      </c>
      <c r="DG65" s="10" vm="96755">
        <v>0</v>
      </c>
      <c r="DH65" s="10" vm="93897">
        <v>0</v>
      </c>
      <c r="DI65" s="10" vm="87616">
        <v>0</v>
      </c>
      <c r="DJ65" s="10" vm="90123">
        <v>10093</v>
      </c>
      <c r="DK65" s="10" vm="79398">
        <v>7882</v>
      </c>
      <c r="DL65" s="10" vm="77339">
        <v>423</v>
      </c>
      <c r="DM65" s="10" vm="57166">
        <v>1788</v>
      </c>
      <c r="DN65" s="10" vm="68804">
        <v>0</v>
      </c>
      <c r="DO65" s="10" vm="96330">
        <v>0</v>
      </c>
      <c r="DP65" s="10" vm="93735">
        <v>4</v>
      </c>
      <c r="DQ65" s="10" vm="72407">
        <v>-4</v>
      </c>
      <c r="DR65" s="10" vm="80603">
        <v>0</v>
      </c>
      <c r="DS65" s="10" vm="62134">
        <v>0</v>
      </c>
      <c r="DT65" s="10" vm="82940">
        <v>0</v>
      </c>
      <c r="DU65" s="10" vm="57113">
        <v>0</v>
      </c>
      <c r="DV65" s="10" vm="68646">
        <v>0</v>
      </c>
      <c r="DW65" s="10" vm="98292">
        <v>0</v>
      </c>
      <c r="DX65" s="10" vm="93573">
        <v>0</v>
      </c>
      <c r="DY65" s="10" vm="81440">
        <v>0</v>
      </c>
      <c r="DZ65" s="10" vm="86597">
        <v>0</v>
      </c>
      <c r="EA65" s="10" vm="2151">
        <v>0</v>
      </c>
      <c r="EB65" s="10" vm="77192">
        <v>0</v>
      </c>
      <c r="EC65" s="10" vm="74375">
        <v>0</v>
      </c>
      <c r="ED65" s="10" vm="68492">
        <v>0</v>
      </c>
      <c r="EE65" s="10" vm="96010">
        <v>0</v>
      </c>
      <c r="EF65" s="10" vm="93409">
        <v>0</v>
      </c>
      <c r="EG65" s="10" vm="89178">
        <v>0</v>
      </c>
      <c r="EH65" s="81" vm="71553">
        <v>0</v>
      </c>
      <c r="EI65" s="81" vm="61158">
        <v>0</v>
      </c>
      <c r="EJ65" s="81" vm="82785">
        <v>0</v>
      </c>
      <c r="EK65" s="81" vm="74289">
        <v>0</v>
      </c>
      <c r="EL65" s="10" vm="68338">
        <v>265</v>
      </c>
      <c r="EM65" s="10" vm="99432">
        <v>0</v>
      </c>
      <c r="EN65" s="10" vm="93245">
        <v>12</v>
      </c>
      <c r="EO65" s="10" vm="90515">
        <v>253</v>
      </c>
      <c r="EP65" s="10" vm="88322">
        <v>265</v>
      </c>
      <c r="EQ65" s="10" vm="60691">
        <v>0</v>
      </c>
      <c r="ER65" s="10" vm="77045">
        <v>16</v>
      </c>
      <c r="ES65" s="10" vm="74200">
        <v>249</v>
      </c>
      <c r="ET65" s="10" vm="68183">
        <v>10358</v>
      </c>
      <c r="EU65" s="10" vm="98610">
        <v>7882</v>
      </c>
      <c r="EV65" s="10" vm="93087">
        <v>439</v>
      </c>
      <c r="EW65" s="10" vm="87462">
        <v>2037</v>
      </c>
      <c r="EX65" s="10" vm="80458">
        <v>1090</v>
      </c>
      <c r="EY65" s="10" vm="84865">
        <v>270</v>
      </c>
      <c r="EZ65" s="10" vm="82629">
        <v>435</v>
      </c>
      <c r="FA65" s="10" vm="74118">
        <v>270</v>
      </c>
      <c r="FB65" s="10" vm="68028">
        <v>309226</v>
      </c>
      <c r="FC65" s="10" vm="98451">
        <v>0</v>
      </c>
      <c r="FD65" s="10" vm="92930">
        <v>309226</v>
      </c>
      <c r="FE65" s="10" vm="58885">
        <v>21051</v>
      </c>
      <c r="FF65" s="10" vm="86453">
        <v>2790</v>
      </c>
      <c r="FG65" s="10" vm="57923">
        <v>0</v>
      </c>
      <c r="FH65" s="10" vm="76898">
        <v>-5620</v>
      </c>
      <c r="FI65" s="10" vm="74034">
        <v>0</v>
      </c>
      <c r="FJ65" s="10" vm="67874">
        <v>-2684</v>
      </c>
      <c r="FK65" s="10" vm="59259">
        <v>0</v>
      </c>
      <c r="FL65" s="10" vm="92767">
        <v>324763</v>
      </c>
      <c r="FM65" s="10" vm="72271">
        <v>38728</v>
      </c>
      <c r="FN65" s="10" vm="71410">
        <v>3592</v>
      </c>
      <c r="FO65" s="10" vm="84739">
        <v>0</v>
      </c>
      <c r="FP65" s="10" vm="76751">
        <v>0</v>
      </c>
      <c r="FQ65" s="10" vm="73957">
        <v>-715</v>
      </c>
      <c r="FR65" s="10" vm="67723">
        <v>0</v>
      </c>
      <c r="FS65" s="10" vm="96597">
        <v>-307</v>
      </c>
      <c r="FT65" s="10" vm="92600">
        <v>41298</v>
      </c>
      <c r="FU65" s="10" vm="89020">
        <v>283465</v>
      </c>
      <c r="FV65" s="10" vm="89960">
        <v>270498</v>
      </c>
      <c r="FW65" s="81" vm="62055">
        <v>1140</v>
      </c>
      <c r="FX65" s="81" vm="82474">
        <v>0</v>
      </c>
      <c r="FY65" s="81" vm="73876">
        <v>0</v>
      </c>
      <c r="FZ65" s="81" vm="56135">
        <v>15</v>
      </c>
      <c r="GA65" s="81" vm="96171">
        <v>1155</v>
      </c>
      <c r="GB65" s="10" vm="92439">
        <v>1172</v>
      </c>
      <c r="GC65" s="10" vm="81294">
        <v>352</v>
      </c>
      <c r="GD65" s="10" vm="88176">
        <v>820</v>
      </c>
      <c r="GE65" s="10" vm="62133">
        <v>0</v>
      </c>
      <c r="GF65" s="10" vm="76604">
        <v>0</v>
      </c>
      <c r="GG65" s="10" vm="73783">
        <v>0</v>
      </c>
      <c r="GH65" s="10" vm="67565">
        <v>0</v>
      </c>
      <c r="GI65" s="10" vm="98932">
        <v>0</v>
      </c>
      <c r="GJ65" s="10" vm="92277">
        <v>0</v>
      </c>
      <c r="GK65" s="10" vm="87309">
        <v>0</v>
      </c>
      <c r="GL65" s="10" vm="86304">
        <v>0</v>
      </c>
      <c r="GM65" s="10" vm="61783">
        <v>0</v>
      </c>
      <c r="GN65" s="10" vm="82318">
        <v>1799</v>
      </c>
      <c r="GO65" s="10" vm="73699">
        <v>1340</v>
      </c>
      <c r="GP65" s="10" vm="67409">
        <v>459</v>
      </c>
      <c r="GQ65" s="10" vm="99921">
        <v>0</v>
      </c>
      <c r="GR65" s="10" vm="92115">
        <v>0</v>
      </c>
      <c r="GS65" s="10" vm="88863">
        <v>0</v>
      </c>
      <c r="GT65" s="10" vm="80308">
        <v>2971</v>
      </c>
      <c r="GU65" s="10" vm="1796">
        <v>1692</v>
      </c>
      <c r="GV65" s="10" vm="76460">
        <v>1279</v>
      </c>
      <c r="GW65" s="10" vm="56531">
        <v>0</v>
      </c>
      <c r="GX65" s="81" vm="67255">
        <v>0</v>
      </c>
      <c r="GY65" s="10" vm="99268">
        <v>0</v>
      </c>
      <c r="GZ65" s="10" vm="91955">
        <v>0</v>
      </c>
      <c r="HA65" s="10" vm="72137">
        <v>0</v>
      </c>
      <c r="HB65" s="10" vm="71262">
        <v>0</v>
      </c>
      <c r="HC65" s="81" vm="60690">
        <v>0</v>
      </c>
      <c r="HD65" s="81" vm="82163">
        <v>16</v>
      </c>
      <c r="HE65" s="10" vm="73522">
        <v>16</v>
      </c>
      <c r="HF65" s="10" vm="67100">
        <v>1032</v>
      </c>
      <c r="HG65" s="10" vm="97973">
        <v>1374</v>
      </c>
      <c r="HH65" s="10" vm="91796">
        <v>0</v>
      </c>
      <c r="HI65" s="10" vm="90831">
        <v>2354</v>
      </c>
      <c r="HJ65" s="10" vm="58589">
        <v>2850</v>
      </c>
      <c r="HK65" s="10" vm="84405">
        <v>0</v>
      </c>
      <c r="HL65" s="10" vm="76356">
        <v>0</v>
      </c>
      <c r="HM65" s="10" vm="73383">
        <v>0</v>
      </c>
      <c r="HN65" s="10" vm="66945">
        <v>1307</v>
      </c>
      <c r="HO65" s="10" vm="97496">
        <v>8917</v>
      </c>
      <c r="HP65" s="10" vm="91636">
        <v>3065</v>
      </c>
      <c r="HQ65" s="10" vm="90395">
        <v>1713</v>
      </c>
      <c r="HR65" s="10" vm="89803">
        <v>4778</v>
      </c>
      <c r="HS65" s="10" vm="78611">
        <v>0</v>
      </c>
      <c r="HT65" s="10" vm="82008">
        <v>0</v>
      </c>
      <c r="HU65" s="10" vm="73239">
        <v>0</v>
      </c>
      <c r="HV65" s="10" vm="66797">
        <v>3269</v>
      </c>
      <c r="HW65" s="10" vm="59176">
        <v>0</v>
      </c>
      <c r="HX65" s="10" vm="91485">
        <v>0</v>
      </c>
      <c r="HY65" s="10" vm="58681">
        <v>49</v>
      </c>
      <c r="HZ65" s="10" vm="86160">
        <v>40</v>
      </c>
      <c r="IA65" s="10" vm="84279">
        <v>0</v>
      </c>
      <c r="IB65" s="10" vm="76217">
        <v>-637</v>
      </c>
      <c r="IC65" s="10" vm="73098">
        <v>2721</v>
      </c>
      <c r="ID65" s="10" vm="66655">
        <v>325</v>
      </c>
      <c r="IE65" s="10" vm="59130">
        <v>414</v>
      </c>
      <c r="IF65" s="10" vm="91319">
        <v>0</v>
      </c>
      <c r="IG65" s="10" vm="87197">
        <v>739</v>
      </c>
      <c r="IH65" s="10" vm="80163">
        <v>2790</v>
      </c>
      <c r="II65" s="10" vm="61069">
        <v>3909</v>
      </c>
      <c r="IJ65" s="10" vm="76071">
        <v>0</v>
      </c>
      <c r="IK65" s="10" vm="72953">
        <v>204</v>
      </c>
      <c r="IL65" s="10" vm="66506">
        <v>-4</v>
      </c>
      <c r="IM65" s="10" vm="59428">
        <v>0</v>
      </c>
      <c r="IN65" s="10" vm="91153">
        <v>2823</v>
      </c>
      <c r="IO65" s="10" vm="58010">
        <v>2823</v>
      </c>
      <c r="IP65" s="10" vm="71120">
        <v>0</v>
      </c>
      <c r="IQ65" s="10" vm="62132">
        <v>0</v>
      </c>
      <c r="IR65" s="10" vm="58072">
        <v>0</v>
      </c>
      <c r="IS65" s="81" vm="72804">
        <v>0</v>
      </c>
      <c r="IT65" s="81" vm="66360">
        <v>0</v>
      </c>
    </row>
    <row r="66" spans="1:254" x14ac:dyDescent="0.25">
      <c r="A66" s="8" t="s">
        <v>377</v>
      </c>
      <c r="B66" s="8" t="s">
        <v>376</v>
      </c>
      <c r="C66" s="89">
        <v>44651</v>
      </c>
      <c r="D66" s="76" vm="84039">
        <v>12</v>
      </c>
      <c r="E66" s="10" vm="75953">
        <v>168684</v>
      </c>
      <c r="F66" s="10" vm="70878">
        <v>-112357</v>
      </c>
      <c r="G66" s="10" vm="100209">
        <v>-31570</v>
      </c>
      <c r="H66" s="10" vm="59813">
        <v>24757</v>
      </c>
      <c r="I66" s="10" vm="58437">
        <v>1782</v>
      </c>
      <c r="J66" s="10" vm="63612">
        <v>26539</v>
      </c>
      <c r="K66" s="10" vm="58316">
        <v>0</v>
      </c>
      <c r="L66" s="10" vm="78376">
        <v>-1101</v>
      </c>
      <c r="M66" s="10" vm="75809">
        <v>0</v>
      </c>
      <c r="N66" s="10" vm="70764">
        <v>1033</v>
      </c>
      <c r="O66" s="10" vm="99731">
        <v>-21107</v>
      </c>
      <c r="P66" s="10" vm="95829">
        <v>-958</v>
      </c>
      <c r="Q66" s="10" vm="81855">
        <v>103</v>
      </c>
      <c r="R66" s="10" vm="87034">
        <v>0</v>
      </c>
      <c r="S66" s="10" vm="85886">
        <v>0</v>
      </c>
      <c r="T66" s="10" vm="83891">
        <v>4509</v>
      </c>
      <c r="U66" s="10" vm="75660">
        <v>-179</v>
      </c>
      <c r="V66" s="10" vm="70658">
        <v>4330</v>
      </c>
      <c r="W66" s="10" vm="98746">
        <v>0</v>
      </c>
      <c r="X66" s="10" vm="95662">
        <v>44130</v>
      </c>
      <c r="Y66" s="10" vm="89616">
        <v>0</v>
      </c>
      <c r="Z66" s="10" vm="81021">
        <v>-37050</v>
      </c>
      <c r="AA66" s="10" vm="80008">
        <v>11410</v>
      </c>
      <c r="AB66" s="10" vm="78234">
        <v>123424</v>
      </c>
      <c r="AC66" s="10" vm="100863">
        <v>2372</v>
      </c>
      <c r="AD66" s="10" vm="70530">
        <v>125796</v>
      </c>
      <c r="AE66" s="10" vm="97796">
        <v>165</v>
      </c>
      <c r="AF66" s="10" vm="95496">
        <v>0</v>
      </c>
      <c r="AG66" s="10" vm="72655">
        <v>0</v>
      </c>
      <c r="AH66" s="10" vm="56464">
        <v>0</v>
      </c>
      <c r="AI66" s="10" vm="85767">
        <v>125961</v>
      </c>
      <c r="AJ66" s="10" vm="78089">
        <v>21033</v>
      </c>
      <c r="AK66" s="10" vm="75441">
        <v>3458</v>
      </c>
      <c r="AL66" s="10" vm="70375">
        <v>34590</v>
      </c>
      <c r="AM66" s="10" vm="97324">
        <v>8388</v>
      </c>
      <c r="AN66" s="10" vm="95335">
        <v>4986</v>
      </c>
      <c r="AO66" s="10" vm="87900">
        <v>338</v>
      </c>
      <c r="AP66" s="10" vm="57994">
        <v>1787</v>
      </c>
      <c r="AQ66" s="10" vm="79888">
        <v>28398</v>
      </c>
      <c r="AR66" s="10" vm="83746">
        <v>109</v>
      </c>
      <c r="AS66" s="10" vm="75358">
        <v>327</v>
      </c>
      <c r="AT66" s="10" vm="70222">
        <v>103414</v>
      </c>
      <c r="AU66" s="10" vm="96894">
        <v>22547</v>
      </c>
      <c r="AV66" s="10" vm="95169">
        <v>1814</v>
      </c>
      <c r="AW66" s="10" vm="89465">
        <v>1044105</v>
      </c>
      <c r="AX66" s="10" vm="86882">
        <v>0</v>
      </c>
      <c r="AY66" s="10" vm="85635">
        <v>17660</v>
      </c>
      <c r="AZ66" s="10" vm="77944">
        <v>0</v>
      </c>
      <c r="BA66" s="10" vm="75279">
        <v>358</v>
      </c>
      <c r="BB66" s="10" vm="70065">
        <v>8087</v>
      </c>
      <c r="BC66" s="10" vm="99054">
        <v>0</v>
      </c>
      <c r="BD66" s="10" vm="95006">
        <v>0</v>
      </c>
      <c r="BE66" s="10" vm="81706">
        <v>0</v>
      </c>
      <c r="BF66" s="10" vm="90254">
        <v>30</v>
      </c>
      <c r="BG66" s="10" vm="79763">
        <v>1070240</v>
      </c>
      <c r="BH66" s="10" vm="83589">
        <v>58686</v>
      </c>
      <c r="BI66" s="10" vm="75181">
        <v>10661</v>
      </c>
      <c r="BJ66" s="10" vm="69911">
        <v>13931</v>
      </c>
      <c r="BK66" s="10" vm="100374">
        <v>0</v>
      </c>
      <c r="BL66" s="10" vm="94843">
        <v>29187</v>
      </c>
      <c r="BM66" s="10" vm="90644">
        <v>112465</v>
      </c>
      <c r="BN66" s="10" vm="58650">
        <v>13262</v>
      </c>
      <c r="BO66" s="10" vm="79649">
        <v>0</v>
      </c>
      <c r="BP66" s="10" vm="77800">
        <v>191</v>
      </c>
      <c r="BQ66" s="10" vm="75092">
        <v>32359</v>
      </c>
      <c r="BR66" s="10" vm="69757">
        <v>45812</v>
      </c>
      <c r="BS66" s="10" vm="100045">
        <v>66653</v>
      </c>
      <c r="BT66" s="10" vm="94680">
        <v>1136893</v>
      </c>
      <c r="BU66" s="10" vm="87746">
        <v>489501</v>
      </c>
      <c r="BV66" s="10" vm="56456">
        <v>0</v>
      </c>
      <c r="BW66" s="10" vm="85509">
        <v>0</v>
      </c>
      <c r="BX66" s="10" vm="83434">
        <v>24747</v>
      </c>
      <c r="BY66" s="10" vm="75008">
        <v>0</v>
      </c>
      <c r="BZ66" s="10" vm="69599">
        <v>0</v>
      </c>
      <c r="CA66" s="10" vm="99566">
        <v>12687</v>
      </c>
      <c r="CB66" s="10" vm="94517">
        <v>526935</v>
      </c>
      <c r="CC66" s="10" vm="72518">
        <v>0</v>
      </c>
      <c r="CD66" s="10" vm="80726">
        <v>0</v>
      </c>
      <c r="CE66" s="10" vm="85386">
        <v>609958</v>
      </c>
      <c r="CF66" s="10" vm="77653">
        <v>207824</v>
      </c>
      <c r="CG66" s="10" vm="57390">
        <v>144103</v>
      </c>
      <c r="CH66" s="10" vm="69445">
        <v>0</v>
      </c>
      <c r="CI66" s="10" vm="98109">
        <v>0</v>
      </c>
      <c r="CJ66" s="10" vm="94362">
        <v>258031</v>
      </c>
      <c r="CK66" s="10" vm="90966">
        <v>609958</v>
      </c>
      <c r="CL66" s="10" vm="86729">
        <v>0</v>
      </c>
      <c r="CM66" s="10" vm="79532">
        <v>0</v>
      </c>
      <c r="CN66" s="10" vm="83276">
        <v>0</v>
      </c>
      <c r="CO66" s="10" vm="100838">
        <v>0</v>
      </c>
      <c r="CP66" s="10" vm="69291">
        <v>293</v>
      </c>
      <c r="CQ66" s="10" vm="97637">
        <v>0</v>
      </c>
      <c r="CR66" s="10" vm="94204">
        <v>1246</v>
      </c>
      <c r="CS66" s="10" vm="81560">
        <v>-953</v>
      </c>
      <c r="CT66" s="10" vm="56444">
        <v>0</v>
      </c>
      <c r="CU66" s="10" vm="70967">
        <v>0</v>
      </c>
      <c r="CV66" s="10" vm="77509">
        <v>0</v>
      </c>
      <c r="CW66" s="10" vm="74753">
        <v>0</v>
      </c>
      <c r="CX66" s="10" vm="69137">
        <v>0</v>
      </c>
      <c r="CY66" s="10" vm="97166">
        <v>0</v>
      </c>
      <c r="CZ66" s="10" vm="94041">
        <v>0</v>
      </c>
      <c r="DA66" s="10" vm="89308">
        <v>0</v>
      </c>
      <c r="DB66" s="81" vm="88449">
        <v>0</v>
      </c>
      <c r="DC66" s="81" vm="85265">
        <v>0</v>
      </c>
      <c r="DD66" s="81" vm="83122">
        <v>0</v>
      </c>
      <c r="DE66" s="81" vm="74670">
        <v>0</v>
      </c>
      <c r="DF66" s="10" vm="68983">
        <v>0</v>
      </c>
      <c r="DG66" s="10" vm="96705">
        <v>0</v>
      </c>
      <c r="DH66" s="10" vm="93874">
        <v>0</v>
      </c>
      <c r="DI66" s="10" vm="87590">
        <v>0</v>
      </c>
      <c r="DJ66" s="10" vm="90099">
        <v>293</v>
      </c>
      <c r="DK66" s="10" vm="79410">
        <v>0</v>
      </c>
      <c r="DL66" s="10" vm="77363">
        <v>1246</v>
      </c>
      <c r="DM66" s="10" vm="74573">
        <v>-953</v>
      </c>
      <c r="DN66" s="10" vm="68828">
        <v>37897</v>
      </c>
      <c r="DO66" s="10" vm="96282">
        <v>31527</v>
      </c>
      <c r="DP66" s="10" vm="93712">
        <v>2755</v>
      </c>
      <c r="DQ66" s="10" vm="72380">
        <v>3615</v>
      </c>
      <c r="DR66" s="10" vm="80582">
        <v>0</v>
      </c>
      <c r="DS66" s="10" vm="85138">
        <v>0</v>
      </c>
      <c r="DT66" s="10" vm="82964">
        <v>0</v>
      </c>
      <c r="DU66" s="10" vm="74482">
        <v>0</v>
      </c>
      <c r="DV66" s="10" vm="68673">
        <v>0</v>
      </c>
      <c r="DW66" s="10" vm="98252">
        <v>0</v>
      </c>
      <c r="DX66" s="10" vm="93550">
        <v>0</v>
      </c>
      <c r="DY66" s="10" vm="81413">
        <v>0</v>
      </c>
      <c r="DZ66" s="10" vm="58343">
        <v>354</v>
      </c>
      <c r="EA66" s="10" vm="79293">
        <v>0</v>
      </c>
      <c r="EB66" s="10" vm="77216">
        <v>24</v>
      </c>
      <c r="EC66" s="10" vm="57073">
        <v>330</v>
      </c>
      <c r="ED66" s="10" vm="68518">
        <v>0</v>
      </c>
      <c r="EE66" s="10" vm="95973">
        <v>0</v>
      </c>
      <c r="EF66" s="10" vm="93388">
        <v>0</v>
      </c>
      <c r="EG66" s="10" vm="89153">
        <v>0</v>
      </c>
      <c r="EH66" s="81" vm="56433">
        <v>0</v>
      </c>
      <c r="EI66" s="81" vm="85015">
        <v>0</v>
      </c>
      <c r="EJ66" s="81" vm="82809">
        <v>0</v>
      </c>
      <c r="EK66" s="81" vm="74303">
        <v>0</v>
      </c>
      <c r="EL66" s="10" vm="68361">
        <v>4179</v>
      </c>
      <c r="EM66" s="10" vm="99400">
        <v>43</v>
      </c>
      <c r="EN66" s="10" vm="93224">
        <v>4918</v>
      </c>
      <c r="EO66" s="10" vm="90487">
        <v>-782</v>
      </c>
      <c r="EP66" s="10" vm="88301">
        <v>42430</v>
      </c>
      <c r="EQ66" s="10" vm="79178">
        <v>31570</v>
      </c>
      <c r="ER66" s="10" vm="77067">
        <v>7697</v>
      </c>
      <c r="ES66" s="10" vm="74215">
        <v>3163</v>
      </c>
      <c r="ET66" s="10" vm="68207">
        <v>42723</v>
      </c>
      <c r="EU66" s="10" vm="98586">
        <v>31570</v>
      </c>
      <c r="EV66" s="10" vm="93066">
        <v>8943</v>
      </c>
      <c r="EW66" s="10" vm="87435">
        <v>2210</v>
      </c>
      <c r="EX66" s="10" vm="80435">
        <v>4545</v>
      </c>
      <c r="EY66" s="10" vm="84889">
        <v>1698</v>
      </c>
      <c r="EZ66" s="10" vm="82651">
        <v>1854</v>
      </c>
      <c r="FA66" s="10" vm="100811">
        <v>1698</v>
      </c>
      <c r="FB66" s="10" vm="68053">
        <v>1275992</v>
      </c>
      <c r="FC66" s="10" vm="98432">
        <v>0</v>
      </c>
      <c r="FD66" s="10" vm="92908">
        <v>1275992</v>
      </c>
      <c r="FE66" s="10" vm="58859">
        <v>16232</v>
      </c>
      <c r="FF66" s="10" vm="58333">
        <v>32416</v>
      </c>
      <c r="FG66" s="10" vm="79062">
        <v>0</v>
      </c>
      <c r="FH66" s="10" vm="76921">
        <v>-7411</v>
      </c>
      <c r="FI66" s="10" vm="56838">
        <v>0</v>
      </c>
      <c r="FJ66" s="10" vm="67899">
        <v>0</v>
      </c>
      <c r="FK66" s="10" vm="59244">
        <v>0</v>
      </c>
      <c r="FL66" s="10" vm="92744">
        <v>1317229</v>
      </c>
      <c r="FM66" s="10" vm="72244">
        <v>247448</v>
      </c>
      <c r="FN66" s="10" vm="71388">
        <v>28398</v>
      </c>
      <c r="FO66" s="10" vm="84756">
        <v>109</v>
      </c>
      <c r="FP66" s="10" vm="76777">
        <v>0</v>
      </c>
      <c r="FQ66" s="10" vm="56773">
        <v>-2831</v>
      </c>
      <c r="FR66" s="10" vm="67748">
        <v>0</v>
      </c>
      <c r="FS66" s="10" vm="96569">
        <v>0</v>
      </c>
      <c r="FT66" s="10" vm="92577">
        <v>273124</v>
      </c>
      <c r="FU66" s="10" vm="88993">
        <v>1044105</v>
      </c>
      <c r="FV66" s="10" vm="89939">
        <v>1028544</v>
      </c>
      <c r="FW66" s="81" vm="78933">
        <v>9045</v>
      </c>
      <c r="FX66" s="81" vm="82497">
        <v>0</v>
      </c>
      <c r="FY66" s="81" vm="73890">
        <v>0</v>
      </c>
      <c r="FZ66" s="81" vm="56159">
        <v>-958</v>
      </c>
      <c r="GA66" s="81" vm="96123">
        <v>8087</v>
      </c>
      <c r="GB66" s="10" vm="92415">
        <v>170</v>
      </c>
      <c r="GC66" s="10" vm="81267">
        <v>289</v>
      </c>
      <c r="GD66" s="10" vm="88154">
        <v>-119</v>
      </c>
      <c r="GE66" s="10" vm="84633">
        <v>2281</v>
      </c>
      <c r="GF66" s="10" vm="76629">
        <v>2492</v>
      </c>
      <c r="GG66" s="10" vm="56657">
        <v>-211</v>
      </c>
      <c r="GH66" s="10" vm="67593">
        <v>3825</v>
      </c>
      <c r="GI66" s="10" vm="98892">
        <v>1837</v>
      </c>
      <c r="GJ66" s="10" vm="92255">
        <v>1988</v>
      </c>
      <c r="GK66" s="10" vm="87283">
        <v>328</v>
      </c>
      <c r="GL66" s="10" vm="58322">
        <v>161</v>
      </c>
      <c r="GM66" s="10" vm="57897">
        <v>167</v>
      </c>
      <c r="GN66" s="10" vm="82343">
        <v>147</v>
      </c>
      <c r="GO66" s="10" vm="56601">
        <v>390</v>
      </c>
      <c r="GP66" s="10" vm="67435">
        <v>-243</v>
      </c>
      <c r="GQ66" s="10" vm="99883">
        <v>873</v>
      </c>
      <c r="GR66" s="10" vm="92094">
        <v>673</v>
      </c>
      <c r="GS66" s="10" vm="88838">
        <v>200</v>
      </c>
      <c r="GT66" s="10" vm="57954">
        <v>7624</v>
      </c>
      <c r="GU66" s="10" vm="84547">
        <v>5842</v>
      </c>
      <c r="GV66" s="10" vm="76484">
        <v>1782</v>
      </c>
      <c r="GW66" s="10" vm="73630">
        <v>0</v>
      </c>
      <c r="GX66" s="81" vm="67278">
        <v>0</v>
      </c>
      <c r="GY66" s="10" vm="99238">
        <v>0</v>
      </c>
      <c r="GZ66" s="10" vm="91932">
        <v>0</v>
      </c>
      <c r="HA66" s="10" vm="72108">
        <v>0</v>
      </c>
      <c r="HB66" s="10" vm="71242">
        <v>0</v>
      </c>
      <c r="HC66" s="81" vm="78750">
        <v>28494</v>
      </c>
      <c r="HD66" s="81" vm="82186">
        <v>693</v>
      </c>
      <c r="HE66" s="10" vm="73540">
        <v>29187</v>
      </c>
      <c r="HF66" s="10" vm="67124">
        <v>2802</v>
      </c>
      <c r="HG66" s="10" vm="97952">
        <v>3633</v>
      </c>
      <c r="HH66" s="10" vm="91774">
        <v>0</v>
      </c>
      <c r="HI66" s="10" vm="90804">
        <v>0</v>
      </c>
      <c r="HJ66" s="10" vm="88044">
        <v>19939</v>
      </c>
      <c r="HK66" s="10" vm="84429">
        <v>0</v>
      </c>
      <c r="HL66" s="10" vm="76377">
        <v>0</v>
      </c>
      <c r="HM66" s="10" vm="73412">
        <v>0</v>
      </c>
      <c r="HN66" s="10" vm="66970">
        <v>5985</v>
      </c>
      <c r="HO66" s="10" vm="97478">
        <v>32359</v>
      </c>
      <c r="HP66" s="10" vm="59002">
        <v>577</v>
      </c>
      <c r="HQ66" s="10" vm="58770">
        <v>12110</v>
      </c>
      <c r="HR66" s="10" vm="89781">
        <v>12687</v>
      </c>
      <c r="HS66" s="10" vm="78633">
        <v>0</v>
      </c>
      <c r="HT66" s="10" vm="82032">
        <v>0</v>
      </c>
      <c r="HU66" s="10" vm="73265">
        <v>0</v>
      </c>
      <c r="HV66" s="10" vm="56106">
        <v>20882</v>
      </c>
      <c r="HW66" s="10" vm="97042">
        <v>174</v>
      </c>
      <c r="HX66" s="10" vm="91462">
        <v>0</v>
      </c>
      <c r="HY66" s="10" vm="88732">
        <v>0</v>
      </c>
      <c r="HZ66" s="10" vm="86136">
        <v>0</v>
      </c>
      <c r="IA66" s="10" vm="84295">
        <v>618</v>
      </c>
      <c r="IB66" s="10" vm="76242">
        <v>-567</v>
      </c>
      <c r="IC66" s="10" vm="73122">
        <v>21107</v>
      </c>
      <c r="ID66" s="10" vm="66674">
        <v>1780</v>
      </c>
      <c r="IE66" s="10" vm="59126">
        <v>3520</v>
      </c>
      <c r="IF66" s="10" vm="91296">
        <v>0</v>
      </c>
      <c r="IG66" s="10" vm="87179">
        <v>5300</v>
      </c>
      <c r="IH66" s="10" vm="80139">
        <v>32416</v>
      </c>
      <c r="II66" s="10" vm="78501">
        <v>30003</v>
      </c>
      <c r="IJ66" s="10" vm="76095">
        <v>109</v>
      </c>
      <c r="IK66" s="10" vm="72976">
        <v>121</v>
      </c>
      <c r="IL66" s="10" vm="66531">
        <v>-126</v>
      </c>
      <c r="IM66" s="10" vm="59381">
        <v>-1</v>
      </c>
      <c r="IN66" s="10" vm="91130">
        <v>28848</v>
      </c>
      <c r="IO66" s="10" vm="81165">
        <v>28865</v>
      </c>
      <c r="IP66" s="10" vm="71096">
        <v>0</v>
      </c>
      <c r="IQ66" s="10" vm="84164">
        <v>0</v>
      </c>
      <c r="IR66" s="10" vm="58096">
        <v>0</v>
      </c>
      <c r="IS66" s="81" vm="72828">
        <v>63</v>
      </c>
      <c r="IT66" s="81" vm="56078">
        <v>63</v>
      </c>
    </row>
    <row r="67" spans="1:254" x14ac:dyDescent="0.25">
      <c r="A67" s="8" t="s">
        <v>630</v>
      </c>
      <c r="B67" s="8" t="s">
        <v>378</v>
      </c>
      <c r="C67" s="89">
        <v>44651</v>
      </c>
      <c r="D67" s="76" vm="84019">
        <v>12</v>
      </c>
      <c r="E67" s="10" vm="75929">
        <v>22862</v>
      </c>
      <c r="F67" s="10" vm="70863">
        <v>-18165</v>
      </c>
      <c r="G67" s="10" vm="100252">
        <v>-296</v>
      </c>
      <c r="H67" s="10" vm="59837">
        <v>4401</v>
      </c>
      <c r="I67" s="10" vm="58465">
        <v>897</v>
      </c>
      <c r="J67" s="10" vm="63638">
        <v>5298</v>
      </c>
      <c r="K67" s="10" vm="61157">
        <v>0</v>
      </c>
      <c r="L67" s="10" vm="78355">
        <v>0</v>
      </c>
      <c r="M67" s="10" vm="75784">
        <v>0</v>
      </c>
      <c r="N67" s="10" vm="56331">
        <v>0</v>
      </c>
      <c r="O67" s="10" vm="99764">
        <v>-2020</v>
      </c>
      <c r="P67" s="10" vm="95853">
        <v>0</v>
      </c>
      <c r="Q67" s="10" vm="81884">
        <v>0</v>
      </c>
      <c r="R67" s="10" vm="87060">
        <v>0</v>
      </c>
      <c r="S67" s="10" vm="60689">
        <v>0</v>
      </c>
      <c r="T67" s="10" vm="83872">
        <v>3278</v>
      </c>
      <c r="U67" s="10" vm="75634">
        <v>0</v>
      </c>
      <c r="V67" s="10" vm="70645">
        <v>3278</v>
      </c>
      <c r="W67" s="10" vm="98770">
        <v>0</v>
      </c>
      <c r="X67" s="10" vm="95686">
        <v>3236</v>
      </c>
      <c r="Y67" s="10" vm="89645">
        <v>1113</v>
      </c>
      <c r="Z67" s="10" vm="81047">
        <v>0</v>
      </c>
      <c r="AA67" s="10" vm="60296">
        <v>7627</v>
      </c>
      <c r="AB67" s="10" vm="78214">
        <v>19912</v>
      </c>
      <c r="AC67" s="10" vm="57777">
        <v>1588</v>
      </c>
      <c r="AD67" s="10" vm="70507">
        <v>21500</v>
      </c>
      <c r="AE67" s="10" vm="97816">
        <v>75</v>
      </c>
      <c r="AF67" s="10" vm="95521">
        <v>0</v>
      </c>
      <c r="AG67" s="10" vm="72683">
        <v>16</v>
      </c>
      <c r="AH67" s="10" vm="71995">
        <v>100</v>
      </c>
      <c r="AI67" s="10" vm="85747">
        <v>21691</v>
      </c>
      <c r="AJ67" s="10" vm="78068">
        <v>6798</v>
      </c>
      <c r="AK67" s="10" vm="75430">
        <v>1838</v>
      </c>
      <c r="AL67" s="10" vm="70351">
        <v>4263</v>
      </c>
      <c r="AM67" s="10" vm="97338">
        <v>435</v>
      </c>
      <c r="AN67" s="10" vm="95358">
        <v>54</v>
      </c>
      <c r="AO67" s="10" vm="87928">
        <v>195</v>
      </c>
      <c r="AP67" s="10" vm="80892">
        <v>0</v>
      </c>
      <c r="AQ67" s="10" vm="79873">
        <v>3162</v>
      </c>
      <c r="AR67" s="10" vm="83722">
        <v>0</v>
      </c>
      <c r="AS67" s="10" vm="57669">
        <v>382</v>
      </c>
      <c r="AT67" s="10" vm="70199">
        <v>17127</v>
      </c>
      <c r="AU67" s="10" vm="96916">
        <v>4564</v>
      </c>
      <c r="AV67" s="10" vm="95193">
        <v>310</v>
      </c>
      <c r="AW67" s="10" vm="89492">
        <v>113081</v>
      </c>
      <c r="AX67" s="10" vm="86905">
        <v>0</v>
      </c>
      <c r="AY67" s="10" vm="61709">
        <v>4099</v>
      </c>
      <c r="AZ67" s="10" vm="77923">
        <v>606</v>
      </c>
      <c r="BA67" s="10" vm="100854">
        <v>0</v>
      </c>
      <c r="BB67" s="10" vm="70044">
        <v>0</v>
      </c>
      <c r="BC67" s="10" vm="99101">
        <v>0</v>
      </c>
      <c r="BD67" s="10" vm="95031">
        <v>0</v>
      </c>
      <c r="BE67" s="10" vm="81735">
        <v>0</v>
      </c>
      <c r="BF67" s="10" vm="90276">
        <v>0</v>
      </c>
      <c r="BG67" s="10" vm="62131">
        <v>117786</v>
      </c>
      <c r="BH67" s="10" vm="83566">
        <v>2285</v>
      </c>
      <c r="BI67" s="10" vm="75169">
        <v>4686</v>
      </c>
      <c r="BJ67" s="10" vm="69886">
        <v>3396</v>
      </c>
      <c r="BK67" s="10" vm="100414">
        <v>0</v>
      </c>
      <c r="BL67" s="10" vm="94866">
        <v>84470</v>
      </c>
      <c r="BM67" s="10" vm="90670">
        <v>94837</v>
      </c>
      <c r="BN67" s="10" vm="88614">
        <v>0</v>
      </c>
      <c r="BO67" s="10" vm="61782">
        <v>0</v>
      </c>
      <c r="BP67" s="10" vm="77777">
        <v>102</v>
      </c>
      <c r="BQ67" s="10" vm="57507">
        <v>8449</v>
      </c>
      <c r="BR67" s="10" vm="69732">
        <v>8551</v>
      </c>
      <c r="BS67" s="10" vm="100086">
        <v>86286</v>
      </c>
      <c r="BT67" s="10" vm="94702">
        <v>204072</v>
      </c>
      <c r="BU67" s="10" vm="87773">
        <v>64850</v>
      </c>
      <c r="BV67" s="10" vm="71846">
        <v>0</v>
      </c>
      <c r="BW67" s="10" vm="61156">
        <v>0</v>
      </c>
      <c r="BX67" s="10" vm="83412">
        <v>11322</v>
      </c>
      <c r="BY67" s="10" vm="57443">
        <v>0</v>
      </c>
      <c r="BZ67" s="10" vm="69578">
        <v>0</v>
      </c>
      <c r="CA67" s="10" vm="99598">
        <v>0</v>
      </c>
      <c r="CB67" s="10" vm="94542">
        <v>76172</v>
      </c>
      <c r="CC67" s="10" vm="72547">
        <v>3322</v>
      </c>
      <c r="CD67" s="10" vm="80749">
        <v>83231</v>
      </c>
      <c r="CE67" s="10" vm="60688">
        <v>41347</v>
      </c>
      <c r="CF67" s="10" vm="77632">
        <v>40177</v>
      </c>
      <c r="CG67" s="10" vm="74911">
        <v>0</v>
      </c>
      <c r="CH67" s="10" vm="69422">
        <v>0</v>
      </c>
      <c r="CI67" s="10" vm="98133">
        <v>1170</v>
      </c>
      <c r="CJ67" s="10" vm="94383">
        <v>0</v>
      </c>
      <c r="CK67" s="10" vm="90994">
        <v>41347</v>
      </c>
      <c r="CL67" s="10" vm="86753">
        <v>383</v>
      </c>
      <c r="CM67" s="10" vm="60295">
        <v>296</v>
      </c>
      <c r="CN67" s="10" vm="83254">
        <v>0</v>
      </c>
      <c r="CO67" s="10" vm="74825">
        <v>87</v>
      </c>
      <c r="CP67" s="10" vm="69268">
        <v>0</v>
      </c>
      <c r="CQ67" s="10" vm="97655">
        <v>0</v>
      </c>
      <c r="CR67" s="10" vm="94227">
        <v>0</v>
      </c>
      <c r="CS67" s="10" vm="81588">
        <v>0</v>
      </c>
      <c r="CT67" s="10" vm="71700">
        <v>0</v>
      </c>
      <c r="CU67" s="10" vm="60148">
        <v>0</v>
      </c>
      <c r="CV67" s="10" vm="77487">
        <v>111</v>
      </c>
      <c r="CW67" s="10" vm="74739">
        <v>-111</v>
      </c>
      <c r="CX67" s="10" vm="69113">
        <v>5</v>
      </c>
      <c r="CY67" s="10" vm="97180">
        <v>0</v>
      </c>
      <c r="CZ67" s="10" vm="94065">
        <v>416</v>
      </c>
      <c r="DA67" s="10" vm="89336">
        <v>-411</v>
      </c>
      <c r="DB67" s="81" vm="88470">
        <v>0</v>
      </c>
      <c r="DC67" s="81" vm="85249">
        <v>0</v>
      </c>
      <c r="DD67" s="81" vm="83097">
        <v>0</v>
      </c>
      <c r="DE67" s="81" vm="74656">
        <v>0</v>
      </c>
      <c r="DF67" s="10" vm="68959">
        <v>191</v>
      </c>
      <c r="DG67" s="10" vm="96756">
        <v>0</v>
      </c>
      <c r="DH67" s="10" vm="93898">
        <v>116</v>
      </c>
      <c r="DI67" s="10" vm="87617">
        <v>75</v>
      </c>
      <c r="DJ67" s="10" vm="90124">
        <v>579</v>
      </c>
      <c r="DK67" s="10" vm="61068">
        <v>296</v>
      </c>
      <c r="DL67" s="10" vm="77340">
        <v>643</v>
      </c>
      <c r="DM67" s="10" vm="57167">
        <v>-360</v>
      </c>
      <c r="DN67" s="10" vm="68805">
        <v>0</v>
      </c>
      <c r="DO67" s="10" vm="96331">
        <v>0</v>
      </c>
      <c r="DP67" s="10" vm="93736">
        <v>0</v>
      </c>
      <c r="DQ67" s="10" vm="72408">
        <v>0</v>
      </c>
      <c r="DR67" s="10" vm="80604">
        <v>0</v>
      </c>
      <c r="DS67" s="10" vm="62130">
        <v>0</v>
      </c>
      <c r="DT67" s="10" vm="82941">
        <v>0</v>
      </c>
      <c r="DU67" s="10" vm="74467">
        <v>0</v>
      </c>
      <c r="DV67" s="10" vm="68647">
        <v>0</v>
      </c>
      <c r="DW67" s="10" vm="98293">
        <v>0</v>
      </c>
      <c r="DX67" s="10" vm="93574">
        <v>0</v>
      </c>
      <c r="DY67" s="10" vm="81441">
        <v>0</v>
      </c>
      <c r="DZ67" s="10" vm="86598">
        <v>0</v>
      </c>
      <c r="EA67" s="10" vm="61781">
        <v>0</v>
      </c>
      <c r="EB67" s="10" vm="77193">
        <v>0</v>
      </c>
      <c r="EC67" s="10" vm="74376">
        <v>0</v>
      </c>
      <c r="ED67" s="10" vm="68493">
        <v>0</v>
      </c>
      <c r="EE67" s="10" vm="96011">
        <v>0</v>
      </c>
      <c r="EF67" s="10" vm="93410">
        <v>0</v>
      </c>
      <c r="EG67" s="10" vm="89179">
        <v>0</v>
      </c>
      <c r="EH67" s="81" vm="71554">
        <v>0</v>
      </c>
      <c r="EI67" s="81" vm="61155">
        <v>0</v>
      </c>
      <c r="EJ67" s="81" vm="82786">
        <v>0</v>
      </c>
      <c r="EK67" s="81" vm="74290">
        <v>0</v>
      </c>
      <c r="EL67" s="10" vm="68339">
        <v>592</v>
      </c>
      <c r="EM67" s="10" vm="99433">
        <v>0</v>
      </c>
      <c r="EN67" s="10" vm="93246">
        <v>395</v>
      </c>
      <c r="EO67" s="10" vm="90516">
        <v>197</v>
      </c>
      <c r="EP67" s="10" vm="88323">
        <v>592</v>
      </c>
      <c r="EQ67" s="10" vm="60687">
        <v>0</v>
      </c>
      <c r="ER67" s="10" vm="77046">
        <v>395</v>
      </c>
      <c r="ES67" s="10" vm="56946">
        <v>197</v>
      </c>
      <c r="ET67" s="10" vm="68184">
        <v>1171</v>
      </c>
      <c r="EU67" s="10" vm="98611">
        <v>296</v>
      </c>
      <c r="EV67" s="10" vm="93088">
        <v>1038</v>
      </c>
      <c r="EW67" s="10" vm="87463">
        <v>-163</v>
      </c>
      <c r="EX67" s="10" vm="80459">
        <v>693</v>
      </c>
      <c r="EY67" s="10" vm="84866">
        <v>322</v>
      </c>
      <c r="EZ67" s="10" vm="82630">
        <v>234</v>
      </c>
      <c r="FA67" s="10" vm="56885">
        <v>322</v>
      </c>
      <c r="FB67" s="10" vm="68029">
        <v>104361</v>
      </c>
      <c r="FC67" s="10" vm="98452">
        <v>0</v>
      </c>
      <c r="FD67" s="10" vm="92931">
        <v>104361</v>
      </c>
      <c r="FE67" s="10" vm="58886">
        <v>14474</v>
      </c>
      <c r="FF67" s="10" vm="86454">
        <v>6296</v>
      </c>
      <c r="FG67" s="10" vm="79042">
        <v>0</v>
      </c>
      <c r="FH67" s="10" vm="76899">
        <v>-383</v>
      </c>
      <c r="FI67" s="10" vm="74035">
        <v>0</v>
      </c>
      <c r="FJ67" s="10" vm="67875">
        <v>0</v>
      </c>
      <c r="FK67" s="10" vm="59260">
        <v>0</v>
      </c>
      <c r="FL67" s="10" vm="92768">
        <v>124748</v>
      </c>
      <c r="FM67" s="10" vm="72272">
        <v>8731</v>
      </c>
      <c r="FN67" s="10" vm="71411">
        <v>3010</v>
      </c>
      <c r="FO67" s="10" vm="84740">
        <v>0</v>
      </c>
      <c r="FP67" s="10" vm="76752">
        <v>0</v>
      </c>
      <c r="FQ67" s="10" vm="73958">
        <v>-74</v>
      </c>
      <c r="FR67" s="10" vm="67724">
        <v>0</v>
      </c>
      <c r="FS67" s="10" vm="96598">
        <v>0</v>
      </c>
      <c r="FT67" s="10" vm="92601">
        <v>11667</v>
      </c>
      <c r="FU67" s="10" vm="89021">
        <v>113081</v>
      </c>
      <c r="FV67" s="10" vm="89961">
        <v>95630</v>
      </c>
      <c r="FW67" s="81" vm="62054">
        <v>0</v>
      </c>
      <c r="FX67" s="81" vm="82475">
        <v>0</v>
      </c>
      <c r="FY67" s="81" vm="73877">
        <v>0</v>
      </c>
      <c r="FZ67" s="81" vm="56136">
        <v>0</v>
      </c>
      <c r="GA67" s="81" vm="96172">
        <v>0</v>
      </c>
      <c r="GB67" s="10" vm="92440">
        <v>0</v>
      </c>
      <c r="GC67" s="10" vm="81295">
        <v>0</v>
      </c>
      <c r="GD67" s="10" vm="88177">
        <v>0</v>
      </c>
      <c r="GE67" s="10" vm="62129">
        <v>899</v>
      </c>
      <c r="GF67" s="10" vm="76605">
        <v>153</v>
      </c>
      <c r="GG67" s="10" vm="73784">
        <v>746</v>
      </c>
      <c r="GH67" s="10" vm="67566">
        <v>160</v>
      </c>
      <c r="GI67" s="10" vm="98933">
        <v>9</v>
      </c>
      <c r="GJ67" s="10" vm="92278">
        <v>151</v>
      </c>
      <c r="GK67" s="10" vm="87310">
        <v>0</v>
      </c>
      <c r="GL67" s="10" vm="86305">
        <v>0</v>
      </c>
      <c r="GM67" s="10" vm="61780">
        <v>0</v>
      </c>
      <c r="GN67" s="10" vm="82319">
        <v>0</v>
      </c>
      <c r="GO67" s="10" vm="73700">
        <v>0</v>
      </c>
      <c r="GP67" s="10" vm="67410">
        <v>0</v>
      </c>
      <c r="GQ67" s="10" vm="99922">
        <v>0</v>
      </c>
      <c r="GR67" s="10" vm="92116">
        <v>0</v>
      </c>
      <c r="GS67" s="10" vm="88864">
        <v>0</v>
      </c>
      <c r="GT67" s="10" vm="80309">
        <v>1059</v>
      </c>
      <c r="GU67" s="10" vm="1795">
        <v>162</v>
      </c>
      <c r="GV67" s="10" vm="76461">
        <v>897</v>
      </c>
      <c r="GW67" s="10" vm="73616">
        <v>0</v>
      </c>
      <c r="GX67" s="81" vm="67256">
        <v>0</v>
      </c>
      <c r="GY67" s="10" vm="99269">
        <v>0</v>
      </c>
      <c r="GZ67" s="10" vm="91956">
        <v>0</v>
      </c>
      <c r="HA67" s="10" vm="72138">
        <v>83231</v>
      </c>
      <c r="HB67" s="10" vm="71263">
        <v>1170</v>
      </c>
      <c r="HC67" s="81" vm="60686">
        <v>0</v>
      </c>
      <c r="HD67" s="81" vm="82164">
        <v>69</v>
      </c>
      <c r="HE67" s="10" vm="56478">
        <v>84470</v>
      </c>
      <c r="HF67" s="10" vm="67101">
        <v>2509</v>
      </c>
      <c r="HG67" s="10" vm="97974">
        <v>1237</v>
      </c>
      <c r="HH67" s="10" vm="91797">
        <v>0</v>
      </c>
      <c r="HI67" s="10" vm="90832">
        <v>0</v>
      </c>
      <c r="HJ67" s="10" vm="88055">
        <v>4698</v>
      </c>
      <c r="HK67" s="10" vm="84406">
        <v>0</v>
      </c>
      <c r="HL67" s="10" vm="57818">
        <v>0</v>
      </c>
      <c r="HM67" s="10" vm="73384">
        <v>0</v>
      </c>
      <c r="HN67" s="10" vm="66946">
        <v>5</v>
      </c>
      <c r="HO67" s="10" vm="97497">
        <v>8449</v>
      </c>
      <c r="HP67" s="10" vm="91637">
        <v>0</v>
      </c>
      <c r="HQ67" s="10" vm="58788">
        <v>0</v>
      </c>
      <c r="HR67" s="10" vm="89804">
        <v>0</v>
      </c>
      <c r="HS67" s="10" vm="78612">
        <v>83231</v>
      </c>
      <c r="HT67" s="10" vm="82009">
        <v>0</v>
      </c>
      <c r="HU67" s="10" vm="73240">
        <v>83231</v>
      </c>
      <c r="HV67" s="10" vm="66798">
        <v>1650</v>
      </c>
      <c r="HW67" s="10" vm="97053">
        <v>146</v>
      </c>
      <c r="HX67" s="10" vm="91486">
        <v>0</v>
      </c>
      <c r="HY67" s="10" vm="58682">
        <v>129</v>
      </c>
      <c r="HZ67" s="10" vm="86161">
        <v>0</v>
      </c>
      <c r="IA67" s="10" vm="84280">
        <v>309</v>
      </c>
      <c r="IB67" s="10" vm="76218">
        <v>-214</v>
      </c>
      <c r="IC67" s="10" vm="73099">
        <v>2020</v>
      </c>
      <c r="ID67" s="10" vm="66656">
        <v>500</v>
      </c>
      <c r="IE67" s="10" vm="96465">
        <v>340</v>
      </c>
      <c r="IF67" s="10" vm="91320">
        <v>368</v>
      </c>
      <c r="IG67" s="10" vm="87198">
        <v>1208</v>
      </c>
      <c r="IH67" s="10" vm="80164">
        <v>6296</v>
      </c>
      <c r="II67" s="10" vm="60249">
        <v>3601</v>
      </c>
      <c r="IJ67" s="10" vm="76072">
        <v>0</v>
      </c>
      <c r="IK67" s="10" vm="72954">
        <v>104</v>
      </c>
      <c r="IL67" s="10" vm="66507">
        <v>-38</v>
      </c>
      <c r="IM67" s="10" vm="59429">
        <v>19</v>
      </c>
      <c r="IN67" s="10" vm="91154">
        <v>4685</v>
      </c>
      <c r="IO67" s="10" vm="81186">
        <v>4690</v>
      </c>
      <c r="IP67" s="10" vm="71121">
        <v>0</v>
      </c>
      <c r="IQ67" s="10" vm="62128">
        <v>0</v>
      </c>
      <c r="IR67" s="10" vm="58073">
        <v>0</v>
      </c>
      <c r="IS67" s="81" vm="72805">
        <v>0</v>
      </c>
      <c r="IT67" s="81" vm="66361">
        <v>0</v>
      </c>
    </row>
    <row r="68" spans="1:254" x14ac:dyDescent="0.25">
      <c r="A68" s="8" t="s">
        <v>380</v>
      </c>
      <c r="B68" s="8" t="s">
        <v>979</v>
      </c>
      <c r="C68" s="89">
        <v>44651</v>
      </c>
      <c r="D68" s="76" vm="15933">
        <v>12</v>
      </c>
      <c r="E68" s="10" vm="9187">
        <v>25501</v>
      </c>
      <c r="F68" s="10" vm="65475">
        <v>-21768</v>
      </c>
      <c r="G68" s="10" vm="42678">
        <v>0</v>
      </c>
      <c r="H68" s="10" vm="59619">
        <v>3733</v>
      </c>
      <c r="I68" s="10" vm="29230">
        <v>191</v>
      </c>
      <c r="J68" s="10" vm="63407">
        <v>3924</v>
      </c>
      <c r="K68" s="10" vm="46204">
        <v>0</v>
      </c>
      <c r="L68" s="10" vm="15716">
        <v>0</v>
      </c>
      <c r="M68" s="10" vm="8970">
        <v>0</v>
      </c>
      <c r="N68" s="10" vm="44451">
        <v>2</v>
      </c>
      <c r="O68" s="10" vm="42453">
        <v>-2238</v>
      </c>
      <c r="P68" s="10" vm="35747">
        <v>0</v>
      </c>
      <c r="Q68" s="10" vm="64358">
        <v>0</v>
      </c>
      <c r="R68" s="10" vm="22344">
        <v>0</v>
      </c>
      <c r="S68" s="10" vm="55921">
        <v>0</v>
      </c>
      <c r="T68" s="10" vm="15514">
        <v>1688</v>
      </c>
      <c r="U68" s="10" vm="8758">
        <v>0</v>
      </c>
      <c r="V68" s="10" vm="54204">
        <v>1688</v>
      </c>
      <c r="W68" s="10" vm="42236">
        <v>0</v>
      </c>
      <c r="X68" s="10" vm="35512">
        <v>0</v>
      </c>
      <c r="Y68" s="10" vm="28923">
        <v>0</v>
      </c>
      <c r="Z68" s="10" vm="22123">
        <v>0</v>
      </c>
      <c r="AA68" s="10" vm="52524">
        <v>1688</v>
      </c>
      <c r="AB68" s="10" vm="15322">
        <v>23108</v>
      </c>
      <c r="AC68" s="10" vm="8561">
        <v>1612</v>
      </c>
      <c r="AD68" s="10" vm="51083">
        <v>24720</v>
      </c>
      <c r="AE68" s="10" vm="42018">
        <v>250</v>
      </c>
      <c r="AF68" s="10" vm="35276">
        <v>0</v>
      </c>
      <c r="AG68" s="10" vm="28690">
        <v>43</v>
      </c>
      <c r="AH68" s="10" vm="21901">
        <v>391</v>
      </c>
      <c r="AI68" s="10" vm="49287">
        <v>25404</v>
      </c>
      <c r="AJ68" s="10" vm="15109">
        <v>6157</v>
      </c>
      <c r="AK68" s="10" vm="63199">
        <v>1581</v>
      </c>
      <c r="AL68" s="10" vm="47711">
        <v>1501</v>
      </c>
      <c r="AM68" s="10" vm="41808">
        <v>1346</v>
      </c>
      <c r="AN68" s="10" vm="35064">
        <v>1523</v>
      </c>
      <c r="AO68" s="10" vm="28466">
        <v>122</v>
      </c>
      <c r="AP68" s="10" vm="64194">
        <v>7745</v>
      </c>
      <c r="AQ68" s="10" vm="45978">
        <v>1199</v>
      </c>
      <c r="AR68" s="10" vm="14892">
        <v>0</v>
      </c>
      <c r="AS68" s="10" vm="8257">
        <v>564</v>
      </c>
      <c r="AT68" s="10" vm="44224">
        <v>21738</v>
      </c>
      <c r="AU68" s="10" vm="41586">
        <v>3666</v>
      </c>
      <c r="AV68" s="10" vm="34924">
        <v>1069</v>
      </c>
      <c r="AW68" s="10" vm="28239">
        <v>116487</v>
      </c>
      <c r="AX68" s="10" vm="21486">
        <v>0</v>
      </c>
      <c r="AY68" s="10" vm="55722">
        <v>545</v>
      </c>
      <c r="AZ68" s="10" vm="14675">
        <v>0</v>
      </c>
      <c r="BA68" s="10" vm="8040">
        <v>0</v>
      </c>
      <c r="BB68" s="10" vm="53971">
        <v>0</v>
      </c>
      <c r="BC68" s="10" vm="41356">
        <v>0</v>
      </c>
      <c r="BD68" s="10" vm="34730">
        <v>0</v>
      </c>
      <c r="BE68" s="10" vm="28010">
        <v>0</v>
      </c>
      <c r="BF68" s="10" vm="21270">
        <v>0</v>
      </c>
      <c r="BG68" s="10" vm="52424">
        <v>117032</v>
      </c>
      <c r="BH68" s="10" vm="14475">
        <v>0</v>
      </c>
      <c r="BI68" s="10" vm="7838">
        <v>2387</v>
      </c>
      <c r="BJ68" s="10" vm="50866">
        <v>8657</v>
      </c>
      <c r="BK68" s="10" vm="41129">
        <v>0</v>
      </c>
      <c r="BL68" s="10" vm="34497">
        <v>21</v>
      </c>
      <c r="BM68" s="10" vm="27779">
        <v>11065</v>
      </c>
      <c r="BN68" s="10" vm="21047">
        <v>2273</v>
      </c>
      <c r="BO68" s="10" vm="49064">
        <v>0</v>
      </c>
      <c r="BP68" s="10" vm="14262">
        <v>264</v>
      </c>
      <c r="BQ68" s="10" vm="63107">
        <v>4832</v>
      </c>
      <c r="BR68" s="10" vm="47486">
        <v>7369</v>
      </c>
      <c r="BS68" s="10" vm="40914">
        <v>3696</v>
      </c>
      <c r="BT68" s="10" vm="34275">
        <v>120728</v>
      </c>
      <c r="BU68" s="10" vm="27552">
        <v>53681</v>
      </c>
      <c r="BV68" s="10" vm="20832">
        <v>0</v>
      </c>
      <c r="BW68" s="10" vm="45757">
        <v>0</v>
      </c>
      <c r="BX68" s="10" vm="14050">
        <v>23854</v>
      </c>
      <c r="BY68" s="10" vm="7474">
        <v>0</v>
      </c>
      <c r="BZ68" s="10" vm="44006">
        <v>0</v>
      </c>
      <c r="CA68" s="10" vm="40689">
        <v>2119</v>
      </c>
      <c r="CB68" s="10" vm="34108">
        <v>79654</v>
      </c>
      <c r="CC68" s="10" vm="27326">
        <v>0</v>
      </c>
      <c r="CD68" s="10" vm="20630">
        <v>331</v>
      </c>
      <c r="CE68" s="10" vm="66285">
        <v>40743</v>
      </c>
      <c r="CF68" s="10" vm="13831">
        <v>40258</v>
      </c>
      <c r="CG68" s="10" vm="7260">
        <v>0</v>
      </c>
      <c r="CH68" s="10" vm="53753">
        <v>485</v>
      </c>
      <c r="CI68" s="10" vm="40455">
        <v>0</v>
      </c>
      <c r="CJ68" s="10" vm="33894">
        <v>0</v>
      </c>
      <c r="CK68" s="10" vm="27101">
        <v>40743</v>
      </c>
      <c r="CL68" s="10" vm="20413">
        <v>0</v>
      </c>
      <c r="CM68" s="10" vm="52273">
        <v>0</v>
      </c>
      <c r="CN68" s="10" vm="13626">
        <v>0</v>
      </c>
      <c r="CO68" s="10" vm="7046">
        <v>0</v>
      </c>
      <c r="CP68" s="10" vm="50636">
        <v>6</v>
      </c>
      <c r="CQ68" s="10" vm="40226">
        <v>0</v>
      </c>
      <c r="CR68" s="10" vm="33658">
        <v>0</v>
      </c>
      <c r="CS68" s="10" vm="26867">
        <v>6</v>
      </c>
      <c r="CT68" s="10" vm="20193">
        <v>0</v>
      </c>
      <c r="CU68" s="10" vm="48838">
        <v>0</v>
      </c>
      <c r="CV68" s="10" vm="13413">
        <v>0</v>
      </c>
      <c r="CW68" s="10" vm="6874">
        <v>0</v>
      </c>
      <c r="CX68" s="10" vm="47264">
        <v>0</v>
      </c>
      <c r="CY68" s="10" vm="40009">
        <v>0</v>
      </c>
      <c r="CZ68" s="10" vm="33430">
        <v>0</v>
      </c>
      <c r="DA68" s="10" vm="26643">
        <v>0</v>
      </c>
      <c r="DB68" s="81" vm="19977">
        <v>0</v>
      </c>
      <c r="DC68" s="81" vm="45533">
        <v>0</v>
      </c>
      <c r="DD68" s="81" vm="13195">
        <v>0</v>
      </c>
      <c r="DE68" s="81" vm="6665">
        <v>0</v>
      </c>
      <c r="DF68" s="10" vm="43785">
        <v>0</v>
      </c>
      <c r="DG68" s="10" vm="39782">
        <v>0</v>
      </c>
      <c r="DH68" s="10" vm="33249">
        <v>0</v>
      </c>
      <c r="DI68" s="10" vm="26409">
        <v>0</v>
      </c>
      <c r="DJ68" s="10" vm="19768">
        <v>6</v>
      </c>
      <c r="DK68" s="10" vm="55286">
        <v>0</v>
      </c>
      <c r="DL68" s="10" vm="12978">
        <v>0</v>
      </c>
      <c r="DM68" s="10" vm="6449">
        <v>6</v>
      </c>
      <c r="DN68" s="10" vm="53534">
        <v>0</v>
      </c>
      <c r="DO68" s="10" vm="39552">
        <v>0</v>
      </c>
      <c r="DP68" s="10" vm="33038">
        <v>0</v>
      </c>
      <c r="DQ68" s="10" vm="26180">
        <v>0</v>
      </c>
      <c r="DR68" s="10" vm="19553">
        <v>0</v>
      </c>
      <c r="DS68" s="10" vm="52116">
        <v>0</v>
      </c>
      <c r="DT68" s="10" vm="12778">
        <v>0</v>
      </c>
      <c r="DU68" s="10" vm="6236">
        <v>0</v>
      </c>
      <c r="DV68" s="10" vm="50415">
        <v>0</v>
      </c>
      <c r="DW68" s="10" vm="39327">
        <v>0</v>
      </c>
      <c r="DX68" s="10" vm="32802">
        <v>0</v>
      </c>
      <c r="DY68" s="10" vm="25956">
        <v>0</v>
      </c>
      <c r="DZ68" s="10" vm="19332">
        <v>38</v>
      </c>
      <c r="EA68" s="10" vm="48616">
        <v>0</v>
      </c>
      <c r="EB68" s="10" vm="12565">
        <v>30</v>
      </c>
      <c r="EC68" s="10" vm="6065">
        <v>8</v>
      </c>
      <c r="ED68" s="10" vm="47044">
        <v>0</v>
      </c>
      <c r="EE68" s="10" vm="39108">
        <v>0</v>
      </c>
      <c r="EF68" s="10" vm="32577">
        <v>0</v>
      </c>
      <c r="EG68" s="10" vm="25730">
        <v>0</v>
      </c>
      <c r="EH68" s="81" vm="19118">
        <v>0</v>
      </c>
      <c r="EI68" s="81" vm="45312">
        <v>0</v>
      </c>
      <c r="EJ68" s="81" vm="12349">
        <v>0</v>
      </c>
      <c r="EK68" s="81" vm="5861">
        <v>0</v>
      </c>
      <c r="EL68" s="10" vm="43568">
        <v>53</v>
      </c>
      <c r="EM68" s="10" vm="38881">
        <v>0</v>
      </c>
      <c r="EN68" s="10" vm="64585">
        <v>0</v>
      </c>
      <c r="EO68" s="10" vm="25500">
        <v>53</v>
      </c>
      <c r="EP68" s="10" vm="18920">
        <v>91</v>
      </c>
      <c r="EQ68" s="10" vm="55069">
        <v>0</v>
      </c>
      <c r="ER68" s="10" vm="12128">
        <v>30</v>
      </c>
      <c r="ES68" s="10" vm="5646">
        <v>61</v>
      </c>
      <c r="ET68" s="10" vm="53318">
        <v>97</v>
      </c>
      <c r="EU68" s="10" vm="38650">
        <v>0</v>
      </c>
      <c r="EV68" s="10" vm="32181">
        <v>30</v>
      </c>
      <c r="EW68" s="10" vm="25270">
        <v>67</v>
      </c>
      <c r="EX68" s="10" vm="18703">
        <v>1496</v>
      </c>
      <c r="EY68" s="10" vm="51905">
        <v>45</v>
      </c>
      <c r="EZ68" s="10" vm="11957">
        <v>171</v>
      </c>
      <c r="FA68" s="10" vm="5436">
        <v>45</v>
      </c>
      <c r="FB68" s="10" vm="50185">
        <v>122858</v>
      </c>
      <c r="FC68" s="10" vm="38426">
        <v>0</v>
      </c>
      <c r="FD68" s="10" vm="31950">
        <v>122858</v>
      </c>
      <c r="FE68" s="10" vm="25040">
        <v>7315</v>
      </c>
      <c r="FF68" s="10" vm="18483">
        <v>423</v>
      </c>
      <c r="FG68" s="10" vm="48392">
        <v>0</v>
      </c>
      <c r="FH68" s="10" vm="11752">
        <v>-1366</v>
      </c>
      <c r="FI68" s="10" vm="5222">
        <v>0</v>
      </c>
      <c r="FJ68" s="10" vm="46818">
        <v>0</v>
      </c>
      <c r="FK68" s="10" vm="38213">
        <v>0</v>
      </c>
      <c r="FL68" s="10" vm="31718">
        <v>129230</v>
      </c>
      <c r="FM68" s="10" vm="24806">
        <v>11684</v>
      </c>
      <c r="FN68" s="10" vm="18311">
        <v>1205</v>
      </c>
      <c r="FO68" s="10" vm="45107">
        <v>0</v>
      </c>
      <c r="FP68" s="10" vm="11541">
        <v>0</v>
      </c>
      <c r="FQ68" s="10" vm="5005">
        <v>-146</v>
      </c>
      <c r="FR68" s="10" vm="43347">
        <v>0</v>
      </c>
      <c r="FS68" s="10" vm="37980">
        <v>0</v>
      </c>
      <c r="FT68" s="10" vm="31482">
        <v>12743</v>
      </c>
      <c r="FU68" s="10" vm="24581">
        <v>116487</v>
      </c>
      <c r="FV68" s="10" vm="18099">
        <v>111174</v>
      </c>
      <c r="FW68" s="81" vm="54846">
        <v>0</v>
      </c>
      <c r="FX68" s="81" vm="11320">
        <v>0</v>
      </c>
      <c r="FY68" s="81" vm="100541">
        <v>0</v>
      </c>
      <c r="FZ68" s="81" vm="53100">
        <v>0</v>
      </c>
      <c r="GA68" s="81" vm="37767">
        <v>0</v>
      </c>
      <c r="GB68" s="10" vm="31265">
        <v>0</v>
      </c>
      <c r="GC68" s="10" vm="24352">
        <v>0</v>
      </c>
      <c r="GD68" s="10" vm="17882">
        <v>0</v>
      </c>
      <c r="GE68" s="10" vm="51685">
        <v>0</v>
      </c>
      <c r="GF68" s="10" vm="11102">
        <v>0</v>
      </c>
      <c r="GG68" s="10" vm="4637">
        <v>0</v>
      </c>
      <c r="GH68" s="10" vm="49969">
        <v>0</v>
      </c>
      <c r="GI68" s="10" vm="37546">
        <v>0</v>
      </c>
      <c r="GJ68" s="10" vm="31035">
        <v>0</v>
      </c>
      <c r="GK68" s="10" vm="24125">
        <v>0</v>
      </c>
      <c r="GL68" s="10" vm="17661">
        <v>0</v>
      </c>
      <c r="GM68" s="10" vm="48220">
        <v>0</v>
      </c>
      <c r="GN68" s="10" vm="10898">
        <v>1410</v>
      </c>
      <c r="GO68" s="10" vm="4424">
        <v>1156</v>
      </c>
      <c r="GP68" s="10" vm="46592">
        <v>254</v>
      </c>
      <c r="GQ68" s="10" vm="37324">
        <v>0</v>
      </c>
      <c r="GR68" s="10" vm="30803">
        <v>63</v>
      </c>
      <c r="GS68" s="10" vm="23900">
        <v>-63</v>
      </c>
      <c r="GT68" s="10" vm="17440">
        <v>1410</v>
      </c>
      <c r="GU68" s="10" vm="44887">
        <v>1219</v>
      </c>
      <c r="GV68" s="10" vm="10684">
        <v>191</v>
      </c>
      <c r="GW68" s="10" vm="4205">
        <v>0</v>
      </c>
      <c r="GX68" s="81" vm="43128">
        <v>0</v>
      </c>
      <c r="GY68" s="10" vm="37099">
        <v>0</v>
      </c>
      <c r="GZ68" s="10" vm="30620">
        <v>0</v>
      </c>
      <c r="HA68" s="10" vm="23671">
        <v>0</v>
      </c>
      <c r="HB68" s="10" vm="64017">
        <v>0</v>
      </c>
      <c r="HC68" s="81" vm="54627">
        <v>0</v>
      </c>
      <c r="HD68" s="81" vm="10464">
        <v>21</v>
      </c>
      <c r="HE68" s="10" vm="3986">
        <v>21</v>
      </c>
      <c r="HF68" s="10" vm="52867">
        <v>228</v>
      </c>
      <c r="HG68" s="10" vm="36880">
        <v>0</v>
      </c>
      <c r="HH68" s="10" vm="30405">
        <v>548</v>
      </c>
      <c r="HI68" s="10" vm="23448">
        <v>0</v>
      </c>
      <c r="HJ68" s="10" vm="17012">
        <v>3839</v>
      </c>
      <c r="HK68" s="10" vm="51503">
        <v>0</v>
      </c>
      <c r="HL68" s="10" vm="10260">
        <v>0</v>
      </c>
      <c r="HM68" s="10" vm="3771">
        <v>0</v>
      </c>
      <c r="HN68" s="10" vm="49754">
        <v>217</v>
      </c>
      <c r="HO68" s="10" vm="36657">
        <v>4832</v>
      </c>
      <c r="HP68" s="10" vm="30170">
        <v>0</v>
      </c>
      <c r="HQ68" s="10" vm="23213">
        <v>2119</v>
      </c>
      <c r="HR68" s="10" vm="16791">
        <v>2119</v>
      </c>
      <c r="HS68" s="10" vm="48011">
        <v>0</v>
      </c>
      <c r="HT68" s="10" vm="10046">
        <v>331</v>
      </c>
      <c r="HU68" s="10" vm="3557">
        <v>331</v>
      </c>
      <c r="HV68" s="10" vm="46416">
        <v>2109</v>
      </c>
      <c r="HW68" s="10" vm="36432">
        <v>0</v>
      </c>
      <c r="HX68" s="10" vm="29940">
        <v>0</v>
      </c>
      <c r="HY68" s="10" vm="22982">
        <v>0</v>
      </c>
      <c r="HZ68" s="10" vm="16574">
        <v>0</v>
      </c>
      <c r="IA68" s="10" vm="44660">
        <v>129</v>
      </c>
      <c r="IB68" s="10" vm="9827">
        <v>0</v>
      </c>
      <c r="IC68" s="10" vm="3336">
        <v>2238</v>
      </c>
      <c r="ID68" s="10" vm="42906">
        <v>6886</v>
      </c>
      <c r="IE68" s="10" vm="36209">
        <v>13733</v>
      </c>
      <c r="IF68" s="10" vm="29702">
        <v>2294</v>
      </c>
      <c r="IG68" s="10" vm="22799">
        <v>22913</v>
      </c>
      <c r="IH68" s="10" vm="16359">
        <v>423</v>
      </c>
      <c r="II68" s="10" vm="54409">
        <v>1281</v>
      </c>
      <c r="IJ68" s="10" vm="9625">
        <v>0</v>
      </c>
      <c r="IK68" s="10" vm="3117">
        <v>212</v>
      </c>
      <c r="IL68" s="10" vm="52651">
        <v>-13</v>
      </c>
      <c r="IM68" s="10" vm="35979">
        <v>-77</v>
      </c>
      <c r="IN68" s="10" vm="29469">
        <v>2464</v>
      </c>
      <c r="IO68" s="10" vm="22582">
        <v>2482</v>
      </c>
      <c r="IP68" s="10" vm="16142">
        <v>0</v>
      </c>
      <c r="IQ68" s="10" vm="51292">
        <v>0</v>
      </c>
      <c r="IR68" s="10" vm="9406">
        <v>0</v>
      </c>
      <c r="IS68" s="81" vm="2896">
        <v>5</v>
      </c>
      <c r="IT68" s="81" vm="49524">
        <v>5</v>
      </c>
    </row>
    <row r="69" spans="1:254" x14ac:dyDescent="0.25">
      <c r="A69" s="8" t="s">
        <v>381</v>
      </c>
      <c r="B69" s="8" t="s">
        <v>520</v>
      </c>
      <c r="C69" s="89">
        <v>44651</v>
      </c>
      <c r="D69" s="76" vm="84020">
        <v>12</v>
      </c>
      <c r="E69" s="10" vm="75930">
        <v>52957</v>
      </c>
      <c r="F69" s="10" vm="70864">
        <v>-41393</v>
      </c>
      <c r="G69" s="10" vm="100253">
        <v>-4021</v>
      </c>
      <c r="H69" s="10" vm="59838">
        <v>7543</v>
      </c>
      <c r="I69" s="10" vm="58466">
        <v>1359</v>
      </c>
      <c r="J69" s="10" vm="63639">
        <v>8902</v>
      </c>
      <c r="K69" s="10" vm="61154">
        <v>0</v>
      </c>
      <c r="L69" s="10" vm="78356">
        <v>-122</v>
      </c>
      <c r="M69" s="10" vm="75785">
        <v>0</v>
      </c>
      <c r="N69" s="10" vm="100779">
        <v>6</v>
      </c>
      <c r="O69" s="10" vm="99765">
        <v>-7442</v>
      </c>
      <c r="P69" s="10" vm="95854">
        <v>-4323</v>
      </c>
      <c r="Q69" s="10" vm="81885">
        <v>0</v>
      </c>
      <c r="R69" s="10" vm="87061">
        <v>0</v>
      </c>
      <c r="S69" s="10" vm="60685">
        <v>0</v>
      </c>
      <c r="T69" s="10" vm="83873">
        <v>-2979</v>
      </c>
      <c r="U69" s="10" vm="75635">
        <v>96</v>
      </c>
      <c r="V69" s="10" vm="56287">
        <v>-2883</v>
      </c>
      <c r="W69" s="10" vm="98771">
        <v>0</v>
      </c>
      <c r="X69" s="10" vm="95687">
        <v>1252</v>
      </c>
      <c r="Y69" s="10" vm="89646">
        <v>3567</v>
      </c>
      <c r="Z69" s="10" vm="81048">
        <v>0</v>
      </c>
      <c r="AA69" s="10" vm="60294">
        <v>1936</v>
      </c>
      <c r="AB69" s="10" vm="78215">
        <v>41818</v>
      </c>
      <c r="AC69" s="10" vm="57778">
        <v>2262</v>
      </c>
      <c r="AD69" s="10" vm="70508">
        <v>44080</v>
      </c>
      <c r="AE69" s="10" vm="97817">
        <v>387</v>
      </c>
      <c r="AF69" s="10" vm="95522">
        <v>0</v>
      </c>
      <c r="AG69" s="10" vm="72684">
        <v>0</v>
      </c>
      <c r="AH69" s="10" vm="71996">
        <v>0</v>
      </c>
      <c r="AI69" s="10" vm="85748">
        <v>44467</v>
      </c>
      <c r="AJ69" s="10" vm="78069">
        <v>9816</v>
      </c>
      <c r="AK69" s="10" vm="57726">
        <v>2516</v>
      </c>
      <c r="AL69" s="10" vm="70352">
        <v>10869</v>
      </c>
      <c r="AM69" s="10" vm="97339">
        <v>6133</v>
      </c>
      <c r="AN69" s="10" vm="95359">
        <v>0</v>
      </c>
      <c r="AO69" s="10" vm="87929">
        <v>162</v>
      </c>
      <c r="AP69" s="10" vm="80893">
        <v>0</v>
      </c>
      <c r="AQ69" s="10" vm="79874">
        <v>10066</v>
      </c>
      <c r="AR69" s="10" vm="83723">
        <v>0</v>
      </c>
      <c r="AS69" s="10" vm="75347">
        <v>227</v>
      </c>
      <c r="AT69" s="10" vm="70200">
        <v>39789</v>
      </c>
      <c r="AU69" s="10" vm="96917">
        <v>4678</v>
      </c>
      <c r="AV69" s="10" vm="95194">
        <v>606</v>
      </c>
      <c r="AW69" s="10" vm="89493">
        <v>502088</v>
      </c>
      <c r="AX69" s="10" vm="86906">
        <v>0</v>
      </c>
      <c r="AY69" s="10" vm="61708">
        <v>1006</v>
      </c>
      <c r="AZ69" s="10" vm="77924">
        <v>1413</v>
      </c>
      <c r="BA69" s="10" vm="75263">
        <v>0</v>
      </c>
      <c r="BB69" s="10" vm="70045">
        <v>47846</v>
      </c>
      <c r="BC69" s="10" vm="99102">
        <v>0</v>
      </c>
      <c r="BD69" s="10" vm="95032">
        <v>0</v>
      </c>
      <c r="BE69" s="10" vm="81736">
        <v>0</v>
      </c>
      <c r="BF69" s="10" vm="90277">
        <v>0</v>
      </c>
      <c r="BG69" s="10" vm="62127">
        <v>552353</v>
      </c>
      <c r="BH69" s="10" vm="83567">
        <v>14679</v>
      </c>
      <c r="BI69" s="10" vm="100851">
        <v>4159</v>
      </c>
      <c r="BJ69" s="10" vm="69887">
        <v>12128</v>
      </c>
      <c r="BK69" s="10" vm="100415">
        <v>0</v>
      </c>
      <c r="BL69" s="10" vm="94867">
        <v>49</v>
      </c>
      <c r="BM69" s="10" vm="90671">
        <v>31015</v>
      </c>
      <c r="BN69" s="10" vm="88615">
        <v>3753</v>
      </c>
      <c r="BO69" s="10" vm="61779">
        <v>0</v>
      </c>
      <c r="BP69" s="10" vm="77778">
        <v>390</v>
      </c>
      <c r="BQ69" s="10" vm="75078">
        <v>16218</v>
      </c>
      <c r="BR69" s="10" vm="69733">
        <v>20361</v>
      </c>
      <c r="BS69" s="10" vm="100087">
        <v>10654</v>
      </c>
      <c r="BT69" s="10" vm="94703">
        <v>563007</v>
      </c>
      <c r="BU69" s="10" vm="87774">
        <v>293137</v>
      </c>
      <c r="BV69" s="10" vm="71847">
        <v>0</v>
      </c>
      <c r="BW69" s="10" vm="61153">
        <v>0</v>
      </c>
      <c r="BX69" s="10" vm="83413">
        <v>34103</v>
      </c>
      <c r="BY69" s="10" vm="57444">
        <v>0</v>
      </c>
      <c r="BZ69" s="10" vm="69579">
        <v>-3567</v>
      </c>
      <c r="CA69" s="10" vm="99599">
        <v>0</v>
      </c>
      <c r="CB69" s="10" vm="94543">
        <v>323673</v>
      </c>
      <c r="CC69" s="10" vm="72548">
        <v>4475</v>
      </c>
      <c r="CD69" s="10" vm="80750">
        <v>0</v>
      </c>
      <c r="CE69" s="10" vm="60684">
        <v>234859</v>
      </c>
      <c r="CF69" s="10" vm="77633">
        <v>116131</v>
      </c>
      <c r="CG69" s="10" vm="57382">
        <v>115161</v>
      </c>
      <c r="CH69" s="10" vm="69423">
        <v>0</v>
      </c>
      <c r="CI69" s="10" vm="98134">
        <v>3567</v>
      </c>
      <c r="CJ69" s="10" vm="94384">
        <v>0</v>
      </c>
      <c r="CK69" s="10" vm="90995">
        <v>234859</v>
      </c>
      <c r="CL69" s="10" vm="86754">
        <v>5275</v>
      </c>
      <c r="CM69" s="10" vm="60293">
        <v>4021</v>
      </c>
      <c r="CN69" s="10" vm="83255">
        <v>0</v>
      </c>
      <c r="CO69" s="10" vm="57325">
        <v>1254</v>
      </c>
      <c r="CP69" s="10" vm="69269">
        <v>505</v>
      </c>
      <c r="CQ69" s="10" vm="97656">
        <v>0</v>
      </c>
      <c r="CR69" s="10" vm="94228">
        <v>41</v>
      </c>
      <c r="CS69" s="10" vm="81589">
        <v>464</v>
      </c>
      <c r="CT69" s="10" vm="71701">
        <v>0</v>
      </c>
      <c r="CU69" s="10" vm="60147">
        <v>0</v>
      </c>
      <c r="CV69" s="10" vm="77488">
        <v>0</v>
      </c>
      <c r="CW69" s="10" vm="57268">
        <v>0</v>
      </c>
      <c r="CX69" s="10" vm="69114">
        <v>0</v>
      </c>
      <c r="CY69" s="10" vm="97181">
        <v>0</v>
      </c>
      <c r="CZ69" s="10" vm="94066">
        <v>0</v>
      </c>
      <c r="DA69" s="10" vm="89337">
        <v>0</v>
      </c>
      <c r="DB69" s="81" vm="88471">
        <v>0</v>
      </c>
      <c r="DC69" s="81" vm="85250">
        <v>0</v>
      </c>
      <c r="DD69" s="81" vm="83098">
        <v>0</v>
      </c>
      <c r="DE69" s="81" vm="74657">
        <v>0</v>
      </c>
      <c r="DF69" s="10" vm="68960">
        <v>345</v>
      </c>
      <c r="DG69" s="10" vm="96757">
        <v>0</v>
      </c>
      <c r="DH69" s="10" vm="93899">
        <v>245</v>
      </c>
      <c r="DI69" s="10" vm="87618">
        <v>100</v>
      </c>
      <c r="DJ69" s="10" vm="90125">
        <v>6125</v>
      </c>
      <c r="DK69" s="10" vm="62053">
        <v>4021</v>
      </c>
      <c r="DL69" s="10" vm="77341">
        <v>286</v>
      </c>
      <c r="DM69" s="10" vm="74558">
        <v>1818</v>
      </c>
      <c r="DN69" s="10" vm="68806">
        <v>0</v>
      </c>
      <c r="DO69" s="10" vm="96332">
        <v>0</v>
      </c>
      <c r="DP69" s="10" vm="93737">
        <v>0</v>
      </c>
      <c r="DQ69" s="10" vm="72409">
        <v>0</v>
      </c>
      <c r="DR69" s="10" vm="80605">
        <v>0</v>
      </c>
      <c r="DS69" s="10" vm="62126">
        <v>0</v>
      </c>
      <c r="DT69" s="10" vm="82942">
        <v>0</v>
      </c>
      <c r="DU69" s="10" vm="74468">
        <v>0</v>
      </c>
      <c r="DV69" s="10" vm="68648">
        <v>0</v>
      </c>
      <c r="DW69" s="10" vm="98294">
        <v>0</v>
      </c>
      <c r="DX69" s="10" vm="93575">
        <v>0</v>
      </c>
      <c r="DY69" s="10" vm="81442">
        <v>0</v>
      </c>
      <c r="DZ69" s="10" vm="86599">
        <v>1601</v>
      </c>
      <c r="EA69" s="10" vm="61778">
        <v>0</v>
      </c>
      <c r="EB69" s="10" vm="77194">
        <v>642</v>
      </c>
      <c r="EC69" s="10" vm="100822">
        <v>959</v>
      </c>
      <c r="ED69" s="10" vm="68494">
        <v>0</v>
      </c>
      <c r="EE69" s="10" vm="96012">
        <v>0</v>
      </c>
      <c r="EF69" s="10" vm="93411">
        <v>0</v>
      </c>
      <c r="EG69" s="10" vm="89180">
        <v>0</v>
      </c>
      <c r="EH69" s="81" vm="71555">
        <v>0</v>
      </c>
      <c r="EI69" s="81" vm="61152">
        <v>0</v>
      </c>
      <c r="EJ69" s="81" vm="82787">
        <v>0</v>
      </c>
      <c r="EK69" s="81" vm="57005">
        <v>0</v>
      </c>
      <c r="EL69" s="10" vm="68340">
        <v>764</v>
      </c>
      <c r="EM69" s="10" vm="99434">
        <v>0</v>
      </c>
      <c r="EN69" s="10" vm="93247">
        <v>676</v>
      </c>
      <c r="EO69" s="10" vm="90517">
        <v>88</v>
      </c>
      <c r="EP69" s="10" vm="88324">
        <v>2365</v>
      </c>
      <c r="EQ69" s="10" vm="60683">
        <v>0</v>
      </c>
      <c r="ER69" s="10" vm="77047">
        <v>1318</v>
      </c>
      <c r="ES69" s="10" vm="56947">
        <v>1047</v>
      </c>
      <c r="ET69" s="10" vm="68185">
        <v>8490</v>
      </c>
      <c r="EU69" s="10" vm="98612">
        <v>4021</v>
      </c>
      <c r="EV69" s="10" vm="93089">
        <v>1604</v>
      </c>
      <c r="EW69" s="10" vm="87464">
        <v>2865</v>
      </c>
      <c r="EX69" s="10" vm="80460">
        <v>1922</v>
      </c>
      <c r="EY69" s="10" vm="84867">
        <v>785</v>
      </c>
      <c r="EZ69" s="10" vm="82631">
        <v>786</v>
      </c>
      <c r="FA69" s="10" vm="56886">
        <v>785</v>
      </c>
      <c r="FB69" s="10" vm="68030">
        <v>548356</v>
      </c>
      <c r="FC69" s="10" vm="98453">
        <v>0</v>
      </c>
      <c r="FD69" s="10" vm="92932">
        <v>548356</v>
      </c>
      <c r="FE69" s="10" vm="58887">
        <v>41514</v>
      </c>
      <c r="FF69" s="10" vm="86455">
        <v>4107</v>
      </c>
      <c r="FG69" s="10" vm="79043">
        <v>0</v>
      </c>
      <c r="FH69" s="10" vm="76900">
        <v>-2126</v>
      </c>
      <c r="FI69" s="10" vm="56827">
        <v>0</v>
      </c>
      <c r="FJ69" s="10" vm="67876">
        <v>0</v>
      </c>
      <c r="FK69" s="10" vm="59261">
        <v>197</v>
      </c>
      <c r="FL69" s="10" vm="92769">
        <v>592048</v>
      </c>
      <c r="FM69" s="10" vm="72273">
        <v>80748</v>
      </c>
      <c r="FN69" s="10" vm="71412">
        <v>9347</v>
      </c>
      <c r="FO69" s="10" vm="84741">
        <v>0</v>
      </c>
      <c r="FP69" s="10" vm="76753">
        <v>0</v>
      </c>
      <c r="FQ69" s="10" vm="73959">
        <v>-135</v>
      </c>
      <c r="FR69" s="10" vm="67725">
        <v>0</v>
      </c>
      <c r="FS69" s="10" vm="96599">
        <v>0</v>
      </c>
      <c r="FT69" s="10" vm="92602">
        <v>89960</v>
      </c>
      <c r="FU69" s="10" vm="89022">
        <v>502088</v>
      </c>
      <c r="FV69" s="10" vm="89962">
        <v>467608</v>
      </c>
      <c r="FW69" s="81" vm="62574">
        <v>46514</v>
      </c>
      <c r="FX69" s="81" vm="82476">
        <v>5880</v>
      </c>
      <c r="FY69" s="81" vm="56702">
        <v>0</v>
      </c>
      <c r="FZ69" s="81" vm="56137">
        <v>-4548</v>
      </c>
      <c r="GA69" s="81" vm="96173">
        <v>47846</v>
      </c>
      <c r="GB69" s="10" vm="92441">
        <v>1226</v>
      </c>
      <c r="GC69" s="10" vm="81296">
        <v>761</v>
      </c>
      <c r="GD69" s="10" vm="88178">
        <v>465</v>
      </c>
      <c r="GE69" s="10" vm="100534">
        <v>1019</v>
      </c>
      <c r="GF69" s="10" vm="76606">
        <v>1070</v>
      </c>
      <c r="GG69" s="10" vm="73785">
        <v>-51</v>
      </c>
      <c r="GH69" s="10" vm="67567">
        <v>219</v>
      </c>
      <c r="GI69" s="10" vm="98934">
        <v>25</v>
      </c>
      <c r="GJ69" s="10" vm="92279">
        <v>194</v>
      </c>
      <c r="GK69" s="10" vm="87311">
        <v>0</v>
      </c>
      <c r="GL69" s="10" vm="86306">
        <v>0</v>
      </c>
      <c r="GM69" s="10" vm="61777">
        <v>0</v>
      </c>
      <c r="GN69" s="10" vm="82320">
        <v>956</v>
      </c>
      <c r="GO69" s="10" vm="73701">
        <v>205</v>
      </c>
      <c r="GP69" s="10" vm="67411">
        <v>751</v>
      </c>
      <c r="GQ69" s="10" vm="99923">
        <v>0</v>
      </c>
      <c r="GR69" s="10" vm="92117">
        <v>0</v>
      </c>
      <c r="GS69" s="10" vm="88865">
        <v>0</v>
      </c>
      <c r="GT69" s="10" vm="80310">
        <v>3420</v>
      </c>
      <c r="GU69" s="10" vm="1794">
        <v>2061</v>
      </c>
      <c r="GV69" s="10" vm="76462">
        <v>1359</v>
      </c>
      <c r="GW69" s="10" vm="56532">
        <v>0</v>
      </c>
      <c r="GX69" s="81" vm="67257">
        <v>0</v>
      </c>
      <c r="GY69" s="10" vm="99270">
        <v>0</v>
      </c>
      <c r="GZ69" s="10" vm="91957">
        <v>0</v>
      </c>
      <c r="HA69" s="10" vm="72139">
        <v>0</v>
      </c>
      <c r="HB69" s="10" vm="71264">
        <v>0</v>
      </c>
      <c r="HC69" s="81" vm="1491">
        <v>0</v>
      </c>
      <c r="HD69" s="81" vm="82165">
        <v>49</v>
      </c>
      <c r="HE69" s="10" vm="56479">
        <v>49</v>
      </c>
      <c r="HF69" s="10" vm="67102">
        <v>1850</v>
      </c>
      <c r="HG69" s="10" vm="97975">
        <v>1272</v>
      </c>
      <c r="HH69" s="10" vm="91798">
        <v>0</v>
      </c>
      <c r="HI69" s="10" vm="90833">
        <v>0</v>
      </c>
      <c r="HJ69" s="10" vm="88056">
        <v>8323</v>
      </c>
      <c r="HK69" s="10" vm="84407">
        <v>0</v>
      </c>
      <c r="HL69" s="10" vm="76357">
        <v>0</v>
      </c>
      <c r="HM69" s="10" vm="73385">
        <v>0</v>
      </c>
      <c r="HN69" s="10" vm="66947">
        <v>4773</v>
      </c>
      <c r="HO69" s="10" vm="97498">
        <v>16218</v>
      </c>
      <c r="HP69" s="10" vm="91638">
        <v>0</v>
      </c>
      <c r="HQ69" s="10" vm="58789">
        <v>0</v>
      </c>
      <c r="HR69" s="10" vm="89805">
        <v>0</v>
      </c>
      <c r="HS69" s="10" vm="78613">
        <v>0</v>
      </c>
      <c r="HT69" s="10" vm="82010">
        <v>0</v>
      </c>
      <c r="HU69" s="10" vm="73241">
        <v>0</v>
      </c>
      <c r="HV69" s="10" vm="66799">
        <v>8659</v>
      </c>
      <c r="HW69" s="10" vm="97054">
        <v>303</v>
      </c>
      <c r="HX69" s="10" vm="91487">
        <v>0</v>
      </c>
      <c r="HY69" s="10" vm="88748">
        <v>0</v>
      </c>
      <c r="HZ69" s="10" vm="86162">
        <v>0</v>
      </c>
      <c r="IA69" s="10" vm="84281">
        <v>0</v>
      </c>
      <c r="IB69" s="10" vm="76219">
        <v>-1520</v>
      </c>
      <c r="IC69" s="10" vm="73100">
        <v>7442</v>
      </c>
      <c r="ID69" s="10" vm="66657">
        <v>672</v>
      </c>
      <c r="IE69" s="10" vm="96466">
        <v>2689</v>
      </c>
      <c r="IF69" s="10" vm="91321">
        <v>4358</v>
      </c>
      <c r="IG69" s="10" vm="87199">
        <v>7719</v>
      </c>
      <c r="IH69" s="10" vm="80165">
        <v>4107</v>
      </c>
      <c r="II69" s="10" vm="60593">
        <v>10424</v>
      </c>
      <c r="IJ69" s="10" vm="76073">
        <v>0</v>
      </c>
      <c r="IK69" s="10" vm="72955">
        <v>141</v>
      </c>
      <c r="IL69" s="10" vm="66508">
        <v>-14</v>
      </c>
      <c r="IM69" s="10" vm="59430">
        <v>3</v>
      </c>
      <c r="IN69" s="10" vm="91155">
        <v>7554</v>
      </c>
      <c r="IO69" s="10" vm="58011">
        <v>7554</v>
      </c>
      <c r="IP69" s="10" vm="71122">
        <v>11</v>
      </c>
      <c r="IQ69" s="10" vm="62125">
        <v>0</v>
      </c>
      <c r="IR69" s="10" vm="58074">
        <v>0</v>
      </c>
      <c r="IS69" s="81" vm="72806">
        <v>191</v>
      </c>
      <c r="IT69" s="81" vm="66362">
        <v>191</v>
      </c>
    </row>
    <row r="70" spans="1:254" x14ac:dyDescent="0.25">
      <c r="A70" s="8" t="s">
        <v>594</v>
      </c>
      <c r="B70" s="8" t="s">
        <v>517</v>
      </c>
      <c r="C70" s="89">
        <v>44651</v>
      </c>
      <c r="D70" s="76" vm="84040">
        <v>12</v>
      </c>
      <c r="E70" s="10" vm="75954">
        <v>85858</v>
      </c>
      <c r="F70" s="10" vm="70879">
        <v>-50994</v>
      </c>
      <c r="G70" s="10" vm="100210">
        <v>-12031</v>
      </c>
      <c r="H70" s="10" vm="59814">
        <v>22833</v>
      </c>
      <c r="I70" s="10" vm="58438">
        <v>2397</v>
      </c>
      <c r="J70" s="10" vm="63613">
        <v>25230</v>
      </c>
      <c r="K70" s="10" vm="86006">
        <v>0</v>
      </c>
      <c r="L70" s="10" vm="78377">
        <v>0</v>
      </c>
      <c r="M70" s="10" vm="75810">
        <v>0</v>
      </c>
      <c r="N70" s="10" vm="56339">
        <v>233</v>
      </c>
      <c r="O70" s="10" vm="99732">
        <v>-17624</v>
      </c>
      <c r="P70" s="10" vm="95830">
        <v>1470</v>
      </c>
      <c r="Q70" s="10" vm="81856">
        <v>0</v>
      </c>
      <c r="R70" s="10" vm="87035">
        <v>0</v>
      </c>
      <c r="S70" s="10" vm="85887">
        <v>0</v>
      </c>
      <c r="T70" s="10" vm="83892">
        <v>9309</v>
      </c>
      <c r="U70" s="10" vm="75661">
        <v>0</v>
      </c>
      <c r="V70" s="10" vm="70659">
        <v>9309</v>
      </c>
      <c r="W70" s="10" vm="98747">
        <v>0</v>
      </c>
      <c r="X70" s="10" vm="95663">
        <v>-200</v>
      </c>
      <c r="Y70" s="10" vm="89617">
        <v>0</v>
      </c>
      <c r="Z70" s="10" vm="81022">
        <v>0</v>
      </c>
      <c r="AA70" s="10" vm="80009">
        <v>9109</v>
      </c>
      <c r="AB70" s="10" vm="78235">
        <v>62344</v>
      </c>
      <c r="AC70" s="10" vm="75541">
        <v>2112</v>
      </c>
      <c r="AD70" s="10" vm="70531">
        <v>64456</v>
      </c>
      <c r="AE70" s="10" vm="97797">
        <v>341</v>
      </c>
      <c r="AF70" s="10" vm="95497">
        <v>0</v>
      </c>
      <c r="AG70" s="10" vm="72656">
        <v>0</v>
      </c>
      <c r="AH70" s="10" vm="71972">
        <v>303</v>
      </c>
      <c r="AI70" s="10" vm="85768">
        <v>65100</v>
      </c>
      <c r="AJ70" s="10" vm="78090">
        <v>10435</v>
      </c>
      <c r="AK70" s="10" vm="75442">
        <v>2642</v>
      </c>
      <c r="AL70" s="10" vm="70376">
        <v>12140</v>
      </c>
      <c r="AM70" s="10" vm="97325">
        <v>3227</v>
      </c>
      <c r="AN70" s="10" vm="95336">
        <v>7049</v>
      </c>
      <c r="AO70" s="10" vm="87901">
        <v>404</v>
      </c>
      <c r="AP70" s="10" vm="80871">
        <v>0</v>
      </c>
      <c r="AQ70" s="10" vm="79889">
        <v>9904</v>
      </c>
      <c r="AR70" s="10" vm="83747">
        <v>0</v>
      </c>
      <c r="AS70" s="10" vm="75359">
        <v>2589</v>
      </c>
      <c r="AT70" s="10" vm="70223">
        <v>48390</v>
      </c>
      <c r="AU70" s="10" vm="96902">
        <v>16710</v>
      </c>
      <c r="AV70" s="10" vm="95170">
        <v>562</v>
      </c>
      <c r="AW70" s="10" vm="89466">
        <v>669895</v>
      </c>
      <c r="AX70" s="10" vm="86883">
        <v>0</v>
      </c>
      <c r="AY70" s="10" vm="85636">
        <v>1667</v>
      </c>
      <c r="AZ70" s="10" vm="77945">
        <v>336</v>
      </c>
      <c r="BA70" s="10" vm="75280">
        <v>0</v>
      </c>
      <c r="BB70" s="10" vm="70066">
        <v>31942</v>
      </c>
      <c r="BC70" s="10" vm="99055">
        <v>0</v>
      </c>
      <c r="BD70" s="10" vm="95007">
        <v>0</v>
      </c>
      <c r="BE70" s="10" vm="81707">
        <v>0</v>
      </c>
      <c r="BF70" s="10" vm="90255">
        <v>0</v>
      </c>
      <c r="BG70" s="10" vm="79764">
        <v>703840</v>
      </c>
      <c r="BH70" s="10" vm="83590">
        <v>14827</v>
      </c>
      <c r="BI70" s="10" vm="75182">
        <v>9140</v>
      </c>
      <c r="BJ70" s="10" vm="69912">
        <v>11865</v>
      </c>
      <c r="BK70" s="10" vm="100375">
        <v>0</v>
      </c>
      <c r="BL70" s="10" vm="94844">
        <v>345</v>
      </c>
      <c r="BM70" s="10" vm="90645">
        <v>36177</v>
      </c>
      <c r="BN70" s="10" vm="88596">
        <v>0</v>
      </c>
      <c r="BO70" s="10" vm="79650">
        <v>0</v>
      </c>
      <c r="BP70" s="10" vm="77801">
        <v>289</v>
      </c>
      <c r="BQ70" s="10" vm="75093">
        <v>14409</v>
      </c>
      <c r="BR70" s="10" vm="69758">
        <v>14698</v>
      </c>
      <c r="BS70" s="10" vm="100046">
        <v>21479</v>
      </c>
      <c r="BT70" s="10" vm="94681">
        <v>725319</v>
      </c>
      <c r="BU70" s="10" vm="87747">
        <v>337518</v>
      </c>
      <c r="BV70" s="10" vm="71824">
        <v>0</v>
      </c>
      <c r="BW70" s="10" vm="85510">
        <v>0</v>
      </c>
      <c r="BX70" s="10" vm="83435">
        <v>27401</v>
      </c>
      <c r="BY70" s="10" vm="75009">
        <v>0</v>
      </c>
      <c r="BZ70" s="10" vm="69600">
        <v>0</v>
      </c>
      <c r="CA70" s="10" vm="99567">
        <v>272</v>
      </c>
      <c r="CB70" s="10" vm="94518">
        <v>365191</v>
      </c>
      <c r="CC70" s="10" vm="72519">
        <v>15695</v>
      </c>
      <c r="CD70" s="10" vm="80727">
        <v>0</v>
      </c>
      <c r="CE70" s="10" vm="85387">
        <v>344433</v>
      </c>
      <c r="CF70" s="10" vm="77654">
        <v>160368</v>
      </c>
      <c r="CG70" s="10" vm="57391">
        <v>184065</v>
      </c>
      <c r="CH70" s="10" vm="69446">
        <v>0</v>
      </c>
      <c r="CI70" s="10" vm="98110">
        <v>0</v>
      </c>
      <c r="CJ70" s="10" vm="94363">
        <v>0</v>
      </c>
      <c r="CK70" s="10" vm="90967">
        <v>344433</v>
      </c>
      <c r="CL70" s="10" vm="86730">
        <v>10231</v>
      </c>
      <c r="CM70" s="10" vm="79533">
        <v>7095</v>
      </c>
      <c r="CN70" s="10" vm="83277">
        <v>0</v>
      </c>
      <c r="CO70" s="10" vm="57332">
        <v>3136</v>
      </c>
      <c r="CP70" s="10" vm="69292">
        <v>1127</v>
      </c>
      <c r="CQ70" s="10" vm="97638">
        <v>0</v>
      </c>
      <c r="CR70" s="10" vm="94205">
        <v>572</v>
      </c>
      <c r="CS70" s="10" vm="81561">
        <v>555</v>
      </c>
      <c r="CT70" s="10" vm="71679">
        <v>0</v>
      </c>
      <c r="CU70" s="10" vm="70968">
        <v>0</v>
      </c>
      <c r="CV70" s="10" vm="77510">
        <v>19</v>
      </c>
      <c r="CW70" s="10" vm="57277">
        <v>-19</v>
      </c>
      <c r="CX70" s="10" vm="69138">
        <v>0</v>
      </c>
      <c r="CY70" s="10" vm="97167">
        <v>0</v>
      </c>
      <c r="CZ70" s="10" vm="94042">
        <v>813</v>
      </c>
      <c r="DA70" s="10" vm="89309">
        <v>-813</v>
      </c>
      <c r="DB70" s="81" vm="88450">
        <v>0</v>
      </c>
      <c r="DC70" s="81" vm="85266">
        <v>0</v>
      </c>
      <c r="DD70" s="81" vm="83123">
        <v>0</v>
      </c>
      <c r="DE70" s="81" vm="57219">
        <v>0</v>
      </c>
      <c r="DF70" s="10" vm="68984">
        <v>77</v>
      </c>
      <c r="DG70" s="10" vm="96715">
        <v>0</v>
      </c>
      <c r="DH70" s="10" vm="93875">
        <v>0</v>
      </c>
      <c r="DI70" s="10" vm="87591">
        <v>77</v>
      </c>
      <c r="DJ70" s="10" vm="90100">
        <v>11435</v>
      </c>
      <c r="DK70" s="10" vm="79411">
        <v>7095</v>
      </c>
      <c r="DL70" s="10" vm="77364">
        <v>1404</v>
      </c>
      <c r="DM70" s="10" vm="74574">
        <v>2936</v>
      </c>
      <c r="DN70" s="10" vm="68829">
        <v>5370</v>
      </c>
      <c r="DO70" s="10" vm="96283">
        <v>4936</v>
      </c>
      <c r="DP70" s="10" vm="93713">
        <v>0</v>
      </c>
      <c r="DQ70" s="10" vm="72381">
        <v>434</v>
      </c>
      <c r="DR70" s="10" vm="80583">
        <v>0</v>
      </c>
      <c r="DS70" s="10" vm="85139">
        <v>0</v>
      </c>
      <c r="DT70" s="10" vm="82965">
        <v>0</v>
      </c>
      <c r="DU70" s="10" vm="74483">
        <v>0</v>
      </c>
      <c r="DV70" s="10" vm="68674">
        <v>0</v>
      </c>
      <c r="DW70" s="10" vm="98253">
        <v>0</v>
      </c>
      <c r="DX70" s="10" vm="93551">
        <v>0</v>
      </c>
      <c r="DY70" s="10" vm="81414">
        <v>0</v>
      </c>
      <c r="DZ70" s="10" vm="86579">
        <v>1303</v>
      </c>
      <c r="EA70" s="10" vm="79294">
        <v>0</v>
      </c>
      <c r="EB70" s="10" vm="77217">
        <v>184</v>
      </c>
      <c r="EC70" s="10" vm="57074">
        <v>1119</v>
      </c>
      <c r="ED70" s="10" vm="68519">
        <v>0</v>
      </c>
      <c r="EE70" s="10" vm="95974">
        <v>0</v>
      </c>
      <c r="EF70" s="10" vm="93389">
        <v>0</v>
      </c>
      <c r="EG70" s="10" vm="89154">
        <v>0</v>
      </c>
      <c r="EH70" s="81" vm="71534">
        <v>0</v>
      </c>
      <c r="EI70" s="81" vm="85016">
        <v>0</v>
      </c>
      <c r="EJ70" s="81" vm="82810">
        <v>0</v>
      </c>
      <c r="EK70" s="81" vm="74304">
        <v>0</v>
      </c>
      <c r="EL70" s="10" vm="68362">
        <v>2650</v>
      </c>
      <c r="EM70" s="10" vm="99401">
        <v>0</v>
      </c>
      <c r="EN70" s="10" vm="93225">
        <v>1016</v>
      </c>
      <c r="EO70" s="10" vm="90488">
        <v>1634</v>
      </c>
      <c r="EP70" s="10" vm="88302">
        <v>9323</v>
      </c>
      <c r="EQ70" s="10" vm="79179">
        <v>4936</v>
      </c>
      <c r="ER70" s="10" vm="77068">
        <v>1200</v>
      </c>
      <c r="ES70" s="10" vm="74216">
        <v>3187</v>
      </c>
      <c r="ET70" s="10" vm="68208">
        <v>20758</v>
      </c>
      <c r="EU70" s="10" vm="98587">
        <v>12031</v>
      </c>
      <c r="EV70" s="10" vm="93067">
        <v>2604</v>
      </c>
      <c r="EW70" s="10" vm="87436">
        <v>6123</v>
      </c>
      <c r="EX70" s="10" vm="80436">
        <v>1677</v>
      </c>
      <c r="EY70" s="10" vm="84890">
        <v>1182</v>
      </c>
      <c r="EZ70" s="10" vm="82652">
        <v>787</v>
      </c>
      <c r="FA70" s="10" vm="74136">
        <v>1182</v>
      </c>
      <c r="FB70" s="10" vm="68054">
        <v>727265</v>
      </c>
      <c r="FC70" s="10" vm="98433">
        <v>0</v>
      </c>
      <c r="FD70" s="10" vm="92909">
        <v>727265</v>
      </c>
      <c r="FE70" s="10" vm="58860">
        <v>42266</v>
      </c>
      <c r="FF70" s="10" vm="86434">
        <v>6376</v>
      </c>
      <c r="FG70" s="10" vm="79063">
        <v>0</v>
      </c>
      <c r="FH70" s="10" vm="76922">
        <v>-2055</v>
      </c>
      <c r="FI70" s="10" vm="56839">
        <v>0</v>
      </c>
      <c r="FJ70" s="10" vm="67900">
        <v>160</v>
      </c>
      <c r="FK70" s="10" vm="59245">
        <v>-1301</v>
      </c>
      <c r="FL70" s="10" vm="92745">
        <v>772711</v>
      </c>
      <c r="FM70" s="10" vm="72245">
        <v>93077</v>
      </c>
      <c r="FN70" s="10" vm="71389">
        <v>9904</v>
      </c>
      <c r="FO70" s="10" vm="84757">
        <v>0</v>
      </c>
      <c r="FP70" s="10" vm="76778">
        <v>0</v>
      </c>
      <c r="FQ70" s="10" vm="73971">
        <v>-165</v>
      </c>
      <c r="FR70" s="10" vm="67749">
        <v>0</v>
      </c>
      <c r="FS70" s="10" vm="96575">
        <v>0</v>
      </c>
      <c r="FT70" s="10" vm="92578">
        <v>102816</v>
      </c>
      <c r="FU70" s="10" vm="88994">
        <v>669895</v>
      </c>
      <c r="FV70" s="10" vm="89940">
        <v>634188</v>
      </c>
      <c r="FW70" s="81" vm="78934">
        <v>23500</v>
      </c>
      <c r="FX70" s="81" vm="82498">
        <v>7132</v>
      </c>
      <c r="FY70" s="81" vm="73891">
        <v>0</v>
      </c>
      <c r="FZ70" s="81" vm="56160">
        <v>1310</v>
      </c>
      <c r="GA70" s="81" vm="96124">
        <v>31942</v>
      </c>
      <c r="GB70" s="10" vm="92416">
        <v>2564</v>
      </c>
      <c r="GC70" s="10" vm="81268">
        <v>1309</v>
      </c>
      <c r="GD70" s="10" vm="88155">
        <v>1255</v>
      </c>
      <c r="GE70" s="10" vm="58269">
        <v>2204</v>
      </c>
      <c r="GF70" s="10" vm="76630">
        <v>1565</v>
      </c>
      <c r="GG70" s="10" vm="73800">
        <v>639</v>
      </c>
      <c r="GH70" s="10" vm="67594">
        <v>435</v>
      </c>
      <c r="GI70" s="10" vm="98893">
        <v>95</v>
      </c>
      <c r="GJ70" s="10" vm="92256">
        <v>340</v>
      </c>
      <c r="GK70" s="10" vm="87284">
        <v>0</v>
      </c>
      <c r="GL70" s="10" vm="86287">
        <v>0</v>
      </c>
      <c r="GM70" s="10" vm="78838">
        <v>0</v>
      </c>
      <c r="GN70" s="10" vm="82344">
        <v>0</v>
      </c>
      <c r="GO70" s="10" vm="73718">
        <v>0</v>
      </c>
      <c r="GP70" s="10" vm="67436">
        <v>0</v>
      </c>
      <c r="GQ70" s="10" vm="99884">
        <v>163</v>
      </c>
      <c r="GR70" s="10" vm="92095">
        <v>0</v>
      </c>
      <c r="GS70" s="10" vm="88839">
        <v>163</v>
      </c>
      <c r="GT70" s="10" vm="80289">
        <v>5366</v>
      </c>
      <c r="GU70" s="10" vm="84548">
        <v>2969</v>
      </c>
      <c r="GV70" s="10" vm="76485">
        <v>2397</v>
      </c>
      <c r="GW70" s="10" vm="56543">
        <v>0</v>
      </c>
      <c r="GX70" s="81" vm="67279">
        <v>0</v>
      </c>
      <c r="GY70" s="10" vm="99239">
        <v>0</v>
      </c>
      <c r="GZ70" s="10" vm="91933">
        <v>0</v>
      </c>
      <c r="HA70" s="10" vm="72109">
        <v>0</v>
      </c>
      <c r="HB70" s="10" vm="71243">
        <v>0</v>
      </c>
      <c r="HC70" s="81" vm="78751">
        <v>0</v>
      </c>
      <c r="HD70" s="81" vm="82187">
        <v>345</v>
      </c>
      <c r="HE70" s="10" vm="73541">
        <v>345</v>
      </c>
      <c r="HF70" s="10" vm="67125">
        <v>0</v>
      </c>
      <c r="HG70" s="10" vm="97953">
        <v>2312</v>
      </c>
      <c r="HH70" s="10" vm="91775">
        <v>0</v>
      </c>
      <c r="HI70" s="10" vm="90805">
        <v>112</v>
      </c>
      <c r="HJ70" s="10" vm="88045">
        <v>9952</v>
      </c>
      <c r="HK70" s="10" vm="84430">
        <v>0</v>
      </c>
      <c r="HL70" s="10" vm="57821">
        <v>0</v>
      </c>
      <c r="HM70" s="10" vm="73413">
        <v>0</v>
      </c>
      <c r="HN70" s="10" vm="66971">
        <v>2033</v>
      </c>
      <c r="HO70" s="10" vm="97479">
        <v>14409</v>
      </c>
      <c r="HP70" s="10" vm="91618">
        <v>272</v>
      </c>
      <c r="HQ70" s="10" vm="58771">
        <v>0</v>
      </c>
      <c r="HR70" s="10" vm="89782">
        <v>272</v>
      </c>
      <c r="HS70" s="10" vm="78634">
        <v>0</v>
      </c>
      <c r="HT70" s="10" vm="82033">
        <v>0</v>
      </c>
      <c r="HU70" s="10" vm="73266">
        <v>0</v>
      </c>
      <c r="HV70" s="10" vm="66818">
        <v>14751</v>
      </c>
      <c r="HW70" s="10" vm="97043">
        <v>0</v>
      </c>
      <c r="HX70" s="10" vm="91463">
        <v>4371</v>
      </c>
      <c r="HY70" s="10" vm="88733">
        <v>337</v>
      </c>
      <c r="HZ70" s="10" vm="86137">
        <v>0</v>
      </c>
      <c r="IA70" s="10" vm="84296">
        <v>0</v>
      </c>
      <c r="IB70" s="10" vm="76243">
        <v>-1835</v>
      </c>
      <c r="IC70" s="10" vm="73123">
        <v>17624</v>
      </c>
      <c r="ID70" s="10" vm="66675">
        <v>1079</v>
      </c>
      <c r="IE70" s="10" vm="96447">
        <v>3787</v>
      </c>
      <c r="IF70" s="10" vm="91297">
        <v>1344</v>
      </c>
      <c r="IG70" s="10" vm="87180">
        <v>6210</v>
      </c>
      <c r="IH70" s="10" vm="80140">
        <v>6376</v>
      </c>
      <c r="II70" s="10" vm="78502">
        <v>10468</v>
      </c>
      <c r="IJ70" s="10" vm="76096">
        <v>0</v>
      </c>
      <c r="IK70" s="10" vm="72977">
        <v>279</v>
      </c>
      <c r="IL70" s="10" vm="66532">
        <v>-37</v>
      </c>
      <c r="IM70" s="10" vm="59382">
        <v>-4</v>
      </c>
      <c r="IN70" s="10" vm="91131">
        <v>12024</v>
      </c>
      <c r="IO70" s="10" vm="58004">
        <v>12262</v>
      </c>
      <c r="IP70" s="10" vm="71097">
        <v>15</v>
      </c>
      <c r="IQ70" s="10" vm="84165">
        <v>0</v>
      </c>
      <c r="IR70" s="10" vm="58097">
        <v>-1</v>
      </c>
      <c r="IS70" s="81" vm="72829">
        <v>148</v>
      </c>
      <c r="IT70" s="81" vm="66382">
        <v>148</v>
      </c>
    </row>
    <row r="71" spans="1:254" x14ac:dyDescent="0.25">
      <c r="A71" s="8" t="s">
        <v>383</v>
      </c>
      <c r="B71" s="8" t="s">
        <v>382</v>
      </c>
      <c r="C71" s="89">
        <v>44651</v>
      </c>
      <c r="D71" s="76" vm="84021">
        <v>12</v>
      </c>
      <c r="E71" s="10" vm="75931">
        <v>166010</v>
      </c>
      <c r="F71" s="10" vm="70865">
        <v>-88883</v>
      </c>
      <c r="G71" s="10" vm="100254">
        <v>-35055</v>
      </c>
      <c r="H71" s="10" vm="59839">
        <v>42072</v>
      </c>
      <c r="I71" s="10" vm="58467">
        <v>4690</v>
      </c>
      <c r="J71" s="10" vm="63640">
        <v>46762</v>
      </c>
      <c r="K71" s="10" vm="61151">
        <v>0</v>
      </c>
      <c r="L71" s="10" vm="78357">
        <v>0</v>
      </c>
      <c r="M71" s="10" vm="75786">
        <v>-104</v>
      </c>
      <c r="N71" s="10" vm="70753">
        <v>273</v>
      </c>
      <c r="O71" s="10" vm="99766">
        <v>-26959</v>
      </c>
      <c r="P71" s="10" vm="95855">
        <v>1178</v>
      </c>
      <c r="Q71" s="10" vm="81886">
        <v>0</v>
      </c>
      <c r="R71" s="10" vm="87062">
        <v>0</v>
      </c>
      <c r="S71" s="10" vm="60682">
        <v>0</v>
      </c>
      <c r="T71" s="10" vm="83874">
        <v>21150</v>
      </c>
      <c r="U71" s="10" vm="75636">
        <v>492</v>
      </c>
      <c r="V71" s="10" vm="70646">
        <v>21642</v>
      </c>
      <c r="W71" s="10" vm="98772">
        <v>0</v>
      </c>
      <c r="X71" s="10" vm="95688">
        <v>10007</v>
      </c>
      <c r="Y71" s="10" vm="89647">
        <v>13719</v>
      </c>
      <c r="Z71" s="10" vm="81049">
        <v>-29</v>
      </c>
      <c r="AA71" s="10" vm="60292">
        <v>45339</v>
      </c>
      <c r="AB71" s="10" vm="78216">
        <v>93297</v>
      </c>
      <c r="AC71" s="10" vm="75524">
        <v>11405</v>
      </c>
      <c r="AD71" s="10" vm="70509">
        <v>104702</v>
      </c>
      <c r="AE71" s="10" vm="97818">
        <v>6397</v>
      </c>
      <c r="AF71" s="10" vm="95523">
        <v>0</v>
      </c>
      <c r="AG71" s="10" vm="72685">
        <v>0</v>
      </c>
      <c r="AH71" s="10" vm="71997">
        <v>3709</v>
      </c>
      <c r="AI71" s="10" vm="85749">
        <v>114808</v>
      </c>
      <c r="AJ71" s="10" vm="78070">
        <v>21992</v>
      </c>
      <c r="AK71" s="10" vm="75431">
        <v>12009</v>
      </c>
      <c r="AL71" s="10" vm="70353">
        <v>12342</v>
      </c>
      <c r="AM71" s="10" vm="97340">
        <v>2935</v>
      </c>
      <c r="AN71" s="10" vm="95360">
        <v>9132</v>
      </c>
      <c r="AO71" s="10" vm="87930">
        <v>135</v>
      </c>
      <c r="AP71" s="10" vm="80894">
        <v>183</v>
      </c>
      <c r="AQ71" s="10" vm="79875">
        <v>20825</v>
      </c>
      <c r="AR71" s="10" vm="83724">
        <v>0</v>
      </c>
      <c r="AS71" s="10" vm="75348">
        <v>147</v>
      </c>
      <c r="AT71" s="10" vm="70201">
        <v>79700</v>
      </c>
      <c r="AU71" s="10" vm="96918">
        <v>35108</v>
      </c>
      <c r="AV71" s="10" vm="95195">
        <v>520</v>
      </c>
      <c r="AW71" s="10" vm="89494">
        <v>1360162</v>
      </c>
      <c r="AX71" s="10" vm="86907">
        <v>0</v>
      </c>
      <c r="AY71" s="10" vm="85621">
        <v>13401</v>
      </c>
      <c r="AZ71" s="10" vm="77925">
        <v>0</v>
      </c>
      <c r="BA71" s="10" vm="75264">
        <v>5892</v>
      </c>
      <c r="BB71" s="10" vm="70046">
        <v>24690</v>
      </c>
      <c r="BC71" s="10" vm="99103">
        <v>2095</v>
      </c>
      <c r="BD71" s="10" vm="95033">
        <v>0</v>
      </c>
      <c r="BE71" s="10" vm="81737">
        <v>0</v>
      </c>
      <c r="BF71" s="10" vm="90278">
        <v>708</v>
      </c>
      <c r="BG71" s="10" vm="62124">
        <v>1406948</v>
      </c>
      <c r="BH71" s="10" vm="83568">
        <v>36504</v>
      </c>
      <c r="BI71" s="10" vm="75170">
        <v>8597</v>
      </c>
      <c r="BJ71" s="10" vm="69888">
        <v>121890</v>
      </c>
      <c r="BK71" s="10" vm="100416">
        <v>16749</v>
      </c>
      <c r="BL71" s="10" vm="94868">
        <v>7241</v>
      </c>
      <c r="BM71" s="10" vm="90672">
        <v>190981</v>
      </c>
      <c r="BN71" s="10" vm="88616">
        <v>11319</v>
      </c>
      <c r="BO71" s="10" vm="61776">
        <v>0</v>
      </c>
      <c r="BP71" s="10" vm="77779">
        <v>6615</v>
      </c>
      <c r="BQ71" s="10" vm="75079">
        <v>69426</v>
      </c>
      <c r="BR71" s="10" vm="69734">
        <v>87360</v>
      </c>
      <c r="BS71" s="10" vm="100088">
        <v>103621</v>
      </c>
      <c r="BT71" s="10" vm="94704">
        <v>1510569</v>
      </c>
      <c r="BU71" s="10" vm="87775">
        <v>691533</v>
      </c>
      <c r="BV71" s="10" vm="71848">
        <v>0</v>
      </c>
      <c r="BW71" s="10" vm="61150">
        <v>3120</v>
      </c>
      <c r="BX71" s="10" vm="83414">
        <v>581142</v>
      </c>
      <c r="BY71" s="10" vm="74996">
        <v>5892</v>
      </c>
      <c r="BZ71" s="10" vm="69580">
        <v>24163</v>
      </c>
      <c r="CA71" s="10" vm="99600">
        <v>10276</v>
      </c>
      <c r="CB71" s="10" vm="94544">
        <v>1316126</v>
      </c>
      <c r="CC71" s="10" vm="72549">
        <v>12367</v>
      </c>
      <c r="CD71" s="10" vm="80751">
        <v>237</v>
      </c>
      <c r="CE71" s="10" vm="60681">
        <v>181839</v>
      </c>
      <c r="CF71" s="10" vm="77634">
        <v>204227</v>
      </c>
      <c r="CG71" s="10" vm="74912">
        <v>5642</v>
      </c>
      <c r="CH71" s="10" vm="69424">
        <v>0</v>
      </c>
      <c r="CI71" s="10" vm="98135">
        <v>-28134</v>
      </c>
      <c r="CJ71" s="10" vm="94385">
        <v>104</v>
      </c>
      <c r="CK71" s="10" vm="90996">
        <v>181839</v>
      </c>
      <c r="CL71" s="10" vm="86755">
        <v>22585</v>
      </c>
      <c r="CM71" s="10" vm="60291">
        <v>19568</v>
      </c>
      <c r="CN71" s="10" vm="83256">
        <v>0</v>
      </c>
      <c r="CO71" s="10" vm="74826">
        <v>3017</v>
      </c>
      <c r="CP71" s="10" vm="69270">
        <v>1828</v>
      </c>
      <c r="CQ71" s="10" vm="97657">
        <v>0</v>
      </c>
      <c r="CR71" s="10" vm="94229">
        <v>1737</v>
      </c>
      <c r="CS71" s="10" vm="81590">
        <v>91</v>
      </c>
      <c r="CT71" s="10" vm="71702">
        <v>0</v>
      </c>
      <c r="CU71" s="10" vm="60146">
        <v>0</v>
      </c>
      <c r="CV71" s="10" vm="77489">
        <v>0</v>
      </c>
      <c r="CW71" s="10" vm="74740">
        <v>0</v>
      </c>
      <c r="CX71" s="10" vm="69115">
        <v>249</v>
      </c>
      <c r="CY71" s="10" vm="97182">
        <v>0</v>
      </c>
      <c r="CZ71" s="10" vm="94067">
        <v>979</v>
      </c>
      <c r="DA71" s="10" vm="89338">
        <v>-730</v>
      </c>
      <c r="DB71" s="81" vm="88472">
        <v>0</v>
      </c>
      <c r="DC71" s="81" vm="85251">
        <v>0</v>
      </c>
      <c r="DD71" s="81" vm="83099">
        <v>0</v>
      </c>
      <c r="DE71" s="81" vm="74658">
        <v>0</v>
      </c>
      <c r="DF71" s="10" vm="68961">
        <v>6121</v>
      </c>
      <c r="DG71" s="10" vm="96758">
        <v>1944</v>
      </c>
      <c r="DH71" s="10" vm="93900">
        <v>3649</v>
      </c>
      <c r="DI71" s="10" vm="87619">
        <v>528</v>
      </c>
      <c r="DJ71" s="10" vm="90126">
        <v>30783</v>
      </c>
      <c r="DK71" s="10" vm="61707">
        <v>21512</v>
      </c>
      <c r="DL71" s="10" vm="77342">
        <v>6365</v>
      </c>
      <c r="DM71" s="10" vm="74559">
        <v>2906</v>
      </c>
      <c r="DN71" s="10" vm="68807">
        <v>17395</v>
      </c>
      <c r="DO71" s="10" vm="96333">
        <v>13543</v>
      </c>
      <c r="DP71" s="10" vm="93738">
        <v>717</v>
      </c>
      <c r="DQ71" s="10" vm="72410">
        <v>3135</v>
      </c>
      <c r="DR71" s="10" vm="80606">
        <v>0</v>
      </c>
      <c r="DS71" s="10" vm="62123">
        <v>0</v>
      </c>
      <c r="DT71" s="10" vm="82943">
        <v>0</v>
      </c>
      <c r="DU71" s="10" vm="57114">
        <v>0</v>
      </c>
      <c r="DV71" s="10" vm="68649">
        <v>0</v>
      </c>
      <c r="DW71" s="10" vm="98295">
        <v>0</v>
      </c>
      <c r="DX71" s="10" vm="93576">
        <v>0</v>
      </c>
      <c r="DY71" s="10" vm="81443">
        <v>0</v>
      </c>
      <c r="DZ71" s="10" vm="86600">
        <v>1814</v>
      </c>
      <c r="EA71" s="10" vm="61775">
        <v>0</v>
      </c>
      <c r="EB71" s="10" vm="77195">
        <v>1302</v>
      </c>
      <c r="EC71" s="10" vm="74377">
        <v>512</v>
      </c>
      <c r="ED71" s="10" vm="68495">
        <v>0</v>
      </c>
      <c r="EE71" s="10" vm="96013">
        <v>0</v>
      </c>
      <c r="EF71" s="10" vm="93412">
        <v>0</v>
      </c>
      <c r="EG71" s="10" vm="89181">
        <v>0</v>
      </c>
      <c r="EH71" s="81" vm="71556">
        <v>0</v>
      </c>
      <c r="EI71" s="81" vm="61149">
        <v>0</v>
      </c>
      <c r="EJ71" s="81" vm="82788">
        <v>0</v>
      </c>
      <c r="EK71" s="81" vm="57006">
        <v>0</v>
      </c>
      <c r="EL71" s="10" vm="68341">
        <v>1210</v>
      </c>
      <c r="EM71" s="10" vm="99435">
        <v>0</v>
      </c>
      <c r="EN71" s="10" vm="93248">
        <v>799</v>
      </c>
      <c r="EO71" s="10" vm="90518">
        <v>411</v>
      </c>
      <c r="EP71" s="10" vm="88325">
        <v>20419</v>
      </c>
      <c r="EQ71" s="10" vm="60680">
        <v>13543</v>
      </c>
      <c r="ER71" s="10" vm="77048">
        <v>2818</v>
      </c>
      <c r="ES71" s="10" vm="74201">
        <v>4058</v>
      </c>
      <c r="ET71" s="10" vm="68186">
        <v>51202</v>
      </c>
      <c r="EU71" s="10" vm="98613">
        <v>35055</v>
      </c>
      <c r="EV71" s="10" vm="93090">
        <v>9183</v>
      </c>
      <c r="EW71" s="10" vm="87465">
        <v>6964</v>
      </c>
      <c r="EX71" s="10" vm="80461">
        <v>5716</v>
      </c>
      <c r="EY71" s="10" vm="84868">
        <v>1601</v>
      </c>
      <c r="EZ71" s="10" vm="82632">
        <v>1970</v>
      </c>
      <c r="FA71" s="10" vm="74119">
        <v>1589</v>
      </c>
      <c r="FB71" s="10" vm="68031">
        <v>1517771</v>
      </c>
      <c r="FC71" s="10" vm="98454">
        <v>0</v>
      </c>
      <c r="FD71" s="10" vm="92933">
        <v>1517771</v>
      </c>
      <c r="FE71" s="10" vm="58888">
        <v>71941</v>
      </c>
      <c r="FF71" s="10" vm="86456">
        <v>10204</v>
      </c>
      <c r="FG71" s="10" vm="79044">
        <v>0</v>
      </c>
      <c r="FH71" s="10" vm="76901">
        <v>-18717</v>
      </c>
      <c r="FI71" s="10" vm="56828">
        <v>0</v>
      </c>
      <c r="FJ71" s="10" vm="67877">
        <v>0</v>
      </c>
      <c r="FK71" s="10" vm="59262">
        <v>0</v>
      </c>
      <c r="FL71" s="10" vm="92770">
        <v>1581199</v>
      </c>
      <c r="FM71" s="10" vm="72274">
        <v>204319</v>
      </c>
      <c r="FN71" s="10" vm="71413">
        <v>20282</v>
      </c>
      <c r="FO71" s="10" vm="84742">
        <v>0</v>
      </c>
      <c r="FP71" s="10" vm="76754">
        <v>0</v>
      </c>
      <c r="FQ71" s="10" vm="73960">
        <v>-3564</v>
      </c>
      <c r="FR71" s="10" vm="67726">
        <v>0</v>
      </c>
      <c r="FS71" s="10" vm="96600">
        <v>0</v>
      </c>
      <c r="FT71" s="10" vm="92603">
        <v>221037</v>
      </c>
      <c r="FU71" s="10" vm="89023">
        <v>1360162</v>
      </c>
      <c r="FV71" s="10" vm="89963">
        <v>1313452</v>
      </c>
      <c r="FW71" s="81" vm="62052">
        <v>23279</v>
      </c>
      <c r="FX71" s="81" vm="82477">
        <v>5107</v>
      </c>
      <c r="FY71" s="81" vm="73878">
        <v>-4692</v>
      </c>
      <c r="FZ71" s="81" vm="56138">
        <v>996</v>
      </c>
      <c r="GA71" s="81" vm="96174">
        <v>24690</v>
      </c>
      <c r="GB71" s="10" vm="92442">
        <v>8097</v>
      </c>
      <c r="GC71" s="10" vm="81297">
        <v>5845</v>
      </c>
      <c r="GD71" s="10" vm="88179">
        <v>2252</v>
      </c>
      <c r="GE71" s="10" vm="62122">
        <v>193</v>
      </c>
      <c r="GF71" s="10" vm="76607">
        <v>150</v>
      </c>
      <c r="GG71" s="10" vm="56650">
        <v>43</v>
      </c>
      <c r="GH71" s="10" vm="67568">
        <v>3305</v>
      </c>
      <c r="GI71" s="10" vm="98935">
        <v>2064</v>
      </c>
      <c r="GJ71" s="10" vm="92280">
        <v>1241</v>
      </c>
      <c r="GK71" s="10" vm="87312">
        <v>2948</v>
      </c>
      <c r="GL71" s="10" vm="86307">
        <v>2606</v>
      </c>
      <c r="GM71" s="10" vm="61774">
        <v>342</v>
      </c>
      <c r="GN71" s="10" vm="82321">
        <v>406</v>
      </c>
      <c r="GO71" s="10" vm="73702">
        <v>238</v>
      </c>
      <c r="GP71" s="10" vm="67412">
        <v>168</v>
      </c>
      <c r="GQ71" s="10" vm="99924">
        <v>2319</v>
      </c>
      <c r="GR71" s="10" vm="92118">
        <v>1675</v>
      </c>
      <c r="GS71" s="10" vm="88866">
        <v>644</v>
      </c>
      <c r="GT71" s="10" vm="80311">
        <v>17268</v>
      </c>
      <c r="GU71" s="10" vm="61148">
        <v>12578</v>
      </c>
      <c r="GV71" s="10" vm="76463">
        <v>4690</v>
      </c>
      <c r="GW71" s="10" vm="73617">
        <v>0</v>
      </c>
      <c r="GX71" s="81" vm="67258">
        <v>0</v>
      </c>
      <c r="GY71" s="10" vm="99271">
        <v>0</v>
      </c>
      <c r="GZ71" s="10" vm="91958">
        <v>6413</v>
      </c>
      <c r="HA71" s="10" vm="72140">
        <v>0</v>
      </c>
      <c r="HB71" s="10" vm="71265">
        <v>0</v>
      </c>
      <c r="HC71" s="81" vm="1490">
        <v>0</v>
      </c>
      <c r="HD71" s="81" vm="82166">
        <v>828</v>
      </c>
      <c r="HE71" s="10" vm="56480">
        <v>7241</v>
      </c>
      <c r="HF71" s="10" vm="67103">
        <v>1480</v>
      </c>
      <c r="HG71" s="10" vm="97976">
        <v>2332</v>
      </c>
      <c r="HH71" s="10" vm="91799">
        <v>0</v>
      </c>
      <c r="HI71" s="10" vm="90834">
        <v>0</v>
      </c>
      <c r="HJ71" s="10" vm="58590">
        <v>11175</v>
      </c>
      <c r="HK71" s="10" vm="84408">
        <v>87</v>
      </c>
      <c r="HL71" s="10" vm="76358">
        <v>0</v>
      </c>
      <c r="HM71" s="10" vm="73386">
        <v>3971</v>
      </c>
      <c r="HN71" s="10" vm="66948">
        <v>50381</v>
      </c>
      <c r="HO71" s="10" vm="97499">
        <v>69426</v>
      </c>
      <c r="HP71" s="10" vm="91639">
        <v>10276</v>
      </c>
      <c r="HQ71" s="10" vm="90396">
        <v>0</v>
      </c>
      <c r="HR71" s="10" vm="89806">
        <v>10276</v>
      </c>
      <c r="HS71" s="10" vm="78614">
        <v>0</v>
      </c>
      <c r="HT71" s="10" vm="82011">
        <v>237</v>
      </c>
      <c r="HU71" s="10" vm="73242">
        <v>237</v>
      </c>
      <c r="HV71" s="10" vm="66800">
        <v>28341</v>
      </c>
      <c r="HW71" s="10" vm="59177">
        <v>855</v>
      </c>
      <c r="HX71" s="10" vm="91488">
        <v>0</v>
      </c>
      <c r="HY71" s="10" vm="88749">
        <v>522</v>
      </c>
      <c r="HZ71" s="10" vm="86163">
        <v>21</v>
      </c>
      <c r="IA71" s="10" vm="84282">
        <v>876</v>
      </c>
      <c r="IB71" s="10" vm="76220">
        <v>-3656</v>
      </c>
      <c r="IC71" s="10" vm="73101">
        <v>26959</v>
      </c>
      <c r="ID71" s="10" vm="66658">
        <v>645</v>
      </c>
      <c r="IE71" s="10" vm="96467">
        <v>907</v>
      </c>
      <c r="IF71" s="10" vm="91322">
        <v>1185</v>
      </c>
      <c r="IG71" s="10" vm="58376">
        <v>2737</v>
      </c>
      <c r="IH71" s="10" vm="80166">
        <v>10204</v>
      </c>
      <c r="II71" s="10" vm="61067">
        <v>21762</v>
      </c>
      <c r="IJ71" s="10" vm="76074">
        <v>182</v>
      </c>
      <c r="IK71" s="10" vm="72956">
        <v>557</v>
      </c>
      <c r="IL71" s="10" vm="66509">
        <v>-146</v>
      </c>
      <c r="IM71" s="10" vm="59431">
        <v>178</v>
      </c>
      <c r="IN71" s="10" vm="91156">
        <v>20909</v>
      </c>
      <c r="IO71" s="10" vm="81187">
        <v>21657</v>
      </c>
      <c r="IP71" s="10" vm="71123">
        <v>27</v>
      </c>
      <c r="IQ71" s="10" vm="62121">
        <v>-2</v>
      </c>
      <c r="IR71" s="10" vm="58075">
        <v>0</v>
      </c>
      <c r="IS71" s="81" vm="72807">
        <v>289</v>
      </c>
      <c r="IT71" s="81" vm="66363">
        <v>307</v>
      </c>
    </row>
    <row r="72" spans="1:254" x14ac:dyDescent="0.25">
      <c r="A72" s="8" t="s">
        <v>44</v>
      </c>
      <c r="B72" s="8" t="s">
        <v>595</v>
      </c>
      <c r="C72" s="89">
        <v>44651</v>
      </c>
      <c r="D72" s="76" vm="15935">
        <v>12</v>
      </c>
      <c r="E72" s="10" vm="9205">
        <v>28462</v>
      </c>
      <c r="F72" s="10" vm="47903">
        <v>-18926</v>
      </c>
      <c r="G72" s="10" vm="42692">
        <v>-2163</v>
      </c>
      <c r="H72" s="10" vm="59620">
        <v>7373</v>
      </c>
      <c r="I72" s="10" vm="29231">
        <v>1456</v>
      </c>
      <c r="J72" s="10" vm="63417">
        <v>8829</v>
      </c>
      <c r="K72" s="10" vm="46213">
        <v>0</v>
      </c>
      <c r="L72" s="10" vm="15708">
        <v>0</v>
      </c>
      <c r="M72" s="10" vm="8988">
        <v>0</v>
      </c>
      <c r="N72" s="10" vm="44460">
        <v>4</v>
      </c>
      <c r="O72" s="10" vm="42466">
        <v>-3096</v>
      </c>
      <c r="P72" s="10" vm="35731">
        <v>1326</v>
      </c>
      <c r="Q72" s="10" vm="29104">
        <v>0</v>
      </c>
      <c r="R72" s="10" vm="22354">
        <v>0</v>
      </c>
      <c r="S72" s="10" vm="55929">
        <v>0</v>
      </c>
      <c r="T72" s="10" vm="63966">
        <v>7063</v>
      </c>
      <c r="U72" s="10" vm="8775">
        <v>0</v>
      </c>
      <c r="V72" s="10" vm="54213">
        <v>7063</v>
      </c>
      <c r="W72" s="10" vm="42249">
        <v>0</v>
      </c>
      <c r="X72" s="10" vm="35503">
        <v>1965</v>
      </c>
      <c r="Y72" s="10" vm="28924">
        <v>0</v>
      </c>
      <c r="Z72" s="10" vm="22133">
        <v>0</v>
      </c>
      <c r="AA72" s="10" vm="66068">
        <v>9028</v>
      </c>
      <c r="AB72" s="10" vm="15323">
        <v>23254</v>
      </c>
      <c r="AC72" s="10" vm="8578">
        <v>340</v>
      </c>
      <c r="AD72" s="10" vm="51093">
        <v>23594</v>
      </c>
      <c r="AE72" s="10" vm="65184">
        <v>92</v>
      </c>
      <c r="AF72" s="10" vm="35277">
        <v>0</v>
      </c>
      <c r="AG72" s="10" vm="28691">
        <v>0</v>
      </c>
      <c r="AH72" s="10" vm="21911">
        <v>0</v>
      </c>
      <c r="AI72" s="10" vm="49296">
        <v>23686</v>
      </c>
      <c r="AJ72" s="10" vm="15119">
        <v>5987</v>
      </c>
      <c r="AK72" s="10" vm="8456">
        <v>497</v>
      </c>
      <c r="AL72" s="10" vm="47720">
        <v>5006</v>
      </c>
      <c r="AM72" s="10" vm="41821">
        <v>730</v>
      </c>
      <c r="AN72" s="10" vm="35047">
        <v>1568</v>
      </c>
      <c r="AO72" s="10" vm="28467">
        <v>109</v>
      </c>
      <c r="AP72" s="10" vm="21701">
        <v>487</v>
      </c>
      <c r="AQ72" s="10" vm="45988">
        <v>3705</v>
      </c>
      <c r="AR72" s="10" vm="14884">
        <v>0</v>
      </c>
      <c r="AS72" s="10" vm="8275">
        <v>0</v>
      </c>
      <c r="AT72" s="10" vm="44232">
        <v>18089</v>
      </c>
      <c r="AU72" s="10" vm="41599">
        <v>5597</v>
      </c>
      <c r="AV72" s="10" vm="34920">
        <v>241</v>
      </c>
      <c r="AW72" s="10" vm="28240">
        <v>142694</v>
      </c>
      <c r="AX72" s="10" vm="21496">
        <v>0</v>
      </c>
      <c r="AY72" s="10" vm="55731">
        <v>546</v>
      </c>
      <c r="AZ72" s="10" vm="14676">
        <v>0</v>
      </c>
      <c r="BA72" s="10" vm="8057">
        <v>0</v>
      </c>
      <c r="BB72" s="10" vm="53981">
        <v>8049</v>
      </c>
      <c r="BC72" s="10" vm="41370">
        <v>0</v>
      </c>
      <c r="BD72" s="10" vm="34722">
        <v>0</v>
      </c>
      <c r="BE72" s="10" vm="28011">
        <v>0</v>
      </c>
      <c r="BF72" s="10" vm="21280">
        <v>30</v>
      </c>
      <c r="BG72" s="10" vm="65946">
        <v>151319</v>
      </c>
      <c r="BH72" s="10" vm="14478">
        <v>471</v>
      </c>
      <c r="BI72" s="10" vm="7854">
        <v>1634</v>
      </c>
      <c r="BJ72" s="10" vm="50875">
        <v>30342</v>
      </c>
      <c r="BK72" s="10" vm="41142">
        <v>0</v>
      </c>
      <c r="BL72" s="10" vm="34498">
        <v>171</v>
      </c>
      <c r="BM72" s="10" vm="27780">
        <v>32618</v>
      </c>
      <c r="BN72" s="10" vm="21057">
        <v>0</v>
      </c>
      <c r="BO72" s="10" vm="49072">
        <v>0</v>
      </c>
      <c r="BP72" s="10" vm="14273">
        <v>92</v>
      </c>
      <c r="BQ72" s="10" vm="7688">
        <v>5361</v>
      </c>
      <c r="BR72" s="10" vm="47495">
        <v>5453</v>
      </c>
      <c r="BS72" s="10" vm="40925">
        <v>27165</v>
      </c>
      <c r="BT72" s="10" vm="34259">
        <v>178484</v>
      </c>
      <c r="BU72" s="10" vm="27553">
        <v>78831</v>
      </c>
      <c r="BV72" s="10" vm="20842">
        <v>0</v>
      </c>
      <c r="BW72" s="10" vm="45766">
        <v>0</v>
      </c>
      <c r="BX72" s="10" vm="14042">
        <v>11880</v>
      </c>
      <c r="BY72" s="10" vm="7491">
        <v>0</v>
      </c>
      <c r="BZ72" s="10" vm="44014">
        <v>0</v>
      </c>
      <c r="CA72" s="10" vm="40702">
        <v>727</v>
      </c>
      <c r="CB72" s="10" vm="34103">
        <v>91438</v>
      </c>
      <c r="CC72" s="10" vm="27327">
        <v>-560</v>
      </c>
      <c r="CD72" s="10" vm="20640">
        <v>0</v>
      </c>
      <c r="CE72" s="10" vm="55515">
        <v>87606</v>
      </c>
      <c r="CF72" s="10" vm="13833">
        <v>87606</v>
      </c>
      <c r="CG72" s="10" vm="7278">
        <v>0</v>
      </c>
      <c r="CH72" s="10" vm="53762">
        <v>0</v>
      </c>
      <c r="CI72" s="10" vm="40468">
        <v>0</v>
      </c>
      <c r="CJ72" s="10" vm="33884">
        <v>0</v>
      </c>
      <c r="CK72" s="10" vm="27102">
        <v>87606</v>
      </c>
      <c r="CL72" s="10" vm="20423">
        <v>3139</v>
      </c>
      <c r="CM72" s="10" vm="52280">
        <v>2163</v>
      </c>
      <c r="CN72" s="10" vm="13628">
        <v>0</v>
      </c>
      <c r="CO72" s="10" vm="7063">
        <v>976</v>
      </c>
      <c r="CP72" s="10" vm="50644">
        <v>116</v>
      </c>
      <c r="CQ72" s="10" vm="40239">
        <v>0</v>
      </c>
      <c r="CR72" s="10" vm="33659">
        <v>240</v>
      </c>
      <c r="CS72" s="10" vm="26868">
        <v>-124</v>
      </c>
      <c r="CT72" s="10" vm="20203">
        <v>0</v>
      </c>
      <c r="CU72" s="10" vm="48847">
        <v>0</v>
      </c>
      <c r="CV72" s="10" vm="13423">
        <v>0</v>
      </c>
      <c r="CW72" s="10" vm="6888">
        <v>0</v>
      </c>
      <c r="CX72" s="10" vm="47273">
        <v>0</v>
      </c>
      <c r="CY72" s="10" vm="65111">
        <v>0</v>
      </c>
      <c r="CZ72" s="10" vm="33413">
        <v>0</v>
      </c>
      <c r="DA72" s="10" vm="26644">
        <v>0</v>
      </c>
      <c r="DB72" s="81" vm="19986">
        <v>0</v>
      </c>
      <c r="DC72" s="81" vm="45543">
        <v>0</v>
      </c>
      <c r="DD72" s="81" vm="13187">
        <v>0</v>
      </c>
      <c r="DE72" s="81" vm="6683">
        <v>0</v>
      </c>
      <c r="DF72" s="10" vm="43793">
        <v>483</v>
      </c>
      <c r="DG72" s="10" vm="39794">
        <v>0</v>
      </c>
      <c r="DH72" s="10" vm="33242">
        <v>154</v>
      </c>
      <c r="DI72" s="10" vm="26410">
        <v>329</v>
      </c>
      <c r="DJ72" s="10" vm="64132">
        <v>3738</v>
      </c>
      <c r="DK72" s="10" vm="55296">
        <v>2163</v>
      </c>
      <c r="DL72" s="10" vm="12979">
        <v>394</v>
      </c>
      <c r="DM72" s="10" vm="6466">
        <v>1181</v>
      </c>
      <c r="DN72" s="10" vm="53543">
        <v>0</v>
      </c>
      <c r="DO72" s="10" vm="39564">
        <v>0</v>
      </c>
      <c r="DP72" s="10" vm="33029">
        <v>0</v>
      </c>
      <c r="DQ72" s="10" vm="26181">
        <v>0</v>
      </c>
      <c r="DR72" s="10" vm="19563">
        <v>0</v>
      </c>
      <c r="DS72" s="10" vm="52121">
        <v>0</v>
      </c>
      <c r="DT72" s="10" vm="12781">
        <v>0</v>
      </c>
      <c r="DU72" s="10" vm="6254">
        <v>0</v>
      </c>
      <c r="DV72" s="10" vm="50423">
        <v>0</v>
      </c>
      <c r="DW72" s="10" vm="39338">
        <v>0</v>
      </c>
      <c r="DX72" s="10" vm="32803">
        <v>0</v>
      </c>
      <c r="DY72" s="10" vm="25957">
        <v>0</v>
      </c>
      <c r="DZ72" s="10" vm="19342">
        <v>266</v>
      </c>
      <c r="EA72" s="10" vm="48626">
        <v>0</v>
      </c>
      <c r="EB72" s="10" vm="12576">
        <v>55</v>
      </c>
      <c r="EC72" s="10" vm="6080">
        <v>211</v>
      </c>
      <c r="ED72" s="10" vm="47053">
        <v>0</v>
      </c>
      <c r="EE72" s="10" vm="39118">
        <v>0</v>
      </c>
      <c r="EF72" s="10" vm="32560">
        <v>0</v>
      </c>
      <c r="EG72" s="10" vm="25731">
        <v>0</v>
      </c>
      <c r="EH72" s="81" vm="19128">
        <v>0</v>
      </c>
      <c r="EI72" s="81" vm="45321">
        <v>0</v>
      </c>
      <c r="EJ72" s="81" vm="12341">
        <v>0</v>
      </c>
      <c r="EK72" s="81" vm="5878">
        <v>0</v>
      </c>
      <c r="EL72" s="10" vm="43576">
        <v>772</v>
      </c>
      <c r="EM72" s="10" vm="38893">
        <v>0</v>
      </c>
      <c r="EN72" s="10" vm="32386">
        <v>388</v>
      </c>
      <c r="EO72" s="10" vm="25501">
        <v>384</v>
      </c>
      <c r="EP72" s="10" vm="18928">
        <v>1038</v>
      </c>
      <c r="EQ72" s="10" vm="55079">
        <v>0</v>
      </c>
      <c r="ER72" s="10" vm="12130">
        <v>443</v>
      </c>
      <c r="ES72" s="10" vm="5664">
        <v>595</v>
      </c>
      <c r="ET72" s="10" vm="53327">
        <v>4776</v>
      </c>
      <c r="EU72" s="10" vm="38662">
        <v>2163</v>
      </c>
      <c r="EV72" s="10" vm="32171">
        <v>837</v>
      </c>
      <c r="EW72" s="10" vm="25271">
        <v>1776</v>
      </c>
      <c r="EX72" s="10" vm="18713">
        <v>703</v>
      </c>
      <c r="EY72" s="10" vm="51916">
        <v>434</v>
      </c>
      <c r="EZ72" s="10" vm="11959">
        <v>271</v>
      </c>
      <c r="FA72" s="10" vm="5453">
        <v>434</v>
      </c>
      <c r="FB72" s="10" vm="50193">
        <v>169470</v>
      </c>
      <c r="FC72" s="10" vm="38438">
        <v>0</v>
      </c>
      <c r="FD72" s="10" vm="31951">
        <v>169470</v>
      </c>
      <c r="FE72" s="10" vm="25041">
        <v>7227</v>
      </c>
      <c r="FF72" s="10" vm="18493">
        <v>3704</v>
      </c>
      <c r="FG72" s="10" vm="48402">
        <v>0</v>
      </c>
      <c r="FH72" s="10" vm="11762">
        <v>-1470</v>
      </c>
      <c r="FI72" s="10" vm="5239">
        <v>0</v>
      </c>
      <c r="FJ72" s="10" vm="46828">
        <v>0</v>
      </c>
      <c r="FK72" s="10" vm="38224">
        <v>-3064</v>
      </c>
      <c r="FL72" s="10" vm="31700">
        <v>175867</v>
      </c>
      <c r="FM72" s="10" vm="24807">
        <v>29459</v>
      </c>
      <c r="FN72" s="10" vm="64048">
        <v>3818</v>
      </c>
      <c r="FO72" s="10" vm="45116">
        <v>0</v>
      </c>
      <c r="FP72" s="10" vm="11533">
        <v>0</v>
      </c>
      <c r="FQ72" s="10" vm="5022">
        <v>-104</v>
      </c>
      <c r="FR72" s="10" vm="43356">
        <v>0</v>
      </c>
      <c r="FS72" s="10" vm="37993">
        <v>0</v>
      </c>
      <c r="FT72" s="10" vm="31472">
        <v>33173</v>
      </c>
      <c r="FU72" s="10" vm="24582">
        <v>142694</v>
      </c>
      <c r="FV72" s="10" vm="18109">
        <v>140011</v>
      </c>
      <c r="FW72" s="81" vm="54855">
        <v>5446</v>
      </c>
      <c r="FX72" s="81" vm="11322">
        <v>1275</v>
      </c>
      <c r="FY72" s="81" vm="4851">
        <v>0</v>
      </c>
      <c r="FZ72" s="81" vm="53110">
        <v>1328</v>
      </c>
      <c r="GA72" s="81" vm="37779">
        <v>8049</v>
      </c>
      <c r="GB72" s="10" vm="31255">
        <v>1328</v>
      </c>
      <c r="GC72" s="10" vm="24353">
        <v>724</v>
      </c>
      <c r="GD72" s="10" vm="17892">
        <v>604</v>
      </c>
      <c r="GE72" s="10" vm="51693">
        <v>1496</v>
      </c>
      <c r="GF72" s="10" vm="11105">
        <v>1066</v>
      </c>
      <c r="GG72" s="10" vm="4654">
        <v>430</v>
      </c>
      <c r="GH72" s="10" vm="49978">
        <v>456</v>
      </c>
      <c r="GI72" s="10" vm="37558">
        <v>34</v>
      </c>
      <c r="GJ72" s="10" vm="31036">
        <v>422</v>
      </c>
      <c r="GK72" s="10" vm="24126">
        <v>0</v>
      </c>
      <c r="GL72" s="10" vm="17671">
        <v>0</v>
      </c>
      <c r="GM72" s="10" vm="48228">
        <v>0</v>
      </c>
      <c r="GN72" s="10" vm="10908">
        <v>0</v>
      </c>
      <c r="GO72" s="10" vm="4441">
        <v>0</v>
      </c>
      <c r="GP72" s="10" vm="46602">
        <v>0</v>
      </c>
      <c r="GQ72" s="10" vm="37335">
        <v>0</v>
      </c>
      <c r="GR72" s="10" vm="30788">
        <v>0</v>
      </c>
      <c r="GS72" s="10" vm="23901">
        <v>0</v>
      </c>
      <c r="GT72" s="10" vm="17450">
        <v>3280</v>
      </c>
      <c r="GU72" s="10" vm="44895">
        <v>1824</v>
      </c>
      <c r="GV72" s="10" vm="10677">
        <v>1456</v>
      </c>
      <c r="GW72" s="10" vm="4222">
        <v>0</v>
      </c>
      <c r="GX72" s="81" vm="43138">
        <v>0</v>
      </c>
      <c r="GY72" s="10" vm="37112">
        <v>0</v>
      </c>
      <c r="GZ72" s="10" vm="30613">
        <v>0</v>
      </c>
      <c r="HA72" s="10" vm="23672">
        <v>0</v>
      </c>
      <c r="HB72" s="10" vm="17240">
        <v>0</v>
      </c>
      <c r="HC72" s="81" vm="54635">
        <v>0</v>
      </c>
      <c r="HD72" s="81" vm="10467">
        <v>171</v>
      </c>
      <c r="HE72" s="10" vm="4004">
        <v>171</v>
      </c>
      <c r="HF72" s="10" vm="52877">
        <v>1216</v>
      </c>
      <c r="HG72" s="10" vm="36892">
        <v>1204</v>
      </c>
      <c r="HH72" s="10" vm="30394">
        <v>0</v>
      </c>
      <c r="HI72" s="10" vm="23449">
        <v>0</v>
      </c>
      <c r="HJ72" s="10" vm="17022">
        <v>2097</v>
      </c>
      <c r="HK72" s="10" vm="65751">
        <v>0</v>
      </c>
      <c r="HL72" s="10" vm="10261">
        <v>0</v>
      </c>
      <c r="HM72" s="10" vm="3787">
        <v>0</v>
      </c>
      <c r="HN72" s="10" vm="49764">
        <v>843</v>
      </c>
      <c r="HO72" s="10" vm="36669">
        <v>5360</v>
      </c>
      <c r="HP72" s="10" vm="30171">
        <v>260</v>
      </c>
      <c r="HQ72" s="10" vm="23214">
        <v>467</v>
      </c>
      <c r="HR72" s="10" vm="16801">
        <v>727</v>
      </c>
      <c r="HS72" s="10" vm="48020">
        <v>0</v>
      </c>
      <c r="HT72" s="10" vm="10056">
        <v>0</v>
      </c>
      <c r="HU72" s="10" vm="3574">
        <v>0</v>
      </c>
      <c r="HV72" s="10" vm="46422">
        <v>3208</v>
      </c>
      <c r="HW72" s="10" vm="36443">
        <v>0</v>
      </c>
      <c r="HX72" s="10" vm="29922">
        <v>0</v>
      </c>
      <c r="HY72" s="10" vm="22983">
        <v>28</v>
      </c>
      <c r="HZ72" s="10" vm="16584">
        <v>0</v>
      </c>
      <c r="IA72" s="10" vm="44669">
        <v>0</v>
      </c>
      <c r="IB72" s="10" vm="9820">
        <v>-140</v>
      </c>
      <c r="IC72" s="10" vm="3353">
        <v>3096</v>
      </c>
      <c r="ID72" s="10" vm="42915">
        <v>278</v>
      </c>
      <c r="IE72" s="10" vm="36221">
        <v>1063</v>
      </c>
      <c r="IF72" s="10" vm="29692">
        <v>1659</v>
      </c>
      <c r="IG72" s="10" vm="22801">
        <v>3000</v>
      </c>
      <c r="IH72" s="10" vm="16369">
        <v>3704</v>
      </c>
      <c r="II72" s="10" vm="54418">
        <v>4425</v>
      </c>
      <c r="IJ72" s="10" vm="9626">
        <v>0</v>
      </c>
      <c r="IK72" s="10" vm="3132">
        <v>98</v>
      </c>
      <c r="IL72" s="10" vm="52660">
        <v>-34</v>
      </c>
      <c r="IM72" s="10" vm="35990">
        <v>3</v>
      </c>
      <c r="IN72" s="10" vm="29460">
        <v>5089</v>
      </c>
      <c r="IO72" s="10" vm="22583">
        <v>5164</v>
      </c>
      <c r="IP72" s="10" vm="16152">
        <v>7</v>
      </c>
      <c r="IQ72" s="10" vm="51300">
        <v>0</v>
      </c>
      <c r="IR72" s="10" vm="9410">
        <v>0</v>
      </c>
      <c r="IS72" s="81" vm="2913">
        <v>33</v>
      </c>
      <c r="IT72" s="81" vm="49534">
        <v>33</v>
      </c>
    </row>
    <row r="73" spans="1:254" x14ac:dyDescent="0.25">
      <c r="A73" s="8" t="s">
        <v>989</v>
      </c>
      <c r="B73" s="8" t="s">
        <v>990</v>
      </c>
      <c r="C73" s="89">
        <v>44651</v>
      </c>
      <c r="D73" s="76" vm="84022">
        <v>12</v>
      </c>
      <c r="E73" s="10" vm="75932">
        <v>227493</v>
      </c>
      <c r="F73" s="10" vm="70866">
        <v>-183816</v>
      </c>
      <c r="G73" s="10" vm="100255">
        <v>-29386</v>
      </c>
      <c r="H73" s="10" vm="59840">
        <v>14291</v>
      </c>
      <c r="I73" s="10" vm="58468">
        <v>3751</v>
      </c>
      <c r="J73" s="10" vm="63641">
        <v>18042</v>
      </c>
      <c r="K73" s="10" vm="61147">
        <v>217995</v>
      </c>
      <c r="L73" s="10" vm="78358">
        <v>-1634</v>
      </c>
      <c r="M73" s="10" vm="75787">
        <v>0</v>
      </c>
      <c r="N73" s="10" vm="70754">
        <v>167</v>
      </c>
      <c r="O73" s="10" vm="99767">
        <v>-35864</v>
      </c>
      <c r="P73" s="10" vm="95856">
        <v>0</v>
      </c>
      <c r="Q73" s="10" vm="81887">
        <v>0</v>
      </c>
      <c r="R73" s="10" vm="87063">
        <v>0</v>
      </c>
      <c r="S73" s="10" vm="60679">
        <v>0</v>
      </c>
      <c r="T73" s="10" vm="83875">
        <v>198706</v>
      </c>
      <c r="U73" s="10" vm="75637">
        <v>-15</v>
      </c>
      <c r="V73" s="10" vm="70647">
        <v>198691</v>
      </c>
      <c r="W73" s="10" vm="98773">
        <v>0</v>
      </c>
      <c r="X73" s="10" vm="95689">
        <v>-4079</v>
      </c>
      <c r="Y73" s="10" vm="89648">
        <v>0</v>
      </c>
      <c r="Z73" s="10" vm="81050">
        <v>0</v>
      </c>
      <c r="AA73" s="10" vm="60290">
        <v>194612</v>
      </c>
      <c r="AB73" s="10" vm="78217">
        <v>119053</v>
      </c>
      <c r="AC73" s="10" vm="75525">
        <v>16055</v>
      </c>
      <c r="AD73" s="10" vm="70510">
        <v>135108</v>
      </c>
      <c r="AE73" s="10" vm="97819">
        <v>2942</v>
      </c>
      <c r="AF73" s="10" vm="95524">
        <v>0</v>
      </c>
      <c r="AG73" s="10" vm="72686">
        <v>62</v>
      </c>
      <c r="AH73" s="10" vm="71998">
        <v>9834</v>
      </c>
      <c r="AI73" s="10" vm="85750">
        <v>147946</v>
      </c>
      <c r="AJ73" s="10" vm="78071">
        <v>17672</v>
      </c>
      <c r="AK73" s="10" vm="75432">
        <v>17608</v>
      </c>
      <c r="AL73" s="10" vm="70354">
        <v>24731</v>
      </c>
      <c r="AM73" s="10" vm="97341">
        <v>18814</v>
      </c>
      <c r="AN73" s="10" vm="95361">
        <v>0</v>
      </c>
      <c r="AO73" s="10" vm="87931">
        <v>192</v>
      </c>
      <c r="AP73" s="10" vm="80895">
        <v>0</v>
      </c>
      <c r="AQ73" s="10" vm="79876">
        <v>20515</v>
      </c>
      <c r="AR73" s="10" vm="83725">
        <v>0</v>
      </c>
      <c r="AS73" s="10" vm="57670">
        <v>11047</v>
      </c>
      <c r="AT73" s="10" vm="70202">
        <v>110579</v>
      </c>
      <c r="AU73" s="10" vm="96919">
        <v>37367</v>
      </c>
      <c r="AV73" s="10" vm="95196">
        <v>3011</v>
      </c>
      <c r="AW73" s="10" vm="89495">
        <v>1881389</v>
      </c>
      <c r="AX73" s="10" vm="86908">
        <v>0</v>
      </c>
      <c r="AY73" s="10" vm="85617">
        <v>16314</v>
      </c>
      <c r="AZ73" s="10" vm="77926">
        <v>504</v>
      </c>
      <c r="BA73" s="10" vm="75265">
        <v>0</v>
      </c>
      <c r="BB73" s="10" vm="70047">
        <v>133</v>
      </c>
      <c r="BC73" s="10" vm="99104">
        <v>1606</v>
      </c>
      <c r="BD73" s="10" vm="95034">
        <v>0</v>
      </c>
      <c r="BE73" s="10" vm="81738">
        <v>50</v>
      </c>
      <c r="BF73" s="10" vm="90279">
        <v>0</v>
      </c>
      <c r="BG73" s="10" vm="62120">
        <v>1899996</v>
      </c>
      <c r="BH73" s="10" vm="83569">
        <v>27579</v>
      </c>
      <c r="BI73" s="10" vm="57559">
        <v>6023</v>
      </c>
      <c r="BJ73" s="10" vm="69889">
        <v>50061</v>
      </c>
      <c r="BK73" s="10" vm="100417">
        <v>544</v>
      </c>
      <c r="BL73" s="10" vm="94869">
        <v>17521</v>
      </c>
      <c r="BM73" s="10" vm="90673">
        <v>101728</v>
      </c>
      <c r="BN73" s="10" vm="88617">
        <v>22855</v>
      </c>
      <c r="BO73" s="10" vm="61773">
        <v>0</v>
      </c>
      <c r="BP73" s="10" vm="77780">
        <v>2844</v>
      </c>
      <c r="BQ73" s="10" vm="75080">
        <v>64722</v>
      </c>
      <c r="BR73" s="10" vm="69735">
        <v>90421</v>
      </c>
      <c r="BS73" s="10" vm="100089">
        <v>11307</v>
      </c>
      <c r="BT73" s="10" vm="94705">
        <v>1911303</v>
      </c>
      <c r="BU73" s="10" vm="87776">
        <v>948368</v>
      </c>
      <c r="BV73" s="10" vm="71849">
        <v>0</v>
      </c>
      <c r="BW73" s="10" vm="61146">
        <v>0</v>
      </c>
      <c r="BX73" s="10" vm="83415">
        <v>353955</v>
      </c>
      <c r="BY73" s="10" vm="74997">
        <v>0</v>
      </c>
      <c r="BZ73" s="10" vm="69581">
        <v>0</v>
      </c>
      <c r="CA73" s="10" vm="99601">
        <v>4647</v>
      </c>
      <c r="CB73" s="10" vm="94545">
        <v>1306970</v>
      </c>
      <c r="CC73" s="10" vm="72550">
        <v>32992</v>
      </c>
      <c r="CD73" s="10" vm="80752">
        <v>2397</v>
      </c>
      <c r="CE73" s="10" vm="60678">
        <v>568944</v>
      </c>
      <c r="CF73" s="10" vm="77635">
        <v>411324</v>
      </c>
      <c r="CG73" s="10" vm="74913">
        <v>157529</v>
      </c>
      <c r="CH73" s="10" vm="69425">
        <v>91</v>
      </c>
      <c r="CI73" s="10" vm="98136">
        <v>0</v>
      </c>
      <c r="CJ73" s="10" vm="94386">
        <v>0</v>
      </c>
      <c r="CK73" s="10" vm="90997">
        <v>568944</v>
      </c>
      <c r="CL73" s="10" vm="86756">
        <v>18641</v>
      </c>
      <c r="CM73" s="10" vm="60289">
        <v>14907</v>
      </c>
      <c r="CN73" s="10" vm="83257">
        <v>0</v>
      </c>
      <c r="CO73" s="10" vm="57326">
        <v>3734</v>
      </c>
      <c r="CP73" s="10" vm="69271">
        <v>2628</v>
      </c>
      <c r="CQ73" s="10" vm="97658">
        <v>0</v>
      </c>
      <c r="CR73" s="10" vm="94230">
        <v>2756</v>
      </c>
      <c r="CS73" s="10" vm="81591">
        <v>-128</v>
      </c>
      <c r="CT73" s="10" vm="71703">
        <v>0</v>
      </c>
      <c r="CU73" s="10" vm="60145">
        <v>0</v>
      </c>
      <c r="CV73" s="10" vm="77490">
        <v>323</v>
      </c>
      <c r="CW73" s="10" vm="57269">
        <v>-323</v>
      </c>
      <c r="CX73" s="10" vm="69116">
        <v>0</v>
      </c>
      <c r="CY73" s="10" vm="97183">
        <v>0</v>
      </c>
      <c r="CZ73" s="10" vm="94068">
        <v>0</v>
      </c>
      <c r="DA73" s="10" vm="89339">
        <v>0</v>
      </c>
      <c r="DB73" s="81" vm="88473">
        <v>0</v>
      </c>
      <c r="DC73" s="81" vm="85252">
        <v>0</v>
      </c>
      <c r="DD73" s="81" vm="83100">
        <v>0</v>
      </c>
      <c r="DE73" s="81" vm="57210">
        <v>0</v>
      </c>
      <c r="DF73" s="10" vm="68962">
        <v>789</v>
      </c>
      <c r="DG73" s="10" vm="96759">
        <v>0</v>
      </c>
      <c r="DH73" s="10" vm="93901">
        <v>1497</v>
      </c>
      <c r="DI73" s="10" vm="87620">
        <v>-708</v>
      </c>
      <c r="DJ73" s="10" vm="90127">
        <v>22058</v>
      </c>
      <c r="DK73" s="10" vm="61066">
        <v>14907</v>
      </c>
      <c r="DL73" s="10" vm="77343">
        <v>4576</v>
      </c>
      <c r="DM73" s="10" vm="74560">
        <v>2575</v>
      </c>
      <c r="DN73" s="10" vm="68808">
        <v>16147</v>
      </c>
      <c r="DO73" s="10" vm="96334">
        <v>14478</v>
      </c>
      <c r="DP73" s="10" vm="93739">
        <v>0</v>
      </c>
      <c r="DQ73" s="10" vm="72411">
        <v>1669</v>
      </c>
      <c r="DR73" s="10" vm="80607">
        <v>175</v>
      </c>
      <c r="DS73" s="10" vm="62119">
        <v>0</v>
      </c>
      <c r="DT73" s="10" vm="82944">
        <v>152</v>
      </c>
      <c r="DU73" s="10" vm="57115">
        <v>23</v>
      </c>
      <c r="DV73" s="10" vm="68650">
        <v>594</v>
      </c>
      <c r="DW73" s="10" vm="98296">
        <v>0</v>
      </c>
      <c r="DX73" s="10" vm="93577">
        <v>624</v>
      </c>
      <c r="DY73" s="10" vm="81444">
        <v>-30</v>
      </c>
      <c r="DZ73" s="10" vm="86601">
        <v>6</v>
      </c>
      <c r="EA73" s="10" vm="61772">
        <v>0</v>
      </c>
      <c r="EB73" s="10" vm="77196">
        <v>88</v>
      </c>
      <c r="EC73" s="10" vm="57063">
        <v>-82</v>
      </c>
      <c r="ED73" s="10" vm="68496">
        <v>0</v>
      </c>
      <c r="EE73" s="10" vm="96014">
        <v>0</v>
      </c>
      <c r="EF73" s="10" vm="93413">
        <v>0</v>
      </c>
      <c r="EG73" s="10" vm="89182">
        <v>0</v>
      </c>
      <c r="EH73" s="81" vm="71557">
        <v>0</v>
      </c>
      <c r="EI73" s="81" vm="61145">
        <v>0</v>
      </c>
      <c r="EJ73" s="81" vm="82789">
        <v>0</v>
      </c>
      <c r="EK73" s="81" vm="74291">
        <v>0</v>
      </c>
      <c r="EL73" s="10" vm="68342">
        <v>40567</v>
      </c>
      <c r="EM73" s="10" vm="99436">
        <v>0</v>
      </c>
      <c r="EN73" s="10" vm="93249">
        <v>67797</v>
      </c>
      <c r="EO73" s="10" vm="90519">
        <v>-27230</v>
      </c>
      <c r="EP73" s="10" vm="88326">
        <v>57489</v>
      </c>
      <c r="EQ73" s="10" vm="60677">
        <v>14478</v>
      </c>
      <c r="ER73" s="10" vm="77049">
        <v>68661</v>
      </c>
      <c r="ES73" s="10" vm="56948">
        <v>-25650</v>
      </c>
      <c r="ET73" s="10" vm="68187">
        <v>79547</v>
      </c>
      <c r="EU73" s="10" vm="98614">
        <v>29385</v>
      </c>
      <c r="EV73" s="10" vm="93091">
        <v>73237</v>
      </c>
      <c r="EW73" s="10" vm="87466">
        <v>-23075</v>
      </c>
      <c r="EX73" s="10" vm="80462">
        <v>5978</v>
      </c>
      <c r="EY73" s="10" vm="84869">
        <v>3731</v>
      </c>
      <c r="EZ73" s="10" vm="82633">
        <v>15</v>
      </c>
      <c r="FA73" s="10" vm="56887">
        <v>3671</v>
      </c>
      <c r="FB73" s="10" vm="68032">
        <v>1467605</v>
      </c>
      <c r="FC73" s="10" vm="98455">
        <v>0</v>
      </c>
      <c r="FD73" s="10" vm="92934">
        <v>1467605</v>
      </c>
      <c r="FE73" s="10" vm="58889">
        <v>95928</v>
      </c>
      <c r="FF73" s="10" vm="86457">
        <v>10626</v>
      </c>
      <c r="FG73" s="10" vm="79045">
        <v>0</v>
      </c>
      <c r="FH73" s="10" vm="76902">
        <v>-8506</v>
      </c>
      <c r="FI73" s="10" vm="56829">
        <v>489783</v>
      </c>
      <c r="FJ73" s="10" vm="67878">
        <v>-2999</v>
      </c>
      <c r="FK73" s="10" vm="59263">
        <v>0</v>
      </c>
      <c r="FL73" s="10" vm="92771">
        <v>2052437</v>
      </c>
      <c r="FM73" s="10" vm="72275">
        <v>155112</v>
      </c>
      <c r="FN73" s="10" vm="71414">
        <v>20511</v>
      </c>
      <c r="FO73" s="10" vm="84743">
        <v>0</v>
      </c>
      <c r="FP73" s="10" vm="76755">
        <v>0</v>
      </c>
      <c r="FQ73" s="10" vm="73961">
        <v>-4575</v>
      </c>
      <c r="FR73" s="10" vm="67727">
        <v>0</v>
      </c>
      <c r="FS73" s="10" vm="96601">
        <v>0</v>
      </c>
      <c r="FT73" s="10" vm="92604">
        <v>171048</v>
      </c>
      <c r="FU73" s="10" vm="89024">
        <v>1881389</v>
      </c>
      <c r="FV73" s="10" vm="89964">
        <v>1312493</v>
      </c>
      <c r="FW73" s="81" vm="61706">
        <v>0</v>
      </c>
      <c r="FX73" s="81" vm="82478">
        <v>0</v>
      </c>
      <c r="FY73" s="81" vm="73879">
        <v>-153</v>
      </c>
      <c r="FZ73" s="81" vm="56139">
        <v>286</v>
      </c>
      <c r="GA73" s="81" vm="96175">
        <v>133</v>
      </c>
      <c r="GB73" s="10" vm="92443">
        <v>4498</v>
      </c>
      <c r="GC73" s="10" vm="81298">
        <v>2807</v>
      </c>
      <c r="GD73" s="10" vm="88180">
        <v>1691</v>
      </c>
      <c r="GE73" s="10" vm="62118">
        <v>408</v>
      </c>
      <c r="GF73" s="10" vm="76608">
        <v>484</v>
      </c>
      <c r="GG73" s="10" vm="73786">
        <v>-76</v>
      </c>
      <c r="GH73" s="10" vm="67569">
        <v>225</v>
      </c>
      <c r="GI73" s="10" vm="98936">
        <v>208</v>
      </c>
      <c r="GJ73" s="10" vm="92281">
        <v>17</v>
      </c>
      <c r="GK73" s="10" vm="87313">
        <v>0</v>
      </c>
      <c r="GL73" s="10" vm="86308">
        <v>0</v>
      </c>
      <c r="GM73" s="10" vm="2150">
        <v>0</v>
      </c>
      <c r="GN73" s="10" vm="82322">
        <v>3248</v>
      </c>
      <c r="GO73" s="10" vm="73703">
        <v>1129</v>
      </c>
      <c r="GP73" s="10" vm="67413">
        <v>2119</v>
      </c>
      <c r="GQ73" s="10" vm="99925">
        <v>0</v>
      </c>
      <c r="GR73" s="10" vm="92119">
        <v>0</v>
      </c>
      <c r="GS73" s="10" vm="88867">
        <v>0</v>
      </c>
      <c r="GT73" s="10" vm="80312">
        <v>8379</v>
      </c>
      <c r="GU73" s="10" vm="61144">
        <v>4628</v>
      </c>
      <c r="GV73" s="10" vm="76464">
        <v>3751</v>
      </c>
      <c r="GW73" s="10" vm="56533">
        <v>0</v>
      </c>
      <c r="GX73" s="81" vm="67259">
        <v>0</v>
      </c>
      <c r="GY73" s="10" vm="99272">
        <v>0</v>
      </c>
      <c r="GZ73" s="10" vm="91959">
        <v>256</v>
      </c>
      <c r="HA73" s="10" vm="72141">
        <v>0</v>
      </c>
      <c r="HB73" s="10" vm="71266">
        <v>0</v>
      </c>
      <c r="HC73" s="81" vm="60676">
        <v>0</v>
      </c>
      <c r="HD73" s="81" vm="82167">
        <v>17265</v>
      </c>
      <c r="HE73" s="10" vm="73523">
        <v>17521</v>
      </c>
      <c r="HF73" s="10" vm="67104">
        <v>21550</v>
      </c>
      <c r="HG73" s="10" vm="97977">
        <v>4915</v>
      </c>
      <c r="HH73" s="10" vm="91800">
        <v>0</v>
      </c>
      <c r="HI73" s="10" vm="90835">
        <v>2553</v>
      </c>
      <c r="HJ73" s="10" vm="88057">
        <v>14921</v>
      </c>
      <c r="HK73" s="10" vm="84409">
        <v>0</v>
      </c>
      <c r="HL73" s="10" vm="76359">
        <v>0</v>
      </c>
      <c r="HM73" s="10" vm="73387">
        <v>0</v>
      </c>
      <c r="HN73" s="10" vm="66949">
        <v>20783</v>
      </c>
      <c r="HO73" s="10" vm="97500">
        <v>64722</v>
      </c>
      <c r="HP73" s="10" vm="91640">
        <v>1547</v>
      </c>
      <c r="HQ73" s="10" vm="90397">
        <v>3100</v>
      </c>
      <c r="HR73" s="10" vm="89807">
        <v>4647</v>
      </c>
      <c r="HS73" s="10" vm="78615">
        <v>0</v>
      </c>
      <c r="HT73" s="10" vm="82012">
        <v>2397</v>
      </c>
      <c r="HU73" s="10" vm="73243">
        <v>2397</v>
      </c>
      <c r="HV73" s="10" vm="66801">
        <v>37079</v>
      </c>
      <c r="HW73" s="10" vm="59178">
        <v>0</v>
      </c>
      <c r="HX73" s="10" vm="91489">
        <v>0</v>
      </c>
      <c r="HY73" s="10" vm="58683">
        <v>0</v>
      </c>
      <c r="HZ73" s="10" vm="86164">
        <v>0</v>
      </c>
      <c r="IA73" s="10" vm="84283">
        <v>3154</v>
      </c>
      <c r="IB73" s="10" vm="76221">
        <v>-4369</v>
      </c>
      <c r="IC73" s="10" vm="73102">
        <v>35864</v>
      </c>
      <c r="ID73" s="10" vm="66659">
        <v>1073</v>
      </c>
      <c r="IE73" s="10" vm="96468">
        <v>649</v>
      </c>
      <c r="IF73" s="10" vm="91323">
        <v>59</v>
      </c>
      <c r="IG73" s="10" vm="87200">
        <v>1781</v>
      </c>
      <c r="IH73" s="10" vm="80167">
        <v>10626</v>
      </c>
      <c r="II73" s="10" vm="62051">
        <v>39112</v>
      </c>
      <c r="IJ73" s="10" vm="76075">
        <v>15751</v>
      </c>
      <c r="IK73" s="10" vm="72957">
        <v>728</v>
      </c>
      <c r="IL73" s="10" vm="66510">
        <v>-132</v>
      </c>
      <c r="IM73" s="10" vm="59432">
        <v>4847</v>
      </c>
      <c r="IN73" s="10" vm="91157">
        <v>24977</v>
      </c>
      <c r="IO73" s="10" vm="100875">
        <v>25463</v>
      </c>
      <c r="IP73" s="10" vm="71124">
        <v>0</v>
      </c>
      <c r="IQ73" s="10" vm="62117">
        <v>-1</v>
      </c>
      <c r="IR73" s="10" vm="58076">
        <v>3</v>
      </c>
      <c r="IS73" s="81" vm="72808">
        <v>52</v>
      </c>
      <c r="IT73" s="81" vm="66364">
        <v>52</v>
      </c>
    </row>
    <row r="74" spans="1:254" x14ac:dyDescent="0.25">
      <c r="A74" s="8" t="s">
        <v>971</v>
      </c>
      <c r="B74" s="8" t="s">
        <v>3</v>
      </c>
      <c r="C74" s="89">
        <v>44651</v>
      </c>
      <c r="D74" s="76" vm="84041">
        <v>12</v>
      </c>
      <c r="E74" s="10" vm="75955">
        <v>23331</v>
      </c>
      <c r="F74" s="10" vm="70880">
        <v>-18002</v>
      </c>
      <c r="G74" s="10" vm="100211">
        <v>0</v>
      </c>
      <c r="H74" s="10" vm="59815">
        <v>5329</v>
      </c>
      <c r="I74" s="10" vm="58439">
        <v>1795</v>
      </c>
      <c r="J74" s="10" vm="63614">
        <v>7124</v>
      </c>
      <c r="K74" s="10" vm="86007">
        <v>0</v>
      </c>
      <c r="L74" s="10" vm="78378">
        <v>0</v>
      </c>
      <c r="M74" s="10" vm="75811">
        <v>0</v>
      </c>
      <c r="N74" s="10" vm="70765">
        <v>1</v>
      </c>
      <c r="O74" s="10" vm="99733">
        <v>-2129</v>
      </c>
      <c r="P74" s="10" vm="95831">
        <v>0</v>
      </c>
      <c r="Q74" s="10" vm="81857">
        <v>0</v>
      </c>
      <c r="R74" s="10" vm="87036">
        <v>0</v>
      </c>
      <c r="S74" s="10" vm="85888">
        <v>0</v>
      </c>
      <c r="T74" s="10" vm="83893">
        <v>4996</v>
      </c>
      <c r="U74" s="10" vm="75662">
        <v>359</v>
      </c>
      <c r="V74" s="10" vm="56296">
        <v>5355</v>
      </c>
      <c r="W74" s="10" vm="98748">
        <v>0</v>
      </c>
      <c r="X74" s="10" vm="95664">
        <v>378</v>
      </c>
      <c r="Y74" s="10" vm="89618">
        <v>0</v>
      </c>
      <c r="Z74" s="10" vm="81023">
        <v>0</v>
      </c>
      <c r="AA74" s="10" vm="80010">
        <v>5733</v>
      </c>
      <c r="AB74" s="10" vm="78236">
        <v>17563</v>
      </c>
      <c r="AC74" s="10" vm="75542">
        <v>3120</v>
      </c>
      <c r="AD74" s="10" vm="70532">
        <v>20683</v>
      </c>
      <c r="AE74" s="10" vm="97798">
        <v>1342</v>
      </c>
      <c r="AF74" s="10" vm="95498">
        <v>0</v>
      </c>
      <c r="AG74" s="10" vm="72657">
        <v>0</v>
      </c>
      <c r="AH74" s="10" vm="71973">
        <v>64</v>
      </c>
      <c r="AI74" s="10" vm="85769">
        <v>22089</v>
      </c>
      <c r="AJ74" s="10" vm="78091">
        <v>3552</v>
      </c>
      <c r="AK74" s="10" vm="75443">
        <v>4221</v>
      </c>
      <c r="AL74" s="10" vm="70377">
        <v>3532</v>
      </c>
      <c r="AM74" s="10" vm="97326">
        <v>1222</v>
      </c>
      <c r="AN74" s="10" vm="95337">
        <v>744</v>
      </c>
      <c r="AO74" s="10" vm="87902">
        <v>76</v>
      </c>
      <c r="AP74" s="10" vm="80872">
        <v>0</v>
      </c>
      <c r="AQ74" s="10" vm="79890">
        <v>3458</v>
      </c>
      <c r="AR74" s="10" vm="83748">
        <v>0</v>
      </c>
      <c r="AS74" s="10" vm="75360">
        <v>175</v>
      </c>
      <c r="AT74" s="10" vm="70224">
        <v>16980</v>
      </c>
      <c r="AU74" s="10" vm="96888">
        <v>5109</v>
      </c>
      <c r="AV74" s="10" vm="95171">
        <v>221</v>
      </c>
      <c r="AW74" s="10" vm="89467">
        <v>196196</v>
      </c>
      <c r="AX74" s="10" vm="86884">
        <v>0</v>
      </c>
      <c r="AY74" s="10" vm="85637">
        <v>2379</v>
      </c>
      <c r="AZ74" s="10" vm="77946">
        <v>0</v>
      </c>
      <c r="BA74" s="10" vm="57614">
        <v>0</v>
      </c>
      <c r="BB74" s="10" vm="70067">
        <v>0</v>
      </c>
      <c r="BC74" s="10" vm="99056">
        <v>0</v>
      </c>
      <c r="BD74" s="10" vm="95008">
        <v>0</v>
      </c>
      <c r="BE74" s="10" vm="81708">
        <v>0</v>
      </c>
      <c r="BF74" s="10" vm="90256">
        <v>0</v>
      </c>
      <c r="BG74" s="10" vm="79765">
        <v>198575</v>
      </c>
      <c r="BH74" s="10" vm="83591">
        <v>0</v>
      </c>
      <c r="BI74" s="10" vm="75183">
        <v>677</v>
      </c>
      <c r="BJ74" s="10" vm="69913">
        <v>6440</v>
      </c>
      <c r="BK74" s="10" vm="100376">
        <v>0</v>
      </c>
      <c r="BL74" s="10" vm="94845">
        <v>1073</v>
      </c>
      <c r="BM74" s="10" vm="90646">
        <v>8190</v>
      </c>
      <c r="BN74" s="10" vm="88597">
        <v>2338</v>
      </c>
      <c r="BO74" s="10" vm="79651">
        <v>0</v>
      </c>
      <c r="BP74" s="10" vm="77802">
        <v>1342</v>
      </c>
      <c r="BQ74" s="10" vm="57517">
        <v>4125</v>
      </c>
      <c r="BR74" s="10" vm="69759">
        <v>7805</v>
      </c>
      <c r="BS74" s="10" vm="100047">
        <v>385</v>
      </c>
      <c r="BT74" s="10" vm="94682">
        <v>198960</v>
      </c>
      <c r="BU74" s="10" vm="87748">
        <v>30067</v>
      </c>
      <c r="BV74" s="10" vm="71825">
        <v>0</v>
      </c>
      <c r="BW74" s="10" vm="85511">
        <v>0</v>
      </c>
      <c r="BX74" s="10" vm="83436">
        <v>99297</v>
      </c>
      <c r="BY74" s="10" vm="57456">
        <v>0</v>
      </c>
      <c r="BZ74" s="10" vm="69601">
        <v>0</v>
      </c>
      <c r="CA74" s="10" vm="99568">
        <v>35</v>
      </c>
      <c r="CB74" s="10" vm="94519">
        <v>129399</v>
      </c>
      <c r="CC74" s="10" vm="72520">
        <v>2015</v>
      </c>
      <c r="CD74" s="10" vm="80728">
        <v>0</v>
      </c>
      <c r="CE74" s="10" vm="85388">
        <v>67546</v>
      </c>
      <c r="CF74" s="10" vm="77655">
        <v>67546</v>
      </c>
      <c r="CG74" s="10" vm="74930">
        <v>0</v>
      </c>
      <c r="CH74" s="10" vm="69447">
        <v>0</v>
      </c>
      <c r="CI74" s="10" vm="98111">
        <v>0</v>
      </c>
      <c r="CJ74" s="10" vm="94364">
        <v>0</v>
      </c>
      <c r="CK74" s="10" vm="90968">
        <v>67546</v>
      </c>
      <c r="CL74" s="10" vm="86731">
        <v>0</v>
      </c>
      <c r="CM74" s="10" vm="79534">
        <v>0</v>
      </c>
      <c r="CN74" s="10" vm="83278">
        <v>0</v>
      </c>
      <c r="CO74" s="10" vm="57333">
        <v>0</v>
      </c>
      <c r="CP74" s="10" vm="69293">
        <v>0</v>
      </c>
      <c r="CQ74" s="10" vm="97639">
        <v>0</v>
      </c>
      <c r="CR74" s="10" vm="94206">
        <v>0</v>
      </c>
      <c r="CS74" s="10" vm="81562">
        <v>0</v>
      </c>
      <c r="CT74" s="10" vm="71680">
        <v>0</v>
      </c>
      <c r="CU74" s="10" vm="70969">
        <v>0</v>
      </c>
      <c r="CV74" s="10" vm="77511">
        <v>0</v>
      </c>
      <c r="CW74" s="10" vm="57278">
        <v>0</v>
      </c>
      <c r="CX74" s="10" vm="69139">
        <v>0</v>
      </c>
      <c r="CY74" s="10" vm="97168">
        <v>0</v>
      </c>
      <c r="CZ74" s="10" vm="94043">
        <v>0</v>
      </c>
      <c r="DA74" s="10" vm="89310">
        <v>0</v>
      </c>
      <c r="DB74" s="81" vm="88451">
        <v>0</v>
      </c>
      <c r="DC74" s="81" vm="85267">
        <v>0</v>
      </c>
      <c r="DD74" s="81" vm="83124">
        <v>0</v>
      </c>
      <c r="DE74" s="81" vm="74671">
        <v>0</v>
      </c>
      <c r="DF74" s="10" vm="68985">
        <v>292</v>
      </c>
      <c r="DG74" s="10" vm="96742">
        <v>0</v>
      </c>
      <c r="DH74" s="10" vm="93876">
        <v>251</v>
      </c>
      <c r="DI74" s="10" vm="87592">
        <v>41</v>
      </c>
      <c r="DJ74" s="10" vm="90101">
        <v>292</v>
      </c>
      <c r="DK74" s="10" vm="79412">
        <v>0</v>
      </c>
      <c r="DL74" s="10" vm="77365">
        <v>251</v>
      </c>
      <c r="DM74" s="10" vm="57174">
        <v>41</v>
      </c>
      <c r="DN74" s="10" vm="68830">
        <v>0</v>
      </c>
      <c r="DO74" s="10" vm="96284">
        <v>0</v>
      </c>
      <c r="DP74" s="10" vm="93714">
        <v>0</v>
      </c>
      <c r="DQ74" s="10" vm="72382">
        <v>0</v>
      </c>
      <c r="DR74" s="10" vm="80584">
        <v>0</v>
      </c>
      <c r="DS74" s="10" vm="85140">
        <v>0</v>
      </c>
      <c r="DT74" s="10" vm="82966">
        <v>0</v>
      </c>
      <c r="DU74" s="10" vm="74484">
        <v>0</v>
      </c>
      <c r="DV74" s="10" vm="68675">
        <v>0</v>
      </c>
      <c r="DW74" s="10" vm="98254">
        <v>0</v>
      </c>
      <c r="DX74" s="10" vm="93552">
        <v>0</v>
      </c>
      <c r="DY74" s="10" vm="81415">
        <v>0</v>
      </c>
      <c r="DZ74" s="10" vm="86580">
        <v>0</v>
      </c>
      <c r="EA74" s="10" vm="79295">
        <v>0</v>
      </c>
      <c r="EB74" s="10" vm="77218">
        <v>0</v>
      </c>
      <c r="EC74" s="10" vm="74391">
        <v>0</v>
      </c>
      <c r="ED74" s="10" vm="68520">
        <v>0</v>
      </c>
      <c r="EE74" s="10" vm="95975">
        <v>0</v>
      </c>
      <c r="EF74" s="10" vm="93390">
        <v>0</v>
      </c>
      <c r="EG74" s="10" vm="89155">
        <v>0</v>
      </c>
      <c r="EH74" s="81" vm="71535">
        <v>0</v>
      </c>
      <c r="EI74" s="81" vm="85017">
        <v>0</v>
      </c>
      <c r="EJ74" s="81" vm="82811">
        <v>0</v>
      </c>
      <c r="EK74" s="81" vm="57015">
        <v>0</v>
      </c>
      <c r="EL74" s="10" vm="68363">
        <v>950</v>
      </c>
      <c r="EM74" s="10" vm="99402">
        <v>0</v>
      </c>
      <c r="EN74" s="10" vm="93226">
        <v>771</v>
      </c>
      <c r="EO74" s="10" vm="90489">
        <v>179</v>
      </c>
      <c r="EP74" s="10" vm="88303">
        <v>950</v>
      </c>
      <c r="EQ74" s="10" vm="79180">
        <v>0</v>
      </c>
      <c r="ER74" s="10" vm="77069">
        <v>771</v>
      </c>
      <c r="ES74" s="10" vm="56960">
        <v>179</v>
      </c>
      <c r="ET74" s="10" vm="68209">
        <v>1242</v>
      </c>
      <c r="EU74" s="10" vm="98588">
        <v>0</v>
      </c>
      <c r="EV74" s="10" vm="93068">
        <v>1022</v>
      </c>
      <c r="EW74" s="10" vm="87437">
        <v>220</v>
      </c>
      <c r="EX74" s="10" vm="80437">
        <v>833</v>
      </c>
      <c r="EY74" s="10" vm="84891">
        <v>518</v>
      </c>
      <c r="EZ74" s="10" vm="82653">
        <v>156</v>
      </c>
      <c r="FA74" s="10" vm="74137">
        <v>518</v>
      </c>
      <c r="FB74" s="10" vm="68055">
        <v>252975</v>
      </c>
      <c r="FC74" s="10" vm="98434">
        <v>0</v>
      </c>
      <c r="FD74" s="10" vm="92910">
        <v>252975</v>
      </c>
      <c r="FE74" s="10" vm="58861">
        <v>1395</v>
      </c>
      <c r="FF74" s="10" vm="86435">
        <v>3249</v>
      </c>
      <c r="FG74" s="10" vm="79064">
        <v>0</v>
      </c>
      <c r="FH74" s="10" vm="76923">
        <v>-2116</v>
      </c>
      <c r="FI74" s="10" vm="74048">
        <v>0</v>
      </c>
      <c r="FJ74" s="10" vm="67901">
        <v>2045</v>
      </c>
      <c r="FK74" s="10" vm="59246">
        <v>0</v>
      </c>
      <c r="FL74" s="10" vm="92746">
        <v>257548</v>
      </c>
      <c r="FM74" s="10" vm="72246">
        <v>58249</v>
      </c>
      <c r="FN74" s="10" vm="71390">
        <v>3458</v>
      </c>
      <c r="FO74" s="10" vm="84758">
        <v>0</v>
      </c>
      <c r="FP74" s="10" vm="76779">
        <v>0</v>
      </c>
      <c r="FQ74" s="10" vm="56774">
        <v>-899</v>
      </c>
      <c r="FR74" s="10" vm="67750">
        <v>544</v>
      </c>
      <c r="FS74" s="10" vm="96576">
        <v>0</v>
      </c>
      <c r="FT74" s="10" vm="92579">
        <v>61352</v>
      </c>
      <c r="FU74" s="10" vm="88995">
        <v>196196</v>
      </c>
      <c r="FV74" s="10" vm="89941">
        <v>194726</v>
      </c>
      <c r="FW74" s="81" vm="78935">
        <v>0</v>
      </c>
      <c r="FX74" s="81" vm="82499">
        <v>0</v>
      </c>
      <c r="FY74" s="81" vm="73892">
        <v>0</v>
      </c>
      <c r="FZ74" s="81" vm="56161">
        <v>0</v>
      </c>
      <c r="GA74" s="81" vm="96125">
        <v>0</v>
      </c>
      <c r="GB74" s="10" vm="92417">
        <v>0</v>
      </c>
      <c r="GC74" s="10" vm="81269">
        <v>0</v>
      </c>
      <c r="GD74" s="10" vm="88156">
        <v>0</v>
      </c>
      <c r="GE74" s="10" vm="84634">
        <v>0</v>
      </c>
      <c r="GF74" s="10" vm="76631">
        <v>0</v>
      </c>
      <c r="GG74" s="10" vm="73801">
        <v>0</v>
      </c>
      <c r="GH74" s="10" vm="67595">
        <v>0</v>
      </c>
      <c r="GI74" s="10" vm="98894">
        <v>0</v>
      </c>
      <c r="GJ74" s="10" vm="92257">
        <v>0</v>
      </c>
      <c r="GK74" s="10" vm="87285">
        <v>1027</v>
      </c>
      <c r="GL74" s="10" vm="86288">
        <v>652</v>
      </c>
      <c r="GM74" s="10" vm="78839">
        <v>375</v>
      </c>
      <c r="GN74" s="10" vm="82345">
        <v>0</v>
      </c>
      <c r="GO74" s="10" vm="100788">
        <v>0</v>
      </c>
      <c r="GP74" s="10" vm="67437">
        <v>0</v>
      </c>
      <c r="GQ74" s="10" vm="99885">
        <v>4000</v>
      </c>
      <c r="GR74" s="10" vm="92096">
        <v>2580</v>
      </c>
      <c r="GS74" s="10" vm="88840">
        <v>1420</v>
      </c>
      <c r="GT74" s="10" vm="80290">
        <v>5027</v>
      </c>
      <c r="GU74" s="10" vm="84549">
        <v>3232</v>
      </c>
      <c r="GV74" s="10" vm="76486">
        <v>1795</v>
      </c>
      <c r="GW74" s="10" vm="56544">
        <v>0</v>
      </c>
      <c r="GX74" s="81" vm="67280">
        <v>0</v>
      </c>
      <c r="GY74" s="10" vm="99240">
        <v>19</v>
      </c>
      <c r="GZ74" s="10" vm="91934">
        <v>0</v>
      </c>
      <c r="HA74" s="10" vm="72110">
        <v>0</v>
      </c>
      <c r="HB74" s="10" vm="71244">
        <v>0</v>
      </c>
      <c r="HC74" s="81" vm="78752">
        <v>0</v>
      </c>
      <c r="HD74" s="81" vm="82188">
        <v>1054</v>
      </c>
      <c r="HE74" s="10" vm="56488">
        <v>1073</v>
      </c>
      <c r="HF74" s="10" vm="67126">
        <v>94</v>
      </c>
      <c r="HG74" s="10" vm="97954">
        <v>1370</v>
      </c>
      <c r="HH74" s="10" vm="91776">
        <v>0</v>
      </c>
      <c r="HI74" s="10" vm="90806">
        <v>56</v>
      </c>
      <c r="HJ74" s="10" vm="88046">
        <v>2393</v>
      </c>
      <c r="HK74" s="10" vm="84431">
        <v>0</v>
      </c>
      <c r="HL74" s="10" vm="76378">
        <v>0</v>
      </c>
      <c r="HM74" s="10" vm="73414">
        <v>0</v>
      </c>
      <c r="HN74" s="10" vm="66972">
        <v>212</v>
      </c>
      <c r="HO74" s="10" vm="97480">
        <v>4125</v>
      </c>
      <c r="HP74" s="10" vm="91619">
        <v>35</v>
      </c>
      <c r="HQ74" s="10" vm="58772">
        <v>0</v>
      </c>
      <c r="HR74" s="10" vm="89783">
        <v>35</v>
      </c>
      <c r="HS74" s="10" vm="78635">
        <v>0</v>
      </c>
      <c r="HT74" s="10" vm="82034">
        <v>0</v>
      </c>
      <c r="HU74" s="10" vm="73267">
        <v>0</v>
      </c>
      <c r="HV74" s="10" vm="66819">
        <v>2003</v>
      </c>
      <c r="HW74" s="10" vm="97044">
        <v>72</v>
      </c>
      <c r="HX74" s="10" vm="91464">
        <v>0</v>
      </c>
      <c r="HY74" s="10" vm="58670">
        <v>54</v>
      </c>
      <c r="HZ74" s="10" vm="86138">
        <v>0</v>
      </c>
      <c r="IA74" s="10" vm="84297">
        <v>0</v>
      </c>
      <c r="IB74" s="10" vm="76244">
        <v>0</v>
      </c>
      <c r="IC74" s="10" vm="73124">
        <v>2129</v>
      </c>
      <c r="ID74" s="10" vm="66676">
        <v>15</v>
      </c>
      <c r="IE74" s="10" vm="59114">
        <v>4</v>
      </c>
      <c r="IF74" s="10" vm="91298">
        <v>0</v>
      </c>
      <c r="IG74" s="10" vm="58367">
        <v>19</v>
      </c>
      <c r="IH74" s="10" vm="80141">
        <v>3249</v>
      </c>
      <c r="II74" s="10" vm="78503">
        <v>4151</v>
      </c>
      <c r="IJ74" s="10" vm="76097">
        <v>0</v>
      </c>
      <c r="IK74" s="10" vm="72978">
        <v>0</v>
      </c>
      <c r="IL74" s="10" vm="66533">
        <v>-20</v>
      </c>
      <c r="IM74" s="10" vm="59383">
        <v>-12</v>
      </c>
      <c r="IN74" s="10" vm="91132">
        <v>3356</v>
      </c>
      <c r="IO74" s="10" vm="58005">
        <v>3370</v>
      </c>
      <c r="IP74" s="10" vm="71098">
        <v>0</v>
      </c>
      <c r="IQ74" s="10" vm="84166">
        <v>0</v>
      </c>
      <c r="IR74" s="10" vm="58098">
        <v>0</v>
      </c>
      <c r="IS74" s="81" vm="72830">
        <v>0</v>
      </c>
      <c r="IT74" s="81" vm="66383">
        <v>0</v>
      </c>
    </row>
    <row r="75" spans="1:254" x14ac:dyDescent="0.25">
      <c r="A75" s="8" t="s">
        <v>384</v>
      </c>
      <c r="B75" s="8" t="s">
        <v>596</v>
      </c>
      <c r="C75" s="89">
        <v>44651</v>
      </c>
      <c r="D75" s="76" vm="84023">
        <v>12</v>
      </c>
      <c r="E75" s="10" vm="75933">
        <v>40922</v>
      </c>
      <c r="F75" s="10" vm="70867">
        <v>-30556</v>
      </c>
      <c r="G75" s="10" vm="100256">
        <v>-3112</v>
      </c>
      <c r="H75" s="10" vm="59841">
        <v>7254</v>
      </c>
      <c r="I75" s="10" vm="58469">
        <v>1037</v>
      </c>
      <c r="J75" s="10" vm="63642">
        <v>8291</v>
      </c>
      <c r="K75" s="10" vm="61143">
        <v>0</v>
      </c>
      <c r="L75" s="10" vm="78359">
        <v>0</v>
      </c>
      <c r="M75" s="10" vm="75788">
        <v>0</v>
      </c>
      <c r="N75" s="10" vm="70755">
        <v>15</v>
      </c>
      <c r="O75" s="10" vm="99768">
        <v>-7191</v>
      </c>
      <c r="P75" s="10" vm="95857">
        <v>377</v>
      </c>
      <c r="Q75" s="10" vm="81888">
        <v>0</v>
      </c>
      <c r="R75" s="10" vm="87064">
        <v>0</v>
      </c>
      <c r="S75" s="10" vm="60675">
        <v>0</v>
      </c>
      <c r="T75" s="10" vm="83876">
        <v>1492</v>
      </c>
      <c r="U75" s="10" vm="75638">
        <v>0</v>
      </c>
      <c r="V75" s="10" vm="56288">
        <v>1492</v>
      </c>
      <c r="W75" s="10" vm="98774">
        <v>0</v>
      </c>
      <c r="X75" s="10" vm="95690">
        <v>8451</v>
      </c>
      <c r="Y75" s="10" vm="89649">
        <v>0</v>
      </c>
      <c r="Z75" s="10" vm="81051">
        <v>0</v>
      </c>
      <c r="AA75" s="10" vm="60288">
        <v>9943</v>
      </c>
      <c r="AB75" s="10" vm="78218">
        <v>32489</v>
      </c>
      <c r="AC75" s="10" vm="75526">
        <v>1661</v>
      </c>
      <c r="AD75" s="10" vm="70511">
        <v>34150</v>
      </c>
      <c r="AE75" s="10" vm="97820">
        <v>287</v>
      </c>
      <c r="AF75" s="10" vm="95525">
        <v>60</v>
      </c>
      <c r="AG75" s="10" vm="72687">
        <v>0</v>
      </c>
      <c r="AH75" s="10" vm="71999">
        <v>325</v>
      </c>
      <c r="AI75" s="10" vm="85751">
        <v>34822</v>
      </c>
      <c r="AJ75" s="10" vm="78072">
        <v>10729</v>
      </c>
      <c r="AK75" s="10" vm="75433">
        <v>1660</v>
      </c>
      <c r="AL75" s="10" vm="70355">
        <v>6945</v>
      </c>
      <c r="AM75" s="10" vm="97342">
        <v>1970</v>
      </c>
      <c r="AN75" s="10" vm="95362">
        <v>1875</v>
      </c>
      <c r="AO75" s="10" vm="87932">
        <v>83</v>
      </c>
      <c r="AP75" s="10" vm="80896">
        <v>0</v>
      </c>
      <c r="AQ75" s="10" vm="79877">
        <v>4867</v>
      </c>
      <c r="AR75" s="10" vm="83726">
        <v>0</v>
      </c>
      <c r="AS75" s="10" vm="75349">
        <v>653</v>
      </c>
      <c r="AT75" s="10" vm="70203">
        <v>28782</v>
      </c>
      <c r="AU75" s="10" vm="96920">
        <v>6040</v>
      </c>
      <c r="AV75" s="10" vm="95197">
        <v>180</v>
      </c>
      <c r="AW75" s="10" vm="89496">
        <v>199195</v>
      </c>
      <c r="AX75" s="10" vm="86909">
        <v>0</v>
      </c>
      <c r="AY75" s="10" vm="60592">
        <v>4830</v>
      </c>
      <c r="AZ75" s="10" vm="77927">
        <v>0</v>
      </c>
      <c r="BA75" s="10" vm="75266">
        <v>0</v>
      </c>
      <c r="BB75" s="10" vm="70048">
        <v>27493</v>
      </c>
      <c r="BC75" s="10" vm="99105">
        <v>0</v>
      </c>
      <c r="BD75" s="10" vm="95035">
        <v>0</v>
      </c>
      <c r="BE75" s="10" vm="81739">
        <v>0</v>
      </c>
      <c r="BF75" s="10" vm="90280">
        <v>0</v>
      </c>
      <c r="BG75" s="10" vm="62116">
        <v>231518</v>
      </c>
      <c r="BH75" s="10" vm="83570">
        <v>13376</v>
      </c>
      <c r="BI75" s="10" vm="57560">
        <v>1981</v>
      </c>
      <c r="BJ75" s="10" vm="69890">
        <v>6854</v>
      </c>
      <c r="BK75" s="10" vm="100418">
        <v>0</v>
      </c>
      <c r="BL75" s="10" vm="94870">
        <v>252</v>
      </c>
      <c r="BM75" s="10" vm="90674">
        <v>22463</v>
      </c>
      <c r="BN75" s="10" vm="88618">
        <v>5000</v>
      </c>
      <c r="BO75" s="10" vm="61771">
        <v>0</v>
      </c>
      <c r="BP75" s="10" vm="77781">
        <v>287</v>
      </c>
      <c r="BQ75" s="10" vm="57508">
        <v>8867</v>
      </c>
      <c r="BR75" s="10" vm="69736">
        <v>14154</v>
      </c>
      <c r="BS75" s="10" vm="100090">
        <v>8309</v>
      </c>
      <c r="BT75" s="10" vm="94706">
        <v>239827</v>
      </c>
      <c r="BU75" s="10" vm="87777">
        <v>153826</v>
      </c>
      <c r="BV75" s="10" vm="71850">
        <v>0</v>
      </c>
      <c r="BW75" s="10" vm="61142">
        <v>0</v>
      </c>
      <c r="BX75" s="10" vm="83416">
        <v>33240</v>
      </c>
      <c r="BY75" s="10" vm="74998">
        <v>0</v>
      </c>
      <c r="BZ75" s="10" vm="69582">
        <v>0</v>
      </c>
      <c r="CA75" s="10" vm="99602">
        <v>16</v>
      </c>
      <c r="CB75" s="10" vm="94546">
        <v>187082</v>
      </c>
      <c r="CC75" s="10" vm="72551">
        <v>4060</v>
      </c>
      <c r="CD75" s="10" vm="80753">
        <v>0</v>
      </c>
      <c r="CE75" s="10" vm="60674">
        <v>48685</v>
      </c>
      <c r="CF75" s="10" vm="77636">
        <v>48685</v>
      </c>
      <c r="CG75" s="10" vm="74914">
        <v>0</v>
      </c>
      <c r="CH75" s="10" vm="69426">
        <v>0</v>
      </c>
      <c r="CI75" s="10" vm="98137">
        <v>0</v>
      </c>
      <c r="CJ75" s="10" vm="94387">
        <v>0</v>
      </c>
      <c r="CK75" s="10" vm="90998">
        <v>48685</v>
      </c>
      <c r="CL75" s="10" vm="86757">
        <v>2612</v>
      </c>
      <c r="CM75" s="10" vm="60287">
        <v>2127</v>
      </c>
      <c r="CN75" s="10" vm="83258">
        <v>420</v>
      </c>
      <c r="CO75" s="10" vm="74827">
        <v>65</v>
      </c>
      <c r="CP75" s="10" vm="69272">
        <v>0</v>
      </c>
      <c r="CQ75" s="10" vm="97659">
        <v>0</v>
      </c>
      <c r="CR75" s="10" vm="94231">
        <v>0</v>
      </c>
      <c r="CS75" s="10" vm="81592">
        <v>0</v>
      </c>
      <c r="CT75" s="10" vm="71704">
        <v>0</v>
      </c>
      <c r="CU75" s="10" vm="60144">
        <v>0</v>
      </c>
      <c r="CV75" s="10" vm="77491">
        <v>0</v>
      </c>
      <c r="CW75" s="10" vm="74741">
        <v>0</v>
      </c>
      <c r="CX75" s="10" vm="69117">
        <v>0</v>
      </c>
      <c r="CY75" s="10" vm="97184">
        <v>0</v>
      </c>
      <c r="CZ75" s="10" vm="94069">
        <v>0</v>
      </c>
      <c r="DA75" s="10" vm="89340">
        <v>0</v>
      </c>
      <c r="DB75" s="81" vm="88474">
        <v>0</v>
      </c>
      <c r="DC75" s="81" vm="85253">
        <v>0</v>
      </c>
      <c r="DD75" s="81" vm="83101">
        <v>0</v>
      </c>
      <c r="DE75" s="81" vm="74659">
        <v>0</v>
      </c>
      <c r="DF75" s="10" vm="68963">
        <v>0</v>
      </c>
      <c r="DG75" s="10" vm="96760">
        <v>0</v>
      </c>
      <c r="DH75" s="10" vm="93902">
        <v>0</v>
      </c>
      <c r="DI75" s="10" vm="87621">
        <v>0</v>
      </c>
      <c r="DJ75" s="10" vm="90128">
        <v>2612</v>
      </c>
      <c r="DK75" s="10" vm="62573">
        <v>2127</v>
      </c>
      <c r="DL75" s="10" vm="77344">
        <v>420</v>
      </c>
      <c r="DM75" s="10" vm="57168">
        <v>65</v>
      </c>
      <c r="DN75" s="10" vm="68809">
        <v>1100</v>
      </c>
      <c r="DO75" s="10" vm="96335">
        <v>985</v>
      </c>
      <c r="DP75" s="10" vm="93740">
        <v>0</v>
      </c>
      <c r="DQ75" s="10" vm="72412">
        <v>115</v>
      </c>
      <c r="DR75" s="10" vm="80608">
        <v>0</v>
      </c>
      <c r="DS75" s="10" vm="62115">
        <v>0</v>
      </c>
      <c r="DT75" s="10" vm="82945">
        <v>0</v>
      </c>
      <c r="DU75" s="10" vm="57116">
        <v>0</v>
      </c>
      <c r="DV75" s="10" vm="68651">
        <v>0</v>
      </c>
      <c r="DW75" s="10" vm="98297">
        <v>0</v>
      </c>
      <c r="DX75" s="10" vm="93578">
        <v>0</v>
      </c>
      <c r="DY75" s="10" vm="81445">
        <v>0</v>
      </c>
      <c r="DZ75" s="10" vm="86602">
        <v>1796</v>
      </c>
      <c r="EA75" s="10" vm="61770">
        <v>0</v>
      </c>
      <c r="EB75" s="10" vm="77197">
        <v>839</v>
      </c>
      <c r="EC75" s="10" vm="57064">
        <v>957</v>
      </c>
      <c r="ED75" s="10" vm="68497">
        <v>0</v>
      </c>
      <c r="EE75" s="10" vm="96015">
        <v>0</v>
      </c>
      <c r="EF75" s="10" vm="93414">
        <v>0</v>
      </c>
      <c r="EG75" s="10" vm="89183">
        <v>0</v>
      </c>
      <c r="EH75" s="81" vm="71558">
        <v>0</v>
      </c>
      <c r="EI75" s="81" vm="61141">
        <v>0</v>
      </c>
      <c r="EJ75" s="81" vm="82790">
        <v>0</v>
      </c>
      <c r="EK75" s="81" vm="74292">
        <v>0</v>
      </c>
      <c r="EL75" s="10" vm="68343">
        <v>592</v>
      </c>
      <c r="EM75" s="10" vm="99437">
        <v>0</v>
      </c>
      <c r="EN75" s="10" vm="93250">
        <v>515</v>
      </c>
      <c r="EO75" s="10" vm="90520">
        <v>77</v>
      </c>
      <c r="EP75" s="10" vm="88327">
        <v>3488</v>
      </c>
      <c r="EQ75" s="10" vm="60673">
        <v>985</v>
      </c>
      <c r="ER75" s="10" vm="77050">
        <v>1354</v>
      </c>
      <c r="ES75" s="10" vm="74202">
        <v>1149</v>
      </c>
      <c r="ET75" s="10" vm="68188">
        <v>6100</v>
      </c>
      <c r="EU75" s="10" vm="98615">
        <v>3112</v>
      </c>
      <c r="EV75" s="10" vm="93092">
        <v>1774</v>
      </c>
      <c r="EW75" s="10" vm="87467">
        <v>1214</v>
      </c>
      <c r="EX75" s="10" vm="80463">
        <v>1273</v>
      </c>
      <c r="EY75" s="10" vm="84870">
        <v>485</v>
      </c>
      <c r="EZ75" s="10" vm="82634">
        <v>712</v>
      </c>
      <c r="FA75" s="10" vm="74120">
        <v>485</v>
      </c>
      <c r="FB75" s="10" vm="68033">
        <v>223882</v>
      </c>
      <c r="FC75" s="10" vm="98456">
        <v>0</v>
      </c>
      <c r="FD75" s="10" vm="92935">
        <v>223882</v>
      </c>
      <c r="FE75" s="10" vm="58890">
        <v>21083</v>
      </c>
      <c r="FF75" s="10" vm="86458">
        <v>3333</v>
      </c>
      <c r="FG75" s="10" vm="79046">
        <v>0</v>
      </c>
      <c r="FH75" s="10" vm="76903">
        <v>-1344</v>
      </c>
      <c r="FI75" s="10" vm="56830">
        <v>0</v>
      </c>
      <c r="FJ75" s="10" vm="67879">
        <v>-1356</v>
      </c>
      <c r="FK75" s="10" vm="59264">
        <v>0</v>
      </c>
      <c r="FL75" s="10" vm="92772">
        <v>245598</v>
      </c>
      <c r="FM75" s="10" vm="72276">
        <v>42387</v>
      </c>
      <c r="FN75" s="10" vm="71415">
        <v>4704</v>
      </c>
      <c r="FO75" s="10" vm="84744">
        <v>0</v>
      </c>
      <c r="FP75" s="10" vm="76756">
        <v>0</v>
      </c>
      <c r="FQ75" s="10" vm="73962">
        <v>-688</v>
      </c>
      <c r="FR75" s="10" vm="67728">
        <v>0</v>
      </c>
      <c r="FS75" s="10" vm="96602">
        <v>0</v>
      </c>
      <c r="FT75" s="10" vm="92605">
        <v>46403</v>
      </c>
      <c r="FU75" s="10" vm="89025">
        <v>199195</v>
      </c>
      <c r="FV75" s="10" vm="89965">
        <v>181495</v>
      </c>
      <c r="FW75" s="81" vm="61705">
        <v>24192</v>
      </c>
      <c r="FX75" s="81" vm="82479">
        <v>2924</v>
      </c>
      <c r="FY75" s="81" vm="73880">
        <v>0</v>
      </c>
      <c r="FZ75" s="81" vm="56140">
        <v>377</v>
      </c>
      <c r="GA75" s="81" vm="96176">
        <v>27493</v>
      </c>
      <c r="GB75" s="10" vm="92444">
        <v>0</v>
      </c>
      <c r="GC75" s="10" vm="81299">
        <v>0</v>
      </c>
      <c r="GD75" s="10" vm="88181">
        <v>0</v>
      </c>
      <c r="GE75" s="10" vm="62114">
        <v>1316</v>
      </c>
      <c r="GF75" s="10" vm="76609">
        <v>765</v>
      </c>
      <c r="GG75" s="10" vm="73787">
        <v>551</v>
      </c>
      <c r="GH75" s="10" vm="67570">
        <v>656</v>
      </c>
      <c r="GI75" s="10" vm="98937">
        <v>166</v>
      </c>
      <c r="GJ75" s="10" vm="92282">
        <v>490</v>
      </c>
      <c r="GK75" s="10" vm="87314">
        <v>0</v>
      </c>
      <c r="GL75" s="10" vm="86309">
        <v>0</v>
      </c>
      <c r="GM75" s="10" vm="61769">
        <v>0</v>
      </c>
      <c r="GN75" s="10" vm="82323">
        <v>0</v>
      </c>
      <c r="GO75" s="10" vm="73704">
        <v>0</v>
      </c>
      <c r="GP75" s="10" vm="67414">
        <v>0</v>
      </c>
      <c r="GQ75" s="10" vm="99926">
        <v>2</v>
      </c>
      <c r="GR75" s="10" vm="92120">
        <v>6</v>
      </c>
      <c r="GS75" s="10" vm="88868">
        <v>-4</v>
      </c>
      <c r="GT75" s="10" vm="80313">
        <v>1974</v>
      </c>
      <c r="GU75" s="10" vm="61140">
        <v>937</v>
      </c>
      <c r="GV75" s="10" vm="76465">
        <v>1037</v>
      </c>
      <c r="GW75" s="10" vm="73618">
        <v>0</v>
      </c>
      <c r="GX75" s="81" vm="67260">
        <v>0</v>
      </c>
      <c r="GY75" s="10" vm="99273">
        <v>0</v>
      </c>
      <c r="GZ75" s="10" vm="91960">
        <v>0</v>
      </c>
      <c r="HA75" s="10" vm="72142">
        <v>0</v>
      </c>
      <c r="HB75" s="10" vm="71267">
        <v>0</v>
      </c>
      <c r="HC75" s="81" vm="60672">
        <v>0</v>
      </c>
      <c r="HD75" s="81" vm="82168">
        <v>252</v>
      </c>
      <c r="HE75" s="10" vm="73524">
        <v>252</v>
      </c>
      <c r="HF75" s="10" vm="67105">
        <v>1237</v>
      </c>
      <c r="HG75" s="10" vm="97978">
        <v>909</v>
      </c>
      <c r="HH75" s="10" vm="91801">
        <v>0</v>
      </c>
      <c r="HI75" s="10" vm="90836">
        <v>0</v>
      </c>
      <c r="HJ75" s="10" vm="88058">
        <v>5848</v>
      </c>
      <c r="HK75" s="10" vm="84410">
        <v>0</v>
      </c>
      <c r="HL75" s="10" vm="76360">
        <v>0</v>
      </c>
      <c r="HM75" s="10" vm="73388">
        <v>0</v>
      </c>
      <c r="HN75" s="10" vm="66950">
        <v>873</v>
      </c>
      <c r="HO75" s="10" vm="97501">
        <v>8867</v>
      </c>
      <c r="HP75" s="10" vm="91641">
        <v>16</v>
      </c>
      <c r="HQ75" s="10" vm="58790">
        <v>0</v>
      </c>
      <c r="HR75" s="10" vm="89808">
        <v>16</v>
      </c>
      <c r="HS75" s="10" vm="78616">
        <v>0</v>
      </c>
      <c r="HT75" s="10" vm="82013">
        <v>0</v>
      </c>
      <c r="HU75" s="10" vm="73244">
        <v>0</v>
      </c>
      <c r="HV75" s="10" vm="66802">
        <v>7813</v>
      </c>
      <c r="HW75" s="10" vm="59179">
        <v>136</v>
      </c>
      <c r="HX75" s="10" vm="91490">
        <v>0</v>
      </c>
      <c r="HY75" s="10" vm="88750">
        <v>228</v>
      </c>
      <c r="HZ75" s="10" vm="86165">
        <v>0</v>
      </c>
      <c r="IA75" s="10" vm="84284">
        <v>0</v>
      </c>
      <c r="IB75" s="10" vm="76222">
        <v>-986</v>
      </c>
      <c r="IC75" s="10" vm="73103">
        <v>7191</v>
      </c>
      <c r="ID75" s="10" vm="66660">
        <v>206</v>
      </c>
      <c r="IE75" s="10" vm="59131">
        <v>68</v>
      </c>
      <c r="IF75" s="10" vm="91324">
        <v>0</v>
      </c>
      <c r="IG75" s="10" vm="87201">
        <v>274</v>
      </c>
      <c r="IH75" s="10" vm="80168">
        <v>3333</v>
      </c>
      <c r="II75" s="10" vm="78487">
        <v>5139</v>
      </c>
      <c r="IJ75" s="10" vm="76076">
        <v>0</v>
      </c>
      <c r="IK75" s="10" vm="72958">
        <v>79</v>
      </c>
      <c r="IL75" s="10" vm="66511">
        <v>-40</v>
      </c>
      <c r="IM75" s="10" vm="59433">
        <v>5</v>
      </c>
      <c r="IN75" s="10" vm="91158">
        <v>7158</v>
      </c>
      <c r="IO75" s="10" vm="81188">
        <v>7161</v>
      </c>
      <c r="IP75" s="10" vm="71125">
        <v>0</v>
      </c>
      <c r="IQ75" s="10" vm="62113">
        <v>0</v>
      </c>
      <c r="IR75" s="10" vm="58077">
        <v>31</v>
      </c>
      <c r="IS75" s="81" vm="72809">
        <v>295</v>
      </c>
      <c r="IT75" s="81" vm="66365">
        <v>295</v>
      </c>
    </row>
    <row r="76" spans="1:254" x14ac:dyDescent="0.25">
      <c r="A76" s="8" t="s">
        <v>385</v>
      </c>
      <c r="B76" s="8" t="s">
        <v>123</v>
      </c>
      <c r="C76" s="89">
        <v>44651</v>
      </c>
      <c r="D76" s="76" vm="84042">
        <v>12</v>
      </c>
      <c r="E76" s="10" vm="75956">
        <v>33736</v>
      </c>
      <c r="F76" s="10" vm="70881">
        <v>-19538</v>
      </c>
      <c r="G76" s="10" vm="100212">
        <v>-1533</v>
      </c>
      <c r="H76" s="10" vm="59816">
        <v>12665</v>
      </c>
      <c r="I76" s="10" vm="58440">
        <v>2234</v>
      </c>
      <c r="J76" s="10" vm="63615">
        <v>14899</v>
      </c>
      <c r="K76" s="10" vm="86008">
        <v>0</v>
      </c>
      <c r="L76" s="10" vm="78379">
        <v>0</v>
      </c>
      <c r="M76" s="10" vm="75812">
        <v>0</v>
      </c>
      <c r="N76" s="10" vm="70766">
        <v>35</v>
      </c>
      <c r="O76" s="10" vm="99734">
        <v>-11359</v>
      </c>
      <c r="P76" s="10" vm="95832">
        <v>52</v>
      </c>
      <c r="Q76" s="10" vm="81858">
        <v>0</v>
      </c>
      <c r="R76" s="10" vm="87037">
        <v>0</v>
      </c>
      <c r="S76" s="10" vm="85889">
        <v>0</v>
      </c>
      <c r="T76" s="10" vm="83894">
        <v>3627</v>
      </c>
      <c r="U76" s="10" vm="75663">
        <v>0</v>
      </c>
      <c r="V76" s="10" vm="70660">
        <v>3627</v>
      </c>
      <c r="W76" s="10" vm="98749">
        <v>0</v>
      </c>
      <c r="X76" s="10" vm="95665">
        <v>443</v>
      </c>
      <c r="Y76" s="10" vm="89619">
        <v>0</v>
      </c>
      <c r="Z76" s="10" vm="81024">
        <v>0</v>
      </c>
      <c r="AA76" s="10" vm="80011">
        <v>4070</v>
      </c>
      <c r="AB76" s="10" vm="78237">
        <v>27249</v>
      </c>
      <c r="AC76" s="10" vm="75543">
        <v>1048</v>
      </c>
      <c r="AD76" s="10" vm="70533">
        <v>28297</v>
      </c>
      <c r="AE76" s="10" vm="97799">
        <v>1843</v>
      </c>
      <c r="AF76" s="10" vm="95499">
        <v>0</v>
      </c>
      <c r="AG76" s="10" vm="72658">
        <v>0</v>
      </c>
      <c r="AH76" s="10" vm="71974">
        <v>0</v>
      </c>
      <c r="AI76" s="10" vm="85770">
        <v>30140</v>
      </c>
      <c r="AJ76" s="10" vm="78092">
        <v>3315</v>
      </c>
      <c r="AK76" s="10" vm="75444">
        <v>1446</v>
      </c>
      <c r="AL76" s="10" vm="70378">
        <v>4582</v>
      </c>
      <c r="AM76" s="10" vm="97327">
        <v>733</v>
      </c>
      <c r="AN76" s="10" vm="95338">
        <v>2506</v>
      </c>
      <c r="AO76" s="10" vm="87903">
        <v>33</v>
      </c>
      <c r="AP76" s="10" vm="80873">
        <v>29</v>
      </c>
      <c r="AQ76" s="10" vm="79891">
        <v>5806</v>
      </c>
      <c r="AR76" s="10" vm="83749">
        <v>-705</v>
      </c>
      <c r="AS76" s="10" vm="75361">
        <v>129</v>
      </c>
      <c r="AT76" s="10" vm="70225">
        <v>17874</v>
      </c>
      <c r="AU76" s="10" vm="96867">
        <v>12266</v>
      </c>
      <c r="AV76" s="10" vm="95172">
        <v>242</v>
      </c>
      <c r="AW76" s="10" vm="89468">
        <v>418293</v>
      </c>
      <c r="AX76" s="10" vm="86885">
        <v>0</v>
      </c>
      <c r="AY76" s="10" vm="85638">
        <v>3719</v>
      </c>
      <c r="AZ76" s="10" vm="77947">
        <v>0</v>
      </c>
      <c r="BA76" s="10" vm="57615">
        <v>0</v>
      </c>
      <c r="BB76" s="10" vm="70068">
        <v>4305</v>
      </c>
      <c r="BC76" s="10" vm="99057">
        <v>0</v>
      </c>
      <c r="BD76" s="10" vm="95009">
        <v>0</v>
      </c>
      <c r="BE76" s="10" vm="81709">
        <v>0</v>
      </c>
      <c r="BF76" s="10" vm="90257">
        <v>0</v>
      </c>
      <c r="BG76" s="10" vm="79766">
        <v>426317</v>
      </c>
      <c r="BH76" s="10" vm="83592">
        <v>1508</v>
      </c>
      <c r="BI76" s="10" vm="75184">
        <v>2746</v>
      </c>
      <c r="BJ76" s="10" vm="69914">
        <v>7463</v>
      </c>
      <c r="BK76" s="10" vm="100377">
        <v>4300</v>
      </c>
      <c r="BL76" s="10" vm="94846">
        <v>134</v>
      </c>
      <c r="BM76" s="10" vm="90647">
        <v>16151</v>
      </c>
      <c r="BN76" s="10" vm="88598">
        <v>4964</v>
      </c>
      <c r="BO76" s="10" vm="79652">
        <v>0</v>
      </c>
      <c r="BP76" s="10" vm="77803">
        <v>1890</v>
      </c>
      <c r="BQ76" s="10" vm="75094">
        <v>9274</v>
      </c>
      <c r="BR76" s="10" vm="69760">
        <v>16128</v>
      </c>
      <c r="BS76" s="10" vm="100048">
        <v>23</v>
      </c>
      <c r="BT76" s="10" vm="94683">
        <v>426340</v>
      </c>
      <c r="BU76" s="10" vm="87749">
        <v>230284</v>
      </c>
      <c r="BV76" s="10" vm="71826">
        <v>0</v>
      </c>
      <c r="BW76" s="10" vm="85512">
        <v>0</v>
      </c>
      <c r="BX76" s="10" vm="83437">
        <v>126880</v>
      </c>
      <c r="BY76" s="10" vm="75010">
        <v>0</v>
      </c>
      <c r="BZ76" s="10" vm="69602">
        <v>0</v>
      </c>
      <c r="CA76" s="10" vm="99569">
        <v>198</v>
      </c>
      <c r="CB76" s="10" vm="94520">
        <v>357362</v>
      </c>
      <c r="CC76" s="10" vm="72521">
        <v>2510</v>
      </c>
      <c r="CD76" s="10" vm="80729">
        <v>0</v>
      </c>
      <c r="CE76" s="10" vm="85389">
        <v>66468</v>
      </c>
      <c r="CF76" s="10" vm="77656">
        <v>66160</v>
      </c>
      <c r="CG76" s="10" vm="57392">
        <v>307</v>
      </c>
      <c r="CH76" s="10" vm="69448">
        <v>0</v>
      </c>
      <c r="CI76" s="10" vm="98112">
        <v>0</v>
      </c>
      <c r="CJ76" s="10" vm="94365">
        <v>0</v>
      </c>
      <c r="CK76" s="10" vm="90969">
        <v>66467</v>
      </c>
      <c r="CL76" s="10" vm="86732">
        <v>1488</v>
      </c>
      <c r="CM76" s="10" vm="79535">
        <v>1245</v>
      </c>
      <c r="CN76" s="10" vm="83279">
        <v>0</v>
      </c>
      <c r="CO76" s="10" vm="74845">
        <v>243</v>
      </c>
      <c r="CP76" s="10" vm="69294">
        <v>40</v>
      </c>
      <c r="CQ76" s="10" vm="97640">
        <v>0</v>
      </c>
      <c r="CR76" s="10" vm="94207">
        <v>38</v>
      </c>
      <c r="CS76" s="10" vm="81563">
        <v>2</v>
      </c>
      <c r="CT76" s="10" vm="71681">
        <v>0</v>
      </c>
      <c r="CU76" s="10" vm="70970">
        <v>0</v>
      </c>
      <c r="CV76" s="10" vm="77512">
        <v>331</v>
      </c>
      <c r="CW76" s="10" vm="74754">
        <v>-331</v>
      </c>
      <c r="CX76" s="10" vm="69140">
        <v>0</v>
      </c>
      <c r="CY76" s="10" vm="97169">
        <v>0</v>
      </c>
      <c r="CZ76" s="10" vm="94044">
        <v>119</v>
      </c>
      <c r="DA76" s="10" vm="89311">
        <v>-119</v>
      </c>
      <c r="DB76" s="81" vm="88452">
        <v>0</v>
      </c>
      <c r="DC76" s="81" vm="85268">
        <v>0</v>
      </c>
      <c r="DD76" s="81" vm="83125">
        <v>0</v>
      </c>
      <c r="DE76" s="81" vm="74672">
        <v>0</v>
      </c>
      <c r="DF76" s="10" vm="68986">
        <v>79</v>
      </c>
      <c r="DG76" s="10" vm="96716">
        <v>0</v>
      </c>
      <c r="DH76" s="10" vm="93877">
        <v>46</v>
      </c>
      <c r="DI76" s="10" vm="87593">
        <v>33</v>
      </c>
      <c r="DJ76" s="10" vm="90102">
        <v>1607</v>
      </c>
      <c r="DK76" s="10" vm="79413">
        <v>1245</v>
      </c>
      <c r="DL76" s="10" vm="77366">
        <v>534</v>
      </c>
      <c r="DM76" s="10" vm="74575">
        <v>-172</v>
      </c>
      <c r="DN76" s="10" vm="68831">
        <v>320</v>
      </c>
      <c r="DO76" s="10" vm="96285">
        <v>288</v>
      </c>
      <c r="DP76" s="10" vm="93715">
        <v>0</v>
      </c>
      <c r="DQ76" s="10" vm="72383">
        <v>32</v>
      </c>
      <c r="DR76" s="10" vm="80585">
        <v>0</v>
      </c>
      <c r="DS76" s="10" vm="85141">
        <v>0</v>
      </c>
      <c r="DT76" s="10" vm="82967">
        <v>0</v>
      </c>
      <c r="DU76" s="10" vm="74485">
        <v>0</v>
      </c>
      <c r="DV76" s="10" vm="68676">
        <v>0</v>
      </c>
      <c r="DW76" s="10" vm="98255">
        <v>0</v>
      </c>
      <c r="DX76" s="10" vm="93553">
        <v>0</v>
      </c>
      <c r="DY76" s="10" vm="81416">
        <v>0</v>
      </c>
      <c r="DZ76" s="10" vm="86581">
        <v>0</v>
      </c>
      <c r="EA76" s="10" vm="79296">
        <v>0</v>
      </c>
      <c r="EB76" s="10" vm="77219">
        <v>0</v>
      </c>
      <c r="EC76" s="10" vm="57075">
        <v>0</v>
      </c>
      <c r="ED76" s="10" vm="68521">
        <v>798</v>
      </c>
      <c r="EE76" s="10" vm="95976">
        <v>0</v>
      </c>
      <c r="EF76" s="10" vm="93391">
        <v>816</v>
      </c>
      <c r="EG76" s="10" vm="89156">
        <v>-18</v>
      </c>
      <c r="EH76" s="81" vm="71536">
        <v>0</v>
      </c>
      <c r="EI76" s="81" vm="85018">
        <v>0</v>
      </c>
      <c r="EJ76" s="81" vm="82812">
        <v>0</v>
      </c>
      <c r="EK76" s="81" vm="74305">
        <v>0</v>
      </c>
      <c r="EL76" s="10" vm="68364">
        <v>871</v>
      </c>
      <c r="EM76" s="10" vm="99403">
        <v>0</v>
      </c>
      <c r="EN76" s="10" vm="93227">
        <v>314</v>
      </c>
      <c r="EO76" s="10" vm="90490">
        <v>557</v>
      </c>
      <c r="EP76" s="10" vm="88304">
        <v>1989</v>
      </c>
      <c r="EQ76" s="10" vm="79181">
        <v>288</v>
      </c>
      <c r="ER76" s="10" vm="77070">
        <v>1130</v>
      </c>
      <c r="ES76" s="10" vm="74217">
        <v>571</v>
      </c>
      <c r="ET76" s="10" vm="68210">
        <v>3596</v>
      </c>
      <c r="EU76" s="10" vm="98589">
        <v>1533</v>
      </c>
      <c r="EV76" s="10" vm="93069">
        <v>1664</v>
      </c>
      <c r="EW76" s="10" vm="87438">
        <v>399</v>
      </c>
      <c r="EX76" s="10" vm="80438">
        <v>559</v>
      </c>
      <c r="EY76" s="10" vm="84892">
        <v>264</v>
      </c>
      <c r="EZ76" s="10" vm="82654">
        <v>222</v>
      </c>
      <c r="FA76" s="10" vm="56896">
        <v>264</v>
      </c>
      <c r="FB76" s="10" vm="68056">
        <v>473050</v>
      </c>
      <c r="FC76" s="10" vm="98435">
        <v>0</v>
      </c>
      <c r="FD76" s="10" vm="92911">
        <v>473050</v>
      </c>
      <c r="FE76" s="10" vm="58862">
        <v>11756</v>
      </c>
      <c r="FF76" s="10" vm="86436">
        <v>2164</v>
      </c>
      <c r="FG76" s="10" vm="79065">
        <v>0</v>
      </c>
      <c r="FH76" s="10" vm="76924">
        <v>-1615</v>
      </c>
      <c r="FI76" s="10" vm="56840">
        <v>0</v>
      </c>
      <c r="FJ76" s="10" vm="67902">
        <v>0</v>
      </c>
      <c r="FK76" s="10" vm="59247">
        <v>-3885</v>
      </c>
      <c r="FL76" s="10" vm="92747">
        <v>481470</v>
      </c>
      <c r="FM76" s="10" vm="72247">
        <v>58784</v>
      </c>
      <c r="FN76" s="10" vm="71391">
        <v>5591</v>
      </c>
      <c r="FO76" s="10" vm="84759">
        <v>-705</v>
      </c>
      <c r="FP76" s="10" vm="76780">
        <v>0</v>
      </c>
      <c r="FQ76" s="10" vm="56775">
        <v>-491</v>
      </c>
      <c r="FR76" s="10" vm="67751">
        <v>0</v>
      </c>
      <c r="FS76" s="10" vm="96577">
        <v>0</v>
      </c>
      <c r="FT76" s="10" vm="92580">
        <v>63179</v>
      </c>
      <c r="FU76" s="10" vm="88996">
        <v>418291</v>
      </c>
      <c r="FV76" s="10" vm="89942">
        <v>414266</v>
      </c>
      <c r="FW76" s="81" vm="78936">
        <v>4253</v>
      </c>
      <c r="FX76" s="81" vm="82500">
        <v>0</v>
      </c>
      <c r="FY76" s="81" vm="56711">
        <v>0</v>
      </c>
      <c r="FZ76" s="81" vm="56162">
        <v>52</v>
      </c>
      <c r="GA76" s="81" vm="96126">
        <v>4305</v>
      </c>
      <c r="GB76" s="10" vm="92418">
        <v>1459</v>
      </c>
      <c r="GC76" s="10" vm="81270">
        <v>718</v>
      </c>
      <c r="GD76" s="10" vm="88157">
        <v>741</v>
      </c>
      <c r="GE76" s="10" vm="84635">
        <v>0</v>
      </c>
      <c r="GF76" s="10" vm="76632">
        <v>0</v>
      </c>
      <c r="GG76" s="10" vm="73802">
        <v>0</v>
      </c>
      <c r="GH76" s="10" vm="67596">
        <v>0</v>
      </c>
      <c r="GI76" s="10" vm="98895">
        <v>0</v>
      </c>
      <c r="GJ76" s="10" vm="92258">
        <v>0</v>
      </c>
      <c r="GK76" s="10" vm="87286">
        <v>0</v>
      </c>
      <c r="GL76" s="10" vm="86289">
        <v>0</v>
      </c>
      <c r="GM76" s="10" vm="57898">
        <v>0</v>
      </c>
      <c r="GN76" s="10" vm="82346">
        <v>1689</v>
      </c>
      <c r="GO76" s="10" vm="56602">
        <v>196</v>
      </c>
      <c r="GP76" s="10" vm="67438">
        <v>1493</v>
      </c>
      <c r="GQ76" s="10" vm="99886">
        <v>0</v>
      </c>
      <c r="GR76" s="10" vm="92097">
        <v>0</v>
      </c>
      <c r="GS76" s="10" vm="88841">
        <v>0</v>
      </c>
      <c r="GT76" s="10" vm="80291">
        <v>3148</v>
      </c>
      <c r="GU76" s="10" vm="84550">
        <v>914</v>
      </c>
      <c r="GV76" s="10" vm="76487">
        <v>2234</v>
      </c>
      <c r="GW76" s="10" vm="56545">
        <v>0</v>
      </c>
      <c r="GX76" s="81" vm="67281">
        <v>0</v>
      </c>
      <c r="GY76" s="10" vm="99241">
        <v>0</v>
      </c>
      <c r="GZ76" s="10" vm="91935">
        <v>134</v>
      </c>
      <c r="HA76" s="10" vm="72111">
        <v>0</v>
      </c>
      <c r="HB76" s="10" vm="71245">
        <v>0</v>
      </c>
      <c r="HC76" s="81" vm="57865">
        <v>0</v>
      </c>
      <c r="HD76" s="81" vm="82189">
        <v>0</v>
      </c>
      <c r="HE76" s="10" vm="73542">
        <v>134</v>
      </c>
      <c r="HF76" s="10" vm="67127">
        <v>808</v>
      </c>
      <c r="HG76" s="10" vm="97955">
        <v>4197</v>
      </c>
      <c r="HH76" s="10" vm="91777">
        <v>0</v>
      </c>
      <c r="HI76" s="10" vm="90807">
        <v>146</v>
      </c>
      <c r="HJ76" s="10" vm="58577">
        <v>3792</v>
      </c>
      <c r="HK76" s="10" vm="84432">
        <v>0</v>
      </c>
      <c r="HL76" s="10" vm="100866">
        <v>0</v>
      </c>
      <c r="HM76" s="10" vm="73415">
        <v>0</v>
      </c>
      <c r="HN76" s="10" vm="66973">
        <v>331</v>
      </c>
      <c r="HO76" s="10" vm="97481">
        <v>9274</v>
      </c>
      <c r="HP76" s="10" vm="91620">
        <v>198</v>
      </c>
      <c r="HQ76" s="10" vm="90388">
        <v>0</v>
      </c>
      <c r="HR76" s="10" vm="89784">
        <v>198</v>
      </c>
      <c r="HS76" s="10" vm="78636">
        <v>0</v>
      </c>
      <c r="HT76" s="10" vm="82035">
        <v>0</v>
      </c>
      <c r="HU76" s="10" vm="73268">
        <v>0</v>
      </c>
      <c r="HV76" s="10" vm="66820">
        <v>11221</v>
      </c>
      <c r="HW76" s="10" vm="97045">
        <v>120</v>
      </c>
      <c r="HX76" s="10" vm="91465">
        <v>0</v>
      </c>
      <c r="HY76" s="10" vm="88734">
        <v>68</v>
      </c>
      <c r="HZ76" s="10" vm="86139">
        <v>0</v>
      </c>
      <c r="IA76" s="10" vm="84298">
        <v>145</v>
      </c>
      <c r="IB76" s="10" vm="76245">
        <v>-195</v>
      </c>
      <c r="IC76" s="10" vm="73125">
        <v>11359</v>
      </c>
      <c r="ID76" s="10" vm="66677">
        <v>36</v>
      </c>
      <c r="IE76" s="10" vm="96448">
        <v>23</v>
      </c>
      <c r="IF76" s="10" vm="91299">
        <v>0</v>
      </c>
      <c r="IG76" s="10" vm="100885">
        <v>59</v>
      </c>
      <c r="IH76" s="10" vm="80142">
        <v>2164</v>
      </c>
      <c r="II76" s="10" vm="78504">
        <v>6263</v>
      </c>
      <c r="IJ76" s="10" vm="76098">
        <v>-705</v>
      </c>
      <c r="IK76" s="10" vm="72979">
        <v>61</v>
      </c>
      <c r="IL76" s="10" vm="66534">
        <v>-15</v>
      </c>
      <c r="IM76" s="10" vm="59384">
        <v>0</v>
      </c>
      <c r="IN76" s="10" vm="91133">
        <v>5063</v>
      </c>
      <c r="IO76" s="10" vm="81166">
        <v>5073</v>
      </c>
      <c r="IP76" s="10" vm="71099">
        <v>0</v>
      </c>
      <c r="IQ76" s="10" vm="84167">
        <v>0</v>
      </c>
      <c r="IR76" s="10" vm="58099">
        <v>0</v>
      </c>
      <c r="IS76" s="81" vm="72831">
        <v>8</v>
      </c>
      <c r="IT76" s="81" vm="66384">
        <v>8</v>
      </c>
    </row>
    <row r="77" spans="1:254" x14ac:dyDescent="0.25">
      <c r="A77" s="8" t="s">
        <v>386</v>
      </c>
      <c r="B77" s="8" t="s">
        <v>236</v>
      </c>
      <c r="C77" s="89">
        <v>44651</v>
      </c>
      <c r="D77" s="76" vm="84024">
        <v>12</v>
      </c>
      <c r="E77" s="10" vm="75934">
        <v>40590</v>
      </c>
      <c r="F77" s="10" vm="70868">
        <v>-26116</v>
      </c>
      <c r="G77" s="10" vm="100257">
        <v>-4143</v>
      </c>
      <c r="H77" s="10" vm="59842">
        <v>10331</v>
      </c>
      <c r="I77" s="10" vm="58470">
        <v>2631</v>
      </c>
      <c r="J77" s="10" vm="63643">
        <v>12962</v>
      </c>
      <c r="K77" s="10" vm="61139">
        <v>0</v>
      </c>
      <c r="L77" s="10" vm="78360">
        <v>0</v>
      </c>
      <c r="M77" s="10" vm="75789">
        <v>0</v>
      </c>
      <c r="N77" s="10" vm="70756">
        <v>1</v>
      </c>
      <c r="O77" s="10" vm="99769">
        <v>-3635</v>
      </c>
      <c r="P77" s="10" vm="95858">
        <v>0</v>
      </c>
      <c r="Q77" s="10" vm="81889">
        <v>2610</v>
      </c>
      <c r="R77" s="10" vm="87065">
        <v>0</v>
      </c>
      <c r="S77" s="10" vm="60671">
        <v>0</v>
      </c>
      <c r="T77" s="10" vm="83877">
        <v>11938</v>
      </c>
      <c r="U77" s="10" vm="75639">
        <v>0</v>
      </c>
      <c r="V77" s="10" vm="70648">
        <v>11938</v>
      </c>
      <c r="W77" s="10" vm="98775">
        <v>0</v>
      </c>
      <c r="X77" s="10" vm="95691">
        <v>1006</v>
      </c>
      <c r="Y77" s="10" vm="89650">
        <v>0</v>
      </c>
      <c r="Z77" s="10" vm="81052">
        <v>2854</v>
      </c>
      <c r="AA77" s="10" vm="60286">
        <v>15798</v>
      </c>
      <c r="AB77" s="10" vm="78219">
        <v>25766</v>
      </c>
      <c r="AC77" s="10" vm="75527">
        <v>2008</v>
      </c>
      <c r="AD77" s="10" vm="70512">
        <v>27774</v>
      </c>
      <c r="AE77" s="10" vm="97821">
        <v>1865</v>
      </c>
      <c r="AF77" s="10" vm="95526">
        <v>0</v>
      </c>
      <c r="AG77" s="10" vm="72688">
        <v>89</v>
      </c>
      <c r="AH77" s="10" vm="72000">
        <v>13</v>
      </c>
      <c r="AI77" s="10" vm="85752">
        <v>29741</v>
      </c>
      <c r="AJ77" s="10" vm="78073">
        <v>4921</v>
      </c>
      <c r="AK77" s="10" vm="57727">
        <v>2844</v>
      </c>
      <c r="AL77" s="10" vm="70356">
        <v>4562</v>
      </c>
      <c r="AM77" s="10" vm="97343">
        <v>1711</v>
      </c>
      <c r="AN77" s="10" vm="95363">
        <v>2208</v>
      </c>
      <c r="AO77" s="10" vm="87933">
        <v>121</v>
      </c>
      <c r="AP77" s="10" vm="80897">
        <v>0</v>
      </c>
      <c r="AQ77" s="10" vm="79878">
        <v>6702</v>
      </c>
      <c r="AR77" s="10" vm="83727">
        <v>0</v>
      </c>
      <c r="AS77" s="10" vm="75350">
        <v>128</v>
      </c>
      <c r="AT77" s="10" vm="70204">
        <v>23197</v>
      </c>
      <c r="AU77" s="10" vm="96921">
        <v>6544</v>
      </c>
      <c r="AV77" s="10" vm="95198">
        <v>294</v>
      </c>
      <c r="AW77" s="10" vm="89497">
        <v>493217</v>
      </c>
      <c r="AX77" s="10" vm="86910">
        <v>0</v>
      </c>
      <c r="AY77" s="10" vm="85622">
        <v>2774</v>
      </c>
      <c r="AZ77" s="10" vm="77928">
        <v>1632</v>
      </c>
      <c r="BA77" s="10" vm="75267">
        <v>0</v>
      </c>
      <c r="BB77" s="10" vm="70049">
        <v>950</v>
      </c>
      <c r="BC77" s="10" vm="99106">
        <v>0</v>
      </c>
      <c r="BD77" s="10" vm="95036">
        <v>0</v>
      </c>
      <c r="BE77" s="10" vm="81740">
        <v>0</v>
      </c>
      <c r="BF77" s="10" vm="90281">
        <v>0</v>
      </c>
      <c r="BG77" s="10" vm="62112">
        <v>498573</v>
      </c>
      <c r="BH77" s="10" vm="83571">
        <v>18208</v>
      </c>
      <c r="BI77" s="10" vm="57561">
        <v>2061</v>
      </c>
      <c r="BJ77" s="10" vm="69891">
        <v>3441</v>
      </c>
      <c r="BK77" s="10" vm="100419">
        <v>0</v>
      </c>
      <c r="BL77" s="10" vm="94871">
        <v>2184</v>
      </c>
      <c r="BM77" s="10" vm="90675">
        <v>25894</v>
      </c>
      <c r="BN77" s="10" vm="88619">
        <v>16679</v>
      </c>
      <c r="BO77" s="10" vm="61768">
        <v>0</v>
      </c>
      <c r="BP77" s="10" vm="77782">
        <v>2026</v>
      </c>
      <c r="BQ77" s="10" vm="75081">
        <v>9690</v>
      </c>
      <c r="BR77" s="10" vm="69737">
        <v>28395</v>
      </c>
      <c r="BS77" s="10" vm="100091">
        <v>-2501</v>
      </c>
      <c r="BT77" s="10" vm="94707">
        <v>496072</v>
      </c>
      <c r="BU77" s="10" vm="87778">
        <v>191300</v>
      </c>
      <c r="BV77" s="10" vm="71851">
        <v>0</v>
      </c>
      <c r="BW77" s="10" vm="61138">
        <v>0</v>
      </c>
      <c r="BX77" s="10" vm="83417">
        <v>218519</v>
      </c>
      <c r="BY77" s="10" vm="57445">
        <v>0</v>
      </c>
      <c r="BZ77" s="10" vm="69583">
        <v>17086</v>
      </c>
      <c r="CA77" s="10" vm="99603">
        <v>2891</v>
      </c>
      <c r="CB77" s="10" vm="94547">
        <v>429796</v>
      </c>
      <c r="CC77" s="10" vm="72552">
        <v>4879</v>
      </c>
      <c r="CD77" s="10" vm="80754">
        <v>-7</v>
      </c>
      <c r="CE77" s="10" vm="60670">
        <v>61404</v>
      </c>
      <c r="CF77" s="10" vm="77637">
        <v>70559</v>
      </c>
      <c r="CG77" s="10" vm="74915">
        <v>752</v>
      </c>
      <c r="CH77" s="10" vm="69427">
        <v>0</v>
      </c>
      <c r="CI77" s="10" vm="98138">
        <v>-9907</v>
      </c>
      <c r="CJ77" s="10" vm="94388">
        <v>0</v>
      </c>
      <c r="CK77" s="10" vm="90999">
        <v>61404</v>
      </c>
      <c r="CL77" s="10" vm="86758">
        <v>4746</v>
      </c>
      <c r="CM77" s="10" vm="60285">
        <v>4143</v>
      </c>
      <c r="CN77" s="10" vm="83259">
        <v>0</v>
      </c>
      <c r="CO77" s="10" vm="74828">
        <v>603</v>
      </c>
      <c r="CP77" s="10" vm="69273">
        <v>1071</v>
      </c>
      <c r="CQ77" s="10" vm="97660">
        <v>0</v>
      </c>
      <c r="CR77" s="10" vm="94232">
        <v>1031</v>
      </c>
      <c r="CS77" s="10" vm="81593">
        <v>40</v>
      </c>
      <c r="CT77" s="10" vm="71705">
        <v>16</v>
      </c>
      <c r="CU77" s="10" vm="60143">
        <v>0</v>
      </c>
      <c r="CV77" s="10" vm="77492">
        <v>610</v>
      </c>
      <c r="CW77" s="10" vm="74742">
        <v>-594</v>
      </c>
      <c r="CX77" s="10" vm="69118">
        <v>0</v>
      </c>
      <c r="CY77" s="10" vm="97185">
        <v>0</v>
      </c>
      <c r="CZ77" s="10" vm="94070">
        <v>0</v>
      </c>
      <c r="DA77" s="10" vm="89341">
        <v>0</v>
      </c>
      <c r="DB77" s="81" vm="88475">
        <v>0</v>
      </c>
      <c r="DC77" s="81" vm="85254">
        <v>0</v>
      </c>
      <c r="DD77" s="81" vm="83102">
        <v>0</v>
      </c>
      <c r="DE77" s="81" vm="74660">
        <v>0</v>
      </c>
      <c r="DF77" s="10" vm="68964">
        <v>4866</v>
      </c>
      <c r="DG77" s="10" vm="96761">
        <v>0</v>
      </c>
      <c r="DH77" s="10" vm="93903">
        <v>1006</v>
      </c>
      <c r="DI77" s="10" vm="87622">
        <v>3860</v>
      </c>
      <c r="DJ77" s="10" vm="90129">
        <v>10699</v>
      </c>
      <c r="DK77" s="10" vm="61704">
        <v>4143</v>
      </c>
      <c r="DL77" s="10" vm="77345">
        <v>2647</v>
      </c>
      <c r="DM77" s="10" vm="74561">
        <v>3909</v>
      </c>
      <c r="DN77" s="10" vm="68810">
        <v>0</v>
      </c>
      <c r="DO77" s="10" vm="96336">
        <v>0</v>
      </c>
      <c r="DP77" s="10" vm="93741">
        <v>0</v>
      </c>
      <c r="DQ77" s="10" vm="72413">
        <v>0</v>
      </c>
      <c r="DR77" s="10" vm="80609">
        <v>0</v>
      </c>
      <c r="DS77" s="10" vm="62111">
        <v>0</v>
      </c>
      <c r="DT77" s="10" vm="82946">
        <v>0</v>
      </c>
      <c r="DU77" s="10" vm="74469">
        <v>0</v>
      </c>
      <c r="DV77" s="10" vm="68652">
        <v>0</v>
      </c>
      <c r="DW77" s="10" vm="98298">
        <v>0</v>
      </c>
      <c r="DX77" s="10" vm="93579">
        <v>0</v>
      </c>
      <c r="DY77" s="10" vm="81446">
        <v>0</v>
      </c>
      <c r="DZ77" s="10" vm="86603">
        <v>0</v>
      </c>
      <c r="EA77" s="10" vm="61767">
        <v>0</v>
      </c>
      <c r="EB77" s="10" vm="77198">
        <v>0</v>
      </c>
      <c r="EC77" s="10" vm="57065">
        <v>0</v>
      </c>
      <c r="ED77" s="10" vm="68498">
        <v>0</v>
      </c>
      <c r="EE77" s="10" vm="96016">
        <v>0</v>
      </c>
      <c r="EF77" s="10" vm="93415">
        <v>0</v>
      </c>
      <c r="EG77" s="10" vm="89184">
        <v>0</v>
      </c>
      <c r="EH77" s="81" vm="71559">
        <v>0</v>
      </c>
      <c r="EI77" s="81" vm="61137">
        <v>0</v>
      </c>
      <c r="EJ77" s="81" vm="82791">
        <v>0</v>
      </c>
      <c r="EK77" s="81" vm="74293">
        <v>0</v>
      </c>
      <c r="EL77" s="10" vm="68344">
        <v>150</v>
      </c>
      <c r="EM77" s="10" vm="99438">
        <v>0</v>
      </c>
      <c r="EN77" s="10" vm="93251">
        <v>272</v>
      </c>
      <c r="EO77" s="10" vm="90521">
        <v>-122</v>
      </c>
      <c r="EP77" s="10" vm="88328">
        <v>150</v>
      </c>
      <c r="EQ77" s="10" vm="60669">
        <v>0</v>
      </c>
      <c r="ER77" s="10" vm="77051">
        <v>272</v>
      </c>
      <c r="ES77" s="10" vm="74203">
        <v>-122</v>
      </c>
      <c r="ET77" s="10" vm="68189">
        <v>10849</v>
      </c>
      <c r="EU77" s="10" vm="98616">
        <v>4143</v>
      </c>
      <c r="EV77" s="10" vm="93093">
        <v>2919</v>
      </c>
      <c r="EW77" s="10" vm="87468">
        <v>3787</v>
      </c>
      <c r="EX77" s="10" vm="80464">
        <v>1087</v>
      </c>
      <c r="EY77" s="10" vm="84871">
        <v>361</v>
      </c>
      <c r="EZ77" s="10" vm="82635">
        <v>83</v>
      </c>
      <c r="FA77" s="10" vm="74121">
        <v>251</v>
      </c>
      <c r="FB77" s="10" vm="68034">
        <v>579500</v>
      </c>
      <c r="FC77" s="10" vm="98457">
        <v>0</v>
      </c>
      <c r="FD77" s="10" vm="92936">
        <v>579500</v>
      </c>
      <c r="FE77" s="10" vm="58891">
        <v>8176</v>
      </c>
      <c r="FF77" s="10" vm="86459">
        <v>10521</v>
      </c>
      <c r="FG77" s="10" vm="79047">
        <v>0</v>
      </c>
      <c r="FH77" s="10" vm="76904">
        <v>-3427</v>
      </c>
      <c r="FI77" s="10" vm="74036">
        <v>0</v>
      </c>
      <c r="FJ77" s="10" vm="67880">
        <v>-530</v>
      </c>
      <c r="FK77" s="10" vm="59265">
        <v>7</v>
      </c>
      <c r="FL77" s="10" vm="92773">
        <v>594247</v>
      </c>
      <c r="FM77" s="10" vm="72277">
        <v>95357</v>
      </c>
      <c r="FN77" s="10" vm="71416">
        <v>6882</v>
      </c>
      <c r="FO77" s="10" vm="84745">
        <v>0</v>
      </c>
      <c r="FP77" s="10" vm="76757">
        <v>0</v>
      </c>
      <c r="FQ77" s="10" vm="56764">
        <v>-1209</v>
      </c>
      <c r="FR77" s="10" vm="67729">
        <v>0</v>
      </c>
      <c r="FS77" s="10" vm="96603">
        <v>0</v>
      </c>
      <c r="FT77" s="10" vm="92606">
        <v>101030</v>
      </c>
      <c r="FU77" s="10" vm="89026">
        <v>493217</v>
      </c>
      <c r="FV77" s="10" vm="89966">
        <v>484143</v>
      </c>
      <c r="FW77" s="81" vm="62050">
        <v>950</v>
      </c>
      <c r="FX77" s="81" vm="82480">
        <v>0</v>
      </c>
      <c r="FY77" s="81" vm="100797">
        <v>0</v>
      </c>
      <c r="FZ77" s="81" vm="56141">
        <v>0</v>
      </c>
      <c r="GA77" s="81" vm="96177">
        <v>950</v>
      </c>
      <c r="GB77" s="10" vm="92445">
        <v>2057</v>
      </c>
      <c r="GC77" s="10" vm="81300">
        <v>1290</v>
      </c>
      <c r="GD77" s="10" vm="88182">
        <v>767</v>
      </c>
      <c r="GE77" s="10" vm="62110">
        <v>0</v>
      </c>
      <c r="GF77" s="10" vm="76610">
        <v>0</v>
      </c>
      <c r="GG77" s="10" vm="73788">
        <v>0</v>
      </c>
      <c r="GH77" s="10" vm="67571">
        <v>1042</v>
      </c>
      <c r="GI77" s="10" vm="98938">
        <v>344</v>
      </c>
      <c r="GJ77" s="10" vm="92283">
        <v>698</v>
      </c>
      <c r="GK77" s="10" vm="87315">
        <v>0</v>
      </c>
      <c r="GL77" s="10" vm="86310">
        <v>0</v>
      </c>
      <c r="GM77" s="10" vm="61766">
        <v>0</v>
      </c>
      <c r="GN77" s="10" vm="82324">
        <v>1619</v>
      </c>
      <c r="GO77" s="10" vm="56593">
        <v>453</v>
      </c>
      <c r="GP77" s="10" vm="67415">
        <v>1166</v>
      </c>
      <c r="GQ77" s="10" vm="99927">
        <v>0</v>
      </c>
      <c r="GR77" s="10" vm="92121">
        <v>0</v>
      </c>
      <c r="GS77" s="10" vm="88869">
        <v>0</v>
      </c>
      <c r="GT77" s="10" vm="80314">
        <v>4718</v>
      </c>
      <c r="GU77" s="10" vm="61136">
        <v>2087</v>
      </c>
      <c r="GV77" s="10" vm="76466">
        <v>2631</v>
      </c>
      <c r="GW77" s="10" vm="73619">
        <v>0</v>
      </c>
      <c r="GX77" s="81" vm="67261">
        <v>0</v>
      </c>
      <c r="GY77" s="10" vm="99274">
        <v>0</v>
      </c>
      <c r="GZ77" s="10" vm="91961">
        <v>0</v>
      </c>
      <c r="HA77" s="10" vm="72143">
        <v>0</v>
      </c>
      <c r="HB77" s="10" vm="71268">
        <v>0</v>
      </c>
      <c r="HC77" s="81" vm="1489">
        <v>2184</v>
      </c>
      <c r="HD77" s="81" vm="82169">
        <v>0</v>
      </c>
      <c r="HE77" s="10" vm="56481">
        <v>2184</v>
      </c>
      <c r="HF77" s="10" vm="67106">
        <v>967</v>
      </c>
      <c r="HG77" s="10" vm="97979">
        <v>1389</v>
      </c>
      <c r="HH77" s="10" vm="91802">
        <v>0</v>
      </c>
      <c r="HI77" s="10" vm="90837">
        <v>1056</v>
      </c>
      <c r="HJ77" s="10" vm="88059">
        <v>3146</v>
      </c>
      <c r="HK77" s="10" vm="84411">
        <v>0</v>
      </c>
      <c r="HL77" s="10" vm="57819">
        <v>0</v>
      </c>
      <c r="HM77" s="10" vm="73389">
        <v>0</v>
      </c>
      <c r="HN77" s="10" vm="66951">
        <v>3132</v>
      </c>
      <c r="HO77" s="10" vm="97502">
        <v>9690</v>
      </c>
      <c r="HP77" s="10" vm="91642">
        <v>923</v>
      </c>
      <c r="HQ77" s="10" vm="90398">
        <v>1968</v>
      </c>
      <c r="HR77" s="10" vm="89809">
        <v>2891</v>
      </c>
      <c r="HS77" s="10" vm="78617">
        <v>0</v>
      </c>
      <c r="HT77" s="10" vm="82014">
        <v>-7</v>
      </c>
      <c r="HU77" s="10" vm="73245">
        <v>-7</v>
      </c>
      <c r="HV77" s="10" vm="66803">
        <v>4639</v>
      </c>
      <c r="HW77" s="10" vm="97055">
        <v>96</v>
      </c>
      <c r="HX77" s="10" vm="91491">
        <v>0</v>
      </c>
      <c r="HY77" s="10" vm="88751">
        <v>133</v>
      </c>
      <c r="HZ77" s="10" vm="86166">
        <v>9</v>
      </c>
      <c r="IA77" s="10" vm="84285">
        <v>77</v>
      </c>
      <c r="IB77" s="10" vm="76223">
        <v>-1319</v>
      </c>
      <c r="IC77" s="10" vm="73104">
        <v>3635</v>
      </c>
      <c r="ID77" s="10" vm="66661">
        <v>18</v>
      </c>
      <c r="IE77" s="10" vm="59132">
        <v>80</v>
      </c>
      <c r="IF77" s="10" vm="91325">
        <v>0</v>
      </c>
      <c r="IG77" s="10" vm="58377">
        <v>98</v>
      </c>
      <c r="IH77" s="10" vm="80169">
        <v>10521</v>
      </c>
      <c r="II77" s="10" vm="62572">
        <v>7462</v>
      </c>
      <c r="IJ77" s="10" vm="76077">
        <v>0</v>
      </c>
      <c r="IK77" s="10" vm="72959">
        <v>0</v>
      </c>
      <c r="IL77" s="10" vm="66512">
        <v>-20</v>
      </c>
      <c r="IM77" s="10" vm="59434">
        <v>1</v>
      </c>
      <c r="IN77" s="10" vm="91159">
        <v>4313</v>
      </c>
      <c r="IO77" s="10" vm="81189">
        <v>4331</v>
      </c>
      <c r="IP77" s="10" vm="71126">
        <v>0</v>
      </c>
      <c r="IQ77" s="10" vm="62109">
        <v>0</v>
      </c>
      <c r="IR77" s="10" vm="58078">
        <v>0</v>
      </c>
      <c r="IS77" s="81" vm="72810">
        <v>0</v>
      </c>
      <c r="IT77" s="81" vm="66366">
        <v>0</v>
      </c>
    </row>
    <row r="78" spans="1:254" x14ac:dyDescent="0.25">
      <c r="A78" s="8" t="s">
        <v>597</v>
      </c>
      <c r="B78" s="8" t="s">
        <v>598</v>
      </c>
      <c r="C78" s="89">
        <v>44469</v>
      </c>
      <c r="D78" s="76" vm="15949">
        <v>12</v>
      </c>
      <c r="E78" s="10" vm="9209">
        <v>16837</v>
      </c>
      <c r="F78" s="10" vm="65482">
        <v>-16837</v>
      </c>
      <c r="G78" s="10" vm="42696">
        <v>0</v>
      </c>
      <c r="H78" s="10" vm="59633">
        <v>0</v>
      </c>
      <c r="I78" s="10" vm="29235">
        <v>0</v>
      </c>
      <c r="J78" s="10" vm="63421">
        <v>0</v>
      </c>
      <c r="K78" s="10" vm="46217">
        <v>0</v>
      </c>
      <c r="L78" s="10" vm="15731">
        <v>0</v>
      </c>
      <c r="M78" s="10" vm="8992">
        <v>0</v>
      </c>
      <c r="N78" s="10" vm="44464">
        <v>0</v>
      </c>
      <c r="O78" s="10" vm="42470">
        <v>0</v>
      </c>
      <c r="P78" s="10" vm="35759">
        <v>0</v>
      </c>
      <c r="Q78" s="10" vm="64362">
        <v>0</v>
      </c>
      <c r="R78" s="10" vm="22358">
        <v>0</v>
      </c>
      <c r="S78" s="10" vm="55932">
        <v>0</v>
      </c>
      <c r="T78" s="10" vm="15527">
        <v>0</v>
      </c>
      <c r="U78" s="10" vm="8779">
        <v>0</v>
      </c>
      <c r="V78" s="10" vm="54217">
        <v>0</v>
      </c>
      <c r="W78" s="10" vm="42253">
        <v>0</v>
      </c>
      <c r="X78" s="10" vm="35524">
        <v>0</v>
      </c>
      <c r="Y78" s="10" vm="28928">
        <v>0</v>
      </c>
      <c r="Z78" s="10" vm="22137">
        <v>0</v>
      </c>
      <c r="AA78" s="10" vm="66071">
        <v>0</v>
      </c>
      <c r="AB78" s="10" vm="15337">
        <v>16837</v>
      </c>
      <c r="AC78" s="10" vm="8582">
        <v>0</v>
      </c>
      <c r="AD78" s="10" vm="51097">
        <v>16837</v>
      </c>
      <c r="AE78" s="10" vm="42036">
        <v>0</v>
      </c>
      <c r="AF78" s="10" vm="35290">
        <v>0</v>
      </c>
      <c r="AG78" s="10" vm="28695">
        <v>0</v>
      </c>
      <c r="AH78" s="10" vm="21915">
        <v>0</v>
      </c>
      <c r="AI78" s="10" vm="49300">
        <v>16837</v>
      </c>
      <c r="AJ78" s="10" vm="15124">
        <v>0</v>
      </c>
      <c r="AK78" s="10" vm="8459">
        <v>0</v>
      </c>
      <c r="AL78" s="10" vm="47724">
        <v>0</v>
      </c>
      <c r="AM78" s="10" vm="41824">
        <v>0</v>
      </c>
      <c r="AN78" s="10" vm="35074">
        <v>0</v>
      </c>
      <c r="AO78" s="10" vm="28471">
        <v>0</v>
      </c>
      <c r="AP78" s="10" vm="21705">
        <v>16837</v>
      </c>
      <c r="AQ78" s="10" vm="45992">
        <v>0</v>
      </c>
      <c r="AR78" s="10" vm="14906">
        <v>0</v>
      </c>
      <c r="AS78" s="10" vm="8279">
        <v>0</v>
      </c>
      <c r="AT78" s="10" vm="44236">
        <v>16837</v>
      </c>
      <c r="AU78" s="10" vm="41603">
        <v>0</v>
      </c>
      <c r="AV78" s="10" vm="64861">
        <v>0</v>
      </c>
      <c r="AW78" s="10" vm="28244">
        <v>0</v>
      </c>
      <c r="AX78" s="10" vm="21500">
        <v>0</v>
      </c>
      <c r="AY78" s="10" vm="55734">
        <v>0</v>
      </c>
      <c r="AZ78" s="10" vm="14693">
        <v>0</v>
      </c>
      <c r="BA78" s="10" vm="8061">
        <v>0</v>
      </c>
      <c r="BB78" s="10" vm="53985">
        <v>0</v>
      </c>
      <c r="BC78" s="10" vm="41374">
        <v>0</v>
      </c>
      <c r="BD78" s="10" vm="34743">
        <v>0</v>
      </c>
      <c r="BE78" s="10" vm="28015">
        <v>0</v>
      </c>
      <c r="BF78" s="10" vm="21284">
        <v>0</v>
      </c>
      <c r="BG78" s="10" vm="52431">
        <v>0</v>
      </c>
      <c r="BH78" s="10" vm="14493">
        <v>0</v>
      </c>
      <c r="BI78" s="10" vm="7857">
        <v>518</v>
      </c>
      <c r="BJ78" s="10" vm="50879">
        <v>100</v>
      </c>
      <c r="BK78" s="10" vm="100710">
        <v>0</v>
      </c>
      <c r="BL78" s="10" vm="34511">
        <v>0</v>
      </c>
      <c r="BM78" s="10" vm="27784">
        <v>618</v>
      </c>
      <c r="BN78" s="10" vm="21061">
        <v>0</v>
      </c>
      <c r="BO78" s="10" vm="49076">
        <v>0</v>
      </c>
      <c r="BP78" s="10" vm="14278">
        <v>0</v>
      </c>
      <c r="BQ78" s="10" vm="7692">
        <v>518</v>
      </c>
      <c r="BR78" s="10" vm="47499">
        <v>518</v>
      </c>
      <c r="BS78" s="10" vm="40927">
        <v>100</v>
      </c>
      <c r="BT78" s="10" vm="34287">
        <v>100</v>
      </c>
      <c r="BU78" s="10" vm="27557">
        <v>0</v>
      </c>
      <c r="BV78" s="10" vm="20845">
        <v>0</v>
      </c>
      <c r="BW78" s="10" vm="45770">
        <v>0</v>
      </c>
      <c r="BX78" s="10" vm="14064">
        <v>0</v>
      </c>
      <c r="BY78" s="10" vm="7495">
        <v>0</v>
      </c>
      <c r="BZ78" s="10" vm="44018">
        <v>0</v>
      </c>
      <c r="CA78" s="10" vm="40706">
        <v>0</v>
      </c>
      <c r="CB78" s="10" vm="34116">
        <v>0</v>
      </c>
      <c r="CC78" s="10" vm="27331">
        <v>0</v>
      </c>
      <c r="CD78" s="10" vm="64155">
        <v>0</v>
      </c>
      <c r="CE78" s="10" vm="55519">
        <v>100</v>
      </c>
      <c r="CF78" s="10" vm="13849">
        <v>0</v>
      </c>
      <c r="CG78" s="10" vm="7282">
        <v>0</v>
      </c>
      <c r="CH78" s="10" vm="53766">
        <v>0</v>
      </c>
      <c r="CI78" s="10" vm="40472">
        <v>0</v>
      </c>
      <c r="CJ78" s="10" vm="33906">
        <v>100</v>
      </c>
      <c r="CK78" s="10" vm="27106">
        <v>100</v>
      </c>
      <c r="CL78" s="10" vm="20427">
        <v>0</v>
      </c>
      <c r="CM78" s="10" vm="65875">
        <v>0</v>
      </c>
      <c r="CN78" s="10" vm="13642">
        <v>0</v>
      </c>
      <c r="CO78" s="10" vm="7067">
        <v>0</v>
      </c>
      <c r="CP78" s="10" vm="50648">
        <v>0</v>
      </c>
      <c r="CQ78" s="10" vm="40243">
        <v>0</v>
      </c>
      <c r="CR78" s="10" vm="33672">
        <v>0</v>
      </c>
      <c r="CS78" s="10" vm="26872">
        <v>0</v>
      </c>
      <c r="CT78" s="10" vm="20207">
        <v>0</v>
      </c>
      <c r="CU78" s="10" vm="48851">
        <v>0</v>
      </c>
      <c r="CV78" s="10" vm="13429">
        <v>0</v>
      </c>
      <c r="CW78" s="10" vm="6892">
        <v>0</v>
      </c>
      <c r="CX78" s="10" vm="47277">
        <v>0</v>
      </c>
      <c r="CY78" s="10" vm="40023">
        <v>0</v>
      </c>
      <c r="CZ78" s="10" vm="33442">
        <v>0</v>
      </c>
      <c r="DA78" s="10" vm="26648">
        <v>0</v>
      </c>
      <c r="DB78" s="81" vm="19990">
        <v>0</v>
      </c>
      <c r="DC78" s="81" vm="45547">
        <v>0</v>
      </c>
      <c r="DD78" s="81" vm="13211">
        <v>0</v>
      </c>
      <c r="DE78" s="81" vm="6687">
        <v>0</v>
      </c>
      <c r="DF78" s="10" vm="43797">
        <v>0</v>
      </c>
      <c r="DG78" s="10" vm="39798">
        <v>0</v>
      </c>
      <c r="DH78" s="10" vm="33258">
        <v>0</v>
      </c>
      <c r="DI78" s="10" vm="26414">
        <v>0</v>
      </c>
      <c r="DJ78" s="10" vm="19781">
        <v>0</v>
      </c>
      <c r="DK78" s="10" vm="55300">
        <v>0</v>
      </c>
      <c r="DL78" s="10" vm="12995">
        <v>0</v>
      </c>
      <c r="DM78" s="10" vm="6470">
        <v>0</v>
      </c>
      <c r="DN78" s="10" vm="53547">
        <v>0</v>
      </c>
      <c r="DO78" s="10" vm="39568">
        <v>0</v>
      </c>
      <c r="DP78" s="10" vm="33050">
        <v>0</v>
      </c>
      <c r="DQ78" s="10" vm="26185">
        <v>0</v>
      </c>
      <c r="DR78" s="10" vm="19567">
        <v>0</v>
      </c>
      <c r="DS78" s="10" vm="52124">
        <v>0</v>
      </c>
      <c r="DT78" s="10" vm="12794">
        <v>0</v>
      </c>
      <c r="DU78" s="10" vm="6258">
        <v>0</v>
      </c>
      <c r="DV78" s="10" vm="50427">
        <v>0</v>
      </c>
      <c r="DW78" s="10" vm="39342">
        <v>0</v>
      </c>
      <c r="DX78" s="10" vm="32816">
        <v>0</v>
      </c>
      <c r="DY78" s="10" vm="25961">
        <v>0</v>
      </c>
      <c r="DZ78" s="10" vm="19346">
        <v>0</v>
      </c>
      <c r="EA78" s="10" vm="48630">
        <v>0</v>
      </c>
      <c r="EB78" s="10" vm="12582">
        <v>0</v>
      </c>
      <c r="EC78" s="10" vm="6083">
        <v>0</v>
      </c>
      <c r="ED78" s="10" vm="47057">
        <v>0</v>
      </c>
      <c r="EE78" s="10" vm="65086">
        <v>0</v>
      </c>
      <c r="EF78" s="10" vm="64633">
        <v>0</v>
      </c>
      <c r="EG78" s="10" vm="25735">
        <v>0</v>
      </c>
      <c r="EH78" s="81" vm="19132">
        <v>0</v>
      </c>
      <c r="EI78" s="81" vm="45325">
        <v>0</v>
      </c>
      <c r="EJ78" s="81" vm="12363">
        <v>0</v>
      </c>
      <c r="EK78" s="81" vm="5882">
        <v>0</v>
      </c>
      <c r="EL78" s="10" vm="43580">
        <v>0</v>
      </c>
      <c r="EM78" s="10" vm="38897">
        <v>0</v>
      </c>
      <c r="EN78" s="10" vm="32399">
        <v>0</v>
      </c>
      <c r="EO78" s="10" vm="25505">
        <v>0</v>
      </c>
      <c r="EP78" s="10" vm="18931">
        <v>0</v>
      </c>
      <c r="EQ78" s="10" vm="55083">
        <v>0</v>
      </c>
      <c r="ER78" s="10" vm="12146">
        <v>0</v>
      </c>
      <c r="ES78" s="10" vm="5668">
        <v>0</v>
      </c>
      <c r="ET78" s="10" vm="53331">
        <v>0</v>
      </c>
      <c r="EU78" s="10" vm="38666">
        <v>0</v>
      </c>
      <c r="EV78" s="10" vm="32192">
        <v>0</v>
      </c>
      <c r="EW78" s="10" vm="25275">
        <v>0</v>
      </c>
      <c r="EX78" s="10" vm="18717">
        <v>518</v>
      </c>
      <c r="EY78" s="10" vm="51920">
        <v>0</v>
      </c>
      <c r="EZ78" s="10" vm="11967">
        <v>0</v>
      </c>
      <c r="FA78" s="10" vm="5457">
        <v>0</v>
      </c>
      <c r="FB78" s="10" vm="50197">
        <v>0</v>
      </c>
      <c r="FC78" s="10" vm="38442">
        <v>0</v>
      </c>
      <c r="FD78" s="10" vm="31964">
        <v>0</v>
      </c>
      <c r="FE78" s="10" vm="25045">
        <v>0</v>
      </c>
      <c r="FF78" s="10" vm="18497">
        <v>0</v>
      </c>
      <c r="FG78" s="10" vm="48406">
        <v>0</v>
      </c>
      <c r="FH78" s="10" vm="11768">
        <v>0</v>
      </c>
      <c r="FI78" s="10" vm="5243">
        <v>0</v>
      </c>
      <c r="FJ78" s="10" vm="46832">
        <v>0</v>
      </c>
      <c r="FK78" s="10" vm="38228">
        <v>0</v>
      </c>
      <c r="FL78" s="10" vm="31730">
        <v>0</v>
      </c>
      <c r="FM78" s="10" vm="24811">
        <v>0</v>
      </c>
      <c r="FN78" s="10" vm="18321">
        <v>0</v>
      </c>
      <c r="FO78" s="10" vm="45120">
        <v>0</v>
      </c>
      <c r="FP78" s="10" vm="11557">
        <v>0</v>
      </c>
      <c r="FQ78" s="10" vm="5026">
        <v>0</v>
      </c>
      <c r="FR78" s="10" vm="43360">
        <v>0</v>
      </c>
      <c r="FS78" s="10" vm="37997">
        <v>0</v>
      </c>
      <c r="FT78" s="10" vm="31495">
        <v>0</v>
      </c>
      <c r="FU78" s="10" vm="24586">
        <v>0</v>
      </c>
      <c r="FV78" s="10" vm="18113">
        <v>0</v>
      </c>
      <c r="FW78" s="81" vm="54859">
        <v>0</v>
      </c>
      <c r="FX78" s="81" vm="11339">
        <v>0</v>
      </c>
      <c r="FY78" s="81" vm="4853">
        <v>0</v>
      </c>
      <c r="FZ78" s="81" vm="53114">
        <v>0</v>
      </c>
      <c r="GA78" s="81" vm="37783">
        <v>0</v>
      </c>
      <c r="GB78" s="10" vm="31277">
        <v>0</v>
      </c>
      <c r="GC78" s="10" vm="24357">
        <v>0</v>
      </c>
      <c r="GD78" s="10" vm="17896">
        <v>0</v>
      </c>
      <c r="GE78" s="10" vm="51697">
        <v>0</v>
      </c>
      <c r="GF78" s="10" vm="11118">
        <v>0</v>
      </c>
      <c r="GG78" s="10" vm="4658">
        <v>0</v>
      </c>
      <c r="GH78" s="10" vm="49982">
        <v>0</v>
      </c>
      <c r="GI78" s="10" vm="37562">
        <v>0</v>
      </c>
      <c r="GJ78" s="10" vm="31048">
        <v>0</v>
      </c>
      <c r="GK78" s="10" vm="24130">
        <v>0</v>
      </c>
      <c r="GL78" s="10" vm="17675">
        <v>0</v>
      </c>
      <c r="GM78" s="10" vm="100731">
        <v>0</v>
      </c>
      <c r="GN78" s="10" vm="10913">
        <v>0</v>
      </c>
      <c r="GO78" s="10" vm="4445">
        <v>0</v>
      </c>
      <c r="GP78" s="10" vm="46606">
        <v>0</v>
      </c>
      <c r="GQ78" s="10" vm="37339">
        <v>0</v>
      </c>
      <c r="GR78" s="10" vm="30818">
        <v>0</v>
      </c>
      <c r="GS78" s="10" vm="23905">
        <v>0</v>
      </c>
      <c r="GT78" s="10" vm="17454">
        <v>0</v>
      </c>
      <c r="GU78" s="10" vm="44899">
        <v>0</v>
      </c>
      <c r="GV78" s="10" vm="10697">
        <v>0</v>
      </c>
      <c r="GW78" s="10" vm="4226">
        <v>0</v>
      </c>
      <c r="GX78" s="81" vm="43142">
        <v>0</v>
      </c>
      <c r="GY78" s="10" vm="37116">
        <v>0</v>
      </c>
      <c r="GZ78" s="10" vm="64485">
        <v>0</v>
      </c>
      <c r="HA78" s="10" vm="23676">
        <v>0</v>
      </c>
      <c r="HB78" s="10" vm="17244">
        <v>0</v>
      </c>
      <c r="HC78" s="81" vm="54639">
        <v>0</v>
      </c>
      <c r="HD78" s="81" vm="10481">
        <v>0</v>
      </c>
      <c r="HE78" s="10" vm="4008">
        <v>0</v>
      </c>
      <c r="HF78" s="10" vm="52881">
        <v>0</v>
      </c>
      <c r="HG78" s="10" vm="36896">
        <v>0</v>
      </c>
      <c r="HH78" s="10" vm="30416">
        <v>518</v>
      </c>
      <c r="HI78" s="10" vm="23453">
        <v>0</v>
      </c>
      <c r="HJ78" s="10" vm="17026">
        <v>0</v>
      </c>
      <c r="HK78" s="10" vm="51514">
        <v>0</v>
      </c>
      <c r="HL78" s="10" vm="10273">
        <v>0</v>
      </c>
      <c r="HM78" s="10" vm="3791">
        <v>0</v>
      </c>
      <c r="HN78" s="10" vm="49768">
        <v>0</v>
      </c>
      <c r="HO78" s="10" vm="36673">
        <v>518</v>
      </c>
      <c r="HP78" s="10" vm="30183">
        <v>0</v>
      </c>
      <c r="HQ78" s="10" vm="23218">
        <v>0</v>
      </c>
      <c r="HR78" s="10" vm="16805">
        <v>0</v>
      </c>
      <c r="HS78" s="10" vm="48024">
        <v>0</v>
      </c>
      <c r="HT78" s="10" vm="10061">
        <v>0</v>
      </c>
      <c r="HU78" s="10" vm="3578">
        <v>0</v>
      </c>
      <c r="HV78" s="10" vm="65357">
        <v>0</v>
      </c>
      <c r="HW78" s="10" vm="36447">
        <v>0</v>
      </c>
      <c r="HX78" s="10" vm="29952">
        <v>0</v>
      </c>
      <c r="HY78" s="10" vm="22987">
        <v>0</v>
      </c>
      <c r="HZ78" s="10" vm="16588">
        <v>0</v>
      </c>
      <c r="IA78" s="10" vm="44673">
        <v>0</v>
      </c>
      <c r="IB78" s="10" vm="9842">
        <v>0</v>
      </c>
      <c r="IC78" s="10" vm="3357">
        <v>0</v>
      </c>
      <c r="ID78" s="10" vm="42919">
        <v>0</v>
      </c>
      <c r="IE78" s="10" vm="36225">
        <v>0</v>
      </c>
      <c r="IF78" s="10" vm="29715">
        <v>0</v>
      </c>
      <c r="IG78" s="10" vm="22803">
        <v>0</v>
      </c>
      <c r="IH78" s="10" vm="16373">
        <v>0</v>
      </c>
      <c r="II78" s="10" vm="54422">
        <v>0</v>
      </c>
      <c r="IJ78" s="10" vm="9638">
        <v>0</v>
      </c>
      <c r="IK78" s="10" vm="3136">
        <v>0</v>
      </c>
      <c r="IL78" s="10" vm="52664">
        <v>0</v>
      </c>
      <c r="IM78" s="10" vm="35994">
        <v>1475</v>
      </c>
      <c r="IN78" s="10" vm="29480">
        <v>5280</v>
      </c>
      <c r="IO78" s="10" vm="22587">
        <v>5280</v>
      </c>
      <c r="IP78" s="10" vm="16156">
        <v>0</v>
      </c>
      <c r="IQ78" s="10" vm="51304">
        <v>0</v>
      </c>
      <c r="IR78" s="10" vm="9422">
        <v>0</v>
      </c>
      <c r="IS78" s="81" vm="2917">
        <v>0</v>
      </c>
      <c r="IT78" s="81" vm="49538">
        <v>0</v>
      </c>
    </row>
    <row r="79" spans="1:254" x14ac:dyDescent="0.25">
      <c r="A79" s="8" t="s">
        <v>190</v>
      </c>
      <c r="B79" s="8" t="s">
        <v>328</v>
      </c>
      <c r="C79" s="89">
        <v>44651</v>
      </c>
      <c r="D79" s="76" vm="15957">
        <v>12</v>
      </c>
      <c r="E79" s="10" vm="9201">
        <v>103887</v>
      </c>
      <c r="F79" s="10" vm="65479">
        <v>-52215</v>
      </c>
      <c r="G79" s="10" vm="42687">
        <v>-20643</v>
      </c>
      <c r="H79" s="10" vm="59626">
        <v>31029</v>
      </c>
      <c r="I79" s="10" vm="29243">
        <v>3497</v>
      </c>
      <c r="J79" s="10" vm="63429">
        <v>34526</v>
      </c>
      <c r="K79" s="10" vm="1793">
        <v>0</v>
      </c>
      <c r="L79" s="10" vm="15738">
        <v>0</v>
      </c>
      <c r="M79" s="10" vm="8983">
        <v>0</v>
      </c>
      <c r="N79" s="10" vm="44458">
        <v>2</v>
      </c>
      <c r="O79" s="10" vm="42460">
        <v>-13640</v>
      </c>
      <c r="P79" s="10" vm="35753">
        <v>140</v>
      </c>
      <c r="Q79" s="10" vm="64366">
        <v>0</v>
      </c>
      <c r="R79" s="10" vm="22365">
        <v>0</v>
      </c>
      <c r="S79" s="10" vm="1488">
        <v>0</v>
      </c>
      <c r="T79" s="10" vm="15532">
        <v>21028</v>
      </c>
      <c r="U79" s="10" vm="8771">
        <v>0</v>
      </c>
      <c r="V79" s="10" vm="54210">
        <v>21028</v>
      </c>
      <c r="W79" s="10" vm="42244">
        <v>0</v>
      </c>
      <c r="X79" s="10" vm="35518">
        <v>1974</v>
      </c>
      <c r="Y79" s="10" vm="28936">
        <v>0</v>
      </c>
      <c r="Z79" s="10" vm="22144">
        <v>0</v>
      </c>
      <c r="AA79" s="10" vm="1294">
        <v>23002</v>
      </c>
      <c r="AB79" s="10" vm="15340">
        <v>47848</v>
      </c>
      <c r="AC79" s="10" vm="8574">
        <v>3404</v>
      </c>
      <c r="AD79" s="10" vm="51090">
        <v>51252</v>
      </c>
      <c r="AE79" s="10" vm="42025">
        <v>2099</v>
      </c>
      <c r="AF79" s="10" vm="35283">
        <v>0</v>
      </c>
      <c r="AG79" s="10" vm="28703">
        <v>20097</v>
      </c>
      <c r="AH79" s="10" vm="21923">
        <v>59</v>
      </c>
      <c r="AI79" s="10" vm="49311">
        <v>73507</v>
      </c>
      <c r="AJ79" s="10" vm="15133">
        <v>7184</v>
      </c>
      <c r="AK79" s="10" vm="63205">
        <v>5002</v>
      </c>
      <c r="AL79" s="10" vm="47718">
        <v>4673</v>
      </c>
      <c r="AM79" s="10" vm="41816">
        <v>874</v>
      </c>
      <c r="AN79" s="10" vm="35069">
        <v>1981</v>
      </c>
      <c r="AO79" s="10" vm="28479">
        <v>300</v>
      </c>
      <c r="AP79" s="10" vm="21713">
        <v>0</v>
      </c>
      <c r="AQ79" s="10" vm="46001">
        <v>9961</v>
      </c>
      <c r="AR79" s="10" vm="14914">
        <v>0</v>
      </c>
      <c r="AS79" s="10" vm="8271">
        <v>19478</v>
      </c>
      <c r="AT79" s="10" vm="44230">
        <v>49453</v>
      </c>
      <c r="AU79" s="10" vm="41594">
        <v>24054</v>
      </c>
      <c r="AV79" s="10" vm="34926">
        <v>1292</v>
      </c>
      <c r="AW79" s="10" vm="28252">
        <v>934750</v>
      </c>
      <c r="AX79" s="10" vm="64184">
        <v>0</v>
      </c>
      <c r="AY79" s="10" vm="2112">
        <v>5107</v>
      </c>
      <c r="AZ79" s="10" vm="14699">
        <v>0</v>
      </c>
      <c r="BA79" s="10" vm="8053">
        <v>0</v>
      </c>
      <c r="BB79" s="10" vm="53978">
        <v>3040</v>
      </c>
      <c r="BC79" s="10" vm="41364">
        <v>0</v>
      </c>
      <c r="BD79" s="10" vm="34737">
        <v>0</v>
      </c>
      <c r="BE79" s="10" vm="28023">
        <v>0</v>
      </c>
      <c r="BF79" s="10" vm="21291">
        <v>30</v>
      </c>
      <c r="BG79" s="10" vm="2422">
        <v>942927</v>
      </c>
      <c r="BH79" s="10" vm="100595">
        <v>29020</v>
      </c>
      <c r="BI79" s="10" vm="7849">
        <v>5426</v>
      </c>
      <c r="BJ79" s="10" vm="50872">
        <v>25902</v>
      </c>
      <c r="BK79" s="10" vm="41135">
        <v>0</v>
      </c>
      <c r="BL79" s="10" vm="34504">
        <v>0</v>
      </c>
      <c r="BM79" s="10" vm="27792">
        <v>60348</v>
      </c>
      <c r="BN79" s="10" vm="21069">
        <v>5852</v>
      </c>
      <c r="BO79" s="10" vm="2149">
        <v>0</v>
      </c>
      <c r="BP79" s="10" vm="14287">
        <v>2105</v>
      </c>
      <c r="BQ79" s="10" vm="7686">
        <v>20621</v>
      </c>
      <c r="BR79" s="10" vm="47493">
        <v>28578</v>
      </c>
      <c r="BS79" s="10" vm="40921">
        <v>31770</v>
      </c>
      <c r="BT79" s="10" vm="34281">
        <v>974697</v>
      </c>
      <c r="BU79" s="10" vm="27565">
        <v>604226</v>
      </c>
      <c r="BV79" s="10" vm="20853">
        <v>0</v>
      </c>
      <c r="BW79" s="10" vm="1792">
        <v>0</v>
      </c>
      <c r="BX79" s="10" vm="14071">
        <v>168387</v>
      </c>
      <c r="BY79" s="10" vm="7487">
        <v>0</v>
      </c>
      <c r="BZ79" s="10" vm="44012">
        <v>0</v>
      </c>
      <c r="CA79" s="10" vm="40697">
        <v>9635</v>
      </c>
      <c r="CB79" s="10" vm="34112">
        <v>782248</v>
      </c>
      <c r="CC79" s="10" vm="27339">
        <v>4154</v>
      </c>
      <c r="CD79" s="10" vm="20649">
        <v>0</v>
      </c>
      <c r="CE79" s="10" vm="1487">
        <v>188295</v>
      </c>
      <c r="CF79" s="10" vm="13855">
        <v>188295</v>
      </c>
      <c r="CG79" s="10" vm="7274">
        <v>0</v>
      </c>
      <c r="CH79" s="10" vm="53760">
        <v>0</v>
      </c>
      <c r="CI79" s="10" vm="40462">
        <v>0</v>
      </c>
      <c r="CJ79" s="10" vm="33900">
        <v>0</v>
      </c>
      <c r="CK79" s="10" vm="27114">
        <v>188295</v>
      </c>
      <c r="CL79" s="10" vm="20434">
        <v>25992</v>
      </c>
      <c r="CM79" s="10" vm="60284">
        <v>20643</v>
      </c>
      <c r="CN79" s="10" vm="13649">
        <v>0</v>
      </c>
      <c r="CO79" s="10" vm="63083">
        <v>5349</v>
      </c>
      <c r="CP79" s="10" vm="50642">
        <v>1561</v>
      </c>
      <c r="CQ79" s="10" vm="40233">
        <v>0</v>
      </c>
      <c r="CR79" s="10" vm="33665">
        <v>1561</v>
      </c>
      <c r="CS79" s="10" vm="26880">
        <v>0</v>
      </c>
      <c r="CT79" s="10" vm="20214">
        <v>0</v>
      </c>
      <c r="CU79" s="10" vm="1219">
        <v>0</v>
      </c>
      <c r="CV79" s="10" vm="13436">
        <v>0</v>
      </c>
      <c r="CW79" s="10" vm="6885">
        <v>0</v>
      </c>
      <c r="CX79" s="10" vm="47271">
        <v>0</v>
      </c>
      <c r="CY79" s="10" vm="40016">
        <v>0</v>
      </c>
      <c r="CZ79" s="10" vm="33435">
        <v>0</v>
      </c>
      <c r="DA79" s="10" vm="26656">
        <v>0</v>
      </c>
      <c r="DB79" s="81" vm="19997">
        <v>0</v>
      </c>
      <c r="DC79" s="81" vm="45556">
        <v>0</v>
      </c>
      <c r="DD79" s="81" vm="13217">
        <v>0</v>
      </c>
      <c r="DE79" s="81" vm="6679">
        <v>0</v>
      </c>
      <c r="DF79" s="10" vm="43791">
        <v>2594</v>
      </c>
      <c r="DG79" s="10" vm="39789">
        <v>0</v>
      </c>
      <c r="DH79" s="10" vm="33253">
        <v>1154</v>
      </c>
      <c r="DI79" s="10" vm="26422">
        <v>1440</v>
      </c>
      <c r="DJ79" s="10" vm="19788">
        <v>30147</v>
      </c>
      <c r="DK79" s="10" vm="1436">
        <v>20643</v>
      </c>
      <c r="DL79" s="10" vm="13001">
        <v>2715</v>
      </c>
      <c r="DM79" s="10" vm="6462">
        <v>6789</v>
      </c>
      <c r="DN79" s="10" vm="53541">
        <v>0</v>
      </c>
      <c r="DO79" s="10" vm="39559">
        <v>0</v>
      </c>
      <c r="DP79" s="10" vm="33044">
        <v>0</v>
      </c>
      <c r="DQ79" s="10" vm="26193">
        <v>0</v>
      </c>
      <c r="DR79" s="10" vm="19574">
        <v>0</v>
      </c>
      <c r="DS79" s="10" vm="62108">
        <v>0</v>
      </c>
      <c r="DT79" s="10" vm="12801">
        <v>0</v>
      </c>
      <c r="DU79" s="10" vm="6250">
        <v>0</v>
      </c>
      <c r="DV79" s="10" vm="50421">
        <v>0</v>
      </c>
      <c r="DW79" s="10" vm="39332">
        <v>0</v>
      </c>
      <c r="DX79" s="10" vm="32808">
        <v>0</v>
      </c>
      <c r="DY79" s="10" vm="25968">
        <v>0</v>
      </c>
      <c r="DZ79" s="10" vm="19353">
        <v>0</v>
      </c>
      <c r="EA79" s="10" vm="2148">
        <v>0</v>
      </c>
      <c r="EB79" s="10" vm="12590">
        <v>0</v>
      </c>
      <c r="EC79" s="10" vm="6076">
        <v>0</v>
      </c>
      <c r="ED79" s="10" vm="47051">
        <v>0</v>
      </c>
      <c r="EE79" s="10" vm="39114">
        <v>0</v>
      </c>
      <c r="EF79" s="10" vm="32583">
        <v>0</v>
      </c>
      <c r="EG79" s="10" vm="25744">
        <v>0</v>
      </c>
      <c r="EH79" s="81" vm="19139">
        <v>0</v>
      </c>
      <c r="EI79" s="81" vm="1791">
        <v>0</v>
      </c>
      <c r="EJ79" s="81" vm="12370">
        <v>0</v>
      </c>
      <c r="EK79" s="81" vm="5874">
        <v>0</v>
      </c>
      <c r="EL79" s="10" vm="43574">
        <v>233</v>
      </c>
      <c r="EM79" s="10" vm="38888">
        <v>0</v>
      </c>
      <c r="EN79" s="10" vm="64588">
        <v>47</v>
      </c>
      <c r="EO79" s="10" vm="25512">
        <v>186</v>
      </c>
      <c r="EP79" s="10" vm="64101">
        <v>233</v>
      </c>
      <c r="EQ79" s="10" vm="1486">
        <v>0</v>
      </c>
      <c r="ER79" s="10" vm="12153">
        <v>47</v>
      </c>
      <c r="ES79" s="10" vm="5660">
        <v>186</v>
      </c>
      <c r="ET79" s="10" vm="53325">
        <v>30380</v>
      </c>
      <c r="EU79" s="10" vm="38657">
        <v>20643</v>
      </c>
      <c r="EV79" s="10" vm="32187">
        <v>2762</v>
      </c>
      <c r="EW79" s="10" vm="25284">
        <v>6975</v>
      </c>
      <c r="EX79" s="10" vm="18724">
        <v>1148</v>
      </c>
      <c r="EY79" s="10" vm="51930">
        <v>1063</v>
      </c>
      <c r="EZ79" s="10" vm="11974">
        <v>659</v>
      </c>
      <c r="FA79" s="10" vm="5449">
        <v>1063</v>
      </c>
      <c r="FB79" s="10" vm="50191">
        <v>907574</v>
      </c>
      <c r="FC79" s="10" vm="38432">
        <v>0</v>
      </c>
      <c r="FD79" s="10" vm="31957">
        <v>907574</v>
      </c>
      <c r="FE79" s="10" vm="25053">
        <v>101394</v>
      </c>
      <c r="FF79" s="10" vm="18504">
        <v>2346</v>
      </c>
      <c r="FG79" s="10" vm="48416">
        <v>0</v>
      </c>
      <c r="FH79" s="10" vm="11775">
        <v>-5154</v>
      </c>
      <c r="FI79" s="10" vm="5235">
        <v>0</v>
      </c>
      <c r="FJ79" s="10" vm="46826">
        <v>-130</v>
      </c>
      <c r="FK79" s="10" vm="38220">
        <v>0</v>
      </c>
      <c r="FL79" s="10" vm="31723">
        <v>1006030</v>
      </c>
      <c r="FM79" s="10" vm="24819">
        <v>62584</v>
      </c>
      <c r="FN79" s="10" vm="64050">
        <v>9957</v>
      </c>
      <c r="FO79" s="10" vm="45129">
        <v>0</v>
      </c>
      <c r="FP79" s="10" vm="11563">
        <v>0</v>
      </c>
      <c r="FQ79" s="10" vm="5018">
        <v>-1261</v>
      </c>
      <c r="FR79" s="10" vm="43354">
        <v>0</v>
      </c>
      <c r="FS79" s="10" vm="37988">
        <v>0</v>
      </c>
      <c r="FT79" s="10" vm="31489">
        <v>71280</v>
      </c>
      <c r="FU79" s="10" vm="24594">
        <v>934750</v>
      </c>
      <c r="FV79" s="10" vm="18120">
        <v>844990</v>
      </c>
      <c r="FW79" s="81" vm="54869">
        <v>2900</v>
      </c>
      <c r="FX79" s="81" vm="11345">
        <v>0</v>
      </c>
      <c r="FY79" s="81" vm="4847">
        <v>0</v>
      </c>
      <c r="FZ79" s="81" vm="53108">
        <v>140</v>
      </c>
      <c r="GA79" s="81" vm="37774">
        <v>3040</v>
      </c>
      <c r="GB79" s="10" vm="31271">
        <v>6632</v>
      </c>
      <c r="GC79" s="10" vm="24365">
        <v>3783</v>
      </c>
      <c r="GD79" s="10" vm="17903">
        <v>2849</v>
      </c>
      <c r="GE79" s="10" vm="2421">
        <v>0</v>
      </c>
      <c r="GF79" s="10" vm="11126">
        <v>0</v>
      </c>
      <c r="GG79" s="10" vm="4650">
        <v>0</v>
      </c>
      <c r="GH79" s="10" vm="49976">
        <v>0</v>
      </c>
      <c r="GI79" s="10" vm="37552">
        <v>0</v>
      </c>
      <c r="GJ79" s="10" vm="31040">
        <v>0</v>
      </c>
      <c r="GK79" s="10" vm="24137">
        <v>0</v>
      </c>
      <c r="GL79" s="10" vm="17682">
        <v>0</v>
      </c>
      <c r="GM79" s="10" vm="2147">
        <v>0</v>
      </c>
      <c r="GN79" s="10" vm="10922">
        <v>838</v>
      </c>
      <c r="GO79" s="10" vm="4437">
        <v>179</v>
      </c>
      <c r="GP79" s="10" vm="46599">
        <v>659</v>
      </c>
      <c r="GQ79" s="10" vm="37331">
        <v>0</v>
      </c>
      <c r="GR79" s="10" vm="30812">
        <v>11</v>
      </c>
      <c r="GS79" s="10" vm="23914">
        <v>-11</v>
      </c>
      <c r="GT79" s="10" vm="17461">
        <v>7470</v>
      </c>
      <c r="GU79" s="10" vm="1790">
        <v>3973</v>
      </c>
      <c r="GV79" s="10" vm="10705">
        <v>3497</v>
      </c>
      <c r="GW79" s="10" vm="4218">
        <v>0</v>
      </c>
      <c r="GX79" s="81" vm="43135">
        <v>0</v>
      </c>
      <c r="GY79" s="10" vm="37107">
        <v>0</v>
      </c>
      <c r="GZ79" s="10" vm="64483">
        <v>0</v>
      </c>
      <c r="HA79" s="10" vm="23683">
        <v>0</v>
      </c>
      <c r="HB79" s="10" vm="17250">
        <v>0</v>
      </c>
      <c r="HC79" s="81" vm="1485">
        <v>0</v>
      </c>
      <c r="HD79" s="81" vm="10489">
        <v>0</v>
      </c>
      <c r="HE79" s="10" vm="4000">
        <v>0</v>
      </c>
      <c r="HF79" s="10" vm="52874">
        <v>5402</v>
      </c>
      <c r="HG79" s="10" vm="36887">
        <v>3169</v>
      </c>
      <c r="HH79" s="10" vm="30411">
        <v>0</v>
      </c>
      <c r="HI79" s="10" vm="23462">
        <v>374</v>
      </c>
      <c r="HJ79" s="10" vm="17033">
        <v>3122</v>
      </c>
      <c r="HK79" s="10" vm="100735">
        <v>0</v>
      </c>
      <c r="HL79" s="10" vm="10281">
        <v>0</v>
      </c>
      <c r="HM79" s="10" vm="3783">
        <v>0</v>
      </c>
      <c r="HN79" s="10" vm="49761">
        <v>8554</v>
      </c>
      <c r="HO79" s="10" vm="36663">
        <v>20621</v>
      </c>
      <c r="HP79" s="10" vm="30176">
        <v>1136</v>
      </c>
      <c r="HQ79" s="10" vm="23227">
        <v>8499</v>
      </c>
      <c r="HR79" s="10" vm="16812">
        <v>9635</v>
      </c>
      <c r="HS79" s="10" vm="48035">
        <v>0</v>
      </c>
      <c r="HT79" s="10" vm="10069">
        <v>0</v>
      </c>
      <c r="HU79" s="10" vm="3570">
        <v>0</v>
      </c>
      <c r="HV79" s="10" vm="46420">
        <v>15278</v>
      </c>
      <c r="HW79" s="10" vm="36439">
        <v>1284</v>
      </c>
      <c r="HX79" s="10" vm="29945">
        <v>0</v>
      </c>
      <c r="HY79" s="10" vm="22995">
        <v>129</v>
      </c>
      <c r="HZ79" s="10" vm="16595">
        <v>4</v>
      </c>
      <c r="IA79" s="10" vm="44683">
        <v>0</v>
      </c>
      <c r="IB79" s="10" vm="9849">
        <v>-3055</v>
      </c>
      <c r="IC79" s="10" vm="3350">
        <v>13640</v>
      </c>
      <c r="ID79" s="10" vm="42913">
        <v>197</v>
      </c>
      <c r="IE79" s="10" vm="36217">
        <v>140</v>
      </c>
      <c r="IF79" s="10" vm="29710">
        <v>0</v>
      </c>
      <c r="IG79" s="10" vm="22809">
        <v>337</v>
      </c>
      <c r="IH79" s="10" vm="16381">
        <v>2346</v>
      </c>
      <c r="II79" s="10" vm="2390">
        <v>10220</v>
      </c>
      <c r="IJ79" s="10" vm="9644">
        <v>0</v>
      </c>
      <c r="IK79" s="10" vm="3129">
        <v>606</v>
      </c>
      <c r="IL79" s="10" vm="52658">
        <v>-41</v>
      </c>
      <c r="IM79" s="10" vm="35986">
        <v>-18</v>
      </c>
      <c r="IN79" s="10" vm="29475">
        <v>6499</v>
      </c>
      <c r="IO79" s="10" vm="22597">
        <v>6652</v>
      </c>
      <c r="IP79" s="10" vm="16164">
        <v>4</v>
      </c>
      <c r="IQ79" s="10" vm="2420">
        <v>0</v>
      </c>
      <c r="IR79" s="10" vm="9430">
        <v>8</v>
      </c>
      <c r="IS79" s="81" vm="2910">
        <v>341</v>
      </c>
      <c r="IT79" s="81" vm="49531">
        <v>341</v>
      </c>
    </row>
    <row r="80" spans="1:254" x14ac:dyDescent="0.25">
      <c r="A80" s="8" t="s">
        <v>387</v>
      </c>
      <c r="B80" s="8" t="s">
        <v>97</v>
      </c>
      <c r="C80" s="89">
        <v>44651</v>
      </c>
      <c r="D80" s="76" vm="84043">
        <v>12</v>
      </c>
      <c r="E80" s="10" vm="75957">
        <v>420051</v>
      </c>
      <c r="F80" s="10" vm="70882">
        <v>-297316</v>
      </c>
      <c r="G80" s="10" vm="100213">
        <v>-67979</v>
      </c>
      <c r="H80" s="10" vm="59817">
        <v>54756</v>
      </c>
      <c r="I80" s="10" vm="58441">
        <v>11487</v>
      </c>
      <c r="J80" s="10" vm="63616">
        <v>66243</v>
      </c>
      <c r="K80" s="10" vm="86009">
        <v>0</v>
      </c>
      <c r="L80" s="10" vm="78380">
        <v>0</v>
      </c>
      <c r="M80" s="10" vm="75813">
        <v>3758</v>
      </c>
      <c r="N80" s="10" vm="56340">
        <v>2064</v>
      </c>
      <c r="O80" s="10" vm="99735">
        <v>-43936</v>
      </c>
      <c r="P80" s="10" vm="95833">
        <v>0</v>
      </c>
      <c r="Q80" s="10" vm="81859">
        <v>0</v>
      </c>
      <c r="R80" s="10" vm="87038">
        <v>0</v>
      </c>
      <c r="S80" s="10" vm="85890">
        <v>0</v>
      </c>
      <c r="T80" s="10" vm="83895">
        <v>28129</v>
      </c>
      <c r="U80" s="10" vm="75664">
        <v>290</v>
      </c>
      <c r="V80" s="10" vm="56297">
        <v>28419</v>
      </c>
      <c r="W80" s="10" vm="98750">
        <v>0</v>
      </c>
      <c r="X80" s="10" vm="95666">
        <v>18378</v>
      </c>
      <c r="Y80" s="10" vm="89620">
        <v>0</v>
      </c>
      <c r="Z80" s="10" vm="81025">
        <v>0</v>
      </c>
      <c r="AA80" s="10" vm="80012">
        <v>46797</v>
      </c>
      <c r="AB80" s="10" vm="78238">
        <v>238228</v>
      </c>
      <c r="AC80" s="10" vm="75544">
        <v>35163</v>
      </c>
      <c r="AD80" s="10" vm="70534">
        <v>273391</v>
      </c>
      <c r="AE80" s="10" vm="97800">
        <v>8910</v>
      </c>
      <c r="AF80" s="10" vm="95500">
        <v>706</v>
      </c>
      <c r="AG80" s="10" vm="72659">
        <v>0</v>
      </c>
      <c r="AH80" s="10" vm="71975">
        <v>0</v>
      </c>
      <c r="AI80" s="10" vm="85771">
        <v>283007</v>
      </c>
      <c r="AJ80" s="10" vm="78093">
        <v>57547</v>
      </c>
      <c r="AK80" s="10" vm="57738">
        <v>30555</v>
      </c>
      <c r="AL80" s="10" vm="70379">
        <v>48609</v>
      </c>
      <c r="AM80" s="10" vm="97328">
        <v>22212</v>
      </c>
      <c r="AN80" s="10" vm="95339">
        <v>13018</v>
      </c>
      <c r="AO80" s="10" vm="87904">
        <v>2580</v>
      </c>
      <c r="AP80" s="10" vm="80874">
        <v>3438</v>
      </c>
      <c r="AQ80" s="10" vm="79892">
        <v>49884</v>
      </c>
      <c r="AR80" s="10" vm="83750">
        <v>1157</v>
      </c>
      <c r="AS80" s="10" vm="57681">
        <v>274</v>
      </c>
      <c r="AT80" s="10" vm="70226">
        <v>229274</v>
      </c>
      <c r="AU80" s="10" vm="96876">
        <v>53733</v>
      </c>
      <c r="AV80" s="10" vm="95173">
        <v>7860</v>
      </c>
      <c r="AW80" s="10" vm="89469">
        <v>2629350</v>
      </c>
      <c r="AX80" s="10" vm="86886">
        <v>0</v>
      </c>
      <c r="AY80" s="10" vm="85639">
        <v>7599</v>
      </c>
      <c r="AZ80" s="10" vm="77948">
        <v>17018</v>
      </c>
      <c r="BA80" s="10" vm="75281">
        <v>682</v>
      </c>
      <c r="BB80" s="10" vm="70069">
        <v>0</v>
      </c>
      <c r="BC80" s="10" vm="99058">
        <v>44002</v>
      </c>
      <c r="BD80" s="10" vm="95010">
        <v>20276</v>
      </c>
      <c r="BE80" s="10" vm="81710">
        <v>0</v>
      </c>
      <c r="BF80" s="10" vm="90258">
        <v>11151</v>
      </c>
      <c r="BG80" s="10" vm="79767">
        <v>2730078</v>
      </c>
      <c r="BH80" s="10" vm="83593">
        <v>132023</v>
      </c>
      <c r="BI80" s="10" vm="75185">
        <v>11920</v>
      </c>
      <c r="BJ80" s="10" vm="69915">
        <v>47931</v>
      </c>
      <c r="BK80" s="10" vm="100378">
        <v>0</v>
      </c>
      <c r="BL80" s="10" vm="94847">
        <v>14811</v>
      </c>
      <c r="BM80" s="10" vm="90648">
        <v>206685</v>
      </c>
      <c r="BN80" s="10" vm="88599">
        <v>18402</v>
      </c>
      <c r="BO80" s="10" vm="79653">
        <v>0</v>
      </c>
      <c r="BP80" s="10" vm="77804">
        <v>9750</v>
      </c>
      <c r="BQ80" s="10" vm="57518">
        <v>178002</v>
      </c>
      <c r="BR80" s="10" vm="69761">
        <v>206154</v>
      </c>
      <c r="BS80" s="10" vm="100049">
        <v>531</v>
      </c>
      <c r="BT80" s="10" vm="94684">
        <v>2730609</v>
      </c>
      <c r="BU80" s="10" vm="87750">
        <v>1129061</v>
      </c>
      <c r="BV80" s="10" vm="71827">
        <v>0</v>
      </c>
      <c r="BW80" s="10" vm="85513">
        <v>0</v>
      </c>
      <c r="BX80" s="10" vm="83438">
        <v>832208</v>
      </c>
      <c r="BY80" s="10" vm="57457">
        <v>682</v>
      </c>
      <c r="BZ80" s="10" vm="69603">
        <v>0</v>
      </c>
      <c r="CA80" s="10" vm="99570">
        <v>23073</v>
      </c>
      <c r="CB80" s="10" vm="94521">
        <v>1985024</v>
      </c>
      <c r="CC80" s="10" vm="72522">
        <v>14333</v>
      </c>
      <c r="CD80" s="10" vm="80730">
        <v>0</v>
      </c>
      <c r="CE80" s="10" vm="85390">
        <v>731252</v>
      </c>
      <c r="CF80" s="10" vm="77657">
        <v>730600</v>
      </c>
      <c r="CG80" s="10" vm="57393">
        <v>0</v>
      </c>
      <c r="CH80" s="10" vm="69449">
        <v>652</v>
      </c>
      <c r="CI80" s="10" vm="98113">
        <v>0</v>
      </c>
      <c r="CJ80" s="10" vm="94366">
        <v>0</v>
      </c>
      <c r="CK80" s="10" vm="90970">
        <v>731252</v>
      </c>
      <c r="CL80" s="10" vm="86733">
        <v>16931</v>
      </c>
      <c r="CM80" s="10" vm="79536">
        <v>13092</v>
      </c>
      <c r="CN80" s="10" vm="83280">
        <v>2852</v>
      </c>
      <c r="CO80" s="10" vm="57334">
        <v>987</v>
      </c>
      <c r="CP80" s="10" vm="69295">
        <v>38813</v>
      </c>
      <c r="CQ80" s="10" vm="97641">
        <v>0</v>
      </c>
      <c r="CR80" s="10" vm="94208">
        <v>38718</v>
      </c>
      <c r="CS80" s="10" vm="81564">
        <v>95</v>
      </c>
      <c r="CT80" s="10" vm="71682">
        <v>0</v>
      </c>
      <c r="CU80" s="10" vm="70971">
        <v>0</v>
      </c>
      <c r="CV80" s="10" vm="77513">
        <v>4043</v>
      </c>
      <c r="CW80" s="10" vm="57279">
        <v>-4043</v>
      </c>
      <c r="CX80" s="10" vm="69141">
        <v>0</v>
      </c>
      <c r="CY80" s="10" vm="97170">
        <v>0</v>
      </c>
      <c r="CZ80" s="10" vm="94045">
        <v>2646</v>
      </c>
      <c r="DA80" s="10" vm="89312">
        <v>-2646</v>
      </c>
      <c r="DB80" s="81" vm="88453">
        <v>0</v>
      </c>
      <c r="DC80" s="81" vm="85269">
        <v>0</v>
      </c>
      <c r="DD80" s="81" vm="83126">
        <v>0</v>
      </c>
      <c r="DE80" s="81" vm="74673">
        <v>0</v>
      </c>
      <c r="DF80" s="10" vm="68987">
        <v>8664</v>
      </c>
      <c r="DG80" s="10" vm="96736">
        <v>0</v>
      </c>
      <c r="DH80" s="10" vm="93878">
        <v>9112</v>
      </c>
      <c r="DI80" s="10" vm="87594">
        <v>-448</v>
      </c>
      <c r="DJ80" s="10" vm="90103">
        <v>64408</v>
      </c>
      <c r="DK80" s="10" vm="79414">
        <v>13092</v>
      </c>
      <c r="DL80" s="10" vm="77367">
        <v>57371</v>
      </c>
      <c r="DM80" s="10" vm="74576">
        <v>-6055</v>
      </c>
      <c r="DN80" s="10" vm="68832">
        <v>54477</v>
      </c>
      <c r="DO80" s="10" vm="96286">
        <v>45951</v>
      </c>
      <c r="DP80" s="10" vm="93716">
        <v>2513</v>
      </c>
      <c r="DQ80" s="10" vm="72384">
        <v>6013</v>
      </c>
      <c r="DR80" s="10" vm="80586">
        <v>0</v>
      </c>
      <c r="DS80" s="10" vm="85142">
        <v>0</v>
      </c>
      <c r="DT80" s="10" vm="82968">
        <v>0</v>
      </c>
      <c r="DU80" s="10" vm="57123">
        <v>0</v>
      </c>
      <c r="DV80" s="10" vm="68677">
        <v>0</v>
      </c>
      <c r="DW80" s="10" vm="98256">
        <v>0</v>
      </c>
      <c r="DX80" s="10" vm="93554">
        <v>0</v>
      </c>
      <c r="DY80" s="10" vm="81417">
        <v>0</v>
      </c>
      <c r="DZ80" s="10" vm="86582">
        <v>3838</v>
      </c>
      <c r="EA80" s="10" vm="79297">
        <v>0</v>
      </c>
      <c r="EB80" s="10" vm="77220">
        <v>2555</v>
      </c>
      <c r="EC80" s="10" vm="74392">
        <v>1283</v>
      </c>
      <c r="ED80" s="10" vm="68522">
        <v>0</v>
      </c>
      <c r="EE80" s="10" vm="95977">
        <v>0</v>
      </c>
      <c r="EF80" s="10" vm="93392">
        <v>0</v>
      </c>
      <c r="EG80" s="10" vm="89157">
        <v>0</v>
      </c>
      <c r="EH80" s="81" vm="71537">
        <v>0</v>
      </c>
      <c r="EI80" s="81" vm="85019">
        <v>0</v>
      </c>
      <c r="EJ80" s="81" vm="82813">
        <v>0</v>
      </c>
      <c r="EK80" s="81" vm="74306">
        <v>0</v>
      </c>
      <c r="EL80" s="10" vm="68365">
        <v>14321</v>
      </c>
      <c r="EM80" s="10" vm="99404">
        <v>8936</v>
      </c>
      <c r="EN80" s="10" vm="93228">
        <v>5603</v>
      </c>
      <c r="EO80" s="10" vm="90491">
        <v>-218</v>
      </c>
      <c r="EP80" s="10" vm="88305">
        <v>72636</v>
      </c>
      <c r="EQ80" s="10" vm="79182">
        <v>54887</v>
      </c>
      <c r="ER80" s="10" vm="77071">
        <v>10671</v>
      </c>
      <c r="ES80" s="10" vm="74218">
        <v>7078</v>
      </c>
      <c r="ET80" s="10" vm="68211">
        <v>137044</v>
      </c>
      <c r="EU80" s="10" vm="98590">
        <v>67979</v>
      </c>
      <c r="EV80" s="10" vm="93070">
        <v>68042</v>
      </c>
      <c r="EW80" s="10" vm="87439">
        <v>1023</v>
      </c>
      <c r="EX80" s="10" vm="80439">
        <v>15488</v>
      </c>
      <c r="EY80" s="10" vm="84893">
        <v>6780</v>
      </c>
      <c r="EZ80" s="10" vm="82655">
        <v>3568</v>
      </c>
      <c r="FA80" s="10" vm="74138">
        <v>6780</v>
      </c>
      <c r="FB80" s="10" vm="68057">
        <v>3071473</v>
      </c>
      <c r="FC80" s="10" vm="98436">
        <v>0</v>
      </c>
      <c r="FD80" s="10" vm="92912">
        <v>3071473</v>
      </c>
      <c r="FE80" s="10" vm="58863">
        <v>128075</v>
      </c>
      <c r="FF80" s="10" vm="86437">
        <v>26368</v>
      </c>
      <c r="FG80" s="10" vm="79066">
        <v>0</v>
      </c>
      <c r="FH80" s="10" vm="76925">
        <v>-15350</v>
      </c>
      <c r="FI80" s="10" vm="74049">
        <v>0</v>
      </c>
      <c r="FJ80" s="10" vm="67903">
        <v>0</v>
      </c>
      <c r="FK80" s="10" vm="59248">
        <v>0</v>
      </c>
      <c r="FL80" s="10" vm="92748">
        <v>3210566</v>
      </c>
      <c r="FM80" s="10" vm="72248">
        <v>531912</v>
      </c>
      <c r="FN80" s="10" vm="71392">
        <v>51283</v>
      </c>
      <c r="FO80" s="10" vm="84760">
        <v>1157</v>
      </c>
      <c r="FP80" s="10" vm="76781">
        <v>0</v>
      </c>
      <c r="FQ80" s="10" vm="73972">
        <v>-3136</v>
      </c>
      <c r="FR80" s="10" vm="67752">
        <v>0</v>
      </c>
      <c r="FS80" s="10" vm="96547">
        <v>0</v>
      </c>
      <c r="FT80" s="10" vm="92581">
        <v>581216</v>
      </c>
      <c r="FU80" s="10" vm="88997">
        <v>2629350</v>
      </c>
      <c r="FV80" s="10" vm="89943">
        <v>2539561</v>
      </c>
      <c r="FW80" s="81" vm="78937">
        <v>0</v>
      </c>
      <c r="FX80" s="81" vm="82501">
        <v>0</v>
      </c>
      <c r="FY80" s="81" vm="73893">
        <v>0</v>
      </c>
      <c r="FZ80" s="81" vm="56163">
        <v>0</v>
      </c>
      <c r="GA80" s="81" vm="96127">
        <v>0</v>
      </c>
      <c r="GB80" s="10" vm="92419">
        <v>7224</v>
      </c>
      <c r="GC80" s="10" vm="81271">
        <v>4248</v>
      </c>
      <c r="GD80" s="10" vm="88158">
        <v>2976</v>
      </c>
      <c r="GE80" s="10" vm="84636">
        <v>1845</v>
      </c>
      <c r="GF80" s="10" vm="76633">
        <v>727</v>
      </c>
      <c r="GG80" s="10" vm="56658">
        <v>1118</v>
      </c>
      <c r="GH80" s="10" vm="67597">
        <v>3146</v>
      </c>
      <c r="GI80" s="10" vm="98896">
        <v>1864</v>
      </c>
      <c r="GJ80" s="10" vm="92259">
        <v>1282</v>
      </c>
      <c r="GK80" s="10" vm="87287">
        <v>0</v>
      </c>
      <c r="GL80" s="10" vm="86290">
        <v>0</v>
      </c>
      <c r="GM80" s="10" vm="78840">
        <v>0</v>
      </c>
      <c r="GN80" s="10" vm="82347">
        <v>13276</v>
      </c>
      <c r="GO80" s="10" vm="56603">
        <v>7165</v>
      </c>
      <c r="GP80" s="10" vm="67439">
        <v>6111</v>
      </c>
      <c r="GQ80" s="10" vm="99887">
        <v>0</v>
      </c>
      <c r="GR80" s="10" vm="92098">
        <v>0</v>
      </c>
      <c r="GS80" s="10" vm="88842">
        <v>0</v>
      </c>
      <c r="GT80" s="10" vm="80292">
        <v>25491</v>
      </c>
      <c r="GU80" s="10" vm="58235">
        <v>14004</v>
      </c>
      <c r="GV80" s="10" vm="76488">
        <v>11487</v>
      </c>
      <c r="GW80" s="10" vm="56546">
        <v>0</v>
      </c>
      <c r="GX80" s="81" vm="67282">
        <v>0</v>
      </c>
      <c r="GY80" s="10" vm="99242">
        <v>111</v>
      </c>
      <c r="GZ80" s="10" vm="91936">
        <v>0</v>
      </c>
      <c r="HA80" s="10" vm="72112">
        <v>0</v>
      </c>
      <c r="HB80" s="10" vm="71246">
        <v>0</v>
      </c>
      <c r="HC80" s="81" vm="57866">
        <v>0</v>
      </c>
      <c r="HD80" s="81" vm="82190">
        <v>14700</v>
      </c>
      <c r="HE80" s="10" vm="73543">
        <v>14811</v>
      </c>
      <c r="HF80" s="10" vm="67128">
        <v>13548</v>
      </c>
      <c r="HG80" s="10" vm="97956">
        <v>9202</v>
      </c>
      <c r="HH80" s="10" vm="91778">
        <v>0</v>
      </c>
      <c r="HI80" s="10" vm="90808">
        <v>0</v>
      </c>
      <c r="HJ80" s="10" vm="88047">
        <v>47904</v>
      </c>
      <c r="HK80" s="10" vm="84433">
        <v>0</v>
      </c>
      <c r="HL80" s="10" vm="76379">
        <v>0</v>
      </c>
      <c r="HM80" s="10" vm="73416">
        <v>0</v>
      </c>
      <c r="HN80" s="10" vm="66974">
        <v>107348</v>
      </c>
      <c r="HO80" s="10" vm="97482">
        <v>178002</v>
      </c>
      <c r="HP80" s="10" vm="91621">
        <v>23073</v>
      </c>
      <c r="HQ80" s="10" vm="58773">
        <v>0</v>
      </c>
      <c r="HR80" s="10" vm="89785">
        <v>23073</v>
      </c>
      <c r="HS80" s="10" vm="78637">
        <v>0</v>
      </c>
      <c r="HT80" s="10" vm="82036">
        <v>0</v>
      </c>
      <c r="HU80" s="10" vm="73269">
        <v>0</v>
      </c>
      <c r="HV80" s="10" vm="66821">
        <v>43053</v>
      </c>
      <c r="HW80" s="10" vm="97046">
        <v>5237</v>
      </c>
      <c r="HX80" s="10" vm="91466">
        <v>0</v>
      </c>
      <c r="HY80" s="10" vm="88735">
        <v>608</v>
      </c>
      <c r="HZ80" s="10" vm="86140">
        <v>43</v>
      </c>
      <c r="IA80" s="10" vm="84299">
        <v>0</v>
      </c>
      <c r="IB80" s="10" vm="76246">
        <v>-5005</v>
      </c>
      <c r="IC80" s="10" vm="73126">
        <v>43936</v>
      </c>
      <c r="ID80" s="10" vm="66678">
        <v>2080</v>
      </c>
      <c r="IE80" s="10" vm="96449">
        <v>2526</v>
      </c>
      <c r="IF80" s="10" vm="91300">
        <v>15363</v>
      </c>
      <c r="IG80" s="10" vm="58368">
        <v>19969</v>
      </c>
      <c r="IH80" s="10" vm="80143">
        <v>26368</v>
      </c>
      <c r="II80" s="10" vm="78505">
        <v>57457</v>
      </c>
      <c r="IJ80" s="10" vm="76099">
        <v>2696</v>
      </c>
      <c r="IK80" s="10" vm="72980">
        <v>649</v>
      </c>
      <c r="IL80" s="10" vm="66535">
        <v>-381</v>
      </c>
      <c r="IM80" s="10" vm="59385">
        <v>109</v>
      </c>
      <c r="IN80" s="10" vm="91134">
        <v>50680</v>
      </c>
      <c r="IO80" s="10" vm="81167">
        <v>50908</v>
      </c>
      <c r="IP80" s="10" vm="71100">
        <v>0</v>
      </c>
      <c r="IQ80" s="10" vm="84168">
        <v>-3</v>
      </c>
      <c r="IR80" s="10" vm="58100">
        <v>-67</v>
      </c>
      <c r="IS80" s="81" vm="72832">
        <v>419</v>
      </c>
      <c r="IT80" s="81" vm="66385">
        <v>419</v>
      </c>
    </row>
    <row r="81" spans="1:254" x14ac:dyDescent="0.25">
      <c r="A81" s="8" t="s">
        <v>451</v>
      </c>
      <c r="B81" s="8" t="s">
        <v>599</v>
      </c>
      <c r="C81" s="89">
        <v>44651</v>
      </c>
      <c r="D81" s="76" vm="84025">
        <v>12</v>
      </c>
      <c r="E81" s="10" vm="75935">
        <v>25366</v>
      </c>
      <c r="F81" s="10" vm="56373">
        <v>-21962</v>
      </c>
      <c r="G81" s="10" vm="100258">
        <v>-518</v>
      </c>
      <c r="H81" s="10" vm="59843">
        <v>2886</v>
      </c>
      <c r="I81" s="10" vm="58471">
        <v>85</v>
      </c>
      <c r="J81" s="10" vm="63644">
        <v>2971</v>
      </c>
      <c r="K81" s="10" vm="61135">
        <v>0</v>
      </c>
      <c r="L81" s="10" vm="78361">
        <v>0</v>
      </c>
      <c r="M81" s="10" vm="75790">
        <v>0</v>
      </c>
      <c r="N81" s="10" vm="56332">
        <v>5</v>
      </c>
      <c r="O81" s="10" vm="99770">
        <v>-3338</v>
      </c>
      <c r="P81" s="10" vm="95859">
        <v>125</v>
      </c>
      <c r="Q81" s="10" vm="81890">
        <v>0</v>
      </c>
      <c r="R81" s="10" vm="87066">
        <v>0</v>
      </c>
      <c r="S81" s="10" vm="60668">
        <v>0</v>
      </c>
      <c r="T81" s="10" vm="83878">
        <v>-237</v>
      </c>
      <c r="U81" s="10" vm="75640">
        <v>-32</v>
      </c>
      <c r="V81" s="10" vm="56289">
        <v>-269</v>
      </c>
      <c r="W81" s="10" vm="98776">
        <v>0</v>
      </c>
      <c r="X81" s="10" vm="95692">
        <v>0</v>
      </c>
      <c r="Y81" s="10" vm="89651">
        <v>0</v>
      </c>
      <c r="Z81" s="10" vm="81053">
        <v>0</v>
      </c>
      <c r="AA81" s="10" vm="60283">
        <v>-269</v>
      </c>
      <c r="AB81" s="10" vm="78220">
        <v>12876</v>
      </c>
      <c r="AC81" s="10" vm="75528">
        <v>1719</v>
      </c>
      <c r="AD81" s="10" vm="70513">
        <v>14595</v>
      </c>
      <c r="AE81" s="10" vm="97822">
        <v>856</v>
      </c>
      <c r="AF81" s="10" vm="95527">
        <v>0</v>
      </c>
      <c r="AG81" s="10" vm="72689">
        <v>0</v>
      </c>
      <c r="AH81" s="10" vm="72001">
        <v>0</v>
      </c>
      <c r="AI81" s="10" vm="85753">
        <v>15451</v>
      </c>
      <c r="AJ81" s="10" vm="78074">
        <v>3928</v>
      </c>
      <c r="AK81" s="10" vm="57728">
        <v>2292</v>
      </c>
      <c r="AL81" s="10" vm="70357">
        <v>2493</v>
      </c>
      <c r="AM81" s="10" vm="97344">
        <v>536</v>
      </c>
      <c r="AN81" s="10" vm="95364">
        <v>983</v>
      </c>
      <c r="AO81" s="10" vm="87934">
        <v>90</v>
      </c>
      <c r="AP81" s="10" vm="80898">
        <v>0</v>
      </c>
      <c r="AQ81" s="10" vm="79879">
        <v>2488</v>
      </c>
      <c r="AR81" s="10" vm="83728">
        <v>0</v>
      </c>
      <c r="AS81" s="10" vm="57671">
        <v>11</v>
      </c>
      <c r="AT81" s="10" vm="70205">
        <v>12821</v>
      </c>
      <c r="AU81" s="10" vm="96922">
        <v>2630</v>
      </c>
      <c r="AV81" s="10" vm="95199">
        <v>273</v>
      </c>
      <c r="AW81" s="10" vm="89498">
        <v>150111</v>
      </c>
      <c r="AX81" s="10" vm="86911">
        <v>0</v>
      </c>
      <c r="AY81" s="10" vm="85623">
        <v>5085</v>
      </c>
      <c r="AZ81" s="10" vm="77929">
        <v>0</v>
      </c>
      <c r="BA81" s="10" vm="75268">
        <v>0</v>
      </c>
      <c r="BB81" s="10" vm="70050">
        <v>3240</v>
      </c>
      <c r="BC81" s="10" vm="99107">
        <v>0</v>
      </c>
      <c r="BD81" s="10" vm="95037">
        <v>0</v>
      </c>
      <c r="BE81" s="10" vm="81741">
        <v>0</v>
      </c>
      <c r="BF81" s="10" vm="90282">
        <v>0</v>
      </c>
      <c r="BG81" s="10" vm="62107">
        <v>158436</v>
      </c>
      <c r="BH81" s="10" vm="83572">
        <v>695</v>
      </c>
      <c r="BI81" s="10" vm="75171">
        <v>650</v>
      </c>
      <c r="BJ81" s="10" vm="69892">
        <v>5737</v>
      </c>
      <c r="BK81" s="10" vm="100420">
        <v>30</v>
      </c>
      <c r="BL81" s="10" vm="94872">
        <v>1871</v>
      </c>
      <c r="BM81" s="10" vm="90676">
        <v>8983</v>
      </c>
      <c r="BN81" s="10" vm="88620">
        <v>570</v>
      </c>
      <c r="BO81" s="10" vm="61765">
        <v>0</v>
      </c>
      <c r="BP81" s="10" vm="77783">
        <v>903</v>
      </c>
      <c r="BQ81" s="10" vm="75082">
        <v>5030</v>
      </c>
      <c r="BR81" s="10" vm="69738">
        <v>6503</v>
      </c>
      <c r="BS81" s="10" vm="100092">
        <v>2480</v>
      </c>
      <c r="BT81" s="10" vm="94708">
        <v>160916</v>
      </c>
      <c r="BU81" s="10" vm="87779">
        <v>69329</v>
      </c>
      <c r="BV81" s="10" vm="71852">
        <v>0</v>
      </c>
      <c r="BW81" s="10" vm="61134">
        <v>0</v>
      </c>
      <c r="BX81" s="10" vm="83418">
        <v>56316</v>
      </c>
      <c r="BY81" s="10" vm="74999">
        <v>0</v>
      </c>
      <c r="BZ81" s="10" vm="69584">
        <v>0</v>
      </c>
      <c r="CA81" s="10" vm="99604">
        <v>322</v>
      </c>
      <c r="CB81" s="10" vm="94548">
        <v>125967</v>
      </c>
      <c r="CC81" s="10" vm="72553">
        <v>0</v>
      </c>
      <c r="CD81" s="10" vm="80755">
        <v>0</v>
      </c>
      <c r="CE81" s="10" vm="60667">
        <v>34949</v>
      </c>
      <c r="CF81" s="10" vm="77638">
        <v>34718</v>
      </c>
      <c r="CG81" s="10" vm="74916">
        <v>43</v>
      </c>
      <c r="CH81" s="10" vm="69428">
        <v>188</v>
      </c>
      <c r="CI81" s="10" vm="98139">
        <v>0</v>
      </c>
      <c r="CJ81" s="10" vm="94389">
        <v>0</v>
      </c>
      <c r="CK81" s="10" vm="91000">
        <v>34949</v>
      </c>
      <c r="CL81" s="10" vm="86759">
        <v>685</v>
      </c>
      <c r="CM81" s="10" vm="60282">
        <v>518</v>
      </c>
      <c r="CN81" s="10" vm="83260">
        <v>0</v>
      </c>
      <c r="CO81" s="10" vm="74829">
        <v>167</v>
      </c>
      <c r="CP81" s="10" vm="69274">
        <v>6829</v>
      </c>
      <c r="CQ81" s="10" vm="97661">
        <v>0</v>
      </c>
      <c r="CR81" s="10" vm="94233">
        <v>7360</v>
      </c>
      <c r="CS81" s="10" vm="81594">
        <v>-531</v>
      </c>
      <c r="CT81" s="10" vm="71706">
        <v>8</v>
      </c>
      <c r="CU81" s="10" vm="60142">
        <v>0</v>
      </c>
      <c r="CV81" s="10" vm="77493">
        <v>289</v>
      </c>
      <c r="CW81" s="10" vm="74743">
        <v>-281</v>
      </c>
      <c r="CX81" s="10" vm="69119">
        <v>5</v>
      </c>
      <c r="CY81" s="10" vm="97186">
        <v>0</v>
      </c>
      <c r="CZ81" s="10" vm="94071">
        <v>89</v>
      </c>
      <c r="DA81" s="10" vm="89342">
        <v>-84</v>
      </c>
      <c r="DB81" s="81" vm="88476">
        <v>0</v>
      </c>
      <c r="DC81" s="81" vm="85255">
        <v>0</v>
      </c>
      <c r="DD81" s="81" vm="83103">
        <v>0</v>
      </c>
      <c r="DE81" s="81" vm="57211">
        <v>0</v>
      </c>
      <c r="DF81" s="10" vm="68965">
        <v>0</v>
      </c>
      <c r="DG81" s="10" vm="96762">
        <v>0</v>
      </c>
      <c r="DH81" s="10" vm="93904">
        <v>0</v>
      </c>
      <c r="DI81" s="10" vm="87623">
        <v>0</v>
      </c>
      <c r="DJ81" s="10" vm="90130">
        <v>7527</v>
      </c>
      <c r="DK81" s="10" vm="61703">
        <v>518</v>
      </c>
      <c r="DL81" s="10" vm="77346">
        <v>7738</v>
      </c>
      <c r="DM81" s="10" vm="74562">
        <v>-729</v>
      </c>
      <c r="DN81" s="10" vm="68811">
        <v>0</v>
      </c>
      <c r="DO81" s="10" vm="96337">
        <v>0</v>
      </c>
      <c r="DP81" s="10" vm="93742">
        <v>0</v>
      </c>
      <c r="DQ81" s="10" vm="72414">
        <v>0</v>
      </c>
      <c r="DR81" s="10" vm="80610">
        <v>0</v>
      </c>
      <c r="DS81" s="10" vm="62106">
        <v>0</v>
      </c>
      <c r="DT81" s="10" vm="82947">
        <v>0</v>
      </c>
      <c r="DU81" s="10" vm="57117">
        <v>0</v>
      </c>
      <c r="DV81" s="10" vm="68653">
        <v>0</v>
      </c>
      <c r="DW81" s="10" vm="98299">
        <v>0</v>
      </c>
      <c r="DX81" s="10" vm="93580">
        <v>0</v>
      </c>
      <c r="DY81" s="10" vm="81447">
        <v>0</v>
      </c>
      <c r="DZ81" s="10" vm="86604">
        <v>359</v>
      </c>
      <c r="EA81" s="10" vm="61764">
        <v>0</v>
      </c>
      <c r="EB81" s="10" vm="77199">
        <v>165</v>
      </c>
      <c r="EC81" s="10" vm="74378">
        <v>194</v>
      </c>
      <c r="ED81" s="10" vm="68499">
        <v>0</v>
      </c>
      <c r="EE81" s="10" vm="96017">
        <v>0</v>
      </c>
      <c r="EF81" s="10" vm="93416">
        <v>0</v>
      </c>
      <c r="EG81" s="10" vm="89185">
        <v>0</v>
      </c>
      <c r="EH81" s="81" vm="71560">
        <v>0</v>
      </c>
      <c r="EI81" s="81" vm="61133">
        <v>0</v>
      </c>
      <c r="EJ81" s="81" vm="82792">
        <v>0</v>
      </c>
      <c r="EK81" s="81" vm="57007">
        <v>0</v>
      </c>
      <c r="EL81" s="10" vm="68345">
        <v>2029</v>
      </c>
      <c r="EM81" s="10" vm="99439">
        <v>0</v>
      </c>
      <c r="EN81" s="10" vm="93252">
        <v>1238</v>
      </c>
      <c r="EO81" s="10" vm="90522">
        <v>791</v>
      </c>
      <c r="EP81" s="10" vm="88329">
        <v>2388</v>
      </c>
      <c r="EQ81" s="10" vm="60666">
        <v>0</v>
      </c>
      <c r="ER81" s="10" vm="77052">
        <v>1403</v>
      </c>
      <c r="ES81" s="10" vm="56949">
        <v>985</v>
      </c>
      <c r="ET81" s="10" vm="68190">
        <v>9915</v>
      </c>
      <c r="EU81" s="10" vm="98617">
        <v>518</v>
      </c>
      <c r="EV81" s="10" vm="93094">
        <v>9141</v>
      </c>
      <c r="EW81" s="10" vm="87469">
        <v>256</v>
      </c>
      <c r="EX81" s="10" vm="80465">
        <v>831</v>
      </c>
      <c r="EY81" s="10" vm="84872">
        <v>173</v>
      </c>
      <c r="EZ81" s="10" vm="82636">
        <v>181</v>
      </c>
      <c r="FA81" s="10" vm="74122">
        <v>173</v>
      </c>
      <c r="FB81" s="10" vm="68035">
        <v>182085</v>
      </c>
      <c r="FC81" s="10" vm="98458">
        <v>0</v>
      </c>
      <c r="FD81" s="10" vm="92937">
        <v>182085</v>
      </c>
      <c r="FE81" s="10" vm="58892">
        <v>2845</v>
      </c>
      <c r="FF81" s="10" vm="86460">
        <v>641</v>
      </c>
      <c r="FG81" s="10" vm="79048">
        <v>0</v>
      </c>
      <c r="FH81" s="10" vm="76905">
        <v>-454</v>
      </c>
      <c r="FI81" s="10" vm="74037">
        <v>0</v>
      </c>
      <c r="FJ81" s="10" vm="67881">
        <v>0</v>
      </c>
      <c r="FK81" s="10" vm="59266">
        <v>0</v>
      </c>
      <c r="FL81" s="10" vm="92774">
        <v>185117</v>
      </c>
      <c r="FM81" s="10" vm="72278">
        <v>32784</v>
      </c>
      <c r="FN81" s="10" vm="71417">
        <v>2501</v>
      </c>
      <c r="FO81" s="10" vm="84746">
        <v>0</v>
      </c>
      <c r="FP81" s="10" vm="76758">
        <v>0</v>
      </c>
      <c r="FQ81" s="10" vm="73963">
        <v>-279</v>
      </c>
      <c r="FR81" s="10" vm="67730">
        <v>0</v>
      </c>
      <c r="FS81" s="10" vm="96604">
        <v>0</v>
      </c>
      <c r="FT81" s="10" vm="92607">
        <v>35006</v>
      </c>
      <c r="FU81" s="10" vm="89027">
        <v>150111</v>
      </c>
      <c r="FV81" s="10" vm="89967">
        <v>149301</v>
      </c>
      <c r="FW81" s="81" vm="60248">
        <v>3115</v>
      </c>
      <c r="FX81" s="81" vm="82481">
        <v>0</v>
      </c>
      <c r="FY81" s="81" vm="56703">
        <v>0</v>
      </c>
      <c r="FZ81" s="81" vm="56142">
        <v>125</v>
      </c>
      <c r="GA81" s="81" vm="96178">
        <v>3240</v>
      </c>
      <c r="GB81" s="10" vm="92446">
        <v>320</v>
      </c>
      <c r="GC81" s="10" vm="81301">
        <v>235</v>
      </c>
      <c r="GD81" s="10" vm="88183">
        <v>85</v>
      </c>
      <c r="GE81" s="10" vm="2419">
        <v>0</v>
      </c>
      <c r="GF81" s="10" vm="76611">
        <v>0</v>
      </c>
      <c r="GG81" s="10" vm="73789">
        <v>0</v>
      </c>
      <c r="GH81" s="10" vm="67572">
        <v>0</v>
      </c>
      <c r="GI81" s="10" vm="98939">
        <v>0</v>
      </c>
      <c r="GJ81" s="10" vm="92284">
        <v>0</v>
      </c>
      <c r="GK81" s="10" vm="87316">
        <v>0</v>
      </c>
      <c r="GL81" s="10" vm="86311">
        <v>0</v>
      </c>
      <c r="GM81" s="10" vm="61763">
        <v>0</v>
      </c>
      <c r="GN81" s="10" vm="82325">
        <v>0</v>
      </c>
      <c r="GO81" s="10" vm="73705">
        <v>0</v>
      </c>
      <c r="GP81" s="10" vm="67416">
        <v>0</v>
      </c>
      <c r="GQ81" s="10" vm="99928">
        <v>0</v>
      </c>
      <c r="GR81" s="10" vm="92122">
        <v>0</v>
      </c>
      <c r="GS81" s="10" vm="88870">
        <v>0</v>
      </c>
      <c r="GT81" s="10" vm="80315">
        <v>320</v>
      </c>
      <c r="GU81" s="10" vm="61132">
        <v>235</v>
      </c>
      <c r="GV81" s="10" vm="76467">
        <v>85</v>
      </c>
      <c r="GW81" s="10" vm="73620">
        <v>0</v>
      </c>
      <c r="GX81" s="81" vm="67262">
        <v>0</v>
      </c>
      <c r="GY81" s="10" vm="99275">
        <v>0</v>
      </c>
      <c r="GZ81" s="10" vm="91962">
        <v>0</v>
      </c>
      <c r="HA81" s="10" vm="72144">
        <v>0</v>
      </c>
      <c r="HB81" s="10" vm="71269">
        <v>0</v>
      </c>
      <c r="HC81" s="81" vm="60665">
        <v>0</v>
      </c>
      <c r="HD81" s="81" vm="82170">
        <v>1871</v>
      </c>
      <c r="HE81" s="10" vm="73525">
        <v>1871</v>
      </c>
      <c r="HF81" s="10" vm="67107">
        <v>1199</v>
      </c>
      <c r="HG81" s="10" vm="97980">
        <v>699</v>
      </c>
      <c r="HH81" s="10" vm="91803">
        <v>0</v>
      </c>
      <c r="HI81" s="10" vm="90838">
        <v>193</v>
      </c>
      <c r="HJ81" s="10" vm="100890">
        <v>2436</v>
      </c>
      <c r="HK81" s="10" vm="84412">
        <v>0</v>
      </c>
      <c r="HL81" s="10" vm="76361">
        <v>0</v>
      </c>
      <c r="HM81" s="10" vm="73390">
        <v>0</v>
      </c>
      <c r="HN81" s="10" vm="66952">
        <v>503</v>
      </c>
      <c r="HO81" s="10" vm="97503">
        <v>5030</v>
      </c>
      <c r="HP81" s="10" vm="91643">
        <v>142</v>
      </c>
      <c r="HQ81" s="10" vm="90399">
        <v>180</v>
      </c>
      <c r="HR81" s="10" vm="89810">
        <v>322</v>
      </c>
      <c r="HS81" s="10" vm="78618">
        <v>0</v>
      </c>
      <c r="HT81" s="10" vm="82015">
        <v>0</v>
      </c>
      <c r="HU81" s="10" vm="73246">
        <v>0</v>
      </c>
      <c r="HV81" s="10" vm="66804">
        <v>3258</v>
      </c>
      <c r="HW81" s="10" vm="97056">
        <v>204</v>
      </c>
      <c r="HX81" s="10" vm="91492">
        <v>0</v>
      </c>
      <c r="HY81" s="10" vm="88752">
        <v>0</v>
      </c>
      <c r="HZ81" s="10" vm="86167">
        <v>0</v>
      </c>
      <c r="IA81" s="10" vm="84286">
        <v>0</v>
      </c>
      <c r="IB81" s="10" vm="76224">
        <v>-124</v>
      </c>
      <c r="IC81" s="10" vm="73105">
        <v>3338</v>
      </c>
      <c r="ID81" s="10" vm="66662">
        <v>315</v>
      </c>
      <c r="IE81" s="10" vm="59133">
        <v>461</v>
      </c>
      <c r="IF81" s="10" vm="91326">
        <v>0</v>
      </c>
      <c r="IG81" s="10" vm="87202">
        <v>776</v>
      </c>
      <c r="IH81" s="10" vm="80170">
        <v>641</v>
      </c>
      <c r="II81" s="10" vm="61065">
        <v>3254</v>
      </c>
      <c r="IJ81" s="10" vm="76078">
        <v>0</v>
      </c>
      <c r="IK81" s="10" vm="72960">
        <v>4</v>
      </c>
      <c r="IL81" s="10" vm="66513">
        <v>-11</v>
      </c>
      <c r="IM81" s="10" vm="59435">
        <v>0</v>
      </c>
      <c r="IN81" s="10" vm="91160">
        <v>3029</v>
      </c>
      <c r="IO81" s="10" vm="81190">
        <v>3227</v>
      </c>
      <c r="IP81" s="10" vm="71127">
        <v>0</v>
      </c>
      <c r="IQ81" s="10" vm="62105">
        <v>0</v>
      </c>
      <c r="IR81" s="10" vm="58079">
        <v>0</v>
      </c>
      <c r="IS81" s="81" vm="72811">
        <v>57</v>
      </c>
      <c r="IT81" s="81" vm="66367">
        <v>145</v>
      </c>
    </row>
    <row r="82" spans="1:254" x14ac:dyDescent="0.25">
      <c r="A82" s="8" t="s">
        <v>388</v>
      </c>
      <c r="B82" s="8" t="s">
        <v>600</v>
      </c>
      <c r="C82" s="89">
        <v>44651</v>
      </c>
      <c r="D82" s="76" vm="84044">
        <v>12</v>
      </c>
      <c r="E82" s="10" vm="75958">
        <v>224442</v>
      </c>
      <c r="F82" s="10" vm="56379">
        <v>-174194</v>
      </c>
      <c r="G82" s="10" vm="100214">
        <v>-19920</v>
      </c>
      <c r="H82" s="10" vm="59818">
        <v>30328</v>
      </c>
      <c r="I82" s="10" vm="58442">
        <v>576</v>
      </c>
      <c r="J82" s="10" vm="63617">
        <v>30904</v>
      </c>
      <c r="K82" s="10" vm="86010">
        <v>0</v>
      </c>
      <c r="L82" s="10" vm="78381">
        <v>-6773</v>
      </c>
      <c r="M82" s="10" vm="75814">
        <v>0</v>
      </c>
      <c r="N82" s="10" vm="70767">
        <v>6670</v>
      </c>
      <c r="O82" s="10" vm="99736">
        <v>-39806</v>
      </c>
      <c r="P82" s="10" vm="95834">
        <v>0</v>
      </c>
      <c r="Q82" s="10" vm="81860">
        <v>111</v>
      </c>
      <c r="R82" s="10" vm="87039">
        <v>0</v>
      </c>
      <c r="S82" s="10" vm="85891">
        <v>0</v>
      </c>
      <c r="T82" s="10" vm="83896">
        <v>-8894</v>
      </c>
      <c r="U82" s="10" vm="75665">
        <v>2</v>
      </c>
      <c r="V82" s="10" vm="56298">
        <v>-8892</v>
      </c>
      <c r="W82" s="10" vm="98751">
        <v>0</v>
      </c>
      <c r="X82" s="10" vm="95667">
        <v>776</v>
      </c>
      <c r="Y82" s="10" vm="89621">
        <v>14018</v>
      </c>
      <c r="Z82" s="10" vm="81026">
        <v>342</v>
      </c>
      <c r="AA82" s="10" vm="80013">
        <v>6244</v>
      </c>
      <c r="AB82" s="10" vm="78239">
        <v>92527</v>
      </c>
      <c r="AC82" s="10" vm="75545">
        <v>44760</v>
      </c>
      <c r="AD82" s="10" vm="70535">
        <v>137287</v>
      </c>
      <c r="AE82" s="10" vm="97801">
        <v>260</v>
      </c>
      <c r="AF82" s="10" vm="95501">
        <v>0</v>
      </c>
      <c r="AG82" s="10" vm="72660">
        <v>0</v>
      </c>
      <c r="AH82" s="10" vm="71976">
        <v>14823</v>
      </c>
      <c r="AI82" s="10" vm="85772">
        <v>152370</v>
      </c>
      <c r="AJ82" s="10" vm="78094">
        <v>30766</v>
      </c>
      <c r="AK82" s="10" vm="57739">
        <v>38841</v>
      </c>
      <c r="AL82" s="10" vm="70380">
        <v>14574</v>
      </c>
      <c r="AM82" s="10" vm="97329">
        <v>8206</v>
      </c>
      <c r="AN82" s="10" vm="95340">
        <v>1853</v>
      </c>
      <c r="AO82" s="10" vm="87905">
        <v>524</v>
      </c>
      <c r="AP82" s="10" vm="80875">
        <v>0</v>
      </c>
      <c r="AQ82" s="10" vm="79893">
        <v>27633</v>
      </c>
      <c r="AR82" s="10" vm="83751">
        <v>0</v>
      </c>
      <c r="AS82" s="10" vm="57682">
        <v>1458</v>
      </c>
      <c r="AT82" s="10" vm="70227">
        <v>123855</v>
      </c>
      <c r="AU82" s="10" vm="96868">
        <v>28515</v>
      </c>
      <c r="AV82" s="10" vm="95174">
        <v>4446</v>
      </c>
      <c r="AW82" s="10" vm="89470">
        <v>1315191</v>
      </c>
      <c r="AX82" s="10" vm="86887">
        <v>0</v>
      </c>
      <c r="AY82" s="10" vm="85640">
        <v>3524</v>
      </c>
      <c r="AZ82" s="10" vm="77949">
        <v>0</v>
      </c>
      <c r="BA82" s="10" vm="57616">
        <v>0</v>
      </c>
      <c r="BB82" s="10" vm="70070">
        <v>0</v>
      </c>
      <c r="BC82" s="10" vm="99059">
        <v>0</v>
      </c>
      <c r="BD82" s="10" vm="95011">
        <v>0</v>
      </c>
      <c r="BE82" s="10" vm="81711">
        <v>0</v>
      </c>
      <c r="BF82" s="10" vm="90259">
        <v>0</v>
      </c>
      <c r="BG82" s="10" vm="79768">
        <v>1318715</v>
      </c>
      <c r="BH82" s="10" vm="83594">
        <v>33029</v>
      </c>
      <c r="BI82" s="10" vm="57569">
        <v>3780</v>
      </c>
      <c r="BJ82" s="10" vm="69916">
        <v>128760</v>
      </c>
      <c r="BK82" s="10" vm="100379">
        <v>96550</v>
      </c>
      <c r="BL82" s="10" vm="94848">
        <v>125992</v>
      </c>
      <c r="BM82" s="10" vm="90649">
        <v>388111</v>
      </c>
      <c r="BN82" s="10" vm="88600">
        <v>10889</v>
      </c>
      <c r="BO82" s="10" vm="79654">
        <v>0</v>
      </c>
      <c r="BP82" s="10" vm="77805">
        <v>0</v>
      </c>
      <c r="BQ82" s="10" vm="57519">
        <v>105451</v>
      </c>
      <c r="BR82" s="10" vm="69762">
        <v>116340</v>
      </c>
      <c r="BS82" s="10" vm="100050">
        <v>271771</v>
      </c>
      <c r="BT82" s="10" vm="94685">
        <v>1590486</v>
      </c>
      <c r="BU82" s="10" vm="87751">
        <v>678108</v>
      </c>
      <c r="BV82" s="10" vm="71828">
        <v>0</v>
      </c>
      <c r="BW82" s="10" vm="85514">
        <v>0</v>
      </c>
      <c r="BX82" s="10" vm="83439">
        <v>101967</v>
      </c>
      <c r="BY82" s="10" vm="75011">
        <v>0</v>
      </c>
      <c r="BZ82" s="10" vm="69604">
        <v>29688</v>
      </c>
      <c r="CA82" s="10" vm="99571">
        <v>48306</v>
      </c>
      <c r="CB82" s="10" vm="94522">
        <v>858069</v>
      </c>
      <c r="CC82" s="10" vm="72523">
        <v>8007</v>
      </c>
      <c r="CD82" s="10" vm="80731">
        <v>0</v>
      </c>
      <c r="CE82" s="10" vm="85391">
        <v>724410</v>
      </c>
      <c r="CF82" s="10" vm="77658">
        <v>454481</v>
      </c>
      <c r="CG82" s="10" vm="57394">
        <v>301256</v>
      </c>
      <c r="CH82" s="10" vm="69450">
        <v>0</v>
      </c>
      <c r="CI82" s="10" vm="98114">
        <v>-31327</v>
      </c>
      <c r="CJ82" s="10" vm="94367">
        <v>0</v>
      </c>
      <c r="CK82" s="10" vm="90971">
        <v>724410</v>
      </c>
      <c r="CL82" s="10" vm="86734">
        <v>22402</v>
      </c>
      <c r="CM82" s="10" vm="79537">
        <v>19920</v>
      </c>
      <c r="CN82" s="10" vm="83281">
        <v>0</v>
      </c>
      <c r="CO82" s="10" vm="57335">
        <v>2482</v>
      </c>
      <c r="CP82" s="10" vm="69296">
        <v>3905</v>
      </c>
      <c r="CQ82" s="10" vm="97642">
        <v>0</v>
      </c>
      <c r="CR82" s="10" vm="94209">
        <v>4039</v>
      </c>
      <c r="CS82" s="10" vm="81565">
        <v>-134</v>
      </c>
      <c r="CT82" s="10" vm="71683">
        <v>167</v>
      </c>
      <c r="CU82" s="10" vm="70972">
        <v>0</v>
      </c>
      <c r="CV82" s="10" vm="77514">
        <v>1700</v>
      </c>
      <c r="CW82" s="10" vm="74755">
        <v>-1533</v>
      </c>
      <c r="CX82" s="10" vm="69142">
        <v>0</v>
      </c>
      <c r="CY82" s="10" vm="97171">
        <v>0</v>
      </c>
      <c r="CZ82" s="10" vm="94046">
        <v>0</v>
      </c>
      <c r="DA82" s="10" vm="89313">
        <v>0</v>
      </c>
      <c r="DB82" s="81" vm="88454">
        <v>0</v>
      </c>
      <c r="DC82" s="81" vm="85270">
        <v>0</v>
      </c>
      <c r="DD82" s="81" vm="83127">
        <v>0</v>
      </c>
      <c r="DE82" s="81" vm="74674">
        <v>0</v>
      </c>
      <c r="DF82" s="10" vm="68988">
        <v>1908</v>
      </c>
      <c r="DG82" s="10" vm="96729">
        <v>0</v>
      </c>
      <c r="DH82" s="10" vm="93879">
        <v>2122</v>
      </c>
      <c r="DI82" s="10" vm="87595">
        <v>-214</v>
      </c>
      <c r="DJ82" s="10" vm="90104">
        <v>28382</v>
      </c>
      <c r="DK82" s="10" vm="79415">
        <v>19920</v>
      </c>
      <c r="DL82" s="10" vm="77368">
        <v>7861</v>
      </c>
      <c r="DM82" s="10" vm="100829">
        <v>601</v>
      </c>
      <c r="DN82" s="10" vm="68833">
        <v>0</v>
      </c>
      <c r="DO82" s="10" vm="96287">
        <v>0</v>
      </c>
      <c r="DP82" s="10" vm="93717">
        <v>0</v>
      </c>
      <c r="DQ82" s="10" vm="72385">
        <v>0</v>
      </c>
      <c r="DR82" s="10" vm="80587">
        <v>0</v>
      </c>
      <c r="DS82" s="10" vm="85143">
        <v>0</v>
      </c>
      <c r="DT82" s="10" vm="82969">
        <v>0</v>
      </c>
      <c r="DU82" s="10" vm="74486">
        <v>0</v>
      </c>
      <c r="DV82" s="10" vm="68678">
        <v>0</v>
      </c>
      <c r="DW82" s="10" vm="98257">
        <v>0</v>
      </c>
      <c r="DX82" s="10" vm="93555">
        <v>0</v>
      </c>
      <c r="DY82" s="10" vm="81418">
        <v>0</v>
      </c>
      <c r="DZ82" s="10" vm="86583">
        <v>1717</v>
      </c>
      <c r="EA82" s="10" vm="79298">
        <v>0</v>
      </c>
      <c r="EB82" s="10" vm="77221">
        <v>1133</v>
      </c>
      <c r="EC82" s="10" vm="74393">
        <v>584</v>
      </c>
      <c r="ED82" s="10" vm="68523">
        <v>0</v>
      </c>
      <c r="EE82" s="10" vm="95978">
        <v>0</v>
      </c>
      <c r="EF82" s="10" vm="93393">
        <v>0</v>
      </c>
      <c r="EG82" s="10" vm="89158">
        <v>0</v>
      </c>
      <c r="EH82" s="81" vm="71538">
        <v>0</v>
      </c>
      <c r="EI82" s="81" vm="85020">
        <v>0</v>
      </c>
      <c r="EJ82" s="81" vm="82814">
        <v>0</v>
      </c>
      <c r="EK82" s="81" vm="74307">
        <v>0</v>
      </c>
      <c r="EL82" s="10" vm="68366">
        <v>41973</v>
      </c>
      <c r="EM82" s="10" vm="99405">
        <v>0</v>
      </c>
      <c r="EN82" s="10" vm="93229">
        <v>41345</v>
      </c>
      <c r="EO82" s="10" vm="90492">
        <v>628</v>
      </c>
      <c r="EP82" s="10" vm="88306">
        <v>43690</v>
      </c>
      <c r="EQ82" s="10" vm="79183">
        <v>0</v>
      </c>
      <c r="ER82" s="10" vm="77072">
        <v>42478</v>
      </c>
      <c r="ES82" s="10" vm="74219">
        <v>1212</v>
      </c>
      <c r="ET82" s="10" vm="68212">
        <v>72072</v>
      </c>
      <c r="EU82" s="10" vm="98591">
        <v>19920</v>
      </c>
      <c r="EV82" s="10" vm="93071">
        <v>50339</v>
      </c>
      <c r="EW82" s="10" vm="87440">
        <v>1813</v>
      </c>
      <c r="EX82" s="10" vm="80440">
        <v>1529</v>
      </c>
      <c r="EY82" s="10" vm="84894">
        <v>1760</v>
      </c>
      <c r="EZ82" s="10" vm="82656">
        <v>773</v>
      </c>
      <c r="FA82" s="10" vm="74139">
        <v>1687</v>
      </c>
      <c r="FB82" s="10" vm="68058">
        <v>1541979</v>
      </c>
      <c r="FC82" s="10" vm="98437">
        <v>0</v>
      </c>
      <c r="FD82" s="10" vm="92913">
        <v>1541979</v>
      </c>
      <c r="FE82" s="10" vm="58864">
        <v>48213</v>
      </c>
      <c r="FF82" s="10" vm="86438">
        <v>33134</v>
      </c>
      <c r="FG82" s="10" vm="79067">
        <v>0</v>
      </c>
      <c r="FH82" s="10" vm="76926">
        <v>-15605</v>
      </c>
      <c r="FI82" s="10" vm="74050">
        <v>0</v>
      </c>
      <c r="FJ82" s="10" vm="67904">
        <v>1485</v>
      </c>
      <c r="FK82" s="10" vm="59249">
        <v>0</v>
      </c>
      <c r="FL82" s="10" vm="92749">
        <v>1609206</v>
      </c>
      <c r="FM82" s="10" vm="72249">
        <v>280112</v>
      </c>
      <c r="FN82" s="10" vm="71393">
        <v>27743</v>
      </c>
      <c r="FO82" s="10" vm="84761">
        <v>0</v>
      </c>
      <c r="FP82" s="10" vm="76782">
        <v>0</v>
      </c>
      <c r="FQ82" s="10" vm="56776">
        <v>-13840</v>
      </c>
      <c r="FR82" s="10" vm="67753">
        <v>0</v>
      </c>
      <c r="FS82" s="10" vm="96584">
        <v>0</v>
      </c>
      <c r="FT82" s="10" vm="92582">
        <v>294015</v>
      </c>
      <c r="FU82" s="10" vm="88998">
        <v>1315191</v>
      </c>
      <c r="FV82" s="10" vm="89944">
        <v>1261867</v>
      </c>
      <c r="FW82" s="81" vm="78938">
        <v>0</v>
      </c>
      <c r="FX82" s="81" vm="82502">
        <v>0</v>
      </c>
      <c r="FY82" s="81" vm="56712">
        <v>0</v>
      </c>
      <c r="FZ82" s="81" vm="56164">
        <v>0</v>
      </c>
      <c r="GA82" s="81" vm="96128">
        <v>0</v>
      </c>
      <c r="GB82" s="10" vm="92420">
        <v>2002</v>
      </c>
      <c r="GC82" s="10" vm="81272">
        <v>1562</v>
      </c>
      <c r="GD82" s="10" vm="88159">
        <v>440</v>
      </c>
      <c r="GE82" s="10" vm="58270">
        <v>0</v>
      </c>
      <c r="GF82" s="10" vm="76634">
        <v>0</v>
      </c>
      <c r="GG82" s="10" vm="73803">
        <v>0</v>
      </c>
      <c r="GH82" s="10" vm="67598">
        <v>0</v>
      </c>
      <c r="GI82" s="10" vm="98897">
        <v>0</v>
      </c>
      <c r="GJ82" s="10" vm="92260">
        <v>0</v>
      </c>
      <c r="GK82" s="10" vm="87288">
        <v>0</v>
      </c>
      <c r="GL82" s="10" vm="86291">
        <v>0</v>
      </c>
      <c r="GM82" s="10" vm="57899">
        <v>0</v>
      </c>
      <c r="GN82" s="10" vm="82348">
        <v>600</v>
      </c>
      <c r="GO82" s="10" vm="56604">
        <v>464</v>
      </c>
      <c r="GP82" s="10" vm="67440">
        <v>136</v>
      </c>
      <c r="GQ82" s="10" vm="99888">
        <v>0</v>
      </c>
      <c r="GR82" s="10" vm="92099">
        <v>0</v>
      </c>
      <c r="GS82" s="10" vm="88843">
        <v>0</v>
      </c>
      <c r="GT82" s="10" vm="80293">
        <v>2602</v>
      </c>
      <c r="GU82" s="10" vm="58236">
        <v>2026</v>
      </c>
      <c r="GV82" s="10" vm="76489">
        <v>576</v>
      </c>
      <c r="GW82" s="10" vm="56547">
        <v>0</v>
      </c>
      <c r="GX82" s="81" vm="67283">
        <v>0</v>
      </c>
      <c r="GY82" s="10" vm="99243">
        <v>0</v>
      </c>
      <c r="GZ82" s="10" vm="91937">
        <v>2850</v>
      </c>
      <c r="HA82" s="10" vm="72113">
        <v>0</v>
      </c>
      <c r="HB82" s="10" vm="71247">
        <v>0</v>
      </c>
      <c r="HC82" s="81" vm="57867">
        <v>101598</v>
      </c>
      <c r="HD82" s="81" vm="82191">
        <v>21544</v>
      </c>
      <c r="HE82" s="10" vm="56489">
        <v>125992</v>
      </c>
      <c r="HF82" s="10" vm="67129">
        <v>6557</v>
      </c>
      <c r="HG82" s="10" vm="97957">
        <v>9874</v>
      </c>
      <c r="HH82" s="10" vm="91779">
        <v>0</v>
      </c>
      <c r="HI82" s="10" vm="90809">
        <v>0</v>
      </c>
      <c r="HJ82" s="10" vm="58578">
        <v>75195</v>
      </c>
      <c r="HK82" s="10" vm="84434">
        <v>0</v>
      </c>
      <c r="HL82" s="10" vm="57822">
        <v>0</v>
      </c>
      <c r="HM82" s="10" vm="73417">
        <v>2740</v>
      </c>
      <c r="HN82" s="10" vm="66975">
        <v>11085</v>
      </c>
      <c r="HO82" s="10" vm="97483">
        <v>105451</v>
      </c>
      <c r="HP82" s="10" vm="91622">
        <v>1151</v>
      </c>
      <c r="HQ82" s="10" vm="58774">
        <v>47155</v>
      </c>
      <c r="HR82" s="10" vm="89786">
        <v>48306</v>
      </c>
      <c r="HS82" s="10" vm="78638">
        <v>0</v>
      </c>
      <c r="HT82" s="10" vm="82037">
        <v>0</v>
      </c>
      <c r="HU82" s="10" vm="73270">
        <v>0</v>
      </c>
      <c r="HV82" s="10" vm="66822">
        <v>27084</v>
      </c>
      <c r="HW82" s="10" vm="97047">
        <v>-818</v>
      </c>
      <c r="HX82" s="10" vm="91467">
        <v>14033</v>
      </c>
      <c r="HY82" s="10" vm="88736">
        <v>200</v>
      </c>
      <c r="HZ82" s="10" vm="86141">
        <v>0</v>
      </c>
      <c r="IA82" s="10" vm="84300">
        <v>586</v>
      </c>
      <c r="IB82" s="10" vm="76247">
        <v>-1279</v>
      </c>
      <c r="IC82" s="10" vm="73127">
        <v>39806</v>
      </c>
      <c r="ID82" s="10" vm="66679">
        <v>565</v>
      </c>
      <c r="IE82" s="10" vm="96438">
        <v>1665</v>
      </c>
      <c r="IF82" s="10" vm="91301">
        <v>705</v>
      </c>
      <c r="IG82" s="10" vm="58369">
        <v>2935</v>
      </c>
      <c r="IH82" s="10" vm="80144">
        <v>31865</v>
      </c>
      <c r="II82" s="10" vm="78506">
        <v>29343</v>
      </c>
      <c r="IJ82" s="10" vm="76100">
        <v>0</v>
      </c>
      <c r="IK82" s="10" vm="72981">
        <v>691</v>
      </c>
      <c r="IL82" s="10" vm="66536">
        <v>-9</v>
      </c>
      <c r="IM82" s="10" vm="59386">
        <v>24</v>
      </c>
      <c r="IN82" s="10" vm="91135">
        <v>19024</v>
      </c>
      <c r="IO82" s="10" vm="58006">
        <v>20497</v>
      </c>
      <c r="IP82" s="10" vm="71101">
        <v>0</v>
      </c>
      <c r="IQ82" s="10" vm="84169">
        <v>-1</v>
      </c>
      <c r="IR82" s="10" vm="58101">
        <v>0</v>
      </c>
      <c r="IS82" s="81" vm="72833">
        <v>210</v>
      </c>
      <c r="IT82" s="81" vm="66386">
        <v>210</v>
      </c>
    </row>
    <row r="83" spans="1:254" x14ac:dyDescent="0.25">
      <c r="A83" s="8" t="s">
        <v>389</v>
      </c>
      <c r="B83" s="8" t="s">
        <v>631</v>
      </c>
      <c r="C83" s="89">
        <v>44651</v>
      </c>
      <c r="D83" s="76" vm="84026">
        <v>12</v>
      </c>
      <c r="E83" s="10" vm="75936">
        <v>49899</v>
      </c>
      <c r="F83" s="10" vm="56374">
        <v>-27837</v>
      </c>
      <c r="G83" s="10" vm="100259">
        <v>-3580</v>
      </c>
      <c r="H83" s="10" vm="59844">
        <v>18482</v>
      </c>
      <c r="I83" s="10" vm="58472">
        <v>1627</v>
      </c>
      <c r="J83" s="10" vm="63645">
        <v>20109</v>
      </c>
      <c r="K83" s="10" vm="61131">
        <v>0</v>
      </c>
      <c r="L83" s="10" vm="78362">
        <v>0</v>
      </c>
      <c r="M83" s="10" vm="75791">
        <v>0</v>
      </c>
      <c r="N83" s="10" vm="70757">
        <v>16</v>
      </c>
      <c r="O83" s="10" vm="99771">
        <v>-12872</v>
      </c>
      <c r="P83" s="10" vm="95860">
        <v>268</v>
      </c>
      <c r="Q83" s="10" vm="81891">
        <v>0</v>
      </c>
      <c r="R83" s="10" vm="87067">
        <v>0</v>
      </c>
      <c r="S83" s="10" vm="60664">
        <v>0</v>
      </c>
      <c r="T83" s="10" vm="83879">
        <v>7521</v>
      </c>
      <c r="U83" s="10" vm="75641">
        <v>0</v>
      </c>
      <c r="V83" s="10" vm="70649">
        <v>7521</v>
      </c>
      <c r="W83" s="10" vm="98777">
        <v>0</v>
      </c>
      <c r="X83" s="10" vm="95693">
        <v>4472</v>
      </c>
      <c r="Y83" s="10" vm="89652">
        <v>0</v>
      </c>
      <c r="Z83" s="10" vm="81054">
        <v>0</v>
      </c>
      <c r="AA83" s="10" vm="60281">
        <v>11993</v>
      </c>
      <c r="AB83" s="10" vm="78221">
        <v>38329</v>
      </c>
      <c r="AC83" s="10" vm="75529">
        <v>2620</v>
      </c>
      <c r="AD83" s="10" vm="70514">
        <v>40949</v>
      </c>
      <c r="AE83" s="10" vm="97823">
        <v>635</v>
      </c>
      <c r="AF83" s="10" vm="95528">
        <v>0</v>
      </c>
      <c r="AG83" s="10" vm="72690">
        <v>0</v>
      </c>
      <c r="AH83" s="10" vm="72002">
        <v>0</v>
      </c>
      <c r="AI83" s="10" vm="85754">
        <v>41584</v>
      </c>
      <c r="AJ83" s="10" vm="78075">
        <v>8555</v>
      </c>
      <c r="AK83" s="10" vm="57729">
        <v>3110</v>
      </c>
      <c r="AL83" s="10" vm="70358">
        <v>3830</v>
      </c>
      <c r="AM83" s="10" vm="97345">
        <v>4416</v>
      </c>
      <c r="AN83" s="10" vm="95365">
        <v>0</v>
      </c>
      <c r="AO83" s="10" vm="87935">
        <v>-106</v>
      </c>
      <c r="AP83" s="10" vm="80899">
        <v>0</v>
      </c>
      <c r="AQ83" s="10" vm="79880">
        <v>4935</v>
      </c>
      <c r="AR83" s="10" vm="83729">
        <v>0</v>
      </c>
      <c r="AS83" s="10" vm="57672">
        <v>790</v>
      </c>
      <c r="AT83" s="10" vm="70206">
        <v>25530</v>
      </c>
      <c r="AU83" s="10" vm="96923">
        <v>16054</v>
      </c>
      <c r="AV83" s="10" vm="95200">
        <v>585</v>
      </c>
      <c r="AW83" s="10" vm="89499">
        <v>425141</v>
      </c>
      <c r="AX83" s="10" vm="86912">
        <v>0</v>
      </c>
      <c r="AY83" s="10" vm="85618">
        <v>8854</v>
      </c>
      <c r="AZ83" s="10" vm="77930">
        <v>1137</v>
      </c>
      <c r="BA83" s="10" vm="75269">
        <v>0</v>
      </c>
      <c r="BB83" s="10" vm="70051">
        <v>19085</v>
      </c>
      <c r="BC83" s="10" vm="99108">
        <v>2509</v>
      </c>
      <c r="BD83" s="10" vm="95038">
        <v>0</v>
      </c>
      <c r="BE83" s="10" vm="81742">
        <v>0</v>
      </c>
      <c r="BF83" s="10" vm="90283">
        <v>0</v>
      </c>
      <c r="BG83" s="10" vm="62104">
        <v>456726</v>
      </c>
      <c r="BH83" s="10" vm="83573">
        <v>6828</v>
      </c>
      <c r="BI83" s="10" vm="75172">
        <v>540</v>
      </c>
      <c r="BJ83" s="10" vm="69893">
        <v>12818</v>
      </c>
      <c r="BK83" s="10" vm="100421">
        <v>0</v>
      </c>
      <c r="BL83" s="10" vm="94873">
        <v>1942</v>
      </c>
      <c r="BM83" s="10" vm="90677">
        <v>22128</v>
      </c>
      <c r="BN83" s="10" vm="88621">
        <v>10363</v>
      </c>
      <c r="BO83" s="10" vm="61762">
        <v>0</v>
      </c>
      <c r="BP83" s="10" vm="77784">
        <v>640</v>
      </c>
      <c r="BQ83" s="10" vm="75083">
        <v>11526</v>
      </c>
      <c r="BR83" s="10" vm="69739">
        <v>22529</v>
      </c>
      <c r="BS83" s="10" vm="100093">
        <v>-401</v>
      </c>
      <c r="BT83" s="10" vm="94709">
        <v>456325</v>
      </c>
      <c r="BU83" s="10" vm="87780">
        <v>279773</v>
      </c>
      <c r="BV83" s="10" vm="71853">
        <v>0</v>
      </c>
      <c r="BW83" s="10" vm="61130">
        <v>0</v>
      </c>
      <c r="BX83" s="10" vm="83419">
        <v>53590</v>
      </c>
      <c r="BY83" s="10" vm="57446">
        <v>0</v>
      </c>
      <c r="BZ83" s="10" vm="69585">
        <v>0</v>
      </c>
      <c r="CA83" s="10" vm="99605">
        <v>2572</v>
      </c>
      <c r="CB83" s="10" vm="94549">
        <v>335935</v>
      </c>
      <c r="CC83" s="10" vm="72554">
        <v>21837</v>
      </c>
      <c r="CD83" s="10" vm="80756">
        <v>0</v>
      </c>
      <c r="CE83" s="10" vm="60663">
        <v>98553</v>
      </c>
      <c r="CF83" s="10" vm="77639">
        <v>98553</v>
      </c>
      <c r="CG83" s="10" vm="57383">
        <v>0</v>
      </c>
      <c r="CH83" s="10" vm="69429">
        <v>0</v>
      </c>
      <c r="CI83" s="10" vm="98140">
        <v>0</v>
      </c>
      <c r="CJ83" s="10" vm="94390">
        <v>0</v>
      </c>
      <c r="CK83" s="10" vm="91001">
        <v>98553</v>
      </c>
      <c r="CL83" s="10" vm="86760">
        <v>4751</v>
      </c>
      <c r="CM83" s="10" vm="60280">
        <v>3484</v>
      </c>
      <c r="CN83" s="10" vm="83261">
        <v>0</v>
      </c>
      <c r="CO83" s="10" vm="74830">
        <v>1267</v>
      </c>
      <c r="CP83" s="10" vm="69275">
        <v>38</v>
      </c>
      <c r="CQ83" s="10" vm="97662">
        <v>0</v>
      </c>
      <c r="CR83" s="10" vm="94234">
        <v>0</v>
      </c>
      <c r="CS83" s="10" vm="81595">
        <v>38</v>
      </c>
      <c r="CT83" s="10" vm="71707">
        <v>0</v>
      </c>
      <c r="CU83" s="10" vm="60141">
        <v>0</v>
      </c>
      <c r="CV83" s="10" vm="77494">
        <v>0</v>
      </c>
      <c r="CW83" s="10" vm="74744">
        <v>0</v>
      </c>
      <c r="CX83" s="10" vm="69120">
        <v>0</v>
      </c>
      <c r="CY83" s="10" vm="97187">
        <v>0</v>
      </c>
      <c r="CZ83" s="10" vm="94072">
        <v>0</v>
      </c>
      <c r="DA83" s="10" vm="89343">
        <v>0</v>
      </c>
      <c r="DB83" s="81" vm="88477">
        <v>0</v>
      </c>
      <c r="DC83" s="81" vm="85256">
        <v>0</v>
      </c>
      <c r="DD83" s="81" vm="83104">
        <v>0</v>
      </c>
      <c r="DE83" s="81" vm="57212">
        <v>0</v>
      </c>
      <c r="DF83" s="10" vm="68966">
        <v>86</v>
      </c>
      <c r="DG83" s="10" vm="96763">
        <v>0</v>
      </c>
      <c r="DH83" s="10" vm="93905">
        <v>69</v>
      </c>
      <c r="DI83" s="10" vm="87624">
        <v>17</v>
      </c>
      <c r="DJ83" s="10" vm="90131">
        <v>4875</v>
      </c>
      <c r="DK83" s="10" vm="61064">
        <v>3484</v>
      </c>
      <c r="DL83" s="10" vm="77347">
        <v>69</v>
      </c>
      <c r="DM83" s="10" vm="74563">
        <v>1322</v>
      </c>
      <c r="DN83" s="10" vm="68812">
        <v>0</v>
      </c>
      <c r="DO83" s="10" vm="96338">
        <v>0</v>
      </c>
      <c r="DP83" s="10" vm="93743">
        <v>0</v>
      </c>
      <c r="DQ83" s="10" vm="72415">
        <v>0</v>
      </c>
      <c r="DR83" s="10" vm="80611">
        <v>0</v>
      </c>
      <c r="DS83" s="10" vm="62103">
        <v>0</v>
      </c>
      <c r="DT83" s="10" vm="82948">
        <v>0</v>
      </c>
      <c r="DU83" s="10" vm="74470">
        <v>0</v>
      </c>
      <c r="DV83" s="10" vm="68654">
        <v>0</v>
      </c>
      <c r="DW83" s="10" vm="98300">
        <v>0</v>
      </c>
      <c r="DX83" s="10" vm="93581">
        <v>0</v>
      </c>
      <c r="DY83" s="10" vm="81448">
        <v>0</v>
      </c>
      <c r="DZ83" s="10" vm="86605">
        <v>667</v>
      </c>
      <c r="EA83" s="10" vm="61761">
        <v>0</v>
      </c>
      <c r="EB83" s="10" vm="77200">
        <v>240</v>
      </c>
      <c r="EC83" s="10" vm="74379">
        <v>427</v>
      </c>
      <c r="ED83" s="10" vm="68500">
        <v>0</v>
      </c>
      <c r="EE83" s="10" vm="96018">
        <v>0</v>
      </c>
      <c r="EF83" s="10" vm="93417">
        <v>0</v>
      </c>
      <c r="EG83" s="10" vm="89186">
        <v>0</v>
      </c>
      <c r="EH83" s="81" vm="71561">
        <v>125</v>
      </c>
      <c r="EI83" s="81" vm="61129">
        <v>0</v>
      </c>
      <c r="EJ83" s="81" vm="82793">
        <v>0</v>
      </c>
      <c r="EK83" s="81" vm="57008">
        <v>125</v>
      </c>
      <c r="EL83" s="10" vm="68346">
        <v>2648</v>
      </c>
      <c r="EM83" s="10" vm="99440">
        <v>96</v>
      </c>
      <c r="EN83" s="10" vm="93253">
        <v>1998</v>
      </c>
      <c r="EO83" s="10" vm="90523">
        <v>554</v>
      </c>
      <c r="EP83" s="10" vm="88330">
        <v>3440</v>
      </c>
      <c r="EQ83" s="10" vm="60662">
        <v>96</v>
      </c>
      <c r="ER83" s="10" vm="77053">
        <v>2238</v>
      </c>
      <c r="ES83" s="10" vm="74204">
        <v>1106</v>
      </c>
      <c r="ET83" s="10" vm="68191">
        <v>8315</v>
      </c>
      <c r="EU83" s="10" vm="98618">
        <v>3580</v>
      </c>
      <c r="EV83" s="10" vm="93095">
        <v>2307</v>
      </c>
      <c r="EW83" s="10" vm="87470">
        <v>2428</v>
      </c>
      <c r="EX83" s="10" vm="80466">
        <v>675</v>
      </c>
      <c r="EY83" s="10" vm="84873">
        <v>774</v>
      </c>
      <c r="EZ83" s="10" vm="82637">
        <v>135</v>
      </c>
      <c r="FA83" s="10" vm="74123">
        <v>774</v>
      </c>
      <c r="FB83" s="10" vm="68036">
        <v>471545</v>
      </c>
      <c r="FC83" s="10" vm="98459">
        <v>0</v>
      </c>
      <c r="FD83" s="10" vm="92938">
        <v>471545</v>
      </c>
      <c r="FE83" s="10" vm="58893">
        <v>12935</v>
      </c>
      <c r="FF83" s="10" vm="86461">
        <v>2918</v>
      </c>
      <c r="FG83" s="10" vm="79049">
        <v>0</v>
      </c>
      <c r="FH83" s="10" vm="76906">
        <v>-4157</v>
      </c>
      <c r="FI83" s="10" vm="74038">
        <v>0</v>
      </c>
      <c r="FJ83" s="10" vm="67882">
        <v>-143</v>
      </c>
      <c r="FK83" s="10" vm="59267">
        <v>-279</v>
      </c>
      <c r="FL83" s="10" vm="92775">
        <v>482819</v>
      </c>
      <c r="FM83" s="10" vm="72279">
        <v>54216</v>
      </c>
      <c r="FN83" s="10" vm="71418">
        <v>4597</v>
      </c>
      <c r="FO83" s="10" vm="84747">
        <v>0</v>
      </c>
      <c r="FP83" s="10" vm="76759">
        <v>0</v>
      </c>
      <c r="FQ83" s="10" vm="56765">
        <v>-1135</v>
      </c>
      <c r="FR83" s="10" vm="67731">
        <v>0</v>
      </c>
      <c r="FS83" s="10" vm="96605">
        <v>0</v>
      </c>
      <c r="FT83" s="10" vm="92608">
        <v>57678</v>
      </c>
      <c r="FU83" s="10" vm="89028">
        <v>425141</v>
      </c>
      <c r="FV83" s="10" vm="89968">
        <v>417329</v>
      </c>
      <c r="FW83" s="81" vm="61702">
        <v>19070</v>
      </c>
      <c r="FX83" s="81" vm="82482">
        <v>0</v>
      </c>
      <c r="FY83" s="81" vm="56704">
        <v>-253</v>
      </c>
      <c r="FZ83" s="81" vm="56143">
        <v>268</v>
      </c>
      <c r="GA83" s="81" vm="96179">
        <v>19085</v>
      </c>
      <c r="GB83" s="10" vm="92447">
        <v>2610</v>
      </c>
      <c r="GC83" s="10" vm="81302">
        <v>1460</v>
      </c>
      <c r="GD83" s="10" vm="88184">
        <v>1150</v>
      </c>
      <c r="GE83" s="10" vm="62102">
        <v>275</v>
      </c>
      <c r="GF83" s="10" vm="76612">
        <v>11</v>
      </c>
      <c r="GG83" s="10" vm="73790">
        <v>264</v>
      </c>
      <c r="GH83" s="10" vm="67573">
        <v>0</v>
      </c>
      <c r="GI83" s="10" vm="98940">
        <v>0</v>
      </c>
      <c r="GJ83" s="10" vm="92285">
        <v>0</v>
      </c>
      <c r="GK83" s="10" vm="87317">
        <v>0</v>
      </c>
      <c r="GL83" s="10" vm="86312">
        <v>0</v>
      </c>
      <c r="GM83" s="10" vm="61760">
        <v>0</v>
      </c>
      <c r="GN83" s="10" vm="82326">
        <v>1473</v>
      </c>
      <c r="GO83" s="10" vm="73706">
        <v>1260</v>
      </c>
      <c r="GP83" s="10" vm="67417">
        <v>213</v>
      </c>
      <c r="GQ83" s="10" vm="99929">
        <v>0</v>
      </c>
      <c r="GR83" s="10" vm="92123">
        <v>0</v>
      </c>
      <c r="GS83" s="10" vm="88871">
        <v>0</v>
      </c>
      <c r="GT83" s="10" vm="80316">
        <v>4358</v>
      </c>
      <c r="GU83" s="10" vm="61128">
        <v>2731</v>
      </c>
      <c r="GV83" s="10" vm="76468">
        <v>1627</v>
      </c>
      <c r="GW83" s="10" vm="73621">
        <v>0</v>
      </c>
      <c r="GX83" s="81" vm="67263">
        <v>0</v>
      </c>
      <c r="GY83" s="10" vm="99276">
        <v>0</v>
      </c>
      <c r="GZ83" s="10" vm="91963">
        <v>0</v>
      </c>
      <c r="HA83" s="10" vm="72145">
        <v>0</v>
      </c>
      <c r="HB83" s="10" vm="71270">
        <v>0</v>
      </c>
      <c r="HC83" s="81" vm="60661">
        <v>0</v>
      </c>
      <c r="HD83" s="81" vm="82171">
        <v>1942</v>
      </c>
      <c r="HE83" s="10" vm="73526">
        <v>1942</v>
      </c>
      <c r="HF83" s="10" vm="67108">
        <v>2267</v>
      </c>
      <c r="HG83" s="10" vm="97981">
        <v>1054</v>
      </c>
      <c r="HH83" s="10" vm="91804">
        <v>0</v>
      </c>
      <c r="HI83" s="10" vm="90839">
        <v>1027</v>
      </c>
      <c r="HJ83" s="10" vm="88060">
        <v>5013</v>
      </c>
      <c r="HK83" s="10" vm="84413">
        <v>0</v>
      </c>
      <c r="HL83" s="10" vm="76362">
        <v>0</v>
      </c>
      <c r="HM83" s="10" vm="73391">
        <v>0</v>
      </c>
      <c r="HN83" s="10" vm="66953">
        <v>2165</v>
      </c>
      <c r="HO83" s="10" vm="97504">
        <v>11526</v>
      </c>
      <c r="HP83" s="10" vm="91644">
        <v>0</v>
      </c>
      <c r="HQ83" s="10" vm="90400">
        <v>2572</v>
      </c>
      <c r="HR83" s="10" vm="89811">
        <v>2572</v>
      </c>
      <c r="HS83" s="10" vm="78619">
        <v>0</v>
      </c>
      <c r="HT83" s="10" vm="82016">
        <v>0</v>
      </c>
      <c r="HU83" s="10" vm="73247">
        <v>0</v>
      </c>
      <c r="HV83" s="10" vm="66805">
        <v>12824</v>
      </c>
      <c r="HW83" s="10" vm="97057">
        <v>0</v>
      </c>
      <c r="HX83" s="10" vm="91493">
        <v>0</v>
      </c>
      <c r="HY83" s="10" vm="88753">
        <v>520</v>
      </c>
      <c r="HZ83" s="10" vm="86168">
        <v>0</v>
      </c>
      <c r="IA83" s="10" vm="84287">
        <v>0</v>
      </c>
      <c r="IB83" s="10" vm="76225">
        <v>-472</v>
      </c>
      <c r="IC83" s="10" vm="73106">
        <v>12872</v>
      </c>
      <c r="ID83" s="10" vm="66663">
        <v>31</v>
      </c>
      <c r="IE83" s="10" vm="96469">
        <v>0</v>
      </c>
      <c r="IF83" s="10" vm="91327">
        <v>0</v>
      </c>
      <c r="IG83" s="10" vm="87203">
        <v>31</v>
      </c>
      <c r="IH83" s="10" vm="80171">
        <v>2918</v>
      </c>
      <c r="II83" s="10" vm="62049">
        <v>5114</v>
      </c>
      <c r="IJ83" s="10" vm="76079">
        <v>0</v>
      </c>
      <c r="IK83" s="10" vm="72961">
        <v>93</v>
      </c>
      <c r="IL83" s="10" vm="66514">
        <v>-27</v>
      </c>
      <c r="IM83" s="10" vm="59436">
        <v>0</v>
      </c>
      <c r="IN83" s="10" vm="91161">
        <v>5910</v>
      </c>
      <c r="IO83" s="10" vm="81191">
        <v>5910</v>
      </c>
      <c r="IP83" s="10" vm="71128">
        <v>0</v>
      </c>
      <c r="IQ83" s="10" vm="62101">
        <v>0</v>
      </c>
      <c r="IR83" s="10" vm="58080">
        <v>0</v>
      </c>
      <c r="IS83" s="81" vm="72812">
        <v>47</v>
      </c>
      <c r="IT83" s="81" vm="66368">
        <v>87</v>
      </c>
    </row>
    <row r="84" spans="1:254" x14ac:dyDescent="0.25">
      <c r="A84" s="8" t="s">
        <v>523</v>
      </c>
      <c r="B84" s="8" t="s">
        <v>291</v>
      </c>
      <c r="C84" s="89">
        <v>44651</v>
      </c>
      <c r="D84" s="76" vm="84045">
        <v>12</v>
      </c>
      <c r="E84" s="10" vm="75959">
        <v>8891</v>
      </c>
      <c r="F84" s="10" vm="70883">
        <v>-6466</v>
      </c>
      <c r="G84" s="10" vm="100215">
        <v>0</v>
      </c>
      <c r="H84" s="10" vm="59819">
        <v>2425</v>
      </c>
      <c r="I84" s="10" vm="58443">
        <v>358</v>
      </c>
      <c r="J84" s="10" vm="63618">
        <v>2783</v>
      </c>
      <c r="K84" s="10" vm="86011">
        <v>0</v>
      </c>
      <c r="L84" s="10" vm="78382">
        <v>49</v>
      </c>
      <c r="M84" s="10" vm="75815">
        <v>11</v>
      </c>
      <c r="N84" s="10" vm="70768">
        <v>35</v>
      </c>
      <c r="O84" s="10" vm="99737">
        <v>-1846</v>
      </c>
      <c r="P84" s="10" vm="95835">
        <v>-35</v>
      </c>
      <c r="Q84" s="10" vm="81861">
        <v>0</v>
      </c>
      <c r="R84" s="10" vm="87040">
        <v>0</v>
      </c>
      <c r="S84" s="10" vm="85892">
        <v>0</v>
      </c>
      <c r="T84" s="10" vm="83897">
        <v>997</v>
      </c>
      <c r="U84" s="10" vm="75666">
        <v>0</v>
      </c>
      <c r="V84" s="10" vm="70661">
        <v>997</v>
      </c>
      <c r="W84" s="10" vm="98752">
        <v>0</v>
      </c>
      <c r="X84" s="10" vm="95668">
        <v>268</v>
      </c>
      <c r="Y84" s="10" vm="89622">
        <v>0</v>
      </c>
      <c r="Z84" s="10" vm="81027">
        <v>0</v>
      </c>
      <c r="AA84" s="10" vm="80014">
        <v>1265</v>
      </c>
      <c r="AB84" s="10" vm="78240">
        <v>8107</v>
      </c>
      <c r="AC84" s="10" vm="75546">
        <v>596</v>
      </c>
      <c r="AD84" s="10" vm="70536">
        <v>8703</v>
      </c>
      <c r="AE84" s="10" vm="97802">
        <v>58</v>
      </c>
      <c r="AF84" s="10" vm="95502">
        <v>0</v>
      </c>
      <c r="AG84" s="10" vm="72661">
        <v>0</v>
      </c>
      <c r="AH84" s="10" vm="71977">
        <v>0</v>
      </c>
      <c r="AI84" s="10" vm="85773">
        <v>8761</v>
      </c>
      <c r="AJ84" s="10" vm="78095">
        <v>1375</v>
      </c>
      <c r="AK84" s="10" vm="57740">
        <v>1076</v>
      </c>
      <c r="AL84" s="10" vm="70381">
        <v>1077</v>
      </c>
      <c r="AM84" s="10" vm="97330">
        <v>812</v>
      </c>
      <c r="AN84" s="10" vm="95341">
        <v>407</v>
      </c>
      <c r="AO84" s="10" vm="87906">
        <v>35</v>
      </c>
      <c r="AP84" s="10" vm="80876">
        <v>98</v>
      </c>
      <c r="AQ84" s="10" vm="79894">
        <v>1456</v>
      </c>
      <c r="AR84" s="10" vm="83752">
        <v>0</v>
      </c>
      <c r="AS84" s="10" vm="75362">
        <v>57</v>
      </c>
      <c r="AT84" s="10" vm="70228">
        <v>6393</v>
      </c>
      <c r="AU84" s="10" vm="96903">
        <v>2368</v>
      </c>
      <c r="AV84" s="10" vm="95175">
        <v>140</v>
      </c>
      <c r="AW84" s="10" vm="89471">
        <v>93988</v>
      </c>
      <c r="AX84" s="10" vm="86888">
        <v>0</v>
      </c>
      <c r="AY84" s="10" vm="85641">
        <v>1139</v>
      </c>
      <c r="AZ84" s="10" vm="77950">
        <v>1</v>
      </c>
      <c r="BA84" s="10" vm="75282">
        <v>0</v>
      </c>
      <c r="BB84" s="10" vm="70071">
        <v>0</v>
      </c>
      <c r="BC84" s="10" vm="99060">
        <v>0</v>
      </c>
      <c r="BD84" s="10" vm="95012">
        <v>0</v>
      </c>
      <c r="BE84" s="10" vm="81712">
        <v>0</v>
      </c>
      <c r="BF84" s="10" vm="90260">
        <v>384</v>
      </c>
      <c r="BG84" s="10" vm="79769">
        <v>95512</v>
      </c>
      <c r="BH84" s="10" vm="83595">
        <v>0</v>
      </c>
      <c r="BI84" s="10" vm="57570">
        <v>201</v>
      </c>
      <c r="BJ84" s="10" vm="69917">
        <v>5671</v>
      </c>
      <c r="BK84" s="10" vm="100380">
        <v>0</v>
      </c>
      <c r="BL84" s="10" vm="94849">
        <v>285</v>
      </c>
      <c r="BM84" s="10" vm="90650">
        <v>6157</v>
      </c>
      <c r="BN84" s="10" vm="88601">
        <v>1223</v>
      </c>
      <c r="BO84" s="10" vm="79655">
        <v>0</v>
      </c>
      <c r="BP84" s="10" vm="77820">
        <v>58</v>
      </c>
      <c r="BQ84" s="10" vm="75085">
        <v>2019</v>
      </c>
      <c r="BR84" s="10" vm="69744">
        <v>3300</v>
      </c>
      <c r="BS84" s="10" vm="100100">
        <v>2857</v>
      </c>
      <c r="BT84" s="10" vm="94658">
        <v>98369</v>
      </c>
      <c r="BU84" s="10" vm="87742">
        <v>29510</v>
      </c>
      <c r="BV84" s="10" vm="71816">
        <v>0</v>
      </c>
      <c r="BW84" s="10" vm="85503">
        <v>0</v>
      </c>
      <c r="BX84" s="10" vm="83453">
        <v>3413</v>
      </c>
      <c r="BY84" s="10" vm="75001">
        <v>0</v>
      </c>
      <c r="BZ84" s="10" vm="69587">
        <v>0</v>
      </c>
      <c r="CA84" s="10" vm="99608">
        <v>52</v>
      </c>
      <c r="CB84" s="10" vm="94550">
        <v>32975</v>
      </c>
      <c r="CC84" s="10" vm="60660">
        <v>559</v>
      </c>
      <c r="CD84" s="10" vm="80717">
        <v>0</v>
      </c>
      <c r="CE84" s="10" vm="85379">
        <v>64835</v>
      </c>
      <c r="CF84" s="10" vm="77675">
        <v>33458</v>
      </c>
      <c r="CG84" s="10" vm="74918">
        <v>31377</v>
      </c>
      <c r="CH84" s="10" vm="69431">
        <v>0</v>
      </c>
      <c r="CI84" s="10" vm="98142">
        <v>0</v>
      </c>
      <c r="CJ84" s="10" vm="94391">
        <v>0</v>
      </c>
      <c r="CK84" s="10" vm="91003">
        <v>64835</v>
      </c>
      <c r="CL84" s="10" vm="86708">
        <v>0</v>
      </c>
      <c r="CM84" s="10" vm="79524">
        <v>0</v>
      </c>
      <c r="CN84" s="10" vm="83297">
        <v>0</v>
      </c>
      <c r="CO84" s="10" vm="74831">
        <v>0</v>
      </c>
      <c r="CP84" s="10" vm="69276">
        <v>109</v>
      </c>
      <c r="CQ84" s="10" vm="97663">
        <v>0</v>
      </c>
      <c r="CR84" s="10" vm="94235">
        <v>73</v>
      </c>
      <c r="CS84" s="10" vm="81596">
        <v>36</v>
      </c>
      <c r="CT84" s="10" vm="71708">
        <v>0</v>
      </c>
      <c r="CU84" s="10" vm="60140">
        <v>0</v>
      </c>
      <c r="CV84" s="10" vm="77528">
        <v>0</v>
      </c>
      <c r="CW84" s="10" vm="57266">
        <v>0</v>
      </c>
      <c r="CX84" s="10" vm="69096">
        <v>0</v>
      </c>
      <c r="CY84" s="10" vm="97174">
        <v>0</v>
      </c>
      <c r="CZ84" s="10" vm="94048">
        <v>0</v>
      </c>
      <c r="DA84" s="10" vm="89318">
        <v>0</v>
      </c>
      <c r="DB84" s="81" vm="88456">
        <v>0</v>
      </c>
      <c r="DC84" s="81" vm="85274">
        <v>0</v>
      </c>
      <c r="DD84" s="81" vm="83141">
        <v>0</v>
      </c>
      <c r="DE84" s="81" vm="74654">
        <v>0</v>
      </c>
      <c r="DF84" s="10" vm="68941">
        <v>0</v>
      </c>
      <c r="DG84" s="10" vm="96749">
        <v>0</v>
      </c>
      <c r="DH84" s="10" vm="93880">
        <v>0</v>
      </c>
      <c r="DI84" s="10" vm="87598">
        <v>0</v>
      </c>
      <c r="DJ84" s="10" vm="90107">
        <v>109</v>
      </c>
      <c r="DK84" s="10" vm="79419">
        <v>0</v>
      </c>
      <c r="DL84" s="10" vm="77385">
        <v>73</v>
      </c>
      <c r="DM84" s="10" vm="74579">
        <v>36</v>
      </c>
      <c r="DN84" s="10" vm="60591">
        <v>0</v>
      </c>
      <c r="DO84" s="10" vm="96322">
        <v>0</v>
      </c>
      <c r="DP84" s="10" vm="93719">
        <v>0</v>
      </c>
      <c r="DQ84" s="10" vm="72388">
        <v>0</v>
      </c>
      <c r="DR84" s="10" vm="80589">
        <v>0</v>
      </c>
      <c r="DS84" s="10" vm="85146">
        <v>0</v>
      </c>
      <c r="DT84" s="10" vm="82984">
        <v>0</v>
      </c>
      <c r="DU84" s="10" vm="57124">
        <v>0</v>
      </c>
      <c r="DV84" s="10" vm="68679">
        <v>0</v>
      </c>
      <c r="DW84" s="10" vm="98246">
        <v>0</v>
      </c>
      <c r="DX84" s="10" vm="93556">
        <v>0</v>
      </c>
      <c r="DY84" s="10" vm="81419">
        <v>0</v>
      </c>
      <c r="DZ84" s="10" vm="86584">
        <v>0</v>
      </c>
      <c r="EA84" s="10" vm="79299">
        <v>0</v>
      </c>
      <c r="EB84" s="10" vm="77237">
        <v>0</v>
      </c>
      <c r="EC84" s="10" vm="74382">
        <v>0</v>
      </c>
      <c r="ED84" s="10" vm="68504">
        <v>0</v>
      </c>
      <c r="EE84" s="10" vm="96025">
        <v>0</v>
      </c>
      <c r="EF84" s="10" vm="93365">
        <v>0</v>
      </c>
      <c r="EG84" s="10" vm="89149">
        <v>0</v>
      </c>
      <c r="EH84" s="81" vm="71526">
        <v>0</v>
      </c>
      <c r="EI84" s="81" vm="85009">
        <v>0</v>
      </c>
      <c r="EJ84" s="81" vm="82829">
        <v>0</v>
      </c>
      <c r="EK84" s="81" vm="74294">
        <v>0</v>
      </c>
      <c r="EL84" s="10" vm="68348">
        <v>21</v>
      </c>
      <c r="EM84" s="10" vm="99444">
        <v>0</v>
      </c>
      <c r="EN84" s="10" vm="93255">
        <v>0</v>
      </c>
      <c r="EO84" s="10" vm="90463">
        <v>21</v>
      </c>
      <c r="EP84" s="10" vm="88292">
        <v>21</v>
      </c>
      <c r="EQ84" s="10" vm="79171">
        <v>0</v>
      </c>
      <c r="ER84" s="10" vm="77092">
        <v>0</v>
      </c>
      <c r="ES84" s="10" vm="74207">
        <v>21</v>
      </c>
      <c r="ET84" s="10" vm="68192">
        <v>130</v>
      </c>
      <c r="EU84" s="10" vm="98620">
        <v>0</v>
      </c>
      <c r="EV84" s="10" vm="93096">
        <v>73</v>
      </c>
      <c r="EW84" s="10" vm="87472">
        <v>57</v>
      </c>
      <c r="EX84" s="10" vm="60659">
        <v>349</v>
      </c>
      <c r="EY84" s="10" vm="84881">
        <v>101</v>
      </c>
      <c r="EZ84" s="10" vm="82673">
        <v>158</v>
      </c>
      <c r="FA84" s="10" vm="56888">
        <v>91</v>
      </c>
      <c r="FB84" s="10" vm="68037">
        <v>104441</v>
      </c>
      <c r="FC84" s="10" vm="98460">
        <v>0</v>
      </c>
      <c r="FD84" s="10" vm="92939">
        <v>104441</v>
      </c>
      <c r="FE84" s="10" vm="58894">
        <v>0</v>
      </c>
      <c r="FF84" s="10" vm="86462">
        <v>460</v>
      </c>
      <c r="FG84" s="10" vm="60279">
        <v>0</v>
      </c>
      <c r="FH84" s="10" vm="76942">
        <v>-318</v>
      </c>
      <c r="FI84" s="10" vm="74033">
        <v>0</v>
      </c>
      <c r="FJ84" s="10" vm="67858">
        <v>0</v>
      </c>
      <c r="FK84" s="10" vm="59253">
        <v>0</v>
      </c>
      <c r="FL84" s="10" vm="92751">
        <v>104583</v>
      </c>
      <c r="FM84" s="10" vm="72254">
        <v>9244</v>
      </c>
      <c r="FN84" s="10" vm="71396">
        <v>1445</v>
      </c>
      <c r="FO84" s="10" vm="84765">
        <v>0</v>
      </c>
      <c r="FP84" s="10" vm="76795">
        <v>0</v>
      </c>
      <c r="FQ84" s="10" vm="73954">
        <v>-94</v>
      </c>
      <c r="FR84" s="10" vm="67705">
        <v>0</v>
      </c>
      <c r="FS84" s="10" vm="96590">
        <v>0</v>
      </c>
      <c r="FT84" s="10" vm="92584">
        <v>10595</v>
      </c>
      <c r="FU84" s="10" vm="89001">
        <v>93988</v>
      </c>
      <c r="FV84" s="10" vm="89947">
        <v>95197</v>
      </c>
      <c r="FW84" s="81" vm="78943">
        <v>0</v>
      </c>
      <c r="FX84" s="81" vm="82518">
        <v>0</v>
      </c>
      <c r="FY84" s="81" vm="56713">
        <v>0</v>
      </c>
      <c r="FZ84" s="81" vm="56119">
        <v>0</v>
      </c>
      <c r="GA84" s="81" vm="96163">
        <v>0</v>
      </c>
      <c r="GB84" s="10" vm="92423">
        <v>597</v>
      </c>
      <c r="GC84" s="10" vm="81275">
        <v>219</v>
      </c>
      <c r="GD84" s="10" vm="88161">
        <v>378</v>
      </c>
      <c r="GE84" s="10" vm="84638">
        <v>0</v>
      </c>
      <c r="GF84" s="10" vm="76649">
        <v>0</v>
      </c>
      <c r="GG84" s="10" vm="56659">
        <v>0</v>
      </c>
      <c r="GH84" s="10" vm="67599">
        <v>0</v>
      </c>
      <c r="GI84" s="10" vm="98918">
        <v>0</v>
      </c>
      <c r="GJ84" s="10" vm="92261">
        <v>0</v>
      </c>
      <c r="GK84" s="10" vm="87289">
        <v>0</v>
      </c>
      <c r="GL84" s="10" vm="86292">
        <v>0</v>
      </c>
      <c r="GM84" s="10" vm="78841">
        <v>0</v>
      </c>
      <c r="GN84" s="10" vm="82363">
        <v>0</v>
      </c>
      <c r="GO84" s="10" vm="56595">
        <v>22</v>
      </c>
      <c r="GP84" s="10" vm="67421">
        <v>-22</v>
      </c>
      <c r="GQ84" s="10" vm="99937">
        <v>3</v>
      </c>
      <c r="GR84" s="10" vm="92071">
        <v>1</v>
      </c>
      <c r="GS84" s="10" vm="88834">
        <v>2</v>
      </c>
      <c r="GT84" s="10" vm="80281">
        <v>600</v>
      </c>
      <c r="GU84" s="10" vm="58233">
        <v>242</v>
      </c>
      <c r="GV84" s="10" vm="76503">
        <v>358</v>
      </c>
      <c r="GW84" s="10" vm="56535">
        <v>0</v>
      </c>
      <c r="GX84" s="81" vm="67265">
        <v>0</v>
      </c>
      <c r="GY84" s="10" vm="99279">
        <v>0</v>
      </c>
      <c r="GZ84" s="10" vm="91964">
        <v>0</v>
      </c>
      <c r="HA84" s="10" vm="61759">
        <v>0</v>
      </c>
      <c r="HB84" s="10" vm="71234">
        <v>0</v>
      </c>
      <c r="HC84" s="81" vm="100871">
        <v>0</v>
      </c>
      <c r="HD84" s="81" vm="82209">
        <v>285</v>
      </c>
      <c r="HE84" s="10" vm="73529">
        <v>285</v>
      </c>
      <c r="HF84" s="10" vm="67109">
        <v>347</v>
      </c>
      <c r="HG84" s="10" vm="97983">
        <v>196</v>
      </c>
      <c r="HH84" s="10" vm="91805">
        <v>0</v>
      </c>
      <c r="HI84" s="10" vm="90843">
        <v>102</v>
      </c>
      <c r="HJ84" s="10" vm="1789">
        <v>1141</v>
      </c>
      <c r="HK84" s="10" vm="84421">
        <v>0</v>
      </c>
      <c r="HL84" s="10" vm="76387">
        <v>0</v>
      </c>
      <c r="HM84" s="10" vm="73392">
        <v>0</v>
      </c>
      <c r="HN84" s="10" vm="66954">
        <v>234</v>
      </c>
      <c r="HO84" s="10" vm="97505">
        <v>2020</v>
      </c>
      <c r="HP84" s="10" vm="91645">
        <v>52</v>
      </c>
      <c r="HQ84" s="10" vm="58791">
        <v>0</v>
      </c>
      <c r="HR84" s="10" vm="89812">
        <v>52</v>
      </c>
      <c r="HS84" s="10" vm="60658">
        <v>0</v>
      </c>
      <c r="HT84" s="10" vm="82052">
        <v>0</v>
      </c>
      <c r="HU84" s="10" vm="73237">
        <v>0</v>
      </c>
      <c r="HV84" s="10" vm="66784">
        <v>1547</v>
      </c>
      <c r="HW84" s="10" vm="59174">
        <v>-73</v>
      </c>
      <c r="HX84" s="10" vm="91469">
        <v>317</v>
      </c>
      <c r="HY84" s="10" vm="58673">
        <v>18</v>
      </c>
      <c r="HZ84" s="10" vm="86144">
        <v>0</v>
      </c>
      <c r="IA84" s="10" vm="84303">
        <v>37</v>
      </c>
      <c r="IB84" s="10" vm="76262">
        <v>0</v>
      </c>
      <c r="IC84" s="10" vm="60278">
        <v>1846</v>
      </c>
      <c r="ID84" s="10" vm="66640">
        <v>122</v>
      </c>
      <c r="IE84" s="10" vm="96459">
        <v>409</v>
      </c>
      <c r="IF84" s="10" vm="91302">
        <v>0</v>
      </c>
      <c r="IG84" s="10" vm="87183">
        <v>531</v>
      </c>
      <c r="IH84" s="10" vm="80147">
        <v>460</v>
      </c>
      <c r="II84" s="10" vm="78511">
        <v>1512</v>
      </c>
      <c r="IJ84" s="10" vm="76115">
        <v>0</v>
      </c>
      <c r="IK84" s="10" vm="72985">
        <v>0</v>
      </c>
      <c r="IL84" s="10" vm="60139">
        <v>-2</v>
      </c>
      <c r="IM84" s="10" vm="59422">
        <v>0</v>
      </c>
      <c r="IN84" s="10" vm="91137">
        <v>1370</v>
      </c>
      <c r="IO84" s="10" vm="58007">
        <v>1521</v>
      </c>
      <c r="IP84" s="10" vm="71103">
        <v>0</v>
      </c>
      <c r="IQ84" s="10" vm="84171">
        <v>0</v>
      </c>
      <c r="IR84" s="10" vm="58116">
        <v>0</v>
      </c>
      <c r="IS84" s="81" vm="72834">
        <v>0</v>
      </c>
      <c r="IT84" s="81" vm="66387">
        <v>0</v>
      </c>
    </row>
    <row r="85" spans="1:254" x14ac:dyDescent="0.25">
      <c r="A85" s="8" t="s">
        <v>390</v>
      </c>
      <c r="B85" s="8" t="s">
        <v>270</v>
      </c>
      <c r="C85" s="89">
        <v>44651</v>
      </c>
      <c r="D85" s="76" vm="84027">
        <v>12</v>
      </c>
      <c r="E85" s="10" vm="75937">
        <v>373590</v>
      </c>
      <c r="F85" s="10" vm="100780">
        <v>-221279</v>
      </c>
      <c r="G85" s="10" vm="100260">
        <v>-76810</v>
      </c>
      <c r="H85" s="10" vm="59858">
        <v>75501</v>
      </c>
      <c r="I85" s="10" vm="58447">
        <v>34994</v>
      </c>
      <c r="J85" s="10" vm="63620">
        <v>110495</v>
      </c>
      <c r="K85" s="10" vm="86016">
        <v>0</v>
      </c>
      <c r="L85" s="10" vm="61063">
        <v>0</v>
      </c>
      <c r="M85" s="10" vm="75780">
        <v>170</v>
      </c>
      <c r="N85" s="10" vm="70743">
        <v>1065</v>
      </c>
      <c r="O85" s="10" vm="99757">
        <v>-50789</v>
      </c>
      <c r="P85" s="10" vm="95873">
        <v>494</v>
      </c>
      <c r="Q85" s="10" vm="81864">
        <v>32531</v>
      </c>
      <c r="R85" s="10" vm="87043">
        <v>0</v>
      </c>
      <c r="S85" s="10" vm="85896">
        <v>0</v>
      </c>
      <c r="T85" s="10" vm="83900">
        <v>93966</v>
      </c>
      <c r="U85" s="10" vm="62100">
        <v>253</v>
      </c>
      <c r="V85" s="10" vm="70637">
        <v>94219</v>
      </c>
      <c r="W85" s="10" vm="98763">
        <v>0</v>
      </c>
      <c r="X85" s="10" vm="95708">
        <v>13101</v>
      </c>
      <c r="Y85" s="10" vm="89625">
        <v>0</v>
      </c>
      <c r="Z85" s="10" vm="81029">
        <v>335</v>
      </c>
      <c r="AA85" s="10" vm="80017">
        <v>107655</v>
      </c>
      <c r="AB85" s="10" vm="78243">
        <v>206062</v>
      </c>
      <c r="AC85" s="10" vm="57785">
        <v>21144</v>
      </c>
      <c r="AD85" s="10" vm="61758">
        <v>227206</v>
      </c>
      <c r="AE85" s="10" vm="97807">
        <v>11954</v>
      </c>
      <c r="AF85" s="10" vm="95542">
        <v>0</v>
      </c>
      <c r="AG85" s="10" vm="72662">
        <v>93</v>
      </c>
      <c r="AH85" s="10" vm="71978">
        <v>15281</v>
      </c>
      <c r="AI85" s="10" vm="85774">
        <v>254534</v>
      </c>
      <c r="AJ85" s="10" vm="78096">
        <v>54970</v>
      </c>
      <c r="AK85" s="10" vm="75445">
        <v>27960</v>
      </c>
      <c r="AL85" s="10" vm="70382">
        <v>27029</v>
      </c>
      <c r="AM85" s="10" vm="97299">
        <v>19254</v>
      </c>
      <c r="AN85" s="10" vm="95379">
        <v>2684</v>
      </c>
      <c r="AO85" s="10" vm="87897">
        <v>-2039</v>
      </c>
      <c r="AP85" s="10" vm="80864">
        <v>121</v>
      </c>
      <c r="AQ85" s="10" vm="79884">
        <v>38551</v>
      </c>
      <c r="AR85" s="10" vm="83734">
        <v>0</v>
      </c>
      <c r="AS85" s="10" vm="75352">
        <v>0</v>
      </c>
      <c r="AT85" s="10" vm="70210">
        <v>168530</v>
      </c>
      <c r="AU85" s="10" vm="96927">
        <v>86004</v>
      </c>
      <c r="AV85" s="10" vm="95212">
        <v>1057</v>
      </c>
      <c r="AW85" s="10" vm="89441">
        <v>3158690</v>
      </c>
      <c r="AX85" s="10" vm="86868">
        <v>0</v>
      </c>
      <c r="AY85" s="10" vm="85630">
        <v>13608</v>
      </c>
      <c r="AZ85" s="10" vm="77932">
        <v>9036</v>
      </c>
      <c r="BA85" s="10" vm="57609">
        <v>0</v>
      </c>
      <c r="BB85" s="10" vm="70052">
        <v>22907</v>
      </c>
      <c r="BC85" s="10" vm="99111">
        <v>48177</v>
      </c>
      <c r="BD85" s="10" vm="95053">
        <v>0</v>
      </c>
      <c r="BE85" s="10" vm="81744">
        <v>0</v>
      </c>
      <c r="BF85" s="10" vm="90237">
        <v>15425</v>
      </c>
      <c r="BG85" s="10" vm="79755">
        <v>3267843</v>
      </c>
      <c r="BH85" s="10" vm="83574">
        <v>97584</v>
      </c>
      <c r="BI85" s="10" vm="75173">
        <v>10495</v>
      </c>
      <c r="BJ85" s="10" vm="69894">
        <v>120427</v>
      </c>
      <c r="BK85" s="10" vm="100422">
        <v>0</v>
      </c>
      <c r="BL85" s="10" vm="94889">
        <v>82291</v>
      </c>
      <c r="BM85" s="10" vm="90678">
        <v>310797</v>
      </c>
      <c r="BN85" s="10" vm="88622">
        <v>11040</v>
      </c>
      <c r="BO85" s="10" vm="79639">
        <v>0</v>
      </c>
      <c r="BP85" s="10" vm="77785">
        <v>0</v>
      </c>
      <c r="BQ85" s="10" vm="75084">
        <v>75961</v>
      </c>
      <c r="BR85" s="10" vm="69740">
        <v>87001</v>
      </c>
      <c r="BS85" s="10" vm="100094">
        <v>223796</v>
      </c>
      <c r="BT85" s="10" vm="94724">
        <v>3491639</v>
      </c>
      <c r="BU85" s="10" vm="87755">
        <v>1522918</v>
      </c>
      <c r="BV85" s="10" vm="71830">
        <v>0</v>
      </c>
      <c r="BW85" s="10" vm="85518">
        <v>0</v>
      </c>
      <c r="BX85" s="10" vm="83396">
        <v>1120572</v>
      </c>
      <c r="BY85" s="10" vm="74994">
        <v>0</v>
      </c>
      <c r="BZ85" s="10" vm="69561">
        <v>75348</v>
      </c>
      <c r="CA85" s="10" vm="99591">
        <v>65139</v>
      </c>
      <c r="CB85" s="10" vm="94561">
        <v>2783977</v>
      </c>
      <c r="CC85" s="10" vm="72527">
        <v>2598</v>
      </c>
      <c r="CD85" s="10" vm="80734">
        <v>18735</v>
      </c>
      <c r="CE85" s="10" vm="85395">
        <v>686329</v>
      </c>
      <c r="CF85" s="10" vm="77661">
        <v>707949</v>
      </c>
      <c r="CG85" s="10" vm="62571">
        <v>0</v>
      </c>
      <c r="CH85" s="10" vm="69405">
        <v>1804</v>
      </c>
      <c r="CI85" s="10" vm="98126">
        <v>-23549</v>
      </c>
      <c r="CJ85" s="10" vm="94406">
        <v>125</v>
      </c>
      <c r="CK85" s="10" vm="90974">
        <v>686329</v>
      </c>
      <c r="CL85" s="10" vm="86736">
        <v>18271</v>
      </c>
      <c r="CM85" s="10" vm="79540">
        <v>14102</v>
      </c>
      <c r="CN85" s="10" vm="83283">
        <v>945</v>
      </c>
      <c r="CO85" s="10" vm="74847">
        <v>3224</v>
      </c>
      <c r="CP85" s="10" vm="62099">
        <v>0</v>
      </c>
      <c r="CQ85" s="10" vm="97646">
        <v>0</v>
      </c>
      <c r="CR85" s="10" vm="94250">
        <v>0</v>
      </c>
      <c r="CS85" s="10" vm="81566">
        <v>0</v>
      </c>
      <c r="CT85" s="10" vm="71684">
        <v>0</v>
      </c>
      <c r="CU85" s="10" vm="70973">
        <v>0</v>
      </c>
      <c r="CV85" s="10" vm="77515">
        <v>0</v>
      </c>
      <c r="CW85" s="10" vm="74756">
        <v>0</v>
      </c>
      <c r="CX85" s="10" vm="69143">
        <v>268</v>
      </c>
      <c r="CY85" s="10" vm="97135">
        <v>0</v>
      </c>
      <c r="CZ85" s="10" vm="94086">
        <v>2674</v>
      </c>
      <c r="DA85" s="10" vm="89305">
        <v>-2406</v>
      </c>
      <c r="DB85" s="81" vm="88439">
        <v>0</v>
      </c>
      <c r="DC85" s="81" vm="85260">
        <v>0</v>
      </c>
      <c r="DD85" s="81" vm="83109">
        <v>0</v>
      </c>
      <c r="DE85" s="81" vm="74661">
        <v>0</v>
      </c>
      <c r="DF85" s="10" vm="68970">
        <v>8143</v>
      </c>
      <c r="DG85" s="10" vm="96769">
        <v>0</v>
      </c>
      <c r="DH85" s="10" vm="93917">
        <v>30391</v>
      </c>
      <c r="DI85" s="10" vm="61127">
        <v>-22248</v>
      </c>
      <c r="DJ85" s="10" vm="90088">
        <v>26682</v>
      </c>
      <c r="DK85" s="10" vm="79405">
        <v>14102</v>
      </c>
      <c r="DL85" s="10" vm="77349">
        <v>34010</v>
      </c>
      <c r="DM85" s="10" vm="74565">
        <v>-21430</v>
      </c>
      <c r="DN85" s="10" vm="68814">
        <v>75341</v>
      </c>
      <c r="DO85" s="10" vm="96340">
        <v>62708</v>
      </c>
      <c r="DP85" s="10" vm="93758">
        <v>2412</v>
      </c>
      <c r="DQ85" s="10" vm="72417">
        <v>10221</v>
      </c>
      <c r="DR85" s="10" vm="60657">
        <v>0</v>
      </c>
      <c r="DS85" s="10" vm="85129">
        <v>0</v>
      </c>
      <c r="DT85" s="10" vm="82949">
        <v>0</v>
      </c>
      <c r="DU85" s="10" vm="57118">
        <v>0</v>
      </c>
      <c r="DV85" s="10" vm="68655">
        <v>0</v>
      </c>
      <c r="DW85" s="10" vm="98301">
        <v>0</v>
      </c>
      <c r="DX85" s="10" vm="93596">
        <v>0</v>
      </c>
      <c r="DY85" s="10" vm="81449">
        <v>0</v>
      </c>
      <c r="DZ85" s="10" vm="86606">
        <v>657</v>
      </c>
      <c r="EA85" s="10" vm="60277">
        <v>0</v>
      </c>
      <c r="EB85" s="10" vm="77201">
        <v>49</v>
      </c>
      <c r="EC85" s="10" vm="57066">
        <v>608</v>
      </c>
      <c r="ED85" s="10" vm="68501">
        <v>0</v>
      </c>
      <c r="EE85" s="10" vm="96019">
        <v>0</v>
      </c>
      <c r="EF85" s="10" vm="93431">
        <v>0</v>
      </c>
      <c r="EG85" s="10" vm="89162">
        <v>0</v>
      </c>
      <c r="EH85" s="81" vm="71540">
        <v>0</v>
      </c>
      <c r="EI85" s="81" vm="85024">
        <v>0</v>
      </c>
      <c r="EJ85" s="81" vm="82770">
        <v>0</v>
      </c>
      <c r="EK85" s="81" vm="57003">
        <v>0</v>
      </c>
      <c r="EL85" s="10" vm="68322">
        <v>16376</v>
      </c>
      <c r="EM85" s="10" vm="99426">
        <v>0</v>
      </c>
      <c r="EN85" s="10" vm="93265">
        <v>16278</v>
      </c>
      <c r="EO85" s="10" vm="90496">
        <v>98</v>
      </c>
      <c r="EP85" s="10" vm="88309">
        <v>92374</v>
      </c>
      <c r="EQ85" s="10" vm="79187">
        <v>62708</v>
      </c>
      <c r="ER85" s="10" vm="77075">
        <v>18739</v>
      </c>
      <c r="ES85" s="10" vm="100814">
        <v>10927</v>
      </c>
      <c r="ET85" s="10" vm="68166">
        <v>119056</v>
      </c>
      <c r="EU85" s="10" vm="98604">
        <v>76810</v>
      </c>
      <c r="EV85" s="10" vm="93110">
        <v>52749</v>
      </c>
      <c r="EW85" s="10" vm="87443">
        <v>-10503</v>
      </c>
      <c r="EX85" s="10" vm="80442">
        <v>11461</v>
      </c>
      <c r="EY85" s="10" vm="84897">
        <v>4687</v>
      </c>
      <c r="EZ85" s="10" vm="82659">
        <v>3070</v>
      </c>
      <c r="FA85" s="10" vm="74141">
        <v>4218</v>
      </c>
      <c r="FB85" s="10" vm="60590">
        <v>3382994</v>
      </c>
      <c r="FC85" s="10" vm="98442">
        <v>0</v>
      </c>
      <c r="FD85" s="10" vm="92953">
        <v>3382994</v>
      </c>
      <c r="FE85" s="10" vm="58865">
        <v>89986</v>
      </c>
      <c r="FF85" s="10" vm="86439">
        <v>30006</v>
      </c>
      <c r="FG85" s="10" vm="79068">
        <v>0</v>
      </c>
      <c r="FH85" s="10" vm="76927">
        <v>-27170</v>
      </c>
      <c r="FI85" s="10" vm="74051">
        <v>0</v>
      </c>
      <c r="FJ85" s="10" vm="67905">
        <v>0</v>
      </c>
      <c r="FK85" s="10" vm="59212">
        <v>94190</v>
      </c>
      <c r="FL85" s="10" vm="92787">
        <v>3570006</v>
      </c>
      <c r="FM85" s="10" vm="72241">
        <v>374950</v>
      </c>
      <c r="FN85" s="10" vm="71379">
        <v>35028</v>
      </c>
      <c r="FO85" s="10" vm="84751">
        <v>6280</v>
      </c>
      <c r="FP85" s="10" vm="76764">
        <v>0</v>
      </c>
      <c r="FQ85" s="10" vm="100801">
        <v>-4942</v>
      </c>
      <c r="FR85" s="10" vm="67734">
        <v>0</v>
      </c>
      <c r="FS85" s="10" vm="96610">
        <v>0</v>
      </c>
      <c r="FT85" s="10" vm="92620">
        <v>411316</v>
      </c>
      <c r="FU85" s="10" vm="61757">
        <v>3158690</v>
      </c>
      <c r="FV85" s="10" vm="89928">
        <v>3008044</v>
      </c>
      <c r="FW85" s="81" vm="78928">
        <v>22703</v>
      </c>
      <c r="FX85" s="81" vm="82484">
        <v>0</v>
      </c>
      <c r="FY85" s="81" vm="56705">
        <v>-290</v>
      </c>
      <c r="FZ85" s="81" vm="56145">
        <v>494</v>
      </c>
      <c r="GA85" s="81" vm="96181">
        <v>22907</v>
      </c>
      <c r="GB85" s="10" vm="92460">
        <v>25653</v>
      </c>
      <c r="GC85" s="10" vm="81304">
        <v>13467</v>
      </c>
      <c r="GD85" s="10" vm="61126">
        <v>12186</v>
      </c>
      <c r="GE85" s="10" vm="84628">
        <v>1303</v>
      </c>
      <c r="GF85" s="10" vm="76613">
        <v>1065</v>
      </c>
      <c r="GG85" s="10" vm="73792">
        <v>238</v>
      </c>
      <c r="GH85" s="10" vm="67576">
        <v>2962</v>
      </c>
      <c r="GI85" s="10" vm="98941">
        <v>967</v>
      </c>
      <c r="GJ85" s="10" vm="92298">
        <v>1995</v>
      </c>
      <c r="GK85" s="10" vm="87318">
        <v>0</v>
      </c>
      <c r="GL85" s="10" vm="86313">
        <v>0</v>
      </c>
      <c r="GM85" s="10" vm="60656">
        <v>0</v>
      </c>
      <c r="GN85" s="10" vm="82327">
        <v>39300</v>
      </c>
      <c r="GO85" s="10" vm="73707">
        <v>18719</v>
      </c>
      <c r="GP85" s="10" vm="67418">
        <v>20581</v>
      </c>
      <c r="GQ85" s="10" vm="99930">
        <v>0</v>
      </c>
      <c r="GR85" s="10" vm="92137">
        <v>6</v>
      </c>
      <c r="GS85" s="10" vm="88847">
        <v>-6</v>
      </c>
      <c r="GT85" s="10" vm="80295">
        <v>69218</v>
      </c>
      <c r="GU85" s="10" vm="84553">
        <v>34224</v>
      </c>
      <c r="GV85" s="10" vm="60276">
        <v>34994</v>
      </c>
      <c r="GW85" s="10" vm="73613">
        <v>0</v>
      </c>
      <c r="GX85" s="81" vm="67239">
        <v>0</v>
      </c>
      <c r="GY85" s="10" vm="99262">
        <v>0</v>
      </c>
      <c r="GZ85" s="10" vm="91975">
        <v>0</v>
      </c>
      <c r="HA85" s="10" vm="72117">
        <v>0</v>
      </c>
      <c r="HB85" s="10" vm="71251">
        <v>11886</v>
      </c>
      <c r="HC85" s="81" vm="78755">
        <v>24291</v>
      </c>
      <c r="HD85" s="81" vm="82193">
        <v>46114</v>
      </c>
      <c r="HE85" s="10" vm="73517">
        <v>82291</v>
      </c>
      <c r="HF85" s="10" vm="67083">
        <v>4937</v>
      </c>
      <c r="HG85" s="10" vm="97967">
        <v>11944</v>
      </c>
      <c r="HH85" s="10" vm="91819">
        <v>0</v>
      </c>
      <c r="HI85" s="10" vm="90812">
        <v>0</v>
      </c>
      <c r="HJ85" s="10" vm="88048">
        <v>52309</v>
      </c>
      <c r="HK85" s="10" vm="84437">
        <v>0</v>
      </c>
      <c r="HL85" s="10" vm="76381">
        <v>0</v>
      </c>
      <c r="HM85" s="10" vm="73419">
        <v>0</v>
      </c>
      <c r="HN85" s="10" vm="66929">
        <v>6771</v>
      </c>
      <c r="HO85" s="10" vm="97488">
        <v>75961</v>
      </c>
      <c r="HP85" s="10" vm="91659">
        <v>39588</v>
      </c>
      <c r="HQ85" s="10" vm="90389">
        <v>25551</v>
      </c>
      <c r="HR85" s="10" vm="89787">
        <v>65139</v>
      </c>
      <c r="HS85" s="10" vm="78639">
        <v>0</v>
      </c>
      <c r="HT85" s="10" vm="82038">
        <v>18735</v>
      </c>
      <c r="HU85" s="10" vm="73271">
        <v>18735</v>
      </c>
      <c r="HV85" s="10" vm="66823">
        <v>54537</v>
      </c>
      <c r="HW85" s="10" vm="97040">
        <v>0</v>
      </c>
      <c r="HX85" s="10" vm="91507">
        <v>0</v>
      </c>
      <c r="HY85" s="10" vm="88729">
        <v>8</v>
      </c>
      <c r="HZ85" s="10" vm="86124">
        <v>40</v>
      </c>
      <c r="IA85" s="10" vm="84290">
        <v>3359</v>
      </c>
      <c r="IB85" s="10" vm="76229">
        <v>-7155</v>
      </c>
      <c r="IC85" s="10" vm="73108">
        <v>50789</v>
      </c>
      <c r="ID85" s="10" vm="66665">
        <v>3787</v>
      </c>
      <c r="IE85" s="10" vm="100900">
        <v>12758</v>
      </c>
      <c r="IF85" s="10" vm="91339">
        <v>3998</v>
      </c>
      <c r="IG85" s="10" vm="62098">
        <v>20543</v>
      </c>
      <c r="IH85" s="10" vm="80126">
        <v>30006</v>
      </c>
      <c r="II85" s="10" vm="78495">
        <v>44885</v>
      </c>
      <c r="IJ85" s="10" vm="76081">
        <v>6280</v>
      </c>
      <c r="IK85" s="10" vm="72990">
        <v>284</v>
      </c>
      <c r="IL85" s="10" vm="66515">
        <v>-278</v>
      </c>
      <c r="IM85" s="10" vm="59438">
        <v>-51</v>
      </c>
      <c r="IN85" s="10" vm="91174">
        <v>34266</v>
      </c>
      <c r="IO85" s="10" vm="81192">
        <v>39427</v>
      </c>
      <c r="IP85" s="10" vm="71129">
        <v>0</v>
      </c>
      <c r="IQ85" s="10" vm="61756">
        <v>-1</v>
      </c>
      <c r="IR85" s="10" vm="58081">
        <v>0</v>
      </c>
      <c r="IS85" s="81" vm="72839">
        <v>68</v>
      </c>
      <c r="IT85" s="81" vm="66346">
        <v>68</v>
      </c>
    </row>
    <row r="86" spans="1:254" x14ac:dyDescent="0.25">
      <c r="A86" s="8" t="s">
        <v>495</v>
      </c>
      <c r="B86" s="8" t="s">
        <v>494</v>
      </c>
      <c r="C86" s="89">
        <v>44651</v>
      </c>
      <c r="D86" s="76" vm="15968">
        <v>12</v>
      </c>
      <c r="E86" s="10" vm="9222">
        <v>54380</v>
      </c>
      <c r="F86" s="10" vm="65490">
        <v>-50955</v>
      </c>
      <c r="G86" s="10" vm="42707">
        <v>0</v>
      </c>
      <c r="H86" s="10" vm="59635">
        <v>3425</v>
      </c>
      <c r="I86" s="10" vm="29247">
        <v>0</v>
      </c>
      <c r="J86" s="10" vm="63435">
        <v>3425</v>
      </c>
      <c r="K86" s="10" vm="46231">
        <v>0</v>
      </c>
      <c r="L86" s="10" vm="15748">
        <v>0</v>
      </c>
      <c r="M86" s="10" vm="9004">
        <v>0</v>
      </c>
      <c r="N86" s="10" vm="44478">
        <v>49</v>
      </c>
      <c r="O86" s="10" vm="42483">
        <v>-11</v>
      </c>
      <c r="P86" s="10" vm="35762">
        <v>0</v>
      </c>
      <c r="Q86" s="10" vm="64369">
        <v>0</v>
      </c>
      <c r="R86" s="10" vm="22371">
        <v>0</v>
      </c>
      <c r="S86" s="10" vm="55942">
        <v>0</v>
      </c>
      <c r="T86" s="10" vm="15541">
        <v>3463</v>
      </c>
      <c r="U86" s="10" vm="1293">
        <v>-669</v>
      </c>
      <c r="V86" s="10" vm="54230">
        <v>2794</v>
      </c>
      <c r="W86" s="10" vm="42266">
        <v>0</v>
      </c>
      <c r="X86" s="10" vm="35526">
        <v>0</v>
      </c>
      <c r="Y86" s="10" vm="28940">
        <v>0</v>
      </c>
      <c r="Z86" s="10" vm="22150">
        <v>0</v>
      </c>
      <c r="AA86" s="10" vm="66080">
        <v>2794</v>
      </c>
      <c r="AB86" s="10" vm="15350">
        <v>48337</v>
      </c>
      <c r="AC86" s="10" vm="8592">
        <v>4103</v>
      </c>
      <c r="AD86" s="10" vm="51110">
        <v>52440</v>
      </c>
      <c r="AE86" s="10" vm="42047">
        <v>0</v>
      </c>
      <c r="AF86" s="10" vm="35292">
        <v>0</v>
      </c>
      <c r="AG86" s="10" vm="28707">
        <v>557</v>
      </c>
      <c r="AH86" s="10" vm="21928">
        <v>0</v>
      </c>
      <c r="AI86" s="10" vm="49315">
        <v>52997</v>
      </c>
      <c r="AJ86" s="10" vm="15142">
        <v>5377</v>
      </c>
      <c r="AK86" s="10" vm="8465">
        <v>3368</v>
      </c>
      <c r="AL86" s="10" vm="47737">
        <v>3114</v>
      </c>
      <c r="AM86" s="10" vm="41836">
        <v>3619</v>
      </c>
      <c r="AN86" s="10" vm="64946">
        <v>0</v>
      </c>
      <c r="AO86" s="10" vm="28483">
        <v>98</v>
      </c>
      <c r="AP86" s="10" vm="21716">
        <v>33641</v>
      </c>
      <c r="AQ86" s="10" vm="46005">
        <v>59</v>
      </c>
      <c r="AR86" s="10" vm="14923">
        <v>0</v>
      </c>
      <c r="AS86" s="10" vm="8292">
        <v>0</v>
      </c>
      <c r="AT86" s="10" vm="44250">
        <v>49276</v>
      </c>
      <c r="AU86" s="10" vm="41614">
        <v>3721</v>
      </c>
      <c r="AV86" s="10" vm="64863">
        <v>2343</v>
      </c>
      <c r="AW86" s="10" vm="28257">
        <v>2724</v>
      </c>
      <c r="AX86" s="10" vm="21511">
        <v>0</v>
      </c>
      <c r="AY86" s="10" vm="55747">
        <v>624</v>
      </c>
      <c r="AZ86" s="10" vm="14708">
        <v>0</v>
      </c>
      <c r="BA86" s="10" vm="2657">
        <v>0</v>
      </c>
      <c r="BB86" s="10" vm="53998">
        <v>0</v>
      </c>
      <c r="BC86" s="10" vm="41385">
        <v>0</v>
      </c>
      <c r="BD86" s="10" vm="34745">
        <v>0</v>
      </c>
      <c r="BE86" s="10" vm="28027">
        <v>0</v>
      </c>
      <c r="BF86" s="10" vm="21297">
        <v>0</v>
      </c>
      <c r="BG86" s="10" vm="52435">
        <v>3348</v>
      </c>
      <c r="BH86" s="10" vm="14504">
        <v>0</v>
      </c>
      <c r="BI86" s="10" vm="7869">
        <v>5093</v>
      </c>
      <c r="BJ86" s="10" vm="50892">
        <v>18509</v>
      </c>
      <c r="BK86" s="10" vm="41156">
        <v>0</v>
      </c>
      <c r="BL86" s="10" vm="34513">
        <v>317</v>
      </c>
      <c r="BM86" s="10" vm="27796">
        <v>23919</v>
      </c>
      <c r="BN86" s="10" vm="21074">
        <v>306</v>
      </c>
      <c r="BO86" s="10" vm="49089">
        <v>0</v>
      </c>
      <c r="BP86" s="10" vm="14296">
        <v>0</v>
      </c>
      <c r="BQ86" s="10" vm="7702">
        <v>7758</v>
      </c>
      <c r="BR86" s="10" vm="47512">
        <v>8064</v>
      </c>
      <c r="BS86" s="10" vm="65139">
        <v>15855</v>
      </c>
      <c r="BT86" s="10" vm="34289">
        <v>19203</v>
      </c>
      <c r="BU86" s="10" vm="27569">
        <v>0</v>
      </c>
      <c r="BV86" s="10" vm="2146">
        <v>170</v>
      </c>
      <c r="BW86" s="10" vm="45783">
        <v>0</v>
      </c>
      <c r="BX86" s="10" vm="14081">
        <v>0</v>
      </c>
      <c r="BY86" s="10" vm="7508">
        <v>0</v>
      </c>
      <c r="BZ86" s="10" vm="44032">
        <v>0</v>
      </c>
      <c r="CA86" s="10" vm="40718">
        <v>7985</v>
      </c>
      <c r="CB86" s="10" vm="34118">
        <v>8155</v>
      </c>
      <c r="CC86" s="10" vm="27343">
        <v>0</v>
      </c>
      <c r="CD86" s="10" vm="20655">
        <v>11</v>
      </c>
      <c r="CE86" s="10" vm="55530">
        <v>11037</v>
      </c>
      <c r="CF86" s="10" vm="13863">
        <v>11037</v>
      </c>
      <c r="CG86" s="10" vm="1788">
        <v>0</v>
      </c>
      <c r="CH86" s="10" vm="53780">
        <v>0</v>
      </c>
      <c r="CI86" s="10" vm="40484">
        <v>0</v>
      </c>
      <c r="CJ86" s="10" vm="33908">
        <v>0</v>
      </c>
      <c r="CK86" s="10" vm="27118">
        <v>11037</v>
      </c>
      <c r="CL86" s="10" vm="20439">
        <v>0</v>
      </c>
      <c r="CM86" s="10" vm="52292">
        <v>0</v>
      </c>
      <c r="CN86" s="10" vm="13657">
        <v>0</v>
      </c>
      <c r="CO86" s="10" vm="7079">
        <v>0</v>
      </c>
      <c r="CP86" s="10" vm="50662">
        <v>839</v>
      </c>
      <c r="CQ86" s="10" vm="40255">
        <v>0</v>
      </c>
      <c r="CR86" s="10" vm="33674">
        <v>839</v>
      </c>
      <c r="CS86" s="10" vm="26884">
        <v>0</v>
      </c>
      <c r="CT86" s="10" vm="20219">
        <v>285</v>
      </c>
      <c r="CU86" s="10" vm="48864">
        <v>0</v>
      </c>
      <c r="CV86" s="10" vm="13446">
        <v>271</v>
      </c>
      <c r="CW86" s="10" vm="6901">
        <v>14</v>
      </c>
      <c r="CX86" s="10" vm="47291">
        <v>0</v>
      </c>
      <c r="CY86" s="10" vm="65113">
        <v>0</v>
      </c>
      <c r="CZ86" s="10" vm="33444">
        <v>0</v>
      </c>
      <c r="DA86" s="10" vm="26660">
        <v>0</v>
      </c>
      <c r="DB86" s="81" vm="20002">
        <v>0</v>
      </c>
      <c r="DC86" s="81" vm="45561">
        <v>0</v>
      </c>
      <c r="DD86" s="81" vm="13227">
        <v>350</v>
      </c>
      <c r="DE86" s="81" vm="6700">
        <v>-350</v>
      </c>
      <c r="DF86" s="10" vm="43811">
        <v>202</v>
      </c>
      <c r="DG86" s="10" vm="39810">
        <v>0</v>
      </c>
      <c r="DH86" s="10" vm="33261">
        <v>202</v>
      </c>
      <c r="DI86" s="10" vm="26427">
        <v>0</v>
      </c>
      <c r="DJ86" s="10" vm="19792">
        <v>1326</v>
      </c>
      <c r="DK86" s="10" vm="55312">
        <v>0</v>
      </c>
      <c r="DL86" s="10" vm="13010">
        <v>1662</v>
      </c>
      <c r="DM86" s="10" vm="6482">
        <v>-336</v>
      </c>
      <c r="DN86" s="10" vm="53560">
        <v>0</v>
      </c>
      <c r="DO86" s="10" vm="39581">
        <v>0</v>
      </c>
      <c r="DP86" s="10" vm="33052">
        <v>0</v>
      </c>
      <c r="DQ86" s="10" vm="26197">
        <v>0</v>
      </c>
      <c r="DR86" s="10" vm="19579">
        <v>0</v>
      </c>
      <c r="DS86" s="10" vm="52134">
        <v>0</v>
      </c>
      <c r="DT86" s="10" vm="12809">
        <v>0</v>
      </c>
      <c r="DU86" s="10" vm="6269">
        <v>0</v>
      </c>
      <c r="DV86" s="10" vm="50441">
        <v>0</v>
      </c>
      <c r="DW86" s="10" vm="39355">
        <v>0</v>
      </c>
      <c r="DX86" s="10" vm="32818">
        <v>0</v>
      </c>
      <c r="DY86" s="10" vm="25973">
        <v>0</v>
      </c>
      <c r="DZ86" s="10" vm="19358">
        <v>0</v>
      </c>
      <c r="EA86" s="10" vm="48641">
        <v>0</v>
      </c>
      <c r="EB86" s="10" vm="12599">
        <v>0</v>
      </c>
      <c r="EC86" s="10" vm="6093">
        <v>0</v>
      </c>
      <c r="ED86" s="10" vm="47071">
        <v>0</v>
      </c>
      <c r="EE86" s="10" vm="39134">
        <v>0</v>
      </c>
      <c r="EF86" s="10" vm="32589">
        <v>0</v>
      </c>
      <c r="EG86" s="10" vm="25747">
        <v>0</v>
      </c>
      <c r="EH86" s="81" vm="2111">
        <v>0</v>
      </c>
      <c r="EI86" s="81" vm="45337">
        <v>0</v>
      </c>
      <c r="EJ86" s="81" vm="12380">
        <v>0</v>
      </c>
      <c r="EK86" s="81" vm="5894">
        <v>0</v>
      </c>
      <c r="EL86" s="10" vm="43593">
        <v>57</v>
      </c>
      <c r="EM86" s="10" vm="38908">
        <v>0</v>
      </c>
      <c r="EN86" s="10" vm="64590">
        <v>17</v>
      </c>
      <c r="EO86" s="10" vm="25517">
        <v>40</v>
      </c>
      <c r="EP86" s="10" vm="18942">
        <v>57</v>
      </c>
      <c r="EQ86" s="10" vm="55096">
        <v>0</v>
      </c>
      <c r="ER86" s="10" vm="12162">
        <v>17</v>
      </c>
      <c r="ES86" s="10" vm="2418">
        <v>40</v>
      </c>
      <c r="ET86" s="10" vm="53345">
        <v>1383</v>
      </c>
      <c r="EU86" s="10" vm="38678">
        <v>0</v>
      </c>
      <c r="EV86" s="10" vm="32195">
        <v>1679</v>
      </c>
      <c r="EW86" s="10" vm="25287">
        <v>-296</v>
      </c>
      <c r="EX86" s="10" vm="18729">
        <v>3119</v>
      </c>
      <c r="EY86" s="10" vm="51934">
        <v>241</v>
      </c>
      <c r="EZ86" s="10" vm="11981">
        <v>68</v>
      </c>
      <c r="FA86" s="10" vm="5469">
        <v>241</v>
      </c>
      <c r="FB86" s="10" vm="50211">
        <v>2937</v>
      </c>
      <c r="FC86" s="10" vm="38454">
        <v>0</v>
      </c>
      <c r="FD86" s="10" vm="31966">
        <v>2937</v>
      </c>
      <c r="FE86" s="10" vm="25057">
        <v>204</v>
      </c>
      <c r="FF86" s="10" vm="18509">
        <v>0</v>
      </c>
      <c r="FG86" s="10" vm="48421">
        <v>0</v>
      </c>
      <c r="FH86" s="10" vm="11785">
        <v>0</v>
      </c>
      <c r="FI86" s="10" vm="5256">
        <v>0</v>
      </c>
      <c r="FJ86" s="10" vm="46846">
        <v>0</v>
      </c>
      <c r="FK86" s="10" vm="38241">
        <v>0</v>
      </c>
      <c r="FL86" s="10" vm="31732">
        <v>3141</v>
      </c>
      <c r="FM86" s="10" vm="24823">
        <v>359</v>
      </c>
      <c r="FN86" s="10" vm="61125">
        <v>58</v>
      </c>
      <c r="FO86" s="10" vm="45133">
        <v>0</v>
      </c>
      <c r="FP86" s="10" vm="11573">
        <v>0</v>
      </c>
      <c r="FQ86" s="10" vm="5038">
        <v>0</v>
      </c>
      <c r="FR86" s="10" vm="43374">
        <v>0</v>
      </c>
      <c r="FS86" s="10" vm="38008">
        <v>0</v>
      </c>
      <c r="FT86" s="10" vm="31498">
        <v>417</v>
      </c>
      <c r="FU86" s="10" vm="24599">
        <v>2724</v>
      </c>
      <c r="FV86" s="10" vm="18125">
        <v>2578</v>
      </c>
      <c r="FW86" s="81" vm="54874">
        <v>0</v>
      </c>
      <c r="FX86" s="81" vm="11354">
        <v>0</v>
      </c>
      <c r="FY86" s="81" vm="1484">
        <v>0</v>
      </c>
      <c r="FZ86" s="81" vm="53127">
        <v>0</v>
      </c>
      <c r="GA86" s="81" vm="37795">
        <v>0</v>
      </c>
      <c r="GB86" s="10" vm="31279">
        <v>0</v>
      </c>
      <c r="GC86" s="10" vm="24369">
        <v>0</v>
      </c>
      <c r="GD86" s="10" vm="17907">
        <v>0</v>
      </c>
      <c r="GE86" s="10" vm="51710">
        <v>0</v>
      </c>
      <c r="GF86" s="10" vm="11135">
        <v>0</v>
      </c>
      <c r="GG86" s="10" vm="4669">
        <v>0</v>
      </c>
      <c r="GH86" s="10" vm="49995">
        <v>0</v>
      </c>
      <c r="GI86" s="10" vm="37573">
        <v>0</v>
      </c>
      <c r="GJ86" s="10" vm="31050">
        <v>0</v>
      </c>
      <c r="GK86" s="10" vm="24142">
        <v>0</v>
      </c>
      <c r="GL86" s="10" vm="17687">
        <v>0</v>
      </c>
      <c r="GM86" s="10" vm="48239">
        <v>0</v>
      </c>
      <c r="GN86" s="10" vm="10930">
        <v>0</v>
      </c>
      <c r="GO86" s="10" vm="4456">
        <v>0</v>
      </c>
      <c r="GP86" s="10" vm="46619">
        <v>0</v>
      </c>
      <c r="GQ86" s="10" vm="37352">
        <v>0</v>
      </c>
      <c r="GR86" s="10" vm="30820">
        <v>0</v>
      </c>
      <c r="GS86" s="10" vm="23917">
        <v>0</v>
      </c>
      <c r="GT86" s="10" vm="17466">
        <v>0</v>
      </c>
      <c r="GU86" s="10" vm="44913">
        <v>0</v>
      </c>
      <c r="GV86" s="10" vm="10714">
        <v>0</v>
      </c>
      <c r="GW86" s="10" vm="4238">
        <v>15</v>
      </c>
      <c r="GX86" s="81" vm="43154">
        <v>302</v>
      </c>
      <c r="GY86" s="10" vm="37128">
        <v>0</v>
      </c>
      <c r="GZ86" s="10" vm="30631">
        <v>0</v>
      </c>
      <c r="HA86" s="10" vm="23688">
        <v>0</v>
      </c>
      <c r="HB86" s="10" vm="17255">
        <v>0</v>
      </c>
      <c r="HC86" s="81" vm="54652">
        <v>0</v>
      </c>
      <c r="HD86" s="81" vm="10497">
        <v>0</v>
      </c>
      <c r="HE86" s="10" vm="4019">
        <v>317</v>
      </c>
      <c r="HF86" s="10" vm="52893">
        <v>3883</v>
      </c>
      <c r="HG86" s="10" vm="36907">
        <v>782</v>
      </c>
      <c r="HH86" s="10" vm="30419">
        <v>170</v>
      </c>
      <c r="HI86" s="10" vm="23465">
        <v>0</v>
      </c>
      <c r="HJ86" s="10" vm="17038">
        <v>1777</v>
      </c>
      <c r="HK86" s="10" vm="51524">
        <v>0</v>
      </c>
      <c r="HL86" s="10" vm="10289">
        <v>0</v>
      </c>
      <c r="HM86" s="10" vm="3803">
        <v>0</v>
      </c>
      <c r="HN86" s="10" vm="49781">
        <v>1146</v>
      </c>
      <c r="HO86" s="10" vm="36685">
        <v>7758</v>
      </c>
      <c r="HP86" s="10" vm="30185">
        <v>0</v>
      </c>
      <c r="HQ86" s="10" vm="23232">
        <v>7985</v>
      </c>
      <c r="HR86" s="10" vm="16818">
        <v>7985</v>
      </c>
      <c r="HS86" s="10" vm="48041">
        <v>0</v>
      </c>
      <c r="HT86" s="10" vm="10079">
        <v>11</v>
      </c>
      <c r="HU86" s="10" vm="3589">
        <v>11</v>
      </c>
      <c r="HV86" s="10" vm="46433">
        <v>11</v>
      </c>
      <c r="HW86" s="10" vm="36459">
        <v>0</v>
      </c>
      <c r="HX86" s="10" vm="29954">
        <v>0</v>
      </c>
      <c r="HY86" s="10" vm="22999">
        <v>0</v>
      </c>
      <c r="HZ86" s="10" vm="2417">
        <v>0</v>
      </c>
      <c r="IA86" s="10" vm="44688">
        <v>0</v>
      </c>
      <c r="IB86" s="10" vm="9860">
        <v>0</v>
      </c>
      <c r="IC86" s="10" vm="3370">
        <v>11</v>
      </c>
      <c r="ID86" s="10" vm="42933">
        <v>35277</v>
      </c>
      <c r="IE86" s="10" vm="36237">
        <v>138399</v>
      </c>
      <c r="IF86" s="10" vm="29718">
        <v>424198</v>
      </c>
      <c r="IG86" s="10" vm="22812">
        <v>597874</v>
      </c>
      <c r="IH86" s="10" vm="16385">
        <v>0</v>
      </c>
      <c r="II86" s="10" vm="54436">
        <v>93</v>
      </c>
      <c r="IJ86" s="10" vm="9654">
        <v>0</v>
      </c>
      <c r="IK86" s="10" vm="2145">
        <v>323</v>
      </c>
      <c r="IL86" s="10" vm="52678">
        <v>0</v>
      </c>
      <c r="IM86" s="10" vm="36006">
        <v>-2</v>
      </c>
      <c r="IN86" s="10" vm="29483">
        <v>3351</v>
      </c>
      <c r="IO86" s="10" vm="22600">
        <v>3625</v>
      </c>
      <c r="IP86" s="10" vm="16168">
        <v>0</v>
      </c>
      <c r="IQ86" s="10" vm="51318">
        <v>0</v>
      </c>
      <c r="IR86" s="10" vm="9440">
        <v>0</v>
      </c>
      <c r="IS86" s="81" vm="2929">
        <v>0</v>
      </c>
      <c r="IT86" s="81" vm="49551">
        <v>0</v>
      </c>
    </row>
    <row r="87" spans="1:254" x14ac:dyDescent="0.25">
      <c r="A87" s="8" t="s">
        <v>991</v>
      </c>
      <c r="B87" s="8" t="s">
        <v>250</v>
      </c>
      <c r="C87" s="89">
        <v>44651</v>
      </c>
      <c r="D87" s="76" vm="84028">
        <v>12</v>
      </c>
      <c r="E87" s="10" vm="75964">
        <v>102141</v>
      </c>
      <c r="F87" s="10" vm="70849">
        <v>-90714</v>
      </c>
      <c r="G87" s="10" vm="100246">
        <v>-1625</v>
      </c>
      <c r="H87" s="10" vm="59859">
        <v>9802</v>
      </c>
      <c r="I87" s="10" vm="58445">
        <v>5246</v>
      </c>
      <c r="J87" s="10" vm="63619">
        <v>15048</v>
      </c>
      <c r="K87" s="10" vm="86014">
        <v>0</v>
      </c>
      <c r="L87" s="10" vm="78384">
        <v>0</v>
      </c>
      <c r="M87" s="10" vm="75819">
        <v>0</v>
      </c>
      <c r="N87" s="10" vm="60655">
        <v>2</v>
      </c>
      <c r="O87" s="10" vm="99755">
        <v>-11654</v>
      </c>
      <c r="P87" s="10" vm="95874">
        <v>175</v>
      </c>
      <c r="Q87" s="10" vm="81862">
        <v>0</v>
      </c>
      <c r="R87" s="10" vm="87041">
        <v>0</v>
      </c>
      <c r="S87" s="10" vm="85893">
        <v>0</v>
      </c>
      <c r="T87" s="10" vm="83898">
        <v>3571</v>
      </c>
      <c r="U87" s="10" vm="75669">
        <v>-71</v>
      </c>
      <c r="V87" s="10" vm="56290">
        <v>3500</v>
      </c>
      <c r="W87" s="10" vm="98781">
        <v>0</v>
      </c>
      <c r="X87" s="10" vm="95709">
        <v>28373</v>
      </c>
      <c r="Y87" s="10" vm="89600">
        <v>0</v>
      </c>
      <c r="Z87" s="10" vm="81007">
        <v>0</v>
      </c>
      <c r="AA87" s="10" vm="80002">
        <v>31873</v>
      </c>
      <c r="AB87" s="10" vm="78222">
        <v>89524</v>
      </c>
      <c r="AC87" s="10" vm="75549">
        <v>5758</v>
      </c>
      <c r="AD87" s="10" vm="70515">
        <v>95282</v>
      </c>
      <c r="AE87" s="10" vm="97824">
        <v>856</v>
      </c>
      <c r="AF87" s="10" vm="95543">
        <v>0</v>
      </c>
      <c r="AG87" s="10" vm="72691">
        <v>0</v>
      </c>
      <c r="AH87" s="10" vm="72003">
        <v>0</v>
      </c>
      <c r="AI87" s="10" vm="85755">
        <v>96138</v>
      </c>
      <c r="AJ87" s="10" vm="78076">
        <v>32792</v>
      </c>
      <c r="AK87" s="10" vm="57742">
        <v>7665</v>
      </c>
      <c r="AL87" s="10" vm="70335">
        <v>18442</v>
      </c>
      <c r="AM87" s="10" vm="97332">
        <v>4350</v>
      </c>
      <c r="AN87" s="10" vm="95380">
        <v>905</v>
      </c>
      <c r="AO87" s="10" vm="87908">
        <v>697</v>
      </c>
      <c r="AP87" s="10" vm="80877">
        <v>0</v>
      </c>
      <c r="AQ87" s="10" vm="79895">
        <v>15753</v>
      </c>
      <c r="AR87" s="10" vm="83754">
        <v>0</v>
      </c>
      <c r="AS87" s="10" vm="57684">
        <v>1174</v>
      </c>
      <c r="AT87" s="10" vm="70181">
        <v>81778</v>
      </c>
      <c r="AU87" s="10" vm="96908">
        <v>14360</v>
      </c>
      <c r="AV87" s="10" vm="95213">
        <v>1568</v>
      </c>
      <c r="AW87" s="10" vm="89472">
        <v>415504</v>
      </c>
      <c r="AX87" s="10" vm="86889">
        <v>0</v>
      </c>
      <c r="AY87" s="10" vm="85642">
        <v>6772</v>
      </c>
      <c r="AZ87" s="10" vm="77951">
        <v>0</v>
      </c>
      <c r="BA87" s="10" vm="75285">
        <v>0</v>
      </c>
      <c r="BB87" s="10" vm="70053">
        <v>8645</v>
      </c>
      <c r="BC87" s="10" vm="99112">
        <v>0</v>
      </c>
      <c r="BD87" s="10" vm="95054">
        <v>0</v>
      </c>
      <c r="BE87" s="10" vm="61062">
        <v>0</v>
      </c>
      <c r="BF87" s="10" vm="90245">
        <v>30</v>
      </c>
      <c r="BG87" s="10" vm="79756">
        <v>430951</v>
      </c>
      <c r="BH87" s="10" vm="83576">
        <v>588</v>
      </c>
      <c r="BI87" s="10" vm="75190">
        <v>6080</v>
      </c>
      <c r="BJ87" s="10" vm="69895">
        <v>18117</v>
      </c>
      <c r="BK87" s="10" vm="100423">
        <v>0</v>
      </c>
      <c r="BL87" s="10" vm="94890">
        <v>1404</v>
      </c>
      <c r="BM87" s="10" vm="90679">
        <v>26189</v>
      </c>
      <c r="BN87" s="10" vm="88623">
        <v>118</v>
      </c>
      <c r="BO87" s="10" vm="62097">
        <v>0</v>
      </c>
      <c r="BP87" s="10" vm="77786">
        <v>810</v>
      </c>
      <c r="BQ87" s="10" vm="75097">
        <v>15277</v>
      </c>
      <c r="BR87" s="10" vm="69715">
        <v>16205</v>
      </c>
      <c r="BS87" s="10" vm="100080">
        <v>9984</v>
      </c>
      <c r="BT87" s="10" vm="94725">
        <v>440935</v>
      </c>
      <c r="BU87" s="10" vm="87753">
        <v>279657</v>
      </c>
      <c r="BV87" s="10" vm="71829">
        <v>0</v>
      </c>
      <c r="BW87" s="10" vm="85516">
        <v>0</v>
      </c>
      <c r="BX87" s="10" vm="83440">
        <v>72059</v>
      </c>
      <c r="BY87" s="10" vm="75013">
        <v>0</v>
      </c>
      <c r="BZ87" s="10" vm="61755">
        <v>0</v>
      </c>
      <c r="CA87" s="10" vm="99589">
        <v>1599</v>
      </c>
      <c r="CB87" s="10" vm="94562">
        <v>353315</v>
      </c>
      <c r="CC87" s="10" vm="72524">
        <v>44478</v>
      </c>
      <c r="CD87" s="10" vm="80732">
        <v>913</v>
      </c>
      <c r="CE87" s="10" vm="85392">
        <v>42229</v>
      </c>
      <c r="CF87" s="10" vm="77659">
        <v>42229</v>
      </c>
      <c r="CG87" s="10" vm="74932">
        <v>0</v>
      </c>
      <c r="CH87" s="10" vm="69433">
        <v>0</v>
      </c>
      <c r="CI87" s="10" vm="98145">
        <v>0</v>
      </c>
      <c r="CJ87" s="10" vm="94407">
        <v>0</v>
      </c>
      <c r="CK87" s="10" vm="90946">
        <v>42229</v>
      </c>
      <c r="CL87" s="10" vm="86718">
        <v>2762</v>
      </c>
      <c r="CM87" s="10" vm="79526">
        <v>1625</v>
      </c>
      <c r="CN87" s="10" vm="83263">
        <v>0</v>
      </c>
      <c r="CO87" s="10" vm="57336">
        <v>1137</v>
      </c>
      <c r="CP87" s="10" vm="69277">
        <v>688</v>
      </c>
      <c r="CQ87" s="10" vm="97665">
        <v>0</v>
      </c>
      <c r="CR87" s="10" vm="94251">
        <v>872</v>
      </c>
      <c r="CS87" s="10" vm="81597">
        <v>-184</v>
      </c>
      <c r="CT87" s="10" vm="71709">
        <v>0</v>
      </c>
      <c r="CU87" s="10" vm="60654">
        <v>0</v>
      </c>
      <c r="CV87" s="10" vm="77495">
        <v>0</v>
      </c>
      <c r="CW87" s="10" vm="74758">
        <v>0</v>
      </c>
      <c r="CX87" s="10" vm="69097">
        <v>0</v>
      </c>
      <c r="CY87" s="10" vm="97175">
        <v>0</v>
      </c>
      <c r="CZ87" s="10" vm="94087">
        <v>0</v>
      </c>
      <c r="DA87" s="10" vm="89316">
        <v>0</v>
      </c>
      <c r="DB87" s="81" vm="88455">
        <v>0</v>
      </c>
      <c r="DC87" s="81" vm="85272">
        <v>0</v>
      </c>
      <c r="DD87" s="81" vm="83129">
        <v>0</v>
      </c>
      <c r="DE87" s="81" vm="57221">
        <v>0</v>
      </c>
      <c r="DF87" s="10" vm="60275">
        <v>554</v>
      </c>
      <c r="DG87" s="10" vm="96747">
        <v>0</v>
      </c>
      <c r="DH87" s="10" vm="93918">
        <v>134</v>
      </c>
      <c r="DI87" s="10" vm="87596">
        <v>420</v>
      </c>
      <c r="DJ87" s="10" vm="90105">
        <v>4004</v>
      </c>
      <c r="DK87" s="10" vm="79416">
        <v>1625</v>
      </c>
      <c r="DL87" s="10" vm="77369">
        <v>1006</v>
      </c>
      <c r="DM87" s="10" vm="74582">
        <v>1373</v>
      </c>
      <c r="DN87" s="10" vm="68815">
        <v>0</v>
      </c>
      <c r="DO87" s="10" vm="96341">
        <v>0</v>
      </c>
      <c r="DP87" s="10" vm="93759">
        <v>0</v>
      </c>
      <c r="DQ87" s="10" vm="60138">
        <v>0</v>
      </c>
      <c r="DR87" s="10" vm="80574">
        <v>0</v>
      </c>
      <c r="DS87" s="10" vm="85130">
        <v>0</v>
      </c>
      <c r="DT87" s="10" vm="82950">
        <v>0</v>
      </c>
      <c r="DU87" s="10" vm="74490">
        <v>0</v>
      </c>
      <c r="DV87" s="10" vm="68656">
        <v>0</v>
      </c>
      <c r="DW87" s="10" vm="98302">
        <v>0</v>
      </c>
      <c r="DX87" s="10" vm="93597">
        <v>0</v>
      </c>
      <c r="DY87" s="10" vm="81450">
        <v>0</v>
      </c>
      <c r="DZ87" s="10" vm="86607">
        <v>141</v>
      </c>
      <c r="EA87" s="10" vm="79287">
        <v>0</v>
      </c>
      <c r="EB87" s="10" vm="77202">
        <v>25</v>
      </c>
      <c r="EC87" s="10" vm="74395">
        <v>116</v>
      </c>
      <c r="ED87" s="10" vm="68476">
        <v>0</v>
      </c>
      <c r="EE87" s="10" vm="96005">
        <v>0</v>
      </c>
      <c r="EF87" s="10" vm="93432">
        <v>0</v>
      </c>
      <c r="EG87" s="10" vm="89160">
        <v>0</v>
      </c>
      <c r="EH87" s="81" vm="71539">
        <v>0</v>
      </c>
      <c r="EI87" s="81" vm="85022">
        <v>0</v>
      </c>
      <c r="EJ87" s="81" vm="82815">
        <v>0</v>
      </c>
      <c r="EK87" s="81" vm="57017">
        <v>0</v>
      </c>
      <c r="EL87" s="10" vm="60247">
        <v>1858</v>
      </c>
      <c r="EM87" s="10" vm="99423">
        <v>0</v>
      </c>
      <c r="EN87" s="10" vm="93266">
        <v>7905</v>
      </c>
      <c r="EO87" s="10" vm="90493">
        <v>-6047</v>
      </c>
      <c r="EP87" s="10" vm="88307">
        <v>1999</v>
      </c>
      <c r="EQ87" s="10" vm="79184">
        <v>0</v>
      </c>
      <c r="ER87" s="10" vm="77073">
        <v>7930</v>
      </c>
      <c r="ES87" s="10" vm="74222">
        <v>-5931</v>
      </c>
      <c r="ET87" s="10" vm="68194">
        <v>6003</v>
      </c>
      <c r="EU87" s="10" vm="98623">
        <v>1625</v>
      </c>
      <c r="EV87" s="10" vm="93111">
        <v>8936</v>
      </c>
      <c r="EW87" s="10" vm="62096">
        <v>-4558</v>
      </c>
      <c r="EX87" s="10" vm="80425">
        <v>6797</v>
      </c>
      <c r="EY87" s="10" vm="84883">
        <v>2574</v>
      </c>
      <c r="EZ87" s="10" vm="82638">
        <v>2288</v>
      </c>
      <c r="FA87" s="10" vm="56898">
        <v>2574</v>
      </c>
      <c r="FB87" s="10" vm="68038">
        <v>587446</v>
      </c>
      <c r="FC87" s="10" vm="98461">
        <v>0</v>
      </c>
      <c r="FD87" s="10" vm="92954">
        <v>587446</v>
      </c>
      <c r="FE87" s="10" vm="58895">
        <v>16019</v>
      </c>
      <c r="FF87" s="10" vm="86463">
        <v>6060</v>
      </c>
      <c r="FG87" s="10" vm="61754">
        <v>0</v>
      </c>
      <c r="FH87" s="10" vm="76907">
        <v>-7077</v>
      </c>
      <c r="FI87" s="10" vm="56842">
        <v>0</v>
      </c>
      <c r="FJ87" s="10" vm="67859">
        <v>-1597</v>
      </c>
      <c r="FK87" s="10" vm="59254">
        <v>2403</v>
      </c>
      <c r="FL87" s="10" vm="92788">
        <v>603254</v>
      </c>
      <c r="FM87" s="10" vm="72252">
        <v>176515</v>
      </c>
      <c r="FN87" s="10" vm="71395">
        <v>15753</v>
      </c>
      <c r="FO87" s="10" vm="84763">
        <v>0</v>
      </c>
      <c r="FP87" s="10" vm="76784">
        <v>0</v>
      </c>
      <c r="FQ87" s="10" vm="56778">
        <v>-4518</v>
      </c>
      <c r="FR87" s="10" vm="61124">
        <v>0</v>
      </c>
      <c r="FS87" s="10" vm="96588">
        <v>0</v>
      </c>
      <c r="FT87" s="10" vm="92621">
        <v>187750</v>
      </c>
      <c r="FU87" s="10" vm="88999">
        <v>415504</v>
      </c>
      <c r="FV87" s="10" vm="89945">
        <v>410931</v>
      </c>
      <c r="FW87" s="81" vm="78939">
        <v>8470</v>
      </c>
      <c r="FX87" s="81" vm="82503">
        <v>0</v>
      </c>
      <c r="FY87" s="81" vm="73899">
        <v>0</v>
      </c>
      <c r="FZ87" s="81" vm="56146">
        <v>175</v>
      </c>
      <c r="GA87" s="81" vm="96182">
        <v>8645</v>
      </c>
      <c r="GB87" s="10" vm="92461">
        <v>343</v>
      </c>
      <c r="GC87" s="10" vm="60653">
        <v>226</v>
      </c>
      <c r="GD87" s="10" vm="88145">
        <v>117</v>
      </c>
      <c r="GE87" s="10" vm="58265">
        <v>1588</v>
      </c>
      <c r="GF87" s="10" vm="76616">
        <v>618</v>
      </c>
      <c r="GG87" s="10" vm="73806">
        <v>970</v>
      </c>
      <c r="GH87" s="10" vm="67577">
        <v>5566</v>
      </c>
      <c r="GI87" s="10" vm="98942">
        <v>1405</v>
      </c>
      <c r="GJ87" s="10" vm="92299">
        <v>4161</v>
      </c>
      <c r="GK87" s="10" vm="87319">
        <v>0</v>
      </c>
      <c r="GL87" s="10" vm="86314">
        <v>0</v>
      </c>
      <c r="GM87" s="10" vm="1292">
        <v>0</v>
      </c>
      <c r="GN87" s="10" vm="82328">
        <v>113</v>
      </c>
      <c r="GO87" s="10" vm="100789">
        <v>115</v>
      </c>
      <c r="GP87" s="10" vm="67393">
        <v>-2</v>
      </c>
      <c r="GQ87" s="10" vm="99916">
        <v>0</v>
      </c>
      <c r="GR87" s="10" vm="92138">
        <v>0</v>
      </c>
      <c r="GS87" s="10" vm="88845">
        <v>0</v>
      </c>
      <c r="GT87" s="10" vm="80294">
        <v>7610</v>
      </c>
      <c r="GU87" s="10" vm="84551">
        <v>2364</v>
      </c>
      <c r="GV87" s="10" vm="76490">
        <v>5246</v>
      </c>
      <c r="GW87" s="10" vm="56548">
        <v>0</v>
      </c>
      <c r="GX87" s="81" vm="60137">
        <v>0</v>
      </c>
      <c r="GY87" s="10" vm="99259">
        <v>0</v>
      </c>
      <c r="GZ87" s="10" vm="91976">
        <v>0</v>
      </c>
      <c r="HA87" s="10" vm="72114">
        <v>0</v>
      </c>
      <c r="HB87" s="10" vm="71248">
        <v>0</v>
      </c>
      <c r="HC87" s="81" vm="78753">
        <v>0</v>
      </c>
      <c r="HD87" s="81" vm="82192">
        <v>1404</v>
      </c>
      <c r="HE87" s="10" vm="56491">
        <v>1404</v>
      </c>
      <c r="HF87" s="10" vm="67111">
        <v>1891</v>
      </c>
      <c r="HG87" s="10" vm="97986">
        <v>3343</v>
      </c>
      <c r="HH87" s="10" vm="91820">
        <v>0</v>
      </c>
      <c r="HI87" s="10" vm="90801">
        <v>1858</v>
      </c>
      <c r="HJ87" s="10" vm="88034">
        <v>5747</v>
      </c>
      <c r="HK87" s="10" vm="84423">
        <v>0</v>
      </c>
      <c r="HL87" s="10" vm="76364">
        <v>0</v>
      </c>
      <c r="HM87" s="10" vm="73424">
        <v>0</v>
      </c>
      <c r="HN87" s="10" vm="66955">
        <v>2438</v>
      </c>
      <c r="HO87" s="10" vm="97506">
        <v>15277</v>
      </c>
      <c r="HP87" s="10" vm="91660">
        <v>1049</v>
      </c>
      <c r="HQ87" s="10" vm="90401">
        <v>550</v>
      </c>
      <c r="HR87" s="10" vm="89813">
        <v>1599</v>
      </c>
      <c r="HS87" s="10" vm="62570">
        <v>0</v>
      </c>
      <c r="HT87" s="10" vm="82017">
        <v>913</v>
      </c>
      <c r="HU87" s="10" vm="73275">
        <v>913</v>
      </c>
      <c r="HV87" s="10" vm="66785">
        <v>10586</v>
      </c>
      <c r="HW87" s="10" vm="97050">
        <v>-15</v>
      </c>
      <c r="HX87" s="10" vm="91508">
        <v>0</v>
      </c>
      <c r="HY87" s="10" vm="88738">
        <v>1302</v>
      </c>
      <c r="HZ87" s="10" vm="86143">
        <v>0</v>
      </c>
      <c r="IA87" s="10" vm="84302">
        <v>0</v>
      </c>
      <c r="IB87" s="10" vm="76249">
        <v>-219</v>
      </c>
      <c r="IC87" s="10" vm="73131">
        <v>11654</v>
      </c>
      <c r="ID87" s="10" vm="62095">
        <v>772</v>
      </c>
      <c r="IE87" s="10" vm="59128">
        <v>1003</v>
      </c>
      <c r="IF87" s="10" vm="91340">
        <v>199</v>
      </c>
      <c r="IG87" s="10" vm="87181">
        <v>1974</v>
      </c>
      <c r="IH87" s="10" vm="80145">
        <v>6060</v>
      </c>
      <c r="II87" s="10" vm="78507">
        <v>15753</v>
      </c>
      <c r="IJ87" s="10" vm="76101">
        <v>-1721</v>
      </c>
      <c r="IK87" s="10" vm="72991">
        <v>144</v>
      </c>
      <c r="IL87" s="10" vm="66517">
        <v>-115</v>
      </c>
      <c r="IM87" s="10" vm="59439">
        <v>57</v>
      </c>
      <c r="IN87" s="10" vm="91175">
        <v>21229</v>
      </c>
      <c r="IO87" s="10" vm="61753">
        <v>21572</v>
      </c>
      <c r="IP87" s="10" vm="71082">
        <v>0</v>
      </c>
      <c r="IQ87" s="10" vm="84157">
        <v>0</v>
      </c>
      <c r="IR87" s="10" vm="58082">
        <v>0</v>
      </c>
      <c r="IS87" s="81" vm="72840">
        <v>20</v>
      </c>
      <c r="IT87" s="81" vm="66370">
        <v>20</v>
      </c>
    </row>
    <row r="88" spans="1:254" x14ac:dyDescent="0.25">
      <c r="A88" s="8" t="s">
        <v>148</v>
      </c>
      <c r="B88" s="8" t="s">
        <v>292</v>
      </c>
      <c r="C88" s="89">
        <v>44651</v>
      </c>
      <c r="D88" s="76" vm="15969">
        <v>12</v>
      </c>
      <c r="E88" s="10" vm="9223">
        <v>10445</v>
      </c>
      <c r="F88" s="10" vm="47910">
        <v>-7215</v>
      </c>
      <c r="G88" s="10" vm="42708">
        <v>0</v>
      </c>
      <c r="H88" s="10" vm="59636">
        <v>3230</v>
      </c>
      <c r="I88" s="10" vm="29248">
        <v>344</v>
      </c>
      <c r="J88" s="10" vm="63436">
        <v>3574</v>
      </c>
      <c r="K88" s="10" vm="46232">
        <v>0</v>
      </c>
      <c r="L88" s="10" vm="15749">
        <v>0</v>
      </c>
      <c r="M88" s="10" vm="9005">
        <v>0</v>
      </c>
      <c r="N88" s="10" vm="44479">
        <v>10</v>
      </c>
      <c r="O88" s="10" vm="42484">
        <v>-2065</v>
      </c>
      <c r="P88" s="10" vm="35763">
        <v>0</v>
      </c>
      <c r="Q88" s="10" vm="64370">
        <v>-45</v>
      </c>
      <c r="R88" s="10" vm="22372">
        <v>0</v>
      </c>
      <c r="S88" s="10" vm="55943">
        <v>0</v>
      </c>
      <c r="T88" s="10" vm="15542">
        <v>1474</v>
      </c>
      <c r="U88" s="10" vm="8792">
        <v>0</v>
      </c>
      <c r="V88" s="10" vm="54231">
        <v>1474</v>
      </c>
      <c r="W88" s="10" vm="42267">
        <v>0</v>
      </c>
      <c r="X88" s="10" vm="35527">
        <v>36</v>
      </c>
      <c r="Y88" s="10" vm="28941">
        <v>0</v>
      </c>
      <c r="Z88" s="10" vm="22151">
        <v>0</v>
      </c>
      <c r="AA88" s="10" vm="52532">
        <v>1510</v>
      </c>
      <c r="AB88" s="10" vm="15351">
        <v>8715</v>
      </c>
      <c r="AC88" s="10" vm="8593">
        <v>873</v>
      </c>
      <c r="AD88" s="10" vm="51111">
        <v>9588</v>
      </c>
      <c r="AE88" s="10" vm="42048">
        <v>810</v>
      </c>
      <c r="AF88" s="10" vm="35293">
        <v>0</v>
      </c>
      <c r="AG88" s="10" vm="28708">
        <v>0</v>
      </c>
      <c r="AH88" s="10" vm="21929">
        <v>24</v>
      </c>
      <c r="AI88" s="10" vm="49316">
        <v>10422</v>
      </c>
      <c r="AJ88" s="10" vm="15143">
        <v>1629</v>
      </c>
      <c r="AK88" s="10" vm="8466">
        <v>941</v>
      </c>
      <c r="AL88" s="10" vm="47738">
        <v>1575</v>
      </c>
      <c r="AM88" s="10" vm="41837">
        <v>789</v>
      </c>
      <c r="AN88" s="10" vm="35076">
        <v>250</v>
      </c>
      <c r="AO88" s="10" vm="28484">
        <v>92</v>
      </c>
      <c r="AP88" s="10" vm="21717">
        <v>0</v>
      </c>
      <c r="AQ88" s="10" vm="46006">
        <v>1764</v>
      </c>
      <c r="AR88" s="10" vm="14924">
        <v>0</v>
      </c>
      <c r="AS88" s="10" vm="8293">
        <v>70</v>
      </c>
      <c r="AT88" s="10" vm="44251">
        <v>7110</v>
      </c>
      <c r="AU88" s="10" vm="41615">
        <v>3312</v>
      </c>
      <c r="AV88" s="10" vm="64864">
        <v>64</v>
      </c>
      <c r="AW88" s="10" vm="28258">
        <v>155399</v>
      </c>
      <c r="AX88" s="10" vm="21512">
        <v>0</v>
      </c>
      <c r="AY88" s="10" vm="55748">
        <v>2514</v>
      </c>
      <c r="AZ88" s="10" vm="14709">
        <v>0</v>
      </c>
      <c r="BA88" s="10" vm="8074">
        <v>0</v>
      </c>
      <c r="BB88" s="10" vm="53999">
        <v>0</v>
      </c>
      <c r="BC88" s="10" vm="41386">
        <v>0</v>
      </c>
      <c r="BD88" s="10" vm="34746">
        <v>0</v>
      </c>
      <c r="BE88" s="10" vm="28028">
        <v>0</v>
      </c>
      <c r="BF88" s="10" vm="21298">
        <v>0</v>
      </c>
      <c r="BG88" s="10" vm="52436">
        <v>157913</v>
      </c>
      <c r="BH88" s="10" vm="63916">
        <v>0</v>
      </c>
      <c r="BI88" s="10" vm="2416">
        <v>507</v>
      </c>
      <c r="BJ88" s="10" vm="50893">
        <v>14179</v>
      </c>
      <c r="BK88" s="10" vm="41157">
        <v>1334</v>
      </c>
      <c r="BL88" s="10" vm="34514">
        <v>0</v>
      </c>
      <c r="BM88" s="10" vm="27797">
        <v>16020</v>
      </c>
      <c r="BN88" s="10" vm="21075">
        <v>3044</v>
      </c>
      <c r="BO88" s="10" vm="49090">
        <v>0</v>
      </c>
      <c r="BP88" s="10" vm="14297">
        <v>811</v>
      </c>
      <c r="BQ88" s="10" vm="63114">
        <v>2376</v>
      </c>
      <c r="BR88" s="10" vm="47513">
        <v>6231</v>
      </c>
      <c r="BS88" s="10" vm="40937">
        <v>9789</v>
      </c>
      <c r="BT88" s="10" vm="34290">
        <v>167702</v>
      </c>
      <c r="BU88" s="10" vm="27570">
        <v>57738</v>
      </c>
      <c r="BV88" s="10" vm="20858">
        <v>0</v>
      </c>
      <c r="BW88" s="10" vm="45784">
        <v>0</v>
      </c>
      <c r="BX88" s="10" vm="14082">
        <v>65900</v>
      </c>
      <c r="BY88" s="10" vm="7509">
        <v>0</v>
      </c>
      <c r="BZ88" s="10" vm="44033">
        <v>0</v>
      </c>
      <c r="CA88" s="10" vm="40719">
        <v>8312</v>
      </c>
      <c r="CB88" s="10" vm="34119">
        <v>131950</v>
      </c>
      <c r="CC88" s="10" vm="27344">
        <v>375</v>
      </c>
      <c r="CD88" s="10" vm="61123">
        <v>207</v>
      </c>
      <c r="CE88" s="10" vm="55531">
        <v>35170</v>
      </c>
      <c r="CF88" s="10" vm="13864">
        <v>35170</v>
      </c>
      <c r="CG88" s="10" vm="7295">
        <v>0</v>
      </c>
      <c r="CH88" s="10" vm="53781">
        <v>0</v>
      </c>
      <c r="CI88" s="10" vm="40485">
        <v>0</v>
      </c>
      <c r="CJ88" s="10" vm="33909">
        <v>0</v>
      </c>
      <c r="CK88" s="10" vm="27119">
        <v>35170</v>
      </c>
      <c r="CL88" s="10" vm="20440">
        <v>0</v>
      </c>
      <c r="CM88" s="10" vm="65881">
        <v>0</v>
      </c>
      <c r="CN88" s="10" vm="13658">
        <v>0</v>
      </c>
      <c r="CO88" s="10" vm="1483">
        <v>0</v>
      </c>
      <c r="CP88" s="10" vm="50663">
        <v>0</v>
      </c>
      <c r="CQ88" s="10" vm="40256">
        <v>0</v>
      </c>
      <c r="CR88" s="10" vm="33675">
        <v>0</v>
      </c>
      <c r="CS88" s="10" vm="26885">
        <v>0</v>
      </c>
      <c r="CT88" s="10" vm="20220">
        <v>23</v>
      </c>
      <c r="CU88" s="10" vm="48865">
        <v>0</v>
      </c>
      <c r="CV88" s="10" vm="13447">
        <v>105</v>
      </c>
      <c r="CW88" s="10" vm="6902">
        <v>-82</v>
      </c>
      <c r="CX88" s="10" vm="47292">
        <v>0</v>
      </c>
      <c r="CY88" s="10" vm="40035">
        <v>0</v>
      </c>
      <c r="CZ88" s="10" vm="33445">
        <v>0</v>
      </c>
      <c r="DA88" s="10" vm="26661">
        <v>0</v>
      </c>
      <c r="DB88" s="81" vm="20003">
        <v>0</v>
      </c>
      <c r="DC88" s="81" vm="45562">
        <v>0</v>
      </c>
      <c r="DD88" s="81" vm="13228">
        <v>0</v>
      </c>
      <c r="DE88" s="81" vm="6701">
        <v>0</v>
      </c>
      <c r="DF88" s="10" vm="43812">
        <v>0</v>
      </c>
      <c r="DG88" s="10" vm="39811">
        <v>0</v>
      </c>
      <c r="DH88" s="10" vm="64665">
        <v>0</v>
      </c>
      <c r="DI88" s="10" vm="26428">
        <v>0</v>
      </c>
      <c r="DJ88" s="10" vm="19793">
        <v>23</v>
      </c>
      <c r="DK88" s="10" vm="55313">
        <v>0</v>
      </c>
      <c r="DL88" s="10" vm="13011">
        <v>105</v>
      </c>
      <c r="DM88" s="10" vm="6483">
        <v>-82</v>
      </c>
      <c r="DN88" s="10" vm="53561">
        <v>0</v>
      </c>
      <c r="DO88" s="10" vm="39582">
        <v>0</v>
      </c>
      <c r="DP88" s="10" vm="33053">
        <v>0</v>
      </c>
      <c r="DQ88" s="10" vm="26198">
        <v>0</v>
      </c>
      <c r="DR88" s="10" vm="19580">
        <v>0</v>
      </c>
      <c r="DS88" s="10" vm="65818">
        <v>0</v>
      </c>
      <c r="DT88" s="10" vm="12810">
        <v>0</v>
      </c>
      <c r="DU88" s="10" vm="6270">
        <v>0</v>
      </c>
      <c r="DV88" s="10" vm="50442">
        <v>0</v>
      </c>
      <c r="DW88" s="10" vm="39356">
        <v>0</v>
      </c>
      <c r="DX88" s="10" vm="32819">
        <v>0</v>
      </c>
      <c r="DY88" s="10" vm="25974">
        <v>0</v>
      </c>
      <c r="DZ88" s="10" vm="19359">
        <v>0</v>
      </c>
      <c r="EA88" s="10" vm="48642">
        <v>0</v>
      </c>
      <c r="EB88" s="10" vm="12600">
        <v>0</v>
      </c>
      <c r="EC88" s="10" vm="6094">
        <v>0</v>
      </c>
      <c r="ED88" s="10" vm="47072">
        <v>0</v>
      </c>
      <c r="EE88" s="10" vm="39135">
        <v>0</v>
      </c>
      <c r="EF88" s="10" vm="32590">
        <v>0</v>
      </c>
      <c r="EG88" s="10" vm="25748">
        <v>0</v>
      </c>
      <c r="EH88" s="81" vm="19144">
        <v>0</v>
      </c>
      <c r="EI88" s="81" vm="45338">
        <v>0</v>
      </c>
      <c r="EJ88" s="81" vm="12381">
        <v>0</v>
      </c>
      <c r="EK88" s="81" vm="5895">
        <v>0</v>
      </c>
      <c r="EL88" s="10" vm="43594">
        <v>0</v>
      </c>
      <c r="EM88" s="10" vm="38909">
        <v>0</v>
      </c>
      <c r="EN88" s="10" vm="100666">
        <v>0</v>
      </c>
      <c r="EO88" s="10" vm="25518">
        <v>0</v>
      </c>
      <c r="EP88" s="10" vm="2415">
        <v>0</v>
      </c>
      <c r="EQ88" s="10" vm="55097">
        <v>0</v>
      </c>
      <c r="ER88" s="10" vm="12163">
        <v>0</v>
      </c>
      <c r="ES88" s="10" vm="5681">
        <v>0</v>
      </c>
      <c r="ET88" s="10" vm="53346">
        <v>23</v>
      </c>
      <c r="EU88" s="10" vm="38679">
        <v>0</v>
      </c>
      <c r="EV88" s="10" vm="32196">
        <v>105</v>
      </c>
      <c r="EW88" s="10" vm="25288">
        <v>-82</v>
      </c>
      <c r="EX88" s="10" vm="18730">
        <v>712</v>
      </c>
      <c r="EY88" s="10" vm="51935">
        <v>26</v>
      </c>
      <c r="EZ88" s="10" vm="11982">
        <v>332</v>
      </c>
      <c r="FA88" s="10" vm="2144">
        <v>26</v>
      </c>
      <c r="FB88" s="10" vm="50212">
        <v>179508</v>
      </c>
      <c r="FC88" s="10" vm="38455">
        <v>0</v>
      </c>
      <c r="FD88" s="10" vm="31967">
        <v>179508</v>
      </c>
      <c r="FE88" s="10" vm="25058">
        <v>1722</v>
      </c>
      <c r="FF88" s="10" vm="18510">
        <v>671</v>
      </c>
      <c r="FG88" s="10" vm="48422">
        <v>0</v>
      </c>
      <c r="FH88" s="10" vm="11786">
        <v>-733</v>
      </c>
      <c r="FI88" s="10" vm="5257">
        <v>0</v>
      </c>
      <c r="FJ88" s="10" vm="46847">
        <v>0</v>
      </c>
      <c r="FK88" s="10" vm="38242">
        <v>0</v>
      </c>
      <c r="FL88" s="10" vm="31733">
        <v>181168</v>
      </c>
      <c r="FM88" s="10" vm="24824">
        <v>24262</v>
      </c>
      <c r="FN88" s="10" vm="18331">
        <v>1764</v>
      </c>
      <c r="FO88" s="10" vm="45134">
        <v>0</v>
      </c>
      <c r="FP88" s="10" vm="11574">
        <v>0</v>
      </c>
      <c r="FQ88" s="10" vm="5039">
        <v>-258</v>
      </c>
      <c r="FR88" s="10" vm="43375">
        <v>0</v>
      </c>
      <c r="FS88" s="10" vm="38009">
        <v>0</v>
      </c>
      <c r="FT88" s="10" vm="31499">
        <v>25768</v>
      </c>
      <c r="FU88" s="10" vm="24600">
        <v>155400</v>
      </c>
      <c r="FV88" s="10" vm="18126">
        <v>155246</v>
      </c>
      <c r="FW88" s="81" vm="54875">
        <v>0</v>
      </c>
      <c r="FX88" s="81" vm="11355">
        <v>0</v>
      </c>
      <c r="FY88" s="81" vm="4861">
        <v>0</v>
      </c>
      <c r="FZ88" s="81" vm="53128">
        <v>0</v>
      </c>
      <c r="GA88" s="81" vm="37796">
        <v>0</v>
      </c>
      <c r="GB88" s="10" vm="31280">
        <v>460</v>
      </c>
      <c r="GC88" s="10" vm="24370">
        <v>262</v>
      </c>
      <c r="GD88" s="10" vm="17908">
        <v>198</v>
      </c>
      <c r="GE88" s="10" vm="51711">
        <v>0</v>
      </c>
      <c r="GF88" s="10" vm="11136">
        <v>0</v>
      </c>
      <c r="GG88" s="10" vm="1291">
        <v>0</v>
      </c>
      <c r="GH88" s="10" vm="49996">
        <v>0</v>
      </c>
      <c r="GI88" s="10" vm="37574">
        <v>0</v>
      </c>
      <c r="GJ88" s="10" vm="31051">
        <v>0</v>
      </c>
      <c r="GK88" s="10" vm="24143">
        <v>0</v>
      </c>
      <c r="GL88" s="10" vm="17688">
        <v>0</v>
      </c>
      <c r="GM88" s="10" vm="48240">
        <v>0</v>
      </c>
      <c r="GN88" s="10" vm="10931">
        <v>355</v>
      </c>
      <c r="GO88" s="10" vm="4457">
        <v>209</v>
      </c>
      <c r="GP88" s="10" vm="46620">
        <v>146</v>
      </c>
      <c r="GQ88" s="10" vm="37353">
        <v>0</v>
      </c>
      <c r="GR88" s="10" vm="30821">
        <v>0</v>
      </c>
      <c r="GS88" s="10" vm="23918">
        <v>0</v>
      </c>
      <c r="GT88" s="10" vm="17467">
        <v>815</v>
      </c>
      <c r="GU88" s="10" vm="44914">
        <v>471</v>
      </c>
      <c r="GV88" s="10" vm="10715">
        <v>344</v>
      </c>
      <c r="GW88" s="10" vm="4239">
        <v>0</v>
      </c>
      <c r="GX88" s="81" vm="43155">
        <v>0</v>
      </c>
      <c r="GY88" s="10" vm="37129">
        <v>0</v>
      </c>
      <c r="GZ88" s="10" vm="30632">
        <v>0</v>
      </c>
      <c r="HA88" s="10" vm="23689">
        <v>0</v>
      </c>
      <c r="HB88" s="10" vm="17256">
        <v>0</v>
      </c>
      <c r="HC88" s="81" vm="54653">
        <v>0</v>
      </c>
      <c r="HD88" s="81" vm="10498">
        <v>0</v>
      </c>
      <c r="HE88" s="10" vm="4020">
        <v>0</v>
      </c>
      <c r="HF88" s="10" vm="52894">
        <v>482</v>
      </c>
      <c r="HG88" s="10" vm="36908">
        <v>539</v>
      </c>
      <c r="HH88" s="10" vm="30420">
        <v>0</v>
      </c>
      <c r="HI88" s="10" vm="23466">
        <v>120</v>
      </c>
      <c r="HJ88" s="10" vm="17039">
        <v>856</v>
      </c>
      <c r="HK88" s="10" vm="51525">
        <v>0</v>
      </c>
      <c r="HL88" s="10" vm="10290">
        <v>0</v>
      </c>
      <c r="HM88" s="10" vm="2656">
        <v>0</v>
      </c>
      <c r="HN88" s="10" vm="49782">
        <v>379</v>
      </c>
      <c r="HO88" s="10" vm="36686">
        <v>2376</v>
      </c>
      <c r="HP88" s="10" vm="30186">
        <v>437</v>
      </c>
      <c r="HQ88" s="10" vm="23233">
        <v>7875</v>
      </c>
      <c r="HR88" s="10" vm="16819">
        <v>8312</v>
      </c>
      <c r="HS88" s="10" vm="48042">
        <v>0</v>
      </c>
      <c r="HT88" s="10" vm="10080">
        <v>207</v>
      </c>
      <c r="HU88" s="10" vm="3590">
        <v>207</v>
      </c>
      <c r="HV88" s="10" vm="46434">
        <v>2055</v>
      </c>
      <c r="HW88" s="10" vm="36460">
        <v>28</v>
      </c>
      <c r="HX88" s="10" vm="29955">
        <v>0</v>
      </c>
      <c r="HY88" s="10" vm="23000">
        <v>10</v>
      </c>
      <c r="HZ88" s="10" vm="16601">
        <v>0</v>
      </c>
      <c r="IA88" s="10" vm="44689">
        <v>0</v>
      </c>
      <c r="IB88" s="10" vm="9861">
        <v>-28</v>
      </c>
      <c r="IC88" s="10" vm="3371">
        <v>2065</v>
      </c>
      <c r="ID88" s="10" vm="42934">
        <v>0</v>
      </c>
      <c r="IE88" s="10" vm="36238">
        <v>0</v>
      </c>
      <c r="IF88" s="10" vm="29719">
        <v>0</v>
      </c>
      <c r="IG88" s="10" vm="22813">
        <v>0</v>
      </c>
      <c r="IH88" s="10" vm="2143">
        <v>671</v>
      </c>
      <c r="II88" s="10" vm="54437">
        <v>1951</v>
      </c>
      <c r="IJ88" s="10" vm="9655">
        <v>0</v>
      </c>
      <c r="IK88" s="10" vm="3149">
        <v>1</v>
      </c>
      <c r="IL88" s="10" vm="52679">
        <v>-2</v>
      </c>
      <c r="IM88" s="10" vm="36007">
        <v>0</v>
      </c>
      <c r="IN88" s="10" vm="29484">
        <v>1338</v>
      </c>
      <c r="IO88" s="10" vm="22601">
        <v>1338</v>
      </c>
      <c r="IP88" s="10" vm="16169">
        <v>0</v>
      </c>
      <c r="IQ88" s="10" vm="51319">
        <v>0</v>
      </c>
      <c r="IR88" s="10" vm="9441">
        <v>0</v>
      </c>
      <c r="IS88" s="81" vm="1787">
        <v>0</v>
      </c>
      <c r="IT88" s="81" vm="49552">
        <v>0</v>
      </c>
    </row>
    <row r="89" spans="1:254" x14ac:dyDescent="0.25">
      <c r="A89" s="8" t="s">
        <v>391</v>
      </c>
      <c r="B89" s="8" t="s">
        <v>160</v>
      </c>
      <c r="C89" s="89">
        <v>44651</v>
      </c>
      <c r="D89" s="76" vm="84029">
        <v>12</v>
      </c>
      <c r="E89" s="10" vm="75965">
        <v>39196</v>
      </c>
      <c r="F89" s="10" vm="70870">
        <v>-28574</v>
      </c>
      <c r="G89" s="10" vm="100263">
        <v>-926</v>
      </c>
      <c r="H89" s="10" vm="59860">
        <v>9696</v>
      </c>
      <c r="I89" s="10" vm="58473">
        <v>1031</v>
      </c>
      <c r="J89" s="10" vm="63646">
        <v>10727</v>
      </c>
      <c r="K89" s="10" vm="85995">
        <v>0</v>
      </c>
      <c r="L89" s="10" vm="78363">
        <v>-2</v>
      </c>
      <c r="M89" s="10" vm="75820">
        <v>0</v>
      </c>
      <c r="N89" s="10" vm="70744">
        <v>5</v>
      </c>
      <c r="O89" s="10" vm="99758">
        <v>-5651</v>
      </c>
      <c r="P89" s="10" vm="95875">
        <v>-3434</v>
      </c>
      <c r="Q89" s="10" vm="81865">
        <v>0</v>
      </c>
      <c r="R89" s="10" vm="87044">
        <v>0</v>
      </c>
      <c r="S89" s="10" vm="85897">
        <v>0</v>
      </c>
      <c r="T89" s="10" vm="83901">
        <v>1645</v>
      </c>
      <c r="U89" s="10" vm="75670">
        <v>0</v>
      </c>
      <c r="V89" s="10" vm="60136">
        <v>1645</v>
      </c>
      <c r="W89" s="10" vm="98762">
        <v>0</v>
      </c>
      <c r="X89" s="10" vm="95710">
        <v>916</v>
      </c>
      <c r="Y89" s="10" vm="89623">
        <v>0</v>
      </c>
      <c r="Z89" s="10" vm="81028">
        <v>0</v>
      </c>
      <c r="AA89" s="10" vm="80015">
        <v>2561</v>
      </c>
      <c r="AB89" s="10" vm="78241">
        <v>31094</v>
      </c>
      <c r="AC89" s="10" vm="75550">
        <v>2756</v>
      </c>
      <c r="AD89" s="10" vm="70517">
        <v>33850</v>
      </c>
      <c r="AE89" s="10" vm="97828">
        <v>1301</v>
      </c>
      <c r="AF89" s="10" vm="95544">
        <v>882</v>
      </c>
      <c r="AG89" s="10" vm="72651">
        <v>0</v>
      </c>
      <c r="AH89" s="10" vm="71962">
        <v>65</v>
      </c>
      <c r="AI89" s="10" vm="85759">
        <v>36098</v>
      </c>
      <c r="AJ89" s="10" vm="78077">
        <v>5745</v>
      </c>
      <c r="AK89" s="10" vm="75449">
        <v>3082</v>
      </c>
      <c r="AL89" s="10" vm="70360">
        <v>7088</v>
      </c>
      <c r="AM89" s="10" vm="97349">
        <v>1985</v>
      </c>
      <c r="AN89" s="10" vm="95381">
        <v>84</v>
      </c>
      <c r="AO89" s="10" vm="87936">
        <v>361</v>
      </c>
      <c r="AP89" s="10" vm="80900">
        <v>0</v>
      </c>
      <c r="AQ89" s="10" vm="62569">
        <v>5855</v>
      </c>
      <c r="AR89" s="10" vm="83730">
        <v>0</v>
      </c>
      <c r="AS89" s="10" vm="75365">
        <v>86</v>
      </c>
      <c r="AT89" s="10" vm="70183">
        <v>24286</v>
      </c>
      <c r="AU89" s="10" vm="96911">
        <v>11812</v>
      </c>
      <c r="AV89" s="10" vm="95214">
        <v>447</v>
      </c>
      <c r="AW89" s="10" vm="89474">
        <v>323014</v>
      </c>
      <c r="AX89" s="10" vm="86891">
        <v>0</v>
      </c>
      <c r="AY89" s="10" vm="85645">
        <v>4261</v>
      </c>
      <c r="AZ89" s="10" vm="77952">
        <v>0</v>
      </c>
      <c r="BA89" s="10" vm="75286">
        <v>181</v>
      </c>
      <c r="BB89" s="10" vm="62094">
        <v>10662</v>
      </c>
      <c r="BC89" s="10" vm="99093">
        <v>739</v>
      </c>
      <c r="BD89" s="10" vm="95055">
        <v>0</v>
      </c>
      <c r="BE89" s="10" vm="81713">
        <v>0</v>
      </c>
      <c r="BF89" s="10" vm="90261">
        <v>0</v>
      </c>
      <c r="BG89" s="10" vm="79770">
        <v>338857</v>
      </c>
      <c r="BH89" s="10" vm="83596">
        <v>415</v>
      </c>
      <c r="BI89" s="10" vm="75191">
        <v>4054</v>
      </c>
      <c r="BJ89" s="10" vm="69899">
        <v>11186</v>
      </c>
      <c r="BK89" s="10" vm="100427">
        <v>0</v>
      </c>
      <c r="BL89" s="10" vm="94891">
        <v>1454</v>
      </c>
      <c r="BM89" s="10" vm="61752">
        <v>17109</v>
      </c>
      <c r="BN89" s="10" vm="88586">
        <v>6992</v>
      </c>
      <c r="BO89" s="10" vm="79643">
        <v>0</v>
      </c>
      <c r="BP89" s="10" vm="77788">
        <v>1449</v>
      </c>
      <c r="BQ89" s="10" vm="75098">
        <v>10425</v>
      </c>
      <c r="BR89" s="10" vm="69742">
        <v>18866</v>
      </c>
      <c r="BS89" s="10" vm="100097">
        <v>-1757</v>
      </c>
      <c r="BT89" s="10" vm="94726">
        <v>337100</v>
      </c>
      <c r="BU89" s="10" vm="87781">
        <v>141134</v>
      </c>
      <c r="BV89" s="10" vm="71854">
        <v>0</v>
      </c>
      <c r="BW89" s="10" vm="61122">
        <v>0</v>
      </c>
      <c r="BX89" s="10" vm="83420">
        <v>115420</v>
      </c>
      <c r="BY89" s="10" vm="57460">
        <v>181</v>
      </c>
      <c r="BZ89" s="10" vm="69562">
        <v>0</v>
      </c>
      <c r="CA89" s="10" vm="99592">
        <v>369</v>
      </c>
      <c r="CB89" s="10" vm="94563">
        <v>257104</v>
      </c>
      <c r="CC89" s="10" vm="72528">
        <v>3047</v>
      </c>
      <c r="CD89" s="10" vm="80735">
        <v>0</v>
      </c>
      <c r="CE89" s="10" vm="85396">
        <v>76949</v>
      </c>
      <c r="CF89" s="10" vm="77662">
        <v>76949</v>
      </c>
      <c r="CG89" s="10" vm="74933">
        <v>0</v>
      </c>
      <c r="CH89" s="10" vm="60652">
        <v>0</v>
      </c>
      <c r="CI89" s="10" vm="98125">
        <v>0</v>
      </c>
      <c r="CJ89" s="10" vm="94408">
        <v>0</v>
      </c>
      <c r="CK89" s="10" vm="90972">
        <v>76949</v>
      </c>
      <c r="CL89" s="10" vm="86735">
        <v>1109</v>
      </c>
      <c r="CM89" s="10" vm="79538">
        <v>926</v>
      </c>
      <c r="CN89" s="10" vm="83282">
        <v>0</v>
      </c>
      <c r="CO89" s="10" vm="74849">
        <v>183</v>
      </c>
      <c r="CP89" s="10" vm="69279">
        <v>561</v>
      </c>
      <c r="CQ89" s="10" vm="97668">
        <v>0</v>
      </c>
      <c r="CR89" s="10" vm="94252">
        <v>626</v>
      </c>
      <c r="CS89" s="10" vm="60274">
        <v>-65</v>
      </c>
      <c r="CT89" s="10" vm="71670">
        <v>4</v>
      </c>
      <c r="CU89" s="10" vm="70961">
        <v>0</v>
      </c>
      <c r="CV89" s="10" vm="77496">
        <v>197</v>
      </c>
      <c r="CW89" s="10" vm="57282">
        <v>-193</v>
      </c>
      <c r="CX89" s="10" vm="69122">
        <v>230</v>
      </c>
      <c r="CY89" s="10" vm="97190">
        <v>0</v>
      </c>
      <c r="CZ89" s="10" vm="94088">
        <v>359</v>
      </c>
      <c r="DA89" s="10" vm="89344">
        <v>-129</v>
      </c>
      <c r="DB89" s="81" vm="88478">
        <v>0</v>
      </c>
      <c r="DC89" s="81" vm="85246">
        <v>0</v>
      </c>
      <c r="DD89" s="81" vm="83105">
        <v>0</v>
      </c>
      <c r="DE89" s="81" vm="74677">
        <v>0</v>
      </c>
      <c r="DF89" s="10" vm="68943">
        <v>0</v>
      </c>
      <c r="DG89" s="10" vm="96751">
        <v>0</v>
      </c>
      <c r="DH89" s="10" vm="93919">
        <v>0</v>
      </c>
      <c r="DI89" s="10" vm="87599">
        <v>0</v>
      </c>
      <c r="DJ89" s="10" vm="90108">
        <v>1904</v>
      </c>
      <c r="DK89" s="10" vm="79420">
        <v>926</v>
      </c>
      <c r="DL89" s="10" vm="77370">
        <v>1182</v>
      </c>
      <c r="DM89" s="10" vm="100831">
        <v>-204</v>
      </c>
      <c r="DN89" s="10" vm="68787">
        <v>0</v>
      </c>
      <c r="DO89" s="10" vm="96323">
        <v>0</v>
      </c>
      <c r="DP89" s="10" vm="93760">
        <v>0</v>
      </c>
      <c r="DQ89" s="10" vm="72386">
        <v>0</v>
      </c>
      <c r="DR89" s="10" vm="80588">
        <v>0</v>
      </c>
      <c r="DS89" s="10" vm="85144">
        <v>0</v>
      </c>
      <c r="DT89" s="10" vm="82970">
        <v>0</v>
      </c>
      <c r="DU89" s="10" vm="74491">
        <v>0</v>
      </c>
      <c r="DV89" s="10" vm="68660">
        <v>0</v>
      </c>
      <c r="DW89" s="10" vm="98306">
        <v>0</v>
      </c>
      <c r="DX89" s="10" vm="93598">
        <v>0</v>
      </c>
      <c r="DY89" s="10" vm="62568">
        <v>0</v>
      </c>
      <c r="DZ89" s="10" vm="86569">
        <v>1194</v>
      </c>
      <c r="EA89" s="10" vm="79289">
        <v>0</v>
      </c>
      <c r="EB89" s="10" vm="77203">
        <v>3106</v>
      </c>
      <c r="EC89" s="10" vm="74396">
        <v>-1912</v>
      </c>
      <c r="ED89" s="10" vm="68503">
        <v>0</v>
      </c>
      <c r="EE89" s="10" vm="96021">
        <v>0</v>
      </c>
      <c r="EF89" s="10" vm="93433">
        <v>0</v>
      </c>
      <c r="EG89" s="10" vm="89187">
        <v>0</v>
      </c>
      <c r="EH89" s="81" vm="71562">
        <v>0</v>
      </c>
      <c r="EI89" s="81" vm="62093">
        <v>0</v>
      </c>
      <c r="EJ89" s="81" vm="82794">
        <v>0</v>
      </c>
      <c r="EK89" s="81" vm="57018">
        <v>0</v>
      </c>
      <c r="EL89" s="10" vm="68323">
        <v>0</v>
      </c>
      <c r="EM89" s="10" vm="99427">
        <v>0</v>
      </c>
      <c r="EN89" s="10" vm="93267">
        <v>0</v>
      </c>
      <c r="EO89" s="10" vm="90497">
        <v>0</v>
      </c>
      <c r="EP89" s="10" vm="88310">
        <v>1194</v>
      </c>
      <c r="EQ89" s="10" vm="79188">
        <v>0</v>
      </c>
      <c r="ER89" s="10" vm="77076">
        <v>3106</v>
      </c>
      <c r="ES89" s="10" vm="56962">
        <v>-1912</v>
      </c>
      <c r="ET89" s="10" vm="61751">
        <v>3098</v>
      </c>
      <c r="EU89" s="10" vm="98603">
        <v>926</v>
      </c>
      <c r="EV89" s="10" vm="93112">
        <v>4288</v>
      </c>
      <c r="EW89" s="10" vm="87441">
        <v>-2116</v>
      </c>
      <c r="EX89" s="10" vm="80441">
        <v>2053</v>
      </c>
      <c r="EY89" s="10" vm="84895">
        <v>551</v>
      </c>
      <c r="EZ89" s="10" vm="82657">
        <v>430</v>
      </c>
      <c r="FA89" s="10" vm="74143">
        <v>551</v>
      </c>
      <c r="FB89" s="10" vm="68040">
        <v>378493</v>
      </c>
      <c r="FC89" s="10" vm="98464">
        <v>0</v>
      </c>
      <c r="FD89" s="10" vm="92955">
        <v>378493</v>
      </c>
      <c r="FE89" s="10" vm="58834">
        <v>16700</v>
      </c>
      <c r="FF89" s="10" vm="86424">
        <v>6081</v>
      </c>
      <c r="FG89" s="10" vm="79057">
        <v>0</v>
      </c>
      <c r="FH89" s="10" vm="76908">
        <v>-2975</v>
      </c>
      <c r="FI89" s="10" vm="56843">
        <v>0</v>
      </c>
      <c r="FJ89" s="10" vm="67884">
        <v>-820</v>
      </c>
      <c r="FK89" s="10" vm="59270">
        <v>0</v>
      </c>
      <c r="FL89" s="10" vm="92789">
        <v>397479</v>
      </c>
      <c r="FM89" s="10" vm="72280">
        <v>70277</v>
      </c>
      <c r="FN89" s="10" vm="71419">
        <v>5393</v>
      </c>
      <c r="FO89" s="10" vm="60651">
        <v>0</v>
      </c>
      <c r="FP89" s="10" vm="76760">
        <v>0</v>
      </c>
      <c r="FQ89" s="10" vm="73975">
        <v>-1153</v>
      </c>
      <c r="FR89" s="10" vm="67708">
        <v>-52</v>
      </c>
      <c r="FS89" s="10" vm="96593">
        <v>0</v>
      </c>
      <c r="FT89" s="10" vm="92622">
        <v>74465</v>
      </c>
      <c r="FU89" s="10" vm="89002">
        <v>323014</v>
      </c>
      <c r="FV89" s="10" vm="89948">
        <v>308216</v>
      </c>
      <c r="FW89" s="81" vm="78944">
        <v>13732</v>
      </c>
      <c r="FX89" s="81" vm="82504">
        <v>364</v>
      </c>
      <c r="FY89" s="81" vm="73900">
        <v>0</v>
      </c>
      <c r="FZ89" s="81" vm="1290">
        <v>-3434</v>
      </c>
      <c r="GA89" s="81" vm="96164">
        <v>10662</v>
      </c>
      <c r="GB89" s="10" vm="92462">
        <v>770</v>
      </c>
      <c r="GC89" s="10" vm="81273">
        <v>501</v>
      </c>
      <c r="GD89" s="10" vm="88160">
        <v>269</v>
      </c>
      <c r="GE89" s="10" vm="84637">
        <v>525</v>
      </c>
      <c r="GF89" s="10" vm="76635">
        <v>229</v>
      </c>
      <c r="GG89" s="10" vm="56661">
        <v>296</v>
      </c>
      <c r="GH89" s="10" vm="67580">
        <v>796</v>
      </c>
      <c r="GI89" s="10" vm="98947">
        <v>215</v>
      </c>
      <c r="GJ89" s="10" vm="92300">
        <v>581</v>
      </c>
      <c r="GK89" s="10" vm="87280">
        <v>0</v>
      </c>
      <c r="GL89" s="10" vm="86277">
        <v>0</v>
      </c>
      <c r="GM89" s="10" vm="78835">
        <v>0</v>
      </c>
      <c r="GN89" s="10" vm="82330">
        <v>0</v>
      </c>
      <c r="GO89" s="10" vm="73721">
        <v>0</v>
      </c>
      <c r="GP89" s="10" vm="67420">
        <v>0</v>
      </c>
      <c r="GQ89" s="10" vm="99934">
        <v>8</v>
      </c>
      <c r="GR89" s="10" vm="92139">
        <v>123</v>
      </c>
      <c r="GS89" s="10" vm="88872">
        <v>-115</v>
      </c>
      <c r="GT89" s="10" vm="80317">
        <v>2099</v>
      </c>
      <c r="GU89" s="10" vm="84540">
        <v>1068</v>
      </c>
      <c r="GV89" s="10" vm="76469">
        <v>1031</v>
      </c>
      <c r="GW89" s="10" vm="56549">
        <v>0</v>
      </c>
      <c r="GX89" s="81" vm="67240">
        <v>0</v>
      </c>
      <c r="GY89" s="10" vm="99263">
        <v>0</v>
      </c>
      <c r="GZ89" s="10" vm="91977">
        <v>0</v>
      </c>
      <c r="HA89" s="10" vm="72118">
        <v>0</v>
      </c>
      <c r="HB89" s="10" vm="71252">
        <v>0</v>
      </c>
      <c r="HC89" s="81" vm="78756">
        <v>1316</v>
      </c>
      <c r="HD89" s="81" vm="82194">
        <v>138</v>
      </c>
      <c r="HE89" s="10" vm="56492">
        <v>1454</v>
      </c>
      <c r="HF89" s="10" vm="62567">
        <v>914</v>
      </c>
      <c r="HG89" s="10" vm="97966">
        <v>1643</v>
      </c>
      <c r="HH89" s="10" vm="91821">
        <v>0</v>
      </c>
      <c r="HI89" s="10" vm="90810">
        <v>334</v>
      </c>
      <c r="HJ89" s="10" vm="58579">
        <v>5561</v>
      </c>
      <c r="HK89" s="10" vm="84435">
        <v>0</v>
      </c>
      <c r="HL89" s="10" vm="76380">
        <v>0</v>
      </c>
      <c r="HM89" s="10" vm="73425">
        <v>0</v>
      </c>
      <c r="HN89" s="10" vm="66957">
        <v>1973</v>
      </c>
      <c r="HO89" s="10" vm="97509">
        <v>10425</v>
      </c>
      <c r="HP89" s="10" vm="91661">
        <v>369</v>
      </c>
      <c r="HQ89" s="10" vm="2414">
        <v>0</v>
      </c>
      <c r="HR89" s="10" vm="89769">
        <v>369</v>
      </c>
      <c r="HS89" s="10" vm="78628">
        <v>0</v>
      </c>
      <c r="HT89" s="10" vm="82018">
        <v>0</v>
      </c>
      <c r="HU89" s="10" vm="73276">
        <v>0</v>
      </c>
      <c r="HV89" s="10" vm="66807">
        <v>5034</v>
      </c>
      <c r="HW89" s="10" vm="97060">
        <v>528</v>
      </c>
      <c r="HX89" s="10" vm="91509">
        <v>0</v>
      </c>
      <c r="HY89" s="10" vm="88754">
        <v>89</v>
      </c>
      <c r="HZ89" s="10" vm="86169">
        <v>0</v>
      </c>
      <c r="IA89" s="10" vm="61750">
        <v>0</v>
      </c>
      <c r="IB89" s="10" vm="76226">
        <v>0</v>
      </c>
      <c r="IC89" s="10" vm="73132">
        <v>5651</v>
      </c>
      <c r="ID89" s="10" vm="66642">
        <v>627</v>
      </c>
      <c r="IE89" s="10" vm="59129">
        <v>2264</v>
      </c>
      <c r="IF89" s="10" vm="91341">
        <v>1818</v>
      </c>
      <c r="IG89" s="10" vm="58371">
        <v>4709</v>
      </c>
      <c r="IH89" s="10" vm="80148">
        <v>6081</v>
      </c>
      <c r="II89" s="10" vm="78512">
        <v>6390</v>
      </c>
      <c r="IJ89" s="10" vm="76102">
        <v>0</v>
      </c>
      <c r="IK89" s="10" vm="72992">
        <v>161</v>
      </c>
      <c r="IL89" s="10" vm="61121">
        <v>-30</v>
      </c>
      <c r="IM89" s="10" vm="59423">
        <v>-2</v>
      </c>
      <c r="IN89" s="10" vm="91176">
        <v>7364</v>
      </c>
      <c r="IO89" s="10" vm="81168">
        <v>7364</v>
      </c>
      <c r="IP89" s="10" vm="71102">
        <v>0</v>
      </c>
      <c r="IQ89" s="10" vm="84170">
        <v>0</v>
      </c>
      <c r="IR89" s="10" vm="58102">
        <v>2</v>
      </c>
      <c r="IS89" s="81" vm="72841">
        <v>190</v>
      </c>
      <c r="IT89" s="81" vm="66372">
        <v>190</v>
      </c>
    </row>
    <row r="90" spans="1:254" x14ac:dyDescent="0.25">
      <c r="A90" s="8" t="s">
        <v>230</v>
      </c>
      <c r="B90" s="8" t="s">
        <v>541</v>
      </c>
      <c r="C90" s="89">
        <v>44651</v>
      </c>
      <c r="D90" s="76" vm="15970">
        <v>12</v>
      </c>
      <c r="E90" s="10" vm="1289">
        <v>26371</v>
      </c>
      <c r="F90" s="10" vm="47911">
        <v>-20490</v>
      </c>
      <c r="G90" s="10" vm="42709">
        <v>-3634</v>
      </c>
      <c r="H90" s="10" vm="59637">
        <v>2247</v>
      </c>
      <c r="I90" s="10" vm="29249">
        <v>5907</v>
      </c>
      <c r="J90" s="10" vm="63437">
        <v>8154</v>
      </c>
      <c r="K90" s="10" vm="46233">
        <v>0</v>
      </c>
      <c r="L90" s="10" vm="15750">
        <v>0</v>
      </c>
      <c r="M90" s="10" vm="9006">
        <v>0</v>
      </c>
      <c r="N90" s="10" vm="44480">
        <v>3</v>
      </c>
      <c r="O90" s="10" vm="42485">
        <v>-3888</v>
      </c>
      <c r="P90" s="10" vm="35764">
        <v>-325</v>
      </c>
      <c r="Q90" s="10" vm="29117">
        <v>0</v>
      </c>
      <c r="R90" s="10" vm="22373">
        <v>0</v>
      </c>
      <c r="S90" s="10" vm="55944">
        <v>0</v>
      </c>
      <c r="T90" s="10" vm="15543">
        <v>3944</v>
      </c>
      <c r="U90" s="10" vm="8793">
        <v>0</v>
      </c>
      <c r="V90" s="10" vm="54232">
        <v>3944</v>
      </c>
      <c r="W90" s="10" vm="42268">
        <v>0</v>
      </c>
      <c r="X90" s="10" vm="35528">
        <v>708</v>
      </c>
      <c r="Y90" s="10" vm="28942">
        <v>0</v>
      </c>
      <c r="Z90" s="10" vm="22152">
        <v>0</v>
      </c>
      <c r="AA90" s="10" vm="66081">
        <v>4652</v>
      </c>
      <c r="AB90" s="10" vm="15352">
        <v>15689</v>
      </c>
      <c r="AC90" s="10" vm="63300">
        <v>3059</v>
      </c>
      <c r="AD90" s="10" vm="51112">
        <v>18748</v>
      </c>
      <c r="AE90" s="10" vm="42049">
        <v>1350</v>
      </c>
      <c r="AF90" s="10" vm="35294">
        <v>0</v>
      </c>
      <c r="AG90" s="10" vm="28709">
        <v>0</v>
      </c>
      <c r="AH90" s="10" vm="21930">
        <v>0</v>
      </c>
      <c r="AI90" s="10" vm="49317">
        <v>20098</v>
      </c>
      <c r="AJ90" s="10" vm="15144">
        <v>3878</v>
      </c>
      <c r="AK90" s="10" vm="62566">
        <v>4662</v>
      </c>
      <c r="AL90" s="10" vm="47739">
        <v>4948</v>
      </c>
      <c r="AM90" s="10" vm="41838">
        <v>1359</v>
      </c>
      <c r="AN90" s="10" vm="35077">
        <v>238</v>
      </c>
      <c r="AO90" s="10" vm="28485">
        <v>346</v>
      </c>
      <c r="AP90" s="10" vm="21718">
        <v>0</v>
      </c>
      <c r="AQ90" s="10" vm="46007">
        <v>3771</v>
      </c>
      <c r="AR90" s="10" vm="14925">
        <v>0</v>
      </c>
      <c r="AS90" s="10" vm="8294">
        <v>0</v>
      </c>
      <c r="AT90" s="10" vm="44252">
        <v>19202</v>
      </c>
      <c r="AU90" s="10" vm="41616">
        <v>896</v>
      </c>
      <c r="AV90" s="10" vm="34929">
        <v>218</v>
      </c>
      <c r="AW90" s="10" vm="28259">
        <v>301039</v>
      </c>
      <c r="AX90" s="10" vm="21513">
        <v>0</v>
      </c>
      <c r="AY90" s="10" vm="55749">
        <v>1082</v>
      </c>
      <c r="AZ90" s="10" vm="14710">
        <v>56</v>
      </c>
      <c r="BA90" s="10" vm="8075">
        <v>0</v>
      </c>
      <c r="BB90" s="10" vm="54000">
        <v>19455</v>
      </c>
      <c r="BC90" s="10" vm="41387">
        <v>0</v>
      </c>
      <c r="BD90" s="10" vm="34747">
        <v>0</v>
      </c>
      <c r="BE90" s="10" vm="28029">
        <v>0</v>
      </c>
      <c r="BF90" s="10" vm="2142">
        <v>0</v>
      </c>
      <c r="BG90" s="10" vm="52437">
        <v>321632</v>
      </c>
      <c r="BH90" s="10" vm="14505">
        <v>2786</v>
      </c>
      <c r="BI90" s="10" vm="7870">
        <v>2228</v>
      </c>
      <c r="BJ90" s="10" vm="50894">
        <v>25962</v>
      </c>
      <c r="BK90" s="10" vm="41158">
        <v>0</v>
      </c>
      <c r="BL90" s="10" vm="34515">
        <v>0</v>
      </c>
      <c r="BM90" s="10" vm="27798">
        <v>30976</v>
      </c>
      <c r="BN90" s="10" vm="21076">
        <v>2493</v>
      </c>
      <c r="BO90" s="10" vm="49091">
        <v>0</v>
      </c>
      <c r="BP90" s="10" vm="14298">
        <v>1449</v>
      </c>
      <c r="BQ90" s="10" vm="1786">
        <v>17598</v>
      </c>
      <c r="BR90" s="10" vm="47514">
        <v>21540</v>
      </c>
      <c r="BS90" s="10" vm="40938">
        <v>9436</v>
      </c>
      <c r="BT90" s="10" vm="34291">
        <v>331068</v>
      </c>
      <c r="BU90" s="10" vm="27571">
        <v>114914</v>
      </c>
      <c r="BV90" s="10" vm="64174">
        <v>0</v>
      </c>
      <c r="BW90" s="10" vm="45785">
        <v>0</v>
      </c>
      <c r="BX90" s="10" vm="14083">
        <v>126514</v>
      </c>
      <c r="BY90" s="10" vm="7510">
        <v>0</v>
      </c>
      <c r="BZ90" s="10" vm="44034">
        <v>0</v>
      </c>
      <c r="CA90" s="10" vm="40720">
        <v>657</v>
      </c>
      <c r="CB90" s="10" vm="34120">
        <v>242085</v>
      </c>
      <c r="CC90" s="10" vm="27345">
        <v>1677</v>
      </c>
      <c r="CD90" s="10" vm="20656">
        <v>781</v>
      </c>
      <c r="CE90" s="10" vm="55532">
        <v>86525</v>
      </c>
      <c r="CF90" s="10" vm="13865">
        <v>86525</v>
      </c>
      <c r="CG90" s="10" vm="7296">
        <v>0</v>
      </c>
      <c r="CH90" s="10" vm="53782">
        <v>0</v>
      </c>
      <c r="CI90" s="10" vm="40486">
        <v>0</v>
      </c>
      <c r="CJ90" s="10" vm="33910">
        <v>0</v>
      </c>
      <c r="CK90" s="10" vm="27120">
        <v>86525</v>
      </c>
      <c r="CL90" s="10" vm="20441">
        <v>4134</v>
      </c>
      <c r="CM90" s="10" vm="65882">
        <v>3634</v>
      </c>
      <c r="CN90" s="10" vm="63888">
        <v>0</v>
      </c>
      <c r="CO90" s="10" vm="7080">
        <v>500</v>
      </c>
      <c r="CP90" s="10" vm="50664">
        <v>0</v>
      </c>
      <c r="CQ90" s="10" vm="40257">
        <v>0</v>
      </c>
      <c r="CR90" s="10" vm="33676">
        <v>0</v>
      </c>
      <c r="CS90" s="10" vm="26886">
        <v>0</v>
      </c>
      <c r="CT90" s="10" vm="20221">
        <v>58</v>
      </c>
      <c r="CU90" s="10" vm="48866">
        <v>0</v>
      </c>
      <c r="CV90" s="10" vm="13448">
        <v>146</v>
      </c>
      <c r="CW90" s="10" vm="6903">
        <v>-88</v>
      </c>
      <c r="CX90" s="10" vm="47293">
        <v>0</v>
      </c>
      <c r="CY90" s="10" vm="40036">
        <v>0</v>
      </c>
      <c r="CZ90" s="10" vm="33446">
        <v>0</v>
      </c>
      <c r="DA90" s="10" vm="26662">
        <v>0</v>
      </c>
      <c r="DB90" s="81" vm="20004">
        <v>0</v>
      </c>
      <c r="DC90" s="81" vm="45563">
        <v>0</v>
      </c>
      <c r="DD90" s="81" vm="13229">
        <v>0</v>
      </c>
      <c r="DE90" s="81" vm="6702">
        <v>0</v>
      </c>
      <c r="DF90" s="10" vm="43813">
        <v>617</v>
      </c>
      <c r="DG90" s="10" vm="39812">
        <v>0</v>
      </c>
      <c r="DH90" s="10" vm="64666">
        <v>246</v>
      </c>
      <c r="DI90" s="10" vm="26429">
        <v>371</v>
      </c>
      <c r="DJ90" s="10" vm="19794">
        <v>4809</v>
      </c>
      <c r="DK90" s="10" vm="55314">
        <v>3634</v>
      </c>
      <c r="DL90" s="10" vm="13012">
        <v>392</v>
      </c>
      <c r="DM90" s="10" vm="6484">
        <v>783</v>
      </c>
      <c r="DN90" s="10" vm="53562">
        <v>0</v>
      </c>
      <c r="DO90" s="10" vm="39583">
        <v>0</v>
      </c>
      <c r="DP90" s="10" vm="33054">
        <v>0</v>
      </c>
      <c r="DQ90" s="10" vm="26199">
        <v>0</v>
      </c>
      <c r="DR90" s="10" vm="2655">
        <v>0</v>
      </c>
      <c r="DS90" s="10" vm="52135">
        <v>0</v>
      </c>
      <c r="DT90" s="10" vm="12811">
        <v>0</v>
      </c>
      <c r="DU90" s="10" vm="6271">
        <v>0</v>
      </c>
      <c r="DV90" s="10" vm="50443">
        <v>0</v>
      </c>
      <c r="DW90" s="10" vm="39357">
        <v>0</v>
      </c>
      <c r="DX90" s="10" vm="32820">
        <v>0</v>
      </c>
      <c r="DY90" s="10" vm="25975">
        <v>0</v>
      </c>
      <c r="DZ90" s="10" vm="19360">
        <v>314</v>
      </c>
      <c r="EA90" s="10" vm="48643">
        <v>0</v>
      </c>
      <c r="EB90" s="10" vm="12601">
        <v>215</v>
      </c>
      <c r="EC90" s="10" vm="2413">
        <v>99</v>
      </c>
      <c r="ED90" s="10" vm="47073">
        <v>0</v>
      </c>
      <c r="EE90" s="10" vm="39136">
        <v>0</v>
      </c>
      <c r="EF90" s="10" vm="32591">
        <v>0</v>
      </c>
      <c r="EG90" s="10" vm="25749">
        <v>0</v>
      </c>
      <c r="EH90" s="81" vm="19145">
        <v>0</v>
      </c>
      <c r="EI90" s="81" vm="45339">
        <v>0</v>
      </c>
      <c r="EJ90" s="81" vm="12382">
        <v>0</v>
      </c>
      <c r="EK90" s="81" vm="5896">
        <v>0</v>
      </c>
      <c r="EL90" s="10" vm="43595">
        <v>1150</v>
      </c>
      <c r="EM90" s="10" vm="38910">
        <v>0</v>
      </c>
      <c r="EN90" s="10" vm="32401">
        <v>681</v>
      </c>
      <c r="EO90" s="10" vm="25519">
        <v>469</v>
      </c>
      <c r="EP90" s="10" vm="18943">
        <v>1464</v>
      </c>
      <c r="EQ90" s="10" vm="55098">
        <v>0</v>
      </c>
      <c r="ER90" s="10" vm="12164">
        <v>896</v>
      </c>
      <c r="ES90" s="10" vm="5682">
        <v>568</v>
      </c>
      <c r="ET90" s="10" vm="53347">
        <v>6273</v>
      </c>
      <c r="EU90" s="10" vm="38680">
        <v>3634</v>
      </c>
      <c r="EV90" s="10" vm="32197">
        <v>1288</v>
      </c>
      <c r="EW90" s="10" vm="25289">
        <v>1351</v>
      </c>
      <c r="EX90" s="10" vm="1785">
        <v>1035</v>
      </c>
      <c r="EY90" s="10" vm="51936">
        <v>169</v>
      </c>
      <c r="EZ90" s="10" vm="63812">
        <v>882</v>
      </c>
      <c r="FA90" s="10" vm="5470">
        <v>169</v>
      </c>
      <c r="FB90" s="10" vm="50213">
        <v>347122</v>
      </c>
      <c r="FC90" s="10" vm="38456">
        <v>0</v>
      </c>
      <c r="FD90" s="10" vm="31968">
        <v>347122</v>
      </c>
      <c r="FE90" s="10" vm="25059">
        <v>10754</v>
      </c>
      <c r="FF90" s="10" vm="18511">
        <v>1710</v>
      </c>
      <c r="FG90" s="10" vm="48423">
        <v>0</v>
      </c>
      <c r="FH90" s="10" vm="11787">
        <v>-8620</v>
      </c>
      <c r="FI90" s="10" vm="1482">
        <v>0</v>
      </c>
      <c r="FJ90" s="10" vm="46848">
        <v>0</v>
      </c>
      <c r="FK90" s="10" vm="38243">
        <v>0</v>
      </c>
      <c r="FL90" s="10" vm="31734">
        <v>350966</v>
      </c>
      <c r="FM90" s="10" vm="24825">
        <v>47394</v>
      </c>
      <c r="FN90" s="10" vm="18332">
        <v>3770</v>
      </c>
      <c r="FO90" s="10" vm="45135">
        <v>0</v>
      </c>
      <c r="FP90" s="10" vm="11575">
        <v>0</v>
      </c>
      <c r="FQ90" s="10" vm="5040">
        <v>-1237</v>
      </c>
      <c r="FR90" s="10" vm="43376">
        <v>0</v>
      </c>
      <c r="FS90" s="10" vm="38010">
        <v>0</v>
      </c>
      <c r="FT90" s="10" vm="31500">
        <v>49927</v>
      </c>
      <c r="FU90" s="10" vm="24601">
        <v>301039</v>
      </c>
      <c r="FV90" s="10" vm="18127">
        <v>299728</v>
      </c>
      <c r="FW90" s="81" vm="54876">
        <v>19780</v>
      </c>
      <c r="FX90" s="81" vm="11356">
        <v>0</v>
      </c>
      <c r="FY90" s="81" vm="4862">
        <v>0</v>
      </c>
      <c r="FZ90" s="81" vm="53129">
        <v>-325</v>
      </c>
      <c r="GA90" s="81" vm="37797">
        <v>19455</v>
      </c>
      <c r="GB90" s="10" vm="31281">
        <v>1947</v>
      </c>
      <c r="GC90" s="10" vm="24371">
        <v>939</v>
      </c>
      <c r="GD90" s="10" vm="17909">
        <v>1008</v>
      </c>
      <c r="GE90" s="10" vm="51712">
        <v>0</v>
      </c>
      <c r="GF90" s="10" vm="11137">
        <v>0</v>
      </c>
      <c r="GG90" s="10" vm="4670">
        <v>0</v>
      </c>
      <c r="GH90" s="10" vm="49997">
        <v>0</v>
      </c>
      <c r="GI90" s="10" vm="37575">
        <v>0</v>
      </c>
      <c r="GJ90" s="10" vm="31052">
        <v>0</v>
      </c>
      <c r="GK90" s="10" vm="24144">
        <v>3863</v>
      </c>
      <c r="GL90" s="10" vm="17689">
        <v>635</v>
      </c>
      <c r="GM90" s="10" vm="48241">
        <v>3228</v>
      </c>
      <c r="GN90" s="10" vm="10932">
        <v>1938</v>
      </c>
      <c r="GO90" s="10" vm="4458">
        <v>268</v>
      </c>
      <c r="GP90" s="10" vm="46621">
        <v>1670</v>
      </c>
      <c r="GQ90" s="10" vm="37354">
        <v>0</v>
      </c>
      <c r="GR90" s="10" vm="30822">
        <v>0</v>
      </c>
      <c r="GS90" s="10" vm="23919">
        <v>0</v>
      </c>
      <c r="GT90" s="10" vm="17468">
        <v>7748</v>
      </c>
      <c r="GU90" s="10" vm="44915">
        <v>1842</v>
      </c>
      <c r="GV90" s="10" vm="10716">
        <v>5906</v>
      </c>
      <c r="GW90" s="10" vm="4240">
        <v>0</v>
      </c>
      <c r="GX90" s="81" vm="43156">
        <v>0</v>
      </c>
      <c r="GY90" s="10" vm="37130">
        <v>0</v>
      </c>
      <c r="GZ90" s="10" vm="64487">
        <v>0</v>
      </c>
      <c r="HA90" s="10" vm="23690">
        <v>0</v>
      </c>
      <c r="HB90" s="10" vm="17257">
        <v>0</v>
      </c>
      <c r="HC90" s="81" vm="54654">
        <v>0</v>
      </c>
      <c r="HD90" s="81" vm="10499">
        <v>0</v>
      </c>
      <c r="HE90" s="10" vm="4021">
        <v>0</v>
      </c>
      <c r="HF90" s="10" vm="52895">
        <v>672</v>
      </c>
      <c r="HG90" s="10" vm="36909">
        <v>378</v>
      </c>
      <c r="HH90" s="10" vm="30421">
        <v>0</v>
      </c>
      <c r="HI90" s="10" vm="23467">
        <v>654</v>
      </c>
      <c r="HJ90" s="10" vm="2412">
        <v>0</v>
      </c>
      <c r="HK90" s="10" vm="51526">
        <v>12058</v>
      </c>
      <c r="HL90" s="10" vm="10291">
        <v>0</v>
      </c>
      <c r="HM90" s="10" vm="3804">
        <v>0</v>
      </c>
      <c r="HN90" s="10" vm="49783">
        <v>3836</v>
      </c>
      <c r="HO90" s="10" vm="36687">
        <v>17598</v>
      </c>
      <c r="HP90" s="10" vm="30187">
        <v>657</v>
      </c>
      <c r="HQ90" s="10" vm="23234">
        <v>0</v>
      </c>
      <c r="HR90" s="10" vm="16820">
        <v>657</v>
      </c>
      <c r="HS90" s="10" vm="48043">
        <v>0</v>
      </c>
      <c r="HT90" s="10" vm="10081">
        <v>781</v>
      </c>
      <c r="HU90" s="10" vm="2141">
        <v>781</v>
      </c>
      <c r="HV90" s="10" vm="46435">
        <v>4593</v>
      </c>
      <c r="HW90" s="10" vm="36461">
        <v>0</v>
      </c>
      <c r="HX90" s="10" vm="29956">
        <v>0</v>
      </c>
      <c r="HY90" s="10" vm="23001">
        <v>54</v>
      </c>
      <c r="HZ90" s="10" vm="16602">
        <v>0</v>
      </c>
      <c r="IA90" s="10" vm="44690">
        <v>0</v>
      </c>
      <c r="IB90" s="10" vm="9862">
        <v>-759</v>
      </c>
      <c r="IC90" s="10" vm="3372">
        <v>3888</v>
      </c>
      <c r="ID90" s="10" vm="42935">
        <v>4</v>
      </c>
      <c r="IE90" s="10" vm="36239">
        <v>0</v>
      </c>
      <c r="IF90" s="10" vm="29720">
        <v>0</v>
      </c>
      <c r="IG90" s="10" vm="22814">
        <v>4</v>
      </c>
      <c r="IH90" s="10" vm="16386">
        <v>1710</v>
      </c>
      <c r="II90" s="10" vm="54438">
        <v>4024</v>
      </c>
      <c r="IJ90" s="10" vm="9656">
        <v>0</v>
      </c>
      <c r="IK90" s="10" vm="3150">
        <v>42</v>
      </c>
      <c r="IL90" s="10" vm="52680">
        <v>-13</v>
      </c>
      <c r="IM90" s="10" vm="36008">
        <v>-31</v>
      </c>
      <c r="IN90" s="10" vm="29485">
        <v>2330</v>
      </c>
      <c r="IO90" s="10" vm="22602">
        <v>2349</v>
      </c>
      <c r="IP90" s="10" vm="1481">
        <v>0</v>
      </c>
      <c r="IQ90" s="10" vm="51320">
        <v>0</v>
      </c>
      <c r="IR90" s="10" vm="9442">
        <v>0</v>
      </c>
      <c r="IS90" s="81" vm="2930">
        <v>18</v>
      </c>
      <c r="IT90" s="81" vm="49553">
        <v>18</v>
      </c>
    </row>
    <row r="91" spans="1:254" x14ac:dyDescent="0.25">
      <c r="A91" s="8" t="s">
        <v>340</v>
      </c>
      <c r="B91" s="8" t="s">
        <v>542</v>
      </c>
      <c r="C91" s="89">
        <v>44651</v>
      </c>
      <c r="D91" s="76" vm="84046">
        <v>12</v>
      </c>
      <c r="E91" s="10" vm="75966">
        <v>191395</v>
      </c>
      <c r="F91" s="10" vm="70871">
        <v>-129644</v>
      </c>
      <c r="G91" s="10" vm="100265">
        <v>-6670</v>
      </c>
      <c r="H91" s="10" vm="59861">
        <v>55081</v>
      </c>
      <c r="I91" s="10" vm="58428">
        <v>4720</v>
      </c>
      <c r="J91" s="10" vm="63600">
        <v>59801</v>
      </c>
      <c r="K91" s="10" vm="86000">
        <v>0</v>
      </c>
      <c r="L91" s="10" vm="78364">
        <v>0</v>
      </c>
      <c r="M91" s="10" vm="75821">
        <v>0</v>
      </c>
      <c r="N91" s="10" vm="70758">
        <v>27</v>
      </c>
      <c r="O91" s="10" vm="99772">
        <v>-34038</v>
      </c>
      <c r="P91" s="10" vm="95876">
        <v>-502</v>
      </c>
      <c r="Q91" s="10" vm="81892">
        <v>0</v>
      </c>
      <c r="R91" s="10" vm="87068">
        <v>0</v>
      </c>
      <c r="S91" s="10" vm="85877">
        <v>0</v>
      </c>
      <c r="T91" s="10" vm="83880">
        <v>25288</v>
      </c>
      <c r="U91" s="10" vm="75671">
        <v>4935</v>
      </c>
      <c r="V91" s="10" vm="70638">
        <v>30223</v>
      </c>
      <c r="W91" s="10" vm="98764">
        <v>0</v>
      </c>
      <c r="X91" s="10" vm="95711">
        <v>38299</v>
      </c>
      <c r="Y91" s="10" vm="89627">
        <v>0</v>
      </c>
      <c r="Z91" s="10" vm="81030">
        <v>-7771</v>
      </c>
      <c r="AA91" s="10" vm="80018">
        <v>60751</v>
      </c>
      <c r="AB91" s="10" vm="78244">
        <v>147773</v>
      </c>
      <c r="AC91" s="10" vm="75551">
        <v>13557</v>
      </c>
      <c r="AD91" s="10" vm="62565">
        <v>161330</v>
      </c>
      <c r="AE91" s="10" vm="97808">
        <v>3113</v>
      </c>
      <c r="AF91" s="10" vm="95545">
        <v>0</v>
      </c>
      <c r="AG91" s="10" vm="72663">
        <v>0</v>
      </c>
      <c r="AH91" s="10" vm="71979">
        <v>0</v>
      </c>
      <c r="AI91" s="10" vm="85775">
        <v>164443</v>
      </c>
      <c r="AJ91" s="10" vm="78097">
        <v>28349</v>
      </c>
      <c r="AK91" s="10" vm="75450">
        <v>8886</v>
      </c>
      <c r="AL91" s="10" vm="70361">
        <v>26529</v>
      </c>
      <c r="AM91" s="10" vm="97351">
        <v>21276</v>
      </c>
      <c r="AN91" s="10" vm="95382">
        <v>5337</v>
      </c>
      <c r="AO91" s="10" vm="62092">
        <v>1059</v>
      </c>
      <c r="AP91" s="10" vm="80862">
        <v>279</v>
      </c>
      <c r="AQ91" s="10" vm="79882">
        <v>19991</v>
      </c>
      <c r="AR91" s="10" vm="83732">
        <v>0</v>
      </c>
      <c r="AS91" s="10" vm="75366">
        <v>981</v>
      </c>
      <c r="AT91" s="10" vm="70208">
        <v>112687</v>
      </c>
      <c r="AU91" s="10" vm="96926">
        <v>51756</v>
      </c>
      <c r="AV91" s="10" vm="95215">
        <v>1634</v>
      </c>
      <c r="AW91" s="10" vm="89500">
        <v>1421276</v>
      </c>
      <c r="AX91" s="10" vm="86913">
        <v>0</v>
      </c>
      <c r="AY91" s="10" vm="61749">
        <v>17426</v>
      </c>
      <c r="AZ91" s="10" vm="77931">
        <v>0</v>
      </c>
      <c r="BA91" s="10" vm="75287">
        <v>0</v>
      </c>
      <c r="BB91" s="10" vm="70027">
        <v>739</v>
      </c>
      <c r="BC91" s="10" vm="99096">
        <v>0</v>
      </c>
      <c r="BD91" s="10" vm="95056">
        <v>0</v>
      </c>
      <c r="BE91" s="10" vm="81717">
        <v>0</v>
      </c>
      <c r="BF91" s="10" vm="90262">
        <v>0</v>
      </c>
      <c r="BG91" s="10" vm="79773">
        <v>1439441</v>
      </c>
      <c r="BH91" s="10" vm="83598">
        <v>6802</v>
      </c>
      <c r="BI91" s="10" vm="75192">
        <v>19188</v>
      </c>
      <c r="BJ91" s="10" vm="61120">
        <v>61872</v>
      </c>
      <c r="BK91" s="10" vm="100408">
        <v>3247</v>
      </c>
      <c r="BL91" s="10" vm="94892">
        <v>4701</v>
      </c>
      <c r="BM91" s="10" vm="90651">
        <v>95810</v>
      </c>
      <c r="BN91" s="10" vm="88602">
        <v>8824</v>
      </c>
      <c r="BO91" s="10" vm="79656">
        <v>0</v>
      </c>
      <c r="BP91" s="10" vm="77806">
        <v>3167</v>
      </c>
      <c r="BQ91" s="10" vm="75099">
        <v>40172</v>
      </c>
      <c r="BR91" s="10" vm="69745">
        <v>52163</v>
      </c>
      <c r="BS91" s="10" vm="100101">
        <v>43647</v>
      </c>
      <c r="BT91" s="10" vm="94727">
        <v>1483088</v>
      </c>
      <c r="BU91" s="10" vm="60650">
        <v>679372</v>
      </c>
      <c r="BV91" s="10" vm="71815">
        <v>0</v>
      </c>
      <c r="BW91" s="10" vm="85501">
        <v>0</v>
      </c>
      <c r="BX91" s="10" vm="83421">
        <v>312034</v>
      </c>
      <c r="BY91" s="10" vm="75014">
        <v>0</v>
      </c>
      <c r="BZ91" s="10" vm="69586">
        <v>0</v>
      </c>
      <c r="CA91" s="10" vm="99606">
        <v>2030</v>
      </c>
      <c r="CB91" s="10" vm="94564">
        <v>993436</v>
      </c>
      <c r="CC91" s="10" vm="72555">
        <v>40742</v>
      </c>
      <c r="CD91" s="10" vm="80757">
        <v>3554</v>
      </c>
      <c r="CE91" s="10" vm="85371">
        <v>445356</v>
      </c>
      <c r="CF91" s="10" vm="77640">
        <v>445356</v>
      </c>
      <c r="CG91" s="10" vm="74934">
        <v>0</v>
      </c>
      <c r="CH91" s="10" vm="69406">
        <v>0</v>
      </c>
      <c r="CI91" s="10" vm="98127">
        <v>0</v>
      </c>
      <c r="CJ91" s="10" vm="94409">
        <v>0</v>
      </c>
      <c r="CK91" s="10" vm="90976">
        <v>445356</v>
      </c>
      <c r="CL91" s="10" vm="86737">
        <v>9048</v>
      </c>
      <c r="CM91" s="10" vm="79541">
        <v>6661</v>
      </c>
      <c r="CN91" s="10" vm="83284">
        <v>0</v>
      </c>
      <c r="CO91" s="10" vm="57337">
        <v>2387</v>
      </c>
      <c r="CP91" s="10" vm="60135">
        <v>1027</v>
      </c>
      <c r="CQ91" s="10" vm="97647">
        <v>0</v>
      </c>
      <c r="CR91" s="10" vm="94253">
        <v>1044</v>
      </c>
      <c r="CS91" s="10" vm="81567">
        <v>-17</v>
      </c>
      <c r="CT91" s="10" vm="71685">
        <v>0</v>
      </c>
      <c r="CU91" s="10" vm="70974">
        <v>0</v>
      </c>
      <c r="CV91" s="10" vm="77516">
        <v>0</v>
      </c>
      <c r="CW91" s="10" vm="74759">
        <v>0</v>
      </c>
      <c r="CX91" s="10" vm="69123">
        <v>0</v>
      </c>
      <c r="CY91" s="10" vm="97194">
        <v>0</v>
      </c>
      <c r="CZ91" s="10" vm="94089">
        <v>0</v>
      </c>
      <c r="DA91" s="10" vm="89304">
        <v>0</v>
      </c>
      <c r="DB91" s="81" vm="88438">
        <v>0</v>
      </c>
      <c r="DC91" s="81" vm="85258">
        <v>0</v>
      </c>
      <c r="DD91" s="81" vm="83108">
        <v>0</v>
      </c>
      <c r="DE91" s="81" vm="74678">
        <v>0</v>
      </c>
      <c r="DF91" s="10" vm="68968">
        <v>16324</v>
      </c>
      <c r="DG91" s="10" vm="96766">
        <v>0</v>
      </c>
      <c r="DH91" s="10" vm="93920">
        <v>15849</v>
      </c>
      <c r="DI91" s="10" vm="87625">
        <v>475</v>
      </c>
      <c r="DJ91" s="10" vm="90132">
        <v>26399</v>
      </c>
      <c r="DK91" s="10" vm="62564">
        <v>6661</v>
      </c>
      <c r="DL91" s="10" vm="77348">
        <v>16893</v>
      </c>
      <c r="DM91" s="10" vm="74583">
        <v>2845</v>
      </c>
      <c r="DN91" s="10" vm="68788">
        <v>0</v>
      </c>
      <c r="DO91" s="10" vm="96326">
        <v>9</v>
      </c>
      <c r="DP91" s="10" vm="93761">
        <v>0</v>
      </c>
      <c r="DQ91" s="10" vm="72391">
        <v>-9</v>
      </c>
      <c r="DR91" s="10" vm="80590">
        <v>0</v>
      </c>
      <c r="DS91" s="10" vm="85148">
        <v>0</v>
      </c>
      <c r="DT91" s="10" vm="82972">
        <v>0</v>
      </c>
      <c r="DU91" s="10" vm="74492">
        <v>0</v>
      </c>
      <c r="DV91" s="10" vm="62091">
        <v>0</v>
      </c>
      <c r="DW91" s="10" vm="98286">
        <v>0</v>
      </c>
      <c r="DX91" s="10" vm="93599">
        <v>0</v>
      </c>
      <c r="DY91" s="10" vm="81420">
        <v>0</v>
      </c>
      <c r="DZ91" s="10" vm="86585">
        <v>553</v>
      </c>
      <c r="EA91" s="10" vm="79300">
        <v>0</v>
      </c>
      <c r="EB91" s="10" vm="77222">
        <v>71</v>
      </c>
      <c r="EC91" s="10" vm="57077">
        <v>482</v>
      </c>
      <c r="ED91" s="10" vm="68505">
        <v>0</v>
      </c>
      <c r="EE91" s="10" vm="96026">
        <v>0</v>
      </c>
      <c r="EF91" s="10" vm="93434">
        <v>0</v>
      </c>
      <c r="EG91" s="10" vm="61748">
        <v>0</v>
      </c>
      <c r="EH91" s="81" vm="71525">
        <v>0</v>
      </c>
      <c r="EI91" s="81" vm="85007">
        <v>0</v>
      </c>
      <c r="EJ91" s="81" vm="82795">
        <v>0</v>
      </c>
      <c r="EK91" s="81" vm="57019">
        <v>0</v>
      </c>
      <c r="EL91" s="10" vm="68347">
        <v>0</v>
      </c>
      <c r="EM91" s="10" vm="99441">
        <v>0</v>
      </c>
      <c r="EN91" s="10" vm="93268">
        <v>-7</v>
      </c>
      <c r="EO91" s="10" vm="90524">
        <v>7</v>
      </c>
      <c r="EP91" s="10" vm="88331">
        <v>553</v>
      </c>
      <c r="EQ91" s="10" vm="61119">
        <v>9</v>
      </c>
      <c r="ER91" s="10" vm="77054">
        <v>64</v>
      </c>
      <c r="ES91" s="10" vm="56963">
        <v>480</v>
      </c>
      <c r="ET91" s="10" vm="68167">
        <v>26952</v>
      </c>
      <c r="EU91" s="10" vm="98605">
        <v>6670</v>
      </c>
      <c r="EV91" s="10" vm="93113">
        <v>16957</v>
      </c>
      <c r="EW91" s="10" vm="87445">
        <v>3325</v>
      </c>
      <c r="EX91" s="10" vm="80443">
        <v>5405</v>
      </c>
      <c r="EY91" s="10" vm="84898">
        <v>3889</v>
      </c>
      <c r="EZ91" s="10" vm="82660">
        <v>1771</v>
      </c>
      <c r="FA91" s="10" vm="74144">
        <v>3889</v>
      </c>
      <c r="FB91" s="10" vm="60649">
        <v>1502838</v>
      </c>
      <c r="FC91" s="10" vm="98443">
        <v>0</v>
      </c>
      <c r="FD91" s="10" vm="92956">
        <v>1502838</v>
      </c>
      <c r="FE91" s="10" vm="58866">
        <v>112552</v>
      </c>
      <c r="FF91" s="10" vm="86440">
        <v>6054</v>
      </c>
      <c r="FG91" s="10" vm="79069">
        <v>0</v>
      </c>
      <c r="FH91" s="10" vm="76928">
        <v>-13396</v>
      </c>
      <c r="FI91" s="10" vm="56844">
        <v>0</v>
      </c>
      <c r="FJ91" s="10" vm="67885">
        <v>-1837</v>
      </c>
      <c r="FK91" s="10" vm="59272">
        <v>0</v>
      </c>
      <c r="FL91" s="10" vm="92790">
        <v>1606211</v>
      </c>
      <c r="FM91" s="10" vm="60273">
        <v>167821</v>
      </c>
      <c r="FN91" s="10" vm="71378">
        <v>19988</v>
      </c>
      <c r="FO91" s="10" vm="84749">
        <v>0</v>
      </c>
      <c r="FP91" s="10" vm="76763">
        <v>0</v>
      </c>
      <c r="FQ91" s="10" vm="73976">
        <v>-689</v>
      </c>
      <c r="FR91" s="10" vm="67733">
        <v>0</v>
      </c>
      <c r="FS91" s="10" vm="96608">
        <v>-2185</v>
      </c>
      <c r="FT91" s="10" vm="92623">
        <v>184935</v>
      </c>
      <c r="FU91" s="10" vm="89029">
        <v>1421276</v>
      </c>
      <c r="FV91" s="10" vm="89969">
        <v>1335017</v>
      </c>
      <c r="FW91" s="81" vm="78920">
        <v>361</v>
      </c>
      <c r="FX91" s="81" vm="82483">
        <v>0</v>
      </c>
      <c r="FY91" s="81" vm="73901">
        <v>0</v>
      </c>
      <c r="FZ91" s="81" vm="56120">
        <v>378</v>
      </c>
      <c r="GA91" s="81" vm="96167">
        <v>739</v>
      </c>
      <c r="GB91" s="10" vm="92463">
        <v>1808</v>
      </c>
      <c r="GC91" s="10" vm="81278">
        <v>1085</v>
      </c>
      <c r="GD91" s="10" vm="88162">
        <v>723</v>
      </c>
      <c r="GE91" s="10" vm="84639">
        <v>2642</v>
      </c>
      <c r="GF91" s="10" vm="76636">
        <v>1075</v>
      </c>
      <c r="GG91" s="10" vm="73807">
        <v>1567</v>
      </c>
      <c r="GH91" s="10" vm="67549">
        <v>5346</v>
      </c>
      <c r="GI91" s="10" vm="98926">
        <v>2218</v>
      </c>
      <c r="GJ91" s="10" vm="92301">
        <v>3128</v>
      </c>
      <c r="GK91" s="10" vm="87290">
        <v>0</v>
      </c>
      <c r="GL91" s="10" vm="86293">
        <v>0</v>
      </c>
      <c r="GM91" s="10" vm="78842">
        <v>0</v>
      </c>
      <c r="GN91" s="10" vm="82349">
        <v>1303</v>
      </c>
      <c r="GO91" s="10" vm="56605">
        <v>674</v>
      </c>
      <c r="GP91" s="10" vm="67422">
        <v>629</v>
      </c>
      <c r="GQ91" s="10" vm="99938">
        <v>49</v>
      </c>
      <c r="GR91" s="10" vm="92140">
        <v>1376</v>
      </c>
      <c r="GS91" s="10" vm="62563">
        <v>-1327</v>
      </c>
      <c r="GT91" s="10" vm="80280">
        <v>11148</v>
      </c>
      <c r="GU91" s="10" vm="84541">
        <v>6428</v>
      </c>
      <c r="GV91" s="10" vm="76470">
        <v>4720</v>
      </c>
      <c r="GW91" s="10" vm="73635">
        <v>0</v>
      </c>
      <c r="GX91" s="81" vm="67264">
        <v>0</v>
      </c>
      <c r="GY91" s="10" vm="99277">
        <v>0</v>
      </c>
      <c r="GZ91" s="10" vm="91978">
        <v>650</v>
      </c>
      <c r="HA91" s="10" vm="72146">
        <v>3360</v>
      </c>
      <c r="HB91" s="10" vm="71271">
        <v>0</v>
      </c>
      <c r="HC91" s="81" vm="62090">
        <v>0</v>
      </c>
      <c r="HD91" s="81" vm="82172">
        <v>691</v>
      </c>
      <c r="HE91" s="10" vm="73546">
        <v>4701</v>
      </c>
      <c r="HF91" s="10" vm="67085">
        <v>4532</v>
      </c>
      <c r="HG91" s="10" vm="97968">
        <v>6288</v>
      </c>
      <c r="HH91" s="10" vm="91822">
        <v>0</v>
      </c>
      <c r="HI91" s="10" vm="90814">
        <v>285</v>
      </c>
      <c r="HJ91" s="10" vm="58580">
        <v>20860</v>
      </c>
      <c r="HK91" s="10" vm="84438">
        <v>0</v>
      </c>
      <c r="HL91" s="10" vm="76382">
        <v>194</v>
      </c>
      <c r="HM91" s="10" vm="73426">
        <v>0</v>
      </c>
      <c r="HN91" s="10" vm="61747">
        <v>8013</v>
      </c>
      <c r="HO91" s="10" vm="97489">
        <v>40172</v>
      </c>
      <c r="HP91" s="10" vm="91662">
        <v>1936</v>
      </c>
      <c r="HQ91" s="10" vm="58775">
        <v>94</v>
      </c>
      <c r="HR91" s="10" vm="89788">
        <v>2030</v>
      </c>
      <c r="HS91" s="10" vm="78640">
        <v>3554</v>
      </c>
      <c r="HT91" s="10" vm="82039">
        <v>0</v>
      </c>
      <c r="HU91" s="10" vm="73277">
        <v>3554</v>
      </c>
      <c r="HV91" s="10" vm="66808">
        <v>33762</v>
      </c>
      <c r="HW91" s="10" vm="97062">
        <v>259</v>
      </c>
      <c r="HX91" s="10" vm="91510">
        <v>0</v>
      </c>
      <c r="HY91" s="10" vm="61118">
        <v>0</v>
      </c>
      <c r="HZ91" s="10" vm="86123">
        <v>2</v>
      </c>
      <c r="IA91" s="10" vm="84288">
        <v>1552</v>
      </c>
      <c r="IB91" s="10" vm="76228">
        <v>-1537</v>
      </c>
      <c r="IC91" s="10" vm="73133">
        <v>34038</v>
      </c>
      <c r="ID91" s="10" vm="66664">
        <v>1810</v>
      </c>
      <c r="IE91" s="10" vm="96470">
        <v>2002</v>
      </c>
      <c r="IF91" s="10" vm="91342">
        <v>202</v>
      </c>
      <c r="IG91" s="10" vm="87204">
        <v>4014</v>
      </c>
      <c r="IH91" s="10" vm="80172">
        <v>6054</v>
      </c>
      <c r="II91" s="10" vm="60648">
        <v>21248</v>
      </c>
      <c r="IJ91" s="10" vm="76080">
        <v>0</v>
      </c>
      <c r="IK91" s="10" vm="72993">
        <v>554</v>
      </c>
      <c r="IL91" s="10" vm="66491">
        <v>-74</v>
      </c>
      <c r="IM91" s="10" vm="59424">
        <v>-98</v>
      </c>
      <c r="IN91" s="10" vm="91177">
        <v>32875</v>
      </c>
      <c r="IO91" s="10" vm="81171">
        <v>34444</v>
      </c>
      <c r="IP91" s="10" vm="71104">
        <v>0</v>
      </c>
      <c r="IQ91" s="10" vm="84173">
        <v>-5</v>
      </c>
      <c r="IR91" s="10" vm="58104">
        <v>0</v>
      </c>
      <c r="IS91" s="81" vm="72842">
        <v>83</v>
      </c>
      <c r="IT91" s="81" vm="60272">
        <v>83</v>
      </c>
    </row>
    <row r="92" spans="1:254" x14ac:dyDescent="0.25">
      <c r="A92" s="8" t="s">
        <v>392</v>
      </c>
      <c r="B92" s="8" t="s">
        <v>293</v>
      </c>
      <c r="C92" s="89">
        <v>44651</v>
      </c>
      <c r="D92" s="76" vm="84061">
        <v>12</v>
      </c>
      <c r="E92" s="10" vm="75938">
        <v>26061</v>
      </c>
      <c r="F92" s="10" vm="70869">
        <v>-22060</v>
      </c>
      <c r="G92" s="10" vm="100261">
        <v>-553</v>
      </c>
      <c r="H92" s="10" vm="59845">
        <v>3448</v>
      </c>
      <c r="I92" s="10" vm="58476">
        <v>13</v>
      </c>
      <c r="J92" s="10" vm="63621">
        <v>3461</v>
      </c>
      <c r="K92" s="10" vm="86017">
        <v>0</v>
      </c>
      <c r="L92" s="10" vm="78398">
        <v>0</v>
      </c>
      <c r="M92" s="10" vm="75779">
        <v>0</v>
      </c>
      <c r="N92" s="10" vm="70742">
        <v>1</v>
      </c>
      <c r="O92" s="10" vm="99756">
        <v>-3080</v>
      </c>
      <c r="P92" s="10" vm="95837">
        <v>0</v>
      </c>
      <c r="Q92" s="10" vm="81894">
        <v>0</v>
      </c>
      <c r="R92" s="10" vm="87042">
        <v>0</v>
      </c>
      <c r="S92" s="10" vm="85894">
        <v>0</v>
      </c>
      <c r="T92" s="10" vm="83916">
        <v>382</v>
      </c>
      <c r="U92" s="10" vm="75667">
        <v>0</v>
      </c>
      <c r="V92" s="10" vm="70662">
        <v>382</v>
      </c>
      <c r="W92" s="10" vm="98719">
        <v>0</v>
      </c>
      <c r="X92" s="10" vm="95669">
        <v>52</v>
      </c>
      <c r="Y92" s="10" vm="89658">
        <v>0</v>
      </c>
      <c r="Z92" s="10" vm="81009">
        <v>0</v>
      </c>
      <c r="AA92" s="10" vm="80003">
        <v>434</v>
      </c>
      <c r="AB92" s="10" vm="78256">
        <v>18187</v>
      </c>
      <c r="AC92" s="10" vm="57779">
        <v>5103</v>
      </c>
      <c r="AD92" s="10" vm="70516">
        <v>23290</v>
      </c>
      <c r="AE92" s="10" vm="97826">
        <v>40</v>
      </c>
      <c r="AF92" s="10" vm="95531">
        <v>0</v>
      </c>
      <c r="AG92" s="10" vm="72697">
        <v>0</v>
      </c>
      <c r="AH92" s="10" vm="62089">
        <v>0</v>
      </c>
      <c r="AI92" s="10" vm="85758">
        <v>23330</v>
      </c>
      <c r="AJ92" s="10" vm="78111">
        <v>6881</v>
      </c>
      <c r="AK92" s="10" vm="75434">
        <v>5463</v>
      </c>
      <c r="AL92" s="10" vm="70359">
        <v>2778</v>
      </c>
      <c r="AM92" s="10" vm="97346">
        <v>2356</v>
      </c>
      <c r="AN92" s="10" vm="95366">
        <v>0</v>
      </c>
      <c r="AO92" s="10" vm="87940">
        <v>30</v>
      </c>
      <c r="AP92" s="10" vm="80878">
        <v>0</v>
      </c>
      <c r="AQ92" s="10" vm="79897">
        <v>2658</v>
      </c>
      <c r="AR92" s="10" vm="83766">
        <v>0</v>
      </c>
      <c r="AS92" s="10" vm="61746">
        <v>0</v>
      </c>
      <c r="AT92" s="10" vm="70182">
        <v>20166</v>
      </c>
      <c r="AU92" s="10" vm="96910">
        <v>3164</v>
      </c>
      <c r="AV92" s="10" vm="95177">
        <v>544</v>
      </c>
      <c r="AW92" s="10" vm="89503">
        <v>136073</v>
      </c>
      <c r="AX92" s="10" vm="86890">
        <v>0</v>
      </c>
      <c r="AY92" s="10" vm="85643">
        <v>4197</v>
      </c>
      <c r="AZ92" s="10" vm="77966">
        <v>791</v>
      </c>
      <c r="BA92" s="10" vm="57617">
        <v>0</v>
      </c>
      <c r="BB92" s="10" vm="70072">
        <v>0</v>
      </c>
      <c r="BC92" s="10" vm="99067">
        <v>0</v>
      </c>
      <c r="BD92" s="10" vm="95013">
        <v>0</v>
      </c>
      <c r="BE92" s="10" vm="81747">
        <v>0</v>
      </c>
      <c r="BF92" s="10" vm="90246">
        <v>0</v>
      </c>
      <c r="BG92" s="10" vm="79757">
        <v>141061</v>
      </c>
      <c r="BH92" s="10" vm="83610">
        <v>236</v>
      </c>
      <c r="BI92" s="10" vm="57563">
        <v>1276</v>
      </c>
      <c r="BJ92" s="10" vm="69896">
        <v>3955</v>
      </c>
      <c r="BK92" s="10" vm="100425">
        <v>155</v>
      </c>
      <c r="BL92" s="10" vm="94874">
        <v>286</v>
      </c>
      <c r="BM92" s="10" vm="90684">
        <v>5908</v>
      </c>
      <c r="BN92" s="10" vm="88578">
        <v>2345</v>
      </c>
      <c r="BO92" s="10" vm="79641">
        <v>0</v>
      </c>
      <c r="BP92" s="10" vm="77821">
        <v>46</v>
      </c>
      <c r="BQ92" s="10" vm="100848">
        <v>7358</v>
      </c>
      <c r="BR92" s="10" vm="69741">
        <v>9749</v>
      </c>
      <c r="BS92" s="10" vm="100095">
        <v>-3841</v>
      </c>
      <c r="BT92" s="10" vm="94710">
        <v>137220</v>
      </c>
      <c r="BU92" s="10" vm="87786">
        <v>68665</v>
      </c>
      <c r="BV92" s="10" vm="71831">
        <v>0</v>
      </c>
      <c r="BW92" s="10" vm="85519">
        <v>0</v>
      </c>
      <c r="BX92" s="10" vm="83454">
        <v>5134</v>
      </c>
      <c r="BY92" s="10" vm="1288">
        <v>0</v>
      </c>
      <c r="BZ92" s="10" vm="69560">
        <v>0</v>
      </c>
      <c r="CA92" s="10" vm="99590">
        <v>59</v>
      </c>
      <c r="CB92" s="10" vm="94525">
        <v>73858</v>
      </c>
      <c r="CC92" s="10" vm="72558">
        <v>2711</v>
      </c>
      <c r="CD92" s="10" vm="80733">
        <v>0</v>
      </c>
      <c r="CE92" s="10" vm="85393">
        <v>60651</v>
      </c>
      <c r="CF92" s="10" vm="77676">
        <v>34012</v>
      </c>
      <c r="CG92" s="10" vm="57395">
        <v>26034</v>
      </c>
      <c r="CH92" s="10" vm="69451">
        <v>0</v>
      </c>
      <c r="CI92" s="10" vm="98120">
        <v>0</v>
      </c>
      <c r="CJ92" s="10" vm="94368">
        <v>605</v>
      </c>
      <c r="CK92" s="10" vm="91009">
        <v>60651</v>
      </c>
      <c r="CL92" s="10" vm="86719">
        <v>769</v>
      </c>
      <c r="CM92" s="10" vm="79527">
        <v>553</v>
      </c>
      <c r="CN92" s="10" vm="83298">
        <v>0</v>
      </c>
      <c r="CO92" s="10" vm="57327">
        <v>216</v>
      </c>
      <c r="CP92" s="10" vm="69278">
        <v>0</v>
      </c>
      <c r="CQ92" s="10" vm="97666">
        <v>0</v>
      </c>
      <c r="CR92" s="10" vm="94237">
        <v>0</v>
      </c>
      <c r="CS92" s="10" vm="81601">
        <v>0</v>
      </c>
      <c r="CT92" s="10" vm="71669">
        <v>0</v>
      </c>
      <c r="CU92" s="10" vm="70958">
        <v>0</v>
      </c>
      <c r="CV92" s="10" vm="77529">
        <v>19</v>
      </c>
      <c r="CW92" s="10" vm="57270">
        <v>-19</v>
      </c>
      <c r="CX92" s="10" vm="69121">
        <v>0</v>
      </c>
      <c r="CY92" s="10" vm="97188">
        <v>0</v>
      </c>
      <c r="CZ92" s="10" vm="94073">
        <v>0</v>
      </c>
      <c r="DA92" s="10" vm="89348">
        <v>0</v>
      </c>
      <c r="DB92" s="81" vm="88457">
        <v>0</v>
      </c>
      <c r="DC92" s="81" vm="85275">
        <v>0</v>
      </c>
      <c r="DD92" s="81" vm="83142">
        <v>0</v>
      </c>
      <c r="DE92" s="81" vm="2654">
        <v>0</v>
      </c>
      <c r="DF92" s="10" vm="68942">
        <v>258</v>
      </c>
      <c r="DG92" s="10" vm="96750">
        <v>0</v>
      </c>
      <c r="DH92" s="10" vm="93881">
        <v>27</v>
      </c>
      <c r="DI92" s="10" vm="87630">
        <v>231</v>
      </c>
      <c r="DJ92" s="10" vm="90106">
        <v>1027</v>
      </c>
      <c r="DK92" s="10" vm="79417">
        <v>553</v>
      </c>
      <c r="DL92" s="10" vm="77386">
        <v>46</v>
      </c>
      <c r="DM92" s="10" vm="74577">
        <v>428</v>
      </c>
      <c r="DN92" s="10" vm="68834">
        <v>0</v>
      </c>
      <c r="DO92" s="10" vm="96288">
        <v>0</v>
      </c>
      <c r="DP92" s="10" vm="93718">
        <v>0</v>
      </c>
      <c r="DQ92" s="10" vm="72420">
        <v>0</v>
      </c>
      <c r="DR92" s="10" vm="80575">
        <v>0</v>
      </c>
      <c r="DS92" s="10" vm="85132">
        <v>0</v>
      </c>
      <c r="DT92" s="10" vm="82985">
        <v>0</v>
      </c>
      <c r="DU92" s="10" vm="57119">
        <v>0</v>
      </c>
      <c r="DV92" s="10" vm="68658">
        <v>0</v>
      </c>
      <c r="DW92" s="10" vm="98304">
        <v>0</v>
      </c>
      <c r="DX92" s="10" vm="93582">
        <v>0</v>
      </c>
      <c r="DY92" s="10" vm="81456">
        <v>0</v>
      </c>
      <c r="DZ92" s="10" vm="61745">
        <v>0</v>
      </c>
      <c r="EA92" s="10" vm="79288">
        <v>0</v>
      </c>
      <c r="EB92" s="10" vm="77238">
        <v>0</v>
      </c>
      <c r="EC92" s="10" vm="74380">
        <v>0</v>
      </c>
      <c r="ED92" s="10" vm="68502">
        <v>0</v>
      </c>
      <c r="EE92" s="10" vm="96020">
        <v>0</v>
      </c>
      <c r="EF92" s="10" vm="93418">
        <v>0</v>
      </c>
      <c r="EG92" s="10" vm="89193">
        <v>0</v>
      </c>
      <c r="EH92" s="81" vm="71541">
        <v>0</v>
      </c>
      <c r="EI92" s="81" vm="85025">
        <v>0</v>
      </c>
      <c r="EJ92" s="81" vm="82830">
        <v>0</v>
      </c>
      <c r="EK92" s="81" vm="61117">
        <v>0</v>
      </c>
      <c r="EL92" s="10" vm="68321">
        <v>1704</v>
      </c>
      <c r="EM92" s="10" vm="99425">
        <v>0</v>
      </c>
      <c r="EN92" s="10" vm="93231">
        <v>1848</v>
      </c>
      <c r="EO92" s="10" vm="90527">
        <v>-144</v>
      </c>
      <c r="EP92" s="10" vm="88308">
        <v>1704</v>
      </c>
      <c r="EQ92" s="10" vm="79185">
        <v>0</v>
      </c>
      <c r="ER92" s="10" vm="77093">
        <v>1848</v>
      </c>
      <c r="ES92" s="10" vm="74220">
        <v>-144</v>
      </c>
      <c r="ET92" s="10" vm="68213">
        <v>2731</v>
      </c>
      <c r="EU92" s="10" vm="98580">
        <v>553</v>
      </c>
      <c r="EV92" s="10" vm="93072">
        <v>1894</v>
      </c>
      <c r="EW92" s="10" vm="87477">
        <v>284</v>
      </c>
      <c r="EX92" s="10" vm="80426">
        <v>349</v>
      </c>
      <c r="EY92" s="10" vm="84884">
        <v>169</v>
      </c>
      <c r="EZ92" s="10" vm="82674">
        <v>43</v>
      </c>
      <c r="FA92" s="10" vm="74126">
        <v>144</v>
      </c>
      <c r="FB92" s="10" vm="68039">
        <v>150753</v>
      </c>
      <c r="FC92" s="10" vm="98462">
        <v>0</v>
      </c>
      <c r="FD92" s="10" vm="92941">
        <v>150753</v>
      </c>
      <c r="FE92" s="10" vm="58900">
        <v>4047</v>
      </c>
      <c r="FF92" s="10" vm="86414">
        <v>2622</v>
      </c>
      <c r="FG92" s="10" vm="79055">
        <v>0</v>
      </c>
      <c r="FH92" s="10" vm="76943">
        <v>-624</v>
      </c>
      <c r="FI92" s="10" vm="74039">
        <v>0</v>
      </c>
      <c r="FJ92" s="10" vm="67883">
        <v>0</v>
      </c>
      <c r="FK92" s="10" vm="59268">
        <v>0</v>
      </c>
      <c r="FL92" s="10" vm="92776">
        <v>156798</v>
      </c>
      <c r="FM92" s="10" vm="72284">
        <v>18069</v>
      </c>
      <c r="FN92" s="10" vm="71397">
        <v>2656</v>
      </c>
      <c r="FO92" s="10" vm="84766">
        <v>0</v>
      </c>
      <c r="FP92" s="10" vm="76796">
        <v>0</v>
      </c>
      <c r="FQ92" s="10" vm="73955">
        <v>0</v>
      </c>
      <c r="FR92" s="10" vm="67706">
        <v>0</v>
      </c>
      <c r="FS92" s="10" vm="96591">
        <v>0</v>
      </c>
      <c r="FT92" s="10" vm="92585">
        <v>20725</v>
      </c>
      <c r="FU92" s="10" vm="89032">
        <v>136073</v>
      </c>
      <c r="FV92" s="10" vm="89946">
        <v>132684</v>
      </c>
      <c r="FW92" s="81" vm="78941">
        <v>0</v>
      </c>
      <c r="FX92" s="81" vm="82519">
        <v>0</v>
      </c>
      <c r="FY92" s="81" vm="73894">
        <v>0</v>
      </c>
      <c r="FZ92" s="81" vm="56165">
        <v>0</v>
      </c>
      <c r="GA92" s="81" vm="96162">
        <v>0</v>
      </c>
      <c r="GB92" s="10" vm="92421">
        <v>107</v>
      </c>
      <c r="GC92" s="10" vm="81307">
        <v>94</v>
      </c>
      <c r="GD92" s="10" vm="88146">
        <v>13</v>
      </c>
      <c r="GE92" s="10" vm="84629">
        <v>0</v>
      </c>
      <c r="GF92" s="10" vm="76650">
        <v>0</v>
      </c>
      <c r="GG92" s="10" vm="73793">
        <v>0</v>
      </c>
      <c r="GH92" s="10" vm="67578">
        <v>0</v>
      </c>
      <c r="GI92" s="10" vm="98945">
        <v>0</v>
      </c>
      <c r="GJ92" s="10" vm="92286">
        <v>0</v>
      </c>
      <c r="GK92" s="10" vm="87327">
        <v>0</v>
      </c>
      <c r="GL92" s="10" vm="62562">
        <v>0</v>
      </c>
      <c r="GM92" s="10" vm="78834">
        <v>0</v>
      </c>
      <c r="GN92" s="10" vm="82364">
        <v>0</v>
      </c>
      <c r="GO92" s="10" vm="73708">
        <v>0</v>
      </c>
      <c r="GP92" s="10" vm="67419">
        <v>0</v>
      </c>
      <c r="GQ92" s="10" vm="99931">
        <v>0</v>
      </c>
      <c r="GR92" s="10" vm="92124">
        <v>0</v>
      </c>
      <c r="GS92" s="10" vm="88877">
        <v>0</v>
      </c>
      <c r="GT92" s="10" vm="80296">
        <v>107</v>
      </c>
      <c r="GU92" s="10" vm="84554">
        <v>94</v>
      </c>
      <c r="GV92" s="10" vm="76504">
        <v>13</v>
      </c>
      <c r="GW92" s="10" vm="62088">
        <v>0</v>
      </c>
      <c r="GX92" s="81" vm="67238">
        <v>0</v>
      </c>
      <c r="GY92" s="10" vm="99261">
        <v>0</v>
      </c>
      <c r="GZ92" s="10" vm="91940">
        <v>0</v>
      </c>
      <c r="HA92" s="10" vm="72148">
        <v>0</v>
      </c>
      <c r="HB92" s="10" vm="71250">
        <v>0</v>
      </c>
      <c r="HC92" s="81" vm="78754">
        <v>0</v>
      </c>
      <c r="HD92" s="81" vm="82210">
        <v>286</v>
      </c>
      <c r="HE92" s="10" vm="73544">
        <v>286</v>
      </c>
      <c r="HF92" s="10" vm="67130">
        <v>30</v>
      </c>
      <c r="HG92" s="10" vm="97930">
        <v>714</v>
      </c>
      <c r="HH92" s="10" vm="91780">
        <v>0</v>
      </c>
      <c r="HI92" s="10" vm="90846">
        <v>28</v>
      </c>
      <c r="HJ92" s="10" vm="88035">
        <v>3561</v>
      </c>
      <c r="HK92" s="10" vm="84424">
        <v>0</v>
      </c>
      <c r="HL92" s="10" vm="76388">
        <v>0</v>
      </c>
      <c r="HM92" s="10" vm="73395">
        <v>0</v>
      </c>
      <c r="HN92" s="10" vm="66956">
        <v>3025</v>
      </c>
      <c r="HO92" s="10" vm="97507">
        <v>7358</v>
      </c>
      <c r="HP92" s="10" vm="91647">
        <v>0</v>
      </c>
      <c r="HQ92" s="10" vm="100895">
        <v>59</v>
      </c>
      <c r="HR92" s="10" vm="89756">
        <v>59</v>
      </c>
      <c r="HS92" s="10" vm="78626">
        <v>0</v>
      </c>
      <c r="HT92" s="10" vm="82053">
        <v>0</v>
      </c>
      <c r="HU92" s="10" vm="73248">
        <v>0</v>
      </c>
      <c r="HV92" s="10" vm="66806">
        <v>3128</v>
      </c>
      <c r="HW92" s="10" vm="97058">
        <v>0</v>
      </c>
      <c r="HX92" s="10" vm="91494">
        <v>0</v>
      </c>
      <c r="HY92" s="10" vm="88756">
        <v>67</v>
      </c>
      <c r="HZ92" s="10" vm="86145">
        <v>0</v>
      </c>
      <c r="IA92" s="10" vm="84304">
        <v>0</v>
      </c>
      <c r="IB92" s="10" vm="76263">
        <v>-115</v>
      </c>
      <c r="IC92" s="10" vm="60647">
        <v>3080</v>
      </c>
      <c r="ID92" s="10" vm="66641">
        <v>144</v>
      </c>
      <c r="IE92" s="10" vm="96460">
        <v>258</v>
      </c>
      <c r="IF92" s="10" vm="91303">
        <v>0</v>
      </c>
      <c r="IG92" s="10" vm="58378">
        <v>402</v>
      </c>
      <c r="IH92" s="10" vm="80146">
        <v>2622</v>
      </c>
      <c r="II92" s="10" vm="78509">
        <v>3742</v>
      </c>
      <c r="IJ92" s="10" vm="76116">
        <v>0</v>
      </c>
      <c r="IK92" s="10" vm="72982">
        <v>33</v>
      </c>
      <c r="IL92" s="10" vm="66537">
        <v>0</v>
      </c>
      <c r="IM92" s="10" vm="59407">
        <v>0</v>
      </c>
      <c r="IN92" s="10" vm="91136">
        <v>4939</v>
      </c>
      <c r="IO92" s="10" vm="58013">
        <v>4961</v>
      </c>
      <c r="IP92" s="10" vm="71083">
        <v>0</v>
      </c>
      <c r="IQ92" s="10" vm="84159">
        <v>0</v>
      </c>
      <c r="IR92" s="10" vm="58117">
        <v>0</v>
      </c>
      <c r="IS92" s="81" vm="72814">
        <v>0</v>
      </c>
      <c r="IT92" s="81" vm="66371">
        <v>0</v>
      </c>
    </row>
    <row r="93" spans="1:254" x14ac:dyDescent="0.25">
      <c r="A93" s="8" t="s">
        <v>973</v>
      </c>
      <c r="B93" s="8" t="s">
        <v>974</v>
      </c>
      <c r="C93" s="89">
        <v>44561</v>
      </c>
      <c r="D93" s="76" vm="15979">
        <v>12</v>
      </c>
      <c r="E93" s="10" vm="9232">
        <v>26618</v>
      </c>
      <c r="F93" s="10" vm="65494">
        <v>-24586</v>
      </c>
      <c r="G93" s="10" vm="42699">
        <v>-1667</v>
      </c>
      <c r="H93" s="10" vm="59648">
        <v>365</v>
      </c>
      <c r="I93" s="10" vm="29251">
        <v>598</v>
      </c>
      <c r="J93" s="10" vm="63446">
        <v>963</v>
      </c>
      <c r="K93" s="10" vm="46230">
        <v>0</v>
      </c>
      <c r="L93" s="10" vm="15760">
        <v>1266</v>
      </c>
      <c r="M93" s="10" vm="9014">
        <v>0</v>
      </c>
      <c r="N93" s="10" vm="44489">
        <v>191</v>
      </c>
      <c r="O93" s="10" vm="42479">
        <v>-2008</v>
      </c>
      <c r="P93" s="10" vm="35775">
        <v>0</v>
      </c>
      <c r="Q93" s="10" vm="62561">
        <v>-18</v>
      </c>
      <c r="R93" s="10" vm="22383">
        <v>0</v>
      </c>
      <c r="S93" s="10" vm="55946">
        <v>0</v>
      </c>
      <c r="T93" s="10" vm="15553">
        <v>394</v>
      </c>
      <c r="U93" s="10" vm="8801">
        <v>0</v>
      </c>
      <c r="V93" s="10" vm="54241">
        <v>394</v>
      </c>
      <c r="W93" s="10" vm="42263">
        <v>0</v>
      </c>
      <c r="X93" s="10" vm="35539">
        <v>0</v>
      </c>
      <c r="Y93" s="10" vm="28952">
        <v>0</v>
      </c>
      <c r="Z93" s="10" vm="22162">
        <v>0</v>
      </c>
      <c r="AA93" s="10" vm="62087">
        <v>394</v>
      </c>
      <c r="AB93" s="10" vm="15361">
        <v>9442</v>
      </c>
      <c r="AC93" s="10" vm="8599">
        <v>8909</v>
      </c>
      <c r="AD93" s="10" vm="51121">
        <v>18351</v>
      </c>
      <c r="AE93" s="10" vm="42039">
        <v>512</v>
      </c>
      <c r="AF93" s="10" vm="35305">
        <v>54</v>
      </c>
      <c r="AG93" s="10" vm="28711">
        <v>0</v>
      </c>
      <c r="AH93" s="10" vm="21940">
        <v>0</v>
      </c>
      <c r="AI93" s="10" vm="49319">
        <v>18917</v>
      </c>
      <c r="AJ93" s="10" vm="15155">
        <v>3474</v>
      </c>
      <c r="AK93" s="10" vm="63217">
        <v>10434</v>
      </c>
      <c r="AL93" s="10" vm="2140">
        <v>1355</v>
      </c>
      <c r="AM93" s="10" vm="41834">
        <v>940</v>
      </c>
      <c r="AN93" s="10" vm="64947">
        <v>252</v>
      </c>
      <c r="AO93" s="10" vm="28495">
        <v>24</v>
      </c>
      <c r="AP93" s="10" vm="21728">
        <v>0</v>
      </c>
      <c r="AQ93" s="10" vm="46011">
        <v>3008</v>
      </c>
      <c r="AR93" s="10" vm="14935">
        <v>0</v>
      </c>
      <c r="AS93" s="10" vm="8303">
        <v>170</v>
      </c>
      <c r="AT93" s="10" vm="44260">
        <v>19657</v>
      </c>
      <c r="AU93" s="10" vm="41618">
        <v>-740</v>
      </c>
      <c r="AV93" s="10" vm="34936">
        <v>2116</v>
      </c>
      <c r="AW93" s="10" vm="28255">
        <v>138517</v>
      </c>
      <c r="AX93" s="10" vm="1784">
        <v>0</v>
      </c>
      <c r="AY93" s="10" vm="55746">
        <v>53357</v>
      </c>
      <c r="AZ93" s="10" vm="14719">
        <v>0</v>
      </c>
      <c r="BA93" s="10" vm="8083">
        <v>2227</v>
      </c>
      <c r="BB93" s="10" vm="54008">
        <v>3198</v>
      </c>
      <c r="BC93" s="10" vm="41377">
        <v>0</v>
      </c>
      <c r="BD93" s="10" vm="34758">
        <v>0</v>
      </c>
      <c r="BE93" s="10" vm="28031">
        <v>0</v>
      </c>
      <c r="BF93" s="10" vm="21309">
        <v>0</v>
      </c>
      <c r="BG93" s="10" vm="65957">
        <v>197299</v>
      </c>
      <c r="BH93" s="10" vm="14516">
        <v>2599</v>
      </c>
      <c r="BI93" s="10" vm="7879">
        <v>1248</v>
      </c>
      <c r="BJ93" s="10" vm="50902">
        <v>3278</v>
      </c>
      <c r="BK93" s="10" vm="41153">
        <v>0</v>
      </c>
      <c r="BL93" s="10" vm="34526">
        <v>72</v>
      </c>
      <c r="BM93" s="10" vm="27808">
        <v>7197</v>
      </c>
      <c r="BN93" s="10" vm="21086">
        <v>79</v>
      </c>
      <c r="BO93" s="10" vm="49101">
        <v>0</v>
      </c>
      <c r="BP93" s="10" vm="14308">
        <v>512</v>
      </c>
      <c r="BQ93" s="10" vm="63116">
        <v>4256</v>
      </c>
      <c r="BR93" s="10" vm="47523">
        <v>4847</v>
      </c>
      <c r="BS93" s="10" vm="40931">
        <v>2350</v>
      </c>
      <c r="BT93" s="10" vm="34303">
        <v>199649</v>
      </c>
      <c r="BU93" s="10" vm="27573">
        <v>59238</v>
      </c>
      <c r="BV93" s="10" vm="20868">
        <v>0</v>
      </c>
      <c r="BW93" s="10" vm="45782">
        <v>0</v>
      </c>
      <c r="BX93" s="10" vm="14093">
        <v>37993</v>
      </c>
      <c r="BY93" s="10" vm="7517">
        <v>2211</v>
      </c>
      <c r="BZ93" s="10" vm="44042">
        <v>0</v>
      </c>
      <c r="CA93" s="10" vm="40715">
        <v>42475</v>
      </c>
      <c r="CB93" s="10" vm="64747">
        <v>141917</v>
      </c>
      <c r="CC93" s="10" vm="27347">
        <v>0</v>
      </c>
      <c r="CD93" s="10" vm="20665">
        <v>0</v>
      </c>
      <c r="CE93" s="10" vm="55534">
        <v>57732</v>
      </c>
      <c r="CF93" s="10" vm="13876">
        <v>47184</v>
      </c>
      <c r="CG93" s="10" vm="7304">
        <v>9464</v>
      </c>
      <c r="CH93" s="10" vm="53790">
        <v>1084</v>
      </c>
      <c r="CI93" s="10" vm="40482">
        <v>0</v>
      </c>
      <c r="CJ93" s="10" vm="33921">
        <v>0</v>
      </c>
      <c r="CK93" s="10" vm="27130">
        <v>57732</v>
      </c>
      <c r="CL93" s="10" vm="20451">
        <v>2012</v>
      </c>
      <c r="CM93" s="10" vm="65880">
        <v>1667</v>
      </c>
      <c r="CN93" s="10" vm="13667">
        <v>0</v>
      </c>
      <c r="CO93" s="10" vm="7090">
        <v>345</v>
      </c>
      <c r="CP93" s="10" vm="50672">
        <v>0</v>
      </c>
      <c r="CQ93" s="10" vm="40247">
        <v>0</v>
      </c>
      <c r="CR93" s="10" vm="33687">
        <v>0</v>
      </c>
      <c r="CS93" s="10" vm="26888">
        <v>0</v>
      </c>
      <c r="CT93" s="10" vm="20231">
        <v>0</v>
      </c>
      <c r="CU93" s="10" vm="48869">
        <v>0</v>
      </c>
      <c r="CV93" s="10" vm="13459">
        <v>0</v>
      </c>
      <c r="CW93" s="10" vm="6910">
        <v>0</v>
      </c>
      <c r="CX93" s="10" vm="47301">
        <v>933</v>
      </c>
      <c r="CY93" s="10" vm="40032">
        <v>0</v>
      </c>
      <c r="CZ93" s="10" vm="33457">
        <v>982</v>
      </c>
      <c r="DA93" s="10" vm="26672">
        <v>-49</v>
      </c>
      <c r="DB93" s="81" vm="20014">
        <v>0</v>
      </c>
      <c r="DC93" s="81" vm="45566">
        <v>0</v>
      </c>
      <c r="DD93" s="81" vm="13240">
        <v>0</v>
      </c>
      <c r="DE93" s="81" vm="6711">
        <v>0</v>
      </c>
      <c r="DF93" s="10" vm="43821">
        <v>610</v>
      </c>
      <c r="DG93" s="10" vm="39814">
        <v>0</v>
      </c>
      <c r="DH93" s="10" vm="64672">
        <v>656</v>
      </c>
      <c r="DI93" s="10" vm="26425">
        <v>-46</v>
      </c>
      <c r="DJ93" s="10" vm="2653">
        <v>3555</v>
      </c>
      <c r="DK93" s="10" vm="55311">
        <v>1667</v>
      </c>
      <c r="DL93" s="10" vm="13021">
        <v>1638</v>
      </c>
      <c r="DM93" s="10" vm="6493">
        <v>250</v>
      </c>
      <c r="DN93" s="10" vm="53571">
        <v>0</v>
      </c>
      <c r="DO93" s="10" vm="39572">
        <v>0</v>
      </c>
      <c r="DP93" s="10" vm="33065">
        <v>0</v>
      </c>
      <c r="DQ93" s="10" vm="26201">
        <v>0</v>
      </c>
      <c r="DR93" s="10" vm="19590">
        <v>0</v>
      </c>
      <c r="DS93" s="10" vm="52137">
        <v>0</v>
      </c>
      <c r="DT93" s="10" vm="12822">
        <v>0</v>
      </c>
      <c r="DU93" s="10" vm="6280">
        <v>0</v>
      </c>
      <c r="DV93" s="10" vm="50451">
        <v>0</v>
      </c>
      <c r="DW93" s="10" vm="39351">
        <v>0</v>
      </c>
      <c r="DX93" s="10" vm="32831">
        <v>0</v>
      </c>
      <c r="DY93" s="10" vm="25985">
        <v>0</v>
      </c>
      <c r="DZ93" s="10" vm="19370">
        <v>0</v>
      </c>
      <c r="EA93" s="10" vm="48653">
        <v>0</v>
      </c>
      <c r="EB93" s="10" vm="12611">
        <v>0</v>
      </c>
      <c r="EC93" s="10" vm="6100">
        <v>0</v>
      </c>
      <c r="ED93" s="10" vm="47081">
        <v>0</v>
      </c>
      <c r="EE93" s="10" vm="39125">
        <v>0</v>
      </c>
      <c r="EF93" s="10" vm="32603">
        <v>0</v>
      </c>
      <c r="EG93" s="10" vm="25751">
        <v>0</v>
      </c>
      <c r="EH93" s="81" vm="19155">
        <v>0</v>
      </c>
      <c r="EI93" s="81" vm="2139">
        <v>0</v>
      </c>
      <c r="EJ93" s="81" vm="12392">
        <v>0</v>
      </c>
      <c r="EK93" s="81" vm="5904">
        <v>0</v>
      </c>
      <c r="EL93" s="10" vm="43604">
        <v>4146</v>
      </c>
      <c r="EM93" s="10" vm="38905">
        <v>0</v>
      </c>
      <c r="EN93" s="10" vm="32409">
        <v>3291</v>
      </c>
      <c r="EO93" s="10" vm="25521">
        <v>855</v>
      </c>
      <c r="EP93" s="10" vm="18953">
        <v>4146</v>
      </c>
      <c r="EQ93" s="10" vm="55100">
        <v>0</v>
      </c>
      <c r="ER93" s="10" vm="12175">
        <v>3291</v>
      </c>
      <c r="ES93" s="10" vm="5690">
        <v>855</v>
      </c>
      <c r="ET93" s="10" vm="53355">
        <v>7701</v>
      </c>
      <c r="EU93" s="10" vm="38675">
        <v>1667</v>
      </c>
      <c r="EV93" s="10" vm="32208">
        <v>4929</v>
      </c>
      <c r="EW93" s="10" vm="1783">
        <v>1105</v>
      </c>
      <c r="EX93" s="10" vm="18740">
        <v>430</v>
      </c>
      <c r="EY93" s="10" vm="51932">
        <v>68</v>
      </c>
      <c r="EZ93" s="10" vm="11987">
        <v>83</v>
      </c>
      <c r="FA93" s="10" vm="5479">
        <v>68</v>
      </c>
      <c r="FB93" s="10" vm="50221">
        <v>164752</v>
      </c>
      <c r="FC93" s="10" vm="38446">
        <v>0</v>
      </c>
      <c r="FD93" s="10" vm="31977">
        <v>164752</v>
      </c>
      <c r="FE93" s="10" vm="25061">
        <v>6477</v>
      </c>
      <c r="FF93" s="10" vm="18520">
        <v>1537</v>
      </c>
      <c r="FG93" s="10" vm="48425">
        <v>0</v>
      </c>
      <c r="FH93" s="10" vm="1480">
        <v>-2691</v>
      </c>
      <c r="FI93" s="10" vm="5266">
        <v>0</v>
      </c>
      <c r="FJ93" s="10" vm="46856">
        <v>-5133</v>
      </c>
      <c r="FK93" s="10" vm="38237">
        <v>2612</v>
      </c>
      <c r="FL93" s="10" vm="31744">
        <v>167554</v>
      </c>
      <c r="FM93" s="10" vm="24835">
        <v>26555</v>
      </c>
      <c r="FN93" s="10" vm="18337">
        <v>3008</v>
      </c>
      <c r="FO93" s="10" vm="65305">
        <v>0</v>
      </c>
      <c r="FP93" s="10" vm="11585">
        <v>0</v>
      </c>
      <c r="FQ93" s="10" vm="5049">
        <v>-522</v>
      </c>
      <c r="FR93" s="10" vm="43384">
        <v>-4</v>
      </c>
      <c r="FS93" s="10" vm="38012">
        <v>0</v>
      </c>
      <c r="FT93" s="10" vm="31510">
        <v>29037</v>
      </c>
      <c r="FU93" s="10" vm="24597">
        <v>138517</v>
      </c>
      <c r="FV93" s="10" vm="18137">
        <v>138197</v>
      </c>
      <c r="FW93" s="81" vm="54872">
        <v>3198</v>
      </c>
      <c r="FX93" s="81" vm="11366">
        <v>0</v>
      </c>
      <c r="FY93" s="81" vm="4871">
        <v>0</v>
      </c>
      <c r="FZ93" s="81" vm="53138">
        <v>0</v>
      </c>
      <c r="GA93" s="81" vm="37786">
        <v>3198</v>
      </c>
      <c r="GB93" s="10" vm="31291">
        <v>879</v>
      </c>
      <c r="GC93" s="10" vm="24373">
        <v>486</v>
      </c>
      <c r="GD93" s="10" vm="17919">
        <v>393</v>
      </c>
      <c r="GE93" s="10" vm="51714">
        <v>0</v>
      </c>
      <c r="GF93" s="10" vm="11146">
        <v>0</v>
      </c>
      <c r="GG93" s="10" vm="4680">
        <v>0</v>
      </c>
      <c r="GH93" s="10" vm="50006">
        <v>0</v>
      </c>
      <c r="GI93" s="10" vm="37570">
        <v>0</v>
      </c>
      <c r="GJ93" s="10" vm="31062">
        <v>0</v>
      </c>
      <c r="GK93" s="10" vm="24154">
        <v>0</v>
      </c>
      <c r="GL93" s="10" vm="17699">
        <v>0</v>
      </c>
      <c r="GM93" s="10" vm="48248">
        <v>0</v>
      </c>
      <c r="GN93" s="10" vm="10942">
        <v>2067</v>
      </c>
      <c r="GO93" s="10" vm="4468">
        <v>1862</v>
      </c>
      <c r="GP93" s="10" vm="46630">
        <v>205</v>
      </c>
      <c r="GQ93" s="10" vm="37343">
        <v>0</v>
      </c>
      <c r="GR93" s="10" vm="30833">
        <v>0</v>
      </c>
      <c r="GS93" s="10" vm="23921">
        <v>0</v>
      </c>
      <c r="GT93" s="10" vm="17478">
        <v>2946</v>
      </c>
      <c r="GU93" s="10" vm="44912">
        <v>2348</v>
      </c>
      <c r="GV93" s="10" vm="10726">
        <v>598</v>
      </c>
      <c r="GW93" s="10" vm="4248">
        <v>0</v>
      </c>
      <c r="GX93" s="81" vm="43166">
        <v>0</v>
      </c>
      <c r="GY93" s="10" vm="37124">
        <v>0</v>
      </c>
      <c r="GZ93" s="10" vm="64491">
        <v>0</v>
      </c>
      <c r="HA93" s="10" vm="23693">
        <v>0</v>
      </c>
      <c r="HB93" s="10" vm="17266">
        <v>0</v>
      </c>
      <c r="HC93" s="81" vm="54657">
        <v>0</v>
      </c>
      <c r="HD93" s="81" vm="10510">
        <v>72</v>
      </c>
      <c r="HE93" s="10" vm="4031">
        <v>72</v>
      </c>
      <c r="HF93" s="10" vm="52905">
        <v>1153</v>
      </c>
      <c r="HG93" s="10" vm="36904">
        <v>318</v>
      </c>
      <c r="HH93" s="10" vm="30431">
        <v>0</v>
      </c>
      <c r="HI93" s="10" vm="2652">
        <v>288</v>
      </c>
      <c r="HJ93" s="10" vm="17049">
        <v>1914</v>
      </c>
      <c r="HK93" s="10" vm="51521">
        <v>0</v>
      </c>
      <c r="HL93" s="10" vm="10300">
        <v>0</v>
      </c>
      <c r="HM93" s="10" vm="3813">
        <v>0</v>
      </c>
      <c r="HN93" s="10" vm="49790">
        <v>583</v>
      </c>
      <c r="HO93" s="10" vm="36676">
        <v>4256</v>
      </c>
      <c r="HP93" s="10" vm="30197">
        <v>1523</v>
      </c>
      <c r="HQ93" s="10" vm="23243">
        <v>40952</v>
      </c>
      <c r="HR93" s="10" vm="16829">
        <v>42475</v>
      </c>
      <c r="HS93" s="10" vm="48039">
        <v>0</v>
      </c>
      <c r="HT93" s="10" vm="2411">
        <v>0</v>
      </c>
      <c r="HU93" s="10" vm="3601">
        <v>0</v>
      </c>
      <c r="HV93" s="10" vm="65365">
        <v>2272</v>
      </c>
      <c r="HW93" s="10" vm="36454">
        <v>0</v>
      </c>
      <c r="HX93" s="10" vm="29966">
        <v>0</v>
      </c>
      <c r="HY93" s="10" vm="23011">
        <v>0</v>
      </c>
      <c r="HZ93" s="10" vm="16611">
        <v>2</v>
      </c>
      <c r="IA93" s="10" vm="44693">
        <v>0</v>
      </c>
      <c r="IB93" s="10" vm="9871">
        <v>-266</v>
      </c>
      <c r="IC93" s="10" vm="3381">
        <v>2008</v>
      </c>
      <c r="ID93" s="10" vm="42944">
        <v>59</v>
      </c>
      <c r="IE93" s="10" vm="36234">
        <v>23</v>
      </c>
      <c r="IF93" s="10" vm="29730">
        <v>0</v>
      </c>
      <c r="IG93" s="10" vm="22822">
        <v>82</v>
      </c>
      <c r="IH93" s="10" vm="2138">
        <v>1554</v>
      </c>
      <c r="II93" s="10" vm="54441">
        <v>3547</v>
      </c>
      <c r="IJ93" s="10" vm="9665">
        <v>0</v>
      </c>
      <c r="IK93" s="10" vm="3160">
        <v>48</v>
      </c>
      <c r="IL93" s="10" vm="52689">
        <v>-7</v>
      </c>
      <c r="IM93" s="10" vm="36010">
        <v>-2</v>
      </c>
      <c r="IN93" s="10" vm="29495">
        <v>2208</v>
      </c>
      <c r="IO93" s="10" vm="22612">
        <v>2208</v>
      </c>
      <c r="IP93" s="10" vm="16179">
        <v>0</v>
      </c>
      <c r="IQ93" s="10" vm="51317">
        <v>0</v>
      </c>
      <c r="IR93" s="10" vm="9451">
        <v>0</v>
      </c>
      <c r="IS93" s="81" vm="2940">
        <v>0</v>
      </c>
      <c r="IT93" s="81" vm="49562">
        <v>0</v>
      </c>
    </row>
    <row r="94" spans="1:254" x14ac:dyDescent="0.25">
      <c r="A94" s="8" t="s">
        <v>545</v>
      </c>
      <c r="B94" s="8" t="s">
        <v>544</v>
      </c>
      <c r="C94" s="89">
        <v>44651</v>
      </c>
      <c r="D94" s="76" vm="84062">
        <v>12</v>
      </c>
      <c r="E94" s="10" vm="75925">
        <v>155186</v>
      </c>
      <c r="F94" s="10" vm="56371">
        <v>-106149</v>
      </c>
      <c r="G94" s="10" vm="100247">
        <v>-8857</v>
      </c>
      <c r="H94" s="10" vm="59821">
        <v>40180</v>
      </c>
      <c r="I94" s="10" vm="58477">
        <v>3738</v>
      </c>
      <c r="J94" s="10" vm="63660">
        <v>43918</v>
      </c>
      <c r="K94" s="10" vm="86013">
        <v>8561</v>
      </c>
      <c r="L94" s="10" vm="78399">
        <v>0</v>
      </c>
      <c r="M94" s="10" vm="75816">
        <v>0</v>
      </c>
      <c r="N94" s="10" vm="56341">
        <v>300</v>
      </c>
      <c r="O94" s="10" vm="99738">
        <v>-19908</v>
      </c>
      <c r="P94" s="10" vm="95836">
        <v>2740</v>
      </c>
      <c r="Q94" s="10" vm="81895">
        <v>0</v>
      </c>
      <c r="R94" s="10" vm="87081">
        <v>0</v>
      </c>
      <c r="S94" s="10" vm="85880">
        <v>0</v>
      </c>
      <c r="T94" s="10" vm="83917">
        <v>35611</v>
      </c>
      <c r="U94" s="10" vm="75644">
        <v>102</v>
      </c>
      <c r="V94" s="10" vm="70650">
        <v>35713</v>
      </c>
      <c r="W94" s="10" vm="98779">
        <v>0</v>
      </c>
      <c r="X94" s="10" vm="95694">
        <v>19164</v>
      </c>
      <c r="Y94" s="10" vm="89659">
        <v>0</v>
      </c>
      <c r="Z94" s="10" vm="81067">
        <v>0</v>
      </c>
      <c r="AA94" s="10" vm="80019">
        <v>54877</v>
      </c>
      <c r="AB94" s="10" vm="78257">
        <v>116940</v>
      </c>
      <c r="AC94" s="10" vm="1287">
        <v>11527</v>
      </c>
      <c r="AD94" s="10" vm="70491">
        <v>128467</v>
      </c>
      <c r="AE94" s="10" vm="97810">
        <v>5151</v>
      </c>
      <c r="AF94" s="10" vm="95505">
        <v>0</v>
      </c>
      <c r="AG94" s="10" vm="72698">
        <v>80</v>
      </c>
      <c r="AH94" s="10" vm="72017">
        <v>1343</v>
      </c>
      <c r="AI94" s="10" vm="85776">
        <v>135041</v>
      </c>
      <c r="AJ94" s="10" vm="78112">
        <v>18449</v>
      </c>
      <c r="AK94" s="10" vm="75435">
        <v>16624</v>
      </c>
      <c r="AL94" s="10" vm="70362">
        <v>26793</v>
      </c>
      <c r="AM94" s="10" vm="97352">
        <v>9162</v>
      </c>
      <c r="AN94" s="10" vm="95322">
        <v>0</v>
      </c>
      <c r="AO94" s="10" vm="87941">
        <v>1127</v>
      </c>
      <c r="AP94" s="10" vm="80913">
        <v>0</v>
      </c>
      <c r="AQ94" s="10" vm="79881">
        <v>22862</v>
      </c>
      <c r="AR94" s="10" vm="83767">
        <v>630</v>
      </c>
      <c r="AS94" s="10" vm="57673">
        <v>1553</v>
      </c>
      <c r="AT94" s="10" vm="70207">
        <v>97200</v>
      </c>
      <c r="AU94" s="10" vm="96924">
        <v>37841</v>
      </c>
      <c r="AV94" s="10" vm="95201">
        <v>2310</v>
      </c>
      <c r="AW94" s="10" vm="89504">
        <v>994618</v>
      </c>
      <c r="AX94" s="10" vm="86929">
        <v>0</v>
      </c>
      <c r="AY94" s="10" vm="85646">
        <v>12192</v>
      </c>
      <c r="AZ94" s="10" vm="77967">
        <v>0</v>
      </c>
      <c r="BA94" s="10" vm="57619">
        <v>184</v>
      </c>
      <c r="BB94" s="10" vm="70026">
        <v>47325</v>
      </c>
      <c r="BC94" s="10" vm="99094">
        <v>0</v>
      </c>
      <c r="BD94" s="10" vm="95015">
        <v>0</v>
      </c>
      <c r="BE94" s="10" vm="81748">
        <v>0</v>
      </c>
      <c r="BF94" s="10" vm="90298">
        <v>0</v>
      </c>
      <c r="BG94" s="10" vm="79758">
        <v>1054319</v>
      </c>
      <c r="BH94" s="10" vm="83611">
        <v>2052</v>
      </c>
      <c r="BI94" s="10" vm="75174">
        <v>15443</v>
      </c>
      <c r="BJ94" s="10" vm="69897">
        <v>30135</v>
      </c>
      <c r="BK94" s="10" vm="100426">
        <v>93352</v>
      </c>
      <c r="BL94" s="10" vm="94875">
        <v>5400</v>
      </c>
      <c r="BM94" s="10" vm="90685">
        <v>146382</v>
      </c>
      <c r="BN94" s="10" vm="88639">
        <v>14967</v>
      </c>
      <c r="BO94" s="10" vm="62560">
        <v>0</v>
      </c>
      <c r="BP94" s="10" vm="77822">
        <v>5164</v>
      </c>
      <c r="BQ94" s="10" vm="57505">
        <v>40562</v>
      </c>
      <c r="BR94" s="10" vm="69716">
        <v>60693</v>
      </c>
      <c r="BS94" s="10" vm="100081">
        <v>85689</v>
      </c>
      <c r="BT94" s="10" vm="94687">
        <v>1140008</v>
      </c>
      <c r="BU94" s="10" vm="87787">
        <v>451823</v>
      </c>
      <c r="BV94" s="10" vm="71867">
        <v>0</v>
      </c>
      <c r="BW94" s="10" vm="85515">
        <v>0</v>
      </c>
      <c r="BX94" s="10" vm="83455">
        <v>284695</v>
      </c>
      <c r="BY94" s="10" vm="75012">
        <v>200</v>
      </c>
      <c r="BZ94" s="10" vm="69605">
        <v>0</v>
      </c>
      <c r="CA94" s="10" vm="99547">
        <v>34411</v>
      </c>
      <c r="CB94" s="10" vm="94523">
        <v>771129</v>
      </c>
      <c r="CC94" s="10" vm="72559">
        <v>24403</v>
      </c>
      <c r="CD94" s="10" vm="80770">
        <v>1855</v>
      </c>
      <c r="CE94" s="10" vm="85380">
        <v>342621</v>
      </c>
      <c r="CF94" s="10" vm="77677">
        <v>342171</v>
      </c>
      <c r="CG94" s="10" vm="74919">
        <v>0</v>
      </c>
      <c r="CH94" s="10" vm="69432">
        <v>450</v>
      </c>
      <c r="CI94" s="10" vm="98143">
        <v>0</v>
      </c>
      <c r="CJ94" s="10" vm="94392">
        <v>0</v>
      </c>
      <c r="CK94" s="10" vm="91010">
        <v>342621</v>
      </c>
      <c r="CL94" s="10" vm="86773">
        <v>6219</v>
      </c>
      <c r="CM94" s="10" vm="79543">
        <v>3561</v>
      </c>
      <c r="CN94" s="10" vm="83299">
        <v>320</v>
      </c>
      <c r="CO94" s="10" vm="100532">
        <v>2338</v>
      </c>
      <c r="CP94" s="10" vm="69252">
        <v>1890</v>
      </c>
      <c r="CQ94" s="10" vm="97649">
        <v>0</v>
      </c>
      <c r="CR94" s="10" vm="94211">
        <v>2151</v>
      </c>
      <c r="CS94" s="10" vm="81602">
        <v>-261</v>
      </c>
      <c r="CT94" s="10" vm="71722">
        <v>2632</v>
      </c>
      <c r="CU94" s="10" vm="70975">
        <v>2423</v>
      </c>
      <c r="CV94" s="10" vm="77530">
        <v>1174</v>
      </c>
      <c r="CW94" s="10" vm="74746">
        <v>-965</v>
      </c>
      <c r="CX94" s="10" vm="69124">
        <v>271</v>
      </c>
      <c r="CY94" s="10" vm="97195">
        <v>0</v>
      </c>
      <c r="CZ94" s="10" vm="94018">
        <v>2997</v>
      </c>
      <c r="DA94" s="10" vm="89349">
        <v>-2726</v>
      </c>
      <c r="DB94" s="81" vm="88492">
        <v>0</v>
      </c>
      <c r="DC94" s="81" vm="85257">
        <v>0</v>
      </c>
      <c r="DD94" s="81" vm="83143">
        <v>0</v>
      </c>
      <c r="DE94" s="81" vm="57213">
        <v>0</v>
      </c>
      <c r="DF94" s="10" vm="68967">
        <v>2766</v>
      </c>
      <c r="DG94" s="10" vm="96764">
        <v>231</v>
      </c>
      <c r="DH94" s="10" vm="93906">
        <v>1025</v>
      </c>
      <c r="DI94" s="10" vm="87631">
        <v>1510</v>
      </c>
      <c r="DJ94" s="10" vm="90148">
        <v>13778</v>
      </c>
      <c r="DK94" s="10" vm="79421">
        <v>6215</v>
      </c>
      <c r="DL94" s="10" vm="77387">
        <v>7667</v>
      </c>
      <c r="DM94" s="10" vm="74580">
        <v>-104</v>
      </c>
      <c r="DN94" s="10" vm="60646">
        <v>900</v>
      </c>
      <c r="DO94" s="10" vm="96324">
        <v>749</v>
      </c>
      <c r="DP94" s="10" vm="93720">
        <v>0</v>
      </c>
      <c r="DQ94" s="10" vm="72421">
        <v>151</v>
      </c>
      <c r="DR94" s="10" vm="80628">
        <v>0</v>
      </c>
      <c r="DS94" s="10" vm="85133">
        <v>0</v>
      </c>
      <c r="DT94" s="10" vm="82986">
        <v>0</v>
      </c>
      <c r="DU94" s="10" vm="74472">
        <v>0</v>
      </c>
      <c r="DV94" s="10" vm="68659">
        <v>0</v>
      </c>
      <c r="DW94" s="10" vm="98305">
        <v>0</v>
      </c>
      <c r="DX94" s="10" vm="93583">
        <v>0</v>
      </c>
      <c r="DY94" s="10" vm="81457">
        <v>0</v>
      </c>
      <c r="DZ94" s="10" vm="86625">
        <v>3036</v>
      </c>
      <c r="EA94" s="10" vm="60271">
        <v>131</v>
      </c>
      <c r="EB94" s="10" vm="77239">
        <v>435</v>
      </c>
      <c r="EC94" s="10" vm="74373">
        <v>2470</v>
      </c>
      <c r="ED94" s="10" vm="68477">
        <v>0</v>
      </c>
      <c r="EE94" s="10" vm="96006">
        <v>0</v>
      </c>
      <c r="EF94" s="10" vm="93395">
        <v>0</v>
      </c>
      <c r="EG94" s="10" vm="89194">
        <v>0</v>
      </c>
      <c r="EH94" s="81" vm="71577">
        <v>0</v>
      </c>
      <c r="EI94" s="81" vm="85021">
        <v>0</v>
      </c>
      <c r="EJ94" s="81" vm="82831">
        <v>0</v>
      </c>
      <c r="EK94" s="81" vm="74308">
        <v>0</v>
      </c>
      <c r="EL94" s="10" vm="68367">
        <v>2431</v>
      </c>
      <c r="EM94" s="10" vm="99419">
        <v>1762</v>
      </c>
      <c r="EN94" s="10" vm="93230">
        <v>847</v>
      </c>
      <c r="EO94" s="10" vm="90528">
        <v>-178</v>
      </c>
      <c r="EP94" s="10" vm="88345">
        <v>6367</v>
      </c>
      <c r="EQ94" s="10" vm="79172">
        <v>2642</v>
      </c>
      <c r="ER94" s="10" vm="77094">
        <v>1282</v>
      </c>
      <c r="ES94" s="10" vm="74208">
        <v>2443</v>
      </c>
      <c r="ET94" s="10" vm="68193">
        <v>20145</v>
      </c>
      <c r="EU94" s="10" vm="98621">
        <v>8857</v>
      </c>
      <c r="EV94" s="10" vm="93097">
        <v>8949</v>
      </c>
      <c r="EW94" s="10" vm="87478">
        <v>2339</v>
      </c>
      <c r="EX94" s="10" vm="80481">
        <v>5657</v>
      </c>
      <c r="EY94" s="10" vm="84900">
        <v>1751</v>
      </c>
      <c r="EZ94" s="10" vm="82675">
        <v>3473</v>
      </c>
      <c r="FA94" s="10" vm="74116">
        <v>1751</v>
      </c>
      <c r="FB94" s="10" vm="68013">
        <v>1125597</v>
      </c>
      <c r="FC94" s="10" vm="98445">
        <v>0</v>
      </c>
      <c r="FD94" s="10" vm="92915">
        <v>1125597</v>
      </c>
      <c r="FE94" s="10" vm="58901">
        <v>67676</v>
      </c>
      <c r="FF94" s="10" vm="86476">
        <v>20272</v>
      </c>
      <c r="FG94" s="10" vm="79070">
        <v>0</v>
      </c>
      <c r="FH94" s="10" vm="76944">
        <v>-6638</v>
      </c>
      <c r="FI94" s="10" vm="56831">
        <v>-246</v>
      </c>
      <c r="FJ94" s="10" vm="67886">
        <v>0</v>
      </c>
      <c r="FK94" s="10" vm="59273">
        <v>17385</v>
      </c>
      <c r="FL94" s="10" vm="62559">
        <v>1224046</v>
      </c>
      <c r="FM94" s="10" vm="72285">
        <v>208395</v>
      </c>
      <c r="FN94" s="10" vm="71433">
        <v>22862</v>
      </c>
      <c r="FO94" s="10" vm="84748">
        <v>630</v>
      </c>
      <c r="FP94" s="10" vm="76797">
        <v>0</v>
      </c>
      <c r="FQ94" s="10" vm="56766">
        <v>-2921</v>
      </c>
      <c r="FR94" s="10" vm="67732">
        <v>-7</v>
      </c>
      <c r="FS94" s="10" vm="96606">
        <v>469</v>
      </c>
      <c r="FT94" s="10" vm="92609">
        <v>229428</v>
      </c>
      <c r="FU94" s="10" vm="89033">
        <v>994618</v>
      </c>
      <c r="FV94" s="10" vm="89984">
        <v>917202</v>
      </c>
      <c r="FW94" s="81" vm="78945">
        <v>45570</v>
      </c>
      <c r="FX94" s="81" vm="82520">
        <v>3</v>
      </c>
      <c r="FY94" s="81" vm="56714">
        <v>-988</v>
      </c>
      <c r="FZ94" s="81" vm="2410">
        <v>2740</v>
      </c>
      <c r="GA94" s="81" vm="96165">
        <v>47325</v>
      </c>
      <c r="GB94" s="10" vm="92424">
        <v>1684</v>
      </c>
      <c r="GC94" s="10" vm="81308">
        <v>1090</v>
      </c>
      <c r="GD94" s="10" vm="88199">
        <v>594</v>
      </c>
      <c r="GE94" s="10" vm="84630">
        <v>1850</v>
      </c>
      <c r="GF94" s="10" vm="76651">
        <v>901</v>
      </c>
      <c r="GG94" s="10" vm="56651">
        <v>949</v>
      </c>
      <c r="GH94" s="10" vm="67579">
        <v>2897</v>
      </c>
      <c r="GI94" s="10" vm="98946">
        <v>634</v>
      </c>
      <c r="GJ94" s="10" vm="92287">
        <v>2263</v>
      </c>
      <c r="GK94" s="10" vm="87328">
        <v>0</v>
      </c>
      <c r="GL94" s="10" vm="86332">
        <v>0</v>
      </c>
      <c r="GM94" s="10" vm="61744">
        <v>0</v>
      </c>
      <c r="GN94" s="10" vm="82365">
        <v>1570</v>
      </c>
      <c r="GO94" s="10" vm="56591">
        <v>1568</v>
      </c>
      <c r="GP94" s="10" vm="67394">
        <v>2</v>
      </c>
      <c r="GQ94" s="10" vm="99917">
        <v>0</v>
      </c>
      <c r="GR94" s="10" vm="92101">
        <v>71</v>
      </c>
      <c r="GS94" s="10" vm="88878">
        <v>-71</v>
      </c>
      <c r="GT94" s="10" vm="80333">
        <v>8001</v>
      </c>
      <c r="GU94" s="10" vm="58237">
        <v>4264</v>
      </c>
      <c r="GV94" s="10" vm="76505">
        <v>3737</v>
      </c>
      <c r="GW94" s="10" vm="73631">
        <v>0</v>
      </c>
      <c r="GX94" s="81" vm="67284">
        <v>0</v>
      </c>
      <c r="GY94" s="10" vm="99223">
        <v>0</v>
      </c>
      <c r="GZ94" s="10" vm="91938">
        <v>0</v>
      </c>
      <c r="HA94" s="10" vm="72149">
        <v>0</v>
      </c>
      <c r="HB94" s="10" vm="71286">
        <v>0</v>
      </c>
      <c r="HC94" s="81" vm="78745">
        <v>4585</v>
      </c>
      <c r="HD94" s="81" vm="82211">
        <v>815</v>
      </c>
      <c r="HE94" s="10" vm="73530">
        <v>5400</v>
      </c>
      <c r="HF94" s="10" vm="67110">
        <v>2810</v>
      </c>
      <c r="HG94" s="10" vm="97984">
        <v>3290</v>
      </c>
      <c r="HH94" s="10" vm="91806">
        <v>0</v>
      </c>
      <c r="HI94" s="10" vm="90847">
        <v>0</v>
      </c>
      <c r="HJ94" s="10" vm="88073">
        <v>25869</v>
      </c>
      <c r="HK94" s="10" vm="84440">
        <v>0</v>
      </c>
      <c r="HL94" s="10" vm="76389">
        <v>0</v>
      </c>
      <c r="HM94" s="10" vm="60645">
        <v>0</v>
      </c>
      <c r="HN94" s="10" vm="66930">
        <v>8593</v>
      </c>
      <c r="HO94" s="10" vm="97490">
        <v>40562</v>
      </c>
      <c r="HP94" s="10" vm="91624">
        <v>1343</v>
      </c>
      <c r="HQ94" s="10" vm="90404">
        <v>33068</v>
      </c>
      <c r="HR94" s="10" vm="89827">
        <v>34411</v>
      </c>
      <c r="HS94" s="10" vm="78641">
        <v>0</v>
      </c>
      <c r="HT94" s="10" vm="82054">
        <v>1855</v>
      </c>
      <c r="HU94" s="10" vm="73250">
        <v>1855</v>
      </c>
      <c r="HV94" s="10" vm="66809">
        <v>19879</v>
      </c>
      <c r="HW94" s="10" vm="97063">
        <v>-1395</v>
      </c>
      <c r="HX94" s="10" vm="91497">
        <v>-70</v>
      </c>
      <c r="HY94" s="10" vm="58685">
        <v>905</v>
      </c>
      <c r="HZ94" s="10" vm="86181">
        <v>2</v>
      </c>
      <c r="IA94" s="10" vm="84271">
        <v>587</v>
      </c>
      <c r="IB94" s="10" vm="76264">
        <v>0</v>
      </c>
      <c r="IC94" s="10" vm="73096">
        <v>19908</v>
      </c>
      <c r="ID94" s="10" vm="66643">
        <v>1621</v>
      </c>
      <c r="IE94" s="10" vm="96461">
        <v>4202</v>
      </c>
      <c r="IF94" s="10" vm="91329">
        <v>0</v>
      </c>
      <c r="IG94" s="10" vm="87207">
        <v>5823</v>
      </c>
      <c r="IH94" s="10" vm="80187">
        <v>20272</v>
      </c>
      <c r="II94" s="10" vm="78508">
        <v>24493</v>
      </c>
      <c r="IJ94" s="10" vm="76117">
        <v>569</v>
      </c>
      <c r="IK94" s="10" vm="72963">
        <v>458</v>
      </c>
      <c r="IL94" s="10" vm="66518">
        <v>-168</v>
      </c>
      <c r="IM94" s="10" vm="59440">
        <v>1781</v>
      </c>
      <c r="IN94" s="10" vm="91163">
        <v>28366</v>
      </c>
      <c r="IO94" s="10" vm="81195">
        <v>28474</v>
      </c>
      <c r="IP94" s="10" vm="71144">
        <v>0</v>
      </c>
      <c r="IQ94" s="10" vm="84153">
        <v>-9</v>
      </c>
      <c r="IR94" s="10" vm="58118">
        <v>-21</v>
      </c>
      <c r="IS94" s="81" vm="72800">
        <v>510</v>
      </c>
      <c r="IT94" s="81" vm="66347">
        <v>520</v>
      </c>
    </row>
    <row r="95" spans="1:254" x14ac:dyDescent="0.25">
      <c r="A95" s="8" t="s">
        <v>581</v>
      </c>
      <c r="B95" s="8" t="s">
        <v>546</v>
      </c>
      <c r="C95" s="89">
        <v>44651</v>
      </c>
      <c r="D95" s="76" vm="84048">
        <v>12</v>
      </c>
      <c r="E95" s="10" vm="75967">
        <v>8027</v>
      </c>
      <c r="F95" s="10" vm="70892">
        <v>-6777</v>
      </c>
      <c r="G95" s="10" vm="100262">
        <v>-28</v>
      </c>
      <c r="H95" s="10" vm="59862">
        <v>1222</v>
      </c>
      <c r="I95" s="10" vm="58448">
        <v>411</v>
      </c>
      <c r="J95" s="10" vm="63622">
        <v>1633</v>
      </c>
      <c r="K95" s="10" vm="86018">
        <v>0</v>
      </c>
      <c r="L95" s="10" vm="78386">
        <v>0</v>
      </c>
      <c r="M95" s="10" vm="75822">
        <v>0</v>
      </c>
      <c r="N95" s="10" vm="70781">
        <v>7</v>
      </c>
      <c r="O95" s="10" vm="99711">
        <v>-977</v>
      </c>
      <c r="P95" s="10" vm="95877">
        <v>0</v>
      </c>
      <c r="Q95" s="10" vm="81852">
        <v>13</v>
      </c>
      <c r="R95" s="10" vm="87021">
        <v>0</v>
      </c>
      <c r="S95" s="10" vm="85881">
        <v>0</v>
      </c>
      <c r="T95" s="10" vm="83905">
        <v>676</v>
      </c>
      <c r="U95" s="10" vm="75672">
        <v>0</v>
      </c>
      <c r="V95" s="10" vm="70671">
        <v>676</v>
      </c>
      <c r="W95" s="10" vm="98778">
        <v>0</v>
      </c>
      <c r="X95" s="10" vm="95712">
        <v>61</v>
      </c>
      <c r="Y95" s="10" vm="89628">
        <v>0</v>
      </c>
      <c r="Z95" s="10" vm="81032">
        <v>0</v>
      </c>
      <c r="AA95" s="10" vm="80020">
        <v>737</v>
      </c>
      <c r="AB95" s="10" vm="78246">
        <v>7181</v>
      </c>
      <c r="AC95" s="10" vm="57787">
        <v>496</v>
      </c>
      <c r="AD95" s="10" vm="70548">
        <v>7677</v>
      </c>
      <c r="AE95" s="10" vm="97767">
        <v>116</v>
      </c>
      <c r="AF95" s="10" vm="95546">
        <v>0</v>
      </c>
      <c r="AG95" s="10" vm="72653">
        <v>7</v>
      </c>
      <c r="AH95" s="10" vm="71963">
        <v>0</v>
      </c>
      <c r="AI95" s="10" vm="85761">
        <v>7800</v>
      </c>
      <c r="AJ95" s="10" vm="78101">
        <v>2904</v>
      </c>
      <c r="AK95" s="10" vm="75451">
        <v>508</v>
      </c>
      <c r="AL95" s="10" vm="70394">
        <v>1189</v>
      </c>
      <c r="AM95" s="10" vm="97347">
        <v>438</v>
      </c>
      <c r="AN95" s="10" vm="95383">
        <v>282</v>
      </c>
      <c r="AO95" s="10" vm="87910">
        <v>5</v>
      </c>
      <c r="AP95" s="10" vm="80879">
        <v>0</v>
      </c>
      <c r="AQ95" s="10" vm="79898">
        <v>1353</v>
      </c>
      <c r="AR95" s="10" vm="83756">
        <v>0</v>
      </c>
      <c r="AS95" s="10" vm="75367">
        <v>27</v>
      </c>
      <c r="AT95" s="10" vm="70242">
        <v>6706</v>
      </c>
      <c r="AU95" s="10" vm="96871">
        <v>1094</v>
      </c>
      <c r="AV95" s="10" vm="95216">
        <v>112</v>
      </c>
      <c r="AW95" s="10" vm="89462">
        <v>63358</v>
      </c>
      <c r="AX95" s="10" vm="86870">
        <v>0</v>
      </c>
      <c r="AY95" s="10" vm="85632">
        <v>715</v>
      </c>
      <c r="AZ95" s="10" vm="77953">
        <v>0</v>
      </c>
      <c r="BA95" s="10" vm="75288">
        <v>0</v>
      </c>
      <c r="BB95" s="10" vm="70087">
        <v>1670</v>
      </c>
      <c r="BC95" s="10" vm="99109">
        <v>0</v>
      </c>
      <c r="BD95" s="10" vm="95057">
        <v>0</v>
      </c>
      <c r="BE95" s="10" vm="81718">
        <v>10</v>
      </c>
      <c r="BF95" s="10" vm="90264">
        <v>0</v>
      </c>
      <c r="BG95" s="10" vm="79774">
        <v>65753</v>
      </c>
      <c r="BH95" s="10" vm="83600">
        <v>104</v>
      </c>
      <c r="BI95" s="10" vm="57571">
        <v>55</v>
      </c>
      <c r="BJ95" s="10" vm="69933">
        <v>4342</v>
      </c>
      <c r="BK95" s="10" vm="100386">
        <v>568</v>
      </c>
      <c r="BL95" s="10" vm="94893">
        <v>585</v>
      </c>
      <c r="BM95" s="10" vm="90642">
        <v>5654</v>
      </c>
      <c r="BN95" s="10" vm="88587">
        <v>1159</v>
      </c>
      <c r="BO95" s="10" vm="79644">
        <v>0</v>
      </c>
      <c r="BP95" s="10" vm="77807">
        <v>119</v>
      </c>
      <c r="BQ95" s="10" vm="75100">
        <v>2098</v>
      </c>
      <c r="BR95" s="10" vm="69776">
        <v>3376</v>
      </c>
      <c r="BS95" s="10" vm="100096">
        <v>2278</v>
      </c>
      <c r="BT95" s="10" vm="94728">
        <v>68031</v>
      </c>
      <c r="BU95" s="10" vm="87756">
        <v>23617</v>
      </c>
      <c r="BV95" s="10" vm="71832">
        <v>0</v>
      </c>
      <c r="BW95" s="10" vm="85520">
        <v>0</v>
      </c>
      <c r="BX95" s="10" vm="83441">
        <v>9148</v>
      </c>
      <c r="BY95" s="10" vm="75015">
        <v>0</v>
      </c>
      <c r="BZ95" s="10" vm="69619">
        <v>0</v>
      </c>
      <c r="CA95" s="10" vm="99572">
        <v>4446</v>
      </c>
      <c r="CB95" s="10" vm="94565">
        <v>37211</v>
      </c>
      <c r="CC95" s="10" vm="72515">
        <v>1239</v>
      </c>
      <c r="CD95" s="10" vm="80718">
        <v>0</v>
      </c>
      <c r="CE95" s="10" vm="85381">
        <v>29581</v>
      </c>
      <c r="CF95" s="10" vm="77664">
        <v>29581</v>
      </c>
      <c r="CG95" s="10" vm="57398">
        <v>0</v>
      </c>
      <c r="CH95" s="10" vm="69462">
        <v>0</v>
      </c>
      <c r="CI95" s="10" vm="98141">
        <v>0</v>
      </c>
      <c r="CJ95" s="10" vm="94410">
        <v>0</v>
      </c>
      <c r="CK95" s="10" vm="90977">
        <v>29581</v>
      </c>
      <c r="CL95" s="10" vm="86761">
        <v>44</v>
      </c>
      <c r="CM95" s="10" vm="79542">
        <v>28</v>
      </c>
      <c r="CN95" s="10" vm="83287">
        <v>0</v>
      </c>
      <c r="CO95" s="10" vm="57338">
        <v>16</v>
      </c>
      <c r="CP95" s="10" vm="69307">
        <v>0</v>
      </c>
      <c r="CQ95" s="10" vm="97669">
        <v>0</v>
      </c>
      <c r="CR95" s="10" vm="94254">
        <v>5</v>
      </c>
      <c r="CS95" s="10" vm="60270">
        <v>-5</v>
      </c>
      <c r="CT95" s="10" vm="71710">
        <v>0</v>
      </c>
      <c r="CU95" s="10" vm="70959">
        <v>0</v>
      </c>
      <c r="CV95" s="10" vm="77518">
        <v>0</v>
      </c>
      <c r="CW95" s="10" vm="74760">
        <v>0</v>
      </c>
      <c r="CX95" s="10" vm="69155">
        <v>0</v>
      </c>
      <c r="CY95" s="10" vm="97173">
        <v>0</v>
      </c>
      <c r="CZ95" s="10" vm="94090">
        <v>0</v>
      </c>
      <c r="DA95" s="10" vm="89314">
        <v>0</v>
      </c>
      <c r="DB95" s="81" vm="88479">
        <v>0</v>
      </c>
      <c r="DC95" s="81" vm="85271">
        <v>0</v>
      </c>
      <c r="DD95" s="81" vm="83132">
        <v>0</v>
      </c>
      <c r="DE95" s="81" vm="74679">
        <v>0</v>
      </c>
      <c r="DF95" s="10" vm="69002">
        <v>90</v>
      </c>
      <c r="DG95" s="10" vm="96767">
        <v>0</v>
      </c>
      <c r="DH95" s="10" vm="93921">
        <v>65</v>
      </c>
      <c r="DI95" s="10" vm="87626">
        <v>25</v>
      </c>
      <c r="DJ95" s="10" vm="90133">
        <v>134</v>
      </c>
      <c r="DK95" s="10" vm="79422">
        <v>28</v>
      </c>
      <c r="DL95" s="10" vm="77371">
        <v>70</v>
      </c>
      <c r="DM95" s="10" vm="74584">
        <v>36</v>
      </c>
      <c r="DN95" s="10" vm="68848">
        <v>0</v>
      </c>
      <c r="DO95" s="10" vm="96314">
        <v>0</v>
      </c>
      <c r="DP95" s="10" vm="93762">
        <v>0</v>
      </c>
      <c r="DQ95" s="10" vm="72377">
        <v>0</v>
      </c>
      <c r="DR95" s="10" vm="80613">
        <v>0</v>
      </c>
      <c r="DS95" s="10" vm="85131">
        <v>0</v>
      </c>
      <c r="DT95" s="10" vm="82974">
        <v>0</v>
      </c>
      <c r="DU95" s="10" vm="74493">
        <v>0</v>
      </c>
      <c r="DV95" s="10" vm="68694">
        <v>0</v>
      </c>
      <c r="DW95" s="10" vm="98288">
        <v>0</v>
      </c>
      <c r="DX95" s="10" vm="93600">
        <v>0</v>
      </c>
      <c r="DY95" s="10" vm="81424">
        <v>0</v>
      </c>
      <c r="DZ95" s="10" vm="86608">
        <v>93</v>
      </c>
      <c r="EA95" s="10" vm="79301">
        <v>0</v>
      </c>
      <c r="EB95" s="10" vm="77225">
        <v>1</v>
      </c>
      <c r="EC95" s="10" vm="74397">
        <v>92</v>
      </c>
      <c r="ED95" s="10" vm="68537">
        <v>0</v>
      </c>
      <c r="EE95" s="10" vm="96024">
        <v>0</v>
      </c>
      <c r="EF95" s="10" vm="93435">
        <v>0</v>
      </c>
      <c r="EG95" s="10" vm="89188">
        <v>0</v>
      </c>
      <c r="EH95" s="81" vm="71563">
        <v>0</v>
      </c>
      <c r="EI95" s="81" vm="85006">
        <v>0</v>
      </c>
      <c r="EJ95" s="81" vm="82817">
        <v>0</v>
      </c>
      <c r="EK95" s="81" vm="74310">
        <v>0</v>
      </c>
      <c r="EL95" s="10" vm="68381">
        <v>0</v>
      </c>
      <c r="EM95" s="10" vm="99424">
        <v>0</v>
      </c>
      <c r="EN95" s="10" vm="93269">
        <v>0</v>
      </c>
      <c r="EO95" s="10" vm="90494">
        <v>0</v>
      </c>
      <c r="EP95" s="10" vm="88332">
        <v>93</v>
      </c>
      <c r="EQ95" s="10" vm="79173">
        <v>0</v>
      </c>
      <c r="ER95" s="10" vm="77079">
        <v>1</v>
      </c>
      <c r="ES95" s="10" vm="56964">
        <v>92</v>
      </c>
      <c r="ET95" s="10" vm="68226">
        <v>227</v>
      </c>
      <c r="EU95" s="10" vm="98619">
        <v>28</v>
      </c>
      <c r="EV95" s="10" vm="93114">
        <v>71</v>
      </c>
      <c r="EW95" s="10" vm="87446">
        <v>128</v>
      </c>
      <c r="EX95" s="10" vm="80468">
        <v>95</v>
      </c>
      <c r="EY95" s="10" vm="84899">
        <v>74</v>
      </c>
      <c r="EZ95" s="10" vm="82662">
        <v>40</v>
      </c>
      <c r="FA95" s="10" vm="56899">
        <v>74</v>
      </c>
      <c r="FB95" s="10" vm="68071">
        <v>73685</v>
      </c>
      <c r="FC95" s="10" vm="98465">
        <v>0</v>
      </c>
      <c r="FD95" s="10" vm="92957">
        <v>73685</v>
      </c>
      <c r="FE95" s="10" vm="2651">
        <v>3204</v>
      </c>
      <c r="FF95" s="10" vm="86464">
        <v>1149</v>
      </c>
      <c r="FG95" s="10" vm="79056">
        <v>0</v>
      </c>
      <c r="FH95" s="10" vm="76931">
        <v>-280</v>
      </c>
      <c r="FI95" s="10" vm="74054">
        <v>0</v>
      </c>
      <c r="FJ95" s="10" vm="67915">
        <v>0</v>
      </c>
      <c r="FK95" s="10" vm="59252">
        <v>-98</v>
      </c>
      <c r="FL95" s="10" vm="92791">
        <v>77660</v>
      </c>
      <c r="FM95" s="10" vm="72250">
        <v>13191</v>
      </c>
      <c r="FN95" s="10" vm="71420">
        <v>1353</v>
      </c>
      <c r="FO95" s="10" vm="84762">
        <v>0</v>
      </c>
      <c r="FP95" s="10" vm="76786">
        <v>0</v>
      </c>
      <c r="FQ95" s="10" vm="56779">
        <v>-242</v>
      </c>
      <c r="FR95" s="10" vm="67764">
        <v>0</v>
      </c>
      <c r="FS95" s="10" vm="96609">
        <v>0</v>
      </c>
      <c r="FT95" s="10" vm="92624">
        <v>14302</v>
      </c>
      <c r="FU95" s="10" vm="89030">
        <v>63358</v>
      </c>
      <c r="FV95" s="10" vm="89970">
        <v>60494</v>
      </c>
      <c r="FW95" s="81" vm="78946">
        <v>1670</v>
      </c>
      <c r="FX95" s="81" vm="82506">
        <v>0</v>
      </c>
      <c r="FY95" s="81" vm="56716">
        <v>0</v>
      </c>
      <c r="FZ95" s="81" vm="56179">
        <v>0</v>
      </c>
      <c r="GA95" s="81" vm="96129">
        <v>1670</v>
      </c>
      <c r="GB95" s="10" vm="92464">
        <v>75</v>
      </c>
      <c r="GC95" s="10" vm="81264">
        <v>36</v>
      </c>
      <c r="GD95" s="10" vm="88186">
        <v>39</v>
      </c>
      <c r="GE95" s="10" vm="58266">
        <v>0</v>
      </c>
      <c r="GF95" s="10" vm="76638">
        <v>0</v>
      </c>
      <c r="GG95" s="10" vm="56662">
        <v>0</v>
      </c>
      <c r="GH95" s="10" vm="67612">
        <v>0</v>
      </c>
      <c r="GI95" s="10" vm="98928">
        <v>0</v>
      </c>
      <c r="GJ95" s="10" vm="92302">
        <v>0</v>
      </c>
      <c r="GK95" s="10" vm="87293">
        <v>2000</v>
      </c>
      <c r="GL95" s="10" vm="86315">
        <v>1694</v>
      </c>
      <c r="GM95" s="10" vm="78843">
        <v>306</v>
      </c>
      <c r="GN95" s="10" vm="82351">
        <v>75</v>
      </c>
      <c r="GO95" s="10" vm="56606">
        <v>9</v>
      </c>
      <c r="GP95" s="10" vm="67456">
        <v>66</v>
      </c>
      <c r="GQ95" s="10" vm="99936">
        <v>0</v>
      </c>
      <c r="GR95" s="10" vm="92141">
        <v>0</v>
      </c>
      <c r="GS95" s="10" vm="88873">
        <v>0</v>
      </c>
      <c r="GT95" s="10" vm="80318">
        <v>2150</v>
      </c>
      <c r="GU95" s="10" vm="61743">
        <v>1739</v>
      </c>
      <c r="GV95" s="10" vm="76492">
        <v>411</v>
      </c>
      <c r="GW95" s="10" vm="73636">
        <v>0</v>
      </c>
      <c r="GX95" s="81" vm="67299">
        <v>0</v>
      </c>
      <c r="GY95" s="10" vm="99260">
        <v>0</v>
      </c>
      <c r="GZ95" s="10" vm="91979">
        <v>0</v>
      </c>
      <c r="HA95" s="10" vm="72115">
        <v>0</v>
      </c>
      <c r="HB95" s="10" vm="71273">
        <v>0</v>
      </c>
      <c r="HC95" s="81" vm="78746">
        <v>0</v>
      </c>
      <c r="HD95" s="81" vm="82197">
        <v>585</v>
      </c>
      <c r="HE95" s="10" vm="73547">
        <v>585</v>
      </c>
      <c r="HF95" s="10" vm="67142">
        <v>261</v>
      </c>
      <c r="HG95" s="10" vm="97982">
        <v>323</v>
      </c>
      <c r="HH95" s="10" vm="91823">
        <v>0</v>
      </c>
      <c r="HI95" s="10" vm="90815">
        <v>0</v>
      </c>
      <c r="HJ95" s="10" vm="88061">
        <v>1272</v>
      </c>
      <c r="HK95" s="10" vm="84439">
        <v>0</v>
      </c>
      <c r="HL95" s="10" vm="57824">
        <v>0</v>
      </c>
      <c r="HM95" s="10" vm="73427">
        <v>0</v>
      </c>
      <c r="HN95" s="10" vm="66988">
        <v>242</v>
      </c>
      <c r="HO95" s="10" vm="97510">
        <v>2098</v>
      </c>
      <c r="HP95" s="10" vm="91663">
        <v>0</v>
      </c>
      <c r="HQ95" s="10" vm="58753">
        <v>4446</v>
      </c>
      <c r="HR95" s="10" vm="89814">
        <v>4446</v>
      </c>
      <c r="HS95" s="10" vm="78627">
        <v>0</v>
      </c>
      <c r="HT95" s="10" vm="82041">
        <v>0</v>
      </c>
      <c r="HU95" s="10" vm="73278">
        <v>0</v>
      </c>
      <c r="HV95" s="10" vm="66833">
        <v>903</v>
      </c>
      <c r="HW95" s="10" vm="97049">
        <v>51</v>
      </c>
      <c r="HX95" s="10" vm="91511">
        <v>0</v>
      </c>
      <c r="HY95" s="10" vm="58671">
        <v>30</v>
      </c>
      <c r="HZ95" s="10" vm="86170">
        <v>0</v>
      </c>
      <c r="IA95" s="10" vm="84301">
        <v>0</v>
      </c>
      <c r="IB95" s="10" vm="76252">
        <v>-7</v>
      </c>
      <c r="IC95" s="10" vm="73134">
        <v>977</v>
      </c>
      <c r="ID95" s="10" vm="66692">
        <v>0</v>
      </c>
      <c r="IE95" s="10" vm="96471">
        <v>0</v>
      </c>
      <c r="IF95" s="10" vm="91343">
        <v>0</v>
      </c>
      <c r="IG95" s="10" vm="87205">
        <v>0</v>
      </c>
      <c r="IH95" s="10" vm="80173">
        <v>1149</v>
      </c>
      <c r="II95" s="10" vm="78513">
        <v>1439</v>
      </c>
      <c r="IJ95" s="10" vm="76103">
        <v>0</v>
      </c>
      <c r="IK95" s="10" vm="72994">
        <v>33</v>
      </c>
      <c r="IL95" s="10" vm="66552">
        <v>-1</v>
      </c>
      <c r="IM95" s="10" vm="59402">
        <v>-35</v>
      </c>
      <c r="IN95" s="10" vm="91178">
        <v>1614</v>
      </c>
      <c r="IO95" s="10" vm="58002">
        <v>1668</v>
      </c>
      <c r="IP95" s="10" vm="71130">
        <v>0</v>
      </c>
      <c r="IQ95" s="10" vm="84158">
        <v>0</v>
      </c>
      <c r="IR95" s="10" vm="58105">
        <v>0</v>
      </c>
      <c r="IS95" s="81" vm="72843">
        <v>13</v>
      </c>
      <c r="IT95" s="81" vm="66401">
        <v>13</v>
      </c>
    </row>
    <row r="96" spans="1:254" x14ac:dyDescent="0.25">
      <c r="A96" s="8" t="s">
        <v>394</v>
      </c>
      <c r="B96" s="8" t="s">
        <v>8</v>
      </c>
      <c r="C96" s="89">
        <v>44651</v>
      </c>
      <c r="D96" s="76" vm="84063">
        <v>12</v>
      </c>
      <c r="E96" s="10" vm="75941">
        <v>25482</v>
      </c>
      <c r="F96" s="10" vm="70884">
        <v>-18929</v>
      </c>
      <c r="G96" s="10" vm="100264">
        <v>-1467</v>
      </c>
      <c r="H96" s="10" vm="59848">
        <v>5086</v>
      </c>
      <c r="I96" s="10" vm="58478">
        <v>2400</v>
      </c>
      <c r="J96" s="10" vm="63661">
        <v>7486</v>
      </c>
      <c r="K96" s="10" vm="86015">
        <v>0</v>
      </c>
      <c r="L96" s="10" vm="78400">
        <v>0</v>
      </c>
      <c r="M96" s="10" vm="75817">
        <v>0</v>
      </c>
      <c r="N96" s="10" vm="70769">
        <v>37</v>
      </c>
      <c r="O96" s="10" vm="99750">
        <v>-2787</v>
      </c>
      <c r="P96" s="10" vm="95862">
        <v>580</v>
      </c>
      <c r="Q96" s="10" vm="81896">
        <v>-107</v>
      </c>
      <c r="R96" s="10" vm="87082">
        <v>0</v>
      </c>
      <c r="S96" s="10" vm="85878">
        <v>0</v>
      </c>
      <c r="T96" s="10" vm="83918">
        <v>5209</v>
      </c>
      <c r="U96" s="10" vm="75642">
        <v>0</v>
      </c>
      <c r="V96" s="10" vm="70663">
        <v>5209</v>
      </c>
      <c r="W96" s="10" vm="98765">
        <v>0</v>
      </c>
      <c r="X96" s="10" vm="95698">
        <v>1202</v>
      </c>
      <c r="Y96" s="10" vm="89660">
        <v>0</v>
      </c>
      <c r="Z96" s="10" vm="81068">
        <v>0</v>
      </c>
      <c r="AA96" s="10" vm="80016">
        <v>6411</v>
      </c>
      <c r="AB96" s="10" vm="78258">
        <v>18506</v>
      </c>
      <c r="AC96" s="10" vm="57780">
        <v>771</v>
      </c>
      <c r="AD96" s="10" vm="70537">
        <v>19277</v>
      </c>
      <c r="AE96" s="10" vm="97827">
        <v>1854</v>
      </c>
      <c r="AF96" s="10" vm="95534">
        <v>0</v>
      </c>
      <c r="AG96" s="10" vm="72699">
        <v>0</v>
      </c>
      <c r="AH96" s="10" vm="72018">
        <v>0</v>
      </c>
      <c r="AI96" s="10" vm="85778">
        <v>21131</v>
      </c>
      <c r="AJ96" s="10" vm="78113">
        <v>5113</v>
      </c>
      <c r="AK96" s="10" vm="75429">
        <v>904</v>
      </c>
      <c r="AL96" s="10" vm="70383">
        <v>4380</v>
      </c>
      <c r="AM96" s="10" vm="97331">
        <v>714</v>
      </c>
      <c r="AN96" s="10" vm="95371">
        <v>1635</v>
      </c>
      <c r="AO96" s="10" vm="87942">
        <v>88</v>
      </c>
      <c r="AP96" s="10" vm="80914">
        <v>4</v>
      </c>
      <c r="AQ96" s="10" vm="79883">
        <v>4444</v>
      </c>
      <c r="AR96" s="10" vm="83768">
        <v>0</v>
      </c>
      <c r="AS96" s="10" vm="75351">
        <v>0</v>
      </c>
      <c r="AT96" s="10" vm="70229">
        <v>17282</v>
      </c>
      <c r="AU96" s="10" vm="96925">
        <v>3849</v>
      </c>
      <c r="AV96" s="10" vm="95203">
        <v>269</v>
      </c>
      <c r="AW96" s="10" vm="89505">
        <v>213625</v>
      </c>
      <c r="AX96" s="10" vm="86930">
        <v>0</v>
      </c>
      <c r="AY96" s="10" vm="85644">
        <v>734</v>
      </c>
      <c r="AZ96" s="10" vm="77968">
        <v>0</v>
      </c>
      <c r="BA96" s="10" vm="75283">
        <v>0</v>
      </c>
      <c r="BB96" s="10" vm="70073">
        <v>8221</v>
      </c>
      <c r="BC96" s="10" vm="99113">
        <v>0</v>
      </c>
      <c r="BD96" s="10" vm="95039">
        <v>0</v>
      </c>
      <c r="BE96" s="10" vm="81749">
        <v>0</v>
      </c>
      <c r="BF96" s="10" vm="90299">
        <v>2661</v>
      </c>
      <c r="BG96" s="10" vm="62558">
        <v>225241</v>
      </c>
      <c r="BH96" s="10" vm="83612">
        <v>1185</v>
      </c>
      <c r="BI96" s="10" vm="57557">
        <v>887</v>
      </c>
      <c r="BJ96" s="10" vm="69918">
        <v>8712</v>
      </c>
      <c r="BK96" s="10" vm="100409">
        <v>0</v>
      </c>
      <c r="BL96" s="10" vm="94878">
        <v>1082</v>
      </c>
      <c r="BM96" s="10" vm="90686">
        <v>11866</v>
      </c>
      <c r="BN96" s="10" vm="88640">
        <v>1826</v>
      </c>
      <c r="BO96" s="10" vm="79645">
        <v>0</v>
      </c>
      <c r="BP96" s="10" vm="77823">
        <v>1986</v>
      </c>
      <c r="BQ96" s="10" vm="57511">
        <v>6271</v>
      </c>
      <c r="BR96" s="10" vm="69763">
        <v>10083</v>
      </c>
      <c r="BS96" s="10" vm="100098">
        <v>1783</v>
      </c>
      <c r="BT96" s="10" vm="94714">
        <v>227024</v>
      </c>
      <c r="BU96" s="10" vm="87788">
        <v>54567</v>
      </c>
      <c r="BV96" s="10" vm="71868">
        <v>0</v>
      </c>
      <c r="BW96" s="10" vm="85517">
        <v>0</v>
      </c>
      <c r="BX96" s="10" vm="83456">
        <v>84270</v>
      </c>
      <c r="BY96" s="10" vm="57458">
        <v>0</v>
      </c>
      <c r="BZ96" s="10" vm="69606">
        <v>0</v>
      </c>
      <c r="CA96" s="10" vm="99548">
        <v>20987</v>
      </c>
      <c r="CB96" s="10" vm="94551">
        <v>159824</v>
      </c>
      <c r="CC96" s="10" vm="72560">
        <v>3814</v>
      </c>
      <c r="CD96" s="10" vm="80771">
        <v>0</v>
      </c>
      <c r="CE96" s="10" vm="85378">
        <v>63386</v>
      </c>
      <c r="CF96" s="10" vm="77678">
        <v>63386</v>
      </c>
      <c r="CG96" s="10" vm="74917">
        <v>0</v>
      </c>
      <c r="CH96" s="10" vm="69452">
        <v>0</v>
      </c>
      <c r="CI96" s="10" vm="98128">
        <v>0</v>
      </c>
      <c r="CJ96" s="10" vm="94395">
        <v>0</v>
      </c>
      <c r="CK96" s="10" vm="91011">
        <v>63386</v>
      </c>
      <c r="CL96" s="10" vm="86774">
        <v>2127</v>
      </c>
      <c r="CM96" s="10" vm="79539">
        <v>1467</v>
      </c>
      <c r="CN96" s="10" vm="83300">
        <v>0</v>
      </c>
      <c r="CO96" s="10" vm="74836">
        <v>660</v>
      </c>
      <c r="CP96" s="10" vm="69297">
        <v>0</v>
      </c>
      <c r="CQ96" s="10" vm="97667">
        <v>0</v>
      </c>
      <c r="CR96" s="10" vm="94239">
        <v>0</v>
      </c>
      <c r="CS96" s="10" vm="81603">
        <v>0</v>
      </c>
      <c r="CT96" s="10" vm="71723">
        <v>0</v>
      </c>
      <c r="CU96" s="10" vm="70977">
        <v>0</v>
      </c>
      <c r="CV96" s="10" vm="77531">
        <v>294</v>
      </c>
      <c r="CW96" s="10" vm="61742">
        <v>-294</v>
      </c>
      <c r="CX96" s="10" vm="69145">
        <v>0</v>
      </c>
      <c r="CY96" s="10" vm="97172">
        <v>0</v>
      </c>
      <c r="CZ96" s="10" vm="94078">
        <v>0</v>
      </c>
      <c r="DA96" s="10" vm="89350">
        <v>0</v>
      </c>
      <c r="DB96" s="81" vm="88493">
        <v>0</v>
      </c>
      <c r="DC96" s="81" vm="85259">
        <v>0</v>
      </c>
      <c r="DD96" s="81" vm="83144">
        <v>0</v>
      </c>
      <c r="DE96" s="81" vm="57214">
        <v>0</v>
      </c>
      <c r="DF96" s="10" vm="68989">
        <v>1387</v>
      </c>
      <c r="DG96" s="10" vm="96765">
        <v>0</v>
      </c>
      <c r="DH96" s="10" vm="93908">
        <v>1006</v>
      </c>
      <c r="DI96" s="10" vm="87632">
        <v>381</v>
      </c>
      <c r="DJ96" s="10" vm="90149">
        <v>3514</v>
      </c>
      <c r="DK96" s="10" vm="79418">
        <v>1467</v>
      </c>
      <c r="DL96" s="10" vm="77388">
        <v>1300</v>
      </c>
      <c r="DM96" s="10" vm="57175">
        <v>747</v>
      </c>
      <c r="DN96" s="10" vm="68835">
        <v>0</v>
      </c>
      <c r="DO96" s="10" vm="96342">
        <v>0</v>
      </c>
      <c r="DP96" s="10" vm="93746">
        <v>0</v>
      </c>
      <c r="DQ96" s="10" vm="72422">
        <v>0</v>
      </c>
      <c r="DR96" s="10" vm="80629">
        <v>440</v>
      </c>
      <c r="DS96" s="10" vm="61116">
        <v>0</v>
      </c>
      <c r="DT96" s="10" vm="82987">
        <v>120</v>
      </c>
      <c r="DU96" s="10" vm="57111">
        <v>320</v>
      </c>
      <c r="DV96" s="10" vm="68680">
        <v>0</v>
      </c>
      <c r="DW96" s="10" vm="98287">
        <v>0</v>
      </c>
      <c r="DX96" s="10" vm="93586">
        <v>0</v>
      </c>
      <c r="DY96" s="10" vm="81458">
        <v>0</v>
      </c>
      <c r="DZ96" s="10" vm="86626">
        <v>283</v>
      </c>
      <c r="EA96" s="10" vm="79290">
        <v>0</v>
      </c>
      <c r="EB96" s="10" vm="77240">
        <v>150</v>
      </c>
      <c r="EC96" s="10" vm="57068">
        <v>133</v>
      </c>
      <c r="ED96" s="10" vm="68524">
        <v>0</v>
      </c>
      <c r="EE96" s="10" vm="96022">
        <v>0</v>
      </c>
      <c r="EF96" s="10" vm="93421">
        <v>0</v>
      </c>
      <c r="EG96" s="10" vm="89195">
        <v>0</v>
      </c>
      <c r="EH96" s="81" vm="71578">
        <v>0</v>
      </c>
      <c r="EI96" s="81" vm="85023">
        <v>0</v>
      </c>
      <c r="EJ96" s="81" vm="82832">
        <v>0</v>
      </c>
      <c r="EK96" s="81" vm="57016">
        <v>0</v>
      </c>
      <c r="EL96" s="10" vm="68368">
        <v>114</v>
      </c>
      <c r="EM96" s="10" vm="99406">
        <v>0</v>
      </c>
      <c r="EN96" s="10" vm="93256">
        <v>77</v>
      </c>
      <c r="EO96" s="10" vm="90529">
        <v>37</v>
      </c>
      <c r="EP96" s="10" vm="88346">
        <v>837</v>
      </c>
      <c r="EQ96" s="10" vm="79170">
        <v>0</v>
      </c>
      <c r="ER96" s="10" vm="77095">
        <v>347</v>
      </c>
      <c r="ES96" s="10" vm="56950">
        <v>490</v>
      </c>
      <c r="ET96" s="10" vm="68214">
        <v>4351</v>
      </c>
      <c r="EU96" s="10" vm="98606">
        <v>1467</v>
      </c>
      <c r="EV96" s="10" vm="93100">
        <v>1647</v>
      </c>
      <c r="EW96" s="10" vm="87479">
        <v>1237</v>
      </c>
      <c r="EX96" s="10" vm="80482">
        <v>1196</v>
      </c>
      <c r="EY96" s="10" vm="84896">
        <v>247</v>
      </c>
      <c r="EZ96" s="10" vm="82676">
        <v>543</v>
      </c>
      <c r="FA96" s="10" vm="74128">
        <v>247</v>
      </c>
      <c r="FB96" s="10" vm="68059">
        <v>253267</v>
      </c>
      <c r="FC96" s="10" vm="98463">
        <v>0</v>
      </c>
      <c r="FD96" s="10" vm="92943">
        <v>253267</v>
      </c>
      <c r="FE96" s="10" vm="58902">
        <v>11870</v>
      </c>
      <c r="FF96" s="10" vm="86477">
        <v>3238</v>
      </c>
      <c r="FG96" s="10" vm="79072">
        <v>0</v>
      </c>
      <c r="FH96" s="10" vm="76945">
        <v>-2135</v>
      </c>
      <c r="FI96" s="10" vm="60269">
        <v>0</v>
      </c>
      <c r="FJ96" s="10" vm="67906">
        <v>512</v>
      </c>
      <c r="FK96" s="10" vm="59250">
        <v>-1367</v>
      </c>
      <c r="FL96" s="10" vm="92778">
        <v>265385</v>
      </c>
      <c r="FM96" s="10" vm="72286">
        <v>48103</v>
      </c>
      <c r="FN96" s="10" vm="71434">
        <v>4610</v>
      </c>
      <c r="FO96" s="10" vm="84750">
        <v>0</v>
      </c>
      <c r="FP96" s="10" vm="76798">
        <v>0</v>
      </c>
      <c r="FQ96" s="10" vm="56767">
        <v>-953</v>
      </c>
      <c r="FR96" s="10" vm="67754">
        <v>0</v>
      </c>
      <c r="FS96" s="10" vm="96607">
        <v>0</v>
      </c>
      <c r="FT96" s="10" vm="92612">
        <v>51760</v>
      </c>
      <c r="FU96" s="10" vm="89034">
        <v>213625</v>
      </c>
      <c r="FV96" s="10" vm="89985">
        <v>205164</v>
      </c>
      <c r="FW96" s="81" vm="78942">
        <v>7641</v>
      </c>
      <c r="FX96" s="81" vm="82521">
        <v>0</v>
      </c>
      <c r="FY96" s="81" vm="73895">
        <v>0</v>
      </c>
      <c r="FZ96" s="81" vm="56166">
        <v>580</v>
      </c>
      <c r="GA96" s="81" vm="96183">
        <v>8221</v>
      </c>
      <c r="GB96" s="10" vm="92450">
        <v>989</v>
      </c>
      <c r="GC96" s="10" vm="81309">
        <v>504</v>
      </c>
      <c r="GD96" s="10" vm="88200">
        <v>485</v>
      </c>
      <c r="GE96" s="10" vm="84626">
        <v>0</v>
      </c>
      <c r="GF96" s="10" vm="76652">
        <v>0</v>
      </c>
      <c r="GG96" s="10" vm="73780">
        <v>0</v>
      </c>
      <c r="GH96" s="10" vm="67600">
        <v>183</v>
      </c>
      <c r="GI96" s="10" vm="98927">
        <v>99</v>
      </c>
      <c r="GJ96" s="10" vm="92289">
        <v>84</v>
      </c>
      <c r="GK96" s="10" vm="87329">
        <v>0</v>
      </c>
      <c r="GL96" s="10" vm="86333">
        <v>0</v>
      </c>
      <c r="GM96" s="10" vm="57894">
        <v>0</v>
      </c>
      <c r="GN96" s="10" vm="82366">
        <v>2684</v>
      </c>
      <c r="GO96" s="10" vm="73710">
        <v>855</v>
      </c>
      <c r="GP96" s="10" vm="67441">
        <v>1829</v>
      </c>
      <c r="GQ96" s="10" vm="99935">
        <v>4</v>
      </c>
      <c r="GR96" s="10" vm="92127">
        <v>2</v>
      </c>
      <c r="GS96" s="10" vm="88879">
        <v>2</v>
      </c>
      <c r="GT96" s="10" vm="80334">
        <v>3860</v>
      </c>
      <c r="GU96" s="10" vm="84552">
        <v>1460</v>
      </c>
      <c r="GV96" s="10" vm="76506">
        <v>2400</v>
      </c>
      <c r="GW96" s="10" vm="73633">
        <v>0</v>
      </c>
      <c r="GX96" s="81" vm="67285">
        <v>0</v>
      </c>
      <c r="GY96" s="10" vm="99258">
        <v>0</v>
      </c>
      <c r="GZ96" s="10" vm="91965">
        <v>0</v>
      </c>
      <c r="HA96" s="10" vm="72150">
        <v>0</v>
      </c>
      <c r="HB96" s="10" vm="71287">
        <v>0</v>
      </c>
      <c r="HC96" s="81" vm="78744">
        <v>0</v>
      </c>
      <c r="HD96" s="81" vm="82212">
        <v>1082</v>
      </c>
      <c r="HE96" s="10" vm="73527">
        <v>1082</v>
      </c>
      <c r="HF96" s="10" vm="67131">
        <v>428</v>
      </c>
      <c r="HG96" s="10" vm="97969">
        <v>400</v>
      </c>
      <c r="HH96" s="10" vm="91810">
        <v>0</v>
      </c>
      <c r="HI96" s="10" vm="90848">
        <v>934</v>
      </c>
      <c r="HJ96" s="10" vm="88074">
        <v>1271</v>
      </c>
      <c r="HK96" s="10" vm="84436">
        <v>0</v>
      </c>
      <c r="HL96" s="10" vm="57830">
        <v>0</v>
      </c>
      <c r="HM96" s="10" vm="73398">
        <v>0</v>
      </c>
      <c r="HN96" s="10" vm="66976">
        <v>3238</v>
      </c>
      <c r="HO96" s="10" vm="97508">
        <v>6271</v>
      </c>
      <c r="HP96" s="10" vm="91650">
        <v>1255</v>
      </c>
      <c r="HQ96" s="10" vm="90405">
        <v>19732</v>
      </c>
      <c r="HR96" s="10" vm="89828">
        <v>20987</v>
      </c>
      <c r="HS96" s="10" vm="78644">
        <v>0</v>
      </c>
      <c r="HT96" s="10" vm="82055">
        <v>0</v>
      </c>
      <c r="HU96" s="10" vm="62557">
        <v>0</v>
      </c>
      <c r="HV96" s="10" vm="66824">
        <v>2579</v>
      </c>
      <c r="HW96" s="10" vm="97048">
        <v>89</v>
      </c>
      <c r="HX96" s="10" vm="91498">
        <v>0</v>
      </c>
      <c r="HY96" s="10" vm="58686">
        <v>113</v>
      </c>
      <c r="HZ96" s="10" vm="86182">
        <v>6</v>
      </c>
      <c r="IA96" s="10" vm="84289">
        <v>0</v>
      </c>
      <c r="IB96" s="10" vm="76265">
        <v>0</v>
      </c>
      <c r="IC96" s="10" vm="73107">
        <v>2787</v>
      </c>
      <c r="ID96" s="10" vm="66681">
        <v>185</v>
      </c>
      <c r="IE96" s="10" vm="59134">
        <v>315</v>
      </c>
      <c r="IF96" s="10" vm="91330">
        <v>134</v>
      </c>
      <c r="IG96" s="10" vm="87208">
        <v>634</v>
      </c>
      <c r="IH96" s="10" vm="80188">
        <v>3238</v>
      </c>
      <c r="II96" s="10" vm="78510">
        <v>5057</v>
      </c>
      <c r="IJ96" s="10" vm="76118">
        <v>0</v>
      </c>
      <c r="IK96" s="10" vm="72983">
        <v>70</v>
      </c>
      <c r="IL96" s="10" vm="66538">
        <v>-36</v>
      </c>
      <c r="IM96" s="10" vm="59441">
        <v>-7</v>
      </c>
      <c r="IN96" s="10" vm="91164">
        <v>4378</v>
      </c>
      <c r="IO96" s="10" vm="81196">
        <v>4378</v>
      </c>
      <c r="IP96" s="10" vm="71145">
        <v>0</v>
      </c>
      <c r="IQ96" s="10" vm="62086">
        <v>0</v>
      </c>
      <c r="IR96" s="10" vm="58119">
        <v>0</v>
      </c>
      <c r="IS96" s="81" vm="72801">
        <v>85</v>
      </c>
      <c r="IT96" s="81" vm="66388">
        <v>85</v>
      </c>
    </row>
    <row r="97" spans="1:254" x14ac:dyDescent="0.25">
      <c r="A97" s="8" t="s">
        <v>1000</v>
      </c>
      <c r="B97" s="8" t="s">
        <v>1001</v>
      </c>
      <c r="C97" s="89">
        <v>44561</v>
      </c>
      <c r="D97" s="76" vm="15981">
        <v>12</v>
      </c>
      <c r="E97" s="10" vm="9234">
        <v>15222</v>
      </c>
      <c r="F97" s="10" vm="47917">
        <v>-4486</v>
      </c>
      <c r="G97" s="10" vm="42712">
        <v>0</v>
      </c>
      <c r="H97" s="10" vm="59650">
        <v>10736</v>
      </c>
      <c r="I97" s="10" vm="29261">
        <v>811</v>
      </c>
      <c r="J97" s="10" vm="63448">
        <v>11547</v>
      </c>
      <c r="K97" s="10" vm="46251">
        <v>0</v>
      </c>
      <c r="L97" s="10" vm="15762">
        <v>0</v>
      </c>
      <c r="M97" s="10" vm="9016">
        <v>0</v>
      </c>
      <c r="N97" s="10" vm="44491">
        <v>0</v>
      </c>
      <c r="O97" s="10" vm="42487">
        <v>-996</v>
      </c>
      <c r="P97" s="10" vm="35777">
        <v>477</v>
      </c>
      <c r="Q97" s="10" vm="29120">
        <v>-3614</v>
      </c>
      <c r="R97" s="10" vm="22385">
        <v>0</v>
      </c>
      <c r="S97" s="10" vm="1782">
        <v>0</v>
      </c>
      <c r="T97" s="10" vm="15555">
        <v>7414</v>
      </c>
      <c r="U97" s="10" vm="8803">
        <v>-1354</v>
      </c>
      <c r="V97" s="10" vm="54243">
        <v>6060</v>
      </c>
      <c r="W97" s="10" vm="42270">
        <v>0</v>
      </c>
      <c r="X97" s="10" vm="35541">
        <v>0</v>
      </c>
      <c r="Y97" s="10" vm="28954">
        <v>0</v>
      </c>
      <c r="Z97" s="10" vm="22164">
        <v>0</v>
      </c>
      <c r="AA97" s="10" vm="66093">
        <v>6060</v>
      </c>
      <c r="AB97" s="10" vm="15363">
        <v>7529</v>
      </c>
      <c r="AC97" s="10" vm="8601">
        <v>80</v>
      </c>
      <c r="AD97" s="10" vm="51123">
        <v>7609</v>
      </c>
      <c r="AE97" s="10" vm="42051">
        <v>0</v>
      </c>
      <c r="AF97" s="10" vm="35307">
        <v>4415</v>
      </c>
      <c r="AG97" s="10" vm="28721">
        <v>0</v>
      </c>
      <c r="AH97" s="10" vm="21942">
        <v>0</v>
      </c>
      <c r="AI97" s="10" vm="49337">
        <v>12024</v>
      </c>
      <c r="AJ97" s="10" vm="15157">
        <v>413</v>
      </c>
      <c r="AK97" s="10" vm="8473">
        <v>0</v>
      </c>
      <c r="AL97" s="10" vm="47749">
        <v>647</v>
      </c>
      <c r="AM97" s="10" vm="41840">
        <v>0</v>
      </c>
      <c r="AN97" s="10" vm="35089">
        <v>0</v>
      </c>
      <c r="AO97" s="10" vm="1479">
        <v>0</v>
      </c>
      <c r="AP97" s="10" vm="21730">
        <v>0</v>
      </c>
      <c r="AQ97" s="10" vm="46028">
        <v>0</v>
      </c>
      <c r="AR97" s="10" vm="14937">
        <v>0</v>
      </c>
      <c r="AS97" s="10" vm="8305">
        <v>3426</v>
      </c>
      <c r="AT97" s="10" vm="44262">
        <v>4486</v>
      </c>
      <c r="AU97" s="10" vm="41619">
        <v>7538</v>
      </c>
      <c r="AV97" s="10" vm="64870">
        <v>842</v>
      </c>
      <c r="AW97" s="10" vm="28270">
        <v>0</v>
      </c>
      <c r="AX97" s="10" vm="21522">
        <v>0</v>
      </c>
      <c r="AY97" s="10" vm="55764">
        <v>0</v>
      </c>
      <c r="AZ97" s="10" vm="14721">
        <v>0</v>
      </c>
      <c r="BA97" s="10" vm="8085">
        <v>0</v>
      </c>
      <c r="BB97" s="10" vm="54010">
        <v>264058</v>
      </c>
      <c r="BC97" s="10" vm="41389">
        <v>0</v>
      </c>
      <c r="BD97" s="10" vm="34760">
        <v>0</v>
      </c>
      <c r="BE97" s="10" vm="28042">
        <v>0</v>
      </c>
      <c r="BF97" s="10" vm="21311">
        <v>0</v>
      </c>
      <c r="BG97" s="10" vm="65964">
        <v>264058</v>
      </c>
      <c r="BH97" s="10" vm="63917">
        <v>20278</v>
      </c>
      <c r="BI97" s="10" vm="7881">
        <v>0</v>
      </c>
      <c r="BJ97" s="10" vm="50904">
        <v>55655</v>
      </c>
      <c r="BK97" s="10" vm="41160">
        <v>0</v>
      </c>
      <c r="BL97" s="10" vm="34528">
        <v>18195</v>
      </c>
      <c r="BM97" s="10" vm="27810">
        <v>94128</v>
      </c>
      <c r="BN97" s="10" vm="21088">
        <v>0</v>
      </c>
      <c r="BO97" s="10" vm="49109">
        <v>0</v>
      </c>
      <c r="BP97" s="10" vm="14310">
        <v>4451</v>
      </c>
      <c r="BQ97" s="10" vm="7712">
        <v>38702</v>
      </c>
      <c r="BR97" s="10" vm="47525">
        <v>43153</v>
      </c>
      <c r="BS97" s="10" vm="40941">
        <v>50975</v>
      </c>
      <c r="BT97" s="10" vm="34305">
        <v>315033</v>
      </c>
      <c r="BU97" s="10" vm="27583">
        <v>103801</v>
      </c>
      <c r="BV97" s="10" vm="20870">
        <v>0</v>
      </c>
      <c r="BW97" s="10" vm="45803">
        <v>0</v>
      </c>
      <c r="BX97" s="10" vm="14095">
        <v>0</v>
      </c>
      <c r="BY97" s="10" vm="7519">
        <v>0</v>
      </c>
      <c r="BZ97" s="10" vm="44044">
        <v>0</v>
      </c>
      <c r="CA97" s="10" vm="40722">
        <v>0</v>
      </c>
      <c r="CB97" s="10" vm="34128">
        <v>103801</v>
      </c>
      <c r="CC97" s="10" vm="27358">
        <v>0</v>
      </c>
      <c r="CD97" s="10" vm="20667">
        <v>0</v>
      </c>
      <c r="CE97" s="10" vm="55549">
        <v>211232</v>
      </c>
      <c r="CF97" s="10" vm="13878">
        <v>9361</v>
      </c>
      <c r="CG97" s="10" vm="7306">
        <v>0</v>
      </c>
      <c r="CH97" s="10" vm="53792">
        <v>201871</v>
      </c>
      <c r="CI97" s="10" vm="40488">
        <v>0</v>
      </c>
      <c r="CJ97" s="10" vm="33923">
        <v>0</v>
      </c>
      <c r="CK97" s="10" vm="27132">
        <v>211232</v>
      </c>
      <c r="CL97" s="10" vm="20453">
        <v>0</v>
      </c>
      <c r="CM97" s="10" vm="52303">
        <v>0</v>
      </c>
      <c r="CN97" s="10" vm="13669">
        <v>0</v>
      </c>
      <c r="CO97" s="10" vm="7092">
        <v>0</v>
      </c>
      <c r="CP97" s="10" vm="50674">
        <v>0</v>
      </c>
      <c r="CQ97" s="10" vm="40259">
        <v>0</v>
      </c>
      <c r="CR97" s="10" vm="33689">
        <v>0</v>
      </c>
      <c r="CS97" s="10" vm="26898">
        <v>0</v>
      </c>
      <c r="CT97" s="10" vm="20233">
        <v>0</v>
      </c>
      <c r="CU97" s="10" vm="48887">
        <v>0</v>
      </c>
      <c r="CV97" s="10" vm="13461">
        <v>0</v>
      </c>
      <c r="CW97" s="10" vm="6911">
        <v>0</v>
      </c>
      <c r="CX97" s="10" vm="47303">
        <v>0</v>
      </c>
      <c r="CY97" s="10" vm="40038">
        <v>0</v>
      </c>
      <c r="CZ97" s="10" vm="33459">
        <v>0</v>
      </c>
      <c r="DA97" s="10" vm="26674">
        <v>0</v>
      </c>
      <c r="DB97" s="81" vm="20016">
        <v>0</v>
      </c>
      <c r="DC97" s="81" vm="45583">
        <v>0</v>
      </c>
      <c r="DD97" s="81" vm="13242">
        <v>0</v>
      </c>
      <c r="DE97" s="81" vm="6713">
        <v>0</v>
      </c>
      <c r="DF97" s="10" vm="43823">
        <v>3198</v>
      </c>
      <c r="DG97" s="10" vm="39815">
        <v>0</v>
      </c>
      <c r="DH97" s="10" vm="33268">
        <v>0</v>
      </c>
      <c r="DI97" s="10" vm="26440">
        <v>3198</v>
      </c>
      <c r="DJ97" s="10" vm="19805">
        <v>3198</v>
      </c>
      <c r="DK97" s="10" vm="55329">
        <v>0</v>
      </c>
      <c r="DL97" s="10" vm="13023">
        <v>0</v>
      </c>
      <c r="DM97" s="10" vm="6495">
        <v>3198</v>
      </c>
      <c r="DN97" s="10" vm="53573">
        <v>0</v>
      </c>
      <c r="DO97" s="10" vm="39585">
        <v>0</v>
      </c>
      <c r="DP97" s="10" vm="33067">
        <v>0</v>
      </c>
      <c r="DQ97" s="10" vm="26212">
        <v>0</v>
      </c>
      <c r="DR97" s="10" vm="19592">
        <v>0</v>
      </c>
      <c r="DS97" s="10" vm="65822">
        <v>0</v>
      </c>
      <c r="DT97" s="10" vm="12824">
        <v>0</v>
      </c>
      <c r="DU97" s="10" vm="6282">
        <v>0</v>
      </c>
      <c r="DV97" s="10" vm="50453">
        <v>0</v>
      </c>
      <c r="DW97" s="10" vm="39359">
        <v>0</v>
      </c>
      <c r="DX97" s="10" vm="32833">
        <v>0</v>
      </c>
      <c r="DY97" s="10" vm="25987">
        <v>0</v>
      </c>
      <c r="DZ97" s="10" vm="19372">
        <v>0</v>
      </c>
      <c r="EA97" s="10" vm="48661">
        <v>0</v>
      </c>
      <c r="EB97" s="10" vm="12613">
        <v>0</v>
      </c>
      <c r="EC97" s="10" vm="62989">
        <v>0</v>
      </c>
      <c r="ED97" s="10" vm="47083">
        <v>0</v>
      </c>
      <c r="EE97" s="10" vm="39139">
        <v>0</v>
      </c>
      <c r="EF97" s="10" vm="32605">
        <v>0</v>
      </c>
      <c r="EG97" s="10" vm="25761">
        <v>0</v>
      </c>
      <c r="EH97" s="81" vm="19157">
        <v>0</v>
      </c>
      <c r="EI97" s="81" vm="45357">
        <v>0</v>
      </c>
      <c r="EJ97" s="81" vm="12394">
        <v>0</v>
      </c>
      <c r="EK97" s="81" vm="5906">
        <v>0</v>
      </c>
      <c r="EL97" s="10" vm="43606">
        <v>0</v>
      </c>
      <c r="EM97" s="10" vm="38914">
        <v>0</v>
      </c>
      <c r="EN97" s="10" vm="32411">
        <v>0</v>
      </c>
      <c r="EO97" s="10" vm="25531">
        <v>0</v>
      </c>
      <c r="EP97" s="10" vm="18955">
        <v>0</v>
      </c>
      <c r="EQ97" s="10" vm="2409">
        <v>0</v>
      </c>
      <c r="ER97" s="10" vm="63848">
        <v>0</v>
      </c>
      <c r="ES97" s="10" vm="5692">
        <v>0</v>
      </c>
      <c r="ET97" s="10" vm="53357">
        <v>3198</v>
      </c>
      <c r="EU97" s="10" vm="38683">
        <v>0</v>
      </c>
      <c r="EV97" s="10" vm="32210">
        <v>0</v>
      </c>
      <c r="EW97" s="10" vm="25300">
        <v>3198</v>
      </c>
      <c r="EX97" s="10" vm="18742">
        <v>275</v>
      </c>
      <c r="EY97" s="10" vm="51952">
        <v>0</v>
      </c>
      <c r="EZ97" s="10" vm="11989">
        <v>0</v>
      </c>
      <c r="FA97" s="10" vm="5481">
        <v>0</v>
      </c>
      <c r="FB97" s="10" vm="50223">
        <v>0</v>
      </c>
      <c r="FC97" s="10" vm="38459">
        <v>0</v>
      </c>
      <c r="FD97" s="10" vm="31979">
        <v>0</v>
      </c>
      <c r="FE97" s="10" vm="25071">
        <v>0</v>
      </c>
      <c r="FF97" s="10" vm="18522">
        <v>0</v>
      </c>
      <c r="FG97" s="10" vm="48443">
        <v>0</v>
      </c>
      <c r="FH97" s="10" vm="11799">
        <v>0</v>
      </c>
      <c r="FI97" s="10" vm="5268">
        <v>0</v>
      </c>
      <c r="FJ97" s="10" vm="46858">
        <v>0</v>
      </c>
      <c r="FK97" s="10" vm="38246">
        <v>0</v>
      </c>
      <c r="FL97" s="10" vm="31746">
        <v>0</v>
      </c>
      <c r="FM97" s="10" vm="2137">
        <v>0</v>
      </c>
      <c r="FN97" s="10" vm="18338">
        <v>0</v>
      </c>
      <c r="FO97" s="10" vm="45151">
        <v>0</v>
      </c>
      <c r="FP97" s="10" vm="11587">
        <v>0</v>
      </c>
      <c r="FQ97" s="10" vm="5051">
        <v>0</v>
      </c>
      <c r="FR97" s="10" vm="43386">
        <v>0</v>
      </c>
      <c r="FS97" s="10" vm="38014">
        <v>0</v>
      </c>
      <c r="FT97" s="10" vm="31512">
        <v>0</v>
      </c>
      <c r="FU97" s="10" vm="24612">
        <v>0</v>
      </c>
      <c r="FV97" s="10" vm="18139">
        <v>0</v>
      </c>
      <c r="FW97" s="81" vm="54895">
        <v>139391</v>
      </c>
      <c r="FX97" s="81" vm="11368">
        <v>199609</v>
      </c>
      <c r="FY97" s="81" vm="62905">
        <v>-76230</v>
      </c>
      <c r="FZ97" s="81" vm="53140">
        <v>1288</v>
      </c>
      <c r="GA97" s="81" vm="37800">
        <v>264058</v>
      </c>
      <c r="GB97" s="10" vm="31293">
        <v>0</v>
      </c>
      <c r="GC97" s="10" vm="24383">
        <v>0</v>
      </c>
      <c r="GD97" s="10" vm="17921">
        <v>0</v>
      </c>
      <c r="GE97" s="10" vm="51731">
        <v>0</v>
      </c>
      <c r="GF97" s="10" vm="11148">
        <v>0</v>
      </c>
      <c r="GG97" s="10" vm="4682">
        <v>0</v>
      </c>
      <c r="GH97" s="10" vm="50008">
        <v>0</v>
      </c>
      <c r="GI97" s="10" vm="37579">
        <v>0</v>
      </c>
      <c r="GJ97" s="10" vm="31064">
        <v>0</v>
      </c>
      <c r="GK97" s="10" vm="24156">
        <v>77040</v>
      </c>
      <c r="GL97" s="10" vm="17701">
        <v>76229</v>
      </c>
      <c r="GM97" s="10" vm="48255">
        <v>811</v>
      </c>
      <c r="GN97" s="10" vm="10944">
        <v>0</v>
      </c>
      <c r="GO97" s="10" vm="4470">
        <v>0</v>
      </c>
      <c r="GP97" s="10" vm="46632">
        <v>0</v>
      </c>
      <c r="GQ97" s="10" vm="37357">
        <v>0</v>
      </c>
      <c r="GR97" s="10" vm="30835">
        <v>0</v>
      </c>
      <c r="GS97" s="10" vm="23931">
        <v>0</v>
      </c>
      <c r="GT97" s="10" vm="17480">
        <v>77040</v>
      </c>
      <c r="GU97" s="10" vm="44932">
        <v>76229</v>
      </c>
      <c r="GV97" s="10" vm="10728">
        <v>811</v>
      </c>
      <c r="GW97" s="10" vm="4250">
        <v>0</v>
      </c>
      <c r="GX97" s="81" vm="43168">
        <v>0</v>
      </c>
      <c r="GY97" s="10" vm="37133">
        <v>0</v>
      </c>
      <c r="GZ97" s="10" vm="30640">
        <v>0</v>
      </c>
      <c r="HA97" s="10" vm="23702">
        <v>0</v>
      </c>
      <c r="HB97" s="10" vm="17268">
        <v>0</v>
      </c>
      <c r="HC97" s="81" vm="60644">
        <v>0</v>
      </c>
      <c r="HD97" s="81" vm="10512">
        <v>18195</v>
      </c>
      <c r="HE97" s="10" vm="4033">
        <v>18195</v>
      </c>
      <c r="HF97" s="10" vm="52907">
        <v>25</v>
      </c>
      <c r="HG97" s="10" vm="36913">
        <v>0</v>
      </c>
      <c r="HH97" s="10" vm="30433">
        <v>15737</v>
      </c>
      <c r="HI97" s="10" vm="23478">
        <v>0</v>
      </c>
      <c r="HJ97" s="10" vm="17051">
        <v>1032</v>
      </c>
      <c r="HK97" s="10" vm="65759">
        <v>0</v>
      </c>
      <c r="HL97" s="10" vm="10302">
        <v>0</v>
      </c>
      <c r="HM97" s="10" vm="3815">
        <v>0</v>
      </c>
      <c r="HN97" s="10" vm="49792">
        <v>21909</v>
      </c>
      <c r="HO97" s="10" vm="36690">
        <v>38703</v>
      </c>
      <c r="HP97" s="10" vm="30199">
        <v>0</v>
      </c>
      <c r="HQ97" s="10" vm="23245">
        <v>0</v>
      </c>
      <c r="HR97" s="10" vm="16831">
        <v>0</v>
      </c>
      <c r="HS97" s="10" vm="48062">
        <v>0</v>
      </c>
      <c r="HT97" s="10" vm="10092">
        <v>0</v>
      </c>
      <c r="HU97" s="10" vm="3603">
        <v>0</v>
      </c>
      <c r="HV97" s="10" vm="46440">
        <v>996</v>
      </c>
      <c r="HW97" s="10" vm="64974">
        <v>0</v>
      </c>
      <c r="HX97" s="10" vm="29968">
        <v>0</v>
      </c>
      <c r="HY97" s="10" vm="23013">
        <v>0</v>
      </c>
      <c r="HZ97" s="10" vm="16613">
        <v>0</v>
      </c>
      <c r="IA97" s="10" vm="44708">
        <v>0</v>
      </c>
      <c r="IB97" s="10" vm="9873">
        <v>0</v>
      </c>
      <c r="IC97" s="10" vm="3383">
        <v>996</v>
      </c>
      <c r="ID97" s="10" vm="42946">
        <v>0</v>
      </c>
      <c r="IE97" s="10" vm="36242">
        <v>0</v>
      </c>
      <c r="IF97" s="10" vm="29732">
        <v>0</v>
      </c>
      <c r="IG97" s="10" vm="22823">
        <v>0</v>
      </c>
      <c r="IH97" s="10" vm="16397">
        <v>0</v>
      </c>
      <c r="II97" s="10" vm="54457">
        <v>0</v>
      </c>
      <c r="IJ97" s="10" vm="9667">
        <v>0</v>
      </c>
      <c r="IK97" s="10" vm="3162">
        <v>997</v>
      </c>
      <c r="IL97" s="10" vm="52691">
        <v>0</v>
      </c>
      <c r="IM97" s="10" vm="36012">
        <v>-411</v>
      </c>
      <c r="IN97" s="10" vm="29497">
        <v>1256</v>
      </c>
      <c r="IO97" s="10" vm="22614">
        <v>1256</v>
      </c>
      <c r="IP97" s="10" vm="16181">
        <v>0</v>
      </c>
      <c r="IQ97" s="10" vm="51338">
        <v>0</v>
      </c>
      <c r="IR97" s="10" vm="9453">
        <v>0</v>
      </c>
      <c r="IS97" s="81" vm="2942">
        <v>0</v>
      </c>
      <c r="IT97" s="81" vm="49564">
        <v>0</v>
      </c>
    </row>
    <row r="98" spans="1:254" x14ac:dyDescent="0.25">
      <c r="A98" s="8" t="s">
        <v>603</v>
      </c>
      <c r="B98" s="8" t="s">
        <v>602</v>
      </c>
      <c r="C98" s="89">
        <v>44651</v>
      </c>
      <c r="D98" s="76" vm="84064">
        <v>12</v>
      </c>
      <c r="E98" s="10" vm="75926">
        <v>54910</v>
      </c>
      <c r="F98" s="10" vm="56380">
        <v>-41791</v>
      </c>
      <c r="G98" s="10" vm="100245">
        <v>-587</v>
      </c>
      <c r="H98" s="10" vm="59849">
        <v>12532</v>
      </c>
      <c r="I98" s="10" vm="58479">
        <v>961</v>
      </c>
      <c r="J98" s="10" vm="63662">
        <v>13493</v>
      </c>
      <c r="K98" s="10" vm="86002">
        <v>0</v>
      </c>
      <c r="L98" s="10" vm="78401">
        <v>0</v>
      </c>
      <c r="M98" s="10" vm="75795">
        <v>0</v>
      </c>
      <c r="N98" s="10" vm="70770">
        <v>83</v>
      </c>
      <c r="O98" s="10" vm="99773">
        <v>-7073</v>
      </c>
      <c r="P98" s="10" vm="95863">
        <v>0</v>
      </c>
      <c r="Q98" s="10" vm="81897">
        <v>0</v>
      </c>
      <c r="R98" s="10" vm="87083">
        <v>0</v>
      </c>
      <c r="S98" s="10" vm="85898">
        <v>0</v>
      </c>
      <c r="T98" s="10" vm="83919">
        <v>6503</v>
      </c>
      <c r="U98" s="10" vm="75668">
        <v>0</v>
      </c>
      <c r="V98" s="10" vm="70664">
        <v>6503</v>
      </c>
      <c r="W98" s="10" vm="98761">
        <v>0</v>
      </c>
      <c r="X98" s="10" vm="95699">
        <v>9138</v>
      </c>
      <c r="Y98" s="10" vm="89661">
        <v>0</v>
      </c>
      <c r="Z98" s="10" vm="81069">
        <v>0</v>
      </c>
      <c r="AA98" s="10" vm="80001">
        <v>15641</v>
      </c>
      <c r="AB98" s="10" vm="78259">
        <v>49925</v>
      </c>
      <c r="AC98" s="10" vm="75530">
        <v>2324</v>
      </c>
      <c r="AD98" s="10" vm="70538">
        <v>52249</v>
      </c>
      <c r="AE98" s="10" vm="97811">
        <v>759</v>
      </c>
      <c r="AF98" s="10" vm="95535">
        <v>0</v>
      </c>
      <c r="AG98" s="10" vm="72700">
        <v>0</v>
      </c>
      <c r="AH98" s="10" vm="72019">
        <v>121</v>
      </c>
      <c r="AI98" s="10" vm="85777">
        <v>53129</v>
      </c>
      <c r="AJ98" s="10" vm="78114">
        <v>18866</v>
      </c>
      <c r="AK98" s="10" vm="100861">
        <v>3054</v>
      </c>
      <c r="AL98" s="10" vm="70384">
        <v>8962</v>
      </c>
      <c r="AM98" s="10" vm="97350">
        <v>604</v>
      </c>
      <c r="AN98" s="10" vm="95372">
        <v>0</v>
      </c>
      <c r="AO98" s="10" vm="87943">
        <v>487</v>
      </c>
      <c r="AP98" s="10" vm="80915">
        <v>0</v>
      </c>
      <c r="AQ98" s="10" vm="79899">
        <v>9531</v>
      </c>
      <c r="AR98" s="10" vm="83769">
        <v>0</v>
      </c>
      <c r="AS98" s="10" vm="62556">
        <v>0</v>
      </c>
      <c r="AT98" s="10" vm="70230">
        <v>41504</v>
      </c>
      <c r="AU98" s="10" vm="96909">
        <v>11625</v>
      </c>
      <c r="AV98" s="10" vm="95204">
        <v>865</v>
      </c>
      <c r="AW98" s="10" vm="89506">
        <v>317391</v>
      </c>
      <c r="AX98" s="10" vm="86931">
        <v>0</v>
      </c>
      <c r="AY98" s="10" vm="85631">
        <v>2920</v>
      </c>
      <c r="AZ98" s="10" vm="77969">
        <v>0</v>
      </c>
      <c r="BA98" s="10" vm="75270">
        <v>0</v>
      </c>
      <c r="BB98" s="10" vm="70074">
        <v>0</v>
      </c>
      <c r="BC98" s="10" vm="99110">
        <v>0</v>
      </c>
      <c r="BD98" s="10" vm="95040">
        <v>0</v>
      </c>
      <c r="BE98" s="10" vm="81750">
        <v>0</v>
      </c>
      <c r="BF98" s="10" vm="90300">
        <v>0</v>
      </c>
      <c r="BG98" s="10" vm="79772">
        <v>320311</v>
      </c>
      <c r="BH98" s="10" vm="83613">
        <v>507</v>
      </c>
      <c r="BI98" s="10" vm="75186">
        <v>2178</v>
      </c>
      <c r="BJ98" s="10" vm="69919">
        <v>19352</v>
      </c>
      <c r="BK98" s="10" vm="100428">
        <v>0</v>
      </c>
      <c r="BL98" s="10" vm="94879">
        <v>113</v>
      </c>
      <c r="BM98" s="10" vm="90687">
        <v>22150</v>
      </c>
      <c r="BN98" s="10" vm="88641">
        <v>0</v>
      </c>
      <c r="BO98" s="10" vm="62085">
        <v>0</v>
      </c>
      <c r="BP98" s="10" vm="77824">
        <v>773</v>
      </c>
      <c r="BQ98" s="10" vm="75075">
        <v>8247</v>
      </c>
      <c r="BR98" s="10" vm="69764">
        <v>9020</v>
      </c>
      <c r="BS98" s="10" vm="100078">
        <v>13130</v>
      </c>
      <c r="BT98" s="10" vm="94715">
        <v>333441</v>
      </c>
      <c r="BU98" s="10" vm="87789">
        <v>195542</v>
      </c>
      <c r="BV98" s="10" vm="71869">
        <v>0</v>
      </c>
      <c r="BW98" s="10" vm="85504">
        <v>0</v>
      </c>
      <c r="BX98" s="10" vm="83457">
        <v>18995</v>
      </c>
      <c r="BY98" s="10" vm="75002">
        <v>0</v>
      </c>
      <c r="BZ98" s="10" vm="69607">
        <v>0</v>
      </c>
      <c r="CA98" s="10" vm="99607">
        <v>120</v>
      </c>
      <c r="CB98" s="10" vm="94552">
        <v>214657</v>
      </c>
      <c r="CC98" s="10" vm="72561">
        <v>495</v>
      </c>
      <c r="CD98" s="10" vm="80772">
        <v>0</v>
      </c>
      <c r="CE98" s="10" vm="85397">
        <v>118289</v>
      </c>
      <c r="CF98" s="10" vm="77679">
        <v>74256</v>
      </c>
      <c r="CG98" s="10" vm="57396">
        <v>44033</v>
      </c>
      <c r="CH98" s="10" vm="69453">
        <v>0</v>
      </c>
      <c r="CI98" s="10" vm="98086">
        <v>0</v>
      </c>
      <c r="CJ98" s="10" vm="94396">
        <v>0</v>
      </c>
      <c r="CK98" s="10" vm="91012">
        <v>118289</v>
      </c>
      <c r="CL98" s="10" vm="86775">
        <v>809</v>
      </c>
      <c r="CM98" s="10" vm="79525">
        <v>587</v>
      </c>
      <c r="CN98" s="10" vm="83301">
        <v>0</v>
      </c>
      <c r="CO98" s="10" vm="74832">
        <v>222</v>
      </c>
      <c r="CP98" s="10" vm="69298">
        <v>0</v>
      </c>
      <c r="CQ98" s="10" vm="97650">
        <v>0</v>
      </c>
      <c r="CR98" s="10" vm="94240">
        <v>0</v>
      </c>
      <c r="CS98" s="10" vm="81604">
        <v>0</v>
      </c>
      <c r="CT98" s="10" vm="71724">
        <v>0</v>
      </c>
      <c r="CU98" s="10" vm="70976">
        <v>0</v>
      </c>
      <c r="CV98" s="10" vm="77532">
        <v>0</v>
      </c>
      <c r="CW98" s="10" vm="57271">
        <v>0</v>
      </c>
      <c r="CX98" s="10" vm="69146">
        <v>0</v>
      </c>
      <c r="CY98" s="10" vm="97192">
        <v>0</v>
      </c>
      <c r="CZ98" s="10" vm="94079">
        <v>0</v>
      </c>
      <c r="DA98" s="10" vm="89351">
        <v>0</v>
      </c>
      <c r="DB98" s="81" vm="88494">
        <v>0</v>
      </c>
      <c r="DC98" s="81" vm="85276">
        <v>0</v>
      </c>
      <c r="DD98" s="81" vm="83145">
        <v>0</v>
      </c>
      <c r="DE98" s="81" vm="61115">
        <v>0</v>
      </c>
      <c r="DF98" s="10" vm="68990">
        <v>0</v>
      </c>
      <c r="DG98" s="10" vm="96748">
        <v>0</v>
      </c>
      <c r="DH98" s="10" vm="93909">
        <v>0</v>
      </c>
      <c r="DI98" s="10" vm="87633">
        <v>0</v>
      </c>
      <c r="DJ98" s="10" vm="90150">
        <v>809</v>
      </c>
      <c r="DK98" s="10" vm="79406">
        <v>587</v>
      </c>
      <c r="DL98" s="10" vm="77389">
        <v>0</v>
      </c>
      <c r="DM98" s="10" vm="57169">
        <v>222</v>
      </c>
      <c r="DN98" s="10" vm="68836">
        <v>0</v>
      </c>
      <c r="DO98" s="10" vm="96339">
        <v>0</v>
      </c>
      <c r="DP98" s="10" vm="93747">
        <v>0</v>
      </c>
      <c r="DQ98" s="10" vm="72423">
        <v>0</v>
      </c>
      <c r="DR98" s="10" vm="80630">
        <v>0</v>
      </c>
      <c r="DS98" s="10" vm="85147">
        <v>0</v>
      </c>
      <c r="DT98" s="10" vm="82988">
        <v>0</v>
      </c>
      <c r="DU98" s="10" vm="57125">
        <v>0</v>
      </c>
      <c r="DV98" s="10" vm="68681">
        <v>0</v>
      </c>
      <c r="DW98" s="10" vm="98307">
        <v>0</v>
      </c>
      <c r="DX98" s="10" vm="93587">
        <v>0</v>
      </c>
      <c r="DY98" s="10" vm="81459">
        <v>0</v>
      </c>
      <c r="DZ98" s="10" vm="86627">
        <v>63</v>
      </c>
      <c r="EA98" s="10" vm="60643">
        <v>0</v>
      </c>
      <c r="EB98" s="10" vm="77241">
        <v>0</v>
      </c>
      <c r="EC98" s="10" vm="74374">
        <v>63</v>
      </c>
      <c r="ED98" s="10" vm="68525">
        <v>687</v>
      </c>
      <c r="EE98" s="10" vm="96004">
        <v>0</v>
      </c>
      <c r="EF98" s="10" vm="93422">
        <v>287</v>
      </c>
      <c r="EG98" s="10" vm="89196">
        <v>400</v>
      </c>
      <c r="EH98" s="81" vm="71579">
        <v>0</v>
      </c>
      <c r="EI98" s="81" vm="85010">
        <v>0</v>
      </c>
      <c r="EJ98" s="81" vm="82833">
        <v>0</v>
      </c>
      <c r="EK98" s="81" vm="74295">
        <v>0</v>
      </c>
      <c r="EL98" s="10" vm="68369">
        <v>222</v>
      </c>
      <c r="EM98" s="10" vm="99442">
        <v>0</v>
      </c>
      <c r="EN98" s="10" vm="93257">
        <v>0</v>
      </c>
      <c r="EO98" s="10" vm="90530">
        <v>222</v>
      </c>
      <c r="EP98" s="10" vm="88347">
        <v>972</v>
      </c>
      <c r="EQ98" s="10" vm="79189">
        <v>0</v>
      </c>
      <c r="ER98" s="10" vm="77096">
        <v>287</v>
      </c>
      <c r="ES98" s="10" vm="74221">
        <v>685</v>
      </c>
      <c r="ET98" s="10" vm="68215">
        <v>1781</v>
      </c>
      <c r="EU98" s="10" vm="98592">
        <v>587</v>
      </c>
      <c r="EV98" s="10" vm="93101">
        <v>287</v>
      </c>
      <c r="EW98" s="10" vm="87480">
        <v>907</v>
      </c>
      <c r="EX98" s="10" vm="80483">
        <v>1715</v>
      </c>
      <c r="EY98" s="10" vm="84882">
        <v>406</v>
      </c>
      <c r="EZ98" s="10" vm="82677">
        <v>684</v>
      </c>
      <c r="FA98" s="10" vm="56889">
        <v>406</v>
      </c>
      <c r="FB98" s="10" vm="68060">
        <v>364559</v>
      </c>
      <c r="FC98" s="10" vm="98446">
        <v>0</v>
      </c>
      <c r="FD98" s="10" vm="92944">
        <v>364559</v>
      </c>
      <c r="FE98" s="10" vm="58903">
        <v>8993</v>
      </c>
      <c r="FF98" s="10" vm="86478">
        <v>15067</v>
      </c>
      <c r="FG98" s="10" vm="79071">
        <v>0</v>
      </c>
      <c r="FH98" s="10" vm="76946">
        <v>-1789</v>
      </c>
      <c r="FI98" s="10" vm="74041">
        <v>0</v>
      </c>
      <c r="FJ98" s="10" vm="67907">
        <v>1722</v>
      </c>
      <c r="FK98" s="10" vm="59271">
        <v>0</v>
      </c>
      <c r="FL98" s="10" vm="92779">
        <v>388552</v>
      </c>
      <c r="FM98" s="10" vm="72287">
        <v>61853</v>
      </c>
      <c r="FN98" s="10" vm="71435">
        <v>8288</v>
      </c>
      <c r="FO98" s="10" vm="84767">
        <v>0</v>
      </c>
      <c r="FP98" s="10" vm="76799">
        <v>0</v>
      </c>
      <c r="FQ98" s="10" vm="73956">
        <v>-702</v>
      </c>
      <c r="FR98" s="10" vm="67755">
        <v>1722</v>
      </c>
      <c r="FS98" s="10" vm="96589">
        <v>0</v>
      </c>
      <c r="FT98" s="10" vm="92613">
        <v>71161</v>
      </c>
      <c r="FU98" s="10" vm="89035">
        <v>317391</v>
      </c>
      <c r="FV98" s="10" vm="89986">
        <v>302706</v>
      </c>
      <c r="FW98" s="81" vm="78929">
        <v>0</v>
      </c>
      <c r="FX98" s="81" vm="82522">
        <v>0</v>
      </c>
      <c r="FY98" s="81" vm="73882">
        <v>0</v>
      </c>
      <c r="FZ98" s="81" vm="56167">
        <v>0</v>
      </c>
      <c r="GA98" s="81" vm="96180">
        <v>0</v>
      </c>
      <c r="GB98" s="10" vm="92451">
        <v>194</v>
      </c>
      <c r="GC98" s="10" vm="81310">
        <v>104</v>
      </c>
      <c r="GD98" s="10" vm="88201">
        <v>90</v>
      </c>
      <c r="GE98" s="10" vm="58272">
        <v>553</v>
      </c>
      <c r="GF98" s="10" vm="76653">
        <v>213</v>
      </c>
      <c r="GG98" s="10" vm="73804">
        <v>340</v>
      </c>
      <c r="GH98" s="10" vm="67601">
        <v>678</v>
      </c>
      <c r="GI98" s="10" vm="98948">
        <v>196</v>
      </c>
      <c r="GJ98" s="10" vm="92290">
        <v>482</v>
      </c>
      <c r="GK98" s="10" vm="87330">
        <v>0</v>
      </c>
      <c r="GL98" s="10" vm="86334">
        <v>0</v>
      </c>
      <c r="GM98" s="10" vm="57893">
        <v>0</v>
      </c>
      <c r="GN98" s="10" vm="82367">
        <v>58</v>
      </c>
      <c r="GO98" s="10" vm="73697">
        <v>9</v>
      </c>
      <c r="GP98" s="10" vm="67442">
        <v>49</v>
      </c>
      <c r="GQ98" s="10" vm="99915">
        <v>0</v>
      </c>
      <c r="GR98" s="10" vm="92128">
        <v>0</v>
      </c>
      <c r="GS98" s="10" vm="88880">
        <v>0</v>
      </c>
      <c r="GT98" s="10" vm="80335">
        <v>1483</v>
      </c>
      <c r="GU98" s="10" vm="84542">
        <v>522</v>
      </c>
      <c r="GV98" s="10" vm="76507">
        <v>961</v>
      </c>
      <c r="GW98" s="10" vm="73623">
        <v>0</v>
      </c>
      <c r="GX98" s="81" vm="67286">
        <v>0</v>
      </c>
      <c r="GY98" s="10" vm="99278">
        <v>0</v>
      </c>
      <c r="GZ98" s="10" vm="91966">
        <v>0</v>
      </c>
      <c r="HA98" s="10" vm="72151">
        <v>0</v>
      </c>
      <c r="HB98" s="10" vm="71288">
        <v>0</v>
      </c>
      <c r="HC98" s="81" vm="57868">
        <v>0</v>
      </c>
      <c r="HD98" s="81" vm="82213">
        <v>113</v>
      </c>
      <c r="HE98" s="10" vm="73545">
        <v>113</v>
      </c>
      <c r="HF98" s="10" vm="67132">
        <v>536</v>
      </c>
      <c r="HG98" s="10" vm="97924">
        <v>1947</v>
      </c>
      <c r="HH98" s="10" vm="91811">
        <v>0</v>
      </c>
      <c r="HI98" s="10" vm="90849">
        <v>303</v>
      </c>
      <c r="HJ98" s="10" vm="88075">
        <v>4651</v>
      </c>
      <c r="HK98" s="10" vm="84422">
        <v>0</v>
      </c>
      <c r="HL98" s="10" vm="57831">
        <v>0</v>
      </c>
      <c r="HM98" s="10" vm="73393">
        <v>0</v>
      </c>
      <c r="HN98" s="10" vm="66977">
        <v>810</v>
      </c>
      <c r="HO98" s="10" vm="97492">
        <v>8247</v>
      </c>
      <c r="HP98" s="10" vm="91651">
        <v>120</v>
      </c>
      <c r="HQ98" s="10" vm="90406">
        <v>0</v>
      </c>
      <c r="HR98" s="10" vm="89829">
        <v>120</v>
      </c>
      <c r="HS98" s="10" vm="78642">
        <v>0</v>
      </c>
      <c r="HT98" s="10" vm="82056">
        <v>0</v>
      </c>
      <c r="HU98" s="10" vm="73251">
        <v>0</v>
      </c>
      <c r="HV98" s="10" vm="66825">
        <v>6362</v>
      </c>
      <c r="HW98" s="10" vm="97061">
        <v>108</v>
      </c>
      <c r="HX98" s="10" vm="91499">
        <v>0</v>
      </c>
      <c r="HY98" s="10" vm="88757">
        <v>194</v>
      </c>
      <c r="HZ98" s="10" vm="86183">
        <v>0</v>
      </c>
      <c r="IA98" s="10" vm="84305">
        <v>409</v>
      </c>
      <c r="IB98" s="10" vm="76266">
        <v>0</v>
      </c>
      <c r="IC98" s="10" vm="62084">
        <v>7073</v>
      </c>
      <c r="ID98" s="10" vm="66682">
        <v>953</v>
      </c>
      <c r="IE98" s="10" vm="96458">
        <v>357</v>
      </c>
      <c r="IF98" s="10" vm="91331">
        <v>0</v>
      </c>
      <c r="IG98" s="10" vm="58379">
        <v>1310</v>
      </c>
      <c r="IH98" s="10" vm="80189">
        <v>15067</v>
      </c>
      <c r="II98" s="10" vm="78496">
        <v>10206</v>
      </c>
      <c r="IJ98" s="10" vm="76119">
        <v>0</v>
      </c>
      <c r="IK98" s="10" vm="72962">
        <v>93</v>
      </c>
      <c r="IL98" s="10" vm="66539">
        <v>-26</v>
      </c>
      <c r="IM98" s="10" vm="59437">
        <v>-14</v>
      </c>
      <c r="IN98" s="10" vm="91165">
        <v>12210</v>
      </c>
      <c r="IO98" s="10" vm="81197">
        <v>12210</v>
      </c>
      <c r="IP98" s="10" vm="71146">
        <v>0</v>
      </c>
      <c r="IQ98" s="10" vm="84172">
        <v>0</v>
      </c>
      <c r="IR98" s="10" vm="58120">
        <v>6</v>
      </c>
      <c r="IS98" s="81" vm="72835">
        <v>31</v>
      </c>
      <c r="IT98" s="81" vm="66389">
        <v>31</v>
      </c>
    </row>
    <row r="99" spans="1:254" x14ac:dyDescent="0.25">
      <c r="A99" s="8" t="s">
        <v>548</v>
      </c>
      <c r="B99" s="8" t="s">
        <v>582</v>
      </c>
      <c r="C99" s="89">
        <v>44651</v>
      </c>
      <c r="D99" s="76" vm="84049">
        <v>12</v>
      </c>
      <c r="E99" s="10" vm="75968">
        <v>270826</v>
      </c>
      <c r="F99" s="10" vm="70893">
        <v>-150922</v>
      </c>
      <c r="G99" s="10" vm="100216">
        <v>-58754</v>
      </c>
      <c r="H99" s="10" vm="59863">
        <v>61150</v>
      </c>
      <c r="I99" s="10" vm="58434">
        <v>18844</v>
      </c>
      <c r="J99" s="10" vm="63647">
        <v>79994</v>
      </c>
      <c r="K99" s="10" vm="86001">
        <v>0</v>
      </c>
      <c r="L99" s="10" vm="78387">
        <v>0</v>
      </c>
      <c r="M99" s="10" vm="75823">
        <v>0</v>
      </c>
      <c r="N99" s="10" vm="56345">
        <v>265</v>
      </c>
      <c r="O99" s="10" vm="99759">
        <v>-31392</v>
      </c>
      <c r="P99" s="10" vm="95878">
        <v>2528</v>
      </c>
      <c r="Q99" s="10" vm="81866">
        <v>1297</v>
      </c>
      <c r="R99" s="10" vm="87069">
        <v>0</v>
      </c>
      <c r="S99" s="10" vm="85895">
        <v>0</v>
      </c>
      <c r="T99" s="10" vm="83906">
        <v>52692</v>
      </c>
      <c r="U99" s="10" vm="75673">
        <v>0</v>
      </c>
      <c r="V99" s="10" vm="70672">
        <v>52692</v>
      </c>
      <c r="W99" s="10" vm="98780">
        <v>0</v>
      </c>
      <c r="X99" s="10" vm="95713">
        <v>13591</v>
      </c>
      <c r="Y99" s="10" vm="89654">
        <v>23090</v>
      </c>
      <c r="Z99" s="10" vm="81055">
        <v>0</v>
      </c>
      <c r="AA99" s="10" vm="60642">
        <v>89373</v>
      </c>
      <c r="AB99" s="10" vm="78247">
        <v>168235</v>
      </c>
      <c r="AC99" s="10" vm="75552">
        <v>15025</v>
      </c>
      <c r="AD99" s="10" vm="70549">
        <v>183260</v>
      </c>
      <c r="AE99" s="10" vm="97809">
        <v>7969</v>
      </c>
      <c r="AF99" s="10" vm="95547">
        <v>0</v>
      </c>
      <c r="AG99" s="10" vm="72664">
        <v>0</v>
      </c>
      <c r="AH99" s="10" vm="72004">
        <v>1129</v>
      </c>
      <c r="AI99" s="10" vm="85762">
        <v>192358</v>
      </c>
      <c r="AJ99" s="10" vm="78102">
        <v>38827</v>
      </c>
      <c r="AK99" s="10" vm="75452">
        <v>15348</v>
      </c>
      <c r="AL99" s="10" vm="70395">
        <v>25582</v>
      </c>
      <c r="AM99" s="10" vm="97348">
        <v>10326</v>
      </c>
      <c r="AN99" s="10" vm="95384">
        <v>21838</v>
      </c>
      <c r="AO99" s="10" vm="87911">
        <v>862</v>
      </c>
      <c r="AP99" s="10" vm="80901">
        <v>0</v>
      </c>
      <c r="AQ99" s="10" vm="79896">
        <v>30075</v>
      </c>
      <c r="AR99" s="10" vm="83757">
        <v>0</v>
      </c>
      <c r="AS99" s="10" vm="75368">
        <v>0</v>
      </c>
      <c r="AT99" s="10" vm="70243">
        <v>142858</v>
      </c>
      <c r="AU99" s="10" vm="96928">
        <v>49500</v>
      </c>
      <c r="AV99" s="10" vm="95217">
        <v>1356</v>
      </c>
      <c r="AW99" s="10" vm="89446">
        <v>2227946</v>
      </c>
      <c r="AX99" s="10" vm="86915">
        <v>0</v>
      </c>
      <c r="AY99" s="10" vm="85629">
        <v>26399</v>
      </c>
      <c r="AZ99" s="10" vm="77954">
        <v>8863</v>
      </c>
      <c r="BA99" s="10" vm="57622">
        <v>8054</v>
      </c>
      <c r="BB99" s="10" vm="70088">
        <v>25187</v>
      </c>
      <c r="BC99" s="10" vm="99095">
        <v>0</v>
      </c>
      <c r="BD99" s="10" vm="95058">
        <v>101</v>
      </c>
      <c r="BE99" s="10" vm="81715">
        <v>0</v>
      </c>
      <c r="BF99" s="10" vm="90284">
        <v>30121</v>
      </c>
      <c r="BG99" s="10" vm="79771">
        <v>2326671</v>
      </c>
      <c r="BH99" s="10" vm="83601">
        <v>100208</v>
      </c>
      <c r="BI99" s="10" vm="75193">
        <v>22999</v>
      </c>
      <c r="BJ99" s="10" vm="69934">
        <v>32982</v>
      </c>
      <c r="BK99" s="10" vm="100424">
        <v>0</v>
      </c>
      <c r="BL99" s="10" vm="94894">
        <v>14192</v>
      </c>
      <c r="BM99" s="10" vm="90680">
        <v>170381</v>
      </c>
      <c r="BN99" s="10" vm="88624">
        <v>14710</v>
      </c>
      <c r="BO99" s="10" vm="79657">
        <v>0</v>
      </c>
      <c r="BP99" s="10" vm="77808">
        <v>7949</v>
      </c>
      <c r="BQ99" s="10" vm="75101">
        <v>96050</v>
      </c>
      <c r="BR99" s="10" vm="69777">
        <v>118709</v>
      </c>
      <c r="BS99" s="10" vm="100074">
        <v>51672</v>
      </c>
      <c r="BT99" s="10" vm="94729">
        <v>2378343</v>
      </c>
      <c r="BU99" s="10" vm="87743">
        <v>928740</v>
      </c>
      <c r="BV99" s="10" vm="71855">
        <v>0</v>
      </c>
      <c r="BW99" s="10" vm="85502">
        <v>0</v>
      </c>
      <c r="BX99" s="10" vm="83442">
        <v>639347</v>
      </c>
      <c r="BY99" s="10" vm="57461">
        <v>7621</v>
      </c>
      <c r="BZ99" s="10" vm="69620">
        <v>58399</v>
      </c>
      <c r="CA99" s="10" vm="99593">
        <v>17143</v>
      </c>
      <c r="CB99" s="10" vm="94566">
        <v>1651250</v>
      </c>
      <c r="CC99" s="10" vm="72529">
        <v>26986</v>
      </c>
      <c r="CD99" s="10" vm="80758">
        <v>0</v>
      </c>
      <c r="CE99" s="10" vm="85394">
        <v>700107</v>
      </c>
      <c r="CF99" s="10" vm="77665">
        <v>743228</v>
      </c>
      <c r="CG99" s="10" vm="57399">
        <v>0</v>
      </c>
      <c r="CH99" s="10" vm="69463">
        <v>184</v>
      </c>
      <c r="CI99" s="10" vm="98144">
        <v>-43305</v>
      </c>
      <c r="CJ99" s="10" vm="94411">
        <v>0</v>
      </c>
      <c r="CK99" s="10" vm="91004">
        <v>700107</v>
      </c>
      <c r="CL99" s="10" vm="86762">
        <v>31024</v>
      </c>
      <c r="CM99" s="10" vm="79523">
        <v>26065</v>
      </c>
      <c r="CN99" s="10" vm="83288">
        <v>0</v>
      </c>
      <c r="CO99" s="10" vm="74850">
        <v>4959</v>
      </c>
      <c r="CP99" s="10" vm="69308">
        <v>4472</v>
      </c>
      <c r="CQ99" s="10" vm="97648">
        <v>0</v>
      </c>
      <c r="CR99" s="10" vm="94255">
        <v>4066</v>
      </c>
      <c r="CS99" s="10" vm="81568">
        <v>406</v>
      </c>
      <c r="CT99" s="10" vm="71711">
        <v>292</v>
      </c>
      <c r="CU99" s="10" vm="70962">
        <v>0</v>
      </c>
      <c r="CV99" s="10" vm="77519">
        <v>1994</v>
      </c>
      <c r="CW99" s="10" vm="57283">
        <v>-1702</v>
      </c>
      <c r="CX99" s="10" vm="69156">
        <v>0</v>
      </c>
      <c r="CY99" s="10" vm="97189">
        <v>0</v>
      </c>
      <c r="CZ99" s="10" vm="94091">
        <v>0</v>
      </c>
      <c r="DA99" s="10" vm="89319">
        <v>0</v>
      </c>
      <c r="DB99" s="81" vm="88480">
        <v>0</v>
      </c>
      <c r="DC99" s="81" vm="85273">
        <v>0</v>
      </c>
      <c r="DD99" s="81" vm="83133">
        <v>0</v>
      </c>
      <c r="DE99" s="81" vm="74680">
        <v>0</v>
      </c>
      <c r="DF99" s="10" vm="69003">
        <v>187</v>
      </c>
      <c r="DG99" s="10" vm="96770">
        <v>0</v>
      </c>
      <c r="DH99" s="10" vm="93922">
        <v>50</v>
      </c>
      <c r="DI99" s="10" vm="62555">
        <v>137</v>
      </c>
      <c r="DJ99" s="10" vm="90134">
        <v>35975</v>
      </c>
      <c r="DK99" s="10" vm="79404">
        <v>26065</v>
      </c>
      <c r="DL99" s="10" vm="77372">
        <v>6110</v>
      </c>
      <c r="DM99" s="10" vm="74585">
        <v>3800</v>
      </c>
      <c r="DN99" s="10" vm="68849">
        <v>38967</v>
      </c>
      <c r="DO99" s="10" vm="96325">
        <v>32689</v>
      </c>
      <c r="DP99" s="10" vm="93763">
        <v>0</v>
      </c>
      <c r="DQ99" s="10" vm="72389">
        <v>6278</v>
      </c>
      <c r="DR99" s="10" vm="80614">
        <v>0</v>
      </c>
      <c r="DS99" s="10" vm="85145">
        <v>0</v>
      </c>
      <c r="DT99" s="10" vm="82975">
        <v>0</v>
      </c>
      <c r="DU99" s="10" vm="74494">
        <v>0</v>
      </c>
      <c r="DV99" s="10" vm="68695">
        <v>0</v>
      </c>
      <c r="DW99" s="10" vm="98303">
        <v>0</v>
      </c>
      <c r="DX99" s="10" vm="93601">
        <v>0</v>
      </c>
      <c r="DY99" s="10" vm="81451">
        <v>0</v>
      </c>
      <c r="DZ99" s="10" vm="86609">
        <v>746</v>
      </c>
      <c r="EA99" s="10" vm="79302">
        <v>0</v>
      </c>
      <c r="EB99" s="10" vm="77226">
        <v>204</v>
      </c>
      <c r="EC99" s="10" vm="74398">
        <v>542</v>
      </c>
      <c r="ED99" s="10" vm="68538">
        <v>0</v>
      </c>
      <c r="EE99" s="10" vm="95965">
        <v>0</v>
      </c>
      <c r="EF99" s="10" vm="93436">
        <v>0</v>
      </c>
      <c r="EG99" s="10" vm="89150">
        <v>0</v>
      </c>
      <c r="EH99" s="81" vm="71564">
        <v>0</v>
      </c>
      <c r="EI99" s="81" vm="85008">
        <v>0</v>
      </c>
      <c r="EJ99" s="81" vm="82818">
        <v>0</v>
      </c>
      <c r="EK99" s="81" vm="74311">
        <v>0</v>
      </c>
      <c r="EL99" s="10" vm="68382">
        <v>2780</v>
      </c>
      <c r="EM99" s="10" vm="99428">
        <v>0</v>
      </c>
      <c r="EN99" s="10" vm="93270">
        <v>1750</v>
      </c>
      <c r="EO99" s="10" vm="90498">
        <v>1030</v>
      </c>
      <c r="EP99" s="10" vm="88333">
        <v>42493</v>
      </c>
      <c r="EQ99" s="10" vm="79186">
        <v>32689</v>
      </c>
      <c r="ER99" s="10" vm="77080">
        <v>1954</v>
      </c>
      <c r="ES99" s="10" vm="74223">
        <v>7850</v>
      </c>
      <c r="ET99" s="10" vm="68227">
        <v>78468</v>
      </c>
      <c r="EU99" s="10" vm="98622">
        <v>58754</v>
      </c>
      <c r="EV99" s="10" vm="93115">
        <v>8064</v>
      </c>
      <c r="EW99" s="10" vm="87473">
        <v>11650</v>
      </c>
      <c r="EX99" s="10" vm="80469">
        <v>4928</v>
      </c>
      <c r="EY99" s="10" vm="61741">
        <v>2363</v>
      </c>
      <c r="EZ99" s="10" vm="82663">
        <v>658</v>
      </c>
      <c r="FA99" s="10" vm="74145">
        <v>2363</v>
      </c>
      <c r="FB99" s="10" vm="68072">
        <v>2518297</v>
      </c>
      <c r="FC99" s="10" vm="98444">
        <v>0</v>
      </c>
      <c r="FD99" s="10" vm="92958">
        <v>2518297</v>
      </c>
      <c r="FE99" s="10" vm="58867">
        <v>112626</v>
      </c>
      <c r="FF99" s="10" vm="86465">
        <v>16169</v>
      </c>
      <c r="FG99" s="10" vm="79058">
        <v>0</v>
      </c>
      <c r="FH99" s="10" vm="76932">
        <v>-18061</v>
      </c>
      <c r="FI99" s="10" vm="56845">
        <v>0</v>
      </c>
      <c r="FJ99" s="10" vm="67916">
        <v>109</v>
      </c>
      <c r="FK99" s="10" vm="59269">
        <v>0</v>
      </c>
      <c r="FL99" s="10" vm="92792">
        <v>2629140</v>
      </c>
      <c r="FM99" s="10" vm="72255">
        <v>376158</v>
      </c>
      <c r="FN99" s="10" vm="71421">
        <v>30420</v>
      </c>
      <c r="FO99" s="10" vm="84764">
        <v>0</v>
      </c>
      <c r="FP99" s="10" vm="76787">
        <v>0</v>
      </c>
      <c r="FQ99" s="10" vm="56780">
        <v>-5384</v>
      </c>
      <c r="FR99" s="10" vm="67765">
        <v>0</v>
      </c>
      <c r="FS99" s="10" vm="96611">
        <v>0</v>
      </c>
      <c r="FT99" s="10" vm="92625">
        <v>401194</v>
      </c>
      <c r="FU99" s="10" vm="61114">
        <v>2227946</v>
      </c>
      <c r="FV99" s="10" vm="89971">
        <v>2142139</v>
      </c>
      <c r="FW99" s="81" vm="78927">
        <v>22328</v>
      </c>
      <c r="FX99" s="81" vm="82507">
        <v>0</v>
      </c>
      <c r="FY99" s="81" vm="56717">
        <v>-601</v>
      </c>
      <c r="FZ99" s="81" vm="56180">
        <v>3460</v>
      </c>
      <c r="GA99" s="81" vm="96166">
        <v>25187</v>
      </c>
      <c r="GB99" s="10" vm="92465">
        <v>18079</v>
      </c>
      <c r="GC99" s="10" vm="81276">
        <v>8649</v>
      </c>
      <c r="GD99" s="10" vm="88187">
        <v>9430</v>
      </c>
      <c r="GE99" s="10" vm="58271">
        <v>1425</v>
      </c>
      <c r="GF99" s="10" vm="76639">
        <v>1006</v>
      </c>
      <c r="GG99" s="10" vm="73808">
        <v>419</v>
      </c>
      <c r="GH99" s="10" vm="67613">
        <v>1826</v>
      </c>
      <c r="GI99" s="10" vm="98943">
        <v>594</v>
      </c>
      <c r="GJ99" s="10" vm="92303">
        <v>1232</v>
      </c>
      <c r="GK99" s="10" vm="87320">
        <v>0</v>
      </c>
      <c r="GL99" s="10" vm="86316">
        <v>0</v>
      </c>
      <c r="GM99" s="10" vm="78844">
        <v>0</v>
      </c>
      <c r="GN99" s="10" vm="82352">
        <v>15627</v>
      </c>
      <c r="GO99" s="10" vm="73722">
        <v>7830</v>
      </c>
      <c r="GP99" s="10" vm="67457">
        <v>7797</v>
      </c>
      <c r="GQ99" s="10" vm="99898">
        <v>3</v>
      </c>
      <c r="GR99" s="10" vm="92142">
        <v>37</v>
      </c>
      <c r="GS99" s="10" vm="88835">
        <v>-34</v>
      </c>
      <c r="GT99" s="10" vm="80319">
        <v>36960</v>
      </c>
      <c r="GU99" s="10" vm="58232">
        <v>18116</v>
      </c>
      <c r="GV99" s="10" vm="76493">
        <v>18844</v>
      </c>
      <c r="GW99" s="10" vm="73637">
        <v>0</v>
      </c>
      <c r="GX99" s="81" vm="67300">
        <v>0</v>
      </c>
      <c r="GY99" s="10" vm="99264">
        <v>0</v>
      </c>
      <c r="GZ99" s="10" vm="91980">
        <v>104</v>
      </c>
      <c r="HA99" s="10" vm="72119">
        <v>0</v>
      </c>
      <c r="HB99" s="10" vm="71274">
        <v>0</v>
      </c>
      <c r="HC99" s="81" vm="57869">
        <v>7407</v>
      </c>
      <c r="HD99" s="81" vm="82198">
        <v>6681</v>
      </c>
      <c r="HE99" s="10" vm="73548">
        <v>14192</v>
      </c>
      <c r="HF99" s="10" vm="67143">
        <v>740</v>
      </c>
      <c r="HG99" s="10" vm="97985">
        <v>12682</v>
      </c>
      <c r="HH99" s="10" vm="91824">
        <v>0</v>
      </c>
      <c r="HI99" s="10" vm="90840">
        <v>6275</v>
      </c>
      <c r="HJ99" s="10" vm="88062">
        <v>45414</v>
      </c>
      <c r="HK99" s="10" vm="84445">
        <v>0</v>
      </c>
      <c r="HL99" s="10" vm="57825">
        <v>0</v>
      </c>
      <c r="HM99" s="10" vm="73428">
        <v>0</v>
      </c>
      <c r="HN99" s="10" vm="66989">
        <v>30939</v>
      </c>
      <c r="HO99" s="10" vm="97511">
        <v>96050</v>
      </c>
      <c r="HP99" s="10" vm="91664">
        <v>17138</v>
      </c>
      <c r="HQ99" s="10" vm="90384">
        <v>5</v>
      </c>
      <c r="HR99" s="10" vm="89815">
        <v>17143</v>
      </c>
      <c r="HS99" s="10" vm="78648">
        <v>0</v>
      </c>
      <c r="HT99" s="10" vm="82042">
        <v>0</v>
      </c>
      <c r="HU99" s="10" vm="73279">
        <v>0</v>
      </c>
      <c r="HV99" s="10" vm="66834">
        <v>33604</v>
      </c>
      <c r="HW99" s="10" vm="59173">
        <v>237</v>
      </c>
      <c r="HX99" s="10" vm="91512">
        <v>0</v>
      </c>
      <c r="HY99" s="10" vm="88737">
        <v>896</v>
      </c>
      <c r="HZ99" s="10" vm="86171">
        <v>44</v>
      </c>
      <c r="IA99" s="10" vm="84308">
        <v>1</v>
      </c>
      <c r="IB99" s="10" vm="76253">
        <v>-3390</v>
      </c>
      <c r="IC99" s="10" vm="73135">
        <v>31392</v>
      </c>
      <c r="ID99" s="10" vm="66693">
        <v>12</v>
      </c>
      <c r="IE99" s="10" vm="96482">
        <v>78</v>
      </c>
      <c r="IF99" s="10" vm="91344">
        <v>1182</v>
      </c>
      <c r="IG99" s="10" vm="87182">
        <v>1272</v>
      </c>
      <c r="IH99" s="10" vm="80174">
        <v>16169</v>
      </c>
      <c r="II99" s="10" vm="78516">
        <v>33948</v>
      </c>
      <c r="IJ99" s="10" vm="76104">
        <v>0</v>
      </c>
      <c r="IK99" s="10" vm="72995">
        <v>800</v>
      </c>
      <c r="IL99" s="10" vm="66553">
        <v>-157</v>
      </c>
      <c r="IM99" s="10" vm="59454">
        <v>-111</v>
      </c>
      <c r="IN99" s="10" vm="91179">
        <v>36245</v>
      </c>
      <c r="IO99" s="10" vm="81172">
        <v>36245</v>
      </c>
      <c r="IP99" s="10" vm="71131">
        <v>0</v>
      </c>
      <c r="IQ99" s="10" vm="84176">
        <v>-5</v>
      </c>
      <c r="IR99" s="10" vm="58106">
        <v>-2</v>
      </c>
      <c r="IS99" s="81" vm="72844">
        <v>105</v>
      </c>
      <c r="IT99" s="81" vm="66402">
        <v>105</v>
      </c>
    </row>
    <row r="100" spans="1:254" x14ac:dyDescent="0.25">
      <c r="A100" s="8" t="s">
        <v>144</v>
      </c>
      <c r="B100" s="8" t="s">
        <v>306</v>
      </c>
      <c r="C100" s="89">
        <v>44651</v>
      </c>
      <c r="D100" s="76" vm="15975">
        <v>12</v>
      </c>
      <c r="E100" s="10" vm="9228">
        <v>36979</v>
      </c>
      <c r="F100" s="10" vm="47914">
        <v>-28356</v>
      </c>
      <c r="G100" s="10" vm="42721">
        <v>0</v>
      </c>
      <c r="H100" s="10" vm="59659">
        <v>8623</v>
      </c>
      <c r="I100" s="10" vm="29271">
        <v>1291</v>
      </c>
      <c r="J100" s="10" vm="63456">
        <v>9914</v>
      </c>
      <c r="K100" s="10" vm="46244">
        <v>0</v>
      </c>
      <c r="L100" s="10" vm="15756">
        <v>460</v>
      </c>
      <c r="M100" s="10" vm="9011">
        <v>0</v>
      </c>
      <c r="N100" s="10" vm="44485">
        <v>3</v>
      </c>
      <c r="O100" s="10" vm="42495">
        <v>-3343</v>
      </c>
      <c r="P100" s="10" vm="35785">
        <v>-451</v>
      </c>
      <c r="Q100" s="10" vm="64385">
        <v>0</v>
      </c>
      <c r="R100" s="10" vm="22393">
        <v>0</v>
      </c>
      <c r="S100" s="10" vm="66327">
        <v>0</v>
      </c>
      <c r="T100" s="10" vm="15548">
        <v>6583</v>
      </c>
      <c r="U100" s="10" vm="8797">
        <v>0</v>
      </c>
      <c r="V100" s="10" vm="54237">
        <v>6583</v>
      </c>
      <c r="W100" s="10" vm="42280">
        <v>0</v>
      </c>
      <c r="X100" s="10" vm="35550">
        <v>6550</v>
      </c>
      <c r="Y100" s="10" vm="28964">
        <v>0</v>
      </c>
      <c r="Z100" s="10" vm="22172">
        <v>0</v>
      </c>
      <c r="AA100" s="10" vm="66087">
        <v>13133</v>
      </c>
      <c r="AB100" s="10" vm="63944">
        <v>35054</v>
      </c>
      <c r="AC100" s="10" vm="8597">
        <v>81</v>
      </c>
      <c r="AD100" s="10" vm="51117">
        <v>35135</v>
      </c>
      <c r="AE100" s="10" vm="65185">
        <v>426</v>
      </c>
      <c r="AF100" s="10" vm="35315">
        <v>0</v>
      </c>
      <c r="AG100" s="10" vm="28730">
        <v>0</v>
      </c>
      <c r="AH100" s="10" vm="21950">
        <v>0</v>
      </c>
      <c r="AI100" s="10" vm="49329">
        <v>35561</v>
      </c>
      <c r="AJ100" s="10" vm="15150">
        <v>10537</v>
      </c>
      <c r="AK100" s="10" vm="8469">
        <v>85</v>
      </c>
      <c r="AL100" s="10" vm="47745">
        <v>8532</v>
      </c>
      <c r="AM100" s="10" vm="41850">
        <v>817</v>
      </c>
      <c r="AN100" s="10" vm="35096">
        <v>798</v>
      </c>
      <c r="AO100" s="10" vm="28507">
        <v>187</v>
      </c>
      <c r="AP100" s="10" vm="21739">
        <v>0</v>
      </c>
      <c r="AQ100" s="10" vm="46020">
        <v>6532</v>
      </c>
      <c r="AR100" s="10" vm="14931">
        <v>107</v>
      </c>
      <c r="AS100" s="10" vm="8300">
        <v>504</v>
      </c>
      <c r="AT100" s="10" vm="44257">
        <v>28099</v>
      </c>
      <c r="AU100" s="10" vm="41630">
        <v>7462</v>
      </c>
      <c r="AV100" s="10" vm="64874">
        <v>686</v>
      </c>
      <c r="AW100" s="10" vm="28280">
        <v>182716</v>
      </c>
      <c r="AX100" s="10" vm="21531">
        <v>0</v>
      </c>
      <c r="AY100" s="10" vm="55760">
        <v>4402</v>
      </c>
      <c r="AZ100" s="10" vm="14716">
        <v>0</v>
      </c>
      <c r="BA100" s="10" vm="8080">
        <v>0</v>
      </c>
      <c r="BB100" s="10" vm="54005">
        <v>6861</v>
      </c>
      <c r="BC100" s="10" vm="41399">
        <v>4</v>
      </c>
      <c r="BD100" s="10" vm="34769">
        <v>0</v>
      </c>
      <c r="BE100" s="10" vm="28051">
        <v>0</v>
      </c>
      <c r="BF100" s="10" vm="21319">
        <v>0</v>
      </c>
      <c r="BG100" s="10" vm="52443">
        <v>193983</v>
      </c>
      <c r="BH100" s="10" vm="14511">
        <v>0</v>
      </c>
      <c r="BI100" s="10" vm="7875">
        <v>3755</v>
      </c>
      <c r="BJ100" s="10" vm="50899">
        <v>4654</v>
      </c>
      <c r="BK100" s="10" vm="41169">
        <v>0</v>
      </c>
      <c r="BL100" s="10" vm="34536">
        <v>0</v>
      </c>
      <c r="BM100" s="10" vm="27819">
        <v>8409</v>
      </c>
      <c r="BN100" s="10" vm="21096">
        <v>0</v>
      </c>
      <c r="BO100" s="10" vm="49104">
        <v>0</v>
      </c>
      <c r="BP100" s="10" vm="14305">
        <v>505</v>
      </c>
      <c r="BQ100" s="10" vm="7708">
        <v>8522</v>
      </c>
      <c r="BR100" s="10" vm="47520">
        <v>9027</v>
      </c>
      <c r="BS100" s="10" vm="40951">
        <v>-618</v>
      </c>
      <c r="BT100" s="10" vm="34312">
        <v>193365</v>
      </c>
      <c r="BU100" s="10" vm="27593">
        <v>105085</v>
      </c>
      <c r="BV100" s="10" vm="20878">
        <v>0</v>
      </c>
      <c r="BW100" s="10" vm="45797">
        <v>0</v>
      </c>
      <c r="BX100" s="10" vm="14090">
        <v>24036</v>
      </c>
      <c r="BY100" s="10" vm="7515">
        <v>0</v>
      </c>
      <c r="BZ100" s="10" vm="44039">
        <v>0</v>
      </c>
      <c r="CA100" s="10" vm="40732">
        <v>137</v>
      </c>
      <c r="CB100" s="10" vm="34134">
        <v>129258</v>
      </c>
      <c r="CC100" s="10" vm="27367">
        <v>7220</v>
      </c>
      <c r="CD100" s="10" vm="64158">
        <v>0</v>
      </c>
      <c r="CE100" s="10" vm="55543">
        <v>56887</v>
      </c>
      <c r="CF100" s="10" vm="13871">
        <v>51279</v>
      </c>
      <c r="CG100" s="10" vm="2650">
        <v>5608</v>
      </c>
      <c r="CH100" s="10" vm="53787">
        <v>0</v>
      </c>
      <c r="CI100" s="10" vm="40498">
        <v>0</v>
      </c>
      <c r="CJ100" s="10" vm="33931">
        <v>0</v>
      </c>
      <c r="CK100" s="10" vm="27142">
        <v>56887</v>
      </c>
      <c r="CL100" s="10" vm="20462">
        <v>0</v>
      </c>
      <c r="CM100" s="10" vm="52300">
        <v>0</v>
      </c>
      <c r="CN100" s="10" vm="13664">
        <v>0</v>
      </c>
      <c r="CO100" s="10" vm="7087">
        <v>0</v>
      </c>
      <c r="CP100" s="10" vm="50669">
        <v>0</v>
      </c>
      <c r="CQ100" s="10" vm="40272">
        <v>0</v>
      </c>
      <c r="CR100" s="10" vm="33698">
        <v>0</v>
      </c>
      <c r="CS100" s="10" vm="26908">
        <v>0</v>
      </c>
      <c r="CT100" s="10" vm="20242">
        <v>0</v>
      </c>
      <c r="CU100" s="10" vm="48878">
        <v>0</v>
      </c>
      <c r="CV100" s="10" vm="13454">
        <v>0</v>
      </c>
      <c r="CW100" s="10" vm="6907">
        <v>0</v>
      </c>
      <c r="CX100" s="10" vm="47298">
        <v>0</v>
      </c>
      <c r="CY100" s="10" vm="40051">
        <v>0</v>
      </c>
      <c r="CZ100" s="10" vm="33468">
        <v>0</v>
      </c>
      <c r="DA100" s="10" vm="26683">
        <v>0</v>
      </c>
      <c r="DB100" s="81" vm="20025">
        <v>0</v>
      </c>
      <c r="DC100" s="81" vm="45575">
        <v>0</v>
      </c>
      <c r="DD100" s="81" vm="13235">
        <v>0</v>
      </c>
      <c r="DE100" s="81" vm="6707">
        <v>0</v>
      </c>
      <c r="DF100" s="10" vm="43818">
        <v>654</v>
      </c>
      <c r="DG100" s="10" vm="39826">
        <v>0</v>
      </c>
      <c r="DH100" s="10" vm="64676">
        <v>209</v>
      </c>
      <c r="DI100" s="10" vm="26450">
        <v>445</v>
      </c>
      <c r="DJ100" s="10" vm="19814">
        <v>654</v>
      </c>
      <c r="DK100" s="10" vm="55324">
        <v>0</v>
      </c>
      <c r="DL100" s="10" vm="13018">
        <v>209</v>
      </c>
      <c r="DM100" s="10" vm="6490">
        <v>445</v>
      </c>
      <c r="DN100" s="10" vm="53568">
        <v>0</v>
      </c>
      <c r="DO100" s="10" vm="39596">
        <v>0</v>
      </c>
      <c r="DP100" s="10" vm="33076">
        <v>0</v>
      </c>
      <c r="DQ100" s="10" vm="26221">
        <v>0</v>
      </c>
      <c r="DR100" s="10" vm="19601">
        <v>0</v>
      </c>
      <c r="DS100" s="10" vm="52145">
        <v>0</v>
      </c>
      <c r="DT100" s="10" vm="12817">
        <v>0</v>
      </c>
      <c r="DU100" s="10" vm="6276">
        <v>0</v>
      </c>
      <c r="DV100" s="10" vm="50448">
        <v>0</v>
      </c>
      <c r="DW100" s="10" vm="39368">
        <v>0</v>
      </c>
      <c r="DX100" s="10" vm="32840">
        <v>0</v>
      </c>
      <c r="DY100" s="10" vm="25996">
        <v>0</v>
      </c>
      <c r="DZ100" s="10" vm="19381">
        <v>0</v>
      </c>
      <c r="EA100" s="10" vm="48656">
        <v>0</v>
      </c>
      <c r="EB100" s="10" vm="12608">
        <v>0</v>
      </c>
      <c r="EC100" s="10" vm="6097">
        <v>0</v>
      </c>
      <c r="ED100" s="10" vm="47078">
        <v>0</v>
      </c>
      <c r="EE100" s="10" vm="39148">
        <v>0</v>
      </c>
      <c r="EF100" s="10" vm="32613">
        <v>0</v>
      </c>
      <c r="EG100" s="10" vm="25771">
        <v>0</v>
      </c>
      <c r="EH100" s="81" vm="19166">
        <v>0</v>
      </c>
      <c r="EI100" s="81" vm="45351">
        <v>0</v>
      </c>
      <c r="EJ100" s="81" vm="12389">
        <v>0</v>
      </c>
      <c r="EK100" s="81" vm="5902">
        <v>0</v>
      </c>
      <c r="EL100" s="10" vm="43601">
        <v>764</v>
      </c>
      <c r="EM100" s="10" vm="38924">
        <v>0</v>
      </c>
      <c r="EN100" s="10" vm="32417">
        <v>48</v>
      </c>
      <c r="EO100" s="10" vm="25540">
        <v>716</v>
      </c>
      <c r="EP100" s="10" vm="18963">
        <v>764</v>
      </c>
      <c r="EQ100" s="10" vm="55109">
        <v>0</v>
      </c>
      <c r="ER100" s="10" vm="12170">
        <v>48</v>
      </c>
      <c r="ES100" s="10" vm="2408">
        <v>716</v>
      </c>
      <c r="ET100" s="10" vm="53352">
        <v>1418</v>
      </c>
      <c r="EU100" s="10" vm="38694">
        <v>0</v>
      </c>
      <c r="EV100" s="10" vm="32218">
        <v>257</v>
      </c>
      <c r="EW100" s="10" vm="25309">
        <v>1161</v>
      </c>
      <c r="EX100" s="10" vm="18751">
        <v>2319</v>
      </c>
      <c r="EY100" s="10" vm="51947">
        <v>398</v>
      </c>
      <c r="EZ100" s="10" vm="11985">
        <v>191</v>
      </c>
      <c r="FA100" s="10" vm="5476">
        <v>398</v>
      </c>
      <c r="FB100" s="10" vm="50218">
        <v>213349</v>
      </c>
      <c r="FC100" s="10" vm="38471">
        <v>0</v>
      </c>
      <c r="FD100" s="10" vm="31989">
        <v>213349</v>
      </c>
      <c r="FE100" s="10" vm="25080">
        <v>20253</v>
      </c>
      <c r="FF100" s="10" vm="18531">
        <v>6606</v>
      </c>
      <c r="FG100" s="10" vm="48434">
        <v>0</v>
      </c>
      <c r="FH100" s="10" vm="11793">
        <v>-1202</v>
      </c>
      <c r="FI100" s="10" vm="5262">
        <v>0</v>
      </c>
      <c r="FJ100" s="10" vm="46853">
        <v>-10</v>
      </c>
      <c r="FK100" s="10" vm="38259">
        <v>0</v>
      </c>
      <c r="FL100" s="10" vm="31756">
        <v>238996</v>
      </c>
      <c r="FM100" s="10" vm="24845">
        <v>50094</v>
      </c>
      <c r="FN100" s="10" vm="64060">
        <v>6532</v>
      </c>
      <c r="FO100" s="10" vm="65307">
        <v>107</v>
      </c>
      <c r="FP100" s="10" vm="11581">
        <v>0</v>
      </c>
      <c r="FQ100" s="10" vm="5046">
        <v>-453</v>
      </c>
      <c r="FR100" s="10" vm="43381">
        <v>0</v>
      </c>
      <c r="FS100" s="10" vm="38024">
        <v>0</v>
      </c>
      <c r="FT100" s="10" vm="31521">
        <v>56280</v>
      </c>
      <c r="FU100" s="10" vm="24621">
        <v>182716</v>
      </c>
      <c r="FV100" s="10" vm="18148">
        <v>163255</v>
      </c>
      <c r="FW100" s="81" vm="54887">
        <v>7305</v>
      </c>
      <c r="FX100" s="81" vm="11362">
        <v>77</v>
      </c>
      <c r="FY100" s="81" vm="4867">
        <v>-80</v>
      </c>
      <c r="FZ100" s="81" vm="53135">
        <v>-441</v>
      </c>
      <c r="GA100" s="81" vm="37810">
        <v>6861</v>
      </c>
      <c r="GB100" s="10" vm="31301">
        <v>90</v>
      </c>
      <c r="GC100" s="10" vm="24392">
        <v>100</v>
      </c>
      <c r="GD100" s="10" vm="17929">
        <v>-10</v>
      </c>
      <c r="GE100" s="10" vm="51725">
        <v>630</v>
      </c>
      <c r="GF100" s="10" vm="11143">
        <v>328</v>
      </c>
      <c r="GG100" s="10" vm="4676">
        <v>302</v>
      </c>
      <c r="GH100" s="10" vm="50003">
        <v>1223</v>
      </c>
      <c r="GI100" s="10" vm="37588">
        <v>214</v>
      </c>
      <c r="GJ100" s="10" vm="31073">
        <v>1009</v>
      </c>
      <c r="GK100" s="10" vm="24165">
        <v>0</v>
      </c>
      <c r="GL100" s="10" vm="17710">
        <v>0</v>
      </c>
      <c r="GM100" s="10" vm="65603">
        <v>0</v>
      </c>
      <c r="GN100" s="10" vm="10938">
        <v>95</v>
      </c>
      <c r="GO100" s="10" vm="4463">
        <v>69</v>
      </c>
      <c r="GP100" s="10" vm="46627">
        <v>26</v>
      </c>
      <c r="GQ100" s="10" vm="37367">
        <v>14</v>
      </c>
      <c r="GR100" s="10" vm="30844">
        <v>50</v>
      </c>
      <c r="GS100" s="10" vm="23940">
        <v>-36</v>
      </c>
      <c r="GT100" s="10" vm="17489">
        <v>2052</v>
      </c>
      <c r="GU100" s="10" vm="44927">
        <v>761</v>
      </c>
      <c r="GV100" s="10" vm="10723">
        <v>1291</v>
      </c>
      <c r="GW100" s="10" vm="4245">
        <v>0</v>
      </c>
      <c r="GX100" s="81" vm="43163">
        <v>0</v>
      </c>
      <c r="GY100" s="10" vm="37142">
        <v>0</v>
      </c>
      <c r="GZ100" s="10" vm="30646">
        <v>0</v>
      </c>
      <c r="HA100" s="10" vm="23711">
        <v>0</v>
      </c>
      <c r="HB100" s="10" vm="17277">
        <v>0</v>
      </c>
      <c r="HC100" s="81" vm="54666">
        <v>0</v>
      </c>
      <c r="HD100" s="81" vm="10506">
        <v>0</v>
      </c>
      <c r="HE100" s="10" vm="2136">
        <v>0</v>
      </c>
      <c r="HF100" s="10" vm="52902">
        <v>2714</v>
      </c>
      <c r="HG100" s="10" vm="36923">
        <v>648</v>
      </c>
      <c r="HH100" s="10" vm="30442">
        <v>0</v>
      </c>
      <c r="HI100" s="10" vm="23487">
        <v>0</v>
      </c>
      <c r="HJ100" s="10" vm="17060">
        <v>4244</v>
      </c>
      <c r="HK100" s="10" vm="51533">
        <v>0</v>
      </c>
      <c r="HL100" s="10" vm="63751">
        <v>0</v>
      </c>
      <c r="HM100" s="10" vm="3809">
        <v>0</v>
      </c>
      <c r="HN100" s="10" vm="49788">
        <v>916</v>
      </c>
      <c r="HO100" s="10" vm="36701">
        <v>8522</v>
      </c>
      <c r="HP100" s="10" vm="30209">
        <v>137</v>
      </c>
      <c r="HQ100" s="10" vm="23254">
        <v>0</v>
      </c>
      <c r="HR100" s="10" vm="16840">
        <v>137</v>
      </c>
      <c r="HS100" s="10" vm="48053">
        <v>0</v>
      </c>
      <c r="HT100" s="10" vm="10087">
        <v>0</v>
      </c>
      <c r="HU100" s="10" vm="3596">
        <v>0</v>
      </c>
      <c r="HV100" s="10" vm="65363">
        <v>2976</v>
      </c>
      <c r="HW100" s="10" vm="36473">
        <v>117</v>
      </c>
      <c r="HX100" s="10" vm="29978">
        <v>0</v>
      </c>
      <c r="HY100" s="10" vm="23022">
        <v>250</v>
      </c>
      <c r="HZ100" s="10" vm="16622">
        <v>0</v>
      </c>
      <c r="IA100" s="10" vm="44702">
        <v>0</v>
      </c>
      <c r="IB100" s="10" vm="9868">
        <v>0</v>
      </c>
      <c r="IC100" s="10" vm="3377">
        <v>3343</v>
      </c>
      <c r="ID100" s="10" vm="42941">
        <v>64</v>
      </c>
      <c r="IE100" s="10" vm="36251">
        <v>75</v>
      </c>
      <c r="IF100" s="10" vm="29741">
        <v>16</v>
      </c>
      <c r="IG100" s="10" vm="22829">
        <v>155</v>
      </c>
      <c r="IH100" s="10" vm="16406">
        <v>6606</v>
      </c>
      <c r="II100" s="10" vm="54449">
        <v>6712</v>
      </c>
      <c r="IJ100" s="10" vm="9662">
        <v>107</v>
      </c>
      <c r="IK100" s="10" vm="3155">
        <v>219</v>
      </c>
      <c r="IL100" s="10" vm="52686">
        <v>-49</v>
      </c>
      <c r="IM100" s="10" vm="36022">
        <v>-3</v>
      </c>
      <c r="IN100" s="10" vm="29507">
        <v>8641</v>
      </c>
      <c r="IO100" s="10" vm="22623">
        <v>8641</v>
      </c>
      <c r="IP100" s="10" vm="16190">
        <v>0</v>
      </c>
      <c r="IQ100" s="10" vm="51332">
        <v>0</v>
      </c>
      <c r="IR100" s="10" vm="9448">
        <v>0</v>
      </c>
      <c r="IS100" s="81" vm="2936">
        <v>0</v>
      </c>
      <c r="IT100" s="81" vm="49559">
        <v>0</v>
      </c>
    </row>
    <row r="101" spans="1:254" x14ac:dyDescent="0.25">
      <c r="A101" s="8" t="s">
        <v>393</v>
      </c>
      <c r="B101" s="8" t="s">
        <v>633</v>
      </c>
      <c r="C101" s="89">
        <v>44651</v>
      </c>
      <c r="D101" s="76" vm="84050">
        <v>12</v>
      </c>
      <c r="E101" s="10" vm="75969">
        <v>65884</v>
      </c>
      <c r="F101" s="10" vm="70894">
        <v>-42460</v>
      </c>
      <c r="G101" s="10" vm="100280">
        <v>-3539</v>
      </c>
      <c r="H101" s="10" vm="59864">
        <v>19885</v>
      </c>
      <c r="I101" s="10" vm="58474">
        <v>5745</v>
      </c>
      <c r="J101" s="10" vm="63648">
        <v>25630</v>
      </c>
      <c r="K101" s="10" vm="86021">
        <v>0</v>
      </c>
      <c r="L101" s="10" vm="78388">
        <v>0</v>
      </c>
      <c r="M101" s="10" vm="75824">
        <v>0</v>
      </c>
      <c r="N101" s="10" vm="56346">
        <v>15</v>
      </c>
      <c r="O101" s="10" vm="99786">
        <v>-7985</v>
      </c>
      <c r="P101" s="10" vm="95879">
        <v>6166</v>
      </c>
      <c r="Q101" s="10" vm="60641">
        <v>0</v>
      </c>
      <c r="R101" s="10" vm="87070">
        <v>0</v>
      </c>
      <c r="S101" s="10" vm="85901">
        <v>0</v>
      </c>
      <c r="T101" s="10" vm="83907">
        <v>23826</v>
      </c>
      <c r="U101" s="10" vm="75674">
        <v>-83</v>
      </c>
      <c r="V101" s="10" vm="56301">
        <v>23743</v>
      </c>
      <c r="W101" s="10" vm="98798">
        <v>0</v>
      </c>
      <c r="X101" s="10" vm="95714">
        <v>-15</v>
      </c>
      <c r="Y101" s="10" vm="89614">
        <v>0</v>
      </c>
      <c r="Z101" s="10" vm="81056">
        <v>0</v>
      </c>
      <c r="AA101" s="10" vm="80024">
        <v>23728</v>
      </c>
      <c r="AB101" s="10" vm="78248">
        <v>57875</v>
      </c>
      <c r="AC101" s="10" vm="75553">
        <v>1957</v>
      </c>
      <c r="AD101" s="10" vm="70550">
        <v>59832</v>
      </c>
      <c r="AE101" s="10" vm="97842">
        <v>467</v>
      </c>
      <c r="AF101" s="10" vm="95548">
        <v>0</v>
      </c>
      <c r="AG101" s="10" vm="72665">
        <v>0</v>
      </c>
      <c r="AH101" s="10" vm="72005">
        <v>321</v>
      </c>
      <c r="AI101" s="10" vm="85781">
        <v>60620</v>
      </c>
      <c r="AJ101" s="10" vm="78103">
        <v>14680</v>
      </c>
      <c r="AK101" s="10" vm="75453">
        <v>2451</v>
      </c>
      <c r="AL101" s="10" vm="70396">
        <v>13367</v>
      </c>
      <c r="AM101" s="10" vm="97364">
        <v>0</v>
      </c>
      <c r="AN101" s="10" vm="95385">
        <v>3080</v>
      </c>
      <c r="AO101" s="10" vm="87907">
        <v>254</v>
      </c>
      <c r="AP101" s="10" vm="80902">
        <v>0</v>
      </c>
      <c r="AQ101" s="10" vm="79903">
        <v>7129</v>
      </c>
      <c r="AR101" s="10" vm="83758">
        <v>-266</v>
      </c>
      <c r="AS101" s="10" vm="57685">
        <v>254</v>
      </c>
      <c r="AT101" s="10" vm="70244">
        <v>40949</v>
      </c>
      <c r="AU101" s="10" vm="96942">
        <v>19671</v>
      </c>
      <c r="AV101" s="10" vm="95218">
        <v>273</v>
      </c>
      <c r="AW101" s="10" vm="89475">
        <v>265023</v>
      </c>
      <c r="AX101" s="10" vm="86916">
        <v>0</v>
      </c>
      <c r="AY101" s="10" vm="85650">
        <v>1000</v>
      </c>
      <c r="AZ101" s="10" vm="77955">
        <v>0</v>
      </c>
      <c r="BA101" s="10" vm="57623">
        <v>0</v>
      </c>
      <c r="BB101" s="10" vm="70089">
        <v>0</v>
      </c>
      <c r="BC101" s="10" vm="99127">
        <v>0</v>
      </c>
      <c r="BD101" s="10" vm="95059">
        <v>0</v>
      </c>
      <c r="BE101" s="10" vm="81719">
        <v>0</v>
      </c>
      <c r="BF101" s="10" vm="90285">
        <v>66</v>
      </c>
      <c r="BG101" s="10" vm="79778">
        <v>266089</v>
      </c>
      <c r="BH101" s="10" vm="83602">
        <v>3103</v>
      </c>
      <c r="BI101" s="10" vm="57572">
        <v>4156</v>
      </c>
      <c r="BJ101" s="10" vm="69935">
        <v>44305</v>
      </c>
      <c r="BK101" s="10" vm="100442">
        <v>1408</v>
      </c>
      <c r="BL101" s="10" vm="94895">
        <v>629</v>
      </c>
      <c r="BM101" s="10" vm="90681">
        <v>53601</v>
      </c>
      <c r="BN101" s="10" vm="88625">
        <v>0</v>
      </c>
      <c r="BO101" s="10" vm="79660">
        <v>0</v>
      </c>
      <c r="BP101" s="10" vm="77809">
        <v>467</v>
      </c>
      <c r="BQ101" s="10" vm="75102">
        <v>10808</v>
      </c>
      <c r="BR101" s="10" vm="69778">
        <v>11275</v>
      </c>
      <c r="BS101" s="10" vm="100113">
        <v>42326</v>
      </c>
      <c r="BT101" s="10" vm="94730">
        <v>308415</v>
      </c>
      <c r="BU101" s="10" vm="87782">
        <v>181744</v>
      </c>
      <c r="BV101" s="10" vm="71856">
        <v>0</v>
      </c>
      <c r="BW101" s="10" vm="85523">
        <v>0</v>
      </c>
      <c r="BX101" s="10" vm="83443">
        <v>47612</v>
      </c>
      <c r="BY101" s="10" vm="75016">
        <v>0</v>
      </c>
      <c r="BZ101" s="10" vm="69621">
        <v>0</v>
      </c>
      <c r="CA101" s="10" vm="99621">
        <v>196</v>
      </c>
      <c r="CB101" s="10" vm="94567">
        <v>229552</v>
      </c>
      <c r="CC101" s="10" vm="60268">
        <v>2135</v>
      </c>
      <c r="CD101" s="10" vm="80759">
        <v>0</v>
      </c>
      <c r="CE101" s="10" vm="85401">
        <v>76728</v>
      </c>
      <c r="CF101" s="10" vm="77666">
        <v>76656</v>
      </c>
      <c r="CG101" s="10" vm="74935">
        <v>0</v>
      </c>
      <c r="CH101" s="10" vm="69464">
        <v>72</v>
      </c>
      <c r="CI101" s="10" vm="98159">
        <v>0</v>
      </c>
      <c r="CJ101" s="10" vm="94412">
        <v>0</v>
      </c>
      <c r="CK101" s="10" vm="90964">
        <v>76728</v>
      </c>
      <c r="CL101" s="10" vm="86763">
        <v>3851</v>
      </c>
      <c r="CM101" s="10" vm="79547">
        <v>3539</v>
      </c>
      <c r="CN101" s="10" vm="83289">
        <v>0</v>
      </c>
      <c r="CO101" s="10" vm="57339">
        <v>312</v>
      </c>
      <c r="CP101" s="10" vm="69309">
        <v>237</v>
      </c>
      <c r="CQ101" s="10" vm="97683">
        <v>0</v>
      </c>
      <c r="CR101" s="10" vm="94256">
        <v>132</v>
      </c>
      <c r="CS101" s="10" vm="81569">
        <v>105</v>
      </c>
      <c r="CT101" s="10" vm="71712">
        <v>0</v>
      </c>
      <c r="CU101" s="10" vm="70981">
        <v>0</v>
      </c>
      <c r="CV101" s="10" vm="77520">
        <v>0</v>
      </c>
      <c r="CW101" s="10" vm="74761">
        <v>0</v>
      </c>
      <c r="CX101" s="10" vm="69157">
        <v>397</v>
      </c>
      <c r="CY101" s="10" vm="97206">
        <v>0</v>
      </c>
      <c r="CZ101" s="10" vm="94092">
        <v>676</v>
      </c>
      <c r="DA101" s="10" vm="89315">
        <v>-279</v>
      </c>
      <c r="DB101" s="81" vm="88481">
        <v>0</v>
      </c>
      <c r="DC101" s="81" vm="85279">
        <v>0</v>
      </c>
      <c r="DD101" s="81" vm="83134">
        <v>0</v>
      </c>
      <c r="DE101" s="81" vm="57222">
        <v>0</v>
      </c>
      <c r="DF101" s="10" vm="69004">
        <v>123</v>
      </c>
      <c r="DG101" s="10" vm="96783">
        <v>0</v>
      </c>
      <c r="DH101" s="10" vm="93923">
        <v>75</v>
      </c>
      <c r="DI101" s="10" vm="87600">
        <v>48</v>
      </c>
      <c r="DJ101" s="10" vm="90135">
        <v>4608</v>
      </c>
      <c r="DK101" s="10" vm="79427">
        <v>3539</v>
      </c>
      <c r="DL101" s="10" vm="77373">
        <v>883</v>
      </c>
      <c r="DM101" s="10" vm="57177">
        <v>186</v>
      </c>
      <c r="DN101" s="10" vm="68850">
        <v>0</v>
      </c>
      <c r="DO101" s="10" vm="96356">
        <v>0</v>
      </c>
      <c r="DP101" s="10" vm="93764">
        <v>0</v>
      </c>
      <c r="DQ101" s="10" vm="72392">
        <v>0</v>
      </c>
      <c r="DR101" s="10" vm="80615">
        <v>0</v>
      </c>
      <c r="DS101" s="10" vm="85152">
        <v>0</v>
      </c>
      <c r="DT101" s="10" vm="82976">
        <v>0</v>
      </c>
      <c r="DU101" s="10" vm="74495">
        <v>0</v>
      </c>
      <c r="DV101" s="10" vm="68696">
        <v>0</v>
      </c>
      <c r="DW101" s="10" vm="98322">
        <v>0</v>
      </c>
      <c r="DX101" s="10" vm="93602">
        <v>0</v>
      </c>
      <c r="DY101" s="10" vm="81452">
        <v>0</v>
      </c>
      <c r="DZ101" s="10" vm="86610">
        <v>0</v>
      </c>
      <c r="EA101" s="10" vm="79305">
        <v>0</v>
      </c>
      <c r="EB101" s="10" vm="77227">
        <v>0</v>
      </c>
      <c r="EC101" s="10" vm="74399">
        <v>0</v>
      </c>
      <c r="ED101" s="10" vm="68539">
        <v>0</v>
      </c>
      <c r="EE101" s="10" vm="96039">
        <v>0</v>
      </c>
      <c r="EF101" s="10" vm="93437">
        <v>0</v>
      </c>
      <c r="EG101" s="10" vm="89189">
        <v>0</v>
      </c>
      <c r="EH101" s="81" vm="71565">
        <v>0</v>
      </c>
      <c r="EI101" s="81" vm="85028">
        <v>0</v>
      </c>
      <c r="EJ101" s="81" vm="82819">
        <v>0</v>
      </c>
      <c r="EK101" s="81" vm="57020">
        <v>0</v>
      </c>
      <c r="EL101" s="10" vm="68383">
        <v>656</v>
      </c>
      <c r="EM101" s="10" vm="99456">
        <v>0</v>
      </c>
      <c r="EN101" s="10" vm="93271">
        <v>628</v>
      </c>
      <c r="EO101" s="10" vm="90481">
        <v>28</v>
      </c>
      <c r="EP101" s="10" vm="88334">
        <v>656</v>
      </c>
      <c r="EQ101" s="10" vm="79193">
        <v>0</v>
      </c>
      <c r="ER101" s="10" vm="77081">
        <v>628</v>
      </c>
      <c r="ES101" s="10" vm="56965">
        <v>28</v>
      </c>
      <c r="ET101" s="10" vm="68228">
        <v>5264</v>
      </c>
      <c r="EU101" s="10" vm="98638">
        <v>3539</v>
      </c>
      <c r="EV101" s="10" vm="93116">
        <v>1511</v>
      </c>
      <c r="EW101" s="10" vm="87433">
        <v>214</v>
      </c>
      <c r="EX101" s="10" vm="80470">
        <v>3983</v>
      </c>
      <c r="EY101" s="10" vm="84904">
        <v>750</v>
      </c>
      <c r="EZ101" s="10" vm="82664">
        <v>3447</v>
      </c>
      <c r="FA101" s="10" vm="56900">
        <v>750</v>
      </c>
      <c r="FB101" s="10" vm="68073">
        <v>364080</v>
      </c>
      <c r="FC101" s="10" vm="98478">
        <v>0</v>
      </c>
      <c r="FD101" s="10" vm="92959">
        <v>364080</v>
      </c>
      <c r="FE101" s="10" vm="58868">
        <v>19602</v>
      </c>
      <c r="FF101" s="10" vm="86466">
        <v>7255</v>
      </c>
      <c r="FG101" s="10" vm="79075">
        <v>0</v>
      </c>
      <c r="FH101" s="10" vm="76933">
        <v>-9309</v>
      </c>
      <c r="FI101" s="10" vm="56846">
        <v>0</v>
      </c>
      <c r="FJ101" s="10" vm="67917">
        <v>629</v>
      </c>
      <c r="FK101" s="10" vm="59284">
        <v>0</v>
      </c>
      <c r="FL101" s="10" vm="92793">
        <v>382257</v>
      </c>
      <c r="FM101" s="10" vm="72251">
        <v>112082</v>
      </c>
      <c r="FN101" s="10" vm="71422">
        <v>7129</v>
      </c>
      <c r="FO101" s="10" vm="84770">
        <v>-266</v>
      </c>
      <c r="FP101" s="10" vm="76788">
        <v>0</v>
      </c>
      <c r="FQ101" s="10" vm="73977">
        <v>-1886</v>
      </c>
      <c r="FR101" s="10" vm="67766">
        <v>175</v>
      </c>
      <c r="FS101" s="10" vm="96623">
        <v>0</v>
      </c>
      <c r="FT101" s="10" vm="92626">
        <v>117234</v>
      </c>
      <c r="FU101" s="10" vm="89003">
        <v>265023</v>
      </c>
      <c r="FV101" s="10" vm="89972">
        <v>251998</v>
      </c>
      <c r="FW101" s="81" vm="78949">
        <v>0</v>
      </c>
      <c r="FX101" s="81" vm="82508">
        <v>0</v>
      </c>
      <c r="FY101" s="81" vm="73902">
        <v>0</v>
      </c>
      <c r="FZ101" s="81" vm="56181">
        <v>0</v>
      </c>
      <c r="GA101" s="81" vm="96197">
        <v>0</v>
      </c>
      <c r="GB101" s="10" vm="92466">
        <v>235</v>
      </c>
      <c r="GC101" s="10" vm="81279">
        <v>18</v>
      </c>
      <c r="GD101" s="10" vm="88188">
        <v>217</v>
      </c>
      <c r="GE101" s="10" vm="84643">
        <v>2388</v>
      </c>
      <c r="GF101" s="10" vm="76640">
        <v>926</v>
      </c>
      <c r="GG101" s="10" vm="56663">
        <v>1462</v>
      </c>
      <c r="GH101" s="10" vm="67614">
        <v>2994</v>
      </c>
      <c r="GI101" s="10" vm="98963">
        <v>468</v>
      </c>
      <c r="GJ101" s="10" vm="92304">
        <v>2526</v>
      </c>
      <c r="GK101" s="10" vm="87321">
        <v>6542</v>
      </c>
      <c r="GL101" s="10" vm="86317">
        <v>5526</v>
      </c>
      <c r="GM101" s="10" vm="78846">
        <v>1016</v>
      </c>
      <c r="GN101" s="10" vm="82353">
        <v>70</v>
      </c>
      <c r="GO101" s="10" vm="56607">
        <v>6</v>
      </c>
      <c r="GP101" s="10" vm="67458">
        <v>64</v>
      </c>
      <c r="GQ101" s="10" vm="99951">
        <v>854</v>
      </c>
      <c r="GR101" s="10" vm="92143">
        <v>394</v>
      </c>
      <c r="GS101" s="10" vm="88874">
        <v>460</v>
      </c>
      <c r="GT101" s="10" vm="80320">
        <v>13083</v>
      </c>
      <c r="GU101" s="10" vm="100880">
        <v>7338</v>
      </c>
      <c r="GV101" s="10" vm="76494">
        <v>5745</v>
      </c>
      <c r="GW101" s="10" vm="56550">
        <v>0</v>
      </c>
      <c r="GX101" s="81" vm="67301">
        <v>0</v>
      </c>
      <c r="GY101" s="10" vm="99292">
        <v>0</v>
      </c>
      <c r="GZ101" s="10" vm="91981">
        <v>9</v>
      </c>
      <c r="HA101" s="10" vm="72105">
        <v>0</v>
      </c>
      <c r="HB101" s="10" vm="71275">
        <v>0</v>
      </c>
      <c r="HC101" s="81" vm="78759">
        <v>515</v>
      </c>
      <c r="HD101" s="81" vm="82199">
        <v>105</v>
      </c>
      <c r="HE101" s="10" vm="73549">
        <v>629</v>
      </c>
      <c r="HF101" s="10" vm="67144">
        <v>2174</v>
      </c>
      <c r="HG101" s="10" vm="97999">
        <v>2173</v>
      </c>
      <c r="HH101" s="10" vm="91825">
        <v>0</v>
      </c>
      <c r="HI101" s="10" vm="90802">
        <v>0</v>
      </c>
      <c r="HJ101" s="10" vm="58591">
        <v>5183</v>
      </c>
      <c r="HK101" s="10" vm="84446">
        <v>0</v>
      </c>
      <c r="HL101" s="10" vm="76384">
        <v>0</v>
      </c>
      <c r="HM101" s="10" vm="73429">
        <v>0</v>
      </c>
      <c r="HN101" s="10" vm="66990">
        <v>1278</v>
      </c>
      <c r="HO101" s="10" vm="97525">
        <v>10808</v>
      </c>
      <c r="HP101" s="10" vm="91665">
        <v>32</v>
      </c>
      <c r="HQ101" s="10" vm="58776">
        <v>164</v>
      </c>
      <c r="HR101" s="10" vm="89816">
        <v>196</v>
      </c>
      <c r="HS101" s="10" vm="78649">
        <v>0</v>
      </c>
      <c r="HT101" s="10" vm="82043">
        <v>0</v>
      </c>
      <c r="HU101" s="10" vm="73280">
        <v>0</v>
      </c>
      <c r="HV101" s="10" vm="66835">
        <v>7940</v>
      </c>
      <c r="HW101" s="10" vm="59182">
        <v>0</v>
      </c>
      <c r="HX101" s="10" vm="91513">
        <v>0</v>
      </c>
      <c r="HY101" s="10" vm="58672">
        <v>45</v>
      </c>
      <c r="HZ101" s="10" vm="86172">
        <v>0</v>
      </c>
      <c r="IA101" s="10" vm="84309">
        <v>0</v>
      </c>
      <c r="IB101" s="10" vm="76254">
        <v>0</v>
      </c>
      <c r="IC101" s="10" vm="73136">
        <v>7985</v>
      </c>
      <c r="ID101" s="10" vm="66694">
        <v>578</v>
      </c>
      <c r="IE101" s="10" vm="59137">
        <v>428</v>
      </c>
      <c r="IF101" s="10" vm="91345">
        <v>0</v>
      </c>
      <c r="IG101" s="10" vm="58372">
        <v>1006</v>
      </c>
      <c r="IH101" s="10" vm="80175">
        <v>7255</v>
      </c>
      <c r="II101" s="10" vm="78517">
        <v>7674</v>
      </c>
      <c r="IJ101" s="10" vm="76105">
        <v>-266</v>
      </c>
      <c r="IK101" s="10" vm="72996">
        <v>80</v>
      </c>
      <c r="IL101" s="10" vm="66554">
        <v>-177</v>
      </c>
      <c r="IM101" s="10" vm="59455">
        <v>0</v>
      </c>
      <c r="IN101" s="10" vm="91180">
        <v>12986</v>
      </c>
      <c r="IO101" s="10" vm="81173">
        <v>12986</v>
      </c>
      <c r="IP101" s="10" vm="71132">
        <v>0</v>
      </c>
      <c r="IQ101" s="10" vm="84177">
        <v>0</v>
      </c>
      <c r="IR101" s="10" vm="58107">
        <v>0</v>
      </c>
      <c r="IS101" s="81" vm="72845">
        <v>0</v>
      </c>
      <c r="IT101" s="81" vm="66403">
        <v>0</v>
      </c>
    </row>
    <row r="102" spans="1:254" x14ac:dyDescent="0.25">
      <c r="A102" s="8" t="s">
        <v>48</v>
      </c>
      <c r="B102" s="8" t="s">
        <v>634</v>
      </c>
      <c r="C102" s="89">
        <v>44651</v>
      </c>
      <c r="D102" s="76" vm="15976">
        <v>12</v>
      </c>
      <c r="E102" s="10" vm="9229">
        <v>38500</v>
      </c>
      <c r="F102" s="10" vm="47915">
        <v>-17488</v>
      </c>
      <c r="G102" s="10" vm="42722">
        <v>0</v>
      </c>
      <c r="H102" s="10" vm="59660">
        <v>21012</v>
      </c>
      <c r="I102" s="10" vm="29272">
        <v>3646</v>
      </c>
      <c r="J102" s="10" vm="63457">
        <v>24658</v>
      </c>
      <c r="K102" s="10" vm="46245">
        <v>0</v>
      </c>
      <c r="L102" s="10" vm="15757">
        <v>-2628</v>
      </c>
      <c r="M102" s="10" vm="2407">
        <v>0</v>
      </c>
      <c r="N102" s="10" vm="44486">
        <v>0</v>
      </c>
      <c r="O102" s="10" vm="42496">
        <v>-14009</v>
      </c>
      <c r="P102" s="10" vm="35786">
        <v>-15</v>
      </c>
      <c r="Q102" s="10" vm="64386">
        <v>205</v>
      </c>
      <c r="R102" s="10" vm="22394">
        <v>0</v>
      </c>
      <c r="S102" s="10" vm="55955">
        <v>0</v>
      </c>
      <c r="T102" s="10" vm="15549">
        <v>8211</v>
      </c>
      <c r="U102" s="10" vm="8798">
        <v>0</v>
      </c>
      <c r="V102" s="10" vm="54238">
        <v>8211</v>
      </c>
      <c r="W102" s="10" vm="42281">
        <v>0</v>
      </c>
      <c r="X102" s="10" vm="35551">
        <v>505</v>
      </c>
      <c r="Y102" s="10" vm="28965">
        <v>0</v>
      </c>
      <c r="Z102" s="10" vm="22173">
        <v>0</v>
      </c>
      <c r="AA102" s="10" vm="66088">
        <v>8716</v>
      </c>
      <c r="AB102" s="10" vm="15358">
        <v>15662</v>
      </c>
      <c r="AC102" s="10" vm="8598">
        <v>14</v>
      </c>
      <c r="AD102" s="10" vm="51118">
        <v>15676</v>
      </c>
      <c r="AE102" s="10" vm="42061">
        <v>727</v>
      </c>
      <c r="AF102" s="10" vm="35316">
        <v>0</v>
      </c>
      <c r="AG102" s="10" vm="28731">
        <v>0</v>
      </c>
      <c r="AH102" s="10" vm="21951">
        <v>0</v>
      </c>
      <c r="AI102" s="10" vm="49330">
        <v>16403</v>
      </c>
      <c r="AJ102" s="10" vm="15151">
        <v>2422</v>
      </c>
      <c r="AK102" s="10" vm="8470">
        <v>1457</v>
      </c>
      <c r="AL102" s="10" vm="47746">
        <v>2471</v>
      </c>
      <c r="AM102" s="10" vm="41851">
        <v>669</v>
      </c>
      <c r="AN102" s="10" vm="35097">
        <v>0</v>
      </c>
      <c r="AO102" s="10" vm="28508">
        <v>149</v>
      </c>
      <c r="AP102" s="10" vm="21740">
        <v>0</v>
      </c>
      <c r="AQ102" s="10" vm="46021">
        <v>3841</v>
      </c>
      <c r="AR102" s="10" vm="14932">
        <v>0</v>
      </c>
      <c r="AS102" s="10" vm="8301">
        <v>164</v>
      </c>
      <c r="AT102" s="10" vm="44258">
        <v>11173</v>
      </c>
      <c r="AU102" s="10" vm="41631">
        <v>5230</v>
      </c>
      <c r="AV102" s="10" vm="34941">
        <v>150</v>
      </c>
      <c r="AW102" s="10" vm="28281">
        <v>598572</v>
      </c>
      <c r="AX102" s="10" vm="21532">
        <v>0</v>
      </c>
      <c r="AY102" s="10" vm="66296">
        <v>1876</v>
      </c>
      <c r="AZ102" s="10" vm="14717">
        <v>0</v>
      </c>
      <c r="BA102" s="10" vm="8081">
        <v>0</v>
      </c>
      <c r="BB102" s="10" vm="54006">
        <v>1045</v>
      </c>
      <c r="BC102" s="10" vm="41400">
        <v>0</v>
      </c>
      <c r="BD102" s="10" vm="34770">
        <v>0</v>
      </c>
      <c r="BE102" s="10" vm="28052">
        <v>0</v>
      </c>
      <c r="BF102" s="10" vm="21320">
        <v>855</v>
      </c>
      <c r="BG102" s="10" vm="52444">
        <v>602348</v>
      </c>
      <c r="BH102" s="10" vm="14512">
        <v>0</v>
      </c>
      <c r="BI102" s="10" vm="7876">
        <v>2983</v>
      </c>
      <c r="BJ102" s="10" vm="50900">
        <v>5657</v>
      </c>
      <c r="BK102" s="10" vm="41170">
        <v>0</v>
      </c>
      <c r="BL102" s="10" vm="34537">
        <v>0</v>
      </c>
      <c r="BM102" s="10" vm="27820">
        <v>8640</v>
      </c>
      <c r="BN102" s="10" vm="21097">
        <v>44043</v>
      </c>
      <c r="BO102" s="10" vm="49105">
        <v>0</v>
      </c>
      <c r="BP102" s="10" vm="14306">
        <v>799</v>
      </c>
      <c r="BQ102" s="10" vm="7709">
        <v>8128</v>
      </c>
      <c r="BR102" s="10" vm="47521">
        <v>52970</v>
      </c>
      <c r="BS102" s="10" vm="40952">
        <v>-44330</v>
      </c>
      <c r="BT102" s="10" vm="34313">
        <v>558018</v>
      </c>
      <c r="BU102" s="10" vm="27594">
        <v>325850</v>
      </c>
      <c r="BV102" s="10" vm="20879">
        <v>0</v>
      </c>
      <c r="BW102" s="10" vm="45798">
        <v>0</v>
      </c>
      <c r="BX102" s="10" vm="14091">
        <v>27332</v>
      </c>
      <c r="BY102" s="10" vm="2135">
        <v>0</v>
      </c>
      <c r="BZ102" s="10" vm="44040">
        <v>1408</v>
      </c>
      <c r="CA102" s="10" vm="40733">
        <v>2056</v>
      </c>
      <c r="CB102" s="10" vm="64751">
        <v>356646</v>
      </c>
      <c r="CC102" s="10" vm="27368">
        <v>428</v>
      </c>
      <c r="CD102" s="10" vm="20675">
        <v>0</v>
      </c>
      <c r="CE102" s="10" vm="55544">
        <v>200944</v>
      </c>
      <c r="CF102" s="10" vm="13872">
        <v>76519</v>
      </c>
      <c r="CG102" s="10" vm="7301">
        <v>124425</v>
      </c>
      <c r="CH102" s="10" vm="53788">
        <v>0</v>
      </c>
      <c r="CI102" s="10" vm="40499">
        <v>0</v>
      </c>
      <c r="CJ102" s="10" vm="33932">
        <v>0</v>
      </c>
      <c r="CK102" s="10" vm="27143">
        <v>200944</v>
      </c>
      <c r="CL102" s="10" vm="20463">
        <v>0</v>
      </c>
      <c r="CM102" s="10" vm="52301">
        <v>0</v>
      </c>
      <c r="CN102" s="10" vm="13665">
        <v>0</v>
      </c>
      <c r="CO102" s="10" vm="7088">
        <v>0</v>
      </c>
      <c r="CP102" s="10" vm="50670">
        <v>0</v>
      </c>
      <c r="CQ102" s="10" vm="40273">
        <v>0</v>
      </c>
      <c r="CR102" s="10" vm="33699">
        <v>0</v>
      </c>
      <c r="CS102" s="10" vm="26909">
        <v>0</v>
      </c>
      <c r="CT102" s="10" vm="20243">
        <v>0</v>
      </c>
      <c r="CU102" s="10" vm="48879">
        <v>0</v>
      </c>
      <c r="CV102" s="10" vm="13455">
        <v>0</v>
      </c>
      <c r="CW102" s="10" vm="6908">
        <v>0</v>
      </c>
      <c r="CX102" s="10" vm="47299">
        <v>0</v>
      </c>
      <c r="CY102" s="10" vm="40052">
        <v>0</v>
      </c>
      <c r="CZ102" s="10" vm="33469">
        <v>0</v>
      </c>
      <c r="DA102" s="10" vm="26684">
        <v>0</v>
      </c>
      <c r="DB102" s="81" vm="20026">
        <v>0</v>
      </c>
      <c r="DC102" s="81" vm="45576">
        <v>0</v>
      </c>
      <c r="DD102" s="81" vm="13236">
        <v>0</v>
      </c>
      <c r="DE102" s="81" vm="6708">
        <v>0</v>
      </c>
      <c r="DF102" s="10" vm="43819">
        <v>0</v>
      </c>
      <c r="DG102" s="10" vm="39827">
        <v>0</v>
      </c>
      <c r="DH102" s="10" vm="33273">
        <v>0</v>
      </c>
      <c r="DI102" s="10" vm="26451">
        <v>0</v>
      </c>
      <c r="DJ102" s="10" vm="19815">
        <v>0</v>
      </c>
      <c r="DK102" s="10" vm="55325">
        <v>0</v>
      </c>
      <c r="DL102" s="10" vm="13019">
        <v>0</v>
      </c>
      <c r="DM102" s="10" vm="6491">
        <v>0</v>
      </c>
      <c r="DN102" s="10" vm="53569">
        <v>0</v>
      </c>
      <c r="DO102" s="10" vm="39597">
        <v>0</v>
      </c>
      <c r="DP102" s="10" vm="33077">
        <v>0</v>
      </c>
      <c r="DQ102" s="10" vm="26222">
        <v>0</v>
      </c>
      <c r="DR102" s="10" vm="19602">
        <v>0</v>
      </c>
      <c r="DS102" s="10" vm="65821">
        <v>0</v>
      </c>
      <c r="DT102" s="10" vm="12818">
        <v>0</v>
      </c>
      <c r="DU102" s="10" vm="6277">
        <v>0</v>
      </c>
      <c r="DV102" s="10" vm="50449">
        <v>0</v>
      </c>
      <c r="DW102" s="10" vm="39369">
        <v>0</v>
      </c>
      <c r="DX102" s="10" vm="32841">
        <v>0</v>
      </c>
      <c r="DY102" s="10" vm="25997">
        <v>0</v>
      </c>
      <c r="DZ102" s="10" vm="19382">
        <v>0</v>
      </c>
      <c r="EA102" s="10" vm="48657">
        <v>0</v>
      </c>
      <c r="EB102" s="10" vm="12609">
        <v>0</v>
      </c>
      <c r="EC102" s="10" vm="6098">
        <v>0</v>
      </c>
      <c r="ED102" s="10" vm="47079">
        <v>0</v>
      </c>
      <c r="EE102" s="10" vm="39149">
        <v>0</v>
      </c>
      <c r="EF102" s="10" vm="32614">
        <v>0</v>
      </c>
      <c r="EG102" s="10" vm="25772">
        <v>0</v>
      </c>
      <c r="EH102" s="81" vm="19167">
        <v>0</v>
      </c>
      <c r="EI102" s="81" vm="45352">
        <v>0</v>
      </c>
      <c r="EJ102" s="81" vm="12390">
        <v>0</v>
      </c>
      <c r="EK102" s="81" vm="1781">
        <v>0</v>
      </c>
      <c r="EL102" s="10" vm="43602">
        <v>22097</v>
      </c>
      <c r="EM102" s="10" vm="38925">
        <v>0</v>
      </c>
      <c r="EN102" s="10" vm="64597">
        <v>6315</v>
      </c>
      <c r="EO102" s="10" vm="25541">
        <v>15782</v>
      </c>
      <c r="EP102" s="10" vm="18964">
        <v>22097</v>
      </c>
      <c r="EQ102" s="10" vm="55110">
        <v>0</v>
      </c>
      <c r="ER102" s="10" vm="12171">
        <v>6315</v>
      </c>
      <c r="ES102" s="10" vm="5687">
        <v>15782</v>
      </c>
      <c r="ET102" s="10" vm="53353">
        <v>22097</v>
      </c>
      <c r="EU102" s="10" vm="38695">
        <v>0</v>
      </c>
      <c r="EV102" s="10" vm="32219">
        <v>6315</v>
      </c>
      <c r="EW102" s="10" vm="25310">
        <v>15782</v>
      </c>
      <c r="EX102" s="10" vm="18752">
        <v>686</v>
      </c>
      <c r="EY102" s="10" vm="51948">
        <v>220</v>
      </c>
      <c r="EZ102" s="10" vm="11986">
        <v>441</v>
      </c>
      <c r="FA102" s="10" vm="5477">
        <v>220</v>
      </c>
      <c r="FB102" s="10" vm="50219">
        <v>608607</v>
      </c>
      <c r="FC102" s="10" vm="38472">
        <v>0</v>
      </c>
      <c r="FD102" s="10" vm="31990">
        <v>608607</v>
      </c>
      <c r="FE102" s="10" vm="25081">
        <v>29518</v>
      </c>
      <c r="FF102" s="10" vm="18532">
        <v>3012</v>
      </c>
      <c r="FG102" s="10" vm="48435">
        <v>0</v>
      </c>
      <c r="FH102" s="10" vm="11794">
        <v>-9990</v>
      </c>
      <c r="FI102" s="10" vm="5263">
        <v>0</v>
      </c>
      <c r="FJ102" s="10" vm="46854">
        <v>0</v>
      </c>
      <c r="FK102" s="10" vm="38260">
        <v>0</v>
      </c>
      <c r="FL102" s="10" vm="31757">
        <v>631147</v>
      </c>
      <c r="FM102" s="10" vm="24846">
        <v>27519</v>
      </c>
      <c r="FN102" s="10" vm="18345">
        <v>6750</v>
      </c>
      <c r="FO102" s="10" vm="45145">
        <v>0</v>
      </c>
      <c r="FP102" s="10" vm="11582">
        <v>0</v>
      </c>
      <c r="FQ102" s="10" vm="5047">
        <v>-1694</v>
      </c>
      <c r="FR102" s="10" vm="43382">
        <v>0</v>
      </c>
      <c r="FS102" s="10" vm="38025">
        <v>0</v>
      </c>
      <c r="FT102" s="10" vm="31522">
        <v>32575</v>
      </c>
      <c r="FU102" s="10" vm="24622">
        <v>598572</v>
      </c>
      <c r="FV102" s="10" vm="18149">
        <v>581088</v>
      </c>
      <c r="FW102" s="81" vm="54888">
        <v>1060</v>
      </c>
      <c r="FX102" s="81" vm="11363">
        <v>0</v>
      </c>
      <c r="FY102" s="81" vm="4868">
        <v>0</v>
      </c>
      <c r="FZ102" s="81" vm="53136">
        <v>-15</v>
      </c>
      <c r="GA102" s="81" vm="37811">
        <v>1045</v>
      </c>
      <c r="GB102" s="10" vm="31302">
        <v>0</v>
      </c>
      <c r="GC102" s="10" vm="24393">
        <v>0</v>
      </c>
      <c r="GD102" s="10" vm="17930">
        <v>0</v>
      </c>
      <c r="GE102" s="10" vm="51726">
        <v>0</v>
      </c>
      <c r="GF102" s="10" vm="11144">
        <v>0</v>
      </c>
      <c r="GG102" s="10" vm="4677">
        <v>0</v>
      </c>
      <c r="GH102" s="10" vm="50004">
        <v>0</v>
      </c>
      <c r="GI102" s="10" vm="37589">
        <v>0</v>
      </c>
      <c r="GJ102" s="10" vm="31074">
        <v>0</v>
      </c>
      <c r="GK102" s="10" vm="24166">
        <v>0</v>
      </c>
      <c r="GL102" s="10" vm="17711">
        <v>0</v>
      </c>
      <c r="GM102" s="10" vm="65604">
        <v>0</v>
      </c>
      <c r="GN102" s="10" vm="10939">
        <v>9950</v>
      </c>
      <c r="GO102" s="10" vm="4464">
        <v>6304</v>
      </c>
      <c r="GP102" s="10" vm="46628">
        <v>3646</v>
      </c>
      <c r="GQ102" s="10" vm="37368">
        <v>0</v>
      </c>
      <c r="GR102" s="10" vm="30845">
        <v>0</v>
      </c>
      <c r="GS102" s="10" vm="23941">
        <v>0</v>
      </c>
      <c r="GT102" s="10" vm="17490">
        <v>9950</v>
      </c>
      <c r="GU102" s="10" vm="44928">
        <v>6304</v>
      </c>
      <c r="GV102" s="10" vm="10724">
        <v>3646</v>
      </c>
      <c r="GW102" s="10" vm="1478">
        <v>0</v>
      </c>
      <c r="GX102" s="81" vm="43164">
        <v>0</v>
      </c>
      <c r="GY102" s="10" vm="37143">
        <v>0</v>
      </c>
      <c r="GZ102" s="10" vm="30647">
        <v>0</v>
      </c>
      <c r="HA102" s="10" vm="23712">
        <v>0</v>
      </c>
      <c r="HB102" s="10" vm="64020">
        <v>0</v>
      </c>
      <c r="HC102" s="81" vm="54667">
        <v>0</v>
      </c>
      <c r="HD102" s="81" vm="10507">
        <v>0</v>
      </c>
      <c r="HE102" s="10" vm="4027">
        <v>0</v>
      </c>
      <c r="HF102" s="10" vm="52903">
        <v>3</v>
      </c>
      <c r="HG102" s="10" vm="36924">
        <v>2192</v>
      </c>
      <c r="HH102" s="10" vm="30443">
        <v>0</v>
      </c>
      <c r="HI102" s="10" vm="23488">
        <v>71</v>
      </c>
      <c r="HJ102" s="10" vm="17061">
        <v>1841</v>
      </c>
      <c r="HK102" s="10" vm="51534">
        <v>0</v>
      </c>
      <c r="HL102" s="10" vm="10298">
        <v>0</v>
      </c>
      <c r="HM102" s="10" vm="3810">
        <v>0</v>
      </c>
      <c r="HN102" s="10" vm="49789">
        <v>4021</v>
      </c>
      <c r="HO102" s="10" vm="36702">
        <v>8128</v>
      </c>
      <c r="HP102" s="10" vm="30210">
        <v>2056</v>
      </c>
      <c r="HQ102" s="10" vm="23255">
        <v>0</v>
      </c>
      <c r="HR102" s="10" vm="16841">
        <v>2056</v>
      </c>
      <c r="HS102" s="10" vm="48054">
        <v>0</v>
      </c>
      <c r="HT102" s="10" vm="10088">
        <v>0</v>
      </c>
      <c r="HU102" s="10" vm="3597">
        <v>0</v>
      </c>
      <c r="HV102" s="10" vm="46439">
        <v>13990</v>
      </c>
      <c r="HW102" s="10" vm="36474">
        <v>0</v>
      </c>
      <c r="HX102" s="10" vm="29979">
        <v>0</v>
      </c>
      <c r="HY102" s="10" vm="23023">
        <v>19</v>
      </c>
      <c r="HZ102" s="10" vm="16623">
        <v>0</v>
      </c>
      <c r="IA102" s="10" vm="44703">
        <v>0</v>
      </c>
      <c r="IB102" s="10" vm="9869">
        <v>0</v>
      </c>
      <c r="IC102" s="10" vm="3378">
        <v>14009</v>
      </c>
      <c r="ID102" s="10" vm="42942">
        <v>4</v>
      </c>
      <c r="IE102" s="10" vm="36252">
        <v>2</v>
      </c>
      <c r="IF102" s="10" vm="29742">
        <v>0</v>
      </c>
      <c r="IG102" s="10" vm="22830">
        <v>6</v>
      </c>
      <c r="IH102" s="10" vm="16407">
        <v>3012</v>
      </c>
      <c r="II102" s="10" vm="54450">
        <v>6963</v>
      </c>
      <c r="IJ102" s="10" vm="100581">
        <v>0</v>
      </c>
      <c r="IK102" s="10" vm="3156">
        <v>85</v>
      </c>
      <c r="IL102" s="10" vm="52687">
        <v>-24</v>
      </c>
      <c r="IM102" s="10" vm="36023">
        <v>0</v>
      </c>
      <c r="IN102" s="10" vm="29508">
        <v>1305</v>
      </c>
      <c r="IO102" s="10" vm="22624">
        <v>1305</v>
      </c>
      <c r="IP102" s="10" vm="16191">
        <v>0</v>
      </c>
      <c r="IQ102" s="10" vm="51333">
        <v>0</v>
      </c>
      <c r="IR102" s="10" vm="9449">
        <v>0</v>
      </c>
      <c r="IS102" s="81" vm="2937">
        <v>1448</v>
      </c>
      <c r="IT102" s="81" vm="49560">
        <v>1448</v>
      </c>
    </row>
    <row r="103" spans="1:254" x14ac:dyDescent="0.25">
      <c r="A103" s="8" t="s">
        <v>395</v>
      </c>
      <c r="B103" s="8" t="s">
        <v>240</v>
      </c>
      <c r="C103" s="89">
        <v>44651</v>
      </c>
      <c r="D103" s="76" vm="84051">
        <v>12</v>
      </c>
      <c r="E103" s="10" vm="75970">
        <v>1112540</v>
      </c>
      <c r="F103" s="10" vm="70895">
        <v>-616973</v>
      </c>
      <c r="G103" s="10" vm="100281">
        <v>-391343</v>
      </c>
      <c r="H103" s="10" vm="59865">
        <v>104224</v>
      </c>
      <c r="I103" s="10" vm="58429">
        <v>95178</v>
      </c>
      <c r="J103" s="10" vm="63649">
        <v>199402</v>
      </c>
      <c r="K103" s="10" vm="86022">
        <v>0</v>
      </c>
      <c r="L103" s="10" vm="78389">
        <v>0</v>
      </c>
      <c r="M103" s="10" vm="75825">
        <v>36806</v>
      </c>
      <c r="N103" s="10" vm="70782">
        <v>4044</v>
      </c>
      <c r="O103" s="10" vm="99787">
        <v>-103409</v>
      </c>
      <c r="P103" s="10" vm="95880">
        <v>34763</v>
      </c>
      <c r="Q103" s="10" vm="81853">
        <v>0</v>
      </c>
      <c r="R103" s="10" vm="87071">
        <v>0</v>
      </c>
      <c r="S103" s="10" vm="85902">
        <v>0</v>
      </c>
      <c r="T103" s="10" vm="83908">
        <v>171606</v>
      </c>
      <c r="U103" s="10" vm="75675">
        <v>-17448</v>
      </c>
      <c r="V103" s="10" vm="56302">
        <v>154158</v>
      </c>
      <c r="W103" s="10" vm="98799">
        <v>0</v>
      </c>
      <c r="X103" s="10" vm="95715">
        <v>20296</v>
      </c>
      <c r="Y103" s="10" vm="89624">
        <v>0</v>
      </c>
      <c r="Z103" s="10" vm="81057">
        <v>0</v>
      </c>
      <c r="AA103" s="10" vm="80025">
        <v>174454</v>
      </c>
      <c r="AB103" s="10" vm="78249">
        <v>520598</v>
      </c>
      <c r="AC103" s="10" vm="75554">
        <v>63338</v>
      </c>
      <c r="AD103" s="10" vm="70551">
        <v>583936</v>
      </c>
      <c r="AE103" s="10" vm="97843">
        <v>25538</v>
      </c>
      <c r="AF103" s="10" vm="95549">
        <v>37</v>
      </c>
      <c r="AG103" s="10" vm="72666">
        <v>0</v>
      </c>
      <c r="AH103" s="10" vm="72006">
        <v>3740</v>
      </c>
      <c r="AI103" s="10" vm="85782">
        <v>613251</v>
      </c>
      <c r="AJ103" s="10" vm="78104">
        <v>55647</v>
      </c>
      <c r="AK103" s="10" vm="75454">
        <v>78794</v>
      </c>
      <c r="AL103" s="10" vm="70397">
        <v>146286</v>
      </c>
      <c r="AM103" s="10" vm="97365">
        <v>44729</v>
      </c>
      <c r="AN103" s="10" vm="95386">
        <v>0</v>
      </c>
      <c r="AO103" s="10" vm="87909">
        <v>2999</v>
      </c>
      <c r="AP103" s="10" vm="80903">
        <v>0</v>
      </c>
      <c r="AQ103" s="10" vm="79904">
        <v>88916</v>
      </c>
      <c r="AR103" s="10" vm="83759">
        <v>5331</v>
      </c>
      <c r="AS103" s="10" vm="75369">
        <v>1569</v>
      </c>
      <c r="AT103" s="10" vm="70245">
        <v>424271</v>
      </c>
      <c r="AU103" s="10" vm="96943">
        <v>188980</v>
      </c>
      <c r="AV103" s="10" vm="95219">
        <v>16159</v>
      </c>
      <c r="AW103" s="10" vm="89476">
        <v>11026095</v>
      </c>
      <c r="AX103" s="10" vm="86917">
        <v>0</v>
      </c>
      <c r="AY103" s="10" vm="85651">
        <v>66661</v>
      </c>
      <c r="AZ103" s="10" vm="77956">
        <v>18108</v>
      </c>
      <c r="BA103" s="10" vm="57624">
        <v>91046</v>
      </c>
      <c r="BB103" s="10" vm="70090">
        <v>1161854</v>
      </c>
      <c r="BC103" s="10" vm="99128">
        <v>378954</v>
      </c>
      <c r="BD103" s="10" vm="95060">
        <v>0</v>
      </c>
      <c r="BE103" s="10" vm="81743">
        <v>0</v>
      </c>
      <c r="BF103" s="10" vm="90286">
        <v>10001</v>
      </c>
      <c r="BG103" s="10" vm="79779">
        <v>12752719</v>
      </c>
      <c r="BH103" s="10" vm="83603">
        <v>839096</v>
      </c>
      <c r="BI103" s="10" vm="75194">
        <v>155502</v>
      </c>
      <c r="BJ103" s="10" vm="69936">
        <v>215936</v>
      </c>
      <c r="BK103" s="10" vm="100443">
        <v>0</v>
      </c>
      <c r="BL103" s="10" vm="94896">
        <v>86820</v>
      </c>
      <c r="BM103" s="10" vm="90682">
        <v>1297354</v>
      </c>
      <c r="BN103" s="10" vm="88626">
        <v>9418</v>
      </c>
      <c r="BO103" s="10" vm="79661">
        <v>0</v>
      </c>
      <c r="BP103" s="10" vm="77810">
        <v>25792</v>
      </c>
      <c r="BQ103" s="10" vm="75103">
        <v>428900</v>
      </c>
      <c r="BR103" s="10" vm="69779">
        <v>464110</v>
      </c>
      <c r="BS103" s="10" vm="100114">
        <v>833244</v>
      </c>
      <c r="BT103" s="10" vm="94731">
        <v>13585963</v>
      </c>
      <c r="BU103" s="10" vm="87741">
        <v>5520721</v>
      </c>
      <c r="BV103" s="10" vm="71857">
        <v>0</v>
      </c>
      <c r="BW103" s="10" vm="85524">
        <v>0</v>
      </c>
      <c r="BX103" s="10" vm="83444">
        <v>2083153</v>
      </c>
      <c r="BY103" s="10" vm="75017">
        <v>81423</v>
      </c>
      <c r="BZ103" s="10" vm="69622">
        <v>0</v>
      </c>
      <c r="CA103" s="10" vm="99622">
        <v>177888</v>
      </c>
      <c r="CB103" s="10" vm="94568">
        <v>7863185</v>
      </c>
      <c r="CC103" s="10" vm="72516">
        <v>24773</v>
      </c>
      <c r="CD103" s="10" vm="80760">
        <v>110318</v>
      </c>
      <c r="CE103" s="10" vm="85402">
        <v>5587687</v>
      </c>
      <c r="CF103" s="10" vm="77667">
        <v>3790187</v>
      </c>
      <c r="CG103" s="10" vm="74936">
        <v>1797501</v>
      </c>
      <c r="CH103" s="10" vm="69465">
        <v>0</v>
      </c>
      <c r="CI103" s="10" vm="98160">
        <v>0</v>
      </c>
      <c r="CJ103" s="10" vm="94413">
        <v>0</v>
      </c>
      <c r="CK103" s="10" vm="90973">
        <v>5587688</v>
      </c>
      <c r="CL103" s="10" vm="86764">
        <v>117382</v>
      </c>
      <c r="CM103" s="10" vm="79548">
        <v>119908</v>
      </c>
      <c r="CN103" s="10" vm="83290">
        <v>92</v>
      </c>
      <c r="CO103" s="10" vm="74851">
        <v>-2618</v>
      </c>
      <c r="CP103" s="10" vm="69310">
        <v>9728</v>
      </c>
      <c r="CQ103" s="10" vm="97684">
        <v>0</v>
      </c>
      <c r="CR103" s="10" vm="94257">
        <v>9437</v>
      </c>
      <c r="CS103" s="10" vm="81570">
        <v>291</v>
      </c>
      <c r="CT103" s="10" vm="71713">
        <v>7342</v>
      </c>
      <c r="CU103" s="10" vm="70982">
        <v>0</v>
      </c>
      <c r="CV103" s="10" vm="77521">
        <v>106544</v>
      </c>
      <c r="CW103" s="10" vm="74762">
        <v>-99202</v>
      </c>
      <c r="CX103" s="10" vm="69158">
        <v>139</v>
      </c>
      <c r="CY103" s="10" vm="97207">
        <v>0</v>
      </c>
      <c r="CZ103" s="10" vm="94093">
        <v>8939</v>
      </c>
      <c r="DA103" s="10" vm="89317">
        <v>-8800</v>
      </c>
      <c r="DB103" s="81" vm="88482">
        <v>0</v>
      </c>
      <c r="DC103" s="81" vm="85280">
        <v>0</v>
      </c>
      <c r="DD103" s="81" vm="83135">
        <v>0</v>
      </c>
      <c r="DE103" s="81" vm="74681">
        <v>0</v>
      </c>
      <c r="DF103" s="10" vm="69005">
        <v>570</v>
      </c>
      <c r="DG103" s="10" vm="96784">
        <v>0</v>
      </c>
      <c r="DH103" s="10" vm="93924">
        <v>1647</v>
      </c>
      <c r="DI103" s="10" vm="87601">
        <v>-1077</v>
      </c>
      <c r="DJ103" s="10" vm="90136">
        <v>135161</v>
      </c>
      <c r="DK103" s="10" vm="79428">
        <v>119908</v>
      </c>
      <c r="DL103" s="10" vm="77374">
        <v>126659</v>
      </c>
      <c r="DM103" s="10" vm="74586">
        <v>-111406</v>
      </c>
      <c r="DN103" s="10" vm="68851">
        <v>145405</v>
      </c>
      <c r="DO103" s="10" vm="96357">
        <v>167570</v>
      </c>
      <c r="DP103" s="10" vm="93765">
        <v>502</v>
      </c>
      <c r="DQ103" s="10" vm="72416">
        <v>-22667</v>
      </c>
      <c r="DR103" s="10" vm="80616">
        <v>1538</v>
      </c>
      <c r="DS103" s="10" vm="85153">
        <v>0</v>
      </c>
      <c r="DT103" s="10" vm="82977">
        <v>1508</v>
      </c>
      <c r="DU103" s="10" vm="74496">
        <v>30</v>
      </c>
      <c r="DV103" s="10" vm="68697">
        <v>0</v>
      </c>
      <c r="DW103" s="10" vm="98323">
        <v>0</v>
      </c>
      <c r="DX103" s="10" vm="93603">
        <v>0</v>
      </c>
      <c r="DY103" s="10" vm="81453">
        <v>0</v>
      </c>
      <c r="DZ103" s="10" vm="86611">
        <v>38021</v>
      </c>
      <c r="EA103" s="10" vm="79306">
        <v>0</v>
      </c>
      <c r="EB103" s="10" vm="77228">
        <v>15814</v>
      </c>
      <c r="EC103" s="10" vm="57078">
        <v>22207</v>
      </c>
      <c r="ED103" s="10" vm="68540">
        <v>0</v>
      </c>
      <c r="EE103" s="10" vm="96040">
        <v>0</v>
      </c>
      <c r="EF103" s="10" vm="93438">
        <v>0</v>
      </c>
      <c r="EG103" s="10" vm="62554">
        <v>0</v>
      </c>
      <c r="EH103" s="81" vm="71566">
        <v>0</v>
      </c>
      <c r="EI103" s="81" vm="85029">
        <v>0</v>
      </c>
      <c r="EJ103" s="81" vm="82820">
        <v>0</v>
      </c>
      <c r="EK103" s="81" vm="57021">
        <v>0</v>
      </c>
      <c r="EL103" s="10" vm="68384">
        <v>179165</v>
      </c>
      <c r="EM103" s="10" vm="99457">
        <v>103865</v>
      </c>
      <c r="EN103" s="10" vm="93272">
        <v>48219</v>
      </c>
      <c r="EO103" s="10" vm="90484">
        <v>27081</v>
      </c>
      <c r="EP103" s="10" vm="88335">
        <v>364129</v>
      </c>
      <c r="EQ103" s="10" vm="79194">
        <v>271435</v>
      </c>
      <c r="ER103" s="10" vm="77082">
        <v>66043</v>
      </c>
      <c r="ES103" s="10" vm="56966">
        <v>26651</v>
      </c>
      <c r="ET103" s="10" vm="68229">
        <v>499290</v>
      </c>
      <c r="EU103" s="10" vm="98639">
        <v>391343</v>
      </c>
      <c r="EV103" s="10" vm="93117">
        <v>192702</v>
      </c>
      <c r="EW103" s="10" vm="87442">
        <v>-84755</v>
      </c>
      <c r="EX103" s="10" vm="80471">
        <v>41111</v>
      </c>
      <c r="EY103" s="10" vm="84905">
        <v>13006</v>
      </c>
      <c r="EZ103" s="10" vm="82665">
        <v>11731</v>
      </c>
      <c r="FA103" s="10" vm="74146">
        <v>12697</v>
      </c>
      <c r="FB103" s="10" vm="68074">
        <v>11830558</v>
      </c>
      <c r="FC103" s="10" vm="98479">
        <v>0</v>
      </c>
      <c r="FD103" s="10" vm="92960">
        <v>11830558</v>
      </c>
      <c r="FE103" s="10" vm="58869">
        <v>473003</v>
      </c>
      <c r="FF103" s="10" vm="86467">
        <v>70773</v>
      </c>
      <c r="FG103" s="10" vm="79076">
        <v>0</v>
      </c>
      <c r="FH103" s="10" vm="76934">
        <v>-230078</v>
      </c>
      <c r="FI103" s="10" vm="56847">
        <v>0</v>
      </c>
      <c r="FJ103" s="10" vm="67918">
        <v>-73689</v>
      </c>
      <c r="FK103" s="10" vm="59285">
        <v>-2</v>
      </c>
      <c r="FL103" s="10" vm="92794">
        <v>12070565</v>
      </c>
      <c r="FM103" s="10" vm="72253">
        <v>924369</v>
      </c>
      <c r="FN103" s="10" vm="71423">
        <v>88923</v>
      </c>
      <c r="FO103" s="10" vm="84771">
        <v>64346</v>
      </c>
      <c r="FP103" s="10" vm="76789">
        <v>0</v>
      </c>
      <c r="FQ103" s="10" vm="56781">
        <v>-33168</v>
      </c>
      <c r="FR103" s="10" vm="67767">
        <v>0</v>
      </c>
      <c r="FS103" s="10" vm="96624">
        <v>0</v>
      </c>
      <c r="FT103" s="10" vm="92627">
        <v>1044470</v>
      </c>
      <c r="FU103" s="10" vm="89004">
        <v>11026095</v>
      </c>
      <c r="FV103" s="10" vm="89973">
        <v>10906189</v>
      </c>
      <c r="FW103" s="81" vm="78950">
        <v>1068850</v>
      </c>
      <c r="FX103" s="81" vm="82509">
        <v>253</v>
      </c>
      <c r="FY103" s="81" vm="56718">
        <v>-10949</v>
      </c>
      <c r="FZ103" s="81" vm="56182">
        <v>103700</v>
      </c>
      <c r="GA103" s="81" vm="96198">
        <v>1161854</v>
      </c>
      <c r="GB103" s="10" vm="92467">
        <v>63031</v>
      </c>
      <c r="GC103" s="10" vm="81303">
        <v>35236</v>
      </c>
      <c r="GD103" s="10" vm="88189">
        <v>27795</v>
      </c>
      <c r="GE103" s="10" vm="84644">
        <v>6493</v>
      </c>
      <c r="GF103" s="10" vm="76641">
        <v>4209</v>
      </c>
      <c r="GG103" s="10" vm="73809">
        <v>2284</v>
      </c>
      <c r="GH103" s="10" vm="67615">
        <v>5895</v>
      </c>
      <c r="GI103" s="10" vm="98964">
        <v>2600</v>
      </c>
      <c r="GJ103" s="10" vm="92305">
        <v>3295</v>
      </c>
      <c r="GK103" s="10" vm="87322">
        <v>202878</v>
      </c>
      <c r="GL103" s="10" vm="86318">
        <v>175617</v>
      </c>
      <c r="GM103" s="10" vm="78847">
        <v>27261</v>
      </c>
      <c r="GN103" s="10" vm="82354">
        <v>74814</v>
      </c>
      <c r="GO103" s="10" vm="56608">
        <v>39804</v>
      </c>
      <c r="GP103" s="10" vm="67459">
        <v>35010</v>
      </c>
      <c r="GQ103" s="10" vm="99952">
        <v>10649</v>
      </c>
      <c r="GR103" s="10" vm="92144">
        <v>11116</v>
      </c>
      <c r="GS103" s="10" vm="62083">
        <v>-467</v>
      </c>
      <c r="GT103" s="10" vm="80321">
        <v>363760</v>
      </c>
      <c r="GU103" s="10" vm="58238">
        <v>268582</v>
      </c>
      <c r="GV103" s="10" vm="76495">
        <v>95178</v>
      </c>
      <c r="GW103" s="10" vm="73638">
        <v>0</v>
      </c>
      <c r="GX103" s="81" vm="67302">
        <v>0</v>
      </c>
      <c r="GY103" s="10" vm="99293">
        <v>0</v>
      </c>
      <c r="GZ103" s="10" vm="91982">
        <v>0</v>
      </c>
      <c r="HA103" s="10" vm="72106">
        <v>0</v>
      </c>
      <c r="HB103" s="10" vm="71276">
        <v>0</v>
      </c>
      <c r="HC103" s="81" vm="78760">
        <v>73250</v>
      </c>
      <c r="HD103" s="81" vm="82200">
        <v>13570</v>
      </c>
      <c r="HE103" s="10" vm="73550">
        <v>86820</v>
      </c>
      <c r="HF103" s="10" vm="67145">
        <v>70667</v>
      </c>
      <c r="HG103" s="10" vm="98000">
        <v>27503</v>
      </c>
      <c r="HH103" s="10" vm="91826">
        <v>0</v>
      </c>
      <c r="HI103" s="10" vm="90811">
        <v>0</v>
      </c>
      <c r="HJ103" s="10" vm="88063">
        <v>191082</v>
      </c>
      <c r="HK103" s="10" vm="84447">
        <v>0</v>
      </c>
      <c r="HL103" s="10" vm="100867">
        <v>0</v>
      </c>
      <c r="HM103" s="10" vm="73430">
        <v>0</v>
      </c>
      <c r="HN103" s="10" vm="66991">
        <v>139648</v>
      </c>
      <c r="HO103" s="10" vm="97526">
        <v>428900</v>
      </c>
      <c r="HP103" s="10" vm="91666">
        <v>112024</v>
      </c>
      <c r="HQ103" s="10" vm="90390">
        <v>65864</v>
      </c>
      <c r="HR103" s="10" vm="89817">
        <v>177888</v>
      </c>
      <c r="HS103" s="10" vm="78650">
        <v>0</v>
      </c>
      <c r="HT103" s="10" vm="82044">
        <v>110318</v>
      </c>
      <c r="HU103" s="10" vm="73281">
        <v>110318</v>
      </c>
      <c r="HV103" s="10" vm="66836">
        <v>147468</v>
      </c>
      <c r="HW103" s="10" vm="97075">
        <v>5176</v>
      </c>
      <c r="HX103" s="10" vm="91514">
        <v>0</v>
      </c>
      <c r="HY103" s="10" vm="88739">
        <v>0</v>
      </c>
      <c r="HZ103" s="10" vm="86173">
        <v>0</v>
      </c>
      <c r="IA103" s="10" vm="84310">
        <v>0</v>
      </c>
      <c r="IB103" s="10" vm="76255">
        <v>-49235</v>
      </c>
      <c r="IC103" s="10" vm="73137">
        <v>103409</v>
      </c>
      <c r="ID103" s="10" vm="66695">
        <v>3424</v>
      </c>
      <c r="IE103" s="10" vm="96483">
        <v>7112</v>
      </c>
      <c r="IF103" s="10" vm="91346">
        <v>546</v>
      </c>
      <c r="IG103" s="10" vm="58373">
        <v>11082</v>
      </c>
      <c r="IH103" s="10" vm="80176">
        <v>70773</v>
      </c>
      <c r="II103" s="10" vm="78518">
        <v>97284</v>
      </c>
      <c r="IJ103" s="10" vm="76106">
        <v>90328</v>
      </c>
      <c r="IK103" s="10" vm="72997">
        <v>2430</v>
      </c>
      <c r="IL103" s="10" vm="66555">
        <v>-572</v>
      </c>
      <c r="IM103" s="10" vm="59456">
        <v>-1846</v>
      </c>
      <c r="IN103" s="10" vm="91181">
        <v>88057</v>
      </c>
      <c r="IO103" s="10" vm="58012">
        <v>88336</v>
      </c>
      <c r="IP103" s="10" vm="71133">
        <v>171</v>
      </c>
      <c r="IQ103" s="10" vm="84178">
        <v>-28</v>
      </c>
      <c r="IR103" s="10" vm="58108">
        <v>-13</v>
      </c>
      <c r="IS103" s="81" vm="72846">
        <v>4271</v>
      </c>
      <c r="IT103" s="81" vm="66404">
        <v>4271</v>
      </c>
    </row>
    <row r="104" spans="1:254" x14ac:dyDescent="0.25">
      <c r="A104" s="8" t="s">
        <v>397</v>
      </c>
      <c r="B104" s="8" t="s">
        <v>396</v>
      </c>
      <c r="C104" s="89">
        <v>44651</v>
      </c>
      <c r="D104" s="76" vm="84065">
        <v>12</v>
      </c>
      <c r="E104" s="10" vm="61113">
        <v>156134</v>
      </c>
      <c r="F104" s="10" vm="56381">
        <v>-98579</v>
      </c>
      <c r="G104" s="10" vm="100269">
        <v>-20323</v>
      </c>
      <c r="H104" s="10" vm="59850">
        <v>37232</v>
      </c>
      <c r="I104" s="10" vm="58480">
        <v>3440</v>
      </c>
      <c r="J104" s="10" vm="63663">
        <v>40672</v>
      </c>
      <c r="K104" s="10" vm="86031">
        <v>0</v>
      </c>
      <c r="L104" s="10" vm="78402">
        <v>0</v>
      </c>
      <c r="M104" s="10" vm="75781">
        <v>-225</v>
      </c>
      <c r="N104" s="10" vm="56342">
        <v>274</v>
      </c>
      <c r="O104" s="10" vm="99776">
        <v>-29758</v>
      </c>
      <c r="P104" s="10" vm="95864">
        <v>585</v>
      </c>
      <c r="Q104" s="10" vm="81898">
        <v>2</v>
      </c>
      <c r="R104" s="10" vm="87084">
        <v>0</v>
      </c>
      <c r="S104" s="10" vm="85912">
        <v>0</v>
      </c>
      <c r="T104" s="10" vm="83920">
        <v>11550</v>
      </c>
      <c r="U104" s="10" vm="75643">
        <v>133</v>
      </c>
      <c r="V104" s="10" vm="70665">
        <v>11683</v>
      </c>
      <c r="W104" s="10" vm="98786">
        <v>0</v>
      </c>
      <c r="X104" s="10" vm="95700">
        <v>-69</v>
      </c>
      <c r="Y104" s="10" vm="89662">
        <v>8249</v>
      </c>
      <c r="Z104" s="10" vm="81070">
        <v>0</v>
      </c>
      <c r="AA104" s="10" vm="80034">
        <v>19863</v>
      </c>
      <c r="AB104" s="10" vm="78260">
        <v>97510</v>
      </c>
      <c r="AC104" s="10" vm="75531">
        <v>10656</v>
      </c>
      <c r="AD104" s="10" vm="70539">
        <v>108166</v>
      </c>
      <c r="AE104" s="10" vm="97832">
        <v>2870</v>
      </c>
      <c r="AF104" s="10" vm="95536">
        <v>0</v>
      </c>
      <c r="AG104" s="10" vm="72701">
        <v>0</v>
      </c>
      <c r="AH104" s="10" vm="72020">
        <v>8801</v>
      </c>
      <c r="AI104" s="10" vm="85794">
        <v>119837</v>
      </c>
      <c r="AJ104" s="10" vm="78115">
        <v>23483</v>
      </c>
      <c r="AK104" s="10" vm="57730">
        <v>10974</v>
      </c>
      <c r="AL104" s="10" vm="70385">
        <v>15672</v>
      </c>
      <c r="AM104" s="10" vm="97355">
        <v>7857</v>
      </c>
      <c r="AN104" s="10" vm="95373">
        <v>855</v>
      </c>
      <c r="AO104" s="10" vm="87944">
        <v>731</v>
      </c>
      <c r="AP104" s="10" vm="80916">
        <v>41</v>
      </c>
      <c r="AQ104" s="10" vm="79916">
        <v>17803</v>
      </c>
      <c r="AR104" s="10" vm="83770">
        <v>0</v>
      </c>
      <c r="AS104" s="10" vm="75353">
        <v>9941</v>
      </c>
      <c r="AT104" s="10" vm="70231">
        <v>87357</v>
      </c>
      <c r="AU104" s="10" vm="96931">
        <v>32480</v>
      </c>
      <c r="AV104" s="10" vm="95205">
        <v>2799</v>
      </c>
      <c r="AW104" s="10" vm="89507">
        <v>1259428</v>
      </c>
      <c r="AX104" s="10" vm="86932">
        <v>0</v>
      </c>
      <c r="AY104" s="10" vm="85662">
        <v>16983</v>
      </c>
      <c r="AZ104" s="10" vm="77970">
        <v>0</v>
      </c>
      <c r="BA104" s="10" vm="57618">
        <v>0</v>
      </c>
      <c r="BB104" s="10" vm="70075">
        <v>8830</v>
      </c>
      <c r="BC104" s="10" vm="99115">
        <v>0</v>
      </c>
      <c r="BD104" s="10" vm="95041">
        <v>0</v>
      </c>
      <c r="BE104" s="10" vm="81751">
        <v>0</v>
      </c>
      <c r="BF104" s="10" vm="90301">
        <v>0</v>
      </c>
      <c r="BG104" s="10" vm="79788">
        <v>1285241</v>
      </c>
      <c r="BH104" s="10" vm="83614">
        <v>20465</v>
      </c>
      <c r="BI104" s="10" vm="75187">
        <v>0</v>
      </c>
      <c r="BJ104" s="10" vm="69920">
        <v>54064</v>
      </c>
      <c r="BK104" s="10" vm="100433">
        <v>18</v>
      </c>
      <c r="BL104" s="10" vm="94880">
        <v>10608</v>
      </c>
      <c r="BM104" s="10" vm="90688">
        <v>85155</v>
      </c>
      <c r="BN104" s="10" vm="88642">
        <v>6127</v>
      </c>
      <c r="BO104" s="10" vm="79672">
        <v>0</v>
      </c>
      <c r="BP104" s="10" vm="77825">
        <v>2875</v>
      </c>
      <c r="BQ104" s="10" vm="60640">
        <v>35741</v>
      </c>
      <c r="BR104" s="10" vm="69765">
        <v>44743</v>
      </c>
      <c r="BS104" s="10" vm="100103">
        <v>40412</v>
      </c>
      <c r="BT104" s="10" vm="94716">
        <v>1325653</v>
      </c>
      <c r="BU104" s="10" vm="87790">
        <v>666323</v>
      </c>
      <c r="BV104" s="10" vm="71870">
        <v>0</v>
      </c>
      <c r="BW104" s="10" vm="85536">
        <v>0</v>
      </c>
      <c r="BX104" s="10" vm="83458">
        <v>323835</v>
      </c>
      <c r="BY104" s="10" vm="74995">
        <v>0</v>
      </c>
      <c r="BZ104" s="10" vm="69608">
        <v>13549</v>
      </c>
      <c r="CA104" s="10" vm="99612">
        <v>3815</v>
      </c>
      <c r="CB104" s="10" vm="94553">
        <v>1007522</v>
      </c>
      <c r="CC104" s="10" vm="72562">
        <v>20253</v>
      </c>
      <c r="CD104" s="10" vm="80773">
        <v>0</v>
      </c>
      <c r="CE104" s="10" vm="85412">
        <v>297878</v>
      </c>
      <c r="CF104" s="10" vm="77680">
        <v>177598</v>
      </c>
      <c r="CG104" s="10" vm="57384">
        <v>134054</v>
      </c>
      <c r="CH104" s="10" vm="69454">
        <v>0</v>
      </c>
      <c r="CI104" s="10" vm="98148">
        <v>-13774</v>
      </c>
      <c r="CJ104" s="10" vm="94397">
        <v>0</v>
      </c>
      <c r="CK104" s="10" vm="91013">
        <v>297878</v>
      </c>
      <c r="CL104" s="10" vm="86776">
        <v>22308</v>
      </c>
      <c r="CM104" s="10" vm="79557">
        <v>17417</v>
      </c>
      <c r="CN104" s="10" vm="83302">
        <v>0</v>
      </c>
      <c r="CO104" s="10" vm="74833">
        <v>4891</v>
      </c>
      <c r="CP104" s="10" vm="69299">
        <v>3420</v>
      </c>
      <c r="CQ104" s="10" vm="97673">
        <v>0</v>
      </c>
      <c r="CR104" s="10" vm="94241">
        <v>3347</v>
      </c>
      <c r="CS104" s="10" vm="81605">
        <v>73</v>
      </c>
      <c r="CT104" s="10" vm="71725">
        <v>0</v>
      </c>
      <c r="CU104" s="10" vm="70993">
        <v>0</v>
      </c>
      <c r="CV104" s="10" vm="77533">
        <v>512</v>
      </c>
      <c r="CW104" s="10" vm="74745">
        <v>-512</v>
      </c>
      <c r="CX104" s="10" vm="69147">
        <v>0</v>
      </c>
      <c r="CY104" s="10" vm="97197">
        <v>0</v>
      </c>
      <c r="CZ104" s="10" vm="94080">
        <v>0</v>
      </c>
      <c r="DA104" s="10" vm="89352">
        <v>0</v>
      </c>
      <c r="DB104" s="81" vm="88495">
        <v>0</v>
      </c>
      <c r="DC104" s="81" vm="85291">
        <v>0</v>
      </c>
      <c r="DD104" s="81" vm="83146">
        <v>0</v>
      </c>
      <c r="DE104" s="81" vm="74662">
        <v>0</v>
      </c>
      <c r="DF104" s="10" vm="68991">
        <v>6728</v>
      </c>
      <c r="DG104" s="10" vm="96774">
        <v>0</v>
      </c>
      <c r="DH104" s="10" vm="93910">
        <v>6978</v>
      </c>
      <c r="DI104" s="10" vm="87634">
        <v>-250</v>
      </c>
      <c r="DJ104" s="10" vm="90151">
        <v>32456</v>
      </c>
      <c r="DK104" s="10" vm="79438">
        <v>17417</v>
      </c>
      <c r="DL104" s="10" vm="77390">
        <v>10837</v>
      </c>
      <c r="DM104" s="10" vm="74578">
        <v>4202</v>
      </c>
      <c r="DN104" s="10" vm="68837">
        <v>2845</v>
      </c>
      <c r="DO104" s="10" vm="96344">
        <v>2906</v>
      </c>
      <c r="DP104" s="10" vm="93748">
        <v>0</v>
      </c>
      <c r="DQ104" s="10" vm="72424">
        <v>-61</v>
      </c>
      <c r="DR104" s="10" vm="80631">
        <v>0</v>
      </c>
      <c r="DS104" s="10" vm="85162">
        <v>0</v>
      </c>
      <c r="DT104" s="10" vm="82989">
        <v>0</v>
      </c>
      <c r="DU104" s="10" vm="74487">
        <v>0</v>
      </c>
      <c r="DV104" s="10" vm="68682">
        <v>0</v>
      </c>
      <c r="DW104" s="10" vm="98312">
        <v>0</v>
      </c>
      <c r="DX104" s="10" vm="93588">
        <v>0</v>
      </c>
      <c r="DY104" s="10" vm="81460">
        <v>0</v>
      </c>
      <c r="DZ104" s="10" vm="86628">
        <v>676</v>
      </c>
      <c r="EA104" s="10" vm="79318">
        <v>0</v>
      </c>
      <c r="EB104" s="10" vm="77242">
        <v>216</v>
      </c>
      <c r="EC104" s="10" vm="60267">
        <v>460</v>
      </c>
      <c r="ED104" s="10" vm="68526">
        <v>0</v>
      </c>
      <c r="EE104" s="10" vm="96028">
        <v>0</v>
      </c>
      <c r="EF104" s="10" vm="93423">
        <v>0</v>
      </c>
      <c r="EG104" s="10" vm="89197">
        <v>0</v>
      </c>
      <c r="EH104" s="81" vm="71580">
        <v>0</v>
      </c>
      <c r="EI104" s="81" vm="85040">
        <v>0</v>
      </c>
      <c r="EJ104" s="81" vm="82834">
        <v>0</v>
      </c>
      <c r="EK104" s="81" vm="74287">
        <v>0</v>
      </c>
      <c r="EL104" s="10" vm="68370">
        <v>320</v>
      </c>
      <c r="EM104" s="10" vm="99447">
        <v>0</v>
      </c>
      <c r="EN104" s="10" vm="93258">
        <v>169</v>
      </c>
      <c r="EO104" s="10" vm="90531">
        <v>151</v>
      </c>
      <c r="EP104" s="10" vm="88348">
        <v>3841</v>
      </c>
      <c r="EQ104" s="10" vm="79207">
        <v>2906</v>
      </c>
      <c r="ER104" s="10" vm="77097">
        <v>385</v>
      </c>
      <c r="ES104" s="10" vm="74205">
        <v>550</v>
      </c>
      <c r="ET104" s="10" vm="68216">
        <v>36297</v>
      </c>
      <c r="EU104" s="10" vm="98626">
        <v>20323</v>
      </c>
      <c r="EV104" s="10" vm="93102">
        <v>11222</v>
      </c>
      <c r="EW104" s="10" vm="87481">
        <v>4752</v>
      </c>
      <c r="EX104" s="10" vm="80484">
        <v>1994</v>
      </c>
      <c r="EY104" s="10" vm="84914">
        <v>1725</v>
      </c>
      <c r="EZ104" s="10" vm="82678">
        <v>955</v>
      </c>
      <c r="FA104" s="10" vm="74125">
        <v>1405</v>
      </c>
      <c r="FB104" s="10" vm="68061">
        <v>1387068</v>
      </c>
      <c r="FC104" s="10" vm="98468">
        <v>0</v>
      </c>
      <c r="FD104" s="10" vm="92945">
        <v>1387068</v>
      </c>
      <c r="FE104" s="10" vm="58904">
        <v>63780</v>
      </c>
      <c r="FF104" s="10" vm="86479">
        <v>12394</v>
      </c>
      <c r="FG104" s="10" vm="79087">
        <v>0</v>
      </c>
      <c r="FH104" s="10" vm="76947">
        <v>-5946</v>
      </c>
      <c r="FI104" s="10" vm="74040">
        <v>0</v>
      </c>
      <c r="FJ104" s="10" vm="67908">
        <v>0</v>
      </c>
      <c r="FK104" s="10" vm="59275">
        <v>-3269</v>
      </c>
      <c r="FL104" s="10" vm="92780">
        <v>1454027</v>
      </c>
      <c r="FM104" s="10" vm="72288">
        <v>180883</v>
      </c>
      <c r="FN104" s="10" vm="71436">
        <v>16642</v>
      </c>
      <c r="FO104" s="10" vm="84783">
        <v>0</v>
      </c>
      <c r="FP104" s="10" vm="76800">
        <v>0</v>
      </c>
      <c r="FQ104" s="10" vm="73964">
        <v>-2926</v>
      </c>
      <c r="FR104" s="10" vm="67756">
        <v>0</v>
      </c>
      <c r="FS104" s="10" vm="96614">
        <v>0</v>
      </c>
      <c r="FT104" s="10" vm="92614">
        <v>194599</v>
      </c>
      <c r="FU104" s="10" vm="89036">
        <v>1259428</v>
      </c>
      <c r="FV104" s="10" vm="89987">
        <v>1206185</v>
      </c>
      <c r="FW104" s="81" vm="78961">
        <v>8245</v>
      </c>
      <c r="FX104" s="81" vm="82523">
        <v>0</v>
      </c>
      <c r="FY104" s="81" vm="73896">
        <v>0</v>
      </c>
      <c r="FZ104" s="81" vm="56168">
        <v>585</v>
      </c>
      <c r="GA104" s="81" vm="96186">
        <v>8830</v>
      </c>
      <c r="GB104" s="10" vm="92452">
        <v>6086</v>
      </c>
      <c r="GC104" s="10" vm="81311">
        <v>4028</v>
      </c>
      <c r="GD104" s="10" vm="88202">
        <v>2058</v>
      </c>
      <c r="GE104" s="10" vm="84653">
        <v>2802</v>
      </c>
      <c r="GF104" s="10" vm="76654">
        <v>1846</v>
      </c>
      <c r="GG104" s="10" vm="56660">
        <v>956</v>
      </c>
      <c r="GH104" s="10" vm="67602">
        <v>0</v>
      </c>
      <c r="GI104" s="10" vm="98953">
        <v>0</v>
      </c>
      <c r="GJ104" s="10" vm="92291">
        <v>0</v>
      </c>
      <c r="GK104" s="10" vm="87331">
        <v>0</v>
      </c>
      <c r="GL104" s="10" vm="86335">
        <v>0</v>
      </c>
      <c r="GM104" s="10" vm="78855">
        <v>0</v>
      </c>
      <c r="GN104" s="10" vm="82368">
        <v>652</v>
      </c>
      <c r="GO104" s="10" vm="73695">
        <v>560</v>
      </c>
      <c r="GP104" s="10" vm="67443">
        <v>92</v>
      </c>
      <c r="GQ104" s="10" vm="99940">
        <v>2195</v>
      </c>
      <c r="GR104" s="10" vm="92129">
        <v>1861</v>
      </c>
      <c r="GS104" s="10" vm="88881">
        <v>334</v>
      </c>
      <c r="GT104" s="10" vm="80336">
        <v>11735</v>
      </c>
      <c r="GU104" s="10" vm="58241">
        <v>8295</v>
      </c>
      <c r="GV104" s="10" vm="76508">
        <v>3440</v>
      </c>
      <c r="GW104" s="10" vm="73614">
        <v>0</v>
      </c>
      <c r="GX104" s="81" vm="67287">
        <v>0</v>
      </c>
      <c r="GY104" s="10" vm="99283">
        <v>0</v>
      </c>
      <c r="GZ104" s="10" vm="91967">
        <v>0</v>
      </c>
      <c r="HA104" s="10" vm="72152">
        <v>0</v>
      </c>
      <c r="HB104" s="10" vm="71289">
        <v>0</v>
      </c>
      <c r="HC104" s="81" vm="78770">
        <v>0</v>
      </c>
      <c r="HD104" s="81" vm="82214">
        <v>10608</v>
      </c>
      <c r="HE104" s="10" vm="73528">
        <v>10608</v>
      </c>
      <c r="HF104" s="10" vm="67133">
        <v>6276</v>
      </c>
      <c r="HG104" s="10" vm="97989">
        <v>4702</v>
      </c>
      <c r="HH104" s="10" vm="91812">
        <v>0</v>
      </c>
      <c r="HI104" s="10" vm="90850">
        <v>280</v>
      </c>
      <c r="HJ104" s="10" vm="88076">
        <v>9887</v>
      </c>
      <c r="HK104" s="10" vm="84456">
        <v>0</v>
      </c>
      <c r="HL104" s="10" vm="57832">
        <v>0</v>
      </c>
      <c r="HM104" s="10" vm="73394">
        <v>0</v>
      </c>
      <c r="HN104" s="10" vm="66978">
        <v>14596</v>
      </c>
      <c r="HO104" s="10" vm="97514">
        <v>35741</v>
      </c>
      <c r="HP104" s="10" vm="91652">
        <v>3815</v>
      </c>
      <c r="HQ104" s="10" vm="58794">
        <v>0</v>
      </c>
      <c r="HR104" s="10" vm="89830">
        <v>3815</v>
      </c>
      <c r="HS104" s="10" vm="78661">
        <v>0</v>
      </c>
      <c r="HT104" s="10" vm="82057">
        <v>0</v>
      </c>
      <c r="HU104" s="10" vm="73249">
        <v>0</v>
      </c>
      <c r="HV104" s="10" vm="66826">
        <v>30690</v>
      </c>
      <c r="HW104" s="10" vm="97065">
        <v>1547</v>
      </c>
      <c r="HX104" s="10" vm="91500">
        <v>0</v>
      </c>
      <c r="HY104" s="10" vm="58687">
        <v>523</v>
      </c>
      <c r="HZ104" s="10" vm="86184">
        <v>9</v>
      </c>
      <c r="IA104" s="10" vm="84322">
        <v>0</v>
      </c>
      <c r="IB104" s="10" vm="76267">
        <v>-3011</v>
      </c>
      <c r="IC104" s="10" vm="73109">
        <v>29758</v>
      </c>
      <c r="ID104" s="10" vm="66683">
        <v>589</v>
      </c>
      <c r="IE104" s="10" vm="96473">
        <v>1567</v>
      </c>
      <c r="IF104" s="10" vm="91332">
        <v>2701</v>
      </c>
      <c r="IG104" s="10" vm="87209">
        <v>4857</v>
      </c>
      <c r="IH104" s="10" vm="80190">
        <v>12394</v>
      </c>
      <c r="II104" s="10" vm="78529">
        <v>19353</v>
      </c>
      <c r="IJ104" s="10" vm="76120">
        <v>-1515</v>
      </c>
      <c r="IK104" s="10" vm="72984">
        <v>679</v>
      </c>
      <c r="IL104" s="10" vm="66540">
        <v>-86</v>
      </c>
      <c r="IM104" s="10" vm="59443">
        <v>15</v>
      </c>
      <c r="IN104" s="10" vm="91166">
        <v>22096</v>
      </c>
      <c r="IO104" s="10" vm="81198">
        <v>22131</v>
      </c>
      <c r="IP104" s="10" vm="71147">
        <v>0</v>
      </c>
      <c r="IQ104" s="10" vm="84188">
        <v>0</v>
      </c>
      <c r="IR104" s="10" vm="58121">
        <v>0</v>
      </c>
      <c r="IS104" s="81" vm="72836">
        <v>78</v>
      </c>
      <c r="IT104" s="81" vm="66390">
        <v>78</v>
      </c>
    </row>
    <row r="105" spans="1:254" x14ac:dyDescent="0.25">
      <c r="A105" s="8" t="s">
        <v>399</v>
      </c>
      <c r="B105" s="8" t="s">
        <v>398</v>
      </c>
      <c r="C105" s="89">
        <v>44651</v>
      </c>
      <c r="D105" s="76" vm="84052">
        <v>12</v>
      </c>
      <c r="E105" s="10" vm="75971">
        <v>77607</v>
      </c>
      <c r="F105" s="10" vm="70896">
        <v>-75201</v>
      </c>
      <c r="G105" s="10" vm="100282">
        <v>0</v>
      </c>
      <c r="H105" s="10" vm="59866">
        <v>2406</v>
      </c>
      <c r="I105" s="10" vm="58435">
        <v>22</v>
      </c>
      <c r="J105" s="10" vm="63650">
        <v>2428</v>
      </c>
      <c r="K105" s="10" vm="86023">
        <v>0</v>
      </c>
      <c r="L105" s="10" vm="78390">
        <v>-894</v>
      </c>
      <c r="M105" s="10" vm="75826">
        <v>0</v>
      </c>
      <c r="N105" s="10" vm="70783">
        <v>229</v>
      </c>
      <c r="O105" s="10" vm="99788">
        <v>-517</v>
      </c>
      <c r="P105" s="10" vm="95881">
        <v>793</v>
      </c>
      <c r="Q105" s="10" vm="81863">
        <v>1092</v>
      </c>
      <c r="R105" s="10" vm="87072">
        <v>0</v>
      </c>
      <c r="S105" s="10" vm="85903">
        <v>0</v>
      </c>
      <c r="T105" s="10" vm="83909">
        <v>3131</v>
      </c>
      <c r="U105" s="10" vm="75676">
        <v>0</v>
      </c>
      <c r="V105" s="10" vm="70673">
        <v>3131</v>
      </c>
      <c r="W105" s="10" vm="98800">
        <v>0</v>
      </c>
      <c r="X105" s="10" vm="95716">
        <v>4819</v>
      </c>
      <c r="Y105" s="10" vm="89626">
        <v>0</v>
      </c>
      <c r="Z105" s="10" vm="81058">
        <v>0</v>
      </c>
      <c r="AA105" s="10" vm="80026">
        <v>7950</v>
      </c>
      <c r="AB105" s="10" vm="78250">
        <v>13343</v>
      </c>
      <c r="AC105" s="10" vm="75555">
        <v>13535</v>
      </c>
      <c r="AD105" s="10" vm="70552">
        <v>26878</v>
      </c>
      <c r="AE105" s="10" vm="97844">
        <v>919</v>
      </c>
      <c r="AF105" s="10" vm="95550">
        <v>0</v>
      </c>
      <c r="AG105" s="10" vm="72667">
        <v>0</v>
      </c>
      <c r="AH105" s="10" vm="72007">
        <v>0</v>
      </c>
      <c r="AI105" s="10" vm="85783">
        <v>27797</v>
      </c>
      <c r="AJ105" s="10" vm="78105">
        <v>11461</v>
      </c>
      <c r="AK105" s="10" vm="75455">
        <v>12283</v>
      </c>
      <c r="AL105" s="10" vm="70398">
        <v>2498</v>
      </c>
      <c r="AM105" s="10" vm="97366">
        <v>0</v>
      </c>
      <c r="AN105" s="10" vm="95387">
        <v>67</v>
      </c>
      <c r="AO105" s="10" vm="87912">
        <v>375</v>
      </c>
      <c r="AP105" s="10" vm="80904">
        <v>0</v>
      </c>
      <c r="AQ105" s="10" vm="79905">
        <v>1771</v>
      </c>
      <c r="AR105" s="10" vm="83760">
        <v>0</v>
      </c>
      <c r="AS105" s="10" vm="75370">
        <v>0</v>
      </c>
      <c r="AT105" s="10" vm="70246">
        <v>28455</v>
      </c>
      <c r="AU105" s="10" vm="96944">
        <v>-658</v>
      </c>
      <c r="AV105" s="10" vm="95220">
        <v>2166</v>
      </c>
      <c r="AW105" s="10" vm="89501">
        <v>134398</v>
      </c>
      <c r="AX105" s="10" vm="86918">
        <v>0</v>
      </c>
      <c r="AY105" s="10" vm="85652">
        <v>3067</v>
      </c>
      <c r="AZ105" s="10" vm="77957">
        <v>6488</v>
      </c>
      <c r="BA105" s="10" vm="57625">
        <v>0</v>
      </c>
      <c r="BB105" s="10" vm="70091">
        <v>9942</v>
      </c>
      <c r="BC105" s="10" vm="99129">
        <v>0</v>
      </c>
      <c r="BD105" s="10" vm="95061">
        <v>0</v>
      </c>
      <c r="BE105" s="10" vm="81745">
        <v>0</v>
      </c>
      <c r="BF105" s="10" vm="90287">
        <v>39099</v>
      </c>
      <c r="BG105" s="10" vm="79780">
        <v>192994</v>
      </c>
      <c r="BH105" s="10" vm="83604">
        <v>0</v>
      </c>
      <c r="BI105" s="10" vm="57573">
        <v>8815</v>
      </c>
      <c r="BJ105" s="10" vm="69937">
        <v>3191</v>
      </c>
      <c r="BK105" s="10" vm="100444">
        <v>0</v>
      </c>
      <c r="BL105" s="10" vm="94897">
        <v>5078</v>
      </c>
      <c r="BM105" s="10" vm="62553">
        <v>17084</v>
      </c>
      <c r="BN105" s="10" vm="88627">
        <v>15757</v>
      </c>
      <c r="BO105" s="10" vm="79662">
        <v>0</v>
      </c>
      <c r="BP105" s="10" vm="77811">
        <v>938</v>
      </c>
      <c r="BQ105" s="10" vm="75104">
        <v>18461</v>
      </c>
      <c r="BR105" s="10" vm="69780">
        <v>35156</v>
      </c>
      <c r="BS105" s="10" vm="100115">
        <v>-18072</v>
      </c>
      <c r="BT105" s="10" vm="94732">
        <v>174922</v>
      </c>
      <c r="BU105" s="10" vm="87744">
        <v>3724</v>
      </c>
      <c r="BV105" s="10" vm="71858">
        <v>0</v>
      </c>
      <c r="BW105" s="10" vm="85525">
        <v>27</v>
      </c>
      <c r="BX105" s="10" vm="83445">
        <v>70309</v>
      </c>
      <c r="BY105" s="10" vm="75018">
        <v>0</v>
      </c>
      <c r="BZ105" s="10" vm="69623">
        <v>0</v>
      </c>
      <c r="CA105" s="10" vm="99623">
        <v>0</v>
      </c>
      <c r="CB105" s="10" vm="94569">
        <v>74060</v>
      </c>
      <c r="CC105" s="10" vm="72525">
        <v>7502</v>
      </c>
      <c r="CD105" s="10" vm="80761">
        <v>0</v>
      </c>
      <c r="CE105" s="10" vm="85403">
        <v>93360</v>
      </c>
      <c r="CF105" s="10" vm="77668">
        <v>93215</v>
      </c>
      <c r="CG105" s="10" vm="57400">
        <v>0</v>
      </c>
      <c r="CH105" s="10" vm="69466">
        <v>145</v>
      </c>
      <c r="CI105" s="10" vm="98161">
        <v>0</v>
      </c>
      <c r="CJ105" s="10" vm="94414">
        <v>0</v>
      </c>
      <c r="CK105" s="10" vm="90975">
        <v>93360</v>
      </c>
      <c r="CL105" s="10" vm="86765">
        <v>0</v>
      </c>
      <c r="CM105" s="10" vm="79549">
        <v>0</v>
      </c>
      <c r="CN105" s="10" vm="83291">
        <v>0</v>
      </c>
      <c r="CO105" s="10" vm="74852">
        <v>0</v>
      </c>
      <c r="CP105" s="10" vm="69311">
        <v>39566</v>
      </c>
      <c r="CQ105" s="10" vm="97685">
        <v>0</v>
      </c>
      <c r="CR105" s="10" vm="94258">
        <v>38687</v>
      </c>
      <c r="CS105" s="10" vm="81572">
        <v>879</v>
      </c>
      <c r="CT105" s="10" vm="71714">
        <v>0</v>
      </c>
      <c r="CU105" s="10" vm="70983">
        <v>0</v>
      </c>
      <c r="CV105" s="10" vm="77522">
        <v>0</v>
      </c>
      <c r="CW105" s="10" vm="57284">
        <v>0</v>
      </c>
      <c r="CX105" s="10" vm="69159">
        <v>0</v>
      </c>
      <c r="CY105" s="10" vm="97208">
        <v>0</v>
      </c>
      <c r="CZ105" s="10" vm="94094">
        <v>0</v>
      </c>
      <c r="DA105" s="10" vm="89320">
        <v>0</v>
      </c>
      <c r="DB105" s="81" vm="88483">
        <v>0</v>
      </c>
      <c r="DC105" s="81" vm="85281">
        <v>0</v>
      </c>
      <c r="DD105" s="81" vm="83136">
        <v>0</v>
      </c>
      <c r="DE105" s="81" vm="74682">
        <v>0</v>
      </c>
      <c r="DF105" s="10" vm="69006">
        <v>0</v>
      </c>
      <c r="DG105" s="10" vm="96785">
        <v>0</v>
      </c>
      <c r="DH105" s="10" vm="93925">
        <v>0</v>
      </c>
      <c r="DI105" s="10" vm="87627">
        <v>0</v>
      </c>
      <c r="DJ105" s="10" vm="90137">
        <v>39566</v>
      </c>
      <c r="DK105" s="10" vm="79429">
        <v>0</v>
      </c>
      <c r="DL105" s="10" vm="77375">
        <v>38687</v>
      </c>
      <c r="DM105" s="10" vm="57178">
        <v>879</v>
      </c>
      <c r="DN105" s="10" vm="68852">
        <v>0</v>
      </c>
      <c r="DO105" s="10" vm="96358">
        <v>0</v>
      </c>
      <c r="DP105" s="10" vm="93766">
        <v>0</v>
      </c>
      <c r="DQ105" s="10" vm="72418">
        <v>0</v>
      </c>
      <c r="DR105" s="10" vm="80617">
        <v>0</v>
      </c>
      <c r="DS105" s="10" vm="85154">
        <v>0</v>
      </c>
      <c r="DT105" s="10" vm="82978">
        <v>0</v>
      </c>
      <c r="DU105" s="10" vm="57126">
        <v>0</v>
      </c>
      <c r="DV105" s="10" vm="68698">
        <v>0</v>
      </c>
      <c r="DW105" s="10" vm="98324">
        <v>0</v>
      </c>
      <c r="DX105" s="10" vm="93604">
        <v>0</v>
      </c>
      <c r="DY105" s="10" vm="62082">
        <v>0</v>
      </c>
      <c r="DZ105" s="10" vm="86612">
        <v>0</v>
      </c>
      <c r="EA105" s="10" vm="79307">
        <v>0</v>
      </c>
      <c r="EB105" s="10" vm="77229">
        <v>0</v>
      </c>
      <c r="EC105" s="10" vm="57079">
        <v>0</v>
      </c>
      <c r="ED105" s="10" vm="68541">
        <v>9994</v>
      </c>
      <c r="EE105" s="10" vm="96041">
        <v>0</v>
      </c>
      <c r="EF105" s="10" vm="93439">
        <v>8525</v>
      </c>
      <c r="EG105" s="10" vm="89151">
        <v>1469</v>
      </c>
      <c r="EH105" s="81" vm="71567">
        <v>0</v>
      </c>
      <c r="EI105" s="81" vm="85030">
        <v>0</v>
      </c>
      <c r="EJ105" s="81" vm="82821">
        <v>0</v>
      </c>
      <c r="EK105" s="81" vm="74312">
        <v>0</v>
      </c>
      <c r="EL105" s="10" vm="68385">
        <v>250</v>
      </c>
      <c r="EM105" s="10" vm="99458">
        <v>0</v>
      </c>
      <c r="EN105" s="10" vm="93273">
        <v>-466</v>
      </c>
      <c r="EO105" s="10" vm="90495">
        <v>716</v>
      </c>
      <c r="EP105" s="10" vm="88336">
        <v>10244</v>
      </c>
      <c r="EQ105" s="10" vm="79195">
        <v>0</v>
      </c>
      <c r="ER105" s="10" vm="77083">
        <v>8059</v>
      </c>
      <c r="ES105" s="10" vm="74224">
        <v>2185</v>
      </c>
      <c r="ET105" s="10" vm="68230">
        <v>49810</v>
      </c>
      <c r="EU105" s="10" vm="98640">
        <v>0</v>
      </c>
      <c r="EV105" s="10" vm="93118">
        <v>46746</v>
      </c>
      <c r="EW105" s="10" vm="87444">
        <v>3064</v>
      </c>
      <c r="EX105" s="10" vm="80472">
        <v>3216</v>
      </c>
      <c r="EY105" s="10" vm="84906">
        <v>2798</v>
      </c>
      <c r="EZ105" s="10" vm="82666">
        <v>340</v>
      </c>
      <c r="FA105" s="10" vm="74147">
        <v>2798</v>
      </c>
      <c r="FB105" s="10" vm="68075">
        <v>148161</v>
      </c>
      <c r="FC105" s="10" vm="98480">
        <v>0</v>
      </c>
      <c r="FD105" s="10" vm="92961">
        <v>148161</v>
      </c>
      <c r="FE105" s="10" vm="58870">
        <v>425</v>
      </c>
      <c r="FF105" s="10" vm="86468">
        <v>6493</v>
      </c>
      <c r="FG105" s="10" vm="79077">
        <v>0</v>
      </c>
      <c r="FH105" s="10" vm="76935">
        <v>-73</v>
      </c>
      <c r="FI105" s="10" vm="74055">
        <v>0</v>
      </c>
      <c r="FJ105" s="10" vm="67919">
        <v>-223</v>
      </c>
      <c r="FK105" s="10" vm="59286">
        <v>0</v>
      </c>
      <c r="FL105" s="10" vm="92795">
        <v>154783</v>
      </c>
      <c r="FM105" s="10" vm="72256">
        <v>18493</v>
      </c>
      <c r="FN105" s="10" vm="71424">
        <v>1904</v>
      </c>
      <c r="FO105" s="10" vm="84772">
        <v>0</v>
      </c>
      <c r="FP105" s="10" vm="76790">
        <v>0</v>
      </c>
      <c r="FQ105" s="10" vm="56782">
        <v>-12</v>
      </c>
      <c r="FR105" s="10" vm="67768">
        <v>0</v>
      </c>
      <c r="FS105" s="10" vm="96625">
        <v>0</v>
      </c>
      <c r="FT105" s="10" vm="92628">
        <v>20385</v>
      </c>
      <c r="FU105" s="10" vm="89031">
        <v>134398</v>
      </c>
      <c r="FV105" s="10" vm="89974">
        <v>129668</v>
      </c>
      <c r="FW105" s="81" vm="78951">
        <v>8273</v>
      </c>
      <c r="FX105" s="81" vm="82510">
        <v>876</v>
      </c>
      <c r="FY105" s="81" vm="73903">
        <v>0</v>
      </c>
      <c r="FZ105" s="81" vm="56183">
        <v>793</v>
      </c>
      <c r="GA105" s="81" vm="96199">
        <v>9942</v>
      </c>
      <c r="GB105" s="10" vm="92468">
        <v>0</v>
      </c>
      <c r="GC105" s="10" vm="81305">
        <v>0</v>
      </c>
      <c r="GD105" s="10" vm="88190">
        <v>0</v>
      </c>
      <c r="GE105" s="10" vm="58273">
        <v>0</v>
      </c>
      <c r="GF105" s="10" vm="76642">
        <v>0</v>
      </c>
      <c r="GG105" s="10" vm="73810">
        <v>0</v>
      </c>
      <c r="GH105" s="10" vm="67616">
        <v>0</v>
      </c>
      <c r="GI105" s="10" vm="98965">
        <v>0</v>
      </c>
      <c r="GJ105" s="10" vm="92306">
        <v>0</v>
      </c>
      <c r="GK105" s="10" vm="61740">
        <v>0</v>
      </c>
      <c r="GL105" s="10" vm="86319">
        <v>0</v>
      </c>
      <c r="GM105" s="10" vm="78848">
        <v>0</v>
      </c>
      <c r="GN105" s="10" vm="82355">
        <v>0</v>
      </c>
      <c r="GO105" s="10" vm="56609">
        <v>0</v>
      </c>
      <c r="GP105" s="10" vm="67460">
        <v>0</v>
      </c>
      <c r="GQ105" s="10" vm="99953">
        <v>0</v>
      </c>
      <c r="GR105" s="10" vm="92145">
        <v>-22</v>
      </c>
      <c r="GS105" s="10" vm="88836">
        <v>22</v>
      </c>
      <c r="GT105" s="10" vm="80322">
        <v>0</v>
      </c>
      <c r="GU105" s="10" vm="84557">
        <v>-22</v>
      </c>
      <c r="GV105" s="10" vm="76496">
        <v>22</v>
      </c>
      <c r="GW105" s="10" vm="100785">
        <v>0</v>
      </c>
      <c r="GX105" s="81" vm="67303">
        <v>0</v>
      </c>
      <c r="GY105" s="10" vm="99294">
        <v>0</v>
      </c>
      <c r="GZ105" s="10" vm="91983">
        <v>0</v>
      </c>
      <c r="HA105" s="10" vm="72116">
        <v>0</v>
      </c>
      <c r="HB105" s="10" vm="71277">
        <v>0</v>
      </c>
      <c r="HC105" s="81" vm="78761">
        <v>0</v>
      </c>
      <c r="HD105" s="81" vm="82201">
        <v>5078</v>
      </c>
      <c r="HE105" s="10" vm="56493">
        <v>5078</v>
      </c>
      <c r="HF105" s="10" vm="67146">
        <v>2071</v>
      </c>
      <c r="HG105" s="10" vm="98001">
        <v>0</v>
      </c>
      <c r="HH105" s="10" vm="91827">
        <v>0</v>
      </c>
      <c r="HI105" s="10" vm="90813">
        <v>458</v>
      </c>
      <c r="HJ105" s="10" vm="88064">
        <v>13900</v>
      </c>
      <c r="HK105" s="10" vm="84448">
        <v>0</v>
      </c>
      <c r="HL105" s="10" vm="76385">
        <v>0</v>
      </c>
      <c r="HM105" s="10" vm="73431">
        <v>0</v>
      </c>
      <c r="HN105" s="10" vm="66992">
        <v>2032</v>
      </c>
      <c r="HO105" s="10" vm="97527">
        <v>18461</v>
      </c>
      <c r="HP105" s="10" vm="91667">
        <v>0</v>
      </c>
      <c r="HQ105" s="10" vm="58777">
        <v>0</v>
      </c>
      <c r="HR105" s="10" vm="89818">
        <v>0</v>
      </c>
      <c r="HS105" s="10" vm="78651">
        <v>0</v>
      </c>
      <c r="HT105" s="10" vm="82045">
        <v>0</v>
      </c>
      <c r="HU105" s="10" vm="73282">
        <v>0</v>
      </c>
      <c r="HV105" s="10" vm="66837">
        <v>238</v>
      </c>
      <c r="HW105" s="10" vm="59183">
        <v>0</v>
      </c>
      <c r="HX105" s="10" vm="91515">
        <v>0</v>
      </c>
      <c r="HY105" s="10" vm="88740">
        <v>279</v>
      </c>
      <c r="HZ105" s="10" vm="86174">
        <v>0</v>
      </c>
      <c r="IA105" s="10" vm="84311">
        <v>0</v>
      </c>
      <c r="IB105" s="10" vm="76256">
        <v>0</v>
      </c>
      <c r="IC105" s="10" vm="73138">
        <v>517</v>
      </c>
      <c r="ID105" s="10" vm="66696">
        <v>0</v>
      </c>
      <c r="IE105" s="10" vm="96484">
        <v>1279</v>
      </c>
      <c r="IF105" s="10" vm="91347">
        <v>0</v>
      </c>
      <c r="IG105" s="10" vm="87206">
        <v>1279</v>
      </c>
      <c r="IH105" s="10" vm="80177">
        <v>6493</v>
      </c>
      <c r="II105" s="10" vm="78519">
        <v>3034</v>
      </c>
      <c r="IJ105" s="10" vm="76107">
        <v>0</v>
      </c>
      <c r="IK105" s="10" vm="72998">
        <v>1</v>
      </c>
      <c r="IL105" s="10" vm="66556">
        <v>0</v>
      </c>
      <c r="IM105" s="10" vm="59457">
        <v>66</v>
      </c>
      <c r="IN105" s="10" vm="91182">
        <v>1348</v>
      </c>
      <c r="IO105" s="10" vm="81193">
        <v>2569</v>
      </c>
      <c r="IP105" s="10" vm="71134">
        <v>0</v>
      </c>
      <c r="IQ105" s="10" vm="84179">
        <v>0</v>
      </c>
      <c r="IR105" s="10" vm="58109">
        <v>0</v>
      </c>
      <c r="IS105" s="81" vm="72847">
        <v>27</v>
      </c>
      <c r="IT105" s="81" vm="66405">
        <v>27</v>
      </c>
    </row>
    <row r="106" spans="1:254" x14ac:dyDescent="0.25">
      <c r="A106" s="8" t="s">
        <v>334</v>
      </c>
      <c r="B106" s="8" t="s">
        <v>604</v>
      </c>
      <c r="C106" s="89">
        <v>44651</v>
      </c>
      <c r="D106" s="76" vm="84066">
        <v>12</v>
      </c>
      <c r="E106" s="10" vm="75927">
        <v>73900</v>
      </c>
      <c r="F106" s="10" vm="56382">
        <v>-63367</v>
      </c>
      <c r="G106" s="10" vm="100270">
        <v>-7639</v>
      </c>
      <c r="H106" s="10" vm="59851">
        <v>2894</v>
      </c>
      <c r="I106" s="10" vm="58481">
        <v>3491</v>
      </c>
      <c r="J106" s="10" vm="63664">
        <v>6385</v>
      </c>
      <c r="K106" s="10" vm="86032">
        <v>0</v>
      </c>
      <c r="L106" s="10" vm="78403">
        <v>0</v>
      </c>
      <c r="M106" s="10" vm="75792">
        <v>418</v>
      </c>
      <c r="N106" s="10" vm="70771">
        <v>0</v>
      </c>
      <c r="O106" s="10" vm="99777">
        <v>-16200</v>
      </c>
      <c r="P106" s="10" vm="95865">
        <v>1022</v>
      </c>
      <c r="Q106" s="10" vm="81899">
        <v>0</v>
      </c>
      <c r="R106" s="10" vm="87085">
        <v>0</v>
      </c>
      <c r="S106" s="10" vm="85913">
        <v>0</v>
      </c>
      <c r="T106" s="10" vm="83921">
        <v>-8375</v>
      </c>
      <c r="U106" s="10" vm="75645">
        <v>-114</v>
      </c>
      <c r="V106" s="10" vm="70666">
        <v>-8489</v>
      </c>
      <c r="W106" s="10" vm="98787">
        <v>0</v>
      </c>
      <c r="X106" s="10" vm="95701">
        <v>12421</v>
      </c>
      <c r="Y106" s="10" vm="89663">
        <v>0</v>
      </c>
      <c r="Z106" s="10" vm="81071">
        <v>0</v>
      </c>
      <c r="AA106" s="10" vm="80035">
        <v>3932</v>
      </c>
      <c r="AB106" s="10" vm="78261">
        <v>59969</v>
      </c>
      <c r="AC106" s="10" vm="75532">
        <v>1548</v>
      </c>
      <c r="AD106" s="10" vm="70540">
        <v>61517</v>
      </c>
      <c r="AE106" s="10" vm="97833">
        <v>321</v>
      </c>
      <c r="AF106" s="10" vm="95537">
        <v>0</v>
      </c>
      <c r="AG106" s="10" vm="72702">
        <v>86</v>
      </c>
      <c r="AH106" s="10" vm="72021">
        <v>1191</v>
      </c>
      <c r="AI106" s="10" vm="85795">
        <v>63115</v>
      </c>
      <c r="AJ106" s="10" vm="78116">
        <v>22831</v>
      </c>
      <c r="AK106" s="10" vm="57731">
        <v>2811</v>
      </c>
      <c r="AL106" s="10" vm="70386">
        <v>12169</v>
      </c>
      <c r="AM106" s="10" vm="97356">
        <v>6681</v>
      </c>
      <c r="AN106" s="10" vm="95374">
        <v>8788</v>
      </c>
      <c r="AO106" s="10" vm="87945">
        <v>85</v>
      </c>
      <c r="AP106" s="10" vm="80917">
        <v>0</v>
      </c>
      <c r="AQ106" s="10" vm="79917">
        <v>9248</v>
      </c>
      <c r="AR106" s="10" vm="83771">
        <v>164</v>
      </c>
      <c r="AS106" s="10" vm="75363">
        <v>99</v>
      </c>
      <c r="AT106" s="10" vm="70232">
        <v>62876</v>
      </c>
      <c r="AU106" s="10" vm="96932">
        <v>239</v>
      </c>
      <c r="AV106" s="10" vm="95206">
        <v>967</v>
      </c>
      <c r="AW106" s="10" vm="89508">
        <v>218042</v>
      </c>
      <c r="AX106" s="10" vm="86933">
        <v>0</v>
      </c>
      <c r="AY106" s="10" vm="85663">
        <v>3751</v>
      </c>
      <c r="AZ106" s="10" vm="77971">
        <v>0</v>
      </c>
      <c r="BA106" s="10" vm="75284">
        <v>0</v>
      </c>
      <c r="BB106" s="10" vm="70076">
        <v>14306</v>
      </c>
      <c r="BC106" s="10" vm="99116">
        <v>620</v>
      </c>
      <c r="BD106" s="10" vm="95042">
        <v>0</v>
      </c>
      <c r="BE106" s="10" vm="81752">
        <v>0</v>
      </c>
      <c r="BF106" s="10" vm="90302">
        <v>0</v>
      </c>
      <c r="BG106" s="10" vm="79789">
        <v>236719</v>
      </c>
      <c r="BH106" s="10" vm="83615">
        <v>13833</v>
      </c>
      <c r="BI106" s="10" vm="60639">
        <v>4779</v>
      </c>
      <c r="BJ106" s="10" vm="69921">
        <v>16191</v>
      </c>
      <c r="BK106" s="10" vm="100434">
        <v>0</v>
      </c>
      <c r="BL106" s="10" vm="94881">
        <v>89</v>
      </c>
      <c r="BM106" s="10" vm="90689">
        <v>34892</v>
      </c>
      <c r="BN106" s="10" vm="88643">
        <v>0</v>
      </c>
      <c r="BO106" s="10" vm="79673">
        <v>0</v>
      </c>
      <c r="BP106" s="10" vm="77826">
        <v>300</v>
      </c>
      <c r="BQ106" s="10" vm="75076">
        <v>15095</v>
      </c>
      <c r="BR106" s="10" vm="69766">
        <v>15395</v>
      </c>
      <c r="BS106" s="10" vm="100104">
        <v>19497</v>
      </c>
      <c r="BT106" s="10" vm="94717">
        <v>256216</v>
      </c>
      <c r="BU106" s="10" vm="87791">
        <v>87391</v>
      </c>
      <c r="BV106" s="10" vm="71871">
        <v>0</v>
      </c>
      <c r="BW106" s="10" vm="85537">
        <v>0</v>
      </c>
      <c r="BX106" s="10" vm="83459">
        <v>29491</v>
      </c>
      <c r="BY106" s="10" vm="75000">
        <v>0</v>
      </c>
      <c r="BZ106" s="10" vm="69609">
        <v>0</v>
      </c>
      <c r="CA106" s="10" vm="99613">
        <v>101</v>
      </c>
      <c r="CB106" s="10" vm="94554">
        <v>116983</v>
      </c>
      <c r="CC106" s="10" vm="72563">
        <v>23330</v>
      </c>
      <c r="CD106" s="10" vm="80774">
        <v>0</v>
      </c>
      <c r="CE106" s="10" vm="85413">
        <v>115903</v>
      </c>
      <c r="CF106" s="10" vm="77681">
        <v>115903</v>
      </c>
      <c r="CG106" s="10" vm="74920">
        <v>0</v>
      </c>
      <c r="CH106" s="10" vm="69455">
        <v>0</v>
      </c>
      <c r="CI106" s="10" vm="98149">
        <v>0</v>
      </c>
      <c r="CJ106" s="10" vm="94398">
        <v>0</v>
      </c>
      <c r="CK106" s="10" vm="91014">
        <v>115903</v>
      </c>
      <c r="CL106" s="10" vm="86777">
        <v>775</v>
      </c>
      <c r="CM106" s="10" vm="79558">
        <v>650</v>
      </c>
      <c r="CN106" s="10" vm="83303">
        <v>0</v>
      </c>
      <c r="CO106" s="10" vm="74834">
        <v>125</v>
      </c>
      <c r="CP106" s="10" vm="69300">
        <v>0</v>
      </c>
      <c r="CQ106" s="10" vm="97674">
        <v>0</v>
      </c>
      <c r="CR106" s="10" vm="94242">
        <v>0</v>
      </c>
      <c r="CS106" s="10" vm="81606">
        <v>0</v>
      </c>
      <c r="CT106" s="10" vm="71726">
        <v>0</v>
      </c>
      <c r="CU106" s="10" vm="70994">
        <v>0</v>
      </c>
      <c r="CV106" s="10" vm="77534">
        <v>255</v>
      </c>
      <c r="CW106" s="10" vm="100835">
        <v>-255</v>
      </c>
      <c r="CX106" s="10" vm="69148">
        <v>0</v>
      </c>
      <c r="CY106" s="10" vm="97198">
        <v>0</v>
      </c>
      <c r="CZ106" s="10" vm="94081">
        <v>0</v>
      </c>
      <c r="DA106" s="10" vm="89353">
        <v>0</v>
      </c>
      <c r="DB106" s="81" vm="88496">
        <v>0</v>
      </c>
      <c r="DC106" s="81" vm="85292">
        <v>0</v>
      </c>
      <c r="DD106" s="81" vm="83147">
        <v>0</v>
      </c>
      <c r="DE106" s="81" vm="74675">
        <v>0</v>
      </c>
      <c r="DF106" s="10" vm="68992">
        <v>305</v>
      </c>
      <c r="DG106" s="10" vm="96775">
        <v>0</v>
      </c>
      <c r="DH106" s="10" vm="93911">
        <v>0</v>
      </c>
      <c r="DI106" s="10" vm="87635">
        <v>305</v>
      </c>
      <c r="DJ106" s="10" vm="90152">
        <v>1080</v>
      </c>
      <c r="DK106" s="10" vm="79439">
        <v>650</v>
      </c>
      <c r="DL106" s="10" vm="77391">
        <v>255</v>
      </c>
      <c r="DM106" s="10" vm="74581">
        <v>175</v>
      </c>
      <c r="DN106" s="10" vm="68838">
        <v>6300</v>
      </c>
      <c r="DO106" s="10" vm="96345">
        <v>6381</v>
      </c>
      <c r="DP106" s="10" vm="93749">
        <v>0</v>
      </c>
      <c r="DQ106" s="10" vm="72425">
        <v>-81</v>
      </c>
      <c r="DR106" s="10" vm="80632">
        <v>0</v>
      </c>
      <c r="DS106" s="10" vm="85163">
        <v>0</v>
      </c>
      <c r="DT106" s="10" vm="82990">
        <v>0</v>
      </c>
      <c r="DU106" s="10" vm="60266">
        <v>0</v>
      </c>
      <c r="DV106" s="10" vm="68683">
        <v>0</v>
      </c>
      <c r="DW106" s="10" vm="98313">
        <v>0</v>
      </c>
      <c r="DX106" s="10" vm="93589">
        <v>0</v>
      </c>
      <c r="DY106" s="10" vm="81461">
        <v>0</v>
      </c>
      <c r="DZ106" s="10" vm="86629">
        <v>0</v>
      </c>
      <c r="EA106" s="10" vm="79319">
        <v>0</v>
      </c>
      <c r="EB106" s="10" vm="77243">
        <v>0</v>
      </c>
      <c r="EC106" s="10" vm="57061">
        <v>0</v>
      </c>
      <c r="ED106" s="10" vm="68527">
        <v>0</v>
      </c>
      <c r="EE106" s="10" vm="96029">
        <v>0</v>
      </c>
      <c r="EF106" s="10" vm="93424">
        <v>0</v>
      </c>
      <c r="EG106" s="10" vm="89198">
        <v>0</v>
      </c>
      <c r="EH106" s="81" vm="71581">
        <v>0</v>
      </c>
      <c r="EI106" s="81" vm="85041">
        <v>0</v>
      </c>
      <c r="EJ106" s="81" vm="82835">
        <v>0</v>
      </c>
      <c r="EK106" s="81" vm="100819">
        <v>0</v>
      </c>
      <c r="EL106" s="10" vm="68371">
        <v>3405</v>
      </c>
      <c r="EM106" s="10" vm="99448">
        <v>608</v>
      </c>
      <c r="EN106" s="10" vm="93259">
        <v>236</v>
      </c>
      <c r="EO106" s="10" vm="90532">
        <v>2561</v>
      </c>
      <c r="EP106" s="10" vm="88349">
        <v>9705</v>
      </c>
      <c r="EQ106" s="10" vm="79208">
        <v>6989</v>
      </c>
      <c r="ER106" s="10" vm="77098">
        <v>236</v>
      </c>
      <c r="ES106" s="10" vm="56951">
        <v>2480</v>
      </c>
      <c r="ET106" s="10" vm="68217">
        <v>10785</v>
      </c>
      <c r="EU106" s="10" vm="98627">
        <v>7639</v>
      </c>
      <c r="EV106" s="10" vm="93103">
        <v>491</v>
      </c>
      <c r="EW106" s="10" vm="87482">
        <v>2655</v>
      </c>
      <c r="EX106" s="10" vm="80485">
        <v>2957</v>
      </c>
      <c r="EY106" s="10" vm="84915">
        <v>348</v>
      </c>
      <c r="EZ106" s="10" vm="82679">
        <v>311</v>
      </c>
      <c r="FA106" s="10" vm="74127">
        <v>331</v>
      </c>
      <c r="FB106" s="10" vm="68062">
        <v>300211</v>
      </c>
      <c r="FC106" s="10" vm="98469">
        <v>0</v>
      </c>
      <c r="FD106" s="10" vm="92946">
        <v>300211</v>
      </c>
      <c r="FE106" s="10" vm="58905">
        <v>10018</v>
      </c>
      <c r="FF106" s="10" vm="86480">
        <v>2619</v>
      </c>
      <c r="FG106" s="10" vm="79088">
        <v>0</v>
      </c>
      <c r="FH106" s="10" vm="76948">
        <v>-1862</v>
      </c>
      <c r="FI106" s="10" vm="74042">
        <v>0</v>
      </c>
      <c r="FJ106" s="10" vm="67909">
        <v>0</v>
      </c>
      <c r="FK106" s="10" vm="59276">
        <v>0</v>
      </c>
      <c r="FL106" s="10" vm="92781">
        <v>310986</v>
      </c>
      <c r="FM106" s="10" vm="72289">
        <v>84708</v>
      </c>
      <c r="FN106" s="10" vm="71437">
        <v>9248</v>
      </c>
      <c r="FO106" s="10" vm="84784">
        <v>164</v>
      </c>
      <c r="FP106" s="10" vm="76801">
        <v>0</v>
      </c>
      <c r="FQ106" s="10" vm="73973">
        <v>-1176</v>
      </c>
      <c r="FR106" s="10" vm="67757">
        <v>0</v>
      </c>
      <c r="FS106" s="10" vm="96615">
        <v>0</v>
      </c>
      <c r="FT106" s="10" vm="92615">
        <v>92944</v>
      </c>
      <c r="FU106" s="10" vm="89037">
        <v>218042</v>
      </c>
      <c r="FV106" s="10" vm="89988">
        <v>215503</v>
      </c>
      <c r="FW106" s="81" vm="78962">
        <v>13284</v>
      </c>
      <c r="FX106" s="81" vm="82524">
        <v>0</v>
      </c>
      <c r="FY106" s="81" vm="56715">
        <v>0</v>
      </c>
      <c r="FZ106" s="81" vm="56169">
        <v>1022</v>
      </c>
      <c r="GA106" s="81" vm="96187">
        <v>14306</v>
      </c>
      <c r="GB106" s="10" vm="92453">
        <v>170</v>
      </c>
      <c r="GC106" s="10" vm="81312">
        <v>139</v>
      </c>
      <c r="GD106" s="10" vm="88203">
        <v>31</v>
      </c>
      <c r="GE106" s="10" vm="84654">
        <v>2177</v>
      </c>
      <c r="GF106" s="10" vm="76655">
        <v>1023</v>
      </c>
      <c r="GG106" s="10" vm="73777">
        <v>1154</v>
      </c>
      <c r="GH106" s="10" vm="67603">
        <v>2182</v>
      </c>
      <c r="GI106" s="10" vm="98954">
        <v>205</v>
      </c>
      <c r="GJ106" s="10" vm="92292">
        <v>1977</v>
      </c>
      <c r="GK106" s="10" vm="87332">
        <v>0</v>
      </c>
      <c r="GL106" s="10" vm="86336">
        <v>0</v>
      </c>
      <c r="GM106" s="10" vm="57906">
        <v>0</v>
      </c>
      <c r="GN106" s="10" vm="82369">
        <v>349</v>
      </c>
      <c r="GO106" s="10" vm="73698">
        <v>20</v>
      </c>
      <c r="GP106" s="10" vm="67444">
        <v>329</v>
      </c>
      <c r="GQ106" s="10" vm="99941">
        <v>0</v>
      </c>
      <c r="GR106" s="10" vm="92130">
        <v>0</v>
      </c>
      <c r="GS106" s="10" vm="88882">
        <v>0</v>
      </c>
      <c r="GT106" s="10" vm="80337">
        <v>4878</v>
      </c>
      <c r="GU106" s="10" vm="84563">
        <v>1387</v>
      </c>
      <c r="GV106" s="10" vm="76509">
        <v>3491</v>
      </c>
      <c r="GW106" s="10" vm="56534">
        <v>0</v>
      </c>
      <c r="GX106" s="81" vm="67288">
        <v>0</v>
      </c>
      <c r="GY106" s="10" vm="99284">
        <v>0</v>
      </c>
      <c r="GZ106" s="10" vm="91968">
        <v>0</v>
      </c>
      <c r="HA106" s="10" vm="72153">
        <v>0</v>
      </c>
      <c r="HB106" s="10" vm="71290">
        <v>0</v>
      </c>
      <c r="HC106" s="81" vm="57874">
        <v>0</v>
      </c>
      <c r="HD106" s="81" vm="82215">
        <v>89</v>
      </c>
      <c r="HE106" s="10" vm="56482">
        <v>89</v>
      </c>
      <c r="HF106" s="10" vm="67134">
        <v>1255</v>
      </c>
      <c r="HG106" s="10" vm="97990">
        <v>2059</v>
      </c>
      <c r="HH106" s="10" vm="91813">
        <v>0</v>
      </c>
      <c r="HI106" s="10" vm="90851">
        <v>0</v>
      </c>
      <c r="HJ106" s="10" vm="88077">
        <v>9540</v>
      </c>
      <c r="HK106" s="10" vm="84457">
        <v>0</v>
      </c>
      <c r="HL106" s="10" vm="76390">
        <v>0</v>
      </c>
      <c r="HM106" s="10" vm="73396">
        <v>0</v>
      </c>
      <c r="HN106" s="10" vm="66979">
        <v>2241</v>
      </c>
      <c r="HO106" s="10" vm="97515">
        <v>15095</v>
      </c>
      <c r="HP106" s="10" vm="91653">
        <v>21</v>
      </c>
      <c r="HQ106" s="10" vm="58795">
        <v>80</v>
      </c>
      <c r="HR106" s="10" vm="89831">
        <v>101</v>
      </c>
      <c r="HS106" s="10" vm="78662">
        <v>0</v>
      </c>
      <c r="HT106" s="10" vm="82058">
        <v>0</v>
      </c>
      <c r="HU106" s="10" vm="73252">
        <v>0</v>
      </c>
      <c r="HV106" s="10" vm="66827">
        <v>2155</v>
      </c>
      <c r="HW106" s="10" vm="97066">
        <v>0</v>
      </c>
      <c r="HX106" s="10" vm="91501">
        <v>13386</v>
      </c>
      <c r="HY106" s="10" vm="88758">
        <v>659</v>
      </c>
      <c r="HZ106" s="10" vm="86185">
        <v>0</v>
      </c>
      <c r="IA106" s="10" vm="84323">
        <v>0</v>
      </c>
      <c r="IB106" s="10" vm="76268">
        <v>0</v>
      </c>
      <c r="IC106" s="10" vm="73128">
        <v>16200</v>
      </c>
      <c r="ID106" s="10" vm="66684">
        <v>539</v>
      </c>
      <c r="IE106" s="10" vm="96474">
        <v>2298</v>
      </c>
      <c r="IF106" s="10" vm="91333">
        <v>181</v>
      </c>
      <c r="IG106" s="10" vm="87210">
        <v>3018</v>
      </c>
      <c r="IH106" s="10" vm="80191">
        <v>2619</v>
      </c>
      <c r="II106" s="10" vm="78530">
        <v>9453</v>
      </c>
      <c r="IJ106" s="10" vm="76121">
        <v>164</v>
      </c>
      <c r="IK106" s="10" vm="72986">
        <v>57</v>
      </c>
      <c r="IL106" s="10" vm="66541">
        <v>-84</v>
      </c>
      <c r="IM106" s="10" vm="59444">
        <v>-4</v>
      </c>
      <c r="IN106" s="10" vm="91167">
        <v>12674</v>
      </c>
      <c r="IO106" s="10" vm="58014">
        <v>12704</v>
      </c>
      <c r="IP106" s="10" vm="71148">
        <v>0</v>
      </c>
      <c r="IQ106" s="10" vm="84189">
        <v>0</v>
      </c>
      <c r="IR106" s="10" vm="58122">
        <v>4</v>
      </c>
      <c r="IS106" s="81" vm="72799">
        <v>4</v>
      </c>
      <c r="IT106" s="81" vm="66391">
        <v>4</v>
      </c>
    </row>
    <row r="107" spans="1:254" x14ac:dyDescent="0.25">
      <c r="A107" s="8" t="s">
        <v>510</v>
      </c>
      <c r="B107" s="8" t="s">
        <v>509</v>
      </c>
      <c r="C107" s="89">
        <v>44651</v>
      </c>
      <c r="D107" s="76" vm="15987">
        <v>12</v>
      </c>
      <c r="E107" s="10" vm="9239">
        <v>48535</v>
      </c>
      <c r="F107" s="10" vm="65498">
        <v>-40211</v>
      </c>
      <c r="G107" s="10" vm="42717">
        <v>-2071</v>
      </c>
      <c r="H107" s="10" vm="59655">
        <v>6253</v>
      </c>
      <c r="I107" s="10" vm="29266">
        <v>2013</v>
      </c>
      <c r="J107" s="10" vm="63466">
        <v>8266</v>
      </c>
      <c r="K107" s="10" vm="46248">
        <v>0</v>
      </c>
      <c r="L107" s="10" vm="15768">
        <v>0</v>
      </c>
      <c r="M107" s="10" vm="9028">
        <v>0</v>
      </c>
      <c r="N107" s="10" vm="44500">
        <v>10</v>
      </c>
      <c r="O107" s="10" vm="42499">
        <v>-11901</v>
      </c>
      <c r="P107" s="10" vm="35789">
        <v>30</v>
      </c>
      <c r="Q107" s="10" vm="64388">
        <v>0</v>
      </c>
      <c r="R107" s="10" vm="22407">
        <v>0</v>
      </c>
      <c r="S107" s="10" vm="55964">
        <v>0</v>
      </c>
      <c r="T107" s="10" vm="15560">
        <v>-3595</v>
      </c>
      <c r="U107" s="10" vm="8810">
        <v>0</v>
      </c>
      <c r="V107" s="10" vm="54253">
        <v>-3595</v>
      </c>
      <c r="W107" s="10" vm="42275">
        <v>0</v>
      </c>
      <c r="X107" s="10" vm="35546">
        <v>8997</v>
      </c>
      <c r="Y107" s="10" vm="28959">
        <v>0</v>
      </c>
      <c r="Z107" s="10" vm="22185">
        <v>0</v>
      </c>
      <c r="AA107" s="10" vm="52539">
        <v>5402</v>
      </c>
      <c r="AB107" s="10" vm="15369">
        <v>41325</v>
      </c>
      <c r="AC107" s="10" vm="8607">
        <v>3017</v>
      </c>
      <c r="AD107" s="10" vm="51128">
        <v>44342</v>
      </c>
      <c r="AE107" s="10" vm="42064">
        <v>55</v>
      </c>
      <c r="AF107" s="10" vm="35319">
        <v>0</v>
      </c>
      <c r="AG107" s="10" vm="28734">
        <v>0</v>
      </c>
      <c r="AH107" s="10" vm="21964">
        <v>0</v>
      </c>
      <c r="AI107" s="10" vm="49342">
        <v>44397</v>
      </c>
      <c r="AJ107" s="10" vm="15162">
        <v>12180</v>
      </c>
      <c r="AK107" s="10" vm="8476">
        <v>3372</v>
      </c>
      <c r="AL107" s="10" vm="47754">
        <v>7099</v>
      </c>
      <c r="AM107" s="10" vm="41843">
        <v>3252</v>
      </c>
      <c r="AN107" s="10" vm="35094">
        <v>3067</v>
      </c>
      <c r="AO107" s="10" vm="28501">
        <v>235</v>
      </c>
      <c r="AP107" s="10" vm="21748">
        <v>262</v>
      </c>
      <c r="AQ107" s="10" vm="46024">
        <v>8125</v>
      </c>
      <c r="AR107" s="10" vm="14944">
        <v>280</v>
      </c>
      <c r="AS107" s="10" vm="8315">
        <v>858</v>
      </c>
      <c r="AT107" s="10" vm="44271">
        <v>38730</v>
      </c>
      <c r="AU107" s="10" vm="41633">
        <v>5667</v>
      </c>
      <c r="AV107" s="10" vm="100693">
        <v>347</v>
      </c>
      <c r="AW107" s="10" vm="28283">
        <v>374689</v>
      </c>
      <c r="AX107" s="10" vm="64186">
        <v>0</v>
      </c>
      <c r="AY107" s="10" vm="55772">
        <v>6912</v>
      </c>
      <c r="AZ107" s="10" vm="14728">
        <v>0</v>
      </c>
      <c r="BA107" s="10" vm="8091">
        <v>0</v>
      </c>
      <c r="BB107" s="10" vm="54019">
        <v>960</v>
      </c>
      <c r="BC107" s="10" vm="41394">
        <v>0</v>
      </c>
      <c r="BD107" s="10" vm="34765">
        <v>0</v>
      </c>
      <c r="BE107" s="10" vm="2406">
        <v>26</v>
      </c>
      <c r="BF107" s="10" vm="21332">
        <v>0</v>
      </c>
      <c r="BG107" s="10" vm="52447">
        <v>382587</v>
      </c>
      <c r="BH107" s="10" vm="14522">
        <v>3268</v>
      </c>
      <c r="BI107" s="10" vm="7885">
        <v>4021</v>
      </c>
      <c r="BJ107" s="10" vm="50909">
        <v>17732</v>
      </c>
      <c r="BK107" s="10" vm="41172">
        <v>0</v>
      </c>
      <c r="BL107" s="10" vm="34539">
        <v>496</v>
      </c>
      <c r="BM107" s="10" vm="27834">
        <v>25517</v>
      </c>
      <c r="BN107" s="10" vm="21109">
        <v>0</v>
      </c>
      <c r="BO107" s="10" vm="49116">
        <v>0</v>
      </c>
      <c r="BP107" s="10" vm="14316">
        <v>6370</v>
      </c>
      <c r="BQ107" s="10" vm="7715">
        <v>13473</v>
      </c>
      <c r="BR107" s="10" vm="47530">
        <v>19843</v>
      </c>
      <c r="BS107" s="10" vm="40956">
        <v>5674</v>
      </c>
      <c r="BT107" s="10" vm="34302">
        <v>388261</v>
      </c>
      <c r="BU107" s="10" vm="27603">
        <v>118559</v>
      </c>
      <c r="BV107" s="10" vm="20889">
        <v>0</v>
      </c>
      <c r="BW107" s="10" vm="45800">
        <v>0</v>
      </c>
      <c r="BX107" s="10" vm="14102">
        <v>4026</v>
      </c>
      <c r="BY107" s="10" vm="7530">
        <v>0</v>
      </c>
      <c r="BZ107" s="10" vm="44053">
        <v>0</v>
      </c>
      <c r="CA107" s="10" vm="40728">
        <v>648</v>
      </c>
      <c r="CB107" s="10" vm="64749">
        <v>123233</v>
      </c>
      <c r="CC107" s="10" vm="27381">
        <v>29904</v>
      </c>
      <c r="CD107" s="10" vm="20685">
        <v>2656</v>
      </c>
      <c r="CE107" s="10" vm="55554">
        <v>232468</v>
      </c>
      <c r="CF107" s="10" vm="13883">
        <v>144418</v>
      </c>
      <c r="CG107" s="10" vm="7314">
        <v>88050</v>
      </c>
      <c r="CH107" s="10" vm="53801">
        <v>0</v>
      </c>
      <c r="CI107" s="10" vm="40503">
        <v>0</v>
      </c>
      <c r="CJ107" s="10" vm="33934">
        <v>0</v>
      </c>
      <c r="CK107" s="10" vm="27159">
        <v>232468</v>
      </c>
      <c r="CL107" s="10" vm="20475">
        <v>2875</v>
      </c>
      <c r="CM107" s="10" vm="65889">
        <v>2071</v>
      </c>
      <c r="CN107" s="10" vm="13675">
        <v>0</v>
      </c>
      <c r="CO107" s="10" vm="7099">
        <v>804</v>
      </c>
      <c r="CP107" s="10" vm="50679">
        <v>103</v>
      </c>
      <c r="CQ107" s="10" vm="40264">
        <v>0</v>
      </c>
      <c r="CR107" s="10" vm="33694">
        <v>261</v>
      </c>
      <c r="CS107" s="10" vm="26924">
        <v>-158</v>
      </c>
      <c r="CT107" s="10" vm="20255">
        <v>0</v>
      </c>
      <c r="CU107" s="10" vm="48884">
        <v>0</v>
      </c>
      <c r="CV107" s="10" vm="13466">
        <v>199</v>
      </c>
      <c r="CW107" s="10" vm="6914">
        <v>-199</v>
      </c>
      <c r="CX107" s="10" vm="47309">
        <v>0</v>
      </c>
      <c r="CY107" s="10" vm="40047">
        <v>0</v>
      </c>
      <c r="CZ107" s="10" vm="33464">
        <v>0</v>
      </c>
      <c r="DA107" s="10" vm="26695">
        <v>0</v>
      </c>
      <c r="DB107" s="81" vm="20035">
        <v>0</v>
      </c>
      <c r="DC107" s="81" vm="45588">
        <v>0</v>
      </c>
      <c r="DD107" s="81" vm="13248">
        <v>0</v>
      </c>
      <c r="DE107" s="81" vm="6722">
        <v>0</v>
      </c>
      <c r="DF107" s="10" vm="43832">
        <v>0</v>
      </c>
      <c r="DG107" s="10" vm="39831">
        <v>0</v>
      </c>
      <c r="DH107" s="10" vm="33274">
        <v>309</v>
      </c>
      <c r="DI107" s="10" vm="26465">
        <v>-309</v>
      </c>
      <c r="DJ107" s="10" vm="19827">
        <v>2978</v>
      </c>
      <c r="DK107" s="10" vm="55327">
        <v>2071</v>
      </c>
      <c r="DL107" s="10" vm="13030">
        <v>769</v>
      </c>
      <c r="DM107" s="10" vm="6502">
        <v>138</v>
      </c>
      <c r="DN107" s="10" vm="53582">
        <v>0</v>
      </c>
      <c r="DO107" s="10" vm="39592">
        <v>0</v>
      </c>
      <c r="DP107" s="10" vm="33072">
        <v>0</v>
      </c>
      <c r="DQ107" s="10" vm="2134">
        <v>0</v>
      </c>
      <c r="DR107" s="10" vm="19614">
        <v>0</v>
      </c>
      <c r="DS107" s="10" vm="52149">
        <v>0</v>
      </c>
      <c r="DT107" s="10" vm="12829">
        <v>0</v>
      </c>
      <c r="DU107" s="10" vm="6287">
        <v>0</v>
      </c>
      <c r="DV107" s="10" vm="50458">
        <v>0</v>
      </c>
      <c r="DW107" s="10" vm="39371">
        <v>0</v>
      </c>
      <c r="DX107" s="10" vm="32843">
        <v>0</v>
      </c>
      <c r="DY107" s="10" vm="26011">
        <v>0</v>
      </c>
      <c r="DZ107" s="10" vm="19394">
        <v>141</v>
      </c>
      <c r="EA107" s="10" vm="48668">
        <v>0</v>
      </c>
      <c r="EB107" s="10" vm="12619">
        <v>55</v>
      </c>
      <c r="EC107" s="10" vm="6104">
        <v>86</v>
      </c>
      <c r="ED107" s="10" vm="47088">
        <v>0</v>
      </c>
      <c r="EE107" s="10" vm="65088">
        <v>0</v>
      </c>
      <c r="EF107" s="10" vm="32602">
        <v>0</v>
      </c>
      <c r="EG107" s="10" vm="25780">
        <v>0</v>
      </c>
      <c r="EH107" s="81" vm="19176">
        <v>0</v>
      </c>
      <c r="EI107" s="81" vm="45354">
        <v>0</v>
      </c>
      <c r="EJ107" s="81" vm="12401">
        <v>0</v>
      </c>
      <c r="EK107" s="81" vm="5917">
        <v>0</v>
      </c>
      <c r="EL107" s="10" vm="43615">
        <v>1019</v>
      </c>
      <c r="EM107" s="10" vm="38920">
        <v>0</v>
      </c>
      <c r="EN107" s="10" vm="32414">
        <v>657</v>
      </c>
      <c r="EO107" s="10" vm="25556">
        <v>362</v>
      </c>
      <c r="EP107" s="10" vm="64102">
        <v>1160</v>
      </c>
      <c r="EQ107" s="10" vm="55118">
        <v>0</v>
      </c>
      <c r="ER107" s="10" vm="12181">
        <v>712</v>
      </c>
      <c r="ES107" s="10" vm="5701">
        <v>448</v>
      </c>
      <c r="ET107" s="10" vm="53367">
        <v>4138</v>
      </c>
      <c r="EU107" s="10" vm="38698">
        <v>2071</v>
      </c>
      <c r="EV107" s="10" vm="32221">
        <v>1481</v>
      </c>
      <c r="EW107" s="10" vm="25326">
        <v>586</v>
      </c>
      <c r="EX107" s="10" vm="18764">
        <v>1048</v>
      </c>
      <c r="EY107" s="10" vm="51959">
        <v>631</v>
      </c>
      <c r="EZ107" s="10" vm="11995">
        <v>400</v>
      </c>
      <c r="FA107" s="10" vm="5489">
        <v>631</v>
      </c>
      <c r="FB107" s="10" vm="50228">
        <v>442002</v>
      </c>
      <c r="FC107" s="10" vm="38464">
        <v>0</v>
      </c>
      <c r="FD107" s="10" vm="31984">
        <v>442002</v>
      </c>
      <c r="FE107" s="10" vm="25098">
        <v>19080</v>
      </c>
      <c r="FF107" s="10" vm="18544">
        <v>5814</v>
      </c>
      <c r="FG107" s="10" vm="48441">
        <v>0</v>
      </c>
      <c r="FH107" s="10" vm="11804">
        <v>-3492</v>
      </c>
      <c r="FI107" s="10" vm="5274">
        <v>0</v>
      </c>
      <c r="FJ107" s="10" vm="46863">
        <v>379</v>
      </c>
      <c r="FK107" s="10" vm="38255">
        <v>-1292</v>
      </c>
      <c r="FL107" s="10" vm="31751">
        <v>462491</v>
      </c>
      <c r="FM107" s="10" vm="24857">
        <v>80941</v>
      </c>
      <c r="FN107" s="10" vm="64063">
        <v>7784</v>
      </c>
      <c r="FO107" s="10" vm="45157">
        <v>280</v>
      </c>
      <c r="FP107" s="10" vm="11594">
        <v>0</v>
      </c>
      <c r="FQ107" s="10" vm="5061">
        <v>-1202</v>
      </c>
      <c r="FR107" s="10" vm="43395">
        <v>0</v>
      </c>
      <c r="FS107" s="10" vm="38028">
        <v>0</v>
      </c>
      <c r="FT107" s="10" vm="31524">
        <v>87803</v>
      </c>
      <c r="FU107" s="10" vm="24637">
        <v>374688</v>
      </c>
      <c r="FV107" s="10" vm="18161">
        <v>361061</v>
      </c>
      <c r="FW107" s="81" vm="54891">
        <v>930</v>
      </c>
      <c r="FX107" s="81" vm="11373">
        <v>0</v>
      </c>
      <c r="FY107" s="81" vm="4877">
        <v>0</v>
      </c>
      <c r="FZ107" s="81" vm="53150">
        <v>30</v>
      </c>
      <c r="GA107" s="81" vm="37805">
        <v>960</v>
      </c>
      <c r="GB107" s="10" vm="64543">
        <v>423</v>
      </c>
      <c r="GC107" s="10" vm="1780">
        <v>201</v>
      </c>
      <c r="GD107" s="10" vm="17941">
        <v>222</v>
      </c>
      <c r="GE107" s="10" vm="51729">
        <v>236</v>
      </c>
      <c r="GF107" s="10" vm="11154">
        <v>123</v>
      </c>
      <c r="GG107" s="10" vm="4688">
        <v>113</v>
      </c>
      <c r="GH107" s="10" vm="50013">
        <v>0</v>
      </c>
      <c r="GI107" s="10" vm="37591">
        <v>0</v>
      </c>
      <c r="GJ107" s="10" vm="31076">
        <v>0</v>
      </c>
      <c r="GK107" s="10" vm="24180">
        <v>0</v>
      </c>
      <c r="GL107" s="10" vm="17723">
        <v>0</v>
      </c>
      <c r="GM107" s="10" vm="48261">
        <v>0</v>
      </c>
      <c r="GN107" s="10" vm="10949">
        <v>2716</v>
      </c>
      <c r="GO107" s="10" vm="4475">
        <v>1186</v>
      </c>
      <c r="GP107" s="10" vm="46637">
        <v>1530</v>
      </c>
      <c r="GQ107" s="10" vm="37372">
        <v>148</v>
      </c>
      <c r="GR107" s="10" vm="30832">
        <v>0</v>
      </c>
      <c r="GS107" s="10" vm="23949">
        <v>148</v>
      </c>
      <c r="GT107" s="10" vm="17498">
        <v>3523</v>
      </c>
      <c r="GU107" s="10" vm="44930">
        <v>1510</v>
      </c>
      <c r="GV107" s="10" vm="10735">
        <v>2013</v>
      </c>
      <c r="GW107" s="10" vm="4261">
        <v>0</v>
      </c>
      <c r="GX107" s="81" vm="43177">
        <v>0</v>
      </c>
      <c r="GY107" s="10" vm="37138">
        <v>0</v>
      </c>
      <c r="GZ107" s="10" vm="30644">
        <v>0</v>
      </c>
      <c r="HA107" s="10" vm="23726">
        <v>0</v>
      </c>
      <c r="HB107" s="10" vm="17289">
        <v>0</v>
      </c>
      <c r="HC107" s="81" vm="54675">
        <v>0</v>
      </c>
      <c r="HD107" s="81" vm="10518">
        <v>496</v>
      </c>
      <c r="HE107" s="10" vm="4043">
        <v>496</v>
      </c>
      <c r="HF107" s="10" vm="52918">
        <v>1535</v>
      </c>
      <c r="HG107" s="10" vm="36926">
        <v>1837</v>
      </c>
      <c r="HH107" s="10" vm="30445">
        <v>69</v>
      </c>
      <c r="HI107" s="10" vm="23504">
        <v>114</v>
      </c>
      <c r="HJ107" s="10" vm="17073">
        <v>3979</v>
      </c>
      <c r="HK107" s="10" vm="51544">
        <v>0</v>
      </c>
      <c r="HL107" s="10" vm="10308">
        <v>0</v>
      </c>
      <c r="HM107" s="10" vm="3824">
        <v>0</v>
      </c>
      <c r="HN107" s="10" vm="49797">
        <v>5939</v>
      </c>
      <c r="HO107" s="10" vm="36695">
        <v>13473</v>
      </c>
      <c r="HP107" s="10" vm="30204">
        <v>648</v>
      </c>
      <c r="HQ107" s="10" vm="23271">
        <v>0</v>
      </c>
      <c r="HR107" s="10" vm="16853">
        <v>648</v>
      </c>
      <c r="HS107" s="10" vm="48059">
        <v>0</v>
      </c>
      <c r="HT107" s="10" vm="10097">
        <v>2656</v>
      </c>
      <c r="HU107" s="10" vm="3609">
        <v>2656</v>
      </c>
      <c r="HV107" s="10" vm="65368">
        <v>3993</v>
      </c>
      <c r="HW107" s="10" vm="36468">
        <v>0</v>
      </c>
      <c r="HX107" s="10" vm="29973">
        <v>0</v>
      </c>
      <c r="HY107" s="10" vm="23035">
        <v>753</v>
      </c>
      <c r="HZ107" s="10" vm="16632">
        <v>0</v>
      </c>
      <c r="IA107" s="10" vm="44715">
        <v>7618</v>
      </c>
      <c r="IB107" s="10" vm="9880">
        <v>-463</v>
      </c>
      <c r="IC107" s="10" vm="3394">
        <v>11901</v>
      </c>
      <c r="ID107" s="10" vm="42955">
        <v>19</v>
      </c>
      <c r="IE107" s="10" vm="36255">
        <v>77</v>
      </c>
      <c r="IF107" s="10" vm="29744">
        <v>3051</v>
      </c>
      <c r="IG107" s="10" vm="22839">
        <v>3147</v>
      </c>
      <c r="IH107" s="10" vm="16419">
        <v>5814</v>
      </c>
      <c r="II107" s="10" vm="54453">
        <v>8892</v>
      </c>
      <c r="IJ107" s="10" vm="63330">
        <v>280</v>
      </c>
      <c r="IK107" s="10" vm="3168">
        <v>106</v>
      </c>
      <c r="IL107" s="10" vm="52699">
        <v>-38</v>
      </c>
      <c r="IM107" s="10" vm="36017">
        <v>0</v>
      </c>
      <c r="IN107" s="10" vm="29502">
        <v>8383</v>
      </c>
      <c r="IO107" s="10" vm="1477">
        <v>8393</v>
      </c>
      <c r="IP107" s="10" vm="16203">
        <v>0</v>
      </c>
      <c r="IQ107" s="10" vm="51336">
        <v>0</v>
      </c>
      <c r="IR107" s="10" vm="9459">
        <v>0</v>
      </c>
      <c r="IS107" s="81" vm="2949">
        <v>62</v>
      </c>
      <c r="IT107" s="81" vm="49569">
        <v>62</v>
      </c>
    </row>
    <row r="108" spans="1:254" x14ac:dyDescent="0.25">
      <c r="A108" s="8" t="s">
        <v>400</v>
      </c>
      <c r="B108" s="8" t="s">
        <v>198</v>
      </c>
      <c r="C108" s="89">
        <v>44651</v>
      </c>
      <c r="D108" s="76" vm="84067">
        <v>12</v>
      </c>
      <c r="E108" s="10" vm="75939">
        <v>8312</v>
      </c>
      <c r="F108" s="10" vm="56383">
        <v>-5535</v>
      </c>
      <c r="G108" s="10" vm="100271">
        <v>0</v>
      </c>
      <c r="H108" s="10" vm="59852">
        <v>2777</v>
      </c>
      <c r="I108" s="10" vm="58482">
        <v>346</v>
      </c>
      <c r="J108" s="10" vm="63665">
        <v>3123</v>
      </c>
      <c r="K108" s="10" vm="86033">
        <v>0</v>
      </c>
      <c r="L108" s="10" vm="78404">
        <v>0</v>
      </c>
      <c r="M108" s="10" vm="75793">
        <v>0</v>
      </c>
      <c r="N108" s="10" vm="56343">
        <v>2</v>
      </c>
      <c r="O108" s="10" vm="99778">
        <v>-7685</v>
      </c>
      <c r="P108" s="10" vm="95866">
        <v>0</v>
      </c>
      <c r="Q108" s="10" vm="81900">
        <v>0</v>
      </c>
      <c r="R108" s="10" vm="87086">
        <v>0</v>
      </c>
      <c r="S108" s="10" vm="85914">
        <v>0</v>
      </c>
      <c r="T108" s="10" vm="83922">
        <v>-4560</v>
      </c>
      <c r="U108" s="10" vm="75646">
        <v>0</v>
      </c>
      <c r="V108" s="10" vm="56299">
        <v>-4560</v>
      </c>
      <c r="W108" s="10" vm="98788">
        <v>0</v>
      </c>
      <c r="X108" s="10" vm="95702">
        <v>237</v>
      </c>
      <c r="Y108" s="10" vm="89664">
        <v>0</v>
      </c>
      <c r="Z108" s="10" vm="81072">
        <v>0</v>
      </c>
      <c r="AA108" s="10" vm="80036">
        <v>-4323</v>
      </c>
      <c r="AB108" s="10" vm="78262">
        <v>7427</v>
      </c>
      <c r="AC108" s="10" vm="75533">
        <v>286</v>
      </c>
      <c r="AD108" s="10" vm="70541">
        <v>7713</v>
      </c>
      <c r="AE108" s="10" vm="97834">
        <v>493</v>
      </c>
      <c r="AF108" s="10" vm="95538">
        <v>0</v>
      </c>
      <c r="AG108" s="10" vm="72703">
        <v>0</v>
      </c>
      <c r="AH108" s="10" vm="72022">
        <v>2</v>
      </c>
      <c r="AI108" s="10" vm="85796">
        <v>8208</v>
      </c>
      <c r="AJ108" s="10" vm="78117">
        <v>2124</v>
      </c>
      <c r="AK108" s="10" vm="75446">
        <v>265</v>
      </c>
      <c r="AL108" s="10" vm="70387">
        <v>883</v>
      </c>
      <c r="AM108" s="10" vm="97357">
        <v>525</v>
      </c>
      <c r="AN108" s="10" vm="95375">
        <v>46</v>
      </c>
      <c r="AO108" s="10" vm="87946">
        <v>13</v>
      </c>
      <c r="AP108" s="10" vm="80918">
        <v>0</v>
      </c>
      <c r="AQ108" s="10" vm="79918">
        <v>1606</v>
      </c>
      <c r="AR108" s="10" vm="83772">
        <v>0</v>
      </c>
      <c r="AS108" s="10" vm="75364">
        <v>0</v>
      </c>
      <c r="AT108" s="10" vm="70233">
        <v>5462</v>
      </c>
      <c r="AU108" s="10" vm="96933">
        <v>2746</v>
      </c>
      <c r="AV108" s="10" vm="95207">
        <v>11</v>
      </c>
      <c r="AW108" s="10" vm="89509">
        <v>110845</v>
      </c>
      <c r="AX108" s="10" vm="86934">
        <v>0</v>
      </c>
      <c r="AY108" s="10" vm="85664">
        <v>778</v>
      </c>
      <c r="AZ108" s="10" vm="77972">
        <v>0</v>
      </c>
      <c r="BA108" s="10" vm="75260">
        <v>234</v>
      </c>
      <c r="BB108" s="10" vm="70077">
        <v>500</v>
      </c>
      <c r="BC108" s="10" vm="99117">
        <v>0</v>
      </c>
      <c r="BD108" s="10" vm="95043">
        <v>0</v>
      </c>
      <c r="BE108" s="10" vm="81753">
        <v>0</v>
      </c>
      <c r="BF108" s="10" vm="90303">
        <v>0</v>
      </c>
      <c r="BG108" s="10" vm="79790">
        <v>112357</v>
      </c>
      <c r="BH108" s="10" vm="83616">
        <v>0</v>
      </c>
      <c r="BI108" s="10" vm="57558">
        <v>375</v>
      </c>
      <c r="BJ108" s="10" vm="69922">
        <v>2495</v>
      </c>
      <c r="BK108" s="10" vm="100435">
        <v>511</v>
      </c>
      <c r="BL108" s="10" vm="94882">
        <v>0</v>
      </c>
      <c r="BM108" s="10" vm="90690">
        <v>3381</v>
      </c>
      <c r="BN108" s="10" vm="88644">
        <v>1290</v>
      </c>
      <c r="BO108" s="10" vm="79674">
        <v>0</v>
      </c>
      <c r="BP108" s="10" vm="77827">
        <v>498</v>
      </c>
      <c r="BQ108" s="10" vm="57509">
        <v>1482</v>
      </c>
      <c r="BR108" s="10" vm="69767">
        <v>3270</v>
      </c>
      <c r="BS108" s="10" vm="100105">
        <v>111</v>
      </c>
      <c r="BT108" s="10" vm="94718">
        <v>112468</v>
      </c>
      <c r="BU108" s="10" vm="87792">
        <v>50238</v>
      </c>
      <c r="BV108" s="10" vm="71872">
        <v>0</v>
      </c>
      <c r="BW108" s="10" vm="85538">
        <v>0</v>
      </c>
      <c r="BX108" s="10" vm="83460">
        <v>51695</v>
      </c>
      <c r="BY108" s="10" vm="57448">
        <v>234</v>
      </c>
      <c r="BZ108" s="10" vm="69610">
        <v>0</v>
      </c>
      <c r="CA108" s="10" vm="99614">
        <v>1581</v>
      </c>
      <c r="CB108" s="10" vm="94555">
        <v>103748</v>
      </c>
      <c r="CC108" s="10" vm="72564">
        <v>661</v>
      </c>
      <c r="CD108" s="10" vm="80775">
        <v>0</v>
      </c>
      <c r="CE108" s="10" vm="85414">
        <v>8059</v>
      </c>
      <c r="CF108" s="10" vm="77682">
        <v>8059</v>
      </c>
      <c r="CG108" s="10" vm="57385">
        <v>0</v>
      </c>
      <c r="CH108" s="10" vm="69456">
        <v>0</v>
      </c>
      <c r="CI108" s="10" vm="98150">
        <v>0</v>
      </c>
      <c r="CJ108" s="10" vm="94399">
        <v>0</v>
      </c>
      <c r="CK108" s="10" vm="91015">
        <v>8059</v>
      </c>
      <c r="CL108" s="10" vm="86778">
        <v>0</v>
      </c>
      <c r="CM108" s="10" vm="79559">
        <v>0</v>
      </c>
      <c r="CN108" s="10" vm="83304">
        <v>0</v>
      </c>
      <c r="CO108" s="10" vm="74837">
        <v>0</v>
      </c>
      <c r="CP108" s="10" vm="69301">
        <v>0</v>
      </c>
      <c r="CQ108" s="10" vm="97675">
        <v>0</v>
      </c>
      <c r="CR108" s="10" vm="94243">
        <v>0</v>
      </c>
      <c r="CS108" s="10" vm="81607">
        <v>0</v>
      </c>
      <c r="CT108" s="10" vm="71727">
        <v>49</v>
      </c>
      <c r="CU108" s="10" vm="70995">
        <v>0</v>
      </c>
      <c r="CV108" s="10" vm="77535">
        <v>73</v>
      </c>
      <c r="CW108" s="10" vm="74757">
        <v>-24</v>
      </c>
      <c r="CX108" s="10" vm="69149">
        <v>0</v>
      </c>
      <c r="CY108" s="10" vm="97199">
        <v>0</v>
      </c>
      <c r="CZ108" s="10" vm="94082">
        <v>0</v>
      </c>
      <c r="DA108" s="10" vm="89354">
        <v>0</v>
      </c>
      <c r="DB108" s="81" vm="88497">
        <v>0</v>
      </c>
      <c r="DC108" s="81" vm="85293">
        <v>0</v>
      </c>
      <c r="DD108" s="81" vm="83148">
        <v>0</v>
      </c>
      <c r="DE108" s="81" vm="74676">
        <v>0</v>
      </c>
      <c r="DF108" s="10" vm="68993">
        <v>6</v>
      </c>
      <c r="DG108" s="10" vm="96776">
        <v>0</v>
      </c>
      <c r="DH108" s="10" vm="93912">
        <v>0</v>
      </c>
      <c r="DI108" s="10" vm="87636">
        <v>6</v>
      </c>
      <c r="DJ108" s="10" vm="90153">
        <v>55</v>
      </c>
      <c r="DK108" s="10" vm="79440">
        <v>0</v>
      </c>
      <c r="DL108" s="10" vm="77392">
        <v>73</v>
      </c>
      <c r="DM108" s="10" vm="57164">
        <v>-18</v>
      </c>
      <c r="DN108" s="10" vm="68839">
        <v>0</v>
      </c>
      <c r="DO108" s="10" vm="96346">
        <v>0</v>
      </c>
      <c r="DP108" s="10" vm="93750">
        <v>0</v>
      </c>
      <c r="DQ108" s="10" vm="72426">
        <v>0</v>
      </c>
      <c r="DR108" s="10" vm="80633">
        <v>0</v>
      </c>
      <c r="DS108" s="10" vm="85164">
        <v>0</v>
      </c>
      <c r="DT108" s="10" vm="82991">
        <v>0</v>
      </c>
      <c r="DU108" s="10" vm="57112">
        <v>0</v>
      </c>
      <c r="DV108" s="10" vm="68684">
        <v>0</v>
      </c>
      <c r="DW108" s="10" vm="98314">
        <v>0</v>
      </c>
      <c r="DX108" s="10" vm="93590">
        <v>0</v>
      </c>
      <c r="DY108" s="10" vm="81462">
        <v>0</v>
      </c>
      <c r="DZ108" s="10" vm="86630">
        <v>0</v>
      </c>
      <c r="EA108" s="10" vm="79320">
        <v>0</v>
      </c>
      <c r="EB108" s="10" vm="77244">
        <v>0</v>
      </c>
      <c r="EC108" s="10" vm="74381">
        <v>0</v>
      </c>
      <c r="ED108" s="10" vm="68528">
        <v>0</v>
      </c>
      <c r="EE108" s="10" vm="96030">
        <v>0</v>
      </c>
      <c r="EF108" s="10" vm="93425">
        <v>0</v>
      </c>
      <c r="EG108" s="10" vm="89199">
        <v>0</v>
      </c>
      <c r="EH108" s="81" vm="71582">
        <v>0</v>
      </c>
      <c r="EI108" s="81" vm="85042">
        <v>0</v>
      </c>
      <c r="EJ108" s="81" vm="82836">
        <v>0</v>
      </c>
      <c r="EK108" s="81" vm="57009">
        <v>0</v>
      </c>
      <c r="EL108" s="10" vm="68372">
        <v>49</v>
      </c>
      <c r="EM108" s="10" vm="99449">
        <v>0</v>
      </c>
      <c r="EN108" s="10" vm="93260">
        <v>0</v>
      </c>
      <c r="EO108" s="10" vm="90533">
        <v>49</v>
      </c>
      <c r="EP108" s="10" vm="88350">
        <v>49</v>
      </c>
      <c r="EQ108" s="10" vm="79209">
        <v>0</v>
      </c>
      <c r="ER108" s="10" vm="77099">
        <v>0</v>
      </c>
      <c r="ES108" s="10" vm="74209">
        <v>49</v>
      </c>
      <c r="ET108" s="10" vm="68218">
        <v>104</v>
      </c>
      <c r="EU108" s="10" vm="98628">
        <v>0</v>
      </c>
      <c r="EV108" s="10" vm="93104">
        <v>73</v>
      </c>
      <c r="EW108" s="10" vm="87483">
        <v>31</v>
      </c>
      <c r="EX108" s="10" vm="80486">
        <v>254</v>
      </c>
      <c r="EY108" s="10" vm="84916">
        <v>12</v>
      </c>
      <c r="EZ108" s="10" vm="82680">
        <v>98</v>
      </c>
      <c r="FA108" s="10" vm="56890">
        <v>12</v>
      </c>
      <c r="FB108" s="10" vm="68063">
        <v>131811</v>
      </c>
      <c r="FC108" s="10" vm="98470">
        <v>0</v>
      </c>
      <c r="FD108" s="10" vm="92947">
        <v>131811</v>
      </c>
      <c r="FE108" s="10" vm="58906">
        <v>467</v>
      </c>
      <c r="FF108" s="10" vm="86481">
        <v>494</v>
      </c>
      <c r="FG108" s="10" vm="79089">
        <v>0</v>
      </c>
      <c r="FH108" s="10" vm="76949">
        <v>-1708</v>
      </c>
      <c r="FI108" s="10" vm="56841">
        <v>1981</v>
      </c>
      <c r="FJ108" s="10" vm="67910">
        <v>0</v>
      </c>
      <c r="FK108" s="10" vm="59277">
        <v>0</v>
      </c>
      <c r="FL108" s="10" vm="92782">
        <v>133045</v>
      </c>
      <c r="FM108" s="10" vm="72290">
        <v>21027</v>
      </c>
      <c r="FN108" s="10" vm="71438">
        <v>1541</v>
      </c>
      <c r="FO108" s="10" vm="84785">
        <v>0</v>
      </c>
      <c r="FP108" s="10" vm="76802">
        <v>0</v>
      </c>
      <c r="FQ108" s="10" vm="56777">
        <v>-368</v>
      </c>
      <c r="FR108" s="10" vm="67758">
        <v>0</v>
      </c>
      <c r="FS108" s="10" vm="96616">
        <v>0</v>
      </c>
      <c r="FT108" s="10" vm="92616">
        <v>22200</v>
      </c>
      <c r="FU108" s="10" vm="89038">
        <v>110845</v>
      </c>
      <c r="FV108" s="10" vm="89989">
        <v>110784</v>
      </c>
      <c r="FW108" s="81" vm="78963">
        <v>500</v>
      </c>
      <c r="FX108" s="81" vm="82525">
        <v>0</v>
      </c>
      <c r="FY108" s="81" vm="62552">
        <v>0</v>
      </c>
      <c r="FZ108" s="81" vm="56170">
        <v>0</v>
      </c>
      <c r="GA108" s="81" vm="96188">
        <v>500</v>
      </c>
      <c r="GB108" s="10" vm="92454">
        <v>36</v>
      </c>
      <c r="GC108" s="10" vm="81313">
        <v>26</v>
      </c>
      <c r="GD108" s="10" vm="88204">
        <v>10</v>
      </c>
      <c r="GE108" s="10" vm="84655">
        <v>0</v>
      </c>
      <c r="GF108" s="10" vm="76656">
        <v>0</v>
      </c>
      <c r="GG108" s="10" vm="73781">
        <v>0</v>
      </c>
      <c r="GH108" s="10" vm="67604">
        <v>1692</v>
      </c>
      <c r="GI108" s="10" vm="98955">
        <v>1356</v>
      </c>
      <c r="GJ108" s="10" vm="92293">
        <v>336</v>
      </c>
      <c r="GK108" s="10" vm="87333">
        <v>0</v>
      </c>
      <c r="GL108" s="10" vm="86337">
        <v>0</v>
      </c>
      <c r="GM108" s="10" vm="78856">
        <v>0</v>
      </c>
      <c r="GN108" s="10" vm="82370">
        <v>0</v>
      </c>
      <c r="GO108" s="10" vm="73709">
        <v>0</v>
      </c>
      <c r="GP108" s="10" vm="67445">
        <v>0</v>
      </c>
      <c r="GQ108" s="10" vm="99942">
        <v>0</v>
      </c>
      <c r="GR108" s="10" vm="92131">
        <v>0</v>
      </c>
      <c r="GS108" s="10" vm="88883">
        <v>0</v>
      </c>
      <c r="GT108" s="10" vm="80338">
        <v>1728</v>
      </c>
      <c r="GU108" s="10" vm="84564">
        <v>1382</v>
      </c>
      <c r="GV108" s="10" vm="76510">
        <v>346</v>
      </c>
      <c r="GW108" s="10" vm="73622">
        <v>0</v>
      </c>
      <c r="GX108" s="81" vm="67289">
        <v>0</v>
      </c>
      <c r="GY108" s="10" vm="99285">
        <v>0</v>
      </c>
      <c r="GZ108" s="10" vm="91969">
        <v>0</v>
      </c>
      <c r="HA108" s="10" vm="72154">
        <v>0</v>
      </c>
      <c r="HB108" s="10" vm="71291">
        <v>0</v>
      </c>
      <c r="HC108" s="81" vm="78771">
        <v>0</v>
      </c>
      <c r="HD108" s="81" vm="82216">
        <v>0</v>
      </c>
      <c r="HE108" s="10" vm="56483">
        <v>0</v>
      </c>
      <c r="HF108" s="10" vm="67135">
        <v>40</v>
      </c>
      <c r="HG108" s="10" vm="97991">
        <v>86</v>
      </c>
      <c r="HH108" s="10" vm="91814">
        <v>0</v>
      </c>
      <c r="HI108" s="10" vm="90852">
        <v>668</v>
      </c>
      <c r="HJ108" s="10" vm="58593">
        <v>0</v>
      </c>
      <c r="HK108" s="10" vm="84458">
        <v>507</v>
      </c>
      <c r="HL108" s="10" vm="76391">
        <v>0</v>
      </c>
      <c r="HM108" s="10" vm="73399">
        <v>0</v>
      </c>
      <c r="HN108" s="10" vm="66980">
        <v>181</v>
      </c>
      <c r="HO108" s="10" vm="97516">
        <v>1482</v>
      </c>
      <c r="HP108" s="10" vm="91654">
        <v>1280</v>
      </c>
      <c r="HQ108" s="10" vm="90407">
        <v>301</v>
      </c>
      <c r="HR108" s="10" vm="89832">
        <v>1581</v>
      </c>
      <c r="HS108" s="10" vm="78663">
        <v>0</v>
      </c>
      <c r="HT108" s="10" vm="82059">
        <v>0</v>
      </c>
      <c r="HU108" s="10" vm="73272">
        <v>0</v>
      </c>
      <c r="HV108" s="10" vm="66828">
        <v>1706</v>
      </c>
      <c r="HW108" s="10" vm="97067">
        <v>-13</v>
      </c>
      <c r="HX108" s="10" vm="91502">
        <v>5972</v>
      </c>
      <c r="HY108" s="10" vm="88759">
        <v>20</v>
      </c>
      <c r="HZ108" s="10" vm="86186">
        <v>0</v>
      </c>
      <c r="IA108" s="10" vm="84324">
        <v>0</v>
      </c>
      <c r="IB108" s="10" vm="76269">
        <v>0</v>
      </c>
      <c r="IC108" s="10" vm="73129">
        <v>7685</v>
      </c>
      <c r="ID108" s="10" vm="66685">
        <v>0</v>
      </c>
      <c r="IE108" s="10" vm="96475">
        <v>0</v>
      </c>
      <c r="IF108" s="10" vm="91334">
        <v>0</v>
      </c>
      <c r="IG108" s="10" vm="58380">
        <v>0</v>
      </c>
      <c r="IH108" s="10" vm="80192">
        <v>494</v>
      </c>
      <c r="II108" s="10" vm="78531">
        <v>1691</v>
      </c>
      <c r="IJ108" s="10" vm="76122">
        <v>0</v>
      </c>
      <c r="IK108" s="10" vm="62081">
        <v>2</v>
      </c>
      <c r="IL108" s="10" vm="66542">
        <v>-13</v>
      </c>
      <c r="IM108" s="10" vm="59445">
        <v>20</v>
      </c>
      <c r="IN108" s="10" vm="91168">
        <v>1394</v>
      </c>
      <c r="IO108" s="10" vm="58015">
        <v>1394</v>
      </c>
      <c r="IP108" s="10" vm="71149">
        <v>0</v>
      </c>
      <c r="IQ108" s="10" vm="84190">
        <v>0</v>
      </c>
      <c r="IR108" s="10" vm="58123">
        <v>0</v>
      </c>
      <c r="IS108" s="81" vm="72802">
        <v>1</v>
      </c>
      <c r="IT108" s="81" vm="66392">
        <v>1</v>
      </c>
    </row>
    <row r="109" spans="1:254" x14ac:dyDescent="0.25">
      <c r="A109" s="8" t="s">
        <v>401</v>
      </c>
      <c r="B109" s="8" t="s">
        <v>109</v>
      </c>
      <c r="C109" s="89">
        <v>44651</v>
      </c>
      <c r="D109" s="76" vm="84053">
        <v>12</v>
      </c>
      <c r="E109" s="10" vm="75972">
        <v>207038</v>
      </c>
      <c r="F109" s="10" vm="70897">
        <v>-133237</v>
      </c>
      <c r="G109" s="10" vm="100283">
        <v>-14270</v>
      </c>
      <c r="H109" s="10" vm="59867">
        <v>59531</v>
      </c>
      <c r="I109" s="10" vm="58444">
        <v>13842</v>
      </c>
      <c r="J109" s="10" vm="63651">
        <v>73373</v>
      </c>
      <c r="K109" s="10" vm="86024">
        <v>0</v>
      </c>
      <c r="L109" s="10" vm="78391">
        <v>0</v>
      </c>
      <c r="M109" s="10" vm="75827">
        <v>0</v>
      </c>
      <c r="N109" s="10" vm="70784">
        <v>345</v>
      </c>
      <c r="O109" s="10" vm="99789">
        <v>-19895</v>
      </c>
      <c r="P109" s="10" vm="95882">
        <v>1735</v>
      </c>
      <c r="Q109" s="10" vm="81867">
        <v>0</v>
      </c>
      <c r="R109" s="10" vm="87073">
        <v>0</v>
      </c>
      <c r="S109" s="10" vm="85904">
        <v>0</v>
      </c>
      <c r="T109" s="10" vm="83910">
        <v>55558</v>
      </c>
      <c r="U109" s="10" vm="75677">
        <v>-25</v>
      </c>
      <c r="V109" s="10" vm="70674">
        <v>55533</v>
      </c>
      <c r="W109" s="10" vm="98801">
        <v>0</v>
      </c>
      <c r="X109" s="10" vm="95717">
        <v>9353</v>
      </c>
      <c r="Y109" s="10" vm="89629">
        <v>18280</v>
      </c>
      <c r="Z109" s="10" vm="81059">
        <v>0</v>
      </c>
      <c r="AA109" s="10" vm="80027">
        <v>83166</v>
      </c>
      <c r="AB109" s="10" vm="78251">
        <v>144762</v>
      </c>
      <c r="AC109" s="10" vm="75556">
        <v>25372</v>
      </c>
      <c r="AD109" s="10" vm="70553">
        <v>170134</v>
      </c>
      <c r="AE109" s="10" vm="97845">
        <v>7999</v>
      </c>
      <c r="AF109" s="10" vm="95551">
        <v>0</v>
      </c>
      <c r="AG109" s="10" vm="72692">
        <v>0</v>
      </c>
      <c r="AH109" s="10" vm="72008">
        <v>3855</v>
      </c>
      <c r="AI109" s="10" vm="85784">
        <v>181988</v>
      </c>
      <c r="AJ109" s="10" vm="78106">
        <v>29807</v>
      </c>
      <c r="AK109" s="10" vm="57743">
        <v>26531</v>
      </c>
      <c r="AL109" s="10" vm="70399">
        <v>25891</v>
      </c>
      <c r="AM109" s="10" vm="97367">
        <v>8623</v>
      </c>
      <c r="AN109" s="10" vm="95388">
        <v>8760</v>
      </c>
      <c r="AO109" s="10" vm="87937">
        <v>1211</v>
      </c>
      <c r="AP109" s="10" vm="80905">
        <v>585</v>
      </c>
      <c r="AQ109" s="10" vm="79906">
        <v>25695</v>
      </c>
      <c r="AR109" s="10" vm="83761">
        <v>0</v>
      </c>
      <c r="AS109" s="10" vm="57686">
        <v>0</v>
      </c>
      <c r="AT109" s="10" vm="70247">
        <v>127103</v>
      </c>
      <c r="AU109" s="10" vm="96945">
        <v>54885</v>
      </c>
      <c r="AV109" s="10" vm="95221">
        <v>2138</v>
      </c>
      <c r="AW109" s="10" vm="61112">
        <v>1704115</v>
      </c>
      <c r="AX109" s="10" vm="86919">
        <v>0</v>
      </c>
      <c r="AY109" s="10" vm="85653">
        <v>43296</v>
      </c>
      <c r="AZ109" s="10" vm="77958">
        <v>0</v>
      </c>
      <c r="BA109" s="10" vm="57626">
        <v>100</v>
      </c>
      <c r="BB109" s="10" vm="70092">
        <v>27519</v>
      </c>
      <c r="BC109" s="10" vm="99130">
        <v>0</v>
      </c>
      <c r="BD109" s="10" vm="95062">
        <v>0</v>
      </c>
      <c r="BE109" s="10" vm="81704">
        <v>0</v>
      </c>
      <c r="BF109" s="10" vm="90288">
        <v>1683</v>
      </c>
      <c r="BG109" s="10" vm="79781">
        <v>1776713</v>
      </c>
      <c r="BH109" s="10" vm="83605">
        <v>16359</v>
      </c>
      <c r="BI109" s="10" vm="75195">
        <v>12199</v>
      </c>
      <c r="BJ109" s="10" vm="69938">
        <v>137285</v>
      </c>
      <c r="BK109" s="10" vm="100445">
        <v>0</v>
      </c>
      <c r="BL109" s="10" vm="94898">
        <v>0</v>
      </c>
      <c r="BM109" s="10" vm="90652">
        <v>165843</v>
      </c>
      <c r="BN109" s="10" vm="88628">
        <v>9629</v>
      </c>
      <c r="BO109" s="10" vm="79663">
        <v>0</v>
      </c>
      <c r="BP109" s="10" vm="77812">
        <v>8175</v>
      </c>
      <c r="BQ109" s="10" vm="100849">
        <v>45395</v>
      </c>
      <c r="BR109" s="10" vm="69781">
        <v>63199</v>
      </c>
      <c r="BS109" s="10" vm="100116">
        <v>102644</v>
      </c>
      <c r="BT109" s="10" vm="94733">
        <v>1879357</v>
      </c>
      <c r="BU109" s="10" vm="87752">
        <v>628281</v>
      </c>
      <c r="BV109" s="10" vm="71859">
        <v>0</v>
      </c>
      <c r="BW109" s="10" vm="85526">
        <v>3498</v>
      </c>
      <c r="BX109" s="10" vm="83446">
        <v>721264</v>
      </c>
      <c r="BY109" s="10" vm="57462">
        <v>100</v>
      </c>
      <c r="BZ109" s="10" vm="69624">
        <v>46744</v>
      </c>
      <c r="CA109" s="10" vm="99624">
        <v>7289</v>
      </c>
      <c r="CB109" s="10" vm="94570">
        <v>1407176</v>
      </c>
      <c r="CC109" s="10" vm="72530">
        <v>22236</v>
      </c>
      <c r="CD109" s="10" vm="80762">
        <v>0</v>
      </c>
      <c r="CE109" s="10" vm="85404">
        <v>449945</v>
      </c>
      <c r="CF109" s="10" vm="77669">
        <v>496689</v>
      </c>
      <c r="CG109" s="10" vm="74937">
        <v>0</v>
      </c>
      <c r="CH109" s="10" vm="69467">
        <v>0</v>
      </c>
      <c r="CI109" s="10" vm="98162">
        <v>-46744</v>
      </c>
      <c r="CJ109" s="10" vm="94415">
        <v>0</v>
      </c>
      <c r="CK109" s="10" vm="90978">
        <v>449945</v>
      </c>
      <c r="CL109" s="10" vm="86766">
        <v>16909</v>
      </c>
      <c r="CM109" s="10" vm="79550">
        <v>14270</v>
      </c>
      <c r="CN109" s="10" vm="83292">
        <v>0</v>
      </c>
      <c r="CO109" s="10" vm="100839">
        <v>2639</v>
      </c>
      <c r="CP109" s="10" vm="69312">
        <v>0</v>
      </c>
      <c r="CQ109" s="10" vm="97686">
        <v>0</v>
      </c>
      <c r="CR109" s="10" vm="94259">
        <v>0</v>
      </c>
      <c r="CS109" s="10" vm="81598">
        <v>0</v>
      </c>
      <c r="CT109" s="10" vm="71715">
        <v>0</v>
      </c>
      <c r="CU109" s="10" vm="70984">
        <v>0</v>
      </c>
      <c r="CV109" s="10" vm="77523">
        <v>48</v>
      </c>
      <c r="CW109" s="10" vm="74763">
        <v>-48</v>
      </c>
      <c r="CX109" s="10" vm="69160">
        <v>0</v>
      </c>
      <c r="CY109" s="10" vm="97209">
        <v>0</v>
      </c>
      <c r="CZ109" s="10" vm="94095">
        <v>0</v>
      </c>
      <c r="DA109" s="10" vm="89345">
        <v>0</v>
      </c>
      <c r="DB109" s="81" vm="88484">
        <v>0</v>
      </c>
      <c r="DC109" s="81" vm="85282">
        <v>0</v>
      </c>
      <c r="DD109" s="81" vm="83137">
        <v>0</v>
      </c>
      <c r="DE109" s="81" vm="74683">
        <v>0</v>
      </c>
      <c r="DF109" s="10" vm="69007">
        <v>2088</v>
      </c>
      <c r="DG109" s="10" vm="96786">
        <v>0</v>
      </c>
      <c r="DH109" s="10" vm="93926">
        <v>2264</v>
      </c>
      <c r="DI109" s="10" vm="60638">
        <v>-176</v>
      </c>
      <c r="DJ109" s="10" vm="90138">
        <v>18997</v>
      </c>
      <c r="DK109" s="10" vm="79430">
        <v>14270</v>
      </c>
      <c r="DL109" s="10" vm="77376">
        <v>2312</v>
      </c>
      <c r="DM109" s="10" vm="74587">
        <v>2415</v>
      </c>
      <c r="DN109" s="10" vm="68853">
        <v>0</v>
      </c>
      <c r="DO109" s="10" vm="96359">
        <v>0</v>
      </c>
      <c r="DP109" s="10" vm="93767">
        <v>0</v>
      </c>
      <c r="DQ109" s="10" vm="72378">
        <v>0</v>
      </c>
      <c r="DR109" s="10" vm="80618">
        <v>272</v>
      </c>
      <c r="DS109" s="10" vm="85155">
        <v>0</v>
      </c>
      <c r="DT109" s="10" vm="82979">
        <v>139</v>
      </c>
      <c r="DU109" s="10" vm="74497">
        <v>133</v>
      </c>
      <c r="DV109" s="10" vm="68699">
        <v>0</v>
      </c>
      <c r="DW109" s="10" vm="98325">
        <v>0</v>
      </c>
      <c r="DX109" s="10" vm="93605">
        <v>0</v>
      </c>
      <c r="DY109" s="10" vm="81421">
        <v>0</v>
      </c>
      <c r="DZ109" s="10" vm="86613">
        <v>1643</v>
      </c>
      <c r="EA109" s="10" vm="79308">
        <v>0</v>
      </c>
      <c r="EB109" s="10" vm="77230">
        <v>670</v>
      </c>
      <c r="EC109" s="10" vm="74400">
        <v>973</v>
      </c>
      <c r="ED109" s="10" vm="68542">
        <v>1734</v>
      </c>
      <c r="EE109" s="10" vm="96042">
        <v>0</v>
      </c>
      <c r="EF109" s="10" vm="93440">
        <v>1832</v>
      </c>
      <c r="EG109" s="10" vm="89159">
        <v>-98</v>
      </c>
      <c r="EH109" s="81" vm="71568">
        <v>0</v>
      </c>
      <c r="EI109" s="81" vm="85031">
        <v>0</v>
      </c>
      <c r="EJ109" s="81" vm="82822">
        <v>0</v>
      </c>
      <c r="EK109" s="81" vm="74313">
        <v>0</v>
      </c>
      <c r="EL109" s="10" vm="68386">
        <v>2404</v>
      </c>
      <c r="EM109" s="10" vm="99459">
        <v>0</v>
      </c>
      <c r="EN109" s="10" vm="93274">
        <v>1181</v>
      </c>
      <c r="EO109" s="10" vm="90499">
        <v>1223</v>
      </c>
      <c r="EP109" s="10" vm="88337">
        <v>6053</v>
      </c>
      <c r="EQ109" s="10" vm="79196">
        <v>0</v>
      </c>
      <c r="ER109" s="10" vm="77084">
        <v>3822</v>
      </c>
      <c r="ES109" s="10" vm="56967">
        <v>2231</v>
      </c>
      <c r="ET109" s="10" vm="68231">
        <v>25050</v>
      </c>
      <c r="EU109" s="10" vm="98641">
        <v>14270</v>
      </c>
      <c r="EV109" s="10" vm="93119">
        <v>6134</v>
      </c>
      <c r="EW109" s="10" vm="87447">
        <v>4646</v>
      </c>
      <c r="EX109" s="10" vm="80473">
        <v>10321</v>
      </c>
      <c r="EY109" s="10" vm="84907">
        <v>5287</v>
      </c>
      <c r="EZ109" s="10" vm="82667">
        <v>2929</v>
      </c>
      <c r="FA109" s="10" vm="74148">
        <v>5287</v>
      </c>
      <c r="FB109" s="10" vm="68076">
        <v>1924697</v>
      </c>
      <c r="FC109" s="10" vm="98481">
        <v>0</v>
      </c>
      <c r="FD109" s="10" vm="92962">
        <v>1924697</v>
      </c>
      <c r="FE109" s="10" vm="58896">
        <v>113629</v>
      </c>
      <c r="FF109" s="10" vm="86469">
        <v>17643</v>
      </c>
      <c r="FG109" s="10" vm="79078">
        <v>0</v>
      </c>
      <c r="FH109" s="10" vm="76936">
        <v>-17170</v>
      </c>
      <c r="FI109" s="10" vm="74056">
        <v>9571</v>
      </c>
      <c r="FJ109" s="10" vm="67920">
        <v>-17776</v>
      </c>
      <c r="FK109" s="10" vm="59287">
        <v>0</v>
      </c>
      <c r="FL109" s="10" vm="92796">
        <v>2030594</v>
      </c>
      <c r="FM109" s="10" vm="72281">
        <v>308797</v>
      </c>
      <c r="FN109" s="10" vm="71425">
        <v>26002</v>
      </c>
      <c r="FO109" s="10" vm="84773">
        <v>0</v>
      </c>
      <c r="FP109" s="10" vm="76791">
        <v>0</v>
      </c>
      <c r="FQ109" s="10" vm="73978">
        <v>-8320</v>
      </c>
      <c r="FR109" s="10" vm="67769">
        <v>0</v>
      </c>
      <c r="FS109" s="10" vm="96626">
        <v>0</v>
      </c>
      <c r="FT109" s="10" vm="92629">
        <v>326479</v>
      </c>
      <c r="FU109" s="10" vm="88973">
        <v>1704115</v>
      </c>
      <c r="FV109" s="10" vm="89975">
        <v>1615900</v>
      </c>
      <c r="FW109" s="81" vm="78952">
        <v>27250</v>
      </c>
      <c r="FX109" s="81" vm="82511">
        <v>198</v>
      </c>
      <c r="FY109" s="81" vm="73904">
        <v>-1664</v>
      </c>
      <c r="FZ109" s="81" vm="56184">
        <v>1735</v>
      </c>
      <c r="GA109" s="81" vm="96200">
        <v>27519</v>
      </c>
      <c r="GB109" s="10" vm="92469">
        <v>9216</v>
      </c>
      <c r="GC109" s="10" vm="81265">
        <v>5419</v>
      </c>
      <c r="GD109" s="10" vm="88191">
        <v>3797</v>
      </c>
      <c r="GE109" s="10" vm="84645">
        <v>245</v>
      </c>
      <c r="GF109" s="10" vm="76643">
        <v>44</v>
      </c>
      <c r="GG109" s="10" vm="56664">
        <v>201</v>
      </c>
      <c r="GH109" s="10" vm="67617">
        <v>1111</v>
      </c>
      <c r="GI109" s="10" vm="98966">
        <v>707</v>
      </c>
      <c r="GJ109" s="10" vm="92307">
        <v>404</v>
      </c>
      <c r="GK109" s="10" vm="87291">
        <v>22091</v>
      </c>
      <c r="GL109" s="10" vm="86320">
        <v>14544</v>
      </c>
      <c r="GM109" s="10" vm="78849">
        <v>7547</v>
      </c>
      <c r="GN109" s="10" vm="82356">
        <v>12242</v>
      </c>
      <c r="GO109" s="10" vm="100790">
        <v>10599</v>
      </c>
      <c r="GP109" s="10" vm="67461">
        <v>1643</v>
      </c>
      <c r="GQ109" s="10" vm="99954">
        <v>233</v>
      </c>
      <c r="GR109" s="10" vm="92146">
        <v>-17</v>
      </c>
      <c r="GS109" s="10" vm="88844">
        <v>250</v>
      </c>
      <c r="GT109" s="10" vm="80323">
        <v>45138</v>
      </c>
      <c r="GU109" s="10" vm="58239">
        <v>31296</v>
      </c>
      <c r="GV109" s="10" vm="76497">
        <v>13842</v>
      </c>
      <c r="GW109" s="10" vm="56551">
        <v>0</v>
      </c>
      <c r="GX109" s="81" vm="67304">
        <v>0</v>
      </c>
      <c r="GY109" s="10" vm="99295">
        <v>0</v>
      </c>
      <c r="GZ109" s="10" vm="91984">
        <v>0</v>
      </c>
      <c r="HA109" s="10" vm="72120">
        <v>0</v>
      </c>
      <c r="HB109" s="10" vm="71278">
        <v>0</v>
      </c>
      <c r="HC109" s="81" vm="57870">
        <v>0</v>
      </c>
      <c r="HD109" s="81" vm="82202">
        <v>0</v>
      </c>
      <c r="HE109" s="10" vm="56494">
        <v>0</v>
      </c>
      <c r="HF109" s="10" vm="67147">
        <v>2025</v>
      </c>
      <c r="HG109" s="10" vm="98002">
        <v>5431</v>
      </c>
      <c r="HH109" s="10" vm="91828">
        <v>0</v>
      </c>
      <c r="HI109" s="10" vm="90816">
        <v>3301</v>
      </c>
      <c r="HJ109" s="10" vm="88065">
        <v>31009</v>
      </c>
      <c r="HK109" s="10" vm="84449">
        <v>130</v>
      </c>
      <c r="HL109" s="10" vm="57826">
        <v>0</v>
      </c>
      <c r="HM109" s="10" vm="73432">
        <v>0</v>
      </c>
      <c r="HN109" s="10" vm="66993">
        <v>3499</v>
      </c>
      <c r="HO109" s="10" vm="97528">
        <v>45395</v>
      </c>
      <c r="HP109" s="10" vm="91668">
        <v>11900</v>
      </c>
      <c r="HQ109" s="10" vm="58792">
        <v>-4611</v>
      </c>
      <c r="HR109" s="10" vm="89819">
        <v>7289</v>
      </c>
      <c r="HS109" s="10" vm="78652">
        <v>0</v>
      </c>
      <c r="HT109" s="10" vm="82046">
        <v>0</v>
      </c>
      <c r="HU109" s="10" vm="73283">
        <v>0</v>
      </c>
      <c r="HV109" s="10" vm="66838">
        <v>21733</v>
      </c>
      <c r="HW109" s="10" vm="97076">
        <v>964</v>
      </c>
      <c r="HX109" s="10" vm="91516">
        <v>0</v>
      </c>
      <c r="HY109" s="10" vm="88755">
        <v>722</v>
      </c>
      <c r="HZ109" s="10" vm="86175">
        <v>9</v>
      </c>
      <c r="IA109" s="10" vm="84312">
        <v>0</v>
      </c>
      <c r="IB109" s="10" vm="76257">
        <v>-3533</v>
      </c>
      <c r="IC109" s="10" vm="73139">
        <v>19895</v>
      </c>
      <c r="ID109" s="10" vm="66697">
        <v>630</v>
      </c>
      <c r="IE109" s="10" vm="96485">
        <v>680</v>
      </c>
      <c r="IF109" s="10" vm="91348">
        <v>0</v>
      </c>
      <c r="IG109" s="10" vm="87176">
        <v>1310</v>
      </c>
      <c r="IH109" s="10" vm="80178">
        <v>17643</v>
      </c>
      <c r="II109" s="10" vm="78520">
        <v>29887</v>
      </c>
      <c r="IJ109" s="10" vm="76108">
        <v>0</v>
      </c>
      <c r="IK109" s="10" vm="72999">
        <v>707</v>
      </c>
      <c r="IL109" s="10" vm="66557">
        <v>-195</v>
      </c>
      <c r="IM109" s="10" vm="59458">
        <v>113</v>
      </c>
      <c r="IN109" s="10" vm="91183">
        <v>30740</v>
      </c>
      <c r="IO109" s="10" vm="58003">
        <v>32381</v>
      </c>
      <c r="IP109" s="10" vm="71135">
        <v>1</v>
      </c>
      <c r="IQ109" s="10" vm="84180">
        <v>-11</v>
      </c>
      <c r="IR109" s="10" vm="58110">
        <v>-2</v>
      </c>
      <c r="IS109" s="81" vm="72848">
        <v>360</v>
      </c>
      <c r="IT109" s="81" vm="66406">
        <v>360</v>
      </c>
    </row>
    <row r="110" spans="1:254" x14ac:dyDescent="0.25">
      <c r="A110" s="8" t="s">
        <v>402</v>
      </c>
      <c r="B110" s="8" t="s">
        <v>102</v>
      </c>
      <c r="C110" s="89">
        <v>44651</v>
      </c>
      <c r="D110" s="76" vm="84068">
        <v>12</v>
      </c>
      <c r="E110" s="10" vm="75940">
        <v>181311</v>
      </c>
      <c r="F110" s="10" vm="56384">
        <v>-77537</v>
      </c>
      <c r="G110" s="10" vm="100272">
        <v>-53993</v>
      </c>
      <c r="H110" s="10" vm="59853">
        <v>49781</v>
      </c>
      <c r="I110" s="10" vm="58483">
        <v>14277</v>
      </c>
      <c r="J110" s="10" vm="63666">
        <v>64058</v>
      </c>
      <c r="K110" s="10" vm="86034">
        <v>0</v>
      </c>
      <c r="L110" s="10" vm="78405">
        <v>0</v>
      </c>
      <c r="M110" s="10" vm="75796">
        <v>0</v>
      </c>
      <c r="N110" s="10" vm="70772">
        <v>21</v>
      </c>
      <c r="O110" s="10" vm="99779">
        <v>-21538</v>
      </c>
      <c r="P110" s="10" vm="95867">
        <v>110</v>
      </c>
      <c r="Q110" s="10" vm="81901">
        <v>5260</v>
      </c>
      <c r="R110" s="10" vm="87087">
        <v>0</v>
      </c>
      <c r="S110" s="10" vm="85915">
        <v>0</v>
      </c>
      <c r="T110" s="10" vm="83923">
        <v>47911</v>
      </c>
      <c r="U110" s="10" vm="75647">
        <v>0</v>
      </c>
      <c r="V110" s="10" vm="56300">
        <v>47911</v>
      </c>
      <c r="W110" s="10" vm="98789">
        <v>0</v>
      </c>
      <c r="X110" s="10" vm="95703">
        <v>2556</v>
      </c>
      <c r="Y110" s="10" vm="89665">
        <v>10221</v>
      </c>
      <c r="Z110" s="10" vm="81073">
        <v>0</v>
      </c>
      <c r="AA110" s="10" vm="80037">
        <v>60688</v>
      </c>
      <c r="AB110" s="10" vm="78263">
        <v>97130</v>
      </c>
      <c r="AC110" s="10" vm="75547">
        <v>12508</v>
      </c>
      <c r="AD110" s="10" vm="70542">
        <v>109638</v>
      </c>
      <c r="AE110" s="10" vm="97835">
        <v>5157</v>
      </c>
      <c r="AF110" s="10" vm="95539">
        <v>0</v>
      </c>
      <c r="AG110" s="10" vm="72704">
        <v>0</v>
      </c>
      <c r="AH110" s="10" vm="72023">
        <v>0</v>
      </c>
      <c r="AI110" s="10" vm="85797">
        <v>114795</v>
      </c>
      <c r="AJ110" s="10" vm="78118">
        <v>18553</v>
      </c>
      <c r="AK110" s="10" vm="75448">
        <v>11299</v>
      </c>
      <c r="AL110" s="10" vm="70388">
        <v>13312</v>
      </c>
      <c r="AM110" s="10" vm="97358">
        <v>4447</v>
      </c>
      <c r="AN110" s="10" vm="95376">
        <v>5034</v>
      </c>
      <c r="AO110" s="10" vm="87947">
        <v>-59</v>
      </c>
      <c r="AP110" s="10" vm="80919">
        <v>0</v>
      </c>
      <c r="AQ110" s="10" vm="79919">
        <v>18707</v>
      </c>
      <c r="AR110" s="10" vm="83773">
        <v>0</v>
      </c>
      <c r="AS110" s="10" vm="62551">
        <v>0</v>
      </c>
      <c r="AT110" s="10" vm="70234">
        <v>71293</v>
      </c>
      <c r="AU110" s="10" vm="96934">
        <v>43502</v>
      </c>
      <c r="AV110" s="10" vm="95208">
        <v>1363</v>
      </c>
      <c r="AW110" s="10" vm="89510">
        <v>1639317</v>
      </c>
      <c r="AX110" s="10" vm="86935">
        <v>0</v>
      </c>
      <c r="AY110" s="10" vm="85665">
        <v>15596</v>
      </c>
      <c r="AZ110" s="10" vm="77973">
        <v>0</v>
      </c>
      <c r="BA110" s="10" vm="57606">
        <v>38087</v>
      </c>
      <c r="BB110" s="10" vm="70078">
        <v>592</v>
      </c>
      <c r="BC110" s="10" vm="99118">
        <v>0</v>
      </c>
      <c r="BD110" s="10" vm="95044">
        <v>0</v>
      </c>
      <c r="BE110" s="10" vm="81754">
        <v>0</v>
      </c>
      <c r="BF110" s="10" vm="90304">
        <v>0</v>
      </c>
      <c r="BG110" s="10" vm="79791">
        <v>1693592</v>
      </c>
      <c r="BH110" s="10" vm="83617">
        <v>31131</v>
      </c>
      <c r="BI110" s="10" vm="57562">
        <v>16515</v>
      </c>
      <c r="BJ110" s="10" vm="69923">
        <v>65609</v>
      </c>
      <c r="BK110" s="10" vm="100436">
        <v>0</v>
      </c>
      <c r="BL110" s="10" vm="94883">
        <v>770</v>
      </c>
      <c r="BM110" s="10" vm="90691">
        <v>114025</v>
      </c>
      <c r="BN110" s="10" vm="88645">
        <v>8677</v>
      </c>
      <c r="BO110" s="10" vm="79675">
        <v>0</v>
      </c>
      <c r="BP110" s="10" vm="77828">
        <v>0</v>
      </c>
      <c r="BQ110" s="10" vm="57510">
        <v>64036</v>
      </c>
      <c r="BR110" s="10" vm="69768">
        <v>72713</v>
      </c>
      <c r="BS110" s="10" vm="100106">
        <v>41312</v>
      </c>
      <c r="BT110" s="10" vm="94719">
        <v>1734904</v>
      </c>
      <c r="BU110" s="10" vm="87793">
        <v>555831</v>
      </c>
      <c r="BV110" s="10" vm="71873">
        <v>0</v>
      </c>
      <c r="BW110" s="10" vm="85539">
        <v>57</v>
      </c>
      <c r="BX110" s="10" vm="83461">
        <v>464555</v>
      </c>
      <c r="BY110" s="10" vm="57449">
        <v>33419</v>
      </c>
      <c r="BZ110" s="10" vm="69611">
        <v>51046</v>
      </c>
      <c r="CA110" s="10" vm="99615">
        <v>84772</v>
      </c>
      <c r="CB110" s="10" vm="94556">
        <v>1189680</v>
      </c>
      <c r="CC110" s="10" vm="72565">
        <v>7701</v>
      </c>
      <c r="CD110" s="10" vm="80776">
        <v>0</v>
      </c>
      <c r="CE110" s="10" vm="85415">
        <v>537523</v>
      </c>
      <c r="CF110" s="10" vm="77683">
        <v>595487</v>
      </c>
      <c r="CG110" s="10" vm="74921">
        <v>0</v>
      </c>
      <c r="CH110" s="10" vm="69457">
        <v>0</v>
      </c>
      <c r="CI110" s="10" vm="98151">
        <v>-57964</v>
      </c>
      <c r="CJ110" s="10" vm="94400">
        <v>0</v>
      </c>
      <c r="CK110" s="10" vm="91016">
        <v>537523</v>
      </c>
      <c r="CL110" s="10" vm="86779">
        <v>29366</v>
      </c>
      <c r="CM110" s="10" vm="79560">
        <v>24301</v>
      </c>
      <c r="CN110" s="10" vm="83305">
        <v>0</v>
      </c>
      <c r="CO110" s="10" vm="74846">
        <v>5065</v>
      </c>
      <c r="CP110" s="10" vm="69302">
        <v>0</v>
      </c>
      <c r="CQ110" s="10" vm="97676">
        <v>0</v>
      </c>
      <c r="CR110" s="10" vm="94244">
        <v>0</v>
      </c>
      <c r="CS110" s="10" vm="81608">
        <v>0</v>
      </c>
      <c r="CT110" s="10" vm="71728">
        <v>3</v>
      </c>
      <c r="CU110" s="10" vm="70996">
        <v>0</v>
      </c>
      <c r="CV110" s="10" vm="77536">
        <v>3595</v>
      </c>
      <c r="CW110" s="10" vm="57280">
        <v>-3592</v>
      </c>
      <c r="CX110" s="10" vm="69150">
        <v>0</v>
      </c>
      <c r="CY110" s="10" vm="97200">
        <v>0</v>
      </c>
      <c r="CZ110" s="10" vm="94083">
        <v>863</v>
      </c>
      <c r="DA110" s="10" vm="89355">
        <v>-863</v>
      </c>
      <c r="DB110" s="81" vm="88498">
        <v>0</v>
      </c>
      <c r="DC110" s="81" vm="85294">
        <v>0</v>
      </c>
      <c r="DD110" s="81" vm="83149">
        <v>0</v>
      </c>
      <c r="DE110" s="81" vm="62080">
        <v>0</v>
      </c>
      <c r="DF110" s="10" vm="68994">
        <v>2395</v>
      </c>
      <c r="DG110" s="10" vm="96777">
        <v>0</v>
      </c>
      <c r="DH110" s="10" vm="93913">
        <v>1710</v>
      </c>
      <c r="DI110" s="10" vm="87637">
        <v>685</v>
      </c>
      <c r="DJ110" s="10" vm="90154">
        <v>31764</v>
      </c>
      <c r="DK110" s="10" vm="79441">
        <v>24301</v>
      </c>
      <c r="DL110" s="10" vm="77393">
        <v>6168</v>
      </c>
      <c r="DM110" s="10" vm="74557">
        <v>1295</v>
      </c>
      <c r="DN110" s="10" vm="68840">
        <v>34573</v>
      </c>
      <c r="DO110" s="10" vm="96347">
        <v>29692</v>
      </c>
      <c r="DP110" s="10" vm="93751">
        <v>0</v>
      </c>
      <c r="DQ110" s="10" vm="72427">
        <v>4881</v>
      </c>
      <c r="DR110" s="10" vm="80634">
        <v>0</v>
      </c>
      <c r="DS110" s="10" vm="85165">
        <v>0</v>
      </c>
      <c r="DT110" s="10" vm="82992">
        <v>0</v>
      </c>
      <c r="DU110" s="10" vm="74471">
        <v>0</v>
      </c>
      <c r="DV110" s="10" vm="68685">
        <v>0</v>
      </c>
      <c r="DW110" s="10" vm="98315">
        <v>0</v>
      </c>
      <c r="DX110" s="10" vm="93591">
        <v>0</v>
      </c>
      <c r="DY110" s="10" vm="81463">
        <v>0</v>
      </c>
      <c r="DZ110" s="10" vm="86631">
        <v>164</v>
      </c>
      <c r="EA110" s="10" vm="79321">
        <v>0</v>
      </c>
      <c r="EB110" s="10" vm="77245">
        <v>25</v>
      </c>
      <c r="EC110" s="10" vm="57067">
        <v>139</v>
      </c>
      <c r="ED110" s="10" vm="68529">
        <v>0</v>
      </c>
      <c r="EE110" s="10" vm="96031">
        <v>0</v>
      </c>
      <c r="EF110" s="10" vm="93426">
        <v>0</v>
      </c>
      <c r="EG110" s="10" vm="89200">
        <v>0</v>
      </c>
      <c r="EH110" s="81" vm="71583">
        <v>0</v>
      </c>
      <c r="EI110" s="81" vm="85043">
        <v>0</v>
      </c>
      <c r="EJ110" s="81" vm="82837">
        <v>0</v>
      </c>
      <c r="EK110" s="81" vm="74296">
        <v>0</v>
      </c>
      <c r="EL110" s="10" vm="68373">
        <v>15</v>
      </c>
      <c r="EM110" s="10" vm="99450">
        <v>0</v>
      </c>
      <c r="EN110" s="10" vm="93261">
        <v>51</v>
      </c>
      <c r="EO110" s="10" vm="90534">
        <v>-36</v>
      </c>
      <c r="EP110" s="10" vm="88351">
        <v>34752</v>
      </c>
      <c r="EQ110" s="10" vm="79210">
        <v>29692</v>
      </c>
      <c r="ER110" s="10" vm="77100">
        <v>76</v>
      </c>
      <c r="ES110" s="10" vm="74210">
        <v>4984</v>
      </c>
      <c r="ET110" s="10" vm="68219">
        <v>66516</v>
      </c>
      <c r="EU110" s="10" vm="98629">
        <v>53993</v>
      </c>
      <c r="EV110" s="10" vm="93105">
        <v>6244</v>
      </c>
      <c r="EW110" s="10" vm="87484">
        <v>6279</v>
      </c>
      <c r="EX110" s="10" vm="80487">
        <v>3155</v>
      </c>
      <c r="EY110" s="10" vm="84917">
        <v>1185</v>
      </c>
      <c r="EZ110" s="10" vm="82681">
        <v>862</v>
      </c>
      <c r="FA110" s="10" vm="74140">
        <v>1185</v>
      </c>
      <c r="FB110" s="10" vm="68064">
        <v>1766704</v>
      </c>
      <c r="FC110" s="10" vm="98471">
        <v>0</v>
      </c>
      <c r="FD110" s="10" vm="92948">
        <v>1766704</v>
      </c>
      <c r="FE110" s="10" vm="58907">
        <v>83335</v>
      </c>
      <c r="FF110" s="10" vm="86482">
        <v>8764</v>
      </c>
      <c r="FG110" s="10" vm="79090">
        <v>0</v>
      </c>
      <c r="FH110" s="10" vm="76950">
        <v>-16477</v>
      </c>
      <c r="FI110" s="10" vm="74052">
        <v>0</v>
      </c>
      <c r="FJ110" s="10" vm="67911">
        <v>0</v>
      </c>
      <c r="FK110" s="10" vm="59278">
        <v>0</v>
      </c>
      <c r="FL110" s="10" vm="92783">
        <v>1842326</v>
      </c>
      <c r="FM110" s="10" vm="72291">
        <v>188007</v>
      </c>
      <c r="FN110" s="10" vm="71439">
        <v>17981</v>
      </c>
      <c r="FO110" s="10" vm="84786">
        <v>966</v>
      </c>
      <c r="FP110" s="10" vm="76803">
        <v>0</v>
      </c>
      <c r="FQ110" s="10" vm="61739">
        <v>-3945</v>
      </c>
      <c r="FR110" s="10" vm="67759">
        <v>0</v>
      </c>
      <c r="FS110" s="10" vm="96617">
        <v>0</v>
      </c>
      <c r="FT110" s="10" vm="92617">
        <v>203009</v>
      </c>
      <c r="FU110" s="10" vm="89039">
        <v>1639317</v>
      </c>
      <c r="FV110" s="10" vm="89990">
        <v>1578697</v>
      </c>
      <c r="FW110" s="81" vm="78964">
        <v>482</v>
      </c>
      <c r="FX110" s="81" vm="82526">
        <v>0</v>
      </c>
      <c r="FY110" s="81" vm="73875">
        <v>0</v>
      </c>
      <c r="FZ110" s="81" vm="56171">
        <v>110</v>
      </c>
      <c r="GA110" s="81" vm="96189">
        <v>592</v>
      </c>
      <c r="GB110" s="10" vm="92455">
        <v>23390</v>
      </c>
      <c r="GC110" s="10" vm="81314">
        <v>12100</v>
      </c>
      <c r="GD110" s="10" vm="88205">
        <v>11290</v>
      </c>
      <c r="GE110" s="10" vm="84656">
        <v>383</v>
      </c>
      <c r="GF110" s="10" vm="76657">
        <v>246</v>
      </c>
      <c r="GG110" s="10" vm="73791">
        <v>137</v>
      </c>
      <c r="GH110" s="10" vm="67605">
        <v>0</v>
      </c>
      <c r="GI110" s="10" vm="98956">
        <v>0</v>
      </c>
      <c r="GJ110" s="10" vm="92294">
        <v>0</v>
      </c>
      <c r="GK110" s="10" vm="87334">
        <v>0</v>
      </c>
      <c r="GL110" s="10" vm="86338">
        <v>0</v>
      </c>
      <c r="GM110" s="10" vm="78857">
        <v>0</v>
      </c>
      <c r="GN110" s="10" vm="82371">
        <v>7148</v>
      </c>
      <c r="GO110" s="10" vm="56594">
        <v>4304</v>
      </c>
      <c r="GP110" s="10" vm="67446">
        <v>2844</v>
      </c>
      <c r="GQ110" s="10" vm="99943">
        <v>18</v>
      </c>
      <c r="GR110" s="10" vm="92132">
        <v>12</v>
      </c>
      <c r="GS110" s="10" vm="88884">
        <v>6</v>
      </c>
      <c r="GT110" s="10" vm="80339">
        <v>30939</v>
      </c>
      <c r="GU110" s="10" vm="84565">
        <v>16662</v>
      </c>
      <c r="GV110" s="10" vm="76511">
        <v>14277</v>
      </c>
      <c r="GW110" s="10" vm="56536">
        <v>0</v>
      </c>
      <c r="GX110" s="81" vm="67290">
        <v>0</v>
      </c>
      <c r="GY110" s="10" vm="99286">
        <v>0</v>
      </c>
      <c r="GZ110" s="10" vm="91970">
        <v>0</v>
      </c>
      <c r="HA110" s="10" vm="72155">
        <v>0</v>
      </c>
      <c r="HB110" s="10" vm="71292">
        <v>0</v>
      </c>
      <c r="HC110" s="81" vm="78772">
        <v>770</v>
      </c>
      <c r="HD110" s="81" vm="82217">
        <v>0</v>
      </c>
      <c r="HE110" s="10" vm="56484">
        <v>770</v>
      </c>
      <c r="HF110" s="10" vm="67136">
        <v>1686</v>
      </c>
      <c r="HG110" s="10" vm="97992">
        <v>3820</v>
      </c>
      <c r="HH110" s="10" vm="91815">
        <v>0</v>
      </c>
      <c r="HI110" s="10" vm="90853">
        <v>34233</v>
      </c>
      <c r="HJ110" s="10" vm="88078">
        <v>18675</v>
      </c>
      <c r="HK110" s="10" vm="84459">
        <v>17</v>
      </c>
      <c r="HL110" s="10" vm="76392">
        <v>0</v>
      </c>
      <c r="HM110" s="10" vm="73418">
        <v>0</v>
      </c>
      <c r="HN110" s="10" vm="66981">
        <v>5605</v>
      </c>
      <c r="HO110" s="10" vm="97517">
        <v>64036</v>
      </c>
      <c r="HP110" s="10" vm="91655">
        <v>22015</v>
      </c>
      <c r="HQ110" s="10" vm="90408">
        <v>62757</v>
      </c>
      <c r="HR110" s="10" vm="89833">
        <v>84772</v>
      </c>
      <c r="HS110" s="10" vm="78664">
        <v>0</v>
      </c>
      <c r="HT110" s="10" vm="82060">
        <v>0</v>
      </c>
      <c r="HU110" s="10" vm="73273">
        <v>0</v>
      </c>
      <c r="HV110" s="10" vm="66829">
        <v>24009</v>
      </c>
      <c r="HW110" s="10" vm="97068">
        <v>-2106</v>
      </c>
      <c r="HX110" s="10" vm="91503">
        <v>2435</v>
      </c>
      <c r="HY110" s="10" vm="58688">
        <v>228</v>
      </c>
      <c r="HZ110" s="10" vm="86187">
        <v>113</v>
      </c>
      <c r="IA110" s="10" vm="84325">
        <v>827</v>
      </c>
      <c r="IB110" s="10" vm="76270">
        <v>-3968</v>
      </c>
      <c r="IC110" s="10" vm="61111">
        <v>21538</v>
      </c>
      <c r="ID110" s="10" vm="66686">
        <v>143</v>
      </c>
      <c r="IE110" s="10" vm="96476">
        <v>9</v>
      </c>
      <c r="IF110" s="10" vm="91335">
        <v>0</v>
      </c>
      <c r="IG110" s="10" vm="87211">
        <v>152</v>
      </c>
      <c r="IH110" s="10" vm="80193">
        <v>8764</v>
      </c>
      <c r="II110" s="10" vm="78532">
        <v>20223</v>
      </c>
      <c r="IJ110" s="10" vm="76123">
        <v>966</v>
      </c>
      <c r="IK110" s="10" vm="72950">
        <v>470</v>
      </c>
      <c r="IL110" s="10" vm="66543">
        <v>-58</v>
      </c>
      <c r="IM110" s="10" vm="59446">
        <v>-50</v>
      </c>
      <c r="IN110" s="10" vm="91169">
        <v>17983</v>
      </c>
      <c r="IO110" s="10" vm="100876">
        <v>18291</v>
      </c>
      <c r="IP110" s="10" vm="71150">
        <v>0</v>
      </c>
      <c r="IQ110" s="10" vm="84191">
        <v>0</v>
      </c>
      <c r="IR110" s="10" vm="58124">
        <v>0</v>
      </c>
      <c r="IS110" s="81" vm="72813">
        <v>49</v>
      </c>
      <c r="IT110" s="81" vm="66393">
        <v>1085</v>
      </c>
    </row>
    <row r="111" spans="1:254" x14ac:dyDescent="0.25">
      <c r="A111" s="8" t="s">
        <v>551</v>
      </c>
      <c r="B111" s="8" t="s">
        <v>550</v>
      </c>
      <c r="C111" s="89">
        <v>44651</v>
      </c>
      <c r="D111" s="76" vm="84054">
        <v>12</v>
      </c>
      <c r="E111" s="10" vm="75973">
        <v>49395</v>
      </c>
      <c r="F111" s="10" vm="70898">
        <v>-34816</v>
      </c>
      <c r="G111" s="10" vm="100284">
        <v>-3322</v>
      </c>
      <c r="H111" s="10" vm="59868">
        <v>11257</v>
      </c>
      <c r="I111" s="10" vm="58446">
        <v>1963</v>
      </c>
      <c r="J111" s="10" vm="63652">
        <v>13220</v>
      </c>
      <c r="K111" s="10" vm="86025">
        <v>0</v>
      </c>
      <c r="L111" s="10" vm="78392">
        <v>0</v>
      </c>
      <c r="M111" s="10" vm="75828">
        <v>0</v>
      </c>
      <c r="N111" s="10" vm="70785">
        <v>498</v>
      </c>
      <c r="O111" s="10" vm="99790">
        <v>-7986</v>
      </c>
      <c r="P111" s="10" vm="95883">
        <v>560</v>
      </c>
      <c r="Q111" s="10" vm="81868">
        <v>0</v>
      </c>
      <c r="R111" s="10" vm="87074">
        <v>0</v>
      </c>
      <c r="S111" s="10" vm="85905">
        <v>0</v>
      </c>
      <c r="T111" s="10" vm="83911">
        <v>6292</v>
      </c>
      <c r="U111" s="10" vm="75678">
        <v>4</v>
      </c>
      <c r="V111" s="10" vm="70675">
        <v>6296</v>
      </c>
      <c r="W111" s="10" vm="98802">
        <v>0</v>
      </c>
      <c r="X111" s="10" vm="95718">
        <v>2375</v>
      </c>
      <c r="Y111" s="10" vm="89653">
        <v>0</v>
      </c>
      <c r="Z111" s="10" vm="81060">
        <v>0</v>
      </c>
      <c r="AA111" s="10" vm="80028">
        <v>8671</v>
      </c>
      <c r="AB111" s="10" vm="78252">
        <v>37387</v>
      </c>
      <c r="AC111" s="10" vm="75557">
        <v>4247</v>
      </c>
      <c r="AD111" s="10" vm="70554">
        <v>41634</v>
      </c>
      <c r="AE111" s="10" vm="97846">
        <v>2207</v>
      </c>
      <c r="AF111" s="10" vm="95552">
        <v>0</v>
      </c>
      <c r="AG111" s="10" vm="72693">
        <v>0</v>
      </c>
      <c r="AH111" s="10" vm="72009">
        <v>180</v>
      </c>
      <c r="AI111" s="10" vm="85785">
        <v>44021</v>
      </c>
      <c r="AJ111" s="10" vm="78107">
        <v>6703</v>
      </c>
      <c r="AK111" s="10" vm="75456">
        <v>5234</v>
      </c>
      <c r="AL111" s="10" vm="70400">
        <v>10928</v>
      </c>
      <c r="AM111" s="10" vm="97368">
        <v>2677</v>
      </c>
      <c r="AN111" s="10" vm="95389">
        <v>0</v>
      </c>
      <c r="AO111" s="10" vm="87878">
        <v>140</v>
      </c>
      <c r="AP111" s="10" vm="80906">
        <v>284</v>
      </c>
      <c r="AQ111" s="10" vm="79907">
        <v>8046</v>
      </c>
      <c r="AR111" s="10" vm="83762">
        <v>0</v>
      </c>
      <c r="AS111" s="10" vm="75371">
        <v>0</v>
      </c>
      <c r="AT111" s="10" vm="70248">
        <v>34012</v>
      </c>
      <c r="AU111" s="10" vm="96946">
        <v>10009</v>
      </c>
      <c r="AV111" s="10" vm="95222">
        <v>814</v>
      </c>
      <c r="AW111" s="10" vm="89463">
        <v>400360</v>
      </c>
      <c r="AX111" s="10" vm="86920">
        <v>0</v>
      </c>
      <c r="AY111" s="10" vm="85654">
        <v>3743</v>
      </c>
      <c r="AZ111" s="10" vm="77959">
        <v>0</v>
      </c>
      <c r="BA111" s="10" vm="75289">
        <v>0</v>
      </c>
      <c r="BB111" s="10" vm="70093">
        <v>12795</v>
      </c>
      <c r="BC111" s="10" vm="99131">
        <v>428</v>
      </c>
      <c r="BD111" s="10" vm="95063">
        <v>0</v>
      </c>
      <c r="BE111" s="10" vm="81714">
        <v>0</v>
      </c>
      <c r="BF111" s="10" vm="90289">
        <v>0</v>
      </c>
      <c r="BG111" s="10" vm="79782">
        <v>417326</v>
      </c>
      <c r="BH111" s="10" vm="83606">
        <v>8053</v>
      </c>
      <c r="BI111" s="10" vm="57574">
        <v>1376</v>
      </c>
      <c r="BJ111" s="10" vm="69939">
        <v>7440</v>
      </c>
      <c r="BK111" s="10" vm="100446">
        <v>0</v>
      </c>
      <c r="BL111" s="10" vm="94899">
        <v>1588</v>
      </c>
      <c r="BM111" s="10" vm="90653">
        <v>18457</v>
      </c>
      <c r="BN111" s="10" vm="88629">
        <v>16185</v>
      </c>
      <c r="BO111" s="10" vm="79664">
        <v>0</v>
      </c>
      <c r="BP111" s="10" vm="77813">
        <v>2187</v>
      </c>
      <c r="BQ111" s="10" vm="75105">
        <v>11590</v>
      </c>
      <c r="BR111" s="10" vm="69782">
        <v>29962</v>
      </c>
      <c r="BS111" s="10" vm="100117">
        <v>-11505</v>
      </c>
      <c r="BT111" s="10" vm="94734">
        <v>405821</v>
      </c>
      <c r="BU111" s="10" vm="87754">
        <v>165713</v>
      </c>
      <c r="BV111" s="10" vm="71860">
        <v>0</v>
      </c>
      <c r="BW111" s="10" vm="85527">
        <v>0</v>
      </c>
      <c r="BX111" s="10" vm="83447">
        <v>178946</v>
      </c>
      <c r="BY111" s="10" vm="57463">
        <v>0</v>
      </c>
      <c r="BZ111" s="10" vm="69625">
        <v>0</v>
      </c>
      <c r="CA111" s="10" vm="99625">
        <v>2792</v>
      </c>
      <c r="CB111" s="10" vm="94571">
        <v>347451</v>
      </c>
      <c r="CC111" s="10" vm="72531">
        <v>3295</v>
      </c>
      <c r="CD111" s="10" vm="80763">
        <v>0</v>
      </c>
      <c r="CE111" s="10" vm="85405">
        <v>55075</v>
      </c>
      <c r="CF111" s="10" vm="77670">
        <v>53305</v>
      </c>
      <c r="CG111" s="10" vm="74938">
        <v>0</v>
      </c>
      <c r="CH111" s="10" vm="69468">
        <v>0</v>
      </c>
      <c r="CI111" s="10" vm="98163">
        <v>0</v>
      </c>
      <c r="CJ111" s="10" vm="94416">
        <v>1770</v>
      </c>
      <c r="CK111" s="10" vm="91002">
        <v>55075</v>
      </c>
      <c r="CL111" s="10" vm="86767">
        <v>3659</v>
      </c>
      <c r="CM111" s="10" vm="79551">
        <v>3248</v>
      </c>
      <c r="CN111" s="10" vm="83293">
        <v>0</v>
      </c>
      <c r="CO111" s="10" vm="74853">
        <v>411</v>
      </c>
      <c r="CP111" s="10" vm="69313">
        <v>258</v>
      </c>
      <c r="CQ111" s="10" vm="97687">
        <v>0</v>
      </c>
      <c r="CR111" s="10" vm="94260">
        <v>59</v>
      </c>
      <c r="CS111" s="10" vm="81599">
        <v>199</v>
      </c>
      <c r="CT111" s="10" vm="71716">
        <v>27</v>
      </c>
      <c r="CU111" s="10" vm="70985">
        <v>0</v>
      </c>
      <c r="CV111" s="10" vm="77524">
        <v>204</v>
      </c>
      <c r="CW111" s="10" vm="57285">
        <v>-177</v>
      </c>
      <c r="CX111" s="10" vm="69161">
        <v>0</v>
      </c>
      <c r="CY111" s="10" vm="97210">
        <v>0</v>
      </c>
      <c r="CZ111" s="10" vm="94096">
        <v>0</v>
      </c>
      <c r="DA111" s="10" vm="89301">
        <v>0</v>
      </c>
      <c r="DB111" s="81" vm="88485">
        <v>0</v>
      </c>
      <c r="DC111" s="81" vm="85283">
        <v>0</v>
      </c>
      <c r="DD111" s="81" vm="83138">
        <v>0</v>
      </c>
      <c r="DE111" s="81" vm="57223">
        <v>0</v>
      </c>
      <c r="DF111" s="10" vm="69008">
        <v>100</v>
      </c>
      <c r="DG111" s="10" vm="96787">
        <v>0</v>
      </c>
      <c r="DH111" s="10" vm="93927">
        <v>23</v>
      </c>
      <c r="DI111" s="10" vm="87588">
        <v>77</v>
      </c>
      <c r="DJ111" s="10" vm="90139">
        <v>4044</v>
      </c>
      <c r="DK111" s="10" vm="79431">
        <v>3248</v>
      </c>
      <c r="DL111" s="10" vm="77377">
        <v>286</v>
      </c>
      <c r="DM111" s="10" vm="57179">
        <v>510</v>
      </c>
      <c r="DN111" s="10" vm="68854">
        <v>0</v>
      </c>
      <c r="DO111" s="10" vm="96360">
        <v>0</v>
      </c>
      <c r="DP111" s="10" vm="93768">
        <v>0</v>
      </c>
      <c r="DQ111" s="10" vm="72387">
        <v>0</v>
      </c>
      <c r="DR111" s="10" vm="80619">
        <v>0</v>
      </c>
      <c r="DS111" s="10" vm="85156">
        <v>0</v>
      </c>
      <c r="DT111" s="10" vm="82980">
        <v>0</v>
      </c>
      <c r="DU111" s="10" vm="74498">
        <v>0</v>
      </c>
      <c r="DV111" s="10" vm="68700">
        <v>0</v>
      </c>
      <c r="DW111" s="10" vm="98326">
        <v>0</v>
      </c>
      <c r="DX111" s="10" vm="93606">
        <v>0</v>
      </c>
      <c r="DY111" s="10" vm="81423">
        <v>0</v>
      </c>
      <c r="DZ111" s="10" vm="86614">
        <v>1153</v>
      </c>
      <c r="EA111" s="10" vm="79309">
        <v>74</v>
      </c>
      <c r="EB111" s="10" vm="77231">
        <v>455</v>
      </c>
      <c r="EC111" s="10" vm="74401">
        <v>624</v>
      </c>
      <c r="ED111" s="10" vm="68543">
        <v>0</v>
      </c>
      <c r="EE111" s="10" vm="96043">
        <v>0</v>
      </c>
      <c r="EF111" s="10" vm="93441">
        <v>0</v>
      </c>
      <c r="EG111" s="10" vm="89161">
        <v>0</v>
      </c>
      <c r="EH111" s="81" vm="71569">
        <v>0</v>
      </c>
      <c r="EI111" s="81" vm="85032">
        <v>0</v>
      </c>
      <c r="EJ111" s="81" vm="82823">
        <v>0</v>
      </c>
      <c r="EK111" s="81" vm="74314">
        <v>0</v>
      </c>
      <c r="EL111" s="10" vm="68387">
        <v>177</v>
      </c>
      <c r="EM111" s="10" vm="99460">
        <v>0</v>
      </c>
      <c r="EN111" s="10" vm="93275">
        <v>63</v>
      </c>
      <c r="EO111" s="10" vm="90500">
        <v>114</v>
      </c>
      <c r="EP111" s="10" vm="88338">
        <v>1330</v>
      </c>
      <c r="EQ111" s="10" vm="79197">
        <v>74</v>
      </c>
      <c r="ER111" s="10" vm="77085">
        <v>518</v>
      </c>
      <c r="ES111" s="10" vm="56968">
        <v>738</v>
      </c>
      <c r="ET111" s="10" vm="68232">
        <v>5374</v>
      </c>
      <c r="EU111" s="10" vm="98642">
        <v>3322</v>
      </c>
      <c r="EV111" s="10" vm="93120">
        <v>804</v>
      </c>
      <c r="EW111" s="10" vm="87471">
        <v>1248</v>
      </c>
      <c r="EX111" s="10" vm="80474">
        <v>1375</v>
      </c>
      <c r="EY111" s="10" vm="84908">
        <v>921</v>
      </c>
      <c r="EZ111" s="10" vm="82668">
        <v>264</v>
      </c>
      <c r="FA111" s="10" vm="56901">
        <v>878</v>
      </c>
      <c r="FB111" s="10" vm="68077">
        <v>486159</v>
      </c>
      <c r="FC111" s="10" vm="98482">
        <v>0</v>
      </c>
      <c r="FD111" s="10" vm="92963">
        <v>486159</v>
      </c>
      <c r="FE111" s="10" vm="58897">
        <v>25429</v>
      </c>
      <c r="FF111" s="10" vm="86470">
        <v>6059</v>
      </c>
      <c r="FG111" s="10" vm="79079">
        <v>0</v>
      </c>
      <c r="FH111" s="10" vm="76937">
        <v>-3786</v>
      </c>
      <c r="FI111" s="10" vm="74057">
        <v>0</v>
      </c>
      <c r="FJ111" s="10" vm="67921">
        <v>-3297</v>
      </c>
      <c r="FK111" s="10" vm="59288">
        <v>-645</v>
      </c>
      <c r="FL111" s="10" vm="92797">
        <v>509919</v>
      </c>
      <c r="FM111" s="10" vm="72240">
        <v>102573</v>
      </c>
      <c r="FN111" s="10" vm="71426">
        <v>7872</v>
      </c>
      <c r="FO111" s="10" vm="84774">
        <v>0</v>
      </c>
      <c r="FP111" s="10" vm="76792">
        <v>0</v>
      </c>
      <c r="FQ111" s="10" vm="73979">
        <v>-886</v>
      </c>
      <c r="FR111" s="10" vm="67770">
        <v>0</v>
      </c>
      <c r="FS111" s="10" vm="96627">
        <v>0</v>
      </c>
      <c r="FT111" s="10" vm="92630">
        <v>109559</v>
      </c>
      <c r="FU111" s="10" vm="88991">
        <v>400360</v>
      </c>
      <c r="FV111" s="10" vm="89976">
        <v>383586</v>
      </c>
      <c r="FW111" s="81" vm="78953">
        <v>12235</v>
      </c>
      <c r="FX111" s="81" vm="82512">
        <v>0</v>
      </c>
      <c r="FY111" s="81" vm="73905">
        <v>0</v>
      </c>
      <c r="FZ111" s="81" vm="56185">
        <v>560</v>
      </c>
      <c r="GA111" s="81" vm="96201">
        <v>12795</v>
      </c>
      <c r="GB111" s="10" vm="92470">
        <v>1182</v>
      </c>
      <c r="GC111" s="10" vm="81274">
        <v>750</v>
      </c>
      <c r="GD111" s="10" vm="88192">
        <v>432</v>
      </c>
      <c r="GE111" s="10" vm="84646">
        <v>558</v>
      </c>
      <c r="GF111" s="10" vm="76644">
        <v>202</v>
      </c>
      <c r="GG111" s="10" vm="73811">
        <v>356</v>
      </c>
      <c r="GH111" s="10" vm="67618">
        <v>2359</v>
      </c>
      <c r="GI111" s="10" vm="98967">
        <v>1175</v>
      </c>
      <c r="GJ111" s="10" vm="92308">
        <v>1184</v>
      </c>
      <c r="GK111" s="10" vm="87292">
        <v>0</v>
      </c>
      <c r="GL111" s="10" vm="86321">
        <v>0</v>
      </c>
      <c r="GM111" s="10" vm="78850">
        <v>0</v>
      </c>
      <c r="GN111" s="10" vm="82357">
        <v>318</v>
      </c>
      <c r="GO111" s="10" vm="56610">
        <v>327</v>
      </c>
      <c r="GP111" s="10" vm="67462">
        <v>-9</v>
      </c>
      <c r="GQ111" s="10" vm="99955">
        <v>0</v>
      </c>
      <c r="GR111" s="10" vm="92147">
        <v>0</v>
      </c>
      <c r="GS111" s="10" vm="88846">
        <v>0</v>
      </c>
      <c r="GT111" s="10" vm="80324">
        <v>4417</v>
      </c>
      <c r="GU111" s="10" vm="58240">
        <v>2454</v>
      </c>
      <c r="GV111" s="10" vm="76498">
        <v>1963</v>
      </c>
      <c r="GW111" s="10" vm="73639">
        <v>0</v>
      </c>
      <c r="GX111" s="81" vm="67305">
        <v>0</v>
      </c>
      <c r="GY111" s="10" vm="99296">
        <v>0</v>
      </c>
      <c r="GZ111" s="10" vm="91985">
        <v>0</v>
      </c>
      <c r="HA111" s="10" vm="72121">
        <v>0</v>
      </c>
      <c r="HB111" s="10" vm="71279">
        <v>0</v>
      </c>
      <c r="HC111" s="81" vm="57871">
        <v>311</v>
      </c>
      <c r="HD111" s="81" vm="82203">
        <v>1277</v>
      </c>
      <c r="HE111" s="10" vm="73551">
        <v>1588</v>
      </c>
      <c r="HF111" s="10" vm="67148">
        <v>821</v>
      </c>
      <c r="HG111" s="10" vm="98003">
        <v>2415</v>
      </c>
      <c r="HH111" s="10" vm="91829">
        <v>0</v>
      </c>
      <c r="HI111" s="10" vm="90841">
        <v>0</v>
      </c>
      <c r="HJ111" s="10" vm="88066">
        <v>6640</v>
      </c>
      <c r="HK111" s="10" vm="84450">
        <v>0</v>
      </c>
      <c r="HL111" s="10" vm="57827">
        <v>0</v>
      </c>
      <c r="HM111" s="10" vm="73433">
        <v>0</v>
      </c>
      <c r="HN111" s="10" vm="66994">
        <v>1714</v>
      </c>
      <c r="HO111" s="10" vm="97529">
        <v>11590</v>
      </c>
      <c r="HP111" s="10" vm="91669">
        <v>1473</v>
      </c>
      <c r="HQ111" s="10" vm="90402">
        <v>1319</v>
      </c>
      <c r="HR111" s="10" vm="89820">
        <v>2792</v>
      </c>
      <c r="HS111" s="10" vm="78653">
        <v>0</v>
      </c>
      <c r="HT111" s="10" vm="82047">
        <v>0</v>
      </c>
      <c r="HU111" s="10" vm="73284">
        <v>0</v>
      </c>
      <c r="HV111" s="10" vm="66839">
        <v>7081</v>
      </c>
      <c r="HW111" s="10" vm="59184">
        <v>-501</v>
      </c>
      <c r="HX111" s="10" vm="91517">
        <v>1361</v>
      </c>
      <c r="HY111" s="10" vm="2649">
        <v>606</v>
      </c>
      <c r="HZ111" s="10" vm="86176">
        <v>0</v>
      </c>
      <c r="IA111" s="10" vm="84313">
        <v>0</v>
      </c>
      <c r="IB111" s="10" vm="76258">
        <v>-561</v>
      </c>
      <c r="IC111" s="10" vm="73140">
        <v>7986</v>
      </c>
      <c r="ID111" s="10" vm="66698">
        <v>359</v>
      </c>
      <c r="IE111" s="10" vm="96486">
        <v>796</v>
      </c>
      <c r="IF111" s="10" vm="91349">
        <v>1341</v>
      </c>
      <c r="IG111" s="10" vm="100884">
        <v>2496</v>
      </c>
      <c r="IH111" s="10" vm="80179">
        <v>6059</v>
      </c>
      <c r="II111" s="10" vm="78521">
        <v>8789</v>
      </c>
      <c r="IJ111" s="10" vm="76109">
        <v>0</v>
      </c>
      <c r="IK111" s="10" vm="73000">
        <v>101</v>
      </c>
      <c r="IL111" s="10" vm="66558">
        <v>-45</v>
      </c>
      <c r="IM111" s="10" vm="59459">
        <v>3</v>
      </c>
      <c r="IN111" s="10" vm="91184">
        <v>8425</v>
      </c>
      <c r="IO111" s="10" vm="81169">
        <v>8437</v>
      </c>
      <c r="IP111" s="10" vm="71136">
        <v>3</v>
      </c>
      <c r="IQ111" s="10" vm="84181">
        <v>0</v>
      </c>
      <c r="IR111" s="10" vm="58111">
        <v>0</v>
      </c>
      <c r="IS111" s="81" vm="72849">
        <v>129</v>
      </c>
      <c r="IT111" s="81" vm="66407">
        <v>137</v>
      </c>
    </row>
    <row r="112" spans="1:254" x14ac:dyDescent="0.25">
      <c r="A112" s="8" t="s">
        <v>130</v>
      </c>
      <c r="B112" s="8" t="s">
        <v>131</v>
      </c>
      <c r="C112" s="89">
        <v>44651</v>
      </c>
      <c r="D112" s="76" vm="15991">
        <v>12</v>
      </c>
      <c r="E112" s="10" vm="9243">
        <v>11856</v>
      </c>
      <c r="F112" s="10" vm="65502">
        <v>-8008</v>
      </c>
      <c r="G112" s="10" vm="42733">
        <v>-436</v>
      </c>
      <c r="H112" s="10" vm="59672">
        <v>3412</v>
      </c>
      <c r="I112" s="10" vm="29285">
        <v>1671</v>
      </c>
      <c r="J112" s="10" vm="63470">
        <v>5083</v>
      </c>
      <c r="K112" s="10" vm="46259">
        <v>0</v>
      </c>
      <c r="L112" s="10" vm="15772">
        <v>0</v>
      </c>
      <c r="M112" s="10" vm="9032">
        <v>0</v>
      </c>
      <c r="N112" s="10" vm="44504">
        <v>2</v>
      </c>
      <c r="O112" s="10" vm="42510">
        <v>-3742</v>
      </c>
      <c r="P112" s="10" vm="35799">
        <v>0</v>
      </c>
      <c r="Q112" s="10" vm="64400">
        <v>0</v>
      </c>
      <c r="R112" s="10" vm="22411">
        <v>0</v>
      </c>
      <c r="S112" s="10" vm="55967">
        <v>0</v>
      </c>
      <c r="T112" s="10" vm="63973">
        <v>1343</v>
      </c>
      <c r="U112" s="10" vm="8814">
        <v>1</v>
      </c>
      <c r="V112" s="10" vm="54257">
        <v>1344</v>
      </c>
      <c r="W112" s="10" vm="42292">
        <v>0</v>
      </c>
      <c r="X112" s="10" vm="35563">
        <v>-203</v>
      </c>
      <c r="Y112" s="10" vm="28985">
        <v>0</v>
      </c>
      <c r="Z112" s="10" vm="22189">
        <v>0</v>
      </c>
      <c r="AA112" s="10" vm="52542">
        <v>1141</v>
      </c>
      <c r="AB112" s="10" vm="15373">
        <v>9576</v>
      </c>
      <c r="AC112" s="10" vm="63305">
        <v>1287</v>
      </c>
      <c r="AD112" s="10" vm="51132">
        <v>10863</v>
      </c>
      <c r="AE112" s="10" vm="42072">
        <v>204</v>
      </c>
      <c r="AF112" s="10" vm="35329">
        <v>0</v>
      </c>
      <c r="AG112" s="10" vm="28751">
        <v>0</v>
      </c>
      <c r="AH112" s="10" vm="21968">
        <v>0</v>
      </c>
      <c r="AI112" s="10" vm="49344">
        <v>11067</v>
      </c>
      <c r="AJ112" s="10" vm="15166">
        <v>1527</v>
      </c>
      <c r="AK112" s="10" vm="61738">
        <v>1500</v>
      </c>
      <c r="AL112" s="10" vm="47758">
        <v>1406</v>
      </c>
      <c r="AM112" s="10" vm="41857">
        <v>1277</v>
      </c>
      <c r="AN112" s="10" vm="35108">
        <v>213</v>
      </c>
      <c r="AO112" s="10" vm="28523">
        <v>-78</v>
      </c>
      <c r="AP112" s="10" vm="21752">
        <v>0</v>
      </c>
      <c r="AQ112" s="10" vm="46035">
        <v>1658</v>
      </c>
      <c r="AR112" s="10" vm="14948">
        <v>0</v>
      </c>
      <c r="AS112" s="10" vm="8319">
        <v>127</v>
      </c>
      <c r="AT112" s="10" vm="44275">
        <v>7630</v>
      </c>
      <c r="AU112" s="10" vm="41643">
        <v>3437</v>
      </c>
      <c r="AV112" s="10" vm="64879">
        <v>119</v>
      </c>
      <c r="AW112" s="10" vm="28300">
        <v>114968</v>
      </c>
      <c r="AX112" s="10" vm="21547">
        <v>0</v>
      </c>
      <c r="AY112" s="10" vm="55774">
        <v>2403</v>
      </c>
      <c r="AZ112" s="10" vm="14732">
        <v>0</v>
      </c>
      <c r="BA112" s="10" vm="8095">
        <v>0</v>
      </c>
      <c r="BB112" s="10" vm="54023">
        <v>0</v>
      </c>
      <c r="BC112" s="10" vm="41412">
        <v>0</v>
      </c>
      <c r="BD112" s="10" vm="34782">
        <v>0</v>
      </c>
      <c r="BE112" s="10" vm="28070">
        <v>0</v>
      </c>
      <c r="BF112" s="10" vm="21336">
        <v>0</v>
      </c>
      <c r="BG112" s="10" vm="65968">
        <v>117371</v>
      </c>
      <c r="BH112" s="10" vm="14526">
        <v>0</v>
      </c>
      <c r="BI112" s="10" vm="7889">
        <v>366</v>
      </c>
      <c r="BJ112" s="10" vm="50913">
        <v>1650</v>
      </c>
      <c r="BK112" s="10" vm="41182">
        <v>232</v>
      </c>
      <c r="BL112" s="10" vm="34550">
        <v>0</v>
      </c>
      <c r="BM112" s="10" vm="27838">
        <v>2248</v>
      </c>
      <c r="BN112" s="10" vm="21113">
        <v>455</v>
      </c>
      <c r="BO112" s="10" vm="49119">
        <v>0</v>
      </c>
      <c r="BP112" s="10" vm="14320">
        <v>202</v>
      </c>
      <c r="BQ112" s="10" vm="7717">
        <v>3997</v>
      </c>
      <c r="BR112" s="10" vm="47534">
        <v>4654</v>
      </c>
      <c r="BS112" s="10" vm="40962">
        <v>-2406</v>
      </c>
      <c r="BT112" s="10" vm="34325">
        <v>114965</v>
      </c>
      <c r="BU112" s="10" vm="27607">
        <v>70121</v>
      </c>
      <c r="BV112" s="10" vm="20893">
        <v>0</v>
      </c>
      <c r="BW112" s="10" vm="45811">
        <v>0</v>
      </c>
      <c r="BX112" s="10" vm="14106">
        <v>20574</v>
      </c>
      <c r="BY112" s="10" vm="7534">
        <v>0</v>
      </c>
      <c r="BZ112" s="10" vm="44057">
        <v>0</v>
      </c>
      <c r="CA112" s="10" vm="40746">
        <v>217</v>
      </c>
      <c r="CB112" s="10" vm="34143">
        <v>90912</v>
      </c>
      <c r="CC112" s="10" vm="27385">
        <v>596</v>
      </c>
      <c r="CD112" s="10" vm="20689">
        <v>0</v>
      </c>
      <c r="CE112" s="10" vm="55558">
        <v>23457</v>
      </c>
      <c r="CF112" s="10" vm="13886">
        <v>23457</v>
      </c>
      <c r="CG112" s="10" vm="7318">
        <v>0</v>
      </c>
      <c r="CH112" s="10" vm="53805">
        <v>0</v>
      </c>
      <c r="CI112" s="10" vm="40512">
        <v>0</v>
      </c>
      <c r="CJ112" s="10" vm="33945">
        <v>0</v>
      </c>
      <c r="CK112" s="10" vm="27163">
        <v>23457</v>
      </c>
      <c r="CL112" s="10" vm="20479">
        <v>688</v>
      </c>
      <c r="CM112" s="10" vm="52310">
        <v>436</v>
      </c>
      <c r="CN112" s="10" vm="13679">
        <v>0</v>
      </c>
      <c r="CO112" s="10" vm="7103">
        <v>252</v>
      </c>
      <c r="CP112" s="10" vm="50683">
        <v>93</v>
      </c>
      <c r="CQ112" s="10" vm="40281">
        <v>0</v>
      </c>
      <c r="CR112" s="10" vm="33711">
        <v>106</v>
      </c>
      <c r="CS112" s="10" vm="26928">
        <v>-13</v>
      </c>
      <c r="CT112" s="10" vm="20259">
        <v>0</v>
      </c>
      <c r="CU112" s="10" vm="48893">
        <v>0</v>
      </c>
      <c r="CV112" s="10" vm="13470">
        <v>272</v>
      </c>
      <c r="CW112" s="10" vm="1779">
        <v>-272</v>
      </c>
      <c r="CX112" s="10" vm="47313">
        <v>0</v>
      </c>
      <c r="CY112" s="10" vm="40060">
        <v>0</v>
      </c>
      <c r="CZ112" s="10" vm="33480">
        <v>0</v>
      </c>
      <c r="DA112" s="10" vm="26699">
        <v>0</v>
      </c>
      <c r="DB112" s="81" vm="20039">
        <v>0</v>
      </c>
      <c r="DC112" s="81" vm="45590">
        <v>0</v>
      </c>
      <c r="DD112" s="81" vm="13252">
        <v>0</v>
      </c>
      <c r="DE112" s="81" vm="6726">
        <v>0</v>
      </c>
      <c r="DF112" s="10" vm="43836">
        <v>8</v>
      </c>
      <c r="DG112" s="10" vm="39838">
        <v>0</v>
      </c>
      <c r="DH112" s="10" vm="33283">
        <v>0</v>
      </c>
      <c r="DI112" s="10" vm="26469">
        <v>8</v>
      </c>
      <c r="DJ112" s="10" vm="19830">
        <v>789</v>
      </c>
      <c r="DK112" s="10" vm="55338">
        <v>436</v>
      </c>
      <c r="DL112" s="10" vm="13034">
        <v>378</v>
      </c>
      <c r="DM112" s="10" vm="6506">
        <v>-25</v>
      </c>
      <c r="DN112" s="10" vm="53586">
        <v>0</v>
      </c>
      <c r="DO112" s="10" vm="39608">
        <v>0</v>
      </c>
      <c r="DP112" s="10" vm="33089">
        <v>0</v>
      </c>
      <c r="DQ112" s="10" vm="26240">
        <v>0</v>
      </c>
      <c r="DR112" s="10" vm="19618">
        <v>0</v>
      </c>
      <c r="DS112" s="10" vm="52156">
        <v>0</v>
      </c>
      <c r="DT112" s="10" vm="12833">
        <v>0</v>
      </c>
      <c r="DU112" s="10" vm="6291">
        <v>0</v>
      </c>
      <c r="DV112" s="10" vm="50462">
        <v>0</v>
      </c>
      <c r="DW112" s="10" vm="39380">
        <v>0</v>
      </c>
      <c r="DX112" s="10" vm="32854">
        <v>0</v>
      </c>
      <c r="DY112" s="10" vm="26015">
        <v>0</v>
      </c>
      <c r="DZ112" s="10" vm="19398">
        <v>0</v>
      </c>
      <c r="EA112" s="10" vm="48671">
        <v>0</v>
      </c>
      <c r="EB112" s="10" vm="12623">
        <v>0</v>
      </c>
      <c r="EC112" s="10" vm="6107">
        <v>0</v>
      </c>
      <c r="ED112" s="10" vm="47092">
        <v>0</v>
      </c>
      <c r="EE112" s="10" vm="39158">
        <v>0</v>
      </c>
      <c r="EF112" s="10" vm="32626">
        <v>0</v>
      </c>
      <c r="EG112" s="10" vm="25784">
        <v>0</v>
      </c>
      <c r="EH112" s="81" vm="19180">
        <v>0</v>
      </c>
      <c r="EI112" s="81" vm="45366">
        <v>0</v>
      </c>
      <c r="EJ112" s="81" vm="12405">
        <v>0</v>
      </c>
      <c r="EK112" s="81" vm="5921">
        <v>0</v>
      </c>
      <c r="EL112" s="10" vm="43619">
        <v>0</v>
      </c>
      <c r="EM112" s="10" vm="38937">
        <v>0</v>
      </c>
      <c r="EN112" s="10" vm="32427">
        <v>0</v>
      </c>
      <c r="EO112" s="10" vm="25560">
        <v>0</v>
      </c>
      <c r="EP112" s="10" vm="18978">
        <v>0</v>
      </c>
      <c r="EQ112" s="10" vm="55122">
        <v>0</v>
      </c>
      <c r="ER112" s="10" vm="12185">
        <v>0</v>
      </c>
      <c r="ES112" s="10" vm="5705">
        <v>0</v>
      </c>
      <c r="ET112" s="10" vm="53371">
        <v>789</v>
      </c>
      <c r="EU112" s="10" vm="38707">
        <v>436</v>
      </c>
      <c r="EV112" s="10" vm="32232">
        <v>378</v>
      </c>
      <c r="EW112" s="10" vm="25330">
        <v>-25</v>
      </c>
      <c r="EX112" s="10" vm="18768">
        <v>362</v>
      </c>
      <c r="EY112" s="10" vm="51962">
        <v>132</v>
      </c>
      <c r="EZ112" s="10" vm="11997">
        <v>174</v>
      </c>
      <c r="FA112" s="10" vm="5493">
        <v>132</v>
      </c>
      <c r="FB112" s="10" vm="50232">
        <v>129896</v>
      </c>
      <c r="FC112" s="10" vm="38481">
        <v>0</v>
      </c>
      <c r="FD112" s="10" vm="32002">
        <v>129896</v>
      </c>
      <c r="FE112" s="10" vm="25102">
        <v>2760</v>
      </c>
      <c r="FF112" s="10" vm="18548">
        <v>1437</v>
      </c>
      <c r="FG112" s="10" vm="48449">
        <v>0</v>
      </c>
      <c r="FH112" s="10" vm="11808">
        <v>-1556</v>
      </c>
      <c r="FI112" s="10" vm="1476">
        <v>0</v>
      </c>
      <c r="FJ112" s="10" vm="46867">
        <v>48</v>
      </c>
      <c r="FK112" s="10" vm="38268">
        <v>0</v>
      </c>
      <c r="FL112" s="10" vm="31769">
        <v>132585</v>
      </c>
      <c r="FM112" s="10" vm="24861">
        <v>16280</v>
      </c>
      <c r="FN112" s="10" vm="64067">
        <v>1658</v>
      </c>
      <c r="FO112" s="10" vm="45159">
        <v>0</v>
      </c>
      <c r="FP112" s="10" vm="11597">
        <v>0</v>
      </c>
      <c r="FQ112" s="10" vm="5065">
        <v>-321</v>
      </c>
      <c r="FR112" s="10" vm="43399">
        <v>0</v>
      </c>
      <c r="FS112" s="10" vm="38037">
        <v>0</v>
      </c>
      <c r="FT112" s="10" vm="31535">
        <v>17617</v>
      </c>
      <c r="FU112" s="10" vm="24641">
        <v>114968</v>
      </c>
      <c r="FV112" s="10" vm="18165">
        <v>113616</v>
      </c>
      <c r="FW112" s="81" vm="54902">
        <v>0</v>
      </c>
      <c r="FX112" s="81" vm="11377">
        <v>0</v>
      </c>
      <c r="FY112" s="81" vm="4880">
        <v>0</v>
      </c>
      <c r="FZ112" s="81" vm="53154">
        <v>0</v>
      </c>
      <c r="GA112" s="81" vm="37823">
        <v>0</v>
      </c>
      <c r="GB112" s="10" vm="31313">
        <v>1837</v>
      </c>
      <c r="GC112" s="10" vm="24411">
        <v>1228</v>
      </c>
      <c r="GD112" s="10" vm="100605">
        <v>609</v>
      </c>
      <c r="GE112" s="10" vm="51739">
        <v>0</v>
      </c>
      <c r="GF112" s="10" vm="11158">
        <v>0</v>
      </c>
      <c r="GG112" s="10" vm="4692">
        <v>0</v>
      </c>
      <c r="GH112" s="10" vm="50017">
        <v>0</v>
      </c>
      <c r="GI112" s="10" vm="37601">
        <v>0</v>
      </c>
      <c r="GJ112" s="10" vm="31086">
        <v>0</v>
      </c>
      <c r="GK112" s="10" vm="24184">
        <v>0</v>
      </c>
      <c r="GL112" s="10" vm="17727">
        <v>0</v>
      </c>
      <c r="GM112" s="10" vm="48263">
        <v>0</v>
      </c>
      <c r="GN112" s="10" vm="10952">
        <v>1106</v>
      </c>
      <c r="GO112" s="10" vm="4479">
        <v>44</v>
      </c>
      <c r="GP112" s="10" vm="46641">
        <v>1062</v>
      </c>
      <c r="GQ112" s="10" vm="37378">
        <v>0</v>
      </c>
      <c r="GR112" s="10" vm="30856">
        <v>0</v>
      </c>
      <c r="GS112" s="10" vm="23953">
        <v>0</v>
      </c>
      <c r="GT112" s="10" vm="17502">
        <v>2943</v>
      </c>
      <c r="GU112" s="10" vm="44942">
        <v>1272</v>
      </c>
      <c r="GV112" s="10" vm="10739">
        <v>1671</v>
      </c>
      <c r="GW112" s="10" vm="4265">
        <v>0</v>
      </c>
      <c r="GX112" s="81" vm="43181">
        <v>0</v>
      </c>
      <c r="GY112" s="10" vm="37157">
        <v>0</v>
      </c>
      <c r="GZ112" s="10" vm="30655">
        <v>0</v>
      </c>
      <c r="HA112" s="10" vm="23730">
        <v>0</v>
      </c>
      <c r="HB112" s="10" vm="17293">
        <v>0</v>
      </c>
      <c r="HC112" s="81" vm="54680">
        <v>0</v>
      </c>
      <c r="HD112" s="81" vm="10522">
        <v>0</v>
      </c>
      <c r="HE112" s="10" vm="4047">
        <v>0</v>
      </c>
      <c r="HF112" s="10" vm="52922">
        <v>556</v>
      </c>
      <c r="HG112" s="10" vm="36936">
        <v>385</v>
      </c>
      <c r="HH112" s="10" vm="30456">
        <v>0</v>
      </c>
      <c r="HI112" s="10" vm="23508">
        <v>1423</v>
      </c>
      <c r="HJ112" s="10" vm="17077">
        <v>1213</v>
      </c>
      <c r="HK112" s="10" vm="51546">
        <v>0</v>
      </c>
      <c r="HL112" s="10" vm="10312">
        <v>0</v>
      </c>
      <c r="HM112" s="10" vm="3828">
        <v>0</v>
      </c>
      <c r="HN112" s="10" vm="49801">
        <v>420</v>
      </c>
      <c r="HO112" s="10" vm="36713">
        <v>3997</v>
      </c>
      <c r="HP112" s="10" vm="30222">
        <v>217</v>
      </c>
      <c r="HQ112" s="10" vm="23275">
        <v>0</v>
      </c>
      <c r="HR112" s="10" vm="16857">
        <v>217</v>
      </c>
      <c r="HS112" s="10" vm="48068">
        <v>0</v>
      </c>
      <c r="HT112" s="10" vm="10101">
        <v>0</v>
      </c>
      <c r="HU112" s="10" vm="1286">
        <v>0</v>
      </c>
      <c r="HV112" s="10" vm="46447">
        <v>3438</v>
      </c>
      <c r="HW112" s="10" vm="36481">
        <v>343</v>
      </c>
      <c r="HX112" s="10" vm="29991">
        <v>0</v>
      </c>
      <c r="HY112" s="10" vm="23039">
        <v>11</v>
      </c>
      <c r="HZ112" s="10" vm="16636">
        <v>0</v>
      </c>
      <c r="IA112" s="10" vm="44717">
        <v>0</v>
      </c>
      <c r="IB112" s="10" vm="9884">
        <v>-50</v>
      </c>
      <c r="IC112" s="10" vm="3398">
        <v>3742</v>
      </c>
      <c r="ID112" s="10" vm="42959">
        <v>13</v>
      </c>
      <c r="IE112" s="10" vm="36264">
        <v>9</v>
      </c>
      <c r="IF112" s="10" vm="29754">
        <v>0</v>
      </c>
      <c r="IG112" s="10" vm="22842">
        <v>22</v>
      </c>
      <c r="IH112" s="10" vm="16423">
        <v>1437</v>
      </c>
      <c r="II112" s="10" vm="54464">
        <v>1824</v>
      </c>
      <c r="IJ112" s="10" vm="9674">
        <v>0</v>
      </c>
      <c r="IK112" s="10" vm="3172">
        <v>5</v>
      </c>
      <c r="IL112" s="10" vm="52703">
        <v>0</v>
      </c>
      <c r="IM112" s="10" vm="36036">
        <v>-19</v>
      </c>
      <c r="IN112" s="10" vm="29520">
        <v>1539</v>
      </c>
      <c r="IO112" s="10" vm="22642">
        <v>1539</v>
      </c>
      <c r="IP112" s="10" vm="16207">
        <v>0</v>
      </c>
      <c r="IQ112" s="10" vm="51347">
        <v>0</v>
      </c>
      <c r="IR112" s="10" vm="9463">
        <v>0</v>
      </c>
      <c r="IS112" s="81" vm="2953">
        <v>0</v>
      </c>
      <c r="IT112" s="81" vm="49573">
        <v>0</v>
      </c>
    </row>
    <row r="113" spans="1:254" x14ac:dyDescent="0.25">
      <c r="A113" s="8" t="s">
        <v>403</v>
      </c>
      <c r="B113" s="8" t="s">
        <v>192</v>
      </c>
      <c r="C113" s="89">
        <v>44651</v>
      </c>
      <c r="D113" s="76" vm="84055">
        <v>12</v>
      </c>
      <c r="E113" s="10" vm="75974">
        <v>30119</v>
      </c>
      <c r="F113" s="10" vm="56387">
        <v>-23610</v>
      </c>
      <c r="G113" s="10" vm="100285">
        <v>-324</v>
      </c>
      <c r="H113" s="10" vm="59869">
        <v>6185</v>
      </c>
      <c r="I113" s="10" vm="58449">
        <v>555</v>
      </c>
      <c r="J113" s="10" vm="63653">
        <v>6740</v>
      </c>
      <c r="K113" s="10" vm="86026">
        <v>0</v>
      </c>
      <c r="L113" s="10" vm="78393">
        <v>0</v>
      </c>
      <c r="M113" s="10" vm="75829">
        <v>0</v>
      </c>
      <c r="N113" s="10" vm="70786">
        <v>2</v>
      </c>
      <c r="O113" s="10" vm="99791">
        <v>-4131</v>
      </c>
      <c r="P113" s="10" vm="95884">
        <v>0</v>
      </c>
      <c r="Q113" s="10" vm="81893">
        <v>0</v>
      </c>
      <c r="R113" s="10" vm="87075">
        <v>0</v>
      </c>
      <c r="S113" s="10" vm="85906">
        <v>0</v>
      </c>
      <c r="T113" s="10" vm="83912">
        <v>2611</v>
      </c>
      <c r="U113" s="10" vm="75679">
        <v>1</v>
      </c>
      <c r="V113" s="10" vm="56303">
        <v>2612</v>
      </c>
      <c r="W113" s="10" vm="98803">
        <v>0</v>
      </c>
      <c r="X113" s="10" vm="95719">
        <v>2835</v>
      </c>
      <c r="Y113" s="10" vm="89655">
        <v>0</v>
      </c>
      <c r="Z113" s="10" vm="81061">
        <v>0</v>
      </c>
      <c r="AA113" s="10" vm="80029">
        <v>5447</v>
      </c>
      <c r="AB113" s="10" vm="78253">
        <v>25629</v>
      </c>
      <c r="AC113" s="10" vm="57788">
        <v>2229</v>
      </c>
      <c r="AD113" s="10" vm="70555">
        <v>27858</v>
      </c>
      <c r="AE113" s="10" vm="97847">
        <v>1181</v>
      </c>
      <c r="AF113" s="10" vm="95553">
        <v>0</v>
      </c>
      <c r="AG113" s="10" vm="72652">
        <v>0</v>
      </c>
      <c r="AH113" s="10" vm="72010">
        <v>58</v>
      </c>
      <c r="AI113" s="10" vm="85786">
        <v>29097</v>
      </c>
      <c r="AJ113" s="10" vm="78108">
        <v>5890</v>
      </c>
      <c r="AK113" s="10" vm="75457">
        <v>2455</v>
      </c>
      <c r="AL113" s="10" vm="70401">
        <v>4993</v>
      </c>
      <c r="AM113" s="10" vm="97369">
        <v>2268</v>
      </c>
      <c r="AN113" s="10" vm="95390">
        <v>903</v>
      </c>
      <c r="AO113" s="10" vm="87898">
        <v>82</v>
      </c>
      <c r="AP113" s="10" vm="80907">
        <v>8</v>
      </c>
      <c r="AQ113" s="10" vm="79908">
        <v>5601</v>
      </c>
      <c r="AR113" s="10" vm="83763">
        <v>-73</v>
      </c>
      <c r="AS113" s="10" vm="75372">
        <v>0</v>
      </c>
      <c r="AT113" s="10" vm="70249">
        <v>22127</v>
      </c>
      <c r="AU113" s="10" vm="96947">
        <v>6970</v>
      </c>
      <c r="AV113" s="10" vm="95223">
        <v>450</v>
      </c>
      <c r="AW113" s="10" vm="89473">
        <v>223551</v>
      </c>
      <c r="AX113" s="10" vm="86921">
        <v>0</v>
      </c>
      <c r="AY113" s="10" vm="85655">
        <v>2069</v>
      </c>
      <c r="AZ113" s="10" vm="77960">
        <v>0</v>
      </c>
      <c r="BA113" s="10" vm="75290">
        <v>0</v>
      </c>
      <c r="BB113" s="10" vm="70094">
        <v>0</v>
      </c>
      <c r="BC113" s="10" vm="99132">
        <v>0</v>
      </c>
      <c r="BD113" s="10" vm="95064">
        <v>0</v>
      </c>
      <c r="BE113" s="10" vm="81716">
        <v>0</v>
      </c>
      <c r="BF113" s="10" vm="90290">
        <v>0</v>
      </c>
      <c r="BG113" s="10" vm="79783">
        <v>225620</v>
      </c>
      <c r="BH113" s="10" vm="83607">
        <v>612</v>
      </c>
      <c r="BI113" s="10" vm="75196">
        <v>1323</v>
      </c>
      <c r="BJ113" s="10" vm="69940">
        <v>8718</v>
      </c>
      <c r="BK113" s="10" vm="100447">
        <v>0</v>
      </c>
      <c r="BL113" s="10" vm="94900">
        <v>905</v>
      </c>
      <c r="BM113" s="10" vm="90654">
        <v>11558</v>
      </c>
      <c r="BN113" s="10" vm="88630">
        <v>1310</v>
      </c>
      <c r="BO113" s="10" vm="79665">
        <v>0</v>
      </c>
      <c r="BP113" s="10" vm="77814">
        <v>1144</v>
      </c>
      <c r="BQ113" s="10" vm="57521">
        <v>5333</v>
      </c>
      <c r="BR113" s="10" vm="69783">
        <v>7787</v>
      </c>
      <c r="BS113" s="10" vm="100118">
        <v>3771</v>
      </c>
      <c r="BT113" s="10" vm="94735">
        <v>229391</v>
      </c>
      <c r="BU113" s="10" vm="87757">
        <v>63463</v>
      </c>
      <c r="BV113" s="10" vm="71861">
        <v>0</v>
      </c>
      <c r="BW113" s="10" vm="85528">
        <v>0</v>
      </c>
      <c r="BX113" s="10" vm="83448">
        <v>87667</v>
      </c>
      <c r="BY113" s="10" vm="75019">
        <v>0</v>
      </c>
      <c r="BZ113" s="10" vm="69626">
        <v>0</v>
      </c>
      <c r="CA113" s="10" vm="99626">
        <v>934</v>
      </c>
      <c r="CB113" s="10" vm="94572">
        <v>152064</v>
      </c>
      <c r="CC113" s="10" vm="72556">
        <v>3519</v>
      </c>
      <c r="CD113" s="10" vm="80764">
        <v>0</v>
      </c>
      <c r="CE113" s="10" vm="85406">
        <v>73808</v>
      </c>
      <c r="CF113" s="10" vm="77671">
        <v>73808</v>
      </c>
      <c r="CG113" s="10" vm="74939">
        <v>0</v>
      </c>
      <c r="CH113" s="10" vm="69469">
        <v>0</v>
      </c>
      <c r="CI113" s="10" vm="98164">
        <v>0</v>
      </c>
      <c r="CJ113" s="10" vm="94417">
        <v>0</v>
      </c>
      <c r="CK113" s="10" vm="91005">
        <v>73808</v>
      </c>
      <c r="CL113" s="10" vm="86768">
        <v>392</v>
      </c>
      <c r="CM113" s="10" vm="79552">
        <v>324</v>
      </c>
      <c r="CN113" s="10" vm="83294">
        <v>0</v>
      </c>
      <c r="CO113" s="10" vm="74854">
        <v>68</v>
      </c>
      <c r="CP113" s="10" vm="69314">
        <v>0</v>
      </c>
      <c r="CQ113" s="10" vm="97688">
        <v>0</v>
      </c>
      <c r="CR113" s="10" vm="94261">
        <v>0</v>
      </c>
      <c r="CS113" s="10" vm="62550">
        <v>0</v>
      </c>
      <c r="CT113" s="10" vm="71717">
        <v>0</v>
      </c>
      <c r="CU113" s="10" vm="70986">
        <v>0</v>
      </c>
      <c r="CV113" s="10" vm="77525">
        <v>1125</v>
      </c>
      <c r="CW113" s="10" vm="74764">
        <v>-1125</v>
      </c>
      <c r="CX113" s="10" vm="69162">
        <v>0</v>
      </c>
      <c r="CY113" s="10" vm="97211">
        <v>0</v>
      </c>
      <c r="CZ113" s="10" vm="94097">
        <v>0</v>
      </c>
      <c r="DA113" s="10" vm="89306">
        <v>0</v>
      </c>
      <c r="DB113" s="81" vm="88486">
        <v>0</v>
      </c>
      <c r="DC113" s="81" vm="85284">
        <v>0</v>
      </c>
      <c r="DD113" s="81" vm="83139">
        <v>0</v>
      </c>
      <c r="DE113" s="81" vm="74684">
        <v>0</v>
      </c>
      <c r="DF113" s="10" vm="69009">
        <v>509</v>
      </c>
      <c r="DG113" s="10" vm="96788">
        <v>0</v>
      </c>
      <c r="DH113" s="10" vm="93928">
        <v>242</v>
      </c>
      <c r="DI113" s="10" vm="87597">
        <v>267</v>
      </c>
      <c r="DJ113" s="10" vm="90140">
        <v>901</v>
      </c>
      <c r="DK113" s="10" vm="79432">
        <v>324</v>
      </c>
      <c r="DL113" s="10" vm="77378">
        <v>1367</v>
      </c>
      <c r="DM113" s="10" vm="74588">
        <v>-790</v>
      </c>
      <c r="DN113" s="10" vm="68855">
        <v>0</v>
      </c>
      <c r="DO113" s="10" vm="96361">
        <v>0</v>
      </c>
      <c r="DP113" s="10" vm="93769">
        <v>0</v>
      </c>
      <c r="DQ113" s="10" vm="72390">
        <v>0</v>
      </c>
      <c r="DR113" s="10" vm="80620">
        <v>0</v>
      </c>
      <c r="DS113" s="10" vm="85157">
        <v>0</v>
      </c>
      <c r="DT113" s="10" vm="82981">
        <v>0</v>
      </c>
      <c r="DU113" s="10" vm="74499">
        <v>0</v>
      </c>
      <c r="DV113" s="10" vm="68701">
        <v>0</v>
      </c>
      <c r="DW113" s="10" vm="98327">
        <v>0</v>
      </c>
      <c r="DX113" s="10" vm="93607">
        <v>0</v>
      </c>
      <c r="DY113" s="10" vm="81425">
        <v>0</v>
      </c>
      <c r="DZ113" s="10" vm="86615">
        <v>0</v>
      </c>
      <c r="EA113" s="10" vm="79310">
        <v>0</v>
      </c>
      <c r="EB113" s="10" vm="77232">
        <v>0</v>
      </c>
      <c r="EC113" s="10" vm="74402">
        <v>0</v>
      </c>
      <c r="ED113" s="10" vm="68544">
        <v>0</v>
      </c>
      <c r="EE113" s="10" vm="96044">
        <v>0</v>
      </c>
      <c r="EF113" s="10" vm="93442">
        <v>0</v>
      </c>
      <c r="EG113" s="10" vm="89163">
        <v>0</v>
      </c>
      <c r="EH113" s="81" vm="71570">
        <v>0</v>
      </c>
      <c r="EI113" s="81" vm="85033">
        <v>0</v>
      </c>
      <c r="EJ113" s="81" vm="82824">
        <v>0</v>
      </c>
      <c r="EK113" s="81" vm="74315">
        <v>0</v>
      </c>
      <c r="EL113" s="10" vm="68388">
        <v>121</v>
      </c>
      <c r="EM113" s="10" vm="99461">
        <v>0</v>
      </c>
      <c r="EN113" s="10" vm="93276">
        <v>116</v>
      </c>
      <c r="EO113" s="10" vm="90525">
        <v>5</v>
      </c>
      <c r="EP113" s="10" vm="88339">
        <v>121</v>
      </c>
      <c r="EQ113" s="10" vm="79198">
        <v>0</v>
      </c>
      <c r="ER113" s="10" vm="77086">
        <v>116</v>
      </c>
      <c r="ES113" s="10" vm="56969">
        <v>5</v>
      </c>
      <c r="ET113" s="10" vm="68233">
        <v>1022</v>
      </c>
      <c r="EU113" s="10" vm="98643">
        <v>324</v>
      </c>
      <c r="EV113" s="10" vm="93121">
        <v>1483</v>
      </c>
      <c r="EW113" s="10" vm="87474">
        <v>-785</v>
      </c>
      <c r="EX113" s="10" vm="80475">
        <v>1130</v>
      </c>
      <c r="EY113" s="10" vm="84909">
        <v>0</v>
      </c>
      <c r="EZ113" s="10" vm="82669">
        <v>506</v>
      </c>
      <c r="FA113" s="10" vm="56902">
        <v>0</v>
      </c>
      <c r="FB113" s="10" vm="68078">
        <v>291355</v>
      </c>
      <c r="FC113" s="10" vm="98483">
        <v>0</v>
      </c>
      <c r="FD113" s="10" vm="92964">
        <v>291355</v>
      </c>
      <c r="FE113" s="10" vm="2405">
        <v>3464</v>
      </c>
      <c r="FF113" s="10" vm="86471">
        <v>3517</v>
      </c>
      <c r="FG113" s="10" vm="79080">
        <v>0</v>
      </c>
      <c r="FH113" s="10" vm="76938">
        <v>-2571</v>
      </c>
      <c r="FI113" s="10" vm="74058">
        <v>0</v>
      </c>
      <c r="FJ113" s="10" vm="67922">
        <v>0</v>
      </c>
      <c r="FK113" s="10" vm="59289">
        <v>62</v>
      </c>
      <c r="FL113" s="10" vm="92798">
        <v>295827</v>
      </c>
      <c r="FM113" s="10" vm="72242">
        <v>68612</v>
      </c>
      <c r="FN113" s="10" vm="71427">
        <v>5601</v>
      </c>
      <c r="FO113" s="10" vm="84775">
        <v>-73</v>
      </c>
      <c r="FP113" s="10" vm="76793">
        <v>0</v>
      </c>
      <c r="FQ113" s="10" vm="73980">
        <v>-1864</v>
      </c>
      <c r="FR113" s="10" vm="67771">
        <v>0</v>
      </c>
      <c r="FS113" s="10" vm="96628">
        <v>0</v>
      </c>
      <c r="FT113" s="10" vm="92631">
        <v>72276</v>
      </c>
      <c r="FU113" s="10" vm="89000">
        <v>223551</v>
      </c>
      <c r="FV113" s="10" vm="89977">
        <v>222743</v>
      </c>
      <c r="FW113" s="81" vm="78954">
        <v>0</v>
      </c>
      <c r="FX113" s="81" vm="82513">
        <v>0</v>
      </c>
      <c r="FY113" s="81" vm="73906">
        <v>0</v>
      </c>
      <c r="FZ113" s="81" vm="56186">
        <v>0</v>
      </c>
      <c r="GA113" s="81" vm="96202">
        <v>0</v>
      </c>
      <c r="GB113" s="10" vm="92471">
        <v>1063</v>
      </c>
      <c r="GC113" s="10" vm="81277">
        <v>656</v>
      </c>
      <c r="GD113" s="10" vm="88193">
        <v>407</v>
      </c>
      <c r="GE113" s="10" vm="84647">
        <v>72</v>
      </c>
      <c r="GF113" s="10" vm="76645">
        <v>38</v>
      </c>
      <c r="GG113" s="10" vm="73812">
        <v>34</v>
      </c>
      <c r="GH113" s="10" vm="67619">
        <v>134</v>
      </c>
      <c r="GI113" s="10" vm="98968">
        <v>62</v>
      </c>
      <c r="GJ113" s="10" vm="92309">
        <v>72</v>
      </c>
      <c r="GK113" s="10" vm="87294">
        <v>0</v>
      </c>
      <c r="GL113" s="10" vm="86322">
        <v>0</v>
      </c>
      <c r="GM113" s="10" vm="78851">
        <v>0</v>
      </c>
      <c r="GN113" s="10" vm="82358">
        <v>0</v>
      </c>
      <c r="GO113" s="10" vm="56611">
        <v>0</v>
      </c>
      <c r="GP113" s="10" vm="67463">
        <v>0</v>
      </c>
      <c r="GQ113" s="10" vm="99956">
        <v>77</v>
      </c>
      <c r="GR113" s="10" vm="92148">
        <v>35</v>
      </c>
      <c r="GS113" s="10" vm="88848">
        <v>42</v>
      </c>
      <c r="GT113" s="10" vm="80325">
        <v>1346</v>
      </c>
      <c r="GU113" s="10" vm="84558">
        <v>791</v>
      </c>
      <c r="GV113" s="10" vm="76499">
        <v>555</v>
      </c>
      <c r="GW113" s="10" vm="56552">
        <v>0</v>
      </c>
      <c r="GX113" s="81" vm="67306">
        <v>0</v>
      </c>
      <c r="GY113" s="10" vm="99297">
        <v>0</v>
      </c>
      <c r="GZ113" s="10" vm="91986">
        <v>0</v>
      </c>
      <c r="HA113" s="10" vm="72147">
        <v>0</v>
      </c>
      <c r="HB113" s="10" vm="71280">
        <v>0</v>
      </c>
      <c r="HC113" s="81" vm="78762">
        <v>54</v>
      </c>
      <c r="HD113" s="81" vm="82204">
        <v>851</v>
      </c>
      <c r="HE113" s="10" vm="56495">
        <v>905</v>
      </c>
      <c r="HF113" s="10" vm="67149">
        <v>964</v>
      </c>
      <c r="HG113" s="10" vm="98004">
        <v>1290</v>
      </c>
      <c r="HH113" s="10" vm="91830">
        <v>0</v>
      </c>
      <c r="HI113" s="10" vm="90844">
        <v>56</v>
      </c>
      <c r="HJ113" s="10" vm="88067">
        <v>2446</v>
      </c>
      <c r="HK113" s="10" vm="84451">
        <v>0</v>
      </c>
      <c r="HL113" s="10" vm="76386">
        <v>0</v>
      </c>
      <c r="HM113" s="10" vm="73434">
        <v>0</v>
      </c>
      <c r="HN113" s="10" vm="66995">
        <v>577</v>
      </c>
      <c r="HO113" s="10" vm="97530">
        <v>5333</v>
      </c>
      <c r="HP113" s="10" vm="91670">
        <v>78</v>
      </c>
      <c r="HQ113" s="10" vm="2133">
        <v>856</v>
      </c>
      <c r="HR113" s="10" vm="89821">
        <v>934</v>
      </c>
      <c r="HS113" s="10" vm="78654">
        <v>0</v>
      </c>
      <c r="HT113" s="10" vm="82048">
        <v>0</v>
      </c>
      <c r="HU113" s="10" vm="73285">
        <v>0</v>
      </c>
      <c r="HV113" s="10" vm="66840">
        <v>2325</v>
      </c>
      <c r="HW113" s="10" vm="97077">
        <v>55</v>
      </c>
      <c r="HX113" s="10" vm="91518">
        <v>1694</v>
      </c>
      <c r="HY113" s="10" vm="88730">
        <v>143</v>
      </c>
      <c r="HZ113" s="10" vm="86177">
        <v>0</v>
      </c>
      <c r="IA113" s="10" vm="84314">
        <v>0</v>
      </c>
      <c r="IB113" s="10" vm="76259">
        <v>-86</v>
      </c>
      <c r="IC113" s="10" vm="73141">
        <v>4131</v>
      </c>
      <c r="ID113" s="10" vm="66699">
        <v>277</v>
      </c>
      <c r="IE113" s="10" vm="96487">
        <v>688</v>
      </c>
      <c r="IF113" s="10" vm="91350">
        <v>0</v>
      </c>
      <c r="IG113" s="10" vm="58370">
        <v>965</v>
      </c>
      <c r="IH113" s="10" vm="80180">
        <v>3517</v>
      </c>
      <c r="II113" s="10" vm="78522">
        <v>6185</v>
      </c>
      <c r="IJ113" s="10" vm="76110">
        <v>-73</v>
      </c>
      <c r="IK113" s="10" vm="73001">
        <v>64</v>
      </c>
      <c r="IL113" s="10" vm="66559">
        <v>-18</v>
      </c>
      <c r="IM113" s="10" vm="59460">
        <v>5</v>
      </c>
      <c r="IN113" s="10" vm="91185">
        <v>5564</v>
      </c>
      <c r="IO113" s="10" vm="81170">
        <v>5564</v>
      </c>
      <c r="IP113" s="10" vm="71137">
        <v>0</v>
      </c>
      <c r="IQ113" s="10" vm="84182">
        <v>0</v>
      </c>
      <c r="IR113" s="10" vm="58112">
        <v>0</v>
      </c>
      <c r="IS113" s="81" vm="72850">
        <v>0</v>
      </c>
      <c r="IT113" s="81" vm="66408">
        <v>0</v>
      </c>
    </row>
    <row r="114" spans="1:254" x14ac:dyDescent="0.25">
      <c r="A114" s="8" t="s">
        <v>404</v>
      </c>
      <c r="B114" s="8" t="s">
        <v>552</v>
      </c>
      <c r="C114" s="89">
        <v>44651</v>
      </c>
      <c r="D114" s="76" vm="15992">
        <v>12</v>
      </c>
      <c r="E114" s="10" vm="9244">
        <v>7197</v>
      </c>
      <c r="F114" s="10" vm="47920">
        <v>-5385</v>
      </c>
      <c r="G114" s="10" vm="42734">
        <v>0</v>
      </c>
      <c r="H114" s="10" vm="59673">
        <v>1812</v>
      </c>
      <c r="I114" s="10" vm="29286">
        <v>189</v>
      </c>
      <c r="J114" s="10" vm="63471">
        <v>2001</v>
      </c>
      <c r="K114" s="10" vm="46260">
        <v>0</v>
      </c>
      <c r="L114" s="10" vm="15773">
        <v>0</v>
      </c>
      <c r="M114" s="10" vm="9033">
        <v>0</v>
      </c>
      <c r="N114" s="10" vm="44505">
        <v>2</v>
      </c>
      <c r="O114" s="10" vm="42511">
        <v>-1083</v>
      </c>
      <c r="P114" s="10" vm="35800">
        <v>0</v>
      </c>
      <c r="Q114" s="10" vm="29127">
        <v>0</v>
      </c>
      <c r="R114" s="10" vm="22412">
        <v>0</v>
      </c>
      <c r="S114" s="10" vm="55968">
        <v>0</v>
      </c>
      <c r="T114" s="10" vm="15564">
        <v>920</v>
      </c>
      <c r="U114" s="10" vm="8815">
        <v>0</v>
      </c>
      <c r="V114" s="10" vm="54258">
        <v>920</v>
      </c>
      <c r="W114" s="10" vm="42293">
        <v>0</v>
      </c>
      <c r="X114" s="10" vm="35564">
        <v>359</v>
      </c>
      <c r="Y114" s="10" vm="28986">
        <v>0</v>
      </c>
      <c r="Z114" s="10" vm="22190">
        <v>0</v>
      </c>
      <c r="AA114" s="10" vm="52543">
        <v>1279</v>
      </c>
      <c r="AB114" s="10" vm="15374">
        <v>5640</v>
      </c>
      <c r="AC114" s="10" vm="1475">
        <v>1053</v>
      </c>
      <c r="AD114" s="10" vm="51133">
        <v>6693</v>
      </c>
      <c r="AE114" s="10" vm="42073">
        <v>375</v>
      </c>
      <c r="AF114" s="10" vm="35330">
        <v>0</v>
      </c>
      <c r="AG114" s="10" vm="28752">
        <v>0</v>
      </c>
      <c r="AH114" s="10" vm="21969">
        <v>0</v>
      </c>
      <c r="AI114" s="10" vm="49345">
        <v>7068</v>
      </c>
      <c r="AJ114" s="10" vm="15167">
        <v>1108</v>
      </c>
      <c r="AK114" s="10" vm="8478">
        <v>1347</v>
      </c>
      <c r="AL114" s="10" vm="47759">
        <v>1059</v>
      </c>
      <c r="AM114" s="10" vm="41858">
        <v>697</v>
      </c>
      <c r="AN114" s="10" vm="35109">
        <v>0</v>
      </c>
      <c r="AO114" s="10" vm="28524">
        <v>38</v>
      </c>
      <c r="AP114" s="10" vm="21753">
        <v>104</v>
      </c>
      <c r="AQ114" s="10" vm="46036">
        <v>888</v>
      </c>
      <c r="AR114" s="10" vm="14949">
        <v>0</v>
      </c>
      <c r="AS114" s="10" vm="8320">
        <v>0</v>
      </c>
      <c r="AT114" s="10" vm="44276">
        <v>5241</v>
      </c>
      <c r="AU114" s="10" vm="41644">
        <v>1827</v>
      </c>
      <c r="AV114" s="10" vm="34949">
        <v>106</v>
      </c>
      <c r="AW114" s="10" vm="28301">
        <v>79497</v>
      </c>
      <c r="AX114" s="10" vm="21548">
        <v>0</v>
      </c>
      <c r="AY114" s="10" vm="55775">
        <v>1131</v>
      </c>
      <c r="AZ114" s="10" vm="14733">
        <v>0</v>
      </c>
      <c r="BA114" s="10" vm="8096">
        <v>0</v>
      </c>
      <c r="BB114" s="10" vm="54024">
        <v>0</v>
      </c>
      <c r="BC114" s="10" vm="41413">
        <v>0</v>
      </c>
      <c r="BD114" s="10" vm="34783">
        <v>0</v>
      </c>
      <c r="BE114" s="10" vm="28071">
        <v>0</v>
      </c>
      <c r="BF114" s="10" vm="21337">
        <v>0</v>
      </c>
      <c r="BG114" s="10" vm="65969">
        <v>80628</v>
      </c>
      <c r="BH114" s="10" vm="14527">
        <v>0</v>
      </c>
      <c r="BI114" s="10" vm="7890">
        <v>528</v>
      </c>
      <c r="BJ114" s="10" vm="50914">
        <v>3513</v>
      </c>
      <c r="BK114" s="10" vm="41183">
        <v>0</v>
      </c>
      <c r="BL114" s="10" vm="34551">
        <v>0</v>
      </c>
      <c r="BM114" s="10" vm="27839">
        <v>4041</v>
      </c>
      <c r="BN114" s="10" vm="21114">
        <v>113</v>
      </c>
      <c r="BO114" s="10" vm="49120">
        <v>0</v>
      </c>
      <c r="BP114" s="10" vm="14321">
        <v>375</v>
      </c>
      <c r="BQ114" s="10" vm="7718">
        <v>1171</v>
      </c>
      <c r="BR114" s="10" vm="47535">
        <v>1659</v>
      </c>
      <c r="BS114" s="10" vm="40963">
        <v>2382</v>
      </c>
      <c r="BT114" s="10" vm="34326">
        <v>83010</v>
      </c>
      <c r="BU114" s="10" vm="27608">
        <v>32042</v>
      </c>
      <c r="BV114" s="10" vm="20894">
        <v>0</v>
      </c>
      <c r="BW114" s="10" vm="45812">
        <v>0</v>
      </c>
      <c r="BX114" s="10" vm="14107">
        <v>32707</v>
      </c>
      <c r="BY114" s="10" vm="7535">
        <v>0</v>
      </c>
      <c r="BZ114" s="10" vm="44058">
        <v>0</v>
      </c>
      <c r="CA114" s="10" vm="40747">
        <v>221</v>
      </c>
      <c r="CB114" s="10" vm="34144">
        <v>64970</v>
      </c>
      <c r="CC114" s="10" vm="27386">
        <v>925</v>
      </c>
      <c r="CD114" s="10" vm="20690">
        <v>0</v>
      </c>
      <c r="CE114" s="10" vm="55559">
        <v>17115</v>
      </c>
      <c r="CF114" s="10" vm="13887">
        <v>17115</v>
      </c>
      <c r="CG114" s="10" vm="7319">
        <v>0</v>
      </c>
      <c r="CH114" s="10" vm="53806">
        <v>0</v>
      </c>
      <c r="CI114" s="10" vm="40513">
        <v>0</v>
      </c>
      <c r="CJ114" s="10" vm="33946">
        <v>0</v>
      </c>
      <c r="CK114" s="10" vm="27164">
        <v>17115</v>
      </c>
      <c r="CL114" s="10" vm="20480">
        <v>0</v>
      </c>
      <c r="CM114" s="10" vm="52311">
        <v>0</v>
      </c>
      <c r="CN114" s="10" vm="13680">
        <v>0</v>
      </c>
      <c r="CO114" s="10" vm="1285">
        <v>0</v>
      </c>
      <c r="CP114" s="10" vm="50684">
        <v>62</v>
      </c>
      <c r="CQ114" s="10" vm="40282">
        <v>0</v>
      </c>
      <c r="CR114" s="10" vm="33712">
        <v>64</v>
      </c>
      <c r="CS114" s="10" vm="26929">
        <v>-2</v>
      </c>
      <c r="CT114" s="10" vm="20260">
        <v>0</v>
      </c>
      <c r="CU114" s="10" vm="48894">
        <v>0</v>
      </c>
      <c r="CV114" s="10" vm="13471">
        <v>77</v>
      </c>
      <c r="CW114" s="10" vm="63055">
        <v>-77</v>
      </c>
      <c r="CX114" s="10" vm="47314">
        <v>0</v>
      </c>
      <c r="CY114" s="10" vm="40061">
        <v>0</v>
      </c>
      <c r="CZ114" s="10" vm="33481">
        <v>0</v>
      </c>
      <c r="DA114" s="10" vm="26700">
        <v>0</v>
      </c>
      <c r="DB114" s="81" vm="20040">
        <v>0</v>
      </c>
      <c r="DC114" s="81" vm="45591">
        <v>0</v>
      </c>
      <c r="DD114" s="81" vm="13253">
        <v>0</v>
      </c>
      <c r="DE114" s="81" vm="6727">
        <v>0</v>
      </c>
      <c r="DF114" s="10" vm="43837">
        <v>44</v>
      </c>
      <c r="DG114" s="10" vm="39839">
        <v>0</v>
      </c>
      <c r="DH114" s="10" vm="33284">
        <v>0</v>
      </c>
      <c r="DI114" s="10" vm="26470">
        <v>44</v>
      </c>
      <c r="DJ114" s="10" vm="19831">
        <v>106</v>
      </c>
      <c r="DK114" s="10" vm="55339">
        <v>0</v>
      </c>
      <c r="DL114" s="10" vm="13035">
        <v>141</v>
      </c>
      <c r="DM114" s="10" vm="6507">
        <v>-35</v>
      </c>
      <c r="DN114" s="10" vm="53587">
        <v>0</v>
      </c>
      <c r="DO114" s="10" vm="39609">
        <v>0</v>
      </c>
      <c r="DP114" s="10" vm="33090">
        <v>0</v>
      </c>
      <c r="DQ114" s="10" vm="26241">
        <v>0</v>
      </c>
      <c r="DR114" s="10" vm="19619">
        <v>0</v>
      </c>
      <c r="DS114" s="10" vm="52157">
        <v>0</v>
      </c>
      <c r="DT114" s="10" vm="12834">
        <v>0</v>
      </c>
      <c r="DU114" s="10" vm="6292">
        <v>0</v>
      </c>
      <c r="DV114" s="10" vm="50463">
        <v>0</v>
      </c>
      <c r="DW114" s="10" vm="39381">
        <v>0</v>
      </c>
      <c r="DX114" s="10" vm="32855">
        <v>0</v>
      </c>
      <c r="DY114" s="10" vm="26016">
        <v>0</v>
      </c>
      <c r="DZ114" s="10" vm="19399">
        <v>17</v>
      </c>
      <c r="EA114" s="10" vm="48672">
        <v>0</v>
      </c>
      <c r="EB114" s="10" vm="12624">
        <v>2</v>
      </c>
      <c r="EC114" s="10" vm="6108">
        <v>15</v>
      </c>
      <c r="ED114" s="10" vm="47093">
        <v>0</v>
      </c>
      <c r="EE114" s="10" vm="39159">
        <v>0</v>
      </c>
      <c r="EF114" s="10" vm="32627">
        <v>0</v>
      </c>
      <c r="EG114" s="10" vm="25785">
        <v>0</v>
      </c>
      <c r="EH114" s="81" vm="19181">
        <v>0</v>
      </c>
      <c r="EI114" s="81" vm="45367">
        <v>0</v>
      </c>
      <c r="EJ114" s="81" vm="12406">
        <v>0</v>
      </c>
      <c r="EK114" s="81" vm="5922">
        <v>0</v>
      </c>
      <c r="EL114" s="10" vm="43620">
        <v>5</v>
      </c>
      <c r="EM114" s="10" vm="38938">
        <v>0</v>
      </c>
      <c r="EN114" s="10" vm="32428">
        <v>0</v>
      </c>
      <c r="EO114" s="10" vm="25561">
        <v>5</v>
      </c>
      <c r="EP114" s="10" vm="18979">
        <v>22</v>
      </c>
      <c r="EQ114" s="10" vm="55123">
        <v>0</v>
      </c>
      <c r="ER114" s="10" vm="12186">
        <v>2</v>
      </c>
      <c r="ES114" s="10" vm="5706">
        <v>20</v>
      </c>
      <c r="ET114" s="10" vm="53372">
        <v>128</v>
      </c>
      <c r="EU114" s="10" vm="38708">
        <v>0</v>
      </c>
      <c r="EV114" s="10" vm="32233">
        <v>143</v>
      </c>
      <c r="EW114" s="10" vm="25331">
        <v>-15</v>
      </c>
      <c r="EX114" s="10" vm="18769">
        <v>360</v>
      </c>
      <c r="EY114" s="10" vm="51963">
        <v>27</v>
      </c>
      <c r="EZ114" s="10" vm="11998">
        <v>143</v>
      </c>
      <c r="FA114" s="10" vm="5494">
        <v>27</v>
      </c>
      <c r="FB114" s="10" vm="50233">
        <v>86904</v>
      </c>
      <c r="FC114" s="10" vm="38482">
        <v>0</v>
      </c>
      <c r="FD114" s="10" vm="32003">
        <v>86904</v>
      </c>
      <c r="FE114" s="10" vm="25103">
        <v>0</v>
      </c>
      <c r="FF114" s="10" vm="18549">
        <v>835</v>
      </c>
      <c r="FG114" s="10" vm="48450">
        <v>0</v>
      </c>
      <c r="FH114" s="10" vm="11809">
        <v>-200</v>
      </c>
      <c r="FI114" s="10" vm="5278">
        <v>0</v>
      </c>
      <c r="FJ114" s="10" vm="46868">
        <v>0</v>
      </c>
      <c r="FK114" s="10" vm="38269">
        <v>0</v>
      </c>
      <c r="FL114" s="10" vm="31770">
        <v>87539</v>
      </c>
      <c r="FM114" s="10" vm="24862">
        <v>7165</v>
      </c>
      <c r="FN114" s="10" vm="18352">
        <v>888</v>
      </c>
      <c r="FO114" s="10" vm="45160">
        <v>0</v>
      </c>
      <c r="FP114" s="10" vm="100585">
        <v>0</v>
      </c>
      <c r="FQ114" s="10" vm="5066">
        <v>-11</v>
      </c>
      <c r="FR114" s="10" vm="43400">
        <v>0</v>
      </c>
      <c r="FS114" s="10" vm="38038">
        <v>0</v>
      </c>
      <c r="FT114" s="10" vm="31536">
        <v>8042</v>
      </c>
      <c r="FU114" s="10" vm="24642">
        <v>79497</v>
      </c>
      <c r="FV114" s="10" vm="18166">
        <v>79739</v>
      </c>
      <c r="FW114" s="81" vm="54903">
        <v>0</v>
      </c>
      <c r="FX114" s="81" vm="11378">
        <v>0</v>
      </c>
      <c r="FY114" s="81" vm="4881">
        <v>0</v>
      </c>
      <c r="FZ114" s="81" vm="53155">
        <v>0</v>
      </c>
      <c r="GA114" s="81" vm="37824">
        <v>0</v>
      </c>
      <c r="GB114" s="10" vm="31314">
        <v>0</v>
      </c>
      <c r="GC114" s="10" vm="24412">
        <v>0</v>
      </c>
      <c r="GD114" s="10" vm="17945">
        <v>0</v>
      </c>
      <c r="GE114" s="10" vm="51740">
        <v>0</v>
      </c>
      <c r="GF114" s="10" vm="11159">
        <v>0</v>
      </c>
      <c r="GG114" s="10" vm="4693">
        <v>0</v>
      </c>
      <c r="GH114" s="10" vm="50018">
        <v>380</v>
      </c>
      <c r="GI114" s="10" vm="37602">
        <v>191</v>
      </c>
      <c r="GJ114" s="10" vm="31087">
        <v>189</v>
      </c>
      <c r="GK114" s="10" vm="24185">
        <v>0</v>
      </c>
      <c r="GL114" s="10" vm="17728">
        <v>0</v>
      </c>
      <c r="GM114" s="10" vm="48264">
        <v>0</v>
      </c>
      <c r="GN114" s="10" vm="10953">
        <v>0</v>
      </c>
      <c r="GO114" s="10" vm="4480">
        <v>0</v>
      </c>
      <c r="GP114" s="10" vm="46642">
        <v>0</v>
      </c>
      <c r="GQ114" s="10" vm="37379">
        <v>0</v>
      </c>
      <c r="GR114" s="10" vm="30857">
        <v>0</v>
      </c>
      <c r="GS114" s="10" vm="23954">
        <v>0</v>
      </c>
      <c r="GT114" s="10" vm="17503">
        <v>380</v>
      </c>
      <c r="GU114" s="10" vm="44943">
        <v>191</v>
      </c>
      <c r="GV114" s="10" vm="10740">
        <v>189</v>
      </c>
      <c r="GW114" s="10" vm="4266">
        <v>0</v>
      </c>
      <c r="GX114" s="81" vm="43182">
        <v>0</v>
      </c>
      <c r="GY114" s="10" vm="37158">
        <v>0</v>
      </c>
      <c r="GZ114" s="10" vm="30656">
        <v>0</v>
      </c>
      <c r="HA114" s="10" vm="23731">
        <v>0</v>
      </c>
      <c r="HB114" s="10" vm="17294">
        <v>0</v>
      </c>
      <c r="HC114" s="81" vm="54681">
        <v>0</v>
      </c>
      <c r="HD114" s="81" vm="10523">
        <v>0</v>
      </c>
      <c r="HE114" s="10" vm="4048">
        <v>0</v>
      </c>
      <c r="HF114" s="10" vm="52923">
        <v>399</v>
      </c>
      <c r="HG114" s="10" vm="36937">
        <v>0</v>
      </c>
      <c r="HH114" s="10" vm="30457">
        <v>0</v>
      </c>
      <c r="HI114" s="10" vm="23509">
        <v>0</v>
      </c>
      <c r="HJ114" s="10" vm="17078">
        <v>744</v>
      </c>
      <c r="HK114" s="10" vm="51547">
        <v>0</v>
      </c>
      <c r="HL114" s="10" vm="10313">
        <v>0</v>
      </c>
      <c r="HM114" s="10" vm="3829">
        <v>0</v>
      </c>
      <c r="HN114" s="10" vm="49802">
        <v>30</v>
      </c>
      <c r="HO114" s="10" vm="36714">
        <v>1173</v>
      </c>
      <c r="HP114" s="10" vm="30223">
        <v>214</v>
      </c>
      <c r="HQ114" s="10" vm="23276">
        <v>5</v>
      </c>
      <c r="HR114" s="10" vm="16858">
        <v>219</v>
      </c>
      <c r="HS114" s="10" vm="48069">
        <v>0</v>
      </c>
      <c r="HT114" s="10" vm="10102">
        <v>0</v>
      </c>
      <c r="HU114" s="10" vm="3613">
        <v>0</v>
      </c>
      <c r="HV114" s="10" vm="46448">
        <v>1009</v>
      </c>
      <c r="HW114" s="10" vm="36482">
        <v>29</v>
      </c>
      <c r="HX114" s="10" vm="29992">
        <v>17</v>
      </c>
      <c r="HY114" s="10" vm="23040">
        <v>28</v>
      </c>
      <c r="HZ114" s="10" vm="16637">
        <v>0</v>
      </c>
      <c r="IA114" s="10" vm="44718">
        <v>0</v>
      </c>
      <c r="IB114" s="10" vm="9885">
        <v>0</v>
      </c>
      <c r="IC114" s="10" vm="3399">
        <v>1083</v>
      </c>
      <c r="ID114" s="10" vm="42960">
        <v>11</v>
      </c>
      <c r="IE114" s="10" vm="36265">
        <v>11</v>
      </c>
      <c r="IF114" s="10" vm="29755">
        <v>0</v>
      </c>
      <c r="IG114" s="10" vm="64232">
        <v>22</v>
      </c>
      <c r="IH114" s="10" vm="16424">
        <v>835</v>
      </c>
      <c r="II114" s="10" vm="54465">
        <v>924</v>
      </c>
      <c r="IJ114" s="10" vm="9675">
        <v>0</v>
      </c>
      <c r="IK114" s="10" vm="3173">
        <v>0</v>
      </c>
      <c r="IL114" s="10" vm="52704">
        <v>-3</v>
      </c>
      <c r="IM114" s="10" vm="36037">
        <v>0</v>
      </c>
      <c r="IN114" s="10" vm="29521">
        <v>1203</v>
      </c>
      <c r="IO114" s="10" vm="22643">
        <v>1228</v>
      </c>
      <c r="IP114" s="10" vm="16208">
        <v>0</v>
      </c>
      <c r="IQ114" s="10" vm="51348">
        <v>0</v>
      </c>
      <c r="IR114" s="10" vm="9464">
        <v>0</v>
      </c>
      <c r="IS114" s="81" vm="2954">
        <v>2</v>
      </c>
      <c r="IT114" s="81" vm="49574">
        <v>2</v>
      </c>
    </row>
    <row r="115" spans="1:254" x14ac:dyDescent="0.25">
      <c r="A115" s="8" t="s">
        <v>514</v>
      </c>
      <c r="B115" s="8" t="s">
        <v>504</v>
      </c>
      <c r="C115" s="89">
        <v>44651</v>
      </c>
      <c r="D115" s="76" vm="84075">
        <v>12</v>
      </c>
      <c r="E115" s="10" vm="75960">
        <v>197714</v>
      </c>
      <c r="F115" s="10" vm="70886">
        <v>-136695</v>
      </c>
      <c r="G115" s="10" vm="100273">
        <v>-31960</v>
      </c>
      <c r="H115" s="10" vm="59854">
        <v>29059</v>
      </c>
      <c r="I115" s="10" vm="58484">
        <v>11701</v>
      </c>
      <c r="J115" s="10" vm="63669">
        <v>40760</v>
      </c>
      <c r="K115" s="10" vm="86037">
        <v>0</v>
      </c>
      <c r="L115" s="10" vm="78415">
        <v>0</v>
      </c>
      <c r="M115" s="10" vm="75794">
        <v>0</v>
      </c>
      <c r="N115" s="10" vm="70773">
        <v>179</v>
      </c>
      <c r="O115" s="10" vm="99780">
        <v>-34099</v>
      </c>
      <c r="P115" s="10" vm="95868">
        <v>2319</v>
      </c>
      <c r="Q115" s="10" vm="81902">
        <v>101</v>
      </c>
      <c r="R115" s="10" vm="87088">
        <v>0</v>
      </c>
      <c r="S115" s="10" vm="85916">
        <v>0</v>
      </c>
      <c r="T115" s="10" vm="83934">
        <v>9260</v>
      </c>
      <c r="U115" s="10" vm="75682">
        <v>309</v>
      </c>
      <c r="V115" s="10" vm="70651">
        <v>9569</v>
      </c>
      <c r="W115" s="10" vm="98782">
        <v>0</v>
      </c>
      <c r="X115" s="10" vm="95696">
        <v>2567</v>
      </c>
      <c r="Y115" s="10" vm="89656">
        <v>0</v>
      </c>
      <c r="Z115" s="10" vm="81065">
        <v>0</v>
      </c>
      <c r="AA115" s="10" vm="80031">
        <v>12136</v>
      </c>
      <c r="AB115" s="10" vm="78275">
        <v>125560</v>
      </c>
      <c r="AC115" s="10" vm="75558">
        <v>13866</v>
      </c>
      <c r="AD115" s="10" vm="70560">
        <v>139426</v>
      </c>
      <c r="AE115" s="10" vm="97825">
        <v>7879</v>
      </c>
      <c r="AF115" s="10" vm="95532">
        <v>0</v>
      </c>
      <c r="AG115" s="10" vm="72694">
        <v>0</v>
      </c>
      <c r="AH115" s="10" vm="72014">
        <v>743</v>
      </c>
      <c r="AI115" s="10" vm="85790">
        <v>148048</v>
      </c>
      <c r="AJ115" s="10" vm="78130">
        <v>25479</v>
      </c>
      <c r="AK115" s="10" vm="75458">
        <v>19726</v>
      </c>
      <c r="AL115" s="10" vm="70402">
        <v>18441</v>
      </c>
      <c r="AM115" s="10" vm="97370">
        <v>9065</v>
      </c>
      <c r="AN115" s="10" vm="95367">
        <v>478</v>
      </c>
      <c r="AO115" s="10" vm="87938">
        <v>775</v>
      </c>
      <c r="AP115" s="10" vm="80910">
        <v>3305</v>
      </c>
      <c r="AQ115" s="10" vm="79909">
        <v>30914</v>
      </c>
      <c r="AR115" s="10" vm="83781">
        <v>0</v>
      </c>
      <c r="AS115" s="10" vm="75373">
        <v>0</v>
      </c>
      <c r="AT115" s="10" vm="70250">
        <v>108183</v>
      </c>
      <c r="AU115" s="10" vm="96948">
        <v>39865</v>
      </c>
      <c r="AV115" s="10" vm="95224">
        <v>2956</v>
      </c>
      <c r="AW115" s="10" vm="89502">
        <v>2157467</v>
      </c>
      <c r="AX115" s="10" vm="86922">
        <v>0</v>
      </c>
      <c r="AY115" s="10" vm="85656">
        <v>5575</v>
      </c>
      <c r="AZ115" s="10" vm="77984">
        <v>15026</v>
      </c>
      <c r="BA115" s="10" vm="57621">
        <v>3311</v>
      </c>
      <c r="BB115" s="10" vm="70086">
        <v>27933</v>
      </c>
      <c r="BC115" s="10" vm="99124">
        <v>0</v>
      </c>
      <c r="BD115" s="10" vm="95051">
        <v>0</v>
      </c>
      <c r="BE115" s="10" vm="81756">
        <v>0</v>
      </c>
      <c r="BF115" s="10" vm="62079">
        <v>5255</v>
      </c>
      <c r="BG115" s="10" vm="79775">
        <v>2214567</v>
      </c>
      <c r="BH115" s="10" vm="83627">
        <v>110126</v>
      </c>
      <c r="BI115" s="10" vm="75188">
        <v>21098</v>
      </c>
      <c r="BJ115" s="10" vm="69930">
        <v>68398</v>
      </c>
      <c r="BK115" s="10" vm="100440">
        <v>0</v>
      </c>
      <c r="BL115" s="10" vm="94888">
        <v>1194</v>
      </c>
      <c r="BM115" s="10" vm="90694">
        <v>200816</v>
      </c>
      <c r="BN115" s="10" vm="88648">
        <v>14113</v>
      </c>
      <c r="BO115" s="10" vm="79642">
        <v>0</v>
      </c>
      <c r="BP115" s="10" vm="77836">
        <v>0</v>
      </c>
      <c r="BQ115" s="10" vm="75095">
        <v>86863</v>
      </c>
      <c r="BR115" s="10" vm="69770">
        <v>100976</v>
      </c>
      <c r="BS115" s="10" vm="100107">
        <v>99840</v>
      </c>
      <c r="BT115" s="10" vm="94720">
        <v>2314407</v>
      </c>
      <c r="BU115" s="10" vm="87794">
        <v>1141109</v>
      </c>
      <c r="BV115" s="10" vm="71877">
        <v>0</v>
      </c>
      <c r="BW115" s="10" vm="85540">
        <v>0</v>
      </c>
      <c r="BX115" s="10" vm="83470">
        <v>631799</v>
      </c>
      <c r="BY115" s="10" vm="57447">
        <v>2108</v>
      </c>
      <c r="BZ115" s="10" vm="69612">
        <v>0</v>
      </c>
      <c r="CA115" s="10" vm="99616">
        <v>9313</v>
      </c>
      <c r="CB115" s="10" vm="94557">
        <v>1784329</v>
      </c>
      <c r="CC115" s="10" vm="72566">
        <v>7921</v>
      </c>
      <c r="CD115" s="10" vm="80777">
        <v>9749</v>
      </c>
      <c r="CE115" s="10" vm="85416">
        <v>512408</v>
      </c>
      <c r="CF115" s="10" vm="77694">
        <v>504935</v>
      </c>
      <c r="CG115" s="10" vm="74941">
        <v>7473</v>
      </c>
      <c r="CH115" s="10" vm="69430">
        <v>0</v>
      </c>
      <c r="CI115" s="10" vm="98146">
        <v>0</v>
      </c>
      <c r="CJ115" s="10" vm="94394">
        <v>0</v>
      </c>
      <c r="CK115" s="10" vm="91008">
        <v>512408</v>
      </c>
      <c r="CL115" s="10" vm="86771">
        <v>31702</v>
      </c>
      <c r="CM115" s="10" vm="79554">
        <v>29220</v>
      </c>
      <c r="CN115" s="10" vm="83316">
        <v>1284</v>
      </c>
      <c r="CO115" s="10" vm="74855">
        <v>1198</v>
      </c>
      <c r="CP115" s="10" vm="69319">
        <v>0</v>
      </c>
      <c r="CQ115" s="10" vm="97664">
        <v>0</v>
      </c>
      <c r="CR115" s="10" vm="94238">
        <v>0</v>
      </c>
      <c r="CS115" s="10" vm="81600">
        <v>0</v>
      </c>
      <c r="CT115" s="10" vm="71720">
        <v>0</v>
      </c>
      <c r="CU115" s="10" vm="70989">
        <v>0</v>
      </c>
      <c r="CV115" s="10" vm="77549">
        <v>0</v>
      </c>
      <c r="CW115" s="10" vm="74765">
        <v>0</v>
      </c>
      <c r="CX115" s="10" vm="69164">
        <v>0</v>
      </c>
      <c r="CY115" s="10" vm="97212">
        <v>0</v>
      </c>
      <c r="CZ115" s="10" vm="94074">
        <v>360</v>
      </c>
      <c r="DA115" s="10" vm="89346">
        <v>-360</v>
      </c>
      <c r="DB115" s="81" vm="88489">
        <v>0</v>
      </c>
      <c r="DC115" s="81" vm="85285">
        <v>0</v>
      </c>
      <c r="DD115" s="81" vm="83157">
        <v>0</v>
      </c>
      <c r="DE115" s="81" vm="74685">
        <v>0</v>
      </c>
      <c r="DF115" s="10" vm="69010">
        <v>6575</v>
      </c>
      <c r="DG115" s="10" vm="96789">
        <v>0</v>
      </c>
      <c r="DH115" s="10" vm="93929">
        <v>1702</v>
      </c>
      <c r="DI115" s="10" vm="87628">
        <v>4873</v>
      </c>
      <c r="DJ115" s="10" vm="90141">
        <v>38277</v>
      </c>
      <c r="DK115" s="10" vm="79433">
        <v>29220</v>
      </c>
      <c r="DL115" s="10" vm="77403">
        <v>3346</v>
      </c>
      <c r="DM115" s="10" vm="100830">
        <v>5711</v>
      </c>
      <c r="DN115" s="10" vm="68847">
        <v>1120</v>
      </c>
      <c r="DO115" s="10" vm="96353">
        <v>812</v>
      </c>
      <c r="DP115" s="10" vm="93756">
        <v>48</v>
      </c>
      <c r="DQ115" s="10" vm="72429">
        <v>260</v>
      </c>
      <c r="DR115" s="10" vm="80612">
        <v>0</v>
      </c>
      <c r="DS115" s="10" vm="85149">
        <v>0</v>
      </c>
      <c r="DT115" s="10" vm="83003">
        <v>0</v>
      </c>
      <c r="DU115" s="10" vm="74489">
        <v>0</v>
      </c>
      <c r="DV115" s="10" vm="68692">
        <v>0</v>
      </c>
      <c r="DW115" s="10" vm="98319">
        <v>0</v>
      </c>
      <c r="DX115" s="10" vm="93595">
        <v>0</v>
      </c>
      <c r="DY115" s="10" vm="81465">
        <v>0</v>
      </c>
      <c r="DZ115" s="10" vm="86633">
        <v>0</v>
      </c>
      <c r="EA115" s="10" vm="61737">
        <v>0</v>
      </c>
      <c r="EB115" s="10" vm="77254">
        <v>0</v>
      </c>
      <c r="EC115" s="10" vm="57076">
        <v>0</v>
      </c>
      <c r="ED115" s="10" vm="68531">
        <v>0</v>
      </c>
      <c r="EE115" s="10" vm="96032">
        <v>0</v>
      </c>
      <c r="EF115" s="10" vm="93428">
        <v>0</v>
      </c>
      <c r="EG115" s="10" vm="89202">
        <v>0</v>
      </c>
      <c r="EH115" s="81" vm="71587">
        <v>0</v>
      </c>
      <c r="EI115" s="81" vm="85044">
        <v>0</v>
      </c>
      <c r="EJ115" s="81" vm="82847">
        <v>0</v>
      </c>
      <c r="EK115" s="81" vm="57004">
        <v>0</v>
      </c>
      <c r="EL115" s="10" vm="68374">
        <v>10269</v>
      </c>
      <c r="EM115" s="10" vm="99451">
        <v>1928</v>
      </c>
      <c r="EN115" s="10" vm="93262">
        <v>25118</v>
      </c>
      <c r="EO115" s="10" vm="90535">
        <v>-16777</v>
      </c>
      <c r="EP115" s="10" vm="88352">
        <v>11389</v>
      </c>
      <c r="EQ115" s="10" vm="79211">
        <v>2740</v>
      </c>
      <c r="ER115" s="10" vm="77109">
        <v>25166</v>
      </c>
      <c r="ES115" s="10" vm="74225">
        <v>-16517</v>
      </c>
      <c r="ET115" s="10" vm="68168">
        <v>49666</v>
      </c>
      <c r="EU115" s="10" vm="98624">
        <v>31960</v>
      </c>
      <c r="EV115" s="10" vm="93099">
        <v>28512</v>
      </c>
      <c r="EW115" s="10" vm="87476">
        <v>-10806</v>
      </c>
      <c r="EX115" s="10" vm="80478">
        <v>10189</v>
      </c>
      <c r="EY115" s="10" vm="84911">
        <v>5346</v>
      </c>
      <c r="EZ115" s="10" vm="82692">
        <v>1470</v>
      </c>
      <c r="FA115" s="10" vm="56904">
        <v>5346</v>
      </c>
      <c r="FB115" s="10" vm="68084">
        <v>2263407</v>
      </c>
      <c r="FC115" s="10" vm="98447">
        <v>0</v>
      </c>
      <c r="FD115" s="10" vm="92942">
        <v>2263407</v>
      </c>
      <c r="FE115" s="10" vm="58898">
        <v>117009</v>
      </c>
      <c r="FF115" s="10" vm="86475">
        <v>14306</v>
      </c>
      <c r="FG115" s="10" vm="79083">
        <v>0</v>
      </c>
      <c r="FH115" s="10" vm="76961">
        <v>-12622</v>
      </c>
      <c r="FI115" s="10" vm="56848">
        <v>836</v>
      </c>
      <c r="FJ115" s="10" vm="67924">
        <v>740</v>
      </c>
      <c r="FK115" s="10" vm="59290">
        <v>-1996</v>
      </c>
      <c r="FL115" s="10" vm="92752">
        <v>2381680</v>
      </c>
      <c r="FM115" s="10" vm="72282">
        <v>199906</v>
      </c>
      <c r="FN115" s="10" vm="71430">
        <v>26688</v>
      </c>
      <c r="FO115" s="10" vm="84776">
        <v>-505</v>
      </c>
      <c r="FP115" s="10" vm="76813">
        <v>0</v>
      </c>
      <c r="FQ115" s="10" vm="73981">
        <v>-677</v>
      </c>
      <c r="FR115" s="10" vm="67772">
        <v>0</v>
      </c>
      <c r="FS115" s="10" vm="96629">
        <v>-1199</v>
      </c>
      <c r="FT115" s="10" vm="92632">
        <v>224213</v>
      </c>
      <c r="FU115" s="10" vm="89005">
        <v>2157467</v>
      </c>
      <c r="FV115" s="10" vm="89978">
        <v>2063501</v>
      </c>
      <c r="FW115" s="81" vm="78955">
        <v>41538</v>
      </c>
      <c r="FX115" s="81" vm="82535">
        <v>0</v>
      </c>
      <c r="FY115" s="81" vm="73898">
        <v>-17840</v>
      </c>
      <c r="FZ115" s="81" vm="56178">
        <v>4235</v>
      </c>
      <c r="GA115" s="81" vm="96194">
        <v>27933</v>
      </c>
      <c r="GB115" s="10" vm="92459">
        <v>19883</v>
      </c>
      <c r="GC115" s="10" vm="81315">
        <v>10795</v>
      </c>
      <c r="GD115" s="10" vm="88163">
        <v>9088</v>
      </c>
      <c r="GE115" s="10" vm="84640">
        <v>1895</v>
      </c>
      <c r="GF115" s="10" vm="76666">
        <v>906</v>
      </c>
      <c r="GG115" s="10" vm="73805">
        <v>989</v>
      </c>
      <c r="GH115" s="10" vm="67610">
        <v>400</v>
      </c>
      <c r="GI115" s="10" vm="98961">
        <v>263</v>
      </c>
      <c r="GJ115" s="10" vm="92297">
        <v>137</v>
      </c>
      <c r="GK115" s="10" vm="87335">
        <v>0</v>
      </c>
      <c r="GL115" s="10" vm="86340">
        <v>0</v>
      </c>
      <c r="GM115" s="10" vm="78845">
        <v>0</v>
      </c>
      <c r="GN115" s="10" vm="82378">
        <v>1308</v>
      </c>
      <c r="GO115" s="10" vm="73719">
        <v>1867</v>
      </c>
      <c r="GP115" s="10" vm="67448">
        <v>-559</v>
      </c>
      <c r="GQ115" s="10" vm="99944">
        <v>20350</v>
      </c>
      <c r="GR115" s="10" vm="92133">
        <v>18304</v>
      </c>
      <c r="GS115" s="10" vm="88885">
        <v>2046</v>
      </c>
      <c r="GT115" s="10" vm="80342">
        <v>43836</v>
      </c>
      <c r="GU115" s="10" vm="84566">
        <v>32135</v>
      </c>
      <c r="GV115" s="10" vm="76522">
        <v>11701</v>
      </c>
      <c r="GW115" s="10" vm="1778">
        <v>0</v>
      </c>
      <c r="GX115" s="81" vm="67291">
        <v>0</v>
      </c>
      <c r="GY115" s="10" vm="99287">
        <v>0</v>
      </c>
      <c r="GZ115" s="10" vm="91971">
        <v>0</v>
      </c>
      <c r="HA115" s="10" vm="72156">
        <v>0</v>
      </c>
      <c r="HB115" s="10" vm="71293">
        <v>0</v>
      </c>
      <c r="HC115" s="81" vm="78773">
        <v>117</v>
      </c>
      <c r="HD115" s="81" vm="82225">
        <v>1077</v>
      </c>
      <c r="HE115" s="10" vm="73553">
        <v>1194</v>
      </c>
      <c r="HF115" s="10" vm="67084">
        <v>6718</v>
      </c>
      <c r="HG115" s="10" vm="97987">
        <v>8052</v>
      </c>
      <c r="HH115" s="10" vm="91809">
        <v>0</v>
      </c>
      <c r="HI115" s="10" vm="90845">
        <v>0</v>
      </c>
      <c r="HJ115" s="10" vm="88071">
        <v>62925</v>
      </c>
      <c r="HK115" s="10" vm="84453">
        <v>0</v>
      </c>
      <c r="HL115" s="10" vm="76399">
        <v>0</v>
      </c>
      <c r="HM115" s="10" vm="73436">
        <v>0</v>
      </c>
      <c r="HN115" s="10" vm="67000">
        <v>9168</v>
      </c>
      <c r="HO115" s="10" vm="97491">
        <v>86863</v>
      </c>
      <c r="HP115" s="10" vm="91648">
        <v>9313</v>
      </c>
      <c r="HQ115" s="10" vm="58793">
        <v>0</v>
      </c>
      <c r="HR115" s="10" vm="89825">
        <v>9313</v>
      </c>
      <c r="HS115" s="10" vm="78657">
        <v>2777</v>
      </c>
      <c r="HT115" s="10" vm="82070">
        <v>6972</v>
      </c>
      <c r="HU115" s="10" vm="73286">
        <v>9749</v>
      </c>
      <c r="HV115" s="10" vm="66842">
        <v>40129</v>
      </c>
      <c r="HW115" s="10" vm="97078">
        <v>710</v>
      </c>
      <c r="HX115" s="10" vm="91468">
        <v>0</v>
      </c>
      <c r="HY115" s="10" vm="58684">
        <v>228</v>
      </c>
      <c r="HZ115" s="10" vm="86179">
        <v>0</v>
      </c>
      <c r="IA115" s="10" vm="84316">
        <v>1494</v>
      </c>
      <c r="IB115" s="10" vm="76277">
        <v>-8462</v>
      </c>
      <c r="IC115" s="10" vm="73142">
        <v>34099</v>
      </c>
      <c r="ID115" s="10" vm="66700">
        <v>2351</v>
      </c>
      <c r="IE115" s="10" vm="59138">
        <v>8722</v>
      </c>
      <c r="IF115" s="10" vm="91351">
        <v>20732</v>
      </c>
      <c r="IG115" s="10" vm="87184">
        <v>31805</v>
      </c>
      <c r="IH115" s="10" vm="80181">
        <v>14346</v>
      </c>
      <c r="II115" s="10" vm="78523">
        <v>31391</v>
      </c>
      <c r="IJ115" s="10" vm="76132">
        <v>15672</v>
      </c>
      <c r="IK115" s="10" vm="72989">
        <v>232</v>
      </c>
      <c r="IL115" s="10" vm="66550">
        <v>-151</v>
      </c>
      <c r="IM115" s="10" vm="59451">
        <v>88</v>
      </c>
      <c r="IN115" s="10" vm="91173">
        <v>17911</v>
      </c>
      <c r="IO115" s="10" vm="81199">
        <v>17918</v>
      </c>
      <c r="IP115" s="10" vm="71105">
        <v>0</v>
      </c>
      <c r="IQ115" s="10" vm="84174">
        <v>0</v>
      </c>
      <c r="IR115" s="10" vm="58133">
        <v>-122</v>
      </c>
      <c r="IS115" s="81" vm="72838">
        <v>132</v>
      </c>
      <c r="IT115" s="81" vm="66398">
        <v>153</v>
      </c>
    </row>
    <row r="116" spans="1:254" x14ac:dyDescent="0.25">
      <c r="A116" s="8" t="s">
        <v>405</v>
      </c>
      <c r="B116" s="8" t="s">
        <v>120</v>
      </c>
      <c r="C116" s="89">
        <v>44651</v>
      </c>
      <c r="D116" s="76" vm="84059">
        <v>12</v>
      </c>
      <c r="E116" s="10" vm="75975">
        <v>91975</v>
      </c>
      <c r="F116" s="10" vm="70900">
        <v>-59342</v>
      </c>
      <c r="G116" s="10" vm="100266">
        <v>-9580</v>
      </c>
      <c r="H116" s="10" vm="59875">
        <v>23053</v>
      </c>
      <c r="I116" s="10" vm="58475">
        <v>7657</v>
      </c>
      <c r="J116" s="10" vm="63655">
        <v>30710</v>
      </c>
      <c r="K116" s="10" vm="86027">
        <v>0</v>
      </c>
      <c r="L116" s="10" vm="78394">
        <v>0</v>
      </c>
      <c r="M116" s="10" vm="75830">
        <v>262</v>
      </c>
      <c r="N116" s="10" vm="70788">
        <v>132</v>
      </c>
      <c r="O116" s="10" vm="99792">
        <v>-18137</v>
      </c>
      <c r="P116" s="10" vm="95893">
        <v>198</v>
      </c>
      <c r="Q116" s="10" vm="60265">
        <v>0</v>
      </c>
      <c r="R116" s="10" vm="87076">
        <v>0</v>
      </c>
      <c r="S116" s="10" vm="85907">
        <v>0</v>
      </c>
      <c r="T116" s="10" vm="83913">
        <v>13165</v>
      </c>
      <c r="U116" s="10" vm="75680">
        <v>0</v>
      </c>
      <c r="V116" s="10" vm="56304">
        <v>13165</v>
      </c>
      <c r="W116" s="10" vm="98804">
        <v>0</v>
      </c>
      <c r="X116" s="10" vm="95727">
        <v>177</v>
      </c>
      <c r="Y116" s="10" vm="89667">
        <v>0</v>
      </c>
      <c r="Z116" s="10" vm="81008">
        <v>0</v>
      </c>
      <c r="AA116" s="10" vm="80021">
        <v>13342</v>
      </c>
      <c r="AB116" s="10" vm="78245">
        <v>51588</v>
      </c>
      <c r="AC116" s="10" vm="75548">
        <v>9714</v>
      </c>
      <c r="AD116" s="10" vm="70547">
        <v>61302</v>
      </c>
      <c r="AE116" s="10" vm="97839">
        <v>3822</v>
      </c>
      <c r="AF116" s="10" vm="95561">
        <v>0</v>
      </c>
      <c r="AG116" s="10" vm="72707">
        <v>0</v>
      </c>
      <c r="AH116" s="10" vm="72028">
        <v>456</v>
      </c>
      <c r="AI116" s="10" vm="85760">
        <v>65580</v>
      </c>
      <c r="AJ116" s="10" vm="78099">
        <v>7911</v>
      </c>
      <c r="AK116" s="10" vm="57741">
        <v>11790</v>
      </c>
      <c r="AL116" s="10" vm="70393">
        <v>8806</v>
      </c>
      <c r="AM116" s="10" vm="97361">
        <v>7317</v>
      </c>
      <c r="AN116" s="10" vm="95398">
        <v>215</v>
      </c>
      <c r="AO116" s="10" vm="87948">
        <v>53</v>
      </c>
      <c r="AP116" s="10" vm="80921">
        <v>0</v>
      </c>
      <c r="AQ116" s="10" vm="79920">
        <v>8589</v>
      </c>
      <c r="AR116" s="10" vm="83733">
        <v>0</v>
      </c>
      <c r="AS116" s="10" vm="57683">
        <v>0</v>
      </c>
      <c r="AT116" s="10" vm="70236">
        <v>44681</v>
      </c>
      <c r="AU116" s="10" vm="96937">
        <v>20899</v>
      </c>
      <c r="AV116" s="10" vm="95233">
        <v>1227</v>
      </c>
      <c r="AW116" s="10" vm="89511">
        <v>1171003</v>
      </c>
      <c r="AX116" s="10" vm="86936">
        <v>0</v>
      </c>
      <c r="AY116" s="10" vm="85666">
        <v>9619</v>
      </c>
      <c r="AZ116" s="10" vm="77974">
        <v>0</v>
      </c>
      <c r="BA116" s="10" vm="75271">
        <v>0</v>
      </c>
      <c r="BB116" s="10" vm="70079">
        <v>3100</v>
      </c>
      <c r="BC116" s="10" vm="99119">
        <v>0</v>
      </c>
      <c r="BD116" s="10" vm="95071">
        <v>0</v>
      </c>
      <c r="BE116" s="10" vm="81746">
        <v>0</v>
      </c>
      <c r="BF116" s="10" vm="90296">
        <v>143</v>
      </c>
      <c r="BG116" s="10" vm="79785">
        <v>1183865</v>
      </c>
      <c r="BH116" s="10" vm="83609">
        <v>38377</v>
      </c>
      <c r="BI116" s="10" vm="75197">
        <v>2485</v>
      </c>
      <c r="BJ116" s="10" vm="69898">
        <v>42417</v>
      </c>
      <c r="BK116" s="10" vm="100429">
        <v>30</v>
      </c>
      <c r="BL116" s="10" vm="94906">
        <v>30089</v>
      </c>
      <c r="BM116" s="10" vm="90683">
        <v>113398</v>
      </c>
      <c r="BN116" s="10" vm="88636">
        <v>3862</v>
      </c>
      <c r="BO116" s="10" vm="79668">
        <v>0</v>
      </c>
      <c r="BP116" s="10" vm="77819">
        <v>3822</v>
      </c>
      <c r="BQ116" s="10" vm="75106">
        <v>59447</v>
      </c>
      <c r="BR116" s="10" vm="69786">
        <v>67131</v>
      </c>
      <c r="BS116" s="10" vm="100099">
        <v>46267</v>
      </c>
      <c r="BT116" s="10" vm="94740">
        <v>1230132</v>
      </c>
      <c r="BU116" s="10" vm="87783">
        <v>588108</v>
      </c>
      <c r="BV116" s="10" vm="71862">
        <v>0</v>
      </c>
      <c r="BW116" s="10" vm="85529">
        <v>0</v>
      </c>
      <c r="BX116" s="10" vm="83449">
        <v>417660</v>
      </c>
      <c r="BY116" s="10" vm="57464">
        <v>0</v>
      </c>
      <c r="BZ116" s="10" vm="69629">
        <v>0</v>
      </c>
      <c r="CA116" s="10" vm="99628">
        <v>5398</v>
      </c>
      <c r="CB116" s="10" vm="94582">
        <v>1011166</v>
      </c>
      <c r="CC116" s="10" vm="72557">
        <v>0</v>
      </c>
      <c r="CD116" s="10" vm="80765">
        <v>7</v>
      </c>
      <c r="CE116" s="10" vm="85407">
        <v>218959</v>
      </c>
      <c r="CF116" s="10" vm="77672">
        <v>216540</v>
      </c>
      <c r="CG116" s="10" vm="74940">
        <v>0</v>
      </c>
      <c r="CH116" s="10" vm="69470">
        <v>34</v>
      </c>
      <c r="CI116" s="10" vm="98165">
        <v>0</v>
      </c>
      <c r="CJ116" s="10" vm="94425">
        <v>2385</v>
      </c>
      <c r="CK116" s="10" vm="91018">
        <v>218959</v>
      </c>
      <c r="CL116" s="10" vm="86709">
        <v>7993</v>
      </c>
      <c r="CM116" s="10" vm="79544">
        <v>7379</v>
      </c>
      <c r="CN116" s="10" vm="83285">
        <v>609</v>
      </c>
      <c r="CO116" s="10" vm="74848">
        <v>5</v>
      </c>
      <c r="CP116" s="10" vm="69306">
        <v>11907</v>
      </c>
      <c r="CQ116" s="10" vm="97680">
        <v>0</v>
      </c>
      <c r="CR116" s="10" vm="94268">
        <v>12166</v>
      </c>
      <c r="CS116" s="10" vm="81611">
        <v>-259</v>
      </c>
      <c r="CT116" s="10" vm="71733">
        <v>1130</v>
      </c>
      <c r="CU116" s="10" vm="70960">
        <v>0</v>
      </c>
      <c r="CV116" s="10" vm="77517">
        <v>1634</v>
      </c>
      <c r="CW116" s="10" vm="57281">
        <v>-504</v>
      </c>
      <c r="CX116" s="10" vm="69154">
        <v>59</v>
      </c>
      <c r="CY116" s="10" vm="97203">
        <v>0</v>
      </c>
      <c r="CZ116" s="10" vm="94104">
        <v>76</v>
      </c>
      <c r="DA116" s="10" vm="89356">
        <v>-17</v>
      </c>
      <c r="DB116" s="81" vm="88501">
        <v>0</v>
      </c>
      <c r="DC116" s="81" vm="85295">
        <v>0</v>
      </c>
      <c r="DD116" s="81" vm="83106">
        <v>0</v>
      </c>
      <c r="DE116" s="81" vm="57220">
        <v>0</v>
      </c>
      <c r="DF116" s="10" vm="68997">
        <v>2678</v>
      </c>
      <c r="DG116" s="10" vm="96778">
        <v>0</v>
      </c>
      <c r="DH116" s="10" vm="93939">
        <v>176</v>
      </c>
      <c r="DI116" s="10" vm="87638">
        <v>2502</v>
      </c>
      <c r="DJ116" s="10" vm="90155">
        <v>23767</v>
      </c>
      <c r="DK116" s="10" vm="79442">
        <v>7379</v>
      </c>
      <c r="DL116" s="10" vm="77394">
        <v>14661</v>
      </c>
      <c r="DM116" s="10" vm="74564">
        <v>1727</v>
      </c>
      <c r="DN116" s="10" vm="68841">
        <v>2628</v>
      </c>
      <c r="DO116" s="10" vm="96348">
        <v>2201</v>
      </c>
      <c r="DP116" s="10" vm="93777">
        <v>0</v>
      </c>
      <c r="DQ116" s="10" vm="72419">
        <v>427</v>
      </c>
      <c r="DR116" s="10" vm="80627">
        <v>0</v>
      </c>
      <c r="DS116" s="10" vm="85159">
        <v>0</v>
      </c>
      <c r="DT116" s="10" vm="82983">
        <v>0</v>
      </c>
      <c r="DU116" s="10" vm="74501">
        <v>0</v>
      </c>
      <c r="DV116" s="10" vm="68657">
        <v>0</v>
      </c>
      <c r="DW116" s="10" vm="98308">
        <v>0</v>
      </c>
      <c r="DX116" s="10" vm="93613">
        <v>0</v>
      </c>
      <c r="DY116" s="10" vm="81454">
        <v>0</v>
      </c>
      <c r="DZ116" s="10" vm="86621">
        <v>0</v>
      </c>
      <c r="EA116" s="10" vm="79313">
        <v>0</v>
      </c>
      <c r="EB116" s="10" vm="77236">
        <v>0</v>
      </c>
      <c r="EC116" s="10" vm="74403">
        <v>0</v>
      </c>
      <c r="ED116" s="10" vm="68547">
        <v>0</v>
      </c>
      <c r="EE116" s="10" vm="96023">
        <v>0</v>
      </c>
      <c r="EF116" s="10" vm="93449">
        <v>0</v>
      </c>
      <c r="EG116" s="10" vm="89190">
        <v>0</v>
      </c>
      <c r="EH116" s="81" vm="71571">
        <v>0</v>
      </c>
      <c r="EI116" s="81" vm="85035">
        <v>0</v>
      </c>
      <c r="EJ116" s="81" vm="82825">
        <v>0</v>
      </c>
      <c r="EK116" s="81" vm="74317">
        <v>0</v>
      </c>
      <c r="EL116" s="10" vm="68392">
        <v>0</v>
      </c>
      <c r="EM116" s="10" vm="99463">
        <v>0</v>
      </c>
      <c r="EN116" s="10" vm="93287">
        <v>0</v>
      </c>
      <c r="EO116" s="10" vm="90526">
        <v>0</v>
      </c>
      <c r="EP116" s="10" vm="88340">
        <v>2628</v>
      </c>
      <c r="EQ116" s="10" vm="79199">
        <v>2201</v>
      </c>
      <c r="ER116" s="10" vm="77087">
        <v>0</v>
      </c>
      <c r="ES116" s="10" vm="56970">
        <v>427</v>
      </c>
      <c r="ET116" s="10" vm="68234">
        <v>26395</v>
      </c>
      <c r="EU116" s="10" vm="98644">
        <v>9580</v>
      </c>
      <c r="EV116" s="10" vm="93130">
        <v>14661</v>
      </c>
      <c r="EW116" s="10" vm="87486">
        <v>2154</v>
      </c>
      <c r="EX116" s="10" vm="80467">
        <v>3300</v>
      </c>
      <c r="EY116" s="10" vm="84901">
        <v>658</v>
      </c>
      <c r="EZ116" s="10" vm="82661">
        <v>815</v>
      </c>
      <c r="FA116" s="10" vm="74142">
        <v>658</v>
      </c>
      <c r="FB116" s="10" vm="68069">
        <v>1231628</v>
      </c>
      <c r="FC116" s="10" vm="98475">
        <v>0</v>
      </c>
      <c r="FD116" s="10" vm="92972">
        <v>1231628</v>
      </c>
      <c r="FE116" s="10" vm="58910">
        <v>63336</v>
      </c>
      <c r="FF116" s="10" vm="86488">
        <v>4722</v>
      </c>
      <c r="FG116" s="10" vm="79054">
        <v>0</v>
      </c>
      <c r="FH116" s="10" vm="76930">
        <v>-17172</v>
      </c>
      <c r="FI116" s="10" vm="74053">
        <v>0</v>
      </c>
      <c r="FJ116" s="10" vm="67914">
        <v>-332</v>
      </c>
      <c r="FK116" s="10" vm="59281">
        <v>1003</v>
      </c>
      <c r="FL116" s="10" vm="92806">
        <v>1283185</v>
      </c>
      <c r="FM116" s="10" vm="72292">
        <v>105557</v>
      </c>
      <c r="FN116" s="10" vm="71440">
        <v>7934</v>
      </c>
      <c r="FO116" s="10" vm="84787">
        <v>0</v>
      </c>
      <c r="FP116" s="10" vm="76761">
        <v>0</v>
      </c>
      <c r="FQ116" s="10" vm="73974">
        <v>-332</v>
      </c>
      <c r="FR116" s="10" vm="67761">
        <v>-8</v>
      </c>
      <c r="FS116" s="10" vm="96618">
        <v>-969</v>
      </c>
      <c r="FT116" s="10" vm="92642">
        <v>112182</v>
      </c>
      <c r="FU116" s="10" vm="89040">
        <v>1171003</v>
      </c>
      <c r="FV116" s="10" vm="89991">
        <v>1126071</v>
      </c>
      <c r="FW116" s="81" vm="78965">
        <v>2902</v>
      </c>
      <c r="FX116" s="81" vm="82527">
        <v>0</v>
      </c>
      <c r="FY116" s="81" vm="73881">
        <v>0</v>
      </c>
      <c r="FZ116" s="81" vm="56172">
        <v>198</v>
      </c>
      <c r="GA116" s="81" vm="96190">
        <v>3100</v>
      </c>
      <c r="GB116" s="10" vm="92480">
        <v>7342</v>
      </c>
      <c r="GC116" s="10" vm="81306">
        <v>4895</v>
      </c>
      <c r="GD116" s="10" vm="88198">
        <v>2447</v>
      </c>
      <c r="GE116" s="10" vm="84650">
        <v>0</v>
      </c>
      <c r="GF116" s="10" vm="76647">
        <v>0</v>
      </c>
      <c r="GG116" s="10" vm="73816">
        <v>0</v>
      </c>
      <c r="GH116" s="10" vm="67574">
        <v>0</v>
      </c>
      <c r="GI116" s="10" vm="98949">
        <v>0</v>
      </c>
      <c r="GJ116" s="10" vm="92316">
        <v>0</v>
      </c>
      <c r="GK116" s="10" vm="87324">
        <v>0</v>
      </c>
      <c r="GL116" s="10" vm="86329">
        <v>0</v>
      </c>
      <c r="GM116" s="10" vm="78853">
        <v>0</v>
      </c>
      <c r="GN116" s="10" vm="82362">
        <v>7236</v>
      </c>
      <c r="GO116" s="10" vm="73724">
        <v>2024</v>
      </c>
      <c r="GP116" s="10" vm="67467">
        <v>5212</v>
      </c>
      <c r="GQ116" s="10" vm="99932">
        <v>17</v>
      </c>
      <c r="GR116" s="10" vm="92156">
        <v>19</v>
      </c>
      <c r="GS116" s="10" vm="88876">
        <v>-2</v>
      </c>
      <c r="GT116" s="10" vm="80326">
        <v>14595</v>
      </c>
      <c r="GU116" s="10" vm="84559">
        <v>6938</v>
      </c>
      <c r="GV116" s="10" vm="76500">
        <v>7657</v>
      </c>
      <c r="GW116" s="10" vm="56553">
        <v>0</v>
      </c>
      <c r="GX116" s="81" vm="67308">
        <v>0</v>
      </c>
      <c r="GY116" s="10" vm="99298">
        <v>0</v>
      </c>
      <c r="GZ116" s="10" vm="91996">
        <v>0</v>
      </c>
      <c r="HA116" s="10" vm="72122">
        <v>0</v>
      </c>
      <c r="HB116" s="10" vm="71281">
        <v>0</v>
      </c>
      <c r="HC116" s="81" vm="78763">
        <v>9750</v>
      </c>
      <c r="HD116" s="81" vm="82205">
        <v>20339</v>
      </c>
      <c r="HE116" s="10" vm="56496">
        <v>30089</v>
      </c>
      <c r="HF116" s="10" vm="67150">
        <v>5659</v>
      </c>
      <c r="HG116" s="10" vm="98005">
        <v>2375</v>
      </c>
      <c r="HH116" s="10" vm="91839">
        <v>0</v>
      </c>
      <c r="HI116" s="10" vm="90854">
        <v>5625</v>
      </c>
      <c r="HJ116" s="10" vm="88049">
        <v>15548</v>
      </c>
      <c r="HK116" s="10" vm="84441">
        <v>0</v>
      </c>
      <c r="HL116" s="10" vm="76383">
        <v>0</v>
      </c>
      <c r="HM116" s="10" vm="73422">
        <v>0</v>
      </c>
      <c r="HN116" s="10" vm="66986">
        <v>30240</v>
      </c>
      <c r="HO116" s="10" vm="97521">
        <v>59447</v>
      </c>
      <c r="HP116" s="10" vm="91678">
        <v>4828</v>
      </c>
      <c r="HQ116" s="10" vm="58796">
        <v>570</v>
      </c>
      <c r="HR116" s="10" vm="89838">
        <v>5398</v>
      </c>
      <c r="HS116" s="10" vm="78645">
        <v>0</v>
      </c>
      <c r="HT116" s="10" vm="82040">
        <v>7</v>
      </c>
      <c r="HU116" s="10" vm="73274">
        <v>7</v>
      </c>
      <c r="HV116" s="10" vm="66832">
        <v>20253</v>
      </c>
      <c r="HW116" s="10" vm="97073">
        <v>0</v>
      </c>
      <c r="HX116" s="10" vm="91526">
        <v>0</v>
      </c>
      <c r="HY116" s="10" vm="88760">
        <v>0</v>
      </c>
      <c r="HZ116" s="10" vm="86188">
        <v>4</v>
      </c>
      <c r="IA116" s="10" vm="84326">
        <v>0</v>
      </c>
      <c r="IB116" s="10" vm="62549">
        <v>-2120</v>
      </c>
      <c r="IC116" s="10" vm="73130">
        <v>18137</v>
      </c>
      <c r="ID116" s="10" vm="66688">
        <v>8</v>
      </c>
      <c r="IE116" s="10" vm="96477">
        <v>9</v>
      </c>
      <c r="IF116" s="10" vm="91361">
        <v>0</v>
      </c>
      <c r="IG116" s="10" vm="87212">
        <v>17</v>
      </c>
      <c r="IH116" s="10" vm="80194">
        <v>4722</v>
      </c>
      <c r="II116" s="10" vm="78533">
        <v>9139</v>
      </c>
      <c r="IJ116" s="10" vm="76124">
        <v>0</v>
      </c>
      <c r="IK116" s="10" vm="72951">
        <v>23</v>
      </c>
      <c r="IL116" s="10" vm="66544">
        <v>-20</v>
      </c>
      <c r="IM116" s="10" vm="59447">
        <v>177</v>
      </c>
      <c r="IN116" s="10" vm="91196">
        <v>7421</v>
      </c>
      <c r="IO116" s="10" vm="81194">
        <v>7421</v>
      </c>
      <c r="IP116" s="10" vm="71142">
        <v>1</v>
      </c>
      <c r="IQ116" s="10" vm="84184">
        <v>0</v>
      </c>
      <c r="IR116" s="10" vm="58115">
        <v>0</v>
      </c>
      <c r="IS116" s="81" vm="72853">
        <v>82</v>
      </c>
      <c r="IT116" s="81" vm="66348">
        <v>82</v>
      </c>
    </row>
    <row r="117" spans="1:254" x14ac:dyDescent="0.25">
      <c r="A117" s="8" t="s">
        <v>406</v>
      </c>
      <c r="B117" s="8" t="s">
        <v>605</v>
      </c>
      <c r="C117" s="89">
        <v>44651</v>
      </c>
      <c r="D117" s="76" vm="84076">
        <v>12</v>
      </c>
      <c r="E117" s="10" vm="75961">
        <v>20052</v>
      </c>
      <c r="F117" s="10" vm="70890">
        <v>-13292</v>
      </c>
      <c r="G117" s="10" vm="100276">
        <v>-2271</v>
      </c>
      <c r="H117" s="10" vm="59857">
        <v>4489</v>
      </c>
      <c r="I117" s="10" vm="58486">
        <v>785</v>
      </c>
      <c r="J117" s="10" vm="63673">
        <v>5274</v>
      </c>
      <c r="K117" s="10" vm="86012">
        <v>0</v>
      </c>
      <c r="L117" s="10" vm="78416">
        <v>0</v>
      </c>
      <c r="M117" s="10" vm="75818">
        <v>0</v>
      </c>
      <c r="N117" s="10" vm="70774">
        <v>13</v>
      </c>
      <c r="O117" s="10" vm="99782">
        <v>-4546</v>
      </c>
      <c r="P117" s="10" vm="95869">
        <v>467</v>
      </c>
      <c r="Q117" s="10" vm="81903">
        <v>0</v>
      </c>
      <c r="R117" s="10" vm="87090">
        <v>0</v>
      </c>
      <c r="S117" s="10" vm="85917">
        <v>0</v>
      </c>
      <c r="T117" s="10" vm="83935">
        <v>1208</v>
      </c>
      <c r="U117" s="10" vm="75648">
        <v>0</v>
      </c>
      <c r="V117" s="10" vm="70667">
        <v>1208</v>
      </c>
      <c r="W117" s="10" vm="98790">
        <v>0</v>
      </c>
      <c r="X117" s="10" vm="95704">
        <v>1652</v>
      </c>
      <c r="Y117" s="10" vm="89666">
        <v>0</v>
      </c>
      <c r="Z117" s="10" vm="81074">
        <v>0</v>
      </c>
      <c r="AA117" s="10" vm="80038">
        <v>2860</v>
      </c>
      <c r="AB117" s="10" vm="78276">
        <v>15120</v>
      </c>
      <c r="AC117" s="10" vm="75559">
        <v>605</v>
      </c>
      <c r="AD117" s="10" vm="70518">
        <v>15725</v>
      </c>
      <c r="AE117" s="10" vm="97829">
        <v>158</v>
      </c>
      <c r="AF117" s="10" vm="95533">
        <v>0</v>
      </c>
      <c r="AG117" s="10" vm="72695">
        <v>0</v>
      </c>
      <c r="AH117" s="10" vm="72015">
        <v>0</v>
      </c>
      <c r="AI117" s="10" vm="85791">
        <v>15883</v>
      </c>
      <c r="AJ117" s="10" vm="78131">
        <v>2005</v>
      </c>
      <c r="AK117" s="10" vm="75459">
        <v>918</v>
      </c>
      <c r="AL117" s="10" vm="70406">
        <v>3423</v>
      </c>
      <c r="AM117" s="10" vm="97353">
        <v>1289</v>
      </c>
      <c r="AN117" s="10" vm="95368">
        <v>1902</v>
      </c>
      <c r="AO117" s="10" vm="87939">
        <v>36</v>
      </c>
      <c r="AP117" s="10" vm="80930">
        <v>0</v>
      </c>
      <c r="AQ117" s="10" vm="79910">
        <v>2817</v>
      </c>
      <c r="AR117" s="10" vm="83782">
        <v>0</v>
      </c>
      <c r="AS117" s="10" vm="57687">
        <v>0</v>
      </c>
      <c r="AT117" s="10" vm="70251">
        <v>12390</v>
      </c>
      <c r="AU117" s="10" vm="96949">
        <v>3493</v>
      </c>
      <c r="AV117" s="10" vm="95225">
        <v>81</v>
      </c>
      <c r="AW117" s="10" vm="61736">
        <v>158207</v>
      </c>
      <c r="AX117" s="10" vm="86944">
        <v>0</v>
      </c>
      <c r="AY117" s="10" vm="85647">
        <v>2857</v>
      </c>
      <c r="AZ117" s="10" vm="77985">
        <v>1134</v>
      </c>
      <c r="BA117" s="10" vm="57620">
        <v>0</v>
      </c>
      <c r="BB117" s="10" vm="70085">
        <v>2827</v>
      </c>
      <c r="BC117" s="10" vm="99122">
        <v>0</v>
      </c>
      <c r="BD117" s="10" vm="95049">
        <v>101</v>
      </c>
      <c r="BE117" s="10" vm="81755">
        <v>0</v>
      </c>
      <c r="BF117" s="10" vm="90314">
        <v>399</v>
      </c>
      <c r="BG117" s="10" vm="79792">
        <v>165525</v>
      </c>
      <c r="BH117" s="10" vm="83628">
        <v>5588</v>
      </c>
      <c r="BI117" s="10" vm="75166">
        <v>3763</v>
      </c>
      <c r="BJ117" s="10" vm="69924">
        <v>15419</v>
      </c>
      <c r="BK117" s="10" vm="100437">
        <v>0</v>
      </c>
      <c r="BL117" s="10" vm="94884">
        <v>145</v>
      </c>
      <c r="BM117" s="10" vm="90692">
        <v>24915</v>
      </c>
      <c r="BN117" s="10" vm="88655">
        <v>2315</v>
      </c>
      <c r="BO117" s="10" vm="79669">
        <v>0</v>
      </c>
      <c r="BP117" s="10" vm="77837">
        <v>157</v>
      </c>
      <c r="BQ117" s="10" vm="75107">
        <v>5029</v>
      </c>
      <c r="BR117" s="10" vm="69787">
        <v>7501</v>
      </c>
      <c r="BS117" s="10" vm="100079">
        <v>17414</v>
      </c>
      <c r="BT117" s="10" vm="94712">
        <v>182939</v>
      </c>
      <c r="BU117" s="10" vm="87785">
        <v>104235</v>
      </c>
      <c r="BV117" s="10" vm="71885">
        <v>0</v>
      </c>
      <c r="BW117" s="10" vm="85530">
        <v>0</v>
      </c>
      <c r="BX117" s="10" vm="83471">
        <v>13546</v>
      </c>
      <c r="BY117" s="10" vm="75020">
        <v>0</v>
      </c>
      <c r="BZ117" s="10" vm="69627">
        <v>0</v>
      </c>
      <c r="CA117" s="10" vm="99627">
        <v>83</v>
      </c>
      <c r="CB117" s="10" vm="94573">
        <v>117864</v>
      </c>
      <c r="CC117" s="10" vm="72526">
        <v>4193</v>
      </c>
      <c r="CD117" s="10" vm="80785">
        <v>0</v>
      </c>
      <c r="CE117" s="10" vm="85398">
        <v>60882</v>
      </c>
      <c r="CF117" s="10" vm="77695">
        <v>16829</v>
      </c>
      <c r="CG117" s="10" vm="57397">
        <v>44053</v>
      </c>
      <c r="CH117" s="10" vm="69460">
        <v>0</v>
      </c>
      <c r="CI117" s="10" vm="98156">
        <v>0</v>
      </c>
      <c r="CJ117" s="10" vm="94404">
        <v>0</v>
      </c>
      <c r="CK117" s="10" vm="91017">
        <v>60882</v>
      </c>
      <c r="CL117" s="10" vm="86793">
        <v>460</v>
      </c>
      <c r="CM117" s="10" vm="79561">
        <v>278</v>
      </c>
      <c r="CN117" s="10" vm="83317">
        <v>0</v>
      </c>
      <c r="CO117" s="10" vm="74835">
        <v>182</v>
      </c>
      <c r="CP117" s="10" vm="69303">
        <v>55</v>
      </c>
      <c r="CQ117" s="10" vm="97677">
        <v>0</v>
      </c>
      <c r="CR117" s="10" vm="94245">
        <v>275</v>
      </c>
      <c r="CS117" s="10" vm="81609">
        <v>-220</v>
      </c>
      <c r="CT117" s="10" vm="71742">
        <v>0</v>
      </c>
      <c r="CU117" s="10" vm="70990">
        <v>0</v>
      </c>
      <c r="CV117" s="10" vm="77550">
        <v>0</v>
      </c>
      <c r="CW117" s="10" vm="57286">
        <v>0</v>
      </c>
      <c r="CX117" s="10" vm="69168">
        <v>0</v>
      </c>
      <c r="CY117" s="10" vm="97191">
        <v>0</v>
      </c>
      <c r="CZ117" s="10" vm="94076">
        <v>0</v>
      </c>
      <c r="DA117" s="10" vm="89347">
        <v>0</v>
      </c>
      <c r="DB117" s="81" vm="88508">
        <v>0</v>
      </c>
      <c r="DC117" s="81" vm="85286">
        <v>0</v>
      </c>
      <c r="DD117" s="81" vm="83158">
        <v>0</v>
      </c>
      <c r="DE117" s="81" vm="57224">
        <v>0</v>
      </c>
      <c r="DF117" s="10" vm="69011">
        <v>277</v>
      </c>
      <c r="DG117" s="10" vm="96790">
        <v>0</v>
      </c>
      <c r="DH117" s="10" vm="93930">
        <v>0</v>
      </c>
      <c r="DI117" s="10" vm="87629">
        <v>277</v>
      </c>
      <c r="DJ117" s="10" vm="90163">
        <v>792</v>
      </c>
      <c r="DK117" s="10" vm="79423">
        <v>278</v>
      </c>
      <c r="DL117" s="10" vm="77404">
        <v>275</v>
      </c>
      <c r="DM117" s="10" vm="57176">
        <v>239</v>
      </c>
      <c r="DN117" s="10" vm="68846">
        <v>2339</v>
      </c>
      <c r="DO117" s="10" vm="96352">
        <v>1993</v>
      </c>
      <c r="DP117" s="10" vm="93755">
        <v>249</v>
      </c>
      <c r="DQ117" s="10" vm="72428">
        <v>97</v>
      </c>
      <c r="DR117" s="10" vm="80645">
        <v>0</v>
      </c>
      <c r="DS117" s="10" vm="85166">
        <v>0</v>
      </c>
      <c r="DT117" s="10" vm="83004">
        <v>0</v>
      </c>
      <c r="DU117" s="10" vm="74488">
        <v>0</v>
      </c>
      <c r="DV117" s="10" vm="68686">
        <v>0</v>
      </c>
      <c r="DW117" s="10" vm="98316">
        <v>0</v>
      </c>
      <c r="DX117" s="10" vm="93592">
        <v>0</v>
      </c>
      <c r="DY117" s="10" vm="81464">
        <v>0</v>
      </c>
      <c r="DZ117" s="10" vm="86640">
        <v>48</v>
      </c>
      <c r="EA117" s="10" vm="79315">
        <v>0</v>
      </c>
      <c r="EB117" s="10" vm="77255">
        <v>13</v>
      </c>
      <c r="EC117" s="10" vm="74404">
        <v>35</v>
      </c>
      <c r="ED117" s="10" vm="68548">
        <v>0</v>
      </c>
      <c r="EE117" s="10" vm="95979">
        <v>0</v>
      </c>
      <c r="EF117" s="10" vm="93420">
        <v>0</v>
      </c>
      <c r="EG117" s="10" vm="89191">
        <v>0</v>
      </c>
      <c r="EH117" s="81" vm="71594">
        <v>0</v>
      </c>
      <c r="EI117" s="81" vm="85036">
        <v>0</v>
      </c>
      <c r="EJ117" s="81" vm="82848">
        <v>0</v>
      </c>
      <c r="EK117" s="81" vm="74316">
        <v>0</v>
      </c>
      <c r="EL117" s="10" vm="68389">
        <v>990</v>
      </c>
      <c r="EM117" s="10" vm="99462">
        <v>0</v>
      </c>
      <c r="EN117" s="10" vm="93277">
        <v>365</v>
      </c>
      <c r="EO117" s="10" vm="90485">
        <v>625</v>
      </c>
      <c r="EP117" s="10" vm="88360">
        <v>3377</v>
      </c>
      <c r="EQ117" s="10" vm="79190">
        <v>1993</v>
      </c>
      <c r="ER117" s="10" vm="77110">
        <v>627</v>
      </c>
      <c r="ES117" s="10" vm="56961">
        <v>757</v>
      </c>
      <c r="ET117" s="10" vm="68222">
        <v>4169</v>
      </c>
      <c r="EU117" s="10" vm="98634">
        <v>2271</v>
      </c>
      <c r="EV117" s="10" vm="93108">
        <v>902</v>
      </c>
      <c r="EW117" s="10" vm="87485">
        <v>996</v>
      </c>
      <c r="EX117" s="10" vm="80499">
        <v>148</v>
      </c>
      <c r="EY117" s="10" vm="84918">
        <v>72</v>
      </c>
      <c r="EZ117" s="10" vm="82693">
        <v>99</v>
      </c>
      <c r="FA117" s="10" vm="74124">
        <v>66</v>
      </c>
      <c r="FB117" s="10" vm="68065">
        <v>179401</v>
      </c>
      <c r="FC117" s="10" vm="98472">
        <v>0</v>
      </c>
      <c r="FD117" s="10" vm="92949">
        <v>179401</v>
      </c>
      <c r="FE117" s="10" vm="58908">
        <v>880</v>
      </c>
      <c r="FF117" s="10" vm="86497">
        <v>1905</v>
      </c>
      <c r="FG117" s="10" vm="79084">
        <v>0</v>
      </c>
      <c r="FH117" s="10" vm="76962">
        <v>-1159</v>
      </c>
      <c r="FI117" s="10" vm="74059">
        <v>0</v>
      </c>
      <c r="FJ117" s="10" vm="67928">
        <v>0</v>
      </c>
      <c r="FK117" s="10" vm="59255">
        <v>0</v>
      </c>
      <c r="FL117" s="10" vm="92777">
        <v>181027</v>
      </c>
      <c r="FM117" s="10" vm="72283">
        <v>20546</v>
      </c>
      <c r="FN117" s="10" vm="71447">
        <v>2817</v>
      </c>
      <c r="FO117" s="10" vm="84777">
        <v>0</v>
      </c>
      <c r="FP117" s="10" vm="76814">
        <v>0</v>
      </c>
      <c r="FQ117" s="10" vm="73982">
        <v>-543</v>
      </c>
      <c r="FR117" s="10" vm="67773">
        <v>0</v>
      </c>
      <c r="FS117" s="10" vm="96630">
        <v>0</v>
      </c>
      <c r="FT117" s="10" vm="92633">
        <v>22820</v>
      </c>
      <c r="FU117" s="10" vm="89044">
        <v>158207</v>
      </c>
      <c r="FV117" s="10" vm="89999">
        <v>158855</v>
      </c>
      <c r="FW117" s="81" vm="78940">
        <v>2252</v>
      </c>
      <c r="FX117" s="81" vm="82536">
        <v>108</v>
      </c>
      <c r="FY117" s="81" vm="73897">
        <v>0</v>
      </c>
      <c r="FZ117" s="81" vm="56174">
        <v>467</v>
      </c>
      <c r="GA117" s="81" vm="96191">
        <v>2827</v>
      </c>
      <c r="GB117" s="10" vm="92456">
        <v>122</v>
      </c>
      <c r="GC117" s="10" vm="81318">
        <v>63</v>
      </c>
      <c r="GD117" s="10" vm="88216">
        <v>59</v>
      </c>
      <c r="GE117" s="10" vm="58274">
        <v>369</v>
      </c>
      <c r="GF117" s="10" vm="76667">
        <v>421</v>
      </c>
      <c r="GG117" s="10" vm="73814">
        <v>-52</v>
      </c>
      <c r="GH117" s="10" vm="67622">
        <v>395</v>
      </c>
      <c r="GI117" s="10" vm="98944">
        <v>129</v>
      </c>
      <c r="GJ117" s="10" vm="92288">
        <v>266</v>
      </c>
      <c r="GK117" s="10" vm="87339">
        <v>0</v>
      </c>
      <c r="GL117" s="10" vm="86347">
        <v>0</v>
      </c>
      <c r="GM117" s="10" vm="57902">
        <v>0</v>
      </c>
      <c r="GN117" s="10" vm="82379">
        <v>505</v>
      </c>
      <c r="GO117" s="10" vm="73720">
        <v>59</v>
      </c>
      <c r="GP117" s="10" vm="67454">
        <v>446</v>
      </c>
      <c r="GQ117" s="10" vm="99948">
        <v>70</v>
      </c>
      <c r="GR117" s="10" vm="92136">
        <v>4</v>
      </c>
      <c r="GS117" s="10" vm="88890">
        <v>66</v>
      </c>
      <c r="GT117" s="10" vm="80349">
        <v>1461</v>
      </c>
      <c r="GU117" s="10" vm="84567">
        <v>676</v>
      </c>
      <c r="GV117" s="10" vm="76523">
        <v>785</v>
      </c>
      <c r="GW117" s="10" vm="73632">
        <v>0</v>
      </c>
      <c r="GX117" s="81" vm="67292">
        <v>0</v>
      </c>
      <c r="GY117" s="10" vm="99288">
        <v>0</v>
      </c>
      <c r="GZ117" s="10" vm="91972">
        <v>0</v>
      </c>
      <c r="HA117" s="10" vm="72161">
        <v>0</v>
      </c>
      <c r="HB117" s="10" vm="71300">
        <v>0</v>
      </c>
      <c r="HC117" s="81" vm="78767">
        <v>0</v>
      </c>
      <c r="HD117" s="81" vm="82226">
        <v>145</v>
      </c>
      <c r="HE117" s="10" vm="73552">
        <v>145</v>
      </c>
      <c r="HF117" s="10" vm="67152">
        <v>909</v>
      </c>
      <c r="HG117" s="10" vm="98006">
        <v>591</v>
      </c>
      <c r="HH117" s="10" vm="91808">
        <v>0</v>
      </c>
      <c r="HI117" s="10" vm="90858">
        <v>0</v>
      </c>
      <c r="HJ117" s="10" vm="88089">
        <v>2413</v>
      </c>
      <c r="HK117" s="10" vm="84442">
        <v>0</v>
      </c>
      <c r="HL117" s="10" vm="76400">
        <v>0</v>
      </c>
      <c r="HM117" s="10" vm="73420">
        <v>0</v>
      </c>
      <c r="HN117" s="10" vm="66984">
        <v>1116</v>
      </c>
      <c r="HO117" s="10" vm="97520">
        <v>5029</v>
      </c>
      <c r="HP117" s="10" vm="91658">
        <v>30</v>
      </c>
      <c r="HQ117" s="10" vm="58798">
        <v>53</v>
      </c>
      <c r="HR117" s="10" vm="89846">
        <v>83</v>
      </c>
      <c r="HS117" s="10" vm="78665">
        <v>0</v>
      </c>
      <c r="HT117" s="10" vm="82071">
        <v>0</v>
      </c>
      <c r="HU117" s="10" vm="73287">
        <v>0</v>
      </c>
      <c r="HV117" s="10" vm="60637">
        <v>4597</v>
      </c>
      <c r="HW117" s="10" vm="59180">
        <v>-248</v>
      </c>
      <c r="HX117" s="10" vm="91496">
        <v>0</v>
      </c>
      <c r="HY117" s="10" vm="88761">
        <v>118</v>
      </c>
      <c r="HZ117" s="10" vm="86196">
        <v>0</v>
      </c>
      <c r="IA117" s="10" vm="84317">
        <v>146</v>
      </c>
      <c r="IB117" s="10" vm="76278">
        <v>-67</v>
      </c>
      <c r="IC117" s="10" vm="73143">
        <v>4546</v>
      </c>
      <c r="ID117" s="10" vm="66701">
        <v>145</v>
      </c>
      <c r="IE117" s="10" vm="96488">
        <v>79</v>
      </c>
      <c r="IF117" s="10" vm="91352">
        <v>0</v>
      </c>
      <c r="IG117" s="10" vm="87214">
        <v>224</v>
      </c>
      <c r="IH117" s="10" vm="80202">
        <v>1905</v>
      </c>
      <c r="II117" s="10" vm="78494">
        <v>3163</v>
      </c>
      <c r="IJ117" s="10" vm="76133">
        <v>0</v>
      </c>
      <c r="IK117" s="10" vm="72987">
        <v>10</v>
      </c>
      <c r="IL117" s="10" vm="66546">
        <v>-11</v>
      </c>
      <c r="IM117" s="10" vm="59448">
        <v>0</v>
      </c>
      <c r="IN117" s="10" vm="91170">
        <v>3326</v>
      </c>
      <c r="IO117" s="10" vm="81202">
        <v>3342</v>
      </c>
      <c r="IP117" s="10" vm="71159">
        <v>1</v>
      </c>
      <c r="IQ117" s="10" vm="84185">
        <v>0</v>
      </c>
      <c r="IR117" s="10" vm="58134">
        <v>0</v>
      </c>
      <c r="IS117" s="81" vm="72852">
        <v>8</v>
      </c>
      <c r="IT117" s="81" vm="66412">
        <v>8</v>
      </c>
    </row>
    <row r="118" spans="1:254" x14ac:dyDescent="0.25">
      <c r="A118" s="8" t="s">
        <v>996</v>
      </c>
      <c r="B118" s="8" t="s">
        <v>997</v>
      </c>
      <c r="C118" s="89">
        <v>44651</v>
      </c>
      <c r="D118" s="76" vm="15999">
        <v>12</v>
      </c>
      <c r="E118" s="10" vm="9259">
        <v>10292</v>
      </c>
      <c r="F118" s="10" vm="65504">
        <v>-6289</v>
      </c>
      <c r="G118" s="10" vm="42744">
        <v>-1012</v>
      </c>
      <c r="H118" s="10" vm="59681">
        <v>2991</v>
      </c>
      <c r="I118" s="10" vm="29289">
        <v>35</v>
      </c>
      <c r="J118" s="10" vm="63477">
        <v>3026</v>
      </c>
      <c r="K118" s="10" vm="46268">
        <v>0</v>
      </c>
      <c r="L118" s="10" vm="15779">
        <v>0</v>
      </c>
      <c r="M118" s="10" vm="9041">
        <v>0</v>
      </c>
      <c r="N118" s="10" vm="44496">
        <v>0</v>
      </c>
      <c r="O118" s="10" vm="42517">
        <v>-1016</v>
      </c>
      <c r="P118" s="10" vm="35808">
        <v>35</v>
      </c>
      <c r="Q118" s="10" vm="64390">
        <v>0</v>
      </c>
      <c r="R118" s="10" vm="22414">
        <v>0</v>
      </c>
      <c r="S118" s="10" vm="55976">
        <v>0</v>
      </c>
      <c r="T118" s="10" vm="15571">
        <v>2045</v>
      </c>
      <c r="U118" s="10" vm="8829">
        <v>0</v>
      </c>
      <c r="V118" s="10" vm="54249">
        <v>2045</v>
      </c>
      <c r="W118" s="10" vm="42302">
        <v>0</v>
      </c>
      <c r="X118" s="10" vm="35572">
        <v>-58</v>
      </c>
      <c r="Y118" s="10" vm="28979">
        <v>0</v>
      </c>
      <c r="Z118" s="10" vm="22193">
        <v>0</v>
      </c>
      <c r="AA118" s="10" vm="66106">
        <v>1987</v>
      </c>
      <c r="AB118" s="10" vm="15382">
        <v>7026</v>
      </c>
      <c r="AC118" s="10" vm="8628">
        <v>735</v>
      </c>
      <c r="AD118" s="10" vm="51134">
        <v>7761</v>
      </c>
      <c r="AE118" s="10" vm="42081">
        <v>638</v>
      </c>
      <c r="AF118" s="10" vm="35338">
        <v>0</v>
      </c>
      <c r="AG118" s="10" vm="28745">
        <v>0</v>
      </c>
      <c r="AH118" s="10" vm="21971">
        <v>0</v>
      </c>
      <c r="AI118" s="10" vm="49353">
        <v>8399</v>
      </c>
      <c r="AJ118" s="10" vm="15174">
        <v>1441</v>
      </c>
      <c r="AK118" s="10" vm="8483">
        <v>873</v>
      </c>
      <c r="AL118" s="10" vm="47761">
        <v>821</v>
      </c>
      <c r="AM118" s="10" vm="41867">
        <v>243</v>
      </c>
      <c r="AN118" s="10" vm="35116">
        <v>544</v>
      </c>
      <c r="AO118" s="10" vm="28526">
        <v>0</v>
      </c>
      <c r="AP118" s="10" vm="21759">
        <v>0</v>
      </c>
      <c r="AQ118" s="10" vm="46044">
        <v>2118</v>
      </c>
      <c r="AR118" s="10" vm="14955">
        <v>0</v>
      </c>
      <c r="AS118" s="10" vm="8333">
        <v>91</v>
      </c>
      <c r="AT118" s="10" vm="44267">
        <v>6131</v>
      </c>
      <c r="AU118" s="10" vm="41651">
        <v>2268</v>
      </c>
      <c r="AV118" s="10" vm="64884">
        <v>30</v>
      </c>
      <c r="AW118" s="10" vm="28284">
        <v>145890</v>
      </c>
      <c r="AX118" s="10" vm="21551">
        <v>0</v>
      </c>
      <c r="AY118" s="10" vm="55783">
        <v>776</v>
      </c>
      <c r="AZ118" s="10" vm="14739">
        <v>0</v>
      </c>
      <c r="BA118" s="10" vm="8116">
        <v>0</v>
      </c>
      <c r="BB118" s="10" vm="54016">
        <v>440</v>
      </c>
      <c r="BC118" s="10" vm="41421">
        <v>0</v>
      </c>
      <c r="BD118" s="10" vm="34791">
        <v>0</v>
      </c>
      <c r="BE118" s="10" vm="28062">
        <v>0</v>
      </c>
      <c r="BF118" s="10" vm="21339">
        <v>0</v>
      </c>
      <c r="BG118" s="10" vm="65970">
        <v>147106</v>
      </c>
      <c r="BH118" s="10" vm="14533">
        <v>2465</v>
      </c>
      <c r="BI118" s="10" vm="7906">
        <v>473</v>
      </c>
      <c r="BJ118" s="10" vm="50915">
        <v>2215</v>
      </c>
      <c r="BK118" s="10" vm="41191">
        <v>0</v>
      </c>
      <c r="BL118" s="10" vm="34558">
        <v>1918</v>
      </c>
      <c r="BM118" s="10" vm="27830">
        <v>7071</v>
      </c>
      <c r="BN118" s="10" vm="21116">
        <v>1269</v>
      </c>
      <c r="BO118" s="10" vm="49127">
        <v>0</v>
      </c>
      <c r="BP118" s="10" vm="14328">
        <v>639</v>
      </c>
      <c r="BQ118" s="10" vm="63128">
        <v>2850</v>
      </c>
      <c r="BR118" s="10" vm="47537">
        <v>4758</v>
      </c>
      <c r="BS118" s="10" vm="40971">
        <v>2313</v>
      </c>
      <c r="BT118" s="10" vm="34334">
        <v>149419</v>
      </c>
      <c r="BU118" s="10" vm="27611">
        <v>65277</v>
      </c>
      <c r="BV118" s="10" vm="20898">
        <v>0</v>
      </c>
      <c r="BW118" s="10" vm="45821">
        <v>0</v>
      </c>
      <c r="BX118" s="10" vm="14114">
        <v>56598</v>
      </c>
      <c r="BY118" s="10" vm="7547">
        <v>0</v>
      </c>
      <c r="BZ118" s="10" vm="44049">
        <v>0</v>
      </c>
      <c r="CA118" s="10" vm="40756">
        <v>0</v>
      </c>
      <c r="CB118" s="10" vm="64757">
        <v>121875</v>
      </c>
      <c r="CC118" s="10" vm="1218">
        <v>339</v>
      </c>
      <c r="CD118" s="10" vm="20693">
        <v>0</v>
      </c>
      <c r="CE118" s="10" vm="55567">
        <v>27205</v>
      </c>
      <c r="CF118" s="10" vm="13895">
        <v>26984</v>
      </c>
      <c r="CG118" s="10" vm="7336">
        <v>221</v>
      </c>
      <c r="CH118" s="10" vm="53798">
        <v>0</v>
      </c>
      <c r="CI118" s="10" vm="40521">
        <v>0</v>
      </c>
      <c r="CJ118" s="10" vm="33955">
        <v>0</v>
      </c>
      <c r="CK118" s="10" vm="27156">
        <v>27205</v>
      </c>
      <c r="CL118" s="10" vm="20482">
        <v>1630</v>
      </c>
      <c r="CM118" s="10" vm="65892">
        <v>1012</v>
      </c>
      <c r="CN118" s="10" vm="63890">
        <v>0</v>
      </c>
      <c r="CO118" s="10" vm="7122">
        <v>618</v>
      </c>
      <c r="CP118" s="10" vm="50685">
        <v>0</v>
      </c>
      <c r="CQ118" s="10" vm="40292">
        <v>0</v>
      </c>
      <c r="CR118" s="10" vm="33721">
        <v>0</v>
      </c>
      <c r="CS118" s="10" vm="26921">
        <v>0</v>
      </c>
      <c r="CT118" s="10" vm="20262">
        <v>0</v>
      </c>
      <c r="CU118" s="10" vm="48901">
        <v>0</v>
      </c>
      <c r="CV118" s="10" vm="13478">
        <v>0</v>
      </c>
      <c r="CW118" s="10" vm="6928">
        <v>0</v>
      </c>
      <c r="CX118" s="10" vm="47316">
        <v>0</v>
      </c>
      <c r="CY118" s="10" vm="40071">
        <v>0</v>
      </c>
      <c r="CZ118" s="10" vm="33490">
        <v>0</v>
      </c>
      <c r="DA118" s="10" vm="26703">
        <v>0</v>
      </c>
      <c r="DB118" s="81" vm="20045">
        <v>0</v>
      </c>
      <c r="DC118" s="81" vm="45598">
        <v>0</v>
      </c>
      <c r="DD118" s="81" vm="13259">
        <v>0</v>
      </c>
      <c r="DE118" s="81" vm="6740">
        <v>0</v>
      </c>
      <c r="DF118" s="10" vm="43828">
        <v>0</v>
      </c>
      <c r="DG118" s="10" vm="39849">
        <v>0</v>
      </c>
      <c r="DH118" s="10" vm="33289">
        <v>0</v>
      </c>
      <c r="DI118" s="10" vm="26453">
        <v>0</v>
      </c>
      <c r="DJ118" s="10" vm="19833">
        <v>1630</v>
      </c>
      <c r="DK118" s="10" vm="55347">
        <v>1012</v>
      </c>
      <c r="DL118" s="10" vm="13042">
        <v>0</v>
      </c>
      <c r="DM118" s="10" vm="6526">
        <v>618</v>
      </c>
      <c r="DN118" s="10" vm="53579">
        <v>0</v>
      </c>
      <c r="DO118" s="10" vm="39618">
        <v>0</v>
      </c>
      <c r="DP118" s="10" vm="33099">
        <v>0</v>
      </c>
      <c r="DQ118" s="10" vm="26231">
        <v>0</v>
      </c>
      <c r="DR118" s="10" vm="19621">
        <v>0</v>
      </c>
      <c r="DS118" s="10" vm="52163">
        <v>0</v>
      </c>
      <c r="DT118" s="10" vm="12840">
        <v>0</v>
      </c>
      <c r="DU118" s="10" vm="6310">
        <v>0</v>
      </c>
      <c r="DV118" s="10" vm="50464">
        <v>0</v>
      </c>
      <c r="DW118" s="10" vm="39391">
        <v>0</v>
      </c>
      <c r="DX118" s="10" vm="32863">
        <v>0</v>
      </c>
      <c r="DY118" s="10" vm="26007">
        <v>0</v>
      </c>
      <c r="DZ118" s="10" vm="19401">
        <v>0</v>
      </c>
      <c r="EA118" s="10" vm="48680">
        <v>0</v>
      </c>
      <c r="EB118" s="10" vm="12631">
        <v>0</v>
      </c>
      <c r="EC118" s="10" vm="62997">
        <v>0</v>
      </c>
      <c r="ED118" s="10" vm="47095">
        <v>188</v>
      </c>
      <c r="EE118" s="10" vm="39168">
        <v>0</v>
      </c>
      <c r="EF118" s="10" vm="32636">
        <v>157</v>
      </c>
      <c r="EG118" s="10" vm="25788">
        <v>31</v>
      </c>
      <c r="EH118" s="81" vm="19186">
        <v>0</v>
      </c>
      <c r="EI118" s="81" vm="45374">
        <v>0</v>
      </c>
      <c r="EJ118" s="81" vm="12412">
        <v>0</v>
      </c>
      <c r="EK118" s="81" vm="5932">
        <v>0</v>
      </c>
      <c r="EL118" s="10" vm="43611">
        <v>75</v>
      </c>
      <c r="EM118" s="10" vm="38947">
        <v>0</v>
      </c>
      <c r="EN118" s="10" vm="32437">
        <v>0</v>
      </c>
      <c r="EO118" s="10" vm="25544">
        <v>75</v>
      </c>
      <c r="EP118" s="10" vm="18981">
        <v>263</v>
      </c>
      <c r="EQ118" s="10" vm="55130">
        <v>0</v>
      </c>
      <c r="ER118" s="10" vm="12194">
        <v>157</v>
      </c>
      <c r="ES118" s="10" vm="5721">
        <v>106</v>
      </c>
      <c r="ET118" s="10" vm="53364">
        <v>1893</v>
      </c>
      <c r="EU118" s="10" vm="38716">
        <v>1012</v>
      </c>
      <c r="EV118" s="10" vm="32242">
        <v>157</v>
      </c>
      <c r="EW118" s="10" vm="25322">
        <v>724</v>
      </c>
      <c r="EX118" s="10" vm="18771">
        <v>420</v>
      </c>
      <c r="EY118" s="10" vm="51970">
        <v>47</v>
      </c>
      <c r="EZ118" s="10" vm="12002">
        <v>253</v>
      </c>
      <c r="FA118" s="10" vm="5511">
        <v>43</v>
      </c>
      <c r="FB118" s="10" vm="50234">
        <v>155599</v>
      </c>
      <c r="FC118" s="10" vm="38491">
        <v>0</v>
      </c>
      <c r="FD118" s="10" vm="32011">
        <v>155599</v>
      </c>
      <c r="FE118" s="10" vm="25095">
        <v>3031</v>
      </c>
      <c r="FF118" s="10" vm="18551">
        <v>820</v>
      </c>
      <c r="FG118" s="10" vm="48458">
        <v>0</v>
      </c>
      <c r="FH118" s="10" vm="11816">
        <v>-386</v>
      </c>
      <c r="FI118" s="10" vm="5296">
        <v>7917</v>
      </c>
      <c r="FJ118" s="10" vm="46870">
        <v>-236</v>
      </c>
      <c r="FK118" s="10" vm="38279">
        <v>0</v>
      </c>
      <c r="FL118" s="10" vm="31779">
        <v>166745</v>
      </c>
      <c r="FM118" s="10" vm="24864">
        <v>19038</v>
      </c>
      <c r="FN118" s="10" vm="18357">
        <v>1928</v>
      </c>
      <c r="FO118" s="10" vm="45165">
        <v>0</v>
      </c>
      <c r="FP118" s="10" vm="11601">
        <v>0</v>
      </c>
      <c r="FQ118" s="10" vm="5081">
        <v>-112</v>
      </c>
      <c r="FR118" s="10" vm="43391">
        <v>0</v>
      </c>
      <c r="FS118" s="10" vm="38047">
        <v>0</v>
      </c>
      <c r="FT118" s="10" vm="31545">
        <v>20854</v>
      </c>
      <c r="FU118" s="10" vm="24625">
        <v>145891</v>
      </c>
      <c r="FV118" s="10" vm="18168">
        <v>136561</v>
      </c>
      <c r="FW118" s="81" vm="54910">
        <v>405</v>
      </c>
      <c r="FX118" s="81" vm="11386">
        <v>0</v>
      </c>
      <c r="FY118" s="81" vm="4896">
        <v>0</v>
      </c>
      <c r="FZ118" s="81" vm="53147">
        <v>35</v>
      </c>
      <c r="GA118" s="81" vm="37833">
        <v>440</v>
      </c>
      <c r="GB118" s="10" vm="64545">
        <v>86</v>
      </c>
      <c r="GC118" s="10" vm="24403">
        <v>51</v>
      </c>
      <c r="GD118" s="10" vm="17947">
        <v>35</v>
      </c>
      <c r="GE118" s="10" vm="51747">
        <v>0</v>
      </c>
      <c r="GF118" s="10" vm="11167">
        <v>0</v>
      </c>
      <c r="GG118" s="10" vm="4711">
        <v>0</v>
      </c>
      <c r="GH118" s="10" vm="50019">
        <v>0</v>
      </c>
      <c r="GI118" s="10" vm="37612">
        <v>0</v>
      </c>
      <c r="GJ118" s="10" vm="31096">
        <v>0</v>
      </c>
      <c r="GK118" s="10" vm="24176">
        <v>0</v>
      </c>
      <c r="GL118" s="10" vm="17730">
        <v>0</v>
      </c>
      <c r="GM118" s="10" vm="48270">
        <v>0</v>
      </c>
      <c r="GN118" s="10" vm="10961">
        <v>0</v>
      </c>
      <c r="GO118" s="10" vm="4497">
        <v>0</v>
      </c>
      <c r="GP118" s="10" vm="46644">
        <v>0</v>
      </c>
      <c r="GQ118" s="10" vm="37390">
        <v>0</v>
      </c>
      <c r="GR118" s="10" vm="64531">
        <v>0</v>
      </c>
      <c r="GS118" s="10" vm="23958">
        <v>0</v>
      </c>
      <c r="GT118" s="10" vm="17509">
        <v>86</v>
      </c>
      <c r="GU118" s="10" vm="44950">
        <v>51</v>
      </c>
      <c r="GV118" s="10" vm="10747">
        <v>35</v>
      </c>
      <c r="GW118" s="10" vm="4276">
        <v>0</v>
      </c>
      <c r="GX118" s="81" vm="43173">
        <v>0</v>
      </c>
      <c r="GY118" s="10" vm="37166">
        <v>8</v>
      </c>
      <c r="GZ118" s="10" vm="64501">
        <v>1910</v>
      </c>
      <c r="HA118" s="10" vm="23715">
        <v>0</v>
      </c>
      <c r="HB118" s="10" vm="17296">
        <v>0</v>
      </c>
      <c r="HC118" s="81" vm="54688">
        <v>0</v>
      </c>
      <c r="HD118" s="81" vm="10530">
        <v>0</v>
      </c>
      <c r="HE118" s="10" vm="4061">
        <v>1918</v>
      </c>
      <c r="HF118" s="10" vm="52914">
        <v>860</v>
      </c>
      <c r="HG118" s="10" vm="36946">
        <v>560</v>
      </c>
      <c r="HH118" s="10" vm="30466">
        <v>0</v>
      </c>
      <c r="HI118" s="10" vm="23499">
        <v>0</v>
      </c>
      <c r="HJ118" s="10" vm="17080">
        <v>0</v>
      </c>
      <c r="HK118" s="10" vm="51551">
        <v>0</v>
      </c>
      <c r="HL118" s="10" vm="10320">
        <v>0</v>
      </c>
      <c r="HM118" s="10" vm="3844">
        <v>0</v>
      </c>
      <c r="HN118" s="10" vm="49803">
        <v>1430</v>
      </c>
      <c r="HO118" s="10" vm="36722">
        <v>2850</v>
      </c>
      <c r="HP118" s="10" vm="30231">
        <v>0</v>
      </c>
      <c r="HQ118" s="10" vm="23268">
        <v>0</v>
      </c>
      <c r="HR118" s="10" vm="16860">
        <v>0</v>
      </c>
      <c r="HS118" s="10" vm="48077">
        <v>0</v>
      </c>
      <c r="HT118" s="10" vm="10109">
        <v>0</v>
      </c>
      <c r="HU118" s="10" vm="3631">
        <v>0</v>
      </c>
      <c r="HV118" s="10" vm="46450">
        <v>1029</v>
      </c>
      <c r="HW118" s="10" vm="36493">
        <v>161</v>
      </c>
      <c r="HX118" s="10" vm="30001">
        <v>0</v>
      </c>
      <c r="HY118" s="10" vm="23041">
        <v>6</v>
      </c>
      <c r="HZ118" s="10" vm="16642">
        <v>0</v>
      </c>
      <c r="IA118" s="10" vm="44725">
        <v>0</v>
      </c>
      <c r="IB118" s="10" vm="9891">
        <v>-180</v>
      </c>
      <c r="IC118" s="10" vm="3413">
        <v>1016</v>
      </c>
      <c r="ID118" s="10" vm="42951">
        <v>3</v>
      </c>
      <c r="IE118" s="10" vm="36275">
        <v>3</v>
      </c>
      <c r="IF118" s="10" vm="29765">
        <v>0</v>
      </c>
      <c r="IG118" s="10" vm="22831">
        <v>6</v>
      </c>
      <c r="IH118" s="10" vm="16426">
        <v>820</v>
      </c>
      <c r="II118" s="10" vm="54472">
        <v>2118</v>
      </c>
      <c r="IJ118" s="10" vm="9682">
        <v>0</v>
      </c>
      <c r="IK118" s="10" vm="3192">
        <v>98</v>
      </c>
      <c r="IL118" s="10" vm="52696">
        <v>0</v>
      </c>
      <c r="IM118" s="10" vm="36045">
        <v>1</v>
      </c>
      <c r="IN118" s="10" vm="29530">
        <v>1018</v>
      </c>
      <c r="IO118" s="10" vm="22633">
        <v>1018</v>
      </c>
      <c r="IP118" s="10" vm="16210">
        <v>0</v>
      </c>
      <c r="IQ118" s="10" vm="51355">
        <v>0</v>
      </c>
      <c r="IR118" s="10" vm="9471">
        <v>0</v>
      </c>
      <c r="IS118" s="81" vm="2971">
        <v>0</v>
      </c>
      <c r="IT118" s="81" vm="49576">
        <v>0</v>
      </c>
    </row>
    <row r="119" spans="1:254" x14ac:dyDescent="0.25">
      <c r="A119" s="8" t="s">
        <v>273</v>
      </c>
      <c r="B119" s="8" t="s">
        <v>642</v>
      </c>
      <c r="C119" s="89">
        <v>44651</v>
      </c>
      <c r="D119" s="76" vm="16006">
        <v>12</v>
      </c>
      <c r="E119" s="10" vm="9254">
        <v>21327</v>
      </c>
      <c r="F119" s="10" vm="65509">
        <v>-15209</v>
      </c>
      <c r="G119" s="10" vm="42738">
        <v>0</v>
      </c>
      <c r="H119" s="10" vm="59675">
        <v>6118</v>
      </c>
      <c r="I119" s="10" vm="29296">
        <v>32</v>
      </c>
      <c r="J119" s="10" vm="63473">
        <v>6150</v>
      </c>
      <c r="K119" s="10" vm="46275">
        <v>0</v>
      </c>
      <c r="L119" s="10" vm="15787">
        <v>-32</v>
      </c>
      <c r="M119" s="10" vm="9021">
        <v>0</v>
      </c>
      <c r="N119" s="10" vm="44513">
        <v>4</v>
      </c>
      <c r="O119" s="10" vm="42512">
        <v>-2662</v>
      </c>
      <c r="P119" s="10" vm="35802">
        <v>0</v>
      </c>
      <c r="Q119" s="10" vm="64403">
        <v>0</v>
      </c>
      <c r="R119" s="10" vm="22397">
        <v>0</v>
      </c>
      <c r="S119" s="10" vm="55983">
        <v>0</v>
      </c>
      <c r="T119" s="10" vm="15576">
        <v>3460</v>
      </c>
      <c r="U119" s="10" vm="2404">
        <v>0</v>
      </c>
      <c r="V119" s="10" vm="54267">
        <v>3460</v>
      </c>
      <c r="W119" s="10" vm="42295">
        <v>0</v>
      </c>
      <c r="X119" s="10" vm="35566">
        <v>497</v>
      </c>
      <c r="Y119" s="10" vm="28992">
        <v>0</v>
      </c>
      <c r="Z119" s="10" vm="22182">
        <v>0</v>
      </c>
      <c r="AA119" s="10" vm="52548">
        <v>3957</v>
      </c>
      <c r="AB119" s="10" vm="63945">
        <v>17000</v>
      </c>
      <c r="AC119" s="10" vm="8612">
        <v>2288</v>
      </c>
      <c r="AD119" s="10" vm="51145">
        <v>19288</v>
      </c>
      <c r="AE119" s="10" vm="42075">
        <v>942</v>
      </c>
      <c r="AF119" s="10" vm="35332">
        <v>0</v>
      </c>
      <c r="AG119" s="10" vm="28759">
        <v>7</v>
      </c>
      <c r="AH119" s="10" vm="21961">
        <v>775</v>
      </c>
      <c r="AI119" s="10" vm="49359">
        <v>21012</v>
      </c>
      <c r="AJ119" s="10" vm="15181">
        <v>4349</v>
      </c>
      <c r="AK119" s="10" vm="8481">
        <v>1722</v>
      </c>
      <c r="AL119" s="10" vm="47773">
        <v>3111</v>
      </c>
      <c r="AM119" s="10" vm="41863">
        <v>1588</v>
      </c>
      <c r="AN119" s="10" vm="35111">
        <v>1187</v>
      </c>
      <c r="AO119" s="10" vm="28535">
        <v>68</v>
      </c>
      <c r="AP119" s="10" vm="21755">
        <v>229</v>
      </c>
      <c r="AQ119" s="10" vm="46050">
        <v>2955</v>
      </c>
      <c r="AR119" s="10" vm="14962">
        <v>0</v>
      </c>
      <c r="AS119" s="10" vm="8310">
        <v>0</v>
      </c>
      <c r="AT119" s="10" vm="44285">
        <v>15209</v>
      </c>
      <c r="AU119" s="10" vm="41645">
        <v>5803</v>
      </c>
      <c r="AV119" s="10" vm="34951">
        <v>256</v>
      </c>
      <c r="AW119" s="10" vm="28306">
        <v>209575</v>
      </c>
      <c r="AX119" s="10" vm="21534">
        <v>0</v>
      </c>
      <c r="AY119" s="10" vm="66298">
        <v>1293</v>
      </c>
      <c r="AZ119" s="10" vm="63931">
        <v>132</v>
      </c>
      <c r="BA119" s="10" vm="8097">
        <v>0</v>
      </c>
      <c r="BB119" s="10" vm="54035">
        <v>0</v>
      </c>
      <c r="BC119" s="10" vm="41415">
        <v>0</v>
      </c>
      <c r="BD119" s="10" vm="34785">
        <v>0</v>
      </c>
      <c r="BE119" s="10" vm="28078">
        <v>0</v>
      </c>
      <c r="BF119" s="10" vm="21328">
        <v>0</v>
      </c>
      <c r="BG119" s="10" vm="52460">
        <v>211000</v>
      </c>
      <c r="BH119" s="10" vm="14540">
        <v>0</v>
      </c>
      <c r="BI119" s="10" vm="7891">
        <v>1754</v>
      </c>
      <c r="BJ119" s="10" vm="50927">
        <v>5342</v>
      </c>
      <c r="BK119" s="10" vm="41185">
        <v>30</v>
      </c>
      <c r="BL119" s="10" vm="64812">
        <v>248</v>
      </c>
      <c r="BM119" s="10" vm="27848">
        <v>7374</v>
      </c>
      <c r="BN119" s="10" vm="21107">
        <v>34</v>
      </c>
      <c r="BO119" s="10" vm="49135">
        <v>0</v>
      </c>
      <c r="BP119" s="10" vm="14335">
        <v>944</v>
      </c>
      <c r="BQ119" s="10" vm="63125">
        <v>4095</v>
      </c>
      <c r="BR119" s="10" vm="47548">
        <v>5073</v>
      </c>
      <c r="BS119" s="10" vm="65142">
        <v>2301</v>
      </c>
      <c r="BT119" s="10" vm="34328">
        <v>213301</v>
      </c>
      <c r="BU119" s="10" vm="27616">
        <v>101260</v>
      </c>
      <c r="BV119" s="10" vm="20895">
        <v>0</v>
      </c>
      <c r="BW119" s="10" vm="45827">
        <v>0</v>
      </c>
      <c r="BX119" s="10" vm="14120">
        <v>77742</v>
      </c>
      <c r="BY119" s="10" vm="7525">
        <v>0</v>
      </c>
      <c r="BZ119" s="10" vm="44067">
        <v>0</v>
      </c>
      <c r="CA119" s="10" vm="40749">
        <v>173</v>
      </c>
      <c r="CB119" s="10" vm="64755">
        <v>179175</v>
      </c>
      <c r="CC119" s="10" vm="27391">
        <v>1801</v>
      </c>
      <c r="CD119" s="10" vm="20677">
        <v>125</v>
      </c>
      <c r="CE119" s="10" vm="55574">
        <v>32200</v>
      </c>
      <c r="CF119" s="10" vm="13901">
        <v>33532</v>
      </c>
      <c r="CG119" s="10" vm="7320">
        <v>0</v>
      </c>
      <c r="CH119" s="10" vm="53817">
        <v>469</v>
      </c>
      <c r="CI119" s="10" vm="40514">
        <v>0</v>
      </c>
      <c r="CJ119" s="10" vm="33948">
        <v>-1801</v>
      </c>
      <c r="CK119" s="10" vm="27169">
        <v>32200</v>
      </c>
      <c r="CL119" s="10" vm="20473">
        <v>0</v>
      </c>
      <c r="CM119" s="10" vm="52321">
        <v>0</v>
      </c>
      <c r="CN119" s="10" vm="13693">
        <v>0</v>
      </c>
      <c r="CO119" s="10" vm="7106">
        <v>0</v>
      </c>
      <c r="CP119" s="10" vm="50697">
        <v>0</v>
      </c>
      <c r="CQ119" s="10" vm="40285">
        <v>0</v>
      </c>
      <c r="CR119" s="10" vm="33714">
        <v>0</v>
      </c>
      <c r="CS119" s="10" vm="26935">
        <v>0</v>
      </c>
      <c r="CT119" s="10" vm="20253">
        <v>0</v>
      </c>
      <c r="CU119" s="10" vm="48907">
        <v>0</v>
      </c>
      <c r="CV119" s="10" vm="13484">
        <v>0</v>
      </c>
      <c r="CW119" s="10" vm="6926">
        <v>0</v>
      </c>
      <c r="CX119" s="10" vm="47327">
        <v>0</v>
      </c>
      <c r="CY119" s="10" vm="40066">
        <v>0</v>
      </c>
      <c r="CZ119" s="10" vm="33483">
        <v>0</v>
      </c>
      <c r="DA119" s="10" vm="26712">
        <v>0</v>
      </c>
      <c r="DB119" s="81" vm="20042">
        <v>0</v>
      </c>
      <c r="DC119" s="81" vm="45605">
        <v>0</v>
      </c>
      <c r="DD119" s="81" vm="13266">
        <v>0</v>
      </c>
      <c r="DE119" s="81" vm="6719">
        <v>0</v>
      </c>
      <c r="DF119" s="10" vm="43847">
        <v>294</v>
      </c>
      <c r="DG119" s="10" vm="39842">
        <v>0</v>
      </c>
      <c r="DH119" s="10" vm="33286">
        <v>0</v>
      </c>
      <c r="DI119" s="10" vm="26476">
        <v>294</v>
      </c>
      <c r="DJ119" s="10" vm="19818">
        <v>294</v>
      </c>
      <c r="DK119" s="10" vm="55353">
        <v>0</v>
      </c>
      <c r="DL119" s="10" vm="13049">
        <v>0</v>
      </c>
      <c r="DM119" s="10" vm="6509">
        <v>294</v>
      </c>
      <c r="DN119" s="10" vm="53598">
        <v>0</v>
      </c>
      <c r="DO119" s="10" vm="39612">
        <v>0</v>
      </c>
      <c r="DP119" s="10" vm="33093">
        <v>0</v>
      </c>
      <c r="DQ119" s="10" vm="26248">
        <v>0</v>
      </c>
      <c r="DR119" s="10" vm="19612">
        <v>0</v>
      </c>
      <c r="DS119" s="10" vm="61735">
        <v>0</v>
      </c>
      <c r="DT119" s="10" vm="12846">
        <v>0</v>
      </c>
      <c r="DU119" s="10" vm="6294">
        <v>0</v>
      </c>
      <c r="DV119" s="10" vm="50476">
        <v>0</v>
      </c>
      <c r="DW119" s="10" vm="39385">
        <v>0</v>
      </c>
      <c r="DX119" s="10" vm="32857">
        <v>0</v>
      </c>
      <c r="DY119" s="10" vm="26024">
        <v>0</v>
      </c>
      <c r="DZ119" s="10" vm="19392">
        <v>0</v>
      </c>
      <c r="EA119" s="10" vm="48687">
        <v>0</v>
      </c>
      <c r="EB119" s="10" vm="12637">
        <v>0</v>
      </c>
      <c r="EC119" s="10" vm="6113">
        <v>0</v>
      </c>
      <c r="ED119" s="10" vm="47106">
        <v>0</v>
      </c>
      <c r="EE119" s="10" vm="39161">
        <v>0</v>
      </c>
      <c r="EF119" s="10" vm="32629">
        <v>0</v>
      </c>
      <c r="EG119" s="10" vm="25793">
        <v>0</v>
      </c>
      <c r="EH119" s="81" vm="19183">
        <v>0</v>
      </c>
      <c r="EI119" s="81" vm="45380">
        <v>0</v>
      </c>
      <c r="EJ119" s="81" vm="12418">
        <v>0</v>
      </c>
      <c r="EK119" s="81" vm="5913">
        <v>0</v>
      </c>
      <c r="EL119" s="10" vm="43629">
        <v>21</v>
      </c>
      <c r="EM119" s="10" vm="38941">
        <v>0</v>
      </c>
      <c r="EN119" s="10" vm="32430">
        <v>0</v>
      </c>
      <c r="EO119" s="10" vm="25564">
        <v>21</v>
      </c>
      <c r="EP119" s="10" vm="18967">
        <v>21</v>
      </c>
      <c r="EQ119" s="10" vm="55138">
        <v>0</v>
      </c>
      <c r="ER119" s="10" vm="12200">
        <v>0</v>
      </c>
      <c r="ES119" s="10" vm="5708">
        <v>21</v>
      </c>
      <c r="ET119" s="10" vm="53384">
        <v>315</v>
      </c>
      <c r="EU119" s="10" vm="38710">
        <v>0</v>
      </c>
      <c r="EV119" s="10" vm="32236">
        <v>0</v>
      </c>
      <c r="EW119" s="10" vm="25338">
        <v>315</v>
      </c>
      <c r="EX119" s="10" vm="18762">
        <v>829</v>
      </c>
      <c r="EY119" s="10" vm="51977">
        <v>160</v>
      </c>
      <c r="EZ119" s="10" vm="63824">
        <v>101</v>
      </c>
      <c r="FA119" s="10" vm="5497">
        <v>160</v>
      </c>
      <c r="FB119" s="10" vm="50246">
        <v>234424</v>
      </c>
      <c r="FC119" s="10" vm="38486">
        <v>0</v>
      </c>
      <c r="FD119" s="10" vm="32005">
        <v>234424</v>
      </c>
      <c r="FE119" s="10" vm="25110">
        <v>4388</v>
      </c>
      <c r="FF119" s="10" vm="18542">
        <v>2867</v>
      </c>
      <c r="FG119" s="10" vm="48465">
        <v>0</v>
      </c>
      <c r="FH119" s="10" vm="11822">
        <v>-495</v>
      </c>
      <c r="FI119" s="10" vm="5290">
        <v>0</v>
      </c>
      <c r="FJ119" s="10" vm="46881">
        <v>0</v>
      </c>
      <c r="FK119" s="10" vm="38272">
        <v>0</v>
      </c>
      <c r="FL119" s="10" vm="31772">
        <v>241184</v>
      </c>
      <c r="FM119" s="10" vm="24872">
        <v>28980</v>
      </c>
      <c r="FN119" s="10" vm="18354">
        <v>2955</v>
      </c>
      <c r="FO119" s="10" vm="45170">
        <v>0</v>
      </c>
      <c r="FP119" s="10" vm="11607">
        <v>0</v>
      </c>
      <c r="FQ119" s="10" vm="5058">
        <v>-326</v>
      </c>
      <c r="FR119" s="10" vm="43409">
        <v>0</v>
      </c>
      <c r="FS119" s="10" vm="38041">
        <v>0</v>
      </c>
      <c r="FT119" s="10" vm="31538">
        <v>31609</v>
      </c>
      <c r="FU119" s="10" vm="24648">
        <v>209575</v>
      </c>
      <c r="FV119" s="10" vm="18152">
        <v>205444</v>
      </c>
      <c r="FW119" s="81" vm="54918">
        <v>0</v>
      </c>
      <c r="FX119" s="81" vm="11392">
        <v>0</v>
      </c>
      <c r="FY119" s="81" vm="4883">
        <v>0</v>
      </c>
      <c r="FZ119" s="81" vm="53166">
        <v>0</v>
      </c>
      <c r="GA119" s="81" vm="37827">
        <v>0</v>
      </c>
      <c r="GB119" s="10" vm="31318">
        <v>0</v>
      </c>
      <c r="GC119" s="10" vm="24420">
        <v>0</v>
      </c>
      <c r="GD119" s="10" vm="17939">
        <v>0</v>
      </c>
      <c r="GE119" s="10" vm="100741">
        <v>81</v>
      </c>
      <c r="GF119" s="10" vm="11173">
        <v>49</v>
      </c>
      <c r="GG119" s="10" vm="4696">
        <v>32</v>
      </c>
      <c r="GH119" s="10" vm="50031">
        <v>135</v>
      </c>
      <c r="GI119" s="10" vm="37606">
        <v>135</v>
      </c>
      <c r="GJ119" s="10" vm="31090">
        <v>0</v>
      </c>
      <c r="GK119" s="10" vm="24193">
        <v>0</v>
      </c>
      <c r="GL119" s="10" vm="17721">
        <v>0</v>
      </c>
      <c r="GM119" s="10" vm="48275">
        <v>0</v>
      </c>
      <c r="GN119" s="10" vm="10966">
        <v>0</v>
      </c>
      <c r="GO119" s="10" vm="4490">
        <v>0</v>
      </c>
      <c r="GP119" s="10" vm="46655">
        <v>0</v>
      </c>
      <c r="GQ119" s="10" vm="37383">
        <v>0</v>
      </c>
      <c r="GR119" s="10" vm="30860">
        <v>0</v>
      </c>
      <c r="GS119" s="10" vm="23963">
        <v>0</v>
      </c>
      <c r="GT119" s="10" vm="17506">
        <v>216</v>
      </c>
      <c r="GU119" s="10" vm="44956">
        <v>184</v>
      </c>
      <c r="GV119" s="10" vm="10753">
        <v>32</v>
      </c>
      <c r="GW119" s="10" vm="4257">
        <v>0</v>
      </c>
      <c r="GX119" s="81" vm="43191">
        <v>0</v>
      </c>
      <c r="GY119" s="10" vm="37160">
        <v>49</v>
      </c>
      <c r="GZ119" s="10" vm="64499">
        <v>0</v>
      </c>
      <c r="HA119" s="10" vm="23735">
        <v>0</v>
      </c>
      <c r="HB119" s="10" vm="17280">
        <v>0</v>
      </c>
      <c r="HC119" s="81" vm="54696">
        <v>199</v>
      </c>
      <c r="HD119" s="81" vm="10536">
        <v>0</v>
      </c>
      <c r="HE119" s="10" vm="4050">
        <v>248</v>
      </c>
      <c r="HF119" s="10" vm="52933">
        <v>259</v>
      </c>
      <c r="HG119" s="10" vm="36940">
        <v>249</v>
      </c>
      <c r="HH119" s="10" vm="30460">
        <v>0</v>
      </c>
      <c r="HI119" s="10" vm="23516">
        <v>0</v>
      </c>
      <c r="HJ119" s="10" vm="17070">
        <v>3099</v>
      </c>
      <c r="HK119" s="10" vm="65766">
        <v>0</v>
      </c>
      <c r="HL119" s="10" vm="10326">
        <v>0</v>
      </c>
      <c r="HM119" s="10" vm="3832">
        <v>0</v>
      </c>
      <c r="HN119" s="10" vm="49815">
        <v>488</v>
      </c>
      <c r="HO119" s="10" vm="36717">
        <v>4095</v>
      </c>
      <c r="HP119" s="10" vm="30225">
        <v>170</v>
      </c>
      <c r="HQ119" s="10" vm="23284">
        <v>3</v>
      </c>
      <c r="HR119" s="10" vm="16851">
        <v>173</v>
      </c>
      <c r="HS119" s="10" vm="48084">
        <v>0</v>
      </c>
      <c r="HT119" s="10" vm="10116">
        <v>125</v>
      </c>
      <c r="HU119" s="10" vm="3625">
        <v>125</v>
      </c>
      <c r="HV119" s="10" vm="46459">
        <v>2630</v>
      </c>
      <c r="HW119" s="10" vm="36486">
        <v>18</v>
      </c>
      <c r="HX119" s="10" vm="29994">
        <v>0</v>
      </c>
      <c r="HY119" s="10" vm="23048">
        <v>53</v>
      </c>
      <c r="HZ119" s="10" vm="16639">
        <v>0</v>
      </c>
      <c r="IA119" s="10" vm="44731">
        <v>0</v>
      </c>
      <c r="IB119" s="10" vm="9898">
        <v>-39</v>
      </c>
      <c r="IC119" s="10" vm="3390">
        <v>2662</v>
      </c>
      <c r="ID119" s="10" vm="42969">
        <v>234</v>
      </c>
      <c r="IE119" s="10" vm="36269">
        <v>791</v>
      </c>
      <c r="IF119" s="10" vm="29758">
        <v>376</v>
      </c>
      <c r="IG119" s="10" vm="22847">
        <v>1401</v>
      </c>
      <c r="IH119" s="10" vm="16411">
        <v>2867</v>
      </c>
      <c r="II119" s="10" vm="54480">
        <v>3112</v>
      </c>
      <c r="IJ119" s="10" vm="9689">
        <v>0</v>
      </c>
      <c r="IK119" s="10" vm="3176">
        <v>39</v>
      </c>
      <c r="IL119" s="10" vm="52716">
        <v>-3</v>
      </c>
      <c r="IM119" s="10" vm="36039">
        <v>10</v>
      </c>
      <c r="IN119" s="10" vm="29524">
        <v>3764</v>
      </c>
      <c r="IO119" s="10" vm="22651">
        <v>3830</v>
      </c>
      <c r="IP119" s="10" vm="16200">
        <v>0</v>
      </c>
      <c r="IQ119" s="10" vm="51362">
        <v>0</v>
      </c>
      <c r="IR119" s="10" vm="9478">
        <v>0</v>
      </c>
      <c r="IS119" s="81" vm="2956">
        <v>0</v>
      </c>
      <c r="IT119" s="81" vm="49587">
        <v>0</v>
      </c>
    </row>
    <row r="120" spans="1:254" x14ac:dyDescent="0.25">
      <c r="A120" s="8" t="s">
        <v>608</v>
      </c>
      <c r="B120" s="8" t="s">
        <v>607</v>
      </c>
      <c r="C120" s="89">
        <v>44651</v>
      </c>
      <c r="D120" s="76" vm="84057">
        <v>12</v>
      </c>
      <c r="E120" s="10" vm="75979">
        <v>836900</v>
      </c>
      <c r="F120" s="10" vm="70904">
        <v>-439900</v>
      </c>
      <c r="G120" s="10" vm="100278">
        <v>-221300</v>
      </c>
      <c r="H120" s="10" vm="59876">
        <v>175700</v>
      </c>
      <c r="I120" s="10" vm="58505">
        <v>49200</v>
      </c>
      <c r="J120" s="10" vm="63670">
        <v>224900</v>
      </c>
      <c r="K120" s="10" vm="86038">
        <v>0</v>
      </c>
      <c r="L120" s="10" vm="78365">
        <v>0</v>
      </c>
      <c r="M120" s="10" vm="75836">
        <v>1000</v>
      </c>
      <c r="N120" s="10" vm="56349">
        <v>2500</v>
      </c>
      <c r="O120" s="10" vm="99774">
        <v>-131300</v>
      </c>
      <c r="P120" s="10" vm="95894">
        <v>4800</v>
      </c>
      <c r="Q120" s="10" vm="81924">
        <v>11000</v>
      </c>
      <c r="R120" s="10" vm="87077">
        <v>0</v>
      </c>
      <c r="S120" s="10" vm="85908">
        <v>0</v>
      </c>
      <c r="T120" s="10" vm="83914">
        <v>112900</v>
      </c>
      <c r="U120" s="10" vm="75688">
        <v>-10600</v>
      </c>
      <c r="V120" s="10" vm="56307">
        <v>102300</v>
      </c>
      <c r="W120" s="10" vm="98795">
        <v>0</v>
      </c>
      <c r="X120" s="10" vm="95728">
        <v>13500</v>
      </c>
      <c r="Y120" s="10" vm="89687">
        <v>36000</v>
      </c>
      <c r="Z120" s="10" vm="81076">
        <v>0</v>
      </c>
      <c r="AA120" s="10" vm="80039">
        <v>151800</v>
      </c>
      <c r="AB120" s="10" vm="78242">
        <v>403300</v>
      </c>
      <c r="AC120" s="10" vm="57792">
        <v>47400</v>
      </c>
      <c r="AD120" s="10" vm="70567">
        <v>450700</v>
      </c>
      <c r="AE120" s="10" vm="97830">
        <v>14400</v>
      </c>
      <c r="AF120" s="10" vm="95562">
        <v>0</v>
      </c>
      <c r="AG120" s="10" vm="72724">
        <v>2200</v>
      </c>
      <c r="AH120" s="10" vm="72011">
        <v>19300</v>
      </c>
      <c r="AI120" s="10" vm="85787">
        <v>486600</v>
      </c>
      <c r="AJ120" s="10" vm="78109">
        <v>82200</v>
      </c>
      <c r="AK120" s="10" vm="75463">
        <v>53100</v>
      </c>
      <c r="AL120" s="10" vm="70415">
        <v>76300</v>
      </c>
      <c r="AM120" s="10" vm="97362">
        <v>7600</v>
      </c>
      <c r="AN120" s="10" vm="95399">
        <v>43200</v>
      </c>
      <c r="AO120" s="10" vm="87967">
        <v>3400</v>
      </c>
      <c r="AP120" s="10" vm="80922">
        <v>41900</v>
      </c>
      <c r="AQ120" s="10" vm="79921">
        <v>56800</v>
      </c>
      <c r="AR120" s="10" vm="83753">
        <v>0</v>
      </c>
      <c r="AS120" s="10" vm="75375">
        <v>0</v>
      </c>
      <c r="AT120" s="10" vm="70259">
        <v>364500</v>
      </c>
      <c r="AU120" s="10" vm="96929">
        <v>122100</v>
      </c>
      <c r="AV120" s="10" vm="95234">
        <v>7900</v>
      </c>
      <c r="AW120" s="10" vm="89530">
        <v>6741800</v>
      </c>
      <c r="AX120" s="10" vm="86925">
        <v>0</v>
      </c>
      <c r="AY120" s="10" vm="85657">
        <v>37000</v>
      </c>
      <c r="AZ120" s="10" vm="77961">
        <v>13000</v>
      </c>
      <c r="BA120" s="10" vm="57630">
        <v>24900</v>
      </c>
      <c r="BB120" s="10" vm="70103">
        <v>1200100</v>
      </c>
      <c r="BC120" s="10" vm="99125">
        <v>47700</v>
      </c>
      <c r="BD120" s="10" vm="95072">
        <v>5300</v>
      </c>
      <c r="BE120" s="10" vm="81773">
        <v>0</v>
      </c>
      <c r="BF120" s="10" vm="90306">
        <v>0</v>
      </c>
      <c r="BG120" s="10" vm="79793">
        <v>8069800</v>
      </c>
      <c r="BH120" s="10" vm="83599">
        <v>316500</v>
      </c>
      <c r="BI120" s="10" vm="75203">
        <v>115500</v>
      </c>
      <c r="BJ120" s="10" vm="69949">
        <v>112400</v>
      </c>
      <c r="BK120" s="10" vm="100430">
        <v>30000</v>
      </c>
      <c r="BL120" s="10" vm="94907">
        <v>26400</v>
      </c>
      <c r="BM120" s="10" vm="90712">
        <v>600800</v>
      </c>
      <c r="BN120" s="10" vm="88632">
        <v>24000</v>
      </c>
      <c r="BO120" s="10" vm="79666">
        <v>0</v>
      </c>
      <c r="BP120" s="10" vm="77816">
        <v>33000</v>
      </c>
      <c r="BQ120" s="10" vm="75108">
        <v>289800</v>
      </c>
      <c r="BR120" s="10" vm="69793">
        <v>346800</v>
      </c>
      <c r="BS120" s="10" vm="100111">
        <v>254000</v>
      </c>
      <c r="BT120" s="10" vm="94741">
        <v>8323800</v>
      </c>
      <c r="BU120" s="10" vm="87813">
        <v>3328500</v>
      </c>
      <c r="BV120" s="10" vm="71878">
        <v>0</v>
      </c>
      <c r="BW120" s="10" vm="85541">
        <v>0</v>
      </c>
      <c r="BX120" s="10" vm="83393">
        <v>1102000</v>
      </c>
      <c r="BY120" s="10" vm="75024">
        <v>24900</v>
      </c>
      <c r="BZ120" s="10" vm="69638">
        <v>99400</v>
      </c>
      <c r="CA120" s="10" vm="99609">
        <v>105500</v>
      </c>
      <c r="CB120" s="10" vm="94583">
        <v>4660300</v>
      </c>
      <c r="CC120" s="10" vm="72587">
        <v>24700</v>
      </c>
      <c r="CD120" s="10" vm="80766">
        <v>8900</v>
      </c>
      <c r="CE120" s="10" vm="85408">
        <v>3629900</v>
      </c>
      <c r="CF120" s="10" vm="77673">
        <v>2544200</v>
      </c>
      <c r="CG120" s="10" vm="57403">
        <v>1105500</v>
      </c>
      <c r="CH120" s="10" vm="69481">
        <v>0</v>
      </c>
      <c r="CI120" s="10" vm="98157">
        <v>-19800</v>
      </c>
      <c r="CJ120" s="10" vm="94426">
        <v>0</v>
      </c>
      <c r="CK120" s="10" vm="91036">
        <v>3629900</v>
      </c>
      <c r="CL120" s="10" vm="86782">
        <v>70600</v>
      </c>
      <c r="CM120" s="10" vm="79562">
        <v>60900</v>
      </c>
      <c r="CN120" s="10" vm="83262">
        <v>0</v>
      </c>
      <c r="CO120" s="10" vm="74858">
        <v>9700</v>
      </c>
      <c r="CP120" s="10" vm="69327">
        <v>12100</v>
      </c>
      <c r="CQ120" s="10" vm="97670">
        <v>0</v>
      </c>
      <c r="CR120" s="10" vm="94269">
        <v>12200</v>
      </c>
      <c r="CS120" s="10" vm="81628">
        <v>-100</v>
      </c>
      <c r="CT120" s="10" vm="71718">
        <v>1700</v>
      </c>
      <c r="CU120" s="10" vm="70987">
        <v>0</v>
      </c>
      <c r="CV120" s="10" vm="77526">
        <v>15100</v>
      </c>
      <c r="CW120" s="10" vm="57289">
        <v>-13400</v>
      </c>
      <c r="CX120" s="10" vm="69177">
        <v>700</v>
      </c>
      <c r="CY120" s="10" vm="97204">
        <v>0</v>
      </c>
      <c r="CZ120" s="10" vm="94105">
        <v>1600</v>
      </c>
      <c r="DA120" s="10" vm="89375">
        <v>-900</v>
      </c>
      <c r="DB120" s="81" vm="88502">
        <v>0</v>
      </c>
      <c r="DC120" s="81" vm="85296">
        <v>0</v>
      </c>
      <c r="DD120" s="81" vm="83107">
        <v>0</v>
      </c>
      <c r="DE120" s="81" vm="74688">
        <v>0</v>
      </c>
      <c r="DF120" s="10" vm="69020">
        <v>0</v>
      </c>
      <c r="DG120" s="10" vm="96771">
        <v>0</v>
      </c>
      <c r="DH120" s="10" vm="93940">
        <v>7900</v>
      </c>
      <c r="DI120" s="10" vm="87657">
        <v>-7900</v>
      </c>
      <c r="DJ120" s="10" vm="90143">
        <v>85100</v>
      </c>
      <c r="DK120" s="10" vm="79434">
        <v>60900</v>
      </c>
      <c r="DL120" s="10" vm="77380">
        <v>36800</v>
      </c>
      <c r="DM120" s="10" vm="74591">
        <v>-12600</v>
      </c>
      <c r="DN120" s="10" vm="68864">
        <v>182600</v>
      </c>
      <c r="DO120" s="10" vm="96354">
        <v>160400</v>
      </c>
      <c r="DP120" s="10" vm="93778">
        <v>0</v>
      </c>
      <c r="DQ120" s="10" vm="72446">
        <v>22200</v>
      </c>
      <c r="DR120" s="10" vm="80635">
        <v>400</v>
      </c>
      <c r="DS120" s="10" vm="85167">
        <v>0</v>
      </c>
      <c r="DT120" s="10" vm="82951">
        <v>-11100</v>
      </c>
      <c r="DU120" s="10" vm="57128">
        <v>11500</v>
      </c>
      <c r="DV120" s="10" vm="68710">
        <v>0</v>
      </c>
      <c r="DW120" s="10" vm="98309">
        <v>0</v>
      </c>
      <c r="DX120" s="10" vm="93614">
        <v>0</v>
      </c>
      <c r="DY120" s="10" vm="81482">
        <v>0</v>
      </c>
      <c r="DZ120" s="10" vm="86617">
        <v>55200</v>
      </c>
      <c r="EA120" s="10" vm="79311">
        <v>0</v>
      </c>
      <c r="EB120" s="10" vm="77234">
        <v>28800</v>
      </c>
      <c r="EC120" s="10" vm="74405">
        <v>26400</v>
      </c>
      <c r="ED120" s="10" vm="68556">
        <v>0</v>
      </c>
      <c r="EE120" s="10" vm="96037">
        <v>0</v>
      </c>
      <c r="EF120" s="10" vm="93450">
        <v>0</v>
      </c>
      <c r="EG120" s="10" vm="89220">
        <v>0</v>
      </c>
      <c r="EH120" s="81" vm="71588">
        <v>0</v>
      </c>
      <c r="EI120" s="81" vm="85045">
        <v>0</v>
      </c>
      <c r="EJ120" s="81" vm="82796">
        <v>0</v>
      </c>
      <c r="EK120" s="81" vm="74321">
        <v>0</v>
      </c>
      <c r="EL120" s="10" vm="68400">
        <v>27000</v>
      </c>
      <c r="EM120" s="10" vm="99445">
        <v>0</v>
      </c>
      <c r="EN120" s="10" vm="93288">
        <v>20900</v>
      </c>
      <c r="EO120" s="10" vm="90556">
        <v>6100</v>
      </c>
      <c r="EP120" s="10" vm="88341">
        <v>265200</v>
      </c>
      <c r="EQ120" s="10" vm="79200">
        <v>160400</v>
      </c>
      <c r="ER120" s="10" vm="77088">
        <v>38600</v>
      </c>
      <c r="ES120" s="10" vm="74230">
        <v>66200</v>
      </c>
      <c r="ET120" s="10" vm="68243">
        <v>350300</v>
      </c>
      <c r="EU120" s="10" vm="98635">
        <v>221300</v>
      </c>
      <c r="EV120" s="10" vm="93131">
        <v>75400</v>
      </c>
      <c r="EW120" s="10" vm="87505">
        <v>53600</v>
      </c>
      <c r="EX120" s="10" vm="80489">
        <v>36787</v>
      </c>
      <c r="EY120" s="10" vm="84919">
        <v>8260</v>
      </c>
      <c r="EZ120" s="10" vm="82658">
        <v>19163</v>
      </c>
      <c r="FA120" s="10" vm="74153">
        <v>8260</v>
      </c>
      <c r="FB120" s="10" vm="68090">
        <v>7082500</v>
      </c>
      <c r="FC120" s="10" vm="98466">
        <v>0</v>
      </c>
      <c r="FD120" s="10" vm="92973">
        <v>7082500</v>
      </c>
      <c r="FE120" s="10" vm="58929">
        <v>197000</v>
      </c>
      <c r="FF120" s="10" vm="86472">
        <v>19400</v>
      </c>
      <c r="FG120" s="10" vm="79081">
        <v>0</v>
      </c>
      <c r="FH120" s="10" vm="76939">
        <v>-87800</v>
      </c>
      <c r="FI120" s="10" vm="74063">
        <v>0</v>
      </c>
      <c r="FJ120" s="10" vm="67937">
        <v>57500</v>
      </c>
      <c r="FK120" s="10" vm="59282">
        <v>0</v>
      </c>
      <c r="FL120" s="10" vm="92807">
        <v>7268600</v>
      </c>
      <c r="FM120" s="10" vm="72312">
        <v>488400</v>
      </c>
      <c r="FN120" s="10" vm="71441">
        <v>57000</v>
      </c>
      <c r="FO120" s="10" vm="84788">
        <v>-12700</v>
      </c>
      <c r="FP120" s="10" vm="76783">
        <v>0</v>
      </c>
      <c r="FQ120" s="10" vm="56783">
        <v>-5900</v>
      </c>
      <c r="FR120" s="10" vm="67783">
        <v>0</v>
      </c>
      <c r="FS120" s="10" vm="96612">
        <v>0</v>
      </c>
      <c r="FT120" s="10" vm="92643">
        <v>526800</v>
      </c>
      <c r="FU120" s="10" vm="89061">
        <v>6741800</v>
      </c>
      <c r="FV120" s="10" vm="89980">
        <v>6594100</v>
      </c>
      <c r="FW120" s="81" vm="78956">
        <v>1109500</v>
      </c>
      <c r="FX120" s="81" vm="82514">
        <v>15800</v>
      </c>
      <c r="FY120" s="81" vm="73911">
        <v>0</v>
      </c>
      <c r="FZ120" s="81" vm="56196">
        <v>74800</v>
      </c>
      <c r="GA120" s="81" vm="96195">
        <v>1200100</v>
      </c>
      <c r="GB120" s="10" vm="92481">
        <v>131200</v>
      </c>
      <c r="GC120" s="10" vm="81332">
        <v>87400</v>
      </c>
      <c r="GD120" s="10" vm="88206">
        <v>43800</v>
      </c>
      <c r="GE120" s="10" vm="84657">
        <v>0</v>
      </c>
      <c r="GF120" s="10" vm="76637">
        <v>0</v>
      </c>
      <c r="GG120" s="10" vm="56665">
        <v>0</v>
      </c>
      <c r="GH120" s="10" vm="67628">
        <v>1100</v>
      </c>
      <c r="GI120" s="10" vm="98950">
        <v>600</v>
      </c>
      <c r="GJ120" s="10" vm="92317">
        <v>500</v>
      </c>
      <c r="GK120" s="10" vm="87353">
        <v>3000</v>
      </c>
      <c r="GL120" s="10" vm="86325">
        <v>1100</v>
      </c>
      <c r="GM120" s="10" vm="57904">
        <v>1900</v>
      </c>
      <c r="GN120" s="10" vm="82360">
        <v>3900</v>
      </c>
      <c r="GO120" s="10" vm="56613">
        <v>900</v>
      </c>
      <c r="GP120" s="10" vm="67472">
        <v>3000</v>
      </c>
      <c r="GQ120" s="10" vm="99949">
        <v>0</v>
      </c>
      <c r="GR120" s="10" vm="92157">
        <v>0</v>
      </c>
      <c r="GS120" s="10" vm="88903">
        <v>0</v>
      </c>
      <c r="GT120" s="10" vm="80343">
        <v>139200</v>
      </c>
      <c r="GU120" s="10" vm="84568">
        <v>90000</v>
      </c>
      <c r="GV120" s="10" vm="76445">
        <v>49200</v>
      </c>
      <c r="GW120" s="10" vm="56554">
        <v>0</v>
      </c>
      <c r="GX120" s="81" vm="67316">
        <v>0</v>
      </c>
      <c r="GY120" s="10" vm="99280">
        <v>0</v>
      </c>
      <c r="GZ120" s="10" vm="91997">
        <v>0</v>
      </c>
      <c r="HA120" s="10" vm="72177">
        <v>0</v>
      </c>
      <c r="HB120" s="10" vm="71282">
        <v>18300</v>
      </c>
      <c r="HC120" s="81" vm="57872">
        <v>8100</v>
      </c>
      <c r="HD120" s="81" vm="82206">
        <v>0</v>
      </c>
      <c r="HE120" s="10" vm="73556">
        <v>26400</v>
      </c>
      <c r="HF120" s="10" vm="67162">
        <v>13900</v>
      </c>
      <c r="HG120" s="10" vm="97997">
        <v>35100</v>
      </c>
      <c r="HH120" s="10" vm="91840">
        <v>0</v>
      </c>
      <c r="HI120" s="10" vm="90873">
        <v>19300</v>
      </c>
      <c r="HJ120" s="10" vm="88080">
        <v>178900</v>
      </c>
      <c r="HK120" s="10" vm="84460">
        <v>0</v>
      </c>
      <c r="HL120" s="10" vm="76363">
        <v>0</v>
      </c>
      <c r="HM120" s="10" vm="73439">
        <v>0</v>
      </c>
      <c r="HN120" s="10" vm="67007">
        <v>42600</v>
      </c>
      <c r="HO120" s="10" vm="97512">
        <v>289800</v>
      </c>
      <c r="HP120" s="10" vm="91679">
        <v>30800</v>
      </c>
      <c r="HQ120" s="10" vm="58805">
        <v>74700</v>
      </c>
      <c r="HR120" s="10" vm="89823">
        <v>105500</v>
      </c>
      <c r="HS120" s="10" vm="78655">
        <v>1300</v>
      </c>
      <c r="HT120" s="10" vm="82050">
        <v>7600</v>
      </c>
      <c r="HU120" s="10" vm="73293">
        <v>8900</v>
      </c>
      <c r="HV120" s="10" vm="66856">
        <v>140470</v>
      </c>
      <c r="HW120" s="10" vm="97074">
        <v>2430</v>
      </c>
      <c r="HX120" s="10" vm="91527">
        <v>0</v>
      </c>
      <c r="HY120" s="10" vm="58694">
        <v>0</v>
      </c>
      <c r="HZ120" s="10" vm="86189">
        <v>200</v>
      </c>
      <c r="IA120" s="10" vm="84327">
        <v>0</v>
      </c>
      <c r="IB120" s="10" vm="76227">
        <v>-11800</v>
      </c>
      <c r="IC120" s="10" vm="73147">
        <v>131300</v>
      </c>
      <c r="ID120" s="10" vm="66713">
        <v>6300</v>
      </c>
      <c r="IE120" s="10" vm="59135">
        <v>27000</v>
      </c>
      <c r="IF120" s="10" vm="91362">
        <v>203100</v>
      </c>
      <c r="IG120" s="10" vm="58389">
        <v>236400</v>
      </c>
      <c r="IH120" s="10" vm="80183">
        <v>19400</v>
      </c>
      <c r="II120" s="10" vm="78524">
        <v>65600</v>
      </c>
      <c r="IJ120" s="10" vm="76112">
        <v>-10500</v>
      </c>
      <c r="IK120" s="10" vm="73005">
        <v>1119</v>
      </c>
      <c r="IL120" s="10" vm="66569">
        <v>-819</v>
      </c>
      <c r="IM120" s="10" vm="59452">
        <v>739</v>
      </c>
      <c r="IN120" s="10" vm="91197">
        <v>51517</v>
      </c>
      <c r="IO120" s="10" vm="58020">
        <v>54282</v>
      </c>
      <c r="IP120" s="10" vm="71152">
        <v>303</v>
      </c>
      <c r="IQ120" s="10" vm="84192">
        <v>-182</v>
      </c>
      <c r="IR120" s="10" vm="58083">
        <v>70</v>
      </c>
      <c r="IS120" s="81" vm="72854">
        <v>4233</v>
      </c>
      <c r="IT120" s="81" vm="66418">
        <v>4233</v>
      </c>
    </row>
    <row r="121" spans="1:254" x14ac:dyDescent="0.25">
      <c r="A121" s="8" t="s">
        <v>408</v>
      </c>
      <c r="B121" s="8" t="s">
        <v>294</v>
      </c>
      <c r="C121" s="89">
        <v>44651</v>
      </c>
      <c r="D121" s="76" vm="84077">
        <v>12</v>
      </c>
      <c r="E121" s="10" vm="75993">
        <v>91694</v>
      </c>
      <c r="F121" s="10" vm="70887">
        <v>-62429</v>
      </c>
      <c r="G121" s="10" vm="100274">
        <v>-12007</v>
      </c>
      <c r="H121" s="10" vm="59855">
        <v>17258</v>
      </c>
      <c r="I121" s="10" vm="58492">
        <v>4350</v>
      </c>
      <c r="J121" s="10" vm="63678">
        <v>21608</v>
      </c>
      <c r="K121" s="10" vm="86029">
        <v>0</v>
      </c>
      <c r="L121" s="10" vm="78417">
        <v>0</v>
      </c>
      <c r="M121" s="10" vm="75847">
        <v>0</v>
      </c>
      <c r="N121" s="10" vm="70789">
        <v>244</v>
      </c>
      <c r="O121" s="10" vm="99793">
        <v>-9857</v>
      </c>
      <c r="P121" s="10" vm="95861">
        <v>0</v>
      </c>
      <c r="Q121" s="10" vm="81909">
        <v>23</v>
      </c>
      <c r="R121" s="10" vm="87097">
        <v>0</v>
      </c>
      <c r="S121" s="10" vm="85899">
        <v>0</v>
      </c>
      <c r="T121" s="10" vm="83936">
        <v>12018</v>
      </c>
      <c r="U121" s="10" vm="75703">
        <v>-87</v>
      </c>
      <c r="V121" s="10" vm="70668">
        <v>11931</v>
      </c>
      <c r="W121" s="10" vm="98792">
        <v>0</v>
      </c>
      <c r="X121" s="10" vm="95705">
        <v>5346</v>
      </c>
      <c r="Y121" s="10" vm="89671">
        <v>0</v>
      </c>
      <c r="Z121" s="10" vm="81087">
        <v>0</v>
      </c>
      <c r="AA121" s="10" vm="80032">
        <v>17277</v>
      </c>
      <c r="AB121" s="10" vm="78277">
        <v>50493</v>
      </c>
      <c r="AC121" s="10" vm="75571">
        <v>5679</v>
      </c>
      <c r="AD121" s="10" vm="70557">
        <v>56172</v>
      </c>
      <c r="AE121" s="10" vm="97848">
        <v>3181</v>
      </c>
      <c r="AF121" s="10" vm="95529">
        <v>0</v>
      </c>
      <c r="AG121" s="10" vm="72711">
        <v>5937</v>
      </c>
      <c r="AH121" s="10" vm="72038">
        <v>3313</v>
      </c>
      <c r="AI121" s="10" vm="85779">
        <v>68603</v>
      </c>
      <c r="AJ121" s="10" vm="78132">
        <v>10129</v>
      </c>
      <c r="AK121" s="10" vm="75473">
        <v>5220</v>
      </c>
      <c r="AL121" s="10" vm="70391">
        <v>8486</v>
      </c>
      <c r="AM121" s="10" vm="97359">
        <v>2656</v>
      </c>
      <c r="AN121" s="10" vm="95377">
        <v>5258</v>
      </c>
      <c r="AO121" s="10" vm="87950">
        <v>356</v>
      </c>
      <c r="AP121" s="10" vm="80931">
        <v>31</v>
      </c>
      <c r="AQ121" s="10" vm="79913">
        <v>10320</v>
      </c>
      <c r="AR121" s="10" vm="83783">
        <v>0</v>
      </c>
      <c r="AS121" s="10" vm="75382">
        <v>9449</v>
      </c>
      <c r="AT121" s="10" vm="70252">
        <v>51905</v>
      </c>
      <c r="AU121" s="10" vm="96950">
        <v>16698</v>
      </c>
      <c r="AV121" s="10" vm="95202">
        <v>1607</v>
      </c>
      <c r="AW121" s="10" vm="89515">
        <v>649705</v>
      </c>
      <c r="AX121" s="10" vm="86945">
        <v>0</v>
      </c>
      <c r="AY121" s="10" vm="85648">
        <v>6027</v>
      </c>
      <c r="AZ121" s="10" vm="77986">
        <v>0</v>
      </c>
      <c r="BA121" s="10" vm="57634">
        <v>0</v>
      </c>
      <c r="BB121" s="10" vm="70081">
        <v>31</v>
      </c>
      <c r="BC121" s="10" vm="99120">
        <v>934</v>
      </c>
      <c r="BD121" s="10" vm="95046">
        <v>0</v>
      </c>
      <c r="BE121" s="10" vm="81760">
        <v>0</v>
      </c>
      <c r="BF121" s="10" vm="90315">
        <v>850</v>
      </c>
      <c r="BG121" s="10" vm="79786">
        <v>657547</v>
      </c>
      <c r="BH121" s="10" vm="83629">
        <v>11954</v>
      </c>
      <c r="BI121" s="10" vm="75212">
        <v>9508</v>
      </c>
      <c r="BJ121" s="10" vm="69941">
        <v>29894</v>
      </c>
      <c r="BK121" s="10" vm="100449">
        <v>916</v>
      </c>
      <c r="BL121" s="10" vm="62548">
        <v>0</v>
      </c>
      <c r="BM121" s="10" vm="90698">
        <v>52272</v>
      </c>
      <c r="BN121" s="10" vm="88656">
        <v>3707</v>
      </c>
      <c r="BO121" s="10" vm="79658">
        <v>0</v>
      </c>
      <c r="BP121" s="10" vm="77838">
        <v>3250</v>
      </c>
      <c r="BQ121" s="10" vm="75116">
        <v>17176</v>
      </c>
      <c r="BR121" s="10" vm="69771">
        <v>24133</v>
      </c>
      <c r="BS121" s="10" vm="100108">
        <v>28139</v>
      </c>
      <c r="BT121" s="10" vm="94721">
        <v>685686</v>
      </c>
      <c r="BU121" s="10" vm="87800">
        <v>288854</v>
      </c>
      <c r="BV121" s="10" vm="71886">
        <v>0</v>
      </c>
      <c r="BW121" s="10" vm="85534">
        <v>0</v>
      </c>
      <c r="BX121" s="10" vm="83472">
        <v>232179</v>
      </c>
      <c r="BY121" s="10" vm="57470">
        <v>0</v>
      </c>
      <c r="BZ121" s="10" vm="69630">
        <v>0</v>
      </c>
      <c r="CA121" s="10" vm="99629">
        <v>23065</v>
      </c>
      <c r="CB121" s="10" vm="94524">
        <v>544098</v>
      </c>
      <c r="CC121" s="10" vm="72572">
        <v>9839</v>
      </c>
      <c r="CD121" s="10" vm="80786">
        <v>1389</v>
      </c>
      <c r="CE121" s="10" vm="85399">
        <v>130360</v>
      </c>
      <c r="CF121" s="10" vm="77696">
        <v>130360</v>
      </c>
      <c r="CG121" s="10" vm="57408">
        <v>0</v>
      </c>
      <c r="CH121" s="10" vm="69458">
        <v>0</v>
      </c>
      <c r="CI121" s="10" vm="98153">
        <v>0</v>
      </c>
      <c r="CJ121" s="10" vm="94401">
        <v>0</v>
      </c>
      <c r="CK121" s="10" vm="91022">
        <v>130360</v>
      </c>
      <c r="CL121" s="10" vm="86794">
        <v>13596</v>
      </c>
      <c r="CM121" s="10" vm="79555">
        <v>12007</v>
      </c>
      <c r="CN121" s="10" vm="83318">
        <v>0</v>
      </c>
      <c r="CO121" s="10" vm="74868">
        <v>1589</v>
      </c>
      <c r="CP121" s="10" vm="69316">
        <v>7407</v>
      </c>
      <c r="CQ121" s="10" vm="97689">
        <v>0</v>
      </c>
      <c r="CR121" s="10" vm="94210">
        <v>7258</v>
      </c>
      <c r="CS121" s="10" vm="81616">
        <v>149</v>
      </c>
      <c r="CT121" s="10" vm="71743">
        <v>704</v>
      </c>
      <c r="CU121" s="10" vm="70978">
        <v>0</v>
      </c>
      <c r="CV121" s="10" vm="77551">
        <v>528</v>
      </c>
      <c r="CW121" s="10" vm="74775">
        <v>176</v>
      </c>
      <c r="CX121" s="10" vm="69152">
        <v>0</v>
      </c>
      <c r="CY121" s="10" vm="97201">
        <v>0</v>
      </c>
      <c r="CZ121" s="10" vm="94084">
        <v>0</v>
      </c>
      <c r="DA121" s="10" vm="89358">
        <v>0</v>
      </c>
      <c r="DB121" s="81" vm="88509">
        <v>0</v>
      </c>
      <c r="DC121" s="81" vm="85289">
        <v>0</v>
      </c>
      <c r="DD121" s="81" vm="83159">
        <v>0</v>
      </c>
      <c r="DE121" s="81" vm="57232">
        <v>0</v>
      </c>
      <c r="DF121" s="10" vm="69012">
        <v>156</v>
      </c>
      <c r="DG121" s="10" vm="96791">
        <v>0</v>
      </c>
      <c r="DH121" s="10" vm="93882">
        <v>2048</v>
      </c>
      <c r="DI121" s="10" vm="87642">
        <v>-1892</v>
      </c>
      <c r="DJ121" s="10" vm="90164">
        <v>21863</v>
      </c>
      <c r="DK121" s="10" vm="79424">
        <v>12007</v>
      </c>
      <c r="DL121" s="10" vm="77405">
        <v>9834</v>
      </c>
      <c r="DM121" s="10" vm="74602">
        <v>22</v>
      </c>
      <c r="DN121" s="10" vm="68843">
        <v>0</v>
      </c>
      <c r="DO121" s="10" vm="96350">
        <v>0</v>
      </c>
      <c r="DP121" s="10" vm="93753">
        <v>0</v>
      </c>
      <c r="DQ121" s="10" vm="72433">
        <v>0</v>
      </c>
      <c r="DR121" s="10" vm="80646">
        <v>0</v>
      </c>
      <c r="DS121" s="10" vm="85160">
        <v>0</v>
      </c>
      <c r="DT121" s="10" vm="83005">
        <v>0</v>
      </c>
      <c r="DU121" s="10" vm="57136">
        <v>0</v>
      </c>
      <c r="DV121" s="10" vm="68702">
        <v>0</v>
      </c>
      <c r="DW121" s="10" vm="98328">
        <v>0</v>
      </c>
      <c r="DX121" s="10" vm="93558">
        <v>0</v>
      </c>
      <c r="DY121" s="10" vm="81468">
        <v>0</v>
      </c>
      <c r="DZ121" s="10" vm="86641">
        <v>299</v>
      </c>
      <c r="EA121" s="10" vm="79303">
        <v>0</v>
      </c>
      <c r="EB121" s="10" vm="77256">
        <v>358</v>
      </c>
      <c r="EC121" s="10" vm="57087">
        <v>-59</v>
      </c>
      <c r="ED121" s="10" vm="68532">
        <v>0</v>
      </c>
      <c r="EE121" s="10" vm="96033">
        <v>0</v>
      </c>
      <c r="EF121" s="10" vm="93429">
        <v>0</v>
      </c>
      <c r="EG121" s="10" vm="89207">
        <v>0</v>
      </c>
      <c r="EH121" s="81" vm="71595">
        <v>0</v>
      </c>
      <c r="EI121" s="81" vm="85038">
        <v>0</v>
      </c>
      <c r="EJ121" s="81" vm="82849">
        <v>0</v>
      </c>
      <c r="EK121" s="81" vm="57027">
        <v>0</v>
      </c>
      <c r="EL121" s="10" vm="68393">
        <v>929</v>
      </c>
      <c r="EM121" s="10" vm="99464">
        <v>0</v>
      </c>
      <c r="EN121" s="10" vm="93254">
        <v>332</v>
      </c>
      <c r="EO121" s="10" vm="90542">
        <v>597</v>
      </c>
      <c r="EP121" s="10" vm="88361">
        <v>1228</v>
      </c>
      <c r="EQ121" s="10" vm="79191">
        <v>0</v>
      </c>
      <c r="ER121" s="10" vm="77111">
        <v>690</v>
      </c>
      <c r="ES121" s="10" vm="56976">
        <v>538</v>
      </c>
      <c r="ET121" s="10" vm="68220">
        <v>23091</v>
      </c>
      <c r="EU121" s="10" vm="98632">
        <v>12007</v>
      </c>
      <c r="EV121" s="10" vm="93106">
        <v>10524</v>
      </c>
      <c r="EW121" s="10" vm="87490">
        <v>560</v>
      </c>
      <c r="EX121" s="10" vm="80500">
        <v>3018</v>
      </c>
      <c r="EY121" s="10" vm="84912">
        <v>1114</v>
      </c>
      <c r="EZ121" s="10" vm="82694">
        <v>573</v>
      </c>
      <c r="FA121" s="10" vm="56909">
        <v>1114</v>
      </c>
      <c r="FB121" s="10" vm="68081">
        <v>723640</v>
      </c>
      <c r="FC121" s="10" vm="98484">
        <v>0</v>
      </c>
      <c r="FD121" s="10" vm="92940">
        <v>723640</v>
      </c>
      <c r="FE121" s="10" vm="58914">
        <v>58570</v>
      </c>
      <c r="FF121" s="10" vm="86498">
        <v>3341</v>
      </c>
      <c r="FG121" s="10" vm="79073">
        <v>0</v>
      </c>
      <c r="FH121" s="10" vm="76963">
        <v>-19832</v>
      </c>
      <c r="FI121" s="10" vm="74075">
        <v>0</v>
      </c>
      <c r="FJ121" s="10" vm="67912">
        <v>1159</v>
      </c>
      <c r="FK121" s="10" vm="59279">
        <v>0</v>
      </c>
      <c r="FL121" s="10" vm="92784">
        <v>766878</v>
      </c>
      <c r="FM121" s="10" vm="72294">
        <v>110029</v>
      </c>
      <c r="FN121" s="10" vm="71448">
        <v>10320</v>
      </c>
      <c r="FO121" s="10" vm="84780">
        <v>-35</v>
      </c>
      <c r="FP121" s="10" vm="76815">
        <v>0</v>
      </c>
      <c r="FQ121" s="10" vm="100804">
        <v>-3141</v>
      </c>
      <c r="FR121" s="10" vm="67774">
        <v>0</v>
      </c>
      <c r="FS121" s="10" vm="96632">
        <v>0</v>
      </c>
      <c r="FT121" s="10" vm="92610">
        <v>117173</v>
      </c>
      <c r="FU121" s="10" vm="89045">
        <v>649705</v>
      </c>
      <c r="FV121" s="10" vm="90000">
        <v>613611</v>
      </c>
      <c r="FW121" s="81" vm="78947">
        <v>62</v>
      </c>
      <c r="FX121" s="81" vm="82537">
        <v>0</v>
      </c>
      <c r="FY121" s="81" vm="73919">
        <v>-31</v>
      </c>
      <c r="FZ121" s="81" vm="56175">
        <v>0</v>
      </c>
      <c r="GA121" s="81" vm="96192">
        <v>31</v>
      </c>
      <c r="GB121" s="10" vm="92457">
        <v>3464</v>
      </c>
      <c r="GC121" s="10" vm="81319">
        <v>2543</v>
      </c>
      <c r="GD121" s="10" vm="88217">
        <v>921</v>
      </c>
      <c r="GE121" s="10" vm="84651">
        <v>0</v>
      </c>
      <c r="GF121" s="10" vm="76668">
        <v>0</v>
      </c>
      <c r="GG121" s="10" vm="56672">
        <v>0</v>
      </c>
      <c r="GH121" s="10" vm="67620">
        <v>1340</v>
      </c>
      <c r="GI121" s="10" vm="98969">
        <v>744</v>
      </c>
      <c r="GJ121" s="10" vm="92232">
        <v>596</v>
      </c>
      <c r="GK121" s="10" vm="87340">
        <v>0</v>
      </c>
      <c r="GL121" s="10" vm="86348">
        <v>0</v>
      </c>
      <c r="GM121" s="10" vm="57900">
        <v>0</v>
      </c>
      <c r="GN121" s="10" vm="82380">
        <v>4740</v>
      </c>
      <c r="GO121" s="10" vm="100791">
        <v>1907</v>
      </c>
      <c r="GP121" s="10" vm="67449">
        <v>2833</v>
      </c>
      <c r="GQ121" s="10" vm="99945">
        <v>0</v>
      </c>
      <c r="GR121" s="10" vm="92134">
        <v>0</v>
      </c>
      <c r="GS121" s="10" vm="88891">
        <v>0</v>
      </c>
      <c r="GT121" s="10" vm="80350">
        <v>9544</v>
      </c>
      <c r="GU121" s="10" vm="84561">
        <v>5194</v>
      </c>
      <c r="GV121" s="10" vm="76524">
        <v>4350</v>
      </c>
      <c r="GW121" s="10" vm="73655">
        <v>0</v>
      </c>
      <c r="GX121" s="81" vm="67309">
        <v>0</v>
      </c>
      <c r="GY121" s="10" vm="99299">
        <v>0</v>
      </c>
      <c r="GZ121" s="10" vm="91939">
        <v>0</v>
      </c>
      <c r="HA121" s="10" vm="72162">
        <v>0</v>
      </c>
      <c r="HB121" s="10" vm="71301">
        <v>0</v>
      </c>
      <c r="HC121" s="81" vm="78757">
        <v>0</v>
      </c>
      <c r="HD121" s="81" vm="82227">
        <v>0</v>
      </c>
      <c r="HE121" s="10" vm="73563">
        <v>0</v>
      </c>
      <c r="HF121" s="10" vm="67138">
        <v>2933</v>
      </c>
      <c r="HG121" s="10" vm="97994">
        <v>1986</v>
      </c>
      <c r="HH121" s="10" vm="91816">
        <v>0</v>
      </c>
      <c r="HI121" s="10" vm="90859">
        <v>1453</v>
      </c>
      <c r="HJ121" s="10" vm="58597">
        <v>2277</v>
      </c>
      <c r="HK121" s="10" vm="84454">
        <v>0</v>
      </c>
      <c r="HL121" s="10" vm="76401">
        <v>0</v>
      </c>
      <c r="HM121" s="10" vm="73454">
        <v>0</v>
      </c>
      <c r="HN121" s="10" vm="66997">
        <v>8527</v>
      </c>
      <c r="HO121" s="10" vm="97531">
        <v>17176</v>
      </c>
      <c r="HP121" s="10" vm="91623">
        <v>4523</v>
      </c>
      <c r="HQ121" s="10" vm="58799">
        <v>18542</v>
      </c>
      <c r="HR121" s="10" vm="89847">
        <v>23065</v>
      </c>
      <c r="HS121" s="10" vm="78646">
        <v>0</v>
      </c>
      <c r="HT121" s="10" vm="82072">
        <v>1389</v>
      </c>
      <c r="HU121" s="10" vm="73306">
        <v>1389</v>
      </c>
      <c r="HV121" s="10" vm="66830">
        <v>11414</v>
      </c>
      <c r="HW121" s="10" vm="97071">
        <v>-223</v>
      </c>
      <c r="HX121" s="10" vm="91504">
        <v>0</v>
      </c>
      <c r="HY121" s="10" vm="88762">
        <v>340</v>
      </c>
      <c r="HZ121" s="10" vm="86197">
        <v>0</v>
      </c>
      <c r="IA121" s="10" vm="84320">
        <v>0</v>
      </c>
      <c r="IB121" s="10" vm="76279">
        <v>-1674</v>
      </c>
      <c r="IC121" s="10" vm="73162">
        <v>9857</v>
      </c>
      <c r="ID121" s="10" vm="66702">
        <v>74</v>
      </c>
      <c r="IE121" s="10" vm="59139">
        <v>115</v>
      </c>
      <c r="IF121" s="10" vm="91304">
        <v>1</v>
      </c>
      <c r="IG121" s="10" vm="87215">
        <v>190</v>
      </c>
      <c r="IH121" s="10" vm="80203">
        <v>3652</v>
      </c>
      <c r="II121" s="10" vm="78514">
        <v>11335</v>
      </c>
      <c r="IJ121" s="10" vm="76134">
        <v>0</v>
      </c>
      <c r="IK121" s="10" vm="73018">
        <v>427</v>
      </c>
      <c r="IL121" s="10" vm="66547">
        <v>-102</v>
      </c>
      <c r="IM121" s="10" vm="59449">
        <v>-5</v>
      </c>
      <c r="IN121" s="10" vm="91171">
        <v>9989</v>
      </c>
      <c r="IO121" s="10" vm="81203">
        <v>9989</v>
      </c>
      <c r="IP121" s="10" vm="71160">
        <v>0</v>
      </c>
      <c r="IQ121" s="10" vm="84186">
        <v>0</v>
      </c>
      <c r="IR121" s="10" vm="58135">
        <v>0</v>
      </c>
      <c r="IS121" s="81" vm="72868">
        <v>0</v>
      </c>
      <c r="IT121" s="81" vm="66409">
        <v>0</v>
      </c>
    </row>
    <row r="122" spans="1:254" x14ac:dyDescent="0.25">
      <c r="A122" s="8" t="s">
        <v>411</v>
      </c>
      <c r="B122" s="8" t="s">
        <v>410</v>
      </c>
      <c r="C122" s="89">
        <v>44651</v>
      </c>
      <c r="D122" s="76" vm="84047">
        <v>12</v>
      </c>
      <c r="E122" s="10" vm="75980">
        <v>46305</v>
      </c>
      <c r="F122" s="10" vm="70905">
        <v>-33163</v>
      </c>
      <c r="G122" s="10" vm="100267">
        <v>-3016</v>
      </c>
      <c r="H122" s="10" vm="59877">
        <v>10126</v>
      </c>
      <c r="I122" s="10" vm="58506">
        <v>155</v>
      </c>
      <c r="J122" s="10" vm="63656">
        <v>10281</v>
      </c>
      <c r="K122" s="10" vm="86028">
        <v>0</v>
      </c>
      <c r="L122" s="10" vm="78395">
        <v>0</v>
      </c>
      <c r="M122" s="10" vm="75837">
        <v>0</v>
      </c>
      <c r="N122" s="10" vm="56350">
        <v>17</v>
      </c>
      <c r="O122" s="10" vm="99785">
        <v>-3327</v>
      </c>
      <c r="P122" s="10" vm="95895">
        <v>120</v>
      </c>
      <c r="Q122" s="10" vm="81925">
        <v>0</v>
      </c>
      <c r="R122" s="10" vm="87091">
        <v>0</v>
      </c>
      <c r="S122" s="10" vm="85918">
        <v>0</v>
      </c>
      <c r="T122" s="10" vm="83899">
        <v>7091</v>
      </c>
      <c r="U122" s="10" vm="75689">
        <v>0</v>
      </c>
      <c r="V122" s="10" vm="70683">
        <v>7091</v>
      </c>
      <c r="W122" s="10" vm="98783">
        <v>0</v>
      </c>
      <c r="X122" s="10" vm="95729">
        <v>3041</v>
      </c>
      <c r="Y122" s="10" vm="89688">
        <v>0</v>
      </c>
      <c r="Z122" s="10" vm="81062">
        <v>-40</v>
      </c>
      <c r="AA122" s="10" vm="80030">
        <v>10092</v>
      </c>
      <c r="AB122" s="10" vm="78254">
        <v>32460</v>
      </c>
      <c r="AC122" s="10" vm="57793">
        <v>1550</v>
      </c>
      <c r="AD122" s="10" vm="70568">
        <v>34010</v>
      </c>
      <c r="AE122" s="10" vm="97840">
        <v>149</v>
      </c>
      <c r="AF122" s="10" vm="95563">
        <v>0</v>
      </c>
      <c r="AG122" s="10" vm="72725">
        <v>0</v>
      </c>
      <c r="AH122" s="10" vm="72025">
        <v>0</v>
      </c>
      <c r="AI122" s="10" vm="85798">
        <v>34159</v>
      </c>
      <c r="AJ122" s="10" vm="78098">
        <v>7306</v>
      </c>
      <c r="AK122" s="10" vm="57744">
        <v>3432</v>
      </c>
      <c r="AL122" s="10" vm="70416">
        <v>7206</v>
      </c>
      <c r="AM122" s="10" vm="97354">
        <v>2034</v>
      </c>
      <c r="AN122" s="10" vm="95400">
        <v>2561</v>
      </c>
      <c r="AO122" s="10" vm="87968">
        <v>260</v>
      </c>
      <c r="AP122" s="10" vm="80911">
        <v>0</v>
      </c>
      <c r="AQ122" s="10" vm="79911">
        <v>4048</v>
      </c>
      <c r="AR122" s="10" vm="83765">
        <v>0</v>
      </c>
      <c r="AS122" s="10" vm="100856">
        <v>0</v>
      </c>
      <c r="AT122" s="10" vm="70260">
        <v>26847</v>
      </c>
      <c r="AU122" s="10" vm="96941">
        <v>7312</v>
      </c>
      <c r="AV122" s="10" vm="95235">
        <v>667</v>
      </c>
      <c r="AW122" s="10" vm="89531">
        <v>197248</v>
      </c>
      <c r="AX122" s="10" vm="86937">
        <v>0</v>
      </c>
      <c r="AY122" s="10" vm="85667">
        <v>19958</v>
      </c>
      <c r="AZ122" s="10" vm="61110">
        <v>0</v>
      </c>
      <c r="BA122" s="10" vm="75292">
        <v>0</v>
      </c>
      <c r="BB122" s="10" vm="70104">
        <v>2660</v>
      </c>
      <c r="BC122" s="10" vm="99114">
        <v>0</v>
      </c>
      <c r="BD122" s="10" vm="95073">
        <v>0</v>
      </c>
      <c r="BE122" s="10" vm="81774">
        <v>0</v>
      </c>
      <c r="BF122" s="10" vm="90292">
        <v>0</v>
      </c>
      <c r="BG122" s="10" vm="79784">
        <v>219866</v>
      </c>
      <c r="BH122" s="10" vm="83608">
        <v>3553</v>
      </c>
      <c r="BI122" s="10" vm="57575">
        <v>5864</v>
      </c>
      <c r="BJ122" s="10" vm="69950">
        <v>11084</v>
      </c>
      <c r="BK122" s="10" vm="100441">
        <v>0</v>
      </c>
      <c r="BL122" s="10" vm="94908">
        <v>11</v>
      </c>
      <c r="BM122" s="10" vm="90713">
        <v>20512</v>
      </c>
      <c r="BN122" s="10" vm="88647">
        <v>0</v>
      </c>
      <c r="BO122" s="10" vm="79677">
        <v>0</v>
      </c>
      <c r="BP122" s="10" vm="77787">
        <v>196</v>
      </c>
      <c r="BQ122" s="10" vm="57525">
        <v>10867</v>
      </c>
      <c r="BR122" s="10" vm="69794">
        <v>11063</v>
      </c>
      <c r="BS122" s="10" vm="100102">
        <v>9449</v>
      </c>
      <c r="BT122" s="10" vm="94742">
        <v>229315</v>
      </c>
      <c r="BU122" s="10" vm="87814">
        <v>100032</v>
      </c>
      <c r="BV122" s="10" vm="71863">
        <v>0</v>
      </c>
      <c r="BW122" s="10" vm="85531">
        <v>283</v>
      </c>
      <c r="BX122" s="10" vm="83450">
        <v>19060</v>
      </c>
      <c r="BY122" s="10" vm="75025">
        <v>0</v>
      </c>
      <c r="BZ122" s="10" vm="69639">
        <v>0</v>
      </c>
      <c r="CA122" s="10" vm="99619">
        <v>0</v>
      </c>
      <c r="CB122" s="10" vm="94584">
        <v>119375</v>
      </c>
      <c r="CC122" s="10" vm="72588">
        <v>12482</v>
      </c>
      <c r="CD122" s="10" vm="80779">
        <v>0</v>
      </c>
      <c r="CE122" s="10" vm="85419">
        <v>97458</v>
      </c>
      <c r="CF122" s="10" vm="77641">
        <v>97458</v>
      </c>
      <c r="CG122" s="10" vm="74945">
        <v>0</v>
      </c>
      <c r="CH122" s="10" vm="69482">
        <v>0</v>
      </c>
      <c r="CI122" s="10" vm="98147">
        <v>0</v>
      </c>
      <c r="CJ122" s="10" vm="94427">
        <v>0</v>
      </c>
      <c r="CK122" s="10" vm="91037">
        <v>97458</v>
      </c>
      <c r="CL122" s="10" vm="86769">
        <v>4243</v>
      </c>
      <c r="CM122" s="10" vm="79553">
        <v>3016</v>
      </c>
      <c r="CN122" s="10" vm="83295">
        <v>0</v>
      </c>
      <c r="CO122" s="10" vm="57343">
        <v>1227</v>
      </c>
      <c r="CP122" s="10" vm="69328">
        <v>1251</v>
      </c>
      <c r="CQ122" s="10" vm="97681">
        <v>0</v>
      </c>
      <c r="CR122" s="10" vm="94270">
        <v>1173</v>
      </c>
      <c r="CS122" s="10" vm="81629">
        <v>78</v>
      </c>
      <c r="CT122" s="10" vm="71730">
        <v>0</v>
      </c>
      <c r="CU122" s="10" vm="70997">
        <v>0</v>
      </c>
      <c r="CV122" s="10" vm="77497">
        <v>524</v>
      </c>
      <c r="CW122" s="10" vm="74767">
        <v>-524</v>
      </c>
      <c r="CX122" s="10" vm="69178">
        <v>287</v>
      </c>
      <c r="CY122" s="10" vm="97196">
        <v>0</v>
      </c>
      <c r="CZ122" s="10" vm="94106">
        <v>458</v>
      </c>
      <c r="DA122" s="10" vm="89376">
        <v>-171</v>
      </c>
      <c r="DB122" s="81" vm="88490">
        <v>0</v>
      </c>
      <c r="DC122" s="81" vm="85287">
        <v>0</v>
      </c>
      <c r="DD122" s="81" vm="83140">
        <v>0</v>
      </c>
      <c r="DE122" s="81" vm="57225">
        <v>0</v>
      </c>
      <c r="DF122" s="10" vm="69021">
        <v>310</v>
      </c>
      <c r="DG122" s="10" vm="96782">
        <v>0</v>
      </c>
      <c r="DH122" s="10" vm="93941">
        <v>97</v>
      </c>
      <c r="DI122" s="10" vm="87658">
        <v>213</v>
      </c>
      <c r="DJ122" s="10" vm="90156">
        <v>6091</v>
      </c>
      <c r="DK122" s="10" vm="79444">
        <v>3016</v>
      </c>
      <c r="DL122" s="10" vm="77350">
        <v>2252</v>
      </c>
      <c r="DM122" s="10" vm="74592">
        <v>823</v>
      </c>
      <c r="DN122" s="10" vm="68865">
        <v>0</v>
      </c>
      <c r="DO122" s="10" vm="96343">
        <v>0</v>
      </c>
      <c r="DP122" s="10" vm="93779">
        <v>0</v>
      </c>
      <c r="DQ122" s="10" vm="72447">
        <v>0</v>
      </c>
      <c r="DR122" s="10" vm="80623">
        <v>0</v>
      </c>
      <c r="DS122" s="10" vm="85158">
        <v>0</v>
      </c>
      <c r="DT122" s="10" vm="82982">
        <v>0</v>
      </c>
      <c r="DU122" s="10" vm="57129">
        <v>0</v>
      </c>
      <c r="DV122" s="10" vm="68711">
        <v>0</v>
      </c>
      <c r="DW122" s="10" vm="98321">
        <v>0</v>
      </c>
      <c r="DX122" s="10" vm="93615">
        <v>0</v>
      </c>
      <c r="DY122" s="10" vm="81483">
        <v>0</v>
      </c>
      <c r="DZ122" s="10" vm="86632">
        <v>0</v>
      </c>
      <c r="EA122" s="10" vm="79322">
        <v>0</v>
      </c>
      <c r="EB122" s="10" vm="77223">
        <v>0</v>
      </c>
      <c r="EC122" s="10" vm="57083">
        <v>0</v>
      </c>
      <c r="ED122" s="10" vm="68557">
        <v>0</v>
      </c>
      <c r="EE122" s="10" vm="96027">
        <v>0</v>
      </c>
      <c r="EF122" s="10" vm="93451">
        <v>0</v>
      </c>
      <c r="EG122" s="10" vm="89221">
        <v>0</v>
      </c>
      <c r="EH122" s="81" vm="71572">
        <v>0</v>
      </c>
      <c r="EI122" s="81" vm="85037">
        <v>0</v>
      </c>
      <c r="EJ122" s="81" vm="82826">
        <v>0</v>
      </c>
      <c r="EK122" s="81" vm="57023">
        <v>0</v>
      </c>
      <c r="EL122" s="10" vm="68401">
        <v>6055</v>
      </c>
      <c r="EM122" s="10" vm="99455">
        <v>0</v>
      </c>
      <c r="EN122" s="10" vm="93289">
        <v>4064</v>
      </c>
      <c r="EO122" s="10" vm="90557">
        <v>1991</v>
      </c>
      <c r="EP122" s="10" vm="88354">
        <v>6055</v>
      </c>
      <c r="EQ122" s="10" vm="79212">
        <v>0</v>
      </c>
      <c r="ER122" s="10" vm="77074">
        <v>4064</v>
      </c>
      <c r="ES122" s="10" vm="74231">
        <v>1991</v>
      </c>
      <c r="ET122" s="10" vm="68244">
        <v>12146</v>
      </c>
      <c r="EU122" s="10" vm="98625">
        <v>3016</v>
      </c>
      <c r="EV122" s="10" vm="93132">
        <v>6316</v>
      </c>
      <c r="EW122" s="10" vm="87506">
        <v>2814</v>
      </c>
      <c r="EX122" s="10" vm="80476">
        <v>1348</v>
      </c>
      <c r="EY122" s="10" vm="84910">
        <v>425</v>
      </c>
      <c r="EZ122" s="10" vm="82670">
        <v>826</v>
      </c>
      <c r="FA122" s="10" vm="74154">
        <v>398</v>
      </c>
      <c r="FB122" s="10" vm="68091">
        <v>183033</v>
      </c>
      <c r="FC122" s="10" vm="98476">
        <v>0</v>
      </c>
      <c r="FD122" s="10" vm="92974">
        <v>183033</v>
      </c>
      <c r="FE122" s="10" vm="58930">
        <v>50226</v>
      </c>
      <c r="FF122" s="10" vm="86484">
        <v>4478</v>
      </c>
      <c r="FG122" s="10" vm="79091">
        <v>0</v>
      </c>
      <c r="FH122" s="10" vm="76929">
        <v>-391</v>
      </c>
      <c r="FI122" s="10" vm="74064">
        <v>0</v>
      </c>
      <c r="FJ122" s="10" vm="67938">
        <v>-6569</v>
      </c>
      <c r="FK122" s="10" vm="59274">
        <v>0</v>
      </c>
      <c r="FL122" s="10" vm="92808">
        <v>230777</v>
      </c>
      <c r="FM122" s="10" vm="72313">
        <v>29763</v>
      </c>
      <c r="FN122" s="10" vm="71431">
        <v>4048</v>
      </c>
      <c r="FO122" s="10" vm="84778">
        <v>0</v>
      </c>
      <c r="FP122" s="10" vm="76794">
        <v>0</v>
      </c>
      <c r="FQ122" s="10" vm="73986">
        <v>-282</v>
      </c>
      <c r="FR122" s="10" vm="67784">
        <v>0</v>
      </c>
      <c r="FS122" s="10" vm="96622">
        <v>0</v>
      </c>
      <c r="FT122" s="10" vm="92644">
        <v>33529</v>
      </c>
      <c r="FU122" s="10" vm="89062">
        <v>197248</v>
      </c>
      <c r="FV122" s="10" vm="89992">
        <v>153270</v>
      </c>
      <c r="FW122" s="81" vm="78967">
        <v>2540</v>
      </c>
      <c r="FX122" s="81" vm="60636">
        <v>0</v>
      </c>
      <c r="FY122" s="81" vm="56719">
        <v>0</v>
      </c>
      <c r="FZ122" s="81" vm="56197">
        <v>120</v>
      </c>
      <c r="GA122" s="81" vm="96185">
        <v>2660</v>
      </c>
      <c r="GB122" s="10" vm="92482">
        <v>17</v>
      </c>
      <c r="GC122" s="10" vm="81333">
        <v>1</v>
      </c>
      <c r="GD122" s="10" vm="88195">
        <v>16</v>
      </c>
      <c r="GE122" s="10" vm="84649">
        <v>248</v>
      </c>
      <c r="GF122" s="10" vm="76646">
        <v>108</v>
      </c>
      <c r="GG122" s="10" vm="56666">
        <v>140</v>
      </c>
      <c r="GH122" s="10" vm="67629">
        <v>0</v>
      </c>
      <c r="GI122" s="10" vm="98962">
        <v>0</v>
      </c>
      <c r="GJ122" s="10" vm="92318">
        <v>0</v>
      </c>
      <c r="GK122" s="10" vm="87354">
        <v>0</v>
      </c>
      <c r="GL122" s="10" vm="86339">
        <v>0</v>
      </c>
      <c r="GM122" s="10" vm="78858">
        <v>0</v>
      </c>
      <c r="GN122" s="10" vm="82329">
        <v>0</v>
      </c>
      <c r="GO122" s="10" vm="73727">
        <v>1</v>
      </c>
      <c r="GP122" s="10" vm="67473">
        <v>-1</v>
      </c>
      <c r="GQ122" s="10" vm="99939">
        <v>0</v>
      </c>
      <c r="GR122" s="10" vm="92158">
        <v>0</v>
      </c>
      <c r="GS122" s="10" vm="88904">
        <v>0</v>
      </c>
      <c r="GT122" s="10" vm="80327">
        <v>265</v>
      </c>
      <c r="GU122" s="10" vm="84560">
        <v>110</v>
      </c>
      <c r="GV122" s="10" vm="76501">
        <v>155</v>
      </c>
      <c r="GW122" s="10" vm="73646">
        <v>0</v>
      </c>
      <c r="GX122" s="81" vm="67317">
        <v>0</v>
      </c>
      <c r="GY122" s="10" vm="99291">
        <v>0</v>
      </c>
      <c r="GZ122" s="10" vm="91998">
        <v>0</v>
      </c>
      <c r="HA122" s="10" vm="72178">
        <v>0</v>
      </c>
      <c r="HB122" s="10" vm="71295">
        <v>0</v>
      </c>
      <c r="HC122" s="81" vm="78774">
        <v>0</v>
      </c>
      <c r="HD122" s="81" vm="82173">
        <v>11</v>
      </c>
      <c r="HE122" s="10" vm="73557">
        <v>11</v>
      </c>
      <c r="HF122" s="10" vm="67163">
        <v>3419</v>
      </c>
      <c r="HG122" s="10" vm="97988">
        <v>833</v>
      </c>
      <c r="HH122" s="10" vm="91841">
        <v>0</v>
      </c>
      <c r="HI122" s="10" vm="90874">
        <v>0</v>
      </c>
      <c r="HJ122" s="10" vm="88068">
        <v>4302</v>
      </c>
      <c r="HK122" s="10" vm="84452">
        <v>498</v>
      </c>
      <c r="HL122" s="10" vm="57828">
        <v>0</v>
      </c>
      <c r="HM122" s="10" vm="73440">
        <v>0</v>
      </c>
      <c r="HN122" s="10" vm="67008">
        <v>1815</v>
      </c>
      <c r="HO122" s="10" vm="97522">
        <v>10867</v>
      </c>
      <c r="HP122" s="10" vm="91680">
        <v>0</v>
      </c>
      <c r="HQ122" s="10" vm="90419">
        <v>0</v>
      </c>
      <c r="HR122" s="10" vm="89835">
        <v>0</v>
      </c>
      <c r="HS122" s="10" vm="78666">
        <v>0</v>
      </c>
      <c r="HT122" s="10" vm="82019">
        <v>0</v>
      </c>
      <c r="HU122" s="10" vm="73294">
        <v>0</v>
      </c>
      <c r="HV122" s="10" vm="66857">
        <v>3360</v>
      </c>
      <c r="HW122" s="10" vm="97064">
        <v>0</v>
      </c>
      <c r="HX122" s="10" vm="91528">
        <v>0</v>
      </c>
      <c r="HY122" s="10" vm="88776">
        <v>313</v>
      </c>
      <c r="HZ122" s="10" vm="86180">
        <v>0</v>
      </c>
      <c r="IA122" s="10" vm="84318">
        <v>46</v>
      </c>
      <c r="IB122" s="10" vm="76260">
        <v>-392</v>
      </c>
      <c r="IC122" s="10" vm="73148">
        <v>3327</v>
      </c>
      <c r="ID122" s="10" vm="66714">
        <v>15</v>
      </c>
      <c r="IE122" s="10" vm="96481">
        <v>34</v>
      </c>
      <c r="IF122" s="10" vm="91363">
        <v>42</v>
      </c>
      <c r="IG122" s="10" vm="87224">
        <v>91</v>
      </c>
      <c r="IH122" s="10" vm="80195">
        <v>4478</v>
      </c>
      <c r="II122" s="10" vm="78534">
        <v>6393</v>
      </c>
      <c r="IJ122" s="10" vm="76082">
        <v>0</v>
      </c>
      <c r="IK122" s="10" vm="73006">
        <v>234</v>
      </c>
      <c r="IL122" s="10" vm="66570">
        <v>-11</v>
      </c>
      <c r="IM122" s="10" vm="59442">
        <v>3</v>
      </c>
      <c r="IN122" s="10" vm="91198">
        <v>6718</v>
      </c>
      <c r="IO122" s="10" vm="58021">
        <v>6912</v>
      </c>
      <c r="IP122" s="10" vm="71139">
        <v>0</v>
      </c>
      <c r="IQ122" s="10" vm="84183">
        <v>0</v>
      </c>
      <c r="IR122" s="10" vm="58113">
        <v>0</v>
      </c>
      <c r="IS122" s="81" vm="72855">
        <v>3</v>
      </c>
      <c r="IT122" s="81" vm="66419">
        <v>3</v>
      </c>
    </row>
    <row r="123" spans="1:254" x14ac:dyDescent="0.25">
      <c r="A123" s="8" t="s">
        <v>413</v>
      </c>
      <c r="B123" s="8" t="s">
        <v>412</v>
      </c>
      <c r="C123" s="89">
        <v>44651</v>
      </c>
      <c r="D123" s="76" vm="84078">
        <v>12</v>
      </c>
      <c r="E123" s="10" vm="75994">
        <v>31530</v>
      </c>
      <c r="F123" s="10" vm="70899">
        <v>-14556</v>
      </c>
      <c r="G123" s="10" vm="100286">
        <v>-8319</v>
      </c>
      <c r="H123" s="10" vm="59846">
        <v>8655</v>
      </c>
      <c r="I123" s="10" vm="58493">
        <v>2548</v>
      </c>
      <c r="J123" s="10" vm="63679">
        <v>11203</v>
      </c>
      <c r="K123" s="10" vm="86019">
        <v>0</v>
      </c>
      <c r="L123" s="10" vm="78418">
        <v>0</v>
      </c>
      <c r="M123" s="10" vm="75848">
        <v>0</v>
      </c>
      <c r="N123" s="10" vm="70775">
        <v>1</v>
      </c>
      <c r="O123" s="10" vm="99783">
        <v>-7335</v>
      </c>
      <c r="P123" s="10" vm="95870">
        <v>0</v>
      </c>
      <c r="Q123" s="10" vm="81910">
        <v>0</v>
      </c>
      <c r="R123" s="10" vm="87098">
        <v>0</v>
      </c>
      <c r="S123" s="10" vm="85910">
        <v>0</v>
      </c>
      <c r="T123" s="10" vm="83937">
        <v>3869</v>
      </c>
      <c r="U123" s="10" vm="75704">
        <v>163</v>
      </c>
      <c r="V123" s="10" vm="70678">
        <v>4032</v>
      </c>
      <c r="W123" s="10" vm="98805">
        <v>0</v>
      </c>
      <c r="X123" s="10" vm="95695">
        <v>1936</v>
      </c>
      <c r="Y123" s="10" vm="89672">
        <v>0</v>
      </c>
      <c r="Z123" s="10" vm="81088">
        <v>0</v>
      </c>
      <c r="AA123" s="10" vm="80022">
        <v>5968</v>
      </c>
      <c r="AB123" s="10" vm="78278">
        <v>20806</v>
      </c>
      <c r="AC123" s="10" vm="75572">
        <v>1008</v>
      </c>
      <c r="AD123" s="10" vm="70544">
        <v>21814</v>
      </c>
      <c r="AE123" s="10" vm="97836">
        <v>646</v>
      </c>
      <c r="AF123" s="10" vm="95540">
        <v>0</v>
      </c>
      <c r="AG123" s="10" vm="72712">
        <v>0</v>
      </c>
      <c r="AH123" s="10" vm="72039">
        <v>0</v>
      </c>
      <c r="AI123" s="10" vm="85792">
        <v>22460</v>
      </c>
      <c r="AJ123" s="10" vm="78133">
        <v>3447</v>
      </c>
      <c r="AK123" s="10" vm="75474">
        <v>915</v>
      </c>
      <c r="AL123" s="10" vm="70403">
        <v>3064</v>
      </c>
      <c r="AM123" s="10" vm="97371">
        <v>2072</v>
      </c>
      <c r="AN123" s="10" vm="95323">
        <v>507</v>
      </c>
      <c r="AO123" s="10" vm="87951">
        <v>228</v>
      </c>
      <c r="AP123" s="10" vm="80932">
        <v>0</v>
      </c>
      <c r="AQ123" s="10" vm="79900">
        <v>4323</v>
      </c>
      <c r="AR123" s="10" vm="83784">
        <v>0</v>
      </c>
      <c r="AS123" s="10" vm="57696">
        <v>0</v>
      </c>
      <c r="AT123" s="10" vm="70237">
        <v>14556</v>
      </c>
      <c r="AU123" s="10" vm="96938">
        <v>7904</v>
      </c>
      <c r="AV123" s="10" vm="95209">
        <v>155</v>
      </c>
      <c r="AW123" s="10" vm="89516">
        <v>227606</v>
      </c>
      <c r="AX123" s="10" vm="86946">
        <v>0</v>
      </c>
      <c r="AY123" s="10" vm="85660">
        <v>4757</v>
      </c>
      <c r="AZ123" s="10" vm="77987">
        <v>0</v>
      </c>
      <c r="BA123" s="10" vm="75303">
        <v>0</v>
      </c>
      <c r="BB123" s="10" vm="70096">
        <v>0</v>
      </c>
      <c r="BC123" s="10" vm="99134">
        <v>101</v>
      </c>
      <c r="BD123" s="10" vm="95014">
        <v>0</v>
      </c>
      <c r="BE123" s="10" vm="81761">
        <v>0</v>
      </c>
      <c r="BF123" s="10" vm="90316">
        <v>0</v>
      </c>
      <c r="BG123" s="10" vm="79776">
        <v>232464</v>
      </c>
      <c r="BH123" s="10" vm="83630">
        <v>10988</v>
      </c>
      <c r="BI123" s="10" vm="75213">
        <v>2415</v>
      </c>
      <c r="BJ123" s="10" vm="69926">
        <v>6738</v>
      </c>
      <c r="BK123" s="10" vm="100438">
        <v>0</v>
      </c>
      <c r="BL123" s="10" vm="94886">
        <v>118</v>
      </c>
      <c r="BM123" s="10" vm="90699">
        <v>20259</v>
      </c>
      <c r="BN123" s="10" vm="88657">
        <v>0</v>
      </c>
      <c r="BO123" s="10" vm="79670">
        <v>0</v>
      </c>
      <c r="BP123" s="10" vm="77839">
        <v>650</v>
      </c>
      <c r="BQ123" s="10" vm="57531">
        <v>7578</v>
      </c>
      <c r="BR123" s="10" vm="69784">
        <v>8228</v>
      </c>
      <c r="BS123" s="10" vm="100120">
        <v>12031</v>
      </c>
      <c r="BT123" s="10" vm="94686">
        <v>244495</v>
      </c>
      <c r="BU123" s="10" vm="87801">
        <v>154133</v>
      </c>
      <c r="BV123" s="10" vm="71887">
        <v>0</v>
      </c>
      <c r="BW123" s="10" vm="85521">
        <v>0</v>
      </c>
      <c r="BX123" s="10" vm="83473">
        <v>54254</v>
      </c>
      <c r="BY123" s="10" vm="75032">
        <v>0</v>
      </c>
      <c r="BZ123" s="10" vm="69613">
        <v>0</v>
      </c>
      <c r="CA123" s="10" vm="99617">
        <v>0</v>
      </c>
      <c r="CB123" s="10" vm="94558">
        <v>208387</v>
      </c>
      <c r="CC123" s="10" vm="72573">
        <v>1259</v>
      </c>
      <c r="CD123" s="10" vm="80787">
        <v>0</v>
      </c>
      <c r="CE123" s="10" vm="85410">
        <v>34849</v>
      </c>
      <c r="CF123" s="10" vm="77697">
        <v>34849</v>
      </c>
      <c r="CG123" s="10" vm="74952">
        <v>0</v>
      </c>
      <c r="CH123" s="10" vm="69474">
        <v>0</v>
      </c>
      <c r="CI123" s="10" vm="98166">
        <v>0</v>
      </c>
      <c r="CJ123" s="10" vm="94369">
        <v>0</v>
      </c>
      <c r="CK123" s="10" vm="91023">
        <v>34849</v>
      </c>
      <c r="CL123" s="10" vm="86795">
        <v>1058</v>
      </c>
      <c r="CM123" s="10" vm="79545">
        <v>689</v>
      </c>
      <c r="CN123" s="10" vm="83319">
        <v>0</v>
      </c>
      <c r="CO123" s="10" vm="74869">
        <v>369</v>
      </c>
      <c r="CP123" s="10" vm="69304">
        <v>0</v>
      </c>
      <c r="CQ123" s="10" vm="97678">
        <v>0</v>
      </c>
      <c r="CR123" s="10" vm="94246">
        <v>0</v>
      </c>
      <c r="CS123" s="10" vm="81617">
        <v>0</v>
      </c>
      <c r="CT123" s="10" vm="71744">
        <v>0</v>
      </c>
      <c r="CU123" s="10" vm="70991">
        <v>0</v>
      </c>
      <c r="CV123" s="10" vm="77552">
        <v>0</v>
      </c>
      <c r="CW123" s="10" vm="74776">
        <v>0</v>
      </c>
      <c r="CX123" s="10" vm="69165">
        <v>0</v>
      </c>
      <c r="CY123" s="10" vm="97213">
        <v>0</v>
      </c>
      <c r="CZ123" s="10" vm="94049">
        <v>0</v>
      </c>
      <c r="DA123" s="10" vm="89359">
        <v>0</v>
      </c>
      <c r="DB123" s="81" vm="88510">
        <v>0</v>
      </c>
      <c r="DC123" s="81" vm="85277">
        <v>0</v>
      </c>
      <c r="DD123" s="81" vm="83160">
        <v>0</v>
      </c>
      <c r="DE123" s="81" vm="57233">
        <v>0</v>
      </c>
      <c r="DF123" s="10" vm="68998">
        <v>0</v>
      </c>
      <c r="DG123" s="10" vm="96779">
        <v>0</v>
      </c>
      <c r="DH123" s="10" vm="93914">
        <v>0</v>
      </c>
      <c r="DI123" s="10" vm="87643">
        <v>0</v>
      </c>
      <c r="DJ123" s="10" vm="90165">
        <v>1058</v>
      </c>
      <c r="DK123" s="10" vm="79436">
        <v>689</v>
      </c>
      <c r="DL123" s="10" vm="77406">
        <v>0</v>
      </c>
      <c r="DM123" s="10" vm="74603">
        <v>369</v>
      </c>
      <c r="DN123" s="10" vm="68857">
        <v>6310</v>
      </c>
      <c r="DO123" s="10" vm="96363">
        <v>6150</v>
      </c>
      <c r="DP123" s="10" vm="93744">
        <v>0</v>
      </c>
      <c r="DQ123" s="10" vm="72434">
        <v>160</v>
      </c>
      <c r="DR123" s="10" vm="80647">
        <v>0</v>
      </c>
      <c r="DS123" s="10" vm="85150">
        <v>0</v>
      </c>
      <c r="DT123" s="10" vm="83006">
        <v>0</v>
      </c>
      <c r="DU123" s="10" vm="57137">
        <v>0</v>
      </c>
      <c r="DV123" s="10" vm="68688">
        <v>0</v>
      </c>
      <c r="DW123" s="10" vm="98317">
        <v>0</v>
      </c>
      <c r="DX123" s="10" vm="93593">
        <v>0</v>
      </c>
      <c r="DY123" s="10" vm="81469">
        <v>0</v>
      </c>
      <c r="DZ123" s="10" vm="86642">
        <v>0</v>
      </c>
      <c r="EA123" s="10" vm="79316">
        <v>0</v>
      </c>
      <c r="EB123" s="10" vm="77257">
        <v>0</v>
      </c>
      <c r="EC123" s="10" vm="74415">
        <v>0</v>
      </c>
      <c r="ED123" s="10" vm="68545">
        <v>0</v>
      </c>
      <c r="EE123" s="10" vm="96045">
        <v>0</v>
      </c>
      <c r="EF123" s="10" vm="93419">
        <v>0</v>
      </c>
      <c r="EG123" s="10" vm="89208">
        <v>0</v>
      </c>
      <c r="EH123" s="81" vm="71596">
        <v>0</v>
      </c>
      <c r="EI123" s="81" vm="85026">
        <v>0</v>
      </c>
      <c r="EJ123" s="81" vm="82850">
        <v>0</v>
      </c>
      <c r="EK123" s="81" vm="74330">
        <v>0</v>
      </c>
      <c r="EL123" s="10" vm="68376">
        <v>1702</v>
      </c>
      <c r="EM123" s="10" vm="99452">
        <v>1480</v>
      </c>
      <c r="EN123" s="10" vm="93263">
        <v>0</v>
      </c>
      <c r="EO123" s="10" vm="90543">
        <v>222</v>
      </c>
      <c r="EP123" s="10" vm="88362">
        <v>8012</v>
      </c>
      <c r="EQ123" s="10" vm="79203">
        <v>7630</v>
      </c>
      <c r="ER123" s="10" vm="77112">
        <v>0</v>
      </c>
      <c r="ES123" s="10" vm="74240">
        <v>382</v>
      </c>
      <c r="ET123" s="10" vm="68236">
        <v>9070</v>
      </c>
      <c r="EU123" s="10" vm="98645">
        <v>8319</v>
      </c>
      <c r="EV123" s="10" vm="93098">
        <v>0</v>
      </c>
      <c r="EW123" s="10" vm="87491">
        <v>751</v>
      </c>
      <c r="EX123" s="10" vm="80501">
        <v>462</v>
      </c>
      <c r="EY123" s="10" vm="84902">
        <v>191</v>
      </c>
      <c r="EZ123" s="10" vm="82695">
        <v>119</v>
      </c>
      <c r="FA123" s="10" vm="74163">
        <v>172</v>
      </c>
      <c r="FB123" s="10" vm="68067">
        <v>264574</v>
      </c>
      <c r="FC123" s="10" vm="98473">
        <v>0</v>
      </c>
      <c r="FD123" s="10" vm="92950">
        <v>264574</v>
      </c>
      <c r="FE123" s="10" vm="58915">
        <v>12612</v>
      </c>
      <c r="FF123" s="10" vm="86499">
        <v>3112</v>
      </c>
      <c r="FG123" s="10" vm="79085">
        <v>0</v>
      </c>
      <c r="FH123" s="10" vm="76964">
        <v>-1204</v>
      </c>
      <c r="FI123" s="10" vm="74076">
        <v>0</v>
      </c>
      <c r="FJ123" s="10" vm="67925">
        <v>0</v>
      </c>
      <c r="FK123" s="10" vm="59291">
        <v>0</v>
      </c>
      <c r="FL123" s="10" vm="92731">
        <v>279094</v>
      </c>
      <c r="FM123" s="10" vm="72295">
        <v>47366</v>
      </c>
      <c r="FN123" s="10" vm="71449">
        <v>4323</v>
      </c>
      <c r="FO123" s="10" vm="84768">
        <v>0</v>
      </c>
      <c r="FP123" s="10" vm="76816">
        <v>0</v>
      </c>
      <c r="FQ123" s="10" vm="73996">
        <v>-201</v>
      </c>
      <c r="FR123" s="10" vm="67762">
        <v>0</v>
      </c>
      <c r="FS123" s="10" vm="96619">
        <v>0</v>
      </c>
      <c r="FT123" s="10" vm="92618">
        <v>51488</v>
      </c>
      <c r="FU123" s="10" vm="89046">
        <v>227606</v>
      </c>
      <c r="FV123" s="10" vm="90001">
        <v>217208</v>
      </c>
      <c r="FW123" s="81" vm="78958">
        <v>0</v>
      </c>
      <c r="FX123" s="81" vm="82538">
        <v>0</v>
      </c>
      <c r="FY123" s="81" vm="56725">
        <v>0</v>
      </c>
      <c r="FZ123" s="81" vm="56187">
        <v>0</v>
      </c>
      <c r="GA123" s="81" vm="96204">
        <v>0</v>
      </c>
      <c r="GB123" s="10" vm="92422">
        <v>811</v>
      </c>
      <c r="GC123" s="10" vm="81320">
        <v>551</v>
      </c>
      <c r="GD123" s="10" vm="88218">
        <v>260</v>
      </c>
      <c r="GE123" s="10" vm="84641">
        <v>176</v>
      </c>
      <c r="GF123" s="10" vm="76669">
        <v>168</v>
      </c>
      <c r="GG123" s="10" vm="56673">
        <v>8</v>
      </c>
      <c r="GH123" s="10" vm="67607">
        <v>133</v>
      </c>
      <c r="GI123" s="10" vm="98958">
        <v>26</v>
      </c>
      <c r="GJ123" s="10" vm="92295">
        <v>107</v>
      </c>
      <c r="GK123" s="10" vm="87341">
        <v>0</v>
      </c>
      <c r="GL123" s="10" vm="86349">
        <v>0</v>
      </c>
      <c r="GM123" s="10" vm="57905">
        <v>0</v>
      </c>
      <c r="GN123" s="10" vm="82381">
        <v>2638</v>
      </c>
      <c r="GO123" s="10" vm="73736">
        <v>473</v>
      </c>
      <c r="GP123" s="10" vm="67464">
        <v>2165</v>
      </c>
      <c r="GQ123" s="10" vm="99957">
        <v>8</v>
      </c>
      <c r="GR123" s="10" vm="92100">
        <v>0</v>
      </c>
      <c r="GS123" s="10" vm="88892">
        <v>8</v>
      </c>
      <c r="GT123" s="10" vm="80351">
        <v>3766</v>
      </c>
      <c r="GU123" s="10" vm="84555">
        <v>1218</v>
      </c>
      <c r="GV123" s="10" vm="76525">
        <v>2548</v>
      </c>
      <c r="GW123" s="10" vm="73656">
        <v>0</v>
      </c>
      <c r="GX123" s="81" vm="67293">
        <v>0</v>
      </c>
      <c r="GY123" s="10" vm="99289">
        <v>0</v>
      </c>
      <c r="GZ123" s="10" vm="91973">
        <v>0</v>
      </c>
      <c r="HA123" s="10" vm="72163">
        <v>0</v>
      </c>
      <c r="HB123" s="10" vm="71302">
        <v>0</v>
      </c>
      <c r="HC123" s="81" vm="78768">
        <v>0</v>
      </c>
      <c r="HD123" s="81" vm="82228">
        <v>118</v>
      </c>
      <c r="HE123" s="10" vm="73564">
        <v>118</v>
      </c>
      <c r="HF123" s="10" vm="67153">
        <v>1404</v>
      </c>
      <c r="HG123" s="10" vm="98007">
        <v>766</v>
      </c>
      <c r="HH123" s="10" vm="91781">
        <v>0</v>
      </c>
      <c r="HI123" s="10" vm="90860">
        <v>0</v>
      </c>
      <c r="HJ123" s="10" vm="58598">
        <v>4176</v>
      </c>
      <c r="HK123" s="10" vm="84443">
        <v>0</v>
      </c>
      <c r="HL123" s="10" vm="57836">
        <v>0</v>
      </c>
      <c r="HM123" s="10" vm="73455">
        <v>0</v>
      </c>
      <c r="HN123" s="10" vm="66982">
        <v>1232</v>
      </c>
      <c r="HO123" s="10" vm="97518">
        <v>7578</v>
      </c>
      <c r="HP123" s="10" vm="91656">
        <v>0</v>
      </c>
      <c r="HQ123" s="10" vm="90409">
        <v>0</v>
      </c>
      <c r="HR123" s="10" vm="89848">
        <v>0</v>
      </c>
      <c r="HS123" s="10" vm="78658">
        <v>0</v>
      </c>
      <c r="HT123" s="10" vm="82073">
        <v>0</v>
      </c>
      <c r="HU123" s="10" vm="73307">
        <v>0</v>
      </c>
      <c r="HV123" s="10" vm="66843">
        <v>7325</v>
      </c>
      <c r="HW123" s="10" vm="97079">
        <v>71</v>
      </c>
      <c r="HX123" s="10" vm="91470">
        <v>0</v>
      </c>
      <c r="HY123" s="10" vm="88763">
        <v>75</v>
      </c>
      <c r="HZ123" s="10" vm="86198">
        <v>0</v>
      </c>
      <c r="IA123" s="10" vm="84306">
        <v>164</v>
      </c>
      <c r="IB123" s="10" vm="76280">
        <v>-300</v>
      </c>
      <c r="IC123" s="10" vm="73163">
        <v>7335</v>
      </c>
      <c r="ID123" s="10" vm="66689">
        <v>96</v>
      </c>
      <c r="IE123" s="10" vm="96478">
        <v>209</v>
      </c>
      <c r="IF123" s="10" vm="91336">
        <v>64</v>
      </c>
      <c r="IG123" s="10" vm="58382">
        <v>369</v>
      </c>
      <c r="IH123" s="10" vm="80204">
        <v>3112</v>
      </c>
      <c r="II123" s="10" vm="78526">
        <v>4672</v>
      </c>
      <c r="IJ123" s="10" vm="76135">
        <v>0</v>
      </c>
      <c r="IK123" s="10" vm="73019">
        <v>73</v>
      </c>
      <c r="IL123" s="10" vm="66560">
        <v>-24</v>
      </c>
      <c r="IM123" s="10" vm="59462">
        <v>0</v>
      </c>
      <c r="IN123" s="10" vm="91162">
        <v>4689</v>
      </c>
      <c r="IO123" s="10" vm="58017">
        <v>4689</v>
      </c>
      <c r="IP123" s="10" vm="71161">
        <v>0</v>
      </c>
      <c r="IQ123" s="10" vm="84175">
        <v>0</v>
      </c>
      <c r="IR123" s="10" vm="58136">
        <v>0</v>
      </c>
      <c r="IS123" s="81" vm="72869">
        <v>0</v>
      </c>
      <c r="IT123" s="81" vm="66396">
        <v>0</v>
      </c>
    </row>
    <row r="124" spans="1:254" x14ac:dyDescent="0.25">
      <c r="A124" s="8" t="s">
        <v>414</v>
      </c>
      <c r="B124" s="8" t="s">
        <v>159</v>
      </c>
      <c r="C124" s="89">
        <v>44651</v>
      </c>
      <c r="D124" s="76" vm="84058">
        <v>12</v>
      </c>
      <c r="E124" s="10" vm="75981">
        <v>60881</v>
      </c>
      <c r="F124" s="10" vm="70906">
        <v>-51088</v>
      </c>
      <c r="G124" s="10" vm="100279">
        <v>-3251</v>
      </c>
      <c r="H124" s="10" vm="59878">
        <v>6542</v>
      </c>
      <c r="I124" s="10" vm="58507">
        <v>2816</v>
      </c>
      <c r="J124" s="10" vm="63671">
        <v>9358</v>
      </c>
      <c r="K124" s="10" vm="86039">
        <v>0</v>
      </c>
      <c r="L124" s="10" vm="78385">
        <v>156</v>
      </c>
      <c r="M124" s="10" vm="75838">
        <v>0</v>
      </c>
      <c r="N124" s="10" vm="56351">
        <v>36</v>
      </c>
      <c r="O124" s="10" vm="99775">
        <v>-8417</v>
      </c>
      <c r="P124" s="10" vm="95896">
        <v>559</v>
      </c>
      <c r="Q124" s="10" vm="81926">
        <v>0</v>
      </c>
      <c r="R124" s="10" vm="87078">
        <v>0</v>
      </c>
      <c r="S124" s="10" vm="85909">
        <v>0</v>
      </c>
      <c r="T124" s="10" vm="83915">
        <v>1692</v>
      </c>
      <c r="U124" s="10" vm="75690">
        <v>0</v>
      </c>
      <c r="V124" s="10" vm="70684">
        <v>1692</v>
      </c>
      <c r="W124" s="10" vm="98796">
        <v>0</v>
      </c>
      <c r="X124" s="10" vm="95730">
        <v>415</v>
      </c>
      <c r="Y124" s="10" vm="89689">
        <v>1487</v>
      </c>
      <c r="Z124" s="10" vm="81077">
        <v>0</v>
      </c>
      <c r="AA124" s="10" vm="80040">
        <v>3594</v>
      </c>
      <c r="AB124" s="10" vm="62078">
        <v>33068</v>
      </c>
      <c r="AC124" s="10" vm="57794">
        <v>5402</v>
      </c>
      <c r="AD124" s="10" vm="70569">
        <v>38470</v>
      </c>
      <c r="AE124" s="10" vm="97831">
        <v>2148</v>
      </c>
      <c r="AF124" s="10" vm="95564">
        <v>2</v>
      </c>
      <c r="AG124" s="10" vm="72726">
        <v>0</v>
      </c>
      <c r="AH124" s="10" vm="72012">
        <v>3407</v>
      </c>
      <c r="AI124" s="10" vm="85788">
        <v>44027</v>
      </c>
      <c r="AJ124" s="10" vm="78110">
        <v>8408</v>
      </c>
      <c r="AK124" s="10" vm="75464">
        <v>6213</v>
      </c>
      <c r="AL124" s="10" vm="70417">
        <v>8603</v>
      </c>
      <c r="AM124" s="10" vm="97363">
        <v>2063</v>
      </c>
      <c r="AN124" s="10" vm="95401">
        <v>531</v>
      </c>
      <c r="AO124" s="10" vm="87969">
        <v>-157</v>
      </c>
      <c r="AP124" s="10" vm="80923">
        <v>0</v>
      </c>
      <c r="AQ124" s="10" vm="79922">
        <v>7403</v>
      </c>
      <c r="AR124" s="10" vm="83731">
        <v>0</v>
      </c>
      <c r="AS124" s="10" vm="75376">
        <v>4154</v>
      </c>
      <c r="AT124" s="10" vm="70261">
        <v>37218</v>
      </c>
      <c r="AU124" s="10" vm="96930">
        <v>6809</v>
      </c>
      <c r="AV124" s="10" vm="95236">
        <v>786</v>
      </c>
      <c r="AW124" s="10" vm="89532">
        <v>582807</v>
      </c>
      <c r="AX124" s="10" vm="86926">
        <v>0</v>
      </c>
      <c r="AY124" s="10" vm="85658">
        <v>11706</v>
      </c>
      <c r="AZ124" s="10" vm="77962">
        <v>0</v>
      </c>
      <c r="BA124" s="10" vm="75293">
        <v>0</v>
      </c>
      <c r="BB124" s="10" vm="70105">
        <v>15394</v>
      </c>
      <c r="BC124" s="10" vm="99126">
        <v>0</v>
      </c>
      <c r="BD124" s="10" vm="95074">
        <v>0</v>
      </c>
      <c r="BE124" s="10" vm="81775">
        <v>0</v>
      </c>
      <c r="BF124" s="10" vm="90307">
        <v>1717</v>
      </c>
      <c r="BG124" s="10" vm="79794">
        <v>611624</v>
      </c>
      <c r="BH124" s="10" vm="83575">
        <v>12413</v>
      </c>
      <c r="BI124" s="10" vm="75204">
        <v>0</v>
      </c>
      <c r="BJ124" s="10" vm="69951">
        <v>20224</v>
      </c>
      <c r="BK124" s="10" vm="100431">
        <v>106</v>
      </c>
      <c r="BL124" s="10" vm="94909">
        <v>8486</v>
      </c>
      <c r="BM124" s="10" vm="90714">
        <v>41229</v>
      </c>
      <c r="BN124" s="10" vm="88633">
        <v>1020</v>
      </c>
      <c r="BO124" s="10" vm="79667">
        <v>0</v>
      </c>
      <c r="BP124" s="10" vm="77817">
        <v>2196</v>
      </c>
      <c r="BQ124" s="10" vm="75109">
        <v>21126</v>
      </c>
      <c r="BR124" s="10" vm="69795">
        <v>24342</v>
      </c>
      <c r="BS124" s="10" vm="100112">
        <v>16887</v>
      </c>
      <c r="BT124" s="10" vm="94743">
        <v>628511</v>
      </c>
      <c r="BU124" s="10" vm="87815">
        <v>277777</v>
      </c>
      <c r="BV124" s="10" vm="71879">
        <v>0</v>
      </c>
      <c r="BW124" s="10" vm="85542">
        <v>0</v>
      </c>
      <c r="BX124" s="10" vm="83422">
        <v>187066</v>
      </c>
      <c r="BY124" s="10" vm="100846">
        <v>0</v>
      </c>
      <c r="BZ124" s="10" vm="69640">
        <v>2537</v>
      </c>
      <c r="CA124" s="10" vm="99610">
        <v>886</v>
      </c>
      <c r="CB124" s="10" vm="94585">
        <v>468266</v>
      </c>
      <c r="CC124" s="10" vm="72589">
        <v>1889</v>
      </c>
      <c r="CD124" s="10" vm="80767">
        <v>0</v>
      </c>
      <c r="CE124" s="10" vm="85409">
        <v>158356</v>
      </c>
      <c r="CF124" s="10" vm="77674">
        <v>151183</v>
      </c>
      <c r="CG124" s="10" vm="100843">
        <v>0</v>
      </c>
      <c r="CH124" s="10" vm="69483">
        <v>9670</v>
      </c>
      <c r="CI124" s="10" vm="98158">
        <v>-2497</v>
      </c>
      <c r="CJ124" s="10" vm="94428">
        <v>0</v>
      </c>
      <c r="CK124" s="10" vm="91038">
        <v>158356</v>
      </c>
      <c r="CL124" s="10" vm="86783">
        <v>4377</v>
      </c>
      <c r="CM124" s="10" vm="79563">
        <v>3251</v>
      </c>
      <c r="CN124" s="10" vm="83264">
        <v>0</v>
      </c>
      <c r="CO124" s="10" vm="57344">
        <v>1126</v>
      </c>
      <c r="CP124" s="10" vm="69329">
        <v>0</v>
      </c>
      <c r="CQ124" s="10" vm="97671">
        <v>0</v>
      </c>
      <c r="CR124" s="10" vm="94271">
        <v>270</v>
      </c>
      <c r="CS124" s="10" vm="81630">
        <v>-270</v>
      </c>
      <c r="CT124" s="10" vm="71719">
        <v>0</v>
      </c>
      <c r="CU124" s="10" vm="70988">
        <v>0</v>
      </c>
      <c r="CV124" s="10" vm="77527">
        <v>0</v>
      </c>
      <c r="CW124" s="10" vm="74768">
        <v>0</v>
      </c>
      <c r="CX124" s="10" vm="69179">
        <v>0</v>
      </c>
      <c r="CY124" s="10" vm="97205">
        <v>0</v>
      </c>
      <c r="CZ124" s="10" vm="94107">
        <v>0</v>
      </c>
      <c r="DA124" s="10" vm="89377">
        <v>0</v>
      </c>
      <c r="DB124" s="81" vm="88503">
        <v>0</v>
      </c>
      <c r="DC124" s="81" vm="85297">
        <v>0</v>
      </c>
      <c r="DD124" s="81" vm="83128">
        <v>0</v>
      </c>
      <c r="DE124" s="81" vm="57226">
        <v>0</v>
      </c>
      <c r="DF124" s="10" vm="69022">
        <v>6981</v>
      </c>
      <c r="DG124" s="10" vm="96772">
        <v>0</v>
      </c>
      <c r="DH124" s="10" vm="93942">
        <v>10630</v>
      </c>
      <c r="DI124" s="10" vm="87659">
        <v>-3649</v>
      </c>
      <c r="DJ124" s="10" vm="90144">
        <v>11358</v>
      </c>
      <c r="DK124" s="10" vm="79435">
        <v>3251</v>
      </c>
      <c r="DL124" s="10" vm="77381">
        <v>10900</v>
      </c>
      <c r="DM124" s="10" vm="74593">
        <v>-2793</v>
      </c>
      <c r="DN124" s="10" vm="68866">
        <v>0</v>
      </c>
      <c r="DO124" s="10" vm="96355">
        <v>0</v>
      </c>
      <c r="DP124" s="10" vm="93780">
        <v>0</v>
      </c>
      <c r="DQ124" s="10" vm="72448">
        <v>0</v>
      </c>
      <c r="DR124" s="10" vm="80636">
        <v>2053</v>
      </c>
      <c r="DS124" s="10" vm="85168">
        <v>0</v>
      </c>
      <c r="DT124" s="10" vm="82971">
        <v>253</v>
      </c>
      <c r="DU124" s="10" vm="74504">
        <v>1800</v>
      </c>
      <c r="DV124" s="10" vm="68712">
        <v>0</v>
      </c>
      <c r="DW124" s="10" vm="98310">
        <v>0</v>
      </c>
      <c r="DX124" s="10" vm="93616">
        <v>0</v>
      </c>
      <c r="DY124" s="10" vm="81484">
        <v>0</v>
      </c>
      <c r="DZ124" s="10" vm="86618">
        <v>0</v>
      </c>
      <c r="EA124" s="10" vm="79312">
        <v>0</v>
      </c>
      <c r="EB124" s="10" vm="77235">
        <v>0</v>
      </c>
      <c r="EC124" s="10" vm="57084">
        <v>0</v>
      </c>
      <c r="ED124" s="10" vm="68558">
        <v>0</v>
      </c>
      <c r="EE124" s="10" vm="96038">
        <v>0</v>
      </c>
      <c r="EF124" s="10" vm="93452">
        <v>0</v>
      </c>
      <c r="EG124" s="10" vm="89222">
        <v>0</v>
      </c>
      <c r="EH124" s="81" vm="71589">
        <v>0</v>
      </c>
      <c r="EI124" s="81" vm="85046">
        <v>0</v>
      </c>
      <c r="EJ124" s="81" vm="82816">
        <v>0</v>
      </c>
      <c r="EK124" s="81" vm="74322">
        <v>0</v>
      </c>
      <c r="EL124" s="10" vm="68402">
        <v>3443</v>
      </c>
      <c r="EM124" s="10" vm="99446">
        <v>0</v>
      </c>
      <c r="EN124" s="10" vm="93290">
        <v>2717</v>
      </c>
      <c r="EO124" s="10" vm="90558">
        <v>726</v>
      </c>
      <c r="EP124" s="10" vm="88342">
        <v>5496</v>
      </c>
      <c r="EQ124" s="10" vm="79201">
        <v>0</v>
      </c>
      <c r="ER124" s="10" vm="77089">
        <v>2970</v>
      </c>
      <c r="ES124" s="10" vm="74232">
        <v>2526</v>
      </c>
      <c r="ET124" s="10" vm="68245">
        <v>16854</v>
      </c>
      <c r="EU124" s="10" vm="98636">
        <v>3251</v>
      </c>
      <c r="EV124" s="10" vm="93133">
        <v>13870</v>
      </c>
      <c r="EW124" s="10" vm="87507">
        <v>-267</v>
      </c>
      <c r="EX124" s="10" vm="80490">
        <v>233</v>
      </c>
      <c r="EY124" s="10" vm="84920">
        <v>350</v>
      </c>
      <c r="EZ124" s="10" vm="61734">
        <v>143</v>
      </c>
      <c r="FA124" s="10" vm="74155">
        <v>0</v>
      </c>
      <c r="FB124" s="10" vm="68092">
        <v>619618</v>
      </c>
      <c r="FC124" s="10" vm="98467">
        <v>0</v>
      </c>
      <c r="FD124" s="10" vm="92975">
        <v>619618</v>
      </c>
      <c r="FE124" s="10" vm="58931">
        <v>44126</v>
      </c>
      <c r="FF124" s="10" vm="86473">
        <v>4293</v>
      </c>
      <c r="FG124" s="10" vm="79082">
        <v>0</v>
      </c>
      <c r="FH124" s="10" vm="76940">
        <v>-2234</v>
      </c>
      <c r="FI124" s="10" vm="74065">
        <v>0</v>
      </c>
      <c r="FJ124" s="10" vm="67939">
        <v>0</v>
      </c>
      <c r="FK124" s="10" vm="59283">
        <v>580</v>
      </c>
      <c r="FL124" s="10" vm="92809">
        <v>666383</v>
      </c>
      <c r="FM124" s="10" vm="72314">
        <v>76529</v>
      </c>
      <c r="FN124" s="10" vm="71442">
        <v>7280</v>
      </c>
      <c r="FO124" s="10" vm="84789">
        <v>691</v>
      </c>
      <c r="FP124" s="10" vm="76762">
        <v>0</v>
      </c>
      <c r="FQ124" s="10" vm="73987">
        <v>-924</v>
      </c>
      <c r="FR124" s="10" vm="67785">
        <v>0</v>
      </c>
      <c r="FS124" s="10" vm="96613">
        <v>0</v>
      </c>
      <c r="FT124" s="10" vm="92645">
        <v>83576</v>
      </c>
      <c r="FU124" s="10" vm="89063">
        <v>582807</v>
      </c>
      <c r="FV124" s="10" vm="89981">
        <v>543089</v>
      </c>
      <c r="FW124" s="81" vm="78957">
        <v>14835</v>
      </c>
      <c r="FX124" s="81" vm="82515">
        <v>0</v>
      </c>
      <c r="FY124" s="81" vm="56720">
        <v>0</v>
      </c>
      <c r="FZ124" s="81" vm="56198">
        <v>559</v>
      </c>
      <c r="GA124" s="81" vm="96196">
        <v>15394</v>
      </c>
      <c r="GB124" s="10" vm="92483">
        <v>1831</v>
      </c>
      <c r="GC124" s="10" vm="81334">
        <v>995</v>
      </c>
      <c r="GD124" s="10" vm="88207">
        <v>836</v>
      </c>
      <c r="GE124" s="10" vm="84658">
        <v>0</v>
      </c>
      <c r="GF124" s="10" vm="76614">
        <v>0</v>
      </c>
      <c r="GG124" s="10" vm="73820">
        <v>0</v>
      </c>
      <c r="GH124" s="10" vm="67630">
        <v>0</v>
      </c>
      <c r="GI124" s="10" vm="98951">
        <v>0</v>
      </c>
      <c r="GJ124" s="10" vm="92319">
        <v>0</v>
      </c>
      <c r="GK124" s="10" vm="87355">
        <v>0</v>
      </c>
      <c r="GL124" s="10" vm="86326">
        <v>0</v>
      </c>
      <c r="GM124" s="10" vm="78852">
        <v>0</v>
      </c>
      <c r="GN124" s="10" vm="82361">
        <v>2270</v>
      </c>
      <c r="GO124" s="10" vm="56614">
        <v>290</v>
      </c>
      <c r="GP124" s="10" vm="67474">
        <v>1980</v>
      </c>
      <c r="GQ124" s="10" vm="99950">
        <v>0</v>
      </c>
      <c r="GR124" s="10" vm="92159">
        <v>0</v>
      </c>
      <c r="GS124" s="10" vm="88905">
        <v>0</v>
      </c>
      <c r="GT124" s="10" vm="80344">
        <v>4101</v>
      </c>
      <c r="GU124" s="10" vm="84569">
        <v>1285</v>
      </c>
      <c r="GV124" s="10" vm="76471">
        <v>2816</v>
      </c>
      <c r="GW124" s="10" vm="73647">
        <v>0</v>
      </c>
      <c r="GX124" s="81" vm="67318">
        <v>0</v>
      </c>
      <c r="GY124" s="10" vm="99281">
        <v>0</v>
      </c>
      <c r="GZ124" s="10" vm="91999">
        <v>0</v>
      </c>
      <c r="HA124" s="10" vm="72179">
        <v>0</v>
      </c>
      <c r="HB124" s="10" vm="71283">
        <v>0</v>
      </c>
      <c r="HC124" s="81" vm="78765">
        <v>0</v>
      </c>
      <c r="HD124" s="81" vm="82207">
        <v>8486</v>
      </c>
      <c r="HE124" s="10" vm="73558">
        <v>8486</v>
      </c>
      <c r="HF124" s="10" vm="67164">
        <v>1852</v>
      </c>
      <c r="HG124" s="10" vm="97998">
        <v>1076</v>
      </c>
      <c r="HH124" s="10" vm="91842">
        <v>0</v>
      </c>
      <c r="HI124" s="10" vm="90875">
        <v>0</v>
      </c>
      <c r="HJ124" s="10" vm="88081">
        <v>2474</v>
      </c>
      <c r="HK124" s="10" vm="84461">
        <v>0</v>
      </c>
      <c r="HL124" s="10" vm="76365">
        <v>1566</v>
      </c>
      <c r="HM124" s="10" vm="73441">
        <v>0</v>
      </c>
      <c r="HN124" s="10" vm="67009">
        <v>14158</v>
      </c>
      <c r="HO124" s="10" vm="97513">
        <v>21126</v>
      </c>
      <c r="HP124" s="10" vm="91681">
        <v>886</v>
      </c>
      <c r="HQ124" s="10" vm="90420">
        <v>0</v>
      </c>
      <c r="HR124" s="10" vm="89824">
        <v>886</v>
      </c>
      <c r="HS124" s="10" vm="78656">
        <v>0</v>
      </c>
      <c r="HT124" s="10" vm="82051">
        <v>0</v>
      </c>
      <c r="HU124" s="10" vm="73295">
        <v>0</v>
      </c>
      <c r="HV124" s="10" vm="66858">
        <v>9725</v>
      </c>
      <c r="HW124" s="10" vm="59181">
        <v>167</v>
      </c>
      <c r="HX124" s="10" vm="91529">
        <v>0</v>
      </c>
      <c r="HY124" s="10" vm="88777">
        <v>0</v>
      </c>
      <c r="HZ124" s="10" vm="86190">
        <v>0</v>
      </c>
      <c r="IA124" s="10" vm="84328">
        <v>0</v>
      </c>
      <c r="IB124" s="10" vm="76248">
        <v>-1475</v>
      </c>
      <c r="IC124" s="10" vm="73149">
        <v>8417</v>
      </c>
      <c r="ID124" s="10" vm="66715">
        <v>715</v>
      </c>
      <c r="IE124" s="10" vm="96472">
        <v>2365</v>
      </c>
      <c r="IF124" s="10" vm="91364">
        <v>302</v>
      </c>
      <c r="IG124" s="10" vm="87225">
        <v>3382</v>
      </c>
      <c r="IH124" s="10" vm="80184">
        <v>4293</v>
      </c>
      <c r="II124" s="10" vm="78525">
        <v>8587</v>
      </c>
      <c r="IJ124" s="10" vm="76113">
        <v>691</v>
      </c>
      <c r="IK124" s="10" vm="73007">
        <v>80</v>
      </c>
      <c r="IL124" s="10" vm="66571">
        <v>-2</v>
      </c>
      <c r="IM124" s="10" vm="59453">
        <v>-4</v>
      </c>
      <c r="IN124" s="10" vm="91199">
        <v>5016</v>
      </c>
      <c r="IO124" s="10" vm="81212">
        <v>5016</v>
      </c>
      <c r="IP124" s="10" vm="71153">
        <v>0</v>
      </c>
      <c r="IQ124" s="10" vm="84193">
        <v>0</v>
      </c>
      <c r="IR124" s="10" vm="58103">
        <v>0</v>
      </c>
      <c r="IS124" s="81" vm="72856">
        <v>0</v>
      </c>
      <c r="IT124" s="81" vm="66420">
        <v>0</v>
      </c>
    </row>
    <row r="125" spans="1:254" x14ac:dyDescent="0.25">
      <c r="A125" s="8" t="s">
        <v>416</v>
      </c>
      <c r="B125" s="8" t="s">
        <v>415</v>
      </c>
      <c r="C125" s="89">
        <v>44651</v>
      </c>
      <c r="D125" s="76" vm="84079">
        <v>12</v>
      </c>
      <c r="E125" s="10" vm="75995">
        <v>63353</v>
      </c>
      <c r="F125" s="10" vm="70888">
        <v>-47567</v>
      </c>
      <c r="G125" s="10" vm="100275">
        <v>-3290</v>
      </c>
      <c r="H125" s="10" vm="59856">
        <v>12496</v>
      </c>
      <c r="I125" s="10" vm="58494">
        <v>8349</v>
      </c>
      <c r="J125" s="10" vm="63680">
        <v>20845</v>
      </c>
      <c r="K125" s="10" vm="86030">
        <v>0</v>
      </c>
      <c r="L125" s="10" vm="78419">
        <v>0</v>
      </c>
      <c r="M125" s="10" vm="75849">
        <v>0</v>
      </c>
      <c r="N125" s="10" vm="70790">
        <v>181</v>
      </c>
      <c r="O125" s="10" vm="99794">
        <v>-8309</v>
      </c>
      <c r="P125" s="10" vm="95807">
        <v>463</v>
      </c>
      <c r="Q125" s="10" vm="81911">
        <v>0</v>
      </c>
      <c r="R125" s="10" vm="87099">
        <v>0</v>
      </c>
      <c r="S125" s="10" vm="85900">
        <v>0</v>
      </c>
      <c r="T125" s="10" vm="83938">
        <v>13180</v>
      </c>
      <c r="U125" s="10" vm="75705">
        <v>0</v>
      </c>
      <c r="V125" s="10" vm="70669">
        <v>13180</v>
      </c>
      <c r="W125" s="10" vm="98793">
        <v>0</v>
      </c>
      <c r="X125" s="10" vm="95706">
        <v>16225</v>
      </c>
      <c r="Y125" s="10" vm="89673">
        <v>0</v>
      </c>
      <c r="Z125" s="10" vm="81089">
        <v>0</v>
      </c>
      <c r="AA125" s="10" vm="80033">
        <v>29405</v>
      </c>
      <c r="AB125" s="10" vm="78279">
        <v>49170</v>
      </c>
      <c r="AC125" s="10" vm="57796">
        <v>1998</v>
      </c>
      <c r="AD125" s="10" vm="70558">
        <v>51168</v>
      </c>
      <c r="AE125" s="10" vm="97849">
        <v>3855</v>
      </c>
      <c r="AF125" s="10" vm="95503">
        <v>0</v>
      </c>
      <c r="AG125" s="10" vm="72713">
        <v>0</v>
      </c>
      <c r="AH125" s="10" vm="72040">
        <v>0</v>
      </c>
      <c r="AI125" s="10" vm="85780">
        <v>55023</v>
      </c>
      <c r="AJ125" s="10" vm="78134">
        <v>17990</v>
      </c>
      <c r="AK125" s="10" vm="75475">
        <v>3498</v>
      </c>
      <c r="AL125" s="10" vm="70392">
        <v>8143</v>
      </c>
      <c r="AM125" s="10" vm="97360">
        <v>2035</v>
      </c>
      <c r="AN125" s="10" vm="95378">
        <v>3501</v>
      </c>
      <c r="AO125" s="10" vm="87952">
        <v>1234</v>
      </c>
      <c r="AP125" s="10" vm="80933">
        <v>0</v>
      </c>
      <c r="AQ125" s="10" vm="79914">
        <v>6838</v>
      </c>
      <c r="AR125" s="10" vm="83785">
        <v>0</v>
      </c>
      <c r="AS125" s="10" vm="75383">
        <v>1478</v>
      </c>
      <c r="AT125" s="10" vm="70253">
        <v>44717</v>
      </c>
      <c r="AU125" s="10" vm="96951">
        <v>10306</v>
      </c>
      <c r="AV125" s="10" vm="95176">
        <v>855</v>
      </c>
      <c r="AW125" s="10" vm="89517">
        <v>257357</v>
      </c>
      <c r="AX125" s="10" vm="86947">
        <v>0</v>
      </c>
      <c r="AY125" s="10" vm="85649">
        <v>10146</v>
      </c>
      <c r="AZ125" s="10" vm="77988">
        <v>0</v>
      </c>
      <c r="BA125" s="10" vm="57635">
        <v>0</v>
      </c>
      <c r="BB125" s="10" vm="70082">
        <v>49439</v>
      </c>
      <c r="BC125" s="10" vm="99121">
        <v>0</v>
      </c>
      <c r="BD125" s="10" vm="95047">
        <v>0</v>
      </c>
      <c r="BE125" s="10" vm="81762">
        <v>0</v>
      </c>
      <c r="BF125" s="10" vm="90317">
        <v>751</v>
      </c>
      <c r="BG125" s="10" vm="79787">
        <v>317693</v>
      </c>
      <c r="BH125" s="10" vm="83631">
        <v>4626</v>
      </c>
      <c r="BI125" s="10" vm="57579">
        <v>6216</v>
      </c>
      <c r="BJ125" s="10" vm="69942">
        <v>50733</v>
      </c>
      <c r="BK125" s="10" vm="100450">
        <v>0</v>
      </c>
      <c r="BL125" s="10" vm="94850">
        <v>0</v>
      </c>
      <c r="BM125" s="10" vm="90700">
        <v>61575</v>
      </c>
      <c r="BN125" s="10" vm="88658">
        <v>12153</v>
      </c>
      <c r="BO125" s="10" vm="79659">
        <v>0</v>
      </c>
      <c r="BP125" s="10" vm="77840">
        <v>4068</v>
      </c>
      <c r="BQ125" s="10" vm="57532">
        <v>20500</v>
      </c>
      <c r="BR125" s="10" vm="69772">
        <v>36721</v>
      </c>
      <c r="BS125" s="10" vm="100109">
        <v>24854</v>
      </c>
      <c r="BT125" s="10" vm="94722">
        <v>342547</v>
      </c>
      <c r="BU125" s="10" vm="87802">
        <v>179275</v>
      </c>
      <c r="BV125" s="10" vm="71888">
        <v>0</v>
      </c>
      <c r="BW125" s="10" vm="85535">
        <v>0</v>
      </c>
      <c r="BX125" s="10" vm="83474">
        <v>110550</v>
      </c>
      <c r="BY125" s="10" vm="75033">
        <v>0</v>
      </c>
      <c r="BZ125" s="10" vm="69631">
        <v>0</v>
      </c>
      <c r="CA125" s="10" vm="99630">
        <v>314</v>
      </c>
      <c r="CB125" s="10" vm="94526">
        <v>290139</v>
      </c>
      <c r="CC125" s="10" vm="72574">
        <v>-11163</v>
      </c>
      <c r="CD125" s="10" vm="80788">
        <v>0</v>
      </c>
      <c r="CE125" s="10" vm="85400">
        <v>63571</v>
      </c>
      <c r="CF125" s="10" vm="77698">
        <v>63311</v>
      </c>
      <c r="CG125" s="10" vm="74953">
        <v>0</v>
      </c>
      <c r="CH125" s="10" vm="69459">
        <v>260</v>
      </c>
      <c r="CI125" s="10" vm="98154">
        <v>0</v>
      </c>
      <c r="CJ125" s="10" vm="94402">
        <v>0</v>
      </c>
      <c r="CK125" s="10" vm="91024">
        <v>63571</v>
      </c>
      <c r="CL125" s="10" vm="86796">
        <v>4359</v>
      </c>
      <c r="CM125" s="10" vm="79556">
        <v>3290</v>
      </c>
      <c r="CN125" s="10" vm="83320">
        <v>0</v>
      </c>
      <c r="CO125" s="10" vm="74870">
        <v>1069</v>
      </c>
      <c r="CP125" s="10" vm="69317">
        <v>0</v>
      </c>
      <c r="CQ125" s="10" vm="97690">
        <v>0</v>
      </c>
      <c r="CR125" s="10" vm="94236">
        <v>0</v>
      </c>
      <c r="CS125" s="10" vm="81618">
        <v>0</v>
      </c>
      <c r="CT125" s="10" vm="71745">
        <v>0</v>
      </c>
      <c r="CU125" s="10" vm="70979">
        <v>0</v>
      </c>
      <c r="CV125" s="10" vm="77553">
        <v>359</v>
      </c>
      <c r="CW125" s="10" vm="57295">
        <v>-359</v>
      </c>
      <c r="CX125" s="10" vm="69153">
        <v>0</v>
      </c>
      <c r="CY125" s="10" vm="97202">
        <v>0</v>
      </c>
      <c r="CZ125" s="10" vm="94085">
        <v>0</v>
      </c>
      <c r="DA125" s="10" vm="89360">
        <v>0</v>
      </c>
      <c r="DB125" s="81" vm="88511">
        <v>0</v>
      </c>
      <c r="DC125" s="81" vm="85290">
        <v>0</v>
      </c>
      <c r="DD125" s="81" vm="83161">
        <v>0</v>
      </c>
      <c r="DE125" s="81" vm="74698">
        <v>0</v>
      </c>
      <c r="DF125" s="10" vm="69013">
        <v>0</v>
      </c>
      <c r="DG125" s="10" vm="96792">
        <v>0</v>
      </c>
      <c r="DH125" s="10" vm="93907">
        <v>0</v>
      </c>
      <c r="DI125" s="10" vm="87644">
        <v>0</v>
      </c>
      <c r="DJ125" s="10" vm="90166">
        <v>4359</v>
      </c>
      <c r="DK125" s="10" vm="79425">
        <v>3290</v>
      </c>
      <c r="DL125" s="10" vm="77407">
        <v>359</v>
      </c>
      <c r="DM125" s="10" vm="57184">
        <v>710</v>
      </c>
      <c r="DN125" s="10" vm="68844">
        <v>0</v>
      </c>
      <c r="DO125" s="10" vm="96351">
        <v>0</v>
      </c>
      <c r="DP125" s="10" vm="93754">
        <v>0</v>
      </c>
      <c r="DQ125" s="10" vm="72435">
        <v>0</v>
      </c>
      <c r="DR125" s="10" vm="80648">
        <v>0</v>
      </c>
      <c r="DS125" s="10" vm="85161">
        <v>0</v>
      </c>
      <c r="DT125" s="10" vm="83007">
        <v>0</v>
      </c>
      <c r="DU125" s="10" vm="100825">
        <v>0</v>
      </c>
      <c r="DV125" s="10" vm="68703">
        <v>0</v>
      </c>
      <c r="DW125" s="10" vm="98329">
        <v>0</v>
      </c>
      <c r="DX125" s="10" vm="93584">
        <v>0</v>
      </c>
      <c r="DY125" s="10" vm="81470">
        <v>0</v>
      </c>
      <c r="DZ125" s="10" vm="86643">
        <v>3201</v>
      </c>
      <c r="EA125" s="10" vm="79304">
        <v>0</v>
      </c>
      <c r="EB125" s="10" vm="77258">
        <v>1030</v>
      </c>
      <c r="EC125" s="10" vm="74416">
        <v>2171</v>
      </c>
      <c r="ED125" s="10" vm="68533">
        <v>0</v>
      </c>
      <c r="EE125" s="10" vm="96034">
        <v>0</v>
      </c>
      <c r="EF125" s="10" vm="93430">
        <v>0</v>
      </c>
      <c r="EG125" s="10" vm="89209">
        <v>0</v>
      </c>
      <c r="EH125" s="81" vm="71597">
        <v>0</v>
      </c>
      <c r="EI125" s="81" vm="85039">
        <v>0</v>
      </c>
      <c r="EJ125" s="81" vm="82851">
        <v>0</v>
      </c>
      <c r="EK125" s="81" vm="57028">
        <v>0</v>
      </c>
      <c r="EL125" s="10" vm="68394">
        <v>770</v>
      </c>
      <c r="EM125" s="10" vm="99465">
        <v>0</v>
      </c>
      <c r="EN125" s="10" vm="93213">
        <v>1461</v>
      </c>
      <c r="EO125" s="10" vm="90544">
        <v>-691</v>
      </c>
      <c r="EP125" s="10" vm="88363">
        <v>3971</v>
      </c>
      <c r="EQ125" s="10" vm="79192">
        <v>0</v>
      </c>
      <c r="ER125" s="10" vm="77113">
        <v>2491</v>
      </c>
      <c r="ES125" s="10" vm="74241">
        <v>1480</v>
      </c>
      <c r="ET125" s="10" vm="68221">
        <v>8330</v>
      </c>
      <c r="EU125" s="10" vm="98633">
        <v>3290</v>
      </c>
      <c r="EV125" s="10" vm="93107">
        <v>2850</v>
      </c>
      <c r="EW125" s="10" vm="87492">
        <v>2190</v>
      </c>
      <c r="EX125" s="10" vm="80502">
        <v>3830</v>
      </c>
      <c r="EY125" s="10" vm="84913">
        <v>3107</v>
      </c>
      <c r="EZ125" s="10" vm="82696">
        <v>1884</v>
      </c>
      <c r="FA125" s="10" vm="74164">
        <v>3107</v>
      </c>
      <c r="FB125" s="10" vm="68082">
        <v>304400</v>
      </c>
      <c r="FC125" s="10" vm="98485">
        <v>0</v>
      </c>
      <c r="FD125" s="10" vm="92914">
        <v>304400</v>
      </c>
      <c r="FE125" s="10" vm="58916">
        <v>26845</v>
      </c>
      <c r="FF125" s="10" vm="86500">
        <v>8366</v>
      </c>
      <c r="FG125" s="10" vm="79074">
        <v>0</v>
      </c>
      <c r="FH125" s="10" vm="76965">
        <v>-3426</v>
      </c>
      <c r="FI125" s="10" vm="74077">
        <v>0</v>
      </c>
      <c r="FJ125" s="10" vm="67913">
        <v>0</v>
      </c>
      <c r="FK125" s="10" vm="59280">
        <v>0</v>
      </c>
      <c r="FL125" s="10" vm="92785">
        <v>336185</v>
      </c>
      <c r="FM125" s="10" vm="72296">
        <v>73394</v>
      </c>
      <c r="FN125" s="10" vm="71450">
        <v>6838</v>
      </c>
      <c r="FO125" s="10" vm="84781">
        <v>0</v>
      </c>
      <c r="FP125" s="10" vm="76817">
        <v>0</v>
      </c>
      <c r="FQ125" s="10" vm="56788">
        <v>-1404</v>
      </c>
      <c r="FR125" s="10" vm="67775">
        <v>0</v>
      </c>
      <c r="FS125" s="10" vm="96633">
        <v>0</v>
      </c>
      <c r="FT125" s="10" vm="92583">
        <v>78828</v>
      </c>
      <c r="FU125" s="10" vm="89047">
        <v>257357</v>
      </c>
      <c r="FV125" s="10" vm="90002">
        <v>231006</v>
      </c>
      <c r="FW125" s="81" vm="78948">
        <v>43988</v>
      </c>
      <c r="FX125" s="81" vm="82539">
        <v>4988</v>
      </c>
      <c r="FY125" s="81" vm="73920">
        <v>0</v>
      </c>
      <c r="FZ125" s="81" vm="56176">
        <v>463</v>
      </c>
      <c r="GA125" s="81" vm="96193">
        <v>49439</v>
      </c>
      <c r="GB125" s="10" vm="92458">
        <v>409</v>
      </c>
      <c r="GC125" s="10" vm="81321">
        <v>297</v>
      </c>
      <c r="GD125" s="10" vm="88219">
        <v>112</v>
      </c>
      <c r="GE125" s="10" vm="84652">
        <v>9983</v>
      </c>
      <c r="GF125" s="10" vm="76670">
        <v>1746</v>
      </c>
      <c r="GG125" s="10" vm="56674">
        <v>8237</v>
      </c>
      <c r="GH125" s="10" vm="67621">
        <v>0</v>
      </c>
      <c r="GI125" s="10" vm="98970">
        <v>0</v>
      </c>
      <c r="GJ125" s="10" vm="92262">
        <v>0</v>
      </c>
      <c r="GK125" s="10" vm="87342">
        <v>0</v>
      </c>
      <c r="GL125" s="10" vm="86350">
        <v>0</v>
      </c>
      <c r="GM125" s="10" vm="57901">
        <v>0</v>
      </c>
      <c r="GN125" s="10" vm="82382">
        <v>0</v>
      </c>
      <c r="GO125" s="10" vm="73737">
        <v>0</v>
      </c>
      <c r="GP125" s="10" vm="67450">
        <v>0</v>
      </c>
      <c r="GQ125" s="10" vm="99946">
        <v>0</v>
      </c>
      <c r="GR125" s="10" vm="92135">
        <v>0</v>
      </c>
      <c r="GS125" s="10" vm="88893">
        <v>0</v>
      </c>
      <c r="GT125" s="10" vm="80352">
        <v>10392</v>
      </c>
      <c r="GU125" s="10" vm="84562">
        <v>2043</v>
      </c>
      <c r="GV125" s="10" vm="76526">
        <v>8349</v>
      </c>
      <c r="GW125" s="10" vm="56557">
        <v>0</v>
      </c>
      <c r="GX125" s="81" vm="67310">
        <v>0</v>
      </c>
      <c r="GY125" s="10" vm="99300">
        <v>0</v>
      </c>
      <c r="GZ125" s="10" vm="91941">
        <v>0</v>
      </c>
      <c r="HA125" s="10" vm="72164">
        <v>0</v>
      </c>
      <c r="HB125" s="10" vm="71303">
        <v>0</v>
      </c>
      <c r="HC125" s="81" vm="78758">
        <v>0</v>
      </c>
      <c r="HD125" s="81" vm="82229">
        <v>0</v>
      </c>
      <c r="HE125" s="10" vm="73565">
        <v>0</v>
      </c>
      <c r="HF125" s="10" vm="67139">
        <v>2307</v>
      </c>
      <c r="HG125" s="10" vm="97995">
        <v>2906</v>
      </c>
      <c r="HH125" s="10" vm="91817">
        <v>0</v>
      </c>
      <c r="HI125" s="10" vm="90861">
        <v>0</v>
      </c>
      <c r="HJ125" s="10" vm="88090">
        <v>12042</v>
      </c>
      <c r="HK125" s="10" vm="84455">
        <v>0</v>
      </c>
      <c r="HL125" s="10" vm="76402">
        <v>0</v>
      </c>
      <c r="HM125" s="10" vm="73456">
        <v>0</v>
      </c>
      <c r="HN125" s="10" vm="66998">
        <v>3245</v>
      </c>
      <c r="HO125" s="10" vm="97532">
        <v>20500</v>
      </c>
      <c r="HP125" s="10" vm="91646">
        <v>314</v>
      </c>
      <c r="HQ125" s="10" vm="90410">
        <v>0</v>
      </c>
      <c r="HR125" s="10" vm="89849">
        <v>314</v>
      </c>
      <c r="HS125" s="10" vm="78647">
        <v>0</v>
      </c>
      <c r="HT125" s="10" vm="82074">
        <v>0</v>
      </c>
      <c r="HU125" s="10" vm="73308">
        <v>0</v>
      </c>
      <c r="HV125" s="10" vm="66831">
        <v>8712</v>
      </c>
      <c r="HW125" s="10" vm="97072">
        <v>199</v>
      </c>
      <c r="HX125" s="10" vm="91505">
        <v>0</v>
      </c>
      <c r="HY125" s="10" vm="58690">
        <v>243</v>
      </c>
      <c r="HZ125" s="10" vm="86199">
        <v>0</v>
      </c>
      <c r="IA125" s="10" vm="84321">
        <v>17</v>
      </c>
      <c r="IB125" s="10" vm="76281">
        <v>-862</v>
      </c>
      <c r="IC125" s="10" vm="73164">
        <v>8309</v>
      </c>
      <c r="ID125" s="10" vm="66703">
        <v>338</v>
      </c>
      <c r="IE125" s="10" vm="59140">
        <v>60</v>
      </c>
      <c r="IF125" s="10" vm="91328">
        <v>4</v>
      </c>
      <c r="IG125" s="10" vm="87216">
        <v>402</v>
      </c>
      <c r="IH125" s="10" vm="80205">
        <v>8366</v>
      </c>
      <c r="II125" s="10" vm="78515">
        <v>7929</v>
      </c>
      <c r="IJ125" s="10" vm="76136">
        <v>0</v>
      </c>
      <c r="IK125" s="10" vm="73020">
        <v>170</v>
      </c>
      <c r="IL125" s="10" vm="66548">
        <v>-116</v>
      </c>
      <c r="IM125" s="10" vm="59450">
        <v>9</v>
      </c>
      <c r="IN125" s="10" vm="91172">
        <v>11941</v>
      </c>
      <c r="IO125" s="10" vm="81204">
        <v>11941</v>
      </c>
      <c r="IP125" s="10" vm="71162">
        <v>0</v>
      </c>
      <c r="IQ125" s="10" vm="84187">
        <v>-2</v>
      </c>
      <c r="IR125" s="10" vm="58137">
        <v>0</v>
      </c>
      <c r="IS125" s="81" vm="72870">
        <v>250</v>
      </c>
      <c r="IT125" s="81" vm="66410">
        <v>310</v>
      </c>
    </row>
    <row r="126" spans="1:254" x14ac:dyDescent="0.25">
      <c r="A126" s="8" t="s">
        <v>329</v>
      </c>
      <c r="B126" s="8" t="s">
        <v>248</v>
      </c>
      <c r="C126" s="89">
        <v>44651</v>
      </c>
      <c r="D126" s="76" vm="16004">
        <v>12</v>
      </c>
      <c r="E126" s="10" vm="9264">
        <v>66579</v>
      </c>
      <c r="F126" s="10" vm="47931">
        <v>-50008</v>
      </c>
      <c r="G126" s="10" vm="42749">
        <v>-2053</v>
      </c>
      <c r="H126" s="10" vm="59686">
        <v>14518</v>
      </c>
      <c r="I126" s="10" vm="29275">
        <v>3239</v>
      </c>
      <c r="J126" s="10" vm="63482">
        <v>17757</v>
      </c>
      <c r="K126" s="10" vm="65332">
        <v>0</v>
      </c>
      <c r="L126" s="10" vm="15784">
        <v>0</v>
      </c>
      <c r="M126" s="10" vm="9046">
        <v>0</v>
      </c>
      <c r="N126" s="10" vm="44520">
        <v>386</v>
      </c>
      <c r="O126" s="10" vm="42522">
        <v>-8542</v>
      </c>
      <c r="P126" s="10" vm="35813">
        <v>1085</v>
      </c>
      <c r="Q126" s="10" vm="64392">
        <v>0</v>
      </c>
      <c r="R126" s="10" vm="22419">
        <v>0</v>
      </c>
      <c r="S126" s="10" vm="55981">
        <v>0</v>
      </c>
      <c r="T126" s="10" vm="15573">
        <v>10686</v>
      </c>
      <c r="U126" s="10" vm="8834">
        <v>0</v>
      </c>
      <c r="V126" s="10" vm="54276">
        <v>10686</v>
      </c>
      <c r="W126" s="10" vm="42307">
        <v>0</v>
      </c>
      <c r="X126" s="10" vm="35577">
        <v>138</v>
      </c>
      <c r="Y126" s="10" vm="28978">
        <v>0</v>
      </c>
      <c r="Z126" s="10" vm="22198">
        <v>0</v>
      </c>
      <c r="AA126" s="10" vm="66107">
        <v>10824</v>
      </c>
      <c r="AB126" s="10" vm="15387">
        <v>57785</v>
      </c>
      <c r="AC126" s="10" vm="8632">
        <v>4528</v>
      </c>
      <c r="AD126" s="10" vm="51154">
        <v>62313</v>
      </c>
      <c r="AE126" s="10" vm="42086">
        <v>375</v>
      </c>
      <c r="AF126" s="10" vm="35343">
        <v>0</v>
      </c>
      <c r="AG126" s="10" vm="28744">
        <v>0</v>
      </c>
      <c r="AH126" s="10" vm="21976">
        <v>372</v>
      </c>
      <c r="AI126" s="10" vm="49358">
        <v>63060</v>
      </c>
      <c r="AJ126" s="10" vm="15179">
        <v>9724</v>
      </c>
      <c r="AK126" s="10" vm="63237">
        <v>4528</v>
      </c>
      <c r="AL126" s="10" vm="47782">
        <v>7530</v>
      </c>
      <c r="AM126" s="10" vm="41872">
        <v>7905</v>
      </c>
      <c r="AN126" s="10" vm="35120">
        <v>9317</v>
      </c>
      <c r="AO126" s="10" vm="28518">
        <v>349</v>
      </c>
      <c r="AP126" s="10" vm="21763">
        <v>0</v>
      </c>
      <c r="AQ126" s="10" vm="46048">
        <v>8870</v>
      </c>
      <c r="AR126" s="10" vm="14960">
        <v>0</v>
      </c>
      <c r="AS126" s="10" vm="8338">
        <v>1367</v>
      </c>
      <c r="AT126" s="10" vm="44293">
        <v>49590</v>
      </c>
      <c r="AU126" s="10" vm="41656">
        <v>13470</v>
      </c>
      <c r="AV126" s="10" vm="34953">
        <v>343</v>
      </c>
      <c r="AW126" s="10" vm="28296">
        <v>304612</v>
      </c>
      <c r="AX126" s="10" vm="21555">
        <v>0</v>
      </c>
      <c r="AY126" s="10" vm="55787">
        <v>3330</v>
      </c>
      <c r="AZ126" s="10" vm="14744">
        <v>275</v>
      </c>
      <c r="BA126" s="10" vm="8120">
        <v>0</v>
      </c>
      <c r="BB126" s="10" vm="54042">
        <v>9727</v>
      </c>
      <c r="BC126" s="10" vm="41426">
        <v>0</v>
      </c>
      <c r="BD126" s="10" vm="34796">
        <v>0</v>
      </c>
      <c r="BE126" s="10" vm="28072">
        <v>0</v>
      </c>
      <c r="BF126" s="10" vm="21344">
        <v>0</v>
      </c>
      <c r="BG126" s="10" vm="65973">
        <v>317944</v>
      </c>
      <c r="BH126" s="10" vm="14538">
        <v>1993</v>
      </c>
      <c r="BI126" s="10" vm="7911">
        <v>2192</v>
      </c>
      <c r="BJ126" s="10" vm="50937">
        <v>6998</v>
      </c>
      <c r="BK126" s="10" vm="41196">
        <v>0</v>
      </c>
      <c r="BL126" s="10" vm="34563">
        <v>19551</v>
      </c>
      <c r="BM126" s="10" vm="27841">
        <v>30734</v>
      </c>
      <c r="BN126" s="10" vm="21121">
        <v>1093</v>
      </c>
      <c r="BO126" s="10" vm="49132">
        <v>0</v>
      </c>
      <c r="BP126" s="10" vm="14333">
        <v>416</v>
      </c>
      <c r="BQ126" s="10" vm="7727">
        <v>13703</v>
      </c>
      <c r="BR126" s="10" vm="47558">
        <v>15212</v>
      </c>
      <c r="BS126" s="10" vm="40975">
        <v>15522</v>
      </c>
      <c r="BT126" s="10" vm="34339">
        <v>333466</v>
      </c>
      <c r="BU126" s="10" vm="27596">
        <v>231696</v>
      </c>
      <c r="BV126" s="10" vm="20910">
        <v>0</v>
      </c>
      <c r="BW126" s="10" vm="45820">
        <v>0</v>
      </c>
      <c r="BX126" s="10" vm="14113">
        <v>35843</v>
      </c>
      <c r="BY126" s="10" vm="7546">
        <v>0</v>
      </c>
      <c r="BZ126" s="10" vm="44072">
        <v>0</v>
      </c>
      <c r="CA126" s="10" vm="40755">
        <v>0</v>
      </c>
      <c r="CB126" s="10" vm="34148">
        <v>267539</v>
      </c>
      <c r="CC126" s="10" vm="27398">
        <v>1281</v>
      </c>
      <c r="CD126" s="10" vm="64162">
        <v>0</v>
      </c>
      <c r="CE126" s="10" vm="55560">
        <v>64646</v>
      </c>
      <c r="CF126" s="10" vm="13894">
        <v>62069</v>
      </c>
      <c r="CG126" s="10" vm="7335">
        <v>2577</v>
      </c>
      <c r="CH126" s="10" vm="53823">
        <v>0</v>
      </c>
      <c r="CI126" s="10" vm="40520">
        <v>0</v>
      </c>
      <c r="CJ126" s="10" vm="33953">
        <v>0</v>
      </c>
      <c r="CK126" s="10" vm="27175">
        <v>64646</v>
      </c>
      <c r="CL126" s="10" vm="20494">
        <v>2770</v>
      </c>
      <c r="CM126" s="10" vm="52324">
        <v>2053</v>
      </c>
      <c r="CN126" s="10" vm="13681">
        <v>0</v>
      </c>
      <c r="CO126" s="10" vm="7116">
        <v>717</v>
      </c>
      <c r="CP126" s="10" vm="50702">
        <v>0</v>
      </c>
      <c r="CQ126" s="10" vm="40290">
        <v>0</v>
      </c>
      <c r="CR126" s="10" vm="33719">
        <v>0</v>
      </c>
      <c r="CS126" s="10" vm="26940">
        <v>0</v>
      </c>
      <c r="CT126" s="10" vm="20274">
        <v>0</v>
      </c>
      <c r="CU126" s="10" vm="48912">
        <v>0</v>
      </c>
      <c r="CV126" s="10" vm="13489">
        <v>0</v>
      </c>
      <c r="CW126" s="10" vm="6918">
        <v>0</v>
      </c>
      <c r="CX126" s="10" vm="47332">
        <v>0</v>
      </c>
      <c r="CY126" s="10" vm="40070">
        <v>0</v>
      </c>
      <c r="CZ126" s="10" vm="33488">
        <v>0</v>
      </c>
      <c r="DA126" s="10" vm="26717">
        <v>0</v>
      </c>
      <c r="DB126" s="81" vm="20056">
        <v>0</v>
      </c>
      <c r="DC126" s="81" vm="45603">
        <v>0</v>
      </c>
      <c r="DD126" s="81" vm="13264">
        <v>0</v>
      </c>
      <c r="DE126" s="81" vm="6750">
        <v>0</v>
      </c>
      <c r="DF126" s="10" vm="43838">
        <v>0</v>
      </c>
      <c r="DG126" s="10" vm="39840">
        <v>0</v>
      </c>
      <c r="DH126" s="10" vm="33285">
        <v>0</v>
      </c>
      <c r="DI126" s="10" vm="26473">
        <v>0</v>
      </c>
      <c r="DJ126" s="10" vm="19844">
        <v>2770</v>
      </c>
      <c r="DK126" s="10" vm="66281">
        <v>2053</v>
      </c>
      <c r="DL126" s="10" vm="13047">
        <v>0</v>
      </c>
      <c r="DM126" s="10" vm="6532">
        <v>717</v>
      </c>
      <c r="DN126" s="10" vm="53606">
        <v>0</v>
      </c>
      <c r="DO126" s="10" vm="39610">
        <v>0</v>
      </c>
      <c r="DP126" s="10" vm="33091">
        <v>0</v>
      </c>
      <c r="DQ126" s="10" vm="26244">
        <v>0</v>
      </c>
      <c r="DR126" s="10" vm="19633">
        <v>0</v>
      </c>
      <c r="DS126" s="10" vm="65827">
        <v>0</v>
      </c>
      <c r="DT126" s="10" vm="12851">
        <v>0</v>
      </c>
      <c r="DU126" s="10" vm="6315">
        <v>0</v>
      </c>
      <c r="DV126" s="10" vm="50486">
        <v>0</v>
      </c>
      <c r="DW126" s="10" vm="39396">
        <v>0</v>
      </c>
      <c r="DX126" s="10" vm="32868">
        <v>0</v>
      </c>
      <c r="DY126" s="10" vm="26018">
        <v>0</v>
      </c>
      <c r="DZ126" s="10" vm="19413">
        <v>641</v>
      </c>
      <c r="EA126" s="10" vm="48679">
        <v>0</v>
      </c>
      <c r="EB126" s="10" vm="2110">
        <v>392</v>
      </c>
      <c r="EC126" s="10" vm="6116">
        <v>249</v>
      </c>
      <c r="ED126" s="10" vm="47111">
        <v>0</v>
      </c>
      <c r="EE126" s="10" vm="39166">
        <v>0</v>
      </c>
      <c r="EF126" s="10" vm="32634">
        <v>0</v>
      </c>
      <c r="EG126" s="10" vm="25803">
        <v>0</v>
      </c>
      <c r="EH126" s="81" vm="19198">
        <v>8</v>
      </c>
      <c r="EI126" s="81" vm="45385">
        <v>0</v>
      </c>
      <c r="EJ126" s="81" vm="12424">
        <v>0</v>
      </c>
      <c r="EK126" s="81" vm="5931">
        <v>8</v>
      </c>
      <c r="EL126" s="10" vm="43634">
        <v>100</v>
      </c>
      <c r="EM126" s="10" vm="38946">
        <v>0</v>
      </c>
      <c r="EN126" s="10" vm="32435">
        <v>26</v>
      </c>
      <c r="EO126" s="10" vm="25569">
        <v>74</v>
      </c>
      <c r="EP126" s="10" vm="64105">
        <v>749</v>
      </c>
      <c r="EQ126" s="10" vm="55136">
        <v>0</v>
      </c>
      <c r="ER126" s="10" vm="12205">
        <v>418</v>
      </c>
      <c r="ES126" s="10" vm="5726">
        <v>331</v>
      </c>
      <c r="ET126" s="10" vm="53391">
        <v>3519</v>
      </c>
      <c r="EU126" s="10" vm="38703">
        <v>2053</v>
      </c>
      <c r="EV126" s="10" vm="32234">
        <v>418</v>
      </c>
      <c r="EW126" s="10" vm="25336">
        <v>1048</v>
      </c>
      <c r="EX126" s="10" vm="18783">
        <v>1700</v>
      </c>
      <c r="EY126" s="10" vm="51975">
        <v>3048</v>
      </c>
      <c r="EZ126" s="10" vm="63826">
        <v>595</v>
      </c>
      <c r="FA126" s="10" vm="5515">
        <v>2591</v>
      </c>
      <c r="FB126" s="10" vm="50256">
        <v>331052</v>
      </c>
      <c r="FC126" s="10" vm="38496">
        <v>0</v>
      </c>
      <c r="FD126" s="10" vm="32016">
        <v>331052</v>
      </c>
      <c r="FE126" s="10" vm="25085">
        <v>28115</v>
      </c>
      <c r="FF126" s="10" vm="18563">
        <v>11277</v>
      </c>
      <c r="FG126" s="10" vm="48457">
        <v>0</v>
      </c>
      <c r="FH126" s="10" vm="11827">
        <v>-5220</v>
      </c>
      <c r="FI126" s="10" vm="5293">
        <v>0</v>
      </c>
      <c r="FJ126" s="10" vm="46887">
        <v>0</v>
      </c>
      <c r="FK126" s="10" vm="38277">
        <v>0</v>
      </c>
      <c r="FL126" s="10" vm="31777">
        <v>365224</v>
      </c>
      <c r="FM126" s="10" vm="24880">
        <v>54624</v>
      </c>
      <c r="FN126" s="10" vm="18368">
        <v>8027</v>
      </c>
      <c r="FO126" s="10" vm="45176">
        <v>0</v>
      </c>
      <c r="FP126" s="10" vm="11612">
        <v>0</v>
      </c>
      <c r="FQ126" s="10" vm="5068">
        <v>-2039</v>
      </c>
      <c r="FR126" s="10" vm="43414">
        <v>0</v>
      </c>
      <c r="FS126" s="10" vm="38046">
        <v>0</v>
      </c>
      <c r="FT126" s="10" vm="31543">
        <v>60612</v>
      </c>
      <c r="FU126" s="10" vm="24653">
        <v>304612</v>
      </c>
      <c r="FV126" s="10" vm="18181">
        <v>276428</v>
      </c>
      <c r="FW126" s="81" vm="54916">
        <v>8640</v>
      </c>
      <c r="FX126" s="81" vm="11397">
        <v>2</v>
      </c>
      <c r="FY126" s="81" vm="4900">
        <v>0</v>
      </c>
      <c r="FZ126" s="81" vm="53173">
        <v>1085</v>
      </c>
      <c r="GA126" s="81" vm="37819">
        <v>9727</v>
      </c>
      <c r="GB126" s="10" vm="31316">
        <v>298</v>
      </c>
      <c r="GC126" s="10" vm="24416">
        <v>242</v>
      </c>
      <c r="GD126" s="10" vm="17959">
        <v>56</v>
      </c>
      <c r="GE126" s="10" vm="51752">
        <v>2027</v>
      </c>
      <c r="GF126" s="10" vm="11178">
        <v>1427</v>
      </c>
      <c r="GG126" s="10" vm="4716">
        <v>600</v>
      </c>
      <c r="GH126" s="10" vm="50042">
        <v>1571</v>
      </c>
      <c r="GI126" s="10" vm="37617">
        <v>110</v>
      </c>
      <c r="GJ126" s="10" vm="31101">
        <v>1461</v>
      </c>
      <c r="GK126" s="10" vm="24175">
        <v>0</v>
      </c>
      <c r="GL126" s="10" vm="17741">
        <v>0</v>
      </c>
      <c r="GM126" s="10" vm="48269">
        <v>0</v>
      </c>
      <c r="GN126" s="10" vm="10971">
        <v>0</v>
      </c>
      <c r="GO126" s="10" vm="4494">
        <v>0</v>
      </c>
      <c r="GP126" s="10" vm="46660">
        <v>0</v>
      </c>
      <c r="GQ126" s="10" vm="37388">
        <v>3898</v>
      </c>
      <c r="GR126" s="10" vm="30865">
        <v>2776</v>
      </c>
      <c r="GS126" s="10" vm="23973">
        <v>1122</v>
      </c>
      <c r="GT126" s="10" vm="17521">
        <v>7794</v>
      </c>
      <c r="GU126" s="10" vm="44962">
        <v>4555</v>
      </c>
      <c r="GV126" s="10" vm="10758">
        <v>3239</v>
      </c>
      <c r="GW126" s="10" vm="4268">
        <v>5543</v>
      </c>
      <c r="GX126" s="81" vm="43196">
        <v>11000</v>
      </c>
      <c r="GY126" s="10" vm="37165">
        <v>0</v>
      </c>
      <c r="GZ126" s="10" vm="30662">
        <v>0</v>
      </c>
      <c r="HA126" s="10" vm="23740">
        <v>0</v>
      </c>
      <c r="HB126" s="10" vm="17307">
        <v>0</v>
      </c>
      <c r="HC126" s="81" vm="54694">
        <v>0</v>
      </c>
      <c r="HD126" s="81" vm="10541">
        <v>3008</v>
      </c>
      <c r="HE126" s="10" vm="4067">
        <v>19551</v>
      </c>
      <c r="HF126" s="10" vm="52941">
        <v>198</v>
      </c>
      <c r="HG126" s="10" vm="36938">
        <v>3292</v>
      </c>
      <c r="HH126" s="10" vm="30458">
        <v>5510</v>
      </c>
      <c r="HI126" s="10" vm="23514">
        <v>54</v>
      </c>
      <c r="HJ126" s="10" vm="17091">
        <v>3828</v>
      </c>
      <c r="HK126" s="10" vm="100736">
        <v>0</v>
      </c>
      <c r="HL126" s="10" vm="10331">
        <v>0</v>
      </c>
      <c r="HM126" s="10" vm="3849">
        <v>0</v>
      </c>
      <c r="HN126" s="10" vm="49825">
        <v>821</v>
      </c>
      <c r="HO126" s="10" vm="36727">
        <v>13703</v>
      </c>
      <c r="HP126" s="10" vm="30236">
        <v>0</v>
      </c>
      <c r="HQ126" s="10" vm="23277">
        <v>0</v>
      </c>
      <c r="HR126" s="10" vm="16871">
        <v>0</v>
      </c>
      <c r="HS126" s="10" vm="48076">
        <v>0</v>
      </c>
      <c r="HT126" s="10" vm="10121">
        <v>0</v>
      </c>
      <c r="HU126" s="10" vm="3628">
        <v>0</v>
      </c>
      <c r="HV126" s="10" vm="46463">
        <v>9958</v>
      </c>
      <c r="HW126" s="10" vm="36491">
        <v>0</v>
      </c>
      <c r="HX126" s="10" vm="29999">
        <v>0</v>
      </c>
      <c r="HY126" s="10" vm="23056">
        <v>32</v>
      </c>
      <c r="HZ126" s="10" vm="16653">
        <v>0</v>
      </c>
      <c r="IA126" s="10" vm="44737">
        <v>50</v>
      </c>
      <c r="IB126" s="10" vm="9903">
        <v>-1498</v>
      </c>
      <c r="IC126" s="10" vm="3392">
        <v>8542</v>
      </c>
      <c r="ID126" s="10" vm="42974">
        <v>0</v>
      </c>
      <c r="IE126" s="10" vm="36274">
        <v>0</v>
      </c>
      <c r="IF126" s="10" vm="29763">
        <v>0</v>
      </c>
      <c r="IG126" s="10" vm="22852">
        <v>0</v>
      </c>
      <c r="IH126" s="10" vm="16438">
        <v>11277</v>
      </c>
      <c r="II126" s="10" vm="54478">
        <v>9220</v>
      </c>
      <c r="IJ126" s="10" vm="9693">
        <v>683</v>
      </c>
      <c r="IK126" s="10" vm="3199">
        <v>251</v>
      </c>
      <c r="IL126" s="10" vm="52723">
        <v>-182</v>
      </c>
      <c r="IM126" s="10" vm="36031">
        <v>-3</v>
      </c>
      <c r="IN126" s="10" vm="29522">
        <v>12915</v>
      </c>
      <c r="IO126" s="10" vm="22647">
        <v>12915</v>
      </c>
      <c r="IP126" s="10" vm="16221">
        <v>0</v>
      </c>
      <c r="IQ126" s="10" vm="51360">
        <v>0</v>
      </c>
      <c r="IR126" s="10" vm="9483">
        <v>1</v>
      </c>
      <c r="IS126" s="81" vm="2976">
        <v>86</v>
      </c>
      <c r="IT126" s="81" vm="49597">
        <v>86</v>
      </c>
    </row>
    <row r="127" spans="1:254" x14ac:dyDescent="0.25">
      <c r="A127" s="8" t="s">
        <v>418</v>
      </c>
      <c r="B127" s="8" t="s">
        <v>417</v>
      </c>
      <c r="C127" s="89">
        <v>44651</v>
      </c>
      <c r="D127" s="76" vm="84080">
        <v>12</v>
      </c>
      <c r="E127" s="10" vm="75996">
        <v>50563</v>
      </c>
      <c r="F127" s="10" vm="56388">
        <v>-38972</v>
      </c>
      <c r="G127" s="10" vm="100287">
        <v>-1352</v>
      </c>
      <c r="H127" s="10" vm="59820">
        <v>10239</v>
      </c>
      <c r="I127" s="10" vm="58495">
        <v>1991</v>
      </c>
      <c r="J127" s="10" vm="63681">
        <v>12230</v>
      </c>
      <c r="K127" s="10" vm="86020">
        <v>0</v>
      </c>
      <c r="L127" s="10" vm="78420">
        <v>0</v>
      </c>
      <c r="M127" s="10" vm="75850">
        <v>0</v>
      </c>
      <c r="N127" s="10" vm="70776">
        <v>54</v>
      </c>
      <c r="O127" s="10" vm="99784">
        <v>-4872</v>
      </c>
      <c r="P127" s="10" vm="95871">
        <v>15</v>
      </c>
      <c r="Q127" s="10" vm="81912">
        <v>0</v>
      </c>
      <c r="R127" s="10" vm="87100">
        <v>0</v>
      </c>
      <c r="S127" s="10" vm="85911">
        <v>0</v>
      </c>
      <c r="T127" s="10" vm="83939">
        <v>7427</v>
      </c>
      <c r="U127" s="10" vm="75706">
        <v>-44</v>
      </c>
      <c r="V127" s="10" vm="70679">
        <v>7383</v>
      </c>
      <c r="W127" s="10" vm="98806">
        <v>0</v>
      </c>
      <c r="X127" s="10" vm="95670">
        <v>10459</v>
      </c>
      <c r="Y127" s="10" vm="89674">
        <v>0</v>
      </c>
      <c r="Z127" s="10" vm="81090">
        <v>0</v>
      </c>
      <c r="AA127" s="10" vm="80023">
        <v>17842</v>
      </c>
      <c r="AB127" s="10" vm="78280">
        <v>43862</v>
      </c>
      <c r="AC127" s="10" vm="57797">
        <v>1179</v>
      </c>
      <c r="AD127" s="10" vm="70545">
        <v>45041</v>
      </c>
      <c r="AE127" s="10" vm="97837">
        <v>2796</v>
      </c>
      <c r="AF127" s="10" vm="95541">
        <v>0</v>
      </c>
      <c r="AG127" s="10" vm="72714">
        <v>0</v>
      </c>
      <c r="AH127" s="10" vm="72041">
        <v>0</v>
      </c>
      <c r="AI127" s="10" vm="85793">
        <v>47837</v>
      </c>
      <c r="AJ127" s="10" vm="78135">
        <v>14441</v>
      </c>
      <c r="AK127" s="10" vm="75476">
        <v>1829</v>
      </c>
      <c r="AL127" s="10" vm="70404">
        <v>6596</v>
      </c>
      <c r="AM127" s="10" vm="97372">
        <v>2744</v>
      </c>
      <c r="AN127" s="10" vm="95342">
        <v>1680</v>
      </c>
      <c r="AO127" s="10" vm="87953">
        <v>111</v>
      </c>
      <c r="AP127" s="10" vm="80934">
        <v>33</v>
      </c>
      <c r="AQ127" s="10" vm="79901">
        <v>10724</v>
      </c>
      <c r="AR127" s="10" vm="83786">
        <v>0</v>
      </c>
      <c r="AS127" s="10" vm="57697">
        <v>283</v>
      </c>
      <c r="AT127" s="10" vm="70238">
        <v>38441</v>
      </c>
      <c r="AU127" s="10" vm="96939">
        <v>9396</v>
      </c>
      <c r="AV127" s="10" vm="95210">
        <v>692</v>
      </c>
      <c r="AW127" s="10" vm="89518">
        <v>219821</v>
      </c>
      <c r="AX127" s="10" vm="86948">
        <v>0</v>
      </c>
      <c r="AY127" s="10" vm="85661">
        <v>2679</v>
      </c>
      <c r="AZ127" s="10" vm="77989">
        <v>0</v>
      </c>
      <c r="BA127" s="10" vm="57636">
        <v>0</v>
      </c>
      <c r="BB127" s="10" vm="70097">
        <v>1525</v>
      </c>
      <c r="BC127" s="10" vm="99135">
        <v>0</v>
      </c>
      <c r="BD127" s="10" vm="95016">
        <v>0</v>
      </c>
      <c r="BE127" s="10" vm="81763">
        <v>0</v>
      </c>
      <c r="BF127" s="10" vm="90318">
        <v>30</v>
      </c>
      <c r="BG127" s="10" vm="79777">
        <v>224055</v>
      </c>
      <c r="BH127" s="10" vm="83632">
        <v>659</v>
      </c>
      <c r="BI127" s="10" vm="75214">
        <v>1108</v>
      </c>
      <c r="BJ127" s="10" vm="69927">
        <v>71656</v>
      </c>
      <c r="BK127" s="10" vm="100439">
        <v>1461</v>
      </c>
      <c r="BL127" s="10" vm="94887">
        <v>457</v>
      </c>
      <c r="BM127" s="10" vm="90701">
        <v>75341</v>
      </c>
      <c r="BN127" s="10" vm="88659">
        <v>9985</v>
      </c>
      <c r="BO127" s="10" vm="79671">
        <v>0</v>
      </c>
      <c r="BP127" s="10" vm="77841">
        <v>3025</v>
      </c>
      <c r="BQ127" s="10" vm="57533">
        <v>7085</v>
      </c>
      <c r="BR127" s="10" vm="69785">
        <v>20095</v>
      </c>
      <c r="BS127" s="10" vm="100121">
        <v>55246</v>
      </c>
      <c r="BT127" s="10" vm="94711">
        <v>279301</v>
      </c>
      <c r="BU127" s="10" vm="87803">
        <v>98877</v>
      </c>
      <c r="BV127" s="10" vm="71889">
        <v>0</v>
      </c>
      <c r="BW127" s="10" vm="85522">
        <v>0</v>
      </c>
      <c r="BX127" s="10" vm="83475">
        <v>54901</v>
      </c>
      <c r="BY127" s="10" vm="75034">
        <v>0</v>
      </c>
      <c r="BZ127" s="10" vm="69614">
        <v>0</v>
      </c>
      <c r="CA127" s="10" vm="99618">
        <v>7546</v>
      </c>
      <c r="CB127" s="10" vm="94559">
        <v>161324</v>
      </c>
      <c r="CC127" s="10" vm="72575">
        <v>1766</v>
      </c>
      <c r="CD127" s="10" vm="80789">
        <v>0</v>
      </c>
      <c r="CE127" s="10" vm="85411">
        <v>116211</v>
      </c>
      <c r="CF127" s="10" vm="77699">
        <v>116211</v>
      </c>
      <c r="CG127" s="10" vm="57409">
        <v>0</v>
      </c>
      <c r="CH127" s="10" vm="69475">
        <v>0</v>
      </c>
      <c r="CI127" s="10" vm="98167">
        <v>0</v>
      </c>
      <c r="CJ127" s="10" vm="94393">
        <v>0</v>
      </c>
      <c r="CK127" s="10" vm="91025">
        <v>116211</v>
      </c>
      <c r="CL127" s="10" vm="86797">
        <v>131</v>
      </c>
      <c r="CM127" s="10" vm="79546">
        <v>103</v>
      </c>
      <c r="CN127" s="10" vm="83321">
        <v>0</v>
      </c>
      <c r="CO127" s="10" vm="74871">
        <v>28</v>
      </c>
      <c r="CP127" s="10" vm="69305">
        <v>98</v>
      </c>
      <c r="CQ127" s="10" vm="97679">
        <v>0</v>
      </c>
      <c r="CR127" s="10" vm="94247">
        <v>98</v>
      </c>
      <c r="CS127" s="10" vm="81619">
        <v>0</v>
      </c>
      <c r="CT127" s="10" vm="71746">
        <v>0</v>
      </c>
      <c r="CU127" s="10" vm="70992">
        <v>0</v>
      </c>
      <c r="CV127" s="10" vm="77554">
        <v>0</v>
      </c>
      <c r="CW127" s="10" vm="74777">
        <v>0</v>
      </c>
      <c r="CX127" s="10" vm="69166">
        <v>0</v>
      </c>
      <c r="CY127" s="10" vm="97214">
        <v>0</v>
      </c>
      <c r="CZ127" s="10" vm="94075">
        <v>0</v>
      </c>
      <c r="DA127" s="10" vm="89361">
        <v>0</v>
      </c>
      <c r="DB127" s="81" vm="88512">
        <v>0</v>
      </c>
      <c r="DC127" s="81" vm="85278">
        <v>0</v>
      </c>
      <c r="DD127" s="81" vm="83162">
        <v>0</v>
      </c>
      <c r="DE127" s="81" vm="100833">
        <v>0</v>
      </c>
      <c r="DF127" s="10" vm="68999">
        <v>130</v>
      </c>
      <c r="DG127" s="10" vm="96780">
        <v>0</v>
      </c>
      <c r="DH127" s="10" vm="93915">
        <v>130</v>
      </c>
      <c r="DI127" s="10" vm="87645">
        <v>0</v>
      </c>
      <c r="DJ127" s="10" vm="90167">
        <v>359</v>
      </c>
      <c r="DK127" s="10" vm="79437">
        <v>103</v>
      </c>
      <c r="DL127" s="10" vm="77408">
        <v>228</v>
      </c>
      <c r="DM127" s="10" vm="74604">
        <v>28</v>
      </c>
      <c r="DN127" s="10" vm="68858">
        <v>1407</v>
      </c>
      <c r="DO127" s="10" vm="96364">
        <v>1249</v>
      </c>
      <c r="DP127" s="10" vm="93689">
        <v>4</v>
      </c>
      <c r="DQ127" s="10" vm="72436">
        <v>154</v>
      </c>
      <c r="DR127" s="10" vm="80649">
        <v>0</v>
      </c>
      <c r="DS127" s="10" vm="85151">
        <v>0</v>
      </c>
      <c r="DT127" s="10" vm="83008">
        <v>0</v>
      </c>
      <c r="DU127" s="10" vm="74512">
        <v>0</v>
      </c>
      <c r="DV127" s="10" vm="68689">
        <v>0</v>
      </c>
      <c r="DW127" s="10" vm="98318">
        <v>0</v>
      </c>
      <c r="DX127" s="10" vm="93594">
        <v>0</v>
      </c>
      <c r="DY127" s="10" vm="81471">
        <v>0</v>
      </c>
      <c r="DZ127" s="10" vm="86644">
        <v>0</v>
      </c>
      <c r="EA127" s="10" vm="79317">
        <v>0</v>
      </c>
      <c r="EB127" s="10" vm="77259">
        <v>0</v>
      </c>
      <c r="EC127" s="10" vm="74417">
        <v>0</v>
      </c>
      <c r="ED127" s="10" vm="68546">
        <v>0</v>
      </c>
      <c r="EE127" s="10" vm="96046">
        <v>0</v>
      </c>
      <c r="EF127" s="10" vm="93394">
        <v>0</v>
      </c>
      <c r="EG127" s="10" vm="89210">
        <v>0</v>
      </c>
      <c r="EH127" s="81" vm="71598">
        <v>0</v>
      </c>
      <c r="EI127" s="81" vm="85027">
        <v>0</v>
      </c>
      <c r="EJ127" s="81" vm="82852">
        <v>0</v>
      </c>
      <c r="EK127" s="81" vm="74331">
        <v>0</v>
      </c>
      <c r="EL127" s="10" vm="68377">
        <v>960</v>
      </c>
      <c r="EM127" s="10" vm="99453">
        <v>0</v>
      </c>
      <c r="EN127" s="10" vm="93264">
        <v>299</v>
      </c>
      <c r="EO127" s="10" vm="90545">
        <v>661</v>
      </c>
      <c r="EP127" s="10" vm="88364">
        <v>2367</v>
      </c>
      <c r="EQ127" s="10" vm="79204">
        <v>1249</v>
      </c>
      <c r="ER127" s="10" vm="77114">
        <v>303</v>
      </c>
      <c r="ES127" s="10" vm="74242">
        <v>815</v>
      </c>
      <c r="ET127" s="10" vm="68237">
        <v>2726</v>
      </c>
      <c r="EU127" s="10" vm="98646">
        <v>1352</v>
      </c>
      <c r="EV127" s="10" vm="93073">
        <v>531</v>
      </c>
      <c r="EW127" s="10" vm="87493">
        <v>843</v>
      </c>
      <c r="EX127" s="10" vm="80503">
        <v>932</v>
      </c>
      <c r="EY127" s="10" vm="84903">
        <v>345</v>
      </c>
      <c r="EZ127" s="10" vm="82697">
        <v>402</v>
      </c>
      <c r="FA127" s="10" vm="56910">
        <v>317</v>
      </c>
      <c r="FB127" s="10" vm="68068">
        <v>296554</v>
      </c>
      <c r="FC127" s="10" vm="98474">
        <v>0</v>
      </c>
      <c r="FD127" s="10" vm="92951">
        <v>296554</v>
      </c>
      <c r="FE127" s="10" vm="58917">
        <v>13564</v>
      </c>
      <c r="FF127" s="10" vm="86501">
        <v>6085</v>
      </c>
      <c r="FG127" s="10" vm="79086">
        <v>0</v>
      </c>
      <c r="FH127" s="10" vm="76966">
        <v>-1802</v>
      </c>
      <c r="FI127" s="10" vm="56852">
        <v>9980</v>
      </c>
      <c r="FJ127" s="10" vm="67926">
        <v>367</v>
      </c>
      <c r="FK127" s="10" vm="59292">
        <v>0</v>
      </c>
      <c r="FL127" s="10" vm="92750">
        <v>324748</v>
      </c>
      <c r="FM127" s="10" vm="72297">
        <v>95116</v>
      </c>
      <c r="FN127" s="10" vm="71451">
        <v>10724</v>
      </c>
      <c r="FO127" s="10" vm="84769">
        <v>0</v>
      </c>
      <c r="FP127" s="10" vm="76818">
        <v>0</v>
      </c>
      <c r="FQ127" s="10" vm="73997">
        <v>-913</v>
      </c>
      <c r="FR127" s="10" vm="67763">
        <v>0</v>
      </c>
      <c r="FS127" s="10" vm="96620">
        <v>0</v>
      </c>
      <c r="FT127" s="10" vm="92619">
        <v>104927</v>
      </c>
      <c r="FU127" s="10" vm="89048">
        <v>219821</v>
      </c>
      <c r="FV127" s="10" vm="90003">
        <v>201438</v>
      </c>
      <c r="FW127" s="81" vm="78959">
        <v>1510</v>
      </c>
      <c r="FX127" s="81" vm="82540">
        <v>0</v>
      </c>
      <c r="FY127" s="81" vm="56726">
        <v>0</v>
      </c>
      <c r="FZ127" s="81" vm="56188">
        <v>15</v>
      </c>
      <c r="GA127" s="81" vm="96205">
        <v>1525</v>
      </c>
      <c r="GB127" s="10" vm="92425">
        <v>43</v>
      </c>
      <c r="GC127" s="10" vm="81322">
        <v>34</v>
      </c>
      <c r="GD127" s="10" vm="88220">
        <v>9</v>
      </c>
      <c r="GE127" s="10" vm="84642">
        <v>821</v>
      </c>
      <c r="GF127" s="10" vm="76671">
        <v>208</v>
      </c>
      <c r="GG127" s="10" vm="56675">
        <v>613</v>
      </c>
      <c r="GH127" s="10" vm="67608">
        <v>1631</v>
      </c>
      <c r="GI127" s="10" vm="98959">
        <v>262</v>
      </c>
      <c r="GJ127" s="10" vm="92296">
        <v>1369</v>
      </c>
      <c r="GK127" s="10" vm="87343">
        <v>0</v>
      </c>
      <c r="GL127" s="10" vm="86351">
        <v>0</v>
      </c>
      <c r="GM127" s="10" vm="78854">
        <v>0</v>
      </c>
      <c r="GN127" s="10" vm="82383">
        <v>0</v>
      </c>
      <c r="GO127" s="10" vm="73738">
        <v>0</v>
      </c>
      <c r="GP127" s="10" vm="67465">
        <v>0</v>
      </c>
      <c r="GQ127" s="10" vm="99958">
        <v>0</v>
      </c>
      <c r="GR127" s="10" vm="92125">
        <v>0</v>
      </c>
      <c r="GS127" s="10" vm="88894">
        <v>0</v>
      </c>
      <c r="GT127" s="10" vm="80353">
        <v>2495</v>
      </c>
      <c r="GU127" s="10" vm="84556">
        <v>504</v>
      </c>
      <c r="GV127" s="10" vm="76527">
        <v>1991</v>
      </c>
      <c r="GW127" s="10" vm="73657">
        <v>0</v>
      </c>
      <c r="GX127" s="81" vm="67294">
        <v>0</v>
      </c>
      <c r="GY127" s="10" vm="99290">
        <v>0</v>
      </c>
      <c r="GZ127" s="10" vm="91974">
        <v>0</v>
      </c>
      <c r="HA127" s="10" vm="72165">
        <v>0</v>
      </c>
      <c r="HB127" s="10" vm="71304">
        <v>0</v>
      </c>
      <c r="HC127" s="81" vm="78769">
        <v>0</v>
      </c>
      <c r="HD127" s="81" vm="82230">
        <v>457</v>
      </c>
      <c r="HE127" s="10" vm="73566">
        <v>457</v>
      </c>
      <c r="HF127" s="10" vm="67154">
        <v>283</v>
      </c>
      <c r="HG127" s="10" vm="98008">
        <v>2403</v>
      </c>
      <c r="HH127" s="10" vm="91807">
        <v>50</v>
      </c>
      <c r="HI127" s="10" vm="90862">
        <v>0</v>
      </c>
      <c r="HJ127" s="10" vm="58599">
        <v>3850</v>
      </c>
      <c r="HK127" s="10" vm="84444">
        <v>0</v>
      </c>
      <c r="HL127" s="10" vm="76403">
        <v>0</v>
      </c>
      <c r="HM127" s="10" vm="73457">
        <v>0</v>
      </c>
      <c r="HN127" s="10" vm="66983">
        <v>499</v>
      </c>
      <c r="HO127" s="10" vm="97519">
        <v>7085</v>
      </c>
      <c r="HP127" s="10" vm="91657">
        <v>8</v>
      </c>
      <c r="HQ127" s="10" vm="58800">
        <v>7538</v>
      </c>
      <c r="HR127" s="10" vm="89850">
        <v>7546</v>
      </c>
      <c r="HS127" s="10" vm="78659">
        <v>0</v>
      </c>
      <c r="HT127" s="10" vm="82075">
        <v>0</v>
      </c>
      <c r="HU127" s="10" vm="73309">
        <v>0</v>
      </c>
      <c r="HV127" s="10" vm="66844">
        <v>4865</v>
      </c>
      <c r="HW127" s="10" vm="97080">
        <v>-236</v>
      </c>
      <c r="HX127" s="10" vm="91495">
        <v>0</v>
      </c>
      <c r="HY127" s="10" vm="88764">
        <v>243</v>
      </c>
      <c r="HZ127" s="10" vm="86200">
        <v>0</v>
      </c>
      <c r="IA127" s="10" vm="84307">
        <v>0</v>
      </c>
      <c r="IB127" s="10" vm="76282">
        <v>0</v>
      </c>
      <c r="IC127" s="10" vm="73165">
        <v>4872</v>
      </c>
      <c r="ID127" s="10" vm="66690">
        <v>277</v>
      </c>
      <c r="IE127" s="10" vm="96479">
        <v>281</v>
      </c>
      <c r="IF127" s="10" vm="91337">
        <v>0</v>
      </c>
      <c r="IG127" s="10" vm="87217">
        <v>558</v>
      </c>
      <c r="IH127" s="10" vm="80206">
        <v>6085</v>
      </c>
      <c r="II127" s="10" vm="78527">
        <v>10926</v>
      </c>
      <c r="IJ127" s="10" vm="76137">
        <v>15</v>
      </c>
      <c r="IK127" s="10" vm="73021">
        <v>102</v>
      </c>
      <c r="IL127" s="10" vm="66561">
        <v>-40</v>
      </c>
      <c r="IM127" s="10" vm="59464">
        <v>105</v>
      </c>
      <c r="IN127" s="10" vm="91186">
        <v>10263</v>
      </c>
      <c r="IO127" s="10" vm="81205">
        <v>10276</v>
      </c>
      <c r="IP127" s="10" vm="71163">
        <v>0</v>
      </c>
      <c r="IQ127" s="10" vm="61109">
        <v>0</v>
      </c>
      <c r="IR127" s="10" vm="58138">
        <v>0</v>
      </c>
      <c r="IS127" s="81" vm="72871">
        <v>0</v>
      </c>
      <c r="IT127" s="81" vm="66394">
        <v>0</v>
      </c>
    </row>
    <row r="128" spans="1:254" x14ac:dyDescent="0.25">
      <c r="A128" s="8" t="s">
        <v>453</v>
      </c>
      <c r="B128" s="8" t="s">
        <v>584</v>
      </c>
      <c r="C128" s="89">
        <v>44651</v>
      </c>
      <c r="D128" s="76" vm="84056">
        <v>12</v>
      </c>
      <c r="E128" s="10" vm="75982">
        <v>159616</v>
      </c>
      <c r="F128" s="10" vm="70907">
        <v>-132861</v>
      </c>
      <c r="G128" s="10" vm="100277">
        <v>-5422</v>
      </c>
      <c r="H128" s="10" vm="59879">
        <v>21333</v>
      </c>
      <c r="I128" s="10" vm="58508">
        <v>110</v>
      </c>
      <c r="J128" s="10" vm="63667">
        <v>21443</v>
      </c>
      <c r="K128" s="10" vm="86040">
        <v>0</v>
      </c>
      <c r="L128" s="10" vm="78397">
        <v>0</v>
      </c>
      <c r="M128" s="10" vm="75839">
        <v>131</v>
      </c>
      <c r="N128" s="10" vm="70795">
        <v>2775</v>
      </c>
      <c r="O128" s="10" vm="99795">
        <v>-47291</v>
      </c>
      <c r="P128" s="10" vm="95897">
        <v>207</v>
      </c>
      <c r="Q128" s="10" vm="81927">
        <v>0</v>
      </c>
      <c r="R128" s="10" vm="87022">
        <v>0</v>
      </c>
      <c r="S128" s="10" vm="85920">
        <v>0</v>
      </c>
      <c r="T128" s="10" vm="83902">
        <v>-22735</v>
      </c>
      <c r="U128" s="10" vm="75691">
        <v>191</v>
      </c>
      <c r="V128" s="10" vm="70685">
        <v>-22544</v>
      </c>
      <c r="W128" s="10" vm="98791">
        <v>0</v>
      </c>
      <c r="X128" s="10" vm="95731">
        <v>8902</v>
      </c>
      <c r="Y128" s="10" vm="89690">
        <v>0</v>
      </c>
      <c r="Z128" s="10" vm="81063">
        <v>0</v>
      </c>
      <c r="AA128" s="10" vm="80041">
        <v>-13642</v>
      </c>
      <c r="AB128" s="10" vm="78255">
        <v>125576</v>
      </c>
      <c r="AC128" s="10" vm="75560">
        <v>12854</v>
      </c>
      <c r="AD128" s="10" vm="70570">
        <v>138430</v>
      </c>
      <c r="AE128" s="10" vm="97841">
        <v>5386</v>
      </c>
      <c r="AF128" s="10" vm="95565">
        <v>0</v>
      </c>
      <c r="AG128" s="10" vm="72727">
        <v>38</v>
      </c>
      <c r="AH128" s="10" vm="72026">
        <v>299</v>
      </c>
      <c r="AI128" s="10" vm="85799">
        <v>144153</v>
      </c>
      <c r="AJ128" s="10" vm="78119">
        <v>28088</v>
      </c>
      <c r="AK128" s="10" vm="57745">
        <v>14558</v>
      </c>
      <c r="AL128" s="10" vm="70418">
        <v>31567</v>
      </c>
      <c r="AM128" s="10" vm="97333">
        <v>20160</v>
      </c>
      <c r="AN128" s="10" vm="95402">
        <v>1889</v>
      </c>
      <c r="AO128" s="10" vm="87970">
        <v>1269</v>
      </c>
      <c r="AP128" s="10" vm="80908">
        <v>0</v>
      </c>
      <c r="AQ128" s="10" vm="79923">
        <v>21874</v>
      </c>
      <c r="AR128" s="10" vm="83755">
        <v>4418</v>
      </c>
      <c r="AS128" s="10" vm="75377">
        <v>58</v>
      </c>
      <c r="AT128" s="10" vm="70262">
        <v>123881</v>
      </c>
      <c r="AU128" s="10" vm="96940">
        <v>20272</v>
      </c>
      <c r="AV128" s="10" vm="95237">
        <v>2473</v>
      </c>
      <c r="AW128" s="10" vm="89533">
        <v>1103605</v>
      </c>
      <c r="AX128" s="10" vm="86928">
        <v>0</v>
      </c>
      <c r="AY128" s="10" vm="85669">
        <v>17114</v>
      </c>
      <c r="AZ128" s="10" vm="77963">
        <v>0</v>
      </c>
      <c r="BA128" s="10" vm="75294">
        <v>0</v>
      </c>
      <c r="BB128" s="10" vm="70106">
        <v>16183</v>
      </c>
      <c r="BC128" s="10" vm="99133">
        <v>424</v>
      </c>
      <c r="BD128" s="10" vm="95075">
        <v>0</v>
      </c>
      <c r="BE128" s="10" vm="81776">
        <v>0</v>
      </c>
      <c r="BF128" s="10" vm="90308">
        <v>390</v>
      </c>
      <c r="BG128" s="10" vm="79795">
        <v>1137716</v>
      </c>
      <c r="BH128" s="10" vm="83577">
        <v>37191</v>
      </c>
      <c r="BI128" s="10" vm="75205">
        <v>54925</v>
      </c>
      <c r="BJ128" s="10" vm="69952">
        <v>44684</v>
      </c>
      <c r="BK128" s="10" vm="100432">
        <v>50</v>
      </c>
      <c r="BL128" s="10" vm="94910">
        <v>9447</v>
      </c>
      <c r="BM128" s="10" vm="90715">
        <v>146297</v>
      </c>
      <c r="BN128" s="10" vm="88634">
        <v>6988</v>
      </c>
      <c r="BO128" s="10" vm="79678">
        <v>0</v>
      </c>
      <c r="BP128" s="10" vm="77815">
        <v>5589</v>
      </c>
      <c r="BQ128" s="10" vm="57526">
        <v>28793</v>
      </c>
      <c r="BR128" s="10" vm="69796">
        <v>41370</v>
      </c>
      <c r="BS128" s="10" vm="100110">
        <v>104927</v>
      </c>
      <c r="BT128" s="10" vm="94744">
        <v>1242643</v>
      </c>
      <c r="BU128" s="10" vm="87816">
        <v>377965</v>
      </c>
      <c r="BV128" s="10" vm="71874">
        <v>0</v>
      </c>
      <c r="BW128" s="10" vm="85543">
        <v>0</v>
      </c>
      <c r="BX128" s="10" vm="83451">
        <v>454555</v>
      </c>
      <c r="BY128" s="10" vm="57466">
        <v>0</v>
      </c>
      <c r="BZ128" s="10" vm="69641">
        <v>0</v>
      </c>
      <c r="CA128" s="10" vm="99631">
        <v>14624</v>
      </c>
      <c r="CB128" s="10" vm="94586">
        <v>847144</v>
      </c>
      <c r="CC128" s="10" vm="72590">
        <v>16829</v>
      </c>
      <c r="CD128" s="10" vm="80736">
        <v>1279</v>
      </c>
      <c r="CE128" s="10" vm="85420">
        <v>377391</v>
      </c>
      <c r="CF128" s="10" vm="77663">
        <v>377391</v>
      </c>
      <c r="CG128" s="10" vm="57404">
        <v>0</v>
      </c>
      <c r="CH128" s="10" vm="69484">
        <v>0</v>
      </c>
      <c r="CI128" s="10" vm="98152">
        <v>0</v>
      </c>
      <c r="CJ128" s="10" vm="94429">
        <v>0</v>
      </c>
      <c r="CK128" s="10" vm="91039">
        <v>377391</v>
      </c>
      <c r="CL128" s="10" vm="86770">
        <v>6343</v>
      </c>
      <c r="CM128" s="10" vm="79564">
        <v>5422</v>
      </c>
      <c r="CN128" s="10" vm="83296">
        <v>0</v>
      </c>
      <c r="CO128" s="10" vm="57345">
        <v>921</v>
      </c>
      <c r="CP128" s="10" vm="69330">
        <v>0</v>
      </c>
      <c r="CQ128" s="10" vm="97682">
        <v>0</v>
      </c>
      <c r="CR128" s="10" vm="94272">
        <v>0</v>
      </c>
      <c r="CS128" s="10" vm="81631">
        <v>0</v>
      </c>
      <c r="CT128" s="10" vm="71731">
        <v>0</v>
      </c>
      <c r="CU128" s="10" vm="70998">
        <v>0</v>
      </c>
      <c r="CV128" s="10" vm="77537">
        <v>635</v>
      </c>
      <c r="CW128" s="10" vm="74769">
        <v>-635</v>
      </c>
      <c r="CX128" s="10" vm="69180">
        <v>1240</v>
      </c>
      <c r="CY128" s="10" vm="97193">
        <v>0</v>
      </c>
      <c r="CZ128" s="10" vm="94108">
        <v>1926</v>
      </c>
      <c r="DA128" s="10" vm="89378">
        <v>-686</v>
      </c>
      <c r="DB128" s="81" vm="88487">
        <v>0</v>
      </c>
      <c r="DC128" s="81" vm="85299">
        <v>0</v>
      </c>
      <c r="DD128" s="81" vm="83131">
        <v>0</v>
      </c>
      <c r="DE128" s="81" vm="74689">
        <v>0</v>
      </c>
      <c r="DF128" s="10" vm="69023">
        <v>1670</v>
      </c>
      <c r="DG128" s="10" vm="96781">
        <v>0</v>
      </c>
      <c r="DH128" s="10" vm="93943">
        <v>243</v>
      </c>
      <c r="DI128" s="10" vm="87660">
        <v>1427</v>
      </c>
      <c r="DJ128" s="10" vm="90147">
        <v>9253</v>
      </c>
      <c r="DK128" s="10" vm="79445">
        <v>5422</v>
      </c>
      <c r="DL128" s="10" vm="77382">
        <v>2804</v>
      </c>
      <c r="DM128" s="10" vm="74594">
        <v>1027</v>
      </c>
      <c r="DN128" s="10" vm="68867">
        <v>0</v>
      </c>
      <c r="DO128" s="10" vm="96362">
        <v>0</v>
      </c>
      <c r="DP128" s="10" vm="93781">
        <v>0</v>
      </c>
      <c r="DQ128" s="10" vm="72449">
        <v>0</v>
      </c>
      <c r="DR128" s="10" vm="80638">
        <v>0</v>
      </c>
      <c r="DS128" s="10" vm="85169">
        <v>0</v>
      </c>
      <c r="DT128" s="10" vm="82973">
        <v>0</v>
      </c>
      <c r="DU128" s="10" vm="57130">
        <v>0</v>
      </c>
      <c r="DV128" s="10" vm="68713">
        <v>0</v>
      </c>
      <c r="DW128" s="10" vm="98311">
        <v>0</v>
      </c>
      <c r="DX128" s="10" vm="93617">
        <v>0</v>
      </c>
      <c r="DY128" s="10" vm="81485">
        <v>0</v>
      </c>
      <c r="DZ128" s="10" vm="86619">
        <v>1053</v>
      </c>
      <c r="EA128" s="10" vm="79323">
        <v>0</v>
      </c>
      <c r="EB128" s="10" vm="77233">
        <v>393</v>
      </c>
      <c r="EC128" s="10" vm="74406">
        <v>660</v>
      </c>
      <c r="ED128" s="10" vm="68559">
        <v>0</v>
      </c>
      <c r="EE128" s="10" vm="96036">
        <v>0</v>
      </c>
      <c r="EF128" s="10" vm="93453">
        <v>0</v>
      </c>
      <c r="EG128" s="10" vm="89223">
        <v>0</v>
      </c>
      <c r="EH128" s="81" vm="71584">
        <v>0</v>
      </c>
      <c r="EI128" s="81" vm="85047">
        <v>0</v>
      </c>
      <c r="EJ128" s="81" vm="82828">
        <v>0</v>
      </c>
      <c r="EK128" s="81" vm="74323">
        <v>0</v>
      </c>
      <c r="EL128" s="10" vm="68403">
        <v>5157</v>
      </c>
      <c r="EM128" s="10" vm="99466">
        <v>0</v>
      </c>
      <c r="EN128" s="10" vm="93291">
        <v>5783</v>
      </c>
      <c r="EO128" s="10" vm="90559">
        <v>-626</v>
      </c>
      <c r="EP128" s="10" vm="88284">
        <v>6210</v>
      </c>
      <c r="EQ128" s="10" vm="79213">
        <v>0</v>
      </c>
      <c r="ER128" s="10" vm="77077">
        <v>6176</v>
      </c>
      <c r="ES128" s="10" vm="74233">
        <v>34</v>
      </c>
      <c r="ET128" s="10" vm="68246">
        <v>15463</v>
      </c>
      <c r="EU128" s="10" vm="98630">
        <v>5422</v>
      </c>
      <c r="EV128" s="10" vm="93134">
        <v>8980</v>
      </c>
      <c r="EW128" s="10" vm="87508">
        <v>1061</v>
      </c>
      <c r="EX128" s="10" vm="80477">
        <v>7723</v>
      </c>
      <c r="EY128" s="10" vm="84921">
        <v>2397</v>
      </c>
      <c r="EZ128" s="10" vm="82671">
        <v>3080</v>
      </c>
      <c r="FA128" s="10" vm="74156">
        <v>2395</v>
      </c>
      <c r="FB128" s="10" vm="68093">
        <v>1371807</v>
      </c>
      <c r="FC128" s="10" vm="98477">
        <v>0</v>
      </c>
      <c r="FD128" s="10" vm="92976">
        <v>1371807</v>
      </c>
      <c r="FE128" s="10" vm="58932">
        <v>41866</v>
      </c>
      <c r="FF128" s="10" vm="86485">
        <v>17901</v>
      </c>
      <c r="FG128" s="10" vm="79093">
        <v>0</v>
      </c>
      <c r="FH128" s="10" vm="76951">
        <v>-14148</v>
      </c>
      <c r="FI128" s="10" vm="74066">
        <v>0</v>
      </c>
      <c r="FJ128" s="10" vm="67940">
        <v>-6525</v>
      </c>
      <c r="FK128" s="10" vm="59251">
        <v>0</v>
      </c>
      <c r="FL128" s="10" vm="92810">
        <v>1410901</v>
      </c>
      <c r="FM128" s="10" vm="72315">
        <v>286649</v>
      </c>
      <c r="FN128" s="10" vm="71428">
        <v>21948</v>
      </c>
      <c r="FO128" s="10" vm="84790">
        <v>4418</v>
      </c>
      <c r="FP128" s="10" vm="76785">
        <v>0</v>
      </c>
      <c r="FQ128" s="10" vm="100803">
        <v>-1203</v>
      </c>
      <c r="FR128" s="10" vm="67786">
        <v>-412</v>
      </c>
      <c r="FS128" s="10" vm="96621">
        <v>-4104</v>
      </c>
      <c r="FT128" s="10" vm="92646">
        <v>307296</v>
      </c>
      <c r="FU128" s="10" vm="89064">
        <v>1103605</v>
      </c>
      <c r="FV128" s="10" vm="89983">
        <v>1085158</v>
      </c>
      <c r="FW128" s="81" vm="78969">
        <v>15856</v>
      </c>
      <c r="FX128" s="81" vm="82517">
        <v>0</v>
      </c>
      <c r="FY128" s="81" vm="73912">
        <v>0</v>
      </c>
      <c r="FZ128" s="81" vm="56199">
        <v>327</v>
      </c>
      <c r="GA128" s="81" vm="96203">
        <v>16183</v>
      </c>
      <c r="GB128" s="10" vm="92484">
        <v>2505</v>
      </c>
      <c r="GC128" s="10" vm="81335">
        <v>2844</v>
      </c>
      <c r="GD128" s="10" vm="88209">
        <v>-339</v>
      </c>
      <c r="GE128" s="10" vm="84659">
        <v>982</v>
      </c>
      <c r="GF128" s="10" vm="76615">
        <v>1182</v>
      </c>
      <c r="GG128" s="10" vm="73821">
        <v>-200</v>
      </c>
      <c r="GH128" s="10" vm="67631">
        <v>3060</v>
      </c>
      <c r="GI128" s="10" vm="98952">
        <v>1825</v>
      </c>
      <c r="GJ128" s="10" vm="92320">
        <v>1235</v>
      </c>
      <c r="GK128" s="10" vm="87356">
        <v>0</v>
      </c>
      <c r="GL128" s="10" vm="86327">
        <v>0</v>
      </c>
      <c r="GM128" s="10" vm="78859">
        <v>0</v>
      </c>
      <c r="GN128" s="10" vm="82359">
        <v>2525</v>
      </c>
      <c r="GO128" s="10" vm="73728">
        <v>3282</v>
      </c>
      <c r="GP128" s="10" vm="67475">
        <v>-757</v>
      </c>
      <c r="GQ128" s="10" vm="99947">
        <v>242</v>
      </c>
      <c r="GR128" s="10" vm="92160">
        <v>71</v>
      </c>
      <c r="GS128" s="10" vm="88906">
        <v>171</v>
      </c>
      <c r="GT128" s="10" vm="80340">
        <v>9314</v>
      </c>
      <c r="GU128" s="10" vm="58242">
        <v>9204</v>
      </c>
      <c r="GV128" s="10" vm="76502">
        <v>110</v>
      </c>
      <c r="GW128" s="10" vm="56555">
        <v>0</v>
      </c>
      <c r="GX128" s="81" vm="67319">
        <v>0</v>
      </c>
      <c r="GY128" s="10" vm="99301">
        <v>0</v>
      </c>
      <c r="GZ128" s="10" vm="92000">
        <v>3656</v>
      </c>
      <c r="HA128" s="10" vm="72180">
        <v>0</v>
      </c>
      <c r="HB128" s="10" vm="71249">
        <v>0</v>
      </c>
      <c r="HC128" s="81" vm="78775">
        <v>0</v>
      </c>
      <c r="HD128" s="81" vm="82195">
        <v>5791</v>
      </c>
      <c r="HE128" s="10" vm="56499">
        <v>9447</v>
      </c>
      <c r="HF128" s="10" vm="67165">
        <v>2587</v>
      </c>
      <c r="HG128" s="10" vm="97993">
        <v>5215</v>
      </c>
      <c r="HH128" s="10" vm="91843">
        <v>0</v>
      </c>
      <c r="HI128" s="10" vm="90876">
        <v>0</v>
      </c>
      <c r="HJ128" s="10" vm="88070">
        <v>18278</v>
      </c>
      <c r="HK128" s="10" vm="84462">
        <v>0</v>
      </c>
      <c r="HL128" s="10" vm="57829">
        <v>0</v>
      </c>
      <c r="HM128" s="10" vm="73442">
        <v>0</v>
      </c>
      <c r="HN128" s="10" vm="67010">
        <v>2713</v>
      </c>
      <c r="HO128" s="10" vm="97523">
        <v>28793</v>
      </c>
      <c r="HP128" s="10" vm="91682">
        <v>2688</v>
      </c>
      <c r="HQ128" s="10" vm="90421">
        <v>11935</v>
      </c>
      <c r="HR128" s="10" vm="89836">
        <v>14623</v>
      </c>
      <c r="HS128" s="10" vm="78667">
        <v>0</v>
      </c>
      <c r="HT128" s="10" vm="82061">
        <v>1279</v>
      </c>
      <c r="HU128" s="10" vm="73296">
        <v>1279</v>
      </c>
      <c r="HV128" s="10" vm="66859">
        <v>9139</v>
      </c>
      <c r="HW128" s="10" vm="97059">
        <v>1034</v>
      </c>
      <c r="HX128" s="10" vm="91530">
        <v>36142</v>
      </c>
      <c r="HY128" s="10" vm="88778">
        <v>2989</v>
      </c>
      <c r="HZ128" s="10" vm="86178">
        <v>0</v>
      </c>
      <c r="IA128" s="10" vm="84329">
        <v>477</v>
      </c>
      <c r="IB128" s="10" vm="76251">
        <v>-2490</v>
      </c>
      <c r="IC128" s="10" vm="73150">
        <v>47291</v>
      </c>
      <c r="ID128" s="10" vm="66716">
        <v>573</v>
      </c>
      <c r="IE128" s="10" vm="59136">
        <v>1616</v>
      </c>
      <c r="IF128" s="10" vm="91365">
        <v>1939</v>
      </c>
      <c r="IG128" s="10" vm="87226">
        <v>4128</v>
      </c>
      <c r="IH128" s="10" vm="80186">
        <v>17985</v>
      </c>
      <c r="II128" s="10" vm="78535">
        <v>23067</v>
      </c>
      <c r="IJ128" s="10" vm="76114">
        <v>4418</v>
      </c>
      <c r="IK128" s="10" vm="73008">
        <v>240</v>
      </c>
      <c r="IL128" s="10" vm="66572">
        <v>-151</v>
      </c>
      <c r="IM128" s="10" vm="59476">
        <v>210</v>
      </c>
      <c r="IN128" s="10" vm="91200">
        <v>29464</v>
      </c>
      <c r="IO128" s="10" vm="58022">
        <v>30282</v>
      </c>
      <c r="IP128" s="10" vm="71154">
        <v>0</v>
      </c>
      <c r="IQ128" s="10" vm="84194">
        <v>0</v>
      </c>
      <c r="IR128" s="10" vm="58125">
        <v>0</v>
      </c>
      <c r="IS128" s="81" vm="72857">
        <v>156</v>
      </c>
      <c r="IT128" s="81" vm="66421">
        <v>156</v>
      </c>
    </row>
    <row r="129" spans="1:254" x14ac:dyDescent="0.25">
      <c r="A129" s="8" t="s">
        <v>555</v>
      </c>
      <c r="B129" s="8" t="s">
        <v>554</v>
      </c>
      <c r="C129" s="89">
        <v>44651</v>
      </c>
      <c r="D129" s="76" vm="84081">
        <v>12</v>
      </c>
      <c r="E129" s="10" vm="75997">
        <v>340021</v>
      </c>
      <c r="F129" s="10" vm="70885">
        <v>-230345</v>
      </c>
      <c r="G129" s="10" vm="100288">
        <v>-40175</v>
      </c>
      <c r="H129" s="10" vm="59847">
        <v>69501</v>
      </c>
      <c r="I129" s="10" vm="58496">
        <v>27320</v>
      </c>
      <c r="J129" s="10" vm="63682">
        <v>96821</v>
      </c>
      <c r="K129" s="10" vm="86050">
        <v>0</v>
      </c>
      <c r="L129" s="10" vm="78421">
        <v>674</v>
      </c>
      <c r="M129" s="10" vm="75851">
        <v>2101</v>
      </c>
      <c r="N129" s="10" vm="70777">
        <v>238</v>
      </c>
      <c r="O129" s="10" vm="99797">
        <v>-51524</v>
      </c>
      <c r="P129" s="10" vm="95872">
        <v>4996</v>
      </c>
      <c r="Q129" s="10" vm="81913">
        <v>55001</v>
      </c>
      <c r="R129" s="10" vm="87101">
        <v>0</v>
      </c>
      <c r="S129" s="10" vm="85931">
        <v>0</v>
      </c>
      <c r="T129" s="10" vm="83940">
        <v>108307</v>
      </c>
      <c r="U129" s="10" vm="75707">
        <v>0</v>
      </c>
      <c r="V129" s="10" vm="70676">
        <v>108307</v>
      </c>
      <c r="W129" s="10" vm="98807">
        <v>0</v>
      </c>
      <c r="X129" s="10" vm="95707">
        <v>10553</v>
      </c>
      <c r="Y129" s="10" vm="89675">
        <v>256</v>
      </c>
      <c r="Z129" s="10" vm="81091">
        <v>1783</v>
      </c>
      <c r="AA129" s="10" vm="80053">
        <v>120899</v>
      </c>
      <c r="AB129" s="10" vm="78281">
        <v>234486</v>
      </c>
      <c r="AC129" s="10" vm="75573">
        <v>29010</v>
      </c>
      <c r="AD129" s="10" vm="70561">
        <v>263496</v>
      </c>
      <c r="AE129" s="10" vm="97850">
        <v>9704</v>
      </c>
      <c r="AF129" s="10" vm="95530">
        <v>0</v>
      </c>
      <c r="AG129" s="10" vm="72715">
        <v>0</v>
      </c>
      <c r="AH129" s="10" vm="72042">
        <v>5421</v>
      </c>
      <c r="AI129" s="10" vm="85810">
        <v>278621</v>
      </c>
      <c r="AJ129" s="10" vm="78136">
        <v>47988</v>
      </c>
      <c r="AK129" s="10" vm="57749">
        <v>33861</v>
      </c>
      <c r="AL129" s="10" vm="70389">
        <v>31497</v>
      </c>
      <c r="AM129" s="10" vm="97373">
        <v>51431</v>
      </c>
      <c r="AN129" s="10" vm="95369">
        <v>6882</v>
      </c>
      <c r="AO129" s="10" vm="87954">
        <v>1663</v>
      </c>
      <c r="AP129" s="10" vm="80935">
        <v>0</v>
      </c>
      <c r="AQ129" s="10" vm="79932">
        <v>40463</v>
      </c>
      <c r="AR129" s="10" vm="83787">
        <v>-699</v>
      </c>
      <c r="AS129" s="10" vm="75384">
        <v>417</v>
      </c>
      <c r="AT129" s="10" vm="70239">
        <v>213503</v>
      </c>
      <c r="AU129" s="10" vm="96952">
        <v>65118</v>
      </c>
      <c r="AV129" s="10" vm="95211">
        <v>3484</v>
      </c>
      <c r="AW129" s="10" vm="89519">
        <v>3280894</v>
      </c>
      <c r="AX129" s="10" vm="86949">
        <v>0</v>
      </c>
      <c r="AY129" s="10" vm="85679">
        <v>16129</v>
      </c>
      <c r="AZ129" s="10" vm="77990">
        <v>0</v>
      </c>
      <c r="BA129" s="10" vm="75304">
        <v>0</v>
      </c>
      <c r="BB129" s="10" vm="70095">
        <v>136153</v>
      </c>
      <c r="BC129" s="10" vm="99136">
        <v>2193</v>
      </c>
      <c r="BD129" s="10" vm="95052">
        <v>0</v>
      </c>
      <c r="BE129" s="10" vm="81764">
        <v>0</v>
      </c>
      <c r="BF129" s="10" vm="90319">
        <v>0</v>
      </c>
      <c r="BG129" s="10" vm="79806">
        <v>3435369</v>
      </c>
      <c r="BH129" s="10" vm="83633">
        <v>101374</v>
      </c>
      <c r="BI129" s="10" vm="75215">
        <v>42957</v>
      </c>
      <c r="BJ129" s="10" vm="69943">
        <v>85037</v>
      </c>
      <c r="BK129" s="10" vm="100451">
        <v>0</v>
      </c>
      <c r="BL129" s="10" vm="94876">
        <v>13378</v>
      </c>
      <c r="BM129" s="10" vm="90702">
        <v>242746</v>
      </c>
      <c r="BN129" s="10" vm="88660">
        <v>20392</v>
      </c>
      <c r="BO129" s="10" vm="79690">
        <v>0</v>
      </c>
      <c r="BP129" s="10" vm="77842">
        <v>9766</v>
      </c>
      <c r="BQ129" s="10" vm="75117">
        <v>155201</v>
      </c>
      <c r="BR129" s="10" vm="69769">
        <v>185359</v>
      </c>
      <c r="BS129" s="10" vm="100122">
        <v>57387</v>
      </c>
      <c r="BT129" s="10" vm="94713">
        <v>3492756</v>
      </c>
      <c r="BU129" s="10" vm="87804">
        <v>1616099</v>
      </c>
      <c r="BV129" s="10" vm="71890">
        <v>0</v>
      </c>
      <c r="BW129" s="10" vm="85552">
        <v>0</v>
      </c>
      <c r="BX129" s="10" vm="83476">
        <v>946207</v>
      </c>
      <c r="BY129" s="10" vm="75035">
        <v>0</v>
      </c>
      <c r="BZ129" s="10" vm="69616">
        <v>21359</v>
      </c>
      <c r="CA129" s="10" vm="99632">
        <v>14396</v>
      </c>
      <c r="CB129" s="10" vm="94560">
        <v>2598061</v>
      </c>
      <c r="CC129" s="10" vm="72576">
        <v>23265</v>
      </c>
      <c r="CD129" s="10" vm="80790">
        <v>1240</v>
      </c>
      <c r="CE129" s="10" vm="85430">
        <v>870190</v>
      </c>
      <c r="CF129" s="10" vm="77700">
        <v>868202</v>
      </c>
      <c r="CG129" s="10" vm="74954">
        <v>384</v>
      </c>
      <c r="CH129" s="10" vm="69471">
        <v>574</v>
      </c>
      <c r="CI129" s="10" vm="98169">
        <v>0</v>
      </c>
      <c r="CJ129" s="10" vm="94405">
        <v>1030</v>
      </c>
      <c r="CK129" s="10" vm="91026">
        <v>870190</v>
      </c>
      <c r="CL129" s="10" vm="86798">
        <v>34120</v>
      </c>
      <c r="CM129" s="10" vm="79577">
        <v>29226</v>
      </c>
      <c r="CN129" s="10" vm="83322">
        <v>0</v>
      </c>
      <c r="CO129" s="10" vm="74872">
        <v>4894</v>
      </c>
      <c r="CP129" s="10" vm="69320">
        <v>0</v>
      </c>
      <c r="CQ129" s="10" vm="97691">
        <v>0</v>
      </c>
      <c r="CR129" s="10" vm="94192">
        <v>0</v>
      </c>
      <c r="CS129" s="10" vm="81620">
        <v>0</v>
      </c>
      <c r="CT129" s="10" vm="71747">
        <v>0</v>
      </c>
      <c r="CU129" s="10" vm="71010">
        <v>0</v>
      </c>
      <c r="CV129" s="10" vm="77555">
        <v>0</v>
      </c>
      <c r="CW129" s="10" vm="74778">
        <v>0</v>
      </c>
      <c r="CX129" s="10" vm="69151">
        <v>0</v>
      </c>
      <c r="CY129" s="10" vm="97215">
        <v>0</v>
      </c>
      <c r="CZ129" s="10" vm="94077">
        <v>0</v>
      </c>
      <c r="DA129" s="10" vm="89362">
        <v>0</v>
      </c>
      <c r="DB129" s="81" vm="88513">
        <v>0</v>
      </c>
      <c r="DC129" s="81" vm="85307">
        <v>0</v>
      </c>
      <c r="DD129" s="81" vm="83163">
        <v>0</v>
      </c>
      <c r="DE129" s="81" vm="74699">
        <v>0</v>
      </c>
      <c r="DF129" s="10" vm="69001">
        <v>0</v>
      </c>
      <c r="DG129" s="10" vm="96793">
        <v>0</v>
      </c>
      <c r="DH129" s="10" vm="93916">
        <v>1077</v>
      </c>
      <c r="DI129" s="10" vm="87646">
        <v>-1077</v>
      </c>
      <c r="DJ129" s="10" vm="90168">
        <v>34120</v>
      </c>
      <c r="DK129" s="10" vm="79456">
        <v>29226</v>
      </c>
      <c r="DL129" s="10" vm="77409">
        <v>1077</v>
      </c>
      <c r="DM129" s="10" vm="57185">
        <v>3817</v>
      </c>
      <c r="DN129" s="10" vm="68856">
        <v>11346</v>
      </c>
      <c r="DO129" s="10" vm="96365">
        <v>10949</v>
      </c>
      <c r="DP129" s="10" vm="93757">
        <v>0</v>
      </c>
      <c r="DQ129" s="10" vm="72437">
        <v>397</v>
      </c>
      <c r="DR129" s="10" vm="80650">
        <v>10907</v>
      </c>
      <c r="DS129" s="10" vm="85181">
        <v>0</v>
      </c>
      <c r="DT129" s="10" vm="83009">
        <v>8631</v>
      </c>
      <c r="DU129" s="10" vm="74513">
        <v>2276</v>
      </c>
      <c r="DV129" s="10" vm="68704">
        <v>0</v>
      </c>
      <c r="DW129" s="10" vm="98330">
        <v>0</v>
      </c>
      <c r="DX129" s="10" vm="93557">
        <v>0</v>
      </c>
      <c r="DY129" s="10" vm="81472">
        <v>0</v>
      </c>
      <c r="DZ129" s="10" vm="86645">
        <v>556</v>
      </c>
      <c r="EA129" s="10" vm="79333">
        <v>0</v>
      </c>
      <c r="EB129" s="10" vm="77260">
        <v>138</v>
      </c>
      <c r="EC129" s="10" vm="100823">
        <v>418</v>
      </c>
      <c r="ED129" s="10" vm="68530">
        <v>0</v>
      </c>
      <c r="EE129" s="10" vm="96047">
        <v>0</v>
      </c>
      <c r="EF129" s="10" vm="93444">
        <v>0</v>
      </c>
      <c r="EG129" s="10" vm="89211">
        <v>0</v>
      </c>
      <c r="EH129" s="81" vm="71599">
        <v>0</v>
      </c>
      <c r="EI129" s="81" vm="85056">
        <v>0</v>
      </c>
      <c r="EJ129" s="81" vm="82853">
        <v>0</v>
      </c>
      <c r="EK129" s="81" vm="74332">
        <v>0</v>
      </c>
      <c r="EL129" s="10" vm="68378">
        <v>4471</v>
      </c>
      <c r="EM129" s="10" vm="99467">
        <v>0</v>
      </c>
      <c r="EN129" s="10" vm="93278">
        <v>6996</v>
      </c>
      <c r="EO129" s="10" vm="90546">
        <v>-2525</v>
      </c>
      <c r="EP129" s="10" vm="88365">
        <v>27280</v>
      </c>
      <c r="EQ129" s="10" vm="79223">
        <v>10949</v>
      </c>
      <c r="ER129" s="10" vm="77115">
        <v>15765</v>
      </c>
      <c r="ES129" s="10" vm="74243">
        <v>566</v>
      </c>
      <c r="ET129" s="10" vm="68223">
        <v>61400</v>
      </c>
      <c r="EU129" s="10" vm="98647">
        <v>40175</v>
      </c>
      <c r="EV129" s="10" vm="93122">
        <v>16842</v>
      </c>
      <c r="EW129" s="10" vm="87494">
        <v>4383</v>
      </c>
      <c r="EX129" s="10" vm="80504">
        <v>19029</v>
      </c>
      <c r="EY129" s="10" vm="84932">
        <v>601</v>
      </c>
      <c r="EZ129" s="10" vm="82698">
        <v>4018</v>
      </c>
      <c r="FA129" s="10" vm="74165">
        <v>601</v>
      </c>
      <c r="FB129" s="10" vm="68070">
        <v>3534303</v>
      </c>
      <c r="FC129" s="10" vm="98487">
        <v>0</v>
      </c>
      <c r="FD129" s="10" vm="92965">
        <v>3534303</v>
      </c>
      <c r="FE129" s="10" vm="58918">
        <v>228258</v>
      </c>
      <c r="FF129" s="10" vm="86502">
        <v>18572</v>
      </c>
      <c r="FG129" s="10" vm="79104">
        <v>0</v>
      </c>
      <c r="FH129" s="10" vm="76967">
        <v>-22850</v>
      </c>
      <c r="FI129" s="10" vm="56853">
        <v>0</v>
      </c>
      <c r="FJ129" s="10" vm="67923">
        <v>4773</v>
      </c>
      <c r="FK129" s="10" vm="59293">
        <v>0</v>
      </c>
      <c r="FL129" s="10" vm="92799">
        <v>3763056</v>
      </c>
      <c r="FM129" s="10" vm="72298">
        <v>451607</v>
      </c>
      <c r="FN129" s="10" vm="71452">
        <v>39153</v>
      </c>
      <c r="FO129" s="10" vm="84798">
        <v>0</v>
      </c>
      <c r="FP129" s="10" vm="76819">
        <v>0</v>
      </c>
      <c r="FQ129" s="10" vm="56789">
        <v>-8598</v>
      </c>
      <c r="FR129" s="10" vm="67776">
        <v>0</v>
      </c>
      <c r="FS129" s="10" vm="96634">
        <v>0</v>
      </c>
      <c r="FT129" s="10" vm="92635">
        <v>482162</v>
      </c>
      <c r="FU129" s="10" vm="89049">
        <v>3280894</v>
      </c>
      <c r="FV129" s="10" vm="90004">
        <v>3082696</v>
      </c>
      <c r="FW129" s="81" vm="78978">
        <v>131791</v>
      </c>
      <c r="FX129" s="81" vm="82541">
        <v>0</v>
      </c>
      <c r="FY129" s="81" vm="56727">
        <v>-120</v>
      </c>
      <c r="FZ129" s="81" vm="56190">
        <v>4482</v>
      </c>
      <c r="GA129" s="81" vm="96206">
        <v>136153</v>
      </c>
      <c r="GB129" s="10" vm="92472">
        <v>22315</v>
      </c>
      <c r="GC129" s="10" vm="81323">
        <v>10357</v>
      </c>
      <c r="GD129" s="10" vm="88221">
        <v>11958</v>
      </c>
      <c r="GE129" s="10" vm="84669">
        <v>2417</v>
      </c>
      <c r="GF129" s="10" vm="76672">
        <v>1553</v>
      </c>
      <c r="GG129" s="10" vm="73828">
        <v>864</v>
      </c>
      <c r="GH129" s="10" vm="67550">
        <v>0</v>
      </c>
      <c r="GI129" s="10" vm="98971">
        <v>0</v>
      </c>
      <c r="GJ129" s="10" vm="92311">
        <v>0</v>
      </c>
      <c r="GK129" s="10" vm="87344">
        <v>0</v>
      </c>
      <c r="GL129" s="10" vm="86352">
        <v>0</v>
      </c>
      <c r="GM129" s="10" vm="78872">
        <v>0</v>
      </c>
      <c r="GN129" s="10" vm="82384">
        <v>18747</v>
      </c>
      <c r="GO129" s="10" vm="56617">
        <v>4249</v>
      </c>
      <c r="GP129" s="10" vm="67447">
        <v>14498</v>
      </c>
      <c r="GQ129" s="10" vm="99960">
        <v>0</v>
      </c>
      <c r="GR129" s="10" vm="92150">
        <v>0</v>
      </c>
      <c r="GS129" s="10" vm="88895">
        <v>0</v>
      </c>
      <c r="GT129" s="10" vm="80354">
        <v>43479</v>
      </c>
      <c r="GU129" s="10" vm="58245">
        <v>16159</v>
      </c>
      <c r="GV129" s="10" vm="76528">
        <v>27320</v>
      </c>
      <c r="GW129" s="10" vm="73658">
        <v>0</v>
      </c>
      <c r="GX129" s="81" vm="67295">
        <v>0</v>
      </c>
      <c r="GY129" s="10" vm="99303">
        <v>11</v>
      </c>
      <c r="GZ129" s="10" vm="91987">
        <v>6234</v>
      </c>
      <c r="HA129" s="10" vm="72166">
        <v>0</v>
      </c>
      <c r="HB129" s="10" vm="71305">
        <v>0</v>
      </c>
      <c r="HC129" s="81" vm="78784">
        <v>0</v>
      </c>
      <c r="HD129" s="81" vm="82231">
        <v>7133</v>
      </c>
      <c r="HE129" s="10" vm="73567">
        <v>13378</v>
      </c>
      <c r="HF129" s="10" vm="67140">
        <v>7019</v>
      </c>
      <c r="HG129" s="10" vm="98009">
        <v>25444</v>
      </c>
      <c r="HH129" s="10" vm="91831">
        <v>0</v>
      </c>
      <c r="HI129" s="10" vm="90863">
        <v>11680</v>
      </c>
      <c r="HJ129" s="10" vm="88091">
        <v>103027</v>
      </c>
      <c r="HK129" s="10" vm="84472">
        <v>0</v>
      </c>
      <c r="HL129" s="10" vm="57837">
        <v>0</v>
      </c>
      <c r="HM129" s="10" vm="73458">
        <v>0</v>
      </c>
      <c r="HN129" s="10" vm="66987">
        <v>8031</v>
      </c>
      <c r="HO129" s="10" vm="97533">
        <v>155201</v>
      </c>
      <c r="HP129" s="10" vm="91671">
        <v>7794</v>
      </c>
      <c r="HQ129" s="10" vm="90411">
        <v>6602</v>
      </c>
      <c r="HR129" s="10" vm="89851">
        <v>14396</v>
      </c>
      <c r="HS129" s="10" vm="78676">
        <v>0</v>
      </c>
      <c r="HT129" s="10" vm="82076">
        <v>1240</v>
      </c>
      <c r="HU129" s="10" vm="73310">
        <v>1240</v>
      </c>
      <c r="HV129" s="10" vm="66841">
        <v>32701</v>
      </c>
      <c r="HW129" s="10" vm="97081">
        <v>9690</v>
      </c>
      <c r="HX129" s="10" vm="91519">
        <v>0</v>
      </c>
      <c r="HY129" s="10" vm="88765">
        <v>780</v>
      </c>
      <c r="HZ129" s="10" vm="86201">
        <v>52</v>
      </c>
      <c r="IA129" s="10" vm="84336">
        <v>21038</v>
      </c>
      <c r="IB129" s="10" vm="76283">
        <v>-12737</v>
      </c>
      <c r="IC129" s="10" vm="73166">
        <v>51524</v>
      </c>
      <c r="ID129" s="10" vm="66704">
        <v>1179</v>
      </c>
      <c r="IE129" s="10" vm="96490">
        <v>3592</v>
      </c>
      <c r="IF129" s="10" vm="91355">
        <v>5200</v>
      </c>
      <c r="IG129" s="10" vm="58383">
        <v>9971</v>
      </c>
      <c r="IH129" s="10" vm="80207">
        <v>18572</v>
      </c>
      <c r="II129" s="10" vm="78545">
        <v>43220</v>
      </c>
      <c r="IJ129" s="10" vm="76138">
        <v>-699</v>
      </c>
      <c r="IK129" s="10" vm="73022">
        <v>539</v>
      </c>
      <c r="IL129" s="10" vm="66562">
        <v>-228</v>
      </c>
      <c r="IM129" s="10" vm="59465">
        <v>99</v>
      </c>
      <c r="IN129" s="10" vm="91188">
        <v>41110</v>
      </c>
      <c r="IO129" s="10" vm="81206">
        <v>41110</v>
      </c>
      <c r="IP129" s="10" vm="71164">
        <v>0</v>
      </c>
      <c r="IQ129" s="10" vm="84203">
        <v>-1</v>
      </c>
      <c r="IR129" s="10" vm="58139">
        <v>-1</v>
      </c>
      <c r="IS129" s="81" vm="72872">
        <v>1716</v>
      </c>
      <c r="IT129" s="81" vm="66369">
        <v>1897</v>
      </c>
    </row>
    <row r="130" spans="1:254" x14ac:dyDescent="0.25">
      <c r="A130" s="8" t="s">
        <v>419</v>
      </c>
      <c r="B130" s="8" t="s">
        <v>85</v>
      </c>
      <c r="C130" s="89">
        <v>44651</v>
      </c>
      <c r="D130" s="76" vm="84069">
        <v>12</v>
      </c>
      <c r="E130" s="10" vm="75983">
        <v>373974</v>
      </c>
      <c r="F130" s="10" vm="70908">
        <v>-170421</v>
      </c>
      <c r="G130" s="10" vm="100299">
        <v>-109491</v>
      </c>
      <c r="H130" s="10" vm="59880">
        <v>94062</v>
      </c>
      <c r="I130" s="10" vm="58509">
        <v>37278</v>
      </c>
      <c r="J130" s="10" vm="63657">
        <v>131340</v>
      </c>
      <c r="K130" s="10" vm="86041">
        <v>0</v>
      </c>
      <c r="L130" s="10" vm="78407">
        <v>-7</v>
      </c>
      <c r="M130" s="10" vm="75840">
        <v>0</v>
      </c>
      <c r="N130" s="10" vm="70796">
        <v>724</v>
      </c>
      <c r="O130" s="10" vm="99808">
        <v>-52953</v>
      </c>
      <c r="P130" s="10" vm="95898">
        <v>0</v>
      </c>
      <c r="Q130" s="10" vm="81928">
        <v>3290</v>
      </c>
      <c r="R130" s="10" vm="87079">
        <v>0</v>
      </c>
      <c r="S130" s="10" vm="85921">
        <v>0</v>
      </c>
      <c r="T130" s="10" vm="83925">
        <v>82394</v>
      </c>
      <c r="U130" s="10" vm="75692">
        <v>-960</v>
      </c>
      <c r="V130" s="10" vm="70686">
        <v>81434</v>
      </c>
      <c r="W130" s="10" vm="98816">
        <v>0</v>
      </c>
      <c r="X130" s="10" vm="95732">
        <v>5415</v>
      </c>
      <c r="Y130" s="10" vm="89691">
        <v>24519</v>
      </c>
      <c r="Z130" s="10" vm="81066">
        <v>0</v>
      </c>
      <c r="AA130" s="10" vm="80042">
        <v>111368</v>
      </c>
      <c r="AB130" s="10" vm="78265">
        <v>199865</v>
      </c>
      <c r="AC130" s="10" vm="75561">
        <v>23073</v>
      </c>
      <c r="AD130" s="10" vm="70571">
        <v>222938</v>
      </c>
      <c r="AE130" s="10" vm="97857">
        <v>12193</v>
      </c>
      <c r="AF130" s="10" vm="95566">
        <v>0</v>
      </c>
      <c r="AG130" s="10" vm="72728">
        <v>0</v>
      </c>
      <c r="AH130" s="10" vm="72024">
        <v>724</v>
      </c>
      <c r="AI130" s="10" vm="85800">
        <v>235855</v>
      </c>
      <c r="AJ130" s="10" vm="78120">
        <v>33599</v>
      </c>
      <c r="AK130" s="10" vm="75465">
        <v>24869</v>
      </c>
      <c r="AL130" s="10" vm="70419">
        <v>32304</v>
      </c>
      <c r="AM130" s="10" vm="97383">
        <v>16154</v>
      </c>
      <c r="AN130" s="10" vm="95403">
        <v>0</v>
      </c>
      <c r="AO130" s="10" vm="87971">
        <v>611</v>
      </c>
      <c r="AP130" s="10" vm="80924">
        <v>0</v>
      </c>
      <c r="AQ130" s="10" vm="79924">
        <v>40858</v>
      </c>
      <c r="AR130" s="10" vm="83775">
        <v>0</v>
      </c>
      <c r="AS130" s="10" vm="57690">
        <v>104</v>
      </c>
      <c r="AT130" s="10" vm="70263">
        <v>148499</v>
      </c>
      <c r="AU130" s="10" vm="96963">
        <v>87356</v>
      </c>
      <c r="AV130" s="10" vm="95238">
        <v>5307</v>
      </c>
      <c r="AW130" s="10" vm="89534">
        <v>2924553</v>
      </c>
      <c r="AX130" s="10" vm="86938">
        <v>0</v>
      </c>
      <c r="AY130" s="10" vm="85670">
        <v>6749</v>
      </c>
      <c r="AZ130" s="10" vm="77978">
        <v>19161</v>
      </c>
      <c r="BA130" s="10" vm="75295">
        <v>9618</v>
      </c>
      <c r="BB130" s="10" vm="70107">
        <v>42517</v>
      </c>
      <c r="BC130" s="10" vm="99146">
        <v>0</v>
      </c>
      <c r="BD130" s="10" vm="95076">
        <v>0</v>
      </c>
      <c r="BE130" s="10" vm="81777">
        <v>0</v>
      </c>
      <c r="BF130" s="10" vm="90263">
        <v>2655</v>
      </c>
      <c r="BG130" s="10" vm="79796">
        <v>3005253</v>
      </c>
      <c r="BH130" s="10" vm="83619">
        <v>168526</v>
      </c>
      <c r="BI130" s="10" vm="75206">
        <v>59983</v>
      </c>
      <c r="BJ130" s="10" vm="69953">
        <v>69998</v>
      </c>
      <c r="BK130" s="10" vm="100460">
        <v>0</v>
      </c>
      <c r="BL130" s="10" vm="94911">
        <v>2898</v>
      </c>
      <c r="BM130" s="10" vm="90716">
        <v>301405</v>
      </c>
      <c r="BN130" s="10" vm="88631">
        <v>12782</v>
      </c>
      <c r="BO130" s="10" vm="79679">
        <v>0</v>
      </c>
      <c r="BP130" s="10" vm="77829">
        <v>12094</v>
      </c>
      <c r="BQ130" s="10" vm="75110">
        <v>137617</v>
      </c>
      <c r="BR130" s="10" vm="69797">
        <v>162493</v>
      </c>
      <c r="BS130" s="10" vm="100132">
        <v>138912</v>
      </c>
      <c r="BT130" s="10" vm="94745">
        <v>3144165</v>
      </c>
      <c r="BU130" s="10" vm="87817">
        <v>1547177</v>
      </c>
      <c r="BV130" s="10" vm="71864">
        <v>0</v>
      </c>
      <c r="BW130" s="10" vm="85544">
        <v>0</v>
      </c>
      <c r="BX130" s="10" vm="83462">
        <v>666325</v>
      </c>
      <c r="BY130" s="10" vm="57467">
        <v>8783</v>
      </c>
      <c r="BZ130" s="10" vm="69642">
        <v>57729</v>
      </c>
      <c r="CA130" s="10" vm="99642">
        <v>64304</v>
      </c>
      <c r="CB130" s="10" vm="94587">
        <v>2344318</v>
      </c>
      <c r="CC130" s="10" vm="72591">
        <v>6346</v>
      </c>
      <c r="CD130" s="10" vm="80768">
        <v>356</v>
      </c>
      <c r="CE130" s="10" vm="85421">
        <v>793145</v>
      </c>
      <c r="CF130" s="10" vm="77686">
        <v>826440</v>
      </c>
      <c r="CG130" s="10" vm="74946">
        <v>0</v>
      </c>
      <c r="CH130" s="10" vm="69485">
        <v>0</v>
      </c>
      <c r="CI130" s="10" vm="98178">
        <v>-33295</v>
      </c>
      <c r="CJ130" s="10" vm="94430">
        <v>0</v>
      </c>
      <c r="CK130" s="10" vm="91040">
        <v>793145</v>
      </c>
      <c r="CL130" s="10" vm="86772">
        <v>40947</v>
      </c>
      <c r="CM130" s="10" vm="79565">
        <v>34693</v>
      </c>
      <c r="CN130" s="10" vm="83306">
        <v>0</v>
      </c>
      <c r="CO130" s="10" vm="74859">
        <v>6254</v>
      </c>
      <c r="CP130" s="10" vm="69331">
        <v>26</v>
      </c>
      <c r="CQ130" s="10" vm="97698">
        <v>0</v>
      </c>
      <c r="CR130" s="10" vm="94273">
        <v>29</v>
      </c>
      <c r="CS130" s="10" vm="81632">
        <v>-3</v>
      </c>
      <c r="CT130" s="10" vm="71729">
        <v>0</v>
      </c>
      <c r="CU130" s="10" vm="70999">
        <v>0</v>
      </c>
      <c r="CV130" s="10" vm="77539">
        <v>0</v>
      </c>
      <c r="CW130" s="10" vm="74770">
        <v>0</v>
      </c>
      <c r="CX130" s="10" vm="69181">
        <v>37</v>
      </c>
      <c r="CY130" s="10" vm="97225">
        <v>0</v>
      </c>
      <c r="CZ130" s="10" vm="94109">
        <v>4583</v>
      </c>
      <c r="DA130" s="10" vm="89379">
        <v>-4546</v>
      </c>
      <c r="DB130" s="81" vm="88504">
        <v>0</v>
      </c>
      <c r="DC130" s="81" vm="85300">
        <v>0</v>
      </c>
      <c r="DD130" s="81" vm="83151">
        <v>0</v>
      </c>
      <c r="DE130" s="81" vm="74690">
        <v>0</v>
      </c>
      <c r="DF130" s="10" vm="69024">
        <v>3554</v>
      </c>
      <c r="DG130" s="10" vm="96804">
        <v>0</v>
      </c>
      <c r="DH130" s="10" vm="93944">
        <v>11678</v>
      </c>
      <c r="DI130" s="10" vm="87661">
        <v>-8124</v>
      </c>
      <c r="DJ130" s="10" vm="90157">
        <v>44564</v>
      </c>
      <c r="DK130" s="10" vm="79446">
        <v>34693</v>
      </c>
      <c r="DL130" s="10" vm="77397">
        <v>16290</v>
      </c>
      <c r="DM130" s="10" vm="74595">
        <v>-6419</v>
      </c>
      <c r="DN130" s="10" vm="68868">
        <v>86338</v>
      </c>
      <c r="DO130" s="10" vm="96375">
        <v>74471</v>
      </c>
      <c r="DP130" s="10" vm="93782">
        <v>0</v>
      </c>
      <c r="DQ130" s="10" vm="72450">
        <v>11867</v>
      </c>
      <c r="DR130" s="10" vm="80591">
        <v>0</v>
      </c>
      <c r="DS130" s="10" vm="85170">
        <v>0</v>
      </c>
      <c r="DT130" s="10" vm="82995">
        <v>0</v>
      </c>
      <c r="DU130" s="10" vm="57131">
        <v>0</v>
      </c>
      <c r="DV130" s="10" vm="68714">
        <v>0</v>
      </c>
      <c r="DW130" s="10" vm="98340">
        <v>0</v>
      </c>
      <c r="DX130" s="10" vm="93618">
        <v>0</v>
      </c>
      <c r="DY130" s="10" vm="81486">
        <v>0</v>
      </c>
      <c r="DZ130" s="10" vm="86616">
        <v>1909</v>
      </c>
      <c r="EA130" s="10" vm="79324">
        <v>0</v>
      </c>
      <c r="EB130" s="10" vm="77246">
        <v>731</v>
      </c>
      <c r="EC130" s="10" vm="74407">
        <v>1178</v>
      </c>
      <c r="ED130" s="10" vm="68560">
        <v>0</v>
      </c>
      <c r="EE130" s="10" vm="96058">
        <v>0</v>
      </c>
      <c r="EF130" s="10" vm="93454">
        <v>0</v>
      </c>
      <c r="EG130" s="10" vm="89224">
        <v>0</v>
      </c>
      <c r="EH130" s="81" vm="71573">
        <v>0</v>
      </c>
      <c r="EI130" s="81" vm="85048">
        <v>0</v>
      </c>
      <c r="EJ130" s="81" vm="82839">
        <v>0</v>
      </c>
      <c r="EK130" s="81" vm="74324">
        <v>0</v>
      </c>
      <c r="EL130" s="10" vm="68404">
        <v>5309</v>
      </c>
      <c r="EM130" s="10" vm="99478">
        <v>328</v>
      </c>
      <c r="EN130" s="10" vm="93292">
        <v>4901</v>
      </c>
      <c r="EO130" s="10" vm="90560">
        <v>80</v>
      </c>
      <c r="EP130" s="10" vm="88343">
        <v>93556</v>
      </c>
      <c r="EQ130" s="10" vm="79214">
        <v>74799</v>
      </c>
      <c r="ER130" s="10" vm="77101">
        <v>5632</v>
      </c>
      <c r="ES130" s="10" vm="74234">
        <v>13125</v>
      </c>
      <c r="ET130" s="10" vm="68247">
        <v>138120</v>
      </c>
      <c r="EU130" s="10" vm="98656">
        <v>109492</v>
      </c>
      <c r="EV130" s="10" vm="93135">
        <v>21922</v>
      </c>
      <c r="EW130" s="10" vm="87509">
        <v>6706</v>
      </c>
      <c r="EX130" s="10" vm="80479">
        <v>5086</v>
      </c>
      <c r="EY130" s="10" vm="84922">
        <v>1325</v>
      </c>
      <c r="EZ130" s="10" vm="82682">
        <v>950</v>
      </c>
      <c r="FA130" s="10" vm="74157">
        <v>1325</v>
      </c>
      <c r="FB130" s="10" vm="68094">
        <v>3147054</v>
      </c>
      <c r="FC130" s="10" vm="98494">
        <v>0</v>
      </c>
      <c r="FD130" s="10" vm="92977">
        <v>3147054</v>
      </c>
      <c r="FE130" s="10" vm="58933">
        <v>163212</v>
      </c>
      <c r="FF130" s="10" vm="86483">
        <v>41507</v>
      </c>
      <c r="FG130" s="10" vm="79094">
        <v>0</v>
      </c>
      <c r="FH130" s="10" vm="76952">
        <v>-17344</v>
      </c>
      <c r="FI130" s="10" vm="100809">
        <v>9135</v>
      </c>
      <c r="FJ130" s="10" vm="67941">
        <v>-24890</v>
      </c>
      <c r="FK130" s="10" vm="59303">
        <v>0</v>
      </c>
      <c r="FL130" s="10" vm="92811">
        <v>3318674</v>
      </c>
      <c r="FM130" s="10" vm="72316">
        <v>366406</v>
      </c>
      <c r="FN130" s="10" vm="71443">
        <v>39978</v>
      </c>
      <c r="FO130" s="10" vm="84791">
        <v>0</v>
      </c>
      <c r="FP130" s="10" vm="76806">
        <v>0</v>
      </c>
      <c r="FQ130" s="10" vm="73988">
        <v>-12266</v>
      </c>
      <c r="FR130" s="10" vm="67787">
        <v>0</v>
      </c>
      <c r="FS130" s="10" vm="96645">
        <v>0</v>
      </c>
      <c r="FT130" s="10" vm="92647">
        <v>394118</v>
      </c>
      <c r="FU130" s="10" vm="89065">
        <v>2924556</v>
      </c>
      <c r="FV130" s="10" vm="89993">
        <v>2780648</v>
      </c>
      <c r="FW130" s="81" vm="78970">
        <v>37894</v>
      </c>
      <c r="FX130" s="81" vm="82529">
        <v>3173</v>
      </c>
      <c r="FY130" s="81" vm="56721">
        <v>0</v>
      </c>
      <c r="FZ130" s="81" vm="56200">
        <v>1451</v>
      </c>
      <c r="GA130" s="81" vm="96216">
        <v>42518</v>
      </c>
      <c r="GB130" s="10" vm="92485">
        <v>15733</v>
      </c>
      <c r="GC130" s="10" vm="81336">
        <v>9242</v>
      </c>
      <c r="GD130" s="10" vm="88185">
        <v>6491</v>
      </c>
      <c r="GE130" s="10" vm="84660">
        <v>1043</v>
      </c>
      <c r="GF130" s="10" vm="76660">
        <v>919</v>
      </c>
      <c r="GG130" s="10" vm="56667">
        <v>124</v>
      </c>
      <c r="GH130" s="10" vm="67632">
        <v>3030</v>
      </c>
      <c r="GI130" s="10" vm="98980">
        <v>924</v>
      </c>
      <c r="GJ130" s="10" vm="92321">
        <v>2106</v>
      </c>
      <c r="GK130" s="10" vm="87357">
        <v>46952</v>
      </c>
      <c r="GL130" s="10" vm="86323">
        <v>25492</v>
      </c>
      <c r="GM130" s="10" vm="78860">
        <v>21460</v>
      </c>
      <c r="GN130" s="10" vm="82372">
        <v>14663</v>
      </c>
      <c r="GO130" s="10" vm="73729">
        <v>7562</v>
      </c>
      <c r="GP130" s="10" vm="67476">
        <v>7101</v>
      </c>
      <c r="GQ130" s="10" vm="99970">
        <v>0</v>
      </c>
      <c r="GR130" s="10" vm="92161">
        <v>4</v>
      </c>
      <c r="GS130" s="10" vm="88907">
        <v>-4</v>
      </c>
      <c r="GT130" s="10" vm="80328">
        <v>81421</v>
      </c>
      <c r="GU130" s="10" vm="84570">
        <v>44143</v>
      </c>
      <c r="GV130" s="10" vm="76512">
        <v>37278</v>
      </c>
      <c r="GW130" s="10" vm="73648">
        <v>0</v>
      </c>
      <c r="GX130" s="81" vm="67320">
        <v>0</v>
      </c>
      <c r="GY130" s="10" vm="99314">
        <v>0</v>
      </c>
      <c r="GZ130" s="10" vm="92001">
        <v>0</v>
      </c>
      <c r="HA130" s="10" vm="72181">
        <v>0</v>
      </c>
      <c r="HB130" s="10" vm="71284">
        <v>0</v>
      </c>
      <c r="HC130" s="81" vm="78776">
        <v>2898</v>
      </c>
      <c r="HD130" s="81" vm="82218">
        <v>0</v>
      </c>
      <c r="HE130" s="10" vm="56500">
        <v>2898</v>
      </c>
      <c r="HF130" s="10" vm="67166">
        <v>25765</v>
      </c>
      <c r="HG130" s="10" vm="98019">
        <v>8054</v>
      </c>
      <c r="HH130" s="10" vm="91844">
        <v>0</v>
      </c>
      <c r="HI130" s="10" vm="90877">
        <v>838</v>
      </c>
      <c r="HJ130" s="10" vm="88072">
        <v>12689</v>
      </c>
      <c r="HK130" s="10" vm="84463">
        <v>0</v>
      </c>
      <c r="HL130" s="10" vm="76394">
        <v>0</v>
      </c>
      <c r="HM130" s="10" vm="73443">
        <v>0</v>
      </c>
      <c r="HN130" s="10" vm="67011">
        <v>90271</v>
      </c>
      <c r="HO130" s="10" vm="97541">
        <v>137617</v>
      </c>
      <c r="HP130" s="10" vm="91683">
        <v>35436</v>
      </c>
      <c r="HQ130" s="10" vm="90422">
        <v>28868</v>
      </c>
      <c r="HR130" s="10" vm="89834">
        <v>64304</v>
      </c>
      <c r="HS130" s="10" vm="78668">
        <v>0</v>
      </c>
      <c r="HT130" s="10" vm="82063">
        <v>356</v>
      </c>
      <c r="HU130" s="10" vm="73297">
        <v>356</v>
      </c>
      <c r="HV130" s="10" vm="66860">
        <v>56031</v>
      </c>
      <c r="HW130" s="10" vm="59191">
        <v>1745</v>
      </c>
      <c r="HX130" s="10" vm="91531">
        <v>887</v>
      </c>
      <c r="HY130" s="10" vm="100891">
        <v>354</v>
      </c>
      <c r="HZ130" s="10" vm="86191">
        <v>30</v>
      </c>
      <c r="IA130" s="10" vm="84330">
        <v>2318</v>
      </c>
      <c r="IB130" s="10" vm="76272">
        <v>-8412</v>
      </c>
      <c r="IC130" s="10" vm="73151">
        <v>52953</v>
      </c>
      <c r="ID130" s="10" vm="66717">
        <v>760</v>
      </c>
      <c r="IE130" s="10" vm="96501">
        <v>1819</v>
      </c>
      <c r="IF130" s="10" vm="91366">
        <v>403</v>
      </c>
      <c r="IG130" s="10" vm="87227">
        <v>2982</v>
      </c>
      <c r="IH130" s="10" vm="80196">
        <v>41507</v>
      </c>
      <c r="II130" s="10" vm="78536">
        <v>44578</v>
      </c>
      <c r="IJ130" s="10" vm="76126">
        <v>0</v>
      </c>
      <c r="IK130" s="10" vm="73009">
        <v>704</v>
      </c>
      <c r="IL130" s="10" vm="66573">
        <v>-110</v>
      </c>
      <c r="IM130" s="10" vm="59477">
        <v>-178</v>
      </c>
      <c r="IN130" s="10" vm="91201">
        <v>39808</v>
      </c>
      <c r="IO130" s="10" vm="58023">
        <v>39808</v>
      </c>
      <c r="IP130" s="10" vm="62077">
        <v>3</v>
      </c>
      <c r="IQ130" s="10" vm="84195">
        <v>-1</v>
      </c>
      <c r="IR130" s="10" vm="58128">
        <v>1</v>
      </c>
      <c r="IS130" s="81" vm="72858">
        <v>194</v>
      </c>
      <c r="IT130" s="81" vm="66422">
        <v>194</v>
      </c>
    </row>
    <row r="131" spans="1:254" x14ac:dyDescent="0.25">
      <c r="A131" s="8" t="s">
        <v>420</v>
      </c>
      <c r="B131" s="8" t="s">
        <v>133</v>
      </c>
      <c r="C131" s="89">
        <v>44651</v>
      </c>
      <c r="D131" s="76" vm="84082">
        <v>12</v>
      </c>
      <c r="E131" s="10" vm="75998">
        <v>76332</v>
      </c>
      <c r="F131" s="10" vm="70889">
        <v>-51714</v>
      </c>
      <c r="G131" s="10" vm="100289">
        <v>-16718</v>
      </c>
      <c r="H131" s="10" vm="59871">
        <v>7900</v>
      </c>
      <c r="I131" s="10" vm="58497">
        <v>1319</v>
      </c>
      <c r="J131" s="10" vm="63683">
        <v>9219</v>
      </c>
      <c r="K131" s="10" vm="86051">
        <v>0</v>
      </c>
      <c r="L131" s="10" vm="78422">
        <v>0</v>
      </c>
      <c r="M131" s="10" vm="75852">
        <v>4538</v>
      </c>
      <c r="N131" s="10" vm="70778">
        <v>17</v>
      </c>
      <c r="O131" s="10" vm="99798">
        <v>-34744</v>
      </c>
      <c r="P131" s="10" vm="95885">
        <v>-657</v>
      </c>
      <c r="Q131" s="10" vm="81914">
        <v>0</v>
      </c>
      <c r="R131" s="10" vm="87102">
        <v>0</v>
      </c>
      <c r="S131" s="10" vm="85932">
        <v>0</v>
      </c>
      <c r="T131" s="10" vm="83941">
        <v>-21627</v>
      </c>
      <c r="U131" s="10" vm="75708">
        <v>330</v>
      </c>
      <c r="V131" s="10" vm="70670">
        <v>-21297</v>
      </c>
      <c r="W131" s="10" vm="98808">
        <v>0</v>
      </c>
      <c r="X131" s="10" vm="95721">
        <v>1237</v>
      </c>
      <c r="Y131" s="10" vm="89676">
        <v>0</v>
      </c>
      <c r="Z131" s="10" vm="81092">
        <v>0</v>
      </c>
      <c r="AA131" s="10" vm="80054">
        <v>-20060</v>
      </c>
      <c r="AB131" s="10" vm="78282">
        <v>39802</v>
      </c>
      <c r="AC131" s="10" vm="75574">
        <v>6121</v>
      </c>
      <c r="AD131" s="10" vm="70556">
        <v>45923</v>
      </c>
      <c r="AE131" s="10" vm="97851">
        <v>1936</v>
      </c>
      <c r="AF131" s="10" vm="95555">
        <v>0</v>
      </c>
      <c r="AG131" s="10" vm="72716">
        <v>0</v>
      </c>
      <c r="AH131" s="10" vm="72043">
        <v>2555</v>
      </c>
      <c r="AI131" s="10" vm="85811">
        <v>50414</v>
      </c>
      <c r="AJ131" s="10" vm="78137">
        <v>6406</v>
      </c>
      <c r="AK131" s="10" vm="75477">
        <v>6891</v>
      </c>
      <c r="AL131" s="10" vm="70405">
        <v>7869</v>
      </c>
      <c r="AM131" s="10" vm="97374">
        <v>5196</v>
      </c>
      <c r="AN131" s="10" vm="95391">
        <v>0</v>
      </c>
      <c r="AO131" s="10" vm="87955">
        <v>0</v>
      </c>
      <c r="AP131" s="10" vm="80936">
        <v>0</v>
      </c>
      <c r="AQ131" s="10" vm="79933">
        <v>8797</v>
      </c>
      <c r="AR131" s="10" vm="83788">
        <v>0</v>
      </c>
      <c r="AS131" s="10" vm="75385">
        <v>10729</v>
      </c>
      <c r="AT131" s="10" vm="70254">
        <v>45888</v>
      </c>
      <c r="AU131" s="10" vm="96953">
        <v>4526</v>
      </c>
      <c r="AV131" s="10" vm="95227">
        <v>1507</v>
      </c>
      <c r="AW131" s="10" vm="89520">
        <v>876861</v>
      </c>
      <c r="AX131" s="10" vm="86950">
        <v>0</v>
      </c>
      <c r="AY131" s="10" vm="85680">
        <v>8418</v>
      </c>
      <c r="AZ131" s="10" vm="77991">
        <v>0</v>
      </c>
      <c r="BA131" s="10" vm="75305">
        <v>2565</v>
      </c>
      <c r="BB131" s="10" vm="70028">
        <v>67790</v>
      </c>
      <c r="BC131" s="10" vm="99137">
        <v>0</v>
      </c>
      <c r="BD131" s="10" vm="95065">
        <v>0</v>
      </c>
      <c r="BE131" s="10" vm="81765">
        <v>0</v>
      </c>
      <c r="BF131" s="10" vm="90320">
        <v>30</v>
      </c>
      <c r="BG131" s="10" vm="79807">
        <v>955664</v>
      </c>
      <c r="BH131" s="10" vm="83634">
        <v>11045</v>
      </c>
      <c r="BI131" s="10" vm="57580">
        <v>6881</v>
      </c>
      <c r="BJ131" s="10" vm="69925">
        <v>12546</v>
      </c>
      <c r="BK131" s="10" vm="100452">
        <v>0</v>
      </c>
      <c r="BL131" s="10" vm="94902">
        <v>303</v>
      </c>
      <c r="BM131" s="10" vm="90703">
        <v>30775</v>
      </c>
      <c r="BN131" s="10" vm="88661">
        <v>18329</v>
      </c>
      <c r="BO131" s="10" vm="79691">
        <v>0</v>
      </c>
      <c r="BP131" s="10" vm="77843">
        <v>0</v>
      </c>
      <c r="BQ131" s="10" vm="75118">
        <v>31427</v>
      </c>
      <c r="BR131" s="10" vm="69773">
        <v>49756</v>
      </c>
      <c r="BS131" s="10" vm="100123">
        <v>-18981</v>
      </c>
      <c r="BT131" s="10" vm="94736">
        <v>936683</v>
      </c>
      <c r="BU131" s="10" vm="87805">
        <v>424079</v>
      </c>
      <c r="BV131" s="10" vm="71891">
        <v>0</v>
      </c>
      <c r="BW131" s="10" vm="85553">
        <v>0</v>
      </c>
      <c r="BX131" s="10" vm="83477">
        <v>168479</v>
      </c>
      <c r="BY131" s="10" vm="57471">
        <v>2565</v>
      </c>
      <c r="BZ131" s="10" vm="69617">
        <v>0</v>
      </c>
      <c r="CA131" s="10" vm="99633">
        <v>1603</v>
      </c>
      <c r="CB131" s="10" vm="94574">
        <v>596726</v>
      </c>
      <c r="CC131" s="10" vm="72577">
        <v>4564</v>
      </c>
      <c r="CD131" s="10" vm="80791">
        <v>0</v>
      </c>
      <c r="CE131" s="10" vm="85431">
        <v>335393</v>
      </c>
      <c r="CF131" s="10" vm="77701">
        <v>223760</v>
      </c>
      <c r="CG131" s="10" vm="74955">
        <v>111633</v>
      </c>
      <c r="CH131" s="10" vm="69461">
        <v>0</v>
      </c>
      <c r="CI131" s="10" vm="98170">
        <v>0</v>
      </c>
      <c r="CJ131" s="10" vm="94418">
        <v>0</v>
      </c>
      <c r="CK131" s="10" vm="91027">
        <v>335393</v>
      </c>
      <c r="CL131" s="10" vm="86799">
        <v>12322</v>
      </c>
      <c r="CM131" s="10" vm="79578">
        <v>10664</v>
      </c>
      <c r="CN131" s="10" vm="83323">
        <v>0</v>
      </c>
      <c r="CO131" s="10" vm="100841">
        <v>1658</v>
      </c>
      <c r="CP131" s="10" vm="69315">
        <v>1208</v>
      </c>
      <c r="CQ131" s="10" vm="97692">
        <v>0</v>
      </c>
      <c r="CR131" s="10" vm="94262">
        <v>1367</v>
      </c>
      <c r="CS131" s="10" vm="81621">
        <v>-159</v>
      </c>
      <c r="CT131" s="10" vm="71748">
        <v>145</v>
      </c>
      <c r="CU131" s="10" vm="71011">
        <v>0</v>
      </c>
      <c r="CV131" s="10" vm="77556">
        <v>667</v>
      </c>
      <c r="CW131" s="10" vm="57296">
        <v>-522</v>
      </c>
      <c r="CX131" s="10" vm="69167">
        <v>93</v>
      </c>
      <c r="CY131" s="10" vm="97216">
        <v>0</v>
      </c>
      <c r="CZ131" s="10" vm="94099">
        <v>281</v>
      </c>
      <c r="DA131" s="10" vm="89363">
        <v>-188</v>
      </c>
      <c r="DB131" s="81" vm="88514">
        <v>0</v>
      </c>
      <c r="DC131" s="81" vm="85308">
        <v>0</v>
      </c>
      <c r="DD131" s="81" vm="83164">
        <v>0</v>
      </c>
      <c r="DE131" s="81" vm="74700">
        <v>0</v>
      </c>
      <c r="DF131" s="10" vm="69014">
        <v>0</v>
      </c>
      <c r="DG131" s="10" vm="96794">
        <v>0</v>
      </c>
      <c r="DH131" s="10" vm="93932">
        <v>0</v>
      </c>
      <c r="DI131" s="10" vm="87647">
        <v>0</v>
      </c>
      <c r="DJ131" s="10" vm="90169">
        <v>13768</v>
      </c>
      <c r="DK131" s="10" vm="79457">
        <v>10664</v>
      </c>
      <c r="DL131" s="10" vm="77410">
        <v>2315</v>
      </c>
      <c r="DM131" s="10" vm="57186">
        <v>789</v>
      </c>
      <c r="DN131" s="10" vm="68813">
        <v>6745</v>
      </c>
      <c r="DO131" s="10" vm="96366">
        <v>6054</v>
      </c>
      <c r="DP131" s="10" vm="93771">
        <v>0</v>
      </c>
      <c r="DQ131" s="10" vm="72438">
        <v>691</v>
      </c>
      <c r="DR131" s="10" vm="80651">
        <v>0</v>
      </c>
      <c r="DS131" s="10" vm="85182">
        <v>0</v>
      </c>
      <c r="DT131" s="10" vm="83010">
        <v>0</v>
      </c>
      <c r="DU131" s="10" vm="74514">
        <v>0</v>
      </c>
      <c r="DV131" s="10" vm="68687">
        <v>0</v>
      </c>
      <c r="DW131" s="10" vm="98331">
        <v>0</v>
      </c>
      <c r="DX131" s="10" vm="93608">
        <v>0</v>
      </c>
      <c r="DY131" s="10" vm="81473">
        <v>0</v>
      </c>
      <c r="DZ131" s="10" vm="86646">
        <v>1308</v>
      </c>
      <c r="EA131" s="10" vm="79334">
        <v>0</v>
      </c>
      <c r="EB131" s="10" vm="77261">
        <v>707</v>
      </c>
      <c r="EC131" s="10" vm="74418">
        <v>601</v>
      </c>
      <c r="ED131" s="10" vm="68534">
        <v>0</v>
      </c>
      <c r="EE131" s="10" vm="96048">
        <v>0</v>
      </c>
      <c r="EF131" s="10" vm="93445">
        <v>0</v>
      </c>
      <c r="EG131" s="10" vm="89212">
        <v>0</v>
      </c>
      <c r="EH131" s="81" vm="71600">
        <v>0</v>
      </c>
      <c r="EI131" s="81" vm="85057">
        <v>0</v>
      </c>
      <c r="EJ131" s="81" vm="82854">
        <v>0</v>
      </c>
      <c r="EK131" s="81" vm="74333">
        <v>0</v>
      </c>
      <c r="EL131" s="10" vm="68379">
        <v>4097</v>
      </c>
      <c r="EM131" s="10" vm="99468">
        <v>0</v>
      </c>
      <c r="EN131" s="10" vm="93279">
        <v>2804</v>
      </c>
      <c r="EO131" s="10" vm="90547">
        <v>1293</v>
      </c>
      <c r="EP131" s="10" vm="88366">
        <v>12150</v>
      </c>
      <c r="EQ131" s="10" vm="79224">
        <v>6054</v>
      </c>
      <c r="ER131" s="10" vm="77116">
        <v>3511</v>
      </c>
      <c r="ES131" s="10" vm="74244">
        <v>2585</v>
      </c>
      <c r="ET131" s="10" vm="68225">
        <v>25918</v>
      </c>
      <c r="EU131" s="10" vm="98648">
        <v>16718</v>
      </c>
      <c r="EV131" s="10" vm="93123">
        <v>5826</v>
      </c>
      <c r="EW131" s="10" vm="87495">
        <v>3374</v>
      </c>
      <c r="EX131" s="10" vm="80505">
        <v>1819</v>
      </c>
      <c r="EY131" s="10" vm="84933">
        <v>164</v>
      </c>
      <c r="EZ131" s="10" vm="82699">
        <v>0</v>
      </c>
      <c r="FA131" s="10" vm="74166">
        <v>164</v>
      </c>
      <c r="FB131" s="10" vm="68079">
        <v>899639</v>
      </c>
      <c r="FC131" s="10" vm="98488">
        <v>0</v>
      </c>
      <c r="FD131" s="10" vm="92966">
        <v>899639</v>
      </c>
      <c r="FE131" s="10" vm="58919">
        <v>48491</v>
      </c>
      <c r="FF131" s="10" vm="86503">
        <v>9754</v>
      </c>
      <c r="FG131" s="10" vm="79105">
        <v>0</v>
      </c>
      <c r="FH131" s="10" vm="76968">
        <v>-1778</v>
      </c>
      <c r="FI131" s="10" vm="74078">
        <v>0</v>
      </c>
      <c r="FJ131" s="10" vm="67927">
        <v>5665</v>
      </c>
      <c r="FK131" s="10" vm="59294">
        <v>0</v>
      </c>
      <c r="FL131" s="10" vm="92800">
        <v>961771</v>
      </c>
      <c r="FM131" s="10" vm="72299">
        <v>77878</v>
      </c>
      <c r="FN131" s="10" vm="71453">
        <v>7111</v>
      </c>
      <c r="FO131" s="10" vm="84799">
        <v>0</v>
      </c>
      <c r="FP131" s="10" vm="76820">
        <v>0</v>
      </c>
      <c r="FQ131" s="10" vm="56790">
        <v>-81</v>
      </c>
      <c r="FR131" s="10" vm="67778">
        <v>0</v>
      </c>
      <c r="FS131" s="10" vm="96635">
        <v>0</v>
      </c>
      <c r="FT131" s="10" vm="92636">
        <v>84908</v>
      </c>
      <c r="FU131" s="10" vm="89050">
        <v>876863</v>
      </c>
      <c r="FV131" s="10" vm="90005">
        <v>821761</v>
      </c>
      <c r="FW131" s="81" vm="78979">
        <v>73471</v>
      </c>
      <c r="FX131" s="81" vm="82542">
        <v>641</v>
      </c>
      <c r="FY131" s="81" vm="73921">
        <v>0</v>
      </c>
      <c r="FZ131" s="81" vm="56144">
        <v>-6322</v>
      </c>
      <c r="GA131" s="81" vm="96207">
        <v>67790</v>
      </c>
      <c r="GB131" s="10" vm="92473">
        <v>2587</v>
      </c>
      <c r="GC131" s="10" vm="81324">
        <v>1410</v>
      </c>
      <c r="GD131" s="10" vm="88222">
        <v>1177</v>
      </c>
      <c r="GE131" s="10" vm="84670">
        <v>0</v>
      </c>
      <c r="GF131" s="10" vm="76673">
        <v>0</v>
      </c>
      <c r="GG131" s="10" vm="73829">
        <v>0</v>
      </c>
      <c r="GH131" s="10" vm="67606">
        <v>299</v>
      </c>
      <c r="GI131" s="10" vm="98972">
        <v>305</v>
      </c>
      <c r="GJ131" s="10" vm="92312">
        <v>-6</v>
      </c>
      <c r="GK131" s="10" vm="87345">
        <v>0</v>
      </c>
      <c r="GL131" s="10" vm="86353">
        <v>0</v>
      </c>
      <c r="GM131" s="10" vm="78873">
        <v>0</v>
      </c>
      <c r="GN131" s="10" vm="82385">
        <v>129</v>
      </c>
      <c r="GO131" s="10" vm="56618">
        <v>44</v>
      </c>
      <c r="GP131" s="10" vm="67451">
        <v>85</v>
      </c>
      <c r="GQ131" s="10" vm="99961">
        <v>63</v>
      </c>
      <c r="GR131" s="10" vm="92151">
        <v>0</v>
      </c>
      <c r="GS131" s="10" vm="88896">
        <v>63</v>
      </c>
      <c r="GT131" s="10" vm="80355">
        <v>3078</v>
      </c>
      <c r="GU131" s="10" vm="84577">
        <v>1759</v>
      </c>
      <c r="GV131" s="10" vm="76529">
        <v>1319</v>
      </c>
      <c r="GW131" s="10" vm="56558">
        <v>0</v>
      </c>
      <c r="GX131" s="81" vm="67296">
        <v>0</v>
      </c>
      <c r="GY131" s="10" vm="99304">
        <v>2</v>
      </c>
      <c r="GZ131" s="10" vm="91988">
        <v>301</v>
      </c>
      <c r="HA131" s="10" vm="72167">
        <v>0</v>
      </c>
      <c r="HB131" s="10" vm="71306">
        <v>0</v>
      </c>
      <c r="HC131" s="81" vm="57876">
        <v>0</v>
      </c>
      <c r="HD131" s="81" vm="82232">
        <v>0</v>
      </c>
      <c r="HE131" s="10" vm="73568">
        <v>303</v>
      </c>
      <c r="HF131" s="10" vm="67141">
        <v>2538</v>
      </c>
      <c r="HG131" s="10" vm="98010">
        <v>0</v>
      </c>
      <c r="HH131" s="10" vm="91832">
        <v>0</v>
      </c>
      <c r="HI131" s="10" vm="90864">
        <v>1631</v>
      </c>
      <c r="HJ131" s="10" vm="88092">
        <v>25153</v>
      </c>
      <c r="HK131" s="10" vm="84473">
        <v>0</v>
      </c>
      <c r="HL131" s="10" vm="76404">
        <v>0</v>
      </c>
      <c r="HM131" s="10" vm="73459">
        <v>0</v>
      </c>
      <c r="HN131" s="10" vm="66996">
        <v>2104</v>
      </c>
      <c r="HO131" s="10" vm="97534">
        <v>31426</v>
      </c>
      <c r="HP131" s="10" vm="91672">
        <v>1603</v>
      </c>
      <c r="HQ131" s="10" vm="90412">
        <v>0</v>
      </c>
      <c r="HR131" s="10" vm="89852">
        <v>1603</v>
      </c>
      <c r="HS131" s="10" vm="78677">
        <v>0</v>
      </c>
      <c r="HT131" s="10" vm="82077">
        <v>0</v>
      </c>
      <c r="HU131" s="10" vm="73311">
        <v>0</v>
      </c>
      <c r="HV131" s="10" vm="66845">
        <v>12728</v>
      </c>
      <c r="HW131" s="10" vm="59185">
        <v>135</v>
      </c>
      <c r="HX131" s="10" vm="91520">
        <v>23586</v>
      </c>
      <c r="HY131" s="10" vm="58691">
        <v>130</v>
      </c>
      <c r="HZ131" s="10" vm="86202">
        <v>3</v>
      </c>
      <c r="IA131" s="10" vm="84337">
        <v>0</v>
      </c>
      <c r="IB131" s="10" vm="76284">
        <v>-1838</v>
      </c>
      <c r="IC131" s="10" vm="73167">
        <v>34744</v>
      </c>
      <c r="ID131" s="10" vm="66706">
        <v>29</v>
      </c>
      <c r="IE131" s="10" vm="96491">
        <v>16</v>
      </c>
      <c r="IF131" s="10" vm="91356">
        <v>0</v>
      </c>
      <c r="IG131" s="10" vm="87218">
        <v>45</v>
      </c>
      <c r="IH131" s="10" vm="80208">
        <v>9754</v>
      </c>
      <c r="II131" s="10" vm="78546">
        <v>8546</v>
      </c>
      <c r="IJ131" s="10" vm="76139">
        <v>0</v>
      </c>
      <c r="IK131" s="10" vm="73023">
        <v>116</v>
      </c>
      <c r="IL131" s="10" vm="66516">
        <v>-14</v>
      </c>
      <c r="IM131" s="10" vm="59466">
        <v>15</v>
      </c>
      <c r="IN131" s="10" vm="91189">
        <v>6466</v>
      </c>
      <c r="IO131" s="10" vm="81207">
        <v>6470</v>
      </c>
      <c r="IP131" s="10" vm="71165">
        <v>0</v>
      </c>
      <c r="IQ131" s="10" vm="84204">
        <v>0</v>
      </c>
      <c r="IR131" s="10" vm="58140">
        <v>-15</v>
      </c>
      <c r="IS131" s="81" vm="72873">
        <v>191</v>
      </c>
      <c r="IT131" s="81" vm="66395">
        <v>191</v>
      </c>
    </row>
    <row r="132" spans="1:254" x14ac:dyDescent="0.25">
      <c r="A132" s="8" t="s">
        <v>421</v>
      </c>
      <c r="B132" s="8" t="s">
        <v>72</v>
      </c>
      <c r="C132" s="89">
        <v>44561</v>
      </c>
      <c r="D132" s="76" vm="84070">
        <v>12</v>
      </c>
      <c r="E132" s="10" vm="75984">
        <v>47468</v>
      </c>
      <c r="F132" s="10" vm="70909">
        <v>-38004</v>
      </c>
      <c r="G132" s="10" vm="100300">
        <v>-3608</v>
      </c>
      <c r="H132" s="10" vm="59881">
        <v>5856</v>
      </c>
      <c r="I132" s="10" vm="58510">
        <v>111</v>
      </c>
      <c r="J132" s="10" vm="63658">
        <v>5967</v>
      </c>
      <c r="K132" s="10" vm="86042">
        <v>0</v>
      </c>
      <c r="L132" s="10" vm="78408">
        <v>0</v>
      </c>
      <c r="M132" s="10" vm="75841">
        <v>0</v>
      </c>
      <c r="N132" s="10" vm="56352">
        <v>2</v>
      </c>
      <c r="O132" s="10" vm="99809">
        <v>-3161</v>
      </c>
      <c r="P132" s="10" vm="95899">
        <v>0</v>
      </c>
      <c r="Q132" s="10" vm="81929">
        <v>0</v>
      </c>
      <c r="R132" s="10" vm="87080">
        <v>0</v>
      </c>
      <c r="S132" s="10" vm="85922">
        <v>0</v>
      </c>
      <c r="T132" s="10" vm="83926">
        <v>2808</v>
      </c>
      <c r="U132" s="10" vm="75693">
        <v>0</v>
      </c>
      <c r="V132" s="10" vm="56308">
        <v>2808</v>
      </c>
      <c r="W132" s="10" vm="98817">
        <v>0</v>
      </c>
      <c r="X132" s="10" vm="95733">
        <v>1698</v>
      </c>
      <c r="Y132" s="10" vm="89692">
        <v>0</v>
      </c>
      <c r="Z132" s="10" vm="81075">
        <v>0</v>
      </c>
      <c r="AA132" s="10" vm="80043">
        <v>4506</v>
      </c>
      <c r="AB132" s="10" vm="78266">
        <v>16632</v>
      </c>
      <c r="AC132" s="10" vm="75562">
        <v>2667</v>
      </c>
      <c r="AD132" s="10" vm="70572">
        <v>19299</v>
      </c>
      <c r="AE132" s="10" vm="97858">
        <v>947</v>
      </c>
      <c r="AF132" s="10" vm="95567">
        <v>834</v>
      </c>
      <c r="AG132" s="10" vm="72729">
        <v>6</v>
      </c>
      <c r="AH132" s="10" vm="72027">
        <v>707</v>
      </c>
      <c r="AI132" s="10" vm="85801">
        <v>21793</v>
      </c>
      <c r="AJ132" s="10" vm="78121">
        <v>6591</v>
      </c>
      <c r="AK132" s="10" vm="75466">
        <v>2434</v>
      </c>
      <c r="AL132" s="10" vm="70420">
        <v>3196</v>
      </c>
      <c r="AM132" s="10" vm="97384">
        <v>1242</v>
      </c>
      <c r="AN132" s="10" vm="95404">
        <v>0</v>
      </c>
      <c r="AO132" s="10" vm="87972">
        <v>26</v>
      </c>
      <c r="AP132" s="10" vm="80926">
        <v>320</v>
      </c>
      <c r="AQ132" s="10" vm="79925">
        <v>3306</v>
      </c>
      <c r="AR132" s="10" vm="83776">
        <v>0</v>
      </c>
      <c r="AS132" s="10" vm="75378">
        <v>0</v>
      </c>
      <c r="AT132" s="10" vm="70264">
        <v>17115</v>
      </c>
      <c r="AU132" s="10" vm="96964">
        <v>4678</v>
      </c>
      <c r="AV132" s="10" vm="95239">
        <v>458</v>
      </c>
      <c r="AW132" s="10" vm="89535">
        <v>240810</v>
      </c>
      <c r="AX132" s="10" vm="86914">
        <v>0</v>
      </c>
      <c r="AY132" s="10" vm="85671">
        <v>2912</v>
      </c>
      <c r="AZ132" s="10" vm="77979">
        <v>53</v>
      </c>
      <c r="BA132" s="10" vm="75296">
        <v>0</v>
      </c>
      <c r="BB132" s="10" vm="70108">
        <v>0</v>
      </c>
      <c r="BC132" s="10" vm="99147">
        <v>0</v>
      </c>
      <c r="BD132" s="10" vm="95077">
        <v>0</v>
      </c>
      <c r="BE132" s="10" vm="81778">
        <v>0</v>
      </c>
      <c r="BF132" s="10" vm="90291">
        <v>691</v>
      </c>
      <c r="BG132" s="10" vm="79797">
        <v>244466</v>
      </c>
      <c r="BH132" s="10" vm="83620">
        <v>3182</v>
      </c>
      <c r="BI132" s="10" vm="57576">
        <v>4772</v>
      </c>
      <c r="BJ132" s="10" vm="69954">
        <v>13133</v>
      </c>
      <c r="BK132" s="10" vm="100461">
        <v>0</v>
      </c>
      <c r="BL132" s="10" vm="94912">
        <v>2018</v>
      </c>
      <c r="BM132" s="10" vm="90717">
        <v>23105</v>
      </c>
      <c r="BN132" s="10" vm="88635">
        <v>2128</v>
      </c>
      <c r="BO132" s="10" vm="79680">
        <v>0</v>
      </c>
      <c r="BP132" s="10" vm="77830">
        <v>1456</v>
      </c>
      <c r="BQ132" s="10" vm="75111">
        <v>8218</v>
      </c>
      <c r="BR132" s="10" vm="69798">
        <v>11802</v>
      </c>
      <c r="BS132" s="10" vm="100133">
        <v>11303</v>
      </c>
      <c r="BT132" s="10" vm="94746">
        <v>255769</v>
      </c>
      <c r="BU132" s="10" vm="87818">
        <v>104798</v>
      </c>
      <c r="BV132" s="10" vm="71865">
        <v>0</v>
      </c>
      <c r="BW132" s="10" vm="85545">
        <v>0</v>
      </c>
      <c r="BX132" s="10" vm="83463">
        <v>75915</v>
      </c>
      <c r="BY132" s="10" vm="75026">
        <v>0</v>
      </c>
      <c r="BZ132" s="10" vm="69643">
        <v>0</v>
      </c>
      <c r="CA132" s="10" vm="99643">
        <v>17</v>
      </c>
      <c r="CB132" s="10" vm="94588">
        <v>180730</v>
      </c>
      <c r="CC132" s="10" vm="72592">
        <v>4469</v>
      </c>
      <c r="CD132" s="10" vm="80769">
        <v>0</v>
      </c>
      <c r="CE132" s="10" vm="85422">
        <v>70570</v>
      </c>
      <c r="CF132" s="10" vm="77687">
        <v>70211</v>
      </c>
      <c r="CG132" s="10" vm="74947">
        <v>0</v>
      </c>
      <c r="CH132" s="10" vm="69486">
        <v>359</v>
      </c>
      <c r="CI132" s="10" vm="98179">
        <v>0</v>
      </c>
      <c r="CJ132" s="10" vm="94431">
        <v>0</v>
      </c>
      <c r="CK132" s="10" vm="91041">
        <v>70570</v>
      </c>
      <c r="CL132" s="10" vm="86780">
        <v>3168</v>
      </c>
      <c r="CM132" s="10" vm="79566">
        <v>2646</v>
      </c>
      <c r="CN132" s="10" vm="83307">
        <v>0</v>
      </c>
      <c r="CO132" s="10" vm="57346">
        <v>522</v>
      </c>
      <c r="CP132" s="10" vm="69332">
        <v>3569</v>
      </c>
      <c r="CQ132" s="10" vm="97699">
        <v>0</v>
      </c>
      <c r="CR132" s="10" vm="94274">
        <v>3569</v>
      </c>
      <c r="CS132" s="10" vm="81633">
        <v>0</v>
      </c>
      <c r="CT132" s="10" vm="71732">
        <v>9095</v>
      </c>
      <c r="CU132" s="10" vm="71000">
        <v>0</v>
      </c>
      <c r="CV132" s="10" vm="77540">
        <v>9070</v>
      </c>
      <c r="CW132" s="10" vm="74771">
        <v>25</v>
      </c>
      <c r="CX132" s="10" vm="69182">
        <v>0</v>
      </c>
      <c r="CY132" s="10" vm="97226">
        <v>0</v>
      </c>
      <c r="CZ132" s="10" vm="94110">
        <v>44</v>
      </c>
      <c r="DA132" s="10" vm="89380">
        <v>-44</v>
      </c>
      <c r="DB132" s="81" vm="88505">
        <v>0</v>
      </c>
      <c r="DC132" s="81" vm="85301">
        <v>0</v>
      </c>
      <c r="DD132" s="81" vm="83152">
        <v>0</v>
      </c>
      <c r="DE132" s="81" vm="74691">
        <v>0</v>
      </c>
      <c r="DF132" s="10" vm="69025">
        <v>8039</v>
      </c>
      <c r="DG132" s="10" vm="96805">
        <v>0</v>
      </c>
      <c r="DH132" s="10" vm="93945">
        <v>7753</v>
      </c>
      <c r="DI132" s="10" vm="87662">
        <v>286</v>
      </c>
      <c r="DJ132" s="10" vm="90076">
        <v>23871</v>
      </c>
      <c r="DK132" s="10" vm="79447">
        <v>2646</v>
      </c>
      <c r="DL132" s="10" vm="77398">
        <v>20436</v>
      </c>
      <c r="DM132" s="10" vm="74596">
        <v>789</v>
      </c>
      <c r="DN132" s="10" vm="68869">
        <v>1238</v>
      </c>
      <c r="DO132" s="10" vm="96376">
        <v>962</v>
      </c>
      <c r="DP132" s="10" vm="93783">
        <v>0</v>
      </c>
      <c r="DQ132" s="10" vm="72451">
        <v>276</v>
      </c>
      <c r="DR132" s="10" vm="80621">
        <v>0</v>
      </c>
      <c r="DS132" s="10" vm="85171">
        <v>0</v>
      </c>
      <c r="DT132" s="10" vm="82996">
        <v>0</v>
      </c>
      <c r="DU132" s="10" vm="74505">
        <v>0</v>
      </c>
      <c r="DV132" s="10" vm="68715">
        <v>0</v>
      </c>
      <c r="DW132" s="10" vm="98341">
        <v>0</v>
      </c>
      <c r="DX132" s="10" vm="93619">
        <v>0</v>
      </c>
      <c r="DY132" s="10" vm="81487">
        <v>0</v>
      </c>
      <c r="DZ132" s="10" vm="86620">
        <v>536</v>
      </c>
      <c r="EA132" s="10" vm="79325">
        <v>0</v>
      </c>
      <c r="EB132" s="10" vm="77247">
        <v>446</v>
      </c>
      <c r="EC132" s="10" vm="74408">
        <v>90</v>
      </c>
      <c r="ED132" s="10" vm="68561">
        <v>0</v>
      </c>
      <c r="EE132" s="10" vm="96059">
        <v>0</v>
      </c>
      <c r="EF132" s="10" vm="93455">
        <v>0</v>
      </c>
      <c r="EG132" s="10" vm="89225">
        <v>0</v>
      </c>
      <c r="EH132" s="81" vm="71574">
        <v>0</v>
      </c>
      <c r="EI132" s="81" vm="85049">
        <v>0</v>
      </c>
      <c r="EJ132" s="81" vm="82840">
        <v>0</v>
      </c>
      <c r="EK132" s="81" vm="74325">
        <v>0</v>
      </c>
      <c r="EL132" s="10" vm="68405">
        <v>30</v>
      </c>
      <c r="EM132" s="10" vm="99479">
        <v>0</v>
      </c>
      <c r="EN132" s="10" vm="93293">
        <v>7</v>
      </c>
      <c r="EO132" s="10" vm="90561">
        <v>23</v>
      </c>
      <c r="EP132" s="10" vm="88344">
        <v>1804</v>
      </c>
      <c r="EQ132" s="10" vm="79215">
        <v>962</v>
      </c>
      <c r="ER132" s="10" vm="77102">
        <v>453</v>
      </c>
      <c r="ES132" s="10" vm="74235">
        <v>389</v>
      </c>
      <c r="ET132" s="10" vm="68248">
        <v>25675</v>
      </c>
      <c r="EU132" s="10" vm="98657">
        <v>3608</v>
      </c>
      <c r="EV132" s="10" vm="93136">
        <v>20889</v>
      </c>
      <c r="EW132" s="10" vm="87510">
        <v>1178</v>
      </c>
      <c r="EX132" s="10" vm="80488">
        <v>446</v>
      </c>
      <c r="EY132" s="10" vm="84923">
        <v>136</v>
      </c>
      <c r="EZ132" s="10" vm="82683">
        <v>53</v>
      </c>
      <c r="FA132" s="10" vm="74158">
        <v>136</v>
      </c>
      <c r="FB132" s="10" vm="68095">
        <v>258214</v>
      </c>
      <c r="FC132" s="10" vm="98495">
        <v>0</v>
      </c>
      <c r="FD132" s="10" vm="92978">
        <v>258214</v>
      </c>
      <c r="FE132" s="10" vm="58934">
        <v>6810</v>
      </c>
      <c r="FF132" s="10" vm="86486">
        <v>1263</v>
      </c>
      <c r="FG132" s="10" vm="79095">
        <v>0</v>
      </c>
      <c r="FH132" s="10" vm="76953">
        <v>-6803</v>
      </c>
      <c r="FI132" s="10" vm="74067">
        <v>0</v>
      </c>
      <c r="FJ132" s="10" vm="67942">
        <v>0</v>
      </c>
      <c r="FK132" s="10" vm="59304">
        <v>0</v>
      </c>
      <c r="FL132" s="10" vm="92812">
        <v>259484</v>
      </c>
      <c r="FM132" s="10" vm="72317">
        <v>21402</v>
      </c>
      <c r="FN132" s="10" vm="71444">
        <v>3448</v>
      </c>
      <c r="FO132" s="10" vm="84792">
        <v>0</v>
      </c>
      <c r="FP132" s="10" vm="76807">
        <v>0</v>
      </c>
      <c r="FQ132" s="10" vm="56784">
        <v>-6176</v>
      </c>
      <c r="FR132" s="10" vm="67788">
        <v>0</v>
      </c>
      <c r="FS132" s="10" vm="96646">
        <v>0</v>
      </c>
      <c r="FT132" s="10" vm="92648">
        <v>18674</v>
      </c>
      <c r="FU132" s="10" vm="89066">
        <v>240810</v>
      </c>
      <c r="FV132" s="10" vm="89929">
        <v>236812</v>
      </c>
      <c r="FW132" s="81" vm="78971">
        <v>0</v>
      </c>
      <c r="FX132" s="81" vm="82530">
        <v>0</v>
      </c>
      <c r="FY132" s="81" vm="73913">
        <v>0</v>
      </c>
      <c r="FZ132" s="81" vm="56201">
        <v>0</v>
      </c>
      <c r="GA132" s="81" vm="96217">
        <v>0</v>
      </c>
      <c r="GB132" s="10" vm="92486">
        <v>86</v>
      </c>
      <c r="GC132" s="10" vm="81337">
        <v>75</v>
      </c>
      <c r="GD132" s="10" vm="88194">
        <v>11</v>
      </c>
      <c r="GE132" s="10" vm="84661">
        <v>0</v>
      </c>
      <c r="GF132" s="10" vm="76661">
        <v>0</v>
      </c>
      <c r="GG132" s="10" vm="73822">
        <v>0</v>
      </c>
      <c r="GH132" s="10" vm="67633">
        <v>0</v>
      </c>
      <c r="GI132" s="10" vm="98981">
        <v>0</v>
      </c>
      <c r="GJ132" s="10" vm="92322">
        <v>0</v>
      </c>
      <c r="GK132" s="10" vm="87358">
        <v>0</v>
      </c>
      <c r="GL132" s="10" vm="86328">
        <v>0</v>
      </c>
      <c r="GM132" s="10" vm="78861">
        <v>0</v>
      </c>
      <c r="GN132" s="10" vm="82373">
        <v>480</v>
      </c>
      <c r="GO132" s="10" vm="73730">
        <v>380</v>
      </c>
      <c r="GP132" s="10" vm="67477">
        <v>100</v>
      </c>
      <c r="GQ132" s="10" vm="99971">
        <v>0</v>
      </c>
      <c r="GR132" s="10" vm="92162">
        <v>0</v>
      </c>
      <c r="GS132" s="10" vm="88908">
        <v>0</v>
      </c>
      <c r="GT132" s="10" vm="80329">
        <v>566</v>
      </c>
      <c r="GU132" s="10" vm="84571">
        <v>455</v>
      </c>
      <c r="GV132" s="10" vm="76513">
        <v>111</v>
      </c>
      <c r="GW132" s="10" vm="73649">
        <v>0</v>
      </c>
      <c r="GX132" s="81" vm="67321">
        <v>0</v>
      </c>
      <c r="GY132" s="10" vm="99315">
        <v>33</v>
      </c>
      <c r="GZ132" s="10" vm="92002">
        <v>0</v>
      </c>
      <c r="HA132" s="10" vm="72182">
        <v>0</v>
      </c>
      <c r="HB132" s="10" vm="71285">
        <v>0</v>
      </c>
      <c r="HC132" s="81" vm="78777">
        <v>0</v>
      </c>
      <c r="HD132" s="81" vm="82219">
        <v>1985</v>
      </c>
      <c r="HE132" s="10" vm="56501">
        <v>2018</v>
      </c>
      <c r="HF132" s="10" vm="67167">
        <v>2338</v>
      </c>
      <c r="HG132" s="10" vm="98020">
        <v>452</v>
      </c>
      <c r="HH132" s="10" vm="91845">
        <v>0</v>
      </c>
      <c r="HI132" s="10" vm="90878">
        <v>0</v>
      </c>
      <c r="HJ132" s="10" vm="88079">
        <v>2273</v>
      </c>
      <c r="HK132" s="10" vm="84464">
        <v>0</v>
      </c>
      <c r="HL132" s="10" vm="57833">
        <v>0</v>
      </c>
      <c r="HM132" s="10" vm="73444">
        <v>0</v>
      </c>
      <c r="HN132" s="10" vm="67012">
        <v>3155</v>
      </c>
      <c r="HO132" s="10" vm="97542">
        <v>8218</v>
      </c>
      <c r="HP132" s="10" vm="91684">
        <v>17</v>
      </c>
      <c r="HQ132" s="10" vm="90423">
        <v>0</v>
      </c>
      <c r="HR132" s="10" vm="89837">
        <v>17</v>
      </c>
      <c r="HS132" s="10" vm="78669">
        <v>0</v>
      </c>
      <c r="HT132" s="10" vm="82064">
        <v>0</v>
      </c>
      <c r="HU132" s="10" vm="73298">
        <v>0</v>
      </c>
      <c r="HV132" s="10" vm="66861">
        <v>3125</v>
      </c>
      <c r="HW132" s="10" vm="97084">
        <v>-53</v>
      </c>
      <c r="HX132" s="10" vm="91532">
        <v>0</v>
      </c>
      <c r="HY132" s="10" vm="88779">
        <v>89</v>
      </c>
      <c r="HZ132" s="10" vm="86193">
        <v>0</v>
      </c>
      <c r="IA132" s="10" vm="84331">
        <v>0</v>
      </c>
      <c r="IB132" s="10" vm="76273">
        <v>0</v>
      </c>
      <c r="IC132" s="10" vm="73152">
        <v>3161</v>
      </c>
      <c r="ID132" s="10" vm="66718">
        <v>828</v>
      </c>
      <c r="IE132" s="10" vm="59142">
        <v>1999</v>
      </c>
      <c r="IF132" s="10" vm="91367">
        <v>6359</v>
      </c>
      <c r="IG132" s="10" vm="87228">
        <v>9186</v>
      </c>
      <c r="IH132" s="10" vm="80127">
        <v>1263</v>
      </c>
      <c r="II132" s="10" vm="78537">
        <v>3748</v>
      </c>
      <c r="IJ132" s="10" vm="76127">
        <v>0</v>
      </c>
      <c r="IK132" s="10" vm="73010">
        <v>37</v>
      </c>
      <c r="IL132" s="10" vm="66574">
        <v>-1</v>
      </c>
      <c r="IM132" s="10" vm="59478">
        <v>8</v>
      </c>
      <c r="IN132" s="10" vm="91202">
        <v>3794</v>
      </c>
      <c r="IO132" s="10" vm="58024">
        <v>4085</v>
      </c>
      <c r="IP132" s="10" vm="71138">
        <v>0</v>
      </c>
      <c r="IQ132" s="10" vm="84196">
        <v>0</v>
      </c>
      <c r="IR132" s="10" vm="58129">
        <v>0</v>
      </c>
      <c r="IS132" s="81" vm="72859">
        <v>58</v>
      </c>
      <c r="IT132" s="81" vm="66423">
        <v>68</v>
      </c>
    </row>
    <row r="133" spans="1:254" x14ac:dyDescent="0.25">
      <c r="A133" s="8" t="s">
        <v>422</v>
      </c>
      <c r="B133" s="8" t="s">
        <v>36</v>
      </c>
      <c r="C133" s="89">
        <v>44651</v>
      </c>
      <c r="D133" s="76" vm="84083">
        <v>12</v>
      </c>
      <c r="E133" s="10" vm="75999">
        <v>116835</v>
      </c>
      <c r="F133" s="10" vm="56386">
        <v>-66606</v>
      </c>
      <c r="G133" s="10" vm="100290">
        <v>-11627</v>
      </c>
      <c r="H133" s="10" vm="59872">
        <v>38602</v>
      </c>
      <c r="I133" s="10" vm="58498">
        <v>11476</v>
      </c>
      <c r="J133" s="10" vm="63684">
        <v>50078</v>
      </c>
      <c r="K133" s="10" vm="86052">
        <v>0</v>
      </c>
      <c r="L133" s="10" vm="78423">
        <v>0</v>
      </c>
      <c r="M133" s="10" vm="75853">
        <v>0</v>
      </c>
      <c r="N133" s="10" vm="70780">
        <v>780</v>
      </c>
      <c r="O133" s="10" vm="99799">
        <v>-61623</v>
      </c>
      <c r="P133" s="10" vm="95886">
        <v>0</v>
      </c>
      <c r="Q133" s="10" vm="81915">
        <v>-445</v>
      </c>
      <c r="R133" s="10" vm="87103">
        <v>0</v>
      </c>
      <c r="S133" s="10" vm="85933">
        <v>0</v>
      </c>
      <c r="T133" s="10" vm="83942">
        <v>-11210</v>
      </c>
      <c r="U133" s="10" vm="75709">
        <v>0</v>
      </c>
      <c r="V133" s="10" vm="70677">
        <v>-11210</v>
      </c>
      <c r="W133" s="10" vm="98809">
        <v>0</v>
      </c>
      <c r="X133" s="10" vm="95722">
        <v>6085</v>
      </c>
      <c r="Y133" s="10" vm="89677">
        <v>0</v>
      </c>
      <c r="Z133" s="10" vm="81093">
        <v>0</v>
      </c>
      <c r="AA133" s="10" vm="80055">
        <v>-5125</v>
      </c>
      <c r="AB133" s="10" vm="78283">
        <v>87172</v>
      </c>
      <c r="AC133" s="10" vm="57798">
        <v>6042</v>
      </c>
      <c r="AD133" s="10" vm="70559">
        <v>93214</v>
      </c>
      <c r="AE133" s="10" vm="97852">
        <v>393</v>
      </c>
      <c r="AF133" s="10" vm="95556">
        <v>0</v>
      </c>
      <c r="AG133" s="10" vm="72717">
        <v>46</v>
      </c>
      <c r="AH133" s="10" vm="72044">
        <v>2555</v>
      </c>
      <c r="AI133" s="10" vm="85812">
        <v>96208</v>
      </c>
      <c r="AJ133" s="10" vm="78138">
        <v>10417</v>
      </c>
      <c r="AK133" s="10" vm="75478">
        <v>6210</v>
      </c>
      <c r="AL133" s="10" vm="70407">
        <v>13133</v>
      </c>
      <c r="AM133" s="10" vm="97375">
        <v>9927</v>
      </c>
      <c r="AN133" s="10" vm="95392">
        <v>0</v>
      </c>
      <c r="AO133" s="10" vm="87956">
        <v>231</v>
      </c>
      <c r="AP133" s="10" vm="80937">
        <v>4901</v>
      </c>
      <c r="AQ133" s="10" vm="79934">
        <v>11862</v>
      </c>
      <c r="AR133" s="10" vm="83789">
        <v>0</v>
      </c>
      <c r="AS133" s="10" vm="75386">
        <v>2966</v>
      </c>
      <c r="AT133" s="10" vm="70209">
        <v>59647</v>
      </c>
      <c r="AU133" s="10" vm="96954">
        <v>36561</v>
      </c>
      <c r="AV133" s="10" vm="95228">
        <v>809</v>
      </c>
      <c r="AW133" s="10" vm="89521">
        <v>1430548</v>
      </c>
      <c r="AX133" s="10" vm="86951">
        <v>0</v>
      </c>
      <c r="AY133" s="10" vm="85681">
        <v>15922</v>
      </c>
      <c r="AZ133" s="10" vm="77992">
        <v>0</v>
      </c>
      <c r="BA133" s="10" vm="75306">
        <v>0</v>
      </c>
      <c r="BB133" s="10" vm="70080">
        <v>12143</v>
      </c>
      <c r="BC133" s="10" vm="99138">
        <v>0</v>
      </c>
      <c r="BD133" s="10" vm="95066">
        <v>0</v>
      </c>
      <c r="BE133" s="10" vm="81766">
        <v>0</v>
      </c>
      <c r="BF133" s="10" vm="90321">
        <v>9859</v>
      </c>
      <c r="BG133" s="10" vm="79808">
        <v>1468472</v>
      </c>
      <c r="BH133" s="10" vm="83635">
        <v>10034</v>
      </c>
      <c r="BI133" s="10" vm="57581">
        <v>3160</v>
      </c>
      <c r="BJ133" s="10" vm="69928">
        <v>32080</v>
      </c>
      <c r="BK133" s="10" vm="100453">
        <v>858</v>
      </c>
      <c r="BL133" s="10" vm="94903">
        <v>6292</v>
      </c>
      <c r="BM133" s="10" vm="90704">
        <v>52424</v>
      </c>
      <c r="BN133" s="10" vm="88662">
        <v>3653</v>
      </c>
      <c r="BO133" s="10" vm="79692">
        <v>0</v>
      </c>
      <c r="BP133" s="10" vm="77844">
        <v>470</v>
      </c>
      <c r="BQ133" s="10" vm="75119">
        <v>25550</v>
      </c>
      <c r="BR133" s="10" vm="69774">
        <v>29673</v>
      </c>
      <c r="BS133" s="10" vm="100124">
        <v>22751</v>
      </c>
      <c r="BT133" s="10" vm="94737">
        <v>1491223</v>
      </c>
      <c r="BU133" s="10" vm="87806">
        <v>781295</v>
      </c>
      <c r="BV133" s="10" vm="71892">
        <v>0</v>
      </c>
      <c r="BW133" s="10" vm="85554">
        <v>0</v>
      </c>
      <c r="BX133" s="10" vm="83478">
        <v>36332</v>
      </c>
      <c r="BY133" s="10" vm="57472">
        <v>0</v>
      </c>
      <c r="BZ133" s="10" vm="69618">
        <v>0</v>
      </c>
      <c r="CA133" s="10" vm="99634">
        <v>7880</v>
      </c>
      <c r="CB133" s="10" vm="94575">
        <v>825507</v>
      </c>
      <c r="CC133" s="10" vm="72578">
        <v>6378</v>
      </c>
      <c r="CD133" s="10" vm="80792">
        <v>2985</v>
      </c>
      <c r="CE133" s="10" vm="85432">
        <v>656353</v>
      </c>
      <c r="CF133" s="10" vm="77702">
        <v>578246</v>
      </c>
      <c r="CG133" s="10" vm="74956">
        <v>78107</v>
      </c>
      <c r="CH133" s="10" vm="69472">
        <v>0</v>
      </c>
      <c r="CI133" s="10" vm="98171">
        <v>0</v>
      </c>
      <c r="CJ133" s="10" vm="94419">
        <v>0</v>
      </c>
      <c r="CK133" s="10" vm="91028">
        <v>656353</v>
      </c>
      <c r="CL133" s="10" vm="86800">
        <v>15346</v>
      </c>
      <c r="CM133" s="10" vm="79579">
        <v>11627</v>
      </c>
      <c r="CN133" s="10" vm="83324">
        <v>0</v>
      </c>
      <c r="CO133" s="10" vm="74873">
        <v>3719</v>
      </c>
      <c r="CP133" s="10" vm="69318">
        <v>153</v>
      </c>
      <c r="CQ133" s="10" vm="97693">
        <v>0</v>
      </c>
      <c r="CR133" s="10" vm="94263">
        <v>100</v>
      </c>
      <c r="CS133" s="10" vm="81622">
        <v>53</v>
      </c>
      <c r="CT133" s="10" vm="71749">
        <v>0</v>
      </c>
      <c r="CU133" s="10" vm="71012">
        <v>0</v>
      </c>
      <c r="CV133" s="10" vm="77557">
        <v>4076</v>
      </c>
      <c r="CW133" s="10" vm="57297">
        <v>-4076</v>
      </c>
      <c r="CX133" s="10" vm="69169">
        <v>0</v>
      </c>
      <c r="CY133" s="10" vm="97217">
        <v>0</v>
      </c>
      <c r="CZ133" s="10" vm="94100">
        <v>0</v>
      </c>
      <c r="DA133" s="10" vm="89364">
        <v>0</v>
      </c>
      <c r="DB133" s="81" vm="88515">
        <v>0</v>
      </c>
      <c r="DC133" s="81" vm="85309">
        <v>0</v>
      </c>
      <c r="DD133" s="81" vm="83165">
        <v>0</v>
      </c>
      <c r="DE133" s="81" vm="57234">
        <v>0</v>
      </c>
      <c r="DF133" s="10" vm="68969">
        <v>857</v>
      </c>
      <c r="DG133" s="10" vm="96795">
        <v>0</v>
      </c>
      <c r="DH133" s="10" vm="93933">
        <v>740</v>
      </c>
      <c r="DI133" s="10" vm="87648">
        <v>117</v>
      </c>
      <c r="DJ133" s="10" vm="90170">
        <v>16356</v>
      </c>
      <c r="DK133" s="10" vm="79458">
        <v>11627</v>
      </c>
      <c r="DL133" s="10" vm="77411">
        <v>4916</v>
      </c>
      <c r="DM133" s="10" vm="74605">
        <v>-187</v>
      </c>
      <c r="DN133" s="10" vm="68842">
        <v>0</v>
      </c>
      <c r="DO133" s="10" vm="96367">
        <v>0</v>
      </c>
      <c r="DP133" s="10" vm="93772">
        <v>0</v>
      </c>
      <c r="DQ133" s="10" vm="72439">
        <v>0</v>
      </c>
      <c r="DR133" s="10" vm="80652">
        <v>0</v>
      </c>
      <c r="DS133" s="10" vm="85183">
        <v>0</v>
      </c>
      <c r="DT133" s="10" vm="83011">
        <v>0</v>
      </c>
      <c r="DU133" s="10" vm="57138">
        <v>0</v>
      </c>
      <c r="DV133" s="10" vm="68690">
        <v>0</v>
      </c>
      <c r="DW133" s="10" vm="98332">
        <v>0</v>
      </c>
      <c r="DX133" s="10" vm="93609">
        <v>0</v>
      </c>
      <c r="DY133" s="10" vm="81474">
        <v>0</v>
      </c>
      <c r="DZ133" s="10" vm="86647">
        <v>4271</v>
      </c>
      <c r="EA133" s="10" vm="79335">
        <v>0</v>
      </c>
      <c r="EB133" s="10" vm="77262">
        <v>1907</v>
      </c>
      <c r="EC133" s="10" vm="74419">
        <v>2364</v>
      </c>
      <c r="ED133" s="10" vm="68535">
        <v>0</v>
      </c>
      <c r="EE133" s="10" vm="96049">
        <v>0</v>
      </c>
      <c r="EF133" s="10" vm="93446">
        <v>0</v>
      </c>
      <c r="EG133" s="10" vm="89213">
        <v>0</v>
      </c>
      <c r="EH133" s="81" vm="71601">
        <v>0</v>
      </c>
      <c r="EI133" s="81" vm="85058">
        <v>0</v>
      </c>
      <c r="EJ133" s="81" vm="82855">
        <v>0</v>
      </c>
      <c r="EK133" s="81" vm="57029">
        <v>0</v>
      </c>
      <c r="EL133" s="10" vm="68380">
        <v>0</v>
      </c>
      <c r="EM133" s="10" vm="99469">
        <v>0</v>
      </c>
      <c r="EN133" s="10" vm="93280">
        <v>136</v>
      </c>
      <c r="EO133" s="10" vm="90548">
        <v>-136</v>
      </c>
      <c r="EP133" s="10" vm="88367">
        <v>4271</v>
      </c>
      <c r="EQ133" s="10" vm="79225">
        <v>0</v>
      </c>
      <c r="ER133" s="10" vm="77117">
        <v>2043</v>
      </c>
      <c r="ES133" s="10" vm="56977">
        <v>2228</v>
      </c>
      <c r="ET133" s="10" vm="68235">
        <v>20627</v>
      </c>
      <c r="EU133" s="10" vm="98649">
        <v>11627</v>
      </c>
      <c r="EV133" s="10" vm="93124">
        <v>6959</v>
      </c>
      <c r="EW133" s="10" vm="87496">
        <v>2041</v>
      </c>
      <c r="EX133" s="10" vm="80506">
        <v>4057</v>
      </c>
      <c r="EY133" s="10" vm="84934">
        <v>736</v>
      </c>
      <c r="EZ133" s="10" vm="82700">
        <v>917</v>
      </c>
      <c r="FA133" s="10" vm="56911">
        <v>716</v>
      </c>
      <c r="FB133" s="10" vm="68083">
        <v>1529507</v>
      </c>
      <c r="FC133" s="10" vm="98489">
        <v>0</v>
      </c>
      <c r="FD133" s="10" vm="92967">
        <v>1529507</v>
      </c>
      <c r="FE133" s="10" vm="58920">
        <v>46147</v>
      </c>
      <c r="FF133" s="10" vm="86504">
        <v>5531</v>
      </c>
      <c r="FG133" s="10" vm="79106">
        <v>0</v>
      </c>
      <c r="FH133" s="10" vm="76969">
        <v>-23006</v>
      </c>
      <c r="FI133" s="10" vm="74079">
        <v>39300</v>
      </c>
      <c r="FJ133" s="10" vm="67929">
        <v>-700</v>
      </c>
      <c r="FK133" s="10" vm="59295">
        <v>0</v>
      </c>
      <c r="FL133" s="10" vm="92801">
        <v>1596779</v>
      </c>
      <c r="FM133" s="10" vm="72300">
        <v>157762</v>
      </c>
      <c r="FN133" s="10" vm="71454">
        <v>11862</v>
      </c>
      <c r="FO133" s="10" vm="84800">
        <v>-1926</v>
      </c>
      <c r="FP133" s="10" vm="76821">
        <v>0</v>
      </c>
      <c r="FQ133" s="10" vm="73998">
        <v>-280</v>
      </c>
      <c r="FR133" s="10" vm="67735">
        <v>0</v>
      </c>
      <c r="FS133" s="10" vm="96636">
        <v>-1187</v>
      </c>
      <c r="FT133" s="10" vm="92637">
        <v>166231</v>
      </c>
      <c r="FU133" s="10" vm="89051">
        <v>1430548</v>
      </c>
      <c r="FV133" s="10" vm="90006">
        <v>1371745</v>
      </c>
      <c r="FW133" s="81" vm="78980">
        <v>11925</v>
      </c>
      <c r="FX133" s="81" vm="82543">
        <v>99</v>
      </c>
      <c r="FY133" s="81" vm="73922">
        <v>0</v>
      </c>
      <c r="FZ133" s="81" vm="56173">
        <v>119</v>
      </c>
      <c r="GA133" s="81" vm="96208">
        <v>12143</v>
      </c>
      <c r="GB133" s="10" vm="92474">
        <v>9442</v>
      </c>
      <c r="GC133" s="10" vm="81325">
        <v>5640</v>
      </c>
      <c r="GD133" s="10" vm="88223">
        <v>3802</v>
      </c>
      <c r="GE133" s="10" vm="84671">
        <v>225</v>
      </c>
      <c r="GF133" s="10" vm="76674">
        <v>76</v>
      </c>
      <c r="GG133" s="10" vm="73830">
        <v>149</v>
      </c>
      <c r="GH133" s="10" vm="67609">
        <v>0</v>
      </c>
      <c r="GI133" s="10" vm="98973">
        <v>0</v>
      </c>
      <c r="GJ133" s="10" vm="92313">
        <v>0</v>
      </c>
      <c r="GK133" s="10" vm="87346">
        <v>0</v>
      </c>
      <c r="GL133" s="10" vm="86354">
        <v>0</v>
      </c>
      <c r="GM133" s="10" vm="78874">
        <v>0</v>
      </c>
      <c r="GN133" s="10" vm="82386">
        <v>3823</v>
      </c>
      <c r="GO133" s="10" vm="56619">
        <v>1373</v>
      </c>
      <c r="GP133" s="10" vm="67453">
        <v>2450</v>
      </c>
      <c r="GQ133" s="10" vm="99962">
        <v>15425</v>
      </c>
      <c r="GR133" s="10" vm="92152">
        <v>10350</v>
      </c>
      <c r="GS133" s="10" vm="88897">
        <v>5075</v>
      </c>
      <c r="GT133" s="10" vm="80356">
        <v>28915</v>
      </c>
      <c r="GU133" s="10" vm="84578">
        <v>17439</v>
      </c>
      <c r="GV133" s="10" vm="76530">
        <v>11476</v>
      </c>
      <c r="GW133" s="10" vm="73659">
        <v>0</v>
      </c>
      <c r="GX133" s="81" vm="67298">
        <v>0</v>
      </c>
      <c r="GY133" s="10" vm="99305">
        <v>0</v>
      </c>
      <c r="GZ133" s="10" vm="91989">
        <v>25</v>
      </c>
      <c r="HA133" s="10" vm="72168">
        <v>0</v>
      </c>
      <c r="HB133" s="10" vm="71307">
        <v>0</v>
      </c>
      <c r="HC133" s="81" vm="78785">
        <v>0</v>
      </c>
      <c r="HD133" s="81" vm="82233">
        <v>6267</v>
      </c>
      <c r="HE133" s="10" vm="73569">
        <v>6292</v>
      </c>
      <c r="HF133" s="10" vm="67151">
        <v>3410</v>
      </c>
      <c r="HG133" s="10" vm="98011">
        <v>2748</v>
      </c>
      <c r="HH133" s="10" vm="91833">
        <v>0</v>
      </c>
      <c r="HI133" s="10" vm="90865">
        <v>388</v>
      </c>
      <c r="HJ133" s="10" vm="58600">
        <v>15527</v>
      </c>
      <c r="HK133" s="10" vm="84474">
        <v>0</v>
      </c>
      <c r="HL133" s="10" vm="76405">
        <v>0</v>
      </c>
      <c r="HM133" s="10" vm="73460">
        <v>0</v>
      </c>
      <c r="HN133" s="10" vm="66999">
        <v>3477</v>
      </c>
      <c r="HO133" s="10" vm="97535">
        <v>25550</v>
      </c>
      <c r="HP133" s="10" vm="91673">
        <v>1093</v>
      </c>
      <c r="HQ133" s="10" vm="58801">
        <v>6787</v>
      </c>
      <c r="HR133" s="10" vm="89853">
        <v>7880</v>
      </c>
      <c r="HS133" s="10" vm="78678">
        <v>0</v>
      </c>
      <c r="HT133" s="10" vm="82078">
        <v>2985</v>
      </c>
      <c r="HU133" s="10" vm="73312">
        <v>2985</v>
      </c>
      <c r="HV133" s="10" vm="66847">
        <v>30373</v>
      </c>
      <c r="HW133" s="10" vm="97082">
        <v>-202</v>
      </c>
      <c r="HX133" s="10" vm="91521">
        <v>29752</v>
      </c>
      <c r="HY133" s="10" vm="88766">
        <v>270</v>
      </c>
      <c r="HZ133" s="10" vm="86203">
        <v>0</v>
      </c>
      <c r="IA133" s="10" vm="84338">
        <v>2753</v>
      </c>
      <c r="IB133" s="10" vm="76285">
        <v>-1323</v>
      </c>
      <c r="IC133" s="10" vm="73168">
        <v>61623</v>
      </c>
      <c r="ID133" s="10" vm="66680">
        <v>2431</v>
      </c>
      <c r="IE133" s="10" vm="96492">
        <v>4872</v>
      </c>
      <c r="IF133" s="10" vm="91357">
        <v>0</v>
      </c>
      <c r="IG133" s="10" vm="87219">
        <v>7303</v>
      </c>
      <c r="IH133" s="10" vm="80209">
        <v>5531</v>
      </c>
      <c r="II133" s="10" vm="78547">
        <v>12994</v>
      </c>
      <c r="IJ133" s="10" vm="76140">
        <v>-1926</v>
      </c>
      <c r="IK133" s="10" vm="73024">
        <v>215</v>
      </c>
      <c r="IL133" s="10" vm="66545">
        <v>-62</v>
      </c>
      <c r="IM133" s="10" vm="59467">
        <v>306</v>
      </c>
      <c r="IN133" s="10" vm="91190">
        <v>14647</v>
      </c>
      <c r="IO133" s="10" vm="58018">
        <v>14918</v>
      </c>
      <c r="IP133" s="10" vm="71166">
        <v>0</v>
      </c>
      <c r="IQ133" s="10" vm="84205">
        <v>0</v>
      </c>
      <c r="IR133" s="10" vm="58141">
        <v>0</v>
      </c>
      <c r="IS133" s="81" vm="72874">
        <v>315</v>
      </c>
      <c r="IT133" s="81" vm="66397">
        <v>315</v>
      </c>
    </row>
    <row r="134" spans="1:254" x14ac:dyDescent="0.25">
      <c r="A134" s="8" t="s">
        <v>556</v>
      </c>
      <c r="B134" s="8" t="s">
        <v>557</v>
      </c>
      <c r="C134" s="89">
        <v>44651</v>
      </c>
      <c r="D134" s="76" vm="84071">
        <v>12</v>
      </c>
      <c r="E134" s="10" vm="75985">
        <v>169422</v>
      </c>
      <c r="F134" s="10" vm="70910">
        <v>-116857</v>
      </c>
      <c r="G134" s="10" vm="100301">
        <v>-13673</v>
      </c>
      <c r="H134" s="10" vm="59882">
        <v>38892</v>
      </c>
      <c r="I134" s="10" vm="58511">
        <v>7562</v>
      </c>
      <c r="J134" s="10" vm="63659">
        <v>46454</v>
      </c>
      <c r="K134" s="10" vm="86043">
        <v>0</v>
      </c>
      <c r="L134" s="10" vm="78409">
        <v>0</v>
      </c>
      <c r="M134" s="10" vm="75842">
        <v>0</v>
      </c>
      <c r="N134" s="10" vm="70797">
        <v>22</v>
      </c>
      <c r="O134" s="10" vm="99810">
        <v>-30223</v>
      </c>
      <c r="P134" s="10" vm="95900">
        <v>939</v>
      </c>
      <c r="Q134" s="10" vm="81930">
        <v>3209</v>
      </c>
      <c r="R134" s="10" vm="87089">
        <v>0</v>
      </c>
      <c r="S134" s="10" vm="85923">
        <v>0</v>
      </c>
      <c r="T134" s="10" vm="83927">
        <v>20401</v>
      </c>
      <c r="U134" s="10" vm="75694">
        <v>-240</v>
      </c>
      <c r="V134" s="10" vm="56309">
        <v>20161</v>
      </c>
      <c r="W134" s="10" vm="98818">
        <v>0</v>
      </c>
      <c r="X134" s="10" vm="95734">
        <v>4706</v>
      </c>
      <c r="Y134" s="10" vm="89693">
        <v>11577</v>
      </c>
      <c r="Z134" s="10" vm="81078">
        <v>0</v>
      </c>
      <c r="AA134" s="10" vm="80044">
        <v>36444</v>
      </c>
      <c r="AB134" s="10" vm="78267">
        <v>126251</v>
      </c>
      <c r="AC134" s="10" vm="75563">
        <v>12560</v>
      </c>
      <c r="AD134" s="10" vm="70573">
        <v>138811</v>
      </c>
      <c r="AE134" s="10" vm="97859">
        <v>5346</v>
      </c>
      <c r="AF134" s="10" vm="95568">
        <v>0</v>
      </c>
      <c r="AG134" s="10" vm="72730">
        <v>0</v>
      </c>
      <c r="AH134" s="10" vm="72029">
        <v>0</v>
      </c>
      <c r="AI134" s="10" vm="85802">
        <v>144157</v>
      </c>
      <c r="AJ134" s="10" vm="78122">
        <v>34816</v>
      </c>
      <c r="AK134" s="10" vm="75467">
        <v>17713</v>
      </c>
      <c r="AL134" s="10" vm="70421">
        <v>20163</v>
      </c>
      <c r="AM134" s="10" vm="97385">
        <v>19699</v>
      </c>
      <c r="AN134" s="10" vm="95405">
        <v>175</v>
      </c>
      <c r="AO134" s="10" vm="87973">
        <v>79</v>
      </c>
      <c r="AP134" s="10" vm="80863">
        <v>359</v>
      </c>
      <c r="AQ134" s="10" vm="79926">
        <v>19137</v>
      </c>
      <c r="AR134" s="10" vm="83777">
        <v>0</v>
      </c>
      <c r="AS134" s="10" vm="100857">
        <v>0</v>
      </c>
      <c r="AT134" s="10" vm="70265">
        <v>112141</v>
      </c>
      <c r="AU134" s="10" vm="96965">
        <v>32016</v>
      </c>
      <c r="AV134" s="10" vm="95240">
        <v>3428</v>
      </c>
      <c r="AW134" s="10" vm="89536">
        <v>1953333</v>
      </c>
      <c r="AX134" s="10" vm="86923">
        <v>0</v>
      </c>
      <c r="AY134" s="10" vm="85672">
        <v>23452</v>
      </c>
      <c r="AZ134" s="10" vm="77980">
        <v>-6085</v>
      </c>
      <c r="BA134" s="10" vm="75297">
        <v>0</v>
      </c>
      <c r="BB134" s="10" vm="70109">
        <v>23237</v>
      </c>
      <c r="BC134" s="10" vm="99148">
        <v>0</v>
      </c>
      <c r="BD134" s="10" vm="95078">
        <v>0</v>
      </c>
      <c r="BE134" s="10" vm="81779">
        <v>0</v>
      </c>
      <c r="BF134" s="10" vm="90293">
        <v>309</v>
      </c>
      <c r="BG134" s="10" vm="79798">
        <v>1994246</v>
      </c>
      <c r="BH134" s="10" vm="83621">
        <v>76742</v>
      </c>
      <c r="BI134" s="10" vm="75207">
        <v>6313</v>
      </c>
      <c r="BJ134" s="10" vm="69955">
        <v>38080</v>
      </c>
      <c r="BK134" s="10" vm="100462">
        <v>1407</v>
      </c>
      <c r="BL134" s="10" vm="94913">
        <v>0</v>
      </c>
      <c r="BM134" s="10" vm="90718">
        <v>122542</v>
      </c>
      <c r="BN134" s="10" vm="88637">
        <v>17070</v>
      </c>
      <c r="BO134" s="10" vm="79681">
        <v>0</v>
      </c>
      <c r="BP134" s="10" vm="77831">
        <v>5625</v>
      </c>
      <c r="BQ134" s="10" vm="75112">
        <v>40315</v>
      </c>
      <c r="BR134" s="10" vm="69799">
        <v>63010</v>
      </c>
      <c r="BS134" s="10" vm="100134">
        <v>59532</v>
      </c>
      <c r="BT134" s="10" vm="94747">
        <v>2053778</v>
      </c>
      <c r="BU134" s="10" vm="87819">
        <v>971247</v>
      </c>
      <c r="BV134" s="10" vm="71866">
        <v>0</v>
      </c>
      <c r="BW134" s="10" vm="85546">
        <v>0</v>
      </c>
      <c r="BX134" s="10" vm="83464">
        <v>426035</v>
      </c>
      <c r="BY134" s="10" vm="75027">
        <v>0</v>
      </c>
      <c r="BZ134" s="10" vm="69644">
        <v>37077</v>
      </c>
      <c r="CA134" s="10" vm="99644">
        <v>14988</v>
      </c>
      <c r="CB134" s="10" vm="94589">
        <v>1449347</v>
      </c>
      <c r="CC134" s="10" vm="72593">
        <v>13880</v>
      </c>
      <c r="CD134" s="10" vm="80778">
        <v>2716</v>
      </c>
      <c r="CE134" s="10" vm="85423">
        <v>587835</v>
      </c>
      <c r="CF134" s="10" vm="77688">
        <v>367467</v>
      </c>
      <c r="CG134" s="10" vm="74948">
        <v>237642</v>
      </c>
      <c r="CH134" s="10" vm="69487">
        <v>78</v>
      </c>
      <c r="CI134" s="10" vm="98180">
        <v>-17352</v>
      </c>
      <c r="CJ134" s="10" vm="94432">
        <v>0</v>
      </c>
      <c r="CK134" s="10" vm="91042">
        <v>587835</v>
      </c>
      <c r="CL134" s="10" vm="86784">
        <v>19523</v>
      </c>
      <c r="CM134" s="10" vm="79567">
        <v>13673</v>
      </c>
      <c r="CN134" s="10" vm="83308">
        <v>0</v>
      </c>
      <c r="CO134" s="10" vm="57347">
        <v>5850</v>
      </c>
      <c r="CP134" s="10" vm="69333">
        <v>21</v>
      </c>
      <c r="CQ134" s="10" vm="97700">
        <v>0</v>
      </c>
      <c r="CR134" s="10" vm="94275">
        <v>0</v>
      </c>
      <c r="CS134" s="10" vm="81634">
        <v>21</v>
      </c>
      <c r="CT134" s="10" vm="71734">
        <v>0</v>
      </c>
      <c r="CU134" s="10" vm="71001">
        <v>0</v>
      </c>
      <c r="CV134" s="10" vm="77541">
        <v>1373</v>
      </c>
      <c r="CW134" s="10" vm="57290">
        <v>-1373</v>
      </c>
      <c r="CX134" s="10" vm="69183">
        <v>0</v>
      </c>
      <c r="CY134" s="10" vm="97227">
        <v>0</v>
      </c>
      <c r="CZ134" s="10" vm="94111">
        <v>586</v>
      </c>
      <c r="DA134" s="10" vm="89381">
        <v>-586</v>
      </c>
      <c r="DB134" s="81" vm="88440">
        <v>0</v>
      </c>
      <c r="DC134" s="81" vm="85302">
        <v>0</v>
      </c>
      <c r="DD134" s="81" vm="83153">
        <v>0</v>
      </c>
      <c r="DE134" s="81" vm="57227">
        <v>0</v>
      </c>
      <c r="DF134" s="10" vm="69026">
        <v>3206</v>
      </c>
      <c r="DG134" s="10" vm="96806">
        <v>0</v>
      </c>
      <c r="DH134" s="10" vm="93946">
        <v>1034</v>
      </c>
      <c r="DI134" s="10" vm="87663">
        <v>2172</v>
      </c>
      <c r="DJ134" s="10" vm="90142">
        <v>22750</v>
      </c>
      <c r="DK134" s="10" vm="79448">
        <v>13673</v>
      </c>
      <c r="DL134" s="10" vm="77399">
        <v>2993</v>
      </c>
      <c r="DM134" s="10" vm="74597">
        <v>6084</v>
      </c>
      <c r="DN134" s="10" vm="68870">
        <v>0</v>
      </c>
      <c r="DO134" s="10" vm="96377">
        <v>0</v>
      </c>
      <c r="DP134" s="10" vm="93784">
        <v>0</v>
      </c>
      <c r="DQ134" s="10" vm="72452">
        <v>0</v>
      </c>
      <c r="DR134" s="10" vm="80624">
        <v>0</v>
      </c>
      <c r="DS134" s="10" vm="85172">
        <v>0</v>
      </c>
      <c r="DT134" s="10" vm="82997">
        <v>0</v>
      </c>
      <c r="DU134" s="10" vm="57132">
        <v>0</v>
      </c>
      <c r="DV134" s="10" vm="68716">
        <v>0</v>
      </c>
      <c r="DW134" s="10" vm="98342">
        <v>0</v>
      </c>
      <c r="DX134" s="10" vm="93620">
        <v>0</v>
      </c>
      <c r="DY134" s="10" vm="81488">
        <v>0</v>
      </c>
      <c r="DZ134" s="10" vm="86622">
        <v>1030</v>
      </c>
      <c r="EA134" s="10" vm="79326">
        <v>0</v>
      </c>
      <c r="EB134" s="10" vm="77248">
        <v>486</v>
      </c>
      <c r="EC134" s="10" vm="57085">
        <v>544</v>
      </c>
      <c r="ED134" s="10" vm="68562">
        <v>0</v>
      </c>
      <c r="EE134" s="10" vm="96060">
        <v>0</v>
      </c>
      <c r="EF134" s="10" vm="93456">
        <v>0</v>
      </c>
      <c r="EG134" s="10" vm="89226">
        <v>0</v>
      </c>
      <c r="EH134" s="81" vm="71575">
        <v>0</v>
      </c>
      <c r="EI134" s="81" vm="85050">
        <v>0</v>
      </c>
      <c r="EJ134" s="81" vm="82841">
        <v>0</v>
      </c>
      <c r="EK134" s="81" vm="57024">
        <v>0</v>
      </c>
      <c r="EL134" s="10" vm="68406">
        <v>1485</v>
      </c>
      <c r="EM134" s="10" vm="99480">
        <v>0</v>
      </c>
      <c r="EN134" s="10" vm="93294">
        <v>1237</v>
      </c>
      <c r="EO134" s="10" vm="90562">
        <v>248</v>
      </c>
      <c r="EP134" s="10" vm="88353">
        <v>2515</v>
      </c>
      <c r="EQ134" s="10" vm="79216">
        <v>0</v>
      </c>
      <c r="ER134" s="10" vm="77103">
        <v>1723</v>
      </c>
      <c r="ES134" s="10" vm="74236">
        <v>792</v>
      </c>
      <c r="ET134" s="10" vm="68249">
        <v>25265</v>
      </c>
      <c r="EU134" s="10" vm="98658">
        <v>13673</v>
      </c>
      <c r="EV134" s="10" vm="93137">
        <v>4716</v>
      </c>
      <c r="EW134" s="10" vm="87511">
        <v>6876</v>
      </c>
      <c r="EX134" s="10" vm="80491">
        <v>5431</v>
      </c>
      <c r="EY134" s="10" vm="84924">
        <v>1494</v>
      </c>
      <c r="EZ134" s="10" vm="82684">
        <v>2821</v>
      </c>
      <c r="FA134" s="10" vm="74159">
        <v>1494</v>
      </c>
      <c r="FB134" s="10" vm="68096">
        <v>2001552</v>
      </c>
      <c r="FC134" s="10" vm="98496">
        <v>0</v>
      </c>
      <c r="FD134" s="10" vm="92979">
        <v>2001552</v>
      </c>
      <c r="FE134" s="10" vm="58935">
        <v>103233</v>
      </c>
      <c r="FF134" s="10" vm="86489">
        <v>19625</v>
      </c>
      <c r="FG134" s="10" vm="79096">
        <v>0</v>
      </c>
      <c r="FH134" s="10" vm="76954">
        <v>-10335</v>
      </c>
      <c r="FI134" s="10" vm="56849">
        <v>28214</v>
      </c>
      <c r="FJ134" s="10" vm="67943">
        <v>-87</v>
      </c>
      <c r="FK134" s="10" vm="59305">
        <v>0</v>
      </c>
      <c r="FL134" s="10" vm="92813">
        <v>2142202</v>
      </c>
      <c r="FM134" s="10" vm="72318">
        <v>172982</v>
      </c>
      <c r="FN134" s="10" vm="71394">
        <v>18686</v>
      </c>
      <c r="FO134" s="10" vm="84793">
        <v>0</v>
      </c>
      <c r="FP134" s="10" vm="76808">
        <v>0</v>
      </c>
      <c r="FQ134" s="10" vm="73989">
        <v>-2799</v>
      </c>
      <c r="FR134" s="10" vm="67789">
        <v>0</v>
      </c>
      <c r="FS134" s="10" vm="96647">
        <v>0</v>
      </c>
      <c r="FT134" s="10" vm="92649">
        <v>188869</v>
      </c>
      <c r="FU134" s="10" vm="89067">
        <v>1953333</v>
      </c>
      <c r="FV134" s="10" vm="89979">
        <v>1828570</v>
      </c>
      <c r="FW134" s="81" vm="78972">
        <v>21468</v>
      </c>
      <c r="FX134" s="81" vm="82531">
        <v>1388</v>
      </c>
      <c r="FY134" s="81" vm="56722">
        <v>0</v>
      </c>
      <c r="FZ134" s="81" vm="56202">
        <v>381</v>
      </c>
      <c r="GA134" s="81" vm="96218">
        <v>23237</v>
      </c>
      <c r="GB134" s="10" vm="92487">
        <v>10627</v>
      </c>
      <c r="GC134" s="10" vm="81338">
        <v>5609</v>
      </c>
      <c r="GD134" s="10" vm="88196">
        <v>5018</v>
      </c>
      <c r="GE134" s="10" vm="84662">
        <v>1609</v>
      </c>
      <c r="GF134" s="10" vm="76662">
        <v>1833</v>
      </c>
      <c r="GG134" s="10" vm="73823">
        <v>-224</v>
      </c>
      <c r="GH134" s="10" vm="67634">
        <v>3710</v>
      </c>
      <c r="GI134" s="10" vm="98982">
        <v>1227</v>
      </c>
      <c r="GJ134" s="10" vm="92323">
        <v>2483</v>
      </c>
      <c r="GK134" s="10" vm="87359">
        <v>0</v>
      </c>
      <c r="GL134" s="10" vm="86330">
        <v>0</v>
      </c>
      <c r="GM134" s="10" vm="78862">
        <v>0</v>
      </c>
      <c r="GN134" s="10" vm="82374">
        <v>394</v>
      </c>
      <c r="GO134" s="10" vm="73731">
        <v>109</v>
      </c>
      <c r="GP134" s="10" vm="67478">
        <v>285</v>
      </c>
      <c r="GQ134" s="10" vm="99972">
        <v>0</v>
      </c>
      <c r="GR134" s="10" vm="92163">
        <v>0</v>
      </c>
      <c r="GS134" s="10" vm="88909">
        <v>0</v>
      </c>
      <c r="GT134" s="10" vm="80332">
        <v>16340</v>
      </c>
      <c r="GU134" s="10" vm="58243">
        <v>8778</v>
      </c>
      <c r="GV134" s="10" vm="76514">
        <v>7562</v>
      </c>
      <c r="GW134" s="10" vm="73650">
        <v>0</v>
      </c>
      <c r="GX134" s="81" vm="67322">
        <v>0</v>
      </c>
      <c r="GY134" s="10" vm="99316">
        <v>0</v>
      </c>
      <c r="GZ134" s="10" vm="92003">
        <v>0</v>
      </c>
      <c r="HA134" s="10" vm="72183">
        <v>0</v>
      </c>
      <c r="HB134" s="10" vm="71294">
        <v>0</v>
      </c>
      <c r="HC134" s="81" vm="78778">
        <v>0</v>
      </c>
      <c r="HD134" s="81" vm="82220">
        <v>0</v>
      </c>
      <c r="HE134" s="10" vm="73559">
        <v>0</v>
      </c>
      <c r="HF134" s="10" vm="67168">
        <v>2287</v>
      </c>
      <c r="HG134" s="10" vm="98021">
        <v>5067</v>
      </c>
      <c r="HH134" s="10" vm="91846">
        <v>0</v>
      </c>
      <c r="HI134" s="10" vm="90879">
        <v>4078</v>
      </c>
      <c r="HJ134" s="10" vm="88082">
        <v>26088</v>
      </c>
      <c r="HK134" s="10" vm="84465">
        <v>0</v>
      </c>
      <c r="HL134" s="10" vm="57834">
        <v>0</v>
      </c>
      <c r="HM134" s="10" vm="73445">
        <v>0</v>
      </c>
      <c r="HN134" s="10" vm="67013">
        <v>2795</v>
      </c>
      <c r="HO134" s="10" vm="97543">
        <v>40315</v>
      </c>
      <c r="HP134" s="10" vm="91685">
        <v>5209</v>
      </c>
      <c r="HQ134" s="10" vm="90424">
        <v>9779</v>
      </c>
      <c r="HR134" s="10" vm="89839">
        <v>14988</v>
      </c>
      <c r="HS134" s="10" vm="78670">
        <v>0</v>
      </c>
      <c r="HT134" s="10" vm="82065">
        <v>2716</v>
      </c>
      <c r="HU134" s="10" vm="73299">
        <v>2716</v>
      </c>
      <c r="HV134" s="10" vm="66862">
        <v>33405</v>
      </c>
      <c r="HW134" s="10" vm="59192">
        <v>639</v>
      </c>
      <c r="HX134" s="10" vm="91533">
        <v>0</v>
      </c>
      <c r="HY134" s="10" vm="58695">
        <v>427</v>
      </c>
      <c r="HZ134" s="10" vm="86142">
        <v>17</v>
      </c>
      <c r="IA134" s="10" vm="84332">
        <v>0</v>
      </c>
      <c r="IB134" s="10" vm="76274">
        <v>-4265</v>
      </c>
      <c r="IC134" s="10" vm="73153">
        <v>30223</v>
      </c>
      <c r="ID134" s="10" vm="66719">
        <v>776</v>
      </c>
      <c r="IE134" s="10" vm="96502">
        <v>2248</v>
      </c>
      <c r="IF134" s="10" vm="91368">
        <v>1368</v>
      </c>
      <c r="IG134" s="10" vm="87229">
        <v>4392</v>
      </c>
      <c r="IH134" s="10" vm="80182">
        <v>19625</v>
      </c>
      <c r="II134" s="10" vm="78538">
        <v>21501</v>
      </c>
      <c r="IJ134" s="10" vm="76128">
        <v>0</v>
      </c>
      <c r="IK134" s="10" vm="73011">
        <v>317</v>
      </c>
      <c r="IL134" s="10" vm="66575">
        <v>-70</v>
      </c>
      <c r="IM134" s="10" vm="59479">
        <v>120</v>
      </c>
      <c r="IN134" s="10" vm="91203">
        <v>20981</v>
      </c>
      <c r="IO134" s="10" vm="81213">
        <v>21351</v>
      </c>
      <c r="IP134" s="10" vm="71140">
        <v>0</v>
      </c>
      <c r="IQ134" s="10" vm="84197">
        <v>0</v>
      </c>
      <c r="IR134" s="10" vm="58130">
        <v>-6</v>
      </c>
      <c r="IS134" s="81" vm="72860">
        <v>360</v>
      </c>
      <c r="IT134" s="81" vm="66424">
        <v>386</v>
      </c>
    </row>
    <row r="135" spans="1:254" x14ac:dyDescent="0.25">
      <c r="A135" s="8" t="s">
        <v>560</v>
      </c>
      <c r="B135" s="8" t="s">
        <v>121</v>
      </c>
      <c r="C135" s="89">
        <v>44651</v>
      </c>
      <c r="D135" s="76" vm="84084">
        <v>12</v>
      </c>
      <c r="E135" s="10" vm="76000">
        <v>663905</v>
      </c>
      <c r="F135" s="10" vm="70891">
        <v>-405490</v>
      </c>
      <c r="G135" s="10" vm="100291">
        <v>-125978</v>
      </c>
      <c r="H135" s="10" vm="59873">
        <v>132437</v>
      </c>
      <c r="I135" s="10" vm="58499">
        <v>79875</v>
      </c>
      <c r="J135" s="10" vm="63685">
        <v>212312</v>
      </c>
      <c r="K135" s="10" vm="86053">
        <v>0</v>
      </c>
      <c r="L135" s="10" vm="78424">
        <v>0</v>
      </c>
      <c r="M135" s="10" vm="75854">
        <v>1007</v>
      </c>
      <c r="N135" s="10" vm="70787">
        <v>0</v>
      </c>
      <c r="O135" s="10" vm="99800">
        <v>-78954</v>
      </c>
      <c r="P135" s="10" vm="95887">
        <v>34045</v>
      </c>
      <c r="Q135" s="10" vm="81916">
        <v>0</v>
      </c>
      <c r="R135" s="10" vm="87104">
        <v>0</v>
      </c>
      <c r="S135" s="10" vm="85934">
        <v>0</v>
      </c>
      <c r="T135" s="10" vm="83943">
        <v>168410</v>
      </c>
      <c r="U135" s="10" vm="75710">
        <v>-19000</v>
      </c>
      <c r="V135" s="10" vm="70680">
        <v>149410</v>
      </c>
      <c r="W135" s="10" vm="98810">
        <v>0</v>
      </c>
      <c r="X135" s="10" vm="95723">
        <v>36930</v>
      </c>
      <c r="Y135" s="10" vm="89678">
        <v>0</v>
      </c>
      <c r="Z135" s="10" vm="81094">
        <v>0</v>
      </c>
      <c r="AA135" s="10" vm="80056">
        <v>186340</v>
      </c>
      <c r="AB135" s="10" vm="78284">
        <v>391525</v>
      </c>
      <c r="AC135" s="10" vm="75575">
        <v>40668</v>
      </c>
      <c r="AD135" s="10" vm="70562">
        <v>432193</v>
      </c>
      <c r="AE135" s="10" vm="97853">
        <v>14547</v>
      </c>
      <c r="AF135" s="10" vm="95557">
        <v>0</v>
      </c>
      <c r="AG135" s="10" vm="72718">
        <v>0</v>
      </c>
      <c r="AH135" s="10" vm="72045">
        <v>4901</v>
      </c>
      <c r="AI135" s="10" vm="85813">
        <v>451641</v>
      </c>
      <c r="AJ135" s="10" vm="78139">
        <v>88955</v>
      </c>
      <c r="AK135" s="10" vm="75479">
        <v>44890</v>
      </c>
      <c r="AL135" s="10" vm="70363">
        <v>54076</v>
      </c>
      <c r="AM135" s="10" vm="97376">
        <v>43449</v>
      </c>
      <c r="AN135" s="10" vm="95393">
        <v>0</v>
      </c>
      <c r="AO135" s="10" vm="87957">
        <v>3415</v>
      </c>
      <c r="AP135" s="10" vm="80938">
        <v>0</v>
      </c>
      <c r="AQ135" s="10" vm="79935">
        <v>82912</v>
      </c>
      <c r="AR135" s="10" vm="83790">
        <v>0</v>
      </c>
      <c r="AS135" s="10" vm="75387">
        <v>0</v>
      </c>
      <c r="AT135" s="10" vm="70235">
        <v>317697</v>
      </c>
      <c r="AU135" s="10" vm="96955">
        <v>133944</v>
      </c>
      <c r="AV135" s="10" vm="95229">
        <v>6481</v>
      </c>
      <c r="AW135" s="10" vm="89522">
        <v>7335529</v>
      </c>
      <c r="AX135" s="10" vm="86952">
        <v>0</v>
      </c>
      <c r="AY135" s="10" vm="85682">
        <v>88212</v>
      </c>
      <c r="AZ135" s="10" vm="77993">
        <v>30700</v>
      </c>
      <c r="BA135" s="10" vm="75307">
        <v>4459</v>
      </c>
      <c r="BB135" s="10" vm="70083">
        <v>516742</v>
      </c>
      <c r="BC135" s="10" vm="99139">
        <v>44317</v>
      </c>
      <c r="BD135" s="10" vm="95067">
        <v>0</v>
      </c>
      <c r="BE135" s="10" vm="81767">
        <v>0</v>
      </c>
      <c r="BF135" s="10" vm="90322">
        <v>10626</v>
      </c>
      <c r="BG135" s="10" vm="79809">
        <v>8030585</v>
      </c>
      <c r="BH135" s="10" vm="83636">
        <v>463978</v>
      </c>
      <c r="BI135" s="10" vm="57582">
        <v>69058</v>
      </c>
      <c r="BJ135" s="10" vm="69931">
        <v>125435</v>
      </c>
      <c r="BK135" s="10" vm="100454">
        <v>0</v>
      </c>
      <c r="BL135" s="10" vm="94904">
        <v>101676</v>
      </c>
      <c r="BM135" s="10" vm="90705">
        <v>760147</v>
      </c>
      <c r="BN135" s="10" vm="88663">
        <v>22000</v>
      </c>
      <c r="BO135" s="10" vm="79693">
        <v>0</v>
      </c>
      <c r="BP135" s="10" vm="77845">
        <v>0</v>
      </c>
      <c r="BQ135" s="10" vm="100850">
        <v>263591</v>
      </c>
      <c r="BR135" s="10" vm="69775">
        <v>285591</v>
      </c>
      <c r="BS135" s="10" vm="100125">
        <v>474556</v>
      </c>
      <c r="BT135" s="10" vm="94738">
        <v>8505141</v>
      </c>
      <c r="BU135" s="10" vm="87807">
        <v>3095184</v>
      </c>
      <c r="BV135" s="10" vm="71893">
        <v>0</v>
      </c>
      <c r="BW135" s="10" vm="85555">
        <v>0</v>
      </c>
      <c r="BX135" s="10" vm="83479">
        <v>1677391</v>
      </c>
      <c r="BY135" s="10" vm="57473">
        <v>0</v>
      </c>
      <c r="BZ135" s="10" vm="69628">
        <v>0</v>
      </c>
      <c r="CA135" s="10" vm="99635">
        <v>57392</v>
      </c>
      <c r="CB135" s="10" vm="94576">
        <v>4829967</v>
      </c>
      <c r="CC135" s="10" vm="72579">
        <v>72404</v>
      </c>
      <c r="CD135" s="10" vm="80793">
        <v>34721</v>
      </c>
      <c r="CE135" s="10" vm="85433">
        <v>3568049</v>
      </c>
      <c r="CF135" s="10" vm="77703">
        <v>2642401</v>
      </c>
      <c r="CG135" s="10" vm="74957">
        <v>925648</v>
      </c>
      <c r="CH135" s="10" vm="69476">
        <v>0</v>
      </c>
      <c r="CI135" s="10" vm="98172">
        <v>0</v>
      </c>
      <c r="CJ135" s="10" vm="94420">
        <v>0</v>
      </c>
      <c r="CK135" s="10" vm="91029">
        <v>3568049</v>
      </c>
      <c r="CL135" s="10" vm="86801">
        <v>43329</v>
      </c>
      <c r="CM135" s="10" vm="79580">
        <v>34328</v>
      </c>
      <c r="CN135" s="10" vm="83325">
        <v>0</v>
      </c>
      <c r="CO135" s="10" vm="74874">
        <v>9001</v>
      </c>
      <c r="CP135" s="10" vm="69321">
        <v>28567</v>
      </c>
      <c r="CQ135" s="10" vm="97694">
        <v>0</v>
      </c>
      <c r="CR135" s="10" vm="94264">
        <v>28673</v>
      </c>
      <c r="CS135" s="10" vm="81623">
        <v>-106</v>
      </c>
      <c r="CT135" s="10" vm="71750">
        <v>0</v>
      </c>
      <c r="CU135" s="10" vm="71013">
        <v>0</v>
      </c>
      <c r="CV135" s="10" vm="77558">
        <v>0</v>
      </c>
      <c r="CW135" s="10" vm="57298">
        <v>0</v>
      </c>
      <c r="CX135" s="10" vm="69144">
        <v>0</v>
      </c>
      <c r="CY135" s="10" vm="97218">
        <v>0</v>
      </c>
      <c r="CZ135" s="10" vm="94101">
        <v>0</v>
      </c>
      <c r="DA135" s="10" vm="89365">
        <v>0</v>
      </c>
      <c r="DB135" s="81" vm="88516">
        <v>0</v>
      </c>
      <c r="DC135" s="81" vm="85310">
        <v>0</v>
      </c>
      <c r="DD135" s="81" vm="83166">
        <v>0</v>
      </c>
      <c r="DE135" s="81" vm="74701">
        <v>0</v>
      </c>
      <c r="DF135" s="10" vm="68995">
        <v>0</v>
      </c>
      <c r="DG135" s="10" vm="96796">
        <v>0</v>
      </c>
      <c r="DH135" s="10" vm="93934">
        <v>4897</v>
      </c>
      <c r="DI135" s="10" vm="87649">
        <v>-4897</v>
      </c>
      <c r="DJ135" s="10" vm="90171">
        <v>71896</v>
      </c>
      <c r="DK135" s="10" vm="79459">
        <v>34328</v>
      </c>
      <c r="DL135" s="10" vm="77412">
        <v>33570</v>
      </c>
      <c r="DM135" s="10" vm="57187">
        <v>3998</v>
      </c>
      <c r="DN135" s="10" vm="68845">
        <v>107909</v>
      </c>
      <c r="DO135" s="10" vm="96368">
        <v>91650</v>
      </c>
      <c r="DP135" s="10" vm="93773">
        <v>0</v>
      </c>
      <c r="DQ135" s="10" vm="72440">
        <v>16259</v>
      </c>
      <c r="DR135" s="10" vm="80653">
        <v>0</v>
      </c>
      <c r="DS135" s="10" vm="85184">
        <v>0</v>
      </c>
      <c r="DT135" s="10" vm="83012">
        <v>0</v>
      </c>
      <c r="DU135" s="10" vm="74515">
        <v>0</v>
      </c>
      <c r="DV135" s="10" vm="68693">
        <v>0</v>
      </c>
      <c r="DW135" s="10" vm="98333">
        <v>0</v>
      </c>
      <c r="DX135" s="10" vm="93610">
        <v>0</v>
      </c>
      <c r="DY135" s="10" vm="81475">
        <v>0</v>
      </c>
      <c r="DZ135" s="10" vm="86648">
        <v>0</v>
      </c>
      <c r="EA135" s="10" vm="79336">
        <v>0</v>
      </c>
      <c r="EB135" s="10" vm="77263">
        <v>0</v>
      </c>
      <c r="EC135" s="10" vm="57088">
        <v>0</v>
      </c>
      <c r="ED135" s="10" vm="68536">
        <v>0</v>
      </c>
      <c r="EE135" s="10" vm="96050">
        <v>0</v>
      </c>
      <c r="EF135" s="10" vm="93447">
        <v>0</v>
      </c>
      <c r="EG135" s="10" vm="89214">
        <v>0</v>
      </c>
      <c r="EH135" s="81" vm="71602">
        <v>0</v>
      </c>
      <c r="EI135" s="81" vm="85059">
        <v>0</v>
      </c>
      <c r="EJ135" s="81" vm="82856">
        <v>0</v>
      </c>
      <c r="EK135" s="81" vm="57030">
        <v>0</v>
      </c>
      <c r="EL135" s="10" vm="68390">
        <v>32459</v>
      </c>
      <c r="EM135" s="10" vm="99470">
        <v>0</v>
      </c>
      <c r="EN135" s="10" vm="93281">
        <v>54223</v>
      </c>
      <c r="EO135" s="10" vm="90549">
        <v>-21764</v>
      </c>
      <c r="EP135" s="10" vm="88368">
        <v>140368</v>
      </c>
      <c r="EQ135" s="10" vm="79226">
        <v>91650</v>
      </c>
      <c r="ER135" s="10" vm="77118">
        <v>54223</v>
      </c>
      <c r="ES135" s="10" vm="74245">
        <v>-5505</v>
      </c>
      <c r="ET135" s="10" vm="68238">
        <v>212264</v>
      </c>
      <c r="EU135" s="10" vm="98650">
        <v>125978</v>
      </c>
      <c r="EV135" s="10" vm="93125">
        <v>87793</v>
      </c>
      <c r="EW135" s="10" vm="87497">
        <v>-1507</v>
      </c>
      <c r="EX135" s="10" vm="80507">
        <v>28836</v>
      </c>
      <c r="EY135" s="10" vm="84935">
        <v>13783</v>
      </c>
      <c r="EZ135" s="10" vm="82701">
        <v>9875</v>
      </c>
      <c r="FA135" s="10" vm="56912">
        <v>13783</v>
      </c>
      <c r="FB135" s="10" vm="68085">
        <v>7717843</v>
      </c>
      <c r="FC135" s="10" vm="98490">
        <v>0</v>
      </c>
      <c r="FD135" s="10" vm="92968">
        <v>7717843</v>
      </c>
      <c r="FE135" s="10" vm="58921">
        <v>352900</v>
      </c>
      <c r="FF135" s="10" vm="86505">
        <v>112531</v>
      </c>
      <c r="FG135" s="10" vm="79107">
        <v>-5566</v>
      </c>
      <c r="FH135" s="10" vm="76970">
        <v>-80200</v>
      </c>
      <c r="FI135" s="10" vm="56854">
        <v>0</v>
      </c>
      <c r="FJ135" s="10" vm="62048">
        <v>19347</v>
      </c>
      <c r="FK135" s="10" vm="59296">
        <v>0</v>
      </c>
      <c r="FL135" s="10" vm="92802">
        <v>8116855</v>
      </c>
      <c r="FM135" s="10" vm="72301">
        <v>713649</v>
      </c>
      <c r="FN135" s="10" vm="71455">
        <v>83352</v>
      </c>
      <c r="FO135" s="10" vm="84801">
        <v>0</v>
      </c>
      <c r="FP135" s="10" vm="76822">
        <v>0</v>
      </c>
      <c r="FQ135" s="10" vm="73999">
        <v>-10075</v>
      </c>
      <c r="FR135" s="10" vm="67760">
        <v>-5600</v>
      </c>
      <c r="FS135" s="10" vm="96637">
        <v>0</v>
      </c>
      <c r="FT135" s="10" vm="92638">
        <v>781326</v>
      </c>
      <c r="FU135" s="10" vm="89052">
        <v>7335529</v>
      </c>
      <c r="FV135" s="10" vm="90007">
        <v>7004194</v>
      </c>
      <c r="FW135" s="81" vm="78981">
        <v>479215</v>
      </c>
      <c r="FX135" s="81" vm="82544">
        <v>22837</v>
      </c>
      <c r="FY135" s="81" vm="73923">
        <v>-10000</v>
      </c>
      <c r="FZ135" s="81" vm="56177">
        <v>24690</v>
      </c>
      <c r="GA135" s="81" vm="96209">
        <v>516742</v>
      </c>
      <c r="GB135" s="10" vm="92475">
        <v>51576</v>
      </c>
      <c r="GC135" s="10" vm="81326">
        <v>24179</v>
      </c>
      <c r="GD135" s="10" vm="88224">
        <v>27397</v>
      </c>
      <c r="GE135" s="10" vm="84672">
        <v>675</v>
      </c>
      <c r="GF135" s="10" vm="76675">
        <v>293</v>
      </c>
      <c r="GG135" s="10" vm="56676">
        <v>382</v>
      </c>
      <c r="GH135" s="10" vm="67611">
        <v>0</v>
      </c>
      <c r="GI135" s="10" vm="98974">
        <v>0</v>
      </c>
      <c r="GJ135" s="10" vm="92314">
        <v>0</v>
      </c>
      <c r="GK135" s="10" vm="87347">
        <v>0</v>
      </c>
      <c r="GL135" s="10" vm="86355">
        <v>0</v>
      </c>
      <c r="GM135" s="10" vm="78875">
        <v>0</v>
      </c>
      <c r="GN135" s="10" vm="82387">
        <v>116566</v>
      </c>
      <c r="GO135" s="10" vm="56620">
        <v>64470</v>
      </c>
      <c r="GP135" s="10" vm="67455">
        <v>52096</v>
      </c>
      <c r="GQ135" s="10" vm="99963">
        <v>10000</v>
      </c>
      <c r="GR135" s="10" vm="92153">
        <v>10000</v>
      </c>
      <c r="GS135" s="10" vm="88898">
        <v>0</v>
      </c>
      <c r="GT135" s="10" vm="80357">
        <v>178817</v>
      </c>
      <c r="GU135" s="10" vm="84579">
        <v>98942</v>
      </c>
      <c r="GV135" s="10" vm="76531">
        <v>79875</v>
      </c>
      <c r="GW135" s="10" vm="56559">
        <v>0</v>
      </c>
      <c r="GX135" s="81" vm="67307">
        <v>0</v>
      </c>
      <c r="GY135" s="10" vm="99306">
        <v>0</v>
      </c>
      <c r="GZ135" s="10" vm="91990">
        <v>0</v>
      </c>
      <c r="HA135" s="10" vm="72169">
        <v>0</v>
      </c>
      <c r="HB135" s="10" vm="71308">
        <v>0</v>
      </c>
      <c r="HC135" s="81" vm="78786">
        <v>101676</v>
      </c>
      <c r="HD135" s="81" vm="82234">
        <v>0</v>
      </c>
      <c r="HE135" s="10" vm="73570">
        <v>101676</v>
      </c>
      <c r="HF135" s="10" vm="67155">
        <v>21133</v>
      </c>
      <c r="HG135" s="10" vm="98012">
        <v>0</v>
      </c>
      <c r="HH135" s="10" vm="91834">
        <v>0</v>
      </c>
      <c r="HI135" s="10" vm="90866">
        <v>12518</v>
      </c>
      <c r="HJ135" s="10" vm="88093">
        <v>226065</v>
      </c>
      <c r="HK135" s="10" vm="84475">
        <v>0</v>
      </c>
      <c r="HL135" s="10" vm="76406">
        <v>0</v>
      </c>
      <c r="HM135" s="10" vm="73461">
        <v>0</v>
      </c>
      <c r="HN135" s="10" vm="67001">
        <v>3875</v>
      </c>
      <c r="HO135" s="10" vm="97536">
        <v>263591</v>
      </c>
      <c r="HP135" s="10" vm="91674">
        <v>15535</v>
      </c>
      <c r="HQ135" s="10" vm="58802">
        <v>41857</v>
      </c>
      <c r="HR135" s="10" vm="89854">
        <v>57392</v>
      </c>
      <c r="HS135" s="10" vm="78679">
        <v>0</v>
      </c>
      <c r="HT135" s="10" vm="82079">
        <v>34721</v>
      </c>
      <c r="HU135" s="10" vm="73313">
        <v>34721</v>
      </c>
      <c r="HV135" s="10" vm="66783">
        <v>104418</v>
      </c>
      <c r="HW135" s="10" vm="97083">
        <v>0</v>
      </c>
      <c r="HX135" s="10" vm="91522">
        <v>3495</v>
      </c>
      <c r="HY135" s="10" vm="88767">
        <v>2496</v>
      </c>
      <c r="HZ135" s="10" vm="86204">
        <v>0</v>
      </c>
      <c r="IA135" s="10" vm="84339">
        <v>0</v>
      </c>
      <c r="IB135" s="10" vm="76286">
        <v>-31455</v>
      </c>
      <c r="IC135" s="10" vm="73169">
        <v>78954</v>
      </c>
      <c r="ID135" s="10" vm="66687">
        <v>1206</v>
      </c>
      <c r="IE135" s="10" vm="96493">
        <v>2268</v>
      </c>
      <c r="IF135" s="10" vm="91358">
        <v>4392</v>
      </c>
      <c r="IG135" s="10" vm="58384">
        <v>7866</v>
      </c>
      <c r="IH135" s="10" vm="80210">
        <v>112531</v>
      </c>
      <c r="II135" s="10" vm="78548">
        <v>83352</v>
      </c>
      <c r="IJ135" s="10" vm="76141">
        <v>0</v>
      </c>
      <c r="IK135" s="10" vm="73025">
        <v>535</v>
      </c>
      <c r="IL135" s="10" vm="66549">
        <v>-878</v>
      </c>
      <c r="IM135" s="10" vm="59468">
        <v>-429</v>
      </c>
      <c r="IN135" s="10" vm="91191">
        <v>59658</v>
      </c>
      <c r="IO135" s="10" vm="100877">
        <v>59920</v>
      </c>
      <c r="IP135" s="10" vm="71167">
        <v>268</v>
      </c>
      <c r="IQ135" s="10" vm="84206">
        <v>0</v>
      </c>
      <c r="IR135" s="10" vm="58142">
        <v>0</v>
      </c>
      <c r="IS135" s="81" vm="72875">
        <v>562</v>
      </c>
      <c r="IT135" s="81" vm="66399">
        <v>626</v>
      </c>
    </row>
    <row r="136" spans="1:254" x14ac:dyDescent="0.25">
      <c r="A136" s="8" t="s">
        <v>423</v>
      </c>
      <c r="B136" s="8" t="s">
        <v>296</v>
      </c>
      <c r="C136" s="89">
        <v>44651</v>
      </c>
      <c r="D136" s="76" vm="84072">
        <v>12</v>
      </c>
      <c r="E136" s="10" vm="75986">
        <v>35919</v>
      </c>
      <c r="F136" s="10" vm="56391">
        <v>-30681</v>
      </c>
      <c r="G136" s="10" vm="100302">
        <v>-79</v>
      </c>
      <c r="H136" s="10" vm="59883">
        <v>5159</v>
      </c>
      <c r="I136" s="10" vm="58512">
        <v>2013</v>
      </c>
      <c r="J136" s="10" vm="63668">
        <v>7172</v>
      </c>
      <c r="K136" s="10" vm="86044">
        <v>0</v>
      </c>
      <c r="L136" s="10" vm="78410">
        <v>0</v>
      </c>
      <c r="M136" s="10" vm="75843">
        <v>0</v>
      </c>
      <c r="N136" s="10" vm="56353">
        <v>70</v>
      </c>
      <c r="O136" s="10" vm="99811">
        <v>-4354</v>
      </c>
      <c r="P136" s="10" vm="95901">
        <v>175</v>
      </c>
      <c r="Q136" s="10" vm="81931">
        <v>0</v>
      </c>
      <c r="R136" s="10" vm="87092">
        <v>0</v>
      </c>
      <c r="S136" s="10" vm="85924">
        <v>0</v>
      </c>
      <c r="T136" s="10" vm="83928">
        <v>3063</v>
      </c>
      <c r="U136" s="10" vm="75695">
        <v>3</v>
      </c>
      <c r="V136" s="10" vm="70687">
        <v>3066</v>
      </c>
      <c r="W136" s="10" vm="98819">
        <v>0</v>
      </c>
      <c r="X136" s="10" vm="95735">
        <v>3104</v>
      </c>
      <c r="Y136" s="10" vm="89694">
        <v>0</v>
      </c>
      <c r="Z136" s="10" vm="81079">
        <v>0</v>
      </c>
      <c r="AA136" s="10" vm="80045">
        <v>6170</v>
      </c>
      <c r="AB136" s="10" vm="78268">
        <v>31774</v>
      </c>
      <c r="AC136" s="10" vm="75564">
        <v>1747</v>
      </c>
      <c r="AD136" s="10" vm="70574">
        <v>33521</v>
      </c>
      <c r="AE136" s="10" vm="97860">
        <v>106</v>
      </c>
      <c r="AF136" s="10" vm="95569">
        <v>0</v>
      </c>
      <c r="AG136" s="10" vm="72731">
        <v>0</v>
      </c>
      <c r="AH136" s="10" vm="71980">
        <v>0</v>
      </c>
      <c r="AI136" s="10" vm="85803">
        <v>33627</v>
      </c>
      <c r="AJ136" s="10" vm="78123">
        <v>6165</v>
      </c>
      <c r="AK136" s="10" vm="75468">
        <v>2966</v>
      </c>
      <c r="AL136" s="10" vm="70422">
        <v>8725</v>
      </c>
      <c r="AM136" s="10" vm="97386">
        <v>3160</v>
      </c>
      <c r="AN136" s="10" vm="95406">
        <v>1367</v>
      </c>
      <c r="AO136" s="10" vm="87974">
        <v>227</v>
      </c>
      <c r="AP136" s="10" vm="80909">
        <v>0</v>
      </c>
      <c r="AQ136" s="10" vm="79927">
        <v>4622</v>
      </c>
      <c r="AR136" s="10" vm="83778">
        <v>-42</v>
      </c>
      <c r="AS136" s="10" vm="100858">
        <v>954</v>
      </c>
      <c r="AT136" s="10" vm="70266">
        <v>28144</v>
      </c>
      <c r="AU136" s="10" vm="96966">
        <v>5483</v>
      </c>
      <c r="AV136" s="10" vm="95241">
        <v>292</v>
      </c>
      <c r="AW136" s="10" vm="89537">
        <v>324136</v>
      </c>
      <c r="AX136" s="10" vm="86927">
        <v>0</v>
      </c>
      <c r="AY136" s="10" vm="85673">
        <v>7235</v>
      </c>
      <c r="AZ136" s="10" vm="77981">
        <v>2168</v>
      </c>
      <c r="BA136" s="10" vm="75298">
        <v>0</v>
      </c>
      <c r="BB136" s="10" vm="70110">
        <v>939</v>
      </c>
      <c r="BC136" s="10" vm="99149">
        <v>0</v>
      </c>
      <c r="BD136" s="10" vm="95079">
        <v>0</v>
      </c>
      <c r="BE136" s="10" vm="81780">
        <v>0</v>
      </c>
      <c r="BF136" s="10" vm="90294">
        <v>0</v>
      </c>
      <c r="BG136" s="10" vm="79799">
        <v>334478</v>
      </c>
      <c r="BH136" s="10" vm="83622">
        <v>0</v>
      </c>
      <c r="BI136" s="10" vm="75208">
        <v>2131</v>
      </c>
      <c r="BJ136" s="10" vm="69956">
        <v>17471</v>
      </c>
      <c r="BK136" s="10" vm="100463">
        <v>0</v>
      </c>
      <c r="BL136" s="10" vm="94914">
        <v>3013</v>
      </c>
      <c r="BM136" s="10" vm="90719">
        <v>22615</v>
      </c>
      <c r="BN136" s="10" vm="88638">
        <v>5000</v>
      </c>
      <c r="BO136" s="10" vm="79682">
        <v>0</v>
      </c>
      <c r="BP136" s="10" vm="77832">
        <v>3281</v>
      </c>
      <c r="BQ136" s="10" vm="57527">
        <v>11221</v>
      </c>
      <c r="BR136" s="10" vm="69800">
        <v>19502</v>
      </c>
      <c r="BS136" s="10" vm="100135">
        <v>3113</v>
      </c>
      <c r="BT136" s="10" vm="94748">
        <v>337591</v>
      </c>
      <c r="BU136" s="10" vm="87820">
        <v>169120</v>
      </c>
      <c r="BV136" s="10" vm="71875">
        <v>0</v>
      </c>
      <c r="BW136" s="10" vm="85547">
        <v>0</v>
      </c>
      <c r="BX136" s="10" vm="83465">
        <v>11817</v>
      </c>
      <c r="BY136" s="10" vm="75028">
        <v>0</v>
      </c>
      <c r="BZ136" s="10" vm="69645">
        <v>0</v>
      </c>
      <c r="CA136" s="10" vm="99645">
        <v>121</v>
      </c>
      <c r="CB136" s="10" vm="94590">
        <v>181058</v>
      </c>
      <c r="CC136" s="10" vm="72594">
        <v>-1512</v>
      </c>
      <c r="CD136" s="10" vm="80780">
        <v>0</v>
      </c>
      <c r="CE136" s="10" vm="85424">
        <v>158045</v>
      </c>
      <c r="CF136" s="10" vm="77689">
        <v>107373</v>
      </c>
      <c r="CG136" s="10" vm="74949">
        <v>49024</v>
      </c>
      <c r="CH136" s="10" vm="69488">
        <v>1644</v>
      </c>
      <c r="CI136" s="10" vm="98181">
        <v>0</v>
      </c>
      <c r="CJ136" s="10" vm="94433">
        <v>4</v>
      </c>
      <c r="CK136" s="10" vm="91043">
        <v>158045</v>
      </c>
      <c r="CL136" s="10" vm="86786">
        <v>89</v>
      </c>
      <c r="CM136" s="10" vm="79568">
        <v>79</v>
      </c>
      <c r="CN136" s="10" vm="83309">
        <v>0</v>
      </c>
      <c r="CO136" s="10" vm="74860">
        <v>10</v>
      </c>
      <c r="CP136" s="10" vm="69334">
        <v>0</v>
      </c>
      <c r="CQ136" s="10" vm="97701">
        <v>0</v>
      </c>
      <c r="CR136" s="10" vm="94276">
        <v>0</v>
      </c>
      <c r="CS136" s="10" vm="81635">
        <v>0</v>
      </c>
      <c r="CT136" s="10" vm="71686">
        <v>0</v>
      </c>
      <c r="CU136" s="10" vm="71002">
        <v>0</v>
      </c>
      <c r="CV136" s="10" vm="77542">
        <v>812</v>
      </c>
      <c r="CW136" s="10" vm="74772">
        <v>-812</v>
      </c>
      <c r="CX136" s="10" vm="69184">
        <v>0</v>
      </c>
      <c r="CY136" s="10" vm="97228">
        <v>0</v>
      </c>
      <c r="CZ136" s="10" vm="94112">
        <v>0</v>
      </c>
      <c r="DA136" s="10" vm="89382">
        <v>0</v>
      </c>
      <c r="DB136" s="81" vm="88488">
        <v>0</v>
      </c>
      <c r="DC136" s="81" vm="85303">
        <v>0</v>
      </c>
      <c r="DD136" s="81" vm="83154">
        <v>0</v>
      </c>
      <c r="DE136" s="81" vm="57228">
        <v>0</v>
      </c>
      <c r="DF136" s="10" vm="69027">
        <v>584</v>
      </c>
      <c r="DG136" s="10" vm="96807">
        <v>0</v>
      </c>
      <c r="DH136" s="10" vm="93947">
        <v>246</v>
      </c>
      <c r="DI136" s="10" vm="87664">
        <v>338</v>
      </c>
      <c r="DJ136" s="10" vm="90145">
        <v>673</v>
      </c>
      <c r="DK136" s="10" vm="79449">
        <v>79</v>
      </c>
      <c r="DL136" s="10" vm="77400">
        <v>1058</v>
      </c>
      <c r="DM136" s="10" vm="57182">
        <v>-464</v>
      </c>
      <c r="DN136" s="10" vm="68871">
        <v>0</v>
      </c>
      <c r="DO136" s="10" vm="96378">
        <v>0</v>
      </c>
      <c r="DP136" s="10" vm="93785">
        <v>0</v>
      </c>
      <c r="DQ136" s="10" vm="72453">
        <v>0</v>
      </c>
      <c r="DR136" s="10" vm="80626">
        <v>0</v>
      </c>
      <c r="DS136" s="10" vm="85173">
        <v>0</v>
      </c>
      <c r="DT136" s="10" vm="82998">
        <v>0</v>
      </c>
      <c r="DU136" s="10" vm="57133">
        <v>0</v>
      </c>
      <c r="DV136" s="10" vm="68717">
        <v>0</v>
      </c>
      <c r="DW136" s="10" vm="98343">
        <v>0</v>
      </c>
      <c r="DX136" s="10" vm="93621">
        <v>0</v>
      </c>
      <c r="DY136" s="10" vm="81489">
        <v>0</v>
      </c>
      <c r="DZ136" s="10" vm="86624">
        <v>0</v>
      </c>
      <c r="EA136" s="10" vm="79327">
        <v>0</v>
      </c>
      <c r="EB136" s="10" vm="77249">
        <v>0</v>
      </c>
      <c r="EC136" s="10" vm="74409">
        <v>0</v>
      </c>
      <c r="ED136" s="10" vm="68563">
        <v>0</v>
      </c>
      <c r="EE136" s="10" vm="96061">
        <v>0</v>
      </c>
      <c r="EF136" s="10" vm="93457">
        <v>0</v>
      </c>
      <c r="EG136" s="10" vm="89227">
        <v>0</v>
      </c>
      <c r="EH136" s="81" vm="71585">
        <v>0</v>
      </c>
      <c r="EI136" s="81" vm="85051">
        <v>0</v>
      </c>
      <c r="EJ136" s="81" vm="82842">
        <v>0</v>
      </c>
      <c r="EK136" s="81" vm="74326">
        <v>0</v>
      </c>
      <c r="EL136" s="10" vm="68407">
        <v>1619</v>
      </c>
      <c r="EM136" s="10" vm="99481">
        <v>0</v>
      </c>
      <c r="EN136" s="10" vm="93295">
        <v>1479</v>
      </c>
      <c r="EO136" s="10" vm="90563">
        <v>140</v>
      </c>
      <c r="EP136" s="10" vm="88355">
        <v>1619</v>
      </c>
      <c r="EQ136" s="10" vm="79217">
        <v>0</v>
      </c>
      <c r="ER136" s="10" vm="77104">
        <v>1479</v>
      </c>
      <c r="ES136" s="10" vm="56972">
        <v>140</v>
      </c>
      <c r="ET136" s="10" vm="68250">
        <v>2292</v>
      </c>
      <c r="EU136" s="10" vm="98659">
        <v>79</v>
      </c>
      <c r="EV136" s="10" vm="93138">
        <v>2537</v>
      </c>
      <c r="EW136" s="10" vm="87512">
        <v>-324</v>
      </c>
      <c r="EX136" s="10" vm="80492">
        <v>2223</v>
      </c>
      <c r="EY136" s="10" vm="84925">
        <v>249</v>
      </c>
      <c r="EZ136" s="10" vm="82685">
        <v>1226</v>
      </c>
      <c r="FA136" s="10" vm="56906">
        <v>249</v>
      </c>
      <c r="FB136" s="10" vm="68097">
        <v>247435</v>
      </c>
      <c r="FC136" s="10" vm="98497">
        <v>0</v>
      </c>
      <c r="FD136" s="10" vm="92980">
        <v>247435</v>
      </c>
      <c r="FE136" s="10" vm="58936">
        <v>12745</v>
      </c>
      <c r="FF136" s="10" vm="86441">
        <v>4315</v>
      </c>
      <c r="FG136" s="10" vm="79097">
        <v>0</v>
      </c>
      <c r="FH136" s="10" vm="76955">
        <v>-595</v>
      </c>
      <c r="FI136" s="10" vm="74068">
        <v>88911</v>
      </c>
      <c r="FJ136" s="10" vm="67944">
        <v>0</v>
      </c>
      <c r="FK136" s="10" vm="59306">
        <v>0</v>
      </c>
      <c r="FL136" s="10" vm="92814">
        <v>352811</v>
      </c>
      <c r="FM136" s="10" vm="72319">
        <v>24300</v>
      </c>
      <c r="FN136" s="10" vm="71429">
        <v>4622</v>
      </c>
      <c r="FO136" s="10" vm="84794">
        <v>-42</v>
      </c>
      <c r="FP136" s="10" vm="76809">
        <v>0</v>
      </c>
      <c r="FQ136" s="10" vm="56785">
        <v>-205</v>
      </c>
      <c r="FR136" s="10" vm="67790">
        <v>0</v>
      </c>
      <c r="FS136" s="10" vm="96648">
        <v>0</v>
      </c>
      <c r="FT136" s="10" vm="92650">
        <v>28675</v>
      </c>
      <c r="FU136" s="10" vm="89068">
        <v>324136</v>
      </c>
      <c r="FV136" s="10" vm="89982">
        <v>223135</v>
      </c>
      <c r="FW136" s="81" vm="78973">
        <v>764</v>
      </c>
      <c r="FX136" s="81" vm="82532">
        <v>0</v>
      </c>
      <c r="FY136" s="81" vm="56723">
        <v>0</v>
      </c>
      <c r="FZ136" s="81" vm="56203">
        <v>175</v>
      </c>
      <c r="GA136" s="81" vm="96219">
        <v>939</v>
      </c>
      <c r="GB136" s="10" vm="92488">
        <v>0</v>
      </c>
      <c r="GC136" s="10" vm="81339">
        <v>0</v>
      </c>
      <c r="GD136" s="10" vm="88197">
        <v>0</v>
      </c>
      <c r="GE136" s="10" vm="84663">
        <v>1772</v>
      </c>
      <c r="GF136" s="10" vm="76663">
        <v>347</v>
      </c>
      <c r="GG136" s="10" vm="73824">
        <v>1425</v>
      </c>
      <c r="GH136" s="10" vm="67635">
        <v>720</v>
      </c>
      <c r="GI136" s="10" vm="98983">
        <v>132</v>
      </c>
      <c r="GJ136" s="10" vm="92324">
        <v>588</v>
      </c>
      <c r="GK136" s="10" vm="87360">
        <v>0</v>
      </c>
      <c r="GL136" s="10" vm="86331">
        <v>0</v>
      </c>
      <c r="GM136" s="10" vm="78863">
        <v>0</v>
      </c>
      <c r="GN136" s="10" vm="82375">
        <v>0</v>
      </c>
      <c r="GO136" s="10" vm="73732">
        <v>0</v>
      </c>
      <c r="GP136" s="10" vm="67479">
        <v>0</v>
      </c>
      <c r="GQ136" s="10" vm="99973">
        <v>0</v>
      </c>
      <c r="GR136" s="10" vm="92164">
        <v>0</v>
      </c>
      <c r="GS136" s="10" vm="88910">
        <v>0</v>
      </c>
      <c r="GT136" s="10" vm="80341">
        <v>2492</v>
      </c>
      <c r="GU136" s="10" vm="100881">
        <v>479</v>
      </c>
      <c r="GV136" s="10" vm="76515">
        <v>2013</v>
      </c>
      <c r="GW136" s="10" vm="73651">
        <v>0</v>
      </c>
      <c r="GX136" s="81" vm="67323">
        <v>0</v>
      </c>
      <c r="GY136" s="10" vm="99317">
        <v>0</v>
      </c>
      <c r="GZ136" s="10" vm="92004">
        <v>0</v>
      </c>
      <c r="HA136" s="10" vm="72184">
        <v>0</v>
      </c>
      <c r="HB136" s="10" vm="71296">
        <v>0</v>
      </c>
      <c r="HC136" s="81" vm="78779">
        <v>0</v>
      </c>
      <c r="HD136" s="81" vm="82221">
        <v>3013</v>
      </c>
      <c r="HE136" s="10" vm="56502">
        <v>3013</v>
      </c>
      <c r="HF136" s="10" vm="67169">
        <v>302</v>
      </c>
      <c r="HG136" s="10" vm="98022">
        <v>2524</v>
      </c>
      <c r="HH136" s="10" vm="91847">
        <v>0</v>
      </c>
      <c r="HI136" s="10" vm="90880">
        <v>0</v>
      </c>
      <c r="HJ136" s="10" vm="88083">
        <v>7856</v>
      </c>
      <c r="HK136" s="10" vm="84466">
        <v>0</v>
      </c>
      <c r="HL136" s="10" vm="76395">
        <v>0</v>
      </c>
      <c r="HM136" s="10" vm="73446">
        <v>0</v>
      </c>
      <c r="HN136" s="10" vm="67014">
        <v>539</v>
      </c>
      <c r="HO136" s="10" vm="97544">
        <v>11221</v>
      </c>
      <c r="HP136" s="10" vm="91696">
        <v>0</v>
      </c>
      <c r="HQ136" s="10" vm="58804">
        <v>121</v>
      </c>
      <c r="HR136" s="10" vm="89859">
        <v>121</v>
      </c>
      <c r="HS136" s="10" vm="78643">
        <v>0</v>
      </c>
      <c r="HT136" s="10" vm="82062">
        <v>0</v>
      </c>
      <c r="HU136" s="10" vm="73289">
        <v>0</v>
      </c>
      <c r="HV136" s="10" vm="66851">
        <v>4680</v>
      </c>
      <c r="HW136" s="10" vm="59188">
        <v>29</v>
      </c>
      <c r="HX136" s="10" vm="91547">
        <v>177</v>
      </c>
      <c r="HY136" s="10" vm="58692">
        <v>32</v>
      </c>
      <c r="HZ136" s="10" vm="86210">
        <v>0</v>
      </c>
      <c r="IA136" s="10" vm="84344">
        <v>0</v>
      </c>
      <c r="IB136" s="10" vm="76250">
        <v>-564</v>
      </c>
      <c r="IC136" s="10" vm="73144">
        <v>4354</v>
      </c>
      <c r="ID136" s="10" vm="66708">
        <v>5</v>
      </c>
      <c r="IE136" s="10" vm="96497">
        <v>0</v>
      </c>
      <c r="IF136" s="10" vm="91380">
        <v>0</v>
      </c>
      <c r="IG136" s="10" vm="87221">
        <v>5</v>
      </c>
      <c r="IH136" s="10" vm="80212">
        <v>4315</v>
      </c>
      <c r="II136" s="10" vm="78550">
        <v>5637</v>
      </c>
      <c r="IJ136" s="10" vm="76145">
        <v>-42</v>
      </c>
      <c r="IK136" s="10" vm="72988">
        <v>7</v>
      </c>
      <c r="IL136" s="10" vm="66563">
        <v>-12</v>
      </c>
      <c r="IM136" s="10" vm="59470">
        <v>1108</v>
      </c>
      <c r="IN136" s="10" vm="91214">
        <v>6526</v>
      </c>
      <c r="IO136" s="10" vm="58019">
        <v>6526</v>
      </c>
      <c r="IP136" s="10" vm="71168">
        <v>0</v>
      </c>
      <c r="IQ136" s="10" vm="84207">
        <v>0</v>
      </c>
      <c r="IR136" s="10" vm="58143">
        <v>0</v>
      </c>
      <c r="IS136" s="81" vm="72876">
        <v>4</v>
      </c>
      <c r="IT136" s="81" vm="66400">
        <v>4</v>
      </c>
    </row>
    <row r="137" spans="1:254" x14ac:dyDescent="0.25">
      <c r="A137" s="8" t="s">
        <v>116</v>
      </c>
      <c r="B137" s="8" t="s">
        <v>128</v>
      </c>
      <c r="C137" s="89">
        <v>44651</v>
      </c>
      <c r="D137" s="76" vm="16017">
        <v>12</v>
      </c>
      <c r="E137" s="10" vm="9278">
        <v>8304</v>
      </c>
      <c r="F137" s="10" vm="65520">
        <v>-7018</v>
      </c>
      <c r="G137" s="10" vm="42762">
        <v>0</v>
      </c>
      <c r="H137" s="10" vm="59700">
        <v>1286</v>
      </c>
      <c r="I137" s="10" vm="29305">
        <v>0</v>
      </c>
      <c r="J137" s="10" vm="63494">
        <v>1286</v>
      </c>
      <c r="K137" s="10" vm="46284">
        <v>0</v>
      </c>
      <c r="L137" s="10" vm="15797">
        <v>0</v>
      </c>
      <c r="M137" s="10" vm="9059">
        <v>0</v>
      </c>
      <c r="N137" s="10" vm="44534">
        <v>46</v>
      </c>
      <c r="O137" s="10" vm="42536">
        <v>-477</v>
      </c>
      <c r="P137" s="10" vm="35827">
        <v>0</v>
      </c>
      <c r="Q137" s="10" vm="29131">
        <v>68</v>
      </c>
      <c r="R137" s="10" vm="22432">
        <v>0</v>
      </c>
      <c r="S137" s="10" vm="66329">
        <v>0</v>
      </c>
      <c r="T137" s="10" vm="15586">
        <v>923</v>
      </c>
      <c r="U137" s="10" vm="8844">
        <v>0</v>
      </c>
      <c r="V137" s="10" vm="54288">
        <v>923</v>
      </c>
      <c r="W137" s="10" vm="42320">
        <v>0</v>
      </c>
      <c r="X137" s="10" vm="35591">
        <v>1393</v>
      </c>
      <c r="Y137" s="10" vm="28970">
        <v>0</v>
      </c>
      <c r="Z137" s="10" vm="22210">
        <v>0</v>
      </c>
      <c r="AA137" s="10" vm="52552">
        <v>2316</v>
      </c>
      <c r="AB137" s="10" vm="15396">
        <v>6635</v>
      </c>
      <c r="AC137" s="10" vm="8641">
        <v>1209</v>
      </c>
      <c r="AD137" s="10" vm="51168">
        <v>7844</v>
      </c>
      <c r="AE137" s="10" vm="42099">
        <v>360</v>
      </c>
      <c r="AF137" s="10" vm="35356">
        <v>0</v>
      </c>
      <c r="AG137" s="10" vm="28754">
        <v>27</v>
      </c>
      <c r="AH137" s="10" vm="21988">
        <v>0</v>
      </c>
      <c r="AI137" s="10" vm="49370">
        <v>8231</v>
      </c>
      <c r="AJ137" s="10" vm="15192">
        <v>2462</v>
      </c>
      <c r="AK137" s="10" vm="100576">
        <v>1247</v>
      </c>
      <c r="AL137" s="10" vm="47793">
        <v>842</v>
      </c>
      <c r="AM137" s="10" vm="41883">
        <v>383</v>
      </c>
      <c r="AN137" s="10" vm="35132">
        <v>435</v>
      </c>
      <c r="AO137" s="10" vm="28532">
        <v>9</v>
      </c>
      <c r="AP137" s="10" vm="21774">
        <v>0</v>
      </c>
      <c r="AQ137" s="10" vm="46060">
        <v>1358</v>
      </c>
      <c r="AR137" s="10" vm="14972">
        <v>0</v>
      </c>
      <c r="AS137" s="10" vm="8349">
        <v>282</v>
      </c>
      <c r="AT137" s="10" vm="44307">
        <v>7018</v>
      </c>
      <c r="AU137" s="10" vm="41670">
        <v>1213</v>
      </c>
      <c r="AV137" s="10" vm="64897">
        <v>153</v>
      </c>
      <c r="AW137" s="10" vm="28304">
        <v>78235</v>
      </c>
      <c r="AX137" s="10" vm="21567">
        <v>0</v>
      </c>
      <c r="AY137" s="10" vm="55797">
        <v>883</v>
      </c>
      <c r="AZ137" s="10" vm="14755">
        <v>0</v>
      </c>
      <c r="BA137" s="10" vm="8129">
        <v>0</v>
      </c>
      <c r="BB137" s="10" vm="54055">
        <v>0</v>
      </c>
      <c r="BC137" s="10" vm="41440">
        <v>0</v>
      </c>
      <c r="BD137" s="10" vm="34810">
        <v>0</v>
      </c>
      <c r="BE137" s="10" vm="28084">
        <v>0</v>
      </c>
      <c r="BF137" s="10" vm="21356">
        <v>0</v>
      </c>
      <c r="BG137" s="10" vm="65977">
        <v>79118</v>
      </c>
      <c r="BH137" s="10" vm="63920">
        <v>0</v>
      </c>
      <c r="BI137" s="10" vm="7919">
        <v>331</v>
      </c>
      <c r="BJ137" s="10" vm="50948">
        <v>6749</v>
      </c>
      <c r="BK137" s="10" vm="41208">
        <v>1541</v>
      </c>
      <c r="BL137" s="10" vm="34577">
        <v>0</v>
      </c>
      <c r="BM137" s="10" vm="27854">
        <v>8621</v>
      </c>
      <c r="BN137" s="10" vm="21134">
        <v>572</v>
      </c>
      <c r="BO137" s="10" vm="49145">
        <v>0</v>
      </c>
      <c r="BP137" s="10" vm="14345">
        <v>376</v>
      </c>
      <c r="BQ137" s="10" vm="63136">
        <v>1203</v>
      </c>
      <c r="BR137" s="10" vm="47570">
        <v>2151</v>
      </c>
      <c r="BS137" s="10" vm="40987">
        <v>6470</v>
      </c>
      <c r="BT137" s="10" vm="34352">
        <v>85588</v>
      </c>
      <c r="BU137" s="10" vm="27627">
        <v>17551</v>
      </c>
      <c r="BV137" s="10" vm="20915">
        <v>0</v>
      </c>
      <c r="BW137" s="10" vm="45837">
        <v>0</v>
      </c>
      <c r="BX137" s="10" vm="14130">
        <v>32828</v>
      </c>
      <c r="BY137" s="10" vm="7563">
        <v>0</v>
      </c>
      <c r="BZ137" s="10" vm="44088">
        <v>0</v>
      </c>
      <c r="CA137" s="10" vm="40772">
        <v>349</v>
      </c>
      <c r="CB137" s="10" vm="34160">
        <v>50728</v>
      </c>
      <c r="CC137" s="10" vm="27401">
        <v>63</v>
      </c>
      <c r="CD137" s="10" vm="20709">
        <v>0</v>
      </c>
      <c r="CE137" s="10" vm="55584">
        <v>34797</v>
      </c>
      <c r="CF137" s="10" vm="13911">
        <v>34602</v>
      </c>
      <c r="CG137" s="10" vm="7349">
        <v>195</v>
      </c>
      <c r="CH137" s="10" vm="53837">
        <v>0</v>
      </c>
      <c r="CI137" s="10" vm="40539">
        <v>0</v>
      </c>
      <c r="CJ137" s="10" vm="33973">
        <v>0</v>
      </c>
      <c r="CK137" s="10" vm="27155">
        <v>34797</v>
      </c>
      <c r="CL137" s="10" vm="20500">
        <v>0</v>
      </c>
      <c r="CM137" s="10" vm="52328">
        <v>0</v>
      </c>
      <c r="CN137" s="10" vm="63891">
        <v>0</v>
      </c>
      <c r="CO137" s="10" vm="7134">
        <v>0</v>
      </c>
      <c r="CP137" s="10" vm="50719">
        <v>0</v>
      </c>
      <c r="CQ137" s="10" vm="40310">
        <v>0</v>
      </c>
      <c r="CR137" s="10" vm="33738">
        <v>0</v>
      </c>
      <c r="CS137" s="10" vm="26930">
        <v>0</v>
      </c>
      <c r="CT137" s="10" vm="20280">
        <v>0</v>
      </c>
      <c r="CU137" s="10" vm="48919">
        <v>0</v>
      </c>
      <c r="CV137" s="10" vm="13495">
        <v>0</v>
      </c>
      <c r="CW137" s="10" vm="63065">
        <v>0</v>
      </c>
      <c r="CX137" s="10" vm="47347">
        <v>0</v>
      </c>
      <c r="CY137" s="10" vm="40085">
        <v>0</v>
      </c>
      <c r="CZ137" s="10" vm="33505">
        <v>0</v>
      </c>
      <c r="DA137" s="10" vm="26709">
        <v>0</v>
      </c>
      <c r="DB137" s="81" vm="20062">
        <v>0</v>
      </c>
      <c r="DC137" s="81" vm="45615">
        <v>0</v>
      </c>
      <c r="DD137" s="81" vm="13276">
        <v>0</v>
      </c>
      <c r="DE137" s="81" vm="6756">
        <v>0</v>
      </c>
      <c r="DF137" s="10" vm="43867">
        <v>73</v>
      </c>
      <c r="DG137" s="10" vm="39866">
        <v>0</v>
      </c>
      <c r="DH137" s="10" vm="33301">
        <v>0</v>
      </c>
      <c r="DI137" s="10" vm="26474">
        <v>73</v>
      </c>
      <c r="DJ137" s="10" vm="19849">
        <v>73</v>
      </c>
      <c r="DK137" s="10" vm="55363">
        <v>0</v>
      </c>
      <c r="DL137" s="10" vm="13059">
        <v>0</v>
      </c>
      <c r="DM137" s="10" vm="6539">
        <v>73</v>
      </c>
      <c r="DN137" s="10" vm="53617">
        <v>0</v>
      </c>
      <c r="DO137" s="10" vm="39635">
        <v>0</v>
      </c>
      <c r="DP137" s="10" vm="33116">
        <v>0</v>
      </c>
      <c r="DQ137" s="10" vm="26254">
        <v>0</v>
      </c>
      <c r="DR137" s="10" vm="19639">
        <v>0</v>
      </c>
      <c r="DS137" s="10" vm="52172">
        <v>0</v>
      </c>
      <c r="DT137" s="10" vm="12857">
        <v>0</v>
      </c>
      <c r="DU137" s="10" vm="6322">
        <v>0</v>
      </c>
      <c r="DV137" s="10" vm="50496">
        <v>0</v>
      </c>
      <c r="DW137" s="10" vm="39408">
        <v>0</v>
      </c>
      <c r="DX137" s="10" vm="32881">
        <v>0</v>
      </c>
      <c r="DY137" s="10" vm="26030">
        <v>0</v>
      </c>
      <c r="DZ137" s="10" vm="19419">
        <v>0</v>
      </c>
      <c r="EA137" s="10" vm="48698">
        <v>0</v>
      </c>
      <c r="EB137" s="10" vm="12648">
        <v>0</v>
      </c>
      <c r="EC137" s="10" vm="6131">
        <v>0</v>
      </c>
      <c r="ED137" s="10" vm="47128">
        <v>0</v>
      </c>
      <c r="EE137" s="10" vm="39184">
        <v>0</v>
      </c>
      <c r="EF137" s="10" vm="32653">
        <v>0</v>
      </c>
      <c r="EG137" s="10" vm="25804">
        <v>0</v>
      </c>
      <c r="EH137" s="81" vm="19204">
        <v>0</v>
      </c>
      <c r="EI137" s="81" vm="45392">
        <v>0</v>
      </c>
      <c r="EJ137" s="81" vm="12430">
        <v>0</v>
      </c>
      <c r="EK137" s="81" vm="5950">
        <v>0</v>
      </c>
      <c r="EL137" s="10" vm="43650">
        <v>0</v>
      </c>
      <c r="EM137" s="10" vm="38964">
        <v>0</v>
      </c>
      <c r="EN137" s="10" vm="32447">
        <v>0</v>
      </c>
      <c r="EO137" s="10" vm="25575">
        <v>0</v>
      </c>
      <c r="EP137" s="10" vm="18995">
        <v>0</v>
      </c>
      <c r="EQ137" s="10" vm="66272">
        <v>0</v>
      </c>
      <c r="ER137" s="10" vm="12211">
        <v>0</v>
      </c>
      <c r="ES137" s="10" vm="5735">
        <v>0</v>
      </c>
      <c r="ET137" s="10" vm="53402">
        <v>73</v>
      </c>
      <c r="EU137" s="10" vm="38734">
        <v>0</v>
      </c>
      <c r="EV137" s="10" vm="32259">
        <v>0</v>
      </c>
      <c r="EW137" s="10" vm="25325">
        <v>73</v>
      </c>
      <c r="EX137" s="10" vm="18789">
        <v>34</v>
      </c>
      <c r="EY137" s="10" vm="51988">
        <v>4</v>
      </c>
      <c r="EZ137" s="10" vm="100589">
        <v>1</v>
      </c>
      <c r="FA137" s="10" vm="5523">
        <v>4</v>
      </c>
      <c r="FB137" s="10" vm="50268">
        <v>89859</v>
      </c>
      <c r="FC137" s="10" vm="38510">
        <v>0</v>
      </c>
      <c r="FD137" s="10" vm="32028">
        <v>89859</v>
      </c>
      <c r="FE137" s="10" vm="25104">
        <v>4804</v>
      </c>
      <c r="FF137" s="10" vm="18569">
        <v>902</v>
      </c>
      <c r="FG137" s="10" vm="48475">
        <v>0</v>
      </c>
      <c r="FH137" s="10" vm="11833">
        <v>-284</v>
      </c>
      <c r="FI137" s="10" vm="5309">
        <v>0</v>
      </c>
      <c r="FJ137" s="10" vm="46902">
        <v>0</v>
      </c>
      <c r="FK137" s="10" vm="38296">
        <v>0</v>
      </c>
      <c r="FL137" s="10" vm="31796">
        <v>95281</v>
      </c>
      <c r="FM137" s="10" vm="24869">
        <v>15972</v>
      </c>
      <c r="FN137" s="10" vm="18373">
        <v>1358</v>
      </c>
      <c r="FO137" s="10" vm="45182">
        <v>0</v>
      </c>
      <c r="FP137" s="10" vm="11618">
        <v>0</v>
      </c>
      <c r="FQ137" s="10" vm="5095">
        <v>-284</v>
      </c>
      <c r="FR137" s="10" vm="43430">
        <v>0</v>
      </c>
      <c r="FS137" s="10" vm="38064">
        <v>0</v>
      </c>
      <c r="FT137" s="10" vm="31562">
        <v>17046</v>
      </c>
      <c r="FU137" s="10" vm="24645">
        <v>78235</v>
      </c>
      <c r="FV137" s="10" vm="18187">
        <v>73887</v>
      </c>
      <c r="FW137" s="81" vm="54928">
        <v>0</v>
      </c>
      <c r="FX137" s="81" vm="11403">
        <v>0</v>
      </c>
      <c r="FY137" s="81" vm="4905">
        <v>0</v>
      </c>
      <c r="FZ137" s="81" vm="53185">
        <v>0</v>
      </c>
      <c r="GA137" s="81" vm="37851">
        <v>0</v>
      </c>
      <c r="GB137" s="10" vm="31339">
        <v>0</v>
      </c>
      <c r="GC137" s="10" vm="24425">
        <v>0</v>
      </c>
      <c r="GD137" s="10" vm="17965">
        <v>0</v>
      </c>
      <c r="GE137" s="10" vm="51762">
        <v>0</v>
      </c>
      <c r="GF137" s="10" vm="11184">
        <v>0</v>
      </c>
      <c r="GG137" s="10" vm="4725">
        <v>0</v>
      </c>
      <c r="GH137" s="10" vm="50052">
        <v>0</v>
      </c>
      <c r="GI137" s="10" vm="37630">
        <v>0</v>
      </c>
      <c r="GJ137" s="10" vm="31114">
        <v>0</v>
      </c>
      <c r="GK137" s="10" vm="24199">
        <v>0</v>
      </c>
      <c r="GL137" s="10" vm="17747">
        <v>0</v>
      </c>
      <c r="GM137" s="10" vm="48282">
        <v>0</v>
      </c>
      <c r="GN137" s="10" vm="10975">
        <v>0</v>
      </c>
      <c r="GO137" s="10" vm="4512">
        <v>0</v>
      </c>
      <c r="GP137" s="10" vm="46676">
        <v>0</v>
      </c>
      <c r="GQ137" s="10" vm="37407">
        <v>0</v>
      </c>
      <c r="GR137" s="10" vm="100656">
        <v>0</v>
      </c>
      <c r="GS137" s="10" vm="23974">
        <v>0</v>
      </c>
      <c r="GT137" s="10" vm="17527">
        <v>0</v>
      </c>
      <c r="GU137" s="10" vm="44969">
        <v>0</v>
      </c>
      <c r="GV137" s="10" vm="10764">
        <v>0</v>
      </c>
      <c r="GW137" s="10" vm="4293">
        <v>0</v>
      </c>
      <c r="GX137" s="81" vm="43212">
        <v>0</v>
      </c>
      <c r="GY137" s="10" vm="37183">
        <v>0</v>
      </c>
      <c r="GZ137" s="10" vm="64505">
        <v>0</v>
      </c>
      <c r="HA137" s="10" vm="23746">
        <v>0</v>
      </c>
      <c r="HB137" s="10" vm="17311">
        <v>0</v>
      </c>
      <c r="HC137" s="81" vm="54706">
        <v>0</v>
      </c>
      <c r="HD137" s="81" vm="10547">
        <v>0</v>
      </c>
      <c r="HE137" s="10" vm="4075">
        <v>0</v>
      </c>
      <c r="HF137" s="10" vm="52951">
        <v>928</v>
      </c>
      <c r="HG137" s="10" vm="36964">
        <v>49</v>
      </c>
      <c r="HH137" s="10" vm="30483">
        <v>0</v>
      </c>
      <c r="HI137" s="10" vm="23503">
        <v>0</v>
      </c>
      <c r="HJ137" s="10" vm="17097">
        <v>67</v>
      </c>
      <c r="HK137" s="10" vm="65769">
        <v>0</v>
      </c>
      <c r="HL137" s="10" vm="10337">
        <v>0</v>
      </c>
      <c r="HM137" s="10" vm="3859">
        <v>0</v>
      </c>
      <c r="HN137" s="10" vm="49836">
        <v>159</v>
      </c>
      <c r="HO137" s="10" vm="36740">
        <v>1203</v>
      </c>
      <c r="HP137" s="10" vm="30249">
        <v>0</v>
      </c>
      <c r="HQ137" s="10" vm="23278">
        <v>349</v>
      </c>
      <c r="HR137" s="10" vm="16877">
        <v>349</v>
      </c>
      <c r="HS137" s="10" vm="48095">
        <v>0</v>
      </c>
      <c r="HT137" s="10" vm="10127">
        <v>0</v>
      </c>
      <c r="HU137" s="10" vm="3644">
        <v>0</v>
      </c>
      <c r="HV137" s="10" vm="46472">
        <v>430</v>
      </c>
      <c r="HW137" s="10" vm="36510">
        <v>20</v>
      </c>
      <c r="HX137" s="10" vm="30017">
        <v>0</v>
      </c>
      <c r="HY137" s="10" vm="23045">
        <v>27</v>
      </c>
      <c r="HZ137" s="10" vm="16659">
        <v>0</v>
      </c>
      <c r="IA137" s="10" vm="44743">
        <v>0</v>
      </c>
      <c r="IB137" s="10" vm="9909">
        <v>0</v>
      </c>
      <c r="IC137" s="10" vm="3426">
        <v>477</v>
      </c>
      <c r="ID137" s="10" vm="42989">
        <v>3</v>
      </c>
      <c r="IE137" s="10" vm="36291">
        <v>10</v>
      </c>
      <c r="IF137" s="10" vm="29782">
        <v>0</v>
      </c>
      <c r="IG137" s="10" vm="22846">
        <v>13</v>
      </c>
      <c r="IH137" s="10" vm="16444">
        <v>902</v>
      </c>
      <c r="II137" s="10" vm="54490">
        <v>1580</v>
      </c>
      <c r="IJ137" s="10" vm="9697">
        <v>0</v>
      </c>
      <c r="IK137" s="10" vm="3205">
        <v>13</v>
      </c>
      <c r="IL137" s="10" vm="52735">
        <v>0</v>
      </c>
      <c r="IM137" s="10" vm="36062">
        <v>0</v>
      </c>
      <c r="IN137" s="10" vm="29547">
        <v>1392</v>
      </c>
      <c r="IO137" s="10" vm="22656">
        <v>1392</v>
      </c>
      <c r="IP137" s="10" vm="16227">
        <v>0</v>
      </c>
      <c r="IQ137" s="10" vm="51373">
        <v>0</v>
      </c>
      <c r="IR137" s="10" vm="9489">
        <v>0</v>
      </c>
      <c r="IS137" s="81" vm="2986">
        <v>0</v>
      </c>
      <c r="IT137" s="81" vm="49608">
        <v>0</v>
      </c>
    </row>
    <row r="138" spans="1:254" x14ac:dyDescent="0.25">
      <c r="A138" s="8" t="s">
        <v>425</v>
      </c>
      <c r="B138" s="8" t="s">
        <v>424</v>
      </c>
      <c r="C138" s="89">
        <v>44651</v>
      </c>
      <c r="D138" s="76" vm="84085">
        <v>12</v>
      </c>
      <c r="E138" s="10" vm="76001">
        <v>849894</v>
      </c>
      <c r="F138" s="10" vm="56385">
        <v>-476985</v>
      </c>
      <c r="G138" s="10" vm="100292">
        <v>-174279</v>
      </c>
      <c r="H138" s="10" vm="59898">
        <v>198630</v>
      </c>
      <c r="I138" s="10" vm="58490">
        <v>11330</v>
      </c>
      <c r="J138" s="10" vm="63677">
        <v>209960</v>
      </c>
      <c r="K138" s="10" vm="86049">
        <v>0</v>
      </c>
      <c r="L138" s="10" vm="78414">
        <v>0</v>
      </c>
      <c r="M138" s="10" vm="75846">
        <v>816</v>
      </c>
      <c r="N138" s="10" vm="70799">
        <v>9377</v>
      </c>
      <c r="O138" s="10" vm="99781">
        <v>-142846</v>
      </c>
      <c r="P138" s="10" vm="95913">
        <v>-439</v>
      </c>
      <c r="Q138" s="10" vm="81904">
        <v>0</v>
      </c>
      <c r="R138" s="10" vm="87093">
        <v>0</v>
      </c>
      <c r="S138" s="10" vm="85925">
        <v>0</v>
      </c>
      <c r="T138" s="10" vm="83930">
        <v>76868</v>
      </c>
      <c r="U138" s="10" vm="75697">
        <v>-6090</v>
      </c>
      <c r="V138" s="10" vm="70689">
        <v>70778</v>
      </c>
      <c r="W138" s="10" vm="98821">
        <v>0</v>
      </c>
      <c r="X138" s="10" vm="95746">
        <v>17285</v>
      </c>
      <c r="Y138" s="10" vm="89657">
        <v>8098</v>
      </c>
      <c r="Z138" s="10" vm="81080">
        <v>-6371</v>
      </c>
      <c r="AA138" s="10" vm="80047">
        <v>89790</v>
      </c>
      <c r="AB138" s="10" vm="78270">
        <v>320229</v>
      </c>
      <c r="AC138" s="10" vm="75569">
        <v>39414</v>
      </c>
      <c r="AD138" s="10" vm="70577">
        <v>359643</v>
      </c>
      <c r="AE138" s="10" vm="97862">
        <v>24278</v>
      </c>
      <c r="AF138" s="10" vm="95579">
        <v>0</v>
      </c>
      <c r="AG138" s="10" vm="72732">
        <v>839</v>
      </c>
      <c r="AH138" s="10" vm="72016">
        <v>7052</v>
      </c>
      <c r="AI138" s="10" vm="85804">
        <v>391812</v>
      </c>
      <c r="AJ138" s="10" vm="78124">
        <v>58733</v>
      </c>
      <c r="AK138" s="10" vm="57746">
        <v>37047</v>
      </c>
      <c r="AL138" s="10" vm="70423">
        <v>47071</v>
      </c>
      <c r="AM138" s="10" vm="97387">
        <v>16628</v>
      </c>
      <c r="AN138" s="10" vm="95418">
        <v>2990</v>
      </c>
      <c r="AO138" s="10" vm="87966">
        <v>876</v>
      </c>
      <c r="AP138" s="10" vm="80946">
        <v>0</v>
      </c>
      <c r="AQ138" s="10" vm="79915">
        <v>40469</v>
      </c>
      <c r="AR138" s="10" vm="83774">
        <v>0</v>
      </c>
      <c r="AS138" s="10" vm="75374">
        <v>1070</v>
      </c>
      <c r="AT138" s="10" vm="70257">
        <v>204884</v>
      </c>
      <c r="AU138" s="10" vm="96961">
        <v>186928</v>
      </c>
      <c r="AV138" s="10" vm="95254">
        <v>5842</v>
      </c>
      <c r="AW138" s="10" vm="89524">
        <v>4183270</v>
      </c>
      <c r="AX138" s="10" vm="86955">
        <v>0</v>
      </c>
      <c r="AY138" s="10" vm="85687">
        <v>121150</v>
      </c>
      <c r="AZ138" s="10" vm="77965">
        <v>12507</v>
      </c>
      <c r="BA138" s="10" vm="75291">
        <v>64602</v>
      </c>
      <c r="BB138" s="10" vm="70099">
        <v>527579</v>
      </c>
      <c r="BC138" s="10" vm="99143">
        <v>92805</v>
      </c>
      <c r="BD138" s="10" vm="95089">
        <v>10000</v>
      </c>
      <c r="BE138" s="10" vm="81769">
        <v>0</v>
      </c>
      <c r="BF138" s="10" vm="90324">
        <v>79711</v>
      </c>
      <c r="BG138" s="10" vm="79811">
        <v>5091624</v>
      </c>
      <c r="BH138" s="10" vm="83638">
        <v>416129</v>
      </c>
      <c r="BI138" s="10" vm="75198">
        <v>76700</v>
      </c>
      <c r="BJ138" s="10" vm="69944">
        <v>106735</v>
      </c>
      <c r="BK138" s="10" vm="100456">
        <v>3846</v>
      </c>
      <c r="BL138" s="10" vm="94925">
        <v>93769</v>
      </c>
      <c r="BM138" s="10" vm="90706">
        <v>697179</v>
      </c>
      <c r="BN138" s="10" vm="88664">
        <v>248903</v>
      </c>
      <c r="BO138" s="10" vm="79694">
        <v>0</v>
      </c>
      <c r="BP138" s="10" vm="77846">
        <v>23802</v>
      </c>
      <c r="BQ138" s="10" vm="75120">
        <v>266674</v>
      </c>
      <c r="BR138" s="10" vm="69743">
        <v>539379</v>
      </c>
      <c r="BS138" s="10" vm="100126">
        <v>157800</v>
      </c>
      <c r="BT138" s="10" vm="94763">
        <v>5249424</v>
      </c>
      <c r="BU138" s="10" vm="87799">
        <v>2703481</v>
      </c>
      <c r="BV138" s="10" vm="71884">
        <v>0</v>
      </c>
      <c r="BW138" s="10" vm="85551">
        <v>221160</v>
      </c>
      <c r="BX138" s="10" vm="83469">
        <v>1297363</v>
      </c>
      <c r="BY138" s="10" vm="57469">
        <v>35484</v>
      </c>
      <c r="BZ138" s="10" vm="69649">
        <v>52642</v>
      </c>
      <c r="CA138" s="10" vm="99611">
        <v>142762</v>
      </c>
      <c r="CB138" s="10" vm="94604">
        <v>4452892</v>
      </c>
      <c r="CC138" s="10" vm="72567">
        <v>8723</v>
      </c>
      <c r="CD138" s="10" vm="80781">
        <v>0</v>
      </c>
      <c r="CE138" s="10" vm="85426">
        <v>787809</v>
      </c>
      <c r="CF138" s="10" vm="77690">
        <v>818968</v>
      </c>
      <c r="CG138" s="10" vm="57405">
        <v>0</v>
      </c>
      <c r="CH138" s="10" vm="69490">
        <v>185</v>
      </c>
      <c r="CI138" s="10" vm="98183">
        <v>-28866</v>
      </c>
      <c r="CJ138" s="10" vm="94443">
        <v>-2478</v>
      </c>
      <c r="CK138" s="10" vm="91006">
        <v>787809</v>
      </c>
      <c r="CL138" s="10" vm="86787">
        <v>33251</v>
      </c>
      <c r="CM138" s="10" vm="79570">
        <v>21603</v>
      </c>
      <c r="CN138" s="10" vm="83311">
        <v>887</v>
      </c>
      <c r="CO138" s="10" vm="74863">
        <v>10761</v>
      </c>
      <c r="CP138" s="10" vm="69337">
        <v>2875</v>
      </c>
      <c r="CQ138" s="10" vm="97703">
        <v>0</v>
      </c>
      <c r="CR138" s="10" vm="94286">
        <v>2521</v>
      </c>
      <c r="CS138" s="10" vm="81636">
        <v>354</v>
      </c>
      <c r="CT138" s="10" vm="71721">
        <v>0</v>
      </c>
      <c r="CU138" s="10" vm="71003">
        <v>0</v>
      </c>
      <c r="CV138" s="10" vm="77543">
        <v>0</v>
      </c>
      <c r="CW138" s="10" vm="57291">
        <v>0</v>
      </c>
      <c r="CX138" s="10" vm="69185">
        <v>0</v>
      </c>
      <c r="CY138" s="10" vm="97229">
        <v>0</v>
      </c>
      <c r="CZ138" s="10" vm="94125">
        <v>0</v>
      </c>
      <c r="DA138" s="10" vm="89374">
        <v>0</v>
      </c>
      <c r="DB138" s="81" vm="88526">
        <v>0</v>
      </c>
      <c r="DC138" s="81" vm="85288">
        <v>0</v>
      </c>
      <c r="DD138" s="81" vm="83150">
        <v>0</v>
      </c>
      <c r="DE138" s="81" vm="74687">
        <v>0</v>
      </c>
      <c r="DF138" s="10" vm="69018">
        <v>6627</v>
      </c>
      <c r="DG138" s="10" vm="96801">
        <v>4501</v>
      </c>
      <c r="DH138" s="10" vm="93959">
        <v>133</v>
      </c>
      <c r="DI138" s="10" vm="87651">
        <v>1993</v>
      </c>
      <c r="DJ138" s="10" vm="90174">
        <v>42753</v>
      </c>
      <c r="DK138" s="10" vm="79462">
        <v>26104</v>
      </c>
      <c r="DL138" s="10" vm="77383">
        <v>3541</v>
      </c>
      <c r="DM138" s="10" vm="74590">
        <v>13108</v>
      </c>
      <c r="DN138" s="10" vm="68861">
        <v>170269</v>
      </c>
      <c r="DO138" s="10" vm="96372">
        <v>145446</v>
      </c>
      <c r="DP138" s="10" vm="93794">
        <v>24192</v>
      </c>
      <c r="DQ138" s="10" vm="72442">
        <v>631</v>
      </c>
      <c r="DR138" s="10" vm="80655">
        <v>0</v>
      </c>
      <c r="DS138" s="10" vm="85186">
        <v>0</v>
      </c>
      <c r="DT138" s="10" vm="83014">
        <v>0</v>
      </c>
      <c r="DU138" s="10" vm="74500">
        <v>0</v>
      </c>
      <c r="DV138" s="10" vm="68705">
        <v>0</v>
      </c>
      <c r="DW138" s="10" vm="98335">
        <v>0</v>
      </c>
      <c r="DX138" s="10" vm="93633">
        <v>0</v>
      </c>
      <c r="DY138" s="10" vm="81476">
        <v>0</v>
      </c>
      <c r="DZ138" s="10" vm="86649">
        <v>38627</v>
      </c>
      <c r="EA138" s="10" vm="79337">
        <v>0</v>
      </c>
      <c r="EB138" s="10" vm="77264">
        <v>25889</v>
      </c>
      <c r="EC138" s="10" vm="74420">
        <v>12738</v>
      </c>
      <c r="ED138" s="10" vm="68549">
        <v>0</v>
      </c>
      <c r="EE138" s="10" vm="96051">
        <v>0</v>
      </c>
      <c r="EF138" s="10" vm="93471">
        <v>0</v>
      </c>
      <c r="EG138" s="10" vm="89206">
        <v>0</v>
      </c>
      <c r="EH138" s="81" vm="71593">
        <v>0</v>
      </c>
      <c r="EI138" s="81" vm="85055">
        <v>0</v>
      </c>
      <c r="EJ138" s="81" vm="82846">
        <v>0</v>
      </c>
      <c r="EK138" s="81" vm="57026">
        <v>0</v>
      </c>
      <c r="EL138" s="10" vm="68411">
        <v>206433</v>
      </c>
      <c r="EM138" s="10" vm="99443">
        <v>2729</v>
      </c>
      <c r="EN138" s="10" vm="93309">
        <v>218479</v>
      </c>
      <c r="EO138" s="10" vm="90537">
        <v>-14775</v>
      </c>
      <c r="EP138" s="10" vm="88356">
        <v>415329</v>
      </c>
      <c r="EQ138" s="10" vm="79219">
        <v>148175</v>
      </c>
      <c r="ER138" s="10" vm="77105">
        <v>268560</v>
      </c>
      <c r="ES138" s="10" vm="74237">
        <v>-1406</v>
      </c>
      <c r="ET138" s="10" vm="68252">
        <v>458082</v>
      </c>
      <c r="EU138" s="10" vm="98662">
        <v>174279</v>
      </c>
      <c r="EV138" s="10" vm="93148">
        <v>272101</v>
      </c>
      <c r="EW138" s="10" vm="87475">
        <v>11702</v>
      </c>
      <c r="EX138" s="10" vm="80494">
        <v>16271</v>
      </c>
      <c r="EY138" s="10" vm="84927">
        <v>1546</v>
      </c>
      <c r="EZ138" s="10" vm="82688">
        <v>2970</v>
      </c>
      <c r="FA138" s="10" vm="74160">
        <v>1546</v>
      </c>
      <c r="FB138" s="10" vm="68099">
        <v>4482626</v>
      </c>
      <c r="FC138" s="10" vm="98500">
        <v>0</v>
      </c>
      <c r="FD138" s="10" vm="92991">
        <v>4482626</v>
      </c>
      <c r="FE138" s="10" vm="58937">
        <v>180395</v>
      </c>
      <c r="FF138" s="10" vm="86474">
        <v>63779</v>
      </c>
      <c r="FG138" s="10" vm="79098">
        <v>0</v>
      </c>
      <c r="FH138" s="10" vm="76956">
        <v>-23516</v>
      </c>
      <c r="FI138" s="10" vm="74069">
        <v>0</v>
      </c>
      <c r="FJ138" s="10" vm="67945">
        <v>32657</v>
      </c>
      <c r="FK138" s="10" vm="59307">
        <v>0</v>
      </c>
      <c r="FL138" s="10" vm="92827">
        <v>4735941</v>
      </c>
      <c r="FM138" s="10" vm="72310">
        <v>522878</v>
      </c>
      <c r="FN138" s="10" vm="71463">
        <v>35116</v>
      </c>
      <c r="FO138" s="10" vm="84779">
        <v>0</v>
      </c>
      <c r="FP138" s="10" vm="76805">
        <v>0</v>
      </c>
      <c r="FQ138" s="10" vm="73985">
        <v>-5323</v>
      </c>
      <c r="FR138" s="10" vm="67781">
        <v>0</v>
      </c>
      <c r="FS138" s="10" vm="96643">
        <v>0</v>
      </c>
      <c r="FT138" s="10" vm="92662">
        <v>552671</v>
      </c>
      <c r="FU138" s="10" vm="89054">
        <v>4183270</v>
      </c>
      <c r="FV138" s="10" vm="90010">
        <v>3959748</v>
      </c>
      <c r="FW138" s="81" vm="78984">
        <v>572904</v>
      </c>
      <c r="FX138" s="81" vm="82516">
        <v>13692</v>
      </c>
      <c r="FY138" s="81" vm="73907">
        <v>-27722</v>
      </c>
      <c r="FZ138" s="81" vm="56192">
        <v>-31295</v>
      </c>
      <c r="GA138" s="81" vm="96212">
        <v>527579</v>
      </c>
      <c r="GB138" s="10" vm="92498">
        <v>14030</v>
      </c>
      <c r="GC138" s="10" vm="81329">
        <v>7300</v>
      </c>
      <c r="GD138" s="10" vm="88226">
        <v>6730</v>
      </c>
      <c r="GE138" s="10" vm="84674">
        <v>1053</v>
      </c>
      <c r="GF138" s="10" vm="76677">
        <v>696</v>
      </c>
      <c r="GG138" s="10" vm="73813">
        <v>357</v>
      </c>
      <c r="GH138" s="10" vm="67623">
        <v>1463</v>
      </c>
      <c r="GI138" s="10" vm="98976">
        <v>1148</v>
      </c>
      <c r="GJ138" s="10" vm="92337">
        <v>315</v>
      </c>
      <c r="GK138" s="10" vm="87348">
        <v>11833</v>
      </c>
      <c r="GL138" s="10" vm="86356">
        <v>6006</v>
      </c>
      <c r="GM138" s="10" vm="78876">
        <v>5827</v>
      </c>
      <c r="GN138" s="10" vm="82388">
        <v>32145</v>
      </c>
      <c r="GO138" s="10" vm="73739">
        <v>32117</v>
      </c>
      <c r="GP138" s="10" vm="67466">
        <v>28</v>
      </c>
      <c r="GQ138" s="10" vm="99964">
        <v>2331</v>
      </c>
      <c r="GR138" s="10" vm="92176">
        <v>4258</v>
      </c>
      <c r="GS138" s="10" vm="88889">
        <v>-1927</v>
      </c>
      <c r="GT138" s="10" vm="80348">
        <v>62855</v>
      </c>
      <c r="GU138" s="10" vm="84576">
        <v>51525</v>
      </c>
      <c r="GV138" s="10" vm="76520">
        <v>11330</v>
      </c>
      <c r="GW138" s="10" vm="73654">
        <v>0</v>
      </c>
      <c r="GX138" s="81" vm="67328">
        <v>0</v>
      </c>
      <c r="GY138" s="10" vm="99302">
        <v>516</v>
      </c>
      <c r="GZ138" s="10" vm="92018">
        <v>0</v>
      </c>
      <c r="HA138" s="10" vm="72157">
        <v>0</v>
      </c>
      <c r="HB138" s="10" vm="71297">
        <v>15665</v>
      </c>
      <c r="HC138" s="81" vm="78782">
        <v>0</v>
      </c>
      <c r="HD138" s="81" vm="82223">
        <v>77588</v>
      </c>
      <c r="HE138" s="10" vm="56503">
        <v>93769</v>
      </c>
      <c r="HF138" s="10" vm="67171">
        <v>11161</v>
      </c>
      <c r="HG138" s="10" vm="98024">
        <v>8404</v>
      </c>
      <c r="HH138" s="10" vm="91858">
        <v>0</v>
      </c>
      <c r="HI138" s="10" vm="90842">
        <v>7606</v>
      </c>
      <c r="HJ138" s="10" vm="58595">
        <v>100885</v>
      </c>
      <c r="HK138" s="10" vm="84468">
        <v>1432</v>
      </c>
      <c r="HL138" s="10" vm="57835">
        <v>0</v>
      </c>
      <c r="HM138" s="10" vm="73449">
        <v>9062</v>
      </c>
      <c r="HN138" s="10" vm="67016">
        <v>128124</v>
      </c>
      <c r="HO138" s="10" vm="97546">
        <v>266674</v>
      </c>
      <c r="HP138" s="10" vm="91697">
        <v>49472</v>
      </c>
      <c r="HQ138" s="10" vm="90425">
        <v>93290</v>
      </c>
      <c r="HR138" s="10" vm="89822">
        <v>142762</v>
      </c>
      <c r="HS138" s="10" vm="78671">
        <v>0</v>
      </c>
      <c r="HT138" s="10" vm="82066">
        <v>0</v>
      </c>
      <c r="HU138" s="10" vm="73300">
        <v>0</v>
      </c>
      <c r="HV138" s="10" vm="66863">
        <v>144143</v>
      </c>
      <c r="HW138" s="10" vm="97085">
        <v>0</v>
      </c>
      <c r="HX138" s="10" vm="91548">
        <v>0</v>
      </c>
      <c r="HY138" s="10" vm="88775">
        <v>376</v>
      </c>
      <c r="HZ138" s="10" vm="86214">
        <v>77</v>
      </c>
      <c r="IA138" s="10" vm="84315">
        <v>0</v>
      </c>
      <c r="IB138" s="10" vm="76271">
        <v>-1750</v>
      </c>
      <c r="IC138" s="10" vm="73146">
        <v>142846</v>
      </c>
      <c r="ID138" s="10" vm="66710">
        <v>9658</v>
      </c>
      <c r="IE138" s="10" vm="96499">
        <v>20720</v>
      </c>
      <c r="IF138" s="10" vm="91381">
        <v>20540</v>
      </c>
      <c r="IG138" s="10" vm="58385">
        <v>50918</v>
      </c>
      <c r="IH138" s="10" vm="80214">
        <v>63779</v>
      </c>
      <c r="II138" s="10" vm="78552">
        <v>52618</v>
      </c>
      <c r="IJ138" s="10" vm="76111">
        <v>504</v>
      </c>
      <c r="IK138" s="10" vm="73002">
        <v>637</v>
      </c>
      <c r="IL138" s="10" vm="66565">
        <v>-308</v>
      </c>
      <c r="IM138" s="10" vm="59472">
        <v>-5</v>
      </c>
      <c r="IN138" s="10" vm="91215">
        <v>69358</v>
      </c>
      <c r="IO138" s="10" vm="81209">
        <v>75184</v>
      </c>
      <c r="IP138" s="10" vm="71170">
        <v>0</v>
      </c>
      <c r="IQ138" s="10" vm="84210">
        <v>0</v>
      </c>
      <c r="IR138" s="10" vm="58145">
        <v>236</v>
      </c>
      <c r="IS138" s="81" vm="72851">
        <v>8892</v>
      </c>
      <c r="IT138" s="81" vm="66413">
        <v>36565</v>
      </c>
    </row>
    <row r="139" spans="1:254" x14ac:dyDescent="0.25">
      <c r="A139" s="8" t="s">
        <v>371</v>
      </c>
      <c r="B139" s="8" t="s">
        <v>586</v>
      </c>
      <c r="C139" s="89">
        <v>44651</v>
      </c>
      <c r="D139" s="76" vm="84099">
        <v>12</v>
      </c>
      <c r="E139" s="10" vm="75987">
        <v>296924</v>
      </c>
      <c r="F139" s="10" vm="70911">
        <v>-167926</v>
      </c>
      <c r="G139" s="10" vm="100303">
        <v>-39230</v>
      </c>
      <c r="H139" s="10" vm="59884">
        <v>89768</v>
      </c>
      <c r="I139" s="10" vm="58513">
        <v>9298</v>
      </c>
      <c r="J139" s="10" vm="63672">
        <v>99066</v>
      </c>
      <c r="K139" s="10" vm="86045">
        <v>0</v>
      </c>
      <c r="L139" s="10" vm="78435">
        <v>0</v>
      </c>
      <c r="M139" s="10" vm="75834">
        <v>0</v>
      </c>
      <c r="N139" s="10" vm="70793">
        <v>382</v>
      </c>
      <c r="O139" s="10" vm="99805">
        <v>-56676</v>
      </c>
      <c r="P139" s="10" vm="95891">
        <v>150</v>
      </c>
      <c r="Q139" s="10" vm="81921">
        <v>0</v>
      </c>
      <c r="R139" s="10" vm="87111">
        <v>0</v>
      </c>
      <c r="S139" s="10" vm="85919">
        <v>0</v>
      </c>
      <c r="T139" s="10" vm="83953">
        <v>42922</v>
      </c>
      <c r="U139" s="10" vm="75683">
        <v>0</v>
      </c>
      <c r="V139" s="10" vm="100776">
        <v>42922</v>
      </c>
      <c r="W139" s="10" vm="98814">
        <v>0</v>
      </c>
      <c r="X139" s="10" vm="95725">
        <v>16682</v>
      </c>
      <c r="Y139" s="10" vm="89684">
        <v>0</v>
      </c>
      <c r="Z139" s="10" vm="81098">
        <v>0</v>
      </c>
      <c r="AA139" s="10" vm="80060">
        <v>59604</v>
      </c>
      <c r="AB139" s="10" vm="78295">
        <v>211525</v>
      </c>
      <c r="AC139" s="10" vm="75521">
        <v>15575</v>
      </c>
      <c r="AD139" s="10" vm="70563">
        <v>227100</v>
      </c>
      <c r="AE139" s="10" vm="97855">
        <v>5037</v>
      </c>
      <c r="AF139" s="10" vm="95559">
        <v>0</v>
      </c>
      <c r="AG139" s="10" vm="72720">
        <v>2333</v>
      </c>
      <c r="AH139" s="10" vm="72046">
        <v>127</v>
      </c>
      <c r="AI139" s="10" vm="85814">
        <v>234597</v>
      </c>
      <c r="AJ139" s="10" vm="78148">
        <v>29421</v>
      </c>
      <c r="AK139" s="10" vm="75480">
        <v>22605</v>
      </c>
      <c r="AL139" s="10" vm="70390">
        <v>41252</v>
      </c>
      <c r="AM139" s="10" vm="97377">
        <v>5353</v>
      </c>
      <c r="AN139" s="10" vm="95394">
        <v>10393</v>
      </c>
      <c r="AO139" s="10" vm="87958">
        <v>1679</v>
      </c>
      <c r="AP139" s="10" vm="80939">
        <v>0</v>
      </c>
      <c r="AQ139" s="10" vm="79936">
        <v>41297</v>
      </c>
      <c r="AR139" s="10" vm="83806">
        <v>0</v>
      </c>
      <c r="AS139" s="10" vm="57695">
        <v>0</v>
      </c>
      <c r="AT139" s="10" vm="70273">
        <v>152000</v>
      </c>
      <c r="AU139" s="10" vm="96935">
        <v>82597</v>
      </c>
      <c r="AV139" s="10" vm="95226">
        <v>3710</v>
      </c>
      <c r="AW139" s="10" vm="89513">
        <v>2744997</v>
      </c>
      <c r="AX139" s="10" vm="86940">
        <v>0</v>
      </c>
      <c r="AY139" s="10" vm="85677">
        <v>8176</v>
      </c>
      <c r="AZ139" s="10" vm="78005">
        <v>5066</v>
      </c>
      <c r="BA139" s="10" vm="75299">
        <v>7750</v>
      </c>
      <c r="BB139" s="10" vm="70113">
        <v>16645</v>
      </c>
      <c r="BC139" s="10" vm="99152">
        <v>0</v>
      </c>
      <c r="BD139" s="10" vm="95045">
        <v>0</v>
      </c>
      <c r="BE139" s="10" vm="81757">
        <v>0</v>
      </c>
      <c r="BF139" s="10" vm="90310">
        <v>17327</v>
      </c>
      <c r="BG139" s="10" vm="79802">
        <v>2799961</v>
      </c>
      <c r="BH139" s="10" vm="83648">
        <v>24983</v>
      </c>
      <c r="BI139" s="10" vm="75209">
        <v>16129</v>
      </c>
      <c r="BJ139" s="10" vm="69958">
        <v>277946</v>
      </c>
      <c r="BK139" s="10" vm="100465">
        <v>0</v>
      </c>
      <c r="BL139" s="10" vm="94916">
        <v>2268</v>
      </c>
      <c r="BM139" s="10" vm="90693">
        <v>321326</v>
      </c>
      <c r="BN139" s="10" vm="88649">
        <v>8122</v>
      </c>
      <c r="BO139" s="10" vm="79684">
        <v>0</v>
      </c>
      <c r="BP139" s="10" vm="77859">
        <v>5154</v>
      </c>
      <c r="BQ139" s="10" vm="75113">
        <v>88992</v>
      </c>
      <c r="BR139" s="10" vm="69801">
        <v>102268</v>
      </c>
      <c r="BS139" s="10" vm="100136">
        <v>219058</v>
      </c>
      <c r="BT139" s="10" vm="94749">
        <v>3019019</v>
      </c>
      <c r="BU139" s="10" vm="87821">
        <v>1430983</v>
      </c>
      <c r="BV139" s="10" vm="71876">
        <v>0</v>
      </c>
      <c r="BW139" s="10" vm="85548">
        <v>0</v>
      </c>
      <c r="BX139" s="10" vm="83493">
        <v>505107</v>
      </c>
      <c r="BY139" s="10" vm="75023">
        <v>0</v>
      </c>
      <c r="BZ139" s="10" vm="69636">
        <v>0</v>
      </c>
      <c r="CA139" s="10" vm="99640">
        <v>11842</v>
      </c>
      <c r="CB139" s="10" vm="94581">
        <v>1947932</v>
      </c>
      <c r="CC139" s="10" vm="72585">
        <v>49955</v>
      </c>
      <c r="CD139" s="10" vm="80801">
        <v>0</v>
      </c>
      <c r="CE139" s="10" vm="85417">
        <v>1021132</v>
      </c>
      <c r="CF139" s="10" vm="77713">
        <v>804486</v>
      </c>
      <c r="CG139" s="10" vm="57401">
        <v>216783</v>
      </c>
      <c r="CH139" s="10" vm="69479">
        <v>0</v>
      </c>
      <c r="CI139" s="10" vm="98176">
        <v>0</v>
      </c>
      <c r="CJ139" s="10" vm="94422">
        <v>-137</v>
      </c>
      <c r="CK139" s="10" vm="91033">
        <v>1021132</v>
      </c>
      <c r="CL139" s="10" vm="86805">
        <v>48844</v>
      </c>
      <c r="CM139" s="10" vm="79583">
        <v>39173</v>
      </c>
      <c r="CN139" s="10" vm="83335">
        <v>0</v>
      </c>
      <c r="CO139" s="10" vm="57341">
        <v>9671</v>
      </c>
      <c r="CP139" s="10" vm="69323">
        <v>342</v>
      </c>
      <c r="CQ139" s="10" vm="97696">
        <v>0</v>
      </c>
      <c r="CR139" s="10" vm="94266">
        <v>505</v>
      </c>
      <c r="CS139" s="10" vm="81625">
        <v>-163</v>
      </c>
      <c r="CT139" s="10" vm="71752">
        <v>-3</v>
      </c>
      <c r="CU139" s="10" vm="71014">
        <v>0</v>
      </c>
      <c r="CV139" s="10" vm="77568">
        <v>3822</v>
      </c>
      <c r="CW139" s="10" vm="74779">
        <v>-3825</v>
      </c>
      <c r="CX139" s="10" vm="69095">
        <v>0</v>
      </c>
      <c r="CY139" s="10" vm="97219">
        <v>0</v>
      </c>
      <c r="CZ139" s="10" vm="94102">
        <v>0</v>
      </c>
      <c r="DA139" s="10" vm="89366">
        <v>0</v>
      </c>
      <c r="DB139" s="81" vm="88517">
        <v>0</v>
      </c>
      <c r="DC139" s="81" vm="85311">
        <v>0</v>
      </c>
      <c r="DD139" s="81" vm="83181">
        <v>0</v>
      </c>
      <c r="DE139" s="81" vm="57231">
        <v>0</v>
      </c>
      <c r="DF139" s="10" vm="69033">
        <v>1436</v>
      </c>
      <c r="DG139" s="10" vm="96773">
        <v>0</v>
      </c>
      <c r="DH139" s="10" vm="93931">
        <v>842</v>
      </c>
      <c r="DI139" s="10" vm="87640">
        <v>594</v>
      </c>
      <c r="DJ139" s="10" vm="90160">
        <v>50619</v>
      </c>
      <c r="DK139" s="10" vm="79454">
        <v>39173</v>
      </c>
      <c r="DL139" s="10" vm="77423">
        <v>5169</v>
      </c>
      <c r="DM139" s="10" vm="74598">
        <v>6277</v>
      </c>
      <c r="DN139" s="10" vm="68874">
        <v>42</v>
      </c>
      <c r="DO139" s="10" vm="96383">
        <v>57</v>
      </c>
      <c r="DP139" s="10" vm="93745">
        <v>0</v>
      </c>
      <c r="DQ139" s="10" vm="72430">
        <v>-15</v>
      </c>
      <c r="DR139" s="10" vm="80640">
        <v>9</v>
      </c>
      <c r="DS139" s="10" vm="85176">
        <v>0</v>
      </c>
      <c r="DT139" s="10" vm="83023">
        <v>15</v>
      </c>
      <c r="DU139" s="10" vm="74508">
        <v>-6</v>
      </c>
      <c r="DV139" s="10" vm="68720">
        <v>0</v>
      </c>
      <c r="DW139" s="10" vm="98345">
        <v>0</v>
      </c>
      <c r="DX139" s="10" vm="93623">
        <v>0</v>
      </c>
      <c r="DY139" s="10" vm="81455">
        <v>0</v>
      </c>
      <c r="DZ139" s="10" vm="86634">
        <v>1377</v>
      </c>
      <c r="EA139" s="10" vm="79329">
        <v>0</v>
      </c>
      <c r="EB139" s="10" vm="77275">
        <v>1025</v>
      </c>
      <c r="EC139" s="10" vm="74410">
        <v>352</v>
      </c>
      <c r="ED139" s="10" vm="68564">
        <v>0</v>
      </c>
      <c r="EE139" s="10" vm="96062">
        <v>0</v>
      </c>
      <c r="EF139" s="10" vm="93458">
        <v>0</v>
      </c>
      <c r="EG139" s="10" vm="89228">
        <v>0</v>
      </c>
      <c r="EH139" s="81" vm="71576">
        <v>0</v>
      </c>
      <c r="EI139" s="81" vm="85052">
        <v>0</v>
      </c>
      <c r="EJ139" s="81" vm="82869">
        <v>0</v>
      </c>
      <c r="EK139" s="81" vm="74319">
        <v>0</v>
      </c>
      <c r="EL139" s="10" vm="68397">
        <v>10280</v>
      </c>
      <c r="EM139" s="10" vm="99475">
        <v>0</v>
      </c>
      <c r="EN139" s="10" vm="93286">
        <v>9717</v>
      </c>
      <c r="EO139" s="10" vm="90554">
        <v>563</v>
      </c>
      <c r="EP139" s="10" vm="88374">
        <v>11708</v>
      </c>
      <c r="EQ139" s="10" vm="79205">
        <v>57</v>
      </c>
      <c r="ER139" s="10" vm="77128">
        <v>10757</v>
      </c>
      <c r="ES139" s="10" vm="74226">
        <v>894</v>
      </c>
      <c r="ET139" s="10" vm="68241">
        <v>62327</v>
      </c>
      <c r="EU139" s="10" vm="98654">
        <v>39230</v>
      </c>
      <c r="EV139" s="10" vm="93127">
        <v>15926</v>
      </c>
      <c r="EW139" s="10" vm="87502">
        <v>7171</v>
      </c>
      <c r="EX139" s="10" vm="80511">
        <v>5487</v>
      </c>
      <c r="EY139" s="10" vm="84938">
        <v>4388</v>
      </c>
      <c r="EZ139" s="10" vm="82710">
        <v>3229</v>
      </c>
      <c r="FA139" s="10" vm="56905">
        <v>4388</v>
      </c>
      <c r="FB139" s="10" vm="68086">
        <v>2913343</v>
      </c>
      <c r="FC139" s="10" vm="98492">
        <v>0</v>
      </c>
      <c r="FD139" s="10" vm="92971">
        <v>2913343</v>
      </c>
      <c r="FE139" s="10" vm="58923">
        <v>201311</v>
      </c>
      <c r="FF139" s="10" vm="86506">
        <v>15650</v>
      </c>
      <c r="FG139" s="10" vm="79108">
        <v>0</v>
      </c>
      <c r="FH139" s="10" vm="76981">
        <v>-19565</v>
      </c>
      <c r="FI139" s="10" vm="74080">
        <v>0</v>
      </c>
      <c r="FJ139" s="10" vm="67930">
        <v>-25943</v>
      </c>
      <c r="FK139" s="10" vm="59297">
        <v>0</v>
      </c>
      <c r="FL139" s="10" vm="92803">
        <v>3084796</v>
      </c>
      <c r="FM139" s="10" vm="72302">
        <v>303477</v>
      </c>
      <c r="FN139" s="10" vm="71456">
        <v>40396</v>
      </c>
      <c r="FO139" s="10" vm="84802">
        <v>0</v>
      </c>
      <c r="FP139" s="10" vm="76836">
        <v>0</v>
      </c>
      <c r="FQ139" s="10" vm="56787">
        <v>-4074</v>
      </c>
      <c r="FR139" s="10" vm="67795">
        <v>0</v>
      </c>
      <c r="FS139" s="10" vm="96592">
        <v>0</v>
      </c>
      <c r="FT139" s="10" vm="92634">
        <v>339799</v>
      </c>
      <c r="FU139" s="10" vm="89042">
        <v>2744997</v>
      </c>
      <c r="FV139" s="10" vm="89996">
        <v>2609866</v>
      </c>
      <c r="FW139" s="81" vm="78976">
        <v>16495</v>
      </c>
      <c r="FX139" s="81" vm="82556">
        <v>0</v>
      </c>
      <c r="FY139" s="81" vm="56724">
        <v>0</v>
      </c>
      <c r="FZ139" s="81" vm="56206">
        <v>150</v>
      </c>
      <c r="GA139" s="81" vm="96223">
        <v>16645</v>
      </c>
      <c r="GB139" s="10" vm="92448">
        <v>14629</v>
      </c>
      <c r="GC139" s="10" vm="81316">
        <v>8605</v>
      </c>
      <c r="GD139" s="10" vm="88213">
        <v>6024</v>
      </c>
      <c r="GE139" s="10" vm="84666">
        <v>1512</v>
      </c>
      <c r="GF139" s="10" vm="76686">
        <v>1014</v>
      </c>
      <c r="GG139" s="10" vm="56668">
        <v>498</v>
      </c>
      <c r="GH139" s="10" vm="67637">
        <v>2851</v>
      </c>
      <c r="GI139" s="10" vm="98985">
        <v>954</v>
      </c>
      <c r="GJ139" s="10" vm="92328">
        <v>1897</v>
      </c>
      <c r="GK139" s="10" vm="87325">
        <v>2536</v>
      </c>
      <c r="GL139" s="10" vm="86341">
        <v>2536</v>
      </c>
      <c r="GM139" s="10" vm="78866">
        <v>0</v>
      </c>
      <c r="GN139" s="10" vm="82401">
        <v>3295</v>
      </c>
      <c r="GO139" s="10" vm="73733">
        <v>2493</v>
      </c>
      <c r="GP139" s="10" vm="67480">
        <v>802</v>
      </c>
      <c r="GQ139" s="10" vm="99974">
        <v>2085</v>
      </c>
      <c r="GR139" s="10" vm="92165">
        <v>2008</v>
      </c>
      <c r="GS139" s="10" vm="88911">
        <v>77</v>
      </c>
      <c r="GT139" s="10" vm="80330">
        <v>26908</v>
      </c>
      <c r="GU139" s="10" vm="84572">
        <v>17610</v>
      </c>
      <c r="GV139" s="10" vm="76541">
        <v>9298</v>
      </c>
      <c r="GW139" s="10" vm="73643">
        <v>0</v>
      </c>
      <c r="GX139" s="81" vm="67313">
        <v>0</v>
      </c>
      <c r="GY139" s="10" vm="99311">
        <v>0</v>
      </c>
      <c r="GZ139" s="10" vm="91995">
        <v>546</v>
      </c>
      <c r="HA139" s="10" vm="72175">
        <v>0</v>
      </c>
      <c r="HB139" s="10" vm="71315">
        <v>0</v>
      </c>
      <c r="HC139" s="81" vm="57873">
        <v>0</v>
      </c>
      <c r="HD139" s="81" vm="82245">
        <v>1722</v>
      </c>
      <c r="HE139" s="10" vm="100783">
        <v>2268</v>
      </c>
      <c r="HF139" s="10" vm="67159">
        <v>11850</v>
      </c>
      <c r="HG139" s="10" vm="98016">
        <v>10477</v>
      </c>
      <c r="HH139" s="10" vm="91836">
        <v>0</v>
      </c>
      <c r="HI139" s="10" vm="90871">
        <v>3296</v>
      </c>
      <c r="HJ139" s="10" vm="88096">
        <v>23088</v>
      </c>
      <c r="HK139" s="10" vm="84478">
        <v>0</v>
      </c>
      <c r="HL139" s="10" vm="76413">
        <v>0</v>
      </c>
      <c r="HM139" s="10" vm="73435">
        <v>0</v>
      </c>
      <c r="HN139" s="10" vm="67002">
        <v>40281</v>
      </c>
      <c r="HO139" s="10" vm="97538">
        <v>88992</v>
      </c>
      <c r="HP139" s="10" vm="91677">
        <v>6104</v>
      </c>
      <c r="HQ139" s="10" vm="90416">
        <v>5738</v>
      </c>
      <c r="HR139" s="10" vm="89857">
        <v>11842</v>
      </c>
      <c r="HS139" s="10" vm="78681">
        <v>0</v>
      </c>
      <c r="HT139" s="10" vm="82090">
        <v>0</v>
      </c>
      <c r="HU139" s="10" vm="73314">
        <v>0</v>
      </c>
      <c r="HV139" s="10" vm="66846">
        <v>46171</v>
      </c>
      <c r="HW139" s="10" vm="59186">
        <v>932</v>
      </c>
      <c r="HX139" s="10" vm="91523">
        <v>8716</v>
      </c>
      <c r="HY139" s="10" vm="88768">
        <v>1349</v>
      </c>
      <c r="HZ139" s="10" vm="86205">
        <v>24</v>
      </c>
      <c r="IA139" s="10" vm="84340">
        <v>2757</v>
      </c>
      <c r="IB139" s="10" vm="76299">
        <v>-3273</v>
      </c>
      <c r="IC139" s="10" vm="73160">
        <v>56676</v>
      </c>
      <c r="ID139" s="10" vm="66724">
        <v>339</v>
      </c>
      <c r="IE139" s="10" vm="96489">
        <v>1749</v>
      </c>
      <c r="IF139" s="10" vm="91353">
        <v>0</v>
      </c>
      <c r="IG139" s="10" vm="100886">
        <v>2088</v>
      </c>
      <c r="IH139" s="10" vm="80198">
        <v>15650</v>
      </c>
      <c r="II139" s="10" vm="78542">
        <v>43503</v>
      </c>
      <c r="IJ139" s="10" vm="76154">
        <v>0</v>
      </c>
      <c r="IK139" s="10" vm="73013">
        <v>1173</v>
      </c>
      <c r="IL139" s="10" vm="66579">
        <v>-211</v>
      </c>
      <c r="IM139" s="10" vm="59482">
        <v>-17</v>
      </c>
      <c r="IN139" s="10" vm="91138">
        <v>45459</v>
      </c>
      <c r="IO139" s="10" vm="58016">
        <v>45477</v>
      </c>
      <c r="IP139" s="10" vm="71156">
        <v>0</v>
      </c>
      <c r="IQ139" s="10" vm="84200">
        <v>0</v>
      </c>
      <c r="IR139" s="10" vm="58154">
        <v>-1</v>
      </c>
      <c r="IS139" s="81" vm="72862">
        <v>111</v>
      </c>
      <c r="IT139" s="81" vm="66426">
        <v>111</v>
      </c>
    </row>
    <row r="140" spans="1:254" x14ac:dyDescent="0.25">
      <c r="A140" s="8" t="s">
        <v>562</v>
      </c>
      <c r="B140" s="8" t="s">
        <v>563</v>
      </c>
      <c r="C140" s="89">
        <v>44651</v>
      </c>
      <c r="D140" s="76" vm="84088">
        <v>12</v>
      </c>
      <c r="E140" s="10" vm="75962">
        <v>77816</v>
      </c>
      <c r="F140" s="10" vm="70901">
        <v>-59129</v>
      </c>
      <c r="G140" s="10" vm="100293">
        <v>-3457</v>
      </c>
      <c r="H140" s="10" vm="59899">
        <v>15230</v>
      </c>
      <c r="I140" s="10" vm="58500">
        <v>1714</v>
      </c>
      <c r="J140" s="10" vm="63686">
        <v>16944</v>
      </c>
      <c r="K140" s="10" vm="86054">
        <v>0</v>
      </c>
      <c r="L140" s="10" vm="78425">
        <v>0</v>
      </c>
      <c r="M140" s="10" vm="75855">
        <v>0</v>
      </c>
      <c r="N140" s="10" vm="70779">
        <v>9</v>
      </c>
      <c r="O140" s="10" vm="99801">
        <v>-9306</v>
      </c>
      <c r="P140" s="10" vm="95914">
        <v>0</v>
      </c>
      <c r="Q140" s="10" vm="81907">
        <v>0</v>
      </c>
      <c r="R140" s="10" vm="87095">
        <v>0</v>
      </c>
      <c r="S140" s="10" vm="85928">
        <v>0</v>
      </c>
      <c r="T140" s="10" vm="83932">
        <v>7647</v>
      </c>
      <c r="U140" s="10" vm="75700">
        <v>0</v>
      </c>
      <c r="V140" s="10" vm="70691">
        <v>7647</v>
      </c>
      <c r="W140" s="10" vm="98794">
        <v>0</v>
      </c>
      <c r="X140" s="10" vm="95747">
        <v>10149</v>
      </c>
      <c r="Y140" s="10" vm="89668">
        <v>0</v>
      </c>
      <c r="Z140" s="10" vm="81083">
        <v>0</v>
      </c>
      <c r="AA140" s="10" vm="80050">
        <v>17796</v>
      </c>
      <c r="AB140" s="10" vm="78271">
        <v>62066</v>
      </c>
      <c r="AC140" s="10" vm="57795">
        <v>3369</v>
      </c>
      <c r="AD140" s="10" vm="70579">
        <v>65435</v>
      </c>
      <c r="AE140" s="10" vm="97864">
        <v>3810</v>
      </c>
      <c r="AF140" s="10" vm="95580">
        <v>0</v>
      </c>
      <c r="AG140" s="10" vm="72706">
        <v>0</v>
      </c>
      <c r="AH140" s="10" vm="72030">
        <v>684</v>
      </c>
      <c r="AI140" s="10" vm="85806">
        <v>69929</v>
      </c>
      <c r="AJ140" s="10" vm="78127">
        <v>12053</v>
      </c>
      <c r="AK140" s="10" vm="75471">
        <v>4178</v>
      </c>
      <c r="AL140" s="10" vm="70427">
        <v>17867</v>
      </c>
      <c r="AM140" s="10" vm="97389">
        <v>0</v>
      </c>
      <c r="AN140" s="10" vm="95419">
        <v>3474</v>
      </c>
      <c r="AO140" s="10" vm="87975">
        <v>230</v>
      </c>
      <c r="AP140" s="10" vm="80925">
        <v>0</v>
      </c>
      <c r="AQ140" s="10" vm="79928">
        <v>12410</v>
      </c>
      <c r="AR140" s="10" vm="83779">
        <v>64</v>
      </c>
      <c r="AS140" s="10" vm="57691">
        <v>125</v>
      </c>
      <c r="AT140" s="10" vm="70267">
        <v>50401</v>
      </c>
      <c r="AU140" s="10" vm="96967">
        <v>19528</v>
      </c>
      <c r="AV140" s="10" vm="95255">
        <v>506</v>
      </c>
      <c r="AW140" s="10" vm="89528">
        <v>629944</v>
      </c>
      <c r="AX140" s="10" vm="86958">
        <v>0</v>
      </c>
      <c r="AY140" s="10" vm="85668">
        <v>4486</v>
      </c>
      <c r="AZ140" s="10" vm="77975">
        <v>0</v>
      </c>
      <c r="BA140" s="10" vm="57628">
        <v>1004</v>
      </c>
      <c r="BB140" s="10" vm="70101">
        <v>761</v>
      </c>
      <c r="BC140" s="10" vm="99145">
        <v>0</v>
      </c>
      <c r="BD140" s="10" vm="95090">
        <v>0</v>
      </c>
      <c r="BE140" s="10" vm="81770">
        <v>0</v>
      </c>
      <c r="BF140" s="10" vm="90327">
        <v>0</v>
      </c>
      <c r="BG140" s="10" vm="79815">
        <v>636195</v>
      </c>
      <c r="BH140" s="10" vm="83597">
        <v>4107</v>
      </c>
      <c r="BI140" s="10" vm="75199">
        <v>9132</v>
      </c>
      <c r="BJ140" s="10" vm="69946">
        <v>1708</v>
      </c>
      <c r="BK140" s="10" vm="100457">
        <v>0</v>
      </c>
      <c r="BL140" s="10" vm="94926">
        <v>1161</v>
      </c>
      <c r="BM140" s="10" vm="90707">
        <v>16108</v>
      </c>
      <c r="BN140" s="10" vm="88665">
        <v>107142</v>
      </c>
      <c r="BO140" s="10" vm="79696">
        <v>0</v>
      </c>
      <c r="BP140" s="10" vm="77849">
        <v>3853</v>
      </c>
      <c r="BQ140" s="10" vm="57520">
        <v>17169</v>
      </c>
      <c r="BR140" s="10" vm="69788">
        <v>128164</v>
      </c>
      <c r="BS140" s="10" vm="100127">
        <v>-112056</v>
      </c>
      <c r="BT140" s="10" vm="94764">
        <v>524139</v>
      </c>
      <c r="BU140" s="10" vm="87808">
        <v>196287</v>
      </c>
      <c r="BV140" s="10" vm="71894">
        <v>0</v>
      </c>
      <c r="BW140" s="10" vm="85556">
        <v>0</v>
      </c>
      <c r="BX140" s="10" vm="83480">
        <v>240735</v>
      </c>
      <c r="BY140" s="10" vm="75036">
        <v>0</v>
      </c>
      <c r="BZ140" s="10" vm="69615">
        <v>0</v>
      </c>
      <c r="CA140" s="10" vm="99636">
        <v>671</v>
      </c>
      <c r="CB140" s="10" vm="94605">
        <v>437693</v>
      </c>
      <c r="CC140" s="10" vm="72570">
        <v>11909</v>
      </c>
      <c r="CD140" s="10" vm="80783">
        <v>0</v>
      </c>
      <c r="CE140" s="10" vm="85428">
        <v>74537</v>
      </c>
      <c r="CF140" s="10" vm="77692">
        <v>74537</v>
      </c>
      <c r="CG140" s="10" vm="57406">
        <v>0</v>
      </c>
      <c r="CH140" s="10" vm="69492">
        <v>0</v>
      </c>
      <c r="CI140" s="10" vm="98155">
        <v>0</v>
      </c>
      <c r="CJ140" s="10" vm="94444">
        <v>0</v>
      </c>
      <c r="CK140" s="10" vm="91019">
        <v>74537</v>
      </c>
      <c r="CL140" s="10" vm="86790">
        <v>3646</v>
      </c>
      <c r="CM140" s="10" vm="79573">
        <v>3457</v>
      </c>
      <c r="CN140" s="10" vm="83313">
        <v>0</v>
      </c>
      <c r="CO140" s="10" vm="74866">
        <v>189</v>
      </c>
      <c r="CP140" s="10" vm="69339">
        <v>768</v>
      </c>
      <c r="CQ140" s="10" vm="97705">
        <v>0</v>
      </c>
      <c r="CR140" s="10" vm="94287">
        <v>3100</v>
      </c>
      <c r="CS140" s="10" vm="81610">
        <v>-2332</v>
      </c>
      <c r="CT140" s="10" vm="71735">
        <v>0</v>
      </c>
      <c r="CU140" s="10" vm="71005">
        <v>0</v>
      </c>
      <c r="CV140" s="10" vm="77546">
        <v>6</v>
      </c>
      <c r="CW140" s="10" vm="74774">
        <v>-6</v>
      </c>
      <c r="CX140" s="10" vm="69187">
        <v>181</v>
      </c>
      <c r="CY140" s="10" vm="97231">
        <v>0</v>
      </c>
      <c r="CZ140" s="10" vm="94126">
        <v>1204</v>
      </c>
      <c r="DA140" s="10" vm="89383">
        <v>-1023</v>
      </c>
      <c r="DB140" s="81" vm="88499">
        <v>0</v>
      </c>
      <c r="DC140" s="81" vm="85304">
        <v>0</v>
      </c>
      <c r="DD140" s="81" vm="83155">
        <v>0</v>
      </c>
      <c r="DE140" s="81" vm="74692">
        <v>0</v>
      </c>
      <c r="DF140" s="10" vm="69028">
        <v>1252</v>
      </c>
      <c r="DG140" s="10" vm="96808">
        <v>0</v>
      </c>
      <c r="DH140" s="10" vm="93960">
        <v>1379</v>
      </c>
      <c r="DI140" s="10" vm="87655">
        <v>-127</v>
      </c>
      <c r="DJ140" s="10" vm="90178">
        <v>5847</v>
      </c>
      <c r="DK140" s="10" vm="79443">
        <v>3457</v>
      </c>
      <c r="DL140" s="10" vm="77395">
        <v>5689</v>
      </c>
      <c r="DM140" s="10" vm="57181">
        <v>-3299</v>
      </c>
      <c r="DN140" s="10" vm="68863">
        <v>0</v>
      </c>
      <c r="DO140" s="10" vm="96374">
        <v>0</v>
      </c>
      <c r="DP140" s="10" vm="93795">
        <v>0</v>
      </c>
      <c r="DQ140" s="10" vm="72444">
        <v>0</v>
      </c>
      <c r="DR140" s="10" vm="80657">
        <v>0</v>
      </c>
      <c r="DS140" s="10" vm="85188">
        <v>0</v>
      </c>
      <c r="DT140" s="10" vm="82993">
        <v>0</v>
      </c>
      <c r="DU140" s="10" vm="74502">
        <v>0</v>
      </c>
      <c r="DV140" s="10" vm="68707">
        <v>0</v>
      </c>
      <c r="DW140" s="10" vm="98336">
        <v>0</v>
      </c>
      <c r="DX140" s="10" vm="93634">
        <v>0</v>
      </c>
      <c r="DY140" s="10" vm="81477">
        <v>0</v>
      </c>
      <c r="DZ140" s="10" vm="86650">
        <v>915</v>
      </c>
      <c r="EA140" s="10" vm="79339">
        <v>0</v>
      </c>
      <c r="EB140" s="10" vm="77266">
        <v>667</v>
      </c>
      <c r="EC140" s="10" vm="74394">
        <v>248</v>
      </c>
      <c r="ED140" s="10" vm="68551">
        <v>0</v>
      </c>
      <c r="EE140" s="10" vm="96052">
        <v>0</v>
      </c>
      <c r="EF140" s="10" vm="93472">
        <v>0</v>
      </c>
      <c r="EG140" s="10" vm="89215">
        <v>0</v>
      </c>
      <c r="EH140" s="81" vm="71603">
        <v>0</v>
      </c>
      <c r="EI140" s="81" vm="85060">
        <v>0</v>
      </c>
      <c r="EJ140" s="81" vm="82857">
        <v>0</v>
      </c>
      <c r="EK140" s="81" vm="100821">
        <v>0</v>
      </c>
      <c r="EL140" s="10" vm="68375">
        <v>1125</v>
      </c>
      <c r="EM140" s="10" vm="99471">
        <v>0</v>
      </c>
      <c r="EN140" s="10" vm="93310">
        <v>2372</v>
      </c>
      <c r="EO140" s="10" vm="90540">
        <v>-1247</v>
      </c>
      <c r="EP140" s="10" vm="88358">
        <v>2040</v>
      </c>
      <c r="EQ140" s="10" vm="79221">
        <v>0</v>
      </c>
      <c r="ER140" s="10" vm="77107">
        <v>3039</v>
      </c>
      <c r="ES140" s="10" vm="56975">
        <v>-999</v>
      </c>
      <c r="ET140" s="10" vm="68255">
        <v>7887</v>
      </c>
      <c r="EU140" s="10" vm="98631">
        <v>3457</v>
      </c>
      <c r="EV140" s="10" vm="93149">
        <v>8728</v>
      </c>
      <c r="EW140" s="10" vm="87487">
        <v>-4298</v>
      </c>
      <c r="EX140" s="10" vm="80496">
        <v>2544</v>
      </c>
      <c r="EY140" s="10" vm="84929">
        <v>3072</v>
      </c>
      <c r="EZ140" s="10" vm="82689">
        <v>1348</v>
      </c>
      <c r="FA140" s="10" vm="74161">
        <v>3072</v>
      </c>
      <c r="FB140" s="10" vm="68101">
        <v>769341</v>
      </c>
      <c r="FC140" s="10" vm="98502">
        <v>0</v>
      </c>
      <c r="FD140" s="10" vm="92992">
        <v>769341</v>
      </c>
      <c r="FE140" s="10" vm="58899">
        <v>23119</v>
      </c>
      <c r="FF140" s="10" vm="86490">
        <v>10608</v>
      </c>
      <c r="FG140" s="10" vm="79100">
        <v>0</v>
      </c>
      <c r="FH140" s="10" vm="76959">
        <v>-4760</v>
      </c>
      <c r="FI140" s="10" vm="74073">
        <v>0</v>
      </c>
      <c r="FJ140" s="10" vm="67948">
        <v>-5421</v>
      </c>
      <c r="FK140" s="10" vm="59309">
        <v>0</v>
      </c>
      <c r="FL140" s="10" vm="92828">
        <v>792887</v>
      </c>
      <c r="FM140" s="10" vm="72320">
        <v>153385</v>
      </c>
      <c r="FN140" s="10" vm="71432">
        <v>12091</v>
      </c>
      <c r="FO140" s="10" vm="84795">
        <v>64</v>
      </c>
      <c r="FP140" s="10" vm="76810">
        <v>0</v>
      </c>
      <c r="FQ140" s="10" vm="73990">
        <v>-2597</v>
      </c>
      <c r="FR140" s="10" vm="67791">
        <v>0</v>
      </c>
      <c r="FS140" s="10" vm="96649">
        <v>0</v>
      </c>
      <c r="FT140" s="10" vm="92663">
        <v>162943</v>
      </c>
      <c r="FU140" s="10" vm="89059">
        <v>629944</v>
      </c>
      <c r="FV140" s="10" vm="90014">
        <v>615956</v>
      </c>
      <c r="FW140" s="81" vm="78960">
        <v>766</v>
      </c>
      <c r="FX140" s="81" vm="82528">
        <v>0</v>
      </c>
      <c r="FY140" s="81" vm="73910">
        <v>-5</v>
      </c>
      <c r="FZ140" s="81" vm="56195">
        <v>0</v>
      </c>
      <c r="GA140" s="81" vm="96215">
        <v>761</v>
      </c>
      <c r="GB140" s="10" vm="92499">
        <v>1856</v>
      </c>
      <c r="GC140" s="10" vm="81330">
        <v>1244</v>
      </c>
      <c r="GD140" s="10" vm="88228">
        <v>612</v>
      </c>
      <c r="GE140" s="10" vm="84676">
        <v>283</v>
      </c>
      <c r="GF140" s="10" vm="76648">
        <v>200</v>
      </c>
      <c r="GG140" s="10" vm="56677">
        <v>83</v>
      </c>
      <c r="GH140" s="10" vm="67624">
        <v>993</v>
      </c>
      <c r="GI140" s="10" vm="98977">
        <v>321</v>
      </c>
      <c r="GJ140" s="10" vm="92338">
        <v>672</v>
      </c>
      <c r="GK140" s="10" vm="87349">
        <v>0</v>
      </c>
      <c r="GL140" s="10" vm="86357">
        <v>0</v>
      </c>
      <c r="GM140" s="10" vm="57907">
        <v>0</v>
      </c>
      <c r="GN140" s="10" vm="82389">
        <v>116</v>
      </c>
      <c r="GO140" s="10" vm="73743">
        <v>104</v>
      </c>
      <c r="GP140" s="10" vm="67484">
        <v>12</v>
      </c>
      <c r="GQ140" s="10" vm="99959">
        <v>660</v>
      </c>
      <c r="GR140" s="10" vm="92177">
        <v>325</v>
      </c>
      <c r="GS140" s="10" vm="88886">
        <v>335</v>
      </c>
      <c r="GT140" s="10" vm="80346">
        <v>3908</v>
      </c>
      <c r="GU140" s="10" vm="84575">
        <v>2194</v>
      </c>
      <c r="GV140" s="10" vm="76519">
        <v>1714</v>
      </c>
      <c r="GW140" s="10" vm="73663">
        <v>0</v>
      </c>
      <c r="GX140" s="81" vm="67326">
        <v>0</v>
      </c>
      <c r="GY140" s="10" vm="99321">
        <v>9</v>
      </c>
      <c r="GZ140" s="10" vm="92019">
        <v>980</v>
      </c>
      <c r="HA140" s="10" vm="72185">
        <v>0</v>
      </c>
      <c r="HB140" s="10" vm="71272">
        <v>0</v>
      </c>
      <c r="HC140" s="81" vm="78780">
        <v>0</v>
      </c>
      <c r="HD140" s="81" vm="82222">
        <v>172</v>
      </c>
      <c r="HE140" s="10" vm="56506">
        <v>1161</v>
      </c>
      <c r="HF140" s="10" vm="67161">
        <v>3412</v>
      </c>
      <c r="HG140" s="10" vm="98018">
        <v>3081</v>
      </c>
      <c r="HH140" s="10" vm="91859">
        <v>0</v>
      </c>
      <c r="HI140" s="10" vm="90872">
        <v>0</v>
      </c>
      <c r="HJ140" s="10" vm="58602">
        <v>7732</v>
      </c>
      <c r="HK140" s="10" vm="84479">
        <v>0</v>
      </c>
      <c r="HL140" s="10" vm="57823">
        <v>0</v>
      </c>
      <c r="HM140" s="10" vm="73468">
        <v>0</v>
      </c>
      <c r="HN140" s="10" vm="67003">
        <v>2944</v>
      </c>
      <c r="HO140" s="10" vm="97539">
        <v>17169</v>
      </c>
      <c r="HP140" s="10" vm="91698">
        <v>671</v>
      </c>
      <c r="HQ140" s="10" vm="90413">
        <v>0</v>
      </c>
      <c r="HR140" s="10" vm="89855">
        <v>671</v>
      </c>
      <c r="HS140" s="10" vm="78680">
        <v>0</v>
      </c>
      <c r="HT140" s="10" vm="82080">
        <v>0</v>
      </c>
      <c r="HU140" s="10" vm="73319">
        <v>0</v>
      </c>
      <c r="HV140" s="10" vm="66868">
        <v>8787</v>
      </c>
      <c r="HW140" s="10" vm="97069">
        <v>378</v>
      </c>
      <c r="HX140" s="10" vm="91549">
        <v>0</v>
      </c>
      <c r="HY140" s="10" vm="58689">
        <v>442</v>
      </c>
      <c r="HZ140" s="10" vm="86195">
        <v>8</v>
      </c>
      <c r="IA140" s="10" vm="84335">
        <v>0</v>
      </c>
      <c r="IB140" s="10" vm="76276">
        <v>-309</v>
      </c>
      <c r="IC140" s="10" vm="73174">
        <v>9306</v>
      </c>
      <c r="ID140" s="10" vm="66722">
        <v>821</v>
      </c>
      <c r="IE140" s="10" vm="96504">
        <v>3622</v>
      </c>
      <c r="IF140" s="10" vm="91382">
        <v>3493</v>
      </c>
      <c r="IG140" s="10" vm="87230">
        <v>7936</v>
      </c>
      <c r="IH140" s="10" vm="80185">
        <v>10786</v>
      </c>
      <c r="II140" s="10" vm="78539">
        <v>13058</v>
      </c>
      <c r="IJ140" s="10" vm="76129">
        <v>64</v>
      </c>
      <c r="IK140" s="10" vm="73031">
        <v>124</v>
      </c>
      <c r="IL140" s="10" vm="66568">
        <v>-28</v>
      </c>
      <c r="IM140" s="10" vm="59474">
        <v>61</v>
      </c>
      <c r="IN140" s="10" vm="91216">
        <v>13268</v>
      </c>
      <c r="IO140" s="10" vm="81210">
        <v>13268</v>
      </c>
      <c r="IP140" s="10" vm="71172">
        <v>0</v>
      </c>
      <c r="IQ140" s="10" vm="84212">
        <v>0</v>
      </c>
      <c r="IR140" s="10" vm="58114">
        <v>-99</v>
      </c>
      <c r="IS140" s="81" vm="72883">
        <v>21</v>
      </c>
      <c r="IT140" s="81" vm="66414">
        <v>116</v>
      </c>
    </row>
    <row r="141" spans="1:254" x14ac:dyDescent="0.25">
      <c r="A141" s="8" t="s">
        <v>427</v>
      </c>
      <c r="B141" s="8" t="s">
        <v>564</v>
      </c>
      <c r="C141" s="89">
        <v>44651</v>
      </c>
      <c r="D141" s="76" vm="84100">
        <v>12</v>
      </c>
      <c r="E141" s="10" vm="75988">
        <v>74672</v>
      </c>
      <c r="F141" s="10" vm="70912">
        <v>-63398</v>
      </c>
      <c r="G141" s="10" vm="100304">
        <v>-3723</v>
      </c>
      <c r="H141" s="10" vm="59885">
        <v>7551</v>
      </c>
      <c r="I141" s="10" vm="58520">
        <v>964</v>
      </c>
      <c r="J141" s="10" vm="63691">
        <v>8515</v>
      </c>
      <c r="K141" s="10" vm="86035">
        <v>0</v>
      </c>
      <c r="L141" s="10" vm="78436">
        <v>0</v>
      </c>
      <c r="M141" s="10" vm="75831">
        <v>0</v>
      </c>
      <c r="N141" s="10" vm="56348">
        <v>4</v>
      </c>
      <c r="O141" s="10" vm="99804">
        <v>-4513</v>
      </c>
      <c r="P141" s="10" vm="95890">
        <v>-394</v>
      </c>
      <c r="Q141" s="10" vm="81939">
        <v>0</v>
      </c>
      <c r="R141" s="10" vm="87108">
        <v>0</v>
      </c>
      <c r="S141" s="10" vm="85937">
        <v>0</v>
      </c>
      <c r="T141" s="10" vm="83954">
        <v>3612</v>
      </c>
      <c r="U141" s="10" vm="75711">
        <v>122</v>
      </c>
      <c r="V141" s="10" vm="70681">
        <v>3734</v>
      </c>
      <c r="W141" s="10" vm="98811">
        <v>0</v>
      </c>
      <c r="X141" s="10" vm="95724">
        <v>15156</v>
      </c>
      <c r="Y141" s="10" vm="89703">
        <v>0</v>
      </c>
      <c r="Z141" s="10" vm="81086">
        <v>0</v>
      </c>
      <c r="AA141" s="10" vm="80052">
        <v>18890</v>
      </c>
      <c r="AB141" s="10" vm="78296">
        <v>59022</v>
      </c>
      <c r="AC141" s="10" vm="75570">
        <v>5415</v>
      </c>
      <c r="AD141" s="10" vm="70580">
        <v>64437</v>
      </c>
      <c r="AE141" s="10" vm="97865">
        <v>635</v>
      </c>
      <c r="AF141" s="10" vm="95504">
        <v>146</v>
      </c>
      <c r="AG141" s="10" vm="72741">
        <v>775</v>
      </c>
      <c r="AH141" s="10" vm="72031">
        <v>0</v>
      </c>
      <c r="AI141" s="10" vm="85807">
        <v>65993</v>
      </c>
      <c r="AJ141" s="10" vm="78149">
        <v>10369</v>
      </c>
      <c r="AK141" s="10" vm="75469">
        <v>7153</v>
      </c>
      <c r="AL141" s="10" vm="70424">
        <v>14913</v>
      </c>
      <c r="AM141" s="10" vm="97388">
        <v>4567</v>
      </c>
      <c r="AN141" s="10" vm="95407">
        <v>8187</v>
      </c>
      <c r="AO141" s="10" vm="87980">
        <v>420</v>
      </c>
      <c r="AP141" s="10" vm="80947">
        <v>0</v>
      </c>
      <c r="AQ141" s="10" vm="79902">
        <v>11730</v>
      </c>
      <c r="AR141" s="10" vm="83807">
        <v>0</v>
      </c>
      <c r="AS141" s="10" vm="57688">
        <v>2842</v>
      </c>
      <c r="AT141" s="10" vm="70256">
        <v>60181</v>
      </c>
      <c r="AU141" s="10" vm="96960">
        <v>5812</v>
      </c>
      <c r="AV141" s="10" vm="95231">
        <v>370</v>
      </c>
      <c r="AW141" s="10" vm="89544">
        <v>547047</v>
      </c>
      <c r="AX141" s="10" vm="86954">
        <v>0</v>
      </c>
      <c r="AY141" s="10" vm="85686">
        <v>20131</v>
      </c>
      <c r="AZ141" s="10" vm="78006">
        <v>0</v>
      </c>
      <c r="BA141" s="10" vm="57637">
        <v>0</v>
      </c>
      <c r="BB141" s="10" vm="70084">
        <v>15333</v>
      </c>
      <c r="BC141" s="10" vm="99140">
        <v>0</v>
      </c>
      <c r="BD141" s="10" vm="95068">
        <v>0</v>
      </c>
      <c r="BE141" s="10" vm="81789">
        <v>0</v>
      </c>
      <c r="BF141" s="10" vm="90312">
        <v>271</v>
      </c>
      <c r="BG141" s="10" vm="79804">
        <v>582782</v>
      </c>
      <c r="BH141" s="10" vm="83649">
        <v>1165</v>
      </c>
      <c r="BI141" s="10" vm="57578">
        <v>6330</v>
      </c>
      <c r="BJ141" s="10" vm="69960">
        <v>11465</v>
      </c>
      <c r="BK141" s="10" vm="100468">
        <v>0</v>
      </c>
      <c r="BL141" s="10" vm="94885">
        <v>9979</v>
      </c>
      <c r="BM141" s="10" vm="90728">
        <v>28939</v>
      </c>
      <c r="BN141" s="10" vm="88650">
        <v>0</v>
      </c>
      <c r="BO141" s="10" vm="79685">
        <v>0</v>
      </c>
      <c r="BP141" s="10" vm="77860">
        <v>1049</v>
      </c>
      <c r="BQ141" s="10" vm="57528">
        <v>14140</v>
      </c>
      <c r="BR141" s="10" vm="69802">
        <v>15189</v>
      </c>
      <c r="BS141" s="10" vm="100137">
        <v>13750</v>
      </c>
      <c r="BT141" s="10" vm="94750">
        <v>596532</v>
      </c>
      <c r="BU141" s="10" vm="87828">
        <v>112898</v>
      </c>
      <c r="BV141" s="10" vm="71899">
        <v>0</v>
      </c>
      <c r="BW141" s="10" vm="85533">
        <v>0</v>
      </c>
      <c r="BX141" s="10" vm="83494">
        <v>51152</v>
      </c>
      <c r="BY141" s="10" vm="75021">
        <v>0</v>
      </c>
      <c r="BZ141" s="10" vm="69634">
        <v>0</v>
      </c>
      <c r="CA141" s="10" vm="99639">
        <v>111</v>
      </c>
      <c r="CB141" s="10" vm="94579">
        <v>164161</v>
      </c>
      <c r="CC141" s="10" vm="72602">
        <v>32892</v>
      </c>
      <c r="CD141" s="10" vm="80797">
        <v>0</v>
      </c>
      <c r="CE141" s="10" vm="85436">
        <v>399479</v>
      </c>
      <c r="CF141" s="10" vm="77714">
        <v>170103</v>
      </c>
      <c r="CG141" s="10" vm="74958">
        <v>262212</v>
      </c>
      <c r="CH141" s="10" vm="69473">
        <v>56</v>
      </c>
      <c r="CI141" s="10" vm="98173">
        <v>0</v>
      </c>
      <c r="CJ141" s="10" vm="94421">
        <v>-32892</v>
      </c>
      <c r="CK141" s="10" vm="91052">
        <v>399479</v>
      </c>
      <c r="CL141" s="10" vm="86792">
        <v>3669</v>
      </c>
      <c r="CM141" s="10" vm="79576">
        <v>3518</v>
      </c>
      <c r="CN141" s="10" vm="83336">
        <v>0</v>
      </c>
      <c r="CO141" s="10" vm="74867">
        <v>151</v>
      </c>
      <c r="CP141" s="10" vm="69340">
        <v>0</v>
      </c>
      <c r="CQ141" s="10" vm="97706">
        <v>0</v>
      </c>
      <c r="CR141" s="10" vm="94248">
        <v>0</v>
      </c>
      <c r="CS141" s="10" vm="81646">
        <v>0</v>
      </c>
      <c r="CT141" s="10" vm="71736">
        <v>0</v>
      </c>
      <c r="CU141" s="10" vm="71006">
        <v>0</v>
      </c>
      <c r="CV141" s="10" vm="77569">
        <v>926</v>
      </c>
      <c r="CW141" s="10" vm="74773">
        <v>-926</v>
      </c>
      <c r="CX141" s="10" vm="69186">
        <v>0</v>
      </c>
      <c r="CY141" s="10" vm="97230">
        <v>0</v>
      </c>
      <c r="CZ141" s="10" vm="94113">
        <v>700</v>
      </c>
      <c r="DA141" s="10" vm="89389">
        <v>-700</v>
      </c>
      <c r="DB141" s="81" vm="88527">
        <v>0</v>
      </c>
      <c r="DC141" s="81" vm="85298">
        <v>0</v>
      </c>
      <c r="DD141" s="81" vm="83182">
        <v>0</v>
      </c>
      <c r="DE141" s="81" vm="74686">
        <v>0</v>
      </c>
      <c r="DF141" s="10" vm="69016">
        <v>2233</v>
      </c>
      <c r="DG141" s="10" vm="96800">
        <v>0</v>
      </c>
      <c r="DH141" s="10" vm="93937">
        <v>476</v>
      </c>
      <c r="DI141" s="10" vm="87671">
        <v>1757</v>
      </c>
      <c r="DJ141" s="10" vm="90173">
        <v>5902</v>
      </c>
      <c r="DK141" s="10" vm="79461">
        <v>3518</v>
      </c>
      <c r="DL141" s="10" vm="77424">
        <v>2102</v>
      </c>
      <c r="DM141" s="10" vm="57188">
        <v>282</v>
      </c>
      <c r="DN141" s="10" vm="68789">
        <v>0</v>
      </c>
      <c r="DO141" s="10" vm="96369">
        <v>0</v>
      </c>
      <c r="DP141" s="10" vm="93774">
        <v>0</v>
      </c>
      <c r="DQ141" s="10" vm="72462">
        <v>0</v>
      </c>
      <c r="DR141" s="10" vm="80643">
        <v>0</v>
      </c>
      <c r="DS141" s="10" vm="85180">
        <v>0</v>
      </c>
      <c r="DT141" s="10" vm="83024">
        <v>0</v>
      </c>
      <c r="DU141" s="10" vm="57135">
        <v>0</v>
      </c>
      <c r="DV141" s="10" vm="68722">
        <v>0</v>
      </c>
      <c r="DW141" s="10" vm="98347">
        <v>0</v>
      </c>
      <c r="DX141" s="10" vm="93585">
        <v>0</v>
      </c>
      <c r="DY141" s="10" vm="81498">
        <v>0</v>
      </c>
      <c r="DZ141" s="10" vm="86635">
        <v>0</v>
      </c>
      <c r="EA141" s="10" vm="79330">
        <v>0</v>
      </c>
      <c r="EB141" s="10" vm="77276">
        <v>0</v>
      </c>
      <c r="EC141" s="10" vm="74411">
        <v>0</v>
      </c>
      <c r="ED141" s="10" vm="68565">
        <v>0</v>
      </c>
      <c r="EE141" s="10" vm="96063">
        <v>0</v>
      </c>
      <c r="EF141" s="10" vm="93459">
        <v>0</v>
      </c>
      <c r="EG141" s="10" vm="89235">
        <v>0</v>
      </c>
      <c r="EH141" s="81" vm="71608">
        <v>0</v>
      </c>
      <c r="EI141" s="81" vm="85034">
        <v>0</v>
      </c>
      <c r="EJ141" s="81" vm="82870">
        <v>0</v>
      </c>
      <c r="EK141" s="81" vm="57022">
        <v>0</v>
      </c>
      <c r="EL141" s="10" vm="68396">
        <v>2777</v>
      </c>
      <c r="EM141" s="10" vm="99474">
        <v>205</v>
      </c>
      <c r="EN141" s="10" vm="93284">
        <v>1115</v>
      </c>
      <c r="EO141" s="10" vm="90571">
        <v>1457</v>
      </c>
      <c r="EP141" s="10" vm="88371">
        <v>2777</v>
      </c>
      <c r="EQ141" s="10" vm="79228">
        <v>205</v>
      </c>
      <c r="ER141" s="10" vm="77129">
        <v>1115</v>
      </c>
      <c r="ES141" s="10" vm="74246">
        <v>1457</v>
      </c>
      <c r="ET141" s="10" vm="68224">
        <v>8679</v>
      </c>
      <c r="EU141" s="10" vm="98651">
        <v>3723</v>
      </c>
      <c r="EV141" s="10" vm="93126">
        <v>3217</v>
      </c>
      <c r="EW141" s="10" vm="87521">
        <v>1739</v>
      </c>
      <c r="EX141" s="10" vm="80498">
        <v>529</v>
      </c>
      <c r="EY141" s="10" vm="84931">
        <v>840</v>
      </c>
      <c r="EZ141" s="10" vm="82711">
        <v>529</v>
      </c>
      <c r="FA141" s="10" vm="74162">
        <v>840</v>
      </c>
      <c r="FB141" s="10" vm="68102">
        <v>618022</v>
      </c>
      <c r="FC141" s="10" vm="98503">
        <v>0</v>
      </c>
      <c r="FD141" s="10" vm="92952">
        <v>618022</v>
      </c>
      <c r="FE141" s="10" vm="58945">
        <v>15966</v>
      </c>
      <c r="FF141" s="10" vm="86491">
        <v>10874</v>
      </c>
      <c r="FG141" s="10" vm="79101">
        <v>0</v>
      </c>
      <c r="FH141" s="10" vm="76982">
        <v>-2525</v>
      </c>
      <c r="FI141" s="10" vm="56850">
        <v>0</v>
      </c>
      <c r="FJ141" s="10" vm="67946">
        <v>0</v>
      </c>
      <c r="FK141" s="10" vm="59308">
        <v>0</v>
      </c>
      <c r="FL141" s="10" vm="92815">
        <v>642337</v>
      </c>
      <c r="FM141" s="10" vm="72325">
        <v>83931</v>
      </c>
      <c r="FN141" s="10" vm="71464">
        <v>11734</v>
      </c>
      <c r="FO141" s="10" vm="84782">
        <v>0</v>
      </c>
      <c r="FP141" s="10" vm="76837">
        <v>0</v>
      </c>
      <c r="FQ141" s="10" vm="73983">
        <v>-375</v>
      </c>
      <c r="FR141" s="10" vm="67780">
        <v>0</v>
      </c>
      <c r="FS141" s="10" vm="96641">
        <v>0</v>
      </c>
      <c r="FT141" s="10" vm="92641">
        <v>95290</v>
      </c>
      <c r="FU141" s="10" vm="89074">
        <v>547047</v>
      </c>
      <c r="FV141" s="10" vm="90009">
        <v>534091</v>
      </c>
      <c r="FW141" s="81" vm="78983">
        <v>15624</v>
      </c>
      <c r="FX141" s="81" vm="82557">
        <v>103</v>
      </c>
      <c r="FY141" s="81" vm="73924">
        <v>0</v>
      </c>
      <c r="FZ141" s="81" vm="56189">
        <v>-394</v>
      </c>
      <c r="GA141" s="81" vm="96210">
        <v>15333</v>
      </c>
      <c r="GB141" s="10" vm="92476">
        <v>298</v>
      </c>
      <c r="GC141" s="10" vm="81349">
        <v>295</v>
      </c>
      <c r="GD141" s="10" vm="88215">
        <v>3</v>
      </c>
      <c r="GE141" s="10" vm="84668">
        <v>3208</v>
      </c>
      <c r="GF141" s="10" vm="76687">
        <v>2958</v>
      </c>
      <c r="GG141" s="10" vm="73826">
        <v>250</v>
      </c>
      <c r="GH141" s="10" vm="67640">
        <v>969</v>
      </c>
      <c r="GI141" s="10" vm="98987">
        <v>245</v>
      </c>
      <c r="GJ141" s="10" vm="92310">
        <v>724</v>
      </c>
      <c r="GK141" s="10" vm="87369">
        <v>0</v>
      </c>
      <c r="GL141" s="10" vm="86342">
        <v>0</v>
      </c>
      <c r="GM141" s="10" vm="78867">
        <v>0</v>
      </c>
      <c r="GN141" s="10" vm="82402">
        <v>5</v>
      </c>
      <c r="GO141" s="10" vm="73734">
        <v>0</v>
      </c>
      <c r="GP141" s="10" vm="67481">
        <v>5</v>
      </c>
      <c r="GQ141" s="10" vm="99975">
        <v>0</v>
      </c>
      <c r="GR141" s="10" vm="92166">
        <v>18</v>
      </c>
      <c r="GS141" s="10" vm="88921">
        <v>-18</v>
      </c>
      <c r="GT141" s="10" vm="80363">
        <v>4480</v>
      </c>
      <c r="GU141" s="10" vm="84543">
        <v>3516</v>
      </c>
      <c r="GV141" s="10" vm="76542">
        <v>964</v>
      </c>
      <c r="GW141" s="10" vm="73640">
        <v>0</v>
      </c>
      <c r="GX141" s="81" vm="67312">
        <v>0</v>
      </c>
      <c r="GY141" s="10" vm="99309">
        <v>0</v>
      </c>
      <c r="GZ141" s="10" vm="91993">
        <v>7172</v>
      </c>
      <c r="HA141" s="10" vm="72192">
        <v>0</v>
      </c>
      <c r="HB141" s="10" vm="71311">
        <v>0</v>
      </c>
      <c r="HC141" s="81" vm="57877">
        <v>534</v>
      </c>
      <c r="HD141" s="81" vm="82246">
        <v>2273</v>
      </c>
      <c r="HE141" s="10" vm="73571">
        <v>9979</v>
      </c>
      <c r="HF141" s="10" vm="67137">
        <v>4631</v>
      </c>
      <c r="HG141" s="10" vm="98013">
        <v>2615</v>
      </c>
      <c r="HH141" s="10" vm="91835">
        <v>0</v>
      </c>
      <c r="HI141" s="10" vm="90889">
        <v>30</v>
      </c>
      <c r="HJ141" s="10" vm="58596">
        <v>5480</v>
      </c>
      <c r="HK141" s="10" vm="84471">
        <v>0</v>
      </c>
      <c r="HL141" s="10" vm="76414">
        <v>0</v>
      </c>
      <c r="HM141" s="10" vm="73451">
        <v>0</v>
      </c>
      <c r="HN141" s="10" vm="67018">
        <v>1384</v>
      </c>
      <c r="HO141" s="10" vm="97548">
        <v>14140</v>
      </c>
      <c r="HP141" s="10" vm="91649">
        <v>111</v>
      </c>
      <c r="HQ141" s="10" vm="58808">
        <v>0</v>
      </c>
      <c r="HR141" s="10" vm="89840">
        <v>111</v>
      </c>
      <c r="HS141" s="10" vm="78673">
        <v>0</v>
      </c>
      <c r="HT141" s="10" vm="82091">
        <v>0</v>
      </c>
      <c r="HU141" s="10" vm="73301">
        <v>0</v>
      </c>
      <c r="HV141" s="10" vm="66864">
        <v>3568</v>
      </c>
      <c r="HW141" s="10" vm="97086">
        <v>210</v>
      </c>
      <c r="HX141" s="10" vm="91534">
        <v>0</v>
      </c>
      <c r="HY141" s="10" vm="100892">
        <v>907</v>
      </c>
      <c r="HZ141" s="10" vm="86215">
        <v>0</v>
      </c>
      <c r="IA141" s="10" vm="84319">
        <v>44</v>
      </c>
      <c r="IB141" s="10" vm="76300">
        <v>-216</v>
      </c>
      <c r="IC141" s="10" vm="73145">
        <v>4513</v>
      </c>
      <c r="ID141" s="10" vm="66709">
        <v>172</v>
      </c>
      <c r="IE141" s="10" vm="96498">
        <v>26</v>
      </c>
      <c r="IF141" s="10" vm="91360">
        <v>0</v>
      </c>
      <c r="IG141" s="10" vm="87234">
        <v>198</v>
      </c>
      <c r="IH141" s="10" vm="80213">
        <v>10874</v>
      </c>
      <c r="II141" s="10" vm="78551">
        <v>12979</v>
      </c>
      <c r="IJ141" s="10" vm="76155">
        <v>0</v>
      </c>
      <c r="IK141" s="10" vm="73026">
        <v>122</v>
      </c>
      <c r="IL141" s="10" vm="66551">
        <v>-62</v>
      </c>
      <c r="IM141" s="10" vm="59469">
        <v>77</v>
      </c>
      <c r="IN141" s="10" vm="91192">
        <v>14419</v>
      </c>
      <c r="IO141" s="10" vm="58027">
        <v>14419</v>
      </c>
      <c r="IP141" s="10" vm="71158">
        <v>0</v>
      </c>
      <c r="IQ141" s="10" vm="84202">
        <v>0</v>
      </c>
      <c r="IR141" s="10" vm="58155">
        <v>0</v>
      </c>
      <c r="IS141" s="81" vm="72864">
        <v>9</v>
      </c>
      <c r="IT141" s="81" vm="66429">
        <v>9</v>
      </c>
    </row>
    <row r="142" spans="1:254" x14ac:dyDescent="0.25">
      <c r="A142" s="8" t="s">
        <v>428</v>
      </c>
      <c r="B142" s="8" t="s">
        <v>565</v>
      </c>
      <c r="C142" s="89">
        <v>44651</v>
      </c>
      <c r="D142" s="76" vm="84060">
        <v>12</v>
      </c>
      <c r="E142" s="10" vm="76009">
        <v>71825</v>
      </c>
      <c r="F142" s="10" vm="56389">
        <v>-56980</v>
      </c>
      <c r="G142" s="10" vm="100294">
        <v>-4969</v>
      </c>
      <c r="H142" s="10" vm="59900">
        <v>9876</v>
      </c>
      <c r="I142" s="10" vm="58501">
        <v>27331</v>
      </c>
      <c r="J142" s="10" vm="63687">
        <v>37207</v>
      </c>
      <c r="K142" s="10" vm="86055">
        <v>0</v>
      </c>
      <c r="L142" s="10" vm="78426">
        <v>-464</v>
      </c>
      <c r="M142" s="10" vm="75867">
        <v>1099</v>
      </c>
      <c r="N142" s="10" vm="70800">
        <v>1414</v>
      </c>
      <c r="O142" s="10" vm="99796">
        <v>-32324</v>
      </c>
      <c r="P142" s="10" vm="95915">
        <v>-499</v>
      </c>
      <c r="Q142" s="10" vm="81905">
        <v>0</v>
      </c>
      <c r="R142" s="10" vm="87094">
        <v>0</v>
      </c>
      <c r="S142" s="10" vm="85926">
        <v>0</v>
      </c>
      <c r="T142" s="10" vm="83931">
        <v>6433</v>
      </c>
      <c r="U142" s="10" vm="75717">
        <v>-32</v>
      </c>
      <c r="V142" s="10" vm="70688">
        <v>6401</v>
      </c>
      <c r="W142" s="10" vm="98820">
        <v>0</v>
      </c>
      <c r="X142" s="10" vm="95748">
        <v>4210</v>
      </c>
      <c r="Y142" s="10" vm="89695">
        <v>0</v>
      </c>
      <c r="Z142" s="10" vm="81031">
        <v>0</v>
      </c>
      <c r="AA142" s="10" vm="80046">
        <v>10611</v>
      </c>
      <c r="AB142" s="10" vm="78269">
        <v>37443</v>
      </c>
      <c r="AC142" s="10" vm="75580">
        <v>9538</v>
      </c>
      <c r="AD142" s="10" vm="70566">
        <v>46981</v>
      </c>
      <c r="AE142" s="10" vm="97856">
        <v>3213</v>
      </c>
      <c r="AF142" s="10" vm="95581">
        <v>0</v>
      </c>
      <c r="AG142" s="10" vm="72723">
        <v>1975</v>
      </c>
      <c r="AH142" s="10" vm="72047">
        <v>0</v>
      </c>
      <c r="AI142" s="10" vm="85815">
        <v>52169</v>
      </c>
      <c r="AJ142" s="10" vm="78100">
        <v>11882</v>
      </c>
      <c r="AK142" s="10" vm="75482">
        <v>9034</v>
      </c>
      <c r="AL142" s="10" vm="70408">
        <v>10283</v>
      </c>
      <c r="AM142" s="10" vm="97378">
        <v>185</v>
      </c>
      <c r="AN142" s="10" vm="95420">
        <v>2754</v>
      </c>
      <c r="AO142" s="10" vm="87959">
        <v>191</v>
      </c>
      <c r="AP142" s="10" vm="80940">
        <v>1396</v>
      </c>
      <c r="AQ142" s="10" vm="79937">
        <v>9235</v>
      </c>
      <c r="AR142" s="10" vm="83791">
        <v>0</v>
      </c>
      <c r="AS142" s="10" vm="75391">
        <v>0</v>
      </c>
      <c r="AT142" s="10" vm="70274">
        <v>44960</v>
      </c>
      <c r="AU142" s="10" vm="96936">
        <v>7209</v>
      </c>
      <c r="AV142" s="10" vm="95256">
        <v>356</v>
      </c>
      <c r="AW142" s="10" vm="89512">
        <v>507415</v>
      </c>
      <c r="AX142" s="10" vm="86939">
        <v>0</v>
      </c>
      <c r="AY142" s="10" vm="85676">
        <v>12902</v>
      </c>
      <c r="AZ142" s="10" vm="77982">
        <v>447</v>
      </c>
      <c r="BA142" s="10" vm="75311">
        <v>0</v>
      </c>
      <c r="BB142" s="10" vm="70111">
        <v>59848</v>
      </c>
      <c r="BC142" s="10" vm="99150">
        <v>10177</v>
      </c>
      <c r="BD142" s="10" vm="95091">
        <v>0</v>
      </c>
      <c r="BE142" s="10" vm="81781">
        <v>0</v>
      </c>
      <c r="BF142" s="10" vm="90295">
        <v>0</v>
      </c>
      <c r="BG142" s="10" vm="79800">
        <v>590789</v>
      </c>
      <c r="BH142" s="10" vm="83623">
        <v>11820</v>
      </c>
      <c r="BI142" s="10" vm="75221">
        <v>11561</v>
      </c>
      <c r="BJ142" s="10" vm="69948">
        <v>18418</v>
      </c>
      <c r="BK142" s="10" vm="100459">
        <v>6586</v>
      </c>
      <c r="BL142" s="10" vm="94927">
        <v>26440</v>
      </c>
      <c r="BM142" s="10" vm="90709">
        <v>74825</v>
      </c>
      <c r="BN142" s="10" vm="88667">
        <v>0</v>
      </c>
      <c r="BO142" s="10" vm="79698">
        <v>0</v>
      </c>
      <c r="BP142" s="10" vm="77818">
        <v>3391</v>
      </c>
      <c r="BQ142" s="10" vm="75126">
        <v>25388</v>
      </c>
      <c r="BR142" s="10" vm="69789">
        <v>28779</v>
      </c>
      <c r="BS142" s="10" vm="100128">
        <v>46046</v>
      </c>
      <c r="BT142" s="10" vm="94765">
        <v>636835</v>
      </c>
      <c r="BU142" s="10" vm="87809">
        <v>275927</v>
      </c>
      <c r="BV142" s="10" vm="71895">
        <v>0</v>
      </c>
      <c r="BW142" s="10" vm="85557">
        <v>53999</v>
      </c>
      <c r="BX142" s="10" vm="83481">
        <v>119586</v>
      </c>
      <c r="BY142" s="10" vm="75043">
        <v>0</v>
      </c>
      <c r="BZ142" s="10" vm="69650">
        <v>0</v>
      </c>
      <c r="CA142" s="10" vm="99620">
        <v>331</v>
      </c>
      <c r="CB142" s="10" vm="94606">
        <v>449843</v>
      </c>
      <c r="CC142" s="10" vm="72568">
        <v>7485</v>
      </c>
      <c r="CD142" s="10" vm="80782">
        <v>0</v>
      </c>
      <c r="CE142" s="10" vm="85427">
        <v>179507</v>
      </c>
      <c r="CF142" s="10" vm="77691">
        <v>175507</v>
      </c>
      <c r="CG142" s="10" vm="57412">
        <v>4000</v>
      </c>
      <c r="CH142" s="10" vm="69489">
        <v>0</v>
      </c>
      <c r="CI142" s="10" vm="98182">
        <v>0</v>
      </c>
      <c r="CJ142" s="10" vm="94445">
        <v>0</v>
      </c>
      <c r="CK142" s="10" vm="91044">
        <v>179507</v>
      </c>
      <c r="CL142" s="10" vm="86785">
        <v>7778</v>
      </c>
      <c r="CM142" s="10" vm="79569">
        <v>4969</v>
      </c>
      <c r="CN142" s="10" vm="83310">
        <v>0</v>
      </c>
      <c r="CO142" s="10" vm="74878">
        <v>2809</v>
      </c>
      <c r="CP142" s="10" vm="69326">
        <v>0</v>
      </c>
      <c r="CQ142" s="10" vm="97697">
        <v>0</v>
      </c>
      <c r="CR142" s="10" vm="94288">
        <v>0</v>
      </c>
      <c r="CS142" s="10" vm="81627">
        <v>0</v>
      </c>
      <c r="CT142" s="10" vm="71753">
        <v>0</v>
      </c>
      <c r="CU142" s="10" vm="71015">
        <v>0</v>
      </c>
      <c r="CV142" s="10" vm="77538">
        <v>0</v>
      </c>
      <c r="CW142" s="10" vm="74782">
        <v>0</v>
      </c>
      <c r="CX142" s="10" vm="69170">
        <v>0</v>
      </c>
      <c r="CY142" s="10" vm="97220">
        <v>0</v>
      </c>
      <c r="CZ142" s="10" vm="94127">
        <v>0</v>
      </c>
      <c r="DA142" s="10" vm="89367">
        <v>0</v>
      </c>
      <c r="DB142" s="81" vm="88518">
        <v>0</v>
      </c>
      <c r="DC142" s="81" vm="85312">
        <v>0</v>
      </c>
      <c r="DD142" s="81" vm="83167">
        <v>0</v>
      </c>
      <c r="DE142" s="81" vm="74704">
        <v>0</v>
      </c>
      <c r="DF142" s="10" vm="69034">
        <v>0</v>
      </c>
      <c r="DG142" s="10" vm="96768">
        <v>0</v>
      </c>
      <c r="DH142" s="10" vm="93961">
        <v>0</v>
      </c>
      <c r="DI142" s="10" vm="87639">
        <v>0</v>
      </c>
      <c r="DJ142" s="10" vm="90158">
        <v>7778</v>
      </c>
      <c r="DK142" s="10" vm="79453">
        <v>4969</v>
      </c>
      <c r="DL142" s="10" vm="77401">
        <v>0</v>
      </c>
      <c r="DM142" s="10" vm="57192">
        <v>2809</v>
      </c>
      <c r="DN142" s="10" vm="68872">
        <v>0</v>
      </c>
      <c r="DO142" s="10" vm="96379">
        <v>0</v>
      </c>
      <c r="DP142" s="10" vm="93796">
        <v>0</v>
      </c>
      <c r="DQ142" s="10" vm="72454">
        <v>0</v>
      </c>
      <c r="DR142" s="10" vm="80622">
        <v>0</v>
      </c>
      <c r="DS142" s="10" vm="85174">
        <v>0</v>
      </c>
      <c r="DT142" s="10" vm="82999">
        <v>0</v>
      </c>
      <c r="DU142" s="10" vm="57141">
        <v>0</v>
      </c>
      <c r="DV142" s="10" vm="68709">
        <v>0</v>
      </c>
      <c r="DW142" s="10" vm="98339">
        <v>0</v>
      </c>
      <c r="DX142" s="10" vm="93635">
        <v>0</v>
      </c>
      <c r="DY142" s="10" vm="81479">
        <v>0</v>
      </c>
      <c r="DZ142" s="10" vm="86652">
        <v>2537</v>
      </c>
      <c r="EA142" s="10" vm="79340">
        <v>0</v>
      </c>
      <c r="EB142" s="10" vm="77224">
        <v>239</v>
      </c>
      <c r="EC142" s="10" vm="57093">
        <v>2298</v>
      </c>
      <c r="ED142" s="10" vm="68552">
        <v>0</v>
      </c>
      <c r="EE142" s="10" vm="96053">
        <v>0</v>
      </c>
      <c r="EF142" s="10" vm="93473">
        <v>0</v>
      </c>
      <c r="EG142" s="10" vm="89216">
        <v>0</v>
      </c>
      <c r="EH142" s="81" vm="71604">
        <v>0</v>
      </c>
      <c r="EI142" s="81" vm="85061">
        <v>0</v>
      </c>
      <c r="EJ142" s="81" vm="82858">
        <v>0</v>
      </c>
      <c r="EK142" s="81" vm="74342">
        <v>0</v>
      </c>
      <c r="EL142" s="10" vm="68412">
        <v>9341</v>
      </c>
      <c r="EM142" s="10" vm="99454">
        <v>0</v>
      </c>
      <c r="EN142" s="10" vm="93311">
        <v>11781</v>
      </c>
      <c r="EO142" s="10" vm="90538">
        <v>-2440</v>
      </c>
      <c r="EP142" s="10" vm="88357">
        <v>11878</v>
      </c>
      <c r="EQ142" s="10" vm="79220">
        <v>0</v>
      </c>
      <c r="ER142" s="10" vm="77106">
        <v>12020</v>
      </c>
      <c r="ES142" s="10" vm="74250">
        <v>-142</v>
      </c>
      <c r="ET142" s="10" vm="68251">
        <v>19656</v>
      </c>
      <c r="EU142" s="10" vm="98660">
        <v>4969</v>
      </c>
      <c r="EV142" s="10" vm="93150">
        <v>12020</v>
      </c>
      <c r="EW142" s="10" vm="87513">
        <v>2667</v>
      </c>
      <c r="EX142" s="10" vm="80480">
        <v>2339</v>
      </c>
      <c r="EY142" s="10" vm="84926">
        <v>1076</v>
      </c>
      <c r="EZ142" s="10" vm="82686">
        <v>1144</v>
      </c>
      <c r="FA142" s="10" vm="74172">
        <v>1007</v>
      </c>
      <c r="FB142" s="10" vm="68089">
        <v>569348</v>
      </c>
      <c r="FC142" s="10" vm="98493">
        <v>0</v>
      </c>
      <c r="FD142" s="10" vm="92993">
        <v>569348</v>
      </c>
      <c r="FE142" s="10" vm="58925">
        <v>45540</v>
      </c>
      <c r="FF142" s="10" vm="86508">
        <v>8412</v>
      </c>
      <c r="FG142" s="10" vm="79109">
        <v>0</v>
      </c>
      <c r="FH142" s="10" vm="76941">
        <v>-8169</v>
      </c>
      <c r="FI142" s="10" vm="74083">
        <v>0</v>
      </c>
      <c r="FJ142" s="10" vm="67931">
        <v>0</v>
      </c>
      <c r="FK142" s="10" vm="59299">
        <v>-266</v>
      </c>
      <c r="FL142" s="10" vm="92829">
        <v>614865</v>
      </c>
      <c r="FM142" s="10" vm="72303">
        <v>101003</v>
      </c>
      <c r="FN142" s="10" vm="71457">
        <v>9873</v>
      </c>
      <c r="FO142" s="10" vm="84803">
        <v>0</v>
      </c>
      <c r="FP142" s="10" vm="76823">
        <v>0</v>
      </c>
      <c r="FQ142" s="10" vm="74003">
        <v>-3324</v>
      </c>
      <c r="FR142" s="10" vm="67796">
        <v>0</v>
      </c>
      <c r="FS142" s="10" vm="96631">
        <v>-102</v>
      </c>
      <c r="FT142" s="10" vm="92664">
        <v>107450</v>
      </c>
      <c r="FU142" s="10" vm="89041">
        <v>507415</v>
      </c>
      <c r="FV142" s="10" vm="89995">
        <v>468345</v>
      </c>
      <c r="FW142" s="81" vm="78975">
        <v>60341</v>
      </c>
      <c r="FX142" s="81" vm="82533">
        <v>6</v>
      </c>
      <c r="FY142" s="81" vm="56728">
        <v>0</v>
      </c>
      <c r="FZ142" s="81" vm="56204">
        <v>-499</v>
      </c>
      <c r="GA142" s="81" vm="96221">
        <v>59848</v>
      </c>
      <c r="GB142" s="10" vm="92500">
        <v>2271</v>
      </c>
      <c r="GC142" s="10" vm="81340">
        <v>1053</v>
      </c>
      <c r="GD142" s="10" vm="88210">
        <v>1218</v>
      </c>
      <c r="GE142" s="10" vm="84664">
        <v>1399</v>
      </c>
      <c r="GF142" s="10" vm="76664">
        <v>201</v>
      </c>
      <c r="GG142" s="10" vm="73835">
        <v>1198</v>
      </c>
      <c r="GH142" s="10" vm="67627">
        <v>286</v>
      </c>
      <c r="GI142" s="10" vm="98979">
        <v>29</v>
      </c>
      <c r="GJ142" s="10" vm="92339">
        <v>257</v>
      </c>
      <c r="GK142" s="10" vm="87351">
        <v>0</v>
      </c>
      <c r="GL142" s="10" vm="86359">
        <v>0</v>
      </c>
      <c r="GM142" s="10" vm="78877">
        <v>0</v>
      </c>
      <c r="GN142" s="10" vm="82350">
        <v>27707</v>
      </c>
      <c r="GO142" s="10" vm="100792">
        <v>3049</v>
      </c>
      <c r="GP142" s="10" vm="67468">
        <v>24658</v>
      </c>
      <c r="GQ142" s="10" vm="99967">
        <v>0</v>
      </c>
      <c r="GR142" s="10" vm="92178">
        <v>0</v>
      </c>
      <c r="GS142" s="10" vm="88899">
        <v>0</v>
      </c>
      <c r="GT142" s="10" vm="80358">
        <v>31663</v>
      </c>
      <c r="GU142" s="10" vm="84580">
        <v>4332</v>
      </c>
      <c r="GV142" s="10" vm="76532">
        <v>27331</v>
      </c>
      <c r="GW142" s="10" vm="73664">
        <v>0</v>
      </c>
      <c r="GX142" s="81" vm="67329">
        <v>0</v>
      </c>
      <c r="GY142" s="10" vm="99282">
        <v>0</v>
      </c>
      <c r="GZ142" s="10" vm="92020">
        <v>0</v>
      </c>
      <c r="HA142" s="10" vm="72158">
        <v>0</v>
      </c>
      <c r="HB142" s="10" vm="71298">
        <v>0</v>
      </c>
      <c r="HC142" s="81" vm="57875">
        <v>24569</v>
      </c>
      <c r="HD142" s="81" vm="82224">
        <v>1871</v>
      </c>
      <c r="HE142" s="10" vm="73578">
        <v>26440</v>
      </c>
      <c r="HF142" s="10" vm="67170">
        <v>4883</v>
      </c>
      <c r="HG142" s="10" vm="98023">
        <v>4520</v>
      </c>
      <c r="HH142" s="10" vm="91860">
        <v>0</v>
      </c>
      <c r="HI142" s="10" vm="90881">
        <v>19</v>
      </c>
      <c r="HJ142" s="10" vm="88069">
        <v>8574</v>
      </c>
      <c r="HK142" s="10" vm="84467">
        <v>345</v>
      </c>
      <c r="HL142" s="10" vm="76396">
        <v>0</v>
      </c>
      <c r="HM142" s="10" vm="73469">
        <v>0</v>
      </c>
      <c r="HN142" s="10" vm="67006">
        <v>7047</v>
      </c>
      <c r="HO142" s="10" vm="97540">
        <v>25388</v>
      </c>
      <c r="HP142" s="10" vm="91699">
        <v>269</v>
      </c>
      <c r="HQ142" s="10" vm="90417">
        <v>62</v>
      </c>
      <c r="HR142" s="10" vm="89858">
        <v>331</v>
      </c>
      <c r="HS142" s="10" vm="78682">
        <v>0</v>
      </c>
      <c r="HT142" s="10" vm="82049">
        <v>0</v>
      </c>
      <c r="HU142" s="10" vm="73320">
        <v>0</v>
      </c>
      <c r="HV142" s="10" vm="66848">
        <v>13667</v>
      </c>
      <c r="HW142" s="10" vm="59187">
        <v>0</v>
      </c>
      <c r="HX142" s="10" vm="91550">
        <v>19682</v>
      </c>
      <c r="HY142" s="10" vm="88769">
        <v>240</v>
      </c>
      <c r="HZ142" s="10" vm="86206">
        <v>1</v>
      </c>
      <c r="IA142" s="10" vm="84341">
        <v>476</v>
      </c>
      <c r="IB142" s="10" vm="76287">
        <v>-1742</v>
      </c>
      <c r="IC142" s="10" vm="73175">
        <v>32324</v>
      </c>
      <c r="ID142" s="10" vm="66725">
        <v>1934</v>
      </c>
      <c r="IE142" s="10" vm="96480">
        <v>8491</v>
      </c>
      <c r="IF142" s="10" vm="91383">
        <v>30231</v>
      </c>
      <c r="IG142" s="10" vm="87213">
        <v>40656</v>
      </c>
      <c r="IH142" s="10" vm="80197">
        <v>8412</v>
      </c>
      <c r="II142" s="10" vm="78540">
        <v>11317</v>
      </c>
      <c r="IJ142" s="10" vm="76130">
        <v>464</v>
      </c>
      <c r="IK142" s="10" vm="73032">
        <v>44</v>
      </c>
      <c r="IL142" s="10" vm="66576">
        <v>-134</v>
      </c>
      <c r="IM142" s="10" vm="59480">
        <v>-32</v>
      </c>
      <c r="IN142" s="10" vm="91217">
        <v>5409</v>
      </c>
      <c r="IO142" s="10" vm="58025">
        <v>5617</v>
      </c>
      <c r="IP142" s="10" vm="71151">
        <v>0</v>
      </c>
      <c r="IQ142" s="10" vm="84198">
        <v>-1</v>
      </c>
      <c r="IR142" s="10" vm="58131">
        <v>46</v>
      </c>
      <c r="IS142" s="81" vm="72884">
        <v>529</v>
      </c>
      <c r="IT142" s="81" vm="66417">
        <v>529</v>
      </c>
    </row>
    <row r="143" spans="1:254" x14ac:dyDescent="0.25">
      <c r="A143" s="8" t="s">
        <v>561</v>
      </c>
      <c r="B143" s="8" t="s">
        <v>992</v>
      </c>
      <c r="C143" s="89">
        <v>44651</v>
      </c>
      <c r="D143" s="76" vm="84101">
        <v>12</v>
      </c>
      <c r="E143" s="10" vm="75990">
        <v>14190</v>
      </c>
      <c r="F143" s="10" vm="70915">
        <v>-10984</v>
      </c>
      <c r="G143" s="10" vm="100306">
        <v>0</v>
      </c>
      <c r="H143" s="10" vm="59870">
        <v>3206</v>
      </c>
      <c r="I143" s="10" vm="58521">
        <v>325</v>
      </c>
      <c r="J143" s="10" vm="63674">
        <v>3531</v>
      </c>
      <c r="K143" s="10" vm="86048">
        <v>0</v>
      </c>
      <c r="L143" s="10" vm="78437">
        <v>0</v>
      </c>
      <c r="M143" s="10" vm="75844">
        <v>0</v>
      </c>
      <c r="N143" s="10" vm="56354">
        <v>10</v>
      </c>
      <c r="O143" s="10" vm="99812">
        <v>-833</v>
      </c>
      <c r="P143" s="10" vm="95902">
        <v>184</v>
      </c>
      <c r="Q143" s="10" vm="81940">
        <v>0</v>
      </c>
      <c r="R143" s="10" vm="87112">
        <v>0</v>
      </c>
      <c r="S143" s="10" vm="85879">
        <v>0</v>
      </c>
      <c r="T143" s="10" vm="83955">
        <v>2892</v>
      </c>
      <c r="U143" s="10" vm="75684">
        <v>-62</v>
      </c>
      <c r="V143" s="10" vm="56306">
        <v>2830</v>
      </c>
      <c r="W143" s="10" vm="98815">
        <v>0</v>
      </c>
      <c r="X143" s="10" vm="95726">
        <v>608</v>
      </c>
      <c r="Y143" s="10" vm="89704">
        <v>0</v>
      </c>
      <c r="Z143" s="10" vm="81097">
        <v>0</v>
      </c>
      <c r="AA143" s="10" vm="80059">
        <v>3438</v>
      </c>
      <c r="AB143" s="10" vm="78297">
        <v>11593</v>
      </c>
      <c r="AC143" s="10" vm="57799">
        <v>736</v>
      </c>
      <c r="AD143" s="10" vm="70543">
        <v>12329</v>
      </c>
      <c r="AE143" s="10" vm="97854">
        <v>0</v>
      </c>
      <c r="AF143" s="10" vm="95558">
        <v>619</v>
      </c>
      <c r="AG143" s="10" vm="72742">
        <v>0</v>
      </c>
      <c r="AH143" s="10" vm="72037">
        <v>0</v>
      </c>
      <c r="AI143" s="10" vm="85809">
        <v>12948</v>
      </c>
      <c r="AJ143" s="10" vm="78150">
        <v>2886</v>
      </c>
      <c r="AK143" s="10" vm="75472">
        <v>1010</v>
      </c>
      <c r="AL143" s="10" vm="70429">
        <v>2347</v>
      </c>
      <c r="AM143" s="10" vm="97391">
        <v>1845</v>
      </c>
      <c r="AN143" s="10" vm="95370">
        <v>450</v>
      </c>
      <c r="AO143" s="10" vm="87981">
        <v>-8</v>
      </c>
      <c r="AP143" s="10" vm="80927">
        <v>0</v>
      </c>
      <c r="AQ143" s="10" vm="79930">
        <v>1515</v>
      </c>
      <c r="AR143" s="10" vm="83808">
        <v>0</v>
      </c>
      <c r="AS143" s="10" vm="57692">
        <v>107</v>
      </c>
      <c r="AT143" s="10" vm="70268">
        <v>10152</v>
      </c>
      <c r="AU143" s="10" vm="96968">
        <v>2796</v>
      </c>
      <c r="AV143" s="10" vm="95242">
        <v>142</v>
      </c>
      <c r="AW143" s="10" vm="89545">
        <v>94832</v>
      </c>
      <c r="AX143" s="10" vm="86959">
        <v>0</v>
      </c>
      <c r="AY143" s="10" vm="85659">
        <v>1825</v>
      </c>
      <c r="AZ143" s="10" vm="78007">
        <v>0</v>
      </c>
      <c r="BA143" s="10" vm="57627">
        <v>0</v>
      </c>
      <c r="BB143" s="10" vm="70100">
        <v>6157</v>
      </c>
      <c r="BC143" s="10" vm="99144">
        <v>0</v>
      </c>
      <c r="BD143" s="10" vm="95069">
        <v>0</v>
      </c>
      <c r="BE143" s="10" vm="81790">
        <v>0</v>
      </c>
      <c r="BF143" s="10" vm="90325">
        <v>0</v>
      </c>
      <c r="BG143" s="10" vm="79812">
        <v>102814</v>
      </c>
      <c r="BH143" s="10" vm="83650">
        <v>0</v>
      </c>
      <c r="BI143" s="10" vm="57583">
        <v>313</v>
      </c>
      <c r="BJ143" s="10" vm="69932">
        <v>11827</v>
      </c>
      <c r="BK143" s="10" vm="100455">
        <v>0</v>
      </c>
      <c r="BL143" s="10" vm="94905">
        <v>139</v>
      </c>
      <c r="BM143" s="10" vm="90729">
        <v>12279</v>
      </c>
      <c r="BN143" s="10" vm="88654">
        <v>583</v>
      </c>
      <c r="BO143" s="10" vm="79689">
        <v>0</v>
      </c>
      <c r="BP143" s="10" vm="77861">
        <v>616</v>
      </c>
      <c r="BQ143" s="10" vm="75114">
        <v>3263</v>
      </c>
      <c r="BR143" s="10" vm="69805">
        <v>4462</v>
      </c>
      <c r="BS143" s="10" vm="100139">
        <v>7817</v>
      </c>
      <c r="BT143" s="10" vm="94723">
        <v>110631</v>
      </c>
      <c r="BU143" s="10" vm="87829">
        <v>10418</v>
      </c>
      <c r="BV143" s="10" vm="71881">
        <v>0</v>
      </c>
      <c r="BW143" s="10" vm="85550">
        <v>0</v>
      </c>
      <c r="BX143" s="10" vm="83495">
        <v>45086</v>
      </c>
      <c r="BY143" s="10" vm="57468">
        <v>0</v>
      </c>
      <c r="BZ143" s="10" vm="69646">
        <v>0</v>
      </c>
      <c r="CA143" s="10" vm="99646">
        <v>301</v>
      </c>
      <c r="CB143" s="10" vm="94591">
        <v>55805</v>
      </c>
      <c r="CC143" s="10" vm="72603">
        <v>1408</v>
      </c>
      <c r="CD143" s="10" vm="80802">
        <v>217</v>
      </c>
      <c r="CE143" s="10" vm="85418">
        <v>53201</v>
      </c>
      <c r="CF143" s="10" vm="77715">
        <v>53201</v>
      </c>
      <c r="CG143" s="10" vm="74943">
        <v>0</v>
      </c>
      <c r="CH143" s="10" vm="69480">
        <v>0</v>
      </c>
      <c r="CI143" s="10" vm="98177">
        <v>0</v>
      </c>
      <c r="CJ143" s="10" vm="94423">
        <v>0</v>
      </c>
      <c r="CK143" s="10" vm="91053">
        <v>53201</v>
      </c>
      <c r="CL143" s="10" vm="86804">
        <v>0</v>
      </c>
      <c r="CM143" s="10" vm="79582">
        <v>0</v>
      </c>
      <c r="CN143" s="10" vm="83337">
        <v>0</v>
      </c>
      <c r="CO143" s="10" vm="74875">
        <v>0</v>
      </c>
      <c r="CP143" s="10" vm="69322">
        <v>0</v>
      </c>
      <c r="CQ143" s="10" vm="97695">
        <v>0</v>
      </c>
      <c r="CR143" s="10" vm="94265">
        <v>0</v>
      </c>
      <c r="CS143" s="10" vm="81647">
        <v>0</v>
      </c>
      <c r="CT143" s="10" vm="71741">
        <v>0</v>
      </c>
      <c r="CU143" s="10" vm="71009">
        <v>0</v>
      </c>
      <c r="CV143" s="10" vm="77570">
        <v>0</v>
      </c>
      <c r="CW143" s="10" vm="57294">
        <v>0</v>
      </c>
      <c r="CX143" s="10" vm="69189">
        <v>0</v>
      </c>
      <c r="CY143" s="10" vm="97233">
        <v>0</v>
      </c>
      <c r="CZ143" s="10" vm="94047">
        <v>0</v>
      </c>
      <c r="DA143" s="10" vm="89390">
        <v>0</v>
      </c>
      <c r="DB143" s="81" vm="88506">
        <v>0</v>
      </c>
      <c r="DC143" s="81" vm="85306">
        <v>0</v>
      </c>
      <c r="DD143" s="81" vm="83183">
        <v>0</v>
      </c>
      <c r="DE143" s="81" vm="57229">
        <v>0</v>
      </c>
      <c r="DF143" s="10" vm="69029">
        <v>598</v>
      </c>
      <c r="DG143" s="10" vm="96809">
        <v>0</v>
      </c>
      <c r="DH143" s="10" vm="93948">
        <v>370</v>
      </c>
      <c r="DI143" s="10" vm="87672">
        <v>228</v>
      </c>
      <c r="DJ143" s="10" vm="90179">
        <v>598</v>
      </c>
      <c r="DK143" s="10" vm="79426">
        <v>0</v>
      </c>
      <c r="DL143" s="10" vm="77425">
        <v>370</v>
      </c>
      <c r="DM143" s="10" vm="57180">
        <v>228</v>
      </c>
      <c r="DN143" s="10" vm="68862">
        <v>0</v>
      </c>
      <c r="DO143" s="10" vm="96373">
        <v>0</v>
      </c>
      <c r="DP143" s="10" vm="93775">
        <v>0</v>
      </c>
      <c r="DQ143" s="10" vm="72463">
        <v>0</v>
      </c>
      <c r="DR143" s="10" vm="80656">
        <v>170</v>
      </c>
      <c r="DS143" s="10" vm="85187">
        <v>0</v>
      </c>
      <c r="DT143" s="10" vm="83025">
        <v>213</v>
      </c>
      <c r="DU143" s="10" vm="74516">
        <v>-43</v>
      </c>
      <c r="DV143" s="10" vm="68691">
        <v>0</v>
      </c>
      <c r="DW143" s="10" vm="98334">
        <v>0</v>
      </c>
      <c r="DX143" s="10" vm="93611">
        <v>0</v>
      </c>
      <c r="DY143" s="10" vm="81499">
        <v>0</v>
      </c>
      <c r="DZ143" s="10" vm="86639">
        <v>0</v>
      </c>
      <c r="EA143" s="10" vm="79332">
        <v>0</v>
      </c>
      <c r="EB143" s="10" vm="77277">
        <v>0</v>
      </c>
      <c r="EC143" s="10" vm="57086">
        <v>0</v>
      </c>
      <c r="ED143" s="10" vm="68567">
        <v>0</v>
      </c>
      <c r="EE143" s="10" vm="96065">
        <v>0</v>
      </c>
      <c r="EF143" s="10" vm="93427">
        <v>0</v>
      </c>
      <c r="EG143" s="10" vm="89236">
        <v>0</v>
      </c>
      <c r="EH143" s="81" vm="71590">
        <v>0</v>
      </c>
      <c r="EI143" s="81" vm="85054">
        <v>0</v>
      </c>
      <c r="EJ143" s="81" vm="82871">
        <v>0</v>
      </c>
      <c r="EK143" s="81" vm="74327">
        <v>0</v>
      </c>
      <c r="EL143" s="10" vm="68408">
        <v>474</v>
      </c>
      <c r="EM143" s="10" vm="99482">
        <v>0</v>
      </c>
      <c r="EN143" s="10" vm="93296">
        <v>249</v>
      </c>
      <c r="EO143" s="10" vm="90572">
        <v>225</v>
      </c>
      <c r="EP143" s="10" vm="88375">
        <v>644</v>
      </c>
      <c r="EQ143" s="10" vm="79202">
        <v>0</v>
      </c>
      <c r="ER143" s="10" vm="77130">
        <v>462</v>
      </c>
      <c r="ES143" s="10" vm="74227">
        <v>182</v>
      </c>
      <c r="ET143" s="10" vm="68242">
        <v>1242</v>
      </c>
      <c r="EU143" s="10" vm="98655">
        <v>0</v>
      </c>
      <c r="EV143" s="10" vm="93128">
        <v>832</v>
      </c>
      <c r="EW143" s="10" vm="87522">
        <v>410</v>
      </c>
      <c r="EX143" s="10" vm="80510">
        <v>370</v>
      </c>
      <c r="EY143" s="10" vm="84937">
        <v>161</v>
      </c>
      <c r="EZ143" s="10" vm="82712">
        <v>198</v>
      </c>
      <c r="FA143" s="10" vm="74167">
        <v>161</v>
      </c>
      <c r="FB143" s="10" vm="68080">
        <v>109441</v>
      </c>
      <c r="FC143" s="10" vm="98491">
        <v>0</v>
      </c>
      <c r="FD143" s="10" vm="92969">
        <v>109441</v>
      </c>
      <c r="FE143" s="10" vm="58946">
        <v>2649</v>
      </c>
      <c r="FF143" s="10" vm="86496">
        <v>2260</v>
      </c>
      <c r="FG143" s="10" vm="79103">
        <v>0</v>
      </c>
      <c r="FH143" s="10" vm="76983">
        <v>-580</v>
      </c>
      <c r="FI143" s="10" vm="74074">
        <v>0</v>
      </c>
      <c r="FJ143" s="10" vm="67950">
        <v>0</v>
      </c>
      <c r="FK143" s="10" vm="59311">
        <v>0</v>
      </c>
      <c r="FL143" s="10" vm="92786">
        <v>113770</v>
      </c>
      <c r="FM143" s="10" vm="72326">
        <v>17690</v>
      </c>
      <c r="FN143" s="10" vm="71445">
        <v>1517</v>
      </c>
      <c r="FO143" s="10" vm="84797">
        <v>0</v>
      </c>
      <c r="FP143" s="10" vm="76838">
        <v>0</v>
      </c>
      <c r="FQ143" s="10" vm="73991">
        <v>-269</v>
      </c>
      <c r="FR143" s="10" vm="67792">
        <v>0</v>
      </c>
      <c r="FS143" s="10" vm="96650">
        <v>0</v>
      </c>
      <c r="FT143" s="10" vm="92651">
        <v>18938</v>
      </c>
      <c r="FU143" s="10" vm="89075">
        <v>94832</v>
      </c>
      <c r="FV143" s="10" vm="90015">
        <v>91751</v>
      </c>
      <c r="FW143" s="81" vm="78968">
        <v>5479</v>
      </c>
      <c r="FX143" s="81" vm="82558">
        <v>545</v>
      </c>
      <c r="FY143" s="81" vm="73908">
        <v>0</v>
      </c>
      <c r="FZ143" s="81" vm="56193">
        <v>133</v>
      </c>
      <c r="GA143" s="81" vm="96213">
        <v>6157</v>
      </c>
      <c r="GB143" s="10" vm="92478">
        <v>0</v>
      </c>
      <c r="GC143" s="10" vm="81350">
        <v>0</v>
      </c>
      <c r="GD143" s="10" vm="88227">
        <v>0</v>
      </c>
      <c r="GE143" s="10" vm="84675">
        <v>61</v>
      </c>
      <c r="GF143" s="10" vm="76688">
        <v>28</v>
      </c>
      <c r="GG143" s="10" vm="100795">
        <v>33</v>
      </c>
      <c r="GH143" s="10" vm="67575">
        <v>484</v>
      </c>
      <c r="GI143" s="10" vm="98975">
        <v>192</v>
      </c>
      <c r="GJ143" s="10" vm="92315">
        <v>292</v>
      </c>
      <c r="GK143" s="10" vm="87370">
        <v>0</v>
      </c>
      <c r="GL143" s="10" vm="86346">
        <v>0</v>
      </c>
      <c r="GM143" s="10" vm="78869">
        <v>0</v>
      </c>
      <c r="GN143" s="10" vm="82403">
        <v>0</v>
      </c>
      <c r="GO143" s="10" vm="56615">
        <v>0</v>
      </c>
      <c r="GP143" s="10" vm="67483">
        <v>0</v>
      </c>
      <c r="GQ143" s="10" vm="99977">
        <v>0</v>
      </c>
      <c r="GR143" s="10" vm="92126">
        <v>0</v>
      </c>
      <c r="GS143" s="10" vm="88922">
        <v>0</v>
      </c>
      <c r="GT143" s="10" vm="80345">
        <v>545</v>
      </c>
      <c r="GU143" s="10" vm="58244">
        <v>220</v>
      </c>
      <c r="GV143" s="10" vm="76543">
        <v>325</v>
      </c>
      <c r="GW143" s="10" vm="73652">
        <v>0</v>
      </c>
      <c r="GX143" s="81" vm="67324">
        <v>0</v>
      </c>
      <c r="GY143" s="10" vm="99318">
        <v>4</v>
      </c>
      <c r="GZ143" s="10" vm="92005">
        <v>0</v>
      </c>
      <c r="HA143" s="10" vm="72193">
        <v>0</v>
      </c>
      <c r="HB143" s="10" vm="71316">
        <v>0</v>
      </c>
      <c r="HC143" s="81" vm="78764">
        <v>0</v>
      </c>
      <c r="HD143" s="81" vm="82247">
        <v>135</v>
      </c>
      <c r="HE143" s="10" vm="73554">
        <v>139</v>
      </c>
      <c r="HF143" s="10" vm="67160">
        <v>1524</v>
      </c>
      <c r="HG143" s="10" vm="98017">
        <v>671</v>
      </c>
      <c r="HH143" s="10" vm="91837">
        <v>0</v>
      </c>
      <c r="HI143" s="10" vm="90890">
        <v>190</v>
      </c>
      <c r="HJ143" s="10" vm="88095">
        <v>663</v>
      </c>
      <c r="HK143" s="10" vm="84477">
        <v>0</v>
      </c>
      <c r="HL143" s="10" vm="57839">
        <v>0</v>
      </c>
      <c r="HM143" s="10" vm="73462">
        <v>0</v>
      </c>
      <c r="HN143" s="10" vm="66985">
        <v>215</v>
      </c>
      <c r="HO143" s="10" vm="97537">
        <v>3263</v>
      </c>
      <c r="HP143" s="10" vm="91675">
        <v>62</v>
      </c>
      <c r="HQ143" s="10" vm="90431">
        <v>239</v>
      </c>
      <c r="HR143" s="10" vm="89845">
        <v>301</v>
      </c>
      <c r="HS143" s="10" vm="78675">
        <v>0</v>
      </c>
      <c r="HT143" s="10" vm="82092">
        <v>217</v>
      </c>
      <c r="HU143" s="10" vm="73305">
        <v>217</v>
      </c>
      <c r="HV143" s="10" vm="66867">
        <v>786</v>
      </c>
      <c r="HW143" s="10" vm="97088">
        <v>0</v>
      </c>
      <c r="HX143" s="10" vm="91506">
        <v>0</v>
      </c>
      <c r="HY143" s="10" vm="88782">
        <v>46</v>
      </c>
      <c r="HZ143" s="10" vm="86194">
        <v>1</v>
      </c>
      <c r="IA143" s="10" vm="84334">
        <v>0</v>
      </c>
      <c r="IB143" s="10" vm="76301">
        <v>0</v>
      </c>
      <c r="IC143" s="10" vm="73154">
        <v>833</v>
      </c>
      <c r="ID143" s="10" vm="66720">
        <v>3</v>
      </c>
      <c r="IE143" s="10" vm="96503">
        <v>5</v>
      </c>
      <c r="IF143" s="10" vm="91369">
        <v>0</v>
      </c>
      <c r="IG143" s="10" vm="58392">
        <v>8</v>
      </c>
      <c r="IH143" s="10" vm="80218">
        <v>2260</v>
      </c>
      <c r="II143" s="10" vm="78528">
        <v>1783</v>
      </c>
      <c r="IJ143" s="10" vm="76156">
        <v>0</v>
      </c>
      <c r="IK143" s="10" vm="73003">
        <v>9</v>
      </c>
      <c r="IL143" s="10" vm="66566">
        <v>-7</v>
      </c>
      <c r="IM143" s="10" vm="59473">
        <v>0</v>
      </c>
      <c r="IN143" s="10" vm="91195">
        <v>2651</v>
      </c>
      <c r="IO143" s="10" vm="58028">
        <v>2651</v>
      </c>
      <c r="IP143" s="10" vm="71171">
        <v>10</v>
      </c>
      <c r="IQ143" s="10" vm="84211">
        <v>0</v>
      </c>
      <c r="IR143" s="10" vm="58156">
        <v>0</v>
      </c>
      <c r="IS143" s="81" vm="72877">
        <v>175</v>
      </c>
      <c r="IT143" s="81" vm="66411">
        <v>175</v>
      </c>
    </row>
    <row r="144" spans="1:254" x14ac:dyDescent="0.25">
      <c r="A144" s="8" t="s">
        <v>430</v>
      </c>
      <c r="B144" s="8" t="s">
        <v>429</v>
      </c>
      <c r="C144" s="89">
        <v>44651</v>
      </c>
      <c r="D144" s="76" vm="84073">
        <v>12</v>
      </c>
      <c r="E144" s="10" vm="76010">
        <v>99840</v>
      </c>
      <c r="F144" s="10" vm="70903">
        <v>-78148</v>
      </c>
      <c r="G144" s="10" vm="100297">
        <v>-8099</v>
      </c>
      <c r="H144" s="10" vm="59901">
        <v>13593</v>
      </c>
      <c r="I144" s="10" vm="58504">
        <v>213</v>
      </c>
      <c r="J144" s="10" vm="63690">
        <v>13806</v>
      </c>
      <c r="K144" s="10" vm="86057">
        <v>19368</v>
      </c>
      <c r="L144" s="10" vm="78383">
        <v>0</v>
      </c>
      <c r="M144" s="10" vm="75868">
        <v>142</v>
      </c>
      <c r="N144" s="10" vm="70791">
        <v>209</v>
      </c>
      <c r="O144" s="10" vm="99803">
        <v>-6490</v>
      </c>
      <c r="P144" s="10" vm="95916">
        <v>64</v>
      </c>
      <c r="Q144" s="10" vm="81917">
        <v>16</v>
      </c>
      <c r="R144" s="10" vm="87105">
        <v>0</v>
      </c>
      <c r="S144" s="10" vm="85935">
        <v>0</v>
      </c>
      <c r="T144" s="10" vm="83944">
        <v>27115</v>
      </c>
      <c r="U144" s="10" vm="75718">
        <v>-204</v>
      </c>
      <c r="V144" s="10" vm="70692">
        <v>26911</v>
      </c>
      <c r="W144" s="10" vm="98784">
        <v>0</v>
      </c>
      <c r="X144" s="10" vm="95749">
        <v>10032</v>
      </c>
      <c r="Y144" s="10" vm="89669">
        <v>1443</v>
      </c>
      <c r="Z144" s="10" vm="81084">
        <v>0</v>
      </c>
      <c r="AA144" s="10" vm="80051">
        <v>38386</v>
      </c>
      <c r="AB144" s="10" vm="78272">
        <v>66791</v>
      </c>
      <c r="AC144" s="10" vm="75581">
        <v>8505</v>
      </c>
      <c r="AD144" s="10" vm="70578">
        <v>75296</v>
      </c>
      <c r="AE144" s="10" vm="97863">
        <v>228</v>
      </c>
      <c r="AF144" s="10" vm="95582">
        <v>218</v>
      </c>
      <c r="AG144" s="10" vm="72733">
        <v>1</v>
      </c>
      <c r="AH144" s="10" vm="72013">
        <v>1841</v>
      </c>
      <c r="AI144" s="10" vm="85805">
        <v>77584</v>
      </c>
      <c r="AJ144" s="10" vm="78125">
        <v>12188</v>
      </c>
      <c r="AK144" s="10" vm="75483">
        <v>10610</v>
      </c>
      <c r="AL144" s="10" vm="70411">
        <v>11705</v>
      </c>
      <c r="AM144" s="10" vm="97381">
        <v>3154</v>
      </c>
      <c r="AN144" s="10" vm="95421">
        <v>6806</v>
      </c>
      <c r="AO144" s="10" vm="87963">
        <v>387</v>
      </c>
      <c r="AP144" s="10" vm="80944">
        <v>8232</v>
      </c>
      <c r="AQ144" s="10" vm="79939">
        <v>9174</v>
      </c>
      <c r="AR144" s="10" vm="83764">
        <v>1188</v>
      </c>
      <c r="AS144" s="10" vm="75392">
        <v>3136</v>
      </c>
      <c r="AT144" s="10" vm="70255">
        <v>66580</v>
      </c>
      <c r="AU144" s="10" vm="96959">
        <v>11004</v>
      </c>
      <c r="AV144" s="10" vm="95257">
        <v>4400</v>
      </c>
      <c r="AW144" s="10" vm="89523">
        <v>563749</v>
      </c>
      <c r="AX144" s="10" vm="86953">
        <v>0</v>
      </c>
      <c r="AY144" s="10" vm="85683">
        <v>10124</v>
      </c>
      <c r="AZ144" s="10" vm="77994">
        <v>200</v>
      </c>
      <c r="BA144" s="10" vm="57638">
        <v>0</v>
      </c>
      <c r="BB144" s="10" vm="70115">
        <v>2724</v>
      </c>
      <c r="BC144" s="10" vm="99123">
        <v>0</v>
      </c>
      <c r="BD144" s="10" vm="95092">
        <v>0</v>
      </c>
      <c r="BE144" s="10" vm="81758">
        <v>0</v>
      </c>
      <c r="BF144" s="10" vm="90311">
        <v>0</v>
      </c>
      <c r="BG144" s="10" vm="79803">
        <v>576797</v>
      </c>
      <c r="BH144" s="10" vm="83625">
        <v>9815</v>
      </c>
      <c r="BI144" s="10" vm="75222">
        <v>6239</v>
      </c>
      <c r="BJ144" s="10" vm="69959">
        <v>6753</v>
      </c>
      <c r="BK144" s="10" vm="100466">
        <v>242</v>
      </c>
      <c r="BL144" s="10" vm="94928">
        <v>8159</v>
      </c>
      <c r="BM144" s="10" vm="90720">
        <v>31208</v>
      </c>
      <c r="BN144" s="10" vm="88646">
        <v>7624</v>
      </c>
      <c r="BO144" s="10" vm="79683">
        <v>1170</v>
      </c>
      <c r="BP144" s="10" vm="77833">
        <v>281</v>
      </c>
      <c r="BQ144" s="10" vm="75127">
        <v>12641</v>
      </c>
      <c r="BR144" s="10" vm="69791">
        <v>21716</v>
      </c>
      <c r="BS144" s="10" vm="100131">
        <v>9492</v>
      </c>
      <c r="BT144" s="10" vm="94766">
        <v>586289</v>
      </c>
      <c r="BU144" s="10" vm="87811">
        <v>241775</v>
      </c>
      <c r="BV144" s="10" vm="71898">
        <v>0</v>
      </c>
      <c r="BW144" s="10" vm="85559">
        <v>130</v>
      </c>
      <c r="BX144" s="10" vm="83452">
        <v>21167</v>
      </c>
      <c r="BY144" s="10" vm="75044">
        <v>0</v>
      </c>
      <c r="BZ144" s="10" vm="69633">
        <v>0</v>
      </c>
      <c r="CA144" s="10" vm="99638">
        <v>0</v>
      </c>
      <c r="CB144" s="10" vm="94607">
        <v>263072</v>
      </c>
      <c r="CC144" s="10" vm="72580">
        <v>9502</v>
      </c>
      <c r="CD144" s="10" vm="80794">
        <v>854</v>
      </c>
      <c r="CE144" s="10" vm="85434">
        <v>312861</v>
      </c>
      <c r="CF144" s="10" vm="77704">
        <v>161560</v>
      </c>
      <c r="CG144" s="10" vm="74963">
        <v>150657</v>
      </c>
      <c r="CH144" s="10" vm="69493">
        <v>7</v>
      </c>
      <c r="CI144" s="10" vm="98168">
        <v>0</v>
      </c>
      <c r="CJ144" s="10" vm="94446">
        <v>637</v>
      </c>
      <c r="CK144" s="10" vm="91020">
        <v>312861</v>
      </c>
      <c r="CL144" s="10" vm="86791">
        <v>6083</v>
      </c>
      <c r="CM144" s="10" vm="79574">
        <v>4650</v>
      </c>
      <c r="CN144" s="10" vm="83314">
        <v>0</v>
      </c>
      <c r="CO144" s="10" vm="74879">
        <v>1433</v>
      </c>
      <c r="CP144" s="10" vm="69338">
        <v>305</v>
      </c>
      <c r="CQ144" s="10" vm="97704">
        <v>0</v>
      </c>
      <c r="CR144" s="10" vm="94289">
        <v>410</v>
      </c>
      <c r="CS144" s="10" vm="81637">
        <v>-105</v>
      </c>
      <c r="CT144" s="10" vm="71687">
        <v>0</v>
      </c>
      <c r="CU144" s="10" vm="71004">
        <v>0</v>
      </c>
      <c r="CV144" s="10" vm="77544">
        <v>0</v>
      </c>
      <c r="CW144" s="10" vm="74783">
        <v>0</v>
      </c>
      <c r="CX144" s="10" vm="69173">
        <v>0</v>
      </c>
      <c r="CY144" s="10" vm="97223">
        <v>0</v>
      </c>
      <c r="CZ144" s="10" vm="94128">
        <v>0</v>
      </c>
      <c r="DA144" s="10" vm="89371">
        <v>0</v>
      </c>
      <c r="DB144" s="81" vm="88523">
        <v>0</v>
      </c>
      <c r="DC144" s="81" vm="85314">
        <v>0</v>
      </c>
      <c r="DD144" s="81" vm="83130">
        <v>0</v>
      </c>
      <c r="DE144" s="81" vm="74705">
        <v>0</v>
      </c>
      <c r="DF144" s="10" vm="69015">
        <v>0</v>
      </c>
      <c r="DG144" s="10" vm="96799">
        <v>0</v>
      </c>
      <c r="DH144" s="10" vm="93962">
        <v>0</v>
      </c>
      <c r="DI144" s="10" vm="87650">
        <v>0</v>
      </c>
      <c r="DJ144" s="10" vm="90172">
        <v>6388</v>
      </c>
      <c r="DK144" s="10" vm="79460">
        <v>4650</v>
      </c>
      <c r="DL144" s="10" vm="77413">
        <v>410</v>
      </c>
      <c r="DM144" s="10" vm="74608">
        <v>1328</v>
      </c>
      <c r="DN144" s="10" vm="68876">
        <v>3781</v>
      </c>
      <c r="DO144" s="10" vm="96349">
        <v>3449</v>
      </c>
      <c r="DP144" s="10" vm="93797">
        <v>605</v>
      </c>
      <c r="DQ144" s="10" vm="72431">
        <v>-273</v>
      </c>
      <c r="DR144" s="10" vm="80641">
        <v>0</v>
      </c>
      <c r="DS144" s="10" vm="85177">
        <v>0</v>
      </c>
      <c r="DT144" s="10" vm="83001">
        <v>0</v>
      </c>
      <c r="DU144" s="10" vm="74520">
        <v>0</v>
      </c>
      <c r="DV144" s="10" vm="68721">
        <v>0</v>
      </c>
      <c r="DW144" s="10" vm="98346">
        <v>0</v>
      </c>
      <c r="DX144" s="10" vm="93636">
        <v>0</v>
      </c>
      <c r="DY144" s="10" vm="81490">
        <v>0</v>
      </c>
      <c r="DZ144" s="10" vm="86623">
        <v>4</v>
      </c>
      <c r="EA144" s="10" vm="79328">
        <v>0</v>
      </c>
      <c r="EB144" s="10" vm="77250">
        <v>3</v>
      </c>
      <c r="EC144" s="10" vm="74425">
        <v>1</v>
      </c>
      <c r="ED144" s="10" vm="68554">
        <v>820</v>
      </c>
      <c r="EE144" s="10" vm="96056">
        <v>0</v>
      </c>
      <c r="EF144" s="10" vm="93474">
        <v>884</v>
      </c>
      <c r="EG144" s="10" vm="89218">
        <v>-64</v>
      </c>
      <c r="EH144" s="81" vm="71607">
        <v>0</v>
      </c>
      <c r="EI144" s="81" vm="85063">
        <v>0</v>
      </c>
      <c r="EJ144" s="81" vm="82827">
        <v>0</v>
      </c>
      <c r="EK144" s="81" vm="57033">
        <v>0</v>
      </c>
      <c r="EL144" s="10" vm="68395">
        <v>11263</v>
      </c>
      <c r="EM144" s="10" vm="99473">
        <v>0</v>
      </c>
      <c r="EN144" s="10" vm="93312">
        <v>9666</v>
      </c>
      <c r="EO144" s="10" vm="90550">
        <v>1597</v>
      </c>
      <c r="EP144" s="10" vm="88369">
        <v>15868</v>
      </c>
      <c r="EQ144" s="10" vm="79227">
        <v>3449</v>
      </c>
      <c r="ER144" s="10" vm="77119">
        <v>11158</v>
      </c>
      <c r="ES144" s="10" vm="100816">
        <v>1261</v>
      </c>
      <c r="ET144" s="10" vm="68256">
        <v>22256</v>
      </c>
      <c r="EU144" s="10" vm="98637">
        <v>8099</v>
      </c>
      <c r="EV144" s="10" vm="93151">
        <v>11568</v>
      </c>
      <c r="EW144" s="10" vm="87488">
        <v>2589</v>
      </c>
      <c r="EX144" s="10" vm="80497">
        <v>4209</v>
      </c>
      <c r="EY144" s="10" vm="84930">
        <v>681</v>
      </c>
      <c r="EZ144" s="10" vm="82690">
        <v>654</v>
      </c>
      <c r="FA144" s="10" vm="56914">
        <v>459</v>
      </c>
      <c r="FB144" s="10" vm="68100">
        <v>654879</v>
      </c>
      <c r="FC144" s="10" vm="98501">
        <v>0</v>
      </c>
      <c r="FD144" s="10" vm="92994">
        <v>654879</v>
      </c>
      <c r="FE144" s="10" vm="58938">
        <v>21341</v>
      </c>
      <c r="FF144" s="10" vm="86487">
        <v>10015</v>
      </c>
      <c r="FG144" s="10" vm="79099">
        <v>0</v>
      </c>
      <c r="FH144" s="10" vm="76957">
        <v>-4512</v>
      </c>
      <c r="FI144" s="10" vm="56856">
        <v>17638</v>
      </c>
      <c r="FJ144" s="10" vm="67934">
        <v>0</v>
      </c>
      <c r="FK144" s="10" vm="59301">
        <v>143</v>
      </c>
      <c r="FL144" s="10" vm="92830">
        <v>699504</v>
      </c>
      <c r="FM144" s="10" vm="72307">
        <v>124937</v>
      </c>
      <c r="FN144" s="10" vm="71461">
        <v>9669</v>
      </c>
      <c r="FO144" s="10" vm="84807">
        <v>1141</v>
      </c>
      <c r="FP144" s="10" vm="76804">
        <v>0</v>
      </c>
      <c r="FQ144" s="10" vm="56792">
        <v>-2049</v>
      </c>
      <c r="FR144" s="10" vm="67779">
        <v>2057</v>
      </c>
      <c r="FS144" s="10" vm="96640">
        <v>0</v>
      </c>
      <c r="FT144" s="10" vm="92665">
        <v>135755</v>
      </c>
      <c r="FU144" s="10" vm="89053">
        <v>563749</v>
      </c>
      <c r="FV144" s="10" vm="90008">
        <v>529942</v>
      </c>
      <c r="FW144" s="81" vm="78982">
        <v>2059</v>
      </c>
      <c r="FX144" s="81" vm="82545">
        <v>0</v>
      </c>
      <c r="FY144" s="81" vm="56729">
        <v>0</v>
      </c>
      <c r="FZ144" s="81" vm="56208">
        <v>665</v>
      </c>
      <c r="GA144" s="81" vm="96184">
        <v>2724</v>
      </c>
      <c r="GB144" s="10" vm="92501">
        <v>318</v>
      </c>
      <c r="GC144" s="10" vm="81317">
        <v>279</v>
      </c>
      <c r="GD144" s="10" vm="88214">
        <v>39</v>
      </c>
      <c r="GE144" s="10" vm="84667">
        <v>384</v>
      </c>
      <c r="GF144" s="10" vm="76665">
        <v>471</v>
      </c>
      <c r="GG144" s="10" vm="73836">
        <v>-87</v>
      </c>
      <c r="GH144" s="10" vm="67638">
        <v>105</v>
      </c>
      <c r="GI144" s="10" vm="98986">
        <v>58</v>
      </c>
      <c r="GJ144" s="10" vm="92340">
        <v>47</v>
      </c>
      <c r="GK144" s="10" vm="87361">
        <v>0</v>
      </c>
      <c r="GL144" s="10" vm="86324">
        <v>0</v>
      </c>
      <c r="GM144" s="10" vm="78864">
        <v>0</v>
      </c>
      <c r="GN144" s="10" vm="82376">
        <v>1622</v>
      </c>
      <c r="GO144" s="10" vm="73744">
        <v>1569</v>
      </c>
      <c r="GP144" s="10" vm="67470">
        <v>53</v>
      </c>
      <c r="GQ144" s="10" vm="99969">
        <v>403</v>
      </c>
      <c r="GR144" s="10" vm="92179">
        <v>242</v>
      </c>
      <c r="GS144" s="10" vm="88902">
        <v>161</v>
      </c>
      <c r="GT144" s="10" vm="80362">
        <v>2832</v>
      </c>
      <c r="GU144" s="10" vm="84582">
        <v>2619</v>
      </c>
      <c r="GV144" s="10" vm="76491">
        <v>213</v>
      </c>
      <c r="GW144" s="10" vm="73665">
        <v>0</v>
      </c>
      <c r="GX144" s="81" vm="67311">
        <v>0</v>
      </c>
      <c r="GY144" s="10" vm="99308">
        <v>0</v>
      </c>
      <c r="GZ144" s="10" vm="92021">
        <v>3322</v>
      </c>
      <c r="HA144" s="10" vm="72170">
        <v>0</v>
      </c>
      <c r="HB144" s="10" vm="71309">
        <v>0</v>
      </c>
      <c r="HC144" s="81" vm="78787">
        <v>0</v>
      </c>
      <c r="HD144" s="81" vm="82235">
        <v>4837</v>
      </c>
      <c r="HE144" s="10" vm="73579">
        <v>8159</v>
      </c>
      <c r="HF144" s="10" vm="67174">
        <v>1387</v>
      </c>
      <c r="HG144" s="10" vm="97996">
        <v>1635</v>
      </c>
      <c r="HH144" s="10" vm="91861">
        <v>0</v>
      </c>
      <c r="HI144" s="10" vm="90855">
        <v>46</v>
      </c>
      <c r="HJ144" s="10" vm="88085">
        <v>7498</v>
      </c>
      <c r="HK144" s="10" vm="84470">
        <v>50</v>
      </c>
      <c r="HL144" s="10" vm="76397">
        <v>0</v>
      </c>
      <c r="HM144" s="10" vm="73470">
        <v>0</v>
      </c>
      <c r="HN144" s="10" vm="67017">
        <v>2025</v>
      </c>
      <c r="HO144" s="10" vm="97547">
        <v>12641</v>
      </c>
      <c r="HP144" s="10" vm="91700">
        <v>0</v>
      </c>
      <c r="HQ144" s="10" vm="90426">
        <v>0</v>
      </c>
      <c r="HR144" s="10" vm="89826">
        <v>0</v>
      </c>
      <c r="HS144" s="10" vm="78672">
        <v>0</v>
      </c>
      <c r="HT144" s="10" vm="82067">
        <v>854</v>
      </c>
      <c r="HU144" s="10" vm="73321">
        <v>854</v>
      </c>
      <c r="HV144" s="10" vm="66852">
        <v>6967</v>
      </c>
      <c r="HW144" s="10" vm="59189">
        <v>214</v>
      </c>
      <c r="HX144" s="10" vm="91551">
        <v>0</v>
      </c>
      <c r="HY144" s="10" vm="88773">
        <v>403</v>
      </c>
      <c r="HZ144" s="10" vm="86211">
        <v>0</v>
      </c>
      <c r="IA144" s="10" vm="84345">
        <v>-521</v>
      </c>
      <c r="IB144" s="10" vm="76261">
        <v>-573</v>
      </c>
      <c r="IC144" s="10" vm="73176">
        <v>6490</v>
      </c>
      <c r="ID144" s="10" vm="66707">
        <v>8491</v>
      </c>
      <c r="IE144" s="10" vm="96496">
        <v>15532</v>
      </c>
      <c r="IF144" s="10" vm="91384">
        <v>6055</v>
      </c>
      <c r="IG144" s="10" vm="87220">
        <v>30078</v>
      </c>
      <c r="IH144" s="10" vm="80211">
        <v>10016</v>
      </c>
      <c r="II144" s="10" vm="78549">
        <v>11387</v>
      </c>
      <c r="IJ144" s="10" vm="76142">
        <v>1141</v>
      </c>
      <c r="IK144" s="10" vm="73033">
        <v>232</v>
      </c>
      <c r="IL144" s="10" vm="66581">
        <v>-123</v>
      </c>
      <c r="IM144" s="10" vm="59461">
        <v>1389</v>
      </c>
      <c r="IN144" s="10" vm="91218">
        <v>10991</v>
      </c>
      <c r="IO144" s="10" vm="81200">
        <v>11002</v>
      </c>
      <c r="IP144" s="10" vm="71157">
        <v>0</v>
      </c>
      <c r="IQ144" s="10" vm="84201">
        <v>-5</v>
      </c>
      <c r="IR144" s="10" vm="58132">
        <v>0</v>
      </c>
      <c r="IS144" s="81" vm="72885">
        <v>637</v>
      </c>
      <c r="IT144" s="81" vm="66427">
        <v>637</v>
      </c>
    </row>
    <row r="145" spans="1:254" x14ac:dyDescent="0.25">
      <c r="A145" s="8" t="s">
        <v>113</v>
      </c>
      <c r="B145" s="8" t="s">
        <v>114</v>
      </c>
      <c r="C145" s="89">
        <v>44651</v>
      </c>
      <c r="D145" s="76" vm="16033">
        <v>12</v>
      </c>
      <c r="E145" s="10" vm="9282">
        <v>7893</v>
      </c>
      <c r="F145" s="10" vm="65523">
        <v>-6384</v>
      </c>
      <c r="G145" s="10" vm="42766">
        <v>0</v>
      </c>
      <c r="H145" s="10" vm="59705">
        <v>1509</v>
      </c>
      <c r="I145" s="10" vm="29321">
        <v>103</v>
      </c>
      <c r="J145" s="10" vm="63507">
        <v>1612</v>
      </c>
      <c r="K145" s="10" vm="46301">
        <v>0</v>
      </c>
      <c r="L145" s="10" vm="15813">
        <v>0</v>
      </c>
      <c r="M145" s="10" vm="9064">
        <v>0</v>
      </c>
      <c r="N145" s="10" vm="44539">
        <v>1</v>
      </c>
      <c r="O145" s="10" vm="42541">
        <v>-740</v>
      </c>
      <c r="P145" s="10" vm="35832">
        <v>0</v>
      </c>
      <c r="Q145" s="10" vm="29138">
        <v>0</v>
      </c>
      <c r="R145" s="10" vm="22444">
        <v>0</v>
      </c>
      <c r="S145" s="10" vm="56005">
        <v>0</v>
      </c>
      <c r="T145" s="10" vm="15601">
        <v>873</v>
      </c>
      <c r="U145" s="10" vm="8848">
        <v>0</v>
      </c>
      <c r="V145" s="10" vm="54291">
        <v>873</v>
      </c>
      <c r="W145" s="10" vm="42324">
        <v>0</v>
      </c>
      <c r="X145" s="10" vm="35596">
        <v>586</v>
      </c>
      <c r="Y145" s="10" vm="29016">
        <v>0</v>
      </c>
      <c r="Z145" s="10" vm="22223">
        <v>0</v>
      </c>
      <c r="AA145" s="10" vm="52561">
        <v>1459</v>
      </c>
      <c r="AB145" s="10" vm="15410">
        <v>6168</v>
      </c>
      <c r="AC145" s="10" vm="8644">
        <v>1147</v>
      </c>
      <c r="AD145" s="10" vm="51171">
        <v>7315</v>
      </c>
      <c r="AE145" s="10" vm="42103">
        <v>326</v>
      </c>
      <c r="AF145" s="10" vm="35361">
        <v>0</v>
      </c>
      <c r="AG145" s="10" vm="28782">
        <v>0</v>
      </c>
      <c r="AH145" s="10" vm="22001">
        <v>0</v>
      </c>
      <c r="AI145" s="10" vm="49386">
        <v>7641</v>
      </c>
      <c r="AJ145" s="10" vm="15208">
        <v>1014</v>
      </c>
      <c r="AK145" s="10" vm="8491">
        <v>1174</v>
      </c>
      <c r="AL145" s="10" vm="47798">
        <v>2110</v>
      </c>
      <c r="AM145" s="10" vm="41888">
        <v>118</v>
      </c>
      <c r="AN145" s="10" vm="35136">
        <v>0</v>
      </c>
      <c r="AO145" s="10" vm="28557">
        <v>5</v>
      </c>
      <c r="AP145" s="10" vm="21786">
        <v>0</v>
      </c>
      <c r="AQ145" s="10" vm="46077">
        <v>1846</v>
      </c>
      <c r="AR145" s="10" vm="14989">
        <v>0</v>
      </c>
      <c r="AS145" s="10" vm="8353">
        <v>25</v>
      </c>
      <c r="AT145" s="10" vm="44311">
        <v>6292</v>
      </c>
      <c r="AU145" s="10" vm="41674">
        <v>1349</v>
      </c>
      <c r="AV145" s="10" vm="64899">
        <v>72</v>
      </c>
      <c r="AW145" s="10" vm="28330">
        <v>55149</v>
      </c>
      <c r="AX145" s="10" vm="21578">
        <v>0</v>
      </c>
      <c r="AY145" s="10" vm="55812">
        <v>595</v>
      </c>
      <c r="AZ145" s="10" vm="14771">
        <v>139</v>
      </c>
      <c r="BA145" s="10" vm="8133">
        <v>0</v>
      </c>
      <c r="BB145" s="10" vm="54059">
        <v>0</v>
      </c>
      <c r="BC145" s="10" vm="41444">
        <v>0</v>
      </c>
      <c r="BD145" s="10" vm="34815">
        <v>0</v>
      </c>
      <c r="BE145" s="10" vm="28101">
        <v>0</v>
      </c>
      <c r="BF145" s="10" vm="21369">
        <v>0</v>
      </c>
      <c r="BG145" s="10" vm="52475">
        <v>55883</v>
      </c>
      <c r="BH145" s="10" vm="14564">
        <v>0</v>
      </c>
      <c r="BI145" s="10" vm="7923">
        <v>669</v>
      </c>
      <c r="BJ145" s="10" vm="50953">
        <v>2726</v>
      </c>
      <c r="BK145" s="10" vm="41212">
        <v>0</v>
      </c>
      <c r="BL145" s="10" vm="34582">
        <v>0</v>
      </c>
      <c r="BM145" s="10" vm="27871">
        <v>3395</v>
      </c>
      <c r="BN145" s="10" vm="21147">
        <v>300</v>
      </c>
      <c r="BO145" s="10" vm="49161">
        <v>0</v>
      </c>
      <c r="BP145" s="10" vm="14362">
        <v>325</v>
      </c>
      <c r="BQ145" s="10" vm="7739">
        <v>2776</v>
      </c>
      <c r="BR145" s="10" vm="47574">
        <v>3401</v>
      </c>
      <c r="BS145" s="10" vm="40991">
        <v>-6</v>
      </c>
      <c r="BT145" s="10" vm="34356">
        <v>55877</v>
      </c>
      <c r="BU145" s="10" vm="27642">
        <v>9565</v>
      </c>
      <c r="BV145" s="10" vm="20927">
        <v>0</v>
      </c>
      <c r="BW145" s="10" vm="45852">
        <v>0</v>
      </c>
      <c r="BX145" s="10" vm="14145">
        <v>19594</v>
      </c>
      <c r="BY145" s="10" vm="7568">
        <v>0</v>
      </c>
      <c r="BZ145" s="10" vm="44093">
        <v>0</v>
      </c>
      <c r="CA145" s="10" vm="40778">
        <v>634</v>
      </c>
      <c r="CB145" s="10" vm="64765">
        <v>29793</v>
      </c>
      <c r="CC145" s="10" vm="27416">
        <v>1453</v>
      </c>
      <c r="CD145" s="10" vm="20717">
        <v>0</v>
      </c>
      <c r="CE145" s="10" vm="55600">
        <v>24631</v>
      </c>
      <c r="CF145" s="10" vm="13927">
        <v>24631</v>
      </c>
      <c r="CG145" s="10" vm="7354">
        <v>0</v>
      </c>
      <c r="CH145" s="10" vm="53841">
        <v>0</v>
      </c>
      <c r="CI145" s="10" vm="40543">
        <v>0</v>
      </c>
      <c r="CJ145" s="10" vm="33978">
        <v>0</v>
      </c>
      <c r="CK145" s="10" vm="27194">
        <v>24631</v>
      </c>
      <c r="CL145" s="10" vm="20512">
        <v>0</v>
      </c>
      <c r="CM145" s="10" vm="52339">
        <v>0</v>
      </c>
      <c r="CN145" s="10" vm="13717">
        <v>0</v>
      </c>
      <c r="CO145" s="10" vm="7138">
        <v>0</v>
      </c>
      <c r="CP145" s="10" vm="50723">
        <v>0</v>
      </c>
      <c r="CQ145" s="10" vm="40314">
        <v>0</v>
      </c>
      <c r="CR145" s="10" vm="33743">
        <v>0</v>
      </c>
      <c r="CS145" s="10" vm="26959">
        <v>0</v>
      </c>
      <c r="CT145" s="10" vm="20292">
        <v>0</v>
      </c>
      <c r="CU145" s="10" vm="48934">
        <v>0</v>
      </c>
      <c r="CV145" s="10" vm="13511">
        <v>0</v>
      </c>
      <c r="CW145" s="10" vm="6942">
        <v>0</v>
      </c>
      <c r="CX145" s="10" vm="47352">
        <v>0</v>
      </c>
      <c r="CY145" s="10" vm="40089">
        <v>0</v>
      </c>
      <c r="CZ145" s="10" vm="33511">
        <v>0</v>
      </c>
      <c r="DA145" s="10" vm="26735">
        <v>0</v>
      </c>
      <c r="DB145" s="81" vm="20073">
        <v>0</v>
      </c>
      <c r="DC145" s="81" vm="45631">
        <v>0</v>
      </c>
      <c r="DD145" s="81" vm="13292">
        <v>0</v>
      </c>
      <c r="DE145" s="81" vm="6761">
        <v>0</v>
      </c>
      <c r="DF145" s="10" vm="43872">
        <v>252</v>
      </c>
      <c r="DG145" s="10" vm="39870">
        <v>0</v>
      </c>
      <c r="DH145" s="10" vm="64689">
        <v>92</v>
      </c>
      <c r="DI145" s="10" vm="26499">
        <v>160</v>
      </c>
      <c r="DJ145" s="10" vm="19857">
        <v>252</v>
      </c>
      <c r="DK145" s="10" vm="55379">
        <v>0</v>
      </c>
      <c r="DL145" s="10" vm="13075">
        <v>92</v>
      </c>
      <c r="DM145" s="10" vm="6544">
        <v>160</v>
      </c>
      <c r="DN145" s="10" vm="53622">
        <v>0</v>
      </c>
      <c r="DO145" s="10" vm="39640">
        <v>0</v>
      </c>
      <c r="DP145" s="10" vm="33121">
        <v>0</v>
      </c>
      <c r="DQ145" s="10" vm="26270">
        <v>0</v>
      </c>
      <c r="DR145" s="10" vm="19651">
        <v>0</v>
      </c>
      <c r="DS145" s="10" vm="52184">
        <v>0</v>
      </c>
      <c r="DT145" s="10" vm="12872">
        <v>0</v>
      </c>
      <c r="DU145" s="10" vm="6328">
        <v>0</v>
      </c>
      <c r="DV145" s="10" vm="50502">
        <v>0</v>
      </c>
      <c r="DW145" s="10" vm="39413">
        <v>0</v>
      </c>
      <c r="DX145" s="10" vm="32887">
        <v>0</v>
      </c>
      <c r="DY145" s="10" vm="26048">
        <v>0</v>
      </c>
      <c r="DZ145" s="10" vm="19430">
        <v>0</v>
      </c>
      <c r="EA145" s="10" vm="48713">
        <v>0</v>
      </c>
      <c r="EB145" s="10" vm="12663">
        <v>0</v>
      </c>
      <c r="EC145" s="10" vm="6135">
        <v>0</v>
      </c>
      <c r="ED145" s="10" vm="47132">
        <v>0</v>
      </c>
      <c r="EE145" s="10" vm="39188">
        <v>0</v>
      </c>
      <c r="EF145" s="10" vm="32658">
        <v>0</v>
      </c>
      <c r="EG145" s="10" vm="25820">
        <v>0</v>
      </c>
      <c r="EH145" s="81" vm="19216">
        <v>0</v>
      </c>
      <c r="EI145" s="81" vm="45406">
        <v>0</v>
      </c>
      <c r="EJ145" s="81" vm="12445">
        <v>0</v>
      </c>
      <c r="EK145" s="81" vm="5955">
        <v>0</v>
      </c>
      <c r="EL145" s="10" vm="43655">
        <v>0</v>
      </c>
      <c r="EM145" s="10" vm="38970">
        <v>0</v>
      </c>
      <c r="EN145" s="10" vm="64608">
        <v>0</v>
      </c>
      <c r="EO145" s="10" vm="25591">
        <v>0</v>
      </c>
      <c r="EP145" s="10" vm="19005">
        <v>0</v>
      </c>
      <c r="EQ145" s="10" vm="55163">
        <v>0</v>
      </c>
      <c r="ER145" s="10" vm="12226">
        <v>0</v>
      </c>
      <c r="ES145" s="10" vm="5740">
        <v>0</v>
      </c>
      <c r="ET145" s="10" vm="53406">
        <v>252</v>
      </c>
      <c r="EU145" s="10" vm="38738">
        <v>0</v>
      </c>
      <c r="EV145" s="10" vm="32264">
        <v>92</v>
      </c>
      <c r="EW145" s="10" vm="25360">
        <v>160</v>
      </c>
      <c r="EX145" s="10" vm="18801">
        <v>106</v>
      </c>
      <c r="EY145" s="10" vm="52003">
        <v>19</v>
      </c>
      <c r="EZ145" s="10" vm="63828">
        <v>50</v>
      </c>
      <c r="FA145" s="10" vm="5527">
        <v>19</v>
      </c>
      <c r="FB145" s="10" vm="50272">
        <v>88378</v>
      </c>
      <c r="FC145" s="10" vm="38515">
        <v>0</v>
      </c>
      <c r="FD145" s="10" vm="32033">
        <v>88378</v>
      </c>
      <c r="FE145" s="10" vm="25132">
        <v>2531</v>
      </c>
      <c r="FF145" s="10" vm="18580">
        <v>1271</v>
      </c>
      <c r="FG145" s="10" vm="48491">
        <v>0</v>
      </c>
      <c r="FH145" s="10" vm="11849">
        <v>-866</v>
      </c>
      <c r="FI145" s="10" vm="5315">
        <v>0</v>
      </c>
      <c r="FJ145" s="10" vm="46907">
        <v>0</v>
      </c>
      <c r="FK145" s="10" vm="38301">
        <v>0</v>
      </c>
      <c r="FL145" s="10" vm="31801">
        <v>91314</v>
      </c>
      <c r="FM145" s="10" vm="24895">
        <v>35185</v>
      </c>
      <c r="FN145" s="10" vm="64074">
        <v>1846</v>
      </c>
      <c r="FO145" s="10" vm="65312">
        <v>0</v>
      </c>
      <c r="FP145" s="10" vm="11633">
        <v>0</v>
      </c>
      <c r="FQ145" s="10" vm="5099">
        <v>-866</v>
      </c>
      <c r="FR145" s="10" vm="43435">
        <v>0</v>
      </c>
      <c r="FS145" s="10" vm="38070">
        <v>0</v>
      </c>
      <c r="FT145" s="10" vm="31567">
        <v>36165</v>
      </c>
      <c r="FU145" s="10" vm="24672">
        <v>55149</v>
      </c>
      <c r="FV145" s="10" vm="18198">
        <v>53193</v>
      </c>
      <c r="FW145" s="81" vm="54944">
        <v>0</v>
      </c>
      <c r="FX145" s="81" vm="11419">
        <v>0</v>
      </c>
      <c r="FY145" s="81" vm="4908">
        <v>0</v>
      </c>
      <c r="FZ145" s="81" vm="53189">
        <v>0</v>
      </c>
      <c r="GA145" s="81" vm="37855">
        <v>0</v>
      </c>
      <c r="GB145" s="10" vm="31344">
        <v>0</v>
      </c>
      <c r="GC145" s="10" vm="24442">
        <v>0</v>
      </c>
      <c r="GD145" s="10" vm="17977">
        <v>0</v>
      </c>
      <c r="GE145" s="10" vm="51777">
        <v>0</v>
      </c>
      <c r="GF145" s="10" vm="11200">
        <v>0</v>
      </c>
      <c r="GG145" s="10" vm="4730">
        <v>0</v>
      </c>
      <c r="GH145" s="10" vm="50057">
        <v>0</v>
      </c>
      <c r="GI145" s="10" vm="37635">
        <v>0</v>
      </c>
      <c r="GJ145" s="10" vm="31119">
        <v>0</v>
      </c>
      <c r="GK145" s="10" vm="24217">
        <v>0</v>
      </c>
      <c r="GL145" s="10" vm="17760">
        <v>0</v>
      </c>
      <c r="GM145" s="10" vm="65621">
        <v>0</v>
      </c>
      <c r="GN145" s="10" vm="10990">
        <v>0</v>
      </c>
      <c r="GO145" s="10" vm="4516">
        <v>0</v>
      </c>
      <c r="GP145" s="10" vm="46681">
        <v>0</v>
      </c>
      <c r="GQ145" s="10" vm="37412">
        <v>313</v>
      </c>
      <c r="GR145" s="10" vm="30887">
        <v>210</v>
      </c>
      <c r="GS145" s="10" vm="23990">
        <v>103</v>
      </c>
      <c r="GT145" s="10" vm="17539">
        <v>313</v>
      </c>
      <c r="GU145" s="10" vm="44983">
        <v>210</v>
      </c>
      <c r="GV145" s="10" vm="10780">
        <v>103</v>
      </c>
      <c r="GW145" s="10" vm="4298">
        <v>0</v>
      </c>
      <c r="GX145" s="81" vm="43217">
        <v>0</v>
      </c>
      <c r="GY145" s="10" vm="37189">
        <v>0</v>
      </c>
      <c r="GZ145" s="10" vm="64506">
        <v>0</v>
      </c>
      <c r="HA145" s="10" vm="23762">
        <v>0</v>
      </c>
      <c r="HB145" s="10" vm="17322">
        <v>0</v>
      </c>
      <c r="HC145" s="81" vm="54722">
        <v>0</v>
      </c>
      <c r="HD145" s="81" vm="10563">
        <v>0</v>
      </c>
      <c r="HE145" s="10" vm="4080">
        <v>0</v>
      </c>
      <c r="HF145" s="10" vm="52956">
        <v>1000</v>
      </c>
      <c r="HG145" s="10" vm="36968">
        <v>270</v>
      </c>
      <c r="HH145" s="10" vm="30488">
        <v>0</v>
      </c>
      <c r="HI145" s="10" vm="23538">
        <v>0</v>
      </c>
      <c r="HJ145" s="10" vm="17110">
        <v>1506</v>
      </c>
      <c r="HK145" s="10" vm="65773">
        <v>0</v>
      </c>
      <c r="HL145" s="10" vm="10351">
        <v>0</v>
      </c>
      <c r="HM145" s="10" vm="3863">
        <v>0</v>
      </c>
      <c r="HN145" s="10" vm="49840">
        <v>0</v>
      </c>
      <c r="HO145" s="10" vm="36746">
        <v>2776</v>
      </c>
      <c r="HP145" s="10" vm="30254">
        <v>0</v>
      </c>
      <c r="HQ145" s="10" vm="23306">
        <v>634</v>
      </c>
      <c r="HR145" s="10" vm="16890">
        <v>634</v>
      </c>
      <c r="HS145" s="10" vm="48110">
        <v>0</v>
      </c>
      <c r="HT145" s="10" vm="10143">
        <v>0</v>
      </c>
      <c r="HU145" s="10" vm="3649">
        <v>0</v>
      </c>
      <c r="HV145" s="10" vm="46477">
        <v>605</v>
      </c>
      <c r="HW145" s="10" vm="36515">
        <v>28</v>
      </c>
      <c r="HX145" s="10" vm="30022">
        <v>50</v>
      </c>
      <c r="HY145" s="10" vm="23071">
        <v>45</v>
      </c>
      <c r="HZ145" s="10" vm="16672">
        <v>0</v>
      </c>
      <c r="IA145" s="10" vm="44758">
        <v>12</v>
      </c>
      <c r="IB145" s="10" vm="9924">
        <v>0</v>
      </c>
      <c r="IC145" s="10" vm="3431">
        <v>740</v>
      </c>
      <c r="ID145" s="10" vm="42995">
        <v>3</v>
      </c>
      <c r="IE145" s="10" vm="36298">
        <v>20</v>
      </c>
      <c r="IF145" s="10" vm="29787">
        <v>0</v>
      </c>
      <c r="IG145" s="10" vm="64236">
        <v>23</v>
      </c>
      <c r="IH145" s="10" vm="16456">
        <v>1273</v>
      </c>
      <c r="II145" s="10" vm="54506">
        <v>1924</v>
      </c>
      <c r="IJ145" s="10" vm="9713">
        <v>0</v>
      </c>
      <c r="IK145" s="10" vm="3209">
        <v>0</v>
      </c>
      <c r="IL145" s="10" vm="52739">
        <v>0</v>
      </c>
      <c r="IM145" s="10" vm="36067">
        <v>0</v>
      </c>
      <c r="IN145" s="10" vm="29552">
        <v>1519</v>
      </c>
      <c r="IO145" s="10" vm="22673">
        <v>1519</v>
      </c>
      <c r="IP145" s="10" vm="16240">
        <v>0</v>
      </c>
      <c r="IQ145" s="10" vm="51388">
        <v>0</v>
      </c>
      <c r="IR145" s="10" vm="9505">
        <v>0</v>
      </c>
      <c r="IS145" s="81" vm="2990">
        <v>0</v>
      </c>
      <c r="IT145" s="81" vm="49612">
        <v>0</v>
      </c>
    </row>
    <row r="146" spans="1:254" x14ac:dyDescent="0.25">
      <c r="A146" s="8" t="s">
        <v>432</v>
      </c>
      <c r="B146" s="8" t="s">
        <v>153</v>
      </c>
      <c r="C146" s="89">
        <v>44651</v>
      </c>
      <c r="D146" s="76" vm="84074">
        <v>12</v>
      </c>
      <c r="E146" s="10" vm="76011">
        <v>64145</v>
      </c>
      <c r="F146" s="10" vm="70913">
        <v>-37916</v>
      </c>
      <c r="G146" s="10" vm="100305">
        <v>-14305</v>
      </c>
      <c r="H146" s="10" vm="59902">
        <v>11924</v>
      </c>
      <c r="I146" s="10" vm="58514">
        <v>2568</v>
      </c>
      <c r="J146" s="10" vm="63654">
        <v>14492</v>
      </c>
      <c r="K146" s="10" vm="86046">
        <v>0</v>
      </c>
      <c r="L146" s="10" vm="78411">
        <v>0</v>
      </c>
      <c r="M146" s="10" vm="75869">
        <v>0</v>
      </c>
      <c r="N146" s="10" vm="70794">
        <v>2</v>
      </c>
      <c r="O146" s="10" vm="99806">
        <v>-8422</v>
      </c>
      <c r="P146" s="10" vm="95917">
        <v>68</v>
      </c>
      <c r="Q146" s="10" vm="81919">
        <v>354</v>
      </c>
      <c r="R146" s="10" vm="87109">
        <v>0</v>
      </c>
      <c r="S146" s="10" vm="85938">
        <v>0</v>
      </c>
      <c r="T146" s="10" vm="83903">
        <v>6494</v>
      </c>
      <c r="U146" s="10" vm="75719">
        <v>0</v>
      </c>
      <c r="V146" s="10" vm="70682">
        <v>6494</v>
      </c>
      <c r="W146" s="10" vm="98812">
        <v>0</v>
      </c>
      <c r="X146" s="10" vm="95750">
        <v>426</v>
      </c>
      <c r="Y146" s="10" vm="89679">
        <v>0</v>
      </c>
      <c r="Z146" s="10" vm="81095">
        <v>0</v>
      </c>
      <c r="AA146" s="10" vm="80057">
        <v>6920</v>
      </c>
      <c r="AB146" s="10" vm="78285">
        <v>40736</v>
      </c>
      <c r="AC146" s="10" vm="57800">
        <v>2495</v>
      </c>
      <c r="AD146" s="10" vm="70582">
        <v>43231</v>
      </c>
      <c r="AE146" s="10" vm="97838">
        <v>339</v>
      </c>
      <c r="AF146" s="10" vm="95583">
        <v>0</v>
      </c>
      <c r="AG146" s="10" vm="72708">
        <v>125</v>
      </c>
      <c r="AH146" s="10" vm="72034">
        <v>0</v>
      </c>
      <c r="AI146" s="10" vm="85808">
        <v>43695</v>
      </c>
      <c r="AJ146" s="10" vm="78129">
        <v>5746</v>
      </c>
      <c r="AK146" s="10" vm="75484">
        <v>3416</v>
      </c>
      <c r="AL146" s="10" vm="70428">
        <v>7788</v>
      </c>
      <c r="AM146" s="10" vm="97390">
        <v>1631</v>
      </c>
      <c r="AN146" s="10" vm="95422">
        <v>6730</v>
      </c>
      <c r="AO146" s="10" vm="87976">
        <v>627</v>
      </c>
      <c r="AP146" s="10" vm="80912">
        <v>0</v>
      </c>
      <c r="AQ146" s="10" vm="79929">
        <v>4762</v>
      </c>
      <c r="AR146" s="10" vm="83780">
        <v>0</v>
      </c>
      <c r="AS146" s="10" vm="75393">
        <v>1092</v>
      </c>
      <c r="AT146" s="10" vm="70258">
        <v>31792</v>
      </c>
      <c r="AU146" s="10" vm="96962">
        <v>11903</v>
      </c>
      <c r="AV146" s="10" vm="95258">
        <v>349</v>
      </c>
      <c r="AW146" s="10" vm="89525">
        <v>351409</v>
      </c>
      <c r="AX146" s="10" vm="86956">
        <v>0</v>
      </c>
      <c r="AY146" s="10" vm="85688">
        <v>6180</v>
      </c>
      <c r="AZ146" s="10" vm="77964">
        <v>1213</v>
      </c>
      <c r="BA146" s="10" vm="57639">
        <v>287</v>
      </c>
      <c r="BB146" s="10" vm="70098">
        <v>16490</v>
      </c>
      <c r="BC146" s="10" vm="99142">
        <v>0</v>
      </c>
      <c r="BD146" s="10" vm="95093">
        <v>0</v>
      </c>
      <c r="BE146" s="10" vm="81768">
        <v>0</v>
      </c>
      <c r="BF146" s="10" vm="90323">
        <v>0</v>
      </c>
      <c r="BG146" s="10" vm="79810">
        <v>375579</v>
      </c>
      <c r="BH146" s="10" vm="83637">
        <v>3133</v>
      </c>
      <c r="BI146" s="10" vm="75223">
        <v>2628</v>
      </c>
      <c r="BJ146" s="10" vm="69961">
        <v>3972</v>
      </c>
      <c r="BK146" s="10" vm="100448">
        <v>0</v>
      </c>
      <c r="BL146" s="10" vm="94929">
        <v>95</v>
      </c>
      <c r="BM146" s="10" vm="90696">
        <v>9828</v>
      </c>
      <c r="BN146" s="10" vm="88651">
        <v>1743</v>
      </c>
      <c r="BO146" s="10" vm="79687">
        <v>0</v>
      </c>
      <c r="BP146" s="10" vm="77834">
        <v>463</v>
      </c>
      <c r="BQ146" s="10" vm="75128">
        <v>9942</v>
      </c>
      <c r="BR146" s="10" vm="69803">
        <v>12148</v>
      </c>
      <c r="BS146" s="10" vm="100138">
        <v>-2320</v>
      </c>
      <c r="BT146" s="10" vm="94767">
        <v>373259</v>
      </c>
      <c r="BU146" s="10" vm="87822">
        <v>220077</v>
      </c>
      <c r="BV146" s="10" vm="71880">
        <v>0</v>
      </c>
      <c r="BW146" s="10" vm="85549">
        <v>0</v>
      </c>
      <c r="BX146" s="10" vm="83466">
        <v>39442</v>
      </c>
      <c r="BY146" s="10" vm="75045">
        <v>287</v>
      </c>
      <c r="BZ146" s="10" vm="69637">
        <v>0</v>
      </c>
      <c r="CA146" s="10" vm="99641">
        <v>266</v>
      </c>
      <c r="CB146" s="10" vm="94608">
        <v>260072</v>
      </c>
      <c r="CC146" s="10" vm="72583">
        <v>780</v>
      </c>
      <c r="CD146" s="10" vm="80799">
        <v>450</v>
      </c>
      <c r="CE146" s="10" vm="85438">
        <v>111957</v>
      </c>
      <c r="CF146" s="10" vm="77660">
        <v>111957</v>
      </c>
      <c r="CG146" s="10" vm="74964">
        <v>0</v>
      </c>
      <c r="CH146" s="10" vm="69477">
        <v>0</v>
      </c>
      <c r="CI146" s="10" vm="98174">
        <v>0</v>
      </c>
      <c r="CJ146" s="10" vm="94447">
        <v>0</v>
      </c>
      <c r="CK146" s="10" vm="91030">
        <v>111957</v>
      </c>
      <c r="CL146" s="10" vm="86802">
        <v>7545</v>
      </c>
      <c r="CM146" s="10" vm="79581">
        <v>5360</v>
      </c>
      <c r="CN146" s="10" vm="83326">
        <v>0</v>
      </c>
      <c r="CO146" s="10" vm="57350">
        <v>2185</v>
      </c>
      <c r="CP146" s="10" vm="69342">
        <v>203</v>
      </c>
      <c r="CQ146" s="10" vm="97672">
        <v>0</v>
      </c>
      <c r="CR146" s="10" vm="94290">
        <v>882</v>
      </c>
      <c r="CS146" s="10" vm="81612">
        <v>-679</v>
      </c>
      <c r="CT146" s="10" vm="71738">
        <v>-38</v>
      </c>
      <c r="CU146" s="10" vm="71007">
        <v>118</v>
      </c>
      <c r="CV146" s="10" vm="77548">
        <v>1450</v>
      </c>
      <c r="CW146" s="10" vm="57300">
        <v>-1606</v>
      </c>
      <c r="CX146" s="10" vm="69188">
        <v>149</v>
      </c>
      <c r="CY146" s="10" vm="97232">
        <v>0</v>
      </c>
      <c r="CZ146" s="10" vm="94129">
        <v>1317</v>
      </c>
      <c r="DA146" s="10" vm="89384">
        <v>-1168</v>
      </c>
      <c r="DB146" s="81" vm="88491">
        <v>0</v>
      </c>
      <c r="DC146" s="81" vm="85305">
        <v>0</v>
      </c>
      <c r="DD146" s="81" vm="83156">
        <v>0</v>
      </c>
      <c r="DE146" s="81" vm="74706">
        <v>0</v>
      </c>
      <c r="DF146" s="10" vm="69019">
        <v>350</v>
      </c>
      <c r="DG146" s="10" vm="96802">
        <v>0</v>
      </c>
      <c r="DH146" s="10" vm="93963">
        <v>0</v>
      </c>
      <c r="DI146" s="10" vm="87652">
        <v>350</v>
      </c>
      <c r="DJ146" s="10" vm="90175">
        <v>8209</v>
      </c>
      <c r="DK146" s="10" vm="79463">
        <v>5478</v>
      </c>
      <c r="DL146" s="10" vm="77379">
        <v>3649</v>
      </c>
      <c r="DM146" s="10" vm="74609">
        <v>-918</v>
      </c>
      <c r="DN146" s="10" vm="68860">
        <v>9577</v>
      </c>
      <c r="DO146" s="10" vm="96370">
        <v>8447</v>
      </c>
      <c r="DP146" s="10" vm="93798">
        <v>146</v>
      </c>
      <c r="DQ146" s="10" vm="72441">
        <v>984</v>
      </c>
      <c r="DR146" s="10" vm="80654">
        <v>0</v>
      </c>
      <c r="DS146" s="10" vm="85185">
        <v>0</v>
      </c>
      <c r="DT146" s="10" vm="83013">
        <v>0</v>
      </c>
      <c r="DU146" s="10" vm="57142">
        <v>0</v>
      </c>
      <c r="DV146" s="10" vm="68724">
        <v>0</v>
      </c>
      <c r="DW146" s="10" vm="98320">
        <v>0</v>
      </c>
      <c r="DX146" s="10" vm="93637">
        <v>0</v>
      </c>
      <c r="DY146" s="10" vm="81466">
        <v>0</v>
      </c>
      <c r="DZ146" s="10" vm="86637">
        <v>0</v>
      </c>
      <c r="EA146" s="10" vm="79331">
        <v>0</v>
      </c>
      <c r="EB146" s="10" vm="77252">
        <v>0</v>
      </c>
      <c r="EC146" s="10" vm="57094">
        <v>0</v>
      </c>
      <c r="ED146" s="10" vm="68566">
        <v>0</v>
      </c>
      <c r="EE146" s="10" vm="96064">
        <v>0</v>
      </c>
      <c r="EF146" s="10" vm="93475">
        <v>0</v>
      </c>
      <c r="EG146" s="10" vm="89229">
        <v>0</v>
      </c>
      <c r="EH146" s="81" vm="71586">
        <v>0</v>
      </c>
      <c r="EI146" s="81" vm="85053">
        <v>0</v>
      </c>
      <c r="EJ146" s="81" vm="82843">
        <v>0</v>
      </c>
      <c r="EK146" s="81" vm="74343">
        <v>0</v>
      </c>
      <c r="EL146" s="10" vm="68398">
        <v>2664</v>
      </c>
      <c r="EM146" s="10" vm="99476">
        <v>380</v>
      </c>
      <c r="EN146" s="10" vm="93313">
        <v>2329</v>
      </c>
      <c r="EO146" s="10" vm="90552">
        <v>-45</v>
      </c>
      <c r="EP146" s="10" vm="88372">
        <v>12241</v>
      </c>
      <c r="EQ146" s="10" vm="79229">
        <v>8827</v>
      </c>
      <c r="ER146" s="10" vm="77091">
        <v>2475</v>
      </c>
      <c r="ES146" s="10" vm="56980">
        <v>939</v>
      </c>
      <c r="ET146" s="10" vm="68239">
        <v>20450</v>
      </c>
      <c r="EU146" s="10" vm="98652">
        <v>14305</v>
      </c>
      <c r="EV146" s="10" vm="93152">
        <v>6124</v>
      </c>
      <c r="EW146" s="10" vm="87498">
        <v>21</v>
      </c>
      <c r="EX146" s="10" vm="80508">
        <v>901</v>
      </c>
      <c r="EY146" s="10" vm="84936">
        <v>748</v>
      </c>
      <c r="EZ146" s="10" vm="82702">
        <v>683</v>
      </c>
      <c r="FA146" s="10" vm="56915">
        <v>748</v>
      </c>
      <c r="FB146" s="10" vm="68104">
        <v>400828</v>
      </c>
      <c r="FC146" s="10" vm="98486">
        <v>0</v>
      </c>
      <c r="FD146" s="10" vm="92995">
        <v>400828</v>
      </c>
      <c r="FE146" s="10" vm="58911">
        <v>8800</v>
      </c>
      <c r="FF146" s="10" vm="86493">
        <v>3853</v>
      </c>
      <c r="FG146" s="10" vm="79102">
        <v>0</v>
      </c>
      <c r="FH146" s="10" vm="76960">
        <v>-1999</v>
      </c>
      <c r="FI146" s="10" vm="56857">
        <v>0</v>
      </c>
      <c r="FJ146" s="10" vm="67949">
        <v>-2505</v>
      </c>
      <c r="FK146" s="10" vm="59310">
        <v>-2133</v>
      </c>
      <c r="FL146" s="10" vm="92831">
        <v>406844</v>
      </c>
      <c r="FM146" s="10" vm="72321">
        <v>51631</v>
      </c>
      <c r="FN146" s="10" vm="71398">
        <v>4762</v>
      </c>
      <c r="FO146" s="10" vm="84796">
        <v>0</v>
      </c>
      <c r="FP146" s="10" vm="76811">
        <v>0</v>
      </c>
      <c r="FQ146" s="10" vm="74004">
        <v>-920</v>
      </c>
      <c r="FR146" s="10" vm="67782">
        <v>0</v>
      </c>
      <c r="FS146" s="10" vm="96644">
        <v>-38</v>
      </c>
      <c r="FT146" s="10" vm="92666">
        <v>55435</v>
      </c>
      <c r="FU146" s="10" vm="89055">
        <v>351409</v>
      </c>
      <c r="FV146" s="10" vm="90011">
        <v>349197</v>
      </c>
      <c r="FW146" s="81" vm="78985">
        <v>16448</v>
      </c>
      <c r="FX146" s="81" vm="82505">
        <v>0</v>
      </c>
      <c r="FY146" s="81" vm="73929">
        <v>-26</v>
      </c>
      <c r="FZ146" s="81" vm="56191">
        <v>68</v>
      </c>
      <c r="GA146" s="81" vm="96211">
        <v>16490</v>
      </c>
      <c r="GB146" s="10" vm="92502">
        <v>3453</v>
      </c>
      <c r="GC146" s="10" vm="81327">
        <v>2152</v>
      </c>
      <c r="GD146" s="10" vm="88225">
        <v>1301</v>
      </c>
      <c r="GE146" s="10" vm="84673">
        <v>3126</v>
      </c>
      <c r="GF146" s="10" vm="76676">
        <v>2315</v>
      </c>
      <c r="GG146" s="10" vm="56678">
        <v>811</v>
      </c>
      <c r="GH146" s="10" vm="67641">
        <v>1568</v>
      </c>
      <c r="GI146" s="10" vm="98957">
        <v>971</v>
      </c>
      <c r="GJ146" s="10" vm="92341">
        <v>597</v>
      </c>
      <c r="GK146" s="10" vm="87336">
        <v>0</v>
      </c>
      <c r="GL146" s="10" vm="86343">
        <v>0</v>
      </c>
      <c r="GM146" s="10" vm="78868">
        <v>0</v>
      </c>
      <c r="GN146" s="10" vm="82377">
        <v>0</v>
      </c>
      <c r="GO146" s="10" vm="73745">
        <v>0</v>
      </c>
      <c r="GP146" s="10" vm="67482">
        <v>0</v>
      </c>
      <c r="GQ146" s="10" vm="99976">
        <v>279</v>
      </c>
      <c r="GR146" s="10" vm="92180">
        <v>420</v>
      </c>
      <c r="GS146" s="10" vm="88912">
        <v>-141</v>
      </c>
      <c r="GT146" s="10" vm="80331">
        <v>8426</v>
      </c>
      <c r="GU146" s="10" vm="84573">
        <v>5858</v>
      </c>
      <c r="GV146" s="10" vm="76516">
        <v>2568</v>
      </c>
      <c r="GW146" s="10" vm="73666">
        <v>0</v>
      </c>
      <c r="GX146" s="81" vm="67314">
        <v>0</v>
      </c>
      <c r="GY146" s="10" vm="99312">
        <v>2</v>
      </c>
      <c r="GZ146" s="10" vm="92022">
        <v>0</v>
      </c>
      <c r="HA146" s="10" vm="72171">
        <v>0</v>
      </c>
      <c r="HB146" s="10" vm="71312">
        <v>0</v>
      </c>
      <c r="HC146" s="81" vm="78788">
        <v>0</v>
      </c>
      <c r="HD146" s="81" vm="82208">
        <v>93</v>
      </c>
      <c r="HE146" s="10" vm="73580">
        <v>95</v>
      </c>
      <c r="HF146" s="10" vm="67157">
        <v>0</v>
      </c>
      <c r="HG146" s="10" vm="98014">
        <v>1824</v>
      </c>
      <c r="HH146" s="10" vm="91862">
        <v>0</v>
      </c>
      <c r="HI146" s="10" vm="90867">
        <v>0</v>
      </c>
      <c r="HJ146" s="10" vm="88094">
        <v>5722</v>
      </c>
      <c r="HK146" s="10" vm="84476">
        <v>0</v>
      </c>
      <c r="HL146" s="10" vm="76407">
        <v>0</v>
      </c>
      <c r="HM146" s="10" vm="73471">
        <v>0</v>
      </c>
      <c r="HN146" s="10" vm="67020">
        <v>2396</v>
      </c>
      <c r="HO146" s="10" vm="97524">
        <v>9942</v>
      </c>
      <c r="HP146" s="10" vm="91701">
        <v>266</v>
      </c>
      <c r="HQ146" s="10" vm="100896">
        <v>0</v>
      </c>
      <c r="HR146" s="10" vm="89842">
        <v>266</v>
      </c>
      <c r="HS146" s="10" vm="78674">
        <v>0</v>
      </c>
      <c r="HT146" s="10" vm="82069">
        <v>450</v>
      </c>
      <c r="HU146" s="10" vm="73322">
        <v>450</v>
      </c>
      <c r="HV146" s="10" vm="66866">
        <v>8577</v>
      </c>
      <c r="HW146" s="10" vm="97087">
        <v>4</v>
      </c>
      <c r="HX146" s="10" vm="91552">
        <v>0</v>
      </c>
      <c r="HY146" s="10" vm="88780">
        <v>27</v>
      </c>
      <c r="HZ146" s="10" vm="86192">
        <v>0</v>
      </c>
      <c r="IA146" s="10" vm="84333">
        <v>41</v>
      </c>
      <c r="IB146" s="10" vm="76275">
        <v>-227</v>
      </c>
      <c r="IC146" s="10" vm="73177">
        <v>8422</v>
      </c>
      <c r="ID146" s="10" vm="66711">
        <v>326</v>
      </c>
      <c r="IE146" s="10" vm="96500">
        <v>192</v>
      </c>
      <c r="IF146" s="10" vm="91385">
        <v>0</v>
      </c>
      <c r="IG146" s="10" vm="58386">
        <v>518</v>
      </c>
      <c r="IH146" s="10" vm="80215">
        <v>3853</v>
      </c>
      <c r="II146" s="10" vm="78553">
        <v>4986</v>
      </c>
      <c r="IJ146" s="10" vm="76125">
        <v>0</v>
      </c>
      <c r="IK146" s="10" vm="73034">
        <v>101</v>
      </c>
      <c r="IL146" s="10" vm="66564">
        <v>-28</v>
      </c>
      <c r="IM146" s="10" vm="59471">
        <v>0</v>
      </c>
      <c r="IN146" s="10" vm="91219">
        <v>6336</v>
      </c>
      <c r="IO146" s="10" vm="81208">
        <v>6350</v>
      </c>
      <c r="IP146" s="10" vm="71169">
        <v>0</v>
      </c>
      <c r="IQ146" s="10" vm="84208">
        <v>0</v>
      </c>
      <c r="IR146" s="10" vm="58144">
        <v>0</v>
      </c>
      <c r="IS146" s="81" vm="72886">
        <v>0</v>
      </c>
      <c r="IT146" s="81" vm="66430">
        <v>0</v>
      </c>
    </row>
    <row r="147" spans="1:254" x14ac:dyDescent="0.25">
      <c r="A147" s="8" t="s">
        <v>567</v>
      </c>
      <c r="B147" s="8" t="s">
        <v>297</v>
      </c>
      <c r="C147" s="89">
        <v>44651</v>
      </c>
      <c r="D147" s="76" vm="84102">
        <v>12</v>
      </c>
      <c r="E147" s="10" vm="75976">
        <v>37641</v>
      </c>
      <c r="F147" s="10" vm="70902">
        <v>-28633</v>
      </c>
      <c r="G147" s="10" vm="100296">
        <v>-741</v>
      </c>
      <c r="H147" s="10" vm="59874">
        <v>8267</v>
      </c>
      <c r="I147" s="10" vm="58522">
        <v>62</v>
      </c>
      <c r="J147" s="10" vm="63689">
        <v>8329</v>
      </c>
      <c r="K147" s="10" vm="86056">
        <v>0</v>
      </c>
      <c r="L147" s="10" vm="78438">
        <v>0</v>
      </c>
      <c r="M147" s="10" vm="75856">
        <v>0</v>
      </c>
      <c r="N147" s="10" vm="56344">
        <v>10</v>
      </c>
      <c r="O147" s="10" vm="99802">
        <v>-3420</v>
      </c>
      <c r="P147" s="10" vm="95888">
        <v>1202</v>
      </c>
      <c r="Q147" s="10" vm="81941">
        <v>0</v>
      </c>
      <c r="R147" s="10" vm="87096">
        <v>0</v>
      </c>
      <c r="S147" s="10" vm="85929">
        <v>0</v>
      </c>
      <c r="T147" s="10" vm="83956">
        <v>6121</v>
      </c>
      <c r="U147" s="10" vm="75698">
        <v>0</v>
      </c>
      <c r="V147" s="10" vm="70690">
        <v>6121</v>
      </c>
      <c r="W147" s="10" vm="98822">
        <v>0</v>
      </c>
      <c r="X147" s="10" vm="95697">
        <v>2239</v>
      </c>
      <c r="Y147" s="10" vm="89705">
        <v>0</v>
      </c>
      <c r="Z147" s="10" vm="81081">
        <v>0</v>
      </c>
      <c r="AA147" s="10" vm="80048">
        <v>8360</v>
      </c>
      <c r="AB147" s="10" vm="78298">
        <v>31704</v>
      </c>
      <c r="AC147" s="10" vm="75565">
        <v>2118</v>
      </c>
      <c r="AD147" s="10" vm="70575">
        <v>33822</v>
      </c>
      <c r="AE147" s="10" vm="97861">
        <v>0</v>
      </c>
      <c r="AF147" s="10" vm="95570">
        <v>0</v>
      </c>
      <c r="AG147" s="10" vm="72743">
        <v>0</v>
      </c>
      <c r="AH147" s="10" vm="72049">
        <v>0</v>
      </c>
      <c r="AI147" s="10" vm="85789">
        <v>33822</v>
      </c>
      <c r="AJ147" s="10" vm="78151">
        <v>7599</v>
      </c>
      <c r="AK147" s="10" vm="75460">
        <v>2084</v>
      </c>
      <c r="AL147" s="10" vm="70410">
        <v>4515</v>
      </c>
      <c r="AM147" s="10" vm="97379">
        <v>2274</v>
      </c>
      <c r="AN147" s="10" vm="95396">
        <v>7366</v>
      </c>
      <c r="AO147" s="10" vm="87982">
        <v>315</v>
      </c>
      <c r="AP147" s="10" vm="80942">
        <v>0</v>
      </c>
      <c r="AQ147" s="10" vm="79938">
        <v>3085</v>
      </c>
      <c r="AR147" s="10" vm="83809">
        <v>0</v>
      </c>
      <c r="AS147" s="10" vm="75388">
        <v>-2224</v>
      </c>
      <c r="AT147" s="10" vm="70240">
        <v>25014</v>
      </c>
      <c r="AU147" s="10" vm="96956">
        <v>8808</v>
      </c>
      <c r="AV147" s="10" vm="95230">
        <v>383</v>
      </c>
      <c r="AW147" s="10" vm="89546">
        <v>200225</v>
      </c>
      <c r="AX147" s="10" vm="86941">
        <v>0</v>
      </c>
      <c r="AY147" s="10" vm="85678">
        <v>633</v>
      </c>
      <c r="AZ147" s="10" vm="78008">
        <v>-44261</v>
      </c>
      <c r="BA147" s="10" vm="75300">
        <v>0</v>
      </c>
      <c r="BB147" s="10" vm="70114">
        <v>8392</v>
      </c>
      <c r="BC147" s="10" vm="99153">
        <v>0</v>
      </c>
      <c r="BD147" s="10" vm="95050">
        <v>0</v>
      </c>
      <c r="BE147" s="10" vm="81791">
        <v>0</v>
      </c>
      <c r="BF147" s="10" vm="90309">
        <v>0</v>
      </c>
      <c r="BG147" s="10" vm="79801">
        <v>164989</v>
      </c>
      <c r="BH147" s="10" vm="83651">
        <v>2663</v>
      </c>
      <c r="BI147" s="10" vm="57577">
        <v>4099</v>
      </c>
      <c r="BJ147" s="10" vm="69957">
        <v>15206</v>
      </c>
      <c r="BK147" s="10" vm="100464">
        <v>30</v>
      </c>
      <c r="BL147" s="10" vm="94915">
        <v>135642</v>
      </c>
      <c r="BM147" s="10" vm="90730">
        <v>157640</v>
      </c>
      <c r="BN147" s="10" vm="88669">
        <v>0</v>
      </c>
      <c r="BO147" s="10" vm="79676">
        <v>0</v>
      </c>
      <c r="BP147" s="10" vm="77862">
        <v>0</v>
      </c>
      <c r="BQ147" s="10" vm="57522">
        <v>16823</v>
      </c>
      <c r="BR147" s="10" vm="69790">
        <v>16823</v>
      </c>
      <c r="BS147" s="10" vm="100129">
        <v>140817</v>
      </c>
      <c r="BT147" s="10" vm="94739">
        <v>305806</v>
      </c>
      <c r="BU147" s="10" vm="87830">
        <v>79388</v>
      </c>
      <c r="BV147" s="10" vm="71897">
        <v>0</v>
      </c>
      <c r="BW147" s="10" vm="85558">
        <v>0</v>
      </c>
      <c r="BX147" s="10" vm="83496">
        <v>0</v>
      </c>
      <c r="BY147" s="10" vm="75037">
        <v>0</v>
      </c>
      <c r="BZ147" s="10" vm="69632">
        <v>0</v>
      </c>
      <c r="CA147" s="10" vm="99637">
        <v>0</v>
      </c>
      <c r="CB147" s="10" vm="94577">
        <v>79388</v>
      </c>
      <c r="CC147" s="10" vm="72604">
        <v>4114</v>
      </c>
      <c r="CD147" s="10" vm="80784">
        <v>130668</v>
      </c>
      <c r="CE147" s="10" vm="85429">
        <v>91636</v>
      </c>
      <c r="CF147" s="10" vm="77716">
        <v>91391</v>
      </c>
      <c r="CG147" s="10" vm="74950">
        <v>0</v>
      </c>
      <c r="CH147" s="10" vm="69491">
        <v>245</v>
      </c>
      <c r="CI147" s="10" vm="98184">
        <v>0</v>
      </c>
      <c r="CJ147" s="10" vm="94352">
        <v>0</v>
      </c>
      <c r="CK147" s="10" vm="91054">
        <v>91636</v>
      </c>
      <c r="CL147" s="10" vm="86788">
        <v>817</v>
      </c>
      <c r="CM147" s="10" vm="79571">
        <v>741</v>
      </c>
      <c r="CN147" s="10" vm="83338">
        <v>0</v>
      </c>
      <c r="CO147" s="10" vm="74861">
        <v>76</v>
      </c>
      <c r="CP147" s="10" vm="69335">
        <v>0</v>
      </c>
      <c r="CQ147" s="10" vm="97702">
        <v>0</v>
      </c>
      <c r="CR147" s="10" vm="94277">
        <v>0</v>
      </c>
      <c r="CS147" s="10" vm="81648">
        <v>0</v>
      </c>
      <c r="CT147" s="10" vm="71756">
        <v>0</v>
      </c>
      <c r="CU147" s="10" vm="70980">
        <v>0</v>
      </c>
      <c r="CV147" s="10" vm="77571">
        <v>0</v>
      </c>
      <c r="CW147" s="10" vm="57287">
        <v>0</v>
      </c>
      <c r="CX147" s="10" vm="69172">
        <v>0</v>
      </c>
      <c r="CY147" s="10" vm="97222">
        <v>0</v>
      </c>
      <c r="CZ147" s="10" vm="94103">
        <v>0</v>
      </c>
      <c r="DA147" s="10" vm="89391">
        <v>0</v>
      </c>
      <c r="DB147" s="81" vm="88520">
        <v>0</v>
      </c>
      <c r="DC147" s="81" vm="85313">
        <v>0</v>
      </c>
      <c r="DD147" s="81" vm="83184">
        <v>0</v>
      </c>
      <c r="DE147" s="81" vm="57235">
        <v>0</v>
      </c>
      <c r="DF147" s="10" vm="69000">
        <v>2004</v>
      </c>
      <c r="DG147" s="10" vm="96797">
        <v>0</v>
      </c>
      <c r="DH147" s="10" vm="93935">
        <v>1870</v>
      </c>
      <c r="DI147" s="10" vm="87673">
        <v>134</v>
      </c>
      <c r="DJ147" s="10" vm="90161">
        <v>2821</v>
      </c>
      <c r="DK147" s="10" vm="79455">
        <v>741</v>
      </c>
      <c r="DL147" s="10" vm="77426">
        <v>1870</v>
      </c>
      <c r="DM147" s="10" vm="74599">
        <v>210</v>
      </c>
      <c r="DN147" s="10" vm="68875">
        <v>0</v>
      </c>
      <c r="DO147" s="10" vm="96384">
        <v>0</v>
      </c>
      <c r="DP147" s="10" vm="93752">
        <v>0</v>
      </c>
      <c r="DQ147" s="10" vm="72464">
        <v>0</v>
      </c>
      <c r="DR147" s="10" vm="80639">
        <v>0</v>
      </c>
      <c r="DS147" s="10" vm="85175">
        <v>0</v>
      </c>
      <c r="DT147" s="10" vm="83026">
        <v>0</v>
      </c>
      <c r="DU147" s="10" vm="74506">
        <v>0</v>
      </c>
      <c r="DV147" s="10" vm="68718">
        <v>0</v>
      </c>
      <c r="DW147" s="10" vm="98344">
        <v>0</v>
      </c>
      <c r="DX147" s="10" vm="93622">
        <v>0</v>
      </c>
      <c r="DY147" s="10" vm="81500">
        <v>0</v>
      </c>
      <c r="DZ147" s="10" vm="86655">
        <v>857</v>
      </c>
      <c r="EA147" s="10" vm="79314">
        <v>0</v>
      </c>
      <c r="EB147" s="10" vm="77278">
        <v>423</v>
      </c>
      <c r="EC147" s="10" vm="57081">
        <v>434</v>
      </c>
      <c r="ED147" s="10" vm="68553">
        <v>0</v>
      </c>
      <c r="EE147" s="10" vm="96055">
        <v>0</v>
      </c>
      <c r="EF147" s="10" vm="93448">
        <v>0</v>
      </c>
      <c r="EG147" s="10" vm="89237">
        <v>0</v>
      </c>
      <c r="EH147" s="81" vm="71606">
        <v>0</v>
      </c>
      <c r="EI147" s="81" vm="85062">
        <v>0</v>
      </c>
      <c r="EJ147" s="81" vm="82872">
        <v>0</v>
      </c>
      <c r="EK147" s="81" vm="74334">
        <v>0</v>
      </c>
      <c r="EL147" s="10" vm="68391">
        <v>141</v>
      </c>
      <c r="EM147" s="10" vm="99472">
        <v>0</v>
      </c>
      <c r="EN147" s="10" vm="93282">
        <v>1326</v>
      </c>
      <c r="EO147" s="10" vm="90573">
        <v>-1185</v>
      </c>
      <c r="EP147" s="10" vm="88359">
        <v>998</v>
      </c>
      <c r="EQ147" s="10" vm="79222">
        <v>0</v>
      </c>
      <c r="ER147" s="10" vm="77131">
        <v>1749</v>
      </c>
      <c r="ES147" s="10" vm="56973">
        <v>-751</v>
      </c>
      <c r="ET147" s="10" vm="68253">
        <v>3819</v>
      </c>
      <c r="EU147" s="10" vm="98663">
        <v>741</v>
      </c>
      <c r="EV147" s="10" vm="93109">
        <v>3619</v>
      </c>
      <c r="EW147" s="10" vm="87523">
        <v>-541</v>
      </c>
      <c r="EX147" s="10" vm="80495">
        <v>1847</v>
      </c>
      <c r="EY147" s="10" vm="84928">
        <v>962</v>
      </c>
      <c r="EZ147" s="10" vm="82713">
        <v>489</v>
      </c>
      <c r="FA147" s="10" vm="56907">
        <v>962</v>
      </c>
      <c r="FB147" s="10" vm="68098">
        <v>210187</v>
      </c>
      <c r="FC147" s="10" vm="98498">
        <v>0</v>
      </c>
      <c r="FD147" s="10" vm="92981">
        <v>210187</v>
      </c>
      <c r="FE147" s="10" vm="58947">
        <v>4260</v>
      </c>
      <c r="FF147" s="10" vm="86509">
        <v>4103</v>
      </c>
      <c r="FG147" s="10" vm="79092">
        <v>0</v>
      </c>
      <c r="FH147" s="10" vm="76984">
        <v>-717</v>
      </c>
      <c r="FI147" s="10" vm="74060">
        <v>0</v>
      </c>
      <c r="FJ147" s="10" vm="67932">
        <v>1143</v>
      </c>
      <c r="FK147" s="10" vm="59300">
        <v>0</v>
      </c>
      <c r="FL147" s="10" vm="92804">
        <v>218976</v>
      </c>
      <c r="FM147" s="10" vm="72327">
        <v>15943</v>
      </c>
      <c r="FN147" s="10" vm="71460">
        <v>3219</v>
      </c>
      <c r="FO147" s="10" vm="84805">
        <v>0</v>
      </c>
      <c r="FP147" s="10" vm="76839">
        <v>0</v>
      </c>
      <c r="FQ147" s="10" vm="74000">
        <v>-411</v>
      </c>
      <c r="FR147" s="10" vm="67707">
        <v>0</v>
      </c>
      <c r="FS147" s="10" vm="96638">
        <v>0</v>
      </c>
      <c r="FT147" s="10" vm="92639">
        <v>18751</v>
      </c>
      <c r="FU147" s="10" vm="89076">
        <v>200225</v>
      </c>
      <c r="FV147" s="10" vm="89997">
        <v>194244</v>
      </c>
      <c r="FW147" s="81" vm="78977">
        <v>8249</v>
      </c>
      <c r="FX147" s="81" vm="82559">
        <v>86</v>
      </c>
      <c r="FY147" s="81" vm="73915">
        <v>0</v>
      </c>
      <c r="FZ147" s="81" vm="56207">
        <v>57</v>
      </c>
      <c r="GA147" s="81" vm="96224">
        <v>8392</v>
      </c>
      <c r="GB147" s="10" vm="92449">
        <v>0</v>
      </c>
      <c r="GC147" s="10" vm="81351">
        <v>0</v>
      </c>
      <c r="GD147" s="10" vm="88212">
        <v>0</v>
      </c>
      <c r="GE147" s="10" vm="84665">
        <v>2028</v>
      </c>
      <c r="GF147" s="10" vm="76689">
        <v>1966</v>
      </c>
      <c r="GG147" s="10" vm="73825">
        <v>62</v>
      </c>
      <c r="GH147" s="10" vm="67636">
        <v>0</v>
      </c>
      <c r="GI147" s="10" vm="98984">
        <v>0</v>
      </c>
      <c r="GJ147" s="10" vm="92325">
        <v>0</v>
      </c>
      <c r="GK147" s="10" vm="87371">
        <v>0</v>
      </c>
      <c r="GL147" s="10" vm="86360">
        <v>0</v>
      </c>
      <c r="GM147" s="10" vm="57903">
        <v>0</v>
      </c>
      <c r="GN147" s="10" vm="82404">
        <v>0</v>
      </c>
      <c r="GO147" s="10" vm="56612">
        <v>0</v>
      </c>
      <c r="GP147" s="10" vm="67469">
        <v>0</v>
      </c>
      <c r="GQ147" s="10" vm="99968">
        <v>0</v>
      </c>
      <c r="GR147" s="10" vm="92155">
        <v>0</v>
      </c>
      <c r="GS147" s="10" vm="88923">
        <v>0</v>
      </c>
      <c r="GT147" s="10" vm="80361">
        <v>2028</v>
      </c>
      <c r="GU147" s="10" vm="58246">
        <v>1966</v>
      </c>
      <c r="GV147" s="10" vm="76544">
        <v>62</v>
      </c>
      <c r="GW147" s="10" vm="56560">
        <v>0</v>
      </c>
      <c r="GX147" s="81" vm="67297">
        <v>0</v>
      </c>
      <c r="GY147" s="10" vm="99307">
        <v>0</v>
      </c>
      <c r="GZ147" s="10" vm="91991">
        <v>0</v>
      </c>
      <c r="HA147" s="10" vm="72194">
        <v>135642</v>
      </c>
      <c r="HB147" s="10" vm="71299">
        <v>0</v>
      </c>
      <c r="HC147" s="81" vm="78783">
        <v>0</v>
      </c>
      <c r="HD147" s="81" vm="82248">
        <v>0</v>
      </c>
      <c r="HE147" s="10" vm="73560">
        <v>135642</v>
      </c>
      <c r="HF147" s="10" vm="67172">
        <v>3745</v>
      </c>
      <c r="HG147" s="10" vm="98025">
        <v>1268</v>
      </c>
      <c r="HH147" s="10" vm="91818">
        <v>0</v>
      </c>
      <c r="HI147" s="10" vm="90891">
        <v>0</v>
      </c>
      <c r="HJ147" s="10" vm="88084">
        <v>1516</v>
      </c>
      <c r="HK147" s="10" vm="84469">
        <v>0</v>
      </c>
      <c r="HL147" s="10" vm="100869">
        <v>5066</v>
      </c>
      <c r="HM147" s="10" vm="73447">
        <v>0</v>
      </c>
      <c r="HN147" s="10" vm="67015">
        <v>5228</v>
      </c>
      <c r="HO147" s="10" vm="97545">
        <v>16823</v>
      </c>
      <c r="HP147" s="10" vm="91686">
        <v>0</v>
      </c>
      <c r="HQ147" s="10" vm="90432">
        <v>0</v>
      </c>
      <c r="HR147" s="10" vm="89860">
        <v>0</v>
      </c>
      <c r="HS147" s="10" vm="78660">
        <v>130576</v>
      </c>
      <c r="HT147" s="10" vm="82093">
        <v>92</v>
      </c>
      <c r="HU147" s="10" vm="73288">
        <v>130668</v>
      </c>
      <c r="HV147" s="10" vm="66850">
        <v>3282</v>
      </c>
      <c r="HW147" s="10" vm="100902">
        <v>114</v>
      </c>
      <c r="HX147" s="10" vm="91524">
        <v>0</v>
      </c>
      <c r="HY147" s="10" vm="88783">
        <v>120</v>
      </c>
      <c r="HZ147" s="10" vm="86209">
        <v>0</v>
      </c>
      <c r="IA147" s="10" vm="84343">
        <v>0</v>
      </c>
      <c r="IB147" s="10" vm="76302">
        <v>-96</v>
      </c>
      <c r="IC147" s="10" vm="73170">
        <v>3420</v>
      </c>
      <c r="ID147" s="10" vm="66705">
        <v>180</v>
      </c>
      <c r="IE147" s="10" vm="96494">
        <v>0</v>
      </c>
      <c r="IF147" s="10" vm="91359">
        <v>0</v>
      </c>
      <c r="IG147" s="10" vm="87235">
        <v>180</v>
      </c>
      <c r="IH147" s="10" vm="80199">
        <v>4103</v>
      </c>
      <c r="II147" s="10" vm="78543">
        <v>3499</v>
      </c>
      <c r="IJ147" s="10" vm="76157">
        <v>0</v>
      </c>
      <c r="IK147" s="10" vm="73014">
        <v>16</v>
      </c>
      <c r="IL147" s="10" vm="66580">
        <v>-16</v>
      </c>
      <c r="IM147" s="10" vm="59483">
        <v>-22</v>
      </c>
      <c r="IN147" s="10" vm="91187">
        <v>5588</v>
      </c>
      <c r="IO147" s="10" vm="58029">
        <v>5588</v>
      </c>
      <c r="IP147" s="10" vm="71155">
        <v>0</v>
      </c>
      <c r="IQ147" s="10" vm="84199">
        <v>0</v>
      </c>
      <c r="IR147" s="10" vm="58157">
        <v>22</v>
      </c>
      <c r="IS147" s="81" vm="72861">
        <v>225</v>
      </c>
      <c r="IT147" s="81" vm="66425">
        <v>225</v>
      </c>
    </row>
    <row r="148" spans="1:254" x14ac:dyDescent="0.25">
      <c r="A148" s="8" t="s">
        <v>433</v>
      </c>
      <c r="B148" s="8" t="s">
        <v>299</v>
      </c>
      <c r="C148" s="89">
        <v>44651</v>
      </c>
      <c r="D148" s="76" vm="84086">
        <v>12</v>
      </c>
      <c r="E148" s="10" vm="76012">
        <v>72439</v>
      </c>
      <c r="F148" s="10" vm="56392">
        <v>-60488</v>
      </c>
      <c r="G148" s="10" vm="100268">
        <v>-956</v>
      </c>
      <c r="H148" s="10" vm="59903">
        <v>10995</v>
      </c>
      <c r="I148" s="10" vm="58488">
        <v>1500</v>
      </c>
      <c r="J148" s="10" vm="63676">
        <v>12495</v>
      </c>
      <c r="K148" s="10" vm="86060">
        <v>0</v>
      </c>
      <c r="L148" s="10" vm="78413">
        <v>-253</v>
      </c>
      <c r="M148" s="10" vm="75870">
        <v>0</v>
      </c>
      <c r="N148" s="10" vm="56355">
        <v>7</v>
      </c>
      <c r="O148" s="10" vm="99813">
        <v>-9878</v>
      </c>
      <c r="P148" s="10" vm="95918">
        <v>-704</v>
      </c>
      <c r="Q148" s="10" vm="81922">
        <v>0</v>
      </c>
      <c r="R148" s="10" vm="87113">
        <v>0</v>
      </c>
      <c r="S148" s="10" vm="85939">
        <v>0</v>
      </c>
      <c r="T148" s="10" vm="83904">
        <v>1667</v>
      </c>
      <c r="U148" s="10" vm="75720">
        <v>-318</v>
      </c>
      <c r="V148" s="10" vm="56305">
        <v>1349</v>
      </c>
      <c r="W148" s="10" vm="98813">
        <v>0</v>
      </c>
      <c r="X148" s="10" vm="95751">
        <v>3930</v>
      </c>
      <c r="Y148" s="10" vm="89680">
        <v>0</v>
      </c>
      <c r="Z148" s="10" vm="81096">
        <v>0</v>
      </c>
      <c r="AA148" s="10" vm="80062">
        <v>5279</v>
      </c>
      <c r="AB148" s="10" vm="78274">
        <v>51563</v>
      </c>
      <c r="AC148" s="10" vm="75582">
        <v>5049</v>
      </c>
      <c r="AD148" s="10" vm="70581">
        <v>56612</v>
      </c>
      <c r="AE148" s="10" vm="97866">
        <v>2777</v>
      </c>
      <c r="AF148" s="10" vm="95584">
        <v>0</v>
      </c>
      <c r="AG148" s="10" vm="72696">
        <v>0</v>
      </c>
      <c r="AH148" s="10" vm="72032">
        <v>329</v>
      </c>
      <c r="AI148" s="10" vm="85820">
        <v>59718</v>
      </c>
      <c r="AJ148" s="10" vm="78126">
        <v>10274</v>
      </c>
      <c r="AK148" s="10" vm="75485">
        <v>5262</v>
      </c>
      <c r="AL148" s="10" vm="70412">
        <v>9296</v>
      </c>
      <c r="AM148" s="10" vm="97382">
        <v>9507</v>
      </c>
      <c r="AN148" s="10" vm="95423">
        <v>663</v>
      </c>
      <c r="AO148" s="10" vm="87964">
        <v>338</v>
      </c>
      <c r="AP148" s="10" vm="80945">
        <v>0</v>
      </c>
      <c r="AQ148" s="10" vm="79942">
        <v>8772</v>
      </c>
      <c r="AR148" s="10" vm="83793">
        <v>1170</v>
      </c>
      <c r="AS148" s="10" vm="75394">
        <v>818</v>
      </c>
      <c r="AT148" s="10" vm="70241">
        <v>46100</v>
      </c>
      <c r="AU148" s="10" vm="96957">
        <v>13618</v>
      </c>
      <c r="AV148" s="10" vm="95259">
        <v>545</v>
      </c>
      <c r="AW148" s="10" vm="89514">
        <v>490645</v>
      </c>
      <c r="AX148" s="10" vm="86942">
        <v>0</v>
      </c>
      <c r="AY148" s="10" vm="85691">
        <v>10231</v>
      </c>
      <c r="AZ148" s="10" vm="77983">
        <v>72</v>
      </c>
      <c r="BA148" s="10" vm="75312">
        <v>0</v>
      </c>
      <c r="BB148" s="10" vm="70112">
        <v>29966</v>
      </c>
      <c r="BC148" s="10" vm="99151">
        <v>0</v>
      </c>
      <c r="BD148" s="10" vm="95094">
        <v>0</v>
      </c>
      <c r="BE148" s="10" vm="81782">
        <v>0</v>
      </c>
      <c r="BF148" s="10" vm="90305">
        <v>0</v>
      </c>
      <c r="BG148" s="10" vm="79818">
        <v>530914</v>
      </c>
      <c r="BH148" s="10" vm="83618">
        <v>2201</v>
      </c>
      <c r="BI148" s="10" vm="75224">
        <v>7328</v>
      </c>
      <c r="BJ148" s="10" vm="69947">
        <v>13499</v>
      </c>
      <c r="BK148" s="10" vm="100458">
        <v>0</v>
      </c>
      <c r="BL148" s="10" vm="94930">
        <v>218</v>
      </c>
      <c r="BM148" s="10" vm="90708">
        <v>23246</v>
      </c>
      <c r="BN148" s="10" vm="88666">
        <v>4617</v>
      </c>
      <c r="BO148" s="10" vm="79700">
        <v>3</v>
      </c>
      <c r="BP148" s="10" vm="77847">
        <v>2534</v>
      </c>
      <c r="BQ148" s="10" vm="57536">
        <v>15568</v>
      </c>
      <c r="BR148" s="10" vm="69806">
        <v>22722</v>
      </c>
      <c r="BS148" s="10" vm="100119">
        <v>524</v>
      </c>
      <c r="BT148" s="10" vm="94768">
        <v>531438</v>
      </c>
      <c r="BU148" s="10" vm="87796">
        <v>205123</v>
      </c>
      <c r="BV148" s="10" vm="71883">
        <v>0</v>
      </c>
      <c r="BW148" s="10" vm="85561">
        <v>0</v>
      </c>
      <c r="BX148" s="10" vm="83468">
        <v>223094</v>
      </c>
      <c r="BY148" s="10" vm="57478">
        <v>0</v>
      </c>
      <c r="BZ148" s="10" vm="69647">
        <v>0</v>
      </c>
      <c r="CA148" s="10" vm="99647">
        <v>3711</v>
      </c>
      <c r="CB148" s="10" vm="94609">
        <v>431928</v>
      </c>
      <c r="CC148" s="10" vm="72586">
        <v>7128</v>
      </c>
      <c r="CD148" s="10" vm="80803">
        <v>723</v>
      </c>
      <c r="CE148" s="10" vm="85439">
        <v>91659</v>
      </c>
      <c r="CF148" s="10" vm="77684">
        <v>90178</v>
      </c>
      <c r="CG148" s="10" vm="74965">
        <v>0</v>
      </c>
      <c r="CH148" s="10" vm="69478">
        <v>1371</v>
      </c>
      <c r="CI148" s="10" vm="98175">
        <v>0</v>
      </c>
      <c r="CJ148" s="10" vm="94448">
        <v>110</v>
      </c>
      <c r="CK148" s="10" vm="91031">
        <v>91659</v>
      </c>
      <c r="CL148" s="10" vm="86803">
        <v>937</v>
      </c>
      <c r="CM148" s="10" vm="79585">
        <v>956</v>
      </c>
      <c r="CN148" s="10" vm="83315">
        <v>0</v>
      </c>
      <c r="CO148" s="10" vm="57351">
        <v>-19</v>
      </c>
      <c r="CP148" s="10" vm="69341">
        <v>439</v>
      </c>
      <c r="CQ148" s="10" vm="97707">
        <v>0</v>
      </c>
      <c r="CR148" s="10" vm="94291">
        <v>439</v>
      </c>
      <c r="CS148" s="10" vm="81571">
        <v>0</v>
      </c>
      <c r="CT148" s="10" vm="71737">
        <v>0</v>
      </c>
      <c r="CU148" s="10" vm="71018">
        <v>0</v>
      </c>
      <c r="CV148" s="10" vm="77545">
        <v>82</v>
      </c>
      <c r="CW148" s="10" vm="74784">
        <v>-82</v>
      </c>
      <c r="CX148" s="10" vm="69174">
        <v>80</v>
      </c>
      <c r="CY148" s="10" vm="97224">
        <v>0</v>
      </c>
      <c r="CZ148" s="10" vm="94130">
        <v>84</v>
      </c>
      <c r="DA148" s="10" vm="89372">
        <v>-4</v>
      </c>
      <c r="DB148" s="81" vm="88524">
        <v>0</v>
      </c>
      <c r="DC148" s="81" vm="85319">
        <v>0</v>
      </c>
      <c r="DD148" s="81" vm="83169">
        <v>0</v>
      </c>
      <c r="DE148" s="81" vm="57237">
        <v>0</v>
      </c>
      <c r="DF148" s="10" vm="68996">
        <v>3449</v>
      </c>
      <c r="DG148" s="10" vm="96798">
        <v>0</v>
      </c>
      <c r="DH148" s="10" vm="93964">
        <v>3844</v>
      </c>
      <c r="DI148" s="10" vm="87641">
        <v>-395</v>
      </c>
      <c r="DJ148" s="10" vm="90162">
        <v>4905</v>
      </c>
      <c r="DK148" s="10" vm="79466">
        <v>956</v>
      </c>
      <c r="DL148" s="10" vm="77402">
        <v>4449</v>
      </c>
      <c r="DM148" s="10" vm="74610">
        <v>-500</v>
      </c>
      <c r="DN148" s="10" vm="68873">
        <v>0</v>
      </c>
      <c r="DO148" s="10" vm="96380">
        <v>0</v>
      </c>
      <c r="DP148" s="10" vm="93799">
        <v>0</v>
      </c>
      <c r="DQ148" s="10" vm="72455">
        <v>0</v>
      </c>
      <c r="DR148" s="10" vm="80625">
        <v>0</v>
      </c>
      <c r="DS148" s="10" vm="85191">
        <v>0</v>
      </c>
      <c r="DT148" s="10" vm="82994">
        <v>0</v>
      </c>
      <c r="DU148" s="10" vm="74521">
        <v>0</v>
      </c>
      <c r="DV148" s="10" vm="68708">
        <v>0</v>
      </c>
      <c r="DW148" s="10" vm="98337">
        <v>0</v>
      </c>
      <c r="DX148" s="10" vm="93638">
        <v>0</v>
      </c>
      <c r="DY148" s="10" vm="81478">
        <v>0</v>
      </c>
      <c r="DZ148" s="10" vm="86651">
        <v>1999</v>
      </c>
      <c r="EA148" s="10" vm="79343">
        <v>0</v>
      </c>
      <c r="EB148" s="10" vm="77265">
        <v>3220</v>
      </c>
      <c r="EC148" s="10" vm="74426">
        <v>-1221</v>
      </c>
      <c r="ED148" s="10" vm="68568">
        <v>0</v>
      </c>
      <c r="EE148" s="10" vm="96035">
        <v>0</v>
      </c>
      <c r="EF148" s="10" vm="93476">
        <v>0</v>
      </c>
      <c r="EG148" s="10" vm="89204">
        <v>0</v>
      </c>
      <c r="EH148" s="81" vm="71592">
        <v>0</v>
      </c>
      <c r="EI148" s="81" vm="85067">
        <v>0</v>
      </c>
      <c r="EJ148" s="81" vm="82845">
        <v>0</v>
      </c>
      <c r="EK148" s="81" vm="57034">
        <v>0</v>
      </c>
      <c r="EL148" s="10" vm="68409">
        <v>5817</v>
      </c>
      <c r="EM148" s="10" vm="99483">
        <v>0</v>
      </c>
      <c r="EN148" s="10" vm="93314">
        <v>6719</v>
      </c>
      <c r="EO148" s="10" vm="90555">
        <v>-902</v>
      </c>
      <c r="EP148" s="10" vm="88376">
        <v>7816</v>
      </c>
      <c r="EQ148" s="10" vm="79230">
        <v>0</v>
      </c>
      <c r="ER148" s="10" vm="77090">
        <v>9939</v>
      </c>
      <c r="ES148" s="10" vm="74251">
        <v>-2123</v>
      </c>
      <c r="ET148" s="10" vm="68240">
        <v>12721</v>
      </c>
      <c r="EU148" s="10" vm="98653">
        <v>956</v>
      </c>
      <c r="EV148" s="10" vm="93153">
        <v>14388</v>
      </c>
      <c r="EW148" s="10" vm="87499">
        <v>-2623</v>
      </c>
      <c r="EX148" s="10" vm="80509">
        <v>2252</v>
      </c>
      <c r="EY148" s="10" vm="84940">
        <v>1003</v>
      </c>
      <c r="EZ148" s="10" vm="82691">
        <v>1090</v>
      </c>
      <c r="FA148" s="10" vm="74173">
        <v>1003</v>
      </c>
      <c r="FB148" s="10" vm="68103">
        <v>603014</v>
      </c>
      <c r="FC148" s="10" vm="98504">
        <v>0</v>
      </c>
      <c r="FD148" s="10" vm="92996">
        <v>603014</v>
      </c>
      <c r="FE148" s="10" vm="58909">
        <v>3814</v>
      </c>
      <c r="FF148" s="10" vm="86492">
        <v>8026</v>
      </c>
      <c r="FG148" s="10" vm="79112">
        <v>0</v>
      </c>
      <c r="FH148" s="10" vm="76958">
        <v>-5561</v>
      </c>
      <c r="FI148" s="10" vm="56858">
        <v>0</v>
      </c>
      <c r="FJ148" s="10" vm="67935">
        <v>466</v>
      </c>
      <c r="FK148" s="10" vm="59302">
        <v>0</v>
      </c>
      <c r="FL148" s="10" vm="92832">
        <v>609759</v>
      </c>
      <c r="FM148" s="10" vm="72308">
        <v>112470</v>
      </c>
      <c r="FN148" s="10" vm="71462">
        <v>8417</v>
      </c>
      <c r="FO148" s="10" vm="84810">
        <v>-321</v>
      </c>
      <c r="FP148" s="10" vm="76824">
        <v>0</v>
      </c>
      <c r="FQ148" s="10" vm="74005">
        <v>-1452</v>
      </c>
      <c r="FR148" s="10" vm="67777">
        <v>0</v>
      </c>
      <c r="FS148" s="10" vm="96639">
        <v>0</v>
      </c>
      <c r="FT148" s="10" vm="92667">
        <v>119114</v>
      </c>
      <c r="FU148" s="10" vm="89043">
        <v>490645</v>
      </c>
      <c r="FV148" s="10" vm="89998">
        <v>490544</v>
      </c>
      <c r="FW148" s="81" vm="78988">
        <v>28363</v>
      </c>
      <c r="FX148" s="81" vm="82534">
        <v>3199</v>
      </c>
      <c r="FY148" s="81" vm="56730">
        <v>-892</v>
      </c>
      <c r="FZ148" s="81" vm="56205">
        <v>-704</v>
      </c>
      <c r="GA148" s="81" vm="96222">
        <v>29966</v>
      </c>
      <c r="GB148" s="10" vm="92503">
        <v>2179</v>
      </c>
      <c r="GC148" s="10" vm="81341">
        <v>1403</v>
      </c>
      <c r="GD148" s="10" vm="88211">
        <v>776</v>
      </c>
      <c r="GE148" s="10" vm="84678">
        <v>393</v>
      </c>
      <c r="GF148" s="10" vm="76658">
        <v>190</v>
      </c>
      <c r="GG148" s="10" vm="73837">
        <v>203</v>
      </c>
      <c r="GH148" s="10" vm="67626">
        <v>1151</v>
      </c>
      <c r="GI148" s="10" vm="98978">
        <v>736</v>
      </c>
      <c r="GJ148" s="10" vm="92342">
        <v>415</v>
      </c>
      <c r="GK148" s="10" vm="87350">
        <v>0</v>
      </c>
      <c r="GL148" s="10" vm="86358">
        <v>0</v>
      </c>
      <c r="GM148" s="10" vm="78878">
        <v>0</v>
      </c>
      <c r="GN148" s="10" vm="82390">
        <v>1081</v>
      </c>
      <c r="GO148" s="10" vm="56625">
        <v>975</v>
      </c>
      <c r="GP148" s="10" vm="67485">
        <v>106</v>
      </c>
      <c r="GQ148" s="10" vm="99933">
        <v>0</v>
      </c>
      <c r="GR148" s="10" vm="92181">
        <v>0</v>
      </c>
      <c r="GS148" s="10" vm="88887">
        <v>0</v>
      </c>
      <c r="GT148" s="10" vm="80347">
        <v>4804</v>
      </c>
      <c r="GU148" s="10" vm="58247">
        <v>3304</v>
      </c>
      <c r="GV148" s="10" vm="76517">
        <v>1500</v>
      </c>
      <c r="GW148" s="10" vm="73667">
        <v>0</v>
      </c>
      <c r="GX148" s="81" vm="67325">
        <v>0</v>
      </c>
      <c r="GY148" s="10" vm="99319">
        <v>0</v>
      </c>
      <c r="GZ148" s="10" vm="92023">
        <v>115</v>
      </c>
      <c r="HA148" s="10" vm="72176">
        <v>0</v>
      </c>
      <c r="HB148" s="10" vm="71317">
        <v>0</v>
      </c>
      <c r="HC148" s="81" vm="57879">
        <v>0</v>
      </c>
      <c r="HD148" s="81" vm="82196">
        <v>103</v>
      </c>
      <c r="HE148" s="10" vm="56507">
        <v>218</v>
      </c>
      <c r="HF148" s="10" vm="67158">
        <v>1627</v>
      </c>
      <c r="HG148" s="10" vm="98015">
        <v>2811</v>
      </c>
      <c r="HH148" s="10" vm="91863">
        <v>0</v>
      </c>
      <c r="HI148" s="10" vm="90868">
        <v>1159</v>
      </c>
      <c r="HJ148" s="10" vm="58601">
        <v>5761</v>
      </c>
      <c r="HK148" s="10" vm="84481">
        <v>0</v>
      </c>
      <c r="HL148" s="10" vm="76398">
        <v>0</v>
      </c>
      <c r="HM148" s="10" vm="73472">
        <v>0</v>
      </c>
      <c r="HN148" s="10" vm="67019">
        <v>4210</v>
      </c>
      <c r="HO148" s="10" vm="97549">
        <v>15568</v>
      </c>
      <c r="HP148" s="10" vm="91702">
        <v>1679</v>
      </c>
      <c r="HQ148" s="10" vm="90403">
        <v>2032</v>
      </c>
      <c r="HR148" s="10" vm="89841">
        <v>3711</v>
      </c>
      <c r="HS148" s="10" vm="78685">
        <v>0</v>
      </c>
      <c r="HT148" s="10" vm="82068">
        <v>723</v>
      </c>
      <c r="HU148" s="10" vm="73323">
        <v>723</v>
      </c>
      <c r="HV148" s="10" vm="66853">
        <v>9600</v>
      </c>
      <c r="HW148" s="10" vm="59190">
        <v>437</v>
      </c>
      <c r="HX148" s="10" vm="91553">
        <v>0</v>
      </c>
      <c r="HY148" s="10" vm="88774">
        <v>0</v>
      </c>
      <c r="HZ148" s="10" vm="86212">
        <v>0</v>
      </c>
      <c r="IA148" s="10" vm="84348">
        <v>0</v>
      </c>
      <c r="IB148" s="10" vm="76288">
        <v>-159</v>
      </c>
      <c r="IC148" s="10" vm="73178">
        <v>9878</v>
      </c>
      <c r="ID148" s="10" vm="66691">
        <v>345</v>
      </c>
      <c r="IE148" s="10" vm="96495">
        <v>944</v>
      </c>
      <c r="IF148" s="10" vm="91386">
        <v>24</v>
      </c>
      <c r="IG148" s="10" vm="58381">
        <v>1313</v>
      </c>
      <c r="IH148" s="10" vm="80200">
        <v>8026</v>
      </c>
      <c r="II148" s="10" vm="78557">
        <v>9716</v>
      </c>
      <c r="IJ148" s="10" vm="76131">
        <v>1170</v>
      </c>
      <c r="IK148" s="10" vm="73035">
        <v>20</v>
      </c>
      <c r="IL148" s="10" vm="66577">
        <v>-73</v>
      </c>
      <c r="IM148" s="10" vm="59481">
        <v>23</v>
      </c>
      <c r="IN148" s="10" vm="91220">
        <v>12201</v>
      </c>
      <c r="IO148" s="10" vm="58026">
        <v>12201</v>
      </c>
      <c r="IP148" s="10" vm="71143">
        <v>0</v>
      </c>
      <c r="IQ148" s="10" vm="84214">
        <v>-9</v>
      </c>
      <c r="IR148" s="10" vm="58127">
        <v>-27</v>
      </c>
      <c r="IS148" s="81" vm="72887">
        <v>47</v>
      </c>
      <c r="IT148" s="81" vm="66416">
        <v>64</v>
      </c>
    </row>
    <row r="149" spans="1:254" x14ac:dyDescent="0.25">
      <c r="A149" s="8" t="s">
        <v>434</v>
      </c>
      <c r="B149" s="8" t="s">
        <v>222</v>
      </c>
      <c r="C149" s="89">
        <v>44651</v>
      </c>
      <c r="D149" s="76" vm="84103">
        <v>12</v>
      </c>
      <c r="E149" s="10" vm="75989">
        <v>62873</v>
      </c>
      <c r="F149" s="10" vm="70914">
        <v>-47869</v>
      </c>
      <c r="G149" s="10" vm="100308">
        <v>-1444</v>
      </c>
      <c r="H149" s="10" vm="59886">
        <v>13560</v>
      </c>
      <c r="I149" s="10" vm="58523">
        <v>2580</v>
      </c>
      <c r="J149" s="10" vm="63692">
        <v>16140</v>
      </c>
      <c r="K149" s="10" vm="86036">
        <v>0</v>
      </c>
      <c r="L149" s="10" vm="78439">
        <v>0</v>
      </c>
      <c r="M149" s="10" vm="75832">
        <v>0</v>
      </c>
      <c r="N149" s="10" vm="70792">
        <v>72</v>
      </c>
      <c r="O149" s="10" vm="99817">
        <v>-7325</v>
      </c>
      <c r="P149" s="10" vm="95889">
        <v>23</v>
      </c>
      <c r="Q149" s="10" vm="81942">
        <v>0</v>
      </c>
      <c r="R149" s="10" vm="87106">
        <v>0</v>
      </c>
      <c r="S149" s="10" vm="85936">
        <v>0</v>
      </c>
      <c r="T149" s="10" vm="83957">
        <v>8910</v>
      </c>
      <c r="U149" s="10" vm="75701">
        <v>0</v>
      </c>
      <c r="V149" s="10" vm="56310">
        <v>8910</v>
      </c>
      <c r="W149" s="10" vm="98824">
        <v>0</v>
      </c>
      <c r="X149" s="10" vm="95720">
        <v>3861</v>
      </c>
      <c r="Y149" s="10" vm="89706">
        <v>0</v>
      </c>
      <c r="Z149" s="10" vm="81082">
        <v>0</v>
      </c>
      <c r="AA149" s="10" vm="80049">
        <v>12771</v>
      </c>
      <c r="AB149" s="10" vm="78299">
        <v>50679</v>
      </c>
      <c r="AC149" s="10" vm="75566">
        <v>3834</v>
      </c>
      <c r="AD149" s="10" vm="70576">
        <v>54513</v>
      </c>
      <c r="AE149" s="10" vm="97871">
        <v>447</v>
      </c>
      <c r="AF149" s="10" vm="95560">
        <v>0</v>
      </c>
      <c r="AG149" s="10" vm="72744">
        <v>0</v>
      </c>
      <c r="AH149" s="10" vm="72048">
        <v>52</v>
      </c>
      <c r="AI149" s="10" vm="85816">
        <v>55012</v>
      </c>
      <c r="AJ149" s="10" vm="78152">
        <v>9451</v>
      </c>
      <c r="AK149" s="10" vm="75447">
        <v>7742</v>
      </c>
      <c r="AL149" s="10" vm="70409">
        <v>4755</v>
      </c>
      <c r="AM149" s="10" vm="97394">
        <v>6457</v>
      </c>
      <c r="AN149" s="10" vm="95395">
        <v>4480</v>
      </c>
      <c r="AO149" s="10" vm="87983">
        <v>223</v>
      </c>
      <c r="AP149" s="10" vm="80929">
        <v>0</v>
      </c>
      <c r="AQ149" s="10" vm="79931">
        <v>6993</v>
      </c>
      <c r="AR149" s="10" vm="83810">
        <v>0</v>
      </c>
      <c r="AS149" s="10" vm="75380">
        <v>35</v>
      </c>
      <c r="AT149" s="10" vm="70271">
        <v>40136</v>
      </c>
      <c r="AU149" s="10" vm="96974">
        <v>14876</v>
      </c>
      <c r="AV149" s="10" vm="95243">
        <v>658</v>
      </c>
      <c r="AW149" s="10" vm="89547">
        <v>428589</v>
      </c>
      <c r="AX149" s="10" vm="86924">
        <v>0</v>
      </c>
      <c r="AY149" s="10" vm="85674">
        <v>5887</v>
      </c>
      <c r="AZ149" s="10" vm="78009">
        <v>3345</v>
      </c>
      <c r="BA149" s="10" vm="57629">
        <v>0</v>
      </c>
      <c r="BB149" s="10" vm="70102">
        <v>7259</v>
      </c>
      <c r="BC149" s="10" vm="99156">
        <v>0</v>
      </c>
      <c r="BD149" s="10" vm="95070">
        <v>0</v>
      </c>
      <c r="BE149" s="10" vm="81792">
        <v>0</v>
      </c>
      <c r="BF149" s="10" vm="90326">
        <v>0</v>
      </c>
      <c r="BG149" s="10" vm="79813">
        <v>445080</v>
      </c>
      <c r="BH149" s="10" vm="83652">
        <v>7662</v>
      </c>
      <c r="BI149" s="10" vm="75216">
        <v>4721</v>
      </c>
      <c r="BJ149" s="10" vm="69929">
        <v>46227</v>
      </c>
      <c r="BK149" s="10" vm="100471">
        <v>10000</v>
      </c>
      <c r="BL149" s="10" vm="94901">
        <v>12</v>
      </c>
      <c r="BM149" s="10" vm="90731">
        <v>68622</v>
      </c>
      <c r="BN149" s="10" vm="88652">
        <v>56</v>
      </c>
      <c r="BO149" s="10" vm="79688">
        <v>0</v>
      </c>
      <c r="BP149" s="10" vm="77863">
        <v>426</v>
      </c>
      <c r="BQ149" s="10" vm="57529">
        <v>26322</v>
      </c>
      <c r="BR149" s="10" vm="69804">
        <v>26804</v>
      </c>
      <c r="BS149" s="10" vm="100142">
        <v>41818</v>
      </c>
      <c r="BT149" s="10" vm="94751">
        <v>486898</v>
      </c>
      <c r="BU149" s="10" vm="87831">
        <v>294928</v>
      </c>
      <c r="BV149" s="10" vm="71900">
        <v>0</v>
      </c>
      <c r="BW149" s="10" vm="85532">
        <v>0</v>
      </c>
      <c r="BX149" s="10" vm="83497">
        <v>45903</v>
      </c>
      <c r="BY149" s="10" vm="75022">
        <v>0</v>
      </c>
      <c r="BZ149" s="10" vm="69635">
        <v>0</v>
      </c>
      <c r="CA149" s="10" vm="99652">
        <v>187</v>
      </c>
      <c r="CB149" s="10" vm="94578">
        <v>341018</v>
      </c>
      <c r="CC149" s="10" vm="72605">
        <v>5392</v>
      </c>
      <c r="CD149" s="10" vm="80795">
        <v>94</v>
      </c>
      <c r="CE149" s="10" vm="85435">
        <v>140394</v>
      </c>
      <c r="CF149" s="10" vm="77717">
        <v>140394</v>
      </c>
      <c r="CG149" s="10" vm="74951">
        <v>0</v>
      </c>
      <c r="CH149" s="10" vm="69494">
        <v>0</v>
      </c>
      <c r="CI149" s="10" vm="98187">
        <v>0</v>
      </c>
      <c r="CJ149" s="10" vm="94403">
        <v>0</v>
      </c>
      <c r="CK149" s="10" vm="91055">
        <v>140394</v>
      </c>
      <c r="CL149" s="10" vm="86789">
        <v>2308</v>
      </c>
      <c r="CM149" s="10" vm="79572">
        <v>1444</v>
      </c>
      <c r="CN149" s="10" vm="83339">
        <v>0</v>
      </c>
      <c r="CO149" s="10" vm="100840">
        <v>864</v>
      </c>
      <c r="CP149" s="10" vm="69336">
        <v>0</v>
      </c>
      <c r="CQ149" s="10" vm="97711">
        <v>0</v>
      </c>
      <c r="CR149" s="10" vm="94267">
        <v>0</v>
      </c>
      <c r="CS149" s="10" vm="81649">
        <v>0</v>
      </c>
      <c r="CT149" s="10" vm="71754">
        <v>0</v>
      </c>
      <c r="CU149" s="10" vm="71029">
        <v>0</v>
      </c>
      <c r="CV149" s="10" vm="77572">
        <v>58</v>
      </c>
      <c r="CW149" s="10" vm="74780">
        <v>-58</v>
      </c>
      <c r="CX149" s="10" vm="69163">
        <v>0</v>
      </c>
      <c r="CY149" s="10" vm="97236">
        <v>0</v>
      </c>
      <c r="CZ149" s="10" vm="94098">
        <v>0</v>
      </c>
      <c r="DA149" s="10" vm="89392">
        <v>0</v>
      </c>
      <c r="DB149" s="81" vm="88507">
        <v>0</v>
      </c>
      <c r="DC149" s="81" vm="85330">
        <v>0</v>
      </c>
      <c r="DD149" s="81" vm="83185">
        <v>0</v>
      </c>
      <c r="DE149" s="81" vm="74693">
        <v>0</v>
      </c>
      <c r="DF149" s="10" vm="69030">
        <v>1026</v>
      </c>
      <c r="DG149" s="10" vm="96813">
        <v>0</v>
      </c>
      <c r="DH149" s="10" vm="93938">
        <v>3170</v>
      </c>
      <c r="DI149" s="10" vm="87674">
        <v>-2144</v>
      </c>
      <c r="DJ149" s="10" vm="90176">
        <v>3334</v>
      </c>
      <c r="DK149" s="10" vm="79476">
        <v>1444</v>
      </c>
      <c r="DL149" s="10" vm="77427">
        <v>3228</v>
      </c>
      <c r="DM149" s="10" vm="74606">
        <v>-1338</v>
      </c>
      <c r="DN149" s="10" vm="68859">
        <v>0</v>
      </c>
      <c r="DO149" s="10" vm="96386">
        <v>0</v>
      </c>
      <c r="DP149" s="10" vm="93770">
        <v>0</v>
      </c>
      <c r="DQ149" s="10" vm="72465">
        <v>0</v>
      </c>
      <c r="DR149" s="10" vm="80642">
        <v>0</v>
      </c>
      <c r="DS149" s="10" vm="85202">
        <v>0</v>
      </c>
      <c r="DT149" s="10" vm="83027">
        <v>0</v>
      </c>
      <c r="DU149" s="10" vm="74507">
        <v>0</v>
      </c>
      <c r="DV149" s="10" vm="68719">
        <v>0</v>
      </c>
      <c r="DW149" s="10" vm="98352">
        <v>0</v>
      </c>
      <c r="DX149" s="10" vm="93612">
        <v>0</v>
      </c>
      <c r="DY149" s="10" vm="81501">
        <v>0</v>
      </c>
      <c r="DZ149" s="10" vm="86653">
        <v>0</v>
      </c>
      <c r="EA149" s="10" vm="79355">
        <v>0</v>
      </c>
      <c r="EB149" s="10" vm="77279">
        <v>0</v>
      </c>
      <c r="EC149" s="10" vm="74421">
        <v>0</v>
      </c>
      <c r="ED149" s="10" vm="68550">
        <v>0</v>
      </c>
      <c r="EE149" s="10" vm="96067">
        <v>0</v>
      </c>
      <c r="EF149" s="10" vm="93443">
        <v>0</v>
      </c>
      <c r="EG149" s="10" vm="89238">
        <v>0</v>
      </c>
      <c r="EH149" s="81" vm="71615">
        <v>0</v>
      </c>
      <c r="EI149" s="81" vm="85077">
        <v>0</v>
      </c>
      <c r="EJ149" s="81" vm="82873">
        <v>0</v>
      </c>
      <c r="EK149" s="81" vm="74320">
        <v>0</v>
      </c>
      <c r="EL149" s="10" vm="68399">
        <v>4527</v>
      </c>
      <c r="EM149" s="10" vm="99487">
        <v>0</v>
      </c>
      <c r="EN149" s="10" vm="93285">
        <v>4505</v>
      </c>
      <c r="EO149" s="10" vm="90574">
        <v>22</v>
      </c>
      <c r="EP149" s="10" vm="88385">
        <v>4527</v>
      </c>
      <c r="EQ149" s="10" vm="79242">
        <v>0</v>
      </c>
      <c r="ER149" s="10" vm="77132">
        <v>4505</v>
      </c>
      <c r="ES149" s="10" vm="56974">
        <v>22</v>
      </c>
      <c r="ET149" s="10" vm="68254">
        <v>7861</v>
      </c>
      <c r="EU149" s="10" vm="98665">
        <v>1444</v>
      </c>
      <c r="EV149" s="10" vm="93139">
        <v>7733</v>
      </c>
      <c r="EW149" s="10" vm="87524">
        <v>-1316</v>
      </c>
      <c r="EX149" s="10" vm="80520">
        <v>2502</v>
      </c>
      <c r="EY149" s="10" vm="84953">
        <v>926</v>
      </c>
      <c r="EZ149" s="10" vm="82714">
        <v>1123</v>
      </c>
      <c r="FA149" s="10" vm="56897">
        <v>926</v>
      </c>
      <c r="FB149" s="10" vm="68087">
        <v>472475</v>
      </c>
      <c r="FC149" s="10" vm="98508">
        <v>0</v>
      </c>
      <c r="FD149" s="10" vm="92970">
        <v>472475</v>
      </c>
      <c r="FE149" s="10" vm="58948">
        <v>24513</v>
      </c>
      <c r="FF149" s="10" vm="86518">
        <v>10349</v>
      </c>
      <c r="FG149" s="10" vm="79123">
        <v>0</v>
      </c>
      <c r="FH149" s="10" vm="76985">
        <v>-2101</v>
      </c>
      <c r="FI149" s="10" vm="74070">
        <v>0</v>
      </c>
      <c r="FJ149" s="10" vm="67947">
        <v>0</v>
      </c>
      <c r="FK149" s="10" vm="59314">
        <v>0</v>
      </c>
      <c r="FL149" s="10" vm="92805">
        <v>505236</v>
      </c>
      <c r="FM149" s="10" vm="72328">
        <v>70150</v>
      </c>
      <c r="FN149" s="10" vm="71471">
        <v>6717</v>
      </c>
      <c r="FO149" s="10" vm="84821">
        <v>704</v>
      </c>
      <c r="FP149" s="10" vm="76840">
        <v>0</v>
      </c>
      <c r="FQ149" s="10" vm="73995">
        <v>-924</v>
      </c>
      <c r="FR149" s="10" vm="67797">
        <v>0</v>
      </c>
      <c r="FS149" s="10" vm="96654">
        <v>0</v>
      </c>
      <c r="FT149" s="10" vm="92611">
        <v>76647</v>
      </c>
      <c r="FU149" s="10" vm="89077">
        <v>428589</v>
      </c>
      <c r="FV149" s="10" vm="90021">
        <v>402325</v>
      </c>
      <c r="FW149" s="81" vm="79000">
        <v>7236</v>
      </c>
      <c r="FX149" s="81" vm="82560">
        <v>0</v>
      </c>
      <c r="FY149" s="81" vm="73909">
        <v>0</v>
      </c>
      <c r="FZ149" s="81" vm="56194">
        <v>23</v>
      </c>
      <c r="GA149" s="81" vm="96226">
        <v>7259</v>
      </c>
      <c r="GB149" s="10" vm="92477">
        <v>706</v>
      </c>
      <c r="GC149" s="10" vm="81352">
        <v>515</v>
      </c>
      <c r="GD149" s="10" vm="88232">
        <v>191</v>
      </c>
      <c r="GE149" s="10" vm="84689">
        <v>2741</v>
      </c>
      <c r="GF149" s="10" vm="76690">
        <v>2652</v>
      </c>
      <c r="GG149" s="10" vm="56669">
        <v>89</v>
      </c>
      <c r="GH149" s="10" vm="67639">
        <v>2488</v>
      </c>
      <c r="GI149" s="10" vm="98991">
        <v>201</v>
      </c>
      <c r="GJ149" s="10" vm="92326">
        <v>2287</v>
      </c>
      <c r="GK149" s="10" vm="87372">
        <v>0</v>
      </c>
      <c r="GL149" s="10" vm="86366">
        <v>0</v>
      </c>
      <c r="GM149" s="10" vm="78887">
        <v>0</v>
      </c>
      <c r="GN149" s="10" vm="82405">
        <v>0</v>
      </c>
      <c r="GO149" s="10" vm="73740">
        <v>0</v>
      </c>
      <c r="GP149" s="10" vm="67452">
        <v>0</v>
      </c>
      <c r="GQ149" s="10" vm="99979">
        <v>29</v>
      </c>
      <c r="GR149" s="10" vm="92149">
        <v>16</v>
      </c>
      <c r="GS149" s="10" vm="88924">
        <v>13</v>
      </c>
      <c r="GT149" s="10" vm="80370">
        <v>5964</v>
      </c>
      <c r="GU149" s="10" vm="84593">
        <v>3384</v>
      </c>
      <c r="GV149" s="10" vm="76545">
        <v>2580</v>
      </c>
      <c r="GW149" s="10" vm="73644">
        <v>0</v>
      </c>
      <c r="GX149" s="81" vm="67315">
        <v>0</v>
      </c>
      <c r="GY149" s="10" vm="99323">
        <v>12</v>
      </c>
      <c r="GZ149" s="10" vm="91994">
        <v>0</v>
      </c>
      <c r="HA149" s="10" vm="72195">
        <v>0</v>
      </c>
      <c r="HB149" s="10" vm="71325">
        <v>0</v>
      </c>
      <c r="HC149" s="81" vm="78798">
        <v>0</v>
      </c>
      <c r="HD149" s="81" vm="82249">
        <v>0</v>
      </c>
      <c r="HE149" s="10" vm="56504">
        <v>12</v>
      </c>
      <c r="HF149" s="10" vm="67173">
        <v>856</v>
      </c>
      <c r="HG149" s="10" vm="98028">
        <v>2115</v>
      </c>
      <c r="HH149" s="10" vm="91848">
        <v>0</v>
      </c>
      <c r="HI149" s="10" vm="90892">
        <v>59</v>
      </c>
      <c r="HJ149" s="10" vm="88100">
        <v>17738</v>
      </c>
      <c r="HK149" s="10" vm="84493">
        <v>0</v>
      </c>
      <c r="HL149" s="10" vm="76415">
        <v>0</v>
      </c>
      <c r="HM149" s="10" vm="73423">
        <v>0</v>
      </c>
      <c r="HN149" s="10" vm="67004">
        <v>5554</v>
      </c>
      <c r="HO149" s="10" vm="97555">
        <v>26322</v>
      </c>
      <c r="HP149" s="10" vm="91676">
        <v>132</v>
      </c>
      <c r="HQ149" s="10" vm="90433">
        <v>55</v>
      </c>
      <c r="HR149" s="10" vm="89869">
        <v>187</v>
      </c>
      <c r="HS149" s="10" vm="78696">
        <v>0</v>
      </c>
      <c r="HT149" s="10" vm="82094">
        <v>94</v>
      </c>
      <c r="HU149" s="10" vm="73302">
        <v>94</v>
      </c>
      <c r="HV149" s="10" vm="66865">
        <v>8066</v>
      </c>
      <c r="HW149" s="10" vm="97091">
        <v>299</v>
      </c>
      <c r="HX149" s="10" vm="91525">
        <v>0</v>
      </c>
      <c r="HY149" s="10" vm="88784">
        <v>198</v>
      </c>
      <c r="HZ149" s="10" vm="86221">
        <v>0</v>
      </c>
      <c r="IA149" s="10" vm="84358">
        <v>0</v>
      </c>
      <c r="IB149" s="10" vm="76303">
        <v>-1238</v>
      </c>
      <c r="IC149" s="10" vm="73161">
        <v>7325</v>
      </c>
      <c r="ID149" s="10" vm="66726">
        <v>153</v>
      </c>
      <c r="IE149" s="10" vm="96509">
        <v>145</v>
      </c>
      <c r="IF149" s="10" vm="91338">
        <v>6</v>
      </c>
      <c r="IG149" s="10" vm="87236">
        <v>304</v>
      </c>
      <c r="IH149" s="10" vm="80224">
        <v>10349</v>
      </c>
      <c r="II149" s="10" vm="78568">
        <v>7245</v>
      </c>
      <c r="IJ149" s="10" vm="76158">
        <v>2296</v>
      </c>
      <c r="IK149" s="10" vm="73004">
        <v>0</v>
      </c>
      <c r="IL149" s="10" vm="66567">
        <v>-18</v>
      </c>
      <c r="IM149" s="10" vm="59484">
        <v>7</v>
      </c>
      <c r="IN149" s="10" vm="91193">
        <v>7536</v>
      </c>
      <c r="IO149" s="10" vm="81221">
        <v>9011</v>
      </c>
      <c r="IP149" s="10" vm="71177">
        <v>0</v>
      </c>
      <c r="IQ149" s="10" vm="84227">
        <v>0</v>
      </c>
      <c r="IR149" s="10" vm="58158">
        <v>-1</v>
      </c>
      <c r="IS149" s="81" vm="72863">
        <v>9</v>
      </c>
      <c r="IT149" s="81" vm="66428">
        <v>9</v>
      </c>
    </row>
    <row r="150" spans="1:254" x14ac:dyDescent="0.25">
      <c r="A150" s="8" t="s">
        <v>435</v>
      </c>
      <c r="B150" s="8" t="s">
        <v>322</v>
      </c>
      <c r="C150" s="89">
        <v>44651</v>
      </c>
      <c r="D150" s="76" vm="84089">
        <v>12</v>
      </c>
      <c r="E150" s="10" vm="76013">
        <v>57080</v>
      </c>
      <c r="F150" s="10" vm="56395">
        <v>-53431</v>
      </c>
      <c r="G150" s="10" vm="100321">
        <v>0</v>
      </c>
      <c r="H150" s="10" vm="59904">
        <v>3649</v>
      </c>
      <c r="I150" s="10" vm="58487">
        <v>4396</v>
      </c>
      <c r="J150" s="10" vm="63675">
        <v>8045</v>
      </c>
      <c r="K150" s="10" vm="86061">
        <v>0</v>
      </c>
      <c r="L150" s="10" vm="78412">
        <v>0</v>
      </c>
      <c r="M150" s="10" vm="75871">
        <v>0</v>
      </c>
      <c r="N150" s="10" vm="70809">
        <v>29</v>
      </c>
      <c r="O150" s="10" vm="99828">
        <v>-4659</v>
      </c>
      <c r="P150" s="10" vm="95919">
        <v>0</v>
      </c>
      <c r="Q150" s="10" vm="81918">
        <v>0</v>
      </c>
      <c r="R150" s="10" vm="87107">
        <v>0</v>
      </c>
      <c r="S150" s="10" vm="85940">
        <v>0</v>
      </c>
      <c r="T150" s="10" vm="83933">
        <v>3415</v>
      </c>
      <c r="U150" s="10" vm="75721">
        <v>0</v>
      </c>
      <c r="V150" s="10" vm="70702">
        <v>3415</v>
      </c>
      <c r="W150" s="10" vm="98835">
        <v>0</v>
      </c>
      <c r="X150" s="10" vm="95752">
        <v>10780</v>
      </c>
      <c r="Y150" s="10" vm="89685">
        <v>0</v>
      </c>
      <c r="Z150" s="10" vm="81099">
        <v>0</v>
      </c>
      <c r="AA150" s="10" vm="80063">
        <v>14195</v>
      </c>
      <c r="AB150" s="10" vm="78264">
        <v>45815</v>
      </c>
      <c r="AC150" s="10" vm="75583">
        <v>4843</v>
      </c>
      <c r="AD150" s="10" vm="70589">
        <v>50658</v>
      </c>
      <c r="AE150" s="10" vm="97883">
        <v>159</v>
      </c>
      <c r="AF150" s="10" vm="95585">
        <v>0</v>
      </c>
      <c r="AG150" s="10" vm="72709">
        <v>12</v>
      </c>
      <c r="AH150" s="10" vm="72035">
        <v>136</v>
      </c>
      <c r="AI150" s="10" vm="85821">
        <v>50965</v>
      </c>
      <c r="AJ150" s="10" vm="78128">
        <v>14510</v>
      </c>
      <c r="AK150" s="10" vm="75486">
        <v>5151</v>
      </c>
      <c r="AL150" s="10" vm="70436">
        <v>11108</v>
      </c>
      <c r="AM150" s="10" vm="97405">
        <v>5010</v>
      </c>
      <c r="AN150" s="10" vm="95424">
        <v>2654</v>
      </c>
      <c r="AO150" s="10" vm="87961">
        <v>702</v>
      </c>
      <c r="AP150" s="10" vm="80943">
        <v>0</v>
      </c>
      <c r="AQ150" s="10" vm="79943">
        <v>4813</v>
      </c>
      <c r="AR150" s="10" vm="83792">
        <v>0</v>
      </c>
      <c r="AS150" s="10" vm="75395">
        <v>1541</v>
      </c>
      <c r="AT150" s="10" vm="70280">
        <v>45489</v>
      </c>
      <c r="AU150" s="10" vm="96984">
        <v>5476</v>
      </c>
      <c r="AV150" s="10" vm="95260">
        <v>904</v>
      </c>
      <c r="AW150" s="10" vm="89538">
        <v>172573</v>
      </c>
      <c r="AX150" s="10" vm="86869">
        <v>0</v>
      </c>
      <c r="AY150" s="10" vm="85692">
        <v>4242</v>
      </c>
      <c r="AZ150" s="10" vm="77976">
        <v>0</v>
      </c>
      <c r="BA150" s="10" vm="75313">
        <v>0</v>
      </c>
      <c r="BB150" s="10" vm="70123">
        <v>0</v>
      </c>
      <c r="BC150" s="10" vm="99167">
        <v>0</v>
      </c>
      <c r="BD150" s="10" vm="95095">
        <v>0</v>
      </c>
      <c r="BE150" s="10" vm="81759">
        <v>0</v>
      </c>
      <c r="BF150" s="10" vm="90313">
        <v>268</v>
      </c>
      <c r="BG150" s="10" vm="79819">
        <v>177083</v>
      </c>
      <c r="BH150" s="10" vm="83626">
        <v>0</v>
      </c>
      <c r="BI150" s="10" vm="75225">
        <v>8916</v>
      </c>
      <c r="BJ150" s="10" vm="69969">
        <v>39100</v>
      </c>
      <c r="BK150" s="10" vm="100484">
        <v>0</v>
      </c>
      <c r="BL150" s="10" vm="94931">
        <v>52881</v>
      </c>
      <c r="BM150" s="10" vm="90710">
        <v>100897</v>
      </c>
      <c r="BN150" s="10" vm="88668">
        <v>724</v>
      </c>
      <c r="BO150" s="10" vm="79701">
        <v>0</v>
      </c>
      <c r="BP150" s="10" vm="77850">
        <v>298</v>
      </c>
      <c r="BQ150" s="10" vm="75129">
        <v>23690</v>
      </c>
      <c r="BR150" s="10" vm="69814">
        <v>24712</v>
      </c>
      <c r="BS150" s="10" vm="100155">
        <v>76185</v>
      </c>
      <c r="BT150" s="10" vm="94769">
        <v>253268</v>
      </c>
      <c r="BU150" s="10" vm="87784">
        <v>45359</v>
      </c>
      <c r="BV150" s="10" vm="71882">
        <v>0</v>
      </c>
      <c r="BW150" s="10" vm="85562">
        <v>0</v>
      </c>
      <c r="BX150" s="10" vm="83467">
        <v>19608</v>
      </c>
      <c r="BY150" s="10" vm="75046">
        <v>0</v>
      </c>
      <c r="BZ150" s="10" vm="69660">
        <v>0</v>
      </c>
      <c r="CA150" s="10" vm="99665">
        <v>0</v>
      </c>
      <c r="CB150" s="10" vm="94610">
        <v>64967</v>
      </c>
      <c r="CC150" s="10" vm="72581">
        <v>3609</v>
      </c>
      <c r="CD150" s="10" vm="80796">
        <v>43800</v>
      </c>
      <c r="CE150" s="10" vm="85440">
        <v>140892</v>
      </c>
      <c r="CF150" s="10" vm="77693">
        <v>144525</v>
      </c>
      <c r="CG150" s="10" vm="74966">
        <v>0</v>
      </c>
      <c r="CH150" s="10" vm="69505">
        <v>0</v>
      </c>
      <c r="CI150" s="10" vm="98200">
        <v>0</v>
      </c>
      <c r="CJ150" s="10" vm="94449">
        <v>-3633</v>
      </c>
      <c r="CK150" s="10" vm="91035">
        <v>140892</v>
      </c>
      <c r="CL150" s="10" vm="86806">
        <v>100</v>
      </c>
      <c r="CM150" s="10" vm="79586">
        <v>0</v>
      </c>
      <c r="CN150" s="10" vm="83286">
        <v>1</v>
      </c>
      <c r="CO150" s="10" vm="74880">
        <v>99</v>
      </c>
      <c r="CP150" s="10" vm="69351">
        <v>153</v>
      </c>
      <c r="CQ150" s="10" vm="97723">
        <v>0</v>
      </c>
      <c r="CR150" s="10" vm="94292">
        <v>1</v>
      </c>
      <c r="CS150" s="10" vm="81613">
        <v>152</v>
      </c>
      <c r="CT150" s="10" vm="71739">
        <v>0</v>
      </c>
      <c r="CU150" s="10" vm="71019">
        <v>0</v>
      </c>
      <c r="CV150" s="10" vm="77547">
        <v>0</v>
      </c>
      <c r="CW150" s="10" vm="74785">
        <v>0</v>
      </c>
      <c r="CX150" s="10" vm="69196">
        <v>0</v>
      </c>
      <c r="CY150" s="10" vm="97247">
        <v>0</v>
      </c>
      <c r="CZ150" s="10" vm="94131">
        <v>0</v>
      </c>
      <c r="DA150" s="10" vm="89369">
        <v>0</v>
      </c>
      <c r="DB150" s="81" vm="88521">
        <v>0</v>
      </c>
      <c r="DC150" s="81" vm="85320">
        <v>0</v>
      </c>
      <c r="DD150" s="81" vm="83168">
        <v>0</v>
      </c>
      <c r="DE150" s="81" vm="74707">
        <v>0</v>
      </c>
      <c r="DF150" s="10" vm="69040">
        <v>5518</v>
      </c>
      <c r="DG150" s="10" vm="96823">
        <v>0</v>
      </c>
      <c r="DH150" s="10" vm="93965">
        <v>7649</v>
      </c>
      <c r="DI150" s="10" vm="87665">
        <v>-2131</v>
      </c>
      <c r="DJ150" s="10" vm="90146">
        <v>5771</v>
      </c>
      <c r="DK150" s="10" vm="79467">
        <v>0</v>
      </c>
      <c r="DL150" s="10" vm="77396">
        <v>7651</v>
      </c>
      <c r="DM150" s="10" vm="74611">
        <v>-1880</v>
      </c>
      <c r="DN150" s="10" vm="68883">
        <v>0</v>
      </c>
      <c r="DO150" s="10" vm="96397">
        <v>0</v>
      </c>
      <c r="DP150" s="10" vm="93800">
        <v>0</v>
      </c>
      <c r="DQ150" s="10" vm="72432">
        <v>0</v>
      </c>
      <c r="DR150" s="10" vm="80644">
        <v>0</v>
      </c>
      <c r="DS150" s="10" vm="85192">
        <v>0</v>
      </c>
      <c r="DT150" s="10" vm="83002">
        <v>0</v>
      </c>
      <c r="DU150" s="10" vm="74522">
        <v>0</v>
      </c>
      <c r="DV150" s="10" vm="68731">
        <v>0</v>
      </c>
      <c r="DW150" s="10" vm="98364">
        <v>0</v>
      </c>
      <c r="DX150" s="10" vm="93639">
        <v>0</v>
      </c>
      <c r="DY150" s="10" vm="81480">
        <v>0</v>
      </c>
      <c r="DZ150" s="10" vm="86654">
        <v>6</v>
      </c>
      <c r="EA150" s="10" vm="79344">
        <v>0</v>
      </c>
      <c r="EB150" s="10" vm="77267">
        <v>2</v>
      </c>
      <c r="EC150" s="10" vm="74427">
        <v>4</v>
      </c>
      <c r="ED150" s="10" vm="68576">
        <v>0</v>
      </c>
      <c r="EE150" s="10" vm="96081">
        <v>0</v>
      </c>
      <c r="EF150" s="10" vm="93477">
        <v>0</v>
      </c>
      <c r="EG150" s="10" vm="89201">
        <v>0</v>
      </c>
      <c r="EH150" s="81" vm="71591">
        <v>0</v>
      </c>
      <c r="EI150" s="81" vm="85068">
        <v>0</v>
      </c>
      <c r="EJ150" s="81" vm="82844">
        <v>0</v>
      </c>
      <c r="EK150" s="81" vm="57035">
        <v>0</v>
      </c>
      <c r="EL150" s="10" vm="68422">
        <v>338</v>
      </c>
      <c r="EM150" s="10" vm="99498">
        <v>0</v>
      </c>
      <c r="EN150" s="10" vm="93315">
        <v>289</v>
      </c>
      <c r="EO150" s="10" vm="90551">
        <v>49</v>
      </c>
      <c r="EP150" s="10" vm="88370">
        <v>344</v>
      </c>
      <c r="EQ150" s="10" vm="79231">
        <v>0</v>
      </c>
      <c r="ER150" s="10" vm="77108">
        <v>291</v>
      </c>
      <c r="ES150" s="10" vm="56981">
        <v>53</v>
      </c>
      <c r="ET150" s="10" vm="68267">
        <v>6115</v>
      </c>
      <c r="EU150" s="10" vm="98677">
        <v>0</v>
      </c>
      <c r="EV150" s="10" vm="93154">
        <v>7942</v>
      </c>
      <c r="EW150" s="10" vm="87504">
        <v>-1827</v>
      </c>
      <c r="EX150" s="10" vm="80512">
        <v>3516</v>
      </c>
      <c r="EY150" s="10" vm="84941">
        <v>1709</v>
      </c>
      <c r="EZ150" s="10" vm="82672">
        <v>1921</v>
      </c>
      <c r="FA150" s="10" vm="74174">
        <v>1365</v>
      </c>
      <c r="FB150" s="10" vm="68113">
        <v>178875</v>
      </c>
      <c r="FC150" s="10" vm="98518">
        <v>0</v>
      </c>
      <c r="FD150" s="10" vm="92997">
        <v>178875</v>
      </c>
      <c r="FE150" s="10" vm="58912">
        <v>11807</v>
      </c>
      <c r="FF150" s="10" vm="86494">
        <v>10992</v>
      </c>
      <c r="FG150" s="10" vm="79113">
        <v>20</v>
      </c>
      <c r="FH150" s="10" vm="76972">
        <v>-1281</v>
      </c>
      <c r="FI150" s="10" vm="56859">
        <v>0</v>
      </c>
      <c r="FJ150" s="10" vm="67958">
        <v>0</v>
      </c>
      <c r="FK150" s="10" vm="59324">
        <v>0</v>
      </c>
      <c r="FL150" s="10" vm="92833">
        <v>200413</v>
      </c>
      <c r="FM150" s="10" vm="72304">
        <v>23201</v>
      </c>
      <c r="FN150" s="10" vm="71458">
        <v>4814</v>
      </c>
      <c r="FO150" s="10" vm="84811">
        <v>0</v>
      </c>
      <c r="FP150" s="10" vm="76827">
        <v>0</v>
      </c>
      <c r="FQ150" s="10" vm="56793">
        <v>-175</v>
      </c>
      <c r="FR150" s="10" vm="67802">
        <v>0</v>
      </c>
      <c r="FS150" s="10" vm="96665">
        <v>0</v>
      </c>
      <c r="FT150" s="10" vm="92668">
        <v>27840</v>
      </c>
      <c r="FU150" s="10" vm="89056">
        <v>172573</v>
      </c>
      <c r="FV150" s="10" vm="90012">
        <v>155674</v>
      </c>
      <c r="FW150" s="81" vm="78989">
        <v>0</v>
      </c>
      <c r="FX150" s="81" vm="82549">
        <v>0</v>
      </c>
      <c r="FY150" s="81" vm="73930">
        <v>0</v>
      </c>
      <c r="FZ150" s="81" vm="56216">
        <v>0</v>
      </c>
      <c r="GA150" s="81" vm="96237">
        <v>0</v>
      </c>
      <c r="GB150" s="10" vm="92504">
        <v>0</v>
      </c>
      <c r="GC150" s="10" vm="81342">
        <v>0</v>
      </c>
      <c r="GD150" s="10" vm="88208">
        <v>0</v>
      </c>
      <c r="GE150" s="10" vm="84679">
        <v>2323</v>
      </c>
      <c r="GF150" s="10" vm="76679">
        <v>659</v>
      </c>
      <c r="GG150" s="10" vm="73838">
        <v>1664</v>
      </c>
      <c r="GH150" s="10" vm="67648">
        <v>2858</v>
      </c>
      <c r="GI150" s="10" vm="99002">
        <v>498</v>
      </c>
      <c r="GJ150" s="10" vm="92343">
        <v>2360</v>
      </c>
      <c r="GK150" s="10" vm="87337">
        <v>0</v>
      </c>
      <c r="GL150" s="10" vm="86344">
        <v>0</v>
      </c>
      <c r="GM150" s="10" vm="78879">
        <v>0</v>
      </c>
      <c r="GN150" s="10" vm="82393">
        <v>404</v>
      </c>
      <c r="GO150" s="10" vm="73746">
        <v>31</v>
      </c>
      <c r="GP150" s="10" vm="67494">
        <v>373</v>
      </c>
      <c r="GQ150" s="10" vm="99991">
        <v>0</v>
      </c>
      <c r="GR150" s="10" vm="92182">
        <v>0</v>
      </c>
      <c r="GS150" s="10" vm="88900">
        <v>0</v>
      </c>
      <c r="GT150" s="10" vm="80359">
        <v>5585</v>
      </c>
      <c r="GU150" s="10" vm="84584">
        <v>1188</v>
      </c>
      <c r="GV150" s="10" vm="76535">
        <v>4397</v>
      </c>
      <c r="GW150" s="10" vm="73668">
        <v>0</v>
      </c>
      <c r="GX150" s="81" vm="67338">
        <v>0</v>
      </c>
      <c r="GY150" s="10" vm="99335">
        <v>0</v>
      </c>
      <c r="GZ150" s="10" vm="92024">
        <v>0</v>
      </c>
      <c r="HA150" s="10" vm="72172">
        <v>52544</v>
      </c>
      <c r="HB150" s="10" vm="71313">
        <v>0</v>
      </c>
      <c r="HC150" s="81" vm="78790">
        <v>0</v>
      </c>
      <c r="HD150" s="81" vm="82239">
        <v>337</v>
      </c>
      <c r="HE150" s="10" vm="73581">
        <v>52881</v>
      </c>
      <c r="HF150" s="10" vm="67183">
        <v>4480</v>
      </c>
      <c r="HG150" s="10" vm="98040">
        <v>140</v>
      </c>
      <c r="HH150" s="10" vm="91864">
        <v>0</v>
      </c>
      <c r="HI150" s="10" vm="90882">
        <v>0</v>
      </c>
      <c r="HJ150" s="10" vm="58594">
        <v>10326</v>
      </c>
      <c r="HK150" s="10" vm="84482">
        <v>0</v>
      </c>
      <c r="HL150" s="10" vm="76408">
        <v>8744</v>
      </c>
      <c r="HM150" s="10" vm="73473">
        <v>0</v>
      </c>
      <c r="HN150" s="10" vm="67031">
        <v>0</v>
      </c>
      <c r="HO150" s="10" vm="97565">
        <v>23690</v>
      </c>
      <c r="HP150" s="10" vm="91703">
        <v>0</v>
      </c>
      <c r="HQ150" s="10" vm="58797">
        <v>0</v>
      </c>
      <c r="HR150" s="10" vm="89843">
        <v>0</v>
      </c>
      <c r="HS150" s="10" vm="78686">
        <v>43800</v>
      </c>
      <c r="HT150" s="10" vm="82083">
        <v>0</v>
      </c>
      <c r="HU150" s="10" vm="73324">
        <v>43800</v>
      </c>
      <c r="HV150" s="10" vm="66877">
        <v>1646</v>
      </c>
      <c r="HW150" s="10" vm="59195">
        <v>213</v>
      </c>
      <c r="HX150" s="10" vm="91554">
        <v>1867</v>
      </c>
      <c r="HY150" s="10" vm="88770">
        <v>255</v>
      </c>
      <c r="HZ150" s="10" vm="86207">
        <v>0</v>
      </c>
      <c r="IA150" s="10" vm="84349">
        <v>678</v>
      </c>
      <c r="IB150" s="10" vm="76291">
        <v>0</v>
      </c>
      <c r="IC150" s="10" vm="73179">
        <v>4659</v>
      </c>
      <c r="ID150" s="10" vm="66731">
        <v>753</v>
      </c>
      <c r="IE150" s="10" vm="96519">
        <v>1378</v>
      </c>
      <c r="IF150" s="10" vm="91387">
        <v>0</v>
      </c>
      <c r="IG150" s="10" vm="87222">
        <v>2131</v>
      </c>
      <c r="IH150" s="10" vm="80216">
        <v>11013</v>
      </c>
      <c r="II150" s="10" vm="78558">
        <v>5432</v>
      </c>
      <c r="IJ150" s="10" vm="76147">
        <v>922</v>
      </c>
      <c r="IK150" s="10" vm="73036">
        <v>15</v>
      </c>
      <c r="IL150" s="10" vm="66588">
        <v>-120</v>
      </c>
      <c r="IM150" s="10" vm="59496">
        <v>16</v>
      </c>
      <c r="IN150" s="10" vm="91221">
        <v>12521</v>
      </c>
      <c r="IO150" s="10" vm="81214">
        <v>12532</v>
      </c>
      <c r="IP150" s="10" vm="71084">
        <v>0</v>
      </c>
      <c r="IQ150" s="10" vm="84215">
        <v>0</v>
      </c>
      <c r="IR150" s="10" vm="58148">
        <v>0</v>
      </c>
      <c r="IS150" s="81" vm="72888">
        <v>1</v>
      </c>
      <c r="IT150" s="81" vm="66438">
        <v>35</v>
      </c>
    </row>
    <row r="151" spans="1:254" x14ac:dyDescent="0.25">
      <c r="A151" s="8" t="s">
        <v>436</v>
      </c>
      <c r="B151" s="8" t="s">
        <v>239</v>
      </c>
      <c r="C151" s="89">
        <v>44651</v>
      </c>
      <c r="D151" s="76" vm="84104">
        <v>12</v>
      </c>
      <c r="E151" s="10" vm="75978">
        <v>44691</v>
      </c>
      <c r="F151" s="10" vm="56390">
        <v>-29404</v>
      </c>
      <c r="G151" s="10" vm="100309">
        <v>-3865</v>
      </c>
      <c r="H151" s="10" vm="59889">
        <v>11422</v>
      </c>
      <c r="I151" s="10" vm="58524">
        <v>1854</v>
      </c>
      <c r="J151" s="10" vm="63700">
        <v>13276</v>
      </c>
      <c r="K151" s="10" vm="86070">
        <v>0</v>
      </c>
      <c r="L151" s="10" vm="78440">
        <v>0</v>
      </c>
      <c r="M151" s="10" vm="75845">
        <v>0</v>
      </c>
      <c r="N151" s="10" vm="70798">
        <v>61</v>
      </c>
      <c r="O151" s="10" vm="99818">
        <v>-9834</v>
      </c>
      <c r="P151" s="10" vm="95905">
        <v>-468</v>
      </c>
      <c r="Q151" s="10" vm="81943">
        <v>0</v>
      </c>
      <c r="R151" s="10" vm="87122">
        <v>0</v>
      </c>
      <c r="S151" s="10" vm="85951">
        <v>0</v>
      </c>
      <c r="T151" s="10" vm="83958">
        <v>3035</v>
      </c>
      <c r="U151" s="10" vm="75702">
        <v>7</v>
      </c>
      <c r="V151" s="10" vm="70693">
        <v>3042</v>
      </c>
      <c r="W151" s="10" vm="98825">
        <v>0</v>
      </c>
      <c r="X151" s="10" vm="95739">
        <v>528</v>
      </c>
      <c r="Y151" s="10" vm="89707">
        <v>0</v>
      </c>
      <c r="Z151" s="10" vm="81105">
        <v>0</v>
      </c>
      <c r="AA151" s="10" vm="80074">
        <v>3570</v>
      </c>
      <c r="AB151" s="10" vm="78300">
        <v>31705</v>
      </c>
      <c r="AC151" s="10" vm="57786">
        <v>5142</v>
      </c>
      <c r="AD151" s="10" vm="70564">
        <v>36847</v>
      </c>
      <c r="AE151" s="10" vm="97872">
        <v>750</v>
      </c>
      <c r="AF151" s="10" vm="95572">
        <v>0</v>
      </c>
      <c r="AG151" s="10" vm="72745">
        <v>605</v>
      </c>
      <c r="AH151" s="10" vm="72059">
        <v>0</v>
      </c>
      <c r="AI151" s="10" vm="85831">
        <v>38202</v>
      </c>
      <c r="AJ151" s="10" vm="78153">
        <v>6367</v>
      </c>
      <c r="AK151" s="10" vm="75461">
        <v>4789</v>
      </c>
      <c r="AL151" s="10" vm="70413">
        <v>7239</v>
      </c>
      <c r="AM151" s="10" vm="97395">
        <v>2703</v>
      </c>
      <c r="AN151" s="10" vm="95410">
        <v>0</v>
      </c>
      <c r="AO151" s="10" vm="87984">
        <v>49</v>
      </c>
      <c r="AP151" s="10" vm="80953">
        <v>0</v>
      </c>
      <c r="AQ151" s="10" vm="79953">
        <v>5249</v>
      </c>
      <c r="AR151" s="10" vm="83811">
        <v>48</v>
      </c>
      <c r="AS151" s="10" vm="75379">
        <v>0</v>
      </c>
      <c r="AT151" s="10" vm="70269">
        <v>26444</v>
      </c>
      <c r="AU151" s="10" vm="96975">
        <v>11758</v>
      </c>
      <c r="AV151" s="10" vm="95247">
        <v>1509</v>
      </c>
      <c r="AW151" s="10" vm="89548">
        <v>371191</v>
      </c>
      <c r="AX151" s="10" vm="86964">
        <v>0</v>
      </c>
      <c r="AY151" s="10" vm="85701">
        <v>208</v>
      </c>
      <c r="AZ151" s="10" vm="78010">
        <v>690</v>
      </c>
      <c r="BA151" s="10" vm="57633">
        <v>0</v>
      </c>
      <c r="BB151" s="10" vm="70116">
        <v>2059</v>
      </c>
      <c r="BC151" s="10" vm="99157">
        <v>0</v>
      </c>
      <c r="BD151" s="10" vm="95082">
        <v>0</v>
      </c>
      <c r="BE151" s="10" vm="81793">
        <v>0</v>
      </c>
      <c r="BF151" s="10" vm="90333">
        <v>1461</v>
      </c>
      <c r="BG151" s="10" vm="79829">
        <v>375609</v>
      </c>
      <c r="BH151" s="10" vm="83653">
        <v>6232</v>
      </c>
      <c r="BI151" s="10" vm="75189">
        <v>896</v>
      </c>
      <c r="BJ151" s="10" vm="69945">
        <v>29004</v>
      </c>
      <c r="BK151" s="10" vm="100472">
        <v>11019</v>
      </c>
      <c r="BL151" s="10" vm="94918">
        <v>2882</v>
      </c>
      <c r="BM151" s="10" vm="90732">
        <v>50033</v>
      </c>
      <c r="BN151" s="10" vm="88676">
        <v>6290</v>
      </c>
      <c r="BO151" s="10" vm="79711">
        <v>0</v>
      </c>
      <c r="BP151" s="10" vm="77864">
        <v>15158</v>
      </c>
      <c r="BQ151" s="10" vm="57523">
        <v>14699</v>
      </c>
      <c r="BR151" s="10" vm="69792">
        <v>36147</v>
      </c>
      <c r="BS151" s="10" vm="100143">
        <v>13886</v>
      </c>
      <c r="BT151" s="10" vm="94754">
        <v>389495</v>
      </c>
      <c r="BU151" s="10" vm="87832">
        <v>241352</v>
      </c>
      <c r="BV151" s="10" vm="71907">
        <v>0</v>
      </c>
      <c r="BW151" s="10" vm="85572">
        <v>0</v>
      </c>
      <c r="BX151" s="10" vm="83498">
        <v>63994</v>
      </c>
      <c r="BY151" s="10" vm="75030">
        <v>0</v>
      </c>
      <c r="BZ151" s="10" vm="69648">
        <v>0</v>
      </c>
      <c r="CA151" s="10" vm="99653">
        <v>0</v>
      </c>
      <c r="CB151" s="10" vm="94595">
        <v>305346</v>
      </c>
      <c r="CC151" s="10" vm="72606">
        <v>506</v>
      </c>
      <c r="CD151" s="10" vm="80812">
        <v>0</v>
      </c>
      <c r="CE151" s="10" vm="85450">
        <v>83643</v>
      </c>
      <c r="CF151" s="10" vm="77718">
        <v>83643</v>
      </c>
      <c r="CG151" s="10" vm="57407">
        <v>0</v>
      </c>
      <c r="CH151" s="10" vm="69495">
        <v>0</v>
      </c>
      <c r="CI151" s="10" vm="98188">
        <v>0</v>
      </c>
      <c r="CJ151" s="10" vm="94436">
        <v>0</v>
      </c>
      <c r="CK151" s="10" vm="91056">
        <v>83643</v>
      </c>
      <c r="CL151" s="10" vm="86813">
        <v>4384</v>
      </c>
      <c r="CM151" s="10" vm="79596">
        <v>3865</v>
      </c>
      <c r="CN151" s="10" vm="83340">
        <v>0</v>
      </c>
      <c r="CO151" s="10" vm="57340">
        <v>519</v>
      </c>
      <c r="CP151" s="10" vm="69324">
        <v>697</v>
      </c>
      <c r="CQ151" s="10" vm="97712">
        <v>0</v>
      </c>
      <c r="CR151" s="10" vm="94279">
        <v>1227</v>
      </c>
      <c r="CS151" s="10" vm="81650">
        <v>-530</v>
      </c>
      <c r="CT151" s="10" vm="71764">
        <v>0</v>
      </c>
      <c r="CU151" s="10" vm="71030">
        <v>0</v>
      </c>
      <c r="CV151" s="10" vm="77573">
        <v>0</v>
      </c>
      <c r="CW151" s="10" vm="57288">
        <v>0</v>
      </c>
      <c r="CX151" s="10" vm="69175">
        <v>0</v>
      </c>
      <c r="CY151" s="10" vm="97237">
        <v>0</v>
      </c>
      <c r="CZ151" s="10" vm="94116">
        <v>0</v>
      </c>
      <c r="DA151" s="10" vm="89393">
        <v>0</v>
      </c>
      <c r="DB151" s="81" vm="88532">
        <v>0</v>
      </c>
      <c r="DC151" s="81" vm="85331">
        <v>0</v>
      </c>
      <c r="DD151" s="81" vm="83186">
        <v>0</v>
      </c>
      <c r="DE151" s="81" vm="74695">
        <v>0</v>
      </c>
      <c r="DF151" s="10" vm="69031">
        <v>206</v>
      </c>
      <c r="DG151" s="10" vm="96814">
        <v>0</v>
      </c>
      <c r="DH151" s="10" vm="93952">
        <v>1444</v>
      </c>
      <c r="DI151" s="10" vm="87675">
        <v>-1238</v>
      </c>
      <c r="DJ151" s="10" vm="90185">
        <v>5287</v>
      </c>
      <c r="DK151" s="10" vm="79477">
        <v>3865</v>
      </c>
      <c r="DL151" s="10" vm="77428">
        <v>2671</v>
      </c>
      <c r="DM151" s="10" vm="74600">
        <v>-1249</v>
      </c>
      <c r="DN151" s="10" vm="68877">
        <v>0</v>
      </c>
      <c r="DO151" s="10" vm="96387">
        <v>0</v>
      </c>
      <c r="DP151" s="10" vm="93787">
        <v>0</v>
      </c>
      <c r="DQ151" s="10" vm="72466">
        <v>0</v>
      </c>
      <c r="DR151" s="10" vm="80661">
        <v>0</v>
      </c>
      <c r="DS151" s="10" vm="85203">
        <v>0</v>
      </c>
      <c r="DT151" s="10" vm="83028">
        <v>0</v>
      </c>
      <c r="DU151" s="10" vm="57127">
        <v>0</v>
      </c>
      <c r="DV151" s="10" vm="68706">
        <v>0</v>
      </c>
      <c r="DW151" s="10" vm="98353">
        <v>0</v>
      </c>
      <c r="DX151" s="10" vm="93626">
        <v>0</v>
      </c>
      <c r="DY151" s="10" vm="81502">
        <v>0</v>
      </c>
      <c r="DZ151" s="10" vm="86661">
        <v>0</v>
      </c>
      <c r="EA151" s="10" vm="79356">
        <v>0</v>
      </c>
      <c r="EB151" s="10" vm="77280">
        <v>0</v>
      </c>
      <c r="EC151" s="10" vm="57082">
        <v>0</v>
      </c>
      <c r="ED151" s="10" vm="68555">
        <v>0</v>
      </c>
      <c r="EE151" s="10" vm="96068">
        <v>0</v>
      </c>
      <c r="EF151" s="10" vm="93463">
        <v>0</v>
      </c>
      <c r="EG151" s="10" vm="89239">
        <v>0</v>
      </c>
      <c r="EH151" s="81" vm="71616">
        <v>0</v>
      </c>
      <c r="EI151" s="81" vm="85078">
        <v>0</v>
      </c>
      <c r="EJ151" s="81" vm="82874">
        <v>0</v>
      </c>
      <c r="EK151" s="81" vm="74328">
        <v>0</v>
      </c>
      <c r="EL151" s="10" vm="68410">
        <v>1202</v>
      </c>
      <c r="EM151" s="10" vm="99488">
        <v>0</v>
      </c>
      <c r="EN151" s="10" vm="93299">
        <v>289</v>
      </c>
      <c r="EO151" s="10" vm="90575">
        <v>913</v>
      </c>
      <c r="EP151" s="10" vm="88386">
        <v>1202</v>
      </c>
      <c r="EQ151" s="10" vm="79243">
        <v>0</v>
      </c>
      <c r="ER151" s="10" vm="77133">
        <v>289</v>
      </c>
      <c r="ES151" s="10" vm="74239">
        <v>913</v>
      </c>
      <c r="ET151" s="10" vm="68257">
        <v>6489</v>
      </c>
      <c r="EU151" s="10" vm="98666">
        <v>3865</v>
      </c>
      <c r="EV151" s="10" vm="93141">
        <v>2960</v>
      </c>
      <c r="EW151" s="10" vm="87525">
        <v>-336</v>
      </c>
      <c r="EX151" s="10" vm="80521">
        <v>1284</v>
      </c>
      <c r="EY151" s="10" vm="84954">
        <v>783</v>
      </c>
      <c r="EZ151" s="10" vm="82715">
        <v>783</v>
      </c>
      <c r="FA151" s="10" vm="74149">
        <v>316</v>
      </c>
      <c r="FB151" s="10" vm="68088">
        <v>409672</v>
      </c>
      <c r="FC151" s="10" vm="98509">
        <v>0</v>
      </c>
      <c r="FD151" s="10" vm="92984">
        <v>409672</v>
      </c>
      <c r="FE151" s="10" vm="58949">
        <v>17260</v>
      </c>
      <c r="FF151" s="10" vm="86519">
        <v>3331</v>
      </c>
      <c r="FG151" s="10" vm="79124">
        <v>0</v>
      </c>
      <c r="FH151" s="10" vm="76986">
        <v>-2902</v>
      </c>
      <c r="FI151" s="10" vm="74061">
        <v>0</v>
      </c>
      <c r="FJ151" s="10" vm="67936">
        <v>0</v>
      </c>
      <c r="FK151" s="10" vm="59315">
        <v>2861</v>
      </c>
      <c r="FL151" s="10" vm="92818">
        <v>430222</v>
      </c>
      <c r="FM151" s="10" vm="72329">
        <v>54565</v>
      </c>
      <c r="FN151" s="10" vm="71472">
        <v>5249</v>
      </c>
      <c r="FO151" s="10" vm="84822">
        <v>-95</v>
      </c>
      <c r="FP151" s="10" vm="76841">
        <v>0</v>
      </c>
      <c r="FQ151" s="10" vm="73993">
        <v>-688</v>
      </c>
      <c r="FR151" s="10" vm="67794">
        <v>0</v>
      </c>
      <c r="FS151" s="10" vm="96655">
        <v>0</v>
      </c>
      <c r="FT151" s="10" vm="92654">
        <v>59031</v>
      </c>
      <c r="FU151" s="10" vm="89078">
        <v>371191</v>
      </c>
      <c r="FV151" s="10" vm="90022">
        <v>355107</v>
      </c>
      <c r="FW151" s="81" vm="79001">
        <v>3340</v>
      </c>
      <c r="FX151" s="81" vm="82561">
        <v>21</v>
      </c>
      <c r="FY151" s="81" vm="73917">
        <v>-834</v>
      </c>
      <c r="FZ151" s="81" vm="56209">
        <v>-468</v>
      </c>
      <c r="GA151" s="81" vm="96227">
        <v>2059</v>
      </c>
      <c r="GB151" s="10" vm="92490">
        <v>1812</v>
      </c>
      <c r="GC151" s="10" vm="81353">
        <v>1357</v>
      </c>
      <c r="GD151" s="10" vm="88233">
        <v>455</v>
      </c>
      <c r="GE151" s="10" vm="84690">
        <v>60</v>
      </c>
      <c r="GF151" s="10" vm="76691">
        <v>70</v>
      </c>
      <c r="GG151" s="10" vm="73817">
        <v>-10</v>
      </c>
      <c r="GH151" s="10" vm="67625">
        <v>0</v>
      </c>
      <c r="GI151" s="10" vm="98992">
        <v>0</v>
      </c>
      <c r="GJ151" s="10" vm="92331">
        <v>0</v>
      </c>
      <c r="GK151" s="10" vm="87373">
        <v>0</v>
      </c>
      <c r="GL151" s="10" vm="86367">
        <v>0</v>
      </c>
      <c r="GM151" s="10" vm="78888">
        <v>0</v>
      </c>
      <c r="GN151" s="10" vm="82406">
        <v>3746</v>
      </c>
      <c r="GO151" s="10" vm="73725">
        <v>2337</v>
      </c>
      <c r="GP151" s="10" vm="67471">
        <v>1409</v>
      </c>
      <c r="GQ151" s="10" vm="99980">
        <v>0</v>
      </c>
      <c r="GR151" s="10" vm="92169">
        <v>0</v>
      </c>
      <c r="GS151" s="10" vm="88925">
        <v>0</v>
      </c>
      <c r="GT151" s="10" vm="80371">
        <v>5618</v>
      </c>
      <c r="GU151" s="10" vm="84594">
        <v>3764</v>
      </c>
      <c r="GV151" s="10" vm="76546">
        <v>1854</v>
      </c>
      <c r="GW151" s="10" vm="56556">
        <v>0</v>
      </c>
      <c r="GX151" s="81" vm="67327">
        <v>0</v>
      </c>
      <c r="GY151" s="10" vm="99324">
        <v>0</v>
      </c>
      <c r="GZ151" s="10" vm="92008">
        <v>109</v>
      </c>
      <c r="HA151" s="10" vm="72196">
        <v>0</v>
      </c>
      <c r="HB151" s="10" vm="71326">
        <v>0</v>
      </c>
      <c r="HC151" s="81" vm="78799">
        <v>0</v>
      </c>
      <c r="HD151" s="81" vm="82250">
        <v>2769</v>
      </c>
      <c r="HE151" s="10" vm="73561">
        <v>2878</v>
      </c>
      <c r="HF151" s="10" vm="67175">
        <v>6186</v>
      </c>
      <c r="HG151" s="10" vm="98029">
        <v>0</v>
      </c>
      <c r="HH151" s="10" vm="91849">
        <v>0</v>
      </c>
      <c r="HI151" s="10" vm="90893">
        <v>548</v>
      </c>
      <c r="HJ151" s="10" vm="88101">
        <v>7540</v>
      </c>
      <c r="HK151" s="10" vm="84494">
        <v>0</v>
      </c>
      <c r="HL151" s="10" vm="76416">
        <v>0</v>
      </c>
      <c r="HM151" s="10" vm="73397">
        <v>0</v>
      </c>
      <c r="HN151" s="10" vm="67005">
        <v>425</v>
      </c>
      <c r="HO151" s="10" vm="97556">
        <v>14699</v>
      </c>
      <c r="HP151" s="10" vm="91689">
        <v>0</v>
      </c>
      <c r="HQ151" s="10" vm="90434">
        <v>0</v>
      </c>
      <c r="HR151" s="10" vm="89870">
        <v>0</v>
      </c>
      <c r="HS151" s="10" vm="78697">
        <v>0</v>
      </c>
      <c r="HT151" s="10" vm="82095">
        <v>0</v>
      </c>
      <c r="HU151" s="10" vm="73290">
        <v>0</v>
      </c>
      <c r="HV151" s="10" vm="66854">
        <v>10434</v>
      </c>
      <c r="HW151" s="10" vm="97092">
        <v>0</v>
      </c>
      <c r="HX151" s="10" vm="91540">
        <v>0</v>
      </c>
      <c r="HY151" s="10" vm="88785">
        <v>0</v>
      </c>
      <c r="HZ151" s="10" vm="86222">
        <v>0</v>
      </c>
      <c r="IA151" s="10" vm="84359">
        <v>0</v>
      </c>
      <c r="IB151" s="10" vm="76304">
        <v>-600</v>
      </c>
      <c r="IC151" s="10" vm="73156">
        <v>9834</v>
      </c>
      <c r="ID151" s="10" vm="66723">
        <v>153</v>
      </c>
      <c r="IE151" s="10" vm="96510">
        <v>594</v>
      </c>
      <c r="IF151" s="10" vm="91372">
        <v>1147</v>
      </c>
      <c r="IG151" s="10" vm="58393">
        <v>1894</v>
      </c>
      <c r="IH151" s="10" vm="80225">
        <v>3352</v>
      </c>
      <c r="II151" s="10" vm="78569">
        <v>5329</v>
      </c>
      <c r="IJ151" s="10" vm="76159">
        <v>48</v>
      </c>
      <c r="IK151" s="10" vm="73016">
        <v>116</v>
      </c>
      <c r="IL151" s="10" vm="66582">
        <v>-34</v>
      </c>
      <c r="IM151" s="10" vm="59485">
        <v>3</v>
      </c>
      <c r="IN151" s="10" vm="91205">
        <v>6459</v>
      </c>
      <c r="IO151" s="10" vm="81222">
        <v>6479</v>
      </c>
      <c r="IP151" s="10" vm="71178">
        <v>0</v>
      </c>
      <c r="IQ151" s="10" vm="84228">
        <v>-9</v>
      </c>
      <c r="IR151" s="10" vm="58159">
        <v>1</v>
      </c>
      <c r="IS151" s="81" vm="72837">
        <v>35</v>
      </c>
      <c r="IT151" s="81" vm="66415">
        <v>35</v>
      </c>
    </row>
    <row r="152" spans="1:254" x14ac:dyDescent="0.25">
      <c r="A152" s="8" t="s">
        <v>437</v>
      </c>
      <c r="B152" s="8" t="s">
        <v>150</v>
      </c>
      <c r="C152" s="89">
        <v>44651</v>
      </c>
      <c r="D152" s="76" vm="84094">
        <v>12</v>
      </c>
      <c r="E152" s="10" vm="76014">
        <v>40613</v>
      </c>
      <c r="F152" s="10" vm="70920">
        <v>-26110</v>
      </c>
      <c r="G152" s="10" vm="100322">
        <v>-3882</v>
      </c>
      <c r="H152" s="10" vm="59905">
        <v>10621</v>
      </c>
      <c r="I152" s="10" vm="58502">
        <v>1966</v>
      </c>
      <c r="J152" s="10" vm="63688">
        <v>12587</v>
      </c>
      <c r="K152" s="10" vm="86062">
        <v>0</v>
      </c>
      <c r="L152" s="10" vm="78429">
        <v>0</v>
      </c>
      <c r="M152" s="10" vm="75872">
        <v>0</v>
      </c>
      <c r="N152" s="10" vm="70810">
        <v>0</v>
      </c>
      <c r="O152" s="10" vm="99829">
        <v>-9646</v>
      </c>
      <c r="P152" s="10" vm="95920">
        <v>0</v>
      </c>
      <c r="Q152" s="10" vm="81920">
        <v>0</v>
      </c>
      <c r="R152" s="10" vm="87110">
        <v>0</v>
      </c>
      <c r="S152" s="10" vm="85941">
        <v>0</v>
      </c>
      <c r="T152" s="10" vm="83946">
        <v>2941</v>
      </c>
      <c r="U152" s="10" vm="75722">
        <v>17</v>
      </c>
      <c r="V152" s="10" vm="70703">
        <v>2958</v>
      </c>
      <c r="W152" s="10" vm="98836">
        <v>0</v>
      </c>
      <c r="X152" s="10" vm="95753">
        <v>8511</v>
      </c>
      <c r="Y152" s="10" vm="89696">
        <v>0</v>
      </c>
      <c r="Z152" s="10" vm="81064">
        <v>0</v>
      </c>
      <c r="AA152" s="10" vm="80064">
        <v>11469</v>
      </c>
      <c r="AB152" s="10" vm="78287">
        <v>31933</v>
      </c>
      <c r="AC152" s="10" vm="75584">
        <v>1369</v>
      </c>
      <c r="AD152" s="10" vm="70590">
        <v>33302</v>
      </c>
      <c r="AE152" s="10" vm="97884">
        <v>401</v>
      </c>
      <c r="AF152" s="10" vm="95586">
        <v>0</v>
      </c>
      <c r="AG152" s="10" vm="72710">
        <v>0</v>
      </c>
      <c r="AH152" s="10" vm="72036">
        <v>0</v>
      </c>
      <c r="AI152" s="10" vm="85822">
        <v>33703</v>
      </c>
      <c r="AJ152" s="10" vm="78141">
        <v>5595</v>
      </c>
      <c r="AK152" s="10" vm="75487">
        <v>1357</v>
      </c>
      <c r="AL152" s="10" vm="70437">
        <v>7173</v>
      </c>
      <c r="AM152" s="10" vm="97406">
        <v>306</v>
      </c>
      <c r="AN152" s="10" vm="95425">
        <v>227</v>
      </c>
      <c r="AO152" s="10" vm="87960">
        <v>222</v>
      </c>
      <c r="AP152" s="10" vm="80941">
        <v>30</v>
      </c>
      <c r="AQ152" s="10" vm="79944">
        <v>5490</v>
      </c>
      <c r="AR152" s="10" vm="83799">
        <v>0</v>
      </c>
      <c r="AS152" s="10" vm="75396">
        <v>3848</v>
      </c>
      <c r="AT152" s="10" vm="70281">
        <v>24248</v>
      </c>
      <c r="AU152" s="10" vm="96985">
        <v>9455</v>
      </c>
      <c r="AV152" s="10" vm="95261">
        <v>596</v>
      </c>
      <c r="AW152" s="10" vm="89526">
        <v>273637</v>
      </c>
      <c r="AX152" s="10" vm="86957">
        <v>0</v>
      </c>
      <c r="AY152" s="10" vm="85693">
        <v>6738</v>
      </c>
      <c r="AZ152" s="10" vm="77997">
        <v>0</v>
      </c>
      <c r="BA152" s="10" vm="75314">
        <v>0</v>
      </c>
      <c r="BB152" s="10" vm="70124">
        <v>0</v>
      </c>
      <c r="BC152" s="10" vm="99168">
        <v>0</v>
      </c>
      <c r="BD152" s="10" vm="95096">
        <v>0</v>
      </c>
      <c r="BE152" s="10" vm="81783">
        <v>0</v>
      </c>
      <c r="BF152" s="10" vm="90297">
        <v>0</v>
      </c>
      <c r="BG152" s="10" vm="79820">
        <v>280375</v>
      </c>
      <c r="BH152" s="10" vm="83641">
        <v>2100</v>
      </c>
      <c r="BI152" s="10" vm="75226">
        <v>2871</v>
      </c>
      <c r="BJ152" s="10" vm="69970">
        <v>9527</v>
      </c>
      <c r="BK152" s="10" vm="100485">
        <v>0</v>
      </c>
      <c r="BL152" s="10" vm="94932">
        <v>6670</v>
      </c>
      <c r="BM152" s="10" vm="90697">
        <v>21168</v>
      </c>
      <c r="BN152" s="10" vm="88653">
        <v>0</v>
      </c>
      <c r="BO152" s="10" vm="79702">
        <v>0</v>
      </c>
      <c r="BP152" s="10" vm="77854">
        <v>401</v>
      </c>
      <c r="BQ152" s="10" vm="57537">
        <v>9826</v>
      </c>
      <c r="BR152" s="10" vm="69815">
        <v>10227</v>
      </c>
      <c r="BS152" s="10" vm="100156">
        <v>10941</v>
      </c>
      <c r="BT152" s="10" vm="94770">
        <v>291316</v>
      </c>
      <c r="BU152" s="10" vm="87810">
        <v>165668</v>
      </c>
      <c r="BV152" s="10" vm="71896">
        <v>0</v>
      </c>
      <c r="BW152" s="10" vm="85563">
        <v>0</v>
      </c>
      <c r="BX152" s="10" vm="83485">
        <v>39426</v>
      </c>
      <c r="BY152" s="10" vm="75047">
        <v>0</v>
      </c>
      <c r="BZ152" s="10" vm="69661">
        <v>0</v>
      </c>
      <c r="CA152" s="10" vm="99666">
        <v>1523</v>
      </c>
      <c r="CB152" s="10" vm="94611">
        <v>206617</v>
      </c>
      <c r="CC152" s="10" vm="72584">
        <v>13050</v>
      </c>
      <c r="CD152" s="10" vm="80800">
        <v>181</v>
      </c>
      <c r="CE152" s="10" vm="85441">
        <v>71468</v>
      </c>
      <c r="CF152" s="10" vm="77706">
        <v>71468</v>
      </c>
      <c r="CG152" s="10" vm="57413">
        <v>0</v>
      </c>
      <c r="CH152" s="10" vm="69506">
        <v>0</v>
      </c>
      <c r="CI152" s="10" vm="98201">
        <v>0</v>
      </c>
      <c r="CJ152" s="10" vm="94450">
        <v>0</v>
      </c>
      <c r="CK152" s="10" vm="91045">
        <v>71468</v>
      </c>
      <c r="CL152" s="10" vm="86781">
        <v>1885</v>
      </c>
      <c r="CM152" s="10" vm="79587">
        <v>1484</v>
      </c>
      <c r="CN152" s="10" vm="83327">
        <v>0</v>
      </c>
      <c r="CO152" s="10" vm="74881">
        <v>401</v>
      </c>
      <c r="CP152" s="10" vm="69352">
        <v>0</v>
      </c>
      <c r="CQ152" s="10" vm="97724">
        <v>0</v>
      </c>
      <c r="CR152" s="10" vm="94293">
        <v>0</v>
      </c>
      <c r="CS152" s="10" vm="81614">
        <v>0</v>
      </c>
      <c r="CT152" s="10" vm="71740">
        <v>0</v>
      </c>
      <c r="CU152" s="10" vm="71020">
        <v>0</v>
      </c>
      <c r="CV152" s="10" vm="77560">
        <v>0</v>
      </c>
      <c r="CW152" s="10" vm="74786">
        <v>0</v>
      </c>
      <c r="CX152" s="10" vm="69197">
        <v>0</v>
      </c>
      <c r="CY152" s="10" vm="97248">
        <v>0</v>
      </c>
      <c r="CZ152" s="10" vm="94132">
        <v>0</v>
      </c>
      <c r="DA152" s="10" vm="89368">
        <v>0</v>
      </c>
      <c r="DB152" s="81" vm="88519">
        <v>0</v>
      </c>
      <c r="DC152" s="81" vm="85321">
        <v>0</v>
      </c>
      <c r="DD152" s="81" vm="83173">
        <v>0</v>
      </c>
      <c r="DE152" s="81" vm="74708">
        <v>0</v>
      </c>
      <c r="DF152" s="10" vm="69041">
        <v>219</v>
      </c>
      <c r="DG152" s="10" vm="96824">
        <v>0</v>
      </c>
      <c r="DH152" s="10" vm="93966">
        <v>238</v>
      </c>
      <c r="DI152" s="10" vm="87653">
        <v>-19</v>
      </c>
      <c r="DJ152" s="10" vm="90177">
        <v>2104</v>
      </c>
      <c r="DK152" s="10" vm="79468">
        <v>1484</v>
      </c>
      <c r="DL152" s="10" vm="77417">
        <v>238</v>
      </c>
      <c r="DM152" s="10" vm="74612">
        <v>382</v>
      </c>
      <c r="DN152" s="10" vm="68884">
        <v>2830</v>
      </c>
      <c r="DO152" s="10" vm="96398">
        <v>2398</v>
      </c>
      <c r="DP152" s="10" vm="93801">
        <v>0</v>
      </c>
      <c r="DQ152" s="10" vm="72456">
        <v>432</v>
      </c>
      <c r="DR152" s="10" vm="80637">
        <v>0</v>
      </c>
      <c r="DS152" s="10" vm="85193">
        <v>0</v>
      </c>
      <c r="DT152" s="10" vm="83017">
        <v>0</v>
      </c>
      <c r="DU152" s="10" vm="74523">
        <v>0</v>
      </c>
      <c r="DV152" s="10" vm="68732">
        <v>0</v>
      </c>
      <c r="DW152" s="10" vm="98365">
        <v>0</v>
      </c>
      <c r="DX152" s="10" vm="93640">
        <v>0</v>
      </c>
      <c r="DY152" s="10" vm="81467">
        <v>0</v>
      </c>
      <c r="DZ152" s="10" vm="86638">
        <v>0</v>
      </c>
      <c r="EA152" s="10" vm="79345">
        <v>0</v>
      </c>
      <c r="EB152" s="10" vm="77270">
        <v>0</v>
      </c>
      <c r="EC152" s="10" vm="74428">
        <v>0</v>
      </c>
      <c r="ED152" s="10" vm="68577">
        <v>0</v>
      </c>
      <c r="EE152" s="10" vm="96082">
        <v>0</v>
      </c>
      <c r="EF152" s="10" vm="93478">
        <v>0</v>
      </c>
      <c r="EG152" s="10" vm="89217">
        <v>0</v>
      </c>
      <c r="EH152" s="81" vm="71605">
        <v>0</v>
      </c>
      <c r="EI152" s="81" vm="85069">
        <v>0</v>
      </c>
      <c r="EJ152" s="81" vm="82864">
        <v>0</v>
      </c>
      <c r="EK152" s="81" vm="57036">
        <v>0</v>
      </c>
      <c r="EL152" s="10" vm="68423">
        <v>1976</v>
      </c>
      <c r="EM152" s="10" vm="99499">
        <v>0</v>
      </c>
      <c r="EN152" s="10" vm="93316">
        <v>1624</v>
      </c>
      <c r="EO152" s="10" vm="90553">
        <v>352</v>
      </c>
      <c r="EP152" s="10" vm="88373">
        <v>4806</v>
      </c>
      <c r="EQ152" s="10" vm="79232">
        <v>2398</v>
      </c>
      <c r="ER152" s="10" vm="77122">
        <v>1624</v>
      </c>
      <c r="ES152" s="10" vm="56982">
        <v>784</v>
      </c>
      <c r="ET152" s="10" vm="68268">
        <v>6910</v>
      </c>
      <c r="EU152" s="10" vm="98678">
        <v>3882</v>
      </c>
      <c r="EV152" s="10" vm="93155">
        <v>1862</v>
      </c>
      <c r="EW152" s="10" vm="87514">
        <v>1166</v>
      </c>
      <c r="EX152" s="10" vm="80493">
        <v>1209</v>
      </c>
      <c r="EY152" s="10" vm="84942">
        <v>655</v>
      </c>
      <c r="EZ152" s="10" vm="82703">
        <v>594</v>
      </c>
      <c r="FA152" s="10" vm="74175">
        <v>655</v>
      </c>
      <c r="FB152" s="10" vm="68114">
        <v>298527</v>
      </c>
      <c r="FC152" s="10" vm="98519">
        <v>0</v>
      </c>
      <c r="FD152" s="10" vm="92998">
        <v>298527</v>
      </c>
      <c r="FE152" s="10" vm="58913">
        <v>13380</v>
      </c>
      <c r="FF152" s="10" vm="86495">
        <v>5388</v>
      </c>
      <c r="FG152" s="10" vm="79114">
        <v>0</v>
      </c>
      <c r="FH152" s="10" vm="76973">
        <v>-885</v>
      </c>
      <c r="FI152" s="10" vm="56860">
        <v>0</v>
      </c>
      <c r="FJ152" s="10" vm="67959">
        <v>0</v>
      </c>
      <c r="FK152" s="10" vm="59325">
        <v>0</v>
      </c>
      <c r="FL152" s="10" vm="92834">
        <v>316410</v>
      </c>
      <c r="FM152" s="10" vm="72305">
        <v>37985</v>
      </c>
      <c r="FN152" s="10" vm="71459">
        <v>4889</v>
      </c>
      <c r="FO152" s="10" vm="84812">
        <v>0</v>
      </c>
      <c r="FP152" s="10" vm="76828">
        <v>0</v>
      </c>
      <c r="FQ152" s="10" vm="74006">
        <v>-101</v>
      </c>
      <c r="FR152" s="10" vm="67803">
        <v>0</v>
      </c>
      <c r="FS152" s="10" vm="96666">
        <v>0</v>
      </c>
      <c r="FT152" s="10" vm="92669">
        <v>42773</v>
      </c>
      <c r="FU152" s="10" vm="89057">
        <v>273637</v>
      </c>
      <c r="FV152" s="10" vm="90013">
        <v>260542</v>
      </c>
      <c r="FW152" s="81" vm="78990">
        <v>0</v>
      </c>
      <c r="FX152" s="81" vm="82550">
        <v>0</v>
      </c>
      <c r="FY152" s="81" vm="56731">
        <v>0</v>
      </c>
      <c r="FZ152" s="81" vm="56217">
        <v>0</v>
      </c>
      <c r="GA152" s="81" vm="96238">
        <v>0</v>
      </c>
      <c r="GB152" s="10" vm="92505">
        <v>984</v>
      </c>
      <c r="GC152" s="10" vm="81343">
        <v>270</v>
      </c>
      <c r="GD152" s="10" vm="88164">
        <v>714</v>
      </c>
      <c r="GE152" s="10" vm="84680">
        <v>855</v>
      </c>
      <c r="GF152" s="10" vm="76680">
        <v>816</v>
      </c>
      <c r="GG152" s="10" vm="73839">
        <v>39</v>
      </c>
      <c r="GH152" s="10" vm="67649">
        <v>135</v>
      </c>
      <c r="GI152" s="10" vm="99003">
        <v>104</v>
      </c>
      <c r="GJ152" s="10" vm="92344">
        <v>31</v>
      </c>
      <c r="GK152" s="10" vm="87338">
        <v>0</v>
      </c>
      <c r="GL152" s="10" vm="86345">
        <v>0</v>
      </c>
      <c r="GM152" s="10" vm="78880">
        <v>0</v>
      </c>
      <c r="GN152" s="10" vm="82394">
        <v>1474</v>
      </c>
      <c r="GO152" s="10" vm="56626">
        <v>298</v>
      </c>
      <c r="GP152" s="10" vm="67495">
        <v>1176</v>
      </c>
      <c r="GQ152" s="10" vm="99992">
        <v>6</v>
      </c>
      <c r="GR152" s="10" vm="92183">
        <v>0</v>
      </c>
      <c r="GS152" s="10" vm="88901">
        <v>6</v>
      </c>
      <c r="GT152" s="10" vm="80360">
        <v>3454</v>
      </c>
      <c r="GU152" s="10" vm="84585">
        <v>1488</v>
      </c>
      <c r="GV152" s="10" vm="76536">
        <v>1966</v>
      </c>
      <c r="GW152" s="10" vm="73669">
        <v>0</v>
      </c>
      <c r="GX152" s="81" vm="67339">
        <v>0</v>
      </c>
      <c r="GY152" s="10" vm="99336">
        <v>0</v>
      </c>
      <c r="GZ152" s="10" vm="92025">
        <v>0</v>
      </c>
      <c r="HA152" s="10" vm="72173">
        <v>0</v>
      </c>
      <c r="HB152" s="10" vm="71314">
        <v>0</v>
      </c>
      <c r="HC152" s="81" vm="78791">
        <v>0</v>
      </c>
      <c r="HD152" s="81" vm="82240">
        <v>6670</v>
      </c>
      <c r="HE152" s="10" vm="73582">
        <v>6670</v>
      </c>
      <c r="HF152" s="10" vm="67184">
        <v>192</v>
      </c>
      <c r="HG152" s="10" vm="98041">
        <v>484</v>
      </c>
      <c r="HH152" s="10" vm="91865">
        <v>0</v>
      </c>
      <c r="HI152" s="10" vm="90883">
        <v>0</v>
      </c>
      <c r="HJ152" s="10" vm="58592">
        <v>3225</v>
      </c>
      <c r="HK152" s="10" vm="84483">
        <v>0</v>
      </c>
      <c r="HL152" s="10" vm="57838">
        <v>0</v>
      </c>
      <c r="HM152" s="10" vm="73474">
        <v>0</v>
      </c>
      <c r="HN152" s="10" vm="67032">
        <v>5925</v>
      </c>
      <c r="HO152" s="10" vm="97566">
        <v>9826</v>
      </c>
      <c r="HP152" s="10" vm="91704">
        <v>0</v>
      </c>
      <c r="HQ152" s="10" vm="100897">
        <v>1523</v>
      </c>
      <c r="HR152" s="10" vm="89844">
        <v>1523</v>
      </c>
      <c r="HS152" s="10" vm="78687">
        <v>0</v>
      </c>
      <c r="HT152" s="10" vm="82084">
        <v>181</v>
      </c>
      <c r="HU152" s="10" vm="73325">
        <v>181</v>
      </c>
      <c r="HV152" s="10" vm="66878">
        <v>9007</v>
      </c>
      <c r="HW152" s="10" vm="97099">
        <v>229</v>
      </c>
      <c r="HX152" s="10" vm="91555">
        <v>0</v>
      </c>
      <c r="HY152" s="10" vm="88771">
        <v>410</v>
      </c>
      <c r="HZ152" s="10" vm="86208">
        <v>0</v>
      </c>
      <c r="IA152" s="10" vm="84350">
        <v>0</v>
      </c>
      <c r="IB152" s="10" vm="76292">
        <v>0</v>
      </c>
      <c r="IC152" s="10" vm="73180">
        <v>9646</v>
      </c>
      <c r="ID152" s="10" vm="66732">
        <v>0</v>
      </c>
      <c r="IE152" s="10" vm="96520">
        <v>0</v>
      </c>
      <c r="IF152" s="10" vm="91388">
        <v>0</v>
      </c>
      <c r="IG152" s="10" vm="58387">
        <v>0</v>
      </c>
      <c r="IH152" s="10" vm="80217">
        <v>5388</v>
      </c>
      <c r="II152" s="10" vm="78559">
        <v>5769</v>
      </c>
      <c r="IJ152" s="10" vm="76148">
        <v>0</v>
      </c>
      <c r="IK152" s="10" vm="73037">
        <v>82</v>
      </c>
      <c r="IL152" s="10" vm="66589">
        <v>-34</v>
      </c>
      <c r="IM152" s="10" vm="59497">
        <v>0</v>
      </c>
      <c r="IN152" s="10" vm="91222">
        <v>6554</v>
      </c>
      <c r="IO152" s="10" vm="81215">
        <v>6554</v>
      </c>
      <c r="IP152" s="10" vm="71141">
        <v>0</v>
      </c>
      <c r="IQ152" s="10" vm="84216">
        <v>0</v>
      </c>
      <c r="IR152" s="10" vm="58149">
        <v>0</v>
      </c>
      <c r="IS152" s="81" vm="72889">
        <v>0</v>
      </c>
      <c r="IT152" s="81" vm="66439">
        <v>0</v>
      </c>
    </row>
    <row r="153" spans="1:254" x14ac:dyDescent="0.25">
      <c r="A153" s="8" t="s">
        <v>638</v>
      </c>
      <c r="B153" s="8" t="s">
        <v>637</v>
      </c>
      <c r="C153" s="89">
        <v>44561</v>
      </c>
      <c r="D153" s="76" vm="16045">
        <v>12</v>
      </c>
      <c r="E153" s="10" vm="9300">
        <v>174349</v>
      </c>
      <c r="F153" s="10" vm="47940">
        <v>-40013</v>
      </c>
      <c r="G153" s="10" vm="42780">
        <v>-125876</v>
      </c>
      <c r="H153" s="10" vm="59718">
        <v>8460</v>
      </c>
      <c r="I153" s="10" vm="29331">
        <v>515</v>
      </c>
      <c r="J153" s="10" vm="63519">
        <v>8975</v>
      </c>
      <c r="K153" s="10" vm="46303">
        <v>0</v>
      </c>
      <c r="L153" s="10" vm="15825">
        <v>2884</v>
      </c>
      <c r="M153" s="10" vm="9082">
        <v>0</v>
      </c>
      <c r="N153" s="10" vm="44548">
        <v>0</v>
      </c>
      <c r="O153" s="10" vm="42555">
        <v>-29046</v>
      </c>
      <c r="P153" s="10" vm="35845">
        <v>0</v>
      </c>
      <c r="Q153" s="10" vm="29141">
        <v>0</v>
      </c>
      <c r="R153" s="10" vm="22456">
        <v>0</v>
      </c>
      <c r="S153" s="10" vm="56009">
        <v>0</v>
      </c>
      <c r="T153" s="10" vm="15613">
        <v>-17187</v>
      </c>
      <c r="U153" s="10" vm="8866">
        <v>53</v>
      </c>
      <c r="V153" s="10" vm="54299">
        <v>-17134</v>
      </c>
      <c r="W153" s="10" vm="42338">
        <v>0</v>
      </c>
      <c r="X153" s="10" vm="35609">
        <v>0</v>
      </c>
      <c r="Y153" s="10" vm="29025">
        <v>0</v>
      </c>
      <c r="Z153" s="10" vm="22236">
        <v>0</v>
      </c>
      <c r="AA153" s="10" vm="66126">
        <v>-17134</v>
      </c>
      <c r="AB153" s="10" vm="15420">
        <v>14683</v>
      </c>
      <c r="AC153" s="10" vm="8661">
        <v>796</v>
      </c>
      <c r="AD153" s="10" vm="51184">
        <v>15479</v>
      </c>
      <c r="AE153" s="10" vm="42117">
        <v>108</v>
      </c>
      <c r="AF153" s="10" vm="35374">
        <v>0</v>
      </c>
      <c r="AG153" s="10" vm="28790">
        <v>0</v>
      </c>
      <c r="AH153" s="10" vm="22013">
        <v>0</v>
      </c>
      <c r="AI153" s="10" vm="49395">
        <v>15587</v>
      </c>
      <c r="AJ153" s="10" vm="15220">
        <v>19083</v>
      </c>
      <c r="AK153" s="10" vm="63254">
        <v>1142</v>
      </c>
      <c r="AL153" s="10" vm="47804">
        <v>1162</v>
      </c>
      <c r="AM153" s="10" vm="41901">
        <v>0</v>
      </c>
      <c r="AN153" s="10" vm="35149">
        <v>0</v>
      </c>
      <c r="AO153" s="10" vm="28566">
        <v>53</v>
      </c>
      <c r="AP153" s="10" vm="21799">
        <v>0</v>
      </c>
      <c r="AQ153" s="10" vm="46078">
        <v>1926</v>
      </c>
      <c r="AR153" s="10" vm="15001">
        <v>0</v>
      </c>
      <c r="AS153" s="10" vm="8371">
        <v>74</v>
      </c>
      <c r="AT153" s="10" vm="44319">
        <v>23440</v>
      </c>
      <c r="AU153" s="10" vm="41688">
        <v>-7853</v>
      </c>
      <c r="AV153" s="10" vm="64905">
        <v>4032</v>
      </c>
      <c r="AW153" s="10" vm="28340">
        <v>792200</v>
      </c>
      <c r="AX153" s="10" vm="21591">
        <v>0</v>
      </c>
      <c r="AY153" s="10" vm="55814">
        <v>145</v>
      </c>
      <c r="AZ153" s="10" vm="14783">
        <v>0</v>
      </c>
      <c r="BA153" s="10" vm="8151">
        <v>0</v>
      </c>
      <c r="BB153" s="10" vm="54068">
        <v>0</v>
      </c>
      <c r="BC153" s="10" vm="41458">
        <v>0</v>
      </c>
      <c r="BD153" s="10" vm="34828">
        <v>0</v>
      </c>
      <c r="BE153" s="10" vm="28109">
        <v>0</v>
      </c>
      <c r="BF153" s="10" vm="21381">
        <v>0</v>
      </c>
      <c r="BG153" s="10" vm="65989">
        <v>792345</v>
      </c>
      <c r="BH153" s="10" vm="14575">
        <v>119085</v>
      </c>
      <c r="BI153" s="10" vm="7940">
        <v>34985</v>
      </c>
      <c r="BJ153" s="10" vm="50966">
        <v>62750</v>
      </c>
      <c r="BK153" s="10" vm="41227">
        <v>0</v>
      </c>
      <c r="BL153" s="10" vm="34595">
        <v>2152</v>
      </c>
      <c r="BM153" s="10" vm="27881">
        <v>218972</v>
      </c>
      <c r="BN153" s="10" vm="21160">
        <v>0</v>
      </c>
      <c r="BO153" s="10" vm="49170">
        <v>0</v>
      </c>
      <c r="BP153" s="10" vm="14374">
        <v>141</v>
      </c>
      <c r="BQ153" s="10" vm="7750">
        <v>85879</v>
      </c>
      <c r="BR153" s="10" vm="47579">
        <v>86020</v>
      </c>
      <c r="BS153" s="10" vm="41002">
        <v>132952</v>
      </c>
      <c r="BT153" s="10" vm="34368">
        <v>925297</v>
      </c>
      <c r="BU153" s="10" vm="27652">
        <v>470229</v>
      </c>
      <c r="BV153" s="10" vm="20940">
        <v>418536</v>
      </c>
      <c r="BW153" s="10" vm="45854">
        <v>0</v>
      </c>
      <c r="BX153" s="10" vm="14158">
        <v>16910</v>
      </c>
      <c r="BY153" s="10" vm="7586">
        <v>0</v>
      </c>
      <c r="BZ153" s="10" vm="44101">
        <v>0</v>
      </c>
      <c r="CA153" s="10" vm="40791">
        <v>0</v>
      </c>
      <c r="CB153" s="10" vm="34171">
        <v>905675</v>
      </c>
      <c r="CC153" s="10" vm="27426">
        <v>0</v>
      </c>
      <c r="CD153" s="10" vm="20729">
        <v>62</v>
      </c>
      <c r="CE153" s="10" vm="55605">
        <v>19560</v>
      </c>
      <c r="CF153" s="10" vm="13941">
        <v>-82487</v>
      </c>
      <c r="CG153" s="10" vm="7373">
        <v>0</v>
      </c>
      <c r="CH153" s="10" vm="53850">
        <v>0</v>
      </c>
      <c r="CI153" s="10" vm="40558">
        <v>0</v>
      </c>
      <c r="CJ153" s="10" vm="33991">
        <v>102047</v>
      </c>
      <c r="CK153" s="10" vm="27203">
        <v>19560</v>
      </c>
      <c r="CL153" s="10" vm="20526">
        <v>158762</v>
      </c>
      <c r="CM153" s="10" vm="52342">
        <v>125876</v>
      </c>
      <c r="CN153" s="10" vm="13730">
        <v>0</v>
      </c>
      <c r="CO153" s="10" vm="7157">
        <v>32886</v>
      </c>
      <c r="CP153" s="10" vm="50736">
        <v>0</v>
      </c>
      <c r="CQ153" s="10" vm="40328">
        <v>0</v>
      </c>
      <c r="CR153" s="10" vm="33757">
        <v>16573</v>
      </c>
      <c r="CS153" s="10" vm="26969">
        <v>-16573</v>
      </c>
      <c r="CT153" s="10" vm="20306">
        <v>0</v>
      </c>
      <c r="CU153" s="10" vm="48944">
        <v>0</v>
      </c>
      <c r="CV153" s="10" vm="13525">
        <v>0</v>
      </c>
      <c r="CW153" s="10" vm="6955">
        <v>0</v>
      </c>
      <c r="CX153" s="10" vm="47365">
        <v>0</v>
      </c>
      <c r="CY153" s="10" vm="40100">
        <v>0</v>
      </c>
      <c r="CZ153" s="10" vm="33524">
        <v>0</v>
      </c>
      <c r="DA153" s="10" vm="26744">
        <v>0</v>
      </c>
      <c r="DB153" s="81" vm="20087">
        <v>0</v>
      </c>
      <c r="DC153" s="81" vm="45632">
        <v>0</v>
      </c>
      <c r="DD153" s="81" vm="13306">
        <v>0</v>
      </c>
      <c r="DE153" s="81" vm="6780">
        <v>0</v>
      </c>
      <c r="DF153" s="10" vm="43885">
        <v>0</v>
      </c>
      <c r="DG153" s="10" vm="39884">
        <v>0</v>
      </c>
      <c r="DH153" s="10" vm="64694">
        <v>0</v>
      </c>
      <c r="DI153" s="10" vm="26509">
        <v>0</v>
      </c>
      <c r="DJ153" s="10" vm="19870">
        <v>158762</v>
      </c>
      <c r="DK153" s="10" vm="55381">
        <v>125876</v>
      </c>
      <c r="DL153" s="10" vm="13088">
        <v>16573</v>
      </c>
      <c r="DM153" s="10" vm="6563">
        <v>16313</v>
      </c>
      <c r="DN153" s="10" vm="53635">
        <v>0</v>
      </c>
      <c r="DO153" s="10" vm="39654">
        <v>0</v>
      </c>
      <c r="DP153" s="10" vm="33135">
        <v>0</v>
      </c>
      <c r="DQ153" s="10" vm="26279">
        <v>0</v>
      </c>
      <c r="DR153" s="10" vm="19664">
        <v>0</v>
      </c>
      <c r="DS153" s="10" vm="65835">
        <v>0</v>
      </c>
      <c r="DT153" s="10" vm="12884">
        <v>0</v>
      </c>
      <c r="DU153" s="10" vm="6347">
        <v>0</v>
      </c>
      <c r="DV153" s="10" vm="50515">
        <v>0</v>
      </c>
      <c r="DW153" s="10" vm="65100">
        <v>0</v>
      </c>
      <c r="DX153" s="10" vm="32900">
        <v>0</v>
      </c>
      <c r="DY153" s="10" vm="26058">
        <v>0</v>
      </c>
      <c r="DZ153" s="10" vm="19443">
        <v>0</v>
      </c>
      <c r="EA153" s="10" vm="48717">
        <v>0</v>
      </c>
      <c r="EB153" s="10" vm="12676">
        <v>0</v>
      </c>
      <c r="EC153" s="10" vm="6148">
        <v>0</v>
      </c>
      <c r="ED153" s="10" vm="47145">
        <v>0</v>
      </c>
      <c r="EE153" s="10" vm="39202">
        <v>0</v>
      </c>
      <c r="EF153" s="10" vm="64634">
        <v>0</v>
      </c>
      <c r="EG153" s="10" vm="25830">
        <v>0</v>
      </c>
      <c r="EH153" s="81" vm="19229">
        <v>0</v>
      </c>
      <c r="EI153" s="81" vm="45411">
        <v>0</v>
      </c>
      <c r="EJ153" s="81" vm="12458">
        <v>0</v>
      </c>
      <c r="EK153" s="81" vm="5973">
        <v>0</v>
      </c>
      <c r="EL153" s="10" vm="43668">
        <v>0</v>
      </c>
      <c r="EM153" s="10" vm="38983">
        <v>0</v>
      </c>
      <c r="EN153" s="10" vm="32459">
        <v>0</v>
      </c>
      <c r="EO153" s="10" vm="25601">
        <v>0</v>
      </c>
      <c r="EP153" s="10" vm="19017">
        <v>0</v>
      </c>
      <c r="EQ153" s="10" vm="55169">
        <v>0</v>
      </c>
      <c r="ER153" s="10" vm="12240">
        <v>0</v>
      </c>
      <c r="ES153" s="10" vm="5759">
        <v>0</v>
      </c>
      <c r="ET153" s="10" vm="53419">
        <v>158762</v>
      </c>
      <c r="EU153" s="10" vm="38753">
        <v>125876</v>
      </c>
      <c r="EV153" s="10" vm="32278">
        <v>16573</v>
      </c>
      <c r="EW153" s="10" vm="25371">
        <v>16313</v>
      </c>
      <c r="EX153" s="10" vm="18815">
        <v>117</v>
      </c>
      <c r="EY153" s="10" vm="52010">
        <v>0</v>
      </c>
      <c r="EZ153" s="10" vm="12038">
        <v>16</v>
      </c>
      <c r="FA153" s="10" vm="5544">
        <v>0</v>
      </c>
      <c r="FB153" s="10" vm="50285">
        <v>523596</v>
      </c>
      <c r="FC153" s="10" vm="38528">
        <v>0</v>
      </c>
      <c r="FD153" s="10" vm="32047">
        <v>523596</v>
      </c>
      <c r="FE153" s="10" vm="25142">
        <v>497034</v>
      </c>
      <c r="FF153" s="10" vm="18594">
        <v>0</v>
      </c>
      <c r="FG153" s="10" vm="48500">
        <v>0</v>
      </c>
      <c r="FH153" s="10" vm="11863">
        <v>-1245</v>
      </c>
      <c r="FI153" s="10" vm="5334">
        <v>-226956</v>
      </c>
      <c r="FJ153" s="10" vm="46920">
        <v>0</v>
      </c>
      <c r="FK153" s="10" vm="38315">
        <v>0</v>
      </c>
      <c r="FL153" s="10" vm="31815">
        <v>792429</v>
      </c>
      <c r="FM153" s="10" vm="24906">
        <v>306</v>
      </c>
      <c r="FN153" s="10" vm="18388">
        <v>1926</v>
      </c>
      <c r="FO153" s="10" vm="45208">
        <v>0</v>
      </c>
      <c r="FP153" s="10" vm="11647">
        <v>0</v>
      </c>
      <c r="FQ153" s="10" vm="5119">
        <v>-2003</v>
      </c>
      <c r="FR153" s="10" vm="43448">
        <v>0</v>
      </c>
      <c r="FS153" s="10" vm="38083">
        <v>0</v>
      </c>
      <c r="FT153" s="10" vm="31581">
        <v>229</v>
      </c>
      <c r="FU153" s="10" vm="24680">
        <v>792200</v>
      </c>
      <c r="FV153" s="10" vm="18211">
        <v>523290</v>
      </c>
      <c r="FW153" s="81" vm="54957">
        <v>0</v>
      </c>
      <c r="FX153" s="81" vm="11433">
        <v>0</v>
      </c>
      <c r="FY153" s="81" vm="62921">
        <v>0</v>
      </c>
      <c r="FZ153" s="81" vm="53202">
        <v>0</v>
      </c>
      <c r="GA153" s="81" vm="37869">
        <v>0</v>
      </c>
      <c r="GB153" s="10" vm="31357">
        <v>1724</v>
      </c>
      <c r="GC153" s="10" vm="24450">
        <v>1209</v>
      </c>
      <c r="GD153" s="10" vm="17990">
        <v>515</v>
      </c>
      <c r="GE153" s="10" vm="51790">
        <v>0</v>
      </c>
      <c r="GF153" s="10" vm="11214">
        <v>0</v>
      </c>
      <c r="GG153" s="10" vm="4748">
        <v>0</v>
      </c>
      <c r="GH153" s="10" vm="50070">
        <v>0</v>
      </c>
      <c r="GI153" s="10" vm="37648">
        <v>0</v>
      </c>
      <c r="GJ153" s="10" vm="31133">
        <v>0</v>
      </c>
      <c r="GK153" s="10" vm="24225">
        <v>0</v>
      </c>
      <c r="GL153" s="10" vm="17773">
        <v>0</v>
      </c>
      <c r="GM153" s="10" vm="48295">
        <v>0</v>
      </c>
      <c r="GN153" s="10" vm="11002">
        <v>0</v>
      </c>
      <c r="GO153" s="10" vm="4536">
        <v>0</v>
      </c>
      <c r="GP153" s="10" vm="46694">
        <v>0</v>
      </c>
      <c r="GQ153" s="10" vm="37426">
        <v>0</v>
      </c>
      <c r="GR153" s="10" vm="30901">
        <v>0</v>
      </c>
      <c r="GS153" s="10" vm="23999">
        <v>0</v>
      </c>
      <c r="GT153" s="10" vm="17552">
        <v>1724</v>
      </c>
      <c r="GU153" s="10" vm="44996">
        <v>1209</v>
      </c>
      <c r="GV153" s="10" vm="10793">
        <v>515</v>
      </c>
      <c r="GW153" s="10" vm="4317">
        <v>2151</v>
      </c>
      <c r="GX153" s="81" vm="43230">
        <v>0</v>
      </c>
      <c r="GY153" s="10" vm="37202">
        <v>1</v>
      </c>
      <c r="GZ153" s="10" vm="30692">
        <v>0</v>
      </c>
      <c r="HA153" s="10" vm="23771">
        <v>0</v>
      </c>
      <c r="HB153" s="10" vm="17336">
        <v>0</v>
      </c>
      <c r="HC153" s="81" vm="54734">
        <v>0</v>
      </c>
      <c r="HD153" s="81" vm="10577">
        <v>0</v>
      </c>
      <c r="HE153" s="10" vm="4100">
        <v>2152</v>
      </c>
      <c r="HF153" s="10" vm="52969">
        <v>66180</v>
      </c>
      <c r="HG153" s="10" vm="36983">
        <v>0</v>
      </c>
      <c r="HH153" s="10" vm="30502">
        <v>3234</v>
      </c>
      <c r="HI153" s="10" vm="23548">
        <v>0</v>
      </c>
      <c r="HJ153" s="10" vm="17124">
        <v>14529</v>
      </c>
      <c r="HK153" s="10" vm="51581">
        <v>0</v>
      </c>
      <c r="HL153" s="10" vm="10364">
        <v>0</v>
      </c>
      <c r="HM153" s="10" vm="3883">
        <v>0</v>
      </c>
      <c r="HN153" s="10" vm="49852">
        <v>1936</v>
      </c>
      <c r="HO153" s="10" vm="36759">
        <v>85879</v>
      </c>
      <c r="HP153" s="10" vm="30268">
        <v>0</v>
      </c>
      <c r="HQ153" s="10" vm="23313">
        <v>0</v>
      </c>
      <c r="HR153" s="10" vm="16904">
        <v>0</v>
      </c>
      <c r="HS153" s="10" vm="48123">
        <v>0</v>
      </c>
      <c r="HT153" s="10" vm="10156">
        <v>62</v>
      </c>
      <c r="HU153" s="10" vm="3669">
        <v>62</v>
      </c>
      <c r="HV153" s="10" vm="46485">
        <v>25903</v>
      </c>
      <c r="HW153" s="10" vm="36529">
        <v>1581</v>
      </c>
      <c r="HX153" s="10" vm="30035">
        <v>0</v>
      </c>
      <c r="HY153" s="10" vm="23081">
        <v>0</v>
      </c>
      <c r="HZ153" s="10" vm="16685">
        <v>0</v>
      </c>
      <c r="IA153" s="10" vm="44771">
        <v>1562</v>
      </c>
      <c r="IB153" s="10" vm="9937">
        <v>0</v>
      </c>
      <c r="IC153" s="10" vm="3450">
        <v>29046</v>
      </c>
      <c r="ID153" s="10" vm="43008">
        <v>676</v>
      </c>
      <c r="IE153" s="10" vm="36312">
        <v>0</v>
      </c>
      <c r="IF153" s="10" vm="29801">
        <v>0</v>
      </c>
      <c r="IG153" s="10" vm="64237">
        <v>676</v>
      </c>
      <c r="IH153" s="10" vm="16470">
        <v>0</v>
      </c>
      <c r="II153" s="10" vm="54519">
        <v>2037</v>
      </c>
      <c r="IJ153" s="10" vm="9724">
        <v>0</v>
      </c>
      <c r="IK153" s="10" vm="3229">
        <v>3287</v>
      </c>
      <c r="IL153" s="10" vm="52752">
        <v>0</v>
      </c>
      <c r="IM153" s="10" vm="36081">
        <v>-1712</v>
      </c>
      <c r="IN153" s="10" vm="29566">
        <v>3962</v>
      </c>
      <c r="IO153" s="10" vm="22681">
        <v>3962</v>
      </c>
      <c r="IP153" s="10" vm="16253">
        <v>0</v>
      </c>
      <c r="IQ153" s="10" vm="51402">
        <v>0</v>
      </c>
      <c r="IR153" s="10" vm="9518">
        <v>0</v>
      </c>
      <c r="IS153" s="81" vm="3008">
        <v>0</v>
      </c>
      <c r="IT153" s="81" vm="49626">
        <v>0</v>
      </c>
    </row>
    <row r="154" spans="1:254" x14ac:dyDescent="0.25">
      <c r="A154" s="8" t="s">
        <v>976</v>
      </c>
      <c r="B154" s="8" t="s">
        <v>977</v>
      </c>
      <c r="C154" s="89">
        <v>44561</v>
      </c>
      <c r="D154" s="76" vm="16043">
        <v>12</v>
      </c>
      <c r="E154" s="10" vm="9296">
        <v>13446</v>
      </c>
      <c r="F154" s="10" vm="65534">
        <v>-8940</v>
      </c>
      <c r="G154" s="10" vm="42783">
        <v>0</v>
      </c>
      <c r="H154" s="10" vm="59722">
        <v>4506</v>
      </c>
      <c r="I154" s="10" vm="29337">
        <v>0</v>
      </c>
      <c r="J154" s="10" vm="63517">
        <v>4506</v>
      </c>
      <c r="K154" s="10" vm="46311">
        <v>0</v>
      </c>
      <c r="L154" s="10" vm="15823">
        <v>0</v>
      </c>
      <c r="M154" s="10" vm="9078">
        <v>0</v>
      </c>
      <c r="N154" s="10" vm="44557">
        <v>2664</v>
      </c>
      <c r="O154" s="10" vm="42559">
        <v>-10594</v>
      </c>
      <c r="P154" s="10" vm="35849">
        <v>0</v>
      </c>
      <c r="Q154" s="10" vm="64426">
        <v>0</v>
      </c>
      <c r="R154" s="10" vm="22454">
        <v>0</v>
      </c>
      <c r="S154" s="10" vm="56015">
        <v>0</v>
      </c>
      <c r="T154" s="10" vm="15611">
        <v>-3424</v>
      </c>
      <c r="U154" s="10" vm="8862">
        <v>-1002</v>
      </c>
      <c r="V154" s="10" vm="54308">
        <v>-4426</v>
      </c>
      <c r="W154" s="10" vm="42341">
        <v>0</v>
      </c>
      <c r="X154" s="10" vm="35613">
        <v>0</v>
      </c>
      <c r="Y154" s="10" vm="29030">
        <v>0</v>
      </c>
      <c r="Z154" s="10" vm="22233">
        <v>0</v>
      </c>
      <c r="AA154" s="10" vm="52563">
        <v>-4426</v>
      </c>
      <c r="AB154" s="10" vm="15418">
        <v>13330</v>
      </c>
      <c r="AC154" s="10" vm="8657">
        <v>94</v>
      </c>
      <c r="AD154" s="10" vm="51189">
        <v>13424</v>
      </c>
      <c r="AE154" s="10" vm="42121">
        <v>22</v>
      </c>
      <c r="AF154" s="10" vm="35378">
        <v>0</v>
      </c>
      <c r="AG154" s="10" vm="28797">
        <v>0</v>
      </c>
      <c r="AH154" s="10" vm="22011">
        <v>0</v>
      </c>
      <c r="AI154" s="10" vm="49397">
        <v>13446</v>
      </c>
      <c r="AJ154" s="10" vm="15217">
        <v>3111</v>
      </c>
      <c r="AK154" s="10" vm="63252">
        <v>365</v>
      </c>
      <c r="AL154" s="10" vm="47816">
        <v>1228</v>
      </c>
      <c r="AM154" s="10" vm="41904">
        <v>0</v>
      </c>
      <c r="AN154" s="10" vm="64954">
        <v>0</v>
      </c>
      <c r="AO154" s="10" vm="28571">
        <v>126</v>
      </c>
      <c r="AP154" s="10" vm="21796">
        <v>0</v>
      </c>
      <c r="AQ154" s="10" vm="46087">
        <v>3037</v>
      </c>
      <c r="AR154" s="10" vm="14998">
        <v>0</v>
      </c>
      <c r="AS154" s="10" vm="8367">
        <v>28</v>
      </c>
      <c r="AT154" s="10" vm="44328">
        <v>7895</v>
      </c>
      <c r="AU154" s="10" vm="41691">
        <v>5551</v>
      </c>
      <c r="AV154" s="10" vm="64909">
        <v>103</v>
      </c>
      <c r="AW154" s="10" vm="28345">
        <v>417138</v>
      </c>
      <c r="AX154" s="10" vm="21588">
        <v>0</v>
      </c>
      <c r="AY154" s="10" vm="55819">
        <v>0</v>
      </c>
      <c r="AZ154" s="10" vm="14780">
        <v>0</v>
      </c>
      <c r="BA154" s="10" vm="8147">
        <v>0</v>
      </c>
      <c r="BB154" s="10" vm="54077">
        <v>0</v>
      </c>
      <c r="BC154" s="10" vm="41462">
        <v>0</v>
      </c>
      <c r="BD154" s="10" vm="34832">
        <v>0</v>
      </c>
      <c r="BE154" s="10" vm="28115">
        <v>15895</v>
      </c>
      <c r="BF154" s="10" vm="21379">
        <v>95900</v>
      </c>
      <c r="BG154" s="10" vm="52480">
        <v>528933</v>
      </c>
      <c r="BH154" s="10" vm="14572">
        <v>0</v>
      </c>
      <c r="BI154" s="10" vm="7936">
        <v>747</v>
      </c>
      <c r="BJ154" s="10" vm="50970">
        <v>7104</v>
      </c>
      <c r="BK154" s="10" vm="41230">
        <v>0</v>
      </c>
      <c r="BL154" s="10" vm="34599">
        <v>1562</v>
      </c>
      <c r="BM154" s="10" vm="27885">
        <v>9413</v>
      </c>
      <c r="BN154" s="10" vm="21157">
        <v>0</v>
      </c>
      <c r="BO154" s="10" vm="49172">
        <v>0</v>
      </c>
      <c r="BP154" s="10" vm="14371">
        <v>67</v>
      </c>
      <c r="BQ154" s="10" vm="63143">
        <v>4876</v>
      </c>
      <c r="BR154" s="10" vm="47591">
        <v>4943</v>
      </c>
      <c r="BS154" s="10" vm="41005">
        <v>4470</v>
      </c>
      <c r="BT154" s="10" vm="34372">
        <v>533403</v>
      </c>
      <c r="BU154" s="10" vm="27658">
        <v>483805</v>
      </c>
      <c r="BV154" s="10" vm="20938">
        <v>43518</v>
      </c>
      <c r="BW154" s="10" vm="45863">
        <v>0</v>
      </c>
      <c r="BX154" s="10" vm="14155">
        <v>6528</v>
      </c>
      <c r="BY154" s="10" vm="7582">
        <v>0</v>
      </c>
      <c r="BZ154" s="10" vm="44111">
        <v>0</v>
      </c>
      <c r="CA154" s="10" vm="40795">
        <v>0</v>
      </c>
      <c r="CB154" s="10" vm="64771">
        <v>533851</v>
      </c>
      <c r="CC154" s="10" vm="27431">
        <v>0</v>
      </c>
      <c r="CD154" s="10" vm="64165">
        <v>0</v>
      </c>
      <c r="CE154" s="10" vm="55611">
        <v>-448</v>
      </c>
      <c r="CF154" s="10" vm="13937">
        <v>-5448</v>
      </c>
      <c r="CG154" s="10" vm="7367">
        <v>0</v>
      </c>
      <c r="CH154" s="10" vm="53857">
        <v>0</v>
      </c>
      <c r="CI154" s="10" vm="40560">
        <v>0</v>
      </c>
      <c r="CJ154" s="10" vm="33994">
        <v>5000</v>
      </c>
      <c r="CK154" s="10" vm="27206">
        <v>-448</v>
      </c>
      <c r="CL154" s="10" vm="20523">
        <v>0</v>
      </c>
      <c r="CM154" s="10" vm="52346">
        <v>0</v>
      </c>
      <c r="CN154" s="10" vm="13726">
        <v>0</v>
      </c>
      <c r="CO154" s="10" vm="7153">
        <v>0</v>
      </c>
      <c r="CP154" s="10" vm="50740">
        <v>0</v>
      </c>
      <c r="CQ154" s="10" vm="40331">
        <v>0</v>
      </c>
      <c r="CR154" s="10" vm="33760">
        <v>1045</v>
      </c>
      <c r="CS154" s="10" vm="26973">
        <v>-1045</v>
      </c>
      <c r="CT154" s="10" vm="20303">
        <v>0</v>
      </c>
      <c r="CU154" s="10" vm="48946">
        <v>0</v>
      </c>
      <c r="CV154" s="10" vm="13521">
        <v>0</v>
      </c>
      <c r="CW154" s="10" vm="6952">
        <v>0</v>
      </c>
      <c r="CX154" s="10" vm="47369">
        <v>0</v>
      </c>
      <c r="CY154" s="10" vm="40103">
        <v>0</v>
      </c>
      <c r="CZ154" s="10" vm="33527">
        <v>0</v>
      </c>
      <c r="DA154" s="10" vm="26748">
        <v>0</v>
      </c>
      <c r="DB154" s="81" vm="20084">
        <v>0</v>
      </c>
      <c r="DC154" s="81" vm="45642">
        <v>0</v>
      </c>
      <c r="DD154" s="81" vm="13302">
        <v>0</v>
      </c>
      <c r="DE154" s="81" vm="6774">
        <v>0</v>
      </c>
      <c r="DF154" s="10" vm="43888">
        <v>0</v>
      </c>
      <c r="DG154" s="10" vm="39886">
        <v>0</v>
      </c>
      <c r="DH154" s="10" vm="64695">
        <v>0</v>
      </c>
      <c r="DI154" s="10" vm="26514">
        <v>0</v>
      </c>
      <c r="DJ154" s="10" vm="19867">
        <v>0</v>
      </c>
      <c r="DK154" s="10" vm="55392">
        <v>0</v>
      </c>
      <c r="DL154" s="10" vm="13085">
        <v>1045</v>
      </c>
      <c r="DM154" s="10" vm="6559">
        <v>-1045</v>
      </c>
      <c r="DN154" s="10" vm="53640">
        <v>0</v>
      </c>
      <c r="DO154" s="10" vm="39658">
        <v>0</v>
      </c>
      <c r="DP154" s="10" vm="33138">
        <v>0</v>
      </c>
      <c r="DQ154" s="10" vm="26284">
        <v>0</v>
      </c>
      <c r="DR154" s="10" vm="19661">
        <v>0</v>
      </c>
      <c r="DS154" s="10" vm="52191">
        <v>0</v>
      </c>
      <c r="DT154" s="10" vm="12881">
        <v>0</v>
      </c>
      <c r="DU154" s="10" vm="6343">
        <v>0</v>
      </c>
      <c r="DV154" s="10" vm="50519">
        <v>0</v>
      </c>
      <c r="DW154" s="10" vm="39429">
        <v>0</v>
      </c>
      <c r="DX154" s="10" vm="32903">
        <v>0</v>
      </c>
      <c r="DY154" s="10" vm="26062">
        <v>0</v>
      </c>
      <c r="DZ154" s="10" vm="19440">
        <v>0</v>
      </c>
      <c r="EA154" s="10" vm="48724">
        <v>0</v>
      </c>
      <c r="EB154" s="10" vm="12673">
        <v>0</v>
      </c>
      <c r="EC154" s="10" vm="6145">
        <v>0</v>
      </c>
      <c r="ED154" s="10" vm="47149">
        <v>0</v>
      </c>
      <c r="EE154" s="10" vm="39205">
        <v>0</v>
      </c>
      <c r="EF154" s="10" vm="32673">
        <v>0</v>
      </c>
      <c r="EG154" s="10" vm="25836">
        <v>0</v>
      </c>
      <c r="EH154" s="81" vm="19226">
        <v>0</v>
      </c>
      <c r="EI154" s="81" vm="45418">
        <v>0</v>
      </c>
      <c r="EJ154" s="81" vm="12455">
        <v>0</v>
      </c>
      <c r="EK154" s="81" vm="5969">
        <v>0</v>
      </c>
      <c r="EL154" s="10" vm="43673">
        <v>0</v>
      </c>
      <c r="EM154" s="10" vm="38987">
        <v>0</v>
      </c>
      <c r="EN154" s="10" vm="32462">
        <v>0</v>
      </c>
      <c r="EO154" s="10" vm="25606">
        <v>0</v>
      </c>
      <c r="EP154" s="10" vm="19014">
        <v>0</v>
      </c>
      <c r="EQ154" s="10" vm="55174">
        <v>0</v>
      </c>
      <c r="ER154" s="10" vm="12236">
        <v>0</v>
      </c>
      <c r="ES154" s="10" vm="5753">
        <v>0</v>
      </c>
      <c r="ET154" s="10" vm="53422">
        <v>0</v>
      </c>
      <c r="EU154" s="10" vm="38755">
        <v>0</v>
      </c>
      <c r="EV154" s="10" vm="32281">
        <v>1045</v>
      </c>
      <c r="EW154" s="10" vm="25374">
        <v>-1045</v>
      </c>
      <c r="EX154" s="10" vm="18811">
        <v>984</v>
      </c>
      <c r="EY154" s="10" vm="52015">
        <v>109</v>
      </c>
      <c r="EZ154" s="10" vm="12034">
        <v>237</v>
      </c>
      <c r="FA154" s="10" vm="5540">
        <v>109</v>
      </c>
      <c r="FB154" s="10" vm="50289">
        <v>195756</v>
      </c>
      <c r="FC154" s="10" vm="38531">
        <v>0</v>
      </c>
      <c r="FD154" s="10" vm="32050">
        <v>195756</v>
      </c>
      <c r="FE154" s="10" vm="25146">
        <v>0</v>
      </c>
      <c r="FF154" s="10" vm="18590">
        <v>0</v>
      </c>
      <c r="FG154" s="10" vm="48502">
        <v>0</v>
      </c>
      <c r="FH154" s="10" vm="11859">
        <v>0</v>
      </c>
      <c r="FI154" s="10" vm="5329">
        <v>224953</v>
      </c>
      <c r="FJ154" s="10" vm="46923">
        <v>0</v>
      </c>
      <c r="FK154" s="10" vm="38317">
        <v>0</v>
      </c>
      <c r="FL154" s="10" vm="31818">
        <v>420709</v>
      </c>
      <c r="FM154" s="10" vm="24910">
        <v>534</v>
      </c>
      <c r="FN154" s="10" vm="100608">
        <v>3037</v>
      </c>
      <c r="FO154" s="10" vm="45205">
        <v>0</v>
      </c>
      <c r="FP154" s="10" vm="11643">
        <v>0</v>
      </c>
      <c r="FQ154" s="10" vm="5114">
        <v>0</v>
      </c>
      <c r="FR154" s="10" vm="43452">
        <v>0</v>
      </c>
      <c r="FS154" s="10" vm="38085">
        <v>0</v>
      </c>
      <c r="FT154" s="10" vm="31584">
        <v>3571</v>
      </c>
      <c r="FU154" s="10" vm="24687">
        <v>417138</v>
      </c>
      <c r="FV154" s="10" vm="18208">
        <v>195222</v>
      </c>
      <c r="FW154" s="81" vm="54955">
        <v>0</v>
      </c>
      <c r="FX154" s="81" vm="11430">
        <v>0</v>
      </c>
      <c r="FY154" s="81" vm="4919">
        <v>0</v>
      </c>
      <c r="FZ154" s="81" vm="53206">
        <v>0</v>
      </c>
      <c r="GA154" s="81" vm="37872">
        <v>0</v>
      </c>
      <c r="GB154" s="10" vm="31360">
        <v>0</v>
      </c>
      <c r="GC154" s="10" vm="24456">
        <v>0</v>
      </c>
      <c r="GD154" s="10" vm="17987">
        <v>0</v>
      </c>
      <c r="GE154" s="10" vm="51788">
        <v>0</v>
      </c>
      <c r="GF154" s="10" vm="11211">
        <v>0</v>
      </c>
      <c r="GG154" s="10" vm="4745">
        <v>0</v>
      </c>
      <c r="GH154" s="10" vm="50075">
        <v>0</v>
      </c>
      <c r="GI154" s="10" vm="37651">
        <v>0</v>
      </c>
      <c r="GJ154" s="10" vm="31136">
        <v>0</v>
      </c>
      <c r="GK154" s="10" vm="24230">
        <v>0</v>
      </c>
      <c r="GL154" s="10" vm="17770">
        <v>0</v>
      </c>
      <c r="GM154" s="10" vm="48294">
        <v>0</v>
      </c>
      <c r="GN154" s="10" vm="10999">
        <v>0</v>
      </c>
      <c r="GO154" s="10" vm="4533">
        <v>0</v>
      </c>
      <c r="GP154" s="10" vm="46699">
        <v>0</v>
      </c>
      <c r="GQ154" s="10" vm="37429">
        <v>0</v>
      </c>
      <c r="GR154" s="10" vm="30904">
        <v>0</v>
      </c>
      <c r="GS154" s="10" vm="24005">
        <v>0</v>
      </c>
      <c r="GT154" s="10" vm="17549">
        <v>0</v>
      </c>
      <c r="GU154" s="10" vm="44994">
        <v>0</v>
      </c>
      <c r="GV154" s="10" vm="10790">
        <v>0</v>
      </c>
      <c r="GW154" s="10" vm="4313">
        <v>646</v>
      </c>
      <c r="GX154" s="81" vm="43234">
        <v>0</v>
      </c>
      <c r="GY154" s="10" vm="37205">
        <v>0</v>
      </c>
      <c r="GZ154" s="10" vm="64507">
        <v>0</v>
      </c>
      <c r="HA154" s="10" vm="23775">
        <v>0</v>
      </c>
      <c r="HB154" s="10" vm="17332">
        <v>0</v>
      </c>
      <c r="HC154" s="81" vm="54731">
        <v>0</v>
      </c>
      <c r="HD154" s="81" vm="10573">
        <v>916</v>
      </c>
      <c r="HE154" s="10" vm="4096">
        <v>1562</v>
      </c>
      <c r="HF154" s="10" vm="52973">
        <v>0</v>
      </c>
      <c r="HG154" s="10" vm="36985">
        <v>0</v>
      </c>
      <c r="HH154" s="10" vm="30505">
        <v>1367</v>
      </c>
      <c r="HI154" s="10" vm="23552">
        <v>0</v>
      </c>
      <c r="HJ154" s="10" vm="17120">
        <v>3214</v>
      </c>
      <c r="HK154" s="10" vm="51579">
        <v>0</v>
      </c>
      <c r="HL154" s="10" vm="10361">
        <v>0</v>
      </c>
      <c r="HM154" s="10" vm="3877">
        <v>0</v>
      </c>
      <c r="HN154" s="10" vm="49855">
        <v>295</v>
      </c>
      <c r="HO154" s="10" vm="36761">
        <v>4876</v>
      </c>
      <c r="HP154" s="10" vm="30271">
        <v>0</v>
      </c>
      <c r="HQ154" s="10" vm="23318">
        <v>0</v>
      </c>
      <c r="HR154" s="10" vm="16900">
        <v>0</v>
      </c>
      <c r="HS154" s="10" vm="48120">
        <v>0</v>
      </c>
      <c r="HT154" s="10" vm="10153">
        <v>0</v>
      </c>
      <c r="HU154" s="10" vm="3664">
        <v>0</v>
      </c>
      <c r="HV154" s="10" vm="46487">
        <v>10350</v>
      </c>
      <c r="HW154" s="10" vm="36532">
        <v>244</v>
      </c>
      <c r="HX154" s="10" vm="30038">
        <v>0</v>
      </c>
      <c r="HY154" s="10" vm="23086">
        <v>0</v>
      </c>
      <c r="HZ154" s="10" vm="16682">
        <v>0</v>
      </c>
      <c r="IA154" s="10" vm="44769">
        <v>0</v>
      </c>
      <c r="IB154" s="10" vm="9934">
        <v>0</v>
      </c>
      <c r="IC154" s="10" vm="3446">
        <v>10594</v>
      </c>
      <c r="ID154" s="10" vm="43012">
        <v>0</v>
      </c>
      <c r="IE154" s="10" vm="36314">
        <v>0</v>
      </c>
      <c r="IF154" s="10" vm="29804">
        <v>0</v>
      </c>
      <c r="IG154" s="10" vm="22878">
        <v>0</v>
      </c>
      <c r="IH154" s="10" vm="16466">
        <v>0</v>
      </c>
      <c r="II154" s="10" vm="54516">
        <v>3037</v>
      </c>
      <c r="IJ154" s="10" vm="9722">
        <v>0</v>
      </c>
      <c r="IK154" s="10" vm="3223">
        <v>0</v>
      </c>
      <c r="IL154" s="10" vm="52754">
        <v>0</v>
      </c>
      <c r="IM154" s="10" vm="36083">
        <v>1712</v>
      </c>
      <c r="IN154" s="10" vm="29569">
        <v>3321</v>
      </c>
      <c r="IO154" s="10" vm="22687">
        <v>3321</v>
      </c>
      <c r="IP154" s="10" vm="16250">
        <v>0</v>
      </c>
      <c r="IQ154" s="10" vm="51400">
        <v>0</v>
      </c>
      <c r="IR154" s="10" vm="9515">
        <v>0</v>
      </c>
      <c r="IS154" s="81" vm="3005">
        <v>0</v>
      </c>
      <c r="IT154" s="81" vm="49630">
        <v>0</v>
      </c>
    </row>
    <row r="155" spans="1:254" x14ac:dyDescent="0.25">
      <c r="A155" s="8" t="s">
        <v>512</v>
      </c>
      <c r="B155" s="8" t="s">
        <v>438</v>
      </c>
      <c r="C155" s="89">
        <v>44651</v>
      </c>
      <c r="D155" s="76" vm="84105">
        <v>12</v>
      </c>
      <c r="E155" s="10" vm="75992">
        <v>40465</v>
      </c>
      <c r="F155" s="10" vm="70916">
        <v>-37191</v>
      </c>
      <c r="G155" s="10" vm="100310">
        <v>0</v>
      </c>
      <c r="H155" s="10" vm="59890">
        <v>3274</v>
      </c>
      <c r="I155" s="10" vm="58525">
        <v>2902</v>
      </c>
      <c r="J155" s="10" vm="63701">
        <v>6176</v>
      </c>
      <c r="K155" s="10" vm="86071">
        <v>0</v>
      </c>
      <c r="L155" s="10" vm="78441">
        <v>0</v>
      </c>
      <c r="M155" s="10" vm="75857">
        <v>0</v>
      </c>
      <c r="N155" s="10" vm="70801">
        <v>0</v>
      </c>
      <c r="O155" s="10" vm="99819">
        <v>-2583</v>
      </c>
      <c r="P155" s="10" vm="95906">
        <v>0</v>
      </c>
      <c r="Q155" s="10" vm="81944">
        <v>0</v>
      </c>
      <c r="R155" s="10" vm="87123">
        <v>0</v>
      </c>
      <c r="S155" s="10" vm="85952">
        <v>0</v>
      </c>
      <c r="T155" s="10" vm="83959">
        <v>3593</v>
      </c>
      <c r="U155" s="10" vm="75681">
        <v>-204</v>
      </c>
      <c r="V155" s="10" vm="70694">
        <v>3389</v>
      </c>
      <c r="W155" s="10" vm="98826">
        <v>0</v>
      </c>
      <c r="X155" s="10" vm="95740">
        <v>10032</v>
      </c>
      <c r="Y155" s="10" vm="89708">
        <v>0</v>
      </c>
      <c r="Z155" s="10" vm="81106">
        <v>0</v>
      </c>
      <c r="AA155" s="10" vm="80075">
        <v>13421</v>
      </c>
      <c r="AB155" s="10" vm="78301">
        <v>31740</v>
      </c>
      <c r="AC155" s="10" vm="57790">
        <v>1961</v>
      </c>
      <c r="AD155" s="10" vm="70583">
        <v>33701</v>
      </c>
      <c r="AE155" s="10" vm="97873">
        <v>257</v>
      </c>
      <c r="AF155" s="10" vm="95573">
        <v>309</v>
      </c>
      <c r="AG155" s="10" vm="72746">
        <v>0</v>
      </c>
      <c r="AH155" s="10" vm="72060">
        <v>271</v>
      </c>
      <c r="AI155" s="10" vm="85832">
        <v>34538</v>
      </c>
      <c r="AJ155" s="10" vm="78154">
        <v>11734</v>
      </c>
      <c r="AK155" s="10" vm="75462">
        <v>2821</v>
      </c>
      <c r="AL155" s="10" vm="70430">
        <v>8661</v>
      </c>
      <c r="AM155" s="10" vm="97396">
        <v>2388</v>
      </c>
      <c r="AN155" s="10" vm="95411">
        <v>238</v>
      </c>
      <c r="AO155" s="10" vm="87985">
        <v>298</v>
      </c>
      <c r="AP155" s="10" vm="80954">
        <v>0</v>
      </c>
      <c r="AQ155" s="10" vm="79954">
        <v>4385</v>
      </c>
      <c r="AR155" s="10" vm="83812">
        <v>0</v>
      </c>
      <c r="AS155" s="10" vm="57693">
        <v>6</v>
      </c>
      <c r="AT155" s="10" vm="70275">
        <v>30531</v>
      </c>
      <c r="AU155" s="10" vm="96976">
        <v>4007</v>
      </c>
      <c r="AV155" s="10" vm="95248">
        <v>177</v>
      </c>
      <c r="AW155" s="10" vm="89549">
        <v>177191</v>
      </c>
      <c r="AX155" s="10" vm="86965">
        <v>0</v>
      </c>
      <c r="AY155" s="10" vm="85702">
        <v>1285</v>
      </c>
      <c r="AZ155" s="10" vm="78011">
        <v>0</v>
      </c>
      <c r="BA155" s="10" vm="57631">
        <v>0</v>
      </c>
      <c r="BB155" s="10" vm="70117">
        <v>0</v>
      </c>
      <c r="BC155" s="10" vm="99158">
        <v>428</v>
      </c>
      <c r="BD155" s="10" vm="95083">
        <v>0</v>
      </c>
      <c r="BE155" s="10" vm="81794">
        <v>0</v>
      </c>
      <c r="BF155" s="10" vm="90334">
        <v>0</v>
      </c>
      <c r="BG155" s="10" vm="79830">
        <v>178904</v>
      </c>
      <c r="BH155" s="10" vm="83654">
        <v>2432</v>
      </c>
      <c r="BI155" s="10" vm="75210">
        <v>4028</v>
      </c>
      <c r="BJ155" s="10" vm="69962">
        <v>2641</v>
      </c>
      <c r="BK155" s="10" vm="100473">
        <v>0</v>
      </c>
      <c r="BL155" s="10" vm="94919">
        <v>53493</v>
      </c>
      <c r="BM155" s="10" vm="90733">
        <v>62594</v>
      </c>
      <c r="BN155" s="10" vm="88677">
        <v>0</v>
      </c>
      <c r="BO155" s="10" vm="79712">
        <v>0</v>
      </c>
      <c r="BP155" s="10" vm="77865">
        <v>317</v>
      </c>
      <c r="BQ155" s="10" vm="75115">
        <v>11013</v>
      </c>
      <c r="BR155" s="10" vm="69807">
        <v>11330</v>
      </c>
      <c r="BS155" s="10" vm="100144">
        <v>51264</v>
      </c>
      <c r="BT155" s="10" vm="94755">
        <v>230168</v>
      </c>
      <c r="BU155" s="10" vm="87833">
        <v>68029</v>
      </c>
      <c r="BV155" s="10" vm="71908">
        <v>0</v>
      </c>
      <c r="BW155" s="10" vm="85573">
        <v>0</v>
      </c>
      <c r="BX155" s="10" vm="83499">
        <v>21582</v>
      </c>
      <c r="BY155" s="10" vm="57474">
        <v>0</v>
      </c>
      <c r="BZ155" s="10" vm="69651">
        <v>0</v>
      </c>
      <c r="CA155" s="10" vm="99654">
        <v>102</v>
      </c>
      <c r="CB155" s="10" vm="94596">
        <v>89713</v>
      </c>
      <c r="CC155" s="10" vm="72607">
        <v>3222</v>
      </c>
      <c r="CD155" s="10" vm="80813">
        <v>53492</v>
      </c>
      <c r="CE155" s="10" vm="85451">
        <v>83741</v>
      </c>
      <c r="CF155" s="10" vm="77719">
        <v>83741</v>
      </c>
      <c r="CG155" s="10" vm="74942">
        <v>0</v>
      </c>
      <c r="CH155" s="10" vm="69496">
        <v>0</v>
      </c>
      <c r="CI155" s="10" vm="98189">
        <v>0</v>
      </c>
      <c r="CJ155" s="10" vm="94437">
        <v>0</v>
      </c>
      <c r="CK155" s="10" vm="91057">
        <v>83741</v>
      </c>
      <c r="CL155" s="10" vm="86814">
        <v>0</v>
      </c>
      <c r="CM155" s="10" vm="79597">
        <v>0</v>
      </c>
      <c r="CN155" s="10" vm="83341">
        <v>0</v>
      </c>
      <c r="CO155" s="10" vm="57342">
        <v>0</v>
      </c>
      <c r="CP155" s="10" vm="69343">
        <v>0</v>
      </c>
      <c r="CQ155" s="10" vm="97713">
        <v>0</v>
      </c>
      <c r="CR155" s="10" vm="94280">
        <v>0</v>
      </c>
      <c r="CS155" s="10" vm="81651">
        <v>0</v>
      </c>
      <c r="CT155" s="10" vm="71765">
        <v>0</v>
      </c>
      <c r="CU155" s="10" vm="71031">
        <v>0</v>
      </c>
      <c r="CV155" s="10" vm="77574">
        <v>619</v>
      </c>
      <c r="CW155" s="10" vm="74766">
        <v>-619</v>
      </c>
      <c r="CX155" s="10" vm="69190">
        <v>0</v>
      </c>
      <c r="CY155" s="10" vm="97238">
        <v>0</v>
      </c>
      <c r="CZ155" s="10" vm="94117">
        <v>0</v>
      </c>
      <c r="DA155" s="10" vm="89394">
        <v>0</v>
      </c>
      <c r="DB155" s="81" vm="88533">
        <v>0</v>
      </c>
      <c r="DC155" s="81" vm="85332">
        <v>0</v>
      </c>
      <c r="DD155" s="81" vm="83187">
        <v>0</v>
      </c>
      <c r="DE155" s="81" vm="74694">
        <v>0</v>
      </c>
      <c r="DF155" s="10" vm="69035">
        <v>-7</v>
      </c>
      <c r="DG155" s="10" vm="96815">
        <v>0</v>
      </c>
      <c r="DH155" s="10" vm="93953">
        <v>413</v>
      </c>
      <c r="DI155" s="10" vm="87676">
        <v>-420</v>
      </c>
      <c r="DJ155" s="10" vm="90186">
        <v>-7</v>
      </c>
      <c r="DK155" s="10" vm="79478">
        <v>0</v>
      </c>
      <c r="DL155" s="10" vm="77429">
        <v>1032</v>
      </c>
      <c r="DM155" s="10" vm="57183">
        <v>-1039</v>
      </c>
      <c r="DN155" s="10" vm="68878">
        <v>3634</v>
      </c>
      <c r="DO155" s="10" vm="96388">
        <v>0</v>
      </c>
      <c r="DP155" s="10" vm="93788">
        <v>2547</v>
      </c>
      <c r="DQ155" s="10" vm="72467">
        <v>1087</v>
      </c>
      <c r="DR155" s="10" vm="80662">
        <v>0</v>
      </c>
      <c r="DS155" s="10" vm="85204">
        <v>0</v>
      </c>
      <c r="DT155" s="10" vm="83029">
        <v>0</v>
      </c>
      <c r="DU155" s="10" vm="74509">
        <v>0</v>
      </c>
      <c r="DV155" s="10" vm="68725">
        <v>0</v>
      </c>
      <c r="DW155" s="10" vm="98354">
        <v>0</v>
      </c>
      <c r="DX155" s="10" vm="93627">
        <v>0</v>
      </c>
      <c r="DY155" s="10" vm="81503">
        <v>0</v>
      </c>
      <c r="DZ155" s="10" vm="86662">
        <v>0</v>
      </c>
      <c r="EA155" s="10" vm="79357">
        <v>0</v>
      </c>
      <c r="EB155" s="10" vm="77281">
        <v>0</v>
      </c>
      <c r="EC155" s="10" vm="74414">
        <v>0</v>
      </c>
      <c r="ED155" s="10" vm="68569">
        <v>0</v>
      </c>
      <c r="EE155" s="10" vm="96069">
        <v>0</v>
      </c>
      <c r="EF155" s="10" vm="93464">
        <v>0</v>
      </c>
      <c r="EG155" s="10" vm="89240">
        <v>0</v>
      </c>
      <c r="EH155" s="81" vm="71617">
        <v>0</v>
      </c>
      <c r="EI155" s="81" vm="85079">
        <v>0</v>
      </c>
      <c r="EJ155" s="81" vm="82875">
        <v>0</v>
      </c>
      <c r="EK155" s="81" vm="74335">
        <v>0</v>
      </c>
      <c r="EL155" s="10" vm="68413">
        <v>2299</v>
      </c>
      <c r="EM155" s="10" vm="99489">
        <v>0</v>
      </c>
      <c r="EN155" s="10" vm="93300">
        <v>3081</v>
      </c>
      <c r="EO155" s="10" vm="90576">
        <v>-782</v>
      </c>
      <c r="EP155" s="10" vm="88387">
        <v>5933</v>
      </c>
      <c r="EQ155" s="10" vm="79244">
        <v>0</v>
      </c>
      <c r="ER155" s="10" vm="77134">
        <v>5628</v>
      </c>
      <c r="ES155" s="10" vm="74206">
        <v>305</v>
      </c>
      <c r="ET155" s="10" vm="68258">
        <v>5926</v>
      </c>
      <c r="EU155" s="10" vm="98667">
        <v>0</v>
      </c>
      <c r="EV155" s="10" vm="93142">
        <v>6660</v>
      </c>
      <c r="EW155" s="10" vm="87526">
        <v>-734</v>
      </c>
      <c r="EX155" s="10" vm="80522">
        <v>643</v>
      </c>
      <c r="EY155" s="10" vm="84955">
        <v>375</v>
      </c>
      <c r="EZ155" s="10" vm="82716">
        <v>63</v>
      </c>
      <c r="FA155" s="10" vm="74150">
        <v>357</v>
      </c>
      <c r="FB155" s="10" vm="68105">
        <v>183127</v>
      </c>
      <c r="FC155" s="10" vm="98510">
        <v>0</v>
      </c>
      <c r="FD155" s="10" vm="92985">
        <v>183127</v>
      </c>
      <c r="FE155" s="10" vm="58950">
        <v>9959</v>
      </c>
      <c r="FF155" s="10" vm="86520">
        <v>7317</v>
      </c>
      <c r="FG155" s="10" vm="79125">
        <v>0</v>
      </c>
      <c r="FH155" s="10" vm="76987">
        <v>-1080</v>
      </c>
      <c r="FI155" s="10" vm="74062">
        <v>0</v>
      </c>
      <c r="FJ155" s="10" vm="67952">
        <v>-5592</v>
      </c>
      <c r="FK155" s="10" vm="59316">
        <v>0</v>
      </c>
      <c r="FL155" s="10" vm="92819">
        <v>193731</v>
      </c>
      <c r="FM155" s="10" vm="72330">
        <v>12351</v>
      </c>
      <c r="FN155" s="10" vm="71473">
        <v>4355</v>
      </c>
      <c r="FO155" s="10" vm="84823">
        <v>0</v>
      </c>
      <c r="FP155" s="10" vm="76842">
        <v>0</v>
      </c>
      <c r="FQ155" s="10" vm="73992">
        <v>-166</v>
      </c>
      <c r="FR155" s="10" vm="67799">
        <v>0</v>
      </c>
      <c r="FS155" s="10" vm="96656">
        <v>0</v>
      </c>
      <c r="FT155" s="10" vm="92655">
        <v>16540</v>
      </c>
      <c r="FU155" s="10" vm="89079">
        <v>177191</v>
      </c>
      <c r="FV155" s="10" vm="90023">
        <v>170776</v>
      </c>
      <c r="FW155" s="81" vm="79002">
        <v>0</v>
      </c>
      <c r="FX155" s="81" vm="82562">
        <v>0</v>
      </c>
      <c r="FY155" s="81" vm="73914">
        <v>0</v>
      </c>
      <c r="FZ155" s="81" vm="56210">
        <v>0</v>
      </c>
      <c r="GA155" s="81" vm="96228">
        <v>0</v>
      </c>
      <c r="GB155" s="10" vm="92491">
        <v>0</v>
      </c>
      <c r="GC155" s="10" vm="81354">
        <v>0</v>
      </c>
      <c r="GD155" s="10" vm="88234">
        <v>0</v>
      </c>
      <c r="GE155" s="10" vm="84691">
        <v>3453</v>
      </c>
      <c r="GF155" s="10" vm="76692">
        <v>926</v>
      </c>
      <c r="GG155" s="10" vm="56671">
        <v>2527</v>
      </c>
      <c r="GH155" s="10" vm="67642">
        <v>423</v>
      </c>
      <c r="GI155" s="10" vm="98993">
        <v>60</v>
      </c>
      <c r="GJ155" s="10" vm="92332">
        <v>363</v>
      </c>
      <c r="GK155" s="10" vm="87374">
        <v>0</v>
      </c>
      <c r="GL155" s="10" vm="86368">
        <v>0</v>
      </c>
      <c r="GM155" s="10" vm="78889">
        <v>0</v>
      </c>
      <c r="GN155" s="10" vm="82407">
        <v>0</v>
      </c>
      <c r="GO155" s="10" vm="56616">
        <v>0</v>
      </c>
      <c r="GP155" s="10" vm="67487">
        <v>0</v>
      </c>
      <c r="GQ155" s="10" vm="99981">
        <v>12</v>
      </c>
      <c r="GR155" s="10" vm="92170">
        <v>0</v>
      </c>
      <c r="GS155" s="10" vm="88926">
        <v>12</v>
      </c>
      <c r="GT155" s="10" vm="80372">
        <v>3888</v>
      </c>
      <c r="GU155" s="10" vm="84595">
        <v>986</v>
      </c>
      <c r="GV155" s="10" vm="76547">
        <v>2902</v>
      </c>
      <c r="GW155" s="10" vm="73660">
        <v>0</v>
      </c>
      <c r="GX155" s="81" vm="67330">
        <v>0</v>
      </c>
      <c r="GY155" s="10" vm="99325">
        <v>0</v>
      </c>
      <c r="GZ155" s="10" vm="92009">
        <v>0</v>
      </c>
      <c r="HA155" s="10" vm="72197">
        <v>53493</v>
      </c>
      <c r="HB155" s="10" vm="71327">
        <v>0</v>
      </c>
      <c r="HC155" s="81" vm="78800">
        <v>0</v>
      </c>
      <c r="HD155" s="81" vm="82251">
        <v>0</v>
      </c>
      <c r="HE155" s="10" vm="56490">
        <v>53493</v>
      </c>
      <c r="HF155" s="10" vm="67176">
        <v>5585</v>
      </c>
      <c r="HG155" s="10" vm="98030">
        <v>1867</v>
      </c>
      <c r="HH155" s="10" vm="91850">
        <v>0</v>
      </c>
      <c r="HI155" s="10" vm="90894">
        <v>0</v>
      </c>
      <c r="HJ155" s="10" vm="88102">
        <v>1576</v>
      </c>
      <c r="HK155" s="10" vm="84495">
        <v>0</v>
      </c>
      <c r="HL155" s="10" vm="57840">
        <v>0</v>
      </c>
      <c r="HM155" s="10" vm="73437">
        <v>0</v>
      </c>
      <c r="HN155" s="10" vm="67022">
        <v>1985</v>
      </c>
      <c r="HO155" s="10" vm="97557">
        <v>11013</v>
      </c>
      <c r="HP155" s="10" vm="91690">
        <v>102</v>
      </c>
      <c r="HQ155" s="10" vm="58809">
        <v>0</v>
      </c>
      <c r="HR155" s="10" vm="89871">
        <v>102</v>
      </c>
      <c r="HS155" s="10" vm="78698">
        <v>53493</v>
      </c>
      <c r="HT155" s="10" vm="82096">
        <v>0</v>
      </c>
      <c r="HU155" s="10" vm="73291">
        <v>53493</v>
      </c>
      <c r="HV155" s="10" vm="66869">
        <v>2361</v>
      </c>
      <c r="HW155" s="10" vm="97093">
        <v>141</v>
      </c>
      <c r="HX155" s="10" vm="91541">
        <v>0</v>
      </c>
      <c r="HY155" s="10" vm="88786">
        <v>251</v>
      </c>
      <c r="HZ155" s="10" vm="86223">
        <v>0</v>
      </c>
      <c r="IA155" s="10" vm="84360">
        <v>51</v>
      </c>
      <c r="IB155" s="10" vm="76305">
        <v>-220</v>
      </c>
      <c r="IC155" s="10" vm="73155">
        <v>2584</v>
      </c>
      <c r="ID155" s="10" vm="66727">
        <v>993</v>
      </c>
      <c r="IE155" s="10" vm="96511">
        <v>2059</v>
      </c>
      <c r="IF155" s="10" vm="91373">
        <v>21</v>
      </c>
      <c r="IG155" s="10" vm="87237">
        <v>3073</v>
      </c>
      <c r="IH155" s="10" vm="80226">
        <v>7317</v>
      </c>
      <c r="II155" s="10" vm="78570">
        <v>5248</v>
      </c>
      <c r="IJ155" s="10" vm="76160">
        <v>0</v>
      </c>
      <c r="IK155" s="10" vm="73012">
        <v>136</v>
      </c>
      <c r="IL155" s="10" vm="66583">
        <v>-64</v>
      </c>
      <c r="IM155" s="10" vm="59486">
        <v>6</v>
      </c>
      <c r="IN155" s="10" vm="91206">
        <v>7935</v>
      </c>
      <c r="IO155" s="10" vm="58030">
        <v>7935</v>
      </c>
      <c r="IP155" s="10" vm="71179">
        <v>0</v>
      </c>
      <c r="IQ155" s="10" vm="84229">
        <v>0</v>
      </c>
      <c r="IR155" s="10" vm="58160">
        <v>0</v>
      </c>
      <c r="IS155" s="81" vm="72865">
        <v>21</v>
      </c>
      <c r="IT155" s="81" vm="66431">
        <v>144</v>
      </c>
    </row>
    <row r="156" spans="1:254" x14ac:dyDescent="0.25">
      <c r="A156" s="8" t="s">
        <v>10</v>
      </c>
      <c r="B156" s="8" t="s">
        <v>11</v>
      </c>
      <c r="C156" s="89">
        <v>44651</v>
      </c>
      <c r="D156" s="76" vm="16044">
        <v>12</v>
      </c>
      <c r="E156" s="10" vm="9297">
        <v>32196</v>
      </c>
      <c r="F156" s="10" vm="47942">
        <v>-27887</v>
      </c>
      <c r="G156" s="10" vm="42784">
        <v>0</v>
      </c>
      <c r="H156" s="10" vm="59723">
        <v>4309</v>
      </c>
      <c r="I156" s="10" vm="29338">
        <v>661</v>
      </c>
      <c r="J156" s="10" vm="63518">
        <v>4970</v>
      </c>
      <c r="K156" s="10" vm="46312">
        <v>0</v>
      </c>
      <c r="L156" s="10" vm="15824">
        <v>0</v>
      </c>
      <c r="M156" s="10" vm="9079">
        <v>0</v>
      </c>
      <c r="N156" s="10" vm="44558">
        <v>1</v>
      </c>
      <c r="O156" s="10" vm="42560">
        <v>-1257</v>
      </c>
      <c r="P156" s="10" vm="35850">
        <v>2950</v>
      </c>
      <c r="Q156" s="10" vm="64427">
        <v>0</v>
      </c>
      <c r="R156" s="10" vm="22455">
        <v>0</v>
      </c>
      <c r="S156" s="10" vm="56016">
        <v>0</v>
      </c>
      <c r="T156" s="10" vm="15612">
        <v>6664</v>
      </c>
      <c r="U156" s="10" vm="8863">
        <v>0</v>
      </c>
      <c r="V156" s="10" vm="54309">
        <v>6664</v>
      </c>
      <c r="W156" s="10" vm="42342">
        <v>0</v>
      </c>
      <c r="X156" s="10" vm="35614">
        <v>944</v>
      </c>
      <c r="Y156" s="10" vm="29031">
        <v>0</v>
      </c>
      <c r="Z156" s="10" vm="22234">
        <v>0</v>
      </c>
      <c r="AA156" s="10" vm="66129">
        <v>7608</v>
      </c>
      <c r="AB156" s="10" vm="15419">
        <v>16492</v>
      </c>
      <c r="AC156" s="10" vm="8658">
        <v>7688</v>
      </c>
      <c r="AD156" s="10" vm="51190">
        <v>24180</v>
      </c>
      <c r="AE156" s="10" vm="42122">
        <v>2481</v>
      </c>
      <c r="AF156" s="10" vm="35379">
        <v>0</v>
      </c>
      <c r="AG156" s="10" vm="28798">
        <v>122</v>
      </c>
      <c r="AH156" s="10" vm="22012">
        <v>244</v>
      </c>
      <c r="AI156" s="10" vm="49398">
        <v>27027</v>
      </c>
      <c r="AJ156" s="10" vm="15218">
        <v>6447</v>
      </c>
      <c r="AK156" s="10" vm="8496">
        <v>7815</v>
      </c>
      <c r="AL156" s="10" vm="47817">
        <v>4388</v>
      </c>
      <c r="AM156" s="10" vm="41905">
        <v>0</v>
      </c>
      <c r="AN156" s="10" vm="35153">
        <v>545</v>
      </c>
      <c r="AO156" s="10" vm="28572">
        <v>0</v>
      </c>
      <c r="AP156" s="10" vm="21797">
        <v>0</v>
      </c>
      <c r="AQ156" s="10" vm="46088">
        <v>4434</v>
      </c>
      <c r="AR156" s="10" vm="14999">
        <v>455</v>
      </c>
      <c r="AS156" s="10" vm="8368">
        <v>228</v>
      </c>
      <c r="AT156" s="10" vm="44329">
        <v>24312</v>
      </c>
      <c r="AU156" s="10" vm="41692">
        <v>2715</v>
      </c>
      <c r="AV156" s="10" vm="34967">
        <v>779</v>
      </c>
      <c r="AW156" s="10" vm="28346">
        <v>146591</v>
      </c>
      <c r="AX156" s="10" vm="21589">
        <v>0</v>
      </c>
      <c r="AY156" s="10" vm="55820">
        <v>539</v>
      </c>
      <c r="AZ156" s="10" vm="14781">
        <v>0</v>
      </c>
      <c r="BA156" s="10" vm="8148">
        <v>0</v>
      </c>
      <c r="BB156" s="10" vm="54078">
        <v>32000</v>
      </c>
      <c r="BC156" s="10" vm="41463">
        <v>0</v>
      </c>
      <c r="BD156" s="10" vm="34833">
        <v>0</v>
      </c>
      <c r="BE156" s="10" vm="28116">
        <v>0</v>
      </c>
      <c r="BF156" s="10" vm="21380">
        <v>0</v>
      </c>
      <c r="BG156" s="10" vm="65992">
        <v>179130</v>
      </c>
      <c r="BH156" s="10" vm="14573">
        <v>0</v>
      </c>
      <c r="BI156" s="10" vm="7937">
        <v>633</v>
      </c>
      <c r="BJ156" s="10" vm="50971">
        <v>8270</v>
      </c>
      <c r="BK156" s="10" vm="41231">
        <v>0</v>
      </c>
      <c r="BL156" s="10" vm="34600">
        <v>1051</v>
      </c>
      <c r="BM156" s="10" vm="27886">
        <v>9954</v>
      </c>
      <c r="BN156" s="10" vm="21158">
        <v>2507</v>
      </c>
      <c r="BO156" s="10" vm="49173">
        <v>0</v>
      </c>
      <c r="BP156" s="10" vm="14372">
        <v>2478</v>
      </c>
      <c r="BQ156" s="10" vm="100562">
        <v>6109</v>
      </c>
      <c r="BR156" s="10" vm="47592">
        <v>11094</v>
      </c>
      <c r="BS156" s="10" vm="41006">
        <v>-1140</v>
      </c>
      <c r="BT156" s="10" vm="34373">
        <v>177990</v>
      </c>
      <c r="BU156" s="10" vm="27659">
        <v>19866</v>
      </c>
      <c r="BV156" s="10" vm="20939">
        <v>0</v>
      </c>
      <c r="BW156" s="10" vm="45864">
        <v>0</v>
      </c>
      <c r="BX156" s="10" vm="14156">
        <v>79068</v>
      </c>
      <c r="BY156" s="10" vm="7583">
        <v>0</v>
      </c>
      <c r="BZ156" s="10" vm="44112">
        <v>0</v>
      </c>
      <c r="CA156" s="10" vm="40796">
        <v>1148</v>
      </c>
      <c r="CB156" s="10" vm="64772">
        <v>100082</v>
      </c>
      <c r="CC156" s="10" vm="27432">
        <v>2892</v>
      </c>
      <c r="CD156" s="10" vm="20727">
        <v>0</v>
      </c>
      <c r="CE156" s="10" vm="55612">
        <v>75016</v>
      </c>
      <c r="CF156" s="10" vm="13938">
        <v>64707</v>
      </c>
      <c r="CG156" s="10" vm="7368">
        <v>3927</v>
      </c>
      <c r="CH156" s="10" vm="53858">
        <v>6382</v>
      </c>
      <c r="CI156" s="10" vm="40561">
        <v>0</v>
      </c>
      <c r="CJ156" s="10" vm="33995">
        <v>0</v>
      </c>
      <c r="CK156" s="10" vm="27207">
        <v>75016</v>
      </c>
      <c r="CL156" s="10" vm="20524">
        <v>0</v>
      </c>
      <c r="CM156" s="10" vm="52347">
        <v>0</v>
      </c>
      <c r="CN156" s="10" vm="13727">
        <v>0</v>
      </c>
      <c r="CO156" s="10" vm="7154">
        <v>0</v>
      </c>
      <c r="CP156" s="10" vm="50741">
        <v>2051</v>
      </c>
      <c r="CQ156" s="10" vm="40332">
        <v>0</v>
      </c>
      <c r="CR156" s="10" vm="33761">
        <v>2151</v>
      </c>
      <c r="CS156" s="10" vm="26974">
        <v>-100</v>
      </c>
      <c r="CT156" s="10" vm="20304">
        <v>0</v>
      </c>
      <c r="CU156" s="10" vm="48947">
        <v>0</v>
      </c>
      <c r="CV156" s="10" vm="13522">
        <v>0</v>
      </c>
      <c r="CW156" s="10" vm="6953">
        <v>0</v>
      </c>
      <c r="CX156" s="10" vm="47370">
        <v>0</v>
      </c>
      <c r="CY156" s="10" vm="40104">
        <v>0</v>
      </c>
      <c r="CZ156" s="10" vm="33528">
        <v>0</v>
      </c>
      <c r="DA156" s="10" vm="26749">
        <v>0</v>
      </c>
      <c r="DB156" s="81" vm="20085">
        <v>200</v>
      </c>
      <c r="DC156" s="81" vm="100719">
        <v>0</v>
      </c>
      <c r="DD156" s="81" vm="13303">
        <v>0</v>
      </c>
      <c r="DE156" s="81" vm="6775">
        <v>200</v>
      </c>
      <c r="DF156" s="10" vm="43889">
        <v>1079</v>
      </c>
      <c r="DG156" s="10" vm="39887">
        <v>0</v>
      </c>
      <c r="DH156" s="10" vm="33315">
        <v>515</v>
      </c>
      <c r="DI156" s="10" vm="26515">
        <v>564</v>
      </c>
      <c r="DJ156" s="10" vm="19868">
        <v>3330</v>
      </c>
      <c r="DK156" s="10" vm="66282">
        <v>0</v>
      </c>
      <c r="DL156" s="10" vm="13086">
        <v>2666</v>
      </c>
      <c r="DM156" s="10" vm="6560">
        <v>664</v>
      </c>
      <c r="DN156" s="10" vm="53641">
        <v>0</v>
      </c>
      <c r="DO156" s="10" vm="39659">
        <v>0</v>
      </c>
      <c r="DP156" s="10" vm="33139">
        <v>0</v>
      </c>
      <c r="DQ156" s="10" vm="26285">
        <v>0</v>
      </c>
      <c r="DR156" s="10" vm="19662">
        <v>1564</v>
      </c>
      <c r="DS156" s="10" vm="52192">
        <v>0</v>
      </c>
      <c r="DT156" s="10" vm="12882">
        <v>369</v>
      </c>
      <c r="DU156" s="10" vm="6344">
        <v>1195</v>
      </c>
      <c r="DV156" s="10" vm="50520">
        <v>0</v>
      </c>
      <c r="DW156" s="10" vm="39430">
        <v>0</v>
      </c>
      <c r="DX156" s="10" vm="32904">
        <v>0</v>
      </c>
      <c r="DY156" s="10" vm="26063">
        <v>0</v>
      </c>
      <c r="DZ156" s="10" vm="19441">
        <v>0</v>
      </c>
      <c r="EA156" s="10" vm="48725">
        <v>0</v>
      </c>
      <c r="EB156" s="10" vm="12674">
        <v>0</v>
      </c>
      <c r="EC156" s="10" vm="63006">
        <v>0</v>
      </c>
      <c r="ED156" s="10" vm="47150">
        <v>0</v>
      </c>
      <c r="EE156" s="10" vm="39206">
        <v>0</v>
      </c>
      <c r="EF156" s="10" vm="32674">
        <v>0</v>
      </c>
      <c r="EG156" s="10" vm="25837">
        <v>0</v>
      </c>
      <c r="EH156" s="81" vm="19227">
        <v>0</v>
      </c>
      <c r="EI156" s="81" vm="45419">
        <v>0</v>
      </c>
      <c r="EJ156" s="81" vm="12456">
        <v>0</v>
      </c>
      <c r="EK156" s="81" vm="5970">
        <v>0</v>
      </c>
      <c r="EL156" s="10" vm="43674">
        <v>276</v>
      </c>
      <c r="EM156" s="10" vm="38988">
        <v>0</v>
      </c>
      <c r="EN156" s="10" vm="32463">
        <v>540</v>
      </c>
      <c r="EO156" s="10" vm="25607">
        <v>-264</v>
      </c>
      <c r="EP156" s="10" vm="19015">
        <v>1840</v>
      </c>
      <c r="EQ156" s="10" vm="55175">
        <v>0</v>
      </c>
      <c r="ER156" s="10" vm="12237">
        <v>909</v>
      </c>
      <c r="ES156" s="10" vm="5754">
        <v>931</v>
      </c>
      <c r="ET156" s="10" vm="53423">
        <v>5170</v>
      </c>
      <c r="EU156" s="10" vm="38756">
        <v>0</v>
      </c>
      <c r="EV156" s="10" vm="32282">
        <v>3575</v>
      </c>
      <c r="EW156" s="10" vm="25375">
        <v>1595</v>
      </c>
      <c r="EX156" s="10" vm="18812">
        <v>879</v>
      </c>
      <c r="EY156" s="10" vm="52016">
        <v>553</v>
      </c>
      <c r="EZ156" s="10" vm="12035">
        <v>246</v>
      </c>
      <c r="FA156" s="10" vm="5541">
        <v>553</v>
      </c>
      <c r="FB156" s="10" vm="50290">
        <v>202403</v>
      </c>
      <c r="FC156" s="10" vm="38532">
        <v>0</v>
      </c>
      <c r="FD156" s="10" vm="32051">
        <v>202403</v>
      </c>
      <c r="FE156" s="10" vm="25147">
        <v>0</v>
      </c>
      <c r="FF156" s="10" vm="18591">
        <v>4854</v>
      </c>
      <c r="FG156" s="10" vm="48503">
        <v>0</v>
      </c>
      <c r="FH156" s="10" vm="11860">
        <v>-3126</v>
      </c>
      <c r="FI156" s="10" vm="5330">
        <v>0</v>
      </c>
      <c r="FJ156" s="10" vm="46924">
        <v>0</v>
      </c>
      <c r="FK156" s="10" vm="38318">
        <v>3</v>
      </c>
      <c r="FL156" s="10" vm="31819">
        <v>204134</v>
      </c>
      <c r="FM156" s="10" vm="24911">
        <v>54903</v>
      </c>
      <c r="FN156" s="10" vm="18386">
        <v>4458</v>
      </c>
      <c r="FO156" s="10" vm="45206">
        <v>455</v>
      </c>
      <c r="FP156" s="10" vm="11644">
        <v>0</v>
      </c>
      <c r="FQ156" s="10" vm="5115">
        <v>-2273</v>
      </c>
      <c r="FR156" s="10" vm="43453">
        <v>0</v>
      </c>
      <c r="FS156" s="10" vm="38086">
        <v>0</v>
      </c>
      <c r="FT156" s="10" vm="31585">
        <v>57543</v>
      </c>
      <c r="FU156" s="10" vm="24688">
        <v>146591</v>
      </c>
      <c r="FV156" s="10" vm="18209">
        <v>147500</v>
      </c>
      <c r="FW156" s="81" vm="54956">
        <v>29050</v>
      </c>
      <c r="FX156" s="81" vm="11431">
        <v>0</v>
      </c>
      <c r="FY156" s="81" vm="4920">
        <v>0</v>
      </c>
      <c r="FZ156" s="81" vm="53207">
        <v>2950</v>
      </c>
      <c r="GA156" s="81" vm="37873">
        <v>32000</v>
      </c>
      <c r="GB156" s="10" vm="31361">
        <v>0</v>
      </c>
      <c r="GC156" s="10" vm="24457">
        <v>0</v>
      </c>
      <c r="GD156" s="10" vm="17988">
        <v>0</v>
      </c>
      <c r="GE156" s="10" vm="51789">
        <v>0</v>
      </c>
      <c r="GF156" s="10" vm="11212">
        <v>0</v>
      </c>
      <c r="GG156" s="10" vm="4746">
        <v>0</v>
      </c>
      <c r="GH156" s="10" vm="50076">
        <v>0</v>
      </c>
      <c r="GI156" s="10" vm="37652">
        <v>0</v>
      </c>
      <c r="GJ156" s="10" vm="31137">
        <v>0</v>
      </c>
      <c r="GK156" s="10" vm="24231">
        <v>0</v>
      </c>
      <c r="GL156" s="10" vm="17771">
        <v>0</v>
      </c>
      <c r="GM156" s="10" vm="65627">
        <v>0</v>
      </c>
      <c r="GN156" s="10" vm="11000">
        <v>1727</v>
      </c>
      <c r="GO156" s="10" vm="4534">
        <v>1065</v>
      </c>
      <c r="GP156" s="10" vm="46700">
        <v>662</v>
      </c>
      <c r="GQ156" s="10" vm="37430">
        <v>0</v>
      </c>
      <c r="GR156" s="10" vm="30905">
        <v>0</v>
      </c>
      <c r="GS156" s="10" vm="24006">
        <v>0</v>
      </c>
      <c r="GT156" s="10" vm="17550">
        <v>1727</v>
      </c>
      <c r="GU156" s="10" vm="44995">
        <v>1065</v>
      </c>
      <c r="GV156" s="10" vm="10791">
        <v>662</v>
      </c>
      <c r="GW156" s="10" vm="4314">
        <v>61</v>
      </c>
      <c r="GX156" s="81" vm="43235">
        <v>0</v>
      </c>
      <c r="GY156" s="10" vm="37206">
        <v>0</v>
      </c>
      <c r="GZ156" s="10" vm="64508">
        <v>0</v>
      </c>
      <c r="HA156" s="10" vm="23776">
        <v>0</v>
      </c>
      <c r="HB156" s="10" vm="17333">
        <v>0</v>
      </c>
      <c r="HC156" s="81" vm="54732">
        <v>0</v>
      </c>
      <c r="HD156" s="81" vm="10574">
        <v>990</v>
      </c>
      <c r="HE156" s="10" vm="4097">
        <v>1051</v>
      </c>
      <c r="HF156" s="10" vm="52974">
        <v>2040</v>
      </c>
      <c r="HG156" s="10" vm="36986">
        <v>954</v>
      </c>
      <c r="HH156" s="10" vm="30506">
        <v>2</v>
      </c>
      <c r="HI156" s="10" vm="23553">
        <v>0</v>
      </c>
      <c r="HJ156" s="10" vm="17121">
        <v>3110</v>
      </c>
      <c r="HK156" s="10" vm="51580">
        <v>0</v>
      </c>
      <c r="HL156" s="10" vm="10362">
        <v>0</v>
      </c>
      <c r="HM156" s="10" vm="3878">
        <v>0</v>
      </c>
      <c r="HN156" s="10" vm="49856">
        <v>3</v>
      </c>
      <c r="HO156" s="10" vm="36762">
        <v>6109</v>
      </c>
      <c r="HP156" s="10" vm="30272">
        <v>1148</v>
      </c>
      <c r="HQ156" s="10" vm="23319">
        <v>0</v>
      </c>
      <c r="HR156" s="10" vm="16901">
        <v>1148</v>
      </c>
      <c r="HS156" s="10" vm="48121">
        <v>0</v>
      </c>
      <c r="HT156" s="10" vm="10154">
        <v>0</v>
      </c>
      <c r="HU156" s="10" vm="3665">
        <v>0</v>
      </c>
      <c r="HV156" s="10" vm="65384">
        <v>1171</v>
      </c>
      <c r="HW156" s="10" vm="36533">
        <v>0</v>
      </c>
      <c r="HX156" s="10" vm="30039">
        <v>0</v>
      </c>
      <c r="HY156" s="10" vm="23087">
        <v>86</v>
      </c>
      <c r="HZ156" s="10" vm="16683">
        <v>0</v>
      </c>
      <c r="IA156" s="10" vm="44770">
        <v>0</v>
      </c>
      <c r="IB156" s="10" vm="9935">
        <v>0</v>
      </c>
      <c r="IC156" s="10" vm="3447">
        <v>1257</v>
      </c>
      <c r="ID156" s="10" vm="43013">
        <v>453</v>
      </c>
      <c r="IE156" s="10" vm="36315">
        <v>1245</v>
      </c>
      <c r="IF156" s="10" vm="29805">
        <v>153</v>
      </c>
      <c r="IG156" s="10" vm="64239">
        <v>1851</v>
      </c>
      <c r="IH156" s="10" vm="16467">
        <v>4854</v>
      </c>
      <c r="II156" s="10" vm="54517">
        <v>4623</v>
      </c>
      <c r="IJ156" s="10" vm="63335">
        <v>455</v>
      </c>
      <c r="IK156" s="10" vm="3224">
        <v>0</v>
      </c>
      <c r="IL156" s="10" vm="52755">
        <v>-26</v>
      </c>
      <c r="IM156" s="10" vm="36084">
        <v>0</v>
      </c>
      <c r="IN156" s="10" vm="29570">
        <v>3624</v>
      </c>
      <c r="IO156" s="10" vm="22688">
        <v>3634</v>
      </c>
      <c r="IP156" s="10" vm="16251">
        <v>0</v>
      </c>
      <c r="IQ156" s="10" vm="51401">
        <v>0</v>
      </c>
      <c r="IR156" s="10" vm="9516">
        <v>0</v>
      </c>
      <c r="IS156" s="81" vm="3006">
        <v>159</v>
      </c>
      <c r="IT156" s="81" vm="49631">
        <v>159</v>
      </c>
    </row>
    <row r="157" spans="1:254" x14ac:dyDescent="0.25">
      <c r="A157" s="8" t="s">
        <v>442</v>
      </c>
      <c r="B157" s="8" t="s">
        <v>34</v>
      </c>
      <c r="C157" s="89">
        <v>44651</v>
      </c>
      <c r="D157" s="76" vm="84106">
        <v>12</v>
      </c>
      <c r="E157" s="10" vm="76002">
        <v>812500</v>
      </c>
      <c r="F157" s="10" vm="56393">
        <v>-593600</v>
      </c>
      <c r="G157" s="10" vm="100311">
        <v>-49800</v>
      </c>
      <c r="H157" s="10" vm="59891">
        <v>169100</v>
      </c>
      <c r="I157" s="10" vm="58526">
        <v>6400</v>
      </c>
      <c r="J157" s="10" vm="63702">
        <v>175500</v>
      </c>
      <c r="K157" s="10" vm="86072">
        <v>2300</v>
      </c>
      <c r="L157" s="10" vm="78442">
        <v>0</v>
      </c>
      <c r="M157" s="10" vm="75797">
        <v>3100</v>
      </c>
      <c r="N157" s="10" vm="70802">
        <v>2200</v>
      </c>
      <c r="O157" s="10" vm="99820">
        <v>-125800</v>
      </c>
      <c r="P157" s="10" vm="95907">
        <v>0</v>
      </c>
      <c r="Q157" s="10" vm="81945">
        <v>1300</v>
      </c>
      <c r="R157" s="10" vm="87124">
        <v>0</v>
      </c>
      <c r="S157" s="10" vm="85953">
        <v>0</v>
      </c>
      <c r="T157" s="10" vm="83960">
        <v>58600</v>
      </c>
      <c r="U157" s="10" vm="75685">
        <v>-300</v>
      </c>
      <c r="V157" s="10" vm="70695">
        <v>58300</v>
      </c>
      <c r="W157" s="10" vm="98827">
        <v>0</v>
      </c>
      <c r="X157" s="10" vm="95741">
        <v>44300</v>
      </c>
      <c r="Y157" s="10" vm="89709">
        <v>3200</v>
      </c>
      <c r="Z157" s="10" vm="81107">
        <v>-100</v>
      </c>
      <c r="AA157" s="10" vm="80076">
        <v>105700</v>
      </c>
      <c r="AB157" s="10" vm="78302">
        <v>380200</v>
      </c>
      <c r="AC157" s="10" vm="57791">
        <v>58500</v>
      </c>
      <c r="AD157" s="10" vm="70584">
        <v>438700</v>
      </c>
      <c r="AE157" s="10" vm="97874">
        <v>0</v>
      </c>
      <c r="AF157" s="10" vm="95574">
        <v>0</v>
      </c>
      <c r="AG157" s="10" vm="72747">
        <v>0</v>
      </c>
      <c r="AH157" s="10" vm="72061">
        <v>4900</v>
      </c>
      <c r="AI157" s="10" vm="85833">
        <v>443600</v>
      </c>
      <c r="AJ157" s="10" vm="78155">
        <v>61100</v>
      </c>
      <c r="AK157" s="10" vm="75470">
        <v>67300</v>
      </c>
      <c r="AL157" s="10" vm="70431">
        <v>86600</v>
      </c>
      <c r="AM157" s="10" vm="97397">
        <v>32600</v>
      </c>
      <c r="AN157" s="10" vm="95412">
        <v>0</v>
      </c>
      <c r="AO157" s="10" vm="87986">
        <v>4000</v>
      </c>
      <c r="AP157" s="10" vm="80955">
        <v>0</v>
      </c>
      <c r="AQ157" s="10" vm="79955">
        <v>33600</v>
      </c>
      <c r="AR157" s="10" vm="83813">
        <v>0</v>
      </c>
      <c r="AS157" s="10" vm="57694">
        <v>0</v>
      </c>
      <c r="AT157" s="10" vm="70276">
        <v>285200</v>
      </c>
      <c r="AU157" s="10" vm="96977">
        <v>158400</v>
      </c>
      <c r="AV157" s="10" vm="95249">
        <v>8200</v>
      </c>
      <c r="AW157" s="10" vm="89550">
        <v>5711900</v>
      </c>
      <c r="AX157" s="10" vm="86966">
        <v>0</v>
      </c>
      <c r="AY157" s="10" vm="85703">
        <v>92100</v>
      </c>
      <c r="AZ157" s="10" vm="78012">
        <v>51600</v>
      </c>
      <c r="BA157" s="10" vm="57632">
        <v>1500</v>
      </c>
      <c r="BB157" s="10" vm="70118">
        <v>256900</v>
      </c>
      <c r="BC157" s="10" vm="99159">
        <v>2900</v>
      </c>
      <c r="BD157" s="10" vm="95084">
        <v>0</v>
      </c>
      <c r="BE157" s="10" vm="81795">
        <v>0</v>
      </c>
      <c r="BF157" s="10" vm="90335">
        <v>49000</v>
      </c>
      <c r="BG157" s="10" vm="79831">
        <v>6165900</v>
      </c>
      <c r="BH157" s="10" vm="83655">
        <v>199900</v>
      </c>
      <c r="BI157" s="10" vm="75211">
        <v>122986</v>
      </c>
      <c r="BJ157" s="10" vm="69963">
        <v>102100</v>
      </c>
      <c r="BK157" s="10" vm="100474">
        <v>0</v>
      </c>
      <c r="BL157" s="10" vm="94920">
        <v>18914</v>
      </c>
      <c r="BM157" s="10" vm="90734">
        <v>443900</v>
      </c>
      <c r="BN157" s="10" vm="88678">
        <v>30700</v>
      </c>
      <c r="BO157" s="10" vm="79713">
        <v>0</v>
      </c>
      <c r="BP157" s="10" vm="77866">
        <v>0</v>
      </c>
      <c r="BQ157" s="10" vm="57534">
        <v>263900</v>
      </c>
      <c r="BR157" s="10" vm="69808">
        <v>294600</v>
      </c>
      <c r="BS157" s="10" vm="100145">
        <v>149300</v>
      </c>
      <c r="BT157" s="10" vm="94756">
        <v>6315200</v>
      </c>
      <c r="BU157" s="10" vm="87834">
        <v>2872100</v>
      </c>
      <c r="BV157" s="10" vm="71909">
        <v>0</v>
      </c>
      <c r="BW157" s="10" vm="85574">
        <v>168400</v>
      </c>
      <c r="BX157" s="10" vm="83500">
        <v>2018300</v>
      </c>
      <c r="BY157" s="10" vm="57459">
        <v>1500</v>
      </c>
      <c r="BZ157" s="10" vm="69652">
        <v>1500</v>
      </c>
      <c r="CA157" s="10" vm="99655">
        <v>3800</v>
      </c>
      <c r="CB157" s="10" vm="94597">
        <v>5065600</v>
      </c>
      <c r="CC157" s="10" vm="72608">
        <v>21600</v>
      </c>
      <c r="CD157" s="10" vm="80814">
        <v>14000</v>
      </c>
      <c r="CE157" s="10" vm="85452">
        <v>1214000</v>
      </c>
      <c r="CF157" s="10" vm="77720">
        <v>1202000</v>
      </c>
      <c r="CG157" s="10" vm="74944">
        <v>0</v>
      </c>
      <c r="CH157" s="10" vm="69497">
        <v>4800</v>
      </c>
      <c r="CI157" s="10" vm="98190">
        <v>7800</v>
      </c>
      <c r="CJ157" s="10" vm="94438">
        <v>-600</v>
      </c>
      <c r="CK157" s="10" vm="91058">
        <v>1214000</v>
      </c>
      <c r="CL157" s="10" vm="86815">
        <v>19100</v>
      </c>
      <c r="CM157" s="10" vm="79598">
        <v>16600</v>
      </c>
      <c r="CN157" s="10" vm="83342">
        <v>0</v>
      </c>
      <c r="CO157" s="10" vm="74856">
        <v>2500</v>
      </c>
      <c r="CP157" s="10" vm="69344">
        <v>40900</v>
      </c>
      <c r="CQ157" s="10" vm="97714">
        <v>0</v>
      </c>
      <c r="CR157" s="10" vm="94281">
        <v>40900</v>
      </c>
      <c r="CS157" s="10" vm="81652">
        <v>0</v>
      </c>
      <c r="CT157" s="10" vm="71766">
        <v>100</v>
      </c>
      <c r="CU157" s="10" vm="71032">
        <v>0</v>
      </c>
      <c r="CV157" s="10" vm="77575">
        <v>4300</v>
      </c>
      <c r="CW157" s="10" vm="57292">
        <v>-4200</v>
      </c>
      <c r="CX157" s="10" vm="69191">
        <v>0</v>
      </c>
      <c r="CY157" s="10" vm="97239">
        <v>0</v>
      </c>
      <c r="CZ157" s="10" vm="94118">
        <v>1400</v>
      </c>
      <c r="DA157" s="10" vm="89395">
        <v>-1400</v>
      </c>
      <c r="DB157" s="81" vm="88534">
        <v>0</v>
      </c>
      <c r="DC157" s="81" vm="85333">
        <v>0</v>
      </c>
      <c r="DD157" s="81" vm="83188">
        <v>0</v>
      </c>
      <c r="DE157" s="81" vm="57230">
        <v>0</v>
      </c>
      <c r="DF157" s="10" vm="69036">
        <v>13000</v>
      </c>
      <c r="DG157" s="10" vm="96816">
        <v>0</v>
      </c>
      <c r="DH157" s="10" vm="93954">
        <v>9700</v>
      </c>
      <c r="DI157" s="10" vm="87677">
        <v>3300</v>
      </c>
      <c r="DJ157" s="10" vm="90187">
        <v>73100</v>
      </c>
      <c r="DK157" s="10" vm="79479">
        <v>16600</v>
      </c>
      <c r="DL157" s="10" vm="77430">
        <v>56300</v>
      </c>
      <c r="DM157" s="10" vm="100832">
        <v>200</v>
      </c>
      <c r="DN157" s="10" vm="68879">
        <v>37700</v>
      </c>
      <c r="DO157" s="10" vm="96389">
        <v>33200</v>
      </c>
      <c r="DP157" s="10" vm="93789">
        <v>0</v>
      </c>
      <c r="DQ157" s="10" vm="72468">
        <v>4500</v>
      </c>
      <c r="DR157" s="10" vm="80663">
        <v>48700</v>
      </c>
      <c r="DS157" s="10" vm="85205">
        <v>0</v>
      </c>
      <c r="DT157" s="10" vm="83030">
        <v>43500</v>
      </c>
      <c r="DU157" s="10" vm="74510">
        <v>5200</v>
      </c>
      <c r="DV157" s="10" vm="68726">
        <v>193000</v>
      </c>
      <c r="DW157" s="10" vm="98355">
        <v>0</v>
      </c>
      <c r="DX157" s="10" vm="93628">
        <v>192700</v>
      </c>
      <c r="DY157" s="10" vm="81504">
        <v>300</v>
      </c>
      <c r="DZ157" s="10" vm="86663">
        <v>6500</v>
      </c>
      <c r="EA157" s="10" vm="79358">
        <v>0</v>
      </c>
      <c r="EB157" s="10" vm="77282">
        <v>2700</v>
      </c>
      <c r="EC157" s="10" vm="57089">
        <v>3800</v>
      </c>
      <c r="ED157" s="10" vm="68570">
        <v>5400</v>
      </c>
      <c r="EE157" s="10" vm="96070">
        <v>0</v>
      </c>
      <c r="EF157" s="10" vm="93465">
        <v>6800</v>
      </c>
      <c r="EG157" s="10" vm="89241">
        <v>-1400</v>
      </c>
      <c r="EH157" s="81" vm="71618">
        <v>0</v>
      </c>
      <c r="EI157" s="81" vm="85080">
        <v>0</v>
      </c>
      <c r="EJ157" s="81" vm="82876">
        <v>0</v>
      </c>
      <c r="EK157" s="81" vm="74309">
        <v>0</v>
      </c>
      <c r="EL157" s="10" vm="68414">
        <v>4500</v>
      </c>
      <c r="EM157" s="10" vm="99490">
        <v>0</v>
      </c>
      <c r="EN157" s="10" vm="93301">
        <v>6400</v>
      </c>
      <c r="EO157" s="10" vm="90577">
        <v>-1900</v>
      </c>
      <c r="EP157" s="10" vm="88388">
        <v>295800</v>
      </c>
      <c r="EQ157" s="10" vm="79245">
        <v>33200</v>
      </c>
      <c r="ER157" s="10" vm="77135">
        <v>252100</v>
      </c>
      <c r="ES157" s="10" vm="74228">
        <v>10500</v>
      </c>
      <c r="ET157" s="10" vm="68259">
        <v>368900</v>
      </c>
      <c r="EU157" s="10" vm="98668">
        <v>49800</v>
      </c>
      <c r="EV157" s="10" vm="93143">
        <v>308400</v>
      </c>
      <c r="EW157" s="10" vm="87527">
        <v>10700</v>
      </c>
      <c r="EX157" s="10" vm="80523">
        <v>17397</v>
      </c>
      <c r="EY157" s="10" vm="84956">
        <v>1403</v>
      </c>
      <c r="EZ157" s="10" vm="82717">
        <v>4397</v>
      </c>
      <c r="FA157" s="10" vm="74152">
        <v>1403</v>
      </c>
      <c r="FB157" s="10" vm="68106">
        <v>5918100</v>
      </c>
      <c r="FC157" s="10" vm="98511">
        <v>0</v>
      </c>
      <c r="FD157" s="10" vm="92986">
        <v>5918100</v>
      </c>
      <c r="FE157" s="10" vm="58951">
        <v>137900</v>
      </c>
      <c r="FF157" s="10" vm="86521">
        <v>83300</v>
      </c>
      <c r="FG157" s="10" vm="79126">
        <v>0</v>
      </c>
      <c r="FH157" s="10" vm="76988">
        <v>-14100</v>
      </c>
      <c r="FI157" s="10" vm="74071">
        <v>4700</v>
      </c>
      <c r="FJ157" s="10" vm="67953">
        <v>-15100</v>
      </c>
      <c r="FK157" s="10" vm="59317">
        <v>0</v>
      </c>
      <c r="FL157" s="10" vm="92820">
        <v>6114800</v>
      </c>
      <c r="FM157" s="10" vm="72331">
        <v>366300</v>
      </c>
      <c r="FN157" s="10" vm="71474">
        <v>45500</v>
      </c>
      <c r="FO157" s="10" vm="84824">
        <v>1100</v>
      </c>
      <c r="FP157" s="10" vm="76843">
        <v>0</v>
      </c>
      <c r="FQ157" s="10" vm="56786">
        <v>-6000</v>
      </c>
      <c r="FR157" s="10" vm="67800">
        <v>-4000</v>
      </c>
      <c r="FS157" s="10" vm="96657">
        <v>0</v>
      </c>
      <c r="FT157" s="10" vm="92656">
        <v>402900</v>
      </c>
      <c r="FU157" s="10" vm="89080">
        <v>5711900</v>
      </c>
      <c r="FV157" s="10" vm="90024">
        <v>5551800</v>
      </c>
      <c r="FW157" s="81" vm="79003">
        <v>256500</v>
      </c>
      <c r="FX157" s="81" vm="82563">
        <v>1800</v>
      </c>
      <c r="FY157" s="81" vm="73916">
        <v>0</v>
      </c>
      <c r="FZ157" s="81" vm="56211">
        <v>-1400</v>
      </c>
      <c r="GA157" s="81" vm="96229">
        <v>256900</v>
      </c>
      <c r="GB157" s="10" vm="92492">
        <v>10300</v>
      </c>
      <c r="GC157" s="10" vm="81355">
        <v>4800</v>
      </c>
      <c r="GD157" s="10" vm="88235">
        <v>5500</v>
      </c>
      <c r="GE157" s="10" vm="84692">
        <v>2700</v>
      </c>
      <c r="GF157" s="10" vm="76693">
        <v>3100</v>
      </c>
      <c r="GG157" s="10" vm="73827">
        <v>-400</v>
      </c>
      <c r="GH157" s="10" vm="67643">
        <v>2700</v>
      </c>
      <c r="GI157" s="10" vm="98994">
        <v>1500</v>
      </c>
      <c r="GJ157" s="10" vm="92333">
        <v>1200</v>
      </c>
      <c r="GK157" s="10" vm="87375">
        <v>0</v>
      </c>
      <c r="GL157" s="10" vm="86369">
        <v>0</v>
      </c>
      <c r="GM157" s="10" vm="78890">
        <v>0</v>
      </c>
      <c r="GN157" s="10" vm="82408">
        <v>2200</v>
      </c>
      <c r="GO157" s="10" vm="56621">
        <v>2700</v>
      </c>
      <c r="GP157" s="10" vm="67488">
        <v>-500</v>
      </c>
      <c r="GQ157" s="10" vm="99982">
        <v>6800</v>
      </c>
      <c r="GR157" s="10" vm="92171">
        <v>6200</v>
      </c>
      <c r="GS157" s="10" vm="88927">
        <v>600</v>
      </c>
      <c r="GT157" s="10" vm="80373">
        <v>24700</v>
      </c>
      <c r="GU157" s="10" vm="84596">
        <v>18300</v>
      </c>
      <c r="GV157" s="10" vm="76548">
        <v>6400</v>
      </c>
      <c r="GW157" s="10" vm="73634">
        <v>0</v>
      </c>
      <c r="GX157" s="81" vm="67331">
        <v>0</v>
      </c>
      <c r="GY157" s="10" vm="99326">
        <v>486</v>
      </c>
      <c r="GZ157" s="10" vm="92010">
        <v>7228</v>
      </c>
      <c r="HA157" s="10" vm="72198">
        <v>0</v>
      </c>
      <c r="HB157" s="10" vm="71328">
        <v>0</v>
      </c>
      <c r="HC157" s="81" vm="57881">
        <v>0</v>
      </c>
      <c r="HD157" s="81" vm="82252">
        <v>11200</v>
      </c>
      <c r="HE157" s="10" vm="73555">
        <v>18914</v>
      </c>
      <c r="HF157" s="10" vm="67177">
        <v>27900</v>
      </c>
      <c r="HG157" s="10" vm="98031">
        <v>25600</v>
      </c>
      <c r="HH157" s="10" vm="91851">
        <v>0</v>
      </c>
      <c r="HI157" s="10" vm="90895">
        <v>8700</v>
      </c>
      <c r="HJ157" s="10" vm="88103">
        <v>156100</v>
      </c>
      <c r="HK157" s="10" vm="84496">
        <v>3700</v>
      </c>
      <c r="HL157" s="10" vm="57841">
        <v>0</v>
      </c>
      <c r="HM157" s="10" vm="73438">
        <v>0</v>
      </c>
      <c r="HN157" s="10" vm="67023">
        <v>41900</v>
      </c>
      <c r="HO157" s="10" vm="97558">
        <v>263900</v>
      </c>
      <c r="HP157" s="10" vm="91691">
        <v>2700</v>
      </c>
      <c r="HQ157" s="10" vm="58810">
        <v>1100</v>
      </c>
      <c r="HR157" s="10" vm="89872">
        <v>3800</v>
      </c>
      <c r="HS157" s="10" vm="78699">
        <v>0</v>
      </c>
      <c r="HT157" s="10" vm="82097">
        <v>14000</v>
      </c>
      <c r="HU157" s="10" vm="73303">
        <v>14000</v>
      </c>
      <c r="HV157" s="10" vm="66870">
        <v>134287</v>
      </c>
      <c r="HW157" s="10" vm="97094">
        <v>300</v>
      </c>
      <c r="HX157" s="10" vm="91542">
        <v>0</v>
      </c>
      <c r="HY157" s="10" vm="58699">
        <v>1300</v>
      </c>
      <c r="HZ157" s="10" vm="86224">
        <v>0</v>
      </c>
      <c r="IA157" s="10" vm="84361">
        <v>0</v>
      </c>
      <c r="IB157" s="10" vm="76306">
        <v>-10087</v>
      </c>
      <c r="IC157" s="10" vm="73157">
        <v>125800</v>
      </c>
      <c r="ID157" s="10" vm="66728">
        <v>0</v>
      </c>
      <c r="IE157" s="10" vm="96512">
        <v>0</v>
      </c>
      <c r="IF157" s="10" vm="91374">
        <v>0</v>
      </c>
      <c r="IG157" s="10" vm="58394">
        <v>0</v>
      </c>
      <c r="IH157" s="10" vm="80227">
        <v>73900</v>
      </c>
      <c r="II157" s="10" vm="78571">
        <v>77000</v>
      </c>
      <c r="IJ157" s="10" vm="76161">
        <v>1100</v>
      </c>
      <c r="IK157" s="10" vm="73015">
        <v>703</v>
      </c>
      <c r="IL157" s="10" vm="66584">
        <v>-178</v>
      </c>
      <c r="IM157" s="10" vm="59487">
        <v>-24</v>
      </c>
      <c r="IN157" s="10" vm="91207">
        <v>80015</v>
      </c>
      <c r="IO157" s="10" vm="81223">
        <v>80598</v>
      </c>
      <c r="IP157" s="10" vm="71180">
        <v>17</v>
      </c>
      <c r="IQ157" s="10" vm="84230">
        <v>-567</v>
      </c>
      <c r="IR157" s="10" vm="58161">
        <v>-2</v>
      </c>
      <c r="IS157" s="81" vm="72866">
        <v>10889</v>
      </c>
      <c r="IT157" s="81" vm="66432">
        <v>11562</v>
      </c>
    </row>
    <row r="158" spans="1:254" x14ac:dyDescent="0.25">
      <c r="A158" s="8" t="s">
        <v>443</v>
      </c>
      <c r="B158" s="8" t="s">
        <v>639</v>
      </c>
      <c r="C158" s="89">
        <v>44651</v>
      </c>
      <c r="D158" s="76" vm="84095">
        <v>12</v>
      </c>
      <c r="E158" s="10" vm="76015">
        <v>44950</v>
      </c>
      <c r="F158" s="10" vm="70921">
        <v>-32113</v>
      </c>
      <c r="G158" s="10" vm="100323">
        <v>-945</v>
      </c>
      <c r="H158" s="10" vm="59906">
        <v>11892</v>
      </c>
      <c r="I158" s="10" vm="58485">
        <v>2914</v>
      </c>
      <c r="J158" s="10" vm="63693">
        <v>14806</v>
      </c>
      <c r="K158" s="10" vm="86063">
        <v>0</v>
      </c>
      <c r="L158" s="10" vm="78430">
        <v>0</v>
      </c>
      <c r="M158" s="10" vm="75873">
        <v>0</v>
      </c>
      <c r="N158" s="10" vm="70811">
        <v>2</v>
      </c>
      <c r="O158" s="10" vm="99830">
        <v>-12246</v>
      </c>
      <c r="P158" s="10" vm="95921">
        <v>624</v>
      </c>
      <c r="Q158" s="10" vm="81906">
        <v>0</v>
      </c>
      <c r="R158" s="10" vm="87114">
        <v>0</v>
      </c>
      <c r="S158" s="10" vm="85942">
        <v>0</v>
      </c>
      <c r="T158" s="10" vm="83947">
        <v>3186</v>
      </c>
      <c r="U158" s="10" vm="75723">
        <v>0</v>
      </c>
      <c r="V158" s="10" vm="70704">
        <v>3186</v>
      </c>
      <c r="W158" s="10" vm="98837">
        <v>0</v>
      </c>
      <c r="X158" s="10" vm="95754">
        <v>6990</v>
      </c>
      <c r="Y158" s="10" vm="89670">
        <v>0</v>
      </c>
      <c r="Z158" s="10" vm="81100">
        <v>0</v>
      </c>
      <c r="AA158" s="10" vm="80065">
        <v>10176</v>
      </c>
      <c r="AB158" s="10" vm="78288">
        <v>35892</v>
      </c>
      <c r="AC158" s="10" vm="75585">
        <v>5414</v>
      </c>
      <c r="AD158" s="10" vm="70591">
        <v>41306</v>
      </c>
      <c r="AE158" s="10" vm="97885">
        <v>656</v>
      </c>
      <c r="AF158" s="10" vm="95587">
        <v>0</v>
      </c>
      <c r="AG158" s="10" vm="72719">
        <v>0</v>
      </c>
      <c r="AH158" s="10" vm="72051">
        <v>0</v>
      </c>
      <c r="AI158" s="10" vm="85823">
        <v>41962</v>
      </c>
      <c r="AJ158" s="10" vm="78142">
        <v>4010</v>
      </c>
      <c r="AK158" s="10" vm="75488">
        <v>7167</v>
      </c>
      <c r="AL158" s="10" vm="70438">
        <v>6556</v>
      </c>
      <c r="AM158" s="10" vm="97407">
        <v>2957</v>
      </c>
      <c r="AN158" s="10" vm="95426">
        <v>1402</v>
      </c>
      <c r="AO158" s="10" vm="87962">
        <v>113</v>
      </c>
      <c r="AP158" s="10" vm="80948">
        <v>0</v>
      </c>
      <c r="AQ158" s="10" vm="79945">
        <v>6993</v>
      </c>
      <c r="AR158" s="10" vm="83800">
        <v>0</v>
      </c>
      <c r="AS158" s="10" vm="75397">
        <v>2274</v>
      </c>
      <c r="AT158" s="10" vm="70282">
        <v>31472</v>
      </c>
      <c r="AU158" s="10" vm="96986">
        <v>10490</v>
      </c>
      <c r="AV158" s="10" vm="95262">
        <v>641</v>
      </c>
      <c r="AW158" s="10" vm="89527">
        <v>339890</v>
      </c>
      <c r="AX158" s="10" vm="86960">
        <v>0</v>
      </c>
      <c r="AY158" s="10" vm="85694">
        <v>3912</v>
      </c>
      <c r="AZ158" s="10" vm="77998">
        <v>192</v>
      </c>
      <c r="BA158" s="10" vm="75315">
        <v>0</v>
      </c>
      <c r="BB158" s="10" vm="70125">
        <v>32490</v>
      </c>
      <c r="BC158" s="10" vm="99169">
        <v>0</v>
      </c>
      <c r="BD158" s="10" vm="95097">
        <v>0</v>
      </c>
      <c r="BE158" s="10" vm="81772">
        <v>0</v>
      </c>
      <c r="BF158" s="10" vm="90329">
        <v>0</v>
      </c>
      <c r="BG158" s="10" vm="79821">
        <v>376484</v>
      </c>
      <c r="BH158" s="10" vm="83642">
        <v>1504</v>
      </c>
      <c r="BI158" s="10" vm="75227">
        <v>3512</v>
      </c>
      <c r="BJ158" s="10" vm="69971">
        <v>9576</v>
      </c>
      <c r="BK158" s="10" vm="100486">
        <v>0</v>
      </c>
      <c r="BL158" s="10" vm="94933">
        <v>156</v>
      </c>
      <c r="BM158" s="10" vm="90721">
        <v>14748</v>
      </c>
      <c r="BN158" s="10" vm="88670">
        <v>16867</v>
      </c>
      <c r="BO158" s="10" vm="79703">
        <v>0</v>
      </c>
      <c r="BP158" s="10" vm="77855">
        <v>669</v>
      </c>
      <c r="BQ158" s="10" vm="57538">
        <v>11693</v>
      </c>
      <c r="BR158" s="10" vm="69816">
        <v>29229</v>
      </c>
      <c r="BS158" s="10" vm="100157">
        <v>-14481</v>
      </c>
      <c r="BT158" s="10" vm="94771">
        <v>362003</v>
      </c>
      <c r="BU158" s="10" vm="87795">
        <v>221257</v>
      </c>
      <c r="BV158" s="10" vm="71901">
        <v>0</v>
      </c>
      <c r="BW158" s="10" vm="85564">
        <v>0</v>
      </c>
      <c r="BX158" s="10" vm="83486">
        <v>61004</v>
      </c>
      <c r="BY158" s="10" vm="57479">
        <v>0</v>
      </c>
      <c r="BZ158" s="10" vm="69662">
        <v>0</v>
      </c>
      <c r="CA158" s="10" vm="99667">
        <v>141</v>
      </c>
      <c r="CB158" s="10" vm="94612">
        <v>282402</v>
      </c>
      <c r="CC158" s="10" vm="72569">
        <v>-1926</v>
      </c>
      <c r="CD158" s="10" vm="80804">
        <v>104</v>
      </c>
      <c r="CE158" s="10" vm="85442">
        <v>81423</v>
      </c>
      <c r="CF158" s="10" vm="77707">
        <v>81423</v>
      </c>
      <c r="CG158" s="10" vm="74967">
        <v>0</v>
      </c>
      <c r="CH158" s="10" vm="69507">
        <v>0</v>
      </c>
      <c r="CI158" s="10" vm="98202">
        <v>0</v>
      </c>
      <c r="CJ158" s="10" vm="94451">
        <v>0</v>
      </c>
      <c r="CK158" s="10" vm="91021">
        <v>81423</v>
      </c>
      <c r="CL158" s="10" vm="86807">
        <v>1076</v>
      </c>
      <c r="CM158" s="10" vm="79588">
        <v>945</v>
      </c>
      <c r="CN158" s="10" vm="83328">
        <v>0</v>
      </c>
      <c r="CO158" s="10" vm="74882">
        <v>131</v>
      </c>
      <c r="CP158" s="10" vm="69353">
        <v>0</v>
      </c>
      <c r="CQ158" s="10" vm="97725">
        <v>0</v>
      </c>
      <c r="CR158" s="10" vm="94294">
        <v>0</v>
      </c>
      <c r="CS158" s="10" vm="81624">
        <v>0</v>
      </c>
      <c r="CT158" s="10" vm="71757">
        <v>0</v>
      </c>
      <c r="CU158" s="10" vm="71021">
        <v>0</v>
      </c>
      <c r="CV158" s="10" vm="77561">
        <v>0</v>
      </c>
      <c r="CW158" s="10" vm="74787">
        <v>0</v>
      </c>
      <c r="CX158" s="10" vm="69198">
        <v>0</v>
      </c>
      <c r="CY158" s="10" vm="97249">
        <v>0</v>
      </c>
      <c r="CZ158" s="10" vm="94133">
        <v>0</v>
      </c>
      <c r="DA158" s="10" vm="89370">
        <v>0</v>
      </c>
      <c r="DB158" s="81" vm="88528">
        <v>0</v>
      </c>
      <c r="DC158" s="81" vm="85322">
        <v>0</v>
      </c>
      <c r="DD158" s="81" vm="83174">
        <v>0</v>
      </c>
      <c r="DE158" s="81" vm="74709">
        <v>0</v>
      </c>
      <c r="DF158" s="10" vm="69042">
        <v>146</v>
      </c>
      <c r="DG158" s="10" vm="96825">
        <v>0</v>
      </c>
      <c r="DH158" s="10" vm="93967">
        <v>0</v>
      </c>
      <c r="DI158" s="10" vm="87654">
        <v>146</v>
      </c>
      <c r="DJ158" s="10" vm="90180">
        <v>1222</v>
      </c>
      <c r="DK158" s="10" vm="79469">
        <v>945</v>
      </c>
      <c r="DL158" s="10" vm="77418">
        <v>0</v>
      </c>
      <c r="DM158" s="10" vm="74613">
        <v>277</v>
      </c>
      <c r="DN158" s="10" vm="68885">
        <v>0</v>
      </c>
      <c r="DO158" s="10" vm="96399">
        <v>0</v>
      </c>
      <c r="DP158" s="10" vm="93802">
        <v>0</v>
      </c>
      <c r="DQ158" s="10" vm="72445">
        <v>0</v>
      </c>
      <c r="DR158" s="10" vm="80658">
        <v>0</v>
      </c>
      <c r="DS158" s="10" vm="85194">
        <v>0</v>
      </c>
      <c r="DT158" s="10" vm="83018">
        <v>0</v>
      </c>
      <c r="DU158" s="10" vm="74524">
        <v>0</v>
      </c>
      <c r="DV158" s="10" vm="68733">
        <v>0</v>
      </c>
      <c r="DW158" s="10" vm="98366">
        <v>0</v>
      </c>
      <c r="DX158" s="10" vm="93641">
        <v>0</v>
      </c>
      <c r="DY158" s="10" vm="81491">
        <v>0</v>
      </c>
      <c r="DZ158" s="10" vm="86656">
        <v>1184</v>
      </c>
      <c r="EA158" s="10" vm="79346">
        <v>0</v>
      </c>
      <c r="EB158" s="10" vm="77271">
        <v>610</v>
      </c>
      <c r="EC158" s="10" vm="74429">
        <v>574</v>
      </c>
      <c r="ED158" s="10" vm="68578">
        <v>0</v>
      </c>
      <c r="EE158" s="10" vm="96083">
        <v>0</v>
      </c>
      <c r="EF158" s="10" vm="93479">
        <v>0</v>
      </c>
      <c r="EG158" s="10" vm="89203">
        <v>0</v>
      </c>
      <c r="EH158" s="81" vm="71609">
        <v>0</v>
      </c>
      <c r="EI158" s="81" vm="85070">
        <v>0</v>
      </c>
      <c r="EJ158" s="81" vm="82865">
        <v>0</v>
      </c>
      <c r="EK158" s="81" vm="74344">
        <v>0</v>
      </c>
      <c r="EL158" s="10" vm="68424">
        <v>582</v>
      </c>
      <c r="EM158" s="10" vm="99500">
        <v>0</v>
      </c>
      <c r="EN158" s="10" vm="93317">
        <v>31</v>
      </c>
      <c r="EO158" s="10" vm="90539">
        <v>551</v>
      </c>
      <c r="EP158" s="10" vm="88377">
        <v>1766</v>
      </c>
      <c r="EQ158" s="10" vm="79233">
        <v>0</v>
      </c>
      <c r="ER158" s="10" vm="77123">
        <v>641</v>
      </c>
      <c r="ES158" s="10" vm="74252">
        <v>1125</v>
      </c>
      <c r="ET158" s="10" vm="68269">
        <v>2988</v>
      </c>
      <c r="EU158" s="10" vm="98679">
        <v>945</v>
      </c>
      <c r="EV158" s="10" vm="93156">
        <v>641</v>
      </c>
      <c r="EW158" s="10" vm="87489">
        <v>1402</v>
      </c>
      <c r="EX158" s="10" vm="80513">
        <v>1128</v>
      </c>
      <c r="EY158" s="10" vm="84943">
        <v>184</v>
      </c>
      <c r="EZ158" s="10" vm="82704">
        <v>325</v>
      </c>
      <c r="FA158" s="10" vm="74176">
        <v>184</v>
      </c>
      <c r="FB158" s="10" vm="68115">
        <v>386331</v>
      </c>
      <c r="FC158" s="10" vm="98520">
        <v>0</v>
      </c>
      <c r="FD158" s="10" vm="92999">
        <v>386331</v>
      </c>
      <c r="FE158" s="10" vm="58922">
        <v>16176</v>
      </c>
      <c r="FF158" s="10" vm="86510">
        <v>5454</v>
      </c>
      <c r="FG158" s="10" vm="79115">
        <v>0</v>
      </c>
      <c r="FH158" s="10" vm="76974">
        <v>-972</v>
      </c>
      <c r="FI158" s="10" vm="56861">
        <v>0</v>
      </c>
      <c r="FJ158" s="10" vm="67960">
        <v>-94</v>
      </c>
      <c r="FK158" s="10" vm="59326">
        <v>-927</v>
      </c>
      <c r="FL158" s="10" vm="92835">
        <v>405968</v>
      </c>
      <c r="FM158" s="10" vm="72306">
        <v>60180</v>
      </c>
      <c r="FN158" s="10" vm="71466">
        <v>6622</v>
      </c>
      <c r="FO158" s="10" vm="84813">
        <v>0</v>
      </c>
      <c r="FP158" s="10" vm="76829">
        <v>0</v>
      </c>
      <c r="FQ158" s="10" vm="74007">
        <v>-139</v>
      </c>
      <c r="FR158" s="10" vm="67804">
        <v>-29</v>
      </c>
      <c r="FS158" s="10" vm="96667">
        <v>-556</v>
      </c>
      <c r="FT158" s="10" vm="92670">
        <v>66078</v>
      </c>
      <c r="FU158" s="10" vm="89058">
        <v>339890</v>
      </c>
      <c r="FV158" s="10" vm="90016">
        <v>326151</v>
      </c>
      <c r="FW158" s="81" vm="78991">
        <v>31847</v>
      </c>
      <c r="FX158" s="81" vm="82551">
        <v>26</v>
      </c>
      <c r="FY158" s="81" vm="56732">
        <v>0</v>
      </c>
      <c r="FZ158" s="81" vm="56218">
        <v>617</v>
      </c>
      <c r="GA158" s="81" vm="96239">
        <v>32490</v>
      </c>
      <c r="GB158" s="10" vm="92506">
        <v>795</v>
      </c>
      <c r="GC158" s="10" vm="81331">
        <v>430</v>
      </c>
      <c r="GD158" s="10" vm="88229">
        <v>365</v>
      </c>
      <c r="GE158" s="10" vm="84681">
        <v>414</v>
      </c>
      <c r="GF158" s="10" vm="76681">
        <v>423</v>
      </c>
      <c r="GG158" s="10" vm="73840">
        <v>-9</v>
      </c>
      <c r="GH158" s="10" vm="67650">
        <v>431</v>
      </c>
      <c r="GI158" s="10" vm="99004">
        <v>31</v>
      </c>
      <c r="GJ158" s="10" vm="92345">
        <v>400</v>
      </c>
      <c r="GK158" s="10" vm="87362">
        <v>0</v>
      </c>
      <c r="GL158" s="10" vm="86361">
        <v>0</v>
      </c>
      <c r="GM158" s="10" vm="78881">
        <v>0</v>
      </c>
      <c r="GN158" s="10" vm="82395">
        <v>2409</v>
      </c>
      <c r="GO158" s="10" vm="56627">
        <v>432</v>
      </c>
      <c r="GP158" s="10" vm="67496">
        <v>1977</v>
      </c>
      <c r="GQ158" s="10" vm="99993">
        <v>181</v>
      </c>
      <c r="GR158" s="10" vm="92184">
        <v>0</v>
      </c>
      <c r="GS158" s="10" vm="88875">
        <v>181</v>
      </c>
      <c r="GT158" s="10" vm="80364">
        <v>4230</v>
      </c>
      <c r="GU158" s="10" vm="84586">
        <v>1316</v>
      </c>
      <c r="GV158" s="10" vm="76537">
        <v>2914</v>
      </c>
      <c r="GW158" s="10" vm="73670">
        <v>0</v>
      </c>
      <c r="GX158" s="81" vm="67340">
        <v>0</v>
      </c>
      <c r="GY158" s="10" vm="99337">
        <v>0</v>
      </c>
      <c r="GZ158" s="10" vm="92026">
        <v>0</v>
      </c>
      <c r="HA158" s="10" vm="72159">
        <v>0</v>
      </c>
      <c r="HB158" s="10" vm="71318">
        <v>0</v>
      </c>
      <c r="HC158" s="81" vm="78792">
        <v>0</v>
      </c>
      <c r="HD158" s="81" vm="82241">
        <v>156</v>
      </c>
      <c r="HE158" s="10" vm="73583">
        <v>156</v>
      </c>
      <c r="HF158" s="10" vm="67185">
        <v>596</v>
      </c>
      <c r="HG158" s="10" vm="98042">
        <v>548</v>
      </c>
      <c r="HH158" s="10" vm="91866">
        <v>0</v>
      </c>
      <c r="HI158" s="10" vm="90856">
        <v>39</v>
      </c>
      <c r="HJ158" s="10" vm="88097">
        <v>2077</v>
      </c>
      <c r="HK158" s="10" vm="84484">
        <v>0</v>
      </c>
      <c r="HL158" s="10" vm="100868">
        <v>0</v>
      </c>
      <c r="HM158" s="10" vm="73475">
        <v>0</v>
      </c>
      <c r="HN158" s="10" vm="67033">
        <v>8433</v>
      </c>
      <c r="HO158" s="10" vm="97567">
        <v>11693</v>
      </c>
      <c r="HP158" s="10" vm="91705">
        <v>141</v>
      </c>
      <c r="HQ158" s="10" vm="90414">
        <v>0</v>
      </c>
      <c r="HR158" s="10" vm="89861">
        <v>141</v>
      </c>
      <c r="HS158" s="10" vm="78688">
        <v>0</v>
      </c>
      <c r="HT158" s="10" vm="82085">
        <v>104</v>
      </c>
      <c r="HU158" s="10" vm="73326">
        <v>104</v>
      </c>
      <c r="HV158" s="10" vm="66879">
        <v>12283</v>
      </c>
      <c r="HW158" s="10" vm="97100">
        <v>240</v>
      </c>
      <c r="HX158" s="10" vm="91556">
        <v>0</v>
      </c>
      <c r="HY158" s="10" vm="88772">
        <v>92</v>
      </c>
      <c r="HZ158" s="10" vm="86218">
        <v>0</v>
      </c>
      <c r="IA158" s="10" vm="84351">
        <v>366</v>
      </c>
      <c r="IB158" s="10" vm="76293">
        <v>-735</v>
      </c>
      <c r="IC158" s="10" vm="73181">
        <v>12246</v>
      </c>
      <c r="ID158" s="10" vm="66733">
        <v>505</v>
      </c>
      <c r="IE158" s="10" vm="59144">
        <v>1082</v>
      </c>
      <c r="IF158" s="10" vm="91389">
        <v>0</v>
      </c>
      <c r="IG158" s="10" vm="87223">
        <v>1587</v>
      </c>
      <c r="IH158" s="10" vm="80220">
        <v>5454</v>
      </c>
      <c r="II158" s="10" vm="78560">
        <v>7341</v>
      </c>
      <c r="IJ158" s="10" vm="76149">
        <v>0</v>
      </c>
      <c r="IK158" s="10" vm="73038">
        <v>85</v>
      </c>
      <c r="IL158" s="10" vm="66590">
        <v>-21</v>
      </c>
      <c r="IM158" s="10" vm="59498">
        <v>0</v>
      </c>
      <c r="IN158" s="10" vm="91223">
        <v>6152</v>
      </c>
      <c r="IO158" s="10" vm="81211">
        <v>6155</v>
      </c>
      <c r="IP158" s="10" vm="71173">
        <v>0</v>
      </c>
      <c r="IQ158" s="10" vm="84217">
        <v>0</v>
      </c>
      <c r="IR158" s="10" vm="58150">
        <v>0</v>
      </c>
      <c r="IS158" s="81" vm="72890">
        <v>108</v>
      </c>
      <c r="IT158" s="81" vm="66440">
        <v>108</v>
      </c>
    </row>
    <row r="159" spans="1:254" x14ac:dyDescent="0.25">
      <c r="A159" s="8" t="s">
        <v>444</v>
      </c>
      <c r="B159" s="8" t="s">
        <v>46</v>
      </c>
      <c r="C159" s="89">
        <v>44651</v>
      </c>
      <c r="D159" s="76" vm="84107">
        <v>12</v>
      </c>
      <c r="E159" s="10" vm="75963">
        <v>44284</v>
      </c>
      <c r="F159" s="10" vm="56394">
        <v>-32237</v>
      </c>
      <c r="G159" s="10" vm="100312">
        <v>-4458</v>
      </c>
      <c r="H159" s="10" vm="59892">
        <v>7589</v>
      </c>
      <c r="I159" s="10" vm="58527">
        <v>1208</v>
      </c>
      <c r="J159" s="10" vm="63703">
        <v>8797</v>
      </c>
      <c r="K159" s="10" vm="86073">
        <v>0</v>
      </c>
      <c r="L159" s="10" vm="78443">
        <v>0</v>
      </c>
      <c r="M159" s="10" vm="75833">
        <v>0</v>
      </c>
      <c r="N159" s="10" vm="70803">
        <v>6</v>
      </c>
      <c r="O159" s="10" vm="99821">
        <v>-2769</v>
      </c>
      <c r="P159" s="10" vm="95908">
        <v>23</v>
      </c>
      <c r="Q159" s="10" vm="81946">
        <v>0</v>
      </c>
      <c r="R159" s="10" vm="87125">
        <v>0</v>
      </c>
      <c r="S159" s="10" vm="85954">
        <v>0</v>
      </c>
      <c r="T159" s="10" vm="83961">
        <v>6057</v>
      </c>
      <c r="U159" s="10" vm="75687">
        <v>-13</v>
      </c>
      <c r="V159" s="10" vm="56311">
        <v>6044</v>
      </c>
      <c r="W159" s="10" vm="98828">
        <v>0</v>
      </c>
      <c r="X159" s="10" vm="95742">
        <v>4179</v>
      </c>
      <c r="Y159" s="10" vm="89710">
        <v>0</v>
      </c>
      <c r="Z159" s="10" vm="81108">
        <v>0</v>
      </c>
      <c r="AA159" s="10" vm="80077">
        <v>10223</v>
      </c>
      <c r="AB159" s="10" vm="78303">
        <v>36344</v>
      </c>
      <c r="AC159" s="10" vm="75567">
        <v>1317</v>
      </c>
      <c r="AD159" s="10" vm="70585">
        <v>37661</v>
      </c>
      <c r="AE159" s="10" vm="97875">
        <v>385</v>
      </c>
      <c r="AF159" s="10" vm="95575">
        <v>0</v>
      </c>
      <c r="AG159" s="10" vm="72748">
        <v>31</v>
      </c>
      <c r="AH159" s="10" vm="72062">
        <v>0</v>
      </c>
      <c r="AI159" s="10" vm="85834">
        <v>38077</v>
      </c>
      <c r="AJ159" s="10" vm="78156">
        <v>6166</v>
      </c>
      <c r="AK159" s="10" vm="57747">
        <v>2333</v>
      </c>
      <c r="AL159" s="10" vm="70432">
        <v>5274</v>
      </c>
      <c r="AM159" s="10" vm="97398">
        <v>4912</v>
      </c>
      <c r="AN159" s="10" vm="95413">
        <v>4506</v>
      </c>
      <c r="AO159" s="10" vm="87987">
        <v>-70</v>
      </c>
      <c r="AP159" s="10" vm="80956">
        <v>0</v>
      </c>
      <c r="AQ159" s="10" vm="79956">
        <v>7812</v>
      </c>
      <c r="AR159" s="10" vm="83814">
        <v>0</v>
      </c>
      <c r="AS159" s="10" vm="75381">
        <v>0</v>
      </c>
      <c r="AT159" s="10" vm="70277">
        <v>30933</v>
      </c>
      <c r="AU159" s="10" vm="96978">
        <v>7144</v>
      </c>
      <c r="AV159" s="10" vm="95250">
        <v>338</v>
      </c>
      <c r="AW159" s="10" vm="89551">
        <v>448308</v>
      </c>
      <c r="AX159" s="10" vm="86967">
        <v>0</v>
      </c>
      <c r="AY159" s="10" vm="85704">
        <v>3760</v>
      </c>
      <c r="AZ159" s="10" vm="78013">
        <v>0</v>
      </c>
      <c r="BA159" s="10" vm="75301">
        <v>0</v>
      </c>
      <c r="BB159" s="10" vm="70119">
        <v>351</v>
      </c>
      <c r="BC159" s="10" vm="99160">
        <v>0</v>
      </c>
      <c r="BD159" s="10" vm="95085">
        <v>0</v>
      </c>
      <c r="BE159" s="10" vm="81796">
        <v>0</v>
      </c>
      <c r="BF159" s="10" vm="90336">
        <v>25</v>
      </c>
      <c r="BG159" s="10" vm="79832">
        <v>452444</v>
      </c>
      <c r="BH159" s="10" vm="83656">
        <v>3980</v>
      </c>
      <c r="BI159" s="10" vm="75217">
        <v>2154</v>
      </c>
      <c r="BJ159" s="10" vm="69964">
        <v>8864</v>
      </c>
      <c r="BK159" s="10" vm="100475">
        <v>0</v>
      </c>
      <c r="BL159" s="10" vm="94921">
        <v>1090</v>
      </c>
      <c r="BM159" s="10" vm="90735">
        <v>16088</v>
      </c>
      <c r="BN159" s="10" vm="88679">
        <v>4390</v>
      </c>
      <c r="BO159" s="10" vm="79714">
        <v>0</v>
      </c>
      <c r="BP159" s="10" vm="77867">
        <v>376</v>
      </c>
      <c r="BQ159" s="10" vm="75096">
        <v>9799</v>
      </c>
      <c r="BR159" s="10" vm="69809">
        <v>14565</v>
      </c>
      <c r="BS159" s="10" vm="100146">
        <v>1523</v>
      </c>
      <c r="BT159" s="10" vm="94757">
        <v>453967</v>
      </c>
      <c r="BU159" s="10" vm="87835">
        <v>146576</v>
      </c>
      <c r="BV159" s="10" vm="71910">
        <v>0</v>
      </c>
      <c r="BW159" s="10" vm="85575">
        <v>0</v>
      </c>
      <c r="BX159" s="10" vm="83501">
        <v>33132</v>
      </c>
      <c r="BY159" s="10" vm="57465">
        <v>0</v>
      </c>
      <c r="BZ159" s="10" vm="69653">
        <v>0</v>
      </c>
      <c r="CA159" s="10" vm="99656">
        <v>304</v>
      </c>
      <c r="CB159" s="10" vm="94598">
        <v>180012</v>
      </c>
      <c r="CC159" s="10" vm="72609">
        <v>4741</v>
      </c>
      <c r="CD159" s="10" vm="80815">
        <v>9</v>
      </c>
      <c r="CE159" s="10" vm="85453">
        <v>269205</v>
      </c>
      <c r="CF159" s="10" vm="77721">
        <v>136347</v>
      </c>
      <c r="CG159" s="10" vm="57402">
        <v>132858</v>
      </c>
      <c r="CH159" s="10" vm="69498">
        <v>0</v>
      </c>
      <c r="CI159" s="10" vm="98191">
        <v>0</v>
      </c>
      <c r="CJ159" s="10" vm="94439">
        <v>0</v>
      </c>
      <c r="CK159" s="10" vm="91059">
        <v>269205</v>
      </c>
      <c r="CL159" s="10" vm="86816">
        <v>5801</v>
      </c>
      <c r="CM159" s="10" vm="79599">
        <v>4457</v>
      </c>
      <c r="CN159" s="10" vm="83343">
        <v>163</v>
      </c>
      <c r="CO159" s="10" vm="74862">
        <v>1181</v>
      </c>
      <c r="CP159" s="10" vm="69345">
        <v>17</v>
      </c>
      <c r="CQ159" s="10" vm="97715">
        <v>0</v>
      </c>
      <c r="CR159" s="10" vm="94282">
        <v>4</v>
      </c>
      <c r="CS159" s="10" vm="81653">
        <v>13</v>
      </c>
      <c r="CT159" s="10" vm="71767">
        <v>0</v>
      </c>
      <c r="CU159" s="10" vm="71033">
        <v>0</v>
      </c>
      <c r="CV159" s="10" vm="77576">
        <v>661</v>
      </c>
      <c r="CW159" s="10" vm="57293">
        <v>-661</v>
      </c>
      <c r="CX159" s="10" vm="69192">
        <v>0</v>
      </c>
      <c r="CY159" s="10" vm="97240">
        <v>0</v>
      </c>
      <c r="CZ159" s="10" vm="94119">
        <v>0</v>
      </c>
      <c r="DA159" s="10" vm="89396">
        <v>0</v>
      </c>
      <c r="DB159" s="81" vm="88535">
        <v>0</v>
      </c>
      <c r="DC159" s="81" vm="85334">
        <v>0</v>
      </c>
      <c r="DD159" s="81" vm="83189">
        <v>0</v>
      </c>
      <c r="DE159" s="81" vm="74696">
        <v>0</v>
      </c>
      <c r="DF159" s="10" vm="69037">
        <v>0</v>
      </c>
      <c r="DG159" s="10" vm="96817">
        <v>0</v>
      </c>
      <c r="DH159" s="10" vm="93955">
        <v>0</v>
      </c>
      <c r="DI159" s="10" vm="87678">
        <v>0</v>
      </c>
      <c r="DJ159" s="10" vm="90188">
        <v>5818</v>
      </c>
      <c r="DK159" s="10" vm="79480">
        <v>4457</v>
      </c>
      <c r="DL159" s="10" vm="77431">
        <v>828</v>
      </c>
      <c r="DM159" s="10" vm="74601">
        <v>533</v>
      </c>
      <c r="DN159" s="10" vm="68880">
        <v>0</v>
      </c>
      <c r="DO159" s="10" vm="96390">
        <v>0</v>
      </c>
      <c r="DP159" s="10" vm="93790">
        <v>0</v>
      </c>
      <c r="DQ159" s="10" vm="72469">
        <v>0</v>
      </c>
      <c r="DR159" s="10" vm="80664">
        <v>0</v>
      </c>
      <c r="DS159" s="10" vm="85206">
        <v>0</v>
      </c>
      <c r="DT159" s="10" vm="83031">
        <v>0</v>
      </c>
      <c r="DU159" s="10" vm="100826">
        <v>0</v>
      </c>
      <c r="DV159" s="10" vm="68727">
        <v>0</v>
      </c>
      <c r="DW159" s="10" vm="98356">
        <v>0</v>
      </c>
      <c r="DX159" s="10" vm="93629">
        <v>0</v>
      </c>
      <c r="DY159" s="10" vm="81505">
        <v>0</v>
      </c>
      <c r="DZ159" s="10" vm="86664">
        <v>13</v>
      </c>
      <c r="EA159" s="10" vm="79359">
        <v>0</v>
      </c>
      <c r="EB159" s="10" vm="77283">
        <v>3</v>
      </c>
      <c r="EC159" s="10" vm="57080">
        <v>10</v>
      </c>
      <c r="ED159" s="10" vm="68571">
        <v>0</v>
      </c>
      <c r="EE159" s="10" vm="96071">
        <v>0</v>
      </c>
      <c r="EF159" s="10" vm="93466">
        <v>0</v>
      </c>
      <c r="EG159" s="10" vm="89242">
        <v>0</v>
      </c>
      <c r="EH159" s="81" vm="71619">
        <v>0</v>
      </c>
      <c r="EI159" s="81" vm="85081">
        <v>0</v>
      </c>
      <c r="EJ159" s="81" vm="82877">
        <v>0</v>
      </c>
      <c r="EK159" s="81" vm="74318">
        <v>0</v>
      </c>
      <c r="EL159" s="10" vm="68415">
        <v>375</v>
      </c>
      <c r="EM159" s="10" vm="99491">
        <v>0</v>
      </c>
      <c r="EN159" s="10" vm="93302">
        <v>473</v>
      </c>
      <c r="EO159" s="10" vm="90578">
        <v>-98</v>
      </c>
      <c r="EP159" s="10" vm="88389">
        <v>388</v>
      </c>
      <c r="EQ159" s="10" vm="79246">
        <v>0</v>
      </c>
      <c r="ER159" s="10" vm="77136">
        <v>476</v>
      </c>
      <c r="ES159" s="10" vm="74229">
        <v>-88</v>
      </c>
      <c r="ET159" s="10" vm="68260">
        <v>6206</v>
      </c>
      <c r="EU159" s="10" vm="98669">
        <v>4457</v>
      </c>
      <c r="EV159" s="10" vm="93144">
        <v>1304</v>
      </c>
      <c r="EW159" s="10" vm="87528">
        <v>445</v>
      </c>
      <c r="EX159" s="10" vm="80524">
        <v>1027</v>
      </c>
      <c r="EY159" s="10" vm="84957">
        <v>284</v>
      </c>
      <c r="EZ159" s="10" vm="82718">
        <v>75</v>
      </c>
      <c r="FA159" s="10" vm="56908">
        <v>284</v>
      </c>
      <c r="FB159" s="10" vm="68107">
        <v>479151</v>
      </c>
      <c r="FC159" s="10" vm="98512">
        <v>0</v>
      </c>
      <c r="FD159" s="10" vm="92987">
        <v>479151</v>
      </c>
      <c r="FE159" s="10" vm="58952">
        <v>18187</v>
      </c>
      <c r="FF159" s="10" vm="86522">
        <v>5790</v>
      </c>
      <c r="FG159" s="10" vm="79127">
        <v>0</v>
      </c>
      <c r="FH159" s="10" vm="76989">
        <v>-1664</v>
      </c>
      <c r="FI159" s="10" vm="56851">
        <v>0</v>
      </c>
      <c r="FJ159" s="10" vm="67954">
        <v>113</v>
      </c>
      <c r="FK159" s="10" vm="59318">
        <v>0</v>
      </c>
      <c r="FL159" s="10" vm="92821">
        <v>501577</v>
      </c>
      <c r="FM159" s="10" vm="72332">
        <v>46065</v>
      </c>
      <c r="FN159" s="10" vm="71475">
        <v>7741</v>
      </c>
      <c r="FO159" s="10" vm="84825">
        <v>0</v>
      </c>
      <c r="FP159" s="10" vm="76844">
        <v>0</v>
      </c>
      <c r="FQ159" s="10" vm="73994">
        <v>-537</v>
      </c>
      <c r="FR159" s="10" vm="67801">
        <v>0</v>
      </c>
      <c r="FS159" s="10" vm="96658">
        <v>0</v>
      </c>
      <c r="FT159" s="10" vm="92657">
        <v>53269</v>
      </c>
      <c r="FU159" s="10" vm="89081">
        <v>448308</v>
      </c>
      <c r="FV159" s="10" vm="90025">
        <v>433086</v>
      </c>
      <c r="FW159" s="81" vm="79004">
        <v>328</v>
      </c>
      <c r="FX159" s="81" vm="82564">
        <v>0</v>
      </c>
      <c r="FY159" s="81" vm="73918">
        <v>0</v>
      </c>
      <c r="FZ159" s="81" vm="56212">
        <v>23</v>
      </c>
      <c r="GA159" s="81" vm="96230">
        <v>351</v>
      </c>
      <c r="GB159" s="10" vm="92493">
        <v>984</v>
      </c>
      <c r="GC159" s="10" vm="81356">
        <v>507</v>
      </c>
      <c r="GD159" s="10" vm="88236">
        <v>477</v>
      </c>
      <c r="GE159" s="10" vm="84693">
        <v>246</v>
      </c>
      <c r="GF159" s="10" vm="76694">
        <v>144</v>
      </c>
      <c r="GG159" s="10" vm="73831">
        <v>102</v>
      </c>
      <c r="GH159" s="10" vm="67644">
        <v>756</v>
      </c>
      <c r="GI159" s="10" vm="98995">
        <v>318</v>
      </c>
      <c r="GJ159" s="10" vm="92334">
        <v>438</v>
      </c>
      <c r="GK159" s="10" vm="87376">
        <v>0</v>
      </c>
      <c r="GL159" s="10" vm="86370">
        <v>0</v>
      </c>
      <c r="GM159" s="10" vm="57912">
        <v>0</v>
      </c>
      <c r="GN159" s="10" vm="82409">
        <v>289</v>
      </c>
      <c r="GO159" s="10" vm="73723">
        <v>98</v>
      </c>
      <c r="GP159" s="10" vm="67489">
        <v>191</v>
      </c>
      <c r="GQ159" s="10" vm="99983">
        <v>0</v>
      </c>
      <c r="GR159" s="10" vm="92172">
        <v>0</v>
      </c>
      <c r="GS159" s="10" vm="88928">
        <v>0</v>
      </c>
      <c r="GT159" s="10" vm="80374">
        <v>2275</v>
      </c>
      <c r="GU159" s="10" vm="84597">
        <v>1067</v>
      </c>
      <c r="GV159" s="10" vm="76549">
        <v>1208</v>
      </c>
      <c r="GW159" s="10" vm="73641">
        <v>0</v>
      </c>
      <c r="GX159" s="81" vm="67332">
        <v>0</v>
      </c>
      <c r="GY159" s="10" vm="99327">
        <v>0</v>
      </c>
      <c r="GZ159" s="10" vm="92011">
        <v>0</v>
      </c>
      <c r="HA159" s="10" vm="72199">
        <v>0</v>
      </c>
      <c r="HB159" s="10" vm="71329">
        <v>0</v>
      </c>
      <c r="HC159" s="81" vm="57882">
        <v>0</v>
      </c>
      <c r="HD159" s="81" vm="82253">
        <v>1090</v>
      </c>
      <c r="HE159" s="10" vm="56497">
        <v>1090</v>
      </c>
      <c r="HF159" s="10" vm="67178">
        <v>1237</v>
      </c>
      <c r="HG159" s="10" vm="98032">
        <v>868</v>
      </c>
      <c r="HH159" s="10" vm="91852">
        <v>0</v>
      </c>
      <c r="HI159" s="10" vm="90896">
        <v>0</v>
      </c>
      <c r="HJ159" s="10" vm="58604">
        <v>6590</v>
      </c>
      <c r="HK159" s="10" vm="84497">
        <v>0</v>
      </c>
      <c r="HL159" s="10" vm="76417">
        <v>0</v>
      </c>
      <c r="HM159" s="10" vm="73448">
        <v>0</v>
      </c>
      <c r="HN159" s="10" vm="67024">
        <v>1104</v>
      </c>
      <c r="HO159" s="10" vm="97559">
        <v>9799</v>
      </c>
      <c r="HP159" s="10" vm="91692">
        <v>150</v>
      </c>
      <c r="HQ159" s="10" vm="90435">
        <v>154</v>
      </c>
      <c r="HR159" s="10" vm="89873">
        <v>304</v>
      </c>
      <c r="HS159" s="10" vm="78700">
        <v>0</v>
      </c>
      <c r="HT159" s="10" vm="82098">
        <v>9</v>
      </c>
      <c r="HU159" s="10" vm="73304">
        <v>9</v>
      </c>
      <c r="HV159" s="10" vm="66871">
        <v>2821</v>
      </c>
      <c r="HW159" s="10" vm="97095">
        <v>101</v>
      </c>
      <c r="HX159" s="10" vm="91543">
        <v>0</v>
      </c>
      <c r="HY159" s="10" vm="88787">
        <v>175</v>
      </c>
      <c r="HZ159" s="10" vm="86225">
        <v>0</v>
      </c>
      <c r="IA159" s="10" vm="84362">
        <v>0</v>
      </c>
      <c r="IB159" s="10" vm="76307">
        <v>-328</v>
      </c>
      <c r="IC159" s="10" vm="73158">
        <v>2769</v>
      </c>
      <c r="ID159" s="10" vm="66729">
        <v>325</v>
      </c>
      <c r="IE159" s="10" vm="96513">
        <v>500</v>
      </c>
      <c r="IF159" s="10" vm="91375">
        <v>0</v>
      </c>
      <c r="IG159" s="10" vm="87238">
        <v>825</v>
      </c>
      <c r="IH159" s="10" vm="80228">
        <v>5790</v>
      </c>
      <c r="II159" s="10" vm="78572">
        <v>8221</v>
      </c>
      <c r="IJ159" s="10" vm="76162">
        <v>0</v>
      </c>
      <c r="IK159" s="10" vm="73017">
        <v>154</v>
      </c>
      <c r="IL159" s="10" vm="66585">
        <v>-15</v>
      </c>
      <c r="IM159" s="10" vm="59488">
        <v>0</v>
      </c>
      <c r="IN159" s="10" vm="91208">
        <v>6826</v>
      </c>
      <c r="IO159" s="10" vm="58031">
        <v>6826</v>
      </c>
      <c r="IP159" s="10" vm="71181">
        <v>0</v>
      </c>
      <c r="IQ159" s="10" vm="84231">
        <v>0</v>
      </c>
      <c r="IR159" s="10" vm="58162">
        <v>0</v>
      </c>
      <c r="IS159" s="81" vm="72878">
        <v>2</v>
      </c>
      <c r="IT159" s="81" vm="66433">
        <v>2</v>
      </c>
    </row>
    <row r="160" spans="1:254" x14ac:dyDescent="0.25">
      <c r="A160" s="8" t="s">
        <v>407</v>
      </c>
      <c r="B160" s="8" t="s">
        <v>585</v>
      </c>
      <c r="C160" s="89">
        <v>44651</v>
      </c>
      <c r="D160" s="76" vm="84096">
        <v>12</v>
      </c>
      <c r="E160" s="10" vm="76016">
        <v>70827</v>
      </c>
      <c r="F160" s="10" vm="70922">
        <v>-44010</v>
      </c>
      <c r="G160" s="10" vm="100324">
        <v>-8324</v>
      </c>
      <c r="H160" s="10" vm="59907">
        <v>18493</v>
      </c>
      <c r="I160" s="10" vm="58489">
        <v>2060</v>
      </c>
      <c r="J160" s="10" vm="63694">
        <v>20553</v>
      </c>
      <c r="K160" s="10" vm="86064">
        <v>0</v>
      </c>
      <c r="L160" s="10" vm="78431">
        <v>0</v>
      </c>
      <c r="M160" s="10" vm="75874">
        <v>0</v>
      </c>
      <c r="N160" s="10" vm="56357">
        <v>401</v>
      </c>
      <c r="O160" s="10" vm="99831">
        <v>-9650</v>
      </c>
      <c r="P160" s="10" vm="95922">
        <v>0</v>
      </c>
      <c r="Q160" s="10" vm="81908">
        <v>2223</v>
      </c>
      <c r="R160" s="10" vm="87115">
        <v>0</v>
      </c>
      <c r="S160" s="10" vm="85943">
        <v>0</v>
      </c>
      <c r="T160" s="10" vm="83948">
        <v>13527</v>
      </c>
      <c r="U160" s="10" vm="75724">
        <v>-16</v>
      </c>
      <c r="V160" s="10" vm="100777">
        <v>13511</v>
      </c>
      <c r="W160" s="10" vm="98838">
        <v>0</v>
      </c>
      <c r="X160" s="10" vm="95755">
        <v>193</v>
      </c>
      <c r="Y160" s="10" vm="89681">
        <v>0</v>
      </c>
      <c r="Z160" s="10" vm="81101">
        <v>12356</v>
      </c>
      <c r="AA160" s="10" vm="80066">
        <v>26060</v>
      </c>
      <c r="AB160" s="10" vm="78289">
        <v>50519</v>
      </c>
      <c r="AC160" s="10" vm="75586">
        <v>1596</v>
      </c>
      <c r="AD160" s="10" vm="70592">
        <v>52115</v>
      </c>
      <c r="AE160" s="10" vm="97886">
        <v>861</v>
      </c>
      <c r="AF160" s="10" vm="95588">
        <v>24</v>
      </c>
      <c r="AG160" s="10" vm="72721">
        <v>0</v>
      </c>
      <c r="AH160" s="10" vm="72052">
        <v>3732</v>
      </c>
      <c r="AI160" s="10" vm="85824">
        <v>56732</v>
      </c>
      <c r="AJ160" s="10" vm="78143">
        <v>11273</v>
      </c>
      <c r="AK160" s="10" vm="75489">
        <v>1501</v>
      </c>
      <c r="AL160" s="10" vm="70439">
        <v>9503</v>
      </c>
      <c r="AM160" s="10" vm="97408">
        <v>4220</v>
      </c>
      <c r="AN160" s="10" vm="95427">
        <v>0</v>
      </c>
      <c r="AO160" s="10" vm="87965">
        <v>216</v>
      </c>
      <c r="AP160" s="10" vm="80949">
        <v>0</v>
      </c>
      <c r="AQ160" s="10" vm="79946">
        <v>9216</v>
      </c>
      <c r="AR160" s="10" vm="83801">
        <v>0</v>
      </c>
      <c r="AS160" s="10" vm="57698">
        <v>4622</v>
      </c>
      <c r="AT160" s="10" vm="70283">
        <v>40551</v>
      </c>
      <c r="AU160" s="10" vm="96987">
        <v>16181</v>
      </c>
      <c r="AV160" s="10" vm="95263">
        <v>653</v>
      </c>
      <c r="AW160" s="10" vm="89529">
        <v>497591</v>
      </c>
      <c r="AX160" s="10" vm="86961">
        <v>0</v>
      </c>
      <c r="AY160" s="10" vm="85695">
        <v>3875</v>
      </c>
      <c r="AZ160" s="10" vm="77999">
        <v>992</v>
      </c>
      <c r="BA160" s="10" vm="75316">
        <v>0</v>
      </c>
      <c r="BB160" s="10" vm="70126">
        <v>1600</v>
      </c>
      <c r="BC160" s="10" vm="99170">
        <v>0</v>
      </c>
      <c r="BD160" s="10" vm="95098">
        <v>20</v>
      </c>
      <c r="BE160" s="10" vm="81784">
        <v>0</v>
      </c>
      <c r="BF160" s="10" vm="90330">
        <v>5602</v>
      </c>
      <c r="BG160" s="10" vm="79822">
        <v>509680</v>
      </c>
      <c r="BH160" s="10" vm="83643">
        <v>25601</v>
      </c>
      <c r="BI160" s="10" vm="57585">
        <v>5572</v>
      </c>
      <c r="BJ160" s="10" vm="69972">
        <v>12138</v>
      </c>
      <c r="BK160" s="10" vm="100487">
        <v>0</v>
      </c>
      <c r="BL160" s="10" vm="94934">
        <v>36</v>
      </c>
      <c r="BM160" s="10" vm="90695">
        <v>43347</v>
      </c>
      <c r="BN160" s="10" vm="88671">
        <v>3600</v>
      </c>
      <c r="BO160" s="10" vm="79704">
        <v>0</v>
      </c>
      <c r="BP160" s="10" vm="77856">
        <v>860</v>
      </c>
      <c r="BQ160" s="10" vm="75130">
        <v>27905</v>
      </c>
      <c r="BR160" s="10" vm="69817">
        <v>32365</v>
      </c>
      <c r="BS160" s="10" vm="100158">
        <v>10982</v>
      </c>
      <c r="BT160" s="10" vm="94772">
        <v>520662</v>
      </c>
      <c r="BU160" s="10" vm="87797">
        <v>301291</v>
      </c>
      <c r="BV160" s="10" vm="71902">
        <v>0</v>
      </c>
      <c r="BW160" s="10" vm="85565">
        <v>0</v>
      </c>
      <c r="BX160" s="10" vm="83487">
        <v>70911</v>
      </c>
      <c r="BY160" s="10" vm="57480">
        <v>0</v>
      </c>
      <c r="BZ160" s="10" vm="69663">
        <v>31572</v>
      </c>
      <c r="CA160" s="10" vm="99668">
        <v>1843</v>
      </c>
      <c r="CB160" s="10" vm="94613">
        <v>405617</v>
      </c>
      <c r="CC160" s="10" vm="72571">
        <v>0</v>
      </c>
      <c r="CD160" s="10" vm="80805">
        <v>0</v>
      </c>
      <c r="CE160" s="10" vm="85443">
        <v>115045</v>
      </c>
      <c r="CF160" s="10" vm="77708">
        <v>140036</v>
      </c>
      <c r="CG160" s="10" vm="57414">
        <v>1509</v>
      </c>
      <c r="CH160" s="10" vm="69508">
        <v>0</v>
      </c>
      <c r="CI160" s="10" vm="98203">
        <v>-26500</v>
      </c>
      <c r="CJ160" s="10" vm="94452">
        <v>0</v>
      </c>
      <c r="CK160" s="10" vm="91032">
        <v>115045</v>
      </c>
      <c r="CL160" s="10" vm="86808">
        <v>11006</v>
      </c>
      <c r="CM160" s="10" vm="79589">
        <v>8324</v>
      </c>
      <c r="CN160" s="10" vm="83329">
        <v>392</v>
      </c>
      <c r="CO160" s="10" vm="57352">
        <v>2290</v>
      </c>
      <c r="CP160" s="10" vm="69354">
        <v>139</v>
      </c>
      <c r="CQ160" s="10" vm="97726">
        <v>0</v>
      </c>
      <c r="CR160" s="10" vm="94295">
        <v>72</v>
      </c>
      <c r="CS160" s="10" vm="81626">
        <v>67</v>
      </c>
      <c r="CT160" s="10" vm="71758">
        <v>0</v>
      </c>
      <c r="CU160" s="10" vm="71022">
        <v>0</v>
      </c>
      <c r="CV160" s="10" vm="77562">
        <v>0</v>
      </c>
      <c r="CW160" s="10" vm="57301">
        <v>0</v>
      </c>
      <c r="CX160" s="10" vm="69199">
        <v>296</v>
      </c>
      <c r="CY160" s="10" vm="97250">
        <v>0</v>
      </c>
      <c r="CZ160" s="10" vm="94134">
        <v>513</v>
      </c>
      <c r="DA160" s="10" vm="89373">
        <v>-217</v>
      </c>
      <c r="DB160" s="81" vm="88529">
        <v>0</v>
      </c>
      <c r="DC160" s="81" vm="85323">
        <v>0</v>
      </c>
      <c r="DD160" s="81" vm="83175">
        <v>0</v>
      </c>
      <c r="DE160" s="81" vm="74710">
        <v>0</v>
      </c>
      <c r="DF160" s="10" vm="69043">
        <v>569</v>
      </c>
      <c r="DG160" s="10" vm="96826">
        <v>0</v>
      </c>
      <c r="DH160" s="10" vm="93968">
        <v>0</v>
      </c>
      <c r="DI160" s="10" vm="87656">
        <v>569</v>
      </c>
      <c r="DJ160" s="10" vm="90181">
        <v>12010</v>
      </c>
      <c r="DK160" s="10" vm="79470">
        <v>8324</v>
      </c>
      <c r="DL160" s="10" vm="77419">
        <v>977</v>
      </c>
      <c r="DM160" s="10" vm="74614">
        <v>2709</v>
      </c>
      <c r="DN160" s="10" vm="68886">
        <v>0</v>
      </c>
      <c r="DO160" s="10" vm="96400">
        <v>0</v>
      </c>
      <c r="DP160" s="10" vm="93803">
        <v>0</v>
      </c>
      <c r="DQ160" s="10" vm="72457">
        <v>0</v>
      </c>
      <c r="DR160" s="10" vm="80659">
        <v>0</v>
      </c>
      <c r="DS160" s="10" vm="85195">
        <v>0</v>
      </c>
      <c r="DT160" s="10" vm="83019">
        <v>0</v>
      </c>
      <c r="DU160" s="10" vm="74525">
        <v>0</v>
      </c>
      <c r="DV160" s="10" vm="68734">
        <v>0</v>
      </c>
      <c r="DW160" s="10" vm="98367">
        <v>0</v>
      </c>
      <c r="DX160" s="10" vm="93642">
        <v>0</v>
      </c>
      <c r="DY160" s="10" vm="81422">
        <v>0</v>
      </c>
      <c r="DZ160" s="10" vm="86657">
        <v>1597</v>
      </c>
      <c r="EA160" s="10" vm="79347">
        <v>0</v>
      </c>
      <c r="EB160" s="10" vm="77272">
        <v>2482</v>
      </c>
      <c r="EC160" s="10" vm="74430">
        <v>-885</v>
      </c>
      <c r="ED160" s="10" vm="68579">
        <v>0</v>
      </c>
      <c r="EE160" s="10" vm="96084">
        <v>0</v>
      </c>
      <c r="EF160" s="10" vm="93480">
        <v>0</v>
      </c>
      <c r="EG160" s="10" vm="89205">
        <v>0</v>
      </c>
      <c r="EH160" s="81" vm="71610">
        <v>0</v>
      </c>
      <c r="EI160" s="81" vm="85071">
        <v>0</v>
      </c>
      <c r="EJ160" s="81" vm="82866">
        <v>0</v>
      </c>
      <c r="EK160" s="81" vm="57037">
        <v>0</v>
      </c>
      <c r="EL160" s="10" vm="68425">
        <v>488</v>
      </c>
      <c r="EM160" s="10" vm="99501">
        <v>0</v>
      </c>
      <c r="EN160" s="10" vm="93318">
        <v>0</v>
      </c>
      <c r="EO160" s="10" vm="90541">
        <v>488</v>
      </c>
      <c r="EP160" s="10" vm="88378">
        <v>2085</v>
      </c>
      <c r="EQ160" s="10" vm="79234">
        <v>0</v>
      </c>
      <c r="ER160" s="10" vm="77124">
        <v>2482</v>
      </c>
      <c r="ES160" s="10" vm="56983">
        <v>-397</v>
      </c>
      <c r="ET160" s="10" vm="68270">
        <v>14095</v>
      </c>
      <c r="EU160" s="10" vm="98680">
        <v>8324</v>
      </c>
      <c r="EV160" s="10" vm="93157">
        <v>3459</v>
      </c>
      <c r="EW160" s="10" vm="87500">
        <v>2312</v>
      </c>
      <c r="EX160" s="10" vm="80514">
        <v>2737</v>
      </c>
      <c r="EY160" s="10" vm="84944">
        <v>618</v>
      </c>
      <c r="EZ160" s="10" vm="82705">
        <v>1038</v>
      </c>
      <c r="FA160" s="10" vm="56916">
        <v>618</v>
      </c>
      <c r="FB160" s="10" vm="68116">
        <v>512577</v>
      </c>
      <c r="FC160" s="10" vm="98521">
        <v>0</v>
      </c>
      <c r="FD160" s="10" vm="93000">
        <v>512577</v>
      </c>
      <c r="FE160" s="10" vm="58924">
        <v>67992</v>
      </c>
      <c r="FF160" s="10" vm="86511">
        <v>8294</v>
      </c>
      <c r="FG160" s="10" vm="79116">
        <v>0</v>
      </c>
      <c r="FH160" s="10" vm="76975">
        <v>-5235</v>
      </c>
      <c r="FI160" s="10" vm="56862">
        <v>13103</v>
      </c>
      <c r="FJ160" s="10" vm="67961">
        <v>134</v>
      </c>
      <c r="FK160" s="10" vm="59327">
        <v>0</v>
      </c>
      <c r="FL160" s="10" vm="92836">
        <v>596865</v>
      </c>
      <c r="FM160" s="10" vm="72309">
        <v>93305</v>
      </c>
      <c r="FN160" s="10" vm="71467">
        <v>9117</v>
      </c>
      <c r="FO160" s="10" vm="84814">
        <v>0</v>
      </c>
      <c r="FP160" s="10" vm="76830">
        <v>0</v>
      </c>
      <c r="FQ160" s="10" vm="56794">
        <v>-3148</v>
      </c>
      <c r="FR160" s="10" vm="67805">
        <v>0</v>
      </c>
      <c r="FS160" s="10" vm="96668">
        <v>0</v>
      </c>
      <c r="FT160" s="10" vm="92671">
        <v>99274</v>
      </c>
      <c r="FU160" s="10" vm="89060">
        <v>497591</v>
      </c>
      <c r="FV160" s="10" vm="90017">
        <v>419272</v>
      </c>
      <c r="FW160" s="81" vm="78992">
        <v>1510</v>
      </c>
      <c r="FX160" s="81" vm="82552">
        <v>0</v>
      </c>
      <c r="FY160" s="81" vm="56733">
        <v>0</v>
      </c>
      <c r="FZ160" s="81" vm="56219">
        <v>90</v>
      </c>
      <c r="GA160" s="81" vm="96240">
        <v>1600</v>
      </c>
      <c r="GB160" s="10" vm="92507">
        <v>749</v>
      </c>
      <c r="GC160" s="10" vm="81344">
        <v>356</v>
      </c>
      <c r="GD160" s="10" vm="88230">
        <v>393</v>
      </c>
      <c r="GE160" s="10" vm="84682">
        <v>2585</v>
      </c>
      <c r="GF160" s="10" vm="76682">
        <v>2639</v>
      </c>
      <c r="GG160" s="10" vm="56679">
        <v>-54</v>
      </c>
      <c r="GH160" s="10" vm="67651">
        <v>1947</v>
      </c>
      <c r="GI160" s="10" vm="99005">
        <v>175</v>
      </c>
      <c r="GJ160" s="10" vm="92346">
        <v>1772</v>
      </c>
      <c r="GK160" s="10" vm="87323">
        <v>0</v>
      </c>
      <c r="GL160" s="10" vm="86362">
        <v>0</v>
      </c>
      <c r="GM160" s="10" vm="78882">
        <v>0</v>
      </c>
      <c r="GN160" s="10" vm="82396">
        <v>988</v>
      </c>
      <c r="GO160" s="10" vm="73747">
        <v>293</v>
      </c>
      <c r="GP160" s="10" vm="67497">
        <v>695</v>
      </c>
      <c r="GQ160" s="10" vm="99994">
        <v>325</v>
      </c>
      <c r="GR160" s="10" vm="92185">
        <v>1071</v>
      </c>
      <c r="GS160" s="10" vm="88888">
        <v>-746</v>
      </c>
      <c r="GT160" s="10" vm="80365">
        <v>6594</v>
      </c>
      <c r="GU160" s="10" vm="84587">
        <v>4534</v>
      </c>
      <c r="GV160" s="10" vm="76538">
        <v>2060</v>
      </c>
      <c r="GW160" s="10" vm="56564">
        <v>0</v>
      </c>
      <c r="GX160" s="81" vm="67341">
        <v>0</v>
      </c>
      <c r="GY160" s="10" vm="99338">
        <v>0</v>
      </c>
      <c r="GZ160" s="10" vm="92027">
        <v>0</v>
      </c>
      <c r="HA160" s="10" vm="72160">
        <v>0</v>
      </c>
      <c r="HB160" s="10" vm="71319">
        <v>0</v>
      </c>
      <c r="HC160" s="81" vm="57880">
        <v>0</v>
      </c>
      <c r="HD160" s="81" vm="82242">
        <v>36</v>
      </c>
      <c r="HE160" s="10" vm="56508">
        <v>36</v>
      </c>
      <c r="HF160" s="10" vm="67186">
        <v>936</v>
      </c>
      <c r="HG160" s="10" vm="98043">
        <v>2597</v>
      </c>
      <c r="HH160" s="10" vm="91867">
        <v>0</v>
      </c>
      <c r="HI160" s="10" vm="90869">
        <v>0</v>
      </c>
      <c r="HJ160" s="10" vm="88098">
        <v>10017</v>
      </c>
      <c r="HK160" s="10" vm="84485">
        <v>0</v>
      </c>
      <c r="HL160" s="10" vm="76409">
        <v>0</v>
      </c>
      <c r="HM160" s="10" vm="73476">
        <v>0</v>
      </c>
      <c r="HN160" s="10" vm="67034">
        <v>14355</v>
      </c>
      <c r="HO160" s="10" vm="97568">
        <v>27905</v>
      </c>
      <c r="HP160" s="10" vm="91706">
        <v>28</v>
      </c>
      <c r="HQ160" s="10" vm="58803">
        <v>1815</v>
      </c>
      <c r="HR160" s="10" vm="89862">
        <v>1843</v>
      </c>
      <c r="HS160" s="10" vm="78689">
        <v>0</v>
      </c>
      <c r="HT160" s="10" vm="82086">
        <v>0</v>
      </c>
      <c r="HU160" s="10" vm="73327">
        <v>0</v>
      </c>
      <c r="HV160" s="10" vm="66880">
        <v>12229</v>
      </c>
      <c r="HW160" s="10" vm="97101">
        <v>-30</v>
      </c>
      <c r="HX160" s="10" vm="91557">
        <v>0</v>
      </c>
      <c r="HY160" s="10" vm="58693">
        <v>375</v>
      </c>
      <c r="HZ160" s="10" vm="86219">
        <v>0</v>
      </c>
      <c r="IA160" s="10" vm="84352">
        <v>0</v>
      </c>
      <c r="IB160" s="10" vm="76294">
        <v>-2924</v>
      </c>
      <c r="IC160" s="10" vm="73182">
        <v>9650</v>
      </c>
      <c r="ID160" s="10" vm="66734">
        <v>0</v>
      </c>
      <c r="IE160" s="10" vm="59145">
        <v>0</v>
      </c>
      <c r="IF160" s="10" vm="91390">
        <v>0</v>
      </c>
      <c r="IG160" s="10" vm="58388">
        <v>0</v>
      </c>
      <c r="IH160" s="10" vm="80221">
        <v>8294</v>
      </c>
      <c r="II160" s="10" vm="78561">
        <v>9556</v>
      </c>
      <c r="IJ160" s="10" vm="76150">
        <v>0</v>
      </c>
      <c r="IK160" s="10" vm="73039">
        <v>120</v>
      </c>
      <c r="IL160" s="10" vm="66591">
        <v>-26</v>
      </c>
      <c r="IM160" s="10" vm="59499">
        <v>123</v>
      </c>
      <c r="IN160" s="10" vm="91224">
        <v>9015</v>
      </c>
      <c r="IO160" s="10" vm="81216">
        <v>9015</v>
      </c>
      <c r="IP160" s="10" vm="71174">
        <v>0</v>
      </c>
      <c r="IQ160" s="10" vm="84218">
        <v>0</v>
      </c>
      <c r="IR160" s="10" vm="58151">
        <v>0</v>
      </c>
      <c r="IS160" s="81" vm="72891">
        <v>2</v>
      </c>
      <c r="IT160" s="81" vm="66441">
        <v>2</v>
      </c>
    </row>
    <row r="161" spans="1:254" x14ac:dyDescent="0.25">
      <c r="A161" s="8" t="s">
        <v>271</v>
      </c>
      <c r="B161" s="8" t="s">
        <v>272</v>
      </c>
      <c r="C161" s="89">
        <v>44651</v>
      </c>
      <c r="D161" s="76" vm="16050">
        <v>12</v>
      </c>
      <c r="E161" s="10" vm="9305">
        <v>47281</v>
      </c>
      <c r="F161" s="10" vm="65536">
        <v>-37564</v>
      </c>
      <c r="G161" s="10" vm="42789">
        <v>-7153</v>
      </c>
      <c r="H161" s="10" vm="59730">
        <v>2564</v>
      </c>
      <c r="I161" s="10" vm="29342">
        <v>12738</v>
      </c>
      <c r="J161" s="10" vm="63528">
        <v>15302</v>
      </c>
      <c r="K161" s="10" vm="46321">
        <v>0</v>
      </c>
      <c r="L161" s="10" vm="15830">
        <v>0</v>
      </c>
      <c r="M161" s="10" vm="9086">
        <v>0</v>
      </c>
      <c r="N161" s="10" vm="44561">
        <v>7</v>
      </c>
      <c r="O161" s="10" vm="42565">
        <v>-6007</v>
      </c>
      <c r="P161" s="10" vm="35857">
        <v>1355</v>
      </c>
      <c r="Q161" s="10" vm="64429">
        <v>0</v>
      </c>
      <c r="R161" s="10" vm="22465">
        <v>0</v>
      </c>
      <c r="S161" s="10" vm="66335">
        <v>0</v>
      </c>
      <c r="T161" s="10" vm="15618">
        <v>10657</v>
      </c>
      <c r="U161" s="10" vm="8870">
        <v>0</v>
      </c>
      <c r="V161" s="10" vm="54312">
        <v>10657</v>
      </c>
      <c r="W161" s="10" vm="42346">
        <v>0</v>
      </c>
      <c r="X161" s="10" vm="35620">
        <v>1239</v>
      </c>
      <c r="Y161" s="10" vm="29035">
        <v>0</v>
      </c>
      <c r="Z161" s="10" vm="22244">
        <v>0</v>
      </c>
      <c r="AA161" s="10" vm="66137">
        <v>11896</v>
      </c>
      <c r="AB161" s="10" vm="15425">
        <v>32645</v>
      </c>
      <c r="AC161" s="10" vm="8665">
        <v>2622</v>
      </c>
      <c r="AD161" s="10" vm="51192">
        <v>35267</v>
      </c>
      <c r="AE161" s="10" vm="42125">
        <v>1719</v>
      </c>
      <c r="AF161" s="10" vm="35385">
        <v>0</v>
      </c>
      <c r="AG161" s="10" vm="28801">
        <v>0</v>
      </c>
      <c r="AH161" s="10" vm="22021">
        <v>1992</v>
      </c>
      <c r="AI161" s="10" vm="49408">
        <v>38978</v>
      </c>
      <c r="AJ161" s="10" vm="15225">
        <v>9416</v>
      </c>
      <c r="AK161" s="10" vm="63258">
        <v>5211</v>
      </c>
      <c r="AL161" s="10" vm="47820">
        <v>7648</v>
      </c>
      <c r="AM161" s="10" vm="65172">
        <v>3876</v>
      </c>
      <c r="AN161" s="10" vm="35159">
        <v>0</v>
      </c>
      <c r="AO161" s="10" vm="28578">
        <v>340</v>
      </c>
      <c r="AP161" s="10" vm="64202">
        <v>3505</v>
      </c>
      <c r="AQ161" s="10" vm="46099">
        <v>4943</v>
      </c>
      <c r="AR161" s="10" vm="15006">
        <v>0</v>
      </c>
      <c r="AS161" s="10" vm="8375">
        <v>0</v>
      </c>
      <c r="AT161" s="10" vm="44332">
        <v>34939</v>
      </c>
      <c r="AU161" s="10" vm="41695">
        <v>4039</v>
      </c>
      <c r="AV161" s="10" vm="34970">
        <v>356</v>
      </c>
      <c r="AW161" s="10" vm="28351">
        <v>543680</v>
      </c>
      <c r="AX161" s="10" vm="64189">
        <v>0</v>
      </c>
      <c r="AY161" s="10" vm="55828">
        <v>1177</v>
      </c>
      <c r="AZ161" s="10" vm="14788">
        <v>0</v>
      </c>
      <c r="BA161" s="10" vm="8155">
        <v>5084</v>
      </c>
      <c r="BB161" s="10" vm="54080">
        <v>26898</v>
      </c>
      <c r="BC161" s="10" vm="41466">
        <v>0</v>
      </c>
      <c r="BD161" s="10" vm="34839">
        <v>0</v>
      </c>
      <c r="BE161" s="10" vm="28121">
        <v>0</v>
      </c>
      <c r="BF161" s="10" vm="21389">
        <v>0</v>
      </c>
      <c r="BG161" s="10" vm="52485">
        <v>576839</v>
      </c>
      <c r="BH161" s="10" vm="14580">
        <v>24631</v>
      </c>
      <c r="BI161" s="10" vm="7945">
        <v>10498</v>
      </c>
      <c r="BJ161" s="10" vm="50974">
        <v>12936</v>
      </c>
      <c r="BK161" s="10" vm="41234">
        <v>0</v>
      </c>
      <c r="BL161" s="10" vm="34607">
        <v>0</v>
      </c>
      <c r="BM161" s="10" vm="27890">
        <v>48065</v>
      </c>
      <c r="BN161" s="10" vm="21168">
        <v>6529</v>
      </c>
      <c r="BO161" s="10" vm="49183">
        <v>0</v>
      </c>
      <c r="BP161" s="10" vm="14379">
        <v>1720</v>
      </c>
      <c r="BQ161" s="10" vm="7752">
        <v>22872</v>
      </c>
      <c r="BR161" s="10" vm="47595">
        <v>31121</v>
      </c>
      <c r="BS161" s="10" vm="41011">
        <v>16944</v>
      </c>
      <c r="BT161" s="10" vm="34379">
        <v>593783</v>
      </c>
      <c r="BU161" s="10" vm="27664">
        <v>280195</v>
      </c>
      <c r="BV161" s="10" vm="20949">
        <v>0</v>
      </c>
      <c r="BW161" s="10" vm="45875">
        <v>0</v>
      </c>
      <c r="BX161" s="10" vm="14163">
        <v>197240</v>
      </c>
      <c r="BY161" s="10" vm="7590">
        <v>5050</v>
      </c>
      <c r="BZ161" s="10" vm="44114">
        <v>0</v>
      </c>
      <c r="CA161" s="10" vm="40799">
        <v>2380</v>
      </c>
      <c r="CB161" s="10" vm="34178">
        <v>484865</v>
      </c>
      <c r="CC161" s="10" vm="27436">
        <v>4653</v>
      </c>
      <c r="CD161" s="10" vm="20736">
        <v>304</v>
      </c>
      <c r="CE161" s="10" vm="55621">
        <v>103961</v>
      </c>
      <c r="CF161" s="10" vm="13945">
        <v>103961</v>
      </c>
      <c r="CG161" s="10" vm="7376">
        <v>0</v>
      </c>
      <c r="CH161" s="10" vm="53862">
        <v>0</v>
      </c>
      <c r="CI161" s="10" vm="40567">
        <v>0</v>
      </c>
      <c r="CJ161" s="10" vm="34003">
        <v>0</v>
      </c>
      <c r="CK161" s="10" vm="27213">
        <v>103961</v>
      </c>
      <c r="CL161" s="10" vm="20534">
        <v>7135</v>
      </c>
      <c r="CM161" s="10" vm="65906">
        <v>7153</v>
      </c>
      <c r="CN161" s="10" vm="13733">
        <v>425</v>
      </c>
      <c r="CO161" s="10" vm="7161">
        <v>-443</v>
      </c>
      <c r="CP161" s="10" vm="50744">
        <v>0</v>
      </c>
      <c r="CQ161" s="10" vm="40335">
        <v>0</v>
      </c>
      <c r="CR161" s="10" vm="33768">
        <v>0</v>
      </c>
      <c r="CS161" s="10" vm="26978">
        <v>0</v>
      </c>
      <c r="CT161" s="10" vm="20314">
        <v>0</v>
      </c>
      <c r="CU161" s="10" vm="48957">
        <v>0</v>
      </c>
      <c r="CV161" s="10" vm="13529">
        <v>1564</v>
      </c>
      <c r="CW161" s="10" vm="6959">
        <v>-1564</v>
      </c>
      <c r="CX161" s="10" vm="47373">
        <v>167</v>
      </c>
      <c r="CY161" s="10" vm="40108">
        <v>0</v>
      </c>
      <c r="CZ161" s="10" vm="33535">
        <v>320</v>
      </c>
      <c r="DA161" s="10" vm="26755">
        <v>-153</v>
      </c>
      <c r="DB161" s="81" vm="20095">
        <v>0</v>
      </c>
      <c r="DC161" s="81" vm="45652">
        <v>0</v>
      </c>
      <c r="DD161" s="81" vm="13310">
        <v>0</v>
      </c>
      <c r="DE161" s="81" vm="6783">
        <v>0</v>
      </c>
      <c r="DF161" s="10" vm="43893">
        <v>2</v>
      </c>
      <c r="DG161" s="10" vm="39892">
        <v>0</v>
      </c>
      <c r="DH161" s="10" vm="64698">
        <v>0</v>
      </c>
      <c r="DI161" s="10" vm="26520">
        <v>2</v>
      </c>
      <c r="DJ161" s="10" vm="19877">
        <v>7304</v>
      </c>
      <c r="DK161" s="10" vm="55400">
        <v>7153</v>
      </c>
      <c r="DL161" s="10" vm="13091">
        <v>2309</v>
      </c>
      <c r="DM161" s="10" vm="6566">
        <v>-2158</v>
      </c>
      <c r="DN161" s="10" vm="53643">
        <v>0</v>
      </c>
      <c r="DO161" s="10" vm="39662">
        <v>0</v>
      </c>
      <c r="DP161" s="10" vm="33146">
        <v>0</v>
      </c>
      <c r="DQ161" s="10" vm="26291">
        <v>0</v>
      </c>
      <c r="DR161" s="10" vm="19672">
        <v>0</v>
      </c>
      <c r="DS161" s="10" vm="52198">
        <v>0</v>
      </c>
      <c r="DT161" s="10" vm="12888">
        <v>0</v>
      </c>
      <c r="DU161" s="10" vm="6351">
        <v>0</v>
      </c>
      <c r="DV161" s="10" vm="50523">
        <v>0</v>
      </c>
      <c r="DW161" s="10" vm="39433">
        <v>0</v>
      </c>
      <c r="DX161" s="10" vm="32912">
        <v>0</v>
      </c>
      <c r="DY161" s="10" vm="26067">
        <v>0</v>
      </c>
      <c r="DZ161" s="10" vm="19452">
        <v>0</v>
      </c>
      <c r="EA161" s="10" vm="48735">
        <v>0</v>
      </c>
      <c r="EB161" s="10" vm="12681">
        <v>0</v>
      </c>
      <c r="EC161" s="10" vm="6150">
        <v>0</v>
      </c>
      <c r="ED161" s="10" vm="47153">
        <v>0</v>
      </c>
      <c r="EE161" s="10" vm="39211">
        <v>0</v>
      </c>
      <c r="EF161" s="10" vm="32681">
        <v>0</v>
      </c>
      <c r="EG161" s="10" vm="25842">
        <v>0</v>
      </c>
      <c r="EH161" s="81" vm="19238">
        <v>0</v>
      </c>
      <c r="EI161" s="81" vm="45430">
        <v>0</v>
      </c>
      <c r="EJ161" s="81" vm="12463">
        <v>0</v>
      </c>
      <c r="EK161" s="81" vm="5977">
        <v>0</v>
      </c>
      <c r="EL161" s="10" vm="43676">
        <v>999</v>
      </c>
      <c r="EM161" s="10" vm="38991">
        <v>0</v>
      </c>
      <c r="EN161" s="10" vm="32467">
        <v>316</v>
      </c>
      <c r="EO161" s="10" vm="25612">
        <v>683</v>
      </c>
      <c r="EP161" s="10" vm="19024">
        <v>999</v>
      </c>
      <c r="EQ161" s="10" vm="55184">
        <v>0</v>
      </c>
      <c r="ER161" s="10" vm="12244">
        <v>316</v>
      </c>
      <c r="ES161" s="10" vm="5763">
        <v>683</v>
      </c>
      <c r="ET161" s="10" vm="53427">
        <v>8303</v>
      </c>
      <c r="EU161" s="10" vm="38761">
        <v>7153</v>
      </c>
      <c r="EV161" s="10" vm="32290">
        <v>2625</v>
      </c>
      <c r="EW161" s="10" vm="25380">
        <v>-1475</v>
      </c>
      <c r="EX161" s="10" vm="18823">
        <v>2066</v>
      </c>
      <c r="EY161" s="10" vm="52026">
        <v>440</v>
      </c>
      <c r="EZ161" s="10" vm="63833">
        <v>752</v>
      </c>
      <c r="FA161" s="10" vm="5548">
        <v>433</v>
      </c>
      <c r="FB161" s="10" vm="50293">
        <v>507622</v>
      </c>
      <c r="FC161" s="10" vm="38536">
        <v>0</v>
      </c>
      <c r="FD161" s="10" vm="32057">
        <v>507622</v>
      </c>
      <c r="FE161" s="10" vm="25152">
        <v>43811</v>
      </c>
      <c r="FF161" s="10" vm="18602">
        <v>10598</v>
      </c>
      <c r="FG161" s="10" vm="48514">
        <v>0</v>
      </c>
      <c r="FH161" s="10" vm="11867">
        <v>-4493</v>
      </c>
      <c r="FI161" s="10" vm="5337">
        <v>43322</v>
      </c>
      <c r="FJ161" s="10" vm="46928">
        <v>0</v>
      </c>
      <c r="FK161" s="10" vm="38322">
        <v>0</v>
      </c>
      <c r="FL161" s="10" vm="31826">
        <v>600860</v>
      </c>
      <c r="FM161" s="10" vm="24916">
        <v>53932</v>
      </c>
      <c r="FN161" s="10" vm="18393">
        <v>4867</v>
      </c>
      <c r="FO161" s="10" vm="65314">
        <v>0</v>
      </c>
      <c r="FP161" s="10" vm="11651">
        <v>0</v>
      </c>
      <c r="FQ161" s="10" vm="5122">
        <v>-1619</v>
      </c>
      <c r="FR161" s="10" vm="43456">
        <v>0</v>
      </c>
      <c r="FS161" s="10" vm="38091">
        <v>0</v>
      </c>
      <c r="FT161" s="10" vm="31593">
        <v>57180</v>
      </c>
      <c r="FU161" s="10" vm="24693">
        <v>543680</v>
      </c>
      <c r="FV161" s="10" vm="18220">
        <v>453690</v>
      </c>
      <c r="FW161" s="81" vm="54967">
        <v>24558</v>
      </c>
      <c r="FX161" s="81" vm="11437">
        <v>985</v>
      </c>
      <c r="FY161" s="81" vm="62923">
        <v>0</v>
      </c>
      <c r="FZ161" s="81" vm="53210">
        <v>1355</v>
      </c>
      <c r="GA161" s="81" vm="37877">
        <v>26898</v>
      </c>
      <c r="GB161" s="10" vm="64547">
        <v>2934</v>
      </c>
      <c r="GC161" s="10" vm="24463">
        <v>1011</v>
      </c>
      <c r="GD161" s="10" vm="64034">
        <v>1923</v>
      </c>
      <c r="GE161" s="10" vm="51801">
        <v>0</v>
      </c>
      <c r="GF161" s="10" vm="11218">
        <v>0</v>
      </c>
      <c r="GG161" s="10" vm="4753">
        <v>0</v>
      </c>
      <c r="GH161" s="10" vm="50078">
        <v>0</v>
      </c>
      <c r="GI161" s="10" vm="37656">
        <v>0</v>
      </c>
      <c r="GJ161" s="10" vm="31144">
        <v>0</v>
      </c>
      <c r="GK161" s="10" vm="24235">
        <v>0</v>
      </c>
      <c r="GL161" s="10" vm="17782">
        <v>0</v>
      </c>
      <c r="GM161" s="10" vm="65628">
        <v>0</v>
      </c>
      <c r="GN161" s="10" vm="63777">
        <v>12894</v>
      </c>
      <c r="GO161" s="10" vm="4538">
        <v>2079</v>
      </c>
      <c r="GP161" s="10" vm="46702">
        <v>10815</v>
      </c>
      <c r="GQ161" s="10" vm="37435">
        <v>0</v>
      </c>
      <c r="GR161" s="10" vm="30912">
        <v>0</v>
      </c>
      <c r="GS161" s="10" vm="24011">
        <v>0</v>
      </c>
      <c r="GT161" s="10" vm="17560">
        <v>15828</v>
      </c>
      <c r="GU161" s="10" vm="45006">
        <v>3090</v>
      </c>
      <c r="GV161" s="10" vm="10798">
        <v>12738</v>
      </c>
      <c r="GW161" s="10" vm="4321">
        <v>0</v>
      </c>
      <c r="GX161" s="81" vm="43238">
        <v>0</v>
      </c>
      <c r="GY161" s="10" vm="37210">
        <v>0</v>
      </c>
      <c r="GZ161" s="10" vm="30699">
        <v>0</v>
      </c>
      <c r="HA161" s="10" vm="23783">
        <v>0</v>
      </c>
      <c r="HB161" s="10" vm="17342">
        <v>0</v>
      </c>
      <c r="HC161" s="81" vm="54743">
        <v>0</v>
      </c>
      <c r="HD161" s="81" vm="10581">
        <v>0</v>
      </c>
      <c r="HE161" s="10" vm="4104">
        <v>0</v>
      </c>
      <c r="HF161" s="10" vm="52978">
        <v>3692</v>
      </c>
      <c r="HG161" s="10" vm="36992">
        <v>2062</v>
      </c>
      <c r="HH161" s="10" vm="30513">
        <v>0</v>
      </c>
      <c r="HI161" s="10" vm="23558">
        <v>774</v>
      </c>
      <c r="HJ161" s="10" vm="17131">
        <v>7304</v>
      </c>
      <c r="HK161" s="10" vm="51589">
        <v>0</v>
      </c>
      <c r="HL161" s="10" vm="10368">
        <v>0</v>
      </c>
      <c r="HM161" s="10" vm="3886">
        <v>0</v>
      </c>
      <c r="HN161" s="10" vm="49860">
        <v>9037</v>
      </c>
      <c r="HO161" s="10" vm="36767">
        <v>22869</v>
      </c>
      <c r="HP161" s="10" vm="30278">
        <v>2380</v>
      </c>
      <c r="HQ161" s="10" vm="23326">
        <v>0</v>
      </c>
      <c r="HR161" s="10" vm="16911">
        <v>2380</v>
      </c>
      <c r="HS161" s="10" vm="48133">
        <v>0</v>
      </c>
      <c r="HT161" s="10" vm="10160">
        <v>304</v>
      </c>
      <c r="HU161" s="10" vm="3672">
        <v>304</v>
      </c>
      <c r="HV161" s="10" vm="46489">
        <v>7751</v>
      </c>
      <c r="HW161" s="10" vm="36536">
        <v>0</v>
      </c>
      <c r="HX161" s="10" vm="30045">
        <v>0</v>
      </c>
      <c r="HY161" s="10" vm="23091">
        <v>135</v>
      </c>
      <c r="HZ161" s="10" vm="16693">
        <v>1</v>
      </c>
      <c r="IA161" s="10" vm="44781">
        <v>521</v>
      </c>
      <c r="IB161" s="10" vm="9941">
        <v>-2401</v>
      </c>
      <c r="IC161" s="10" vm="3454">
        <v>6007</v>
      </c>
      <c r="ID161" s="10" vm="43015">
        <v>1709</v>
      </c>
      <c r="IE161" s="10" vm="36319">
        <v>3450</v>
      </c>
      <c r="IF161" s="10" vm="29812">
        <v>676</v>
      </c>
      <c r="IG161" s="10" vm="22879">
        <v>5835</v>
      </c>
      <c r="IH161" s="10" vm="16477">
        <v>10598</v>
      </c>
      <c r="II161" s="10" vm="54529">
        <v>5371</v>
      </c>
      <c r="IJ161" s="10" vm="9728">
        <v>3478</v>
      </c>
      <c r="IK161" s="10" vm="3232">
        <v>109</v>
      </c>
      <c r="IL161" s="10" vm="52759">
        <v>-32</v>
      </c>
      <c r="IM161" s="10" vm="36090">
        <v>117</v>
      </c>
      <c r="IN161" s="10" vm="29576">
        <v>4864</v>
      </c>
      <c r="IO161" s="10" vm="22694">
        <v>4864</v>
      </c>
      <c r="IP161" s="10" vm="16260">
        <v>0</v>
      </c>
      <c r="IQ161" s="10" vm="51412">
        <v>-1</v>
      </c>
      <c r="IR161" s="10" vm="9522">
        <v>0</v>
      </c>
      <c r="IS161" s="81" vm="3013">
        <v>10</v>
      </c>
      <c r="IT161" s="81" vm="49633">
        <v>10</v>
      </c>
    </row>
    <row r="162" spans="1:254" x14ac:dyDescent="0.25">
      <c r="A162" s="8" t="s">
        <v>351</v>
      </c>
      <c r="B162" s="8" t="s">
        <v>568</v>
      </c>
      <c r="C162" s="89">
        <v>44651</v>
      </c>
      <c r="D162" s="76" vm="84090">
        <v>12</v>
      </c>
      <c r="E162" s="10" vm="76006">
        <v>49090</v>
      </c>
      <c r="F162" s="10" vm="70917">
        <v>-30893</v>
      </c>
      <c r="G162" s="10" vm="100315">
        <v>-4011</v>
      </c>
      <c r="H162" s="10" vm="59894">
        <v>14186</v>
      </c>
      <c r="I162" s="10" vm="58530">
        <v>4038</v>
      </c>
      <c r="J162" s="10" vm="63707">
        <v>18224</v>
      </c>
      <c r="K162" s="10" vm="86076">
        <v>0</v>
      </c>
      <c r="L162" s="10" vm="78406">
        <v>0</v>
      </c>
      <c r="M162" s="10" vm="75860">
        <v>0</v>
      </c>
      <c r="N162" s="10" vm="70804">
        <v>18</v>
      </c>
      <c r="O162" s="10" vm="99824">
        <v>-14847</v>
      </c>
      <c r="P162" s="10" vm="95909">
        <v>0</v>
      </c>
      <c r="Q162" s="10" vm="81947">
        <v>0</v>
      </c>
      <c r="R162" s="10" vm="87127">
        <v>0</v>
      </c>
      <c r="S162" s="10" vm="85955">
        <v>0</v>
      </c>
      <c r="T162" s="10" vm="83962">
        <v>3395</v>
      </c>
      <c r="U162" s="10" vm="75686">
        <v>0</v>
      </c>
      <c r="V162" s="10" vm="70696">
        <v>3395</v>
      </c>
      <c r="W162" s="10" vm="98829">
        <v>0</v>
      </c>
      <c r="X162" s="10" vm="95743">
        <v>4293</v>
      </c>
      <c r="Y162" s="10" vm="89711">
        <v>0</v>
      </c>
      <c r="Z162" s="10" vm="81112">
        <v>0</v>
      </c>
      <c r="AA162" s="10" vm="80072">
        <v>7688</v>
      </c>
      <c r="AB162" s="10" vm="78293">
        <v>41053</v>
      </c>
      <c r="AC162" s="10" vm="75591">
        <v>1667</v>
      </c>
      <c r="AD162" s="10" vm="70565">
        <v>42720</v>
      </c>
      <c r="AE162" s="10" vm="97867">
        <v>81</v>
      </c>
      <c r="AF162" s="10" vm="95571">
        <v>0</v>
      </c>
      <c r="AG162" s="10" vm="72738">
        <v>0</v>
      </c>
      <c r="AH162" s="10" vm="72063">
        <v>0</v>
      </c>
      <c r="AI162" s="10" vm="85827">
        <v>42801</v>
      </c>
      <c r="AJ162" s="10" vm="78146">
        <v>9551</v>
      </c>
      <c r="AK162" s="10" vm="75493">
        <v>3369</v>
      </c>
      <c r="AL162" s="10" vm="70441">
        <v>4968</v>
      </c>
      <c r="AM162" s="10" vm="97380">
        <v>482</v>
      </c>
      <c r="AN162" s="10" vm="95408">
        <v>3146</v>
      </c>
      <c r="AO162" s="10" vm="87977">
        <v>215</v>
      </c>
      <c r="AP162" s="10" vm="80960">
        <v>0</v>
      </c>
      <c r="AQ162" s="10" vm="79949">
        <v>7484</v>
      </c>
      <c r="AR162" s="10" vm="83803">
        <v>442</v>
      </c>
      <c r="AS162" s="10" vm="75400">
        <v>0</v>
      </c>
      <c r="AT162" s="10" vm="70285">
        <v>29657</v>
      </c>
      <c r="AU162" s="10" vm="96989">
        <v>13144</v>
      </c>
      <c r="AV162" s="10" vm="95232">
        <v>374</v>
      </c>
      <c r="AW162" s="10" vm="89539">
        <v>459565</v>
      </c>
      <c r="AX162" s="10" vm="86973">
        <v>0</v>
      </c>
      <c r="AY162" s="10" vm="85696">
        <v>1102</v>
      </c>
      <c r="AZ162" s="10" vm="78000">
        <v>158</v>
      </c>
      <c r="BA162" s="10" vm="75317">
        <v>0</v>
      </c>
      <c r="BB162" s="10" vm="70127">
        <v>0</v>
      </c>
      <c r="BC162" s="10" vm="99171">
        <v>0</v>
      </c>
      <c r="BD162" s="10" vm="95099">
        <v>0</v>
      </c>
      <c r="BE162" s="10" vm="81771">
        <v>0</v>
      </c>
      <c r="BF162" s="10" vm="90341">
        <v>0</v>
      </c>
      <c r="BG162" s="10" vm="79816">
        <v>460825</v>
      </c>
      <c r="BH162" s="10" vm="83640">
        <v>6148</v>
      </c>
      <c r="BI162" s="10" vm="75220">
        <v>1117</v>
      </c>
      <c r="BJ162" s="10" vm="69967">
        <v>11662</v>
      </c>
      <c r="BK162" s="10" vm="100482">
        <v>1560</v>
      </c>
      <c r="BL162" s="10" vm="94924">
        <v>31562</v>
      </c>
      <c r="BM162" s="10" vm="90740">
        <v>52049</v>
      </c>
      <c r="BN162" s="10" vm="88683">
        <v>0</v>
      </c>
      <c r="BO162" s="10" vm="79697">
        <v>0</v>
      </c>
      <c r="BP162" s="10" vm="77851">
        <v>0</v>
      </c>
      <c r="BQ162" s="10" vm="57535">
        <v>12866</v>
      </c>
      <c r="BR162" s="10" vm="69810">
        <v>12866</v>
      </c>
      <c r="BS162" s="10" vm="100149">
        <v>39183</v>
      </c>
      <c r="BT162" s="10" vm="94760">
        <v>500008</v>
      </c>
      <c r="BU162" s="10" vm="87838">
        <v>194088</v>
      </c>
      <c r="BV162" s="10" vm="71913">
        <v>0</v>
      </c>
      <c r="BW162" s="10" vm="85578">
        <v>0</v>
      </c>
      <c r="BX162" s="10" vm="83482">
        <v>7590</v>
      </c>
      <c r="BY162" s="10" vm="57475">
        <v>0</v>
      </c>
      <c r="BZ162" s="10" vm="69655">
        <v>0</v>
      </c>
      <c r="CA162" s="10" vm="99659">
        <v>29891</v>
      </c>
      <c r="CB162" s="10" vm="94599">
        <v>231569</v>
      </c>
      <c r="CC162" s="10" vm="72610">
        <v>12530</v>
      </c>
      <c r="CD162" s="10" vm="80816">
        <v>0</v>
      </c>
      <c r="CE162" s="10" vm="85454">
        <v>255909</v>
      </c>
      <c r="CF162" s="10" vm="77722">
        <v>119086</v>
      </c>
      <c r="CG162" s="10" vm="74922">
        <v>136823</v>
      </c>
      <c r="CH162" s="10" vm="69499">
        <v>0</v>
      </c>
      <c r="CI162" s="10" vm="98192">
        <v>0</v>
      </c>
      <c r="CJ162" s="10" vm="94440">
        <v>0</v>
      </c>
      <c r="CK162" s="10" vm="91060">
        <v>255909</v>
      </c>
      <c r="CL162" s="10" vm="86822">
        <v>5284</v>
      </c>
      <c r="CM162" s="10" vm="79595">
        <v>4011</v>
      </c>
      <c r="CN162" s="10" vm="83334">
        <v>0</v>
      </c>
      <c r="CO162" s="10" vm="57356">
        <v>1273</v>
      </c>
      <c r="CP162" s="10" vm="69325">
        <v>17</v>
      </c>
      <c r="CQ162" s="10" vm="97708">
        <v>0</v>
      </c>
      <c r="CR162" s="10" vm="94278">
        <v>10</v>
      </c>
      <c r="CS162" s="10" vm="81643">
        <v>7</v>
      </c>
      <c r="CT162" s="10" vm="71769">
        <v>0</v>
      </c>
      <c r="CU162" s="10" vm="71025">
        <v>0</v>
      </c>
      <c r="CV162" s="10" vm="77565">
        <v>0</v>
      </c>
      <c r="CW162" s="10" vm="74792">
        <v>0</v>
      </c>
      <c r="CX162" s="10" vm="69201">
        <v>0</v>
      </c>
      <c r="CY162" s="10" vm="97221">
        <v>0</v>
      </c>
      <c r="CZ162" s="10" vm="94114">
        <v>40</v>
      </c>
      <c r="DA162" s="10" vm="89385">
        <v>-40</v>
      </c>
      <c r="DB162" s="81" vm="88538">
        <v>0</v>
      </c>
      <c r="DC162" s="81" vm="85326">
        <v>0</v>
      </c>
      <c r="DD162" s="81" vm="83177">
        <v>0</v>
      </c>
      <c r="DE162" s="81" vm="74711">
        <v>0</v>
      </c>
      <c r="DF162" s="10" vm="69045">
        <v>988</v>
      </c>
      <c r="DG162" s="10" vm="96830">
        <v>0</v>
      </c>
      <c r="DH162" s="10" vm="93936">
        <v>1186</v>
      </c>
      <c r="DI162" s="10" vm="87666">
        <v>-198</v>
      </c>
      <c r="DJ162" s="10" vm="90193">
        <v>6289</v>
      </c>
      <c r="DK162" s="10" vm="79471">
        <v>4011</v>
      </c>
      <c r="DL162" s="10" vm="77420">
        <v>1236</v>
      </c>
      <c r="DM162" s="10" vm="74615">
        <v>1042</v>
      </c>
      <c r="DN162" s="10" vm="68887">
        <v>0</v>
      </c>
      <c r="DO162" s="10" vm="96401">
        <v>0</v>
      </c>
      <c r="DP162" s="10" vm="93804">
        <v>0</v>
      </c>
      <c r="DQ162" s="10" vm="72443">
        <v>0</v>
      </c>
      <c r="DR162" s="10" vm="80670">
        <v>0</v>
      </c>
      <c r="DS162" s="10" vm="85189">
        <v>0</v>
      </c>
      <c r="DT162" s="10" vm="83016">
        <v>0</v>
      </c>
      <c r="DU162" s="10" vm="74519">
        <v>0</v>
      </c>
      <c r="DV162" s="10" vm="68730">
        <v>0</v>
      </c>
      <c r="DW162" s="10" vm="98362">
        <v>0</v>
      </c>
      <c r="DX162" s="10" vm="93632">
        <v>0</v>
      </c>
      <c r="DY162" s="10" vm="81510">
        <v>0</v>
      </c>
      <c r="DZ162" s="10" vm="86668">
        <v>0</v>
      </c>
      <c r="EA162" s="10" vm="79338">
        <v>0</v>
      </c>
      <c r="EB162" s="10" vm="77268">
        <v>0</v>
      </c>
      <c r="EC162" s="10" vm="74423">
        <v>0</v>
      </c>
      <c r="ED162" s="10" vm="68573">
        <v>0</v>
      </c>
      <c r="EE162" s="10" vm="96075">
        <v>0</v>
      </c>
      <c r="EF162" s="10" vm="93469">
        <v>0</v>
      </c>
      <c r="EG162" s="10" vm="89245">
        <v>0</v>
      </c>
      <c r="EH162" s="81" vm="71622">
        <v>0</v>
      </c>
      <c r="EI162" s="81" vm="85084">
        <v>0</v>
      </c>
      <c r="EJ162" s="81" vm="82859">
        <v>0</v>
      </c>
      <c r="EK162" s="81" vm="74338">
        <v>0</v>
      </c>
      <c r="EL162" s="10" vm="68417">
        <v>0</v>
      </c>
      <c r="EM162" s="10" vm="99493">
        <v>0</v>
      </c>
      <c r="EN162" s="10" vm="93304">
        <v>0</v>
      </c>
      <c r="EO162" s="10" vm="90579">
        <v>0</v>
      </c>
      <c r="EP162" s="10" vm="88391">
        <v>0</v>
      </c>
      <c r="EQ162" s="10" vm="79247">
        <v>0</v>
      </c>
      <c r="ER162" s="10" vm="77137">
        <v>0</v>
      </c>
      <c r="ES162" s="10" vm="100815">
        <v>0</v>
      </c>
      <c r="ET162" s="10" vm="68261">
        <v>6289</v>
      </c>
      <c r="EU162" s="10" vm="98670">
        <v>4011</v>
      </c>
      <c r="EV162" s="10" vm="93145">
        <v>1236</v>
      </c>
      <c r="EW162" s="10" vm="87529">
        <v>1042</v>
      </c>
      <c r="EX162" s="10" vm="80529">
        <v>1670</v>
      </c>
      <c r="EY162" s="10" vm="84952">
        <v>591</v>
      </c>
      <c r="EZ162" s="10" vm="82709">
        <v>553</v>
      </c>
      <c r="FA162" s="10" vm="74180">
        <v>591</v>
      </c>
      <c r="FB162" s="10" vm="68066">
        <v>471818</v>
      </c>
      <c r="FC162" s="10" vm="98505">
        <v>0</v>
      </c>
      <c r="FD162" s="10" vm="92983">
        <v>471818</v>
      </c>
      <c r="FE162" s="10" vm="58942">
        <v>35434</v>
      </c>
      <c r="FF162" s="10" vm="86525">
        <v>6077</v>
      </c>
      <c r="FG162" s="10" vm="79119">
        <v>0</v>
      </c>
      <c r="FH162" s="10" vm="76979">
        <v>-5741</v>
      </c>
      <c r="FI162" s="10" vm="56865">
        <v>0</v>
      </c>
      <c r="FJ162" s="10" vm="67964">
        <v>0</v>
      </c>
      <c r="FK162" s="10" vm="59298">
        <v>150</v>
      </c>
      <c r="FL162" s="10" vm="92816">
        <v>507738</v>
      </c>
      <c r="FM162" s="10" vm="72322">
        <v>42439</v>
      </c>
      <c r="FN162" s="10" vm="71478">
        <v>7484</v>
      </c>
      <c r="FO162" s="10" vm="84816">
        <v>442</v>
      </c>
      <c r="FP162" s="10" vm="76832">
        <v>0</v>
      </c>
      <c r="FQ162" s="10" vm="56795">
        <v>-2192</v>
      </c>
      <c r="FR162" s="10" vm="67808">
        <v>0</v>
      </c>
      <c r="FS162" s="10" vm="96670">
        <v>0</v>
      </c>
      <c r="FT162" s="10" vm="92640">
        <v>48173</v>
      </c>
      <c r="FU162" s="10" vm="89069">
        <v>459565</v>
      </c>
      <c r="FV162" s="10" vm="90030">
        <v>429379</v>
      </c>
      <c r="FW162" s="81" vm="78993">
        <v>0</v>
      </c>
      <c r="FX162" s="81" vm="82553">
        <v>0</v>
      </c>
      <c r="FY162" s="81" vm="100798">
        <v>0</v>
      </c>
      <c r="FZ162" s="81" vm="56220">
        <v>0</v>
      </c>
      <c r="GA162" s="81" vm="96241">
        <v>0</v>
      </c>
      <c r="GB162" s="10" vm="92508">
        <v>935</v>
      </c>
      <c r="GC162" s="10" vm="81328">
        <v>628</v>
      </c>
      <c r="GD162" s="10" vm="88242">
        <v>307</v>
      </c>
      <c r="GE162" s="10" vm="84677">
        <v>374</v>
      </c>
      <c r="GF162" s="10" vm="76678">
        <v>378</v>
      </c>
      <c r="GG162" s="10" vm="73834">
        <v>-4</v>
      </c>
      <c r="GH162" s="10" vm="67647">
        <v>910</v>
      </c>
      <c r="GI162" s="10" vm="99000">
        <v>122</v>
      </c>
      <c r="GJ162" s="10" vm="92336">
        <v>788</v>
      </c>
      <c r="GK162" s="10" vm="87380">
        <v>0</v>
      </c>
      <c r="GL162" s="10" vm="86375">
        <v>0</v>
      </c>
      <c r="GM162" s="10" vm="78870">
        <v>0</v>
      </c>
      <c r="GN162" s="10" vm="82391">
        <v>5020</v>
      </c>
      <c r="GO162" s="10" vm="56623">
        <v>1756</v>
      </c>
      <c r="GP162" s="10" vm="67490">
        <v>3264</v>
      </c>
      <c r="GQ162" s="10" vm="99986">
        <v>97</v>
      </c>
      <c r="GR162" s="10" vm="92174">
        <v>414</v>
      </c>
      <c r="GS162" s="10" vm="88930">
        <v>-317</v>
      </c>
      <c r="GT162" s="10" vm="80376">
        <v>7336</v>
      </c>
      <c r="GU162" s="10" vm="84599">
        <v>3298</v>
      </c>
      <c r="GV162" s="10" vm="76521">
        <v>4038</v>
      </c>
      <c r="GW162" s="10" vm="56561">
        <v>0</v>
      </c>
      <c r="GX162" s="81" vm="67334">
        <v>0</v>
      </c>
      <c r="GY162" s="10" vm="99329">
        <v>0</v>
      </c>
      <c r="GZ162" s="10" vm="92013">
        <v>0</v>
      </c>
      <c r="HA162" s="10" vm="72201">
        <v>0</v>
      </c>
      <c r="HB162" s="10" vm="71331">
        <v>0</v>
      </c>
      <c r="HC162" s="81" vm="78801">
        <v>29891</v>
      </c>
      <c r="HD162" s="81" vm="82254">
        <v>1671</v>
      </c>
      <c r="HE162" s="10" vm="73562">
        <v>31562</v>
      </c>
      <c r="HF162" s="10" vm="67179">
        <v>2013</v>
      </c>
      <c r="HG162" s="10" vm="98033">
        <v>0</v>
      </c>
      <c r="HH162" s="10" vm="91853">
        <v>0</v>
      </c>
      <c r="HI162" s="10" vm="90897">
        <v>0</v>
      </c>
      <c r="HJ162" s="10" vm="88108">
        <v>8132</v>
      </c>
      <c r="HK162" s="10" vm="84492">
        <v>0</v>
      </c>
      <c r="HL162" s="10" vm="76412">
        <v>0</v>
      </c>
      <c r="HM162" s="10" vm="73481">
        <v>0</v>
      </c>
      <c r="HN162" s="10" vm="67021">
        <v>2721</v>
      </c>
      <c r="HO162" s="10" vm="97550">
        <v>12866</v>
      </c>
      <c r="HP162" s="10" vm="91687">
        <v>0</v>
      </c>
      <c r="HQ162" s="10" vm="90429">
        <v>29891</v>
      </c>
      <c r="HR162" s="10" vm="89876">
        <v>29891</v>
      </c>
      <c r="HS162" s="10" vm="78691">
        <v>0</v>
      </c>
      <c r="HT162" s="10" vm="82088">
        <v>0</v>
      </c>
      <c r="HU162" s="10" vm="73333">
        <v>0</v>
      </c>
      <c r="HV162" s="10" vm="66881">
        <v>6153</v>
      </c>
      <c r="HW162" s="10" vm="97070">
        <v>554</v>
      </c>
      <c r="HX162" s="10" vm="91536">
        <v>8951</v>
      </c>
      <c r="HY162" s="10" vm="58697">
        <v>321</v>
      </c>
      <c r="HZ162" s="10" vm="86229">
        <v>0</v>
      </c>
      <c r="IA162" s="10" vm="84353">
        <v>0</v>
      </c>
      <c r="IB162" s="10" vm="76296">
        <v>-1132</v>
      </c>
      <c r="IC162" s="10" vm="73186">
        <v>14847</v>
      </c>
      <c r="ID162" s="10" vm="66736">
        <v>969</v>
      </c>
      <c r="IE162" s="10" vm="96521">
        <v>2616</v>
      </c>
      <c r="IF162" s="10" vm="91354">
        <v>1601</v>
      </c>
      <c r="IG162" s="10" vm="58390">
        <v>5186</v>
      </c>
      <c r="IH162" s="10" vm="80233">
        <v>6077</v>
      </c>
      <c r="II162" s="10" vm="78562">
        <v>7788</v>
      </c>
      <c r="IJ162" s="10" vm="76151">
        <v>442</v>
      </c>
      <c r="IK162" s="10" vm="73040">
        <v>166</v>
      </c>
      <c r="IL162" s="10" vm="66592">
        <v>-21</v>
      </c>
      <c r="IM162" s="10" vm="59500">
        <v>0</v>
      </c>
      <c r="IN162" s="10" vm="91225">
        <v>6788</v>
      </c>
      <c r="IO162" s="10" vm="81201">
        <v>6788</v>
      </c>
      <c r="IP162" s="10" vm="71186">
        <v>0</v>
      </c>
      <c r="IQ162" s="10" vm="84213">
        <v>0</v>
      </c>
      <c r="IR162" s="10" vm="58146">
        <v>0</v>
      </c>
      <c r="IS162" s="81" vm="72882">
        <v>0</v>
      </c>
      <c r="IT162" s="81" vm="66436">
        <v>0</v>
      </c>
    </row>
    <row r="163" spans="1:254" x14ac:dyDescent="0.25">
      <c r="A163" s="8" t="s">
        <v>445</v>
      </c>
      <c r="B163" s="8" t="s">
        <v>204</v>
      </c>
      <c r="C163" s="89">
        <v>44651</v>
      </c>
      <c r="D163" s="76" vm="84098">
        <v>12</v>
      </c>
      <c r="E163" s="10" vm="76021">
        <v>58364</v>
      </c>
      <c r="F163" s="10" vm="70926">
        <v>-25834</v>
      </c>
      <c r="G163" s="10" vm="100298">
        <v>-10840</v>
      </c>
      <c r="H163" s="10" vm="59887">
        <v>21690</v>
      </c>
      <c r="I163" s="10" vm="58517">
        <v>2991</v>
      </c>
      <c r="J163" s="10" vm="63696">
        <v>24681</v>
      </c>
      <c r="K163" s="10" vm="86067">
        <v>0</v>
      </c>
      <c r="L163" s="10" vm="78432">
        <v>0</v>
      </c>
      <c r="M163" s="10" vm="75875">
        <v>0</v>
      </c>
      <c r="N163" s="10" vm="70812">
        <v>27</v>
      </c>
      <c r="O163" s="10" vm="99833">
        <v>-10330</v>
      </c>
      <c r="P163" s="10" vm="95892">
        <v>16</v>
      </c>
      <c r="Q163" s="10" vm="81932">
        <v>0</v>
      </c>
      <c r="R163" s="10" vm="87118">
        <v>0</v>
      </c>
      <c r="S163" s="10" vm="85945">
        <v>0</v>
      </c>
      <c r="T163" s="10" vm="83949">
        <v>14394</v>
      </c>
      <c r="U163" s="10" vm="75726">
        <v>0</v>
      </c>
      <c r="V163" s="10" vm="70706">
        <v>14394</v>
      </c>
      <c r="W163" s="10" vm="98839">
        <v>0</v>
      </c>
      <c r="X163" s="10" vm="95756">
        <v>2517</v>
      </c>
      <c r="Y163" s="10" vm="89686">
        <v>0</v>
      </c>
      <c r="Z163" s="10" vm="81102">
        <v>0</v>
      </c>
      <c r="AA163" s="10" vm="80067">
        <v>16911</v>
      </c>
      <c r="AB163" s="10" vm="78290">
        <v>41882</v>
      </c>
      <c r="AC163" s="10" vm="75587">
        <v>1176</v>
      </c>
      <c r="AD163" s="10" vm="70596">
        <v>43058</v>
      </c>
      <c r="AE163" s="10" vm="97882">
        <v>647</v>
      </c>
      <c r="AF163" s="10" vm="95578">
        <v>0</v>
      </c>
      <c r="AG163" s="10" vm="72753">
        <v>0</v>
      </c>
      <c r="AH163" s="10" vm="72050">
        <v>0</v>
      </c>
      <c r="AI163" s="10" vm="85817">
        <v>43705</v>
      </c>
      <c r="AJ163" s="10" vm="78140">
        <v>5034</v>
      </c>
      <c r="AK163" s="10" vm="57750">
        <v>1355</v>
      </c>
      <c r="AL163" s="10" vm="70442">
        <v>7732</v>
      </c>
      <c r="AM163" s="10" vm="97400">
        <v>5221</v>
      </c>
      <c r="AN163" s="10" vm="95415">
        <v>0</v>
      </c>
      <c r="AO163" s="10" vm="87993">
        <v>143</v>
      </c>
      <c r="AP163" s="10" vm="80958">
        <v>0</v>
      </c>
      <c r="AQ163" s="10" vm="79912">
        <v>6283</v>
      </c>
      <c r="AR163" s="10" vm="83794">
        <v>0</v>
      </c>
      <c r="AS163" s="10" vm="75389">
        <v>0</v>
      </c>
      <c r="AT163" s="10" vm="70287">
        <v>25768</v>
      </c>
      <c r="AU163" s="10" vm="96979">
        <v>17937</v>
      </c>
      <c r="AV163" s="10" vm="95251">
        <v>444</v>
      </c>
      <c r="AW163" s="10" vm="89553">
        <v>637523</v>
      </c>
      <c r="AX163" s="10" vm="86969">
        <v>0</v>
      </c>
      <c r="AY163" s="10" vm="85706">
        <v>2952</v>
      </c>
      <c r="AZ163" s="10" vm="77977">
        <v>0</v>
      </c>
      <c r="BA163" s="10" vm="75308">
        <v>1020</v>
      </c>
      <c r="BB163" s="10" vm="70131">
        <v>1140</v>
      </c>
      <c r="BC163" s="10" vm="99161">
        <v>0</v>
      </c>
      <c r="BD163" s="10" vm="95086">
        <v>0</v>
      </c>
      <c r="BE163" s="10" vm="81797">
        <v>0</v>
      </c>
      <c r="BF163" s="10" vm="90337">
        <v>0</v>
      </c>
      <c r="BG163" s="10" vm="79833">
        <v>642635</v>
      </c>
      <c r="BH163" s="10" vm="83657">
        <v>6165</v>
      </c>
      <c r="BI163" s="10" vm="75200">
        <v>4073</v>
      </c>
      <c r="BJ163" s="10" vm="69976">
        <v>21560</v>
      </c>
      <c r="BK163" s="10" vm="100469">
        <v>0</v>
      </c>
      <c r="BL163" s="10" vm="94917">
        <v>1113</v>
      </c>
      <c r="BM163" s="10" vm="90726">
        <v>32911</v>
      </c>
      <c r="BN163" s="10" vm="88675">
        <v>3659</v>
      </c>
      <c r="BO163" s="10" vm="79709">
        <v>0</v>
      </c>
      <c r="BP163" s="10" vm="77858">
        <v>647</v>
      </c>
      <c r="BQ163" s="10" vm="75135">
        <v>13992</v>
      </c>
      <c r="BR163" s="10" vm="69821">
        <v>18298</v>
      </c>
      <c r="BS163" s="10" vm="100130">
        <v>14613</v>
      </c>
      <c r="BT163" s="10" vm="94752">
        <v>657248</v>
      </c>
      <c r="BU163" s="10" vm="87825">
        <v>284525</v>
      </c>
      <c r="BV163" s="10" vm="71904">
        <v>0</v>
      </c>
      <c r="BW163" s="10" vm="85568">
        <v>0</v>
      </c>
      <c r="BX163" s="10" vm="83490">
        <v>50345</v>
      </c>
      <c r="BY163" s="10" vm="75048">
        <v>0</v>
      </c>
      <c r="BZ163" s="10" vm="69665">
        <v>0</v>
      </c>
      <c r="CA163" s="10" vm="99669">
        <v>486</v>
      </c>
      <c r="CB163" s="10" vm="94580">
        <v>335356</v>
      </c>
      <c r="CC163" s="10" vm="72595">
        <v>3361</v>
      </c>
      <c r="CD163" s="10" vm="80807">
        <v>0</v>
      </c>
      <c r="CE163" s="10" vm="85445">
        <v>318531</v>
      </c>
      <c r="CF163" s="10" vm="77710">
        <v>156740</v>
      </c>
      <c r="CG163" s="10" vm="74968">
        <v>161791</v>
      </c>
      <c r="CH163" s="10" vm="69510">
        <v>0</v>
      </c>
      <c r="CI163" s="10" vm="98204">
        <v>0</v>
      </c>
      <c r="CJ163" s="10" vm="94453">
        <v>0</v>
      </c>
      <c r="CK163" s="10" vm="91034">
        <v>318531</v>
      </c>
      <c r="CL163" s="10" vm="86809">
        <v>8632</v>
      </c>
      <c r="CM163" s="10" vm="79590">
        <v>6601</v>
      </c>
      <c r="CN163" s="10" vm="83330">
        <v>0</v>
      </c>
      <c r="CO163" s="10" vm="74883">
        <v>2031</v>
      </c>
      <c r="CP163" s="10" vm="69357">
        <v>0</v>
      </c>
      <c r="CQ163" s="10" vm="97721">
        <v>0</v>
      </c>
      <c r="CR163" s="10" vm="94285">
        <v>0</v>
      </c>
      <c r="CS163" s="10" vm="81658">
        <v>0</v>
      </c>
      <c r="CT163" s="10" vm="71755">
        <v>0</v>
      </c>
      <c r="CU163" s="10" vm="71016">
        <v>0</v>
      </c>
      <c r="CV163" s="10" vm="77559">
        <v>46</v>
      </c>
      <c r="CW163" s="10" vm="57299">
        <v>-46</v>
      </c>
      <c r="CX163" s="10" vm="69203">
        <v>0</v>
      </c>
      <c r="CY163" s="10" vm="97242">
        <v>0</v>
      </c>
      <c r="CZ163" s="10" vm="94122">
        <v>0</v>
      </c>
      <c r="DA163" s="10" vm="89402">
        <v>0</v>
      </c>
      <c r="DB163" s="81" vm="88536">
        <v>0</v>
      </c>
      <c r="DC163" s="81" vm="85315">
        <v>0</v>
      </c>
      <c r="DD163" s="81" vm="83170">
        <v>0</v>
      </c>
      <c r="DE163" s="81" vm="57236">
        <v>0</v>
      </c>
      <c r="DF163" s="10" vm="69047">
        <v>271</v>
      </c>
      <c r="DG163" s="10" vm="96818">
        <v>235</v>
      </c>
      <c r="DH163" s="10" vm="93956">
        <v>20</v>
      </c>
      <c r="DI163" s="10" vm="87680">
        <v>16</v>
      </c>
      <c r="DJ163" s="10" vm="90191">
        <v>8903</v>
      </c>
      <c r="DK163" s="10" vm="79482">
        <v>6836</v>
      </c>
      <c r="DL163" s="10" vm="77384">
        <v>66</v>
      </c>
      <c r="DM163" s="10" vm="74607">
        <v>2001</v>
      </c>
      <c r="DN163" s="10" vm="68892">
        <v>0</v>
      </c>
      <c r="DO163" s="10" vm="96391">
        <v>0</v>
      </c>
      <c r="DP163" s="10" vm="93791">
        <v>0</v>
      </c>
      <c r="DQ163" s="10" vm="72470">
        <v>0</v>
      </c>
      <c r="DR163" s="10" vm="80665">
        <v>0</v>
      </c>
      <c r="DS163" s="10" vm="85207">
        <v>0</v>
      </c>
      <c r="DT163" s="10" vm="83032">
        <v>0</v>
      </c>
      <c r="DU163" s="10" vm="74503">
        <v>0</v>
      </c>
      <c r="DV163" s="10" vm="68738">
        <v>0</v>
      </c>
      <c r="DW163" s="10" vm="98348">
        <v>0</v>
      </c>
      <c r="DX163" s="10" vm="93625">
        <v>0</v>
      </c>
      <c r="DY163" s="10" vm="81496">
        <v>0</v>
      </c>
      <c r="DZ163" s="10" vm="86660">
        <v>5290</v>
      </c>
      <c r="EA163" s="10" vm="79351">
        <v>4004</v>
      </c>
      <c r="EB163" s="10" vm="77274">
        <v>0</v>
      </c>
      <c r="EC163" s="10" vm="57097">
        <v>1286</v>
      </c>
      <c r="ED163" s="10" vm="68583">
        <v>0</v>
      </c>
      <c r="EE163" s="10" vm="96054">
        <v>0</v>
      </c>
      <c r="EF163" s="10" vm="93460">
        <v>0</v>
      </c>
      <c r="EG163" s="10" vm="89232">
        <v>0</v>
      </c>
      <c r="EH163" s="81" vm="71611">
        <v>0</v>
      </c>
      <c r="EI163" s="81" vm="85074">
        <v>0</v>
      </c>
      <c r="EJ163" s="81" vm="82867">
        <v>0</v>
      </c>
      <c r="EK163" s="81" vm="57038">
        <v>0</v>
      </c>
      <c r="EL163" s="10" vm="68427">
        <v>466</v>
      </c>
      <c r="EM163" s="10" vm="99504">
        <v>0</v>
      </c>
      <c r="EN163" s="10" vm="93283">
        <v>0</v>
      </c>
      <c r="EO163" s="10" vm="90564">
        <v>466</v>
      </c>
      <c r="EP163" s="10" vm="88381">
        <v>5756</v>
      </c>
      <c r="EQ163" s="10" vm="79238">
        <v>4004</v>
      </c>
      <c r="ER163" s="10" vm="77125">
        <v>0</v>
      </c>
      <c r="ES163" s="10" vm="74253">
        <v>1752</v>
      </c>
      <c r="ET163" s="10" vm="68272">
        <v>14659</v>
      </c>
      <c r="EU163" s="10" vm="98681">
        <v>10840</v>
      </c>
      <c r="EV163" s="10" vm="93158">
        <v>66</v>
      </c>
      <c r="EW163" s="10" vm="87501">
        <v>3753</v>
      </c>
      <c r="EX163" s="10" vm="80515">
        <v>3360</v>
      </c>
      <c r="EY163" s="10" vm="84945">
        <v>274</v>
      </c>
      <c r="EZ163" s="10" vm="82706">
        <v>0</v>
      </c>
      <c r="FA163" s="10" vm="74177">
        <v>204</v>
      </c>
      <c r="FB163" s="10" vm="68119">
        <v>0</v>
      </c>
      <c r="FC163" s="10" vm="98517">
        <v>650728</v>
      </c>
      <c r="FD163" s="10" vm="92990">
        <v>650728</v>
      </c>
      <c r="FE163" s="10" vm="58957">
        <v>43157</v>
      </c>
      <c r="FF163" s="10" vm="86507">
        <v>4513</v>
      </c>
      <c r="FG163" s="10" vm="79110">
        <v>0</v>
      </c>
      <c r="FH163" s="10" vm="76971">
        <v>-4327</v>
      </c>
      <c r="FI163" s="10" vm="56855">
        <v>0</v>
      </c>
      <c r="FJ163" s="10" vm="67965">
        <v>0</v>
      </c>
      <c r="FK163" s="10" vm="59320">
        <v>0</v>
      </c>
      <c r="FL163" s="10" vm="92825">
        <v>694071</v>
      </c>
      <c r="FM163" s="10" vm="72338">
        <v>51556</v>
      </c>
      <c r="FN163" s="10" vm="71476">
        <v>6030</v>
      </c>
      <c r="FO163" s="10" vm="84806">
        <v>0</v>
      </c>
      <c r="FP163" s="10" vm="76825">
        <v>0</v>
      </c>
      <c r="FQ163" s="10" vm="74001">
        <v>-1038</v>
      </c>
      <c r="FR163" s="10" vm="67811">
        <v>0</v>
      </c>
      <c r="FS163" s="10" vm="96659">
        <v>0</v>
      </c>
      <c r="FT163" s="10" vm="92658">
        <v>56548</v>
      </c>
      <c r="FU163" s="10" vm="89083">
        <v>637523</v>
      </c>
      <c r="FV163" s="10" vm="90027">
        <v>599172</v>
      </c>
      <c r="FW163" s="81" vm="79006">
        <v>1220</v>
      </c>
      <c r="FX163" s="81" vm="82546">
        <v>0</v>
      </c>
      <c r="FY163" s="81" vm="73925">
        <v>0</v>
      </c>
      <c r="FZ163" s="81" vm="56224">
        <v>-80</v>
      </c>
      <c r="GA163" s="81" vm="96231">
        <v>1140</v>
      </c>
      <c r="GB163" s="10" vm="92494">
        <v>4775</v>
      </c>
      <c r="GC163" s="10" vm="81357">
        <v>2540</v>
      </c>
      <c r="GD163" s="10" vm="88237">
        <v>2235</v>
      </c>
      <c r="GE163" s="10" vm="84694">
        <v>1025</v>
      </c>
      <c r="GF163" s="10" vm="76695">
        <v>343</v>
      </c>
      <c r="GG163" s="10" vm="73815">
        <v>682</v>
      </c>
      <c r="GH163" s="10" vm="67656">
        <v>300</v>
      </c>
      <c r="GI163" s="10" vm="98988">
        <v>222</v>
      </c>
      <c r="GJ163" s="10" vm="92329">
        <v>78</v>
      </c>
      <c r="GK163" s="10" vm="87366">
        <v>0</v>
      </c>
      <c r="GL163" s="10" vm="86364">
        <v>0</v>
      </c>
      <c r="GM163" s="10" vm="78884">
        <v>0</v>
      </c>
      <c r="GN163" s="10" vm="82398">
        <v>0</v>
      </c>
      <c r="GO163" s="10" vm="73751">
        <v>0</v>
      </c>
      <c r="GP163" s="10" vm="67500">
        <v>0</v>
      </c>
      <c r="GQ163" s="10" vm="99965">
        <v>0</v>
      </c>
      <c r="GR163" s="10" vm="92167">
        <v>4</v>
      </c>
      <c r="GS163" s="10" vm="88918">
        <v>-4</v>
      </c>
      <c r="GT163" s="10" vm="80367">
        <v>6100</v>
      </c>
      <c r="GU163" s="10" vm="58248">
        <v>3109</v>
      </c>
      <c r="GV163" s="10" vm="76539">
        <v>2991</v>
      </c>
      <c r="GW163" s="10" vm="56565">
        <v>0</v>
      </c>
      <c r="GX163" s="81" vm="67344">
        <v>0</v>
      </c>
      <c r="GY163" s="10" vm="99339">
        <v>0</v>
      </c>
      <c r="GZ163" s="10" vm="91992">
        <v>0</v>
      </c>
      <c r="HA163" s="10" vm="72186">
        <v>0</v>
      </c>
      <c r="HB163" s="10" vm="71321">
        <v>0</v>
      </c>
      <c r="HC163" s="81" vm="78794">
        <v>0</v>
      </c>
      <c r="HD163" s="81" vm="82243">
        <v>1113</v>
      </c>
      <c r="HE163" s="10" vm="73584">
        <v>1113</v>
      </c>
      <c r="HF163" s="10" vm="67189">
        <v>3017</v>
      </c>
      <c r="HG163" s="10" vm="98044">
        <v>1654</v>
      </c>
      <c r="HH163" s="10" vm="91868">
        <v>0</v>
      </c>
      <c r="HI163" s="10" vm="90870">
        <v>0</v>
      </c>
      <c r="HJ163" s="10" vm="58603">
        <v>9069</v>
      </c>
      <c r="HK163" s="10" vm="84486">
        <v>0</v>
      </c>
      <c r="HL163" s="10" vm="76410">
        <v>0</v>
      </c>
      <c r="HM163" s="10" vm="73477">
        <v>0</v>
      </c>
      <c r="HN163" s="10" vm="67036">
        <v>252</v>
      </c>
      <c r="HO163" s="10" vm="97564">
        <v>13992</v>
      </c>
      <c r="HP163" s="10" vm="91695">
        <v>486</v>
      </c>
      <c r="HQ163" s="10" vm="90439">
        <v>0</v>
      </c>
      <c r="HR163" s="10" vm="89856">
        <v>486</v>
      </c>
      <c r="HS163" s="10" vm="78683">
        <v>0</v>
      </c>
      <c r="HT163" s="10" vm="82082">
        <v>0</v>
      </c>
      <c r="HU163" s="10" vm="73317">
        <v>0</v>
      </c>
      <c r="HV163" s="10" vm="66882">
        <v>12273</v>
      </c>
      <c r="HW163" s="10" vm="97096">
        <v>0</v>
      </c>
      <c r="HX163" s="10" vm="91545">
        <v>0</v>
      </c>
      <c r="HY163" s="10" vm="88790">
        <v>130</v>
      </c>
      <c r="HZ163" s="10" vm="86227">
        <v>0</v>
      </c>
      <c r="IA163" s="10" vm="84342">
        <v>0</v>
      </c>
      <c r="IB163" s="10" vm="76289">
        <v>-2073</v>
      </c>
      <c r="IC163" s="10" vm="73171">
        <v>10330</v>
      </c>
      <c r="ID163" s="10" vm="66740">
        <v>3</v>
      </c>
      <c r="IE163" s="10" vm="96515">
        <v>0</v>
      </c>
      <c r="IF163" s="10" vm="91376">
        <v>0</v>
      </c>
      <c r="IG163" s="10" vm="58395">
        <v>3</v>
      </c>
      <c r="IH163" s="10" vm="80230">
        <v>4513</v>
      </c>
      <c r="II163" s="10" vm="78574">
        <v>6857</v>
      </c>
      <c r="IJ163" s="10" vm="76143">
        <v>0</v>
      </c>
      <c r="IK163" s="10" vm="73027">
        <v>174</v>
      </c>
      <c r="IL163" s="10" vm="66596">
        <v>-29</v>
      </c>
      <c r="IM163" s="10" vm="59489">
        <v>-12</v>
      </c>
      <c r="IN163" s="10" vm="91209">
        <v>7078</v>
      </c>
      <c r="IO163" s="10" vm="81224">
        <v>7078</v>
      </c>
      <c r="IP163" s="10" vm="71182">
        <v>0</v>
      </c>
      <c r="IQ163" s="10" vm="84232">
        <v>0</v>
      </c>
      <c r="IR163" s="10" vm="58163">
        <v>0</v>
      </c>
      <c r="IS163" s="81" vm="72879">
        <v>2</v>
      </c>
      <c r="IT163" s="81" vm="66445">
        <v>2</v>
      </c>
    </row>
    <row r="164" spans="1:254" x14ac:dyDescent="0.25">
      <c r="A164" s="8" t="s">
        <v>569</v>
      </c>
      <c r="B164" s="8" t="s">
        <v>315</v>
      </c>
      <c r="C164" s="89">
        <v>44651</v>
      </c>
      <c r="D164" s="76" vm="84092">
        <v>12</v>
      </c>
      <c r="E164" s="10" vm="76007">
        <v>19939</v>
      </c>
      <c r="F164" s="10" vm="70918">
        <v>-14367</v>
      </c>
      <c r="G164" s="10" vm="100317">
        <v>-2074</v>
      </c>
      <c r="H164" s="10" vm="59896">
        <v>3498</v>
      </c>
      <c r="I164" s="10" vm="58533">
        <v>182</v>
      </c>
      <c r="J164" s="10" vm="63708">
        <v>3680</v>
      </c>
      <c r="K164" s="10" vm="86047">
        <v>0</v>
      </c>
      <c r="L164" s="10" vm="78427">
        <v>0</v>
      </c>
      <c r="M164" s="10" vm="75862">
        <v>0</v>
      </c>
      <c r="N164" s="10" vm="70805">
        <v>0</v>
      </c>
      <c r="O164" s="10" vm="99825">
        <v>-1234</v>
      </c>
      <c r="P164" s="10" vm="95911">
        <v>0</v>
      </c>
      <c r="Q164" s="10" vm="81948">
        <v>0</v>
      </c>
      <c r="R164" s="10" vm="87128">
        <v>0</v>
      </c>
      <c r="S164" s="10" vm="85957">
        <v>0</v>
      </c>
      <c r="T164" s="10" vm="83929">
        <v>2446</v>
      </c>
      <c r="U164" s="10" vm="75712">
        <v>0</v>
      </c>
      <c r="V164" s="10" vm="70698">
        <v>2446</v>
      </c>
      <c r="W164" s="10" vm="98831">
        <v>0</v>
      </c>
      <c r="X164" s="10" vm="95744">
        <v>2649</v>
      </c>
      <c r="Y164" s="10" vm="89712">
        <v>0</v>
      </c>
      <c r="Z164" s="10" vm="81113">
        <v>0</v>
      </c>
      <c r="AA164" s="10" vm="80078">
        <v>5095</v>
      </c>
      <c r="AB164" s="10" vm="78304">
        <v>15080</v>
      </c>
      <c r="AC164" s="10" vm="75568">
        <v>379</v>
      </c>
      <c r="AD164" s="10" vm="70586">
        <v>15459</v>
      </c>
      <c r="AE164" s="10" vm="97876">
        <v>274</v>
      </c>
      <c r="AF164" s="10" vm="95576">
        <v>0</v>
      </c>
      <c r="AG164" s="10" vm="72749">
        <v>0</v>
      </c>
      <c r="AH164" s="10" vm="72064">
        <v>0</v>
      </c>
      <c r="AI164" s="10" vm="85830">
        <v>15733</v>
      </c>
      <c r="AJ164" s="10" vm="78147">
        <v>4911</v>
      </c>
      <c r="AK164" s="10" vm="75494">
        <v>789</v>
      </c>
      <c r="AL164" s="10" vm="70425">
        <v>2500</v>
      </c>
      <c r="AM164" s="10" vm="97392">
        <v>1022</v>
      </c>
      <c r="AN164" s="10" vm="95409">
        <v>2648</v>
      </c>
      <c r="AO164" s="10" vm="87979">
        <v>-187</v>
      </c>
      <c r="AP164" s="10" vm="80961">
        <v>0</v>
      </c>
      <c r="AQ164" s="10" vm="79951">
        <v>1626</v>
      </c>
      <c r="AR164" s="10" vm="83804">
        <v>0</v>
      </c>
      <c r="AS164" s="10" vm="75401">
        <v>0</v>
      </c>
      <c r="AT164" s="10" vm="70286">
        <v>13309</v>
      </c>
      <c r="AU164" s="10" vm="96969">
        <v>2424</v>
      </c>
      <c r="AV164" s="10" vm="95244">
        <v>144</v>
      </c>
      <c r="AW164" s="10" vm="89540">
        <v>112861</v>
      </c>
      <c r="AX164" s="10" vm="86974">
        <v>0</v>
      </c>
      <c r="AY164" s="10" vm="85697">
        <v>471</v>
      </c>
      <c r="AZ164" s="10" vm="78003">
        <v>0</v>
      </c>
      <c r="BA164" s="10" vm="75320">
        <v>0</v>
      </c>
      <c r="BB164" s="10" vm="70129">
        <v>0</v>
      </c>
      <c r="BC164" s="10" vm="99173">
        <v>0</v>
      </c>
      <c r="BD164" s="10" vm="95080">
        <v>0</v>
      </c>
      <c r="BE164" s="10" vm="81785">
        <v>0</v>
      </c>
      <c r="BF164" s="10" vm="90342">
        <v>32377</v>
      </c>
      <c r="BG164" s="10" vm="79823">
        <v>145709</v>
      </c>
      <c r="BH164" s="10" vm="83644">
        <v>1625</v>
      </c>
      <c r="BI164" s="10" vm="75228">
        <v>1321</v>
      </c>
      <c r="BJ164" s="10" vm="69973">
        <v>3011</v>
      </c>
      <c r="BK164" s="10" vm="100488">
        <v>0</v>
      </c>
      <c r="BL164" s="10" vm="94935">
        <v>6198</v>
      </c>
      <c r="BM164" s="10" vm="90722">
        <v>12155</v>
      </c>
      <c r="BN164" s="10" vm="88684">
        <v>0</v>
      </c>
      <c r="BO164" s="10" vm="79699">
        <v>0</v>
      </c>
      <c r="BP164" s="10" vm="77852">
        <v>292</v>
      </c>
      <c r="BQ164" s="10" vm="75124">
        <v>11057</v>
      </c>
      <c r="BR164" s="10" vm="69811">
        <v>11349</v>
      </c>
      <c r="BS164" s="10" vm="100150">
        <v>806</v>
      </c>
      <c r="BT164" s="10" vm="94762">
        <v>146515</v>
      </c>
      <c r="BU164" s="10" vm="87841">
        <v>35612</v>
      </c>
      <c r="BV164" s="10" vm="71914">
        <v>0</v>
      </c>
      <c r="BW164" s="10" vm="62076">
        <v>0</v>
      </c>
      <c r="BX164" s="10" vm="83483">
        <v>24728</v>
      </c>
      <c r="BY164" s="10" vm="57476">
        <v>0</v>
      </c>
      <c r="BZ164" s="10" vm="69657">
        <v>0</v>
      </c>
      <c r="CA164" s="10" vm="99661">
        <v>0</v>
      </c>
      <c r="CB164" s="10" vm="94600">
        <v>60340</v>
      </c>
      <c r="CC164" s="10" vm="72611">
        <v>1398</v>
      </c>
      <c r="CD164" s="10" vm="80817">
        <v>32377</v>
      </c>
      <c r="CE164" s="10" vm="85455">
        <v>52400</v>
      </c>
      <c r="CF164" s="10" vm="77685">
        <v>52400</v>
      </c>
      <c r="CG164" s="10" vm="57410">
        <v>0</v>
      </c>
      <c r="CH164" s="10" vm="69501">
        <v>0</v>
      </c>
      <c r="CI164" s="10" vm="98194">
        <v>0</v>
      </c>
      <c r="CJ164" s="10" vm="94441">
        <v>0</v>
      </c>
      <c r="CK164" s="10" vm="91061">
        <v>52400</v>
      </c>
      <c r="CL164" s="10" vm="86823">
        <v>2501</v>
      </c>
      <c r="CM164" s="10" vm="79600">
        <v>2074</v>
      </c>
      <c r="CN164" s="10" vm="83344">
        <v>0</v>
      </c>
      <c r="CO164" s="10" vm="74857">
        <v>427</v>
      </c>
      <c r="CP164" s="10" vm="69346">
        <v>0</v>
      </c>
      <c r="CQ164" s="10" vm="97716">
        <v>0</v>
      </c>
      <c r="CR164" s="10" vm="94283">
        <v>0</v>
      </c>
      <c r="CS164" s="10" vm="81654">
        <v>0</v>
      </c>
      <c r="CT164" s="10" vm="71770">
        <v>0</v>
      </c>
      <c r="CU164" s="10" vm="71028">
        <v>0</v>
      </c>
      <c r="CV164" s="10" vm="77567">
        <v>76</v>
      </c>
      <c r="CW164" s="10" vm="57305">
        <v>-76</v>
      </c>
      <c r="CX164" s="10" vm="69176">
        <v>0</v>
      </c>
      <c r="CY164" s="10" vm="97234">
        <v>0</v>
      </c>
      <c r="CZ164" s="10" vm="94115">
        <v>0</v>
      </c>
      <c r="DA164" s="10" vm="89387">
        <v>0</v>
      </c>
      <c r="DB164" s="81" vm="88539">
        <v>0</v>
      </c>
      <c r="DC164" s="81" vm="85328">
        <v>0</v>
      </c>
      <c r="DD164" s="81" vm="83178">
        <v>0</v>
      </c>
      <c r="DE164" s="81" vm="74712">
        <v>0</v>
      </c>
      <c r="DF164" s="10" vm="69046">
        <v>1543</v>
      </c>
      <c r="DG164" s="10" vm="96803">
        <v>0</v>
      </c>
      <c r="DH164" s="10" vm="93950">
        <v>864</v>
      </c>
      <c r="DI164" s="10" vm="87667">
        <v>679</v>
      </c>
      <c r="DJ164" s="10" vm="90194">
        <v>4044</v>
      </c>
      <c r="DK164" s="10" vm="79472">
        <v>2074</v>
      </c>
      <c r="DL164" s="10" vm="77421">
        <v>940</v>
      </c>
      <c r="DM164" s="10" vm="74618">
        <v>1030</v>
      </c>
      <c r="DN164" s="10" vm="68889">
        <v>0</v>
      </c>
      <c r="DO164" s="10" vm="96403">
        <v>0</v>
      </c>
      <c r="DP164" s="10" vm="93776">
        <v>0</v>
      </c>
      <c r="DQ164" s="10" vm="72458">
        <v>0</v>
      </c>
      <c r="DR164" s="10" vm="80671">
        <v>0</v>
      </c>
      <c r="DS164" s="10" vm="85196">
        <v>0</v>
      </c>
      <c r="DT164" s="10" vm="83020">
        <v>0</v>
      </c>
      <c r="DU164" s="10" vm="57143">
        <v>0</v>
      </c>
      <c r="DV164" s="10" vm="68735">
        <v>0</v>
      </c>
      <c r="DW164" s="10" vm="98368">
        <v>0</v>
      </c>
      <c r="DX164" s="10" vm="93643">
        <v>0</v>
      </c>
      <c r="DY164" s="10" vm="81481">
        <v>0</v>
      </c>
      <c r="DZ164" s="10" vm="86669">
        <v>0</v>
      </c>
      <c r="EA164" s="10" vm="79342">
        <v>0</v>
      </c>
      <c r="EB164" s="10" vm="77269">
        <v>0</v>
      </c>
      <c r="EC164" s="10" vm="74424">
        <v>0</v>
      </c>
      <c r="ED164" s="10" vm="68574">
        <v>0</v>
      </c>
      <c r="EE164" s="10" vm="96077">
        <v>0</v>
      </c>
      <c r="EF164" s="10" vm="93470">
        <v>0</v>
      </c>
      <c r="EG164" s="10" vm="89248">
        <v>0</v>
      </c>
      <c r="EH164" s="81" vm="71623">
        <v>0</v>
      </c>
      <c r="EI164" s="81" vm="85064">
        <v>0</v>
      </c>
      <c r="EJ164" s="81" vm="82860">
        <v>0</v>
      </c>
      <c r="EK164" s="81" vm="74339">
        <v>0</v>
      </c>
      <c r="EL164" s="10" vm="68418">
        <v>162</v>
      </c>
      <c r="EM164" s="10" vm="99494">
        <v>0</v>
      </c>
      <c r="EN164" s="10" vm="93305">
        <v>118</v>
      </c>
      <c r="EO164" s="10" vm="90581">
        <v>44</v>
      </c>
      <c r="EP164" s="10" vm="88392">
        <v>162</v>
      </c>
      <c r="EQ164" s="10" vm="79248">
        <v>0</v>
      </c>
      <c r="ER164" s="10" vm="77078">
        <v>118</v>
      </c>
      <c r="ES164" s="10" vm="74247">
        <v>44</v>
      </c>
      <c r="ET164" s="10" vm="68264">
        <v>4206</v>
      </c>
      <c r="EU164" s="10" vm="98672">
        <v>2074</v>
      </c>
      <c r="EV164" s="10" vm="93146">
        <v>1058</v>
      </c>
      <c r="EW164" s="10" vm="87530">
        <v>1074</v>
      </c>
      <c r="EX164" s="10" vm="80530">
        <v>459</v>
      </c>
      <c r="EY164" s="10" vm="84958">
        <v>153</v>
      </c>
      <c r="EZ164" s="10" vm="82719">
        <v>252</v>
      </c>
      <c r="FA164" s="10" vm="74151">
        <v>150</v>
      </c>
      <c r="FB164" s="10" vm="68108">
        <v>111346</v>
      </c>
      <c r="FC164" s="10" vm="98513">
        <v>0</v>
      </c>
      <c r="FD164" s="10" vm="92988">
        <v>111346</v>
      </c>
      <c r="FE164" s="10" vm="58953">
        <v>8013</v>
      </c>
      <c r="FF164" s="10" vm="86526">
        <v>2735</v>
      </c>
      <c r="FG164" s="10" vm="79122">
        <v>0</v>
      </c>
      <c r="FH164" s="10" vm="76980">
        <v>-1023</v>
      </c>
      <c r="FI164" s="10" vm="56866">
        <v>715</v>
      </c>
      <c r="FJ164" s="10" vm="67933">
        <v>0</v>
      </c>
      <c r="FK164" s="10" vm="59312">
        <v>0</v>
      </c>
      <c r="FL164" s="10" vm="92817">
        <v>121786</v>
      </c>
      <c r="FM164" s="10" vm="72324">
        <v>7701</v>
      </c>
      <c r="FN164" s="10" vm="71479">
        <v>1326</v>
      </c>
      <c r="FO164" s="10" vm="84818">
        <v>0</v>
      </c>
      <c r="FP164" s="10" vm="76833">
        <v>0</v>
      </c>
      <c r="FQ164" s="10" vm="56797">
        <v>-101</v>
      </c>
      <c r="FR164" s="10" vm="67809">
        <v>0</v>
      </c>
      <c r="FS164" s="10" vm="96642">
        <v>0</v>
      </c>
      <c r="FT164" s="10" vm="92652">
        <v>8926</v>
      </c>
      <c r="FU164" s="10" vm="89070">
        <v>112860</v>
      </c>
      <c r="FV164" s="10" vm="90031">
        <v>103645</v>
      </c>
      <c r="FW164" s="81" vm="78995">
        <v>0</v>
      </c>
      <c r="FX164" s="81" vm="82554">
        <v>0</v>
      </c>
      <c r="FY164" s="81" vm="56735">
        <v>0</v>
      </c>
      <c r="FZ164" s="81" vm="56222">
        <v>0</v>
      </c>
      <c r="GA164" s="81" vm="96244">
        <v>0</v>
      </c>
      <c r="GB164" s="10" vm="92479">
        <v>0</v>
      </c>
      <c r="GC164" s="10" vm="81345">
        <v>0</v>
      </c>
      <c r="GD164" s="10" vm="88243">
        <v>0</v>
      </c>
      <c r="GE164" s="10" vm="84683">
        <v>1301</v>
      </c>
      <c r="GF164" s="10" vm="76683">
        <v>1119</v>
      </c>
      <c r="GG164" s="10" vm="56680">
        <v>182</v>
      </c>
      <c r="GH164" s="10" vm="67652">
        <v>0</v>
      </c>
      <c r="GI164" s="10" vm="99006">
        <v>0</v>
      </c>
      <c r="GJ164" s="10" vm="92347">
        <v>0</v>
      </c>
      <c r="GK164" s="10" vm="87352">
        <v>0</v>
      </c>
      <c r="GL164" s="10" vm="86376">
        <v>0</v>
      </c>
      <c r="GM164" s="10" vm="57908">
        <v>0</v>
      </c>
      <c r="GN164" s="10" vm="82392">
        <v>0</v>
      </c>
      <c r="GO164" s="10" vm="73742">
        <v>0</v>
      </c>
      <c r="GP164" s="10" vm="67491">
        <v>0</v>
      </c>
      <c r="GQ164" s="10" vm="99987">
        <v>0</v>
      </c>
      <c r="GR164" s="10" vm="92175">
        <v>0</v>
      </c>
      <c r="GS164" s="10" vm="88933">
        <v>0</v>
      </c>
      <c r="GT164" s="10" vm="80377">
        <v>1301</v>
      </c>
      <c r="GU164" s="10" vm="84581">
        <v>1119</v>
      </c>
      <c r="GV164" s="10" vm="76533">
        <v>182</v>
      </c>
      <c r="GW164" s="10" vm="56562">
        <v>0</v>
      </c>
      <c r="GX164" s="81" vm="67335">
        <v>0</v>
      </c>
      <c r="GY164" s="10" vm="99330">
        <v>0</v>
      </c>
      <c r="GZ164" s="10" vm="92015">
        <v>0</v>
      </c>
      <c r="HA164" s="10" vm="72202">
        <v>6130</v>
      </c>
      <c r="HB164" s="10" vm="71332">
        <v>0</v>
      </c>
      <c r="HC164" s="81" vm="78802">
        <v>0</v>
      </c>
      <c r="HD164" s="81" vm="82236">
        <v>68</v>
      </c>
      <c r="HE164" s="10" vm="73572">
        <v>6198</v>
      </c>
      <c r="HF164" s="10" vm="67181">
        <v>1057</v>
      </c>
      <c r="HG164" s="10" vm="98035">
        <v>429</v>
      </c>
      <c r="HH164" s="10" vm="91854">
        <v>0</v>
      </c>
      <c r="HI164" s="10" vm="90898">
        <v>0</v>
      </c>
      <c r="HJ164" s="10" vm="88109">
        <v>3204</v>
      </c>
      <c r="HK164" s="10" vm="84498">
        <v>0</v>
      </c>
      <c r="HL164" s="10" vm="76418">
        <v>6130</v>
      </c>
      <c r="HM164" s="10" vm="73421">
        <v>0</v>
      </c>
      <c r="HN164" s="10" vm="67025">
        <v>237</v>
      </c>
      <c r="HO164" s="10" vm="97560">
        <v>11057</v>
      </c>
      <c r="HP164" s="10" vm="91693">
        <v>0</v>
      </c>
      <c r="HQ164" s="10" vm="90436">
        <v>0</v>
      </c>
      <c r="HR164" s="10" vm="89877">
        <v>0</v>
      </c>
      <c r="HS164" s="10" vm="78694">
        <v>32377</v>
      </c>
      <c r="HT164" s="10" vm="82089">
        <v>0</v>
      </c>
      <c r="HU164" s="10" vm="73335">
        <v>32377</v>
      </c>
      <c r="HV164" s="10" vm="66849">
        <v>991</v>
      </c>
      <c r="HW164" s="10" vm="97089">
        <v>52</v>
      </c>
      <c r="HX164" s="10" vm="91537">
        <v>0</v>
      </c>
      <c r="HY164" s="10" vm="58698">
        <v>80</v>
      </c>
      <c r="HZ164" s="10" vm="86230">
        <v>0</v>
      </c>
      <c r="IA164" s="10" vm="84356">
        <v>111</v>
      </c>
      <c r="IB164" s="10" vm="76297">
        <v>0</v>
      </c>
      <c r="IC164" s="10" vm="73188">
        <v>1234</v>
      </c>
      <c r="ID164" s="10" vm="66738">
        <v>146</v>
      </c>
      <c r="IE164" s="10" vm="59141">
        <v>154</v>
      </c>
      <c r="IF164" s="10" vm="91370">
        <v>634</v>
      </c>
      <c r="IG164" s="10" vm="58391">
        <v>934</v>
      </c>
      <c r="IH164" s="10" vm="80234">
        <v>2735</v>
      </c>
      <c r="II164" s="10" vm="78564">
        <v>1790</v>
      </c>
      <c r="IJ164" s="10" vm="76152">
        <v>0</v>
      </c>
      <c r="IK164" s="10" vm="73043">
        <v>66</v>
      </c>
      <c r="IL164" s="10" vm="66594">
        <v>-19</v>
      </c>
      <c r="IM164" s="10" vm="59502">
        <v>11</v>
      </c>
      <c r="IN164" s="10" vm="91194">
        <v>3241</v>
      </c>
      <c r="IO164" s="10" vm="81217">
        <v>3347</v>
      </c>
      <c r="IP164" s="10" vm="71187">
        <v>0</v>
      </c>
      <c r="IQ164" s="10" vm="84219">
        <v>0</v>
      </c>
      <c r="IR164" s="10" vm="58152">
        <v>0</v>
      </c>
      <c r="IS164" s="81" vm="72892">
        <v>0</v>
      </c>
      <c r="IT164" s="81" vm="66442">
        <v>0</v>
      </c>
    </row>
    <row r="165" spans="1:254" x14ac:dyDescent="0.25">
      <c r="A165" s="8" t="s">
        <v>446</v>
      </c>
      <c r="B165" s="8" t="s">
        <v>307</v>
      </c>
      <c r="C165" s="89">
        <v>44651</v>
      </c>
      <c r="D165" s="76" vm="84108">
        <v>12</v>
      </c>
      <c r="E165" s="10" vm="75991">
        <v>20460</v>
      </c>
      <c r="F165" s="10" vm="70927">
        <v>-16899</v>
      </c>
      <c r="G165" s="10" vm="100307">
        <v>-110</v>
      </c>
      <c r="H165" s="10" vm="59888">
        <v>3451</v>
      </c>
      <c r="I165" s="10" vm="58518">
        <v>1081</v>
      </c>
      <c r="J165" s="10" vm="63697">
        <v>4532</v>
      </c>
      <c r="K165" s="10" vm="86068">
        <v>0</v>
      </c>
      <c r="L165" s="10" vm="78433">
        <v>0</v>
      </c>
      <c r="M165" s="10" vm="75878">
        <v>0</v>
      </c>
      <c r="N165" s="10" vm="56358">
        <v>2</v>
      </c>
      <c r="O165" s="10" vm="99814">
        <v>-1210</v>
      </c>
      <c r="P165" s="10" vm="95903">
        <v>-11</v>
      </c>
      <c r="Q165" s="10" vm="81934">
        <v>0</v>
      </c>
      <c r="R165" s="10" vm="87119">
        <v>0</v>
      </c>
      <c r="S165" s="10" vm="85946">
        <v>0</v>
      </c>
      <c r="T165" s="10" vm="83951">
        <v>3313</v>
      </c>
      <c r="U165" s="10" vm="75728">
        <v>-5</v>
      </c>
      <c r="V165" s="10" vm="70707">
        <v>3308</v>
      </c>
      <c r="W165" s="10" vm="98840">
        <v>0</v>
      </c>
      <c r="X165" s="10" vm="95736">
        <v>2171</v>
      </c>
      <c r="Y165" s="10" vm="89697">
        <v>0</v>
      </c>
      <c r="Z165" s="10" vm="81103">
        <v>0</v>
      </c>
      <c r="AA165" s="10" vm="80069">
        <v>5479</v>
      </c>
      <c r="AB165" s="10" vm="78291">
        <v>17950</v>
      </c>
      <c r="AC165" s="10" vm="75588">
        <v>755</v>
      </c>
      <c r="AD165" s="10" vm="70597">
        <v>18705</v>
      </c>
      <c r="AE165" s="10" vm="97887">
        <v>684</v>
      </c>
      <c r="AF165" s="10" vm="95589">
        <v>0</v>
      </c>
      <c r="AG165" s="10" vm="72705">
        <v>0</v>
      </c>
      <c r="AH165" s="10" vm="72053">
        <v>0</v>
      </c>
      <c r="AI165" s="10" vm="85825">
        <v>19389</v>
      </c>
      <c r="AJ165" s="10" vm="78144">
        <v>4981</v>
      </c>
      <c r="AK165" s="10" vm="75490">
        <v>593</v>
      </c>
      <c r="AL165" s="10" vm="70443">
        <v>2925</v>
      </c>
      <c r="AM165" s="10" vm="97402">
        <v>2123</v>
      </c>
      <c r="AN165" s="10" vm="95417">
        <v>666</v>
      </c>
      <c r="AO165" s="10" vm="87997">
        <v>47</v>
      </c>
      <c r="AP165" s="10" vm="80928">
        <v>0</v>
      </c>
      <c r="AQ165" s="10" vm="79940">
        <v>3924</v>
      </c>
      <c r="AR165" s="10" vm="83796">
        <v>0</v>
      </c>
      <c r="AS165" s="10" vm="75390">
        <v>0</v>
      </c>
      <c r="AT165" s="10" vm="70288">
        <v>15259</v>
      </c>
      <c r="AU165" s="10" vm="96982">
        <v>4130</v>
      </c>
      <c r="AV165" s="10" vm="95252">
        <v>148</v>
      </c>
      <c r="AW165" s="10" vm="89555">
        <v>106206</v>
      </c>
      <c r="AX165" s="10" vm="86972">
        <v>0</v>
      </c>
      <c r="AY165" s="10" vm="85675">
        <v>2228</v>
      </c>
      <c r="AZ165" s="10" vm="77995">
        <v>0</v>
      </c>
      <c r="BA165" s="10" vm="100855">
        <v>0</v>
      </c>
      <c r="BB165" s="10" vm="70132">
        <v>497</v>
      </c>
      <c r="BC165" s="10" vm="99163">
        <v>0</v>
      </c>
      <c r="BD165" s="10" vm="95087">
        <v>0</v>
      </c>
      <c r="BE165" s="10" vm="81799">
        <v>0</v>
      </c>
      <c r="BF165" s="10" vm="90338">
        <v>0</v>
      </c>
      <c r="BG165" s="10" vm="79834">
        <v>108931</v>
      </c>
      <c r="BH165" s="10" vm="83624">
        <v>0</v>
      </c>
      <c r="BI165" s="10" vm="100852">
        <v>1381</v>
      </c>
      <c r="BJ165" s="10" vm="69977">
        <v>2546</v>
      </c>
      <c r="BK165" s="10" vm="100476">
        <v>0</v>
      </c>
      <c r="BL165" s="10" vm="94922">
        <v>315</v>
      </c>
      <c r="BM165" s="10" vm="90736">
        <v>4242</v>
      </c>
      <c r="BN165" s="10" vm="88680">
        <v>0</v>
      </c>
      <c r="BO165" s="10" vm="79715">
        <v>0</v>
      </c>
      <c r="BP165" s="10" vm="77868">
        <v>693</v>
      </c>
      <c r="BQ165" s="10" vm="57530">
        <v>3269</v>
      </c>
      <c r="BR165" s="10" vm="69822">
        <v>3962</v>
      </c>
      <c r="BS165" s="10" vm="100141">
        <v>280</v>
      </c>
      <c r="BT165" s="10" vm="94753">
        <v>109211</v>
      </c>
      <c r="BU165" s="10" vm="87826">
        <v>29628</v>
      </c>
      <c r="BV165" s="10" vm="71905">
        <v>0</v>
      </c>
      <c r="BW165" s="10" vm="85570">
        <v>0</v>
      </c>
      <c r="BX165" s="10" vm="83492">
        <v>22698</v>
      </c>
      <c r="BY165" s="10" vm="75050">
        <v>0</v>
      </c>
      <c r="BZ165" s="10" vm="69666">
        <v>0</v>
      </c>
      <c r="CA165" s="10" vm="99648">
        <v>469</v>
      </c>
      <c r="CB165" s="10" vm="94592">
        <v>52795</v>
      </c>
      <c r="CC165" s="10" vm="72597">
        <v>3105</v>
      </c>
      <c r="CD165" s="10" vm="80808">
        <v>0</v>
      </c>
      <c r="CE165" s="10" vm="85446">
        <v>53311</v>
      </c>
      <c r="CF165" s="10" vm="77711">
        <v>53098</v>
      </c>
      <c r="CG165" s="10" vm="57416">
        <v>213</v>
      </c>
      <c r="CH165" s="10" vm="69511">
        <v>0</v>
      </c>
      <c r="CI165" s="10" vm="98205">
        <v>0</v>
      </c>
      <c r="CJ165" s="10" vm="94434">
        <v>0</v>
      </c>
      <c r="CK165" s="10" vm="91046">
        <v>53311</v>
      </c>
      <c r="CL165" s="10" vm="86810">
        <v>110</v>
      </c>
      <c r="CM165" s="10" vm="79592">
        <v>112</v>
      </c>
      <c r="CN165" s="10" vm="83331">
        <v>0</v>
      </c>
      <c r="CO165" s="10" vm="57354">
        <v>-2</v>
      </c>
      <c r="CP165" s="10" vm="69358">
        <v>0</v>
      </c>
      <c r="CQ165" s="10" vm="97727">
        <v>0</v>
      </c>
      <c r="CR165" s="10" vm="94296">
        <v>0</v>
      </c>
      <c r="CS165" s="10" vm="81638">
        <v>0</v>
      </c>
      <c r="CT165" s="10" vm="71759">
        <v>-5</v>
      </c>
      <c r="CU165" s="10" vm="71023">
        <v>0</v>
      </c>
      <c r="CV165" s="10" vm="77563">
        <v>480</v>
      </c>
      <c r="CW165" s="10" vm="74788">
        <v>-485</v>
      </c>
      <c r="CX165" s="10" vm="69204">
        <v>23</v>
      </c>
      <c r="CY165" s="10" vm="97244">
        <v>0</v>
      </c>
      <c r="CZ165" s="10" vm="94123">
        <v>409</v>
      </c>
      <c r="DA165" s="10" vm="89404">
        <v>-386</v>
      </c>
      <c r="DB165" s="81" vm="88500">
        <v>0</v>
      </c>
      <c r="DC165" s="81" vm="85316">
        <v>0</v>
      </c>
      <c r="DD165" s="81" vm="83172">
        <v>0</v>
      </c>
      <c r="DE165" s="81" vm="74703">
        <v>0</v>
      </c>
      <c r="DF165" s="10" vm="69048">
        <v>0</v>
      </c>
      <c r="DG165" s="10" vm="96820">
        <v>0</v>
      </c>
      <c r="DH165" s="10" vm="93957">
        <v>0</v>
      </c>
      <c r="DI165" s="10" vm="87682">
        <v>0</v>
      </c>
      <c r="DJ165" s="10" vm="90192">
        <v>128</v>
      </c>
      <c r="DK165" s="10" vm="79450">
        <v>112</v>
      </c>
      <c r="DL165" s="10" vm="77414">
        <v>889</v>
      </c>
      <c r="DM165" s="10" vm="57190">
        <v>-873</v>
      </c>
      <c r="DN165" s="10" vm="68893">
        <v>0</v>
      </c>
      <c r="DO165" s="10" vm="96392">
        <v>-2</v>
      </c>
      <c r="DP165" s="10" vm="93792">
        <v>0</v>
      </c>
      <c r="DQ165" s="10" vm="72472">
        <v>2</v>
      </c>
      <c r="DR165" s="10" vm="80666">
        <v>0</v>
      </c>
      <c r="DS165" s="10" vm="85209">
        <v>0</v>
      </c>
      <c r="DT165" s="10" vm="83000">
        <v>0</v>
      </c>
      <c r="DU165" s="10" vm="57139">
        <v>0</v>
      </c>
      <c r="DV165" s="10" vm="68739">
        <v>0</v>
      </c>
      <c r="DW165" s="10" vm="98357">
        <v>0</v>
      </c>
      <c r="DX165" s="10" vm="93630">
        <v>0</v>
      </c>
      <c r="DY165" s="10" vm="81506">
        <v>0</v>
      </c>
      <c r="DZ165" s="10" vm="86665">
        <v>22</v>
      </c>
      <c r="EA165" s="10" vm="79360">
        <v>0</v>
      </c>
      <c r="EB165" s="10" vm="77284">
        <v>3</v>
      </c>
      <c r="EC165" s="10" vm="74412">
        <v>19</v>
      </c>
      <c r="ED165" s="10" vm="68584">
        <v>0</v>
      </c>
      <c r="EE165" s="10" vm="96066">
        <v>0</v>
      </c>
      <c r="EF165" s="10" vm="93462">
        <v>0</v>
      </c>
      <c r="EG165" s="10" vm="89233">
        <v>0</v>
      </c>
      <c r="EH165" s="81" vm="71613">
        <v>0</v>
      </c>
      <c r="EI165" s="81" vm="85075">
        <v>0</v>
      </c>
      <c r="EJ165" s="81" vm="82868">
        <v>0</v>
      </c>
      <c r="EK165" s="81" vm="74346">
        <v>0</v>
      </c>
      <c r="EL165" s="10" vm="68428">
        <v>921</v>
      </c>
      <c r="EM165" s="10" vm="99477">
        <v>0</v>
      </c>
      <c r="EN165" s="10" vm="93297">
        <v>748</v>
      </c>
      <c r="EO165" s="10" vm="90566">
        <v>173</v>
      </c>
      <c r="EP165" s="10" vm="88382">
        <v>943</v>
      </c>
      <c r="EQ165" s="10" vm="79239">
        <v>-2</v>
      </c>
      <c r="ER165" s="10" vm="77126">
        <v>751</v>
      </c>
      <c r="ES165" s="10" vm="74255">
        <v>194</v>
      </c>
      <c r="ET165" s="10" vm="68273">
        <v>1071</v>
      </c>
      <c r="EU165" s="10" vm="98683">
        <v>110</v>
      </c>
      <c r="EV165" s="10" vm="93129">
        <v>1640</v>
      </c>
      <c r="EW165" s="10" vm="87515">
        <v>-679</v>
      </c>
      <c r="EX165" s="10" vm="80516">
        <v>840</v>
      </c>
      <c r="EY165" s="10" vm="84947">
        <v>0</v>
      </c>
      <c r="EZ165" s="10" vm="82707">
        <v>307</v>
      </c>
      <c r="FA165" s="10" vm="74178">
        <v>0</v>
      </c>
      <c r="FB165" s="10" vm="68120">
        <v>146639</v>
      </c>
      <c r="FC165" s="10" vm="98522">
        <v>0</v>
      </c>
      <c r="FD165" s="10" vm="93001">
        <v>146639</v>
      </c>
      <c r="FE165" s="10" vm="58926">
        <v>3036</v>
      </c>
      <c r="FF165" s="10" vm="86512">
        <v>3859</v>
      </c>
      <c r="FG165" s="10" vm="79117">
        <v>0</v>
      </c>
      <c r="FH165" s="10" vm="76976">
        <v>-1528</v>
      </c>
      <c r="FI165" s="10" vm="74084">
        <v>0</v>
      </c>
      <c r="FJ165" s="10" vm="67966">
        <v>0</v>
      </c>
      <c r="FK165" s="10" vm="59322">
        <v>-1</v>
      </c>
      <c r="FL165" s="10" vm="92826">
        <v>152005</v>
      </c>
      <c r="FM165" s="10" vm="72340">
        <v>43066</v>
      </c>
      <c r="FN165" s="10" vm="71465">
        <v>3924</v>
      </c>
      <c r="FO165" s="10" vm="84808">
        <v>0</v>
      </c>
      <c r="FP165" s="10" vm="76826">
        <v>0</v>
      </c>
      <c r="FQ165" s="10" vm="74002">
        <v>-1191</v>
      </c>
      <c r="FR165" s="10" vm="67812">
        <v>0</v>
      </c>
      <c r="FS165" s="10" vm="96661">
        <v>0</v>
      </c>
      <c r="FT165" s="10" vm="92659">
        <v>45799</v>
      </c>
      <c r="FU165" s="10" vm="89085">
        <v>106206</v>
      </c>
      <c r="FV165" s="10" vm="90029">
        <v>103573</v>
      </c>
      <c r="FW165" s="81" vm="78966">
        <v>508</v>
      </c>
      <c r="FX165" s="81" vm="82547">
        <v>0</v>
      </c>
      <c r="FY165" s="81" vm="73927">
        <v>0</v>
      </c>
      <c r="FZ165" s="81" vm="56225">
        <v>-11</v>
      </c>
      <c r="GA165" s="81" vm="96233">
        <v>497</v>
      </c>
      <c r="GB165" s="10" vm="92495">
        <v>0</v>
      </c>
      <c r="GC165" s="10" vm="81359">
        <v>0</v>
      </c>
      <c r="GD165" s="10" vm="88239">
        <v>0</v>
      </c>
      <c r="GE165" s="10" vm="84695">
        <v>309</v>
      </c>
      <c r="GF165" s="10" vm="76659">
        <v>208</v>
      </c>
      <c r="GG165" s="10" vm="73832">
        <v>101</v>
      </c>
      <c r="GH165" s="10" vm="67657">
        <v>1255</v>
      </c>
      <c r="GI165" s="10" vm="98996">
        <v>275</v>
      </c>
      <c r="GJ165" s="10" vm="92335">
        <v>980</v>
      </c>
      <c r="GK165" s="10" vm="87377">
        <v>0</v>
      </c>
      <c r="GL165" s="10" vm="86371">
        <v>0</v>
      </c>
      <c r="GM165" s="10" vm="78891">
        <v>0</v>
      </c>
      <c r="GN165" s="10" vm="82410">
        <v>0</v>
      </c>
      <c r="GO165" s="10" vm="73726">
        <v>0</v>
      </c>
      <c r="GP165" s="10" vm="67501">
        <v>0</v>
      </c>
      <c r="GQ165" s="10" vm="99978">
        <v>0</v>
      </c>
      <c r="GR165" s="10" vm="92168">
        <v>0</v>
      </c>
      <c r="GS165" s="10" vm="88919">
        <v>0</v>
      </c>
      <c r="GT165" s="10" vm="80368">
        <v>1564</v>
      </c>
      <c r="GU165" s="10" vm="58249">
        <v>483</v>
      </c>
      <c r="GV165" s="10" vm="76540">
        <v>1081</v>
      </c>
      <c r="GW165" s="10" vm="73672">
        <v>0</v>
      </c>
      <c r="GX165" s="81" vm="67345">
        <v>0</v>
      </c>
      <c r="GY165" s="10" vm="99310">
        <v>0</v>
      </c>
      <c r="GZ165" s="10" vm="92006">
        <v>0</v>
      </c>
      <c r="HA165" s="10" vm="72188">
        <v>0</v>
      </c>
      <c r="HB165" s="10" vm="71323">
        <v>0</v>
      </c>
      <c r="HC165" s="81" vm="78795">
        <v>0</v>
      </c>
      <c r="HD165" s="81" vm="82244">
        <v>315</v>
      </c>
      <c r="HE165" s="10" vm="56509">
        <v>315</v>
      </c>
      <c r="HF165" s="10" vm="67190">
        <v>1193</v>
      </c>
      <c r="HG165" s="10" vm="98045">
        <v>400</v>
      </c>
      <c r="HH165" s="10" vm="91838">
        <v>0</v>
      </c>
      <c r="HI165" s="10" vm="90884">
        <v>85</v>
      </c>
      <c r="HJ165" s="10" vm="88099">
        <v>1497</v>
      </c>
      <c r="HK165" s="10" vm="84489">
        <v>0</v>
      </c>
      <c r="HL165" s="10" vm="76411">
        <v>0</v>
      </c>
      <c r="HM165" s="10" vm="73479">
        <v>0</v>
      </c>
      <c r="HN165" s="10" vm="67037">
        <v>94</v>
      </c>
      <c r="HO165" s="10" vm="97569">
        <v>3269</v>
      </c>
      <c r="HP165" s="10" vm="91707">
        <v>318</v>
      </c>
      <c r="HQ165" s="10" vm="90418">
        <v>151</v>
      </c>
      <c r="HR165" s="10" vm="89863">
        <v>469</v>
      </c>
      <c r="HS165" s="10" vm="78690">
        <v>0</v>
      </c>
      <c r="HT165" s="10" vm="82087">
        <v>0</v>
      </c>
      <c r="HU165" s="10" vm="73328">
        <v>0</v>
      </c>
      <c r="HV165" s="10" vm="66883">
        <v>1049</v>
      </c>
      <c r="HW165" s="10" vm="59194">
        <v>88</v>
      </c>
      <c r="HX165" s="10" vm="91546">
        <v>0</v>
      </c>
      <c r="HY165" s="10" vm="88792">
        <v>120</v>
      </c>
      <c r="HZ165" s="10" vm="86213">
        <v>0</v>
      </c>
      <c r="IA165" s="10" vm="84346">
        <v>0</v>
      </c>
      <c r="IB165" s="10" vm="76290">
        <v>-47</v>
      </c>
      <c r="IC165" s="10" vm="73173">
        <v>1210</v>
      </c>
      <c r="ID165" s="10" vm="66741">
        <v>247</v>
      </c>
      <c r="IE165" s="10" vm="59143">
        <v>640</v>
      </c>
      <c r="IF165" s="10" vm="91378">
        <v>0</v>
      </c>
      <c r="IG165" s="10" vm="87240">
        <v>887</v>
      </c>
      <c r="IH165" s="10" vm="80231">
        <v>3863</v>
      </c>
      <c r="II165" s="10" vm="78554">
        <v>4264</v>
      </c>
      <c r="IJ165" s="10" vm="76146">
        <v>0</v>
      </c>
      <c r="IK165" s="10" vm="73029">
        <v>8</v>
      </c>
      <c r="IL165" s="10" vm="66597">
        <v>-26</v>
      </c>
      <c r="IM165" s="10" vm="59490">
        <v>-3</v>
      </c>
      <c r="IN165" s="10" vm="91210">
        <v>3834</v>
      </c>
      <c r="IO165" s="10" vm="81225">
        <v>3834</v>
      </c>
      <c r="IP165" s="10" vm="71183">
        <v>0</v>
      </c>
      <c r="IQ165" s="10" vm="84233">
        <v>0</v>
      </c>
      <c r="IR165" s="10" vm="58126">
        <v>0</v>
      </c>
      <c r="IS165" s="81" vm="72880">
        <v>0</v>
      </c>
      <c r="IT165" s="81" vm="66446">
        <v>0</v>
      </c>
    </row>
    <row r="166" spans="1:254" x14ac:dyDescent="0.25">
      <c r="A166" s="8" t="s">
        <v>447</v>
      </c>
      <c r="B166" s="8" t="s">
        <v>162</v>
      </c>
      <c r="C166" s="89">
        <v>44651</v>
      </c>
      <c r="D166" s="76" vm="84097">
        <v>12</v>
      </c>
      <c r="E166" s="10" vm="76017">
        <v>46504</v>
      </c>
      <c r="F166" s="10" vm="70923">
        <v>-40609</v>
      </c>
      <c r="G166" s="10" vm="100325">
        <v>-523</v>
      </c>
      <c r="H166" s="10" vm="59908">
        <v>5372</v>
      </c>
      <c r="I166" s="10" vm="58491">
        <v>1288</v>
      </c>
      <c r="J166" s="10" vm="63709">
        <v>6660</v>
      </c>
      <c r="K166" s="10" vm="86058">
        <v>0</v>
      </c>
      <c r="L166" s="10" vm="78428">
        <v>0</v>
      </c>
      <c r="M166" s="10" vm="75865">
        <v>-55</v>
      </c>
      <c r="N166" s="10" vm="70806">
        <v>43</v>
      </c>
      <c r="O166" s="10" vm="99826">
        <v>-5588</v>
      </c>
      <c r="P166" s="10" vm="95912">
        <v>-7</v>
      </c>
      <c r="Q166" s="10" vm="81950">
        <v>0</v>
      </c>
      <c r="R166" s="10" vm="87129">
        <v>0</v>
      </c>
      <c r="S166" s="10" vm="85927">
        <v>0</v>
      </c>
      <c r="T166" s="10" vm="83945">
        <v>1053</v>
      </c>
      <c r="U166" s="10" vm="75713">
        <v>0</v>
      </c>
      <c r="V166" s="10" vm="70700">
        <v>1053</v>
      </c>
      <c r="W166" s="10" vm="98832">
        <v>0</v>
      </c>
      <c r="X166" s="10" vm="95745">
        <v>4504</v>
      </c>
      <c r="Y166" s="10" vm="89714">
        <v>0</v>
      </c>
      <c r="Z166" s="10" vm="81114">
        <v>0</v>
      </c>
      <c r="AA166" s="10" vm="80079">
        <v>5557</v>
      </c>
      <c r="AB166" s="10" vm="78273">
        <v>23470</v>
      </c>
      <c r="AC166" s="10" vm="75577">
        <v>4639</v>
      </c>
      <c r="AD166" s="10" vm="70587">
        <v>28109</v>
      </c>
      <c r="AE166" s="10" vm="97878">
        <v>1563</v>
      </c>
      <c r="AF166" s="10" vm="95577">
        <v>0</v>
      </c>
      <c r="AG166" s="10" vm="72751">
        <v>452</v>
      </c>
      <c r="AH166" s="10" vm="72065">
        <v>279</v>
      </c>
      <c r="AI166" s="10" vm="85835">
        <v>30403</v>
      </c>
      <c r="AJ166" s="10" vm="78157">
        <v>7409</v>
      </c>
      <c r="AK166" s="10" vm="57748">
        <v>2552</v>
      </c>
      <c r="AL166" s="10" vm="70433">
        <v>6151</v>
      </c>
      <c r="AM166" s="10" vm="97399">
        <v>1034</v>
      </c>
      <c r="AN166" s="10" vm="95414">
        <v>0</v>
      </c>
      <c r="AO166" s="10" vm="87988">
        <v>10</v>
      </c>
      <c r="AP166" s="10" vm="80962">
        <v>51</v>
      </c>
      <c r="AQ166" s="10" vm="79952">
        <v>5705</v>
      </c>
      <c r="AR166" s="10" vm="83805">
        <v>0</v>
      </c>
      <c r="AS166" s="10" vm="75403">
        <v>1576</v>
      </c>
      <c r="AT166" s="10" vm="70272">
        <v>24488</v>
      </c>
      <c r="AU166" s="10" vm="96970">
        <v>5915</v>
      </c>
      <c r="AV166" s="10" vm="95245">
        <v>869</v>
      </c>
      <c r="AW166" s="10" vm="89543">
        <v>310026</v>
      </c>
      <c r="AX166" s="10" vm="86975">
        <v>0</v>
      </c>
      <c r="AY166" s="10" vm="85699">
        <v>9838</v>
      </c>
      <c r="AZ166" s="10" vm="78004">
        <v>3183</v>
      </c>
      <c r="BA166" s="10" vm="57640">
        <v>0</v>
      </c>
      <c r="BB166" s="10" vm="70130">
        <v>275</v>
      </c>
      <c r="BC166" s="10" vm="99154">
        <v>1301</v>
      </c>
      <c r="BD166" s="10" vm="95081">
        <v>0</v>
      </c>
      <c r="BE166" s="10" vm="81788">
        <v>0</v>
      </c>
      <c r="BF166" s="10" vm="90343">
        <v>1166</v>
      </c>
      <c r="BG166" s="10" vm="79825">
        <v>325789</v>
      </c>
      <c r="BH166" s="10" vm="83646">
        <v>1279</v>
      </c>
      <c r="BI166" s="10" vm="75230">
        <v>4359</v>
      </c>
      <c r="BJ166" s="10" vm="69974">
        <v>5000</v>
      </c>
      <c r="BK166" s="10" vm="100490">
        <v>0</v>
      </c>
      <c r="BL166" s="10" vm="94877">
        <v>95</v>
      </c>
      <c r="BM166" s="10" vm="90723">
        <v>10733</v>
      </c>
      <c r="BN166" s="10" vm="88685">
        <v>9334</v>
      </c>
      <c r="BO166" s="10" vm="79705">
        <v>0</v>
      </c>
      <c r="BP166" s="10" vm="77857">
        <v>0</v>
      </c>
      <c r="BQ166" s="10" vm="75131">
        <v>12698</v>
      </c>
      <c r="BR166" s="10" vm="69818">
        <v>22032</v>
      </c>
      <c r="BS166" s="10" vm="100159">
        <v>-11299</v>
      </c>
      <c r="BT166" s="10" vm="94773">
        <v>314490</v>
      </c>
      <c r="BU166" s="10" vm="87798">
        <v>120805</v>
      </c>
      <c r="BV166" s="10" vm="71915">
        <v>0</v>
      </c>
      <c r="BW166" s="10" vm="85560">
        <v>10949</v>
      </c>
      <c r="BX166" s="10" vm="83484">
        <v>137399</v>
      </c>
      <c r="BY166" s="10" vm="57477">
        <v>0</v>
      </c>
      <c r="BZ166" s="10" vm="69658">
        <v>0</v>
      </c>
      <c r="CA166" s="10" vm="99663">
        <v>77</v>
      </c>
      <c r="CB166" s="10" vm="94602">
        <v>269230</v>
      </c>
      <c r="CC166" s="10" vm="72614">
        <v>5467</v>
      </c>
      <c r="CD166" s="10" vm="80818">
        <v>0</v>
      </c>
      <c r="CE166" s="10" vm="85425">
        <v>39793</v>
      </c>
      <c r="CF166" s="10" vm="77705">
        <v>39707</v>
      </c>
      <c r="CG166" s="10" vm="74960">
        <v>0</v>
      </c>
      <c r="CH166" s="10" vm="69503">
        <v>86</v>
      </c>
      <c r="CI166" s="10" vm="98196">
        <v>0</v>
      </c>
      <c r="CJ166" s="10" vm="94442">
        <v>0</v>
      </c>
      <c r="CK166" s="10" vm="91063">
        <v>39793</v>
      </c>
      <c r="CL166" s="10" vm="86824">
        <v>443</v>
      </c>
      <c r="CM166" s="10" vm="79602">
        <v>523</v>
      </c>
      <c r="CN166" s="10" vm="83312">
        <v>0</v>
      </c>
      <c r="CO166" s="10" vm="57348">
        <v>-80</v>
      </c>
      <c r="CP166" s="10" vm="69348">
        <v>1947</v>
      </c>
      <c r="CQ166" s="10" vm="97717">
        <v>0</v>
      </c>
      <c r="CR166" s="10" vm="94284">
        <v>2095</v>
      </c>
      <c r="CS166" s="10" vm="81656">
        <v>-148</v>
      </c>
      <c r="CT166" s="10" vm="71771">
        <v>0</v>
      </c>
      <c r="CU166" s="10" vm="71034">
        <v>0</v>
      </c>
      <c r="CV166" s="10" vm="77577">
        <v>383</v>
      </c>
      <c r="CW166" s="10" vm="100836">
        <v>-383</v>
      </c>
      <c r="CX166" s="10" vm="69193">
        <v>0</v>
      </c>
      <c r="CY166" s="10" vm="97241">
        <v>0</v>
      </c>
      <c r="CZ166" s="10" vm="94120">
        <v>0</v>
      </c>
      <c r="DA166" s="10" vm="89397">
        <v>0</v>
      </c>
      <c r="DB166" s="81" vm="88540">
        <v>0</v>
      </c>
      <c r="DC166" s="81" vm="85329">
        <v>0</v>
      </c>
      <c r="DD166" s="81" vm="83179">
        <v>0</v>
      </c>
      <c r="DE166" s="81" vm="74713">
        <v>0</v>
      </c>
      <c r="DF166" s="10" vm="69032">
        <v>1832</v>
      </c>
      <c r="DG166" s="10" vm="96810">
        <v>0</v>
      </c>
      <c r="DH166" s="10" vm="93951">
        <v>730</v>
      </c>
      <c r="DI166" s="10" vm="87670">
        <v>1102</v>
      </c>
      <c r="DJ166" s="10" vm="90195">
        <v>4222</v>
      </c>
      <c r="DK166" s="10" vm="79475">
        <v>523</v>
      </c>
      <c r="DL166" s="10" vm="77422">
        <v>3208</v>
      </c>
      <c r="DM166" s="10" vm="74619">
        <v>491</v>
      </c>
      <c r="DN166" s="10" vm="68891">
        <v>0</v>
      </c>
      <c r="DO166" s="10" vm="96381">
        <v>0</v>
      </c>
      <c r="DP166" s="10" vm="93786">
        <v>0</v>
      </c>
      <c r="DQ166" s="10" vm="72461">
        <v>0</v>
      </c>
      <c r="DR166" s="10" vm="80672">
        <v>0</v>
      </c>
      <c r="DS166" s="10" vm="85198">
        <v>0</v>
      </c>
      <c r="DT166" s="10" vm="83021">
        <v>0</v>
      </c>
      <c r="DU166" s="10" vm="74527">
        <v>0</v>
      </c>
      <c r="DV166" s="10" vm="68736">
        <v>2932</v>
      </c>
      <c r="DW166" s="10" vm="98369">
        <v>0</v>
      </c>
      <c r="DX166" s="10" vm="93624">
        <v>2976</v>
      </c>
      <c r="DY166" s="10" vm="81493">
        <v>-44</v>
      </c>
      <c r="DZ166" s="10" vm="86670">
        <v>1109</v>
      </c>
      <c r="EA166" s="10" vm="79348">
        <v>0</v>
      </c>
      <c r="EB166" s="10" vm="77273">
        <v>1131</v>
      </c>
      <c r="EC166" s="10" vm="74431">
        <v>-22</v>
      </c>
      <c r="ED166" s="10" vm="68580">
        <v>0</v>
      </c>
      <c r="EE166" s="10" vm="96085">
        <v>0</v>
      </c>
      <c r="EF166" s="10" vm="93481">
        <v>0</v>
      </c>
      <c r="EG166" s="10" vm="89192">
        <v>0</v>
      </c>
      <c r="EH166" s="81" vm="71624">
        <v>0</v>
      </c>
      <c r="EI166" s="81" vm="85065">
        <v>0</v>
      </c>
      <c r="EJ166" s="81" vm="82861">
        <v>0</v>
      </c>
      <c r="EK166" s="81" vm="74340">
        <v>0</v>
      </c>
      <c r="EL166" s="10" vm="68419">
        <v>7839</v>
      </c>
      <c r="EM166" s="10" vm="99495">
        <v>0</v>
      </c>
      <c r="EN166" s="10" vm="93307">
        <v>8806</v>
      </c>
      <c r="EO166" s="10" vm="90583">
        <v>-967</v>
      </c>
      <c r="EP166" s="10" vm="88393">
        <v>11880</v>
      </c>
      <c r="EQ166" s="10" vm="79218">
        <v>0</v>
      </c>
      <c r="ER166" s="10" vm="77120">
        <v>12913</v>
      </c>
      <c r="ES166" s="10" vm="56978">
        <v>-1033</v>
      </c>
      <c r="ET166" s="10" vm="68265">
        <v>16102</v>
      </c>
      <c r="EU166" s="10" vm="98674">
        <v>523</v>
      </c>
      <c r="EV166" s="10" vm="93147">
        <v>16121</v>
      </c>
      <c r="EW166" s="10" vm="87532">
        <v>-542</v>
      </c>
      <c r="EX166" s="10" vm="80531">
        <v>1150</v>
      </c>
      <c r="EY166" s="10" vm="84959">
        <v>1193</v>
      </c>
      <c r="EZ166" s="10" vm="82687">
        <v>316</v>
      </c>
      <c r="FA166" s="10" vm="74168">
        <v>796</v>
      </c>
      <c r="FB166" s="10" vm="68109">
        <v>375024</v>
      </c>
      <c r="FC166" s="10" vm="98515">
        <v>0</v>
      </c>
      <c r="FD166" s="10" vm="92989">
        <v>375024</v>
      </c>
      <c r="FE166" s="10" vm="58955">
        <v>4059</v>
      </c>
      <c r="FF166" s="10" vm="86527">
        <v>4331</v>
      </c>
      <c r="FG166" s="10" vm="79128">
        <v>0</v>
      </c>
      <c r="FH166" s="10" vm="76990">
        <v>-2014</v>
      </c>
      <c r="FI166" s="10" vm="74072">
        <v>0</v>
      </c>
      <c r="FJ166" s="10" vm="67955">
        <v>-1007</v>
      </c>
      <c r="FK166" s="10" vm="59319">
        <v>-1051</v>
      </c>
      <c r="FL166" s="10" vm="92822">
        <v>379342</v>
      </c>
      <c r="FM166" s="10" vm="72333">
        <v>64990</v>
      </c>
      <c r="FN166" s="10" vm="71480">
        <v>5727</v>
      </c>
      <c r="FO166" s="10" vm="84820">
        <v>0</v>
      </c>
      <c r="FP166" s="10" vm="76835">
        <v>0</v>
      </c>
      <c r="FQ166" s="10" vm="56799">
        <v>-305</v>
      </c>
      <c r="FR166" s="10" vm="67793">
        <v>0</v>
      </c>
      <c r="FS166" s="10" vm="96651">
        <v>-1096</v>
      </c>
      <c r="FT166" s="10" vm="92653">
        <v>69316</v>
      </c>
      <c r="FU166" s="10" vm="89073">
        <v>310026</v>
      </c>
      <c r="FV166" s="10" vm="90032">
        <v>310034</v>
      </c>
      <c r="FW166" s="81" vm="78997">
        <v>342</v>
      </c>
      <c r="FX166" s="81" vm="82555">
        <v>0</v>
      </c>
      <c r="FY166" s="81" vm="56736">
        <v>-102</v>
      </c>
      <c r="FZ166" s="81" vm="56223">
        <v>35</v>
      </c>
      <c r="GA166" s="81" vm="96220">
        <v>275</v>
      </c>
      <c r="GB166" s="10" vm="92489">
        <v>879</v>
      </c>
      <c r="GC166" s="10" vm="81348">
        <v>599</v>
      </c>
      <c r="GD166" s="10" vm="88244">
        <v>280</v>
      </c>
      <c r="GE166" s="10" vm="84685">
        <v>0</v>
      </c>
      <c r="GF166" s="10" vm="76685">
        <v>0</v>
      </c>
      <c r="GG166" s="10" vm="73842">
        <v>0</v>
      </c>
      <c r="GH166" s="10" vm="67653">
        <v>712</v>
      </c>
      <c r="GI166" s="10" vm="99008">
        <v>458</v>
      </c>
      <c r="GJ166" s="10" vm="92327">
        <v>254</v>
      </c>
      <c r="GK166" s="10" vm="87363">
        <v>0</v>
      </c>
      <c r="GL166" s="10" vm="86377">
        <v>0</v>
      </c>
      <c r="GM166" s="10" vm="57909">
        <v>0</v>
      </c>
      <c r="GN166" s="10" vm="82397">
        <v>0</v>
      </c>
      <c r="GO166" s="10" vm="56628">
        <v>0</v>
      </c>
      <c r="GP166" s="10" vm="67498">
        <v>0</v>
      </c>
      <c r="GQ166" s="10" vm="99995">
        <v>1804</v>
      </c>
      <c r="GR166" s="10" vm="92186">
        <v>1050</v>
      </c>
      <c r="GS166" s="10" vm="88913">
        <v>754</v>
      </c>
      <c r="GT166" s="10" vm="80378">
        <v>3395</v>
      </c>
      <c r="GU166" s="10" vm="84583">
        <v>2107</v>
      </c>
      <c r="GV166" s="10" vm="76534">
        <v>1288</v>
      </c>
      <c r="GW166" s="10" vm="56563">
        <v>0</v>
      </c>
      <c r="GX166" s="81" vm="67336">
        <v>0</v>
      </c>
      <c r="GY166" s="10" vm="99331">
        <v>0</v>
      </c>
      <c r="GZ166" s="10" vm="92016">
        <v>0</v>
      </c>
      <c r="HA166" s="10" vm="72204">
        <v>0</v>
      </c>
      <c r="HB166" s="10" vm="71333">
        <v>0</v>
      </c>
      <c r="HC166" s="81" vm="78766">
        <v>0</v>
      </c>
      <c r="HD166" s="81" vm="82237">
        <v>95</v>
      </c>
      <c r="HE166" s="10" vm="73574">
        <v>95</v>
      </c>
      <c r="HF166" s="10" vm="67182">
        <v>815</v>
      </c>
      <c r="HG166" s="10" vm="98037">
        <v>1141</v>
      </c>
      <c r="HH166" s="10" vm="91856">
        <v>0</v>
      </c>
      <c r="HI166" s="10" vm="90902">
        <v>3732</v>
      </c>
      <c r="HJ166" s="10" vm="88110">
        <v>4980</v>
      </c>
      <c r="HK166" s="10" vm="84500">
        <v>527</v>
      </c>
      <c r="HL166" s="10" vm="76393">
        <v>0</v>
      </c>
      <c r="HM166" s="10" vm="73463">
        <v>0</v>
      </c>
      <c r="HN166" s="10" vm="67027">
        <v>1503</v>
      </c>
      <c r="HO166" s="10" vm="97561">
        <v>12698</v>
      </c>
      <c r="HP166" s="10" vm="91694">
        <v>0</v>
      </c>
      <c r="HQ166" s="10" vm="58811">
        <v>77</v>
      </c>
      <c r="HR166" s="10" vm="89878">
        <v>77</v>
      </c>
      <c r="HS166" s="10" vm="78701">
        <v>0</v>
      </c>
      <c r="HT166" s="10" vm="82099">
        <v>0</v>
      </c>
      <c r="HU166" s="10" vm="73292">
        <v>0</v>
      </c>
      <c r="HV166" s="10" vm="66872">
        <v>4833</v>
      </c>
      <c r="HW166" s="10" vm="59193">
        <v>125</v>
      </c>
      <c r="HX166" s="10" vm="91544">
        <v>0</v>
      </c>
      <c r="HY166" s="10" vm="58700">
        <v>227</v>
      </c>
      <c r="HZ166" s="10" vm="86231">
        <v>0</v>
      </c>
      <c r="IA166" s="10" vm="84357">
        <v>457</v>
      </c>
      <c r="IB166" s="10" vm="76298">
        <v>-54</v>
      </c>
      <c r="IC166" s="10" vm="73189">
        <v>5588</v>
      </c>
      <c r="ID166" s="10" vm="66712">
        <v>1274</v>
      </c>
      <c r="IE166" s="10" vm="96505">
        <v>5198</v>
      </c>
      <c r="IF166" s="10" vm="91371">
        <v>20813</v>
      </c>
      <c r="IG166" s="10" vm="87233">
        <v>27285</v>
      </c>
      <c r="IH166" s="10" vm="80235">
        <v>4331</v>
      </c>
      <c r="II166" s="10" vm="78567">
        <v>6808</v>
      </c>
      <c r="IJ166" s="10" vm="76153">
        <v>0</v>
      </c>
      <c r="IK166" s="10" vm="73045">
        <v>17</v>
      </c>
      <c r="IL166" s="10" vm="66595">
        <v>-37</v>
      </c>
      <c r="IM166" s="10" vm="59475">
        <v>14</v>
      </c>
      <c r="IN166" s="10" vm="91204">
        <v>5447</v>
      </c>
      <c r="IO166" s="10" vm="81220">
        <v>5485</v>
      </c>
      <c r="IP166" s="10" vm="71188">
        <v>0</v>
      </c>
      <c r="IQ166" s="10" vm="84222">
        <v>0</v>
      </c>
      <c r="IR166" s="10" vm="58153">
        <v>0</v>
      </c>
      <c r="IS166" s="81" vm="72894">
        <v>40</v>
      </c>
      <c r="IT166" s="81" vm="66443">
        <v>265</v>
      </c>
    </row>
    <row r="167" spans="1:254" x14ac:dyDescent="0.25">
      <c r="A167" s="8" t="s">
        <v>448</v>
      </c>
      <c r="B167" s="8" t="s">
        <v>18</v>
      </c>
      <c r="C167" s="89">
        <v>44651</v>
      </c>
      <c r="D167" s="76" vm="84087">
        <v>12</v>
      </c>
      <c r="E167" s="10" vm="76003">
        <v>252339</v>
      </c>
      <c r="F167" s="10" vm="70928">
        <v>-151459</v>
      </c>
      <c r="G167" s="10" vm="100313">
        <v>-46914</v>
      </c>
      <c r="H167" s="10" vm="59893">
        <v>53966</v>
      </c>
      <c r="I167" s="10" vm="58528">
        <v>14177</v>
      </c>
      <c r="J167" s="10" vm="63704">
        <v>68143</v>
      </c>
      <c r="K167" s="10" vm="86074">
        <v>0</v>
      </c>
      <c r="L167" s="10" vm="78444">
        <v>0</v>
      </c>
      <c r="M167" s="10" vm="75858">
        <v>-990</v>
      </c>
      <c r="N167" s="10" vm="56359">
        <v>275</v>
      </c>
      <c r="O167" s="10" vm="99815">
        <v>-38401</v>
      </c>
      <c r="P167" s="10" vm="95904">
        <v>3025</v>
      </c>
      <c r="Q167" s="10" vm="81937">
        <v>0</v>
      </c>
      <c r="R167" s="10" vm="87121">
        <v>0</v>
      </c>
      <c r="S167" s="10" vm="85949">
        <v>0</v>
      </c>
      <c r="T167" s="10" vm="83952">
        <v>32052</v>
      </c>
      <c r="U167" s="10" vm="75729">
        <v>-1069</v>
      </c>
      <c r="V167" s="10" vm="56312">
        <v>30983</v>
      </c>
      <c r="W167" s="10" vm="98797">
        <v>0</v>
      </c>
      <c r="X167" s="10" vm="95737">
        <v>11731</v>
      </c>
      <c r="Y167" s="10" vm="89699">
        <v>0</v>
      </c>
      <c r="Z167" s="10" vm="81104">
        <v>0</v>
      </c>
      <c r="AA167" s="10" vm="80070">
        <v>42714</v>
      </c>
      <c r="AB167" s="10" vm="78292">
        <v>141750</v>
      </c>
      <c r="AC167" s="10" vm="75590">
        <v>18670</v>
      </c>
      <c r="AD167" s="10" vm="70598">
        <v>160420</v>
      </c>
      <c r="AE167" s="10" vm="97888">
        <v>9779</v>
      </c>
      <c r="AF167" s="10" vm="95554">
        <v>0</v>
      </c>
      <c r="AG167" s="10" vm="72734">
        <v>0</v>
      </c>
      <c r="AH167" s="10" vm="72055">
        <v>0</v>
      </c>
      <c r="AI167" s="10" vm="85826">
        <v>170199</v>
      </c>
      <c r="AJ167" s="10" vm="78145">
        <v>42415</v>
      </c>
      <c r="AK167" s="10" vm="57752">
        <v>26686</v>
      </c>
      <c r="AL167" s="10" vm="70444">
        <v>30551</v>
      </c>
      <c r="AM167" s="10" vm="97409">
        <v>8170</v>
      </c>
      <c r="AN167" s="10" vm="95428">
        <v>0</v>
      </c>
      <c r="AO167" s="10" vm="87949">
        <v>-1310</v>
      </c>
      <c r="AP167" s="10" vm="80950">
        <v>0</v>
      </c>
      <c r="AQ167" s="10" vm="79947">
        <v>35090</v>
      </c>
      <c r="AR167" s="10" vm="83802">
        <v>0</v>
      </c>
      <c r="AS167" s="10" vm="75398">
        <v>0</v>
      </c>
      <c r="AT167" s="10" vm="70289">
        <v>141602</v>
      </c>
      <c r="AU167" s="10" vm="96983">
        <v>28597</v>
      </c>
      <c r="AV167" s="10" vm="95253">
        <v>1603</v>
      </c>
      <c r="AW167" s="10" vm="89557">
        <v>2247228</v>
      </c>
      <c r="AX167" s="10" vm="86943">
        <v>0</v>
      </c>
      <c r="AY167" s="10" vm="85689">
        <v>61530</v>
      </c>
      <c r="AZ167" s="10" vm="77996">
        <v>0</v>
      </c>
      <c r="BA167" s="10" vm="75310">
        <v>6958</v>
      </c>
      <c r="BB167" s="10" vm="70133">
        <v>175343</v>
      </c>
      <c r="BC167" s="10" vm="99165">
        <v>765</v>
      </c>
      <c r="BD167" s="10" vm="95088">
        <v>2285</v>
      </c>
      <c r="BE167" s="10" vm="81800">
        <v>0</v>
      </c>
      <c r="BF167" s="10" vm="90339">
        <v>8104</v>
      </c>
      <c r="BG167" s="10" vm="79805">
        <v>2502213</v>
      </c>
      <c r="BH167" s="10" vm="83639">
        <v>112677</v>
      </c>
      <c r="BI167" s="10" vm="57584">
        <v>21898</v>
      </c>
      <c r="BJ167" s="10" vm="69978">
        <v>102699</v>
      </c>
      <c r="BK167" s="10" vm="100477">
        <v>0</v>
      </c>
      <c r="BL167" s="10" vm="94923">
        <v>0</v>
      </c>
      <c r="BM167" s="10" vm="90738">
        <v>237274</v>
      </c>
      <c r="BN167" s="10" vm="88681">
        <v>26298</v>
      </c>
      <c r="BO167" s="10" vm="79716">
        <v>0</v>
      </c>
      <c r="BP167" s="10" vm="77835">
        <v>4063</v>
      </c>
      <c r="BQ167" s="10" vm="75121">
        <v>72950</v>
      </c>
      <c r="BR167" s="10" vm="69823">
        <v>103311</v>
      </c>
      <c r="BS167" s="10" vm="100147">
        <v>133963</v>
      </c>
      <c r="BT167" s="10" vm="94758">
        <v>2636176</v>
      </c>
      <c r="BU167" s="10" vm="87836">
        <v>1113534</v>
      </c>
      <c r="BV167" s="10" vm="71911">
        <v>0</v>
      </c>
      <c r="BW167" s="10" vm="85576">
        <v>0</v>
      </c>
      <c r="BX167" s="10" vm="83502">
        <v>750775</v>
      </c>
      <c r="BY167" s="10" vm="75031">
        <v>0</v>
      </c>
      <c r="BZ167" s="10" vm="69667">
        <v>0</v>
      </c>
      <c r="CA167" s="10" vm="99649">
        <v>8468</v>
      </c>
      <c r="CB167" s="10" vm="94594">
        <v>1872777</v>
      </c>
      <c r="CC167" s="10" vm="72600">
        <v>1069</v>
      </c>
      <c r="CD167" s="10" vm="80811">
        <v>8138</v>
      </c>
      <c r="CE167" s="10" vm="85449">
        <v>754192</v>
      </c>
      <c r="CF167" s="10" vm="77712">
        <v>753861</v>
      </c>
      <c r="CG167" s="10" vm="100844">
        <v>0</v>
      </c>
      <c r="CH167" s="10" vm="69512">
        <v>0</v>
      </c>
      <c r="CI167" s="10" vm="98185">
        <v>0</v>
      </c>
      <c r="CJ167" s="10" vm="94435">
        <v>331</v>
      </c>
      <c r="CK167" s="10" vm="91048">
        <v>754192</v>
      </c>
      <c r="CL167" s="10" vm="86811">
        <v>19263</v>
      </c>
      <c r="CM167" s="10" vm="79593">
        <v>19338</v>
      </c>
      <c r="CN167" s="10" vm="83332">
        <v>0</v>
      </c>
      <c r="CO167" s="10" vm="57355">
        <v>-75</v>
      </c>
      <c r="CP167" s="10" vm="69359">
        <v>6513</v>
      </c>
      <c r="CQ167" s="10" vm="97728">
        <v>0</v>
      </c>
      <c r="CR167" s="10" vm="94249">
        <v>6081</v>
      </c>
      <c r="CS167" s="10" vm="81639">
        <v>432</v>
      </c>
      <c r="CT167" s="10" vm="71760">
        <v>0</v>
      </c>
      <c r="CU167" s="10" vm="71024">
        <v>0</v>
      </c>
      <c r="CV167" s="10" vm="77564">
        <v>0</v>
      </c>
      <c r="CW167" s="10" vm="57303">
        <v>0</v>
      </c>
      <c r="CX167" s="10" vm="69205">
        <v>0</v>
      </c>
      <c r="CY167" s="10" vm="97251">
        <v>0</v>
      </c>
      <c r="CZ167" s="10" vm="94135">
        <v>0</v>
      </c>
      <c r="DA167" s="10" vm="89357">
        <v>0</v>
      </c>
      <c r="DB167" s="81" vm="88530">
        <v>0</v>
      </c>
      <c r="DC167" s="81" vm="85324">
        <v>0</v>
      </c>
      <c r="DD167" s="81" vm="83176">
        <v>0</v>
      </c>
      <c r="DE167" s="81" vm="57238">
        <v>0</v>
      </c>
      <c r="DF167" s="10" vm="69049">
        <v>1577</v>
      </c>
      <c r="DG167" s="10" vm="96821">
        <v>0</v>
      </c>
      <c r="DH167" s="10" vm="93958">
        <v>0</v>
      </c>
      <c r="DI167" s="10" vm="87684">
        <v>1577</v>
      </c>
      <c r="DJ167" s="10" vm="90159">
        <v>27353</v>
      </c>
      <c r="DK167" s="10" vm="79465">
        <v>19338</v>
      </c>
      <c r="DL167" s="10" vm="77415">
        <v>6081</v>
      </c>
      <c r="DM167" s="10" vm="57191">
        <v>1934</v>
      </c>
      <c r="DN167" s="10" vm="68894">
        <v>47291</v>
      </c>
      <c r="DO167" s="10" vm="96394">
        <v>27576</v>
      </c>
      <c r="DP167" s="10" vm="93793">
        <v>0</v>
      </c>
      <c r="DQ167" s="10" vm="72473">
        <v>19715</v>
      </c>
      <c r="DR167" s="10" vm="80667">
        <v>0</v>
      </c>
      <c r="DS167" s="10" vm="85178">
        <v>0</v>
      </c>
      <c r="DT167" s="10" vm="83015">
        <v>0</v>
      </c>
      <c r="DU167" s="10" vm="57140">
        <v>0</v>
      </c>
      <c r="DV167" s="10" vm="68740">
        <v>0</v>
      </c>
      <c r="DW167" s="10" vm="98358">
        <v>0</v>
      </c>
      <c r="DX167" s="10" vm="93631">
        <v>0</v>
      </c>
      <c r="DY167" s="10" vm="81508">
        <v>0</v>
      </c>
      <c r="DZ167" s="10" vm="86666">
        <v>3910</v>
      </c>
      <c r="EA167" s="10" vm="79361">
        <v>0</v>
      </c>
      <c r="EB167" s="10" vm="77253">
        <v>594</v>
      </c>
      <c r="EC167" s="10" vm="57090">
        <v>3316</v>
      </c>
      <c r="ED167" s="10" vm="68585">
        <v>0</v>
      </c>
      <c r="EE167" s="10" vm="96072">
        <v>0</v>
      </c>
      <c r="EF167" s="10" vm="93467">
        <v>0</v>
      </c>
      <c r="EG167" s="10" vm="89243">
        <v>0</v>
      </c>
      <c r="EH167" s="81" vm="71620">
        <v>0</v>
      </c>
      <c r="EI167" s="81" vm="85082">
        <v>0</v>
      </c>
      <c r="EJ167" s="81" vm="82878">
        <v>0</v>
      </c>
      <c r="EK167" s="81" vm="57025">
        <v>0</v>
      </c>
      <c r="EL167" s="10" vm="68429">
        <v>3586</v>
      </c>
      <c r="EM167" s="10" vm="99484">
        <v>0</v>
      </c>
      <c r="EN167" s="10" vm="93298">
        <v>3182</v>
      </c>
      <c r="EO167" s="10" vm="90569">
        <v>404</v>
      </c>
      <c r="EP167" s="10" vm="88384">
        <v>54787</v>
      </c>
      <c r="EQ167" s="10" vm="79241">
        <v>27576</v>
      </c>
      <c r="ER167" s="10" vm="77127">
        <v>3776</v>
      </c>
      <c r="ES167" s="10" vm="74256">
        <v>23435</v>
      </c>
      <c r="ET167" s="10" vm="68274">
        <v>82140</v>
      </c>
      <c r="EU167" s="10" vm="98661">
        <v>46914</v>
      </c>
      <c r="EV167" s="10" vm="93140">
        <v>9857</v>
      </c>
      <c r="EW167" s="10" vm="87517">
        <v>25369</v>
      </c>
      <c r="EX167" s="10" vm="80518">
        <v>9833</v>
      </c>
      <c r="EY167" s="10" vm="84949">
        <v>1365</v>
      </c>
      <c r="EZ167" s="10" vm="82708">
        <v>1303</v>
      </c>
      <c r="FA167" s="10" vm="74179">
        <v>1077</v>
      </c>
      <c r="FB167" s="10" vm="68121">
        <v>2414743</v>
      </c>
      <c r="FC167" s="10" vm="98523">
        <v>0</v>
      </c>
      <c r="FD167" s="10" vm="92982">
        <v>2414743</v>
      </c>
      <c r="FE167" s="10" vm="58939">
        <v>71759</v>
      </c>
      <c r="FF167" s="10" vm="86514">
        <v>31003</v>
      </c>
      <c r="FG167" s="10" vm="79118">
        <v>0</v>
      </c>
      <c r="FH167" s="10" vm="76978">
        <v>-13779</v>
      </c>
      <c r="FI167" s="10" vm="74087">
        <v>52386</v>
      </c>
      <c r="FJ167" s="10" vm="67967">
        <v>-23666</v>
      </c>
      <c r="FK167" s="10" vm="59328">
        <v>-3724</v>
      </c>
      <c r="FL167" s="10" vm="92837">
        <v>2528722</v>
      </c>
      <c r="FM167" s="10" vm="72293">
        <v>259397</v>
      </c>
      <c r="FN167" s="10" vm="71468">
        <v>25306</v>
      </c>
      <c r="FO167" s="10" vm="84815">
        <v>0</v>
      </c>
      <c r="FP167" s="10" vm="76831">
        <v>0</v>
      </c>
      <c r="FQ167" s="10" vm="74008">
        <v>-3209</v>
      </c>
      <c r="FR167" s="10" vm="67813">
        <v>0</v>
      </c>
      <c r="FS167" s="10" vm="96663">
        <v>0</v>
      </c>
      <c r="FT167" s="10" vm="92660">
        <v>281494</v>
      </c>
      <c r="FU167" s="10" vm="89087">
        <v>2247228</v>
      </c>
      <c r="FV167" s="10" vm="89994">
        <v>2155346</v>
      </c>
      <c r="FW167" s="81" vm="78987">
        <v>162148</v>
      </c>
      <c r="FX167" s="81" vm="82578">
        <v>13379</v>
      </c>
      <c r="FY167" s="81" vm="73928">
        <v>-7330</v>
      </c>
      <c r="FZ167" s="81" vm="56226">
        <v>7146</v>
      </c>
      <c r="GA167" s="81" vm="96234">
        <v>175343</v>
      </c>
      <c r="GB167" s="10" vm="92496">
        <v>26622</v>
      </c>
      <c r="GC167" s="10" vm="81360">
        <v>15275</v>
      </c>
      <c r="GD167" s="10" vm="88240">
        <v>11347</v>
      </c>
      <c r="GE167" s="10" vm="84696">
        <v>1057</v>
      </c>
      <c r="GF167" s="10" vm="76708">
        <v>466</v>
      </c>
      <c r="GG167" s="10" vm="73818">
        <v>591</v>
      </c>
      <c r="GH167" s="10" vm="67658">
        <v>0</v>
      </c>
      <c r="GI167" s="10" vm="98989">
        <v>0</v>
      </c>
      <c r="GJ167" s="10" vm="92330">
        <v>0</v>
      </c>
      <c r="GK167" s="10" vm="87367">
        <v>0</v>
      </c>
      <c r="GL167" s="10" vm="86365">
        <v>0</v>
      </c>
      <c r="GM167" s="10" vm="78885">
        <v>0</v>
      </c>
      <c r="GN167" s="10" vm="82422">
        <v>12843</v>
      </c>
      <c r="GO167" s="10" vm="73749">
        <v>10785</v>
      </c>
      <c r="GP167" s="10" vm="67502">
        <v>2058</v>
      </c>
      <c r="GQ167" s="10" vm="99996">
        <v>308</v>
      </c>
      <c r="GR167" s="10" vm="92154">
        <v>127</v>
      </c>
      <c r="GS167" s="10" vm="88915">
        <v>181</v>
      </c>
      <c r="GT167" s="10" vm="80366">
        <v>40830</v>
      </c>
      <c r="GU167" s="10" vm="84590">
        <v>26653</v>
      </c>
      <c r="GV167" s="10" vm="76563">
        <v>14177</v>
      </c>
      <c r="GW167" s="10" vm="73671">
        <v>0</v>
      </c>
      <c r="GX167" s="81" vm="67346">
        <v>0</v>
      </c>
      <c r="GY167" s="10" vm="99332">
        <v>0</v>
      </c>
      <c r="GZ167" s="10" vm="92017">
        <v>0</v>
      </c>
      <c r="HA167" s="10" vm="72205">
        <v>0</v>
      </c>
      <c r="HB167" s="10" vm="71310">
        <v>0</v>
      </c>
      <c r="HC167" s="81" vm="57878">
        <v>0</v>
      </c>
      <c r="HD167" s="81" vm="82269">
        <v>0</v>
      </c>
      <c r="HE167" s="10" vm="73575">
        <v>0</v>
      </c>
      <c r="HF167" s="10" vm="67191">
        <v>6131</v>
      </c>
      <c r="HG167" s="10" vm="98036">
        <v>0</v>
      </c>
      <c r="HH167" s="10" vm="91855">
        <v>0</v>
      </c>
      <c r="HI167" s="10" vm="90899">
        <v>9813</v>
      </c>
      <c r="HJ167" s="10" vm="88105">
        <v>31726</v>
      </c>
      <c r="HK167" s="10" vm="84501">
        <v>0</v>
      </c>
      <c r="HL167" s="10" vm="57847">
        <v>0</v>
      </c>
      <c r="HM167" s="10" vm="73452">
        <v>0</v>
      </c>
      <c r="HN167" s="10" vm="67038">
        <v>25280</v>
      </c>
      <c r="HO167" s="10" vm="97551">
        <v>72950</v>
      </c>
      <c r="HP167" s="10" vm="91688">
        <v>8159</v>
      </c>
      <c r="HQ167" s="10" vm="58806">
        <v>309</v>
      </c>
      <c r="HR167" s="10" vm="89867">
        <v>8468</v>
      </c>
      <c r="HS167" s="10" vm="78695">
        <v>0</v>
      </c>
      <c r="HT167" s="10" vm="82112">
        <v>8138</v>
      </c>
      <c r="HU167" s="10" vm="73334">
        <v>8138</v>
      </c>
      <c r="HV167" s="10" vm="66884">
        <v>41640</v>
      </c>
      <c r="HW167" s="10" vm="97103">
        <v>1910</v>
      </c>
      <c r="HX167" s="10" vm="91535">
        <v>0</v>
      </c>
      <c r="HY167" s="10" vm="58696">
        <v>256</v>
      </c>
      <c r="HZ167" s="10" vm="86220">
        <v>32</v>
      </c>
      <c r="IA167" s="10" vm="84354">
        <v>2412</v>
      </c>
      <c r="IB167" s="10" vm="76322">
        <v>-7849</v>
      </c>
      <c r="IC167" s="10" vm="73183">
        <v>38401</v>
      </c>
      <c r="ID167" s="10" vm="66742">
        <v>1037</v>
      </c>
      <c r="IE167" s="10" vm="96518">
        <v>1862</v>
      </c>
      <c r="IF167" s="10" vm="91379">
        <v>0</v>
      </c>
      <c r="IG167" s="10" vm="87241">
        <v>2899</v>
      </c>
      <c r="IH167" s="10" vm="80219">
        <v>31003</v>
      </c>
      <c r="II167" s="10" vm="78555">
        <v>35090</v>
      </c>
      <c r="IJ167" s="10" vm="76177">
        <v>0</v>
      </c>
      <c r="IK167" s="10" vm="73030">
        <v>229</v>
      </c>
      <c r="IL167" s="10" vm="66598">
        <v>-140</v>
      </c>
      <c r="IM167" s="10" vm="59491">
        <v>787</v>
      </c>
      <c r="IN167" s="10" vm="91211">
        <v>26669</v>
      </c>
      <c r="IO167" s="10" vm="81226">
        <v>27869</v>
      </c>
      <c r="IP167" s="10" vm="71184">
        <v>0</v>
      </c>
      <c r="IQ167" s="10" vm="84234">
        <v>0</v>
      </c>
      <c r="IR167" s="10" vm="58177">
        <v>-6</v>
      </c>
      <c r="IS167" s="81" vm="72815">
        <v>256</v>
      </c>
      <c r="IT167" s="81" vm="66447">
        <v>256</v>
      </c>
    </row>
    <row r="168" spans="1:254" x14ac:dyDescent="0.25">
      <c r="A168" s="8" t="s">
        <v>570</v>
      </c>
      <c r="B168" s="8" t="s">
        <v>449</v>
      </c>
      <c r="C168" s="89">
        <v>44651</v>
      </c>
      <c r="D168" s="76" vm="84093">
        <v>12</v>
      </c>
      <c r="E168" s="10" vm="76008">
        <v>33818</v>
      </c>
      <c r="F168" s="10" vm="70919">
        <v>-26522</v>
      </c>
      <c r="G168" s="10" vm="100318">
        <v>-2708</v>
      </c>
      <c r="H168" s="10" vm="59921">
        <v>4588</v>
      </c>
      <c r="I168" s="10" vm="58531">
        <v>2523</v>
      </c>
      <c r="J168" s="10" vm="63710">
        <v>7111</v>
      </c>
      <c r="K168" s="10" vm="86077">
        <v>0</v>
      </c>
      <c r="L168" s="10" vm="78448">
        <v>0</v>
      </c>
      <c r="M168" s="10" vm="75835">
        <v>0</v>
      </c>
      <c r="N168" s="10" vm="56356">
        <v>1</v>
      </c>
      <c r="O168" s="10" vm="99822">
        <v>-9010</v>
      </c>
      <c r="P168" s="10" vm="95937">
        <v>1831</v>
      </c>
      <c r="Q168" s="10" vm="81938">
        <v>0</v>
      </c>
      <c r="R168" s="10" vm="87130">
        <v>0</v>
      </c>
      <c r="S168" s="10" vm="85947">
        <v>0</v>
      </c>
      <c r="T168" s="10" vm="83965">
        <v>-67</v>
      </c>
      <c r="U168" s="10" vm="75727">
        <v>-546</v>
      </c>
      <c r="V168" s="10" vm="70705">
        <v>-613</v>
      </c>
      <c r="W168" s="10" vm="98841">
        <v>0</v>
      </c>
      <c r="X168" s="10" vm="95771">
        <v>9843</v>
      </c>
      <c r="Y168" s="10" vm="89682">
        <v>0</v>
      </c>
      <c r="Z168" s="10" vm="81115">
        <v>0</v>
      </c>
      <c r="AA168" s="10" vm="80061">
        <v>9230</v>
      </c>
      <c r="AB168" s="10" vm="78307">
        <v>26987</v>
      </c>
      <c r="AC168" s="10" vm="75578">
        <v>505</v>
      </c>
      <c r="AD168" s="10" vm="70588">
        <v>27492</v>
      </c>
      <c r="AE168" s="10" vm="97880">
        <v>1445</v>
      </c>
      <c r="AF168" s="10" vm="95604">
        <v>456</v>
      </c>
      <c r="AG168" s="10" vm="72752">
        <v>6</v>
      </c>
      <c r="AH168" s="10" vm="72066">
        <v>36</v>
      </c>
      <c r="AI168" s="10" vm="85836">
        <v>29435</v>
      </c>
      <c r="AJ168" s="10" vm="78161">
        <v>7569</v>
      </c>
      <c r="AK168" s="10" vm="75495">
        <v>773</v>
      </c>
      <c r="AL168" s="10" vm="70426">
        <v>4743</v>
      </c>
      <c r="AM168" s="10" vm="97393">
        <v>1828</v>
      </c>
      <c r="AN168" s="10" vm="95441">
        <v>2462</v>
      </c>
      <c r="AO168" s="10" vm="87978">
        <v>73</v>
      </c>
      <c r="AP168" s="10" vm="80963">
        <v>0</v>
      </c>
      <c r="AQ168" s="10" vm="79950">
        <v>5723</v>
      </c>
      <c r="AR168" s="10" vm="83818">
        <v>0</v>
      </c>
      <c r="AS168" s="10" vm="75399">
        <v>1141</v>
      </c>
      <c r="AT168" s="10" vm="70284">
        <v>24312</v>
      </c>
      <c r="AU168" s="10" vm="96988">
        <v>5123</v>
      </c>
      <c r="AV168" s="10" vm="95278">
        <v>383</v>
      </c>
      <c r="AW168" s="10" vm="89558">
        <v>160161</v>
      </c>
      <c r="AX168" s="10" vm="86976">
        <v>0</v>
      </c>
      <c r="AY168" s="10" vm="85684">
        <v>9081</v>
      </c>
      <c r="AZ168" s="10" vm="78017">
        <v>0</v>
      </c>
      <c r="BA168" s="10" vm="75309">
        <v>0</v>
      </c>
      <c r="BB168" s="10" vm="70120">
        <v>18790</v>
      </c>
      <c r="BC168" s="10" vm="99164">
        <v>428</v>
      </c>
      <c r="BD168" s="10" vm="95114">
        <v>0</v>
      </c>
      <c r="BE168" s="10" vm="81798">
        <v>0</v>
      </c>
      <c r="BF168" s="10" vm="90344">
        <v>0</v>
      </c>
      <c r="BG168" s="10" vm="79828">
        <v>188460</v>
      </c>
      <c r="BH168" s="10" vm="83661">
        <v>11801</v>
      </c>
      <c r="BI168" s="10" vm="75231">
        <v>6594</v>
      </c>
      <c r="BJ168" s="10" vm="69975">
        <v>1745</v>
      </c>
      <c r="BK168" s="10" vm="100467">
        <v>0</v>
      </c>
      <c r="BL168" s="10" vm="94949">
        <v>104</v>
      </c>
      <c r="BM168" s="10" vm="90724">
        <v>20244</v>
      </c>
      <c r="BN168" s="10" vm="88686">
        <v>0</v>
      </c>
      <c r="BO168" s="10" vm="79706">
        <v>0</v>
      </c>
      <c r="BP168" s="10" vm="77871">
        <v>1445</v>
      </c>
      <c r="BQ168" s="10" vm="75125">
        <v>10435</v>
      </c>
      <c r="BR168" s="10" vm="69812">
        <v>11880</v>
      </c>
      <c r="BS168" s="10" vm="100151">
        <v>8364</v>
      </c>
      <c r="BT168" s="10" vm="94787">
        <v>196824</v>
      </c>
      <c r="BU168" s="10" vm="87839">
        <v>66528</v>
      </c>
      <c r="BV168" s="10" vm="71916">
        <v>0</v>
      </c>
      <c r="BW168" s="10" vm="85579">
        <v>0</v>
      </c>
      <c r="BX168" s="10" vm="83504">
        <v>38954</v>
      </c>
      <c r="BY168" s="10" vm="75038">
        <v>0</v>
      </c>
      <c r="BZ168" s="10" vm="69654">
        <v>0</v>
      </c>
      <c r="CA168" s="10" vm="99657">
        <v>1314</v>
      </c>
      <c r="CB168" s="10" vm="94625">
        <v>106796</v>
      </c>
      <c r="CC168" s="10" vm="72601">
        <v>-95</v>
      </c>
      <c r="CD168" s="10" vm="80819">
        <v>0</v>
      </c>
      <c r="CE168" s="10" vm="85447">
        <v>90123</v>
      </c>
      <c r="CF168" s="10" vm="77724">
        <v>90123</v>
      </c>
      <c r="CG168" s="10" vm="74969">
        <v>0</v>
      </c>
      <c r="CH168" s="10" vm="69509">
        <v>0</v>
      </c>
      <c r="CI168" s="10" vm="98206">
        <v>0</v>
      </c>
      <c r="CJ168" s="10" vm="94466">
        <v>0</v>
      </c>
      <c r="CK168" s="10" vm="91007">
        <v>90123</v>
      </c>
      <c r="CL168" s="10" vm="86825">
        <v>2042</v>
      </c>
      <c r="CM168" s="10" vm="79584">
        <v>1667</v>
      </c>
      <c r="CN168" s="10" vm="83349">
        <v>370</v>
      </c>
      <c r="CO168" s="10" vm="57349">
        <v>5</v>
      </c>
      <c r="CP168" s="10" vm="69350">
        <v>0</v>
      </c>
      <c r="CQ168" s="10" vm="97720">
        <v>0</v>
      </c>
      <c r="CR168" s="10" vm="94310">
        <v>0</v>
      </c>
      <c r="CS168" s="10" vm="81657">
        <v>0</v>
      </c>
      <c r="CT168" s="10" vm="71772">
        <v>0</v>
      </c>
      <c r="CU168" s="10" vm="71035">
        <v>0</v>
      </c>
      <c r="CV168" s="10" vm="77581">
        <v>140</v>
      </c>
      <c r="CW168" s="10" vm="74793">
        <v>-140</v>
      </c>
      <c r="CX168" s="10" vm="69171">
        <v>229</v>
      </c>
      <c r="CY168" s="10" vm="97235">
        <v>0</v>
      </c>
      <c r="CZ168" s="10" vm="94148">
        <v>1319</v>
      </c>
      <c r="DA168" s="10" vm="89386">
        <v>-1090</v>
      </c>
      <c r="DB168" s="81" vm="88541">
        <v>0</v>
      </c>
      <c r="DC168" s="81" vm="85327">
        <v>0</v>
      </c>
      <c r="DD168" s="81" vm="83193">
        <v>0</v>
      </c>
      <c r="DE168" s="81" vm="57239">
        <v>0</v>
      </c>
      <c r="DF168" s="10" vm="69044">
        <v>0</v>
      </c>
      <c r="DG168" s="10" vm="96827">
        <v>0</v>
      </c>
      <c r="DH168" s="10" vm="93982">
        <v>0</v>
      </c>
      <c r="DI168" s="10" vm="87685">
        <v>0</v>
      </c>
      <c r="DJ168" s="10" vm="90196">
        <v>2271</v>
      </c>
      <c r="DK168" s="10" vm="79451">
        <v>1667</v>
      </c>
      <c r="DL168" s="10" vm="77436">
        <v>1829</v>
      </c>
      <c r="DM168" s="10" vm="57189">
        <v>-1225</v>
      </c>
      <c r="DN168" s="10" vm="68881">
        <v>1113</v>
      </c>
      <c r="DO168" s="10" vm="96393">
        <v>1041</v>
      </c>
      <c r="DP168" s="10" vm="93819">
        <v>2</v>
      </c>
      <c r="DQ168" s="10" vm="72471">
        <v>70</v>
      </c>
      <c r="DR168" s="10" vm="80673">
        <v>0</v>
      </c>
      <c r="DS168" s="10" vm="85201">
        <v>0</v>
      </c>
      <c r="DT168" s="10" vm="83037">
        <v>0</v>
      </c>
      <c r="DU168" s="10" vm="74528">
        <v>0</v>
      </c>
      <c r="DV168" s="10" vm="68737">
        <v>0</v>
      </c>
      <c r="DW168" s="10" vm="98338">
        <v>0</v>
      </c>
      <c r="DX168" s="10" vm="93657">
        <v>0</v>
      </c>
      <c r="DY168" s="10" vm="81494">
        <v>0</v>
      </c>
      <c r="DZ168" s="10" vm="86671">
        <v>828</v>
      </c>
      <c r="EA168" s="10" vm="79349">
        <v>0</v>
      </c>
      <c r="EB168" s="10" vm="77288">
        <v>197</v>
      </c>
      <c r="EC168" s="10" vm="57092">
        <v>631</v>
      </c>
      <c r="ED168" s="10" vm="68575">
        <v>0</v>
      </c>
      <c r="EE168" s="10" vm="96078">
        <v>0</v>
      </c>
      <c r="EF168" s="10" vm="93495">
        <v>0</v>
      </c>
      <c r="EG168" s="10" vm="89246">
        <v>0</v>
      </c>
      <c r="EH168" s="81" vm="71625">
        <v>0</v>
      </c>
      <c r="EI168" s="81" vm="85085">
        <v>0</v>
      </c>
      <c r="EJ168" s="81" vm="82880">
        <v>0</v>
      </c>
      <c r="EK168" s="81" vm="74329">
        <v>0</v>
      </c>
      <c r="EL168" s="10" vm="68416">
        <v>171</v>
      </c>
      <c r="EM168" s="10" vm="99492">
        <v>0</v>
      </c>
      <c r="EN168" s="10" vm="93330">
        <v>182</v>
      </c>
      <c r="EO168" s="10" vm="90570">
        <v>-11</v>
      </c>
      <c r="EP168" s="10" vm="88394">
        <v>2112</v>
      </c>
      <c r="EQ168" s="10" vm="79240">
        <v>1041</v>
      </c>
      <c r="ER168" s="10" vm="77139">
        <v>381</v>
      </c>
      <c r="ES168" s="10" vm="74254">
        <v>690</v>
      </c>
      <c r="ET168" s="10" vm="68271">
        <v>4383</v>
      </c>
      <c r="EU168" s="10" vm="98684">
        <v>2708</v>
      </c>
      <c r="EV168" s="10" vm="93172">
        <v>2210</v>
      </c>
      <c r="EW168" s="10" vm="87503">
        <v>-535</v>
      </c>
      <c r="EX168" s="10" vm="80532">
        <v>1712</v>
      </c>
      <c r="EY168" s="10" vm="84939">
        <v>899</v>
      </c>
      <c r="EZ168" s="10" vm="82724">
        <v>1216</v>
      </c>
      <c r="FA168" s="10" vm="74169">
        <v>899</v>
      </c>
      <c r="FB168" s="10" vm="68111">
        <v>202295</v>
      </c>
      <c r="FC168" s="10" vm="98516">
        <v>0</v>
      </c>
      <c r="FD168" s="10" vm="93015">
        <v>202295</v>
      </c>
      <c r="FE168" s="10" vm="58956">
        <v>18552</v>
      </c>
      <c r="FF168" s="10" vm="86528">
        <v>1122</v>
      </c>
      <c r="FG168" s="10" vm="79129">
        <v>0</v>
      </c>
      <c r="FH168" s="10" vm="76994">
        <v>-1584</v>
      </c>
      <c r="FI168" s="10" vm="74089">
        <v>0</v>
      </c>
      <c r="FJ168" s="10" vm="67951">
        <v>-114</v>
      </c>
      <c r="FK168" s="10" vm="59313">
        <v>329</v>
      </c>
      <c r="FL168" s="10" vm="92850">
        <v>220600</v>
      </c>
      <c r="FM168" s="10" vm="72323">
        <v>55682</v>
      </c>
      <c r="FN168" s="10" vm="71481">
        <v>5723</v>
      </c>
      <c r="FO168" s="10" vm="84817">
        <v>0</v>
      </c>
      <c r="FP168" s="10" vm="76847">
        <v>0</v>
      </c>
      <c r="FQ168" s="10" vm="74009">
        <v>-705</v>
      </c>
      <c r="FR168" s="10" vm="67806">
        <v>-261</v>
      </c>
      <c r="FS168" s="10" vm="96669">
        <v>0</v>
      </c>
      <c r="FT168" s="10" vm="92685">
        <v>60439</v>
      </c>
      <c r="FU168" s="10" vm="89088">
        <v>160161</v>
      </c>
      <c r="FV168" s="10" vm="90033">
        <v>146613</v>
      </c>
      <c r="FW168" s="81" vm="78986">
        <v>13231</v>
      </c>
      <c r="FX168" s="81" vm="82569">
        <v>3877</v>
      </c>
      <c r="FY168" s="81" vm="73926">
        <v>0</v>
      </c>
      <c r="FZ168" s="81" vm="56215">
        <v>1682</v>
      </c>
      <c r="GA168" s="81" vm="96235">
        <v>18790</v>
      </c>
      <c r="GB168" s="10" vm="92522">
        <v>0</v>
      </c>
      <c r="GC168" s="10" vm="81358">
        <v>0</v>
      </c>
      <c r="GD168" s="10" vm="88245">
        <v>0</v>
      </c>
      <c r="GE168" s="10" vm="84687">
        <v>3097</v>
      </c>
      <c r="GF168" s="10" vm="76699">
        <v>626</v>
      </c>
      <c r="GG168" s="10" vm="73843">
        <v>2471</v>
      </c>
      <c r="GH168" s="10" vm="67655">
        <v>0</v>
      </c>
      <c r="GI168" s="10" vm="98960">
        <v>0</v>
      </c>
      <c r="GJ168" s="10" vm="92361">
        <v>0</v>
      </c>
      <c r="GK168" s="10" vm="87364">
        <v>0</v>
      </c>
      <c r="GL168" s="10" vm="86378">
        <v>0</v>
      </c>
      <c r="GM168" s="10" vm="57910">
        <v>0</v>
      </c>
      <c r="GN168" s="10" vm="82413">
        <v>0</v>
      </c>
      <c r="GO168" s="10" vm="56624">
        <v>0</v>
      </c>
      <c r="GP168" s="10" vm="67492">
        <v>0</v>
      </c>
      <c r="GQ168" s="10" vm="99988">
        <v>186</v>
      </c>
      <c r="GR168" s="10" vm="92201">
        <v>134</v>
      </c>
      <c r="GS168" s="10" vm="88931">
        <v>52</v>
      </c>
      <c r="GT168" s="10" vm="80379">
        <v>3283</v>
      </c>
      <c r="GU168" s="10" vm="84600">
        <v>760</v>
      </c>
      <c r="GV168" s="10" vm="76552">
        <v>2523</v>
      </c>
      <c r="GW168" s="10" vm="73642">
        <v>0</v>
      </c>
      <c r="GX168" s="81" vm="67333">
        <v>0</v>
      </c>
      <c r="GY168" s="10" vm="99328">
        <v>0</v>
      </c>
      <c r="GZ168" s="10" vm="92039">
        <v>0</v>
      </c>
      <c r="HA168" s="10" vm="72191">
        <v>0</v>
      </c>
      <c r="HB168" s="10" vm="71334">
        <v>0</v>
      </c>
      <c r="HC168" s="81" vm="78796">
        <v>0</v>
      </c>
      <c r="HD168" s="81" vm="82256">
        <v>104</v>
      </c>
      <c r="HE168" s="10" vm="73585">
        <v>104</v>
      </c>
      <c r="HF168" s="10" vm="67188">
        <v>1293</v>
      </c>
      <c r="HG168" s="10" vm="98046">
        <v>813</v>
      </c>
      <c r="HH168" s="10" vm="91881">
        <v>0</v>
      </c>
      <c r="HI168" s="10" vm="90857">
        <v>33</v>
      </c>
      <c r="HJ168" s="10" vm="88111">
        <v>0</v>
      </c>
      <c r="HK168" s="10" vm="84480">
        <v>2999</v>
      </c>
      <c r="HL168" s="10" vm="57842">
        <v>0</v>
      </c>
      <c r="HM168" s="10" vm="73464">
        <v>0</v>
      </c>
      <c r="HN168" s="10" vm="67028">
        <v>5297</v>
      </c>
      <c r="HO168" s="10" vm="97563">
        <v>10435</v>
      </c>
      <c r="HP168" s="10" vm="91721">
        <v>361</v>
      </c>
      <c r="HQ168" s="10" vm="90438">
        <v>954</v>
      </c>
      <c r="HR168" s="10" vm="89879">
        <v>1315</v>
      </c>
      <c r="HS168" s="10" vm="78702">
        <v>0</v>
      </c>
      <c r="HT168" s="10" vm="82103">
        <v>0</v>
      </c>
      <c r="HU168" s="10" vm="73336">
        <v>0</v>
      </c>
      <c r="HV168" s="10" vm="66855">
        <v>2043</v>
      </c>
      <c r="HW168" s="10" vm="97090">
        <v>392</v>
      </c>
      <c r="HX168" s="10" vm="91570">
        <v>7584</v>
      </c>
      <c r="HY168" s="10" vm="88781">
        <v>0</v>
      </c>
      <c r="HZ168" s="10" vm="86232">
        <v>0</v>
      </c>
      <c r="IA168" s="10" vm="84355">
        <v>194</v>
      </c>
      <c r="IB168" s="10" vm="76311">
        <v>-1203</v>
      </c>
      <c r="IC168" s="10" vm="73184">
        <v>9010</v>
      </c>
      <c r="ID168" s="10" vm="66735">
        <v>363</v>
      </c>
      <c r="IE168" s="10" vm="59146">
        <v>1065</v>
      </c>
      <c r="IF168" s="10" vm="91404">
        <v>0</v>
      </c>
      <c r="IG168" s="10" vm="87242">
        <v>1428</v>
      </c>
      <c r="IH168" s="10" vm="80236">
        <v>1122</v>
      </c>
      <c r="II168" s="10" vm="78544">
        <v>6460</v>
      </c>
      <c r="IJ168" s="10" vm="76167">
        <v>0</v>
      </c>
      <c r="IK168" s="10" vm="73028">
        <v>191</v>
      </c>
      <c r="IL168" s="10" vm="66586">
        <v>-23</v>
      </c>
      <c r="IM168" s="10" vm="59492">
        <v>-2</v>
      </c>
      <c r="IN168" s="10" vm="91238">
        <v>6100</v>
      </c>
      <c r="IO168" s="10" vm="58032">
        <v>6100</v>
      </c>
      <c r="IP168" s="10" vm="71189">
        <v>0</v>
      </c>
      <c r="IQ168" s="10" vm="84225">
        <v>0</v>
      </c>
      <c r="IR168" s="10" vm="58167">
        <v>-2</v>
      </c>
      <c r="IS168" s="81" vm="72895">
        <v>24</v>
      </c>
      <c r="IT168" s="81" vm="66444">
        <v>24</v>
      </c>
    </row>
    <row r="169" spans="1:254" x14ac:dyDescent="0.25">
      <c r="A169" s="8" t="s">
        <v>496</v>
      </c>
      <c r="B169" s="8" t="s">
        <v>199</v>
      </c>
      <c r="C169" s="89">
        <v>44651</v>
      </c>
      <c r="D169" s="76" vm="84121">
        <v>12</v>
      </c>
      <c r="E169" s="10" vm="76004">
        <v>422789</v>
      </c>
      <c r="F169" s="10" vm="70929">
        <v>-247599</v>
      </c>
      <c r="G169" s="10" vm="100314">
        <v>-58202</v>
      </c>
      <c r="H169" s="10" vm="59912">
        <v>116988</v>
      </c>
      <c r="I169" s="10" vm="58519">
        <v>15870</v>
      </c>
      <c r="J169" s="10" vm="63698">
        <v>132858</v>
      </c>
      <c r="K169" s="10" vm="86069">
        <v>0</v>
      </c>
      <c r="L169" s="10" vm="78458">
        <v>0</v>
      </c>
      <c r="M169" s="10" vm="75876">
        <v>3410</v>
      </c>
      <c r="N169" s="10" vm="70813">
        <v>2855</v>
      </c>
      <c r="O169" s="10" vm="99834">
        <v>-61778</v>
      </c>
      <c r="P169" s="10" vm="95926">
        <v>9336</v>
      </c>
      <c r="Q169" s="10" vm="81923">
        <v>-82</v>
      </c>
      <c r="R169" s="10" vm="87116">
        <v>0</v>
      </c>
      <c r="S169" s="10" vm="85944">
        <v>0</v>
      </c>
      <c r="T169" s="10" vm="83977">
        <v>86599</v>
      </c>
      <c r="U169" s="10" vm="75715">
        <v>0</v>
      </c>
      <c r="V169" s="10" vm="70708">
        <v>86599</v>
      </c>
      <c r="W169" s="10" vm="98833">
        <v>0</v>
      </c>
      <c r="X169" s="10" vm="95759">
        <v>13599</v>
      </c>
      <c r="Y169" s="10" vm="89713">
        <v>21716</v>
      </c>
      <c r="Z169" s="10" vm="81110">
        <v>0</v>
      </c>
      <c r="AA169" s="10" vm="80080">
        <v>121914</v>
      </c>
      <c r="AB169" s="10" vm="78317">
        <v>316670</v>
      </c>
      <c r="AC169" s="10" vm="75576">
        <v>17074</v>
      </c>
      <c r="AD169" s="10" vm="70599">
        <v>333744</v>
      </c>
      <c r="AE169" s="10" vm="97868">
        <v>2886</v>
      </c>
      <c r="AF169" s="10" vm="95594">
        <v>266</v>
      </c>
      <c r="AG169" s="10" vm="72735">
        <v>0</v>
      </c>
      <c r="AH169" s="10" vm="72056">
        <v>0</v>
      </c>
      <c r="AI169" s="10" vm="85828">
        <v>336896</v>
      </c>
      <c r="AJ169" s="10" vm="78172">
        <v>78423</v>
      </c>
      <c r="AK169" s="10" vm="57753">
        <v>19622</v>
      </c>
      <c r="AL169" s="10" vm="70445">
        <v>50974</v>
      </c>
      <c r="AM169" s="10" vm="97410">
        <v>36871</v>
      </c>
      <c r="AN169" s="10" vm="95431">
        <v>2059</v>
      </c>
      <c r="AO169" s="10" vm="87998">
        <v>75</v>
      </c>
      <c r="AP169" s="10" vm="80920">
        <v>0</v>
      </c>
      <c r="AQ169" s="10" vm="79941">
        <v>43384</v>
      </c>
      <c r="AR169" s="10" vm="83828">
        <v>1001</v>
      </c>
      <c r="AS169" s="10" vm="100859">
        <v>5851</v>
      </c>
      <c r="AT169" s="10" vm="70290">
        <v>238260</v>
      </c>
      <c r="AU169" s="10" vm="96980">
        <v>98636</v>
      </c>
      <c r="AV169" s="10" vm="95266">
        <v>5715</v>
      </c>
      <c r="AW169" s="10" vm="89552">
        <v>4199472</v>
      </c>
      <c r="AX169" s="10" vm="86968">
        <v>0</v>
      </c>
      <c r="AY169" s="10" vm="85705">
        <v>40008</v>
      </c>
      <c r="AZ169" s="10" vm="78027">
        <v>0</v>
      </c>
      <c r="BA169" s="10" vm="57642">
        <v>10238</v>
      </c>
      <c r="BB169" s="10" vm="70134">
        <v>171885</v>
      </c>
      <c r="BC169" s="10" vm="99141">
        <v>3207</v>
      </c>
      <c r="BD169" s="10" vm="95103">
        <v>0</v>
      </c>
      <c r="BE169" s="10" vm="81786">
        <v>0</v>
      </c>
      <c r="BF169" s="10" vm="90332">
        <v>5529</v>
      </c>
      <c r="BG169" s="10" vm="79826">
        <v>4430339</v>
      </c>
      <c r="BH169" s="10" vm="83670">
        <v>58573</v>
      </c>
      <c r="BI169" s="10" vm="75229">
        <v>99963</v>
      </c>
      <c r="BJ169" s="10" vm="69979">
        <v>60823</v>
      </c>
      <c r="BK169" s="10" vm="100483">
        <v>0</v>
      </c>
      <c r="BL169" s="10" vm="94939">
        <v>3909</v>
      </c>
      <c r="BM169" s="10" vm="90739">
        <v>223268</v>
      </c>
      <c r="BN169" s="10" vm="88682">
        <v>32387</v>
      </c>
      <c r="BO169" s="10" vm="79686">
        <v>0</v>
      </c>
      <c r="BP169" s="10" vm="77881">
        <v>31757</v>
      </c>
      <c r="BQ169" s="10" vm="75122">
        <v>119147</v>
      </c>
      <c r="BR169" s="10" vm="69824">
        <v>183291</v>
      </c>
      <c r="BS169" s="10" vm="100148">
        <v>39977</v>
      </c>
      <c r="BT169" s="10" vm="94777">
        <v>4470316</v>
      </c>
      <c r="BU169" s="10" vm="87827">
        <v>2012432</v>
      </c>
      <c r="BV169" s="10" vm="71906">
        <v>0</v>
      </c>
      <c r="BW169" s="10" vm="85571">
        <v>2711</v>
      </c>
      <c r="BX169" s="10" vm="83515">
        <v>342005</v>
      </c>
      <c r="BY169" s="10" vm="57481">
        <v>10238</v>
      </c>
      <c r="BZ169" s="10" vm="69668">
        <v>60104</v>
      </c>
      <c r="CA169" s="10" vm="99670">
        <v>5397</v>
      </c>
      <c r="CB169" s="10" vm="94616">
        <v>2432887</v>
      </c>
      <c r="CC169" s="10" vm="72582">
        <v>49287</v>
      </c>
      <c r="CD169" s="10" vm="80806">
        <v>7412</v>
      </c>
      <c r="CE169" s="10" vm="85444">
        <v>1980730</v>
      </c>
      <c r="CF169" s="10" vm="77738">
        <v>1668580</v>
      </c>
      <c r="CG169" s="10" vm="57411">
        <v>337016</v>
      </c>
      <c r="CH169" s="10" vm="69513">
        <v>0</v>
      </c>
      <c r="CI169" s="10" vm="98197">
        <v>-24866</v>
      </c>
      <c r="CJ169" s="10" vm="94456">
        <v>0</v>
      </c>
      <c r="CK169" s="10" vm="91062">
        <v>1980730</v>
      </c>
      <c r="CL169" s="10" vm="86817">
        <v>57878</v>
      </c>
      <c r="CM169" s="10" vm="79603">
        <v>47336</v>
      </c>
      <c r="CN169" s="10" vm="83358">
        <v>0</v>
      </c>
      <c r="CO169" s="10" vm="74864">
        <v>10542</v>
      </c>
      <c r="CP169" s="10" vm="69360">
        <v>184</v>
      </c>
      <c r="CQ169" s="10" vm="97709">
        <v>0</v>
      </c>
      <c r="CR169" s="10" vm="94300">
        <v>0</v>
      </c>
      <c r="CS169" s="10" vm="81641">
        <v>184</v>
      </c>
      <c r="CT169" s="10" vm="71761">
        <v>34</v>
      </c>
      <c r="CU169" s="10" vm="71026">
        <v>0</v>
      </c>
      <c r="CV169" s="10" vm="77591">
        <v>29</v>
      </c>
      <c r="CW169" s="10" vm="74791">
        <v>5</v>
      </c>
      <c r="CX169" s="10" vm="69206">
        <v>152</v>
      </c>
      <c r="CY169" s="10" vm="97252">
        <v>0</v>
      </c>
      <c r="CZ169" s="10" vm="94138">
        <v>2406</v>
      </c>
      <c r="DA169" s="10" vm="89405">
        <v>-2254</v>
      </c>
      <c r="DB169" s="81" vm="88522">
        <v>0</v>
      </c>
      <c r="DC169" s="81" vm="85317">
        <v>0</v>
      </c>
      <c r="DD169" s="81" vm="83204">
        <v>0</v>
      </c>
      <c r="DE169" s="81" vm="74702">
        <v>0</v>
      </c>
      <c r="DF169" s="10" vm="69050">
        <v>1824</v>
      </c>
      <c r="DG169" s="10" vm="96819">
        <v>0</v>
      </c>
      <c r="DH169" s="10" vm="93971">
        <v>570</v>
      </c>
      <c r="DI169" s="10" vm="87679">
        <v>1254</v>
      </c>
      <c r="DJ169" s="10" vm="90189">
        <v>60072</v>
      </c>
      <c r="DK169" s="10" vm="79481">
        <v>47336</v>
      </c>
      <c r="DL169" s="10" vm="77446">
        <v>3005</v>
      </c>
      <c r="DM169" s="10" vm="57193">
        <v>9731</v>
      </c>
      <c r="DN169" s="10" vm="68895">
        <v>12158</v>
      </c>
      <c r="DO169" s="10" vm="96382">
        <v>10866</v>
      </c>
      <c r="DP169" s="10" vm="93809">
        <v>0</v>
      </c>
      <c r="DQ169" s="10" vm="72459">
        <v>1292</v>
      </c>
      <c r="DR169" s="10" vm="80660">
        <v>0</v>
      </c>
      <c r="DS169" s="10" vm="85199">
        <v>0</v>
      </c>
      <c r="DT169" s="10" vm="83046">
        <v>0</v>
      </c>
      <c r="DU169" s="10" vm="74526">
        <v>0</v>
      </c>
      <c r="DV169" s="10" vm="68741">
        <v>0</v>
      </c>
      <c r="DW169" s="10" vm="98363">
        <v>0</v>
      </c>
      <c r="DX169" s="10" vm="93647">
        <v>0</v>
      </c>
      <c r="DY169" s="10" vm="81509">
        <v>0</v>
      </c>
      <c r="DZ169" s="10" vm="86667">
        <v>9013</v>
      </c>
      <c r="EA169" s="10" vm="79341">
        <v>0</v>
      </c>
      <c r="EB169" s="10" vm="77298">
        <v>5206</v>
      </c>
      <c r="EC169" s="10" vm="74422">
        <v>3807</v>
      </c>
      <c r="ED169" s="10" vm="68586">
        <v>0</v>
      </c>
      <c r="EE169" s="10" vm="96073">
        <v>0</v>
      </c>
      <c r="EF169" s="10" vm="93485">
        <v>0</v>
      </c>
      <c r="EG169" s="10" vm="89234">
        <v>0</v>
      </c>
      <c r="EH169" s="81" vm="71614">
        <v>0</v>
      </c>
      <c r="EI169" s="81" vm="85076">
        <v>0</v>
      </c>
      <c r="EJ169" s="81" vm="82891">
        <v>0</v>
      </c>
      <c r="EK169" s="81" vm="74345">
        <v>0</v>
      </c>
      <c r="EL169" s="10" vm="68430">
        <v>4650</v>
      </c>
      <c r="EM169" s="10" vm="99505">
        <v>0</v>
      </c>
      <c r="EN169" s="10" vm="93321">
        <v>1128</v>
      </c>
      <c r="EO169" s="10" vm="90536">
        <v>3522</v>
      </c>
      <c r="EP169" s="10" vm="88379">
        <v>25821</v>
      </c>
      <c r="EQ169" s="10" vm="79235">
        <v>10866</v>
      </c>
      <c r="ER169" s="10" vm="77152">
        <v>6334</v>
      </c>
      <c r="ES169" s="10" vm="74249">
        <v>8621</v>
      </c>
      <c r="ET169" s="10" vm="68275">
        <v>85893</v>
      </c>
      <c r="EU169" s="10" vm="98675">
        <v>58202</v>
      </c>
      <c r="EV169" s="10" vm="93162">
        <v>9339</v>
      </c>
      <c r="EW169" s="10" vm="87531">
        <v>18352</v>
      </c>
      <c r="EX169" s="10" vm="80525">
        <v>9364</v>
      </c>
      <c r="EY169" s="10" vm="84960">
        <v>2816</v>
      </c>
      <c r="EZ169" s="10" vm="82733">
        <v>4514</v>
      </c>
      <c r="FA169" s="10" vm="100812">
        <v>2816</v>
      </c>
      <c r="FB169" s="10" vm="68122">
        <v>4471942</v>
      </c>
      <c r="FC169" s="10" vm="98506">
        <v>0</v>
      </c>
      <c r="FD169" s="10" vm="93005">
        <v>4471942</v>
      </c>
      <c r="FE169" s="10" vm="58940">
        <v>241281</v>
      </c>
      <c r="FF169" s="10" vm="86515">
        <v>28632</v>
      </c>
      <c r="FG169" s="10" vm="79120">
        <v>0</v>
      </c>
      <c r="FH169" s="10" vm="77003">
        <v>-32257</v>
      </c>
      <c r="FI169" s="10" vm="74088">
        <v>0</v>
      </c>
      <c r="FJ169" s="10" vm="67968">
        <v>-25985</v>
      </c>
      <c r="FK169" s="10" vm="59329">
        <v>0</v>
      </c>
      <c r="FL169" s="10" vm="92840">
        <v>4683613</v>
      </c>
      <c r="FM169" s="10" vm="72341">
        <v>444514</v>
      </c>
      <c r="FN169" s="10" vm="71446">
        <v>42587</v>
      </c>
      <c r="FO169" s="10" vm="84809">
        <v>1001</v>
      </c>
      <c r="FP169" s="10" vm="76858">
        <v>0</v>
      </c>
      <c r="FQ169" s="10" vm="56791">
        <v>-3961</v>
      </c>
      <c r="FR169" s="10" vm="67814">
        <v>0</v>
      </c>
      <c r="FS169" s="10" vm="96660">
        <v>0</v>
      </c>
      <c r="FT169" s="10" vm="92674">
        <v>484141</v>
      </c>
      <c r="FU169" s="10" vm="89082">
        <v>4199472</v>
      </c>
      <c r="FV169" s="10" vm="90026">
        <v>4027428</v>
      </c>
      <c r="FW169" s="81" vm="79005">
        <v>170435</v>
      </c>
      <c r="FX169" s="81" vm="82579">
        <v>10119</v>
      </c>
      <c r="FY169" s="81" vm="100799">
        <v>-18005</v>
      </c>
      <c r="FZ169" s="81" vm="56227">
        <v>9336</v>
      </c>
      <c r="GA169" s="81" vm="96214">
        <v>171885</v>
      </c>
      <c r="GB169" s="10" vm="92512">
        <v>22506</v>
      </c>
      <c r="GC169" s="10" vm="81346">
        <v>12464</v>
      </c>
      <c r="GD169" s="10" vm="88231">
        <v>10042</v>
      </c>
      <c r="GE169" s="10" vm="84686">
        <v>1284</v>
      </c>
      <c r="GF169" s="10" vm="76709">
        <v>443</v>
      </c>
      <c r="GG169" s="10" vm="73841">
        <v>841</v>
      </c>
      <c r="GH169" s="10" vm="67659">
        <v>456</v>
      </c>
      <c r="GI169" s="10" vm="99001">
        <v>238</v>
      </c>
      <c r="GJ169" s="10" vm="92351">
        <v>218</v>
      </c>
      <c r="GK169" s="10" vm="87379">
        <v>0</v>
      </c>
      <c r="GL169" s="10" vm="86372">
        <v>0</v>
      </c>
      <c r="GM169" s="10" vm="78871">
        <v>0</v>
      </c>
      <c r="GN169" s="10" vm="82423">
        <v>14486</v>
      </c>
      <c r="GO169" s="10" vm="56622">
        <v>11629</v>
      </c>
      <c r="GP169" s="10" vm="67503">
        <v>2857</v>
      </c>
      <c r="GQ169" s="10" vm="99984">
        <v>21373</v>
      </c>
      <c r="GR169" s="10" vm="92191">
        <v>19461</v>
      </c>
      <c r="GS169" s="10" vm="88920">
        <v>1912</v>
      </c>
      <c r="GT169" s="10" vm="80369">
        <v>60105</v>
      </c>
      <c r="GU169" s="10" vm="58250">
        <v>44235</v>
      </c>
      <c r="GV169" s="10" vm="76564">
        <v>15870</v>
      </c>
      <c r="GW169" s="10" vm="56566">
        <v>0</v>
      </c>
      <c r="GX169" s="81" vm="67347">
        <v>0</v>
      </c>
      <c r="GY169" s="10" vm="99340">
        <v>0</v>
      </c>
      <c r="GZ169" s="10" vm="92030">
        <v>365</v>
      </c>
      <c r="HA169" s="10" vm="72174">
        <v>0</v>
      </c>
      <c r="HB169" s="10" vm="71320">
        <v>0</v>
      </c>
      <c r="HC169" s="81" vm="78793">
        <v>0</v>
      </c>
      <c r="HD169" s="81" vm="82270">
        <v>3544</v>
      </c>
      <c r="HE169" s="10" vm="56505">
        <v>3909</v>
      </c>
      <c r="HF169" s="10" vm="67192">
        <v>26385</v>
      </c>
      <c r="HG169" s="10" vm="98038">
        <v>11091</v>
      </c>
      <c r="HH169" s="10" vm="91871">
        <v>0</v>
      </c>
      <c r="HI169" s="10" vm="90900">
        <v>19914</v>
      </c>
      <c r="HJ169" s="10" vm="88106">
        <v>47014</v>
      </c>
      <c r="HK169" s="10" vm="84502">
        <v>0</v>
      </c>
      <c r="HL169" s="10" vm="76427">
        <v>0</v>
      </c>
      <c r="HM169" s="10" vm="73453">
        <v>0</v>
      </c>
      <c r="HN169" s="10" vm="67039">
        <v>14743</v>
      </c>
      <c r="HO169" s="10" vm="97552">
        <v>119147</v>
      </c>
      <c r="HP169" s="10" vm="91711">
        <v>4784</v>
      </c>
      <c r="HQ169" s="10" vm="90427">
        <v>613</v>
      </c>
      <c r="HR169" s="10" vm="89865">
        <v>5397</v>
      </c>
      <c r="HS169" s="10" vm="78692">
        <v>0</v>
      </c>
      <c r="HT169" s="10" vm="82113">
        <v>7412</v>
      </c>
      <c r="HU169" s="10" vm="73331">
        <v>7412</v>
      </c>
      <c r="HV169" s="10" vm="66885">
        <v>69031</v>
      </c>
      <c r="HW169" s="10" vm="97102">
        <v>928</v>
      </c>
      <c r="HX169" s="10" vm="91560">
        <v>189</v>
      </c>
      <c r="HY169" s="10" vm="58704">
        <v>1378</v>
      </c>
      <c r="HZ169" s="10" vm="86216">
        <v>22</v>
      </c>
      <c r="IA169" s="10" vm="84347">
        <v>256</v>
      </c>
      <c r="IB169" s="10" vm="76323">
        <v>-10026</v>
      </c>
      <c r="IC169" s="10" vm="73172">
        <v>61778</v>
      </c>
      <c r="ID169" s="10" vm="66743">
        <v>4406</v>
      </c>
      <c r="IE169" s="10" vm="96516">
        <v>13480</v>
      </c>
      <c r="IF169" s="10" vm="91394">
        <v>23475</v>
      </c>
      <c r="IG169" s="10" vm="100887">
        <v>41361</v>
      </c>
      <c r="IH169" s="10" vm="80229">
        <v>28632</v>
      </c>
      <c r="II169" s="10" vm="78573">
        <v>49093</v>
      </c>
      <c r="IJ169" s="10" vm="76178">
        <v>1001</v>
      </c>
      <c r="IK169" s="10" vm="73047">
        <v>1116</v>
      </c>
      <c r="IL169" s="10" vm="66599">
        <v>-209</v>
      </c>
      <c r="IM169" s="10" vm="59463">
        <v>-162</v>
      </c>
      <c r="IN169" s="10" vm="91229">
        <v>56315</v>
      </c>
      <c r="IO169" s="10" vm="81218">
        <v>56363</v>
      </c>
      <c r="IP169" s="10" vm="71175">
        <v>0</v>
      </c>
      <c r="IQ169" s="10" vm="84223">
        <v>-81</v>
      </c>
      <c r="IR169" s="10" vm="58178">
        <v>-131</v>
      </c>
      <c r="IS169" s="81" vm="72893">
        <v>566</v>
      </c>
      <c r="IT169" s="81" vm="66448">
        <v>1454</v>
      </c>
    </row>
    <row r="170" spans="1:254" x14ac:dyDescent="0.25">
      <c r="A170" s="8" t="s">
        <v>450</v>
      </c>
      <c r="B170" s="8" t="s">
        <v>323</v>
      </c>
      <c r="C170" s="89">
        <v>44651</v>
      </c>
      <c r="D170" s="76" vm="84111">
        <v>12</v>
      </c>
      <c r="E170" s="10" vm="76020">
        <v>118682</v>
      </c>
      <c r="F170" s="10" vm="70925">
        <v>-118582</v>
      </c>
      <c r="G170" s="10" vm="100295">
        <v>0</v>
      </c>
      <c r="H170" s="10" vm="59922">
        <v>100</v>
      </c>
      <c r="I170" s="10" vm="58515">
        <v>0</v>
      </c>
      <c r="J170" s="10" vm="63711">
        <v>100</v>
      </c>
      <c r="K170" s="10" vm="86065">
        <v>0</v>
      </c>
      <c r="L170" s="10" vm="78449">
        <v>-7</v>
      </c>
      <c r="M170" s="10" vm="75866">
        <v>0</v>
      </c>
      <c r="N170" s="10" vm="70807">
        <v>21</v>
      </c>
      <c r="O170" s="10" vm="99827">
        <v>-216</v>
      </c>
      <c r="P170" s="10" vm="95938">
        <v>0</v>
      </c>
      <c r="Q170" s="10" vm="81949">
        <v>0</v>
      </c>
      <c r="R170" s="10" vm="87131">
        <v>0</v>
      </c>
      <c r="S170" s="10" vm="85958">
        <v>0</v>
      </c>
      <c r="T170" s="10" vm="83966">
        <v>-102</v>
      </c>
      <c r="U170" s="10" vm="75696">
        <v>0</v>
      </c>
      <c r="V170" s="10" vm="70697">
        <v>-102</v>
      </c>
      <c r="W170" s="10" vm="98830">
        <v>0</v>
      </c>
      <c r="X170" s="10" vm="95772">
        <v>1146</v>
      </c>
      <c r="Y170" s="10" vm="89701">
        <v>0</v>
      </c>
      <c r="Z170" s="10" vm="81116">
        <v>0</v>
      </c>
      <c r="AA170" s="10" vm="80071">
        <v>1044</v>
      </c>
      <c r="AB170" s="10" vm="78308">
        <v>12362</v>
      </c>
      <c r="AC170" s="10" vm="75589">
        <v>21094</v>
      </c>
      <c r="AD170" s="10" vm="70594">
        <v>33456</v>
      </c>
      <c r="AE170" s="10" vm="97889">
        <v>1622</v>
      </c>
      <c r="AF170" s="10" vm="95605">
        <v>3752</v>
      </c>
      <c r="AG170" s="10" vm="72722">
        <v>0</v>
      </c>
      <c r="AH170" s="10" vm="72067">
        <v>0</v>
      </c>
      <c r="AI170" s="10" vm="85818">
        <v>38830</v>
      </c>
      <c r="AJ170" s="10" vm="78162">
        <v>10618</v>
      </c>
      <c r="AK170" s="10" vm="75481">
        <v>13712</v>
      </c>
      <c r="AL170" s="10" vm="70435">
        <v>2552</v>
      </c>
      <c r="AM170" s="10" vm="97401">
        <v>349</v>
      </c>
      <c r="AN170" s="10" vm="95442">
        <v>0</v>
      </c>
      <c r="AO170" s="10" vm="87990">
        <v>1220</v>
      </c>
      <c r="AP170" s="10" vm="80964">
        <v>6473</v>
      </c>
      <c r="AQ170" s="10" vm="79957">
        <v>3527</v>
      </c>
      <c r="AR170" s="10" vm="83819">
        <v>0</v>
      </c>
      <c r="AS170" s="10" vm="57701">
        <v>360</v>
      </c>
      <c r="AT170" s="10" vm="70270">
        <v>38811</v>
      </c>
      <c r="AU170" s="10" vm="96971">
        <v>19</v>
      </c>
      <c r="AV170" s="10" vm="95279">
        <v>3909</v>
      </c>
      <c r="AW170" s="10" vm="89541">
        <v>81838</v>
      </c>
      <c r="AX170" s="10" vm="86977">
        <v>0</v>
      </c>
      <c r="AY170" s="10" vm="85698">
        <v>474</v>
      </c>
      <c r="AZ170" s="10" vm="78018">
        <v>1358</v>
      </c>
      <c r="BA170" s="10" vm="75318">
        <v>0</v>
      </c>
      <c r="BB170" s="10" vm="70128">
        <v>0</v>
      </c>
      <c r="BC170" s="10" vm="99172">
        <v>0</v>
      </c>
      <c r="BD170" s="10" vm="95115">
        <v>17</v>
      </c>
      <c r="BE170" s="10" vm="81803">
        <v>0</v>
      </c>
      <c r="BF170" s="10" vm="90345">
        <v>0</v>
      </c>
      <c r="BG170" s="10" vm="79814">
        <v>83687</v>
      </c>
      <c r="BH170" s="10" vm="83662">
        <v>0</v>
      </c>
      <c r="BI170" s="10" vm="75218">
        <v>18846</v>
      </c>
      <c r="BJ170" s="10" vm="69965">
        <v>22476</v>
      </c>
      <c r="BK170" s="10" vm="100478">
        <v>0</v>
      </c>
      <c r="BL170" s="10" vm="94950">
        <v>818</v>
      </c>
      <c r="BM170" s="10" vm="90737">
        <v>42140</v>
      </c>
      <c r="BN170" s="10" vm="88687">
        <v>0</v>
      </c>
      <c r="BO170" s="10" vm="79710">
        <v>0</v>
      </c>
      <c r="BP170" s="10" vm="77872">
        <v>1644</v>
      </c>
      <c r="BQ170" s="10" vm="75134">
        <v>25208</v>
      </c>
      <c r="BR170" s="10" vm="69820">
        <v>26852</v>
      </c>
      <c r="BS170" s="10" vm="100140">
        <v>15288</v>
      </c>
      <c r="BT170" s="10" vm="94788">
        <v>98975</v>
      </c>
      <c r="BU170" s="10" vm="87823">
        <v>0</v>
      </c>
      <c r="BV170" s="10" vm="71917">
        <v>0</v>
      </c>
      <c r="BW170" s="10" vm="85566">
        <v>0</v>
      </c>
      <c r="BX170" s="10" vm="83505">
        <v>71543</v>
      </c>
      <c r="BY170" s="10" vm="75042">
        <v>0</v>
      </c>
      <c r="BZ170" s="10" vm="69659">
        <v>0</v>
      </c>
      <c r="CA170" s="10" vm="99664">
        <v>547</v>
      </c>
      <c r="CB170" s="10" vm="94626">
        <v>72090</v>
      </c>
      <c r="CC170" s="10" vm="72612">
        <v>8131</v>
      </c>
      <c r="CD170" s="10" vm="80820">
        <v>3986</v>
      </c>
      <c r="CE170" s="10" vm="85456">
        <v>14768</v>
      </c>
      <c r="CF170" s="10" vm="77725">
        <v>13004</v>
      </c>
      <c r="CG170" s="10" vm="74931">
        <v>0</v>
      </c>
      <c r="CH170" s="10" vm="69500">
        <v>1764</v>
      </c>
      <c r="CI170" s="10" vm="98193">
        <v>0</v>
      </c>
      <c r="CJ170" s="10" vm="94467">
        <v>0</v>
      </c>
      <c r="CK170" s="10" vm="91050">
        <v>14768</v>
      </c>
      <c r="CL170" s="10" vm="86826">
        <v>0</v>
      </c>
      <c r="CM170" s="10" vm="79594">
        <v>0</v>
      </c>
      <c r="CN170" s="10" vm="83350">
        <v>0</v>
      </c>
      <c r="CO170" s="10" vm="74885">
        <v>0</v>
      </c>
      <c r="CP170" s="10" vm="69356">
        <v>20455</v>
      </c>
      <c r="CQ170" s="10" vm="97729">
        <v>0</v>
      </c>
      <c r="CR170" s="10" vm="94311">
        <v>22327</v>
      </c>
      <c r="CS170" s="10" vm="81615">
        <v>-1872</v>
      </c>
      <c r="CT170" s="10" vm="71773">
        <v>0</v>
      </c>
      <c r="CU170" s="10" vm="71017">
        <v>0</v>
      </c>
      <c r="CV170" s="10" vm="77582">
        <v>0</v>
      </c>
      <c r="CW170" s="10" vm="74781">
        <v>0</v>
      </c>
      <c r="CX170" s="10" vm="69194">
        <v>0</v>
      </c>
      <c r="CY170" s="10" vm="97243">
        <v>0</v>
      </c>
      <c r="CZ170" s="10" vm="94149">
        <v>0</v>
      </c>
      <c r="DA170" s="10" vm="89399">
        <v>0</v>
      </c>
      <c r="DB170" s="81" vm="88542">
        <v>0</v>
      </c>
      <c r="DC170" s="81" vm="85335">
        <v>0</v>
      </c>
      <c r="DD170" s="81" vm="83194">
        <v>0</v>
      </c>
      <c r="DE170" s="81" vm="57242">
        <v>0</v>
      </c>
      <c r="DF170" s="10" vm="69017">
        <v>0</v>
      </c>
      <c r="DG170" s="10" vm="96811">
        <v>0</v>
      </c>
      <c r="DH170" s="10" vm="93983">
        <v>0</v>
      </c>
      <c r="DI170" s="10" vm="87668">
        <v>0</v>
      </c>
      <c r="DJ170" s="10" vm="90197">
        <v>20455</v>
      </c>
      <c r="DK170" s="10" vm="79473">
        <v>0</v>
      </c>
      <c r="DL170" s="10" vm="77437">
        <v>22327</v>
      </c>
      <c r="DM170" s="10" vm="74616">
        <v>-1872</v>
      </c>
      <c r="DN170" s="10" vm="68888">
        <v>0</v>
      </c>
      <c r="DO170" s="10" vm="96402">
        <v>0</v>
      </c>
      <c r="DP170" s="10" vm="93820">
        <v>0</v>
      </c>
      <c r="DQ170" s="10" vm="72476">
        <v>0</v>
      </c>
      <c r="DR170" s="10" vm="80674">
        <v>0</v>
      </c>
      <c r="DS170" s="10" vm="85179">
        <v>0</v>
      </c>
      <c r="DT170" s="10" vm="83038">
        <v>0</v>
      </c>
      <c r="DU170" s="10" vm="74517">
        <v>0</v>
      </c>
      <c r="DV170" s="10" vm="68728">
        <v>0</v>
      </c>
      <c r="DW170" s="10" vm="98359">
        <v>0</v>
      </c>
      <c r="DX170" s="10" vm="93658">
        <v>0</v>
      </c>
      <c r="DY170" s="10" vm="81507">
        <v>0</v>
      </c>
      <c r="DZ170" s="10" vm="86672">
        <v>0</v>
      </c>
      <c r="EA170" s="10" vm="79352">
        <v>0</v>
      </c>
      <c r="EB170" s="10" vm="77289">
        <v>0</v>
      </c>
      <c r="EC170" s="10" vm="74432">
        <v>0</v>
      </c>
      <c r="ED170" s="10" vm="68582">
        <v>23068</v>
      </c>
      <c r="EE170" s="10" vm="96057">
        <v>0</v>
      </c>
      <c r="EF170" s="10" vm="93496">
        <v>25071</v>
      </c>
      <c r="EG170" s="10" vm="89230">
        <v>-2003</v>
      </c>
      <c r="EH170" s="81" vm="71626">
        <v>0</v>
      </c>
      <c r="EI170" s="81" vm="85072">
        <v>0</v>
      </c>
      <c r="EJ170" s="81" vm="82881">
        <v>0</v>
      </c>
      <c r="EK170" s="81" vm="74341">
        <v>0</v>
      </c>
      <c r="EL170" s="10" vm="68420">
        <v>36330</v>
      </c>
      <c r="EM170" s="10" vm="99496">
        <v>0</v>
      </c>
      <c r="EN170" s="10" vm="93331">
        <v>32374</v>
      </c>
      <c r="EO170" s="10" vm="90582">
        <v>3956</v>
      </c>
      <c r="EP170" s="10" vm="88395">
        <v>59398</v>
      </c>
      <c r="EQ170" s="10" vm="79249">
        <v>0</v>
      </c>
      <c r="ER170" s="10" vm="77140">
        <v>57445</v>
      </c>
      <c r="ES170" s="10" vm="74238">
        <v>1953</v>
      </c>
      <c r="ET170" s="10" vm="68262">
        <v>79853</v>
      </c>
      <c r="EU170" s="10" vm="98671">
        <v>0</v>
      </c>
      <c r="EV170" s="10" vm="93173">
        <v>79772</v>
      </c>
      <c r="EW170" s="10" vm="87519">
        <v>81</v>
      </c>
      <c r="EX170" s="10" vm="80533">
        <v>4575</v>
      </c>
      <c r="EY170" s="10" vm="84950">
        <v>3641</v>
      </c>
      <c r="EZ170" s="10" vm="82725">
        <v>1478</v>
      </c>
      <c r="FA170" s="10" vm="56918">
        <v>3641</v>
      </c>
      <c r="FB170" s="10" vm="68117">
        <v>119459</v>
      </c>
      <c r="FC170" s="10" vm="98524">
        <v>0</v>
      </c>
      <c r="FD170" s="10" vm="93016">
        <v>119459</v>
      </c>
      <c r="FE170" s="10" vm="58927">
        <v>1053</v>
      </c>
      <c r="FF170" s="10" vm="86529">
        <v>1638</v>
      </c>
      <c r="FG170" s="10" vm="79111">
        <v>0</v>
      </c>
      <c r="FH170" s="10" vm="76995">
        <v>-158</v>
      </c>
      <c r="FI170" s="10" vm="74081">
        <v>0</v>
      </c>
      <c r="FJ170" s="10" vm="67956">
        <v>20</v>
      </c>
      <c r="FK170" s="10" vm="59321">
        <v>0</v>
      </c>
      <c r="FL170" s="10" vm="92851">
        <v>122012</v>
      </c>
      <c r="FM170" s="10" vm="72335">
        <v>36750</v>
      </c>
      <c r="FN170" s="10" vm="71482">
        <v>3530</v>
      </c>
      <c r="FO170" s="10" vm="84826">
        <v>0</v>
      </c>
      <c r="FP170" s="10" vm="76848">
        <v>0</v>
      </c>
      <c r="FQ170" s="10" vm="74011">
        <v>-106</v>
      </c>
      <c r="FR170" s="10" vm="67798">
        <v>0</v>
      </c>
      <c r="FS170" s="10" vm="96652">
        <v>0</v>
      </c>
      <c r="FT170" s="10" vm="92686">
        <v>40174</v>
      </c>
      <c r="FU170" s="10" vm="89071">
        <v>81838</v>
      </c>
      <c r="FV170" s="10" vm="90034">
        <v>82709</v>
      </c>
      <c r="FW170" s="81" vm="78996">
        <v>0</v>
      </c>
      <c r="FX170" s="81" vm="82570">
        <v>0</v>
      </c>
      <c r="FY170" s="81" vm="56734">
        <v>0</v>
      </c>
      <c r="FZ170" s="81" vm="56221">
        <v>0</v>
      </c>
      <c r="GA170" s="81" vm="96242">
        <v>0</v>
      </c>
      <c r="GB170" s="10" vm="92523">
        <v>0</v>
      </c>
      <c r="GC170" s="10" vm="81363">
        <v>0</v>
      </c>
      <c r="GD170" s="10" vm="88246">
        <v>0</v>
      </c>
      <c r="GE170" s="10" vm="84648">
        <v>0</v>
      </c>
      <c r="GF170" s="10" vm="76700">
        <v>0</v>
      </c>
      <c r="GG170" s="10" vm="73833">
        <v>0</v>
      </c>
      <c r="GH170" s="10" vm="67645">
        <v>0</v>
      </c>
      <c r="GI170" s="10" vm="98998">
        <v>0</v>
      </c>
      <c r="GJ170" s="10" vm="92362">
        <v>0</v>
      </c>
      <c r="GK170" s="10" vm="87378">
        <v>0</v>
      </c>
      <c r="GL170" s="10" vm="86379">
        <v>0</v>
      </c>
      <c r="GM170" s="10" vm="78886">
        <v>0</v>
      </c>
      <c r="GN170" s="10" vm="82414">
        <v>0</v>
      </c>
      <c r="GO170" s="10" vm="73750">
        <v>0</v>
      </c>
      <c r="GP170" s="10" vm="67499">
        <v>0</v>
      </c>
      <c r="GQ170" s="10" vm="99966">
        <v>0</v>
      </c>
      <c r="GR170" s="10" vm="92202">
        <v>0</v>
      </c>
      <c r="GS170" s="10" vm="88916">
        <v>0</v>
      </c>
      <c r="GT170" s="10" vm="80380">
        <v>0</v>
      </c>
      <c r="GU170" s="10" vm="84588">
        <v>0</v>
      </c>
      <c r="GV170" s="10" vm="76553">
        <v>0</v>
      </c>
      <c r="GW170" s="10" vm="100786">
        <v>0</v>
      </c>
      <c r="GX170" s="81" vm="67337">
        <v>0</v>
      </c>
      <c r="GY170" s="10" vm="99333">
        <v>12</v>
      </c>
      <c r="GZ170" s="10" vm="92040">
        <v>806</v>
      </c>
      <c r="HA170" s="10" vm="72203">
        <v>0</v>
      </c>
      <c r="HB170" s="10" vm="71335">
        <v>0</v>
      </c>
      <c r="HC170" s="81" vm="57883">
        <v>0</v>
      </c>
      <c r="HD170" s="81" vm="82257">
        <v>0</v>
      </c>
      <c r="HE170" s="10" vm="56498">
        <v>818</v>
      </c>
      <c r="HF170" s="10" vm="67180">
        <v>2111</v>
      </c>
      <c r="HG170" s="10" vm="98034">
        <v>5713</v>
      </c>
      <c r="HH170" s="10" vm="91882">
        <v>0</v>
      </c>
      <c r="HI170" s="10" vm="90887">
        <v>0</v>
      </c>
      <c r="HJ170" s="10" vm="58605">
        <v>15061</v>
      </c>
      <c r="HK170" s="10" vm="84490">
        <v>0</v>
      </c>
      <c r="HL170" s="10" vm="76423">
        <v>0</v>
      </c>
      <c r="HM170" s="10" vm="73480">
        <v>0</v>
      </c>
      <c r="HN170" s="10" vm="67035">
        <v>2323</v>
      </c>
      <c r="HO170" s="10" vm="97570">
        <v>25208</v>
      </c>
      <c r="HP170" s="10" vm="91722">
        <v>547</v>
      </c>
      <c r="HQ170" s="10" vm="90415">
        <v>0</v>
      </c>
      <c r="HR170" s="10" vm="89880">
        <v>547</v>
      </c>
      <c r="HS170" s="10" vm="78684">
        <v>0</v>
      </c>
      <c r="HT170" s="10" vm="82104">
        <v>3987</v>
      </c>
      <c r="HU170" s="10" vm="73316">
        <v>3987</v>
      </c>
      <c r="HV170" s="10" vm="66874">
        <v>0</v>
      </c>
      <c r="HW170" s="10" vm="97097">
        <v>0</v>
      </c>
      <c r="HX170" s="10" vm="91571">
        <v>0</v>
      </c>
      <c r="HY170" s="10" vm="58701">
        <v>216</v>
      </c>
      <c r="HZ170" s="10" vm="86233">
        <v>0</v>
      </c>
      <c r="IA170" s="10" vm="84363">
        <v>0</v>
      </c>
      <c r="IB170" s="10" vm="76312">
        <v>0</v>
      </c>
      <c r="IC170" s="10" vm="73190">
        <v>216</v>
      </c>
      <c r="ID170" s="10" vm="66721">
        <v>6869</v>
      </c>
      <c r="IE170" s="10" vm="96506">
        <v>9379</v>
      </c>
      <c r="IF170" s="10" vm="91405">
        <v>2543</v>
      </c>
      <c r="IG170" s="10" vm="87231">
        <v>18791</v>
      </c>
      <c r="IH170" s="10" vm="80237">
        <v>1638</v>
      </c>
      <c r="II170" s="10" vm="78565">
        <v>3653</v>
      </c>
      <c r="IJ170" s="10" vm="76168">
        <v>0</v>
      </c>
      <c r="IK170" s="10" vm="73041">
        <v>34</v>
      </c>
      <c r="IL170" s="10" vm="66593">
        <v>0</v>
      </c>
      <c r="IM170" s="10" vm="59501">
        <v>0</v>
      </c>
      <c r="IN170" s="10" vm="91239">
        <v>1194</v>
      </c>
      <c r="IO170" s="10" vm="81229">
        <v>2566</v>
      </c>
      <c r="IP170" s="10" vm="71190">
        <v>0</v>
      </c>
      <c r="IQ170" s="10" vm="84209">
        <v>0</v>
      </c>
      <c r="IR170" s="10" vm="58168">
        <v>0</v>
      </c>
      <c r="IS170" s="81" vm="72881">
        <v>0</v>
      </c>
      <c r="IT170" s="81" vm="66435">
        <v>748</v>
      </c>
    </row>
    <row r="171" spans="1:254" x14ac:dyDescent="0.25">
      <c r="A171" s="8" t="s">
        <v>452</v>
      </c>
      <c r="B171" s="8" t="s">
        <v>332</v>
      </c>
      <c r="C171" s="89">
        <v>44651</v>
      </c>
      <c r="D171" s="76" vm="84122">
        <v>12</v>
      </c>
      <c r="E171" s="10" vm="76018">
        <v>225426</v>
      </c>
      <c r="F171" s="10" vm="70930">
        <v>-139636</v>
      </c>
      <c r="G171" s="10" vm="100319">
        <v>-31103</v>
      </c>
      <c r="H171" s="10" vm="59913">
        <v>54687</v>
      </c>
      <c r="I171" s="10" vm="58532">
        <v>11020</v>
      </c>
      <c r="J171" s="10" vm="63705">
        <v>65707</v>
      </c>
      <c r="K171" s="10" vm="86091">
        <v>0</v>
      </c>
      <c r="L171" s="10" vm="78459">
        <v>0</v>
      </c>
      <c r="M171" s="10" vm="75859">
        <v>0</v>
      </c>
      <c r="N171" s="10" vm="70814">
        <v>116</v>
      </c>
      <c r="O171" s="10" vm="99816">
        <v>-39294</v>
      </c>
      <c r="P171" s="10" vm="95927">
        <v>0</v>
      </c>
      <c r="Q171" s="10" vm="81935">
        <v>-2583</v>
      </c>
      <c r="R171" s="10" vm="87120">
        <v>0</v>
      </c>
      <c r="S171" s="10" vm="85974">
        <v>0</v>
      </c>
      <c r="T171" s="10" vm="83978">
        <v>23946</v>
      </c>
      <c r="U171" s="10" vm="75725">
        <v>0</v>
      </c>
      <c r="V171" s="10" vm="70709">
        <v>23946</v>
      </c>
      <c r="W171" s="10" vm="98834">
        <v>0</v>
      </c>
      <c r="X171" s="10" vm="95760">
        <v>8080</v>
      </c>
      <c r="Y171" s="10" vm="89715">
        <v>24130</v>
      </c>
      <c r="Z171" s="10" vm="81111">
        <v>0</v>
      </c>
      <c r="AA171" s="10" vm="80094">
        <v>56156</v>
      </c>
      <c r="AB171" s="10" vm="78318">
        <v>160929</v>
      </c>
      <c r="AC171" s="10" vm="57789">
        <v>17527</v>
      </c>
      <c r="AD171" s="10" vm="70600">
        <v>178456</v>
      </c>
      <c r="AE171" s="10" vm="97869">
        <v>7139</v>
      </c>
      <c r="AF171" s="10" vm="95595">
        <v>0</v>
      </c>
      <c r="AG171" s="10" vm="72736">
        <v>0</v>
      </c>
      <c r="AH171" s="10" vm="72057">
        <v>1487</v>
      </c>
      <c r="AI171" s="10" vm="85853">
        <v>187082</v>
      </c>
      <c r="AJ171" s="10" vm="78173">
        <v>36856</v>
      </c>
      <c r="AK171" s="10" vm="57751">
        <v>21817</v>
      </c>
      <c r="AL171" s="10" vm="70446">
        <v>27819</v>
      </c>
      <c r="AM171" s="10" vm="97403">
        <v>6681</v>
      </c>
      <c r="AN171" s="10" vm="95432">
        <v>8757</v>
      </c>
      <c r="AO171" s="10" vm="87994">
        <v>1090</v>
      </c>
      <c r="AP171" s="10" vm="80959">
        <v>0</v>
      </c>
      <c r="AQ171" s="10" vm="79973">
        <v>31068</v>
      </c>
      <c r="AR171" s="10" vm="83829">
        <v>68</v>
      </c>
      <c r="AS171" s="10" vm="57689">
        <v>0</v>
      </c>
      <c r="AT171" s="10" vm="70291">
        <v>134156</v>
      </c>
      <c r="AU171" s="10" vm="96972">
        <v>52926</v>
      </c>
      <c r="AV171" s="10" vm="95267">
        <v>1717</v>
      </c>
      <c r="AW171" s="10" vm="89542">
        <v>2220778</v>
      </c>
      <c r="AX171" s="10" vm="86963">
        <v>0</v>
      </c>
      <c r="AY171" s="10" vm="85720">
        <v>10389</v>
      </c>
      <c r="AZ171" s="10" vm="78028">
        <v>0</v>
      </c>
      <c r="BA171" s="10" vm="75319">
        <v>0</v>
      </c>
      <c r="BB171" s="10" vm="70135">
        <v>0</v>
      </c>
      <c r="BC171" s="10" vm="99166">
        <v>0</v>
      </c>
      <c r="BD171" s="10" vm="95104">
        <v>0</v>
      </c>
      <c r="BE171" s="10" vm="81801">
        <v>0</v>
      </c>
      <c r="BF171" s="10" vm="90340">
        <v>0</v>
      </c>
      <c r="BG171" s="10" vm="79849">
        <v>2231167</v>
      </c>
      <c r="BH171" s="10" vm="83671">
        <v>45161</v>
      </c>
      <c r="BI171" s="10" vm="75201">
        <v>12867</v>
      </c>
      <c r="BJ171" s="10" vm="69980">
        <v>141338</v>
      </c>
      <c r="BK171" s="10" vm="100470">
        <v>0</v>
      </c>
      <c r="BL171" s="10" vm="94940">
        <v>12281</v>
      </c>
      <c r="BM171" s="10" vm="90725">
        <v>211647</v>
      </c>
      <c r="BN171" s="10" vm="88673">
        <v>20493</v>
      </c>
      <c r="BO171" s="10" vm="79731">
        <v>0</v>
      </c>
      <c r="BP171" s="10" vm="77882">
        <v>7126</v>
      </c>
      <c r="BQ171" s="10" vm="75132">
        <v>70513</v>
      </c>
      <c r="BR171" s="10" vm="69825">
        <v>98132</v>
      </c>
      <c r="BS171" s="10" vm="100152">
        <v>113515</v>
      </c>
      <c r="BT171" s="10" vm="94778">
        <v>2344682</v>
      </c>
      <c r="BU171" s="10" vm="87840">
        <v>1216986</v>
      </c>
      <c r="BV171" s="10" vm="71912">
        <v>0</v>
      </c>
      <c r="BW171" s="10" vm="85592">
        <v>0</v>
      </c>
      <c r="BX171" s="10" vm="83516">
        <v>658266</v>
      </c>
      <c r="BY171" s="10" vm="75029">
        <v>0</v>
      </c>
      <c r="BZ171" s="10" vm="69669">
        <v>36118</v>
      </c>
      <c r="CA171" s="10" vm="99650">
        <v>6925</v>
      </c>
      <c r="CB171" s="10" vm="94617">
        <v>1918295</v>
      </c>
      <c r="CC171" s="10" vm="72598">
        <v>21005</v>
      </c>
      <c r="CD171" s="10" vm="80809">
        <v>541</v>
      </c>
      <c r="CE171" s="10" vm="85475">
        <v>404841</v>
      </c>
      <c r="CF171" s="10" vm="77739">
        <v>441718</v>
      </c>
      <c r="CG171" s="10" vm="57415">
        <v>0</v>
      </c>
      <c r="CH171" s="10" vm="69514">
        <v>0</v>
      </c>
      <c r="CI171" s="10" vm="98198">
        <v>-36877</v>
      </c>
      <c r="CJ171" s="10" vm="94457">
        <v>0</v>
      </c>
      <c r="CK171" s="10" vm="91064">
        <v>404841</v>
      </c>
      <c r="CL171" s="10" vm="86820">
        <v>37381</v>
      </c>
      <c r="CM171" s="10" vm="79618">
        <v>30399</v>
      </c>
      <c r="CN171" s="10" vm="83359">
        <v>0</v>
      </c>
      <c r="CO171" s="10" vm="74865">
        <v>6982</v>
      </c>
      <c r="CP171" s="10" vm="69361">
        <v>0</v>
      </c>
      <c r="CQ171" s="10" vm="97710">
        <v>0</v>
      </c>
      <c r="CR171" s="10" vm="94301">
        <v>0</v>
      </c>
      <c r="CS171" s="10" vm="81642">
        <v>0</v>
      </c>
      <c r="CT171" s="10" vm="71762">
        <v>0</v>
      </c>
      <c r="CU171" s="10" vm="71050">
        <v>0</v>
      </c>
      <c r="CV171" s="10" vm="77592">
        <v>1351</v>
      </c>
      <c r="CW171" s="10" vm="74789">
        <v>-1351</v>
      </c>
      <c r="CX171" s="10" vm="69207">
        <v>0</v>
      </c>
      <c r="CY171" s="10" vm="97245">
        <v>0</v>
      </c>
      <c r="CZ171" s="10" vm="94139">
        <v>0</v>
      </c>
      <c r="DA171" s="10" vm="89403">
        <v>0</v>
      </c>
      <c r="DB171" s="81" vm="88537">
        <v>0</v>
      </c>
      <c r="DC171" s="81" vm="85350">
        <v>0</v>
      </c>
      <c r="DD171" s="81" vm="83205">
        <v>0</v>
      </c>
      <c r="DE171" s="81" vm="74697">
        <v>0</v>
      </c>
      <c r="DF171" s="10" vm="69051">
        <v>12</v>
      </c>
      <c r="DG171" s="10" vm="96812">
        <v>0</v>
      </c>
      <c r="DH171" s="10" vm="93972">
        <v>4050</v>
      </c>
      <c r="DI171" s="10" vm="87669">
        <v>-4038</v>
      </c>
      <c r="DJ171" s="10" vm="90183">
        <v>37393</v>
      </c>
      <c r="DK171" s="10" vm="79498">
        <v>30399</v>
      </c>
      <c r="DL171" s="10" vm="77447">
        <v>5401</v>
      </c>
      <c r="DM171" s="10" vm="74617">
        <v>1593</v>
      </c>
      <c r="DN171" s="10" vm="68896">
        <v>951</v>
      </c>
      <c r="DO171" s="10" vm="96396">
        <v>704</v>
      </c>
      <c r="DP171" s="10" vm="93810">
        <v>0</v>
      </c>
      <c r="DQ171" s="10" vm="72474">
        <v>247</v>
      </c>
      <c r="DR171" s="10" vm="80668">
        <v>0</v>
      </c>
      <c r="DS171" s="10" vm="85223">
        <v>0</v>
      </c>
      <c r="DT171" s="10" vm="83047">
        <v>0</v>
      </c>
      <c r="DU171" s="10" vm="74511">
        <v>0</v>
      </c>
      <c r="DV171" s="10" vm="68742">
        <v>0</v>
      </c>
      <c r="DW171" s="10" vm="98349">
        <v>0</v>
      </c>
      <c r="DX171" s="10" vm="93648">
        <v>0</v>
      </c>
      <c r="DY171" s="10" vm="81495">
        <v>0</v>
      </c>
      <c r="DZ171" s="10" vm="86659">
        <v>0</v>
      </c>
      <c r="EA171" s="10" vm="79375">
        <v>0</v>
      </c>
      <c r="EB171" s="10" vm="77299">
        <v>0</v>
      </c>
      <c r="EC171" s="10" vm="57095">
        <v>0</v>
      </c>
      <c r="ED171" s="10" vm="68587">
        <v>0</v>
      </c>
      <c r="EE171" s="10" vm="96079">
        <v>0</v>
      </c>
      <c r="EF171" s="10" vm="93486">
        <v>0</v>
      </c>
      <c r="EG171" s="10" vm="89247">
        <v>0</v>
      </c>
      <c r="EH171" s="81" vm="71621">
        <v>0</v>
      </c>
      <c r="EI171" s="81" vm="85099">
        <v>0</v>
      </c>
      <c r="EJ171" s="81" vm="82892">
        <v>0</v>
      </c>
      <c r="EK171" s="81" vm="74336">
        <v>0</v>
      </c>
      <c r="EL171" s="10" vm="68431">
        <v>0</v>
      </c>
      <c r="EM171" s="10" vm="99485">
        <v>0</v>
      </c>
      <c r="EN171" s="10" vm="93322">
        <v>79</v>
      </c>
      <c r="EO171" s="10" vm="90567">
        <v>-79</v>
      </c>
      <c r="EP171" s="10" vm="88383">
        <v>951</v>
      </c>
      <c r="EQ171" s="10" vm="79267">
        <v>704</v>
      </c>
      <c r="ER171" s="10" vm="77153">
        <v>79</v>
      </c>
      <c r="ES171" s="10" vm="100817">
        <v>168</v>
      </c>
      <c r="ET171" s="10" vm="68276">
        <v>38344</v>
      </c>
      <c r="EU171" s="10" vm="98676">
        <v>31103</v>
      </c>
      <c r="EV171" s="10" vm="93163">
        <v>5480</v>
      </c>
      <c r="EW171" s="10" vm="87533">
        <v>1761</v>
      </c>
      <c r="EX171" s="10" vm="80527">
        <v>10444</v>
      </c>
      <c r="EY171" s="10" vm="84976">
        <v>1397</v>
      </c>
      <c r="EZ171" s="10" vm="82734">
        <v>2263</v>
      </c>
      <c r="FA171" s="10" vm="56903">
        <v>1397</v>
      </c>
      <c r="FB171" s="10" vm="68123">
        <v>2388093</v>
      </c>
      <c r="FC171" s="10" vm="98507">
        <v>0</v>
      </c>
      <c r="FD171" s="10" vm="93006">
        <v>2388093</v>
      </c>
      <c r="FE171" s="10" vm="58941">
        <v>204124</v>
      </c>
      <c r="FF171" s="10" vm="86516">
        <v>18819</v>
      </c>
      <c r="FG171" s="10" vm="79145">
        <v>0</v>
      </c>
      <c r="FH171" s="10" vm="77004">
        <v>-13298</v>
      </c>
      <c r="FI171" s="10" vm="74085">
        <v>0</v>
      </c>
      <c r="FJ171" s="10" vm="67969">
        <v>0</v>
      </c>
      <c r="FK171" s="10" vm="59323">
        <v>1345</v>
      </c>
      <c r="FL171" s="10" vm="92841">
        <v>2599083</v>
      </c>
      <c r="FM171" s="10" vm="72339">
        <v>350765</v>
      </c>
      <c r="FN171" s="10" vm="71477">
        <v>29970</v>
      </c>
      <c r="FO171" s="10" vm="84842">
        <v>68</v>
      </c>
      <c r="FP171" s="10" vm="76859">
        <v>0</v>
      </c>
      <c r="FQ171" s="10" vm="73984">
        <v>-2529</v>
      </c>
      <c r="FR171" s="10" vm="67815">
        <v>0</v>
      </c>
      <c r="FS171" s="10" vm="96653">
        <v>31</v>
      </c>
      <c r="FT171" s="10" vm="92675">
        <v>378305</v>
      </c>
      <c r="FU171" s="10" vm="89072">
        <v>2220778</v>
      </c>
      <c r="FV171" s="10" vm="90018">
        <v>2037328</v>
      </c>
      <c r="FW171" s="81" vm="79020">
        <v>0</v>
      </c>
      <c r="FX171" s="81" vm="82580">
        <v>0</v>
      </c>
      <c r="FY171" s="81" vm="73931">
        <v>0</v>
      </c>
      <c r="FZ171" s="81" vm="56228">
        <v>0</v>
      </c>
      <c r="GA171" s="81" vm="96236">
        <v>0</v>
      </c>
      <c r="GB171" s="10" vm="92513">
        <v>12701</v>
      </c>
      <c r="GC171" s="10" vm="81361">
        <v>7253</v>
      </c>
      <c r="GD171" s="10" vm="88241">
        <v>5448</v>
      </c>
      <c r="GE171" s="10" vm="84714">
        <v>748</v>
      </c>
      <c r="GF171" s="10" vm="76710">
        <v>261</v>
      </c>
      <c r="GG171" s="10" vm="73819">
        <v>487</v>
      </c>
      <c r="GH171" s="10" vm="67660">
        <v>2257</v>
      </c>
      <c r="GI171" s="10" vm="98990">
        <v>1071</v>
      </c>
      <c r="GJ171" s="10" vm="92352">
        <v>1186</v>
      </c>
      <c r="GK171" s="10" vm="87365">
        <v>0</v>
      </c>
      <c r="GL171" s="10" vm="86363">
        <v>0</v>
      </c>
      <c r="GM171" s="10" vm="78902">
        <v>0</v>
      </c>
      <c r="GN171" s="10" vm="82424">
        <v>5973</v>
      </c>
      <c r="GO171" s="10" vm="73748">
        <v>2074</v>
      </c>
      <c r="GP171" s="10" vm="67504">
        <v>3899</v>
      </c>
      <c r="GQ171" s="10" vm="99989">
        <v>0</v>
      </c>
      <c r="GR171" s="10" vm="92192">
        <v>0</v>
      </c>
      <c r="GS171" s="10" vm="88932">
        <v>0</v>
      </c>
      <c r="GT171" s="10" vm="80375">
        <v>21679</v>
      </c>
      <c r="GU171" s="10" vm="84612">
        <v>10659</v>
      </c>
      <c r="GV171" s="10" vm="76565">
        <v>11020</v>
      </c>
      <c r="GW171" s="10" vm="73653">
        <v>0</v>
      </c>
      <c r="GX171" s="81" vm="67348">
        <v>0</v>
      </c>
      <c r="GY171" s="10" vm="99322">
        <v>0</v>
      </c>
      <c r="GZ171" s="10" vm="92031">
        <v>8583</v>
      </c>
      <c r="HA171" s="10" vm="72189">
        <v>0</v>
      </c>
      <c r="HB171" s="10" vm="71324">
        <v>0</v>
      </c>
      <c r="HC171" s="81" vm="78816">
        <v>0</v>
      </c>
      <c r="HD171" s="81" vm="82271">
        <v>3698</v>
      </c>
      <c r="HE171" s="10" vm="100784">
        <v>12281</v>
      </c>
      <c r="HF171" s="10" vm="67193">
        <v>1637</v>
      </c>
      <c r="HG171" s="10" vm="98039">
        <v>8167</v>
      </c>
      <c r="HH171" s="10" vm="91872">
        <v>0</v>
      </c>
      <c r="HI171" s="10" vm="90903">
        <v>3185</v>
      </c>
      <c r="HJ171" s="10" vm="88107">
        <v>30090</v>
      </c>
      <c r="HK171" s="10" vm="84517">
        <v>0</v>
      </c>
      <c r="HL171" s="10" vm="76428">
        <v>0</v>
      </c>
      <c r="HM171" s="10" vm="73450">
        <v>0</v>
      </c>
      <c r="HN171" s="10" vm="67040">
        <v>27434</v>
      </c>
      <c r="HO171" s="10" vm="97553">
        <v>70513</v>
      </c>
      <c r="HP171" s="10" vm="91712">
        <v>6925</v>
      </c>
      <c r="HQ171" s="10" vm="90428">
        <v>0</v>
      </c>
      <c r="HR171" s="10" vm="89866">
        <v>6925</v>
      </c>
      <c r="HS171" s="10" vm="78718">
        <v>541</v>
      </c>
      <c r="HT171" s="10" vm="82114">
        <v>0</v>
      </c>
      <c r="HU171" s="10" vm="73329">
        <v>541</v>
      </c>
      <c r="HV171" s="10" vm="66886">
        <v>42332</v>
      </c>
      <c r="HW171" s="10" vm="97098">
        <v>1231</v>
      </c>
      <c r="HX171" s="10" vm="91561">
        <v>0</v>
      </c>
      <c r="HY171" s="10" vm="88791">
        <v>643</v>
      </c>
      <c r="HZ171" s="10" vm="86228">
        <v>19</v>
      </c>
      <c r="IA171" s="10" vm="84381">
        <v>0</v>
      </c>
      <c r="IB171" s="10" vm="76324">
        <v>-4931</v>
      </c>
      <c r="IC171" s="10" vm="73159">
        <v>39294</v>
      </c>
      <c r="ID171" s="10" vm="66744">
        <v>616</v>
      </c>
      <c r="IE171" s="10" vm="96507">
        <v>1708</v>
      </c>
      <c r="IF171" s="10" vm="91395">
        <v>42</v>
      </c>
      <c r="IG171" s="10" vm="87232">
        <v>2366</v>
      </c>
      <c r="IH171" s="10" vm="80222">
        <v>18819</v>
      </c>
      <c r="II171" s="10" vm="78590">
        <v>34619</v>
      </c>
      <c r="IJ171" s="10" vm="76179">
        <v>157</v>
      </c>
      <c r="IK171" s="10" vm="73042">
        <v>1035</v>
      </c>
      <c r="IL171" s="10" vm="66600">
        <v>-58</v>
      </c>
      <c r="IM171" s="10" vm="59494">
        <v>72</v>
      </c>
      <c r="IN171" s="10" vm="91230">
        <v>31747</v>
      </c>
      <c r="IO171" s="10" vm="81227">
        <v>35433</v>
      </c>
      <c r="IP171" s="10" vm="71185">
        <v>0</v>
      </c>
      <c r="IQ171" s="10" vm="84251">
        <v>0</v>
      </c>
      <c r="IR171" s="10" vm="58179">
        <v>0</v>
      </c>
      <c r="IS171" s="81" vm="72867">
        <v>0</v>
      </c>
      <c r="IT171" s="81" vm="66449">
        <v>0</v>
      </c>
    </row>
    <row r="172" spans="1:254" x14ac:dyDescent="0.25">
      <c r="A172" s="8" t="s">
        <v>498</v>
      </c>
      <c r="B172" s="8" t="s">
        <v>497</v>
      </c>
      <c r="C172" s="89">
        <v>44651</v>
      </c>
      <c r="D172" s="76" vm="16066">
        <v>12</v>
      </c>
      <c r="E172" s="10" vm="9317">
        <v>18597</v>
      </c>
      <c r="F172" s="10" vm="65543">
        <v>-17978</v>
      </c>
      <c r="G172" s="10" vm="42801">
        <v>0</v>
      </c>
      <c r="H172" s="10" vm="59740">
        <v>619</v>
      </c>
      <c r="I172" s="10" vm="29355">
        <v>0</v>
      </c>
      <c r="J172" s="10" vm="63540">
        <v>619</v>
      </c>
      <c r="K172" s="10" vm="46333">
        <v>0</v>
      </c>
      <c r="L172" s="10" vm="15846">
        <v>0</v>
      </c>
      <c r="M172" s="10" vm="9099">
        <v>0</v>
      </c>
      <c r="N172" s="10" vm="44574">
        <v>1</v>
      </c>
      <c r="O172" s="10" vm="42576">
        <v>0</v>
      </c>
      <c r="P172" s="10" vm="35866">
        <v>0</v>
      </c>
      <c r="Q172" s="10" vm="64437">
        <v>0</v>
      </c>
      <c r="R172" s="10" vm="22477">
        <v>0</v>
      </c>
      <c r="S172" s="10" vm="56034">
        <v>0</v>
      </c>
      <c r="T172" s="10" vm="15631">
        <v>620</v>
      </c>
      <c r="U172" s="10" vm="8883">
        <v>-119</v>
      </c>
      <c r="V172" s="10" vm="54326">
        <v>501</v>
      </c>
      <c r="W172" s="10" vm="42359">
        <v>0</v>
      </c>
      <c r="X172" s="10" vm="35630">
        <v>0</v>
      </c>
      <c r="Y172" s="10" vm="29047">
        <v>0</v>
      </c>
      <c r="Z172" s="10" vm="22256">
        <v>0</v>
      </c>
      <c r="AA172" s="10" vm="66142">
        <v>501</v>
      </c>
      <c r="AB172" s="10" vm="15441">
        <v>5260</v>
      </c>
      <c r="AC172" s="10" vm="8676">
        <v>13327</v>
      </c>
      <c r="AD172" s="10" vm="51207">
        <v>18587</v>
      </c>
      <c r="AE172" s="10" vm="42138">
        <v>0</v>
      </c>
      <c r="AF172" s="10" vm="35396">
        <v>0</v>
      </c>
      <c r="AG172" s="10" vm="28815">
        <v>0</v>
      </c>
      <c r="AH172" s="10" vm="22034">
        <v>11</v>
      </c>
      <c r="AI172" s="10" vm="49420">
        <v>18598</v>
      </c>
      <c r="AJ172" s="10" vm="15241">
        <v>1790</v>
      </c>
      <c r="AK172" s="10" vm="63265">
        <v>16188</v>
      </c>
      <c r="AL172" s="10" vm="47833">
        <v>0</v>
      </c>
      <c r="AM172" s="10" vm="65174">
        <v>0</v>
      </c>
      <c r="AN172" s="10" vm="35168">
        <v>0</v>
      </c>
      <c r="AO172" s="10" vm="28590">
        <v>0</v>
      </c>
      <c r="AP172" s="10" vm="21815">
        <v>0</v>
      </c>
      <c r="AQ172" s="10" vm="46110">
        <v>0</v>
      </c>
      <c r="AR172" s="10" vm="15022">
        <v>0</v>
      </c>
      <c r="AS172" s="10" vm="8388">
        <v>0</v>
      </c>
      <c r="AT172" s="10" vm="44346">
        <v>17978</v>
      </c>
      <c r="AU172" s="10" vm="41709">
        <v>620</v>
      </c>
      <c r="AV172" s="10" vm="64918">
        <v>0</v>
      </c>
      <c r="AW172" s="10" vm="28363">
        <v>0</v>
      </c>
      <c r="AX172" s="10" vm="21609">
        <v>0</v>
      </c>
      <c r="AY172" s="10" vm="55837">
        <v>21</v>
      </c>
      <c r="AZ172" s="10" vm="14804">
        <v>0</v>
      </c>
      <c r="BA172" s="10" vm="8168">
        <v>0</v>
      </c>
      <c r="BB172" s="10" vm="54094">
        <v>0</v>
      </c>
      <c r="BC172" s="10" vm="41479">
        <v>0</v>
      </c>
      <c r="BD172" s="10" vm="34849">
        <v>0</v>
      </c>
      <c r="BE172" s="10" vm="28132">
        <v>0</v>
      </c>
      <c r="BF172" s="10" vm="21402">
        <v>0</v>
      </c>
      <c r="BG172" s="10" vm="66002">
        <v>21</v>
      </c>
      <c r="BH172" s="10" vm="14594">
        <v>0</v>
      </c>
      <c r="BI172" s="10" vm="7956">
        <v>8</v>
      </c>
      <c r="BJ172" s="10" vm="50988">
        <v>3207</v>
      </c>
      <c r="BK172" s="10" vm="41248">
        <v>0</v>
      </c>
      <c r="BL172" s="10" vm="34616">
        <v>0</v>
      </c>
      <c r="BM172" s="10" vm="27903">
        <v>3215</v>
      </c>
      <c r="BN172" s="10" vm="21179">
        <v>0</v>
      </c>
      <c r="BO172" s="10" vm="49194">
        <v>0</v>
      </c>
      <c r="BP172" s="10" vm="14395">
        <v>0</v>
      </c>
      <c r="BQ172" s="10" vm="7761">
        <v>364</v>
      </c>
      <c r="BR172" s="10" vm="47609">
        <v>364</v>
      </c>
      <c r="BS172" s="10" vm="41023">
        <v>2851</v>
      </c>
      <c r="BT172" s="10" vm="34387">
        <v>2872</v>
      </c>
      <c r="BU172" s="10" vm="27676">
        <v>0</v>
      </c>
      <c r="BV172" s="10" vm="20961">
        <v>0</v>
      </c>
      <c r="BW172" s="10" vm="45885">
        <v>0</v>
      </c>
      <c r="BX172" s="10" vm="14179">
        <v>0</v>
      </c>
      <c r="BY172" s="10" vm="7603">
        <v>0</v>
      </c>
      <c r="BZ172" s="10" vm="44128">
        <v>0</v>
      </c>
      <c r="CA172" s="10" vm="40813">
        <v>0</v>
      </c>
      <c r="CB172" s="10" vm="64779">
        <v>0</v>
      </c>
      <c r="CC172" s="10" vm="27450">
        <v>0</v>
      </c>
      <c r="CD172" s="10" vm="20747">
        <v>5</v>
      </c>
      <c r="CE172" s="10" vm="55634">
        <v>2867</v>
      </c>
      <c r="CF172" s="10" vm="13961">
        <v>567</v>
      </c>
      <c r="CG172" s="10" vm="7387">
        <v>0</v>
      </c>
      <c r="CH172" s="10" vm="53876">
        <v>0</v>
      </c>
      <c r="CI172" s="10" vm="40578">
        <v>0</v>
      </c>
      <c r="CJ172" s="10" vm="34012">
        <v>2300</v>
      </c>
      <c r="CK172" s="10" vm="27225">
        <v>2867</v>
      </c>
      <c r="CL172" s="10" vm="20546">
        <v>0</v>
      </c>
      <c r="CM172" s="10" vm="52362">
        <v>0</v>
      </c>
      <c r="CN172" s="10" vm="13748">
        <v>0</v>
      </c>
      <c r="CO172" s="10" vm="7172">
        <v>0</v>
      </c>
      <c r="CP172" s="10" vm="50758">
        <v>0</v>
      </c>
      <c r="CQ172" s="10" vm="40349">
        <v>0</v>
      </c>
      <c r="CR172" s="10" vm="33778">
        <v>0</v>
      </c>
      <c r="CS172" s="10" vm="26990">
        <v>0</v>
      </c>
      <c r="CT172" s="10" vm="20325">
        <v>0</v>
      </c>
      <c r="CU172" s="10" vm="48967">
        <v>0</v>
      </c>
      <c r="CV172" s="10" vm="13545">
        <v>0</v>
      </c>
      <c r="CW172" s="10" vm="6965">
        <v>0</v>
      </c>
      <c r="CX172" s="10" vm="47388">
        <v>0</v>
      </c>
      <c r="CY172" s="10" vm="40121">
        <v>0</v>
      </c>
      <c r="CZ172" s="10" vm="33545">
        <v>0</v>
      </c>
      <c r="DA172" s="10" vm="26768">
        <v>0</v>
      </c>
      <c r="DB172" s="81" vm="20107">
        <v>0</v>
      </c>
      <c r="DC172" s="81" vm="45663">
        <v>0</v>
      </c>
      <c r="DD172" s="81" vm="13326">
        <v>0</v>
      </c>
      <c r="DE172" s="81" vm="6795">
        <v>0</v>
      </c>
      <c r="DF172" s="10" vm="43907">
        <v>0</v>
      </c>
      <c r="DG172" s="10" vm="39906">
        <v>0</v>
      </c>
      <c r="DH172" s="10" vm="33328">
        <v>0</v>
      </c>
      <c r="DI172" s="10" vm="26533">
        <v>0</v>
      </c>
      <c r="DJ172" s="10" vm="19889">
        <v>0</v>
      </c>
      <c r="DK172" s="10" vm="55412">
        <v>0</v>
      </c>
      <c r="DL172" s="10" vm="13106">
        <v>0</v>
      </c>
      <c r="DM172" s="10" vm="6578">
        <v>0</v>
      </c>
      <c r="DN172" s="10" vm="53657">
        <v>0</v>
      </c>
      <c r="DO172" s="10" vm="39675">
        <v>0</v>
      </c>
      <c r="DP172" s="10" vm="33156">
        <v>0</v>
      </c>
      <c r="DQ172" s="10" vm="26303">
        <v>0</v>
      </c>
      <c r="DR172" s="10" vm="19685">
        <v>0</v>
      </c>
      <c r="DS172" s="10" vm="65844">
        <v>0</v>
      </c>
      <c r="DT172" s="10" vm="12901">
        <v>0</v>
      </c>
      <c r="DU172" s="10" vm="6362">
        <v>0</v>
      </c>
      <c r="DV172" s="10" vm="50537">
        <v>0</v>
      </c>
      <c r="DW172" s="10" vm="39444">
        <v>0</v>
      </c>
      <c r="DX172" s="10" vm="32921">
        <v>0</v>
      </c>
      <c r="DY172" s="10" vm="26079">
        <v>0</v>
      </c>
      <c r="DZ172" s="10" vm="19463">
        <v>0</v>
      </c>
      <c r="EA172" s="10" vm="48745">
        <v>0</v>
      </c>
      <c r="EB172" s="10" vm="12697">
        <v>0</v>
      </c>
      <c r="EC172" s="10" vm="6158">
        <v>0</v>
      </c>
      <c r="ED172" s="10" vm="47167">
        <v>0</v>
      </c>
      <c r="EE172" s="10" vm="39222">
        <v>0</v>
      </c>
      <c r="EF172" s="10" vm="32690">
        <v>0</v>
      </c>
      <c r="EG172" s="10" vm="25855">
        <v>0</v>
      </c>
      <c r="EH172" s="81" vm="19250">
        <v>0</v>
      </c>
      <c r="EI172" s="81" vm="45440">
        <v>0</v>
      </c>
      <c r="EJ172" s="81" vm="12479">
        <v>0</v>
      </c>
      <c r="EK172" s="81" vm="5989">
        <v>0</v>
      </c>
      <c r="EL172" s="10" vm="43690">
        <v>0</v>
      </c>
      <c r="EM172" s="10" vm="39004">
        <v>0</v>
      </c>
      <c r="EN172" s="10" vm="32474">
        <v>0</v>
      </c>
      <c r="EO172" s="10" vm="25624">
        <v>0</v>
      </c>
      <c r="EP172" s="10" vm="19036">
        <v>0</v>
      </c>
      <c r="EQ172" s="10" vm="55194">
        <v>0</v>
      </c>
      <c r="ER172" s="10" vm="12260">
        <v>0</v>
      </c>
      <c r="ES172" s="10" vm="5774">
        <v>0</v>
      </c>
      <c r="ET172" s="10" vm="53441">
        <v>0</v>
      </c>
      <c r="EU172" s="10" vm="38772">
        <v>0</v>
      </c>
      <c r="EV172" s="10" vm="32299">
        <v>0</v>
      </c>
      <c r="EW172" s="10" vm="25393">
        <v>0</v>
      </c>
      <c r="EX172" s="10" vm="18835">
        <v>0</v>
      </c>
      <c r="EY172" s="10" vm="52037">
        <v>0</v>
      </c>
      <c r="EZ172" s="10" vm="12049">
        <v>0</v>
      </c>
      <c r="FA172" s="10" vm="5559">
        <v>0</v>
      </c>
      <c r="FB172" s="10" vm="50307">
        <v>0</v>
      </c>
      <c r="FC172" s="10" vm="38548">
        <v>0</v>
      </c>
      <c r="FD172" s="10" vm="32066">
        <v>0</v>
      </c>
      <c r="FE172" s="10" vm="25164">
        <v>0</v>
      </c>
      <c r="FF172" s="10" vm="18613">
        <v>0</v>
      </c>
      <c r="FG172" s="10" vm="48522">
        <v>0</v>
      </c>
      <c r="FH172" s="10" vm="11883">
        <v>0</v>
      </c>
      <c r="FI172" s="10" vm="5349">
        <v>0</v>
      </c>
      <c r="FJ172" s="10" vm="46942">
        <v>0</v>
      </c>
      <c r="FK172" s="10" vm="38335">
        <v>0</v>
      </c>
      <c r="FL172" s="10" vm="31836">
        <v>0</v>
      </c>
      <c r="FM172" s="10" vm="24929">
        <v>0</v>
      </c>
      <c r="FN172" s="10" vm="18404">
        <v>0</v>
      </c>
      <c r="FO172" s="10" vm="45226">
        <v>0</v>
      </c>
      <c r="FP172" s="10" vm="11667">
        <v>0</v>
      </c>
      <c r="FQ172" s="10" vm="5134">
        <v>0</v>
      </c>
      <c r="FR172" s="10" vm="43470">
        <v>0</v>
      </c>
      <c r="FS172" s="10" vm="38105">
        <v>0</v>
      </c>
      <c r="FT172" s="10" vm="31602">
        <v>0</v>
      </c>
      <c r="FU172" s="10" vm="24706">
        <v>0</v>
      </c>
      <c r="FV172" s="10" vm="18232">
        <v>0</v>
      </c>
      <c r="FW172" s="81" vm="54977">
        <v>0</v>
      </c>
      <c r="FX172" s="81" vm="11453">
        <v>0</v>
      </c>
      <c r="FY172" s="81" vm="4932">
        <v>0</v>
      </c>
      <c r="FZ172" s="81" vm="53224">
        <v>0</v>
      </c>
      <c r="GA172" s="81" vm="37889">
        <v>0</v>
      </c>
      <c r="GB172" s="10" vm="64549">
        <v>0</v>
      </c>
      <c r="GC172" s="10" vm="24474">
        <v>0</v>
      </c>
      <c r="GD172" s="10" vm="18010">
        <v>0</v>
      </c>
      <c r="GE172" s="10" vm="51811">
        <v>0</v>
      </c>
      <c r="GF172" s="10" vm="11234">
        <v>0</v>
      </c>
      <c r="GG172" s="10" vm="4765">
        <v>0</v>
      </c>
      <c r="GH172" s="10" vm="50092">
        <v>0</v>
      </c>
      <c r="GI172" s="10" vm="37668">
        <v>0</v>
      </c>
      <c r="GJ172" s="10" vm="31154">
        <v>0</v>
      </c>
      <c r="GK172" s="10" vm="24248">
        <v>0</v>
      </c>
      <c r="GL172" s="10" vm="17793">
        <v>0</v>
      </c>
      <c r="GM172" s="10" vm="48309">
        <v>0</v>
      </c>
      <c r="GN172" s="10" vm="11019">
        <v>0</v>
      </c>
      <c r="GO172" s="10" vm="4550">
        <v>0</v>
      </c>
      <c r="GP172" s="10" vm="46716">
        <v>0</v>
      </c>
      <c r="GQ172" s="10" vm="37447">
        <v>0</v>
      </c>
      <c r="GR172" s="10" vm="30921">
        <v>0</v>
      </c>
      <c r="GS172" s="10" vm="24024">
        <v>0</v>
      </c>
      <c r="GT172" s="10" vm="17573">
        <v>0</v>
      </c>
      <c r="GU172" s="10" vm="45017">
        <v>0</v>
      </c>
      <c r="GV172" s="10" vm="10814">
        <v>0</v>
      </c>
      <c r="GW172" s="10" vm="4333">
        <v>0</v>
      </c>
      <c r="GX172" s="81" vm="43252">
        <v>0</v>
      </c>
      <c r="GY172" s="10" vm="37223">
        <v>0</v>
      </c>
      <c r="GZ172" s="10" vm="30705">
        <v>0</v>
      </c>
      <c r="HA172" s="10" vm="23795">
        <v>0</v>
      </c>
      <c r="HB172" s="10" vm="17355">
        <v>0</v>
      </c>
      <c r="HC172" s="81" vm="54754">
        <v>0</v>
      </c>
      <c r="HD172" s="81" vm="10597">
        <v>0</v>
      </c>
      <c r="HE172" s="10" vm="4115">
        <v>0</v>
      </c>
      <c r="HF172" s="10" vm="52991">
        <v>364</v>
      </c>
      <c r="HG172" s="10" vm="37002">
        <v>0</v>
      </c>
      <c r="HH172" s="10" vm="30523">
        <v>0</v>
      </c>
      <c r="HI172" s="10" vm="23570">
        <v>0</v>
      </c>
      <c r="HJ172" s="10" vm="17144">
        <v>0</v>
      </c>
      <c r="HK172" s="10" vm="51598">
        <v>0</v>
      </c>
      <c r="HL172" s="10" vm="63756">
        <v>0</v>
      </c>
      <c r="HM172" s="10" vm="3898">
        <v>0</v>
      </c>
      <c r="HN172" s="10" vm="49873">
        <v>0</v>
      </c>
      <c r="HO172" s="10" vm="36779">
        <v>364</v>
      </c>
      <c r="HP172" s="10" vm="30289">
        <v>0</v>
      </c>
      <c r="HQ172" s="10" vm="23337">
        <v>0</v>
      </c>
      <c r="HR172" s="10" vm="16923">
        <v>0</v>
      </c>
      <c r="HS172" s="10" vm="48142">
        <v>0</v>
      </c>
      <c r="HT172" s="10" vm="10177">
        <v>5</v>
      </c>
      <c r="HU172" s="10" vm="3684">
        <v>5</v>
      </c>
      <c r="HV172" s="10" vm="46501">
        <v>0</v>
      </c>
      <c r="HW172" s="10" vm="36548">
        <v>0</v>
      </c>
      <c r="HX172" s="10" vm="64463">
        <v>0</v>
      </c>
      <c r="HY172" s="10" vm="23105">
        <v>0</v>
      </c>
      <c r="HZ172" s="10" vm="16706">
        <v>0</v>
      </c>
      <c r="IA172" s="10" vm="44792">
        <v>0</v>
      </c>
      <c r="IB172" s="10" vm="9958">
        <v>0</v>
      </c>
      <c r="IC172" s="10" vm="3466">
        <v>0</v>
      </c>
      <c r="ID172" s="10" vm="43030">
        <v>0</v>
      </c>
      <c r="IE172" s="10" vm="36332">
        <v>0</v>
      </c>
      <c r="IF172" s="10" vm="29822">
        <v>0</v>
      </c>
      <c r="IG172" s="10" vm="22888">
        <v>0</v>
      </c>
      <c r="IH172" s="10" vm="16490">
        <v>0</v>
      </c>
      <c r="II172" s="10" vm="54539">
        <v>7</v>
      </c>
      <c r="IJ172" s="10" vm="9744">
        <v>0</v>
      </c>
      <c r="IK172" s="10" vm="3244">
        <v>0</v>
      </c>
      <c r="IL172" s="10" vm="52772">
        <v>0</v>
      </c>
      <c r="IM172" s="10" vm="36101">
        <v>0</v>
      </c>
      <c r="IN172" s="10" vm="29587">
        <v>0</v>
      </c>
      <c r="IO172" s="10" vm="22705">
        <v>2163</v>
      </c>
      <c r="IP172" s="10" vm="16274">
        <v>0</v>
      </c>
      <c r="IQ172" s="10" vm="51422">
        <v>0</v>
      </c>
      <c r="IR172" s="10" vm="9539">
        <v>0</v>
      </c>
      <c r="IS172" s="81" vm="3025">
        <v>0</v>
      </c>
      <c r="IT172" s="81" vm="49648">
        <v>0</v>
      </c>
    </row>
    <row r="173" spans="1:254" x14ac:dyDescent="0.25">
      <c r="A173" s="8" t="s">
        <v>571</v>
      </c>
      <c r="B173" s="8" t="s">
        <v>60</v>
      </c>
      <c r="C173" s="89">
        <v>44651</v>
      </c>
      <c r="D173" s="76" vm="84112">
        <v>12</v>
      </c>
      <c r="E173" s="10" vm="76025">
        <v>20479</v>
      </c>
      <c r="F173" s="10" vm="56401">
        <v>-15467</v>
      </c>
      <c r="G173" s="10" vm="100340">
        <v>-994</v>
      </c>
      <c r="H173" s="10" vm="59923">
        <v>4018</v>
      </c>
      <c r="I173" s="10" vm="58529">
        <v>225</v>
      </c>
      <c r="J173" s="10" vm="63712">
        <v>4243</v>
      </c>
      <c r="K173" s="10" vm="86075">
        <v>0</v>
      </c>
      <c r="L173" s="10" vm="78450">
        <v>-38</v>
      </c>
      <c r="M173" s="10" vm="75883">
        <v>0</v>
      </c>
      <c r="N173" s="10" vm="70821">
        <v>6</v>
      </c>
      <c r="O173" s="10" vm="99850">
        <v>-5900</v>
      </c>
      <c r="P173" s="10" vm="95939">
        <v>28</v>
      </c>
      <c r="Q173" s="10" vm="81951">
        <v>0</v>
      </c>
      <c r="R173" s="10" vm="87132">
        <v>0</v>
      </c>
      <c r="S173" s="10" vm="85930">
        <v>0</v>
      </c>
      <c r="T173" s="10" vm="83967">
        <v>-1661</v>
      </c>
      <c r="U173" s="10" vm="75733">
        <v>0</v>
      </c>
      <c r="V173" s="10" vm="56318">
        <v>-1661</v>
      </c>
      <c r="W173" s="10" vm="98860">
        <v>0</v>
      </c>
      <c r="X173" s="10" vm="95773">
        <v>1433</v>
      </c>
      <c r="Y173" s="10" vm="89698">
        <v>0</v>
      </c>
      <c r="Z173" s="10" vm="81117">
        <v>0</v>
      </c>
      <c r="AA173" s="10" vm="80068">
        <v>-228</v>
      </c>
      <c r="AB173" s="10" vm="78309">
        <v>17090</v>
      </c>
      <c r="AC173" s="10" vm="75592">
        <v>1087</v>
      </c>
      <c r="AD173" s="10" vm="70614">
        <v>18177</v>
      </c>
      <c r="AE173" s="10" vm="97905">
        <v>70</v>
      </c>
      <c r="AF173" s="10" vm="95606">
        <v>0</v>
      </c>
      <c r="AG173" s="10" vm="72739">
        <v>0</v>
      </c>
      <c r="AH173" s="10" vm="72068">
        <v>258</v>
      </c>
      <c r="AI173" s="10" vm="85829">
        <v>18505</v>
      </c>
      <c r="AJ173" s="10" vm="78163">
        <v>6252</v>
      </c>
      <c r="AK173" s="10" vm="75498">
        <v>495</v>
      </c>
      <c r="AL173" s="10" vm="70458">
        <v>2901</v>
      </c>
      <c r="AM173" s="10" vm="97425">
        <v>519</v>
      </c>
      <c r="AN173" s="10" vm="95443">
        <v>2444</v>
      </c>
      <c r="AO173" s="10" vm="87991">
        <v>43</v>
      </c>
      <c r="AP173" s="10" vm="80965">
        <v>0</v>
      </c>
      <c r="AQ173" s="10" vm="79958">
        <v>2148</v>
      </c>
      <c r="AR173" s="10" vm="83820">
        <v>0</v>
      </c>
      <c r="AS173" s="10" vm="57702">
        <v>160</v>
      </c>
      <c r="AT173" s="10" vm="70304">
        <v>14962</v>
      </c>
      <c r="AU173" s="10" vm="97007">
        <v>3543</v>
      </c>
      <c r="AV173" s="10" vm="95280">
        <v>86</v>
      </c>
      <c r="AW173" s="10" vm="89559">
        <v>147740</v>
      </c>
      <c r="AX173" s="10" vm="86978">
        <v>0</v>
      </c>
      <c r="AY173" s="10" vm="85685">
        <v>1373</v>
      </c>
      <c r="AZ173" s="10" vm="78019">
        <v>337</v>
      </c>
      <c r="BA173" s="10" vm="75324">
        <v>0</v>
      </c>
      <c r="BB173" s="10" vm="70150">
        <v>570</v>
      </c>
      <c r="BC173" s="10" vm="99191">
        <v>0</v>
      </c>
      <c r="BD173" s="10" vm="95116">
        <v>0</v>
      </c>
      <c r="BE173" s="10" vm="81787">
        <v>0</v>
      </c>
      <c r="BF173" s="10" vm="90346">
        <v>0</v>
      </c>
      <c r="BG173" s="10" vm="79824">
        <v>150020</v>
      </c>
      <c r="BH173" s="10" vm="83663">
        <v>788</v>
      </c>
      <c r="BI173" s="10" vm="75234">
        <v>1766</v>
      </c>
      <c r="BJ173" s="10" vm="69993">
        <v>16373</v>
      </c>
      <c r="BK173" s="10" vm="100507">
        <v>0</v>
      </c>
      <c r="BL173" s="10" vm="94951">
        <v>0</v>
      </c>
      <c r="BM173" s="10" vm="90727">
        <v>18927</v>
      </c>
      <c r="BN173" s="10" vm="88688">
        <v>0</v>
      </c>
      <c r="BO173" s="10" vm="79708">
        <v>0</v>
      </c>
      <c r="BP173" s="10" vm="77873">
        <v>70</v>
      </c>
      <c r="BQ173" s="10" vm="75139">
        <v>3898</v>
      </c>
      <c r="BR173" s="10" vm="69834">
        <v>3968</v>
      </c>
      <c r="BS173" s="10" vm="100176">
        <v>14959</v>
      </c>
      <c r="BT173" s="10" vm="94789">
        <v>164979</v>
      </c>
      <c r="BU173" s="10" vm="87837">
        <v>57471</v>
      </c>
      <c r="BV173" s="10" vm="71918">
        <v>0</v>
      </c>
      <c r="BW173" s="10" vm="85577">
        <v>0</v>
      </c>
      <c r="BX173" s="10" vm="83506">
        <v>6824</v>
      </c>
      <c r="BY173" s="10" vm="75052">
        <v>0</v>
      </c>
      <c r="BZ173" s="10" vm="69678">
        <v>0</v>
      </c>
      <c r="CA173" s="10" vm="99687">
        <v>3786</v>
      </c>
      <c r="CB173" s="10" vm="94627">
        <v>68081</v>
      </c>
      <c r="CC173" s="10" vm="72615">
        <v>572</v>
      </c>
      <c r="CD173" s="10" vm="80821">
        <v>0</v>
      </c>
      <c r="CE173" s="10" vm="85437">
        <v>96326</v>
      </c>
      <c r="CF173" s="10" vm="77726">
        <v>64397</v>
      </c>
      <c r="CG173" s="10" vm="74971">
        <v>31929</v>
      </c>
      <c r="CH173" s="10" vm="69528">
        <v>0</v>
      </c>
      <c r="CI173" s="10" vm="98221">
        <v>0</v>
      </c>
      <c r="CJ173" s="10" vm="94468">
        <v>0</v>
      </c>
      <c r="CK173" s="10" vm="91047">
        <v>96326</v>
      </c>
      <c r="CL173" s="10" vm="86827">
        <v>1251</v>
      </c>
      <c r="CM173" s="10" vm="79591">
        <v>994</v>
      </c>
      <c r="CN173" s="10" vm="83351">
        <v>0</v>
      </c>
      <c r="CO173" s="10" vm="74887">
        <v>257</v>
      </c>
      <c r="CP173" s="10" vm="69374">
        <v>193</v>
      </c>
      <c r="CQ173" s="10" vm="97747">
        <v>0</v>
      </c>
      <c r="CR173" s="10" vm="94312">
        <v>176</v>
      </c>
      <c r="CS173" s="10" vm="81644">
        <v>17</v>
      </c>
      <c r="CT173" s="10" vm="71774">
        <v>0</v>
      </c>
      <c r="CU173" s="10" vm="71027">
        <v>0</v>
      </c>
      <c r="CV173" s="10" vm="77583">
        <v>0</v>
      </c>
      <c r="CW173" s="10" vm="74797">
        <v>0</v>
      </c>
      <c r="CX173" s="10" vm="69218">
        <v>0</v>
      </c>
      <c r="CY173" s="10" vm="97267">
        <v>0</v>
      </c>
      <c r="CZ173" s="10" vm="94150">
        <v>0</v>
      </c>
      <c r="DA173" s="10" vm="89400">
        <v>0</v>
      </c>
      <c r="DB173" s="81" vm="88543">
        <v>0</v>
      </c>
      <c r="DC173" s="81" vm="85336">
        <v>0</v>
      </c>
      <c r="DD173" s="81" vm="83195">
        <v>0</v>
      </c>
      <c r="DE173" s="81" vm="74714">
        <v>0</v>
      </c>
      <c r="DF173" s="10" vm="69064">
        <v>177</v>
      </c>
      <c r="DG173" s="10" vm="96847">
        <v>0</v>
      </c>
      <c r="DH173" s="10" vm="93984">
        <v>189</v>
      </c>
      <c r="DI173" s="10" vm="87686">
        <v>-12</v>
      </c>
      <c r="DJ173" s="10" vm="90198">
        <v>1621</v>
      </c>
      <c r="DK173" s="10" vm="79464">
        <v>994</v>
      </c>
      <c r="DL173" s="10" vm="77438">
        <v>365</v>
      </c>
      <c r="DM173" s="10" vm="57196">
        <v>262</v>
      </c>
      <c r="DN173" s="10" vm="68910">
        <v>0</v>
      </c>
      <c r="DO173" s="10" vm="96420">
        <v>0</v>
      </c>
      <c r="DP173" s="10" vm="93821">
        <v>0</v>
      </c>
      <c r="DQ173" s="10" vm="72460">
        <v>0</v>
      </c>
      <c r="DR173" s="10" vm="80675">
        <v>0</v>
      </c>
      <c r="DS173" s="10" vm="85197">
        <v>0</v>
      </c>
      <c r="DT173" s="10" vm="83039">
        <v>0</v>
      </c>
      <c r="DU173" s="10" vm="74531">
        <v>0</v>
      </c>
      <c r="DV173" s="10" vm="68755">
        <v>0</v>
      </c>
      <c r="DW173" s="10" vm="98385">
        <v>0</v>
      </c>
      <c r="DX173" s="10" vm="93659">
        <v>0</v>
      </c>
      <c r="DY173" s="10" vm="81497">
        <v>0</v>
      </c>
      <c r="DZ173" s="10" vm="86673">
        <v>0</v>
      </c>
      <c r="EA173" s="10" vm="79350">
        <v>0</v>
      </c>
      <c r="EB173" s="10" vm="77290">
        <v>0</v>
      </c>
      <c r="EC173" s="10" vm="74436">
        <v>0</v>
      </c>
      <c r="ED173" s="10" vm="68596">
        <v>0</v>
      </c>
      <c r="EE173" s="10" vm="96100">
        <v>0</v>
      </c>
      <c r="EF173" s="10" vm="93497">
        <v>0</v>
      </c>
      <c r="EG173" s="10" vm="89244">
        <v>0</v>
      </c>
      <c r="EH173" s="81" vm="71627">
        <v>0</v>
      </c>
      <c r="EI173" s="81" vm="85083">
        <v>0</v>
      </c>
      <c r="EJ173" s="81" vm="82882">
        <v>0</v>
      </c>
      <c r="EK173" s="81" vm="74348">
        <v>0</v>
      </c>
      <c r="EL173" s="10" vm="68440">
        <v>353</v>
      </c>
      <c r="EM173" s="10" vm="99520">
        <v>0</v>
      </c>
      <c r="EN173" s="10" vm="93332">
        <v>140</v>
      </c>
      <c r="EO173" s="10" vm="90584">
        <v>213</v>
      </c>
      <c r="EP173" s="10" vm="88396">
        <v>353</v>
      </c>
      <c r="EQ173" s="10" vm="79206">
        <v>0</v>
      </c>
      <c r="ER173" s="10" vm="77141">
        <v>140</v>
      </c>
      <c r="ES173" s="10" vm="74258">
        <v>213</v>
      </c>
      <c r="ET173" s="10" vm="68290">
        <v>1974</v>
      </c>
      <c r="EU173" s="10" vm="98699">
        <v>994</v>
      </c>
      <c r="EV173" s="10" vm="93174">
        <v>505</v>
      </c>
      <c r="EW173" s="10" vm="87516">
        <v>475</v>
      </c>
      <c r="EX173" s="10" vm="80534">
        <v>373</v>
      </c>
      <c r="EY173" s="10" vm="84946">
        <v>206</v>
      </c>
      <c r="EZ173" s="10" vm="82726">
        <v>98</v>
      </c>
      <c r="FA173" s="10" vm="74181">
        <v>206</v>
      </c>
      <c r="FB173" s="10" vm="68136">
        <v>152523</v>
      </c>
      <c r="FC173" s="10" vm="98542">
        <v>0</v>
      </c>
      <c r="FD173" s="10" vm="93017">
        <v>152523</v>
      </c>
      <c r="FE173" s="10" vm="58943">
        <v>8729</v>
      </c>
      <c r="FF173" s="10" vm="86530">
        <v>3025</v>
      </c>
      <c r="FG173" s="10" vm="79121">
        <v>0</v>
      </c>
      <c r="FH173" s="10" vm="76996">
        <v>-982</v>
      </c>
      <c r="FI173" s="10" vm="74092">
        <v>0</v>
      </c>
      <c r="FJ173" s="10" vm="67980">
        <v>-994</v>
      </c>
      <c r="FK173" s="10" vm="59345">
        <v>-1047</v>
      </c>
      <c r="FL173" s="10" vm="92852">
        <v>161254</v>
      </c>
      <c r="FM173" s="10" vm="72336">
        <v>11435</v>
      </c>
      <c r="FN173" s="10" vm="71483">
        <v>2282</v>
      </c>
      <c r="FO173" s="10" vm="84827">
        <v>0</v>
      </c>
      <c r="FP173" s="10" vm="76849">
        <v>0</v>
      </c>
      <c r="FQ173" s="10" vm="74012">
        <v>-203</v>
      </c>
      <c r="FR173" s="10" vm="67828">
        <v>0</v>
      </c>
      <c r="FS173" s="10" vm="96689">
        <v>0</v>
      </c>
      <c r="FT173" s="10" vm="92687">
        <v>13514</v>
      </c>
      <c r="FU173" s="10" vm="89089">
        <v>147740</v>
      </c>
      <c r="FV173" s="10" vm="90035">
        <v>141088</v>
      </c>
      <c r="FW173" s="81" vm="78974">
        <v>580</v>
      </c>
      <c r="FX173" s="81" vm="82571">
        <v>0</v>
      </c>
      <c r="FY173" s="81" vm="56739">
        <v>0</v>
      </c>
      <c r="FZ173" s="81" vm="56242">
        <v>-10</v>
      </c>
      <c r="GA173" s="81" vm="96261">
        <v>570</v>
      </c>
      <c r="GB173" s="10" vm="92524">
        <v>703</v>
      </c>
      <c r="GC173" s="10" vm="81347">
        <v>457</v>
      </c>
      <c r="GD173" s="10" vm="88247">
        <v>246</v>
      </c>
      <c r="GE173" s="10" vm="84684">
        <v>1178</v>
      </c>
      <c r="GF173" s="10" vm="76701">
        <v>1130</v>
      </c>
      <c r="GG173" s="10" vm="73846">
        <v>48</v>
      </c>
      <c r="GH173" s="10" vm="67673">
        <v>0</v>
      </c>
      <c r="GI173" s="10" vm="99026">
        <v>0</v>
      </c>
      <c r="GJ173" s="10" vm="92363">
        <v>0</v>
      </c>
      <c r="GK173" s="10" vm="87368">
        <v>0</v>
      </c>
      <c r="GL173" s="10" vm="86380">
        <v>0</v>
      </c>
      <c r="GM173" s="10" vm="57911">
        <v>0</v>
      </c>
      <c r="GN173" s="10" vm="82415">
        <v>200</v>
      </c>
      <c r="GO173" s="10" vm="73756">
        <v>80</v>
      </c>
      <c r="GP173" s="10" vm="67513">
        <v>120</v>
      </c>
      <c r="GQ173" s="10" vm="100011">
        <v>0</v>
      </c>
      <c r="GR173" s="10" vm="92203">
        <v>189</v>
      </c>
      <c r="GS173" s="10" vm="88929">
        <v>-189</v>
      </c>
      <c r="GT173" s="10" vm="80381">
        <v>2081</v>
      </c>
      <c r="GU173" s="10" vm="84598">
        <v>1856</v>
      </c>
      <c r="GV173" s="10" vm="76554">
        <v>225</v>
      </c>
      <c r="GW173" s="10" vm="56568">
        <v>0</v>
      </c>
      <c r="GX173" s="81" vm="67357">
        <v>0</v>
      </c>
      <c r="GY173" s="10" vm="99357">
        <v>0</v>
      </c>
      <c r="GZ173" s="10" vm="92041">
        <v>0</v>
      </c>
      <c r="HA173" s="10" vm="72206">
        <v>0</v>
      </c>
      <c r="HB173" s="10" vm="71336">
        <v>0</v>
      </c>
      <c r="HC173" s="81" vm="78781">
        <v>0</v>
      </c>
      <c r="HD173" s="81" vm="82258">
        <v>0</v>
      </c>
      <c r="HE173" s="10" vm="56510">
        <v>0</v>
      </c>
      <c r="HF173" s="10" vm="67207">
        <v>301</v>
      </c>
      <c r="HG173" s="10" vm="98062">
        <v>842</v>
      </c>
      <c r="HH173" s="10" vm="91883">
        <v>0</v>
      </c>
      <c r="HI173" s="10" vm="90885">
        <v>0</v>
      </c>
      <c r="HJ173" s="10" vm="88112">
        <v>1478</v>
      </c>
      <c r="HK173" s="10" vm="84487">
        <v>0</v>
      </c>
      <c r="HL173" s="10" vm="57843">
        <v>0</v>
      </c>
      <c r="HM173" s="10" vm="73484">
        <v>0</v>
      </c>
      <c r="HN173" s="10" vm="67053">
        <v>1277</v>
      </c>
      <c r="HO173" s="10" vm="97588">
        <v>3898</v>
      </c>
      <c r="HP173" s="10" vm="91723">
        <v>43</v>
      </c>
      <c r="HQ173" s="10" vm="90430">
        <v>3743</v>
      </c>
      <c r="HR173" s="10" vm="89881">
        <v>3786</v>
      </c>
      <c r="HS173" s="10" vm="78693">
        <v>0</v>
      </c>
      <c r="HT173" s="10" vm="82105">
        <v>0</v>
      </c>
      <c r="HU173" s="10" vm="73340">
        <v>0</v>
      </c>
      <c r="HV173" s="10" vm="66897">
        <v>1818</v>
      </c>
      <c r="HW173" s="10" vm="97114">
        <v>15</v>
      </c>
      <c r="HX173" s="10" vm="91572">
        <v>4219</v>
      </c>
      <c r="HY173" s="10" vm="58702">
        <v>37</v>
      </c>
      <c r="HZ173" s="10" vm="86234">
        <v>0</v>
      </c>
      <c r="IA173" s="10" vm="84364">
        <v>1</v>
      </c>
      <c r="IB173" s="10" vm="76313">
        <v>-190</v>
      </c>
      <c r="IC173" s="10" vm="73192">
        <v>5900</v>
      </c>
      <c r="ID173" s="10" vm="66756">
        <v>0</v>
      </c>
      <c r="IE173" s="10" vm="96532">
        <v>0</v>
      </c>
      <c r="IF173" s="10" vm="91406">
        <v>0</v>
      </c>
      <c r="IG173" s="10" vm="87243">
        <v>0</v>
      </c>
      <c r="IH173" s="10" vm="80238">
        <v>3025</v>
      </c>
      <c r="II173" s="10" vm="78541">
        <v>2404</v>
      </c>
      <c r="IJ173" s="10" vm="76169">
        <v>0</v>
      </c>
      <c r="IK173" s="10" vm="73050">
        <v>45</v>
      </c>
      <c r="IL173" s="10" vm="66613">
        <v>-16</v>
      </c>
      <c r="IM173" s="10" vm="59519">
        <v>0</v>
      </c>
      <c r="IN173" s="10" vm="91240">
        <v>3743</v>
      </c>
      <c r="IO173" s="10" vm="81219">
        <v>3775</v>
      </c>
      <c r="IP173" s="10" vm="71191">
        <v>0</v>
      </c>
      <c r="IQ173" s="10" vm="84220">
        <v>0</v>
      </c>
      <c r="IR173" s="10" vm="58169">
        <v>0</v>
      </c>
      <c r="IS173" s="81" vm="72900">
        <v>0</v>
      </c>
      <c r="IT173" s="81" vm="66461">
        <v>0</v>
      </c>
    </row>
    <row r="174" spans="1:254" x14ac:dyDescent="0.25">
      <c r="A174" s="8" t="s">
        <v>454</v>
      </c>
      <c r="B174" s="8" t="s">
        <v>172</v>
      </c>
      <c r="C174" s="89">
        <v>44651</v>
      </c>
      <c r="D174" s="76" vm="84123">
        <v>12</v>
      </c>
      <c r="E174" s="10" vm="76019">
        <v>414383</v>
      </c>
      <c r="F174" s="10" vm="56397">
        <v>-283739</v>
      </c>
      <c r="G174" s="10" vm="100320">
        <v>-48277</v>
      </c>
      <c r="H174" s="10" vm="59914">
        <v>82367</v>
      </c>
      <c r="I174" s="10" vm="58539">
        <v>37501</v>
      </c>
      <c r="J174" s="10" vm="63720">
        <v>119868</v>
      </c>
      <c r="K174" s="10" vm="86092">
        <v>0</v>
      </c>
      <c r="L174" s="10" vm="78460">
        <v>-764</v>
      </c>
      <c r="M174" s="10" vm="75877">
        <v>2232</v>
      </c>
      <c r="N174" s="10" vm="70815">
        <v>3522</v>
      </c>
      <c r="O174" s="10" vm="99835">
        <v>-78416</v>
      </c>
      <c r="P174" s="10" vm="95928">
        <v>-7029</v>
      </c>
      <c r="Q174" s="10" vm="81957">
        <v>850</v>
      </c>
      <c r="R174" s="10" vm="87144">
        <v>0</v>
      </c>
      <c r="S174" s="10" vm="85975">
        <v>0</v>
      </c>
      <c r="T174" s="10" vm="83979">
        <v>40263</v>
      </c>
      <c r="U174" s="10" vm="75699">
        <v>429</v>
      </c>
      <c r="V174" s="10" vm="70710">
        <v>40692</v>
      </c>
      <c r="W174" s="10" vm="98823">
        <v>0</v>
      </c>
      <c r="X174" s="10" vm="95761">
        <v>21264</v>
      </c>
      <c r="Y174" s="10" vm="89717">
        <v>12071</v>
      </c>
      <c r="Z174" s="10" vm="81130">
        <v>0</v>
      </c>
      <c r="AA174" s="10" vm="80095">
        <v>74027</v>
      </c>
      <c r="AB174" s="10" vm="78319">
        <v>265393</v>
      </c>
      <c r="AC174" s="10" vm="100864">
        <v>36049</v>
      </c>
      <c r="AD174" s="10" vm="70601">
        <v>301442</v>
      </c>
      <c r="AE174" s="10" vm="97879">
        <v>6313</v>
      </c>
      <c r="AF174" s="10" vm="95596">
        <v>0</v>
      </c>
      <c r="AG174" s="10" vm="72756">
        <v>0</v>
      </c>
      <c r="AH174" s="10" vm="72081">
        <v>996</v>
      </c>
      <c r="AI174" s="10" vm="85854">
        <v>308751</v>
      </c>
      <c r="AJ174" s="10" vm="78174">
        <v>59045</v>
      </c>
      <c r="AK174" s="10" vm="75491">
        <v>50479</v>
      </c>
      <c r="AL174" s="10" vm="70447">
        <v>36534</v>
      </c>
      <c r="AM174" s="10" vm="97404">
        <v>21327</v>
      </c>
      <c r="AN174" s="10" vm="95433">
        <v>1094</v>
      </c>
      <c r="AO174" s="10" vm="88001">
        <v>1151</v>
      </c>
      <c r="AP174" s="10" vm="80976">
        <v>3146</v>
      </c>
      <c r="AQ174" s="10" vm="79974">
        <v>42818</v>
      </c>
      <c r="AR174" s="10" vm="83830">
        <v>400</v>
      </c>
      <c r="AS174" s="10" vm="57700">
        <v>2395</v>
      </c>
      <c r="AT174" s="10" vm="70292">
        <v>218389</v>
      </c>
      <c r="AU174" s="10" vm="96990">
        <v>90362</v>
      </c>
      <c r="AV174" s="10" vm="95268">
        <v>4523</v>
      </c>
      <c r="AW174" s="10" vm="89561">
        <v>4617943</v>
      </c>
      <c r="AX174" s="10" vm="86989">
        <v>0</v>
      </c>
      <c r="AY174" s="10" vm="85721">
        <v>38790</v>
      </c>
      <c r="AZ174" s="10" vm="78029">
        <v>0</v>
      </c>
      <c r="BA174" s="10" vm="75302">
        <v>127446</v>
      </c>
      <c r="BB174" s="10" vm="70136">
        <v>63381</v>
      </c>
      <c r="BC174" s="10" vm="99155">
        <v>61027</v>
      </c>
      <c r="BD174" s="10" vm="95105">
        <v>0</v>
      </c>
      <c r="BE174" s="10" vm="81807">
        <v>0</v>
      </c>
      <c r="BF174" s="10" vm="90357">
        <v>15978</v>
      </c>
      <c r="BG174" s="10" vm="79850">
        <v>4924565</v>
      </c>
      <c r="BH174" s="10" vm="83672">
        <v>69362</v>
      </c>
      <c r="BI174" s="10" vm="75219">
        <v>28793</v>
      </c>
      <c r="BJ174" s="10" vm="69981">
        <v>151557</v>
      </c>
      <c r="BK174" s="10" vm="100479">
        <v>0</v>
      </c>
      <c r="BL174" s="10" vm="94941">
        <v>48926</v>
      </c>
      <c r="BM174" s="10" vm="90745">
        <v>298638</v>
      </c>
      <c r="BN174" s="10" vm="88700">
        <v>42401</v>
      </c>
      <c r="BO174" s="10" vm="79732">
        <v>0</v>
      </c>
      <c r="BP174" s="10" vm="77883">
        <v>6316</v>
      </c>
      <c r="BQ174" s="10" vm="75133">
        <v>266980</v>
      </c>
      <c r="BR174" s="10" vm="69826">
        <v>315697</v>
      </c>
      <c r="BS174" s="10" vm="100153">
        <v>-17059</v>
      </c>
      <c r="BT174" s="10" vm="94779">
        <v>4907506</v>
      </c>
      <c r="BU174" s="10" vm="87847">
        <v>1861926</v>
      </c>
      <c r="BV174" s="10" vm="71927">
        <v>0</v>
      </c>
      <c r="BW174" s="10" vm="85593">
        <v>460</v>
      </c>
      <c r="BX174" s="10" vm="83517">
        <v>361209</v>
      </c>
      <c r="BY174" s="10" vm="75049">
        <v>0</v>
      </c>
      <c r="BZ174" s="10" vm="69670">
        <v>43677</v>
      </c>
      <c r="CA174" s="10" vm="99671">
        <v>37583</v>
      </c>
      <c r="CB174" s="10" vm="94618">
        <v>2304855</v>
      </c>
      <c r="CC174" s="10" vm="72620">
        <v>49461</v>
      </c>
      <c r="CD174" s="10" vm="80835">
        <v>213</v>
      </c>
      <c r="CE174" s="10" vm="85476">
        <v>2552977</v>
      </c>
      <c r="CF174" s="10" vm="77740">
        <v>1492986</v>
      </c>
      <c r="CG174" s="10" vm="74959">
        <v>1061687</v>
      </c>
      <c r="CH174" s="10" vm="69515">
        <v>19472</v>
      </c>
      <c r="CI174" s="10" vm="98186">
        <v>-21168</v>
      </c>
      <c r="CJ174" s="10" vm="94458">
        <v>0</v>
      </c>
      <c r="CK174" s="10" vm="91067">
        <v>2552977</v>
      </c>
      <c r="CL174" s="10" vm="86839">
        <v>42063</v>
      </c>
      <c r="CM174" s="10" vm="79619">
        <v>35554</v>
      </c>
      <c r="CN174" s="10" vm="83360">
        <v>1370</v>
      </c>
      <c r="CO174" s="10" vm="74876">
        <v>5139</v>
      </c>
      <c r="CP174" s="10" vm="69362">
        <v>13212</v>
      </c>
      <c r="CQ174" s="10" vm="97718">
        <v>0</v>
      </c>
      <c r="CR174" s="10" vm="94302">
        <v>13532</v>
      </c>
      <c r="CS174" s="10" vm="81661">
        <v>-320</v>
      </c>
      <c r="CT174" s="10" vm="71786">
        <v>0</v>
      </c>
      <c r="CU174" s="10" vm="71051">
        <v>0</v>
      </c>
      <c r="CV174" s="10" vm="77593">
        <v>6165</v>
      </c>
      <c r="CW174" s="10" vm="74790">
        <v>-6165</v>
      </c>
      <c r="CX174" s="10" vm="69208">
        <v>515</v>
      </c>
      <c r="CY174" s="10" vm="97246">
        <v>0</v>
      </c>
      <c r="CZ174" s="10" vm="94140">
        <v>4214</v>
      </c>
      <c r="DA174" s="10" vm="89408">
        <v>-3699</v>
      </c>
      <c r="DB174" s="81" vm="88554">
        <v>0</v>
      </c>
      <c r="DC174" s="81" vm="85351">
        <v>0</v>
      </c>
      <c r="DD174" s="81" vm="83206">
        <v>0</v>
      </c>
      <c r="DE174" s="81" vm="57241">
        <v>0</v>
      </c>
      <c r="DF174" s="10" vm="69052">
        <v>4683</v>
      </c>
      <c r="DG174" s="10" vm="96831">
        <v>0</v>
      </c>
      <c r="DH174" s="10" vm="93973">
        <v>5378</v>
      </c>
      <c r="DI174" s="10" vm="87688">
        <v>-695</v>
      </c>
      <c r="DJ174" s="10" vm="90210">
        <v>60473</v>
      </c>
      <c r="DK174" s="10" vm="79499">
        <v>35554</v>
      </c>
      <c r="DL174" s="10" vm="77448">
        <v>30659</v>
      </c>
      <c r="DM174" s="10" vm="74589">
        <v>-5740</v>
      </c>
      <c r="DN174" s="10" vm="68897">
        <v>17010</v>
      </c>
      <c r="DO174" s="10" vm="96385">
        <v>12723</v>
      </c>
      <c r="DP174" s="10" vm="93811">
        <v>120</v>
      </c>
      <c r="DQ174" s="10" vm="72480">
        <v>4167</v>
      </c>
      <c r="DR174" s="10" vm="80687">
        <v>0</v>
      </c>
      <c r="DS174" s="10" vm="85224">
        <v>0</v>
      </c>
      <c r="DT174" s="10" vm="83048">
        <v>0</v>
      </c>
      <c r="DU174" s="10" vm="74518">
        <v>0</v>
      </c>
      <c r="DV174" s="10" vm="68743">
        <v>0</v>
      </c>
      <c r="DW174" s="10" vm="98360">
        <v>0</v>
      </c>
      <c r="DX174" s="10" vm="93649">
        <v>0</v>
      </c>
      <c r="DY174" s="10" vm="81515">
        <v>0</v>
      </c>
      <c r="DZ174" s="10" vm="86683">
        <v>5963</v>
      </c>
      <c r="EA174" s="10" vm="79376">
        <v>0</v>
      </c>
      <c r="EB174" s="10" vm="77300">
        <v>2468</v>
      </c>
      <c r="EC174" s="10" vm="57096">
        <v>3495</v>
      </c>
      <c r="ED174" s="10" vm="68588">
        <v>0</v>
      </c>
      <c r="EE174" s="10" vm="96080">
        <v>0</v>
      </c>
      <c r="EF174" s="10" vm="93487">
        <v>0</v>
      </c>
      <c r="EG174" s="10" vm="89254">
        <v>0</v>
      </c>
      <c r="EH174" s="81" vm="71636">
        <v>0</v>
      </c>
      <c r="EI174" s="81" vm="85100">
        <v>0</v>
      </c>
      <c r="EJ174" s="81" vm="82893">
        <v>0</v>
      </c>
      <c r="EK174" s="81" vm="57039">
        <v>0</v>
      </c>
      <c r="EL174" s="10" vm="68432">
        <v>22186</v>
      </c>
      <c r="EM174" s="10" vm="99506">
        <v>0</v>
      </c>
      <c r="EN174" s="10" vm="93323">
        <v>32103</v>
      </c>
      <c r="EO174" s="10" vm="90589">
        <v>-9917</v>
      </c>
      <c r="EP174" s="10" vm="88410">
        <v>45159</v>
      </c>
      <c r="EQ174" s="10" vm="79268">
        <v>12723</v>
      </c>
      <c r="ER174" s="10" vm="77154">
        <v>34691</v>
      </c>
      <c r="ES174" s="10" vm="56971">
        <v>-2255</v>
      </c>
      <c r="ET174" s="10" vm="68277">
        <v>105632</v>
      </c>
      <c r="EU174" s="10" vm="98664">
        <v>48277</v>
      </c>
      <c r="EV174" s="10" vm="93164">
        <v>65350</v>
      </c>
      <c r="EW174" s="10" vm="87536">
        <v>-7995</v>
      </c>
      <c r="EX174" s="10" vm="80545">
        <v>25708</v>
      </c>
      <c r="EY174" s="10" vm="84977">
        <v>4243</v>
      </c>
      <c r="EZ174" s="10" vm="82735">
        <v>4070</v>
      </c>
      <c r="FA174" s="10" vm="74170">
        <v>4221</v>
      </c>
      <c r="FB174" s="10" vm="68124">
        <v>4736617</v>
      </c>
      <c r="FC174" s="10" vm="98529">
        <v>0</v>
      </c>
      <c r="FD174" s="10" vm="93007">
        <v>4736617</v>
      </c>
      <c r="FE174" s="10" vm="58960">
        <v>138962</v>
      </c>
      <c r="FF174" s="10" vm="86540">
        <v>40452</v>
      </c>
      <c r="FG174" s="10" vm="79146">
        <v>0</v>
      </c>
      <c r="FH174" s="10" vm="77005">
        <v>-51883</v>
      </c>
      <c r="FI174" s="10" vm="74082">
        <v>0</v>
      </c>
      <c r="FJ174" s="10" vm="67970">
        <v>-7012</v>
      </c>
      <c r="FK174" s="10" vm="59334">
        <v>1845</v>
      </c>
      <c r="FL174" s="10" vm="92842">
        <v>4858981</v>
      </c>
      <c r="FM174" s="10" vm="72344">
        <v>211129</v>
      </c>
      <c r="FN174" s="10" vm="71494">
        <v>35752</v>
      </c>
      <c r="FO174" s="10" vm="84843">
        <v>1521</v>
      </c>
      <c r="FP174" s="10" vm="76860">
        <v>0</v>
      </c>
      <c r="FQ174" s="10" vm="74010">
        <v>-7364</v>
      </c>
      <c r="FR174" s="10" vm="67816">
        <v>0</v>
      </c>
      <c r="FS174" s="10" vm="96675">
        <v>0</v>
      </c>
      <c r="FT174" s="10" vm="92676">
        <v>241038</v>
      </c>
      <c r="FU174" s="10" vm="89091">
        <v>4617943</v>
      </c>
      <c r="FV174" s="10" vm="90046">
        <v>4525488</v>
      </c>
      <c r="FW174" s="81" vm="79021">
        <v>66565</v>
      </c>
      <c r="FX174" s="81" vm="82581">
        <v>0</v>
      </c>
      <c r="FY174" s="81" vm="73932">
        <v>-3167</v>
      </c>
      <c r="FZ174" s="81" vm="56229">
        <v>-17</v>
      </c>
      <c r="GA174" s="81" vm="96247">
        <v>63381</v>
      </c>
      <c r="GB174" s="10" vm="92514">
        <v>55755</v>
      </c>
      <c r="GC174" s="10" vm="81367">
        <v>35602</v>
      </c>
      <c r="GD174" s="10" vm="88260">
        <v>20153</v>
      </c>
      <c r="GE174" s="10" vm="84715">
        <v>2272</v>
      </c>
      <c r="GF174" s="10" vm="76711">
        <v>1427</v>
      </c>
      <c r="GG174" s="10" vm="73844">
        <v>845</v>
      </c>
      <c r="GH174" s="10" vm="67661">
        <v>3723</v>
      </c>
      <c r="GI174" s="10" vm="99011">
        <v>1795</v>
      </c>
      <c r="GJ174" s="10" vm="92353">
        <v>1928</v>
      </c>
      <c r="GK174" s="10" vm="87385">
        <v>0</v>
      </c>
      <c r="GL174" s="10" vm="86390">
        <v>0</v>
      </c>
      <c r="GM174" s="10" vm="57916">
        <v>0</v>
      </c>
      <c r="GN174" s="10" vm="82425">
        <v>43478</v>
      </c>
      <c r="GO174" s="10" vm="73752">
        <v>28903</v>
      </c>
      <c r="GP174" s="10" vm="67505">
        <v>14575</v>
      </c>
      <c r="GQ174" s="10" vm="99999">
        <v>0</v>
      </c>
      <c r="GR174" s="10" vm="92193">
        <v>0</v>
      </c>
      <c r="GS174" s="10" vm="88939">
        <v>0</v>
      </c>
      <c r="GT174" s="10" vm="80390">
        <v>105228</v>
      </c>
      <c r="GU174" s="10" vm="100882">
        <v>67727</v>
      </c>
      <c r="GV174" s="10" vm="76566">
        <v>37501</v>
      </c>
      <c r="GW174" s="10" vm="73645">
        <v>0</v>
      </c>
      <c r="GX174" s="81" vm="67349">
        <v>0</v>
      </c>
      <c r="GY174" s="10" vm="99344">
        <v>16</v>
      </c>
      <c r="GZ174" s="10" vm="92032">
        <v>0</v>
      </c>
      <c r="HA174" s="10" vm="72211">
        <v>0</v>
      </c>
      <c r="HB174" s="10" vm="71349">
        <v>0</v>
      </c>
      <c r="HC174" s="81" vm="78817">
        <v>0</v>
      </c>
      <c r="HD174" s="81" vm="82272">
        <v>48910</v>
      </c>
      <c r="HE174" s="10" vm="73573">
        <v>48926</v>
      </c>
      <c r="HF174" s="10" vm="67194">
        <v>10220</v>
      </c>
      <c r="HG174" s="10" vm="98049">
        <v>17475</v>
      </c>
      <c r="HH174" s="10" vm="91873">
        <v>0</v>
      </c>
      <c r="HI174" s="10" vm="90905">
        <v>115154</v>
      </c>
      <c r="HJ174" s="10" vm="88121">
        <v>66180</v>
      </c>
      <c r="HK174" s="10" vm="84518">
        <v>35</v>
      </c>
      <c r="HL174" s="10" vm="57848">
        <v>0</v>
      </c>
      <c r="HM174" s="10" vm="73465">
        <v>0</v>
      </c>
      <c r="HN174" s="10" vm="67041">
        <v>57916</v>
      </c>
      <c r="HO174" s="10" vm="97574">
        <v>266980</v>
      </c>
      <c r="HP174" s="10" vm="91713">
        <v>34341</v>
      </c>
      <c r="HQ174" s="10" vm="90443">
        <v>3242</v>
      </c>
      <c r="HR174" s="10" vm="89891">
        <v>37583</v>
      </c>
      <c r="HS174" s="10" vm="78719">
        <v>0</v>
      </c>
      <c r="HT174" s="10" vm="82115">
        <v>213</v>
      </c>
      <c r="HU174" s="10" vm="73318">
        <v>213</v>
      </c>
      <c r="HV174" s="10" vm="66887">
        <v>76575</v>
      </c>
      <c r="HW174" s="10" vm="97107">
        <v>6271</v>
      </c>
      <c r="HX174" s="10" vm="91562">
        <v>0</v>
      </c>
      <c r="HY174" s="10" vm="88794">
        <v>1436</v>
      </c>
      <c r="HZ174" s="10" vm="86245">
        <v>281</v>
      </c>
      <c r="IA174" s="10" vm="84382">
        <v>37</v>
      </c>
      <c r="IB174" s="10" vm="76325">
        <v>-6184</v>
      </c>
      <c r="IC174" s="10" vm="73185">
        <v>78416</v>
      </c>
      <c r="ID174" s="10" vm="66745">
        <v>4372</v>
      </c>
      <c r="IE174" s="10" vm="96523">
        <v>14801</v>
      </c>
      <c r="IF174" s="10" vm="91396">
        <v>10464</v>
      </c>
      <c r="IG174" s="10" vm="87246">
        <v>29637</v>
      </c>
      <c r="IH174" s="10" vm="80250">
        <v>40452</v>
      </c>
      <c r="II174" s="10" vm="78591">
        <v>45213</v>
      </c>
      <c r="IJ174" s="10" vm="76180">
        <v>400</v>
      </c>
      <c r="IK174" s="10" vm="73044">
        <v>326</v>
      </c>
      <c r="IL174" s="10" vm="66601">
        <v>-358</v>
      </c>
      <c r="IM174" s="10" vm="59506">
        <v>-114</v>
      </c>
      <c r="IN174" s="10" vm="91231">
        <v>45531</v>
      </c>
      <c r="IO174" s="10" vm="58034">
        <v>46463</v>
      </c>
      <c r="IP174" s="10" vm="71205">
        <v>0</v>
      </c>
      <c r="IQ174" s="10" vm="84252">
        <v>-207</v>
      </c>
      <c r="IR174" s="10" vm="58180">
        <v>-10</v>
      </c>
      <c r="IS174" s="81" vm="72896">
        <v>787</v>
      </c>
      <c r="IT174" s="81" vm="66450">
        <v>788</v>
      </c>
    </row>
    <row r="175" spans="1:254" x14ac:dyDescent="0.25">
      <c r="A175" s="8" t="s">
        <v>455</v>
      </c>
      <c r="B175" s="8" t="s">
        <v>308</v>
      </c>
      <c r="C175" s="89">
        <v>44651</v>
      </c>
      <c r="D175" s="76" vm="84113">
        <v>12</v>
      </c>
      <c r="E175" s="10" vm="76026">
        <v>47088</v>
      </c>
      <c r="F175" s="10" vm="70935">
        <v>-63891</v>
      </c>
      <c r="G175" s="10" vm="100341">
        <v>0</v>
      </c>
      <c r="H175" s="10" vm="59924">
        <v>-16803</v>
      </c>
      <c r="I175" s="10" vm="58503">
        <v>1707</v>
      </c>
      <c r="J175" s="10" vm="63713">
        <v>-15096</v>
      </c>
      <c r="K175" s="10" vm="86080">
        <v>0</v>
      </c>
      <c r="L175" s="10" vm="78451">
        <v>0</v>
      </c>
      <c r="M175" s="10" vm="75884">
        <v>0</v>
      </c>
      <c r="N175" s="10" vm="70822">
        <v>74</v>
      </c>
      <c r="O175" s="10" vm="99851">
        <v>-172</v>
      </c>
      <c r="P175" s="10" vm="95940">
        <v>0</v>
      </c>
      <c r="Q175" s="10" vm="81933">
        <v>73</v>
      </c>
      <c r="R175" s="10" vm="87133">
        <v>0</v>
      </c>
      <c r="S175" s="10" vm="85961">
        <v>0</v>
      </c>
      <c r="T175" s="10" vm="83968">
        <v>-15121</v>
      </c>
      <c r="U175" s="10" vm="75734">
        <v>0</v>
      </c>
      <c r="V175" s="10" vm="56319">
        <v>-15121</v>
      </c>
      <c r="W175" s="10" vm="98861">
        <v>0</v>
      </c>
      <c r="X175" s="10" vm="95774">
        <v>0</v>
      </c>
      <c r="Y175" s="10" vm="89700">
        <v>0</v>
      </c>
      <c r="Z175" s="10" vm="81118">
        <v>0</v>
      </c>
      <c r="AA175" s="10" vm="80083">
        <v>-15121</v>
      </c>
      <c r="AB175" s="10" vm="78310">
        <v>27957</v>
      </c>
      <c r="AC175" s="10" vm="75593">
        <v>11395</v>
      </c>
      <c r="AD175" s="10" vm="70615">
        <v>39352</v>
      </c>
      <c r="AE175" s="10" vm="97906">
        <v>125</v>
      </c>
      <c r="AF175" s="10" vm="95607">
        <v>0</v>
      </c>
      <c r="AG175" s="10" vm="72740">
        <v>0</v>
      </c>
      <c r="AH175" s="10" vm="72069">
        <v>0</v>
      </c>
      <c r="AI175" s="10" vm="85841">
        <v>39477</v>
      </c>
      <c r="AJ175" s="10" vm="78164">
        <v>9636</v>
      </c>
      <c r="AK175" s="10" vm="100862">
        <v>33015</v>
      </c>
      <c r="AL175" s="10" vm="70459">
        <v>2964</v>
      </c>
      <c r="AM175" s="10" vm="97426">
        <v>0</v>
      </c>
      <c r="AN175" s="10" vm="95444">
        <v>426</v>
      </c>
      <c r="AO175" s="10" vm="87989">
        <v>101</v>
      </c>
      <c r="AP175" s="10" vm="80966">
        <v>0</v>
      </c>
      <c r="AQ175" s="10" vm="79963">
        <v>2262</v>
      </c>
      <c r="AR175" s="10" vm="83821">
        <v>10869</v>
      </c>
      <c r="AS175" s="10" vm="75406">
        <v>500</v>
      </c>
      <c r="AT175" s="10" vm="70305">
        <v>59773</v>
      </c>
      <c r="AU175" s="10" vm="97008">
        <v>-20296</v>
      </c>
      <c r="AV175" s="10" vm="95281">
        <v>10208</v>
      </c>
      <c r="AW175" s="10" vm="89554">
        <v>121852</v>
      </c>
      <c r="AX175" s="10" vm="86979">
        <v>0</v>
      </c>
      <c r="AY175" s="10" vm="85710">
        <v>58</v>
      </c>
      <c r="AZ175" s="10" vm="78020">
        <v>0</v>
      </c>
      <c r="BA175" s="10" vm="75325">
        <v>0</v>
      </c>
      <c r="BB175" s="10" vm="70151">
        <v>800</v>
      </c>
      <c r="BC175" s="10" vm="99192">
        <v>0</v>
      </c>
      <c r="BD175" s="10" vm="95117">
        <v>0</v>
      </c>
      <c r="BE175" s="10" vm="81802">
        <v>0</v>
      </c>
      <c r="BF175" s="10" vm="90347">
        <v>0</v>
      </c>
      <c r="BG175" s="10" vm="79838">
        <v>122710</v>
      </c>
      <c r="BH175" s="10" vm="83664">
        <v>2177</v>
      </c>
      <c r="BI175" s="10" vm="75235">
        <v>4124</v>
      </c>
      <c r="BJ175" s="10" vm="69994">
        <v>24712</v>
      </c>
      <c r="BK175" s="10" vm="100508">
        <v>592</v>
      </c>
      <c r="BL175" s="10" vm="94952">
        <v>0</v>
      </c>
      <c r="BM175" s="10" vm="90741">
        <v>31605</v>
      </c>
      <c r="BN175" s="10" vm="88689">
        <v>0</v>
      </c>
      <c r="BO175" s="10" vm="79719">
        <v>0</v>
      </c>
      <c r="BP175" s="10" vm="77874">
        <v>0</v>
      </c>
      <c r="BQ175" s="10" vm="75140">
        <v>9052</v>
      </c>
      <c r="BR175" s="10" vm="69835">
        <v>9052</v>
      </c>
      <c r="BS175" s="10" vm="100177">
        <v>22553</v>
      </c>
      <c r="BT175" s="10" vm="94790">
        <v>145263</v>
      </c>
      <c r="BU175" s="10" vm="87812">
        <v>5000</v>
      </c>
      <c r="BV175" s="10" vm="71919">
        <v>0</v>
      </c>
      <c r="BW175" s="10" vm="85580">
        <v>0</v>
      </c>
      <c r="BX175" s="10" vm="83507">
        <v>16786</v>
      </c>
      <c r="BY175" s="10" vm="75053">
        <v>0</v>
      </c>
      <c r="BZ175" s="10" vm="69679">
        <v>0</v>
      </c>
      <c r="CA175" s="10" vm="99688">
        <v>4877</v>
      </c>
      <c r="CB175" s="10" vm="94628">
        <v>26663</v>
      </c>
      <c r="CC175" s="10" vm="72596">
        <v>0</v>
      </c>
      <c r="CD175" s="10" vm="80822">
        <v>0</v>
      </c>
      <c r="CE175" s="10" vm="85460">
        <v>118600</v>
      </c>
      <c r="CF175" s="10" vm="77727">
        <v>111628</v>
      </c>
      <c r="CG175" s="10" vm="74972">
        <v>0</v>
      </c>
      <c r="CH175" s="10" vm="69529">
        <v>6972</v>
      </c>
      <c r="CI175" s="10" vm="98222">
        <v>0</v>
      </c>
      <c r="CJ175" s="10" vm="94469">
        <v>0</v>
      </c>
      <c r="CK175" s="10" vm="91049">
        <v>118600</v>
      </c>
      <c r="CL175" s="10" vm="86828">
        <v>0</v>
      </c>
      <c r="CM175" s="10" vm="79608">
        <v>0</v>
      </c>
      <c r="CN175" s="10" vm="83352">
        <v>0</v>
      </c>
      <c r="CO175" s="10" vm="57358">
        <v>0</v>
      </c>
      <c r="CP175" s="10" vm="69375">
        <v>0</v>
      </c>
      <c r="CQ175" s="10" vm="97748">
        <v>0</v>
      </c>
      <c r="CR175" s="10" vm="94313">
        <v>0</v>
      </c>
      <c r="CS175" s="10" vm="81645">
        <v>0</v>
      </c>
      <c r="CT175" s="10" vm="71775">
        <v>0</v>
      </c>
      <c r="CU175" s="10" vm="71039">
        <v>0</v>
      </c>
      <c r="CV175" s="10" vm="77584">
        <v>0</v>
      </c>
      <c r="CW175" s="10" vm="57306">
        <v>0</v>
      </c>
      <c r="CX175" s="10" vm="69219">
        <v>0</v>
      </c>
      <c r="CY175" s="10" vm="97268">
        <v>0</v>
      </c>
      <c r="CZ175" s="10" vm="94151">
        <v>0</v>
      </c>
      <c r="DA175" s="10" vm="89398">
        <v>0</v>
      </c>
      <c r="DB175" s="81" vm="88544">
        <v>0</v>
      </c>
      <c r="DC175" s="81" vm="85340">
        <v>0</v>
      </c>
      <c r="DD175" s="81" vm="83196">
        <v>0</v>
      </c>
      <c r="DE175" s="81" vm="74715">
        <v>0</v>
      </c>
      <c r="DF175" s="10" vm="69065">
        <v>0</v>
      </c>
      <c r="DG175" s="10" vm="96848">
        <v>0</v>
      </c>
      <c r="DH175" s="10" vm="93985">
        <v>0</v>
      </c>
      <c r="DI175" s="10" vm="87681">
        <v>0</v>
      </c>
      <c r="DJ175" s="10" vm="90199">
        <v>0</v>
      </c>
      <c r="DK175" s="10" vm="79487">
        <v>0</v>
      </c>
      <c r="DL175" s="10" vm="77439">
        <v>0</v>
      </c>
      <c r="DM175" s="10" vm="74622">
        <v>0</v>
      </c>
      <c r="DN175" s="10" vm="68911">
        <v>0</v>
      </c>
      <c r="DO175" s="10" vm="96421">
        <v>0</v>
      </c>
      <c r="DP175" s="10" vm="93822">
        <v>0</v>
      </c>
      <c r="DQ175" s="10" vm="72475">
        <v>0</v>
      </c>
      <c r="DR175" s="10" vm="80676">
        <v>0</v>
      </c>
      <c r="DS175" s="10" vm="85211">
        <v>0</v>
      </c>
      <c r="DT175" s="10" vm="83040">
        <v>0</v>
      </c>
      <c r="DU175" s="10" vm="74532">
        <v>0</v>
      </c>
      <c r="DV175" s="10" vm="68756">
        <v>0</v>
      </c>
      <c r="DW175" s="10" vm="98386">
        <v>0</v>
      </c>
      <c r="DX175" s="10" vm="93660">
        <v>0</v>
      </c>
      <c r="DY175" s="10" vm="81511">
        <v>0</v>
      </c>
      <c r="DZ175" s="10" vm="86674">
        <v>3569</v>
      </c>
      <c r="EA175" s="10" vm="79364">
        <v>0</v>
      </c>
      <c r="EB175" s="10" vm="77291">
        <v>2634</v>
      </c>
      <c r="EC175" s="10" vm="74437">
        <v>935</v>
      </c>
      <c r="ED175" s="10" vm="68597">
        <v>0</v>
      </c>
      <c r="EE175" s="10" vm="96101">
        <v>0</v>
      </c>
      <c r="EF175" s="10" vm="93498">
        <v>0</v>
      </c>
      <c r="EG175" s="10" vm="89219">
        <v>0</v>
      </c>
      <c r="EH175" s="81" vm="71628">
        <v>0</v>
      </c>
      <c r="EI175" s="81" vm="85087">
        <v>0</v>
      </c>
      <c r="EJ175" s="81" vm="82883">
        <v>0</v>
      </c>
      <c r="EK175" s="81" vm="74349">
        <v>0</v>
      </c>
      <c r="EL175" s="10" vm="68441">
        <v>4042</v>
      </c>
      <c r="EM175" s="10" vm="99521">
        <v>0</v>
      </c>
      <c r="EN175" s="10" vm="93333">
        <v>1484</v>
      </c>
      <c r="EO175" s="10" vm="90565">
        <v>2558</v>
      </c>
      <c r="EP175" s="10" vm="88397">
        <v>7611</v>
      </c>
      <c r="EQ175" s="10" vm="79252">
        <v>0</v>
      </c>
      <c r="ER175" s="10" vm="77142">
        <v>4118</v>
      </c>
      <c r="ES175" s="10" vm="74259">
        <v>3493</v>
      </c>
      <c r="ET175" s="10" vm="68291">
        <v>7611</v>
      </c>
      <c r="EU175" s="10" vm="98700">
        <v>0</v>
      </c>
      <c r="EV175" s="10" vm="93175">
        <v>4118</v>
      </c>
      <c r="EW175" s="10" vm="87518">
        <v>3493</v>
      </c>
      <c r="EX175" s="10" vm="80535">
        <v>830</v>
      </c>
      <c r="EY175" s="10" vm="84965">
        <v>0</v>
      </c>
      <c r="EZ175" s="10" vm="82727">
        <v>270</v>
      </c>
      <c r="FA175" s="10" vm="56921">
        <v>0</v>
      </c>
      <c r="FB175" s="10" vm="68137">
        <v>161348</v>
      </c>
      <c r="FC175" s="10" vm="98543">
        <v>0</v>
      </c>
      <c r="FD175" s="10" vm="93018">
        <v>161348</v>
      </c>
      <c r="FE175" s="10" vm="58944">
        <v>1965</v>
      </c>
      <c r="FF175" s="10" vm="86531">
        <v>2216</v>
      </c>
      <c r="FG175" s="10" vm="79135">
        <v>0</v>
      </c>
      <c r="FH175" s="10" vm="76997">
        <v>-6516</v>
      </c>
      <c r="FI175" s="10" vm="74093">
        <v>0</v>
      </c>
      <c r="FJ175" s="10" vm="67981">
        <v>0</v>
      </c>
      <c r="FK175" s="10" vm="59346">
        <v>0</v>
      </c>
      <c r="FL175" s="10" vm="92853">
        <v>159013</v>
      </c>
      <c r="FM175" s="10" vm="72334">
        <v>27925</v>
      </c>
      <c r="FN175" s="10" vm="71484">
        <v>2485</v>
      </c>
      <c r="FO175" s="10" vm="84831">
        <v>13836</v>
      </c>
      <c r="FP175" s="10" vm="76850">
        <v>-4002</v>
      </c>
      <c r="FQ175" s="10" vm="100805">
        <v>-3083</v>
      </c>
      <c r="FR175" s="10" vm="67829">
        <v>0</v>
      </c>
      <c r="FS175" s="10" vm="96690">
        <v>0</v>
      </c>
      <c r="FT175" s="10" vm="92688">
        <v>37161</v>
      </c>
      <c r="FU175" s="10" vm="89084">
        <v>121852</v>
      </c>
      <c r="FV175" s="10" vm="90036">
        <v>133423</v>
      </c>
      <c r="FW175" s="81" vm="79010">
        <v>800</v>
      </c>
      <c r="FX175" s="81" vm="82572">
        <v>0</v>
      </c>
      <c r="FY175" s="81" vm="73935">
        <v>0</v>
      </c>
      <c r="FZ175" s="81" vm="56243">
        <v>0</v>
      </c>
      <c r="GA175" s="81" vm="96262">
        <v>800</v>
      </c>
      <c r="GB175" s="10" vm="92525">
        <v>0</v>
      </c>
      <c r="GC175" s="10" vm="81362">
        <v>0</v>
      </c>
      <c r="GD175" s="10" vm="88248">
        <v>0</v>
      </c>
      <c r="GE175" s="10" vm="84700">
        <v>0</v>
      </c>
      <c r="GF175" s="10" vm="76702">
        <v>0</v>
      </c>
      <c r="GG175" s="10" vm="56683">
        <v>0</v>
      </c>
      <c r="GH175" s="10" vm="67674">
        <v>0</v>
      </c>
      <c r="GI175" s="10" vm="99027">
        <v>0</v>
      </c>
      <c r="GJ175" s="10" vm="92364">
        <v>0</v>
      </c>
      <c r="GK175" s="10" vm="87381">
        <v>0</v>
      </c>
      <c r="GL175" s="10" vm="86381">
        <v>0</v>
      </c>
      <c r="GM175" s="10" vm="78893">
        <v>0</v>
      </c>
      <c r="GN175" s="10" vm="82416">
        <v>6345</v>
      </c>
      <c r="GO175" s="10" vm="73757">
        <v>4638</v>
      </c>
      <c r="GP175" s="10" vm="67514">
        <v>1707</v>
      </c>
      <c r="GQ175" s="10" vm="100012">
        <v>0</v>
      </c>
      <c r="GR175" s="10" vm="92204">
        <v>0</v>
      </c>
      <c r="GS175" s="10" vm="88914">
        <v>0</v>
      </c>
      <c r="GT175" s="10" vm="80382">
        <v>6345</v>
      </c>
      <c r="GU175" s="10" vm="84601">
        <v>4638</v>
      </c>
      <c r="GV175" s="10" vm="76555">
        <v>1707</v>
      </c>
      <c r="GW175" s="10" vm="56569">
        <v>0</v>
      </c>
      <c r="GX175" s="81" vm="67358">
        <v>0</v>
      </c>
      <c r="GY175" s="10" vm="99358">
        <v>0</v>
      </c>
      <c r="GZ175" s="10" vm="92042">
        <v>0</v>
      </c>
      <c r="HA175" s="10" vm="72187">
        <v>0</v>
      </c>
      <c r="HB175" s="10" vm="71337">
        <v>0</v>
      </c>
      <c r="HC175" s="81" vm="78805">
        <v>0</v>
      </c>
      <c r="HD175" s="81" vm="82259">
        <v>0</v>
      </c>
      <c r="HE175" s="10" vm="56511">
        <v>0</v>
      </c>
      <c r="HF175" s="10" vm="67208">
        <v>1235</v>
      </c>
      <c r="HG175" s="10" vm="98063">
        <v>0</v>
      </c>
      <c r="HH175" s="10" vm="91884">
        <v>0</v>
      </c>
      <c r="HI175" s="10" vm="90886">
        <v>1066</v>
      </c>
      <c r="HJ175" s="10" vm="88113">
        <v>4377</v>
      </c>
      <c r="HK175" s="10" vm="84507">
        <v>0</v>
      </c>
      <c r="HL175" s="10" vm="76424">
        <v>0</v>
      </c>
      <c r="HM175" s="10" vm="73485">
        <v>0</v>
      </c>
      <c r="HN175" s="10" vm="67054">
        <v>2374</v>
      </c>
      <c r="HO175" s="10" vm="97589">
        <v>9052</v>
      </c>
      <c r="HP175" s="10" vm="91724">
        <v>4482</v>
      </c>
      <c r="HQ175" s="10" vm="58807">
        <v>395</v>
      </c>
      <c r="HR175" s="10" vm="89882">
        <v>4877</v>
      </c>
      <c r="HS175" s="10" vm="78708">
        <v>0</v>
      </c>
      <c r="HT175" s="10" vm="82106">
        <v>0</v>
      </c>
      <c r="HU175" s="10" vm="73341">
        <v>0</v>
      </c>
      <c r="HV175" s="10" vm="66898">
        <v>172</v>
      </c>
      <c r="HW175" s="10" vm="59201">
        <v>0</v>
      </c>
      <c r="HX175" s="10" vm="91573">
        <v>0</v>
      </c>
      <c r="HY175" s="10" vm="88788">
        <v>0</v>
      </c>
      <c r="HZ175" s="10" vm="86235">
        <v>0</v>
      </c>
      <c r="IA175" s="10" vm="84370">
        <v>0</v>
      </c>
      <c r="IB175" s="10" vm="76314">
        <v>0</v>
      </c>
      <c r="IC175" s="10" vm="73193">
        <v>172</v>
      </c>
      <c r="ID175" s="10" vm="66757">
        <v>781</v>
      </c>
      <c r="IE175" s="10" vm="96533">
        <v>2996</v>
      </c>
      <c r="IF175" s="10" vm="91407">
        <v>16540</v>
      </c>
      <c r="IG175" s="10" vm="87239">
        <v>20317</v>
      </c>
      <c r="IH175" s="10" vm="80239">
        <v>2216</v>
      </c>
      <c r="II175" s="10" vm="78578">
        <v>2836</v>
      </c>
      <c r="IJ175" s="10" vm="76170">
        <v>10869</v>
      </c>
      <c r="IK175" s="10" vm="73051">
        <v>24</v>
      </c>
      <c r="IL175" s="10" vm="66614">
        <v>-120</v>
      </c>
      <c r="IM175" s="10" vm="59520">
        <v>0</v>
      </c>
      <c r="IN175" s="10" vm="91241">
        <v>1893</v>
      </c>
      <c r="IO175" s="10" vm="81228">
        <v>1893</v>
      </c>
      <c r="IP175" s="10" vm="71192">
        <v>0</v>
      </c>
      <c r="IQ175" s="10" vm="84237">
        <v>0</v>
      </c>
      <c r="IR175" s="10" vm="58170">
        <v>0</v>
      </c>
      <c r="IS175" s="81" vm="72901">
        <v>0</v>
      </c>
      <c r="IT175" s="81" vm="66462">
        <v>0</v>
      </c>
    </row>
    <row r="176" spans="1:254" x14ac:dyDescent="0.25">
      <c r="A176" s="8" t="s">
        <v>456</v>
      </c>
      <c r="B176" s="8" t="s">
        <v>184</v>
      </c>
      <c r="C176" s="89">
        <v>44651</v>
      </c>
      <c r="D176" s="76" vm="84124">
        <v>12</v>
      </c>
      <c r="E176" s="10" vm="75977">
        <v>34708</v>
      </c>
      <c r="F176" s="10" vm="56398">
        <v>-19062</v>
      </c>
      <c r="G176" s="10" vm="100329">
        <v>-4161</v>
      </c>
      <c r="H176" s="10" vm="59915">
        <v>11485</v>
      </c>
      <c r="I176" s="10" vm="58540">
        <v>1642</v>
      </c>
      <c r="J176" s="10" vm="63721">
        <v>13127</v>
      </c>
      <c r="K176" s="10" vm="86093">
        <v>0</v>
      </c>
      <c r="L176" s="10" vm="78461">
        <v>0</v>
      </c>
      <c r="M176" s="10" vm="75861">
        <v>0</v>
      </c>
      <c r="N176" s="10" vm="56360">
        <v>7</v>
      </c>
      <c r="O176" s="10" vm="99839">
        <v>-6789</v>
      </c>
      <c r="P176" s="10" vm="95929">
        <v>0</v>
      </c>
      <c r="Q176" s="10" vm="81958">
        <v>0</v>
      </c>
      <c r="R176" s="10" vm="87145">
        <v>0</v>
      </c>
      <c r="S176" s="10" vm="85976">
        <v>0</v>
      </c>
      <c r="T176" s="10" vm="83980">
        <v>6345</v>
      </c>
      <c r="U176" s="10" vm="75714">
        <v>0</v>
      </c>
      <c r="V176" s="10" vm="70711">
        <v>6345</v>
      </c>
      <c r="W176" s="10" vm="98845">
        <v>0</v>
      </c>
      <c r="X176" s="10" vm="95762">
        <v>1691</v>
      </c>
      <c r="Y176" s="10" vm="89718">
        <v>0</v>
      </c>
      <c r="Z176" s="10" vm="81131">
        <v>0</v>
      </c>
      <c r="AA176" s="10" vm="80096">
        <v>8036</v>
      </c>
      <c r="AB176" s="10" vm="78320">
        <v>15451</v>
      </c>
      <c r="AC176" s="10" vm="75579">
        <v>1848</v>
      </c>
      <c r="AD176" s="10" vm="70602">
        <v>17299</v>
      </c>
      <c r="AE176" s="10" vm="97894">
        <v>881</v>
      </c>
      <c r="AF176" s="10" vm="95597">
        <v>0</v>
      </c>
      <c r="AG176" s="10" vm="72757">
        <v>0</v>
      </c>
      <c r="AH176" s="10" vm="72082">
        <v>1693</v>
      </c>
      <c r="AI176" s="10" vm="85855">
        <v>19873</v>
      </c>
      <c r="AJ176" s="10" vm="78175">
        <v>3774</v>
      </c>
      <c r="AK176" s="10" vm="75492">
        <v>1359</v>
      </c>
      <c r="AL176" s="10" vm="70448">
        <v>1551</v>
      </c>
      <c r="AM176" s="10" vm="97415">
        <v>911</v>
      </c>
      <c r="AN176" s="10" vm="95434">
        <v>0</v>
      </c>
      <c r="AO176" s="10" vm="88002">
        <v>35</v>
      </c>
      <c r="AP176" s="10" vm="80977">
        <v>0</v>
      </c>
      <c r="AQ176" s="10" vm="79975">
        <v>2418</v>
      </c>
      <c r="AR176" s="10" vm="83831">
        <v>0</v>
      </c>
      <c r="AS176" s="10" vm="57699">
        <v>1251</v>
      </c>
      <c r="AT176" s="10" vm="70293">
        <v>11299</v>
      </c>
      <c r="AU176" s="10" vm="96995">
        <v>8574</v>
      </c>
      <c r="AV176" s="10" vm="95269">
        <v>139</v>
      </c>
      <c r="AW176" s="10" vm="89562">
        <v>238172</v>
      </c>
      <c r="AX176" s="10" vm="86990">
        <v>0</v>
      </c>
      <c r="AY176" s="10" vm="85722">
        <v>7348</v>
      </c>
      <c r="AZ176" s="10" vm="78030">
        <v>0</v>
      </c>
      <c r="BA176" s="10" vm="57641">
        <v>0</v>
      </c>
      <c r="BB176" s="10" vm="70137">
        <v>815</v>
      </c>
      <c r="BC176" s="10" vm="99177">
        <v>0</v>
      </c>
      <c r="BD176" s="10" vm="95106">
        <v>0</v>
      </c>
      <c r="BE176" s="10" vm="81808">
        <v>0</v>
      </c>
      <c r="BF176" s="10" vm="90358">
        <v>0</v>
      </c>
      <c r="BG176" s="10" vm="79851">
        <v>246335</v>
      </c>
      <c r="BH176" s="10" vm="83673">
        <v>1379</v>
      </c>
      <c r="BI176" s="10" vm="57586">
        <v>771</v>
      </c>
      <c r="BJ176" s="10" vm="69982">
        <v>19087</v>
      </c>
      <c r="BK176" s="10" vm="100494">
        <v>0</v>
      </c>
      <c r="BL176" s="10" vm="94942">
        <v>1480</v>
      </c>
      <c r="BM176" s="10" vm="90746">
        <v>22717</v>
      </c>
      <c r="BN176" s="10" vm="88701">
        <v>1869</v>
      </c>
      <c r="BO176" s="10" vm="79733">
        <v>0</v>
      </c>
      <c r="BP176" s="10" vm="77884">
        <v>0</v>
      </c>
      <c r="BQ176" s="10" vm="57524">
        <v>5208</v>
      </c>
      <c r="BR176" s="10" vm="69827">
        <v>7077</v>
      </c>
      <c r="BS176" s="10" vm="100163">
        <v>15640</v>
      </c>
      <c r="BT176" s="10" vm="94780">
        <v>261975</v>
      </c>
      <c r="BU176" s="10" vm="87848">
        <v>136917</v>
      </c>
      <c r="BV176" s="10" vm="71928">
        <v>0</v>
      </c>
      <c r="BW176" s="10" vm="85594">
        <v>0</v>
      </c>
      <c r="BX176" s="10" vm="83518">
        <v>76053</v>
      </c>
      <c r="BY176" s="10" vm="75039">
        <v>0</v>
      </c>
      <c r="BZ176" s="10" vm="69671">
        <v>0</v>
      </c>
      <c r="CA176" s="10" vm="99676">
        <v>3109</v>
      </c>
      <c r="CB176" s="10" vm="94619">
        <v>216079</v>
      </c>
      <c r="CC176" s="10" vm="72621">
        <v>3921</v>
      </c>
      <c r="CD176" s="10" vm="80836">
        <v>0</v>
      </c>
      <c r="CE176" s="10" vm="85477">
        <v>41975</v>
      </c>
      <c r="CF176" s="10" vm="77741">
        <v>41087</v>
      </c>
      <c r="CG176" s="10" vm="74961">
        <v>344</v>
      </c>
      <c r="CH176" s="10" vm="69516">
        <v>544</v>
      </c>
      <c r="CI176" s="10" vm="98209">
        <v>0</v>
      </c>
      <c r="CJ176" s="10" vm="94459">
        <v>0</v>
      </c>
      <c r="CK176" s="10" vm="91068">
        <v>41975</v>
      </c>
      <c r="CL176" s="10" vm="86840">
        <v>5840</v>
      </c>
      <c r="CM176" s="10" vm="79620">
        <v>4040</v>
      </c>
      <c r="CN176" s="10" vm="83361">
        <v>0</v>
      </c>
      <c r="CO176" s="10" vm="74877">
        <v>1800</v>
      </c>
      <c r="CP176" s="10" vm="69363">
        <v>0</v>
      </c>
      <c r="CQ176" s="10" vm="97734">
        <v>0</v>
      </c>
      <c r="CR176" s="10" vm="94303">
        <v>0</v>
      </c>
      <c r="CS176" s="10" vm="81662">
        <v>0</v>
      </c>
      <c r="CT176" s="10" vm="71787">
        <v>0</v>
      </c>
      <c r="CU176" s="10" vm="71052">
        <v>0</v>
      </c>
      <c r="CV176" s="10" vm="77594">
        <v>0</v>
      </c>
      <c r="CW176" s="10" vm="57302">
        <v>0</v>
      </c>
      <c r="CX176" s="10" vm="69209">
        <v>946</v>
      </c>
      <c r="CY176" s="10" vm="97257">
        <v>0</v>
      </c>
      <c r="CZ176" s="10" vm="94141">
        <v>1007</v>
      </c>
      <c r="DA176" s="10" vm="89409">
        <v>-61</v>
      </c>
      <c r="DB176" s="81" vm="88555">
        <v>0</v>
      </c>
      <c r="DC176" s="81" vm="85352">
        <v>0</v>
      </c>
      <c r="DD176" s="81" vm="83207">
        <v>0</v>
      </c>
      <c r="DE176" s="81" vm="57240">
        <v>0</v>
      </c>
      <c r="DF176" s="10" vm="69053">
        <v>6315</v>
      </c>
      <c r="DG176" s="10" vm="96835">
        <v>0</v>
      </c>
      <c r="DH176" s="10" vm="93974">
        <v>5321</v>
      </c>
      <c r="DI176" s="10" vm="87689">
        <v>994</v>
      </c>
      <c r="DJ176" s="10" vm="90211">
        <v>13101</v>
      </c>
      <c r="DK176" s="10" vm="79500">
        <v>4040</v>
      </c>
      <c r="DL176" s="10" vm="77449">
        <v>6328</v>
      </c>
      <c r="DM176" s="10" vm="74620">
        <v>2733</v>
      </c>
      <c r="DN176" s="10" vm="68898">
        <v>0</v>
      </c>
      <c r="DO176" s="10" vm="96406">
        <v>118</v>
      </c>
      <c r="DP176" s="10" vm="93812">
        <v>0</v>
      </c>
      <c r="DQ176" s="10" vm="72481">
        <v>-118</v>
      </c>
      <c r="DR176" s="10" vm="80688">
        <v>0</v>
      </c>
      <c r="DS176" s="10" vm="85225">
        <v>0</v>
      </c>
      <c r="DT176" s="10" vm="83049">
        <v>0</v>
      </c>
      <c r="DU176" s="10" vm="74529">
        <v>0</v>
      </c>
      <c r="DV176" s="10" vm="68744">
        <v>0</v>
      </c>
      <c r="DW176" s="10" vm="98373">
        <v>0</v>
      </c>
      <c r="DX176" s="10" vm="93650">
        <v>0</v>
      </c>
      <c r="DY176" s="10" vm="81516">
        <v>0</v>
      </c>
      <c r="DZ176" s="10" vm="86684">
        <v>241</v>
      </c>
      <c r="EA176" s="10" vm="79377">
        <v>0</v>
      </c>
      <c r="EB176" s="10" vm="77301">
        <v>5</v>
      </c>
      <c r="EC176" s="10" vm="74413">
        <v>236</v>
      </c>
      <c r="ED176" s="10" vm="68589">
        <v>0</v>
      </c>
      <c r="EE176" s="10" vm="96088">
        <v>0</v>
      </c>
      <c r="EF176" s="10" vm="93488">
        <v>0</v>
      </c>
      <c r="EG176" s="10" vm="89255">
        <v>0</v>
      </c>
      <c r="EH176" s="81" vm="71637">
        <v>0</v>
      </c>
      <c r="EI176" s="81" vm="85101">
        <v>0</v>
      </c>
      <c r="EJ176" s="81" vm="82894">
        <v>0</v>
      </c>
      <c r="EK176" s="81" vm="57031">
        <v>0</v>
      </c>
      <c r="EL176" s="10" vm="68433">
        <v>1493</v>
      </c>
      <c r="EM176" s="10" vm="99509">
        <v>3</v>
      </c>
      <c r="EN176" s="10" vm="93324">
        <v>1430</v>
      </c>
      <c r="EO176" s="10" vm="90590">
        <v>60</v>
      </c>
      <c r="EP176" s="10" vm="88411">
        <v>1734</v>
      </c>
      <c r="EQ176" s="10" vm="79269">
        <v>121</v>
      </c>
      <c r="ER176" s="10" vm="77155">
        <v>1435</v>
      </c>
      <c r="ES176" s="10" vm="74248">
        <v>178</v>
      </c>
      <c r="ET176" s="10" vm="68278">
        <v>14835</v>
      </c>
      <c r="EU176" s="10" vm="98687">
        <v>4161</v>
      </c>
      <c r="EV176" s="10" vm="93165">
        <v>7763</v>
      </c>
      <c r="EW176" s="10" vm="87537">
        <v>2911</v>
      </c>
      <c r="EX176" s="10" vm="80546">
        <v>631</v>
      </c>
      <c r="EY176" s="10" vm="84978">
        <v>203</v>
      </c>
      <c r="EZ176" s="10" vm="82736">
        <v>249</v>
      </c>
      <c r="FA176" s="10" vm="56913">
        <v>141</v>
      </c>
      <c r="FB176" s="10" vm="68125">
        <v>263537</v>
      </c>
      <c r="FC176" s="10" vm="98530">
        <v>0</v>
      </c>
      <c r="FD176" s="10" vm="93008">
        <v>263537</v>
      </c>
      <c r="FE176" s="10" vm="58961">
        <v>7357</v>
      </c>
      <c r="FF176" s="10" vm="86541">
        <v>2389</v>
      </c>
      <c r="FG176" s="10" vm="79147">
        <v>0</v>
      </c>
      <c r="FH176" s="10" vm="77006">
        <v>-2258</v>
      </c>
      <c r="FI176" s="10" vm="74086">
        <v>0</v>
      </c>
      <c r="FJ176" s="10" vm="67971">
        <v>-3066</v>
      </c>
      <c r="FK176" s="10" vm="59335">
        <v>0</v>
      </c>
      <c r="FL176" s="10" vm="92843">
        <v>267959</v>
      </c>
      <c r="FM176" s="10" vm="72345">
        <v>28123</v>
      </c>
      <c r="FN176" s="10" vm="71495">
        <v>2418</v>
      </c>
      <c r="FO176" s="10" vm="84844">
        <v>0</v>
      </c>
      <c r="FP176" s="10" vm="76861">
        <v>0</v>
      </c>
      <c r="FQ176" s="10" vm="56796">
        <v>-754</v>
      </c>
      <c r="FR176" s="10" vm="67817">
        <v>0</v>
      </c>
      <c r="FS176" s="10" vm="96676">
        <v>0</v>
      </c>
      <c r="FT176" s="10" vm="92677">
        <v>29787</v>
      </c>
      <c r="FU176" s="10" vm="89092">
        <v>238172</v>
      </c>
      <c r="FV176" s="10" vm="90047">
        <v>235414</v>
      </c>
      <c r="FW176" s="81" vm="79022">
        <v>815</v>
      </c>
      <c r="FX176" s="81" vm="82582">
        <v>0</v>
      </c>
      <c r="FY176" s="81" vm="73933">
        <v>0</v>
      </c>
      <c r="FZ176" s="81" vm="56230">
        <v>0</v>
      </c>
      <c r="GA176" s="81" vm="96248">
        <v>815</v>
      </c>
      <c r="GB176" s="10" vm="92515">
        <v>1654</v>
      </c>
      <c r="GC176" s="10" vm="81368">
        <v>1070</v>
      </c>
      <c r="GD176" s="10" vm="88261">
        <v>584</v>
      </c>
      <c r="GE176" s="10" vm="84716">
        <v>0</v>
      </c>
      <c r="GF176" s="10" vm="76712">
        <v>0</v>
      </c>
      <c r="GG176" s="10" vm="56681">
        <v>0</v>
      </c>
      <c r="GH176" s="10" vm="67662">
        <v>0</v>
      </c>
      <c r="GI176" s="10" vm="99012">
        <v>0</v>
      </c>
      <c r="GJ176" s="10" vm="92354">
        <v>0</v>
      </c>
      <c r="GK176" s="10" vm="87386">
        <v>0</v>
      </c>
      <c r="GL176" s="10" vm="86391">
        <v>0</v>
      </c>
      <c r="GM176" s="10" vm="78903">
        <v>0</v>
      </c>
      <c r="GN176" s="10" vm="82426">
        <v>1535</v>
      </c>
      <c r="GO176" s="10" vm="73735">
        <v>477</v>
      </c>
      <c r="GP176" s="10" vm="67506">
        <v>1058</v>
      </c>
      <c r="GQ176" s="10" vm="100000">
        <v>0</v>
      </c>
      <c r="GR176" s="10" vm="92194">
        <v>0</v>
      </c>
      <c r="GS176" s="10" vm="88940">
        <v>0</v>
      </c>
      <c r="GT176" s="10" vm="80391">
        <v>3189</v>
      </c>
      <c r="GU176" s="10" vm="58252">
        <v>1547</v>
      </c>
      <c r="GV176" s="10" vm="76567">
        <v>1642</v>
      </c>
      <c r="GW176" s="10" vm="73661">
        <v>0</v>
      </c>
      <c r="GX176" s="81" vm="67350">
        <v>0</v>
      </c>
      <c r="GY176" s="10" vm="99345">
        <v>0</v>
      </c>
      <c r="GZ176" s="10" vm="92033">
        <v>0</v>
      </c>
      <c r="HA176" s="10" vm="72212">
        <v>0</v>
      </c>
      <c r="HB176" s="10" vm="71350">
        <v>0</v>
      </c>
      <c r="HC176" s="81" vm="78818">
        <v>0</v>
      </c>
      <c r="HD176" s="81" vm="82273">
        <v>1480</v>
      </c>
      <c r="HE176" s="10" vm="73576">
        <v>1480</v>
      </c>
      <c r="HF176" s="10" vm="67195">
        <v>982</v>
      </c>
      <c r="HG176" s="10" vm="98050">
        <v>648</v>
      </c>
      <c r="HH176" s="10" vm="91874">
        <v>0</v>
      </c>
      <c r="HI176" s="10" vm="90906">
        <v>0</v>
      </c>
      <c r="HJ176" s="10" vm="58608">
        <v>2769</v>
      </c>
      <c r="HK176" s="10" vm="84519">
        <v>0</v>
      </c>
      <c r="HL176" s="10" vm="76429">
        <v>0</v>
      </c>
      <c r="HM176" s="10" vm="73467">
        <v>0</v>
      </c>
      <c r="HN176" s="10" vm="67042">
        <v>809</v>
      </c>
      <c r="HO176" s="10" vm="97575">
        <v>5208</v>
      </c>
      <c r="HP176" s="10" vm="91714">
        <v>2220</v>
      </c>
      <c r="HQ176" s="10" vm="58812">
        <v>889</v>
      </c>
      <c r="HR176" s="10" vm="89892">
        <v>3109</v>
      </c>
      <c r="HS176" s="10" vm="78720">
        <v>0</v>
      </c>
      <c r="HT176" s="10" vm="82116">
        <v>0</v>
      </c>
      <c r="HU176" s="10" vm="73330">
        <v>0</v>
      </c>
      <c r="HV176" s="10" vm="66888">
        <v>6776</v>
      </c>
      <c r="HW176" s="10" vm="59197">
        <v>110</v>
      </c>
      <c r="HX176" s="10" vm="91563">
        <v>0</v>
      </c>
      <c r="HY176" s="10" vm="88795">
        <v>0</v>
      </c>
      <c r="HZ176" s="10" vm="86246">
        <v>0</v>
      </c>
      <c r="IA176" s="10" vm="84383">
        <v>0</v>
      </c>
      <c r="IB176" s="10" vm="76326">
        <v>-97</v>
      </c>
      <c r="IC176" s="10" vm="73187">
        <v>6789</v>
      </c>
      <c r="ID176" s="10" vm="66746">
        <v>0</v>
      </c>
      <c r="IE176" s="10" vm="96524">
        <v>0</v>
      </c>
      <c r="IF176" s="10" vm="91397">
        <v>0</v>
      </c>
      <c r="IG176" s="10" vm="87247">
        <v>0</v>
      </c>
      <c r="IH176" s="10" vm="80251">
        <v>2389</v>
      </c>
      <c r="II176" s="10" vm="78592">
        <v>2728</v>
      </c>
      <c r="IJ176" s="10" vm="76181">
        <v>0</v>
      </c>
      <c r="IK176" s="10" vm="73046">
        <v>63</v>
      </c>
      <c r="IL176" s="10" vm="66602">
        <v>-14</v>
      </c>
      <c r="IM176" s="10" vm="59507">
        <v>1</v>
      </c>
      <c r="IN176" s="10" vm="91232">
        <v>3043</v>
      </c>
      <c r="IO176" s="10" vm="58035">
        <v>3043</v>
      </c>
      <c r="IP176" s="10" vm="71206">
        <v>0</v>
      </c>
      <c r="IQ176" s="10" vm="84253">
        <v>0</v>
      </c>
      <c r="IR176" s="10" vm="58181">
        <v>-1</v>
      </c>
      <c r="IS176" s="81" vm="72897">
        <v>7</v>
      </c>
      <c r="IT176" s="81" vm="66451">
        <v>7</v>
      </c>
    </row>
    <row r="177" spans="1:254" x14ac:dyDescent="0.25">
      <c r="A177" s="8" t="s">
        <v>572</v>
      </c>
      <c r="B177" s="8" t="s">
        <v>457</v>
      </c>
      <c r="C177" s="89">
        <v>44651</v>
      </c>
      <c r="D177" s="76" vm="84114">
        <v>12</v>
      </c>
      <c r="E177" s="10" vm="76027">
        <v>39123</v>
      </c>
      <c r="F177" s="10" vm="70936">
        <v>-21505</v>
      </c>
      <c r="G177" s="10" vm="100342">
        <v>-9575</v>
      </c>
      <c r="H177" s="10" vm="59925">
        <v>8043</v>
      </c>
      <c r="I177" s="10" vm="58516">
        <v>2112</v>
      </c>
      <c r="J177" s="10" vm="63714">
        <v>10155</v>
      </c>
      <c r="K177" s="10" vm="86081">
        <v>0</v>
      </c>
      <c r="L177" s="10" vm="78452">
        <v>0</v>
      </c>
      <c r="M177" s="10" vm="75885">
        <v>0</v>
      </c>
      <c r="N177" s="10" vm="70823">
        <v>5</v>
      </c>
      <c r="O177" s="10" vm="99852">
        <v>-7320</v>
      </c>
      <c r="P177" s="10" vm="95941">
        <v>65</v>
      </c>
      <c r="Q177" s="10" vm="81936">
        <v>0</v>
      </c>
      <c r="R177" s="10" vm="87134">
        <v>0</v>
      </c>
      <c r="S177" s="10" vm="85962">
        <v>0</v>
      </c>
      <c r="T177" s="10" vm="83969">
        <v>2905</v>
      </c>
      <c r="U177" s="10" vm="75735">
        <v>0</v>
      </c>
      <c r="V177" s="10" vm="70718">
        <v>2905</v>
      </c>
      <c r="W177" s="10" vm="98862">
        <v>0</v>
      </c>
      <c r="X177" s="10" vm="95775">
        <v>5826</v>
      </c>
      <c r="Y177" s="10" vm="89702">
        <v>0</v>
      </c>
      <c r="Z177" s="10" vm="81119">
        <v>0</v>
      </c>
      <c r="AA177" s="10" vm="80084">
        <v>8731</v>
      </c>
      <c r="AB177" s="10" vm="78311">
        <v>27039</v>
      </c>
      <c r="AC177" s="10" vm="75594">
        <v>2059</v>
      </c>
      <c r="AD177" s="10" vm="70616">
        <v>29098</v>
      </c>
      <c r="AE177" s="10" vm="97907">
        <v>317</v>
      </c>
      <c r="AF177" s="10" vm="95608">
        <v>0</v>
      </c>
      <c r="AG177" s="10" vm="72750">
        <v>0</v>
      </c>
      <c r="AH177" s="10" vm="72070">
        <v>0</v>
      </c>
      <c r="AI177" s="10" vm="85842">
        <v>29415</v>
      </c>
      <c r="AJ177" s="10" vm="78165">
        <v>8010</v>
      </c>
      <c r="AK177" s="10" vm="57755">
        <v>2023</v>
      </c>
      <c r="AL177" s="10" vm="70460">
        <v>4558</v>
      </c>
      <c r="AM177" s="10" vm="97427">
        <v>1332</v>
      </c>
      <c r="AN177" s="10" vm="95445">
        <v>658</v>
      </c>
      <c r="AO177" s="10" vm="87992">
        <v>-67</v>
      </c>
      <c r="AP177" s="10" vm="80967">
        <v>0</v>
      </c>
      <c r="AQ177" s="10" vm="79964">
        <v>3927</v>
      </c>
      <c r="AR177" s="10" vm="83822">
        <v>0</v>
      </c>
      <c r="AS177" s="10" vm="75407">
        <v>0</v>
      </c>
      <c r="AT177" s="10" vm="70306">
        <v>20441</v>
      </c>
      <c r="AU177" s="10" vm="97009">
        <v>8974</v>
      </c>
      <c r="AV177" s="10" vm="95282">
        <v>649</v>
      </c>
      <c r="AW177" s="10" vm="89556">
        <v>236367</v>
      </c>
      <c r="AX177" s="10" vm="86980">
        <v>0</v>
      </c>
      <c r="AY177" s="10" vm="85711">
        <v>10227</v>
      </c>
      <c r="AZ177" s="10" vm="78021">
        <v>0</v>
      </c>
      <c r="BA177" s="10" vm="75326">
        <v>0</v>
      </c>
      <c r="BB177" s="10" vm="70152">
        <v>697</v>
      </c>
      <c r="BC177" s="10" vm="99193">
        <v>0</v>
      </c>
      <c r="BD177" s="10" vm="95118">
        <v>0</v>
      </c>
      <c r="BE177" s="10" vm="81804">
        <v>0</v>
      </c>
      <c r="BF177" s="10" vm="90348">
        <v>0</v>
      </c>
      <c r="BG177" s="10" vm="79839">
        <v>247291</v>
      </c>
      <c r="BH177" s="10" vm="83665">
        <v>873</v>
      </c>
      <c r="BI177" s="10" vm="57587">
        <v>4969</v>
      </c>
      <c r="BJ177" s="10" vm="69995">
        <v>15092</v>
      </c>
      <c r="BK177" s="10" vm="100509">
        <v>0</v>
      </c>
      <c r="BL177" s="10" vm="94953">
        <v>77</v>
      </c>
      <c r="BM177" s="10" vm="90711">
        <v>21011</v>
      </c>
      <c r="BN177" s="10" vm="88690">
        <v>0</v>
      </c>
      <c r="BO177" s="10" vm="79720">
        <v>129</v>
      </c>
      <c r="BP177" s="10" vm="77875">
        <v>321</v>
      </c>
      <c r="BQ177" s="10" vm="75141">
        <v>3988</v>
      </c>
      <c r="BR177" s="10" vm="69836">
        <v>4438</v>
      </c>
      <c r="BS177" s="10" vm="100178">
        <v>16573</v>
      </c>
      <c r="BT177" s="10" vm="94791">
        <v>263864</v>
      </c>
      <c r="BU177" s="10" vm="87824">
        <v>162766</v>
      </c>
      <c r="BV177" s="10" vm="71920">
        <v>0</v>
      </c>
      <c r="BW177" s="10" vm="85581">
        <v>0</v>
      </c>
      <c r="BX177" s="10" vm="83508">
        <v>32558</v>
      </c>
      <c r="BY177" s="10" vm="57484">
        <v>0</v>
      </c>
      <c r="BZ177" s="10" vm="69680">
        <v>0</v>
      </c>
      <c r="CA177" s="10" vm="99689">
        <v>10496</v>
      </c>
      <c r="CB177" s="10" vm="94629">
        <v>205820</v>
      </c>
      <c r="CC177" s="10" vm="72599">
        <v>22846</v>
      </c>
      <c r="CD177" s="10" vm="80823">
        <v>0</v>
      </c>
      <c r="CE177" s="10" vm="85461">
        <v>35198</v>
      </c>
      <c r="CF177" s="10" vm="77728">
        <v>35198</v>
      </c>
      <c r="CG177" s="10" vm="74973">
        <v>0</v>
      </c>
      <c r="CH177" s="10" vm="69530">
        <v>0</v>
      </c>
      <c r="CI177" s="10" vm="98223">
        <v>0</v>
      </c>
      <c r="CJ177" s="10" vm="94470">
        <v>0</v>
      </c>
      <c r="CK177" s="10" vm="91051">
        <v>35198</v>
      </c>
      <c r="CL177" s="10" vm="86829">
        <v>3419</v>
      </c>
      <c r="CM177" s="10" vm="79609">
        <v>2657</v>
      </c>
      <c r="CN177" s="10" vm="83353">
        <v>118</v>
      </c>
      <c r="CO177" s="10" vm="74888">
        <v>644</v>
      </c>
      <c r="CP177" s="10" vm="69376">
        <v>1368</v>
      </c>
      <c r="CQ177" s="10" vm="97749">
        <v>1377</v>
      </c>
      <c r="CR177" s="10" vm="94314">
        <v>205</v>
      </c>
      <c r="CS177" s="10" vm="81655">
        <v>-214</v>
      </c>
      <c r="CT177" s="10" vm="71776">
        <v>0</v>
      </c>
      <c r="CU177" s="10" vm="71040">
        <v>0</v>
      </c>
      <c r="CV177" s="10" vm="77585">
        <v>0</v>
      </c>
      <c r="CW177" s="10" vm="74798">
        <v>0</v>
      </c>
      <c r="CX177" s="10" vm="69220">
        <v>0</v>
      </c>
      <c r="CY177" s="10" vm="97269">
        <v>0</v>
      </c>
      <c r="CZ177" s="10" vm="94152">
        <v>227</v>
      </c>
      <c r="DA177" s="10" vm="89401">
        <v>-227</v>
      </c>
      <c r="DB177" s="81" vm="88545">
        <v>0</v>
      </c>
      <c r="DC177" s="81" vm="85341">
        <v>0</v>
      </c>
      <c r="DD177" s="81" vm="83197">
        <v>0</v>
      </c>
      <c r="DE177" s="81" vm="57244">
        <v>0</v>
      </c>
      <c r="DF177" s="10" vm="69066">
        <v>156</v>
      </c>
      <c r="DG177" s="10" vm="96849">
        <v>0</v>
      </c>
      <c r="DH177" s="10" vm="93986">
        <v>23</v>
      </c>
      <c r="DI177" s="10" vm="87683">
        <v>133</v>
      </c>
      <c r="DJ177" s="10" vm="90200">
        <v>4943</v>
      </c>
      <c r="DK177" s="10" vm="79488">
        <v>4034</v>
      </c>
      <c r="DL177" s="10" vm="77440">
        <v>573</v>
      </c>
      <c r="DM177" s="10" vm="57197">
        <v>336</v>
      </c>
      <c r="DN177" s="10" vm="68912">
        <v>0</v>
      </c>
      <c r="DO177" s="10" vm="96422">
        <v>0</v>
      </c>
      <c r="DP177" s="10" vm="93823">
        <v>0</v>
      </c>
      <c r="DQ177" s="10" vm="72477">
        <v>0</v>
      </c>
      <c r="DR177" s="10" vm="80677">
        <v>0</v>
      </c>
      <c r="DS177" s="10" vm="85212">
        <v>0</v>
      </c>
      <c r="DT177" s="10" vm="83041">
        <v>0</v>
      </c>
      <c r="DU177" s="10" vm="100827">
        <v>0</v>
      </c>
      <c r="DV177" s="10" vm="68757">
        <v>0</v>
      </c>
      <c r="DW177" s="10" vm="98387">
        <v>0</v>
      </c>
      <c r="DX177" s="10" vm="93661">
        <v>0</v>
      </c>
      <c r="DY177" s="10" vm="81492">
        <v>0</v>
      </c>
      <c r="DZ177" s="10" vm="86675">
        <v>102</v>
      </c>
      <c r="EA177" s="10" vm="79365">
        <v>0</v>
      </c>
      <c r="EB177" s="10" vm="77292">
        <v>83</v>
      </c>
      <c r="EC177" s="10" vm="57099">
        <v>19</v>
      </c>
      <c r="ED177" s="10" vm="68598">
        <v>367</v>
      </c>
      <c r="EE177" s="10" vm="96102">
        <v>353</v>
      </c>
      <c r="EF177" s="10" vm="93499">
        <v>55</v>
      </c>
      <c r="EG177" s="10" vm="89231">
        <v>-41</v>
      </c>
      <c r="EH177" s="81" vm="71629">
        <v>0</v>
      </c>
      <c r="EI177" s="81" vm="85088">
        <v>0</v>
      </c>
      <c r="EJ177" s="81" vm="82884">
        <v>0</v>
      </c>
      <c r="EK177" s="81" vm="57042">
        <v>0</v>
      </c>
      <c r="EL177" s="10" vm="68442">
        <v>4296</v>
      </c>
      <c r="EM177" s="10" vm="99522">
        <v>5188</v>
      </c>
      <c r="EN177" s="10" vm="93334">
        <v>353</v>
      </c>
      <c r="EO177" s="10" vm="90568">
        <v>-1245</v>
      </c>
      <c r="EP177" s="10" vm="88398">
        <v>4765</v>
      </c>
      <c r="EQ177" s="10" vm="79253">
        <v>5541</v>
      </c>
      <c r="ER177" s="10" vm="77143">
        <v>491</v>
      </c>
      <c r="ES177" s="10" vm="74260">
        <v>-1267</v>
      </c>
      <c r="ET177" s="10" vm="68292">
        <v>9708</v>
      </c>
      <c r="EU177" s="10" vm="98701">
        <v>9575</v>
      </c>
      <c r="EV177" s="10" vm="93176">
        <v>1064</v>
      </c>
      <c r="EW177" s="10" vm="87520">
        <v>-931</v>
      </c>
      <c r="EX177" s="10" vm="80536">
        <v>1211</v>
      </c>
      <c r="EY177" s="10" vm="84966">
        <v>449</v>
      </c>
      <c r="EZ177" s="10" vm="82728">
        <v>258</v>
      </c>
      <c r="FA177" s="10" vm="74182">
        <v>416</v>
      </c>
      <c r="FB177" s="10" vm="68138">
        <v>262271</v>
      </c>
      <c r="FC177" s="10" vm="98544">
        <v>0</v>
      </c>
      <c r="FD177" s="10" vm="93019">
        <v>262271</v>
      </c>
      <c r="FE177" s="10" vm="58954">
        <v>10260</v>
      </c>
      <c r="FF177" s="10" vm="86532">
        <v>5643</v>
      </c>
      <c r="FG177" s="10" vm="79136">
        <v>0</v>
      </c>
      <c r="FH177" s="10" vm="76998">
        <v>-5138</v>
      </c>
      <c r="FI177" s="10" vm="74094">
        <v>0</v>
      </c>
      <c r="FJ177" s="10" vm="67982">
        <v>0</v>
      </c>
      <c r="FK177" s="10" vm="59347">
        <v>1408</v>
      </c>
      <c r="FL177" s="10" vm="92854">
        <v>274444</v>
      </c>
      <c r="FM177" s="10" vm="72337">
        <v>34959</v>
      </c>
      <c r="FN177" s="10" vm="71485">
        <v>3927</v>
      </c>
      <c r="FO177" s="10" vm="84832">
        <v>0</v>
      </c>
      <c r="FP177" s="10" vm="76851">
        <v>0</v>
      </c>
      <c r="FQ177" s="10" vm="74013">
        <v>-809</v>
      </c>
      <c r="FR177" s="10" vm="67830">
        <v>0</v>
      </c>
      <c r="FS177" s="10" vm="96691">
        <v>0</v>
      </c>
      <c r="FT177" s="10" vm="92689">
        <v>38077</v>
      </c>
      <c r="FU177" s="10" vm="89086">
        <v>236367</v>
      </c>
      <c r="FV177" s="10" vm="90037">
        <v>227312</v>
      </c>
      <c r="FW177" s="81" vm="79011">
        <v>698</v>
      </c>
      <c r="FX177" s="81" vm="82573">
        <v>4</v>
      </c>
      <c r="FY177" s="81" vm="73936">
        <v>-70</v>
      </c>
      <c r="FZ177" s="81" vm="56244">
        <v>65</v>
      </c>
      <c r="GA177" s="81" vm="96263">
        <v>697</v>
      </c>
      <c r="GB177" s="10" vm="92526">
        <v>1172</v>
      </c>
      <c r="GC177" s="10" vm="81364">
        <v>688</v>
      </c>
      <c r="GD177" s="10" vm="88249">
        <v>484</v>
      </c>
      <c r="GE177" s="10" vm="84701">
        <v>1309</v>
      </c>
      <c r="GF177" s="10" vm="76703">
        <v>985</v>
      </c>
      <c r="GG177" s="10" vm="73847">
        <v>324</v>
      </c>
      <c r="GH177" s="10" vm="67675">
        <v>373</v>
      </c>
      <c r="GI177" s="10" vm="99028">
        <v>121</v>
      </c>
      <c r="GJ177" s="10" vm="92365">
        <v>252</v>
      </c>
      <c r="GK177" s="10" vm="87326">
        <v>0</v>
      </c>
      <c r="GL177" s="10" vm="86382">
        <v>0</v>
      </c>
      <c r="GM177" s="10" vm="78894">
        <v>0</v>
      </c>
      <c r="GN177" s="10" vm="82417">
        <v>1511</v>
      </c>
      <c r="GO177" s="10" vm="73758">
        <v>428</v>
      </c>
      <c r="GP177" s="10" vm="67515">
        <v>1083</v>
      </c>
      <c r="GQ177" s="10" vm="100013">
        <v>94</v>
      </c>
      <c r="GR177" s="10" vm="92205">
        <v>125</v>
      </c>
      <c r="GS177" s="10" vm="88917">
        <v>-31</v>
      </c>
      <c r="GT177" s="10" vm="80383">
        <v>4459</v>
      </c>
      <c r="GU177" s="10" vm="84602">
        <v>2347</v>
      </c>
      <c r="GV177" s="10" vm="76556">
        <v>2112</v>
      </c>
      <c r="GW177" s="10" vm="73676">
        <v>0</v>
      </c>
      <c r="GX177" s="81" vm="67359">
        <v>0</v>
      </c>
      <c r="GY177" s="10" vm="99359">
        <v>0</v>
      </c>
      <c r="GZ177" s="10" vm="92043">
        <v>0</v>
      </c>
      <c r="HA177" s="10" vm="72190">
        <v>0</v>
      </c>
      <c r="HB177" s="10" vm="71338">
        <v>0</v>
      </c>
      <c r="HC177" s="81" vm="78806">
        <v>0</v>
      </c>
      <c r="HD177" s="81" vm="82260">
        <v>77</v>
      </c>
      <c r="HE177" s="10" vm="56512">
        <v>77</v>
      </c>
      <c r="HF177" s="10" vm="67209">
        <v>1047</v>
      </c>
      <c r="HG177" s="10" vm="98064">
        <v>514</v>
      </c>
      <c r="HH177" s="10" vm="91885">
        <v>0</v>
      </c>
      <c r="HI177" s="10" vm="90888">
        <v>0</v>
      </c>
      <c r="HJ177" s="10" vm="88114">
        <v>1329</v>
      </c>
      <c r="HK177" s="10" vm="84508">
        <v>0</v>
      </c>
      <c r="HL177" s="10" vm="57844">
        <v>0</v>
      </c>
      <c r="HM177" s="10" vm="73486">
        <v>0</v>
      </c>
      <c r="HN177" s="10" vm="67055">
        <v>1098</v>
      </c>
      <c r="HO177" s="10" vm="97590">
        <v>3988</v>
      </c>
      <c r="HP177" s="10" vm="91725">
        <v>246</v>
      </c>
      <c r="HQ177" s="10" vm="90437">
        <v>10250</v>
      </c>
      <c r="HR177" s="10" vm="89883">
        <v>10496</v>
      </c>
      <c r="HS177" s="10" vm="78709">
        <v>0</v>
      </c>
      <c r="HT177" s="10" vm="82107">
        <v>0</v>
      </c>
      <c r="HU177" s="10" vm="73342">
        <v>0</v>
      </c>
      <c r="HV177" s="10" vm="66899">
        <v>6293</v>
      </c>
      <c r="HW177" s="10" vm="59202">
        <v>246</v>
      </c>
      <c r="HX177" s="10" vm="91574">
        <v>428</v>
      </c>
      <c r="HY177" s="10" vm="58703">
        <v>594</v>
      </c>
      <c r="HZ177" s="10" vm="86236">
        <v>0</v>
      </c>
      <c r="IA177" s="10" vm="84371">
        <v>0</v>
      </c>
      <c r="IB177" s="10" vm="76315">
        <v>-241</v>
      </c>
      <c r="IC177" s="10" vm="73194">
        <v>7320</v>
      </c>
      <c r="ID177" s="10" vm="66758">
        <v>0</v>
      </c>
      <c r="IE177" s="10" vm="96534">
        <v>0</v>
      </c>
      <c r="IF177" s="10" vm="91408">
        <v>0</v>
      </c>
      <c r="IG177" s="10" vm="58396">
        <v>0</v>
      </c>
      <c r="IH177" s="10" vm="80240">
        <v>5643</v>
      </c>
      <c r="II177" s="10" vm="78579">
        <v>5063</v>
      </c>
      <c r="IJ177" s="10" vm="76171">
        <v>0</v>
      </c>
      <c r="IK177" s="10" vm="73052">
        <v>60</v>
      </c>
      <c r="IL177" s="10" vm="66615">
        <v>-53</v>
      </c>
      <c r="IM177" s="10" vm="59521">
        <v>5</v>
      </c>
      <c r="IN177" s="10" vm="91242">
        <v>5981</v>
      </c>
      <c r="IO177" s="10" vm="81230">
        <v>5981</v>
      </c>
      <c r="IP177" s="10" vm="71193">
        <v>0</v>
      </c>
      <c r="IQ177" s="10" vm="84238">
        <v>0</v>
      </c>
      <c r="IR177" s="10" vm="58171">
        <v>0</v>
      </c>
      <c r="IS177" s="81" vm="72902">
        <v>4</v>
      </c>
      <c r="IT177" s="81" vm="66463">
        <v>4</v>
      </c>
    </row>
    <row r="178" spans="1:254" x14ac:dyDescent="0.25">
      <c r="A178" s="8" t="s">
        <v>458</v>
      </c>
      <c r="B178" s="8" t="s">
        <v>316</v>
      </c>
      <c r="C178" s="89">
        <v>44651</v>
      </c>
      <c r="D178" s="76" vm="84125">
        <v>12</v>
      </c>
      <c r="E178" s="10" vm="76005">
        <v>388200</v>
      </c>
      <c r="F178" s="10" vm="70931">
        <v>-280400</v>
      </c>
      <c r="G178" s="10" vm="100330">
        <v>-29800</v>
      </c>
      <c r="H178" s="10" vm="59916">
        <v>78000</v>
      </c>
      <c r="I178" s="10" vm="58541">
        <v>18800</v>
      </c>
      <c r="J178" s="10" vm="63722">
        <v>96800</v>
      </c>
      <c r="K178" s="10" vm="86094">
        <v>0</v>
      </c>
      <c r="L178" s="10" vm="78462">
        <v>0</v>
      </c>
      <c r="M178" s="10" vm="75863">
        <v>0</v>
      </c>
      <c r="N178" s="10" vm="70816">
        <v>100</v>
      </c>
      <c r="O178" s="10" vm="99840">
        <v>-55200</v>
      </c>
      <c r="P178" s="10" vm="95930">
        <v>0</v>
      </c>
      <c r="Q178" s="10" vm="81959">
        <v>2800</v>
      </c>
      <c r="R178" s="10" vm="87146">
        <v>0</v>
      </c>
      <c r="S178" s="10" vm="85977">
        <v>0</v>
      </c>
      <c r="T178" s="10" vm="83981">
        <v>44500</v>
      </c>
      <c r="U178" s="10" vm="75716">
        <v>100</v>
      </c>
      <c r="V178" s="10" vm="70712">
        <v>44600</v>
      </c>
      <c r="W178" s="10" vm="98846">
        <v>0</v>
      </c>
      <c r="X178" s="10" vm="95763">
        <v>19500</v>
      </c>
      <c r="Y178" s="10" vm="89719">
        <v>10500</v>
      </c>
      <c r="Z178" s="10" vm="81132">
        <v>0</v>
      </c>
      <c r="AA178" s="10" vm="80097">
        <v>74600</v>
      </c>
      <c r="AB178" s="10" vm="78321">
        <v>300000</v>
      </c>
      <c r="AC178" s="10" vm="57801">
        <v>19700</v>
      </c>
      <c r="AD178" s="10" vm="70603">
        <v>319700</v>
      </c>
      <c r="AE178" s="10" vm="97895">
        <v>16900</v>
      </c>
      <c r="AF178" s="10" vm="95598">
        <v>0</v>
      </c>
      <c r="AG178" s="10" vm="72758">
        <v>0</v>
      </c>
      <c r="AH178" s="10" vm="72083">
        <v>0</v>
      </c>
      <c r="AI178" s="10" vm="85856">
        <v>336600</v>
      </c>
      <c r="AJ178" s="10" vm="78176">
        <v>91600</v>
      </c>
      <c r="AK178" s="10" vm="57754">
        <v>22600</v>
      </c>
      <c r="AL178" s="10" vm="70449">
        <v>55800</v>
      </c>
      <c r="AM178" s="10" vm="97416">
        <v>18900</v>
      </c>
      <c r="AN178" s="10" vm="95435">
        <v>8300</v>
      </c>
      <c r="AO178" s="10" vm="88003">
        <v>2000</v>
      </c>
      <c r="AP178" s="10" vm="80978">
        <v>0</v>
      </c>
      <c r="AQ178" s="10" vm="79976">
        <v>52800</v>
      </c>
      <c r="AR178" s="10" vm="83832">
        <v>2300</v>
      </c>
      <c r="AS178" s="10" vm="75402">
        <v>0</v>
      </c>
      <c r="AT178" s="10" vm="70294">
        <v>254300</v>
      </c>
      <c r="AU178" s="10" vm="96996">
        <v>82300</v>
      </c>
      <c r="AV178" s="10" vm="95270">
        <v>3200</v>
      </c>
      <c r="AW178" s="10" vm="89563">
        <v>3448000</v>
      </c>
      <c r="AX178" s="10" vm="86991">
        <v>0</v>
      </c>
      <c r="AY178" s="10" vm="85723">
        <v>27200</v>
      </c>
      <c r="AZ178" s="10" vm="78031">
        <v>8500</v>
      </c>
      <c r="BA178" s="10" vm="75321">
        <v>7800</v>
      </c>
      <c r="BB178" s="10" vm="70138">
        <v>700</v>
      </c>
      <c r="BC178" s="10" vm="99178">
        <v>1000</v>
      </c>
      <c r="BD178" s="10" vm="95107">
        <v>10000</v>
      </c>
      <c r="BE178" s="10" vm="81809">
        <v>0</v>
      </c>
      <c r="BF178" s="10" vm="90359">
        <v>4000</v>
      </c>
      <c r="BG178" s="10" vm="79852">
        <v>3507200</v>
      </c>
      <c r="BH178" s="10" vm="83674">
        <v>329300</v>
      </c>
      <c r="BI178" s="10" vm="75202">
        <v>9700</v>
      </c>
      <c r="BJ178" s="10" vm="69983">
        <v>80100</v>
      </c>
      <c r="BK178" s="10" vm="100495">
        <v>12500</v>
      </c>
      <c r="BL178" s="10" vm="94943">
        <v>21600</v>
      </c>
      <c r="BM178" s="10" vm="90747">
        <v>453200</v>
      </c>
      <c r="BN178" s="10" vm="88702">
        <v>21100</v>
      </c>
      <c r="BO178" s="10" vm="79734">
        <v>0</v>
      </c>
      <c r="BP178" s="10" vm="77885">
        <v>14800</v>
      </c>
      <c r="BQ178" s="10" vm="75123">
        <v>121000</v>
      </c>
      <c r="BR178" s="10" vm="69828">
        <v>156900</v>
      </c>
      <c r="BS178" s="10" vm="100164">
        <v>296300</v>
      </c>
      <c r="BT178" s="10" vm="94781">
        <v>3803500</v>
      </c>
      <c r="BU178" s="10" vm="87849">
        <v>1494400</v>
      </c>
      <c r="BV178" s="10" vm="71929">
        <v>0</v>
      </c>
      <c r="BW178" s="10" vm="85595">
        <v>0</v>
      </c>
      <c r="BX178" s="10" vm="83519">
        <v>1264500</v>
      </c>
      <c r="BY178" s="10" vm="75041">
        <v>0</v>
      </c>
      <c r="BZ178" s="10" vm="69672">
        <v>0</v>
      </c>
      <c r="CA178" s="10" vm="99677">
        <v>17000</v>
      </c>
      <c r="CB178" s="10" vm="94620">
        <v>2775900</v>
      </c>
      <c r="CC178" s="10" vm="72622">
        <v>60300</v>
      </c>
      <c r="CD178" s="10" vm="80837">
        <v>4000</v>
      </c>
      <c r="CE178" s="10" vm="85478">
        <v>963300</v>
      </c>
      <c r="CF178" s="10" vm="77742">
        <v>963100</v>
      </c>
      <c r="CG178" s="10" vm="74962">
        <v>0</v>
      </c>
      <c r="CH178" s="10" vm="69517">
        <v>200</v>
      </c>
      <c r="CI178" s="10" vm="98210">
        <v>0</v>
      </c>
      <c r="CJ178" s="10" vm="94460">
        <v>0</v>
      </c>
      <c r="CK178" s="10" vm="91069">
        <v>963300</v>
      </c>
      <c r="CL178" s="10" vm="86841">
        <v>29900</v>
      </c>
      <c r="CM178" s="10" vm="79621">
        <v>27800</v>
      </c>
      <c r="CN178" s="10" vm="83362">
        <v>0</v>
      </c>
      <c r="CO178" s="10" vm="57353">
        <v>2100</v>
      </c>
      <c r="CP178" s="10" vm="69364">
        <v>12900</v>
      </c>
      <c r="CQ178" s="10" vm="97735">
        <v>0</v>
      </c>
      <c r="CR178" s="10" vm="94304">
        <v>15600</v>
      </c>
      <c r="CS178" s="10" vm="81663">
        <v>-2700</v>
      </c>
      <c r="CT178" s="10" vm="71788">
        <v>0</v>
      </c>
      <c r="CU178" s="10" vm="71053">
        <v>0</v>
      </c>
      <c r="CV178" s="10" vm="77595">
        <v>1400</v>
      </c>
      <c r="CW178" s="10" vm="57304">
        <v>-1400</v>
      </c>
      <c r="CX178" s="10" vm="69210">
        <v>0</v>
      </c>
      <c r="CY178" s="10" vm="97258">
        <v>0</v>
      </c>
      <c r="CZ178" s="10" vm="94142">
        <v>0</v>
      </c>
      <c r="DA178" s="10" vm="89410">
        <v>0</v>
      </c>
      <c r="DB178" s="81" vm="88556">
        <v>0</v>
      </c>
      <c r="DC178" s="81" vm="85353">
        <v>0</v>
      </c>
      <c r="DD178" s="81" vm="83208">
        <v>0</v>
      </c>
      <c r="DE178" s="81" vm="100834">
        <v>0</v>
      </c>
      <c r="DF178" s="10" vm="69054">
        <v>4900</v>
      </c>
      <c r="DG178" s="10" vm="96836">
        <v>1300</v>
      </c>
      <c r="DH178" s="10" vm="93975">
        <v>5400</v>
      </c>
      <c r="DI178" s="10" vm="87690">
        <v>-1800</v>
      </c>
      <c r="DJ178" s="10" vm="90212">
        <v>47700</v>
      </c>
      <c r="DK178" s="10" vm="79501">
        <v>29100</v>
      </c>
      <c r="DL178" s="10" vm="77450">
        <v>22400</v>
      </c>
      <c r="DM178" s="10" vm="57194">
        <v>-3800</v>
      </c>
      <c r="DN178" s="10" vm="68899">
        <v>400</v>
      </c>
      <c r="DO178" s="10" vm="96407">
        <v>300</v>
      </c>
      <c r="DP178" s="10" vm="93813">
        <v>0</v>
      </c>
      <c r="DQ178" s="10" vm="72482">
        <v>100</v>
      </c>
      <c r="DR178" s="10" vm="80689">
        <v>0</v>
      </c>
      <c r="DS178" s="10" vm="85226">
        <v>0</v>
      </c>
      <c r="DT178" s="10" vm="83050">
        <v>0</v>
      </c>
      <c r="DU178" s="10" vm="57134">
        <v>0</v>
      </c>
      <c r="DV178" s="10" vm="68745">
        <v>0</v>
      </c>
      <c r="DW178" s="10" vm="98374">
        <v>0</v>
      </c>
      <c r="DX178" s="10" vm="93651">
        <v>0</v>
      </c>
      <c r="DY178" s="10" vm="81517">
        <v>0</v>
      </c>
      <c r="DZ178" s="10" vm="86685">
        <v>0</v>
      </c>
      <c r="EA178" s="10" vm="79378">
        <v>0</v>
      </c>
      <c r="EB178" s="10" vm="77302">
        <v>0</v>
      </c>
      <c r="EC178" s="10" vm="57091">
        <v>0</v>
      </c>
      <c r="ED178" s="10" vm="68590">
        <v>0</v>
      </c>
      <c r="EE178" s="10" vm="96089">
        <v>0</v>
      </c>
      <c r="EF178" s="10" vm="93489">
        <v>0</v>
      </c>
      <c r="EG178" s="10" vm="89256">
        <v>0</v>
      </c>
      <c r="EH178" s="81" vm="71638">
        <v>0</v>
      </c>
      <c r="EI178" s="81" vm="85102">
        <v>0</v>
      </c>
      <c r="EJ178" s="81" vm="82895">
        <v>0</v>
      </c>
      <c r="EK178" s="81" vm="57032">
        <v>0</v>
      </c>
      <c r="EL178" s="10" vm="68434">
        <v>3500</v>
      </c>
      <c r="EM178" s="10" vm="99510">
        <v>400</v>
      </c>
      <c r="EN178" s="10" vm="93325">
        <v>3700</v>
      </c>
      <c r="EO178" s="10" vm="90591">
        <v>-600</v>
      </c>
      <c r="EP178" s="10" vm="88412">
        <v>3900</v>
      </c>
      <c r="EQ178" s="10" vm="79270">
        <v>700</v>
      </c>
      <c r="ER178" s="10" vm="77156">
        <v>3700</v>
      </c>
      <c r="ES178" s="10" vm="56979">
        <v>-500</v>
      </c>
      <c r="ET178" s="10" vm="68279">
        <v>51600</v>
      </c>
      <c r="EU178" s="10" vm="98688">
        <v>29800</v>
      </c>
      <c r="EV178" s="10" vm="93166">
        <v>26100</v>
      </c>
      <c r="EW178" s="10" vm="87538">
        <v>-4300</v>
      </c>
      <c r="EX178" s="10" vm="80547">
        <v>14719</v>
      </c>
      <c r="EY178" s="10" vm="84979">
        <v>3481</v>
      </c>
      <c r="EZ178" s="10" vm="82737">
        <v>5042</v>
      </c>
      <c r="FA178" s="10" vm="56917">
        <v>3452</v>
      </c>
      <c r="FB178" s="10" vm="68126">
        <v>3973400</v>
      </c>
      <c r="FC178" s="10" vm="98531">
        <v>0</v>
      </c>
      <c r="FD178" s="10" vm="93009">
        <v>3973400</v>
      </c>
      <c r="FE178" s="10" vm="58962">
        <v>168800</v>
      </c>
      <c r="FF178" s="10" vm="86542">
        <v>37300</v>
      </c>
      <c r="FG178" s="10" vm="79148">
        <v>0</v>
      </c>
      <c r="FH178" s="10" vm="77007">
        <v>-22300</v>
      </c>
      <c r="FI178" s="10" vm="56864">
        <v>8100</v>
      </c>
      <c r="FJ178" s="10" vm="67972">
        <v>57300</v>
      </c>
      <c r="FK178" s="10" vm="59336">
        <v>0</v>
      </c>
      <c r="FL178" s="10" vm="92844">
        <v>4222600</v>
      </c>
      <c r="FM178" s="10" vm="72346">
        <v>726800</v>
      </c>
      <c r="FN178" s="10" vm="71496">
        <v>53500</v>
      </c>
      <c r="FO178" s="10" vm="84845">
        <v>2300</v>
      </c>
      <c r="FP178" s="10" vm="76862">
        <v>0</v>
      </c>
      <c r="FQ178" s="10" vm="56798">
        <v>-17200</v>
      </c>
      <c r="FR178" s="10" vm="67818">
        <v>9200</v>
      </c>
      <c r="FS178" s="10" vm="96677">
        <v>0</v>
      </c>
      <c r="FT178" s="10" vm="92678">
        <v>774600</v>
      </c>
      <c r="FU178" s="10" vm="89093">
        <v>3448000</v>
      </c>
      <c r="FV178" s="10" vm="90048">
        <v>3246600</v>
      </c>
      <c r="FW178" s="81" vm="79023">
        <v>100</v>
      </c>
      <c r="FX178" s="81" vm="82583">
        <v>0</v>
      </c>
      <c r="FY178" s="81" vm="56737">
        <v>0</v>
      </c>
      <c r="FZ178" s="81" vm="56231">
        <v>600</v>
      </c>
      <c r="GA178" s="81" vm="96249">
        <v>700</v>
      </c>
      <c r="GB178" s="10" vm="92516">
        <v>14200</v>
      </c>
      <c r="GC178" s="10" vm="81369">
        <v>6500</v>
      </c>
      <c r="GD178" s="10" vm="88262">
        <v>7700</v>
      </c>
      <c r="GE178" s="10" vm="84717">
        <v>918</v>
      </c>
      <c r="GF178" s="10" vm="76713">
        <v>478</v>
      </c>
      <c r="GG178" s="10" vm="56670">
        <v>440</v>
      </c>
      <c r="GH178" s="10" vm="67663">
        <v>1739</v>
      </c>
      <c r="GI178" s="10" vm="99013">
        <v>1430</v>
      </c>
      <c r="GJ178" s="10" vm="92355">
        <v>309</v>
      </c>
      <c r="GK178" s="10" vm="87387">
        <v>19250</v>
      </c>
      <c r="GL178" s="10" vm="86392">
        <v>8528</v>
      </c>
      <c r="GM178" s="10" vm="57917">
        <v>10722</v>
      </c>
      <c r="GN178" s="10" vm="82427">
        <v>6393</v>
      </c>
      <c r="GO178" s="10" vm="73741">
        <v>6964</v>
      </c>
      <c r="GP178" s="10" vm="67507">
        <v>-571</v>
      </c>
      <c r="GQ178" s="10" vm="100001">
        <v>1500</v>
      </c>
      <c r="GR178" s="10" vm="92195">
        <v>1300</v>
      </c>
      <c r="GS178" s="10" vm="88941">
        <v>200</v>
      </c>
      <c r="GT178" s="10" vm="80392">
        <v>44000</v>
      </c>
      <c r="GU178" s="10" vm="84613">
        <v>25200</v>
      </c>
      <c r="GV178" s="10" vm="76568">
        <v>18800</v>
      </c>
      <c r="GW178" s="10" vm="73662">
        <v>0</v>
      </c>
      <c r="GX178" s="81" vm="67351">
        <v>0</v>
      </c>
      <c r="GY178" s="10" vm="99346">
        <v>0</v>
      </c>
      <c r="GZ178" s="10" vm="92034">
        <v>0</v>
      </c>
      <c r="HA178" s="10" vm="72213">
        <v>0</v>
      </c>
      <c r="HB178" s="10" vm="71351">
        <v>0</v>
      </c>
      <c r="HC178" s="81" vm="78819">
        <v>0</v>
      </c>
      <c r="HD178" s="81" vm="82274">
        <v>21600</v>
      </c>
      <c r="HE178" s="10" vm="73577">
        <v>21600</v>
      </c>
      <c r="HF178" s="10" vm="67196">
        <v>21000</v>
      </c>
      <c r="HG178" s="10" vm="98051">
        <v>11400</v>
      </c>
      <c r="HH178" s="10" vm="91875">
        <v>0</v>
      </c>
      <c r="HI178" s="10" vm="90907">
        <v>100</v>
      </c>
      <c r="HJ178" s="10" vm="88122">
        <v>44600</v>
      </c>
      <c r="HK178" s="10" vm="84520">
        <v>0</v>
      </c>
      <c r="HL178" s="10" vm="76430">
        <v>0</v>
      </c>
      <c r="HM178" s="10" vm="73478">
        <v>0</v>
      </c>
      <c r="HN178" s="10" vm="67043">
        <v>43900</v>
      </c>
      <c r="HO178" s="10" vm="97576">
        <v>121000</v>
      </c>
      <c r="HP178" s="10" vm="91715">
        <v>17000</v>
      </c>
      <c r="HQ178" s="10" vm="90444">
        <v>0</v>
      </c>
      <c r="HR178" s="10" vm="89893">
        <v>17000</v>
      </c>
      <c r="HS178" s="10" vm="78721">
        <v>0</v>
      </c>
      <c r="HT178" s="10" vm="82117">
        <v>4000</v>
      </c>
      <c r="HU178" s="10" vm="73332">
        <v>4000</v>
      </c>
      <c r="HV178" s="10" vm="66889">
        <v>60800</v>
      </c>
      <c r="HW178" s="10" vm="59198">
        <v>1400</v>
      </c>
      <c r="HX178" s="10" vm="91564">
        <v>0</v>
      </c>
      <c r="HY178" s="10" vm="88796">
        <v>1800</v>
      </c>
      <c r="HZ178" s="10" vm="86247">
        <v>0</v>
      </c>
      <c r="IA178" s="10" vm="84384">
        <v>0</v>
      </c>
      <c r="IB178" s="10" vm="76327">
        <v>-8800</v>
      </c>
      <c r="IC178" s="10" vm="73208">
        <v>55200</v>
      </c>
      <c r="ID178" s="10" vm="66737">
        <v>1600</v>
      </c>
      <c r="IE178" s="10" vm="96522">
        <v>11000</v>
      </c>
      <c r="IF178" s="10" vm="91393">
        <v>3100</v>
      </c>
      <c r="IG178" s="10" vm="87245">
        <v>15700</v>
      </c>
      <c r="IH178" s="10" vm="80247">
        <v>60900</v>
      </c>
      <c r="II178" s="10" vm="78586">
        <v>62600</v>
      </c>
      <c r="IJ178" s="10" vm="76175">
        <v>2100</v>
      </c>
      <c r="IK178" s="10" vm="73065">
        <v>406</v>
      </c>
      <c r="IL178" s="10" vm="66620">
        <v>-218</v>
      </c>
      <c r="IM178" s="10" vm="59503">
        <v>-52</v>
      </c>
      <c r="IN178" s="10" vm="91226">
        <v>60249</v>
      </c>
      <c r="IO178" s="10" vm="81231">
        <v>60421</v>
      </c>
      <c r="IP178" s="10" vm="71198">
        <v>0</v>
      </c>
      <c r="IQ178" s="10" vm="84245">
        <v>-1</v>
      </c>
      <c r="IR178" s="10" vm="58174">
        <v>-3</v>
      </c>
      <c r="IS178" s="81" vm="72915">
        <v>10</v>
      </c>
      <c r="IT178" s="81" vm="66466">
        <v>10</v>
      </c>
    </row>
    <row r="179" spans="1:254" x14ac:dyDescent="0.25">
      <c r="A179" s="8" t="s">
        <v>609</v>
      </c>
      <c r="B179" s="8" t="s">
        <v>54</v>
      </c>
      <c r="C179" s="89">
        <v>44651</v>
      </c>
      <c r="D179" s="76" vm="84091">
        <v>12</v>
      </c>
      <c r="E179" s="10" vm="76022">
        <v>46228</v>
      </c>
      <c r="F179" s="10" vm="56400">
        <v>-29847</v>
      </c>
      <c r="G179" s="10" vm="100333">
        <v>-5177</v>
      </c>
      <c r="H179" s="10" vm="59918">
        <v>11204</v>
      </c>
      <c r="I179" s="10" vm="58552">
        <v>808</v>
      </c>
      <c r="J179" s="10" vm="63723">
        <v>12012</v>
      </c>
      <c r="K179" s="10" vm="86095">
        <v>0</v>
      </c>
      <c r="L179" s="10" vm="78463">
        <v>0</v>
      </c>
      <c r="M179" s="10" vm="75864">
        <v>0</v>
      </c>
      <c r="N179" s="10" vm="70817">
        <v>2</v>
      </c>
      <c r="O179" s="10" vm="99841">
        <v>-9240</v>
      </c>
      <c r="P179" s="10" vm="95931">
        <v>0</v>
      </c>
      <c r="Q179" s="10" vm="81970">
        <v>0</v>
      </c>
      <c r="R179" s="10" vm="87141">
        <v>0</v>
      </c>
      <c r="S179" s="10" vm="85971">
        <v>0</v>
      </c>
      <c r="T179" s="10" vm="83975">
        <v>2774</v>
      </c>
      <c r="U179" s="10" vm="75736">
        <v>0</v>
      </c>
      <c r="V179" s="10" vm="70701">
        <v>2774</v>
      </c>
      <c r="W179" s="10" vm="98843">
        <v>0</v>
      </c>
      <c r="X179" s="10" vm="95758">
        <v>7038</v>
      </c>
      <c r="Y179" s="10" vm="89733">
        <v>0</v>
      </c>
      <c r="Z179" s="10" vm="81127">
        <v>0</v>
      </c>
      <c r="AA179" s="10" vm="80090">
        <v>9812</v>
      </c>
      <c r="AB179" s="10" vm="78315">
        <v>37391</v>
      </c>
      <c r="AC179" s="10" vm="75596">
        <v>1460</v>
      </c>
      <c r="AD179" s="10" vm="70619">
        <v>38851</v>
      </c>
      <c r="AE179" s="10" vm="97881">
        <v>265</v>
      </c>
      <c r="AF179" s="10" vm="95590">
        <v>0</v>
      </c>
      <c r="AG179" s="10" vm="72771">
        <v>0</v>
      </c>
      <c r="AH179" s="10" vm="72073">
        <v>119</v>
      </c>
      <c r="AI179" s="10" vm="85844">
        <v>39235</v>
      </c>
      <c r="AJ179" s="10" vm="78167">
        <v>6677</v>
      </c>
      <c r="AK179" s="10" vm="57756">
        <v>3013</v>
      </c>
      <c r="AL179" s="10" vm="70464">
        <v>7151</v>
      </c>
      <c r="AM179" s="10" vm="97432">
        <v>1927</v>
      </c>
      <c r="AN179" s="10" vm="95416">
        <v>3250</v>
      </c>
      <c r="AO179" s="10" vm="88015">
        <v>173</v>
      </c>
      <c r="AP179" s="10" vm="80968">
        <v>14</v>
      </c>
      <c r="AQ179" s="10" vm="79965">
        <v>6583</v>
      </c>
      <c r="AR179" s="10" vm="83823">
        <v>0</v>
      </c>
      <c r="AS179" s="10" vm="75408">
        <v>0</v>
      </c>
      <c r="AT179" s="10" vm="70307">
        <v>28788</v>
      </c>
      <c r="AU179" s="10" vm="97010">
        <v>10447</v>
      </c>
      <c r="AV179" s="10" vm="95283">
        <v>791</v>
      </c>
      <c r="AW179" s="10" vm="89578">
        <v>387238</v>
      </c>
      <c r="AX179" s="10" vm="86970">
        <v>0</v>
      </c>
      <c r="AY179" s="10" vm="85707">
        <v>2507</v>
      </c>
      <c r="AZ179" s="10" vm="78016">
        <v>460</v>
      </c>
      <c r="BA179" s="10" vm="75323">
        <v>0</v>
      </c>
      <c r="BB179" s="10" vm="70147">
        <v>0</v>
      </c>
      <c r="BC179" s="10" vm="99187">
        <v>0</v>
      </c>
      <c r="BD179" s="10" vm="95112">
        <v>0</v>
      </c>
      <c r="BE179" s="10" vm="81823">
        <v>0</v>
      </c>
      <c r="BF179" s="10" vm="90366">
        <v>0</v>
      </c>
      <c r="BG179" s="10" vm="79835">
        <v>390205</v>
      </c>
      <c r="BH179" s="10" vm="83658">
        <v>4828</v>
      </c>
      <c r="BI179" s="10" vm="75232">
        <v>1300</v>
      </c>
      <c r="BJ179" s="10" vm="69987">
        <v>14831</v>
      </c>
      <c r="BK179" s="10" vm="100500">
        <v>0</v>
      </c>
      <c r="BL179" s="10" vm="94946">
        <v>0</v>
      </c>
      <c r="BM179" s="10" vm="90759">
        <v>20959</v>
      </c>
      <c r="BN179" s="10" vm="88705">
        <v>10055</v>
      </c>
      <c r="BO179" s="10" vm="79737">
        <v>0</v>
      </c>
      <c r="BP179" s="10" vm="77848">
        <v>316</v>
      </c>
      <c r="BQ179" s="10" vm="57539">
        <v>12255</v>
      </c>
      <c r="BR179" s="10" vm="69831">
        <v>22626</v>
      </c>
      <c r="BS179" s="10" vm="100168">
        <v>-1667</v>
      </c>
      <c r="BT179" s="10" vm="94784">
        <v>388538</v>
      </c>
      <c r="BU179" s="10" vm="87860">
        <v>211193</v>
      </c>
      <c r="BV179" s="10" vm="71930">
        <v>0</v>
      </c>
      <c r="BW179" s="10" vm="85596">
        <v>0</v>
      </c>
      <c r="BX179" s="10" vm="83520">
        <v>30190</v>
      </c>
      <c r="BY179" s="10" vm="75040">
        <v>0</v>
      </c>
      <c r="BZ179" s="10" vm="69673">
        <v>0</v>
      </c>
      <c r="CA179" s="10" vm="99678">
        <v>120</v>
      </c>
      <c r="CB179" s="10" vm="94621">
        <v>241503</v>
      </c>
      <c r="CC179" s="10" vm="72633">
        <v>3270</v>
      </c>
      <c r="CD179" s="10" vm="80832">
        <v>0</v>
      </c>
      <c r="CE179" s="10" vm="85472">
        <v>143765</v>
      </c>
      <c r="CF179" s="10" vm="77736">
        <v>57342</v>
      </c>
      <c r="CG179" s="10" vm="74976">
        <v>86423</v>
      </c>
      <c r="CH179" s="10" vm="69502">
        <v>0</v>
      </c>
      <c r="CI179" s="10" vm="98207">
        <v>0</v>
      </c>
      <c r="CJ179" s="10" vm="94455">
        <v>0</v>
      </c>
      <c r="CK179" s="10" vm="91083">
        <v>143765</v>
      </c>
      <c r="CL179" s="10" vm="86837">
        <v>6429</v>
      </c>
      <c r="CM179" s="10" vm="79615">
        <v>4833</v>
      </c>
      <c r="CN179" s="10" vm="83357">
        <v>0</v>
      </c>
      <c r="CO179" s="10" vm="74889">
        <v>1596</v>
      </c>
      <c r="CP179" s="10" vm="69379">
        <v>143</v>
      </c>
      <c r="CQ179" s="10" vm="97719">
        <v>0</v>
      </c>
      <c r="CR179" s="10" vm="94297">
        <v>143</v>
      </c>
      <c r="CS179" s="10" vm="81676">
        <v>0</v>
      </c>
      <c r="CT179" s="10" vm="71779">
        <v>0</v>
      </c>
      <c r="CU179" s="10" vm="71042">
        <v>0</v>
      </c>
      <c r="CV179" s="10" vm="77587">
        <v>0</v>
      </c>
      <c r="CW179" s="10" vm="74799">
        <v>0</v>
      </c>
      <c r="CX179" s="10" vm="69224">
        <v>0</v>
      </c>
      <c r="CY179" s="10" vm="97273">
        <v>0</v>
      </c>
      <c r="CZ179" s="10" vm="94121">
        <v>0</v>
      </c>
      <c r="DA179" s="10" vm="89423">
        <v>0</v>
      </c>
      <c r="DB179" s="81" vm="88546">
        <v>0</v>
      </c>
      <c r="DC179" s="81" vm="85342">
        <v>0</v>
      </c>
      <c r="DD179" s="81" vm="83198">
        <v>0</v>
      </c>
      <c r="DE179" s="81" vm="74716">
        <v>0</v>
      </c>
      <c r="DF179" s="10" vm="69067">
        <v>0</v>
      </c>
      <c r="DG179" s="10" vm="96850">
        <v>2</v>
      </c>
      <c r="DH179" s="10" vm="93987">
        <v>986</v>
      </c>
      <c r="DI179" s="10" vm="87705">
        <v>-988</v>
      </c>
      <c r="DJ179" s="10" vm="90190">
        <v>6572</v>
      </c>
      <c r="DK179" s="10" vm="79484">
        <v>4835</v>
      </c>
      <c r="DL179" s="10" vm="77435">
        <v>1129</v>
      </c>
      <c r="DM179" s="10" vm="57195">
        <v>608</v>
      </c>
      <c r="DN179" s="10" vm="68907">
        <v>364</v>
      </c>
      <c r="DO179" s="10" vm="96416">
        <v>342</v>
      </c>
      <c r="DP179" s="10" vm="93817">
        <v>7</v>
      </c>
      <c r="DQ179" s="10" vm="72496">
        <v>15</v>
      </c>
      <c r="DR179" s="10" vm="80696">
        <v>0</v>
      </c>
      <c r="DS179" s="10" vm="85208">
        <v>0</v>
      </c>
      <c r="DT179" s="10" vm="83034">
        <v>0</v>
      </c>
      <c r="DU179" s="10" vm="74530">
        <v>0</v>
      </c>
      <c r="DV179" s="10" vm="68749">
        <v>0</v>
      </c>
      <c r="DW179" s="10" vm="98378">
        <v>0</v>
      </c>
      <c r="DX179" s="10" vm="93654">
        <v>0</v>
      </c>
      <c r="DY179" s="10" vm="81530">
        <v>0</v>
      </c>
      <c r="DZ179" s="10" vm="86689">
        <v>0</v>
      </c>
      <c r="EA179" s="10" vm="79382">
        <v>0</v>
      </c>
      <c r="EB179" s="10" vm="77285">
        <v>0</v>
      </c>
      <c r="EC179" s="10" vm="74433">
        <v>0</v>
      </c>
      <c r="ED179" s="10" vm="68593">
        <v>0</v>
      </c>
      <c r="EE179" s="10" vm="96093">
        <v>0</v>
      </c>
      <c r="EF179" s="10" vm="93492">
        <v>0</v>
      </c>
      <c r="EG179" s="10" vm="89267">
        <v>0</v>
      </c>
      <c r="EH179" s="81" vm="71639">
        <v>0</v>
      </c>
      <c r="EI179" s="81" vm="85103">
        <v>0</v>
      </c>
      <c r="EJ179" s="81" vm="82896">
        <v>0</v>
      </c>
      <c r="EK179" s="81" vm="74337">
        <v>0</v>
      </c>
      <c r="EL179" s="10" vm="68435">
        <v>57</v>
      </c>
      <c r="EM179" s="10" vm="99511">
        <v>0</v>
      </c>
      <c r="EN179" s="10" vm="93326">
        <v>-77</v>
      </c>
      <c r="EO179" s="10" vm="90602">
        <v>134</v>
      </c>
      <c r="EP179" s="10" vm="88407">
        <v>421</v>
      </c>
      <c r="EQ179" s="10" vm="79264">
        <v>342</v>
      </c>
      <c r="ER179" s="10" vm="77150">
        <v>-70</v>
      </c>
      <c r="ES179" s="10" vm="74263">
        <v>149</v>
      </c>
      <c r="ET179" s="10" vm="68263">
        <v>6993</v>
      </c>
      <c r="EU179" s="10" vm="98685">
        <v>5177</v>
      </c>
      <c r="EV179" s="10" vm="93161">
        <v>1059</v>
      </c>
      <c r="EW179" s="10" vm="87553">
        <v>757</v>
      </c>
      <c r="EX179" s="10" vm="80543">
        <v>1194</v>
      </c>
      <c r="EY179" s="10" vm="84973">
        <v>134</v>
      </c>
      <c r="EZ179" s="10" vm="82732">
        <v>804</v>
      </c>
      <c r="FA179" s="10" vm="74183">
        <v>134</v>
      </c>
      <c r="FB179" s="10" vm="68141">
        <v>424754</v>
      </c>
      <c r="FC179" s="10" vm="98514">
        <v>0</v>
      </c>
      <c r="FD179" s="10" vm="93002">
        <v>424754</v>
      </c>
      <c r="FE179" s="10" vm="58975">
        <v>19944</v>
      </c>
      <c r="FF179" s="10" vm="86535">
        <v>2934</v>
      </c>
      <c r="FG179" s="10" vm="79138">
        <v>0</v>
      </c>
      <c r="FH179" s="10" vm="77000">
        <v>-2830</v>
      </c>
      <c r="FI179" s="10" vm="56868">
        <v>0</v>
      </c>
      <c r="FJ179" s="10" vm="67986">
        <v>5</v>
      </c>
      <c r="FK179" s="10" vm="59351">
        <v>0</v>
      </c>
      <c r="FL179" s="10" vm="92823">
        <v>444807</v>
      </c>
      <c r="FM179" s="10" vm="72359">
        <v>52678</v>
      </c>
      <c r="FN179" s="10" vm="71486">
        <v>6583</v>
      </c>
      <c r="FO179" s="10" vm="84833">
        <v>0</v>
      </c>
      <c r="FP179" s="10" vm="76852">
        <v>0</v>
      </c>
      <c r="FQ179" s="10" vm="56801">
        <v>-1692</v>
      </c>
      <c r="FR179" s="10" vm="67831">
        <v>0</v>
      </c>
      <c r="FS179" s="10" vm="96692">
        <v>0</v>
      </c>
      <c r="FT179" s="10" vm="92690">
        <v>57569</v>
      </c>
      <c r="FU179" s="10" vm="89108">
        <v>387238</v>
      </c>
      <c r="FV179" s="10" vm="90019">
        <v>372076</v>
      </c>
      <c r="FW179" s="81" vm="79007">
        <v>0</v>
      </c>
      <c r="FX179" s="81" vm="82568">
        <v>0</v>
      </c>
      <c r="FY179" s="81" vm="73934">
        <v>0</v>
      </c>
      <c r="FZ179" s="81" vm="56239">
        <v>0</v>
      </c>
      <c r="GA179" s="81" vm="96258">
        <v>0</v>
      </c>
      <c r="GB179" s="10" vm="92520">
        <v>565</v>
      </c>
      <c r="GC179" s="10" vm="81383">
        <v>228</v>
      </c>
      <c r="GD179" s="10" vm="88267">
        <v>337</v>
      </c>
      <c r="GE179" s="10" vm="84688">
        <v>1138</v>
      </c>
      <c r="GF179" s="10" vm="76696">
        <v>1288</v>
      </c>
      <c r="GG179" s="10" vm="56682">
        <v>-150</v>
      </c>
      <c r="GH179" s="10" vm="67667">
        <v>738</v>
      </c>
      <c r="GI179" s="10" vm="99019">
        <v>127</v>
      </c>
      <c r="GJ179" s="10" vm="92358">
        <v>611</v>
      </c>
      <c r="GK179" s="10" vm="87400">
        <v>0</v>
      </c>
      <c r="GL179" s="10" vm="86396">
        <v>0</v>
      </c>
      <c r="GM179" s="10" vm="78906">
        <v>0</v>
      </c>
      <c r="GN179" s="10" vm="82399">
        <v>0</v>
      </c>
      <c r="GO179" s="10" vm="56629">
        <v>0</v>
      </c>
      <c r="GP179" s="10" vm="67510">
        <v>0</v>
      </c>
      <c r="GQ179" s="10" vm="100005">
        <v>12</v>
      </c>
      <c r="GR179" s="10" vm="92198">
        <v>2</v>
      </c>
      <c r="GS179" s="10" vm="88952">
        <v>10</v>
      </c>
      <c r="GT179" s="10" vm="80393">
        <v>2453</v>
      </c>
      <c r="GU179" s="10" vm="84614">
        <v>1645</v>
      </c>
      <c r="GV179" s="10" vm="76569">
        <v>808</v>
      </c>
      <c r="GW179" s="10" vm="73673">
        <v>0</v>
      </c>
      <c r="GX179" s="81" vm="67352">
        <v>0</v>
      </c>
      <c r="GY179" s="10" vm="99347">
        <v>0</v>
      </c>
      <c r="GZ179" s="10" vm="92035">
        <v>0</v>
      </c>
      <c r="HA179" s="10" vm="72224">
        <v>0</v>
      </c>
      <c r="HB179" s="10" vm="71346">
        <v>0</v>
      </c>
      <c r="HC179" s="81" vm="78814">
        <v>0</v>
      </c>
      <c r="HD179" s="81" vm="82267">
        <v>0</v>
      </c>
      <c r="HE179" s="10" vm="56513">
        <v>0</v>
      </c>
      <c r="HF179" s="10" vm="67156">
        <v>1255</v>
      </c>
      <c r="HG179" s="10" vm="98047">
        <v>844</v>
      </c>
      <c r="HH179" s="10" vm="91870">
        <v>0</v>
      </c>
      <c r="HI179" s="10" vm="90921">
        <v>0</v>
      </c>
      <c r="HJ179" s="10" vm="58607">
        <v>8906</v>
      </c>
      <c r="HK179" s="10" vm="84514">
        <v>0</v>
      </c>
      <c r="HL179" s="10" vm="76426">
        <v>0</v>
      </c>
      <c r="HM179" s="10" vm="73488">
        <v>0</v>
      </c>
      <c r="HN179" s="10" vm="67058">
        <v>1250</v>
      </c>
      <c r="HO179" s="10" vm="97554">
        <v>12255</v>
      </c>
      <c r="HP179" s="10" vm="91708">
        <v>120</v>
      </c>
      <c r="HQ179" s="10" vm="58818">
        <v>0</v>
      </c>
      <c r="HR179" s="10" vm="89886">
        <v>120</v>
      </c>
      <c r="HS179" s="10" vm="78711">
        <v>0</v>
      </c>
      <c r="HT179" s="10" vm="82109">
        <v>0</v>
      </c>
      <c r="HU179" s="10" vm="73343">
        <v>0</v>
      </c>
      <c r="HV179" s="10" vm="66903">
        <v>9720</v>
      </c>
      <c r="HW179" s="10" vm="97117">
        <v>0</v>
      </c>
      <c r="HX179" s="10" vm="91538">
        <v>0</v>
      </c>
      <c r="HY179" s="10" vm="58712">
        <v>197</v>
      </c>
      <c r="HZ179" s="10" vm="86237">
        <v>0</v>
      </c>
      <c r="IA179" s="10" vm="84372">
        <v>357</v>
      </c>
      <c r="IB179" s="10" vm="76316">
        <v>-1034</v>
      </c>
      <c r="IC179" s="10" vm="73195">
        <v>9240</v>
      </c>
      <c r="ID179" s="10" vm="66759">
        <v>45</v>
      </c>
      <c r="IE179" s="10" vm="96535">
        <v>92</v>
      </c>
      <c r="IF179" s="10" vm="91409">
        <v>1010</v>
      </c>
      <c r="IG179" s="10" vm="58404">
        <v>1147</v>
      </c>
      <c r="IH179" s="10" vm="80223">
        <v>2934</v>
      </c>
      <c r="II179" s="10" vm="78575">
        <v>6958</v>
      </c>
      <c r="IJ179" s="10" vm="76166">
        <v>0</v>
      </c>
      <c r="IK179" s="10" vm="73049">
        <v>180</v>
      </c>
      <c r="IL179" s="10" vm="66610">
        <v>-18</v>
      </c>
      <c r="IM179" s="10" vm="59516">
        <v>0</v>
      </c>
      <c r="IN179" s="10" vm="91236">
        <v>7074</v>
      </c>
      <c r="IO179" s="10" vm="58042">
        <v>7074</v>
      </c>
      <c r="IP179" s="10" vm="71211">
        <v>0</v>
      </c>
      <c r="IQ179" s="10" vm="84224">
        <v>0</v>
      </c>
      <c r="IR179" s="10" vm="58164">
        <v>0</v>
      </c>
      <c r="IS179" s="81" vm="72898">
        <v>0</v>
      </c>
      <c r="IT179" s="81" vm="66456">
        <v>0</v>
      </c>
    </row>
    <row r="180" spans="1:254" x14ac:dyDescent="0.25">
      <c r="A180" s="8" t="s">
        <v>460</v>
      </c>
      <c r="B180" s="8" t="s">
        <v>459</v>
      </c>
      <c r="C180" s="89">
        <v>44651</v>
      </c>
      <c r="D180" s="76" vm="84118">
        <v>12</v>
      </c>
      <c r="E180" s="10" vm="76040">
        <v>101463</v>
      </c>
      <c r="F180" s="10" vm="70938">
        <v>-78383</v>
      </c>
      <c r="G180" s="10" vm="100346">
        <v>-3456</v>
      </c>
      <c r="H180" s="10" vm="59897">
        <v>19624</v>
      </c>
      <c r="I180" s="10" vm="58534">
        <v>4327</v>
      </c>
      <c r="J180" s="10" vm="63716">
        <v>23951</v>
      </c>
      <c r="K180" s="10" vm="86084">
        <v>0</v>
      </c>
      <c r="L180" s="10" vm="78454">
        <v>0</v>
      </c>
      <c r="M180" s="10" vm="75896">
        <v>0</v>
      </c>
      <c r="N180" s="10" vm="70824">
        <v>3</v>
      </c>
      <c r="O180" s="10" vm="99853">
        <v>-16531</v>
      </c>
      <c r="P180" s="10" vm="95942">
        <v>1151</v>
      </c>
      <c r="Q180" s="10" vm="81952">
        <v>0</v>
      </c>
      <c r="R180" s="10" vm="87135">
        <v>0</v>
      </c>
      <c r="S180" s="10" vm="85963">
        <v>0</v>
      </c>
      <c r="T180" s="10" vm="83970">
        <v>8574</v>
      </c>
      <c r="U180" s="10" vm="75747">
        <v>-17</v>
      </c>
      <c r="V180" s="10" vm="70716">
        <v>8557</v>
      </c>
      <c r="W180" s="10" vm="98856">
        <v>0</v>
      </c>
      <c r="X180" s="10" vm="95769">
        <v>23227</v>
      </c>
      <c r="Y180" s="10" vm="89722">
        <v>0</v>
      </c>
      <c r="Z180" s="10" vm="81085">
        <v>0</v>
      </c>
      <c r="AA180" s="10" vm="80081">
        <v>31784</v>
      </c>
      <c r="AB180" s="10" vm="78306">
        <v>83405</v>
      </c>
      <c r="AC180" s="10" vm="75606">
        <v>5440</v>
      </c>
      <c r="AD180" s="10" vm="70610">
        <v>88845</v>
      </c>
      <c r="AE180" s="10" vm="97900">
        <v>757</v>
      </c>
      <c r="AF180" s="10" vm="95602">
        <v>0</v>
      </c>
      <c r="AG180" s="10" vm="72760">
        <v>0</v>
      </c>
      <c r="AH180" s="10" vm="72086">
        <v>0</v>
      </c>
      <c r="AI180" s="10" vm="85819">
        <v>89602</v>
      </c>
      <c r="AJ180" s="10" vm="78158">
        <v>25038</v>
      </c>
      <c r="AK180" s="10" vm="75510">
        <v>5167</v>
      </c>
      <c r="AL180" s="10" vm="70452">
        <v>10634</v>
      </c>
      <c r="AM180" s="10" vm="97418">
        <v>16084</v>
      </c>
      <c r="AN180" s="10" vm="95437">
        <v>0</v>
      </c>
      <c r="AO180" s="10" vm="88004">
        <v>237</v>
      </c>
      <c r="AP180" s="10" vm="80980">
        <v>0</v>
      </c>
      <c r="AQ180" s="10" vm="79978">
        <v>15516</v>
      </c>
      <c r="AR180" s="10" vm="83797">
        <v>211</v>
      </c>
      <c r="AS180" s="10" vm="57706">
        <v>0</v>
      </c>
      <c r="AT180" s="10" vm="70295">
        <v>72887</v>
      </c>
      <c r="AU180" s="10" vm="96997">
        <v>16715</v>
      </c>
      <c r="AV180" s="10" vm="95271">
        <v>1020</v>
      </c>
      <c r="AW180" s="10" vm="89564">
        <v>656439</v>
      </c>
      <c r="AX180" s="10" vm="86992">
        <v>0</v>
      </c>
      <c r="AY180" s="10" vm="85724">
        <v>8155</v>
      </c>
      <c r="AZ180" s="10" vm="78032">
        <v>3719</v>
      </c>
      <c r="BA180" s="10" vm="57649">
        <v>0</v>
      </c>
      <c r="BB180" s="10" vm="70121">
        <v>22530</v>
      </c>
      <c r="BC180" s="10" vm="99175">
        <v>0</v>
      </c>
      <c r="BD180" s="10" vm="95102">
        <v>0</v>
      </c>
      <c r="BE180" s="10" vm="81806">
        <v>0</v>
      </c>
      <c r="BF180" s="10" vm="90354">
        <v>0</v>
      </c>
      <c r="BG180" s="10" vm="79846">
        <v>690843</v>
      </c>
      <c r="BH180" s="10" vm="83668">
        <v>15827</v>
      </c>
      <c r="BI180" s="10" vm="75244">
        <v>5651</v>
      </c>
      <c r="BJ180" s="10" vm="70000">
        <v>10429</v>
      </c>
      <c r="BK180" s="10" vm="100480">
        <v>7</v>
      </c>
      <c r="BL180" s="10" vm="94936">
        <v>1818</v>
      </c>
      <c r="BM180" s="10" vm="90742">
        <v>33732</v>
      </c>
      <c r="BN180" s="10" vm="88695">
        <v>12134</v>
      </c>
      <c r="BO180" s="10" vm="79725">
        <v>0</v>
      </c>
      <c r="BP180" s="10" vm="77878">
        <v>1040</v>
      </c>
      <c r="BQ180" s="10" vm="75147">
        <v>15503</v>
      </c>
      <c r="BR180" s="10" vm="69839">
        <v>28677</v>
      </c>
      <c r="BS180" s="10" vm="100180">
        <v>5055</v>
      </c>
      <c r="BT180" s="10" vm="94761">
        <v>695898</v>
      </c>
      <c r="BU180" s="10" vm="87842">
        <v>404092</v>
      </c>
      <c r="BV180" s="10" vm="71922">
        <v>0</v>
      </c>
      <c r="BW180" s="10" vm="85584">
        <v>0</v>
      </c>
      <c r="BX180" s="10" vm="83510">
        <v>66547</v>
      </c>
      <c r="BY180" s="10" vm="75061">
        <v>0</v>
      </c>
      <c r="BZ180" s="10" vm="69681">
        <v>0</v>
      </c>
      <c r="CA180" s="10" vm="99690">
        <v>1927</v>
      </c>
      <c r="CB180" s="10" vm="94630">
        <v>472566</v>
      </c>
      <c r="CC180" s="10" vm="72613">
        <v>17992</v>
      </c>
      <c r="CD180" s="10" vm="80824">
        <v>0</v>
      </c>
      <c r="CE180" s="10" vm="85462">
        <v>205340</v>
      </c>
      <c r="CF180" s="10" vm="77729">
        <v>201932</v>
      </c>
      <c r="CG180" s="10" vm="74981">
        <v>0</v>
      </c>
      <c r="CH180" s="10" vm="69525">
        <v>3408</v>
      </c>
      <c r="CI180" s="10" vm="98217">
        <v>0</v>
      </c>
      <c r="CJ180" s="10" vm="94464">
        <v>0</v>
      </c>
      <c r="CK180" s="10" vm="91072">
        <v>205340</v>
      </c>
      <c r="CL180" s="10" vm="86821">
        <v>4952</v>
      </c>
      <c r="CM180" s="10" vm="79604">
        <v>3456</v>
      </c>
      <c r="CN180" s="10" vm="83346">
        <v>189</v>
      </c>
      <c r="CO180" s="10" vm="74898">
        <v>1307</v>
      </c>
      <c r="CP180" s="10" vm="69370">
        <v>0</v>
      </c>
      <c r="CQ180" s="10" vm="97739">
        <v>0</v>
      </c>
      <c r="CR180" s="10" vm="94307">
        <v>0</v>
      </c>
      <c r="CS180" s="10" vm="81665">
        <v>0</v>
      </c>
      <c r="CT180" s="10" vm="71793">
        <v>0</v>
      </c>
      <c r="CU180" s="10" vm="71008">
        <v>0</v>
      </c>
      <c r="CV180" s="10" vm="77578">
        <v>0</v>
      </c>
      <c r="CW180" s="10" vm="74808">
        <v>0</v>
      </c>
      <c r="CX180" s="10" vm="69212">
        <v>0</v>
      </c>
      <c r="CY180" s="10" vm="97260">
        <v>0</v>
      </c>
      <c r="CZ180" s="10" vm="94144">
        <v>0</v>
      </c>
      <c r="DA180" s="10" vm="89411">
        <v>0</v>
      </c>
      <c r="DB180" s="81" vm="88558">
        <v>0</v>
      </c>
      <c r="DC180" s="81" vm="85355">
        <v>0</v>
      </c>
      <c r="DD180" s="81" vm="83171">
        <v>0</v>
      </c>
      <c r="DE180" s="81" vm="74725">
        <v>0</v>
      </c>
      <c r="DF180" s="10" vm="69055">
        <v>3391</v>
      </c>
      <c r="DG180" s="10" vm="96837">
        <v>0</v>
      </c>
      <c r="DH180" s="10" vm="93976">
        <v>3530</v>
      </c>
      <c r="DI180" s="10" vm="87691">
        <v>-139</v>
      </c>
      <c r="DJ180" s="10" vm="90213">
        <v>8343</v>
      </c>
      <c r="DK180" s="10" vm="79502">
        <v>3456</v>
      </c>
      <c r="DL180" s="10" vm="77451">
        <v>3719</v>
      </c>
      <c r="DM180" s="10" vm="57201">
        <v>1168</v>
      </c>
      <c r="DN180" s="10" vm="68882">
        <v>0</v>
      </c>
      <c r="DO180" s="10" vm="96404">
        <v>0</v>
      </c>
      <c r="DP180" s="10" vm="93808">
        <v>62</v>
      </c>
      <c r="DQ180" s="10" vm="72479">
        <v>-62</v>
      </c>
      <c r="DR180" s="10" vm="80684">
        <v>0</v>
      </c>
      <c r="DS180" s="10" vm="85220">
        <v>0</v>
      </c>
      <c r="DT180" s="10" vm="83044">
        <v>0</v>
      </c>
      <c r="DU180" s="10" vm="74541">
        <v>0</v>
      </c>
      <c r="DV180" s="10" vm="68762">
        <v>0</v>
      </c>
      <c r="DW180" s="10" vm="98361">
        <v>0</v>
      </c>
      <c r="DX180" s="10" vm="93644">
        <v>0</v>
      </c>
      <c r="DY180" s="10" vm="81512">
        <v>0</v>
      </c>
      <c r="DZ180" s="10" vm="86679">
        <v>974</v>
      </c>
      <c r="EA180" s="10" vm="79370">
        <v>0</v>
      </c>
      <c r="EB180" s="10" vm="77295">
        <v>172</v>
      </c>
      <c r="EC180" s="10" vm="100824">
        <v>802</v>
      </c>
      <c r="ED180" s="10" vm="68601">
        <v>0</v>
      </c>
      <c r="EE180" s="10" vm="96104">
        <v>0</v>
      </c>
      <c r="EF180" s="10" vm="93468">
        <v>0</v>
      </c>
      <c r="EG180" s="10" vm="89249">
        <v>0</v>
      </c>
      <c r="EH180" s="81" vm="71631">
        <v>0</v>
      </c>
      <c r="EI180" s="81" vm="85091">
        <v>0</v>
      </c>
      <c r="EJ180" s="81" vm="82886">
        <v>0</v>
      </c>
      <c r="EK180" s="81" vm="74354">
        <v>0</v>
      </c>
      <c r="EL180" s="10" vm="68443">
        <v>2544</v>
      </c>
      <c r="EM180" s="10" vm="99523">
        <v>0</v>
      </c>
      <c r="EN180" s="10" vm="93335">
        <v>1543</v>
      </c>
      <c r="EO180" s="10" vm="90580">
        <v>1001</v>
      </c>
      <c r="EP180" s="10" vm="88399">
        <v>3518</v>
      </c>
      <c r="EQ180" s="10" vm="79254">
        <v>0</v>
      </c>
      <c r="ER180" s="10" vm="77144">
        <v>1777</v>
      </c>
      <c r="ES180" s="10" vm="74267">
        <v>1741</v>
      </c>
      <c r="ET180" s="10" vm="68287">
        <v>11861</v>
      </c>
      <c r="EU180" s="10" vm="98696">
        <v>3456</v>
      </c>
      <c r="EV180" s="10" vm="93170">
        <v>5496</v>
      </c>
      <c r="EW180" s="10" vm="87541">
        <v>2909</v>
      </c>
      <c r="EX180" s="10" vm="80526">
        <v>2235</v>
      </c>
      <c r="EY180" s="10" vm="84961">
        <v>1294</v>
      </c>
      <c r="EZ180" s="10" vm="82721">
        <v>229</v>
      </c>
      <c r="FA180" s="10" vm="74189">
        <v>357</v>
      </c>
      <c r="FB180" s="10" vm="68132">
        <v>730652</v>
      </c>
      <c r="FC180" s="10" vm="98535">
        <v>0</v>
      </c>
      <c r="FD180" s="10" vm="93012">
        <v>730652</v>
      </c>
      <c r="FE180" s="10" vm="58964">
        <v>42824</v>
      </c>
      <c r="FF180" s="10" vm="86547">
        <v>10997</v>
      </c>
      <c r="FG180" s="10" vm="79130">
        <v>0</v>
      </c>
      <c r="FH180" s="10" vm="76991">
        <v>-4929</v>
      </c>
      <c r="FI180" s="10" vm="74101">
        <v>0</v>
      </c>
      <c r="FJ180" s="10" vm="67974">
        <v>-2795</v>
      </c>
      <c r="FK180" s="10" vm="59339">
        <v>0</v>
      </c>
      <c r="FL180" s="10" vm="92846">
        <v>776749</v>
      </c>
      <c r="FM180" s="10" vm="72347">
        <v>107506</v>
      </c>
      <c r="FN180" s="10" vm="71498">
        <v>15296</v>
      </c>
      <c r="FO180" s="10" vm="84847">
        <v>0</v>
      </c>
      <c r="FP180" s="10" vm="76812">
        <v>0</v>
      </c>
      <c r="FQ180" s="10" vm="74023">
        <v>-2492</v>
      </c>
      <c r="FR180" s="10" vm="67819">
        <v>0</v>
      </c>
      <c r="FS180" s="10" vm="96678">
        <v>0</v>
      </c>
      <c r="FT180" s="10" vm="92679">
        <v>120310</v>
      </c>
      <c r="FU180" s="10" vm="89094">
        <v>656439</v>
      </c>
      <c r="FV180" s="10" vm="90049">
        <v>623146</v>
      </c>
      <c r="FW180" s="81" vm="79024">
        <v>20654</v>
      </c>
      <c r="FX180" s="81" vm="82584">
        <v>0</v>
      </c>
      <c r="FY180" s="81" vm="73944">
        <v>0</v>
      </c>
      <c r="FZ180" s="81" vm="56213">
        <v>1876</v>
      </c>
      <c r="GA180" s="81" vm="96245">
        <v>22530</v>
      </c>
      <c r="GB180" s="10" vm="92511">
        <v>506</v>
      </c>
      <c r="GC180" s="10" vm="81366">
        <v>299</v>
      </c>
      <c r="GD180" s="10" vm="88257">
        <v>207</v>
      </c>
      <c r="GE180" s="10" vm="84710">
        <v>2385</v>
      </c>
      <c r="GF180" s="10" vm="76706">
        <v>489</v>
      </c>
      <c r="GG180" s="10" vm="73853">
        <v>1896</v>
      </c>
      <c r="GH180" s="10" vm="67680">
        <v>1046</v>
      </c>
      <c r="GI180" s="10" vm="98997">
        <v>152</v>
      </c>
      <c r="GJ180" s="10" vm="92348">
        <v>894</v>
      </c>
      <c r="GK180" s="10" vm="87382">
        <v>0</v>
      </c>
      <c r="GL180" s="10" vm="86385">
        <v>0</v>
      </c>
      <c r="GM180" s="10" vm="78897">
        <v>0</v>
      </c>
      <c r="GN180" s="10" vm="82419">
        <v>0</v>
      </c>
      <c r="GO180" s="10" vm="73766">
        <v>0</v>
      </c>
      <c r="GP180" s="10" vm="67518">
        <v>0</v>
      </c>
      <c r="GQ180" s="10" vm="100016">
        <v>1894</v>
      </c>
      <c r="GR180" s="10" vm="92173">
        <v>564</v>
      </c>
      <c r="GS180" s="10" vm="88934">
        <v>1330</v>
      </c>
      <c r="GT180" s="10" vm="80385">
        <v>5831</v>
      </c>
      <c r="GU180" s="10" vm="84605">
        <v>1504</v>
      </c>
      <c r="GV180" s="10" vm="76558">
        <v>4327</v>
      </c>
      <c r="GW180" s="10" vm="73682">
        <v>0</v>
      </c>
      <c r="GX180" s="81" vm="67360">
        <v>0</v>
      </c>
      <c r="GY180" s="10" vm="99360">
        <v>0</v>
      </c>
      <c r="GZ180" s="10" vm="92044">
        <v>0</v>
      </c>
      <c r="HA180" s="10" vm="72200">
        <v>0</v>
      </c>
      <c r="HB180" s="10" vm="71339">
        <v>0</v>
      </c>
      <c r="HC180" s="81" vm="78807">
        <v>0</v>
      </c>
      <c r="HD180" s="81" vm="82261">
        <v>1818</v>
      </c>
      <c r="HE180" s="10" vm="73595">
        <v>1818</v>
      </c>
      <c r="HF180" s="10" vm="67204">
        <v>741</v>
      </c>
      <c r="HG180" s="10" vm="98059">
        <v>3072</v>
      </c>
      <c r="HH180" s="10" vm="91879">
        <v>0</v>
      </c>
      <c r="HI180" s="10" vm="90910">
        <v>0</v>
      </c>
      <c r="HJ180" s="10" vm="88104">
        <v>8985</v>
      </c>
      <c r="HK180" s="10" vm="84503">
        <v>0</v>
      </c>
      <c r="HL180" s="10" vm="76420">
        <v>0</v>
      </c>
      <c r="HM180" s="10" vm="73498">
        <v>0</v>
      </c>
      <c r="HN180" s="10" vm="67049">
        <v>2705</v>
      </c>
      <c r="HO180" s="10" vm="97580">
        <v>15503</v>
      </c>
      <c r="HP180" s="10" vm="91718">
        <v>191</v>
      </c>
      <c r="HQ180" s="10" vm="58813">
        <v>1736</v>
      </c>
      <c r="HR180" s="10" vm="89898">
        <v>1927</v>
      </c>
      <c r="HS180" s="10" vm="78703">
        <v>0</v>
      </c>
      <c r="HT180" s="10" vm="82100">
        <v>0</v>
      </c>
      <c r="HU180" s="10" vm="73353">
        <v>0</v>
      </c>
      <c r="HV180" s="10" vm="66891">
        <v>16697</v>
      </c>
      <c r="HW180" s="10" vm="97110">
        <v>-777</v>
      </c>
      <c r="HX180" s="10" vm="91566">
        <v>0</v>
      </c>
      <c r="HY180" s="10" vm="58705">
        <v>798</v>
      </c>
      <c r="HZ180" s="10" vm="86249">
        <v>0</v>
      </c>
      <c r="IA180" s="10" vm="84386">
        <v>307</v>
      </c>
      <c r="IB180" s="10" vm="76308">
        <v>-494</v>
      </c>
      <c r="IC180" s="10" vm="73209">
        <v>16531</v>
      </c>
      <c r="ID180" s="10" vm="66747">
        <v>624</v>
      </c>
      <c r="IE180" s="10" vm="96525">
        <v>706</v>
      </c>
      <c r="IF180" s="10" vm="91398">
        <v>0</v>
      </c>
      <c r="IG180" s="10" vm="58397">
        <v>1330</v>
      </c>
      <c r="IH180" s="10" vm="80252">
        <v>10997</v>
      </c>
      <c r="II180" s="10" vm="78593">
        <v>16154</v>
      </c>
      <c r="IJ180" s="10" vm="76182">
        <v>211</v>
      </c>
      <c r="IK180" s="10" vm="73066">
        <v>376</v>
      </c>
      <c r="IL180" s="10" vm="66578">
        <v>-2</v>
      </c>
      <c r="IM180" s="10" vm="59504">
        <v>-41</v>
      </c>
      <c r="IN180" s="10" vm="91228">
        <v>18793</v>
      </c>
      <c r="IO180" s="10" vm="58033">
        <v>18794</v>
      </c>
      <c r="IP180" s="10" vm="71202">
        <v>0</v>
      </c>
      <c r="IQ180" s="10" vm="84248">
        <v>0</v>
      </c>
      <c r="IR180" s="10" vm="58175">
        <v>0</v>
      </c>
      <c r="IS180" s="81" vm="72916">
        <v>122</v>
      </c>
      <c r="IT180" s="81" vm="66469">
        <v>122</v>
      </c>
    </row>
    <row r="181" spans="1:254" x14ac:dyDescent="0.25">
      <c r="A181" s="8" t="s">
        <v>167</v>
      </c>
      <c r="B181" s="8" t="s">
        <v>573</v>
      </c>
      <c r="C181" s="89">
        <v>44651</v>
      </c>
      <c r="D181" s="76" vm="16075">
        <v>12</v>
      </c>
      <c r="E181" s="10" vm="9327">
        <v>10401</v>
      </c>
      <c r="F181" s="10" vm="65548">
        <v>-8802</v>
      </c>
      <c r="G181" s="10" vm="42810">
        <v>0</v>
      </c>
      <c r="H181" s="10" vm="59748">
        <v>1599</v>
      </c>
      <c r="I181" s="10" vm="29362">
        <v>0</v>
      </c>
      <c r="J181" s="10" vm="63549">
        <v>1599</v>
      </c>
      <c r="K181" s="10" vm="46335">
        <v>0</v>
      </c>
      <c r="L181" s="10" vm="15855">
        <v>0</v>
      </c>
      <c r="M181" s="10" vm="9109">
        <v>0</v>
      </c>
      <c r="N181" s="10" vm="44582">
        <v>62</v>
      </c>
      <c r="O181" s="10" vm="42584">
        <v>-542</v>
      </c>
      <c r="P181" s="10" vm="35875">
        <v>0</v>
      </c>
      <c r="Q181" s="10" vm="29150">
        <v>0</v>
      </c>
      <c r="R181" s="10" vm="22485">
        <v>0</v>
      </c>
      <c r="S181" s="10" vm="56042">
        <v>0</v>
      </c>
      <c r="T181" s="10" vm="15639">
        <v>1119</v>
      </c>
      <c r="U181" s="10" vm="8893">
        <v>0</v>
      </c>
      <c r="V181" s="10" vm="54337">
        <v>1119</v>
      </c>
      <c r="W181" s="10" vm="42364">
        <v>0</v>
      </c>
      <c r="X181" s="10" vm="35636">
        <v>1557</v>
      </c>
      <c r="Y181" s="10" vm="29052">
        <v>0</v>
      </c>
      <c r="Z181" s="10" vm="22262">
        <v>0</v>
      </c>
      <c r="AA181" s="10" vm="66146">
        <v>2676</v>
      </c>
      <c r="AB181" s="10" vm="63953">
        <v>7687</v>
      </c>
      <c r="AC181" s="10" vm="63313">
        <v>1837</v>
      </c>
      <c r="AD181" s="10" vm="51216">
        <v>9524</v>
      </c>
      <c r="AE181" s="10" vm="42148">
        <v>639</v>
      </c>
      <c r="AF181" s="10" vm="35406">
        <v>0</v>
      </c>
      <c r="AG181" s="10" vm="28819">
        <v>0</v>
      </c>
      <c r="AH181" s="10" vm="22039">
        <v>0</v>
      </c>
      <c r="AI181" s="10" vm="49425">
        <v>10163</v>
      </c>
      <c r="AJ181" s="10" vm="15251">
        <v>2230</v>
      </c>
      <c r="AK181" s="10" vm="63272">
        <v>1854</v>
      </c>
      <c r="AL181" s="10" vm="47842">
        <v>2575</v>
      </c>
      <c r="AM181" s="10" vm="41926">
        <v>82</v>
      </c>
      <c r="AN181" s="10" vm="35175">
        <v>82</v>
      </c>
      <c r="AO181" s="10" vm="28597">
        <v>10</v>
      </c>
      <c r="AP181" s="10" vm="21824">
        <v>0</v>
      </c>
      <c r="AQ181" s="10" vm="46112">
        <v>1387</v>
      </c>
      <c r="AR181" s="10" vm="15031">
        <v>0</v>
      </c>
      <c r="AS181" s="10" vm="8398">
        <v>0</v>
      </c>
      <c r="AT181" s="10" vm="44354">
        <v>8220</v>
      </c>
      <c r="AU181" s="10" vm="41718">
        <v>1943</v>
      </c>
      <c r="AV181" s="10" vm="34979">
        <v>90</v>
      </c>
      <c r="AW181" s="10" vm="28371">
        <v>75365</v>
      </c>
      <c r="AX181" s="10" vm="21618">
        <v>0</v>
      </c>
      <c r="AY181" s="10" vm="55844">
        <v>295</v>
      </c>
      <c r="AZ181" s="10" vm="14813">
        <v>369</v>
      </c>
      <c r="BA181" s="10" vm="8178">
        <v>0</v>
      </c>
      <c r="BB181" s="10" vm="54105">
        <v>2910</v>
      </c>
      <c r="BC181" s="10" vm="41484">
        <v>0</v>
      </c>
      <c r="BD181" s="10" vm="34853">
        <v>0</v>
      </c>
      <c r="BE181" s="10" vm="28138">
        <v>0</v>
      </c>
      <c r="BF181" s="10" vm="21407">
        <v>4654</v>
      </c>
      <c r="BG181" s="10" vm="52492">
        <v>83593</v>
      </c>
      <c r="BH181" s="10" vm="14603">
        <v>0</v>
      </c>
      <c r="BI181" s="10" vm="7965">
        <v>516</v>
      </c>
      <c r="BJ181" s="10" vm="50999">
        <v>3012</v>
      </c>
      <c r="BK181" s="10" vm="41259">
        <v>1000</v>
      </c>
      <c r="BL181" s="10" vm="34627">
        <v>230</v>
      </c>
      <c r="BM181" s="10" vm="27908">
        <v>4758</v>
      </c>
      <c r="BN181" s="10" vm="21185">
        <v>250</v>
      </c>
      <c r="BO181" s="10" vm="49200">
        <v>0</v>
      </c>
      <c r="BP181" s="10" vm="14405">
        <v>600</v>
      </c>
      <c r="BQ181" s="10" vm="7769">
        <v>1766</v>
      </c>
      <c r="BR181" s="10" vm="47617">
        <v>2616</v>
      </c>
      <c r="BS181" s="10" vm="41032">
        <v>2142</v>
      </c>
      <c r="BT181" s="10" vm="34395">
        <v>85735</v>
      </c>
      <c r="BU181" s="10" vm="27684">
        <v>18730</v>
      </c>
      <c r="BV181" s="10" vm="20970">
        <v>0</v>
      </c>
      <c r="BW181" s="10" vm="45888">
        <v>0</v>
      </c>
      <c r="BX181" s="10" vm="14188">
        <v>26655</v>
      </c>
      <c r="BY181" s="10" vm="7613">
        <v>0</v>
      </c>
      <c r="BZ181" s="10" vm="44136">
        <v>0</v>
      </c>
      <c r="CA181" s="10" vm="40820">
        <v>36</v>
      </c>
      <c r="CB181" s="10" vm="34187">
        <v>45421</v>
      </c>
      <c r="CC181" s="10" vm="27457">
        <v>0</v>
      </c>
      <c r="CD181" s="10" vm="20755">
        <v>0</v>
      </c>
      <c r="CE181" s="10" vm="55643">
        <v>40314</v>
      </c>
      <c r="CF181" s="10" vm="13971">
        <v>40314</v>
      </c>
      <c r="CG181" s="10" vm="7398">
        <v>0</v>
      </c>
      <c r="CH181" s="10" vm="53886">
        <v>0</v>
      </c>
      <c r="CI181" s="10" vm="40583">
        <v>0</v>
      </c>
      <c r="CJ181" s="10" vm="34016">
        <v>0</v>
      </c>
      <c r="CK181" s="10" vm="27230">
        <v>40314</v>
      </c>
      <c r="CL181" s="10" vm="20551">
        <v>0</v>
      </c>
      <c r="CM181" s="10" vm="52363">
        <v>0</v>
      </c>
      <c r="CN181" s="10" vm="13756">
        <v>0</v>
      </c>
      <c r="CO181" s="10" vm="7183">
        <v>0</v>
      </c>
      <c r="CP181" s="10" vm="50769">
        <v>0</v>
      </c>
      <c r="CQ181" s="10" vm="40361">
        <v>0</v>
      </c>
      <c r="CR181" s="10" vm="33789">
        <v>0</v>
      </c>
      <c r="CS181" s="10" vm="26996">
        <v>0</v>
      </c>
      <c r="CT181" s="10" vm="20331">
        <v>0</v>
      </c>
      <c r="CU181" s="10" vm="48973">
        <v>0</v>
      </c>
      <c r="CV181" s="10" vm="13555">
        <v>307</v>
      </c>
      <c r="CW181" s="10" vm="63075">
        <v>-307</v>
      </c>
      <c r="CX181" s="10" vm="47395">
        <v>0</v>
      </c>
      <c r="CY181" s="10" vm="40128">
        <v>0</v>
      </c>
      <c r="CZ181" s="10" vm="33553">
        <v>112</v>
      </c>
      <c r="DA181" s="10" vm="26775">
        <v>-112</v>
      </c>
      <c r="DB181" s="81" vm="20114">
        <v>0</v>
      </c>
      <c r="DC181" s="81" vm="45665">
        <v>0</v>
      </c>
      <c r="DD181" s="81" vm="13335">
        <v>0</v>
      </c>
      <c r="DE181" s="81" vm="6806">
        <v>0</v>
      </c>
      <c r="DF181" s="10" vm="43915">
        <v>0</v>
      </c>
      <c r="DG181" s="10" vm="39913">
        <v>0</v>
      </c>
      <c r="DH181" s="10" vm="64701">
        <v>0</v>
      </c>
      <c r="DI181" s="10" vm="26541">
        <v>0</v>
      </c>
      <c r="DJ181" s="10" vm="19896">
        <v>0</v>
      </c>
      <c r="DK181" s="10" vm="55420">
        <v>0</v>
      </c>
      <c r="DL181" s="10" vm="13115">
        <v>419</v>
      </c>
      <c r="DM181" s="10" vm="6589">
        <v>-419</v>
      </c>
      <c r="DN181" s="10" vm="53667">
        <v>0</v>
      </c>
      <c r="DO181" s="10" vm="39680">
        <v>0</v>
      </c>
      <c r="DP181" s="10" vm="33160">
        <v>0</v>
      </c>
      <c r="DQ181" s="10" vm="26308">
        <v>0</v>
      </c>
      <c r="DR181" s="10" vm="19690">
        <v>0</v>
      </c>
      <c r="DS181" s="10" vm="65847">
        <v>0</v>
      </c>
      <c r="DT181" s="10" vm="12907">
        <v>0</v>
      </c>
      <c r="DU181" s="10" vm="6373">
        <v>0</v>
      </c>
      <c r="DV181" s="10" vm="50547">
        <v>0</v>
      </c>
      <c r="DW181" s="10" vm="39456">
        <v>0</v>
      </c>
      <c r="DX181" s="10" vm="32932">
        <v>0</v>
      </c>
      <c r="DY181" s="10" vm="26085">
        <v>0</v>
      </c>
      <c r="DZ181" s="10" vm="19469">
        <v>0</v>
      </c>
      <c r="EA181" s="10" vm="48752">
        <v>0</v>
      </c>
      <c r="EB181" s="10" vm="12705">
        <v>0</v>
      </c>
      <c r="EC181" s="10" vm="6165">
        <v>0</v>
      </c>
      <c r="ED181" s="10" vm="47174">
        <v>0</v>
      </c>
      <c r="EE181" s="10" vm="65094">
        <v>0</v>
      </c>
      <c r="EF181" s="10" vm="32698">
        <v>0</v>
      </c>
      <c r="EG181" s="10" vm="25862">
        <v>0</v>
      </c>
      <c r="EH181" s="81" vm="19258">
        <v>0</v>
      </c>
      <c r="EI181" s="81" vm="45442">
        <v>0</v>
      </c>
      <c r="EJ181" s="81" vm="12487">
        <v>0</v>
      </c>
      <c r="EK181" s="81" vm="6000">
        <v>0</v>
      </c>
      <c r="EL181" s="10" vm="43697">
        <v>238</v>
      </c>
      <c r="EM181" s="10" vm="39012">
        <v>0</v>
      </c>
      <c r="EN181" s="10" vm="32479">
        <v>163</v>
      </c>
      <c r="EO181" s="10" vm="25632">
        <v>75</v>
      </c>
      <c r="EP181" s="10" vm="64112">
        <v>238</v>
      </c>
      <c r="EQ181" s="10" vm="55202">
        <v>0</v>
      </c>
      <c r="ER181" s="10" vm="12268">
        <v>163</v>
      </c>
      <c r="ES181" s="10" vm="5785">
        <v>75</v>
      </c>
      <c r="ET181" s="10" vm="53451">
        <v>238</v>
      </c>
      <c r="EU181" s="10" vm="38778">
        <v>0</v>
      </c>
      <c r="EV181" s="10" vm="32303">
        <v>582</v>
      </c>
      <c r="EW181" s="10" vm="25398">
        <v>-344</v>
      </c>
      <c r="EX181" s="10" vm="18840">
        <v>293</v>
      </c>
      <c r="EY181" s="10" vm="52043">
        <v>15</v>
      </c>
      <c r="EZ181" s="10" vm="12056">
        <v>100</v>
      </c>
      <c r="FA181" s="10" vm="62955">
        <v>15</v>
      </c>
      <c r="FB181" s="10" vm="50317">
        <v>89410</v>
      </c>
      <c r="FC181" s="10" vm="38561">
        <v>0</v>
      </c>
      <c r="FD181" s="10" vm="32076">
        <v>89410</v>
      </c>
      <c r="FE181" s="10" vm="25169">
        <v>8594</v>
      </c>
      <c r="FF181" s="10" vm="18619">
        <v>1213</v>
      </c>
      <c r="FG181" s="10" vm="48528">
        <v>0</v>
      </c>
      <c r="FH181" s="10" vm="11891">
        <v>0</v>
      </c>
      <c r="FI181" s="10" vm="5360">
        <v>0</v>
      </c>
      <c r="FJ181" s="10" vm="46949">
        <v>0</v>
      </c>
      <c r="FK181" s="10" vm="38344">
        <v>0</v>
      </c>
      <c r="FL181" s="10" vm="31844">
        <v>99217</v>
      </c>
      <c r="FM181" s="10" vm="24937">
        <v>22465</v>
      </c>
      <c r="FN181" s="10" vm="18411">
        <v>1387</v>
      </c>
      <c r="FO181" s="10" vm="45228">
        <v>0</v>
      </c>
      <c r="FP181" s="10" vm="11674">
        <v>0</v>
      </c>
      <c r="FQ181" s="10" vm="5145">
        <v>0</v>
      </c>
      <c r="FR181" s="10" vm="43477">
        <v>0</v>
      </c>
      <c r="FS181" s="10" vm="38112">
        <v>0</v>
      </c>
      <c r="FT181" s="10" vm="31610">
        <v>23852</v>
      </c>
      <c r="FU181" s="10" vm="24713">
        <v>75365</v>
      </c>
      <c r="FV181" s="10" vm="18240">
        <v>66945</v>
      </c>
      <c r="FW181" s="81" vm="54985">
        <v>2910</v>
      </c>
      <c r="FX181" s="81" vm="11462">
        <v>0</v>
      </c>
      <c r="FY181" s="81" vm="4940">
        <v>0</v>
      </c>
      <c r="FZ181" s="81" vm="53234">
        <v>0</v>
      </c>
      <c r="GA181" s="81" vm="37895">
        <v>2910</v>
      </c>
      <c r="GB181" s="10" vm="31378">
        <v>0</v>
      </c>
      <c r="GC181" s="10" vm="24480">
        <v>0</v>
      </c>
      <c r="GD181" s="10" vm="18015">
        <v>0</v>
      </c>
      <c r="GE181" s="10" vm="51816">
        <v>0</v>
      </c>
      <c r="GF181" s="10" vm="11243">
        <v>0</v>
      </c>
      <c r="GG181" s="10" vm="4777">
        <v>0</v>
      </c>
      <c r="GH181" s="10" vm="50102">
        <v>0</v>
      </c>
      <c r="GI181" s="10" vm="37681">
        <v>0</v>
      </c>
      <c r="GJ181" s="10" vm="31165">
        <v>0</v>
      </c>
      <c r="GK181" s="10" vm="24254">
        <v>0</v>
      </c>
      <c r="GL181" s="10" vm="17799">
        <v>0</v>
      </c>
      <c r="GM181" s="10" vm="48313">
        <v>0</v>
      </c>
      <c r="GN181" s="10" vm="11026">
        <v>0</v>
      </c>
      <c r="GO181" s="10" vm="4562">
        <v>0</v>
      </c>
      <c r="GP181" s="10" vm="46723">
        <v>0</v>
      </c>
      <c r="GQ181" s="10" vm="37457">
        <v>0</v>
      </c>
      <c r="GR181" s="10" vm="30929">
        <v>0</v>
      </c>
      <c r="GS181" s="10" vm="24032">
        <v>0</v>
      </c>
      <c r="GT181" s="10" vm="17581">
        <v>0</v>
      </c>
      <c r="GU181" s="10" vm="45019">
        <v>0</v>
      </c>
      <c r="GV181" s="10" vm="10822">
        <v>0</v>
      </c>
      <c r="GW181" s="10" vm="4344">
        <v>0</v>
      </c>
      <c r="GX181" s="81" vm="43259">
        <v>0</v>
      </c>
      <c r="GY181" s="10" vm="37231">
        <v>0</v>
      </c>
      <c r="GZ181" s="10" vm="30711">
        <v>0</v>
      </c>
      <c r="HA181" s="10" vm="23803">
        <v>0</v>
      </c>
      <c r="HB181" s="10" vm="17363">
        <v>0</v>
      </c>
      <c r="HC181" s="81" vm="54763">
        <v>0</v>
      </c>
      <c r="HD181" s="81" vm="10605">
        <v>230</v>
      </c>
      <c r="HE181" s="10" vm="4126">
        <v>230</v>
      </c>
      <c r="HF181" s="10" vm="53001">
        <v>676</v>
      </c>
      <c r="HG181" s="10" vm="37008">
        <v>494</v>
      </c>
      <c r="HH181" s="10" vm="30527">
        <v>0</v>
      </c>
      <c r="HI181" s="10" vm="23576">
        <v>43</v>
      </c>
      <c r="HJ181" s="10" vm="17149">
        <v>0</v>
      </c>
      <c r="HK181" s="10" vm="51602">
        <v>506</v>
      </c>
      <c r="HL181" s="10" vm="10390">
        <v>0</v>
      </c>
      <c r="HM181" s="10" vm="3909">
        <v>0</v>
      </c>
      <c r="HN181" s="10" vm="49882">
        <v>47</v>
      </c>
      <c r="HO181" s="10" vm="36792">
        <v>1766</v>
      </c>
      <c r="HP181" s="10" vm="30299">
        <v>36</v>
      </c>
      <c r="HQ181" s="10" vm="23343">
        <v>0</v>
      </c>
      <c r="HR181" s="10" vm="16929">
        <v>36</v>
      </c>
      <c r="HS181" s="10" vm="48148">
        <v>0</v>
      </c>
      <c r="HT181" s="10" vm="10185">
        <v>0</v>
      </c>
      <c r="HU181" s="10" vm="3695">
        <v>0</v>
      </c>
      <c r="HV181" s="10" vm="46506">
        <v>542</v>
      </c>
      <c r="HW181" s="10" vm="36557">
        <v>0</v>
      </c>
      <c r="HX181" s="10" vm="30062">
        <v>0</v>
      </c>
      <c r="HY181" s="10" vm="23112">
        <v>0</v>
      </c>
      <c r="HZ181" s="10" vm="16714">
        <v>0</v>
      </c>
      <c r="IA181" s="10" vm="44794">
        <v>0</v>
      </c>
      <c r="IB181" s="10" vm="9966">
        <v>0</v>
      </c>
      <c r="IC181" s="10" vm="3477">
        <v>542</v>
      </c>
      <c r="ID181" s="10" vm="43036">
        <v>75</v>
      </c>
      <c r="IE181" s="10" vm="36339">
        <v>150</v>
      </c>
      <c r="IF181" s="10" vm="29829">
        <v>0</v>
      </c>
      <c r="IG181" s="10" vm="64253">
        <v>225</v>
      </c>
      <c r="IH181" s="10" vm="16495">
        <v>1213</v>
      </c>
      <c r="II181" s="10" vm="54545">
        <v>1542</v>
      </c>
      <c r="IJ181" s="10" vm="9750">
        <v>0</v>
      </c>
      <c r="IK181" s="10" vm="3256">
        <v>0</v>
      </c>
      <c r="IL181" s="10" vm="52782">
        <v>0</v>
      </c>
      <c r="IM181" s="10" vm="36112">
        <v>0</v>
      </c>
      <c r="IN181" s="10" vm="29591">
        <v>1416</v>
      </c>
      <c r="IO181" s="10" vm="22717">
        <v>1421</v>
      </c>
      <c r="IP181" s="10" vm="16279">
        <v>0</v>
      </c>
      <c r="IQ181" s="10" vm="51427">
        <v>0</v>
      </c>
      <c r="IR181" s="10" vm="9547">
        <v>0</v>
      </c>
      <c r="IS181" s="81" vm="3036">
        <v>0</v>
      </c>
      <c r="IT181" s="81" vm="49655">
        <v>0</v>
      </c>
    </row>
    <row r="182" spans="1:254" x14ac:dyDescent="0.25">
      <c r="A182" s="8" t="s">
        <v>461</v>
      </c>
      <c r="B182" s="8" t="s">
        <v>333</v>
      </c>
      <c r="C182" s="89">
        <v>44651</v>
      </c>
      <c r="D182" s="76" vm="84120">
        <v>12</v>
      </c>
      <c r="E182" s="10" vm="76041">
        <v>15607</v>
      </c>
      <c r="F182" s="10" vm="70943">
        <v>-12172</v>
      </c>
      <c r="G182" s="10" vm="100326">
        <v>-562</v>
      </c>
      <c r="H182" s="10" vm="59909">
        <v>2873</v>
      </c>
      <c r="I182" s="10" vm="58536">
        <v>366</v>
      </c>
      <c r="J182" s="10" vm="63717">
        <v>3239</v>
      </c>
      <c r="K182" s="10" vm="86086">
        <v>0</v>
      </c>
      <c r="L182" s="10" vm="78455">
        <v>0</v>
      </c>
      <c r="M182" s="10" vm="75897">
        <v>0</v>
      </c>
      <c r="N182" s="10" vm="70825">
        <v>15</v>
      </c>
      <c r="O182" s="10" vm="99855">
        <v>-1735</v>
      </c>
      <c r="P182" s="10" vm="95923">
        <v>219</v>
      </c>
      <c r="Q182" s="10" vm="81953">
        <v>0</v>
      </c>
      <c r="R182" s="10" vm="87138">
        <v>0</v>
      </c>
      <c r="S182" s="10" vm="85967">
        <v>0</v>
      </c>
      <c r="T182" s="10" vm="83972">
        <v>1738</v>
      </c>
      <c r="U182" s="10" vm="75748">
        <v>0</v>
      </c>
      <c r="V182" s="10" vm="70719">
        <v>1738</v>
      </c>
      <c r="W182" s="10" vm="98863">
        <v>0</v>
      </c>
      <c r="X182" s="10" vm="95776">
        <v>1209</v>
      </c>
      <c r="Y182" s="10" vm="89683">
        <v>0</v>
      </c>
      <c r="Z182" s="10" vm="81120">
        <v>0</v>
      </c>
      <c r="AA182" s="10" vm="80085">
        <v>2947</v>
      </c>
      <c r="AB182" s="10" vm="78312">
        <v>11607</v>
      </c>
      <c r="AC182" s="10" vm="75607">
        <v>692</v>
      </c>
      <c r="AD182" s="10" vm="70612">
        <v>12299</v>
      </c>
      <c r="AE182" s="10" vm="97903">
        <v>239</v>
      </c>
      <c r="AF182" s="10" vm="95603">
        <v>0</v>
      </c>
      <c r="AG182" s="10" vm="72761">
        <v>0</v>
      </c>
      <c r="AH182" s="10" vm="72054">
        <v>0</v>
      </c>
      <c r="AI182" s="10" vm="85838">
        <v>12538</v>
      </c>
      <c r="AJ182" s="10" vm="78159">
        <v>1895</v>
      </c>
      <c r="AK182" s="10" vm="75511">
        <v>1088</v>
      </c>
      <c r="AL182" s="10" vm="70455">
        <v>2057</v>
      </c>
      <c r="AM182" s="10" vm="97420">
        <v>1768</v>
      </c>
      <c r="AN182" s="10" vm="95438">
        <v>324</v>
      </c>
      <c r="AO182" s="10" vm="88005">
        <v>63</v>
      </c>
      <c r="AP182" s="10" vm="80984">
        <v>0</v>
      </c>
      <c r="AQ182" s="10" vm="79948">
        <v>1720</v>
      </c>
      <c r="AR182" s="10" vm="83815">
        <v>0</v>
      </c>
      <c r="AS182" s="10" vm="57707">
        <v>0</v>
      </c>
      <c r="AT182" s="10" vm="70296">
        <v>8915</v>
      </c>
      <c r="AU182" s="10" vm="97000">
        <v>3623</v>
      </c>
      <c r="AV182" s="10" vm="95273">
        <v>65</v>
      </c>
      <c r="AW182" s="10" vm="89565">
        <v>82082</v>
      </c>
      <c r="AX182" s="10" vm="86995">
        <v>0</v>
      </c>
      <c r="AY182" s="10" vm="85727">
        <v>2439</v>
      </c>
      <c r="AZ182" s="10" vm="78001">
        <v>194</v>
      </c>
      <c r="BA182" s="10" vm="57650">
        <v>0</v>
      </c>
      <c r="BB182" s="10" vm="70139">
        <v>13659</v>
      </c>
      <c r="BC182" s="10" vm="99179">
        <v>0</v>
      </c>
      <c r="BD182" s="10" vm="95108">
        <v>0</v>
      </c>
      <c r="BE182" s="10" vm="81810">
        <v>0</v>
      </c>
      <c r="BF182" s="10" vm="90360">
        <v>0</v>
      </c>
      <c r="BG182" s="10" vm="79853">
        <v>98374</v>
      </c>
      <c r="BH182" s="10" vm="83675">
        <v>0</v>
      </c>
      <c r="BI182" s="10" vm="75245">
        <v>2317</v>
      </c>
      <c r="BJ182" s="10" vm="69968">
        <v>6962</v>
      </c>
      <c r="BK182" s="10" vm="100491">
        <v>0</v>
      </c>
      <c r="BL182" s="10" vm="94937">
        <v>0</v>
      </c>
      <c r="BM182" s="10" vm="90743">
        <v>9279</v>
      </c>
      <c r="BN182" s="10" vm="88697">
        <v>1407</v>
      </c>
      <c r="BO182" s="10" vm="79728">
        <v>0</v>
      </c>
      <c r="BP182" s="10" vm="77880">
        <v>236</v>
      </c>
      <c r="BQ182" s="10" vm="57545">
        <v>2129</v>
      </c>
      <c r="BR182" s="10" vm="69844">
        <v>3772</v>
      </c>
      <c r="BS182" s="10" vm="100154">
        <v>5507</v>
      </c>
      <c r="BT182" s="10" vm="94774">
        <v>103881</v>
      </c>
      <c r="BU182" s="10" vm="87844">
        <v>32711</v>
      </c>
      <c r="BV182" s="10" vm="71923">
        <v>0</v>
      </c>
      <c r="BW182" s="10" vm="85586">
        <v>0</v>
      </c>
      <c r="BX182" s="10" vm="83511">
        <v>34345</v>
      </c>
      <c r="BY182" s="10" vm="75062">
        <v>0</v>
      </c>
      <c r="BZ182" s="10" vm="69682">
        <v>0</v>
      </c>
      <c r="CA182" s="10" vm="99692">
        <v>825</v>
      </c>
      <c r="CB182" s="10" vm="94603">
        <v>67881</v>
      </c>
      <c r="CC182" s="10" vm="72616">
        <v>997</v>
      </c>
      <c r="CD182" s="10" vm="80827">
        <v>0</v>
      </c>
      <c r="CE182" s="10" vm="85466">
        <v>35003</v>
      </c>
      <c r="CF182" s="10" vm="77731">
        <v>35003</v>
      </c>
      <c r="CG182" s="10" vm="57422">
        <v>0</v>
      </c>
      <c r="CH182" s="10" vm="69531">
        <v>0</v>
      </c>
      <c r="CI182" s="10" vm="98224">
        <v>0</v>
      </c>
      <c r="CJ182" s="10" vm="94471">
        <v>0</v>
      </c>
      <c r="CK182" s="10" vm="91065">
        <v>35003</v>
      </c>
      <c r="CL182" s="10" vm="86830">
        <v>703</v>
      </c>
      <c r="CM182" s="10" vm="79610">
        <v>562</v>
      </c>
      <c r="CN182" s="10" vm="83354">
        <v>0</v>
      </c>
      <c r="CO182" s="10" vm="74899">
        <v>141</v>
      </c>
      <c r="CP182" s="10" vm="69372">
        <v>0</v>
      </c>
      <c r="CQ182" s="10" vm="97745">
        <v>0</v>
      </c>
      <c r="CR182" s="10" vm="94309">
        <v>0</v>
      </c>
      <c r="CS182" s="10" vm="81666">
        <v>0</v>
      </c>
      <c r="CT182" s="10" vm="71751">
        <v>0</v>
      </c>
      <c r="CU182" s="10" vm="71036">
        <v>0</v>
      </c>
      <c r="CV182" s="10" vm="77579">
        <v>0</v>
      </c>
      <c r="CW182" s="10" vm="74809">
        <v>0</v>
      </c>
      <c r="CX182" s="10" vm="69215">
        <v>0</v>
      </c>
      <c r="CY182" s="10" vm="97262">
        <v>0</v>
      </c>
      <c r="CZ182" s="10" vm="94145">
        <v>0</v>
      </c>
      <c r="DA182" s="10" vm="89412">
        <v>0</v>
      </c>
      <c r="DB182" s="81" vm="88562">
        <v>0</v>
      </c>
      <c r="DC182" s="81" vm="85318">
        <v>0</v>
      </c>
      <c r="DD182" s="81" vm="83191">
        <v>0</v>
      </c>
      <c r="DE182" s="81" vm="74726">
        <v>0</v>
      </c>
      <c r="DF182" s="10" vm="69056">
        <v>0</v>
      </c>
      <c r="DG182" s="10" vm="96841">
        <v>0</v>
      </c>
      <c r="DH182" s="10" vm="93978">
        <v>0</v>
      </c>
      <c r="DI182" s="10" vm="87692">
        <v>0</v>
      </c>
      <c r="DJ182" s="10" vm="90215">
        <v>703</v>
      </c>
      <c r="DK182" s="10" vm="79504">
        <v>562</v>
      </c>
      <c r="DL182" s="10" vm="77416">
        <v>0</v>
      </c>
      <c r="DM182" s="10" vm="74632">
        <v>141</v>
      </c>
      <c r="DN182" s="10" vm="68900">
        <v>0</v>
      </c>
      <c r="DO182" s="10" vm="96408">
        <v>0</v>
      </c>
      <c r="DP182" s="10" vm="93814">
        <v>0</v>
      </c>
      <c r="DQ182" s="10" vm="72483">
        <v>0</v>
      </c>
      <c r="DR182" s="10" vm="80690">
        <v>0</v>
      </c>
      <c r="DS182" s="10" vm="85227">
        <v>0</v>
      </c>
      <c r="DT182" s="10" vm="83051">
        <v>0</v>
      </c>
      <c r="DU182" s="10" vm="74542">
        <v>0</v>
      </c>
      <c r="DV182" s="10" vm="68729">
        <v>0</v>
      </c>
      <c r="DW182" s="10" vm="98370">
        <v>0</v>
      </c>
      <c r="DX182" s="10" vm="93645">
        <v>0</v>
      </c>
      <c r="DY182" s="10" vm="81513">
        <v>0</v>
      </c>
      <c r="DZ182" s="10" vm="86680">
        <v>789</v>
      </c>
      <c r="EA182" s="10" vm="79372">
        <v>0</v>
      </c>
      <c r="EB182" s="10" vm="77297">
        <v>322</v>
      </c>
      <c r="EC182" s="10" vm="74445">
        <v>467</v>
      </c>
      <c r="ED182" s="10" vm="68606">
        <v>0</v>
      </c>
      <c r="EE182" s="10" vm="96076">
        <v>0</v>
      </c>
      <c r="EF182" s="10" vm="93482">
        <v>0</v>
      </c>
      <c r="EG182" s="10" vm="89251">
        <v>0</v>
      </c>
      <c r="EH182" s="81" vm="71632">
        <v>0</v>
      </c>
      <c r="EI182" s="81" vm="85093">
        <v>0</v>
      </c>
      <c r="EJ182" s="81" vm="82887">
        <v>0</v>
      </c>
      <c r="EK182" s="81" vm="74355">
        <v>0</v>
      </c>
      <c r="EL182" s="10" vm="68444">
        <v>1577</v>
      </c>
      <c r="EM182" s="10" vm="99525">
        <v>0</v>
      </c>
      <c r="EN182" s="10" vm="93306">
        <v>2935</v>
      </c>
      <c r="EO182" s="10" vm="90585">
        <v>-1358</v>
      </c>
      <c r="EP182" s="10" vm="88402">
        <v>2366</v>
      </c>
      <c r="EQ182" s="10" vm="79258">
        <v>0</v>
      </c>
      <c r="ER182" s="10" vm="77146">
        <v>3257</v>
      </c>
      <c r="ES182" s="10" vm="74268">
        <v>-891</v>
      </c>
      <c r="ET182" s="10" vm="68293">
        <v>3069</v>
      </c>
      <c r="EU182" s="10" vm="98702">
        <v>562</v>
      </c>
      <c r="EV182" s="10" vm="93177">
        <v>3257</v>
      </c>
      <c r="EW182" s="10" vm="87534">
        <v>-750</v>
      </c>
      <c r="EX182" s="10" vm="80537">
        <v>464</v>
      </c>
      <c r="EY182" s="10" vm="84967">
        <v>240</v>
      </c>
      <c r="EZ182" s="10" vm="82729">
        <v>358</v>
      </c>
      <c r="FA182" s="10" vm="74190">
        <v>240</v>
      </c>
      <c r="FB182" s="10" vm="68134">
        <v>99516</v>
      </c>
      <c r="FC182" s="10" vm="98540">
        <v>0</v>
      </c>
      <c r="FD182" s="10" vm="93014">
        <v>99516</v>
      </c>
      <c r="FE182" s="10" vm="58965">
        <v>1973</v>
      </c>
      <c r="FF182" s="10" vm="86524">
        <v>814</v>
      </c>
      <c r="FG182" s="10" vm="79131">
        <v>0</v>
      </c>
      <c r="FH182" s="10" vm="76992">
        <v>-421</v>
      </c>
      <c r="FI182" s="10" vm="74102">
        <v>0</v>
      </c>
      <c r="FJ182" s="10" vm="67977">
        <v>-184</v>
      </c>
      <c r="FK182" s="10" vm="59341">
        <v>0</v>
      </c>
      <c r="FL182" s="10" vm="92847">
        <v>101698</v>
      </c>
      <c r="FM182" s="10" vm="72348">
        <v>18221</v>
      </c>
      <c r="FN182" s="10" vm="71501">
        <v>1585</v>
      </c>
      <c r="FO182" s="10" vm="84804">
        <v>0</v>
      </c>
      <c r="FP182" s="10" vm="76845">
        <v>0</v>
      </c>
      <c r="FQ182" s="10" vm="56805">
        <v>-190</v>
      </c>
      <c r="FR182" s="10" vm="67820">
        <v>0</v>
      </c>
      <c r="FS182" s="10" vm="96681">
        <v>0</v>
      </c>
      <c r="FT182" s="10" vm="92681">
        <v>19616</v>
      </c>
      <c r="FU182" s="10" vm="89095">
        <v>82082</v>
      </c>
      <c r="FV182" s="10" vm="90050">
        <v>81295</v>
      </c>
      <c r="FW182" s="81" vm="79026">
        <v>13385</v>
      </c>
      <c r="FX182" s="81" vm="82548">
        <v>55</v>
      </c>
      <c r="FY182" s="81" vm="73945">
        <v>0</v>
      </c>
      <c r="FZ182" s="81" vm="56232">
        <v>219</v>
      </c>
      <c r="GA182" s="81" vm="96250">
        <v>13659</v>
      </c>
      <c r="GB182" s="10" vm="92517">
        <v>126</v>
      </c>
      <c r="GC182" s="10" vm="81370">
        <v>96</v>
      </c>
      <c r="GD182" s="10" vm="88263">
        <v>30</v>
      </c>
      <c r="GE182" s="10" vm="84718">
        <v>331</v>
      </c>
      <c r="GF182" s="10" vm="76714">
        <v>74</v>
      </c>
      <c r="GG182" s="10" vm="73854">
        <v>257</v>
      </c>
      <c r="GH182" s="10" vm="67646">
        <v>0</v>
      </c>
      <c r="GI182" s="10" vm="99009">
        <v>0</v>
      </c>
      <c r="GJ182" s="10" vm="92349">
        <v>0</v>
      </c>
      <c r="GK182" s="10" vm="87383">
        <v>0</v>
      </c>
      <c r="GL182" s="10" vm="86386">
        <v>0</v>
      </c>
      <c r="GM182" s="10" vm="78899">
        <v>0</v>
      </c>
      <c r="GN182" s="10" vm="82421">
        <v>0</v>
      </c>
      <c r="GO182" s="10" vm="56633">
        <v>0</v>
      </c>
      <c r="GP182" s="10" vm="67523">
        <v>0</v>
      </c>
      <c r="GQ182" s="10" vm="99985">
        <v>80</v>
      </c>
      <c r="GR182" s="10" vm="92188">
        <v>1</v>
      </c>
      <c r="GS182" s="10" vm="88936">
        <v>79</v>
      </c>
      <c r="GT182" s="10" vm="80386">
        <v>537</v>
      </c>
      <c r="GU182" s="10" vm="84607">
        <v>171</v>
      </c>
      <c r="GV182" s="10" vm="76559">
        <v>366</v>
      </c>
      <c r="GW182" s="10" vm="73683">
        <v>0</v>
      </c>
      <c r="GX182" s="81" vm="67361">
        <v>0</v>
      </c>
      <c r="GY182" s="10" vm="99362">
        <v>0</v>
      </c>
      <c r="GZ182" s="10" vm="92014">
        <v>0</v>
      </c>
      <c r="HA182" s="10" vm="72207">
        <v>0</v>
      </c>
      <c r="HB182" s="10" vm="71341">
        <v>0</v>
      </c>
      <c r="HC182" s="81" vm="57885">
        <v>0</v>
      </c>
      <c r="HD182" s="81" vm="82263">
        <v>0</v>
      </c>
      <c r="HE182" s="10" vm="73596">
        <v>0</v>
      </c>
      <c r="HF182" s="10" vm="67210">
        <v>415</v>
      </c>
      <c r="HG182" s="10" vm="98065">
        <v>422</v>
      </c>
      <c r="HH182" s="10" vm="91886">
        <v>0</v>
      </c>
      <c r="HI182" s="10" vm="90901">
        <v>0</v>
      </c>
      <c r="HJ182" s="10" vm="88115">
        <v>941</v>
      </c>
      <c r="HK182" s="10" vm="84509">
        <v>8</v>
      </c>
      <c r="HL182" s="10" vm="57845">
        <v>0</v>
      </c>
      <c r="HM182" s="10" vm="73499">
        <v>0</v>
      </c>
      <c r="HN182" s="10" vm="67051">
        <v>343</v>
      </c>
      <c r="HO182" s="10" vm="97586">
        <v>2129</v>
      </c>
      <c r="HP182" s="10" vm="91720">
        <v>33</v>
      </c>
      <c r="HQ182" s="10" vm="90446">
        <v>792</v>
      </c>
      <c r="HR182" s="10" vm="89874">
        <v>825</v>
      </c>
      <c r="HS182" s="10" vm="78704">
        <v>0</v>
      </c>
      <c r="HT182" s="10" vm="82101">
        <v>0</v>
      </c>
      <c r="HU182" s="10" vm="73354">
        <v>0</v>
      </c>
      <c r="HV182" s="10" vm="66894">
        <v>1641</v>
      </c>
      <c r="HW182" s="10" vm="59199">
        <v>47</v>
      </c>
      <c r="HX182" s="10" vm="91567">
        <v>0</v>
      </c>
      <c r="HY182" s="10" vm="88797">
        <v>47</v>
      </c>
      <c r="HZ182" s="10" vm="86252">
        <v>0</v>
      </c>
      <c r="IA182" s="10" vm="84366">
        <v>0</v>
      </c>
      <c r="IB182" s="10" vm="76309">
        <v>0</v>
      </c>
      <c r="IC182" s="10" vm="73210">
        <v>1735</v>
      </c>
      <c r="ID182" s="10" vm="66748">
        <v>5</v>
      </c>
      <c r="IE182" s="10" vm="96527">
        <v>17</v>
      </c>
      <c r="IF182" s="10" vm="91400">
        <v>446</v>
      </c>
      <c r="IG182" s="10" vm="87248">
        <v>468</v>
      </c>
      <c r="IH182" s="10" vm="80253">
        <v>814</v>
      </c>
      <c r="II182" s="10" vm="78594">
        <v>1911</v>
      </c>
      <c r="IJ182" s="10" vm="76144">
        <v>0</v>
      </c>
      <c r="IK182" s="10" vm="73067">
        <v>30</v>
      </c>
      <c r="IL182" s="10" vm="66603">
        <v>-7</v>
      </c>
      <c r="IM182" s="10" vm="59508">
        <v>0</v>
      </c>
      <c r="IN182" s="10" vm="91233">
        <v>2387</v>
      </c>
      <c r="IO182" s="10" vm="81232">
        <v>2387</v>
      </c>
      <c r="IP182" s="10" vm="71207">
        <v>0</v>
      </c>
      <c r="IQ182" s="10" vm="84254">
        <v>0</v>
      </c>
      <c r="IR182" s="10" vm="58182">
        <v>0</v>
      </c>
      <c r="IS182" s="81" vm="72917">
        <v>100</v>
      </c>
      <c r="IT182" s="81" vm="66434">
        <v>100</v>
      </c>
    </row>
    <row r="183" spans="1:254" x14ac:dyDescent="0.25">
      <c r="A183" s="8" t="s">
        <v>462</v>
      </c>
      <c r="B183" s="8" t="s">
        <v>147</v>
      </c>
      <c r="C183" s="89">
        <v>44651</v>
      </c>
      <c r="D183" s="76" vm="84109">
        <v>12</v>
      </c>
      <c r="E183" s="10" vm="76023">
        <v>448141</v>
      </c>
      <c r="F183" s="10" vm="70933">
        <v>-356416</v>
      </c>
      <c r="G183" s="10" vm="100336">
        <v>-33671</v>
      </c>
      <c r="H183" s="10" vm="59920">
        <v>58054</v>
      </c>
      <c r="I183" s="10" vm="58553">
        <v>47329</v>
      </c>
      <c r="J183" s="10" vm="63730">
        <v>105383</v>
      </c>
      <c r="K183" s="10" vm="86066">
        <v>674758</v>
      </c>
      <c r="L183" s="10" vm="78445">
        <v>407</v>
      </c>
      <c r="M183" s="10" vm="75880">
        <v>6407</v>
      </c>
      <c r="N183" s="10" vm="70819">
        <v>9562</v>
      </c>
      <c r="O183" s="10" vm="99845">
        <v>-52542</v>
      </c>
      <c r="P183" s="10" vm="95933">
        <v>133</v>
      </c>
      <c r="Q183" s="10" vm="81971">
        <v>17551</v>
      </c>
      <c r="R183" s="10" vm="87147">
        <v>0</v>
      </c>
      <c r="S183" s="10" vm="85980">
        <v>0</v>
      </c>
      <c r="T183" s="10" vm="83950">
        <v>761659</v>
      </c>
      <c r="U183" s="10" vm="75730">
        <v>-1795</v>
      </c>
      <c r="V183" s="10" vm="70713">
        <v>759864</v>
      </c>
      <c r="W183" s="10" vm="98849">
        <v>0</v>
      </c>
      <c r="X183" s="10" vm="95765">
        <v>13871</v>
      </c>
      <c r="Y183" s="10" vm="89734">
        <v>8733</v>
      </c>
      <c r="Z183" s="10" vm="81133">
        <v>0</v>
      </c>
      <c r="AA183" s="10" vm="80098">
        <v>782468</v>
      </c>
      <c r="AB183" s="10" vm="78322">
        <v>269160</v>
      </c>
      <c r="AC183" s="10" vm="57802">
        <v>87970</v>
      </c>
      <c r="AD183" s="10" vm="70604">
        <v>357130</v>
      </c>
      <c r="AE183" s="10" vm="97896">
        <v>13372</v>
      </c>
      <c r="AF183" s="10" vm="95599">
        <v>29</v>
      </c>
      <c r="AG183" s="10" vm="72772">
        <v>11712</v>
      </c>
      <c r="AH183" s="10" vm="72079">
        <v>0</v>
      </c>
      <c r="AI183" s="10" vm="85851">
        <v>382243</v>
      </c>
      <c r="AJ183" s="10" vm="78171">
        <v>40590</v>
      </c>
      <c r="AK183" s="10" vm="75500">
        <v>125833</v>
      </c>
      <c r="AL183" s="10" vm="70440">
        <v>43926</v>
      </c>
      <c r="AM183" s="10" vm="97411">
        <v>31077</v>
      </c>
      <c r="AN183" s="10" vm="95429">
        <v>40405</v>
      </c>
      <c r="AO183" s="10" vm="88016">
        <v>2907</v>
      </c>
      <c r="AP183" s="10" vm="80972">
        <v>0</v>
      </c>
      <c r="AQ183" s="10" vm="79969">
        <v>50602</v>
      </c>
      <c r="AR183" s="10" vm="83825">
        <v>7</v>
      </c>
      <c r="AS183" s="10" vm="75409">
        <v>0</v>
      </c>
      <c r="AT183" s="10" vm="70310">
        <v>335347</v>
      </c>
      <c r="AU183" s="10" vm="96991">
        <v>46896</v>
      </c>
      <c r="AV183" s="10" vm="95264">
        <v>7550</v>
      </c>
      <c r="AW183" s="10" vm="89579">
        <v>3879414</v>
      </c>
      <c r="AX183" s="10" vm="86981">
        <v>0</v>
      </c>
      <c r="AY183" s="10" vm="85714">
        <v>74869</v>
      </c>
      <c r="AZ183" s="10" vm="78023">
        <v>23152</v>
      </c>
      <c r="BA183" s="10" vm="75327">
        <v>1451</v>
      </c>
      <c r="BB183" s="10" vm="70154">
        <v>198239</v>
      </c>
      <c r="BC183" s="10" vm="99195">
        <v>91009</v>
      </c>
      <c r="BD183" s="10" vm="95048">
        <v>0</v>
      </c>
      <c r="BE183" s="10" vm="81824">
        <v>0</v>
      </c>
      <c r="BF183" s="10" vm="90349">
        <v>2338</v>
      </c>
      <c r="BG183" s="10" vm="79840">
        <v>4270472</v>
      </c>
      <c r="BH183" s="10" vm="83666">
        <v>85675</v>
      </c>
      <c r="BI183" s="10" vm="57588">
        <v>110997</v>
      </c>
      <c r="BJ183" s="10" vm="69996">
        <v>69755</v>
      </c>
      <c r="BK183" s="10" vm="100510">
        <v>47072</v>
      </c>
      <c r="BL183" s="10" vm="94954">
        <v>75948</v>
      </c>
      <c r="BM183" s="10" vm="90760">
        <v>389447</v>
      </c>
      <c r="BN183" s="10" vm="88672">
        <v>59090</v>
      </c>
      <c r="BO183" s="10" vm="79717">
        <v>0</v>
      </c>
      <c r="BP183" s="10" vm="77869">
        <v>11459</v>
      </c>
      <c r="BQ183" s="10" vm="75137">
        <v>182314</v>
      </c>
      <c r="BR183" s="10" vm="69832">
        <v>252863</v>
      </c>
      <c r="BS183" s="10" vm="100171">
        <v>136584</v>
      </c>
      <c r="BT183" s="10" vm="94786">
        <v>4407056</v>
      </c>
      <c r="BU183" s="10" vm="87861">
        <v>2107420</v>
      </c>
      <c r="BV183" s="10" vm="71938">
        <v>0</v>
      </c>
      <c r="BW183" s="10" vm="85567">
        <v>1321</v>
      </c>
      <c r="BX183" s="10" vm="83503">
        <v>775623</v>
      </c>
      <c r="BY183" s="10" vm="75051">
        <v>1346</v>
      </c>
      <c r="BZ183" s="10" vm="69675">
        <v>2702</v>
      </c>
      <c r="CA183" s="10" vm="99684">
        <v>95249</v>
      </c>
      <c r="CB183" s="10" vm="94623">
        <v>2983661</v>
      </c>
      <c r="CC183" s="10" vm="72634">
        <v>26066</v>
      </c>
      <c r="CD183" s="10" vm="80838">
        <v>6374</v>
      </c>
      <c r="CE183" s="10" vm="85480">
        <v>1390955</v>
      </c>
      <c r="CF183" s="10" vm="77709">
        <v>1392275</v>
      </c>
      <c r="CG183" s="10" vm="74970">
        <v>10</v>
      </c>
      <c r="CH183" s="10" vm="69520">
        <v>1372</v>
      </c>
      <c r="CI183" s="10" vm="98212">
        <v>-3973</v>
      </c>
      <c r="CJ183" s="10" vm="94461">
        <v>1271</v>
      </c>
      <c r="CK183" s="10" vm="91084">
        <v>1390955</v>
      </c>
      <c r="CL183" s="10" vm="86842">
        <v>14796</v>
      </c>
      <c r="CM183" s="10" vm="79622">
        <v>12396</v>
      </c>
      <c r="CN183" s="10" vm="83363">
        <v>0</v>
      </c>
      <c r="CO183" s="10" vm="74884">
        <v>2400</v>
      </c>
      <c r="CP183" s="10" vm="69365">
        <v>0</v>
      </c>
      <c r="CQ183" s="10" vm="97736">
        <v>0</v>
      </c>
      <c r="CR183" s="10" vm="94305">
        <v>0</v>
      </c>
      <c r="CS183" s="10" vm="81677">
        <v>0</v>
      </c>
      <c r="CT183" s="10" vm="71784">
        <v>0</v>
      </c>
      <c r="CU183" s="10" vm="71048">
        <v>0</v>
      </c>
      <c r="CV183" s="10" vm="77590">
        <v>0</v>
      </c>
      <c r="CW183" s="10" vm="74800">
        <v>0</v>
      </c>
      <c r="CX183" s="10" vm="69200">
        <v>168</v>
      </c>
      <c r="CY183" s="10" vm="97253">
        <v>0</v>
      </c>
      <c r="CZ183" s="10" vm="94136">
        <v>720</v>
      </c>
      <c r="DA183" s="10" vm="89424">
        <v>-552</v>
      </c>
      <c r="DB183" s="81" vm="88550">
        <v>0</v>
      </c>
      <c r="DC183" s="81" vm="85346">
        <v>0</v>
      </c>
      <c r="DD183" s="81" vm="83201">
        <v>0</v>
      </c>
      <c r="DE183" s="81" vm="74717">
        <v>0</v>
      </c>
      <c r="DF183" s="10" vm="69070">
        <v>20259</v>
      </c>
      <c r="DG183" s="10" vm="96828">
        <v>0</v>
      </c>
      <c r="DH183" s="10" vm="93969">
        <v>10351</v>
      </c>
      <c r="DI183" s="10" vm="87706">
        <v>9908</v>
      </c>
      <c r="DJ183" s="10" vm="90202">
        <v>35223</v>
      </c>
      <c r="DK183" s="10" vm="79492">
        <v>12396</v>
      </c>
      <c r="DL183" s="10" vm="77442">
        <v>11071</v>
      </c>
      <c r="DM183" s="10" vm="74623">
        <v>11756</v>
      </c>
      <c r="DN183" s="10" vm="68914">
        <v>20582</v>
      </c>
      <c r="DO183" s="10" vm="96424">
        <v>21275</v>
      </c>
      <c r="DP183" s="10" vm="93805">
        <v>0</v>
      </c>
      <c r="DQ183" s="10" vm="72497">
        <v>-693</v>
      </c>
      <c r="DR183" s="10" vm="80678">
        <v>0</v>
      </c>
      <c r="DS183" s="10" vm="85213">
        <v>0</v>
      </c>
      <c r="DT183" s="10" vm="83042">
        <v>0</v>
      </c>
      <c r="DU183" s="10" vm="74533">
        <v>0</v>
      </c>
      <c r="DV183" s="10" vm="68758">
        <v>3548</v>
      </c>
      <c r="DW183" s="10" vm="98388">
        <v>0</v>
      </c>
      <c r="DX183" s="10" vm="93662">
        <v>8245</v>
      </c>
      <c r="DY183" s="10" vm="81531">
        <v>-4697</v>
      </c>
      <c r="DZ183" s="10" vm="86636">
        <v>6545</v>
      </c>
      <c r="EA183" s="10" vm="79362">
        <v>0</v>
      </c>
      <c r="EB183" s="10" vm="77286">
        <v>1753</v>
      </c>
      <c r="EC183" s="10" vm="74434">
        <v>4792</v>
      </c>
      <c r="ED183" s="10" vm="68594">
        <v>0</v>
      </c>
      <c r="EE183" s="10" vm="96096">
        <v>0</v>
      </c>
      <c r="EF183" s="10" vm="93494">
        <v>0</v>
      </c>
      <c r="EG183" s="10" vm="89268">
        <v>0</v>
      </c>
      <c r="EH183" s="81" vm="71646">
        <v>0</v>
      </c>
      <c r="EI183" s="81" vm="85066">
        <v>0</v>
      </c>
      <c r="EJ183" s="81" vm="82879">
        <v>0</v>
      </c>
      <c r="EK183" s="81" vm="74347">
        <v>0</v>
      </c>
      <c r="EL183" s="10" vm="68437">
        <v>0</v>
      </c>
      <c r="EM183" s="10" vm="99517">
        <v>0</v>
      </c>
      <c r="EN183" s="10" vm="93328">
        <v>0</v>
      </c>
      <c r="EO183" s="10" vm="90603">
        <v>0</v>
      </c>
      <c r="EP183" s="10" vm="88413">
        <v>30675</v>
      </c>
      <c r="EQ183" s="10" vm="79272">
        <v>21275</v>
      </c>
      <c r="ER183" s="10" vm="77121">
        <v>9998</v>
      </c>
      <c r="ES183" s="10" vm="74257">
        <v>-598</v>
      </c>
      <c r="ET183" s="10" vm="68282">
        <v>65898</v>
      </c>
      <c r="EU183" s="10" vm="98690">
        <v>33671</v>
      </c>
      <c r="EV183" s="10" vm="93167">
        <v>21069</v>
      </c>
      <c r="EW183" s="10" vm="87554">
        <v>11158</v>
      </c>
      <c r="EX183" s="10" vm="80548">
        <v>32182</v>
      </c>
      <c r="EY183" s="10" vm="84980">
        <v>9100</v>
      </c>
      <c r="EZ183" s="10" vm="82738">
        <v>4617</v>
      </c>
      <c r="FA183" s="10" vm="74171">
        <v>6156</v>
      </c>
      <c r="FB183" s="10" vm="68127">
        <v>2722584</v>
      </c>
      <c r="FC183" s="10" vm="98532">
        <v>0</v>
      </c>
      <c r="FD183" s="10" vm="93010">
        <v>2722584</v>
      </c>
      <c r="FE183" s="10" vm="58976">
        <v>195588</v>
      </c>
      <c r="FF183" s="10" vm="86538">
        <v>40288</v>
      </c>
      <c r="FG183" s="10" vm="79143">
        <v>0</v>
      </c>
      <c r="FH183" s="10" vm="77002">
        <v>-49874</v>
      </c>
      <c r="FI183" s="10" vm="74095">
        <v>1505884</v>
      </c>
      <c r="FJ183" s="10" vm="67957">
        <v>1366</v>
      </c>
      <c r="FK183" s="10" vm="59330">
        <v>0</v>
      </c>
      <c r="FL183" s="10" vm="92838">
        <v>4415836</v>
      </c>
      <c r="FM183" s="10" vm="72360">
        <v>524215</v>
      </c>
      <c r="FN183" s="10" vm="71490">
        <v>48533</v>
      </c>
      <c r="FO183" s="10" vm="84837">
        <v>7</v>
      </c>
      <c r="FP183" s="10" vm="76855">
        <v>0</v>
      </c>
      <c r="FQ183" s="10" vm="74015">
        <v>-32277</v>
      </c>
      <c r="FR183" s="10" vm="67834">
        <v>-3480</v>
      </c>
      <c r="FS183" s="10" vm="96664">
        <v>-576</v>
      </c>
      <c r="FT183" s="10" vm="92672">
        <v>536422</v>
      </c>
      <c r="FU183" s="10" vm="89109">
        <v>3879414</v>
      </c>
      <c r="FV183" s="10" vm="90039">
        <v>2198369</v>
      </c>
      <c r="FW183" s="81" vm="79015">
        <v>1364</v>
      </c>
      <c r="FX183" s="81" vm="82575">
        <v>0</v>
      </c>
      <c r="FY183" s="81" vm="73937">
        <v>0</v>
      </c>
      <c r="FZ183" s="81" vm="56246">
        <v>196875</v>
      </c>
      <c r="GA183" s="81" vm="96265">
        <v>198239</v>
      </c>
      <c r="GB183" s="10" vm="92497">
        <v>11407</v>
      </c>
      <c r="GC183" s="10" vm="81384">
        <v>6594</v>
      </c>
      <c r="GD183" s="10" vm="88250">
        <v>4813</v>
      </c>
      <c r="GE183" s="10" vm="84702">
        <v>1899</v>
      </c>
      <c r="GF183" s="10" vm="76704">
        <v>853</v>
      </c>
      <c r="GG183" s="10" vm="73848">
        <v>1046</v>
      </c>
      <c r="GH183" s="10" vm="67676">
        <v>4883</v>
      </c>
      <c r="GI183" s="10" vm="99029">
        <v>1352</v>
      </c>
      <c r="GJ183" s="10" vm="92366">
        <v>3531</v>
      </c>
      <c r="GK183" s="10" vm="87401">
        <v>1892</v>
      </c>
      <c r="GL183" s="10" vm="86373">
        <v>719</v>
      </c>
      <c r="GM183" s="10" vm="57913">
        <v>1173</v>
      </c>
      <c r="GN183" s="10" vm="82411">
        <v>45862</v>
      </c>
      <c r="GO183" s="10" vm="73754">
        <v>9096</v>
      </c>
      <c r="GP183" s="10" vm="67511">
        <v>36766</v>
      </c>
      <c r="GQ183" s="10" vm="100008">
        <v>0</v>
      </c>
      <c r="GR183" s="10" vm="92200">
        <v>0</v>
      </c>
      <c r="GS183" s="10" vm="88953">
        <v>0</v>
      </c>
      <c r="GT183" s="10" vm="80399">
        <v>65943</v>
      </c>
      <c r="GU183" s="10" vm="84574">
        <v>18614</v>
      </c>
      <c r="GV183" s="10" vm="76551">
        <v>47329</v>
      </c>
      <c r="GW183" s="10" vm="73675">
        <v>0</v>
      </c>
      <c r="GX183" s="81" vm="67354">
        <v>0</v>
      </c>
      <c r="GY183" s="10" vm="99353">
        <v>0</v>
      </c>
      <c r="GZ183" s="10" vm="92037">
        <v>0</v>
      </c>
      <c r="HA183" s="10" vm="72225">
        <v>3494</v>
      </c>
      <c r="HB183" s="10" vm="71352">
        <v>0</v>
      </c>
      <c r="HC183" s="81" vm="78821">
        <v>72454</v>
      </c>
      <c r="HD183" s="81" vm="82238">
        <v>0</v>
      </c>
      <c r="HE183" s="10" vm="73586">
        <v>75948</v>
      </c>
      <c r="HF183" s="10" vm="67199">
        <v>27823</v>
      </c>
      <c r="HG183" s="10" vm="98053">
        <v>22095</v>
      </c>
      <c r="HH183" s="10" vm="91876">
        <v>0</v>
      </c>
      <c r="HI183" s="10" vm="90922">
        <v>2845</v>
      </c>
      <c r="HJ183" s="10" vm="88123">
        <v>94066</v>
      </c>
      <c r="HK183" s="10" vm="84521">
        <v>80</v>
      </c>
      <c r="HL183" s="10" vm="76431">
        <v>0</v>
      </c>
      <c r="HM183" s="10" vm="73466">
        <v>1622</v>
      </c>
      <c r="HN183" s="10" vm="67044">
        <v>33783</v>
      </c>
      <c r="HO183" s="10" vm="97577">
        <v>182314</v>
      </c>
      <c r="HP183" s="10" vm="91716">
        <v>16098</v>
      </c>
      <c r="HQ183" s="10" vm="90452">
        <v>79151</v>
      </c>
      <c r="HR183" s="10" vm="89889">
        <v>95249</v>
      </c>
      <c r="HS183" s="10" vm="78716">
        <v>6374</v>
      </c>
      <c r="HT183" s="10" vm="82111">
        <v>0</v>
      </c>
      <c r="HU183" s="10" vm="73344">
        <v>6374</v>
      </c>
      <c r="HV183" s="10" vm="66875">
        <v>48952</v>
      </c>
      <c r="HW183" s="10" vm="97104">
        <v>2382</v>
      </c>
      <c r="HX183" s="10" vm="91558">
        <v>0</v>
      </c>
      <c r="HY183" s="10" vm="88802">
        <v>660</v>
      </c>
      <c r="HZ183" s="10" vm="86241">
        <v>0</v>
      </c>
      <c r="IA183" s="10" vm="84376">
        <v>1600</v>
      </c>
      <c r="IB183" s="10" vm="76319">
        <v>-1052</v>
      </c>
      <c r="IC183" s="10" vm="73197">
        <v>52542</v>
      </c>
      <c r="ID183" s="10" vm="66762">
        <v>8529</v>
      </c>
      <c r="IE183" s="10" vm="96517">
        <v>30019</v>
      </c>
      <c r="IF183" s="10" vm="91391">
        <v>166056</v>
      </c>
      <c r="IG183" s="10" vm="87255">
        <v>204604</v>
      </c>
      <c r="IH183" s="10" vm="80242">
        <v>40288</v>
      </c>
      <c r="II183" s="10" vm="78583">
        <v>58804</v>
      </c>
      <c r="IJ183" s="10" vm="76173">
        <v>-83</v>
      </c>
      <c r="IK183" s="10" vm="73053">
        <v>879</v>
      </c>
      <c r="IL183" s="10" vm="66617">
        <v>-260</v>
      </c>
      <c r="IM183" s="10" vm="59523">
        <v>13046</v>
      </c>
      <c r="IN183" s="10" vm="91212">
        <v>66953</v>
      </c>
      <c r="IO183" s="10" vm="81239">
        <v>68624</v>
      </c>
      <c r="IP183" s="10" vm="71194">
        <v>0</v>
      </c>
      <c r="IQ183" s="10" vm="84239">
        <v>0</v>
      </c>
      <c r="IR183" s="10" vm="58172">
        <v>792</v>
      </c>
      <c r="IS183" s="81" vm="72903">
        <v>1144</v>
      </c>
      <c r="IT183" s="81" vm="66464">
        <v>1225</v>
      </c>
    </row>
    <row r="184" spans="1:254" x14ac:dyDescent="0.25">
      <c r="A184" s="8" t="s">
        <v>610</v>
      </c>
      <c r="B184" s="8" t="s">
        <v>463</v>
      </c>
      <c r="C184" s="89">
        <v>44651</v>
      </c>
      <c r="D184" s="76" vm="84126">
        <v>12</v>
      </c>
      <c r="E184" s="10" vm="76042">
        <v>97496</v>
      </c>
      <c r="F184" s="10" vm="56396">
        <v>-76335</v>
      </c>
      <c r="G184" s="10" vm="100327">
        <v>0</v>
      </c>
      <c r="H184" s="10" vm="59910">
        <v>21161</v>
      </c>
      <c r="I184" s="10" vm="58537">
        <v>2786</v>
      </c>
      <c r="J184" s="10" vm="63718">
        <v>23947</v>
      </c>
      <c r="K184" s="10" vm="86088">
        <v>0</v>
      </c>
      <c r="L184" s="10" vm="78457">
        <v>0</v>
      </c>
      <c r="M184" s="10" vm="75898">
        <v>0</v>
      </c>
      <c r="N184" s="10" vm="70827">
        <v>19</v>
      </c>
      <c r="O184" s="10" vm="99807">
        <v>-15724</v>
      </c>
      <c r="P184" s="10" vm="95925">
        <v>2662</v>
      </c>
      <c r="Q184" s="10" vm="81956">
        <v>0</v>
      </c>
      <c r="R184" s="10" vm="87140">
        <v>0</v>
      </c>
      <c r="S184" s="10" vm="85970">
        <v>0</v>
      </c>
      <c r="T184" s="10" vm="83974">
        <v>10904</v>
      </c>
      <c r="U184" s="10" vm="75749">
        <v>-71</v>
      </c>
      <c r="V184" s="10" vm="70720">
        <v>10833</v>
      </c>
      <c r="W184" s="10" vm="98865">
        <v>0</v>
      </c>
      <c r="X184" s="10" vm="95738">
        <v>8856</v>
      </c>
      <c r="Y184" s="10" vm="89716">
        <v>0</v>
      </c>
      <c r="Z184" s="10" vm="81122">
        <v>0</v>
      </c>
      <c r="AA184" s="10" vm="80086">
        <v>19689</v>
      </c>
      <c r="AB184" s="10" vm="78313">
        <v>67385</v>
      </c>
      <c r="AC184" s="10" vm="75608">
        <v>7751</v>
      </c>
      <c r="AD184" s="10" vm="70617">
        <v>75136</v>
      </c>
      <c r="AE184" s="10" vm="97908">
        <v>1074</v>
      </c>
      <c r="AF184" s="10" vm="95609">
        <v>0</v>
      </c>
      <c r="AG184" s="10" vm="72737">
        <v>960</v>
      </c>
      <c r="AH184" s="10" vm="72071">
        <v>0</v>
      </c>
      <c r="AI184" s="10" vm="85843">
        <v>77170</v>
      </c>
      <c r="AJ184" s="10" vm="78166">
        <v>9045</v>
      </c>
      <c r="AK184" s="10" vm="57758">
        <v>10903</v>
      </c>
      <c r="AL184" s="10" vm="70457">
        <v>15493</v>
      </c>
      <c r="AM184" s="10" vm="97423">
        <v>0</v>
      </c>
      <c r="AN184" s="10" vm="95440">
        <v>7680</v>
      </c>
      <c r="AO184" s="10" vm="88006">
        <v>141</v>
      </c>
      <c r="AP184" s="10" vm="80952">
        <v>0</v>
      </c>
      <c r="AQ184" s="10" vm="79959">
        <v>13350</v>
      </c>
      <c r="AR184" s="10" vm="83816">
        <v>1720</v>
      </c>
      <c r="AS184" s="10" vm="75417">
        <v>0</v>
      </c>
      <c r="AT184" s="10" vm="70299">
        <v>58332</v>
      </c>
      <c r="AU184" s="10" vm="97002">
        <v>18838</v>
      </c>
      <c r="AV184" s="10" vm="95275">
        <v>2476</v>
      </c>
      <c r="AW184" s="10" vm="89567">
        <v>703354</v>
      </c>
      <c r="AX184" s="10" vm="86997">
        <v>0</v>
      </c>
      <c r="AY184" s="10" vm="85700">
        <v>4169</v>
      </c>
      <c r="AZ184" s="10" vm="78014">
        <v>84</v>
      </c>
      <c r="BA184" s="10" vm="57651">
        <v>0</v>
      </c>
      <c r="BB184" s="10" vm="70142">
        <v>19610</v>
      </c>
      <c r="BC184" s="10" vm="99183">
        <v>0</v>
      </c>
      <c r="BD184" s="10" vm="95110">
        <v>0</v>
      </c>
      <c r="BE184" s="10" vm="81811">
        <v>0</v>
      </c>
      <c r="BF184" s="10" vm="90362">
        <v>0</v>
      </c>
      <c r="BG184" s="10" vm="79855">
        <v>727217</v>
      </c>
      <c r="BH184" s="10" vm="83647">
        <v>2296</v>
      </c>
      <c r="BI184" s="10" vm="57592">
        <v>7379</v>
      </c>
      <c r="BJ184" s="10" vm="69984">
        <v>33990</v>
      </c>
      <c r="BK184" s="10" vm="100496">
        <v>0</v>
      </c>
      <c r="BL184" s="10" vm="94944">
        <v>233</v>
      </c>
      <c r="BM184" s="10" vm="90748">
        <v>43898</v>
      </c>
      <c r="BN184" s="10" vm="88703">
        <v>0</v>
      </c>
      <c r="BO184" s="10" vm="79735">
        <v>0</v>
      </c>
      <c r="BP184" s="10" vm="77886">
        <v>1086</v>
      </c>
      <c r="BQ184" s="10" vm="75148">
        <v>28962</v>
      </c>
      <c r="BR184" s="10" vm="69819">
        <v>30048</v>
      </c>
      <c r="BS184" s="10" vm="100161">
        <v>13850</v>
      </c>
      <c r="BT184" s="10" vm="94775">
        <v>741067</v>
      </c>
      <c r="BU184" s="10" vm="87845">
        <v>505027</v>
      </c>
      <c r="BV184" s="10" vm="71924">
        <v>0</v>
      </c>
      <c r="BW184" s="10" vm="85588">
        <v>0</v>
      </c>
      <c r="BX184" s="10" vm="83513">
        <v>123642</v>
      </c>
      <c r="BY184" s="10" vm="100847">
        <v>0</v>
      </c>
      <c r="BZ184" s="10" vm="69686">
        <v>0</v>
      </c>
      <c r="CA184" s="10" vm="99672">
        <v>1553</v>
      </c>
      <c r="CB184" s="10" vm="94614">
        <v>630222</v>
      </c>
      <c r="CC184" s="10" vm="72619">
        <v>55442</v>
      </c>
      <c r="CD184" s="10" vm="80830">
        <v>0</v>
      </c>
      <c r="CE184" s="10" vm="85470">
        <v>55403</v>
      </c>
      <c r="CF184" s="10" vm="77734">
        <v>54557</v>
      </c>
      <c r="CG184" s="10" vm="57423">
        <v>0</v>
      </c>
      <c r="CH184" s="10" vm="69532">
        <v>846</v>
      </c>
      <c r="CI184" s="10" vm="98227">
        <v>0</v>
      </c>
      <c r="CJ184" s="10" vm="94424">
        <v>0</v>
      </c>
      <c r="CK184" s="10" vm="91066">
        <v>55403</v>
      </c>
      <c r="CL184" s="10" vm="86832">
        <v>1712</v>
      </c>
      <c r="CM184" s="10" vm="79611">
        <v>0</v>
      </c>
      <c r="CN184" s="10" vm="83355">
        <v>1179</v>
      </c>
      <c r="CO184" s="10" vm="57361">
        <v>533</v>
      </c>
      <c r="CP184" s="10" vm="69377">
        <v>0</v>
      </c>
      <c r="CQ184" s="10" vm="97750">
        <v>0</v>
      </c>
      <c r="CR184" s="10" vm="94315">
        <v>0</v>
      </c>
      <c r="CS184" s="10" vm="81640">
        <v>0</v>
      </c>
      <c r="CT184" s="10" vm="71777">
        <v>0</v>
      </c>
      <c r="CU184" s="10" vm="71041">
        <v>0</v>
      </c>
      <c r="CV184" s="10" vm="77586">
        <v>0</v>
      </c>
      <c r="CW184" s="10" vm="100837">
        <v>0</v>
      </c>
      <c r="CX184" s="10" vm="69217">
        <v>0</v>
      </c>
      <c r="CY184" s="10" vm="97265">
        <v>0</v>
      </c>
      <c r="CZ184" s="10" vm="94147">
        <v>0</v>
      </c>
      <c r="DA184" s="10" vm="89413">
        <v>0</v>
      </c>
      <c r="DB184" s="81" vm="88531">
        <v>0</v>
      </c>
      <c r="DC184" s="81" vm="85337">
        <v>0</v>
      </c>
      <c r="DD184" s="81" vm="83192">
        <v>0</v>
      </c>
      <c r="DE184" s="81" vm="57249">
        <v>0</v>
      </c>
      <c r="DF184" s="10" vm="69059">
        <v>1872</v>
      </c>
      <c r="DG184" s="10" vm="96843">
        <v>0</v>
      </c>
      <c r="DH184" s="10" vm="93980">
        <v>1676</v>
      </c>
      <c r="DI184" s="10" vm="87694">
        <v>196</v>
      </c>
      <c r="DJ184" s="10" vm="90216">
        <v>3584</v>
      </c>
      <c r="DK184" s="10" vm="79474">
        <v>0</v>
      </c>
      <c r="DL184" s="10" vm="77432">
        <v>2855</v>
      </c>
      <c r="DM184" s="10" vm="74633">
        <v>729</v>
      </c>
      <c r="DN184" s="10" vm="68902">
        <v>0</v>
      </c>
      <c r="DO184" s="10" vm="96411">
        <v>0</v>
      </c>
      <c r="DP184" s="10" vm="93815">
        <v>0</v>
      </c>
      <c r="DQ184" s="10" vm="72484">
        <v>0</v>
      </c>
      <c r="DR184" s="10" vm="80692">
        <v>0</v>
      </c>
      <c r="DS184" s="10" vm="85229">
        <v>0</v>
      </c>
      <c r="DT184" s="10" vm="83022">
        <v>0</v>
      </c>
      <c r="DU184" s="10" vm="74543">
        <v>0</v>
      </c>
      <c r="DV184" s="10" vm="68746">
        <v>0</v>
      </c>
      <c r="DW184" s="10" vm="98375">
        <v>0</v>
      </c>
      <c r="DX184" s="10" vm="93652">
        <v>0</v>
      </c>
      <c r="DY184" s="10" vm="81518">
        <v>0</v>
      </c>
      <c r="DZ184" s="10" vm="86686">
        <v>851</v>
      </c>
      <c r="EA184" s="10" vm="79379">
        <v>0</v>
      </c>
      <c r="EB184" s="10" vm="77303">
        <v>124</v>
      </c>
      <c r="EC184" s="10" vm="74446">
        <v>727</v>
      </c>
      <c r="ED184" s="10" vm="68581">
        <v>0</v>
      </c>
      <c r="EE184" s="10" vm="96086">
        <v>0</v>
      </c>
      <c r="EF184" s="10" vm="93483">
        <v>0</v>
      </c>
      <c r="EG184" s="10" vm="89252">
        <v>0</v>
      </c>
      <c r="EH184" s="81" vm="71633">
        <v>0</v>
      </c>
      <c r="EI184" s="81" vm="85095">
        <v>0</v>
      </c>
      <c r="EJ184" s="81" vm="82889">
        <v>0</v>
      </c>
      <c r="EK184" s="81" vm="57049">
        <v>0</v>
      </c>
      <c r="EL184" s="10" vm="68448">
        <v>15891</v>
      </c>
      <c r="EM184" s="10" vm="99502">
        <v>0</v>
      </c>
      <c r="EN184" s="10" vm="93319">
        <v>15024</v>
      </c>
      <c r="EO184" s="10" vm="90588">
        <v>867</v>
      </c>
      <c r="EP184" s="10" vm="88405">
        <v>16742</v>
      </c>
      <c r="EQ184" s="10" vm="79262">
        <v>0</v>
      </c>
      <c r="ER184" s="10" vm="77148">
        <v>15148</v>
      </c>
      <c r="ES184" s="10" vm="56990">
        <v>1594</v>
      </c>
      <c r="ET184" s="10" vm="68294">
        <v>20326</v>
      </c>
      <c r="EU184" s="10" vm="98705">
        <v>0</v>
      </c>
      <c r="EV184" s="10" vm="93159">
        <v>18003</v>
      </c>
      <c r="EW184" s="10" vm="87535">
        <v>2323</v>
      </c>
      <c r="EX184" s="10" vm="80539">
        <v>996</v>
      </c>
      <c r="EY184" s="10" vm="84969">
        <v>575</v>
      </c>
      <c r="EZ184" s="10" vm="82730">
        <v>244</v>
      </c>
      <c r="FA184" s="10" vm="100813">
        <v>575</v>
      </c>
      <c r="FB184" s="10" vm="68139">
        <v>764528</v>
      </c>
      <c r="FC184" s="10" vm="98545">
        <v>0</v>
      </c>
      <c r="FD184" s="10" vm="93020">
        <v>764528</v>
      </c>
      <c r="FE184" s="10" vm="58928">
        <v>62811</v>
      </c>
      <c r="FF184" s="10" vm="86533">
        <v>7274</v>
      </c>
      <c r="FG184" s="10" vm="79137">
        <v>0</v>
      </c>
      <c r="FH184" s="10" vm="76999">
        <v>-6319</v>
      </c>
      <c r="FI184" s="10" vm="74103">
        <v>0</v>
      </c>
      <c r="FJ184" s="10" vm="67979">
        <v>-3720</v>
      </c>
      <c r="FK184" s="10" vm="59344">
        <v>0</v>
      </c>
      <c r="FL184" s="10" vm="92849">
        <v>824574</v>
      </c>
      <c r="FM184" s="10" vm="72349">
        <v>110553</v>
      </c>
      <c r="FN184" s="10" vm="71469">
        <v>13350</v>
      </c>
      <c r="FO184" s="10" vm="84828">
        <v>1720</v>
      </c>
      <c r="FP184" s="10" vm="76846">
        <v>0</v>
      </c>
      <c r="FQ184" s="10" vm="56806">
        <v>-3641</v>
      </c>
      <c r="FR184" s="10" vm="67823">
        <v>-762</v>
      </c>
      <c r="FS184" s="10" vm="96683">
        <v>0</v>
      </c>
      <c r="FT184" s="10" vm="92683">
        <v>121220</v>
      </c>
      <c r="FU184" s="10" vm="89097">
        <v>703354</v>
      </c>
      <c r="FV184" s="10" vm="90052">
        <v>653975</v>
      </c>
      <c r="FW184" s="81" vm="78994">
        <v>16948</v>
      </c>
      <c r="FX184" s="81" vm="82565">
        <v>0</v>
      </c>
      <c r="FY184" s="81" vm="56745">
        <v>0</v>
      </c>
      <c r="FZ184" s="81" vm="56234">
        <v>2662</v>
      </c>
      <c r="GA184" s="81" vm="96253">
        <v>19610</v>
      </c>
      <c r="GB184" s="10" vm="92518">
        <v>173</v>
      </c>
      <c r="GC184" s="10" vm="81371">
        <v>58</v>
      </c>
      <c r="GD184" s="10" vm="88265">
        <v>115</v>
      </c>
      <c r="GE184" s="10" vm="84720">
        <v>1116</v>
      </c>
      <c r="GF184" s="10" vm="76684">
        <v>464</v>
      </c>
      <c r="GG184" s="10" vm="56690">
        <v>652</v>
      </c>
      <c r="GH184" s="10" vm="67664">
        <v>3191</v>
      </c>
      <c r="GI184" s="10" vm="99014">
        <v>1172</v>
      </c>
      <c r="GJ184" s="10" vm="92356">
        <v>2019</v>
      </c>
      <c r="GK184" s="10" vm="87388">
        <v>0</v>
      </c>
      <c r="GL184" s="10" vm="86393">
        <v>0</v>
      </c>
      <c r="GM184" s="10" vm="57918">
        <v>0</v>
      </c>
      <c r="GN184" s="10" vm="82428">
        <v>0</v>
      </c>
      <c r="GO184" s="10" vm="56634">
        <v>0</v>
      </c>
      <c r="GP184" s="10" vm="67493">
        <v>0</v>
      </c>
      <c r="GQ184" s="10" vm="99997">
        <v>0</v>
      </c>
      <c r="GR184" s="10" vm="92189">
        <v>0</v>
      </c>
      <c r="GS184" s="10" vm="88937">
        <v>0</v>
      </c>
      <c r="GT184" s="10" vm="80387">
        <v>4480</v>
      </c>
      <c r="GU184" s="10" vm="84609">
        <v>1694</v>
      </c>
      <c r="GV184" s="10" vm="76561">
        <v>2786</v>
      </c>
      <c r="GW184" s="10" vm="56574">
        <v>0</v>
      </c>
      <c r="GX184" s="81" vm="67365">
        <v>0</v>
      </c>
      <c r="GY184" s="10" vm="99334">
        <v>0</v>
      </c>
      <c r="GZ184" s="10" vm="92028">
        <v>0</v>
      </c>
      <c r="HA184" s="10" vm="72210">
        <v>0</v>
      </c>
      <c r="HB184" s="10" vm="71344">
        <v>0</v>
      </c>
      <c r="HC184" s="81" vm="78813">
        <v>0</v>
      </c>
      <c r="HD184" s="81" vm="82265">
        <v>233</v>
      </c>
      <c r="HE184" s="10" vm="73597">
        <v>233</v>
      </c>
      <c r="HF184" s="10" vm="67211">
        <v>12029</v>
      </c>
      <c r="HG184" s="10" vm="98068">
        <v>3476</v>
      </c>
      <c r="HH184" s="10" vm="91857">
        <v>0</v>
      </c>
      <c r="HI184" s="10" vm="90904">
        <v>0</v>
      </c>
      <c r="HJ184" s="10" vm="88117">
        <v>8012</v>
      </c>
      <c r="HK184" s="10" vm="84510">
        <v>0</v>
      </c>
      <c r="HL184" s="10" vm="76425">
        <v>0</v>
      </c>
      <c r="HM184" s="10" vm="73500">
        <v>0</v>
      </c>
      <c r="HN184" s="10" vm="67056">
        <v>5445</v>
      </c>
      <c r="HO184" s="10" vm="97591">
        <v>28962</v>
      </c>
      <c r="HP184" s="10" vm="91726">
        <v>1553</v>
      </c>
      <c r="HQ184" s="10" vm="90440">
        <v>0</v>
      </c>
      <c r="HR184" s="10" vm="89884">
        <v>1553</v>
      </c>
      <c r="HS184" s="10" vm="78710">
        <v>0</v>
      </c>
      <c r="HT184" s="10" vm="82108">
        <v>0</v>
      </c>
      <c r="HU184" s="10" vm="73355">
        <v>0</v>
      </c>
      <c r="HV184" s="10" vm="66896">
        <v>15230</v>
      </c>
      <c r="HW184" s="10" vm="97113">
        <v>-1925</v>
      </c>
      <c r="HX184" s="10" vm="91569">
        <v>0</v>
      </c>
      <c r="HY184" s="10" vm="58706">
        <v>1247</v>
      </c>
      <c r="HZ184" s="10" vm="86217">
        <v>0</v>
      </c>
      <c r="IA184" s="10" vm="84367">
        <v>1172</v>
      </c>
      <c r="IB184" s="10" vm="76310">
        <v>0</v>
      </c>
      <c r="IC184" s="10" vm="73211">
        <v>15724</v>
      </c>
      <c r="ID184" s="10" vm="66751">
        <v>1002</v>
      </c>
      <c r="IE184" s="10" vm="96528">
        <v>657</v>
      </c>
      <c r="IF184" s="10" vm="91402">
        <v>0</v>
      </c>
      <c r="IG184" s="10" vm="87249">
        <v>1659</v>
      </c>
      <c r="IH184" s="10" vm="80255">
        <v>7274</v>
      </c>
      <c r="II184" s="10" vm="78556">
        <v>14308</v>
      </c>
      <c r="IJ184" s="10" vm="76163">
        <v>1720</v>
      </c>
      <c r="IK184" s="10" vm="73068">
        <v>318</v>
      </c>
      <c r="IL184" s="10" vm="66605">
        <v>-228</v>
      </c>
      <c r="IM184" s="10" vm="59511">
        <v>-9</v>
      </c>
      <c r="IN184" s="10" vm="91234">
        <v>12919</v>
      </c>
      <c r="IO184" s="10" vm="81233">
        <v>12983</v>
      </c>
      <c r="IP184" s="10" vm="71209">
        <v>0</v>
      </c>
      <c r="IQ184" s="10" vm="84256">
        <v>0</v>
      </c>
      <c r="IR184" s="10" vm="58147">
        <v>0</v>
      </c>
      <c r="IS184" s="81" vm="72918">
        <v>132</v>
      </c>
      <c r="IT184" s="81" vm="66452">
        <v>132</v>
      </c>
    </row>
    <row r="185" spans="1:254" x14ac:dyDescent="0.25">
      <c r="A185" s="8" t="s">
        <v>464</v>
      </c>
      <c r="B185" s="8" t="s">
        <v>518</v>
      </c>
      <c r="C185" s="89">
        <v>44651</v>
      </c>
      <c r="D185" s="76" vm="84115">
        <v>12</v>
      </c>
      <c r="E185" s="10" vm="76028">
        <v>192211</v>
      </c>
      <c r="F185" s="10" vm="70937">
        <v>-127609</v>
      </c>
      <c r="G185" s="10" vm="100343">
        <v>-23703</v>
      </c>
      <c r="H185" s="10" vm="59926">
        <v>40899</v>
      </c>
      <c r="I185" s="10" vm="58554">
        <v>3767</v>
      </c>
      <c r="J185" s="10" vm="63699">
        <v>44666</v>
      </c>
      <c r="K185" s="10" vm="86078">
        <v>0</v>
      </c>
      <c r="L185" s="10" vm="78446">
        <v>-133</v>
      </c>
      <c r="M185" s="10" vm="75881">
        <v>0</v>
      </c>
      <c r="N185" s="10" vm="56361">
        <v>25</v>
      </c>
      <c r="O185" s="10" vm="99847">
        <v>-16041</v>
      </c>
      <c r="P185" s="10" vm="95935">
        <v>352</v>
      </c>
      <c r="Q185" s="10" vm="81972">
        <v>0</v>
      </c>
      <c r="R185" s="10" vm="87150">
        <v>0</v>
      </c>
      <c r="S185" s="10" vm="85950">
        <v>0</v>
      </c>
      <c r="T185" s="10" vm="83963">
        <v>28869</v>
      </c>
      <c r="U185" s="10" vm="75732">
        <v>0</v>
      </c>
      <c r="V185" s="10" vm="70715">
        <v>28869</v>
      </c>
      <c r="W185" s="10" vm="98854">
        <v>0</v>
      </c>
      <c r="X185" s="10" vm="95767">
        <v>35515</v>
      </c>
      <c r="Y185" s="10" vm="89735">
        <v>0</v>
      </c>
      <c r="Z185" s="10" vm="81134">
        <v>-48</v>
      </c>
      <c r="AA185" s="10" vm="80101">
        <v>64336</v>
      </c>
      <c r="AB185" s="10" vm="78294">
        <v>148607</v>
      </c>
      <c r="AC185" s="10" vm="57803">
        <v>7669</v>
      </c>
      <c r="AD185" s="10" vm="70606">
        <v>156276</v>
      </c>
      <c r="AE185" s="10" vm="97897">
        <v>1249</v>
      </c>
      <c r="AF185" s="10" vm="95600">
        <v>372</v>
      </c>
      <c r="AG185" s="10" vm="72773">
        <v>0</v>
      </c>
      <c r="AH185" s="10" vm="72084">
        <v>0</v>
      </c>
      <c r="AI185" s="10" vm="85857">
        <v>157897</v>
      </c>
      <c r="AJ185" s="10" vm="78177">
        <v>25027</v>
      </c>
      <c r="AK185" s="10" vm="75496">
        <v>13701</v>
      </c>
      <c r="AL185" s="10" vm="70450">
        <v>34011</v>
      </c>
      <c r="AM185" s="10" vm="97417">
        <v>5616</v>
      </c>
      <c r="AN185" s="10" vm="95436">
        <v>9043</v>
      </c>
      <c r="AO185" s="10" vm="88017">
        <v>2823</v>
      </c>
      <c r="AP185" s="10" vm="80974">
        <v>0</v>
      </c>
      <c r="AQ185" s="10" vm="79972">
        <v>22883</v>
      </c>
      <c r="AR185" s="10" vm="83827">
        <v>309</v>
      </c>
      <c r="AS185" s="10" vm="57703">
        <v>0</v>
      </c>
      <c r="AT185" s="10" vm="70313">
        <v>113413</v>
      </c>
      <c r="AU185" s="10" vm="96958">
        <v>44484</v>
      </c>
      <c r="AV185" s="10" vm="95265">
        <v>3110</v>
      </c>
      <c r="AW185" s="10" vm="89580">
        <v>1157498</v>
      </c>
      <c r="AX185" s="10" vm="86982">
        <v>0</v>
      </c>
      <c r="AY185" s="10" vm="85715">
        <v>43555</v>
      </c>
      <c r="AZ185" s="10" vm="78024">
        <v>59</v>
      </c>
      <c r="BA185" s="10" vm="57643">
        <v>874</v>
      </c>
      <c r="BB185" s="10" vm="70157">
        <v>8922</v>
      </c>
      <c r="BC185" s="10" vm="99194">
        <v>0</v>
      </c>
      <c r="BD185" s="10" vm="95119">
        <v>0</v>
      </c>
      <c r="BE185" s="10" vm="81825">
        <v>0</v>
      </c>
      <c r="BF185" s="10" vm="90331">
        <v>1</v>
      </c>
      <c r="BG185" s="10" vm="79836">
        <v>1210909</v>
      </c>
      <c r="BH185" s="10" vm="83660">
        <v>8863</v>
      </c>
      <c r="BI185" s="10" vm="75233">
        <v>6563</v>
      </c>
      <c r="BJ185" s="10" vm="70001">
        <v>86592</v>
      </c>
      <c r="BK185" s="10" vm="100501">
        <v>0</v>
      </c>
      <c r="BL185" s="10" vm="94947">
        <v>14854</v>
      </c>
      <c r="BM185" s="10" vm="90761">
        <v>116872</v>
      </c>
      <c r="BN185" s="10" vm="88706">
        <v>7684</v>
      </c>
      <c r="BO185" s="10" vm="79738">
        <v>0</v>
      </c>
      <c r="BP185" s="10" vm="77853">
        <v>1395</v>
      </c>
      <c r="BQ185" s="10" vm="75136">
        <v>76594</v>
      </c>
      <c r="BR185" s="10" vm="69847">
        <v>85673</v>
      </c>
      <c r="BS185" s="10" vm="100165">
        <v>31199</v>
      </c>
      <c r="BT185" s="10" vm="94782">
        <v>1242108</v>
      </c>
      <c r="BU185" s="10" vm="87862">
        <v>328835</v>
      </c>
      <c r="BV185" s="10" vm="71925">
        <v>0</v>
      </c>
      <c r="BW185" s="10" vm="85589">
        <v>0</v>
      </c>
      <c r="BX185" s="10" vm="83514">
        <v>149444</v>
      </c>
      <c r="BY185" s="10" vm="75054">
        <v>0</v>
      </c>
      <c r="BZ185" s="10" vm="69690">
        <v>0</v>
      </c>
      <c r="CA185" s="10" vm="99660">
        <v>-231</v>
      </c>
      <c r="CB185" s="10" vm="94615">
        <v>478048</v>
      </c>
      <c r="CC185" s="10" vm="72635">
        <v>68237</v>
      </c>
      <c r="CD185" s="10" vm="80828">
        <v>0</v>
      </c>
      <c r="CE185" s="10" vm="85467">
        <v>695823</v>
      </c>
      <c r="CF185" s="10" vm="77732">
        <v>433887</v>
      </c>
      <c r="CG185" s="10" vm="74974">
        <v>261498</v>
      </c>
      <c r="CH185" s="10" vm="69536">
        <v>438</v>
      </c>
      <c r="CI185" s="10" vm="98225">
        <v>0</v>
      </c>
      <c r="CJ185" s="10" vm="94472">
        <v>0</v>
      </c>
      <c r="CK185" s="10" vm="91085">
        <v>695823</v>
      </c>
      <c r="CL185" s="10" vm="86812">
        <v>4294</v>
      </c>
      <c r="CM185" s="10" vm="79605">
        <v>3701</v>
      </c>
      <c r="CN185" s="10" vm="83347">
        <v>0</v>
      </c>
      <c r="CO185" s="10" vm="57357">
        <v>593</v>
      </c>
      <c r="CP185" s="10" vm="69381">
        <v>1788</v>
      </c>
      <c r="CQ185" s="10" vm="97740">
        <v>0</v>
      </c>
      <c r="CR185" s="10" vm="94308">
        <v>2020</v>
      </c>
      <c r="CS185" s="10" vm="81678">
        <v>-232</v>
      </c>
      <c r="CT185" s="10" vm="71792">
        <v>0</v>
      </c>
      <c r="CU185" s="10" vm="71058">
        <v>0</v>
      </c>
      <c r="CV185" s="10" vm="77566">
        <v>401</v>
      </c>
      <c r="CW185" s="10" vm="74795">
        <v>-401</v>
      </c>
      <c r="CX185" s="10" vm="69228">
        <v>179</v>
      </c>
      <c r="CY185" s="10" vm="97259">
        <v>0</v>
      </c>
      <c r="CZ185" s="10" vm="94143">
        <v>4857</v>
      </c>
      <c r="DA185" s="10" vm="89425">
        <v>-4678</v>
      </c>
      <c r="DB185" s="81" vm="88552">
        <v>0</v>
      </c>
      <c r="DC185" s="81" vm="85349">
        <v>0</v>
      </c>
      <c r="DD185" s="81" vm="83203">
        <v>0</v>
      </c>
      <c r="DE185" s="81" vm="74718">
        <v>0</v>
      </c>
      <c r="DF185" s="10" vm="69072">
        <v>3305</v>
      </c>
      <c r="DG185" s="10" vm="96829">
        <v>0</v>
      </c>
      <c r="DH185" s="10" vm="93970">
        <v>3342</v>
      </c>
      <c r="DI185" s="10" vm="87707">
        <v>-37</v>
      </c>
      <c r="DJ185" s="10" vm="90203">
        <v>9566</v>
      </c>
      <c r="DK185" s="10" vm="79493">
        <v>3701</v>
      </c>
      <c r="DL185" s="10" vm="77443">
        <v>10620</v>
      </c>
      <c r="DM185" s="10" vm="57198">
        <v>-4755</v>
      </c>
      <c r="DN185" s="10" vm="68918">
        <v>9469</v>
      </c>
      <c r="DO185" s="10" vm="96423">
        <v>7694</v>
      </c>
      <c r="DP185" s="10" vm="93824">
        <v>0</v>
      </c>
      <c r="DQ185" s="10" vm="72498">
        <v>1775</v>
      </c>
      <c r="DR185" s="10" vm="80669">
        <v>466</v>
      </c>
      <c r="DS185" s="10" vm="85210">
        <v>0</v>
      </c>
      <c r="DT185" s="10" vm="83036">
        <v>369</v>
      </c>
      <c r="DU185" s="10" vm="57144">
        <v>97</v>
      </c>
      <c r="DV185" s="10" vm="68763">
        <v>0</v>
      </c>
      <c r="DW185" s="10" vm="98379">
        <v>0</v>
      </c>
      <c r="DX185" s="10" vm="93655">
        <v>0</v>
      </c>
      <c r="DY185" s="10" vm="81532">
        <v>0</v>
      </c>
      <c r="DZ185" s="10" vm="86690">
        <v>168</v>
      </c>
      <c r="EA185" s="10" vm="79383">
        <v>0</v>
      </c>
      <c r="EB185" s="10" vm="77251">
        <v>101</v>
      </c>
      <c r="EC185" s="10" vm="57098">
        <v>67</v>
      </c>
      <c r="ED185" s="10" vm="68609">
        <v>0</v>
      </c>
      <c r="EE185" s="10" vm="96090">
        <v>0</v>
      </c>
      <c r="EF185" s="10" vm="93490">
        <v>0</v>
      </c>
      <c r="EG185" s="10" vm="89269">
        <v>0</v>
      </c>
      <c r="EH185" s="81" vm="71634">
        <v>0</v>
      </c>
      <c r="EI185" s="81" vm="85096">
        <v>0</v>
      </c>
      <c r="EJ185" s="81" vm="82890">
        <v>0</v>
      </c>
      <c r="EK185" s="81" vm="74350">
        <v>0</v>
      </c>
      <c r="EL185" s="10" vm="68452">
        <v>14645</v>
      </c>
      <c r="EM185" s="10" vm="99486">
        <v>12308</v>
      </c>
      <c r="EN185" s="10" vm="93320">
        <v>3106</v>
      </c>
      <c r="EO185" s="10" vm="90604">
        <v>-769</v>
      </c>
      <c r="EP185" s="10" vm="88403">
        <v>24748</v>
      </c>
      <c r="EQ185" s="10" vm="79259">
        <v>20002</v>
      </c>
      <c r="ER185" s="10" vm="77147">
        <v>3576</v>
      </c>
      <c r="ES185" s="10" vm="74261">
        <v>1170</v>
      </c>
      <c r="ET185" s="10" vm="68298">
        <v>34314</v>
      </c>
      <c r="EU185" s="10" vm="98703">
        <v>23703</v>
      </c>
      <c r="EV185" s="10" vm="93178">
        <v>14196</v>
      </c>
      <c r="EW185" s="10" vm="87555">
        <v>-3585</v>
      </c>
      <c r="EX185" s="10" vm="80517">
        <v>5453</v>
      </c>
      <c r="EY185" s="10" vm="84962">
        <v>2341</v>
      </c>
      <c r="EZ185" s="10" vm="82722">
        <v>1379</v>
      </c>
      <c r="FA185" s="10" vm="56919">
        <v>2341</v>
      </c>
      <c r="FB185" s="10" vm="68144">
        <v>1230834</v>
      </c>
      <c r="FC185" s="10" vm="98536">
        <v>0</v>
      </c>
      <c r="FD185" s="10" vm="93013">
        <v>1230834</v>
      </c>
      <c r="FE185" s="10" vm="58977">
        <v>53597</v>
      </c>
      <c r="FF185" s="10" vm="86546">
        <v>16507</v>
      </c>
      <c r="FG185" s="10" vm="79153">
        <v>0</v>
      </c>
      <c r="FH185" s="10" vm="76977">
        <v>-18776</v>
      </c>
      <c r="FI185" s="10" vm="74090">
        <v>50658</v>
      </c>
      <c r="FJ185" s="10" vm="67991">
        <v>-1952</v>
      </c>
      <c r="FK185" s="10" vm="59337">
        <v>0</v>
      </c>
      <c r="FL185" s="10" vm="92845">
        <v>1330868</v>
      </c>
      <c r="FM185" s="10" vm="72361">
        <v>162899</v>
      </c>
      <c r="FN185" s="10" vm="71493">
        <v>22248</v>
      </c>
      <c r="FO185" s="10" vm="84841">
        <v>418</v>
      </c>
      <c r="FP185" s="10" vm="76857">
        <v>0</v>
      </c>
      <c r="FQ185" s="10" vm="74016">
        <v>-12195</v>
      </c>
      <c r="FR185" s="10" vm="67836">
        <v>0</v>
      </c>
      <c r="FS185" s="10" vm="96662">
        <v>0</v>
      </c>
      <c r="FT185" s="10" vm="92673">
        <v>173370</v>
      </c>
      <c r="FU185" s="10" vm="89110">
        <v>1157498</v>
      </c>
      <c r="FV185" s="10" vm="90040">
        <v>1067935</v>
      </c>
      <c r="FW185" s="81" vm="79016">
        <v>8570</v>
      </c>
      <c r="FX185" s="81" vm="82576">
        <v>0</v>
      </c>
      <c r="FY185" s="81" vm="73938">
        <v>0</v>
      </c>
      <c r="FZ185" s="81" vm="56250">
        <v>352</v>
      </c>
      <c r="GA185" s="81" vm="96264">
        <v>8922</v>
      </c>
      <c r="GB185" s="10" vm="92527">
        <v>1979</v>
      </c>
      <c r="GC185" s="10" vm="81385">
        <v>1726</v>
      </c>
      <c r="GD185" s="10" vm="88238">
        <v>253</v>
      </c>
      <c r="GE185" s="10" vm="84699">
        <v>2926</v>
      </c>
      <c r="GF185" s="10" vm="76698">
        <v>2277</v>
      </c>
      <c r="GG185" s="10" vm="73845">
        <v>649</v>
      </c>
      <c r="GH185" s="10" vm="67682">
        <v>4113</v>
      </c>
      <c r="GI185" s="10" vm="99020">
        <v>1745</v>
      </c>
      <c r="GJ185" s="10" vm="92359">
        <v>2368</v>
      </c>
      <c r="GK185" s="10" vm="87402">
        <v>0</v>
      </c>
      <c r="GL185" s="10" vm="86397">
        <v>0</v>
      </c>
      <c r="GM185" s="10" vm="78907">
        <v>0</v>
      </c>
      <c r="GN185" s="10" vm="82400">
        <v>404</v>
      </c>
      <c r="GO185" s="10" vm="73753">
        <v>397</v>
      </c>
      <c r="GP185" s="10" vm="67527">
        <v>7</v>
      </c>
      <c r="GQ185" s="10" vm="100002">
        <v>1104</v>
      </c>
      <c r="GR185" s="10" vm="92196">
        <v>614</v>
      </c>
      <c r="GS185" s="10" vm="88954">
        <v>490</v>
      </c>
      <c r="GT185" s="10" vm="80388">
        <v>10526</v>
      </c>
      <c r="GU185" s="10" vm="84610">
        <v>6759</v>
      </c>
      <c r="GV185" s="10" vm="76562">
        <v>3767</v>
      </c>
      <c r="GW185" s="10" vm="73677">
        <v>0</v>
      </c>
      <c r="GX185" s="81" vm="67369">
        <v>0</v>
      </c>
      <c r="GY185" s="10" vm="99341">
        <v>0</v>
      </c>
      <c r="GZ185" s="10" vm="92029">
        <v>4965</v>
      </c>
      <c r="HA185" s="10" vm="72226">
        <v>0</v>
      </c>
      <c r="HB185" s="10" vm="71342">
        <v>0</v>
      </c>
      <c r="HC185" s="81" vm="78810">
        <v>359</v>
      </c>
      <c r="HD185" s="81" vm="82264">
        <v>9530</v>
      </c>
      <c r="HE185" s="10" vm="73587">
        <v>14854</v>
      </c>
      <c r="HF185" s="10" vm="67215">
        <v>0</v>
      </c>
      <c r="HG185" s="10" vm="98066">
        <v>5564</v>
      </c>
      <c r="HH185" s="10" vm="91887">
        <v>0</v>
      </c>
      <c r="HI185" s="10" vm="90923">
        <v>0</v>
      </c>
      <c r="HJ185" s="10" vm="88087">
        <v>13438</v>
      </c>
      <c r="HK185" s="10" vm="84504">
        <v>0</v>
      </c>
      <c r="HL185" s="10" vm="76421">
        <v>0</v>
      </c>
      <c r="HM185" s="10" vm="73482">
        <v>0</v>
      </c>
      <c r="HN185" s="10" vm="67061">
        <v>57592</v>
      </c>
      <c r="HO185" s="10" vm="97581">
        <v>76594</v>
      </c>
      <c r="HP185" s="10" vm="91719">
        <v>1507</v>
      </c>
      <c r="HQ185" s="10" vm="90453">
        <v>-1738</v>
      </c>
      <c r="HR185" s="10" vm="89897">
        <v>-231</v>
      </c>
      <c r="HS185" s="10" vm="78726">
        <v>0</v>
      </c>
      <c r="HT185" s="10" vm="82081">
        <v>0</v>
      </c>
      <c r="HU185" s="10" vm="73337">
        <v>0</v>
      </c>
      <c r="HV185" s="10" vm="66908">
        <v>14971</v>
      </c>
      <c r="HW185" s="10" vm="97108">
        <v>114</v>
      </c>
      <c r="HX185" s="10" vm="91565">
        <v>0</v>
      </c>
      <c r="HY185" s="10" vm="88803">
        <v>2107</v>
      </c>
      <c r="HZ185" s="10" vm="86244">
        <v>0</v>
      </c>
      <c r="IA185" s="10" vm="84380">
        <v>-2</v>
      </c>
      <c r="IB185" s="10" vm="76321">
        <v>-1149</v>
      </c>
      <c r="IC185" s="10" vm="73198">
        <v>16041</v>
      </c>
      <c r="ID185" s="10" vm="66764">
        <v>1289</v>
      </c>
      <c r="IE185" s="10" vm="96514">
        <v>1032</v>
      </c>
      <c r="IF185" s="10" vm="91392">
        <v>917</v>
      </c>
      <c r="IG185" s="10" vm="87256">
        <v>3238</v>
      </c>
      <c r="IH185" s="10" vm="80243">
        <v>24867</v>
      </c>
      <c r="II185" s="10" vm="78584">
        <v>27476</v>
      </c>
      <c r="IJ185" s="10" vm="76174">
        <v>442</v>
      </c>
      <c r="IK185" s="10" vm="73054">
        <v>419</v>
      </c>
      <c r="IL185" s="10" vm="66622">
        <v>-422</v>
      </c>
      <c r="IM185" s="10" vm="59522">
        <v>1297</v>
      </c>
      <c r="IN185" s="10" vm="91243">
        <v>34288</v>
      </c>
      <c r="IO185" s="10" vm="81240">
        <v>34402</v>
      </c>
      <c r="IP185" s="10" vm="71176">
        <v>0</v>
      </c>
      <c r="IQ185" s="10" vm="84235">
        <v>-1</v>
      </c>
      <c r="IR185" s="10" vm="58166">
        <v>-3</v>
      </c>
      <c r="IS185" s="81" vm="72899">
        <v>208</v>
      </c>
      <c r="IT185" s="81" vm="66471">
        <v>209</v>
      </c>
    </row>
    <row r="186" spans="1:254" x14ac:dyDescent="0.25">
      <c r="A186" s="8" t="s">
        <v>465</v>
      </c>
      <c r="B186" s="8" t="s">
        <v>143</v>
      </c>
      <c r="C186" s="89">
        <v>44651</v>
      </c>
      <c r="D186" s="76" vm="84119">
        <v>12</v>
      </c>
      <c r="E186" s="10" vm="76043">
        <v>41137</v>
      </c>
      <c r="F186" s="10" vm="70939">
        <v>-20981</v>
      </c>
      <c r="G186" s="10" vm="100347">
        <v>-7847</v>
      </c>
      <c r="H186" s="10" vm="59895">
        <v>12309</v>
      </c>
      <c r="I186" s="10" vm="58535">
        <v>316</v>
      </c>
      <c r="J186" s="10" vm="63734">
        <v>12625</v>
      </c>
      <c r="K186" s="10" vm="86082">
        <v>0</v>
      </c>
      <c r="L186" s="10" vm="78453">
        <v>0</v>
      </c>
      <c r="M186" s="10" vm="75899">
        <v>0</v>
      </c>
      <c r="N186" s="10" vm="70820">
        <v>2</v>
      </c>
      <c r="O186" s="10" vm="99848">
        <v>-5780</v>
      </c>
      <c r="P186" s="10" vm="95936">
        <v>-436</v>
      </c>
      <c r="Q186" s="10" vm="81960">
        <v>0</v>
      </c>
      <c r="R186" s="10" vm="87153">
        <v>0</v>
      </c>
      <c r="S186" s="10" vm="85956">
        <v>0</v>
      </c>
      <c r="T186" s="10" vm="83964">
        <v>6411</v>
      </c>
      <c r="U186" s="10" vm="75750">
        <v>0</v>
      </c>
      <c r="V186" s="10" vm="70714">
        <v>6411</v>
      </c>
      <c r="W186" s="10" vm="98850">
        <v>1538</v>
      </c>
      <c r="X186" s="10" vm="95766">
        <v>1475</v>
      </c>
      <c r="Y186" s="10" vm="89720">
        <v>0</v>
      </c>
      <c r="Z186" s="10" vm="81139">
        <v>0</v>
      </c>
      <c r="AA186" s="10" vm="80099">
        <v>9424</v>
      </c>
      <c r="AB186" s="10" vm="78323">
        <v>26284</v>
      </c>
      <c r="AC186" s="10" vm="75609">
        <v>1327</v>
      </c>
      <c r="AD186" s="10" vm="70595">
        <v>27611</v>
      </c>
      <c r="AE186" s="10" vm="97890">
        <v>178</v>
      </c>
      <c r="AF186" s="10" vm="95592">
        <v>0</v>
      </c>
      <c r="AG186" s="10" vm="72754">
        <v>0</v>
      </c>
      <c r="AH186" s="10" vm="72089">
        <v>295</v>
      </c>
      <c r="AI186" s="10" vm="85848">
        <v>28084</v>
      </c>
      <c r="AJ186" s="10" vm="78170">
        <v>7983</v>
      </c>
      <c r="AK186" s="10" vm="75512">
        <v>1222</v>
      </c>
      <c r="AL186" s="10" vm="70465">
        <v>4112</v>
      </c>
      <c r="AM186" s="10" vm="97433">
        <v>1800</v>
      </c>
      <c r="AN186" s="10" vm="95397">
        <v>0</v>
      </c>
      <c r="AO186" s="10" vm="87999">
        <v>129</v>
      </c>
      <c r="AP186" s="10" vm="80986">
        <v>0</v>
      </c>
      <c r="AQ186" s="10" vm="79966">
        <v>5011</v>
      </c>
      <c r="AR186" s="10" vm="83824">
        <v>0</v>
      </c>
      <c r="AS186" s="10" vm="75418">
        <v>0</v>
      </c>
      <c r="AT186" s="10" vm="70302">
        <v>20257</v>
      </c>
      <c r="AU186" s="10" vm="97006">
        <v>7827</v>
      </c>
      <c r="AV186" s="10" vm="95277">
        <v>470</v>
      </c>
      <c r="AW186" s="10" vm="89568">
        <v>221485</v>
      </c>
      <c r="AX186" s="10" vm="86999">
        <v>0</v>
      </c>
      <c r="AY186" s="10" vm="85690">
        <v>1342</v>
      </c>
      <c r="AZ186" s="10" vm="78015">
        <v>0</v>
      </c>
      <c r="BA186" s="10" vm="75333">
        <v>0</v>
      </c>
      <c r="BB186" s="10" vm="70143">
        <v>36933</v>
      </c>
      <c r="BC186" s="10" vm="99184">
        <v>0</v>
      </c>
      <c r="BD186" s="10" vm="95111">
        <v>0</v>
      </c>
      <c r="BE186" s="10" vm="81812">
        <v>0</v>
      </c>
      <c r="BF186" s="10" vm="90369">
        <v>30</v>
      </c>
      <c r="BG186" s="10" vm="79854">
        <v>259790</v>
      </c>
      <c r="BH186" s="10" vm="83676">
        <v>5222</v>
      </c>
      <c r="BI186" s="10" vm="57593">
        <v>2076</v>
      </c>
      <c r="BJ186" s="10" vm="69966">
        <v>35716</v>
      </c>
      <c r="BK186" s="10" vm="100492">
        <v>0</v>
      </c>
      <c r="BL186" s="10" vm="94938">
        <v>12769</v>
      </c>
      <c r="BM186" s="10" vm="90744">
        <v>55783</v>
      </c>
      <c r="BN186" s="10" vm="88710">
        <v>0</v>
      </c>
      <c r="BO186" s="10" vm="79726">
        <v>0</v>
      </c>
      <c r="BP186" s="10" vm="77879">
        <v>182</v>
      </c>
      <c r="BQ186" s="10" vm="75149">
        <v>14443</v>
      </c>
      <c r="BR186" s="10" vm="69840">
        <v>14625</v>
      </c>
      <c r="BS186" s="10" vm="100181">
        <v>41158</v>
      </c>
      <c r="BT186" s="10" vm="94759">
        <v>300948</v>
      </c>
      <c r="BU186" s="10" vm="87843">
        <v>198090</v>
      </c>
      <c r="BV186" s="10" vm="71940">
        <v>0</v>
      </c>
      <c r="BW186" s="10" vm="85582">
        <v>0</v>
      </c>
      <c r="BX186" s="10" vm="83509">
        <v>17821</v>
      </c>
      <c r="BY186" s="10" vm="75063">
        <v>0</v>
      </c>
      <c r="BZ186" s="10" vm="69676">
        <v>0</v>
      </c>
      <c r="CA186" s="10" vm="99685">
        <v>16986</v>
      </c>
      <c r="CB186" s="10" vm="94624">
        <v>232897</v>
      </c>
      <c r="CC186" s="10" vm="72623">
        <v>-41</v>
      </c>
      <c r="CD186" s="10" vm="80843">
        <v>864</v>
      </c>
      <c r="CE186" s="10" vm="85448">
        <v>67228</v>
      </c>
      <c r="CF186" s="10" vm="77723">
        <v>65690</v>
      </c>
      <c r="CG186" s="10" vm="74982">
        <v>1538</v>
      </c>
      <c r="CH186" s="10" vm="69521">
        <v>0</v>
      </c>
      <c r="CI186" s="10" vm="98213">
        <v>0</v>
      </c>
      <c r="CJ186" s="10" vm="94462">
        <v>0</v>
      </c>
      <c r="CK186" s="10" vm="91070">
        <v>67228</v>
      </c>
      <c r="CL186" s="10" vm="86847">
        <v>11538</v>
      </c>
      <c r="CM186" s="10" vm="79623">
        <v>7847</v>
      </c>
      <c r="CN186" s="10" vm="83364">
        <v>0</v>
      </c>
      <c r="CO186" s="10" vm="74900">
        <v>3691</v>
      </c>
      <c r="CP186" s="10" vm="69355">
        <v>1</v>
      </c>
      <c r="CQ186" s="10" vm="97730">
        <v>0</v>
      </c>
      <c r="CR186" s="10" vm="94298">
        <v>0</v>
      </c>
      <c r="CS186" s="10" vm="81659">
        <v>1</v>
      </c>
      <c r="CT186" s="10" vm="71794">
        <v>0</v>
      </c>
      <c r="CU186" s="10" vm="71045">
        <v>0</v>
      </c>
      <c r="CV186" s="10" vm="77589">
        <v>562</v>
      </c>
      <c r="CW186" s="10" vm="74810">
        <v>-562</v>
      </c>
      <c r="CX186" s="10" vm="69225">
        <v>0</v>
      </c>
      <c r="CY186" s="10" vm="97274">
        <v>0</v>
      </c>
      <c r="CZ186" s="10" vm="94124">
        <v>0</v>
      </c>
      <c r="DA186" s="10" vm="89406">
        <v>0</v>
      </c>
      <c r="DB186" s="81" vm="88564">
        <v>0</v>
      </c>
      <c r="DC186" s="81" vm="85343">
        <v>0</v>
      </c>
      <c r="DD186" s="81" vm="83199">
        <v>0</v>
      </c>
      <c r="DE186" s="81" vm="74727">
        <v>0</v>
      </c>
      <c r="DF186" s="10" vm="69062">
        <v>0</v>
      </c>
      <c r="DG186" s="10" vm="96845">
        <v>0</v>
      </c>
      <c r="DH186" s="10" vm="93981">
        <v>0</v>
      </c>
      <c r="DI186" s="10" vm="87695">
        <v>0</v>
      </c>
      <c r="DJ186" s="10" vm="90219">
        <v>11539</v>
      </c>
      <c r="DK186" s="10" vm="79483">
        <v>7847</v>
      </c>
      <c r="DL186" s="10" vm="77433">
        <v>562</v>
      </c>
      <c r="DM186" s="10" vm="74634">
        <v>3130</v>
      </c>
      <c r="DN186" s="10" vm="68903">
        <v>0</v>
      </c>
      <c r="DO186" s="10" vm="96412">
        <v>0</v>
      </c>
      <c r="DP186" s="10" vm="93816">
        <v>0</v>
      </c>
      <c r="DQ186" s="10" vm="72485">
        <v>0</v>
      </c>
      <c r="DR186" s="10" vm="80698">
        <v>0</v>
      </c>
      <c r="DS186" s="10" vm="85228">
        <v>0</v>
      </c>
      <c r="DT186" s="10" vm="83052">
        <v>0</v>
      </c>
      <c r="DU186" s="10" vm="57149">
        <v>0</v>
      </c>
      <c r="DV186" s="10" vm="68723">
        <v>0</v>
      </c>
      <c r="DW186" s="10" vm="98371">
        <v>0</v>
      </c>
      <c r="DX186" s="10" vm="93646">
        <v>0</v>
      </c>
      <c r="DY186" s="10" vm="81514">
        <v>0</v>
      </c>
      <c r="DZ186" s="10" vm="86694">
        <v>1514</v>
      </c>
      <c r="EA186" s="10" vm="79371">
        <v>0</v>
      </c>
      <c r="EB186" s="10" vm="77296">
        <v>162</v>
      </c>
      <c r="EC186" s="10" vm="74447">
        <v>1352</v>
      </c>
      <c r="ED186" s="10" vm="68602">
        <v>0</v>
      </c>
      <c r="EE186" s="10" vm="96105">
        <v>0</v>
      </c>
      <c r="EF186" s="10" vm="93461">
        <v>0</v>
      </c>
      <c r="EG186" s="10" vm="89250">
        <v>0</v>
      </c>
      <c r="EH186" s="81" vm="71649">
        <v>0</v>
      </c>
      <c r="EI186" s="81" vm="85089">
        <v>0</v>
      </c>
      <c r="EJ186" s="81" vm="82885">
        <v>0</v>
      </c>
      <c r="EK186" s="81" vm="74356">
        <v>0</v>
      </c>
      <c r="EL186" s="10" vm="68438">
        <v>0</v>
      </c>
      <c r="EM186" s="10" vm="99518">
        <v>0</v>
      </c>
      <c r="EN186" s="10" vm="93329">
        <v>0</v>
      </c>
      <c r="EO186" s="10" vm="90592">
        <v>0</v>
      </c>
      <c r="EP186" s="10" vm="88418">
        <v>1514</v>
      </c>
      <c r="EQ186" s="10" vm="79236">
        <v>0</v>
      </c>
      <c r="ER186" s="10" vm="77138">
        <v>162</v>
      </c>
      <c r="ES186" s="10" vm="56991">
        <v>1352</v>
      </c>
      <c r="ET186" s="10" vm="68283">
        <v>13053</v>
      </c>
      <c r="EU186" s="10" vm="98691">
        <v>7847</v>
      </c>
      <c r="EV186" s="10" vm="93168">
        <v>724</v>
      </c>
      <c r="EW186" s="10" vm="87539">
        <v>4482</v>
      </c>
      <c r="EX186" s="10" vm="80553">
        <v>2120</v>
      </c>
      <c r="EY186" s="10" vm="84981">
        <v>474</v>
      </c>
      <c r="EZ186" s="10" vm="82739">
        <v>317</v>
      </c>
      <c r="FA186" s="10" vm="74191">
        <v>474</v>
      </c>
      <c r="FB186" s="10" vm="68112">
        <v>266412</v>
      </c>
      <c r="FC186" s="10" vm="98526">
        <v>0</v>
      </c>
      <c r="FD186" s="10" vm="93003">
        <v>266412</v>
      </c>
      <c r="FE186" s="10" vm="58958">
        <v>30657</v>
      </c>
      <c r="FF186" s="10" vm="86548">
        <v>4323</v>
      </c>
      <c r="FG186" s="10" vm="79140">
        <v>0</v>
      </c>
      <c r="FH186" s="10" vm="77001">
        <v>-30636</v>
      </c>
      <c r="FI186" s="10" vm="74104">
        <v>0</v>
      </c>
      <c r="FJ186" s="10" vm="67987">
        <v>-12709</v>
      </c>
      <c r="FK186" s="10" vm="59352">
        <v>-397</v>
      </c>
      <c r="FL186" s="10" vm="92824">
        <v>257650</v>
      </c>
      <c r="FM186" s="10" vm="72342">
        <v>31843</v>
      </c>
      <c r="FN186" s="10" vm="71504">
        <v>4836</v>
      </c>
      <c r="FO186" s="10" vm="84834">
        <v>0</v>
      </c>
      <c r="FP186" s="10" vm="76853">
        <v>0</v>
      </c>
      <c r="FQ186" s="10" vm="100806">
        <v>-161</v>
      </c>
      <c r="FR186" s="10" vm="67826">
        <v>-130</v>
      </c>
      <c r="FS186" s="10" vm="96687">
        <v>-223</v>
      </c>
      <c r="FT186" s="10" vm="92684">
        <v>36165</v>
      </c>
      <c r="FU186" s="10" vm="89098">
        <v>221485</v>
      </c>
      <c r="FV186" s="10" vm="90056">
        <v>234569</v>
      </c>
      <c r="FW186" s="81" vm="78998">
        <v>29213</v>
      </c>
      <c r="FX186" s="81" vm="82566">
        <v>6618</v>
      </c>
      <c r="FY186" s="81" vm="73946">
        <v>0</v>
      </c>
      <c r="FZ186" s="81" vm="56235">
        <v>1102</v>
      </c>
      <c r="GA186" s="81" vm="96254">
        <v>36933</v>
      </c>
      <c r="GB186" s="10" vm="92519">
        <v>0</v>
      </c>
      <c r="GC186" s="10" vm="81372">
        <v>0</v>
      </c>
      <c r="GD186" s="10" vm="88269">
        <v>0</v>
      </c>
      <c r="GE186" s="10" vm="84719">
        <v>36</v>
      </c>
      <c r="GF186" s="10" vm="76715">
        <v>13</v>
      </c>
      <c r="GG186" s="10" vm="73855">
        <v>23</v>
      </c>
      <c r="GH186" s="10" vm="67654">
        <v>0</v>
      </c>
      <c r="GI186" s="10" vm="99010">
        <v>0</v>
      </c>
      <c r="GJ186" s="10" vm="92350">
        <v>0</v>
      </c>
      <c r="GK186" s="10" vm="87384">
        <v>0</v>
      </c>
      <c r="GL186" s="10" vm="86400">
        <v>0</v>
      </c>
      <c r="GM186" s="10" vm="78898">
        <v>0</v>
      </c>
      <c r="GN186" s="10" vm="82420">
        <v>30736</v>
      </c>
      <c r="GO186" s="10" vm="73767">
        <v>30443</v>
      </c>
      <c r="GP186" s="10" vm="67519">
        <v>293</v>
      </c>
      <c r="GQ186" s="10" vm="100017">
        <v>0</v>
      </c>
      <c r="GR186" s="10" vm="92187">
        <v>0</v>
      </c>
      <c r="GS186" s="10" vm="88935">
        <v>0</v>
      </c>
      <c r="GT186" s="10" vm="80404">
        <v>30772</v>
      </c>
      <c r="GU186" s="10" vm="84603">
        <v>30456</v>
      </c>
      <c r="GV186" s="10" vm="76557">
        <v>316</v>
      </c>
      <c r="GW186" s="10" vm="73684">
        <v>0</v>
      </c>
      <c r="GX186" s="81" vm="67355">
        <v>0</v>
      </c>
      <c r="GY186" s="10" vm="99354">
        <v>0</v>
      </c>
      <c r="GZ186" s="10" vm="92038">
        <v>0</v>
      </c>
      <c r="HA186" s="10" vm="72214">
        <v>3840</v>
      </c>
      <c r="HB186" s="10" vm="71358">
        <v>0</v>
      </c>
      <c r="HC186" s="81" vm="78789">
        <v>8234</v>
      </c>
      <c r="HD186" s="81" vm="82255">
        <v>695</v>
      </c>
      <c r="HE186" s="10" vm="73598">
        <v>12769</v>
      </c>
      <c r="HF186" s="10" vm="67200">
        <v>155</v>
      </c>
      <c r="HG186" s="10" vm="98054">
        <v>1436</v>
      </c>
      <c r="HH186" s="10" vm="91877">
        <v>0</v>
      </c>
      <c r="HI186" s="10" vm="90908">
        <v>0</v>
      </c>
      <c r="HJ186" s="10" vm="88127">
        <v>6287</v>
      </c>
      <c r="HK186" s="10" vm="84522">
        <v>0</v>
      </c>
      <c r="HL186" s="10" vm="76432">
        <v>3840</v>
      </c>
      <c r="HM186" s="10" vm="73501">
        <v>0</v>
      </c>
      <c r="HN186" s="10" vm="67026">
        <v>2725</v>
      </c>
      <c r="HO186" s="10" vm="97571">
        <v>14443</v>
      </c>
      <c r="HP186" s="10" vm="91709">
        <v>0</v>
      </c>
      <c r="HQ186" s="10" vm="90441">
        <v>16986</v>
      </c>
      <c r="HR186" s="10" vm="89899">
        <v>16986</v>
      </c>
      <c r="HS186" s="10" vm="78713">
        <v>0</v>
      </c>
      <c r="HT186" s="10" vm="82110">
        <v>864</v>
      </c>
      <c r="HU186" s="10" vm="73356">
        <v>864</v>
      </c>
      <c r="HV186" s="10" vm="66904">
        <v>7741</v>
      </c>
      <c r="HW186" s="10" vm="97118">
        <v>-136</v>
      </c>
      <c r="HX186" s="10" vm="91539">
        <v>0</v>
      </c>
      <c r="HY186" s="10" vm="88793">
        <v>27</v>
      </c>
      <c r="HZ186" s="10" vm="86255">
        <v>0</v>
      </c>
      <c r="IA186" s="10" vm="84373">
        <v>0</v>
      </c>
      <c r="IB186" s="10" vm="76317">
        <v>-1852</v>
      </c>
      <c r="IC186" s="10" vm="73212">
        <v>5780</v>
      </c>
      <c r="ID186" s="10" vm="66754">
        <v>384</v>
      </c>
      <c r="IE186" s="10" vm="96530">
        <v>1488</v>
      </c>
      <c r="IF186" s="10" vm="91403">
        <v>12</v>
      </c>
      <c r="IG186" s="10" vm="87250">
        <v>1884</v>
      </c>
      <c r="IH186" s="10" vm="80259">
        <v>4323</v>
      </c>
      <c r="II186" s="10" vm="78566">
        <v>5360</v>
      </c>
      <c r="IJ186" s="10" vm="76164">
        <v>436</v>
      </c>
      <c r="IK186" s="10" vm="73069">
        <v>208</v>
      </c>
      <c r="IL186" s="10" vm="66606">
        <v>-204</v>
      </c>
      <c r="IM186" s="10" vm="59512">
        <v>0</v>
      </c>
      <c r="IN186" s="10" vm="91235">
        <v>4376</v>
      </c>
      <c r="IO186" s="10" vm="81234">
        <v>4609</v>
      </c>
      <c r="IP186" s="10" vm="71213">
        <v>14</v>
      </c>
      <c r="IQ186" s="10" vm="84255">
        <v>0</v>
      </c>
      <c r="IR186" s="10" vm="58183">
        <v>0</v>
      </c>
      <c r="IS186" s="81" vm="72919">
        <v>61</v>
      </c>
      <c r="IT186" s="81" vm="66437">
        <v>61</v>
      </c>
    </row>
    <row r="187" spans="1:254" x14ac:dyDescent="0.25">
      <c r="A187" s="8" t="s">
        <v>468</v>
      </c>
      <c r="B187" s="8" t="s">
        <v>467</v>
      </c>
      <c r="C187" s="89">
        <v>44651</v>
      </c>
      <c r="D187" s="76" vm="84110">
        <v>12</v>
      </c>
      <c r="E187" s="10" vm="76024">
        <v>190231</v>
      </c>
      <c r="F187" s="10" vm="70944">
        <v>-175121</v>
      </c>
      <c r="G187" s="10" vm="100335">
        <v>-6746</v>
      </c>
      <c r="H187" s="10" vm="59919">
        <v>8364</v>
      </c>
      <c r="I187" s="10" vm="58555">
        <v>7893</v>
      </c>
      <c r="J187" s="10" vm="63725">
        <v>16257</v>
      </c>
      <c r="K187" s="10" vm="86097">
        <v>0</v>
      </c>
      <c r="L187" s="10" vm="78434">
        <v>563</v>
      </c>
      <c r="M187" s="10" vm="75879">
        <v>2540</v>
      </c>
      <c r="N187" s="10" vm="56366">
        <v>6558</v>
      </c>
      <c r="O187" s="10" vm="99842">
        <v>-29411</v>
      </c>
      <c r="P187" s="10" vm="95932">
        <v>65</v>
      </c>
      <c r="Q187" s="10" vm="81973">
        <v>0</v>
      </c>
      <c r="R187" s="10" vm="87142">
        <v>0</v>
      </c>
      <c r="S187" s="10" vm="85972">
        <v>0</v>
      </c>
      <c r="T187" s="10" vm="83976">
        <v>-3428</v>
      </c>
      <c r="U187" s="10" vm="75737">
        <v>-51</v>
      </c>
      <c r="V187" s="10" vm="70723">
        <v>-3479</v>
      </c>
      <c r="W187" s="10" vm="98842">
        <v>0</v>
      </c>
      <c r="X187" s="10" vm="95757">
        <v>42700</v>
      </c>
      <c r="Y187" s="10" vm="89736">
        <v>1572</v>
      </c>
      <c r="Z187" s="10" vm="81123">
        <v>0</v>
      </c>
      <c r="AA187" s="10" vm="80087">
        <v>40793</v>
      </c>
      <c r="AB187" s="10" vm="78314">
        <v>150925</v>
      </c>
      <c r="AC187" s="10" vm="75595">
        <v>9615</v>
      </c>
      <c r="AD187" s="10" vm="70621">
        <v>160540</v>
      </c>
      <c r="AE187" s="10" vm="97909">
        <v>6373</v>
      </c>
      <c r="AF187" s="10" vm="95610">
        <v>0</v>
      </c>
      <c r="AG187" s="10" vm="72774">
        <v>0</v>
      </c>
      <c r="AH187" s="10" vm="72033">
        <v>1773</v>
      </c>
      <c r="AI187" s="10" vm="85839">
        <v>168686</v>
      </c>
      <c r="AJ187" s="10" vm="78160">
        <v>36557</v>
      </c>
      <c r="AK187" s="10" vm="75497">
        <v>14620</v>
      </c>
      <c r="AL187" s="10" vm="70467">
        <v>32204</v>
      </c>
      <c r="AM187" s="10" vm="97421">
        <v>0</v>
      </c>
      <c r="AN187" s="10" vm="95439">
        <v>7969</v>
      </c>
      <c r="AO187" s="10" vm="88018">
        <v>795</v>
      </c>
      <c r="AP187" s="10" vm="80981">
        <v>453</v>
      </c>
      <c r="AQ187" s="10" vm="79979">
        <v>34368</v>
      </c>
      <c r="AR187" s="10" vm="83795">
        <v>286</v>
      </c>
      <c r="AS187" s="10" vm="75404">
        <v>9115</v>
      </c>
      <c r="AT187" s="10" vm="70314">
        <v>136367</v>
      </c>
      <c r="AU187" s="10" vm="96998">
        <v>32319</v>
      </c>
      <c r="AV187" s="10" vm="95272">
        <v>2772</v>
      </c>
      <c r="AW187" s="10" vm="89581">
        <v>1089072</v>
      </c>
      <c r="AX187" s="10" vm="86987">
        <v>0</v>
      </c>
      <c r="AY187" s="10" vm="85718">
        <v>19935</v>
      </c>
      <c r="AZ187" s="10" vm="78026">
        <v>1274</v>
      </c>
      <c r="BA187" s="10" vm="75328">
        <v>0</v>
      </c>
      <c r="BB187" s="10" vm="70158">
        <v>6474</v>
      </c>
      <c r="BC187" s="10" vm="99162">
        <v>36217</v>
      </c>
      <c r="BD187" s="10" vm="95100">
        <v>0</v>
      </c>
      <c r="BE187" s="10" vm="81826">
        <v>0</v>
      </c>
      <c r="BF187" s="10" vm="90350">
        <v>0</v>
      </c>
      <c r="BG187" s="10" vm="79842">
        <v>1152972</v>
      </c>
      <c r="BH187" s="10" vm="83667">
        <v>13238</v>
      </c>
      <c r="BI187" s="10" vm="75236">
        <v>81680</v>
      </c>
      <c r="BJ187" s="10" vm="70002">
        <v>23667</v>
      </c>
      <c r="BK187" s="10" vm="100511">
        <v>10900</v>
      </c>
      <c r="BL187" s="10" vm="94955">
        <v>4473</v>
      </c>
      <c r="BM187" s="10" vm="90762">
        <v>133958</v>
      </c>
      <c r="BN187" s="10" vm="88674">
        <v>2448</v>
      </c>
      <c r="BO187" s="10" vm="79718">
        <v>0</v>
      </c>
      <c r="BP187" s="10" vm="77870">
        <v>6308</v>
      </c>
      <c r="BQ187" s="10" vm="75138">
        <v>72303</v>
      </c>
      <c r="BR187" s="10" vm="69848">
        <v>81059</v>
      </c>
      <c r="BS187" s="10" vm="100170">
        <v>52899</v>
      </c>
      <c r="BT187" s="10" vm="94785">
        <v>1205871</v>
      </c>
      <c r="BU187" s="10" vm="87863">
        <v>600738</v>
      </c>
      <c r="BV187" s="10" vm="71932">
        <v>0</v>
      </c>
      <c r="BW187" s="10" vm="85598">
        <v>0</v>
      </c>
      <c r="BX187" s="10" vm="83488">
        <v>331613</v>
      </c>
      <c r="BY187" s="10" vm="57482">
        <v>0</v>
      </c>
      <c r="BZ187" s="10" vm="69691">
        <v>2723</v>
      </c>
      <c r="CA187" s="10" vm="99679">
        <v>6978</v>
      </c>
      <c r="CB187" s="10" vm="94622">
        <v>942052</v>
      </c>
      <c r="CC187" s="10" vm="72636">
        <v>61973</v>
      </c>
      <c r="CD187" s="10" vm="80833">
        <v>27910</v>
      </c>
      <c r="CE187" s="10" vm="85473">
        <v>173936</v>
      </c>
      <c r="CF187" s="10" vm="77737">
        <v>172040</v>
      </c>
      <c r="CG187" s="10" vm="57417">
        <v>0</v>
      </c>
      <c r="CH187" s="10" vm="69537">
        <v>2547</v>
      </c>
      <c r="CI187" s="10" vm="98199">
        <v>-651</v>
      </c>
      <c r="CJ187" s="10" vm="94454">
        <v>0</v>
      </c>
      <c r="CK187" s="10" vm="91086">
        <v>173936</v>
      </c>
      <c r="CL187" s="10" vm="86833">
        <v>8449</v>
      </c>
      <c r="CM187" s="10" vm="79612">
        <v>6627</v>
      </c>
      <c r="CN187" s="10" vm="83356">
        <v>0</v>
      </c>
      <c r="CO187" s="10" vm="57359">
        <v>1822</v>
      </c>
      <c r="CP187" s="10" vm="69382">
        <v>1049</v>
      </c>
      <c r="CQ187" s="10" vm="97751">
        <v>0</v>
      </c>
      <c r="CR187" s="10" vm="94316">
        <v>939</v>
      </c>
      <c r="CS187" s="10" vm="81679">
        <v>110</v>
      </c>
      <c r="CT187" s="10" vm="71768">
        <v>0</v>
      </c>
      <c r="CU187" s="10" vm="71037">
        <v>0</v>
      </c>
      <c r="CV187" s="10" vm="77580">
        <v>-431</v>
      </c>
      <c r="CW187" s="10" vm="74796">
        <v>431</v>
      </c>
      <c r="CX187" s="10" vm="69229">
        <v>2884</v>
      </c>
      <c r="CY187" s="10" vm="97263">
        <v>0</v>
      </c>
      <c r="CZ187" s="10" vm="94146">
        <v>3157</v>
      </c>
      <c r="DA187" s="10" vm="89426">
        <v>-273</v>
      </c>
      <c r="DB187" s="81" vm="88559">
        <v>0</v>
      </c>
      <c r="DC187" s="81" vm="85356">
        <v>0</v>
      </c>
      <c r="DD187" s="81" vm="83190">
        <v>0</v>
      </c>
      <c r="DE187" s="81" vm="57243">
        <v>0</v>
      </c>
      <c r="DF187" s="10" vm="69073">
        <v>6603</v>
      </c>
      <c r="DG187" s="10" vm="96838">
        <v>119</v>
      </c>
      <c r="DH187" s="10" vm="93977">
        <v>33819</v>
      </c>
      <c r="DI187" s="10" vm="87708">
        <v>-27335</v>
      </c>
      <c r="DJ187" s="10" vm="90208">
        <v>18985</v>
      </c>
      <c r="DK187" s="10" vm="79496">
        <v>6746</v>
      </c>
      <c r="DL187" s="10" vm="77445">
        <v>37484</v>
      </c>
      <c r="DM187" s="10" vm="74624">
        <v>-25245</v>
      </c>
      <c r="DN187" s="10" vm="68919">
        <v>0</v>
      </c>
      <c r="DO187" s="10" vm="96371">
        <v>0</v>
      </c>
      <c r="DP187" s="10" vm="93806">
        <v>0</v>
      </c>
      <c r="DQ187" s="10" vm="72499">
        <v>0</v>
      </c>
      <c r="DR187" s="10" vm="80679">
        <v>0</v>
      </c>
      <c r="DS187" s="10" vm="85215">
        <v>0</v>
      </c>
      <c r="DT187" s="10" vm="83043">
        <v>0</v>
      </c>
      <c r="DU187" s="10" vm="74534">
        <v>0</v>
      </c>
      <c r="DV187" s="10" vm="68764">
        <v>0</v>
      </c>
      <c r="DW187" s="10" vm="98389">
        <v>0</v>
      </c>
      <c r="DX187" s="10" vm="93663">
        <v>0</v>
      </c>
      <c r="DY187" s="10" vm="81533">
        <v>0</v>
      </c>
      <c r="DZ187" s="10" vm="86658">
        <v>337</v>
      </c>
      <c r="EA187" s="10" vm="79363">
        <v>0</v>
      </c>
      <c r="EB187" s="10" vm="77287">
        <v>252</v>
      </c>
      <c r="EC187" s="10" vm="74435">
        <v>85</v>
      </c>
      <c r="ED187" s="10" vm="68610">
        <v>0</v>
      </c>
      <c r="EE187" s="10" vm="96095">
        <v>0</v>
      </c>
      <c r="EF187" s="10" vm="93493">
        <v>0</v>
      </c>
      <c r="EG187" s="10" vm="89270">
        <v>0</v>
      </c>
      <c r="EH187" s="81" vm="71641">
        <v>0</v>
      </c>
      <c r="EI187" s="81" vm="85105">
        <v>0</v>
      </c>
      <c r="EJ187" s="81" vm="82862">
        <v>0</v>
      </c>
      <c r="EK187" s="81" vm="57040">
        <v>0</v>
      </c>
      <c r="EL187" s="10" vm="68453">
        <v>2223</v>
      </c>
      <c r="EM187" s="10" vm="99512">
        <v>0</v>
      </c>
      <c r="EN187" s="10" vm="93327">
        <v>1018</v>
      </c>
      <c r="EO187" s="10" vm="90605">
        <v>1205</v>
      </c>
      <c r="EP187" s="10" vm="88408">
        <v>2560</v>
      </c>
      <c r="EQ187" s="10" vm="79265">
        <v>0</v>
      </c>
      <c r="ER187" s="10" vm="77151">
        <v>1270</v>
      </c>
      <c r="ES187" s="10" vm="74264">
        <v>1290</v>
      </c>
      <c r="ET187" s="10" vm="68299">
        <v>21545</v>
      </c>
      <c r="EU187" s="10" vm="98673">
        <v>6746</v>
      </c>
      <c r="EV187" s="10" vm="93160">
        <v>38754</v>
      </c>
      <c r="EW187" s="10" vm="87556">
        <v>-23955</v>
      </c>
      <c r="EX187" s="10" vm="80540">
        <v>5976</v>
      </c>
      <c r="EY187" s="10" vm="84970">
        <v>2552</v>
      </c>
      <c r="EZ187" s="10" vm="82731">
        <v>3751</v>
      </c>
      <c r="FA187" s="10" vm="56922">
        <v>2552</v>
      </c>
      <c r="FB187" s="10" vm="68145">
        <v>1487334</v>
      </c>
      <c r="FC187" s="10" vm="98546">
        <v>0</v>
      </c>
      <c r="FD187" s="10" vm="93021">
        <v>1487334</v>
      </c>
      <c r="FE187" s="10" vm="58978">
        <v>58850</v>
      </c>
      <c r="FF187" s="10" vm="86517">
        <v>27398</v>
      </c>
      <c r="FG187" s="10" vm="79132">
        <v>0</v>
      </c>
      <c r="FH187" s="10" vm="76993">
        <v>-14065</v>
      </c>
      <c r="FI187" s="10" vm="74091">
        <v>1430</v>
      </c>
      <c r="FJ187" s="10" vm="67992">
        <v>84</v>
      </c>
      <c r="FK187" s="10" vm="59342">
        <v>0</v>
      </c>
      <c r="FL187" s="10" vm="92848">
        <v>1561031</v>
      </c>
      <c r="FM187" s="10" vm="72362">
        <v>447316</v>
      </c>
      <c r="FN187" s="10" vm="71499">
        <v>34368</v>
      </c>
      <c r="FO187" s="10" vm="84848">
        <v>286</v>
      </c>
      <c r="FP187" s="10" vm="76834">
        <v>0</v>
      </c>
      <c r="FQ187" s="10" vm="56800">
        <v>-10011</v>
      </c>
      <c r="FR187" s="10" vm="67837">
        <v>0</v>
      </c>
      <c r="FS187" s="10" vm="96679">
        <v>0</v>
      </c>
      <c r="FT187" s="10" vm="92680">
        <v>471959</v>
      </c>
      <c r="FU187" s="10" vm="89111">
        <v>1089072</v>
      </c>
      <c r="FV187" s="10" vm="90044">
        <v>1040018</v>
      </c>
      <c r="FW187" s="81" vm="79018">
        <v>6409</v>
      </c>
      <c r="FX187" s="81" vm="82577">
        <v>0</v>
      </c>
      <c r="FY187" s="81" vm="56740">
        <v>0</v>
      </c>
      <c r="FZ187" s="81" vm="56251">
        <v>65</v>
      </c>
      <c r="GA187" s="81" vm="96243">
        <v>6474</v>
      </c>
      <c r="GB187" s="10" vm="92509">
        <v>2401</v>
      </c>
      <c r="GC187" s="10" vm="81386">
        <v>1573</v>
      </c>
      <c r="GD187" s="10" vm="88252">
        <v>828</v>
      </c>
      <c r="GE187" s="10" vm="84705">
        <v>2137</v>
      </c>
      <c r="GF187" s="10" vm="76705">
        <v>508</v>
      </c>
      <c r="GG187" s="10" vm="56684">
        <v>1629</v>
      </c>
      <c r="GH187" s="10" vm="67683">
        <v>6367</v>
      </c>
      <c r="GI187" s="10" vm="99030">
        <v>995</v>
      </c>
      <c r="GJ187" s="10" vm="92367">
        <v>5372</v>
      </c>
      <c r="GK187" s="10" vm="87403">
        <v>0</v>
      </c>
      <c r="GL187" s="10" vm="86374">
        <v>0</v>
      </c>
      <c r="GM187" s="10" vm="78892">
        <v>0</v>
      </c>
      <c r="GN187" s="10" vm="82412">
        <v>0</v>
      </c>
      <c r="GO187" s="10" vm="73755">
        <v>0</v>
      </c>
      <c r="GP187" s="10" vm="67528">
        <v>0</v>
      </c>
      <c r="GQ187" s="10" vm="100007">
        <v>358</v>
      </c>
      <c r="GR187" s="10" vm="92199">
        <v>294</v>
      </c>
      <c r="GS187" s="10" vm="88955">
        <v>64</v>
      </c>
      <c r="GT187" s="10" vm="80395">
        <v>11263</v>
      </c>
      <c r="GU187" s="10" vm="84615">
        <v>3370</v>
      </c>
      <c r="GV187" s="10" vm="76518">
        <v>7893</v>
      </c>
      <c r="GW187" s="10" vm="56567">
        <v>0</v>
      </c>
      <c r="GX187" s="81" vm="67370">
        <v>0</v>
      </c>
      <c r="GY187" s="10" vm="99348">
        <v>0</v>
      </c>
      <c r="GZ187" s="10" vm="92036">
        <v>1799</v>
      </c>
      <c r="HA187" s="10" vm="72227">
        <v>0</v>
      </c>
      <c r="HB187" s="10" vm="71347">
        <v>2072</v>
      </c>
      <c r="HC187" s="81" vm="78815">
        <v>0</v>
      </c>
      <c r="HD187" s="81" vm="82268">
        <v>602</v>
      </c>
      <c r="HE187" s="10" vm="73589">
        <v>4473</v>
      </c>
      <c r="HF187" s="10" vm="67216">
        <v>18514</v>
      </c>
      <c r="HG187" s="10" vm="98026">
        <v>4834</v>
      </c>
      <c r="HH187" s="10" vm="91869">
        <v>0</v>
      </c>
      <c r="HI187" s="10" vm="90924">
        <v>0</v>
      </c>
      <c r="HJ187" s="10" vm="88118">
        <v>41773</v>
      </c>
      <c r="HK187" s="10" vm="84511">
        <v>0</v>
      </c>
      <c r="HL187" s="10" vm="57846">
        <v>0</v>
      </c>
      <c r="HM187" s="10" vm="73487">
        <v>0</v>
      </c>
      <c r="HN187" s="10" vm="67062">
        <v>7182</v>
      </c>
      <c r="HO187" s="10" vm="97592">
        <v>72303</v>
      </c>
      <c r="HP187" s="10" vm="91727">
        <v>5078</v>
      </c>
      <c r="HQ187" s="10" vm="58819">
        <v>1900</v>
      </c>
      <c r="HR187" s="10" vm="89864">
        <v>6978</v>
      </c>
      <c r="HS187" s="10" vm="78705">
        <v>0</v>
      </c>
      <c r="HT187" s="10" vm="82102">
        <v>27910</v>
      </c>
      <c r="HU187" s="10" vm="73339">
        <v>27910</v>
      </c>
      <c r="HV187" s="10" vm="66909">
        <v>28617</v>
      </c>
      <c r="HW187" s="10" vm="59200">
        <v>350</v>
      </c>
      <c r="HX187" s="10" vm="91568">
        <v>0</v>
      </c>
      <c r="HY187" s="10" vm="88804">
        <v>1936</v>
      </c>
      <c r="HZ187" s="10" vm="86250">
        <v>0</v>
      </c>
      <c r="IA187" s="10" vm="84387">
        <v>381</v>
      </c>
      <c r="IB187" s="10" vm="76295">
        <v>-1873</v>
      </c>
      <c r="IC187" s="10" vm="73191">
        <v>29411</v>
      </c>
      <c r="ID187" s="10" vm="66765">
        <v>2607</v>
      </c>
      <c r="IE187" s="10" vm="59149">
        <v>4930</v>
      </c>
      <c r="IF187" s="10" vm="91399">
        <v>1706</v>
      </c>
      <c r="IG187" s="10" vm="87257">
        <v>9243</v>
      </c>
      <c r="IH187" s="10" vm="80248">
        <v>29271</v>
      </c>
      <c r="II187" s="10" vm="78587">
        <v>36559</v>
      </c>
      <c r="IJ187" s="10" vm="76176">
        <v>286</v>
      </c>
      <c r="IK187" s="10" vm="73055">
        <v>214</v>
      </c>
      <c r="IL187" s="10" vm="66623">
        <v>-172</v>
      </c>
      <c r="IM187" s="10" vm="59493">
        <v>13</v>
      </c>
      <c r="IN187" s="10" vm="91227">
        <v>35541</v>
      </c>
      <c r="IO187" s="10" vm="81241">
        <v>36753</v>
      </c>
      <c r="IP187" s="10" vm="71196">
        <v>0</v>
      </c>
      <c r="IQ187" s="10" vm="84242">
        <v>-2</v>
      </c>
      <c r="IR187" s="10" vm="58173">
        <v>-20</v>
      </c>
      <c r="IS187" s="81" vm="72904">
        <v>273</v>
      </c>
      <c r="IT187" s="81" vm="66472">
        <v>274</v>
      </c>
    </row>
    <row r="188" spans="1:254" x14ac:dyDescent="0.25">
      <c r="A188" s="8" t="s">
        <v>612</v>
      </c>
      <c r="B188" s="8" t="s">
        <v>469</v>
      </c>
      <c r="C188" s="89">
        <v>44651</v>
      </c>
      <c r="D188" s="76" vm="84127">
        <v>12</v>
      </c>
      <c r="E188" s="10" vm="76044">
        <v>201505</v>
      </c>
      <c r="F188" s="10" vm="70924">
        <v>-138486</v>
      </c>
      <c r="G188" s="10" vm="100328">
        <v>-14346</v>
      </c>
      <c r="H188" s="10" vm="59911">
        <v>48673</v>
      </c>
      <c r="I188" s="10" vm="58538">
        <v>7270</v>
      </c>
      <c r="J188" s="10" vm="63735">
        <v>55943</v>
      </c>
      <c r="K188" s="10" vm="86087">
        <v>0</v>
      </c>
      <c r="L188" s="10" vm="78456">
        <v>0</v>
      </c>
      <c r="M188" s="10" vm="75900">
        <v>291</v>
      </c>
      <c r="N188" s="10" vm="70826">
        <v>496</v>
      </c>
      <c r="O188" s="10" vm="99856">
        <v>-14826</v>
      </c>
      <c r="P188" s="10" vm="95924">
        <v>93</v>
      </c>
      <c r="Q188" s="10" vm="81954">
        <v>2431</v>
      </c>
      <c r="R188" s="10" vm="87154">
        <v>0</v>
      </c>
      <c r="S188" s="10" vm="85964">
        <v>0</v>
      </c>
      <c r="T188" s="10" vm="83971">
        <v>44428</v>
      </c>
      <c r="U188" s="10" vm="75751">
        <v>-221</v>
      </c>
      <c r="V188" s="10" vm="70717">
        <v>44207</v>
      </c>
      <c r="W188" s="10" vm="98857">
        <v>0</v>
      </c>
      <c r="X188" s="10" vm="95770">
        <v>25413</v>
      </c>
      <c r="Y188" s="10" vm="89723">
        <v>0</v>
      </c>
      <c r="Z188" s="10" vm="81140">
        <v>0</v>
      </c>
      <c r="AA188" s="10" vm="80058">
        <v>69620</v>
      </c>
      <c r="AB188" s="10" vm="78305">
        <v>170469</v>
      </c>
      <c r="AC188" s="10" vm="57805">
        <v>8955</v>
      </c>
      <c r="AD188" s="10" vm="70607">
        <v>179424</v>
      </c>
      <c r="AE188" s="10" vm="97898">
        <v>1087</v>
      </c>
      <c r="AF188" s="10" vm="95601">
        <v>0</v>
      </c>
      <c r="AG188" s="10" vm="72759">
        <v>0</v>
      </c>
      <c r="AH188" s="10" vm="72090">
        <v>250</v>
      </c>
      <c r="AI188" s="10" vm="85858">
        <v>180761</v>
      </c>
      <c r="AJ188" s="10" vm="78178">
        <v>33814</v>
      </c>
      <c r="AK188" s="10" vm="75513">
        <v>17101</v>
      </c>
      <c r="AL188" s="10" vm="70434">
        <v>23931</v>
      </c>
      <c r="AM188" s="10" vm="97412">
        <v>10438</v>
      </c>
      <c r="AN188" s="10" vm="95430">
        <v>13034</v>
      </c>
      <c r="AO188" s="10" vm="88000">
        <v>2174</v>
      </c>
      <c r="AP188" s="10" vm="80987">
        <v>0</v>
      </c>
      <c r="AQ188" s="10" vm="79970">
        <v>25788</v>
      </c>
      <c r="AR188" s="10" vm="83826">
        <v>1300</v>
      </c>
      <c r="AS188" s="10" vm="75419">
        <v>1021</v>
      </c>
      <c r="AT188" s="10" vm="70309">
        <v>128601</v>
      </c>
      <c r="AU188" s="10" vm="97012">
        <v>52160</v>
      </c>
      <c r="AV188" s="10" vm="95246">
        <v>2920</v>
      </c>
      <c r="AW188" s="10" vm="89560">
        <v>1068422</v>
      </c>
      <c r="AX188" s="10" vm="87000">
        <v>0</v>
      </c>
      <c r="AY188" s="10" vm="85712">
        <v>21494</v>
      </c>
      <c r="AZ188" s="10" vm="78022">
        <v>0</v>
      </c>
      <c r="BA188" s="10" vm="75334">
        <v>194</v>
      </c>
      <c r="BB188" s="10" vm="70148">
        <v>9619</v>
      </c>
      <c r="BC188" s="10" vm="99188">
        <v>90</v>
      </c>
      <c r="BD188" s="10" vm="95113">
        <v>0</v>
      </c>
      <c r="BE188" s="10" vm="81813">
        <v>0</v>
      </c>
      <c r="BF188" s="10" vm="90370">
        <v>54</v>
      </c>
      <c r="BG188" s="10" vm="79827">
        <v>1099873</v>
      </c>
      <c r="BH188" s="10" vm="83659">
        <v>32127</v>
      </c>
      <c r="BI188" s="10" vm="75246">
        <v>18451</v>
      </c>
      <c r="BJ188" s="10" vm="69986">
        <v>72752</v>
      </c>
      <c r="BK188" s="10" vm="100499">
        <v>110067</v>
      </c>
      <c r="BL188" s="10" vm="94945">
        <v>8505</v>
      </c>
      <c r="BM188" s="10" vm="90749">
        <v>241902</v>
      </c>
      <c r="BN188" s="10" vm="88711">
        <v>373</v>
      </c>
      <c r="BO188" s="10" vm="79736">
        <v>0</v>
      </c>
      <c r="BP188" s="10" vm="77887">
        <v>955</v>
      </c>
      <c r="BQ188" s="10" vm="75150">
        <v>57412</v>
      </c>
      <c r="BR188" s="10" vm="69813">
        <v>58740</v>
      </c>
      <c r="BS188" s="10" vm="100162">
        <v>183162</v>
      </c>
      <c r="BT188" s="10" vm="94776">
        <v>1283035</v>
      </c>
      <c r="BU188" s="10" vm="87846">
        <v>364370</v>
      </c>
      <c r="BV188" s="10" vm="71941">
        <v>0</v>
      </c>
      <c r="BW188" s="10" vm="85587">
        <v>0</v>
      </c>
      <c r="BX188" s="10" vm="83512">
        <v>186947</v>
      </c>
      <c r="BY188" s="10" vm="75064">
        <v>0</v>
      </c>
      <c r="BZ188" s="10" vm="69683">
        <v>0</v>
      </c>
      <c r="CA188" s="10" vm="99693">
        <v>2189</v>
      </c>
      <c r="CB188" s="10" vm="94601">
        <v>553506</v>
      </c>
      <c r="CC188" s="10" vm="72617">
        <v>10424</v>
      </c>
      <c r="CD188" s="10" vm="80844">
        <v>992</v>
      </c>
      <c r="CE188" s="10" vm="85463">
        <v>718113</v>
      </c>
      <c r="CF188" s="10" vm="77730">
        <v>717801</v>
      </c>
      <c r="CG188" s="10" vm="57424">
        <v>0</v>
      </c>
      <c r="CH188" s="10" vm="69526">
        <v>312</v>
      </c>
      <c r="CI188" s="10" vm="98218">
        <v>0</v>
      </c>
      <c r="CJ188" s="10" vm="94465">
        <v>0</v>
      </c>
      <c r="CK188" s="10" vm="91073">
        <v>718113</v>
      </c>
      <c r="CL188" s="10" vm="86848">
        <v>6900</v>
      </c>
      <c r="CM188" s="10" vm="79601">
        <v>6600</v>
      </c>
      <c r="CN188" s="10" vm="83345">
        <v>0</v>
      </c>
      <c r="CO188" s="10" vm="74901">
        <v>300</v>
      </c>
      <c r="CP188" s="10" vm="69367">
        <v>350</v>
      </c>
      <c r="CQ188" s="10" vm="97737">
        <v>0</v>
      </c>
      <c r="CR188" s="10" vm="94306">
        <v>0</v>
      </c>
      <c r="CS188" s="10" vm="81664">
        <v>350</v>
      </c>
      <c r="CT188" s="10" vm="71795">
        <v>0</v>
      </c>
      <c r="CU188" s="10" vm="71054">
        <v>0</v>
      </c>
      <c r="CV188" s="10" vm="77596">
        <v>0</v>
      </c>
      <c r="CW188" s="10" vm="57309">
        <v>0</v>
      </c>
      <c r="CX188" s="10" vm="69202">
        <v>2628</v>
      </c>
      <c r="CY188" s="10" vm="97254">
        <v>0</v>
      </c>
      <c r="CZ188" s="10" vm="94137">
        <v>7596</v>
      </c>
      <c r="DA188" s="10" vm="89407">
        <v>-4968</v>
      </c>
      <c r="DB188" s="81" vm="88565">
        <v>0</v>
      </c>
      <c r="DC188" s="81" vm="85347">
        <v>0</v>
      </c>
      <c r="DD188" s="81" vm="83202">
        <v>0</v>
      </c>
      <c r="DE188" s="81" vm="74728">
        <v>0</v>
      </c>
      <c r="DF188" s="10" vm="69069">
        <v>90</v>
      </c>
      <c r="DG188" s="10" vm="96853">
        <v>0</v>
      </c>
      <c r="DH188" s="10" vm="93949">
        <v>920</v>
      </c>
      <c r="DI188" s="10" vm="87687">
        <v>-830</v>
      </c>
      <c r="DJ188" s="10" vm="90220">
        <v>9968</v>
      </c>
      <c r="DK188" s="10" vm="79489">
        <v>6600</v>
      </c>
      <c r="DL188" s="10" vm="77441">
        <v>8516</v>
      </c>
      <c r="DM188" s="10" vm="74635">
        <v>-5148</v>
      </c>
      <c r="DN188" s="10" vm="68908">
        <v>0</v>
      </c>
      <c r="DO188" s="10" vm="96417">
        <v>0</v>
      </c>
      <c r="DP188" s="10" vm="93818">
        <v>0</v>
      </c>
      <c r="DQ188" s="10" vm="72486">
        <v>0</v>
      </c>
      <c r="DR188" s="10" vm="80699">
        <v>0</v>
      </c>
      <c r="DS188" s="10" vm="85190">
        <v>0</v>
      </c>
      <c r="DT188" s="10" vm="83035">
        <v>0</v>
      </c>
      <c r="DU188" s="10" vm="74544">
        <v>0</v>
      </c>
      <c r="DV188" s="10" vm="68748">
        <v>0</v>
      </c>
      <c r="DW188" s="10" vm="98377">
        <v>0</v>
      </c>
      <c r="DX188" s="10" vm="93653">
        <v>0</v>
      </c>
      <c r="DY188" s="10" vm="81519">
        <v>0</v>
      </c>
      <c r="DZ188" s="10" vm="86695">
        <v>1988</v>
      </c>
      <c r="EA188" s="10" vm="79380">
        <v>0</v>
      </c>
      <c r="EB188" s="10" vm="77304">
        <v>1369</v>
      </c>
      <c r="EC188" s="10" vm="74448">
        <v>619</v>
      </c>
      <c r="ED188" s="10" vm="68572">
        <v>0</v>
      </c>
      <c r="EE188" s="10" vm="96087">
        <v>0</v>
      </c>
      <c r="EF188" s="10" vm="93484">
        <v>0</v>
      </c>
      <c r="EG188" s="10" vm="89253">
        <v>0</v>
      </c>
      <c r="EH188" s="81" vm="71650">
        <v>0</v>
      </c>
      <c r="EI188" s="81" vm="85094">
        <v>0</v>
      </c>
      <c r="EJ188" s="81" vm="82888">
        <v>0</v>
      </c>
      <c r="EK188" s="81" vm="57050">
        <v>0</v>
      </c>
      <c r="EL188" s="10" vm="68445">
        <v>8788</v>
      </c>
      <c r="EM188" s="10" vm="99526">
        <v>7746</v>
      </c>
      <c r="EN188" s="10" vm="93303">
        <v>0</v>
      </c>
      <c r="EO188" s="10" vm="90586">
        <v>1042</v>
      </c>
      <c r="EP188" s="10" vm="88419">
        <v>10776</v>
      </c>
      <c r="EQ188" s="10" vm="79255">
        <v>7746</v>
      </c>
      <c r="ER188" s="10" vm="77145">
        <v>1369</v>
      </c>
      <c r="ES188" s="10" vm="74269">
        <v>1661</v>
      </c>
      <c r="ET188" s="10" vm="68288">
        <v>20744</v>
      </c>
      <c r="EU188" s="10" vm="98697">
        <v>14346</v>
      </c>
      <c r="EV188" s="10" vm="93171">
        <v>9885</v>
      </c>
      <c r="EW188" s="10" vm="87542">
        <v>-3487</v>
      </c>
      <c r="EX188" s="10" vm="80554">
        <v>10894</v>
      </c>
      <c r="EY188" s="10" vm="84951">
        <v>5198</v>
      </c>
      <c r="EZ188" s="10" vm="82720">
        <v>7994</v>
      </c>
      <c r="FA188" s="10" vm="56927">
        <v>5198</v>
      </c>
      <c r="FB188" s="10" vm="68129">
        <v>1214994</v>
      </c>
      <c r="FC188" s="10" vm="98533">
        <v>0</v>
      </c>
      <c r="FD188" s="10" vm="93011">
        <v>1214994</v>
      </c>
      <c r="FE188" s="10" vm="58963">
        <v>93587</v>
      </c>
      <c r="FF188" s="10" vm="86549">
        <v>27644</v>
      </c>
      <c r="FG188" s="10" vm="79149">
        <v>0</v>
      </c>
      <c r="FH188" s="10" vm="77008">
        <v>-9394</v>
      </c>
      <c r="FI188" s="10" vm="56872">
        <v>0</v>
      </c>
      <c r="FJ188" s="10" vm="67962">
        <v>0</v>
      </c>
      <c r="FK188" s="10" vm="59331">
        <v>-4396</v>
      </c>
      <c r="FL188" s="10" vm="92839">
        <v>1322435</v>
      </c>
      <c r="FM188" s="10" vm="72343">
        <v>233726</v>
      </c>
      <c r="FN188" s="10" vm="71505">
        <v>23715</v>
      </c>
      <c r="FO188" s="10" vm="84838">
        <v>1300</v>
      </c>
      <c r="FP188" s="10" vm="76856">
        <v>0</v>
      </c>
      <c r="FQ188" s="10" vm="74024">
        <v>-3259</v>
      </c>
      <c r="FR188" s="10" vm="67833">
        <v>0</v>
      </c>
      <c r="FS188" s="10" vm="96695">
        <v>-1469</v>
      </c>
      <c r="FT188" s="10" vm="92661">
        <v>254013</v>
      </c>
      <c r="FU188" s="10" vm="89090">
        <v>1068422</v>
      </c>
      <c r="FV188" s="10" vm="90057">
        <v>981268</v>
      </c>
      <c r="FW188" s="81" vm="79012">
        <v>8620</v>
      </c>
      <c r="FX188" s="81" vm="82574">
        <v>906</v>
      </c>
      <c r="FY188" s="81" vm="73947">
        <v>0</v>
      </c>
      <c r="FZ188" s="81" vm="56240">
        <v>93</v>
      </c>
      <c r="GA188" s="81" vm="96259">
        <v>9619</v>
      </c>
      <c r="GB188" s="10" vm="92521">
        <v>1864</v>
      </c>
      <c r="GC188" s="10" vm="81373">
        <v>1390</v>
      </c>
      <c r="GD188" s="10" vm="88270">
        <v>474</v>
      </c>
      <c r="GE188" s="10" vm="84697">
        <v>7649</v>
      </c>
      <c r="GF188" s="10" vm="76697">
        <v>2459</v>
      </c>
      <c r="GG188" s="10" vm="73856">
        <v>5190</v>
      </c>
      <c r="GH188" s="10" vm="67666">
        <v>2040</v>
      </c>
      <c r="GI188" s="10" vm="99017">
        <v>408</v>
      </c>
      <c r="GJ188" s="10" vm="92357">
        <v>1632</v>
      </c>
      <c r="GK188" s="10" vm="87389">
        <v>0</v>
      </c>
      <c r="GL188" s="10" vm="86401">
        <v>0</v>
      </c>
      <c r="GM188" s="10" vm="78904">
        <v>0</v>
      </c>
      <c r="GN188" s="10" vm="82429">
        <v>26</v>
      </c>
      <c r="GO188" s="10" vm="73768">
        <v>0</v>
      </c>
      <c r="GP188" s="10" vm="67486">
        <v>26</v>
      </c>
      <c r="GQ188" s="10" vm="99998">
        <v>0</v>
      </c>
      <c r="GR188" s="10" vm="92190">
        <v>52</v>
      </c>
      <c r="GS188" s="10" vm="88938">
        <v>-52</v>
      </c>
      <c r="GT188" s="10" vm="80405">
        <v>11579</v>
      </c>
      <c r="GU188" s="10" vm="84608">
        <v>4309</v>
      </c>
      <c r="GV188" s="10" vm="76560">
        <v>7270</v>
      </c>
      <c r="GW188" s="10" vm="73685">
        <v>0</v>
      </c>
      <c r="GX188" s="81" vm="67362">
        <v>0</v>
      </c>
      <c r="GY188" s="10" vm="99363">
        <v>0</v>
      </c>
      <c r="GZ188" s="10" vm="92007">
        <v>0</v>
      </c>
      <c r="HA188" s="10" vm="72208">
        <v>0</v>
      </c>
      <c r="HB188" s="10" vm="71359">
        <v>0</v>
      </c>
      <c r="HC188" s="81" vm="78808">
        <v>5905</v>
      </c>
      <c r="HD188" s="81" vm="82262">
        <v>2600</v>
      </c>
      <c r="HE188" s="10" vm="73599">
        <v>8505</v>
      </c>
      <c r="HF188" s="10" vm="67205">
        <v>4350</v>
      </c>
      <c r="HG188" s="10" vm="98060">
        <v>5733</v>
      </c>
      <c r="HH188" s="10" vm="91880">
        <v>0</v>
      </c>
      <c r="HI188" s="10" vm="90911">
        <v>0</v>
      </c>
      <c r="HJ188" s="10" vm="88128">
        <v>44084</v>
      </c>
      <c r="HK188" s="10" vm="84488">
        <v>0</v>
      </c>
      <c r="HL188" s="10" vm="76419">
        <v>0</v>
      </c>
      <c r="HM188" s="10" vm="73502">
        <v>0</v>
      </c>
      <c r="HN188" s="10" vm="67046">
        <v>3245</v>
      </c>
      <c r="HO188" s="10" vm="97578">
        <v>57412</v>
      </c>
      <c r="HP188" s="10" vm="91717">
        <v>456</v>
      </c>
      <c r="HQ188" s="10" vm="90445">
        <v>1733</v>
      </c>
      <c r="HR188" s="10" vm="89900">
        <v>2189</v>
      </c>
      <c r="HS188" s="10" vm="78722">
        <v>0</v>
      </c>
      <c r="HT188" s="10" vm="82118">
        <v>992</v>
      </c>
      <c r="HU188" s="10" vm="73357">
        <v>992</v>
      </c>
      <c r="HV188" s="10" vm="66876">
        <v>17647</v>
      </c>
      <c r="HW188" s="10" vm="59196">
        <v>141</v>
      </c>
      <c r="HX188" s="10" vm="91559">
        <v>0</v>
      </c>
      <c r="HY188" s="10" vm="100893">
        <v>683</v>
      </c>
      <c r="HZ188" s="10" vm="86256">
        <v>0</v>
      </c>
      <c r="IA188" s="10" vm="84377">
        <v>1987</v>
      </c>
      <c r="IB188" s="10" vm="76320">
        <v>-5632</v>
      </c>
      <c r="IC188" s="10" vm="73213">
        <v>14826</v>
      </c>
      <c r="ID188" s="10" vm="66761">
        <v>862</v>
      </c>
      <c r="IE188" s="10" vm="96538">
        <v>1714</v>
      </c>
      <c r="IF188" s="10" vm="91377">
        <v>264</v>
      </c>
      <c r="IG188" s="10" vm="87244">
        <v>2840</v>
      </c>
      <c r="IH188" s="10" vm="80260">
        <v>27644</v>
      </c>
      <c r="II188" s="10" vm="78580">
        <v>26211</v>
      </c>
      <c r="IJ188" s="10" vm="76172">
        <v>1300</v>
      </c>
      <c r="IK188" s="10" vm="73070">
        <v>346</v>
      </c>
      <c r="IL188" s="10" vm="66611">
        <v>-383</v>
      </c>
      <c r="IM188" s="10" vm="59517">
        <v>18</v>
      </c>
      <c r="IN188" s="10" vm="91237">
        <v>38180</v>
      </c>
      <c r="IO188" s="10" vm="58036">
        <v>38294</v>
      </c>
      <c r="IP188" s="10" vm="71214">
        <v>0</v>
      </c>
      <c r="IQ188" s="10" vm="84226">
        <v>0</v>
      </c>
      <c r="IR188" s="10" vm="58165">
        <v>0</v>
      </c>
      <c r="IS188" s="81" vm="72920">
        <v>53</v>
      </c>
      <c r="IT188" s="81" vm="66454">
        <v>53</v>
      </c>
    </row>
    <row r="189" spans="1:254" x14ac:dyDescent="0.25">
      <c r="A189" s="8" t="s">
        <v>470</v>
      </c>
      <c r="B189" s="8" t="s">
        <v>641</v>
      </c>
      <c r="C189" s="89">
        <v>44651</v>
      </c>
      <c r="D189" s="76" vm="84116">
        <v>12</v>
      </c>
      <c r="E189" s="10" vm="76029">
        <v>22587</v>
      </c>
      <c r="F189" s="10" vm="70945">
        <v>-19795</v>
      </c>
      <c r="G189" s="10" vm="100344">
        <v>0</v>
      </c>
      <c r="H189" s="10" vm="59927">
        <v>2792</v>
      </c>
      <c r="I189" s="10" vm="58556">
        <v>223</v>
      </c>
      <c r="J189" s="10" vm="63706">
        <v>3015</v>
      </c>
      <c r="K189" s="10" vm="86079">
        <v>0</v>
      </c>
      <c r="L189" s="10" vm="78447">
        <v>0</v>
      </c>
      <c r="M189" s="10" vm="75882">
        <v>0</v>
      </c>
      <c r="N189" s="10" vm="70831">
        <v>0</v>
      </c>
      <c r="O189" s="10" vm="99846">
        <v>-2532</v>
      </c>
      <c r="P189" s="10" vm="95934">
        <v>0</v>
      </c>
      <c r="Q189" s="10" vm="81974">
        <v>0</v>
      </c>
      <c r="R189" s="10" vm="87148">
        <v>0</v>
      </c>
      <c r="S189" s="10" vm="85981">
        <v>0</v>
      </c>
      <c r="T189" s="10" vm="83924">
        <v>483</v>
      </c>
      <c r="U189" s="10" vm="75731">
        <v>0</v>
      </c>
      <c r="V189" s="10" vm="70724">
        <v>483</v>
      </c>
      <c r="W189" s="10" vm="98847">
        <v>0</v>
      </c>
      <c r="X189" s="10" vm="95764">
        <v>1355</v>
      </c>
      <c r="Y189" s="10" vm="89737">
        <v>0</v>
      </c>
      <c r="Z189" s="10" vm="81128">
        <v>0</v>
      </c>
      <c r="AA189" s="10" vm="80092">
        <v>1838</v>
      </c>
      <c r="AB189" s="10" vm="78316">
        <v>13225</v>
      </c>
      <c r="AC189" s="10" vm="75597">
        <v>3946</v>
      </c>
      <c r="AD189" s="10" vm="70622">
        <v>17171</v>
      </c>
      <c r="AE189" s="10" vm="97870">
        <v>0</v>
      </c>
      <c r="AF189" s="10" vm="95591">
        <v>60</v>
      </c>
      <c r="AG189" s="10" vm="72775">
        <v>0</v>
      </c>
      <c r="AH189" s="10" vm="72074">
        <v>4670</v>
      </c>
      <c r="AI189" s="10" vm="85845">
        <v>21901</v>
      </c>
      <c r="AJ189" s="10" vm="78168">
        <v>2237</v>
      </c>
      <c r="AK189" s="10" vm="75499">
        <v>4077</v>
      </c>
      <c r="AL189" s="10" vm="70468">
        <v>3580</v>
      </c>
      <c r="AM189" s="10" vm="97428">
        <v>2873</v>
      </c>
      <c r="AN189" s="10" vm="95446">
        <v>4343</v>
      </c>
      <c r="AO189" s="10" vm="88019">
        <v>-8</v>
      </c>
      <c r="AP189" s="10" vm="80951">
        <v>0</v>
      </c>
      <c r="AQ189" s="10" vm="79960">
        <v>1857</v>
      </c>
      <c r="AR189" s="10" vm="83817">
        <v>0</v>
      </c>
      <c r="AS189" s="10" vm="75405">
        <v>0</v>
      </c>
      <c r="AT189" s="10" vm="70315">
        <v>18959</v>
      </c>
      <c r="AU189" s="10" vm="97003">
        <v>2942</v>
      </c>
      <c r="AV189" s="10" vm="95276">
        <v>327</v>
      </c>
      <c r="AW189" s="10" vm="89582">
        <v>156563</v>
      </c>
      <c r="AX189" s="10" vm="86996">
        <v>0</v>
      </c>
      <c r="AY189" s="10" vm="85728">
        <v>3760</v>
      </c>
      <c r="AZ189" s="10" vm="78002">
        <v>134</v>
      </c>
      <c r="BA189" s="10" vm="75322">
        <v>0</v>
      </c>
      <c r="BB189" s="10" vm="70159">
        <v>9348</v>
      </c>
      <c r="BC189" s="10" vm="99180">
        <v>0</v>
      </c>
      <c r="BD189" s="10" vm="95109">
        <v>0</v>
      </c>
      <c r="BE189" s="10" vm="81827">
        <v>0</v>
      </c>
      <c r="BF189" s="10" vm="90355">
        <v>0</v>
      </c>
      <c r="BG189" s="10" vm="79847">
        <v>169805</v>
      </c>
      <c r="BH189" s="10" vm="83669">
        <v>12</v>
      </c>
      <c r="BI189" s="10" vm="75237">
        <v>5816</v>
      </c>
      <c r="BJ189" s="10" vm="70003">
        <v>8920</v>
      </c>
      <c r="BK189" s="10" vm="100481">
        <v>0</v>
      </c>
      <c r="BL189" s="10" vm="94964">
        <v>0</v>
      </c>
      <c r="BM189" s="10" vm="90763">
        <v>14748</v>
      </c>
      <c r="BN189" s="10" vm="88691">
        <v>0</v>
      </c>
      <c r="BO189" s="10" vm="79721">
        <v>0</v>
      </c>
      <c r="BP189" s="10" vm="77876">
        <v>79</v>
      </c>
      <c r="BQ189" s="10" vm="75142">
        <v>11451</v>
      </c>
      <c r="BR189" s="10" vm="69849">
        <v>11530</v>
      </c>
      <c r="BS189" s="10" vm="100172">
        <v>3218</v>
      </c>
      <c r="BT189" s="10" vm="94800">
        <v>173023</v>
      </c>
      <c r="BU189" s="10" vm="87864">
        <v>54840</v>
      </c>
      <c r="BV189" s="10" vm="71933">
        <v>0</v>
      </c>
      <c r="BW189" s="10" vm="85599">
        <v>0</v>
      </c>
      <c r="BX189" s="10" vm="83491">
        <v>10130</v>
      </c>
      <c r="BY189" s="10" vm="57483">
        <v>0</v>
      </c>
      <c r="BZ189" s="10" vm="69692">
        <v>0</v>
      </c>
      <c r="CA189" s="10" vm="99680">
        <v>43</v>
      </c>
      <c r="CB189" s="10" vm="94639">
        <v>65013</v>
      </c>
      <c r="CC189" s="10" vm="72637">
        <v>54</v>
      </c>
      <c r="CD189" s="10" vm="80831">
        <v>0</v>
      </c>
      <c r="CE189" s="10" vm="85471">
        <v>107956</v>
      </c>
      <c r="CF189" s="10" vm="77735">
        <v>87703</v>
      </c>
      <c r="CG189" s="10" vm="74975">
        <v>20222</v>
      </c>
      <c r="CH189" s="10" vm="69538">
        <v>31</v>
      </c>
      <c r="CI189" s="10" vm="98228">
        <v>0</v>
      </c>
      <c r="CJ189" s="10" vm="94481">
        <v>0</v>
      </c>
      <c r="CK189" s="10" vm="91087">
        <v>107956</v>
      </c>
      <c r="CL189" s="10" vm="86818">
        <v>0</v>
      </c>
      <c r="CM189" s="10" vm="79606">
        <v>0</v>
      </c>
      <c r="CN189" s="10" vm="83348">
        <v>0</v>
      </c>
      <c r="CO189" s="10" vm="74886">
        <v>0</v>
      </c>
      <c r="CP189" s="10" vm="69383">
        <v>0</v>
      </c>
      <c r="CQ189" s="10" vm="97741">
        <v>0</v>
      </c>
      <c r="CR189" s="10" vm="94325">
        <v>0</v>
      </c>
      <c r="CS189" s="10" vm="81680">
        <v>0</v>
      </c>
      <c r="CT189" s="10" vm="71789">
        <v>0</v>
      </c>
      <c r="CU189" s="10" vm="71055">
        <v>0</v>
      </c>
      <c r="CV189" s="10" vm="77597">
        <v>182</v>
      </c>
      <c r="CW189" s="10" vm="74794">
        <v>-182</v>
      </c>
      <c r="CX189" s="10" vm="69230">
        <v>20</v>
      </c>
      <c r="CY189" s="10" vm="97255">
        <v>0</v>
      </c>
      <c r="CZ189" s="10" vm="94162">
        <v>469</v>
      </c>
      <c r="DA189" s="10" vm="89427">
        <v>-449</v>
      </c>
      <c r="DB189" s="81" vm="88548">
        <v>0</v>
      </c>
      <c r="DC189" s="81" vm="85345">
        <v>0</v>
      </c>
      <c r="DD189" s="81" vm="83200">
        <v>0</v>
      </c>
      <c r="DE189" s="81" vm="57245">
        <v>0</v>
      </c>
      <c r="DF189" s="10" vm="69074">
        <v>0</v>
      </c>
      <c r="DG189" s="10" vm="96851">
        <v>0</v>
      </c>
      <c r="DH189" s="10" vm="93996">
        <v>0</v>
      </c>
      <c r="DI189" s="10" vm="87709">
        <v>0</v>
      </c>
      <c r="DJ189" s="10" vm="90217">
        <v>20</v>
      </c>
      <c r="DK189" s="10" vm="79452">
        <v>0</v>
      </c>
      <c r="DL189" s="10" vm="77434">
        <v>651</v>
      </c>
      <c r="DM189" s="10" vm="74621">
        <v>-631</v>
      </c>
      <c r="DN189" s="10" vm="68920">
        <v>0</v>
      </c>
      <c r="DO189" s="10" vm="96413">
        <v>0</v>
      </c>
      <c r="DP189" s="10" vm="93833">
        <v>0</v>
      </c>
      <c r="DQ189" s="10" vm="72500">
        <v>0</v>
      </c>
      <c r="DR189" s="10" vm="80685">
        <v>0</v>
      </c>
      <c r="DS189" s="10" vm="85221">
        <v>0</v>
      </c>
      <c r="DT189" s="10" vm="83045">
        <v>0</v>
      </c>
      <c r="DU189" s="10" vm="74535">
        <v>0</v>
      </c>
      <c r="DV189" s="10" vm="68765">
        <v>0</v>
      </c>
      <c r="DW189" s="10" vm="98350">
        <v>0</v>
      </c>
      <c r="DX189" s="10" vm="93672">
        <v>0</v>
      </c>
      <c r="DY189" s="10" vm="81534">
        <v>0</v>
      </c>
      <c r="DZ189" s="10" vm="86676">
        <v>0</v>
      </c>
      <c r="EA189" s="10" vm="79366">
        <v>0</v>
      </c>
      <c r="EB189" s="10" vm="77293">
        <v>0</v>
      </c>
      <c r="EC189" s="10" vm="74438">
        <v>0</v>
      </c>
      <c r="ED189" s="10" vm="68611">
        <v>0</v>
      </c>
      <c r="EE189" s="10" vm="96097">
        <v>0</v>
      </c>
      <c r="EF189" s="10" vm="93508">
        <v>0</v>
      </c>
      <c r="EG189" s="10" vm="89271">
        <v>0</v>
      </c>
      <c r="EH189" s="81" vm="71642">
        <v>0</v>
      </c>
      <c r="EI189" s="81" vm="85106">
        <v>0</v>
      </c>
      <c r="EJ189" s="81" vm="82863">
        <v>0</v>
      </c>
      <c r="EK189" s="81" vm="57041">
        <v>0</v>
      </c>
      <c r="EL189" s="10" vm="68454">
        <v>666</v>
      </c>
      <c r="EM189" s="10" vm="99513">
        <v>0</v>
      </c>
      <c r="EN189" s="10" vm="93344">
        <v>185</v>
      </c>
      <c r="EO189" s="10" vm="90606">
        <v>481</v>
      </c>
      <c r="EP189" s="10" vm="88406">
        <v>666</v>
      </c>
      <c r="EQ189" s="10" vm="79263">
        <v>0</v>
      </c>
      <c r="ER189" s="10" vm="77149">
        <v>185</v>
      </c>
      <c r="ES189" s="10" vm="74262">
        <v>481</v>
      </c>
      <c r="ET189" s="10" vm="68300">
        <v>686</v>
      </c>
      <c r="EU189" s="10" vm="98706">
        <v>0</v>
      </c>
      <c r="EV189" s="10" vm="93187">
        <v>836</v>
      </c>
      <c r="EW189" s="10" vm="87557">
        <v>-150</v>
      </c>
      <c r="EX189" s="10" vm="80519">
        <v>552</v>
      </c>
      <c r="EY189" s="10" vm="84963">
        <v>181</v>
      </c>
      <c r="EZ189" s="10" vm="82723">
        <v>90</v>
      </c>
      <c r="FA189" s="10" vm="56920">
        <v>181</v>
      </c>
      <c r="FB189" s="10" vm="68146">
        <v>169524</v>
      </c>
      <c r="FC189" s="10" vm="98537">
        <v>0</v>
      </c>
      <c r="FD189" s="10" vm="93030">
        <v>169524</v>
      </c>
      <c r="FE189" s="10" vm="58979">
        <v>231</v>
      </c>
      <c r="FF189" s="10" vm="86543">
        <v>4910</v>
      </c>
      <c r="FG189" s="10" vm="79150">
        <v>0</v>
      </c>
      <c r="FH189" s="10" vm="77009">
        <v>-939</v>
      </c>
      <c r="FI189" s="10" vm="56863">
        <v>0</v>
      </c>
      <c r="FJ189" s="10" vm="67993">
        <v>0</v>
      </c>
      <c r="FK189" s="10" vm="59332">
        <v>0</v>
      </c>
      <c r="FL189" s="10" vm="92864">
        <v>173726</v>
      </c>
      <c r="FM189" s="10" vm="72363">
        <v>15381</v>
      </c>
      <c r="FN189" s="10" vm="71488">
        <v>1834</v>
      </c>
      <c r="FO189" s="10" vm="84836">
        <v>0</v>
      </c>
      <c r="FP189" s="10" vm="76854">
        <v>0</v>
      </c>
      <c r="FQ189" s="10" vm="74014">
        <v>-53</v>
      </c>
      <c r="FR189" s="10" vm="67838">
        <v>0</v>
      </c>
      <c r="FS189" s="10" vm="96693">
        <v>0</v>
      </c>
      <c r="FT189" s="10" vm="92699">
        <v>17162</v>
      </c>
      <c r="FU189" s="10" vm="89112">
        <v>156564</v>
      </c>
      <c r="FV189" s="10" vm="90053">
        <v>154143</v>
      </c>
      <c r="FW189" s="81" vm="78999">
        <v>9348</v>
      </c>
      <c r="FX189" s="81" vm="82567">
        <v>0</v>
      </c>
      <c r="FY189" s="81" vm="56738">
        <v>0</v>
      </c>
      <c r="FZ189" s="81" vm="56252">
        <v>0</v>
      </c>
      <c r="GA189" s="81" vm="96255">
        <v>9348</v>
      </c>
      <c r="GB189" s="10" vm="92536">
        <v>986</v>
      </c>
      <c r="GC189" s="10" vm="81387">
        <v>893</v>
      </c>
      <c r="GD189" s="10" vm="88258">
        <v>93</v>
      </c>
      <c r="GE189" s="10" vm="84711">
        <v>0</v>
      </c>
      <c r="GF189" s="10" vm="76707">
        <v>0</v>
      </c>
      <c r="GG189" s="10" vm="56685">
        <v>0</v>
      </c>
      <c r="GH189" s="10" vm="67684">
        <v>0</v>
      </c>
      <c r="GI189" s="10" vm="99007">
        <v>0</v>
      </c>
      <c r="GJ189" s="10" vm="92376">
        <v>0</v>
      </c>
      <c r="GK189" s="10" vm="87404">
        <v>0</v>
      </c>
      <c r="GL189" s="10" vm="86383">
        <v>0</v>
      </c>
      <c r="GM189" s="10" vm="78895">
        <v>0</v>
      </c>
      <c r="GN189" s="10" vm="82418">
        <v>130</v>
      </c>
      <c r="GO189" s="10" vm="73759">
        <v>0</v>
      </c>
      <c r="GP189" s="10" vm="67529">
        <v>130</v>
      </c>
      <c r="GQ189" s="10" vm="100009">
        <v>0</v>
      </c>
      <c r="GR189" s="10" vm="92214">
        <v>0</v>
      </c>
      <c r="GS189" s="10" vm="88956">
        <v>0</v>
      </c>
      <c r="GT189" s="10" vm="80396">
        <v>1116</v>
      </c>
      <c r="GU189" s="10" vm="84616">
        <v>893</v>
      </c>
      <c r="GV189" s="10" vm="76550">
        <v>223</v>
      </c>
      <c r="GW189" s="10" vm="73674">
        <v>0</v>
      </c>
      <c r="GX189" s="81" vm="67371">
        <v>0</v>
      </c>
      <c r="GY189" s="10" vm="99349">
        <v>0</v>
      </c>
      <c r="GZ189" s="10" vm="92053">
        <v>0</v>
      </c>
      <c r="HA189" s="10" vm="72228">
        <v>0</v>
      </c>
      <c r="HB189" s="10" vm="71345">
        <v>0</v>
      </c>
      <c r="HC189" s="81" vm="57886">
        <v>0</v>
      </c>
      <c r="HD189" s="81" vm="82266">
        <v>0</v>
      </c>
      <c r="HE189" s="10" vm="73588">
        <v>0</v>
      </c>
      <c r="HF189" s="10" vm="67217">
        <v>2489</v>
      </c>
      <c r="HG189" s="10" vm="98069">
        <v>0</v>
      </c>
      <c r="HH189" s="10" vm="91896">
        <v>0</v>
      </c>
      <c r="HI189" s="10" vm="90925">
        <v>0</v>
      </c>
      <c r="HJ189" s="10" vm="88088">
        <v>8962</v>
      </c>
      <c r="HK189" s="10" vm="84505">
        <v>0</v>
      </c>
      <c r="HL189" s="10" vm="76422">
        <v>0</v>
      </c>
      <c r="HM189" s="10" vm="73483">
        <v>0</v>
      </c>
      <c r="HN189" s="10" vm="67063">
        <v>0</v>
      </c>
      <c r="HO189" s="10" vm="97582">
        <v>11451</v>
      </c>
      <c r="HP189" s="10" vm="91736">
        <v>0</v>
      </c>
      <c r="HQ189" s="10" vm="90454">
        <v>43</v>
      </c>
      <c r="HR189" s="10" vm="89894">
        <v>43</v>
      </c>
      <c r="HS189" s="10" vm="78723">
        <v>0</v>
      </c>
      <c r="HT189" s="10" vm="82119">
        <v>0</v>
      </c>
      <c r="HU189" s="10" vm="73315">
        <v>0</v>
      </c>
      <c r="HV189" s="10" vm="66910">
        <v>2242</v>
      </c>
      <c r="HW189" s="10" vm="97105">
        <v>0</v>
      </c>
      <c r="HX189" s="10" vm="91584">
        <v>0</v>
      </c>
      <c r="HY189" s="10" vm="58713">
        <v>290</v>
      </c>
      <c r="HZ189" s="10" vm="86239">
        <v>0</v>
      </c>
      <c r="IA189" s="10" vm="84375">
        <v>0</v>
      </c>
      <c r="IB189" s="10" vm="76318">
        <v>0</v>
      </c>
      <c r="IC189" s="10" vm="73196">
        <v>2532</v>
      </c>
      <c r="ID189" s="10" vm="66766">
        <v>88</v>
      </c>
      <c r="IE189" s="10" vm="96536">
        <v>42</v>
      </c>
      <c r="IF189" s="10" vm="91418">
        <v>0</v>
      </c>
      <c r="IG189" s="10" vm="87258">
        <v>130</v>
      </c>
      <c r="IH189" s="10" vm="80256">
        <v>4910</v>
      </c>
      <c r="II189" s="10" vm="78563">
        <v>1980</v>
      </c>
      <c r="IJ189" s="10" vm="76165">
        <v>0</v>
      </c>
      <c r="IK189" s="10" vm="73048">
        <v>0</v>
      </c>
      <c r="IL189" s="10" vm="66624">
        <v>-4</v>
      </c>
      <c r="IM189" s="10" vm="59513">
        <v>0</v>
      </c>
      <c r="IN189" s="10" vm="91252">
        <v>2058</v>
      </c>
      <c r="IO189" s="10" vm="81242">
        <v>2058</v>
      </c>
      <c r="IP189" s="10" vm="71203">
        <v>0</v>
      </c>
      <c r="IQ189" s="10" vm="84249">
        <v>0</v>
      </c>
      <c r="IR189" s="10" vm="58176">
        <v>0</v>
      </c>
      <c r="IS189" s="81" vm="72905">
        <v>0</v>
      </c>
      <c r="IT189" s="81" vm="66473">
        <v>0</v>
      </c>
    </row>
    <row r="190" spans="1:254" x14ac:dyDescent="0.25">
      <c r="A190" s="8" t="s">
        <v>471</v>
      </c>
      <c r="B190" s="8" t="s">
        <v>227</v>
      </c>
      <c r="C190" s="89">
        <v>44651</v>
      </c>
      <c r="D190" s="76" vm="84136">
        <v>12</v>
      </c>
      <c r="E190" s="10" vm="76045">
        <v>32652</v>
      </c>
      <c r="F190" s="10" vm="56399">
        <v>-25426</v>
      </c>
      <c r="G190" s="10" vm="100331">
        <v>-880</v>
      </c>
      <c r="H190" s="10" vm="59917">
        <v>6346</v>
      </c>
      <c r="I190" s="10" vm="58542">
        <v>2315</v>
      </c>
      <c r="J190" s="10" vm="63736">
        <v>8661</v>
      </c>
      <c r="K190" s="10" vm="86089">
        <v>0</v>
      </c>
      <c r="L190" s="10" vm="78472">
        <v>0</v>
      </c>
      <c r="M190" s="10" vm="75901">
        <v>0</v>
      </c>
      <c r="N190" s="10" vm="56363">
        <v>1</v>
      </c>
      <c r="O190" s="10" vm="99857">
        <v>-4759</v>
      </c>
      <c r="P190" s="10" vm="95910">
        <v>562</v>
      </c>
      <c r="Q190" s="10" vm="81955">
        <v>0</v>
      </c>
      <c r="R190" s="10" vm="87155">
        <v>0</v>
      </c>
      <c r="S190" s="10" vm="85965">
        <v>0</v>
      </c>
      <c r="T190" s="10" vm="83990">
        <v>4465</v>
      </c>
      <c r="U190" s="10" vm="75752">
        <v>-170</v>
      </c>
      <c r="V190" s="10" vm="56316">
        <v>4295</v>
      </c>
      <c r="W190" s="10" vm="98855">
        <v>0</v>
      </c>
      <c r="X190" s="10" vm="95768">
        <v>5658</v>
      </c>
      <c r="Y190" s="10" vm="89721">
        <v>0</v>
      </c>
      <c r="Z190" s="10" vm="81141">
        <v>0</v>
      </c>
      <c r="AA190" s="10" vm="80102">
        <v>9953</v>
      </c>
      <c r="AB190" s="10" vm="78332">
        <v>28615</v>
      </c>
      <c r="AC190" s="10" vm="57806">
        <v>1428</v>
      </c>
      <c r="AD190" s="10" vm="70593">
        <v>30043</v>
      </c>
      <c r="AE190" s="10" vm="97891">
        <v>439</v>
      </c>
      <c r="AF190" s="10" vm="95593">
        <v>0</v>
      </c>
      <c r="AG190" s="10" vm="72755">
        <v>0</v>
      </c>
      <c r="AH190" s="10" vm="72091">
        <v>0</v>
      </c>
      <c r="AI190" s="10" vm="85849">
        <v>30482</v>
      </c>
      <c r="AJ190" s="10" vm="78187">
        <v>6267</v>
      </c>
      <c r="AK190" s="10" vm="75514">
        <v>2023</v>
      </c>
      <c r="AL190" s="10" vm="70461">
        <v>3770</v>
      </c>
      <c r="AM190" s="10" vm="97429">
        <v>3468</v>
      </c>
      <c r="AN190" s="10" vm="95447">
        <v>2331</v>
      </c>
      <c r="AO190" s="10" vm="87995">
        <v>126</v>
      </c>
      <c r="AP190" s="10" vm="80988">
        <v>0</v>
      </c>
      <c r="AQ190" s="10" vm="79961">
        <v>5585</v>
      </c>
      <c r="AR190" s="10" vm="83841">
        <v>0</v>
      </c>
      <c r="AS190" s="10" vm="57708">
        <v>751</v>
      </c>
      <c r="AT190" s="10" vm="70297">
        <v>24321</v>
      </c>
      <c r="AU190" s="10" vm="97001">
        <v>6161</v>
      </c>
      <c r="AV190" s="10" vm="95274">
        <v>268</v>
      </c>
      <c r="AW190" s="10" vm="89566">
        <v>206156</v>
      </c>
      <c r="AX190" s="10" vm="87001">
        <v>0</v>
      </c>
      <c r="AY190" s="10" vm="85725">
        <v>2019</v>
      </c>
      <c r="AZ190" s="10" vm="78041">
        <v>2393</v>
      </c>
      <c r="BA190" s="10" vm="75335">
        <v>0</v>
      </c>
      <c r="BB190" s="10" vm="70156">
        <v>1377</v>
      </c>
      <c r="BC190" s="10" vm="99174">
        <v>0</v>
      </c>
      <c r="BD190" s="10" vm="95101">
        <v>0</v>
      </c>
      <c r="BE190" s="10" vm="81805">
        <v>0</v>
      </c>
      <c r="BF190" s="10" vm="90371">
        <v>0</v>
      </c>
      <c r="BG190" s="10" vm="79843">
        <v>211945</v>
      </c>
      <c r="BH190" s="10" vm="83685">
        <v>404</v>
      </c>
      <c r="BI190" s="10" vm="57594">
        <v>3008</v>
      </c>
      <c r="BJ190" s="10" vm="69990">
        <v>5758</v>
      </c>
      <c r="BK190" s="10" vm="100504">
        <v>7099</v>
      </c>
      <c r="BL190" s="10" vm="94948">
        <v>54</v>
      </c>
      <c r="BM190" s="10" vm="90750">
        <v>16323</v>
      </c>
      <c r="BN190" s="10" vm="88712">
        <v>2654</v>
      </c>
      <c r="BO190" s="10" vm="79695">
        <v>0</v>
      </c>
      <c r="BP190" s="10" vm="77896">
        <v>482</v>
      </c>
      <c r="BQ190" s="10" vm="75151">
        <v>9128</v>
      </c>
      <c r="BR190" s="10" vm="69829">
        <v>12264</v>
      </c>
      <c r="BS190" s="10" vm="100166">
        <v>4059</v>
      </c>
      <c r="BT190" s="10" vm="94783">
        <v>216004</v>
      </c>
      <c r="BU190" s="10" vm="87850">
        <v>124858</v>
      </c>
      <c r="BV190" s="10" vm="71942">
        <v>0</v>
      </c>
      <c r="BW190" s="10" vm="85590">
        <v>0</v>
      </c>
      <c r="BX190" s="10" vm="83529">
        <v>32234</v>
      </c>
      <c r="BY190" s="10" vm="57488">
        <v>0</v>
      </c>
      <c r="BZ190" s="10" vm="69684">
        <v>0</v>
      </c>
      <c r="CA190" s="10" vm="99694">
        <v>186</v>
      </c>
      <c r="CB190" s="10" vm="94593">
        <v>157278</v>
      </c>
      <c r="CC190" s="10" vm="72618">
        <v>167</v>
      </c>
      <c r="CD190" s="10" vm="80845">
        <v>265</v>
      </c>
      <c r="CE190" s="10" vm="85464">
        <v>58294</v>
      </c>
      <c r="CF190" s="10" vm="77751">
        <v>58294</v>
      </c>
      <c r="CG190" s="10" vm="74983">
        <v>0</v>
      </c>
      <c r="CH190" s="10" vm="69524">
        <v>0</v>
      </c>
      <c r="CI190" s="10" vm="98216">
        <v>0</v>
      </c>
      <c r="CJ190" s="10" vm="94463">
        <v>0</v>
      </c>
      <c r="CK190" s="10" vm="91071">
        <v>58294</v>
      </c>
      <c r="CL190" s="10" vm="86849">
        <v>1377</v>
      </c>
      <c r="CM190" s="10" vm="79625">
        <v>880</v>
      </c>
      <c r="CN190" s="10" vm="83373">
        <v>0</v>
      </c>
      <c r="CO190" s="10" vm="100842">
        <v>497</v>
      </c>
      <c r="CP190" s="10" vm="69349">
        <v>142</v>
      </c>
      <c r="CQ190" s="10" vm="97731">
        <v>0</v>
      </c>
      <c r="CR190" s="10" vm="94299">
        <v>338</v>
      </c>
      <c r="CS190" s="10" vm="81660">
        <v>-196</v>
      </c>
      <c r="CT190" s="10" vm="71796">
        <v>0</v>
      </c>
      <c r="CU190" s="10" vm="71046">
        <v>0</v>
      </c>
      <c r="CV190" s="10" vm="77606">
        <v>531</v>
      </c>
      <c r="CW190" s="10" vm="57310">
        <v>-531</v>
      </c>
      <c r="CX190" s="10" vm="69221">
        <v>0</v>
      </c>
      <c r="CY190" s="10" vm="97270">
        <v>0</v>
      </c>
      <c r="CZ190" s="10" vm="94153">
        <v>0</v>
      </c>
      <c r="DA190" s="10" vm="89388">
        <v>0</v>
      </c>
      <c r="DB190" s="81" vm="88566">
        <v>0</v>
      </c>
      <c r="DC190" s="81" vm="85338">
        <v>0</v>
      </c>
      <c r="DD190" s="81" vm="83217">
        <v>0</v>
      </c>
      <c r="DE190" s="81" vm="57250">
        <v>0</v>
      </c>
      <c r="DF190" s="10" vm="69057">
        <v>404</v>
      </c>
      <c r="DG190" s="10" vm="96842">
        <v>0</v>
      </c>
      <c r="DH190" s="10" vm="93979">
        <v>49</v>
      </c>
      <c r="DI190" s="10" vm="87693">
        <v>355</v>
      </c>
      <c r="DJ190" s="10" vm="90221">
        <v>1923</v>
      </c>
      <c r="DK190" s="10" vm="79503">
        <v>880</v>
      </c>
      <c r="DL190" s="10" vm="77460">
        <v>918</v>
      </c>
      <c r="DM190" s="10" vm="74636">
        <v>125</v>
      </c>
      <c r="DN190" s="10" vm="68916">
        <v>0</v>
      </c>
      <c r="DO190" s="10" vm="96395">
        <v>0</v>
      </c>
      <c r="DP190" s="10" vm="93807">
        <v>0</v>
      </c>
      <c r="DQ190" s="10" vm="72478">
        <v>0</v>
      </c>
      <c r="DR190" s="10" vm="80700">
        <v>0</v>
      </c>
      <c r="DS190" s="10" vm="85216">
        <v>0</v>
      </c>
      <c r="DT190" s="10" vm="83061">
        <v>0</v>
      </c>
      <c r="DU190" s="10" vm="57150">
        <v>0</v>
      </c>
      <c r="DV190" s="10" vm="68752">
        <v>0</v>
      </c>
      <c r="DW190" s="10" vm="98382">
        <v>0</v>
      </c>
      <c r="DX190" s="10" vm="93656">
        <v>0</v>
      </c>
      <c r="DY190" s="10" vm="81520">
        <v>0</v>
      </c>
      <c r="DZ190" s="10" vm="86696">
        <v>0</v>
      </c>
      <c r="EA190" s="10" vm="79353">
        <v>0</v>
      </c>
      <c r="EB190" s="10" vm="77313">
        <v>0</v>
      </c>
      <c r="EC190" s="10" vm="74449">
        <v>0</v>
      </c>
      <c r="ED190" s="10" vm="68591">
        <v>0</v>
      </c>
      <c r="EE190" s="10" vm="96091">
        <v>0</v>
      </c>
      <c r="EF190" s="10" vm="93491">
        <v>0</v>
      </c>
      <c r="EG190" s="10" vm="89257">
        <v>0</v>
      </c>
      <c r="EH190" s="81" vm="71651">
        <v>0</v>
      </c>
      <c r="EI190" s="81" vm="85097">
        <v>0</v>
      </c>
      <c r="EJ190" s="81" vm="82905">
        <v>0</v>
      </c>
      <c r="EK190" s="81" vm="74357">
        <v>0</v>
      </c>
      <c r="EL190" s="10" vm="68446">
        <v>247</v>
      </c>
      <c r="EM190" s="10" vm="99527">
        <v>0</v>
      </c>
      <c r="EN190" s="10" vm="93308">
        <v>187</v>
      </c>
      <c r="EO190" s="10" vm="90587">
        <v>60</v>
      </c>
      <c r="EP190" s="10" vm="88420">
        <v>247</v>
      </c>
      <c r="EQ190" s="10" vm="79256">
        <v>0</v>
      </c>
      <c r="ER190" s="10" vm="77166">
        <v>187</v>
      </c>
      <c r="ES190" s="10" vm="56992">
        <v>60</v>
      </c>
      <c r="ET190" s="10" vm="68286">
        <v>2170</v>
      </c>
      <c r="EU190" s="10" vm="98694">
        <v>880</v>
      </c>
      <c r="EV190" s="10" vm="93169">
        <v>1105</v>
      </c>
      <c r="EW190" s="10" vm="87540">
        <v>185</v>
      </c>
      <c r="EX190" s="10" vm="80555">
        <v>780</v>
      </c>
      <c r="EY190" s="10" vm="84984">
        <v>190</v>
      </c>
      <c r="EZ190" s="10" vm="82749">
        <v>344</v>
      </c>
      <c r="FA190" s="10" vm="74192">
        <v>190</v>
      </c>
      <c r="FB190" s="10" vm="68118">
        <v>248140</v>
      </c>
      <c r="FC190" s="10" vm="98527">
        <v>0</v>
      </c>
      <c r="FD190" s="10" vm="93004">
        <v>248140</v>
      </c>
      <c r="FE190" s="10" vm="58959">
        <v>11185</v>
      </c>
      <c r="FF190" s="10" vm="86550">
        <v>5160</v>
      </c>
      <c r="FG190" s="10" vm="79141">
        <v>0</v>
      </c>
      <c r="FH190" s="10" vm="77018">
        <v>-2410</v>
      </c>
      <c r="FI190" s="10" vm="74105">
        <v>0</v>
      </c>
      <c r="FJ190" s="10" vm="67983">
        <v>0</v>
      </c>
      <c r="FK190" s="10" vm="59348">
        <v>0</v>
      </c>
      <c r="FL190" s="10" vm="92855">
        <v>262075</v>
      </c>
      <c r="FM190" s="10" vm="72311">
        <v>51729</v>
      </c>
      <c r="FN190" s="10" vm="71506">
        <v>5585</v>
      </c>
      <c r="FO190" s="10" vm="84829">
        <v>0</v>
      </c>
      <c r="FP190" s="10" vm="76872">
        <v>0</v>
      </c>
      <c r="FQ190" s="10" vm="74025">
        <v>-1395</v>
      </c>
      <c r="FR190" s="10" vm="67821">
        <v>0</v>
      </c>
      <c r="FS190" s="10" vm="96682">
        <v>0</v>
      </c>
      <c r="FT190" s="10" vm="92682">
        <v>55919</v>
      </c>
      <c r="FU190" s="10" vm="89096">
        <v>206156</v>
      </c>
      <c r="FV190" s="10" vm="90058">
        <v>196411</v>
      </c>
      <c r="FW190" s="81" vm="79025">
        <v>815</v>
      </c>
      <c r="FX190" s="81" vm="82594">
        <v>0</v>
      </c>
      <c r="FY190" s="81" vm="56746">
        <v>0</v>
      </c>
      <c r="FZ190" s="81" vm="56248">
        <v>562</v>
      </c>
      <c r="GA190" s="81" vm="96225">
        <v>1377</v>
      </c>
      <c r="GB190" s="10" vm="92510">
        <v>573</v>
      </c>
      <c r="GC190" s="10" vm="81365">
        <v>334</v>
      </c>
      <c r="GD190" s="10" vm="88271">
        <v>239</v>
      </c>
      <c r="GE190" s="10" vm="84706">
        <v>314</v>
      </c>
      <c r="GF190" s="10" vm="76725">
        <v>75</v>
      </c>
      <c r="GG190" s="10" vm="73857">
        <v>239</v>
      </c>
      <c r="GH190" s="10" vm="67670">
        <v>1738</v>
      </c>
      <c r="GI190" s="10" vm="99023">
        <v>496</v>
      </c>
      <c r="GJ190" s="10" vm="92360">
        <v>1242</v>
      </c>
      <c r="GK190" s="10" vm="87390">
        <v>0</v>
      </c>
      <c r="GL190" s="10" vm="86402">
        <v>0</v>
      </c>
      <c r="GM190" s="10" vm="78883">
        <v>0</v>
      </c>
      <c r="GN190" s="10" vm="82438">
        <v>704</v>
      </c>
      <c r="GO190" s="10" vm="73769">
        <v>110</v>
      </c>
      <c r="GP190" s="10" vm="67508">
        <v>594</v>
      </c>
      <c r="GQ190" s="10" vm="100003">
        <v>1</v>
      </c>
      <c r="GR190" s="10" vm="92197">
        <v>0</v>
      </c>
      <c r="GS190" s="10" vm="88942">
        <v>1</v>
      </c>
      <c r="GT190" s="10" vm="80406">
        <v>3330</v>
      </c>
      <c r="GU190" s="10" vm="84611">
        <v>1015</v>
      </c>
      <c r="GV190" s="10" vm="76579">
        <v>2315</v>
      </c>
      <c r="GW190" s="10" vm="56575">
        <v>0</v>
      </c>
      <c r="GX190" s="81" vm="67363">
        <v>0</v>
      </c>
      <c r="GY190" s="10" vm="99364">
        <v>0</v>
      </c>
      <c r="GZ190" s="10" vm="92012">
        <v>0</v>
      </c>
      <c r="HA190" s="10" vm="72209">
        <v>0</v>
      </c>
      <c r="HB190" s="10" vm="71360">
        <v>0</v>
      </c>
      <c r="HC190" s="81" vm="78809">
        <v>0</v>
      </c>
      <c r="HD190" s="81" vm="82284">
        <v>54</v>
      </c>
      <c r="HE190" s="10" vm="56518">
        <v>54</v>
      </c>
      <c r="HF190" s="10" vm="67203">
        <v>1355</v>
      </c>
      <c r="HG190" s="10" vm="98057">
        <v>1378</v>
      </c>
      <c r="HH190" s="10" vm="91878">
        <v>0</v>
      </c>
      <c r="HI190" s="10" vm="90909">
        <v>0</v>
      </c>
      <c r="HJ190" s="10" vm="88129">
        <v>4563</v>
      </c>
      <c r="HK190" s="10" vm="84525">
        <v>0</v>
      </c>
      <c r="HL190" s="10" vm="76439">
        <v>0</v>
      </c>
      <c r="HM190" s="10" vm="73503">
        <v>0</v>
      </c>
      <c r="HN190" s="10" vm="67030">
        <v>1832</v>
      </c>
      <c r="HO190" s="10" vm="97572">
        <v>9128</v>
      </c>
      <c r="HP190" s="10" vm="91710">
        <v>186</v>
      </c>
      <c r="HQ190" s="10" vm="90442">
        <v>0</v>
      </c>
      <c r="HR190" s="10" vm="89901">
        <v>186</v>
      </c>
      <c r="HS190" s="10" vm="78714">
        <v>0</v>
      </c>
      <c r="HT190" s="10" vm="82128">
        <v>265</v>
      </c>
      <c r="HU190" s="10" vm="73358">
        <v>265</v>
      </c>
      <c r="HV190" s="10" vm="66900">
        <v>4870</v>
      </c>
      <c r="HW190" s="10" vm="59203">
        <v>54</v>
      </c>
      <c r="HX190" s="10" vm="91575">
        <v>0</v>
      </c>
      <c r="HY190" s="10" vm="88789">
        <v>114</v>
      </c>
      <c r="HZ190" s="10" vm="86257">
        <v>0</v>
      </c>
      <c r="IA190" s="10" vm="84368">
        <v>0</v>
      </c>
      <c r="IB190" s="10" vm="76337">
        <v>-280</v>
      </c>
      <c r="IC190" s="10" vm="73214">
        <v>4758</v>
      </c>
      <c r="ID190" s="10" vm="66749">
        <v>98</v>
      </c>
      <c r="IE190" s="10" vm="59151">
        <v>2</v>
      </c>
      <c r="IF190" s="10" vm="91401">
        <v>0</v>
      </c>
      <c r="IG190" s="10" vm="58399">
        <v>100</v>
      </c>
      <c r="IH190" s="10" vm="80261">
        <v>5160</v>
      </c>
      <c r="II190" s="10" vm="78588">
        <v>6336</v>
      </c>
      <c r="IJ190" s="10" vm="76192">
        <v>0</v>
      </c>
      <c r="IK190" s="10" vm="73071">
        <v>130</v>
      </c>
      <c r="IL190" s="10" vm="66618">
        <v>-32</v>
      </c>
      <c r="IM190" s="10" vm="59524">
        <v>0</v>
      </c>
      <c r="IN190" s="10" vm="91213">
        <v>6474</v>
      </c>
      <c r="IO190" s="10" vm="81235">
        <v>6474</v>
      </c>
      <c r="IP190" s="10" vm="71215">
        <v>0</v>
      </c>
      <c r="IQ190" s="10" vm="84236">
        <v>0</v>
      </c>
      <c r="IR190" s="10" vm="58193">
        <v>0</v>
      </c>
      <c r="IS190" s="81" vm="72921">
        <v>0</v>
      </c>
      <c r="IT190" s="81" vm="66455">
        <v>0</v>
      </c>
    </row>
    <row r="191" spans="1:254" x14ac:dyDescent="0.25">
      <c r="A191" s="8" t="s">
        <v>472</v>
      </c>
      <c r="B191" s="8" t="s">
        <v>234</v>
      </c>
      <c r="C191" s="89">
        <v>44651</v>
      </c>
      <c r="D191" s="76" vm="84117">
        <v>12</v>
      </c>
      <c r="E191" s="10" vm="76031">
        <v>38215</v>
      </c>
      <c r="F191" s="10" vm="70946">
        <v>-34383</v>
      </c>
      <c r="G191" s="10" vm="100337">
        <v>-134</v>
      </c>
      <c r="H191" s="10" vm="59936">
        <v>3698</v>
      </c>
      <c r="I191" s="10" vm="58557">
        <v>143</v>
      </c>
      <c r="J191" s="10" vm="63726">
        <v>3841</v>
      </c>
      <c r="K191" s="10" vm="86098">
        <v>0</v>
      </c>
      <c r="L191" s="10" vm="78396">
        <v>0</v>
      </c>
      <c r="M191" s="10" vm="75886">
        <v>0</v>
      </c>
      <c r="N191" s="10" vm="70832">
        <v>2</v>
      </c>
      <c r="O191" s="10" vm="99837">
        <v>-2701</v>
      </c>
      <c r="P191" s="10" vm="95952">
        <v>140</v>
      </c>
      <c r="Q191" s="10" vm="81975">
        <v>0</v>
      </c>
      <c r="R191" s="10" vm="87139">
        <v>0</v>
      </c>
      <c r="S191" s="10" vm="85968">
        <v>0</v>
      </c>
      <c r="T191" s="10" vm="83973">
        <v>1282</v>
      </c>
      <c r="U191" s="10" vm="75738">
        <v>0</v>
      </c>
      <c r="V191" s="10" vm="70725">
        <v>1282</v>
      </c>
      <c r="W191" s="10" vm="98858">
        <v>0</v>
      </c>
      <c r="X191" s="10" vm="95786">
        <v>0</v>
      </c>
      <c r="Y191" s="10" vm="89738">
        <v>0</v>
      </c>
      <c r="Z191" s="10" vm="81135">
        <v>0</v>
      </c>
      <c r="AA191" s="10" vm="80103">
        <v>1282</v>
      </c>
      <c r="AB191" s="10" vm="78286">
        <v>15696</v>
      </c>
      <c r="AC191" s="10" vm="100865">
        <v>5131</v>
      </c>
      <c r="AD191" s="10" vm="70623">
        <v>20827</v>
      </c>
      <c r="AE191" s="10" vm="97892">
        <v>911</v>
      </c>
      <c r="AF191" s="10" vm="95620">
        <v>0</v>
      </c>
      <c r="AG191" s="10" vm="72776">
        <v>0</v>
      </c>
      <c r="AH191" s="10" vm="72075">
        <v>0</v>
      </c>
      <c r="AI191" s="10" vm="85846">
        <v>21738</v>
      </c>
      <c r="AJ191" s="10" vm="78169">
        <v>2069</v>
      </c>
      <c r="AK191" s="10" vm="75501">
        <v>6131</v>
      </c>
      <c r="AL191" s="10" vm="70469">
        <v>2845</v>
      </c>
      <c r="AM191" s="10" vm="97424">
        <v>1995</v>
      </c>
      <c r="AN191" s="10" vm="95456">
        <v>121</v>
      </c>
      <c r="AO191" s="10" vm="88020">
        <v>708</v>
      </c>
      <c r="AP191" s="10" vm="80982">
        <v>1115</v>
      </c>
      <c r="AQ191" s="10" vm="79980">
        <v>2924</v>
      </c>
      <c r="AR191" s="10" vm="83798">
        <v>0</v>
      </c>
      <c r="AS191" s="10" vm="75410">
        <v>0</v>
      </c>
      <c r="AT191" s="10" vm="70316">
        <v>17908</v>
      </c>
      <c r="AU191" s="10" vm="96992">
        <v>3830</v>
      </c>
      <c r="AV191" s="10" vm="95292">
        <v>1189</v>
      </c>
      <c r="AW191" s="10" vm="89583">
        <v>152859</v>
      </c>
      <c r="AX191" s="10" vm="86983">
        <v>0</v>
      </c>
      <c r="AY191" s="10" vm="85716">
        <v>3890</v>
      </c>
      <c r="AZ191" s="10" vm="78025">
        <v>0</v>
      </c>
      <c r="BA191" s="10" vm="57644">
        <v>0</v>
      </c>
      <c r="BB191" s="10" vm="70160">
        <v>1480</v>
      </c>
      <c r="BC191" s="10" vm="99189">
        <v>0</v>
      </c>
      <c r="BD191" s="10" vm="95128">
        <v>0</v>
      </c>
      <c r="BE191" s="10" vm="81828">
        <v>0</v>
      </c>
      <c r="BF191" s="10" vm="90363">
        <v>0</v>
      </c>
      <c r="BG191" s="10" vm="79856">
        <v>158229</v>
      </c>
      <c r="BH191" s="10" vm="83645">
        <v>56</v>
      </c>
      <c r="BI191" s="10" vm="75238">
        <v>4272</v>
      </c>
      <c r="BJ191" s="10" vm="70004">
        <v>12219</v>
      </c>
      <c r="BK191" s="10" vm="100493">
        <v>0</v>
      </c>
      <c r="BL191" s="10" vm="94965">
        <v>52</v>
      </c>
      <c r="BM191" s="10" vm="90764">
        <v>16599</v>
      </c>
      <c r="BN191" s="10" vm="88693">
        <v>100</v>
      </c>
      <c r="BO191" s="10" vm="79723">
        <v>0</v>
      </c>
      <c r="BP191" s="10" vm="77877">
        <v>912</v>
      </c>
      <c r="BQ191" s="10" vm="57540">
        <v>6447</v>
      </c>
      <c r="BR191" s="10" vm="69850">
        <v>7459</v>
      </c>
      <c r="BS191" s="10" vm="100173">
        <v>9140</v>
      </c>
      <c r="BT191" s="10" vm="94801">
        <v>167369</v>
      </c>
      <c r="BU191" s="10" vm="87865">
        <v>82718</v>
      </c>
      <c r="BV191" s="10" vm="71934">
        <v>0</v>
      </c>
      <c r="BW191" s="10" vm="85600">
        <v>0</v>
      </c>
      <c r="BX191" s="10" vm="83489">
        <v>56809</v>
      </c>
      <c r="BY191" s="10" vm="75055">
        <v>0</v>
      </c>
      <c r="BZ191" s="10" vm="69693">
        <v>0</v>
      </c>
      <c r="CA191" s="10" vm="99673">
        <v>197</v>
      </c>
      <c r="CB191" s="10" vm="94640">
        <v>139724</v>
      </c>
      <c r="CC191" s="10" vm="72638">
        <v>0</v>
      </c>
      <c r="CD191" s="10" vm="80829">
        <v>0</v>
      </c>
      <c r="CE191" s="10" vm="85468">
        <v>27645</v>
      </c>
      <c r="CF191" s="10" vm="77733">
        <v>25983</v>
      </c>
      <c r="CG191" s="10" vm="74977">
        <v>1097</v>
      </c>
      <c r="CH191" s="10" vm="69539">
        <v>565</v>
      </c>
      <c r="CI191" s="10" vm="98219">
        <v>0</v>
      </c>
      <c r="CJ191" s="10" vm="94482">
        <v>0</v>
      </c>
      <c r="CK191" s="10" vm="91088">
        <v>27645</v>
      </c>
      <c r="CL191" s="10" vm="86843">
        <v>210</v>
      </c>
      <c r="CM191" s="10" vm="79626">
        <v>134</v>
      </c>
      <c r="CN191" s="10" vm="83333">
        <v>0</v>
      </c>
      <c r="CO191" s="10" vm="74890">
        <v>76</v>
      </c>
      <c r="CP191" s="10" vm="69384">
        <v>15199</v>
      </c>
      <c r="CQ191" s="10" vm="97732">
        <v>0</v>
      </c>
      <c r="CR191" s="10" vm="94326">
        <v>15202</v>
      </c>
      <c r="CS191" s="10" vm="81681">
        <v>-3</v>
      </c>
      <c r="CT191" s="10" vm="71780">
        <v>0</v>
      </c>
      <c r="CU191" s="10" vm="71043">
        <v>0</v>
      </c>
      <c r="CV191" s="10" vm="77588">
        <v>0</v>
      </c>
      <c r="CW191" s="10" vm="74801">
        <v>0</v>
      </c>
      <c r="CX191" s="10" vm="69231">
        <v>0</v>
      </c>
      <c r="CY191" s="10" vm="97266">
        <v>0</v>
      </c>
      <c r="CZ191" s="10" vm="94163">
        <v>0</v>
      </c>
      <c r="DA191" s="10" vm="89428">
        <v>0</v>
      </c>
      <c r="DB191" s="81" vm="88560">
        <v>0</v>
      </c>
      <c r="DC191" s="81" vm="85357">
        <v>0</v>
      </c>
      <c r="DD191" s="81" vm="83180">
        <v>0</v>
      </c>
      <c r="DE191" s="81" vm="74719">
        <v>0</v>
      </c>
      <c r="DF191" s="10" vm="69075">
        <v>0</v>
      </c>
      <c r="DG191" s="10" vm="96832">
        <v>0</v>
      </c>
      <c r="DH191" s="10" vm="93997">
        <v>0</v>
      </c>
      <c r="DI191" s="10" vm="87710">
        <v>0</v>
      </c>
      <c r="DJ191" s="10" vm="90204">
        <v>15409</v>
      </c>
      <c r="DK191" s="10" vm="79494">
        <v>134</v>
      </c>
      <c r="DL191" s="10" vm="77444">
        <v>15202</v>
      </c>
      <c r="DM191" s="10" vm="74625">
        <v>73</v>
      </c>
      <c r="DN191" s="10" vm="68921">
        <v>0</v>
      </c>
      <c r="DO191" s="10" vm="96418">
        <v>0</v>
      </c>
      <c r="DP191" s="10" vm="93834">
        <v>0</v>
      </c>
      <c r="DQ191" s="10" vm="72501">
        <v>0</v>
      </c>
      <c r="DR191" s="10" vm="80693">
        <v>0</v>
      </c>
      <c r="DS191" s="10" vm="85230">
        <v>0</v>
      </c>
      <c r="DT191" s="10" vm="83033">
        <v>0</v>
      </c>
      <c r="DU191" s="10" vm="74536">
        <v>0</v>
      </c>
      <c r="DV191" s="10" vm="68766">
        <v>0</v>
      </c>
      <c r="DW191" s="10" vm="98372">
        <v>0</v>
      </c>
      <c r="DX191" s="10" vm="93673">
        <v>0</v>
      </c>
      <c r="DY191" s="10" vm="81535">
        <v>0</v>
      </c>
      <c r="DZ191" s="10" vm="86678">
        <v>763</v>
      </c>
      <c r="EA191" s="10" vm="79368">
        <v>0</v>
      </c>
      <c r="EB191" s="10" vm="77294">
        <v>1002</v>
      </c>
      <c r="EC191" s="10" vm="74439">
        <v>-239</v>
      </c>
      <c r="ED191" s="10" vm="68612">
        <v>0</v>
      </c>
      <c r="EE191" s="10" vm="96098">
        <v>0</v>
      </c>
      <c r="EF191" s="10" vm="93509">
        <v>0</v>
      </c>
      <c r="EG191" s="10" vm="89272">
        <v>0</v>
      </c>
      <c r="EH191" s="81" vm="71643">
        <v>0</v>
      </c>
      <c r="EI191" s="81" vm="85107">
        <v>0</v>
      </c>
      <c r="EJ191" s="81" vm="82838">
        <v>0</v>
      </c>
      <c r="EK191" s="81" vm="74351">
        <v>0</v>
      </c>
      <c r="EL191" s="10" vm="68455">
        <v>305</v>
      </c>
      <c r="EM191" s="10" vm="99507">
        <v>0</v>
      </c>
      <c r="EN191" s="10" vm="93345">
        <v>271</v>
      </c>
      <c r="EO191" s="10" vm="90607">
        <v>34</v>
      </c>
      <c r="EP191" s="10" vm="88404">
        <v>1068</v>
      </c>
      <c r="EQ191" s="10" vm="79260">
        <v>0</v>
      </c>
      <c r="ER191" s="10" vm="77157">
        <v>1273</v>
      </c>
      <c r="ES191" s="10" vm="56984">
        <v>-205</v>
      </c>
      <c r="ET191" s="10" vm="68301">
        <v>16477</v>
      </c>
      <c r="EU191" s="10" vm="98695">
        <v>134</v>
      </c>
      <c r="EV191" s="10" vm="93188">
        <v>16475</v>
      </c>
      <c r="EW191" s="10" vm="87558">
        <v>-132</v>
      </c>
      <c r="EX191" s="10" vm="80549">
        <v>1999</v>
      </c>
      <c r="EY191" s="10" vm="84982">
        <v>4655</v>
      </c>
      <c r="EZ191" s="10" vm="82741">
        <v>558</v>
      </c>
      <c r="FA191" s="10" vm="56923">
        <v>4655</v>
      </c>
      <c r="FB191" s="10" vm="68147">
        <v>188653</v>
      </c>
      <c r="FC191" s="10" vm="98548">
        <v>0</v>
      </c>
      <c r="FD191" s="10" vm="93031">
        <v>188653</v>
      </c>
      <c r="FE191" s="10" vm="58980">
        <v>968</v>
      </c>
      <c r="FF191" s="10" vm="86513">
        <v>3146</v>
      </c>
      <c r="FG191" s="10" vm="79133">
        <v>0</v>
      </c>
      <c r="FH191" s="10" vm="77010">
        <v>-236</v>
      </c>
      <c r="FI191" s="10" vm="74096">
        <v>0</v>
      </c>
      <c r="FJ191" s="10" vm="67994">
        <v>0</v>
      </c>
      <c r="FK191" s="10" vm="59338">
        <v>-301</v>
      </c>
      <c r="FL191" s="10" vm="92865">
        <v>192230</v>
      </c>
      <c r="FM191" s="10" vm="72364">
        <v>36764</v>
      </c>
      <c r="FN191" s="10" vm="71491">
        <v>2932</v>
      </c>
      <c r="FO191" s="10" vm="84839">
        <v>0</v>
      </c>
      <c r="FP191" s="10" vm="76863">
        <v>0</v>
      </c>
      <c r="FQ191" s="10" vm="56802">
        <v>-325</v>
      </c>
      <c r="FR191" s="10" vm="67839">
        <v>0</v>
      </c>
      <c r="FS191" s="10" vm="96688">
        <v>0</v>
      </c>
      <c r="FT191" s="10" vm="92700">
        <v>39371</v>
      </c>
      <c r="FU191" s="10" vm="89113">
        <v>152859</v>
      </c>
      <c r="FV191" s="10" vm="90051">
        <v>151889</v>
      </c>
      <c r="FW191" s="81" vm="79027">
        <v>1340</v>
      </c>
      <c r="FX191" s="81" vm="82585">
        <v>0</v>
      </c>
      <c r="FY191" s="81" vm="56741">
        <v>0</v>
      </c>
      <c r="FZ191" s="81" vm="56253">
        <v>140</v>
      </c>
      <c r="GA191" s="81" vm="96232">
        <v>1480</v>
      </c>
      <c r="GB191" s="10" vm="92537">
        <v>140</v>
      </c>
      <c r="GC191" s="10" vm="81388">
        <v>75</v>
      </c>
      <c r="GD191" s="10" vm="88251">
        <v>65</v>
      </c>
      <c r="GE191" s="10" vm="84703">
        <v>0</v>
      </c>
      <c r="GF191" s="10" vm="76717">
        <v>0</v>
      </c>
      <c r="GG191" s="10" vm="73849">
        <v>0</v>
      </c>
      <c r="GH191" s="10" vm="67685">
        <v>0</v>
      </c>
      <c r="GI191" s="10" vm="99018">
        <v>0</v>
      </c>
      <c r="GJ191" s="10" vm="92377">
        <v>0</v>
      </c>
      <c r="GK191" s="10" vm="87405">
        <v>0</v>
      </c>
      <c r="GL191" s="10" vm="86387">
        <v>0</v>
      </c>
      <c r="GM191" s="10" vm="78900">
        <v>0</v>
      </c>
      <c r="GN191" s="10" vm="82430">
        <v>225</v>
      </c>
      <c r="GO191" s="10" vm="73761">
        <v>147</v>
      </c>
      <c r="GP191" s="10" vm="67530">
        <v>78</v>
      </c>
      <c r="GQ191" s="10" vm="100014">
        <v>0</v>
      </c>
      <c r="GR191" s="10" vm="92215">
        <v>0</v>
      </c>
      <c r="GS191" s="10" vm="88957">
        <v>0</v>
      </c>
      <c r="GT191" s="10" vm="80400">
        <v>365</v>
      </c>
      <c r="GU191" s="10" vm="84591">
        <v>222</v>
      </c>
      <c r="GV191" s="10" vm="76570">
        <v>143</v>
      </c>
      <c r="GW191" s="10" vm="73678">
        <v>0</v>
      </c>
      <c r="GX191" s="81" vm="67372">
        <v>0</v>
      </c>
      <c r="GY191" s="10" vm="99342">
        <v>0</v>
      </c>
      <c r="GZ191" s="10" vm="92054">
        <v>0</v>
      </c>
      <c r="HA191" s="10" vm="72229">
        <v>0</v>
      </c>
      <c r="HB191" s="10" vm="71343">
        <v>0</v>
      </c>
      <c r="HC191" s="81" vm="78811">
        <v>0</v>
      </c>
      <c r="HD191" s="81" vm="82275">
        <v>52</v>
      </c>
      <c r="HE191" s="10" vm="56514">
        <v>52</v>
      </c>
      <c r="HF191" s="10" vm="67218">
        <v>2448</v>
      </c>
      <c r="HG191" s="10" vm="98058">
        <v>1134</v>
      </c>
      <c r="HH191" s="10" vm="91897">
        <v>0</v>
      </c>
      <c r="HI191" s="10" vm="90926">
        <v>0</v>
      </c>
      <c r="HJ191" s="10" vm="58609">
        <v>2533</v>
      </c>
      <c r="HK191" s="10" vm="84523">
        <v>0</v>
      </c>
      <c r="HL191" s="10" vm="76434">
        <v>0</v>
      </c>
      <c r="HM191" s="10" vm="73490">
        <v>0</v>
      </c>
      <c r="HN191" s="10" vm="67064">
        <v>332</v>
      </c>
      <c r="HO191" s="10" vm="97594">
        <v>6447</v>
      </c>
      <c r="HP191" s="10" vm="91737">
        <v>964</v>
      </c>
      <c r="HQ191" s="10" vm="90455">
        <v>-767</v>
      </c>
      <c r="HR191" s="10" vm="89868">
        <v>197</v>
      </c>
      <c r="HS191" s="10" vm="78706">
        <v>0</v>
      </c>
      <c r="HT191" s="10" vm="82120">
        <v>0</v>
      </c>
      <c r="HU191" s="10" vm="73345">
        <v>0</v>
      </c>
      <c r="HV191" s="10" vm="66911">
        <v>2635</v>
      </c>
      <c r="HW191" s="10" vm="97109">
        <v>79</v>
      </c>
      <c r="HX191" s="10" vm="91585">
        <v>0</v>
      </c>
      <c r="HY191" s="10" vm="58714">
        <v>0</v>
      </c>
      <c r="HZ191" s="10" vm="86242">
        <v>0</v>
      </c>
      <c r="IA191" s="10" vm="84378">
        <v>0</v>
      </c>
      <c r="IB191" s="10" vm="76328">
        <v>-13</v>
      </c>
      <c r="IC191" s="10" vm="73199">
        <v>2701</v>
      </c>
      <c r="ID191" s="10" vm="66767">
        <v>1279</v>
      </c>
      <c r="IE191" s="10" vm="96531">
        <v>2901</v>
      </c>
      <c r="IF191" s="10" vm="91419">
        <v>4784</v>
      </c>
      <c r="IG191" s="10" vm="87259">
        <v>8964</v>
      </c>
      <c r="IH191" s="10" vm="80254">
        <v>3146</v>
      </c>
      <c r="II191" s="10" vm="78595">
        <v>3758</v>
      </c>
      <c r="IJ191" s="10" vm="76183">
        <v>0</v>
      </c>
      <c r="IK191" s="10" vm="73056">
        <v>6</v>
      </c>
      <c r="IL191" s="10" vm="66625">
        <v>-3</v>
      </c>
      <c r="IM191" s="10" vm="59495">
        <v>8</v>
      </c>
      <c r="IN191" s="10" vm="91253">
        <v>3359</v>
      </c>
      <c r="IO191" s="10" vm="81243">
        <v>3359</v>
      </c>
      <c r="IP191" s="10" vm="71195">
        <v>0</v>
      </c>
      <c r="IQ191" s="10" vm="84240">
        <v>0</v>
      </c>
      <c r="IR191" s="10" vm="58185">
        <v>0</v>
      </c>
      <c r="IS191" s="81" vm="72907">
        <v>22</v>
      </c>
      <c r="IT191" s="81" vm="66474">
        <v>27</v>
      </c>
    </row>
    <row r="192" spans="1:254" x14ac:dyDescent="0.25">
      <c r="A192" s="8" t="s">
        <v>473</v>
      </c>
      <c r="B192" s="8" t="s">
        <v>303</v>
      </c>
      <c r="C192" s="89">
        <v>44651</v>
      </c>
      <c r="D192" s="76" vm="84137">
        <v>12</v>
      </c>
      <c r="E192" s="10" vm="76046">
        <v>9926</v>
      </c>
      <c r="F192" s="10" vm="70934">
        <v>-7382</v>
      </c>
      <c r="G192" s="10" vm="100338">
        <v>-93</v>
      </c>
      <c r="H192" s="10" vm="59928">
        <v>2451</v>
      </c>
      <c r="I192" s="10" vm="58544">
        <v>200</v>
      </c>
      <c r="J192" s="10" vm="63737">
        <v>2651</v>
      </c>
      <c r="K192" s="10" vm="86096">
        <v>0</v>
      </c>
      <c r="L192" s="10" vm="78473">
        <v>0</v>
      </c>
      <c r="M192" s="10" vm="75902">
        <v>0</v>
      </c>
      <c r="N192" s="10" vm="70828">
        <v>0</v>
      </c>
      <c r="O192" s="10" vm="99836">
        <v>-2142</v>
      </c>
      <c r="P192" s="10" vm="95943">
        <v>0</v>
      </c>
      <c r="Q192" s="10" vm="81961">
        <v>0</v>
      </c>
      <c r="R192" s="10" vm="87156">
        <v>0</v>
      </c>
      <c r="S192" s="10" vm="85959">
        <v>0</v>
      </c>
      <c r="T192" s="10" vm="83991">
        <v>509</v>
      </c>
      <c r="U192" s="10" vm="75753">
        <v>0</v>
      </c>
      <c r="V192" s="10" vm="56314">
        <v>509</v>
      </c>
      <c r="W192" s="10" vm="98851">
        <v>0</v>
      </c>
      <c r="X192" s="10" vm="95777">
        <v>171</v>
      </c>
      <c r="Y192" s="10" vm="89724">
        <v>0</v>
      </c>
      <c r="Z192" s="10" vm="81142">
        <v>0</v>
      </c>
      <c r="AA192" s="10" vm="80091">
        <v>680</v>
      </c>
      <c r="AB192" s="10" vm="78333">
        <v>7497</v>
      </c>
      <c r="AC192" s="10" vm="75610">
        <v>1291</v>
      </c>
      <c r="AD192" s="10" vm="70618">
        <v>8788</v>
      </c>
      <c r="AE192" s="10" vm="97910">
        <v>492</v>
      </c>
      <c r="AF192" s="10" vm="95612">
        <v>0</v>
      </c>
      <c r="AG192" s="10" vm="72763">
        <v>0</v>
      </c>
      <c r="AH192" s="10" vm="72092">
        <v>32</v>
      </c>
      <c r="AI192" s="10" vm="85860">
        <v>9312</v>
      </c>
      <c r="AJ192" s="10" vm="78188">
        <v>1804</v>
      </c>
      <c r="AK192" s="10" vm="75515">
        <v>1373</v>
      </c>
      <c r="AL192" s="10" vm="70414">
        <v>1579</v>
      </c>
      <c r="AM192" s="10" vm="97413">
        <v>346</v>
      </c>
      <c r="AN192" s="10" vm="95448">
        <v>0</v>
      </c>
      <c r="AO192" s="10" vm="88007">
        <v>66</v>
      </c>
      <c r="AP192" s="10" vm="80989">
        <v>31</v>
      </c>
      <c r="AQ192" s="10" vm="79967">
        <v>1614</v>
      </c>
      <c r="AR192" s="10" vm="83842">
        <v>0</v>
      </c>
      <c r="AS192" s="10" vm="75420">
        <v>70</v>
      </c>
      <c r="AT192" s="10" vm="70300">
        <v>6883</v>
      </c>
      <c r="AU192" s="10" vm="97004">
        <v>2429</v>
      </c>
      <c r="AV192" s="10" vm="95284">
        <v>185</v>
      </c>
      <c r="AW192" s="10" vm="89569">
        <v>102811</v>
      </c>
      <c r="AX192" s="10" vm="87002">
        <v>0</v>
      </c>
      <c r="AY192" s="10" vm="85719">
        <v>595</v>
      </c>
      <c r="AZ192" s="10" vm="78042">
        <v>0</v>
      </c>
      <c r="BA192" s="10" vm="75336">
        <v>0</v>
      </c>
      <c r="BB192" s="10" vm="70155">
        <v>0</v>
      </c>
      <c r="BC192" s="10" vm="99196">
        <v>0</v>
      </c>
      <c r="BD192" s="10" vm="95120">
        <v>0</v>
      </c>
      <c r="BE192" s="10" vm="81815">
        <v>0</v>
      </c>
      <c r="BF192" s="10" vm="90372">
        <v>0</v>
      </c>
      <c r="BG192" s="10" vm="79817">
        <v>103406</v>
      </c>
      <c r="BH192" s="10" vm="83686">
        <v>0</v>
      </c>
      <c r="BI192" s="10" vm="100853">
        <v>419</v>
      </c>
      <c r="BJ192" s="10" vm="69985">
        <v>6110</v>
      </c>
      <c r="BK192" s="10" vm="100497">
        <v>0</v>
      </c>
      <c r="BL192" s="10" vm="94956">
        <v>0</v>
      </c>
      <c r="BM192" s="10" vm="90751">
        <v>6529</v>
      </c>
      <c r="BN192" s="10" vm="88713">
        <v>52</v>
      </c>
      <c r="BO192" s="10" vm="79724">
        <v>0</v>
      </c>
      <c r="BP192" s="10" vm="77897">
        <v>492</v>
      </c>
      <c r="BQ192" s="10" vm="57546">
        <v>2878</v>
      </c>
      <c r="BR192" s="10" vm="69833">
        <v>3422</v>
      </c>
      <c r="BS192" s="10" vm="100174">
        <v>3107</v>
      </c>
      <c r="BT192" s="10" vm="94792">
        <v>106513</v>
      </c>
      <c r="BU192" s="10" vm="87851">
        <v>64480</v>
      </c>
      <c r="BV192" s="10" vm="71943">
        <v>0</v>
      </c>
      <c r="BW192" s="10" vm="85597">
        <v>0</v>
      </c>
      <c r="BX192" s="10" vm="83530">
        <v>37620</v>
      </c>
      <c r="BY192" s="10" vm="57489">
        <v>0</v>
      </c>
      <c r="BZ192" s="10" vm="69687">
        <v>0</v>
      </c>
      <c r="CA192" s="10" vm="99658">
        <v>0</v>
      </c>
      <c r="CB192" s="10" vm="94631">
        <v>102100</v>
      </c>
      <c r="CC192" s="10" vm="72625">
        <v>639</v>
      </c>
      <c r="CD192" s="10" vm="80846">
        <v>0</v>
      </c>
      <c r="CE192" s="10" vm="85458">
        <v>3774</v>
      </c>
      <c r="CF192" s="10" vm="77752">
        <v>3774</v>
      </c>
      <c r="CG192" s="10" vm="57425">
        <v>0</v>
      </c>
      <c r="CH192" s="10" vm="69522">
        <v>0</v>
      </c>
      <c r="CI192" s="10" vm="98214">
        <v>0</v>
      </c>
      <c r="CJ192" s="10" vm="94473">
        <v>0</v>
      </c>
      <c r="CK192" s="10" vm="91074">
        <v>3774</v>
      </c>
      <c r="CL192" s="10" vm="86850">
        <v>95</v>
      </c>
      <c r="CM192" s="10" vm="79616">
        <v>93</v>
      </c>
      <c r="CN192" s="10" vm="83374">
        <v>0</v>
      </c>
      <c r="CO192" s="10" vm="57362">
        <v>2</v>
      </c>
      <c r="CP192" s="10" vm="69378">
        <v>0</v>
      </c>
      <c r="CQ192" s="10" vm="97752">
        <v>0</v>
      </c>
      <c r="CR192" s="10" vm="94317">
        <v>0</v>
      </c>
      <c r="CS192" s="10" vm="81668">
        <v>0</v>
      </c>
      <c r="CT192" s="10" vm="71797">
        <v>0</v>
      </c>
      <c r="CU192" s="10" vm="71059">
        <v>0</v>
      </c>
      <c r="CV192" s="10" vm="77607">
        <v>0</v>
      </c>
      <c r="CW192" s="10" vm="57311">
        <v>0</v>
      </c>
      <c r="CX192" s="10" vm="69195">
        <v>0</v>
      </c>
      <c r="CY192" s="10" vm="97256">
        <v>0</v>
      </c>
      <c r="CZ192" s="10" vm="94154">
        <v>0</v>
      </c>
      <c r="DA192" s="10" vm="89414">
        <v>0</v>
      </c>
      <c r="DB192" s="81" vm="88567">
        <v>0</v>
      </c>
      <c r="DC192" s="81" vm="85344">
        <v>0</v>
      </c>
      <c r="DD192" s="81" vm="83218">
        <v>0</v>
      </c>
      <c r="DE192" s="81" vm="57251">
        <v>0</v>
      </c>
      <c r="DF192" s="10" vm="69060">
        <v>0</v>
      </c>
      <c r="DG192" s="10" vm="96844">
        <v>0</v>
      </c>
      <c r="DH192" s="10" vm="93988">
        <v>0</v>
      </c>
      <c r="DI192" s="10" vm="87697">
        <v>0</v>
      </c>
      <c r="DJ192" s="10" vm="90222">
        <v>95</v>
      </c>
      <c r="DK192" s="10" vm="79497">
        <v>93</v>
      </c>
      <c r="DL192" s="10" vm="77461">
        <v>0</v>
      </c>
      <c r="DM192" s="10" vm="57202">
        <v>2</v>
      </c>
      <c r="DN192" s="10" vm="68915">
        <v>0</v>
      </c>
      <c r="DO192" s="10" vm="96425">
        <v>0</v>
      </c>
      <c r="DP192" s="10" vm="93825">
        <v>0</v>
      </c>
      <c r="DQ192" s="10" vm="72487">
        <v>0</v>
      </c>
      <c r="DR192" s="10" vm="80701">
        <v>0</v>
      </c>
      <c r="DS192" s="10" vm="85200">
        <v>0</v>
      </c>
      <c r="DT192" s="10" vm="83062">
        <v>0</v>
      </c>
      <c r="DU192" s="10" vm="57151">
        <v>0</v>
      </c>
      <c r="DV192" s="10" vm="68747">
        <v>0</v>
      </c>
      <c r="DW192" s="10" vm="98376">
        <v>0</v>
      </c>
      <c r="DX192" s="10" vm="93664">
        <v>0</v>
      </c>
      <c r="DY192" s="10" vm="81522">
        <v>0</v>
      </c>
      <c r="DZ192" s="10" vm="86697">
        <v>0</v>
      </c>
      <c r="EA192" s="10" vm="79369">
        <v>0</v>
      </c>
      <c r="EB192" s="10" vm="77314">
        <v>0</v>
      </c>
      <c r="EC192" s="10" vm="57103">
        <v>0</v>
      </c>
      <c r="ED192" s="10" vm="68595">
        <v>0</v>
      </c>
      <c r="EE192" s="10" vm="96099">
        <v>0</v>
      </c>
      <c r="EF192" s="10" vm="93500">
        <v>0</v>
      </c>
      <c r="EG192" s="10" vm="89258">
        <v>0</v>
      </c>
      <c r="EH192" s="81" vm="71652">
        <v>0</v>
      </c>
      <c r="EI192" s="81" vm="85104">
        <v>0</v>
      </c>
      <c r="EJ192" s="81" vm="82906">
        <v>0</v>
      </c>
      <c r="EK192" s="81" vm="74358">
        <v>0</v>
      </c>
      <c r="EL192" s="10" vm="68449">
        <v>519</v>
      </c>
      <c r="EM192" s="10" vm="99497">
        <v>0</v>
      </c>
      <c r="EN192" s="10" vm="93336">
        <v>499</v>
      </c>
      <c r="EO192" s="10" vm="90594">
        <v>20</v>
      </c>
      <c r="EP192" s="10" vm="88421">
        <v>519</v>
      </c>
      <c r="EQ192" s="10" vm="79250">
        <v>0</v>
      </c>
      <c r="ER192" s="10" vm="77167">
        <v>499</v>
      </c>
      <c r="ES192" s="10" vm="74270">
        <v>20</v>
      </c>
      <c r="ET192" s="10" vm="68284">
        <v>614</v>
      </c>
      <c r="EU192" s="10" vm="98692">
        <v>93</v>
      </c>
      <c r="EV192" s="10" vm="93179">
        <v>499</v>
      </c>
      <c r="EW192" s="10" vm="87543">
        <v>22</v>
      </c>
      <c r="EX192" s="10" vm="80556">
        <v>246</v>
      </c>
      <c r="EY192" s="10" vm="84974">
        <v>92</v>
      </c>
      <c r="EZ192" s="10" vm="82750">
        <v>135</v>
      </c>
      <c r="FA192" s="10" vm="74193">
        <v>92</v>
      </c>
      <c r="FB192" s="10" vm="68140">
        <v>119344</v>
      </c>
      <c r="FC192" s="10" vm="98547">
        <v>0</v>
      </c>
      <c r="FD192" s="10" vm="93022">
        <v>119344</v>
      </c>
      <c r="FE192" s="10" vm="58967">
        <v>5213</v>
      </c>
      <c r="FF192" s="10" vm="86551">
        <v>867</v>
      </c>
      <c r="FG192" s="10" vm="79154">
        <v>0</v>
      </c>
      <c r="FH192" s="10" vm="77019">
        <v>-459</v>
      </c>
      <c r="FI192" s="10" vm="74106">
        <v>0</v>
      </c>
      <c r="FJ192" s="10" vm="67963">
        <v>0</v>
      </c>
      <c r="FK192" s="10" vm="59333">
        <v>0</v>
      </c>
      <c r="FL192" s="10" vm="92856">
        <v>124965</v>
      </c>
      <c r="FM192" s="10" vm="72350">
        <v>20841</v>
      </c>
      <c r="FN192" s="10" vm="71507">
        <v>1614</v>
      </c>
      <c r="FO192" s="10" vm="84835">
        <v>0</v>
      </c>
      <c r="FP192" s="10" vm="76873">
        <v>0</v>
      </c>
      <c r="FQ192" s="10" vm="74026">
        <v>-301</v>
      </c>
      <c r="FR192" s="10" vm="67824">
        <v>0</v>
      </c>
      <c r="FS192" s="10" vm="96684">
        <v>0</v>
      </c>
      <c r="FT192" s="10" vm="92691">
        <v>22154</v>
      </c>
      <c r="FU192" s="10" vm="89100">
        <v>102811</v>
      </c>
      <c r="FV192" s="10" vm="90059">
        <v>98503</v>
      </c>
      <c r="FW192" s="81" vm="79019">
        <v>0</v>
      </c>
      <c r="FX192" s="81" vm="82595">
        <v>0</v>
      </c>
      <c r="FY192" s="81" vm="73948">
        <v>0</v>
      </c>
      <c r="FZ192" s="81" vm="56247">
        <v>0</v>
      </c>
      <c r="GA192" s="81" vm="96266">
        <v>0</v>
      </c>
      <c r="GB192" s="10" vm="92528">
        <v>236</v>
      </c>
      <c r="GC192" s="10" vm="81374">
        <v>136</v>
      </c>
      <c r="GD192" s="10" vm="88272">
        <v>100</v>
      </c>
      <c r="GE192" s="10" vm="84698">
        <v>0</v>
      </c>
      <c r="GF192" s="10" vm="76726">
        <v>0</v>
      </c>
      <c r="GG192" s="10" vm="73858">
        <v>0</v>
      </c>
      <c r="GH192" s="10" vm="67665">
        <v>127</v>
      </c>
      <c r="GI192" s="10" vm="99015">
        <v>27</v>
      </c>
      <c r="GJ192" s="10" vm="92368">
        <v>100</v>
      </c>
      <c r="GK192" s="10" vm="87392">
        <v>0</v>
      </c>
      <c r="GL192" s="10" vm="86403">
        <v>0</v>
      </c>
      <c r="GM192" s="10" vm="57914">
        <v>0</v>
      </c>
      <c r="GN192" s="10" vm="82439">
        <v>0</v>
      </c>
      <c r="GO192" s="10" vm="73770">
        <v>0</v>
      </c>
      <c r="GP192" s="10" vm="67512">
        <v>0</v>
      </c>
      <c r="GQ192" s="10" vm="100010">
        <v>0</v>
      </c>
      <c r="GR192" s="10" vm="92206">
        <v>0</v>
      </c>
      <c r="GS192" s="10" vm="88943">
        <v>0</v>
      </c>
      <c r="GT192" s="10" vm="80407">
        <v>363</v>
      </c>
      <c r="GU192" s="10" vm="58253">
        <v>163</v>
      </c>
      <c r="GV192" s="10" vm="76580">
        <v>200</v>
      </c>
      <c r="GW192" s="10" vm="73686">
        <v>0</v>
      </c>
      <c r="GX192" s="81" vm="67366">
        <v>0</v>
      </c>
      <c r="GY192" s="10" vm="99313">
        <v>0</v>
      </c>
      <c r="GZ192" s="10" vm="92045">
        <v>0</v>
      </c>
      <c r="HA192" s="10" vm="72216">
        <v>0</v>
      </c>
      <c r="HB192" s="10" vm="71361">
        <v>0</v>
      </c>
      <c r="HC192" s="81" vm="78803">
        <v>0</v>
      </c>
      <c r="HD192" s="81" vm="82285">
        <v>0</v>
      </c>
      <c r="HE192" s="10" vm="73600">
        <v>0</v>
      </c>
      <c r="HF192" s="10" vm="67201">
        <v>8</v>
      </c>
      <c r="HG192" s="10" vm="98055">
        <v>350</v>
      </c>
      <c r="HH192" s="10" vm="91888">
        <v>0</v>
      </c>
      <c r="HI192" s="10" vm="90912">
        <v>324</v>
      </c>
      <c r="HJ192" s="10" vm="88130">
        <v>2050</v>
      </c>
      <c r="HK192" s="10" vm="84515">
        <v>0</v>
      </c>
      <c r="HL192" s="10" vm="100870">
        <v>0</v>
      </c>
      <c r="HM192" s="10" vm="73504">
        <v>0</v>
      </c>
      <c r="HN192" s="10" vm="67057">
        <v>146</v>
      </c>
      <c r="HO192" s="10" vm="97593">
        <v>2878</v>
      </c>
      <c r="HP192" s="10" vm="91728">
        <v>0</v>
      </c>
      <c r="HQ192" s="10" vm="58814">
        <v>0</v>
      </c>
      <c r="HR192" s="10" vm="89902">
        <v>0</v>
      </c>
      <c r="HS192" s="10" vm="78727">
        <v>0</v>
      </c>
      <c r="HT192" s="10" vm="82129">
        <v>0</v>
      </c>
      <c r="HU192" s="10" vm="73359">
        <v>0</v>
      </c>
      <c r="HV192" s="10" vm="66873">
        <v>2207</v>
      </c>
      <c r="HW192" s="10" vm="97106">
        <v>38</v>
      </c>
      <c r="HX192" s="10" vm="91576">
        <v>0</v>
      </c>
      <c r="HY192" s="10" vm="58707">
        <v>25</v>
      </c>
      <c r="HZ192" s="10" vm="86258">
        <v>0</v>
      </c>
      <c r="IA192" s="10" vm="84374">
        <v>48</v>
      </c>
      <c r="IB192" s="10" vm="76338">
        <v>-176</v>
      </c>
      <c r="IC192" s="10" vm="73215">
        <v>2142</v>
      </c>
      <c r="ID192" s="10" vm="66752">
        <v>32</v>
      </c>
      <c r="IE192" s="10" vm="96529">
        <v>94</v>
      </c>
      <c r="IF192" s="10" vm="91410">
        <v>0</v>
      </c>
      <c r="IG192" s="10" vm="87251">
        <v>126</v>
      </c>
      <c r="IH192" s="10" vm="80262">
        <v>867</v>
      </c>
      <c r="II192" s="10" vm="78589">
        <v>1708</v>
      </c>
      <c r="IJ192" s="10" vm="76193">
        <v>0</v>
      </c>
      <c r="IK192" s="10" vm="73072">
        <v>35</v>
      </c>
      <c r="IL192" s="10" vm="66619">
        <v>-3</v>
      </c>
      <c r="IM192" s="10" vm="59525">
        <v>0</v>
      </c>
      <c r="IN192" s="10" vm="91244">
        <v>1538</v>
      </c>
      <c r="IO192" s="10" vm="58037">
        <v>1569</v>
      </c>
      <c r="IP192" s="10" vm="71216">
        <v>0</v>
      </c>
      <c r="IQ192" s="10" vm="84221">
        <v>0</v>
      </c>
      <c r="IR192" s="10" vm="58194">
        <v>0</v>
      </c>
      <c r="IS192" s="81" vm="72922">
        <v>0</v>
      </c>
      <c r="IT192" s="81" vm="66453">
        <v>0</v>
      </c>
    </row>
    <row r="193" spans="1:254" x14ac:dyDescent="0.25">
      <c r="A193" s="8" t="s">
        <v>474</v>
      </c>
      <c r="B193" s="8" t="s">
        <v>32</v>
      </c>
      <c r="C193" s="89">
        <v>44651</v>
      </c>
      <c r="D193" s="76" vm="84128">
        <v>12</v>
      </c>
      <c r="E193" s="10" vm="76032">
        <v>24928</v>
      </c>
      <c r="F193" s="10" vm="56405">
        <v>-16767</v>
      </c>
      <c r="G193" s="10" vm="100334">
        <v>-1707</v>
      </c>
      <c r="H193" s="10" vm="59937">
        <v>6454</v>
      </c>
      <c r="I193" s="10" vm="58558">
        <v>1203</v>
      </c>
      <c r="J193" s="10" vm="63719">
        <v>7657</v>
      </c>
      <c r="K193" s="10" vm="86090">
        <v>0</v>
      </c>
      <c r="L193" s="10" vm="78464">
        <v>0</v>
      </c>
      <c r="M193" s="10" vm="75887">
        <v>0</v>
      </c>
      <c r="N193" s="10" vm="70833">
        <v>47</v>
      </c>
      <c r="O193" s="10" vm="99854">
        <v>-4876</v>
      </c>
      <c r="P193" s="10" vm="95953">
        <v>0</v>
      </c>
      <c r="Q193" s="10" vm="81976">
        <v>0</v>
      </c>
      <c r="R193" s="10" vm="87151">
        <v>0</v>
      </c>
      <c r="S193" s="10" vm="85948">
        <v>0</v>
      </c>
      <c r="T193" s="10" vm="83982">
        <v>2828</v>
      </c>
      <c r="U193" s="10" vm="75739">
        <v>0</v>
      </c>
      <c r="V193" s="10" vm="70726">
        <v>2828</v>
      </c>
      <c r="W193" s="10" vm="98844">
        <v>0</v>
      </c>
      <c r="X193" s="10" vm="95787">
        <v>2551</v>
      </c>
      <c r="Y193" s="10" vm="89739">
        <v>0</v>
      </c>
      <c r="Z193" s="10" vm="81124">
        <v>0</v>
      </c>
      <c r="AA193" s="10" vm="80088">
        <v>5379</v>
      </c>
      <c r="AB193" s="10" vm="78324">
        <v>21281</v>
      </c>
      <c r="AC193" s="10" vm="75599">
        <v>829</v>
      </c>
      <c r="AD193" s="10" vm="70624">
        <v>22110</v>
      </c>
      <c r="AE193" s="10" vm="97901">
        <v>219</v>
      </c>
      <c r="AF193" s="10" vm="95621">
        <v>0</v>
      </c>
      <c r="AG193" s="10" vm="72777">
        <v>0</v>
      </c>
      <c r="AH193" s="10" vm="72085">
        <v>0</v>
      </c>
      <c r="AI193" s="10" vm="85859">
        <v>22329</v>
      </c>
      <c r="AJ193" s="10" vm="78179">
        <v>5125</v>
      </c>
      <c r="AK193" s="10" vm="57757">
        <v>976</v>
      </c>
      <c r="AL193" s="10" vm="70470">
        <v>2913</v>
      </c>
      <c r="AM193" s="10" vm="97434">
        <v>1930</v>
      </c>
      <c r="AN193" s="10" vm="95457">
        <v>725</v>
      </c>
      <c r="AO193" s="10" vm="88021">
        <v>152</v>
      </c>
      <c r="AP193" s="10" vm="80957">
        <v>0</v>
      </c>
      <c r="AQ193" s="10" vm="79962">
        <v>4888</v>
      </c>
      <c r="AR193" s="10" vm="83833">
        <v>0</v>
      </c>
      <c r="AS193" s="10" vm="75411">
        <v>10</v>
      </c>
      <c r="AT193" s="10" vm="70317">
        <v>16719</v>
      </c>
      <c r="AU193" s="10" vm="96999">
        <v>5610</v>
      </c>
      <c r="AV193" s="10" vm="95293">
        <v>344</v>
      </c>
      <c r="AW193" s="10" vm="89584">
        <v>171631</v>
      </c>
      <c r="AX193" s="10" vm="86985">
        <v>0</v>
      </c>
      <c r="AY193" s="10" vm="85717">
        <v>3791</v>
      </c>
      <c r="AZ193" s="10" vm="78033">
        <v>28</v>
      </c>
      <c r="BA193" s="10" vm="75329">
        <v>0</v>
      </c>
      <c r="BB193" s="10" vm="70161">
        <v>290</v>
      </c>
      <c r="BC193" s="10" vm="99190">
        <v>0</v>
      </c>
      <c r="BD193" s="10" vm="95129">
        <v>0</v>
      </c>
      <c r="BE193" s="10" vm="81829">
        <v>0</v>
      </c>
      <c r="BF193" s="10" vm="90364">
        <v>0</v>
      </c>
      <c r="BG193" s="10" vm="79857">
        <v>175740</v>
      </c>
      <c r="BH193" s="10" vm="83677">
        <v>2319</v>
      </c>
      <c r="BI193" s="10" vm="75239">
        <v>189</v>
      </c>
      <c r="BJ193" s="10" vm="70005">
        <v>26588</v>
      </c>
      <c r="BK193" s="10" vm="100489">
        <v>25000</v>
      </c>
      <c r="BL193" s="10" vm="94966">
        <v>605</v>
      </c>
      <c r="BM193" s="10" vm="90765">
        <v>54701</v>
      </c>
      <c r="BN193" s="10" vm="88692">
        <v>0</v>
      </c>
      <c r="BO193" s="10" vm="79722">
        <v>0</v>
      </c>
      <c r="BP193" s="10" vm="77888">
        <v>200</v>
      </c>
      <c r="BQ193" s="10" vm="75143">
        <v>5175</v>
      </c>
      <c r="BR193" s="10" vm="69851">
        <v>5375</v>
      </c>
      <c r="BS193" s="10" vm="100169">
        <v>49326</v>
      </c>
      <c r="BT193" s="10" vm="94802">
        <v>225066</v>
      </c>
      <c r="BU193" s="10" vm="87866">
        <v>147516</v>
      </c>
      <c r="BV193" s="10" vm="71926">
        <v>0</v>
      </c>
      <c r="BW193" s="10" vm="85591">
        <v>0</v>
      </c>
      <c r="BX193" s="10" vm="83521">
        <v>19699</v>
      </c>
      <c r="BY193" s="10" vm="75056">
        <v>0</v>
      </c>
      <c r="BZ193" s="10" vm="69694">
        <v>0</v>
      </c>
      <c r="CA193" s="10" vm="99691">
        <v>276</v>
      </c>
      <c r="CB193" s="10" vm="94641">
        <v>167491</v>
      </c>
      <c r="CC193" s="10" vm="72639">
        <v>-213</v>
      </c>
      <c r="CD193" s="10" vm="80840">
        <v>0</v>
      </c>
      <c r="CE193" s="10" vm="85457">
        <v>57788</v>
      </c>
      <c r="CF193" s="10" vm="77743">
        <v>57788</v>
      </c>
      <c r="CG193" s="10" vm="57418">
        <v>0</v>
      </c>
      <c r="CH193" s="10" vm="69540">
        <v>0</v>
      </c>
      <c r="CI193" s="10" vm="98208">
        <v>0</v>
      </c>
      <c r="CJ193" s="10" vm="94483">
        <v>0</v>
      </c>
      <c r="CK193" s="10" vm="91089">
        <v>57788</v>
      </c>
      <c r="CL193" s="10" vm="86834">
        <v>2334</v>
      </c>
      <c r="CM193" s="10" vm="79613">
        <v>1696</v>
      </c>
      <c r="CN193" s="10" vm="83365">
        <v>0</v>
      </c>
      <c r="CO193" s="10" vm="74891">
        <v>638</v>
      </c>
      <c r="CP193" s="10" vm="69385">
        <v>0</v>
      </c>
      <c r="CQ193" s="10" vm="97742">
        <v>0</v>
      </c>
      <c r="CR193" s="10" vm="94327">
        <v>0</v>
      </c>
      <c r="CS193" s="10" vm="81682">
        <v>0</v>
      </c>
      <c r="CT193" s="10" vm="71790">
        <v>0</v>
      </c>
      <c r="CU193" s="10" vm="71056">
        <v>0</v>
      </c>
      <c r="CV193" s="10" vm="77598">
        <v>0</v>
      </c>
      <c r="CW193" s="10" vm="74802">
        <v>0</v>
      </c>
      <c r="CX193" s="10" vm="69232">
        <v>0</v>
      </c>
      <c r="CY193" s="10" vm="97275">
        <v>0</v>
      </c>
      <c r="CZ193" s="10" vm="94164">
        <v>0</v>
      </c>
      <c r="DA193" s="10" vm="89429">
        <v>0</v>
      </c>
      <c r="DB193" s="81" vm="88525">
        <v>0</v>
      </c>
      <c r="DC193" s="81" vm="85339">
        <v>0</v>
      </c>
      <c r="DD193" s="81" vm="83209">
        <v>0</v>
      </c>
      <c r="DE193" s="81" vm="74720">
        <v>0</v>
      </c>
      <c r="DF193" s="10" vm="69076">
        <v>219</v>
      </c>
      <c r="DG193" s="10" vm="96839">
        <v>0</v>
      </c>
      <c r="DH193" s="10" vm="93998">
        <v>52</v>
      </c>
      <c r="DI193" s="10" vm="87711">
        <v>167</v>
      </c>
      <c r="DJ193" s="10" vm="90206">
        <v>2553</v>
      </c>
      <c r="DK193" s="10" vm="79495">
        <v>1696</v>
      </c>
      <c r="DL193" s="10" vm="77452">
        <v>52</v>
      </c>
      <c r="DM193" s="10" vm="57199">
        <v>805</v>
      </c>
      <c r="DN193" s="10" vm="68922">
        <v>0</v>
      </c>
      <c r="DO193" s="10" vm="96419">
        <v>0</v>
      </c>
      <c r="DP193" s="10" vm="93835">
        <v>0</v>
      </c>
      <c r="DQ193" s="10" vm="72502">
        <v>0</v>
      </c>
      <c r="DR193" s="10" vm="80694">
        <v>0</v>
      </c>
      <c r="DS193" s="10" vm="85231">
        <v>0</v>
      </c>
      <c r="DT193" s="10" vm="83053">
        <v>0</v>
      </c>
      <c r="DU193" s="10" vm="57145">
        <v>0</v>
      </c>
      <c r="DV193" s="10" vm="68767">
        <v>0</v>
      </c>
      <c r="DW193" s="10" vm="98351">
        <v>0</v>
      </c>
      <c r="DX193" s="10" vm="93674">
        <v>0</v>
      </c>
      <c r="DY193" s="10" vm="81536">
        <v>0</v>
      </c>
      <c r="DZ193" s="10" vm="86677">
        <v>16</v>
      </c>
      <c r="EA193" s="10" vm="79367">
        <v>0</v>
      </c>
      <c r="EB193" s="10" vm="77305">
        <v>0</v>
      </c>
      <c r="EC193" s="10" vm="74440">
        <v>16</v>
      </c>
      <c r="ED193" s="10" vm="68613">
        <v>0</v>
      </c>
      <c r="EE193" s="10" vm="96094">
        <v>0</v>
      </c>
      <c r="EF193" s="10" vm="93510">
        <v>0</v>
      </c>
      <c r="EG193" s="10" vm="89273">
        <v>0</v>
      </c>
      <c r="EH193" s="81" vm="71635">
        <v>0</v>
      </c>
      <c r="EI193" s="81" vm="85098">
        <v>0</v>
      </c>
      <c r="EJ193" s="81" vm="82897">
        <v>0</v>
      </c>
      <c r="EK193" s="81" vm="57043">
        <v>0</v>
      </c>
      <c r="EL193" s="10" vm="68456">
        <v>30</v>
      </c>
      <c r="EM193" s="10" vm="99524">
        <v>11</v>
      </c>
      <c r="EN193" s="10" vm="93346">
        <v>-4</v>
      </c>
      <c r="EO193" s="10" vm="90608">
        <v>23</v>
      </c>
      <c r="EP193" s="10" vm="88415">
        <v>46</v>
      </c>
      <c r="EQ193" s="10" vm="79237">
        <v>11</v>
      </c>
      <c r="ER193" s="10" vm="77158">
        <v>-4</v>
      </c>
      <c r="ES193" s="10" vm="74265">
        <v>39</v>
      </c>
      <c r="ET193" s="10" vm="68302">
        <v>2599</v>
      </c>
      <c r="EU193" s="10" vm="98686">
        <v>1707</v>
      </c>
      <c r="EV193" s="10" vm="93189">
        <v>48</v>
      </c>
      <c r="EW193" s="10" vm="87559">
        <v>844</v>
      </c>
      <c r="EX193" s="10" vm="80541">
        <v>268</v>
      </c>
      <c r="EY193" s="10" vm="84971">
        <v>410</v>
      </c>
      <c r="EZ193" s="10" vm="82742">
        <v>128</v>
      </c>
      <c r="FA193" s="10" vm="56924">
        <v>410</v>
      </c>
      <c r="FB193" s="10" vm="68148">
        <v>209309</v>
      </c>
      <c r="FC193" s="10" vm="98538">
        <v>0</v>
      </c>
      <c r="FD193" s="10" vm="93032">
        <v>209309</v>
      </c>
      <c r="FE193" s="10" vm="58981">
        <v>14177</v>
      </c>
      <c r="FF193" s="10" vm="86544">
        <v>3245</v>
      </c>
      <c r="FG193" s="10" vm="79151">
        <v>0</v>
      </c>
      <c r="FH193" s="10" vm="77011">
        <v>-1260</v>
      </c>
      <c r="FI193" s="10" vm="56869">
        <v>0</v>
      </c>
      <c r="FJ193" s="10" vm="67995">
        <v>-2014</v>
      </c>
      <c r="FK193" s="10" vm="59353">
        <v>0</v>
      </c>
      <c r="FL193" s="10" vm="92866">
        <v>223457</v>
      </c>
      <c r="FM193" s="10" vm="72365">
        <v>47396</v>
      </c>
      <c r="FN193" s="10" vm="71470">
        <v>4888</v>
      </c>
      <c r="FO193" s="10" vm="84830">
        <v>0</v>
      </c>
      <c r="FP193" s="10" vm="76864">
        <v>0</v>
      </c>
      <c r="FQ193" s="10" vm="74017">
        <v>-458</v>
      </c>
      <c r="FR193" s="10" vm="67840">
        <v>0</v>
      </c>
      <c r="FS193" s="10" vm="96680">
        <v>0</v>
      </c>
      <c r="FT193" s="10" vm="92701">
        <v>51826</v>
      </c>
      <c r="FU193" s="10" vm="89114">
        <v>171631</v>
      </c>
      <c r="FV193" s="10" vm="90042">
        <v>161913</v>
      </c>
      <c r="FW193" s="81" vm="79017">
        <v>290</v>
      </c>
      <c r="FX193" s="81" vm="82586">
        <v>0</v>
      </c>
      <c r="FY193" s="81" vm="73939">
        <v>0</v>
      </c>
      <c r="FZ193" s="81" vm="56254">
        <v>0</v>
      </c>
      <c r="GA193" s="81" vm="96260">
        <v>290</v>
      </c>
      <c r="GB193" s="10" vm="92538">
        <v>865</v>
      </c>
      <c r="GC193" s="10" vm="81389">
        <v>548</v>
      </c>
      <c r="GD193" s="10" vm="88266">
        <v>317</v>
      </c>
      <c r="GE193" s="10" vm="84721">
        <v>371</v>
      </c>
      <c r="GF193" s="10" vm="76718">
        <v>326</v>
      </c>
      <c r="GG193" s="10" vm="56687">
        <v>45</v>
      </c>
      <c r="GH193" s="10" vm="67686">
        <v>338</v>
      </c>
      <c r="GI193" s="10" vm="98999">
        <v>52</v>
      </c>
      <c r="GJ193" s="10" vm="92378">
        <v>286</v>
      </c>
      <c r="GK193" s="10" vm="87406">
        <v>0</v>
      </c>
      <c r="GL193" s="10" vm="86384">
        <v>0</v>
      </c>
      <c r="GM193" s="10" vm="78896">
        <v>0</v>
      </c>
      <c r="GN193" s="10" vm="82431">
        <v>558</v>
      </c>
      <c r="GO193" s="10" vm="73762">
        <v>37</v>
      </c>
      <c r="GP193" s="10" vm="67531">
        <v>521</v>
      </c>
      <c r="GQ193" s="10" vm="100006">
        <v>34</v>
      </c>
      <c r="GR193" s="10" vm="92216">
        <v>0</v>
      </c>
      <c r="GS193" s="10" vm="88958">
        <v>34</v>
      </c>
      <c r="GT193" s="10" vm="80389">
        <v>2166</v>
      </c>
      <c r="GU193" s="10" vm="58251">
        <v>963</v>
      </c>
      <c r="GV193" s="10" vm="76571">
        <v>1203</v>
      </c>
      <c r="GW193" s="10" vm="73679">
        <v>0</v>
      </c>
      <c r="GX193" s="81" vm="67373">
        <v>0</v>
      </c>
      <c r="GY193" s="10" vm="99361">
        <v>0</v>
      </c>
      <c r="GZ193" s="10" vm="92055">
        <v>232</v>
      </c>
      <c r="HA193" s="10" vm="72230">
        <v>0</v>
      </c>
      <c r="HB193" s="10" vm="71354">
        <v>0</v>
      </c>
      <c r="HC193" s="81" vm="78797">
        <v>0</v>
      </c>
      <c r="HD193" s="81" vm="82276">
        <v>373</v>
      </c>
      <c r="HE193" s="10" vm="73590">
        <v>605</v>
      </c>
      <c r="HF193" s="10" vm="67219">
        <v>1102</v>
      </c>
      <c r="HG193" s="10" vm="98048">
        <v>718</v>
      </c>
      <c r="HH193" s="10" vm="91898">
        <v>0</v>
      </c>
      <c r="HI193" s="10" vm="90927">
        <v>0</v>
      </c>
      <c r="HJ193" s="10" vm="58606">
        <v>2242</v>
      </c>
      <c r="HK193" s="10" vm="84512">
        <v>0</v>
      </c>
      <c r="HL193" s="10" vm="76435">
        <v>0</v>
      </c>
      <c r="HM193" s="10" vm="73491">
        <v>0</v>
      </c>
      <c r="HN193" s="10" vm="67065">
        <v>1113</v>
      </c>
      <c r="HO193" s="10" vm="97583">
        <v>5175</v>
      </c>
      <c r="HP193" s="10" vm="91738">
        <v>276</v>
      </c>
      <c r="HQ193" s="10" vm="90456">
        <v>0</v>
      </c>
      <c r="HR193" s="10" vm="89895">
        <v>276</v>
      </c>
      <c r="HS193" s="10" vm="78724">
        <v>0</v>
      </c>
      <c r="HT193" s="10" vm="82121">
        <v>0</v>
      </c>
      <c r="HU193" s="10" vm="73346">
        <v>0</v>
      </c>
      <c r="HV193" s="10" vm="66912">
        <v>5038</v>
      </c>
      <c r="HW193" s="10" vm="97119">
        <v>52</v>
      </c>
      <c r="HX193" s="10" vm="91586">
        <v>0</v>
      </c>
      <c r="HY193" s="10" vm="88805">
        <v>44</v>
      </c>
      <c r="HZ193" s="10" vm="86226">
        <v>0</v>
      </c>
      <c r="IA193" s="10" vm="84369">
        <v>0</v>
      </c>
      <c r="IB193" s="10" vm="76329">
        <v>-258</v>
      </c>
      <c r="IC193" s="10" vm="73200">
        <v>4876</v>
      </c>
      <c r="ID193" s="10" vm="66768">
        <v>201</v>
      </c>
      <c r="IE193" s="10" vm="59150">
        <v>565</v>
      </c>
      <c r="IF193" s="10" vm="91420">
        <v>0</v>
      </c>
      <c r="IG193" s="10" vm="87260">
        <v>766</v>
      </c>
      <c r="IH193" s="10" vm="80245">
        <v>3245</v>
      </c>
      <c r="II193" s="10" vm="78585">
        <v>5073</v>
      </c>
      <c r="IJ193" s="10" vm="76184">
        <v>0</v>
      </c>
      <c r="IK193" s="10" vm="73057">
        <v>85</v>
      </c>
      <c r="IL193" s="10" vm="66626">
        <v>-17</v>
      </c>
      <c r="IM193" s="10" vm="59518">
        <v>0</v>
      </c>
      <c r="IN193" s="10" vm="91254">
        <v>4311</v>
      </c>
      <c r="IO193" s="10" vm="81244">
        <v>4311</v>
      </c>
      <c r="IP193" s="10" vm="71210">
        <v>0</v>
      </c>
      <c r="IQ193" s="10" vm="84257">
        <v>0</v>
      </c>
      <c r="IR193" s="10" vm="58186">
        <v>0</v>
      </c>
      <c r="IS193" s="81" vm="72908">
        <v>2</v>
      </c>
      <c r="IT193" s="81" vm="66475">
        <v>2</v>
      </c>
    </row>
    <row r="194" spans="1:254" x14ac:dyDescent="0.25">
      <c r="A194" s="8" t="s">
        <v>475</v>
      </c>
      <c r="B194" s="8" t="s">
        <v>13</v>
      </c>
      <c r="C194" s="89">
        <v>44651</v>
      </c>
      <c r="D194" s="76" vm="84138">
        <v>12</v>
      </c>
      <c r="E194" s="10" vm="76047">
        <v>8078</v>
      </c>
      <c r="F194" s="10" vm="70932">
        <v>-6569</v>
      </c>
      <c r="G194" s="10" vm="100332">
        <v>0</v>
      </c>
      <c r="H194" s="10" vm="59929">
        <v>1509</v>
      </c>
      <c r="I194" s="10" vm="58545">
        <v>119</v>
      </c>
      <c r="J194" s="10" vm="63738">
        <v>1628</v>
      </c>
      <c r="K194" s="10" vm="86085">
        <v>0</v>
      </c>
      <c r="L194" s="10" vm="78474">
        <v>0</v>
      </c>
      <c r="M194" s="10" vm="75903">
        <v>0</v>
      </c>
      <c r="N194" s="10" vm="56362">
        <v>5</v>
      </c>
      <c r="O194" s="10" vm="99849">
        <v>-678</v>
      </c>
      <c r="P194" s="10" vm="95944">
        <v>0</v>
      </c>
      <c r="Q194" s="10" vm="81962">
        <v>0</v>
      </c>
      <c r="R194" s="10" vm="87157">
        <v>0</v>
      </c>
      <c r="S194" s="10" vm="85978">
        <v>0</v>
      </c>
      <c r="T194" s="10" vm="83992">
        <v>955</v>
      </c>
      <c r="U194" s="10" vm="75754">
        <v>0</v>
      </c>
      <c r="V194" s="10" vm="70721">
        <v>955</v>
      </c>
      <c r="W194" s="10" vm="98785">
        <v>0</v>
      </c>
      <c r="X194" s="10" vm="95778">
        <v>533</v>
      </c>
      <c r="Y194" s="10" vm="89725">
        <v>0</v>
      </c>
      <c r="Z194" s="10" vm="81143">
        <v>0</v>
      </c>
      <c r="AA194" s="10" vm="80082">
        <v>1488</v>
      </c>
      <c r="AB194" s="10" vm="78334">
        <v>6128</v>
      </c>
      <c r="AC194" s="10" vm="75611">
        <v>387</v>
      </c>
      <c r="AD194" s="10" vm="70608">
        <v>6515</v>
      </c>
      <c r="AE194" s="10" vm="97899">
        <v>919</v>
      </c>
      <c r="AF194" s="10" vm="95613">
        <v>0</v>
      </c>
      <c r="AG194" s="10" vm="72764">
        <v>19</v>
      </c>
      <c r="AH194" s="10" vm="72093">
        <v>0</v>
      </c>
      <c r="AI194" s="10" vm="85850">
        <v>7453</v>
      </c>
      <c r="AJ194" s="10" vm="78189">
        <v>2392</v>
      </c>
      <c r="AK194" s="10" vm="75516">
        <v>345</v>
      </c>
      <c r="AL194" s="10" vm="70462">
        <v>674</v>
      </c>
      <c r="AM194" s="10" vm="97430">
        <v>392</v>
      </c>
      <c r="AN194" s="10" vm="95449">
        <v>20</v>
      </c>
      <c r="AO194" s="10" vm="88008">
        <v>63</v>
      </c>
      <c r="AP194" s="10" vm="80990">
        <v>0</v>
      </c>
      <c r="AQ194" s="10" vm="79981">
        <v>1970</v>
      </c>
      <c r="AR194" s="10" vm="83843">
        <v>0</v>
      </c>
      <c r="AS194" s="10" vm="57709">
        <v>40</v>
      </c>
      <c r="AT194" s="10" vm="70278">
        <v>5896</v>
      </c>
      <c r="AU194" s="10" vm="96993">
        <v>1557</v>
      </c>
      <c r="AV194" s="10" vm="95285">
        <v>72</v>
      </c>
      <c r="AW194" s="10" vm="89570">
        <v>75185</v>
      </c>
      <c r="AX194" s="10" vm="87003">
        <v>0</v>
      </c>
      <c r="AY194" s="10" vm="85713">
        <v>2666</v>
      </c>
      <c r="AZ194" s="10" vm="78043">
        <v>0</v>
      </c>
      <c r="BA194" s="10" vm="57652">
        <v>0</v>
      </c>
      <c r="BB194" s="10" vm="70145">
        <v>0</v>
      </c>
      <c r="BC194" s="10" vm="99186">
        <v>0</v>
      </c>
      <c r="BD194" s="10" vm="95121">
        <v>0</v>
      </c>
      <c r="BE194" s="10" vm="81816">
        <v>0</v>
      </c>
      <c r="BF194" s="10" vm="90373">
        <v>391</v>
      </c>
      <c r="BG194" s="10" vm="79848">
        <v>78242</v>
      </c>
      <c r="BH194" s="10" vm="83687">
        <v>0</v>
      </c>
      <c r="BI194" s="10" vm="75247">
        <v>114</v>
      </c>
      <c r="BJ194" s="10" vm="69998">
        <v>4508</v>
      </c>
      <c r="BK194" s="10" vm="100512">
        <v>0</v>
      </c>
      <c r="BL194" s="10" vm="94957">
        <v>1690</v>
      </c>
      <c r="BM194" s="10" vm="90752">
        <v>6312</v>
      </c>
      <c r="BN194" s="10" vm="88714">
        <v>6774</v>
      </c>
      <c r="BO194" s="10" vm="79707">
        <v>0</v>
      </c>
      <c r="BP194" s="10" vm="77898">
        <v>968</v>
      </c>
      <c r="BQ194" s="10" vm="57547">
        <v>1936</v>
      </c>
      <c r="BR194" s="10" vm="69830">
        <v>9678</v>
      </c>
      <c r="BS194" s="10" vm="100167">
        <v>-3366</v>
      </c>
      <c r="BT194" s="10" vm="94793">
        <v>74876</v>
      </c>
      <c r="BU194" s="10" vm="87852">
        <v>15077</v>
      </c>
      <c r="BV194" s="10" vm="71944">
        <v>0</v>
      </c>
      <c r="BW194" s="10" vm="85585">
        <v>0</v>
      </c>
      <c r="BX194" s="10" vm="83531">
        <v>33910</v>
      </c>
      <c r="BY194" s="10" vm="75065">
        <v>0</v>
      </c>
      <c r="BZ194" s="10" vm="69677">
        <v>0</v>
      </c>
      <c r="CA194" s="10" vm="99686">
        <v>4072</v>
      </c>
      <c r="CB194" s="10" vm="94632">
        <v>53059</v>
      </c>
      <c r="CC194" s="10" vm="72626">
        <v>1053</v>
      </c>
      <c r="CD194" s="10" vm="80847">
        <v>0</v>
      </c>
      <c r="CE194" s="10" vm="85479">
        <v>20764</v>
      </c>
      <c r="CF194" s="10" vm="77753">
        <v>20764</v>
      </c>
      <c r="CG194" s="10" vm="74984">
        <v>0</v>
      </c>
      <c r="CH194" s="10" vm="69533">
        <v>0</v>
      </c>
      <c r="CI194" s="10" vm="98195">
        <v>0</v>
      </c>
      <c r="CJ194" s="10" vm="94474">
        <v>0</v>
      </c>
      <c r="CK194" s="10" vm="91075">
        <v>20764</v>
      </c>
      <c r="CL194" s="10" vm="86851">
        <v>0</v>
      </c>
      <c r="CM194" s="10" vm="79607">
        <v>0</v>
      </c>
      <c r="CN194" s="10" vm="83375">
        <v>0</v>
      </c>
      <c r="CO194" s="10" vm="74902">
        <v>0</v>
      </c>
      <c r="CP194" s="10" vm="69368">
        <v>0</v>
      </c>
      <c r="CQ194" s="10" vm="97738">
        <v>0</v>
      </c>
      <c r="CR194" s="10" vm="94318">
        <v>0</v>
      </c>
      <c r="CS194" s="10" vm="81669">
        <v>0</v>
      </c>
      <c r="CT194" s="10" vm="71798">
        <v>20</v>
      </c>
      <c r="CU194" s="10" vm="71047">
        <v>0</v>
      </c>
      <c r="CV194" s="10" vm="77608">
        <v>56</v>
      </c>
      <c r="CW194" s="10" vm="74811">
        <v>-36</v>
      </c>
      <c r="CX194" s="10" vm="69222">
        <v>0</v>
      </c>
      <c r="CY194" s="10" vm="97271">
        <v>0</v>
      </c>
      <c r="CZ194" s="10" vm="94155">
        <v>84</v>
      </c>
      <c r="DA194" s="10" vm="89415">
        <v>-84</v>
      </c>
      <c r="DB194" s="81" vm="88568">
        <v>0</v>
      </c>
      <c r="DC194" s="81" vm="85358">
        <v>0</v>
      </c>
      <c r="DD194" s="81" vm="83219">
        <v>0</v>
      </c>
      <c r="DE194" s="81" vm="74729">
        <v>0</v>
      </c>
      <c r="DF194" s="10" vm="69039">
        <v>7</v>
      </c>
      <c r="DG194" s="10" vm="96833">
        <v>0</v>
      </c>
      <c r="DH194" s="10" vm="93989">
        <v>13</v>
      </c>
      <c r="DI194" s="10" vm="87698">
        <v>-6</v>
      </c>
      <c r="DJ194" s="10" vm="90223">
        <v>27</v>
      </c>
      <c r="DK194" s="10" vm="79490">
        <v>0</v>
      </c>
      <c r="DL194" s="10" vm="77462">
        <v>153</v>
      </c>
      <c r="DM194" s="10" vm="74637">
        <v>-126</v>
      </c>
      <c r="DN194" s="10" vm="68905">
        <v>0</v>
      </c>
      <c r="DO194" s="10" vm="96415">
        <v>0</v>
      </c>
      <c r="DP194" s="10" vm="93826">
        <v>0</v>
      </c>
      <c r="DQ194" s="10" vm="72488">
        <v>0</v>
      </c>
      <c r="DR194" s="10" vm="80702">
        <v>0</v>
      </c>
      <c r="DS194" s="10" vm="85222">
        <v>0</v>
      </c>
      <c r="DT194" s="10" vm="83063">
        <v>0</v>
      </c>
      <c r="DU194" s="10" vm="74545">
        <v>0</v>
      </c>
      <c r="DV194" s="10" vm="68760">
        <v>0</v>
      </c>
      <c r="DW194" s="10" vm="98391">
        <v>0</v>
      </c>
      <c r="DX194" s="10" vm="93665">
        <v>0</v>
      </c>
      <c r="DY194" s="10" vm="81523">
        <v>0</v>
      </c>
      <c r="DZ194" s="10" vm="86698">
        <v>0</v>
      </c>
      <c r="EA194" s="10" vm="79354">
        <v>0</v>
      </c>
      <c r="EB194" s="10" vm="77315">
        <v>0</v>
      </c>
      <c r="EC194" s="10" vm="57104">
        <v>0</v>
      </c>
      <c r="ED194" s="10" vm="68592">
        <v>0</v>
      </c>
      <c r="EE194" s="10" vm="96092">
        <v>0</v>
      </c>
      <c r="EF194" s="10" vm="93501">
        <v>0</v>
      </c>
      <c r="EG194" s="10" vm="89259">
        <v>0</v>
      </c>
      <c r="EH194" s="81" vm="71653">
        <v>0</v>
      </c>
      <c r="EI194" s="81" vm="85092">
        <v>0</v>
      </c>
      <c r="EJ194" s="81" vm="82907">
        <v>0</v>
      </c>
      <c r="EK194" s="81" vm="74359">
        <v>0</v>
      </c>
      <c r="EL194" s="10" vm="68439">
        <v>598</v>
      </c>
      <c r="EM194" s="10" vm="99519">
        <v>0</v>
      </c>
      <c r="EN194" s="10" vm="93337">
        <v>520</v>
      </c>
      <c r="EO194" s="10" vm="90595">
        <v>78</v>
      </c>
      <c r="EP194" s="10" vm="88422">
        <v>598</v>
      </c>
      <c r="EQ194" s="10" vm="79271">
        <v>0</v>
      </c>
      <c r="ER194" s="10" vm="77168">
        <v>520</v>
      </c>
      <c r="ES194" s="10" vm="56993">
        <v>78</v>
      </c>
      <c r="ET194" s="10" vm="68295">
        <v>625</v>
      </c>
      <c r="EU194" s="10" vm="98682">
        <v>0</v>
      </c>
      <c r="EV194" s="10" vm="93180">
        <v>673</v>
      </c>
      <c r="EW194" s="10" vm="87544">
        <v>-48</v>
      </c>
      <c r="EX194" s="10" vm="80557">
        <v>357</v>
      </c>
      <c r="EY194" s="10" vm="84964">
        <v>75</v>
      </c>
      <c r="EZ194" s="10" vm="82751">
        <v>243</v>
      </c>
      <c r="FA194" s="10" vm="74194">
        <v>75</v>
      </c>
      <c r="FB194" s="10" vm="68130">
        <v>98013</v>
      </c>
      <c r="FC194" s="10" vm="98534">
        <v>0</v>
      </c>
      <c r="FD194" s="10" vm="93023">
        <v>98013</v>
      </c>
      <c r="FE194" s="10" vm="58968">
        <v>4075</v>
      </c>
      <c r="FF194" s="10" vm="86552">
        <v>571</v>
      </c>
      <c r="FG194" s="10" vm="79142">
        <v>0</v>
      </c>
      <c r="FH194" s="10" vm="77020">
        <v>-496</v>
      </c>
      <c r="FI194" s="10" vm="74107">
        <v>0</v>
      </c>
      <c r="FJ194" s="10" vm="67984">
        <v>0</v>
      </c>
      <c r="FK194" s="10" vm="59349">
        <v>-14</v>
      </c>
      <c r="FL194" s="10" vm="92857">
        <v>102149</v>
      </c>
      <c r="FM194" s="10" vm="72351">
        <v>25277</v>
      </c>
      <c r="FN194" s="10" vm="71508">
        <v>1926</v>
      </c>
      <c r="FO194" s="10" vm="84849">
        <v>0</v>
      </c>
      <c r="FP194" s="10" vm="76874">
        <v>0</v>
      </c>
      <c r="FQ194" s="10" vm="56807">
        <v>-239</v>
      </c>
      <c r="FR194" s="10" vm="67810">
        <v>0</v>
      </c>
      <c r="FS194" s="10" vm="96672">
        <v>0</v>
      </c>
      <c r="FT194" s="10" vm="92692">
        <v>26964</v>
      </c>
      <c r="FU194" s="10" vm="89101">
        <v>75185</v>
      </c>
      <c r="FV194" s="10" vm="90060">
        <v>72736</v>
      </c>
      <c r="FW194" s="81" vm="79013">
        <v>0</v>
      </c>
      <c r="FX194" s="81" vm="82596">
        <v>0</v>
      </c>
      <c r="FY194" s="81" vm="73949">
        <v>0</v>
      </c>
      <c r="FZ194" s="81" vm="56237">
        <v>0</v>
      </c>
      <c r="GA194" s="81" vm="96257">
        <v>0</v>
      </c>
      <c r="GB194" s="10" vm="92529">
        <v>98</v>
      </c>
      <c r="GC194" s="10" vm="81375">
        <v>61</v>
      </c>
      <c r="GD194" s="10" vm="88273">
        <v>37</v>
      </c>
      <c r="GE194" s="10" vm="84712">
        <v>0</v>
      </c>
      <c r="GF194" s="10" vm="76727">
        <v>0</v>
      </c>
      <c r="GG194" s="10" vm="56691">
        <v>0</v>
      </c>
      <c r="GH194" s="10" vm="67678">
        <v>257</v>
      </c>
      <c r="GI194" s="10" vm="99031">
        <v>175</v>
      </c>
      <c r="GJ194" s="10" vm="92369">
        <v>82</v>
      </c>
      <c r="GK194" s="10" vm="87393">
        <v>0</v>
      </c>
      <c r="GL194" s="10" vm="86404">
        <v>0</v>
      </c>
      <c r="GM194" s="10" vm="78865">
        <v>0</v>
      </c>
      <c r="GN194" s="10" vm="82440">
        <v>0</v>
      </c>
      <c r="GO194" s="10" vm="56635">
        <v>0</v>
      </c>
      <c r="GP194" s="10" vm="67509">
        <v>0</v>
      </c>
      <c r="GQ194" s="10" vm="100004">
        <v>0</v>
      </c>
      <c r="GR194" s="10" vm="92207">
        <v>0</v>
      </c>
      <c r="GS194" s="10" vm="88944">
        <v>0</v>
      </c>
      <c r="GT194" s="10" vm="80408">
        <v>355</v>
      </c>
      <c r="GU194" s="10" vm="84606">
        <v>236</v>
      </c>
      <c r="GV194" s="10" vm="76581">
        <v>119</v>
      </c>
      <c r="GW194" s="10" vm="56576">
        <v>0</v>
      </c>
      <c r="GX194" s="81" vm="67356">
        <v>0</v>
      </c>
      <c r="GY194" s="10" vm="99355">
        <v>0</v>
      </c>
      <c r="GZ194" s="10" vm="92046">
        <v>1434</v>
      </c>
      <c r="HA194" s="10" vm="72217">
        <v>0</v>
      </c>
      <c r="HB194" s="10" vm="71362">
        <v>0</v>
      </c>
      <c r="HC194" s="81" vm="78820">
        <v>0</v>
      </c>
      <c r="HD194" s="81" vm="82286">
        <v>256</v>
      </c>
      <c r="HE194" s="10" vm="73601">
        <v>1690</v>
      </c>
      <c r="HF194" s="10" vm="67212">
        <v>285</v>
      </c>
      <c r="HG194" s="10" vm="98027">
        <v>169</v>
      </c>
      <c r="HH194" s="10" vm="91889">
        <v>0</v>
      </c>
      <c r="HI194" s="10" vm="90913">
        <v>0</v>
      </c>
      <c r="HJ194" s="10" vm="88131">
        <v>702</v>
      </c>
      <c r="HK194" s="10" vm="84506">
        <v>0</v>
      </c>
      <c r="HL194" s="10" vm="57852">
        <v>0</v>
      </c>
      <c r="HM194" s="10" vm="73505">
        <v>0</v>
      </c>
      <c r="HN194" s="10" vm="67047">
        <v>780</v>
      </c>
      <c r="HO194" s="10" vm="97579">
        <v>1936</v>
      </c>
      <c r="HP194" s="10" vm="91729">
        <v>166</v>
      </c>
      <c r="HQ194" s="10" vm="58815">
        <v>3906</v>
      </c>
      <c r="HR194" s="10" vm="89903">
        <v>4072</v>
      </c>
      <c r="HS194" s="10" vm="78715">
        <v>0</v>
      </c>
      <c r="HT194" s="10" vm="82130">
        <v>0</v>
      </c>
      <c r="HU194" s="10" vm="73360">
        <v>0</v>
      </c>
      <c r="HV194" s="10" vm="66901">
        <v>833</v>
      </c>
      <c r="HW194" s="10" vm="97115">
        <v>-190</v>
      </c>
      <c r="HX194" s="10" vm="91577">
        <v>0</v>
      </c>
      <c r="HY194" s="10" vm="88798">
        <v>35</v>
      </c>
      <c r="HZ194" s="10" vm="86259">
        <v>0</v>
      </c>
      <c r="IA194" s="10" vm="84388">
        <v>0</v>
      </c>
      <c r="IB194" s="10" vm="76339">
        <v>0</v>
      </c>
      <c r="IC194" s="10" vm="73216">
        <v>678</v>
      </c>
      <c r="ID194" s="10" vm="66730">
        <v>19</v>
      </c>
      <c r="IE194" s="10" vm="59147">
        <v>8</v>
      </c>
      <c r="IF194" s="10" vm="91411">
        <v>0</v>
      </c>
      <c r="IG194" s="10" vm="87252">
        <v>27</v>
      </c>
      <c r="IH194" s="10" vm="80263">
        <v>571</v>
      </c>
      <c r="II194" s="10" vm="78581">
        <v>2088</v>
      </c>
      <c r="IJ194" s="10" vm="76194">
        <v>0</v>
      </c>
      <c r="IK194" s="10" vm="73073">
        <v>44</v>
      </c>
      <c r="IL194" s="10" vm="66608">
        <v>-3</v>
      </c>
      <c r="IM194" s="10" vm="59515">
        <v>0</v>
      </c>
      <c r="IN194" s="10" vm="91245">
        <v>1372</v>
      </c>
      <c r="IO194" s="10" vm="58038">
        <v>1372</v>
      </c>
      <c r="IP194" s="10" vm="71217">
        <v>0</v>
      </c>
      <c r="IQ194" s="10" vm="84250">
        <v>0</v>
      </c>
      <c r="IR194" s="10" vm="58195">
        <v>0</v>
      </c>
      <c r="IS194" s="81" vm="72923">
        <v>0</v>
      </c>
      <c r="IT194" s="81" vm="66467">
        <v>0</v>
      </c>
    </row>
    <row r="195" spans="1:254" x14ac:dyDescent="0.25">
      <c r="A195" s="8" t="s">
        <v>578</v>
      </c>
      <c r="B195" s="8" t="s">
        <v>577</v>
      </c>
      <c r="C195" s="89">
        <v>44651</v>
      </c>
      <c r="D195" s="76" vm="84129">
        <v>12</v>
      </c>
      <c r="E195" s="10" vm="76033">
        <v>303328</v>
      </c>
      <c r="F195" s="10" vm="100782">
        <v>-116055</v>
      </c>
      <c r="G195" s="10" vm="100316">
        <v>-87543</v>
      </c>
      <c r="H195" s="10" vm="59938">
        <v>99730</v>
      </c>
      <c r="I195" s="10" vm="58559">
        <v>8046</v>
      </c>
      <c r="J195" s="10" vm="63715">
        <v>107776</v>
      </c>
      <c r="K195" s="10" vm="86083">
        <v>0</v>
      </c>
      <c r="L195" s="10" vm="78465">
        <v>0</v>
      </c>
      <c r="M195" s="10" vm="75888">
        <v>226</v>
      </c>
      <c r="N195" s="10" vm="70834">
        <v>181</v>
      </c>
      <c r="O195" s="10" vm="99844">
        <v>-36378</v>
      </c>
      <c r="P195" s="10" vm="95954">
        <v>409</v>
      </c>
      <c r="Q195" s="10" vm="81977">
        <v>0</v>
      </c>
      <c r="R195" s="10" vm="87143">
        <v>0</v>
      </c>
      <c r="S195" s="10" vm="85973">
        <v>0</v>
      </c>
      <c r="T195" s="10" vm="83983">
        <v>72214</v>
      </c>
      <c r="U195" s="10" vm="75740">
        <v>-163</v>
      </c>
      <c r="V195" s="10" vm="70727">
        <v>72051</v>
      </c>
      <c r="W195" s="10" vm="98864">
        <v>0</v>
      </c>
      <c r="X195" s="10" vm="95788">
        <v>2195</v>
      </c>
      <c r="Y195" s="10" vm="89740">
        <v>0</v>
      </c>
      <c r="Z195" s="10" vm="81136">
        <v>0</v>
      </c>
      <c r="AA195" s="10" vm="80073">
        <v>74246</v>
      </c>
      <c r="AB195" s="10" vm="78325">
        <v>174138</v>
      </c>
      <c r="AC195" s="10" vm="57804">
        <v>9544</v>
      </c>
      <c r="AD195" s="10" vm="70625">
        <v>183682</v>
      </c>
      <c r="AE195" s="10" vm="97893">
        <v>5880</v>
      </c>
      <c r="AF195" s="10" vm="95622">
        <v>0</v>
      </c>
      <c r="AG195" s="10" vm="72778">
        <v>0</v>
      </c>
      <c r="AH195" s="10" vm="72076">
        <v>0</v>
      </c>
      <c r="AI195" s="10" vm="85847">
        <v>189562</v>
      </c>
      <c r="AJ195" s="10" vm="78180">
        <v>19919</v>
      </c>
      <c r="AK195" s="10" vm="75502">
        <v>14757</v>
      </c>
      <c r="AL195" s="10" vm="70471">
        <v>23313</v>
      </c>
      <c r="AM195" s="10" vm="97422">
        <v>3331</v>
      </c>
      <c r="AN195" s="10" vm="95458">
        <v>10658</v>
      </c>
      <c r="AO195" s="10" vm="88022">
        <v>812</v>
      </c>
      <c r="AP195" s="10" vm="80979">
        <v>630</v>
      </c>
      <c r="AQ195" s="10" vm="79977">
        <v>30709</v>
      </c>
      <c r="AR195" s="10" vm="83834">
        <v>0</v>
      </c>
      <c r="AS195" s="10" vm="57704">
        <v>0</v>
      </c>
      <c r="AT195" s="10" vm="70318">
        <v>104129</v>
      </c>
      <c r="AU195" s="10" vm="97013">
        <v>85433</v>
      </c>
      <c r="AV195" s="10" vm="95294">
        <v>1956</v>
      </c>
      <c r="AW195" s="10" vm="89585">
        <v>2579957</v>
      </c>
      <c r="AX195" s="10" vm="86971">
        <v>0</v>
      </c>
      <c r="AY195" s="10" vm="85708">
        <v>14485</v>
      </c>
      <c r="AZ195" s="10" vm="78034">
        <v>19928</v>
      </c>
      <c r="BA195" s="10" vm="57645">
        <v>2160</v>
      </c>
      <c r="BB195" s="10" vm="70162">
        <v>23619</v>
      </c>
      <c r="BC195" s="10" vm="99181">
        <v>3383</v>
      </c>
      <c r="BD195" s="10" vm="95130">
        <v>0</v>
      </c>
      <c r="BE195" s="10" vm="81830">
        <v>0</v>
      </c>
      <c r="BF195" s="10" vm="90352">
        <v>134</v>
      </c>
      <c r="BG195" s="10" vm="79845">
        <v>2643666</v>
      </c>
      <c r="BH195" s="10" vm="83678">
        <v>162152</v>
      </c>
      <c r="BI195" s="10" vm="75240">
        <v>9055</v>
      </c>
      <c r="BJ195" s="10" vm="70006">
        <v>62705</v>
      </c>
      <c r="BK195" s="10" vm="100505">
        <v>0</v>
      </c>
      <c r="BL195" s="10" vm="94967">
        <v>9764</v>
      </c>
      <c r="BM195" s="10" vm="90766">
        <v>243676</v>
      </c>
      <c r="BN195" s="10" vm="88707">
        <v>20232</v>
      </c>
      <c r="BO195" s="10" vm="79739">
        <v>0</v>
      </c>
      <c r="BP195" s="10" vm="77889">
        <v>5842</v>
      </c>
      <c r="BQ195" s="10" vm="57541">
        <v>67013</v>
      </c>
      <c r="BR195" s="10" vm="69852">
        <v>93087</v>
      </c>
      <c r="BS195" s="10" vm="100160">
        <v>150589</v>
      </c>
      <c r="BT195" s="10" vm="94803">
        <v>2794255</v>
      </c>
      <c r="BU195" s="10" vm="87867">
        <v>1406295</v>
      </c>
      <c r="BV195" s="10" vm="71921">
        <v>0</v>
      </c>
      <c r="BW195" s="10" vm="85583">
        <v>0</v>
      </c>
      <c r="BX195" s="10" vm="83522">
        <v>660481</v>
      </c>
      <c r="BY195" s="10" vm="75057">
        <v>997</v>
      </c>
      <c r="BZ195" s="10" vm="69695">
        <v>0</v>
      </c>
      <c r="CA195" s="10" vm="99682">
        <v>10027</v>
      </c>
      <c r="CB195" s="10" vm="94642">
        <v>2077800</v>
      </c>
      <c r="CC195" s="10" vm="72640">
        <v>19</v>
      </c>
      <c r="CD195" s="10" vm="80834">
        <v>1701</v>
      </c>
      <c r="CE195" s="10" vm="85474">
        <v>714735</v>
      </c>
      <c r="CF195" s="10" vm="77744">
        <v>711987</v>
      </c>
      <c r="CG195" s="10" vm="74978">
        <v>2748</v>
      </c>
      <c r="CH195" s="10" vm="69541">
        <v>0</v>
      </c>
      <c r="CI195" s="10" vm="98226">
        <v>0</v>
      </c>
      <c r="CJ195" s="10" vm="94484">
        <v>0</v>
      </c>
      <c r="CK195" s="10" vm="91090">
        <v>714735</v>
      </c>
      <c r="CL195" s="10" vm="86844">
        <v>52564</v>
      </c>
      <c r="CM195" s="10" vm="79575">
        <v>40147</v>
      </c>
      <c r="CN195" s="10" vm="83366">
        <v>0</v>
      </c>
      <c r="CO195" s="10" vm="74892">
        <v>12417</v>
      </c>
      <c r="CP195" s="10" vm="69386">
        <v>0</v>
      </c>
      <c r="CQ195" s="10" vm="97733">
        <v>0</v>
      </c>
      <c r="CR195" s="10" vm="94328">
        <v>0</v>
      </c>
      <c r="CS195" s="10" vm="81683">
        <v>0</v>
      </c>
      <c r="CT195" s="10" vm="71781">
        <v>135</v>
      </c>
      <c r="CU195" s="10" vm="71044">
        <v>15</v>
      </c>
      <c r="CV195" s="10" vm="77599">
        <v>644</v>
      </c>
      <c r="CW195" s="10" vm="74803">
        <v>-524</v>
      </c>
      <c r="CX195" s="10" vm="69233">
        <v>0</v>
      </c>
      <c r="CY195" s="10" vm="97264">
        <v>0</v>
      </c>
      <c r="CZ195" s="10" vm="94165">
        <v>0</v>
      </c>
      <c r="DA195" s="10" vm="89430">
        <v>0</v>
      </c>
      <c r="DB195" s="81" vm="88557">
        <v>0</v>
      </c>
      <c r="DC195" s="81" vm="85354">
        <v>0</v>
      </c>
      <c r="DD195" s="81" vm="83210">
        <v>0</v>
      </c>
      <c r="DE195" s="81" vm="57246">
        <v>0</v>
      </c>
      <c r="DF195" s="10" vm="69077">
        <v>0</v>
      </c>
      <c r="DG195" s="10" vm="96854">
        <v>0</v>
      </c>
      <c r="DH195" s="10" vm="93999">
        <v>0</v>
      </c>
      <c r="DI195" s="10" vm="87712">
        <v>0</v>
      </c>
      <c r="DJ195" s="10" vm="90182">
        <v>52699</v>
      </c>
      <c r="DK195" s="10" vm="79485">
        <v>40162</v>
      </c>
      <c r="DL195" s="10" vm="77453">
        <v>644</v>
      </c>
      <c r="DM195" s="10" vm="74626">
        <v>11893</v>
      </c>
      <c r="DN195" s="10" vm="68923">
        <v>51882</v>
      </c>
      <c r="DO195" s="10" vm="96409">
        <v>47381</v>
      </c>
      <c r="DP195" s="10" vm="93836">
        <v>0</v>
      </c>
      <c r="DQ195" s="10" vm="72503">
        <v>4501</v>
      </c>
      <c r="DR195" s="10" vm="80681">
        <v>0</v>
      </c>
      <c r="DS195" s="10" vm="85218">
        <v>0</v>
      </c>
      <c r="DT195" s="10" vm="83054">
        <v>0</v>
      </c>
      <c r="DU195" s="10" vm="57146">
        <v>0</v>
      </c>
      <c r="DV195" s="10" vm="68768">
        <v>0</v>
      </c>
      <c r="DW195" s="10" vm="98383">
        <v>0</v>
      </c>
      <c r="DX195" s="10" vm="93675">
        <v>0</v>
      </c>
      <c r="DY195" s="10" vm="81537">
        <v>0</v>
      </c>
      <c r="DZ195" s="10" vm="86691">
        <v>1818</v>
      </c>
      <c r="EA195" s="10" vm="79384">
        <v>0</v>
      </c>
      <c r="EB195" s="10" vm="77306">
        <v>673</v>
      </c>
      <c r="EC195" s="10" vm="57100">
        <v>1145</v>
      </c>
      <c r="ED195" s="10" vm="68614">
        <v>0</v>
      </c>
      <c r="EE195" s="10" vm="96074">
        <v>0</v>
      </c>
      <c r="EF195" s="10" vm="93511">
        <v>0</v>
      </c>
      <c r="EG195" s="10" vm="89274">
        <v>0</v>
      </c>
      <c r="EH195" s="81" vm="71630">
        <v>0</v>
      </c>
      <c r="EI195" s="81" vm="85090">
        <v>0</v>
      </c>
      <c r="EJ195" s="81" vm="82898">
        <v>0</v>
      </c>
      <c r="EK195" s="81" vm="57044">
        <v>0</v>
      </c>
      <c r="EL195" s="10" vm="68457">
        <v>7367</v>
      </c>
      <c r="EM195" s="10" vm="99515">
        <v>0</v>
      </c>
      <c r="EN195" s="10" vm="93347">
        <v>10609</v>
      </c>
      <c r="EO195" s="10" vm="90609">
        <v>-3242</v>
      </c>
      <c r="EP195" s="10" vm="88409">
        <v>61067</v>
      </c>
      <c r="EQ195" s="10" vm="79266">
        <v>47381</v>
      </c>
      <c r="ER195" s="10" vm="77159">
        <v>11282</v>
      </c>
      <c r="ES195" s="10" vm="56985">
        <v>2404</v>
      </c>
      <c r="ET195" s="10" vm="68303">
        <v>113766</v>
      </c>
      <c r="EU195" s="10" vm="98704">
        <v>87543</v>
      </c>
      <c r="EV195" s="10" vm="93190">
        <v>11926</v>
      </c>
      <c r="EW195" s="10" vm="87560">
        <v>14297</v>
      </c>
      <c r="EX195" s="10" vm="80550">
        <v>8693</v>
      </c>
      <c r="EY195" s="10" vm="84948">
        <v>3038</v>
      </c>
      <c r="EZ195" s="10" vm="82743">
        <v>1885</v>
      </c>
      <c r="FA195" s="10" vm="74185">
        <v>3038</v>
      </c>
      <c r="FB195" s="10" vm="68149">
        <v>2698300</v>
      </c>
      <c r="FC195" s="10" vm="98528">
        <v>0</v>
      </c>
      <c r="FD195" s="10" vm="93033">
        <v>2698300</v>
      </c>
      <c r="FE195" s="10" vm="58982">
        <v>198501</v>
      </c>
      <c r="FF195" s="10" vm="86536">
        <v>26497</v>
      </c>
      <c r="FG195" s="10" vm="79139">
        <v>0</v>
      </c>
      <c r="FH195" s="10" vm="77012">
        <v>-21173</v>
      </c>
      <c r="FI195" s="10" vm="74097">
        <v>0</v>
      </c>
      <c r="FJ195" s="10" vm="67996">
        <v>0</v>
      </c>
      <c r="FK195" s="10" vm="59343">
        <v>0</v>
      </c>
      <c r="FL195" s="10" vm="92867">
        <v>2902125</v>
      </c>
      <c r="FM195" s="10" vm="72366">
        <v>298062</v>
      </c>
      <c r="FN195" s="10" vm="71497">
        <v>30799</v>
      </c>
      <c r="FO195" s="10" vm="84846">
        <v>0</v>
      </c>
      <c r="FP195" s="10" vm="76865">
        <v>0</v>
      </c>
      <c r="FQ195" s="10" vm="74018">
        <v>-6694</v>
      </c>
      <c r="FR195" s="10" vm="67841">
        <v>0</v>
      </c>
      <c r="FS195" s="10" vm="96696">
        <v>0</v>
      </c>
      <c r="FT195" s="10" vm="92702">
        <v>322167</v>
      </c>
      <c r="FU195" s="10" vm="89115">
        <v>2579958</v>
      </c>
      <c r="FV195" s="10" vm="90020">
        <v>2400238</v>
      </c>
      <c r="FW195" s="81" vm="79008">
        <v>23210</v>
      </c>
      <c r="FX195" s="81" vm="82587">
        <v>0</v>
      </c>
      <c r="FY195" s="81" vm="73940">
        <v>0</v>
      </c>
      <c r="FZ195" s="81" vm="56255">
        <v>409</v>
      </c>
      <c r="GA195" s="81" vm="96251">
        <v>23619</v>
      </c>
      <c r="GB195" s="10" vm="92539">
        <v>16268</v>
      </c>
      <c r="GC195" s="10" vm="81390">
        <v>10125</v>
      </c>
      <c r="GD195" s="10" vm="88254">
        <v>6143</v>
      </c>
      <c r="GE195" s="10" vm="84708">
        <v>1981</v>
      </c>
      <c r="GF195" s="10" vm="76719">
        <v>1502</v>
      </c>
      <c r="GG195" s="10" vm="56688">
        <v>479</v>
      </c>
      <c r="GH195" s="10" vm="67687">
        <v>2460</v>
      </c>
      <c r="GI195" s="10" vm="99024">
        <v>1238</v>
      </c>
      <c r="GJ195" s="10" vm="92379">
        <v>1222</v>
      </c>
      <c r="GK195" s="10" vm="87407">
        <v>0</v>
      </c>
      <c r="GL195" s="10" vm="86398">
        <v>0</v>
      </c>
      <c r="GM195" s="10" vm="78908">
        <v>0</v>
      </c>
      <c r="GN195" s="10" vm="82432">
        <v>925</v>
      </c>
      <c r="GO195" s="10" vm="73763">
        <v>723</v>
      </c>
      <c r="GP195" s="10" vm="67532">
        <v>202</v>
      </c>
      <c r="GQ195" s="10" vm="99990">
        <v>0</v>
      </c>
      <c r="GR195" s="10" vm="92217">
        <v>0</v>
      </c>
      <c r="GS195" s="10" vm="88959">
        <v>0</v>
      </c>
      <c r="GT195" s="10" vm="80384">
        <v>21634</v>
      </c>
      <c r="GU195" s="10" vm="84604">
        <v>13588</v>
      </c>
      <c r="GV195" s="10" vm="76572">
        <v>8046</v>
      </c>
      <c r="GW195" s="10" vm="56570">
        <v>0</v>
      </c>
      <c r="GX195" s="81" vm="67374">
        <v>0</v>
      </c>
      <c r="GY195" s="10" vm="99351">
        <v>63</v>
      </c>
      <c r="GZ195" s="10" vm="92056">
        <v>0</v>
      </c>
      <c r="HA195" s="10" vm="72231">
        <v>0</v>
      </c>
      <c r="HB195" s="10" vm="71348">
        <v>0</v>
      </c>
      <c r="HC195" s="81" vm="57887">
        <v>0</v>
      </c>
      <c r="HD195" s="81" vm="82277">
        <v>9701</v>
      </c>
      <c r="HE195" s="10" vm="73591">
        <v>9764</v>
      </c>
      <c r="HF195" s="10" vm="67220">
        <v>4495</v>
      </c>
      <c r="HG195" s="10" vm="98067">
        <v>5001</v>
      </c>
      <c r="HH195" s="10" vm="91899">
        <v>0</v>
      </c>
      <c r="HI195" s="10" vm="90928">
        <v>0</v>
      </c>
      <c r="HJ195" s="10" vm="88124">
        <v>38816</v>
      </c>
      <c r="HK195" s="10" vm="84499">
        <v>0</v>
      </c>
      <c r="HL195" s="10" vm="57849">
        <v>0</v>
      </c>
      <c r="HM195" s="10" vm="73492">
        <v>0</v>
      </c>
      <c r="HN195" s="10" vm="67066">
        <v>18701</v>
      </c>
      <c r="HO195" s="10" vm="97573">
        <v>67013</v>
      </c>
      <c r="HP195" s="10" vm="91739">
        <v>10027</v>
      </c>
      <c r="HQ195" s="10" vm="90457">
        <v>0</v>
      </c>
      <c r="HR195" s="10" vm="89887">
        <v>10027</v>
      </c>
      <c r="HS195" s="10" vm="78712">
        <v>0</v>
      </c>
      <c r="HT195" s="10" vm="82122">
        <v>1701</v>
      </c>
      <c r="HU195" s="10" vm="73347">
        <v>1701</v>
      </c>
      <c r="HV195" s="10" vm="66913">
        <v>44960</v>
      </c>
      <c r="HW195" s="10" vm="97112">
        <v>854</v>
      </c>
      <c r="HX195" s="10" vm="91587">
        <v>0</v>
      </c>
      <c r="HY195" s="10" vm="88806">
        <v>50</v>
      </c>
      <c r="HZ195" s="10" vm="86248">
        <v>19</v>
      </c>
      <c r="IA195" s="10" vm="84385">
        <v>1</v>
      </c>
      <c r="IB195" s="10" vm="76330">
        <v>-9506</v>
      </c>
      <c r="IC195" s="10" vm="73201">
        <v>36378</v>
      </c>
      <c r="ID195" s="10" vm="66769">
        <v>2678</v>
      </c>
      <c r="IE195" s="10" vm="96539">
        <v>4632</v>
      </c>
      <c r="IF195" s="10" vm="91421">
        <v>45649</v>
      </c>
      <c r="IG195" s="10" vm="58405">
        <v>52959</v>
      </c>
      <c r="IH195" s="10" vm="80232">
        <v>26947</v>
      </c>
      <c r="II195" s="10" vm="78576">
        <v>35918</v>
      </c>
      <c r="IJ195" s="10" vm="76185">
        <v>0</v>
      </c>
      <c r="IK195" s="10" vm="73058">
        <v>1152</v>
      </c>
      <c r="IL195" s="10" vm="66627">
        <v>-85</v>
      </c>
      <c r="IM195" s="10" vm="59509">
        <v>15</v>
      </c>
      <c r="IN195" s="10" vm="91255">
        <v>30036</v>
      </c>
      <c r="IO195" s="10" vm="81245">
        <v>30197</v>
      </c>
      <c r="IP195" s="10" vm="71199">
        <v>0</v>
      </c>
      <c r="IQ195" s="10" vm="84246">
        <v>0</v>
      </c>
      <c r="IR195" s="10" vm="58187">
        <v>-27</v>
      </c>
      <c r="IS195" s="81" vm="72909">
        <v>401</v>
      </c>
      <c r="IT195" s="81" vm="66476">
        <v>692</v>
      </c>
    </row>
    <row r="196" spans="1:254" x14ac:dyDescent="0.25">
      <c r="A196" s="8" t="s">
        <v>476</v>
      </c>
      <c r="B196" s="8" t="s">
        <v>267</v>
      </c>
      <c r="C196" s="89">
        <v>44651</v>
      </c>
      <c r="D196" s="76" vm="84139">
        <v>12</v>
      </c>
      <c r="E196" s="10" vm="76048">
        <v>161542</v>
      </c>
      <c r="F196" s="10" vm="70940">
        <v>-138145</v>
      </c>
      <c r="G196" s="10" vm="100348">
        <v>-13515</v>
      </c>
      <c r="H196" s="10" vm="59930">
        <v>9882</v>
      </c>
      <c r="I196" s="10" vm="58546">
        <v>4206</v>
      </c>
      <c r="J196" s="10" vm="63739">
        <v>14088</v>
      </c>
      <c r="K196" s="10" vm="86059">
        <v>0</v>
      </c>
      <c r="L196" s="10" vm="78475">
        <v>0</v>
      </c>
      <c r="M196" s="10" vm="75904">
        <v>271</v>
      </c>
      <c r="N196" s="10" vm="70818">
        <v>128</v>
      </c>
      <c r="O196" s="10" vm="99843">
        <v>-16097</v>
      </c>
      <c r="P196" s="10" vm="95945">
        <v>400</v>
      </c>
      <c r="Q196" s="10" vm="81963">
        <v>0</v>
      </c>
      <c r="R196" s="10" vm="87158">
        <v>0</v>
      </c>
      <c r="S196" s="10" vm="85969">
        <v>0</v>
      </c>
      <c r="T196" s="10" vm="83993">
        <v>-1210</v>
      </c>
      <c r="U196" s="10" vm="75755">
        <v>-102</v>
      </c>
      <c r="V196" s="10" vm="56317">
        <v>-1312</v>
      </c>
      <c r="W196" s="10" vm="98859">
        <v>52070</v>
      </c>
      <c r="X196" s="10" vm="95779">
        <v>75885</v>
      </c>
      <c r="Y196" s="10" vm="89726">
        <v>0</v>
      </c>
      <c r="Z196" s="10" vm="81144">
        <v>0</v>
      </c>
      <c r="AA196" s="10" vm="80100">
        <v>126643</v>
      </c>
      <c r="AB196" s="10" vm="78335">
        <v>134975</v>
      </c>
      <c r="AC196" s="10" vm="57807">
        <v>5039</v>
      </c>
      <c r="AD196" s="10" vm="70620">
        <v>140014</v>
      </c>
      <c r="AE196" s="10" vm="97877">
        <v>0</v>
      </c>
      <c r="AF196" s="10" vm="95614">
        <v>4364</v>
      </c>
      <c r="AG196" s="10" vm="72765">
        <v>0</v>
      </c>
      <c r="AH196" s="10" vm="72094">
        <v>0</v>
      </c>
      <c r="AI196" s="10" vm="85840">
        <v>144378</v>
      </c>
      <c r="AJ196" s="10" vm="78190">
        <v>50911</v>
      </c>
      <c r="AK196" s="10" vm="75517">
        <v>6117</v>
      </c>
      <c r="AL196" s="10" vm="70453">
        <v>20487</v>
      </c>
      <c r="AM196" s="10" vm="97419">
        <v>2489</v>
      </c>
      <c r="AN196" s="10" vm="95450">
        <v>23756</v>
      </c>
      <c r="AO196" s="10" vm="88009">
        <v>394</v>
      </c>
      <c r="AP196" s="10" vm="80991">
        <v>0</v>
      </c>
      <c r="AQ196" s="10" vm="79971">
        <v>25858</v>
      </c>
      <c r="AR196" s="10" vm="83844">
        <v>65</v>
      </c>
      <c r="AS196" s="10" vm="75421">
        <v>2579</v>
      </c>
      <c r="AT196" s="10" vm="70308">
        <v>132656</v>
      </c>
      <c r="AU196" s="10" vm="97011">
        <v>11722</v>
      </c>
      <c r="AV196" s="10" vm="95286">
        <v>2049</v>
      </c>
      <c r="AW196" s="10" vm="89571">
        <v>28190</v>
      </c>
      <c r="AX196" s="10" vm="87004">
        <v>885457</v>
      </c>
      <c r="AY196" s="10" vm="85729">
        <v>15888</v>
      </c>
      <c r="AZ196" s="10" vm="78044">
        <v>4141</v>
      </c>
      <c r="BA196" s="10" vm="75337">
        <v>114</v>
      </c>
      <c r="BB196" s="10" vm="70122">
        <v>10000</v>
      </c>
      <c r="BC196" s="10" vm="99176">
        <v>5484</v>
      </c>
      <c r="BD196" s="10" vm="95122">
        <v>0</v>
      </c>
      <c r="BE196" s="10" vm="81817">
        <v>0</v>
      </c>
      <c r="BF196" s="10" vm="90374">
        <v>3474</v>
      </c>
      <c r="BG196" s="10" vm="79841">
        <v>952748</v>
      </c>
      <c r="BH196" s="10" vm="83688">
        <v>2476</v>
      </c>
      <c r="BI196" s="10" vm="57595">
        <v>6123</v>
      </c>
      <c r="BJ196" s="10" vm="69988">
        <v>87407</v>
      </c>
      <c r="BK196" s="10" vm="100502">
        <v>0</v>
      </c>
      <c r="BL196" s="10" vm="94958">
        <v>0</v>
      </c>
      <c r="BM196" s="10" vm="90753">
        <v>96006</v>
      </c>
      <c r="BN196" s="10" vm="88715">
        <v>5477</v>
      </c>
      <c r="BO196" s="10" vm="79729">
        <v>0</v>
      </c>
      <c r="BP196" s="10" vm="77899">
        <v>11161</v>
      </c>
      <c r="BQ196" s="10" vm="75152">
        <v>19971</v>
      </c>
      <c r="BR196" s="10" vm="69841">
        <v>36609</v>
      </c>
      <c r="BS196" s="10" vm="100182">
        <v>59397</v>
      </c>
      <c r="BT196" s="10" vm="94794">
        <v>1012145</v>
      </c>
      <c r="BU196" s="10" vm="87853">
        <v>472878</v>
      </c>
      <c r="BV196" s="10" vm="71945">
        <v>0</v>
      </c>
      <c r="BW196" s="10" vm="85569">
        <v>0</v>
      </c>
      <c r="BX196" s="10" vm="83532">
        <v>0</v>
      </c>
      <c r="BY196" s="10" vm="57490">
        <v>0</v>
      </c>
      <c r="BZ196" s="10" vm="69674">
        <v>0</v>
      </c>
      <c r="CA196" s="10" vm="99681">
        <v>693</v>
      </c>
      <c r="CB196" s="10" vm="94633">
        <v>473571</v>
      </c>
      <c r="CC196" s="10" vm="72627">
        <v>41346</v>
      </c>
      <c r="CD196" s="10" vm="80848">
        <v>477</v>
      </c>
      <c r="CE196" s="10" vm="85469">
        <v>496751</v>
      </c>
      <c r="CF196" s="10" vm="77754">
        <v>163671</v>
      </c>
      <c r="CG196" s="10" vm="74985">
        <v>333080</v>
      </c>
      <c r="CH196" s="10" vm="69527">
        <v>0</v>
      </c>
      <c r="CI196" s="10" vm="98220">
        <v>0</v>
      </c>
      <c r="CJ196" s="10" vm="94475">
        <v>0</v>
      </c>
      <c r="CK196" s="10" vm="91076">
        <v>496751</v>
      </c>
      <c r="CL196" s="10" vm="86852">
        <v>13505</v>
      </c>
      <c r="CM196" s="10" vm="79624">
        <v>13515</v>
      </c>
      <c r="CN196" s="10" vm="83376">
        <v>0</v>
      </c>
      <c r="CO196" s="10" vm="57363">
        <v>-10</v>
      </c>
      <c r="CP196" s="10" vm="69380">
        <v>0</v>
      </c>
      <c r="CQ196" s="10" vm="97722">
        <v>0</v>
      </c>
      <c r="CR196" s="10" vm="94319">
        <v>0</v>
      </c>
      <c r="CS196" s="10" vm="81670">
        <v>0</v>
      </c>
      <c r="CT196" s="10" vm="71799">
        <v>0</v>
      </c>
      <c r="CU196" s="10" vm="71038">
        <v>0</v>
      </c>
      <c r="CV196" s="10" vm="77609">
        <v>1719</v>
      </c>
      <c r="CW196" s="10" vm="74812">
        <v>-1719</v>
      </c>
      <c r="CX196" s="10" vm="69213">
        <v>0</v>
      </c>
      <c r="CY196" s="10" vm="97261">
        <v>0</v>
      </c>
      <c r="CZ196" s="10" vm="94156">
        <v>0</v>
      </c>
      <c r="DA196" s="10" vm="89416">
        <v>0</v>
      </c>
      <c r="DB196" s="81" vm="88569">
        <v>0</v>
      </c>
      <c r="DC196" s="81" vm="85348">
        <v>0</v>
      </c>
      <c r="DD196" s="81" vm="83220">
        <v>0</v>
      </c>
      <c r="DE196" s="81" vm="74730">
        <v>0</v>
      </c>
      <c r="DF196" s="10" vm="69068">
        <v>206</v>
      </c>
      <c r="DG196" s="10" vm="96852">
        <v>0</v>
      </c>
      <c r="DH196" s="10" vm="93990">
        <v>206</v>
      </c>
      <c r="DI196" s="10" vm="87699">
        <v>0</v>
      </c>
      <c r="DJ196" s="10" vm="90224">
        <v>13711</v>
      </c>
      <c r="DK196" s="10" vm="79505">
        <v>13515</v>
      </c>
      <c r="DL196" s="10" vm="77463">
        <v>1925</v>
      </c>
      <c r="DM196" s="10" vm="74638">
        <v>-1729</v>
      </c>
      <c r="DN196" s="10" vm="68890">
        <v>0</v>
      </c>
      <c r="DO196" s="10" vm="96405">
        <v>0</v>
      </c>
      <c r="DP196" s="10" vm="93827">
        <v>0</v>
      </c>
      <c r="DQ196" s="10" vm="72489">
        <v>0</v>
      </c>
      <c r="DR196" s="10" vm="80703">
        <v>0</v>
      </c>
      <c r="DS196" s="10" vm="85214">
        <v>0</v>
      </c>
      <c r="DT196" s="10" vm="83064">
        <v>0</v>
      </c>
      <c r="DU196" s="10" vm="74546">
        <v>0</v>
      </c>
      <c r="DV196" s="10" vm="68750">
        <v>0</v>
      </c>
      <c r="DW196" s="10" vm="98380">
        <v>0</v>
      </c>
      <c r="DX196" s="10" vm="93666">
        <v>0</v>
      </c>
      <c r="DY196" s="10" vm="81524">
        <v>0</v>
      </c>
      <c r="DZ196" s="10" vm="86699">
        <v>0</v>
      </c>
      <c r="EA196" s="10" vm="79373">
        <v>0</v>
      </c>
      <c r="EB196" s="10" vm="77316">
        <v>0</v>
      </c>
      <c r="EC196" s="10" vm="74450">
        <v>0</v>
      </c>
      <c r="ED196" s="10" vm="68603">
        <v>0</v>
      </c>
      <c r="EE196" s="10" vm="96106">
        <v>0</v>
      </c>
      <c r="EF196" s="10" vm="93502">
        <v>0</v>
      </c>
      <c r="EG196" s="10" vm="89260">
        <v>0</v>
      </c>
      <c r="EH196" s="81" vm="71654">
        <v>0</v>
      </c>
      <c r="EI196" s="81" vm="85086">
        <v>0</v>
      </c>
      <c r="EJ196" s="81" vm="82908">
        <v>0</v>
      </c>
      <c r="EK196" s="81" vm="74360">
        <v>0</v>
      </c>
      <c r="EL196" s="10" vm="68436">
        <v>3453</v>
      </c>
      <c r="EM196" s="10" vm="99514">
        <v>0</v>
      </c>
      <c r="EN196" s="10" vm="93338">
        <v>3564</v>
      </c>
      <c r="EO196" s="10" vm="90596">
        <v>-111</v>
      </c>
      <c r="EP196" s="10" vm="88423">
        <v>3453</v>
      </c>
      <c r="EQ196" s="10" vm="79261">
        <v>0</v>
      </c>
      <c r="ER196" s="10" vm="77169">
        <v>3564</v>
      </c>
      <c r="ES196" s="10" vm="56994">
        <v>-111</v>
      </c>
      <c r="ET196" s="10" vm="68289">
        <v>17164</v>
      </c>
      <c r="EU196" s="10" vm="98698">
        <v>13515</v>
      </c>
      <c r="EV196" s="10" vm="93181">
        <v>5489</v>
      </c>
      <c r="EW196" s="10" vm="87545">
        <v>-1840</v>
      </c>
      <c r="EX196" s="10" vm="80558">
        <v>5291</v>
      </c>
      <c r="EY196" s="10" vm="84983">
        <v>1880</v>
      </c>
      <c r="EZ196" s="10" vm="82752">
        <v>3806</v>
      </c>
      <c r="FA196" s="10" vm="56928">
        <v>1880</v>
      </c>
      <c r="FB196" s="10" vm="68142">
        <v>20146</v>
      </c>
      <c r="FC196" s="10" vm="98499">
        <v>830778</v>
      </c>
      <c r="FD196" s="10" vm="93024">
        <v>850924</v>
      </c>
      <c r="FE196" s="10" vm="58969">
        <v>34409</v>
      </c>
      <c r="FF196" s="10" vm="86553">
        <v>13037</v>
      </c>
      <c r="FG196" s="10" vm="79134">
        <v>0</v>
      </c>
      <c r="FH196" s="10" vm="77021">
        <v>-6803</v>
      </c>
      <c r="FI196" s="10" vm="100810">
        <v>0</v>
      </c>
      <c r="FJ196" s="10" vm="67975">
        <v>-999</v>
      </c>
      <c r="FK196" s="10" vm="59340">
        <v>26812</v>
      </c>
      <c r="FL196" s="10" vm="92858">
        <v>917380</v>
      </c>
      <c r="FM196" s="10" vm="72352">
        <v>3761</v>
      </c>
      <c r="FN196" s="10" vm="71509">
        <v>25858</v>
      </c>
      <c r="FO196" s="10" vm="84840">
        <v>65</v>
      </c>
      <c r="FP196" s="10" vm="76875">
        <v>-25324</v>
      </c>
      <c r="FQ196" s="10" vm="56808">
        <v>-584</v>
      </c>
      <c r="FR196" s="10" vm="67832">
        <v>-43</v>
      </c>
      <c r="FS196" s="10" vm="96694">
        <v>0</v>
      </c>
      <c r="FT196" s="10" vm="92693">
        <v>3733</v>
      </c>
      <c r="FU196" s="10" vm="89102">
        <v>913647</v>
      </c>
      <c r="FV196" s="10" vm="90061">
        <v>847163</v>
      </c>
      <c r="FW196" s="81" vm="79028">
        <v>9600</v>
      </c>
      <c r="FX196" s="81" vm="82597">
        <v>0</v>
      </c>
      <c r="FY196" s="81" vm="56747">
        <v>0</v>
      </c>
      <c r="FZ196" s="81" vm="56214">
        <v>400</v>
      </c>
      <c r="GA196" s="81" vm="96246">
        <v>10000</v>
      </c>
      <c r="GB196" s="10" vm="92530">
        <v>1643</v>
      </c>
      <c r="GC196" s="10" vm="81376">
        <v>1251</v>
      </c>
      <c r="GD196" s="10" vm="88274">
        <v>392</v>
      </c>
      <c r="GE196" s="10" vm="84704">
        <v>1946</v>
      </c>
      <c r="GF196" s="10" vm="76728">
        <v>3019</v>
      </c>
      <c r="GG196" s="10" vm="73859">
        <v>-1073</v>
      </c>
      <c r="GH196" s="10" vm="67668">
        <v>6661</v>
      </c>
      <c r="GI196" s="10" vm="99021">
        <v>1958</v>
      </c>
      <c r="GJ196" s="10" vm="92370">
        <v>4703</v>
      </c>
      <c r="GK196" s="10" vm="87394">
        <v>0</v>
      </c>
      <c r="GL196" s="10" vm="86405">
        <v>0</v>
      </c>
      <c r="GM196" s="10" vm="78901">
        <v>0</v>
      </c>
      <c r="GN196" s="10" vm="82441">
        <v>456</v>
      </c>
      <c r="GO196" s="10" vm="73771">
        <v>414</v>
      </c>
      <c r="GP196" s="10" vm="67520">
        <v>42</v>
      </c>
      <c r="GQ196" s="10" vm="100018">
        <v>396</v>
      </c>
      <c r="GR196" s="10" vm="92208">
        <v>254</v>
      </c>
      <c r="GS196" s="10" vm="88945">
        <v>142</v>
      </c>
      <c r="GT196" s="10" vm="80409">
        <v>11102</v>
      </c>
      <c r="GU196" s="10" vm="84589">
        <v>6896</v>
      </c>
      <c r="GV196" s="10" vm="76582">
        <v>4206</v>
      </c>
      <c r="GW196" s="10" vm="56577">
        <v>0</v>
      </c>
      <c r="GX196" s="81" vm="67353">
        <v>0</v>
      </c>
      <c r="GY196" s="10" vm="99350">
        <v>0</v>
      </c>
      <c r="GZ196" s="10" vm="92047">
        <v>0</v>
      </c>
      <c r="HA196" s="10" vm="72218">
        <v>0</v>
      </c>
      <c r="HB196" s="10" vm="71363">
        <v>0</v>
      </c>
      <c r="HC196" s="81" vm="78812">
        <v>0</v>
      </c>
      <c r="HD196" s="81" vm="82287">
        <v>0</v>
      </c>
      <c r="HE196" s="10" vm="73602">
        <v>0</v>
      </c>
      <c r="HF196" s="10" vm="67206">
        <v>2605</v>
      </c>
      <c r="HG196" s="10" vm="98061">
        <v>3189</v>
      </c>
      <c r="HH196" s="10" vm="91890">
        <v>5</v>
      </c>
      <c r="HI196" s="10" vm="90914">
        <v>424</v>
      </c>
      <c r="HJ196" s="10" vm="88132">
        <v>10529</v>
      </c>
      <c r="HK196" s="10" vm="84524">
        <v>0</v>
      </c>
      <c r="HL196" s="10" vm="76440">
        <v>0</v>
      </c>
      <c r="HM196" s="10" vm="73506">
        <v>0</v>
      </c>
      <c r="HN196" s="10" vm="67059">
        <v>3219</v>
      </c>
      <c r="HO196" s="10" vm="97562">
        <v>19971</v>
      </c>
      <c r="HP196" s="10" vm="91730">
        <v>693</v>
      </c>
      <c r="HQ196" s="10" vm="90448">
        <v>0</v>
      </c>
      <c r="HR196" s="10" vm="89904">
        <v>693</v>
      </c>
      <c r="HS196" s="10" vm="78707">
        <v>0</v>
      </c>
      <c r="HT196" s="10" vm="82131">
        <v>477</v>
      </c>
      <c r="HU196" s="10" vm="73361">
        <v>477</v>
      </c>
      <c r="HV196" s="10" vm="66892">
        <v>13673</v>
      </c>
      <c r="HW196" s="10" vm="97111">
        <v>0</v>
      </c>
      <c r="HX196" s="10" vm="91578">
        <v>0</v>
      </c>
      <c r="HY196" s="10" vm="88799">
        <v>2092</v>
      </c>
      <c r="HZ196" s="10" vm="86260">
        <v>6</v>
      </c>
      <c r="IA196" s="10" vm="84379">
        <v>326</v>
      </c>
      <c r="IB196" s="10" vm="76340">
        <v>0</v>
      </c>
      <c r="IC196" s="10" vm="73217">
        <v>16097</v>
      </c>
      <c r="ID196" s="10" vm="66760">
        <v>2159</v>
      </c>
      <c r="IE196" s="10" vm="59153">
        <v>6831</v>
      </c>
      <c r="IF196" s="10" vm="91412">
        <v>949</v>
      </c>
      <c r="IG196" s="10" vm="87253">
        <v>9939</v>
      </c>
      <c r="IH196" s="10" vm="80264">
        <v>13037</v>
      </c>
      <c r="II196" s="10" vm="78596">
        <v>28437</v>
      </c>
      <c r="IJ196" s="10" vm="76195">
        <v>65</v>
      </c>
      <c r="IK196" s="10" vm="73074">
        <v>281</v>
      </c>
      <c r="IL196" s="10" vm="66587">
        <v>-228</v>
      </c>
      <c r="IM196" s="10" vm="59505">
        <v>0</v>
      </c>
      <c r="IN196" s="10" vm="91246">
        <v>31744</v>
      </c>
      <c r="IO196" s="10" vm="81236">
        <v>31751</v>
      </c>
      <c r="IP196" s="10" vm="71218">
        <v>0</v>
      </c>
      <c r="IQ196" s="10" vm="84241">
        <v>0</v>
      </c>
      <c r="IR196" s="10" vm="58196">
        <v>0</v>
      </c>
      <c r="IS196" s="81" vm="72924">
        <v>0</v>
      </c>
      <c r="IT196" s="81" vm="66457">
        <v>0</v>
      </c>
    </row>
    <row r="197" spans="1:254" x14ac:dyDescent="0.25">
      <c r="A197" s="8" t="s">
        <v>477</v>
      </c>
      <c r="B197" s="8" t="s">
        <v>87</v>
      </c>
      <c r="C197" s="89">
        <v>44651</v>
      </c>
      <c r="D197" s="76" vm="84130">
        <v>12</v>
      </c>
      <c r="E197" s="10" vm="76034">
        <v>120560</v>
      </c>
      <c r="F197" s="10" vm="70947">
        <v>-79107</v>
      </c>
      <c r="G197" s="10" vm="100339">
        <v>-9347</v>
      </c>
      <c r="H197" s="10" vm="59939">
        <v>32106</v>
      </c>
      <c r="I197" s="10" vm="58560">
        <v>7382</v>
      </c>
      <c r="J197" s="10" vm="63727">
        <v>39488</v>
      </c>
      <c r="K197" s="10" vm="86099">
        <v>0</v>
      </c>
      <c r="L197" s="10" vm="78466">
        <v>0</v>
      </c>
      <c r="M197" s="10" vm="75889">
        <v>0</v>
      </c>
      <c r="N197" s="10" vm="70835">
        <v>386</v>
      </c>
      <c r="O197" s="10" vm="99832">
        <v>-20142</v>
      </c>
      <c r="P197" s="10" vm="95955">
        <v>1045</v>
      </c>
      <c r="Q197" s="10" vm="81978">
        <v>0</v>
      </c>
      <c r="R197" s="10" vm="87136">
        <v>0</v>
      </c>
      <c r="S197" s="10" vm="85966">
        <v>0</v>
      </c>
      <c r="T197" s="10" vm="83984">
        <v>20777</v>
      </c>
      <c r="U197" s="10" vm="75741">
        <v>24</v>
      </c>
      <c r="V197" s="10" vm="70728">
        <v>20801</v>
      </c>
      <c r="W197" s="10" vm="98852">
        <v>0</v>
      </c>
      <c r="X197" s="10" vm="95789">
        <v>31667</v>
      </c>
      <c r="Y197" s="10" vm="89741">
        <v>0</v>
      </c>
      <c r="Z197" s="10" vm="81129">
        <v>0</v>
      </c>
      <c r="AA197" s="10" vm="80093">
        <v>52468</v>
      </c>
      <c r="AB197" s="10" vm="78326">
        <v>98026</v>
      </c>
      <c r="AC197" s="10" vm="75600">
        <v>5155</v>
      </c>
      <c r="AD197" s="10" vm="70626">
        <v>103181</v>
      </c>
      <c r="AE197" s="10" vm="97911">
        <v>1016</v>
      </c>
      <c r="AF197" s="10" vm="95623">
        <v>0</v>
      </c>
      <c r="AG197" s="10" vm="72779">
        <v>1497</v>
      </c>
      <c r="AH197" s="10" vm="72087">
        <v>0</v>
      </c>
      <c r="AI197" s="10" vm="85837">
        <v>105694</v>
      </c>
      <c r="AJ197" s="10" vm="78181">
        <v>22826</v>
      </c>
      <c r="AK197" s="10" vm="75503">
        <v>6032</v>
      </c>
      <c r="AL197" s="10" vm="70472">
        <v>11294</v>
      </c>
      <c r="AM197" s="10" vm="97414">
        <v>15235</v>
      </c>
      <c r="AN197" s="10" vm="95459">
        <v>5545</v>
      </c>
      <c r="AO197" s="10" vm="88023">
        <v>819</v>
      </c>
      <c r="AP197" s="10" vm="80970">
        <v>0</v>
      </c>
      <c r="AQ197" s="10" vm="79968">
        <v>13588</v>
      </c>
      <c r="AR197" s="10" vm="83835">
        <v>0</v>
      </c>
      <c r="AS197" s="10" vm="75412">
        <v>0</v>
      </c>
      <c r="AT197" s="10" vm="70319">
        <v>75339</v>
      </c>
      <c r="AU197" s="10" vm="97005">
        <v>30355</v>
      </c>
      <c r="AV197" s="10" vm="95295">
        <v>689</v>
      </c>
      <c r="AW197" s="10" vm="89586">
        <v>582672</v>
      </c>
      <c r="AX197" s="10" vm="86993">
        <v>0</v>
      </c>
      <c r="AY197" s="10" vm="85726">
        <v>13118</v>
      </c>
      <c r="AZ197" s="10" vm="78035">
        <v>1694</v>
      </c>
      <c r="BA197" s="10" vm="57646">
        <v>137</v>
      </c>
      <c r="BB197" s="10" vm="70163">
        <v>10740</v>
      </c>
      <c r="BC197" s="10" vm="99197">
        <v>0</v>
      </c>
      <c r="BD197" s="10" vm="95131">
        <v>0</v>
      </c>
      <c r="BE197" s="10" vm="81831">
        <v>0</v>
      </c>
      <c r="BF197" s="10" vm="90328">
        <v>20</v>
      </c>
      <c r="BG197" s="10" vm="79837">
        <v>608381</v>
      </c>
      <c r="BH197" s="10" vm="83679">
        <v>5547</v>
      </c>
      <c r="BI197" s="10" vm="57589">
        <v>5413</v>
      </c>
      <c r="BJ197" s="10" vm="70007">
        <v>149802</v>
      </c>
      <c r="BK197" s="10" vm="100498">
        <v>28270</v>
      </c>
      <c r="BL197" s="10" vm="94968">
        <v>35246</v>
      </c>
      <c r="BM197" s="10" vm="90767">
        <v>224278</v>
      </c>
      <c r="BN197" s="10" vm="88696">
        <v>12500</v>
      </c>
      <c r="BO197" s="10" vm="79727">
        <v>0</v>
      </c>
      <c r="BP197" s="10" vm="77890">
        <v>1097</v>
      </c>
      <c r="BQ197" s="10" vm="57542">
        <v>38465</v>
      </c>
      <c r="BR197" s="10" vm="69853">
        <v>52062</v>
      </c>
      <c r="BS197" s="10" vm="100175">
        <v>172216</v>
      </c>
      <c r="BT197" s="10" vm="94804">
        <v>780597</v>
      </c>
      <c r="BU197" s="10" vm="87868">
        <v>474457</v>
      </c>
      <c r="BV197" s="10" vm="71935">
        <v>0</v>
      </c>
      <c r="BW197" s="10" vm="85601">
        <v>0</v>
      </c>
      <c r="BX197" s="10" vm="83523">
        <v>82177</v>
      </c>
      <c r="BY197" s="10" vm="57485">
        <v>0</v>
      </c>
      <c r="BZ197" s="10" vm="69696">
        <v>0</v>
      </c>
      <c r="CA197" s="10" vm="99651">
        <v>3959</v>
      </c>
      <c r="CB197" s="10" vm="94643">
        <v>560593</v>
      </c>
      <c r="CC197" s="10" vm="72641">
        <v>185</v>
      </c>
      <c r="CD197" s="10" vm="80825">
        <v>539</v>
      </c>
      <c r="CE197" s="10" vm="85465">
        <v>219280</v>
      </c>
      <c r="CF197" s="10" vm="77745">
        <v>219280</v>
      </c>
      <c r="CG197" s="10" vm="74979">
        <v>0</v>
      </c>
      <c r="CH197" s="10" vm="69542">
        <v>0</v>
      </c>
      <c r="CI197" s="10" vm="98234">
        <v>0</v>
      </c>
      <c r="CJ197" s="10" vm="94485">
        <v>0</v>
      </c>
      <c r="CK197" s="10" vm="91091">
        <v>219280</v>
      </c>
      <c r="CL197" s="10" vm="86838">
        <v>10728</v>
      </c>
      <c r="CM197" s="10" vm="79617">
        <v>8781</v>
      </c>
      <c r="CN197" s="10" vm="83367">
        <v>0</v>
      </c>
      <c r="CO197" s="10" vm="74893">
        <v>1947</v>
      </c>
      <c r="CP197" s="10" vm="69387">
        <v>0</v>
      </c>
      <c r="CQ197" s="10" vm="97757">
        <v>0</v>
      </c>
      <c r="CR197" s="10" vm="94329">
        <v>443</v>
      </c>
      <c r="CS197" s="10" vm="81684">
        <v>-443</v>
      </c>
      <c r="CT197" s="10" vm="71791">
        <v>409</v>
      </c>
      <c r="CU197" s="10" vm="71057">
        <v>0</v>
      </c>
      <c r="CV197" s="10" vm="77600">
        <v>1121</v>
      </c>
      <c r="CW197" s="10" vm="74804">
        <v>-712</v>
      </c>
      <c r="CX197" s="10" vm="69234">
        <v>733</v>
      </c>
      <c r="CY197" s="10" vm="97281">
        <v>0</v>
      </c>
      <c r="CZ197" s="10" vm="94166">
        <v>347</v>
      </c>
      <c r="DA197" s="10" vm="89431">
        <v>386</v>
      </c>
      <c r="DB197" s="81" vm="88563">
        <v>0</v>
      </c>
      <c r="DC197" s="81" vm="85325">
        <v>0</v>
      </c>
      <c r="DD197" s="81" vm="83211">
        <v>0</v>
      </c>
      <c r="DE197" s="81" vm="74721">
        <v>0</v>
      </c>
      <c r="DF197" s="10" vm="69078">
        <v>204</v>
      </c>
      <c r="DG197" s="10" vm="96858">
        <v>0</v>
      </c>
      <c r="DH197" s="10" vm="94000">
        <v>32</v>
      </c>
      <c r="DI197" s="10" vm="87713">
        <v>172</v>
      </c>
      <c r="DJ197" s="10" vm="90201">
        <v>12074</v>
      </c>
      <c r="DK197" s="10" vm="79491">
        <v>8781</v>
      </c>
      <c r="DL197" s="10" vm="77454">
        <v>1943</v>
      </c>
      <c r="DM197" s="10" vm="74627">
        <v>1350</v>
      </c>
      <c r="DN197" s="10" vm="68924">
        <v>480</v>
      </c>
      <c r="DO197" s="10" vm="96431">
        <v>566</v>
      </c>
      <c r="DP197" s="10" vm="93837">
        <v>0</v>
      </c>
      <c r="DQ197" s="10" vm="72504">
        <v>-86</v>
      </c>
      <c r="DR197" s="10" vm="80682">
        <v>0</v>
      </c>
      <c r="DS197" s="10" vm="85219">
        <v>0</v>
      </c>
      <c r="DT197" s="10" vm="83055">
        <v>0</v>
      </c>
      <c r="DU197" s="10" vm="74537">
        <v>0</v>
      </c>
      <c r="DV197" s="10" vm="68769">
        <v>0</v>
      </c>
      <c r="DW197" s="10" vm="98396">
        <v>0</v>
      </c>
      <c r="DX197" s="10" vm="93676">
        <v>0</v>
      </c>
      <c r="DY197" s="10" vm="81538">
        <v>0</v>
      </c>
      <c r="DZ197" s="10" vm="86687">
        <v>620</v>
      </c>
      <c r="EA197" s="10" vm="79381">
        <v>0</v>
      </c>
      <c r="EB197" s="10" vm="77307">
        <v>181</v>
      </c>
      <c r="EC197" s="10" vm="74441">
        <v>439</v>
      </c>
      <c r="ED197" s="10" vm="68615">
        <v>0</v>
      </c>
      <c r="EE197" s="10" vm="96112">
        <v>0</v>
      </c>
      <c r="EF197" s="10" vm="93512">
        <v>0</v>
      </c>
      <c r="EG197" s="10" vm="89275">
        <v>0</v>
      </c>
      <c r="EH197" s="81" vm="71647">
        <v>0</v>
      </c>
      <c r="EI197" s="81" vm="85073">
        <v>0</v>
      </c>
      <c r="EJ197" s="81" vm="82899">
        <v>0</v>
      </c>
      <c r="EK197" s="81" vm="57045">
        <v>0</v>
      </c>
      <c r="EL197" s="10" vm="68458">
        <v>1692</v>
      </c>
      <c r="EM197" s="10" vm="99532">
        <v>0</v>
      </c>
      <c r="EN197" s="10" vm="93348">
        <v>1644</v>
      </c>
      <c r="EO197" s="10" vm="90610">
        <v>48</v>
      </c>
      <c r="EP197" s="10" vm="88400">
        <v>2792</v>
      </c>
      <c r="EQ197" s="10" vm="79257">
        <v>566</v>
      </c>
      <c r="ER197" s="10" vm="77160">
        <v>1825</v>
      </c>
      <c r="ES197" s="10" vm="56986">
        <v>401</v>
      </c>
      <c r="ET197" s="10" vm="68304">
        <v>14866</v>
      </c>
      <c r="EU197" s="10" vm="98712">
        <v>9347</v>
      </c>
      <c r="EV197" s="10" vm="93191">
        <v>3768</v>
      </c>
      <c r="EW197" s="10" vm="87561">
        <v>1751</v>
      </c>
      <c r="EX197" s="10" vm="80544">
        <v>4459</v>
      </c>
      <c r="EY197" s="10" vm="84975">
        <v>414</v>
      </c>
      <c r="EZ197" s="10" vm="82744">
        <v>2708</v>
      </c>
      <c r="FA197" s="10" vm="74186">
        <v>414</v>
      </c>
      <c r="FB197" s="10" vm="68150">
        <v>661885</v>
      </c>
      <c r="FC197" s="10" vm="98554">
        <v>0</v>
      </c>
      <c r="FD197" s="10" vm="93034">
        <v>661885</v>
      </c>
      <c r="FE197" s="10" vm="58983">
        <v>42162</v>
      </c>
      <c r="FF197" s="10" vm="86545">
        <v>17939</v>
      </c>
      <c r="FG197" s="10" vm="79152">
        <v>0</v>
      </c>
      <c r="FH197" s="10" vm="77013">
        <v>-4317</v>
      </c>
      <c r="FI197" s="10" vm="56870">
        <v>0</v>
      </c>
      <c r="FJ197" s="10" vm="67997">
        <v>0</v>
      </c>
      <c r="FK197" s="10" vm="59360">
        <v>-442</v>
      </c>
      <c r="FL197" s="10" vm="92868">
        <v>717227</v>
      </c>
      <c r="FM197" s="10" vm="72367">
        <v>122992</v>
      </c>
      <c r="FN197" s="10" vm="71502">
        <v>13588</v>
      </c>
      <c r="FO197" s="10" vm="84819">
        <v>0</v>
      </c>
      <c r="FP197" s="10" vm="76866">
        <v>0</v>
      </c>
      <c r="FQ197" s="10" vm="74019">
        <v>-2025</v>
      </c>
      <c r="FR197" s="10" vm="67842">
        <v>0</v>
      </c>
      <c r="FS197" s="10" vm="96700">
        <v>0</v>
      </c>
      <c r="FT197" s="10" vm="92703">
        <v>134555</v>
      </c>
      <c r="FU197" s="10" vm="89116">
        <v>582672</v>
      </c>
      <c r="FV197" s="10" vm="90038">
        <v>538893</v>
      </c>
      <c r="FW197" s="81" vm="79014">
        <v>9695</v>
      </c>
      <c r="FX197" s="81" vm="82588">
        <v>0</v>
      </c>
      <c r="FY197" s="81" vm="56742">
        <v>0</v>
      </c>
      <c r="FZ197" s="81" vm="56256">
        <v>1045</v>
      </c>
      <c r="GA197" s="81" vm="96272">
        <v>10740</v>
      </c>
      <c r="GB197" s="10" vm="92540">
        <v>820</v>
      </c>
      <c r="GC197" s="10" vm="81391">
        <v>487</v>
      </c>
      <c r="GD197" s="10" vm="88255">
        <v>333</v>
      </c>
      <c r="GE197" s="10" vm="84709">
        <v>3314</v>
      </c>
      <c r="GF197" s="10" vm="76720">
        <v>764</v>
      </c>
      <c r="GG197" s="10" vm="56689">
        <v>2550</v>
      </c>
      <c r="GH197" s="10" vm="67688">
        <v>4403</v>
      </c>
      <c r="GI197" s="10" vm="99037">
        <v>1094</v>
      </c>
      <c r="GJ197" s="10" vm="92380">
        <v>3309</v>
      </c>
      <c r="GK197" s="10" vm="87408">
        <v>0</v>
      </c>
      <c r="GL197" s="10" vm="86394">
        <v>0</v>
      </c>
      <c r="GM197" s="10" vm="78905">
        <v>0</v>
      </c>
      <c r="GN197" s="10" vm="82433">
        <v>890</v>
      </c>
      <c r="GO197" s="10" vm="73764">
        <v>51</v>
      </c>
      <c r="GP197" s="10" vm="67533">
        <v>839</v>
      </c>
      <c r="GQ197" s="10" vm="100025">
        <v>351</v>
      </c>
      <c r="GR197" s="10" vm="92218">
        <v>0</v>
      </c>
      <c r="GS197" s="10" vm="88960">
        <v>351</v>
      </c>
      <c r="GT197" s="10" vm="80401">
        <v>9778</v>
      </c>
      <c r="GU197" s="10" vm="84592">
        <v>2396</v>
      </c>
      <c r="GV197" s="10" vm="76573">
        <v>7382</v>
      </c>
      <c r="GW197" s="10" vm="100787">
        <v>0</v>
      </c>
      <c r="GX197" s="81" vm="67375">
        <v>12298</v>
      </c>
      <c r="GY197" s="10" vm="99369">
        <v>0</v>
      </c>
      <c r="GZ197" s="10" vm="92057">
        <v>5486</v>
      </c>
      <c r="HA197" s="10" vm="72232">
        <v>0</v>
      </c>
      <c r="HB197" s="10" vm="71340">
        <v>0</v>
      </c>
      <c r="HC197" s="81" vm="57884">
        <v>0</v>
      </c>
      <c r="HD197" s="81" vm="82278">
        <v>17462</v>
      </c>
      <c r="HE197" s="10" vm="73592">
        <v>35246</v>
      </c>
      <c r="HF197" s="10" vm="67221">
        <v>6431</v>
      </c>
      <c r="HG197" s="10" vm="98075">
        <v>3275</v>
      </c>
      <c r="HH197" s="10" vm="91900">
        <v>0</v>
      </c>
      <c r="HI197" s="10" vm="90929">
        <v>0</v>
      </c>
      <c r="HJ197" s="10" vm="88120">
        <v>9426</v>
      </c>
      <c r="HK197" s="10" vm="84516">
        <v>0</v>
      </c>
      <c r="HL197" s="10" vm="57850">
        <v>0</v>
      </c>
      <c r="HM197" s="10" vm="73493">
        <v>0</v>
      </c>
      <c r="HN197" s="10" vm="67067">
        <v>19333</v>
      </c>
      <c r="HO197" s="10" vm="97600">
        <v>38465</v>
      </c>
      <c r="HP197" s="10" vm="91740">
        <v>3863</v>
      </c>
      <c r="HQ197" s="10" vm="58820">
        <v>96</v>
      </c>
      <c r="HR197" s="10" vm="89896">
        <v>3959</v>
      </c>
      <c r="HS197" s="10" vm="78725">
        <v>0</v>
      </c>
      <c r="HT197" s="10" vm="82123">
        <v>539</v>
      </c>
      <c r="HU197" s="10" vm="73348">
        <v>539</v>
      </c>
      <c r="HV197" s="10" vm="66914">
        <v>20702</v>
      </c>
      <c r="HW197" s="10" vm="97124">
        <v>-91</v>
      </c>
      <c r="HX197" s="10" vm="91588">
        <v>0</v>
      </c>
      <c r="HY197" s="10" vm="58715">
        <v>239</v>
      </c>
      <c r="HZ197" s="10" vm="86253">
        <v>3</v>
      </c>
      <c r="IA197" s="10" vm="84365">
        <v>0</v>
      </c>
      <c r="IB197" s="10" vm="76331">
        <v>-711</v>
      </c>
      <c r="IC197" s="10" vm="73202">
        <v>20142</v>
      </c>
      <c r="ID197" s="10" vm="66770">
        <v>184</v>
      </c>
      <c r="IE197" s="10" vm="96543">
        <v>455</v>
      </c>
      <c r="IF197" s="10" vm="91422">
        <v>0</v>
      </c>
      <c r="IG197" s="10" vm="87261">
        <v>639</v>
      </c>
      <c r="IH197" s="10" vm="80241">
        <v>17939</v>
      </c>
      <c r="II197" s="10" vm="78582">
        <v>15017</v>
      </c>
      <c r="IJ197" s="10" vm="76186">
        <v>0</v>
      </c>
      <c r="IK197" s="10" vm="73059">
        <v>420</v>
      </c>
      <c r="IL197" s="10" vm="66628">
        <v>-124</v>
      </c>
      <c r="IM197" s="10" vm="59531">
        <v>9</v>
      </c>
      <c r="IN197" s="10" vm="91256">
        <v>21185</v>
      </c>
      <c r="IO197" s="10" vm="58043">
        <v>21185</v>
      </c>
      <c r="IP197" s="10" vm="71200">
        <v>0</v>
      </c>
      <c r="IQ197" s="10" vm="84247">
        <v>0</v>
      </c>
      <c r="IR197" s="10" vm="58188">
        <v>0</v>
      </c>
      <c r="IS197" s="81" vm="72910">
        <v>101</v>
      </c>
      <c r="IT197" s="81" vm="66477">
        <v>101</v>
      </c>
    </row>
    <row r="198" spans="1:254" x14ac:dyDescent="0.25">
      <c r="A198" s="8" t="s">
        <v>478</v>
      </c>
      <c r="B198" s="8" t="s">
        <v>169</v>
      </c>
      <c r="C198" s="89">
        <v>44651</v>
      </c>
      <c r="D198" s="76" vm="84140">
        <v>12</v>
      </c>
      <c r="E198" s="10" vm="76049">
        <v>59417</v>
      </c>
      <c r="F198" s="10" vm="70941">
        <v>-41662</v>
      </c>
      <c r="G198" s="10" vm="100349">
        <v>-5856</v>
      </c>
      <c r="H198" s="10" vm="59931">
        <v>11899</v>
      </c>
      <c r="I198" s="10" vm="58547">
        <v>12059</v>
      </c>
      <c r="J198" s="10" vm="63740">
        <v>23958</v>
      </c>
      <c r="K198" s="10" vm="86106">
        <v>0</v>
      </c>
      <c r="L198" s="10" vm="78476">
        <v>0</v>
      </c>
      <c r="M198" s="10" vm="75905">
        <v>0</v>
      </c>
      <c r="N198" s="10" vm="56347">
        <v>68</v>
      </c>
      <c r="O198" s="10" vm="99838">
        <v>-13707</v>
      </c>
      <c r="P198" s="10" vm="95946">
        <v>215</v>
      </c>
      <c r="Q198" s="10" vm="81964">
        <v>1271</v>
      </c>
      <c r="R198" s="10" vm="87159">
        <v>0</v>
      </c>
      <c r="S198" s="10" vm="85986">
        <v>0</v>
      </c>
      <c r="T198" s="10" vm="83994">
        <v>11805</v>
      </c>
      <c r="U198" s="10" vm="75756">
        <v>0</v>
      </c>
      <c r="V198" s="10" vm="56315">
        <v>11805</v>
      </c>
      <c r="W198" s="10" vm="98853">
        <v>0</v>
      </c>
      <c r="X198" s="10" vm="95780">
        <v>903</v>
      </c>
      <c r="Y198" s="10" vm="89727">
        <v>9386</v>
      </c>
      <c r="Z198" s="10" vm="81145">
        <v>0</v>
      </c>
      <c r="AA198" s="10" vm="80108">
        <v>22094</v>
      </c>
      <c r="AB198" s="10" vm="78336">
        <v>43927</v>
      </c>
      <c r="AC198" s="10" vm="75612">
        <v>4655</v>
      </c>
      <c r="AD198" s="10" vm="70613">
        <v>48582</v>
      </c>
      <c r="AE198" s="10" vm="97904">
        <v>3480</v>
      </c>
      <c r="AF198" s="10" vm="95615">
        <v>0</v>
      </c>
      <c r="AG198" s="10" vm="72766">
        <v>0</v>
      </c>
      <c r="AH198" s="10" vm="72095">
        <v>0</v>
      </c>
      <c r="AI198" s="10" vm="85866">
        <v>52062</v>
      </c>
      <c r="AJ198" s="10" vm="78191">
        <v>14581</v>
      </c>
      <c r="AK198" s="10" vm="57759">
        <v>5557</v>
      </c>
      <c r="AL198" s="10" vm="70466">
        <v>7682</v>
      </c>
      <c r="AM198" s="10" vm="97435">
        <v>2141</v>
      </c>
      <c r="AN198" s="10" vm="95451">
        <v>3185</v>
      </c>
      <c r="AO198" s="10" vm="88010">
        <v>-517</v>
      </c>
      <c r="AP198" s="10" vm="80992">
        <v>0</v>
      </c>
      <c r="AQ198" s="10" vm="79988">
        <v>8209</v>
      </c>
      <c r="AR198" s="10" vm="83845">
        <v>0</v>
      </c>
      <c r="AS198" s="10" vm="57710">
        <v>0</v>
      </c>
      <c r="AT198" s="10" vm="70279">
        <v>40838</v>
      </c>
      <c r="AU198" s="10" vm="96994">
        <v>11224</v>
      </c>
      <c r="AV198" s="10" vm="95287">
        <v>480</v>
      </c>
      <c r="AW198" s="10" vm="89572">
        <v>849185</v>
      </c>
      <c r="AX198" s="10" vm="87005">
        <v>0</v>
      </c>
      <c r="AY198" s="10" vm="85734">
        <v>143</v>
      </c>
      <c r="AZ198" s="10" vm="78045">
        <v>2810</v>
      </c>
      <c r="BA198" s="10" vm="75338">
        <v>1782</v>
      </c>
      <c r="BB198" s="10" vm="70144">
        <v>7570</v>
      </c>
      <c r="BC198" s="10" vm="99185">
        <v>0</v>
      </c>
      <c r="BD198" s="10" vm="95123">
        <v>0</v>
      </c>
      <c r="BE198" s="10" vm="81818">
        <v>0</v>
      </c>
      <c r="BF198" s="10" vm="90375">
        <v>421</v>
      </c>
      <c r="BG198" s="10" vm="79863">
        <v>861911</v>
      </c>
      <c r="BH198" s="10" vm="83689">
        <v>5324</v>
      </c>
      <c r="BI198" s="10" vm="75248">
        <v>5905</v>
      </c>
      <c r="BJ198" s="10" vm="69991">
        <v>54421</v>
      </c>
      <c r="BK198" s="10" vm="100506">
        <v>0</v>
      </c>
      <c r="BL198" s="10" vm="94959">
        <v>0</v>
      </c>
      <c r="BM198" s="10" vm="90754">
        <v>65650</v>
      </c>
      <c r="BN198" s="10" vm="88716">
        <v>5756</v>
      </c>
      <c r="BO198" s="10" vm="79745">
        <v>13</v>
      </c>
      <c r="BP198" s="10" vm="77900">
        <v>3480</v>
      </c>
      <c r="BQ198" s="10" vm="57548">
        <v>19792</v>
      </c>
      <c r="BR198" s="10" vm="69842">
        <v>29041</v>
      </c>
      <c r="BS198" s="10" vm="100183">
        <v>36609</v>
      </c>
      <c r="BT198" s="10" vm="94795">
        <v>898520</v>
      </c>
      <c r="BU198" s="10" vm="87854">
        <v>309795</v>
      </c>
      <c r="BV198" s="10" vm="71946">
        <v>0</v>
      </c>
      <c r="BW198" s="10" vm="85607">
        <v>0</v>
      </c>
      <c r="BX198" s="10" vm="83533">
        <v>366840</v>
      </c>
      <c r="BY198" s="10" vm="57491">
        <v>1782</v>
      </c>
      <c r="BZ198" s="10" vm="69656">
        <v>30200</v>
      </c>
      <c r="CA198" s="10" vm="99674">
        <v>8598</v>
      </c>
      <c r="CB198" s="10" vm="94634">
        <v>717215</v>
      </c>
      <c r="CC198" s="10" vm="72628">
        <v>0</v>
      </c>
      <c r="CD198" s="10" vm="80849">
        <v>0</v>
      </c>
      <c r="CE198" s="10" vm="85486">
        <v>181305</v>
      </c>
      <c r="CF198" s="10" vm="77755">
        <v>197422</v>
      </c>
      <c r="CG198" s="10" vm="57426">
        <v>0</v>
      </c>
      <c r="CH198" s="10" vm="69523">
        <v>0</v>
      </c>
      <c r="CI198" s="10" vm="98215">
        <v>-16117</v>
      </c>
      <c r="CJ198" s="10" vm="94476">
        <v>0</v>
      </c>
      <c r="CK198" s="10" vm="91077">
        <v>181305</v>
      </c>
      <c r="CL198" s="10" vm="86853">
        <v>6305</v>
      </c>
      <c r="CM198" s="10" vm="79631">
        <v>5856</v>
      </c>
      <c r="CN198" s="10" vm="83377">
        <v>0</v>
      </c>
      <c r="CO198" s="10" vm="57364">
        <v>449</v>
      </c>
      <c r="CP198" s="10" vm="69373">
        <v>0</v>
      </c>
      <c r="CQ198" s="10" vm="97746">
        <v>0</v>
      </c>
      <c r="CR198" s="10" vm="94320">
        <v>0</v>
      </c>
      <c r="CS198" s="10" vm="81671">
        <v>0</v>
      </c>
      <c r="CT198" s="10" vm="71800">
        <v>0</v>
      </c>
      <c r="CU198" s="10" vm="71065">
        <v>0</v>
      </c>
      <c r="CV198" s="10" vm="77610">
        <v>343</v>
      </c>
      <c r="CW198" s="10" vm="57312">
        <v>-343</v>
      </c>
      <c r="CX198" s="10" vm="69226">
        <v>0</v>
      </c>
      <c r="CY198" s="10" vm="97276">
        <v>0</v>
      </c>
      <c r="CZ198" s="10" vm="94157">
        <v>0</v>
      </c>
      <c r="DA198" s="10" vm="89417">
        <v>0</v>
      </c>
      <c r="DB198" s="81" vm="88570">
        <v>0</v>
      </c>
      <c r="DC198" s="81" vm="85364">
        <v>0</v>
      </c>
      <c r="DD198" s="81" vm="83221">
        <v>0</v>
      </c>
      <c r="DE198" s="81" vm="74731">
        <v>0</v>
      </c>
      <c r="DF198" s="10" vm="69038">
        <v>785</v>
      </c>
      <c r="DG198" s="10" vm="96834">
        <v>0</v>
      </c>
      <c r="DH198" s="10" vm="93991">
        <v>447</v>
      </c>
      <c r="DI198" s="10" vm="87700">
        <v>338</v>
      </c>
      <c r="DJ198" s="10" vm="90225">
        <v>7090</v>
      </c>
      <c r="DK198" s="10" vm="79511">
        <v>5856</v>
      </c>
      <c r="DL198" s="10" vm="77464">
        <v>790</v>
      </c>
      <c r="DM198" s="10" vm="74639">
        <v>444</v>
      </c>
      <c r="DN198" s="10" vm="68904">
        <v>0</v>
      </c>
      <c r="DO198" s="10" vm="96414">
        <v>0</v>
      </c>
      <c r="DP198" s="10" vm="93828">
        <v>0</v>
      </c>
      <c r="DQ198" s="10" vm="72490">
        <v>0</v>
      </c>
      <c r="DR198" s="10" vm="80704">
        <v>0</v>
      </c>
      <c r="DS198" s="10" vm="85236">
        <v>0</v>
      </c>
      <c r="DT198" s="10" vm="83065">
        <v>0</v>
      </c>
      <c r="DU198" s="10" vm="100828">
        <v>0</v>
      </c>
      <c r="DV198" s="10" vm="68753">
        <v>0</v>
      </c>
      <c r="DW198" s="10" vm="98384">
        <v>0</v>
      </c>
      <c r="DX198" s="10" vm="93667">
        <v>0</v>
      </c>
      <c r="DY198" s="10" vm="81525">
        <v>0</v>
      </c>
      <c r="DZ198" s="10" vm="86700">
        <v>15</v>
      </c>
      <c r="EA198" s="10" vm="79390">
        <v>0</v>
      </c>
      <c r="EB198" s="10" vm="77317">
        <v>-1</v>
      </c>
      <c r="EC198" s="10" vm="74451">
        <v>16</v>
      </c>
      <c r="ED198" s="10" vm="68604">
        <v>0</v>
      </c>
      <c r="EE198" s="10" vm="96107">
        <v>0</v>
      </c>
      <c r="EF198" s="10" vm="93503">
        <v>0</v>
      </c>
      <c r="EG198" s="10" vm="89261">
        <v>0</v>
      </c>
      <c r="EH198" s="81" vm="71655">
        <v>0</v>
      </c>
      <c r="EI198" s="81" vm="85113">
        <v>0</v>
      </c>
      <c r="EJ198" s="81" vm="82909">
        <v>0</v>
      </c>
      <c r="EK198" s="81" vm="74361">
        <v>0</v>
      </c>
      <c r="EL198" s="10" vm="68421">
        <v>250</v>
      </c>
      <c r="EM198" s="10" vm="99508">
        <v>0</v>
      </c>
      <c r="EN198" s="10" vm="93339">
        <v>35</v>
      </c>
      <c r="EO198" s="10" vm="90597">
        <v>215</v>
      </c>
      <c r="EP198" s="10" vm="88424">
        <v>265</v>
      </c>
      <c r="EQ198" s="10" vm="79278">
        <v>0</v>
      </c>
      <c r="ER198" s="10" vm="77170">
        <v>34</v>
      </c>
      <c r="ES198" s="10" vm="74271">
        <v>231</v>
      </c>
      <c r="ET198" s="10" vm="68285">
        <v>7355</v>
      </c>
      <c r="EU198" s="10" vm="98693">
        <v>5856</v>
      </c>
      <c r="EV198" s="10" vm="93182">
        <v>824</v>
      </c>
      <c r="EW198" s="10" vm="87546">
        <v>675</v>
      </c>
      <c r="EX198" s="10" vm="80559">
        <v>2737</v>
      </c>
      <c r="EY198" s="10" vm="84988">
        <v>1277</v>
      </c>
      <c r="EZ198" s="10" vm="82753">
        <v>1401</v>
      </c>
      <c r="FA198" s="10" vm="74195">
        <v>1277</v>
      </c>
      <c r="FB198" s="10" vm="68135">
        <v>943342</v>
      </c>
      <c r="FC198" s="10" vm="98541">
        <v>0</v>
      </c>
      <c r="FD198" s="10" vm="93025">
        <v>943342</v>
      </c>
      <c r="FE198" s="10" vm="58970">
        <v>3008</v>
      </c>
      <c r="FF198" s="10" vm="86554">
        <v>6002</v>
      </c>
      <c r="FG198" s="10" vm="79159">
        <v>0</v>
      </c>
      <c r="FH198" s="10" vm="77022">
        <v>-6621</v>
      </c>
      <c r="FI198" s="10" vm="74108">
        <v>0</v>
      </c>
      <c r="FJ198" s="10" vm="67988">
        <v>-105</v>
      </c>
      <c r="FK198" s="10" vm="59354">
        <v>219</v>
      </c>
      <c r="FL198" s="10" vm="92859">
        <v>945845</v>
      </c>
      <c r="FM198" s="10" vm="72353">
        <v>89843</v>
      </c>
      <c r="FN198" s="10" vm="71510">
        <v>7811</v>
      </c>
      <c r="FO198" s="10" vm="84855">
        <v>0</v>
      </c>
      <c r="FP198" s="10" vm="76876">
        <v>0</v>
      </c>
      <c r="FQ198" s="10" vm="56809">
        <v>-994</v>
      </c>
      <c r="FR198" s="10" vm="67807">
        <v>0</v>
      </c>
      <c r="FS198" s="10" vm="96673">
        <v>0</v>
      </c>
      <c r="FT198" s="10" vm="92694">
        <v>96660</v>
      </c>
      <c r="FU198" s="10" vm="89103">
        <v>849185</v>
      </c>
      <c r="FV198" s="10" vm="90062">
        <v>853499</v>
      </c>
      <c r="FW198" s="81" vm="79034">
        <v>7360</v>
      </c>
      <c r="FX198" s="81" vm="82598">
        <v>0</v>
      </c>
      <c r="FY198" s="81" vm="56748">
        <v>0</v>
      </c>
      <c r="FZ198" s="81" vm="56236">
        <v>210</v>
      </c>
      <c r="GA198" s="81" vm="96256">
        <v>7570</v>
      </c>
      <c r="GB198" s="10" vm="92531">
        <v>7775</v>
      </c>
      <c r="GC198" s="10" vm="81377">
        <v>4065</v>
      </c>
      <c r="GD198" s="10" vm="88275">
        <v>3710</v>
      </c>
      <c r="GE198" s="10" vm="84725">
        <v>0</v>
      </c>
      <c r="GF198" s="10" vm="76729">
        <v>0</v>
      </c>
      <c r="GG198" s="10" vm="73860">
        <v>0</v>
      </c>
      <c r="GH198" s="10" vm="67671">
        <v>0</v>
      </c>
      <c r="GI198" s="10" vm="99025">
        <v>0</v>
      </c>
      <c r="GJ198" s="10" vm="92371">
        <v>0</v>
      </c>
      <c r="GK198" s="10" vm="87395">
        <v>0</v>
      </c>
      <c r="GL198" s="10" vm="86406">
        <v>0</v>
      </c>
      <c r="GM198" s="10" vm="78913">
        <v>0</v>
      </c>
      <c r="GN198" s="10" vm="82442">
        <v>9915</v>
      </c>
      <c r="GO198" s="10" vm="73772">
        <v>1566</v>
      </c>
      <c r="GP198" s="10" vm="67521">
        <v>8349</v>
      </c>
      <c r="GQ198" s="10" vm="100019">
        <v>0</v>
      </c>
      <c r="GR198" s="10" vm="92209">
        <v>0</v>
      </c>
      <c r="GS198" s="10" vm="88946">
        <v>0</v>
      </c>
      <c r="GT198" s="10" vm="80410">
        <v>17690</v>
      </c>
      <c r="GU198" s="10" vm="58255">
        <v>5631</v>
      </c>
      <c r="GV198" s="10" vm="76583">
        <v>12059</v>
      </c>
      <c r="GW198" s="10" vm="56578">
        <v>0</v>
      </c>
      <c r="GX198" s="81" vm="67342">
        <v>0</v>
      </c>
      <c r="GY198" s="10" vm="99343">
        <v>0</v>
      </c>
      <c r="GZ198" s="10" vm="92048">
        <v>0</v>
      </c>
      <c r="HA198" s="10" vm="72219">
        <v>0</v>
      </c>
      <c r="HB198" s="10" vm="71364">
        <v>0</v>
      </c>
      <c r="HC198" s="81" vm="78826">
        <v>0</v>
      </c>
      <c r="HD198" s="81" vm="82288">
        <v>0</v>
      </c>
      <c r="HE198" s="10" vm="56519">
        <v>0</v>
      </c>
      <c r="HF198" s="10" vm="67202">
        <v>785</v>
      </c>
      <c r="HG198" s="10" vm="98056">
        <v>2705</v>
      </c>
      <c r="HH198" s="10" vm="91891">
        <v>0</v>
      </c>
      <c r="HI198" s="10" vm="90915">
        <v>1880</v>
      </c>
      <c r="HJ198" s="10" vm="58610">
        <v>8480</v>
      </c>
      <c r="HK198" s="10" vm="84529">
        <v>0</v>
      </c>
      <c r="HL198" s="10" vm="76441">
        <v>0</v>
      </c>
      <c r="HM198" s="10" vm="73507">
        <v>0</v>
      </c>
      <c r="HN198" s="10" vm="67052">
        <v>5942</v>
      </c>
      <c r="HO198" s="10" vm="97587">
        <v>19792</v>
      </c>
      <c r="HP198" s="10" vm="91731">
        <v>5547</v>
      </c>
      <c r="HQ198" s="10" vm="58816">
        <v>3051</v>
      </c>
      <c r="HR198" s="10" vm="89905">
        <v>8598</v>
      </c>
      <c r="HS198" s="10" vm="78732">
        <v>0</v>
      </c>
      <c r="HT198" s="10" vm="82132">
        <v>0</v>
      </c>
      <c r="HU198" s="10" vm="73362">
        <v>0</v>
      </c>
      <c r="HV198" s="10" vm="66905">
        <v>14312</v>
      </c>
      <c r="HW198" s="10" vm="97120">
        <v>-30</v>
      </c>
      <c r="HX198" s="10" vm="91579">
        <v>0</v>
      </c>
      <c r="HY198" s="10" vm="58708">
        <v>110</v>
      </c>
      <c r="HZ198" s="10" vm="86261">
        <v>14</v>
      </c>
      <c r="IA198" s="10" vm="84394">
        <v>0</v>
      </c>
      <c r="IB198" s="10" vm="76341">
        <v>-699</v>
      </c>
      <c r="IC198" s="10" vm="73218">
        <v>13707</v>
      </c>
      <c r="ID198" s="10" vm="66739">
        <v>682</v>
      </c>
      <c r="IE198" s="10" vm="59148">
        <v>1594</v>
      </c>
      <c r="IF198" s="10" vm="91413">
        <v>1096</v>
      </c>
      <c r="IG198" s="10" vm="58400">
        <v>3372</v>
      </c>
      <c r="IH198" s="10" vm="80265">
        <v>6002</v>
      </c>
      <c r="II198" s="10" vm="78602">
        <v>8387</v>
      </c>
      <c r="IJ198" s="10" vm="76196">
        <v>0</v>
      </c>
      <c r="IK198" s="10" vm="73075">
        <v>22</v>
      </c>
      <c r="IL198" s="10" vm="66607">
        <v>-14</v>
      </c>
      <c r="IM198" s="10" vm="59514">
        <v>-26</v>
      </c>
      <c r="IN198" s="10" vm="91247">
        <v>6934</v>
      </c>
      <c r="IO198" s="10" vm="58039">
        <v>6934</v>
      </c>
      <c r="IP198" s="10" vm="71219">
        <v>0</v>
      </c>
      <c r="IQ198" s="10" vm="84261">
        <v>0</v>
      </c>
      <c r="IR198" s="10" vm="58197">
        <v>0</v>
      </c>
      <c r="IS198" s="81" vm="72925">
        <v>4</v>
      </c>
      <c r="IT198" s="81" vm="66459">
        <v>8</v>
      </c>
    </row>
    <row r="199" spans="1:254" x14ac:dyDescent="0.25">
      <c r="A199" s="8" t="s">
        <v>993</v>
      </c>
      <c r="B199" s="8" t="s">
        <v>175</v>
      </c>
      <c r="C199" s="89">
        <v>44651</v>
      </c>
      <c r="D199" s="76" vm="84131">
        <v>12</v>
      </c>
      <c r="E199" s="10" vm="76035">
        <v>7540</v>
      </c>
      <c r="F199" s="10" vm="70948">
        <v>-6212</v>
      </c>
      <c r="G199" s="10" vm="100354">
        <v>-167</v>
      </c>
      <c r="H199" s="10" vm="59940">
        <v>1161</v>
      </c>
      <c r="I199" s="10" vm="58561">
        <v>17</v>
      </c>
      <c r="J199" s="10" vm="63728">
        <v>1178</v>
      </c>
      <c r="K199" s="10" vm="86100">
        <v>0</v>
      </c>
      <c r="L199" s="10" vm="78467">
        <v>0</v>
      </c>
      <c r="M199" s="10" vm="75890">
        <v>0</v>
      </c>
      <c r="N199" s="10" vm="70836">
        <v>6</v>
      </c>
      <c r="O199" s="10" vm="99862">
        <v>-413</v>
      </c>
      <c r="P199" s="10" vm="95956">
        <v>0</v>
      </c>
      <c r="Q199" s="10" vm="81979">
        <v>0</v>
      </c>
      <c r="R199" s="10" vm="87117">
        <v>0</v>
      </c>
      <c r="S199" s="10" vm="85960">
        <v>0</v>
      </c>
      <c r="T199" s="10" vm="83985">
        <v>771</v>
      </c>
      <c r="U199" s="10" vm="75742">
        <v>0</v>
      </c>
      <c r="V199" s="10" vm="70729">
        <v>771</v>
      </c>
      <c r="W199" s="10" vm="98871">
        <v>0</v>
      </c>
      <c r="X199" s="10" vm="95790">
        <v>1656</v>
      </c>
      <c r="Y199" s="10" vm="89742">
        <v>0</v>
      </c>
      <c r="Z199" s="10" vm="81125">
        <v>0</v>
      </c>
      <c r="AA199" s="10" vm="80089">
        <v>2427</v>
      </c>
      <c r="AB199" s="10" vm="78327">
        <v>5594</v>
      </c>
      <c r="AC199" s="10" vm="75601">
        <v>584</v>
      </c>
      <c r="AD199" s="10" vm="70627">
        <v>6178</v>
      </c>
      <c r="AE199" s="10" vm="97917">
        <v>0</v>
      </c>
      <c r="AF199" s="10" vm="95624">
        <v>283</v>
      </c>
      <c r="AG199" s="10" vm="72780">
        <v>0</v>
      </c>
      <c r="AH199" s="10" vm="72080">
        <v>37</v>
      </c>
      <c r="AI199" s="10" vm="85852">
        <v>6498</v>
      </c>
      <c r="AJ199" s="10" vm="78182">
        <v>971</v>
      </c>
      <c r="AK199" s="10" vm="75504">
        <v>1158</v>
      </c>
      <c r="AL199" s="10" vm="70473">
        <v>1124</v>
      </c>
      <c r="AM199" s="10" vm="97439">
        <v>0</v>
      </c>
      <c r="AN199" s="10" vm="95460">
        <v>671</v>
      </c>
      <c r="AO199" s="10" vm="88024">
        <v>16</v>
      </c>
      <c r="AP199" s="10" vm="80983">
        <v>0</v>
      </c>
      <c r="AQ199" s="10" vm="79982">
        <v>956</v>
      </c>
      <c r="AR199" s="10" vm="83836">
        <v>0</v>
      </c>
      <c r="AS199" s="10" vm="57705">
        <v>69</v>
      </c>
      <c r="AT199" s="10" vm="70320">
        <v>4965</v>
      </c>
      <c r="AU199" s="10" vm="97018">
        <v>1533</v>
      </c>
      <c r="AV199" s="10" vm="95296">
        <v>40</v>
      </c>
      <c r="AW199" s="10" vm="89587">
        <v>49621</v>
      </c>
      <c r="AX199" s="10" vm="86962">
        <v>0</v>
      </c>
      <c r="AY199" s="10" vm="85709">
        <v>4903</v>
      </c>
      <c r="AZ199" s="10" vm="78036">
        <v>105</v>
      </c>
      <c r="BA199" s="10" vm="57647">
        <v>0</v>
      </c>
      <c r="BB199" s="10" vm="70164">
        <v>715</v>
      </c>
      <c r="BC199" s="10" vm="99203">
        <v>0</v>
      </c>
      <c r="BD199" s="10" vm="95132">
        <v>0</v>
      </c>
      <c r="BE199" s="10" vm="81832">
        <v>0</v>
      </c>
      <c r="BF199" s="10" vm="90351">
        <v>0</v>
      </c>
      <c r="BG199" s="10" vm="79844">
        <v>55344</v>
      </c>
      <c r="BH199" s="10" vm="83680">
        <v>141</v>
      </c>
      <c r="BI199" s="10" vm="75241">
        <v>915</v>
      </c>
      <c r="BJ199" s="10" vm="70008">
        <v>2189</v>
      </c>
      <c r="BK199" s="10" vm="100517">
        <v>0</v>
      </c>
      <c r="BL199" s="10" vm="94969">
        <v>3</v>
      </c>
      <c r="BM199" s="10" vm="90768">
        <v>3248</v>
      </c>
      <c r="BN199" s="10" vm="88698">
        <v>580</v>
      </c>
      <c r="BO199" s="10" vm="79730">
        <v>0</v>
      </c>
      <c r="BP199" s="10" vm="77891">
        <v>379</v>
      </c>
      <c r="BQ199" s="10" vm="75144">
        <v>1753</v>
      </c>
      <c r="BR199" s="10" vm="69854">
        <v>2712</v>
      </c>
      <c r="BS199" s="10" vm="100188">
        <v>536</v>
      </c>
      <c r="BT199" s="10" vm="94805">
        <v>55880</v>
      </c>
      <c r="BU199" s="10" vm="87869">
        <v>7585</v>
      </c>
      <c r="BV199" s="10" vm="71936">
        <v>0</v>
      </c>
      <c r="BW199" s="10" vm="85602">
        <v>0</v>
      </c>
      <c r="BX199" s="10" vm="83524">
        <v>20537</v>
      </c>
      <c r="BY199" s="10" vm="75058">
        <v>0</v>
      </c>
      <c r="BZ199" s="10" vm="69697">
        <v>0</v>
      </c>
      <c r="CA199" s="10" vm="99698">
        <v>841</v>
      </c>
      <c r="CB199" s="10" vm="94644">
        <v>28963</v>
      </c>
      <c r="CC199" s="10" vm="72642">
        <v>0</v>
      </c>
      <c r="CD199" s="10" vm="80810">
        <v>0</v>
      </c>
      <c r="CE199" s="10" vm="85459">
        <v>26917</v>
      </c>
      <c r="CF199" s="10" vm="77746">
        <v>26917</v>
      </c>
      <c r="CG199" s="10" vm="57419">
        <v>0</v>
      </c>
      <c r="CH199" s="10" vm="69543">
        <v>0</v>
      </c>
      <c r="CI199" s="10" vm="98235">
        <v>0</v>
      </c>
      <c r="CJ199" s="10" vm="94486">
        <v>0</v>
      </c>
      <c r="CK199" s="10" vm="91092">
        <v>26917</v>
      </c>
      <c r="CL199" s="10" vm="86835">
        <v>252</v>
      </c>
      <c r="CM199" s="10" vm="79614">
        <v>167</v>
      </c>
      <c r="CN199" s="10" vm="83368">
        <v>0</v>
      </c>
      <c r="CO199" s="10" vm="57360">
        <v>85</v>
      </c>
      <c r="CP199" s="10" vm="69388">
        <v>0</v>
      </c>
      <c r="CQ199" s="10" vm="97758">
        <v>0</v>
      </c>
      <c r="CR199" s="10" vm="94330">
        <v>0</v>
      </c>
      <c r="CS199" s="10" vm="81685">
        <v>0</v>
      </c>
      <c r="CT199" s="10" vm="71785">
        <v>0</v>
      </c>
      <c r="CU199" s="10" vm="71049">
        <v>0</v>
      </c>
      <c r="CV199" s="10" vm="77601">
        <v>255</v>
      </c>
      <c r="CW199" s="10" vm="74805">
        <v>-255</v>
      </c>
      <c r="CX199" s="10" vm="69235">
        <v>334</v>
      </c>
      <c r="CY199" s="10" vm="97282">
        <v>0</v>
      </c>
      <c r="CZ199" s="10" vm="94167">
        <v>645</v>
      </c>
      <c r="DA199" s="10" vm="89432">
        <v>-311</v>
      </c>
      <c r="DB199" s="81" vm="88561">
        <v>0</v>
      </c>
      <c r="DC199" s="81" vm="85359">
        <v>0</v>
      </c>
      <c r="DD199" s="81" vm="83212">
        <v>0</v>
      </c>
      <c r="DE199" s="81" vm="57247">
        <v>0</v>
      </c>
      <c r="DF199" s="10" vm="69079">
        <v>388</v>
      </c>
      <c r="DG199" s="10" vm="96859">
        <v>0</v>
      </c>
      <c r="DH199" s="10" vm="94001">
        <v>266</v>
      </c>
      <c r="DI199" s="10" vm="87714">
        <v>122</v>
      </c>
      <c r="DJ199" s="10" vm="90184">
        <v>974</v>
      </c>
      <c r="DK199" s="10" vm="79486">
        <v>167</v>
      </c>
      <c r="DL199" s="10" vm="77455">
        <v>1166</v>
      </c>
      <c r="DM199" s="10" vm="74628">
        <v>-359</v>
      </c>
      <c r="DN199" s="10" vm="68925">
        <v>0</v>
      </c>
      <c r="DO199" s="10" vm="96432">
        <v>0</v>
      </c>
      <c r="DP199" s="10" vm="93838">
        <v>0</v>
      </c>
      <c r="DQ199" s="10" vm="72505">
        <v>0</v>
      </c>
      <c r="DR199" s="10" vm="80680">
        <v>0</v>
      </c>
      <c r="DS199" s="10" vm="85217">
        <v>0</v>
      </c>
      <c r="DT199" s="10" vm="83056">
        <v>0</v>
      </c>
      <c r="DU199" s="10" vm="57147">
        <v>0</v>
      </c>
      <c r="DV199" s="10" vm="68770">
        <v>0</v>
      </c>
      <c r="DW199" s="10" vm="98397">
        <v>0</v>
      </c>
      <c r="DX199" s="10" vm="93677">
        <v>0</v>
      </c>
      <c r="DY199" s="10" vm="81539">
        <v>0</v>
      </c>
      <c r="DZ199" s="10" vm="86681">
        <v>0</v>
      </c>
      <c r="EA199" s="10" vm="79374">
        <v>0</v>
      </c>
      <c r="EB199" s="10" vm="77308">
        <v>0</v>
      </c>
      <c r="EC199" s="10" vm="57101">
        <v>0</v>
      </c>
      <c r="ED199" s="10" vm="68616">
        <v>0</v>
      </c>
      <c r="EE199" s="10" vm="96113">
        <v>0</v>
      </c>
      <c r="EF199" s="10" vm="93513">
        <v>0</v>
      </c>
      <c r="EG199" s="10" vm="89276">
        <v>0</v>
      </c>
      <c r="EH199" s="81" vm="71644">
        <v>0</v>
      </c>
      <c r="EI199" s="81" vm="85108">
        <v>0</v>
      </c>
      <c r="EJ199" s="81" vm="82900">
        <v>0</v>
      </c>
      <c r="EK199" s="81" vm="74352">
        <v>0</v>
      </c>
      <c r="EL199" s="10" vm="68459">
        <v>68</v>
      </c>
      <c r="EM199" s="10" vm="99533">
        <v>0</v>
      </c>
      <c r="EN199" s="10" vm="93349">
        <v>81</v>
      </c>
      <c r="EO199" s="10" vm="90611">
        <v>-13</v>
      </c>
      <c r="EP199" s="10" vm="88390">
        <v>68</v>
      </c>
      <c r="EQ199" s="10" vm="79251">
        <v>0</v>
      </c>
      <c r="ER199" s="10" vm="77161">
        <v>81</v>
      </c>
      <c r="ES199" s="10" vm="56987">
        <v>-13</v>
      </c>
      <c r="ET199" s="10" vm="68305">
        <v>1042</v>
      </c>
      <c r="EU199" s="10" vm="98713">
        <v>167</v>
      </c>
      <c r="EV199" s="10" vm="93192">
        <v>1247</v>
      </c>
      <c r="EW199" s="10" vm="87562">
        <v>-372</v>
      </c>
      <c r="EX199" s="10" vm="80542">
        <v>340</v>
      </c>
      <c r="EY199" s="10" vm="84972">
        <v>51</v>
      </c>
      <c r="EZ199" s="10" vm="82745">
        <v>45</v>
      </c>
      <c r="FA199" s="10" vm="56925">
        <v>51</v>
      </c>
      <c r="FB199" s="10" vm="68151">
        <v>60559</v>
      </c>
      <c r="FC199" s="10" vm="98555">
        <v>0</v>
      </c>
      <c r="FD199" s="10" vm="93035">
        <v>60559</v>
      </c>
      <c r="FE199" s="10" vm="58984">
        <v>3350</v>
      </c>
      <c r="FF199" s="10" vm="86539">
        <v>933</v>
      </c>
      <c r="FG199" s="10" vm="79144">
        <v>0</v>
      </c>
      <c r="FH199" s="10" vm="77014">
        <v>-270</v>
      </c>
      <c r="FI199" s="10" vm="74098">
        <v>0</v>
      </c>
      <c r="FJ199" s="10" vm="67998">
        <v>-883</v>
      </c>
      <c r="FK199" s="10" vm="59361">
        <v>-167</v>
      </c>
      <c r="FL199" s="10" vm="92869">
        <v>63522</v>
      </c>
      <c r="FM199" s="10" vm="72368">
        <v>13167</v>
      </c>
      <c r="FN199" s="10" vm="71500">
        <v>914</v>
      </c>
      <c r="FO199" s="10" vm="84850">
        <v>0</v>
      </c>
      <c r="FP199" s="10" vm="76867">
        <v>0</v>
      </c>
      <c r="FQ199" s="10" vm="74020">
        <v>-154</v>
      </c>
      <c r="FR199" s="10" vm="67843">
        <v>-5</v>
      </c>
      <c r="FS199" s="10" vm="96701">
        <v>-21</v>
      </c>
      <c r="FT199" s="10" vm="92704">
        <v>13901</v>
      </c>
      <c r="FU199" s="10" vm="89117">
        <v>49621</v>
      </c>
      <c r="FV199" s="10" vm="90028">
        <v>47392</v>
      </c>
      <c r="FW199" s="81" vm="79009">
        <v>0</v>
      </c>
      <c r="FX199" s="81" vm="82589">
        <v>715</v>
      </c>
      <c r="FY199" s="81" vm="73941">
        <v>0</v>
      </c>
      <c r="FZ199" s="81" vm="56257">
        <v>0</v>
      </c>
      <c r="GA199" s="81" vm="96273">
        <v>715</v>
      </c>
      <c r="GB199" s="10" vm="92541">
        <v>0</v>
      </c>
      <c r="GC199" s="10" vm="81392">
        <v>0</v>
      </c>
      <c r="GD199" s="10" vm="88253">
        <v>0</v>
      </c>
      <c r="GE199" s="10" vm="84707">
        <v>187</v>
      </c>
      <c r="GF199" s="10" vm="76721">
        <v>170</v>
      </c>
      <c r="GG199" s="10" vm="73850">
        <v>17</v>
      </c>
      <c r="GH199" s="10" vm="67689">
        <v>0</v>
      </c>
      <c r="GI199" s="10" vm="99038">
        <v>0</v>
      </c>
      <c r="GJ199" s="10" vm="92381">
        <v>0</v>
      </c>
      <c r="GK199" s="10" vm="87409">
        <v>0</v>
      </c>
      <c r="GL199" s="10" vm="86388">
        <v>0</v>
      </c>
      <c r="GM199" s="10" vm="57915">
        <v>0</v>
      </c>
      <c r="GN199" s="10" vm="82434">
        <v>0</v>
      </c>
      <c r="GO199" s="10" vm="56630">
        <v>0</v>
      </c>
      <c r="GP199" s="10" vm="67534">
        <v>0</v>
      </c>
      <c r="GQ199" s="10" vm="100026">
        <v>0</v>
      </c>
      <c r="GR199" s="10" vm="92219">
        <v>0</v>
      </c>
      <c r="GS199" s="10" vm="88961">
        <v>0</v>
      </c>
      <c r="GT199" s="10" vm="80397">
        <v>187</v>
      </c>
      <c r="GU199" s="10" vm="58254">
        <v>170</v>
      </c>
      <c r="GV199" s="10" vm="76574">
        <v>17</v>
      </c>
      <c r="GW199" s="10" vm="56571">
        <v>0</v>
      </c>
      <c r="GX199" s="81" vm="67376">
        <v>0</v>
      </c>
      <c r="GY199" s="10" vm="99370">
        <v>0</v>
      </c>
      <c r="GZ199" s="10" vm="92058">
        <v>0</v>
      </c>
      <c r="HA199" s="10" vm="72233">
        <v>0</v>
      </c>
      <c r="HB199" s="10" vm="71330">
        <v>0</v>
      </c>
      <c r="HC199" s="81" vm="78804">
        <v>0</v>
      </c>
      <c r="HD199" s="81" vm="82279">
        <v>3</v>
      </c>
      <c r="HE199" s="10" vm="56515">
        <v>3</v>
      </c>
      <c r="HF199" s="10" vm="67222">
        <v>867</v>
      </c>
      <c r="HG199" s="10" vm="98076">
        <v>143</v>
      </c>
      <c r="HH199" s="10" vm="91901">
        <v>0</v>
      </c>
      <c r="HI199" s="10" vm="90930">
        <v>0</v>
      </c>
      <c r="HJ199" s="10" vm="88119">
        <v>349</v>
      </c>
      <c r="HK199" s="10" vm="84513">
        <v>0</v>
      </c>
      <c r="HL199" s="10" vm="76436">
        <v>0</v>
      </c>
      <c r="HM199" s="10" vm="73494">
        <v>0</v>
      </c>
      <c r="HN199" s="10" vm="67068">
        <v>394</v>
      </c>
      <c r="HO199" s="10" vm="97601">
        <v>1753</v>
      </c>
      <c r="HP199" s="10" vm="91741">
        <v>56</v>
      </c>
      <c r="HQ199" s="10" vm="90458">
        <v>785</v>
      </c>
      <c r="HR199" s="10" vm="89890">
        <v>841</v>
      </c>
      <c r="HS199" s="10" vm="78717">
        <v>0</v>
      </c>
      <c r="HT199" s="10" vm="82124">
        <v>0</v>
      </c>
      <c r="HU199" s="10" vm="73349">
        <v>0</v>
      </c>
      <c r="HV199" s="10" vm="66915">
        <v>375</v>
      </c>
      <c r="HW199" s="10" vm="97125">
        <v>7</v>
      </c>
      <c r="HX199" s="10" vm="91589">
        <v>0</v>
      </c>
      <c r="HY199" s="10" vm="88807">
        <v>30</v>
      </c>
      <c r="HZ199" s="10" vm="86251">
        <v>1</v>
      </c>
      <c r="IA199" s="10" vm="84389">
        <v>0</v>
      </c>
      <c r="IB199" s="10" vm="76332">
        <v>0</v>
      </c>
      <c r="IC199" s="10" vm="73203">
        <v>413</v>
      </c>
      <c r="ID199" s="10" vm="66771">
        <v>9</v>
      </c>
      <c r="IE199" s="10" vm="96544">
        <v>24</v>
      </c>
      <c r="IF199" s="10" vm="91423">
        <v>0</v>
      </c>
      <c r="IG199" s="10" vm="58406">
        <v>33</v>
      </c>
      <c r="IH199" s="10" vm="80201">
        <v>933</v>
      </c>
      <c r="II199" s="10" vm="78577">
        <v>1050</v>
      </c>
      <c r="IJ199" s="10" vm="76187">
        <v>0</v>
      </c>
      <c r="IK199" s="10" vm="73060">
        <v>11</v>
      </c>
      <c r="IL199" s="10" vm="66629">
        <v>-4</v>
      </c>
      <c r="IM199" s="10" vm="59532">
        <v>-6</v>
      </c>
      <c r="IN199" s="10" vm="91257">
        <v>1269</v>
      </c>
      <c r="IO199" s="10" vm="81246">
        <v>1269</v>
      </c>
      <c r="IP199" s="10" vm="71197">
        <v>0</v>
      </c>
      <c r="IQ199" s="10" vm="84243">
        <v>0</v>
      </c>
      <c r="IR199" s="10" vm="58189">
        <v>4</v>
      </c>
      <c r="IS199" s="81" vm="72911">
        <v>4</v>
      </c>
      <c r="IT199" s="81" vm="66478">
        <v>21</v>
      </c>
    </row>
    <row r="200" spans="1:254" x14ac:dyDescent="0.25">
      <c r="A200" s="8" t="s">
        <v>479</v>
      </c>
      <c r="B200" s="8" t="s">
        <v>142</v>
      </c>
      <c r="C200" s="89">
        <v>44651</v>
      </c>
      <c r="D200" s="76" vm="84141">
        <v>12</v>
      </c>
      <c r="E200" s="10" vm="76050">
        <v>38550</v>
      </c>
      <c r="F200" s="10" vm="56402">
        <v>-24458</v>
      </c>
      <c r="G200" s="10" vm="100345">
        <v>-3772</v>
      </c>
      <c r="H200" s="10" vm="59932">
        <v>10320</v>
      </c>
      <c r="I200" s="10" vm="58548">
        <v>1075</v>
      </c>
      <c r="J200" s="10" vm="63741">
        <v>11395</v>
      </c>
      <c r="K200" s="10" vm="86107">
        <v>0</v>
      </c>
      <c r="L200" s="10" vm="78477">
        <v>0</v>
      </c>
      <c r="M200" s="10" vm="75906">
        <v>-97</v>
      </c>
      <c r="N200" s="10" vm="70829">
        <v>50</v>
      </c>
      <c r="O200" s="10" vm="99823">
        <v>-6763</v>
      </c>
      <c r="P200" s="10" vm="95947">
        <v>-463</v>
      </c>
      <c r="Q200" s="10" vm="81965">
        <v>0</v>
      </c>
      <c r="R200" s="10" vm="87160">
        <v>0</v>
      </c>
      <c r="S200" s="10" vm="85987">
        <v>0</v>
      </c>
      <c r="T200" s="10" vm="83995">
        <v>4122</v>
      </c>
      <c r="U200" s="10" vm="75757">
        <v>0</v>
      </c>
      <c r="V200" s="10" vm="56313">
        <v>4122</v>
      </c>
      <c r="W200" s="10" vm="98848">
        <v>0</v>
      </c>
      <c r="X200" s="10" vm="95781">
        <v>898</v>
      </c>
      <c r="Y200" s="10" vm="89728">
        <v>8173</v>
      </c>
      <c r="Z200" s="10" vm="81146">
        <v>0</v>
      </c>
      <c r="AA200" s="10" vm="80109">
        <v>13193</v>
      </c>
      <c r="AB200" s="10" vm="78337">
        <v>30355</v>
      </c>
      <c r="AC200" s="10" vm="57808">
        <v>1472</v>
      </c>
      <c r="AD200" s="10" vm="70611">
        <v>31827</v>
      </c>
      <c r="AE200" s="10" vm="97902">
        <v>236</v>
      </c>
      <c r="AF200" s="10" vm="95616">
        <v>0</v>
      </c>
      <c r="AG200" s="10" vm="72767">
        <v>8</v>
      </c>
      <c r="AH200" s="10" vm="72096">
        <v>-390</v>
      </c>
      <c r="AI200" s="10" vm="85867">
        <v>31681</v>
      </c>
      <c r="AJ200" s="10" vm="78192">
        <v>10117</v>
      </c>
      <c r="AK200" s="10" vm="57760">
        <v>1267</v>
      </c>
      <c r="AL200" s="10" vm="70463">
        <v>4153</v>
      </c>
      <c r="AM200" s="10" vm="97431">
        <v>754</v>
      </c>
      <c r="AN200" s="10" vm="95452">
        <v>248</v>
      </c>
      <c r="AO200" s="10" vm="88011">
        <v>498</v>
      </c>
      <c r="AP200" s="10" vm="80993">
        <v>0</v>
      </c>
      <c r="AQ200" s="10" vm="79989">
        <v>6160</v>
      </c>
      <c r="AR200" s="10" vm="83846">
        <v>0</v>
      </c>
      <c r="AS200" s="10" vm="75422">
        <v>0</v>
      </c>
      <c r="AT200" s="10" vm="70311">
        <v>23197</v>
      </c>
      <c r="AU200" s="10" vm="96981">
        <v>8484</v>
      </c>
      <c r="AV200" s="10" vm="95288">
        <v>704</v>
      </c>
      <c r="AW200" s="10" vm="89573">
        <v>364875</v>
      </c>
      <c r="AX200" s="10" vm="87006">
        <v>0</v>
      </c>
      <c r="AY200" s="10" vm="85735">
        <v>13712</v>
      </c>
      <c r="AZ200" s="10" vm="78046">
        <v>-27485</v>
      </c>
      <c r="BA200" s="10" vm="75339">
        <v>0</v>
      </c>
      <c r="BB200" s="10" vm="70140">
        <v>4300</v>
      </c>
      <c r="BC200" s="10" vm="99182">
        <v>2730</v>
      </c>
      <c r="BD200" s="10" vm="95124">
        <v>0</v>
      </c>
      <c r="BE200" s="10" vm="81819">
        <v>0</v>
      </c>
      <c r="BF200" s="10" vm="90376">
        <v>0</v>
      </c>
      <c r="BG200" s="10" vm="79864">
        <v>358132</v>
      </c>
      <c r="BH200" s="10" vm="83690">
        <v>2276</v>
      </c>
      <c r="BI200" s="10" vm="75249">
        <v>10198</v>
      </c>
      <c r="BJ200" s="10" vm="69989">
        <v>5852</v>
      </c>
      <c r="BK200" s="10" vm="100503">
        <v>0</v>
      </c>
      <c r="BL200" s="10" vm="94960">
        <v>1286</v>
      </c>
      <c r="BM200" s="10" vm="90755">
        <v>19612</v>
      </c>
      <c r="BN200" s="10" vm="88717">
        <v>0</v>
      </c>
      <c r="BO200" s="10" vm="79746">
        <v>0</v>
      </c>
      <c r="BP200" s="10" vm="77901">
        <v>250</v>
      </c>
      <c r="BQ200" s="10" vm="75153">
        <v>17557</v>
      </c>
      <c r="BR200" s="10" vm="69837">
        <v>17807</v>
      </c>
      <c r="BS200" s="10" vm="100179">
        <v>1805</v>
      </c>
      <c r="BT200" s="10" vm="94796">
        <v>359937</v>
      </c>
      <c r="BU200" s="10" vm="87855">
        <v>179232</v>
      </c>
      <c r="BV200" s="10" vm="71947">
        <v>0</v>
      </c>
      <c r="BW200" s="10" vm="85608">
        <v>67</v>
      </c>
      <c r="BX200" s="10" vm="83534">
        <v>19217</v>
      </c>
      <c r="BY200" s="10" vm="75066">
        <v>0</v>
      </c>
      <c r="BZ200" s="10" vm="69688">
        <v>21400</v>
      </c>
      <c r="CA200" s="10" vm="99662">
        <v>0</v>
      </c>
      <c r="CB200" s="10" vm="94635">
        <v>219916</v>
      </c>
      <c r="CC200" s="10" vm="72629">
        <v>0</v>
      </c>
      <c r="CD200" s="10" vm="80850">
        <v>4499</v>
      </c>
      <c r="CE200" s="10" vm="85487">
        <v>135522</v>
      </c>
      <c r="CF200" s="10" vm="77756">
        <v>60834</v>
      </c>
      <c r="CG200" s="10" vm="74986">
        <v>96085</v>
      </c>
      <c r="CH200" s="10" vm="69518">
        <v>0</v>
      </c>
      <c r="CI200" s="10" vm="98211">
        <v>-21397</v>
      </c>
      <c r="CJ200" s="10" vm="94477">
        <v>0</v>
      </c>
      <c r="CK200" s="10" vm="91078">
        <v>135522</v>
      </c>
      <c r="CL200" s="10" vm="86854">
        <v>2289</v>
      </c>
      <c r="CM200" s="10" vm="79632">
        <v>1957</v>
      </c>
      <c r="CN200" s="10" vm="83378">
        <v>0</v>
      </c>
      <c r="CO200" s="10" vm="57365">
        <v>332</v>
      </c>
      <c r="CP200" s="10" vm="69371">
        <v>526</v>
      </c>
      <c r="CQ200" s="10" vm="97743">
        <v>0</v>
      </c>
      <c r="CR200" s="10" vm="94321">
        <v>313</v>
      </c>
      <c r="CS200" s="10" vm="81672">
        <v>213</v>
      </c>
      <c r="CT200" s="10" vm="71801">
        <v>0</v>
      </c>
      <c r="CU200" s="10" vm="71066">
        <v>0</v>
      </c>
      <c r="CV200" s="10" vm="77611">
        <v>0</v>
      </c>
      <c r="CW200" s="10" vm="57313">
        <v>0</v>
      </c>
      <c r="CX200" s="10" vm="69223">
        <v>0</v>
      </c>
      <c r="CY200" s="10" vm="97272">
        <v>0</v>
      </c>
      <c r="CZ200" s="10" vm="94158">
        <v>0</v>
      </c>
      <c r="DA200" s="10" vm="89418">
        <v>0</v>
      </c>
      <c r="DB200" s="81" vm="88571">
        <v>0</v>
      </c>
      <c r="DC200" s="81" vm="85365">
        <v>0</v>
      </c>
      <c r="DD200" s="81" vm="83222">
        <v>0</v>
      </c>
      <c r="DE200" s="81" vm="57252">
        <v>0</v>
      </c>
      <c r="DF200" s="10" vm="69071">
        <v>487</v>
      </c>
      <c r="DG200" s="10" vm="96822">
        <v>0</v>
      </c>
      <c r="DH200" s="10" vm="93992">
        <v>896</v>
      </c>
      <c r="DI200" s="10" vm="87701">
        <v>-409</v>
      </c>
      <c r="DJ200" s="10" vm="90226">
        <v>3302</v>
      </c>
      <c r="DK200" s="10" vm="79512">
        <v>1957</v>
      </c>
      <c r="DL200" s="10" vm="77465">
        <v>1209</v>
      </c>
      <c r="DM200" s="10" vm="57203">
        <v>136</v>
      </c>
      <c r="DN200" s="10" vm="68901">
        <v>2070</v>
      </c>
      <c r="DO200" s="10" vm="96410">
        <v>1815</v>
      </c>
      <c r="DP200" s="10" vm="93829">
        <v>0</v>
      </c>
      <c r="DQ200" s="10" vm="72491">
        <v>255</v>
      </c>
      <c r="DR200" s="10" vm="80705">
        <v>0</v>
      </c>
      <c r="DS200" s="10" vm="85237">
        <v>0</v>
      </c>
      <c r="DT200" s="10" vm="83066">
        <v>0</v>
      </c>
      <c r="DU200" s="10" vm="74547">
        <v>0</v>
      </c>
      <c r="DV200" s="10" vm="68751">
        <v>0</v>
      </c>
      <c r="DW200" s="10" vm="98381">
        <v>0</v>
      </c>
      <c r="DX200" s="10" vm="93668">
        <v>0</v>
      </c>
      <c r="DY200" s="10" vm="81526">
        <v>0</v>
      </c>
      <c r="DZ200" s="10" vm="86701">
        <v>0</v>
      </c>
      <c r="EA200" s="10" vm="79391">
        <v>0</v>
      </c>
      <c r="EB200" s="10" vm="77318">
        <v>0</v>
      </c>
      <c r="EC200" s="10" vm="74452">
        <v>0</v>
      </c>
      <c r="ED200" s="10" vm="68599">
        <v>0</v>
      </c>
      <c r="EE200" s="10" vm="96103">
        <v>0</v>
      </c>
      <c r="EF200" s="10" vm="93504">
        <v>0</v>
      </c>
      <c r="EG200" s="10" vm="89262">
        <v>0</v>
      </c>
      <c r="EH200" s="81" vm="71656">
        <v>0</v>
      </c>
      <c r="EI200" s="81" vm="85114">
        <v>0</v>
      </c>
      <c r="EJ200" s="81" vm="82910">
        <v>0</v>
      </c>
      <c r="EK200" s="81" vm="74362">
        <v>0</v>
      </c>
      <c r="EL200" s="10" vm="68450">
        <v>1497</v>
      </c>
      <c r="EM200" s="10" vm="99503">
        <v>0</v>
      </c>
      <c r="EN200" s="10" vm="93340">
        <v>52</v>
      </c>
      <c r="EO200" s="10" vm="90598">
        <v>1445</v>
      </c>
      <c r="EP200" s="10" vm="88425">
        <v>3567</v>
      </c>
      <c r="EQ200" s="10" vm="79279">
        <v>1815</v>
      </c>
      <c r="ER200" s="10" vm="77171">
        <v>52</v>
      </c>
      <c r="ES200" s="10" vm="56995">
        <v>1700</v>
      </c>
      <c r="ET200" s="10" vm="68280">
        <v>6869</v>
      </c>
      <c r="EU200" s="10" vm="98689">
        <v>3772</v>
      </c>
      <c r="EV200" s="10" vm="93183">
        <v>1261</v>
      </c>
      <c r="EW200" s="10" vm="87547">
        <v>1836</v>
      </c>
      <c r="EX200" s="10" vm="80560">
        <v>1403</v>
      </c>
      <c r="EY200" s="10" vm="84989">
        <v>190</v>
      </c>
      <c r="EZ200" s="10" vm="82754">
        <v>1403</v>
      </c>
      <c r="FA200" s="10" vm="74196">
        <v>190</v>
      </c>
      <c r="FB200" s="10" vm="68133">
        <v>367943</v>
      </c>
      <c r="FC200" s="10" vm="98539">
        <v>0</v>
      </c>
      <c r="FD200" s="10" vm="93026">
        <v>367943</v>
      </c>
      <c r="FE200" s="10" vm="58971">
        <v>42673</v>
      </c>
      <c r="FF200" s="10" vm="86555">
        <v>4803</v>
      </c>
      <c r="FG200" s="10" vm="79160">
        <v>0</v>
      </c>
      <c r="FH200" s="10" vm="77023">
        <v>-10135</v>
      </c>
      <c r="FI200" s="10" vm="74109">
        <v>0</v>
      </c>
      <c r="FJ200" s="10" vm="67985">
        <v>0</v>
      </c>
      <c r="FK200" s="10" vm="59350">
        <v>0</v>
      </c>
      <c r="FL200" s="10" vm="92860">
        <v>405284</v>
      </c>
      <c r="FM200" s="10" vm="72354">
        <v>34703</v>
      </c>
      <c r="FN200" s="10" vm="71511">
        <v>6160</v>
      </c>
      <c r="FO200" s="10" vm="84856">
        <v>0</v>
      </c>
      <c r="FP200" s="10" vm="76877">
        <v>0</v>
      </c>
      <c r="FQ200" s="10" vm="74027">
        <v>-454</v>
      </c>
      <c r="FR200" s="10" vm="67835">
        <v>0</v>
      </c>
      <c r="FS200" s="10" vm="96671">
        <v>0</v>
      </c>
      <c r="FT200" s="10" vm="92695">
        <v>40409</v>
      </c>
      <c r="FU200" s="10" vm="89104">
        <v>364875</v>
      </c>
      <c r="FV200" s="10" vm="90063">
        <v>333240</v>
      </c>
      <c r="FW200" s="81" vm="79035">
        <v>4635</v>
      </c>
      <c r="FX200" s="81" vm="82599">
        <v>128</v>
      </c>
      <c r="FY200" s="81" vm="56749">
        <v>0</v>
      </c>
      <c r="FZ200" s="81" vm="56233">
        <v>-463</v>
      </c>
      <c r="GA200" s="81" vm="96252">
        <v>4300</v>
      </c>
      <c r="GB200" s="10" vm="92532">
        <v>840</v>
      </c>
      <c r="GC200" s="10" vm="81378">
        <v>536</v>
      </c>
      <c r="GD200" s="10" vm="88276">
        <v>304</v>
      </c>
      <c r="GE200" s="10" vm="84726">
        <v>2826</v>
      </c>
      <c r="GF200" s="10" vm="76730">
        <v>485</v>
      </c>
      <c r="GG200" s="10" vm="56692">
        <v>2341</v>
      </c>
      <c r="GH200" s="10" vm="67669">
        <v>0</v>
      </c>
      <c r="GI200" s="10" vm="99022">
        <v>0</v>
      </c>
      <c r="GJ200" s="10" vm="92372">
        <v>0</v>
      </c>
      <c r="GK200" s="10" vm="87396">
        <v>0</v>
      </c>
      <c r="GL200" s="10" vm="86407">
        <v>0</v>
      </c>
      <c r="GM200" s="10" vm="78914">
        <v>0</v>
      </c>
      <c r="GN200" s="10" vm="82443">
        <v>0</v>
      </c>
      <c r="GO200" s="10" vm="73773">
        <v>0</v>
      </c>
      <c r="GP200" s="10" vm="67516">
        <v>0</v>
      </c>
      <c r="GQ200" s="10" vm="100015">
        <v>386</v>
      </c>
      <c r="GR200" s="10" vm="92210">
        <v>1956</v>
      </c>
      <c r="GS200" s="10" vm="88947">
        <v>-1570</v>
      </c>
      <c r="GT200" s="10" vm="80411">
        <v>4052</v>
      </c>
      <c r="GU200" s="10" vm="84620">
        <v>2977</v>
      </c>
      <c r="GV200" s="10" vm="76584">
        <v>1075</v>
      </c>
      <c r="GW200" s="10" vm="73687">
        <v>0</v>
      </c>
      <c r="GX200" s="81" vm="67367">
        <v>0</v>
      </c>
      <c r="GY200" s="10" vm="99320">
        <v>0</v>
      </c>
      <c r="GZ200" s="10" vm="92049">
        <v>0</v>
      </c>
      <c r="HA200" s="10" vm="72220">
        <v>0</v>
      </c>
      <c r="HB200" s="10" vm="71365">
        <v>0</v>
      </c>
      <c r="HC200" s="81" vm="57888">
        <v>0</v>
      </c>
      <c r="HD200" s="81" vm="82289">
        <v>1286</v>
      </c>
      <c r="HE200" s="10" vm="73603">
        <v>1286</v>
      </c>
      <c r="HF200" s="10" vm="67197">
        <v>984</v>
      </c>
      <c r="HG200" s="10" vm="98052">
        <v>1556</v>
      </c>
      <c r="HH200" s="10" vm="91892">
        <v>0</v>
      </c>
      <c r="HI200" s="10" vm="90916">
        <v>0</v>
      </c>
      <c r="HJ200" s="10" vm="88133">
        <v>13382</v>
      </c>
      <c r="HK200" s="10" vm="84530">
        <v>103</v>
      </c>
      <c r="HL200" s="10" vm="76442">
        <v>0</v>
      </c>
      <c r="HM200" s="10" vm="73508">
        <v>0</v>
      </c>
      <c r="HN200" s="10" vm="67050">
        <v>1532</v>
      </c>
      <c r="HO200" s="10" vm="97584">
        <v>17557</v>
      </c>
      <c r="HP200" s="10" vm="91732">
        <v>0</v>
      </c>
      <c r="HQ200" s="10" vm="90449">
        <v>0</v>
      </c>
      <c r="HR200" s="10" vm="89906">
        <v>0</v>
      </c>
      <c r="HS200" s="10" vm="78733">
        <v>0</v>
      </c>
      <c r="HT200" s="10" vm="82133">
        <v>4499</v>
      </c>
      <c r="HU200" s="10" vm="73363">
        <v>4499</v>
      </c>
      <c r="HV200" s="10" vm="66902">
        <v>7038</v>
      </c>
      <c r="HW200" s="10" vm="97116">
        <v>218</v>
      </c>
      <c r="HX200" s="10" vm="91580">
        <v>0</v>
      </c>
      <c r="HY200" s="10" vm="88800">
        <v>0</v>
      </c>
      <c r="HZ200" s="10" vm="86262">
        <v>0</v>
      </c>
      <c r="IA200" s="10" vm="84395">
        <v>15</v>
      </c>
      <c r="IB200" s="10" vm="76342">
        <v>-508</v>
      </c>
      <c r="IC200" s="10" vm="73219">
        <v>6763</v>
      </c>
      <c r="ID200" s="10" vm="66763">
        <v>34</v>
      </c>
      <c r="IE200" s="10" vm="96508">
        <v>13</v>
      </c>
      <c r="IF200" s="10" vm="91414">
        <v>0</v>
      </c>
      <c r="IG200" s="10" vm="87254">
        <v>47</v>
      </c>
      <c r="IH200" s="10" vm="80266">
        <v>4803</v>
      </c>
      <c r="II200" s="10" vm="78603">
        <v>6879</v>
      </c>
      <c r="IJ200" s="10" vm="76197">
        <v>0</v>
      </c>
      <c r="IK200" s="10" vm="73076">
        <v>134</v>
      </c>
      <c r="IL200" s="10" vm="66604">
        <v>-59</v>
      </c>
      <c r="IM200" s="10" vm="59510">
        <v>0</v>
      </c>
      <c r="IN200" s="10" vm="91248">
        <v>5164</v>
      </c>
      <c r="IO200" s="10" vm="81237">
        <v>5327</v>
      </c>
      <c r="IP200" s="10" vm="71220">
        <v>0</v>
      </c>
      <c r="IQ200" s="10" vm="84262">
        <v>0</v>
      </c>
      <c r="IR200" s="10" vm="58198">
        <v>0</v>
      </c>
      <c r="IS200" s="81" vm="72926">
        <v>27</v>
      </c>
      <c r="IT200" s="81" vm="66458">
        <v>40</v>
      </c>
    </row>
    <row r="201" spans="1:254" x14ac:dyDescent="0.25">
      <c r="A201" s="8" t="s">
        <v>480</v>
      </c>
      <c r="B201" s="8" t="s">
        <v>264</v>
      </c>
      <c r="C201" s="89">
        <v>44651</v>
      </c>
      <c r="D201" s="76" vm="84132">
        <v>12</v>
      </c>
      <c r="E201" s="10" vm="76036">
        <v>16020</v>
      </c>
      <c r="F201" s="10" vm="70949">
        <v>-13467</v>
      </c>
      <c r="G201" s="10" vm="100355">
        <v>0</v>
      </c>
      <c r="H201" s="10" vm="59941">
        <v>2553</v>
      </c>
      <c r="I201" s="10" vm="58562">
        <v>153</v>
      </c>
      <c r="J201" s="10" vm="63724">
        <v>2706</v>
      </c>
      <c r="K201" s="10" vm="86101">
        <v>0</v>
      </c>
      <c r="L201" s="10" vm="78468">
        <v>0</v>
      </c>
      <c r="M201" s="10" vm="75891">
        <v>0</v>
      </c>
      <c r="N201" s="10" vm="70837">
        <v>3</v>
      </c>
      <c r="O201" s="10" vm="99863">
        <v>-267</v>
      </c>
      <c r="P201" s="10" vm="95957">
        <v>0</v>
      </c>
      <c r="Q201" s="10" vm="81980">
        <v>0</v>
      </c>
      <c r="R201" s="10" vm="87149">
        <v>0</v>
      </c>
      <c r="S201" s="10" vm="85982">
        <v>0</v>
      </c>
      <c r="T201" s="10" vm="83986">
        <v>2442</v>
      </c>
      <c r="U201" s="10" vm="75743">
        <v>-1</v>
      </c>
      <c r="V201" s="10" vm="70730">
        <v>2441</v>
      </c>
      <c r="W201" s="10" vm="98872">
        <v>0</v>
      </c>
      <c r="X201" s="10" vm="95791">
        <v>1747</v>
      </c>
      <c r="Y201" s="10" vm="89743">
        <v>0</v>
      </c>
      <c r="Z201" s="10" vm="81137">
        <v>0</v>
      </c>
      <c r="AA201" s="10" vm="80104">
        <v>4188</v>
      </c>
      <c r="AB201" s="10" vm="78328">
        <v>12121</v>
      </c>
      <c r="AC201" s="10" vm="75602">
        <v>2416</v>
      </c>
      <c r="AD201" s="10" vm="70628">
        <v>14537</v>
      </c>
      <c r="AE201" s="10" vm="97918">
        <v>541</v>
      </c>
      <c r="AF201" s="10" vm="95625">
        <v>0</v>
      </c>
      <c r="AG201" s="10" vm="72781">
        <v>0</v>
      </c>
      <c r="AH201" s="10" vm="72058">
        <v>0</v>
      </c>
      <c r="AI201" s="10" vm="85861">
        <v>15078</v>
      </c>
      <c r="AJ201" s="10" vm="78183">
        <v>2037</v>
      </c>
      <c r="AK201" s="10" vm="75505">
        <v>3224</v>
      </c>
      <c r="AL201" s="10" vm="70474">
        <v>4025</v>
      </c>
      <c r="AM201" s="10" vm="97440">
        <v>798</v>
      </c>
      <c r="AN201" s="10" vm="95461">
        <v>0</v>
      </c>
      <c r="AO201" s="10" vm="88025">
        <v>27</v>
      </c>
      <c r="AP201" s="10" vm="80969">
        <v>0</v>
      </c>
      <c r="AQ201" s="10" vm="79983">
        <v>2211</v>
      </c>
      <c r="AR201" s="10" vm="83837">
        <v>0</v>
      </c>
      <c r="AS201" s="10" vm="75413">
        <v>0</v>
      </c>
      <c r="AT201" s="10" vm="70321">
        <v>12322</v>
      </c>
      <c r="AU201" s="10" vm="97019">
        <v>2756</v>
      </c>
      <c r="AV201" s="10" vm="95297">
        <v>236</v>
      </c>
      <c r="AW201" s="10" vm="89588">
        <v>49426</v>
      </c>
      <c r="AX201" s="10" vm="86984">
        <v>0</v>
      </c>
      <c r="AY201" s="10" vm="85730">
        <v>2693</v>
      </c>
      <c r="AZ201" s="10" vm="78037">
        <v>0</v>
      </c>
      <c r="BA201" s="10" vm="75330">
        <v>0</v>
      </c>
      <c r="BB201" s="10" vm="70165">
        <v>0</v>
      </c>
      <c r="BC201" s="10" vm="99204">
        <v>0</v>
      </c>
      <c r="BD201" s="10" vm="95133">
        <v>0</v>
      </c>
      <c r="BE201" s="10" vm="81833">
        <v>0</v>
      </c>
      <c r="BF201" s="10" vm="90353">
        <v>0</v>
      </c>
      <c r="BG201" s="10" vm="79858">
        <v>52119</v>
      </c>
      <c r="BH201" s="10" vm="83681">
        <v>0</v>
      </c>
      <c r="BI201" s="10" vm="75242">
        <v>1345</v>
      </c>
      <c r="BJ201" s="10" vm="70009">
        <v>11774</v>
      </c>
      <c r="BK201" s="10" vm="100518">
        <v>0</v>
      </c>
      <c r="BL201" s="10" vm="94970">
        <v>0</v>
      </c>
      <c r="BM201" s="10" vm="90769">
        <v>13119</v>
      </c>
      <c r="BN201" s="10" vm="88699">
        <v>0</v>
      </c>
      <c r="BO201" s="10" vm="79740">
        <v>0</v>
      </c>
      <c r="BP201" s="10" vm="77892">
        <v>519</v>
      </c>
      <c r="BQ201" s="10" vm="57543">
        <v>4759</v>
      </c>
      <c r="BR201" s="10" vm="69855">
        <v>5278</v>
      </c>
      <c r="BS201" s="10" vm="100189">
        <v>7841</v>
      </c>
      <c r="BT201" s="10" vm="94806">
        <v>59960</v>
      </c>
      <c r="BU201" s="10" vm="87870">
        <v>1865</v>
      </c>
      <c r="BV201" s="10" vm="71931">
        <v>0</v>
      </c>
      <c r="BW201" s="10" vm="85603">
        <v>0</v>
      </c>
      <c r="BX201" s="10" vm="83525">
        <v>13002</v>
      </c>
      <c r="BY201" s="10" vm="75059">
        <v>0</v>
      </c>
      <c r="BZ201" s="10" vm="69698">
        <v>0</v>
      </c>
      <c r="CA201" s="10" vm="99699">
        <v>0</v>
      </c>
      <c r="CB201" s="10" vm="94645">
        <v>14867</v>
      </c>
      <c r="CC201" s="10" vm="72643">
        <v>5594</v>
      </c>
      <c r="CD201" s="10" vm="80839">
        <v>0</v>
      </c>
      <c r="CE201" s="10" vm="85481">
        <v>39499</v>
      </c>
      <c r="CF201" s="10" vm="77747">
        <v>39493</v>
      </c>
      <c r="CG201" s="10" vm="57420">
        <v>0</v>
      </c>
      <c r="CH201" s="10" vm="69544">
        <v>0</v>
      </c>
      <c r="CI201" s="10" vm="98236">
        <v>0</v>
      </c>
      <c r="CJ201" s="10" vm="94487">
        <v>6</v>
      </c>
      <c r="CK201" s="10" vm="91093">
        <v>39499</v>
      </c>
      <c r="CL201" s="10" vm="86845">
        <v>0</v>
      </c>
      <c r="CM201" s="10" vm="79627">
        <v>0</v>
      </c>
      <c r="CN201" s="10" vm="83369">
        <v>0</v>
      </c>
      <c r="CO201" s="10" vm="74894">
        <v>0</v>
      </c>
      <c r="CP201" s="10" vm="69389">
        <v>0</v>
      </c>
      <c r="CQ201" s="10" vm="97759">
        <v>0</v>
      </c>
      <c r="CR201" s="10" vm="94331">
        <v>0</v>
      </c>
      <c r="CS201" s="10" vm="81686">
        <v>0</v>
      </c>
      <c r="CT201" s="10" vm="71763">
        <v>0</v>
      </c>
      <c r="CU201" s="10" vm="71060">
        <v>0</v>
      </c>
      <c r="CV201" s="10" vm="77602">
        <v>0</v>
      </c>
      <c r="CW201" s="10" vm="74806">
        <v>0</v>
      </c>
      <c r="CX201" s="10" vm="69236">
        <v>0</v>
      </c>
      <c r="CY201" s="10" vm="97283">
        <v>0</v>
      </c>
      <c r="CZ201" s="10" vm="94168">
        <v>0</v>
      </c>
      <c r="DA201" s="10" vm="89433">
        <v>0</v>
      </c>
      <c r="DB201" s="81" vm="88547">
        <v>0</v>
      </c>
      <c r="DC201" s="81" vm="85360">
        <v>0</v>
      </c>
      <c r="DD201" s="81" vm="83213">
        <v>0</v>
      </c>
      <c r="DE201" s="81" vm="74722">
        <v>0</v>
      </c>
      <c r="DF201" s="10" vm="69080">
        <v>797</v>
      </c>
      <c r="DG201" s="10" vm="96860">
        <v>0</v>
      </c>
      <c r="DH201" s="10" vm="94002">
        <v>1118</v>
      </c>
      <c r="DI201" s="10" vm="87715">
        <v>-321</v>
      </c>
      <c r="DJ201" s="10" vm="90205">
        <v>797</v>
      </c>
      <c r="DK201" s="10" vm="79506">
        <v>0</v>
      </c>
      <c r="DL201" s="10" vm="77456">
        <v>1118</v>
      </c>
      <c r="DM201" s="10" vm="74629">
        <v>-321</v>
      </c>
      <c r="DN201" s="10" vm="68926">
        <v>0</v>
      </c>
      <c r="DO201" s="10" vm="96433">
        <v>0</v>
      </c>
      <c r="DP201" s="10" vm="93839">
        <v>0</v>
      </c>
      <c r="DQ201" s="10" vm="72506">
        <v>0</v>
      </c>
      <c r="DR201" s="10" vm="80683">
        <v>0</v>
      </c>
      <c r="DS201" s="10" vm="85232">
        <v>0</v>
      </c>
      <c r="DT201" s="10" vm="83057">
        <v>0</v>
      </c>
      <c r="DU201" s="10" vm="74538">
        <v>0</v>
      </c>
      <c r="DV201" s="10" vm="68771">
        <v>0</v>
      </c>
      <c r="DW201" s="10" vm="98398">
        <v>0</v>
      </c>
      <c r="DX201" s="10" vm="93678">
        <v>0</v>
      </c>
      <c r="DY201" s="10" vm="81540">
        <v>0</v>
      </c>
      <c r="DZ201" s="10" vm="86682">
        <v>0</v>
      </c>
      <c r="EA201" s="10" vm="79385">
        <v>0</v>
      </c>
      <c r="EB201" s="10" vm="77309">
        <v>0</v>
      </c>
      <c r="EC201" s="10" vm="74442">
        <v>0</v>
      </c>
      <c r="ED201" s="10" vm="68617">
        <v>0</v>
      </c>
      <c r="EE201" s="10" vm="96114">
        <v>0</v>
      </c>
      <c r="EF201" s="10" vm="93514">
        <v>0</v>
      </c>
      <c r="EG201" s="10" vm="89277">
        <v>0</v>
      </c>
      <c r="EH201" s="81" vm="71640">
        <v>0</v>
      </c>
      <c r="EI201" s="81" vm="85109">
        <v>0</v>
      </c>
      <c r="EJ201" s="81" vm="82901">
        <v>0</v>
      </c>
      <c r="EK201" s="81" vm="57046">
        <v>0</v>
      </c>
      <c r="EL201" s="10" vm="68460">
        <v>145</v>
      </c>
      <c r="EM201" s="10" vm="99534">
        <v>0</v>
      </c>
      <c r="EN201" s="10" vm="93350">
        <v>27</v>
      </c>
      <c r="EO201" s="10" vm="90612">
        <v>118</v>
      </c>
      <c r="EP201" s="10" vm="88414">
        <v>145</v>
      </c>
      <c r="EQ201" s="10" vm="79273">
        <v>0</v>
      </c>
      <c r="ER201" s="10" vm="77162">
        <v>27</v>
      </c>
      <c r="ES201" s="10" vm="56988">
        <v>118</v>
      </c>
      <c r="ET201" s="10" vm="68306">
        <v>942</v>
      </c>
      <c r="EU201" s="10" vm="98714">
        <v>0</v>
      </c>
      <c r="EV201" s="10" vm="93193">
        <v>1145</v>
      </c>
      <c r="EW201" s="10" vm="87563">
        <v>-203</v>
      </c>
      <c r="EX201" s="10" vm="80551">
        <v>451</v>
      </c>
      <c r="EY201" s="10" vm="84985">
        <v>137</v>
      </c>
      <c r="EZ201" s="10" vm="82746">
        <v>212</v>
      </c>
      <c r="FA201" s="10" vm="74187">
        <v>137</v>
      </c>
      <c r="FB201" s="10" vm="68152">
        <v>63689</v>
      </c>
      <c r="FC201" s="10" vm="98556">
        <v>0</v>
      </c>
      <c r="FD201" s="10" vm="93036">
        <v>63689</v>
      </c>
      <c r="FE201" s="10" vm="58985">
        <v>820</v>
      </c>
      <c r="FF201" s="10" vm="86523">
        <v>6376</v>
      </c>
      <c r="FG201" s="10" vm="79155">
        <v>0</v>
      </c>
      <c r="FH201" s="10" vm="77015">
        <v>-246</v>
      </c>
      <c r="FI201" s="10" vm="74099">
        <v>0</v>
      </c>
      <c r="FJ201" s="10" vm="67999">
        <v>0</v>
      </c>
      <c r="FK201" s="10" vm="59362">
        <v>0</v>
      </c>
      <c r="FL201" s="10" vm="92870">
        <v>70639</v>
      </c>
      <c r="FM201" s="10" vm="72369">
        <v>19163</v>
      </c>
      <c r="FN201" s="10" vm="71487">
        <v>2211</v>
      </c>
      <c r="FO201" s="10" vm="84851">
        <v>0</v>
      </c>
      <c r="FP201" s="10" vm="76868">
        <v>0</v>
      </c>
      <c r="FQ201" s="10" vm="56803">
        <v>-161</v>
      </c>
      <c r="FR201" s="10" vm="67844">
        <v>0</v>
      </c>
      <c r="FS201" s="10" vm="96702">
        <v>0</v>
      </c>
      <c r="FT201" s="10" vm="92705">
        <v>21213</v>
      </c>
      <c r="FU201" s="10" vm="89118">
        <v>49426</v>
      </c>
      <c r="FV201" s="10" vm="90041">
        <v>44526</v>
      </c>
      <c r="FW201" s="81" vm="79029">
        <v>0</v>
      </c>
      <c r="FX201" s="81" vm="82590">
        <v>0</v>
      </c>
      <c r="FY201" s="81" vm="73942">
        <v>0</v>
      </c>
      <c r="FZ201" s="81" vm="56258">
        <v>0</v>
      </c>
      <c r="GA201" s="81" vm="96274">
        <v>0</v>
      </c>
      <c r="GB201" s="10" vm="92542">
        <v>0</v>
      </c>
      <c r="GC201" s="10" vm="81393">
        <v>0</v>
      </c>
      <c r="GD201" s="10" vm="88256">
        <v>0</v>
      </c>
      <c r="GE201" s="10" vm="84722">
        <v>238</v>
      </c>
      <c r="GF201" s="10" vm="76722">
        <v>40</v>
      </c>
      <c r="GG201" s="10" vm="73851">
        <v>198</v>
      </c>
      <c r="GH201" s="10" vm="67690">
        <v>0</v>
      </c>
      <c r="GI201" s="10" vm="99039">
        <v>0</v>
      </c>
      <c r="GJ201" s="10" vm="92382">
        <v>0</v>
      </c>
      <c r="GK201" s="10" vm="87410">
        <v>0</v>
      </c>
      <c r="GL201" s="10" vm="86389">
        <v>0</v>
      </c>
      <c r="GM201" s="10" vm="78909">
        <v>0</v>
      </c>
      <c r="GN201" s="10" vm="82435">
        <v>0</v>
      </c>
      <c r="GO201" s="10" vm="73765">
        <v>0</v>
      </c>
      <c r="GP201" s="10" vm="67535">
        <v>0</v>
      </c>
      <c r="GQ201" s="10" vm="100027">
        <v>0</v>
      </c>
      <c r="GR201" s="10" vm="92220">
        <v>45</v>
      </c>
      <c r="GS201" s="10" vm="88962">
        <v>-45</v>
      </c>
      <c r="GT201" s="10" vm="80394">
        <v>238</v>
      </c>
      <c r="GU201" s="10" vm="84617">
        <v>85</v>
      </c>
      <c r="GV201" s="10" vm="76575">
        <v>153</v>
      </c>
      <c r="GW201" s="10" vm="56572">
        <v>0</v>
      </c>
      <c r="GX201" s="81" vm="67377">
        <v>0</v>
      </c>
      <c r="GY201" s="10" vm="99371">
        <v>0</v>
      </c>
      <c r="GZ201" s="10" vm="92059">
        <v>0</v>
      </c>
      <c r="HA201" s="10" vm="72234">
        <v>0</v>
      </c>
      <c r="HB201" s="10" vm="71353">
        <v>0</v>
      </c>
      <c r="HC201" s="81" vm="78822">
        <v>0</v>
      </c>
      <c r="HD201" s="81" vm="82280">
        <v>0</v>
      </c>
      <c r="HE201" s="10" vm="73593">
        <v>0</v>
      </c>
      <c r="HF201" s="10" vm="67223">
        <v>203</v>
      </c>
      <c r="HG201" s="10" vm="98077">
        <v>823</v>
      </c>
      <c r="HH201" s="10" vm="91902">
        <v>0</v>
      </c>
      <c r="HI201" s="10" vm="90931">
        <v>0</v>
      </c>
      <c r="HJ201" s="10" vm="88125">
        <v>2828</v>
      </c>
      <c r="HK201" s="10" vm="84526">
        <v>0</v>
      </c>
      <c r="HL201" s="10" vm="57851">
        <v>0</v>
      </c>
      <c r="HM201" s="10" vm="73495">
        <v>0</v>
      </c>
      <c r="HN201" s="10" vm="67069">
        <v>905</v>
      </c>
      <c r="HO201" s="10" vm="97602">
        <v>4759</v>
      </c>
      <c r="HP201" s="10" vm="91742">
        <v>0</v>
      </c>
      <c r="HQ201" s="10" vm="58821">
        <v>0</v>
      </c>
      <c r="HR201" s="10" vm="89875">
        <v>0</v>
      </c>
      <c r="HS201" s="10" vm="78728">
        <v>0</v>
      </c>
      <c r="HT201" s="10" vm="82125">
        <v>0</v>
      </c>
      <c r="HU201" s="10" vm="73350">
        <v>0</v>
      </c>
      <c r="HV201" s="10" vm="66916">
        <v>112</v>
      </c>
      <c r="HW201" s="10" vm="59206">
        <v>15</v>
      </c>
      <c r="HX201" s="10" vm="91590">
        <v>0</v>
      </c>
      <c r="HY201" s="10" vm="88808">
        <v>140</v>
      </c>
      <c r="HZ201" s="10" vm="86238">
        <v>0</v>
      </c>
      <c r="IA201" s="10" vm="84390">
        <v>0</v>
      </c>
      <c r="IB201" s="10" vm="76333">
        <v>0</v>
      </c>
      <c r="IC201" s="10" vm="73204">
        <v>267</v>
      </c>
      <c r="ID201" s="10" vm="66772">
        <v>0</v>
      </c>
      <c r="IE201" s="10" vm="96545">
        <v>0</v>
      </c>
      <c r="IF201" s="10" vm="91424">
        <v>0</v>
      </c>
      <c r="IG201" s="10" vm="87262">
        <v>0</v>
      </c>
      <c r="IH201" s="10" vm="80244">
        <v>6376</v>
      </c>
      <c r="II201" s="10" vm="78597">
        <v>2337</v>
      </c>
      <c r="IJ201" s="10" vm="76188">
        <v>0</v>
      </c>
      <c r="IK201" s="10" vm="73061">
        <v>7</v>
      </c>
      <c r="IL201" s="10" vm="66630">
        <v>-5</v>
      </c>
      <c r="IM201" s="10" vm="59533">
        <v>1</v>
      </c>
      <c r="IN201" s="10" vm="91258">
        <v>2622</v>
      </c>
      <c r="IO201" s="10" vm="58044">
        <v>2622</v>
      </c>
      <c r="IP201" s="10" vm="71201">
        <v>0</v>
      </c>
      <c r="IQ201" s="10" vm="84258">
        <v>0</v>
      </c>
      <c r="IR201" s="10" vm="58190">
        <v>0</v>
      </c>
      <c r="IS201" s="81" vm="72912">
        <v>0</v>
      </c>
      <c r="IT201" s="81" vm="66479">
        <v>0</v>
      </c>
    </row>
    <row r="202" spans="1:254" x14ac:dyDescent="0.25">
      <c r="A202" s="8" t="s">
        <v>481</v>
      </c>
      <c r="B202" s="8" t="s">
        <v>258</v>
      </c>
      <c r="C202" s="89">
        <v>44651</v>
      </c>
      <c r="D202" s="76" vm="84142">
        <v>12</v>
      </c>
      <c r="E202" s="10" vm="76051">
        <v>34161</v>
      </c>
      <c r="F202" s="10" vm="56403">
        <v>-27161</v>
      </c>
      <c r="G202" s="10" vm="100350">
        <v>0</v>
      </c>
      <c r="H202" s="10" vm="59933">
        <v>7000</v>
      </c>
      <c r="I202" s="10" vm="58549">
        <v>452</v>
      </c>
      <c r="J202" s="10" vm="63742">
        <v>7452</v>
      </c>
      <c r="K202" s="10" vm="86108">
        <v>0</v>
      </c>
      <c r="L202" s="10" vm="78478">
        <v>0</v>
      </c>
      <c r="M202" s="10" vm="75907">
        <v>0</v>
      </c>
      <c r="N202" s="10" vm="56364">
        <v>3</v>
      </c>
      <c r="O202" s="10" vm="99858">
        <v>-2805</v>
      </c>
      <c r="P202" s="10" vm="95948">
        <v>0</v>
      </c>
      <c r="Q202" s="10" vm="81966">
        <v>508</v>
      </c>
      <c r="R202" s="10" vm="87161">
        <v>0</v>
      </c>
      <c r="S202" s="10" vm="85988">
        <v>0</v>
      </c>
      <c r="T202" s="10" vm="83996">
        <v>5158</v>
      </c>
      <c r="U202" s="10" vm="75758">
        <v>-28</v>
      </c>
      <c r="V202" s="10" vm="56320">
        <v>5130</v>
      </c>
      <c r="W202" s="10" vm="98867">
        <v>0</v>
      </c>
      <c r="X202" s="10" vm="95782">
        <v>11802</v>
      </c>
      <c r="Y202" s="10" vm="89729">
        <v>0</v>
      </c>
      <c r="Z202" s="10" vm="81147">
        <v>0</v>
      </c>
      <c r="AA202" s="10" vm="80110">
        <v>16932</v>
      </c>
      <c r="AB202" s="10" vm="78338">
        <v>29927</v>
      </c>
      <c r="AC202" s="10" vm="75613">
        <v>640</v>
      </c>
      <c r="AD202" s="10" vm="70546">
        <v>30567</v>
      </c>
      <c r="AE202" s="10" vm="97913">
        <v>135</v>
      </c>
      <c r="AF202" s="10" vm="95617">
        <v>0</v>
      </c>
      <c r="AG202" s="10" vm="72768">
        <v>0</v>
      </c>
      <c r="AH202" s="10" vm="72097">
        <v>0</v>
      </c>
      <c r="AI202" s="10" vm="85868">
        <v>30702</v>
      </c>
      <c r="AJ202" s="10" vm="78193">
        <v>5698</v>
      </c>
      <c r="AK202" s="10" vm="57761">
        <v>1296</v>
      </c>
      <c r="AL202" s="10" vm="70451">
        <v>6110</v>
      </c>
      <c r="AM202" s="10" vm="97436">
        <v>1540</v>
      </c>
      <c r="AN202" s="10" vm="95453">
        <v>4924</v>
      </c>
      <c r="AO202" s="10" vm="88012">
        <v>149</v>
      </c>
      <c r="AP202" s="10" vm="80994">
        <v>0</v>
      </c>
      <c r="AQ202" s="10" vm="79990">
        <v>3472</v>
      </c>
      <c r="AR202" s="10" vm="83847">
        <v>0</v>
      </c>
      <c r="AS202" s="10" vm="57711">
        <v>0</v>
      </c>
      <c r="AT202" s="10" vm="70298">
        <v>23189</v>
      </c>
      <c r="AU202" s="10" vm="97014">
        <v>7513</v>
      </c>
      <c r="AV202" s="10" vm="95289">
        <v>607</v>
      </c>
      <c r="AW202" s="10" vm="89574">
        <v>135798</v>
      </c>
      <c r="AX202" s="10" vm="87007">
        <v>0</v>
      </c>
      <c r="AY202" s="10" vm="85736">
        <v>3421</v>
      </c>
      <c r="AZ202" s="10" vm="78047">
        <v>0</v>
      </c>
      <c r="BA202" s="10" vm="57653">
        <v>0</v>
      </c>
      <c r="BB202" s="10" vm="70146">
        <v>0</v>
      </c>
      <c r="BC202" s="10" vm="99198">
        <v>0</v>
      </c>
      <c r="BD202" s="10" vm="95125">
        <v>0</v>
      </c>
      <c r="BE202" s="10" vm="81820">
        <v>0</v>
      </c>
      <c r="BF202" s="10" vm="90377">
        <v>0</v>
      </c>
      <c r="BG202" s="10" vm="79865">
        <v>139219</v>
      </c>
      <c r="BH202" s="10" vm="83691">
        <v>808</v>
      </c>
      <c r="BI202" s="10" vm="75250">
        <v>2619</v>
      </c>
      <c r="BJ202" s="10" vm="69992">
        <v>2100</v>
      </c>
      <c r="BK202" s="10" vm="100513">
        <v>0</v>
      </c>
      <c r="BL202" s="10" vm="94961">
        <v>158</v>
      </c>
      <c r="BM202" s="10" vm="90756">
        <v>5685</v>
      </c>
      <c r="BN202" s="10" vm="88718">
        <v>525</v>
      </c>
      <c r="BO202" s="10" vm="79747">
        <v>0</v>
      </c>
      <c r="BP202" s="10" vm="77902">
        <v>189</v>
      </c>
      <c r="BQ202" s="10" vm="57549">
        <v>6360</v>
      </c>
      <c r="BR202" s="10" vm="69838">
        <v>7074</v>
      </c>
      <c r="BS202" s="10" vm="100184">
        <v>-1389</v>
      </c>
      <c r="BT202" s="10" vm="94797">
        <v>137830</v>
      </c>
      <c r="BU202" s="10" vm="87856">
        <v>71345</v>
      </c>
      <c r="BV202" s="10" vm="71948">
        <v>0</v>
      </c>
      <c r="BW202" s="10" vm="85609">
        <v>41</v>
      </c>
      <c r="BX202" s="10" vm="83535">
        <v>13775</v>
      </c>
      <c r="BY202" s="10" vm="75067">
        <v>0</v>
      </c>
      <c r="BZ202" s="10" vm="69685">
        <v>0</v>
      </c>
      <c r="CA202" s="10" vm="99695">
        <v>5</v>
      </c>
      <c r="CB202" s="10" vm="94636">
        <v>85166</v>
      </c>
      <c r="CC202" s="10" vm="72630">
        <v>7635</v>
      </c>
      <c r="CD202" s="10" vm="80851">
        <v>0</v>
      </c>
      <c r="CE202" s="10" vm="85488">
        <v>45029</v>
      </c>
      <c r="CF202" s="10" vm="77757">
        <v>45029</v>
      </c>
      <c r="CG202" s="10" vm="57427">
        <v>0</v>
      </c>
      <c r="CH202" s="10" vm="69534">
        <v>0</v>
      </c>
      <c r="CI202" s="10" vm="98229">
        <v>0</v>
      </c>
      <c r="CJ202" s="10" vm="94478">
        <v>0</v>
      </c>
      <c r="CK202" s="10" vm="91079">
        <v>45029</v>
      </c>
      <c r="CL202" s="10" vm="86855">
        <v>1400</v>
      </c>
      <c r="CM202" s="10" vm="79633">
        <v>0</v>
      </c>
      <c r="CN202" s="10" vm="83379">
        <v>1132</v>
      </c>
      <c r="CO202" s="10" vm="57366">
        <v>268</v>
      </c>
      <c r="CP202" s="10" vm="69347">
        <v>86</v>
      </c>
      <c r="CQ202" s="10" vm="97753">
        <v>0</v>
      </c>
      <c r="CR202" s="10" vm="94322">
        <v>1714</v>
      </c>
      <c r="CS202" s="10" vm="81673">
        <v>-1628</v>
      </c>
      <c r="CT202" s="10" vm="71802">
        <v>0</v>
      </c>
      <c r="CU202" s="10" vm="71067">
        <v>0</v>
      </c>
      <c r="CV202" s="10" vm="77612">
        <v>0</v>
      </c>
      <c r="CW202" s="10" vm="74813">
        <v>0</v>
      </c>
      <c r="CX202" s="10" vm="69211">
        <v>474</v>
      </c>
      <c r="CY202" s="10" vm="97277">
        <v>0</v>
      </c>
      <c r="CZ202" s="10" vm="94159">
        <v>474</v>
      </c>
      <c r="DA202" s="10" vm="89419">
        <v>0</v>
      </c>
      <c r="DB202" s="81" vm="88572">
        <v>0</v>
      </c>
      <c r="DC202" s="81" vm="85366">
        <v>0</v>
      </c>
      <c r="DD202" s="81" vm="83223">
        <v>0</v>
      </c>
      <c r="DE202" s="81" vm="57253">
        <v>0</v>
      </c>
      <c r="DF202" s="10" vm="69058">
        <v>0</v>
      </c>
      <c r="DG202" s="10" vm="96855">
        <v>0</v>
      </c>
      <c r="DH202" s="10" vm="93993">
        <v>0</v>
      </c>
      <c r="DI202" s="10" vm="87702">
        <v>0</v>
      </c>
      <c r="DJ202" s="10" vm="90227">
        <v>1960</v>
      </c>
      <c r="DK202" s="10" vm="79513">
        <v>0</v>
      </c>
      <c r="DL202" s="10" vm="77466">
        <v>3320</v>
      </c>
      <c r="DM202" s="10" vm="74640">
        <v>-1360</v>
      </c>
      <c r="DN202" s="10" vm="68906">
        <v>0</v>
      </c>
      <c r="DO202" s="10" vm="96426">
        <v>0</v>
      </c>
      <c r="DP202" s="10" vm="93830">
        <v>0</v>
      </c>
      <c r="DQ202" s="10" vm="72492">
        <v>0</v>
      </c>
      <c r="DR202" s="10" vm="80706">
        <v>0</v>
      </c>
      <c r="DS202" s="10" vm="85238">
        <v>0</v>
      </c>
      <c r="DT202" s="10" vm="83067">
        <v>0</v>
      </c>
      <c r="DU202" s="10" vm="74548">
        <v>0</v>
      </c>
      <c r="DV202" s="10" vm="68754">
        <v>0</v>
      </c>
      <c r="DW202" s="10" vm="98392">
        <v>0</v>
      </c>
      <c r="DX202" s="10" vm="93669">
        <v>0</v>
      </c>
      <c r="DY202" s="10" vm="81527">
        <v>0</v>
      </c>
      <c r="DZ202" s="10" vm="86702">
        <v>0</v>
      </c>
      <c r="EA202" s="10" vm="79392">
        <v>0</v>
      </c>
      <c r="EB202" s="10" vm="77319">
        <v>0</v>
      </c>
      <c r="EC202" s="10" vm="74453">
        <v>0</v>
      </c>
      <c r="ED202" s="10" vm="68600">
        <v>0</v>
      </c>
      <c r="EE202" s="10" vm="96108">
        <v>0</v>
      </c>
      <c r="EF202" s="10" vm="93505">
        <v>0</v>
      </c>
      <c r="EG202" s="10" vm="89263">
        <v>0</v>
      </c>
      <c r="EH202" s="81" vm="71657">
        <v>0</v>
      </c>
      <c r="EI202" s="81" vm="85115">
        <v>0</v>
      </c>
      <c r="EJ202" s="81" vm="82911">
        <v>0</v>
      </c>
      <c r="EK202" s="81" vm="74363">
        <v>0</v>
      </c>
      <c r="EL202" s="10" vm="68447">
        <v>1499</v>
      </c>
      <c r="EM202" s="10" vm="99529">
        <v>0</v>
      </c>
      <c r="EN202" s="10" vm="93341">
        <v>652</v>
      </c>
      <c r="EO202" s="10" vm="90599">
        <v>847</v>
      </c>
      <c r="EP202" s="10" vm="88426">
        <v>1499</v>
      </c>
      <c r="EQ202" s="10" vm="79280">
        <v>0</v>
      </c>
      <c r="ER202" s="10" vm="77172">
        <v>652</v>
      </c>
      <c r="ES202" s="10" vm="56996">
        <v>847</v>
      </c>
      <c r="ET202" s="10" vm="68296">
        <v>3459</v>
      </c>
      <c r="EU202" s="10" vm="98707">
        <v>0</v>
      </c>
      <c r="EV202" s="10" vm="93184">
        <v>3972</v>
      </c>
      <c r="EW202" s="10" vm="87548">
        <v>-513</v>
      </c>
      <c r="EX202" s="10" vm="80561">
        <v>569</v>
      </c>
      <c r="EY202" s="10" vm="84990">
        <v>330</v>
      </c>
      <c r="EZ202" s="10" vm="82755">
        <v>485</v>
      </c>
      <c r="FA202" s="10" vm="56929">
        <v>328</v>
      </c>
      <c r="FB202" s="10" vm="68110">
        <v>149447</v>
      </c>
      <c r="FC202" s="10" vm="98549">
        <v>0</v>
      </c>
      <c r="FD202" s="10" vm="93027">
        <v>149447</v>
      </c>
      <c r="FE202" s="10" vm="58972">
        <v>20150</v>
      </c>
      <c r="FF202" s="10" vm="86556">
        <v>2539</v>
      </c>
      <c r="FG202" s="10" vm="79161">
        <v>0</v>
      </c>
      <c r="FH202" s="10" vm="77024">
        <v>-1016</v>
      </c>
      <c r="FI202" s="10" vm="56873">
        <v>0</v>
      </c>
      <c r="FJ202" s="10" vm="67973">
        <v>0</v>
      </c>
      <c r="FK202" s="10" vm="59355">
        <v>0</v>
      </c>
      <c r="FL202" s="10" vm="92861">
        <v>171120</v>
      </c>
      <c r="FM202" s="10" vm="72355">
        <v>32277</v>
      </c>
      <c r="FN202" s="10" vm="71512">
        <v>3329</v>
      </c>
      <c r="FO202" s="10" vm="84857">
        <v>0</v>
      </c>
      <c r="FP202" s="10" vm="76878">
        <v>0</v>
      </c>
      <c r="FQ202" s="10" vm="74028">
        <v>-284</v>
      </c>
      <c r="FR202" s="10" vm="67822">
        <v>0</v>
      </c>
      <c r="FS202" s="10" vm="96697">
        <v>0</v>
      </c>
      <c r="FT202" s="10" vm="92696">
        <v>35322</v>
      </c>
      <c r="FU202" s="10" vm="89105">
        <v>135798</v>
      </c>
      <c r="FV202" s="10" vm="90064">
        <v>117170</v>
      </c>
      <c r="FW202" s="81" vm="79036">
        <v>0</v>
      </c>
      <c r="FX202" s="81" vm="82600">
        <v>0</v>
      </c>
      <c r="FY202" s="81" vm="56750">
        <v>0</v>
      </c>
      <c r="FZ202" s="81" vm="56238">
        <v>0</v>
      </c>
      <c r="GA202" s="81" vm="96267">
        <v>0</v>
      </c>
      <c r="GB202" s="10" vm="92533">
        <v>282</v>
      </c>
      <c r="GC202" s="10" vm="81379">
        <v>53</v>
      </c>
      <c r="GD202" s="10" vm="88277">
        <v>229</v>
      </c>
      <c r="GE202" s="10" vm="84727">
        <v>601</v>
      </c>
      <c r="GF202" s="10" vm="76731">
        <v>146</v>
      </c>
      <c r="GG202" s="10" vm="73861">
        <v>455</v>
      </c>
      <c r="GH202" s="10" vm="67672">
        <v>568</v>
      </c>
      <c r="GI202" s="10" vm="99032">
        <v>49</v>
      </c>
      <c r="GJ202" s="10" vm="92373">
        <v>519</v>
      </c>
      <c r="GK202" s="10" vm="87397">
        <v>0</v>
      </c>
      <c r="GL202" s="10" vm="86408">
        <v>0</v>
      </c>
      <c r="GM202" s="10" vm="78915">
        <v>0</v>
      </c>
      <c r="GN202" s="10" vm="82444">
        <v>0</v>
      </c>
      <c r="GO202" s="10" vm="56636">
        <v>760</v>
      </c>
      <c r="GP202" s="10" vm="67517">
        <v>-760</v>
      </c>
      <c r="GQ202" s="10" vm="100020">
        <v>9</v>
      </c>
      <c r="GR202" s="10" vm="92211">
        <v>0</v>
      </c>
      <c r="GS202" s="10" vm="88948">
        <v>9</v>
      </c>
      <c r="GT202" s="10" vm="80412">
        <v>1460</v>
      </c>
      <c r="GU202" s="10" vm="84621">
        <v>1008</v>
      </c>
      <c r="GV202" s="10" vm="76585">
        <v>452</v>
      </c>
      <c r="GW202" s="10" vm="56579">
        <v>0</v>
      </c>
      <c r="GX202" s="81" vm="67364">
        <v>0</v>
      </c>
      <c r="GY202" s="10" vm="99366">
        <v>0</v>
      </c>
      <c r="GZ202" s="10" vm="92050">
        <v>0</v>
      </c>
      <c r="HA202" s="10" vm="72221">
        <v>0</v>
      </c>
      <c r="HB202" s="10" vm="71366">
        <v>0</v>
      </c>
      <c r="HC202" s="81" vm="78827">
        <v>0</v>
      </c>
      <c r="HD202" s="81" vm="82290">
        <v>158</v>
      </c>
      <c r="HE202" s="10" vm="56520">
        <v>158</v>
      </c>
      <c r="HF202" s="10" vm="67213">
        <v>1405</v>
      </c>
      <c r="HG202" s="10" vm="98070">
        <v>1474</v>
      </c>
      <c r="HH202" s="10" vm="91893">
        <v>0</v>
      </c>
      <c r="HI202" s="10" vm="90917">
        <v>0</v>
      </c>
      <c r="HJ202" s="10" vm="58611">
        <v>2754</v>
      </c>
      <c r="HK202" s="10" vm="84531">
        <v>48</v>
      </c>
      <c r="HL202" s="10" vm="76443">
        <v>0</v>
      </c>
      <c r="HM202" s="10" vm="73509">
        <v>0</v>
      </c>
      <c r="HN202" s="10" vm="67029">
        <v>679</v>
      </c>
      <c r="HO202" s="10" vm="97595">
        <v>6360</v>
      </c>
      <c r="HP202" s="10" vm="91733">
        <v>0</v>
      </c>
      <c r="HQ202" s="10" vm="58817">
        <v>5</v>
      </c>
      <c r="HR202" s="10" vm="89907">
        <v>5</v>
      </c>
      <c r="HS202" s="10" vm="78734">
        <v>0</v>
      </c>
      <c r="HT202" s="10" vm="82134">
        <v>0</v>
      </c>
      <c r="HU202" s="10" vm="73364">
        <v>0</v>
      </c>
      <c r="HV202" s="10" vm="66890">
        <v>2709</v>
      </c>
      <c r="HW202" s="10" vm="97121">
        <v>0</v>
      </c>
      <c r="HX202" s="10" vm="91581">
        <v>0</v>
      </c>
      <c r="HY202" s="10" vm="58709">
        <v>386</v>
      </c>
      <c r="HZ202" s="10" vm="86263">
        <v>0</v>
      </c>
      <c r="IA202" s="10" vm="84396">
        <v>179</v>
      </c>
      <c r="IB202" s="10" vm="76343">
        <v>-469</v>
      </c>
      <c r="IC202" s="10" vm="73220">
        <v>2805</v>
      </c>
      <c r="ID202" s="10" vm="66750">
        <v>10</v>
      </c>
      <c r="IE202" s="10" vm="96540">
        <v>0</v>
      </c>
      <c r="IF202" s="10" vm="91415">
        <v>0</v>
      </c>
      <c r="IG202" s="10" vm="58401">
        <v>10</v>
      </c>
      <c r="IH202" s="10" vm="80267">
        <v>3008</v>
      </c>
      <c r="II202" s="10" vm="78604">
        <v>3752</v>
      </c>
      <c r="IJ202" s="10" vm="76198">
        <v>0</v>
      </c>
      <c r="IK202" s="10" vm="73077">
        <v>47</v>
      </c>
      <c r="IL202" s="10" vm="66609">
        <v>-17</v>
      </c>
      <c r="IM202" s="10" vm="59526">
        <v>15</v>
      </c>
      <c r="IN202" s="10" vm="91249">
        <v>6206</v>
      </c>
      <c r="IO202" s="10" vm="58040">
        <v>6206</v>
      </c>
      <c r="IP202" s="10" vm="71221">
        <v>0</v>
      </c>
      <c r="IQ202" s="10" vm="84263">
        <v>0</v>
      </c>
      <c r="IR202" s="10" vm="58199">
        <v>0</v>
      </c>
      <c r="IS202" s="81" vm="72927">
        <v>0</v>
      </c>
      <c r="IT202" s="81" vm="66460">
        <v>0</v>
      </c>
    </row>
    <row r="203" spans="1:254" x14ac:dyDescent="0.25">
      <c r="A203" s="8" t="s">
        <v>482</v>
      </c>
      <c r="B203" s="8" t="s">
        <v>45</v>
      </c>
      <c r="C203" s="89">
        <v>44561</v>
      </c>
      <c r="D203" s="76" vm="84133">
        <v>12</v>
      </c>
      <c r="E203" s="10" vm="76037">
        <v>65957</v>
      </c>
      <c r="F203" s="10" vm="70950">
        <v>-41605</v>
      </c>
      <c r="G203" s="10" vm="100356">
        <v>-9149</v>
      </c>
      <c r="H203" s="10" vm="59942">
        <v>15203</v>
      </c>
      <c r="I203" s="10" vm="58563">
        <v>1488</v>
      </c>
      <c r="J203" s="10" vm="63729">
        <v>16691</v>
      </c>
      <c r="K203" s="10" vm="86102">
        <v>0</v>
      </c>
      <c r="L203" s="10" vm="78469">
        <v>0</v>
      </c>
      <c r="M203" s="10" vm="75892">
        <v>0</v>
      </c>
      <c r="N203" s="10" vm="70838">
        <v>30</v>
      </c>
      <c r="O203" s="10" vm="99864">
        <v>-7151</v>
      </c>
      <c r="P203" s="10" vm="95958">
        <v>1565</v>
      </c>
      <c r="Q203" s="10" vm="81981">
        <v>0</v>
      </c>
      <c r="R203" s="10" vm="87152">
        <v>0</v>
      </c>
      <c r="S203" s="10" vm="85983">
        <v>0</v>
      </c>
      <c r="T203" s="10" vm="83987">
        <v>11135</v>
      </c>
      <c r="U203" s="10" vm="75744">
        <v>0</v>
      </c>
      <c r="V203" s="10" vm="70731">
        <v>11135</v>
      </c>
      <c r="W203" s="10" vm="98873">
        <v>0</v>
      </c>
      <c r="X203" s="10" vm="95792">
        <v>7474</v>
      </c>
      <c r="Y203" s="10" vm="89744">
        <v>0</v>
      </c>
      <c r="Z203" s="10" vm="81109">
        <v>0</v>
      </c>
      <c r="AA203" s="10" vm="80105">
        <v>18609</v>
      </c>
      <c r="AB203" s="10" vm="78329">
        <v>45427</v>
      </c>
      <c r="AC203" s="10" vm="75603">
        <v>4100</v>
      </c>
      <c r="AD203" s="10" vm="70629">
        <v>49527</v>
      </c>
      <c r="AE203" s="10" vm="97919">
        <v>1010</v>
      </c>
      <c r="AF203" s="10" vm="95626">
        <v>384</v>
      </c>
      <c r="AG203" s="10" vm="72782">
        <v>0</v>
      </c>
      <c r="AH203" s="10" vm="72072">
        <v>0</v>
      </c>
      <c r="AI203" s="10" vm="85862">
        <v>50921</v>
      </c>
      <c r="AJ203" s="10" vm="78184">
        <v>7443</v>
      </c>
      <c r="AK203" s="10" vm="75506">
        <v>5078</v>
      </c>
      <c r="AL203" s="10" vm="70475">
        <v>5881</v>
      </c>
      <c r="AM203" s="10" vm="97441">
        <v>12608</v>
      </c>
      <c r="AN203" s="10" vm="95462">
        <v>186</v>
      </c>
      <c r="AO203" s="10" vm="88026">
        <v>186</v>
      </c>
      <c r="AP203" s="10" vm="80971">
        <v>0</v>
      </c>
      <c r="AQ203" s="10" vm="79984">
        <v>6674</v>
      </c>
      <c r="AR203" s="10" vm="83838">
        <v>0</v>
      </c>
      <c r="AS203" s="10" vm="75414">
        <v>61</v>
      </c>
      <c r="AT203" s="10" vm="70322">
        <v>38117</v>
      </c>
      <c r="AU203" s="10" vm="97020">
        <v>12804</v>
      </c>
      <c r="AV203" s="10" vm="95298">
        <v>654</v>
      </c>
      <c r="AW203" s="10" vm="89589">
        <v>667115</v>
      </c>
      <c r="AX203" s="10" vm="86986">
        <v>0</v>
      </c>
      <c r="AY203" s="10" vm="85731">
        <v>4557</v>
      </c>
      <c r="AZ203" s="10" vm="78038">
        <v>0</v>
      </c>
      <c r="BA203" s="10" vm="75331">
        <v>0</v>
      </c>
      <c r="BB203" s="10" vm="70166">
        <v>7748</v>
      </c>
      <c r="BC203" s="10" vm="99205">
        <v>0</v>
      </c>
      <c r="BD203" s="10" vm="95134">
        <v>0</v>
      </c>
      <c r="BE203" s="10" vm="81834">
        <v>0</v>
      </c>
      <c r="BF203" s="10" vm="90356">
        <v>0</v>
      </c>
      <c r="BG203" s="10" vm="79859">
        <v>679420</v>
      </c>
      <c r="BH203" s="10" vm="83682">
        <v>5584</v>
      </c>
      <c r="BI203" s="10" vm="75243">
        <v>6573</v>
      </c>
      <c r="BJ203" s="10" vm="70010">
        <v>8149</v>
      </c>
      <c r="BK203" s="10" vm="100519">
        <v>0</v>
      </c>
      <c r="BL203" s="10" vm="94971">
        <v>88</v>
      </c>
      <c r="BM203" s="10" vm="90770">
        <v>20394</v>
      </c>
      <c r="BN203" s="10" vm="88704">
        <v>3818</v>
      </c>
      <c r="BO203" s="10" vm="79741">
        <v>0</v>
      </c>
      <c r="BP203" s="10" vm="77893">
        <v>0</v>
      </c>
      <c r="BQ203" s="10" vm="75145">
        <v>10498</v>
      </c>
      <c r="BR203" s="10" vm="69856">
        <v>14316</v>
      </c>
      <c r="BS203" s="10" vm="100190">
        <v>6078</v>
      </c>
      <c r="BT203" s="10" vm="94807">
        <v>685498</v>
      </c>
      <c r="BU203" s="10" vm="87871">
        <v>245176</v>
      </c>
      <c r="BV203" s="10" vm="71937">
        <v>0</v>
      </c>
      <c r="BW203" s="10" vm="85604">
        <v>21570</v>
      </c>
      <c r="BX203" s="10" vm="83526">
        <v>88492</v>
      </c>
      <c r="BY203" s="10" vm="75060">
        <v>0</v>
      </c>
      <c r="BZ203" s="10" vm="69699">
        <v>0</v>
      </c>
      <c r="CA203" s="10" vm="99700">
        <v>1503</v>
      </c>
      <c r="CB203" s="10" vm="94646">
        <v>356741</v>
      </c>
      <c r="CC203" s="10" vm="72644">
        <v>6715</v>
      </c>
      <c r="CD203" s="10" vm="80841">
        <v>0</v>
      </c>
      <c r="CE203" s="10" vm="85482">
        <v>322042</v>
      </c>
      <c r="CF203" s="10" vm="77748">
        <v>158380</v>
      </c>
      <c r="CG203" s="10" vm="74980">
        <v>163652</v>
      </c>
      <c r="CH203" s="10" vm="69545">
        <v>10</v>
      </c>
      <c r="CI203" s="10" vm="98237">
        <v>0</v>
      </c>
      <c r="CJ203" s="10" vm="94488">
        <v>0</v>
      </c>
      <c r="CK203" s="10" vm="91094">
        <v>322042</v>
      </c>
      <c r="CL203" s="10" vm="86819">
        <v>12457</v>
      </c>
      <c r="CM203" s="10" vm="79628">
        <v>9149</v>
      </c>
      <c r="CN203" s="10" vm="83370">
        <v>0</v>
      </c>
      <c r="CO203" s="10" vm="74895">
        <v>3308</v>
      </c>
      <c r="CP203" s="10" vm="69390">
        <v>715</v>
      </c>
      <c r="CQ203" s="10" vm="97760">
        <v>0</v>
      </c>
      <c r="CR203" s="10" vm="94332">
        <v>1054</v>
      </c>
      <c r="CS203" s="10" vm="81687">
        <v>-339</v>
      </c>
      <c r="CT203" s="10" vm="71778">
        <v>0</v>
      </c>
      <c r="CU203" s="10" vm="71061">
        <v>0</v>
      </c>
      <c r="CV203" s="10" vm="77603">
        <v>255</v>
      </c>
      <c r="CW203" s="10" vm="74807">
        <v>-255</v>
      </c>
      <c r="CX203" s="10" vm="69237">
        <v>956</v>
      </c>
      <c r="CY203" s="10" vm="97284">
        <v>0</v>
      </c>
      <c r="CZ203" s="10" vm="94169">
        <v>1746</v>
      </c>
      <c r="DA203" s="10" vm="89434">
        <v>-790</v>
      </c>
      <c r="DB203" s="81" vm="88549">
        <v>0</v>
      </c>
      <c r="DC203" s="81" vm="85361">
        <v>0</v>
      </c>
      <c r="DD203" s="81" vm="83214">
        <v>0</v>
      </c>
      <c r="DE203" s="81" vm="74723">
        <v>0</v>
      </c>
      <c r="DF203" s="10" vm="69081">
        <v>218</v>
      </c>
      <c r="DG203" s="10" vm="96861">
        <v>0</v>
      </c>
      <c r="DH203" s="10" vm="94003">
        <v>140</v>
      </c>
      <c r="DI203" s="10" vm="87716">
        <v>78</v>
      </c>
      <c r="DJ203" s="10" vm="90207">
        <v>14346</v>
      </c>
      <c r="DK203" s="10" vm="79507">
        <v>9149</v>
      </c>
      <c r="DL203" s="10" vm="77457">
        <v>3195</v>
      </c>
      <c r="DM203" s="10" vm="74630">
        <v>2002</v>
      </c>
      <c r="DN203" s="10" vm="68927">
        <v>0</v>
      </c>
      <c r="DO203" s="10" vm="96434">
        <v>0</v>
      </c>
      <c r="DP203" s="10" vm="93840">
        <v>0</v>
      </c>
      <c r="DQ203" s="10" vm="72507">
        <v>0</v>
      </c>
      <c r="DR203" s="10" vm="80686">
        <v>0</v>
      </c>
      <c r="DS203" s="10" vm="85233">
        <v>0</v>
      </c>
      <c r="DT203" s="10" vm="83058">
        <v>0</v>
      </c>
      <c r="DU203" s="10" vm="74539">
        <v>0</v>
      </c>
      <c r="DV203" s="10" vm="68772">
        <v>0</v>
      </c>
      <c r="DW203" s="10" vm="98399">
        <v>0</v>
      </c>
      <c r="DX203" s="10" vm="93679">
        <v>0</v>
      </c>
      <c r="DY203" s="10" vm="81541">
        <v>0</v>
      </c>
      <c r="DZ203" s="10" vm="86688">
        <v>0</v>
      </c>
      <c r="EA203" s="10" vm="79386">
        <v>0</v>
      </c>
      <c r="EB203" s="10" vm="77310">
        <v>0</v>
      </c>
      <c r="EC203" s="10" vm="57102">
        <v>0</v>
      </c>
      <c r="ED203" s="10" vm="68618">
        <v>0</v>
      </c>
      <c r="EE203" s="10" vm="96115">
        <v>0</v>
      </c>
      <c r="EF203" s="10" vm="93515">
        <v>0</v>
      </c>
      <c r="EG203" s="10" vm="89278">
        <v>0</v>
      </c>
      <c r="EH203" s="81" vm="71645">
        <v>0</v>
      </c>
      <c r="EI203" s="81" vm="85110">
        <v>0</v>
      </c>
      <c r="EJ203" s="81" vm="82902">
        <v>0</v>
      </c>
      <c r="EK203" s="81" vm="57047">
        <v>0</v>
      </c>
      <c r="EL203" s="10" vm="68461">
        <v>690</v>
      </c>
      <c r="EM203" s="10" vm="99535">
        <v>0</v>
      </c>
      <c r="EN203" s="10" vm="93351">
        <v>293</v>
      </c>
      <c r="EO203" s="10" vm="90613">
        <v>397</v>
      </c>
      <c r="EP203" s="10" vm="88416">
        <v>690</v>
      </c>
      <c r="EQ203" s="10" vm="79274">
        <v>0</v>
      </c>
      <c r="ER203" s="10" vm="77163">
        <v>293</v>
      </c>
      <c r="ES203" s="10" vm="56989">
        <v>397</v>
      </c>
      <c r="ET203" s="10" vm="68307">
        <v>15036</v>
      </c>
      <c r="EU203" s="10" vm="98715">
        <v>9149</v>
      </c>
      <c r="EV203" s="10" vm="93194">
        <v>3488</v>
      </c>
      <c r="EW203" s="10" vm="87564">
        <v>2399</v>
      </c>
      <c r="EX203" s="10" vm="80528">
        <v>1106</v>
      </c>
      <c r="EY203" s="10" vm="84986">
        <v>87</v>
      </c>
      <c r="EZ203" s="10" vm="82747">
        <v>539</v>
      </c>
      <c r="FA203" s="10" vm="56926">
        <v>87</v>
      </c>
      <c r="FB203" s="10" vm="68153">
        <v>709055</v>
      </c>
      <c r="FC203" s="10" vm="98557">
        <v>0</v>
      </c>
      <c r="FD203" s="10" vm="93037">
        <v>709055</v>
      </c>
      <c r="FE203" s="10" vm="58986">
        <v>30055</v>
      </c>
      <c r="FF203" s="10" vm="86534">
        <v>5003</v>
      </c>
      <c r="FG203" s="10" vm="79156">
        <v>0</v>
      </c>
      <c r="FH203" s="10" vm="77016">
        <v>-2567</v>
      </c>
      <c r="FI203" s="10" vm="74100">
        <v>0</v>
      </c>
      <c r="FJ203" s="10" vm="68000">
        <v>0</v>
      </c>
      <c r="FK203" s="10" vm="59363">
        <v>0</v>
      </c>
      <c r="FL203" s="10" vm="92871">
        <v>741546</v>
      </c>
      <c r="FM203" s="10" vm="72370">
        <v>68760</v>
      </c>
      <c r="FN203" s="10" vm="71489">
        <v>6494</v>
      </c>
      <c r="FO203" s="10" vm="84852">
        <v>0</v>
      </c>
      <c r="FP203" s="10" vm="76869">
        <v>0</v>
      </c>
      <c r="FQ203" s="10" vm="56804">
        <v>-823</v>
      </c>
      <c r="FR203" s="10" vm="67845">
        <v>0</v>
      </c>
      <c r="FS203" s="10" vm="96703">
        <v>0</v>
      </c>
      <c r="FT203" s="10" vm="92706">
        <v>74431</v>
      </c>
      <c r="FU203" s="10" vm="89119">
        <v>667115</v>
      </c>
      <c r="FV203" s="10" vm="90043">
        <v>640295</v>
      </c>
      <c r="FW203" s="81" vm="79030">
        <v>6418</v>
      </c>
      <c r="FX203" s="81" vm="82591">
        <v>35</v>
      </c>
      <c r="FY203" s="81" vm="56743">
        <v>0</v>
      </c>
      <c r="FZ203" s="81" vm="56259">
        <v>1295</v>
      </c>
      <c r="GA203" s="81" vm="96275">
        <v>7748</v>
      </c>
      <c r="GB203" s="10" vm="92543">
        <v>2788</v>
      </c>
      <c r="GC203" s="10" vm="81394">
        <v>1538</v>
      </c>
      <c r="GD203" s="10" vm="88259">
        <v>1250</v>
      </c>
      <c r="GE203" s="10" vm="84723">
        <v>227</v>
      </c>
      <c r="GF203" s="10" vm="76723">
        <v>72</v>
      </c>
      <c r="GG203" s="10" vm="73852">
        <v>155</v>
      </c>
      <c r="GH203" s="10" vm="67691">
        <v>0</v>
      </c>
      <c r="GI203" s="10" vm="99040">
        <v>0</v>
      </c>
      <c r="GJ203" s="10" vm="92383">
        <v>0</v>
      </c>
      <c r="GK203" s="10" vm="87411">
        <v>0</v>
      </c>
      <c r="GL203" s="10" vm="86395">
        <v>0</v>
      </c>
      <c r="GM203" s="10" vm="78910">
        <v>0</v>
      </c>
      <c r="GN203" s="10" vm="82436">
        <v>0</v>
      </c>
      <c r="GO203" s="10" vm="56631">
        <v>0</v>
      </c>
      <c r="GP203" s="10" vm="67536">
        <v>0</v>
      </c>
      <c r="GQ203" s="10" vm="100028">
        <v>83</v>
      </c>
      <c r="GR203" s="10" vm="92221">
        <v>0</v>
      </c>
      <c r="GS203" s="10" vm="88963">
        <v>83</v>
      </c>
      <c r="GT203" s="10" vm="80398">
        <v>3098</v>
      </c>
      <c r="GU203" s="10" vm="84618">
        <v>1610</v>
      </c>
      <c r="GV203" s="10" vm="76576">
        <v>1488</v>
      </c>
      <c r="GW203" s="10" vm="73680">
        <v>0</v>
      </c>
      <c r="GX203" s="81" vm="67378">
        <v>0</v>
      </c>
      <c r="GY203" s="10" vm="99372">
        <v>0</v>
      </c>
      <c r="GZ203" s="10" vm="92060">
        <v>0</v>
      </c>
      <c r="HA203" s="10" vm="72235">
        <v>0</v>
      </c>
      <c r="HB203" s="10" vm="71355">
        <v>0</v>
      </c>
      <c r="HC203" s="81" vm="78823">
        <v>0</v>
      </c>
      <c r="HD203" s="81" vm="82281">
        <v>88</v>
      </c>
      <c r="HE203" s="10" vm="73594">
        <v>88</v>
      </c>
      <c r="HF203" s="10" vm="67224">
        <v>2055</v>
      </c>
      <c r="HG203" s="10" vm="98078">
        <v>1565</v>
      </c>
      <c r="HH203" s="10" vm="91903">
        <v>0</v>
      </c>
      <c r="HI203" s="10" vm="90932">
        <v>588</v>
      </c>
      <c r="HJ203" s="10" vm="88086">
        <v>2558</v>
      </c>
      <c r="HK203" s="10" vm="84527">
        <v>223</v>
      </c>
      <c r="HL203" s="10" vm="76437">
        <v>0</v>
      </c>
      <c r="HM203" s="10" vm="73496">
        <v>0</v>
      </c>
      <c r="HN203" s="10" vm="67070">
        <v>3509</v>
      </c>
      <c r="HO203" s="10" vm="97603">
        <v>10498</v>
      </c>
      <c r="HP203" s="10" vm="91743">
        <v>587</v>
      </c>
      <c r="HQ203" s="10" vm="90459">
        <v>916</v>
      </c>
      <c r="HR203" s="10" vm="89885">
        <v>1503</v>
      </c>
      <c r="HS203" s="10" vm="78729">
        <v>0</v>
      </c>
      <c r="HT203" s="10" vm="82126">
        <v>0</v>
      </c>
      <c r="HU203" s="10" vm="73351">
        <v>0</v>
      </c>
      <c r="HV203" s="10" vm="66917">
        <v>7570</v>
      </c>
      <c r="HW203" s="10" vm="97126">
        <v>377</v>
      </c>
      <c r="HX203" s="10" vm="91591">
        <v>0</v>
      </c>
      <c r="HY203" s="10" vm="88809">
        <v>166</v>
      </c>
      <c r="HZ203" s="10" vm="86240">
        <v>0</v>
      </c>
      <c r="IA203" s="10" vm="84391">
        <v>94</v>
      </c>
      <c r="IB203" s="10" vm="76334">
        <v>-1056</v>
      </c>
      <c r="IC203" s="10" vm="73205">
        <v>7151</v>
      </c>
      <c r="ID203" s="10" vm="66773">
        <v>117</v>
      </c>
      <c r="IE203" s="10" vm="96546">
        <v>324</v>
      </c>
      <c r="IF203" s="10" vm="91425">
        <v>2161</v>
      </c>
      <c r="IG203" s="10" vm="87263">
        <v>2602</v>
      </c>
      <c r="IH203" s="10" vm="80246">
        <v>5003</v>
      </c>
      <c r="II203" s="10" vm="78598">
        <v>7114</v>
      </c>
      <c r="IJ203" s="10" vm="76189">
        <v>18</v>
      </c>
      <c r="IK203" s="10" vm="73062">
        <v>185</v>
      </c>
      <c r="IL203" s="10" vm="66631">
        <v>-16</v>
      </c>
      <c r="IM203" s="10" vm="59534">
        <v>2</v>
      </c>
      <c r="IN203" s="10" vm="91259">
        <v>7832</v>
      </c>
      <c r="IO203" s="10" vm="81247">
        <v>7832</v>
      </c>
      <c r="IP203" s="10" vm="71204">
        <v>0</v>
      </c>
      <c r="IQ203" s="10" vm="84259">
        <v>0</v>
      </c>
      <c r="IR203" s="10" vm="58191">
        <v>0</v>
      </c>
      <c r="IS203" s="81" vm="72913">
        <v>0</v>
      </c>
      <c r="IT203" s="81" vm="66480">
        <v>0</v>
      </c>
    </row>
    <row r="204" spans="1:254" x14ac:dyDescent="0.25">
      <c r="A204" s="8" t="s">
        <v>515</v>
      </c>
      <c r="B204" s="8" t="s">
        <v>506</v>
      </c>
      <c r="C204" s="89">
        <v>44651</v>
      </c>
      <c r="D204" s="76" vm="84143">
        <v>12</v>
      </c>
      <c r="E204" s="10" vm="76052">
        <v>41928</v>
      </c>
      <c r="F204" s="10" vm="70942">
        <v>-31278</v>
      </c>
      <c r="G204" s="10" vm="100351">
        <v>0</v>
      </c>
      <c r="H204" s="10" vm="59934">
        <v>10650</v>
      </c>
      <c r="I204" s="10" vm="58550">
        <v>2012</v>
      </c>
      <c r="J204" s="10" vm="63743">
        <v>12662</v>
      </c>
      <c r="K204" s="10" vm="86109">
        <v>0</v>
      </c>
      <c r="L204" s="10" vm="78479">
        <v>0</v>
      </c>
      <c r="M204" s="10" vm="75908">
        <v>0</v>
      </c>
      <c r="N204" s="10" vm="56365">
        <v>0</v>
      </c>
      <c r="O204" s="10" vm="99859">
        <v>-4775</v>
      </c>
      <c r="P204" s="10" vm="95949">
        <v>0</v>
      </c>
      <c r="Q204" s="10" vm="81967">
        <v>0</v>
      </c>
      <c r="R204" s="10" vm="87162">
        <v>0</v>
      </c>
      <c r="S204" s="10" vm="85989">
        <v>0</v>
      </c>
      <c r="T204" s="10" vm="83997">
        <v>7887</v>
      </c>
      <c r="U204" s="10" vm="75759">
        <v>0</v>
      </c>
      <c r="V204" s="10" vm="70699">
        <v>7887</v>
      </c>
      <c r="W204" s="10" vm="98868">
        <v>0</v>
      </c>
      <c r="X204" s="10" vm="95783">
        <v>438</v>
      </c>
      <c r="Y204" s="10" vm="89730">
        <v>0</v>
      </c>
      <c r="Z204" s="10" vm="81148">
        <v>0</v>
      </c>
      <c r="AA204" s="10" vm="80111">
        <v>8325</v>
      </c>
      <c r="AB204" s="10" vm="78339">
        <v>31261</v>
      </c>
      <c r="AC204" s="10" vm="75614">
        <v>3598</v>
      </c>
      <c r="AD204" s="10" vm="70605">
        <v>34859</v>
      </c>
      <c r="AE204" s="10" vm="97914">
        <v>2044</v>
      </c>
      <c r="AF204" s="10" vm="95618">
        <v>0</v>
      </c>
      <c r="AG204" s="10" vm="72769">
        <v>0</v>
      </c>
      <c r="AH204" s="10" vm="72098">
        <v>1235</v>
      </c>
      <c r="AI204" s="10" vm="85869">
        <v>38138</v>
      </c>
      <c r="AJ204" s="10" vm="78194">
        <v>6085</v>
      </c>
      <c r="AK204" s="10" vm="57762">
        <v>4116</v>
      </c>
      <c r="AL204" s="10" vm="70454">
        <v>6520</v>
      </c>
      <c r="AM204" s="10" vm="97437">
        <v>890</v>
      </c>
      <c r="AN204" s="10" vm="95454">
        <v>2460</v>
      </c>
      <c r="AO204" s="10" vm="88013">
        <v>192</v>
      </c>
      <c r="AP204" s="10" vm="80995">
        <v>0</v>
      </c>
      <c r="AQ204" s="10" vm="79991">
        <v>7097</v>
      </c>
      <c r="AR204" s="10" vm="83848">
        <v>0</v>
      </c>
      <c r="AS204" s="10" vm="75423">
        <v>951</v>
      </c>
      <c r="AT204" s="10" vm="70301">
        <v>28311</v>
      </c>
      <c r="AU204" s="10" vm="97015">
        <v>9827</v>
      </c>
      <c r="AV204" s="10" vm="95290">
        <v>619</v>
      </c>
      <c r="AW204" s="10" vm="89575">
        <v>380657</v>
      </c>
      <c r="AX204" s="10" vm="87008">
        <v>0</v>
      </c>
      <c r="AY204" s="10" vm="85737">
        <v>3470</v>
      </c>
      <c r="AZ204" s="10" vm="78048">
        <v>0</v>
      </c>
      <c r="BA204" s="10" vm="75340">
        <v>0</v>
      </c>
      <c r="BB204" s="10" vm="70149">
        <v>325</v>
      </c>
      <c r="BC204" s="10" vm="99199">
        <v>0</v>
      </c>
      <c r="BD204" s="10" vm="95126">
        <v>0</v>
      </c>
      <c r="BE204" s="10" vm="81821">
        <v>0</v>
      </c>
      <c r="BF204" s="10" vm="90378">
        <v>1000</v>
      </c>
      <c r="BG204" s="10" vm="79866">
        <v>385452</v>
      </c>
      <c r="BH204" s="10" vm="83692">
        <v>3342</v>
      </c>
      <c r="BI204" s="10" vm="75251">
        <v>2808</v>
      </c>
      <c r="BJ204" s="10" vm="69997">
        <v>10658</v>
      </c>
      <c r="BK204" s="10" vm="100514">
        <v>0</v>
      </c>
      <c r="BL204" s="10" vm="94962">
        <v>0</v>
      </c>
      <c r="BM204" s="10" vm="90757">
        <v>16808</v>
      </c>
      <c r="BN204" s="10" vm="88719">
        <v>3320</v>
      </c>
      <c r="BO204" s="10" vm="79748">
        <v>0</v>
      </c>
      <c r="BP204" s="10" vm="77903">
        <v>36</v>
      </c>
      <c r="BQ204" s="10" vm="75154">
        <v>13383</v>
      </c>
      <c r="BR204" s="10" vm="69843">
        <v>16739</v>
      </c>
      <c r="BS204" s="10" vm="100185">
        <v>69</v>
      </c>
      <c r="BT204" s="10" vm="94798">
        <v>385521</v>
      </c>
      <c r="BU204" s="10" vm="87857">
        <v>122865</v>
      </c>
      <c r="BV204" s="10" vm="71949">
        <v>0</v>
      </c>
      <c r="BW204" s="10" vm="85610">
        <v>0</v>
      </c>
      <c r="BX204" s="10" vm="83536">
        <v>130796</v>
      </c>
      <c r="BY204" s="10" vm="57492">
        <v>0</v>
      </c>
      <c r="BZ204" s="10" vm="69689">
        <v>0</v>
      </c>
      <c r="CA204" s="10" vm="99696">
        <v>2875</v>
      </c>
      <c r="CB204" s="10" vm="94637">
        <v>256536</v>
      </c>
      <c r="CC204" s="10" vm="72631">
        <v>6363</v>
      </c>
      <c r="CD204" s="10" vm="80852">
        <v>0</v>
      </c>
      <c r="CE204" s="10" vm="85489">
        <v>122622</v>
      </c>
      <c r="CF204" s="10" vm="77758">
        <v>122447</v>
      </c>
      <c r="CG204" s="10" vm="74987">
        <v>175</v>
      </c>
      <c r="CH204" s="10" vm="69504">
        <v>0</v>
      </c>
      <c r="CI204" s="10" vm="98230">
        <v>0</v>
      </c>
      <c r="CJ204" s="10" vm="94479">
        <v>0</v>
      </c>
      <c r="CK204" s="10" vm="91080">
        <v>122622</v>
      </c>
      <c r="CL204" s="10" vm="86856">
        <v>2296</v>
      </c>
      <c r="CM204" s="10" vm="79634">
        <v>0</v>
      </c>
      <c r="CN204" s="10" vm="83380">
        <v>1610</v>
      </c>
      <c r="CO204" s="10" vm="74903">
        <v>686</v>
      </c>
      <c r="CP204" s="10" vm="69366">
        <v>136</v>
      </c>
      <c r="CQ204" s="10" vm="97754">
        <v>0</v>
      </c>
      <c r="CR204" s="10" vm="94323">
        <v>102</v>
      </c>
      <c r="CS204" s="10" vm="81674">
        <v>34</v>
      </c>
      <c r="CT204" s="10" vm="71803">
        <v>0</v>
      </c>
      <c r="CU204" s="10" vm="71068">
        <v>0</v>
      </c>
      <c r="CV204" s="10" vm="77613">
        <v>0</v>
      </c>
      <c r="CW204" s="10" vm="74814">
        <v>0</v>
      </c>
      <c r="CX204" s="10" vm="69214">
        <v>0</v>
      </c>
      <c r="CY204" s="10" vm="97278">
        <v>0</v>
      </c>
      <c r="CZ204" s="10" vm="94160">
        <v>0</v>
      </c>
      <c r="DA204" s="10" vm="89420">
        <v>0</v>
      </c>
      <c r="DB204" s="81" vm="88573">
        <v>0</v>
      </c>
      <c r="DC204" s="81" vm="85367">
        <v>0</v>
      </c>
      <c r="DD204" s="81" vm="83224">
        <v>0</v>
      </c>
      <c r="DE204" s="81" vm="74732">
        <v>0</v>
      </c>
      <c r="DF204" s="10" vm="69061">
        <v>0</v>
      </c>
      <c r="DG204" s="10" vm="96856">
        <v>0</v>
      </c>
      <c r="DH204" s="10" vm="93994">
        <v>0</v>
      </c>
      <c r="DI204" s="10" vm="87703">
        <v>0</v>
      </c>
      <c r="DJ204" s="10" vm="90228">
        <v>2432</v>
      </c>
      <c r="DK204" s="10" vm="79514">
        <v>0</v>
      </c>
      <c r="DL204" s="10" vm="77467">
        <v>1712</v>
      </c>
      <c r="DM204" s="10" vm="74641">
        <v>720</v>
      </c>
      <c r="DN204" s="10" vm="68909">
        <v>875</v>
      </c>
      <c r="DO204" s="10" vm="96427">
        <v>0</v>
      </c>
      <c r="DP204" s="10" vm="93831">
        <v>1034</v>
      </c>
      <c r="DQ204" s="10" vm="72493">
        <v>-159</v>
      </c>
      <c r="DR204" s="10" vm="80707">
        <v>0</v>
      </c>
      <c r="DS204" s="10" vm="85239">
        <v>0</v>
      </c>
      <c r="DT204" s="10" vm="83068">
        <v>0</v>
      </c>
      <c r="DU204" s="10" vm="57152">
        <v>0</v>
      </c>
      <c r="DV204" s="10" vm="68759">
        <v>0</v>
      </c>
      <c r="DW204" s="10" vm="98393">
        <v>0</v>
      </c>
      <c r="DX204" s="10" vm="93670">
        <v>0</v>
      </c>
      <c r="DY204" s="10" vm="81528">
        <v>0</v>
      </c>
      <c r="DZ204" s="10" vm="86703">
        <v>0</v>
      </c>
      <c r="EA204" s="10" vm="79393">
        <v>0</v>
      </c>
      <c r="EB204" s="10" vm="77320">
        <v>0</v>
      </c>
      <c r="EC204" s="10" vm="74454">
        <v>0</v>
      </c>
      <c r="ED204" s="10" vm="68605">
        <v>0</v>
      </c>
      <c r="EE204" s="10" vm="96109">
        <v>0</v>
      </c>
      <c r="EF204" s="10" vm="93506">
        <v>0</v>
      </c>
      <c r="EG204" s="10" vm="89264">
        <v>0</v>
      </c>
      <c r="EH204" s="81" vm="71658">
        <v>0</v>
      </c>
      <c r="EI204" s="81" vm="85116">
        <v>0</v>
      </c>
      <c r="EJ204" s="81" vm="82912">
        <v>0</v>
      </c>
      <c r="EK204" s="81" vm="74364">
        <v>0</v>
      </c>
      <c r="EL204" s="10" vm="68451">
        <v>483</v>
      </c>
      <c r="EM204" s="10" vm="99530">
        <v>0</v>
      </c>
      <c r="EN204" s="10" vm="93342">
        <v>221</v>
      </c>
      <c r="EO204" s="10" vm="90600">
        <v>262</v>
      </c>
      <c r="EP204" s="10" vm="88427">
        <v>1358</v>
      </c>
      <c r="EQ204" s="10" vm="79281">
        <v>0</v>
      </c>
      <c r="ER204" s="10" vm="77173">
        <v>1255</v>
      </c>
      <c r="ES204" s="10" vm="74272">
        <v>103</v>
      </c>
      <c r="ET204" s="10" vm="68266">
        <v>3790</v>
      </c>
      <c r="EU204" s="10" vm="98708">
        <v>0</v>
      </c>
      <c r="EV204" s="10" vm="93185">
        <v>2967</v>
      </c>
      <c r="EW204" s="10" vm="87549">
        <v>823</v>
      </c>
      <c r="EX204" s="10" vm="80562">
        <v>1125</v>
      </c>
      <c r="EY204" s="10" vm="84991">
        <v>548</v>
      </c>
      <c r="EZ204" s="10" vm="82756">
        <v>396</v>
      </c>
      <c r="FA204" s="10" vm="74197">
        <v>548</v>
      </c>
      <c r="FB204" s="10" vm="68128">
        <v>452973</v>
      </c>
      <c r="FC204" s="10" vm="98550">
        <v>0</v>
      </c>
      <c r="FD204" s="10" vm="93028">
        <v>452973</v>
      </c>
      <c r="FE204" s="10" vm="58973">
        <v>11155</v>
      </c>
      <c r="FF204" s="10" vm="86557">
        <v>6168</v>
      </c>
      <c r="FG204" s="10" vm="79162">
        <v>0</v>
      </c>
      <c r="FH204" s="10" vm="77025">
        <v>-5071</v>
      </c>
      <c r="FI204" s="10" vm="74110">
        <v>0</v>
      </c>
      <c r="FJ204" s="10" vm="67976">
        <v>-1542</v>
      </c>
      <c r="FK204" s="10" vm="59356">
        <v>0</v>
      </c>
      <c r="FL204" s="10" vm="92862">
        <v>463683</v>
      </c>
      <c r="FM204" s="10" vm="72356">
        <v>77787</v>
      </c>
      <c r="FN204" s="10" vm="71513">
        <v>7078</v>
      </c>
      <c r="FO204" s="10" vm="84858">
        <v>0</v>
      </c>
      <c r="FP204" s="10" vm="76879">
        <v>0</v>
      </c>
      <c r="FQ204" s="10" vm="74029">
        <v>-1839</v>
      </c>
      <c r="FR204" s="10" vm="67825">
        <v>0</v>
      </c>
      <c r="FS204" s="10" vm="96698">
        <v>0</v>
      </c>
      <c r="FT204" s="10" vm="92697">
        <v>83026</v>
      </c>
      <c r="FU204" s="10" vm="89106">
        <v>380657</v>
      </c>
      <c r="FV204" s="10" vm="90065">
        <v>375186</v>
      </c>
      <c r="FW204" s="81" vm="79037">
        <v>325</v>
      </c>
      <c r="FX204" s="81" vm="82601">
        <v>0</v>
      </c>
      <c r="FY204" s="81" vm="73950">
        <v>0</v>
      </c>
      <c r="FZ204" s="81" vm="56241">
        <v>0</v>
      </c>
      <c r="GA204" s="81" vm="96268">
        <v>325</v>
      </c>
      <c r="GB204" s="10" vm="92534">
        <v>2843</v>
      </c>
      <c r="GC204" s="10" vm="81380">
        <v>939</v>
      </c>
      <c r="GD204" s="10" vm="88278">
        <v>1904</v>
      </c>
      <c r="GE204" s="10" vm="84728">
        <v>310</v>
      </c>
      <c r="GF204" s="10" vm="76732">
        <v>168</v>
      </c>
      <c r="GG204" s="10" vm="73862">
        <v>142</v>
      </c>
      <c r="GH204" s="10" vm="67677">
        <v>0</v>
      </c>
      <c r="GI204" s="10" vm="99033">
        <v>0</v>
      </c>
      <c r="GJ204" s="10" vm="92374">
        <v>0</v>
      </c>
      <c r="GK204" s="10" vm="87398">
        <v>0</v>
      </c>
      <c r="GL204" s="10" vm="86409">
        <v>0</v>
      </c>
      <c r="GM204" s="10" vm="100874">
        <v>0</v>
      </c>
      <c r="GN204" s="10" vm="82445">
        <v>3088</v>
      </c>
      <c r="GO204" s="10" vm="100793">
        <v>3122</v>
      </c>
      <c r="GP204" s="10" vm="67522">
        <v>-34</v>
      </c>
      <c r="GQ204" s="10" vm="100021">
        <v>0</v>
      </c>
      <c r="GR204" s="10" vm="92212">
        <v>0</v>
      </c>
      <c r="GS204" s="10" vm="88949">
        <v>0</v>
      </c>
      <c r="GT204" s="10" vm="80413">
        <v>6241</v>
      </c>
      <c r="GU204" s="10" vm="58256">
        <v>4229</v>
      </c>
      <c r="GV204" s="10" vm="76586">
        <v>2012</v>
      </c>
      <c r="GW204" s="10" vm="73688">
        <v>0</v>
      </c>
      <c r="GX204" s="81" vm="67368">
        <v>0</v>
      </c>
      <c r="GY204" s="10" vm="99367">
        <v>0</v>
      </c>
      <c r="GZ204" s="10" vm="92051">
        <v>0</v>
      </c>
      <c r="HA204" s="10" vm="72222">
        <v>0</v>
      </c>
      <c r="HB204" s="10" vm="71367">
        <v>0</v>
      </c>
      <c r="HC204" s="81" vm="57889">
        <v>0</v>
      </c>
      <c r="HD204" s="81" vm="82291">
        <v>0</v>
      </c>
      <c r="HE204" s="10" vm="73604">
        <v>0</v>
      </c>
      <c r="HF204" s="10" vm="67187">
        <v>2918</v>
      </c>
      <c r="HG204" s="10" vm="98071">
        <v>1566</v>
      </c>
      <c r="HH204" s="10" vm="91894">
        <v>0</v>
      </c>
      <c r="HI204" s="10" vm="90918">
        <v>2455</v>
      </c>
      <c r="HJ204" s="10" vm="58612">
        <v>1302</v>
      </c>
      <c r="HK204" s="10" vm="84532">
        <v>0</v>
      </c>
      <c r="HL204" s="10" vm="57853">
        <v>0</v>
      </c>
      <c r="HM204" s="10" vm="73510">
        <v>0</v>
      </c>
      <c r="HN204" s="10" vm="67045">
        <v>5142</v>
      </c>
      <c r="HO204" s="10" vm="97596">
        <v>13383</v>
      </c>
      <c r="HP204" s="10" vm="91734">
        <v>2875</v>
      </c>
      <c r="HQ204" s="10" vm="90450">
        <v>0</v>
      </c>
      <c r="HR204" s="10" vm="89908">
        <v>2875</v>
      </c>
      <c r="HS204" s="10" vm="78735">
        <v>0</v>
      </c>
      <c r="HT204" s="10" vm="82135">
        <v>0</v>
      </c>
      <c r="HU204" s="10" vm="73365">
        <v>0</v>
      </c>
      <c r="HV204" s="10" vm="66893">
        <v>5296</v>
      </c>
      <c r="HW204" s="10" vm="59204">
        <v>0</v>
      </c>
      <c r="HX204" s="10" vm="91582">
        <v>0</v>
      </c>
      <c r="HY204" s="10" vm="58710">
        <v>146</v>
      </c>
      <c r="HZ204" s="10" vm="86264">
        <v>0</v>
      </c>
      <c r="IA204" s="10" vm="84397">
        <v>0</v>
      </c>
      <c r="IB204" s="10" vm="76344">
        <v>-667</v>
      </c>
      <c r="IC204" s="10" vm="73221">
        <v>4775</v>
      </c>
      <c r="ID204" s="10" vm="66753">
        <v>283</v>
      </c>
      <c r="IE204" s="10" vm="96541">
        <v>613</v>
      </c>
      <c r="IF204" s="10" vm="91416">
        <v>0</v>
      </c>
      <c r="IG204" s="10" vm="58402">
        <v>896</v>
      </c>
      <c r="IH204" s="10" vm="80268">
        <v>6168</v>
      </c>
      <c r="II204" s="10" vm="78605">
        <v>7475</v>
      </c>
      <c r="IJ204" s="10" vm="76199">
        <v>0</v>
      </c>
      <c r="IK204" s="10" vm="73078">
        <v>89</v>
      </c>
      <c r="IL204" s="10" vm="66612">
        <v>-118</v>
      </c>
      <c r="IM204" s="10" vm="59527">
        <v>0</v>
      </c>
      <c r="IN204" s="10" vm="91250">
        <v>7237</v>
      </c>
      <c r="IO204" s="10" vm="81238">
        <v>7407</v>
      </c>
      <c r="IP204" s="10" vm="71222">
        <v>0</v>
      </c>
      <c r="IQ204" s="10" vm="84264">
        <v>0</v>
      </c>
      <c r="IR204" s="10" vm="58200">
        <v>0</v>
      </c>
      <c r="IS204" s="81" vm="72928">
        <v>0</v>
      </c>
      <c r="IT204" s="81" vm="66465">
        <v>0</v>
      </c>
    </row>
    <row r="205" spans="1:254" x14ac:dyDescent="0.25">
      <c r="A205" s="8" t="s">
        <v>994</v>
      </c>
      <c r="B205" s="8" t="s">
        <v>47</v>
      </c>
      <c r="C205" s="89">
        <v>44651</v>
      </c>
      <c r="D205" s="76" vm="84134">
        <v>12</v>
      </c>
      <c r="E205" s="10" vm="76038">
        <v>26041</v>
      </c>
      <c r="F205" s="10" vm="70951">
        <v>-15399</v>
      </c>
      <c r="G205" s="10" vm="100357">
        <v>-1616</v>
      </c>
      <c r="H205" s="10" vm="59943">
        <v>9026</v>
      </c>
      <c r="I205" s="10" vm="58564">
        <v>1667</v>
      </c>
      <c r="J205" s="10" vm="63731">
        <v>10693</v>
      </c>
      <c r="K205" s="10" vm="86103">
        <v>0</v>
      </c>
      <c r="L205" s="10" vm="78470">
        <v>0</v>
      </c>
      <c r="M205" s="10" vm="75893">
        <v>0</v>
      </c>
      <c r="N205" s="10" vm="70839">
        <v>2</v>
      </c>
      <c r="O205" s="10" vm="99865">
        <v>-5160</v>
      </c>
      <c r="P205" s="10" vm="95959">
        <v>0</v>
      </c>
      <c r="Q205" s="10" vm="81982">
        <v>0</v>
      </c>
      <c r="R205" s="10" vm="87126">
        <v>0</v>
      </c>
      <c r="S205" s="10" vm="85984">
        <v>0</v>
      </c>
      <c r="T205" s="10" vm="83988">
        <v>5535</v>
      </c>
      <c r="U205" s="10" vm="75745">
        <v>0</v>
      </c>
      <c r="V205" s="10" vm="70732">
        <v>5535</v>
      </c>
      <c r="W205" s="10" vm="98874">
        <v>0</v>
      </c>
      <c r="X205" s="10" vm="95793">
        <v>1132</v>
      </c>
      <c r="Y205" s="10" vm="89745">
        <v>0</v>
      </c>
      <c r="Z205" s="10" vm="81121">
        <v>0</v>
      </c>
      <c r="AA205" s="10" vm="80106">
        <v>6667</v>
      </c>
      <c r="AB205" s="10" vm="78330">
        <v>21200</v>
      </c>
      <c r="AC205" s="10" vm="75604">
        <v>1239</v>
      </c>
      <c r="AD205" s="10" vm="70630">
        <v>22439</v>
      </c>
      <c r="AE205" s="10" vm="97920">
        <v>462</v>
      </c>
      <c r="AF205" s="10" vm="95627">
        <v>0</v>
      </c>
      <c r="AG205" s="10" vm="72783">
        <v>0</v>
      </c>
      <c r="AH205" s="10" vm="72077">
        <v>0</v>
      </c>
      <c r="AI205" s="10" vm="85863">
        <v>22901</v>
      </c>
      <c r="AJ205" s="10" vm="78185">
        <v>4187</v>
      </c>
      <c r="AK205" s="10" vm="75507">
        <v>1239</v>
      </c>
      <c r="AL205" s="10" vm="70476">
        <v>2177</v>
      </c>
      <c r="AM205" s="10" vm="97442">
        <v>1628</v>
      </c>
      <c r="AN205" s="10" vm="95463">
        <v>1320</v>
      </c>
      <c r="AO205" s="10" vm="88027">
        <v>41</v>
      </c>
      <c r="AP205" s="10" vm="80973">
        <v>0</v>
      </c>
      <c r="AQ205" s="10" vm="79985">
        <v>3686</v>
      </c>
      <c r="AR205" s="10" vm="83839">
        <v>0</v>
      </c>
      <c r="AS205" s="10" vm="75415">
        <v>437</v>
      </c>
      <c r="AT205" s="10" vm="70323">
        <v>14715</v>
      </c>
      <c r="AU205" s="10" vm="97021">
        <v>8186</v>
      </c>
      <c r="AV205" s="10" vm="95299">
        <v>115</v>
      </c>
      <c r="AW205" s="10" vm="89590">
        <v>222974</v>
      </c>
      <c r="AX205" s="10" vm="86988">
        <v>0</v>
      </c>
      <c r="AY205" s="10" vm="85732">
        <v>2397</v>
      </c>
      <c r="AZ205" s="10" vm="78039">
        <v>0</v>
      </c>
      <c r="BA205" s="10" vm="57648">
        <v>0</v>
      </c>
      <c r="BB205" s="10" vm="70167">
        <v>0</v>
      </c>
      <c r="BC205" s="10" vm="99206">
        <v>0</v>
      </c>
      <c r="BD205" s="10" vm="95135">
        <v>0</v>
      </c>
      <c r="BE205" s="10" vm="81835">
        <v>0</v>
      </c>
      <c r="BF205" s="10" vm="90361">
        <v>520</v>
      </c>
      <c r="BG205" s="10" vm="79860">
        <v>225891</v>
      </c>
      <c r="BH205" s="10" vm="83683">
        <v>1097</v>
      </c>
      <c r="BI205" s="10" vm="57590">
        <v>1004</v>
      </c>
      <c r="BJ205" s="10" vm="70011">
        <v>3100</v>
      </c>
      <c r="BK205" s="10" vm="100520">
        <v>0</v>
      </c>
      <c r="BL205" s="10" vm="94972">
        <v>0</v>
      </c>
      <c r="BM205" s="10" vm="90771">
        <v>5201</v>
      </c>
      <c r="BN205" s="10" vm="88708">
        <v>2265</v>
      </c>
      <c r="BO205" s="10" vm="79742">
        <v>0</v>
      </c>
      <c r="BP205" s="10" vm="77894">
        <v>462</v>
      </c>
      <c r="BQ205" s="10" vm="75146">
        <v>4028</v>
      </c>
      <c r="BR205" s="10" vm="69857">
        <v>6755</v>
      </c>
      <c r="BS205" s="10" vm="100191">
        <v>-1554</v>
      </c>
      <c r="BT205" s="10" vm="94808">
        <v>224337</v>
      </c>
      <c r="BU205" s="10" vm="87872">
        <v>124684</v>
      </c>
      <c r="BV205" s="10" vm="71939">
        <v>0</v>
      </c>
      <c r="BW205" s="10" vm="85605">
        <v>0</v>
      </c>
      <c r="BX205" s="10" vm="83527">
        <v>40437</v>
      </c>
      <c r="BY205" s="10" vm="57486">
        <v>0</v>
      </c>
      <c r="BZ205" s="10" vm="69700">
        <v>0</v>
      </c>
      <c r="CA205" s="10" vm="99701">
        <v>160</v>
      </c>
      <c r="CB205" s="10" vm="94647">
        <v>165281</v>
      </c>
      <c r="CC205" s="10" vm="72645">
        <v>0</v>
      </c>
      <c r="CD205" s="10" vm="80798">
        <v>0</v>
      </c>
      <c r="CE205" s="10" vm="85483">
        <v>59056</v>
      </c>
      <c r="CF205" s="10" vm="77749">
        <v>59056</v>
      </c>
      <c r="CG205" s="10" vm="57421">
        <v>0</v>
      </c>
      <c r="CH205" s="10" vm="69546">
        <v>0</v>
      </c>
      <c r="CI205" s="10" vm="98238">
        <v>0</v>
      </c>
      <c r="CJ205" s="10" vm="94489">
        <v>0</v>
      </c>
      <c r="CK205" s="10" vm="91095">
        <v>59056</v>
      </c>
      <c r="CL205" s="10" vm="86831">
        <v>2407</v>
      </c>
      <c r="CM205" s="10" vm="79629">
        <v>1616</v>
      </c>
      <c r="CN205" s="10" vm="83371">
        <v>0</v>
      </c>
      <c r="CO205" s="10" vm="74896">
        <v>791</v>
      </c>
      <c r="CP205" s="10" vm="69391">
        <v>0</v>
      </c>
      <c r="CQ205" s="10" vm="97761">
        <v>0</v>
      </c>
      <c r="CR205" s="10" vm="94333">
        <v>0</v>
      </c>
      <c r="CS205" s="10" vm="81688">
        <v>0</v>
      </c>
      <c r="CT205" s="10" vm="71782">
        <v>0</v>
      </c>
      <c r="CU205" s="10" vm="71062">
        <v>0</v>
      </c>
      <c r="CV205" s="10" vm="77604">
        <v>278</v>
      </c>
      <c r="CW205" s="10" vm="57307">
        <v>-278</v>
      </c>
      <c r="CX205" s="10" vm="69238">
        <v>0</v>
      </c>
      <c r="CY205" s="10" vm="97285">
        <v>0</v>
      </c>
      <c r="CZ205" s="10" vm="94170">
        <v>0</v>
      </c>
      <c r="DA205" s="10" vm="89435">
        <v>0</v>
      </c>
      <c r="DB205" s="81" vm="88551">
        <v>0</v>
      </c>
      <c r="DC205" s="81" vm="85362">
        <v>0</v>
      </c>
      <c r="DD205" s="81" vm="83215">
        <v>0</v>
      </c>
      <c r="DE205" s="81" vm="57248">
        <v>0</v>
      </c>
      <c r="DF205" s="10" vm="69082">
        <v>123</v>
      </c>
      <c r="DG205" s="10" vm="96862">
        <v>0</v>
      </c>
      <c r="DH205" s="10" vm="94004">
        <v>58</v>
      </c>
      <c r="DI205" s="10" vm="87717">
        <v>65</v>
      </c>
      <c r="DJ205" s="10" vm="90209">
        <v>2530</v>
      </c>
      <c r="DK205" s="10" vm="79508">
        <v>1616</v>
      </c>
      <c r="DL205" s="10" vm="77458">
        <v>336</v>
      </c>
      <c r="DM205" s="10" vm="57200">
        <v>578</v>
      </c>
      <c r="DN205" s="10" vm="68928">
        <v>0</v>
      </c>
      <c r="DO205" s="10" vm="96435">
        <v>0</v>
      </c>
      <c r="DP205" s="10" vm="93841">
        <v>0</v>
      </c>
      <c r="DQ205" s="10" vm="72508">
        <v>0</v>
      </c>
      <c r="DR205" s="10" vm="80691">
        <v>0</v>
      </c>
      <c r="DS205" s="10" vm="85234">
        <v>0</v>
      </c>
      <c r="DT205" s="10" vm="83059">
        <v>0</v>
      </c>
      <c r="DU205" s="10" vm="74540">
        <v>0</v>
      </c>
      <c r="DV205" s="10" vm="68773">
        <v>0</v>
      </c>
      <c r="DW205" s="10" vm="98400">
        <v>0</v>
      </c>
      <c r="DX205" s="10" vm="93680">
        <v>0</v>
      </c>
      <c r="DY205" s="10" vm="81542">
        <v>0</v>
      </c>
      <c r="DZ205" s="10" vm="86692">
        <v>0</v>
      </c>
      <c r="EA205" s="10" vm="79387">
        <v>0</v>
      </c>
      <c r="EB205" s="10" vm="77311">
        <v>0</v>
      </c>
      <c r="EC205" s="10" vm="74443">
        <v>0</v>
      </c>
      <c r="ED205" s="10" vm="68619">
        <v>0</v>
      </c>
      <c r="EE205" s="10" vm="96116">
        <v>0</v>
      </c>
      <c r="EF205" s="10" vm="93516">
        <v>0</v>
      </c>
      <c r="EG205" s="10" vm="89279">
        <v>0</v>
      </c>
      <c r="EH205" s="81" vm="71648">
        <v>0</v>
      </c>
      <c r="EI205" s="81" vm="85111">
        <v>0</v>
      </c>
      <c r="EJ205" s="81" vm="82903">
        <v>0</v>
      </c>
      <c r="EK205" s="81" vm="74353">
        <v>0</v>
      </c>
      <c r="EL205" s="10" vm="68462">
        <v>610</v>
      </c>
      <c r="EM205" s="10" vm="99536">
        <v>0</v>
      </c>
      <c r="EN205" s="10" vm="93352">
        <v>348</v>
      </c>
      <c r="EO205" s="10" vm="90614">
        <v>262</v>
      </c>
      <c r="EP205" s="10" vm="88380">
        <v>610</v>
      </c>
      <c r="EQ205" s="10" vm="79275">
        <v>0</v>
      </c>
      <c r="ER205" s="10" vm="77164">
        <v>348</v>
      </c>
      <c r="ES205" s="10" vm="74266">
        <v>262</v>
      </c>
      <c r="ET205" s="10" vm="68308">
        <v>3140</v>
      </c>
      <c r="EU205" s="10" vm="98716">
        <v>1616</v>
      </c>
      <c r="EV205" s="10" vm="93195">
        <v>684</v>
      </c>
      <c r="EW205" s="10" vm="87565">
        <v>840</v>
      </c>
      <c r="EX205" s="10" vm="80538">
        <v>546</v>
      </c>
      <c r="EY205" s="10" vm="84987">
        <v>170</v>
      </c>
      <c r="EZ205" s="10" vm="82748">
        <v>227</v>
      </c>
      <c r="FA205" s="10" vm="74188">
        <v>170</v>
      </c>
      <c r="FB205" s="10" vm="68154">
        <v>254483</v>
      </c>
      <c r="FC205" s="10" vm="98558">
        <v>0</v>
      </c>
      <c r="FD205" s="10" vm="93038">
        <v>254483</v>
      </c>
      <c r="FE205" s="10" vm="58987">
        <v>4776</v>
      </c>
      <c r="FF205" s="10" vm="86537">
        <v>2301</v>
      </c>
      <c r="FG205" s="10" vm="79157">
        <v>0</v>
      </c>
      <c r="FH205" s="10" vm="77017">
        <v>-1172</v>
      </c>
      <c r="FI205" s="10" vm="56871">
        <v>0</v>
      </c>
      <c r="FJ205" s="10" vm="68001">
        <v>0</v>
      </c>
      <c r="FK205" s="10" vm="59364">
        <v>0</v>
      </c>
      <c r="FL205" s="10" vm="92872">
        <v>260388</v>
      </c>
      <c r="FM205" s="10" vm="72371">
        <v>34161</v>
      </c>
      <c r="FN205" s="10" vm="71492">
        <v>3686</v>
      </c>
      <c r="FO205" s="10" vm="84853">
        <v>0</v>
      </c>
      <c r="FP205" s="10" vm="76870">
        <v>0</v>
      </c>
      <c r="FQ205" s="10" vm="74021">
        <v>-433</v>
      </c>
      <c r="FR205" s="10" vm="67846">
        <v>0</v>
      </c>
      <c r="FS205" s="10" vm="96704">
        <v>0</v>
      </c>
      <c r="FT205" s="10" vm="92707">
        <v>37414</v>
      </c>
      <c r="FU205" s="10" vm="89120">
        <v>222974</v>
      </c>
      <c r="FV205" s="10" vm="90045">
        <v>220322</v>
      </c>
      <c r="FW205" s="81" vm="79031">
        <v>0</v>
      </c>
      <c r="FX205" s="81" vm="82592">
        <v>0</v>
      </c>
      <c r="FY205" s="81" vm="73943">
        <v>0</v>
      </c>
      <c r="FZ205" s="81" vm="56260">
        <v>0</v>
      </c>
      <c r="GA205" s="81" vm="96276">
        <v>0</v>
      </c>
      <c r="GB205" s="10" vm="92544">
        <v>532</v>
      </c>
      <c r="GC205" s="10" vm="81395">
        <v>250</v>
      </c>
      <c r="GD205" s="10" vm="88264">
        <v>282</v>
      </c>
      <c r="GE205" s="10" vm="84724">
        <v>140</v>
      </c>
      <c r="GF205" s="10" vm="76724">
        <v>140</v>
      </c>
      <c r="GG205" s="10" vm="100796">
        <v>0</v>
      </c>
      <c r="GH205" s="10" vm="67692">
        <v>815</v>
      </c>
      <c r="GI205" s="10" vm="99041">
        <v>60</v>
      </c>
      <c r="GJ205" s="10" vm="92384">
        <v>755</v>
      </c>
      <c r="GK205" s="10" vm="87412">
        <v>0</v>
      </c>
      <c r="GL205" s="10" vm="86399">
        <v>0</v>
      </c>
      <c r="GM205" s="10" vm="78911">
        <v>0</v>
      </c>
      <c r="GN205" s="10" vm="82437">
        <v>924</v>
      </c>
      <c r="GO205" s="10" vm="56632">
        <v>291</v>
      </c>
      <c r="GP205" s="10" vm="67537">
        <v>633</v>
      </c>
      <c r="GQ205" s="10" vm="100029">
        <v>0</v>
      </c>
      <c r="GR205" s="10" vm="92222">
        <v>3</v>
      </c>
      <c r="GS205" s="10" vm="88964">
        <v>-3</v>
      </c>
      <c r="GT205" s="10" vm="80402">
        <v>2411</v>
      </c>
      <c r="GU205" s="10" vm="84619">
        <v>744</v>
      </c>
      <c r="GV205" s="10" vm="76577">
        <v>1667</v>
      </c>
      <c r="GW205" s="10" vm="56573">
        <v>0</v>
      </c>
      <c r="GX205" s="81" vm="67379">
        <v>0</v>
      </c>
      <c r="GY205" s="10" vm="99373">
        <v>0</v>
      </c>
      <c r="GZ205" s="10" vm="92061">
        <v>0</v>
      </c>
      <c r="HA205" s="10" vm="72236">
        <v>0</v>
      </c>
      <c r="HB205" s="10" vm="71322">
        <v>0</v>
      </c>
      <c r="HC205" s="81" vm="78824">
        <v>0</v>
      </c>
      <c r="HD205" s="81" vm="82282">
        <v>0</v>
      </c>
      <c r="HE205" s="10" vm="56516">
        <v>0</v>
      </c>
      <c r="HF205" s="10" vm="67225">
        <v>671</v>
      </c>
      <c r="HG205" s="10" vm="98079">
        <v>611</v>
      </c>
      <c r="HH205" s="10" vm="91904">
        <v>0</v>
      </c>
      <c r="HI205" s="10" vm="90933">
        <v>119</v>
      </c>
      <c r="HJ205" s="10" vm="88116">
        <v>2193</v>
      </c>
      <c r="HK205" s="10" vm="84528">
        <v>0</v>
      </c>
      <c r="HL205" s="10" vm="76438">
        <v>0</v>
      </c>
      <c r="HM205" s="10" vm="73497">
        <v>0</v>
      </c>
      <c r="HN205" s="10" vm="67071">
        <v>434</v>
      </c>
      <c r="HO205" s="10" vm="97604">
        <v>4028</v>
      </c>
      <c r="HP205" s="10" vm="91744">
        <v>160</v>
      </c>
      <c r="HQ205" s="10" vm="100898">
        <v>0</v>
      </c>
      <c r="HR205" s="10" vm="89888">
        <v>160</v>
      </c>
      <c r="HS205" s="10" vm="78730">
        <v>0</v>
      </c>
      <c r="HT205" s="10" vm="82127">
        <v>0</v>
      </c>
      <c r="HU205" s="10" vm="73352">
        <v>0</v>
      </c>
      <c r="HV205" s="10" vm="66918">
        <v>5274</v>
      </c>
      <c r="HW205" s="10" vm="97127">
        <v>119</v>
      </c>
      <c r="HX205" s="10" vm="91592">
        <v>0</v>
      </c>
      <c r="HY205" s="10" vm="58716">
        <v>22</v>
      </c>
      <c r="HZ205" s="10" vm="86243">
        <v>0</v>
      </c>
      <c r="IA205" s="10" vm="84392">
        <v>0</v>
      </c>
      <c r="IB205" s="10" vm="76335">
        <v>-255</v>
      </c>
      <c r="IC205" s="10" vm="73206">
        <v>5160</v>
      </c>
      <c r="ID205" s="10" vm="66774">
        <v>0</v>
      </c>
      <c r="IE205" s="10" vm="59154">
        <v>0</v>
      </c>
      <c r="IF205" s="10" vm="91426">
        <v>0</v>
      </c>
      <c r="IG205" s="10" vm="58407">
        <v>0</v>
      </c>
      <c r="IH205" s="10" vm="80249">
        <v>2301</v>
      </c>
      <c r="II205" s="10" vm="78599">
        <v>4038</v>
      </c>
      <c r="IJ205" s="10" vm="76190">
        <v>0</v>
      </c>
      <c r="IK205" s="10" vm="73063">
        <v>75</v>
      </c>
      <c r="IL205" s="10" vm="66632">
        <v>-15</v>
      </c>
      <c r="IM205" s="10" vm="59535">
        <v>0</v>
      </c>
      <c r="IN205" s="10" vm="91260">
        <v>3652</v>
      </c>
      <c r="IO205" s="10" vm="100879">
        <v>3726</v>
      </c>
      <c r="IP205" s="10" vm="71208">
        <v>0</v>
      </c>
      <c r="IQ205" s="10" vm="84260">
        <v>0</v>
      </c>
      <c r="IR205" s="10" vm="58192">
        <v>0</v>
      </c>
      <c r="IS205" s="81" vm="72914">
        <v>0</v>
      </c>
      <c r="IT205" s="81" vm="66481">
        <v>0</v>
      </c>
    </row>
    <row r="206" spans="1:254" x14ac:dyDescent="0.25">
      <c r="A206" s="8" t="s">
        <v>978</v>
      </c>
      <c r="B206" s="8" t="s">
        <v>483</v>
      </c>
      <c r="C206" s="89">
        <v>44651</v>
      </c>
      <c r="D206" s="76" vm="84144">
        <v>12</v>
      </c>
      <c r="E206" s="10" vm="76053">
        <v>71830</v>
      </c>
      <c r="F206" s="10" vm="56404">
        <v>-50474</v>
      </c>
      <c r="G206" s="10" vm="100352">
        <v>-7479</v>
      </c>
      <c r="H206" s="10" vm="59935">
        <v>13877</v>
      </c>
      <c r="I206" s="10" vm="58551">
        <v>4305</v>
      </c>
      <c r="J206" s="10" vm="63744">
        <v>18182</v>
      </c>
      <c r="K206" s="10" vm="86110">
        <v>0</v>
      </c>
      <c r="L206" s="10" vm="78480">
        <v>-729</v>
      </c>
      <c r="M206" s="10" vm="75909">
        <v>0</v>
      </c>
      <c r="N206" s="10" vm="70808">
        <v>32</v>
      </c>
      <c r="O206" s="10" vm="99860">
        <v>-4343</v>
      </c>
      <c r="P206" s="10" vm="95950">
        <v>606</v>
      </c>
      <c r="Q206" s="10" vm="81968">
        <v>1276</v>
      </c>
      <c r="R206" s="10" vm="87163">
        <v>0</v>
      </c>
      <c r="S206" s="10" vm="85990">
        <v>0</v>
      </c>
      <c r="T206" s="10" vm="83998">
        <v>15024</v>
      </c>
      <c r="U206" s="10" vm="75760">
        <v>0</v>
      </c>
      <c r="V206" s="10" vm="100778">
        <v>15024</v>
      </c>
      <c r="W206" s="10" vm="98869">
        <v>0</v>
      </c>
      <c r="X206" s="10" vm="95784">
        <v>22937</v>
      </c>
      <c r="Y206" s="10" vm="89731">
        <v>0</v>
      </c>
      <c r="Z206" s="10" vm="81149">
        <v>0</v>
      </c>
      <c r="AA206" s="10" vm="80112">
        <v>37961</v>
      </c>
      <c r="AB206" s="10" vm="78340">
        <v>60731</v>
      </c>
      <c r="AC206" s="10" vm="57809">
        <v>856</v>
      </c>
      <c r="AD206" s="10" vm="70609">
        <v>61587</v>
      </c>
      <c r="AE206" s="10" vm="97915">
        <v>404</v>
      </c>
      <c r="AF206" s="10" vm="95619">
        <v>27</v>
      </c>
      <c r="AG206" s="10" vm="72770">
        <v>1251</v>
      </c>
      <c r="AH206" s="10" vm="72099">
        <v>116</v>
      </c>
      <c r="AI206" s="10" vm="85870">
        <v>63385</v>
      </c>
      <c r="AJ206" s="10" vm="78195">
        <v>16026</v>
      </c>
      <c r="AK206" s="10" vm="75518">
        <v>4714</v>
      </c>
      <c r="AL206" s="10" vm="70456">
        <v>10136</v>
      </c>
      <c r="AM206" s="10" vm="97438">
        <v>2694</v>
      </c>
      <c r="AN206" s="10" vm="95455">
        <v>6048</v>
      </c>
      <c r="AO206" s="10" vm="88014">
        <v>99</v>
      </c>
      <c r="AP206" s="10" vm="80996">
        <v>0</v>
      </c>
      <c r="AQ206" s="10" vm="79992">
        <v>9082</v>
      </c>
      <c r="AR206" s="10" vm="83849">
        <v>0</v>
      </c>
      <c r="AS206" s="10" vm="75424">
        <v>1491</v>
      </c>
      <c r="AT206" s="10" vm="70303">
        <v>50290</v>
      </c>
      <c r="AU206" s="10" vm="97016">
        <v>13095</v>
      </c>
      <c r="AV206" s="10" vm="95291">
        <v>505</v>
      </c>
      <c r="AW206" s="10" vm="89576">
        <v>347113</v>
      </c>
      <c r="AX206" s="10" vm="87009">
        <v>0</v>
      </c>
      <c r="AY206" s="10" vm="85738">
        <v>8658</v>
      </c>
      <c r="AZ206" s="10" vm="78049">
        <v>229</v>
      </c>
      <c r="BA206" s="10" vm="75341">
        <v>0</v>
      </c>
      <c r="BB206" s="10" vm="70153">
        <v>11398</v>
      </c>
      <c r="BC206" s="10" vm="99200">
        <v>767</v>
      </c>
      <c r="BD206" s="10" vm="95127">
        <v>0</v>
      </c>
      <c r="BE206" s="10" vm="81822">
        <v>0</v>
      </c>
      <c r="BF206" s="10" vm="90379">
        <v>8020</v>
      </c>
      <c r="BG206" s="10" vm="79867">
        <v>376185</v>
      </c>
      <c r="BH206" s="10" vm="83693">
        <v>1238</v>
      </c>
      <c r="BI206" s="10" vm="75252">
        <v>2769</v>
      </c>
      <c r="BJ206" s="10" vm="69999">
        <v>30960</v>
      </c>
      <c r="BK206" s="10" vm="100515">
        <v>0</v>
      </c>
      <c r="BL206" s="10" vm="94963">
        <v>2244</v>
      </c>
      <c r="BM206" s="10" vm="90758">
        <v>37211</v>
      </c>
      <c r="BN206" s="10" vm="88720">
        <v>0</v>
      </c>
      <c r="BO206" s="10" vm="79749">
        <v>0</v>
      </c>
      <c r="BP206" s="10" vm="77904">
        <v>441</v>
      </c>
      <c r="BQ206" s="10" vm="75155">
        <v>11353</v>
      </c>
      <c r="BR206" s="10" vm="69845">
        <v>11794</v>
      </c>
      <c r="BS206" s="10" vm="100186">
        <v>25417</v>
      </c>
      <c r="BT206" s="10" vm="94799">
        <v>401602</v>
      </c>
      <c r="BU206" s="10" vm="87858">
        <v>110888</v>
      </c>
      <c r="BV206" s="10" vm="71950">
        <v>0</v>
      </c>
      <c r="BW206" s="10" vm="85611">
        <v>0</v>
      </c>
      <c r="BX206" s="10" vm="83537">
        <v>22443</v>
      </c>
      <c r="BY206" s="10" vm="57493">
        <v>0</v>
      </c>
      <c r="BZ206" s="10" vm="69664">
        <v>2120</v>
      </c>
      <c r="CA206" s="10" vm="99697">
        <v>0</v>
      </c>
      <c r="CB206" s="10" vm="94638">
        <v>135451</v>
      </c>
      <c r="CC206" s="10" vm="72632">
        <v>15059</v>
      </c>
      <c r="CD206" s="10" vm="80853">
        <v>7878</v>
      </c>
      <c r="CE206" s="10" vm="85490">
        <v>243214</v>
      </c>
      <c r="CF206" s="10" vm="77759">
        <v>169551</v>
      </c>
      <c r="CG206" s="10" vm="74988">
        <v>73663</v>
      </c>
      <c r="CH206" s="10" vm="69519">
        <v>0</v>
      </c>
      <c r="CI206" s="10" vm="98231">
        <v>0</v>
      </c>
      <c r="CJ206" s="10" vm="94480">
        <v>0</v>
      </c>
      <c r="CK206" s="10" vm="91081">
        <v>243214</v>
      </c>
      <c r="CL206" s="10" vm="86857">
        <v>4425</v>
      </c>
      <c r="CM206" s="10" vm="79635">
        <v>4183</v>
      </c>
      <c r="CN206" s="10" vm="83381">
        <v>0</v>
      </c>
      <c r="CO206" s="10" vm="74904">
        <v>242</v>
      </c>
      <c r="CP206" s="10" vm="69369">
        <v>0</v>
      </c>
      <c r="CQ206" s="10" vm="97755">
        <v>0</v>
      </c>
      <c r="CR206" s="10" vm="94324">
        <v>0</v>
      </c>
      <c r="CS206" s="10" vm="81675">
        <v>0</v>
      </c>
      <c r="CT206" s="10" vm="71804">
        <v>0</v>
      </c>
      <c r="CU206" s="10" vm="71069">
        <v>0</v>
      </c>
      <c r="CV206" s="10" vm="77614">
        <v>0</v>
      </c>
      <c r="CW206" s="10" vm="57314">
        <v>0</v>
      </c>
      <c r="CX206" s="10" vm="69216">
        <v>0</v>
      </c>
      <c r="CY206" s="10" vm="97279">
        <v>0</v>
      </c>
      <c r="CZ206" s="10" vm="94161">
        <v>0</v>
      </c>
      <c r="DA206" s="10" vm="89421">
        <v>0</v>
      </c>
      <c r="DB206" s="81" vm="88574">
        <v>0</v>
      </c>
      <c r="DC206" s="81" vm="85368">
        <v>0</v>
      </c>
      <c r="DD206" s="81" vm="83225">
        <v>0</v>
      </c>
      <c r="DE206" s="81" vm="57254">
        <v>0</v>
      </c>
      <c r="DF206" s="10" vm="69063">
        <v>184</v>
      </c>
      <c r="DG206" s="10" vm="96857">
        <v>0</v>
      </c>
      <c r="DH206" s="10" vm="93995">
        <v>184</v>
      </c>
      <c r="DI206" s="10" vm="87704">
        <v>0</v>
      </c>
      <c r="DJ206" s="10" vm="90229">
        <v>4609</v>
      </c>
      <c r="DK206" s="10" vm="79515">
        <v>4183</v>
      </c>
      <c r="DL206" s="10" vm="77468">
        <v>184</v>
      </c>
      <c r="DM206" s="10" vm="57204">
        <v>242</v>
      </c>
      <c r="DN206" s="10" vm="68913">
        <v>1867</v>
      </c>
      <c r="DO206" s="10" vm="96428">
        <v>1797</v>
      </c>
      <c r="DP206" s="10" vm="93832">
        <v>0</v>
      </c>
      <c r="DQ206" s="10" vm="72494">
        <v>70</v>
      </c>
      <c r="DR206" s="10" vm="80708">
        <v>0</v>
      </c>
      <c r="DS206" s="10" vm="85240">
        <v>0</v>
      </c>
      <c r="DT206" s="10" vm="83069">
        <v>0</v>
      </c>
      <c r="DU206" s="10" vm="57153">
        <v>0</v>
      </c>
      <c r="DV206" s="10" vm="68761">
        <v>0</v>
      </c>
      <c r="DW206" s="10" vm="98394">
        <v>0</v>
      </c>
      <c r="DX206" s="10" vm="93671">
        <v>0</v>
      </c>
      <c r="DY206" s="10" vm="81529">
        <v>0</v>
      </c>
      <c r="DZ206" s="10" vm="86704">
        <v>381</v>
      </c>
      <c r="EA206" s="10" vm="79394">
        <v>54</v>
      </c>
      <c r="EB206" s="10" vm="77321">
        <v>0</v>
      </c>
      <c r="EC206" s="10" vm="74455">
        <v>327</v>
      </c>
      <c r="ED206" s="10" vm="68607">
        <v>0</v>
      </c>
      <c r="EE206" s="10" vm="96110">
        <v>0</v>
      </c>
      <c r="EF206" s="10" vm="93507">
        <v>0</v>
      </c>
      <c r="EG206" s="10" vm="89265">
        <v>0</v>
      </c>
      <c r="EH206" s="81" vm="71659">
        <v>0</v>
      </c>
      <c r="EI206" s="81" vm="85117">
        <v>0</v>
      </c>
      <c r="EJ206" s="81" vm="82913">
        <v>0</v>
      </c>
      <c r="EK206" s="81" vm="74365">
        <v>0</v>
      </c>
      <c r="EL206" s="10" vm="68426">
        <v>1588</v>
      </c>
      <c r="EM206" s="10" vm="99531">
        <v>1445</v>
      </c>
      <c r="EN206" s="10" vm="93343">
        <v>0</v>
      </c>
      <c r="EO206" s="10" vm="90601">
        <v>143</v>
      </c>
      <c r="EP206" s="10" vm="88428">
        <v>3836</v>
      </c>
      <c r="EQ206" s="10" vm="79282">
        <v>3296</v>
      </c>
      <c r="ER206" s="10" vm="77174">
        <v>0</v>
      </c>
      <c r="ES206" s="10" vm="74273">
        <v>540</v>
      </c>
      <c r="ET206" s="10" vm="68281">
        <v>8445</v>
      </c>
      <c r="EU206" s="10" vm="98709">
        <v>7479</v>
      </c>
      <c r="EV206" s="10" vm="93186">
        <v>184</v>
      </c>
      <c r="EW206" s="10" vm="87550">
        <v>782</v>
      </c>
      <c r="EX206" s="10" vm="80563">
        <v>2905</v>
      </c>
      <c r="EY206" s="10" vm="84992">
        <v>1346</v>
      </c>
      <c r="EZ206" s="10" vm="82757">
        <v>493</v>
      </c>
      <c r="FA206" s="10" vm="74198">
        <v>1346</v>
      </c>
      <c r="FB206" s="10" vm="68131">
        <v>419612</v>
      </c>
      <c r="FC206" s="10" vm="98551">
        <v>0</v>
      </c>
      <c r="FD206" s="10" vm="93029">
        <v>419612</v>
      </c>
      <c r="FE206" s="10" vm="58974">
        <v>9519</v>
      </c>
      <c r="FF206" s="10" vm="86558">
        <v>9462</v>
      </c>
      <c r="FG206" s="10" vm="79163">
        <v>0</v>
      </c>
      <c r="FH206" s="10" vm="77026">
        <v>-2474</v>
      </c>
      <c r="FI206" s="10" vm="74111">
        <v>0</v>
      </c>
      <c r="FJ206" s="10" vm="67978">
        <v>0</v>
      </c>
      <c r="FK206" s="10" vm="59357">
        <v>-1959</v>
      </c>
      <c r="FL206" s="10" vm="92863">
        <v>434160</v>
      </c>
      <c r="FM206" s="10" vm="72357">
        <v>80260</v>
      </c>
      <c r="FN206" s="10" vm="71514">
        <v>8445</v>
      </c>
      <c r="FO206" s="10" vm="84859">
        <v>0</v>
      </c>
      <c r="FP206" s="10" vm="76880">
        <v>0</v>
      </c>
      <c r="FQ206" s="10" vm="74030">
        <v>-336</v>
      </c>
      <c r="FR206" s="10" vm="67827">
        <v>0</v>
      </c>
      <c r="FS206" s="10" vm="96699">
        <v>-1322</v>
      </c>
      <c r="FT206" s="10" vm="92698">
        <v>87047</v>
      </c>
      <c r="FU206" s="10" vm="89107">
        <v>347113</v>
      </c>
      <c r="FV206" s="10" vm="90066">
        <v>339352</v>
      </c>
      <c r="FW206" s="81" vm="79038">
        <v>7221</v>
      </c>
      <c r="FX206" s="81" vm="82602">
        <v>3571</v>
      </c>
      <c r="FY206" s="81" vm="100800">
        <v>0</v>
      </c>
      <c r="FZ206" s="81" vm="56245">
        <v>606</v>
      </c>
      <c r="GA206" s="81" vm="96269">
        <v>11398</v>
      </c>
      <c r="GB206" s="10" vm="92535">
        <v>801</v>
      </c>
      <c r="GC206" s="10" vm="81381">
        <v>489</v>
      </c>
      <c r="GD206" s="10" vm="88279">
        <v>312</v>
      </c>
      <c r="GE206" s="10" vm="84729">
        <v>2310</v>
      </c>
      <c r="GF206" s="10" vm="76733">
        <v>753</v>
      </c>
      <c r="GG206" s="10" vm="73863">
        <v>1557</v>
      </c>
      <c r="GH206" s="10" vm="67679">
        <v>2931</v>
      </c>
      <c r="GI206" s="10" vm="99034">
        <v>495</v>
      </c>
      <c r="GJ206" s="10" vm="92375">
        <v>2436</v>
      </c>
      <c r="GK206" s="10" vm="87399">
        <v>0</v>
      </c>
      <c r="GL206" s="10" vm="86410">
        <v>0</v>
      </c>
      <c r="GM206" s="10" vm="57919">
        <v>0</v>
      </c>
      <c r="GN206" s="10" vm="82446">
        <v>0</v>
      </c>
      <c r="GO206" s="10" vm="56637">
        <v>0</v>
      </c>
      <c r="GP206" s="10" vm="67524">
        <v>0</v>
      </c>
      <c r="GQ206" s="10" vm="100022">
        <v>0</v>
      </c>
      <c r="GR206" s="10" vm="92213">
        <v>0</v>
      </c>
      <c r="GS206" s="10" vm="88950">
        <v>0</v>
      </c>
      <c r="GT206" s="10" vm="80414">
        <v>6042</v>
      </c>
      <c r="GU206" s="10" vm="84622">
        <v>1737</v>
      </c>
      <c r="GV206" s="10" vm="76587">
        <v>4305</v>
      </c>
      <c r="GW206" s="10" vm="56580">
        <v>0</v>
      </c>
      <c r="GX206" s="81" vm="67343">
        <v>0</v>
      </c>
      <c r="GY206" s="10" vm="99368">
        <v>0</v>
      </c>
      <c r="GZ206" s="10" vm="92052">
        <v>0</v>
      </c>
      <c r="HA206" s="10" vm="72223">
        <v>0</v>
      </c>
      <c r="HB206" s="10" vm="71368">
        <v>0</v>
      </c>
      <c r="HC206" s="81" vm="78828">
        <v>0</v>
      </c>
      <c r="HD206" s="81" vm="82292">
        <v>2244</v>
      </c>
      <c r="HE206" s="10" vm="73605">
        <v>2244</v>
      </c>
      <c r="HF206" s="10" vm="67198">
        <v>1062</v>
      </c>
      <c r="HG206" s="10" vm="98072">
        <v>2407</v>
      </c>
      <c r="HH206" s="10" vm="91895">
        <v>0</v>
      </c>
      <c r="HI206" s="10" vm="90919">
        <v>287</v>
      </c>
      <c r="HJ206" s="10" vm="88134">
        <v>6368</v>
      </c>
      <c r="HK206" s="10" vm="84533">
        <v>0</v>
      </c>
      <c r="HL206" s="10" vm="57854">
        <v>0</v>
      </c>
      <c r="HM206" s="10" vm="73511">
        <v>0</v>
      </c>
      <c r="HN206" s="10" vm="67048">
        <v>1229</v>
      </c>
      <c r="HO206" s="10" vm="97597">
        <v>11353</v>
      </c>
      <c r="HP206" s="10" vm="91735">
        <v>0</v>
      </c>
      <c r="HQ206" s="10" vm="90451">
        <v>0</v>
      </c>
      <c r="HR206" s="10" vm="89909">
        <v>0</v>
      </c>
      <c r="HS206" s="10" vm="78736">
        <v>0</v>
      </c>
      <c r="HT206" s="10" vm="82136">
        <v>7878</v>
      </c>
      <c r="HU206" s="10" vm="73366">
        <v>7878</v>
      </c>
      <c r="HV206" s="10" vm="66895">
        <v>4335</v>
      </c>
      <c r="HW206" s="10" vm="97122">
        <v>0</v>
      </c>
      <c r="HX206" s="10" vm="91583">
        <v>0</v>
      </c>
      <c r="HY206" s="10" vm="58711">
        <v>0</v>
      </c>
      <c r="HZ206" s="10" vm="86265">
        <v>0</v>
      </c>
      <c r="IA206" s="10" vm="84398">
        <v>200</v>
      </c>
      <c r="IB206" s="10" vm="76345">
        <v>-192</v>
      </c>
      <c r="IC206" s="10" vm="73222">
        <v>4343</v>
      </c>
      <c r="ID206" s="10" vm="66755">
        <v>19</v>
      </c>
      <c r="IE206" s="10" vm="96542">
        <v>0</v>
      </c>
      <c r="IF206" s="10" vm="91417">
        <v>0</v>
      </c>
      <c r="IG206" s="10" vm="58403">
        <v>19</v>
      </c>
      <c r="IH206" s="10" vm="80269">
        <v>9462</v>
      </c>
      <c r="II206" s="10" vm="78606">
        <v>9738</v>
      </c>
      <c r="IJ206" s="10" vm="76200">
        <v>0</v>
      </c>
      <c r="IK206" s="10" vm="73079">
        <v>37</v>
      </c>
      <c r="IL206" s="10" vm="66616">
        <v>-58</v>
      </c>
      <c r="IM206" s="10" vm="59528">
        <v>1</v>
      </c>
      <c r="IN206" s="10" vm="91251">
        <v>13654</v>
      </c>
      <c r="IO206" s="10" vm="58041">
        <v>13654</v>
      </c>
      <c r="IP206" s="10" vm="71223">
        <v>17</v>
      </c>
      <c r="IQ206" s="10" vm="84265">
        <v>-7</v>
      </c>
      <c r="IR206" s="10" vm="58201">
        <v>0</v>
      </c>
      <c r="IS206" s="81" vm="72929">
        <v>60</v>
      </c>
      <c r="IT206" s="81" vm="66468">
        <v>60</v>
      </c>
    </row>
    <row r="207" spans="1:254" x14ac:dyDescent="0.25">
      <c r="A207" s="8" t="s">
        <v>614</v>
      </c>
      <c r="B207" s="8" t="s">
        <v>644</v>
      </c>
      <c r="C207" s="89">
        <v>44651</v>
      </c>
      <c r="D207" s="76" vm="84135">
        <v>12</v>
      </c>
      <c r="E207" s="10" vm="76039">
        <v>24532</v>
      </c>
      <c r="F207" s="10" vm="70952">
        <v>-23569</v>
      </c>
      <c r="G207" s="10" vm="100358">
        <v>0</v>
      </c>
      <c r="H207" s="10" vm="59944">
        <v>963</v>
      </c>
      <c r="I207" s="10" vm="58565">
        <v>3606</v>
      </c>
      <c r="J207" s="10" vm="63695">
        <v>4569</v>
      </c>
      <c r="K207" s="10" vm="86104">
        <v>0</v>
      </c>
      <c r="L207" s="10" vm="78471">
        <v>0</v>
      </c>
      <c r="M207" s="10" vm="75894">
        <v>0</v>
      </c>
      <c r="N207" s="10" vm="70840">
        <v>0</v>
      </c>
      <c r="O207" s="10" vm="99866">
        <v>-859</v>
      </c>
      <c r="P207" s="10" vm="95960">
        <v>0</v>
      </c>
      <c r="Q207" s="10" vm="81983">
        <v>0</v>
      </c>
      <c r="R207" s="10" vm="87137">
        <v>0</v>
      </c>
      <c r="S207" s="10" vm="85985">
        <v>0</v>
      </c>
      <c r="T207" s="10" vm="83989">
        <v>3710</v>
      </c>
      <c r="U207" s="10" vm="75746">
        <v>0</v>
      </c>
      <c r="V207" s="10" vm="70733">
        <v>3710</v>
      </c>
      <c r="W207" s="10" vm="98875">
        <v>0</v>
      </c>
      <c r="X207" s="10" vm="95794">
        <v>0</v>
      </c>
      <c r="Y207" s="10" vm="89746">
        <v>0</v>
      </c>
      <c r="Z207" s="10" vm="81126">
        <v>0</v>
      </c>
      <c r="AA207" s="10" vm="80107">
        <v>3710</v>
      </c>
      <c r="AB207" s="10" vm="78331">
        <v>6385</v>
      </c>
      <c r="AC207" s="10" vm="75605">
        <v>8819</v>
      </c>
      <c r="AD207" s="10" vm="70631">
        <v>15204</v>
      </c>
      <c r="AE207" s="10" vm="97921">
        <v>277</v>
      </c>
      <c r="AF207" s="10" vm="95628">
        <v>0</v>
      </c>
      <c r="AG207" s="10" vm="72784">
        <v>2887</v>
      </c>
      <c r="AH207" s="10" vm="72078">
        <v>0</v>
      </c>
      <c r="AI207" s="10" vm="85864">
        <v>18368</v>
      </c>
      <c r="AJ207" s="10" vm="78186">
        <v>5623</v>
      </c>
      <c r="AK207" s="10" vm="75508">
        <v>5214</v>
      </c>
      <c r="AL207" s="10" vm="70477">
        <v>799</v>
      </c>
      <c r="AM207" s="10" vm="97443">
        <v>116</v>
      </c>
      <c r="AN207" s="10" vm="95464">
        <v>0</v>
      </c>
      <c r="AO207" s="10" vm="88028">
        <v>412</v>
      </c>
      <c r="AP207" s="10" vm="80975">
        <v>0</v>
      </c>
      <c r="AQ207" s="10" vm="79986">
        <v>1048</v>
      </c>
      <c r="AR207" s="10" vm="83840">
        <v>0</v>
      </c>
      <c r="AS207" s="10" vm="75416">
        <v>2887</v>
      </c>
      <c r="AT207" s="10" vm="70324">
        <v>16099</v>
      </c>
      <c r="AU207" s="10" vm="97022">
        <v>2269</v>
      </c>
      <c r="AV207" s="10" vm="95300">
        <v>1236</v>
      </c>
      <c r="AW207" s="10" vm="89591">
        <v>49313</v>
      </c>
      <c r="AX207" s="10" vm="86994">
        <v>0</v>
      </c>
      <c r="AY207" s="10" vm="85733">
        <v>2283</v>
      </c>
      <c r="AZ207" s="10" vm="78040">
        <v>0</v>
      </c>
      <c r="BA207" s="10" vm="75332">
        <v>0</v>
      </c>
      <c r="BB207" s="10" vm="70168">
        <v>0</v>
      </c>
      <c r="BC207" s="10" vm="99207">
        <v>0</v>
      </c>
      <c r="BD207" s="10" vm="95136">
        <v>0</v>
      </c>
      <c r="BE207" s="10" vm="81836">
        <v>0</v>
      </c>
      <c r="BF207" s="10" vm="90365">
        <v>0</v>
      </c>
      <c r="BG207" s="10" vm="79861">
        <v>51596</v>
      </c>
      <c r="BH207" s="10" vm="83684">
        <v>0</v>
      </c>
      <c r="BI207" s="10" vm="57591">
        <v>13939</v>
      </c>
      <c r="BJ207" s="10" vm="70012">
        <v>9359</v>
      </c>
      <c r="BK207" s="10" vm="100521">
        <v>0</v>
      </c>
      <c r="BL207" s="10" vm="94973">
        <v>121</v>
      </c>
      <c r="BM207" s="10" vm="90772">
        <v>23419</v>
      </c>
      <c r="BN207" s="10" vm="88709">
        <v>1222</v>
      </c>
      <c r="BO207" s="10" vm="79743">
        <v>0</v>
      </c>
      <c r="BP207" s="10" vm="77895">
        <v>277</v>
      </c>
      <c r="BQ207" s="10" vm="57544">
        <v>5391</v>
      </c>
      <c r="BR207" s="10" vm="69858">
        <v>6890</v>
      </c>
      <c r="BS207" s="10" vm="100192">
        <v>16529</v>
      </c>
      <c r="BT207" s="10" vm="94809">
        <v>68125</v>
      </c>
      <c r="BU207" s="10" vm="87873">
        <v>23437</v>
      </c>
      <c r="BV207" s="10" vm="71903">
        <v>0</v>
      </c>
      <c r="BW207" s="10" vm="85606">
        <v>0</v>
      </c>
      <c r="BX207" s="10" vm="83528">
        <v>11136</v>
      </c>
      <c r="BY207" s="10" vm="57487">
        <v>0</v>
      </c>
      <c r="BZ207" s="10" vm="69701">
        <v>0</v>
      </c>
      <c r="CA207" s="10" vm="99702">
        <v>1054</v>
      </c>
      <c r="CB207" s="10" vm="94648">
        <v>35627</v>
      </c>
      <c r="CC207" s="10" vm="72646">
        <v>0</v>
      </c>
      <c r="CD207" s="10" vm="80826">
        <v>0</v>
      </c>
      <c r="CE207" s="10" vm="85484">
        <v>32498</v>
      </c>
      <c r="CF207" s="10" vm="77750">
        <v>9697</v>
      </c>
      <c r="CG207" s="10" vm="100845">
        <v>0</v>
      </c>
      <c r="CH207" s="10" vm="69547">
        <v>22801</v>
      </c>
      <c r="CI207" s="10" vm="98239">
        <v>0</v>
      </c>
      <c r="CJ207" s="10" vm="94490">
        <v>0</v>
      </c>
      <c r="CK207" s="10" vm="91096">
        <v>32498</v>
      </c>
      <c r="CL207" s="10" vm="86836">
        <v>0</v>
      </c>
      <c r="CM207" s="10" vm="79630">
        <v>0</v>
      </c>
      <c r="CN207" s="10" vm="83372">
        <v>0</v>
      </c>
      <c r="CO207" s="10" vm="74897">
        <v>0</v>
      </c>
      <c r="CP207" s="10" vm="69392">
        <v>0</v>
      </c>
      <c r="CQ207" s="10" vm="97762">
        <v>0</v>
      </c>
      <c r="CR207" s="10" vm="94334">
        <v>0</v>
      </c>
      <c r="CS207" s="10" vm="81689">
        <v>0</v>
      </c>
      <c r="CT207" s="10" vm="71783">
        <v>0</v>
      </c>
      <c r="CU207" s="10" vm="71063">
        <v>0</v>
      </c>
      <c r="CV207" s="10" vm="77605">
        <v>0</v>
      </c>
      <c r="CW207" s="10" vm="57308">
        <v>0</v>
      </c>
      <c r="CX207" s="10" vm="69239">
        <v>0</v>
      </c>
      <c r="CY207" s="10" vm="97286">
        <v>0</v>
      </c>
      <c r="CZ207" s="10" vm="94171">
        <v>0</v>
      </c>
      <c r="DA207" s="10" vm="89436">
        <v>0</v>
      </c>
      <c r="DB207" s="81" vm="88553">
        <v>0</v>
      </c>
      <c r="DC207" s="81" vm="85363">
        <v>0</v>
      </c>
      <c r="DD207" s="81" vm="83216">
        <v>0</v>
      </c>
      <c r="DE207" s="81" vm="74724">
        <v>0</v>
      </c>
      <c r="DF207" s="10" vm="69083">
        <v>691</v>
      </c>
      <c r="DG207" s="10" vm="96863">
        <v>0</v>
      </c>
      <c r="DH207" s="10" vm="94005">
        <v>485</v>
      </c>
      <c r="DI207" s="10" vm="87718">
        <v>206</v>
      </c>
      <c r="DJ207" s="10" vm="90214">
        <v>691</v>
      </c>
      <c r="DK207" s="10" vm="79509">
        <v>0</v>
      </c>
      <c r="DL207" s="10" vm="77459">
        <v>485</v>
      </c>
      <c r="DM207" s="10" vm="74631">
        <v>206</v>
      </c>
      <c r="DN207" s="10" vm="68929">
        <v>0</v>
      </c>
      <c r="DO207" s="10" vm="96436">
        <v>0</v>
      </c>
      <c r="DP207" s="10" vm="93842">
        <v>0</v>
      </c>
      <c r="DQ207" s="10" vm="72509">
        <v>0</v>
      </c>
      <c r="DR207" s="10" vm="80695">
        <v>0</v>
      </c>
      <c r="DS207" s="10" vm="85235">
        <v>0</v>
      </c>
      <c r="DT207" s="10" vm="83060">
        <v>0</v>
      </c>
      <c r="DU207" s="10" vm="57148">
        <v>0</v>
      </c>
      <c r="DV207" s="10" vm="68774">
        <v>0</v>
      </c>
      <c r="DW207" s="10" vm="98401">
        <v>0</v>
      </c>
      <c r="DX207" s="10" vm="93681">
        <v>0</v>
      </c>
      <c r="DY207" s="10" vm="81543">
        <v>0</v>
      </c>
      <c r="DZ207" s="10" vm="86693">
        <v>0</v>
      </c>
      <c r="EA207" s="10" vm="79388">
        <v>0</v>
      </c>
      <c r="EB207" s="10" vm="77312">
        <v>0</v>
      </c>
      <c r="EC207" s="10" vm="74444">
        <v>0</v>
      </c>
      <c r="ED207" s="10" vm="68620">
        <v>0</v>
      </c>
      <c r="EE207" s="10" vm="96117">
        <v>0</v>
      </c>
      <c r="EF207" s="10" vm="93517">
        <v>0</v>
      </c>
      <c r="EG207" s="10" vm="89280">
        <v>0</v>
      </c>
      <c r="EH207" s="81" vm="71612">
        <v>0</v>
      </c>
      <c r="EI207" s="81" vm="85112">
        <v>0</v>
      </c>
      <c r="EJ207" s="81" vm="82904">
        <v>0</v>
      </c>
      <c r="EK207" s="81" vm="57048">
        <v>0</v>
      </c>
      <c r="EL207" s="10" vm="68463">
        <v>5473</v>
      </c>
      <c r="EM207" s="10" vm="99537">
        <v>0</v>
      </c>
      <c r="EN207" s="10" vm="93353">
        <v>6985</v>
      </c>
      <c r="EO207" s="10" vm="90615">
        <v>-1512</v>
      </c>
      <c r="EP207" s="10" vm="88401">
        <v>5473</v>
      </c>
      <c r="EQ207" s="10" vm="79276">
        <v>0</v>
      </c>
      <c r="ER207" s="10" vm="77165">
        <v>6985</v>
      </c>
      <c r="ES207" s="10" vm="100818">
        <v>-1512</v>
      </c>
      <c r="ET207" s="10" vm="68309">
        <v>6164</v>
      </c>
      <c r="EU207" s="10" vm="98717">
        <v>0</v>
      </c>
      <c r="EV207" s="10" vm="93197">
        <v>7470</v>
      </c>
      <c r="EW207" s="10" vm="87552">
        <v>-1306</v>
      </c>
      <c r="EX207" s="10" vm="80564">
        <v>1312</v>
      </c>
      <c r="EY207" s="10" vm="84968">
        <v>747</v>
      </c>
      <c r="EZ207" s="10" vm="82740">
        <v>168</v>
      </c>
      <c r="FA207" s="10" vm="74184">
        <v>747</v>
      </c>
      <c r="FB207" s="10" vm="68143">
        <v>62640</v>
      </c>
      <c r="FC207" s="10" vm="98552">
        <v>0</v>
      </c>
      <c r="FD207" s="10" vm="93040">
        <v>62640</v>
      </c>
      <c r="FE207" s="10" vm="58988">
        <v>5227</v>
      </c>
      <c r="FF207" s="10" vm="86559">
        <v>755</v>
      </c>
      <c r="FG207" s="10" vm="79164">
        <v>0</v>
      </c>
      <c r="FH207" s="10" vm="77027">
        <v>-10066</v>
      </c>
      <c r="FI207" s="10" vm="56867">
        <v>0</v>
      </c>
      <c r="FJ207" s="10" vm="67989">
        <v>0</v>
      </c>
      <c r="FK207" s="10" vm="59358">
        <v>0</v>
      </c>
      <c r="FL207" s="10" vm="92874">
        <v>58556</v>
      </c>
      <c r="FM207" s="10" vm="72372">
        <v>9013</v>
      </c>
      <c r="FN207" s="10" vm="71503">
        <v>1090</v>
      </c>
      <c r="FO207" s="10" vm="84854">
        <v>163</v>
      </c>
      <c r="FP207" s="10" vm="76871">
        <v>0</v>
      </c>
      <c r="FQ207" s="10" vm="74022">
        <v>-986</v>
      </c>
      <c r="FR207" s="10" vm="67847">
        <v>-37</v>
      </c>
      <c r="FS207" s="10" vm="96685">
        <v>0</v>
      </c>
      <c r="FT207" s="10" vm="92709">
        <v>9243</v>
      </c>
      <c r="FU207" s="10" vm="89121">
        <v>49313</v>
      </c>
      <c r="FV207" s="10" vm="90054">
        <v>53627</v>
      </c>
      <c r="FW207" s="81" vm="79032">
        <v>0</v>
      </c>
      <c r="FX207" s="81" vm="82593">
        <v>0</v>
      </c>
      <c r="FY207" s="81" vm="56744">
        <v>0</v>
      </c>
      <c r="FZ207" s="81" vm="56261">
        <v>0</v>
      </c>
      <c r="GA207" s="81" vm="96277">
        <v>0</v>
      </c>
      <c r="GB207" s="10" vm="92546">
        <v>0</v>
      </c>
      <c r="GC207" s="10" vm="81396">
        <v>0</v>
      </c>
      <c r="GD207" s="10" vm="88280">
        <v>0</v>
      </c>
      <c r="GE207" s="10" vm="84713">
        <v>0</v>
      </c>
      <c r="GF207" s="10" vm="76716">
        <v>0</v>
      </c>
      <c r="GG207" s="10" vm="56686">
        <v>0</v>
      </c>
      <c r="GH207" s="10" vm="67681">
        <v>0</v>
      </c>
      <c r="GI207" s="10" vm="99035">
        <v>0</v>
      </c>
      <c r="GJ207" s="10" vm="92386">
        <v>0</v>
      </c>
      <c r="GK207" s="10" vm="87413">
        <v>0</v>
      </c>
      <c r="GL207" s="10" vm="86411">
        <v>0</v>
      </c>
      <c r="GM207" s="10" vm="78916">
        <v>0</v>
      </c>
      <c r="GN207" s="10" vm="82447">
        <v>0</v>
      </c>
      <c r="GO207" s="10" vm="73760">
        <v>0</v>
      </c>
      <c r="GP207" s="10" vm="67525">
        <v>0</v>
      </c>
      <c r="GQ207" s="10" vm="100023">
        <v>12729</v>
      </c>
      <c r="GR207" s="10" vm="92224">
        <v>9123</v>
      </c>
      <c r="GS207" s="10" vm="88965">
        <v>3606</v>
      </c>
      <c r="GT207" s="10" vm="80403">
        <v>12729</v>
      </c>
      <c r="GU207" s="10" vm="100883">
        <v>9123</v>
      </c>
      <c r="GV207" s="10" vm="76578">
        <v>3606</v>
      </c>
      <c r="GW207" s="10" vm="73681">
        <v>0</v>
      </c>
      <c r="GX207" s="81" vm="67380">
        <v>0</v>
      </c>
      <c r="GY207" s="10" vm="99365">
        <v>0</v>
      </c>
      <c r="GZ207" s="10" vm="92063">
        <v>0</v>
      </c>
      <c r="HA207" s="10" vm="72237">
        <v>0</v>
      </c>
      <c r="HB207" s="10" vm="71356">
        <v>0</v>
      </c>
      <c r="HC207" s="81" vm="78825">
        <v>0</v>
      </c>
      <c r="HD207" s="81" vm="82283">
        <v>121</v>
      </c>
      <c r="HE207" s="10" vm="56517">
        <v>121</v>
      </c>
      <c r="HF207" s="10" vm="67226">
        <v>1042</v>
      </c>
      <c r="HG207" s="10" vm="98080">
        <v>284</v>
      </c>
      <c r="HH207" s="10" vm="91906">
        <v>0</v>
      </c>
      <c r="HI207" s="10" vm="90934">
        <v>0</v>
      </c>
      <c r="HJ207" s="10" vm="88135">
        <v>2662</v>
      </c>
      <c r="HK207" s="10" vm="84491">
        <v>0</v>
      </c>
      <c r="HL207" s="10" vm="76433">
        <v>0</v>
      </c>
      <c r="HM207" s="10" vm="73489">
        <v>0</v>
      </c>
      <c r="HN207" s="10" vm="67060">
        <v>1403</v>
      </c>
      <c r="HO207" s="10" vm="97598">
        <v>5391</v>
      </c>
      <c r="HP207" s="10" vm="91746">
        <v>0</v>
      </c>
      <c r="HQ207" s="10" vm="90460">
        <v>1054</v>
      </c>
      <c r="HR207" s="10" vm="89910">
        <v>1054</v>
      </c>
      <c r="HS207" s="10" vm="78737">
        <v>0</v>
      </c>
      <c r="HT207" s="10" vm="82137">
        <v>0</v>
      </c>
      <c r="HU207" s="10" vm="73338">
        <v>0</v>
      </c>
      <c r="HV207" s="10" vm="66906">
        <v>818</v>
      </c>
      <c r="HW207" s="10" vm="59205">
        <v>41</v>
      </c>
      <c r="HX207" s="10" vm="91594">
        <v>0</v>
      </c>
      <c r="HY207" s="10" vm="88810">
        <v>0</v>
      </c>
      <c r="HZ207" s="10" vm="86254">
        <v>0</v>
      </c>
      <c r="IA207" s="10" vm="84393">
        <v>0</v>
      </c>
      <c r="IB207" s="10" vm="76336">
        <v>0</v>
      </c>
      <c r="IC207" s="10" vm="73207">
        <v>859</v>
      </c>
      <c r="ID207" s="10" vm="66775">
        <v>630</v>
      </c>
      <c r="IE207" s="10" vm="96526">
        <v>1616</v>
      </c>
      <c r="IF207" s="10" vm="91428">
        <v>3100</v>
      </c>
      <c r="IG207" s="10" vm="87264">
        <v>5346</v>
      </c>
      <c r="IH207" s="10" vm="80257">
        <v>755</v>
      </c>
      <c r="II207" s="10" vm="78600">
        <v>1732</v>
      </c>
      <c r="IJ207" s="10" vm="76191">
        <v>163</v>
      </c>
      <c r="IK207" s="10" vm="73064">
        <v>9</v>
      </c>
      <c r="IL207" s="10" vm="66633">
        <v>0</v>
      </c>
      <c r="IM207" s="10" vm="59536">
        <v>0</v>
      </c>
      <c r="IN207" s="10" vm="91262">
        <v>1183</v>
      </c>
      <c r="IO207" s="10" vm="81248">
        <v>1209</v>
      </c>
      <c r="IP207" s="10" vm="71224">
        <v>0</v>
      </c>
      <c r="IQ207" s="10" vm="84244">
        <v>0</v>
      </c>
      <c r="IR207" s="10" vm="58184">
        <v>0</v>
      </c>
      <c r="IS207" s="81" vm="72906">
        <v>0</v>
      </c>
      <c r="IT207" s="81" vm="66470">
        <v>0</v>
      </c>
    </row>
    <row r="208" spans="1:254" x14ac:dyDescent="0.25">
      <c r="A208" s="8" t="s">
        <v>484</v>
      </c>
      <c r="B208" s="8" t="s">
        <v>17</v>
      </c>
      <c r="C208" s="89">
        <v>44651</v>
      </c>
      <c r="D208" s="76" vm="84146">
        <v>12</v>
      </c>
      <c r="E208" s="10" vm="76054">
        <v>148693</v>
      </c>
      <c r="F208" s="10" vm="70953">
        <v>-85948</v>
      </c>
      <c r="G208" s="10" vm="100359">
        <v>-43327</v>
      </c>
      <c r="H208" s="10" vm="59945">
        <v>19418</v>
      </c>
      <c r="I208" s="10" vm="58543">
        <v>3722</v>
      </c>
      <c r="J208" s="10" vm="63732">
        <v>23140</v>
      </c>
      <c r="K208" s="10" vm="86105">
        <v>0</v>
      </c>
      <c r="L208" s="10" vm="78482">
        <v>0</v>
      </c>
      <c r="M208" s="10" vm="75910">
        <v>0</v>
      </c>
      <c r="N208" s="10" vm="70830">
        <v>280</v>
      </c>
      <c r="O208" s="10" vm="99861">
        <v>-53241</v>
      </c>
      <c r="P208" s="10" vm="95951">
        <v>-668</v>
      </c>
      <c r="Q208" s="10" vm="81969">
        <v>0</v>
      </c>
      <c r="R208" s="10" vm="87165">
        <v>0</v>
      </c>
      <c r="S208" s="10" vm="85979">
        <v>0</v>
      </c>
      <c r="T208" s="10" vm="84000">
        <v>-30489</v>
      </c>
      <c r="U208" s="10" vm="75762">
        <v>-123</v>
      </c>
      <c r="V208" s="10" vm="70722">
        <v>-30612</v>
      </c>
      <c r="W208" s="10" vm="98870">
        <v>0</v>
      </c>
      <c r="X208" s="10" vm="95785">
        <v>3813</v>
      </c>
      <c r="Y208" s="10" vm="89732">
        <v>989</v>
      </c>
      <c r="Z208" s="10" vm="81150">
        <v>0</v>
      </c>
      <c r="AA208" s="10" vm="80113">
        <v>-25810</v>
      </c>
      <c r="AB208" s="10" vm="78342">
        <v>78305</v>
      </c>
      <c r="AC208" s="10" vm="75615">
        <v>4719</v>
      </c>
      <c r="AD208" s="10" vm="70632">
        <v>83024</v>
      </c>
      <c r="AE208" s="10" vm="97912">
        <v>4297</v>
      </c>
      <c r="AF208" s="10" vm="95611">
        <v>0</v>
      </c>
      <c r="AG208" s="10" vm="72762">
        <v>0</v>
      </c>
      <c r="AH208" s="10" vm="72088">
        <v>1390</v>
      </c>
      <c r="AI208" s="10" vm="85865">
        <v>88711</v>
      </c>
      <c r="AJ208" s="10" vm="78197">
        <v>22851</v>
      </c>
      <c r="AK208" s="10" vm="57763">
        <v>5390</v>
      </c>
      <c r="AL208" s="10" vm="70478">
        <v>15230</v>
      </c>
      <c r="AM208" s="10" vm="97444">
        <v>7125</v>
      </c>
      <c r="AN208" s="10" vm="95465">
        <v>3931</v>
      </c>
      <c r="AO208" s="10" vm="87996">
        <v>464</v>
      </c>
      <c r="AP208" s="10" vm="80985">
        <v>45</v>
      </c>
      <c r="AQ208" s="10" vm="79987">
        <v>17673</v>
      </c>
      <c r="AR208" s="10" vm="83851">
        <v>0</v>
      </c>
      <c r="AS208" s="10" vm="75426">
        <v>5238</v>
      </c>
      <c r="AT208" s="10" vm="70312">
        <v>77947</v>
      </c>
      <c r="AU208" s="10" vm="97017">
        <v>10764</v>
      </c>
      <c r="AV208" s="10" vm="95301">
        <v>3019</v>
      </c>
      <c r="AW208" s="10" vm="89577">
        <v>947382</v>
      </c>
      <c r="AX208" s="10" vm="87010">
        <v>71264</v>
      </c>
      <c r="AY208" s="10" vm="85739">
        <v>6220</v>
      </c>
      <c r="AZ208" s="10" vm="78051">
        <v>5117</v>
      </c>
      <c r="BA208" s="10" vm="75343">
        <v>1116</v>
      </c>
      <c r="BB208" s="10" vm="70141">
        <v>35918</v>
      </c>
      <c r="BC208" s="10" vm="99201">
        <v>841</v>
      </c>
      <c r="BD208" s="10" vm="95137">
        <v>0</v>
      </c>
      <c r="BE208" s="10" vm="81814">
        <v>0</v>
      </c>
      <c r="BF208" s="10" vm="90367">
        <v>989</v>
      </c>
      <c r="BG208" s="10" vm="79862">
        <v>1068847</v>
      </c>
      <c r="BH208" s="10" vm="83695">
        <v>57507</v>
      </c>
      <c r="BI208" s="10" vm="75253">
        <v>16636</v>
      </c>
      <c r="BJ208" s="10" vm="70013">
        <v>33689</v>
      </c>
      <c r="BK208" s="10" vm="100522">
        <v>0</v>
      </c>
      <c r="BL208" s="10" vm="94974">
        <v>418</v>
      </c>
      <c r="BM208" s="10" vm="90773">
        <v>108250</v>
      </c>
      <c r="BN208" s="10" vm="88694">
        <v>11726</v>
      </c>
      <c r="BO208" s="10" vm="79744">
        <v>0</v>
      </c>
      <c r="BP208" s="10" vm="77906">
        <v>5831</v>
      </c>
      <c r="BQ208" s="10" vm="75157">
        <v>30532</v>
      </c>
      <c r="BR208" s="10" vm="69846">
        <v>48089</v>
      </c>
      <c r="BS208" s="10" vm="100187">
        <v>60161</v>
      </c>
      <c r="BT208" s="10" vm="94810">
        <v>1129008</v>
      </c>
      <c r="BU208" s="10" vm="87859">
        <v>554599</v>
      </c>
      <c r="BV208" s="10" vm="71951">
        <v>0</v>
      </c>
      <c r="BW208" s="10" vm="85612">
        <v>0</v>
      </c>
      <c r="BX208" s="10" vm="83539">
        <v>315926</v>
      </c>
      <c r="BY208" s="10" vm="75069">
        <v>1116</v>
      </c>
      <c r="BZ208" s="10" vm="69702">
        <v>0</v>
      </c>
      <c r="CA208" s="10" vm="99683">
        <v>32986</v>
      </c>
      <c r="CB208" s="10" vm="94649">
        <v>904627</v>
      </c>
      <c r="CC208" s="10" vm="72624">
        <v>6389</v>
      </c>
      <c r="CD208" s="10" vm="80854">
        <v>1131</v>
      </c>
      <c r="CE208" s="10" vm="85485">
        <v>216861</v>
      </c>
      <c r="CF208" s="10" vm="77761">
        <v>187380</v>
      </c>
      <c r="CG208" s="10" vm="74990">
        <v>28476</v>
      </c>
      <c r="CH208" s="10" vm="69535">
        <v>16</v>
      </c>
      <c r="CI208" s="10" vm="98233">
        <v>989</v>
      </c>
      <c r="CJ208" s="10" vm="94491">
        <v>0</v>
      </c>
      <c r="CK208" s="10" vm="91082">
        <v>216861</v>
      </c>
      <c r="CL208" s="10" vm="86858">
        <v>23357</v>
      </c>
      <c r="CM208" s="10" vm="79636">
        <v>19955</v>
      </c>
      <c r="CN208" s="10" vm="83383">
        <v>0</v>
      </c>
      <c r="CO208" s="10" vm="74906">
        <v>3402</v>
      </c>
      <c r="CP208" s="10" vm="69393">
        <v>0</v>
      </c>
      <c r="CQ208" s="10" vm="97744">
        <v>0</v>
      </c>
      <c r="CR208" s="10" vm="94335">
        <v>0</v>
      </c>
      <c r="CS208" s="10" vm="81667">
        <v>0</v>
      </c>
      <c r="CT208" s="10" vm="71806">
        <v>0</v>
      </c>
      <c r="CU208" s="10" vm="71064">
        <v>0</v>
      </c>
      <c r="CV208" s="10" vm="77616">
        <v>0</v>
      </c>
      <c r="CW208" s="10" vm="74816">
        <v>0</v>
      </c>
      <c r="CX208" s="10" vm="69227">
        <v>0</v>
      </c>
      <c r="CY208" s="10" vm="97280">
        <v>0</v>
      </c>
      <c r="CZ208" s="10" vm="94172">
        <v>0</v>
      </c>
      <c r="DA208" s="10" vm="89422">
        <v>0</v>
      </c>
      <c r="DB208" s="81" vm="88576">
        <v>0</v>
      </c>
      <c r="DC208" s="81" vm="85369">
        <v>0</v>
      </c>
      <c r="DD208" s="81" vm="83227">
        <v>0</v>
      </c>
      <c r="DE208" s="81" vm="74734">
        <v>0</v>
      </c>
      <c r="DF208" s="10" vm="69084">
        <v>246</v>
      </c>
      <c r="DG208" s="10" vm="96846">
        <v>0</v>
      </c>
      <c r="DH208" s="10" vm="94006">
        <v>1939</v>
      </c>
      <c r="DI208" s="10" vm="87696">
        <v>-1693</v>
      </c>
      <c r="DJ208" s="10" vm="90230">
        <v>23603</v>
      </c>
      <c r="DK208" s="10" vm="79510">
        <v>19955</v>
      </c>
      <c r="DL208" s="10" vm="77470">
        <v>1939</v>
      </c>
      <c r="DM208" s="10" vm="74642">
        <v>1709</v>
      </c>
      <c r="DN208" s="10" vm="68917">
        <v>28614</v>
      </c>
      <c r="DO208" s="10" vm="96430">
        <v>23371</v>
      </c>
      <c r="DP208" s="10" vm="93843">
        <v>868</v>
      </c>
      <c r="DQ208" s="10" vm="72495">
        <v>4375</v>
      </c>
      <c r="DR208" s="10" vm="80709">
        <v>0</v>
      </c>
      <c r="DS208" s="10" vm="85241">
        <v>0</v>
      </c>
      <c r="DT208" s="10" vm="83071">
        <v>0</v>
      </c>
      <c r="DU208" s="10" vm="74550">
        <v>0</v>
      </c>
      <c r="DV208" s="10" vm="68775">
        <v>0</v>
      </c>
      <c r="DW208" s="10" vm="98390">
        <v>0</v>
      </c>
      <c r="DX208" s="10" vm="93682">
        <v>0</v>
      </c>
      <c r="DY208" s="10" vm="81521">
        <v>0</v>
      </c>
      <c r="DZ208" s="10" vm="86706">
        <v>2609</v>
      </c>
      <c r="EA208" s="10" vm="79389">
        <v>0</v>
      </c>
      <c r="EB208" s="10" vm="77323">
        <v>1012</v>
      </c>
      <c r="EC208" s="10" vm="57105">
        <v>1597</v>
      </c>
      <c r="ED208" s="10" vm="68608">
        <v>0</v>
      </c>
      <c r="EE208" s="10" vm="96111">
        <v>0</v>
      </c>
      <c r="EF208" s="10" vm="93518">
        <v>0</v>
      </c>
      <c r="EG208" s="10" vm="89266">
        <v>0</v>
      </c>
      <c r="EH208" s="81" vm="71661">
        <v>0</v>
      </c>
      <c r="EI208" s="81" vm="85118">
        <v>0</v>
      </c>
      <c r="EJ208" s="81" vm="82915">
        <v>0</v>
      </c>
      <c r="EK208" s="81" vm="74367">
        <v>0</v>
      </c>
      <c r="EL208" s="10" vm="68464">
        <v>5155</v>
      </c>
      <c r="EM208" s="10" vm="99528">
        <v>0</v>
      </c>
      <c r="EN208" s="10" vm="93354">
        <v>4183</v>
      </c>
      <c r="EO208" s="10" vm="90593">
        <v>972</v>
      </c>
      <c r="EP208" s="10" vm="88429">
        <v>36378</v>
      </c>
      <c r="EQ208" s="10" vm="79277">
        <v>23371</v>
      </c>
      <c r="ER208" s="10" vm="77176">
        <v>6063</v>
      </c>
      <c r="ES208" s="10" vm="74275">
        <v>6944</v>
      </c>
      <c r="ET208" s="10" vm="68297">
        <v>59981</v>
      </c>
      <c r="EU208" s="10" vm="98711">
        <v>43326</v>
      </c>
      <c r="EV208" s="10" vm="93196">
        <v>8002</v>
      </c>
      <c r="EW208" s="10" vm="87551">
        <v>8653</v>
      </c>
      <c r="EX208" s="10" vm="80565">
        <v>4115</v>
      </c>
      <c r="EY208" s="10" vm="84993">
        <v>1016</v>
      </c>
      <c r="EZ208" s="10" vm="82759">
        <v>743</v>
      </c>
      <c r="FA208" s="10" vm="56931">
        <v>1016</v>
      </c>
      <c r="FB208" s="10" vm="68155">
        <v>1083075</v>
      </c>
      <c r="FC208" s="10" vm="98525">
        <v>71264</v>
      </c>
      <c r="FD208" s="10" vm="93039">
        <v>1154339</v>
      </c>
      <c r="FE208" s="10" vm="58966">
        <v>63757</v>
      </c>
      <c r="FF208" s="10" vm="86561">
        <v>7466</v>
      </c>
      <c r="FG208" s="10" vm="79158">
        <v>0</v>
      </c>
      <c r="FH208" s="10" vm="77029">
        <v>-9137</v>
      </c>
      <c r="FI208" s="10" vm="56875">
        <v>0</v>
      </c>
      <c r="FJ208" s="10" vm="67990">
        <v>0</v>
      </c>
      <c r="FK208" s="10" vm="59359">
        <v>1915</v>
      </c>
      <c r="FL208" s="10" vm="92873">
        <v>1218340</v>
      </c>
      <c r="FM208" s="10" vm="72358">
        <v>184218</v>
      </c>
      <c r="FN208" s="10" vm="71516">
        <v>17673</v>
      </c>
      <c r="FO208" s="10" vm="84860">
        <v>0</v>
      </c>
      <c r="FP208" s="10" vm="76882">
        <v>0</v>
      </c>
      <c r="FQ208" s="10" vm="56810">
        <v>-2197</v>
      </c>
      <c r="FR208" s="10" vm="67848">
        <v>0</v>
      </c>
      <c r="FS208" s="10" vm="96674">
        <v>0</v>
      </c>
      <c r="FT208" s="10" vm="92708">
        <v>199694</v>
      </c>
      <c r="FU208" s="10" vm="89099">
        <v>1018646</v>
      </c>
      <c r="FV208" s="10" vm="90067">
        <v>970121</v>
      </c>
      <c r="FW208" s="81" vm="79033">
        <v>35281</v>
      </c>
      <c r="FX208" s="81" vm="82604">
        <v>1126</v>
      </c>
      <c r="FY208" s="81" vm="73952">
        <v>0</v>
      </c>
      <c r="FZ208" s="81" vm="56249">
        <v>-489</v>
      </c>
      <c r="GA208" s="81" vm="96271">
        <v>35918</v>
      </c>
      <c r="GB208" s="10" vm="92545">
        <v>1670</v>
      </c>
      <c r="GC208" s="10" vm="81382">
        <v>764</v>
      </c>
      <c r="GD208" s="10" vm="88281">
        <v>906</v>
      </c>
      <c r="GE208" s="10" vm="84730">
        <v>329</v>
      </c>
      <c r="GF208" s="10" vm="76735">
        <v>139</v>
      </c>
      <c r="GG208" s="10" vm="73864">
        <v>190</v>
      </c>
      <c r="GH208" s="10" vm="67693">
        <v>1240</v>
      </c>
      <c r="GI208" s="10" vm="99016">
        <v>723</v>
      </c>
      <c r="GJ208" s="10" vm="92385">
        <v>517</v>
      </c>
      <c r="GK208" s="10" vm="87391">
        <v>0</v>
      </c>
      <c r="GL208" s="10" vm="86413">
        <v>0</v>
      </c>
      <c r="GM208" s="10" vm="78912">
        <v>0</v>
      </c>
      <c r="GN208" s="10" vm="82449">
        <v>5194</v>
      </c>
      <c r="GO208" s="10" vm="56638">
        <v>3085</v>
      </c>
      <c r="GP208" s="10" vm="67526">
        <v>2109</v>
      </c>
      <c r="GQ208" s="10" vm="100024">
        <v>0</v>
      </c>
      <c r="GR208" s="10" vm="92223">
        <v>0</v>
      </c>
      <c r="GS208" s="10" vm="88951">
        <v>0</v>
      </c>
      <c r="GT208" s="10" vm="80416">
        <v>8433</v>
      </c>
      <c r="GU208" s="10" vm="84623">
        <v>4711</v>
      </c>
      <c r="GV208" s="10" vm="76589">
        <v>3722</v>
      </c>
      <c r="GW208" s="10" vm="73689">
        <v>0</v>
      </c>
      <c r="GX208" s="81" vm="67381">
        <v>0</v>
      </c>
      <c r="GY208" s="10" vm="99352">
        <v>0</v>
      </c>
      <c r="GZ208" s="10" vm="92062">
        <v>0</v>
      </c>
      <c r="HA208" s="10" vm="72215">
        <v>0</v>
      </c>
      <c r="HB208" s="10" vm="71369">
        <v>0</v>
      </c>
      <c r="HC208" s="81" vm="100873">
        <v>0</v>
      </c>
      <c r="HD208" s="81" vm="82294">
        <v>418</v>
      </c>
      <c r="HE208" s="10" vm="73607">
        <v>418</v>
      </c>
      <c r="HF208" s="10" vm="67214">
        <v>4057</v>
      </c>
      <c r="HG208" s="10" vm="98074">
        <v>6976</v>
      </c>
      <c r="HH208" s="10" vm="91905">
        <v>0</v>
      </c>
      <c r="HI208" s="10" vm="90920">
        <v>0</v>
      </c>
      <c r="HJ208" s="10" vm="88136">
        <v>12282</v>
      </c>
      <c r="HK208" s="10" vm="84534">
        <v>0</v>
      </c>
      <c r="HL208" s="10" vm="76444">
        <v>0</v>
      </c>
      <c r="HM208" s="10" vm="73513">
        <v>0</v>
      </c>
      <c r="HN208" s="10" vm="67072">
        <v>7217</v>
      </c>
      <c r="HO208" s="10" vm="97585">
        <v>30532</v>
      </c>
      <c r="HP208" s="10" vm="91745">
        <v>9441</v>
      </c>
      <c r="HQ208" s="10" vm="90447">
        <v>23545</v>
      </c>
      <c r="HR208" s="10" vm="89912">
        <v>32986</v>
      </c>
      <c r="HS208" s="10" vm="78731">
        <v>0</v>
      </c>
      <c r="HT208" s="10" vm="82139">
        <v>1131</v>
      </c>
      <c r="HU208" s="10" vm="73368">
        <v>1131</v>
      </c>
      <c r="HV208" s="10" vm="66907">
        <v>20874</v>
      </c>
      <c r="HW208" s="10" vm="97123">
        <v>209</v>
      </c>
      <c r="HX208" s="10" vm="91593">
        <v>35834</v>
      </c>
      <c r="HY208" s="10" vm="88801">
        <v>232</v>
      </c>
      <c r="HZ208" s="10" vm="86267">
        <v>18</v>
      </c>
      <c r="IA208" s="10" vm="84399">
        <v>64</v>
      </c>
      <c r="IB208" s="10" vm="76347">
        <v>-3990</v>
      </c>
      <c r="IC208" s="10" vm="73224">
        <v>53241</v>
      </c>
      <c r="ID208" s="10" vm="66776">
        <v>1478</v>
      </c>
      <c r="IE208" s="10" vm="59152">
        <v>4234</v>
      </c>
      <c r="IF208" s="10" vm="91427">
        <v>2711</v>
      </c>
      <c r="IG208" s="10" vm="58398">
        <v>8423</v>
      </c>
      <c r="IH208" s="10" vm="80270">
        <v>7466</v>
      </c>
      <c r="II208" s="10" vm="78601">
        <v>18402</v>
      </c>
      <c r="IJ208" s="10" vm="76202">
        <v>5268</v>
      </c>
      <c r="IK208" s="10" vm="73081">
        <v>593</v>
      </c>
      <c r="IL208" s="10" vm="66621">
        <v>-108</v>
      </c>
      <c r="IM208" s="10" vm="59530">
        <v>18</v>
      </c>
      <c r="IN208" s="10" vm="91261">
        <v>17575</v>
      </c>
      <c r="IO208" s="10" vm="100878">
        <v>17575</v>
      </c>
      <c r="IP208" s="10" vm="71225">
        <v>9</v>
      </c>
      <c r="IQ208" s="10" vm="84266">
        <v>0</v>
      </c>
      <c r="IR208" s="10" vm="58203">
        <v>0</v>
      </c>
      <c r="IS208" s="81" vm="72931">
        <v>345</v>
      </c>
      <c r="IT208" s="81" vm="66482">
        <v>345</v>
      </c>
    </row>
    <row r="209" spans="1:254" x14ac:dyDescent="0.25">
      <c r="A209" s="8" t="s">
        <v>486</v>
      </c>
      <c r="B209" s="8" t="s">
        <v>485</v>
      </c>
      <c r="C209" s="89">
        <v>44651</v>
      </c>
      <c r="D209" s="76" vm="84145">
        <v>12</v>
      </c>
      <c r="E209" s="10" vm="76030">
        <v>157483</v>
      </c>
      <c r="F209" s="10" vm="70954">
        <v>-147084</v>
      </c>
      <c r="G209" s="10" vm="100353">
        <v>-6027</v>
      </c>
      <c r="H209" s="10" vm="59946">
        <v>4372</v>
      </c>
      <c r="I209" s="10" vm="58566">
        <v>3393</v>
      </c>
      <c r="J209" s="10" vm="63733">
        <v>7765</v>
      </c>
      <c r="K209" s="10" vm="86111">
        <v>0</v>
      </c>
      <c r="L209" s="10" vm="78481">
        <v>0</v>
      </c>
      <c r="M209" s="10" vm="75895">
        <v>0</v>
      </c>
      <c r="N209" s="10" vm="70841">
        <v>5150</v>
      </c>
      <c r="O209" s="10" vm="99867">
        <v>-19099</v>
      </c>
      <c r="P209" s="10" vm="95961">
        <v>1497</v>
      </c>
      <c r="Q209" s="10" vm="81984">
        <v>0</v>
      </c>
      <c r="R209" s="10" vm="87164">
        <v>0</v>
      </c>
      <c r="S209" s="10" vm="85991">
        <v>0</v>
      </c>
      <c r="T209" s="10" vm="83999">
        <v>-4687</v>
      </c>
      <c r="U209" s="10" vm="75761">
        <v>-495</v>
      </c>
      <c r="V209" s="10" vm="70734">
        <v>-5182</v>
      </c>
      <c r="W209" s="10" vm="98866">
        <v>0</v>
      </c>
      <c r="X209" s="10" vm="95795">
        <v>25448</v>
      </c>
      <c r="Y209" s="10" vm="89747">
        <v>0</v>
      </c>
      <c r="Z209" s="10" vm="81138">
        <v>-5532</v>
      </c>
      <c r="AA209" s="10" vm="80114">
        <v>14734</v>
      </c>
      <c r="AB209" s="10" vm="78341">
        <v>109815</v>
      </c>
      <c r="AC209" s="10" vm="75598">
        <v>20463</v>
      </c>
      <c r="AD209" s="10" vm="70633">
        <v>130278</v>
      </c>
      <c r="AE209" s="10" vm="97916">
        <v>0</v>
      </c>
      <c r="AF209" s="10" vm="95629">
        <v>4672</v>
      </c>
      <c r="AG209" s="10" vm="72785">
        <v>0</v>
      </c>
      <c r="AH209" s="10" vm="72100">
        <v>4569</v>
      </c>
      <c r="AI209" s="10" vm="85871">
        <v>139519</v>
      </c>
      <c r="AJ209" s="10" vm="78196">
        <v>47954</v>
      </c>
      <c r="AK209" s="10" vm="75509">
        <v>18860</v>
      </c>
      <c r="AL209" s="10" vm="70479">
        <v>20940</v>
      </c>
      <c r="AM209" s="10" vm="97445">
        <v>13483</v>
      </c>
      <c r="AN209" s="10" vm="95466">
        <v>3240</v>
      </c>
      <c r="AO209" s="10" vm="88029">
        <v>1384</v>
      </c>
      <c r="AP209" s="10" vm="80997">
        <v>2758</v>
      </c>
      <c r="AQ209" s="10" vm="79993">
        <v>18033</v>
      </c>
      <c r="AR209" s="10" vm="83850">
        <v>18</v>
      </c>
      <c r="AS209" s="10" vm="75425">
        <v>96</v>
      </c>
      <c r="AT209" s="10" vm="70325">
        <v>126766</v>
      </c>
      <c r="AU209" s="10" vm="96973">
        <v>12753</v>
      </c>
      <c r="AV209" s="10" vm="95302">
        <v>3125</v>
      </c>
      <c r="AW209" s="10" vm="89592">
        <v>1106005</v>
      </c>
      <c r="AX209" s="10" vm="86998">
        <v>0</v>
      </c>
      <c r="AY209" s="10" vm="85740">
        <v>45413</v>
      </c>
      <c r="AZ209" s="10" vm="78050">
        <v>10420</v>
      </c>
      <c r="BA209" s="10" vm="75342">
        <v>1371</v>
      </c>
      <c r="BB209" s="10" vm="70169">
        <v>74117</v>
      </c>
      <c r="BC209" s="10" vm="99202">
        <v>0</v>
      </c>
      <c r="BD209" s="10" vm="95138">
        <v>2605</v>
      </c>
      <c r="BE209" s="10" vm="81837">
        <v>0</v>
      </c>
      <c r="BF209" s="10" vm="90368">
        <v>2496</v>
      </c>
      <c r="BG209" s="10" vm="79868">
        <v>1242427</v>
      </c>
      <c r="BH209" s="10" vm="83694">
        <v>48093</v>
      </c>
      <c r="BI209" s="10" vm="57596">
        <v>36667</v>
      </c>
      <c r="BJ209" s="10" vm="70014">
        <v>76144</v>
      </c>
      <c r="BK209" s="10" vm="100516">
        <v>0</v>
      </c>
      <c r="BL209" s="10" vm="94975">
        <v>46382</v>
      </c>
      <c r="BM209" s="10" vm="90774">
        <v>207286</v>
      </c>
      <c r="BN209" s="10" vm="88721">
        <v>5938</v>
      </c>
      <c r="BO209" s="10" vm="79750">
        <v>0</v>
      </c>
      <c r="BP209" s="10" vm="77905">
        <v>4849</v>
      </c>
      <c r="BQ209" s="10" vm="75156">
        <v>50287</v>
      </c>
      <c r="BR209" s="10" vm="69859">
        <v>61074</v>
      </c>
      <c r="BS209" s="10" vm="100193">
        <v>146212</v>
      </c>
      <c r="BT209" s="10" vm="94811">
        <v>1388639</v>
      </c>
      <c r="BU209" s="10" vm="87874">
        <v>537936</v>
      </c>
      <c r="BV209" s="10" vm="71952">
        <v>0</v>
      </c>
      <c r="BW209" s="10" vm="85613">
        <v>1001</v>
      </c>
      <c r="BX209" s="10" vm="83538">
        <v>476831</v>
      </c>
      <c r="BY209" s="10" vm="75068">
        <v>0</v>
      </c>
      <c r="BZ209" s="10" vm="69703">
        <v>79</v>
      </c>
      <c r="CA209" s="10" vm="99675">
        <v>9669</v>
      </c>
      <c r="CB209" s="10" vm="94650">
        <v>1025516</v>
      </c>
      <c r="CC209" s="10" vm="72647">
        <v>14938</v>
      </c>
      <c r="CD209" s="10" vm="80842">
        <v>44843</v>
      </c>
      <c r="CE209" s="10" vm="85491">
        <v>303342</v>
      </c>
      <c r="CF209" s="10" vm="77760">
        <v>293848</v>
      </c>
      <c r="CG209" s="10" vm="74989">
        <v>14004</v>
      </c>
      <c r="CH209" s="10" vm="69548">
        <v>0</v>
      </c>
      <c r="CI209" s="10" vm="98232">
        <v>0</v>
      </c>
      <c r="CJ209" s="10" vm="94492">
        <v>-4510</v>
      </c>
      <c r="CK209" s="10" vm="91097">
        <v>303342</v>
      </c>
      <c r="CL209" s="10" vm="86846">
        <v>6286</v>
      </c>
      <c r="CM209" s="10" vm="79637">
        <v>5852</v>
      </c>
      <c r="CN209" s="10" vm="83382">
        <v>0</v>
      </c>
      <c r="CO209" s="10" vm="74905">
        <v>434</v>
      </c>
      <c r="CP209" s="10" vm="69394">
        <v>1812</v>
      </c>
      <c r="CQ209" s="10" vm="97756">
        <v>0</v>
      </c>
      <c r="CR209" s="10" vm="94336">
        <v>1758</v>
      </c>
      <c r="CS209" s="10" vm="81690">
        <v>54</v>
      </c>
      <c r="CT209" s="10" vm="71805">
        <v>0</v>
      </c>
      <c r="CU209" s="10" vm="71070">
        <v>0</v>
      </c>
      <c r="CV209" s="10" vm="77615">
        <v>175</v>
      </c>
      <c r="CW209" s="10" vm="74815">
        <v>-175</v>
      </c>
      <c r="CX209" s="10" vm="69240">
        <v>28</v>
      </c>
      <c r="CY209" s="10" vm="97287">
        <v>0</v>
      </c>
      <c r="CZ209" s="10" vm="94173">
        <v>1438</v>
      </c>
      <c r="DA209" s="10" vm="89437">
        <v>-1410</v>
      </c>
      <c r="DB209" s="81" vm="88575">
        <v>0</v>
      </c>
      <c r="DC209" s="81" vm="85370">
        <v>0</v>
      </c>
      <c r="DD209" s="81" vm="83226">
        <v>0</v>
      </c>
      <c r="DE209" s="81" vm="74733">
        <v>0</v>
      </c>
      <c r="DF209" s="10" vm="69085">
        <v>1688</v>
      </c>
      <c r="DG209" s="10" vm="96840">
        <v>0</v>
      </c>
      <c r="DH209" s="10" vm="94007">
        <v>11961</v>
      </c>
      <c r="DI209" s="10" vm="87719">
        <v>-10273</v>
      </c>
      <c r="DJ209" s="10" vm="90218">
        <v>9814</v>
      </c>
      <c r="DK209" s="10" vm="79516">
        <v>5852</v>
      </c>
      <c r="DL209" s="10" vm="77469">
        <v>15332</v>
      </c>
      <c r="DM209" s="10" vm="57205">
        <v>-11370</v>
      </c>
      <c r="DN209" s="10" vm="68930">
        <v>180</v>
      </c>
      <c r="DO209" s="10" vm="96429">
        <v>175</v>
      </c>
      <c r="DP209" s="10" vm="93844">
        <v>0</v>
      </c>
      <c r="DQ209" s="10" vm="72510">
        <v>5</v>
      </c>
      <c r="DR209" s="10" vm="80697">
        <v>339</v>
      </c>
      <c r="DS209" s="10" vm="85242">
        <v>0</v>
      </c>
      <c r="DT209" s="10" vm="83070">
        <v>304</v>
      </c>
      <c r="DU209" s="10" vm="74549">
        <v>35</v>
      </c>
      <c r="DV209" s="10" vm="68776">
        <v>0</v>
      </c>
      <c r="DW209" s="10" vm="98395">
        <v>0</v>
      </c>
      <c r="DX209" s="10" vm="93683">
        <v>0</v>
      </c>
      <c r="DY209" s="10" vm="81544">
        <v>0</v>
      </c>
      <c r="DZ209" s="10" vm="86705">
        <v>4717</v>
      </c>
      <c r="EA209" s="10" vm="79395">
        <v>0</v>
      </c>
      <c r="EB209" s="10" vm="77322">
        <v>1960</v>
      </c>
      <c r="EC209" s="10" vm="74456">
        <v>2757</v>
      </c>
      <c r="ED209" s="10" vm="68621">
        <v>0</v>
      </c>
      <c r="EE209" s="10" vm="96118">
        <v>0</v>
      </c>
      <c r="EF209" s="10" vm="93519">
        <v>0</v>
      </c>
      <c r="EG209" s="10" vm="89281">
        <v>0</v>
      </c>
      <c r="EH209" s="81" vm="71660">
        <v>0</v>
      </c>
      <c r="EI209" s="81" vm="85119">
        <v>0</v>
      </c>
      <c r="EJ209" s="81" vm="82914">
        <v>0</v>
      </c>
      <c r="EK209" s="81" vm="74366">
        <v>0</v>
      </c>
      <c r="EL209" s="10" vm="68465">
        <v>2914</v>
      </c>
      <c r="EM209" s="10" vm="99516">
        <v>0</v>
      </c>
      <c r="EN209" s="10" vm="93355">
        <v>2722</v>
      </c>
      <c r="EO209" s="10" vm="90616">
        <v>192</v>
      </c>
      <c r="EP209" s="10" vm="88417">
        <v>8150</v>
      </c>
      <c r="EQ209" s="10" vm="79283">
        <v>175</v>
      </c>
      <c r="ER209" s="10" vm="77175">
        <v>4986</v>
      </c>
      <c r="ES209" s="10" vm="74274">
        <v>2989</v>
      </c>
      <c r="ET209" s="10" vm="68310">
        <v>17964</v>
      </c>
      <c r="EU209" s="10" vm="98710">
        <v>6027</v>
      </c>
      <c r="EV209" s="10" vm="93198">
        <v>20318</v>
      </c>
      <c r="EW209" s="10" vm="87566">
        <v>-8381</v>
      </c>
      <c r="EX209" s="10" vm="80552">
        <v>6279</v>
      </c>
      <c r="EY209" s="10" vm="84994">
        <v>3763</v>
      </c>
      <c r="EZ209" s="10" vm="82758">
        <v>2157</v>
      </c>
      <c r="FA209" s="10" vm="56930">
        <v>3763</v>
      </c>
      <c r="FB209" s="10" vm="68156">
        <v>1282238</v>
      </c>
      <c r="FC209" s="10" vm="98553">
        <v>0</v>
      </c>
      <c r="FD209" s="10" vm="93041">
        <v>1282238</v>
      </c>
      <c r="FE209" s="10" vm="58989">
        <v>40214</v>
      </c>
      <c r="FF209" s="10" vm="86560">
        <v>48209</v>
      </c>
      <c r="FG209" s="10" vm="79165">
        <v>0</v>
      </c>
      <c r="FH209" s="10" vm="77028">
        <v>-11158</v>
      </c>
      <c r="FI209" s="10" vm="56874">
        <v>0</v>
      </c>
      <c r="FJ209" s="10" vm="68002">
        <v>0</v>
      </c>
      <c r="FK209" s="10" vm="59365">
        <v>-27</v>
      </c>
      <c r="FL209" s="10" vm="92875">
        <v>1359476</v>
      </c>
      <c r="FM209" s="10" vm="72373">
        <v>241713</v>
      </c>
      <c r="FN209" s="10" vm="71515">
        <v>18033</v>
      </c>
      <c r="FO209" s="10" vm="84861">
        <v>22</v>
      </c>
      <c r="FP209" s="10" vm="76881">
        <v>0</v>
      </c>
      <c r="FQ209" s="10" vm="100807">
        <v>-6297</v>
      </c>
      <c r="FR209" s="10" vm="67849">
        <v>0</v>
      </c>
      <c r="FS209" s="10" vm="96686">
        <v>0</v>
      </c>
      <c r="FT209" s="10" vm="92710">
        <v>253471</v>
      </c>
      <c r="FU209" s="10" vm="89122">
        <v>1106005</v>
      </c>
      <c r="FV209" s="10" vm="90055">
        <v>1040525</v>
      </c>
      <c r="FW209" s="81" vm="79039">
        <v>83972</v>
      </c>
      <c r="FX209" s="81" vm="82603">
        <v>995</v>
      </c>
      <c r="FY209" s="81" vm="73951">
        <v>-2519</v>
      </c>
      <c r="FZ209" s="81" vm="56262">
        <v>-8331</v>
      </c>
      <c r="GA209" s="81" vm="96270">
        <v>74117</v>
      </c>
      <c r="GB209" s="10" vm="92547">
        <v>3902</v>
      </c>
      <c r="GC209" s="10" vm="81397">
        <v>1879</v>
      </c>
      <c r="GD209" s="10" vm="88268">
        <v>2023</v>
      </c>
      <c r="GE209" s="10" vm="84731">
        <v>1069</v>
      </c>
      <c r="GF209" s="10" vm="76734">
        <v>552</v>
      </c>
      <c r="GG209" s="10" vm="56693">
        <v>517</v>
      </c>
      <c r="GH209" s="10" vm="67694">
        <v>1902</v>
      </c>
      <c r="GI209" s="10" vm="99036">
        <v>748</v>
      </c>
      <c r="GJ209" s="10" vm="92387">
        <v>1154</v>
      </c>
      <c r="GK209" s="10" vm="87414">
        <v>0</v>
      </c>
      <c r="GL209" s="10" vm="86412">
        <v>0</v>
      </c>
      <c r="GM209" s="10" vm="78917">
        <v>0</v>
      </c>
      <c r="GN209" s="10" vm="82448">
        <v>3253</v>
      </c>
      <c r="GO209" s="10" vm="73774">
        <v>2795</v>
      </c>
      <c r="GP209" s="10" vm="67538">
        <v>458</v>
      </c>
      <c r="GQ209" s="10" vm="100030">
        <v>1086</v>
      </c>
      <c r="GR209" s="10" vm="92225">
        <v>1845</v>
      </c>
      <c r="GS209" s="10" vm="88966">
        <v>-759</v>
      </c>
      <c r="GT209" s="10" vm="80415">
        <v>11212</v>
      </c>
      <c r="GU209" s="10" vm="58257">
        <v>7819</v>
      </c>
      <c r="GV209" s="10" vm="76588">
        <v>3393</v>
      </c>
      <c r="GW209" s="10" vm="56581">
        <v>0</v>
      </c>
      <c r="GX209" s="81" vm="67382">
        <v>0</v>
      </c>
      <c r="GY209" s="10" vm="99356">
        <v>0</v>
      </c>
      <c r="GZ209" s="10" vm="92064">
        <v>0</v>
      </c>
      <c r="HA209" s="10" vm="72238">
        <v>0</v>
      </c>
      <c r="HB209" s="10" vm="71357">
        <v>0</v>
      </c>
      <c r="HC209" s="81" vm="57890">
        <v>44941</v>
      </c>
      <c r="HD209" s="81" vm="82293">
        <v>1441</v>
      </c>
      <c r="HE209" s="10" vm="73606">
        <v>46382</v>
      </c>
      <c r="HF209" s="10" vm="67227">
        <v>6954</v>
      </c>
      <c r="HG209" s="10" vm="98073">
        <v>5744</v>
      </c>
      <c r="HH209" s="10" vm="91907">
        <v>0</v>
      </c>
      <c r="HI209" s="10" vm="90935">
        <v>0</v>
      </c>
      <c r="HJ209" s="10" vm="88126">
        <v>26885</v>
      </c>
      <c r="HK209" s="10" vm="84535">
        <v>19</v>
      </c>
      <c r="HL209" s="10" vm="57855">
        <v>0</v>
      </c>
      <c r="HM209" s="10" vm="73512">
        <v>0</v>
      </c>
      <c r="HN209" s="10" vm="67073">
        <v>10685</v>
      </c>
      <c r="HO209" s="10" vm="97599">
        <v>50287</v>
      </c>
      <c r="HP209" s="10" vm="91747">
        <v>9669</v>
      </c>
      <c r="HQ209" s="10" vm="58822">
        <v>0</v>
      </c>
      <c r="HR209" s="10" vm="89911">
        <v>9669</v>
      </c>
      <c r="HS209" s="10" vm="78738">
        <v>0</v>
      </c>
      <c r="HT209" s="10" vm="82138">
        <v>44843</v>
      </c>
      <c r="HU209" s="10" vm="73367">
        <v>44843</v>
      </c>
      <c r="HV209" s="10" vm="66919">
        <v>20220</v>
      </c>
      <c r="HW209" s="10" vm="97128">
        <v>0</v>
      </c>
      <c r="HX209" s="10" vm="91595">
        <v>0</v>
      </c>
      <c r="HY209" s="10" vm="58717">
        <v>771</v>
      </c>
      <c r="HZ209" s="10" vm="86266">
        <v>0</v>
      </c>
      <c r="IA209" s="10" vm="84400">
        <v>-727</v>
      </c>
      <c r="IB209" s="10" vm="76346">
        <v>-1165</v>
      </c>
      <c r="IC209" s="10" vm="73223">
        <v>19099</v>
      </c>
      <c r="ID209" s="10" vm="66777">
        <v>3755</v>
      </c>
      <c r="IE209" s="10" vm="96537">
        <v>11704</v>
      </c>
      <c r="IF209" s="10" vm="91429">
        <v>33788</v>
      </c>
      <c r="IG209" s="10" vm="58408">
        <v>49247</v>
      </c>
      <c r="IH209" s="10" vm="80258">
        <v>48209</v>
      </c>
      <c r="II209" s="10" vm="78607">
        <v>25564</v>
      </c>
      <c r="IJ209" s="10" vm="76201">
        <v>22</v>
      </c>
      <c r="IK209" s="10" vm="73080">
        <v>212</v>
      </c>
      <c r="IL209" s="10" vm="66634">
        <v>-106</v>
      </c>
      <c r="IM209" s="10" vm="59529">
        <v>0</v>
      </c>
      <c r="IN209" s="10" vm="91263">
        <v>25729</v>
      </c>
      <c r="IO209" s="10" vm="81249">
        <v>26223</v>
      </c>
      <c r="IP209" s="10" vm="71212">
        <v>7</v>
      </c>
      <c r="IQ209" s="10" vm="84267">
        <v>-1</v>
      </c>
      <c r="IR209" s="10" vm="58202">
        <v>4</v>
      </c>
      <c r="IS209" s="81" vm="72930">
        <v>576</v>
      </c>
      <c r="IT209" s="81" vm="66483">
        <v>583</v>
      </c>
    </row>
  </sheetData>
  <conditionalFormatting sqref="D6:D209">
    <cfRule type="cellIs" dxfId="509" priority="5" operator="notEqual">
      <formula>12</formula>
    </cfRule>
  </conditionalFormatting>
  <conditionalFormatting sqref="C6:C209">
    <cfRule type="expression" dxfId="508" priority="4">
      <formula xml:space="preserve"> ( MONTH( C6 ) &lt;&gt; 3 )</formula>
    </cfRule>
  </conditionalFormatting>
  <hyperlinks>
    <hyperlink ref="CD1" location="Oth_Prov_Con" display="[Breakdown]" xr:uid="{00000000-0004-0000-0300-000000000000}"/>
    <hyperlink ref="CA1" location="OLTC_Con" display="[Breakdown]" xr:uid="{00000000-0004-0000-0300-000001000000}"/>
    <hyperlink ref="BQ1" location="OSTC_Con" display="[Breakdown]" xr:uid="{00000000-0004-0000-0300-000002000000}"/>
    <hyperlink ref="BL1" location="OCA_Con" display="[Breakdown]" xr:uid="{00000000-0004-0000-0300-000003000000}"/>
    <hyperlink ref="BB1" location="Invest_Props_Con" display="[Breakdown]" xr:uid="{00000000-0004-0000-0300-000004000000}"/>
    <hyperlink ref="O1" location="Interest_Con" display="[Breakdown]" xr:uid="{00000000-0004-0000-0300-000005000000}"/>
  </hyperlinks>
  <pageMargins left="0.70866141732283472" right="0.70866141732283472" top="0.74803149606299213" bottom="0.74803149606299213" header="0.31496062992125984" footer="0.31496062992125984"/>
  <pageSetup paperSize="9" scale="50" pageOrder="overThenDown" orientation="landscape"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tabColor theme="5"/>
  </sheetPr>
  <dimension ref="A1:IT241"/>
  <sheetViews>
    <sheetView showGridLines="0" workbookViewId="0">
      <pane xSplit="2" ySplit="5" topLeftCell="C6" activePane="bottomRight" state="frozen"/>
      <selection pane="topRight" activeCell="C1" sqref="C1"/>
      <selection pane="bottomLeft" activeCell="A8" sqref="A8"/>
      <selection pane="bottomRight" activeCell="C6" sqref="C6"/>
    </sheetView>
  </sheetViews>
  <sheetFormatPr defaultColWidth="9.109375" defaultRowHeight="13.2" x14ac:dyDescent="0.25"/>
  <cols>
    <col min="1" max="1" width="9.5546875" style="18" customWidth="1"/>
    <col min="2" max="2" width="29.6640625" style="18" customWidth="1"/>
    <col min="3" max="3" width="10.88671875" style="18" customWidth="1"/>
    <col min="4" max="4" width="9.6640625" style="18" customWidth="1"/>
    <col min="5" max="254" width="14.33203125" style="18" customWidth="1"/>
    <col min="255" max="16384" width="9.109375" style="18"/>
  </cols>
  <sheetData>
    <row r="1" spans="1:254" ht="30" x14ac:dyDescent="0.5">
      <c r="A1" s="1" t="s">
        <v>1002</v>
      </c>
      <c r="E1" s="83" t="s">
        <v>1007</v>
      </c>
      <c r="N1" s="82"/>
      <c r="O1" s="2" t="s">
        <v>745</v>
      </c>
      <c r="BB1" s="2" t="s">
        <v>745</v>
      </c>
      <c r="BL1" s="2" t="s">
        <v>745</v>
      </c>
      <c r="BQ1" s="2" t="s">
        <v>745</v>
      </c>
      <c r="CA1" s="2" t="s">
        <v>745</v>
      </c>
      <c r="CD1" s="2" t="s">
        <v>745</v>
      </c>
    </row>
    <row r="2" spans="1:254" ht="39.6" x14ac:dyDescent="0.25">
      <c r="A2" s="3" t="s">
        <v>808</v>
      </c>
      <c r="E2" s="4" t="s">
        <v>645</v>
      </c>
      <c r="F2" s="4" t="s">
        <v>645</v>
      </c>
      <c r="G2" s="4" t="s">
        <v>645</v>
      </c>
      <c r="H2" s="4" t="s">
        <v>645</v>
      </c>
      <c r="I2" s="4" t="s">
        <v>645</v>
      </c>
      <c r="J2" s="4" t="s">
        <v>645</v>
      </c>
      <c r="K2" s="4" t="s">
        <v>645</v>
      </c>
      <c r="L2" s="4" t="s">
        <v>645</v>
      </c>
      <c r="M2" s="4" t="s">
        <v>645</v>
      </c>
      <c r="N2" s="4" t="s">
        <v>645</v>
      </c>
      <c r="O2" s="4" t="s">
        <v>645</v>
      </c>
      <c r="P2" s="4" t="s">
        <v>645</v>
      </c>
      <c r="Q2" s="4" t="s">
        <v>645</v>
      </c>
      <c r="R2" s="4" t="s">
        <v>645</v>
      </c>
      <c r="S2" s="4" t="s">
        <v>645</v>
      </c>
      <c r="T2" s="4" t="s">
        <v>645</v>
      </c>
      <c r="U2" s="4" t="s">
        <v>645</v>
      </c>
      <c r="V2" s="4" t="s">
        <v>645</v>
      </c>
      <c r="W2" s="4" t="s">
        <v>645</v>
      </c>
      <c r="X2" s="4" t="s">
        <v>645</v>
      </c>
      <c r="Y2" s="4" t="s">
        <v>645</v>
      </c>
      <c r="Z2" s="4" t="s">
        <v>645</v>
      </c>
      <c r="AA2" s="4" t="s">
        <v>645</v>
      </c>
      <c r="AB2" s="4" t="s">
        <v>651</v>
      </c>
      <c r="AC2" s="4" t="s">
        <v>651</v>
      </c>
      <c r="AD2" s="4" t="s">
        <v>651</v>
      </c>
      <c r="AE2" s="4" t="s">
        <v>651</v>
      </c>
      <c r="AF2" s="4" t="s">
        <v>651</v>
      </c>
      <c r="AG2" s="4" t="s">
        <v>651</v>
      </c>
      <c r="AH2" s="4" t="s">
        <v>651</v>
      </c>
      <c r="AI2" s="4" t="s">
        <v>651</v>
      </c>
      <c r="AJ2" s="4" t="s">
        <v>651</v>
      </c>
      <c r="AK2" s="4" t="s">
        <v>651</v>
      </c>
      <c r="AL2" s="4" t="s">
        <v>651</v>
      </c>
      <c r="AM2" s="4" t="s">
        <v>651</v>
      </c>
      <c r="AN2" s="4" t="s">
        <v>651</v>
      </c>
      <c r="AO2" s="4" t="s">
        <v>651</v>
      </c>
      <c r="AP2" s="4" t="s">
        <v>651</v>
      </c>
      <c r="AQ2" s="4" t="s">
        <v>651</v>
      </c>
      <c r="AR2" s="4" t="s">
        <v>651</v>
      </c>
      <c r="AS2" s="4" t="s">
        <v>651</v>
      </c>
      <c r="AT2" s="4" t="s">
        <v>651</v>
      </c>
      <c r="AU2" s="4" t="s">
        <v>651</v>
      </c>
      <c r="AV2" s="4" t="s">
        <v>651</v>
      </c>
      <c r="AW2" s="4" t="s">
        <v>669</v>
      </c>
      <c r="AX2" s="4" t="s">
        <v>669</v>
      </c>
      <c r="AY2" s="4" t="s">
        <v>669</v>
      </c>
      <c r="AZ2" s="4" t="s">
        <v>669</v>
      </c>
      <c r="BA2" s="4" t="s">
        <v>669</v>
      </c>
      <c r="BB2" s="4" t="s">
        <v>669</v>
      </c>
      <c r="BC2" s="4" t="s">
        <v>669</v>
      </c>
      <c r="BD2" s="4" t="s">
        <v>669</v>
      </c>
      <c r="BE2" s="4" t="s">
        <v>669</v>
      </c>
      <c r="BF2" s="4" t="s">
        <v>669</v>
      </c>
      <c r="BG2" s="4" t="s">
        <v>669</v>
      </c>
      <c r="BH2" s="4" t="s">
        <v>669</v>
      </c>
      <c r="BI2" s="4" t="s">
        <v>669</v>
      </c>
      <c r="BJ2" s="4" t="s">
        <v>669</v>
      </c>
      <c r="BK2" s="4" t="s">
        <v>669</v>
      </c>
      <c r="BL2" s="4" t="s">
        <v>669</v>
      </c>
      <c r="BM2" s="4" t="s">
        <v>669</v>
      </c>
      <c r="BN2" s="4" t="s">
        <v>669</v>
      </c>
      <c r="BO2" s="4" t="s">
        <v>669</v>
      </c>
      <c r="BP2" s="4" t="s">
        <v>669</v>
      </c>
      <c r="BQ2" s="4" t="s">
        <v>669</v>
      </c>
      <c r="BR2" s="4" t="s">
        <v>669</v>
      </c>
      <c r="BS2" s="4" t="s">
        <v>669</v>
      </c>
      <c r="BT2" s="4" t="s">
        <v>669</v>
      </c>
      <c r="BU2" s="4" t="s">
        <v>669</v>
      </c>
      <c r="BV2" s="4" t="s">
        <v>669</v>
      </c>
      <c r="BW2" s="4" t="s">
        <v>669</v>
      </c>
      <c r="BX2" s="4" t="s">
        <v>669</v>
      </c>
      <c r="BY2" s="4" t="s">
        <v>669</v>
      </c>
      <c r="BZ2" s="4" t="s">
        <v>669</v>
      </c>
      <c r="CA2" s="4" t="s">
        <v>669</v>
      </c>
      <c r="CB2" s="4" t="s">
        <v>669</v>
      </c>
      <c r="CC2" s="4" t="s">
        <v>669</v>
      </c>
      <c r="CD2" s="4" t="s">
        <v>669</v>
      </c>
      <c r="CE2" s="4" t="s">
        <v>669</v>
      </c>
      <c r="CF2" s="4" t="s">
        <v>669</v>
      </c>
      <c r="CG2" s="4" t="s">
        <v>669</v>
      </c>
      <c r="CH2" s="4" t="s">
        <v>669</v>
      </c>
      <c r="CI2" s="4" t="s">
        <v>669</v>
      </c>
      <c r="CJ2" s="4" t="s">
        <v>669</v>
      </c>
      <c r="CK2" s="4" t="s">
        <v>669</v>
      </c>
      <c r="CL2" s="4" t="s">
        <v>696</v>
      </c>
      <c r="CM2" s="4" t="s">
        <v>696</v>
      </c>
      <c r="CN2" s="4" t="s">
        <v>696</v>
      </c>
      <c r="CO2" s="4" t="s">
        <v>696</v>
      </c>
      <c r="CP2" s="4" t="s">
        <v>696</v>
      </c>
      <c r="CQ2" s="4" t="s">
        <v>696</v>
      </c>
      <c r="CR2" s="4" t="s">
        <v>696</v>
      </c>
      <c r="CS2" s="4" t="s">
        <v>696</v>
      </c>
      <c r="CT2" s="4" t="s">
        <v>696</v>
      </c>
      <c r="CU2" s="4" t="s">
        <v>696</v>
      </c>
      <c r="CV2" s="4" t="s">
        <v>696</v>
      </c>
      <c r="CW2" s="4" t="s">
        <v>696</v>
      </c>
      <c r="CX2" s="4" t="s">
        <v>696</v>
      </c>
      <c r="CY2" s="4" t="s">
        <v>696</v>
      </c>
      <c r="CZ2" s="4" t="s">
        <v>696</v>
      </c>
      <c r="DA2" s="4" t="s">
        <v>696</v>
      </c>
      <c r="DB2" s="4" t="s">
        <v>696</v>
      </c>
      <c r="DC2" s="4" t="s">
        <v>696</v>
      </c>
      <c r="DD2" s="4" t="s">
        <v>696</v>
      </c>
      <c r="DE2" s="4" t="s">
        <v>696</v>
      </c>
      <c r="DF2" s="4" t="s">
        <v>696</v>
      </c>
      <c r="DG2" s="4" t="s">
        <v>696</v>
      </c>
      <c r="DH2" s="4" t="s">
        <v>696</v>
      </c>
      <c r="DI2" s="4" t="s">
        <v>696</v>
      </c>
      <c r="DJ2" s="4" t="s">
        <v>696</v>
      </c>
      <c r="DK2" s="4" t="s">
        <v>696</v>
      </c>
      <c r="DL2" s="4" t="s">
        <v>696</v>
      </c>
      <c r="DM2" s="4" t="s">
        <v>696</v>
      </c>
      <c r="DN2" s="4" t="s">
        <v>696</v>
      </c>
      <c r="DO2" s="4" t="s">
        <v>696</v>
      </c>
      <c r="DP2" s="4" t="s">
        <v>696</v>
      </c>
      <c r="DQ2" s="4" t="s">
        <v>696</v>
      </c>
      <c r="DR2" s="4" t="s">
        <v>696</v>
      </c>
      <c r="DS2" s="4" t="s">
        <v>696</v>
      </c>
      <c r="DT2" s="4" t="s">
        <v>696</v>
      </c>
      <c r="DU2" s="4" t="s">
        <v>696</v>
      </c>
      <c r="DV2" s="4" t="s">
        <v>696</v>
      </c>
      <c r="DW2" s="4" t="s">
        <v>696</v>
      </c>
      <c r="DX2" s="4" t="s">
        <v>696</v>
      </c>
      <c r="DY2" s="4" t="s">
        <v>696</v>
      </c>
      <c r="DZ2" s="4" t="s">
        <v>696</v>
      </c>
      <c r="EA2" s="4" t="s">
        <v>696</v>
      </c>
      <c r="EB2" s="4" t="s">
        <v>696</v>
      </c>
      <c r="EC2" s="4" t="s">
        <v>696</v>
      </c>
      <c r="ED2" s="4" t="s">
        <v>696</v>
      </c>
      <c r="EE2" s="4" t="s">
        <v>696</v>
      </c>
      <c r="EF2" s="4" t="s">
        <v>696</v>
      </c>
      <c r="EG2" s="4" t="s">
        <v>696</v>
      </c>
      <c r="EH2" s="4" t="s">
        <v>696</v>
      </c>
      <c r="EI2" s="4" t="s">
        <v>696</v>
      </c>
      <c r="EJ2" s="4" t="s">
        <v>696</v>
      </c>
      <c r="EK2" s="4" t="s">
        <v>696</v>
      </c>
      <c r="EL2" s="4" t="s">
        <v>696</v>
      </c>
      <c r="EM2" s="4" t="s">
        <v>696</v>
      </c>
      <c r="EN2" s="4" t="s">
        <v>696</v>
      </c>
      <c r="EO2" s="4" t="s">
        <v>696</v>
      </c>
      <c r="EP2" s="4" t="s">
        <v>696</v>
      </c>
      <c r="EQ2" s="4" t="s">
        <v>696</v>
      </c>
      <c r="ER2" s="4" t="s">
        <v>696</v>
      </c>
      <c r="ES2" s="4" t="s">
        <v>696</v>
      </c>
      <c r="ET2" s="4" t="s">
        <v>696</v>
      </c>
      <c r="EU2" s="4" t="s">
        <v>696</v>
      </c>
      <c r="EV2" s="4" t="s">
        <v>696</v>
      </c>
      <c r="EW2" s="4" t="s">
        <v>696</v>
      </c>
      <c r="EX2" s="4" t="s">
        <v>697</v>
      </c>
      <c r="EY2" s="4" t="s">
        <v>697</v>
      </c>
      <c r="EZ2" s="4" t="s">
        <v>697</v>
      </c>
      <c r="FA2" s="4" t="s">
        <v>697</v>
      </c>
      <c r="FB2" s="4" t="s">
        <v>700</v>
      </c>
      <c r="FC2" s="4" t="s">
        <v>700</v>
      </c>
      <c r="FD2" s="4" t="s">
        <v>700</v>
      </c>
      <c r="FE2" s="4" t="s">
        <v>700</v>
      </c>
      <c r="FF2" s="4" t="s">
        <v>700</v>
      </c>
      <c r="FG2" s="4" t="s">
        <v>700</v>
      </c>
      <c r="FH2" s="4" t="s">
        <v>700</v>
      </c>
      <c r="FI2" s="4" t="s">
        <v>700</v>
      </c>
      <c r="FJ2" s="4" t="s">
        <v>700</v>
      </c>
      <c r="FK2" s="4" t="s">
        <v>700</v>
      </c>
      <c r="FL2" s="4" t="s">
        <v>700</v>
      </c>
      <c r="FM2" s="4" t="s">
        <v>700</v>
      </c>
      <c r="FN2" s="4" t="s">
        <v>700</v>
      </c>
      <c r="FO2" s="4" t="s">
        <v>700</v>
      </c>
      <c r="FP2" s="4" t="s">
        <v>700</v>
      </c>
      <c r="FQ2" s="4" t="s">
        <v>700</v>
      </c>
      <c r="FR2" s="4" t="s">
        <v>700</v>
      </c>
      <c r="FS2" s="4" t="s">
        <v>700</v>
      </c>
      <c r="FT2" s="4" t="s">
        <v>700</v>
      </c>
      <c r="FU2" s="4" t="s">
        <v>700</v>
      </c>
      <c r="FV2" s="4" t="s">
        <v>700</v>
      </c>
      <c r="FW2" s="4" t="s">
        <v>817</v>
      </c>
      <c r="FX2" s="4" t="s">
        <v>817</v>
      </c>
      <c r="FY2" s="4" t="s">
        <v>817</v>
      </c>
      <c r="FZ2" s="4" t="s">
        <v>817</v>
      </c>
      <c r="GA2" s="4" t="s">
        <v>817</v>
      </c>
      <c r="GB2" s="4" t="s">
        <v>715</v>
      </c>
      <c r="GC2" s="4" t="s">
        <v>715</v>
      </c>
      <c r="GD2" s="4" t="s">
        <v>715</v>
      </c>
      <c r="GE2" s="4" t="s">
        <v>715</v>
      </c>
      <c r="GF2" s="4" t="s">
        <v>715</v>
      </c>
      <c r="GG2" s="4" t="s">
        <v>715</v>
      </c>
      <c r="GH2" s="4" t="s">
        <v>715</v>
      </c>
      <c r="GI2" s="4" t="s">
        <v>715</v>
      </c>
      <c r="GJ2" s="4" t="s">
        <v>715</v>
      </c>
      <c r="GK2" s="4" t="s">
        <v>715</v>
      </c>
      <c r="GL2" s="4" t="s">
        <v>715</v>
      </c>
      <c r="GM2" s="4" t="s">
        <v>715</v>
      </c>
      <c r="GN2" s="4" t="s">
        <v>715</v>
      </c>
      <c r="GO2" s="4" t="s">
        <v>715</v>
      </c>
      <c r="GP2" s="4" t="s">
        <v>715</v>
      </c>
      <c r="GQ2" s="4" t="s">
        <v>715</v>
      </c>
      <c r="GR2" s="4" t="s">
        <v>715</v>
      </c>
      <c r="GS2" s="4" t="s">
        <v>715</v>
      </c>
      <c r="GT2" s="4" t="s">
        <v>715</v>
      </c>
      <c r="GU2" s="4" t="s">
        <v>715</v>
      </c>
      <c r="GV2" s="4" t="s">
        <v>715</v>
      </c>
      <c r="GW2" s="4" t="s">
        <v>525</v>
      </c>
      <c r="GX2" s="4" t="s">
        <v>525</v>
      </c>
      <c r="GY2" s="4" t="s">
        <v>525</v>
      </c>
      <c r="GZ2" s="4" t="s">
        <v>525</v>
      </c>
      <c r="HA2" s="4" t="s">
        <v>525</v>
      </c>
      <c r="HB2" s="4" t="s">
        <v>525</v>
      </c>
      <c r="HC2" s="4" t="s">
        <v>525</v>
      </c>
      <c r="HD2" s="4" t="s">
        <v>525</v>
      </c>
      <c r="HE2" s="4" t="s">
        <v>525</v>
      </c>
      <c r="HF2" s="4" t="s">
        <v>681</v>
      </c>
      <c r="HG2" s="4" t="s">
        <v>681</v>
      </c>
      <c r="HH2" s="4" t="s">
        <v>681</v>
      </c>
      <c r="HI2" s="4" t="s">
        <v>681</v>
      </c>
      <c r="HJ2" s="4" t="s">
        <v>681</v>
      </c>
      <c r="HK2" s="4" t="s">
        <v>681</v>
      </c>
      <c r="HL2" s="4" t="s">
        <v>681</v>
      </c>
      <c r="HM2" s="4" t="s">
        <v>681</v>
      </c>
      <c r="HN2" s="4" t="s">
        <v>681</v>
      </c>
      <c r="HO2" s="4" t="s">
        <v>681</v>
      </c>
      <c r="HP2" s="4" t="s">
        <v>688</v>
      </c>
      <c r="HQ2" s="4" t="s">
        <v>688</v>
      </c>
      <c r="HR2" s="4" t="s">
        <v>688</v>
      </c>
      <c r="HS2" s="4" t="s">
        <v>728</v>
      </c>
      <c r="HT2" s="4" t="s">
        <v>728</v>
      </c>
      <c r="HU2" s="4" t="s">
        <v>728</v>
      </c>
      <c r="HV2" s="4" t="s">
        <v>731</v>
      </c>
      <c r="HW2" s="4" t="s">
        <v>731</v>
      </c>
      <c r="HX2" s="4" t="s">
        <v>731</v>
      </c>
      <c r="HY2" s="4" t="s">
        <v>731</v>
      </c>
      <c r="HZ2" s="4" t="s">
        <v>731</v>
      </c>
      <c r="IA2" s="4" t="s">
        <v>731</v>
      </c>
      <c r="IB2" s="4" t="s">
        <v>731</v>
      </c>
      <c r="IC2" s="4" t="s">
        <v>731</v>
      </c>
      <c r="ID2" s="4" t="s">
        <v>740</v>
      </c>
      <c r="IE2" s="4" t="s">
        <v>740</v>
      </c>
      <c r="IF2" s="4" t="s">
        <v>740</v>
      </c>
      <c r="IG2" s="4" t="s">
        <v>740</v>
      </c>
      <c r="IH2" s="4" t="s">
        <v>741</v>
      </c>
      <c r="II2" s="4" t="s">
        <v>741</v>
      </c>
      <c r="IJ2" s="4" t="s">
        <v>741</v>
      </c>
      <c r="IK2" s="4" t="s">
        <v>809</v>
      </c>
      <c r="IL2" s="4" t="s">
        <v>809</v>
      </c>
      <c r="IM2" s="4" t="s">
        <v>809</v>
      </c>
      <c r="IN2" s="4" t="s">
        <v>809</v>
      </c>
      <c r="IO2" s="4" t="s">
        <v>811</v>
      </c>
      <c r="IP2" s="4" t="s">
        <v>810</v>
      </c>
      <c r="IQ2" s="4" t="s">
        <v>810</v>
      </c>
      <c r="IR2" s="4" t="s">
        <v>810</v>
      </c>
      <c r="IS2" s="4" t="s">
        <v>810</v>
      </c>
      <c r="IT2" s="4" t="s">
        <v>812</v>
      </c>
    </row>
    <row r="3" spans="1:254" x14ac:dyDescent="0.25">
      <c r="B3" s="5" t="s">
        <v>746</v>
      </c>
      <c r="E3" s="6">
        <f xml:space="preserve"> E4 * 0.001</f>
        <v>20738.429</v>
      </c>
      <c r="F3" s="6">
        <f t="shared" ref="F3:BP3" si="0" xml:space="preserve"> F4 * 0.001</f>
        <v>-14284.123</v>
      </c>
      <c r="G3" s="6">
        <f t="shared" si="0"/>
        <v>-2026.8410000000001</v>
      </c>
      <c r="H3" s="6">
        <f t="shared" si="0"/>
        <v>4427.4650000000001</v>
      </c>
      <c r="I3" s="6">
        <f t="shared" si="0"/>
        <v>1155.4290000000001</v>
      </c>
      <c r="J3" s="6">
        <f t="shared" si="0"/>
        <v>5582.8940000000002</v>
      </c>
      <c r="K3" s="6">
        <f t="shared" si="0"/>
        <v>226.55600000000001</v>
      </c>
      <c r="L3" s="6">
        <f t="shared" si="0"/>
        <v>16.873999999999999</v>
      </c>
      <c r="M3" s="6">
        <f t="shared" si="0"/>
        <v>4.2839999999999998</v>
      </c>
      <c r="N3" s="6">
        <f t="shared" si="0"/>
        <v>309.79200000000003</v>
      </c>
      <c r="O3" s="6">
        <f t="shared" si="0"/>
        <v>-3339.7710000000002</v>
      </c>
      <c r="P3" s="6">
        <f t="shared" si="0"/>
        <v>71.248000000000005</v>
      </c>
      <c r="Q3" s="6">
        <f t="shared" si="0"/>
        <v>220.88900000000001</v>
      </c>
      <c r="R3" s="6">
        <f t="shared" si="0"/>
        <v>-13.809000000000001</v>
      </c>
      <c r="S3" s="6">
        <f t="shared" si="0"/>
        <v>27.190999999999999</v>
      </c>
      <c r="T3" s="6">
        <f t="shared" si="0"/>
        <v>3106.1480000000001</v>
      </c>
      <c r="U3" s="6">
        <f t="shared" si="0"/>
        <v>-19.97</v>
      </c>
      <c r="V3" s="6">
        <f t="shared" si="0"/>
        <v>3086.1779999999999</v>
      </c>
      <c r="W3" s="6">
        <f t="shared" si="0"/>
        <v>98.361000000000004</v>
      </c>
      <c r="X3" s="6">
        <f t="shared" si="0"/>
        <v>1393.9960000000001</v>
      </c>
      <c r="Y3" s="6">
        <f t="shared" si="0"/>
        <v>363.92599999999999</v>
      </c>
      <c r="Z3" s="6">
        <f t="shared" si="0"/>
        <v>-15.297000000000001</v>
      </c>
      <c r="AA3" s="6">
        <f t="shared" si="0"/>
        <v>4927.1639999999998</v>
      </c>
      <c r="AB3" s="6">
        <f t="shared" si="0"/>
        <v>14125.508</v>
      </c>
      <c r="AC3" s="6">
        <f t="shared" si="0"/>
        <v>1512.24</v>
      </c>
      <c r="AD3" s="6">
        <f t="shared" si="0"/>
        <v>15637.748</v>
      </c>
      <c r="AE3" s="6">
        <f t="shared" si="0"/>
        <v>466.50299999999999</v>
      </c>
      <c r="AF3" s="6">
        <f t="shared" si="0"/>
        <v>38.67</v>
      </c>
      <c r="AG3" s="6">
        <f t="shared" si="0"/>
        <v>62.308</v>
      </c>
      <c r="AH3" s="6">
        <f t="shared" si="0"/>
        <v>209.42099999999999</v>
      </c>
      <c r="AI3" s="6">
        <f t="shared" si="0"/>
        <v>16414.650000000001</v>
      </c>
      <c r="AJ3" s="6">
        <f t="shared" si="0"/>
        <v>3126.44</v>
      </c>
      <c r="AK3" s="6">
        <f t="shared" si="0"/>
        <v>1973.56</v>
      </c>
      <c r="AL3" s="6">
        <f t="shared" si="0"/>
        <v>2573.4780000000001</v>
      </c>
      <c r="AM3" s="6">
        <f t="shared" si="0"/>
        <v>1075.722</v>
      </c>
      <c r="AN3" s="6">
        <f t="shared" si="0"/>
        <v>636.471</v>
      </c>
      <c r="AO3" s="6">
        <f t="shared" si="0"/>
        <v>86.128</v>
      </c>
      <c r="AP3" s="6">
        <f t="shared" si="0"/>
        <v>158.14699999999999</v>
      </c>
      <c r="AQ3" s="6">
        <f t="shared" si="0"/>
        <v>2486.415</v>
      </c>
      <c r="AR3" s="6">
        <f t="shared" si="0"/>
        <v>29.091000000000001</v>
      </c>
      <c r="AS3" s="6">
        <f t="shared" si="0"/>
        <v>202.916</v>
      </c>
      <c r="AT3" s="6">
        <f t="shared" si="0"/>
        <v>12348.368</v>
      </c>
      <c r="AU3" s="6">
        <f t="shared" si="0"/>
        <v>4066.2820000000002</v>
      </c>
      <c r="AV3" s="6">
        <f t="shared" si="0"/>
        <v>279.47000000000003</v>
      </c>
      <c r="AW3" s="6">
        <f t="shared" si="0"/>
        <v>166498.80799999999</v>
      </c>
      <c r="AX3" s="6">
        <f t="shared" si="0"/>
        <v>1869.874</v>
      </c>
      <c r="AY3" s="6">
        <f t="shared" si="0"/>
        <v>1834.117</v>
      </c>
      <c r="AZ3" s="6">
        <f t="shared" si="0"/>
        <v>251.66900000000001</v>
      </c>
      <c r="BA3" s="6">
        <f t="shared" si="0"/>
        <v>556.79200000000003</v>
      </c>
      <c r="BB3" s="6">
        <f t="shared" si="0"/>
        <v>4213.0569999999998</v>
      </c>
      <c r="BC3" s="6">
        <f t="shared" si="0"/>
        <v>172.179</v>
      </c>
      <c r="BD3" s="6">
        <f t="shared" si="0"/>
        <v>28.437000000000001</v>
      </c>
      <c r="BE3" s="6">
        <f t="shared" si="0"/>
        <v>3025.511</v>
      </c>
      <c r="BF3" s="6">
        <f t="shared" si="0"/>
        <v>588.72299999999996</v>
      </c>
      <c r="BG3" s="6">
        <f t="shared" si="0"/>
        <v>179039.16700000002</v>
      </c>
      <c r="BH3" s="6">
        <f t="shared" si="0"/>
        <v>2845.9520000000002</v>
      </c>
      <c r="BI3" s="6">
        <f t="shared" si="0"/>
        <v>1669.5340000000001</v>
      </c>
      <c r="BJ3" s="6">
        <f t="shared" si="0"/>
        <v>5699.99</v>
      </c>
      <c r="BK3" s="6">
        <f t="shared" si="0"/>
        <v>700.38599999999997</v>
      </c>
      <c r="BL3" s="6">
        <f t="shared" si="0"/>
        <v>9726.2690000000002</v>
      </c>
      <c r="BM3" s="6">
        <f t="shared" si="0"/>
        <v>20642.131000000001</v>
      </c>
      <c r="BN3" s="6">
        <f t="shared" si="0"/>
        <v>1800.8489999999999</v>
      </c>
      <c r="BO3" s="6">
        <f t="shared" si="0"/>
        <v>3.177</v>
      </c>
      <c r="BP3" s="6">
        <f t="shared" si="0"/>
        <v>495.55400000000003</v>
      </c>
      <c r="BQ3" s="6">
        <f t="shared" ref="BQ3:EF3" si="1" xml:space="preserve"> BQ4 * 0.001</f>
        <v>7184.0070000000005</v>
      </c>
      <c r="BR3" s="6">
        <f t="shared" si="1"/>
        <v>9483.5869999999995</v>
      </c>
      <c r="BS3" s="6">
        <f t="shared" si="1"/>
        <v>11158.544</v>
      </c>
      <c r="BT3" s="6">
        <f t="shared" si="1"/>
        <v>190197.71100000001</v>
      </c>
      <c r="BU3" s="6">
        <f t="shared" si="1"/>
        <v>65510.625</v>
      </c>
      <c r="BV3" s="6">
        <f t="shared" si="1"/>
        <v>19805.206000000002</v>
      </c>
      <c r="BW3" s="6">
        <f t="shared" si="1"/>
        <v>510.54399999999998</v>
      </c>
      <c r="BX3" s="6">
        <f t="shared" si="1"/>
        <v>38169.807999999997</v>
      </c>
      <c r="BY3" s="6">
        <f t="shared" si="1"/>
        <v>278.25200000000001</v>
      </c>
      <c r="BZ3" s="6">
        <f t="shared" si="1"/>
        <v>866.51099999999997</v>
      </c>
      <c r="CA3" s="6">
        <f t="shared" si="1"/>
        <v>1557.204</v>
      </c>
      <c r="CB3" s="6">
        <f t="shared" si="1"/>
        <v>126698.15000000001</v>
      </c>
      <c r="CC3" s="6">
        <f t="shared" si="1"/>
        <v>1847.328</v>
      </c>
      <c r="CD3" s="6">
        <f t="shared" si="1"/>
        <v>675.62800000000004</v>
      </c>
      <c r="CE3" s="6">
        <f t="shared" si="1"/>
        <v>60976.605000000003</v>
      </c>
      <c r="CF3" s="6">
        <f t="shared" si="1"/>
        <v>48997.15</v>
      </c>
      <c r="CG3" s="6">
        <f t="shared" si="1"/>
        <v>11838.642</v>
      </c>
      <c r="CH3" s="6">
        <f t="shared" si="1"/>
        <v>371.91500000000002</v>
      </c>
      <c r="CI3" s="6">
        <f t="shared" si="1"/>
        <v>-610.91300000000001</v>
      </c>
      <c r="CJ3" s="6">
        <f t="shared" si="1"/>
        <v>379.81</v>
      </c>
      <c r="CK3" s="6">
        <f t="shared" si="1"/>
        <v>60976.603999999999</v>
      </c>
      <c r="CL3" s="6">
        <f t="shared" si="1"/>
        <v>1966.2909999999999</v>
      </c>
      <c r="CM3" s="6">
        <f t="shared" si="1"/>
        <v>1603.8779999999999</v>
      </c>
      <c r="CN3" s="6">
        <f t="shared" si="1"/>
        <v>35.143000000000001</v>
      </c>
      <c r="CO3" s="6">
        <f t="shared" si="1"/>
        <v>327.27</v>
      </c>
      <c r="CP3" s="6">
        <f t="shared" si="1"/>
        <v>312.10300000000001</v>
      </c>
      <c r="CQ3" s="6">
        <f t="shared" si="1"/>
        <v>1.377</v>
      </c>
      <c r="CR3" s="6">
        <f t="shared" si="1"/>
        <v>350.30700000000002</v>
      </c>
      <c r="CS3" s="6">
        <f t="shared" si="1"/>
        <v>-39.581000000000003</v>
      </c>
      <c r="CT3" s="6">
        <f t="shared" si="1"/>
        <v>226.34800000000001</v>
      </c>
      <c r="CU3" s="6">
        <f t="shared" si="1"/>
        <v>206.542</v>
      </c>
      <c r="CV3" s="6">
        <f t="shared" si="1"/>
        <v>153.089</v>
      </c>
      <c r="CW3" s="6">
        <f t="shared" si="1"/>
        <v>-133.28300000000002</v>
      </c>
      <c r="CX3" s="6">
        <f t="shared" si="1"/>
        <v>18.713999999999999</v>
      </c>
      <c r="CY3" s="6">
        <f t="shared" si="1"/>
        <v>0</v>
      </c>
      <c r="CZ3" s="6">
        <f t="shared" si="1"/>
        <v>92.135000000000005</v>
      </c>
      <c r="DA3" s="6">
        <f t="shared" si="1"/>
        <v>-73.421000000000006</v>
      </c>
      <c r="DB3" s="6">
        <f t="shared" si="1"/>
        <v>139.81399999999999</v>
      </c>
      <c r="DC3" s="6">
        <f t="shared" si="1"/>
        <v>0</v>
      </c>
      <c r="DD3" s="6">
        <f t="shared" si="1"/>
        <v>0.35000000000000003</v>
      </c>
      <c r="DE3" s="6">
        <f t="shared" si="1"/>
        <v>139.464</v>
      </c>
      <c r="DF3" s="6">
        <f t="shared" si="1"/>
        <v>399.19</v>
      </c>
      <c r="DG3" s="6">
        <f t="shared" si="1"/>
        <v>46.492000000000004</v>
      </c>
      <c r="DH3" s="6">
        <f t="shared" si="1"/>
        <v>395.1</v>
      </c>
      <c r="DI3" s="6">
        <f t="shared" si="1"/>
        <v>-42.402000000000001</v>
      </c>
      <c r="DJ3" s="6">
        <f t="shared" si="1"/>
        <v>3062.46</v>
      </c>
      <c r="DK3" s="6">
        <f t="shared" si="1"/>
        <v>1858.289</v>
      </c>
      <c r="DL3" s="6">
        <f t="shared" si="1"/>
        <v>1026.124</v>
      </c>
      <c r="DM3" s="6">
        <f t="shared" si="1"/>
        <v>178.047</v>
      </c>
      <c r="DN3" s="6">
        <f t="shared" si="1"/>
        <v>186.19900000000001</v>
      </c>
      <c r="DO3" s="6">
        <f t="shared" si="1"/>
        <v>139.941</v>
      </c>
      <c r="DP3" s="6">
        <f t="shared" si="1"/>
        <v>13.104000000000001</v>
      </c>
      <c r="DQ3" s="6">
        <f t="shared" si="1"/>
        <v>33.154000000000003</v>
      </c>
      <c r="DR3" s="6">
        <f t="shared" si="1"/>
        <v>64.759</v>
      </c>
      <c r="DS3" s="6">
        <f t="shared" si="1"/>
        <v>0</v>
      </c>
      <c r="DT3" s="6">
        <f t="shared" si="1"/>
        <v>52.654000000000003</v>
      </c>
      <c r="DU3" s="6">
        <f t="shared" si="1"/>
        <v>12.105</v>
      </c>
      <c r="DV3" s="6">
        <f t="shared" si="1"/>
        <v>42.468000000000004</v>
      </c>
      <c r="DW3" s="6">
        <f t="shared" si="1"/>
        <v>0</v>
      </c>
      <c r="DX3" s="6">
        <f t="shared" si="1"/>
        <v>53.953000000000003</v>
      </c>
      <c r="DY3" s="6">
        <f t="shared" si="1"/>
        <v>-11.484999999999999</v>
      </c>
      <c r="DZ3" s="6">
        <f t="shared" si="1"/>
        <v>174.93100000000001</v>
      </c>
      <c r="EA3" s="6">
        <f t="shared" si="1"/>
        <v>5.3999999999999999E-2</v>
      </c>
      <c r="EB3" s="6">
        <f t="shared" si="1"/>
        <v>103.78</v>
      </c>
      <c r="EC3" s="6">
        <f t="shared" si="1"/>
        <v>71.097000000000008</v>
      </c>
      <c r="ED3" s="6">
        <f t="shared" si="1"/>
        <v>68.108000000000004</v>
      </c>
      <c r="EE3" s="6">
        <f t="shared" si="1"/>
        <v>0.54200000000000004</v>
      </c>
      <c r="EF3" s="6">
        <f t="shared" si="1"/>
        <v>69.738</v>
      </c>
      <c r="EG3" s="6">
        <f t="shared" ref="EG3:HB3" si="2" xml:space="preserve"> EG4 * 0.001</f>
        <v>-2.1720000000000002</v>
      </c>
      <c r="EH3" s="6">
        <f t="shared" si="2"/>
        <v>90.938000000000002</v>
      </c>
      <c r="EI3" s="6">
        <f t="shared" si="2"/>
        <v>0</v>
      </c>
      <c r="EJ3" s="6">
        <f t="shared" si="2"/>
        <v>0</v>
      </c>
      <c r="EK3" s="6">
        <f t="shared" si="2"/>
        <v>90.938000000000002</v>
      </c>
      <c r="EL3" s="6">
        <f t="shared" si="2"/>
        <v>633.91899999999998</v>
      </c>
      <c r="EM3" s="6">
        <f t="shared" si="2"/>
        <v>28.015000000000001</v>
      </c>
      <c r="EN3" s="6">
        <f t="shared" si="2"/>
        <v>616.40700000000004</v>
      </c>
      <c r="EO3" s="6">
        <f t="shared" si="2"/>
        <v>-10.503</v>
      </c>
      <c r="EP3" s="6">
        <f t="shared" si="2"/>
        <v>1261.3220000000001</v>
      </c>
      <c r="EQ3" s="6">
        <f t="shared" si="2"/>
        <v>168.55199999999999</v>
      </c>
      <c r="ER3" s="6">
        <f t="shared" si="2"/>
        <v>909.63599999999997</v>
      </c>
      <c r="ES3" s="6">
        <f t="shared" si="2"/>
        <v>183.13400000000001</v>
      </c>
      <c r="ET3" s="6">
        <f t="shared" si="2"/>
        <v>4323.7820000000002</v>
      </c>
      <c r="EU3" s="6">
        <f t="shared" si="2"/>
        <v>2026.8410000000001</v>
      </c>
      <c r="EV3" s="6">
        <f t="shared" si="2"/>
        <v>1935.76</v>
      </c>
      <c r="EW3" s="6">
        <f t="shared" si="2"/>
        <v>361.18099999999998</v>
      </c>
      <c r="EX3" s="6">
        <f t="shared" si="2"/>
        <v>735.87400000000002</v>
      </c>
      <c r="EY3" s="6">
        <f t="shared" si="2"/>
        <v>271.86</v>
      </c>
      <c r="EZ3" s="6">
        <f t="shared" si="2"/>
        <v>249.41</v>
      </c>
      <c r="FA3" s="6">
        <f t="shared" si="2"/>
        <v>265.73399999999998</v>
      </c>
      <c r="FB3" s="6">
        <f t="shared" si="2"/>
        <v>181108.139</v>
      </c>
      <c r="FC3" s="6">
        <f t="shared" si="2"/>
        <v>2392.2950000000001</v>
      </c>
      <c r="FD3" s="6">
        <f t="shared" si="2"/>
        <v>183500.43400000001</v>
      </c>
      <c r="FE3" s="6">
        <f t="shared" si="2"/>
        <v>9066.1570000000011</v>
      </c>
      <c r="FF3" s="6">
        <f t="shared" si="2"/>
        <v>2143.6179999999999</v>
      </c>
      <c r="FG3" s="6">
        <f t="shared" si="2"/>
        <v>-6.0110000000000001</v>
      </c>
      <c r="FH3" s="6">
        <f t="shared" si="2"/>
        <v>-1623.08</v>
      </c>
      <c r="FI3" s="6">
        <f t="shared" si="2"/>
        <v>1571.808</v>
      </c>
      <c r="FJ3" s="6">
        <f t="shared" si="2"/>
        <v>-125.836</v>
      </c>
      <c r="FK3" s="6">
        <f t="shared" si="2"/>
        <v>54.253999999999998</v>
      </c>
      <c r="FL3" s="6">
        <f t="shared" si="2"/>
        <v>194581.34400000001</v>
      </c>
      <c r="FM3" s="6">
        <f t="shared" si="2"/>
        <v>24077.862000000001</v>
      </c>
      <c r="FN3" s="6">
        <f t="shared" si="2"/>
        <v>2438.6210000000001</v>
      </c>
      <c r="FO3" s="6">
        <f t="shared" si="2"/>
        <v>68.210000000000008</v>
      </c>
      <c r="FP3" s="6">
        <f t="shared" si="2"/>
        <v>-43.966999999999999</v>
      </c>
      <c r="FQ3" s="6">
        <f t="shared" si="2"/>
        <v>-457.952</v>
      </c>
      <c r="FR3" s="6">
        <f t="shared" si="2"/>
        <v>152.20699999999999</v>
      </c>
      <c r="FS3" s="6">
        <f t="shared" si="2"/>
        <v>-22.32</v>
      </c>
      <c r="FT3" s="6">
        <f t="shared" si="2"/>
        <v>26212.661</v>
      </c>
      <c r="FU3" s="6">
        <f t="shared" si="2"/>
        <v>168368.68299999999</v>
      </c>
      <c r="FV3" s="6">
        <f t="shared" si="2"/>
        <v>159422.57200000001</v>
      </c>
      <c r="FW3" s="6">
        <f t="shared" si="2"/>
        <v>4036.9680000000003</v>
      </c>
      <c r="FX3" s="6">
        <f t="shared" si="2"/>
        <v>305.94299999999998</v>
      </c>
      <c r="FY3" s="6">
        <f t="shared" si="2"/>
        <v>-166.78200000000001</v>
      </c>
      <c r="FZ3" s="6">
        <f t="shared" si="2"/>
        <v>36.929000000000002</v>
      </c>
      <c r="GA3" s="6">
        <f t="shared" si="2"/>
        <v>4213.058</v>
      </c>
      <c r="GB3" s="6">
        <f t="shared" si="2"/>
        <v>956.43500000000006</v>
      </c>
      <c r="GC3" s="6">
        <f t="shared" si="2"/>
        <v>551.66600000000005</v>
      </c>
      <c r="GD3" s="6">
        <f t="shared" si="2"/>
        <v>404.76900000000001</v>
      </c>
      <c r="GE3" s="6">
        <f t="shared" si="2"/>
        <v>196.596</v>
      </c>
      <c r="GF3" s="6">
        <f t="shared" si="2"/>
        <v>121.251</v>
      </c>
      <c r="GG3" s="6">
        <f t="shared" si="2"/>
        <v>75.344999999999999</v>
      </c>
      <c r="GH3" s="6">
        <f t="shared" si="2"/>
        <v>198.79900000000001</v>
      </c>
      <c r="GI3" s="6">
        <f t="shared" si="2"/>
        <v>67.89</v>
      </c>
      <c r="GJ3" s="6">
        <f t="shared" si="2"/>
        <v>130.90899999999999</v>
      </c>
      <c r="GK3" s="6">
        <f t="shared" si="2"/>
        <v>545.56399999999996</v>
      </c>
      <c r="GL3" s="6">
        <f t="shared" si="2"/>
        <v>372.13400000000001</v>
      </c>
      <c r="GM3" s="6">
        <f t="shared" si="2"/>
        <v>173.43</v>
      </c>
      <c r="GN3" s="6">
        <f t="shared" si="2"/>
        <v>676.851</v>
      </c>
      <c r="GO3" s="6">
        <f t="shared" si="2"/>
        <v>351.875</v>
      </c>
      <c r="GP3" s="6">
        <f t="shared" si="2"/>
        <v>324.976</v>
      </c>
      <c r="GQ3" s="6">
        <f t="shared" si="2"/>
        <v>211.58500000000001</v>
      </c>
      <c r="GR3" s="6">
        <f t="shared" si="2"/>
        <v>165.583</v>
      </c>
      <c r="GS3" s="6">
        <f t="shared" si="2"/>
        <v>46.002000000000002</v>
      </c>
      <c r="GT3" s="6">
        <f t="shared" si="2"/>
        <v>2785.83</v>
      </c>
      <c r="GU3" s="6">
        <f t="shared" si="2"/>
        <v>1630.3990000000001</v>
      </c>
      <c r="GV3" s="6">
        <f t="shared" si="2"/>
        <v>1155.431</v>
      </c>
      <c r="GW3" s="6">
        <f t="shared" si="2"/>
        <v>2651.5370000000003</v>
      </c>
      <c r="GX3" s="6">
        <f t="shared" si="2"/>
        <v>5573.2790000000005</v>
      </c>
      <c r="GY3" s="6">
        <f t="shared" si="2"/>
        <v>0.84699999999999998</v>
      </c>
      <c r="GZ3" s="6">
        <f t="shared" si="2"/>
        <v>117.224</v>
      </c>
      <c r="HA3" s="6">
        <f t="shared" si="2"/>
        <v>530.58900000000006</v>
      </c>
      <c r="HB3" s="6">
        <f t="shared" si="2"/>
        <v>51.664999999999999</v>
      </c>
      <c r="HC3" s="6">
        <f t="shared" ref="HC3:IT3" si="3" xml:space="preserve"> HC4 * 0.001</f>
        <v>325.69</v>
      </c>
      <c r="HD3" s="6">
        <f t="shared" si="3"/>
        <v>475.43799999999999</v>
      </c>
      <c r="HE3" s="6">
        <f t="shared" si="3"/>
        <v>9726.2690000000002</v>
      </c>
      <c r="HF3" s="6">
        <f t="shared" si="3"/>
        <v>608.02800000000002</v>
      </c>
      <c r="HG3" s="6">
        <f t="shared" si="3"/>
        <v>622.26499999999999</v>
      </c>
      <c r="HH3" s="6">
        <f t="shared" si="3"/>
        <v>1748.8720000000001</v>
      </c>
      <c r="HI3" s="6">
        <f t="shared" si="3"/>
        <v>363.52100000000002</v>
      </c>
      <c r="HJ3" s="6">
        <f t="shared" si="3"/>
        <v>2327.5929999999998</v>
      </c>
      <c r="HK3" s="6">
        <f t="shared" si="3"/>
        <v>27.917000000000002</v>
      </c>
      <c r="HL3" s="6">
        <f t="shared" si="3"/>
        <v>31.54</v>
      </c>
      <c r="HM3" s="6">
        <f t="shared" si="3"/>
        <v>17.163</v>
      </c>
      <c r="HN3" s="6">
        <f t="shared" si="3"/>
        <v>1437.1120000000001</v>
      </c>
      <c r="HO3" s="6">
        <f t="shared" si="3"/>
        <v>7184.0110000000004</v>
      </c>
      <c r="HP3" s="6">
        <f t="shared" si="3"/>
        <v>720.76900000000001</v>
      </c>
      <c r="HQ3" s="6">
        <f t="shared" si="3"/>
        <v>836.42399999999998</v>
      </c>
      <c r="HR3" s="6">
        <f t="shared" si="3"/>
        <v>1557.193</v>
      </c>
      <c r="HS3" s="6">
        <f t="shared" si="3"/>
        <v>439.904</v>
      </c>
      <c r="HT3" s="6">
        <f t="shared" si="3"/>
        <v>235.72400000000002</v>
      </c>
      <c r="HU3" s="6">
        <f t="shared" si="3"/>
        <v>675.62800000000004</v>
      </c>
      <c r="HV3" s="6">
        <f t="shared" si="3"/>
        <v>3166.3</v>
      </c>
      <c r="HW3" s="6">
        <f t="shared" si="3"/>
        <v>69.87</v>
      </c>
      <c r="HX3" s="6">
        <f t="shared" si="3"/>
        <v>253.88</v>
      </c>
      <c r="HY3" s="6">
        <f t="shared" si="3"/>
        <v>72.347999999999999</v>
      </c>
      <c r="HZ3" s="6">
        <f t="shared" si="3"/>
        <v>1.5190000000000001</v>
      </c>
      <c r="IA3" s="6">
        <f t="shared" si="3"/>
        <v>88.98</v>
      </c>
      <c r="IB3" s="6">
        <f t="shared" si="3"/>
        <v>-313.12700000000001</v>
      </c>
      <c r="IC3" s="6">
        <f t="shared" si="3"/>
        <v>3339.77</v>
      </c>
      <c r="ID3" s="6">
        <f t="shared" si="3"/>
        <v>182.38499999999999</v>
      </c>
      <c r="IE3" s="6">
        <f t="shared" si="3"/>
        <v>503.48400000000004</v>
      </c>
      <c r="IF3" s="6">
        <f t="shared" si="3"/>
        <v>1207.8389999999999</v>
      </c>
      <c r="IG3" s="6">
        <f t="shared" si="3"/>
        <v>1893.7080000000001</v>
      </c>
      <c r="IH3" s="6">
        <f t="shared" si="3"/>
        <v>2176.3150000000001</v>
      </c>
      <c r="II3" s="6">
        <f t="shared" si="3"/>
        <v>2762.7429999999999</v>
      </c>
      <c r="IJ3" s="6">
        <f t="shared" si="3"/>
        <v>123.892</v>
      </c>
      <c r="IK3" s="6">
        <f t="shared" si="3"/>
        <v>48.067999999999998</v>
      </c>
      <c r="IL3" s="6">
        <f t="shared" si="3"/>
        <v>-15.284000000000001</v>
      </c>
      <c r="IM3" s="6">
        <f t="shared" si="3"/>
        <v>26.2</v>
      </c>
      <c r="IN3" s="6">
        <f t="shared" si="3"/>
        <v>2738.1350000000002</v>
      </c>
      <c r="IO3" s="6">
        <f t="shared" si="3"/>
        <v>2810.4560000000001</v>
      </c>
      <c r="IP3" s="6">
        <f t="shared" si="3"/>
        <v>0.72399999999999998</v>
      </c>
      <c r="IQ3" s="6">
        <f t="shared" si="3"/>
        <v>-0.76600000000000001</v>
      </c>
      <c r="IR3" s="6">
        <f t="shared" si="3"/>
        <v>-0.66100000000000003</v>
      </c>
      <c r="IS3" s="6">
        <f t="shared" si="3"/>
        <v>35.637999999999998</v>
      </c>
      <c r="IT3" s="6">
        <f t="shared" si="3"/>
        <v>43.718000000000004</v>
      </c>
    </row>
    <row r="4" spans="1:254" x14ac:dyDescent="0.25">
      <c r="B4" s="5" t="s">
        <v>747</v>
      </c>
      <c r="E4" s="6">
        <f xml:space="preserve"> SUM( Data_Entity_2022[Turnover] )</f>
        <v>20738429</v>
      </c>
      <c r="F4" s="6">
        <f xml:space="preserve"> SUM( Data_Entity_2022[Operating expenditure] )</f>
        <v>-14284123</v>
      </c>
      <c r="G4" s="6">
        <f xml:space="preserve"> SUM( Data_Entity_2022[Cost of sales] )</f>
        <v>-2026841</v>
      </c>
      <c r="H4" s="6">
        <f xml:space="preserve"> SUM( Data_Entity_2022[Operating surplus/(deficit)] )</f>
        <v>4427465</v>
      </c>
      <c r="I4" s="6">
        <f xml:space="preserve"> SUM( Data_Entity_2022[Gain/(loss) on disposal of fixed assets] )</f>
        <v>1155429</v>
      </c>
      <c r="J4" s="6">
        <f xml:space="preserve"> SUM( Data_Entity_2022[Operating surplus/(deficit) including fixed asset disposals] )</f>
        <v>5582894</v>
      </c>
      <c r="K4" s="6">
        <f xml:space="preserve"> SUM( Data_Entity_2022[Gain on business combination] )</f>
        <v>226556</v>
      </c>
      <c r="L4" s="6">
        <f xml:space="preserve"> SUM( Data_Entity_2022[Other items] )</f>
        <v>16874</v>
      </c>
      <c r="M4" s="6">
        <f xml:space="preserve"> SUM( Data_Entity_2022[Share of operating surplus/(deficit) in joint ventures or associates] )</f>
        <v>4284</v>
      </c>
      <c r="N4" s="6">
        <f xml:space="preserve"> SUM( Data_Entity_2022[Interest receivable] )</f>
        <v>309792</v>
      </c>
      <c r="O4" s="6">
        <f xml:space="preserve"> SUM( Data_Entity_2022[Interest payable and financing costs] )</f>
        <v>-3339771</v>
      </c>
      <c r="P4" s="6">
        <f xml:space="preserve"> SUM( Data_Entity_2022[Movement in fair value: Investment properties] )</f>
        <v>71248</v>
      </c>
      <c r="Q4" s="6">
        <f xml:space="preserve"> SUM( Data_Entity_2022[Movement in fair value: Financial instruments] )</f>
        <v>220889</v>
      </c>
      <c r="R4" s="6">
        <f xml:space="preserve"> SUM( Data_Entity_2022[Movement in valuation of housing properties] )</f>
        <v>-13809</v>
      </c>
      <c r="S4" s="6">
        <f xml:space="preserve"> SUM( Data_Entity_2022[Reversal of previous decrease in valuation of housing properties] )</f>
        <v>27191</v>
      </c>
      <c r="T4" s="6">
        <f xml:space="preserve"> SUM( Data_Entity_2022[Surplus/(deficit) before tax] )</f>
        <v>3106148</v>
      </c>
      <c r="U4" s="6">
        <f xml:space="preserve"> SUM( Data_Entity_2022[Taxation] )</f>
        <v>-19970</v>
      </c>
      <c r="V4" s="6">
        <f xml:space="preserve"> SUM( Data_Entity_2022[Surplus/(deficit) for the period] )</f>
        <v>3086178</v>
      </c>
      <c r="W4" s="6">
        <f xml:space="preserve"> SUM( Data_Entity_2022[Unrealised surplus/(deficit) on revaluation of housing properties] )</f>
        <v>98361</v>
      </c>
      <c r="X4" s="6">
        <f xml:space="preserve"> SUM( Data_Entity_2022[Actuarial gain/(Loss) pension schemes] )</f>
        <v>1393996</v>
      </c>
      <c r="Y4" s="6">
        <f xml:space="preserve"> SUM( Data_Entity_2022[Change in fair value of hedged instruments] )</f>
        <v>363926</v>
      </c>
      <c r="Z4" s="6">
        <f xml:space="preserve"> SUM( Data_Entity_2022[Other remeasurements] )</f>
        <v>-15297</v>
      </c>
      <c r="AA4" s="6">
        <f xml:space="preserve"> SUM( Data_Entity_2022[Total comprehensive income] )</f>
        <v>4927164</v>
      </c>
      <c r="AB4" s="6">
        <f xml:space="preserve"> SUM( Data_Entity_2022[Rents] )</f>
        <v>14125508</v>
      </c>
      <c r="AC4" s="6">
        <f xml:space="preserve"> SUM( Data_Entity_2022[Service charge income] )</f>
        <v>1512240</v>
      </c>
      <c r="AD4" s="6">
        <f xml:space="preserve"> SUM( Data_Entity_2022[Net rental income] )</f>
        <v>15637748</v>
      </c>
      <c r="AE4" s="6">
        <f xml:space="preserve"> SUM( Data_Entity_2022[Amortised govt grants] )</f>
        <v>466503</v>
      </c>
      <c r="AF4" s="6">
        <f xml:space="preserve"> SUM( Data_Entity_2022[Govt grants taken to income] )</f>
        <v>38670</v>
      </c>
      <c r="AG4" s="6">
        <f xml:space="preserve"> SUM( Data_Entity_2022[Other grants] )</f>
        <v>62308</v>
      </c>
      <c r="AH4" s="6">
        <f xml:space="preserve"> SUM( Data_Entity_2022[Other SHL income] )</f>
        <v>209421</v>
      </c>
      <c r="AI4" s="6">
        <f xml:space="preserve"> SUM( Data_Entity_2022[Turnover from SHL] )</f>
        <v>16414650</v>
      </c>
      <c r="AJ4" s="6">
        <f xml:space="preserve"> SUM( Data_Entity_2022[Management] )</f>
        <v>3126440</v>
      </c>
      <c r="AK4" s="6">
        <f xml:space="preserve"> SUM( Data_Entity_2022[Service charge costs] )</f>
        <v>1973560</v>
      </c>
      <c r="AL4" s="6">
        <f xml:space="preserve"> SUM( Data_Entity_2022[Routine maintenance] )</f>
        <v>2573478</v>
      </c>
      <c r="AM4" s="6">
        <f xml:space="preserve"> SUM( Data_Entity_2022[Planned maintenance] )</f>
        <v>1075722</v>
      </c>
      <c r="AN4" s="6">
        <f xml:space="preserve"> SUM( Data_Entity_2022[Major repairs expenditure] )</f>
        <v>636471</v>
      </c>
      <c r="AO4" s="6">
        <f xml:space="preserve"> SUM( Data_Entity_2022[Bad debts] )</f>
        <v>86128</v>
      </c>
      <c r="AP4" s="6">
        <f xml:space="preserve"> SUM( Data_Entity_2022[Lease costs] )</f>
        <v>158147</v>
      </c>
      <c r="AQ4" s="6">
        <f xml:space="preserve"> SUM( Data_Entity_2022[Depreciation of housing properties] )</f>
        <v>2486415</v>
      </c>
      <c r="AR4" s="6">
        <f xml:space="preserve"> SUM( Data_Entity_2022[Impairment of housing properties] )</f>
        <v>29091</v>
      </c>
      <c r="AS4" s="6">
        <f xml:space="preserve"> SUM( Data_Entity_2022[Other costs] )</f>
        <v>202916</v>
      </c>
      <c r="AT4" s="6">
        <f xml:space="preserve"> SUM( Data_Entity_2022[Expenditure on SHL] )</f>
        <v>12348368</v>
      </c>
      <c r="AU4" s="6">
        <f xml:space="preserve"> SUM( Data_Entity_2022[Operating surplus/(deficit) on SHL] )</f>
        <v>4066282</v>
      </c>
      <c r="AV4" s="6">
        <f xml:space="preserve"> SUM( Data_Entity_2022[Void losses] )</f>
        <v>279470</v>
      </c>
      <c r="AW4" s="6">
        <f xml:space="preserve"> SUM( Data_Entity_2022[Housing properties at cost] )</f>
        <v>166498808</v>
      </c>
      <c r="AX4" s="6">
        <f xml:space="preserve"> SUM( Data_Entity_2022[Housing properties at valuation] )</f>
        <v>1869874</v>
      </c>
      <c r="AY4" s="6">
        <f xml:space="preserve"> SUM( Data_Entity_2022[Other tangible fixed assets] )</f>
        <v>1834117</v>
      </c>
      <c r="AZ4" s="6">
        <f xml:space="preserve"> SUM( Data_Entity_2022[Intangible fixed assets and goodwill] )</f>
        <v>251669</v>
      </c>
      <c r="BA4" s="6">
        <f xml:space="preserve"> SUM( Data_Entity_2022[HomeBuy loans receivable] )</f>
        <v>556792</v>
      </c>
      <c r="BB4" s="6">
        <f xml:space="preserve"> SUM( Data_Entity_2022[Investment properties] )</f>
        <v>4213057</v>
      </c>
      <c r="BC4" s="6">
        <f xml:space="preserve"> SUM( Data_Entity_2022[Investment in joint ventures] )</f>
        <v>172179</v>
      </c>
      <c r="BD4" s="6">
        <f xml:space="preserve"> SUM( Data_Entity_2022[Investment in associates] )</f>
        <v>28437</v>
      </c>
      <c r="BE4" s="6">
        <f xml:space="preserve"> SUM( Data_Entity_2022[Investment in subsidiaries] )</f>
        <v>3025511</v>
      </c>
      <c r="BF4" s="6">
        <f xml:space="preserve"> SUM( Data_Entity_2022[Other investments] )</f>
        <v>588723</v>
      </c>
      <c r="BG4" s="6">
        <f xml:space="preserve"> SUM( Data_Entity_2022[Total fixed assets] )</f>
        <v>179039167</v>
      </c>
      <c r="BH4" s="6">
        <f xml:space="preserve"> SUM( Data_Entity_2022[Properties held for sale] )</f>
        <v>2845952</v>
      </c>
      <c r="BI4" s="6">
        <f xml:space="preserve"> SUM( Data_Entity_2022[Trade and other debtors] )</f>
        <v>1669534</v>
      </c>
      <c r="BJ4" s="6">
        <f xml:space="preserve"> SUM( Data_Entity_2022[Cash and cash equivalent] )</f>
        <v>5699990</v>
      </c>
      <c r="BK4" s="6">
        <f xml:space="preserve"> SUM( Data_Entity_2022[Short-term investments] )</f>
        <v>700386</v>
      </c>
      <c r="BL4" s="6">
        <f xml:space="preserve"> SUM( Data_Entity_2022[Other current assets] )</f>
        <v>9726269</v>
      </c>
      <c r="BM4" s="6">
        <f xml:space="preserve"> SUM( Data_Entity_2022[Total current assets] )</f>
        <v>20642131</v>
      </c>
      <c r="BN4" s="6">
        <f xml:space="preserve"> SUM( Data_Entity_2022[Short-term debt] )</f>
        <v>1800849</v>
      </c>
      <c r="BO4" s="6">
        <f xml:space="preserve"> SUM( Data_Entity_2022[Bank overdrafts] )</f>
        <v>3177</v>
      </c>
      <c r="BP4" s="6">
        <f xml:space="preserve"> SUM( Data_Entity_2022[Deferred capital grant (short term)] )</f>
        <v>495554</v>
      </c>
      <c r="BQ4" s="6">
        <f xml:space="preserve"> SUM( Data_Entity_2022[Other creditors due within 1 year] )</f>
        <v>7184007</v>
      </c>
      <c r="BR4" s="6">
        <f xml:space="preserve"> SUM( Data_Entity_2022[Total creditors due within 1 year] )</f>
        <v>9483587</v>
      </c>
      <c r="BS4" s="6">
        <f xml:space="preserve"> SUM( Data_Entity_2022[Net current assets/liabilities] )</f>
        <v>11158544</v>
      </c>
      <c r="BT4" s="6">
        <f xml:space="preserve"> SUM( Data_Entity_2022[Total assets less current liabilities] )</f>
        <v>190197711</v>
      </c>
      <c r="BU4" s="6">
        <f xml:space="preserve"> SUM( Data_Entity_2022[Long-term debt] )</f>
        <v>65510625</v>
      </c>
      <c r="BV4" s="6">
        <f xml:space="preserve"> SUM( Data_Entity_2022[Amounts owed to group undertakings] )</f>
        <v>19805206</v>
      </c>
      <c r="BW4" s="6">
        <f xml:space="preserve"> SUM( Data_Entity_2022[Finance lease obligations] )</f>
        <v>510544</v>
      </c>
      <c r="BX4" s="6">
        <f xml:space="preserve"> SUM( Data_Entity_2022[Deferred capital grant (long term)] )</f>
        <v>38169808</v>
      </c>
      <c r="BY4" s="6">
        <f xml:space="preserve"> SUM( Data_Entity_2022[HomeBuy grant deferred income] )</f>
        <v>278252</v>
      </c>
      <c r="BZ4" s="6">
        <f xml:space="preserve"> SUM( Data_Entity_2022[Fair value of derivative financial instruments: SOFP] )</f>
        <v>866511</v>
      </c>
      <c r="CA4" s="6">
        <f xml:space="preserve"> SUM( Data_Entity_2022[Other long-term creditors] )</f>
        <v>1557204</v>
      </c>
      <c r="CB4" s="6">
        <f xml:space="preserve"> SUM( Data_Entity_2022[Total creditors due after 1 year] )</f>
        <v>126698150</v>
      </c>
      <c r="CC4" s="6">
        <f xml:space="preserve"> SUM( Data_Entity_2022[Pension provision] )</f>
        <v>1847328</v>
      </c>
      <c r="CD4" s="6">
        <f xml:space="preserve"> SUM( Data_Entity_2022[Other provisions] )</f>
        <v>675628</v>
      </c>
      <c r="CE4" s="6">
        <f xml:space="preserve"> SUM( Data_Entity_2022[Total net assets] )</f>
        <v>60976605</v>
      </c>
      <c r="CF4" s="6">
        <f xml:space="preserve"> SUM( Data_Entity_2022[Income and expenditure reserve] )</f>
        <v>48997150</v>
      </c>
      <c r="CG4" s="6">
        <f xml:space="preserve"> SUM( Data_Entity_2022[Revaluation reserve] )</f>
        <v>11838642</v>
      </c>
      <c r="CH4" s="6">
        <f xml:space="preserve"> SUM( Data_Entity_2022[Restricted reserve] )</f>
        <v>371915</v>
      </c>
      <c r="CI4" s="6">
        <f xml:space="preserve"> SUM( Data_Entity_2022[Cashflow hedge reserve] )</f>
        <v>-610913</v>
      </c>
      <c r="CJ4" s="6">
        <f xml:space="preserve"> SUM( Data_Entity_2022[Other reserves] )</f>
        <v>379810</v>
      </c>
      <c r="CK4" s="6">
        <f xml:space="preserve"> SUM( Data_Entity_2022[Total reserves] )</f>
        <v>60976604</v>
      </c>
      <c r="CL4" s="6">
        <f xml:space="preserve"> SUM( Data_Entity_2022[Other social housing activities: 1st tranche LCHO sales - Turnover] )</f>
        <v>1966291</v>
      </c>
      <c r="CM4" s="6">
        <f xml:space="preserve"> SUM( Data_Entity_2022[Other SH activities: 1st tranche LCHO sales - Cost of sales] )</f>
        <v>1603878</v>
      </c>
      <c r="CN4" s="6">
        <f xml:space="preserve"> SUM( Data_Entity_2022[Other SH activities: 1st tranche LCHO sales - Operating expenditure] )</f>
        <v>35143</v>
      </c>
      <c r="CO4" s="6">
        <f xml:space="preserve"> SUM( Data_Entity_2022[Other SH activities: 1st tranche LCHO Sales - Operating surplus/(deficit)] )</f>
        <v>327270</v>
      </c>
      <c r="CP4" s="6">
        <f xml:space="preserve"> SUM( Data_Entity_2022[Other SH activities: Charges for support services - Turnover] )</f>
        <v>312103</v>
      </c>
      <c r="CQ4" s="6">
        <f xml:space="preserve"> SUM( Data_Entity_2022[Other SH activities: Charges for support services - Cost of sales] )</f>
        <v>1377</v>
      </c>
      <c r="CR4" s="6">
        <f xml:space="preserve"> SUM( Data_Entity_2022[Other SH activities: Charges for support services - Operating expenditure] )</f>
        <v>350307</v>
      </c>
      <c r="CS4" s="6">
        <f xml:space="preserve"> SUM( Data_Entity_2022[Other SH activities: Charges for support services - Operating surplus/(deficit)] )</f>
        <v>-39581</v>
      </c>
      <c r="CT4" s="6">
        <f xml:space="preserve"> SUM( Data_Entity_2022[Other SH activities: Development services - Turnover] )</f>
        <v>226348</v>
      </c>
      <c r="CU4" s="6">
        <f xml:space="preserve"> SUM( Data_Entity_2022[Other SH activities: Development services - Cost of sales] )</f>
        <v>206542</v>
      </c>
      <c r="CV4" s="6">
        <f xml:space="preserve"> SUM( Data_Entity_2022[Other SH activities: Development services - Operating expenditure] )</f>
        <v>153089</v>
      </c>
      <c r="CW4" s="6">
        <f xml:space="preserve"> SUM( Data_Entity_2022[Other SH activities: Development services - Operating surplus/(deficit)] )</f>
        <v>-133283</v>
      </c>
      <c r="CX4" s="6">
        <f xml:space="preserve"> SUM( Data_Entity_2022[Other SH activities: Neighbourhood services - Turnover] )</f>
        <v>18714</v>
      </c>
      <c r="CY4" s="6">
        <f xml:space="preserve"> SUM( Data_Entity_2022[Other SH activities: Neighbourhood services - Cost of sales] )</f>
        <v>0</v>
      </c>
      <c r="CZ4" s="6">
        <f xml:space="preserve"> SUM( Data_Entity_2022[Other SH activities: Neighbourhood services - Operating expenditure] )</f>
        <v>92135</v>
      </c>
      <c r="DA4" s="6">
        <f xml:space="preserve"> SUM( Data_Entity_2022[Other SH activities: Neighbourhood services - Operating surplus/(deficit)] )</f>
        <v>-73421</v>
      </c>
      <c r="DB4" s="6">
        <f xml:space="preserve"> SUM( Data_Entity_2022[Other SH activities: Gift aid - Turnover] )</f>
        <v>139814</v>
      </c>
      <c r="DC4" s="6">
        <f xml:space="preserve"> SUM( Data_Entity_2022[Other SH activities: Gift aid - Cost of sales] )</f>
        <v>0</v>
      </c>
      <c r="DD4" s="6">
        <f xml:space="preserve"> SUM( Data_Entity_2022[Other SH activities: Gift aid - Operating expenditure] )</f>
        <v>350</v>
      </c>
      <c r="DE4" s="6">
        <f xml:space="preserve"> SUM( Data_Entity_2022[Other SH activities: Gift aid - Operating surplus/(deficit)] )</f>
        <v>139464</v>
      </c>
      <c r="DF4" s="6">
        <f xml:space="preserve"> SUM( Data_Entity_2022[Other SH activities: Other - Turnover] )</f>
        <v>399190</v>
      </c>
      <c r="DG4" s="6">
        <f xml:space="preserve"> SUM( Data_Entity_2022[Other SH activities: Other - Cost of sales] )</f>
        <v>46492</v>
      </c>
      <c r="DH4" s="6">
        <f xml:space="preserve"> SUM( Data_Entity_2022[Other SH activities: Other - Operating sosts] )</f>
        <v>395100</v>
      </c>
      <c r="DI4" s="6">
        <f xml:space="preserve"> SUM( Data_Entity_2022[Other SH activities: Other - Operating surplus/(deficit)] )</f>
        <v>-42402</v>
      </c>
      <c r="DJ4" s="6">
        <f xml:space="preserve"> SUM( Data_Entity_2022[Total other SH activities: Turnover] )</f>
        <v>3062460</v>
      </c>
      <c r="DK4" s="6">
        <f xml:space="preserve"> SUM( Data_Entity_2022[Total other SH activities: Cost of sales] )</f>
        <v>1858289</v>
      </c>
      <c r="DL4" s="6">
        <f xml:space="preserve"> SUM( Data_Entity_2022[Total other SH activities: Operating expenditure] )</f>
        <v>1026124</v>
      </c>
      <c r="DM4" s="6">
        <f xml:space="preserve"> SUM( Data_Entity_2022[Total other SH activities: Operating surplus/(deficit)] )</f>
        <v>178047</v>
      </c>
      <c r="DN4" s="6">
        <f xml:space="preserve"> SUM( Data_Entity_2022[Non-social housing: Properties built for sale - Turnover] )</f>
        <v>186199</v>
      </c>
      <c r="DO4" s="6">
        <f xml:space="preserve"> SUM( Data_Entity_2022[Non-SH: Properties built for sale - Cost of sales] )</f>
        <v>139941</v>
      </c>
      <c r="DP4" s="6">
        <f xml:space="preserve"> SUM( Data_Entity_2022[Non-SH: Properties built for sale - Operating expenditure] )</f>
        <v>13104</v>
      </c>
      <c r="DQ4" s="6">
        <f xml:space="preserve"> SUM( Data_Entity_2022[Non-SH: Properties built for sale - Operating surplus/(deficit)] )</f>
        <v>33154</v>
      </c>
      <c r="DR4" s="6">
        <f xml:space="preserve"> SUM( Data_Entity_2022[Non-SH: Student accomodation - Turnover] )</f>
        <v>64759</v>
      </c>
      <c r="DS4" s="6">
        <f xml:space="preserve"> SUM( Data_Entity_2022[Non-SH: Student accomodation - Cost of sales] )</f>
        <v>0</v>
      </c>
      <c r="DT4" s="6">
        <f xml:space="preserve"> SUM( Data_Entity_2022[Non-SH: Student accomodation - Operating expenditure] )</f>
        <v>52654</v>
      </c>
      <c r="DU4" s="6">
        <f xml:space="preserve"> SUM( Data_Entity_2022[Non-SH: Student accomodation - Operating surplus/(deficit)] )</f>
        <v>12105</v>
      </c>
      <c r="DV4" s="6">
        <f xml:space="preserve"> SUM( Data_Entity_2022[Non-SH: Nursing homes - Turnover] )</f>
        <v>42468</v>
      </c>
      <c r="DW4" s="6">
        <f xml:space="preserve"> SUM( Data_Entity_2022[Non-SH: Nursing homes - Cost of sales] )</f>
        <v>0</v>
      </c>
      <c r="DX4" s="6">
        <f xml:space="preserve"> SUM( Data_Entity_2022[Non-SH: Nursing homes - Operating expenditure] )</f>
        <v>53953</v>
      </c>
      <c r="DY4" s="6">
        <f xml:space="preserve"> SUM( Data_Entity_2022[Non-SH: Nursing homes - Operating surplus/(deficit)] )</f>
        <v>-11485</v>
      </c>
      <c r="DZ4" s="6">
        <f xml:space="preserve"> SUM( Data_Entity_2022[Non-SH: Market rent - Turnover] )</f>
        <v>174931</v>
      </c>
      <c r="EA4" s="6">
        <f xml:space="preserve"> SUM( Data_Entity_2022[Non-SH: Market rent - Cost of sales] )</f>
        <v>54</v>
      </c>
      <c r="EB4" s="6">
        <f xml:space="preserve"> SUM( Data_Entity_2022[Non-SH: Market rent - Operating expenditure] )</f>
        <v>103780</v>
      </c>
      <c r="EC4" s="6">
        <f xml:space="preserve"> SUM( Data_Entity_2022[Non-SH: Market rent - Operating surplus/(deficit)] )</f>
        <v>71097</v>
      </c>
      <c r="ED4" s="6">
        <f xml:space="preserve"> SUM( Data_Entity_2022[Non-SH: Support services - Turnover] )</f>
        <v>68108</v>
      </c>
      <c r="EE4" s="6">
        <f xml:space="preserve"> SUM( Data_Entity_2022[Non-SH: Support services - Cost of sales] )</f>
        <v>542</v>
      </c>
      <c r="EF4" s="6">
        <f xml:space="preserve"> SUM( Data_Entity_2022[Non-SH: Support services - Operating expenditure] )</f>
        <v>69738</v>
      </c>
      <c r="EG4" s="6">
        <f xml:space="preserve"> SUM( Data_Entity_2022[Non-SH: Support services - Operating surplus/(deficit)] )</f>
        <v>-2172</v>
      </c>
      <c r="EH4" s="6">
        <f xml:space="preserve"> SUM( Data_Entity_2022[Non-SH: Gift aid - Turnover] )</f>
        <v>90938</v>
      </c>
      <c r="EI4" s="6">
        <f xml:space="preserve"> SUM( Data_Entity_2022[Non-SH: Gift aid - Cost of sales] )</f>
        <v>0</v>
      </c>
      <c r="EJ4" s="6">
        <f xml:space="preserve"> SUM( Data_Entity_2022[Non-SH: Gift aid - Operating expenditure] )</f>
        <v>0</v>
      </c>
      <c r="EK4" s="6">
        <f xml:space="preserve"> SUM( Data_Entity_2022[Non-SH: Gift aid - Operating surplus/(deficit)] )</f>
        <v>90938</v>
      </c>
      <c r="EL4" s="6">
        <f xml:space="preserve"> SUM( Data_Entity_2022[Non-SH: Other - Turnover] )</f>
        <v>633919</v>
      </c>
      <c r="EM4" s="6">
        <f xml:space="preserve"> SUM( Data_Entity_2022[Non-social housing: Other - Cost of sales] )</f>
        <v>28015</v>
      </c>
      <c r="EN4" s="6">
        <f xml:space="preserve"> SUM( Data_Entity_2022[Non-SH: Other - Operating expenditure] )</f>
        <v>616407</v>
      </c>
      <c r="EO4" s="6">
        <f xml:space="preserve"> SUM( Data_Entity_2022[Non-SH: Other - Operating surplus/(deficit)] )</f>
        <v>-10503</v>
      </c>
      <c r="EP4" s="6">
        <f xml:space="preserve"> SUM( Data_Entity_2022[Total non-SH activity: Turnover] )</f>
        <v>1261322</v>
      </c>
      <c r="EQ4" s="6">
        <f xml:space="preserve"> SUM( Data_Entity_2022[Total non-SH activity: Cost of sales] )</f>
        <v>168552</v>
      </c>
      <c r="ER4" s="6">
        <f xml:space="preserve"> SUM( Data_Entity_2022[Total non-SH activity: Operating expenditure] )</f>
        <v>909636</v>
      </c>
      <c r="ES4" s="6">
        <f xml:space="preserve"> SUM( Data_Entity_2022[Total non-SH activity: Operating surplus/(deficit)] )</f>
        <v>183134</v>
      </c>
      <c r="ET4" s="6">
        <f xml:space="preserve"> SUM( Data_Entity_2022[Total activity other than SHL: Turnover] )</f>
        <v>4323782</v>
      </c>
      <c r="EU4" s="6">
        <f xml:space="preserve"> SUM( Data_Entity_2022[Total activity other than SHL: Cost of sales] )</f>
        <v>2026841</v>
      </c>
      <c r="EV4" s="6">
        <f xml:space="preserve"> SUM( Data_Entity_2022[Total activity other than SHL: Operating expenditure] )</f>
        <v>1935760</v>
      </c>
      <c r="EW4" s="6">
        <f xml:space="preserve"> SUM( Data_Entity_2022[Total activity other than SHL: Operating surplus/(deficit)] )</f>
        <v>361181</v>
      </c>
      <c r="EX4" s="6">
        <f xml:space="preserve"> SUM( Data_Entity_2022[Gross arrears Current] )</f>
        <v>735874</v>
      </c>
      <c r="EY4" s="6">
        <f xml:space="preserve"> SUM( Data_Entity_2022[Gross arrears Former] )</f>
        <v>271860</v>
      </c>
      <c r="EZ4" s="6">
        <f xml:space="preserve"> SUM( Data_Entity_2022[Provision for bad/doubtful debts - Current] )</f>
        <v>249410</v>
      </c>
      <c r="FA4" s="6">
        <f xml:space="preserve"> SUM( Data_Entity_2022[Provision for bad/doubtful debts - Former] )</f>
        <v>265734</v>
      </c>
      <c r="FB4" s="6">
        <f xml:space="preserve"> SUM( Data_Entity_2022[Properties held at cost (opening)] )</f>
        <v>181108139</v>
      </c>
      <c r="FC4" s="6">
        <f xml:space="preserve"> SUM( Data_Entity_2022[Properties held at valuation (opening)] )</f>
        <v>2392295</v>
      </c>
      <c r="FD4" s="6">
        <f xml:space="preserve"> SUM( Data_Entity_2022[Total properties held at start of period] )</f>
        <v>183500434</v>
      </c>
      <c r="FE4" s="6">
        <f xml:space="preserve"> SUM( Data_Entity_2022[Additions: New properties] )</f>
        <v>9066157</v>
      </c>
      <c r="FF4" s="6">
        <f xml:space="preserve"> SUM( Data_Entity_2022[Additions: Works to existing] )</f>
        <v>2143618</v>
      </c>
      <c r="FG4" s="6">
        <f xml:space="preserve"> SUM( Data_Entity_2022[Schemes completed] )</f>
        <v>-6011</v>
      </c>
      <c r="FH4" s="6">
        <f xml:space="preserve"> SUM( Data_Entity_2022[Disposals] )</f>
        <v>-1623080</v>
      </c>
      <c r="FI4" s="6">
        <f xml:space="preserve"> SUM( Data_Entity_2022[Transfers (to)/from other RPs] )</f>
        <v>1571808</v>
      </c>
      <c r="FJ4" s="6">
        <f xml:space="preserve"> SUM( Data_Entity_2022[Other transfers and reclassifications] )</f>
        <v>-125836</v>
      </c>
      <c r="FK4" s="6">
        <f xml:space="preserve"> SUM( Data_Entity_2022[Revaluation and Other] )</f>
        <v>54254</v>
      </c>
      <c r="FL4" s="6">
        <f xml:space="preserve"> SUM( Data_Entity_2022[Total properties held at end of period] )</f>
        <v>194581344</v>
      </c>
      <c r="FM4" s="6">
        <f xml:space="preserve"> SUM( Data_Entity_2022[Depreciation and impairment at start of period] )</f>
        <v>24077862</v>
      </c>
      <c r="FN4" s="6">
        <f xml:space="preserve"> SUM( Data_Entity_2022[Depreciation charged in period] )</f>
        <v>2438621</v>
      </c>
      <c r="FO4" s="6">
        <f xml:space="preserve"> SUM( Data_Entity_2022[Impairment charged in period] )</f>
        <v>68210</v>
      </c>
      <c r="FP4" s="6">
        <f xml:space="preserve"> SUM( Data_Entity_2022[Revaluation (depreciation and impairment)] )</f>
        <v>-43967</v>
      </c>
      <c r="FQ4" s="6">
        <f xml:space="preserve"> SUM( Data_Entity_2022[Released on disposal] )</f>
        <v>-457952</v>
      </c>
      <c r="FR4" s="6">
        <f xml:space="preserve"> SUM( Data_Entity_2022[Transfers and reclassifications] )</f>
        <v>152207</v>
      </c>
      <c r="FS4" s="6">
        <f xml:space="preserve"> SUM( Data_Entity_2022[Other (depreciation and impairment)] )</f>
        <v>-22320</v>
      </c>
      <c r="FT4" s="6">
        <f xml:space="preserve"> SUM( Data_Entity_2022[Depreciation and impairment at end of period] )</f>
        <v>26212661</v>
      </c>
      <c r="FU4" s="6">
        <f xml:space="preserve"> SUM( Data_Entity_2022[Net book value at end of period] )</f>
        <v>168368683</v>
      </c>
      <c r="FV4" s="6">
        <f xml:space="preserve"> SUM( Data_Entity_2022[Net book value at start of period] )</f>
        <v>159422572</v>
      </c>
      <c r="FW4" s="6">
        <f xml:space="preserve"> SUM( Data_Entity_2022[Investment properties: At start of period] )</f>
        <v>4036968</v>
      </c>
      <c r="FX4" s="6">
        <f xml:space="preserve"> SUM( Data_Entity_2022[Investment properties: Additions] )</f>
        <v>305943</v>
      </c>
      <c r="FY4" s="6">
        <f xml:space="preserve"> SUM( Data_Entity_2022[Investment properties: Disposals] )</f>
        <v>-166782</v>
      </c>
      <c r="FZ4" s="6">
        <f xml:space="preserve"> SUM( Data_Entity_2022[Investment properties: Other movements] )</f>
        <v>36929</v>
      </c>
      <c r="GA4" s="6">
        <f xml:space="preserve"> SUM( Data_Entity_2022[Investment properties: At end of period] )</f>
        <v>4213058</v>
      </c>
      <c r="GB4" s="6">
        <f xml:space="preserve"> SUM( Data_Entity_2022[Shared ownership staircasing: Proceeds] )</f>
        <v>956435</v>
      </c>
      <c r="GC4" s="6">
        <f xml:space="preserve"> SUM( Data_Entity_2022[Shared ownership staircasing: Cost of sales] )</f>
        <v>551666</v>
      </c>
      <c r="GD4" s="6">
        <f xml:space="preserve"> SUM( Data_Entity_2022[Shared ownership staircasing: Surplus] )</f>
        <v>404769</v>
      </c>
      <c r="GE4" s="6">
        <f xml:space="preserve"> SUM( Data_Entity_2022[Right to Buy: Proceeds] )</f>
        <v>196596</v>
      </c>
      <c r="GF4" s="6">
        <f xml:space="preserve"> SUM( Data_Entity_2022[Right to Buy: Cost of sales] )</f>
        <v>121251</v>
      </c>
      <c r="GG4" s="6">
        <f xml:space="preserve"> SUM( Data_Entity_2022[Right to Buy: Surplus] )</f>
        <v>75345</v>
      </c>
      <c r="GH4" s="6">
        <f xml:space="preserve"> SUM( Data_Entity_2022[Right to Acquire: Proceeds] )</f>
        <v>198799</v>
      </c>
      <c r="GI4" s="6">
        <f xml:space="preserve"> SUM( Data_Entity_2022[Right to Acquire: Cost of sales] )</f>
        <v>67890</v>
      </c>
      <c r="GJ4" s="6">
        <f xml:space="preserve"> SUM( Data_Entity_2022[Right to Acquire: Surplus] )</f>
        <v>130909</v>
      </c>
      <c r="GK4" s="6">
        <f xml:space="preserve"> SUM( Data_Entity_2022[Sales to other RPs: Proceeds] )</f>
        <v>545564</v>
      </c>
      <c r="GL4" s="6">
        <f xml:space="preserve"> SUM( Data_Entity_2022[Sales to other RPs: Cost of sales] )</f>
        <v>372134</v>
      </c>
      <c r="GM4" s="6">
        <f xml:space="preserve"> SUM( Data_Entity_2022[Sales to other RPs: Surplus] )</f>
        <v>173430</v>
      </c>
      <c r="GN4" s="6">
        <f xml:space="preserve"> SUM( Data_Entity_2022[Other housing property sales: Proceeds] )</f>
        <v>676851</v>
      </c>
      <c r="GO4" s="6">
        <f xml:space="preserve"> SUM( Data_Entity_2022[Other housing property sales: Cost of sales] )</f>
        <v>351875</v>
      </c>
      <c r="GP4" s="6">
        <f xml:space="preserve"> SUM( Data_Entity_2022[Other housing property sales: Surplus] )</f>
        <v>324976</v>
      </c>
      <c r="GQ4" s="6">
        <f xml:space="preserve"> SUM( Data_Entity_2022[Sale of other assets: Proceeds] )</f>
        <v>211585</v>
      </c>
      <c r="GR4" s="6">
        <f xml:space="preserve"> SUM( Data_Entity_2022[Sale of other assets: Cost of sales] )</f>
        <v>165583</v>
      </c>
      <c r="GS4" s="6">
        <f xml:space="preserve"> SUM( Data_Entity_2022[Sale of other assets: Surplus] )</f>
        <v>46002</v>
      </c>
      <c r="GT4" s="6">
        <f xml:space="preserve"> SUM( Data_Entity_2022[Profit/(Loss) on sale of fixed assets: Proceeds] )</f>
        <v>2785830</v>
      </c>
      <c r="GU4" s="6">
        <f xml:space="preserve"> SUM( Data_Entity_2022[Profit/(Loss) on sale of fixed assets: Cost of sales] )</f>
        <v>1630399</v>
      </c>
      <c r="GV4" s="6">
        <f xml:space="preserve"> SUM( Data_Entity_2022[Profit/(Loss) on sale of fixed assets: Surplus] )</f>
        <v>1155431</v>
      </c>
      <c r="GW4" s="6">
        <f xml:space="preserve"> SUM( Data_Entity_2022[Amounts owed by group undertakings (within 1 year)] )</f>
        <v>2651537</v>
      </c>
      <c r="GX4" s="6">
        <f xml:space="preserve"> SUM( Data_Entity_2022[Amounts owed by group undertakings (after one year)] )</f>
        <v>5573279</v>
      </c>
      <c r="GY4" s="6">
        <f xml:space="preserve"> SUM( Data_Entity_2022[Loans to employees] )</f>
        <v>847</v>
      </c>
      <c r="GZ4" s="6">
        <f xml:space="preserve"> SUM( Data_Entity_2022[Grants receivable] )</f>
        <v>117224</v>
      </c>
      <c r="HA4" s="6">
        <f xml:space="preserve"> SUM( Data_Entity_2022[Refurbishment obligation] )</f>
        <v>530589</v>
      </c>
      <c r="HB4" s="6">
        <f xml:space="preserve"> SUM( Data_Entity_2022[Fair value of derivative financial instruments: Current assets] )</f>
        <v>51665</v>
      </c>
      <c r="HC4" s="6">
        <f xml:space="preserve"> SUM( Data_Entity_2022[Other debtors due after one year] )</f>
        <v>325690</v>
      </c>
      <c r="HD4" s="6">
        <f xml:space="preserve"> SUM( Data_Entity_2022[Any other current assets] )</f>
        <v>475438</v>
      </c>
      <c r="HE4" s="6">
        <f xml:space="preserve"> SUM( Data_Entity_2022[Total other current assets] )</f>
        <v>9726269</v>
      </c>
      <c r="HF4" s="6">
        <f xml:space="preserve"> SUM( Data_Entity_2022[Trade creditors] )</f>
        <v>608028</v>
      </c>
      <c r="HG4" s="6">
        <f xml:space="preserve"> SUM( Data_Entity_2022[Rent and service charges received in advance] )</f>
        <v>622265</v>
      </c>
      <c r="HH4" s="6">
        <f xml:space="preserve"> SUM( Data_Entity_2022[Amount owed to group undertakings (within 1 year)] )</f>
        <v>1748872</v>
      </c>
      <c r="HI4" s="6">
        <f xml:space="preserve"> SUM( Data_Entity_2022[Recycled capital grant fund] )</f>
        <v>363521</v>
      </c>
      <c r="HJ4" s="6">
        <f xml:space="preserve"> SUM( Data_Entity_2022[Accruals and deferred income] )</f>
        <v>2327593</v>
      </c>
      <c r="HK4" s="6">
        <f xml:space="preserve"> SUM( Data_Entity_2022[Obligations under finance leases] )</f>
        <v>27917</v>
      </c>
      <c r="HL4" s="6">
        <f xml:space="preserve"> SUM( Data_Entity_2022[Short-term refurbishment liability] )</f>
        <v>31540</v>
      </c>
      <c r="HM4" s="6">
        <f xml:space="preserve"> SUM( Data_Entity_2022[Fair value of derivative financial instruments: Current liabilities] )</f>
        <v>17163</v>
      </c>
      <c r="HN4" s="6">
        <f xml:space="preserve"> SUM( Data_Entity_2022[Other creditors] )</f>
        <v>1437112</v>
      </c>
      <c r="HO4" s="6">
        <f xml:space="preserve"> SUM( Data_Entity_2022[Total other creditors within 1 year] )</f>
        <v>7184011</v>
      </c>
      <c r="HP4" s="6">
        <f xml:space="preserve"> SUM( Data_Entity_2022[OLTC: Recycled capital grant fund] )</f>
        <v>720769</v>
      </c>
      <c r="HQ4" s="6">
        <f xml:space="preserve"> SUM( Data_Entity_2022[OLTC: Other creditors] )</f>
        <v>836424</v>
      </c>
      <c r="HR4" s="6">
        <f xml:space="preserve"> SUM( Data_Entity_2022[Total other long-term creditors] )</f>
        <v>1557193</v>
      </c>
      <c r="HS4" s="6">
        <f xml:space="preserve"> SUM( Data_Entity_2022[Refurbishment provision] )</f>
        <v>439904</v>
      </c>
      <c r="HT4" s="6">
        <f xml:space="preserve"> SUM( Data_Entity_2022[Other provisions: other] )</f>
        <v>235724</v>
      </c>
      <c r="HU4" s="6">
        <f xml:space="preserve"> SUM( Data_Entity_2022[Total other provisions] )</f>
        <v>675628</v>
      </c>
      <c r="HV4" s="6">
        <f xml:space="preserve"> SUM( Data_Entity_2022[Interest payable on liabilities] )</f>
        <v>3166300</v>
      </c>
      <c r="HW4" s="6">
        <f xml:space="preserve"> SUM( Data_Entity_2022[Amortisation of loan premiums and arrangement costs] )</f>
        <v>69870</v>
      </c>
      <c r="HX4" s="6">
        <f xml:space="preserve"> SUM( Data_Entity_2022[Loan breakage costs] )</f>
        <v>253880</v>
      </c>
      <c r="HY4" s="6">
        <f xml:space="preserve"> SUM( Data_Entity_2022[Defined benefit pension charges] )</f>
        <v>72348</v>
      </c>
      <c r="HZ4" s="6">
        <f xml:space="preserve"> SUM( Data_Entity_2022[Accruals on DPF and RCGF] )</f>
        <v>1519</v>
      </c>
      <c r="IA4" s="6">
        <f xml:space="preserve"> SUM( Data_Entity_2022[Other amounts payable] )</f>
        <v>88980</v>
      </c>
      <c r="IB4" s="6">
        <f xml:space="preserve"> SUM( Data_Entity_2022[Less: interest capitalised in housing properties] )</f>
        <v>-313127</v>
      </c>
      <c r="IC4" s="6">
        <f xml:space="preserve"> SUM( Data_Entity_2022[Total interest payable and financing costs] )</f>
        <v>3339770</v>
      </c>
      <c r="ID4" s="6">
        <f xml:space="preserve"> SUM( Data_Entity_2022[Op leases: Amounts payable not later than 1 yr] )</f>
        <v>182385</v>
      </c>
      <c r="IE4" s="6">
        <f xml:space="preserve"> SUM( Data_Entity_2022[Op leases: Amounts payable later than 1 yr and not later than 5 yrs] )</f>
        <v>503484</v>
      </c>
      <c r="IF4" s="6">
        <f xml:space="preserve"> SUM( Data_Entity_2022[Op leases: Amounts payable later than 5 yrs] )</f>
        <v>1207839</v>
      </c>
      <c r="IG4" s="6">
        <f xml:space="preserve"> SUM( Data_Entity_2022[Op leases: Total amounts payable] )</f>
        <v>1893708</v>
      </c>
      <c r="IH4" s="6">
        <f xml:space="preserve"> SUM( Data_Entity_2022[Capitalised major repairs expenditure for period] )</f>
        <v>2176315</v>
      </c>
      <c r="II4" s="6">
        <f xml:space="preserve"> SUM( Data_Entity_2022[Total depreciation charge for period] )</f>
        <v>2762743</v>
      </c>
      <c r="IJ4" s="6">
        <f xml:space="preserve"> SUM( Data_Entity_2022[Total impairment charged/(released) for the period] )</f>
        <v>123892</v>
      </c>
      <c r="IK4" s="6">
        <f xml:space="preserve"> SUM( Data_Entity_2022[SH units acquired or developed] )</f>
        <v>48068</v>
      </c>
      <c r="IL4" s="6">
        <f xml:space="preserve"> SUM( Data_Entity_2022[SH units sold/demolished] )</f>
        <v>-15284</v>
      </c>
      <c r="IM4" s="6">
        <f xml:space="preserve"> SUM( Data_Entity_2022[SH units transferred and other movements] )</f>
        <v>26200</v>
      </c>
      <c r="IN4" s="6">
        <f xml:space="preserve"> SUM( Data_Entity_2022[Closing SH units owned] )</f>
        <v>2738135</v>
      </c>
      <c r="IO4" s="6">
        <f xml:space="preserve"> SUM( Data_Entity_2022[Closing SH units owned and/or managed] )</f>
        <v>2810456</v>
      </c>
      <c r="IP4" s="6">
        <f xml:space="preserve"> SUM( Data_Entity_2022[Non-SH units acquired or developed] )</f>
        <v>724</v>
      </c>
      <c r="IQ4" s="6">
        <f xml:space="preserve"> SUM( Data_Entity_2022[Non-SH units sold/demolished] )</f>
        <v>-766</v>
      </c>
      <c r="IR4" s="6">
        <f xml:space="preserve"> SUM( Data_Entity_2022[Non-SH units transferred and other movements] )</f>
        <v>-661</v>
      </c>
      <c r="IS4" s="6">
        <f xml:space="preserve"> SUM( Data_Entity_2022[Closing non-SH units owned] )</f>
        <v>35638</v>
      </c>
      <c r="IT4" s="6">
        <f xml:space="preserve"> SUM( Data_Entity_2022[Closing non-SH units owned and/or managed] )</f>
        <v>43718</v>
      </c>
    </row>
    <row r="5" spans="1:254" s="7" customFormat="1" ht="50.25" customHeight="1" x14ac:dyDescent="0.25">
      <c r="A5" s="11" t="s">
        <v>819</v>
      </c>
      <c r="B5" s="11" t="s">
        <v>820</v>
      </c>
      <c r="C5" s="11" t="s">
        <v>821</v>
      </c>
      <c r="D5" s="11" t="s">
        <v>748</v>
      </c>
      <c r="E5" s="11" t="s">
        <v>65</v>
      </c>
      <c r="F5" s="11" t="s">
        <v>646</v>
      </c>
      <c r="G5" s="11" t="s">
        <v>66</v>
      </c>
      <c r="H5" s="11" t="s">
        <v>768</v>
      </c>
      <c r="I5" s="11" t="s">
        <v>769</v>
      </c>
      <c r="J5" s="11" t="s">
        <v>647</v>
      </c>
      <c r="K5" s="11" t="s">
        <v>580</v>
      </c>
      <c r="L5" s="11" t="s">
        <v>67</v>
      </c>
      <c r="M5" s="11" t="s">
        <v>822</v>
      </c>
      <c r="N5" s="11" t="s">
        <v>648</v>
      </c>
      <c r="O5" s="11" t="s">
        <v>770</v>
      </c>
      <c r="P5" s="11" t="s">
        <v>823</v>
      </c>
      <c r="Q5" s="11" t="s">
        <v>824</v>
      </c>
      <c r="R5" s="11" t="s">
        <v>649</v>
      </c>
      <c r="S5" s="11" t="s">
        <v>825</v>
      </c>
      <c r="T5" s="11" t="s">
        <v>826</v>
      </c>
      <c r="U5" s="11" t="s">
        <v>650</v>
      </c>
      <c r="V5" s="11" t="s">
        <v>827</v>
      </c>
      <c r="W5" s="11" t="s">
        <v>828</v>
      </c>
      <c r="X5" s="11" t="s">
        <v>829</v>
      </c>
      <c r="Y5" s="11" t="s">
        <v>490</v>
      </c>
      <c r="Z5" s="11" t="s">
        <v>522</v>
      </c>
      <c r="AA5" s="11" t="s">
        <v>830</v>
      </c>
      <c r="AB5" s="11" t="s">
        <v>652</v>
      </c>
      <c r="AC5" s="11" t="s">
        <v>653</v>
      </c>
      <c r="AD5" s="11" t="s">
        <v>654</v>
      </c>
      <c r="AE5" s="11" t="s">
        <v>831</v>
      </c>
      <c r="AF5" s="11" t="s">
        <v>832</v>
      </c>
      <c r="AG5" s="11" t="s">
        <v>655</v>
      </c>
      <c r="AH5" s="11" t="s">
        <v>656</v>
      </c>
      <c r="AI5" s="11" t="s">
        <v>657</v>
      </c>
      <c r="AJ5" s="11" t="s">
        <v>658</v>
      </c>
      <c r="AK5" s="11" t="s">
        <v>659</v>
      </c>
      <c r="AL5" s="11" t="s">
        <v>660</v>
      </c>
      <c r="AM5" s="11" t="s">
        <v>661</v>
      </c>
      <c r="AN5" s="11" t="s">
        <v>662</v>
      </c>
      <c r="AO5" s="11" t="s">
        <v>663</v>
      </c>
      <c r="AP5" s="11" t="s">
        <v>664</v>
      </c>
      <c r="AQ5" s="11" t="s">
        <v>665</v>
      </c>
      <c r="AR5" s="11" t="s">
        <v>666</v>
      </c>
      <c r="AS5" s="11" t="s">
        <v>667</v>
      </c>
      <c r="AT5" s="11" t="s">
        <v>668</v>
      </c>
      <c r="AU5" s="11" t="s">
        <v>833</v>
      </c>
      <c r="AV5" s="11" t="s">
        <v>834</v>
      </c>
      <c r="AW5" s="11" t="s">
        <v>670</v>
      </c>
      <c r="AX5" s="11" t="s">
        <v>671</v>
      </c>
      <c r="AY5" s="11" t="s">
        <v>672</v>
      </c>
      <c r="AZ5" s="11" t="s">
        <v>835</v>
      </c>
      <c r="BA5" s="11" t="s">
        <v>673</v>
      </c>
      <c r="BB5" s="11" t="s">
        <v>674</v>
      </c>
      <c r="BC5" s="11" t="s">
        <v>836</v>
      </c>
      <c r="BD5" s="11" t="s">
        <v>675</v>
      </c>
      <c r="BE5" s="11" t="s">
        <v>676</v>
      </c>
      <c r="BF5" s="11" t="s">
        <v>677</v>
      </c>
      <c r="BG5" s="11" t="s">
        <v>83</v>
      </c>
      <c r="BH5" s="11" t="s">
        <v>678</v>
      </c>
      <c r="BI5" s="11" t="s">
        <v>784</v>
      </c>
      <c r="BJ5" s="11" t="s">
        <v>837</v>
      </c>
      <c r="BK5" s="11" t="s">
        <v>838</v>
      </c>
      <c r="BL5" s="11" t="s">
        <v>68</v>
      </c>
      <c r="BM5" s="11" t="s">
        <v>84</v>
      </c>
      <c r="BN5" s="11" t="s">
        <v>839</v>
      </c>
      <c r="BO5" s="11" t="s">
        <v>679</v>
      </c>
      <c r="BP5" s="11" t="s">
        <v>680</v>
      </c>
      <c r="BQ5" s="11" t="s">
        <v>681</v>
      </c>
      <c r="BR5" s="11" t="s">
        <v>682</v>
      </c>
      <c r="BS5" s="11" t="s">
        <v>840</v>
      </c>
      <c r="BT5" s="11" t="s">
        <v>683</v>
      </c>
      <c r="BU5" s="11" t="s">
        <v>841</v>
      </c>
      <c r="BV5" s="11" t="s">
        <v>684</v>
      </c>
      <c r="BW5" s="11" t="s">
        <v>685</v>
      </c>
      <c r="BX5" s="11" t="s">
        <v>686</v>
      </c>
      <c r="BY5" s="11" t="s">
        <v>687</v>
      </c>
      <c r="BZ5" s="11" t="s">
        <v>842</v>
      </c>
      <c r="CA5" s="11" t="s">
        <v>843</v>
      </c>
      <c r="CB5" s="11" t="s">
        <v>689</v>
      </c>
      <c r="CC5" s="11" t="s">
        <v>493</v>
      </c>
      <c r="CD5" s="11" t="s">
        <v>690</v>
      </c>
      <c r="CE5" s="11" t="s">
        <v>691</v>
      </c>
      <c r="CF5" s="11" t="s">
        <v>793</v>
      </c>
      <c r="CG5" s="11" t="s">
        <v>692</v>
      </c>
      <c r="CH5" s="11" t="s">
        <v>693</v>
      </c>
      <c r="CI5" s="11" t="s">
        <v>844</v>
      </c>
      <c r="CJ5" s="11" t="s">
        <v>694</v>
      </c>
      <c r="CK5" s="11" t="s">
        <v>695</v>
      </c>
      <c r="CL5" s="11" t="s">
        <v>845</v>
      </c>
      <c r="CM5" s="11" t="s">
        <v>846</v>
      </c>
      <c r="CN5" s="11" t="s">
        <v>847</v>
      </c>
      <c r="CO5" s="11" t="s">
        <v>848</v>
      </c>
      <c r="CP5" s="11" t="s">
        <v>849</v>
      </c>
      <c r="CQ5" s="11" t="s">
        <v>850</v>
      </c>
      <c r="CR5" s="11" t="s">
        <v>851</v>
      </c>
      <c r="CS5" s="11" t="s">
        <v>852</v>
      </c>
      <c r="CT5" s="11" t="s">
        <v>853</v>
      </c>
      <c r="CU5" s="11" t="s">
        <v>854</v>
      </c>
      <c r="CV5" s="11" t="s">
        <v>855</v>
      </c>
      <c r="CW5" s="11" t="s">
        <v>856</v>
      </c>
      <c r="CX5" s="11" t="s">
        <v>857</v>
      </c>
      <c r="CY5" s="11" t="s">
        <v>858</v>
      </c>
      <c r="CZ5" s="11" t="s">
        <v>859</v>
      </c>
      <c r="DA5" s="11" t="s">
        <v>860</v>
      </c>
      <c r="DB5" s="11" t="s">
        <v>861</v>
      </c>
      <c r="DC5" s="11" t="s">
        <v>862</v>
      </c>
      <c r="DD5" s="11" t="s">
        <v>863</v>
      </c>
      <c r="DE5" s="11" t="s">
        <v>864</v>
      </c>
      <c r="DF5" s="11" t="s">
        <v>865</v>
      </c>
      <c r="DG5" s="11" t="s">
        <v>866</v>
      </c>
      <c r="DH5" s="11" t="s">
        <v>867</v>
      </c>
      <c r="DI5" s="11" t="s">
        <v>868</v>
      </c>
      <c r="DJ5" s="11" t="s">
        <v>869</v>
      </c>
      <c r="DK5" s="11" t="s">
        <v>870</v>
      </c>
      <c r="DL5" s="11" t="s">
        <v>871</v>
      </c>
      <c r="DM5" s="11" t="s">
        <v>872</v>
      </c>
      <c r="DN5" s="11" t="s">
        <v>873</v>
      </c>
      <c r="DO5" s="11" t="s">
        <v>874</v>
      </c>
      <c r="DP5" s="11" t="s">
        <v>875</v>
      </c>
      <c r="DQ5" s="11" t="s">
        <v>876</v>
      </c>
      <c r="DR5" s="11" t="s">
        <v>877</v>
      </c>
      <c r="DS5" s="11" t="s">
        <v>878</v>
      </c>
      <c r="DT5" s="11" t="s">
        <v>879</v>
      </c>
      <c r="DU5" s="11" t="s">
        <v>880</v>
      </c>
      <c r="DV5" s="11" t="s">
        <v>881</v>
      </c>
      <c r="DW5" s="11" t="s">
        <v>882</v>
      </c>
      <c r="DX5" s="11" t="s">
        <v>883</v>
      </c>
      <c r="DY5" s="11" t="s">
        <v>884</v>
      </c>
      <c r="DZ5" s="11" t="s">
        <v>885</v>
      </c>
      <c r="EA5" s="11" t="s">
        <v>886</v>
      </c>
      <c r="EB5" s="11" t="s">
        <v>887</v>
      </c>
      <c r="EC5" s="11" t="s">
        <v>888</v>
      </c>
      <c r="ED5" s="11" t="s">
        <v>889</v>
      </c>
      <c r="EE5" s="11" t="s">
        <v>890</v>
      </c>
      <c r="EF5" s="11" t="s">
        <v>891</v>
      </c>
      <c r="EG5" s="11" t="s">
        <v>892</v>
      </c>
      <c r="EH5" s="11" t="s">
        <v>893</v>
      </c>
      <c r="EI5" s="11" t="s">
        <v>894</v>
      </c>
      <c r="EJ5" s="11" t="s">
        <v>895</v>
      </c>
      <c r="EK5" s="11" t="s">
        <v>896</v>
      </c>
      <c r="EL5" s="11" t="s">
        <v>897</v>
      </c>
      <c r="EM5" s="11" t="s">
        <v>898</v>
      </c>
      <c r="EN5" s="11" t="s">
        <v>899</v>
      </c>
      <c r="EO5" s="11" t="s">
        <v>900</v>
      </c>
      <c r="EP5" s="11" t="s">
        <v>901</v>
      </c>
      <c r="EQ5" s="11" t="s">
        <v>902</v>
      </c>
      <c r="ER5" s="11" t="s">
        <v>903</v>
      </c>
      <c r="ES5" s="11" t="s">
        <v>904</v>
      </c>
      <c r="ET5" s="11" t="s">
        <v>905</v>
      </c>
      <c r="EU5" s="11" t="s">
        <v>906</v>
      </c>
      <c r="EV5" s="11" t="s">
        <v>907</v>
      </c>
      <c r="EW5" s="11" t="s">
        <v>908</v>
      </c>
      <c r="EX5" s="11" t="s">
        <v>698</v>
      </c>
      <c r="EY5" s="11" t="s">
        <v>699</v>
      </c>
      <c r="EZ5" s="11" t="s">
        <v>909</v>
      </c>
      <c r="FA5" s="11" t="s">
        <v>910</v>
      </c>
      <c r="FB5" s="11" t="s">
        <v>701</v>
      </c>
      <c r="FC5" s="11" t="s">
        <v>702</v>
      </c>
      <c r="FD5" s="11" t="s">
        <v>703</v>
      </c>
      <c r="FE5" s="11" t="s">
        <v>704</v>
      </c>
      <c r="FF5" s="11" t="s">
        <v>911</v>
      </c>
      <c r="FG5" s="11" t="s">
        <v>705</v>
      </c>
      <c r="FH5" s="11" t="s">
        <v>706</v>
      </c>
      <c r="FI5" s="11" t="s">
        <v>912</v>
      </c>
      <c r="FJ5" s="11" t="s">
        <v>707</v>
      </c>
      <c r="FK5" s="11" t="s">
        <v>708</v>
      </c>
      <c r="FL5" s="11" t="s">
        <v>709</v>
      </c>
      <c r="FM5" s="11" t="s">
        <v>913</v>
      </c>
      <c r="FN5" s="11" t="s">
        <v>710</v>
      </c>
      <c r="FO5" s="11" t="s">
        <v>711</v>
      </c>
      <c r="FP5" s="11" t="s">
        <v>914</v>
      </c>
      <c r="FQ5" s="11" t="s">
        <v>712</v>
      </c>
      <c r="FR5" s="11" t="s">
        <v>915</v>
      </c>
      <c r="FS5" s="11" t="s">
        <v>916</v>
      </c>
      <c r="FT5" s="11" t="s">
        <v>917</v>
      </c>
      <c r="FU5" s="11" t="s">
        <v>713</v>
      </c>
      <c r="FV5" s="11" t="s">
        <v>714</v>
      </c>
      <c r="FW5" s="11" t="s">
        <v>918</v>
      </c>
      <c r="FX5" s="11" t="s">
        <v>919</v>
      </c>
      <c r="FY5" s="11" t="s">
        <v>920</v>
      </c>
      <c r="FZ5" s="11" t="s">
        <v>921</v>
      </c>
      <c r="GA5" s="11" t="s">
        <v>922</v>
      </c>
      <c r="GB5" s="11" t="s">
        <v>923</v>
      </c>
      <c r="GC5" s="11" t="s">
        <v>924</v>
      </c>
      <c r="GD5" s="11" t="s">
        <v>925</v>
      </c>
      <c r="GE5" s="11" t="s">
        <v>926</v>
      </c>
      <c r="GF5" s="11" t="s">
        <v>927</v>
      </c>
      <c r="GG5" s="11" t="s">
        <v>928</v>
      </c>
      <c r="GH5" s="11" t="s">
        <v>929</v>
      </c>
      <c r="GI5" s="11" t="s">
        <v>930</v>
      </c>
      <c r="GJ5" s="11" t="s">
        <v>931</v>
      </c>
      <c r="GK5" s="11" t="s">
        <v>932</v>
      </c>
      <c r="GL5" s="11" t="s">
        <v>933</v>
      </c>
      <c r="GM5" s="11" t="s">
        <v>934</v>
      </c>
      <c r="GN5" s="11" t="s">
        <v>935</v>
      </c>
      <c r="GO5" s="11" t="s">
        <v>936</v>
      </c>
      <c r="GP5" s="11" t="s">
        <v>937</v>
      </c>
      <c r="GQ5" s="11" t="s">
        <v>938</v>
      </c>
      <c r="GR5" s="11" t="s">
        <v>939</v>
      </c>
      <c r="GS5" s="11" t="s">
        <v>940</v>
      </c>
      <c r="GT5" s="11" t="s">
        <v>941</v>
      </c>
      <c r="GU5" s="11" t="s">
        <v>942</v>
      </c>
      <c r="GV5" s="11" t="s">
        <v>943</v>
      </c>
      <c r="GW5" s="11" t="s">
        <v>716</v>
      </c>
      <c r="GX5" s="11" t="s">
        <v>751</v>
      </c>
      <c r="GY5" s="11" t="s">
        <v>717</v>
      </c>
      <c r="GZ5" s="11" t="s">
        <v>718</v>
      </c>
      <c r="HA5" s="11" t="s">
        <v>719</v>
      </c>
      <c r="HB5" s="11" t="s">
        <v>944</v>
      </c>
      <c r="HC5" s="11" t="s">
        <v>752</v>
      </c>
      <c r="HD5" s="11" t="s">
        <v>753</v>
      </c>
      <c r="HE5" s="11" t="s">
        <v>720</v>
      </c>
      <c r="HF5" s="11" t="s">
        <v>721</v>
      </c>
      <c r="HG5" s="11" t="s">
        <v>722</v>
      </c>
      <c r="HH5" s="11" t="s">
        <v>723</v>
      </c>
      <c r="HI5" s="11" t="s">
        <v>724</v>
      </c>
      <c r="HJ5" s="11" t="s">
        <v>725</v>
      </c>
      <c r="HK5" s="11" t="s">
        <v>726</v>
      </c>
      <c r="HL5" s="11" t="s">
        <v>945</v>
      </c>
      <c r="HM5" s="11" t="s">
        <v>946</v>
      </c>
      <c r="HN5" s="11" t="s">
        <v>727</v>
      </c>
      <c r="HO5" s="11" t="s">
        <v>818</v>
      </c>
      <c r="HP5" s="11" t="s">
        <v>947</v>
      </c>
      <c r="HQ5" s="11" t="s">
        <v>948</v>
      </c>
      <c r="HR5" s="11" t="s">
        <v>949</v>
      </c>
      <c r="HS5" s="11" t="s">
        <v>729</v>
      </c>
      <c r="HT5" s="11" t="s">
        <v>950</v>
      </c>
      <c r="HU5" s="11" t="s">
        <v>730</v>
      </c>
      <c r="HV5" s="11" t="s">
        <v>732</v>
      </c>
      <c r="HW5" s="11" t="s">
        <v>733</v>
      </c>
      <c r="HX5" s="11" t="s">
        <v>734</v>
      </c>
      <c r="HY5" s="11" t="s">
        <v>735</v>
      </c>
      <c r="HZ5" s="11" t="s">
        <v>736</v>
      </c>
      <c r="IA5" s="11" t="s">
        <v>737</v>
      </c>
      <c r="IB5" s="11" t="s">
        <v>738</v>
      </c>
      <c r="IC5" s="11" t="s">
        <v>739</v>
      </c>
      <c r="ID5" s="11" t="s">
        <v>951</v>
      </c>
      <c r="IE5" s="11" t="s">
        <v>952</v>
      </c>
      <c r="IF5" s="11" t="s">
        <v>953</v>
      </c>
      <c r="IG5" s="11" t="s">
        <v>954</v>
      </c>
      <c r="IH5" s="11" t="s">
        <v>742</v>
      </c>
      <c r="II5" s="11" t="s">
        <v>743</v>
      </c>
      <c r="IJ5" s="11" t="s">
        <v>744</v>
      </c>
      <c r="IK5" s="11" t="s">
        <v>955</v>
      </c>
      <c r="IL5" s="11" t="s">
        <v>956</v>
      </c>
      <c r="IM5" s="11" t="s">
        <v>957</v>
      </c>
      <c r="IN5" s="11" t="s">
        <v>958</v>
      </c>
      <c r="IO5" s="11" t="s">
        <v>959</v>
      </c>
      <c r="IP5" s="11" t="s">
        <v>960</v>
      </c>
      <c r="IQ5" s="11" t="s">
        <v>961</v>
      </c>
      <c r="IR5" s="11" t="s">
        <v>962</v>
      </c>
      <c r="IS5" s="11" t="s">
        <v>963</v>
      </c>
      <c r="IT5" s="11" t="s">
        <v>964</v>
      </c>
    </row>
    <row r="6" spans="1:254" x14ac:dyDescent="0.25">
      <c r="A6" s="8" t="s">
        <v>70</v>
      </c>
      <c r="B6" s="8" t="s">
        <v>139</v>
      </c>
      <c r="C6" s="89">
        <v>44651</v>
      </c>
      <c r="D6" s="9" vm="15885">
        <v>12</v>
      </c>
      <c r="E6" s="10" vm="9140">
        <v>145961</v>
      </c>
      <c r="F6" s="10" vm="60100">
        <v>-112248</v>
      </c>
      <c r="G6" s="10" vm="42617">
        <v>-7996</v>
      </c>
      <c r="H6" s="10" vm="59545">
        <v>25717</v>
      </c>
      <c r="I6" s="10" vm="29162">
        <v>8962</v>
      </c>
      <c r="J6" s="10" vm="63356">
        <v>34679</v>
      </c>
      <c r="K6" s="10" vm="1128">
        <v>0</v>
      </c>
      <c r="L6" s="10" vm="15668">
        <v>518</v>
      </c>
      <c r="M6" s="10" vm="8923">
        <v>0</v>
      </c>
      <c r="N6" s="10" vm="1082">
        <v>9474</v>
      </c>
      <c r="O6" s="10" vm="65198">
        <v>-24133</v>
      </c>
      <c r="P6" s="10" vm="35672">
        <v>12657</v>
      </c>
      <c r="Q6" s="10" vm="64317">
        <v>0</v>
      </c>
      <c r="R6" s="10" vm="22295">
        <v>0</v>
      </c>
      <c r="S6" s="10" vm="55871">
        <v>0</v>
      </c>
      <c r="T6" s="10" vm="63958">
        <v>33195</v>
      </c>
      <c r="U6" s="10" vm="8711">
        <v>0</v>
      </c>
      <c r="V6" s="10" vm="54138">
        <v>33195</v>
      </c>
      <c r="W6" s="10" vm="42178">
        <v>0</v>
      </c>
      <c r="X6" s="10" vm="35437">
        <v>2031</v>
      </c>
      <c r="Y6" s="10" vm="28853">
        <v>1959</v>
      </c>
      <c r="Z6" s="10" vm="22073">
        <v>0</v>
      </c>
      <c r="AA6" s="10" vm="66025">
        <v>37185</v>
      </c>
      <c r="AB6" s="10" vm="15280">
        <v>87392</v>
      </c>
      <c r="AC6" s="10" vm="8518">
        <v>9488</v>
      </c>
      <c r="AD6" s="10" vm="51031">
        <v>96880</v>
      </c>
      <c r="AE6" s="10" vm="41952">
        <v>9804</v>
      </c>
      <c r="AF6" s="10" vm="35203">
        <v>0</v>
      </c>
      <c r="AG6" s="10" vm="28628">
        <v>0</v>
      </c>
      <c r="AH6" s="10" vm="21853">
        <v>1591</v>
      </c>
      <c r="AI6" s="10" vm="1209">
        <v>108275</v>
      </c>
      <c r="AJ6" s="10" vm="15061">
        <v>23733</v>
      </c>
      <c r="AK6" s="10" vm="63172">
        <v>14979</v>
      </c>
      <c r="AL6" s="10" vm="1172">
        <v>14226</v>
      </c>
      <c r="AM6" s="10" vm="41750">
        <v>5154</v>
      </c>
      <c r="AN6" s="10" vm="34992">
        <v>6543</v>
      </c>
      <c r="AO6" s="10" vm="64312">
        <v>614</v>
      </c>
      <c r="AP6" s="10" vm="21645">
        <v>2005</v>
      </c>
      <c r="AQ6" s="10" vm="1127">
        <v>19809</v>
      </c>
      <c r="AR6" s="10" vm="14842">
        <v>-1705</v>
      </c>
      <c r="AS6" s="10" vm="8209">
        <v>0</v>
      </c>
      <c r="AT6" s="10" vm="60087">
        <v>85358</v>
      </c>
      <c r="AU6" s="10" vm="41520">
        <v>22917</v>
      </c>
      <c r="AV6" s="10" vm="100689">
        <v>1499</v>
      </c>
      <c r="AW6" s="10" vm="28172">
        <v>1333046</v>
      </c>
      <c r="AX6" s="10" vm="21441">
        <v>0</v>
      </c>
      <c r="AY6" s="10" vm="55672">
        <v>16373</v>
      </c>
      <c r="AZ6" s="10" vm="14630">
        <v>0</v>
      </c>
      <c r="BA6" s="10" vm="7994">
        <v>2221</v>
      </c>
      <c r="BB6" s="10" vm="66231">
        <v>267667</v>
      </c>
      <c r="BC6" s="10" vm="41288">
        <v>0</v>
      </c>
      <c r="BD6" s="10" vm="34658">
        <v>0</v>
      </c>
      <c r="BE6" s="10" vm="27942">
        <v>64001</v>
      </c>
      <c r="BF6" s="10" vm="21219">
        <v>35992</v>
      </c>
      <c r="BG6" s="10" vm="65926">
        <v>1719300</v>
      </c>
      <c r="BH6" s="10" vm="14434">
        <v>17495</v>
      </c>
      <c r="BI6" s="10" vm="7793">
        <v>14598</v>
      </c>
      <c r="BJ6" s="10" vm="50802">
        <v>22968</v>
      </c>
      <c r="BK6" s="10" vm="41060">
        <v>0</v>
      </c>
      <c r="BL6" s="10" vm="34424">
        <v>165853</v>
      </c>
      <c r="BM6" s="10" vm="64305">
        <v>220914</v>
      </c>
      <c r="BN6" s="10" vm="20999">
        <v>14799</v>
      </c>
      <c r="BO6" s="10" vm="1208">
        <v>0</v>
      </c>
      <c r="BP6" s="10" vm="14218">
        <v>21559</v>
      </c>
      <c r="BQ6" s="10" vm="7644">
        <v>155425</v>
      </c>
      <c r="BR6" s="10" vm="1171">
        <v>191783</v>
      </c>
      <c r="BS6" s="10" vm="40853">
        <v>29131</v>
      </c>
      <c r="BT6" s="10" vm="34210">
        <v>1748431</v>
      </c>
      <c r="BU6" s="10" vm="64302">
        <v>345209</v>
      </c>
      <c r="BV6" s="10" vm="64170">
        <v>186509</v>
      </c>
      <c r="BW6" s="10" vm="1126">
        <v>0</v>
      </c>
      <c r="BX6" s="10" vm="14000">
        <v>676037</v>
      </c>
      <c r="BY6" s="10" vm="63088">
        <v>2221</v>
      </c>
      <c r="BZ6" s="10" vm="1081">
        <v>4852</v>
      </c>
      <c r="CA6" s="10" vm="40619">
        <v>15690</v>
      </c>
      <c r="CB6" s="10" vm="34054">
        <v>1230518</v>
      </c>
      <c r="CC6" s="10" vm="64300">
        <v>1931</v>
      </c>
      <c r="CD6" s="10" vm="20585">
        <v>7328</v>
      </c>
      <c r="CE6" s="10" vm="55451">
        <v>508654</v>
      </c>
      <c r="CF6" s="10" vm="13784">
        <v>488693</v>
      </c>
      <c r="CG6" s="10" vm="7214">
        <v>0</v>
      </c>
      <c r="CH6" s="10" vm="66218">
        <v>0</v>
      </c>
      <c r="CI6" s="10" vm="40389">
        <v>-2236</v>
      </c>
      <c r="CJ6" s="10" vm="33819">
        <v>22197</v>
      </c>
      <c r="CK6" s="10" vm="27030">
        <v>508654</v>
      </c>
      <c r="CL6" s="10" vm="20365">
        <v>7678</v>
      </c>
      <c r="CM6" s="10" vm="52231">
        <v>6426</v>
      </c>
      <c r="CN6" s="10" vm="13584">
        <v>0</v>
      </c>
      <c r="CO6" s="10" vm="6998">
        <v>1252</v>
      </c>
      <c r="CP6" s="10" vm="50579">
        <v>1497</v>
      </c>
      <c r="CQ6" s="10" vm="40158">
        <v>0</v>
      </c>
      <c r="CR6" s="10" vm="33585">
        <v>1285</v>
      </c>
      <c r="CS6" s="10" vm="64295">
        <v>212</v>
      </c>
      <c r="CT6" s="10" vm="20144">
        <v>0</v>
      </c>
      <c r="CU6" s="10" vm="1204">
        <v>0</v>
      </c>
      <c r="CV6" s="10" vm="13365">
        <v>2836</v>
      </c>
      <c r="CW6" s="10" vm="6837">
        <v>-2836</v>
      </c>
      <c r="CX6" s="10" vm="1170">
        <v>505</v>
      </c>
      <c r="CY6" s="10" vm="39946">
        <v>0</v>
      </c>
      <c r="CZ6" s="10" vm="33356">
        <v>3825</v>
      </c>
      <c r="DA6" s="10" vm="26572">
        <v>-3320</v>
      </c>
      <c r="DB6" s="10" vm="19926">
        <v>0</v>
      </c>
      <c r="DC6" s="10" vm="1125">
        <v>0</v>
      </c>
      <c r="DD6" s="10" vm="13145">
        <v>0</v>
      </c>
      <c r="DE6" s="10" vm="63028">
        <v>0</v>
      </c>
      <c r="DF6" s="10" vm="60086">
        <v>9507</v>
      </c>
      <c r="DG6" s="10" vm="39716">
        <v>2</v>
      </c>
      <c r="DH6" s="10" vm="33198">
        <v>8775</v>
      </c>
      <c r="DI6" s="10" vm="26342">
        <v>730</v>
      </c>
      <c r="DJ6" s="10" vm="19724">
        <v>19187</v>
      </c>
      <c r="DK6" s="10" vm="55232">
        <v>6428</v>
      </c>
      <c r="DL6" s="10" vm="12935">
        <v>16721</v>
      </c>
      <c r="DM6" s="10" vm="6402">
        <v>-3962</v>
      </c>
      <c r="DN6" s="10" vm="66201">
        <v>1575</v>
      </c>
      <c r="DO6" s="10" vm="39485">
        <v>1568</v>
      </c>
      <c r="DP6" s="10" vm="32963">
        <v>0</v>
      </c>
      <c r="DQ6" s="10" vm="26119">
        <v>7</v>
      </c>
      <c r="DR6" s="10" vm="19503">
        <v>4833</v>
      </c>
      <c r="DS6" s="10" vm="52076">
        <v>0</v>
      </c>
      <c r="DT6" s="10" vm="12736">
        <v>2717</v>
      </c>
      <c r="DU6" s="10" vm="6188">
        <v>2116</v>
      </c>
      <c r="DV6" s="10" vm="50351">
        <v>0</v>
      </c>
      <c r="DW6" s="10" vm="39260">
        <v>0</v>
      </c>
      <c r="DX6" s="10" vm="32731">
        <v>0</v>
      </c>
      <c r="DY6" s="10" vm="64289">
        <v>0</v>
      </c>
      <c r="DZ6" s="10" vm="19286">
        <v>6834</v>
      </c>
      <c r="EA6" s="10" vm="1197">
        <v>0</v>
      </c>
      <c r="EB6" s="10" vm="12518">
        <v>3370</v>
      </c>
      <c r="EC6" s="10" vm="6031">
        <v>3464</v>
      </c>
      <c r="ED6" s="10" vm="1169">
        <v>0</v>
      </c>
      <c r="EE6" s="10" vm="39045">
        <v>0</v>
      </c>
      <c r="EF6" s="10" vm="32504">
        <v>0</v>
      </c>
      <c r="EG6" s="10" vm="25663">
        <v>0</v>
      </c>
      <c r="EH6" s="10" vm="19068">
        <v>4514</v>
      </c>
      <c r="EI6" s="10" vm="1124">
        <v>0</v>
      </c>
      <c r="EJ6" s="10" vm="12299">
        <v>0</v>
      </c>
      <c r="EK6" s="10" vm="62959">
        <v>4514</v>
      </c>
      <c r="EL6" s="10" vm="1080">
        <v>743</v>
      </c>
      <c r="EM6" s="10" vm="38814">
        <v>0</v>
      </c>
      <c r="EN6" s="10" vm="64562">
        <v>4082</v>
      </c>
      <c r="EO6" s="10" vm="25432">
        <v>-3339</v>
      </c>
      <c r="EP6" s="10" vm="18874">
        <v>18499</v>
      </c>
      <c r="EQ6" s="10" vm="55017">
        <v>1568</v>
      </c>
      <c r="ER6" s="10" vm="12081">
        <v>10169</v>
      </c>
      <c r="ES6" s="10" vm="5597">
        <v>6762</v>
      </c>
      <c r="ET6" s="10" vm="53266">
        <v>37686</v>
      </c>
      <c r="EU6" s="10" vm="38590">
        <v>7996</v>
      </c>
      <c r="EV6" s="10" vm="32105">
        <v>26890</v>
      </c>
      <c r="EW6" s="10" vm="25203">
        <v>2800</v>
      </c>
      <c r="EX6" s="10" vm="18653">
        <v>5774</v>
      </c>
      <c r="EY6" s="10" vm="51851">
        <v>3994</v>
      </c>
      <c r="EZ6" s="10" vm="63791">
        <v>1768</v>
      </c>
      <c r="FA6" s="10" vm="5391">
        <v>3994</v>
      </c>
      <c r="FB6" s="10" vm="65676">
        <v>1541027</v>
      </c>
      <c r="FC6" s="10" vm="65051">
        <v>0</v>
      </c>
      <c r="FD6" s="10" vm="31878">
        <v>1541027</v>
      </c>
      <c r="FE6" s="10" vm="24968">
        <v>25833</v>
      </c>
      <c r="FF6" s="10" vm="18433">
        <v>7369</v>
      </c>
      <c r="FG6" s="10" vm="1191">
        <v>0</v>
      </c>
      <c r="FH6" s="10" vm="11704">
        <v>-15688</v>
      </c>
      <c r="FI6" s="10" vm="62944">
        <v>0</v>
      </c>
      <c r="FJ6" s="10" vm="1168">
        <v>112</v>
      </c>
      <c r="FK6" s="10" vm="38145">
        <v>0</v>
      </c>
      <c r="FL6" s="10" vm="31643">
        <v>1558653</v>
      </c>
      <c r="FM6" s="10" vm="64280">
        <v>215416</v>
      </c>
      <c r="FN6" s="10" vm="64036">
        <v>18207</v>
      </c>
      <c r="FO6" s="10" vm="1123">
        <v>-1705</v>
      </c>
      <c r="FP6" s="10" vm="11492">
        <v>0</v>
      </c>
      <c r="FQ6" s="10" vm="4959">
        <v>-5715</v>
      </c>
      <c r="FR6" s="10" vm="60085">
        <v>-596</v>
      </c>
      <c r="FS6" s="10" vm="65033">
        <v>0</v>
      </c>
      <c r="FT6" s="10" vm="31410">
        <v>225607</v>
      </c>
      <c r="FU6" s="10" vm="24514">
        <v>1333046</v>
      </c>
      <c r="FV6" s="10" vm="18048">
        <v>1325611</v>
      </c>
      <c r="FW6" s="10" vm="54793">
        <v>246608</v>
      </c>
      <c r="FX6" s="10" vm="11273">
        <v>8981</v>
      </c>
      <c r="FY6" s="10" vm="4807">
        <v>-171</v>
      </c>
      <c r="FZ6" s="10" vm="53034">
        <v>12249</v>
      </c>
      <c r="GA6" s="10" vm="37710">
        <v>267667</v>
      </c>
      <c r="GB6" s="10" vm="64536">
        <v>16045</v>
      </c>
      <c r="GC6" s="10" vm="64275">
        <v>8124</v>
      </c>
      <c r="GD6" s="10" vm="17833">
        <v>7921</v>
      </c>
      <c r="GE6" s="10" vm="51626">
        <v>273</v>
      </c>
      <c r="GF6" s="10" vm="11056">
        <v>134</v>
      </c>
      <c r="GG6" s="10" vm="62877">
        <v>139</v>
      </c>
      <c r="GH6" s="10" vm="49914">
        <v>1115</v>
      </c>
      <c r="GI6" s="10" vm="65011">
        <v>566</v>
      </c>
      <c r="GJ6" s="10" vm="30962">
        <v>549</v>
      </c>
      <c r="GK6" s="10" vm="64269">
        <v>0</v>
      </c>
      <c r="GL6" s="10" vm="17611">
        <v>0</v>
      </c>
      <c r="GM6" s="10" vm="1184">
        <v>0</v>
      </c>
      <c r="GN6" s="10" vm="10853">
        <v>589</v>
      </c>
      <c r="GO6" s="10" vm="4375">
        <v>384</v>
      </c>
      <c r="GP6" s="10" vm="60099">
        <v>205</v>
      </c>
      <c r="GQ6" s="10" vm="65001">
        <v>293</v>
      </c>
      <c r="GR6" s="10" vm="30735">
        <v>145</v>
      </c>
      <c r="GS6" s="10" vm="64266">
        <v>148</v>
      </c>
      <c r="GT6" s="10" vm="17390">
        <v>18315</v>
      </c>
      <c r="GU6" s="10" vm="1122">
        <v>9353</v>
      </c>
      <c r="GV6" s="10" vm="10635">
        <v>8962</v>
      </c>
      <c r="GW6" s="10" vm="4157">
        <v>150353</v>
      </c>
      <c r="GX6" s="10" vm="60084">
        <v>15500</v>
      </c>
      <c r="GY6" s="10" vm="64987">
        <v>0</v>
      </c>
      <c r="GZ6" s="10" vm="30565">
        <v>0</v>
      </c>
      <c r="HA6" s="10" vm="64263">
        <v>0</v>
      </c>
      <c r="HB6" s="10" vm="17183">
        <v>0</v>
      </c>
      <c r="HC6" s="10" vm="54579">
        <v>0</v>
      </c>
      <c r="HD6" s="10" vm="10416">
        <v>0</v>
      </c>
      <c r="HE6" s="10" vm="62870">
        <v>165853</v>
      </c>
      <c r="HF6" s="10" vm="66174">
        <v>576</v>
      </c>
      <c r="HG6" s="10" vm="64979">
        <v>8046</v>
      </c>
      <c r="HH6" s="10" vm="30331">
        <v>120054</v>
      </c>
      <c r="HI6" s="10" vm="23377">
        <v>2713</v>
      </c>
      <c r="HJ6" s="10" vm="16963">
        <v>15596</v>
      </c>
      <c r="HK6" s="10" vm="51462">
        <v>0</v>
      </c>
      <c r="HL6" s="10" vm="10216">
        <v>0</v>
      </c>
      <c r="HM6" s="10" vm="62865">
        <v>0</v>
      </c>
      <c r="HN6" s="10" vm="49690">
        <v>8440</v>
      </c>
      <c r="HO6" s="10" vm="36590">
        <v>155425</v>
      </c>
      <c r="HP6" s="10" vm="30097">
        <v>7544</v>
      </c>
      <c r="HQ6" s="10" vm="23144">
        <v>8146</v>
      </c>
      <c r="HR6" s="10" vm="16745">
        <v>15690</v>
      </c>
      <c r="HS6" s="10" vm="1178">
        <v>0</v>
      </c>
      <c r="HT6" s="10" vm="9997">
        <v>7328</v>
      </c>
      <c r="HU6" s="10" vm="3508">
        <v>7328</v>
      </c>
      <c r="HV6" s="10" vm="1167">
        <v>24286</v>
      </c>
      <c r="HW6" s="10" vm="36373">
        <v>1499</v>
      </c>
      <c r="HX6" s="10" vm="29864">
        <v>0</v>
      </c>
      <c r="HY6" s="10" vm="22916">
        <v>77</v>
      </c>
      <c r="HZ6" s="10" vm="64001">
        <v>77</v>
      </c>
      <c r="IA6" s="10" vm="60093">
        <v>0</v>
      </c>
      <c r="IB6" s="10" vm="9778">
        <v>-1806</v>
      </c>
      <c r="IC6" s="10" vm="3286">
        <v>24133</v>
      </c>
      <c r="ID6" s="10" vm="1079">
        <v>1525</v>
      </c>
      <c r="IE6" s="10" vm="36143">
        <v>2895</v>
      </c>
      <c r="IF6" s="10" vm="29629">
        <v>979</v>
      </c>
      <c r="IG6" s="10" vm="22745">
        <v>5399</v>
      </c>
      <c r="IH6" s="10" vm="16313">
        <v>7369</v>
      </c>
      <c r="II6" s="10" vm="66246">
        <v>20114</v>
      </c>
      <c r="IJ6" s="10" vm="9578">
        <v>-1705</v>
      </c>
      <c r="IK6" s="10" vm="3067">
        <v>146</v>
      </c>
      <c r="IL6" s="10" vm="52587">
        <v>-35</v>
      </c>
      <c r="IM6" s="10" vm="35908">
        <v>-83</v>
      </c>
      <c r="IN6" s="10" vm="29393">
        <v>13304</v>
      </c>
      <c r="IO6" s="10" vm="22516">
        <v>13419</v>
      </c>
      <c r="IP6" s="10" vm="63983">
        <v>0</v>
      </c>
      <c r="IQ6" s="10" vm="51248">
        <v>-1</v>
      </c>
      <c r="IR6" s="10" vm="9358">
        <v>0</v>
      </c>
      <c r="IS6" s="10" vm="62862">
        <v>1229</v>
      </c>
      <c r="IT6" s="10" vm="49460">
        <v>1230</v>
      </c>
    </row>
    <row r="7" spans="1:254" x14ac:dyDescent="0.25">
      <c r="A7" s="8" t="s">
        <v>27</v>
      </c>
      <c r="B7" s="8" t="s">
        <v>249</v>
      </c>
      <c r="C7" s="89">
        <v>44651</v>
      </c>
      <c r="D7" s="76" vm="724">
        <v>12</v>
      </c>
      <c r="E7" s="10" vm="59990">
        <v>122569</v>
      </c>
      <c r="F7" s="10" vm="65440">
        <v>-93343</v>
      </c>
      <c r="G7" s="10" vm="1166">
        <v>-4812</v>
      </c>
      <c r="H7" s="10" vm="59559">
        <v>24414</v>
      </c>
      <c r="I7" s="10" vm="29175">
        <v>3290</v>
      </c>
      <c r="J7" s="10" vm="63346">
        <v>27704</v>
      </c>
      <c r="K7" s="10" vm="46148">
        <v>0</v>
      </c>
      <c r="L7" s="10" vm="723">
        <v>827</v>
      </c>
      <c r="M7" s="10" vm="59989">
        <v>0</v>
      </c>
      <c r="N7" s="10" vm="65284">
        <v>9157</v>
      </c>
      <c r="O7" s="10" vm="1078">
        <v>-29287</v>
      </c>
      <c r="P7" s="10" vm="35686">
        <v>-8726</v>
      </c>
      <c r="Q7" s="10" vm="29090">
        <v>683</v>
      </c>
      <c r="R7" s="10" vm="1047">
        <v>0</v>
      </c>
      <c r="S7" s="10" vm="55872">
        <v>0</v>
      </c>
      <c r="T7" s="10" vm="100526">
        <v>358</v>
      </c>
      <c r="U7" s="10" vm="59988">
        <v>0</v>
      </c>
      <c r="V7" s="10" vm="54146">
        <v>358</v>
      </c>
      <c r="W7" s="10" vm="1017">
        <v>0</v>
      </c>
      <c r="X7" s="10" vm="35449">
        <v>0</v>
      </c>
      <c r="Y7" s="10" vm="28866">
        <v>15045</v>
      </c>
      <c r="Z7" s="10" vm="992">
        <v>0</v>
      </c>
      <c r="AA7" s="10" vm="66026">
        <v>15403</v>
      </c>
      <c r="AB7" s="10" vm="722">
        <v>89442</v>
      </c>
      <c r="AC7" s="10" vm="59987">
        <v>9292</v>
      </c>
      <c r="AD7" s="10" vm="51034">
        <v>98734</v>
      </c>
      <c r="AE7" s="10" vm="968">
        <v>5606</v>
      </c>
      <c r="AF7" s="10" vm="64962">
        <v>0</v>
      </c>
      <c r="AG7" s="10" vm="28640">
        <v>0</v>
      </c>
      <c r="AH7" s="10" vm="1212">
        <v>823</v>
      </c>
      <c r="AI7" s="10" vm="49234">
        <v>105163</v>
      </c>
      <c r="AJ7" s="10" vm="721">
        <v>22784</v>
      </c>
      <c r="AK7" s="10" vm="59986">
        <v>11079</v>
      </c>
      <c r="AL7" s="10" vm="47656">
        <v>15271</v>
      </c>
      <c r="AM7" s="10" vm="1165">
        <v>5964</v>
      </c>
      <c r="AN7" s="10" vm="35005">
        <v>6685</v>
      </c>
      <c r="AO7" s="10" vm="28412">
        <v>613</v>
      </c>
      <c r="AP7" s="10" vm="1121">
        <v>200</v>
      </c>
      <c r="AQ7" s="10" vm="45924">
        <v>14910</v>
      </c>
      <c r="AR7" s="10" vm="720">
        <v>0</v>
      </c>
      <c r="AS7" s="10" vm="363">
        <v>0</v>
      </c>
      <c r="AT7" s="10" vm="44172">
        <v>77506</v>
      </c>
      <c r="AU7" s="10" vm="1077">
        <v>27657</v>
      </c>
      <c r="AV7" s="10" vm="34896">
        <v>1906</v>
      </c>
      <c r="AW7" s="10" vm="28185">
        <v>997341</v>
      </c>
      <c r="AX7" s="10" vm="1046">
        <v>0</v>
      </c>
      <c r="AY7" s="10" vm="66288">
        <v>4376</v>
      </c>
      <c r="AZ7" s="10" vm="60031">
        <v>0</v>
      </c>
      <c r="BA7" s="10" vm="59985">
        <v>10</v>
      </c>
      <c r="BB7" s="10" vm="53922">
        <v>80957</v>
      </c>
      <c r="BC7" s="10" vm="1016">
        <v>0</v>
      </c>
      <c r="BD7" s="10" vm="34670">
        <v>16624</v>
      </c>
      <c r="BE7" s="10" vm="27955">
        <v>0</v>
      </c>
      <c r="BF7" s="10" vm="991">
        <v>2994</v>
      </c>
      <c r="BG7" s="10" vm="65927">
        <v>1102302</v>
      </c>
      <c r="BH7" s="10" vm="719">
        <v>49</v>
      </c>
      <c r="BI7" s="10" vm="362">
        <v>9684</v>
      </c>
      <c r="BJ7" s="10" vm="50811">
        <v>8692</v>
      </c>
      <c r="BK7" s="10" vm="967">
        <v>0</v>
      </c>
      <c r="BL7" s="10" vm="34438">
        <v>347578</v>
      </c>
      <c r="BM7" s="10" vm="27726">
        <v>366003</v>
      </c>
      <c r="BN7" s="10" vm="1207">
        <v>17636</v>
      </c>
      <c r="BO7" s="10" vm="49008">
        <v>0</v>
      </c>
      <c r="BP7" s="10" vm="60030">
        <v>5625</v>
      </c>
      <c r="BQ7" s="10" vm="59984">
        <v>57167</v>
      </c>
      <c r="BR7" s="10" vm="47436">
        <v>80428</v>
      </c>
      <c r="BS7" s="10" vm="1164">
        <v>285575</v>
      </c>
      <c r="BT7" s="10" vm="64795">
        <v>1387877</v>
      </c>
      <c r="BU7" s="10" vm="27500">
        <v>277379</v>
      </c>
      <c r="BV7" s="10" vm="1120">
        <v>422903</v>
      </c>
      <c r="BW7" s="10" vm="45701">
        <v>0</v>
      </c>
      <c r="BX7" s="10" vm="60029">
        <v>321677</v>
      </c>
      <c r="BY7" s="10" vm="59983">
        <v>10</v>
      </c>
      <c r="BZ7" s="10" vm="43951">
        <v>38282</v>
      </c>
      <c r="CA7" s="10" vm="1076">
        <v>4805</v>
      </c>
      <c r="CB7" s="10" vm="34064">
        <v>1065056</v>
      </c>
      <c r="CC7" s="10" vm="27276">
        <v>0</v>
      </c>
      <c r="CD7" s="10" vm="1045">
        <v>1531</v>
      </c>
      <c r="CE7" s="10" vm="55452">
        <v>321290</v>
      </c>
      <c r="CF7" s="10" vm="718">
        <v>313819</v>
      </c>
      <c r="CG7" s="10" vm="361">
        <v>0</v>
      </c>
      <c r="CH7" s="10" vm="53703">
        <v>23375</v>
      </c>
      <c r="CI7" s="10" vm="1015">
        <v>-15904</v>
      </c>
      <c r="CJ7" s="10" vm="33832">
        <v>0</v>
      </c>
      <c r="CK7" s="10" vm="27043">
        <v>321290</v>
      </c>
      <c r="CL7" s="10" vm="990">
        <v>5130</v>
      </c>
      <c r="CM7" s="10" vm="52232">
        <v>4797</v>
      </c>
      <c r="CN7" s="10" vm="717">
        <v>0</v>
      </c>
      <c r="CO7" s="10" vm="360">
        <v>333</v>
      </c>
      <c r="CP7" s="10" vm="50584">
        <v>1010</v>
      </c>
      <c r="CQ7" s="10" vm="966">
        <v>0</v>
      </c>
      <c r="CR7" s="10" vm="64719">
        <v>1235</v>
      </c>
      <c r="CS7" s="10" vm="26818">
        <v>-225</v>
      </c>
      <c r="CT7" s="10" vm="1203">
        <v>0</v>
      </c>
      <c r="CU7" s="10" vm="48787">
        <v>0</v>
      </c>
      <c r="CV7" s="10" vm="716">
        <v>1830</v>
      </c>
      <c r="CW7" s="10" vm="59982">
        <v>-1830</v>
      </c>
      <c r="CX7" s="10" vm="47213">
        <v>9</v>
      </c>
      <c r="CY7" s="10" vm="1163">
        <v>0</v>
      </c>
      <c r="CZ7" s="10" vm="33368">
        <v>417</v>
      </c>
      <c r="DA7" s="10" vm="26586">
        <v>-408</v>
      </c>
      <c r="DB7" s="81" vm="1119">
        <v>0</v>
      </c>
      <c r="DC7" s="81" vm="45479">
        <v>0</v>
      </c>
      <c r="DD7" s="81" vm="715">
        <v>0</v>
      </c>
      <c r="DE7" s="81" vm="59981">
        <v>0</v>
      </c>
      <c r="DF7" s="10" vm="43734">
        <v>4250</v>
      </c>
      <c r="DG7" s="10" vm="1075">
        <v>15</v>
      </c>
      <c r="DH7" s="10" vm="33207">
        <v>5368</v>
      </c>
      <c r="DI7" s="10" vm="26355">
        <v>-1133</v>
      </c>
      <c r="DJ7" s="10" vm="60078">
        <v>10399</v>
      </c>
      <c r="DK7" s="10" vm="55233">
        <v>4812</v>
      </c>
      <c r="DL7" s="10" vm="714">
        <v>8850</v>
      </c>
      <c r="DM7" s="10" vm="359">
        <v>-3263</v>
      </c>
      <c r="DN7" s="10" vm="53487">
        <v>0</v>
      </c>
      <c r="DO7" s="10" vm="1014">
        <v>0</v>
      </c>
      <c r="DP7" s="10" vm="32977">
        <v>0</v>
      </c>
      <c r="DQ7" s="10" vm="26131">
        <v>0</v>
      </c>
      <c r="DR7" s="10" vm="989">
        <v>5619</v>
      </c>
      <c r="DS7" s="10" vm="52077">
        <v>0</v>
      </c>
      <c r="DT7" s="10" vm="713">
        <v>3289</v>
      </c>
      <c r="DU7" s="10" vm="358">
        <v>2330</v>
      </c>
      <c r="DV7" s="10" vm="50359">
        <v>0</v>
      </c>
      <c r="DW7" s="10" vm="965">
        <v>0</v>
      </c>
      <c r="DX7" s="10" vm="64637">
        <v>0</v>
      </c>
      <c r="DY7" s="10" vm="25905">
        <v>0</v>
      </c>
      <c r="DZ7" s="10" vm="1196">
        <v>1196</v>
      </c>
      <c r="EA7" s="10" vm="48563">
        <v>0</v>
      </c>
      <c r="EB7" s="10" vm="712">
        <v>0</v>
      </c>
      <c r="EC7" s="10" vm="357">
        <v>1196</v>
      </c>
      <c r="ED7" s="10" vm="46991">
        <v>0</v>
      </c>
      <c r="EE7" s="10" vm="1162">
        <v>0</v>
      </c>
      <c r="EF7" s="10" vm="32517">
        <v>0</v>
      </c>
      <c r="EG7" s="10" vm="25675">
        <v>0</v>
      </c>
      <c r="EH7" s="81" vm="1118">
        <v>0</v>
      </c>
      <c r="EI7" s="81" vm="45257">
        <v>0</v>
      </c>
      <c r="EJ7" s="81" vm="711">
        <v>0</v>
      </c>
      <c r="EK7" s="81" vm="59980">
        <v>0</v>
      </c>
      <c r="EL7" s="10" vm="43516">
        <v>192</v>
      </c>
      <c r="EM7" s="10" vm="1074">
        <v>0</v>
      </c>
      <c r="EN7" s="10" vm="32348">
        <v>3698</v>
      </c>
      <c r="EO7" s="10" vm="25445">
        <v>-3506</v>
      </c>
      <c r="EP7" s="10" vm="1044">
        <v>7007</v>
      </c>
      <c r="EQ7" s="10" vm="55018">
        <v>0</v>
      </c>
      <c r="ER7" s="10" vm="710">
        <v>6987</v>
      </c>
      <c r="ES7" s="10" vm="356">
        <v>20</v>
      </c>
      <c r="ET7" s="10" vm="53271">
        <v>17406</v>
      </c>
      <c r="EU7" s="10" vm="1013">
        <v>4812</v>
      </c>
      <c r="EV7" s="10" vm="32119">
        <v>15837</v>
      </c>
      <c r="EW7" s="10" vm="25216">
        <v>-3243</v>
      </c>
      <c r="EX7" s="10" vm="988">
        <v>4430</v>
      </c>
      <c r="EY7" s="10" vm="51852">
        <v>2966</v>
      </c>
      <c r="EZ7" s="10" vm="60028">
        <v>1369</v>
      </c>
      <c r="FA7" s="10" vm="355">
        <v>2966</v>
      </c>
      <c r="FB7" s="10" vm="50138">
        <v>1187948</v>
      </c>
      <c r="FC7" s="10" vm="964">
        <v>0</v>
      </c>
      <c r="FD7" s="10" vm="31892">
        <v>1187948</v>
      </c>
      <c r="FE7" s="10" vm="24982">
        <v>18183</v>
      </c>
      <c r="FF7" s="10" vm="1190">
        <v>7765</v>
      </c>
      <c r="FG7" s="10" vm="48342">
        <v>0</v>
      </c>
      <c r="FH7" s="10" vm="709">
        <v>-7001</v>
      </c>
      <c r="FI7" s="10" vm="354">
        <v>-67</v>
      </c>
      <c r="FJ7" s="10" vm="46765">
        <v>0</v>
      </c>
      <c r="FK7" s="10" vm="1161">
        <v>0</v>
      </c>
      <c r="FL7" s="10" vm="31656">
        <v>1206828</v>
      </c>
      <c r="FM7" s="10" vm="24755">
        <v>198439</v>
      </c>
      <c r="FN7" s="10" vm="1117">
        <v>14153</v>
      </c>
      <c r="FO7" s="10" vm="45056">
        <v>0</v>
      </c>
      <c r="FP7" s="10" vm="708">
        <v>0</v>
      </c>
      <c r="FQ7" s="10" vm="353">
        <v>-3105</v>
      </c>
      <c r="FR7" s="10" vm="43297">
        <v>0</v>
      </c>
      <c r="FS7" s="10" vm="1073">
        <v>0</v>
      </c>
      <c r="FT7" s="10" vm="31422">
        <v>209487</v>
      </c>
      <c r="FU7" s="10" vm="24526">
        <v>997341</v>
      </c>
      <c r="FV7" s="10" vm="1043">
        <v>989509</v>
      </c>
      <c r="FW7" s="81" vm="54794">
        <v>89989</v>
      </c>
      <c r="FX7" s="81" vm="707">
        <v>0</v>
      </c>
      <c r="FY7" s="81" vm="352">
        <v>-306</v>
      </c>
      <c r="FZ7" s="81" vm="53044">
        <v>-8726</v>
      </c>
      <c r="GA7" s="81" vm="1012">
        <v>80957</v>
      </c>
      <c r="GB7" s="10" vm="64538">
        <v>4807</v>
      </c>
      <c r="GC7" s="10" vm="24300">
        <v>2542</v>
      </c>
      <c r="GD7" s="10" vm="987">
        <v>2265</v>
      </c>
      <c r="GE7" s="10" vm="51627">
        <v>0</v>
      </c>
      <c r="GF7" s="10" vm="706">
        <v>0</v>
      </c>
      <c r="GG7" s="10" vm="351">
        <v>0</v>
      </c>
      <c r="GH7" s="10" vm="49918">
        <v>0</v>
      </c>
      <c r="GI7" s="10" vm="963">
        <v>0</v>
      </c>
      <c r="GJ7" s="10" vm="64534">
        <v>0</v>
      </c>
      <c r="GK7" s="10" vm="24074">
        <v>0</v>
      </c>
      <c r="GL7" s="10" vm="1183">
        <v>0</v>
      </c>
      <c r="GM7" s="10" vm="65578">
        <v>0</v>
      </c>
      <c r="GN7" s="10" vm="705">
        <v>2630</v>
      </c>
      <c r="GO7" s="10" vm="59979">
        <v>1558</v>
      </c>
      <c r="GP7" s="10" vm="46541">
        <v>1072</v>
      </c>
      <c r="GQ7" s="10" vm="1160">
        <v>303</v>
      </c>
      <c r="GR7" s="10" vm="64526">
        <v>350</v>
      </c>
      <c r="GS7" s="10" vm="23845">
        <v>-47</v>
      </c>
      <c r="GT7" s="10" vm="1116">
        <v>7740</v>
      </c>
      <c r="GU7" s="10" vm="44831">
        <v>4450</v>
      </c>
      <c r="GV7" s="10" vm="704">
        <v>3290</v>
      </c>
      <c r="GW7" s="10" vm="350">
        <v>347578</v>
      </c>
      <c r="GX7" s="81" vm="43076">
        <v>0</v>
      </c>
      <c r="GY7" s="10" vm="1072">
        <v>0</v>
      </c>
      <c r="GZ7" s="10" vm="30577">
        <v>0</v>
      </c>
      <c r="HA7" s="10" vm="23622">
        <v>0</v>
      </c>
      <c r="HB7" s="10" vm="1042">
        <v>0</v>
      </c>
      <c r="HC7" s="81" vm="54580">
        <v>0</v>
      </c>
      <c r="HD7" s="81" vm="703">
        <v>0</v>
      </c>
      <c r="HE7" s="10" vm="349">
        <v>347578</v>
      </c>
      <c r="HF7" s="10" vm="52817">
        <v>3022</v>
      </c>
      <c r="HG7" s="10" vm="1011">
        <v>6177</v>
      </c>
      <c r="HH7" s="10" vm="30344">
        <v>33756</v>
      </c>
      <c r="HI7" s="10" vm="23390">
        <v>555</v>
      </c>
      <c r="HJ7" s="10" vm="986">
        <v>10628</v>
      </c>
      <c r="HK7" s="10" vm="65734">
        <v>0</v>
      </c>
      <c r="HL7" s="10" vm="702">
        <v>0</v>
      </c>
      <c r="HM7" s="10" vm="348">
        <v>0</v>
      </c>
      <c r="HN7" s="10" vm="49698">
        <v>3029</v>
      </c>
      <c r="HO7" s="10" vm="962">
        <v>57167</v>
      </c>
      <c r="HP7" s="10" vm="30109">
        <v>1409</v>
      </c>
      <c r="HQ7" s="10" vm="23158">
        <v>3396</v>
      </c>
      <c r="HR7" s="10" vm="1177">
        <v>4805</v>
      </c>
      <c r="HS7" s="10" vm="47967">
        <v>0</v>
      </c>
      <c r="HT7" s="10" vm="60027">
        <v>1531</v>
      </c>
      <c r="HU7" s="10" vm="347">
        <v>1531</v>
      </c>
      <c r="HV7" s="10" vm="65336">
        <v>30876</v>
      </c>
      <c r="HW7" s="10" vm="1159">
        <v>1150</v>
      </c>
      <c r="HX7" s="10" vm="29878">
        <v>0</v>
      </c>
      <c r="HY7" s="10" vm="22928">
        <v>0</v>
      </c>
      <c r="HZ7" s="10" vm="1115">
        <v>24</v>
      </c>
      <c r="IA7" s="10" vm="44615">
        <v>0</v>
      </c>
      <c r="IB7" s="10" vm="701">
        <v>-2763</v>
      </c>
      <c r="IC7" s="10" vm="346">
        <v>29287</v>
      </c>
      <c r="ID7" s="10" vm="42850">
        <v>78</v>
      </c>
      <c r="IE7" s="10" vm="1071">
        <v>72</v>
      </c>
      <c r="IF7" s="10" vm="29642">
        <v>0</v>
      </c>
      <c r="IG7" s="10" vm="100631">
        <v>150</v>
      </c>
      <c r="IH7" s="10" vm="1041">
        <v>7765</v>
      </c>
      <c r="II7" s="10" vm="54367">
        <v>14976</v>
      </c>
      <c r="IJ7" s="10" vm="700">
        <v>0</v>
      </c>
      <c r="IK7" s="10" vm="345">
        <v>185</v>
      </c>
      <c r="IL7" s="10" vm="52596">
        <v>-31</v>
      </c>
      <c r="IM7" s="10" vm="1010">
        <v>-32</v>
      </c>
      <c r="IN7" s="10" vm="29407">
        <v>13861</v>
      </c>
      <c r="IO7" s="81" vm="22530">
        <v>13896</v>
      </c>
      <c r="IP7" s="10" vm="985">
        <v>0</v>
      </c>
      <c r="IQ7" s="10" vm="51249">
        <v>-1</v>
      </c>
      <c r="IR7" s="10" vm="699">
        <v>0</v>
      </c>
      <c r="IS7" s="81" vm="344">
        <v>846</v>
      </c>
      <c r="IT7" s="10" vm="49469">
        <v>846</v>
      </c>
    </row>
    <row r="8" spans="1:254" x14ac:dyDescent="0.25">
      <c r="A8" s="8" t="s">
        <v>995</v>
      </c>
      <c r="B8" s="8" t="s">
        <v>617</v>
      </c>
      <c r="C8" s="89">
        <v>44651</v>
      </c>
      <c r="D8" s="76" vm="15886">
        <v>12</v>
      </c>
      <c r="E8" s="10" vm="63323">
        <v>164914</v>
      </c>
      <c r="F8" s="10" vm="1211">
        <v>-114349</v>
      </c>
      <c r="G8" s="10" vm="42618">
        <v>-13361</v>
      </c>
      <c r="H8" s="10" vm="59546">
        <v>37204</v>
      </c>
      <c r="I8" s="10" vm="29163">
        <v>8173</v>
      </c>
      <c r="J8" s="10" vm="63357">
        <v>45377</v>
      </c>
      <c r="K8" s="10" vm="1158">
        <v>0</v>
      </c>
      <c r="L8" s="10" vm="15669">
        <v>0</v>
      </c>
      <c r="M8" s="10" vm="63322">
        <v>0</v>
      </c>
      <c r="N8" s="10" vm="1114">
        <v>3100</v>
      </c>
      <c r="O8" s="10" vm="42400">
        <v>-34964</v>
      </c>
      <c r="P8" s="10" vm="35673">
        <v>-68</v>
      </c>
      <c r="Q8" s="10" vm="64318">
        <v>-8</v>
      </c>
      <c r="R8" s="10" vm="22296">
        <v>0</v>
      </c>
      <c r="S8" s="10" vm="55870">
        <v>0</v>
      </c>
      <c r="T8" s="10" vm="15473">
        <v>13437</v>
      </c>
      <c r="U8" s="10" vm="8712">
        <v>47</v>
      </c>
      <c r="V8" s="10" vm="54137">
        <v>13484</v>
      </c>
      <c r="W8" s="10" vm="42179">
        <v>0</v>
      </c>
      <c r="X8" s="10" vm="35438">
        <v>11165</v>
      </c>
      <c r="Y8" s="10" vm="28854">
        <v>2123</v>
      </c>
      <c r="Z8" s="10" vm="22074">
        <v>0</v>
      </c>
      <c r="AA8" s="10" vm="52506">
        <v>26772</v>
      </c>
      <c r="AB8" s="10" vm="63934">
        <v>135220</v>
      </c>
      <c r="AC8" s="10" vm="8519">
        <v>4758</v>
      </c>
      <c r="AD8" s="10" vm="51030">
        <v>139978</v>
      </c>
      <c r="AE8" s="10" vm="65182">
        <v>2306</v>
      </c>
      <c r="AF8" s="10" vm="35204">
        <v>0</v>
      </c>
      <c r="AG8" s="10" vm="28629">
        <v>0</v>
      </c>
      <c r="AH8" s="10" vm="21854">
        <v>0</v>
      </c>
      <c r="AI8" s="10" vm="49233">
        <v>142284</v>
      </c>
      <c r="AJ8" s="10" vm="15062">
        <v>32844</v>
      </c>
      <c r="AK8" s="10" vm="8429">
        <v>7303</v>
      </c>
      <c r="AL8" s="10" vm="1206">
        <v>26680</v>
      </c>
      <c r="AM8" s="10" vm="41751">
        <v>5663</v>
      </c>
      <c r="AN8" s="10" vm="34993">
        <v>11409</v>
      </c>
      <c r="AO8" s="10" vm="28402">
        <v>709</v>
      </c>
      <c r="AP8" s="10" vm="21646">
        <v>0</v>
      </c>
      <c r="AQ8" s="10" vm="1157">
        <v>20393</v>
      </c>
      <c r="AR8" s="10" vm="63933">
        <v>0</v>
      </c>
      <c r="AS8" s="10" vm="8210">
        <v>2577</v>
      </c>
      <c r="AT8" s="10" vm="1113">
        <v>107578</v>
      </c>
      <c r="AU8" s="10" vm="65154">
        <v>34706</v>
      </c>
      <c r="AV8" s="10" vm="64815">
        <v>1726</v>
      </c>
      <c r="AW8" s="10" vm="28173">
        <v>1569261</v>
      </c>
      <c r="AX8" s="10" vm="21442">
        <v>0</v>
      </c>
      <c r="AY8" s="10" vm="55671">
        <v>6422</v>
      </c>
      <c r="AZ8" s="10" vm="14631">
        <v>216</v>
      </c>
      <c r="BA8" s="10" vm="7995">
        <v>0</v>
      </c>
      <c r="BB8" s="10" vm="53917">
        <v>18660</v>
      </c>
      <c r="BC8" s="10" vm="41289">
        <v>1195</v>
      </c>
      <c r="BD8" s="10" vm="34659">
        <v>75</v>
      </c>
      <c r="BE8" s="10" vm="27943">
        <v>10124</v>
      </c>
      <c r="BF8" s="10" vm="21220">
        <v>0</v>
      </c>
      <c r="BG8" s="10" vm="52385">
        <v>1605953</v>
      </c>
      <c r="BH8" s="10" vm="63906">
        <v>19902</v>
      </c>
      <c r="BI8" s="10" vm="7794">
        <v>4244</v>
      </c>
      <c r="BJ8" s="10" vm="50800">
        <v>118448</v>
      </c>
      <c r="BK8" s="10" vm="41061">
        <v>2901</v>
      </c>
      <c r="BL8" s="10" vm="34425">
        <v>86773</v>
      </c>
      <c r="BM8" s="10" vm="27715">
        <v>232268</v>
      </c>
      <c r="BN8" s="10" vm="21000">
        <v>11723</v>
      </c>
      <c r="BO8" s="10" vm="49007">
        <v>0</v>
      </c>
      <c r="BP8" s="10" vm="63903">
        <v>2281</v>
      </c>
      <c r="BQ8" s="10" vm="7645">
        <v>28377</v>
      </c>
      <c r="BR8" s="10" vm="1202">
        <v>42381</v>
      </c>
      <c r="BS8" s="10" vm="40854">
        <v>189887</v>
      </c>
      <c r="BT8" s="10" vm="34211">
        <v>1795840</v>
      </c>
      <c r="BU8" s="10" vm="27488">
        <v>917558</v>
      </c>
      <c r="BV8" s="10" vm="20784">
        <v>0</v>
      </c>
      <c r="BW8" s="10" vm="1156">
        <v>0</v>
      </c>
      <c r="BX8" s="10" vm="63902">
        <v>244848</v>
      </c>
      <c r="BY8" s="10" vm="7429">
        <v>0</v>
      </c>
      <c r="BZ8" s="10" vm="1112">
        <v>6640</v>
      </c>
      <c r="CA8" s="10" vm="40620">
        <v>814</v>
      </c>
      <c r="CB8" s="10" vm="34055">
        <v>1169860</v>
      </c>
      <c r="CC8" s="10" vm="27264">
        <v>40286</v>
      </c>
      <c r="CD8" s="10" vm="20586">
        <v>852</v>
      </c>
      <c r="CE8" s="10" vm="55450">
        <v>584842</v>
      </c>
      <c r="CF8" s="10" vm="13785">
        <v>464089</v>
      </c>
      <c r="CG8" s="10" vm="7215">
        <v>127393</v>
      </c>
      <c r="CH8" s="10" vm="53698">
        <v>0</v>
      </c>
      <c r="CI8" s="10" vm="40390">
        <v>-6640</v>
      </c>
      <c r="CJ8" s="10" vm="33820">
        <v>0</v>
      </c>
      <c r="CK8" s="10" vm="27031">
        <v>584842</v>
      </c>
      <c r="CL8" s="10" vm="20366">
        <v>16424</v>
      </c>
      <c r="CM8" s="10" vm="65857">
        <v>13361</v>
      </c>
      <c r="CN8" s="10" vm="63880">
        <v>1226</v>
      </c>
      <c r="CO8" s="10" vm="6999">
        <v>1837</v>
      </c>
      <c r="CP8" s="10" vm="50578">
        <v>1075</v>
      </c>
      <c r="CQ8" s="10" vm="40159">
        <v>0</v>
      </c>
      <c r="CR8" s="10" vm="33586">
        <v>1413</v>
      </c>
      <c r="CS8" s="10" vm="26806">
        <v>-338</v>
      </c>
      <c r="CT8" s="10" vm="20145">
        <v>0</v>
      </c>
      <c r="CU8" s="10" vm="48785">
        <v>0</v>
      </c>
      <c r="CV8" s="10" vm="13366">
        <v>1538</v>
      </c>
      <c r="CW8" s="10" vm="63032">
        <v>-1538</v>
      </c>
      <c r="CX8" s="10" vm="1195">
        <v>0</v>
      </c>
      <c r="CY8" s="10" vm="39947">
        <v>0</v>
      </c>
      <c r="CZ8" s="10" vm="33357">
        <v>0</v>
      </c>
      <c r="DA8" s="10" vm="26573">
        <v>0</v>
      </c>
      <c r="DB8" s="81" vm="19927">
        <v>1196</v>
      </c>
      <c r="DC8" s="81" vm="1155">
        <v>0</v>
      </c>
      <c r="DD8" s="81" vm="63879">
        <v>0</v>
      </c>
      <c r="DE8" s="81" vm="6620">
        <v>1196</v>
      </c>
      <c r="DF8" s="10" vm="1111">
        <v>74</v>
      </c>
      <c r="DG8" s="10" vm="65104">
        <v>0</v>
      </c>
      <c r="DH8" s="10" vm="64641">
        <v>280</v>
      </c>
      <c r="DI8" s="10" vm="26343">
        <v>-206</v>
      </c>
      <c r="DJ8" s="10" vm="64125">
        <v>18769</v>
      </c>
      <c r="DK8" s="10" vm="55231">
        <v>13361</v>
      </c>
      <c r="DL8" s="10" vm="12936">
        <v>4457</v>
      </c>
      <c r="DM8" s="10" vm="6403">
        <v>951</v>
      </c>
      <c r="DN8" s="10" vm="53482">
        <v>0</v>
      </c>
      <c r="DO8" s="10" vm="39486">
        <v>0</v>
      </c>
      <c r="DP8" s="10" vm="32964">
        <v>0</v>
      </c>
      <c r="DQ8" s="10" vm="26120">
        <v>0</v>
      </c>
      <c r="DR8" s="10" vm="19504">
        <v>0</v>
      </c>
      <c r="DS8" s="10" vm="100743">
        <v>0</v>
      </c>
      <c r="DT8" s="10" vm="12737">
        <v>0</v>
      </c>
      <c r="DU8" s="10" vm="6189">
        <v>0</v>
      </c>
      <c r="DV8" s="10" vm="50349">
        <v>0</v>
      </c>
      <c r="DW8" s="10" vm="39261">
        <v>0</v>
      </c>
      <c r="DX8" s="10" vm="32732">
        <v>0</v>
      </c>
      <c r="DY8" s="10" vm="25893">
        <v>0</v>
      </c>
      <c r="DZ8" s="10" vm="19287">
        <v>646</v>
      </c>
      <c r="EA8" s="10" vm="48562">
        <v>0</v>
      </c>
      <c r="EB8" s="10" vm="12519">
        <v>172</v>
      </c>
      <c r="EC8" s="10" vm="6032">
        <v>474</v>
      </c>
      <c r="ED8" s="10" vm="1189">
        <v>0</v>
      </c>
      <c r="EE8" s="10" vm="39046">
        <v>0</v>
      </c>
      <c r="EF8" s="10" vm="32505">
        <v>0</v>
      </c>
      <c r="EG8" s="10" vm="25664">
        <v>0</v>
      </c>
      <c r="EH8" s="81" vm="19069">
        <v>0</v>
      </c>
      <c r="EI8" s="81" vm="1154">
        <v>0</v>
      </c>
      <c r="EJ8" s="81" vm="63849">
        <v>0</v>
      </c>
      <c r="EK8" s="81" vm="5816">
        <v>0</v>
      </c>
      <c r="EL8" s="10" vm="1110">
        <v>3215</v>
      </c>
      <c r="EM8" s="10" vm="65077">
        <v>0</v>
      </c>
      <c r="EN8" s="10" vm="64563">
        <v>2142</v>
      </c>
      <c r="EO8" s="10" vm="25433">
        <v>1073</v>
      </c>
      <c r="EP8" s="10" vm="18875">
        <v>3861</v>
      </c>
      <c r="EQ8" s="10" vm="55016">
        <v>0</v>
      </c>
      <c r="ER8" s="10" vm="12082">
        <v>2314</v>
      </c>
      <c r="ES8" s="10" vm="5598">
        <v>1547</v>
      </c>
      <c r="ET8" s="10" vm="53265">
        <v>22630</v>
      </c>
      <c r="EU8" s="10" vm="38591">
        <v>13361</v>
      </c>
      <c r="EV8" s="10" vm="32106">
        <v>6771</v>
      </c>
      <c r="EW8" s="10" vm="25204">
        <v>2498</v>
      </c>
      <c r="EX8" s="10" vm="18654">
        <v>5095</v>
      </c>
      <c r="EY8" s="10" vm="51850">
        <v>962</v>
      </c>
      <c r="EZ8" s="10" vm="63792">
        <v>1823</v>
      </c>
      <c r="FA8" s="10" vm="5392">
        <v>962</v>
      </c>
      <c r="FB8" s="10" vm="50133">
        <v>1698110</v>
      </c>
      <c r="FC8" s="10" vm="65052">
        <v>0</v>
      </c>
      <c r="FD8" s="10" vm="31879">
        <v>1698110</v>
      </c>
      <c r="FE8" s="10" vm="24969">
        <v>80772</v>
      </c>
      <c r="FF8" s="10" vm="18434">
        <v>8181</v>
      </c>
      <c r="FG8" s="10" vm="48340">
        <v>0</v>
      </c>
      <c r="FH8" s="10" vm="11705">
        <v>-11600</v>
      </c>
      <c r="FI8" s="10" vm="5175">
        <v>-196</v>
      </c>
      <c r="FJ8" s="10" vm="1182">
        <v>-1120</v>
      </c>
      <c r="FK8" s="10" vm="38146">
        <v>0</v>
      </c>
      <c r="FL8" s="10" vm="31644">
        <v>1774147</v>
      </c>
      <c r="FM8" s="10" vm="24744">
        <v>187345</v>
      </c>
      <c r="FN8" s="10" vm="64037">
        <v>20393</v>
      </c>
      <c r="FO8" s="10" vm="1153">
        <v>0</v>
      </c>
      <c r="FP8" s="10" vm="11493">
        <v>0</v>
      </c>
      <c r="FQ8" s="10" vm="4960">
        <v>-3046</v>
      </c>
      <c r="FR8" s="10" vm="1109">
        <v>194</v>
      </c>
      <c r="FS8" s="10" vm="65034">
        <v>0</v>
      </c>
      <c r="FT8" s="10" vm="31411">
        <v>204886</v>
      </c>
      <c r="FU8" s="10" vm="24515">
        <v>1569261</v>
      </c>
      <c r="FV8" s="10" vm="18049">
        <v>1510765</v>
      </c>
      <c r="FW8" s="81" vm="54792">
        <v>18766</v>
      </c>
      <c r="FX8" s="81" vm="63783">
        <v>0</v>
      </c>
      <c r="FY8" s="81" vm="4808">
        <v>-38</v>
      </c>
      <c r="FZ8" s="81" vm="53032">
        <v>-68</v>
      </c>
      <c r="GA8" s="81" vm="37711">
        <v>18660</v>
      </c>
      <c r="GB8" s="10" vm="31196">
        <v>5998</v>
      </c>
      <c r="GC8" s="10" vm="24288">
        <v>3509</v>
      </c>
      <c r="GD8" s="10" vm="64031">
        <v>2489</v>
      </c>
      <c r="GE8" s="10" vm="51625">
        <v>1594</v>
      </c>
      <c r="GF8" s="10" vm="63781">
        <v>1073</v>
      </c>
      <c r="GG8" s="10" vm="4591">
        <v>521</v>
      </c>
      <c r="GH8" s="10" vm="49912">
        <v>2675</v>
      </c>
      <c r="GI8" s="10" vm="37488">
        <v>939</v>
      </c>
      <c r="GJ8" s="10" vm="30963">
        <v>1736</v>
      </c>
      <c r="GK8" s="10" vm="24063">
        <v>220</v>
      </c>
      <c r="GL8" s="10" vm="17612">
        <v>220</v>
      </c>
      <c r="GM8" s="10" vm="48182">
        <v>0</v>
      </c>
      <c r="GN8" s="10" vm="10854">
        <v>4499</v>
      </c>
      <c r="GO8" s="10" vm="4376">
        <v>1072</v>
      </c>
      <c r="GP8" s="10" vm="1176">
        <v>3427</v>
      </c>
      <c r="GQ8" s="10" vm="37264">
        <v>0</v>
      </c>
      <c r="GR8" s="10" vm="30736">
        <v>0</v>
      </c>
      <c r="GS8" s="10" vm="23834">
        <v>0</v>
      </c>
      <c r="GT8" s="10" vm="17391">
        <v>14986</v>
      </c>
      <c r="GU8" s="10" vm="1152">
        <v>6813</v>
      </c>
      <c r="GV8" s="10" vm="63764">
        <v>8173</v>
      </c>
      <c r="GW8" s="10" vm="4158">
        <v>33500</v>
      </c>
      <c r="GX8" s="81" vm="1108">
        <v>0</v>
      </c>
      <c r="GY8" s="10" vm="37044">
        <v>6</v>
      </c>
      <c r="GZ8" s="10" vm="30566">
        <v>5594</v>
      </c>
      <c r="HA8" s="10" vm="23610">
        <v>0</v>
      </c>
      <c r="HB8" s="10" vm="17184">
        <v>0</v>
      </c>
      <c r="HC8" s="81" vm="54578">
        <v>45007</v>
      </c>
      <c r="HD8" s="81" vm="10417">
        <v>2666</v>
      </c>
      <c r="HE8" s="10" vm="3940">
        <v>86773</v>
      </c>
      <c r="HF8" s="10" vm="52812">
        <v>855</v>
      </c>
      <c r="HG8" s="10" vm="64980">
        <v>5059</v>
      </c>
      <c r="HH8" s="10" vm="30332">
        <v>10288</v>
      </c>
      <c r="HI8" s="10" vm="23378">
        <v>0</v>
      </c>
      <c r="HJ8" s="10" vm="16964">
        <v>7021</v>
      </c>
      <c r="HK8" s="10" vm="51461">
        <v>0</v>
      </c>
      <c r="HL8" s="10" vm="10217">
        <v>0</v>
      </c>
      <c r="HM8" s="10" vm="3726">
        <v>0</v>
      </c>
      <c r="HN8" s="10" vm="49689">
        <v>5154</v>
      </c>
      <c r="HO8" s="10" vm="36591">
        <v>28377</v>
      </c>
      <c r="HP8" s="10" vm="30098">
        <v>0</v>
      </c>
      <c r="HQ8" s="10" vm="23145">
        <v>814</v>
      </c>
      <c r="HR8" s="10" vm="16746">
        <v>814</v>
      </c>
      <c r="HS8" s="10" vm="47966">
        <v>0</v>
      </c>
      <c r="HT8" s="10" vm="9998">
        <v>852</v>
      </c>
      <c r="HU8" s="10" vm="3509">
        <v>852</v>
      </c>
      <c r="HV8" s="10" vm="1173">
        <v>37245</v>
      </c>
      <c r="HW8" s="10" vm="64967">
        <v>-963</v>
      </c>
      <c r="HX8" s="10" vm="29865">
        <v>0</v>
      </c>
      <c r="HY8" s="10" vm="22917">
        <v>974</v>
      </c>
      <c r="HZ8" s="10" vm="16529">
        <v>0</v>
      </c>
      <c r="IA8" s="10" vm="60098">
        <v>763</v>
      </c>
      <c r="IB8" s="10" vm="9779">
        <v>-3055</v>
      </c>
      <c r="IC8" s="10" vm="3287">
        <v>34964</v>
      </c>
      <c r="ID8" s="10" vm="1107">
        <v>390</v>
      </c>
      <c r="IE8" s="10" vm="36144">
        <v>387</v>
      </c>
      <c r="IF8" s="10" vm="64461">
        <v>0</v>
      </c>
      <c r="IG8" s="10" vm="22746">
        <v>777</v>
      </c>
      <c r="IH8" s="10" vm="16314">
        <v>8181</v>
      </c>
      <c r="II8" s="10" vm="66245">
        <v>23267</v>
      </c>
      <c r="IJ8" s="10" vm="9579">
        <v>0</v>
      </c>
      <c r="IK8" s="10" vm="3068">
        <v>455</v>
      </c>
      <c r="IL8" s="10" vm="52586">
        <v>-85</v>
      </c>
      <c r="IM8" s="10" vm="35909">
        <v>-22</v>
      </c>
      <c r="IN8" s="10" vm="29394">
        <v>24469</v>
      </c>
      <c r="IO8" s="81" vm="22517">
        <v>25746</v>
      </c>
      <c r="IP8" s="10" vm="16105">
        <v>0</v>
      </c>
      <c r="IQ8" s="10" vm="51247">
        <v>0</v>
      </c>
      <c r="IR8" s="10" vm="9359">
        <v>0</v>
      </c>
      <c r="IS8" s="81" vm="2851">
        <v>68</v>
      </c>
      <c r="IT8" s="10" vm="49458">
        <v>68</v>
      </c>
    </row>
    <row r="9" spans="1:254" x14ac:dyDescent="0.25">
      <c r="A9" s="8" t="s">
        <v>96</v>
      </c>
      <c r="B9" s="8" t="s">
        <v>338</v>
      </c>
      <c r="C9" s="89">
        <v>44651</v>
      </c>
      <c r="D9" s="76" vm="60026">
        <v>12</v>
      </c>
      <c r="E9" s="10" vm="343">
        <v>106504</v>
      </c>
      <c r="F9" s="10" vm="65441">
        <v>-75987</v>
      </c>
      <c r="G9" s="10" vm="1205">
        <v>-4990</v>
      </c>
      <c r="H9" s="10" vm="59560">
        <v>25527</v>
      </c>
      <c r="I9" s="10" vm="29176">
        <v>1437</v>
      </c>
      <c r="J9" s="10" vm="63344">
        <v>26964</v>
      </c>
      <c r="K9" s="10" vm="46149">
        <v>0</v>
      </c>
      <c r="L9" s="10" vm="698">
        <v>0</v>
      </c>
      <c r="M9" s="10" vm="342">
        <v>0</v>
      </c>
      <c r="N9" s="10" vm="44395">
        <v>1120</v>
      </c>
      <c r="O9" s="10" vm="60092">
        <v>-13874</v>
      </c>
      <c r="P9" s="10" vm="35687">
        <v>220</v>
      </c>
      <c r="Q9" s="10" vm="29091">
        <v>62</v>
      </c>
      <c r="R9" s="10" vm="1070">
        <v>-13809</v>
      </c>
      <c r="S9" s="10" vm="55873">
        <v>27191</v>
      </c>
      <c r="T9" s="10" vm="697">
        <v>27874</v>
      </c>
      <c r="U9" s="10" vm="341">
        <v>0</v>
      </c>
      <c r="V9" s="10" vm="54147">
        <v>27874</v>
      </c>
      <c r="W9" s="10" vm="1040">
        <v>32815</v>
      </c>
      <c r="X9" s="10" vm="35450">
        <v>8978</v>
      </c>
      <c r="Y9" s="10" vm="28867">
        <v>0</v>
      </c>
      <c r="Z9" s="10" vm="1009">
        <v>0</v>
      </c>
      <c r="AA9" s="10" vm="66027">
        <v>69667</v>
      </c>
      <c r="AB9" s="10" vm="696">
        <v>85099</v>
      </c>
      <c r="AC9" s="10" vm="340">
        <v>8986</v>
      </c>
      <c r="AD9" s="10" vm="51035">
        <v>94085</v>
      </c>
      <c r="AE9" s="10" vm="984">
        <v>0</v>
      </c>
      <c r="AF9" s="10" vm="35217">
        <v>4180</v>
      </c>
      <c r="AG9" s="10" vm="28641">
        <v>0</v>
      </c>
      <c r="AH9" s="10" vm="961">
        <v>0</v>
      </c>
      <c r="AI9" s="10" vm="65650">
        <v>98265</v>
      </c>
      <c r="AJ9" s="10" vm="695">
        <v>19893</v>
      </c>
      <c r="AK9" s="10" vm="339">
        <v>9166</v>
      </c>
      <c r="AL9" s="10" vm="47657">
        <v>18647</v>
      </c>
      <c r="AM9" s="10" vm="1201">
        <v>9298</v>
      </c>
      <c r="AN9" s="10" vm="35006">
        <v>0</v>
      </c>
      <c r="AO9" s="10" vm="28413">
        <v>487</v>
      </c>
      <c r="AP9" s="10" vm="1151">
        <v>0</v>
      </c>
      <c r="AQ9" s="10" vm="45925">
        <v>14667</v>
      </c>
      <c r="AR9" s="10" vm="694">
        <v>0</v>
      </c>
      <c r="AS9" s="10" vm="338">
        <v>2998</v>
      </c>
      <c r="AT9" s="10" vm="44173">
        <v>75156</v>
      </c>
      <c r="AU9" s="10" vm="1106">
        <v>23109</v>
      </c>
      <c r="AV9" s="10" vm="34897">
        <v>995</v>
      </c>
      <c r="AW9" s="10" vm="28186">
        <v>0</v>
      </c>
      <c r="AX9" s="10" vm="1069">
        <v>813768</v>
      </c>
      <c r="AY9" s="10" vm="55673">
        <v>6863</v>
      </c>
      <c r="AZ9" s="10" vm="693">
        <v>0</v>
      </c>
      <c r="BA9" s="10" vm="337">
        <v>0</v>
      </c>
      <c r="BB9" s="10" vm="53923">
        <v>3701</v>
      </c>
      <c r="BC9" s="10" vm="1039">
        <v>0</v>
      </c>
      <c r="BD9" s="10" vm="34671">
        <v>0</v>
      </c>
      <c r="BE9" s="10" vm="27956">
        <v>50</v>
      </c>
      <c r="BF9" s="10" vm="1008">
        <v>0</v>
      </c>
      <c r="BG9" s="10" vm="65928">
        <v>824382</v>
      </c>
      <c r="BH9" s="10" vm="692">
        <v>9520</v>
      </c>
      <c r="BI9" s="10" vm="336">
        <v>1976</v>
      </c>
      <c r="BJ9" s="10" vm="50812">
        <v>15106</v>
      </c>
      <c r="BK9" s="10" vm="983">
        <v>130218</v>
      </c>
      <c r="BL9" s="10" vm="34439">
        <v>58333</v>
      </c>
      <c r="BM9" s="10" vm="27727">
        <v>215153</v>
      </c>
      <c r="BN9" s="10" vm="960">
        <v>5730</v>
      </c>
      <c r="BO9" s="10" vm="49009">
        <v>0</v>
      </c>
      <c r="BP9" s="10" vm="691">
        <v>22</v>
      </c>
      <c r="BQ9" s="10" vm="335">
        <v>51997</v>
      </c>
      <c r="BR9" s="10" vm="47437">
        <v>57749</v>
      </c>
      <c r="BS9" s="10" vm="1194">
        <v>157404</v>
      </c>
      <c r="BT9" s="10" vm="34221">
        <v>981786</v>
      </c>
      <c r="BU9" s="10" vm="27501">
        <v>128965</v>
      </c>
      <c r="BV9" s="10" vm="1150">
        <v>352063</v>
      </c>
      <c r="BW9" s="10" vm="45702">
        <v>78</v>
      </c>
      <c r="BX9" s="10" vm="690">
        <v>767</v>
      </c>
      <c r="BY9" s="10" vm="334">
        <v>0</v>
      </c>
      <c r="BZ9" s="10" vm="65271">
        <v>0</v>
      </c>
      <c r="CA9" s="10" vm="1105">
        <v>12940</v>
      </c>
      <c r="CB9" s="10" vm="34065">
        <v>494813</v>
      </c>
      <c r="CC9" s="10" vm="27277">
        <v>14775</v>
      </c>
      <c r="CD9" s="10" vm="1068">
        <v>0</v>
      </c>
      <c r="CE9" s="10" vm="55453">
        <v>472198</v>
      </c>
      <c r="CF9" s="10" vm="689">
        <v>262325</v>
      </c>
      <c r="CG9" s="10" vm="333">
        <v>209873</v>
      </c>
      <c r="CH9" s="10" vm="66223">
        <v>0</v>
      </c>
      <c r="CI9" s="10" vm="1038">
        <v>0</v>
      </c>
      <c r="CJ9" s="10" vm="33833">
        <v>0</v>
      </c>
      <c r="CK9" s="10" vm="27044">
        <v>472198</v>
      </c>
      <c r="CL9" s="10" vm="1007">
        <v>6240</v>
      </c>
      <c r="CM9" s="10" vm="65858">
        <v>4990</v>
      </c>
      <c r="CN9" s="10" vm="688">
        <v>0</v>
      </c>
      <c r="CO9" s="10" vm="332">
        <v>1250</v>
      </c>
      <c r="CP9" s="10" vm="50585">
        <v>40</v>
      </c>
      <c r="CQ9" s="10" vm="982">
        <v>0</v>
      </c>
      <c r="CR9" s="10" vm="33599">
        <v>151</v>
      </c>
      <c r="CS9" s="10" vm="26819">
        <v>-111</v>
      </c>
      <c r="CT9" s="10" vm="959">
        <v>0</v>
      </c>
      <c r="CU9" s="10" vm="48788">
        <v>0</v>
      </c>
      <c r="CV9" s="10" vm="687">
        <v>0</v>
      </c>
      <c r="CW9" s="10" vm="100524">
        <v>0</v>
      </c>
      <c r="CX9" s="10" vm="65415">
        <v>0</v>
      </c>
      <c r="CY9" s="10" vm="1188">
        <v>0</v>
      </c>
      <c r="CZ9" s="10" vm="33369">
        <v>0</v>
      </c>
      <c r="DA9" s="10" vm="26587">
        <v>0</v>
      </c>
      <c r="DB9" s="81" vm="1149">
        <v>0</v>
      </c>
      <c r="DC9" s="81" vm="45480">
        <v>0</v>
      </c>
      <c r="DD9" s="81" vm="686">
        <v>0</v>
      </c>
      <c r="DE9" s="81" vm="331">
        <v>0</v>
      </c>
      <c r="DF9" s="10" vm="43735">
        <v>1030</v>
      </c>
      <c r="DG9" s="10" vm="1104">
        <v>0</v>
      </c>
      <c r="DH9" s="10" vm="64645">
        <v>34</v>
      </c>
      <c r="DI9" s="10" vm="26356">
        <v>996</v>
      </c>
      <c r="DJ9" s="10" vm="1067">
        <v>7310</v>
      </c>
      <c r="DK9" s="10" vm="55234">
        <v>4990</v>
      </c>
      <c r="DL9" s="10" vm="685">
        <v>185</v>
      </c>
      <c r="DM9" s="10" vm="330">
        <v>2135</v>
      </c>
      <c r="DN9" s="10" vm="66207">
        <v>0</v>
      </c>
      <c r="DO9" s="10" vm="1037">
        <v>0</v>
      </c>
      <c r="DP9" s="10" vm="32978">
        <v>0</v>
      </c>
      <c r="DQ9" s="10" vm="26132">
        <v>0</v>
      </c>
      <c r="DR9" s="10" vm="1006">
        <v>0</v>
      </c>
      <c r="DS9" s="10" vm="52078">
        <v>0</v>
      </c>
      <c r="DT9" s="10" vm="60025">
        <v>0</v>
      </c>
      <c r="DU9" s="10" vm="329">
        <v>0</v>
      </c>
      <c r="DV9" s="10" vm="50360">
        <v>0</v>
      </c>
      <c r="DW9" s="10" vm="981">
        <v>0</v>
      </c>
      <c r="DX9" s="10" vm="32745">
        <v>0</v>
      </c>
      <c r="DY9" s="10" vm="25906">
        <v>0</v>
      </c>
      <c r="DZ9" s="10" vm="958">
        <v>113</v>
      </c>
      <c r="EA9" s="10" vm="65647">
        <v>0</v>
      </c>
      <c r="EB9" s="10" vm="684">
        <v>26</v>
      </c>
      <c r="EC9" s="10" vm="328">
        <v>87</v>
      </c>
      <c r="ED9" s="10" vm="46992">
        <v>0</v>
      </c>
      <c r="EE9" s="10" vm="1181">
        <v>0</v>
      </c>
      <c r="EF9" s="10" vm="32518">
        <v>0</v>
      </c>
      <c r="EG9" s="10" vm="25676">
        <v>0</v>
      </c>
      <c r="EH9" s="81" vm="1148">
        <v>100</v>
      </c>
      <c r="EI9" s="81" vm="45258">
        <v>0</v>
      </c>
      <c r="EJ9" s="81" vm="683">
        <v>0</v>
      </c>
      <c r="EK9" s="81" vm="327">
        <v>100</v>
      </c>
      <c r="EL9" s="10" vm="65247">
        <v>716</v>
      </c>
      <c r="EM9" s="10" vm="1103">
        <v>0</v>
      </c>
      <c r="EN9" s="10" vm="32349">
        <v>620</v>
      </c>
      <c r="EO9" s="10" vm="25446">
        <v>96</v>
      </c>
      <c r="EP9" s="10" vm="1066">
        <v>929</v>
      </c>
      <c r="EQ9" s="10" vm="55019">
        <v>0</v>
      </c>
      <c r="ER9" s="10" vm="682">
        <v>646</v>
      </c>
      <c r="ES9" s="10" vm="326">
        <v>283</v>
      </c>
      <c r="ET9" s="10" vm="66190">
        <v>8239</v>
      </c>
      <c r="EU9" s="10" vm="60077">
        <v>4990</v>
      </c>
      <c r="EV9" s="10" vm="32120">
        <v>831</v>
      </c>
      <c r="EW9" s="10" vm="25217">
        <v>2418</v>
      </c>
      <c r="EX9" s="10" vm="1005">
        <v>3528</v>
      </c>
      <c r="EY9" s="10" vm="51853">
        <v>1672</v>
      </c>
      <c r="EZ9" s="10" vm="681">
        <v>1552</v>
      </c>
      <c r="FA9" s="10" vm="325">
        <v>1672</v>
      </c>
      <c r="FB9" s="10" vm="65681">
        <v>0</v>
      </c>
      <c r="FC9" s="10" vm="60066">
        <v>730125</v>
      </c>
      <c r="FD9" s="10" vm="31893">
        <v>730125</v>
      </c>
      <c r="FE9" s="10" vm="24983">
        <v>41951</v>
      </c>
      <c r="FF9" s="10" vm="957">
        <v>13451</v>
      </c>
      <c r="FG9" s="10" vm="65643">
        <v>0</v>
      </c>
      <c r="FH9" s="10" vm="680">
        <v>-2931</v>
      </c>
      <c r="FI9" s="10" vm="324">
        <v>0</v>
      </c>
      <c r="FJ9" s="10" vm="65403">
        <v>1879</v>
      </c>
      <c r="FK9" s="10" vm="1175">
        <v>31556</v>
      </c>
      <c r="FL9" s="10" vm="31657">
        <v>816031</v>
      </c>
      <c r="FM9" s="10" vm="24756">
        <v>3536</v>
      </c>
      <c r="FN9" s="10" vm="1147">
        <v>13684</v>
      </c>
      <c r="FO9" s="10" vm="45057">
        <v>0</v>
      </c>
      <c r="FP9" s="10" vm="679">
        <v>-14641</v>
      </c>
      <c r="FQ9" s="10" vm="323">
        <v>-316</v>
      </c>
      <c r="FR9" s="10" vm="65236">
        <v>0</v>
      </c>
      <c r="FS9" s="10" vm="60091">
        <v>0</v>
      </c>
      <c r="FT9" s="10" vm="31423">
        <v>2263</v>
      </c>
      <c r="FU9" s="10" vm="24527">
        <v>813768</v>
      </c>
      <c r="FV9" s="10" vm="1065">
        <v>726589</v>
      </c>
      <c r="FW9" s="81" vm="54795">
        <v>5360</v>
      </c>
      <c r="FX9" s="81" vm="678">
        <v>0</v>
      </c>
      <c r="FY9" s="81" vm="59978">
        <v>0</v>
      </c>
      <c r="FZ9" s="81" vm="53045">
        <v>-1659</v>
      </c>
      <c r="GA9" s="81" vm="1036">
        <v>3701</v>
      </c>
      <c r="GB9" s="10" vm="31208">
        <v>2633</v>
      </c>
      <c r="GC9" s="10" vm="24301">
        <v>1418</v>
      </c>
      <c r="GD9" s="10" vm="1004">
        <v>1215</v>
      </c>
      <c r="GE9" s="10" vm="51628">
        <v>290</v>
      </c>
      <c r="GF9" s="10" vm="677">
        <v>59</v>
      </c>
      <c r="GG9" s="10" vm="322">
        <v>231</v>
      </c>
      <c r="GH9" s="10" vm="49919">
        <v>432</v>
      </c>
      <c r="GI9" s="10" vm="60065">
        <v>422</v>
      </c>
      <c r="GJ9" s="10" vm="30976">
        <v>10</v>
      </c>
      <c r="GK9" s="10" vm="24075">
        <v>0</v>
      </c>
      <c r="GL9" s="10" vm="956">
        <v>0</v>
      </c>
      <c r="GM9" s="10" vm="48183">
        <v>0</v>
      </c>
      <c r="GN9" s="10" vm="676">
        <v>1467</v>
      </c>
      <c r="GO9" s="10" vm="321">
        <v>1486</v>
      </c>
      <c r="GP9" s="10" vm="46542">
        <v>-19</v>
      </c>
      <c r="GQ9" s="10" vm="60104">
        <v>0</v>
      </c>
      <c r="GR9" s="10" vm="30748">
        <v>0</v>
      </c>
      <c r="GS9" s="10" vm="23846">
        <v>0</v>
      </c>
      <c r="GT9" s="10" vm="1146">
        <v>4822</v>
      </c>
      <c r="GU9" s="10" vm="44832">
        <v>3385</v>
      </c>
      <c r="GV9" s="10" vm="675">
        <v>1437</v>
      </c>
      <c r="GW9" s="10" vm="320">
        <v>29578</v>
      </c>
      <c r="GX9" s="81" vm="43077">
        <v>26185</v>
      </c>
      <c r="GY9" s="10" vm="1102">
        <v>0</v>
      </c>
      <c r="GZ9" s="10" vm="64467">
        <v>0</v>
      </c>
      <c r="HA9" s="10" vm="23623">
        <v>0</v>
      </c>
      <c r="HB9" s="10" vm="1064">
        <v>0</v>
      </c>
      <c r="HC9" s="81" vm="54581">
        <v>1488</v>
      </c>
      <c r="HD9" s="81" vm="674">
        <v>1082</v>
      </c>
      <c r="HE9" s="10" vm="319">
        <v>58333</v>
      </c>
      <c r="HF9" s="10" vm="52818">
        <v>2228</v>
      </c>
      <c r="HG9" s="10" vm="1035">
        <v>2678</v>
      </c>
      <c r="HH9" s="10" vm="30345">
        <v>1861</v>
      </c>
      <c r="HI9" s="10" vm="23391">
        <v>325</v>
      </c>
      <c r="HJ9" s="10" vm="60072">
        <v>22478</v>
      </c>
      <c r="HK9" s="10" vm="65735">
        <v>5</v>
      </c>
      <c r="HL9" s="10" vm="673">
        <v>0</v>
      </c>
      <c r="HM9" s="10" vm="318">
        <v>0</v>
      </c>
      <c r="HN9" s="10" vm="49699">
        <v>22422</v>
      </c>
      <c r="HO9" s="10" vm="980">
        <v>51997</v>
      </c>
      <c r="HP9" s="10" vm="30110">
        <v>5710</v>
      </c>
      <c r="HQ9" s="10" vm="23159">
        <v>7230</v>
      </c>
      <c r="HR9" s="10" vm="60063">
        <v>12940</v>
      </c>
      <c r="HS9" s="10" vm="47968">
        <v>0</v>
      </c>
      <c r="HT9" s="10" vm="672">
        <v>0</v>
      </c>
      <c r="HU9" s="10" vm="317">
        <v>0</v>
      </c>
      <c r="HV9" s="10" vm="65337">
        <v>14887</v>
      </c>
      <c r="HW9" s="10" vm="1210">
        <v>49</v>
      </c>
      <c r="HX9" s="10" vm="29879">
        <v>0</v>
      </c>
      <c r="HY9" s="10" vm="22929">
        <v>495</v>
      </c>
      <c r="HZ9" s="10" vm="1145">
        <v>0</v>
      </c>
      <c r="IA9" s="10" vm="44616">
        <v>0</v>
      </c>
      <c r="IB9" s="10" vm="671">
        <v>-1557</v>
      </c>
      <c r="IC9" s="10" vm="316">
        <v>13874</v>
      </c>
      <c r="ID9" s="10" vm="42851">
        <v>251</v>
      </c>
      <c r="IE9" s="10" vm="1101">
        <v>739</v>
      </c>
      <c r="IF9" s="10" vm="29643">
        <v>222</v>
      </c>
      <c r="IG9" s="10" vm="22757">
        <v>1212</v>
      </c>
      <c r="IH9" s="10" vm="1063">
        <v>13451</v>
      </c>
      <c r="II9" s="10" vm="66247">
        <v>15317</v>
      </c>
      <c r="IJ9" s="10" vm="670">
        <v>0</v>
      </c>
      <c r="IK9" s="10" vm="315">
        <v>279</v>
      </c>
      <c r="IL9" s="10" vm="52597">
        <v>-186</v>
      </c>
      <c r="IM9" s="10" vm="35922">
        <v>80</v>
      </c>
      <c r="IN9" s="10" vm="29408">
        <v>19006</v>
      </c>
      <c r="IO9" s="81" vm="22531">
        <v>19018</v>
      </c>
      <c r="IP9" s="10" vm="60076">
        <v>0</v>
      </c>
      <c r="IQ9" s="10" vm="51250">
        <v>0</v>
      </c>
      <c r="IR9" s="10" vm="669">
        <v>0</v>
      </c>
      <c r="IS9" s="81" vm="314">
        <v>17</v>
      </c>
      <c r="IT9" s="10" vm="49470">
        <v>17</v>
      </c>
    </row>
    <row r="10" spans="1:254" x14ac:dyDescent="0.25">
      <c r="A10" s="8" t="s">
        <v>213</v>
      </c>
      <c r="B10" s="8" t="s">
        <v>214</v>
      </c>
      <c r="C10" s="89">
        <v>44651</v>
      </c>
      <c r="D10" s="76" vm="15887">
        <v>12</v>
      </c>
      <c r="E10" s="10" vm="9141">
        <v>40448</v>
      </c>
      <c r="F10" s="10" vm="47874">
        <v>-25164</v>
      </c>
      <c r="G10" s="10" vm="42619">
        <v>-3191</v>
      </c>
      <c r="H10" s="10" vm="59547">
        <v>12093</v>
      </c>
      <c r="I10" s="10" vm="29164">
        <v>560</v>
      </c>
      <c r="J10" s="10" vm="63358">
        <v>12653</v>
      </c>
      <c r="K10" s="10" vm="46161">
        <v>0</v>
      </c>
      <c r="L10" s="10" vm="15670">
        <v>0</v>
      </c>
      <c r="M10" s="10" vm="8924">
        <v>0</v>
      </c>
      <c r="N10" s="10" vm="44387">
        <v>60</v>
      </c>
      <c r="O10" s="10" vm="65199">
        <v>-6169</v>
      </c>
      <c r="P10" s="10" vm="35674">
        <v>0</v>
      </c>
      <c r="Q10" s="10" vm="64319">
        <v>0</v>
      </c>
      <c r="R10" s="10" vm="22297">
        <v>0</v>
      </c>
      <c r="S10" s="10" vm="55882">
        <v>0</v>
      </c>
      <c r="T10" s="10" vm="15474">
        <v>6544</v>
      </c>
      <c r="U10" s="10" vm="8713">
        <v>-40</v>
      </c>
      <c r="V10" s="10" vm="1200">
        <v>6504</v>
      </c>
      <c r="W10" s="10" vm="65188">
        <v>0</v>
      </c>
      <c r="X10" s="10" vm="35439">
        <v>1856</v>
      </c>
      <c r="Y10" s="10" vm="28855">
        <v>0</v>
      </c>
      <c r="Z10" s="10" vm="22075">
        <v>0</v>
      </c>
      <c r="AA10" s="10" vm="66035">
        <v>8360</v>
      </c>
      <c r="AB10" s="10" vm="15281">
        <v>27401</v>
      </c>
      <c r="AC10" s="10" vm="8520">
        <v>653</v>
      </c>
      <c r="AD10" s="10" vm="60097">
        <v>28054</v>
      </c>
      <c r="AE10" s="10" vm="41953">
        <v>716</v>
      </c>
      <c r="AF10" s="10" vm="35205">
        <v>0</v>
      </c>
      <c r="AG10" s="10" vm="28630">
        <v>0</v>
      </c>
      <c r="AH10" s="10" vm="21855">
        <v>0</v>
      </c>
      <c r="AI10" s="10" vm="49246">
        <v>28770</v>
      </c>
      <c r="AJ10" s="10" vm="15063">
        <v>4235</v>
      </c>
      <c r="AK10" s="10" vm="63173">
        <v>966</v>
      </c>
      <c r="AL10" s="10" vm="60090">
        <v>5323</v>
      </c>
      <c r="AM10" s="10" vm="41752">
        <v>1106</v>
      </c>
      <c r="AN10" s="10" vm="34994">
        <v>2100</v>
      </c>
      <c r="AO10" s="10" vm="28403">
        <v>32</v>
      </c>
      <c r="AP10" s="10" vm="21647">
        <v>0</v>
      </c>
      <c r="AQ10" s="10" vm="45936">
        <v>6329</v>
      </c>
      <c r="AR10" s="10" vm="14843">
        <v>0</v>
      </c>
      <c r="AS10" s="10" vm="8211">
        <v>1322</v>
      </c>
      <c r="AT10" s="10" vm="60083">
        <v>21413</v>
      </c>
      <c r="AU10" s="10" vm="41521">
        <v>7357</v>
      </c>
      <c r="AV10" s="10" vm="34891">
        <v>344</v>
      </c>
      <c r="AW10" s="10" vm="28174">
        <v>276311</v>
      </c>
      <c r="AX10" s="10" vm="21443">
        <v>0</v>
      </c>
      <c r="AY10" s="10" vm="55685">
        <v>2242</v>
      </c>
      <c r="AZ10" s="10" vm="14632">
        <v>0</v>
      </c>
      <c r="BA10" s="10" vm="63169">
        <v>0</v>
      </c>
      <c r="BB10" s="10" vm="66230">
        <v>0</v>
      </c>
      <c r="BC10" s="10" vm="41290">
        <v>0</v>
      </c>
      <c r="BD10" s="10" vm="34660">
        <v>0</v>
      </c>
      <c r="BE10" s="10" vm="27944">
        <v>0</v>
      </c>
      <c r="BF10" s="10" vm="21221">
        <v>0</v>
      </c>
      <c r="BG10" s="10" vm="65933">
        <v>278553</v>
      </c>
      <c r="BH10" s="10" vm="14435">
        <v>2340</v>
      </c>
      <c r="BI10" s="10" vm="7795">
        <v>726</v>
      </c>
      <c r="BJ10" s="10" vm="50799">
        <v>1507</v>
      </c>
      <c r="BK10" s="10" vm="41062">
        <v>0</v>
      </c>
      <c r="BL10" s="10" vm="34426">
        <v>2880</v>
      </c>
      <c r="BM10" s="10" vm="27716">
        <v>7453</v>
      </c>
      <c r="BN10" s="10" vm="21001">
        <v>16633</v>
      </c>
      <c r="BO10" s="10" vm="49020">
        <v>0</v>
      </c>
      <c r="BP10" s="10" vm="14219">
        <v>720</v>
      </c>
      <c r="BQ10" s="10" vm="63091">
        <v>9897</v>
      </c>
      <c r="BR10" s="10" vm="47428">
        <v>27250</v>
      </c>
      <c r="BS10" s="10" vm="40855">
        <v>-19797</v>
      </c>
      <c r="BT10" s="10" vm="34212">
        <v>258756</v>
      </c>
      <c r="BU10" s="10" vm="27489">
        <v>156517</v>
      </c>
      <c r="BV10" s="10" vm="20785">
        <v>0</v>
      </c>
      <c r="BW10" s="10" vm="45713">
        <v>0</v>
      </c>
      <c r="BX10" s="10" vm="14001">
        <v>42414</v>
      </c>
      <c r="BY10" s="10" vm="7430">
        <v>0</v>
      </c>
      <c r="BZ10" s="10" vm="65265">
        <v>0</v>
      </c>
      <c r="CA10" s="10" vm="40621">
        <v>629</v>
      </c>
      <c r="CB10" s="10" vm="64720">
        <v>199560</v>
      </c>
      <c r="CC10" s="10" vm="27265">
        <v>1325</v>
      </c>
      <c r="CD10" s="10" vm="20587">
        <v>0</v>
      </c>
      <c r="CE10" s="10" vm="55464">
        <v>57871</v>
      </c>
      <c r="CF10" s="10" vm="13786">
        <v>57871</v>
      </c>
      <c r="CG10" s="10" vm="63085">
        <v>0</v>
      </c>
      <c r="CH10" s="10" vm="60108">
        <v>0</v>
      </c>
      <c r="CI10" s="10" vm="40391">
        <v>0</v>
      </c>
      <c r="CJ10" s="10" vm="33821">
        <v>0</v>
      </c>
      <c r="CK10" s="10" vm="27032">
        <v>57871</v>
      </c>
      <c r="CL10" s="10" vm="64147">
        <v>3957</v>
      </c>
      <c r="CM10" s="10" vm="65861">
        <v>3191</v>
      </c>
      <c r="CN10" s="10" vm="63881">
        <v>0</v>
      </c>
      <c r="CO10" s="10" vm="7000">
        <v>766</v>
      </c>
      <c r="CP10" s="10" vm="1144">
        <v>0</v>
      </c>
      <c r="CQ10" s="10" vm="40160">
        <v>0</v>
      </c>
      <c r="CR10" s="10" vm="33587">
        <v>0</v>
      </c>
      <c r="CS10" s="10" vm="26807">
        <v>0</v>
      </c>
      <c r="CT10" s="10" vm="64145">
        <v>0</v>
      </c>
      <c r="CU10" s="10" vm="48797">
        <v>0</v>
      </c>
      <c r="CV10" s="10" vm="13367">
        <v>0</v>
      </c>
      <c r="CW10" s="10" vm="6838">
        <v>0</v>
      </c>
      <c r="CX10" s="10" vm="60089">
        <v>0</v>
      </c>
      <c r="CY10" s="10" vm="39948">
        <v>0</v>
      </c>
      <c r="CZ10" s="10" vm="33358">
        <v>0</v>
      </c>
      <c r="DA10" s="10" vm="26574">
        <v>0</v>
      </c>
      <c r="DB10" s="81" vm="19928">
        <v>0</v>
      </c>
      <c r="DC10" s="81" vm="45491">
        <v>0</v>
      </c>
      <c r="DD10" s="81" vm="13146">
        <v>0</v>
      </c>
      <c r="DE10" s="81" vm="6621">
        <v>0</v>
      </c>
      <c r="DF10" s="10" vm="60082">
        <v>0</v>
      </c>
      <c r="DG10" s="10" vm="39717">
        <v>0</v>
      </c>
      <c r="DH10" s="10" vm="33199">
        <v>0</v>
      </c>
      <c r="DI10" s="10" vm="26344">
        <v>0</v>
      </c>
      <c r="DJ10" s="10" vm="19725">
        <v>3957</v>
      </c>
      <c r="DK10" s="10" vm="55245">
        <v>3191</v>
      </c>
      <c r="DL10" s="10" vm="12937">
        <v>0</v>
      </c>
      <c r="DM10" s="10" vm="63026">
        <v>766</v>
      </c>
      <c r="DN10" s="10" vm="66200">
        <v>0</v>
      </c>
      <c r="DO10" s="10" vm="39487">
        <v>0</v>
      </c>
      <c r="DP10" s="10" vm="32965">
        <v>0</v>
      </c>
      <c r="DQ10" s="10" vm="26121">
        <v>0</v>
      </c>
      <c r="DR10" s="10" vm="19505">
        <v>4521</v>
      </c>
      <c r="DS10" s="10" vm="52087">
        <v>0</v>
      </c>
      <c r="DT10" s="10" vm="63850">
        <v>2992</v>
      </c>
      <c r="DU10" s="10" vm="6190">
        <v>1529</v>
      </c>
      <c r="DV10" s="10" vm="50348">
        <v>0</v>
      </c>
      <c r="DW10" s="10" vm="39262">
        <v>0</v>
      </c>
      <c r="DX10" s="10" vm="32733">
        <v>0</v>
      </c>
      <c r="DY10" s="10" vm="25894">
        <v>0</v>
      </c>
      <c r="DZ10" s="10" vm="64119">
        <v>236</v>
      </c>
      <c r="EA10" s="10" vm="48573">
        <v>0</v>
      </c>
      <c r="EB10" s="10" vm="12520">
        <v>111</v>
      </c>
      <c r="EC10" s="10" vm="6033">
        <v>125</v>
      </c>
      <c r="ED10" s="10" vm="46983">
        <v>0</v>
      </c>
      <c r="EE10" s="10" vm="39047">
        <v>0</v>
      </c>
      <c r="EF10" s="10" vm="32506">
        <v>0</v>
      </c>
      <c r="EG10" s="10" vm="25665">
        <v>0</v>
      </c>
      <c r="EH10" s="81" vm="19070">
        <v>1093</v>
      </c>
      <c r="EI10" s="81" vm="45270">
        <v>0</v>
      </c>
      <c r="EJ10" s="81" vm="12300">
        <v>0</v>
      </c>
      <c r="EK10" s="81" vm="5817">
        <v>1093</v>
      </c>
      <c r="EL10" s="10" vm="43511">
        <v>1871</v>
      </c>
      <c r="EM10" s="10" vm="38815">
        <v>0</v>
      </c>
      <c r="EN10" s="10" vm="32341">
        <v>648</v>
      </c>
      <c r="EO10" s="10" vm="25434">
        <v>1223</v>
      </c>
      <c r="EP10" s="10" vm="64096">
        <v>7721</v>
      </c>
      <c r="EQ10" s="10" vm="55028">
        <v>0</v>
      </c>
      <c r="ER10" s="10" vm="12083">
        <v>3751</v>
      </c>
      <c r="ES10" s="10" vm="5599">
        <v>3970</v>
      </c>
      <c r="ET10" s="10" vm="60107">
        <v>11678</v>
      </c>
      <c r="EU10" s="10" vm="65070">
        <v>3191</v>
      </c>
      <c r="EV10" s="10" vm="32107">
        <v>3751</v>
      </c>
      <c r="EW10" s="10" vm="25205">
        <v>4736</v>
      </c>
      <c r="EX10" s="10" vm="18655">
        <v>912</v>
      </c>
      <c r="EY10" s="10" vm="51863">
        <v>133</v>
      </c>
      <c r="EZ10" s="10" vm="11922">
        <v>578</v>
      </c>
      <c r="FA10" s="10" vm="62946">
        <v>133</v>
      </c>
      <c r="FB10" s="10" vm="1143">
        <v>326566</v>
      </c>
      <c r="FC10" s="10" vm="65053">
        <v>0</v>
      </c>
      <c r="FD10" s="10" vm="31880">
        <v>326566</v>
      </c>
      <c r="FE10" s="10" vm="24970">
        <v>12310</v>
      </c>
      <c r="FF10" s="10" vm="18435">
        <v>5983</v>
      </c>
      <c r="FG10" s="10" vm="48351">
        <v>0</v>
      </c>
      <c r="FH10" s="10" vm="11706">
        <v>-1772</v>
      </c>
      <c r="FI10" s="10" vm="62945">
        <v>0</v>
      </c>
      <c r="FJ10" s="10" vm="1100">
        <v>0</v>
      </c>
      <c r="FK10" s="10" vm="38147">
        <v>0</v>
      </c>
      <c r="FL10" s="10" vm="31645">
        <v>343087</v>
      </c>
      <c r="FM10" s="10" vm="24745">
        <v>60961</v>
      </c>
      <c r="FN10" s="10" vm="64038">
        <v>6990</v>
      </c>
      <c r="FO10" s="10" vm="65299">
        <v>0</v>
      </c>
      <c r="FP10" s="10" vm="11494">
        <v>0</v>
      </c>
      <c r="FQ10" s="10" vm="4961">
        <v>-1175</v>
      </c>
      <c r="FR10" s="10" vm="1062">
        <v>0</v>
      </c>
      <c r="FS10" s="10" vm="65035">
        <v>0</v>
      </c>
      <c r="FT10" s="10" vm="31412">
        <v>66776</v>
      </c>
      <c r="FU10" s="10" vm="24516">
        <v>276311</v>
      </c>
      <c r="FV10" s="10" vm="18050">
        <v>265605</v>
      </c>
      <c r="FW10" s="81" vm="54805">
        <v>0</v>
      </c>
      <c r="FX10" s="81" vm="11274">
        <v>0</v>
      </c>
      <c r="FY10" s="81" vm="62880">
        <v>0</v>
      </c>
      <c r="FZ10" s="81" vm="53033">
        <v>0</v>
      </c>
      <c r="GA10" s="81" vm="65022">
        <v>0</v>
      </c>
      <c r="GB10" s="10" vm="31197">
        <v>499</v>
      </c>
      <c r="GC10" s="10" vm="24289">
        <v>312</v>
      </c>
      <c r="GD10" s="10" vm="17834">
        <v>187</v>
      </c>
      <c r="GE10" s="10" vm="51639">
        <v>291</v>
      </c>
      <c r="GF10" s="10" vm="11057">
        <v>311</v>
      </c>
      <c r="GG10" s="10" vm="62878">
        <v>-20</v>
      </c>
      <c r="GH10" s="10" vm="65664">
        <v>619</v>
      </c>
      <c r="GI10" s="10" vm="37489">
        <v>239</v>
      </c>
      <c r="GJ10" s="10" vm="30964">
        <v>380</v>
      </c>
      <c r="GK10" s="10" vm="24064">
        <v>0</v>
      </c>
      <c r="GL10" s="10" vm="17613">
        <v>0</v>
      </c>
      <c r="GM10" s="10" vm="48189">
        <v>0</v>
      </c>
      <c r="GN10" s="10" vm="10855">
        <v>0</v>
      </c>
      <c r="GO10" s="10" vm="4377">
        <v>0</v>
      </c>
      <c r="GP10" s="10" vm="46534">
        <v>0</v>
      </c>
      <c r="GQ10" s="10" vm="65002">
        <v>13</v>
      </c>
      <c r="GR10" s="10" vm="30737">
        <v>0</v>
      </c>
      <c r="GS10" s="10" vm="23835">
        <v>13</v>
      </c>
      <c r="GT10" s="10" vm="17392">
        <v>1422</v>
      </c>
      <c r="GU10" s="10" vm="44844">
        <v>862</v>
      </c>
      <c r="GV10" s="10" vm="10636">
        <v>560</v>
      </c>
      <c r="GW10" s="10" vm="62872">
        <v>1959</v>
      </c>
      <c r="GX10" s="81" vm="43071">
        <v>350</v>
      </c>
      <c r="GY10" s="10" vm="64988">
        <v>16</v>
      </c>
      <c r="GZ10" s="10" vm="30567">
        <v>0</v>
      </c>
      <c r="HA10" s="10" vm="23611">
        <v>0</v>
      </c>
      <c r="HB10" s="10" vm="64014">
        <v>0</v>
      </c>
      <c r="HC10" s="81" vm="66259">
        <v>0</v>
      </c>
      <c r="HD10" s="81" vm="10418">
        <v>555</v>
      </c>
      <c r="HE10" s="10" vm="62871">
        <v>2880</v>
      </c>
      <c r="HF10" s="10" vm="1180">
        <v>2334</v>
      </c>
      <c r="HG10" s="10" vm="36821">
        <v>843</v>
      </c>
      <c r="HH10" s="10" vm="30333">
        <v>2329</v>
      </c>
      <c r="HI10" s="10" vm="23379">
        <v>114</v>
      </c>
      <c r="HJ10" s="10" vm="16965">
        <v>2990</v>
      </c>
      <c r="HK10" s="10" vm="51472">
        <v>0</v>
      </c>
      <c r="HL10" s="10" vm="10218">
        <v>0</v>
      </c>
      <c r="HM10" s="10" vm="3727">
        <v>0</v>
      </c>
      <c r="HN10" s="10" vm="1142">
        <v>1287</v>
      </c>
      <c r="HO10" s="10" vm="36592">
        <v>9897</v>
      </c>
      <c r="HP10" s="10" vm="30099">
        <v>555</v>
      </c>
      <c r="HQ10" s="10" vm="23146">
        <v>74</v>
      </c>
      <c r="HR10" s="10" vm="64007">
        <v>629</v>
      </c>
      <c r="HS10" s="10" vm="65570">
        <v>0</v>
      </c>
      <c r="HT10" s="10" vm="9999">
        <v>0</v>
      </c>
      <c r="HU10" s="10" vm="3510">
        <v>0</v>
      </c>
      <c r="HV10" s="10" vm="1099">
        <v>6909</v>
      </c>
      <c r="HW10" s="10" vm="36374">
        <v>125</v>
      </c>
      <c r="HX10" s="10" vm="29866">
        <v>-350</v>
      </c>
      <c r="HY10" s="10" vm="22918">
        <v>71</v>
      </c>
      <c r="HZ10" s="10" vm="16530">
        <v>0</v>
      </c>
      <c r="IA10" s="10" vm="65290">
        <v>0</v>
      </c>
      <c r="IB10" s="10" vm="9780">
        <v>-586</v>
      </c>
      <c r="IC10" s="10" vm="3288">
        <v>6169</v>
      </c>
      <c r="ID10" s="10" vm="1061">
        <v>42</v>
      </c>
      <c r="IE10" s="10" vm="36145">
        <v>84</v>
      </c>
      <c r="IF10" s="10" vm="29630">
        <v>0</v>
      </c>
      <c r="IG10" s="10" vm="22747">
        <v>126</v>
      </c>
      <c r="IH10" s="10" vm="63997">
        <v>5983</v>
      </c>
      <c r="II10" s="10" vm="66251">
        <v>7218</v>
      </c>
      <c r="IJ10" s="10" vm="9580">
        <v>0</v>
      </c>
      <c r="IK10" s="10" vm="3069">
        <v>109</v>
      </c>
      <c r="IL10" s="10" vm="66166">
        <v>-19</v>
      </c>
      <c r="IM10" s="10" vm="35910">
        <v>-2</v>
      </c>
      <c r="IN10" s="10" vm="29395">
        <v>6544</v>
      </c>
      <c r="IO10" s="81" vm="22518">
        <v>6544</v>
      </c>
      <c r="IP10" s="10" vm="63984">
        <v>0</v>
      </c>
      <c r="IQ10" s="10" vm="51256">
        <v>0</v>
      </c>
      <c r="IR10" s="10" vm="9360">
        <v>0</v>
      </c>
      <c r="IS10" s="81" vm="2852">
        <v>1150</v>
      </c>
      <c r="IT10" s="10" vm="65654">
        <v>1150</v>
      </c>
    </row>
    <row r="11" spans="1:254" x14ac:dyDescent="0.25">
      <c r="A11" s="8" t="s">
        <v>1</v>
      </c>
      <c r="B11" s="8" t="s">
        <v>305</v>
      </c>
      <c r="C11" s="89">
        <v>44651</v>
      </c>
      <c r="D11" s="76" vm="668">
        <v>12</v>
      </c>
      <c r="E11" s="10" vm="313">
        <v>40027</v>
      </c>
      <c r="F11" s="10" vm="47877">
        <v>-34140</v>
      </c>
      <c r="G11" s="10" vm="65219">
        <v>-3810</v>
      </c>
      <c r="H11" s="10" vm="59561">
        <v>2077</v>
      </c>
      <c r="I11" s="10" vm="29177">
        <v>1349</v>
      </c>
      <c r="J11" s="10" vm="63347">
        <v>3426</v>
      </c>
      <c r="K11" s="10" vm="46150">
        <v>0</v>
      </c>
      <c r="L11" s="10" vm="667">
        <v>0</v>
      </c>
      <c r="M11" s="10" vm="312">
        <v>0</v>
      </c>
      <c r="N11" s="10" vm="44396">
        <v>7</v>
      </c>
      <c r="O11" s="10" vm="42404">
        <v>-464</v>
      </c>
      <c r="P11" s="10" vm="35688">
        <v>0</v>
      </c>
      <c r="Q11" s="10" vm="2104">
        <v>0</v>
      </c>
      <c r="R11" s="10" vm="60103">
        <v>0</v>
      </c>
      <c r="S11" s="10" vm="66314">
        <v>0</v>
      </c>
      <c r="T11" s="10" vm="666">
        <v>2969</v>
      </c>
      <c r="U11" s="10" vm="59977">
        <v>0</v>
      </c>
      <c r="V11" s="10" vm="54148">
        <v>2969</v>
      </c>
      <c r="W11" s="10" vm="62833">
        <v>0</v>
      </c>
      <c r="X11" s="10" vm="35451">
        <v>913</v>
      </c>
      <c r="Y11" s="10" vm="28868">
        <v>0</v>
      </c>
      <c r="Z11" s="10" vm="1141">
        <v>0</v>
      </c>
      <c r="AA11" s="10" vm="1703">
        <v>3882</v>
      </c>
      <c r="AB11" s="10" vm="60024">
        <v>8368</v>
      </c>
      <c r="AC11" s="10" vm="311">
        <v>7841</v>
      </c>
      <c r="AD11" s="10" vm="65713">
        <v>16209</v>
      </c>
      <c r="AE11" s="10" vm="2823">
        <v>1874</v>
      </c>
      <c r="AF11" s="10" vm="35218">
        <v>0</v>
      </c>
      <c r="AG11" s="10" vm="1427">
        <v>0</v>
      </c>
      <c r="AH11" s="10" vm="1098">
        <v>2982</v>
      </c>
      <c r="AI11" s="10" vm="49235">
        <v>21065</v>
      </c>
      <c r="AJ11" s="10" vm="60023">
        <v>1887</v>
      </c>
      <c r="AK11" s="10" vm="310">
        <v>5308</v>
      </c>
      <c r="AL11" s="10" vm="47658">
        <v>2861</v>
      </c>
      <c r="AM11" s="10" vm="2797">
        <v>2920</v>
      </c>
      <c r="AN11" s="10" vm="35007">
        <v>372</v>
      </c>
      <c r="AO11" s="10" vm="61047">
        <v>173</v>
      </c>
      <c r="AP11" s="10" vm="1060">
        <v>793</v>
      </c>
      <c r="AQ11" s="10" vm="1386">
        <v>2606</v>
      </c>
      <c r="AR11" s="10" vm="665">
        <v>-2</v>
      </c>
      <c r="AS11" s="10" vm="309">
        <v>2039</v>
      </c>
      <c r="AT11" s="10" vm="65278">
        <v>18957</v>
      </c>
      <c r="AU11" s="10" vm="2765">
        <v>2108</v>
      </c>
      <c r="AV11" s="10" vm="64822">
        <v>1196</v>
      </c>
      <c r="AW11" s="10" vm="2386">
        <v>108438</v>
      </c>
      <c r="AX11" s="10" vm="1034">
        <v>0</v>
      </c>
      <c r="AY11" s="10" vm="55674">
        <v>2736</v>
      </c>
      <c r="AZ11" s="10" vm="664">
        <v>0</v>
      </c>
      <c r="BA11" s="10" vm="308">
        <v>0</v>
      </c>
      <c r="BB11" s="10" vm="66237">
        <v>0</v>
      </c>
      <c r="BC11" s="10" vm="41300">
        <v>0</v>
      </c>
      <c r="BD11" s="10" vm="34672">
        <v>0</v>
      </c>
      <c r="BE11" s="10" vm="27957">
        <v>0</v>
      </c>
      <c r="BF11" s="10" vm="1003">
        <v>0</v>
      </c>
      <c r="BG11" s="10" vm="1702">
        <v>111174</v>
      </c>
      <c r="BH11" s="10" vm="663">
        <v>0</v>
      </c>
      <c r="BI11" s="10" vm="307">
        <v>3666</v>
      </c>
      <c r="BJ11" s="10" vm="50813">
        <v>9803</v>
      </c>
      <c r="BK11" s="10" vm="41073">
        <v>0</v>
      </c>
      <c r="BL11" s="10" vm="34440">
        <v>1870</v>
      </c>
      <c r="BM11" s="10" vm="64307">
        <v>15339</v>
      </c>
      <c r="BN11" s="10" vm="979">
        <v>745</v>
      </c>
      <c r="BO11" s="10" vm="49010">
        <v>0</v>
      </c>
      <c r="BP11" s="10" vm="60022">
        <v>1879</v>
      </c>
      <c r="BQ11" s="10" vm="306">
        <v>8128</v>
      </c>
      <c r="BR11" s="10" vm="65423">
        <v>10752</v>
      </c>
      <c r="BS11" s="10" vm="2848">
        <v>4587</v>
      </c>
      <c r="BT11" s="10" vm="34222">
        <v>115761</v>
      </c>
      <c r="BU11" s="10" vm="27502">
        <v>7111</v>
      </c>
      <c r="BV11" s="10" vm="955">
        <v>0</v>
      </c>
      <c r="BW11" s="10" vm="45703">
        <v>0</v>
      </c>
      <c r="BX11" s="10" vm="662">
        <v>71828</v>
      </c>
      <c r="BY11" s="10" vm="305">
        <v>0</v>
      </c>
      <c r="BZ11" s="10" vm="43952">
        <v>0</v>
      </c>
      <c r="CA11" s="10" vm="40634">
        <v>1595</v>
      </c>
      <c r="CB11" s="10" vm="34066">
        <v>80534</v>
      </c>
      <c r="CC11" s="10" vm="61046">
        <v>3880</v>
      </c>
      <c r="CD11" s="10" vm="1213">
        <v>366</v>
      </c>
      <c r="CE11" s="10" vm="55454">
        <v>30981</v>
      </c>
      <c r="CF11" s="10" vm="60021">
        <v>30981</v>
      </c>
      <c r="CG11" s="10" vm="304">
        <v>0</v>
      </c>
      <c r="CH11" s="10" vm="53704">
        <v>0</v>
      </c>
      <c r="CI11" s="10" vm="2847">
        <v>0</v>
      </c>
      <c r="CJ11" s="10" vm="33834">
        <v>0</v>
      </c>
      <c r="CK11" s="10" vm="27045">
        <v>30981</v>
      </c>
      <c r="CL11" s="10" vm="1140">
        <v>3760</v>
      </c>
      <c r="CM11" s="10" vm="1701">
        <v>3810</v>
      </c>
      <c r="CN11" s="10" vm="661">
        <v>0</v>
      </c>
      <c r="CO11" s="10" vm="303">
        <v>-50</v>
      </c>
      <c r="CP11" s="10" vm="65699">
        <v>15085</v>
      </c>
      <c r="CQ11" s="10" vm="2822">
        <v>0</v>
      </c>
      <c r="CR11" s="10" vm="33600">
        <v>14722</v>
      </c>
      <c r="CS11" s="10" vm="61691">
        <v>363</v>
      </c>
      <c r="CT11" s="10" vm="1097">
        <v>0</v>
      </c>
      <c r="CU11" s="10" vm="1241">
        <v>0</v>
      </c>
      <c r="CV11" s="10" vm="60020">
        <v>272</v>
      </c>
      <c r="CW11" s="10" vm="302">
        <v>-272</v>
      </c>
      <c r="CX11" s="10" vm="65416">
        <v>0</v>
      </c>
      <c r="CY11" s="10" vm="62743">
        <v>0</v>
      </c>
      <c r="CZ11" s="10" vm="33370">
        <v>0</v>
      </c>
      <c r="DA11" s="10" vm="2385">
        <v>0</v>
      </c>
      <c r="DB11" s="81" vm="1059">
        <v>0</v>
      </c>
      <c r="DC11" s="81" vm="45481">
        <v>0</v>
      </c>
      <c r="DD11" s="81" vm="660">
        <v>0</v>
      </c>
      <c r="DE11" s="81" vm="301">
        <v>0</v>
      </c>
      <c r="DF11" s="10" vm="65258">
        <v>0</v>
      </c>
      <c r="DG11" s="10" vm="2764">
        <v>0</v>
      </c>
      <c r="DH11" s="10" vm="33208">
        <v>0</v>
      </c>
      <c r="DI11" s="10" vm="26357">
        <v>0</v>
      </c>
      <c r="DJ11" s="10" vm="1033">
        <v>18845</v>
      </c>
      <c r="DK11" s="10" vm="55235">
        <v>3810</v>
      </c>
      <c r="DL11" s="10" vm="60019">
        <v>14994</v>
      </c>
      <c r="DM11" s="10" vm="300">
        <v>41</v>
      </c>
      <c r="DN11" s="10" vm="66208">
        <v>0</v>
      </c>
      <c r="DO11" s="10" vm="2740">
        <v>0</v>
      </c>
      <c r="DP11" s="10" vm="32979">
        <v>0</v>
      </c>
      <c r="DQ11" s="10" vm="26133">
        <v>0</v>
      </c>
      <c r="DR11" s="10" vm="1002">
        <v>0</v>
      </c>
      <c r="DS11" s="10" vm="1700">
        <v>0</v>
      </c>
      <c r="DT11" s="10" vm="659">
        <v>0</v>
      </c>
      <c r="DU11" s="10" vm="299">
        <v>0</v>
      </c>
      <c r="DV11" s="10" vm="50361">
        <v>0</v>
      </c>
      <c r="DW11" s="10" vm="2827">
        <v>0</v>
      </c>
      <c r="DX11" s="10" vm="32746">
        <v>0</v>
      </c>
      <c r="DY11" s="10" vm="61045">
        <v>0</v>
      </c>
      <c r="DZ11" s="10" vm="978">
        <v>0</v>
      </c>
      <c r="EA11" s="10" vm="48564">
        <v>0</v>
      </c>
      <c r="EB11" s="10" vm="60018">
        <v>0</v>
      </c>
      <c r="EC11" s="10" vm="298">
        <v>0</v>
      </c>
      <c r="ED11" s="10" vm="46993">
        <v>0</v>
      </c>
      <c r="EE11" s="10" vm="2719">
        <v>0</v>
      </c>
      <c r="EF11" s="10" vm="32519">
        <v>0</v>
      </c>
      <c r="EG11" s="10" vm="25677">
        <v>0</v>
      </c>
      <c r="EH11" s="81" vm="954">
        <v>0</v>
      </c>
      <c r="EI11" s="81" vm="45259">
        <v>0</v>
      </c>
      <c r="EJ11" s="81" vm="658">
        <v>0</v>
      </c>
      <c r="EK11" s="81" vm="297">
        <v>0</v>
      </c>
      <c r="EL11" s="10" vm="43517">
        <v>117</v>
      </c>
      <c r="EM11" s="10" vm="38826">
        <v>0</v>
      </c>
      <c r="EN11" s="10" vm="32350">
        <v>189</v>
      </c>
      <c r="EO11" s="10" vm="64284">
        <v>-72</v>
      </c>
      <c r="EP11" s="10" vm="100528">
        <v>117</v>
      </c>
      <c r="EQ11" s="10" vm="1385">
        <v>0</v>
      </c>
      <c r="ER11" s="10" vm="60017">
        <v>189</v>
      </c>
      <c r="ES11" s="10" vm="296">
        <v>-72</v>
      </c>
      <c r="ET11" s="10" vm="66191">
        <v>18962</v>
      </c>
      <c r="EU11" s="10" vm="2846">
        <v>3810</v>
      </c>
      <c r="EV11" s="10" vm="32121">
        <v>15183</v>
      </c>
      <c r="EW11" s="10" vm="25218">
        <v>-31</v>
      </c>
      <c r="EX11" s="10" vm="1139">
        <v>1053</v>
      </c>
      <c r="EY11" s="10" vm="1699">
        <v>270</v>
      </c>
      <c r="EZ11" s="10" vm="60016">
        <v>400</v>
      </c>
      <c r="FA11" s="10" vm="295">
        <v>270</v>
      </c>
      <c r="FB11" s="10" vm="50139">
        <v>136062</v>
      </c>
      <c r="FC11" s="10" vm="2821">
        <v>0</v>
      </c>
      <c r="FD11" s="10" vm="31894">
        <v>136062</v>
      </c>
      <c r="FE11" s="10" vm="24984">
        <v>5085</v>
      </c>
      <c r="FF11" s="10" vm="1096">
        <v>779</v>
      </c>
      <c r="FG11" s="10" vm="48343">
        <v>0</v>
      </c>
      <c r="FH11" s="10" vm="657">
        <v>-2117</v>
      </c>
      <c r="FI11" s="10" vm="294">
        <v>0</v>
      </c>
      <c r="FJ11" s="10" vm="46766">
        <v>0</v>
      </c>
      <c r="FK11" s="10" vm="2796">
        <v>0</v>
      </c>
      <c r="FL11" s="10" vm="31658">
        <v>139809</v>
      </c>
      <c r="FM11" s="10" vm="61044">
        <v>29449</v>
      </c>
      <c r="FN11" s="10" vm="60081">
        <v>2585</v>
      </c>
      <c r="FO11" s="10" vm="45058">
        <v>-2</v>
      </c>
      <c r="FP11" s="10" vm="656">
        <v>0</v>
      </c>
      <c r="FQ11" s="10" vm="293">
        <v>-661</v>
      </c>
      <c r="FR11" s="10" vm="65237">
        <v>0</v>
      </c>
      <c r="FS11" s="10" vm="62701">
        <v>0</v>
      </c>
      <c r="FT11" s="10" vm="31424">
        <v>31371</v>
      </c>
      <c r="FU11" s="10" vm="24528">
        <v>108438</v>
      </c>
      <c r="FV11" s="10" vm="1032">
        <v>106613</v>
      </c>
      <c r="FW11" s="81" vm="1384">
        <v>0</v>
      </c>
      <c r="FX11" s="81" vm="60015">
        <v>0</v>
      </c>
      <c r="FY11" s="81" vm="292">
        <v>0</v>
      </c>
      <c r="FZ11" s="81" vm="53046">
        <v>0</v>
      </c>
      <c r="GA11" s="81" vm="62661">
        <v>0</v>
      </c>
      <c r="GB11" s="10" vm="31209">
        <v>118</v>
      </c>
      <c r="GC11" s="10" vm="62034">
        <v>122</v>
      </c>
      <c r="GD11" s="10" vm="1001">
        <v>-4</v>
      </c>
      <c r="GE11" s="10" vm="51629">
        <v>0</v>
      </c>
      <c r="GF11" s="10" vm="60014">
        <v>0</v>
      </c>
      <c r="GG11" s="10" vm="291">
        <v>0</v>
      </c>
      <c r="GH11" s="10" vm="49920">
        <v>0</v>
      </c>
      <c r="GI11" s="10" vm="65016">
        <v>0</v>
      </c>
      <c r="GJ11" s="10" vm="30977">
        <v>0</v>
      </c>
      <c r="GK11" s="10" vm="64271">
        <v>0</v>
      </c>
      <c r="GL11" s="10" vm="977">
        <v>0</v>
      </c>
      <c r="GM11" s="10" vm="1698">
        <v>0</v>
      </c>
      <c r="GN11" s="10" vm="655">
        <v>3010</v>
      </c>
      <c r="GO11" s="10" vm="290">
        <v>1657</v>
      </c>
      <c r="GP11" s="10" vm="46543">
        <v>1353</v>
      </c>
      <c r="GQ11" s="10" vm="65006">
        <v>0</v>
      </c>
      <c r="GR11" s="10" vm="30749">
        <v>0</v>
      </c>
      <c r="GS11" s="10" vm="64268">
        <v>0</v>
      </c>
      <c r="GT11" s="10" vm="953">
        <v>3128</v>
      </c>
      <c r="GU11" s="10" vm="44833">
        <v>1779</v>
      </c>
      <c r="GV11" s="10" vm="654">
        <v>1349</v>
      </c>
      <c r="GW11" s="10" vm="289">
        <v>0</v>
      </c>
      <c r="GX11" s="81" vm="43078">
        <v>0</v>
      </c>
      <c r="GY11" s="10" vm="37050">
        <v>0</v>
      </c>
      <c r="GZ11" s="10" vm="30578">
        <v>65</v>
      </c>
      <c r="HA11" s="10" vm="61043">
        <v>0</v>
      </c>
      <c r="HB11" s="10" vm="1199">
        <v>0</v>
      </c>
      <c r="HC11" s="81" vm="1383">
        <v>157</v>
      </c>
      <c r="HD11" s="81" vm="653">
        <v>1648</v>
      </c>
      <c r="HE11" s="10" vm="288">
        <v>1870</v>
      </c>
      <c r="HF11" s="10" vm="66179">
        <v>848</v>
      </c>
      <c r="HG11" s="10" vm="2845">
        <v>609</v>
      </c>
      <c r="HH11" s="10" vm="30346">
        <v>0</v>
      </c>
      <c r="HI11" s="10" vm="23392">
        <v>787</v>
      </c>
      <c r="HJ11" s="10" vm="1138">
        <v>2257</v>
      </c>
      <c r="HK11" s="10" vm="51463">
        <v>0</v>
      </c>
      <c r="HL11" s="10" vm="652">
        <v>0</v>
      </c>
      <c r="HM11" s="10" vm="287">
        <v>0</v>
      </c>
      <c r="HN11" s="10" vm="49700">
        <v>3627</v>
      </c>
      <c r="HO11" s="10" vm="2820">
        <v>8128</v>
      </c>
      <c r="HP11" s="10" vm="30111">
        <v>1586</v>
      </c>
      <c r="HQ11" s="10" vm="23160">
        <v>9</v>
      </c>
      <c r="HR11" s="10" vm="1095">
        <v>1595</v>
      </c>
      <c r="HS11" s="10" vm="1697">
        <v>0</v>
      </c>
      <c r="HT11" s="10" vm="651">
        <v>366</v>
      </c>
      <c r="HU11" s="10" vm="286">
        <v>366</v>
      </c>
      <c r="HV11" s="10" vm="65338">
        <v>354</v>
      </c>
      <c r="HW11" s="10" vm="2795">
        <v>0</v>
      </c>
      <c r="HX11" s="10" vm="29880">
        <v>0</v>
      </c>
      <c r="HY11" s="10" vm="2384">
        <v>110</v>
      </c>
      <c r="HZ11" s="10" vm="60080">
        <v>0</v>
      </c>
      <c r="IA11" s="10" vm="65285">
        <v>0</v>
      </c>
      <c r="IB11" s="10" vm="650">
        <v>0</v>
      </c>
      <c r="IC11" s="10" vm="285">
        <v>464</v>
      </c>
      <c r="ID11" s="10" vm="42852">
        <v>387</v>
      </c>
      <c r="IE11" s="10" vm="2763">
        <v>201</v>
      </c>
      <c r="IF11" s="10" vm="29644">
        <v>0</v>
      </c>
      <c r="IG11" s="10" vm="22758">
        <v>588</v>
      </c>
      <c r="IH11" s="10" vm="1031">
        <v>779</v>
      </c>
      <c r="II11" s="10" vm="66248">
        <v>3402</v>
      </c>
      <c r="IJ11" s="10" vm="649">
        <v>-2</v>
      </c>
      <c r="IK11" s="10" vm="59976">
        <v>33</v>
      </c>
      <c r="IL11" s="10" vm="52598">
        <v>-27</v>
      </c>
      <c r="IM11" s="10" vm="35923">
        <v>0</v>
      </c>
      <c r="IN11" s="10" vm="29409">
        <v>2221</v>
      </c>
      <c r="IO11" s="81" vm="1426">
        <v>2275</v>
      </c>
      <c r="IP11" s="10" vm="60071">
        <v>0</v>
      </c>
      <c r="IQ11" s="10" vm="65721">
        <v>0</v>
      </c>
      <c r="IR11" s="10" vm="648">
        <v>0</v>
      </c>
      <c r="IS11" s="81" vm="59975">
        <v>0</v>
      </c>
      <c r="IT11" s="10" vm="49471">
        <v>4</v>
      </c>
    </row>
    <row r="12" spans="1:254" x14ac:dyDescent="0.25">
      <c r="A12" s="8" t="s">
        <v>24</v>
      </c>
      <c r="B12" s="8" t="s">
        <v>587</v>
      </c>
      <c r="C12" s="89">
        <v>44651</v>
      </c>
      <c r="D12" s="76" vm="15888">
        <v>12</v>
      </c>
      <c r="E12" s="10" vm="9142">
        <v>494750</v>
      </c>
      <c r="F12" s="10" vm="65434">
        <v>-443143</v>
      </c>
      <c r="G12" s="10" vm="65215">
        <v>0</v>
      </c>
      <c r="H12" s="10" vm="59548">
        <v>51607</v>
      </c>
      <c r="I12" s="10" vm="29165">
        <v>249</v>
      </c>
      <c r="J12" s="10" vm="63359">
        <v>51856</v>
      </c>
      <c r="K12" s="10" vm="46162">
        <v>0</v>
      </c>
      <c r="L12" s="10" vm="15671">
        <v>18968</v>
      </c>
      <c r="M12" s="10" vm="8925">
        <v>0</v>
      </c>
      <c r="N12" s="10" vm="1187">
        <v>3241</v>
      </c>
      <c r="O12" s="10" vm="65200">
        <v>-29997</v>
      </c>
      <c r="P12" s="10" vm="35675">
        <v>0</v>
      </c>
      <c r="Q12" s="10" vm="64320">
        <v>0</v>
      </c>
      <c r="R12" s="10" vm="22298">
        <v>0</v>
      </c>
      <c r="S12" s="10" vm="55883">
        <v>0</v>
      </c>
      <c r="T12" s="10" vm="15475">
        <v>44068</v>
      </c>
      <c r="U12" s="10" vm="8714">
        <v>0</v>
      </c>
      <c r="V12" s="10" vm="54135">
        <v>44068</v>
      </c>
      <c r="W12" s="10" vm="42180">
        <v>0</v>
      </c>
      <c r="X12" s="10" vm="35440">
        <v>4528</v>
      </c>
      <c r="Y12" s="10" vm="28856">
        <v>1464</v>
      </c>
      <c r="Z12" s="10" vm="22076">
        <v>0</v>
      </c>
      <c r="AA12" s="10" vm="52510">
        <v>50060</v>
      </c>
      <c r="AB12" s="10" vm="15282">
        <v>360144</v>
      </c>
      <c r="AC12" s="10" vm="8521">
        <v>75503</v>
      </c>
      <c r="AD12" s="10" vm="1094">
        <v>435647</v>
      </c>
      <c r="AE12" s="10" vm="41954">
        <v>14401</v>
      </c>
      <c r="AF12" s="10" vm="35206">
        <v>0</v>
      </c>
      <c r="AG12" s="10" vm="28631">
        <v>11438</v>
      </c>
      <c r="AH12" s="10" vm="21856">
        <v>9523</v>
      </c>
      <c r="AI12" s="10" vm="49247">
        <v>471009</v>
      </c>
      <c r="AJ12" s="10" vm="15064">
        <v>65501</v>
      </c>
      <c r="AK12" s="10" vm="63174">
        <v>231701</v>
      </c>
      <c r="AL12" s="10" vm="1058">
        <v>21944</v>
      </c>
      <c r="AM12" s="10" vm="41753">
        <v>29020</v>
      </c>
      <c r="AN12" s="10" vm="34995">
        <v>0</v>
      </c>
      <c r="AO12" s="10" vm="28404">
        <v>675</v>
      </c>
      <c r="AP12" s="10" vm="21648">
        <v>373</v>
      </c>
      <c r="AQ12" s="10" vm="45937">
        <v>63533</v>
      </c>
      <c r="AR12" s="10" vm="14844">
        <v>1327</v>
      </c>
      <c r="AS12" s="10" vm="8212">
        <v>620</v>
      </c>
      <c r="AT12" s="10" vm="1030">
        <v>414694</v>
      </c>
      <c r="AU12" s="10" vm="41522">
        <v>56315</v>
      </c>
      <c r="AV12" s="10" vm="34892">
        <v>4879</v>
      </c>
      <c r="AW12" s="10" vm="28175">
        <v>1218640</v>
      </c>
      <c r="AX12" s="10" vm="21444">
        <v>0</v>
      </c>
      <c r="AY12" s="10" vm="55686">
        <v>25192</v>
      </c>
      <c r="AZ12" s="10" vm="14633">
        <v>0</v>
      </c>
      <c r="BA12" s="10" vm="7996">
        <v>0</v>
      </c>
      <c r="BB12" s="10" vm="66232">
        <v>0</v>
      </c>
      <c r="BC12" s="10" vm="41291">
        <v>0</v>
      </c>
      <c r="BD12" s="10" vm="64813">
        <v>0</v>
      </c>
      <c r="BE12" s="10" vm="27945">
        <v>0</v>
      </c>
      <c r="BF12" s="10" vm="21222">
        <v>785</v>
      </c>
      <c r="BG12" s="10" vm="52392">
        <v>1244617</v>
      </c>
      <c r="BH12" s="10" vm="14436">
        <v>57834</v>
      </c>
      <c r="BI12" s="10" vm="7796">
        <v>10004</v>
      </c>
      <c r="BJ12" s="10" vm="50801">
        <v>83000</v>
      </c>
      <c r="BK12" s="10" vm="41063">
        <v>117</v>
      </c>
      <c r="BL12" s="10" vm="34427">
        <v>175150</v>
      </c>
      <c r="BM12" s="10" vm="27717">
        <v>326105</v>
      </c>
      <c r="BN12" s="10" vm="21002">
        <v>1646</v>
      </c>
      <c r="BO12" s="10" vm="49021">
        <v>0</v>
      </c>
      <c r="BP12" s="10" vm="14220">
        <v>13127</v>
      </c>
      <c r="BQ12" s="10" vm="63092">
        <v>120263</v>
      </c>
      <c r="BR12" s="10" vm="65421">
        <v>135036</v>
      </c>
      <c r="BS12" s="10" vm="40856">
        <v>191069</v>
      </c>
      <c r="BT12" s="10" vm="64793">
        <v>1435686</v>
      </c>
      <c r="BU12" s="10" vm="27490">
        <v>500244</v>
      </c>
      <c r="BV12" s="10" vm="20786">
        <v>781</v>
      </c>
      <c r="BW12" s="10" vm="45714">
        <v>96504</v>
      </c>
      <c r="BX12" s="10" vm="14002">
        <v>211351</v>
      </c>
      <c r="BY12" s="10" vm="7431">
        <v>0</v>
      </c>
      <c r="BZ12" s="10" vm="60106">
        <v>0</v>
      </c>
      <c r="CA12" s="10" vm="40622">
        <v>3029</v>
      </c>
      <c r="CB12" s="10" vm="64721">
        <v>811909</v>
      </c>
      <c r="CC12" s="10" vm="27266">
        <v>8211</v>
      </c>
      <c r="CD12" s="10" vm="20588">
        <v>0</v>
      </c>
      <c r="CE12" s="10" vm="55465">
        <v>615566</v>
      </c>
      <c r="CF12" s="10" vm="13787">
        <v>561138</v>
      </c>
      <c r="CG12" s="10" vm="7216">
        <v>0</v>
      </c>
      <c r="CH12" s="10" vm="66217">
        <v>52964</v>
      </c>
      <c r="CI12" s="10" vm="40392">
        <v>1464</v>
      </c>
      <c r="CJ12" s="10" vm="33822">
        <v>0</v>
      </c>
      <c r="CK12" s="10" vm="27033">
        <v>615566</v>
      </c>
      <c r="CL12" s="10" vm="20367">
        <v>0</v>
      </c>
      <c r="CM12" s="10" vm="52241">
        <v>0</v>
      </c>
      <c r="CN12" s="10" vm="13585">
        <v>0</v>
      </c>
      <c r="CO12" s="10" vm="7001">
        <v>0</v>
      </c>
      <c r="CP12" s="10" vm="1093">
        <v>274</v>
      </c>
      <c r="CQ12" s="10" vm="40161">
        <v>0</v>
      </c>
      <c r="CR12" s="10" vm="33588">
        <v>274</v>
      </c>
      <c r="CS12" s="10" vm="26808">
        <v>0</v>
      </c>
      <c r="CT12" s="10" vm="20146">
        <v>0</v>
      </c>
      <c r="CU12" s="10" vm="48798">
        <v>0</v>
      </c>
      <c r="CV12" s="10" vm="13368">
        <v>0</v>
      </c>
      <c r="CW12" s="10" vm="6839">
        <v>0</v>
      </c>
      <c r="CX12" s="10" vm="60079">
        <v>0</v>
      </c>
      <c r="CY12" s="10" vm="39949">
        <v>0</v>
      </c>
      <c r="CZ12" s="10" vm="64714">
        <v>0</v>
      </c>
      <c r="DA12" s="10" vm="26575">
        <v>0</v>
      </c>
      <c r="DB12" s="81" vm="19929">
        <v>0</v>
      </c>
      <c r="DC12" s="81" vm="65324">
        <v>0</v>
      </c>
      <c r="DD12" s="81" vm="13147">
        <v>0</v>
      </c>
      <c r="DE12" s="81" vm="6622">
        <v>0</v>
      </c>
      <c r="DF12" s="10" vm="60075">
        <v>3830</v>
      </c>
      <c r="DG12" s="10" vm="39718">
        <v>0</v>
      </c>
      <c r="DH12" s="10" vm="64642">
        <v>4126</v>
      </c>
      <c r="DI12" s="10" vm="26345">
        <v>-296</v>
      </c>
      <c r="DJ12" s="10" vm="19726">
        <v>4104</v>
      </c>
      <c r="DK12" s="10" vm="55246">
        <v>0</v>
      </c>
      <c r="DL12" s="10" vm="12938">
        <v>4400</v>
      </c>
      <c r="DM12" s="10" vm="6404">
        <v>-296</v>
      </c>
      <c r="DN12" s="10" vm="66202">
        <v>343</v>
      </c>
      <c r="DO12" s="10" vm="39488">
        <v>0</v>
      </c>
      <c r="DP12" s="10" vm="32966">
        <v>150</v>
      </c>
      <c r="DQ12" s="10" vm="26122">
        <v>193</v>
      </c>
      <c r="DR12" s="10" vm="19506">
        <v>0</v>
      </c>
      <c r="DS12" s="10" vm="65796">
        <v>0</v>
      </c>
      <c r="DT12" s="10" vm="12738">
        <v>0</v>
      </c>
      <c r="DU12" s="10" vm="6191">
        <v>0</v>
      </c>
      <c r="DV12" s="10" vm="50350">
        <v>0</v>
      </c>
      <c r="DW12" s="10" vm="39263">
        <v>0</v>
      </c>
      <c r="DX12" s="10" vm="32734">
        <v>0</v>
      </c>
      <c r="DY12" s="10" vm="25895">
        <v>0</v>
      </c>
      <c r="DZ12" s="10" vm="19288">
        <v>0</v>
      </c>
      <c r="EA12" s="10" vm="48574">
        <v>0</v>
      </c>
      <c r="EB12" s="10" vm="12521">
        <v>0</v>
      </c>
      <c r="EC12" s="10" vm="6034">
        <v>0</v>
      </c>
      <c r="ED12" s="10" vm="46984">
        <v>0</v>
      </c>
      <c r="EE12" s="10" vm="39048">
        <v>0</v>
      </c>
      <c r="EF12" s="10" vm="32507">
        <v>0</v>
      </c>
      <c r="EG12" s="10" vm="25666">
        <v>0</v>
      </c>
      <c r="EH12" s="81" vm="19071">
        <v>596</v>
      </c>
      <c r="EI12" s="81" vm="45271">
        <v>0</v>
      </c>
      <c r="EJ12" s="81" vm="12301">
        <v>0</v>
      </c>
      <c r="EK12" s="81" vm="5818">
        <v>596</v>
      </c>
      <c r="EL12" s="10" vm="60105">
        <v>18698</v>
      </c>
      <c r="EM12" s="10" vm="38816">
        <v>0</v>
      </c>
      <c r="EN12" s="10" vm="32342">
        <v>23899</v>
      </c>
      <c r="EO12" s="10" vm="25435">
        <v>-5201</v>
      </c>
      <c r="EP12" s="10" vm="18876">
        <v>19637</v>
      </c>
      <c r="EQ12" s="10" vm="66268">
        <v>0</v>
      </c>
      <c r="ER12" s="10" vm="12084">
        <v>24049</v>
      </c>
      <c r="ES12" s="10" vm="5600">
        <v>-4412</v>
      </c>
      <c r="ET12" s="10" vm="66185">
        <v>23741</v>
      </c>
      <c r="EU12" s="10" vm="65071">
        <v>0</v>
      </c>
      <c r="EV12" s="10" vm="32108">
        <v>28449</v>
      </c>
      <c r="EW12" s="10" vm="25206">
        <v>-4708</v>
      </c>
      <c r="EX12" s="10" vm="18656">
        <v>9935</v>
      </c>
      <c r="EY12" s="10" vm="65794">
        <v>1149</v>
      </c>
      <c r="EZ12" s="10" vm="100586">
        <v>1626</v>
      </c>
      <c r="FA12" s="10" vm="5393">
        <v>1149</v>
      </c>
      <c r="FB12" s="10" vm="60088">
        <v>2283017</v>
      </c>
      <c r="FC12" s="10" vm="65054">
        <v>0</v>
      </c>
      <c r="FD12" s="10" vm="31881">
        <v>2283017</v>
      </c>
      <c r="FE12" s="10" vm="24971">
        <v>122560</v>
      </c>
      <c r="FF12" s="10" vm="18436">
        <v>51643</v>
      </c>
      <c r="FG12" s="10" vm="65645">
        <v>0</v>
      </c>
      <c r="FH12" s="10" vm="11707">
        <v>-1936</v>
      </c>
      <c r="FI12" s="10" vm="5176">
        <v>0</v>
      </c>
      <c r="FJ12" s="10" vm="1057">
        <v>-9434</v>
      </c>
      <c r="FK12" s="10" vm="38148">
        <v>0</v>
      </c>
      <c r="FL12" s="10" vm="31646">
        <v>2445850</v>
      </c>
      <c r="FM12" s="10" vm="24746">
        <v>1163859</v>
      </c>
      <c r="FN12" s="10" vm="18271">
        <v>63785</v>
      </c>
      <c r="FO12" s="10" vm="45068">
        <v>1327</v>
      </c>
      <c r="FP12" s="10" vm="11495">
        <v>0</v>
      </c>
      <c r="FQ12" s="10" vm="4962">
        <v>-1761</v>
      </c>
      <c r="FR12" s="10" vm="1029">
        <v>0</v>
      </c>
      <c r="FS12" s="10" vm="65036">
        <v>0</v>
      </c>
      <c r="FT12" s="10" vm="31413">
        <v>1227210</v>
      </c>
      <c r="FU12" s="10" vm="24517">
        <v>1218640</v>
      </c>
      <c r="FV12" s="10" vm="18051">
        <v>1119158</v>
      </c>
      <c r="FW12" s="81" vm="54806">
        <v>0</v>
      </c>
      <c r="FX12" s="81" vm="11275">
        <v>0</v>
      </c>
      <c r="FY12" s="81" vm="4809">
        <v>0</v>
      </c>
      <c r="FZ12" s="81" vm="53035">
        <v>0</v>
      </c>
      <c r="GA12" s="81" vm="37712">
        <v>0</v>
      </c>
      <c r="GB12" s="10" vm="64537">
        <v>0</v>
      </c>
      <c r="GC12" s="10" vm="24290">
        <v>0</v>
      </c>
      <c r="GD12" s="10" vm="17835">
        <v>0</v>
      </c>
      <c r="GE12" s="10" vm="51640">
        <v>0</v>
      </c>
      <c r="GF12" s="10" vm="11058">
        <v>0</v>
      </c>
      <c r="GG12" s="10" vm="4592">
        <v>0</v>
      </c>
      <c r="GH12" s="10" vm="49913">
        <v>0</v>
      </c>
      <c r="GI12" s="10" vm="37490">
        <v>0</v>
      </c>
      <c r="GJ12" s="10" vm="30965">
        <v>0</v>
      </c>
      <c r="GK12" s="10" vm="24065">
        <v>0</v>
      </c>
      <c r="GL12" s="10" vm="17614">
        <v>0</v>
      </c>
      <c r="GM12" s="10" vm="48190">
        <v>0</v>
      </c>
      <c r="GN12" s="10" vm="10856">
        <v>1004</v>
      </c>
      <c r="GO12" s="10" vm="4378">
        <v>755</v>
      </c>
      <c r="GP12" s="10" vm="65395">
        <v>249</v>
      </c>
      <c r="GQ12" s="10" vm="65003">
        <v>0</v>
      </c>
      <c r="GR12" s="10" vm="30738">
        <v>0</v>
      </c>
      <c r="GS12" s="10" vm="23836">
        <v>0</v>
      </c>
      <c r="GT12" s="10" vm="17393">
        <v>1004</v>
      </c>
      <c r="GU12" s="10" vm="44845">
        <v>755</v>
      </c>
      <c r="GV12" s="10" vm="10637">
        <v>249</v>
      </c>
      <c r="GW12" s="10" vm="4159">
        <v>0</v>
      </c>
      <c r="GX12" s="81" vm="60102">
        <v>140146</v>
      </c>
      <c r="GY12" s="10" vm="64989">
        <v>0</v>
      </c>
      <c r="GZ12" s="10" vm="30568">
        <v>0</v>
      </c>
      <c r="HA12" s="10" vm="23612">
        <v>0</v>
      </c>
      <c r="HB12" s="10" vm="17185">
        <v>1464</v>
      </c>
      <c r="HC12" s="81" vm="66260">
        <v>15398</v>
      </c>
      <c r="HD12" s="81" vm="10419">
        <v>18142</v>
      </c>
      <c r="HE12" s="10" vm="3941">
        <v>175150</v>
      </c>
      <c r="HF12" s="10" vm="66173">
        <v>27082</v>
      </c>
      <c r="HG12" s="10" vm="36822">
        <v>10429</v>
      </c>
      <c r="HH12" s="10" vm="30334">
        <v>0</v>
      </c>
      <c r="HI12" s="10" vm="23380">
        <v>7373</v>
      </c>
      <c r="HJ12" s="10" vm="16966">
        <v>55467</v>
      </c>
      <c r="HK12" s="10" vm="51473">
        <v>1595</v>
      </c>
      <c r="HL12" s="10" vm="10219">
        <v>0</v>
      </c>
      <c r="HM12" s="10" vm="3728">
        <v>0</v>
      </c>
      <c r="HN12" s="10" vm="1092">
        <v>18317</v>
      </c>
      <c r="HO12" s="10" vm="36593">
        <v>120263</v>
      </c>
      <c r="HP12" s="10" vm="30100">
        <v>0</v>
      </c>
      <c r="HQ12" s="10" vm="23147">
        <v>3029</v>
      </c>
      <c r="HR12" s="10" vm="64008">
        <v>3029</v>
      </c>
      <c r="HS12" s="10" vm="65571">
        <v>0</v>
      </c>
      <c r="HT12" s="10" vm="10000">
        <v>0</v>
      </c>
      <c r="HU12" s="10" vm="3511">
        <v>0</v>
      </c>
      <c r="HV12" s="10" vm="1056">
        <v>17411</v>
      </c>
      <c r="HW12" s="10" vm="36375">
        <v>0</v>
      </c>
      <c r="HX12" s="10" vm="29867">
        <v>0</v>
      </c>
      <c r="HY12" s="10" vm="22919">
        <v>253</v>
      </c>
      <c r="HZ12" s="10" vm="64002">
        <v>0</v>
      </c>
      <c r="IA12" s="10" vm="65291">
        <v>12333</v>
      </c>
      <c r="IB12" s="10" vm="9781">
        <v>0</v>
      </c>
      <c r="IC12" s="10" vm="3289">
        <v>29997</v>
      </c>
      <c r="ID12" s="10" vm="1028">
        <v>1102</v>
      </c>
      <c r="IE12" s="10" vm="64965">
        <v>1922</v>
      </c>
      <c r="IF12" s="10" vm="29631">
        <v>7138</v>
      </c>
      <c r="IG12" s="10" vm="22748">
        <v>10162</v>
      </c>
      <c r="IH12" s="10" vm="63998">
        <v>51641</v>
      </c>
      <c r="II12" s="10" vm="66252">
        <v>65433</v>
      </c>
      <c r="IJ12" s="10" vm="9581">
        <v>2343</v>
      </c>
      <c r="IK12" s="10" vm="3070">
        <v>25</v>
      </c>
      <c r="IL12" s="10" vm="52588">
        <v>-4</v>
      </c>
      <c r="IM12" s="10" vm="35911">
        <v>1350</v>
      </c>
      <c r="IN12" s="10" vm="29396">
        <v>42883</v>
      </c>
      <c r="IO12" s="81" vm="22519">
        <v>42883</v>
      </c>
      <c r="IP12" s="10" vm="63985">
        <v>0</v>
      </c>
      <c r="IQ12" s="10" vm="51257">
        <v>0</v>
      </c>
      <c r="IR12" s="10" vm="9361">
        <v>-2</v>
      </c>
      <c r="IS12" s="81" vm="2853">
        <v>12</v>
      </c>
      <c r="IT12" s="10" vm="49459">
        <v>12</v>
      </c>
    </row>
    <row r="13" spans="1:254" x14ac:dyDescent="0.25">
      <c r="A13" s="8" t="s">
        <v>344</v>
      </c>
      <c r="B13" s="8" t="s">
        <v>343</v>
      </c>
      <c r="C13" s="89">
        <v>44651</v>
      </c>
      <c r="D13" s="76" vm="647">
        <v>12</v>
      </c>
      <c r="E13" s="10" vm="284">
        <v>5620</v>
      </c>
      <c r="F13" s="10" vm="47878">
        <v>-4502</v>
      </c>
      <c r="G13" s="10" vm="65220">
        <v>0</v>
      </c>
      <c r="H13" s="10" vm="59562">
        <v>1118</v>
      </c>
      <c r="I13" s="10" vm="29178">
        <v>166</v>
      </c>
      <c r="J13" s="10" vm="63343">
        <v>1284</v>
      </c>
      <c r="K13" s="10" vm="46151">
        <v>0</v>
      </c>
      <c r="L13" s="10" vm="646">
        <v>0</v>
      </c>
      <c r="M13" s="10" vm="283">
        <v>0</v>
      </c>
      <c r="N13" s="10" vm="44397">
        <v>0</v>
      </c>
      <c r="O13" s="10" vm="65208">
        <v>-515</v>
      </c>
      <c r="P13" s="10" vm="35689">
        <v>0</v>
      </c>
      <c r="Q13" s="10" vm="60581">
        <v>0</v>
      </c>
      <c r="R13" s="10" vm="1137">
        <v>0</v>
      </c>
      <c r="S13" s="10" vm="55874">
        <v>0</v>
      </c>
      <c r="T13" s="10" vm="645">
        <v>769</v>
      </c>
      <c r="U13" s="10" vm="282">
        <v>0</v>
      </c>
      <c r="V13" s="10" vm="54149">
        <v>769</v>
      </c>
      <c r="W13" s="10" vm="2841">
        <v>0</v>
      </c>
      <c r="X13" s="10" vm="35452">
        <v>429</v>
      </c>
      <c r="Y13" s="10" vm="28869">
        <v>0</v>
      </c>
      <c r="Z13" s="10" vm="1091">
        <v>0</v>
      </c>
      <c r="AA13" s="10" vm="52507">
        <v>1198</v>
      </c>
      <c r="AB13" s="10" vm="644">
        <v>4895</v>
      </c>
      <c r="AC13" s="10" vm="281">
        <v>521</v>
      </c>
      <c r="AD13" s="10" vm="65714">
        <v>5416</v>
      </c>
      <c r="AE13" s="10" vm="2816">
        <v>106</v>
      </c>
      <c r="AF13" s="10" vm="35219">
        <v>0</v>
      </c>
      <c r="AG13" s="10" vm="1264">
        <v>10</v>
      </c>
      <c r="AH13" s="10" vm="1055">
        <v>0</v>
      </c>
      <c r="AI13" s="10" vm="49236">
        <v>5532</v>
      </c>
      <c r="AJ13" s="10" vm="643">
        <v>1340</v>
      </c>
      <c r="AK13" s="10" vm="280">
        <v>580</v>
      </c>
      <c r="AL13" s="10" vm="47659">
        <v>985</v>
      </c>
      <c r="AM13" s="10" vm="2791">
        <v>417</v>
      </c>
      <c r="AN13" s="10" vm="35008">
        <v>220</v>
      </c>
      <c r="AO13" s="10" vm="2101">
        <v>3</v>
      </c>
      <c r="AP13" s="10" vm="1027">
        <v>0</v>
      </c>
      <c r="AQ13" s="10" vm="45926">
        <v>880</v>
      </c>
      <c r="AR13" s="10" vm="642">
        <v>0</v>
      </c>
      <c r="AS13" s="10" vm="279">
        <v>8</v>
      </c>
      <c r="AT13" s="10" vm="65279">
        <v>4433</v>
      </c>
      <c r="AU13" s="10" vm="2759">
        <v>1099</v>
      </c>
      <c r="AV13" s="10" vm="64823">
        <v>26</v>
      </c>
      <c r="AW13" s="10" vm="28187">
        <v>36385</v>
      </c>
      <c r="AX13" s="10" vm="1000">
        <v>0</v>
      </c>
      <c r="AY13" s="10" vm="55675">
        <v>553</v>
      </c>
      <c r="AZ13" s="10" vm="641">
        <v>0</v>
      </c>
      <c r="BA13" s="10" vm="278">
        <v>0</v>
      </c>
      <c r="BB13" s="10" vm="66238">
        <v>0</v>
      </c>
      <c r="BC13" s="10" vm="41301">
        <v>0</v>
      </c>
      <c r="BD13" s="10" vm="34673">
        <v>0</v>
      </c>
      <c r="BE13" s="10" vm="1420">
        <v>0</v>
      </c>
      <c r="BF13" s="10" vm="976">
        <v>0</v>
      </c>
      <c r="BG13" s="10" vm="52386">
        <v>36938</v>
      </c>
      <c r="BH13" s="10" vm="640">
        <v>0</v>
      </c>
      <c r="BI13" s="10" vm="277">
        <v>149</v>
      </c>
      <c r="BJ13" s="10" vm="50814">
        <v>857</v>
      </c>
      <c r="BK13" s="10" vm="41074">
        <v>0</v>
      </c>
      <c r="BL13" s="10" vm="34441">
        <v>0</v>
      </c>
      <c r="BM13" s="10" vm="2380">
        <v>1006</v>
      </c>
      <c r="BN13" s="10" vm="952">
        <v>633</v>
      </c>
      <c r="BO13" s="10" vm="1382">
        <v>0</v>
      </c>
      <c r="BP13" s="10" vm="639">
        <v>106</v>
      </c>
      <c r="BQ13" s="10" vm="276">
        <v>823</v>
      </c>
      <c r="BR13" s="10" vm="65424">
        <v>1562</v>
      </c>
      <c r="BS13" s="10" vm="40866">
        <v>-556</v>
      </c>
      <c r="BT13" s="10" vm="34223">
        <v>36382</v>
      </c>
      <c r="BU13" s="10" vm="1739">
        <v>15609</v>
      </c>
      <c r="BV13" s="10" vm="1198">
        <v>0</v>
      </c>
      <c r="BW13" s="10" vm="45704">
        <v>0</v>
      </c>
      <c r="BX13" s="10" vm="638">
        <v>5898</v>
      </c>
      <c r="BY13" s="10" vm="275">
        <v>0</v>
      </c>
      <c r="BZ13" s="10" vm="43953">
        <v>0</v>
      </c>
      <c r="CA13" s="10" vm="40635">
        <v>78</v>
      </c>
      <c r="CB13" s="10" vm="64724">
        <v>21585</v>
      </c>
      <c r="CC13" s="10" vm="1263">
        <v>670</v>
      </c>
      <c r="CD13" s="10" vm="1136">
        <v>0</v>
      </c>
      <c r="CE13" s="10" vm="55455">
        <v>14127</v>
      </c>
      <c r="CF13" s="10" vm="60013">
        <v>14127</v>
      </c>
      <c r="CG13" s="10" vm="274">
        <v>0</v>
      </c>
      <c r="CH13" s="10" vm="66224">
        <v>0</v>
      </c>
      <c r="CI13" s="10" vm="2840">
        <v>0</v>
      </c>
      <c r="CJ13" s="10" vm="33835">
        <v>0</v>
      </c>
      <c r="CK13" s="10" vm="27046">
        <v>14127</v>
      </c>
      <c r="CL13" s="10" vm="1090">
        <v>0</v>
      </c>
      <c r="CM13" s="10" vm="52233">
        <v>0</v>
      </c>
      <c r="CN13" s="10" vm="637">
        <v>0</v>
      </c>
      <c r="CO13" s="10" vm="273">
        <v>0</v>
      </c>
      <c r="CP13" s="10" vm="65700">
        <v>18</v>
      </c>
      <c r="CQ13" s="10" vm="2815">
        <v>0</v>
      </c>
      <c r="CR13" s="10" vm="33601">
        <v>17</v>
      </c>
      <c r="CS13" s="10" vm="1419">
        <v>1</v>
      </c>
      <c r="CT13" s="10" vm="1054">
        <v>0</v>
      </c>
      <c r="CU13" s="10" vm="1381">
        <v>0</v>
      </c>
      <c r="CV13" s="10" vm="636">
        <v>0</v>
      </c>
      <c r="CW13" s="10" vm="272">
        <v>0</v>
      </c>
      <c r="CX13" s="10" vm="47214">
        <v>0</v>
      </c>
      <c r="CY13" s="10" vm="2790">
        <v>0</v>
      </c>
      <c r="CZ13" s="10" vm="33371">
        <v>0</v>
      </c>
      <c r="DA13" s="10" vm="26588">
        <v>0</v>
      </c>
      <c r="DB13" s="81" vm="1026">
        <v>0</v>
      </c>
      <c r="DC13" s="81" vm="45482">
        <v>0</v>
      </c>
      <c r="DD13" s="81" vm="635">
        <v>0</v>
      </c>
      <c r="DE13" s="81" vm="271">
        <v>0</v>
      </c>
      <c r="DF13" s="10" vm="65259">
        <v>49</v>
      </c>
      <c r="DG13" s="10" vm="2758">
        <v>0</v>
      </c>
      <c r="DH13" s="10" vm="33209">
        <v>41</v>
      </c>
      <c r="DI13" s="10" vm="2100">
        <v>8</v>
      </c>
      <c r="DJ13" s="10" vm="999">
        <v>67</v>
      </c>
      <c r="DK13" s="10" vm="1380">
        <v>0</v>
      </c>
      <c r="DL13" s="10" vm="634">
        <v>58</v>
      </c>
      <c r="DM13" s="10" vm="270">
        <v>9</v>
      </c>
      <c r="DN13" s="10" vm="66209">
        <v>0</v>
      </c>
      <c r="DO13" s="10" vm="2736">
        <v>0</v>
      </c>
      <c r="DP13" s="10" vm="32980">
        <v>0</v>
      </c>
      <c r="DQ13" s="10" vm="1262">
        <v>0</v>
      </c>
      <c r="DR13" s="10" vm="975">
        <v>0</v>
      </c>
      <c r="DS13" s="10" vm="52079">
        <v>0</v>
      </c>
      <c r="DT13" s="10" vm="633">
        <v>0</v>
      </c>
      <c r="DU13" s="10" vm="269">
        <v>0</v>
      </c>
      <c r="DV13" s="10" vm="50362">
        <v>0</v>
      </c>
      <c r="DW13" s="10" vm="39274">
        <v>0</v>
      </c>
      <c r="DX13" s="10" vm="32747">
        <v>0</v>
      </c>
      <c r="DY13" s="10" vm="2379">
        <v>0</v>
      </c>
      <c r="DZ13" s="10" vm="951">
        <v>0</v>
      </c>
      <c r="EA13" s="10" vm="1379">
        <v>0</v>
      </c>
      <c r="EB13" s="10" vm="632">
        <v>0</v>
      </c>
      <c r="EC13" s="10" vm="268">
        <v>0</v>
      </c>
      <c r="ED13" s="10" vm="65408">
        <v>0</v>
      </c>
      <c r="EE13" s="10" vm="2714">
        <v>0</v>
      </c>
      <c r="EF13" s="10" vm="32520">
        <v>0</v>
      </c>
      <c r="EG13" s="10" vm="25678">
        <v>0</v>
      </c>
      <c r="EH13" s="81" vm="1193">
        <v>0</v>
      </c>
      <c r="EI13" s="81" vm="45260">
        <v>0</v>
      </c>
      <c r="EJ13" s="81" vm="631">
        <v>0</v>
      </c>
      <c r="EK13" s="81" vm="267">
        <v>0</v>
      </c>
      <c r="EL13" s="10" vm="65248">
        <v>21</v>
      </c>
      <c r="EM13" s="10" vm="38827">
        <v>0</v>
      </c>
      <c r="EN13" s="10" vm="32351">
        <v>11</v>
      </c>
      <c r="EO13" s="10" vm="25447">
        <v>10</v>
      </c>
      <c r="EP13" s="10" vm="1135">
        <v>21</v>
      </c>
      <c r="EQ13" s="10" vm="1378">
        <v>0</v>
      </c>
      <c r="ER13" s="10" vm="630">
        <v>11</v>
      </c>
      <c r="ES13" s="10" vm="266">
        <v>10</v>
      </c>
      <c r="ET13" s="10" vm="66192">
        <v>88</v>
      </c>
      <c r="EU13" s="10" vm="2839">
        <v>0</v>
      </c>
      <c r="EV13" s="10" vm="32122">
        <v>69</v>
      </c>
      <c r="EW13" s="10" vm="1738">
        <v>19</v>
      </c>
      <c r="EX13" s="10" vm="1089">
        <v>96</v>
      </c>
      <c r="EY13" s="10" vm="51854">
        <v>11</v>
      </c>
      <c r="EZ13" s="10" vm="60012">
        <v>42</v>
      </c>
      <c r="FA13" s="10" vm="265">
        <v>11</v>
      </c>
      <c r="FB13" s="10" vm="65682">
        <v>44749</v>
      </c>
      <c r="FC13" s="10" vm="62783">
        <v>0</v>
      </c>
      <c r="FD13" s="10" vm="31895">
        <v>44749</v>
      </c>
      <c r="FE13" s="10" vm="24985">
        <v>0</v>
      </c>
      <c r="FF13" s="10" vm="1053">
        <v>790</v>
      </c>
      <c r="FG13" s="10" vm="1377">
        <v>0</v>
      </c>
      <c r="FH13" s="10" vm="629">
        <v>-266</v>
      </c>
      <c r="FI13" s="10" vm="264">
        <v>286</v>
      </c>
      <c r="FJ13" s="10" vm="46767">
        <v>0</v>
      </c>
      <c r="FK13" s="10" vm="2789">
        <v>0</v>
      </c>
      <c r="FL13" s="10" vm="31659">
        <v>45559</v>
      </c>
      <c r="FM13" s="10" vm="1418">
        <v>8488</v>
      </c>
      <c r="FN13" s="10" vm="1025">
        <v>880</v>
      </c>
      <c r="FO13" s="10" vm="45059">
        <v>0</v>
      </c>
      <c r="FP13" s="10" vm="628">
        <v>0</v>
      </c>
      <c r="FQ13" s="10" vm="263">
        <v>-194</v>
      </c>
      <c r="FR13" s="10" vm="65238">
        <v>0</v>
      </c>
      <c r="FS13" s="10" vm="62699">
        <v>0</v>
      </c>
      <c r="FT13" s="10" vm="31425">
        <v>9174</v>
      </c>
      <c r="FU13" s="10" vm="24529">
        <v>36385</v>
      </c>
      <c r="FV13" s="10" vm="998">
        <v>36261</v>
      </c>
      <c r="FW13" s="81" vm="1376">
        <v>0</v>
      </c>
      <c r="FX13" s="81" vm="627">
        <v>0</v>
      </c>
      <c r="FY13" s="81" vm="59974">
        <v>0</v>
      </c>
      <c r="FZ13" s="81" vm="53047">
        <v>0</v>
      </c>
      <c r="GA13" s="81" vm="62659">
        <v>0</v>
      </c>
      <c r="GB13" s="10" vm="31210">
        <v>0</v>
      </c>
      <c r="GC13" s="10" vm="2099">
        <v>0</v>
      </c>
      <c r="GD13" s="10" vm="974">
        <v>0</v>
      </c>
      <c r="GE13" s="10" vm="51630">
        <v>0</v>
      </c>
      <c r="GF13" s="10" vm="626">
        <v>0</v>
      </c>
      <c r="GG13" s="10" vm="262">
        <v>0</v>
      </c>
      <c r="GH13" s="10" vm="65670">
        <v>301</v>
      </c>
      <c r="GI13" s="10" vm="62799">
        <v>135</v>
      </c>
      <c r="GJ13" s="10" vm="30978">
        <v>166</v>
      </c>
      <c r="GK13" s="10" vm="2378">
        <v>0</v>
      </c>
      <c r="GL13" s="10" vm="950">
        <v>0</v>
      </c>
      <c r="GM13" s="10" vm="1375">
        <v>0</v>
      </c>
      <c r="GN13" s="10" vm="625">
        <v>0</v>
      </c>
      <c r="GO13" s="10" vm="261">
        <v>0</v>
      </c>
      <c r="GP13" s="10" vm="65398">
        <v>0</v>
      </c>
      <c r="GQ13" s="10" vm="37272">
        <v>0</v>
      </c>
      <c r="GR13" s="10" vm="30750">
        <v>0</v>
      </c>
      <c r="GS13" s="10" vm="23847">
        <v>0</v>
      </c>
      <c r="GT13" s="10" vm="1186">
        <v>301</v>
      </c>
      <c r="GU13" s="10" vm="44834">
        <v>135</v>
      </c>
      <c r="GV13" s="10" vm="624">
        <v>166</v>
      </c>
      <c r="GW13" s="10" vm="260">
        <v>0</v>
      </c>
      <c r="GX13" s="81" vm="65228">
        <v>0</v>
      </c>
      <c r="GY13" s="10" vm="37051">
        <v>0</v>
      </c>
      <c r="GZ13" s="10" vm="30579">
        <v>0</v>
      </c>
      <c r="HA13" s="10" vm="1737">
        <v>0</v>
      </c>
      <c r="HB13" s="10" vm="1134">
        <v>0</v>
      </c>
      <c r="HC13" s="81" vm="1374">
        <v>0</v>
      </c>
      <c r="HD13" s="81" vm="623">
        <v>0</v>
      </c>
      <c r="HE13" s="10" vm="259">
        <v>0</v>
      </c>
      <c r="HF13" s="10" vm="66180">
        <v>121</v>
      </c>
      <c r="HG13" s="10" vm="2838">
        <v>212</v>
      </c>
      <c r="HH13" s="10" vm="30347">
        <v>0</v>
      </c>
      <c r="HI13" s="10" vm="23393">
        <v>12</v>
      </c>
      <c r="HJ13" s="10" vm="1088">
        <v>431</v>
      </c>
      <c r="HK13" s="10" vm="51464">
        <v>0</v>
      </c>
      <c r="HL13" s="10" vm="622">
        <v>0</v>
      </c>
      <c r="HM13" s="10" vm="59973">
        <v>0</v>
      </c>
      <c r="HN13" s="10" vm="49701">
        <v>48</v>
      </c>
      <c r="HO13" s="10" vm="2814">
        <v>824</v>
      </c>
      <c r="HP13" s="10" vm="30112">
        <v>64</v>
      </c>
      <c r="HQ13" s="10" vm="23161">
        <v>14</v>
      </c>
      <c r="HR13" s="10" vm="1052">
        <v>78</v>
      </c>
      <c r="HS13" s="10" vm="60525">
        <v>0</v>
      </c>
      <c r="HT13" s="10" vm="621">
        <v>0</v>
      </c>
      <c r="HU13" s="10" vm="258">
        <v>0</v>
      </c>
      <c r="HV13" s="10" vm="46376">
        <v>455</v>
      </c>
      <c r="HW13" s="10" vm="2788">
        <v>36</v>
      </c>
      <c r="HX13" s="10" vm="29881">
        <v>0</v>
      </c>
      <c r="HY13" s="10" vm="22930">
        <v>24</v>
      </c>
      <c r="HZ13" s="10" vm="60074">
        <v>0</v>
      </c>
      <c r="IA13" s="10" vm="65286">
        <v>0</v>
      </c>
      <c r="IB13" s="10" vm="620">
        <v>0</v>
      </c>
      <c r="IC13" s="10" vm="257">
        <v>515</v>
      </c>
      <c r="ID13" s="10" vm="42853">
        <v>13</v>
      </c>
      <c r="IE13" s="10" vm="2757">
        <v>4</v>
      </c>
      <c r="IF13" s="10" vm="29645">
        <v>0</v>
      </c>
      <c r="IG13" s="10" vm="22759">
        <v>17</v>
      </c>
      <c r="IH13" s="10" vm="997">
        <v>790</v>
      </c>
      <c r="II13" s="10" vm="60524">
        <v>946</v>
      </c>
      <c r="IJ13" s="10" vm="619">
        <v>0</v>
      </c>
      <c r="IK13" s="10" vm="256">
        <v>0</v>
      </c>
      <c r="IL13" s="10" vm="52599">
        <v>-2</v>
      </c>
      <c r="IM13" s="10" vm="35924">
        <v>1</v>
      </c>
      <c r="IN13" s="10" vm="29410">
        <v>1098</v>
      </c>
      <c r="IO13" s="81" vm="2377">
        <v>1107</v>
      </c>
      <c r="IP13" s="10" vm="60064">
        <v>0</v>
      </c>
      <c r="IQ13" s="10" vm="65722">
        <v>0</v>
      </c>
      <c r="IR13" s="10" vm="618">
        <v>0</v>
      </c>
      <c r="IS13" s="81" vm="255">
        <v>1</v>
      </c>
      <c r="IT13" s="10" vm="49472">
        <v>77</v>
      </c>
    </row>
    <row r="14" spans="1:254" x14ac:dyDescent="0.25">
      <c r="A14" s="8" t="s">
        <v>311</v>
      </c>
      <c r="B14" s="8" t="s">
        <v>310</v>
      </c>
      <c r="C14" s="89">
        <v>44651</v>
      </c>
      <c r="D14" s="76" vm="2641">
        <v>12</v>
      </c>
      <c r="E14" s="10" vm="2098">
        <v>6869</v>
      </c>
      <c r="F14" s="10" vm="1174">
        <v>-5321</v>
      </c>
      <c r="G14" s="10" vm="65216">
        <v>0</v>
      </c>
      <c r="H14" s="10" vm="59549">
        <v>1548</v>
      </c>
      <c r="I14" s="10" vm="29166">
        <v>70</v>
      </c>
      <c r="J14" s="10" vm="63360">
        <v>1618</v>
      </c>
      <c r="K14" s="10" vm="2713">
        <v>0</v>
      </c>
      <c r="L14" s="10" vm="2640">
        <v>0</v>
      </c>
      <c r="M14" s="10" vm="1417">
        <v>0</v>
      </c>
      <c r="N14" s="10" vm="1133">
        <v>1</v>
      </c>
      <c r="O14" s="10" vm="65201">
        <v>-790</v>
      </c>
      <c r="P14" s="10" vm="35676">
        <v>0</v>
      </c>
      <c r="Q14" s="10" vm="29086">
        <v>0</v>
      </c>
      <c r="R14" s="10" vm="64205">
        <v>0</v>
      </c>
      <c r="S14" s="10" vm="2697">
        <v>0</v>
      </c>
      <c r="T14" s="10" vm="2639">
        <v>829</v>
      </c>
      <c r="U14" s="10" vm="8715">
        <v>0</v>
      </c>
      <c r="V14" s="10" vm="2073">
        <v>829</v>
      </c>
      <c r="W14" s="10" vm="42181">
        <v>0</v>
      </c>
      <c r="X14" s="10" vm="35441">
        <v>318</v>
      </c>
      <c r="Y14" s="10" vm="28857">
        <v>0</v>
      </c>
      <c r="Z14" s="10" vm="22077">
        <v>0</v>
      </c>
      <c r="AA14" s="10" vm="2837">
        <v>1147</v>
      </c>
      <c r="AB14" s="10" vm="2638">
        <v>5751</v>
      </c>
      <c r="AC14" s="10" vm="1736">
        <v>103</v>
      </c>
      <c r="AD14" s="10" vm="2072">
        <v>5854</v>
      </c>
      <c r="AE14" s="10" vm="41955">
        <v>415</v>
      </c>
      <c r="AF14" s="10" vm="35207">
        <v>0</v>
      </c>
      <c r="AG14" s="10" vm="1239">
        <v>0</v>
      </c>
      <c r="AH14" s="10" vm="21857">
        <v>0</v>
      </c>
      <c r="AI14" s="10" vm="2813">
        <v>6269</v>
      </c>
      <c r="AJ14" s="10" vm="2637">
        <v>1352</v>
      </c>
      <c r="AK14" s="10" vm="1261">
        <v>118</v>
      </c>
      <c r="AL14" s="10" vm="60073">
        <v>1261</v>
      </c>
      <c r="AM14" s="10" vm="41754">
        <v>590</v>
      </c>
      <c r="AN14" s="10" vm="34996">
        <v>107</v>
      </c>
      <c r="AO14" s="10" vm="64313">
        <v>4</v>
      </c>
      <c r="AP14" s="10" vm="21649">
        <v>0</v>
      </c>
      <c r="AQ14" s="10" vm="2787">
        <v>1510</v>
      </c>
      <c r="AR14" s="10" vm="2636">
        <v>0</v>
      </c>
      <c r="AS14" s="10" vm="2376">
        <v>0</v>
      </c>
      <c r="AT14" s="10" vm="60070">
        <v>4942</v>
      </c>
      <c r="AU14" s="10" vm="41523">
        <v>1327</v>
      </c>
      <c r="AV14" s="10" vm="34893">
        <v>26</v>
      </c>
      <c r="AW14" s="10" vm="28176">
        <v>62276</v>
      </c>
      <c r="AX14" s="10" vm="21445">
        <v>0</v>
      </c>
      <c r="AY14" s="10" vm="2756">
        <v>412</v>
      </c>
      <c r="AZ14" s="10" vm="2635">
        <v>73</v>
      </c>
      <c r="BA14" s="10" vm="7997">
        <v>0</v>
      </c>
      <c r="BB14" s="10" vm="61641">
        <v>0</v>
      </c>
      <c r="BC14" s="10" vm="41292">
        <v>0</v>
      </c>
      <c r="BD14" s="10" vm="34661">
        <v>0</v>
      </c>
      <c r="BE14" s="10" vm="27946">
        <v>0</v>
      </c>
      <c r="BF14" s="10" vm="21223">
        <v>0</v>
      </c>
      <c r="BG14" s="10" vm="2735">
        <v>62761</v>
      </c>
      <c r="BH14" s="10" vm="2634">
        <v>5</v>
      </c>
      <c r="BI14" s="10" vm="1416">
        <v>163</v>
      </c>
      <c r="BJ14" s="10" vm="2071">
        <v>403</v>
      </c>
      <c r="BK14" s="10" vm="41064">
        <v>1151</v>
      </c>
      <c r="BL14" s="10" vm="34428">
        <v>0</v>
      </c>
      <c r="BM14" s="10" vm="64306">
        <v>1722</v>
      </c>
      <c r="BN14" s="10" vm="21003">
        <v>660</v>
      </c>
      <c r="BO14" s="10" vm="2702">
        <v>0</v>
      </c>
      <c r="BP14" s="10" vm="2633">
        <v>414</v>
      </c>
      <c r="BQ14" s="10" vm="2097">
        <v>939</v>
      </c>
      <c r="BR14" s="10" vm="60101">
        <v>2013</v>
      </c>
      <c r="BS14" s="10" vm="40857">
        <v>-291</v>
      </c>
      <c r="BT14" s="10" vm="34213">
        <v>62470</v>
      </c>
      <c r="BU14" s="10" vm="27491">
        <v>22815</v>
      </c>
      <c r="BV14" s="10" vm="20787">
        <v>0</v>
      </c>
      <c r="BW14" s="10" vm="2712">
        <v>0</v>
      </c>
      <c r="BX14" s="10" vm="2632">
        <v>23080</v>
      </c>
      <c r="BY14" s="10" vm="1735">
        <v>0</v>
      </c>
      <c r="BZ14" s="10" vm="1132">
        <v>0</v>
      </c>
      <c r="CA14" s="10" vm="40623">
        <v>610</v>
      </c>
      <c r="CB14" s="10" vm="34056">
        <v>46505</v>
      </c>
      <c r="CC14" s="10" vm="60195">
        <v>290</v>
      </c>
      <c r="CD14" s="10" vm="20589">
        <v>0</v>
      </c>
      <c r="CE14" s="10" vm="2696">
        <v>15675</v>
      </c>
      <c r="CF14" s="10" vm="2631">
        <v>15675</v>
      </c>
      <c r="CG14" s="10" vm="1260">
        <v>0</v>
      </c>
      <c r="CH14" s="10" vm="61640">
        <v>0</v>
      </c>
      <c r="CI14" s="10" vm="40393">
        <v>0</v>
      </c>
      <c r="CJ14" s="10" vm="33823">
        <v>0</v>
      </c>
      <c r="CK14" s="10" vm="27034">
        <v>15675</v>
      </c>
      <c r="CL14" s="10" vm="20368">
        <v>422</v>
      </c>
      <c r="CM14" s="10" vm="2836">
        <v>0</v>
      </c>
      <c r="CN14" s="10" vm="2630">
        <v>284</v>
      </c>
      <c r="CO14" s="10" vm="7002">
        <v>138</v>
      </c>
      <c r="CP14" s="10" vm="61639">
        <v>163</v>
      </c>
      <c r="CQ14" s="10" vm="40162">
        <v>0</v>
      </c>
      <c r="CR14" s="10" vm="33589">
        <v>92</v>
      </c>
      <c r="CS14" s="10" vm="64296">
        <v>71</v>
      </c>
      <c r="CT14" s="10" vm="20147">
        <v>0</v>
      </c>
      <c r="CU14" s="10" vm="2812">
        <v>0</v>
      </c>
      <c r="CV14" s="10" vm="2629">
        <v>3</v>
      </c>
      <c r="CW14" s="10" vm="2375">
        <v>-3</v>
      </c>
      <c r="CX14" s="10" vm="1024">
        <v>0</v>
      </c>
      <c r="CY14" s="10" vm="39950">
        <v>0</v>
      </c>
      <c r="CZ14" s="10" vm="33359">
        <v>0</v>
      </c>
      <c r="DA14" s="10" vm="26576">
        <v>0</v>
      </c>
      <c r="DB14" s="81" vm="19930">
        <v>0</v>
      </c>
      <c r="DC14" s="81" vm="2786">
        <v>0</v>
      </c>
      <c r="DD14" s="81" vm="2628">
        <v>0</v>
      </c>
      <c r="DE14" s="81" vm="1415">
        <v>0</v>
      </c>
      <c r="DF14" s="10" vm="60069">
        <v>0</v>
      </c>
      <c r="DG14" s="10" vm="39719">
        <v>0</v>
      </c>
      <c r="DH14" s="10" vm="33200">
        <v>0</v>
      </c>
      <c r="DI14" s="10" vm="26346">
        <v>0</v>
      </c>
      <c r="DJ14" s="10" vm="19727">
        <v>585</v>
      </c>
      <c r="DK14" s="10" vm="2755">
        <v>0</v>
      </c>
      <c r="DL14" s="10" vm="2627">
        <v>379</v>
      </c>
      <c r="DM14" s="10" vm="1259">
        <v>206</v>
      </c>
      <c r="DN14" s="10" vm="61638">
        <v>0</v>
      </c>
      <c r="DO14" s="10" vm="39489">
        <v>0</v>
      </c>
      <c r="DP14" s="10" vm="32967">
        <v>0</v>
      </c>
      <c r="DQ14" s="10" vm="60194">
        <v>0</v>
      </c>
      <c r="DR14" s="10" vm="19507">
        <v>0</v>
      </c>
      <c r="DS14" s="10" vm="2734">
        <v>0</v>
      </c>
      <c r="DT14" s="10" vm="2626">
        <v>0</v>
      </c>
      <c r="DU14" s="10" vm="1734">
        <v>0</v>
      </c>
      <c r="DV14" s="10" vm="2070">
        <v>0</v>
      </c>
      <c r="DW14" s="10" vm="39264">
        <v>0</v>
      </c>
      <c r="DX14" s="10" vm="32735">
        <v>0</v>
      </c>
      <c r="DY14" s="10" vm="25896">
        <v>0</v>
      </c>
      <c r="DZ14" s="10" vm="19289">
        <v>0</v>
      </c>
      <c r="EA14" s="10" vm="2720">
        <v>0</v>
      </c>
      <c r="EB14" s="10" vm="2625">
        <v>0</v>
      </c>
      <c r="EC14" s="10" vm="2096">
        <v>0</v>
      </c>
      <c r="ED14" s="10" vm="60110">
        <v>0</v>
      </c>
      <c r="EE14" s="10" vm="39049">
        <v>0</v>
      </c>
      <c r="EF14" s="10" vm="32508">
        <v>0</v>
      </c>
      <c r="EG14" s="10" vm="25667">
        <v>0</v>
      </c>
      <c r="EH14" s="81" vm="19072">
        <v>0</v>
      </c>
      <c r="EI14" s="81" vm="2711">
        <v>0</v>
      </c>
      <c r="EJ14" s="81" vm="2624">
        <v>0</v>
      </c>
      <c r="EK14" s="81" vm="1414">
        <v>0</v>
      </c>
      <c r="EL14" s="10" vm="60096">
        <v>15</v>
      </c>
      <c r="EM14" s="10" vm="38817">
        <v>0</v>
      </c>
      <c r="EN14" s="10" vm="32343">
        <v>0</v>
      </c>
      <c r="EO14" s="10" vm="64283">
        <v>15</v>
      </c>
      <c r="EP14" s="10" vm="18877">
        <v>15</v>
      </c>
      <c r="EQ14" s="10" vm="2695">
        <v>0</v>
      </c>
      <c r="ER14" s="10" vm="2623">
        <v>0</v>
      </c>
      <c r="ES14" s="10" vm="5601">
        <v>15</v>
      </c>
      <c r="ET14" s="10" vm="61637">
        <v>600</v>
      </c>
      <c r="EU14" s="10" vm="65072">
        <v>0</v>
      </c>
      <c r="EV14" s="10" vm="32109">
        <v>379</v>
      </c>
      <c r="EW14" s="10" vm="25207">
        <v>221</v>
      </c>
      <c r="EX14" s="10" vm="18657">
        <v>173</v>
      </c>
      <c r="EY14" s="10" vm="2835">
        <v>43</v>
      </c>
      <c r="EZ14" s="10" vm="62458">
        <v>83</v>
      </c>
      <c r="FA14" s="10" vm="1258">
        <v>40</v>
      </c>
      <c r="FB14" s="10" vm="2069">
        <v>87716</v>
      </c>
      <c r="FC14" s="10" vm="65055">
        <v>0</v>
      </c>
      <c r="FD14" s="10" vm="31882">
        <v>87716</v>
      </c>
      <c r="FE14" s="10" vm="24972">
        <v>2216</v>
      </c>
      <c r="FF14" s="10" vm="18437">
        <v>933</v>
      </c>
      <c r="FG14" s="10" vm="2811">
        <v>0</v>
      </c>
      <c r="FH14" s="10" vm="2622">
        <v>-639</v>
      </c>
      <c r="FI14" s="10" vm="1733">
        <v>0</v>
      </c>
      <c r="FJ14" s="10" vm="1023">
        <v>0</v>
      </c>
      <c r="FK14" s="10" vm="38149">
        <v>0</v>
      </c>
      <c r="FL14" s="10" vm="31647">
        <v>90226</v>
      </c>
      <c r="FM14" s="10" vm="60193">
        <v>26873</v>
      </c>
      <c r="FN14" s="10" vm="18272">
        <v>1442</v>
      </c>
      <c r="FO14" s="10" vm="2785">
        <v>0</v>
      </c>
      <c r="FP14" s="10" vm="2621">
        <v>0</v>
      </c>
      <c r="FQ14" s="10" vm="2374">
        <v>-365</v>
      </c>
      <c r="FR14" s="10" vm="60068">
        <v>0</v>
      </c>
      <c r="FS14" s="10" vm="65037">
        <v>0</v>
      </c>
      <c r="FT14" s="10" vm="31414">
        <v>27950</v>
      </c>
      <c r="FU14" s="10" vm="64278">
        <v>62276</v>
      </c>
      <c r="FV14" s="10" vm="18052">
        <v>60843</v>
      </c>
      <c r="FW14" s="81" vm="2754">
        <v>0</v>
      </c>
      <c r="FX14" s="81" vm="2620">
        <v>0</v>
      </c>
      <c r="FY14" s="81" vm="60580">
        <v>0</v>
      </c>
      <c r="FZ14" s="81" vm="2068">
        <v>0</v>
      </c>
      <c r="GA14" s="81" vm="65023">
        <v>0</v>
      </c>
      <c r="GB14" s="10" vm="31198">
        <v>0</v>
      </c>
      <c r="GC14" s="10" vm="64276">
        <v>0</v>
      </c>
      <c r="GD14" s="10" vm="17836">
        <v>0</v>
      </c>
      <c r="GE14" s="10" vm="2733">
        <v>0</v>
      </c>
      <c r="GF14" s="10" vm="2619">
        <v>0</v>
      </c>
      <c r="GG14" s="10" vm="2095">
        <v>0</v>
      </c>
      <c r="GH14" s="10" vm="61636">
        <v>115</v>
      </c>
      <c r="GI14" s="10" vm="65012">
        <v>46</v>
      </c>
      <c r="GJ14" s="10" vm="30966">
        <v>69</v>
      </c>
      <c r="GK14" s="10" vm="64270">
        <v>0</v>
      </c>
      <c r="GL14" s="10" vm="17615">
        <v>0</v>
      </c>
      <c r="GM14" s="10" vm="2825">
        <v>0</v>
      </c>
      <c r="GN14" s="10" vm="2618">
        <v>167</v>
      </c>
      <c r="GO14" s="10" vm="4379">
        <v>166</v>
      </c>
      <c r="GP14" s="10" vm="60109">
        <v>1</v>
      </c>
      <c r="GQ14" s="10" vm="65004">
        <v>0</v>
      </c>
      <c r="GR14" s="10" vm="30739">
        <v>0</v>
      </c>
      <c r="GS14" s="10" vm="64267">
        <v>0</v>
      </c>
      <c r="GT14" s="10" vm="17394">
        <v>282</v>
      </c>
      <c r="GU14" s="10" vm="2710">
        <v>212</v>
      </c>
      <c r="GV14" s="10" vm="2617">
        <v>70</v>
      </c>
      <c r="GW14" s="10" vm="1732">
        <v>0</v>
      </c>
      <c r="GX14" s="81" vm="60095">
        <v>0</v>
      </c>
      <c r="GY14" s="10" vm="64990">
        <v>0</v>
      </c>
      <c r="GZ14" s="10" vm="30569">
        <v>0</v>
      </c>
      <c r="HA14" s="10" vm="1238">
        <v>0</v>
      </c>
      <c r="HB14" s="10" vm="17186">
        <v>0</v>
      </c>
      <c r="HC14" s="81" vm="2694">
        <v>0</v>
      </c>
      <c r="HD14" s="81" vm="2616">
        <v>0</v>
      </c>
      <c r="HE14" s="10" vm="1257">
        <v>0</v>
      </c>
      <c r="HF14" s="10" vm="61635">
        <v>393</v>
      </c>
      <c r="HG14" s="10" vm="36823">
        <v>334</v>
      </c>
      <c r="HH14" s="10" vm="30335">
        <v>0</v>
      </c>
      <c r="HI14" s="10" vm="23381">
        <v>0</v>
      </c>
      <c r="HJ14" s="10" vm="16967">
        <v>156</v>
      </c>
      <c r="HK14" s="10" vm="100536">
        <v>0</v>
      </c>
      <c r="HL14" s="10" vm="2615">
        <v>0</v>
      </c>
      <c r="HM14" s="10" vm="60579">
        <v>0</v>
      </c>
      <c r="HN14" s="10" vm="2067">
        <v>56</v>
      </c>
      <c r="HO14" s="10" vm="36594">
        <v>939</v>
      </c>
      <c r="HP14" s="10" vm="30101">
        <v>49</v>
      </c>
      <c r="HQ14" s="10" vm="23148">
        <v>561</v>
      </c>
      <c r="HR14" s="10" vm="16747">
        <v>610</v>
      </c>
      <c r="HS14" s="10" vm="62782">
        <v>0</v>
      </c>
      <c r="HT14" s="10" vm="2614">
        <v>0</v>
      </c>
      <c r="HU14" s="10" vm="2373">
        <v>0</v>
      </c>
      <c r="HV14" s="10" vm="1022">
        <v>842</v>
      </c>
      <c r="HW14" s="10" vm="36376">
        <v>-15</v>
      </c>
      <c r="HX14" s="10" vm="29868">
        <v>0</v>
      </c>
      <c r="HY14" s="10" vm="22920">
        <v>14</v>
      </c>
      <c r="HZ14" s="10" vm="16531">
        <v>0</v>
      </c>
      <c r="IA14" s="10" vm="62741">
        <v>0</v>
      </c>
      <c r="IB14" s="10" vm="2613">
        <v>-51</v>
      </c>
      <c r="IC14" s="10" vm="3290">
        <v>790</v>
      </c>
      <c r="ID14" s="10" vm="996">
        <v>6</v>
      </c>
      <c r="IE14" s="10" vm="36146">
        <v>2</v>
      </c>
      <c r="IF14" s="10" vm="29632">
        <v>0</v>
      </c>
      <c r="IG14" s="10" vm="22749">
        <v>8</v>
      </c>
      <c r="IH14" s="10" vm="16315">
        <v>933</v>
      </c>
      <c r="II14" s="10" vm="62698">
        <v>1510</v>
      </c>
      <c r="IJ14" s="10" vm="2612">
        <v>0</v>
      </c>
      <c r="IK14" s="10" vm="61039">
        <v>21</v>
      </c>
      <c r="IL14" s="10" vm="2066">
        <v>-3</v>
      </c>
      <c r="IM14" s="10" vm="35912">
        <v>0</v>
      </c>
      <c r="IN14" s="10" vm="29397">
        <v>1300</v>
      </c>
      <c r="IO14" s="81" vm="22520">
        <v>1300</v>
      </c>
      <c r="IP14" s="10" vm="63986">
        <v>0</v>
      </c>
      <c r="IQ14" s="10" vm="62658">
        <v>0</v>
      </c>
      <c r="IR14" s="10" vm="2611">
        <v>0</v>
      </c>
      <c r="IS14" s="81" vm="60237">
        <v>0</v>
      </c>
      <c r="IT14" s="10" vm="2065">
        <v>0</v>
      </c>
    </row>
    <row r="15" spans="1:254" x14ac:dyDescent="0.25">
      <c r="A15" s="8" t="s">
        <v>165</v>
      </c>
      <c r="B15" s="8" t="s">
        <v>166</v>
      </c>
      <c r="C15" s="89">
        <v>44651</v>
      </c>
      <c r="D15" s="76" vm="617">
        <v>12</v>
      </c>
      <c r="E15" s="10" vm="254">
        <v>7877</v>
      </c>
      <c r="F15" s="10" vm="65442">
        <v>-5501</v>
      </c>
      <c r="G15" s="10" vm="42627">
        <v>-885</v>
      </c>
      <c r="H15" s="10" vm="59563">
        <v>1491</v>
      </c>
      <c r="I15" s="10" vm="29179">
        <v>116</v>
      </c>
      <c r="J15" s="10" vm="63345">
        <v>1607</v>
      </c>
      <c r="K15" s="10" vm="46152">
        <v>0</v>
      </c>
      <c r="L15" s="10" vm="616">
        <v>82</v>
      </c>
      <c r="M15" s="10" vm="253">
        <v>0</v>
      </c>
      <c r="N15" s="10" vm="44398">
        <v>3</v>
      </c>
      <c r="O15" s="10" vm="42405">
        <v>-841</v>
      </c>
      <c r="P15" s="10" vm="35690">
        <v>0</v>
      </c>
      <c r="Q15" s="10" vm="64326">
        <v>0</v>
      </c>
      <c r="R15" s="10" vm="1087">
        <v>0</v>
      </c>
      <c r="S15" s="10" vm="55875">
        <v>0</v>
      </c>
      <c r="T15" s="10" vm="615">
        <v>851</v>
      </c>
      <c r="U15" s="10" vm="252">
        <v>0</v>
      </c>
      <c r="V15" s="10" vm="54150">
        <v>851</v>
      </c>
      <c r="W15" s="10" vm="42189">
        <v>0</v>
      </c>
      <c r="X15" s="10" vm="35453">
        <v>0</v>
      </c>
      <c r="Y15" s="10" vm="28870">
        <v>0</v>
      </c>
      <c r="Z15" s="10" vm="1051">
        <v>0</v>
      </c>
      <c r="AA15" s="10" vm="52508">
        <v>851</v>
      </c>
      <c r="AB15" s="10" vm="614">
        <v>5461</v>
      </c>
      <c r="AC15" s="10" vm="251">
        <v>194</v>
      </c>
      <c r="AD15" s="10" vm="51036">
        <v>5655</v>
      </c>
      <c r="AE15" s="10" vm="41965">
        <v>468</v>
      </c>
      <c r="AF15" s="10" vm="35220">
        <v>0</v>
      </c>
      <c r="AG15" s="10" vm="28642">
        <v>0</v>
      </c>
      <c r="AH15" s="10" vm="1021">
        <v>0</v>
      </c>
      <c r="AI15" s="10" vm="49237">
        <v>6123</v>
      </c>
      <c r="AJ15" s="10" vm="613">
        <v>1501</v>
      </c>
      <c r="AK15" s="10" vm="250">
        <v>288</v>
      </c>
      <c r="AL15" s="10" vm="47660">
        <v>785</v>
      </c>
      <c r="AM15" s="10" vm="41762">
        <v>445</v>
      </c>
      <c r="AN15" s="10" vm="35009">
        <v>543</v>
      </c>
      <c r="AO15" s="10" vm="28414">
        <v>37</v>
      </c>
      <c r="AP15" s="10" vm="995">
        <v>0</v>
      </c>
      <c r="AQ15" s="10" vm="45927">
        <v>1464</v>
      </c>
      <c r="AR15" s="10" vm="612">
        <v>0</v>
      </c>
      <c r="AS15" s="10" vm="249">
        <v>44</v>
      </c>
      <c r="AT15" s="10" vm="44174">
        <v>5107</v>
      </c>
      <c r="AU15" s="10" vm="41533">
        <v>1016</v>
      </c>
      <c r="AV15" s="10" vm="64824">
        <v>114</v>
      </c>
      <c r="AW15" s="10" vm="28188">
        <v>55320</v>
      </c>
      <c r="AX15" s="10" vm="973">
        <v>0</v>
      </c>
      <c r="AY15" s="10" vm="55676">
        <v>268</v>
      </c>
      <c r="AZ15" s="10" vm="611">
        <v>0</v>
      </c>
      <c r="BA15" s="10" vm="248">
        <v>0</v>
      </c>
      <c r="BB15" s="10" vm="53924">
        <v>0</v>
      </c>
      <c r="BC15" s="10" vm="41302">
        <v>0</v>
      </c>
      <c r="BD15" s="10" vm="34674">
        <v>0</v>
      </c>
      <c r="BE15" s="10" vm="27958">
        <v>0</v>
      </c>
      <c r="BF15" s="10" vm="949">
        <v>0</v>
      </c>
      <c r="BG15" s="10" vm="65929">
        <v>55588</v>
      </c>
      <c r="BH15" s="10" vm="610">
        <v>411</v>
      </c>
      <c r="BI15" s="10" vm="247">
        <v>589</v>
      </c>
      <c r="BJ15" s="10" vm="50815">
        <v>5728</v>
      </c>
      <c r="BK15" s="10" vm="41075">
        <v>1517</v>
      </c>
      <c r="BL15" s="10" vm="34442">
        <v>190</v>
      </c>
      <c r="BM15" s="10" vm="27728">
        <v>8435</v>
      </c>
      <c r="BN15" s="10" vm="1192">
        <v>298</v>
      </c>
      <c r="BO15" s="10" vm="49011">
        <v>0</v>
      </c>
      <c r="BP15" s="10" vm="609">
        <v>381</v>
      </c>
      <c r="BQ15" s="10" vm="59972">
        <v>2759</v>
      </c>
      <c r="BR15" s="10" vm="47438">
        <v>3438</v>
      </c>
      <c r="BS15" s="10" vm="40867">
        <v>4997</v>
      </c>
      <c r="BT15" s="10" vm="64796">
        <v>60585</v>
      </c>
      <c r="BU15" s="10" vm="27503">
        <v>22768</v>
      </c>
      <c r="BV15" s="10" vm="1131">
        <v>0</v>
      </c>
      <c r="BW15" s="10" vm="45705">
        <v>0</v>
      </c>
      <c r="BX15" s="10" vm="608">
        <v>17605</v>
      </c>
      <c r="BY15" s="10" vm="246">
        <v>0</v>
      </c>
      <c r="BZ15" s="10" vm="43954">
        <v>0</v>
      </c>
      <c r="CA15" s="10" vm="40636">
        <v>60</v>
      </c>
      <c r="CB15" s="10" vm="34067">
        <v>40433</v>
      </c>
      <c r="CC15" s="10" vm="27278">
        <v>0</v>
      </c>
      <c r="CD15" s="10" vm="1086">
        <v>0</v>
      </c>
      <c r="CE15" s="10" vm="55456">
        <v>20152</v>
      </c>
      <c r="CF15" s="10" vm="607">
        <v>20152</v>
      </c>
      <c r="CG15" s="10" vm="245">
        <v>0</v>
      </c>
      <c r="CH15" s="10" vm="53705">
        <v>0</v>
      </c>
      <c r="CI15" s="10" vm="40401">
        <v>0</v>
      </c>
      <c r="CJ15" s="10" vm="33836">
        <v>0</v>
      </c>
      <c r="CK15" s="10" vm="27047">
        <v>20152</v>
      </c>
      <c r="CL15" s="10" vm="1050">
        <v>1578</v>
      </c>
      <c r="CM15" s="10" vm="52234">
        <v>885</v>
      </c>
      <c r="CN15" s="10" vm="606">
        <v>0</v>
      </c>
      <c r="CO15" s="10" vm="244">
        <v>693</v>
      </c>
      <c r="CP15" s="10" vm="50586">
        <v>0</v>
      </c>
      <c r="CQ15" s="10" vm="40171">
        <v>0</v>
      </c>
      <c r="CR15" s="10" vm="33602">
        <v>0</v>
      </c>
      <c r="CS15" s="10" vm="26820">
        <v>0</v>
      </c>
      <c r="CT15" s="10" vm="1020">
        <v>11</v>
      </c>
      <c r="CU15" s="10" vm="48789">
        <v>0</v>
      </c>
      <c r="CV15" s="10" vm="605">
        <v>317</v>
      </c>
      <c r="CW15" s="10" vm="59971">
        <v>-306</v>
      </c>
      <c r="CX15" s="10" vm="47215">
        <v>0</v>
      </c>
      <c r="CY15" s="10" vm="39960">
        <v>0</v>
      </c>
      <c r="CZ15" s="10" vm="33372">
        <v>0</v>
      </c>
      <c r="DA15" s="10" vm="26589">
        <v>0</v>
      </c>
      <c r="DB15" s="81" vm="994">
        <v>0</v>
      </c>
      <c r="DC15" s="81" vm="45483">
        <v>0</v>
      </c>
      <c r="DD15" s="81" vm="604">
        <v>0</v>
      </c>
      <c r="DE15" s="81" vm="243">
        <v>0</v>
      </c>
      <c r="DF15" s="10" vm="43736">
        <v>0</v>
      </c>
      <c r="DG15" s="10" vm="39728">
        <v>0</v>
      </c>
      <c r="DH15" s="10" vm="33210">
        <v>0</v>
      </c>
      <c r="DI15" s="10" vm="26358">
        <v>0</v>
      </c>
      <c r="DJ15" s="10" vm="972">
        <v>1589</v>
      </c>
      <c r="DK15" s="10" vm="55236">
        <v>885</v>
      </c>
      <c r="DL15" s="10" vm="603">
        <v>317</v>
      </c>
      <c r="DM15" s="10" vm="242">
        <v>387</v>
      </c>
      <c r="DN15" s="10" vm="53488">
        <v>0</v>
      </c>
      <c r="DO15" s="10" vm="39498">
        <v>0</v>
      </c>
      <c r="DP15" s="10" vm="32981">
        <v>0</v>
      </c>
      <c r="DQ15" s="10" vm="26134">
        <v>0</v>
      </c>
      <c r="DR15" s="10" vm="948">
        <v>0</v>
      </c>
      <c r="DS15" s="10" vm="52080">
        <v>0</v>
      </c>
      <c r="DT15" s="10" vm="602">
        <v>0</v>
      </c>
      <c r="DU15" s="10" vm="241">
        <v>0</v>
      </c>
      <c r="DV15" s="10" vm="50363">
        <v>0</v>
      </c>
      <c r="DW15" s="10" vm="39275">
        <v>0</v>
      </c>
      <c r="DX15" s="10" vm="64638">
        <v>0</v>
      </c>
      <c r="DY15" s="10" vm="25907">
        <v>0</v>
      </c>
      <c r="DZ15" s="10" vm="1185">
        <v>0</v>
      </c>
      <c r="EA15" s="10" vm="48565">
        <v>0</v>
      </c>
      <c r="EB15" s="10" vm="601">
        <v>0</v>
      </c>
      <c r="EC15" s="10" vm="59970">
        <v>0</v>
      </c>
      <c r="ED15" s="10" vm="46994">
        <v>0</v>
      </c>
      <c r="EE15" s="10" vm="39057">
        <v>0</v>
      </c>
      <c r="EF15" s="10" vm="32521">
        <v>0</v>
      </c>
      <c r="EG15" s="10" vm="25679">
        <v>0</v>
      </c>
      <c r="EH15" s="81" vm="1130">
        <v>0</v>
      </c>
      <c r="EI15" s="81" vm="45261">
        <v>0</v>
      </c>
      <c r="EJ15" s="81" vm="600">
        <v>0</v>
      </c>
      <c r="EK15" s="81" vm="240">
        <v>0</v>
      </c>
      <c r="EL15" s="10" vm="43518">
        <v>165</v>
      </c>
      <c r="EM15" s="10" vm="38828">
        <v>0</v>
      </c>
      <c r="EN15" s="10" vm="32352">
        <v>77</v>
      </c>
      <c r="EO15" s="10" vm="25448">
        <v>88</v>
      </c>
      <c r="EP15" s="10" vm="1085">
        <v>165</v>
      </c>
      <c r="EQ15" s="10" vm="55020">
        <v>0</v>
      </c>
      <c r="ER15" s="10" vm="599">
        <v>77</v>
      </c>
      <c r="ES15" s="10" vm="239">
        <v>88</v>
      </c>
      <c r="ET15" s="10" vm="53272">
        <v>1754</v>
      </c>
      <c r="EU15" s="10" vm="38598">
        <v>885</v>
      </c>
      <c r="EV15" s="10" vm="32123">
        <v>394</v>
      </c>
      <c r="EW15" s="10" vm="25219">
        <v>475</v>
      </c>
      <c r="EX15" s="10" vm="1049">
        <v>174</v>
      </c>
      <c r="EY15" s="10" vm="51855">
        <v>38</v>
      </c>
      <c r="EZ15" s="10" vm="598">
        <v>85</v>
      </c>
      <c r="FA15" s="10" vm="238">
        <v>38</v>
      </c>
      <c r="FB15" s="10" vm="50140">
        <v>74901</v>
      </c>
      <c r="FC15" s="10" vm="38379">
        <v>0</v>
      </c>
      <c r="FD15" s="10" vm="31896">
        <v>74901</v>
      </c>
      <c r="FE15" s="10" vm="24986">
        <v>1478</v>
      </c>
      <c r="FF15" s="10" vm="1019">
        <v>1173</v>
      </c>
      <c r="FG15" s="10" vm="48344">
        <v>0</v>
      </c>
      <c r="FH15" s="10" vm="597">
        <v>-955</v>
      </c>
      <c r="FI15" s="10" vm="237">
        <v>0</v>
      </c>
      <c r="FJ15" s="10" vm="46768">
        <v>-130</v>
      </c>
      <c r="FK15" s="10" vm="38159">
        <v>-44</v>
      </c>
      <c r="FL15" s="10" vm="64555">
        <v>76423</v>
      </c>
      <c r="FM15" s="10" vm="24757">
        <v>20319</v>
      </c>
      <c r="FN15" s="10" vm="60067">
        <v>1236</v>
      </c>
      <c r="FO15" s="10" vm="45060">
        <v>0</v>
      </c>
      <c r="FP15" s="10" vm="596">
        <v>0</v>
      </c>
      <c r="FQ15" s="10" vm="236">
        <v>-452</v>
      </c>
      <c r="FR15" s="10" vm="43298">
        <v>0</v>
      </c>
      <c r="FS15" s="10" vm="37933">
        <v>0</v>
      </c>
      <c r="FT15" s="10" vm="31426">
        <v>21103</v>
      </c>
      <c r="FU15" s="10" vm="24530">
        <v>55320</v>
      </c>
      <c r="FV15" s="10" vm="971">
        <v>54582</v>
      </c>
      <c r="FW15" s="81" vm="54796">
        <v>0</v>
      </c>
      <c r="FX15" s="81" vm="595">
        <v>0</v>
      </c>
      <c r="FY15" s="81" vm="235">
        <v>0</v>
      </c>
      <c r="FZ15" s="81" vm="53048">
        <v>0</v>
      </c>
      <c r="GA15" s="81" vm="37718">
        <v>0</v>
      </c>
      <c r="GB15" s="10" vm="31211">
        <v>0</v>
      </c>
      <c r="GC15" s="10" vm="24302">
        <v>0</v>
      </c>
      <c r="GD15" s="10" vm="947">
        <v>0</v>
      </c>
      <c r="GE15" s="10" vm="51631">
        <v>43</v>
      </c>
      <c r="GF15" s="10" vm="594">
        <v>16</v>
      </c>
      <c r="GG15" s="10" vm="234">
        <v>27</v>
      </c>
      <c r="GH15" s="10" vm="49921">
        <v>0</v>
      </c>
      <c r="GI15" s="10" vm="37497">
        <v>0</v>
      </c>
      <c r="GJ15" s="10" vm="64535">
        <v>0</v>
      </c>
      <c r="GK15" s="10" vm="24076">
        <v>0</v>
      </c>
      <c r="GL15" s="10" vm="1179">
        <v>0</v>
      </c>
      <c r="GM15" s="10" vm="48184">
        <v>0</v>
      </c>
      <c r="GN15" s="10" vm="593">
        <v>425</v>
      </c>
      <c r="GO15" s="10" vm="233">
        <v>336</v>
      </c>
      <c r="GP15" s="10" vm="46544">
        <v>89</v>
      </c>
      <c r="GQ15" s="10" vm="37273">
        <v>0</v>
      </c>
      <c r="GR15" s="10" vm="64527">
        <v>0</v>
      </c>
      <c r="GS15" s="10" vm="23848">
        <v>0</v>
      </c>
      <c r="GT15" s="10" vm="1129">
        <v>468</v>
      </c>
      <c r="GU15" s="10" vm="44835">
        <v>352</v>
      </c>
      <c r="GV15" s="10" vm="592">
        <v>116</v>
      </c>
      <c r="GW15" s="10" vm="232">
        <v>190</v>
      </c>
      <c r="GX15" s="81" vm="43079">
        <v>0</v>
      </c>
      <c r="GY15" s="10" vm="37052">
        <v>0</v>
      </c>
      <c r="GZ15" s="10" vm="30580">
        <v>0</v>
      </c>
      <c r="HA15" s="10" vm="23624">
        <v>0</v>
      </c>
      <c r="HB15" s="10" vm="1084">
        <v>0</v>
      </c>
      <c r="HC15" s="81" vm="54582">
        <v>0</v>
      </c>
      <c r="HD15" s="81" vm="591">
        <v>0</v>
      </c>
      <c r="HE15" s="10" vm="231">
        <v>190</v>
      </c>
      <c r="HF15" s="10" vm="52819">
        <v>13</v>
      </c>
      <c r="HG15" s="10" vm="36828">
        <v>295</v>
      </c>
      <c r="HH15" s="10" vm="64465">
        <v>312</v>
      </c>
      <c r="HI15" s="10" vm="23394">
        <v>0</v>
      </c>
      <c r="HJ15" s="10" vm="1048">
        <v>2156</v>
      </c>
      <c r="HK15" s="10" vm="51465">
        <v>0</v>
      </c>
      <c r="HL15" s="10" vm="60011">
        <v>0</v>
      </c>
      <c r="HM15" s="10" vm="230">
        <v>0</v>
      </c>
      <c r="HN15" s="10" vm="49702">
        <v>-17</v>
      </c>
      <c r="HO15" s="10" vm="36603">
        <v>2759</v>
      </c>
      <c r="HP15" s="10" vm="30113">
        <v>45</v>
      </c>
      <c r="HQ15" s="10" vm="23162">
        <v>15</v>
      </c>
      <c r="HR15" s="10" vm="1018">
        <v>60</v>
      </c>
      <c r="HS15" s="10" vm="47969">
        <v>0</v>
      </c>
      <c r="HT15" s="10" vm="60010">
        <v>0</v>
      </c>
      <c r="HU15" s="10" vm="229">
        <v>0</v>
      </c>
      <c r="HV15" s="10" vm="46377">
        <v>765</v>
      </c>
      <c r="HW15" s="10" vm="36386">
        <v>76</v>
      </c>
      <c r="HX15" s="10" vm="29882">
        <v>0</v>
      </c>
      <c r="HY15" s="10" vm="22931">
        <v>0</v>
      </c>
      <c r="HZ15" s="10" vm="993">
        <v>0</v>
      </c>
      <c r="IA15" s="10" vm="44617">
        <v>0</v>
      </c>
      <c r="IB15" s="10" vm="590">
        <v>0</v>
      </c>
      <c r="IC15" s="10" vm="228">
        <v>841</v>
      </c>
      <c r="ID15" s="10" vm="42854">
        <v>93</v>
      </c>
      <c r="IE15" s="10" vm="36154">
        <v>302</v>
      </c>
      <c r="IF15" s="10" vm="29646">
        <v>0</v>
      </c>
      <c r="IG15" s="10" vm="22760">
        <v>395</v>
      </c>
      <c r="IH15" s="10" vm="970">
        <v>1173</v>
      </c>
      <c r="II15" s="10" vm="54368">
        <v>1464</v>
      </c>
      <c r="IJ15" s="10" vm="60009">
        <v>0</v>
      </c>
      <c r="IK15" s="10" vm="227">
        <v>19</v>
      </c>
      <c r="IL15" s="10" vm="52600">
        <v>-1</v>
      </c>
      <c r="IM15" s="10" vm="35925">
        <v>0</v>
      </c>
      <c r="IN15" s="10" vm="29411">
        <v>1229</v>
      </c>
      <c r="IO15" s="81" vm="22532">
        <v>1271</v>
      </c>
      <c r="IP15" s="10" vm="946">
        <v>0</v>
      </c>
      <c r="IQ15" s="10" vm="51251">
        <v>0</v>
      </c>
      <c r="IR15" s="10" vm="589">
        <v>-3</v>
      </c>
      <c r="IS15" s="81" vm="226">
        <v>24</v>
      </c>
      <c r="IT15" s="10" vm="49473">
        <v>24</v>
      </c>
    </row>
    <row r="16" spans="1:254" x14ac:dyDescent="0.25">
      <c r="A16" s="8" t="s">
        <v>216</v>
      </c>
      <c r="B16" s="8" t="s">
        <v>217</v>
      </c>
      <c r="C16" s="89">
        <v>44651</v>
      </c>
      <c r="D16" s="76" vm="15889">
        <v>12</v>
      </c>
      <c r="E16" s="10" vm="9143">
        <v>49442</v>
      </c>
      <c r="F16" s="10" vm="60094">
        <v>-36234</v>
      </c>
      <c r="G16" s="10" vm="42620">
        <v>-4952</v>
      </c>
      <c r="H16" s="10" vm="59550">
        <v>8256</v>
      </c>
      <c r="I16" s="10" vm="29167">
        <v>1294</v>
      </c>
      <c r="J16" s="10" vm="63361">
        <v>9550</v>
      </c>
      <c r="K16" s="10" vm="46163">
        <v>0</v>
      </c>
      <c r="L16" s="10" vm="15672">
        <v>0</v>
      </c>
      <c r="M16" s="10" vm="8926">
        <v>0</v>
      </c>
      <c r="N16" s="10" vm="1083">
        <v>113</v>
      </c>
      <c r="O16" s="10" vm="42401">
        <v>-13141</v>
      </c>
      <c r="P16" s="10" vm="35677">
        <v>0</v>
      </c>
      <c r="Q16" s="10" vm="29087">
        <v>0</v>
      </c>
      <c r="R16" s="10" vm="22299">
        <v>0</v>
      </c>
      <c r="S16" s="10" vm="55884">
        <v>0</v>
      </c>
      <c r="T16" s="10" vm="15476">
        <v>-3478</v>
      </c>
      <c r="U16" s="10" vm="8716">
        <v>0</v>
      </c>
      <c r="V16" s="10" vm="54136">
        <v>-3478</v>
      </c>
      <c r="W16" s="10" vm="42182">
        <v>0</v>
      </c>
      <c r="X16" s="10" vm="64964">
        <v>4568</v>
      </c>
      <c r="Y16" s="10" vm="28858">
        <v>0</v>
      </c>
      <c r="Z16" s="10" vm="22078">
        <v>0</v>
      </c>
      <c r="AA16" s="10" vm="66036">
        <v>1090</v>
      </c>
      <c r="AB16" s="10" vm="15283">
        <v>37334</v>
      </c>
      <c r="AC16" s="10" vm="8522">
        <v>3106</v>
      </c>
      <c r="AD16" s="10" vm="51029">
        <v>40440</v>
      </c>
      <c r="AE16" s="10" vm="41956">
        <v>682</v>
      </c>
      <c r="AF16" s="10" vm="35208">
        <v>0</v>
      </c>
      <c r="AG16" s="10" vm="28632">
        <v>0</v>
      </c>
      <c r="AH16" s="10" vm="21858">
        <v>0</v>
      </c>
      <c r="AI16" s="10" vm="49248">
        <v>41122</v>
      </c>
      <c r="AJ16" s="10" vm="15065">
        <v>9352</v>
      </c>
      <c r="AK16" s="10" vm="63175">
        <v>3364</v>
      </c>
      <c r="AL16" s="10" vm="47650">
        <v>6790</v>
      </c>
      <c r="AM16" s="10" vm="41755">
        <v>5350</v>
      </c>
      <c r="AN16" s="10" vm="34997">
        <v>0</v>
      </c>
      <c r="AO16" s="10" vm="28405">
        <v>141</v>
      </c>
      <c r="AP16" s="10" vm="21650">
        <v>0</v>
      </c>
      <c r="AQ16" s="10" vm="45938">
        <v>7715</v>
      </c>
      <c r="AR16" s="10" vm="14845">
        <v>0</v>
      </c>
      <c r="AS16" s="10" vm="8213">
        <v>0</v>
      </c>
      <c r="AT16" s="10" vm="969">
        <v>32712</v>
      </c>
      <c r="AU16" s="10" vm="41524">
        <v>8410</v>
      </c>
      <c r="AV16" s="10" vm="64816">
        <v>452</v>
      </c>
      <c r="AW16" s="10" vm="28177">
        <v>272335</v>
      </c>
      <c r="AX16" s="10" vm="21446">
        <v>0</v>
      </c>
      <c r="AY16" s="10" vm="55687">
        <v>6271</v>
      </c>
      <c r="AZ16" s="10" vm="14634">
        <v>0</v>
      </c>
      <c r="BA16" s="10" vm="7998">
        <v>0</v>
      </c>
      <c r="BB16" s="10" vm="53918">
        <v>0</v>
      </c>
      <c r="BC16" s="10" vm="65153">
        <v>0</v>
      </c>
      <c r="BD16" s="10" vm="34662">
        <v>0</v>
      </c>
      <c r="BE16" s="10" vm="27947">
        <v>251</v>
      </c>
      <c r="BF16" s="10" vm="21224">
        <v>0</v>
      </c>
      <c r="BG16" s="10" vm="52393">
        <v>278857</v>
      </c>
      <c r="BH16" s="10" vm="14437">
        <v>1338</v>
      </c>
      <c r="BI16" s="10" vm="7797">
        <v>3155</v>
      </c>
      <c r="BJ16" s="10" vm="50803">
        <v>43837</v>
      </c>
      <c r="BK16" s="10" vm="65151">
        <v>0</v>
      </c>
      <c r="BL16" s="10" vm="34429">
        <v>2625</v>
      </c>
      <c r="BM16" s="10" vm="27718">
        <v>50955</v>
      </c>
      <c r="BN16" s="10" vm="21004">
        <v>0</v>
      </c>
      <c r="BO16" s="10" vm="49022">
        <v>0</v>
      </c>
      <c r="BP16" s="10" vm="14221">
        <v>728</v>
      </c>
      <c r="BQ16" s="10" vm="7646">
        <v>8673</v>
      </c>
      <c r="BR16" s="10" vm="47429">
        <v>9401</v>
      </c>
      <c r="BS16" s="10" vm="40858">
        <v>41554</v>
      </c>
      <c r="BT16" s="10" vm="34214">
        <v>320411</v>
      </c>
      <c r="BU16" s="10" vm="27492">
        <v>231472</v>
      </c>
      <c r="BV16" s="10" vm="20788">
        <v>0</v>
      </c>
      <c r="BW16" s="10" vm="45715">
        <v>0</v>
      </c>
      <c r="BX16" s="10" vm="14003">
        <v>39658</v>
      </c>
      <c r="BY16" s="10" vm="7432">
        <v>0</v>
      </c>
      <c r="BZ16" s="10" vm="43948">
        <v>0</v>
      </c>
      <c r="CA16" s="10" vm="40624">
        <v>2646</v>
      </c>
      <c r="CB16" s="10" vm="34057">
        <v>273776</v>
      </c>
      <c r="CC16" s="10" vm="27267">
        <v>622</v>
      </c>
      <c r="CD16" s="10" vm="64149">
        <v>0</v>
      </c>
      <c r="CE16" s="10" vm="66283">
        <v>46013</v>
      </c>
      <c r="CF16" s="10" vm="13788">
        <v>46013</v>
      </c>
      <c r="CG16" s="10" vm="7217">
        <v>0</v>
      </c>
      <c r="CH16" s="10" vm="53699">
        <v>0</v>
      </c>
      <c r="CI16" s="10" vm="40394">
        <v>0</v>
      </c>
      <c r="CJ16" s="10" vm="33824">
        <v>0</v>
      </c>
      <c r="CK16" s="10" vm="27035">
        <v>46013</v>
      </c>
      <c r="CL16" s="10" vm="20369">
        <v>6992</v>
      </c>
      <c r="CM16" s="10" vm="65862">
        <v>4952</v>
      </c>
      <c r="CN16" s="10" vm="13586">
        <v>0</v>
      </c>
      <c r="CO16" s="10" vm="7003">
        <v>2040</v>
      </c>
      <c r="CP16" s="10" vm="50580">
        <v>0</v>
      </c>
      <c r="CQ16" s="10" vm="40163">
        <v>0</v>
      </c>
      <c r="CR16" s="10" vm="33590">
        <v>0</v>
      </c>
      <c r="CS16" s="10" vm="26809">
        <v>0</v>
      </c>
      <c r="CT16" s="10" vm="20148">
        <v>0</v>
      </c>
      <c r="CU16" s="10" vm="48799">
        <v>0</v>
      </c>
      <c r="CV16" s="10" vm="13369">
        <v>0</v>
      </c>
      <c r="CW16" s="10" vm="6840">
        <v>0</v>
      </c>
      <c r="CX16" s="10" vm="47208">
        <v>0</v>
      </c>
      <c r="CY16" s="10" vm="39951">
        <v>0</v>
      </c>
      <c r="CZ16" s="10" vm="33360">
        <v>0</v>
      </c>
      <c r="DA16" s="10" vm="26577">
        <v>0</v>
      </c>
      <c r="DB16" s="81" vm="19931">
        <v>0</v>
      </c>
      <c r="DC16" s="81" vm="45492">
        <v>0</v>
      </c>
      <c r="DD16" s="81" vm="13148">
        <v>0</v>
      </c>
      <c r="DE16" s="81" vm="6623">
        <v>0</v>
      </c>
      <c r="DF16" s="10" vm="43731">
        <v>354</v>
      </c>
      <c r="DG16" s="10" vm="39720">
        <v>0</v>
      </c>
      <c r="DH16" s="10" vm="33201">
        <v>886</v>
      </c>
      <c r="DI16" s="10" vm="26347">
        <v>-532</v>
      </c>
      <c r="DJ16" s="10" vm="64126">
        <v>7346</v>
      </c>
      <c r="DK16" s="10" vm="55247">
        <v>4952</v>
      </c>
      <c r="DL16" s="10" vm="12939">
        <v>886</v>
      </c>
      <c r="DM16" s="10" vm="6405">
        <v>1508</v>
      </c>
      <c r="DN16" s="10" vm="53483">
        <v>0</v>
      </c>
      <c r="DO16" s="10" vm="39490">
        <v>0</v>
      </c>
      <c r="DP16" s="10" vm="32968">
        <v>0</v>
      </c>
      <c r="DQ16" s="10" vm="26123">
        <v>0</v>
      </c>
      <c r="DR16" s="10" vm="19508">
        <v>0</v>
      </c>
      <c r="DS16" s="10" vm="52088">
        <v>0</v>
      </c>
      <c r="DT16" s="10" vm="12739">
        <v>0</v>
      </c>
      <c r="DU16" s="10" vm="6192">
        <v>0</v>
      </c>
      <c r="DV16" s="10" vm="50352">
        <v>0</v>
      </c>
      <c r="DW16" s="10" vm="39265">
        <v>0</v>
      </c>
      <c r="DX16" s="10" vm="32736">
        <v>0</v>
      </c>
      <c r="DY16" s="10" vm="25897">
        <v>0</v>
      </c>
      <c r="DZ16" s="10" vm="19290">
        <v>0</v>
      </c>
      <c r="EA16" s="10" vm="48575">
        <v>0</v>
      </c>
      <c r="EB16" s="10" vm="12522">
        <v>0</v>
      </c>
      <c r="EC16" s="10" vm="6035">
        <v>0</v>
      </c>
      <c r="ED16" s="10" vm="46985">
        <v>0</v>
      </c>
      <c r="EE16" s="10" vm="39050">
        <v>0</v>
      </c>
      <c r="EF16" s="10" vm="32509">
        <v>0</v>
      </c>
      <c r="EG16" s="10" vm="25668">
        <v>0</v>
      </c>
      <c r="EH16" s="81" vm="19073">
        <v>0</v>
      </c>
      <c r="EI16" s="81" vm="45272">
        <v>0</v>
      </c>
      <c r="EJ16" s="81" vm="12302">
        <v>0</v>
      </c>
      <c r="EK16" s="81" vm="5819">
        <v>0</v>
      </c>
      <c r="EL16" s="10" vm="43512">
        <v>974</v>
      </c>
      <c r="EM16" s="10" vm="65078">
        <v>0</v>
      </c>
      <c r="EN16" s="10" vm="32344">
        <v>2636</v>
      </c>
      <c r="EO16" s="10" vm="25436">
        <v>-1662</v>
      </c>
      <c r="EP16" s="10" vm="18878">
        <v>974</v>
      </c>
      <c r="EQ16" s="10" vm="55029">
        <v>0</v>
      </c>
      <c r="ER16" s="10" vm="12085">
        <v>2636</v>
      </c>
      <c r="ES16" s="10" vm="5602">
        <v>-1662</v>
      </c>
      <c r="ET16" s="10" vm="53267">
        <v>8320</v>
      </c>
      <c r="EU16" s="10" vm="38592">
        <v>4952</v>
      </c>
      <c r="EV16" s="10" vm="32110">
        <v>3522</v>
      </c>
      <c r="EW16" s="10" vm="25208">
        <v>-154</v>
      </c>
      <c r="EX16" s="10" vm="18658">
        <v>999</v>
      </c>
      <c r="EY16" s="10" vm="51864">
        <v>950</v>
      </c>
      <c r="EZ16" s="10" vm="11923">
        <v>226</v>
      </c>
      <c r="FA16" s="10" vm="5394">
        <v>950</v>
      </c>
      <c r="FB16" s="10" vm="50134">
        <v>317668</v>
      </c>
      <c r="FC16" s="10" vm="65056">
        <v>0</v>
      </c>
      <c r="FD16" s="10" vm="31883">
        <v>317668</v>
      </c>
      <c r="FE16" s="10" vm="24973">
        <v>33960</v>
      </c>
      <c r="FF16" s="10" vm="18438">
        <v>5915</v>
      </c>
      <c r="FG16" s="10" vm="48352">
        <v>0</v>
      </c>
      <c r="FH16" s="10" vm="11708">
        <v>-3680</v>
      </c>
      <c r="FI16" s="10" vm="5177">
        <v>0</v>
      </c>
      <c r="FJ16" s="10" vm="46757">
        <v>-4281</v>
      </c>
      <c r="FK16" s="10" vm="38150">
        <v>0</v>
      </c>
      <c r="FL16" s="10" vm="31648">
        <v>349582</v>
      </c>
      <c r="FM16" s="10" vm="24747">
        <v>71487</v>
      </c>
      <c r="FN16" s="10" vm="18273">
        <v>7765</v>
      </c>
      <c r="FO16" s="10" vm="45069">
        <v>0</v>
      </c>
      <c r="FP16" s="10" vm="11496">
        <v>0</v>
      </c>
      <c r="FQ16" s="10" vm="4963">
        <v>-2005</v>
      </c>
      <c r="FR16" s="10" vm="43293">
        <v>0</v>
      </c>
      <c r="FS16" s="10" vm="65038">
        <v>0</v>
      </c>
      <c r="FT16" s="10" vm="31415">
        <v>77247</v>
      </c>
      <c r="FU16" s="10" vm="24518">
        <v>272335</v>
      </c>
      <c r="FV16" s="10" vm="18053">
        <v>246181</v>
      </c>
      <c r="FW16" s="81" vm="54807">
        <v>0</v>
      </c>
      <c r="FX16" s="81" vm="11276">
        <v>0</v>
      </c>
      <c r="FY16" s="81" vm="62881">
        <v>0</v>
      </c>
      <c r="FZ16" s="81" vm="53036">
        <v>0</v>
      </c>
      <c r="GA16" s="81" vm="37713">
        <v>0</v>
      </c>
      <c r="GB16" s="10" vm="31199">
        <v>398</v>
      </c>
      <c r="GC16" s="10" vm="24291">
        <v>280</v>
      </c>
      <c r="GD16" s="10" vm="17837">
        <v>118</v>
      </c>
      <c r="GE16" s="10" vm="51641">
        <v>571</v>
      </c>
      <c r="GF16" s="10" vm="11059">
        <v>623</v>
      </c>
      <c r="GG16" s="10" vm="4593">
        <v>-52</v>
      </c>
      <c r="GH16" s="10" vm="49915">
        <v>788</v>
      </c>
      <c r="GI16" s="10" vm="65013">
        <v>160</v>
      </c>
      <c r="GJ16" s="10" vm="30967">
        <v>628</v>
      </c>
      <c r="GK16" s="10" vm="24066">
        <v>0</v>
      </c>
      <c r="GL16" s="10" vm="17616">
        <v>0</v>
      </c>
      <c r="GM16" s="10" vm="65582">
        <v>0</v>
      </c>
      <c r="GN16" s="10" vm="10857">
        <v>1716</v>
      </c>
      <c r="GO16" s="10" vm="4380">
        <v>1086</v>
      </c>
      <c r="GP16" s="10" vm="46535">
        <v>630</v>
      </c>
      <c r="GQ16" s="10" vm="37265">
        <v>204</v>
      </c>
      <c r="GR16" s="10" vm="30740">
        <v>234</v>
      </c>
      <c r="GS16" s="10" vm="23837">
        <v>-30</v>
      </c>
      <c r="GT16" s="10" vm="17395">
        <v>3677</v>
      </c>
      <c r="GU16" s="10" vm="44846">
        <v>2383</v>
      </c>
      <c r="GV16" s="10" vm="10638">
        <v>1294</v>
      </c>
      <c r="GW16" s="10" vm="4160">
        <v>2619</v>
      </c>
      <c r="GX16" s="81" vm="43072">
        <v>0</v>
      </c>
      <c r="GY16" s="10" vm="37045">
        <v>0</v>
      </c>
      <c r="GZ16" s="10" vm="30570">
        <v>0</v>
      </c>
      <c r="HA16" s="10" vm="23613">
        <v>0</v>
      </c>
      <c r="HB16" s="10" vm="17187">
        <v>0</v>
      </c>
      <c r="HC16" s="81" vm="54590">
        <v>0</v>
      </c>
      <c r="HD16" s="81" vm="10420">
        <v>6</v>
      </c>
      <c r="HE16" s="10" vm="3942">
        <v>2625</v>
      </c>
      <c r="HF16" s="10" vm="52813">
        <v>854</v>
      </c>
      <c r="HG16" s="10" vm="36824">
        <v>1855</v>
      </c>
      <c r="HH16" s="10" vm="30336">
        <v>396</v>
      </c>
      <c r="HI16" s="10" vm="23382">
        <v>0</v>
      </c>
      <c r="HJ16" s="10" vm="16968">
        <v>2794</v>
      </c>
      <c r="HK16" s="10" vm="51474">
        <v>0</v>
      </c>
      <c r="HL16" s="10" vm="10220">
        <v>0</v>
      </c>
      <c r="HM16" s="10" vm="3729">
        <v>0</v>
      </c>
      <c r="HN16" s="10" vm="49691">
        <v>2774</v>
      </c>
      <c r="HO16" s="10" vm="36595">
        <v>8673</v>
      </c>
      <c r="HP16" s="10" vm="30102">
        <v>498</v>
      </c>
      <c r="HQ16" s="10" vm="23149">
        <v>2148</v>
      </c>
      <c r="HR16" s="10" vm="16748">
        <v>2646</v>
      </c>
      <c r="HS16" s="10" vm="65572">
        <v>0</v>
      </c>
      <c r="HT16" s="10" vm="10001">
        <v>0</v>
      </c>
      <c r="HU16" s="10" vm="3512">
        <v>0</v>
      </c>
      <c r="HV16" s="10" vm="65334">
        <v>8194</v>
      </c>
      <c r="HW16" s="10" vm="36377">
        <v>403</v>
      </c>
      <c r="HX16" s="10" vm="29869">
        <v>3178</v>
      </c>
      <c r="HY16" s="10" vm="22921">
        <v>1347</v>
      </c>
      <c r="HZ16" s="10" vm="16532">
        <v>2</v>
      </c>
      <c r="IA16" s="10" vm="65292">
        <v>17</v>
      </c>
      <c r="IB16" s="10" vm="9782">
        <v>0</v>
      </c>
      <c r="IC16" s="10" vm="3291">
        <v>13141</v>
      </c>
      <c r="ID16" s="10" vm="42842">
        <v>439</v>
      </c>
      <c r="IE16" s="10" vm="36147">
        <v>956</v>
      </c>
      <c r="IF16" s="10" vm="29633">
        <v>0</v>
      </c>
      <c r="IG16" s="10" vm="64206">
        <v>1395</v>
      </c>
      <c r="IH16" s="10" vm="16316">
        <v>5915</v>
      </c>
      <c r="II16" s="10" vm="66253">
        <v>8753</v>
      </c>
      <c r="IJ16" s="10" vm="9582">
        <v>0</v>
      </c>
      <c r="IK16" s="10" vm="3071">
        <v>221</v>
      </c>
      <c r="IL16" s="10" vm="52589">
        <v>-96</v>
      </c>
      <c r="IM16" s="10" vm="35913">
        <v>0</v>
      </c>
      <c r="IN16" s="10" vm="29398">
        <v>9180</v>
      </c>
      <c r="IO16" s="81" vm="22521">
        <v>9227</v>
      </c>
      <c r="IP16" s="10" vm="16106">
        <v>0</v>
      </c>
      <c r="IQ16" s="10" vm="51258">
        <v>0</v>
      </c>
      <c r="IR16" s="10" vm="9362">
        <v>0</v>
      </c>
      <c r="IS16" s="81" vm="2854">
        <v>0</v>
      </c>
      <c r="IT16" s="10" vm="49461">
        <v>0</v>
      </c>
    </row>
    <row r="17" spans="1:254" x14ac:dyDescent="0.25">
      <c r="A17" s="8" t="s">
        <v>998</v>
      </c>
      <c r="B17" s="8" t="s">
        <v>999</v>
      </c>
      <c r="C17" s="89">
        <v>44651</v>
      </c>
      <c r="D17" s="76" vm="588">
        <v>12</v>
      </c>
      <c r="E17" s="10" vm="225">
        <v>13001</v>
      </c>
      <c r="F17" s="10" vm="65443">
        <v>-3929</v>
      </c>
      <c r="G17" s="10" vm="42628">
        <v>-7173</v>
      </c>
      <c r="H17" s="10" vm="59564">
        <v>1899</v>
      </c>
      <c r="I17" s="10" vm="29180">
        <v>735</v>
      </c>
      <c r="J17" s="10" vm="63348">
        <v>2634</v>
      </c>
      <c r="K17" s="10" vm="46153">
        <v>0</v>
      </c>
      <c r="L17" s="10" vm="587">
        <v>5144</v>
      </c>
      <c r="M17" s="10" vm="224">
        <v>0</v>
      </c>
      <c r="N17" s="10" vm="44399">
        <v>300</v>
      </c>
      <c r="O17" s="10" vm="65209">
        <v>-2237</v>
      </c>
      <c r="P17" s="10" vm="35691">
        <v>0</v>
      </c>
      <c r="Q17" s="10" vm="64327">
        <v>0</v>
      </c>
      <c r="R17" s="10" vm="945">
        <v>0</v>
      </c>
      <c r="S17" s="10" vm="55876">
        <v>0</v>
      </c>
      <c r="T17" s="10" vm="60008">
        <v>5841</v>
      </c>
      <c r="U17" s="10" vm="223">
        <v>0</v>
      </c>
      <c r="V17" s="10" vm="54151">
        <v>5841</v>
      </c>
      <c r="W17" s="10" vm="65190">
        <v>0</v>
      </c>
      <c r="X17" s="10" vm="35454">
        <v>0</v>
      </c>
      <c r="Y17" s="10" vm="28871">
        <v>0</v>
      </c>
      <c r="Z17" s="10" vm="944">
        <v>0</v>
      </c>
      <c r="AA17" s="10" vm="52509">
        <v>5841</v>
      </c>
      <c r="AB17" s="10" vm="586">
        <v>4721</v>
      </c>
      <c r="AC17" s="10" vm="222">
        <v>186</v>
      </c>
      <c r="AD17" s="10" vm="65715">
        <v>4907</v>
      </c>
      <c r="AE17" s="10" vm="41966">
        <v>1</v>
      </c>
      <c r="AF17" s="10" vm="35221">
        <v>0</v>
      </c>
      <c r="AG17" s="10" vm="28643">
        <v>2</v>
      </c>
      <c r="AH17" s="10" vm="943">
        <v>0</v>
      </c>
      <c r="AI17" s="10" vm="49238">
        <v>4910</v>
      </c>
      <c r="AJ17" s="10" vm="585">
        <v>1716</v>
      </c>
      <c r="AK17" s="10" vm="59969">
        <v>141</v>
      </c>
      <c r="AL17" s="10" vm="47661">
        <v>290</v>
      </c>
      <c r="AM17" s="10" vm="41763">
        <v>209</v>
      </c>
      <c r="AN17" s="10" vm="35010">
        <v>66</v>
      </c>
      <c r="AO17" s="10" vm="28415">
        <v>71</v>
      </c>
      <c r="AP17" s="10" vm="942">
        <v>0</v>
      </c>
      <c r="AQ17" s="10" vm="45928">
        <v>918</v>
      </c>
      <c r="AR17" s="10" vm="584">
        <v>0</v>
      </c>
      <c r="AS17" s="10" vm="221">
        <v>25</v>
      </c>
      <c r="AT17" s="10" vm="44175">
        <v>3436</v>
      </c>
      <c r="AU17" s="10" vm="41534">
        <v>1474</v>
      </c>
      <c r="AV17" s="10" vm="34898">
        <v>41</v>
      </c>
      <c r="AW17" s="10" vm="28189">
        <v>98958</v>
      </c>
      <c r="AX17" s="10" vm="941">
        <v>0</v>
      </c>
      <c r="AY17" s="10" vm="55677">
        <v>2</v>
      </c>
      <c r="AZ17" s="10" vm="583">
        <v>0</v>
      </c>
      <c r="BA17" s="10" vm="220">
        <v>0</v>
      </c>
      <c r="BB17" s="10" vm="53925">
        <v>0</v>
      </c>
      <c r="BC17" s="10" vm="41303">
        <v>0</v>
      </c>
      <c r="BD17" s="10" vm="34675">
        <v>0</v>
      </c>
      <c r="BE17" s="10" vm="27959">
        <v>0</v>
      </c>
      <c r="BF17" s="10" vm="940">
        <v>0</v>
      </c>
      <c r="BG17" s="10" vm="52387">
        <v>98960</v>
      </c>
      <c r="BH17" s="10" vm="582">
        <v>7518</v>
      </c>
      <c r="BI17" s="10" vm="219">
        <v>1047</v>
      </c>
      <c r="BJ17" s="10" vm="50816">
        <v>18909</v>
      </c>
      <c r="BK17" s="10" vm="41076">
        <v>0</v>
      </c>
      <c r="BL17" s="10" vm="34443">
        <v>4630</v>
      </c>
      <c r="BM17" s="10" vm="27729">
        <v>32104</v>
      </c>
      <c r="BN17" s="10" vm="939">
        <v>0</v>
      </c>
      <c r="BO17" s="10" vm="49012">
        <v>0</v>
      </c>
      <c r="BP17" s="10" vm="581">
        <v>32</v>
      </c>
      <c r="BQ17" s="10" vm="59968">
        <v>3407</v>
      </c>
      <c r="BR17" s="10" vm="47439">
        <v>3439</v>
      </c>
      <c r="BS17" s="10" vm="40868">
        <v>28665</v>
      </c>
      <c r="BT17" s="10" vm="34224">
        <v>127625</v>
      </c>
      <c r="BU17" s="10" vm="27504">
        <v>0</v>
      </c>
      <c r="BV17" s="10" vm="938">
        <v>93600</v>
      </c>
      <c r="BW17" s="10" vm="45706">
        <v>0</v>
      </c>
      <c r="BX17" s="10" vm="580">
        <v>129</v>
      </c>
      <c r="BY17" s="10" vm="218">
        <v>0</v>
      </c>
      <c r="BZ17" s="10" vm="65272">
        <v>0</v>
      </c>
      <c r="CA17" s="10" vm="40637">
        <v>5</v>
      </c>
      <c r="CB17" s="10" vm="34068">
        <v>93734</v>
      </c>
      <c r="CC17" s="10" vm="27279">
        <v>0</v>
      </c>
      <c r="CD17" s="10" vm="937">
        <v>0</v>
      </c>
      <c r="CE17" s="10" vm="55457">
        <v>33891</v>
      </c>
      <c r="CF17" s="10" vm="579">
        <v>33806</v>
      </c>
      <c r="CG17" s="10" vm="217">
        <v>0</v>
      </c>
      <c r="CH17" s="10" vm="53706">
        <v>85</v>
      </c>
      <c r="CI17" s="10" vm="40402">
        <v>0</v>
      </c>
      <c r="CJ17" s="10" vm="33837">
        <v>0</v>
      </c>
      <c r="CK17" s="10" vm="27048">
        <v>33891</v>
      </c>
      <c r="CL17" s="10" vm="936">
        <v>7977</v>
      </c>
      <c r="CM17" s="10" vm="52235">
        <v>7173</v>
      </c>
      <c r="CN17" s="10" vm="578">
        <v>0</v>
      </c>
      <c r="CO17" s="10" vm="216">
        <v>804</v>
      </c>
      <c r="CP17" s="10" vm="50587">
        <v>0</v>
      </c>
      <c r="CQ17" s="10" vm="40172">
        <v>0</v>
      </c>
      <c r="CR17" s="10" vm="33603">
        <v>0</v>
      </c>
      <c r="CS17" s="10" vm="26821">
        <v>0</v>
      </c>
      <c r="CT17" s="10" vm="935">
        <v>0</v>
      </c>
      <c r="CU17" s="10" vm="48790">
        <v>0</v>
      </c>
      <c r="CV17" s="10" vm="577">
        <v>455</v>
      </c>
      <c r="CW17" s="10" vm="59967">
        <v>-455</v>
      </c>
      <c r="CX17" s="10" vm="65417">
        <v>0</v>
      </c>
      <c r="CY17" s="10" vm="39961">
        <v>0</v>
      </c>
      <c r="CZ17" s="10" vm="33373">
        <v>0</v>
      </c>
      <c r="DA17" s="10" vm="26590">
        <v>0</v>
      </c>
      <c r="DB17" s="81" vm="934">
        <v>0</v>
      </c>
      <c r="DC17" s="81" vm="45484">
        <v>0</v>
      </c>
      <c r="DD17" s="81" vm="576">
        <v>0</v>
      </c>
      <c r="DE17" s="81" vm="215">
        <v>0</v>
      </c>
      <c r="DF17" s="10" vm="43737">
        <v>0</v>
      </c>
      <c r="DG17" s="10" vm="39729">
        <v>0</v>
      </c>
      <c r="DH17" s="10" vm="33211">
        <v>0</v>
      </c>
      <c r="DI17" s="10" vm="26359">
        <v>0</v>
      </c>
      <c r="DJ17" s="10" vm="933">
        <v>7977</v>
      </c>
      <c r="DK17" s="10" vm="55237">
        <v>7173</v>
      </c>
      <c r="DL17" s="10" vm="575">
        <v>455</v>
      </c>
      <c r="DM17" s="10" vm="214">
        <v>349</v>
      </c>
      <c r="DN17" s="10" vm="66210">
        <v>0</v>
      </c>
      <c r="DO17" s="10" vm="39499">
        <v>0</v>
      </c>
      <c r="DP17" s="10" vm="32982">
        <v>0</v>
      </c>
      <c r="DQ17" s="10" vm="26135">
        <v>0</v>
      </c>
      <c r="DR17" s="10" vm="932">
        <v>0</v>
      </c>
      <c r="DS17" s="10" vm="52081">
        <v>0</v>
      </c>
      <c r="DT17" s="10" vm="574">
        <v>0</v>
      </c>
      <c r="DU17" s="10" vm="213">
        <v>0</v>
      </c>
      <c r="DV17" s="10" vm="50364">
        <v>0</v>
      </c>
      <c r="DW17" s="10" vm="39276">
        <v>0</v>
      </c>
      <c r="DX17" s="10" vm="32748">
        <v>0</v>
      </c>
      <c r="DY17" s="10" vm="25908">
        <v>0</v>
      </c>
      <c r="DZ17" s="10" vm="931">
        <v>0</v>
      </c>
      <c r="EA17" s="10" vm="48566">
        <v>0</v>
      </c>
      <c r="EB17" s="10" vm="573">
        <v>0</v>
      </c>
      <c r="EC17" s="10" vm="212">
        <v>0</v>
      </c>
      <c r="ED17" s="10" vm="46995">
        <v>0</v>
      </c>
      <c r="EE17" s="10" vm="39058">
        <v>0</v>
      </c>
      <c r="EF17" s="10" vm="32522">
        <v>0</v>
      </c>
      <c r="EG17" s="10" vm="25680">
        <v>0</v>
      </c>
      <c r="EH17" s="81" vm="930">
        <v>0</v>
      </c>
      <c r="EI17" s="81" vm="45262">
        <v>0</v>
      </c>
      <c r="EJ17" s="81" vm="572">
        <v>0</v>
      </c>
      <c r="EK17" s="81" vm="211">
        <v>0</v>
      </c>
      <c r="EL17" s="10" vm="65249">
        <v>114</v>
      </c>
      <c r="EM17" s="10" vm="38829">
        <v>0</v>
      </c>
      <c r="EN17" s="10" vm="32353">
        <v>38</v>
      </c>
      <c r="EO17" s="10" vm="25449">
        <v>76</v>
      </c>
      <c r="EP17" s="10" vm="60062">
        <v>114</v>
      </c>
      <c r="EQ17" s="10" vm="55021">
        <v>0</v>
      </c>
      <c r="ER17" s="10" vm="571">
        <v>38</v>
      </c>
      <c r="ES17" s="10" vm="210">
        <v>76</v>
      </c>
      <c r="ET17" s="10" vm="66193">
        <v>8091</v>
      </c>
      <c r="EU17" s="10" vm="38599">
        <v>7173</v>
      </c>
      <c r="EV17" s="10" vm="32124">
        <v>493</v>
      </c>
      <c r="EW17" s="10" vm="25220">
        <v>425</v>
      </c>
      <c r="EX17" s="10" vm="929">
        <v>199</v>
      </c>
      <c r="EY17" s="10" vm="51856">
        <v>77</v>
      </c>
      <c r="EZ17" s="10" vm="570">
        <v>27</v>
      </c>
      <c r="FA17" s="10" vm="209">
        <v>77</v>
      </c>
      <c r="FB17" s="10" vm="65683">
        <v>68525</v>
      </c>
      <c r="FC17" s="10" vm="65062">
        <v>0</v>
      </c>
      <c r="FD17" s="10" vm="31897">
        <v>68525</v>
      </c>
      <c r="FE17" s="10" vm="24987">
        <v>31695</v>
      </c>
      <c r="FF17" s="10" vm="928">
        <v>507</v>
      </c>
      <c r="FG17" s="10" vm="48345">
        <v>0</v>
      </c>
      <c r="FH17" s="10" vm="569">
        <v>-697</v>
      </c>
      <c r="FI17" s="10" vm="208">
        <v>5939</v>
      </c>
      <c r="FJ17" s="10" vm="46769">
        <v>0</v>
      </c>
      <c r="FK17" s="10" vm="38160">
        <v>0</v>
      </c>
      <c r="FL17" s="10" vm="31660">
        <v>105969</v>
      </c>
      <c r="FM17" s="10" vm="24758">
        <v>5432</v>
      </c>
      <c r="FN17" s="10" vm="927">
        <v>918</v>
      </c>
      <c r="FO17" s="10" vm="45061">
        <v>0</v>
      </c>
      <c r="FP17" s="10" vm="568">
        <v>0</v>
      </c>
      <c r="FQ17" s="10" vm="207">
        <v>-134</v>
      </c>
      <c r="FR17" s="10" vm="43299">
        <v>795</v>
      </c>
      <c r="FS17" s="10" vm="65044">
        <v>0</v>
      </c>
      <c r="FT17" s="10" vm="31427">
        <v>7011</v>
      </c>
      <c r="FU17" s="10" vm="24531">
        <v>98958</v>
      </c>
      <c r="FV17" s="10" vm="926">
        <v>63093</v>
      </c>
      <c r="FW17" s="81" vm="54797">
        <v>0</v>
      </c>
      <c r="FX17" s="81" vm="567">
        <v>0</v>
      </c>
      <c r="FY17" s="81" vm="206">
        <v>0</v>
      </c>
      <c r="FZ17" s="81" vm="53049">
        <v>0</v>
      </c>
      <c r="GA17" s="81" vm="65028">
        <v>0</v>
      </c>
      <c r="GB17" s="10" vm="64539">
        <v>345</v>
      </c>
      <c r="GC17" s="10" vm="24303">
        <v>228</v>
      </c>
      <c r="GD17" s="10" vm="925">
        <v>117</v>
      </c>
      <c r="GE17" s="10" vm="51632">
        <v>111</v>
      </c>
      <c r="GF17" s="10" vm="566">
        <v>35</v>
      </c>
      <c r="GG17" s="10" vm="205">
        <v>76</v>
      </c>
      <c r="GH17" s="10" vm="49922">
        <v>0</v>
      </c>
      <c r="GI17" s="10" vm="65017">
        <v>0</v>
      </c>
      <c r="GJ17" s="10" vm="30979">
        <v>0</v>
      </c>
      <c r="GK17" s="10" vm="24077">
        <v>0</v>
      </c>
      <c r="GL17" s="10" vm="924">
        <v>0</v>
      </c>
      <c r="GM17" s="10" vm="48185">
        <v>0</v>
      </c>
      <c r="GN17" s="10" vm="60007">
        <v>1146</v>
      </c>
      <c r="GO17" s="10" vm="204">
        <v>604</v>
      </c>
      <c r="GP17" s="10" vm="46545">
        <v>542</v>
      </c>
      <c r="GQ17" s="10" vm="65007">
        <v>0</v>
      </c>
      <c r="GR17" s="10" vm="30751">
        <v>0</v>
      </c>
      <c r="GS17" s="10" vm="23849">
        <v>0</v>
      </c>
      <c r="GT17" s="10" vm="923">
        <v>1602</v>
      </c>
      <c r="GU17" s="10" vm="44836">
        <v>867</v>
      </c>
      <c r="GV17" s="10" vm="565">
        <v>735</v>
      </c>
      <c r="GW17" s="10" vm="203">
        <v>0</v>
      </c>
      <c r="GX17" s="81" vm="43080">
        <v>4630</v>
      </c>
      <c r="GY17" s="10" vm="64995">
        <v>0</v>
      </c>
      <c r="GZ17" s="10" vm="30581">
        <v>0</v>
      </c>
      <c r="HA17" s="10" vm="23625">
        <v>0</v>
      </c>
      <c r="HB17" s="10" vm="922">
        <v>0</v>
      </c>
      <c r="HC17" s="81" vm="54583">
        <v>0</v>
      </c>
      <c r="HD17" s="81" vm="564">
        <v>0</v>
      </c>
      <c r="HE17" s="10" vm="202">
        <v>4630</v>
      </c>
      <c r="HF17" s="10" vm="52820">
        <v>9</v>
      </c>
      <c r="HG17" s="10" vm="64985">
        <v>116</v>
      </c>
      <c r="HH17" s="10" vm="30348">
        <v>617</v>
      </c>
      <c r="HI17" s="10" vm="23395">
        <v>0</v>
      </c>
      <c r="HJ17" s="10" vm="921">
        <v>2570</v>
      </c>
      <c r="HK17" s="10" vm="51466">
        <v>0</v>
      </c>
      <c r="HL17" s="10" vm="563">
        <v>0</v>
      </c>
      <c r="HM17" s="10" vm="201">
        <v>0</v>
      </c>
      <c r="HN17" s="10" vm="49703">
        <v>95</v>
      </c>
      <c r="HO17" s="10" vm="36604">
        <v>3407</v>
      </c>
      <c r="HP17" s="10" vm="30114">
        <v>0</v>
      </c>
      <c r="HQ17" s="10" vm="23163">
        <v>5</v>
      </c>
      <c r="HR17" s="10" vm="920">
        <v>5</v>
      </c>
      <c r="HS17" s="10" vm="47970">
        <v>0</v>
      </c>
      <c r="HT17" s="10" vm="562">
        <v>0</v>
      </c>
      <c r="HU17" s="10" vm="200">
        <v>0</v>
      </c>
      <c r="HV17" s="10" vm="46378">
        <v>3017</v>
      </c>
      <c r="HW17" s="10" vm="36387">
        <v>0</v>
      </c>
      <c r="HX17" s="10" vm="29883">
        <v>0</v>
      </c>
      <c r="HY17" s="10" vm="22932">
        <v>0</v>
      </c>
      <c r="HZ17" s="10" vm="919">
        <v>0</v>
      </c>
      <c r="IA17" s="10" vm="44618">
        <v>2</v>
      </c>
      <c r="IB17" s="10" vm="561">
        <v>-782</v>
      </c>
      <c r="IC17" s="10" vm="199">
        <v>2237</v>
      </c>
      <c r="ID17" s="10" vm="42855">
        <v>0</v>
      </c>
      <c r="IE17" s="10" vm="36155">
        <v>0</v>
      </c>
      <c r="IF17" s="10" vm="29647">
        <v>0</v>
      </c>
      <c r="IG17" s="10" vm="22761">
        <v>0</v>
      </c>
      <c r="IH17" s="10" vm="918">
        <v>507</v>
      </c>
      <c r="II17" s="10" vm="54369">
        <v>944</v>
      </c>
      <c r="IJ17" s="10" vm="560">
        <v>0</v>
      </c>
      <c r="IK17" s="10" vm="198">
        <v>135</v>
      </c>
      <c r="IL17" s="10" vm="52601">
        <v>-9</v>
      </c>
      <c r="IM17" s="10" vm="35926">
        <v>141</v>
      </c>
      <c r="IN17" s="10" vm="29412">
        <v>1032</v>
      </c>
      <c r="IO17" s="81" vm="22533">
        <v>1032</v>
      </c>
      <c r="IP17" s="10" vm="60061">
        <v>0</v>
      </c>
      <c r="IQ17" s="10" vm="51252">
        <v>0</v>
      </c>
      <c r="IR17" s="10" vm="559">
        <v>0</v>
      </c>
      <c r="IS17" s="81" vm="197">
        <v>0</v>
      </c>
      <c r="IT17" s="10" vm="49474">
        <v>0</v>
      </c>
    </row>
    <row r="18" spans="1:254" x14ac:dyDescent="0.25">
      <c r="A18" s="8" t="s">
        <v>279</v>
      </c>
      <c r="B18" s="8" t="s">
        <v>278</v>
      </c>
      <c r="C18" s="89">
        <v>44651</v>
      </c>
      <c r="D18" s="76" vm="15890">
        <v>12</v>
      </c>
      <c r="E18" s="10" vm="9144">
        <v>145941</v>
      </c>
      <c r="F18" s="10" vm="47875">
        <v>-84550</v>
      </c>
      <c r="G18" s="10" vm="42621">
        <v>-25171</v>
      </c>
      <c r="H18" s="10" vm="59551">
        <v>36220</v>
      </c>
      <c r="I18" s="10" vm="29168">
        <v>16390</v>
      </c>
      <c r="J18" s="10" vm="63362">
        <v>52610</v>
      </c>
      <c r="K18" s="10" vm="46164">
        <v>0</v>
      </c>
      <c r="L18" s="10" vm="15673">
        <v>-10000</v>
      </c>
      <c r="M18" s="10" vm="8927">
        <v>0</v>
      </c>
      <c r="N18" s="10" vm="44388">
        <v>1744</v>
      </c>
      <c r="O18" s="10" vm="65202">
        <v>-20062</v>
      </c>
      <c r="P18" s="10" vm="35678">
        <v>159</v>
      </c>
      <c r="Q18" s="10" vm="64321">
        <v>0</v>
      </c>
      <c r="R18" s="10" vm="22300">
        <v>0</v>
      </c>
      <c r="S18" s="10" vm="55885">
        <v>0</v>
      </c>
      <c r="T18" s="10" vm="15477">
        <v>24451</v>
      </c>
      <c r="U18" s="10" vm="8717">
        <v>0</v>
      </c>
      <c r="V18" s="10" vm="54139">
        <v>24451</v>
      </c>
      <c r="W18" s="10" vm="42183">
        <v>0</v>
      </c>
      <c r="X18" s="10" vm="35442">
        <v>5700</v>
      </c>
      <c r="Y18" s="10" vm="28859">
        <v>6557</v>
      </c>
      <c r="Z18" s="10" vm="22079">
        <v>0</v>
      </c>
      <c r="AA18" s="10" vm="66037">
        <v>36708</v>
      </c>
      <c r="AB18" s="10" vm="15284">
        <v>105806</v>
      </c>
      <c r="AC18" s="10" vm="8523">
        <v>7526</v>
      </c>
      <c r="AD18" s="10" vm="65708">
        <v>113332</v>
      </c>
      <c r="AE18" s="10" vm="41957">
        <v>225</v>
      </c>
      <c r="AF18" s="10" vm="35209">
        <v>0</v>
      </c>
      <c r="AG18" s="10" vm="28633">
        <v>245</v>
      </c>
      <c r="AH18" s="10" vm="21859">
        <v>0</v>
      </c>
      <c r="AI18" s="10" vm="49249">
        <v>113802</v>
      </c>
      <c r="AJ18" s="10" vm="15066">
        <v>22276</v>
      </c>
      <c r="AK18" s="10" vm="8430">
        <v>8107</v>
      </c>
      <c r="AL18" s="10" vm="65430">
        <v>11112</v>
      </c>
      <c r="AM18" s="10" vm="41756">
        <v>6073</v>
      </c>
      <c r="AN18" s="10" vm="34998">
        <v>12957</v>
      </c>
      <c r="AO18" s="10" vm="28406">
        <v>928</v>
      </c>
      <c r="AP18" s="10" vm="21651">
        <v>0</v>
      </c>
      <c r="AQ18" s="10" vm="45939">
        <v>18225</v>
      </c>
      <c r="AR18" s="10" vm="14846">
        <v>0</v>
      </c>
      <c r="AS18" s="10" vm="8214">
        <v>0</v>
      </c>
      <c r="AT18" s="10" vm="44169">
        <v>79678</v>
      </c>
      <c r="AU18" s="10" vm="41525">
        <v>34124</v>
      </c>
      <c r="AV18" s="10" vm="34894">
        <v>1151</v>
      </c>
      <c r="AW18" s="10" vm="28178">
        <v>1178508</v>
      </c>
      <c r="AX18" s="10" vm="21447">
        <v>0</v>
      </c>
      <c r="AY18" s="10" vm="55688">
        <v>5460</v>
      </c>
      <c r="AZ18" s="10" vm="14635">
        <v>32</v>
      </c>
      <c r="BA18" s="10" vm="63170">
        <v>3462</v>
      </c>
      <c r="BB18" s="10" vm="66233">
        <v>2129</v>
      </c>
      <c r="BC18" s="10" vm="41293">
        <v>4500</v>
      </c>
      <c r="BD18" s="10" vm="34663">
        <v>0</v>
      </c>
      <c r="BE18" s="10" vm="27948">
        <v>0</v>
      </c>
      <c r="BF18" s="10" vm="21225">
        <v>150</v>
      </c>
      <c r="BG18" s="10" vm="52394">
        <v>1194241</v>
      </c>
      <c r="BH18" s="10" vm="14438">
        <v>24446</v>
      </c>
      <c r="BI18" s="10" vm="7798">
        <v>9192</v>
      </c>
      <c r="BJ18" s="10" vm="50804">
        <v>28697</v>
      </c>
      <c r="BK18" s="10" vm="41065">
        <v>0</v>
      </c>
      <c r="BL18" s="10" vm="34430">
        <v>29745</v>
      </c>
      <c r="BM18" s="10" vm="27719">
        <v>92080</v>
      </c>
      <c r="BN18" s="10" vm="21005">
        <v>5000</v>
      </c>
      <c r="BO18" s="10" vm="49023">
        <v>0</v>
      </c>
      <c r="BP18" s="10" vm="14222">
        <v>16848</v>
      </c>
      <c r="BQ18" s="10" vm="7647">
        <v>35452</v>
      </c>
      <c r="BR18" s="10" vm="47430">
        <v>57300</v>
      </c>
      <c r="BS18" s="10" vm="40859">
        <v>34780</v>
      </c>
      <c r="BT18" s="10" vm="34215">
        <v>1229021</v>
      </c>
      <c r="BU18" s="10" vm="27493">
        <v>351619</v>
      </c>
      <c r="BV18" s="10" vm="20789">
        <v>331031</v>
      </c>
      <c r="BW18" s="10" vm="45716">
        <v>0</v>
      </c>
      <c r="BX18" s="10" vm="14004">
        <v>22118</v>
      </c>
      <c r="BY18" s="10" vm="63089">
        <v>3462</v>
      </c>
      <c r="BZ18" s="10" vm="65266">
        <v>5951</v>
      </c>
      <c r="CA18" s="10" vm="40625">
        <v>1912</v>
      </c>
      <c r="CB18" s="10" vm="34058">
        <v>716093</v>
      </c>
      <c r="CC18" s="10" vm="27268">
        <v>6772</v>
      </c>
      <c r="CD18" s="10" vm="20590">
        <v>0</v>
      </c>
      <c r="CE18" s="10" vm="55466">
        <v>506156</v>
      </c>
      <c r="CF18" s="10" vm="13789">
        <v>283238</v>
      </c>
      <c r="CG18" s="10" vm="7218">
        <v>228672</v>
      </c>
      <c r="CH18" s="10" vm="66219">
        <v>208</v>
      </c>
      <c r="CI18" s="10" vm="40395">
        <v>-5962</v>
      </c>
      <c r="CJ18" s="10" vm="33825">
        <v>0</v>
      </c>
      <c r="CK18" s="10" vm="27036">
        <v>506156</v>
      </c>
      <c r="CL18" s="10" vm="20370">
        <v>27610</v>
      </c>
      <c r="CM18" s="10" vm="52242">
        <v>25171</v>
      </c>
      <c r="CN18" s="10" vm="13587">
        <v>0</v>
      </c>
      <c r="CO18" s="10" vm="7004">
        <v>2439</v>
      </c>
      <c r="CP18" s="10" vm="50581">
        <v>761</v>
      </c>
      <c r="CQ18" s="10" vm="40164">
        <v>0</v>
      </c>
      <c r="CR18" s="10" vm="33591">
        <v>761</v>
      </c>
      <c r="CS18" s="10" vm="26810">
        <v>0</v>
      </c>
      <c r="CT18" s="10" vm="20149">
        <v>0</v>
      </c>
      <c r="CU18" s="10" vm="48800">
        <v>0</v>
      </c>
      <c r="CV18" s="10" vm="13370">
        <v>1394</v>
      </c>
      <c r="CW18" s="10" vm="6841">
        <v>-1394</v>
      </c>
      <c r="CX18" s="10" vm="65412">
        <v>0</v>
      </c>
      <c r="CY18" s="10" vm="39952">
        <v>0</v>
      </c>
      <c r="CZ18" s="10" vm="33361">
        <v>640</v>
      </c>
      <c r="DA18" s="10" vm="26578">
        <v>-640</v>
      </c>
      <c r="DB18" s="81" vm="19932">
        <v>0</v>
      </c>
      <c r="DC18" s="81" vm="45493">
        <v>0</v>
      </c>
      <c r="DD18" s="81" vm="13149">
        <v>0</v>
      </c>
      <c r="DE18" s="81" vm="63029">
        <v>0</v>
      </c>
      <c r="DF18" s="10" vm="65253">
        <v>137</v>
      </c>
      <c r="DG18" s="10" vm="39721">
        <v>0</v>
      </c>
      <c r="DH18" s="10" vm="64643">
        <v>48</v>
      </c>
      <c r="DI18" s="10" vm="26348">
        <v>89</v>
      </c>
      <c r="DJ18" s="10" vm="64127">
        <v>28508</v>
      </c>
      <c r="DK18" s="10" vm="55248">
        <v>25171</v>
      </c>
      <c r="DL18" s="10" vm="63870">
        <v>2843</v>
      </c>
      <c r="DM18" s="10" vm="63027">
        <v>494</v>
      </c>
      <c r="DN18" s="10" vm="66203">
        <v>0</v>
      </c>
      <c r="DO18" s="10" vm="39491">
        <v>0</v>
      </c>
      <c r="DP18" s="10" vm="32969">
        <v>0</v>
      </c>
      <c r="DQ18" s="10" vm="26124">
        <v>0</v>
      </c>
      <c r="DR18" s="10" vm="19509">
        <v>0</v>
      </c>
      <c r="DS18" s="10" vm="65797">
        <v>0</v>
      </c>
      <c r="DT18" s="10" vm="12740">
        <v>0</v>
      </c>
      <c r="DU18" s="10" vm="6193">
        <v>0</v>
      </c>
      <c r="DV18" s="10" vm="50353">
        <v>0</v>
      </c>
      <c r="DW18" s="10" vm="39266">
        <v>0</v>
      </c>
      <c r="DX18" s="10" vm="32737">
        <v>0</v>
      </c>
      <c r="DY18" s="10" vm="25898">
        <v>0</v>
      </c>
      <c r="DZ18" s="10" vm="19291">
        <v>62</v>
      </c>
      <c r="EA18" s="10" vm="48576">
        <v>0</v>
      </c>
      <c r="EB18" s="10" vm="12523">
        <v>9</v>
      </c>
      <c r="EC18" s="10" vm="6036">
        <v>53</v>
      </c>
      <c r="ED18" s="10" vm="65406">
        <v>0</v>
      </c>
      <c r="EE18" s="10" vm="39051">
        <v>0</v>
      </c>
      <c r="EF18" s="10" vm="32510">
        <v>0</v>
      </c>
      <c r="EG18" s="10" vm="25669">
        <v>0</v>
      </c>
      <c r="EH18" s="81" vm="19074">
        <v>0</v>
      </c>
      <c r="EI18" s="81" vm="45273">
        <v>0</v>
      </c>
      <c r="EJ18" s="81" vm="12303">
        <v>0</v>
      </c>
      <c r="EK18" s="81" vm="62960">
        <v>0</v>
      </c>
      <c r="EL18" s="10" vm="65243">
        <v>3569</v>
      </c>
      <c r="EM18" s="10" vm="38818">
        <v>0</v>
      </c>
      <c r="EN18" s="10" vm="64564">
        <v>2020</v>
      </c>
      <c r="EO18" s="10" vm="25437">
        <v>1549</v>
      </c>
      <c r="EP18" s="10" vm="18879">
        <v>3631</v>
      </c>
      <c r="EQ18" s="10" vm="55030">
        <v>0</v>
      </c>
      <c r="ER18" s="10" vm="12086">
        <v>2029</v>
      </c>
      <c r="ES18" s="10" vm="5603">
        <v>1602</v>
      </c>
      <c r="ET18" s="10" vm="66186">
        <v>32139</v>
      </c>
      <c r="EU18" s="10" vm="38593">
        <v>25171</v>
      </c>
      <c r="EV18" s="10" vm="32111">
        <v>4872</v>
      </c>
      <c r="EW18" s="10" vm="25209">
        <v>2096</v>
      </c>
      <c r="EX18" s="10" vm="18659">
        <v>5608</v>
      </c>
      <c r="EY18" s="10" vm="51865">
        <v>1485</v>
      </c>
      <c r="EZ18" s="10" vm="63793">
        <v>2036</v>
      </c>
      <c r="FA18" s="10" vm="5395">
        <v>1485</v>
      </c>
      <c r="FB18" s="10" vm="50135">
        <v>1202756</v>
      </c>
      <c r="FC18" s="10" vm="65057">
        <v>0</v>
      </c>
      <c r="FD18" s="10" vm="31884">
        <v>1202756</v>
      </c>
      <c r="FE18" s="10" vm="24974">
        <v>69304</v>
      </c>
      <c r="FF18" s="10" vm="18439">
        <v>12969</v>
      </c>
      <c r="FG18" s="10" vm="48353">
        <v>0</v>
      </c>
      <c r="FH18" s="10" vm="11709">
        <v>-14209</v>
      </c>
      <c r="FI18" s="10" vm="5178">
        <v>0</v>
      </c>
      <c r="FJ18" s="10" vm="46758">
        <v>0</v>
      </c>
      <c r="FK18" s="10" vm="38151">
        <v>0</v>
      </c>
      <c r="FL18" s="10" vm="31649">
        <v>1270820</v>
      </c>
      <c r="FM18" s="10" vm="24748">
        <v>79384</v>
      </c>
      <c r="FN18" s="10" vm="18274">
        <v>17491</v>
      </c>
      <c r="FO18" s="10" vm="65300">
        <v>0</v>
      </c>
      <c r="FP18" s="10" vm="11497">
        <v>0</v>
      </c>
      <c r="FQ18" s="10" vm="62939">
        <v>-4563</v>
      </c>
      <c r="FR18" s="10" vm="65232">
        <v>0</v>
      </c>
      <c r="FS18" s="10" vm="65039">
        <v>0</v>
      </c>
      <c r="FT18" s="10" vm="31416">
        <v>92312</v>
      </c>
      <c r="FU18" s="10" vm="24519">
        <v>1178508</v>
      </c>
      <c r="FV18" s="10" vm="18054">
        <v>1123372</v>
      </c>
      <c r="FW18" s="81" vm="54808">
        <v>1970</v>
      </c>
      <c r="FX18" s="81" vm="11277">
        <v>0</v>
      </c>
      <c r="FY18" s="81" vm="4810">
        <v>0</v>
      </c>
      <c r="FZ18" s="81" vm="53037">
        <v>159</v>
      </c>
      <c r="GA18" s="81" vm="65024">
        <v>2129</v>
      </c>
      <c r="GB18" s="10" vm="31200">
        <v>9151</v>
      </c>
      <c r="GC18" s="10" vm="24292">
        <v>5260</v>
      </c>
      <c r="GD18" s="10" vm="17838">
        <v>3891</v>
      </c>
      <c r="GE18" s="10" vm="51642">
        <v>2261</v>
      </c>
      <c r="GF18" s="10" vm="11060">
        <v>2457</v>
      </c>
      <c r="GG18" s="10" vm="62879">
        <v>-196</v>
      </c>
      <c r="GH18" s="10" vm="65665">
        <v>593</v>
      </c>
      <c r="GI18" s="10" vm="65014">
        <v>164</v>
      </c>
      <c r="GJ18" s="10" vm="30968">
        <v>429</v>
      </c>
      <c r="GK18" s="10" vm="24067">
        <v>0</v>
      </c>
      <c r="GL18" s="10" vm="17617">
        <v>0</v>
      </c>
      <c r="GM18" s="10" vm="48191">
        <v>0</v>
      </c>
      <c r="GN18" s="10" vm="10858">
        <v>14750</v>
      </c>
      <c r="GO18" s="10" vm="4381">
        <v>3701</v>
      </c>
      <c r="GP18" s="10" vm="46536">
        <v>11049</v>
      </c>
      <c r="GQ18" s="10" vm="65005">
        <v>1220</v>
      </c>
      <c r="GR18" s="10" vm="30741">
        <v>3</v>
      </c>
      <c r="GS18" s="10" vm="23838">
        <v>1217</v>
      </c>
      <c r="GT18" s="10" vm="17396">
        <v>27975</v>
      </c>
      <c r="GU18" s="10" vm="44847">
        <v>11585</v>
      </c>
      <c r="GV18" s="10" vm="10639">
        <v>16390</v>
      </c>
      <c r="GW18" s="10" vm="4161">
        <v>1232</v>
      </c>
      <c r="GX18" s="81" vm="65224">
        <v>26553</v>
      </c>
      <c r="GY18" s="10" vm="37046">
        <v>0</v>
      </c>
      <c r="GZ18" s="10" vm="30571">
        <v>0</v>
      </c>
      <c r="HA18" s="10" vm="23614">
        <v>0</v>
      </c>
      <c r="HB18" s="10" vm="17188">
        <v>0</v>
      </c>
      <c r="HC18" s="81" vm="54591">
        <v>1960</v>
      </c>
      <c r="HD18" s="81" vm="10421">
        <v>0</v>
      </c>
      <c r="HE18" s="10" vm="3943">
        <v>29745</v>
      </c>
      <c r="HF18" s="10" vm="66175">
        <v>65</v>
      </c>
      <c r="HG18" s="10" vm="64981">
        <v>4106</v>
      </c>
      <c r="HH18" s="10" vm="30337">
        <v>12110</v>
      </c>
      <c r="HI18" s="10" vm="23383">
        <v>1882</v>
      </c>
      <c r="HJ18" s="10" vm="16969">
        <v>13145</v>
      </c>
      <c r="HK18" s="10" vm="65738">
        <v>0</v>
      </c>
      <c r="HL18" s="10" vm="10221">
        <v>0</v>
      </c>
      <c r="HM18" s="10" vm="3730">
        <v>0</v>
      </c>
      <c r="HN18" s="10" vm="49692">
        <v>4144</v>
      </c>
      <c r="HO18" s="10" vm="36596">
        <v>35452</v>
      </c>
      <c r="HP18" s="10" vm="30103">
        <v>1490</v>
      </c>
      <c r="HQ18" s="10" vm="23150">
        <v>422</v>
      </c>
      <c r="HR18" s="10" vm="64009">
        <v>1912</v>
      </c>
      <c r="HS18" s="10" vm="65573">
        <v>0</v>
      </c>
      <c r="HT18" s="10" vm="10002">
        <v>0</v>
      </c>
      <c r="HU18" s="10" vm="3513">
        <v>0</v>
      </c>
      <c r="HV18" s="10" vm="100720">
        <v>22831</v>
      </c>
      <c r="HW18" s="10" vm="36378">
        <v>113</v>
      </c>
      <c r="HX18" s="10" vm="29870">
        <v>0</v>
      </c>
      <c r="HY18" s="10" vm="64258">
        <v>0</v>
      </c>
      <c r="HZ18" s="10" vm="16533">
        <v>15</v>
      </c>
      <c r="IA18" s="10" vm="44622">
        <v>414</v>
      </c>
      <c r="IB18" s="10" vm="9783">
        <v>-3311</v>
      </c>
      <c r="IC18" s="10" vm="3292">
        <v>20062</v>
      </c>
      <c r="ID18" s="10" vm="42843">
        <v>140</v>
      </c>
      <c r="IE18" s="10" vm="36148">
        <v>377</v>
      </c>
      <c r="IF18" s="10" vm="29634">
        <v>21</v>
      </c>
      <c r="IG18" s="10" vm="22750">
        <v>538</v>
      </c>
      <c r="IH18" s="10" vm="16317">
        <v>12969</v>
      </c>
      <c r="II18" s="10" vm="66254">
        <v>18513</v>
      </c>
      <c r="IJ18" s="10" vm="9583">
        <v>0</v>
      </c>
      <c r="IK18" s="10" vm="3072">
        <v>406</v>
      </c>
      <c r="IL18" s="10" vm="66167">
        <v>-182</v>
      </c>
      <c r="IM18" s="10" vm="35914">
        <v>-1</v>
      </c>
      <c r="IN18" s="10" vm="29399">
        <v>19764</v>
      </c>
      <c r="IO18" s="81" vm="22522">
        <v>22535</v>
      </c>
      <c r="IP18" s="10" vm="63987">
        <v>0</v>
      </c>
      <c r="IQ18" s="10" vm="65726">
        <v>0</v>
      </c>
      <c r="IR18" s="10" vm="9363">
        <v>0</v>
      </c>
      <c r="IS18" s="81" vm="2855">
        <v>6</v>
      </c>
      <c r="IT18" s="10" vm="49462">
        <v>83</v>
      </c>
    </row>
    <row r="19" spans="1:254" x14ac:dyDescent="0.25">
      <c r="A19" s="8" t="s">
        <v>103</v>
      </c>
      <c r="B19" s="8" t="s">
        <v>280</v>
      </c>
      <c r="C19" s="89">
        <v>44651</v>
      </c>
      <c r="D19" s="76" vm="558">
        <v>12</v>
      </c>
      <c r="E19" s="10" vm="59966">
        <v>34535</v>
      </c>
      <c r="F19" s="10" vm="65444">
        <v>-16877</v>
      </c>
      <c r="G19" s="10" vm="65221">
        <v>-3873</v>
      </c>
      <c r="H19" s="10" vm="59565">
        <v>13785</v>
      </c>
      <c r="I19" s="10" vm="29181">
        <v>790</v>
      </c>
      <c r="J19" s="10" vm="63349">
        <v>14575</v>
      </c>
      <c r="K19" s="10" vm="46154">
        <v>0</v>
      </c>
      <c r="L19" s="10" vm="557">
        <v>917</v>
      </c>
      <c r="M19" s="10" vm="196">
        <v>0</v>
      </c>
      <c r="N19" s="10" vm="44400">
        <v>138</v>
      </c>
      <c r="O19" s="10" vm="65210">
        <v>-4942</v>
      </c>
      <c r="P19" s="10" vm="35692">
        <v>65</v>
      </c>
      <c r="Q19" s="10" vm="29092">
        <v>0</v>
      </c>
      <c r="R19" s="10" vm="917">
        <v>0</v>
      </c>
      <c r="S19" s="10" vm="55877">
        <v>0</v>
      </c>
      <c r="T19" s="10" vm="556">
        <v>10753</v>
      </c>
      <c r="U19" s="10" vm="195">
        <v>0</v>
      </c>
      <c r="V19" s="10" vm="54152">
        <v>10753</v>
      </c>
      <c r="W19" s="10" vm="42190">
        <v>0</v>
      </c>
      <c r="X19" s="10" vm="35455">
        <v>1680</v>
      </c>
      <c r="Y19" s="10" vm="28872">
        <v>0</v>
      </c>
      <c r="Z19" s="10" vm="916">
        <v>0</v>
      </c>
      <c r="AA19" s="10" vm="66028">
        <v>12433</v>
      </c>
      <c r="AB19" s="10" vm="555">
        <v>27828</v>
      </c>
      <c r="AC19" s="10" vm="194">
        <v>1083</v>
      </c>
      <c r="AD19" s="10" vm="51037">
        <v>28911</v>
      </c>
      <c r="AE19" s="10" vm="41967">
        <v>438</v>
      </c>
      <c r="AF19" s="10" vm="35222">
        <v>0</v>
      </c>
      <c r="AG19" s="10" vm="28644">
        <v>0</v>
      </c>
      <c r="AH19" s="10" vm="915">
        <v>0</v>
      </c>
      <c r="AI19" s="10" vm="49239">
        <v>29349</v>
      </c>
      <c r="AJ19" s="10" vm="554">
        <v>3552</v>
      </c>
      <c r="AK19" s="10" vm="193">
        <v>1595</v>
      </c>
      <c r="AL19" s="10" vm="47662">
        <v>5176</v>
      </c>
      <c r="AM19" s="10" vm="65157">
        <v>2233</v>
      </c>
      <c r="AN19" s="10" vm="35011">
        <v>0</v>
      </c>
      <c r="AO19" s="10" vm="28416">
        <v>-21</v>
      </c>
      <c r="AP19" s="10" vm="914">
        <v>0</v>
      </c>
      <c r="AQ19" s="10" vm="45929">
        <v>3581</v>
      </c>
      <c r="AR19" s="10" vm="60006">
        <v>0</v>
      </c>
      <c r="AS19" s="10" vm="192">
        <v>121</v>
      </c>
      <c r="AT19" s="10" vm="44176">
        <v>16237</v>
      </c>
      <c r="AU19" s="10" vm="41535">
        <v>13112</v>
      </c>
      <c r="AV19" s="10" vm="64825">
        <v>264</v>
      </c>
      <c r="AW19" s="10" vm="28190">
        <v>296431</v>
      </c>
      <c r="AX19" s="10" vm="913">
        <v>0</v>
      </c>
      <c r="AY19" s="10" vm="55678">
        <v>3881</v>
      </c>
      <c r="AZ19" s="10" vm="553">
        <v>0</v>
      </c>
      <c r="BA19" s="10" vm="191">
        <v>0</v>
      </c>
      <c r="BB19" s="10" vm="66239">
        <v>3160</v>
      </c>
      <c r="BC19" s="10" vm="41304">
        <v>0</v>
      </c>
      <c r="BD19" s="10" vm="34676">
        <v>0</v>
      </c>
      <c r="BE19" s="10" vm="27960">
        <v>0</v>
      </c>
      <c r="BF19" s="10" vm="912">
        <v>0</v>
      </c>
      <c r="BG19" s="10" vm="65930">
        <v>303472</v>
      </c>
      <c r="BH19" s="10" vm="552">
        <v>15563</v>
      </c>
      <c r="BI19" s="10" vm="190">
        <v>9457</v>
      </c>
      <c r="BJ19" s="10" vm="65705">
        <v>706</v>
      </c>
      <c r="BK19" s="10" vm="41077">
        <v>0</v>
      </c>
      <c r="BL19" s="10" vm="34444">
        <v>1521</v>
      </c>
      <c r="BM19" s="10" vm="27730">
        <v>27247</v>
      </c>
      <c r="BN19" s="10" vm="911">
        <v>0</v>
      </c>
      <c r="BO19" s="10" vm="49013">
        <v>0</v>
      </c>
      <c r="BP19" s="10" vm="60005">
        <v>203</v>
      </c>
      <c r="BQ19" s="10" vm="189">
        <v>10845</v>
      </c>
      <c r="BR19" s="10" vm="65425">
        <v>11048</v>
      </c>
      <c r="BS19" s="10" vm="40869">
        <v>16199</v>
      </c>
      <c r="BT19" s="10" vm="34225">
        <v>319671</v>
      </c>
      <c r="BU19" s="10" vm="27505">
        <v>202487</v>
      </c>
      <c r="BV19" s="10" vm="910">
        <v>0</v>
      </c>
      <c r="BW19" s="10" vm="45707">
        <v>0</v>
      </c>
      <c r="BX19" s="10" vm="551">
        <v>30383</v>
      </c>
      <c r="BY19" s="10" vm="188">
        <v>0</v>
      </c>
      <c r="BZ19" s="10" vm="43955">
        <v>0</v>
      </c>
      <c r="CA19" s="10" vm="40638">
        <v>0</v>
      </c>
      <c r="CB19" s="10" vm="64725">
        <v>232870</v>
      </c>
      <c r="CC19" s="10" vm="27280">
        <v>1039</v>
      </c>
      <c r="CD19" s="10" vm="909">
        <v>1465</v>
      </c>
      <c r="CE19" s="10" vm="55458">
        <v>84297</v>
      </c>
      <c r="CF19" s="10" vm="550">
        <v>84297</v>
      </c>
      <c r="CG19" s="10" vm="187">
        <v>0</v>
      </c>
      <c r="CH19" s="10" vm="53707">
        <v>0</v>
      </c>
      <c r="CI19" s="10" vm="40403">
        <v>0</v>
      </c>
      <c r="CJ19" s="10" vm="33838">
        <v>0</v>
      </c>
      <c r="CK19" s="10" vm="27049">
        <v>84297</v>
      </c>
      <c r="CL19" s="10" vm="908">
        <v>4494</v>
      </c>
      <c r="CM19" s="10" vm="65859">
        <v>3873</v>
      </c>
      <c r="CN19" s="10" vm="60004">
        <v>0</v>
      </c>
      <c r="CO19" s="10" vm="186">
        <v>621</v>
      </c>
      <c r="CP19" s="10" vm="65701">
        <v>90</v>
      </c>
      <c r="CQ19" s="10" vm="40173">
        <v>0</v>
      </c>
      <c r="CR19" s="10" vm="33604">
        <v>90</v>
      </c>
      <c r="CS19" s="10" vm="26822">
        <v>0</v>
      </c>
      <c r="CT19" s="10" vm="907">
        <v>0</v>
      </c>
      <c r="CU19" s="10" vm="48791">
        <v>0</v>
      </c>
      <c r="CV19" s="10" vm="549">
        <v>0</v>
      </c>
      <c r="CW19" s="10" vm="185">
        <v>0</v>
      </c>
      <c r="CX19" s="10" vm="47216">
        <v>18</v>
      </c>
      <c r="CY19" s="10" vm="39962">
        <v>0</v>
      </c>
      <c r="CZ19" s="10" vm="33374">
        <v>128</v>
      </c>
      <c r="DA19" s="10" vm="26591">
        <v>-110</v>
      </c>
      <c r="DB19" s="81" vm="906">
        <v>0</v>
      </c>
      <c r="DC19" s="81" vm="45485">
        <v>0</v>
      </c>
      <c r="DD19" s="81" vm="548">
        <v>0</v>
      </c>
      <c r="DE19" s="81" vm="184">
        <v>0</v>
      </c>
      <c r="DF19" s="10" vm="43738">
        <v>348</v>
      </c>
      <c r="DG19" s="10" vm="39730">
        <v>0</v>
      </c>
      <c r="DH19" s="10" vm="100672">
        <v>415</v>
      </c>
      <c r="DI19" s="10" vm="26360">
        <v>-67</v>
      </c>
      <c r="DJ19" s="10" vm="905">
        <v>4950</v>
      </c>
      <c r="DK19" s="10" vm="55238">
        <v>3873</v>
      </c>
      <c r="DL19" s="10" vm="100525">
        <v>633</v>
      </c>
      <c r="DM19" s="10" vm="183">
        <v>444</v>
      </c>
      <c r="DN19" s="10" vm="66211">
        <v>0</v>
      </c>
      <c r="DO19" s="10" vm="39500">
        <v>0</v>
      </c>
      <c r="DP19" s="10" vm="32983">
        <v>0</v>
      </c>
      <c r="DQ19" s="10" vm="26136">
        <v>0</v>
      </c>
      <c r="DR19" s="10" vm="904">
        <v>0</v>
      </c>
      <c r="DS19" s="10" vm="52082">
        <v>0</v>
      </c>
      <c r="DT19" s="10" vm="547">
        <v>0</v>
      </c>
      <c r="DU19" s="10" vm="182">
        <v>0</v>
      </c>
      <c r="DV19" s="10" vm="50365">
        <v>0</v>
      </c>
      <c r="DW19" s="10" vm="39277">
        <v>0</v>
      </c>
      <c r="DX19" s="10" vm="32749">
        <v>0</v>
      </c>
      <c r="DY19" s="10" vm="25909">
        <v>0</v>
      </c>
      <c r="DZ19" s="10" vm="903">
        <v>56</v>
      </c>
      <c r="EA19" s="10" vm="48567">
        <v>0</v>
      </c>
      <c r="EB19" s="10" vm="60003">
        <v>7</v>
      </c>
      <c r="EC19" s="10" vm="181">
        <v>49</v>
      </c>
      <c r="ED19" s="10" vm="65409">
        <v>0</v>
      </c>
      <c r="EE19" s="10" vm="39059">
        <v>0</v>
      </c>
      <c r="EF19" s="10" vm="32523">
        <v>0</v>
      </c>
      <c r="EG19" s="10" vm="25681">
        <v>0</v>
      </c>
      <c r="EH19" s="81" vm="902">
        <v>0</v>
      </c>
      <c r="EI19" s="81" vm="45263">
        <v>0</v>
      </c>
      <c r="EJ19" s="81" vm="546">
        <v>0</v>
      </c>
      <c r="EK19" s="81" vm="180">
        <v>0</v>
      </c>
      <c r="EL19" s="10" vm="65250">
        <v>180</v>
      </c>
      <c r="EM19" s="10" vm="38830">
        <v>0</v>
      </c>
      <c r="EN19" s="10" vm="32354">
        <v>0</v>
      </c>
      <c r="EO19" s="10" vm="25450">
        <v>180</v>
      </c>
      <c r="EP19" s="10" vm="901">
        <v>236</v>
      </c>
      <c r="EQ19" s="10" vm="55022">
        <v>0</v>
      </c>
      <c r="ER19" s="10" vm="545">
        <v>7</v>
      </c>
      <c r="ES19" s="10" vm="179">
        <v>229</v>
      </c>
      <c r="ET19" s="10" vm="66194">
        <v>5186</v>
      </c>
      <c r="EU19" s="10" vm="38600">
        <v>3873</v>
      </c>
      <c r="EV19" s="10" vm="32125">
        <v>640</v>
      </c>
      <c r="EW19" s="10" vm="25221">
        <v>673</v>
      </c>
      <c r="EX19" s="10" vm="900">
        <v>1128</v>
      </c>
      <c r="EY19" s="10" vm="51857">
        <v>96</v>
      </c>
      <c r="EZ19" s="10" vm="544">
        <v>162</v>
      </c>
      <c r="FA19" s="10" vm="178">
        <v>96</v>
      </c>
      <c r="FB19" s="10" vm="65684">
        <v>287286</v>
      </c>
      <c r="FC19" s="10" vm="65063">
        <v>0</v>
      </c>
      <c r="FD19" s="10" vm="31898">
        <v>287286</v>
      </c>
      <c r="FE19" s="10" vm="24988">
        <v>36819</v>
      </c>
      <c r="FF19" s="10" vm="899">
        <v>4792</v>
      </c>
      <c r="FG19" s="10" vm="48346">
        <v>0</v>
      </c>
      <c r="FH19" s="10" vm="543">
        <v>-976</v>
      </c>
      <c r="FI19" s="10" vm="177">
        <v>0</v>
      </c>
      <c r="FJ19" s="10" vm="46770">
        <v>0</v>
      </c>
      <c r="FK19" s="10" vm="38161">
        <v>-306</v>
      </c>
      <c r="FL19" s="10" vm="31661">
        <v>327615</v>
      </c>
      <c r="FM19" s="10" vm="24759">
        <v>27955</v>
      </c>
      <c r="FN19" s="10" vm="60060">
        <v>3426</v>
      </c>
      <c r="FO19" s="10" vm="45062">
        <v>0</v>
      </c>
      <c r="FP19" s="10" vm="542">
        <v>0</v>
      </c>
      <c r="FQ19" s="10" vm="176">
        <v>-47</v>
      </c>
      <c r="FR19" s="10" vm="65239">
        <v>0</v>
      </c>
      <c r="FS19" s="10" vm="65045">
        <v>-150</v>
      </c>
      <c r="FT19" s="10" vm="31428">
        <v>31184</v>
      </c>
      <c r="FU19" s="10" vm="24532">
        <v>296431</v>
      </c>
      <c r="FV19" s="10" vm="898">
        <v>259331</v>
      </c>
      <c r="FW19" s="81" vm="54798">
        <v>4304</v>
      </c>
      <c r="FX19" s="81" vm="60002">
        <v>292</v>
      </c>
      <c r="FY19" s="81" vm="59965">
        <v>0</v>
      </c>
      <c r="FZ19" s="81" vm="53050">
        <v>-1436</v>
      </c>
      <c r="GA19" s="81" vm="65029">
        <v>3160</v>
      </c>
      <c r="GB19" s="10" vm="31212">
        <v>965</v>
      </c>
      <c r="GC19" s="10" vm="24304">
        <v>484</v>
      </c>
      <c r="GD19" s="10" vm="897">
        <v>481</v>
      </c>
      <c r="GE19" s="10" vm="51633">
        <v>1840</v>
      </c>
      <c r="GF19" s="10" vm="541">
        <v>1570</v>
      </c>
      <c r="GG19" s="10" vm="175">
        <v>270</v>
      </c>
      <c r="GH19" s="10" vm="65671">
        <v>0</v>
      </c>
      <c r="GI19" s="10" vm="65018">
        <v>0</v>
      </c>
      <c r="GJ19" s="10" vm="30980">
        <v>0</v>
      </c>
      <c r="GK19" s="10" vm="24078">
        <v>0</v>
      </c>
      <c r="GL19" s="10" vm="896">
        <v>0</v>
      </c>
      <c r="GM19" s="10" vm="100729">
        <v>0</v>
      </c>
      <c r="GN19" s="10" vm="540">
        <v>39</v>
      </c>
      <c r="GO19" s="10" vm="174">
        <v>0</v>
      </c>
      <c r="GP19" s="10" vm="65399">
        <v>39</v>
      </c>
      <c r="GQ19" s="10" vm="65008">
        <v>0</v>
      </c>
      <c r="GR19" s="10" vm="30752">
        <v>0</v>
      </c>
      <c r="GS19" s="10" vm="23850">
        <v>0</v>
      </c>
      <c r="GT19" s="10" vm="895">
        <v>2844</v>
      </c>
      <c r="GU19" s="10" vm="44837">
        <v>2054</v>
      </c>
      <c r="GV19" s="10" vm="539">
        <v>790</v>
      </c>
      <c r="GW19" s="10" vm="173">
        <v>0</v>
      </c>
      <c r="GX19" s="81" vm="65229">
        <v>0</v>
      </c>
      <c r="GY19" s="10" vm="64996">
        <v>52</v>
      </c>
      <c r="GZ19" s="10" vm="30582">
        <v>0</v>
      </c>
      <c r="HA19" s="10" vm="23626">
        <v>1469</v>
      </c>
      <c r="HB19" s="10" vm="894">
        <v>0</v>
      </c>
      <c r="HC19" s="81" vm="54584">
        <v>0</v>
      </c>
      <c r="HD19" s="81" vm="538">
        <v>0</v>
      </c>
      <c r="HE19" s="10" vm="172">
        <v>1521</v>
      </c>
      <c r="HF19" s="10" vm="52821">
        <v>409</v>
      </c>
      <c r="HG19" s="10" vm="36829">
        <v>1562</v>
      </c>
      <c r="HH19" s="10" vm="30349">
        <v>0</v>
      </c>
      <c r="HI19" s="10" vm="23396">
        <v>0</v>
      </c>
      <c r="HJ19" s="10" vm="893">
        <v>5592</v>
      </c>
      <c r="HK19" s="10" vm="51467">
        <v>0</v>
      </c>
      <c r="HL19" s="10" vm="537">
        <v>0</v>
      </c>
      <c r="HM19" s="10" vm="59964">
        <v>0</v>
      </c>
      <c r="HN19" s="10" vm="49704">
        <v>3282</v>
      </c>
      <c r="HO19" s="10" vm="36605">
        <v>10845</v>
      </c>
      <c r="HP19" s="10" vm="30115">
        <v>0</v>
      </c>
      <c r="HQ19" s="10" vm="23164">
        <v>0</v>
      </c>
      <c r="HR19" s="10" vm="60059">
        <v>0</v>
      </c>
      <c r="HS19" s="10" vm="47971">
        <v>1469</v>
      </c>
      <c r="HT19" s="10" vm="536">
        <v>0</v>
      </c>
      <c r="HU19" s="10" vm="171">
        <v>1469</v>
      </c>
      <c r="HV19" s="10" vm="46379">
        <v>6694</v>
      </c>
      <c r="HW19" s="10" vm="36388">
        <v>326</v>
      </c>
      <c r="HX19" s="10" vm="29884">
        <v>0</v>
      </c>
      <c r="HY19" s="10" vm="22933">
        <v>56</v>
      </c>
      <c r="HZ19" s="10" vm="60058">
        <v>0</v>
      </c>
      <c r="IA19" s="10" vm="65287">
        <v>0</v>
      </c>
      <c r="IB19" s="10" vm="535">
        <v>-2134</v>
      </c>
      <c r="IC19" s="10" vm="170">
        <v>4942</v>
      </c>
      <c r="ID19" s="10" vm="42856">
        <v>217</v>
      </c>
      <c r="IE19" s="10" vm="36156">
        <v>731</v>
      </c>
      <c r="IF19" s="10" vm="29648">
        <v>0</v>
      </c>
      <c r="IG19" s="10" vm="22762">
        <v>948</v>
      </c>
      <c r="IH19" s="10" vm="892">
        <v>4792</v>
      </c>
      <c r="II19" s="10" vm="66249">
        <v>4102</v>
      </c>
      <c r="IJ19" s="10" vm="60001">
        <v>0</v>
      </c>
      <c r="IK19" s="10" vm="169">
        <v>119</v>
      </c>
      <c r="IL19" s="10" vm="52602">
        <v>-12</v>
      </c>
      <c r="IM19" s="10" vm="35927">
        <v>0</v>
      </c>
      <c r="IN19" s="10" vm="29413">
        <v>4290</v>
      </c>
      <c r="IO19" s="81" vm="22534">
        <v>4290</v>
      </c>
      <c r="IP19" s="10" vm="60057">
        <v>0</v>
      </c>
      <c r="IQ19" s="10" vm="65723">
        <v>0</v>
      </c>
      <c r="IR19" s="10" vm="534">
        <v>0</v>
      </c>
      <c r="IS19" s="81" vm="168">
        <v>4</v>
      </c>
      <c r="IT19" s="10" vm="49475">
        <v>4</v>
      </c>
    </row>
    <row r="20" spans="1:254" x14ac:dyDescent="0.25">
      <c r="A20" s="8" t="s">
        <v>619</v>
      </c>
      <c r="B20" s="8" t="s">
        <v>618</v>
      </c>
      <c r="C20" s="89">
        <v>44651</v>
      </c>
      <c r="D20" s="76" vm="15891">
        <v>12</v>
      </c>
      <c r="E20" s="10" vm="9145">
        <v>69766</v>
      </c>
      <c r="F20" s="10" vm="47876">
        <v>-60967</v>
      </c>
      <c r="G20" s="10" vm="65217">
        <v>0</v>
      </c>
      <c r="H20" s="10" vm="59552">
        <v>8799</v>
      </c>
      <c r="I20" s="10" vm="29169">
        <v>3695</v>
      </c>
      <c r="J20" s="10" vm="63363">
        <v>12494</v>
      </c>
      <c r="K20" s="10" vm="46165">
        <v>0</v>
      </c>
      <c r="L20" s="10" vm="15674">
        <v>0</v>
      </c>
      <c r="M20" s="10" vm="8928">
        <v>0</v>
      </c>
      <c r="N20" s="10" vm="44389">
        <v>11</v>
      </c>
      <c r="O20" s="10" vm="65203">
        <v>-6530</v>
      </c>
      <c r="P20" s="10" vm="35679">
        <v>0</v>
      </c>
      <c r="Q20" s="10" vm="64322">
        <v>0</v>
      </c>
      <c r="R20" s="10" vm="22301">
        <v>0</v>
      </c>
      <c r="S20" s="10" vm="55886">
        <v>0</v>
      </c>
      <c r="T20" s="10" vm="63959">
        <v>5975</v>
      </c>
      <c r="U20" s="10" vm="8718">
        <v>0</v>
      </c>
      <c r="V20" s="10" vm="54140">
        <v>5975</v>
      </c>
      <c r="W20" s="10" vm="42184">
        <v>0</v>
      </c>
      <c r="X20" s="10" vm="35443">
        <v>17250</v>
      </c>
      <c r="Y20" s="10" vm="28860">
        <v>0</v>
      </c>
      <c r="Z20" s="10" vm="22080">
        <v>0</v>
      </c>
      <c r="AA20" s="10" vm="66038">
        <v>23225</v>
      </c>
      <c r="AB20" s="10" vm="15285">
        <v>67381</v>
      </c>
      <c r="AC20" s="10" vm="8524">
        <v>468</v>
      </c>
      <c r="AD20" s="10" vm="65709">
        <v>67849</v>
      </c>
      <c r="AE20" s="10" vm="41958">
        <v>345</v>
      </c>
      <c r="AF20" s="10" vm="35210">
        <v>0</v>
      </c>
      <c r="AG20" s="10" vm="28634">
        <v>0</v>
      </c>
      <c r="AH20" s="10" vm="21860">
        <v>0</v>
      </c>
      <c r="AI20" s="10" vm="65651">
        <v>68194</v>
      </c>
      <c r="AJ20" s="10" vm="15067">
        <v>24397</v>
      </c>
      <c r="AK20" s="10" vm="8431">
        <v>970</v>
      </c>
      <c r="AL20" s="10" vm="47651">
        <v>16552</v>
      </c>
      <c r="AM20" s="10" vm="41757">
        <v>3176</v>
      </c>
      <c r="AN20" s="10" vm="34999">
        <v>4835</v>
      </c>
      <c r="AO20" s="10" vm="28407">
        <v>302</v>
      </c>
      <c r="AP20" s="10" vm="21652">
        <v>0</v>
      </c>
      <c r="AQ20" s="10" vm="45940">
        <v>7674</v>
      </c>
      <c r="AR20" s="10" vm="14847">
        <v>0</v>
      </c>
      <c r="AS20" s="10" vm="8215">
        <v>0</v>
      </c>
      <c r="AT20" s="10" vm="65274">
        <v>57906</v>
      </c>
      <c r="AU20" s="10" vm="41526">
        <v>10288</v>
      </c>
      <c r="AV20" s="10" vm="64817">
        <v>1443</v>
      </c>
      <c r="AW20" s="10" vm="28179">
        <v>275462</v>
      </c>
      <c r="AX20" s="10" vm="21448">
        <v>0</v>
      </c>
      <c r="AY20" s="10" vm="55689">
        <v>2143</v>
      </c>
      <c r="AZ20" s="10" vm="14636">
        <v>1139</v>
      </c>
      <c r="BA20" s="10" vm="7999">
        <v>0</v>
      </c>
      <c r="BB20" s="10" vm="66234">
        <v>0</v>
      </c>
      <c r="BC20" s="10" vm="41294">
        <v>0</v>
      </c>
      <c r="BD20" s="10" vm="34664">
        <v>0</v>
      </c>
      <c r="BE20" s="10" vm="27949">
        <v>0</v>
      </c>
      <c r="BF20" s="10" vm="21226">
        <v>0</v>
      </c>
      <c r="BG20" s="10" vm="52395">
        <v>278744</v>
      </c>
      <c r="BH20" s="10" vm="14439">
        <v>150</v>
      </c>
      <c r="BI20" s="10" vm="7799">
        <v>3255</v>
      </c>
      <c r="BJ20" s="10" vm="50805">
        <v>42135</v>
      </c>
      <c r="BK20" s="10" vm="41066">
        <v>0</v>
      </c>
      <c r="BL20" s="10" vm="34431">
        <v>175</v>
      </c>
      <c r="BM20" s="10" vm="27720">
        <v>45715</v>
      </c>
      <c r="BN20" s="10" vm="21006">
        <v>0</v>
      </c>
      <c r="BO20" s="10" vm="49024">
        <v>0</v>
      </c>
      <c r="BP20" s="10" vm="14223">
        <v>390</v>
      </c>
      <c r="BQ20" s="10" vm="7648">
        <v>16335</v>
      </c>
      <c r="BR20" s="10" vm="65422">
        <v>16725</v>
      </c>
      <c r="BS20" s="10" vm="40860">
        <v>28990</v>
      </c>
      <c r="BT20" s="10" vm="64794">
        <v>307734</v>
      </c>
      <c r="BU20" s="10" vm="27494">
        <v>159026</v>
      </c>
      <c r="BV20" s="10" vm="20790">
        <v>0</v>
      </c>
      <c r="BW20" s="10" vm="45717">
        <v>0</v>
      </c>
      <c r="BX20" s="10" vm="14005">
        <v>17815</v>
      </c>
      <c r="BY20" s="10" vm="7433">
        <v>0</v>
      </c>
      <c r="BZ20" s="10" vm="65267">
        <v>0</v>
      </c>
      <c r="CA20" s="10" vm="40626">
        <v>0</v>
      </c>
      <c r="CB20" s="10" vm="34059">
        <v>176841</v>
      </c>
      <c r="CC20" s="10" vm="27269">
        <v>57605</v>
      </c>
      <c r="CD20" s="10" vm="20591">
        <v>835</v>
      </c>
      <c r="CE20" s="10" vm="55467">
        <v>72453</v>
      </c>
      <c r="CF20" s="10" vm="13790">
        <v>72453</v>
      </c>
      <c r="CG20" s="10" vm="7219">
        <v>0</v>
      </c>
      <c r="CH20" s="10" vm="66220">
        <v>0</v>
      </c>
      <c r="CI20" s="10" vm="40396">
        <v>0</v>
      </c>
      <c r="CJ20" s="10" vm="33826">
        <v>0</v>
      </c>
      <c r="CK20" s="10" vm="27037">
        <v>72453</v>
      </c>
      <c r="CL20" s="10" vm="20371">
        <v>0</v>
      </c>
      <c r="CM20" s="10" vm="52243">
        <v>0</v>
      </c>
      <c r="CN20" s="10" vm="13588">
        <v>0</v>
      </c>
      <c r="CO20" s="10" vm="7005">
        <v>0</v>
      </c>
      <c r="CP20" s="10" vm="65695">
        <v>0</v>
      </c>
      <c r="CQ20" s="10" vm="40165">
        <v>0</v>
      </c>
      <c r="CR20" s="10" vm="33592">
        <v>0</v>
      </c>
      <c r="CS20" s="10" vm="26811">
        <v>0</v>
      </c>
      <c r="CT20" s="10" vm="20150">
        <v>0</v>
      </c>
      <c r="CU20" s="10" vm="48801">
        <v>0</v>
      </c>
      <c r="CV20" s="10" vm="13371">
        <v>735</v>
      </c>
      <c r="CW20" s="10" vm="63033">
        <v>-735</v>
      </c>
      <c r="CX20" s="10" vm="65413">
        <v>0</v>
      </c>
      <c r="CY20" s="10" vm="39953">
        <v>0</v>
      </c>
      <c r="CZ20" s="10" vm="33362">
        <v>1115</v>
      </c>
      <c r="DA20" s="10" vm="26579">
        <v>-1115</v>
      </c>
      <c r="DB20" s="81" vm="19933">
        <v>0</v>
      </c>
      <c r="DC20" s="81" vm="65325">
        <v>0</v>
      </c>
      <c r="DD20" s="81" vm="13150">
        <v>0</v>
      </c>
      <c r="DE20" s="81" vm="6624">
        <v>0</v>
      </c>
      <c r="DF20" s="10" vm="65254">
        <v>0</v>
      </c>
      <c r="DG20" s="10" vm="39722">
        <v>0</v>
      </c>
      <c r="DH20" s="10" vm="64644">
        <v>0</v>
      </c>
      <c r="DI20" s="10" vm="26349">
        <v>0</v>
      </c>
      <c r="DJ20" s="10" vm="19728">
        <v>0</v>
      </c>
      <c r="DK20" s="10" vm="55249">
        <v>0</v>
      </c>
      <c r="DL20" s="10" vm="12940">
        <v>1850</v>
      </c>
      <c r="DM20" s="10" vm="6406">
        <v>-1850</v>
      </c>
      <c r="DN20" s="10" vm="66204">
        <v>0</v>
      </c>
      <c r="DO20" s="10" vm="39492">
        <v>0</v>
      </c>
      <c r="DP20" s="10" vm="32970">
        <v>0</v>
      </c>
      <c r="DQ20" s="10" vm="26125">
        <v>0</v>
      </c>
      <c r="DR20" s="10" vm="19510">
        <v>0</v>
      </c>
      <c r="DS20" s="10" vm="52089">
        <v>0</v>
      </c>
      <c r="DT20" s="10" vm="12741">
        <v>0</v>
      </c>
      <c r="DU20" s="10" vm="6194">
        <v>0</v>
      </c>
      <c r="DV20" s="10" vm="65692">
        <v>0</v>
      </c>
      <c r="DW20" s="10" vm="39267">
        <v>0</v>
      </c>
      <c r="DX20" s="10" vm="32738">
        <v>0</v>
      </c>
      <c r="DY20" s="10" vm="25899">
        <v>0</v>
      </c>
      <c r="DZ20" s="10" vm="19292">
        <v>0</v>
      </c>
      <c r="EA20" s="10" vm="48577">
        <v>0</v>
      </c>
      <c r="EB20" s="10" vm="12524">
        <v>0</v>
      </c>
      <c r="EC20" s="10" vm="6037">
        <v>0</v>
      </c>
      <c r="ED20" s="10" vm="65407">
        <v>0</v>
      </c>
      <c r="EE20" s="10" vm="39052">
        <v>0</v>
      </c>
      <c r="EF20" s="10" vm="32511">
        <v>0</v>
      </c>
      <c r="EG20" s="10" vm="25670">
        <v>0</v>
      </c>
      <c r="EH20" s="81" vm="19075">
        <v>0</v>
      </c>
      <c r="EI20" s="81" vm="45274">
        <v>0</v>
      </c>
      <c r="EJ20" s="81" vm="12304">
        <v>0</v>
      </c>
      <c r="EK20" s="81" vm="5820">
        <v>0</v>
      </c>
      <c r="EL20" s="10" vm="65244">
        <v>1572</v>
      </c>
      <c r="EM20" s="10" vm="38819">
        <v>0</v>
      </c>
      <c r="EN20" s="10" vm="32345">
        <v>1211</v>
      </c>
      <c r="EO20" s="10" vm="25438">
        <v>361</v>
      </c>
      <c r="EP20" s="10" vm="18880">
        <v>1572</v>
      </c>
      <c r="EQ20" s="10" vm="55031">
        <v>0</v>
      </c>
      <c r="ER20" s="10" vm="12087">
        <v>1211</v>
      </c>
      <c r="ES20" s="10" vm="5604">
        <v>361</v>
      </c>
      <c r="ET20" s="10" vm="66187">
        <v>1572</v>
      </c>
      <c r="EU20" s="10" vm="65073">
        <v>0</v>
      </c>
      <c r="EV20" s="10" vm="32112">
        <v>3061</v>
      </c>
      <c r="EW20" s="10" vm="25210">
        <v>-1489</v>
      </c>
      <c r="EX20" s="10" vm="18660">
        <v>2486</v>
      </c>
      <c r="EY20" s="10" vm="51866">
        <v>1242</v>
      </c>
      <c r="EZ20" s="10" vm="11924">
        <v>917</v>
      </c>
      <c r="FA20" s="10" vm="5396">
        <v>1242</v>
      </c>
      <c r="FB20" s="10" vm="65677">
        <v>277977</v>
      </c>
      <c r="FC20" s="10" vm="65058">
        <v>0</v>
      </c>
      <c r="FD20" s="10" vm="31885">
        <v>277977</v>
      </c>
      <c r="FE20" s="10" vm="24975">
        <v>12540</v>
      </c>
      <c r="FF20" s="10" vm="18440">
        <v>17110</v>
      </c>
      <c r="FG20" s="10" vm="65646">
        <v>0</v>
      </c>
      <c r="FH20" s="10" vm="11710">
        <v>-2577</v>
      </c>
      <c r="FI20" s="10" vm="5179">
        <v>0</v>
      </c>
      <c r="FJ20" s="10" vm="46759">
        <v>-151</v>
      </c>
      <c r="FK20" s="10" vm="38152">
        <v>0</v>
      </c>
      <c r="FL20" s="10" vm="31650">
        <v>304899</v>
      </c>
      <c r="FM20" s="10" vm="24749">
        <v>23059</v>
      </c>
      <c r="FN20" s="10" vm="64039">
        <v>7696</v>
      </c>
      <c r="FO20" s="10" vm="45070">
        <v>0</v>
      </c>
      <c r="FP20" s="10" vm="11498">
        <v>0</v>
      </c>
      <c r="FQ20" s="10" vm="4964">
        <v>-1318</v>
      </c>
      <c r="FR20" s="10" vm="65233">
        <v>0</v>
      </c>
      <c r="FS20" s="10" vm="65040">
        <v>0</v>
      </c>
      <c r="FT20" s="10" vm="31417">
        <v>29437</v>
      </c>
      <c r="FU20" s="10" vm="24520">
        <v>275462</v>
      </c>
      <c r="FV20" s="10" vm="18055">
        <v>254918</v>
      </c>
      <c r="FW20" s="81" vm="54809">
        <v>0</v>
      </c>
      <c r="FX20" s="81" vm="11278">
        <v>0</v>
      </c>
      <c r="FY20" s="81" vm="4811">
        <v>0</v>
      </c>
      <c r="FZ20" s="81" vm="53038">
        <v>0</v>
      </c>
      <c r="GA20" s="81" vm="37714">
        <v>0</v>
      </c>
      <c r="GB20" s="10" vm="31201">
        <v>0</v>
      </c>
      <c r="GC20" s="10" vm="24293">
        <v>0</v>
      </c>
      <c r="GD20" s="10" vm="17839">
        <v>0</v>
      </c>
      <c r="GE20" s="10" vm="51643">
        <v>3870</v>
      </c>
      <c r="GF20" s="10" vm="11061">
        <v>985</v>
      </c>
      <c r="GG20" s="10" vm="4594">
        <v>2885</v>
      </c>
      <c r="GH20" s="10" vm="65666">
        <v>752</v>
      </c>
      <c r="GI20" s="10" vm="37491">
        <v>193</v>
      </c>
      <c r="GJ20" s="10" vm="30969">
        <v>559</v>
      </c>
      <c r="GK20" s="10" vm="24068">
        <v>0</v>
      </c>
      <c r="GL20" s="10" vm="17618">
        <v>0</v>
      </c>
      <c r="GM20" s="10" vm="48192">
        <v>0</v>
      </c>
      <c r="GN20" s="10" vm="10859">
        <v>292</v>
      </c>
      <c r="GO20" s="10" vm="4382">
        <v>65</v>
      </c>
      <c r="GP20" s="10" vm="65396">
        <v>227</v>
      </c>
      <c r="GQ20" s="10" vm="37266">
        <v>24</v>
      </c>
      <c r="GR20" s="10" vm="30742">
        <v>0</v>
      </c>
      <c r="GS20" s="10" vm="23839">
        <v>24</v>
      </c>
      <c r="GT20" s="10" vm="17397">
        <v>4938</v>
      </c>
      <c r="GU20" s="10" vm="44848">
        <v>1243</v>
      </c>
      <c r="GV20" s="10" vm="10640">
        <v>3695</v>
      </c>
      <c r="GW20" s="10" vm="4162">
        <v>0</v>
      </c>
      <c r="GX20" s="81" vm="65225">
        <v>0</v>
      </c>
      <c r="GY20" s="10" vm="64991">
        <v>0</v>
      </c>
      <c r="GZ20" s="10" vm="30572">
        <v>0</v>
      </c>
      <c r="HA20" s="10" vm="23615">
        <v>0</v>
      </c>
      <c r="HB20" s="10" vm="17189">
        <v>0</v>
      </c>
      <c r="HC20" s="81" vm="66261">
        <v>0</v>
      </c>
      <c r="HD20" s="81" vm="10422">
        <v>175</v>
      </c>
      <c r="HE20" s="10" vm="3944">
        <v>175</v>
      </c>
      <c r="HF20" s="10" vm="66176">
        <v>1311</v>
      </c>
      <c r="HG20" s="10" vm="64982">
        <v>830</v>
      </c>
      <c r="HH20" s="10" vm="30338">
        <v>0</v>
      </c>
      <c r="HI20" s="10" vm="23384">
        <v>0</v>
      </c>
      <c r="HJ20" s="10" vm="64013">
        <v>12032</v>
      </c>
      <c r="HK20" s="10" vm="65739">
        <v>0</v>
      </c>
      <c r="HL20" s="10" vm="63342">
        <v>0</v>
      </c>
      <c r="HM20" s="10" vm="3731">
        <v>0</v>
      </c>
      <c r="HN20" s="10" vm="49693">
        <v>2162</v>
      </c>
      <c r="HO20" s="10" vm="36597">
        <v>16335</v>
      </c>
      <c r="HP20" s="10" vm="30104">
        <v>0</v>
      </c>
      <c r="HQ20" s="10" vm="23151">
        <v>0</v>
      </c>
      <c r="HR20" s="10" vm="64010">
        <v>0</v>
      </c>
      <c r="HS20" s="10" vm="65574">
        <v>0</v>
      </c>
      <c r="HT20" s="10" vm="10003">
        <v>835</v>
      </c>
      <c r="HU20" s="10" vm="3514">
        <v>835</v>
      </c>
      <c r="HV20" s="10" vm="65335">
        <v>4522</v>
      </c>
      <c r="HW20" s="10" vm="36379">
        <v>0</v>
      </c>
      <c r="HX20" s="10" vm="29871">
        <v>0</v>
      </c>
      <c r="HY20" s="10" vm="22922">
        <v>1425</v>
      </c>
      <c r="HZ20" s="10" vm="64003">
        <v>0</v>
      </c>
      <c r="IA20" s="10" vm="65293">
        <v>583</v>
      </c>
      <c r="IB20" s="10" vm="9784">
        <v>0</v>
      </c>
      <c r="IC20" s="10" vm="3293">
        <v>6530</v>
      </c>
      <c r="ID20" s="10" vm="42844">
        <v>267</v>
      </c>
      <c r="IE20" s="10" vm="64966">
        <v>1055</v>
      </c>
      <c r="IF20" s="10" vm="29635">
        <v>2049</v>
      </c>
      <c r="IG20" s="10" vm="22751">
        <v>3371</v>
      </c>
      <c r="IH20" s="10" vm="16318">
        <v>17110</v>
      </c>
      <c r="II20" s="10" vm="66255">
        <v>8741</v>
      </c>
      <c r="IJ20" s="10" vm="9584">
        <v>0</v>
      </c>
      <c r="IK20" s="10" vm="3073">
        <v>74</v>
      </c>
      <c r="IL20" s="10" vm="52590">
        <v>-130</v>
      </c>
      <c r="IM20" s="10" vm="35915">
        <v>0</v>
      </c>
      <c r="IN20" s="10" vm="29400">
        <v>18154</v>
      </c>
      <c r="IO20" s="81" vm="22523">
        <v>18154</v>
      </c>
      <c r="IP20" s="10" vm="63988">
        <v>0</v>
      </c>
      <c r="IQ20" s="10" vm="65727">
        <v>0</v>
      </c>
      <c r="IR20" s="10" vm="9364">
        <v>0</v>
      </c>
      <c r="IS20" s="81" vm="2856">
        <v>0</v>
      </c>
      <c r="IT20" s="10" vm="49463">
        <v>0</v>
      </c>
    </row>
    <row r="21" spans="1:254" x14ac:dyDescent="0.25">
      <c r="A21" s="8" t="s">
        <v>527</v>
      </c>
      <c r="B21" s="8" t="s">
        <v>528</v>
      </c>
      <c r="C21" s="89">
        <v>44651</v>
      </c>
      <c r="D21" s="76" vm="533">
        <v>12</v>
      </c>
      <c r="E21" s="10" vm="167">
        <v>74477</v>
      </c>
      <c r="F21" s="10" vm="65445">
        <v>-53413</v>
      </c>
      <c r="G21" s="10" vm="65222">
        <v>-1460</v>
      </c>
      <c r="H21" s="10" vm="59566">
        <v>19604</v>
      </c>
      <c r="I21" s="10" vm="29182">
        <v>1770</v>
      </c>
      <c r="J21" s="10" vm="63350">
        <v>21374</v>
      </c>
      <c r="K21" s="10" vm="46155">
        <v>0</v>
      </c>
      <c r="L21" s="10" vm="532">
        <v>0</v>
      </c>
      <c r="M21" s="10" vm="166">
        <v>0</v>
      </c>
      <c r="N21" s="10" vm="44401">
        <v>25</v>
      </c>
      <c r="O21" s="10" vm="65211">
        <v>-6048</v>
      </c>
      <c r="P21" s="10" vm="35693">
        <v>126</v>
      </c>
      <c r="Q21" s="10" vm="29093">
        <v>0</v>
      </c>
      <c r="R21" s="10" vm="891">
        <v>0</v>
      </c>
      <c r="S21" s="10" vm="66315">
        <v>0</v>
      </c>
      <c r="T21" s="10" vm="531">
        <v>15477</v>
      </c>
      <c r="U21" s="10" vm="165">
        <v>0</v>
      </c>
      <c r="V21" s="10" vm="54153">
        <v>15477</v>
      </c>
      <c r="W21" s="10" vm="65191">
        <v>0</v>
      </c>
      <c r="X21" s="10" vm="35456">
        <v>12016</v>
      </c>
      <c r="Y21" s="10" vm="28873">
        <v>0</v>
      </c>
      <c r="Z21" s="10" vm="890">
        <v>0</v>
      </c>
      <c r="AA21" s="10" vm="66029">
        <v>27493</v>
      </c>
      <c r="AB21" s="10" vm="530">
        <v>55920</v>
      </c>
      <c r="AC21" s="10" vm="164">
        <v>6178</v>
      </c>
      <c r="AD21" s="10" vm="65716">
        <v>62098</v>
      </c>
      <c r="AE21" s="10" vm="41968">
        <v>3908</v>
      </c>
      <c r="AF21" s="10" vm="35223">
        <v>0</v>
      </c>
      <c r="AG21" s="10" vm="28645">
        <v>0</v>
      </c>
      <c r="AH21" s="10" vm="60056">
        <v>2714</v>
      </c>
      <c r="AI21" s="10" vm="49240">
        <v>68720</v>
      </c>
      <c r="AJ21" s="10" vm="529">
        <v>9947</v>
      </c>
      <c r="AK21" s="10" vm="163">
        <v>5049</v>
      </c>
      <c r="AL21" s="10" vm="47663">
        <v>11731</v>
      </c>
      <c r="AM21" s="10" vm="41764">
        <v>5080</v>
      </c>
      <c r="AN21" s="10" vm="35012">
        <v>4405</v>
      </c>
      <c r="AO21" s="10" vm="28417">
        <v>285</v>
      </c>
      <c r="AP21" s="10" vm="889">
        <v>253</v>
      </c>
      <c r="AQ21" s="10" vm="45930">
        <v>11197</v>
      </c>
      <c r="AR21" s="10" vm="528">
        <v>0</v>
      </c>
      <c r="AS21" s="10" vm="162">
        <v>2781</v>
      </c>
      <c r="AT21" s="10" vm="65280">
        <v>50728</v>
      </c>
      <c r="AU21" s="10" vm="41536">
        <v>17992</v>
      </c>
      <c r="AV21" s="10" vm="34899">
        <v>1526</v>
      </c>
      <c r="AW21" s="10" vm="28191">
        <v>466652</v>
      </c>
      <c r="AX21" s="10" vm="60055">
        <v>0</v>
      </c>
      <c r="AY21" s="10" vm="55679">
        <v>10015</v>
      </c>
      <c r="AZ21" s="10" vm="527">
        <v>908</v>
      </c>
      <c r="BA21" s="10" vm="161">
        <v>126</v>
      </c>
      <c r="BB21" s="10" vm="66240">
        <v>2283</v>
      </c>
      <c r="BC21" s="10" vm="41305">
        <v>0</v>
      </c>
      <c r="BD21" s="10" vm="34677">
        <v>0</v>
      </c>
      <c r="BE21" s="10" vm="27961">
        <v>2367</v>
      </c>
      <c r="BF21" s="10" vm="888">
        <v>632</v>
      </c>
      <c r="BG21" s="10" vm="52388">
        <v>482983</v>
      </c>
      <c r="BH21" s="10" vm="526">
        <v>1765</v>
      </c>
      <c r="BI21" s="10" vm="160">
        <v>5262</v>
      </c>
      <c r="BJ21" s="10" vm="50817">
        <v>27984</v>
      </c>
      <c r="BK21" s="10" vm="41078">
        <v>0</v>
      </c>
      <c r="BL21" s="10" vm="34445">
        <v>25199</v>
      </c>
      <c r="BM21" s="10" vm="27731">
        <v>60210</v>
      </c>
      <c r="BN21" s="10" vm="887">
        <v>1597</v>
      </c>
      <c r="BO21" s="10" vm="49014">
        <v>0</v>
      </c>
      <c r="BP21" s="10" vm="525">
        <v>4451</v>
      </c>
      <c r="BQ21" s="10" vm="59963">
        <v>24010</v>
      </c>
      <c r="BR21" s="10" vm="47440">
        <v>30058</v>
      </c>
      <c r="BS21" s="10" vm="40870">
        <v>30152</v>
      </c>
      <c r="BT21" s="10" vm="34226">
        <v>513135</v>
      </c>
      <c r="BU21" s="10" vm="27506">
        <v>137077</v>
      </c>
      <c r="BV21" s="10" vm="886">
        <v>0</v>
      </c>
      <c r="BW21" s="10" vm="45708">
        <v>0</v>
      </c>
      <c r="BX21" s="10" vm="524">
        <v>156253</v>
      </c>
      <c r="BY21" s="10" vm="159">
        <v>0</v>
      </c>
      <c r="BZ21" s="10" vm="65273">
        <v>0</v>
      </c>
      <c r="CA21" s="10" vm="40639">
        <v>1390</v>
      </c>
      <c r="CB21" s="10" vm="64726">
        <v>294720</v>
      </c>
      <c r="CC21" s="10" vm="27281">
        <v>703</v>
      </c>
      <c r="CD21" s="10" vm="60054">
        <v>21856</v>
      </c>
      <c r="CE21" s="10" vm="55459">
        <v>195856</v>
      </c>
      <c r="CF21" s="10" vm="523">
        <v>195856</v>
      </c>
      <c r="CG21" s="10" vm="158">
        <v>0</v>
      </c>
      <c r="CH21" s="10" vm="66225">
        <v>0</v>
      </c>
      <c r="CI21" s="10" vm="40404">
        <v>0</v>
      </c>
      <c r="CJ21" s="10" vm="33839">
        <v>0</v>
      </c>
      <c r="CK21" s="10" vm="27050">
        <v>195856</v>
      </c>
      <c r="CL21" s="10" vm="60053">
        <v>1787</v>
      </c>
      <c r="CM21" s="10" vm="52236">
        <v>1460</v>
      </c>
      <c r="CN21" s="10" vm="522">
        <v>37</v>
      </c>
      <c r="CO21" s="10" vm="157">
        <v>290</v>
      </c>
      <c r="CP21" s="10" vm="50588">
        <v>150</v>
      </c>
      <c r="CQ21" s="10" vm="40174">
        <v>0</v>
      </c>
      <c r="CR21" s="10" vm="33605">
        <v>0</v>
      </c>
      <c r="CS21" s="10" vm="26823">
        <v>150</v>
      </c>
      <c r="CT21" s="10" vm="60052">
        <v>0</v>
      </c>
      <c r="CU21" s="10" vm="48792">
        <v>0</v>
      </c>
      <c r="CV21" s="10" vm="521">
        <v>1266</v>
      </c>
      <c r="CW21" s="10" vm="156">
        <v>-1266</v>
      </c>
      <c r="CX21" s="10" vm="47217">
        <v>0</v>
      </c>
      <c r="CY21" s="10" vm="65106">
        <v>0</v>
      </c>
      <c r="CZ21" s="10" vm="33375">
        <v>0</v>
      </c>
      <c r="DA21" s="10" vm="26592">
        <v>0</v>
      </c>
      <c r="DB21" s="81" vm="885">
        <v>0</v>
      </c>
      <c r="DC21" s="81" vm="45486">
        <v>0</v>
      </c>
      <c r="DD21" s="81" vm="520">
        <v>0</v>
      </c>
      <c r="DE21" s="81" vm="155">
        <v>0</v>
      </c>
      <c r="DF21" s="10" vm="65260">
        <v>0</v>
      </c>
      <c r="DG21" s="10" vm="39731">
        <v>0</v>
      </c>
      <c r="DH21" s="10" vm="33212">
        <v>33</v>
      </c>
      <c r="DI21" s="10" vm="26361">
        <v>-33</v>
      </c>
      <c r="DJ21" s="10" vm="884">
        <v>1937</v>
      </c>
      <c r="DK21" s="10" vm="55239">
        <v>1460</v>
      </c>
      <c r="DL21" s="10" vm="519">
        <v>1336</v>
      </c>
      <c r="DM21" s="10" vm="154">
        <v>-859</v>
      </c>
      <c r="DN21" s="10" vm="66212">
        <v>0</v>
      </c>
      <c r="DO21" s="10" vm="39501">
        <v>0</v>
      </c>
      <c r="DP21" s="10" vm="32984">
        <v>0</v>
      </c>
      <c r="DQ21" s="10" vm="26137">
        <v>0</v>
      </c>
      <c r="DR21" s="10" vm="883">
        <v>0</v>
      </c>
      <c r="DS21" s="10" vm="52083">
        <v>0</v>
      </c>
      <c r="DT21" s="10" vm="518">
        <v>0</v>
      </c>
      <c r="DU21" s="10" vm="153">
        <v>0</v>
      </c>
      <c r="DV21" s="10" vm="50366">
        <v>0</v>
      </c>
      <c r="DW21" s="10" vm="39278">
        <v>0</v>
      </c>
      <c r="DX21" s="10" vm="32750">
        <v>0</v>
      </c>
      <c r="DY21" s="10" vm="25910">
        <v>0</v>
      </c>
      <c r="DZ21" s="10" vm="882">
        <v>92</v>
      </c>
      <c r="EA21" s="10" vm="48568">
        <v>0</v>
      </c>
      <c r="EB21" s="10" vm="517">
        <v>-6</v>
      </c>
      <c r="EC21" s="10" vm="152">
        <v>98</v>
      </c>
      <c r="ED21" s="10" vm="46996">
        <v>0</v>
      </c>
      <c r="EE21" s="10" vm="39060">
        <v>0</v>
      </c>
      <c r="EF21" s="10" vm="32524">
        <v>0</v>
      </c>
      <c r="EG21" s="10" vm="25682">
        <v>0</v>
      </c>
      <c r="EH21" s="81" vm="881">
        <v>1546</v>
      </c>
      <c r="EI21" s="81" vm="45264">
        <v>0</v>
      </c>
      <c r="EJ21" s="81" vm="516">
        <v>0</v>
      </c>
      <c r="EK21" s="81" vm="151">
        <v>1546</v>
      </c>
      <c r="EL21" s="10" vm="43519">
        <v>2182</v>
      </c>
      <c r="EM21" s="10" vm="38831">
        <v>0</v>
      </c>
      <c r="EN21" s="10" vm="32355">
        <v>1355</v>
      </c>
      <c r="EO21" s="10" vm="64285">
        <v>827</v>
      </c>
      <c r="EP21" s="10" vm="880">
        <v>3820</v>
      </c>
      <c r="EQ21" s="10" vm="55023">
        <v>0</v>
      </c>
      <c r="ER21" s="10" vm="515">
        <v>1349</v>
      </c>
      <c r="ES21" s="10" vm="150">
        <v>2471</v>
      </c>
      <c r="ET21" s="10" vm="66195">
        <v>5757</v>
      </c>
      <c r="EU21" s="10" vm="38601">
        <v>1460</v>
      </c>
      <c r="EV21" s="10" vm="32126">
        <v>2685</v>
      </c>
      <c r="EW21" s="10" vm="25222">
        <v>1612</v>
      </c>
      <c r="EX21" s="10" vm="879">
        <v>3472</v>
      </c>
      <c r="EY21" s="10" vm="65793">
        <v>3452</v>
      </c>
      <c r="EZ21" s="10" vm="514">
        <v>1489</v>
      </c>
      <c r="FA21" s="10" vm="149">
        <v>3452</v>
      </c>
      <c r="FB21" s="10" vm="65685">
        <v>579224</v>
      </c>
      <c r="FC21" s="10" vm="38380">
        <v>0</v>
      </c>
      <c r="FD21" s="10" vm="31899">
        <v>579224</v>
      </c>
      <c r="FE21" s="10" vm="24989">
        <v>21104</v>
      </c>
      <c r="FF21" s="10" vm="878">
        <v>10735</v>
      </c>
      <c r="FG21" s="10" vm="48347">
        <v>0</v>
      </c>
      <c r="FH21" s="10" vm="513">
        <v>-2542</v>
      </c>
      <c r="FI21" s="10" vm="148">
        <v>0</v>
      </c>
      <c r="FJ21" s="10" vm="46771">
        <v>0</v>
      </c>
      <c r="FK21" s="10" vm="38162">
        <v>0</v>
      </c>
      <c r="FL21" s="10" vm="31662">
        <v>608521</v>
      </c>
      <c r="FM21" s="10" vm="24760">
        <v>131675</v>
      </c>
      <c r="FN21" s="10" vm="60051">
        <v>11114</v>
      </c>
      <c r="FO21" s="10" vm="45063">
        <v>0</v>
      </c>
      <c r="FP21" s="10" vm="512">
        <v>0</v>
      </c>
      <c r="FQ21" s="10" vm="147">
        <v>-920</v>
      </c>
      <c r="FR21" s="10" vm="43300">
        <v>0</v>
      </c>
      <c r="FS21" s="10" vm="37934">
        <v>0</v>
      </c>
      <c r="FT21" s="10" vm="31429">
        <v>141869</v>
      </c>
      <c r="FU21" s="10" vm="24533">
        <v>466652</v>
      </c>
      <c r="FV21" s="10" vm="877">
        <v>447549</v>
      </c>
      <c r="FW21" s="81" vm="54799">
        <v>2157</v>
      </c>
      <c r="FX21" s="81" vm="511">
        <v>0</v>
      </c>
      <c r="FY21" s="81" vm="146">
        <v>0</v>
      </c>
      <c r="FZ21" s="81" vm="53051">
        <v>126</v>
      </c>
      <c r="GA21" s="81" vm="37719">
        <v>2283</v>
      </c>
      <c r="GB21" s="10" vm="31213">
        <v>992</v>
      </c>
      <c r="GC21" s="10" vm="24305">
        <v>657</v>
      </c>
      <c r="GD21" s="10" vm="876">
        <v>335</v>
      </c>
      <c r="GE21" s="10" vm="51634">
        <v>1034</v>
      </c>
      <c r="GF21" s="10" vm="510">
        <v>284</v>
      </c>
      <c r="GG21" s="10" vm="145">
        <v>750</v>
      </c>
      <c r="GH21" s="10" vm="49923">
        <v>1026</v>
      </c>
      <c r="GI21" s="10" vm="37498">
        <v>430</v>
      </c>
      <c r="GJ21" s="10" vm="30981">
        <v>596</v>
      </c>
      <c r="GK21" s="10" vm="24079">
        <v>0</v>
      </c>
      <c r="GL21" s="10" vm="875">
        <v>0</v>
      </c>
      <c r="GM21" s="10" vm="65579">
        <v>0</v>
      </c>
      <c r="GN21" s="10" vm="509">
        <v>271</v>
      </c>
      <c r="GO21" s="10" vm="144">
        <v>182</v>
      </c>
      <c r="GP21" s="10" vm="46546">
        <v>89</v>
      </c>
      <c r="GQ21" s="10" vm="37274">
        <v>1</v>
      </c>
      <c r="GR21" s="10" vm="30753">
        <v>1</v>
      </c>
      <c r="GS21" s="10" vm="23851">
        <v>0</v>
      </c>
      <c r="GT21" s="10" vm="874">
        <v>3324</v>
      </c>
      <c r="GU21" s="10" vm="44838">
        <v>1554</v>
      </c>
      <c r="GV21" s="10" vm="508">
        <v>1770</v>
      </c>
      <c r="GW21" s="10" vm="143">
        <v>1691</v>
      </c>
      <c r="GX21" s="81" vm="43081">
        <v>0</v>
      </c>
      <c r="GY21" s="10" vm="37053">
        <v>0</v>
      </c>
      <c r="GZ21" s="10" vm="30583">
        <v>0</v>
      </c>
      <c r="HA21" s="10" vm="64264">
        <v>21856</v>
      </c>
      <c r="HB21" s="10" vm="873">
        <v>0</v>
      </c>
      <c r="HC21" s="81" vm="54585">
        <v>1256</v>
      </c>
      <c r="HD21" s="81" vm="507">
        <v>396</v>
      </c>
      <c r="HE21" s="10" vm="142">
        <v>25199</v>
      </c>
      <c r="HF21" s="10" vm="52822">
        <v>1085</v>
      </c>
      <c r="HG21" s="10" vm="36830">
        <v>1840</v>
      </c>
      <c r="HH21" s="10" vm="30350">
        <v>0</v>
      </c>
      <c r="HI21" s="10" vm="23397">
        <v>373</v>
      </c>
      <c r="HJ21" s="10" vm="60050">
        <v>12517</v>
      </c>
      <c r="HK21" s="10" vm="65736">
        <v>0</v>
      </c>
      <c r="HL21" s="10" vm="506">
        <v>0</v>
      </c>
      <c r="HM21" s="10" vm="141">
        <v>0</v>
      </c>
      <c r="HN21" s="10" vm="49705">
        <v>8195</v>
      </c>
      <c r="HO21" s="10" vm="36606">
        <v>24010</v>
      </c>
      <c r="HP21" s="10" vm="30116">
        <v>879</v>
      </c>
      <c r="HQ21" s="10" vm="23165">
        <v>511</v>
      </c>
      <c r="HR21" s="10" vm="60049">
        <v>1390</v>
      </c>
      <c r="HS21" s="10" vm="47972">
        <v>21856</v>
      </c>
      <c r="HT21" s="10" vm="505">
        <v>0</v>
      </c>
      <c r="HU21" s="10" vm="140">
        <v>21856</v>
      </c>
      <c r="HV21" s="10" vm="46380">
        <v>5919</v>
      </c>
      <c r="HW21" s="10" vm="64968">
        <v>123</v>
      </c>
      <c r="HX21" s="10" vm="29885">
        <v>0</v>
      </c>
      <c r="HY21" s="10" vm="22934">
        <v>272</v>
      </c>
      <c r="HZ21" s="10" vm="872">
        <v>0</v>
      </c>
      <c r="IA21" s="10" vm="44619">
        <v>0</v>
      </c>
      <c r="IB21" s="10" vm="504">
        <v>-266</v>
      </c>
      <c r="IC21" s="10" vm="59962">
        <v>6048</v>
      </c>
      <c r="ID21" s="10" vm="42857">
        <v>63</v>
      </c>
      <c r="IE21" s="10" vm="36157">
        <v>332</v>
      </c>
      <c r="IF21" s="10" vm="29649">
        <v>0</v>
      </c>
      <c r="IG21" s="10" vm="22763">
        <v>395</v>
      </c>
      <c r="IH21" s="10" vm="60048">
        <v>10735</v>
      </c>
      <c r="II21" s="10" vm="54370">
        <v>11979</v>
      </c>
      <c r="IJ21" s="10" vm="503">
        <v>0</v>
      </c>
      <c r="IK21" s="10" vm="139">
        <v>169</v>
      </c>
      <c r="IL21" s="10" vm="52603">
        <v>-48</v>
      </c>
      <c r="IM21" s="10" vm="35928">
        <v>-16</v>
      </c>
      <c r="IN21" s="10" vm="29414">
        <v>13687</v>
      </c>
      <c r="IO21" s="81" vm="22535">
        <v>13795</v>
      </c>
      <c r="IP21" s="10" vm="60047">
        <v>0</v>
      </c>
      <c r="IQ21" s="10" vm="51253">
        <v>0</v>
      </c>
      <c r="IR21" s="10" vm="502">
        <v>0</v>
      </c>
      <c r="IS21" s="81" vm="138">
        <v>11</v>
      </c>
      <c r="IT21" s="10" vm="49476">
        <v>11</v>
      </c>
    </row>
    <row r="22" spans="1:254" x14ac:dyDescent="0.25">
      <c r="A22" s="8" t="s">
        <v>57</v>
      </c>
      <c r="B22" s="8" t="s">
        <v>583</v>
      </c>
      <c r="C22" s="89">
        <v>44651</v>
      </c>
      <c r="D22" s="76" vm="15892">
        <v>12</v>
      </c>
      <c r="E22" s="10" vm="9146">
        <v>76521</v>
      </c>
      <c r="F22" s="10" vm="65435">
        <v>-59031</v>
      </c>
      <c r="G22" s="10" vm="42622">
        <v>-1512</v>
      </c>
      <c r="H22" s="10" vm="59553">
        <v>15978</v>
      </c>
      <c r="I22" s="10" vm="29170">
        <v>1203</v>
      </c>
      <c r="J22" s="10" vm="63364">
        <v>17181</v>
      </c>
      <c r="K22" s="10" vm="46166">
        <v>0</v>
      </c>
      <c r="L22" s="10" vm="15675">
        <v>0</v>
      </c>
      <c r="M22" s="10" vm="8929">
        <v>0</v>
      </c>
      <c r="N22" s="10" vm="44390">
        <v>25</v>
      </c>
      <c r="O22" s="10" vm="42402">
        <v>-14713</v>
      </c>
      <c r="P22" s="10" vm="35680">
        <v>0</v>
      </c>
      <c r="Q22" s="10" vm="64323">
        <v>0</v>
      </c>
      <c r="R22" s="10" vm="22302">
        <v>0</v>
      </c>
      <c r="S22" s="10" vm="55887">
        <v>0</v>
      </c>
      <c r="T22" s="10" vm="63960">
        <v>2493</v>
      </c>
      <c r="U22" s="10" vm="8719">
        <v>0</v>
      </c>
      <c r="V22" s="10" vm="54141">
        <v>2493</v>
      </c>
      <c r="W22" s="10" vm="42185">
        <v>0</v>
      </c>
      <c r="X22" s="10" vm="35444">
        <v>14117</v>
      </c>
      <c r="Y22" s="10" vm="28861">
        <v>0</v>
      </c>
      <c r="Z22" s="10" vm="22081">
        <v>0</v>
      </c>
      <c r="AA22" s="10" vm="66039">
        <v>16610</v>
      </c>
      <c r="AB22" s="10" vm="15286">
        <v>68335</v>
      </c>
      <c r="AC22" s="10" vm="8525">
        <v>1723</v>
      </c>
      <c r="AD22" s="10" vm="51032">
        <v>70058</v>
      </c>
      <c r="AE22" s="10" vm="41959">
        <v>440</v>
      </c>
      <c r="AF22" s="10" vm="35211">
        <v>80</v>
      </c>
      <c r="AG22" s="10" vm="28635">
        <v>0</v>
      </c>
      <c r="AH22" s="10" vm="21861">
        <v>0</v>
      </c>
      <c r="AI22" s="10" vm="49250">
        <v>70578</v>
      </c>
      <c r="AJ22" s="10" vm="15068">
        <v>19599</v>
      </c>
      <c r="AK22" s="10" vm="8432">
        <v>2024</v>
      </c>
      <c r="AL22" s="10" vm="47652">
        <v>13279</v>
      </c>
      <c r="AM22" s="10" vm="41758">
        <v>3898</v>
      </c>
      <c r="AN22" s="10" vm="35000">
        <v>7244</v>
      </c>
      <c r="AO22" s="10" vm="28408">
        <v>-49</v>
      </c>
      <c r="AP22" s="10" vm="21653">
        <v>0</v>
      </c>
      <c r="AQ22" s="10" vm="45941">
        <v>9222</v>
      </c>
      <c r="AR22" s="10" vm="14848">
        <v>0</v>
      </c>
      <c r="AS22" s="10" vm="8216">
        <v>0</v>
      </c>
      <c r="AT22" s="10" vm="44170">
        <v>55217</v>
      </c>
      <c r="AU22" s="10" vm="41527">
        <v>15361</v>
      </c>
      <c r="AV22" s="10" vm="34895">
        <v>1112</v>
      </c>
      <c r="AW22" s="10" vm="28180">
        <v>398930</v>
      </c>
      <c r="AX22" s="10" vm="64178">
        <v>0</v>
      </c>
      <c r="AY22" s="10" vm="55690">
        <v>720</v>
      </c>
      <c r="AZ22" s="10" vm="14637">
        <v>320</v>
      </c>
      <c r="BA22" s="10" vm="8000">
        <v>166</v>
      </c>
      <c r="BB22" s="10" vm="53919">
        <v>0</v>
      </c>
      <c r="BC22" s="10" vm="41295">
        <v>0</v>
      </c>
      <c r="BD22" s="10" vm="34665">
        <v>0</v>
      </c>
      <c r="BE22" s="10" vm="27950">
        <v>0</v>
      </c>
      <c r="BF22" s="10" vm="21227">
        <v>0</v>
      </c>
      <c r="BG22" s="10" vm="65934">
        <v>400136</v>
      </c>
      <c r="BH22" s="10" vm="14440">
        <v>11975</v>
      </c>
      <c r="BI22" s="10" vm="7800">
        <v>11179</v>
      </c>
      <c r="BJ22" s="10" vm="50806">
        <v>35742</v>
      </c>
      <c r="BK22" s="10" vm="41067">
        <v>0</v>
      </c>
      <c r="BL22" s="10" vm="34432">
        <v>28</v>
      </c>
      <c r="BM22" s="10" vm="27721">
        <v>58924</v>
      </c>
      <c r="BN22" s="10" vm="21007">
        <v>0</v>
      </c>
      <c r="BO22" s="10" vm="49025">
        <v>0</v>
      </c>
      <c r="BP22" s="10" vm="14224">
        <v>461</v>
      </c>
      <c r="BQ22" s="10" vm="63093">
        <v>19271</v>
      </c>
      <c r="BR22" s="10" vm="47431">
        <v>19732</v>
      </c>
      <c r="BS22" s="10" vm="65127">
        <v>39192</v>
      </c>
      <c r="BT22" s="10" vm="34216">
        <v>439328</v>
      </c>
      <c r="BU22" s="10" vm="27495">
        <v>230003</v>
      </c>
      <c r="BV22" s="10" vm="20791">
        <v>0</v>
      </c>
      <c r="BW22" s="10" vm="45718">
        <v>0</v>
      </c>
      <c r="BX22" s="10" vm="14006">
        <v>64500</v>
      </c>
      <c r="BY22" s="10" vm="7434">
        <v>0</v>
      </c>
      <c r="BZ22" s="10" vm="43949">
        <v>0</v>
      </c>
      <c r="CA22" s="10" vm="40627">
        <v>139</v>
      </c>
      <c r="CB22" s="10" vm="64722">
        <v>294642</v>
      </c>
      <c r="CC22" s="10" vm="27270">
        <v>26004</v>
      </c>
      <c r="CD22" s="10" vm="64150">
        <v>0</v>
      </c>
      <c r="CE22" s="10" vm="55468">
        <v>118682</v>
      </c>
      <c r="CF22" s="10" vm="13791">
        <v>116725</v>
      </c>
      <c r="CG22" s="10" vm="7220">
        <v>0</v>
      </c>
      <c r="CH22" s="10" vm="53700">
        <v>1957</v>
      </c>
      <c r="CI22" s="10" vm="40397">
        <v>0</v>
      </c>
      <c r="CJ22" s="10" vm="33827">
        <v>0</v>
      </c>
      <c r="CK22" s="10" vm="27038">
        <v>118682</v>
      </c>
      <c r="CL22" s="10" vm="64148">
        <v>1787</v>
      </c>
      <c r="CM22" s="10" vm="65863">
        <v>1512</v>
      </c>
      <c r="CN22" s="10" vm="13589">
        <v>0</v>
      </c>
      <c r="CO22" s="10" vm="7006">
        <v>275</v>
      </c>
      <c r="CP22" s="10" vm="50582">
        <v>0</v>
      </c>
      <c r="CQ22" s="10" vm="40166">
        <v>0</v>
      </c>
      <c r="CR22" s="10" vm="33593">
        <v>0</v>
      </c>
      <c r="CS22" s="10" vm="26812">
        <v>0</v>
      </c>
      <c r="CT22" s="10" vm="20151">
        <v>0</v>
      </c>
      <c r="CU22" s="10" vm="48802">
        <v>0</v>
      </c>
      <c r="CV22" s="10" vm="13372">
        <v>0</v>
      </c>
      <c r="CW22" s="10" vm="6842">
        <v>0</v>
      </c>
      <c r="CX22" s="10" vm="47209">
        <v>0</v>
      </c>
      <c r="CY22" s="10" vm="39954">
        <v>0</v>
      </c>
      <c r="CZ22" s="10" vm="33363">
        <v>0</v>
      </c>
      <c r="DA22" s="10" vm="26580">
        <v>0</v>
      </c>
      <c r="DB22" s="81" vm="19934">
        <v>0</v>
      </c>
      <c r="DC22" s="81" vm="45494">
        <v>0</v>
      </c>
      <c r="DD22" s="81" vm="13151">
        <v>0</v>
      </c>
      <c r="DE22" s="81" vm="6625">
        <v>0</v>
      </c>
      <c r="DF22" s="10" vm="43732">
        <v>1461</v>
      </c>
      <c r="DG22" s="10" vm="39723">
        <v>0</v>
      </c>
      <c r="DH22" s="10" vm="33202">
        <v>1910</v>
      </c>
      <c r="DI22" s="10" vm="26350">
        <v>-449</v>
      </c>
      <c r="DJ22" s="10" vm="19729">
        <v>3248</v>
      </c>
      <c r="DK22" s="10" vm="55250">
        <v>1512</v>
      </c>
      <c r="DL22" s="10" vm="12941">
        <v>1910</v>
      </c>
      <c r="DM22" s="10" vm="6407">
        <v>-174</v>
      </c>
      <c r="DN22" s="10" vm="53484">
        <v>0</v>
      </c>
      <c r="DO22" s="10" vm="39493">
        <v>0</v>
      </c>
      <c r="DP22" s="10" vm="32971">
        <v>0</v>
      </c>
      <c r="DQ22" s="10" vm="26126">
        <v>0</v>
      </c>
      <c r="DR22" s="10" vm="64124">
        <v>0</v>
      </c>
      <c r="DS22" s="10" vm="52090">
        <v>0</v>
      </c>
      <c r="DT22" s="10" vm="12742">
        <v>0</v>
      </c>
      <c r="DU22" s="10" vm="6195">
        <v>0</v>
      </c>
      <c r="DV22" s="10" vm="50354">
        <v>0</v>
      </c>
      <c r="DW22" s="10" vm="39268">
        <v>0</v>
      </c>
      <c r="DX22" s="10" vm="32739">
        <v>0</v>
      </c>
      <c r="DY22" s="10" vm="25900">
        <v>0</v>
      </c>
      <c r="DZ22" s="10" vm="19293">
        <v>0</v>
      </c>
      <c r="EA22" s="10" vm="48578">
        <v>0</v>
      </c>
      <c r="EB22" s="10" vm="12525">
        <v>0</v>
      </c>
      <c r="EC22" s="10" vm="62963">
        <v>0</v>
      </c>
      <c r="ED22" s="10" vm="46986">
        <v>0</v>
      </c>
      <c r="EE22" s="10" vm="39053">
        <v>0</v>
      </c>
      <c r="EF22" s="10" vm="32512">
        <v>0</v>
      </c>
      <c r="EG22" s="10" vm="25671">
        <v>0</v>
      </c>
      <c r="EH22" s="81" vm="19076">
        <v>0</v>
      </c>
      <c r="EI22" s="81" vm="45275">
        <v>0</v>
      </c>
      <c r="EJ22" s="81" vm="12305">
        <v>0</v>
      </c>
      <c r="EK22" s="81" vm="5821">
        <v>0</v>
      </c>
      <c r="EL22" s="10" vm="43513">
        <v>2695</v>
      </c>
      <c r="EM22" s="10" vm="38820">
        <v>0</v>
      </c>
      <c r="EN22" s="10" vm="64565">
        <v>1904</v>
      </c>
      <c r="EO22" s="10" vm="25439">
        <v>791</v>
      </c>
      <c r="EP22" s="10" vm="64097">
        <v>2695</v>
      </c>
      <c r="EQ22" s="10" vm="55032">
        <v>0</v>
      </c>
      <c r="ER22" s="10" vm="12088">
        <v>1904</v>
      </c>
      <c r="ES22" s="10" vm="5605">
        <v>791</v>
      </c>
      <c r="ET22" s="10" vm="53268">
        <v>5943</v>
      </c>
      <c r="EU22" s="10" vm="38594">
        <v>1512</v>
      </c>
      <c r="EV22" s="10" vm="32113">
        <v>3814</v>
      </c>
      <c r="EW22" s="10" vm="25211">
        <v>617</v>
      </c>
      <c r="EX22" s="10" vm="18661">
        <v>3254</v>
      </c>
      <c r="EY22" s="10" vm="51867">
        <v>609</v>
      </c>
      <c r="EZ22" s="10" vm="11925">
        <v>922</v>
      </c>
      <c r="FA22" s="10" vm="5397">
        <v>609</v>
      </c>
      <c r="FB22" s="10" vm="50136">
        <v>467151</v>
      </c>
      <c r="FC22" s="10" vm="65059">
        <v>0</v>
      </c>
      <c r="FD22" s="10" vm="31886">
        <v>467151</v>
      </c>
      <c r="FE22" s="10" vm="24976">
        <v>30680</v>
      </c>
      <c r="FF22" s="10" vm="18441">
        <v>9234</v>
      </c>
      <c r="FG22" s="10" vm="48354">
        <v>0</v>
      </c>
      <c r="FH22" s="10" vm="11711">
        <v>-5499</v>
      </c>
      <c r="FI22" s="10" vm="5180">
        <v>0</v>
      </c>
      <c r="FJ22" s="10" vm="46760">
        <v>0</v>
      </c>
      <c r="FK22" s="10" vm="38153">
        <v>0</v>
      </c>
      <c r="FL22" s="10" vm="31651">
        <v>501566</v>
      </c>
      <c r="FM22" s="10" vm="24750">
        <v>96452</v>
      </c>
      <c r="FN22" s="10" vm="18275">
        <v>8905</v>
      </c>
      <c r="FO22" s="10" vm="45071">
        <v>0</v>
      </c>
      <c r="FP22" s="10" vm="63784">
        <v>0</v>
      </c>
      <c r="FQ22" s="10" vm="4965">
        <v>-2721</v>
      </c>
      <c r="FR22" s="10" vm="43294">
        <v>0</v>
      </c>
      <c r="FS22" s="10" vm="37931">
        <v>0</v>
      </c>
      <c r="FT22" s="10" vm="64554">
        <v>102636</v>
      </c>
      <c r="FU22" s="10" vm="24521">
        <v>398930</v>
      </c>
      <c r="FV22" s="10" vm="18056">
        <v>370699</v>
      </c>
      <c r="FW22" s="81" vm="54810">
        <v>0</v>
      </c>
      <c r="FX22" s="81" vm="11279">
        <v>0</v>
      </c>
      <c r="FY22" s="81" vm="62882">
        <v>0</v>
      </c>
      <c r="FZ22" s="81" vm="53039">
        <v>0</v>
      </c>
      <c r="GA22" s="81" vm="65025">
        <v>0</v>
      </c>
      <c r="GB22" s="10" vm="31202">
        <v>1052</v>
      </c>
      <c r="GC22" s="10" vm="24294">
        <v>844</v>
      </c>
      <c r="GD22" s="10" vm="17840">
        <v>208</v>
      </c>
      <c r="GE22" s="10" vm="51644">
        <v>1834</v>
      </c>
      <c r="GF22" s="10" vm="11062">
        <v>681</v>
      </c>
      <c r="GG22" s="10" vm="4595">
        <v>1153</v>
      </c>
      <c r="GH22" s="10" vm="49916">
        <v>1484</v>
      </c>
      <c r="GI22" s="10" vm="37492">
        <v>485</v>
      </c>
      <c r="GJ22" s="10" vm="30970">
        <v>999</v>
      </c>
      <c r="GK22" s="10" vm="24069">
        <v>0</v>
      </c>
      <c r="GL22" s="10" vm="17619">
        <v>0</v>
      </c>
      <c r="GM22" s="10" vm="48193">
        <v>0</v>
      </c>
      <c r="GN22" s="10" vm="10860">
        <v>0</v>
      </c>
      <c r="GO22" s="10" vm="4383">
        <v>0</v>
      </c>
      <c r="GP22" s="10" vm="46537">
        <v>0</v>
      </c>
      <c r="GQ22" s="10" vm="37267">
        <v>0</v>
      </c>
      <c r="GR22" s="10" vm="30743">
        <v>1157</v>
      </c>
      <c r="GS22" s="10" vm="23840">
        <v>-1157</v>
      </c>
      <c r="GT22" s="10" vm="17398">
        <v>4370</v>
      </c>
      <c r="GU22" s="10" vm="44849">
        <v>3167</v>
      </c>
      <c r="GV22" s="10" vm="10641">
        <v>1203</v>
      </c>
      <c r="GW22" s="10" vm="4163">
        <v>0</v>
      </c>
      <c r="GX22" s="81" vm="43073">
        <v>0</v>
      </c>
      <c r="GY22" s="10" vm="37047">
        <v>0</v>
      </c>
      <c r="GZ22" s="10" vm="30573">
        <v>0</v>
      </c>
      <c r="HA22" s="10" vm="23616">
        <v>0</v>
      </c>
      <c r="HB22" s="10" vm="17190">
        <v>0</v>
      </c>
      <c r="HC22" s="81" vm="54592">
        <v>28</v>
      </c>
      <c r="HD22" s="81" vm="10423">
        <v>0</v>
      </c>
      <c r="HE22" s="10" vm="3945">
        <v>28</v>
      </c>
      <c r="HF22" s="10" vm="52814">
        <v>1788</v>
      </c>
      <c r="HG22" s="10" vm="64983">
        <v>1611</v>
      </c>
      <c r="HH22" s="10" vm="30339">
        <v>212</v>
      </c>
      <c r="HI22" s="10" vm="23385">
        <v>0</v>
      </c>
      <c r="HJ22" s="10" vm="16970">
        <v>12656</v>
      </c>
      <c r="HK22" s="10" vm="51475">
        <v>0</v>
      </c>
      <c r="HL22" s="10" vm="10222">
        <v>0</v>
      </c>
      <c r="HM22" s="10" vm="62866">
        <v>0</v>
      </c>
      <c r="HN22" s="10" vm="65656">
        <v>3004</v>
      </c>
      <c r="HO22" s="10" vm="36598">
        <v>19271</v>
      </c>
      <c r="HP22" s="10" vm="30105">
        <v>139</v>
      </c>
      <c r="HQ22" s="10" vm="23152">
        <v>0</v>
      </c>
      <c r="HR22" s="10" vm="16749">
        <v>139</v>
      </c>
      <c r="HS22" s="10" vm="47976">
        <v>0</v>
      </c>
      <c r="HT22" s="10" vm="10004">
        <v>0</v>
      </c>
      <c r="HU22" s="10" vm="3515">
        <v>0</v>
      </c>
      <c r="HV22" s="10" vm="46371">
        <v>7696</v>
      </c>
      <c r="HW22" s="10" vm="36380">
        <v>56</v>
      </c>
      <c r="HX22" s="10" vm="29872">
        <v>7098</v>
      </c>
      <c r="HY22" s="10" vm="22923">
        <v>787</v>
      </c>
      <c r="HZ22" s="10" vm="16534">
        <v>0</v>
      </c>
      <c r="IA22" s="10" vm="44623">
        <v>0</v>
      </c>
      <c r="IB22" s="10" vm="9785">
        <v>-924</v>
      </c>
      <c r="IC22" s="10" vm="3294">
        <v>14713</v>
      </c>
      <c r="ID22" s="10" vm="42845">
        <v>1116</v>
      </c>
      <c r="IE22" s="10" vm="36149">
        <v>728</v>
      </c>
      <c r="IF22" s="10" vm="29636">
        <v>6</v>
      </c>
      <c r="IG22" s="10" vm="22752">
        <v>1850</v>
      </c>
      <c r="IH22" s="10" vm="16319">
        <v>9234</v>
      </c>
      <c r="II22" s="10" vm="66256">
        <v>9278</v>
      </c>
      <c r="IJ22" s="10" vm="9585">
        <v>0</v>
      </c>
      <c r="IK22" s="10" vm="3074">
        <v>158</v>
      </c>
      <c r="IL22" s="10" vm="52591">
        <v>-83</v>
      </c>
      <c r="IM22" s="10" vm="35916">
        <v>0</v>
      </c>
      <c r="IN22" s="10" vm="29401">
        <v>15039</v>
      </c>
      <c r="IO22" s="81" vm="22524">
        <v>15107</v>
      </c>
      <c r="IP22" s="10" vm="16107">
        <v>0</v>
      </c>
      <c r="IQ22" s="10" vm="65728">
        <v>0</v>
      </c>
      <c r="IR22" s="10" vm="9365">
        <v>0</v>
      </c>
      <c r="IS22" s="81" vm="2857">
        <v>3</v>
      </c>
      <c r="IT22" s="10" vm="49464">
        <v>3</v>
      </c>
    </row>
    <row r="23" spans="1:254" x14ac:dyDescent="0.25">
      <c r="A23" s="8" t="s">
        <v>189</v>
      </c>
      <c r="B23" s="8" t="s">
        <v>31</v>
      </c>
      <c r="C23" s="89">
        <v>44651</v>
      </c>
      <c r="D23" s="76" vm="60000">
        <v>12</v>
      </c>
      <c r="E23" s="10" vm="137">
        <v>18728</v>
      </c>
      <c r="F23" s="10" vm="47879">
        <v>-16017</v>
      </c>
      <c r="G23" s="10" vm="65223">
        <v>-103</v>
      </c>
      <c r="H23" s="10" vm="59567">
        <v>2608</v>
      </c>
      <c r="I23" s="10" vm="29183">
        <v>498</v>
      </c>
      <c r="J23" s="10" vm="63351">
        <v>3106</v>
      </c>
      <c r="K23" s="10" vm="46156">
        <v>0</v>
      </c>
      <c r="L23" s="10" vm="501">
        <v>0</v>
      </c>
      <c r="M23" s="10" vm="136">
        <v>0</v>
      </c>
      <c r="N23" s="10" vm="44402">
        <v>0</v>
      </c>
      <c r="O23" s="10" vm="65212">
        <v>-1580</v>
      </c>
      <c r="P23" s="10" vm="35694">
        <v>0</v>
      </c>
      <c r="Q23" s="10" vm="64328">
        <v>0</v>
      </c>
      <c r="R23" s="10" vm="871">
        <v>0</v>
      </c>
      <c r="S23" s="10" vm="55878">
        <v>0</v>
      </c>
      <c r="T23" s="10" vm="500">
        <v>1526</v>
      </c>
      <c r="U23" s="10" vm="135">
        <v>0</v>
      </c>
      <c r="V23" s="10" vm="54154">
        <v>1526</v>
      </c>
      <c r="W23" s="10" vm="42191">
        <v>0</v>
      </c>
      <c r="X23" s="10" vm="35457">
        <v>1254</v>
      </c>
      <c r="Y23" s="10" vm="28874">
        <v>0</v>
      </c>
      <c r="Z23" s="10" vm="870">
        <v>0</v>
      </c>
      <c r="AA23" s="10" vm="66030">
        <v>2780</v>
      </c>
      <c r="AB23" s="10" vm="499">
        <v>9647</v>
      </c>
      <c r="AC23" s="10" vm="134">
        <v>1048</v>
      </c>
      <c r="AD23" s="10" vm="65717">
        <v>10695</v>
      </c>
      <c r="AE23" s="10" vm="41969">
        <v>502</v>
      </c>
      <c r="AF23" s="10" vm="35224">
        <v>0</v>
      </c>
      <c r="AG23" s="10" vm="28646">
        <v>0</v>
      </c>
      <c r="AH23" s="10" vm="869">
        <v>0</v>
      </c>
      <c r="AI23" s="10" vm="49241">
        <v>11197</v>
      </c>
      <c r="AJ23" s="10" vm="498">
        <v>2534</v>
      </c>
      <c r="AK23" s="10" vm="133">
        <v>1428</v>
      </c>
      <c r="AL23" s="10" vm="47664">
        <v>1837</v>
      </c>
      <c r="AM23" s="10" vm="41765">
        <v>374</v>
      </c>
      <c r="AN23" s="10" vm="100697">
        <v>0</v>
      </c>
      <c r="AO23" s="10" vm="28418">
        <v>7</v>
      </c>
      <c r="AP23" s="10" vm="868">
        <v>0</v>
      </c>
      <c r="AQ23" s="10" vm="45931">
        <v>1588</v>
      </c>
      <c r="AR23" s="10" vm="497">
        <v>0</v>
      </c>
      <c r="AS23" s="10" vm="132">
        <v>0</v>
      </c>
      <c r="AT23" s="10" vm="65281">
        <v>7768</v>
      </c>
      <c r="AU23" s="10" vm="41537">
        <v>3429</v>
      </c>
      <c r="AV23" s="10" vm="64826">
        <v>87</v>
      </c>
      <c r="AW23" s="10" vm="28192">
        <v>130422</v>
      </c>
      <c r="AX23" s="10" vm="867">
        <v>0</v>
      </c>
      <c r="AY23" s="10" vm="55680">
        <v>1129</v>
      </c>
      <c r="AZ23" s="10" vm="496">
        <v>187</v>
      </c>
      <c r="BA23" s="10" vm="131">
        <v>0</v>
      </c>
      <c r="BB23" s="10" vm="53926">
        <v>0</v>
      </c>
      <c r="BC23" s="10" vm="41306">
        <v>0</v>
      </c>
      <c r="BD23" s="10" vm="64814">
        <v>0</v>
      </c>
      <c r="BE23" s="10" vm="27962">
        <v>0</v>
      </c>
      <c r="BF23" s="10" vm="866">
        <v>0</v>
      </c>
      <c r="BG23" s="10" vm="65931">
        <v>131738</v>
      </c>
      <c r="BH23" s="10" vm="495">
        <v>0</v>
      </c>
      <c r="BI23" s="10" vm="130">
        <v>1434</v>
      </c>
      <c r="BJ23" s="10" vm="50818">
        <v>823</v>
      </c>
      <c r="BK23" s="10" vm="41079">
        <v>0</v>
      </c>
      <c r="BL23" s="10" vm="34446">
        <v>176</v>
      </c>
      <c r="BM23" s="10" vm="27732">
        <v>2433</v>
      </c>
      <c r="BN23" s="10" vm="865">
        <v>749</v>
      </c>
      <c r="BO23" s="10" vm="49015">
        <v>0</v>
      </c>
      <c r="BP23" s="10" vm="494">
        <v>556</v>
      </c>
      <c r="BQ23" s="10" vm="129">
        <v>3155</v>
      </c>
      <c r="BR23" s="10" vm="65426">
        <v>4460</v>
      </c>
      <c r="BS23" s="10" vm="40871">
        <v>-2027</v>
      </c>
      <c r="BT23" s="10" vm="34227">
        <v>129711</v>
      </c>
      <c r="BU23" s="10" vm="27507">
        <v>46306</v>
      </c>
      <c r="BV23" s="10" vm="864">
        <v>0</v>
      </c>
      <c r="BW23" s="10" vm="45709">
        <v>0</v>
      </c>
      <c r="BX23" s="10" vm="493">
        <v>51629</v>
      </c>
      <c r="BY23" s="10" vm="128">
        <v>0</v>
      </c>
      <c r="BZ23" s="10" vm="43956">
        <v>0</v>
      </c>
      <c r="CA23" s="10" vm="40640">
        <v>2398</v>
      </c>
      <c r="CB23" s="10" vm="34069">
        <v>100333</v>
      </c>
      <c r="CC23" s="10" vm="27282">
        <v>0</v>
      </c>
      <c r="CD23" s="10" vm="60046">
        <v>0</v>
      </c>
      <c r="CE23" s="10" vm="55460">
        <v>29378</v>
      </c>
      <c r="CF23" s="10" vm="492">
        <v>29378</v>
      </c>
      <c r="CG23" s="10" vm="127">
        <v>0</v>
      </c>
      <c r="CH23" s="10" vm="53708">
        <v>0</v>
      </c>
      <c r="CI23" s="10" vm="40405">
        <v>0</v>
      </c>
      <c r="CJ23" s="10" vm="33840">
        <v>0</v>
      </c>
      <c r="CK23" s="10" vm="27051">
        <v>29378</v>
      </c>
      <c r="CL23" s="10" vm="863">
        <v>127</v>
      </c>
      <c r="CM23" s="10" vm="52237">
        <v>103</v>
      </c>
      <c r="CN23" s="10" vm="491">
        <v>0</v>
      </c>
      <c r="CO23" s="10" vm="126">
        <v>24</v>
      </c>
      <c r="CP23" s="10" vm="50589">
        <v>1178</v>
      </c>
      <c r="CQ23" s="10" vm="40175">
        <v>0</v>
      </c>
      <c r="CR23" s="10" vm="33606">
        <v>1303</v>
      </c>
      <c r="CS23" s="10" vm="26824">
        <v>-125</v>
      </c>
      <c r="CT23" s="10" vm="862">
        <v>0</v>
      </c>
      <c r="CU23" s="10" vm="48793">
        <v>0</v>
      </c>
      <c r="CV23" s="10" vm="490">
        <v>161</v>
      </c>
      <c r="CW23" s="10" vm="59961">
        <v>-161</v>
      </c>
      <c r="CX23" s="10" vm="65418">
        <v>0</v>
      </c>
      <c r="CY23" s="10" vm="39963">
        <v>0</v>
      </c>
      <c r="CZ23" s="10" vm="33376">
        <v>0</v>
      </c>
      <c r="DA23" s="10" vm="26593">
        <v>0</v>
      </c>
      <c r="DB23" s="81" vm="861">
        <v>0</v>
      </c>
      <c r="DC23" s="81" vm="45487">
        <v>0</v>
      </c>
      <c r="DD23" s="81" vm="489">
        <v>0</v>
      </c>
      <c r="DE23" s="81" vm="125">
        <v>0</v>
      </c>
      <c r="DF23" s="10" vm="65261">
        <v>5006</v>
      </c>
      <c r="DG23" s="10" vm="39732">
        <v>0</v>
      </c>
      <c r="DH23" s="10" vm="64646">
        <v>5555</v>
      </c>
      <c r="DI23" s="10" vm="26362">
        <v>-549</v>
      </c>
      <c r="DJ23" s="10" vm="860">
        <v>6311</v>
      </c>
      <c r="DK23" s="10" vm="55240">
        <v>103</v>
      </c>
      <c r="DL23" s="10" vm="488">
        <v>7019</v>
      </c>
      <c r="DM23" s="10" vm="124">
        <v>-811</v>
      </c>
      <c r="DN23" s="10" vm="53489">
        <v>0</v>
      </c>
      <c r="DO23" s="10" vm="39502">
        <v>0</v>
      </c>
      <c r="DP23" s="10" vm="32985">
        <v>0</v>
      </c>
      <c r="DQ23" s="10" vm="26138">
        <v>0</v>
      </c>
      <c r="DR23" s="10" vm="859">
        <v>0</v>
      </c>
      <c r="DS23" s="10" vm="52084">
        <v>0</v>
      </c>
      <c r="DT23" s="10" vm="487">
        <v>0</v>
      </c>
      <c r="DU23" s="10" vm="59960">
        <v>0</v>
      </c>
      <c r="DV23" s="10" vm="50367">
        <v>0</v>
      </c>
      <c r="DW23" s="10" vm="39279">
        <v>0</v>
      </c>
      <c r="DX23" s="10" vm="32751">
        <v>0</v>
      </c>
      <c r="DY23" s="10" vm="25911">
        <v>0</v>
      </c>
      <c r="DZ23" s="10" vm="858">
        <v>0</v>
      </c>
      <c r="EA23" s="10" vm="65648">
        <v>0</v>
      </c>
      <c r="EB23" s="10" vm="486">
        <v>0</v>
      </c>
      <c r="EC23" s="10" vm="59959">
        <v>0</v>
      </c>
      <c r="ED23" s="10" vm="46997">
        <v>0</v>
      </c>
      <c r="EE23" s="10" vm="39061">
        <v>0</v>
      </c>
      <c r="EF23" s="10" vm="32525">
        <v>0</v>
      </c>
      <c r="EG23" s="10" vm="25683">
        <v>0</v>
      </c>
      <c r="EH23" s="81" vm="857">
        <v>0</v>
      </c>
      <c r="EI23" s="81" vm="45265">
        <v>0</v>
      </c>
      <c r="EJ23" s="81" vm="485">
        <v>0</v>
      </c>
      <c r="EK23" s="81" vm="123">
        <v>0</v>
      </c>
      <c r="EL23" s="10" vm="65251">
        <v>1220</v>
      </c>
      <c r="EM23" s="10" vm="38832">
        <v>0</v>
      </c>
      <c r="EN23" s="10" vm="64567">
        <v>1230</v>
      </c>
      <c r="EO23" s="10" vm="25451">
        <v>-10</v>
      </c>
      <c r="EP23" s="10" vm="856">
        <v>1220</v>
      </c>
      <c r="EQ23" s="10" vm="55024">
        <v>0</v>
      </c>
      <c r="ER23" s="10" vm="484">
        <v>1230</v>
      </c>
      <c r="ES23" s="10" vm="122">
        <v>-10</v>
      </c>
      <c r="ET23" s="10" vm="53273">
        <v>7531</v>
      </c>
      <c r="EU23" s="10" vm="38602">
        <v>103</v>
      </c>
      <c r="EV23" s="10" vm="32127">
        <v>8249</v>
      </c>
      <c r="EW23" s="10" vm="25223">
        <v>-821</v>
      </c>
      <c r="EX23" s="10" vm="855">
        <v>479</v>
      </c>
      <c r="EY23" s="10" vm="51858">
        <v>62</v>
      </c>
      <c r="EZ23" s="10" vm="483">
        <v>52</v>
      </c>
      <c r="FA23" s="10" vm="121">
        <v>62</v>
      </c>
      <c r="FB23" s="10" vm="50141">
        <v>146019</v>
      </c>
      <c r="FC23" s="10" vm="65064">
        <v>0</v>
      </c>
      <c r="FD23" s="10" vm="31900">
        <v>146019</v>
      </c>
      <c r="FE23" s="10" vm="24990">
        <v>7971</v>
      </c>
      <c r="FF23" s="10" vm="854">
        <v>1203</v>
      </c>
      <c r="FG23" s="10" vm="65644">
        <v>0</v>
      </c>
      <c r="FH23" s="10" vm="482">
        <v>-969</v>
      </c>
      <c r="FI23" s="10" vm="120">
        <v>930</v>
      </c>
      <c r="FJ23" s="10" vm="65404">
        <v>0</v>
      </c>
      <c r="FK23" s="10" vm="38163">
        <v>0</v>
      </c>
      <c r="FL23" s="10" vm="31663">
        <v>155154</v>
      </c>
      <c r="FM23" s="10" vm="24761">
        <v>23218</v>
      </c>
      <c r="FN23" s="10" vm="853">
        <v>1850</v>
      </c>
      <c r="FO23" s="10" vm="45064">
        <v>0</v>
      </c>
      <c r="FP23" s="10" vm="481">
        <v>0</v>
      </c>
      <c r="FQ23" s="10" vm="119">
        <v>-336</v>
      </c>
      <c r="FR23" s="10" vm="43301">
        <v>0</v>
      </c>
      <c r="FS23" s="10" vm="37935">
        <v>0</v>
      </c>
      <c r="FT23" s="10" vm="31430">
        <v>24732</v>
      </c>
      <c r="FU23" s="10" vm="24534">
        <v>130422</v>
      </c>
      <c r="FV23" s="10" vm="852">
        <v>122801</v>
      </c>
      <c r="FW23" s="81" vm="54800">
        <v>0</v>
      </c>
      <c r="FX23" s="81" vm="480">
        <v>0</v>
      </c>
      <c r="FY23" s="81" vm="118">
        <v>0</v>
      </c>
      <c r="FZ23" s="81" vm="53052">
        <v>0</v>
      </c>
      <c r="GA23" s="81" vm="37720">
        <v>0</v>
      </c>
      <c r="GB23" s="10" vm="31214">
        <v>447</v>
      </c>
      <c r="GC23" s="10" vm="24306">
        <v>321</v>
      </c>
      <c r="GD23" s="10" vm="851">
        <v>126</v>
      </c>
      <c r="GE23" s="10" vm="51635">
        <v>202</v>
      </c>
      <c r="GF23" s="10" vm="479">
        <v>129</v>
      </c>
      <c r="GG23" s="10" vm="117">
        <v>73</v>
      </c>
      <c r="GH23" s="10" vm="49924">
        <v>143</v>
      </c>
      <c r="GI23" s="10" vm="37499">
        <v>54</v>
      </c>
      <c r="GJ23" s="10" vm="30982">
        <v>89</v>
      </c>
      <c r="GK23" s="10" vm="24080">
        <v>0</v>
      </c>
      <c r="GL23" s="10" vm="850">
        <v>0</v>
      </c>
      <c r="GM23" s="10" vm="48186">
        <v>0</v>
      </c>
      <c r="GN23" s="10" vm="478">
        <v>338</v>
      </c>
      <c r="GO23" s="10" vm="116">
        <v>128</v>
      </c>
      <c r="GP23" s="10" vm="46547">
        <v>210</v>
      </c>
      <c r="GQ23" s="10" vm="65009">
        <v>0</v>
      </c>
      <c r="GR23" s="10" vm="30754">
        <v>0</v>
      </c>
      <c r="GS23" s="10" vm="23852">
        <v>0</v>
      </c>
      <c r="GT23" s="10" vm="849">
        <v>1130</v>
      </c>
      <c r="GU23" s="10" vm="44839">
        <v>632</v>
      </c>
      <c r="GV23" s="10" vm="477">
        <v>498</v>
      </c>
      <c r="GW23" s="10" vm="115">
        <v>0</v>
      </c>
      <c r="GX23" s="81" vm="43082">
        <v>0</v>
      </c>
      <c r="GY23" s="10" vm="64997">
        <v>0</v>
      </c>
      <c r="GZ23" s="10" vm="30584">
        <v>142</v>
      </c>
      <c r="HA23" s="10" vm="23627">
        <v>0</v>
      </c>
      <c r="HB23" s="10" vm="60045">
        <v>0</v>
      </c>
      <c r="HC23" s="81" vm="54586">
        <v>0</v>
      </c>
      <c r="HD23" s="81" vm="476">
        <v>34</v>
      </c>
      <c r="HE23" s="10" vm="114">
        <v>176</v>
      </c>
      <c r="HF23" s="10" vm="52823">
        <v>408</v>
      </c>
      <c r="HG23" s="10" vm="36831">
        <v>311</v>
      </c>
      <c r="HH23" s="10" vm="30351">
        <v>0</v>
      </c>
      <c r="HI23" s="10" vm="23398">
        <v>759</v>
      </c>
      <c r="HJ23" s="10" vm="848">
        <v>1397</v>
      </c>
      <c r="HK23" s="10" vm="51468">
        <v>0</v>
      </c>
      <c r="HL23" s="10" vm="475">
        <v>0</v>
      </c>
      <c r="HM23" s="10" vm="59958">
        <v>0</v>
      </c>
      <c r="HN23" s="10" vm="49706">
        <v>280</v>
      </c>
      <c r="HO23" s="10" vm="36607">
        <v>3155</v>
      </c>
      <c r="HP23" s="10" vm="30117">
        <v>634</v>
      </c>
      <c r="HQ23" s="10" vm="23166">
        <v>1764</v>
      </c>
      <c r="HR23" s="10" vm="60044">
        <v>2398</v>
      </c>
      <c r="HS23" s="10" vm="47973">
        <v>0</v>
      </c>
      <c r="HT23" s="10" vm="474">
        <v>0</v>
      </c>
      <c r="HU23" s="10" vm="113">
        <v>0</v>
      </c>
      <c r="HV23" s="10" vm="46381">
        <v>1285</v>
      </c>
      <c r="HW23" s="10" vm="36389">
        <v>226</v>
      </c>
      <c r="HX23" s="10" vm="29886">
        <v>67</v>
      </c>
      <c r="HY23" s="10" vm="22935">
        <v>68</v>
      </c>
      <c r="HZ23" s="10" vm="847">
        <v>3</v>
      </c>
      <c r="IA23" s="10" vm="65288">
        <v>0</v>
      </c>
      <c r="IB23" s="10" vm="473">
        <v>-69</v>
      </c>
      <c r="IC23" s="10" vm="112">
        <v>1580</v>
      </c>
      <c r="ID23" s="10" vm="42858">
        <v>112</v>
      </c>
      <c r="IE23" s="10" vm="36158">
        <v>147</v>
      </c>
      <c r="IF23" s="10" vm="29650">
        <v>0</v>
      </c>
      <c r="IG23" s="10" vm="22764">
        <v>259</v>
      </c>
      <c r="IH23" s="10" vm="846">
        <v>1203</v>
      </c>
      <c r="II23" s="10" vm="54371">
        <v>2082</v>
      </c>
      <c r="IJ23" s="10" vm="472">
        <v>0</v>
      </c>
      <c r="IK23" s="10" vm="111">
        <v>20</v>
      </c>
      <c r="IL23" s="10" vm="66168">
        <v>-13</v>
      </c>
      <c r="IM23" s="10" vm="35929">
        <v>12</v>
      </c>
      <c r="IN23" s="10" vm="29415">
        <v>2195</v>
      </c>
      <c r="IO23" s="81" vm="22536">
        <v>2195</v>
      </c>
      <c r="IP23" s="10" vm="60043">
        <v>0</v>
      </c>
      <c r="IQ23" s="10" vm="65724">
        <v>0</v>
      </c>
      <c r="IR23" s="10" vm="471">
        <v>0</v>
      </c>
      <c r="IS23" s="81" vm="110">
        <v>0</v>
      </c>
      <c r="IT23" s="10" vm="49477">
        <v>0</v>
      </c>
    </row>
    <row r="24" spans="1:254" x14ac:dyDescent="0.25">
      <c r="A24" s="8" t="s">
        <v>281</v>
      </c>
      <c r="B24" s="8" t="s">
        <v>530</v>
      </c>
      <c r="C24" s="89">
        <v>44651</v>
      </c>
      <c r="D24" s="76" vm="15893">
        <v>12</v>
      </c>
      <c r="E24" s="10" vm="9147">
        <v>84263</v>
      </c>
      <c r="F24" s="10" vm="65436">
        <v>-78521</v>
      </c>
      <c r="G24" s="10" vm="65218">
        <v>0</v>
      </c>
      <c r="H24" s="10" vm="59554">
        <v>5742</v>
      </c>
      <c r="I24" s="10" vm="29171">
        <v>3728</v>
      </c>
      <c r="J24" s="10" vm="63365">
        <v>9470</v>
      </c>
      <c r="K24" s="10" vm="46167">
        <v>0</v>
      </c>
      <c r="L24" s="10" vm="15676">
        <v>0</v>
      </c>
      <c r="M24" s="10" vm="8930">
        <v>0</v>
      </c>
      <c r="N24" s="10" vm="44391">
        <v>365</v>
      </c>
      <c r="O24" s="10" vm="65204">
        <v>-4252</v>
      </c>
      <c r="P24" s="10" vm="35681">
        <v>70</v>
      </c>
      <c r="Q24" s="10" vm="29088">
        <v>0</v>
      </c>
      <c r="R24" s="10" vm="22303">
        <v>0</v>
      </c>
      <c r="S24" s="10" vm="55888">
        <v>0</v>
      </c>
      <c r="T24" s="10" vm="15478">
        <v>5653</v>
      </c>
      <c r="U24" s="10" vm="8720">
        <v>0</v>
      </c>
      <c r="V24" s="10" vm="54142">
        <v>5653</v>
      </c>
      <c r="W24" s="10" vm="42186">
        <v>0</v>
      </c>
      <c r="X24" s="10" vm="35445">
        <v>61026</v>
      </c>
      <c r="Y24" s="10" vm="28862">
        <v>0</v>
      </c>
      <c r="Z24" s="10" vm="22082">
        <v>0</v>
      </c>
      <c r="AA24" s="10" vm="66040">
        <v>66679</v>
      </c>
      <c r="AB24" s="10" vm="63935">
        <v>71720</v>
      </c>
      <c r="AC24" s="10" vm="63292">
        <v>2514</v>
      </c>
      <c r="AD24" s="10" vm="65710">
        <v>74234</v>
      </c>
      <c r="AE24" s="10" vm="41960">
        <v>227</v>
      </c>
      <c r="AF24" s="10" vm="35212">
        <v>0</v>
      </c>
      <c r="AG24" s="10" vm="28636">
        <v>0</v>
      </c>
      <c r="AH24" s="10" vm="21862">
        <v>0</v>
      </c>
      <c r="AI24" s="10" vm="49251">
        <v>74461</v>
      </c>
      <c r="AJ24" s="10" vm="15069">
        <v>32105</v>
      </c>
      <c r="AK24" s="10" vm="63176">
        <v>3961</v>
      </c>
      <c r="AL24" s="10" vm="65431">
        <v>17573</v>
      </c>
      <c r="AM24" s="10" vm="41759">
        <v>3136</v>
      </c>
      <c r="AN24" s="10" vm="35001">
        <v>0</v>
      </c>
      <c r="AO24" s="10" vm="28409">
        <v>520</v>
      </c>
      <c r="AP24" s="10" vm="21654">
        <v>0</v>
      </c>
      <c r="AQ24" s="10" vm="45942">
        <v>7180</v>
      </c>
      <c r="AR24" s="10" vm="14849">
        <v>0</v>
      </c>
      <c r="AS24" s="10" vm="8217">
        <v>0</v>
      </c>
      <c r="AT24" s="10" vm="65275">
        <v>64475</v>
      </c>
      <c r="AU24" s="10" vm="41528">
        <v>9986</v>
      </c>
      <c r="AV24" s="10" vm="64818">
        <v>1492</v>
      </c>
      <c r="AW24" s="10" vm="28181">
        <v>221037</v>
      </c>
      <c r="AX24" s="10" vm="21449">
        <v>0</v>
      </c>
      <c r="AY24" s="10" vm="66289">
        <v>6341</v>
      </c>
      <c r="AZ24" s="10" vm="14638">
        <v>0</v>
      </c>
      <c r="BA24" s="10" vm="8001">
        <v>0</v>
      </c>
      <c r="BB24" s="10" vm="53920">
        <v>1435</v>
      </c>
      <c r="BC24" s="10" vm="41296">
        <v>0</v>
      </c>
      <c r="BD24" s="10" vm="34666">
        <v>0</v>
      </c>
      <c r="BE24" s="10" vm="27951">
        <v>3585</v>
      </c>
      <c r="BF24" s="10" vm="21228">
        <v>0</v>
      </c>
      <c r="BG24" s="10" vm="52396">
        <v>232398</v>
      </c>
      <c r="BH24" s="10" vm="14441">
        <v>1188</v>
      </c>
      <c r="BI24" s="10" vm="7801">
        <v>5982</v>
      </c>
      <c r="BJ24" s="10" vm="50807">
        <v>4887</v>
      </c>
      <c r="BK24" s="10" vm="41068">
        <v>0</v>
      </c>
      <c r="BL24" s="10" vm="34433">
        <v>76508</v>
      </c>
      <c r="BM24" s="10" vm="27722">
        <v>88565</v>
      </c>
      <c r="BN24" s="10" vm="64176">
        <v>0</v>
      </c>
      <c r="BO24" s="10" vm="49026">
        <v>0</v>
      </c>
      <c r="BP24" s="10" vm="14225">
        <v>1138</v>
      </c>
      <c r="BQ24" s="10" vm="7649">
        <v>27345</v>
      </c>
      <c r="BR24" s="10" vm="47432">
        <v>28483</v>
      </c>
      <c r="BS24" s="10" vm="40861">
        <v>60082</v>
      </c>
      <c r="BT24" s="10" vm="34217">
        <v>292480</v>
      </c>
      <c r="BU24" s="10" vm="27496">
        <v>43000</v>
      </c>
      <c r="BV24" s="10" vm="20792">
        <v>0</v>
      </c>
      <c r="BW24" s="10" vm="45719">
        <v>0</v>
      </c>
      <c r="BX24" s="10" vm="14007">
        <v>16565</v>
      </c>
      <c r="BY24" s="10" vm="63090">
        <v>0</v>
      </c>
      <c r="BZ24" s="10" vm="65268">
        <v>0</v>
      </c>
      <c r="CA24" s="10" vm="40628">
        <v>157</v>
      </c>
      <c r="CB24" s="10" vm="64723">
        <v>59722</v>
      </c>
      <c r="CC24" s="10" vm="27271">
        <v>46198</v>
      </c>
      <c r="CD24" s="10" vm="20592">
        <v>64462</v>
      </c>
      <c r="CE24" s="10" vm="55469">
        <v>122098</v>
      </c>
      <c r="CF24" s="10" vm="13792">
        <v>122098</v>
      </c>
      <c r="CG24" s="10" vm="7221">
        <v>0</v>
      </c>
      <c r="CH24" s="10" vm="53701">
        <v>0</v>
      </c>
      <c r="CI24" s="10" vm="65126">
        <v>0</v>
      </c>
      <c r="CJ24" s="10" vm="33828">
        <v>0</v>
      </c>
      <c r="CK24" s="10" vm="27039">
        <v>122098</v>
      </c>
      <c r="CL24" s="10" vm="20372">
        <v>1048</v>
      </c>
      <c r="CM24" s="10" vm="52244">
        <v>0</v>
      </c>
      <c r="CN24" s="10" vm="13590">
        <v>813</v>
      </c>
      <c r="CO24" s="10" vm="7007">
        <v>235</v>
      </c>
      <c r="CP24" s="10" vm="65696">
        <v>1704</v>
      </c>
      <c r="CQ24" s="10" vm="40167">
        <v>0</v>
      </c>
      <c r="CR24" s="10" vm="33594">
        <v>3721</v>
      </c>
      <c r="CS24" s="10" vm="26813">
        <v>-2017</v>
      </c>
      <c r="CT24" s="10" vm="20152">
        <v>0</v>
      </c>
      <c r="CU24" s="10" vm="48803">
        <v>0</v>
      </c>
      <c r="CV24" s="10" vm="13373">
        <v>0</v>
      </c>
      <c r="CW24" s="10" vm="6843">
        <v>0</v>
      </c>
      <c r="CX24" s="10" vm="65414">
        <v>1351</v>
      </c>
      <c r="CY24" s="10" vm="39955">
        <v>0</v>
      </c>
      <c r="CZ24" s="10" vm="33364">
        <v>4126</v>
      </c>
      <c r="DA24" s="10" vm="26581">
        <v>-2775</v>
      </c>
      <c r="DB24" s="81" vm="19935">
        <v>0</v>
      </c>
      <c r="DC24" s="81" vm="45495">
        <v>0</v>
      </c>
      <c r="DD24" s="81" vm="13152">
        <v>0</v>
      </c>
      <c r="DE24" s="81" vm="6626">
        <v>0</v>
      </c>
      <c r="DF24" s="10" vm="65255">
        <v>0</v>
      </c>
      <c r="DG24" s="10" vm="39724">
        <v>0</v>
      </c>
      <c r="DH24" s="10" vm="33203">
        <v>853</v>
      </c>
      <c r="DI24" s="10" vm="26351">
        <v>-853</v>
      </c>
      <c r="DJ24" s="10" vm="19730">
        <v>4103</v>
      </c>
      <c r="DK24" s="10" vm="55251">
        <v>0</v>
      </c>
      <c r="DL24" s="10" vm="12942">
        <v>9513</v>
      </c>
      <c r="DM24" s="10" vm="6408">
        <v>-5410</v>
      </c>
      <c r="DN24" s="10" vm="53485">
        <v>0</v>
      </c>
      <c r="DO24" s="10" vm="39494">
        <v>0</v>
      </c>
      <c r="DP24" s="10" vm="32972">
        <v>0</v>
      </c>
      <c r="DQ24" s="10" vm="26127">
        <v>0</v>
      </c>
      <c r="DR24" s="10" vm="19511">
        <v>0</v>
      </c>
      <c r="DS24" s="10" vm="52091">
        <v>0</v>
      </c>
      <c r="DT24" s="10" vm="12743">
        <v>0</v>
      </c>
      <c r="DU24" s="10" vm="6196">
        <v>0</v>
      </c>
      <c r="DV24" s="10" vm="50355">
        <v>0</v>
      </c>
      <c r="DW24" s="10" vm="39269">
        <v>0</v>
      </c>
      <c r="DX24" s="10" vm="32740">
        <v>0</v>
      </c>
      <c r="DY24" s="10" vm="25901">
        <v>0</v>
      </c>
      <c r="DZ24" s="10" vm="64120">
        <v>0</v>
      </c>
      <c r="EA24" s="10" vm="48579">
        <v>0</v>
      </c>
      <c r="EB24" s="10" vm="12526">
        <v>0</v>
      </c>
      <c r="EC24" s="10" vm="62964">
        <v>0</v>
      </c>
      <c r="ED24" s="10" vm="46987">
        <v>0</v>
      </c>
      <c r="EE24" s="10" vm="65080">
        <v>0</v>
      </c>
      <c r="EF24" s="10" vm="32513">
        <v>0</v>
      </c>
      <c r="EG24" s="10" vm="25672">
        <v>0</v>
      </c>
      <c r="EH24" s="81" vm="19077">
        <v>83</v>
      </c>
      <c r="EI24" s="81" vm="45276">
        <v>0</v>
      </c>
      <c r="EJ24" s="81" vm="12306">
        <v>0</v>
      </c>
      <c r="EK24" s="81" vm="62961">
        <v>83</v>
      </c>
      <c r="EL24" s="10" vm="43514">
        <v>5616</v>
      </c>
      <c r="EM24" s="10" vm="38821">
        <v>0</v>
      </c>
      <c r="EN24" s="10" vm="100665">
        <v>4533</v>
      </c>
      <c r="EO24" s="10" vm="25440">
        <v>1083</v>
      </c>
      <c r="EP24" s="10" vm="18881">
        <v>5699</v>
      </c>
      <c r="EQ24" s="10" vm="55033">
        <v>0</v>
      </c>
      <c r="ER24" s="10" vm="12089">
        <v>4533</v>
      </c>
      <c r="ES24" s="10" vm="5606">
        <v>1166</v>
      </c>
      <c r="ET24" s="10" vm="53269">
        <v>9802</v>
      </c>
      <c r="EU24" s="10" vm="38595">
        <v>0</v>
      </c>
      <c r="EV24" s="10" vm="32114">
        <v>14046</v>
      </c>
      <c r="EW24" s="10" vm="25212">
        <v>-4244</v>
      </c>
      <c r="EX24" s="10" vm="18662">
        <v>2435</v>
      </c>
      <c r="EY24" s="10" vm="51868">
        <v>1492</v>
      </c>
      <c r="EZ24" s="10" vm="11926">
        <v>593</v>
      </c>
      <c r="FA24" s="10" vm="5398">
        <v>1342</v>
      </c>
      <c r="FB24" s="10" vm="65678">
        <v>225264</v>
      </c>
      <c r="FC24" s="10" vm="65060">
        <v>0</v>
      </c>
      <c r="FD24" s="10" vm="31887">
        <v>225264</v>
      </c>
      <c r="FE24" s="10" vm="24977">
        <v>26035</v>
      </c>
      <c r="FF24" s="10" vm="18442">
        <v>15097</v>
      </c>
      <c r="FG24" s="10" vm="48355">
        <v>0</v>
      </c>
      <c r="FH24" s="10" vm="11712">
        <v>-2063</v>
      </c>
      <c r="FI24" s="10" vm="5181">
        <v>0</v>
      </c>
      <c r="FJ24" s="10" vm="46761">
        <v>0</v>
      </c>
      <c r="FK24" s="10" vm="38154">
        <v>0</v>
      </c>
      <c r="FL24" s="10" vm="31652">
        <v>264333</v>
      </c>
      <c r="FM24" s="10" vm="24751">
        <v>36409</v>
      </c>
      <c r="FN24" s="10" vm="18276">
        <v>7180</v>
      </c>
      <c r="FO24" s="10" vm="45072">
        <v>0</v>
      </c>
      <c r="FP24" s="10" vm="11499">
        <v>0</v>
      </c>
      <c r="FQ24" s="10" vm="62940">
        <v>-293</v>
      </c>
      <c r="FR24" s="10" vm="43295">
        <v>0</v>
      </c>
      <c r="FS24" s="10" vm="65041">
        <v>0</v>
      </c>
      <c r="FT24" s="10" vm="31418">
        <v>43296</v>
      </c>
      <c r="FU24" s="10" vm="24522">
        <v>221037</v>
      </c>
      <c r="FV24" s="10" vm="18057">
        <v>188855</v>
      </c>
      <c r="FW24" s="81" vm="54811">
        <v>1365</v>
      </c>
      <c r="FX24" s="81" vm="11280">
        <v>0</v>
      </c>
      <c r="FY24" s="81" vm="4812">
        <v>0</v>
      </c>
      <c r="FZ24" s="81" vm="53040">
        <v>70</v>
      </c>
      <c r="GA24" s="81" vm="37715">
        <v>1435</v>
      </c>
      <c r="GB24" s="10" vm="31203">
        <v>0</v>
      </c>
      <c r="GC24" s="10" vm="24295">
        <v>0</v>
      </c>
      <c r="GD24" s="10" vm="17841">
        <v>0</v>
      </c>
      <c r="GE24" s="10" vm="51645">
        <v>3533</v>
      </c>
      <c r="GF24" s="10" vm="11063">
        <v>2236</v>
      </c>
      <c r="GG24" s="10" vm="4596">
        <v>1297</v>
      </c>
      <c r="GH24" s="10" vm="65667">
        <v>2744</v>
      </c>
      <c r="GI24" s="10" vm="37493">
        <v>358</v>
      </c>
      <c r="GJ24" s="10" vm="30971">
        <v>2386</v>
      </c>
      <c r="GK24" s="10" vm="24070">
        <v>0</v>
      </c>
      <c r="GL24" s="10" vm="17620">
        <v>0</v>
      </c>
      <c r="GM24" s="10" vm="48194">
        <v>0</v>
      </c>
      <c r="GN24" s="10" vm="10861">
        <v>0</v>
      </c>
      <c r="GO24" s="10" vm="4384">
        <v>0</v>
      </c>
      <c r="GP24" s="10" vm="65397">
        <v>0</v>
      </c>
      <c r="GQ24" s="10" vm="37268">
        <v>45</v>
      </c>
      <c r="GR24" s="10" vm="30744">
        <v>0</v>
      </c>
      <c r="GS24" s="10" vm="23841">
        <v>45</v>
      </c>
      <c r="GT24" s="10" vm="17399">
        <v>6322</v>
      </c>
      <c r="GU24" s="10" vm="44850">
        <v>2594</v>
      </c>
      <c r="GV24" s="10" vm="10642">
        <v>3728</v>
      </c>
      <c r="GW24" s="10" vm="4164">
        <v>10986</v>
      </c>
      <c r="GX24" s="81" vm="43074">
        <v>0</v>
      </c>
      <c r="GY24" s="10" vm="64992">
        <v>0</v>
      </c>
      <c r="GZ24" s="10" vm="30574">
        <v>0</v>
      </c>
      <c r="HA24" s="10" vm="23617">
        <v>63530</v>
      </c>
      <c r="HB24" s="10" vm="17191">
        <v>0</v>
      </c>
      <c r="HC24" s="81" vm="54593">
        <v>0</v>
      </c>
      <c r="HD24" s="81" vm="10424">
        <v>1992</v>
      </c>
      <c r="HE24" s="10" vm="3946">
        <v>76508</v>
      </c>
      <c r="HF24" s="10" vm="52815">
        <v>5619</v>
      </c>
      <c r="HG24" s="10" vm="64984">
        <v>2629</v>
      </c>
      <c r="HH24" s="10" vm="30340">
        <v>287</v>
      </c>
      <c r="HI24" s="10" vm="23386">
        <v>0</v>
      </c>
      <c r="HJ24" s="10" vm="16971">
        <v>3038</v>
      </c>
      <c r="HK24" s="10" vm="51476">
        <v>0</v>
      </c>
      <c r="HL24" s="10" vm="10223">
        <v>0</v>
      </c>
      <c r="HM24" s="10" vm="3732">
        <v>0</v>
      </c>
      <c r="HN24" s="10" vm="49694">
        <v>15772</v>
      </c>
      <c r="HO24" s="10" vm="36599">
        <v>27345</v>
      </c>
      <c r="HP24" s="10" vm="64464">
        <v>157</v>
      </c>
      <c r="HQ24" s="10" vm="23153">
        <v>0</v>
      </c>
      <c r="HR24" s="10" vm="64011">
        <v>157</v>
      </c>
      <c r="HS24" s="10" vm="65575">
        <v>63530</v>
      </c>
      <c r="HT24" s="10" vm="10005">
        <v>932</v>
      </c>
      <c r="HU24" s="10" vm="3516">
        <v>64462</v>
      </c>
      <c r="HV24" s="10" vm="46372">
        <v>1787</v>
      </c>
      <c r="HW24" s="10" vm="36381">
        <v>24</v>
      </c>
      <c r="HX24" s="10" vm="29873">
        <v>0</v>
      </c>
      <c r="HY24" s="10" vm="64259">
        <v>2078</v>
      </c>
      <c r="HZ24" s="10" vm="16535">
        <v>0</v>
      </c>
      <c r="IA24" s="10" vm="65294">
        <v>363</v>
      </c>
      <c r="IB24" s="10" vm="9786">
        <v>0</v>
      </c>
      <c r="IC24" s="10" vm="3295">
        <v>4252</v>
      </c>
      <c r="ID24" s="10" vm="42846">
        <v>1226</v>
      </c>
      <c r="IE24" s="10" vm="36150">
        <v>1636</v>
      </c>
      <c r="IF24" s="10" vm="29637">
        <v>386</v>
      </c>
      <c r="IG24" s="10" vm="22753">
        <v>3248</v>
      </c>
      <c r="IH24" s="10" vm="16320">
        <v>15097</v>
      </c>
      <c r="II24" s="10" vm="54375">
        <v>7621</v>
      </c>
      <c r="IJ24" s="10" vm="9586">
        <v>0</v>
      </c>
      <c r="IK24" s="10" vm="3075">
        <v>216</v>
      </c>
      <c r="IL24" s="10" vm="52592">
        <v>-112</v>
      </c>
      <c r="IM24" s="10" vm="35917">
        <v>-27</v>
      </c>
      <c r="IN24" s="10" vm="29402">
        <v>17591</v>
      </c>
      <c r="IO24" s="81" vm="22525">
        <v>17591</v>
      </c>
      <c r="IP24" s="10" vm="63989">
        <v>0</v>
      </c>
      <c r="IQ24" s="10" vm="65729">
        <v>0</v>
      </c>
      <c r="IR24" s="10" vm="9366">
        <v>0</v>
      </c>
      <c r="IS24" s="81" vm="2858">
        <v>0</v>
      </c>
      <c r="IT24" s="10" vm="49465">
        <v>0</v>
      </c>
    </row>
    <row r="25" spans="1:254" x14ac:dyDescent="0.25">
      <c r="A25" s="8" t="s">
        <v>275</v>
      </c>
      <c r="B25" s="8" t="s">
        <v>276</v>
      </c>
      <c r="C25" s="89">
        <v>44651</v>
      </c>
      <c r="D25" s="76" vm="470">
        <v>12</v>
      </c>
      <c r="E25" s="10" vm="109">
        <v>19594</v>
      </c>
      <c r="F25" s="10" vm="47880">
        <v>-18753</v>
      </c>
      <c r="G25" s="10" vm="42629">
        <v>0</v>
      </c>
      <c r="H25" s="10" vm="59568">
        <v>841</v>
      </c>
      <c r="I25" s="10" vm="29184">
        <v>346</v>
      </c>
      <c r="J25" s="10" vm="63352">
        <v>1187</v>
      </c>
      <c r="K25" s="10" vm="46157">
        <v>0</v>
      </c>
      <c r="L25" s="10" vm="469">
        <v>0</v>
      </c>
      <c r="M25" s="10" vm="108">
        <v>0</v>
      </c>
      <c r="N25" s="10" vm="44403">
        <v>1</v>
      </c>
      <c r="O25" s="10" vm="65213">
        <v>-892</v>
      </c>
      <c r="P25" s="10" vm="35695">
        <v>0</v>
      </c>
      <c r="Q25" s="10" vm="64329">
        <v>0</v>
      </c>
      <c r="R25" s="10" vm="845">
        <v>0</v>
      </c>
      <c r="S25" s="10" vm="55879">
        <v>0</v>
      </c>
      <c r="T25" s="10" vm="468">
        <v>296</v>
      </c>
      <c r="U25" s="10" vm="107">
        <v>0</v>
      </c>
      <c r="V25" s="10" vm="54155">
        <v>296</v>
      </c>
      <c r="W25" s="10" vm="42192">
        <v>0</v>
      </c>
      <c r="X25" s="10" vm="35458">
        <v>0</v>
      </c>
      <c r="Y25" s="10" vm="28875">
        <v>0</v>
      </c>
      <c r="Z25" s="10" vm="844">
        <v>0</v>
      </c>
      <c r="AA25" s="10" vm="66031">
        <v>296</v>
      </c>
      <c r="AB25" s="10" vm="467">
        <v>5698</v>
      </c>
      <c r="AC25" s="10" vm="106">
        <v>4469</v>
      </c>
      <c r="AD25" s="10" vm="51038">
        <v>10167</v>
      </c>
      <c r="AE25" s="10" vm="41970">
        <v>466</v>
      </c>
      <c r="AF25" s="10" vm="35225">
        <v>0</v>
      </c>
      <c r="AG25" s="10" vm="28647">
        <v>299</v>
      </c>
      <c r="AH25" s="10" vm="843">
        <v>735</v>
      </c>
      <c r="AI25" s="10" vm="49242">
        <v>11667</v>
      </c>
      <c r="AJ25" s="10" vm="466">
        <v>2281</v>
      </c>
      <c r="AK25" s="10" vm="59957">
        <v>2685</v>
      </c>
      <c r="AL25" s="10" vm="47665">
        <v>1086</v>
      </c>
      <c r="AM25" s="10" vm="41766">
        <v>901</v>
      </c>
      <c r="AN25" s="10" vm="35013">
        <v>227</v>
      </c>
      <c r="AO25" s="10" vm="28419">
        <v>165</v>
      </c>
      <c r="AP25" s="10" vm="842">
        <v>933</v>
      </c>
      <c r="AQ25" s="10" vm="45932">
        <v>1109</v>
      </c>
      <c r="AR25" s="10" vm="59999">
        <v>0</v>
      </c>
      <c r="AS25" s="10" vm="105">
        <v>488</v>
      </c>
      <c r="AT25" s="10" vm="44177">
        <v>9875</v>
      </c>
      <c r="AU25" s="10" vm="41538">
        <v>1792</v>
      </c>
      <c r="AV25" s="10" vm="64827">
        <v>455</v>
      </c>
      <c r="AW25" s="10" vm="28193">
        <v>79719</v>
      </c>
      <c r="AX25" s="10" vm="841">
        <v>0</v>
      </c>
      <c r="AY25" s="10" vm="55681">
        <v>2454</v>
      </c>
      <c r="AZ25" s="10" vm="465">
        <v>312</v>
      </c>
      <c r="BA25" s="10" vm="104">
        <v>0</v>
      </c>
      <c r="BB25" s="10" vm="66241">
        <v>0</v>
      </c>
      <c r="BC25" s="10" vm="41307">
        <v>0</v>
      </c>
      <c r="BD25" s="10" vm="34678">
        <v>0</v>
      </c>
      <c r="BE25" s="10" vm="27963">
        <v>0</v>
      </c>
      <c r="BF25" s="10" vm="840">
        <v>0</v>
      </c>
      <c r="BG25" s="10" vm="52389">
        <v>82485</v>
      </c>
      <c r="BH25" s="10" vm="464">
        <v>510</v>
      </c>
      <c r="BI25" s="10" vm="103">
        <v>1297</v>
      </c>
      <c r="BJ25" s="10" vm="50819">
        <v>1808</v>
      </c>
      <c r="BK25" s="10" vm="41080">
        <v>0</v>
      </c>
      <c r="BL25" s="10" vm="34447">
        <v>654</v>
      </c>
      <c r="BM25" s="10" vm="64308">
        <v>4269</v>
      </c>
      <c r="BN25" s="10" vm="839">
        <v>1013</v>
      </c>
      <c r="BO25" s="10" vm="49016">
        <v>0</v>
      </c>
      <c r="BP25" s="10" vm="463">
        <v>459</v>
      </c>
      <c r="BQ25" s="10" vm="102">
        <v>2496</v>
      </c>
      <c r="BR25" s="10" vm="65427">
        <v>3968</v>
      </c>
      <c r="BS25" s="10" vm="40872">
        <v>301</v>
      </c>
      <c r="BT25" s="10" vm="34228">
        <v>82786</v>
      </c>
      <c r="BU25" s="10" vm="27508">
        <v>31358</v>
      </c>
      <c r="BV25" s="10" vm="838">
        <v>0</v>
      </c>
      <c r="BW25" s="10" vm="45710">
        <v>0</v>
      </c>
      <c r="BX25" s="10" vm="59998">
        <v>38517</v>
      </c>
      <c r="BY25" s="10" vm="101">
        <v>0</v>
      </c>
      <c r="BZ25" s="10" vm="43957">
        <v>0</v>
      </c>
      <c r="CA25" s="10" vm="40641">
        <v>218</v>
      </c>
      <c r="CB25" s="10" vm="64727">
        <v>70093</v>
      </c>
      <c r="CC25" s="10" vm="27283">
        <v>0</v>
      </c>
      <c r="CD25" s="10" vm="60042">
        <v>460</v>
      </c>
      <c r="CE25" s="10" vm="55461">
        <v>12233</v>
      </c>
      <c r="CF25" s="10" vm="462">
        <v>12233</v>
      </c>
      <c r="CG25" s="10" vm="100">
        <v>0</v>
      </c>
      <c r="CH25" s="10" vm="66226">
        <v>0</v>
      </c>
      <c r="CI25" s="10" vm="40406">
        <v>0</v>
      </c>
      <c r="CJ25" s="10" vm="33841">
        <v>0</v>
      </c>
      <c r="CK25" s="10" vm="27052">
        <v>12233</v>
      </c>
      <c r="CL25" s="10" vm="837">
        <v>0</v>
      </c>
      <c r="CM25" s="10" vm="52238">
        <v>0</v>
      </c>
      <c r="CN25" s="10" vm="461">
        <v>0</v>
      </c>
      <c r="CO25" s="10" vm="99">
        <v>0</v>
      </c>
      <c r="CP25" s="10" vm="50590">
        <v>6898</v>
      </c>
      <c r="CQ25" s="10" vm="40176">
        <v>0</v>
      </c>
      <c r="CR25" s="10" vm="33607">
        <v>6997</v>
      </c>
      <c r="CS25" s="10" vm="64297">
        <v>-99</v>
      </c>
      <c r="CT25" s="10" vm="836">
        <v>0</v>
      </c>
      <c r="CU25" s="10" vm="48794">
        <v>0</v>
      </c>
      <c r="CV25" s="10" vm="460">
        <v>0</v>
      </c>
      <c r="CW25" s="10" vm="98">
        <v>0</v>
      </c>
      <c r="CX25" s="10" vm="47218">
        <v>0</v>
      </c>
      <c r="CY25" s="10" vm="39964">
        <v>0</v>
      </c>
      <c r="CZ25" s="10" vm="33377">
        <v>0</v>
      </c>
      <c r="DA25" s="10" vm="26594">
        <v>0</v>
      </c>
      <c r="DB25" s="81" vm="835">
        <v>0</v>
      </c>
      <c r="DC25" s="81" vm="45488">
        <v>0</v>
      </c>
      <c r="DD25" s="81" vm="459">
        <v>0</v>
      </c>
      <c r="DE25" s="81" vm="97">
        <v>0</v>
      </c>
      <c r="DF25" s="10" vm="65262">
        <v>0</v>
      </c>
      <c r="DG25" s="10" vm="39733">
        <v>0</v>
      </c>
      <c r="DH25" s="10" vm="33213">
        <v>0</v>
      </c>
      <c r="DI25" s="10" vm="26363">
        <v>0</v>
      </c>
      <c r="DJ25" s="10" vm="60041">
        <v>6898</v>
      </c>
      <c r="DK25" s="10" vm="55241">
        <v>0</v>
      </c>
      <c r="DL25" s="10" vm="458">
        <v>6997</v>
      </c>
      <c r="DM25" s="10" vm="96">
        <v>-99</v>
      </c>
      <c r="DN25" s="10" vm="66213">
        <v>0</v>
      </c>
      <c r="DO25" s="10" vm="39503">
        <v>0</v>
      </c>
      <c r="DP25" s="10" vm="32986">
        <v>0</v>
      </c>
      <c r="DQ25" s="10" vm="26139">
        <v>0</v>
      </c>
      <c r="DR25" s="10" vm="834">
        <v>0</v>
      </c>
      <c r="DS25" s="10" vm="52085">
        <v>0</v>
      </c>
      <c r="DT25" s="10" vm="457">
        <v>0</v>
      </c>
      <c r="DU25" s="10" vm="95">
        <v>0</v>
      </c>
      <c r="DV25" s="10" vm="50368">
        <v>0</v>
      </c>
      <c r="DW25" s="10" vm="39280">
        <v>0</v>
      </c>
      <c r="DX25" s="10" vm="32752">
        <v>0</v>
      </c>
      <c r="DY25" s="10" vm="25912">
        <v>0</v>
      </c>
      <c r="DZ25" s="10" vm="833">
        <v>0</v>
      </c>
      <c r="EA25" s="10" vm="48569">
        <v>0</v>
      </c>
      <c r="EB25" s="10" vm="456">
        <v>0</v>
      </c>
      <c r="EC25" s="10" vm="94">
        <v>0</v>
      </c>
      <c r="ED25" s="10" vm="65410">
        <v>0</v>
      </c>
      <c r="EE25" s="10" vm="39062">
        <v>0</v>
      </c>
      <c r="EF25" s="10" vm="32526">
        <v>0</v>
      </c>
      <c r="EG25" s="10" vm="25684">
        <v>0</v>
      </c>
      <c r="EH25" s="81" vm="832">
        <v>0</v>
      </c>
      <c r="EI25" s="81" vm="45266">
        <v>0</v>
      </c>
      <c r="EJ25" s="81" vm="455">
        <v>0</v>
      </c>
      <c r="EK25" s="81" vm="93">
        <v>0</v>
      </c>
      <c r="EL25" s="10" vm="65252">
        <v>1029</v>
      </c>
      <c r="EM25" s="10" vm="38833">
        <v>0</v>
      </c>
      <c r="EN25" s="10" vm="32356">
        <v>1881</v>
      </c>
      <c r="EO25" s="10" vm="25452">
        <v>-852</v>
      </c>
      <c r="EP25" s="10" vm="831">
        <v>1029</v>
      </c>
      <c r="EQ25" s="10" vm="55025">
        <v>0</v>
      </c>
      <c r="ER25" s="10" vm="454">
        <v>1881</v>
      </c>
      <c r="ES25" s="10" vm="92">
        <v>-852</v>
      </c>
      <c r="ET25" s="10" vm="53274">
        <v>7927</v>
      </c>
      <c r="EU25" s="10" vm="65075">
        <v>0</v>
      </c>
      <c r="EV25" s="10" vm="32128">
        <v>8878</v>
      </c>
      <c r="EW25" s="10" vm="25224">
        <v>-951</v>
      </c>
      <c r="EX25" s="10" vm="830">
        <v>717</v>
      </c>
      <c r="EY25" s="10" vm="51859">
        <v>881</v>
      </c>
      <c r="EZ25" s="10" vm="59997">
        <v>8</v>
      </c>
      <c r="FA25" s="10" vm="91">
        <v>881</v>
      </c>
      <c r="FB25" s="10" vm="50142">
        <v>84174</v>
      </c>
      <c r="FC25" s="10" vm="38381">
        <v>0</v>
      </c>
      <c r="FD25" s="10" vm="31901">
        <v>84174</v>
      </c>
      <c r="FE25" s="10" vm="24991">
        <v>7142</v>
      </c>
      <c r="FF25" s="10" vm="829">
        <v>51</v>
      </c>
      <c r="FG25" s="10" vm="48348">
        <v>0</v>
      </c>
      <c r="FH25" s="10" vm="453">
        <v>-220</v>
      </c>
      <c r="FI25" s="10" vm="90">
        <v>0</v>
      </c>
      <c r="FJ25" s="10" vm="65405">
        <v>0</v>
      </c>
      <c r="FK25" s="10" vm="38164">
        <v>-1</v>
      </c>
      <c r="FL25" s="10" vm="31664">
        <v>91146</v>
      </c>
      <c r="FM25" s="10" vm="24762">
        <v>10330</v>
      </c>
      <c r="FN25" s="10" vm="60040">
        <v>1110</v>
      </c>
      <c r="FO25" s="10" vm="45065">
        <v>0</v>
      </c>
      <c r="FP25" s="10" vm="452">
        <v>0</v>
      </c>
      <c r="FQ25" s="10" vm="89">
        <v>-13</v>
      </c>
      <c r="FR25" s="10" vm="65240">
        <v>0</v>
      </c>
      <c r="FS25" s="10" vm="65046">
        <v>0</v>
      </c>
      <c r="FT25" s="10" vm="31431">
        <v>11427</v>
      </c>
      <c r="FU25" s="10" vm="24535">
        <v>79719</v>
      </c>
      <c r="FV25" s="10" vm="828">
        <v>73844</v>
      </c>
      <c r="FW25" s="81" vm="54801">
        <v>0</v>
      </c>
      <c r="FX25" s="81" vm="451">
        <v>0</v>
      </c>
      <c r="FY25" s="81" vm="88">
        <v>0</v>
      </c>
      <c r="FZ25" s="81" vm="53053">
        <v>0</v>
      </c>
      <c r="GA25" s="81" vm="37721">
        <v>0</v>
      </c>
      <c r="GB25" s="10" vm="31215">
        <v>114</v>
      </c>
      <c r="GC25" s="10" vm="24307">
        <v>75</v>
      </c>
      <c r="GD25" s="10" vm="827">
        <v>39</v>
      </c>
      <c r="GE25" s="10" vm="51636">
        <v>0</v>
      </c>
      <c r="GF25" s="10" vm="450">
        <v>0</v>
      </c>
      <c r="GG25" s="10" vm="87">
        <v>0</v>
      </c>
      <c r="GH25" s="10" vm="49925">
        <v>0</v>
      </c>
      <c r="GI25" s="10" vm="37500">
        <v>0</v>
      </c>
      <c r="GJ25" s="10" vm="30983">
        <v>0</v>
      </c>
      <c r="GK25" s="10" vm="64272">
        <v>0</v>
      </c>
      <c r="GL25" s="10" vm="826">
        <v>0</v>
      </c>
      <c r="GM25" s="10" vm="65580">
        <v>0</v>
      </c>
      <c r="GN25" s="10" vm="449">
        <v>0</v>
      </c>
      <c r="GO25" s="10" vm="86">
        <v>0</v>
      </c>
      <c r="GP25" s="10" vm="65400">
        <v>0</v>
      </c>
      <c r="GQ25" s="10" vm="65010">
        <v>1101</v>
      </c>
      <c r="GR25" s="10" vm="30755">
        <v>794</v>
      </c>
      <c r="GS25" s="10" vm="23853">
        <v>307</v>
      </c>
      <c r="GT25" s="10" vm="825">
        <v>1215</v>
      </c>
      <c r="GU25" s="10" vm="44840">
        <v>869</v>
      </c>
      <c r="GV25" s="10" vm="59996">
        <v>346</v>
      </c>
      <c r="GW25" s="10" vm="85">
        <v>58</v>
      </c>
      <c r="GX25" s="81" vm="65230">
        <v>0</v>
      </c>
      <c r="GY25" s="10" vm="64998">
        <v>0</v>
      </c>
      <c r="GZ25" s="10" vm="64468">
        <v>0</v>
      </c>
      <c r="HA25" s="10" vm="23628">
        <v>0</v>
      </c>
      <c r="HB25" s="10" vm="824">
        <v>0</v>
      </c>
      <c r="HC25" s="81" vm="54587">
        <v>0</v>
      </c>
      <c r="HD25" s="81" vm="448">
        <v>597</v>
      </c>
      <c r="HE25" s="10" vm="84">
        <v>655</v>
      </c>
      <c r="HF25" s="10" vm="66181">
        <v>316</v>
      </c>
      <c r="HG25" s="10" vm="64986">
        <v>0</v>
      </c>
      <c r="HH25" s="10" vm="30352">
        <v>70</v>
      </c>
      <c r="HI25" s="10" vm="23399">
        <v>0</v>
      </c>
      <c r="HJ25" s="10" vm="823">
        <v>529</v>
      </c>
      <c r="HK25" s="10" vm="51469">
        <v>0</v>
      </c>
      <c r="HL25" s="10" vm="447">
        <v>0</v>
      </c>
      <c r="HM25" s="10" vm="83">
        <v>0</v>
      </c>
      <c r="HN25" s="10" vm="49707">
        <v>1581</v>
      </c>
      <c r="HO25" s="10" vm="36608">
        <v>2496</v>
      </c>
      <c r="HP25" s="10" vm="30118">
        <v>218</v>
      </c>
      <c r="HQ25" s="10" vm="23167">
        <v>0</v>
      </c>
      <c r="HR25" s="10" vm="822">
        <v>218</v>
      </c>
      <c r="HS25" s="10" vm="65569">
        <v>0</v>
      </c>
      <c r="HT25" s="10" vm="446">
        <v>460</v>
      </c>
      <c r="HU25" s="10" vm="82">
        <v>460</v>
      </c>
      <c r="HV25" s="10" vm="46382">
        <v>892</v>
      </c>
      <c r="HW25" s="10" vm="36390">
        <v>0</v>
      </c>
      <c r="HX25" s="10" vm="29887">
        <v>0</v>
      </c>
      <c r="HY25" s="10" vm="22936">
        <v>0</v>
      </c>
      <c r="HZ25" s="10" vm="821">
        <v>0</v>
      </c>
      <c r="IA25" s="10" vm="44620">
        <v>0</v>
      </c>
      <c r="IB25" s="10" vm="445">
        <v>0</v>
      </c>
      <c r="IC25" s="10" vm="81">
        <v>892</v>
      </c>
      <c r="ID25" s="10" vm="42859">
        <v>631</v>
      </c>
      <c r="IE25" s="10" vm="36159">
        <v>694</v>
      </c>
      <c r="IF25" s="10" vm="29651">
        <v>115</v>
      </c>
      <c r="IG25" s="10" vm="22765">
        <v>1440</v>
      </c>
      <c r="IH25" s="10" vm="820">
        <v>51</v>
      </c>
      <c r="II25" s="10" vm="54372">
        <v>13535</v>
      </c>
      <c r="IJ25" s="10" vm="444">
        <v>0</v>
      </c>
      <c r="IK25" s="10" vm="80">
        <v>47</v>
      </c>
      <c r="IL25" s="10" vm="52604">
        <v>0</v>
      </c>
      <c r="IM25" s="10" vm="35930">
        <v>-83</v>
      </c>
      <c r="IN25" s="10" vm="29416">
        <v>1315</v>
      </c>
      <c r="IO25" s="81" vm="22537">
        <v>1315</v>
      </c>
      <c r="IP25" s="10" vm="819">
        <v>0</v>
      </c>
      <c r="IQ25" s="10" vm="51254">
        <v>0</v>
      </c>
      <c r="IR25" s="10" vm="443">
        <v>0</v>
      </c>
      <c r="IS25" s="81" vm="59956">
        <v>0</v>
      </c>
      <c r="IT25" s="10" vm="49478">
        <v>0</v>
      </c>
    </row>
    <row r="26" spans="1:254" x14ac:dyDescent="0.25">
      <c r="A26" s="8" t="s">
        <v>75</v>
      </c>
      <c r="B26" s="8" t="s">
        <v>76</v>
      </c>
      <c r="C26" s="89">
        <v>44561</v>
      </c>
      <c r="D26" s="76" vm="15894">
        <v>12</v>
      </c>
      <c r="E26" s="10" vm="9148">
        <v>26726</v>
      </c>
      <c r="F26" s="10" vm="65437">
        <v>-22310</v>
      </c>
      <c r="G26" s="10" vm="42623">
        <v>0</v>
      </c>
      <c r="H26" s="10" vm="59555">
        <v>4416</v>
      </c>
      <c r="I26" s="10" vm="29172">
        <v>2073</v>
      </c>
      <c r="J26" s="10" vm="63366">
        <v>6489</v>
      </c>
      <c r="K26" s="10" vm="46168">
        <v>0</v>
      </c>
      <c r="L26" s="10" vm="15677">
        <v>0</v>
      </c>
      <c r="M26" s="10" vm="8931">
        <v>0</v>
      </c>
      <c r="N26" s="10" vm="44392">
        <v>171</v>
      </c>
      <c r="O26" s="10" vm="65205">
        <v>-3963</v>
      </c>
      <c r="P26" s="10" vm="35682">
        <v>0</v>
      </c>
      <c r="Q26" s="10" vm="29089">
        <v>7670</v>
      </c>
      <c r="R26" s="10" vm="22304">
        <v>0</v>
      </c>
      <c r="S26" s="10" vm="55889">
        <v>0</v>
      </c>
      <c r="T26" s="10" vm="15479">
        <v>10367</v>
      </c>
      <c r="U26" s="10" vm="8721">
        <v>0</v>
      </c>
      <c r="V26" s="10" vm="54143">
        <v>10367</v>
      </c>
      <c r="W26" s="10" vm="65189">
        <v>0</v>
      </c>
      <c r="X26" s="10" vm="35446">
        <v>0</v>
      </c>
      <c r="Y26" s="10" vm="28863">
        <v>0</v>
      </c>
      <c r="Z26" s="10" vm="22083">
        <v>0</v>
      </c>
      <c r="AA26" s="10" vm="66041">
        <v>10367</v>
      </c>
      <c r="AB26" s="10" vm="15287">
        <v>17937</v>
      </c>
      <c r="AC26" s="10" vm="8526">
        <v>3293</v>
      </c>
      <c r="AD26" s="10" vm="65711">
        <v>21230</v>
      </c>
      <c r="AE26" s="10" vm="41961">
        <v>295</v>
      </c>
      <c r="AF26" s="10" vm="35213">
        <v>0</v>
      </c>
      <c r="AG26" s="10" vm="28637">
        <v>0</v>
      </c>
      <c r="AH26" s="10" vm="21863">
        <v>0</v>
      </c>
      <c r="AI26" s="10" vm="49252">
        <v>21525</v>
      </c>
      <c r="AJ26" s="10" vm="15070">
        <v>3727</v>
      </c>
      <c r="AK26" s="10" vm="8433">
        <v>3082</v>
      </c>
      <c r="AL26" s="10" vm="47653">
        <v>3807</v>
      </c>
      <c r="AM26" s="10" vm="65156">
        <v>1778</v>
      </c>
      <c r="AN26" s="10" vm="35002">
        <v>626</v>
      </c>
      <c r="AO26" s="10" vm="64314">
        <v>51</v>
      </c>
      <c r="AP26" s="10" vm="21655">
        <v>0</v>
      </c>
      <c r="AQ26" s="10" vm="45943">
        <v>3685</v>
      </c>
      <c r="AR26" s="10" vm="14850">
        <v>0</v>
      </c>
      <c r="AS26" s="10" vm="8218">
        <v>12</v>
      </c>
      <c r="AT26" s="10" vm="65276">
        <v>16768</v>
      </c>
      <c r="AU26" s="10" vm="41529">
        <v>4757</v>
      </c>
      <c r="AV26" s="10" vm="64819">
        <v>245</v>
      </c>
      <c r="AW26" s="10" vm="28182">
        <v>144089</v>
      </c>
      <c r="AX26" s="10" vm="21450">
        <v>0</v>
      </c>
      <c r="AY26" s="10" vm="55691">
        <v>18844</v>
      </c>
      <c r="AZ26" s="10" vm="14639">
        <v>0</v>
      </c>
      <c r="BA26" s="10" vm="8002">
        <v>0</v>
      </c>
      <c r="BB26" s="10" vm="66235">
        <v>0</v>
      </c>
      <c r="BC26" s="10" vm="41297">
        <v>0</v>
      </c>
      <c r="BD26" s="10" vm="34667">
        <v>0</v>
      </c>
      <c r="BE26" s="10" vm="27952">
        <v>0</v>
      </c>
      <c r="BF26" s="10" vm="21229">
        <v>9441</v>
      </c>
      <c r="BG26" s="10" vm="65935">
        <v>172374</v>
      </c>
      <c r="BH26" s="10" vm="14442">
        <v>0</v>
      </c>
      <c r="BI26" s="10" vm="7802">
        <v>877</v>
      </c>
      <c r="BJ26" s="10" vm="50808">
        <v>5331</v>
      </c>
      <c r="BK26" s="10" vm="41069">
        <v>0</v>
      </c>
      <c r="BL26" s="10" vm="34434">
        <v>2624</v>
      </c>
      <c r="BM26" s="10" vm="27723">
        <v>8832</v>
      </c>
      <c r="BN26" s="10" vm="21008">
        <v>3595</v>
      </c>
      <c r="BO26" s="10" vm="49027">
        <v>0</v>
      </c>
      <c r="BP26" s="10" vm="14226">
        <v>298</v>
      </c>
      <c r="BQ26" s="10" vm="7650">
        <v>8255</v>
      </c>
      <c r="BR26" s="10" vm="47433">
        <v>12148</v>
      </c>
      <c r="BS26" s="10" vm="40862">
        <v>-3316</v>
      </c>
      <c r="BT26" s="10" vm="34218">
        <v>169058</v>
      </c>
      <c r="BU26" s="10" vm="64303">
        <v>81218</v>
      </c>
      <c r="BV26" s="10" vm="20793">
        <v>0</v>
      </c>
      <c r="BW26" s="10" vm="45720">
        <v>0</v>
      </c>
      <c r="BX26" s="10" vm="14008">
        <v>29332</v>
      </c>
      <c r="BY26" s="10" vm="7435">
        <v>0</v>
      </c>
      <c r="BZ26" s="10" vm="65269">
        <v>21766</v>
      </c>
      <c r="CA26" s="10" vm="40629">
        <v>344</v>
      </c>
      <c r="CB26" s="10" vm="34060">
        <v>132660</v>
      </c>
      <c r="CC26" s="10" vm="27272">
        <v>638</v>
      </c>
      <c r="CD26" s="10" vm="20593">
        <v>0</v>
      </c>
      <c r="CE26" s="10" vm="55470">
        <v>35760</v>
      </c>
      <c r="CF26" s="10" vm="13793">
        <v>27846</v>
      </c>
      <c r="CG26" s="10" vm="7222">
        <v>0</v>
      </c>
      <c r="CH26" s="10" vm="66221">
        <v>7218</v>
      </c>
      <c r="CI26" s="10" vm="40398">
        <v>0</v>
      </c>
      <c r="CJ26" s="10" vm="33829">
        <v>696</v>
      </c>
      <c r="CK26" s="10" vm="27040">
        <v>35760</v>
      </c>
      <c r="CL26" s="10" vm="20373">
        <v>0</v>
      </c>
      <c r="CM26" s="10" vm="65864">
        <v>0</v>
      </c>
      <c r="CN26" s="10" vm="13591">
        <v>0</v>
      </c>
      <c r="CO26" s="10" vm="7008">
        <v>0</v>
      </c>
      <c r="CP26" s="10" vm="65697">
        <v>0</v>
      </c>
      <c r="CQ26" s="10" vm="40168">
        <v>0</v>
      </c>
      <c r="CR26" s="10" vm="33595">
        <v>0</v>
      </c>
      <c r="CS26" s="10" vm="26814">
        <v>0</v>
      </c>
      <c r="CT26" s="10" vm="20153">
        <v>0</v>
      </c>
      <c r="CU26" s="10" vm="48804">
        <v>0</v>
      </c>
      <c r="CV26" s="10" vm="13374">
        <v>0</v>
      </c>
      <c r="CW26" s="10" vm="6844">
        <v>0</v>
      </c>
      <c r="CX26" s="10" vm="47210">
        <v>98</v>
      </c>
      <c r="CY26" s="10" vm="39956">
        <v>0</v>
      </c>
      <c r="CZ26" s="10" vm="33365">
        <v>727</v>
      </c>
      <c r="DA26" s="10" vm="26582">
        <v>-629</v>
      </c>
      <c r="DB26" s="81" vm="19936">
        <v>0</v>
      </c>
      <c r="DC26" s="81" vm="45496">
        <v>0</v>
      </c>
      <c r="DD26" s="81" vm="13153">
        <v>0</v>
      </c>
      <c r="DE26" s="81" vm="6627">
        <v>0</v>
      </c>
      <c r="DF26" s="10" vm="65256">
        <v>1246</v>
      </c>
      <c r="DG26" s="10" vm="39725">
        <v>0</v>
      </c>
      <c r="DH26" s="10" vm="33204">
        <v>715</v>
      </c>
      <c r="DI26" s="10" vm="26352">
        <v>531</v>
      </c>
      <c r="DJ26" s="10" vm="19731">
        <v>1344</v>
      </c>
      <c r="DK26" s="10" vm="55252">
        <v>0</v>
      </c>
      <c r="DL26" s="10" vm="63871">
        <v>1442</v>
      </c>
      <c r="DM26" s="10" vm="6409">
        <v>-98</v>
      </c>
      <c r="DN26" s="10" vm="66205">
        <v>0</v>
      </c>
      <c r="DO26" s="10" vm="39495">
        <v>0</v>
      </c>
      <c r="DP26" s="10" vm="32973">
        <v>0</v>
      </c>
      <c r="DQ26" s="10" vm="26128">
        <v>0</v>
      </c>
      <c r="DR26" s="10" vm="19512">
        <v>0</v>
      </c>
      <c r="DS26" s="10" vm="52092">
        <v>0</v>
      </c>
      <c r="DT26" s="10" vm="12744">
        <v>0</v>
      </c>
      <c r="DU26" s="10" vm="6197">
        <v>0</v>
      </c>
      <c r="DV26" s="10" vm="50356">
        <v>0</v>
      </c>
      <c r="DW26" s="10" vm="39270">
        <v>0</v>
      </c>
      <c r="DX26" s="10" vm="32741">
        <v>0</v>
      </c>
      <c r="DY26" s="10" vm="25902">
        <v>0</v>
      </c>
      <c r="DZ26" s="10" vm="19294">
        <v>493</v>
      </c>
      <c r="EA26" s="10" vm="48580">
        <v>0</v>
      </c>
      <c r="EB26" s="10" vm="12527">
        <v>183</v>
      </c>
      <c r="EC26" s="10" vm="62965">
        <v>310</v>
      </c>
      <c r="ED26" s="10" vm="46988">
        <v>0</v>
      </c>
      <c r="EE26" s="10" vm="39054">
        <v>0</v>
      </c>
      <c r="EF26" s="10" vm="32514">
        <v>0</v>
      </c>
      <c r="EG26" s="10" vm="64287">
        <v>0</v>
      </c>
      <c r="EH26" s="81" vm="19078">
        <v>0</v>
      </c>
      <c r="EI26" s="81" vm="45277">
        <v>0</v>
      </c>
      <c r="EJ26" s="81" vm="12307">
        <v>0</v>
      </c>
      <c r="EK26" s="81" vm="5822">
        <v>0</v>
      </c>
      <c r="EL26" s="10" vm="65245">
        <v>3364</v>
      </c>
      <c r="EM26" s="10" vm="38822">
        <v>0</v>
      </c>
      <c r="EN26" s="10" vm="32346">
        <v>3917</v>
      </c>
      <c r="EO26" s="10" vm="25441">
        <v>-553</v>
      </c>
      <c r="EP26" s="10" vm="100609">
        <v>3857</v>
      </c>
      <c r="EQ26" s="10" vm="55034">
        <v>0</v>
      </c>
      <c r="ER26" s="10" vm="12090">
        <v>4100</v>
      </c>
      <c r="ES26" s="10" vm="5607">
        <v>-243</v>
      </c>
      <c r="ET26" s="10" vm="66188">
        <v>5201</v>
      </c>
      <c r="EU26" s="10" vm="38596">
        <v>0</v>
      </c>
      <c r="EV26" s="10" vm="32115">
        <v>5542</v>
      </c>
      <c r="EW26" s="10" vm="25213">
        <v>-341</v>
      </c>
      <c r="EX26" s="10" vm="18663">
        <v>1143</v>
      </c>
      <c r="EY26" s="10" vm="51869">
        <v>230</v>
      </c>
      <c r="EZ26" s="10" vm="11927">
        <v>400</v>
      </c>
      <c r="FA26" s="10" vm="5399">
        <v>230</v>
      </c>
      <c r="FB26" s="10" vm="65679">
        <v>177517</v>
      </c>
      <c r="FC26" s="10" vm="38377">
        <v>0</v>
      </c>
      <c r="FD26" s="10" vm="31888">
        <v>177517</v>
      </c>
      <c r="FE26" s="10" vm="24978">
        <v>1456</v>
      </c>
      <c r="FF26" s="10" vm="18443">
        <v>1900</v>
      </c>
      <c r="FG26" s="10" vm="48356">
        <v>0</v>
      </c>
      <c r="FH26" s="10" vm="11713">
        <v>-1728</v>
      </c>
      <c r="FI26" s="10" vm="5182">
        <v>0</v>
      </c>
      <c r="FJ26" s="10" vm="46762">
        <v>-227</v>
      </c>
      <c r="FK26" s="10" vm="38155">
        <v>-928</v>
      </c>
      <c r="FL26" s="10" vm="31653">
        <v>177990</v>
      </c>
      <c r="FM26" s="10" vm="64281">
        <v>31729</v>
      </c>
      <c r="FN26" s="10" vm="64040">
        <v>3656</v>
      </c>
      <c r="FO26" s="10" vm="45073">
        <v>0</v>
      </c>
      <c r="FP26" s="10" vm="11500">
        <v>0</v>
      </c>
      <c r="FQ26" s="10" vm="4966">
        <v>-683</v>
      </c>
      <c r="FR26" s="10" vm="65234">
        <v>-27</v>
      </c>
      <c r="FS26" s="10" vm="37932">
        <v>-774</v>
      </c>
      <c r="FT26" s="10" vm="31419">
        <v>33901</v>
      </c>
      <c r="FU26" s="10" vm="24523">
        <v>144089</v>
      </c>
      <c r="FV26" s="10" vm="18058">
        <v>145788</v>
      </c>
      <c r="FW26" s="81" vm="54812">
        <v>0</v>
      </c>
      <c r="FX26" s="81" vm="11281">
        <v>0</v>
      </c>
      <c r="FY26" s="81" vm="4813">
        <v>0</v>
      </c>
      <c r="FZ26" s="81" vm="53041">
        <v>0</v>
      </c>
      <c r="GA26" s="81" vm="37716">
        <v>0</v>
      </c>
      <c r="GB26" s="10" vm="31204">
        <v>213</v>
      </c>
      <c r="GC26" s="10" vm="24296">
        <v>132</v>
      </c>
      <c r="GD26" s="10" vm="17842">
        <v>81</v>
      </c>
      <c r="GE26" s="10" vm="51646">
        <v>0</v>
      </c>
      <c r="GF26" s="10" vm="11064">
        <v>0</v>
      </c>
      <c r="GG26" s="10" vm="4597">
        <v>0</v>
      </c>
      <c r="GH26" s="10" vm="65668">
        <v>0</v>
      </c>
      <c r="GI26" s="10" vm="37494">
        <v>0</v>
      </c>
      <c r="GJ26" s="10" vm="30972">
        <v>0</v>
      </c>
      <c r="GK26" s="10" vm="24071">
        <v>0</v>
      </c>
      <c r="GL26" s="10" vm="17621">
        <v>0</v>
      </c>
      <c r="GM26" s="10" vm="48195">
        <v>0</v>
      </c>
      <c r="GN26" s="10" vm="10862">
        <v>1695</v>
      </c>
      <c r="GO26" s="10" vm="4385">
        <v>910</v>
      </c>
      <c r="GP26" s="10" vm="46538">
        <v>785</v>
      </c>
      <c r="GQ26" s="10" vm="37269">
        <v>1277</v>
      </c>
      <c r="GR26" s="10" vm="30745">
        <v>70</v>
      </c>
      <c r="GS26" s="10" vm="23842">
        <v>1207</v>
      </c>
      <c r="GT26" s="10" vm="17400">
        <v>3185</v>
      </c>
      <c r="GU26" s="10" vm="44851">
        <v>1112</v>
      </c>
      <c r="GV26" s="10" vm="10643">
        <v>2073</v>
      </c>
      <c r="GW26" s="10" vm="4165">
        <v>1957</v>
      </c>
      <c r="GX26" s="81" vm="65226">
        <v>0</v>
      </c>
      <c r="GY26" s="10" vm="37048">
        <v>0</v>
      </c>
      <c r="GZ26" s="10" vm="64466">
        <v>0</v>
      </c>
      <c r="HA26" s="10" vm="23618">
        <v>0</v>
      </c>
      <c r="HB26" s="10" vm="17192">
        <v>0</v>
      </c>
      <c r="HC26" s="81" vm="54594">
        <v>0</v>
      </c>
      <c r="HD26" s="81" vm="10425">
        <v>667</v>
      </c>
      <c r="HE26" s="10" vm="3947">
        <v>2624</v>
      </c>
      <c r="HF26" s="10" vm="66177">
        <v>159</v>
      </c>
      <c r="HG26" s="10" vm="36825">
        <v>830</v>
      </c>
      <c r="HH26" s="10" vm="30341">
        <v>3150</v>
      </c>
      <c r="HI26" s="10" vm="23387">
        <v>59</v>
      </c>
      <c r="HJ26" s="10" vm="16972">
        <v>2694</v>
      </c>
      <c r="HK26" s="10" vm="51477">
        <v>0</v>
      </c>
      <c r="HL26" s="10" vm="63745">
        <v>0</v>
      </c>
      <c r="HM26" s="10" vm="3733">
        <v>0</v>
      </c>
      <c r="HN26" s="10" vm="49695">
        <v>1363</v>
      </c>
      <c r="HO26" s="10" vm="36600">
        <v>8255</v>
      </c>
      <c r="HP26" s="10" vm="30106">
        <v>36</v>
      </c>
      <c r="HQ26" s="10" vm="23154">
        <v>308</v>
      </c>
      <c r="HR26" s="10" vm="16750">
        <v>344</v>
      </c>
      <c r="HS26" s="10" vm="47977">
        <v>0</v>
      </c>
      <c r="HT26" s="10" vm="10006">
        <v>0</v>
      </c>
      <c r="HU26" s="10" vm="3517">
        <v>0</v>
      </c>
      <c r="HV26" s="10" vm="46373">
        <v>3946</v>
      </c>
      <c r="HW26" s="10" vm="36382">
        <v>0</v>
      </c>
      <c r="HX26" s="10" vm="29874">
        <v>0</v>
      </c>
      <c r="HY26" s="10" vm="22924">
        <v>17</v>
      </c>
      <c r="HZ26" s="10" vm="64004">
        <v>0</v>
      </c>
      <c r="IA26" s="10" vm="44624">
        <v>0</v>
      </c>
      <c r="IB26" s="10" vm="9787">
        <v>0</v>
      </c>
      <c r="IC26" s="10" vm="3296">
        <v>3963</v>
      </c>
      <c r="ID26" s="10" vm="42847">
        <v>48</v>
      </c>
      <c r="IE26" s="10" vm="36151">
        <v>119</v>
      </c>
      <c r="IF26" s="10" vm="29638">
        <v>0</v>
      </c>
      <c r="IG26" s="10" vm="22754">
        <v>167</v>
      </c>
      <c r="IH26" s="10" vm="63999">
        <v>1900</v>
      </c>
      <c r="II26" s="10" vm="54376">
        <v>4358</v>
      </c>
      <c r="IJ26" s="10" vm="9587">
        <v>0</v>
      </c>
      <c r="IK26" s="10" vm="3076">
        <v>10</v>
      </c>
      <c r="IL26" s="10" vm="52593">
        <v>-4</v>
      </c>
      <c r="IM26" s="10" vm="35918">
        <v>-1</v>
      </c>
      <c r="IN26" s="10" vm="29403">
        <v>3751</v>
      </c>
      <c r="IO26" s="81" vm="22526">
        <v>3902</v>
      </c>
      <c r="IP26" s="10" vm="63990">
        <v>0</v>
      </c>
      <c r="IQ26" s="10" vm="51259">
        <v>0</v>
      </c>
      <c r="IR26" s="10" vm="9367">
        <v>0</v>
      </c>
      <c r="IS26" s="81" vm="2859">
        <v>58</v>
      </c>
      <c r="IT26" s="10" vm="49466">
        <v>58</v>
      </c>
    </row>
    <row r="27" spans="1:254" x14ac:dyDescent="0.25">
      <c r="A27" s="8" t="s">
        <v>14</v>
      </c>
      <c r="B27" s="8" t="s">
        <v>321</v>
      </c>
      <c r="C27" s="89">
        <v>44651</v>
      </c>
      <c r="D27" s="76" vm="442">
        <v>12</v>
      </c>
      <c r="E27" s="10" vm="79">
        <v>141898</v>
      </c>
      <c r="F27" s="10" vm="47881">
        <v>-68875</v>
      </c>
      <c r="G27" s="10" vm="42630">
        <v>-21061</v>
      </c>
      <c r="H27" s="10" vm="59569">
        <v>51962</v>
      </c>
      <c r="I27" s="10" vm="29185">
        <v>11708</v>
      </c>
      <c r="J27" s="10" vm="63353">
        <v>63670</v>
      </c>
      <c r="K27" s="10" vm="46158">
        <v>0</v>
      </c>
      <c r="L27" s="10" vm="441">
        <v>0</v>
      </c>
      <c r="M27" s="10" vm="78">
        <v>0</v>
      </c>
      <c r="N27" s="10" vm="44404">
        <v>911</v>
      </c>
      <c r="O27" s="10" vm="42406">
        <v>-34616</v>
      </c>
      <c r="P27" s="10" vm="35696">
        <v>311</v>
      </c>
      <c r="Q27" s="10" vm="29094">
        <v>11666</v>
      </c>
      <c r="R27" s="10" vm="818">
        <v>0</v>
      </c>
      <c r="S27" s="10" vm="66316">
        <v>0</v>
      </c>
      <c r="T27" s="10" vm="440">
        <v>41942</v>
      </c>
      <c r="U27" s="10" vm="77">
        <v>0</v>
      </c>
      <c r="V27" s="10" vm="54156">
        <v>41942</v>
      </c>
      <c r="W27" s="10" vm="42193">
        <v>0</v>
      </c>
      <c r="X27" s="10" vm="35459">
        <v>9713</v>
      </c>
      <c r="Y27" s="10" vm="28876">
        <v>0</v>
      </c>
      <c r="Z27" s="10" vm="817">
        <v>0</v>
      </c>
      <c r="AA27" s="10" vm="66032">
        <v>51655</v>
      </c>
      <c r="AB27" s="10" vm="439">
        <v>94306</v>
      </c>
      <c r="AC27" s="10" vm="76">
        <v>8846</v>
      </c>
      <c r="AD27" s="10" vm="51039">
        <v>103152</v>
      </c>
      <c r="AE27" s="10" vm="41971">
        <v>0</v>
      </c>
      <c r="AF27" s="10" vm="35226">
        <v>0</v>
      </c>
      <c r="AG27" s="10" vm="28648">
        <v>452</v>
      </c>
      <c r="AH27" s="10" vm="816">
        <v>0</v>
      </c>
      <c r="AI27" s="10" vm="49243">
        <v>103604</v>
      </c>
      <c r="AJ27" s="10" vm="438">
        <v>15819</v>
      </c>
      <c r="AK27" s="10" vm="75">
        <v>9745</v>
      </c>
      <c r="AL27" s="10" vm="47666">
        <v>9911</v>
      </c>
      <c r="AM27" s="10" vm="41767">
        <v>4875</v>
      </c>
      <c r="AN27" s="10" vm="35014">
        <v>0</v>
      </c>
      <c r="AO27" s="10" vm="28420">
        <v>655</v>
      </c>
      <c r="AP27" s="10" vm="815">
        <v>0</v>
      </c>
      <c r="AQ27" s="10" vm="45933">
        <v>19536</v>
      </c>
      <c r="AR27" s="10" vm="437">
        <v>0</v>
      </c>
      <c r="AS27" s="10" vm="74">
        <v>0</v>
      </c>
      <c r="AT27" s="10" vm="44178">
        <v>60541</v>
      </c>
      <c r="AU27" s="10" vm="41539">
        <v>43063</v>
      </c>
      <c r="AV27" s="10" vm="34900">
        <v>845</v>
      </c>
      <c r="AW27" s="10" vm="28194">
        <v>1282834</v>
      </c>
      <c r="AX27" s="10" vm="814">
        <v>0</v>
      </c>
      <c r="AY27" s="10" vm="55682">
        <v>2331</v>
      </c>
      <c r="AZ27" s="10" vm="436">
        <v>0</v>
      </c>
      <c r="BA27" s="10" vm="73">
        <v>26140</v>
      </c>
      <c r="BB27" s="10" vm="53927">
        <v>17080</v>
      </c>
      <c r="BC27" s="10" vm="41308">
        <v>0</v>
      </c>
      <c r="BD27" s="10" vm="34679">
        <v>0</v>
      </c>
      <c r="BE27" s="10" vm="27964">
        <v>16678</v>
      </c>
      <c r="BF27" s="10" vm="813">
        <v>0</v>
      </c>
      <c r="BG27" s="10" vm="65932">
        <v>1345063</v>
      </c>
      <c r="BH27" s="10" vm="435">
        <v>16392</v>
      </c>
      <c r="BI27" s="10" vm="59955">
        <v>5410</v>
      </c>
      <c r="BJ27" s="10" vm="50820">
        <v>33006</v>
      </c>
      <c r="BK27" s="10" vm="41081">
        <v>1919</v>
      </c>
      <c r="BL27" s="10" vm="34448">
        <v>1325</v>
      </c>
      <c r="BM27" s="10" vm="27733">
        <v>58052</v>
      </c>
      <c r="BN27" s="10" vm="812">
        <v>12500</v>
      </c>
      <c r="BO27" s="10" vm="49017">
        <v>0</v>
      </c>
      <c r="BP27" s="10" vm="434">
        <v>0</v>
      </c>
      <c r="BQ27" s="10" vm="72">
        <v>26041</v>
      </c>
      <c r="BR27" s="10" vm="47441">
        <v>38541</v>
      </c>
      <c r="BS27" s="10" vm="40873">
        <v>19511</v>
      </c>
      <c r="BT27" s="10" vm="34229">
        <v>1364574</v>
      </c>
      <c r="BU27" s="10" vm="27509">
        <v>542847</v>
      </c>
      <c r="BV27" s="10" vm="811">
        <v>296685</v>
      </c>
      <c r="BW27" s="10" vm="45711">
        <v>0</v>
      </c>
      <c r="BX27" s="10" vm="433">
        <v>57558</v>
      </c>
      <c r="BY27" s="10" vm="71">
        <v>20034</v>
      </c>
      <c r="BZ27" s="10" vm="43958">
        <v>8601</v>
      </c>
      <c r="CA27" s="10" vm="40642">
        <v>42212</v>
      </c>
      <c r="CB27" s="10" vm="34070">
        <v>967937</v>
      </c>
      <c r="CC27" s="10" vm="27284">
        <v>27470</v>
      </c>
      <c r="CD27" s="10" vm="810">
        <v>0</v>
      </c>
      <c r="CE27" s="10" vm="55462">
        <v>369167</v>
      </c>
      <c r="CF27" s="10" vm="432">
        <v>369167</v>
      </c>
      <c r="CG27" s="10" vm="70">
        <v>0</v>
      </c>
      <c r="CH27" s="10" vm="53709">
        <v>0</v>
      </c>
      <c r="CI27" s="10" vm="40407">
        <v>0</v>
      </c>
      <c r="CJ27" s="10" vm="33842">
        <v>0</v>
      </c>
      <c r="CK27" s="10" vm="27053">
        <v>369167</v>
      </c>
      <c r="CL27" s="10" vm="809">
        <v>28738</v>
      </c>
      <c r="CM27" s="10" vm="65860">
        <v>19226</v>
      </c>
      <c r="CN27" s="10" vm="431">
        <v>3530</v>
      </c>
      <c r="CO27" s="10" vm="69">
        <v>5982</v>
      </c>
      <c r="CP27" s="10" vm="50591">
        <v>278</v>
      </c>
      <c r="CQ27" s="10" vm="40177">
        <v>0</v>
      </c>
      <c r="CR27" s="10" vm="33608">
        <v>0</v>
      </c>
      <c r="CS27" s="10" vm="26825">
        <v>278</v>
      </c>
      <c r="CT27" s="10" vm="808">
        <v>0</v>
      </c>
      <c r="CU27" s="10" vm="48795">
        <v>0</v>
      </c>
      <c r="CV27" s="10" vm="430">
        <v>0</v>
      </c>
      <c r="CW27" s="10" vm="68">
        <v>0</v>
      </c>
      <c r="CX27" s="10" vm="47219">
        <v>0</v>
      </c>
      <c r="CY27" s="10" vm="39965">
        <v>0</v>
      </c>
      <c r="CZ27" s="10" vm="33378">
        <v>0</v>
      </c>
      <c r="DA27" s="10" vm="26595">
        <v>0</v>
      </c>
      <c r="DB27" s="81" vm="807">
        <v>990</v>
      </c>
      <c r="DC27" s="81" vm="45489">
        <v>0</v>
      </c>
      <c r="DD27" s="81" vm="429">
        <v>0</v>
      </c>
      <c r="DE27" s="81" vm="67">
        <v>990</v>
      </c>
      <c r="DF27" s="10" vm="43739">
        <v>4263</v>
      </c>
      <c r="DG27" s="10" vm="39734">
        <v>0</v>
      </c>
      <c r="DH27" s="10" vm="64647">
        <v>3215</v>
      </c>
      <c r="DI27" s="10" vm="26364">
        <v>1048</v>
      </c>
      <c r="DJ27" s="10" vm="806">
        <v>34269</v>
      </c>
      <c r="DK27" s="10" vm="55242">
        <v>19226</v>
      </c>
      <c r="DL27" s="10" vm="428">
        <v>6745</v>
      </c>
      <c r="DM27" s="10" vm="66">
        <v>8298</v>
      </c>
      <c r="DN27" s="10" vm="53490">
        <v>0</v>
      </c>
      <c r="DO27" s="10" vm="39504">
        <v>0</v>
      </c>
      <c r="DP27" s="10" vm="32987">
        <v>0</v>
      </c>
      <c r="DQ27" s="10" vm="26140">
        <v>0</v>
      </c>
      <c r="DR27" s="10" vm="805">
        <v>0</v>
      </c>
      <c r="DS27" s="10" vm="52086">
        <v>0</v>
      </c>
      <c r="DT27" s="10" vm="59995">
        <v>0</v>
      </c>
      <c r="DU27" s="10" vm="65">
        <v>0</v>
      </c>
      <c r="DV27" s="10" vm="50369">
        <v>4025</v>
      </c>
      <c r="DW27" s="10" vm="39281">
        <v>0</v>
      </c>
      <c r="DX27" s="10" vm="32753">
        <v>1590</v>
      </c>
      <c r="DY27" s="10" vm="25913">
        <v>2435</v>
      </c>
      <c r="DZ27" s="10" vm="804">
        <v>0</v>
      </c>
      <c r="EA27" s="10" vm="48570">
        <v>0</v>
      </c>
      <c r="EB27" s="10" vm="427">
        <v>0</v>
      </c>
      <c r="EC27" s="10" vm="64">
        <v>0</v>
      </c>
      <c r="ED27" s="10" vm="46998">
        <v>0</v>
      </c>
      <c r="EE27" s="10" vm="39063">
        <v>0</v>
      </c>
      <c r="EF27" s="10" vm="32527">
        <v>0</v>
      </c>
      <c r="EG27" s="10" vm="25685">
        <v>0</v>
      </c>
      <c r="EH27" s="81" vm="803">
        <v>0</v>
      </c>
      <c r="EI27" s="81" vm="45267">
        <v>0</v>
      </c>
      <c r="EJ27" s="81" vm="426">
        <v>0</v>
      </c>
      <c r="EK27" s="81" vm="63">
        <v>0</v>
      </c>
      <c r="EL27" s="10" vm="43520">
        <v>0</v>
      </c>
      <c r="EM27" s="10" vm="38834">
        <v>1835</v>
      </c>
      <c r="EN27" s="10" vm="64568">
        <v>0</v>
      </c>
      <c r="EO27" s="10" vm="25453">
        <v>-1835</v>
      </c>
      <c r="EP27" s="10" vm="802">
        <v>4025</v>
      </c>
      <c r="EQ27" s="10" vm="55026">
        <v>1835</v>
      </c>
      <c r="ER27" s="10" vm="425">
        <v>1590</v>
      </c>
      <c r="ES27" s="10" vm="62">
        <v>600</v>
      </c>
      <c r="ET27" s="10" vm="53275">
        <v>38294</v>
      </c>
      <c r="EU27" s="10" vm="38603">
        <v>21061</v>
      </c>
      <c r="EV27" s="10" vm="32129">
        <v>8335</v>
      </c>
      <c r="EW27" s="10" vm="25225">
        <v>8898</v>
      </c>
      <c r="EX27" s="10" vm="801">
        <v>3039</v>
      </c>
      <c r="EY27" s="10" vm="51860">
        <v>2490</v>
      </c>
      <c r="EZ27" s="10" vm="59994">
        <v>1876</v>
      </c>
      <c r="FA27" s="10" vm="61">
        <v>2490</v>
      </c>
      <c r="FB27" s="10" vm="50143">
        <v>1346112</v>
      </c>
      <c r="FC27" s="10" vm="65065">
        <v>0</v>
      </c>
      <c r="FD27" s="10" vm="31902">
        <v>1346112</v>
      </c>
      <c r="FE27" s="10" vm="24992">
        <v>53327</v>
      </c>
      <c r="FF27" s="10" vm="800">
        <v>20485</v>
      </c>
      <c r="FG27" s="10" vm="48349">
        <v>0</v>
      </c>
      <c r="FH27" s="10" vm="424">
        <v>-9975</v>
      </c>
      <c r="FI27" s="10" vm="60">
        <v>0</v>
      </c>
      <c r="FJ27" s="10" vm="46772">
        <v>-11196</v>
      </c>
      <c r="FK27" s="10" vm="38165">
        <v>0</v>
      </c>
      <c r="FL27" s="10" vm="31665">
        <v>1398753</v>
      </c>
      <c r="FM27" s="10" vm="24763">
        <v>97673</v>
      </c>
      <c r="FN27" s="10" vm="799">
        <v>19660</v>
      </c>
      <c r="FO27" s="10" vm="45066">
        <v>0</v>
      </c>
      <c r="FP27" s="10" vm="423">
        <v>0</v>
      </c>
      <c r="FQ27" s="10" vm="59">
        <v>-1414</v>
      </c>
      <c r="FR27" s="10" vm="43302">
        <v>0</v>
      </c>
      <c r="FS27" s="10" vm="65047">
        <v>0</v>
      </c>
      <c r="FT27" s="10" vm="31432">
        <v>115919</v>
      </c>
      <c r="FU27" s="10" vm="24536">
        <v>1282834</v>
      </c>
      <c r="FV27" s="10" vm="798">
        <v>1248439</v>
      </c>
      <c r="FW27" s="81" vm="54802">
        <v>16769</v>
      </c>
      <c r="FX27" s="81" vm="422">
        <v>0</v>
      </c>
      <c r="FY27" s="81" vm="58">
        <v>0</v>
      </c>
      <c r="FZ27" s="81" vm="53054">
        <v>311</v>
      </c>
      <c r="GA27" s="81" vm="65030">
        <v>17080</v>
      </c>
      <c r="GB27" s="10" vm="31216">
        <v>18793</v>
      </c>
      <c r="GC27" s="10" vm="24308">
        <v>10219</v>
      </c>
      <c r="GD27" s="10" vm="797">
        <v>8574</v>
      </c>
      <c r="GE27" s="10" vm="51637">
        <v>345</v>
      </c>
      <c r="GF27" s="10" vm="421">
        <v>250</v>
      </c>
      <c r="GG27" s="10" vm="57">
        <v>95</v>
      </c>
      <c r="GH27" s="10" vm="49926">
        <v>0</v>
      </c>
      <c r="GI27" s="10" vm="65019">
        <v>0</v>
      </c>
      <c r="GJ27" s="10" vm="30984">
        <v>0</v>
      </c>
      <c r="GK27" s="10" vm="24081">
        <v>0</v>
      </c>
      <c r="GL27" s="10" vm="796">
        <v>0</v>
      </c>
      <c r="GM27" s="10" vm="65581">
        <v>0</v>
      </c>
      <c r="GN27" s="10" vm="420">
        <v>7693</v>
      </c>
      <c r="GO27" s="10" vm="56">
        <v>4654</v>
      </c>
      <c r="GP27" s="10" vm="46548">
        <v>3039</v>
      </c>
      <c r="GQ27" s="10" vm="37275">
        <v>0</v>
      </c>
      <c r="GR27" s="10" vm="64528">
        <v>0</v>
      </c>
      <c r="GS27" s="10" vm="23854">
        <v>0</v>
      </c>
      <c r="GT27" s="10" vm="795">
        <v>26831</v>
      </c>
      <c r="GU27" s="10" vm="44841">
        <v>15123</v>
      </c>
      <c r="GV27" s="10" vm="419">
        <v>11708</v>
      </c>
      <c r="GW27" s="10" vm="55">
        <v>1324</v>
      </c>
      <c r="GX27" s="81" vm="43083">
        <v>0</v>
      </c>
      <c r="GY27" s="10" vm="64999">
        <v>0</v>
      </c>
      <c r="GZ27" s="10" vm="100650">
        <v>0</v>
      </c>
      <c r="HA27" s="10" vm="23629">
        <v>0</v>
      </c>
      <c r="HB27" s="10" vm="794">
        <v>0</v>
      </c>
      <c r="HC27" s="81" vm="54588">
        <v>0</v>
      </c>
      <c r="HD27" s="81" vm="418">
        <v>0</v>
      </c>
      <c r="HE27" s="10" vm="54">
        <v>1324</v>
      </c>
      <c r="HF27" s="10" vm="52824">
        <v>471</v>
      </c>
      <c r="HG27" s="10" vm="36832">
        <v>3195</v>
      </c>
      <c r="HH27" s="10" vm="30353">
        <v>6259</v>
      </c>
      <c r="HI27" s="10" vm="23400">
        <v>388</v>
      </c>
      <c r="HJ27" s="10" vm="793">
        <v>6026</v>
      </c>
      <c r="HK27" s="10" vm="51470">
        <v>0</v>
      </c>
      <c r="HL27" s="10" vm="417">
        <v>0</v>
      </c>
      <c r="HM27" s="10" vm="53">
        <v>0</v>
      </c>
      <c r="HN27" s="10" vm="49708">
        <v>9702</v>
      </c>
      <c r="HO27" s="10" vm="36609">
        <v>26041</v>
      </c>
      <c r="HP27" s="10" vm="30119">
        <v>8703</v>
      </c>
      <c r="HQ27" s="10" vm="23168">
        <v>33509</v>
      </c>
      <c r="HR27" s="10" vm="792">
        <v>42212</v>
      </c>
      <c r="HS27" s="10" vm="47974">
        <v>0</v>
      </c>
      <c r="HT27" s="10" vm="416">
        <v>0</v>
      </c>
      <c r="HU27" s="10" vm="52">
        <v>0</v>
      </c>
      <c r="HV27" s="10" vm="46383">
        <v>36043</v>
      </c>
      <c r="HW27" s="10" vm="36391">
        <v>1471</v>
      </c>
      <c r="HX27" s="10" vm="29888">
        <v>0</v>
      </c>
      <c r="HY27" s="10" vm="22937">
        <v>733</v>
      </c>
      <c r="HZ27" s="10" vm="791">
        <v>0</v>
      </c>
      <c r="IA27" s="10" vm="65289">
        <v>0</v>
      </c>
      <c r="IB27" s="10" vm="415">
        <v>-3631</v>
      </c>
      <c r="IC27" s="10" vm="51">
        <v>34616</v>
      </c>
      <c r="ID27" s="10" vm="42860">
        <v>267</v>
      </c>
      <c r="IE27" s="10" vm="36160">
        <v>139</v>
      </c>
      <c r="IF27" s="10" vm="29652">
        <v>0</v>
      </c>
      <c r="IG27" s="10" vm="22766">
        <v>406</v>
      </c>
      <c r="IH27" s="10" vm="790">
        <v>20485</v>
      </c>
      <c r="II27" s="10" vm="66250">
        <v>21125</v>
      </c>
      <c r="IJ27" s="10" vm="414">
        <v>1835</v>
      </c>
      <c r="IK27" s="10" vm="50">
        <v>307</v>
      </c>
      <c r="IL27" s="10" vm="52605">
        <v>-139</v>
      </c>
      <c r="IM27" s="10" vm="35931">
        <v>121</v>
      </c>
      <c r="IN27" s="10" vm="29417">
        <v>17124</v>
      </c>
      <c r="IO27" s="81" vm="22538">
        <v>17124</v>
      </c>
      <c r="IP27" s="10" vm="789">
        <v>0</v>
      </c>
      <c r="IQ27" s="10" vm="65725">
        <v>0</v>
      </c>
      <c r="IR27" s="10" vm="413">
        <v>0</v>
      </c>
      <c r="IS27" s="81" vm="49">
        <v>994</v>
      </c>
      <c r="IT27" s="10" vm="49479">
        <v>994</v>
      </c>
    </row>
    <row r="28" spans="1:254" x14ac:dyDescent="0.25">
      <c r="A28" s="8" t="s">
        <v>140</v>
      </c>
      <c r="B28" s="8" t="s">
        <v>965</v>
      </c>
      <c r="C28" s="89">
        <v>44651</v>
      </c>
      <c r="D28" s="76" vm="15895">
        <v>12</v>
      </c>
      <c r="E28" s="10" vm="9149">
        <v>20955</v>
      </c>
      <c r="F28" s="10" vm="65438">
        <v>-16931</v>
      </c>
      <c r="G28" s="10" vm="42624">
        <v>0</v>
      </c>
      <c r="H28" s="10" vm="59556">
        <v>4024</v>
      </c>
      <c r="I28" s="10" vm="29173">
        <v>124</v>
      </c>
      <c r="J28" s="10" vm="63367">
        <v>4148</v>
      </c>
      <c r="K28" s="10" vm="46169">
        <v>0</v>
      </c>
      <c r="L28" s="10" vm="15678">
        <v>0</v>
      </c>
      <c r="M28" s="10" vm="8932">
        <v>0</v>
      </c>
      <c r="N28" s="10" vm="44393">
        <v>6</v>
      </c>
      <c r="O28" s="10" vm="65206">
        <v>-2927</v>
      </c>
      <c r="P28" s="10" vm="35683">
        <v>0</v>
      </c>
      <c r="Q28" s="10" vm="64324">
        <v>0</v>
      </c>
      <c r="R28" s="10" vm="22305">
        <v>0</v>
      </c>
      <c r="S28" s="10" vm="55890">
        <v>0</v>
      </c>
      <c r="T28" s="10" vm="15480">
        <v>1227</v>
      </c>
      <c r="U28" s="10" vm="8722">
        <v>0</v>
      </c>
      <c r="V28" s="10" vm="54144">
        <v>1227</v>
      </c>
      <c r="W28" s="10" vm="42187">
        <v>0</v>
      </c>
      <c r="X28" s="10" vm="35447">
        <v>734</v>
      </c>
      <c r="Y28" s="10" vm="28864">
        <v>0</v>
      </c>
      <c r="Z28" s="10" vm="22084">
        <v>0</v>
      </c>
      <c r="AA28" s="10" vm="66042">
        <v>1961</v>
      </c>
      <c r="AB28" s="10" vm="100599">
        <v>16755</v>
      </c>
      <c r="AC28" s="10" vm="8527">
        <v>723</v>
      </c>
      <c r="AD28" s="10" vm="65712">
        <v>17478</v>
      </c>
      <c r="AE28" s="10" vm="41962">
        <v>595</v>
      </c>
      <c r="AF28" s="10" vm="35214">
        <v>0</v>
      </c>
      <c r="AG28" s="10" vm="28638">
        <v>81</v>
      </c>
      <c r="AH28" s="10" vm="21864">
        <v>0</v>
      </c>
      <c r="AI28" s="10" vm="49253">
        <v>18154</v>
      </c>
      <c r="AJ28" s="10" vm="15071">
        <v>2924</v>
      </c>
      <c r="AK28" s="10" vm="63177">
        <v>657</v>
      </c>
      <c r="AL28" s="10" vm="47654">
        <v>6276</v>
      </c>
      <c r="AM28" s="10" vm="41760">
        <v>991</v>
      </c>
      <c r="AN28" s="10" vm="35003">
        <v>54</v>
      </c>
      <c r="AO28" s="10" vm="28410">
        <v>375</v>
      </c>
      <c r="AP28" s="10" vm="21656">
        <v>315</v>
      </c>
      <c r="AQ28" s="10" vm="45944">
        <v>3430</v>
      </c>
      <c r="AR28" s="10" vm="14851">
        <v>0</v>
      </c>
      <c r="AS28" s="10" vm="8219">
        <v>0</v>
      </c>
      <c r="AT28" s="10" vm="65277">
        <v>15022</v>
      </c>
      <c r="AU28" s="10" vm="41530">
        <v>3132</v>
      </c>
      <c r="AV28" s="10" vm="64820">
        <v>448</v>
      </c>
      <c r="AW28" s="10" vm="28183">
        <v>233835</v>
      </c>
      <c r="AX28" s="10" vm="21451">
        <v>0</v>
      </c>
      <c r="AY28" s="10" vm="55692">
        <v>855</v>
      </c>
      <c r="AZ28" s="10" vm="14640">
        <v>0</v>
      </c>
      <c r="BA28" s="10" vm="8003">
        <v>0</v>
      </c>
      <c r="BB28" s="10" vm="66236">
        <v>0</v>
      </c>
      <c r="BC28" s="10" vm="41298">
        <v>0</v>
      </c>
      <c r="BD28" s="10" vm="34668">
        <v>0</v>
      </c>
      <c r="BE28" s="10" vm="27953">
        <v>1000</v>
      </c>
      <c r="BF28" s="10" vm="21230">
        <v>0</v>
      </c>
      <c r="BG28" s="10" vm="52397">
        <v>235690</v>
      </c>
      <c r="BH28" s="10" vm="14443">
        <v>0</v>
      </c>
      <c r="BI28" s="10" vm="7803">
        <v>205</v>
      </c>
      <c r="BJ28" s="10" vm="50809">
        <v>2983</v>
      </c>
      <c r="BK28" s="10" vm="41070">
        <v>0</v>
      </c>
      <c r="BL28" s="10" vm="34435">
        <v>2353</v>
      </c>
      <c r="BM28" s="10" vm="27724">
        <v>5541</v>
      </c>
      <c r="BN28" s="10" vm="21009">
        <v>1286</v>
      </c>
      <c r="BO28" s="10" vm="49028">
        <v>0</v>
      </c>
      <c r="BP28" s="10" vm="14227">
        <v>596</v>
      </c>
      <c r="BQ28" s="10" vm="63094">
        <v>3999</v>
      </c>
      <c r="BR28" s="10" vm="47434">
        <v>5881</v>
      </c>
      <c r="BS28" s="10" vm="40863">
        <v>-340</v>
      </c>
      <c r="BT28" s="10" vm="34219">
        <v>235350</v>
      </c>
      <c r="BU28" s="10" vm="27497">
        <v>86838</v>
      </c>
      <c r="BV28" s="10" vm="20794">
        <v>0</v>
      </c>
      <c r="BW28" s="10" vm="45721">
        <v>0</v>
      </c>
      <c r="BX28" s="10" vm="14009">
        <v>42710</v>
      </c>
      <c r="BY28" s="10" vm="7436">
        <v>0</v>
      </c>
      <c r="BZ28" s="10" vm="65270">
        <v>0</v>
      </c>
      <c r="CA28" s="10" vm="40630">
        <v>3018</v>
      </c>
      <c r="CB28" s="10" vm="34061">
        <v>132566</v>
      </c>
      <c r="CC28" s="10" vm="27273">
        <v>491</v>
      </c>
      <c r="CD28" s="10" vm="64151">
        <v>0</v>
      </c>
      <c r="CE28" s="10" vm="55471">
        <v>102293</v>
      </c>
      <c r="CF28" s="10" vm="13794">
        <v>99056</v>
      </c>
      <c r="CG28" s="10" vm="7223">
        <v>3237</v>
      </c>
      <c r="CH28" s="10" vm="66222">
        <v>0</v>
      </c>
      <c r="CI28" s="10" vm="40399">
        <v>0</v>
      </c>
      <c r="CJ28" s="10" vm="33830">
        <v>0</v>
      </c>
      <c r="CK28" s="10" vm="27041">
        <v>102293</v>
      </c>
      <c r="CL28" s="10" vm="20374">
        <v>2046</v>
      </c>
      <c r="CM28" s="10" vm="65865">
        <v>0</v>
      </c>
      <c r="CN28" s="10" vm="13592">
        <v>1882</v>
      </c>
      <c r="CO28" s="10" vm="7009">
        <v>164</v>
      </c>
      <c r="CP28" s="10" vm="65698">
        <v>40</v>
      </c>
      <c r="CQ28" s="10" vm="40169">
        <v>0</v>
      </c>
      <c r="CR28" s="10" vm="33596">
        <v>0</v>
      </c>
      <c r="CS28" s="10" vm="26815">
        <v>40</v>
      </c>
      <c r="CT28" s="10" vm="20154">
        <v>0</v>
      </c>
      <c r="CU28" s="10" vm="48805">
        <v>0</v>
      </c>
      <c r="CV28" s="10" vm="13375">
        <v>0</v>
      </c>
      <c r="CW28" s="10" vm="6845">
        <v>0</v>
      </c>
      <c r="CX28" s="10" vm="47211">
        <v>173</v>
      </c>
      <c r="CY28" s="10" vm="39957">
        <v>0</v>
      </c>
      <c r="CZ28" s="10" vm="33366">
        <v>26</v>
      </c>
      <c r="DA28" s="10" vm="26583">
        <v>147</v>
      </c>
      <c r="DB28" s="81" vm="19937">
        <v>70</v>
      </c>
      <c r="DC28" s="81" vm="45497">
        <v>0</v>
      </c>
      <c r="DD28" s="81" vm="13154">
        <v>0</v>
      </c>
      <c r="DE28" s="81" vm="6628">
        <v>70</v>
      </c>
      <c r="DF28" s="10" vm="65257">
        <v>427</v>
      </c>
      <c r="DG28" s="10" vm="39726">
        <v>0</v>
      </c>
      <c r="DH28" s="10" vm="33205">
        <v>0</v>
      </c>
      <c r="DI28" s="10" vm="26353">
        <v>427</v>
      </c>
      <c r="DJ28" s="10" vm="19732">
        <v>2756</v>
      </c>
      <c r="DK28" s="10" vm="55253">
        <v>0</v>
      </c>
      <c r="DL28" s="10" vm="12943">
        <v>1908</v>
      </c>
      <c r="DM28" s="10" vm="6410">
        <v>848</v>
      </c>
      <c r="DN28" s="10" vm="66206">
        <v>0</v>
      </c>
      <c r="DO28" s="10" vm="39496">
        <v>0</v>
      </c>
      <c r="DP28" s="10" vm="32974">
        <v>0</v>
      </c>
      <c r="DQ28" s="10" vm="26129">
        <v>0</v>
      </c>
      <c r="DR28" s="10" vm="19513">
        <v>0</v>
      </c>
      <c r="DS28" s="10" vm="65798">
        <v>0</v>
      </c>
      <c r="DT28" s="10" vm="12745">
        <v>0</v>
      </c>
      <c r="DU28" s="10" vm="6198">
        <v>0</v>
      </c>
      <c r="DV28" s="10" vm="50357">
        <v>0</v>
      </c>
      <c r="DW28" s="10" vm="39271">
        <v>0</v>
      </c>
      <c r="DX28" s="10" vm="32742">
        <v>0</v>
      </c>
      <c r="DY28" s="10" vm="25903">
        <v>0</v>
      </c>
      <c r="DZ28" s="10" vm="19295">
        <v>0</v>
      </c>
      <c r="EA28" s="10" vm="48581">
        <v>0</v>
      </c>
      <c r="EB28" s="10" vm="12528">
        <v>0</v>
      </c>
      <c r="EC28" s="10" vm="6038">
        <v>0</v>
      </c>
      <c r="ED28" s="10" vm="46989">
        <v>0</v>
      </c>
      <c r="EE28" s="10" vm="39055">
        <v>0</v>
      </c>
      <c r="EF28" s="10" vm="32515">
        <v>0</v>
      </c>
      <c r="EG28" s="10" vm="25673">
        <v>0</v>
      </c>
      <c r="EH28" s="81" vm="19079">
        <v>0</v>
      </c>
      <c r="EI28" s="81" vm="45278">
        <v>0</v>
      </c>
      <c r="EJ28" s="81" vm="12308">
        <v>0</v>
      </c>
      <c r="EK28" s="81" vm="5823">
        <v>0</v>
      </c>
      <c r="EL28" s="10" vm="65246">
        <v>44</v>
      </c>
      <c r="EM28" s="10" vm="38823">
        <v>0</v>
      </c>
      <c r="EN28" s="10" vm="64566">
        <v>0</v>
      </c>
      <c r="EO28" s="10" vm="25442">
        <v>44</v>
      </c>
      <c r="EP28" s="10" vm="18882">
        <v>44</v>
      </c>
      <c r="EQ28" s="10" vm="55035">
        <v>0</v>
      </c>
      <c r="ER28" s="10" vm="12091">
        <v>0</v>
      </c>
      <c r="ES28" s="10" vm="5608">
        <v>44</v>
      </c>
      <c r="ET28" s="10" vm="66189">
        <v>2800</v>
      </c>
      <c r="EU28" s="10" vm="38597">
        <v>0</v>
      </c>
      <c r="EV28" s="10" vm="32116">
        <v>1908</v>
      </c>
      <c r="EW28" s="10" vm="25214">
        <v>892</v>
      </c>
      <c r="EX28" s="10" vm="18664">
        <v>1221</v>
      </c>
      <c r="EY28" s="10" vm="51870">
        <v>395</v>
      </c>
      <c r="EZ28" s="10" vm="11928">
        <v>581</v>
      </c>
      <c r="FA28" s="10" vm="5400">
        <v>395</v>
      </c>
      <c r="FB28" s="10" vm="65680">
        <v>255221</v>
      </c>
      <c r="FC28" s="10" vm="65061">
        <v>0</v>
      </c>
      <c r="FD28" s="10" vm="31889">
        <v>255221</v>
      </c>
      <c r="FE28" s="10" vm="24979">
        <v>12056</v>
      </c>
      <c r="FF28" s="10" vm="18444">
        <v>1645</v>
      </c>
      <c r="FG28" s="10" vm="48357">
        <v>0</v>
      </c>
      <c r="FH28" s="10" vm="11714">
        <v>-1527</v>
      </c>
      <c r="FI28" s="10" vm="5183">
        <v>0</v>
      </c>
      <c r="FJ28" s="10" vm="46763">
        <v>0</v>
      </c>
      <c r="FK28" s="10" vm="38156">
        <v>0</v>
      </c>
      <c r="FL28" s="10" vm="31654">
        <v>267395</v>
      </c>
      <c r="FM28" s="10" vm="24752">
        <v>30827</v>
      </c>
      <c r="FN28" s="10" vm="18277">
        <v>3334</v>
      </c>
      <c r="FO28" s="10" vm="65301">
        <v>0</v>
      </c>
      <c r="FP28" s="10" vm="11501">
        <v>0</v>
      </c>
      <c r="FQ28" s="10" vm="4967">
        <v>-601</v>
      </c>
      <c r="FR28" s="10" vm="65235">
        <v>0</v>
      </c>
      <c r="FS28" s="10" vm="65042">
        <v>0</v>
      </c>
      <c r="FT28" s="10" vm="31420">
        <v>33560</v>
      </c>
      <c r="FU28" s="10" vm="24524">
        <v>233835</v>
      </c>
      <c r="FV28" s="10" vm="18059">
        <v>224394</v>
      </c>
      <c r="FW28" s="81" vm="54813">
        <v>0</v>
      </c>
      <c r="FX28" s="81" vm="11282">
        <v>0</v>
      </c>
      <c r="FY28" s="81" vm="100539">
        <v>0</v>
      </c>
      <c r="FZ28" s="81" vm="53042">
        <v>0</v>
      </c>
      <c r="GA28" s="81" vm="37717">
        <v>0</v>
      </c>
      <c r="GB28" s="10" vm="31205">
        <v>599</v>
      </c>
      <c r="GC28" s="10" vm="24297">
        <v>305</v>
      </c>
      <c r="GD28" s="10" vm="100603">
        <v>294</v>
      </c>
      <c r="GE28" s="10" vm="51647">
        <v>0</v>
      </c>
      <c r="GF28" s="10" vm="63782">
        <v>0</v>
      </c>
      <c r="GG28" s="10" vm="4598">
        <v>0</v>
      </c>
      <c r="GH28" s="10" vm="65669">
        <v>137</v>
      </c>
      <c r="GI28" s="10" vm="37495">
        <v>87</v>
      </c>
      <c r="GJ28" s="10" vm="30973">
        <v>50</v>
      </c>
      <c r="GK28" s="10" vm="24072">
        <v>0</v>
      </c>
      <c r="GL28" s="10" vm="17622">
        <v>0</v>
      </c>
      <c r="GM28" s="10" vm="48196">
        <v>0</v>
      </c>
      <c r="GN28" s="10" vm="10863">
        <v>215</v>
      </c>
      <c r="GO28" s="10" vm="4386">
        <v>219</v>
      </c>
      <c r="GP28" s="10" vm="46539">
        <v>-4</v>
      </c>
      <c r="GQ28" s="10" vm="37270">
        <v>0</v>
      </c>
      <c r="GR28" s="10" vm="30746">
        <v>216</v>
      </c>
      <c r="GS28" s="10" vm="23843">
        <v>-216</v>
      </c>
      <c r="GT28" s="10" vm="17401">
        <v>951</v>
      </c>
      <c r="GU28" s="10" vm="44852">
        <v>827</v>
      </c>
      <c r="GV28" s="10" vm="10644">
        <v>124</v>
      </c>
      <c r="GW28" s="10" vm="4166">
        <v>68</v>
      </c>
      <c r="GX28" s="81" vm="65227">
        <v>0</v>
      </c>
      <c r="GY28" s="10" vm="64993">
        <v>0</v>
      </c>
      <c r="GZ28" s="10" vm="30575">
        <v>0</v>
      </c>
      <c r="HA28" s="10" vm="23619">
        <v>0</v>
      </c>
      <c r="HB28" s="10" vm="17193">
        <v>0</v>
      </c>
      <c r="HC28" s="81" vm="54595">
        <v>0</v>
      </c>
      <c r="HD28" s="81" vm="10426">
        <v>2285</v>
      </c>
      <c r="HE28" s="10" vm="3948">
        <v>2353</v>
      </c>
      <c r="HF28" s="10" vm="66178">
        <v>640</v>
      </c>
      <c r="HG28" s="10" vm="36826">
        <v>684</v>
      </c>
      <c r="HH28" s="10" vm="30342">
        <v>0</v>
      </c>
      <c r="HI28" s="10" vm="23388">
        <v>0</v>
      </c>
      <c r="HJ28" s="10" vm="16973">
        <v>1090</v>
      </c>
      <c r="HK28" s="10" vm="65740">
        <v>0</v>
      </c>
      <c r="HL28" s="10" vm="10224">
        <v>0</v>
      </c>
      <c r="HM28" s="10" vm="3734">
        <v>0</v>
      </c>
      <c r="HN28" s="10" vm="49696">
        <v>1585</v>
      </c>
      <c r="HO28" s="10" vm="36601">
        <v>3999</v>
      </c>
      <c r="HP28" s="10" vm="30107">
        <v>877</v>
      </c>
      <c r="HQ28" s="10" vm="23155">
        <v>2140</v>
      </c>
      <c r="HR28" s="10" vm="16751">
        <v>3017</v>
      </c>
      <c r="HS28" s="10" vm="47978">
        <v>0</v>
      </c>
      <c r="HT28" s="10" vm="10007">
        <v>0</v>
      </c>
      <c r="HU28" s="10" vm="3518">
        <v>0</v>
      </c>
      <c r="HV28" s="10" vm="46374">
        <v>3250</v>
      </c>
      <c r="HW28" s="10" vm="36383">
        <v>0</v>
      </c>
      <c r="HX28" s="10" vm="29875">
        <v>0</v>
      </c>
      <c r="HY28" s="10" vm="22925">
        <v>31</v>
      </c>
      <c r="HZ28" s="10" vm="64005">
        <v>0</v>
      </c>
      <c r="IA28" s="10" vm="65295">
        <v>378</v>
      </c>
      <c r="IB28" s="10" vm="9788">
        <v>-732</v>
      </c>
      <c r="IC28" s="10" vm="3297">
        <v>2927</v>
      </c>
      <c r="ID28" s="10" vm="42848">
        <v>388</v>
      </c>
      <c r="IE28" s="10" vm="36152">
        <v>1238</v>
      </c>
      <c r="IF28" s="10" vm="29639">
        <v>4746</v>
      </c>
      <c r="IG28" s="10" vm="22755">
        <v>6372</v>
      </c>
      <c r="IH28" s="10" vm="16321">
        <v>1645</v>
      </c>
      <c r="II28" s="10" vm="54377">
        <v>3479</v>
      </c>
      <c r="IJ28" s="10" vm="63324">
        <v>0</v>
      </c>
      <c r="IK28" s="10" vm="3077">
        <v>25</v>
      </c>
      <c r="IL28" s="10" vm="52594">
        <v>-9</v>
      </c>
      <c r="IM28" s="10" vm="35919">
        <v>1427</v>
      </c>
      <c r="IN28" s="10" vm="29404">
        <v>3178</v>
      </c>
      <c r="IO28" s="81" vm="22527">
        <v>3190</v>
      </c>
      <c r="IP28" s="10" vm="63991">
        <v>0</v>
      </c>
      <c r="IQ28" s="10" vm="65730">
        <v>0</v>
      </c>
      <c r="IR28" s="10" vm="9368">
        <v>0</v>
      </c>
      <c r="IS28" s="81" vm="2860">
        <v>0</v>
      </c>
      <c r="IT28" s="10" vm="49467">
        <v>116</v>
      </c>
    </row>
    <row r="29" spans="1:254" x14ac:dyDescent="0.25">
      <c r="A29" s="8" t="s">
        <v>19</v>
      </c>
      <c r="B29" s="8" t="s">
        <v>20</v>
      </c>
      <c r="C29" s="89">
        <v>44651</v>
      </c>
      <c r="D29" s="76" vm="412">
        <v>12</v>
      </c>
      <c r="E29" s="10" vm="48">
        <v>40806</v>
      </c>
      <c r="F29" s="10" vm="65446">
        <v>-32875</v>
      </c>
      <c r="G29" s="10" vm="42631">
        <v>-2413</v>
      </c>
      <c r="H29" s="10" vm="59570">
        <v>5518</v>
      </c>
      <c r="I29" s="10" vm="29186">
        <v>155</v>
      </c>
      <c r="J29" s="10" vm="63354">
        <v>5673</v>
      </c>
      <c r="K29" s="10" vm="46159">
        <v>0</v>
      </c>
      <c r="L29" s="10" vm="411">
        <v>0</v>
      </c>
      <c r="M29" s="10" vm="47">
        <v>0</v>
      </c>
      <c r="N29" s="10" vm="44405">
        <v>232</v>
      </c>
      <c r="O29" s="10" vm="42407">
        <v>-7068</v>
      </c>
      <c r="P29" s="10" vm="35697">
        <v>0</v>
      </c>
      <c r="Q29" s="10" vm="64330">
        <v>0</v>
      </c>
      <c r="R29" s="10" vm="60039">
        <v>0</v>
      </c>
      <c r="S29" s="10" vm="55880">
        <v>0</v>
      </c>
      <c r="T29" s="10" vm="59993">
        <v>-1163</v>
      </c>
      <c r="U29" s="10" vm="46">
        <v>-41</v>
      </c>
      <c r="V29" s="10" vm="54157">
        <v>-1204</v>
      </c>
      <c r="W29" s="10" vm="65192">
        <v>0</v>
      </c>
      <c r="X29" s="10" vm="35460">
        <v>5667</v>
      </c>
      <c r="Y29" s="10" vm="28877">
        <v>0</v>
      </c>
      <c r="Z29" s="10" vm="788">
        <v>0</v>
      </c>
      <c r="AA29" s="10" vm="66033">
        <v>4463</v>
      </c>
      <c r="AB29" s="10" vm="410">
        <v>31091</v>
      </c>
      <c r="AC29" s="10" vm="59954">
        <v>2838</v>
      </c>
      <c r="AD29" s="10" vm="65718">
        <v>33929</v>
      </c>
      <c r="AE29" s="10" vm="41972">
        <v>126</v>
      </c>
      <c r="AF29" s="10" vm="35227">
        <v>0</v>
      </c>
      <c r="AG29" s="10" vm="28649">
        <v>0</v>
      </c>
      <c r="AH29" s="10" vm="787">
        <v>0</v>
      </c>
      <c r="AI29" s="10" vm="49244">
        <v>34055</v>
      </c>
      <c r="AJ29" s="10" vm="409">
        <v>2948</v>
      </c>
      <c r="AK29" s="10" vm="59953">
        <v>2849</v>
      </c>
      <c r="AL29" s="10" vm="47667">
        <v>6074</v>
      </c>
      <c r="AM29" s="10" vm="41768">
        <v>889</v>
      </c>
      <c r="AN29" s="10" vm="35015">
        <v>7655</v>
      </c>
      <c r="AO29" s="10" vm="28421">
        <v>84</v>
      </c>
      <c r="AP29" s="10" vm="786">
        <v>0</v>
      </c>
      <c r="AQ29" s="10" vm="45934">
        <v>7249</v>
      </c>
      <c r="AR29" s="10" vm="408">
        <v>155</v>
      </c>
      <c r="AS29" s="10" vm="45">
        <v>0</v>
      </c>
      <c r="AT29" s="10" vm="44179">
        <v>27903</v>
      </c>
      <c r="AU29" s="10" vm="41540">
        <v>6152</v>
      </c>
      <c r="AV29" s="10" vm="64828">
        <v>1326</v>
      </c>
      <c r="AW29" s="10" vm="64311">
        <v>352183</v>
      </c>
      <c r="AX29" s="10" vm="785">
        <v>0</v>
      </c>
      <c r="AY29" s="10" vm="55683">
        <v>4324</v>
      </c>
      <c r="AZ29" s="10" vm="407">
        <v>0</v>
      </c>
      <c r="BA29" s="10" vm="44">
        <v>0</v>
      </c>
      <c r="BB29" s="10" vm="66242">
        <v>504</v>
      </c>
      <c r="BC29" s="10" vm="41309">
        <v>0</v>
      </c>
      <c r="BD29" s="10" vm="34680">
        <v>0</v>
      </c>
      <c r="BE29" s="10" vm="27965">
        <v>0</v>
      </c>
      <c r="BF29" s="10" vm="784">
        <v>0</v>
      </c>
      <c r="BG29" s="10" vm="52390">
        <v>357011</v>
      </c>
      <c r="BH29" s="10" vm="406">
        <v>1052</v>
      </c>
      <c r="BI29" s="10" vm="43">
        <v>6663</v>
      </c>
      <c r="BJ29" s="10" vm="65706">
        <v>9253</v>
      </c>
      <c r="BK29" s="10" vm="41082">
        <v>0</v>
      </c>
      <c r="BL29" s="10" vm="34449">
        <v>426</v>
      </c>
      <c r="BM29" s="10" vm="27734">
        <v>17394</v>
      </c>
      <c r="BN29" s="10" vm="783">
        <v>600</v>
      </c>
      <c r="BO29" s="10" vm="49018">
        <v>0</v>
      </c>
      <c r="BP29" s="10" vm="405">
        <v>194</v>
      </c>
      <c r="BQ29" s="10" vm="42">
        <v>5414</v>
      </c>
      <c r="BR29" s="10" vm="47442">
        <v>6208</v>
      </c>
      <c r="BS29" s="10" vm="40874">
        <v>11186</v>
      </c>
      <c r="BT29" s="10" vm="34230">
        <v>368197</v>
      </c>
      <c r="BU29" s="10" vm="27510">
        <v>163405</v>
      </c>
      <c r="BV29" s="10" vm="782">
        <v>0</v>
      </c>
      <c r="BW29" s="10" vm="45712">
        <v>291</v>
      </c>
      <c r="BX29" s="10" vm="404">
        <v>19070</v>
      </c>
      <c r="BY29" s="10" vm="41">
        <v>0</v>
      </c>
      <c r="BZ29" s="10" vm="43959">
        <v>0</v>
      </c>
      <c r="CA29" s="10" vm="40643">
        <v>1525</v>
      </c>
      <c r="CB29" s="10" vm="34071">
        <v>184291</v>
      </c>
      <c r="CC29" s="10" vm="64301">
        <v>4390</v>
      </c>
      <c r="CD29" s="10" vm="781">
        <v>0</v>
      </c>
      <c r="CE29" s="10" vm="55463">
        <v>179516</v>
      </c>
      <c r="CF29" s="10" vm="403">
        <v>137340</v>
      </c>
      <c r="CG29" s="10" vm="40">
        <v>42176</v>
      </c>
      <c r="CH29" s="10" vm="66227">
        <v>0</v>
      </c>
      <c r="CI29" s="10" vm="40408">
        <v>0</v>
      </c>
      <c r="CJ29" s="10" vm="33843">
        <v>0</v>
      </c>
      <c r="CK29" s="10" vm="27054">
        <v>179516</v>
      </c>
      <c r="CL29" s="10" vm="780">
        <v>4125</v>
      </c>
      <c r="CM29" s="10" vm="52239">
        <v>2413</v>
      </c>
      <c r="CN29" s="10" vm="59992">
        <v>0</v>
      </c>
      <c r="CO29" s="10" vm="39">
        <v>1712</v>
      </c>
      <c r="CP29" s="10" vm="65702">
        <v>933</v>
      </c>
      <c r="CQ29" s="10" vm="40178">
        <v>0</v>
      </c>
      <c r="CR29" s="10" vm="33609">
        <v>2271</v>
      </c>
      <c r="CS29" s="10" vm="26826">
        <v>-1338</v>
      </c>
      <c r="CT29" s="10" vm="779">
        <v>234</v>
      </c>
      <c r="CU29" s="10" vm="48796">
        <v>0</v>
      </c>
      <c r="CV29" s="10" vm="402">
        <v>1191</v>
      </c>
      <c r="CW29" s="10" vm="38">
        <v>-957</v>
      </c>
      <c r="CX29" s="10" vm="65419">
        <v>43</v>
      </c>
      <c r="CY29" s="10" vm="39966">
        <v>0</v>
      </c>
      <c r="CZ29" s="10" vm="33379">
        <v>205</v>
      </c>
      <c r="DA29" s="10" vm="26596">
        <v>-162</v>
      </c>
      <c r="DB29" s="81" vm="778">
        <v>0</v>
      </c>
      <c r="DC29" s="81" vm="45490">
        <v>0</v>
      </c>
      <c r="DD29" s="81" vm="401">
        <v>0</v>
      </c>
      <c r="DE29" s="81" vm="37">
        <v>0</v>
      </c>
      <c r="DF29" s="10" vm="43740">
        <v>1416</v>
      </c>
      <c r="DG29" s="10" vm="39735">
        <v>0</v>
      </c>
      <c r="DH29" s="10" vm="33214">
        <v>1305</v>
      </c>
      <c r="DI29" s="10" vm="26365">
        <v>111</v>
      </c>
      <c r="DJ29" s="10" vm="777">
        <v>6751</v>
      </c>
      <c r="DK29" s="10" vm="55243">
        <v>2413</v>
      </c>
      <c r="DL29" s="10" vm="400">
        <v>4972</v>
      </c>
      <c r="DM29" s="10" vm="36">
        <v>-634</v>
      </c>
      <c r="DN29" s="10" vm="66214">
        <v>0</v>
      </c>
      <c r="DO29" s="10" vm="39505">
        <v>0</v>
      </c>
      <c r="DP29" s="10" vm="32988">
        <v>0</v>
      </c>
      <c r="DQ29" s="10" vm="26141">
        <v>0</v>
      </c>
      <c r="DR29" s="10" vm="776">
        <v>0</v>
      </c>
      <c r="DS29" s="10" vm="65795">
        <v>0</v>
      </c>
      <c r="DT29" s="10" vm="399">
        <v>0</v>
      </c>
      <c r="DU29" s="10" vm="35">
        <v>0</v>
      </c>
      <c r="DV29" s="10" vm="50370">
        <v>0</v>
      </c>
      <c r="DW29" s="10" vm="39282">
        <v>0</v>
      </c>
      <c r="DX29" s="10" vm="32754">
        <v>0</v>
      </c>
      <c r="DY29" s="10" vm="25914">
        <v>0</v>
      </c>
      <c r="DZ29" s="10" vm="775">
        <v>0</v>
      </c>
      <c r="EA29" s="10" vm="48571">
        <v>0</v>
      </c>
      <c r="EB29" s="10" vm="398">
        <v>0</v>
      </c>
      <c r="EC29" s="10" vm="100523">
        <v>0</v>
      </c>
      <c r="ED29" s="10" vm="46999">
        <v>0</v>
      </c>
      <c r="EE29" s="10" vm="39064">
        <v>0</v>
      </c>
      <c r="EF29" s="10" vm="32528">
        <v>0</v>
      </c>
      <c r="EG29" s="10" vm="25686">
        <v>0</v>
      </c>
      <c r="EH29" s="81" vm="774">
        <v>0</v>
      </c>
      <c r="EI29" s="81" vm="45268">
        <v>0</v>
      </c>
      <c r="EJ29" s="81" vm="397">
        <v>0</v>
      </c>
      <c r="EK29" s="81" vm="34">
        <v>0</v>
      </c>
      <c r="EL29" s="10" vm="43521">
        <v>0</v>
      </c>
      <c r="EM29" s="10" vm="38835">
        <v>0</v>
      </c>
      <c r="EN29" s="10" vm="32357">
        <v>0</v>
      </c>
      <c r="EO29" s="10" vm="64286">
        <v>0</v>
      </c>
      <c r="EP29" s="10" vm="773">
        <v>0</v>
      </c>
      <c r="EQ29" s="10" vm="55027">
        <v>0</v>
      </c>
      <c r="ER29" s="10" vm="396">
        <v>0</v>
      </c>
      <c r="ES29" s="10" vm="33">
        <v>0</v>
      </c>
      <c r="ET29" s="10" vm="66196">
        <v>6751</v>
      </c>
      <c r="EU29" s="10" vm="38604">
        <v>2413</v>
      </c>
      <c r="EV29" s="10" vm="32130">
        <v>4972</v>
      </c>
      <c r="EW29" s="10" vm="25226">
        <v>-634</v>
      </c>
      <c r="EX29" s="10" vm="772">
        <v>1048</v>
      </c>
      <c r="EY29" s="10" vm="51861">
        <v>409</v>
      </c>
      <c r="EZ29" s="10" vm="395">
        <v>182</v>
      </c>
      <c r="FA29" s="10" vm="32">
        <v>409</v>
      </c>
      <c r="FB29" s="10" vm="65686">
        <v>377540</v>
      </c>
      <c r="FC29" s="10" vm="38382">
        <v>0</v>
      </c>
      <c r="FD29" s="10" vm="31903">
        <v>377540</v>
      </c>
      <c r="FE29" s="10" vm="24993">
        <v>20590</v>
      </c>
      <c r="FF29" s="10" vm="771">
        <v>4917</v>
      </c>
      <c r="FG29" s="10" vm="48350">
        <v>0</v>
      </c>
      <c r="FH29" s="10" vm="394">
        <v>-2200</v>
      </c>
      <c r="FI29" s="10" vm="31">
        <v>0</v>
      </c>
      <c r="FJ29" s="10" vm="46773">
        <v>0</v>
      </c>
      <c r="FK29" s="10" vm="38166">
        <v>0</v>
      </c>
      <c r="FL29" s="10" vm="31666">
        <v>400847</v>
      </c>
      <c r="FM29" s="10" vm="24764">
        <v>41616</v>
      </c>
      <c r="FN29" s="10" vm="60038">
        <v>7249</v>
      </c>
      <c r="FO29" s="10" vm="45067">
        <v>155</v>
      </c>
      <c r="FP29" s="10" vm="393">
        <v>0</v>
      </c>
      <c r="FQ29" s="10" vm="30">
        <v>-356</v>
      </c>
      <c r="FR29" s="10" vm="43303">
        <v>0</v>
      </c>
      <c r="FS29" s="10" vm="37936">
        <v>0</v>
      </c>
      <c r="FT29" s="10" vm="31433">
        <v>48664</v>
      </c>
      <c r="FU29" s="10" vm="24537">
        <v>352183</v>
      </c>
      <c r="FV29" s="10" vm="770">
        <v>335924</v>
      </c>
      <c r="FW29" s="81" vm="54803">
        <v>484</v>
      </c>
      <c r="FX29" s="81" vm="392">
        <v>19</v>
      </c>
      <c r="FY29" s="81" vm="29">
        <v>0</v>
      </c>
      <c r="FZ29" s="81" vm="53055">
        <v>0</v>
      </c>
      <c r="GA29" s="81" vm="37722">
        <v>503</v>
      </c>
      <c r="GB29" s="10" vm="31217">
        <v>230</v>
      </c>
      <c r="GC29" s="10" vm="24309">
        <v>103</v>
      </c>
      <c r="GD29" s="10" vm="769">
        <v>127</v>
      </c>
      <c r="GE29" s="10" vm="51638">
        <v>0</v>
      </c>
      <c r="GF29" s="10" vm="391">
        <v>0</v>
      </c>
      <c r="GG29" s="10" vm="28">
        <v>0</v>
      </c>
      <c r="GH29" s="10" vm="65672">
        <v>0</v>
      </c>
      <c r="GI29" s="10" vm="37501">
        <v>0</v>
      </c>
      <c r="GJ29" s="10" vm="30985">
        <v>0</v>
      </c>
      <c r="GK29" s="10" vm="24082">
        <v>0</v>
      </c>
      <c r="GL29" s="10" vm="768">
        <v>0</v>
      </c>
      <c r="GM29" s="10" vm="48187">
        <v>0</v>
      </c>
      <c r="GN29" s="10" vm="390">
        <v>427</v>
      </c>
      <c r="GO29" s="10" vm="27">
        <v>399</v>
      </c>
      <c r="GP29" s="10" vm="46549">
        <v>28</v>
      </c>
      <c r="GQ29" s="10" vm="37276">
        <v>0</v>
      </c>
      <c r="GR29" s="10" vm="30756">
        <v>0</v>
      </c>
      <c r="GS29" s="10" vm="23855">
        <v>0</v>
      </c>
      <c r="GT29" s="10" vm="767">
        <v>657</v>
      </c>
      <c r="GU29" s="10" vm="44842">
        <v>502</v>
      </c>
      <c r="GV29" s="10" vm="389">
        <v>155</v>
      </c>
      <c r="GW29" s="10" vm="26">
        <v>0</v>
      </c>
      <c r="GX29" s="81" vm="43084">
        <v>0</v>
      </c>
      <c r="GY29" s="10" vm="37054">
        <v>0</v>
      </c>
      <c r="GZ29" s="10" vm="30585">
        <v>0</v>
      </c>
      <c r="HA29" s="10" vm="64265">
        <v>0</v>
      </c>
      <c r="HB29" s="10" vm="766">
        <v>0</v>
      </c>
      <c r="HC29" s="81" vm="54589">
        <v>0</v>
      </c>
      <c r="HD29" s="81" vm="388">
        <v>426</v>
      </c>
      <c r="HE29" s="10" vm="25">
        <v>426</v>
      </c>
      <c r="HF29" s="10" vm="66182">
        <v>662</v>
      </c>
      <c r="HG29" s="10" vm="36833">
        <v>500</v>
      </c>
      <c r="HH29" s="10" vm="30354">
        <v>1582</v>
      </c>
      <c r="HI29" s="10" vm="23401">
        <v>0</v>
      </c>
      <c r="HJ29" s="10" vm="765">
        <v>2069</v>
      </c>
      <c r="HK29" s="10" vm="65737">
        <v>334</v>
      </c>
      <c r="HL29" s="10" vm="387">
        <v>0</v>
      </c>
      <c r="HM29" s="10" vm="24">
        <v>0</v>
      </c>
      <c r="HN29" s="10" vm="49709">
        <v>267</v>
      </c>
      <c r="HO29" s="10" vm="36610">
        <v>5414</v>
      </c>
      <c r="HP29" s="10" vm="30120">
        <v>236</v>
      </c>
      <c r="HQ29" s="10" vm="23169">
        <v>1289</v>
      </c>
      <c r="HR29" s="10" vm="60037">
        <v>1525</v>
      </c>
      <c r="HS29" s="10" vm="47975">
        <v>0</v>
      </c>
      <c r="HT29" s="10" vm="386">
        <v>0</v>
      </c>
      <c r="HU29" s="10" vm="23">
        <v>0</v>
      </c>
      <c r="HV29" s="10" vm="46384">
        <v>7137</v>
      </c>
      <c r="HW29" s="10" vm="36392">
        <v>0</v>
      </c>
      <c r="HX29" s="10" vm="29889">
        <v>0</v>
      </c>
      <c r="HY29" s="10" vm="22938">
        <v>205</v>
      </c>
      <c r="HZ29" s="10" vm="764">
        <v>0</v>
      </c>
      <c r="IA29" s="10" vm="44621">
        <v>0</v>
      </c>
      <c r="IB29" s="10" vm="385">
        <v>-274</v>
      </c>
      <c r="IC29" s="10" vm="59952">
        <v>7068</v>
      </c>
      <c r="ID29" s="10" vm="42861">
        <v>0</v>
      </c>
      <c r="IE29" s="10" vm="36161">
        <v>0</v>
      </c>
      <c r="IF29" s="10" vm="29653">
        <v>0</v>
      </c>
      <c r="IG29" s="10" vm="64207">
        <v>0</v>
      </c>
      <c r="IH29" s="10" vm="60036">
        <v>4917</v>
      </c>
      <c r="II29" s="10" vm="54373">
        <v>8173</v>
      </c>
      <c r="IJ29" s="10" vm="384">
        <v>155</v>
      </c>
      <c r="IK29" s="10" vm="22">
        <v>77</v>
      </c>
      <c r="IL29" s="10" vm="52606">
        <v>-34</v>
      </c>
      <c r="IM29" s="10" vm="35932">
        <v>0</v>
      </c>
      <c r="IN29" s="10" vm="29418">
        <v>6559</v>
      </c>
      <c r="IO29" s="81" vm="22539">
        <v>6559</v>
      </c>
      <c r="IP29" s="10" vm="60035">
        <v>0</v>
      </c>
      <c r="IQ29" s="10" vm="51255">
        <v>0</v>
      </c>
      <c r="IR29" s="10" vm="383">
        <v>0</v>
      </c>
      <c r="IS29" s="81" vm="21">
        <v>0</v>
      </c>
      <c r="IT29" s="10" vm="49480">
        <v>0</v>
      </c>
    </row>
    <row r="30" spans="1:254" x14ac:dyDescent="0.25">
      <c r="A30" s="8" t="s">
        <v>124</v>
      </c>
      <c r="B30" s="8" t="s">
        <v>125</v>
      </c>
      <c r="C30" s="89">
        <v>44651</v>
      </c>
      <c r="D30" s="76" vm="15896">
        <v>12</v>
      </c>
      <c r="E30" s="10" vm="9150">
        <v>33327</v>
      </c>
      <c r="F30" s="10" vm="65439">
        <v>-22336</v>
      </c>
      <c r="G30" s="10" vm="42625">
        <v>-3118</v>
      </c>
      <c r="H30" s="10" vm="59557">
        <v>7873</v>
      </c>
      <c r="I30" s="10" vm="29174">
        <v>189</v>
      </c>
      <c r="J30" s="10" vm="63368">
        <v>8062</v>
      </c>
      <c r="K30" s="10" vm="46170">
        <v>0</v>
      </c>
      <c r="L30" s="10" vm="15679">
        <v>1818</v>
      </c>
      <c r="M30" s="10" vm="8933">
        <v>0</v>
      </c>
      <c r="N30" s="10" vm="44394">
        <v>104</v>
      </c>
      <c r="O30" s="10" vm="42403">
        <v>-6003</v>
      </c>
      <c r="P30" s="10" vm="35684">
        <v>12</v>
      </c>
      <c r="Q30" s="10" vm="64325">
        <v>13</v>
      </c>
      <c r="R30" s="10" vm="22306">
        <v>0</v>
      </c>
      <c r="S30" s="10" vm="55891">
        <v>0</v>
      </c>
      <c r="T30" s="10" vm="15481">
        <v>4006</v>
      </c>
      <c r="U30" s="10" vm="8723">
        <v>0</v>
      </c>
      <c r="V30" s="10" vm="54145">
        <v>4006</v>
      </c>
      <c r="W30" s="10" vm="42188">
        <v>0</v>
      </c>
      <c r="X30" s="10" vm="35448">
        <v>2306</v>
      </c>
      <c r="Y30" s="10" vm="28865">
        <v>0</v>
      </c>
      <c r="Z30" s="10" vm="22085">
        <v>0</v>
      </c>
      <c r="AA30" s="10" vm="52511">
        <v>6312</v>
      </c>
      <c r="AB30" s="10" vm="15288">
        <v>25303</v>
      </c>
      <c r="AC30" s="10" vm="8528">
        <v>2201</v>
      </c>
      <c r="AD30" s="10" vm="51033">
        <v>27504</v>
      </c>
      <c r="AE30" s="10" vm="41963">
        <v>964</v>
      </c>
      <c r="AF30" s="10" vm="35215">
        <v>0</v>
      </c>
      <c r="AG30" s="10" vm="28639">
        <v>0</v>
      </c>
      <c r="AH30" s="10" vm="21865">
        <v>0</v>
      </c>
      <c r="AI30" s="10" vm="49254">
        <v>28468</v>
      </c>
      <c r="AJ30" s="10" vm="15072">
        <v>5806</v>
      </c>
      <c r="AK30" s="10" vm="8434">
        <v>2353</v>
      </c>
      <c r="AL30" s="10" vm="47655">
        <v>4603</v>
      </c>
      <c r="AM30" s="10" vm="41761">
        <v>2304</v>
      </c>
      <c r="AN30" s="10" vm="35004">
        <v>1822</v>
      </c>
      <c r="AO30" s="10" vm="28411">
        <v>184</v>
      </c>
      <c r="AP30" s="10" vm="21657">
        <v>0</v>
      </c>
      <c r="AQ30" s="10" vm="45945">
        <v>4949</v>
      </c>
      <c r="AR30" s="10" vm="14852">
        <v>0</v>
      </c>
      <c r="AS30" s="10" vm="8220">
        <v>0</v>
      </c>
      <c r="AT30" s="10" vm="44171">
        <v>22021</v>
      </c>
      <c r="AU30" s="10" vm="41531">
        <v>6447</v>
      </c>
      <c r="AV30" s="10" vm="100690">
        <v>543</v>
      </c>
      <c r="AW30" s="10" vm="28184">
        <v>338576</v>
      </c>
      <c r="AX30" s="10" vm="21452">
        <v>0</v>
      </c>
      <c r="AY30" s="10" vm="66290">
        <v>2780</v>
      </c>
      <c r="AZ30" s="10" vm="14641">
        <v>0</v>
      </c>
      <c r="BA30" s="10" vm="8004">
        <v>0</v>
      </c>
      <c r="BB30" s="10" vm="53921">
        <v>1230</v>
      </c>
      <c r="BC30" s="10" vm="41299">
        <v>0</v>
      </c>
      <c r="BD30" s="10" vm="34669">
        <v>0</v>
      </c>
      <c r="BE30" s="10" vm="27954">
        <v>0</v>
      </c>
      <c r="BF30" s="10" vm="21231">
        <v>464</v>
      </c>
      <c r="BG30" s="10" vm="65936">
        <v>343050</v>
      </c>
      <c r="BH30" s="10" vm="63907">
        <v>3278</v>
      </c>
      <c r="BI30" s="10" vm="7804">
        <v>4138</v>
      </c>
      <c r="BJ30" s="10" vm="50810">
        <v>6852</v>
      </c>
      <c r="BK30" s="10" vm="41071">
        <v>0</v>
      </c>
      <c r="BL30" s="10" vm="34436">
        <v>0</v>
      </c>
      <c r="BM30" s="10" vm="27725">
        <v>14268</v>
      </c>
      <c r="BN30" s="10" vm="21010">
        <v>6014</v>
      </c>
      <c r="BO30" s="10" vm="49029">
        <v>0</v>
      </c>
      <c r="BP30" s="10" vm="14228">
        <v>0</v>
      </c>
      <c r="BQ30" s="10" vm="63095">
        <v>5218</v>
      </c>
      <c r="BR30" s="10" vm="47435">
        <v>11232</v>
      </c>
      <c r="BS30" s="10" vm="40864">
        <v>3036</v>
      </c>
      <c r="BT30" s="10" vm="34220">
        <v>346086</v>
      </c>
      <c r="BU30" s="10" vm="27498">
        <v>183269</v>
      </c>
      <c r="BV30" s="10" vm="64171">
        <v>0</v>
      </c>
      <c r="BW30" s="10" vm="45722">
        <v>0</v>
      </c>
      <c r="BX30" s="10" vm="14010">
        <v>127667</v>
      </c>
      <c r="BY30" s="10" vm="7437">
        <v>0</v>
      </c>
      <c r="BZ30" s="10" vm="43950">
        <v>0</v>
      </c>
      <c r="CA30" s="10" vm="40631">
        <v>571</v>
      </c>
      <c r="CB30" s="10" vm="34062">
        <v>311507</v>
      </c>
      <c r="CC30" s="10" vm="27274">
        <v>2360</v>
      </c>
      <c r="CD30" s="10" vm="64152">
        <v>2622</v>
      </c>
      <c r="CE30" s="10" vm="55472">
        <v>29597</v>
      </c>
      <c r="CF30" s="10" vm="13795">
        <v>29502</v>
      </c>
      <c r="CG30" s="10" vm="7224">
        <v>0</v>
      </c>
      <c r="CH30" s="10" vm="53702">
        <v>95</v>
      </c>
      <c r="CI30" s="10" vm="40400">
        <v>0</v>
      </c>
      <c r="CJ30" s="10" vm="33831">
        <v>0</v>
      </c>
      <c r="CK30" s="10" vm="27042">
        <v>29597</v>
      </c>
      <c r="CL30" s="10" vm="20375">
        <v>4117</v>
      </c>
      <c r="CM30" s="10" vm="52245">
        <v>3118</v>
      </c>
      <c r="CN30" s="10" vm="13593">
        <v>0</v>
      </c>
      <c r="CO30" s="10" vm="7010">
        <v>999</v>
      </c>
      <c r="CP30" s="10" vm="50583">
        <v>0</v>
      </c>
      <c r="CQ30" s="10" vm="40170">
        <v>0</v>
      </c>
      <c r="CR30" s="10" vm="33597">
        <v>0</v>
      </c>
      <c r="CS30" s="10" vm="26816">
        <v>0</v>
      </c>
      <c r="CT30" s="10" vm="20155">
        <v>10</v>
      </c>
      <c r="CU30" s="10" vm="48806">
        <v>0</v>
      </c>
      <c r="CV30" s="10" vm="13376">
        <v>232</v>
      </c>
      <c r="CW30" s="10" vm="6846">
        <v>-222</v>
      </c>
      <c r="CX30" s="10" vm="47212">
        <v>0</v>
      </c>
      <c r="CY30" s="10" vm="39958">
        <v>0</v>
      </c>
      <c r="CZ30" s="10" vm="33367">
        <v>0</v>
      </c>
      <c r="DA30" s="10" vm="26584">
        <v>0</v>
      </c>
      <c r="DB30" s="81" vm="19938">
        <v>0</v>
      </c>
      <c r="DC30" s="81" vm="45498">
        <v>0</v>
      </c>
      <c r="DD30" s="81" vm="13155">
        <v>0</v>
      </c>
      <c r="DE30" s="81" vm="63030">
        <v>0</v>
      </c>
      <c r="DF30" s="10" vm="43733">
        <v>633</v>
      </c>
      <c r="DG30" s="10" vm="39727">
        <v>0</v>
      </c>
      <c r="DH30" s="10" vm="33206">
        <v>57</v>
      </c>
      <c r="DI30" s="10" vm="26354">
        <v>576</v>
      </c>
      <c r="DJ30" s="10" vm="19733">
        <v>4760</v>
      </c>
      <c r="DK30" s="10" vm="55254">
        <v>3118</v>
      </c>
      <c r="DL30" s="10" vm="12944">
        <v>289</v>
      </c>
      <c r="DM30" s="10" vm="6411">
        <v>1353</v>
      </c>
      <c r="DN30" s="10" vm="53486">
        <v>0</v>
      </c>
      <c r="DO30" s="10" vm="39497">
        <v>0</v>
      </c>
      <c r="DP30" s="10" vm="32975">
        <v>0</v>
      </c>
      <c r="DQ30" s="10" vm="64292">
        <v>0</v>
      </c>
      <c r="DR30" s="10" vm="19514">
        <v>0</v>
      </c>
      <c r="DS30" s="10" vm="52093">
        <v>0</v>
      </c>
      <c r="DT30" s="10" vm="12746">
        <v>0</v>
      </c>
      <c r="DU30" s="10" vm="6199">
        <v>0</v>
      </c>
      <c r="DV30" s="10" vm="50358">
        <v>0</v>
      </c>
      <c r="DW30" s="10" vm="39272">
        <v>0</v>
      </c>
      <c r="DX30" s="10" vm="32743">
        <v>0</v>
      </c>
      <c r="DY30" s="10" vm="25904">
        <v>0</v>
      </c>
      <c r="DZ30" s="10" vm="19296">
        <v>0</v>
      </c>
      <c r="EA30" s="10" vm="48582">
        <v>0</v>
      </c>
      <c r="EB30" s="10" vm="12529">
        <v>0</v>
      </c>
      <c r="EC30" s="10" vm="6039">
        <v>0</v>
      </c>
      <c r="ED30" s="10" vm="46990">
        <v>0</v>
      </c>
      <c r="EE30" s="10" vm="39056">
        <v>0</v>
      </c>
      <c r="EF30" s="10" vm="32516">
        <v>0</v>
      </c>
      <c r="EG30" s="10" vm="25674">
        <v>0</v>
      </c>
      <c r="EH30" s="81" vm="19080">
        <v>0</v>
      </c>
      <c r="EI30" s="81" vm="45279">
        <v>0</v>
      </c>
      <c r="EJ30" s="81" vm="12309">
        <v>0</v>
      </c>
      <c r="EK30" s="81" vm="5824">
        <v>0</v>
      </c>
      <c r="EL30" s="10" vm="43515">
        <v>99</v>
      </c>
      <c r="EM30" s="10" vm="38824">
        <v>0</v>
      </c>
      <c r="EN30" s="10" vm="32347">
        <v>26</v>
      </c>
      <c r="EO30" s="10" vm="25443">
        <v>73</v>
      </c>
      <c r="EP30" s="10" vm="18883">
        <v>99</v>
      </c>
      <c r="EQ30" s="10" vm="55036">
        <v>0</v>
      </c>
      <c r="ER30" s="10" vm="12092">
        <v>26</v>
      </c>
      <c r="ES30" s="10" vm="5609">
        <v>73</v>
      </c>
      <c r="ET30" s="10" vm="53270">
        <v>4859</v>
      </c>
      <c r="EU30" s="10" vm="65074">
        <v>3118</v>
      </c>
      <c r="EV30" s="10" vm="32117">
        <v>315</v>
      </c>
      <c r="EW30" s="10" vm="25215">
        <v>1426</v>
      </c>
      <c r="EX30" s="10" vm="18665">
        <v>1020</v>
      </c>
      <c r="EY30" s="10" vm="51871">
        <v>439</v>
      </c>
      <c r="EZ30" s="10" vm="63794">
        <v>275</v>
      </c>
      <c r="FA30" s="10" vm="5401">
        <v>439</v>
      </c>
      <c r="FB30" s="10" vm="50137">
        <v>389751</v>
      </c>
      <c r="FC30" s="10" vm="38378">
        <v>0</v>
      </c>
      <c r="FD30" s="10" vm="31890">
        <v>389751</v>
      </c>
      <c r="FE30" s="10" vm="24980">
        <v>20997</v>
      </c>
      <c r="FF30" s="10" vm="18445">
        <v>4748</v>
      </c>
      <c r="FG30" s="10" vm="48358">
        <v>0</v>
      </c>
      <c r="FH30" s="10" vm="11715">
        <v>-4924</v>
      </c>
      <c r="FI30" s="10" vm="5184">
        <v>0</v>
      </c>
      <c r="FJ30" s="10" vm="46764">
        <v>0</v>
      </c>
      <c r="FK30" s="10" vm="38157">
        <v>-826</v>
      </c>
      <c r="FL30" s="10" vm="31655">
        <v>409746</v>
      </c>
      <c r="FM30" s="10" vm="24753">
        <v>67494</v>
      </c>
      <c r="FN30" s="10" vm="18278">
        <v>4739</v>
      </c>
      <c r="FO30" s="10" vm="65302">
        <v>0</v>
      </c>
      <c r="FP30" s="10" vm="11502">
        <v>0</v>
      </c>
      <c r="FQ30" s="10" vm="62941">
        <v>-1063</v>
      </c>
      <c r="FR30" s="10" vm="43296">
        <v>0</v>
      </c>
      <c r="FS30" s="10" vm="65043">
        <v>0</v>
      </c>
      <c r="FT30" s="10" vm="31421">
        <v>71170</v>
      </c>
      <c r="FU30" s="10" vm="24525">
        <v>338576</v>
      </c>
      <c r="FV30" s="10" vm="18060">
        <v>322257</v>
      </c>
      <c r="FW30" s="81" vm="54814">
        <v>1218</v>
      </c>
      <c r="FX30" s="81" vm="11283">
        <v>0</v>
      </c>
      <c r="FY30" s="81" vm="4814">
        <v>0</v>
      </c>
      <c r="FZ30" s="81" vm="53043">
        <v>12</v>
      </c>
      <c r="GA30" s="81" vm="65026">
        <v>1230</v>
      </c>
      <c r="GB30" s="10" vm="31206">
        <v>178</v>
      </c>
      <c r="GC30" s="10" vm="24298">
        <v>80</v>
      </c>
      <c r="GD30" s="10" vm="17843">
        <v>98</v>
      </c>
      <c r="GE30" s="10" vm="51648">
        <v>0</v>
      </c>
      <c r="GF30" s="10" vm="11065">
        <v>0</v>
      </c>
      <c r="GG30" s="10" vm="4599">
        <v>0</v>
      </c>
      <c r="GH30" s="10" vm="49917">
        <v>468</v>
      </c>
      <c r="GI30" s="10" vm="65015">
        <v>468</v>
      </c>
      <c r="GJ30" s="10" vm="30974">
        <v>0</v>
      </c>
      <c r="GK30" s="10" vm="24073">
        <v>0</v>
      </c>
      <c r="GL30" s="10" vm="17623">
        <v>0</v>
      </c>
      <c r="GM30" s="10" vm="65583">
        <v>0</v>
      </c>
      <c r="GN30" s="10" vm="10864">
        <v>166</v>
      </c>
      <c r="GO30" s="10" vm="4387">
        <v>85</v>
      </c>
      <c r="GP30" s="10" vm="46540">
        <v>81</v>
      </c>
      <c r="GQ30" s="10" vm="37271">
        <v>10</v>
      </c>
      <c r="GR30" s="10" vm="30747">
        <v>0</v>
      </c>
      <c r="GS30" s="10" vm="23844">
        <v>10</v>
      </c>
      <c r="GT30" s="10" vm="17402">
        <v>822</v>
      </c>
      <c r="GU30" s="10" vm="44853">
        <v>633</v>
      </c>
      <c r="GV30" s="10" vm="10645">
        <v>189</v>
      </c>
      <c r="GW30" s="10" vm="4167">
        <v>0</v>
      </c>
      <c r="GX30" s="81" vm="43075">
        <v>0</v>
      </c>
      <c r="GY30" s="10" vm="64994">
        <v>0</v>
      </c>
      <c r="GZ30" s="10" vm="30576">
        <v>0</v>
      </c>
      <c r="HA30" s="10" vm="23620">
        <v>0</v>
      </c>
      <c r="HB30" s="10" vm="17194">
        <v>0</v>
      </c>
      <c r="HC30" s="81" vm="54596">
        <v>0</v>
      </c>
      <c r="HD30" s="81" vm="10427">
        <v>0</v>
      </c>
      <c r="HE30" s="10" vm="3949">
        <v>0</v>
      </c>
      <c r="HF30" s="10" vm="52816">
        <v>175</v>
      </c>
      <c r="HG30" s="10" vm="36827">
        <v>1145</v>
      </c>
      <c r="HH30" s="10" vm="30343">
        <v>915</v>
      </c>
      <c r="HI30" s="10" vm="23389">
        <v>0</v>
      </c>
      <c r="HJ30" s="10" vm="16974">
        <v>2968</v>
      </c>
      <c r="HK30" s="10" vm="51478">
        <v>0</v>
      </c>
      <c r="HL30" s="10" vm="10225">
        <v>0</v>
      </c>
      <c r="HM30" s="10" vm="3735">
        <v>0</v>
      </c>
      <c r="HN30" s="10" vm="49697">
        <v>15</v>
      </c>
      <c r="HO30" s="10" vm="36602">
        <v>5218</v>
      </c>
      <c r="HP30" s="10" vm="30108">
        <v>571</v>
      </c>
      <c r="HQ30" s="10" vm="23156">
        <v>0</v>
      </c>
      <c r="HR30" s="10" vm="16752">
        <v>571</v>
      </c>
      <c r="HS30" s="10" vm="47979">
        <v>0</v>
      </c>
      <c r="HT30" s="10" vm="10008">
        <v>2622</v>
      </c>
      <c r="HU30" s="10" vm="3519">
        <v>2622</v>
      </c>
      <c r="HV30" s="10" vm="46375">
        <v>6068</v>
      </c>
      <c r="HW30" s="10" vm="36384">
        <v>162</v>
      </c>
      <c r="HX30" s="10" vm="29876">
        <v>0</v>
      </c>
      <c r="HY30" s="10" vm="22926">
        <v>107</v>
      </c>
      <c r="HZ30" s="10" vm="16536">
        <v>0</v>
      </c>
      <c r="IA30" s="10" vm="65296">
        <v>0</v>
      </c>
      <c r="IB30" s="10" vm="9789">
        <v>-334</v>
      </c>
      <c r="IC30" s="10" vm="3298">
        <v>6003</v>
      </c>
      <c r="ID30" s="10" vm="42849">
        <v>529</v>
      </c>
      <c r="IE30" s="10" vm="36153">
        <v>690</v>
      </c>
      <c r="IF30" s="10" vm="29640">
        <v>0</v>
      </c>
      <c r="IG30" s="10" vm="22756">
        <v>1219</v>
      </c>
      <c r="IH30" s="10" vm="16322">
        <v>4748</v>
      </c>
      <c r="II30" s="10" vm="66257">
        <v>5212</v>
      </c>
      <c r="IJ30" s="10" vm="9588">
        <v>0</v>
      </c>
      <c r="IK30" s="10" vm="3078">
        <v>135</v>
      </c>
      <c r="IL30" s="10" vm="52595">
        <v>-5</v>
      </c>
      <c r="IM30" s="10" vm="35920">
        <v>0</v>
      </c>
      <c r="IN30" s="10" vm="29405">
        <v>5425</v>
      </c>
      <c r="IO30" s="81" vm="22528">
        <v>5549</v>
      </c>
      <c r="IP30" s="10" vm="16108">
        <v>0</v>
      </c>
      <c r="IQ30" s="10" vm="65731">
        <v>0</v>
      </c>
      <c r="IR30" s="10" vm="9369">
        <v>0</v>
      </c>
      <c r="IS30" s="81" vm="2861">
        <v>25</v>
      </c>
      <c r="IT30" s="10" vm="49468">
        <v>25</v>
      </c>
    </row>
    <row r="31" spans="1:254" x14ac:dyDescent="0.25">
      <c r="A31" s="8" t="s">
        <v>354</v>
      </c>
      <c r="B31" s="8" t="s">
        <v>282</v>
      </c>
      <c r="C31" s="89">
        <v>44651</v>
      </c>
      <c r="D31" s="76" vm="382">
        <v>12</v>
      </c>
      <c r="E31" s="10" vm="59951">
        <v>198012</v>
      </c>
      <c r="F31" s="10" vm="65447">
        <v>-115536</v>
      </c>
      <c r="G31" s="10" vm="42632">
        <v>-23785</v>
      </c>
      <c r="H31" s="10" vm="59571">
        <v>58691</v>
      </c>
      <c r="I31" s="10" vm="29187">
        <v>17038</v>
      </c>
      <c r="J31" s="10" vm="63355">
        <v>75729</v>
      </c>
      <c r="K31" s="10" vm="46160">
        <v>0</v>
      </c>
      <c r="L31" s="10" vm="381">
        <v>0</v>
      </c>
      <c r="M31" s="10" vm="20">
        <v>0</v>
      </c>
      <c r="N31" s="10" vm="44406">
        <v>198</v>
      </c>
      <c r="O31" s="10" vm="42408">
        <v>-34632</v>
      </c>
      <c r="P31" s="10" vm="35698">
        <v>719</v>
      </c>
      <c r="Q31" s="10" vm="64331">
        <v>8649</v>
      </c>
      <c r="R31" s="10" vm="763">
        <v>0</v>
      </c>
      <c r="S31" s="10" vm="55881">
        <v>0</v>
      </c>
      <c r="T31" s="10" vm="380">
        <v>50663</v>
      </c>
      <c r="U31" s="10" vm="19">
        <v>0</v>
      </c>
      <c r="V31" s="10" vm="54158">
        <v>50663</v>
      </c>
      <c r="W31" s="10" vm="65193">
        <v>0</v>
      </c>
      <c r="X31" s="10" vm="35461">
        <v>20892</v>
      </c>
      <c r="Y31" s="10" vm="28878">
        <v>0</v>
      </c>
      <c r="Z31" s="10" vm="762">
        <v>0</v>
      </c>
      <c r="AA31" s="10" vm="66034">
        <v>71555</v>
      </c>
      <c r="AB31" s="10" vm="379">
        <v>140917</v>
      </c>
      <c r="AC31" s="10" vm="18">
        <v>9899</v>
      </c>
      <c r="AD31" s="10" vm="51040">
        <v>150816</v>
      </c>
      <c r="AE31" s="10" vm="41973">
        <v>4486</v>
      </c>
      <c r="AF31" s="10" vm="35228">
        <v>0</v>
      </c>
      <c r="AG31" s="10" vm="28650">
        <v>0</v>
      </c>
      <c r="AH31" s="10" vm="761">
        <v>683</v>
      </c>
      <c r="AI31" s="10" vm="49245">
        <v>155985</v>
      </c>
      <c r="AJ31" s="10" vm="378">
        <v>31205</v>
      </c>
      <c r="AK31" s="10" vm="59950">
        <v>10906</v>
      </c>
      <c r="AL31" s="10" vm="65432">
        <v>19908</v>
      </c>
      <c r="AM31" s="10" vm="41769">
        <v>9926</v>
      </c>
      <c r="AN31" s="10" vm="35016">
        <v>8775</v>
      </c>
      <c r="AO31" s="10" vm="64315">
        <v>478</v>
      </c>
      <c r="AP31" s="10" vm="760">
        <v>0</v>
      </c>
      <c r="AQ31" s="10" vm="45935">
        <v>25793</v>
      </c>
      <c r="AR31" s="10" vm="377">
        <v>0</v>
      </c>
      <c r="AS31" s="10" vm="17">
        <v>0</v>
      </c>
      <c r="AT31" s="10" vm="65282">
        <v>106991</v>
      </c>
      <c r="AU31" s="10" vm="41541">
        <v>48994</v>
      </c>
      <c r="AV31" s="10" vm="64829">
        <v>2002</v>
      </c>
      <c r="AW31" s="10" vm="28195">
        <v>1956272</v>
      </c>
      <c r="AX31" s="10" vm="759">
        <v>0</v>
      </c>
      <c r="AY31" s="10" vm="55684">
        <v>14791</v>
      </c>
      <c r="AZ31" s="10" vm="376">
        <v>43268</v>
      </c>
      <c r="BA31" s="10" vm="16">
        <v>431</v>
      </c>
      <c r="BB31" s="10" vm="53928">
        <v>8323</v>
      </c>
      <c r="BC31" s="10" vm="41310">
        <v>0</v>
      </c>
      <c r="BD31" s="10" vm="34681">
        <v>0</v>
      </c>
      <c r="BE31" s="10" vm="27966">
        <v>4220</v>
      </c>
      <c r="BF31" s="10" vm="758">
        <v>0</v>
      </c>
      <c r="BG31" s="10" vm="52391">
        <v>2027305</v>
      </c>
      <c r="BH31" s="10" vm="375">
        <v>19302</v>
      </c>
      <c r="BI31" s="10" vm="59949">
        <v>9028</v>
      </c>
      <c r="BJ31" s="10" vm="50821">
        <v>9579</v>
      </c>
      <c r="BK31" s="10" vm="41083">
        <v>24306</v>
      </c>
      <c r="BL31" s="10" vm="34450">
        <v>37806</v>
      </c>
      <c r="BM31" s="10" vm="27735">
        <v>100021</v>
      </c>
      <c r="BN31" s="10" vm="757">
        <v>13173</v>
      </c>
      <c r="BO31" s="10" vm="49019">
        <v>0</v>
      </c>
      <c r="BP31" s="10" vm="59991">
        <v>5006</v>
      </c>
      <c r="BQ31" s="10" vm="15">
        <v>74975</v>
      </c>
      <c r="BR31" s="10" vm="65428">
        <v>93154</v>
      </c>
      <c r="BS31" s="10" vm="40865">
        <v>6867</v>
      </c>
      <c r="BT31" s="10" vm="34232">
        <v>2034172</v>
      </c>
      <c r="BU31" s="10" vm="27499">
        <v>492074</v>
      </c>
      <c r="BV31" s="10" vm="20795">
        <v>433620</v>
      </c>
      <c r="BW31" s="10" vm="45723">
        <v>0</v>
      </c>
      <c r="BX31" s="10" vm="756">
        <v>451061</v>
      </c>
      <c r="BY31" s="10" vm="740">
        <v>0</v>
      </c>
      <c r="BZ31" s="10" vm="43960">
        <v>12009</v>
      </c>
      <c r="CA31" s="10" vm="40632">
        <v>10492</v>
      </c>
      <c r="CB31" s="10" vm="64728">
        <v>1399256</v>
      </c>
      <c r="CC31" s="10" vm="27275">
        <v>-16047</v>
      </c>
      <c r="CD31" s="10" vm="20594">
        <v>2758</v>
      </c>
      <c r="CE31" s="10" vm="55473">
        <v>648205</v>
      </c>
      <c r="CF31" s="10" vm="13796">
        <v>570744</v>
      </c>
      <c r="CG31" s="10" vm="7225">
        <v>77461</v>
      </c>
      <c r="CH31" s="10" vm="66228">
        <v>0</v>
      </c>
      <c r="CI31" s="10" vm="755">
        <v>0</v>
      </c>
      <c r="CJ31" s="10" vm="33844">
        <v>0</v>
      </c>
      <c r="CK31" s="10" vm="739">
        <v>648205</v>
      </c>
      <c r="CL31" s="10" vm="374">
        <v>29963</v>
      </c>
      <c r="CM31" s="10" vm="52240">
        <v>23680</v>
      </c>
      <c r="CN31" s="10" vm="10">
        <v>0</v>
      </c>
      <c r="CO31" s="10" vm="7024">
        <v>6283</v>
      </c>
      <c r="CP31" s="10" vm="50592">
        <v>1085</v>
      </c>
      <c r="CQ31" s="10" vm="40179">
        <v>0</v>
      </c>
      <c r="CR31" s="10" vm="33610">
        <v>2005</v>
      </c>
      <c r="CS31" s="10" vm="26817">
        <v>-920</v>
      </c>
      <c r="CT31" s="10" vm="20156">
        <v>0</v>
      </c>
      <c r="CU31" s="10" vm="48786">
        <v>0</v>
      </c>
      <c r="CV31" s="10" vm="738">
        <v>2854</v>
      </c>
      <c r="CW31" s="10" vm="6857">
        <v>-2854</v>
      </c>
      <c r="CX31" s="10" vm="47220">
        <v>0</v>
      </c>
      <c r="CY31" s="10" vm="39959">
        <v>0</v>
      </c>
      <c r="CZ31" s="10" vm="33381">
        <v>0</v>
      </c>
      <c r="DA31" s="10" vm="26585">
        <v>0</v>
      </c>
      <c r="DB31" s="81" vm="19939">
        <v>6735</v>
      </c>
      <c r="DC31" s="81" vm="45499">
        <v>0</v>
      </c>
      <c r="DD31" s="81" vm="13156">
        <v>0</v>
      </c>
      <c r="DE31" s="81" vm="6643">
        <v>6735</v>
      </c>
      <c r="DF31" s="10" vm="65263">
        <v>2098</v>
      </c>
      <c r="DG31" s="10" vm="39736">
        <v>0</v>
      </c>
      <c r="DH31" s="10" vm="64648">
        <v>1922</v>
      </c>
      <c r="DI31" s="10" vm="754">
        <v>176</v>
      </c>
      <c r="DJ31" s="10" vm="737">
        <v>39881</v>
      </c>
      <c r="DK31" s="10" vm="55244">
        <v>23680</v>
      </c>
      <c r="DL31" s="10" vm="14">
        <v>6781</v>
      </c>
      <c r="DM31" s="10" vm="6426">
        <v>9420</v>
      </c>
      <c r="DN31" s="10" vm="53491">
        <v>0</v>
      </c>
      <c r="DO31" s="10" vm="65103">
        <v>0</v>
      </c>
      <c r="DP31" s="10" vm="32989">
        <v>0</v>
      </c>
      <c r="DQ31" s="10" vm="26130">
        <v>0</v>
      </c>
      <c r="DR31" s="10" vm="19515">
        <v>0</v>
      </c>
      <c r="DS31" s="10" vm="52094">
        <v>0</v>
      </c>
      <c r="DT31" s="10" vm="753">
        <v>0</v>
      </c>
      <c r="DU31" s="10" vm="6214">
        <v>0</v>
      </c>
      <c r="DV31" s="10" vm="50371">
        <v>0</v>
      </c>
      <c r="DW31" s="10" vm="39273">
        <v>0</v>
      </c>
      <c r="DX31" s="10" vm="32755">
        <v>0</v>
      </c>
      <c r="DY31" s="10" vm="373">
        <v>0</v>
      </c>
      <c r="DZ31" s="10" vm="13">
        <v>1289</v>
      </c>
      <c r="EA31" s="10" vm="48572">
        <v>0</v>
      </c>
      <c r="EB31" s="10" vm="59947">
        <v>1200</v>
      </c>
      <c r="EC31" s="10" vm="6049">
        <v>89</v>
      </c>
      <c r="ED31" s="10" vm="47000">
        <v>0</v>
      </c>
      <c r="EE31" s="10" vm="65081">
        <v>0</v>
      </c>
      <c r="EF31" s="10" vm="32530">
        <v>0</v>
      </c>
      <c r="EG31" s="10" vm="25687">
        <v>0</v>
      </c>
      <c r="EH31" s="81" vm="752">
        <v>0</v>
      </c>
      <c r="EI31" s="81" vm="45269">
        <v>0</v>
      </c>
      <c r="EJ31" s="81" vm="372">
        <v>0</v>
      </c>
      <c r="EK31" s="81" vm="5837">
        <v>0</v>
      </c>
      <c r="EL31" s="10" vm="43522">
        <v>857</v>
      </c>
      <c r="EM31" s="10" vm="38825">
        <v>105</v>
      </c>
      <c r="EN31" s="10" vm="32358">
        <v>564</v>
      </c>
      <c r="EO31" s="10" vm="25444">
        <v>188</v>
      </c>
      <c r="EP31" s="10" vm="18884">
        <v>2146</v>
      </c>
      <c r="EQ31" s="10" vm="55037">
        <v>105</v>
      </c>
      <c r="ER31" s="10" vm="12093">
        <v>1764</v>
      </c>
      <c r="ES31" s="10" vm="5623">
        <v>277</v>
      </c>
      <c r="ET31" s="10" vm="66197">
        <v>42027</v>
      </c>
      <c r="EU31" s="10" vm="60034">
        <v>23785</v>
      </c>
      <c r="EV31" s="10" vm="32131">
        <v>8545</v>
      </c>
      <c r="EW31" s="10" vm="736">
        <v>9697</v>
      </c>
      <c r="EX31" s="10" vm="371">
        <v>4018</v>
      </c>
      <c r="EY31" s="10" vm="51862">
        <v>1476</v>
      </c>
      <c r="EZ31" s="10" vm="9">
        <v>840</v>
      </c>
      <c r="FA31" s="10" vm="5414">
        <v>1476</v>
      </c>
      <c r="FB31" s="10" vm="65687">
        <v>2027098</v>
      </c>
      <c r="FC31" s="10" vm="38383">
        <v>0</v>
      </c>
      <c r="FD31" s="10" vm="31904">
        <v>2027098</v>
      </c>
      <c r="FE31" s="10" vm="24981">
        <v>170537</v>
      </c>
      <c r="FF31" s="10" vm="18446">
        <v>23069</v>
      </c>
      <c r="FG31" s="10" vm="48341">
        <v>0</v>
      </c>
      <c r="FH31" s="10" vm="735">
        <v>-20956</v>
      </c>
      <c r="FI31" s="10" vm="5198">
        <v>40274</v>
      </c>
      <c r="FJ31" s="10" vm="46774">
        <v>-420</v>
      </c>
      <c r="FK31" s="10" vm="38158">
        <v>118</v>
      </c>
      <c r="FL31" s="10" vm="31668">
        <v>2239720</v>
      </c>
      <c r="FM31" s="10" vm="24754">
        <v>265752</v>
      </c>
      <c r="FN31" s="10" vm="18279">
        <v>25524</v>
      </c>
      <c r="FO31" s="10" vm="45074">
        <v>0</v>
      </c>
      <c r="FP31" s="10" vm="11503">
        <v>0</v>
      </c>
      <c r="FQ31" s="10" vm="4982">
        <v>-4300</v>
      </c>
      <c r="FR31" s="10" vm="65241">
        <v>-3528</v>
      </c>
      <c r="FS31" s="10" vm="65048">
        <v>0</v>
      </c>
      <c r="FT31" s="10" vm="31434">
        <v>283448</v>
      </c>
      <c r="FU31" s="10" vm="751">
        <v>1956272</v>
      </c>
      <c r="FV31" s="10" vm="734">
        <v>1761346</v>
      </c>
      <c r="FW31" s="81" vm="54804">
        <v>6728</v>
      </c>
      <c r="FX31" s="81" vm="12">
        <v>10</v>
      </c>
      <c r="FY31" s="81" vm="4824">
        <v>-150</v>
      </c>
      <c r="FZ31" s="81" vm="53056">
        <v>1735</v>
      </c>
      <c r="GA31" s="81" vm="65027">
        <v>8323</v>
      </c>
      <c r="GB31" s="10" vm="31218">
        <v>11827</v>
      </c>
      <c r="GC31" s="10" vm="24299">
        <v>7486</v>
      </c>
      <c r="GD31" s="10" vm="17844">
        <v>4341</v>
      </c>
      <c r="GE31" s="10" vm="51649">
        <v>1780</v>
      </c>
      <c r="GF31" s="10" vm="750">
        <v>1909</v>
      </c>
      <c r="GG31" s="10" vm="4613">
        <v>-129</v>
      </c>
      <c r="GH31" s="10" vm="65673">
        <v>1698</v>
      </c>
      <c r="GI31" s="10" vm="37496">
        <v>1223</v>
      </c>
      <c r="GJ31" s="10" vm="30986">
        <v>475</v>
      </c>
      <c r="GK31" s="10" vm="370">
        <v>0</v>
      </c>
      <c r="GL31" s="10" vm="11">
        <v>0</v>
      </c>
      <c r="GM31" s="10" vm="48188">
        <v>0</v>
      </c>
      <c r="GN31" s="10" vm="5">
        <v>32614</v>
      </c>
      <c r="GO31" s="10" vm="4402">
        <v>20249</v>
      </c>
      <c r="GP31" s="10" vm="65401">
        <v>12365</v>
      </c>
      <c r="GQ31" s="10" vm="37277">
        <v>9498</v>
      </c>
      <c r="GR31" s="10" vm="30758">
        <v>9512</v>
      </c>
      <c r="GS31" s="10" vm="23856">
        <v>-14</v>
      </c>
      <c r="GT31" s="10" vm="749">
        <v>57417</v>
      </c>
      <c r="GU31" s="10" vm="44843">
        <v>40379</v>
      </c>
      <c r="GV31" s="10" vm="369">
        <v>17038</v>
      </c>
      <c r="GW31" s="10" vm="4181">
        <v>37157</v>
      </c>
      <c r="GX31" s="81" vm="43085">
        <v>0</v>
      </c>
      <c r="GY31" s="10" vm="37049">
        <v>0</v>
      </c>
      <c r="GZ31" s="10" vm="64470">
        <v>0</v>
      </c>
      <c r="HA31" s="10" vm="23621">
        <v>0</v>
      </c>
      <c r="HB31" s="10" vm="17195">
        <v>0</v>
      </c>
      <c r="HC31" s="81" vm="54597">
        <v>10</v>
      </c>
      <c r="HD31" s="81" vm="10428">
        <v>639</v>
      </c>
      <c r="HE31" s="10" vm="3963">
        <v>37806</v>
      </c>
      <c r="HF31" s="10" vm="52825">
        <v>8579</v>
      </c>
      <c r="HG31" s="10" vm="60033">
        <v>6025</v>
      </c>
      <c r="HH31" s="10" vm="30355">
        <v>10676</v>
      </c>
      <c r="HI31" s="10" vm="733">
        <v>5586</v>
      </c>
      <c r="HJ31" s="10" vm="368">
        <v>32995</v>
      </c>
      <c r="HK31" s="10" vm="51471">
        <v>0</v>
      </c>
      <c r="HL31" s="10" vm="8">
        <v>0</v>
      </c>
      <c r="HM31" s="10" vm="3747">
        <v>2131</v>
      </c>
      <c r="HN31" s="10" vm="49710">
        <v>8983</v>
      </c>
      <c r="HO31" s="10" vm="36611">
        <v>74975</v>
      </c>
      <c r="HP31" s="10" vm="30121">
        <v>4449</v>
      </c>
      <c r="HQ31" s="10" vm="23157">
        <v>6043</v>
      </c>
      <c r="HR31" s="10" vm="64012">
        <v>10492</v>
      </c>
      <c r="HS31" s="10" vm="65568">
        <v>0</v>
      </c>
      <c r="HT31" s="10" vm="732">
        <v>2758</v>
      </c>
      <c r="HU31" s="10" vm="3533">
        <v>2758</v>
      </c>
      <c r="HV31" s="10" vm="46385">
        <v>33737</v>
      </c>
      <c r="HW31" s="10" vm="36385">
        <v>3918</v>
      </c>
      <c r="HX31" s="10" vm="29890">
        <v>0</v>
      </c>
      <c r="HY31" s="10" vm="22927">
        <v>106</v>
      </c>
      <c r="HZ31" s="10" vm="16537">
        <v>0</v>
      </c>
      <c r="IA31" s="10" vm="65297">
        <v>0</v>
      </c>
      <c r="IB31" s="10" vm="9790">
        <v>-3129</v>
      </c>
      <c r="IC31" s="10" vm="3313">
        <v>34632</v>
      </c>
      <c r="ID31" s="10" vm="42862">
        <v>25</v>
      </c>
      <c r="IE31" s="10" vm="36162">
        <v>1301</v>
      </c>
      <c r="IF31" s="10" vm="29654">
        <v>0</v>
      </c>
      <c r="IG31" s="10" vm="60032">
        <v>1326</v>
      </c>
      <c r="IH31" s="10" vm="731">
        <v>23069</v>
      </c>
      <c r="II31" s="10" vm="54374">
        <v>29448</v>
      </c>
      <c r="IJ31" s="10" vm="59948">
        <v>0</v>
      </c>
      <c r="IK31" s="10" vm="3092">
        <v>994</v>
      </c>
      <c r="IL31" s="10" vm="52607">
        <v>-145</v>
      </c>
      <c r="IM31" s="10" vm="35921">
        <v>634</v>
      </c>
      <c r="IN31" s="10" vm="29419">
        <v>29447</v>
      </c>
      <c r="IO31" s="81" vm="22529">
        <v>29576</v>
      </c>
      <c r="IP31" s="10" vm="63992">
        <v>15</v>
      </c>
      <c r="IQ31" s="10" vm="65732">
        <v>0</v>
      </c>
      <c r="IR31" s="10" vm="748">
        <v>5</v>
      </c>
      <c r="IS31" s="81" vm="2873">
        <v>186</v>
      </c>
      <c r="IT31" s="10" vm="49481">
        <v>962</v>
      </c>
    </row>
    <row r="32" spans="1:254" x14ac:dyDescent="0.25">
      <c r="A32" s="8" t="s">
        <v>62</v>
      </c>
      <c r="B32" s="8" t="s">
        <v>283</v>
      </c>
      <c r="C32" s="89">
        <v>44651</v>
      </c>
      <c r="D32" s="76" vm="2584">
        <v>12</v>
      </c>
      <c r="E32" s="10" vm="367">
        <v>23346</v>
      </c>
      <c r="F32" s="10" vm="61306">
        <v>-16339</v>
      </c>
      <c r="G32" s="10" vm="42626">
        <v>-980</v>
      </c>
      <c r="H32" s="10" vm="59558">
        <v>6027</v>
      </c>
      <c r="I32" s="10" vm="29199">
        <v>1501</v>
      </c>
      <c r="J32" s="10" vm="63369">
        <v>7528</v>
      </c>
      <c r="K32" s="10" vm="46171">
        <v>0</v>
      </c>
      <c r="L32" s="10" vm="2583">
        <v>0</v>
      </c>
      <c r="M32" s="10" vm="2317">
        <v>0</v>
      </c>
      <c r="N32" s="10" vm="1960">
        <v>25</v>
      </c>
      <c r="O32" s="10" vm="65207">
        <v>-3099</v>
      </c>
      <c r="P32" s="10" vm="35685">
        <v>985</v>
      </c>
      <c r="Q32" s="10" vm="64343">
        <v>0</v>
      </c>
      <c r="R32" s="10" vm="22307">
        <v>0</v>
      </c>
      <c r="S32" s="10" vm="1772">
        <v>0</v>
      </c>
      <c r="T32" s="10" vm="2582">
        <v>5439</v>
      </c>
      <c r="U32" s="10" vm="7">
        <v>0</v>
      </c>
      <c r="V32" s="10" vm="1959">
        <v>5439</v>
      </c>
      <c r="W32" s="10" vm="65194">
        <v>0</v>
      </c>
      <c r="X32" s="10" vm="35462">
        <v>1711</v>
      </c>
      <c r="Y32" s="10" vm="28892">
        <v>0</v>
      </c>
      <c r="Z32" s="10" vm="22086">
        <v>0</v>
      </c>
      <c r="AA32" s="10" vm="1469">
        <v>7150</v>
      </c>
      <c r="AB32" s="10" vm="2581">
        <v>18364</v>
      </c>
      <c r="AC32" s="10" vm="730">
        <v>1667</v>
      </c>
      <c r="AD32" s="10" vm="61305">
        <v>20031</v>
      </c>
      <c r="AE32" s="10" vm="41964">
        <v>222</v>
      </c>
      <c r="AF32" s="10" vm="35216">
        <v>0</v>
      </c>
      <c r="AG32" s="10" vm="1236">
        <v>0</v>
      </c>
      <c r="AH32" s="10" vm="21866">
        <v>0</v>
      </c>
      <c r="AI32" s="10" vm="49255">
        <v>20253</v>
      </c>
      <c r="AJ32" s="10" vm="2580">
        <v>5915</v>
      </c>
      <c r="AK32" s="10" vm="4">
        <v>1274</v>
      </c>
      <c r="AL32" s="10" vm="61304">
        <v>3024</v>
      </c>
      <c r="AM32" s="10" vm="100527">
        <v>998</v>
      </c>
      <c r="AN32" s="10" vm="729">
        <v>0</v>
      </c>
      <c r="AO32" s="10" vm="28434">
        <v>60</v>
      </c>
      <c r="AP32" s="10" vm="21658">
        <v>0</v>
      </c>
      <c r="AQ32" s="10" vm="2681">
        <v>4382</v>
      </c>
      <c r="AR32" s="10" vm="2579">
        <v>0</v>
      </c>
      <c r="AS32" s="10" vm="366">
        <v>54</v>
      </c>
      <c r="AT32" s="10" vm="1958">
        <v>15707</v>
      </c>
      <c r="AU32" s="10" vm="41532">
        <v>4546</v>
      </c>
      <c r="AV32" s="10" vm="64821">
        <v>196</v>
      </c>
      <c r="AW32" s="10" vm="28207">
        <v>154204</v>
      </c>
      <c r="AX32" s="10" vm="21453">
        <v>0</v>
      </c>
      <c r="AY32" s="10" vm="55693">
        <v>1696</v>
      </c>
      <c r="AZ32" s="10" vm="2578">
        <v>560</v>
      </c>
      <c r="BA32" s="10" vm="3">
        <v>0</v>
      </c>
      <c r="BB32" s="10" vm="61303">
        <v>11740</v>
      </c>
      <c r="BC32" s="10" vm="747">
        <v>0</v>
      </c>
      <c r="BD32" s="10" vm="728">
        <v>0</v>
      </c>
      <c r="BE32" s="10" vm="27978">
        <v>0</v>
      </c>
      <c r="BF32" s="10" vm="21232">
        <v>0</v>
      </c>
      <c r="BG32" s="10" vm="2130">
        <v>168200</v>
      </c>
      <c r="BH32" s="10" vm="2577">
        <v>1151</v>
      </c>
      <c r="BI32" s="10" vm="365">
        <v>1931</v>
      </c>
      <c r="BJ32" s="10" vm="61302">
        <v>21181</v>
      </c>
      <c r="BK32" s="10" vm="41072">
        <v>0</v>
      </c>
      <c r="BL32" s="10" vm="34437">
        <v>101</v>
      </c>
      <c r="BM32" s="10" vm="27749">
        <v>24364</v>
      </c>
      <c r="BN32" s="10" vm="21011">
        <v>0</v>
      </c>
      <c r="BO32" s="10" vm="1468">
        <v>0</v>
      </c>
      <c r="BP32" s="10" vm="2576">
        <v>197</v>
      </c>
      <c r="BQ32" s="10" vm="2">
        <v>4994</v>
      </c>
      <c r="BR32" s="10" vm="1957">
        <v>5191</v>
      </c>
      <c r="BS32" s="10" vm="746">
        <v>19173</v>
      </c>
      <c r="BT32" s="10" vm="727">
        <v>187373</v>
      </c>
      <c r="BU32" s="10" vm="27520">
        <v>92074</v>
      </c>
      <c r="BV32" s="10" vm="20796">
        <v>0</v>
      </c>
      <c r="BW32" s="10" vm="45724">
        <v>0</v>
      </c>
      <c r="BX32" s="10" vm="2575">
        <v>19690</v>
      </c>
      <c r="BY32" s="10" vm="364">
        <v>0</v>
      </c>
      <c r="BZ32" s="10" vm="1956">
        <v>0</v>
      </c>
      <c r="CA32" s="10" vm="40633">
        <v>2414</v>
      </c>
      <c r="CB32" s="10" vm="34063">
        <v>114178</v>
      </c>
      <c r="CC32" s="10" vm="1235">
        <v>6279</v>
      </c>
      <c r="CD32" s="10" vm="20595">
        <v>0</v>
      </c>
      <c r="CE32" s="10" vm="1771">
        <v>66916</v>
      </c>
      <c r="CF32" s="10" vm="2574">
        <v>66916</v>
      </c>
      <c r="CG32" s="10" vm="1">
        <v>0</v>
      </c>
      <c r="CH32" s="10" vm="61301">
        <v>0</v>
      </c>
      <c r="CI32" s="10" vm="40426">
        <v>0</v>
      </c>
      <c r="CJ32" s="10" vm="745">
        <v>0</v>
      </c>
      <c r="CK32" s="10" vm="27069">
        <v>66916</v>
      </c>
      <c r="CL32" s="10" vm="20376">
        <v>1678</v>
      </c>
      <c r="CM32" s="10" vm="1281">
        <v>980</v>
      </c>
      <c r="CN32" s="10" vm="2573">
        <v>27</v>
      </c>
      <c r="CO32" s="10" vm="726">
        <v>671</v>
      </c>
      <c r="CP32" s="10" vm="61300">
        <v>0</v>
      </c>
      <c r="CQ32" s="10" vm="40196">
        <v>0</v>
      </c>
      <c r="CR32" s="10" vm="33598">
        <v>0</v>
      </c>
      <c r="CS32" s="10" vm="26837">
        <v>0</v>
      </c>
      <c r="CT32" s="10" vm="20157">
        <v>0</v>
      </c>
      <c r="CU32" s="10" vm="2680">
        <v>0</v>
      </c>
      <c r="CV32" s="10" vm="2572">
        <v>0</v>
      </c>
      <c r="CW32" s="10" vm="6">
        <v>0</v>
      </c>
      <c r="CX32" s="10" vm="1955">
        <v>0</v>
      </c>
      <c r="CY32" s="10" vm="39982">
        <v>0</v>
      </c>
      <c r="CZ32" s="10" vm="33380">
        <v>0</v>
      </c>
      <c r="DA32" s="10" vm="26611">
        <v>0</v>
      </c>
      <c r="DB32" s="81" vm="19940">
        <v>0</v>
      </c>
      <c r="DC32" s="81" vm="1467">
        <v>0</v>
      </c>
      <c r="DD32" s="81" vm="2571">
        <v>0</v>
      </c>
      <c r="DE32" s="81" vm="2316">
        <v>0</v>
      </c>
      <c r="DF32" s="10" vm="61299">
        <v>401</v>
      </c>
      <c r="DG32" s="10" vm="39752">
        <v>0</v>
      </c>
      <c r="DH32" s="10" vm="744">
        <v>314</v>
      </c>
      <c r="DI32" s="10" vm="26377">
        <v>87</v>
      </c>
      <c r="DJ32" s="10" vm="19734">
        <v>2079</v>
      </c>
      <c r="DK32" s="10" vm="55255">
        <v>980</v>
      </c>
      <c r="DL32" s="10" vm="2570">
        <v>341</v>
      </c>
      <c r="DM32" s="10" vm="2315">
        <v>758</v>
      </c>
      <c r="DN32" s="10" vm="61298">
        <v>0</v>
      </c>
      <c r="DO32" s="10" vm="39523">
        <v>0</v>
      </c>
      <c r="DP32" s="10" vm="32976">
        <v>0</v>
      </c>
      <c r="DQ32" s="10" vm="1234">
        <v>0</v>
      </c>
      <c r="DR32" s="10" vm="19516">
        <v>0</v>
      </c>
      <c r="DS32" s="10" vm="52095">
        <v>0</v>
      </c>
      <c r="DT32" s="10" vm="2569">
        <v>0</v>
      </c>
      <c r="DU32" s="10" vm="2314">
        <v>0</v>
      </c>
      <c r="DV32" s="10" vm="1954">
        <v>0</v>
      </c>
      <c r="DW32" s="10" vm="39298">
        <v>0</v>
      </c>
      <c r="DX32" s="10" vm="32744">
        <v>0</v>
      </c>
      <c r="DY32" s="10" vm="25926">
        <v>0</v>
      </c>
      <c r="DZ32" s="10" vm="19297">
        <v>642</v>
      </c>
      <c r="EA32" s="10" vm="2129">
        <v>0</v>
      </c>
      <c r="EB32" s="10" vm="2568">
        <v>250</v>
      </c>
      <c r="EC32" s="10" vm="2313">
        <v>392</v>
      </c>
      <c r="ED32" s="10" vm="1953">
        <v>0</v>
      </c>
      <c r="EE32" s="10" vm="39081">
        <v>0</v>
      </c>
      <c r="EF32" s="10" vm="32529">
        <v>0</v>
      </c>
      <c r="EG32" s="10" vm="25699">
        <v>0</v>
      </c>
      <c r="EH32" s="81" vm="19081">
        <v>0</v>
      </c>
      <c r="EI32" s="81" vm="1466">
        <v>0</v>
      </c>
      <c r="EJ32" s="81" vm="2567">
        <v>0</v>
      </c>
      <c r="EK32" s="81" vm="2312">
        <v>0</v>
      </c>
      <c r="EL32" s="10" vm="61297">
        <v>372</v>
      </c>
      <c r="EM32" s="10" vm="38851">
        <v>0</v>
      </c>
      <c r="EN32" s="10" vm="743">
        <v>41</v>
      </c>
      <c r="EO32" s="10" vm="25468">
        <v>331</v>
      </c>
      <c r="EP32" s="10" vm="18885">
        <v>1014</v>
      </c>
      <c r="EQ32" s="10" vm="55038">
        <v>0</v>
      </c>
      <c r="ER32" s="10" vm="2566">
        <v>291</v>
      </c>
      <c r="ES32" s="10" vm="2311">
        <v>723</v>
      </c>
      <c r="ET32" s="10" vm="61296">
        <v>3093</v>
      </c>
      <c r="EU32" s="10" vm="38620">
        <v>980</v>
      </c>
      <c r="EV32" s="10" vm="32118">
        <v>632</v>
      </c>
      <c r="EW32" s="10" vm="25238">
        <v>1481</v>
      </c>
      <c r="EX32" s="10" vm="18666">
        <v>486</v>
      </c>
      <c r="EY32" s="10" vm="2679">
        <v>123</v>
      </c>
      <c r="EZ32" s="10" vm="2565">
        <v>268</v>
      </c>
      <c r="FA32" s="10" vm="2310">
        <v>123</v>
      </c>
      <c r="FB32" s="10" vm="61295">
        <v>183445</v>
      </c>
      <c r="FC32" s="10" vm="38399">
        <v>0</v>
      </c>
      <c r="FD32" s="10" vm="31891">
        <v>183445</v>
      </c>
      <c r="FE32" s="10" vm="25008">
        <v>6420</v>
      </c>
      <c r="FF32" s="10" vm="18447">
        <v>6537</v>
      </c>
      <c r="FG32" s="10" vm="1280">
        <v>0</v>
      </c>
      <c r="FH32" s="10" vm="2564">
        <v>-1272</v>
      </c>
      <c r="FI32" s="10" vm="2309">
        <v>0</v>
      </c>
      <c r="FJ32" s="10" vm="1952">
        <v>0</v>
      </c>
      <c r="FK32" s="10" vm="38183">
        <v>0</v>
      </c>
      <c r="FL32" s="10" vm="31667">
        <v>195130</v>
      </c>
      <c r="FM32" s="10" vm="1233">
        <v>37256</v>
      </c>
      <c r="FN32" s="10" vm="18280">
        <v>4140</v>
      </c>
      <c r="FO32" s="10" vm="1770">
        <v>0</v>
      </c>
      <c r="FP32" s="10" vm="2563">
        <v>0</v>
      </c>
      <c r="FQ32" s="10" vm="2308">
        <v>-470</v>
      </c>
      <c r="FR32" s="10" vm="1951">
        <v>0</v>
      </c>
      <c r="FS32" s="10" vm="37951">
        <v>0</v>
      </c>
      <c r="FT32" s="10" vm="742">
        <v>40926</v>
      </c>
      <c r="FU32" s="10" vm="24550">
        <v>154204</v>
      </c>
      <c r="FV32" s="10" vm="18061">
        <v>146189</v>
      </c>
      <c r="FW32" s="81" vm="1465">
        <v>10595</v>
      </c>
      <c r="FX32" s="81" vm="2562">
        <v>162</v>
      </c>
      <c r="FY32" s="81" vm="61926">
        <v>-2</v>
      </c>
      <c r="FZ32" s="81" vm="1950">
        <v>985</v>
      </c>
      <c r="GA32" s="81" vm="37738">
        <v>11740</v>
      </c>
      <c r="GB32" s="10" vm="31207">
        <v>830</v>
      </c>
      <c r="GC32" s="10" vm="24320">
        <v>433</v>
      </c>
      <c r="GD32" s="10" vm="17845">
        <v>397</v>
      </c>
      <c r="GE32" s="10" vm="51650">
        <v>1247</v>
      </c>
      <c r="GF32" s="10" vm="2561">
        <v>143</v>
      </c>
      <c r="GG32" s="10" vm="2307">
        <v>1104</v>
      </c>
      <c r="GH32" s="10" vm="61294">
        <v>0</v>
      </c>
      <c r="GI32" s="10" vm="37516">
        <v>0</v>
      </c>
      <c r="GJ32" s="10" vm="30975">
        <v>0</v>
      </c>
      <c r="GK32" s="10" vm="24095">
        <v>0</v>
      </c>
      <c r="GL32" s="10" vm="17624">
        <v>0</v>
      </c>
      <c r="GM32" s="10" vm="61730">
        <v>0</v>
      </c>
      <c r="GN32" s="10" vm="2560">
        <v>0</v>
      </c>
      <c r="GO32" s="10" vm="2306">
        <v>0</v>
      </c>
      <c r="GP32" s="10" vm="1949">
        <v>0</v>
      </c>
      <c r="GQ32" s="10" vm="37294">
        <v>0</v>
      </c>
      <c r="GR32" s="10" vm="30757">
        <v>0</v>
      </c>
      <c r="GS32" s="10" vm="23868">
        <v>0</v>
      </c>
      <c r="GT32" s="10" vm="17403">
        <v>2077</v>
      </c>
      <c r="GU32" s="10" vm="44854">
        <v>576</v>
      </c>
      <c r="GV32" s="10" vm="2559">
        <v>1501</v>
      </c>
      <c r="GW32" s="10" vm="2305">
        <v>0</v>
      </c>
      <c r="GX32" s="81" vm="1948">
        <v>0</v>
      </c>
      <c r="GY32" s="10" vm="37071">
        <v>0</v>
      </c>
      <c r="GZ32" s="10" vm="64469">
        <v>0</v>
      </c>
      <c r="HA32" s="10" vm="1232">
        <v>0</v>
      </c>
      <c r="HB32" s="10" vm="17196">
        <v>0</v>
      </c>
      <c r="HC32" s="81" vm="2678">
        <v>0</v>
      </c>
      <c r="HD32" s="81" vm="2558">
        <v>101</v>
      </c>
      <c r="HE32" s="10" vm="2304">
        <v>101</v>
      </c>
      <c r="HF32" s="10" vm="1947">
        <v>992</v>
      </c>
      <c r="HG32" s="10" vm="36849">
        <v>702</v>
      </c>
      <c r="HH32" s="10" vm="741">
        <v>0</v>
      </c>
      <c r="HI32" s="10" vm="23416">
        <v>0</v>
      </c>
      <c r="HJ32" s="10" vm="16975">
        <v>2289</v>
      </c>
      <c r="HK32" s="10" vm="60620">
        <v>0</v>
      </c>
      <c r="HL32" s="10" vm="2557">
        <v>0</v>
      </c>
      <c r="HM32" s="10" vm="2303">
        <v>0</v>
      </c>
      <c r="HN32" s="10" vm="1946">
        <v>1011</v>
      </c>
      <c r="HO32" s="10" vm="36628">
        <v>4994</v>
      </c>
      <c r="HP32" s="10" vm="725">
        <v>0</v>
      </c>
      <c r="HQ32" s="10" vm="23182">
        <v>2414</v>
      </c>
      <c r="HR32" s="10" vm="16753">
        <v>2414</v>
      </c>
      <c r="HS32" s="10" vm="47980">
        <v>0</v>
      </c>
      <c r="HT32" s="10" vm="2556">
        <v>0</v>
      </c>
      <c r="HU32" s="10" vm="2302">
        <v>0</v>
      </c>
      <c r="HV32" s="10" vm="1945">
        <v>2807</v>
      </c>
      <c r="HW32" s="10" vm="36407">
        <v>132</v>
      </c>
      <c r="HX32" s="10" vm="29877">
        <v>0</v>
      </c>
      <c r="HY32" s="10" vm="22952">
        <v>160</v>
      </c>
      <c r="HZ32" s="10" vm="16538">
        <v>0</v>
      </c>
      <c r="IA32" s="10" vm="44625">
        <v>0</v>
      </c>
      <c r="IB32" s="10" vm="2555">
        <v>0</v>
      </c>
      <c r="IC32" s="10" vm="2301">
        <v>3099</v>
      </c>
      <c r="ID32" s="10" vm="1944">
        <v>154</v>
      </c>
      <c r="IE32" s="10" vm="36178">
        <v>499</v>
      </c>
      <c r="IF32" s="10" vm="29641">
        <v>9</v>
      </c>
      <c r="IG32" s="10" vm="64209">
        <v>662</v>
      </c>
      <c r="IH32" s="10" vm="16323">
        <v>6537</v>
      </c>
      <c r="II32" s="10" vm="2128">
        <v>4562</v>
      </c>
      <c r="IJ32" s="10" vm="2554">
        <v>0</v>
      </c>
      <c r="IK32" s="10" vm="2300">
        <v>60</v>
      </c>
      <c r="IL32" s="10" vm="1943">
        <v>-14</v>
      </c>
      <c r="IM32" s="10" vm="35949">
        <v>1</v>
      </c>
      <c r="IN32" s="10" vm="29406">
        <v>4064</v>
      </c>
      <c r="IO32" s="81" vm="22551">
        <v>4064</v>
      </c>
      <c r="IP32" s="10" vm="63993">
        <v>0</v>
      </c>
      <c r="IQ32" s="10" vm="1464">
        <v>0</v>
      </c>
      <c r="IR32" s="10" vm="2553">
        <v>0</v>
      </c>
      <c r="IS32" s="81" vm="2299">
        <v>87</v>
      </c>
      <c r="IT32" s="10" vm="1942">
        <v>87</v>
      </c>
    </row>
    <row r="33" spans="1:254" x14ac:dyDescent="0.25">
      <c r="A33" s="8" t="s">
        <v>79</v>
      </c>
      <c r="B33" s="8" t="s">
        <v>80</v>
      </c>
      <c r="C33" s="89">
        <v>44651</v>
      </c>
      <c r="D33" s="76" vm="15897">
        <v>12</v>
      </c>
      <c r="E33" s="10" vm="9165">
        <v>40379</v>
      </c>
      <c r="F33" s="10" vm="47882">
        <v>-38435</v>
      </c>
      <c r="G33" s="10" vm="42633">
        <v>-412</v>
      </c>
      <c r="H33" s="10" vm="59572">
        <v>1532</v>
      </c>
      <c r="I33" s="10" vm="2298">
        <v>-220</v>
      </c>
      <c r="J33" s="10" vm="63385">
        <v>1312</v>
      </c>
      <c r="K33" s="10" vm="1605">
        <v>0</v>
      </c>
      <c r="L33" s="10" vm="1363">
        <v>0</v>
      </c>
      <c r="M33" s="10" vm="8947">
        <v>0</v>
      </c>
      <c r="N33" s="10" vm="44407">
        <v>1</v>
      </c>
      <c r="O33" s="10" vm="42409">
        <v>-581</v>
      </c>
      <c r="P33" s="10" vm="35700">
        <v>1247</v>
      </c>
      <c r="Q33" s="10" vm="2297">
        <v>0</v>
      </c>
      <c r="R33" s="10" vm="1941">
        <v>0</v>
      </c>
      <c r="S33" s="10" vm="1604">
        <v>0</v>
      </c>
      <c r="T33" s="10" vm="15495">
        <v>1979</v>
      </c>
      <c r="U33" s="10" vm="8738">
        <v>0</v>
      </c>
      <c r="V33" s="10" vm="54159">
        <v>1979</v>
      </c>
      <c r="W33" s="10" vm="42196">
        <v>0</v>
      </c>
      <c r="X33" s="10" vm="35464">
        <v>1618</v>
      </c>
      <c r="Y33" s="10" vm="2296">
        <v>0</v>
      </c>
      <c r="Z33" s="10" vm="1940">
        <v>0</v>
      </c>
      <c r="AA33" s="10" vm="1603">
        <v>3597</v>
      </c>
      <c r="AB33" s="10" vm="1362">
        <v>5637</v>
      </c>
      <c r="AC33" s="10" vm="8542">
        <v>2623</v>
      </c>
      <c r="AD33" s="10" vm="51041">
        <v>8260</v>
      </c>
      <c r="AE33" s="10" vm="41974">
        <v>236</v>
      </c>
      <c r="AF33" s="10" vm="35229">
        <v>18</v>
      </c>
      <c r="AG33" s="10" vm="2295">
        <v>83</v>
      </c>
      <c r="AH33" s="10" vm="1939">
        <v>55</v>
      </c>
      <c r="AI33" s="10" vm="1602">
        <v>8652</v>
      </c>
      <c r="AJ33" s="10" vm="1361">
        <v>1874</v>
      </c>
      <c r="AK33" s="10" vm="63185">
        <v>2798</v>
      </c>
      <c r="AL33" s="10" vm="47668">
        <v>562</v>
      </c>
      <c r="AM33" s="10" vm="100713">
        <v>54</v>
      </c>
      <c r="AN33" s="10" vm="35017">
        <v>171</v>
      </c>
      <c r="AO33" s="10" vm="2294">
        <v>10</v>
      </c>
      <c r="AP33" s="10" vm="1938">
        <v>0</v>
      </c>
      <c r="AQ33" s="10" vm="1601">
        <v>1152</v>
      </c>
      <c r="AR33" s="10" vm="14867">
        <v>0</v>
      </c>
      <c r="AS33" s="10" vm="8236">
        <v>1463</v>
      </c>
      <c r="AT33" s="10" vm="44180">
        <v>8084</v>
      </c>
      <c r="AU33" s="10" vm="41542">
        <v>568</v>
      </c>
      <c r="AV33" s="10" vm="34901">
        <v>85</v>
      </c>
      <c r="AW33" s="10" vm="2293">
        <v>54892</v>
      </c>
      <c r="AX33" s="10" vm="1937">
        <v>0</v>
      </c>
      <c r="AY33" s="10" vm="1600">
        <v>1542</v>
      </c>
      <c r="AZ33" s="10" vm="1360">
        <v>0</v>
      </c>
      <c r="BA33" s="10" vm="8019">
        <v>0</v>
      </c>
      <c r="BB33" s="10" vm="53929">
        <v>2000</v>
      </c>
      <c r="BC33" s="10" vm="41311">
        <v>0</v>
      </c>
      <c r="BD33" s="10" vm="34682">
        <v>0</v>
      </c>
      <c r="BE33" s="10" vm="2292">
        <v>0</v>
      </c>
      <c r="BF33" s="10" vm="21249">
        <v>0</v>
      </c>
      <c r="BG33" s="10" vm="1599">
        <v>58434</v>
      </c>
      <c r="BH33" s="10" vm="14459">
        <v>453</v>
      </c>
      <c r="BI33" s="10" vm="7818">
        <v>1878</v>
      </c>
      <c r="BJ33" s="10" vm="50822">
        <v>7115</v>
      </c>
      <c r="BK33" s="10" vm="41084">
        <v>0</v>
      </c>
      <c r="BL33" s="10" vm="34451">
        <v>1222</v>
      </c>
      <c r="BM33" s="10" vm="2291">
        <v>10668</v>
      </c>
      <c r="BN33" s="10" vm="1936">
        <v>712</v>
      </c>
      <c r="BO33" s="10" vm="1598">
        <v>0</v>
      </c>
      <c r="BP33" s="10" vm="1359">
        <v>321</v>
      </c>
      <c r="BQ33" s="10" vm="7660">
        <v>6492</v>
      </c>
      <c r="BR33" s="10" vm="47443">
        <v>7525</v>
      </c>
      <c r="BS33" s="10" vm="65128">
        <v>3143</v>
      </c>
      <c r="BT33" s="10" vm="34233">
        <v>61577</v>
      </c>
      <c r="BU33" s="10" vm="2290">
        <v>11772</v>
      </c>
      <c r="BV33" s="10" vm="1935">
        <v>0</v>
      </c>
      <c r="BW33" s="10" vm="1597">
        <v>0</v>
      </c>
      <c r="BX33" s="10" vm="14026">
        <v>16390</v>
      </c>
      <c r="BY33" s="10" vm="7452">
        <v>0</v>
      </c>
      <c r="BZ33" s="10" vm="43961">
        <v>0</v>
      </c>
      <c r="CA33" s="10" vm="40644">
        <v>559</v>
      </c>
      <c r="CB33" s="10" vm="34072">
        <v>28721</v>
      </c>
      <c r="CC33" s="10" vm="2289">
        <v>3225</v>
      </c>
      <c r="CD33" s="10" vm="1934">
        <v>0</v>
      </c>
      <c r="CE33" s="10" vm="1596">
        <v>29631</v>
      </c>
      <c r="CF33" s="10" vm="1358">
        <v>27964</v>
      </c>
      <c r="CG33" s="10" vm="7240">
        <v>0</v>
      </c>
      <c r="CH33" s="10" vm="53710">
        <v>0</v>
      </c>
      <c r="CI33" s="10" vm="40410">
        <v>0</v>
      </c>
      <c r="CJ33" s="10" vm="33845">
        <v>1667</v>
      </c>
      <c r="CK33" s="10" vm="27055">
        <v>29631</v>
      </c>
      <c r="CL33" s="10" vm="1933">
        <v>550</v>
      </c>
      <c r="CM33" s="10" vm="1595">
        <v>412</v>
      </c>
      <c r="CN33" s="10" vm="13607">
        <v>0</v>
      </c>
      <c r="CO33" s="10" vm="7025">
        <v>138</v>
      </c>
      <c r="CP33" s="10" vm="50593">
        <v>223</v>
      </c>
      <c r="CQ33" s="10" vm="40180">
        <v>0</v>
      </c>
      <c r="CR33" s="10" vm="33611">
        <v>165</v>
      </c>
      <c r="CS33" s="10" vm="2288">
        <v>58</v>
      </c>
      <c r="CT33" s="10" vm="1932">
        <v>0</v>
      </c>
      <c r="CU33" s="10" vm="1594">
        <v>0</v>
      </c>
      <c r="CV33" s="10" vm="1357">
        <v>0</v>
      </c>
      <c r="CW33" s="10" vm="6858">
        <v>0</v>
      </c>
      <c r="CX33" s="10" vm="47221">
        <v>0</v>
      </c>
      <c r="CY33" s="10" vm="39967">
        <v>0</v>
      </c>
      <c r="CZ33" s="10" vm="33382">
        <v>0</v>
      </c>
      <c r="DA33" s="10" vm="2287">
        <v>0</v>
      </c>
      <c r="DB33" s="81" vm="1931">
        <v>0</v>
      </c>
      <c r="DC33" s="81" vm="1593">
        <v>0</v>
      </c>
      <c r="DD33" s="81" vm="13172">
        <v>0</v>
      </c>
      <c r="DE33" s="81" vm="6644">
        <v>0</v>
      </c>
      <c r="DF33" s="10" vm="43741">
        <v>357</v>
      </c>
      <c r="DG33" s="10" vm="39737">
        <v>0</v>
      </c>
      <c r="DH33" s="10" vm="33215">
        <v>9</v>
      </c>
      <c r="DI33" s="10" vm="2286">
        <v>348</v>
      </c>
      <c r="DJ33" s="10" vm="19748">
        <v>1130</v>
      </c>
      <c r="DK33" s="10" vm="1592">
        <v>412</v>
      </c>
      <c r="DL33" s="10" vm="1356">
        <v>174</v>
      </c>
      <c r="DM33" s="10" vm="6427">
        <v>544</v>
      </c>
      <c r="DN33" s="10" vm="53492">
        <v>0</v>
      </c>
      <c r="DO33" s="10" vm="39506">
        <v>0</v>
      </c>
      <c r="DP33" s="10" vm="32990">
        <v>0</v>
      </c>
      <c r="DQ33" s="10" vm="2285">
        <v>0</v>
      </c>
      <c r="DR33" s="10" vm="1930">
        <v>0</v>
      </c>
      <c r="DS33" s="10" vm="60819">
        <v>0</v>
      </c>
      <c r="DT33" s="10" vm="12761">
        <v>0</v>
      </c>
      <c r="DU33" s="10" vm="6215">
        <v>0</v>
      </c>
      <c r="DV33" s="10" vm="50372">
        <v>23197</v>
      </c>
      <c r="DW33" s="10" vm="39283">
        <v>0</v>
      </c>
      <c r="DX33" s="10" vm="32756">
        <v>23497</v>
      </c>
      <c r="DY33" s="10" vm="2284">
        <v>-300</v>
      </c>
      <c r="DZ33" s="10" vm="1929">
        <v>53</v>
      </c>
      <c r="EA33" s="10" vm="1591">
        <v>0</v>
      </c>
      <c r="EB33" s="10" vm="1355">
        <v>62</v>
      </c>
      <c r="EC33" s="10" vm="62971">
        <v>-9</v>
      </c>
      <c r="ED33" s="10" vm="47001">
        <v>0</v>
      </c>
      <c r="EE33" s="10" vm="39066">
        <v>0</v>
      </c>
      <c r="EF33" s="10" vm="32531">
        <v>0</v>
      </c>
      <c r="EG33" s="10" vm="2283">
        <v>0</v>
      </c>
      <c r="EH33" s="81" vm="1928">
        <v>0</v>
      </c>
      <c r="EI33" s="81" vm="1590">
        <v>0</v>
      </c>
      <c r="EJ33" s="81" vm="12325">
        <v>0</v>
      </c>
      <c r="EK33" s="81" vm="5838">
        <v>0</v>
      </c>
      <c r="EL33" s="10" vm="43523">
        <v>7347</v>
      </c>
      <c r="EM33" s="10" vm="38836">
        <v>0</v>
      </c>
      <c r="EN33" s="10" vm="32359">
        <v>6618</v>
      </c>
      <c r="EO33" s="10" vm="2282">
        <v>729</v>
      </c>
      <c r="EP33" s="10" vm="1927">
        <v>30597</v>
      </c>
      <c r="EQ33" s="10" vm="1589">
        <v>0</v>
      </c>
      <c r="ER33" s="10" vm="1354">
        <v>30177</v>
      </c>
      <c r="ES33" s="10" vm="5624">
        <v>420</v>
      </c>
      <c r="ET33" s="10" vm="53276">
        <v>31727</v>
      </c>
      <c r="EU33" s="10" vm="38605">
        <v>412</v>
      </c>
      <c r="EV33" s="10" vm="32132">
        <v>30351</v>
      </c>
      <c r="EW33" s="10" vm="2281">
        <v>964</v>
      </c>
      <c r="EX33" s="10" vm="1926">
        <v>109</v>
      </c>
      <c r="EY33" s="10" vm="1588">
        <v>12</v>
      </c>
      <c r="EZ33" s="10" vm="63798">
        <v>21</v>
      </c>
      <c r="FA33" s="10" vm="5415">
        <v>12</v>
      </c>
      <c r="FB33" s="10" vm="50144">
        <v>83442</v>
      </c>
      <c r="FC33" s="10" vm="38384">
        <v>0</v>
      </c>
      <c r="FD33" s="10" vm="31905">
        <v>83442</v>
      </c>
      <c r="FE33" s="10" vm="24994">
        <v>0</v>
      </c>
      <c r="FF33" s="10" vm="1925">
        <v>1285</v>
      </c>
      <c r="FG33" s="10" vm="1587">
        <v>0</v>
      </c>
      <c r="FH33" s="10" vm="1353">
        <v>-474</v>
      </c>
      <c r="FI33" s="10" vm="5199">
        <v>0</v>
      </c>
      <c r="FJ33" s="10" vm="46775">
        <v>0</v>
      </c>
      <c r="FK33" s="10" vm="38167">
        <v>0</v>
      </c>
      <c r="FL33" s="10" vm="31669">
        <v>84253</v>
      </c>
      <c r="FM33" s="10" vm="2280">
        <v>27946</v>
      </c>
      <c r="FN33" s="10" vm="1924">
        <v>1605</v>
      </c>
      <c r="FO33" s="10" vm="1586">
        <v>0</v>
      </c>
      <c r="FP33" s="10" vm="60375">
        <v>0</v>
      </c>
      <c r="FQ33" s="10" vm="4983">
        <v>-190</v>
      </c>
      <c r="FR33" s="10" vm="43304">
        <v>0</v>
      </c>
      <c r="FS33" s="10" vm="37937">
        <v>0</v>
      </c>
      <c r="FT33" s="10" vm="31435">
        <v>29361</v>
      </c>
      <c r="FU33" s="10" vm="2279">
        <v>54892</v>
      </c>
      <c r="FV33" s="10" vm="18078">
        <v>55496</v>
      </c>
      <c r="FW33" s="81" vm="1585">
        <v>720</v>
      </c>
      <c r="FX33" s="81" vm="11299">
        <v>33</v>
      </c>
      <c r="FY33" s="81" vm="4825">
        <v>0</v>
      </c>
      <c r="FZ33" s="81" vm="53057">
        <v>1247</v>
      </c>
      <c r="GA33" s="81" vm="37723">
        <v>2000</v>
      </c>
      <c r="GB33" s="10" vm="31219">
        <v>325</v>
      </c>
      <c r="GC33" s="10" vm="2278">
        <v>227</v>
      </c>
      <c r="GD33" s="10" vm="1923">
        <v>98</v>
      </c>
      <c r="GE33" s="10" vm="1584">
        <v>0</v>
      </c>
      <c r="GF33" s="10" vm="1352">
        <v>0</v>
      </c>
      <c r="GG33" s="10" vm="4614">
        <v>0</v>
      </c>
      <c r="GH33" s="10" vm="49927">
        <v>0</v>
      </c>
      <c r="GI33" s="10" vm="37502">
        <v>0</v>
      </c>
      <c r="GJ33" s="10" vm="30987">
        <v>0</v>
      </c>
      <c r="GK33" s="10" vm="2277">
        <v>0</v>
      </c>
      <c r="GL33" s="10" vm="1922">
        <v>0</v>
      </c>
      <c r="GM33" s="10" vm="1583">
        <v>0</v>
      </c>
      <c r="GN33" s="10" vm="10878">
        <v>0</v>
      </c>
      <c r="GO33" s="10" vm="4403">
        <v>0</v>
      </c>
      <c r="GP33" s="10" vm="46550">
        <v>0</v>
      </c>
      <c r="GQ33" s="10" vm="37279">
        <v>0</v>
      </c>
      <c r="GR33" s="10" vm="30759">
        <v>318</v>
      </c>
      <c r="GS33" s="10" vm="2276">
        <v>-318</v>
      </c>
      <c r="GT33" s="10" vm="1921">
        <v>325</v>
      </c>
      <c r="GU33" s="10" vm="1582">
        <v>545</v>
      </c>
      <c r="GV33" s="10" vm="1351">
        <v>-220</v>
      </c>
      <c r="GW33" s="10" vm="4182">
        <v>0</v>
      </c>
      <c r="GX33" s="81" vm="43086">
        <v>0</v>
      </c>
      <c r="GY33" s="10" vm="37055">
        <v>0</v>
      </c>
      <c r="GZ33" s="10" vm="30586">
        <v>0</v>
      </c>
      <c r="HA33" s="10" vm="2275">
        <v>0</v>
      </c>
      <c r="HB33" s="10" vm="1920">
        <v>0</v>
      </c>
      <c r="HC33" s="81" vm="1581">
        <v>0</v>
      </c>
      <c r="HD33" s="81" vm="10444">
        <v>1222</v>
      </c>
      <c r="HE33" s="10" vm="3964">
        <v>1222</v>
      </c>
      <c r="HF33" s="10" vm="52826">
        <v>677</v>
      </c>
      <c r="HG33" s="10" vm="36834">
        <v>795</v>
      </c>
      <c r="HH33" s="10" vm="30356">
        <v>0</v>
      </c>
      <c r="HI33" s="10" vm="23402">
        <v>0</v>
      </c>
      <c r="HJ33" s="10" vm="1919">
        <v>2136</v>
      </c>
      <c r="HK33" s="10" vm="1580">
        <v>0</v>
      </c>
      <c r="HL33" s="10" vm="1350">
        <v>0</v>
      </c>
      <c r="HM33" s="10" vm="3748">
        <v>0</v>
      </c>
      <c r="HN33" s="10" vm="49711">
        <v>2884</v>
      </c>
      <c r="HO33" s="10" vm="36612">
        <v>6492</v>
      </c>
      <c r="HP33" s="10" vm="30122">
        <v>85</v>
      </c>
      <c r="HQ33" s="10" vm="2274">
        <v>474</v>
      </c>
      <c r="HR33" s="10" vm="16770">
        <v>559</v>
      </c>
      <c r="HS33" s="10" vm="1579">
        <v>0</v>
      </c>
      <c r="HT33" s="10" vm="10024">
        <v>0</v>
      </c>
      <c r="HU33" s="10" vm="3534">
        <v>0</v>
      </c>
      <c r="HV33" s="10" vm="46386">
        <v>471</v>
      </c>
      <c r="HW33" s="10" vm="36393">
        <v>0</v>
      </c>
      <c r="HX33" s="10" vm="29891">
        <v>0</v>
      </c>
      <c r="HY33" s="10" vm="2273">
        <v>110</v>
      </c>
      <c r="HZ33" s="10" vm="1918">
        <v>0</v>
      </c>
      <c r="IA33" s="10" vm="1578">
        <v>0</v>
      </c>
      <c r="IB33" s="10" vm="1349">
        <v>0</v>
      </c>
      <c r="IC33" s="10" vm="3314">
        <v>581</v>
      </c>
      <c r="ID33" s="10" vm="42863">
        <v>879</v>
      </c>
      <c r="IE33" s="10" vm="36163">
        <v>3197</v>
      </c>
      <c r="IF33" s="10" vm="29655">
        <v>13752</v>
      </c>
      <c r="IG33" s="10" vm="2272">
        <v>17828</v>
      </c>
      <c r="IH33" s="10" vm="1917">
        <v>1285</v>
      </c>
      <c r="II33" s="10" vm="1577">
        <v>1747</v>
      </c>
      <c r="IJ33" s="10" vm="1348">
        <v>0</v>
      </c>
      <c r="IK33" s="10" vm="3093">
        <v>0</v>
      </c>
      <c r="IL33" s="10" vm="52608">
        <v>0</v>
      </c>
      <c r="IM33" s="10" vm="35933">
        <v>-15</v>
      </c>
      <c r="IN33" s="10" vm="29420">
        <v>1113</v>
      </c>
      <c r="IO33" s="81" vm="2271">
        <v>1113</v>
      </c>
      <c r="IP33" s="10" vm="1916">
        <v>0</v>
      </c>
      <c r="IQ33" s="10" vm="1576">
        <v>0</v>
      </c>
      <c r="IR33" s="10" vm="9385">
        <v>0</v>
      </c>
      <c r="IS33" s="81" vm="2874">
        <v>301</v>
      </c>
      <c r="IT33" s="10" vm="49482">
        <v>389</v>
      </c>
    </row>
    <row r="34" spans="1:254" x14ac:dyDescent="0.25">
      <c r="A34" s="8" t="s">
        <v>219</v>
      </c>
      <c r="B34" s="8" t="s">
        <v>134</v>
      </c>
      <c r="C34" s="89">
        <v>44651</v>
      </c>
      <c r="D34" s="76" vm="62259">
        <v>12</v>
      </c>
      <c r="E34" s="10" vm="2270">
        <v>27183</v>
      </c>
      <c r="F34" s="10" vm="61293">
        <v>-20394</v>
      </c>
      <c r="G34" s="10" vm="42649">
        <v>0</v>
      </c>
      <c r="H34" s="10" vm="59588">
        <v>6789</v>
      </c>
      <c r="I34" s="10" vm="29200">
        <v>1318</v>
      </c>
      <c r="J34" s="10" vm="63370">
        <v>8107</v>
      </c>
      <c r="K34" s="10" vm="1769">
        <v>0</v>
      </c>
      <c r="L34" s="10" vm="2552">
        <v>0</v>
      </c>
      <c r="M34" s="10" vm="2269">
        <v>0</v>
      </c>
      <c r="N34" s="10" vm="1915">
        <v>92</v>
      </c>
      <c r="O34" s="10" vm="42425">
        <v>-6119</v>
      </c>
      <c r="P34" s="10" vm="35716">
        <v>0</v>
      </c>
      <c r="Q34" s="10" vm="64344">
        <v>0</v>
      </c>
      <c r="R34" s="10" vm="22308">
        <v>0</v>
      </c>
      <c r="S34" s="10" vm="55892">
        <v>0</v>
      </c>
      <c r="T34" s="10" vm="2551">
        <v>2080</v>
      </c>
      <c r="U34" s="10" vm="2268">
        <v>0</v>
      </c>
      <c r="V34" s="10" vm="1914">
        <v>2080</v>
      </c>
      <c r="W34" s="10" vm="42210">
        <v>0</v>
      </c>
      <c r="X34" s="10" vm="35480">
        <v>639</v>
      </c>
      <c r="Y34" s="10" vm="28893">
        <v>0</v>
      </c>
      <c r="Z34" s="10" vm="22087">
        <v>0</v>
      </c>
      <c r="AA34" s="10" vm="66043">
        <v>2719</v>
      </c>
      <c r="AB34" s="10" vm="2550">
        <v>22908</v>
      </c>
      <c r="AC34" s="10" vm="2267">
        <v>1509</v>
      </c>
      <c r="AD34" s="10" vm="1913">
        <v>24417</v>
      </c>
      <c r="AE34" s="10" vm="41990">
        <v>302</v>
      </c>
      <c r="AF34" s="10" vm="35245">
        <v>0</v>
      </c>
      <c r="AG34" s="10" vm="1231">
        <v>0</v>
      </c>
      <c r="AH34" s="10" vm="21867">
        <v>0</v>
      </c>
      <c r="AI34" s="10" vm="60619">
        <v>24719</v>
      </c>
      <c r="AJ34" s="10" vm="2549">
        <v>6201</v>
      </c>
      <c r="AK34" s="10" vm="2266">
        <v>1191</v>
      </c>
      <c r="AL34" s="10" vm="1912">
        <v>3421</v>
      </c>
      <c r="AM34" s="10" vm="41783">
        <v>1281</v>
      </c>
      <c r="AN34" s="10" vm="35032">
        <v>861</v>
      </c>
      <c r="AO34" s="10" vm="28435">
        <v>74</v>
      </c>
      <c r="AP34" s="10" vm="64192">
        <v>0</v>
      </c>
      <c r="AQ34" s="10" vm="1768">
        <v>3559</v>
      </c>
      <c r="AR34" s="10" vm="2548">
        <v>0</v>
      </c>
      <c r="AS34" s="10" vm="2265">
        <v>902</v>
      </c>
      <c r="AT34" s="10" vm="1911">
        <v>17490</v>
      </c>
      <c r="AU34" s="10" vm="41558">
        <v>7229</v>
      </c>
      <c r="AV34" s="10" vm="64838">
        <v>234</v>
      </c>
      <c r="AW34" s="10" vm="28208">
        <v>167260</v>
      </c>
      <c r="AX34" s="10" vm="21454">
        <v>0</v>
      </c>
      <c r="AY34" s="10" vm="55694">
        <v>4714</v>
      </c>
      <c r="AZ34" s="10" vm="2547">
        <v>227</v>
      </c>
      <c r="BA34" s="10" vm="2264">
        <v>0</v>
      </c>
      <c r="BB34" s="10" vm="1910">
        <v>0</v>
      </c>
      <c r="BC34" s="10" vm="41327">
        <v>0</v>
      </c>
      <c r="BD34" s="10" vm="34698">
        <v>0</v>
      </c>
      <c r="BE34" s="10" vm="27979">
        <v>0</v>
      </c>
      <c r="BF34" s="10" vm="21233">
        <v>479</v>
      </c>
      <c r="BG34" s="10" vm="62590">
        <v>172680</v>
      </c>
      <c r="BH34" s="10" vm="2546">
        <v>0</v>
      </c>
      <c r="BI34" s="10" vm="2263">
        <v>1619</v>
      </c>
      <c r="BJ34" s="10" vm="1909">
        <v>9785</v>
      </c>
      <c r="BK34" s="10" vm="41100">
        <v>0</v>
      </c>
      <c r="BL34" s="10" vm="34467">
        <v>779</v>
      </c>
      <c r="BM34" s="10" vm="27750">
        <v>12183</v>
      </c>
      <c r="BN34" s="10" vm="21012">
        <v>1000</v>
      </c>
      <c r="BO34" s="10" vm="2127">
        <v>0</v>
      </c>
      <c r="BP34" s="10" vm="2545">
        <v>339</v>
      </c>
      <c r="BQ34" s="10" vm="2262">
        <v>4058</v>
      </c>
      <c r="BR34" s="10" vm="1908">
        <v>5397</v>
      </c>
      <c r="BS34" s="10" vm="40890">
        <v>6786</v>
      </c>
      <c r="BT34" s="10" vm="34246">
        <v>179466</v>
      </c>
      <c r="BU34" s="10" vm="27521">
        <v>140947</v>
      </c>
      <c r="BV34" s="10" vm="20797">
        <v>0</v>
      </c>
      <c r="BW34" s="10" vm="1463">
        <v>0</v>
      </c>
      <c r="BX34" s="10" vm="2544">
        <v>33169</v>
      </c>
      <c r="BY34" s="10" vm="2261">
        <v>0</v>
      </c>
      <c r="BZ34" s="10" vm="1907">
        <v>0</v>
      </c>
      <c r="CA34" s="10" vm="40659">
        <v>2313</v>
      </c>
      <c r="CB34" s="10" vm="34081">
        <v>176429</v>
      </c>
      <c r="CC34" s="10" vm="1230">
        <v>455</v>
      </c>
      <c r="CD34" s="10" vm="20596">
        <v>0</v>
      </c>
      <c r="CE34" s="10" vm="55474">
        <v>2582</v>
      </c>
      <c r="CF34" s="10" vm="2543">
        <v>2582</v>
      </c>
      <c r="CG34" s="10" vm="2260">
        <v>0</v>
      </c>
      <c r="CH34" s="10" vm="1906">
        <v>0</v>
      </c>
      <c r="CI34" s="10" vm="40427">
        <v>0</v>
      </c>
      <c r="CJ34" s="10" vm="33860">
        <v>0</v>
      </c>
      <c r="CK34" s="10" vm="27070">
        <v>2582</v>
      </c>
      <c r="CL34" s="10" vm="20377">
        <v>0</v>
      </c>
      <c r="CM34" s="10" vm="1279">
        <v>0</v>
      </c>
      <c r="CN34" s="10" vm="2542">
        <v>0</v>
      </c>
      <c r="CO34" s="10" vm="2259">
        <v>0</v>
      </c>
      <c r="CP34" s="10" vm="1905">
        <v>0</v>
      </c>
      <c r="CQ34" s="10" vm="40197">
        <v>0</v>
      </c>
      <c r="CR34" s="10" vm="33626">
        <v>178</v>
      </c>
      <c r="CS34" s="10" vm="26838">
        <v>-178</v>
      </c>
      <c r="CT34" s="10" vm="20158">
        <v>0</v>
      </c>
      <c r="CU34" s="10" vm="1767">
        <v>0</v>
      </c>
      <c r="CV34" s="10" vm="2541">
        <v>0</v>
      </c>
      <c r="CW34" s="10" vm="2258">
        <v>0</v>
      </c>
      <c r="CX34" s="10" vm="1904">
        <v>0</v>
      </c>
      <c r="CY34" s="10" vm="39983">
        <v>0</v>
      </c>
      <c r="CZ34" s="10" vm="33397">
        <v>0</v>
      </c>
      <c r="DA34" s="10" vm="26612">
        <v>0</v>
      </c>
      <c r="DB34" s="81" vm="19941">
        <v>0</v>
      </c>
      <c r="DC34" s="81" vm="2677">
        <v>0</v>
      </c>
      <c r="DD34" s="81" vm="2540">
        <v>0</v>
      </c>
      <c r="DE34" s="81" vm="2257">
        <v>0</v>
      </c>
      <c r="DF34" s="10" vm="1903">
        <v>0</v>
      </c>
      <c r="DG34" s="10" vm="39753">
        <v>0</v>
      </c>
      <c r="DH34" s="10" vm="64651">
        <v>0</v>
      </c>
      <c r="DI34" s="10" vm="26378">
        <v>0</v>
      </c>
      <c r="DJ34" s="10" vm="19735">
        <v>0</v>
      </c>
      <c r="DK34" s="10" vm="1462">
        <v>0</v>
      </c>
      <c r="DL34" s="10" vm="2539">
        <v>178</v>
      </c>
      <c r="DM34" s="10" vm="100533">
        <v>-178</v>
      </c>
      <c r="DN34" s="10" vm="1902">
        <v>0</v>
      </c>
      <c r="DO34" s="10" vm="39524">
        <v>0</v>
      </c>
      <c r="DP34" s="10" vm="33004">
        <v>0</v>
      </c>
      <c r="DQ34" s="10" vm="1229">
        <v>0</v>
      </c>
      <c r="DR34" s="10" vm="19517">
        <v>0</v>
      </c>
      <c r="DS34" s="10" vm="52096">
        <v>0</v>
      </c>
      <c r="DT34" s="10" vm="2538">
        <v>0</v>
      </c>
      <c r="DU34" s="10" vm="2256">
        <v>0</v>
      </c>
      <c r="DV34" s="10" vm="1901">
        <v>1072</v>
      </c>
      <c r="DW34" s="10" vm="39299">
        <v>0</v>
      </c>
      <c r="DX34" s="10" vm="32771">
        <v>1134</v>
      </c>
      <c r="DY34" s="10" vm="25927">
        <v>-62</v>
      </c>
      <c r="DZ34" s="10" vm="19298">
        <v>74</v>
      </c>
      <c r="EA34" s="10" vm="61095">
        <v>0</v>
      </c>
      <c r="EB34" s="10" vm="2537">
        <v>31</v>
      </c>
      <c r="EC34" s="10" vm="2255">
        <v>43</v>
      </c>
      <c r="ED34" s="10" vm="1900">
        <v>0</v>
      </c>
      <c r="EE34" s="10" vm="39082">
        <v>0</v>
      </c>
      <c r="EF34" s="10" vm="32545">
        <v>0</v>
      </c>
      <c r="EG34" s="10" vm="25700">
        <v>0</v>
      </c>
      <c r="EH34" s="81" vm="19082">
        <v>0</v>
      </c>
      <c r="EI34" s="81" vm="2126">
        <v>0</v>
      </c>
      <c r="EJ34" s="81" vm="2536">
        <v>0</v>
      </c>
      <c r="EK34" s="81" vm="2254">
        <v>0</v>
      </c>
      <c r="EL34" s="10" vm="1899">
        <v>1318</v>
      </c>
      <c r="EM34" s="10" vm="38852">
        <v>0</v>
      </c>
      <c r="EN34" s="10" vm="32366">
        <v>1561</v>
      </c>
      <c r="EO34" s="10" vm="25469">
        <v>-243</v>
      </c>
      <c r="EP34" s="10" vm="18886">
        <v>2464</v>
      </c>
      <c r="EQ34" s="10" vm="1278">
        <v>0</v>
      </c>
      <c r="ER34" s="10" vm="2535">
        <v>2726</v>
      </c>
      <c r="ES34" s="10" vm="2253">
        <v>-262</v>
      </c>
      <c r="ET34" s="10" vm="1898">
        <v>2464</v>
      </c>
      <c r="EU34" s="10" vm="38621">
        <v>0</v>
      </c>
      <c r="EV34" s="10" vm="32147">
        <v>2904</v>
      </c>
      <c r="EW34" s="10" vm="25239">
        <v>-440</v>
      </c>
      <c r="EX34" s="10" vm="18667">
        <v>818</v>
      </c>
      <c r="EY34" s="10" vm="1461">
        <v>632</v>
      </c>
      <c r="EZ34" s="10" vm="62258">
        <v>283</v>
      </c>
      <c r="FA34" s="10" vm="2252">
        <v>632</v>
      </c>
      <c r="FB34" s="10" vm="1897">
        <v>184651</v>
      </c>
      <c r="FC34" s="10" vm="38400">
        <v>0</v>
      </c>
      <c r="FD34" s="10" vm="31918">
        <v>184651</v>
      </c>
      <c r="FE34" s="10" vm="25009">
        <v>14353</v>
      </c>
      <c r="FF34" s="10" vm="18448">
        <v>3231</v>
      </c>
      <c r="FG34" s="10" vm="48359">
        <v>0</v>
      </c>
      <c r="FH34" s="10" vm="2534">
        <v>-1309</v>
      </c>
      <c r="FI34" s="10" vm="2251">
        <v>0</v>
      </c>
      <c r="FJ34" s="10" vm="1896">
        <v>0</v>
      </c>
      <c r="FK34" s="10" vm="38184">
        <v>0</v>
      </c>
      <c r="FL34" s="10" vm="31684">
        <v>200926</v>
      </c>
      <c r="FM34" s="10" vm="1228">
        <v>30694</v>
      </c>
      <c r="FN34" s="10" vm="64041">
        <v>3559</v>
      </c>
      <c r="FO34" s="10" vm="2676">
        <v>0</v>
      </c>
      <c r="FP34" s="10" vm="2533">
        <v>0</v>
      </c>
      <c r="FQ34" s="10" vm="2250">
        <v>-587</v>
      </c>
      <c r="FR34" s="10" vm="1895">
        <v>0</v>
      </c>
      <c r="FS34" s="10" vm="37952">
        <v>0</v>
      </c>
      <c r="FT34" s="10" vm="31450">
        <v>33666</v>
      </c>
      <c r="FU34" s="10" vm="24551">
        <v>167260</v>
      </c>
      <c r="FV34" s="10" vm="18062">
        <v>153957</v>
      </c>
      <c r="FW34" s="81" vm="1766">
        <v>0</v>
      </c>
      <c r="FX34" s="81" vm="2532">
        <v>0</v>
      </c>
      <c r="FY34" s="81" vm="2249">
        <v>0</v>
      </c>
      <c r="FZ34" s="81" vm="1894">
        <v>0</v>
      </c>
      <c r="GA34" s="81" vm="37739">
        <v>0</v>
      </c>
      <c r="GB34" s="10" vm="31233">
        <v>0</v>
      </c>
      <c r="GC34" s="10" vm="24321">
        <v>0</v>
      </c>
      <c r="GD34" s="10" vm="17846">
        <v>0</v>
      </c>
      <c r="GE34" s="10" vm="51651">
        <v>246</v>
      </c>
      <c r="GF34" s="10" vm="2531">
        <v>250</v>
      </c>
      <c r="GG34" s="10" vm="2248">
        <v>-4</v>
      </c>
      <c r="GH34" s="10" vm="1893">
        <v>1641</v>
      </c>
      <c r="GI34" s="10" vm="37517">
        <v>319</v>
      </c>
      <c r="GJ34" s="10" vm="31002">
        <v>1322</v>
      </c>
      <c r="GK34" s="10" vm="24096">
        <v>0</v>
      </c>
      <c r="GL34" s="10" vm="17625">
        <v>0</v>
      </c>
      <c r="GM34" s="10" vm="48197">
        <v>0</v>
      </c>
      <c r="GN34" s="10" vm="2530">
        <v>0</v>
      </c>
      <c r="GO34" s="10" vm="2247">
        <v>0</v>
      </c>
      <c r="GP34" s="10" vm="1892">
        <v>0</v>
      </c>
      <c r="GQ34" s="10" vm="37295">
        <v>0</v>
      </c>
      <c r="GR34" s="10" vm="30773">
        <v>0</v>
      </c>
      <c r="GS34" s="10" vm="23869">
        <v>0</v>
      </c>
      <c r="GT34" s="10" vm="17404">
        <v>1887</v>
      </c>
      <c r="GU34" s="10" vm="1460">
        <v>569</v>
      </c>
      <c r="GV34" s="10" vm="2529">
        <v>1318</v>
      </c>
      <c r="GW34" s="10" vm="2246">
        <v>682</v>
      </c>
      <c r="GX34" s="81" vm="1891">
        <v>0</v>
      </c>
      <c r="GY34" s="10" vm="37072">
        <v>0</v>
      </c>
      <c r="GZ34" s="10" vm="100651">
        <v>0</v>
      </c>
      <c r="HA34" s="10" vm="1227">
        <v>0</v>
      </c>
      <c r="HB34" s="10" vm="17197">
        <v>0</v>
      </c>
      <c r="HC34" s="81" vm="100531">
        <v>0</v>
      </c>
      <c r="HD34" s="81" vm="2528">
        <v>97</v>
      </c>
      <c r="HE34" s="10" vm="2245">
        <v>779</v>
      </c>
      <c r="HF34" s="10" vm="1890">
        <v>262</v>
      </c>
      <c r="HG34" s="10" vm="36850">
        <v>221</v>
      </c>
      <c r="HH34" s="10" vm="30371">
        <v>1088</v>
      </c>
      <c r="HI34" s="10" vm="23417">
        <v>0</v>
      </c>
      <c r="HJ34" s="10" vm="16976">
        <v>2078</v>
      </c>
      <c r="HK34" s="10" vm="1765">
        <v>0</v>
      </c>
      <c r="HL34" s="10" vm="2527">
        <v>0</v>
      </c>
      <c r="HM34" s="10" vm="2244">
        <v>0</v>
      </c>
      <c r="HN34" s="10" vm="1889">
        <v>409</v>
      </c>
      <c r="HO34" s="10" vm="36629">
        <v>4058</v>
      </c>
      <c r="HP34" s="10" vm="30137">
        <v>20</v>
      </c>
      <c r="HQ34" s="10" vm="23183">
        <v>2293</v>
      </c>
      <c r="HR34" s="10" vm="16754">
        <v>2313</v>
      </c>
      <c r="HS34" s="10" vm="1277">
        <v>0</v>
      </c>
      <c r="HT34" s="10" vm="2526">
        <v>0</v>
      </c>
      <c r="HU34" s="10" vm="2243">
        <v>0</v>
      </c>
      <c r="HV34" s="10" vm="1888">
        <v>6127</v>
      </c>
      <c r="HW34" s="10" vm="36408">
        <v>105</v>
      </c>
      <c r="HX34" s="10" vm="29906">
        <v>0</v>
      </c>
      <c r="HY34" s="10" vm="22953">
        <v>64</v>
      </c>
      <c r="HZ34" s="10" vm="16539">
        <v>0</v>
      </c>
      <c r="IA34" s="10" vm="44626">
        <v>0</v>
      </c>
      <c r="IB34" s="10" vm="2525">
        <v>-177</v>
      </c>
      <c r="IC34" s="10" vm="2242">
        <v>6119</v>
      </c>
      <c r="ID34" s="10" vm="1887">
        <v>449</v>
      </c>
      <c r="IE34" s="10" vm="36179">
        <v>900</v>
      </c>
      <c r="IF34" s="10" vm="29670">
        <v>0</v>
      </c>
      <c r="IG34" s="10" vm="22776">
        <v>1349</v>
      </c>
      <c r="IH34" s="10" vm="16324">
        <v>3231</v>
      </c>
      <c r="II34" s="10" vm="1459">
        <v>3831</v>
      </c>
      <c r="IJ34" s="10" vm="2524">
        <v>0</v>
      </c>
      <c r="IK34" s="10" vm="2241">
        <v>114</v>
      </c>
      <c r="IL34" s="10" vm="1886">
        <v>-31</v>
      </c>
      <c r="IM34" s="10" vm="35950">
        <v>-3</v>
      </c>
      <c r="IN34" s="10" vm="29435">
        <v>5210</v>
      </c>
      <c r="IO34" s="81" vm="22552">
        <v>5308</v>
      </c>
      <c r="IP34" s="10" vm="16109">
        <v>0</v>
      </c>
      <c r="IQ34" s="10" vm="2675">
        <v>0</v>
      </c>
      <c r="IR34" s="10" vm="2523">
        <v>0</v>
      </c>
      <c r="IS34" s="81" vm="2240">
        <v>39</v>
      </c>
      <c r="IT34" s="10" vm="1885">
        <v>39</v>
      </c>
    </row>
    <row r="35" spans="1:254" x14ac:dyDescent="0.25">
      <c r="A35" s="8" t="s">
        <v>533</v>
      </c>
      <c r="B35" s="8" t="s">
        <v>532</v>
      </c>
      <c r="C35" s="89">
        <v>44651</v>
      </c>
      <c r="D35" s="76" vm="15912">
        <v>12</v>
      </c>
      <c r="E35" s="10" vm="9166">
        <v>33815</v>
      </c>
      <c r="F35" s="10" vm="47883">
        <v>-24636</v>
      </c>
      <c r="G35" s="10" vm="42634">
        <v>-620</v>
      </c>
      <c r="H35" s="10" vm="59573">
        <v>8559</v>
      </c>
      <c r="I35" s="10" vm="29188">
        <v>334</v>
      </c>
      <c r="J35" s="10" vm="63386">
        <v>8893</v>
      </c>
      <c r="K35" s="10" vm="46186">
        <v>0</v>
      </c>
      <c r="L35" s="10" vm="15692">
        <v>0</v>
      </c>
      <c r="M35" s="10" vm="8948">
        <v>0</v>
      </c>
      <c r="N35" s="10" vm="44408">
        <v>6</v>
      </c>
      <c r="O35" s="10" vm="42410">
        <v>-3693</v>
      </c>
      <c r="P35" s="10" vm="35701">
        <v>0</v>
      </c>
      <c r="Q35" s="10" vm="64332">
        <v>0</v>
      </c>
      <c r="R35" s="10" vm="22323">
        <v>0</v>
      </c>
      <c r="S35" s="10" vm="66319">
        <v>0</v>
      </c>
      <c r="T35" s="10" vm="15496">
        <v>5206</v>
      </c>
      <c r="U35" s="10" vm="8739">
        <v>-39</v>
      </c>
      <c r="V35" s="10" vm="54160">
        <v>5167</v>
      </c>
      <c r="W35" s="10" vm="42197">
        <v>0</v>
      </c>
      <c r="X35" s="10" vm="35465">
        <v>1053</v>
      </c>
      <c r="Y35" s="10" vm="28880">
        <v>0</v>
      </c>
      <c r="Z35" s="10" vm="22103">
        <v>0</v>
      </c>
      <c r="AA35" s="10" vm="66053">
        <v>6220</v>
      </c>
      <c r="AB35" s="10" vm="15303">
        <v>27960</v>
      </c>
      <c r="AC35" s="10" vm="8543">
        <v>3274</v>
      </c>
      <c r="AD35" s="10" vm="51042">
        <v>31234</v>
      </c>
      <c r="AE35" s="10" vm="41975">
        <v>1066</v>
      </c>
      <c r="AF35" s="10" vm="35230">
        <v>19</v>
      </c>
      <c r="AG35" s="10" vm="28652">
        <v>0</v>
      </c>
      <c r="AH35" s="10" vm="64203">
        <v>0</v>
      </c>
      <c r="AI35" s="10" vm="49267">
        <v>32319</v>
      </c>
      <c r="AJ35" s="10" vm="15088">
        <v>5682</v>
      </c>
      <c r="AK35" s="10" vm="63186">
        <v>4043</v>
      </c>
      <c r="AL35" s="10" vm="47669">
        <v>5267</v>
      </c>
      <c r="AM35" s="10" vm="41770">
        <v>3589</v>
      </c>
      <c r="AN35" s="10" vm="35018">
        <v>1456</v>
      </c>
      <c r="AO35" s="10" vm="28422">
        <v>99</v>
      </c>
      <c r="AP35" s="10" vm="21673">
        <v>0</v>
      </c>
      <c r="AQ35" s="10" vm="45960">
        <v>4500</v>
      </c>
      <c r="AR35" s="10" vm="14868">
        <v>0</v>
      </c>
      <c r="AS35" s="10" vm="8237">
        <v>0</v>
      </c>
      <c r="AT35" s="10" vm="44181">
        <v>24636</v>
      </c>
      <c r="AU35" s="10" vm="41543">
        <v>7683</v>
      </c>
      <c r="AV35" s="10" vm="64830">
        <v>833</v>
      </c>
      <c r="AW35" s="10" vm="28196">
        <v>256390</v>
      </c>
      <c r="AX35" s="10" vm="64179">
        <v>0</v>
      </c>
      <c r="AY35" s="10" vm="55709">
        <v>5298</v>
      </c>
      <c r="AZ35" s="10" vm="14655">
        <v>443</v>
      </c>
      <c r="BA35" s="10" vm="8020">
        <v>0</v>
      </c>
      <c r="BB35" s="10" vm="53930">
        <v>0</v>
      </c>
      <c r="BC35" s="10" vm="41312">
        <v>0</v>
      </c>
      <c r="BD35" s="10" vm="34683">
        <v>0</v>
      </c>
      <c r="BE35" s="10" vm="27967">
        <v>0</v>
      </c>
      <c r="BF35" s="10" vm="21250">
        <v>0</v>
      </c>
      <c r="BG35" s="10" vm="65938">
        <v>262131</v>
      </c>
      <c r="BH35" s="10" vm="63908">
        <v>240</v>
      </c>
      <c r="BI35" s="10" vm="7819">
        <v>2958</v>
      </c>
      <c r="BJ35" s="10" vm="50823">
        <v>9531</v>
      </c>
      <c r="BK35" s="10" vm="41085">
        <v>0</v>
      </c>
      <c r="BL35" s="10" vm="34452">
        <v>1426</v>
      </c>
      <c r="BM35" s="10" vm="27736">
        <v>14155</v>
      </c>
      <c r="BN35" s="10" vm="64177">
        <v>4140</v>
      </c>
      <c r="BO35" s="10" vm="49044">
        <v>0</v>
      </c>
      <c r="BP35" s="10" vm="14243">
        <v>1071</v>
      </c>
      <c r="BQ35" s="10" vm="7661">
        <v>6390</v>
      </c>
      <c r="BR35" s="10" vm="47444">
        <v>11601</v>
      </c>
      <c r="BS35" s="10" vm="40876">
        <v>2554</v>
      </c>
      <c r="BT35" s="10" vm="34234">
        <v>264685</v>
      </c>
      <c r="BU35" s="10" vm="27511">
        <v>72898</v>
      </c>
      <c r="BV35" s="10" vm="20813">
        <v>0</v>
      </c>
      <c r="BW35" s="10" vm="45738">
        <v>64</v>
      </c>
      <c r="BX35" s="10" vm="14027">
        <v>81024</v>
      </c>
      <c r="BY35" s="10" vm="7453">
        <v>0</v>
      </c>
      <c r="BZ35" s="10" vm="43962">
        <v>0</v>
      </c>
      <c r="CA35" s="10" vm="40645">
        <v>387</v>
      </c>
      <c r="CB35" s="10" vm="64729">
        <v>154373</v>
      </c>
      <c r="CC35" s="10" vm="27285">
        <v>1073</v>
      </c>
      <c r="CD35" s="10" vm="20609">
        <v>0</v>
      </c>
      <c r="CE35" s="10" vm="55487">
        <v>109239</v>
      </c>
      <c r="CF35" s="10" vm="13811">
        <v>109239</v>
      </c>
      <c r="CG35" s="10" vm="7241">
        <v>0</v>
      </c>
      <c r="CH35" s="10" vm="53711">
        <v>0</v>
      </c>
      <c r="CI35" s="10" vm="40411">
        <v>0</v>
      </c>
      <c r="CJ35" s="10" vm="33846">
        <v>0</v>
      </c>
      <c r="CK35" s="10" vm="27056">
        <v>109239</v>
      </c>
      <c r="CL35" s="10" vm="20393">
        <v>0</v>
      </c>
      <c r="CM35" s="10" vm="52257">
        <v>0</v>
      </c>
      <c r="CN35" s="10" vm="13608">
        <v>0</v>
      </c>
      <c r="CO35" s="10" vm="7026">
        <v>0</v>
      </c>
      <c r="CP35" s="10" vm="50594">
        <v>0</v>
      </c>
      <c r="CQ35" s="10" vm="40181">
        <v>0</v>
      </c>
      <c r="CR35" s="10" vm="33612">
        <v>0</v>
      </c>
      <c r="CS35" s="10" vm="26827">
        <v>0</v>
      </c>
      <c r="CT35" s="10" vm="64146">
        <v>0</v>
      </c>
      <c r="CU35" s="10" vm="48821">
        <v>0</v>
      </c>
      <c r="CV35" s="10" vm="13391">
        <v>0</v>
      </c>
      <c r="CW35" s="10" vm="6859">
        <v>0</v>
      </c>
      <c r="CX35" s="10" vm="47222">
        <v>0</v>
      </c>
      <c r="CY35" s="10" vm="39968">
        <v>0</v>
      </c>
      <c r="CZ35" s="10" vm="33383">
        <v>0</v>
      </c>
      <c r="DA35" s="10" vm="26597">
        <v>0</v>
      </c>
      <c r="DB35" s="81" vm="19957">
        <v>0</v>
      </c>
      <c r="DC35" s="81" vm="45514">
        <v>0</v>
      </c>
      <c r="DD35" s="81" vm="13173">
        <v>0</v>
      </c>
      <c r="DE35" s="81" vm="6645">
        <v>0</v>
      </c>
      <c r="DF35" s="10" vm="43742">
        <v>305</v>
      </c>
      <c r="DG35" s="10" vm="39738">
        <v>0</v>
      </c>
      <c r="DH35" s="10" vm="33216">
        <v>0</v>
      </c>
      <c r="DI35" s="10" vm="26366">
        <v>305</v>
      </c>
      <c r="DJ35" s="10" vm="64130">
        <v>305</v>
      </c>
      <c r="DK35" s="10" vm="55269">
        <v>0</v>
      </c>
      <c r="DL35" s="10" vm="12958">
        <v>0</v>
      </c>
      <c r="DM35" s="10" vm="6428">
        <v>305</v>
      </c>
      <c r="DN35" s="10" vm="53493">
        <v>1020</v>
      </c>
      <c r="DO35" s="10" vm="39507">
        <v>620</v>
      </c>
      <c r="DP35" s="10" vm="32991">
        <v>0</v>
      </c>
      <c r="DQ35" s="10" vm="26142">
        <v>400</v>
      </c>
      <c r="DR35" s="10" vm="19533">
        <v>0</v>
      </c>
      <c r="DS35" s="10" vm="65805">
        <v>0</v>
      </c>
      <c r="DT35" s="10" vm="63852">
        <v>0</v>
      </c>
      <c r="DU35" s="10" vm="6216">
        <v>0</v>
      </c>
      <c r="DV35" s="10" vm="50373">
        <v>0</v>
      </c>
      <c r="DW35" s="10" vm="39284">
        <v>0</v>
      </c>
      <c r="DX35" s="10" vm="32757">
        <v>0</v>
      </c>
      <c r="DY35" s="10" vm="25915">
        <v>0</v>
      </c>
      <c r="DZ35" s="10" vm="64121">
        <v>0</v>
      </c>
      <c r="EA35" s="10" vm="48596">
        <v>0</v>
      </c>
      <c r="EB35" s="10" vm="12544">
        <v>0</v>
      </c>
      <c r="EC35" s="10" vm="6050">
        <v>0</v>
      </c>
      <c r="ED35" s="10" vm="47002">
        <v>0</v>
      </c>
      <c r="EE35" s="10" vm="39067">
        <v>0</v>
      </c>
      <c r="EF35" s="10" vm="32532">
        <v>0</v>
      </c>
      <c r="EG35" s="10" vm="25688">
        <v>0</v>
      </c>
      <c r="EH35" s="81" vm="19098">
        <v>0</v>
      </c>
      <c r="EI35" s="81" vm="45293">
        <v>0</v>
      </c>
      <c r="EJ35" s="81" vm="12326">
        <v>0</v>
      </c>
      <c r="EK35" s="81" vm="5839">
        <v>0</v>
      </c>
      <c r="EL35" s="10" vm="43524">
        <v>171</v>
      </c>
      <c r="EM35" s="10" vm="38837">
        <v>0</v>
      </c>
      <c r="EN35" s="10" vm="64569">
        <v>0</v>
      </c>
      <c r="EO35" s="10" vm="25454">
        <v>171</v>
      </c>
      <c r="EP35" s="10" vm="18900">
        <v>1191</v>
      </c>
      <c r="EQ35" s="10" vm="55051">
        <v>620</v>
      </c>
      <c r="ER35" s="10" vm="12109">
        <v>0</v>
      </c>
      <c r="ES35" s="10" vm="5625">
        <v>571</v>
      </c>
      <c r="ET35" s="10" vm="53277">
        <v>1496</v>
      </c>
      <c r="EU35" s="10" vm="38606">
        <v>620</v>
      </c>
      <c r="EV35" s="10" vm="32133">
        <v>0</v>
      </c>
      <c r="EW35" s="10" vm="25227">
        <v>876</v>
      </c>
      <c r="EX35" s="10" vm="18682">
        <v>607</v>
      </c>
      <c r="EY35" s="10" vm="51887">
        <v>212</v>
      </c>
      <c r="EZ35" s="10" vm="63799">
        <v>44</v>
      </c>
      <c r="FA35" s="10" vm="5416">
        <v>212</v>
      </c>
      <c r="FB35" s="10" vm="50145">
        <v>307421</v>
      </c>
      <c r="FC35" s="10" vm="38385">
        <v>0</v>
      </c>
      <c r="FD35" s="10" vm="31906">
        <v>307421</v>
      </c>
      <c r="FE35" s="10" vm="24995">
        <v>6667</v>
      </c>
      <c r="FF35" s="10" vm="18463">
        <v>6179</v>
      </c>
      <c r="FG35" s="10" vm="48374">
        <v>0</v>
      </c>
      <c r="FH35" s="10" vm="11731">
        <v>-1514</v>
      </c>
      <c r="FI35" s="10" vm="5200">
        <v>0</v>
      </c>
      <c r="FJ35" s="10" vm="46776">
        <v>0</v>
      </c>
      <c r="FK35" s="10" vm="38168">
        <v>0</v>
      </c>
      <c r="FL35" s="10" vm="31670">
        <v>318753</v>
      </c>
      <c r="FM35" s="10" vm="24765">
        <v>58821</v>
      </c>
      <c r="FN35" s="10" vm="18294">
        <v>4662</v>
      </c>
      <c r="FO35" s="10" vm="65303">
        <v>0</v>
      </c>
      <c r="FP35" s="10" vm="11518">
        <v>0</v>
      </c>
      <c r="FQ35" s="10" vm="4984">
        <v>-1120</v>
      </c>
      <c r="FR35" s="10" vm="43305">
        <v>0</v>
      </c>
      <c r="FS35" s="10" vm="37938">
        <v>0</v>
      </c>
      <c r="FT35" s="10" vm="31436">
        <v>62363</v>
      </c>
      <c r="FU35" s="10" vm="24538">
        <v>256390</v>
      </c>
      <c r="FV35" s="10" vm="18079">
        <v>248600</v>
      </c>
      <c r="FW35" s="81" vm="54829">
        <v>0</v>
      </c>
      <c r="FX35" s="81" vm="11300">
        <v>0</v>
      </c>
      <c r="FY35" s="81" vm="62886">
        <v>0</v>
      </c>
      <c r="FZ35" s="81" vm="53058">
        <v>0</v>
      </c>
      <c r="GA35" s="81" vm="37724">
        <v>0</v>
      </c>
      <c r="GB35" s="10" vm="31220">
        <v>340</v>
      </c>
      <c r="GC35" s="10" vm="24310">
        <v>212</v>
      </c>
      <c r="GD35" s="10" vm="17862">
        <v>128</v>
      </c>
      <c r="GE35" s="10" vm="51666">
        <v>202</v>
      </c>
      <c r="GF35" s="10" vm="11081">
        <v>83</v>
      </c>
      <c r="GG35" s="10" vm="4615">
        <v>119</v>
      </c>
      <c r="GH35" s="10" vm="49928">
        <v>240</v>
      </c>
      <c r="GI35" s="10" vm="37503">
        <v>87</v>
      </c>
      <c r="GJ35" s="10" vm="30988">
        <v>153</v>
      </c>
      <c r="GK35" s="10" vm="24083">
        <v>0</v>
      </c>
      <c r="GL35" s="10" vm="17640">
        <v>0</v>
      </c>
      <c r="GM35" s="10" vm="48206">
        <v>0</v>
      </c>
      <c r="GN35" s="10" vm="63766">
        <v>0</v>
      </c>
      <c r="GO35" s="10" vm="4404">
        <v>0</v>
      </c>
      <c r="GP35" s="10" vm="46551">
        <v>0</v>
      </c>
      <c r="GQ35" s="10" vm="37280">
        <v>0</v>
      </c>
      <c r="GR35" s="10" vm="30760">
        <v>66</v>
      </c>
      <c r="GS35" s="10" vm="23857">
        <v>-66</v>
      </c>
      <c r="GT35" s="10" vm="17420">
        <v>782</v>
      </c>
      <c r="GU35" s="10" vm="44868">
        <v>448</v>
      </c>
      <c r="GV35" s="10" vm="10661">
        <v>334</v>
      </c>
      <c r="GW35" s="10" vm="4183">
        <v>0</v>
      </c>
      <c r="GX35" s="81" vm="43087">
        <v>0</v>
      </c>
      <c r="GY35" s="10" vm="37056">
        <v>0</v>
      </c>
      <c r="GZ35" s="10" vm="30587">
        <v>0</v>
      </c>
      <c r="HA35" s="10" vm="23630">
        <v>0</v>
      </c>
      <c r="HB35" s="10" vm="17212">
        <v>0</v>
      </c>
      <c r="HC35" s="81" vm="54610">
        <v>0</v>
      </c>
      <c r="HD35" s="81" vm="10445">
        <v>1426</v>
      </c>
      <c r="HE35" s="10" vm="3965">
        <v>1426</v>
      </c>
      <c r="HF35" s="10" vm="52827">
        <v>1297</v>
      </c>
      <c r="HG35" s="10" vm="36835">
        <v>1182</v>
      </c>
      <c r="HH35" s="10" vm="30357">
        <v>0</v>
      </c>
      <c r="HI35" s="10" vm="23403">
        <v>111</v>
      </c>
      <c r="HJ35" s="10" vm="16991">
        <v>1390</v>
      </c>
      <c r="HK35" s="10" vm="65744">
        <v>72</v>
      </c>
      <c r="HL35" s="10" vm="10240">
        <v>0</v>
      </c>
      <c r="HM35" s="10" vm="3749">
        <v>0</v>
      </c>
      <c r="HN35" s="10" vm="49712">
        <v>2338</v>
      </c>
      <c r="HO35" s="10" vm="36613">
        <v>6390</v>
      </c>
      <c r="HP35" s="10" vm="30123">
        <v>220</v>
      </c>
      <c r="HQ35" s="10" vm="23170">
        <v>167</v>
      </c>
      <c r="HR35" s="10" vm="16771">
        <v>387</v>
      </c>
      <c r="HS35" s="10" vm="47994">
        <v>0</v>
      </c>
      <c r="HT35" s="10" vm="10025">
        <v>0</v>
      </c>
      <c r="HU35" s="10" vm="3535">
        <v>0</v>
      </c>
      <c r="HV35" s="10" vm="65339">
        <v>2935</v>
      </c>
      <c r="HW35" s="10" vm="36394">
        <v>333</v>
      </c>
      <c r="HX35" s="10" vm="29892">
        <v>345</v>
      </c>
      <c r="HY35" s="10" vm="22939">
        <v>49</v>
      </c>
      <c r="HZ35" s="10" vm="16553">
        <v>0</v>
      </c>
      <c r="IA35" s="10" vm="44641">
        <v>100</v>
      </c>
      <c r="IB35" s="10" vm="9805">
        <v>-69</v>
      </c>
      <c r="IC35" s="10" vm="3315">
        <v>3693</v>
      </c>
      <c r="ID35" s="10" vm="42864">
        <v>363</v>
      </c>
      <c r="IE35" s="10" vm="36164">
        <v>410</v>
      </c>
      <c r="IF35" s="10" vm="29656">
        <v>269</v>
      </c>
      <c r="IG35" s="10" vm="22767">
        <v>1042</v>
      </c>
      <c r="IH35" s="10" vm="16340">
        <v>5005</v>
      </c>
      <c r="II35" s="10" vm="54393">
        <v>5025</v>
      </c>
      <c r="IJ35" s="10" vm="9604">
        <v>0</v>
      </c>
      <c r="IK35" s="10" vm="3094">
        <v>52</v>
      </c>
      <c r="IL35" s="10" vm="52609">
        <v>-7</v>
      </c>
      <c r="IM35" s="10" vm="35934">
        <v>-16</v>
      </c>
      <c r="IN35" s="10" vm="29421">
        <v>6732</v>
      </c>
      <c r="IO35" s="81" vm="22540">
        <v>6732</v>
      </c>
      <c r="IP35" s="10" vm="16123">
        <v>0</v>
      </c>
      <c r="IQ35" s="10" vm="51273">
        <v>0</v>
      </c>
      <c r="IR35" s="10" vm="9386">
        <v>0</v>
      </c>
      <c r="IS35" s="81" vm="2875">
        <v>0</v>
      </c>
      <c r="IT35" s="10" vm="65655">
        <v>0</v>
      </c>
    </row>
    <row r="36" spans="1:254" x14ac:dyDescent="0.25">
      <c r="A36" s="8" t="s">
        <v>177</v>
      </c>
      <c r="B36" s="8" t="s">
        <v>284</v>
      </c>
      <c r="C36" s="89">
        <v>44651</v>
      </c>
      <c r="D36" s="76" vm="15898">
        <v>12</v>
      </c>
      <c r="E36" s="10" vm="9151">
        <v>260058</v>
      </c>
      <c r="F36" s="10" vm="65456">
        <v>-174410</v>
      </c>
      <c r="G36" s="10" vm="42650">
        <v>-33989</v>
      </c>
      <c r="H36" s="10" vm="59589">
        <v>51659</v>
      </c>
      <c r="I36" s="10" vm="29201">
        <v>25045</v>
      </c>
      <c r="J36" s="10" vm="63371">
        <v>76704</v>
      </c>
      <c r="K36" s="10" vm="46173">
        <v>0</v>
      </c>
      <c r="L36" s="10" vm="15680">
        <v>0</v>
      </c>
      <c r="M36" s="10" vm="8934">
        <v>0</v>
      </c>
      <c r="N36" s="10" vm="44423">
        <v>5935</v>
      </c>
      <c r="O36" s="10" vm="42426">
        <v>-45396</v>
      </c>
      <c r="P36" s="10" vm="35717">
        <v>195</v>
      </c>
      <c r="Q36" s="10" vm="100640">
        <v>7045</v>
      </c>
      <c r="R36" s="10" vm="22309">
        <v>0</v>
      </c>
      <c r="S36" s="10" vm="55893">
        <v>0</v>
      </c>
      <c r="T36" s="10" vm="15482">
        <v>44483</v>
      </c>
      <c r="U36" s="10" vm="8724">
        <v>-8</v>
      </c>
      <c r="V36" s="10" vm="54174">
        <v>44475</v>
      </c>
      <c r="W36" s="10" vm="42211">
        <v>0</v>
      </c>
      <c r="X36" s="10" vm="35481">
        <v>7154</v>
      </c>
      <c r="Y36" s="10" vm="28894">
        <v>9088</v>
      </c>
      <c r="Z36" s="10" vm="22088">
        <v>0</v>
      </c>
      <c r="AA36" s="10" vm="66044">
        <v>60717</v>
      </c>
      <c r="AB36" s="10" vm="15289">
        <v>172245</v>
      </c>
      <c r="AC36" s="10" vm="8529">
        <v>18690</v>
      </c>
      <c r="AD36" s="10" vm="51056">
        <v>190935</v>
      </c>
      <c r="AE36" s="10" vm="41991">
        <v>6564</v>
      </c>
      <c r="AF36" s="10" vm="35246">
        <v>6113</v>
      </c>
      <c r="AG36" s="10" vm="28662">
        <v>0</v>
      </c>
      <c r="AH36" s="10" vm="21868">
        <v>3220</v>
      </c>
      <c r="AI36" s="10" vm="49256">
        <v>206832</v>
      </c>
      <c r="AJ36" s="10" vm="15073">
        <v>41864</v>
      </c>
      <c r="AK36" s="10" vm="8435">
        <v>26450</v>
      </c>
      <c r="AL36" s="10" vm="47682">
        <v>27255</v>
      </c>
      <c r="AM36" s="10" vm="41784">
        <v>8191</v>
      </c>
      <c r="AN36" s="10" vm="35033">
        <v>8570</v>
      </c>
      <c r="AO36" s="10" vm="28436">
        <v>2217</v>
      </c>
      <c r="AP36" s="10" vm="21659">
        <v>0</v>
      </c>
      <c r="AQ36" s="10" vm="45947">
        <v>32821</v>
      </c>
      <c r="AR36" s="10" vm="14853">
        <v>0</v>
      </c>
      <c r="AS36" s="10" vm="8222">
        <v>3738</v>
      </c>
      <c r="AT36" s="10" vm="44195">
        <v>151106</v>
      </c>
      <c r="AU36" s="10" vm="41559">
        <v>55726</v>
      </c>
      <c r="AV36" s="10" vm="34909">
        <v>2991</v>
      </c>
      <c r="AW36" s="10" vm="28209">
        <v>3114118</v>
      </c>
      <c r="AX36" s="10" vm="21455">
        <v>0</v>
      </c>
      <c r="AY36" s="10" vm="55695">
        <v>9475</v>
      </c>
      <c r="AZ36" s="10" vm="14642">
        <v>14884</v>
      </c>
      <c r="BA36" s="10" vm="8005">
        <v>74259</v>
      </c>
      <c r="BB36" s="10" vm="53943">
        <v>17182</v>
      </c>
      <c r="BC36" s="10" vm="41328">
        <v>0</v>
      </c>
      <c r="BD36" s="10" vm="34699">
        <v>0</v>
      </c>
      <c r="BE36" s="10" vm="27980">
        <v>2</v>
      </c>
      <c r="BF36" s="10" vm="21234">
        <v>0</v>
      </c>
      <c r="BG36" s="10" vm="52398">
        <v>3229920</v>
      </c>
      <c r="BH36" s="10" vm="14445">
        <v>70111</v>
      </c>
      <c r="BI36" s="10" vm="7806">
        <v>20986</v>
      </c>
      <c r="BJ36" s="10" vm="50837">
        <v>72700</v>
      </c>
      <c r="BK36" s="10" vm="41101">
        <v>85</v>
      </c>
      <c r="BL36" s="10" vm="34468">
        <v>118216</v>
      </c>
      <c r="BM36" s="10" vm="64309">
        <v>282098</v>
      </c>
      <c r="BN36" s="10" vm="21013">
        <v>78758</v>
      </c>
      <c r="BO36" s="10" vm="49030">
        <v>0</v>
      </c>
      <c r="BP36" s="10" vm="14229">
        <v>2883</v>
      </c>
      <c r="BQ36" s="10" vm="7651">
        <v>120222</v>
      </c>
      <c r="BR36" s="10" vm="47458">
        <v>201863</v>
      </c>
      <c r="BS36" s="10" vm="40891">
        <v>80235</v>
      </c>
      <c r="BT36" s="10" vm="34247">
        <v>3310155</v>
      </c>
      <c r="BU36" s="10" vm="27522">
        <v>1173807</v>
      </c>
      <c r="BV36" s="10" vm="20798">
        <v>0</v>
      </c>
      <c r="BW36" s="10" vm="45725">
        <v>0</v>
      </c>
      <c r="BX36" s="10" vm="14011">
        <v>307206</v>
      </c>
      <c r="BY36" s="10" vm="7438">
        <v>0</v>
      </c>
      <c r="BZ36" s="10" vm="43976">
        <v>14358</v>
      </c>
      <c r="CA36" s="10" vm="40660">
        <v>35660</v>
      </c>
      <c r="CB36" s="10" vm="34082">
        <v>1531031</v>
      </c>
      <c r="CC36" s="10" vm="27296">
        <v>2480</v>
      </c>
      <c r="CD36" s="10" vm="20597">
        <v>0</v>
      </c>
      <c r="CE36" s="10" vm="55475">
        <v>1776644</v>
      </c>
      <c r="CF36" s="10" vm="13797">
        <v>1377407</v>
      </c>
      <c r="CG36" s="10" vm="7227">
        <v>390066</v>
      </c>
      <c r="CH36" s="10" vm="53724">
        <v>0</v>
      </c>
      <c r="CI36" s="10" vm="40428">
        <v>9171</v>
      </c>
      <c r="CJ36" s="10" vm="33861">
        <v>0</v>
      </c>
      <c r="CK36" s="10" vm="27071">
        <v>1776644</v>
      </c>
      <c r="CL36" s="10" vm="20378">
        <v>37515</v>
      </c>
      <c r="CM36" s="10" vm="52246">
        <v>33796</v>
      </c>
      <c r="CN36" s="10" vm="63882">
        <v>0</v>
      </c>
      <c r="CO36" s="10" vm="7011">
        <v>3719</v>
      </c>
      <c r="CP36" s="10" vm="50608">
        <v>1987</v>
      </c>
      <c r="CQ36" s="10" vm="40198">
        <v>0</v>
      </c>
      <c r="CR36" s="10" vm="33627">
        <v>1987</v>
      </c>
      <c r="CS36" s="10" vm="64298">
        <v>0</v>
      </c>
      <c r="CT36" s="10" vm="20159">
        <v>0</v>
      </c>
      <c r="CU36" s="10" vm="48807">
        <v>0</v>
      </c>
      <c r="CV36" s="10" vm="13377">
        <v>1025</v>
      </c>
      <c r="CW36" s="10" vm="63034">
        <v>-1025</v>
      </c>
      <c r="CX36" s="10" vm="47235">
        <v>111</v>
      </c>
      <c r="CY36" s="10" vm="39984">
        <v>0</v>
      </c>
      <c r="CZ36" s="10" vm="33398">
        <v>2955</v>
      </c>
      <c r="DA36" s="10" vm="26613">
        <v>-2844</v>
      </c>
      <c r="DB36" s="81" vm="19942">
        <v>1858</v>
      </c>
      <c r="DC36" s="81" vm="45500">
        <v>0</v>
      </c>
      <c r="DD36" s="81" vm="13157">
        <v>0</v>
      </c>
      <c r="DE36" s="81" vm="6629">
        <v>1858</v>
      </c>
      <c r="DF36" s="10" vm="43756">
        <v>1292</v>
      </c>
      <c r="DG36" s="10" vm="39754">
        <v>0</v>
      </c>
      <c r="DH36" s="10" vm="64652">
        <v>792</v>
      </c>
      <c r="DI36" s="10" vm="26379">
        <v>500</v>
      </c>
      <c r="DJ36" s="10" vm="19736">
        <v>42763</v>
      </c>
      <c r="DK36" s="10" vm="55256">
        <v>33796</v>
      </c>
      <c r="DL36" s="10" vm="12945">
        <v>6759</v>
      </c>
      <c r="DM36" s="10" vm="6413">
        <v>2208</v>
      </c>
      <c r="DN36" s="10" vm="53506">
        <v>0</v>
      </c>
      <c r="DO36" s="10" vm="39525">
        <v>193</v>
      </c>
      <c r="DP36" s="10" vm="33005">
        <v>0</v>
      </c>
      <c r="DQ36" s="10" vm="26150">
        <v>-193</v>
      </c>
      <c r="DR36" s="10" vm="19518">
        <v>2616</v>
      </c>
      <c r="DS36" s="10" vm="65799">
        <v>0</v>
      </c>
      <c r="DT36" s="10" vm="12747">
        <v>2326</v>
      </c>
      <c r="DU36" s="10" vm="6200">
        <v>290</v>
      </c>
      <c r="DV36" s="10" vm="50386">
        <v>0</v>
      </c>
      <c r="DW36" s="10" vm="39300">
        <v>0</v>
      </c>
      <c r="DX36" s="10" vm="32772">
        <v>0</v>
      </c>
      <c r="DY36" s="10" vm="64290">
        <v>0</v>
      </c>
      <c r="DZ36" s="10" vm="19299">
        <v>0</v>
      </c>
      <c r="EA36" s="10" vm="48583">
        <v>0</v>
      </c>
      <c r="EB36" s="10" vm="12530">
        <v>0</v>
      </c>
      <c r="EC36" s="10" vm="6040">
        <v>0</v>
      </c>
      <c r="ED36" s="10" vm="47015">
        <v>0</v>
      </c>
      <c r="EE36" s="10" vm="39083">
        <v>0</v>
      </c>
      <c r="EF36" s="10" vm="32546">
        <v>0</v>
      </c>
      <c r="EG36" s="10" vm="25701">
        <v>0</v>
      </c>
      <c r="EH36" s="81" vm="19083">
        <v>0</v>
      </c>
      <c r="EI36" s="81" vm="45280">
        <v>0</v>
      </c>
      <c r="EJ36" s="81" vm="12310">
        <v>0</v>
      </c>
      <c r="EK36" s="81" vm="5825">
        <v>0</v>
      </c>
      <c r="EL36" s="10" vm="43538">
        <v>7847</v>
      </c>
      <c r="EM36" s="10" vm="38853">
        <v>0</v>
      </c>
      <c r="EN36" s="10" vm="32367">
        <v>14219</v>
      </c>
      <c r="EO36" s="10" vm="25470">
        <v>-6372</v>
      </c>
      <c r="EP36" s="10" vm="18887">
        <v>10463</v>
      </c>
      <c r="EQ36" s="10" vm="55039">
        <v>193</v>
      </c>
      <c r="ER36" s="10" vm="12094">
        <v>16545</v>
      </c>
      <c r="ES36" s="10" vm="5610">
        <v>-6275</v>
      </c>
      <c r="ET36" s="10" vm="53290">
        <v>53226</v>
      </c>
      <c r="EU36" s="10" vm="38622">
        <v>33989</v>
      </c>
      <c r="EV36" s="10" vm="32148">
        <v>23304</v>
      </c>
      <c r="EW36" s="10" vm="25240">
        <v>-4067</v>
      </c>
      <c r="EX36" s="10" vm="18668">
        <v>14607</v>
      </c>
      <c r="EY36" s="10" vm="51873">
        <v>3694</v>
      </c>
      <c r="EZ36" s="10" vm="11929">
        <v>2760</v>
      </c>
      <c r="FA36" s="10" vm="5402">
        <v>3694</v>
      </c>
      <c r="FB36" s="10" vm="50158">
        <v>3315023</v>
      </c>
      <c r="FC36" s="10" vm="38401">
        <v>0</v>
      </c>
      <c r="FD36" s="10" vm="31919">
        <v>3315023</v>
      </c>
      <c r="FE36" s="10" vm="25010">
        <v>127749</v>
      </c>
      <c r="FF36" s="10" vm="64093">
        <v>26598</v>
      </c>
      <c r="FG36" s="10" vm="48360">
        <v>0</v>
      </c>
      <c r="FH36" s="10" vm="11716">
        <v>-26625</v>
      </c>
      <c r="FI36" s="10" vm="5185">
        <v>0</v>
      </c>
      <c r="FJ36" s="10" vm="46790">
        <v>-22861</v>
      </c>
      <c r="FK36" s="10" vm="38185">
        <v>-757</v>
      </c>
      <c r="FL36" s="10" vm="31685">
        <v>3419127</v>
      </c>
      <c r="FM36" s="10" vm="24776">
        <v>277574</v>
      </c>
      <c r="FN36" s="10" vm="18281">
        <v>32861</v>
      </c>
      <c r="FO36" s="10" vm="45075">
        <v>0</v>
      </c>
      <c r="FP36" s="10" vm="11504">
        <v>0</v>
      </c>
      <c r="FQ36" s="10" vm="4968">
        <v>-5426</v>
      </c>
      <c r="FR36" s="10" vm="43319">
        <v>0</v>
      </c>
      <c r="FS36" s="10" vm="37953">
        <v>0</v>
      </c>
      <c r="FT36" s="10" vm="31451">
        <v>305009</v>
      </c>
      <c r="FU36" s="10" vm="24552">
        <v>3114118</v>
      </c>
      <c r="FV36" s="10" vm="18063">
        <v>3037449</v>
      </c>
      <c r="FW36" s="81" vm="54815">
        <v>25493</v>
      </c>
      <c r="FX36" s="81" vm="11285">
        <v>164</v>
      </c>
      <c r="FY36" s="81" vm="62883">
        <v>-8670</v>
      </c>
      <c r="FZ36" s="81" vm="53072">
        <v>195</v>
      </c>
      <c r="GA36" s="81" vm="37740">
        <v>17182</v>
      </c>
      <c r="GB36" s="10" vm="31234">
        <v>33392</v>
      </c>
      <c r="GC36" s="10" vm="24322">
        <v>20748</v>
      </c>
      <c r="GD36" s="10" vm="17847">
        <v>12644</v>
      </c>
      <c r="GE36" s="10" vm="51652">
        <v>793</v>
      </c>
      <c r="GF36" s="10" vm="11066">
        <v>567</v>
      </c>
      <c r="GG36" s="10" vm="4600">
        <v>226</v>
      </c>
      <c r="GH36" s="10" vm="49941">
        <v>569</v>
      </c>
      <c r="GI36" s="10" vm="37518">
        <v>190</v>
      </c>
      <c r="GJ36" s="10" vm="31003">
        <v>379</v>
      </c>
      <c r="GK36" s="10" vm="64273">
        <v>0</v>
      </c>
      <c r="GL36" s="10" vm="17626">
        <v>0</v>
      </c>
      <c r="GM36" s="10" vm="48198">
        <v>0</v>
      </c>
      <c r="GN36" s="10" vm="10865">
        <v>22388</v>
      </c>
      <c r="GO36" s="10" vm="4388">
        <v>12749</v>
      </c>
      <c r="GP36" s="10" vm="46564">
        <v>9639</v>
      </c>
      <c r="GQ36" s="10" vm="37296">
        <v>10833</v>
      </c>
      <c r="GR36" s="10" vm="30774">
        <v>8676</v>
      </c>
      <c r="GS36" s="10" vm="23870">
        <v>2157</v>
      </c>
      <c r="GT36" s="10" vm="17405">
        <v>67975</v>
      </c>
      <c r="GU36" s="10" vm="44855">
        <v>42930</v>
      </c>
      <c r="GV36" s="10" vm="10646">
        <v>25045</v>
      </c>
      <c r="GW36" s="10" vm="4168">
        <v>107176</v>
      </c>
      <c r="GX36" s="81" vm="43101">
        <v>0</v>
      </c>
      <c r="GY36" s="10" vm="37073">
        <v>0</v>
      </c>
      <c r="GZ36" s="10" vm="30598">
        <v>0</v>
      </c>
      <c r="HA36" s="10" vm="23641">
        <v>0</v>
      </c>
      <c r="HB36" s="10" vm="17198">
        <v>0</v>
      </c>
      <c r="HC36" s="81" vm="54598">
        <v>0</v>
      </c>
      <c r="HD36" s="81" vm="10429">
        <v>11040</v>
      </c>
      <c r="HE36" s="10" vm="3950">
        <v>118216</v>
      </c>
      <c r="HF36" s="10" vm="52840">
        <v>3363</v>
      </c>
      <c r="HG36" s="10" vm="36851">
        <v>0</v>
      </c>
      <c r="HH36" s="10" vm="30372">
        <v>1169</v>
      </c>
      <c r="HI36" s="10" vm="23418">
        <v>17228</v>
      </c>
      <c r="HJ36" s="10" vm="16977">
        <v>80356</v>
      </c>
      <c r="HK36" s="10" vm="51480">
        <v>0</v>
      </c>
      <c r="HL36" s="10" vm="10227">
        <v>0</v>
      </c>
      <c r="HM36" s="10" vm="3736">
        <v>0</v>
      </c>
      <c r="HN36" s="10" vm="49726">
        <v>18106</v>
      </c>
      <c r="HO36" s="10" vm="64978">
        <v>120222</v>
      </c>
      <c r="HP36" s="10" vm="30138">
        <v>35660</v>
      </c>
      <c r="HQ36" s="10" vm="23184">
        <v>0</v>
      </c>
      <c r="HR36" s="10" vm="16755">
        <v>35660</v>
      </c>
      <c r="HS36" s="10" vm="47981">
        <v>0</v>
      </c>
      <c r="HT36" s="10" vm="10009">
        <v>0</v>
      </c>
      <c r="HU36" s="10" vm="3520">
        <v>0</v>
      </c>
      <c r="HV36" s="10" vm="65342">
        <v>52234</v>
      </c>
      <c r="HW36" s="10" vm="36409">
        <v>0</v>
      </c>
      <c r="HX36" s="10" vm="29907">
        <v>0</v>
      </c>
      <c r="HY36" s="10" vm="22954">
        <v>228</v>
      </c>
      <c r="HZ36" s="10" vm="16540">
        <v>107</v>
      </c>
      <c r="IA36" s="10" vm="44627">
        <v>2633</v>
      </c>
      <c r="IB36" s="10" vm="9791">
        <v>-9806</v>
      </c>
      <c r="IC36" s="10" vm="3299">
        <v>45396</v>
      </c>
      <c r="ID36" s="10" vm="42878">
        <v>2668</v>
      </c>
      <c r="IE36" s="10" vm="36180">
        <v>7621</v>
      </c>
      <c r="IF36" s="10" vm="29671">
        <v>0</v>
      </c>
      <c r="IG36" s="10" vm="22777">
        <v>10289</v>
      </c>
      <c r="IH36" s="10" vm="16325">
        <v>26598</v>
      </c>
      <c r="II36" s="10" vm="54378">
        <v>36601</v>
      </c>
      <c r="IJ36" s="10" vm="9590">
        <v>0</v>
      </c>
      <c r="IK36" s="10" vm="3079">
        <v>544</v>
      </c>
      <c r="IL36" s="10" vm="52623">
        <v>-192</v>
      </c>
      <c r="IM36" s="10" vm="35951">
        <v>-19</v>
      </c>
      <c r="IN36" s="10" vm="29436">
        <v>28075</v>
      </c>
      <c r="IO36" s="81" vm="22553">
        <v>28532</v>
      </c>
      <c r="IP36" s="10" vm="16110">
        <v>0</v>
      </c>
      <c r="IQ36" s="10" vm="51260">
        <v>-3</v>
      </c>
      <c r="IR36" s="10" vm="9370">
        <v>0</v>
      </c>
      <c r="IS36" s="81" vm="62863">
        <v>164</v>
      </c>
      <c r="IT36" s="10" vm="49496">
        <v>213</v>
      </c>
    </row>
    <row r="37" spans="1:254" x14ac:dyDescent="0.25">
      <c r="A37" s="8" t="s">
        <v>117</v>
      </c>
      <c r="B37" s="8" t="s">
        <v>118</v>
      </c>
      <c r="C37" s="89">
        <v>44651</v>
      </c>
      <c r="D37" s="76" vm="15913">
        <v>12</v>
      </c>
      <c r="E37" s="10" vm="9167">
        <v>22218</v>
      </c>
      <c r="F37" s="10" vm="47884">
        <v>-27844</v>
      </c>
      <c r="G37" s="10" vm="42635">
        <v>0</v>
      </c>
      <c r="H37" s="10" vm="59574">
        <v>-5626</v>
      </c>
      <c r="I37" s="10" vm="29189">
        <v>268</v>
      </c>
      <c r="J37" s="10" vm="63387">
        <v>-5358</v>
      </c>
      <c r="K37" s="10" vm="46187">
        <v>0</v>
      </c>
      <c r="L37" s="10" vm="15693">
        <v>0</v>
      </c>
      <c r="M37" s="10" vm="8949">
        <v>0</v>
      </c>
      <c r="N37" s="10" vm="44409">
        <v>803</v>
      </c>
      <c r="O37" s="10" vm="42411">
        <v>-1486</v>
      </c>
      <c r="P37" s="10" vm="35702">
        <v>-75</v>
      </c>
      <c r="Q37" s="10" vm="100639">
        <v>0</v>
      </c>
      <c r="R37" s="10" vm="22324">
        <v>0</v>
      </c>
      <c r="S37" s="10" vm="55904">
        <v>0</v>
      </c>
      <c r="T37" s="10" vm="15497">
        <v>-6116</v>
      </c>
      <c r="U37" s="10" vm="8740">
        <v>0</v>
      </c>
      <c r="V37" s="10" vm="54161">
        <v>-6116</v>
      </c>
      <c r="W37" s="10" vm="42198">
        <v>0</v>
      </c>
      <c r="X37" s="10" vm="35466">
        <v>2896</v>
      </c>
      <c r="Y37" s="10" vm="28881">
        <v>0</v>
      </c>
      <c r="Z37" s="10" vm="22104">
        <v>0</v>
      </c>
      <c r="AA37" s="10" vm="52518">
        <v>-3220</v>
      </c>
      <c r="AB37" s="10" vm="15304">
        <v>14471</v>
      </c>
      <c r="AC37" s="10" vm="8544">
        <v>4542</v>
      </c>
      <c r="AD37" s="10" vm="51043">
        <v>19013</v>
      </c>
      <c r="AE37" s="10" vm="41976">
        <v>365</v>
      </c>
      <c r="AF37" s="10" vm="35231">
        <v>0</v>
      </c>
      <c r="AG37" s="10" vm="28653">
        <v>0</v>
      </c>
      <c r="AH37" s="10" vm="21883">
        <v>1567</v>
      </c>
      <c r="AI37" s="10" vm="49268">
        <v>20945</v>
      </c>
      <c r="AJ37" s="10" vm="15089">
        <v>7520</v>
      </c>
      <c r="AK37" s="10" vm="63187">
        <v>10144</v>
      </c>
      <c r="AL37" s="10" vm="47670">
        <v>1550</v>
      </c>
      <c r="AM37" s="10" vm="41771">
        <v>62</v>
      </c>
      <c r="AN37" s="10" vm="35019">
        <v>366</v>
      </c>
      <c r="AO37" s="10" vm="28423">
        <v>775</v>
      </c>
      <c r="AP37" s="10" vm="21674">
        <v>0</v>
      </c>
      <c r="AQ37" s="10" vm="45961">
        <v>1706</v>
      </c>
      <c r="AR37" s="10" vm="14869">
        <v>0</v>
      </c>
      <c r="AS37" s="10" vm="8238">
        <v>139</v>
      </c>
      <c r="AT37" s="10" vm="44182">
        <v>22262</v>
      </c>
      <c r="AU37" s="10" vm="41544">
        <v>-1317</v>
      </c>
      <c r="AV37" s="10" vm="34902">
        <v>1332</v>
      </c>
      <c r="AW37" s="10" vm="28197">
        <v>133790</v>
      </c>
      <c r="AX37" s="10" vm="21470">
        <v>0</v>
      </c>
      <c r="AY37" s="10" vm="55710">
        <v>4946</v>
      </c>
      <c r="AZ37" s="10" vm="14656">
        <v>0</v>
      </c>
      <c r="BA37" s="10" vm="8021">
        <v>0</v>
      </c>
      <c r="BB37" s="10" vm="53931">
        <v>775</v>
      </c>
      <c r="BC37" s="10" vm="41313">
        <v>0</v>
      </c>
      <c r="BD37" s="10" vm="34684">
        <v>0</v>
      </c>
      <c r="BE37" s="10" vm="27968">
        <v>0</v>
      </c>
      <c r="BF37" s="10" vm="21251">
        <v>0</v>
      </c>
      <c r="BG37" s="10" vm="65939">
        <v>139511</v>
      </c>
      <c r="BH37" s="10" vm="63909">
        <v>0</v>
      </c>
      <c r="BI37" s="10" vm="63160">
        <v>1566</v>
      </c>
      <c r="BJ37" s="10" vm="50824">
        <v>2228</v>
      </c>
      <c r="BK37" s="10" vm="41086">
        <v>0</v>
      </c>
      <c r="BL37" s="10" vm="34453">
        <v>14677</v>
      </c>
      <c r="BM37" s="10" vm="27737">
        <v>18471</v>
      </c>
      <c r="BN37" s="10" vm="21027">
        <v>0</v>
      </c>
      <c r="BO37" s="10" vm="49045">
        <v>0</v>
      </c>
      <c r="BP37" s="10" vm="14244">
        <v>366</v>
      </c>
      <c r="BQ37" s="10" vm="7662">
        <v>8340</v>
      </c>
      <c r="BR37" s="10" vm="47445">
        <v>8706</v>
      </c>
      <c r="BS37" s="10" vm="40877">
        <v>9765</v>
      </c>
      <c r="BT37" s="10" vm="34235">
        <v>149276</v>
      </c>
      <c r="BU37" s="10" vm="27512">
        <v>0</v>
      </c>
      <c r="BV37" s="10" vm="20814">
        <v>17250</v>
      </c>
      <c r="BW37" s="10" vm="45739">
        <v>0</v>
      </c>
      <c r="BX37" s="10" vm="14028">
        <v>35339</v>
      </c>
      <c r="BY37" s="10" vm="7454">
        <v>0</v>
      </c>
      <c r="BZ37" s="10" vm="43963">
        <v>0</v>
      </c>
      <c r="CA37" s="10" vm="40646">
        <v>948</v>
      </c>
      <c r="CB37" s="10" vm="34073">
        <v>53537</v>
      </c>
      <c r="CC37" s="10" vm="27286">
        <v>0</v>
      </c>
      <c r="CD37" s="10" vm="20610">
        <v>0</v>
      </c>
      <c r="CE37" s="10" vm="55488">
        <v>95739</v>
      </c>
      <c r="CF37" s="10" vm="13812">
        <v>95422</v>
      </c>
      <c r="CG37" s="10" vm="7242">
        <v>0</v>
      </c>
      <c r="CH37" s="10" vm="53712">
        <v>317</v>
      </c>
      <c r="CI37" s="10" vm="40412">
        <v>0</v>
      </c>
      <c r="CJ37" s="10" vm="33847">
        <v>0</v>
      </c>
      <c r="CK37" s="10" vm="27057">
        <v>95739</v>
      </c>
      <c r="CL37" s="10" vm="20394">
        <v>0</v>
      </c>
      <c r="CM37" s="10" vm="52258">
        <v>0</v>
      </c>
      <c r="CN37" s="10" vm="13609">
        <v>0</v>
      </c>
      <c r="CO37" s="10" vm="7027">
        <v>0</v>
      </c>
      <c r="CP37" s="10" vm="50595">
        <v>65</v>
      </c>
      <c r="CQ37" s="10" vm="40182">
        <v>0</v>
      </c>
      <c r="CR37" s="10" vm="33613">
        <v>65</v>
      </c>
      <c r="CS37" s="10" vm="26828">
        <v>0</v>
      </c>
      <c r="CT37" s="10" vm="20173">
        <v>0</v>
      </c>
      <c r="CU37" s="10" vm="48822">
        <v>0</v>
      </c>
      <c r="CV37" s="10" vm="13392">
        <v>0</v>
      </c>
      <c r="CW37" s="10" vm="63037">
        <v>0</v>
      </c>
      <c r="CX37" s="10" vm="47223">
        <v>0</v>
      </c>
      <c r="CY37" s="10" vm="39969">
        <v>0</v>
      </c>
      <c r="CZ37" s="10" vm="33384">
        <v>0</v>
      </c>
      <c r="DA37" s="10" vm="26598">
        <v>0</v>
      </c>
      <c r="DB37" s="81" vm="19958">
        <v>0</v>
      </c>
      <c r="DC37" s="81" vm="45515">
        <v>0</v>
      </c>
      <c r="DD37" s="81" vm="13174">
        <v>0</v>
      </c>
      <c r="DE37" s="81" vm="6646">
        <v>0</v>
      </c>
      <c r="DF37" s="10" vm="43743">
        <v>88</v>
      </c>
      <c r="DG37" s="10" vm="39739">
        <v>0</v>
      </c>
      <c r="DH37" s="10" vm="33217">
        <v>3181</v>
      </c>
      <c r="DI37" s="10" vm="26367">
        <v>-3093</v>
      </c>
      <c r="DJ37" s="10" vm="19749">
        <v>153</v>
      </c>
      <c r="DK37" s="10" vm="55270">
        <v>0</v>
      </c>
      <c r="DL37" s="10" vm="12959">
        <v>3246</v>
      </c>
      <c r="DM37" s="10" vm="6429">
        <v>-3093</v>
      </c>
      <c r="DN37" s="10" vm="53494">
        <v>0</v>
      </c>
      <c r="DO37" s="10" vm="39508">
        <v>0</v>
      </c>
      <c r="DP37" s="10" vm="32992">
        <v>0</v>
      </c>
      <c r="DQ37" s="10" vm="64293">
        <v>0</v>
      </c>
      <c r="DR37" s="10" vm="19534">
        <v>0</v>
      </c>
      <c r="DS37" s="10" vm="52103">
        <v>0</v>
      </c>
      <c r="DT37" s="10" vm="12762">
        <v>0</v>
      </c>
      <c r="DU37" s="10" vm="6217">
        <v>0</v>
      </c>
      <c r="DV37" s="10" vm="50374">
        <v>0</v>
      </c>
      <c r="DW37" s="10" vm="39285">
        <v>0</v>
      </c>
      <c r="DX37" s="10" vm="32758">
        <v>0</v>
      </c>
      <c r="DY37" s="10" vm="25916">
        <v>0</v>
      </c>
      <c r="DZ37" s="10" vm="19313">
        <v>0</v>
      </c>
      <c r="EA37" s="10" vm="48597">
        <v>0</v>
      </c>
      <c r="EB37" s="10" vm="12545">
        <v>0</v>
      </c>
      <c r="EC37" s="10" vm="6051">
        <v>0</v>
      </c>
      <c r="ED37" s="10" vm="47003">
        <v>0</v>
      </c>
      <c r="EE37" s="10" vm="39068">
        <v>0</v>
      </c>
      <c r="EF37" s="10" vm="32533">
        <v>0</v>
      </c>
      <c r="EG37" s="10" vm="25689">
        <v>0</v>
      </c>
      <c r="EH37" s="81" vm="19099">
        <v>0</v>
      </c>
      <c r="EI37" s="81" vm="45294">
        <v>0</v>
      </c>
      <c r="EJ37" s="81" vm="12327">
        <v>0</v>
      </c>
      <c r="EK37" s="81" vm="5840">
        <v>0</v>
      </c>
      <c r="EL37" s="10" vm="43525">
        <v>1120</v>
      </c>
      <c r="EM37" s="10" vm="38838">
        <v>0</v>
      </c>
      <c r="EN37" s="10" vm="32360">
        <v>2336</v>
      </c>
      <c r="EO37" s="10" vm="25455">
        <v>-1216</v>
      </c>
      <c r="EP37" s="10" vm="18901">
        <v>1120</v>
      </c>
      <c r="EQ37" s="10" vm="55052">
        <v>0</v>
      </c>
      <c r="ER37" s="10" vm="12110">
        <v>2336</v>
      </c>
      <c r="ES37" s="10" vm="5626">
        <v>-1216</v>
      </c>
      <c r="ET37" s="10" vm="53278">
        <v>1273</v>
      </c>
      <c r="EU37" s="10" vm="38607">
        <v>0</v>
      </c>
      <c r="EV37" s="10" vm="32134">
        <v>5582</v>
      </c>
      <c r="EW37" s="10" vm="64282">
        <v>-4309</v>
      </c>
      <c r="EX37" s="10" vm="18683">
        <v>2296</v>
      </c>
      <c r="EY37" s="10" vm="51888">
        <v>470</v>
      </c>
      <c r="EZ37" s="10" vm="11941">
        <v>730</v>
      </c>
      <c r="FA37" s="10" vm="5417">
        <v>470</v>
      </c>
      <c r="FB37" s="10" vm="50146">
        <v>130433</v>
      </c>
      <c r="FC37" s="10" vm="38386">
        <v>0</v>
      </c>
      <c r="FD37" s="10" vm="31907">
        <v>130433</v>
      </c>
      <c r="FE37" s="10" vm="24996">
        <v>30572</v>
      </c>
      <c r="FF37" s="10" vm="18464">
        <v>2034</v>
      </c>
      <c r="FG37" s="10" vm="48375">
        <v>0</v>
      </c>
      <c r="FH37" s="10" vm="11732">
        <v>-1197</v>
      </c>
      <c r="FI37" s="10" vm="5201">
        <v>0</v>
      </c>
      <c r="FJ37" s="10" vm="46777">
        <v>0</v>
      </c>
      <c r="FK37" s="10" vm="38169">
        <v>0</v>
      </c>
      <c r="FL37" s="10" vm="31671">
        <v>161842</v>
      </c>
      <c r="FM37" s="10" vm="24766">
        <v>27243</v>
      </c>
      <c r="FN37" s="10" vm="18295">
        <v>1785</v>
      </c>
      <c r="FO37" s="10" vm="45090">
        <v>0</v>
      </c>
      <c r="FP37" s="10" vm="11519">
        <v>0</v>
      </c>
      <c r="FQ37" s="10" vm="4985">
        <v>-976</v>
      </c>
      <c r="FR37" s="10" vm="43306">
        <v>0</v>
      </c>
      <c r="FS37" s="10" vm="37939">
        <v>0</v>
      </c>
      <c r="FT37" s="10" vm="31437">
        <v>28052</v>
      </c>
      <c r="FU37" s="10" vm="24539">
        <v>133790</v>
      </c>
      <c r="FV37" s="10" vm="18080">
        <v>103190</v>
      </c>
      <c r="FW37" s="81" vm="54830">
        <v>850</v>
      </c>
      <c r="FX37" s="81" vm="11301">
        <v>0</v>
      </c>
      <c r="FY37" s="81" vm="4826">
        <v>0</v>
      </c>
      <c r="FZ37" s="81" vm="53059">
        <v>-75</v>
      </c>
      <c r="GA37" s="81" vm="37725">
        <v>775</v>
      </c>
      <c r="GB37" s="10" vm="31221">
        <v>0</v>
      </c>
      <c r="GC37" s="10" vm="64277">
        <v>0</v>
      </c>
      <c r="GD37" s="10" vm="17863">
        <v>0</v>
      </c>
      <c r="GE37" s="10" vm="51667">
        <v>0</v>
      </c>
      <c r="GF37" s="10" vm="11082">
        <v>0</v>
      </c>
      <c r="GG37" s="10" vm="4616">
        <v>0</v>
      </c>
      <c r="GH37" s="10" vm="49929">
        <v>0</v>
      </c>
      <c r="GI37" s="10" vm="37504">
        <v>0</v>
      </c>
      <c r="GJ37" s="10" vm="30989">
        <v>0</v>
      </c>
      <c r="GK37" s="10" vm="24084">
        <v>0</v>
      </c>
      <c r="GL37" s="10" vm="17641">
        <v>0</v>
      </c>
      <c r="GM37" s="10" vm="48207">
        <v>0</v>
      </c>
      <c r="GN37" s="10" vm="10879">
        <v>621</v>
      </c>
      <c r="GO37" s="10" vm="4405">
        <v>353</v>
      </c>
      <c r="GP37" s="10" vm="46552">
        <v>268</v>
      </c>
      <c r="GQ37" s="10" vm="37281">
        <v>0</v>
      </c>
      <c r="GR37" s="10" vm="30761">
        <v>0</v>
      </c>
      <c r="GS37" s="10" vm="23858">
        <v>0</v>
      </c>
      <c r="GT37" s="10" vm="17421">
        <v>621</v>
      </c>
      <c r="GU37" s="10" vm="44869">
        <v>353</v>
      </c>
      <c r="GV37" s="10" vm="10662">
        <v>268</v>
      </c>
      <c r="GW37" s="10" vm="4184">
        <v>6832</v>
      </c>
      <c r="GX37" s="81" vm="43088">
        <v>0</v>
      </c>
      <c r="GY37" s="10" vm="37057">
        <v>0</v>
      </c>
      <c r="GZ37" s="10" vm="30588">
        <v>0</v>
      </c>
      <c r="HA37" s="10" vm="23631">
        <v>0</v>
      </c>
      <c r="HB37" s="10" vm="17213">
        <v>0</v>
      </c>
      <c r="HC37" s="81" vm="54611">
        <v>706</v>
      </c>
      <c r="HD37" s="81" vm="10446">
        <v>7139</v>
      </c>
      <c r="HE37" s="10" vm="3966">
        <v>14677</v>
      </c>
      <c r="HF37" s="10" vm="52828">
        <v>495</v>
      </c>
      <c r="HG37" s="10" vm="36836">
        <v>1526</v>
      </c>
      <c r="HH37" s="10" vm="30358">
        <v>1235</v>
      </c>
      <c r="HI37" s="10" vm="23404">
        <v>685</v>
      </c>
      <c r="HJ37" s="10" vm="16992">
        <v>4026</v>
      </c>
      <c r="HK37" s="10" vm="65745">
        <v>0</v>
      </c>
      <c r="HL37" s="10" vm="10241">
        <v>0</v>
      </c>
      <c r="HM37" s="10" vm="3750">
        <v>0</v>
      </c>
      <c r="HN37" s="10" vm="49713">
        <v>373</v>
      </c>
      <c r="HO37" s="10" vm="36614">
        <v>8340</v>
      </c>
      <c r="HP37" s="10" vm="30124">
        <v>948</v>
      </c>
      <c r="HQ37" s="10" vm="23171">
        <v>0</v>
      </c>
      <c r="HR37" s="10" vm="16772">
        <v>948</v>
      </c>
      <c r="HS37" s="10" vm="47995">
        <v>0</v>
      </c>
      <c r="HT37" s="10" vm="10026">
        <v>0</v>
      </c>
      <c r="HU37" s="10" vm="3536">
        <v>0</v>
      </c>
      <c r="HV37" s="10" vm="65340">
        <v>892</v>
      </c>
      <c r="HW37" s="10" vm="36395">
        <v>0</v>
      </c>
      <c r="HX37" s="10" vm="29893">
        <v>1486</v>
      </c>
      <c r="HY37" s="10" vm="22940">
        <v>0</v>
      </c>
      <c r="HZ37" s="10" vm="16554">
        <v>0</v>
      </c>
      <c r="IA37" s="10" vm="44642">
        <v>0</v>
      </c>
      <c r="IB37" s="10" vm="9806">
        <v>-892</v>
      </c>
      <c r="IC37" s="10" vm="3316">
        <v>1486</v>
      </c>
      <c r="ID37" s="10" vm="42865">
        <v>29</v>
      </c>
      <c r="IE37" s="10" vm="36165">
        <v>2</v>
      </c>
      <c r="IF37" s="10" vm="29657">
        <v>0</v>
      </c>
      <c r="IG37" s="10" vm="22768">
        <v>31</v>
      </c>
      <c r="IH37" s="10" vm="16341">
        <v>2034</v>
      </c>
      <c r="II37" s="10" vm="54394">
        <v>2749</v>
      </c>
      <c r="IJ37" s="10" vm="9605">
        <v>1336</v>
      </c>
      <c r="IK37" s="10" vm="3095">
        <v>0</v>
      </c>
      <c r="IL37" s="10" vm="52610">
        <v>-4</v>
      </c>
      <c r="IM37" s="10" vm="35935">
        <v>-36</v>
      </c>
      <c r="IN37" s="10" vm="29422">
        <v>1653</v>
      </c>
      <c r="IO37" s="81" vm="22541">
        <v>1672</v>
      </c>
      <c r="IP37" s="10" vm="16124">
        <v>0</v>
      </c>
      <c r="IQ37" s="10" vm="51274">
        <v>0</v>
      </c>
      <c r="IR37" s="10" vm="9387">
        <v>36</v>
      </c>
      <c r="IS37" s="81" vm="2876">
        <v>100</v>
      </c>
      <c r="IT37" s="10" vm="49483">
        <v>100</v>
      </c>
    </row>
    <row r="38" spans="1:254" x14ac:dyDescent="0.25">
      <c r="A38" s="8" t="s">
        <v>254</v>
      </c>
      <c r="B38" s="8" t="s">
        <v>255</v>
      </c>
      <c r="C38" s="89">
        <v>44651</v>
      </c>
      <c r="D38" s="76" vm="15899">
        <v>12</v>
      </c>
      <c r="E38" s="10" vm="9152">
        <v>72454</v>
      </c>
      <c r="F38" s="10" vm="47890">
        <v>-47208</v>
      </c>
      <c r="G38" s="10" vm="42651">
        <v>-8093</v>
      </c>
      <c r="H38" s="10" vm="59590">
        <v>17153</v>
      </c>
      <c r="I38" s="10" vm="29202">
        <v>5685</v>
      </c>
      <c r="J38" s="10" vm="63372">
        <v>22838</v>
      </c>
      <c r="K38" s="10" vm="46174">
        <v>0</v>
      </c>
      <c r="L38" s="10" vm="15681">
        <v>-429</v>
      </c>
      <c r="M38" s="10" vm="8935">
        <v>0</v>
      </c>
      <c r="N38" s="10" vm="44424">
        <v>166</v>
      </c>
      <c r="O38" s="10" vm="42427">
        <v>-18827</v>
      </c>
      <c r="P38" s="10" vm="35718">
        <v>173</v>
      </c>
      <c r="Q38" s="10" vm="64345">
        <v>-193</v>
      </c>
      <c r="R38" s="10" vm="22310">
        <v>0</v>
      </c>
      <c r="S38" s="10" vm="55894">
        <v>0</v>
      </c>
      <c r="T38" s="10" vm="15483">
        <v>3728</v>
      </c>
      <c r="U38" s="10" vm="8725">
        <v>0</v>
      </c>
      <c r="V38" s="10" vm="54175">
        <v>3728</v>
      </c>
      <c r="W38" s="10" vm="42212">
        <v>0</v>
      </c>
      <c r="X38" s="10" vm="35482">
        <v>10131</v>
      </c>
      <c r="Y38" s="10" vm="28895">
        <v>21081</v>
      </c>
      <c r="Z38" s="10" vm="22089">
        <v>0</v>
      </c>
      <c r="AA38" s="10" vm="66045">
        <v>34940</v>
      </c>
      <c r="AB38" s="10" vm="15290">
        <v>55118</v>
      </c>
      <c r="AC38" s="10" vm="8530">
        <v>3714</v>
      </c>
      <c r="AD38" s="10" vm="51057">
        <v>58832</v>
      </c>
      <c r="AE38" s="10" vm="41992">
        <v>91</v>
      </c>
      <c r="AF38" s="10" vm="35247">
        <v>0</v>
      </c>
      <c r="AG38" s="10" vm="28663">
        <v>0</v>
      </c>
      <c r="AH38" s="10" vm="21869">
        <v>0</v>
      </c>
      <c r="AI38" s="10" vm="49257">
        <v>58923</v>
      </c>
      <c r="AJ38" s="10" vm="15074">
        <v>16532</v>
      </c>
      <c r="AK38" s="10" vm="8436">
        <v>4440</v>
      </c>
      <c r="AL38" s="10" vm="47683">
        <v>7449</v>
      </c>
      <c r="AM38" s="10" vm="41785">
        <v>5009</v>
      </c>
      <c r="AN38" s="10" vm="35034">
        <v>1540</v>
      </c>
      <c r="AO38" s="10" vm="28437">
        <v>187</v>
      </c>
      <c r="AP38" s="10" vm="21660">
        <v>0</v>
      </c>
      <c r="AQ38" s="10" vm="45948">
        <v>9859</v>
      </c>
      <c r="AR38" s="10" vm="14854">
        <v>0</v>
      </c>
      <c r="AS38" s="10" vm="8223">
        <v>403</v>
      </c>
      <c r="AT38" s="10" vm="44196">
        <v>45419</v>
      </c>
      <c r="AU38" s="10" vm="41560">
        <v>13504</v>
      </c>
      <c r="AV38" s="10" vm="64839">
        <v>945</v>
      </c>
      <c r="AW38" s="10" vm="28210">
        <v>697904</v>
      </c>
      <c r="AX38" s="10" vm="21456">
        <v>0</v>
      </c>
      <c r="AY38" s="10" vm="55696">
        <v>16488</v>
      </c>
      <c r="AZ38" s="10" vm="14643">
        <v>821</v>
      </c>
      <c r="BA38" s="10" vm="8006">
        <v>0</v>
      </c>
      <c r="BB38" s="10" vm="53944">
        <v>7570</v>
      </c>
      <c r="BC38" s="10" vm="41329">
        <v>0</v>
      </c>
      <c r="BD38" s="10" vm="34700">
        <v>50</v>
      </c>
      <c r="BE38" s="10" vm="27981">
        <v>0</v>
      </c>
      <c r="BF38" s="10" vm="21235">
        <v>0</v>
      </c>
      <c r="BG38" s="10" vm="52399">
        <v>722833</v>
      </c>
      <c r="BH38" s="10" vm="14446">
        <v>1736</v>
      </c>
      <c r="BI38" s="10" vm="7807">
        <v>6109</v>
      </c>
      <c r="BJ38" s="10" vm="50838">
        <v>38126</v>
      </c>
      <c r="BK38" s="10" vm="41102">
        <v>0</v>
      </c>
      <c r="BL38" s="10" vm="34469">
        <v>371</v>
      </c>
      <c r="BM38" s="10" vm="27751">
        <v>46342</v>
      </c>
      <c r="BN38" s="10" vm="21014">
        <v>5243</v>
      </c>
      <c r="BO38" s="10" vm="49031">
        <v>0</v>
      </c>
      <c r="BP38" s="10" vm="14230">
        <v>0</v>
      </c>
      <c r="BQ38" s="10" vm="7652">
        <v>14764</v>
      </c>
      <c r="BR38" s="10" vm="47459">
        <v>20007</v>
      </c>
      <c r="BS38" s="10" vm="40892">
        <v>26335</v>
      </c>
      <c r="BT38" s="10" vm="64799">
        <v>749168</v>
      </c>
      <c r="BU38" s="10" vm="27523">
        <v>482501</v>
      </c>
      <c r="BV38" s="10" vm="20799">
        <v>0</v>
      </c>
      <c r="BW38" s="10" vm="45726">
        <v>0</v>
      </c>
      <c r="BX38" s="10" vm="14012">
        <v>12574</v>
      </c>
      <c r="BY38" s="10" vm="7439">
        <v>0</v>
      </c>
      <c r="BZ38" s="10" vm="43977">
        <v>45484</v>
      </c>
      <c r="CA38" s="10" vm="40661">
        <v>110</v>
      </c>
      <c r="CB38" s="10" vm="34083">
        <v>540669</v>
      </c>
      <c r="CC38" s="10" vm="27297">
        <v>13405</v>
      </c>
      <c r="CD38" s="10" vm="20598">
        <v>0</v>
      </c>
      <c r="CE38" s="10" vm="55476">
        <v>195094</v>
      </c>
      <c r="CF38" s="10" vm="13798">
        <v>65933</v>
      </c>
      <c r="CG38" s="10" vm="7228">
        <v>151405</v>
      </c>
      <c r="CH38" s="10" vm="53725">
        <v>0</v>
      </c>
      <c r="CI38" s="10" vm="40429">
        <v>-22244</v>
      </c>
      <c r="CJ38" s="10" vm="33862">
        <v>0</v>
      </c>
      <c r="CK38" s="10" vm="27072">
        <v>195094</v>
      </c>
      <c r="CL38" s="10" vm="20379">
        <v>11402</v>
      </c>
      <c r="CM38" s="10" vm="52247">
        <v>8093</v>
      </c>
      <c r="CN38" s="10" vm="13594">
        <v>0</v>
      </c>
      <c r="CO38" s="10" vm="7012">
        <v>3309</v>
      </c>
      <c r="CP38" s="10" vm="50609">
        <v>105</v>
      </c>
      <c r="CQ38" s="10" vm="40199">
        <v>0</v>
      </c>
      <c r="CR38" s="10" vm="33628">
        <v>0</v>
      </c>
      <c r="CS38" s="10" vm="26839">
        <v>105</v>
      </c>
      <c r="CT38" s="10" vm="20160">
        <v>0</v>
      </c>
      <c r="CU38" s="10" vm="48808">
        <v>0</v>
      </c>
      <c r="CV38" s="10" vm="13378">
        <v>488</v>
      </c>
      <c r="CW38" s="10" vm="6848">
        <v>-488</v>
      </c>
      <c r="CX38" s="10" vm="47236">
        <v>0</v>
      </c>
      <c r="CY38" s="10" vm="39985">
        <v>0</v>
      </c>
      <c r="CZ38" s="10" vm="33399">
        <v>0</v>
      </c>
      <c r="DA38" s="10" vm="26614">
        <v>0</v>
      </c>
      <c r="DB38" s="81" vm="19943">
        <v>143</v>
      </c>
      <c r="DC38" s="81" vm="45501">
        <v>0</v>
      </c>
      <c r="DD38" s="81" vm="13158">
        <v>0</v>
      </c>
      <c r="DE38" s="81" vm="6630">
        <v>143</v>
      </c>
      <c r="DF38" s="10" vm="43757">
        <v>799</v>
      </c>
      <c r="DG38" s="10" vm="39755">
        <v>0</v>
      </c>
      <c r="DH38" s="10" vm="33228">
        <v>1004</v>
      </c>
      <c r="DI38" s="10" vm="26380">
        <v>-205</v>
      </c>
      <c r="DJ38" s="10" vm="19737">
        <v>12449</v>
      </c>
      <c r="DK38" s="10" vm="55257">
        <v>8093</v>
      </c>
      <c r="DL38" s="10" vm="12946">
        <v>1492</v>
      </c>
      <c r="DM38" s="10" vm="6414">
        <v>2864</v>
      </c>
      <c r="DN38" s="10" vm="53507">
        <v>0</v>
      </c>
      <c r="DO38" s="10" vm="39526">
        <v>0</v>
      </c>
      <c r="DP38" s="10" vm="33006">
        <v>0</v>
      </c>
      <c r="DQ38" s="10" vm="26151">
        <v>0</v>
      </c>
      <c r="DR38" s="10" vm="19519">
        <v>0</v>
      </c>
      <c r="DS38" s="10" vm="52097">
        <v>0</v>
      </c>
      <c r="DT38" s="10" vm="12748">
        <v>0</v>
      </c>
      <c r="DU38" s="10" vm="6201">
        <v>0</v>
      </c>
      <c r="DV38" s="10" vm="50387">
        <v>0</v>
      </c>
      <c r="DW38" s="10" vm="39301">
        <v>0</v>
      </c>
      <c r="DX38" s="10" vm="32773">
        <v>0</v>
      </c>
      <c r="DY38" s="10" vm="25928">
        <v>0</v>
      </c>
      <c r="DZ38" s="10" vm="19300">
        <v>345</v>
      </c>
      <c r="EA38" s="10" vm="48584">
        <v>0</v>
      </c>
      <c r="EB38" s="10" vm="12531">
        <v>96</v>
      </c>
      <c r="EC38" s="10" vm="6041">
        <v>249</v>
      </c>
      <c r="ED38" s="10" vm="47016">
        <v>0</v>
      </c>
      <c r="EE38" s="10" vm="39084">
        <v>0</v>
      </c>
      <c r="EF38" s="10" vm="64630">
        <v>0</v>
      </c>
      <c r="EG38" s="10" vm="25702">
        <v>0</v>
      </c>
      <c r="EH38" s="81" vm="19084">
        <v>0</v>
      </c>
      <c r="EI38" s="81" vm="45281">
        <v>0</v>
      </c>
      <c r="EJ38" s="81" vm="12311">
        <v>0</v>
      </c>
      <c r="EK38" s="81" vm="5826">
        <v>0</v>
      </c>
      <c r="EL38" s="10" vm="43539">
        <v>737</v>
      </c>
      <c r="EM38" s="10" vm="38854">
        <v>0</v>
      </c>
      <c r="EN38" s="10" vm="64577">
        <v>201</v>
      </c>
      <c r="EO38" s="10" vm="25471">
        <v>536</v>
      </c>
      <c r="EP38" s="10" vm="18888">
        <v>1082</v>
      </c>
      <c r="EQ38" s="10" vm="55040">
        <v>0</v>
      </c>
      <c r="ER38" s="10" vm="12095">
        <v>297</v>
      </c>
      <c r="ES38" s="10" vm="5611">
        <v>785</v>
      </c>
      <c r="ET38" s="10" vm="53291">
        <v>13531</v>
      </c>
      <c r="EU38" s="10" vm="65076">
        <v>8093</v>
      </c>
      <c r="EV38" s="10" vm="32149">
        <v>1789</v>
      </c>
      <c r="EW38" s="10" vm="25241">
        <v>3649</v>
      </c>
      <c r="EX38" s="10" vm="18669">
        <v>970</v>
      </c>
      <c r="EY38" s="10" vm="51874">
        <v>488</v>
      </c>
      <c r="EZ38" s="10" vm="11930">
        <v>242</v>
      </c>
      <c r="FA38" s="10" vm="5403">
        <v>466</v>
      </c>
      <c r="FB38" s="10" vm="50159">
        <v>740105</v>
      </c>
      <c r="FC38" s="10" vm="65067">
        <v>0</v>
      </c>
      <c r="FD38" s="10" vm="31920">
        <v>740105</v>
      </c>
      <c r="FE38" s="10" vm="25011">
        <v>28999</v>
      </c>
      <c r="FF38" s="10" vm="18449">
        <v>4120</v>
      </c>
      <c r="FG38" s="10" vm="48361">
        <v>0</v>
      </c>
      <c r="FH38" s="10" vm="11717">
        <v>-18906</v>
      </c>
      <c r="FI38" s="10" vm="5186">
        <v>0</v>
      </c>
      <c r="FJ38" s="10" vm="46791">
        <v>0</v>
      </c>
      <c r="FK38" s="10" vm="38186">
        <v>-64</v>
      </c>
      <c r="FL38" s="10" vm="31686">
        <v>754254</v>
      </c>
      <c r="FM38" s="10" vm="24777">
        <v>48017</v>
      </c>
      <c r="FN38" s="10" vm="18282">
        <v>9859</v>
      </c>
      <c r="FO38" s="10" vm="45076">
        <v>0</v>
      </c>
      <c r="FP38" s="10" vm="11505">
        <v>0</v>
      </c>
      <c r="FQ38" s="10" vm="4969">
        <v>-1526</v>
      </c>
      <c r="FR38" s="10" vm="43320">
        <v>0</v>
      </c>
      <c r="FS38" s="10" vm="65050">
        <v>0</v>
      </c>
      <c r="FT38" s="10" vm="31452">
        <v>56350</v>
      </c>
      <c r="FU38" s="10" vm="24553">
        <v>697904</v>
      </c>
      <c r="FV38" s="10" vm="18064">
        <v>692088</v>
      </c>
      <c r="FW38" s="81" vm="54816">
        <v>7397</v>
      </c>
      <c r="FX38" s="81" vm="11286">
        <v>0</v>
      </c>
      <c r="FY38" s="81" vm="4815">
        <v>0</v>
      </c>
      <c r="FZ38" s="81" vm="53073">
        <v>173</v>
      </c>
      <c r="GA38" s="81" vm="37741">
        <v>7570</v>
      </c>
      <c r="GB38" s="10" vm="31235">
        <v>2982</v>
      </c>
      <c r="GC38" s="10" vm="24323">
        <v>1546</v>
      </c>
      <c r="GD38" s="10" vm="17848">
        <v>1436</v>
      </c>
      <c r="GE38" s="10" vm="51653">
        <v>549</v>
      </c>
      <c r="GF38" s="10" vm="11067">
        <v>614</v>
      </c>
      <c r="GG38" s="10" vm="4601">
        <v>-65</v>
      </c>
      <c r="GH38" s="10" vm="49942">
        <v>290</v>
      </c>
      <c r="GI38" s="10" vm="65021">
        <v>49</v>
      </c>
      <c r="GJ38" s="10" vm="31004">
        <v>241</v>
      </c>
      <c r="GK38" s="10" vm="24097">
        <v>0</v>
      </c>
      <c r="GL38" s="10" vm="17627">
        <v>0</v>
      </c>
      <c r="GM38" s="10" vm="48199">
        <v>0</v>
      </c>
      <c r="GN38" s="10" vm="10866">
        <v>16511</v>
      </c>
      <c r="GO38" s="10" vm="4389">
        <v>12438</v>
      </c>
      <c r="GP38" s="10" vm="46565">
        <v>4073</v>
      </c>
      <c r="GQ38" s="10" vm="37297">
        <v>0</v>
      </c>
      <c r="GR38" s="10" vm="30775">
        <v>0</v>
      </c>
      <c r="GS38" s="10" vm="23871">
        <v>0</v>
      </c>
      <c r="GT38" s="10" vm="17406">
        <v>20332</v>
      </c>
      <c r="GU38" s="10" vm="44856">
        <v>14647</v>
      </c>
      <c r="GV38" s="10" vm="10647">
        <v>5685</v>
      </c>
      <c r="GW38" s="10" vm="4169">
        <v>0</v>
      </c>
      <c r="GX38" s="81" vm="43102">
        <v>0</v>
      </c>
      <c r="GY38" s="10" vm="65000">
        <v>0</v>
      </c>
      <c r="GZ38" s="10" vm="30599">
        <v>0</v>
      </c>
      <c r="HA38" s="10" vm="23642">
        <v>0</v>
      </c>
      <c r="HB38" s="10" vm="17199">
        <v>0</v>
      </c>
      <c r="HC38" s="81" vm="54599">
        <v>0</v>
      </c>
      <c r="HD38" s="81" vm="10430">
        <v>371</v>
      </c>
      <c r="HE38" s="10" vm="3951">
        <v>371</v>
      </c>
      <c r="HF38" s="10" vm="52841">
        <v>616</v>
      </c>
      <c r="HG38" s="10" vm="36852">
        <v>1762</v>
      </c>
      <c r="HH38" s="10" vm="30373">
        <v>5929</v>
      </c>
      <c r="HI38" s="10" vm="23419">
        <v>0</v>
      </c>
      <c r="HJ38" s="10" vm="16978">
        <v>0</v>
      </c>
      <c r="HK38" s="10" vm="65741">
        <v>3264</v>
      </c>
      <c r="HL38" s="10" vm="63746">
        <v>0</v>
      </c>
      <c r="HM38" s="10" vm="62867">
        <v>0</v>
      </c>
      <c r="HN38" s="10" vm="49727">
        <v>3193</v>
      </c>
      <c r="HO38" s="10" vm="36630">
        <v>14764</v>
      </c>
      <c r="HP38" s="10" vm="30139">
        <v>110</v>
      </c>
      <c r="HQ38" s="10" vm="23185">
        <v>0</v>
      </c>
      <c r="HR38" s="10" vm="16756">
        <v>110</v>
      </c>
      <c r="HS38" s="10" vm="65576">
        <v>0</v>
      </c>
      <c r="HT38" s="10" vm="10010">
        <v>0</v>
      </c>
      <c r="HU38" s="10" vm="3521">
        <v>0</v>
      </c>
      <c r="HV38" s="10" vm="65343">
        <v>19494</v>
      </c>
      <c r="HW38" s="10" vm="64969">
        <v>977</v>
      </c>
      <c r="HX38" s="10" vm="29908">
        <v>0</v>
      </c>
      <c r="HY38" s="10" vm="22955">
        <v>0</v>
      </c>
      <c r="HZ38" s="10" vm="16541">
        <v>0</v>
      </c>
      <c r="IA38" s="10" vm="65298">
        <v>0</v>
      </c>
      <c r="IB38" s="10" vm="9792">
        <v>-1644</v>
      </c>
      <c r="IC38" s="10" vm="3300">
        <v>18827</v>
      </c>
      <c r="ID38" s="10" vm="42879">
        <v>465</v>
      </c>
      <c r="IE38" s="10" vm="36181">
        <v>1473</v>
      </c>
      <c r="IF38" s="10" vm="29672">
        <v>0</v>
      </c>
      <c r="IG38" s="10" vm="22778">
        <v>1938</v>
      </c>
      <c r="IH38" s="10" vm="16326">
        <v>4120</v>
      </c>
      <c r="II38" s="10" vm="54379">
        <v>10554</v>
      </c>
      <c r="IJ38" s="10" vm="9591">
        <v>0</v>
      </c>
      <c r="IK38" s="10" vm="3080">
        <v>288</v>
      </c>
      <c r="IL38" s="10" vm="52624">
        <v>-19</v>
      </c>
      <c r="IM38" s="10" vm="35952">
        <v>-99</v>
      </c>
      <c r="IN38" s="10" vm="29437">
        <v>9763</v>
      </c>
      <c r="IO38" s="81" vm="22554">
        <v>10202</v>
      </c>
      <c r="IP38" s="10" vm="16111">
        <v>0</v>
      </c>
      <c r="IQ38" s="10" vm="65733">
        <v>0</v>
      </c>
      <c r="IR38" s="10" vm="9371">
        <v>0</v>
      </c>
      <c r="IS38" s="81" vm="2862">
        <v>42</v>
      </c>
      <c r="IT38" s="10" vm="49497">
        <v>42</v>
      </c>
    </row>
    <row r="39" spans="1:254" x14ac:dyDescent="0.25">
      <c r="A39" s="8" t="s">
        <v>110</v>
      </c>
      <c r="B39" s="8" t="s">
        <v>621</v>
      </c>
      <c r="C39" s="89">
        <v>44651</v>
      </c>
      <c r="D39" s="76" vm="15914">
        <v>12</v>
      </c>
      <c r="E39" s="10" vm="9168">
        <v>27743</v>
      </c>
      <c r="F39" s="10" vm="47885">
        <v>-20807</v>
      </c>
      <c r="G39" s="10" vm="42636">
        <v>1</v>
      </c>
      <c r="H39" s="10" vm="59575">
        <v>6937</v>
      </c>
      <c r="I39" s="10" vm="29190">
        <v>453</v>
      </c>
      <c r="J39" s="10" vm="63388">
        <v>7390</v>
      </c>
      <c r="K39" s="10" vm="46188">
        <v>0</v>
      </c>
      <c r="L39" s="10" vm="15694">
        <v>0</v>
      </c>
      <c r="M39" s="10" vm="8950">
        <v>0</v>
      </c>
      <c r="N39" s="10" vm="44410">
        <v>2</v>
      </c>
      <c r="O39" s="10" vm="42412">
        <v>-3815</v>
      </c>
      <c r="P39" s="10" vm="35703">
        <v>0</v>
      </c>
      <c r="Q39" s="10" vm="64333">
        <v>0</v>
      </c>
      <c r="R39" s="10" vm="22325">
        <v>0</v>
      </c>
      <c r="S39" s="10" vm="55905">
        <v>0</v>
      </c>
      <c r="T39" s="10" vm="15498">
        <v>3577</v>
      </c>
      <c r="U39" s="10" vm="8741">
        <v>-14</v>
      </c>
      <c r="V39" s="10" vm="54162">
        <v>3563</v>
      </c>
      <c r="W39" s="10" vm="42199">
        <v>0</v>
      </c>
      <c r="X39" s="10" vm="35467">
        <v>4723</v>
      </c>
      <c r="Y39" s="10" vm="28882">
        <v>0</v>
      </c>
      <c r="Z39" s="10" vm="22105">
        <v>0</v>
      </c>
      <c r="AA39" s="10" vm="52519">
        <v>8286</v>
      </c>
      <c r="AB39" s="10" vm="15305">
        <v>26119</v>
      </c>
      <c r="AC39" s="10" vm="8545">
        <v>517</v>
      </c>
      <c r="AD39" s="10" vm="51044">
        <v>26636</v>
      </c>
      <c r="AE39" s="10" vm="41977">
        <v>118</v>
      </c>
      <c r="AF39" s="10" vm="35232">
        <v>0</v>
      </c>
      <c r="AG39" s="10" vm="28654">
        <v>0</v>
      </c>
      <c r="AH39" s="10" vm="21884">
        <v>0</v>
      </c>
      <c r="AI39" s="10" vm="49269">
        <v>26754</v>
      </c>
      <c r="AJ39" s="10" vm="15090">
        <v>7067</v>
      </c>
      <c r="AK39" s="10" vm="63188">
        <v>745</v>
      </c>
      <c r="AL39" s="10" vm="65433">
        <v>2950</v>
      </c>
      <c r="AM39" s="10" vm="100714">
        <v>2690</v>
      </c>
      <c r="AN39" s="10" vm="35020">
        <v>854</v>
      </c>
      <c r="AO39" s="10" vm="28424">
        <v>69</v>
      </c>
      <c r="AP39" s="10" vm="21675">
        <v>0</v>
      </c>
      <c r="AQ39" s="10" vm="45962">
        <v>5320</v>
      </c>
      <c r="AR39" s="10" vm="14870">
        <v>0</v>
      </c>
      <c r="AS39" s="10" vm="8239">
        <v>0</v>
      </c>
      <c r="AT39" s="10" vm="44183">
        <v>19695</v>
      </c>
      <c r="AU39" s="10" vm="65155">
        <v>7059</v>
      </c>
      <c r="AV39" s="10" vm="34903">
        <v>453</v>
      </c>
      <c r="AW39" s="10" vm="28198">
        <v>144966</v>
      </c>
      <c r="AX39" s="10" vm="21471">
        <v>0</v>
      </c>
      <c r="AY39" s="10" vm="55711">
        <v>2871</v>
      </c>
      <c r="AZ39" s="10" vm="14657">
        <v>0</v>
      </c>
      <c r="BA39" s="10" vm="8022">
        <v>0</v>
      </c>
      <c r="BB39" s="10" vm="66243">
        <v>7429</v>
      </c>
      <c r="BC39" s="10" vm="41314">
        <v>0</v>
      </c>
      <c r="BD39" s="10" vm="34685">
        <v>0</v>
      </c>
      <c r="BE39" s="10" vm="27969">
        <v>0</v>
      </c>
      <c r="BF39" s="10" vm="21252">
        <v>7</v>
      </c>
      <c r="BG39" s="10" vm="52411">
        <v>155273</v>
      </c>
      <c r="BH39" s="10" vm="14460">
        <v>2446</v>
      </c>
      <c r="BI39" s="10" vm="7820">
        <v>1236</v>
      </c>
      <c r="BJ39" s="10" vm="50825">
        <v>3260</v>
      </c>
      <c r="BK39" s="10" vm="41087">
        <v>0</v>
      </c>
      <c r="BL39" s="10" vm="34454">
        <v>1122</v>
      </c>
      <c r="BM39" s="10" vm="27738">
        <v>8064</v>
      </c>
      <c r="BN39" s="10" vm="21028">
        <v>5720</v>
      </c>
      <c r="BO39" s="10" vm="49046">
        <v>0</v>
      </c>
      <c r="BP39" s="10" vm="14245">
        <v>117</v>
      </c>
      <c r="BQ39" s="10" vm="7663">
        <v>6939</v>
      </c>
      <c r="BR39" s="10" vm="47446">
        <v>12776</v>
      </c>
      <c r="BS39" s="10" vm="40878">
        <v>-4712</v>
      </c>
      <c r="BT39" s="10" vm="34236">
        <v>150561</v>
      </c>
      <c r="BU39" s="10" vm="27513">
        <v>73096</v>
      </c>
      <c r="BV39" s="10" vm="20815">
        <v>0</v>
      </c>
      <c r="BW39" s="10" vm="45740">
        <v>0</v>
      </c>
      <c r="BX39" s="10" vm="14029">
        <v>11930</v>
      </c>
      <c r="BY39" s="10" vm="7455">
        <v>0</v>
      </c>
      <c r="BZ39" s="10" vm="43964">
        <v>0</v>
      </c>
      <c r="CA39" s="10" vm="40647">
        <v>109</v>
      </c>
      <c r="CB39" s="10" vm="34074">
        <v>85135</v>
      </c>
      <c r="CC39" s="10" vm="27287">
        <v>885</v>
      </c>
      <c r="CD39" s="10" vm="20611">
        <v>0</v>
      </c>
      <c r="CE39" s="10" vm="55489">
        <v>64541</v>
      </c>
      <c r="CF39" s="10" vm="63898">
        <v>64541</v>
      </c>
      <c r="CG39" s="10" vm="7243">
        <v>0</v>
      </c>
      <c r="CH39" s="10" vm="66229">
        <v>0</v>
      </c>
      <c r="CI39" s="10" vm="40413">
        <v>0</v>
      </c>
      <c r="CJ39" s="10" vm="33848">
        <v>0</v>
      </c>
      <c r="CK39" s="10" vm="27058">
        <v>64541</v>
      </c>
      <c r="CL39" s="10" vm="20395">
        <v>0</v>
      </c>
      <c r="CM39" s="10" vm="52259">
        <v>-1</v>
      </c>
      <c r="CN39" s="10" vm="13610">
        <v>0</v>
      </c>
      <c r="CO39" s="10" vm="7028">
        <v>1</v>
      </c>
      <c r="CP39" s="10" vm="50596">
        <v>45</v>
      </c>
      <c r="CQ39" s="10" vm="40183">
        <v>0</v>
      </c>
      <c r="CR39" s="10" vm="33614">
        <v>28</v>
      </c>
      <c r="CS39" s="10" vm="26829">
        <v>17</v>
      </c>
      <c r="CT39" s="10" vm="20174">
        <v>0</v>
      </c>
      <c r="CU39" s="10" vm="48823">
        <v>0</v>
      </c>
      <c r="CV39" s="10" vm="13393">
        <v>0</v>
      </c>
      <c r="CW39" s="10" vm="63038">
        <v>0</v>
      </c>
      <c r="CX39" s="10" vm="65420">
        <v>0</v>
      </c>
      <c r="CY39" s="10" vm="39970">
        <v>0</v>
      </c>
      <c r="CZ39" s="10" vm="33385">
        <v>0</v>
      </c>
      <c r="DA39" s="10" vm="26599">
        <v>0</v>
      </c>
      <c r="DB39" s="81" vm="19959">
        <v>0</v>
      </c>
      <c r="DC39" s="81" vm="45516">
        <v>0</v>
      </c>
      <c r="DD39" s="81" vm="13175">
        <v>0</v>
      </c>
      <c r="DE39" s="81" vm="6647">
        <v>0</v>
      </c>
      <c r="DF39" s="10" vm="43744">
        <v>319</v>
      </c>
      <c r="DG39" s="10" vm="65105">
        <v>0</v>
      </c>
      <c r="DH39" s="10" vm="33218">
        <v>703</v>
      </c>
      <c r="DI39" s="10" vm="26368">
        <v>-384</v>
      </c>
      <c r="DJ39" s="10" vm="19750">
        <v>364</v>
      </c>
      <c r="DK39" s="10" vm="55271">
        <v>-1</v>
      </c>
      <c r="DL39" s="10" vm="12960">
        <v>731</v>
      </c>
      <c r="DM39" s="10" vm="6430">
        <v>-366</v>
      </c>
      <c r="DN39" s="10" vm="66215">
        <v>0</v>
      </c>
      <c r="DO39" s="10" vm="39509">
        <v>0</v>
      </c>
      <c r="DP39" s="10" vm="32993">
        <v>0</v>
      </c>
      <c r="DQ39" s="10" vm="26143">
        <v>0</v>
      </c>
      <c r="DR39" s="10" vm="19535">
        <v>0</v>
      </c>
      <c r="DS39" s="10" vm="52104">
        <v>0</v>
      </c>
      <c r="DT39" s="10" vm="12763">
        <v>0</v>
      </c>
      <c r="DU39" s="10" vm="6218">
        <v>0</v>
      </c>
      <c r="DV39" s="10" vm="65693">
        <v>0</v>
      </c>
      <c r="DW39" s="10" vm="39286">
        <v>0</v>
      </c>
      <c r="DX39" s="10" vm="32759">
        <v>0</v>
      </c>
      <c r="DY39" s="10" vm="25917">
        <v>0</v>
      </c>
      <c r="DZ39" s="10" vm="19314">
        <v>5</v>
      </c>
      <c r="EA39" s="10" vm="48598">
        <v>0</v>
      </c>
      <c r="EB39" s="10" vm="12546">
        <v>0</v>
      </c>
      <c r="EC39" s="10" vm="62972">
        <v>5</v>
      </c>
      <c r="ED39" s="10" vm="65411">
        <v>0</v>
      </c>
      <c r="EE39" s="10" vm="39069">
        <v>0</v>
      </c>
      <c r="EF39" s="10" vm="32534">
        <v>0</v>
      </c>
      <c r="EG39" s="10" vm="25690">
        <v>0</v>
      </c>
      <c r="EH39" s="81" vm="19100">
        <v>0</v>
      </c>
      <c r="EI39" s="81" vm="45295">
        <v>0</v>
      </c>
      <c r="EJ39" s="81" vm="12328">
        <v>0</v>
      </c>
      <c r="EK39" s="81" vm="5841">
        <v>0</v>
      </c>
      <c r="EL39" s="10" vm="43526">
        <v>620</v>
      </c>
      <c r="EM39" s="10" vm="65079">
        <v>0</v>
      </c>
      <c r="EN39" s="10" vm="32361">
        <v>381</v>
      </c>
      <c r="EO39" s="10" vm="25456">
        <v>239</v>
      </c>
      <c r="EP39" s="10" vm="18902">
        <v>625</v>
      </c>
      <c r="EQ39" s="10" vm="55053">
        <v>0</v>
      </c>
      <c r="ER39" s="10" vm="12111">
        <v>381</v>
      </c>
      <c r="ES39" s="10" vm="5627">
        <v>244</v>
      </c>
      <c r="ET39" s="10" vm="66198">
        <v>989</v>
      </c>
      <c r="EU39" s="10" vm="38608">
        <v>-1</v>
      </c>
      <c r="EV39" s="10" vm="32135">
        <v>1112</v>
      </c>
      <c r="EW39" s="10" vm="25228">
        <v>-122</v>
      </c>
      <c r="EX39" s="10" vm="18684">
        <v>769</v>
      </c>
      <c r="EY39" s="10" vm="51889">
        <v>230</v>
      </c>
      <c r="EZ39" s="10" vm="11942">
        <v>323</v>
      </c>
      <c r="FA39" s="10" vm="5418">
        <v>130</v>
      </c>
      <c r="FB39" s="10" vm="65688">
        <v>197255</v>
      </c>
      <c r="FC39" s="10" vm="65066">
        <v>0</v>
      </c>
      <c r="FD39" s="10" vm="64556">
        <v>197255</v>
      </c>
      <c r="FE39" s="10" vm="24997">
        <v>7267</v>
      </c>
      <c r="FF39" s="10" vm="18465">
        <v>5295</v>
      </c>
      <c r="FG39" s="10" vm="48376">
        <v>0</v>
      </c>
      <c r="FH39" s="10" vm="11733">
        <v>-1116</v>
      </c>
      <c r="FI39" s="10" vm="5202">
        <v>0</v>
      </c>
      <c r="FJ39" s="10" vm="46778">
        <v>-4320</v>
      </c>
      <c r="FK39" s="10" vm="38170">
        <v>-326</v>
      </c>
      <c r="FL39" s="10" vm="31672">
        <v>204055</v>
      </c>
      <c r="FM39" s="10" vm="24767">
        <v>54580</v>
      </c>
      <c r="FN39" s="10" vm="18296">
        <v>5113</v>
      </c>
      <c r="FO39" s="10" vm="45091">
        <v>0</v>
      </c>
      <c r="FP39" s="10" vm="11520">
        <v>0</v>
      </c>
      <c r="FQ39" s="10" vm="4986">
        <v>-132</v>
      </c>
      <c r="FR39" s="10" vm="43307">
        <v>-25</v>
      </c>
      <c r="FS39" s="10" vm="65049">
        <v>-447</v>
      </c>
      <c r="FT39" s="10" vm="31438">
        <v>59089</v>
      </c>
      <c r="FU39" s="10" vm="24540">
        <v>144966</v>
      </c>
      <c r="FV39" s="10" vm="18081">
        <v>142675</v>
      </c>
      <c r="FW39" s="81" vm="54831">
        <v>3290</v>
      </c>
      <c r="FX39" s="81" vm="11302">
        <v>4254</v>
      </c>
      <c r="FY39" s="81" vm="4827">
        <v>0</v>
      </c>
      <c r="FZ39" s="81" vm="53060">
        <v>-114</v>
      </c>
      <c r="GA39" s="81" vm="65031">
        <v>7430</v>
      </c>
      <c r="GB39" s="10" vm="31222">
        <v>39</v>
      </c>
      <c r="GC39" s="10" vm="24311">
        <v>16</v>
      </c>
      <c r="GD39" s="10" vm="17864">
        <v>23</v>
      </c>
      <c r="GE39" s="10" vm="51668">
        <v>1211</v>
      </c>
      <c r="GF39" s="10" vm="11083">
        <v>1033</v>
      </c>
      <c r="GG39" s="10" vm="4617">
        <v>178</v>
      </c>
      <c r="GH39" s="10" vm="65674">
        <v>369</v>
      </c>
      <c r="GI39" s="10" vm="65020">
        <v>117</v>
      </c>
      <c r="GJ39" s="10" vm="30990">
        <v>252</v>
      </c>
      <c r="GK39" s="10" vm="24085">
        <v>0</v>
      </c>
      <c r="GL39" s="10" vm="17642">
        <v>0</v>
      </c>
      <c r="GM39" s="10" vm="48208">
        <v>0</v>
      </c>
      <c r="GN39" s="10" vm="10880">
        <v>0</v>
      </c>
      <c r="GO39" s="10" vm="4406">
        <v>0</v>
      </c>
      <c r="GP39" s="10" vm="65402">
        <v>0</v>
      </c>
      <c r="GQ39" s="10" vm="37282">
        <v>0</v>
      </c>
      <c r="GR39" s="10" vm="30762">
        <v>0</v>
      </c>
      <c r="GS39" s="10" vm="23859">
        <v>0</v>
      </c>
      <c r="GT39" s="10" vm="17422">
        <v>1619</v>
      </c>
      <c r="GU39" s="10" vm="44870">
        <v>1166</v>
      </c>
      <c r="GV39" s="10" vm="10663">
        <v>453</v>
      </c>
      <c r="GW39" s="10" vm="4185">
        <v>0</v>
      </c>
      <c r="GX39" s="81" vm="43089">
        <v>0</v>
      </c>
      <c r="GY39" s="10" vm="37058">
        <v>0</v>
      </c>
      <c r="GZ39" s="10" vm="30589">
        <v>0</v>
      </c>
      <c r="HA39" s="10" vm="23632">
        <v>0</v>
      </c>
      <c r="HB39" s="10" vm="17214">
        <v>0</v>
      </c>
      <c r="HC39" s="81" vm="54612">
        <v>0</v>
      </c>
      <c r="HD39" s="81" vm="10447">
        <v>1122</v>
      </c>
      <c r="HE39" s="10" vm="3967">
        <v>1122</v>
      </c>
      <c r="HF39" s="10" vm="66183">
        <v>2052</v>
      </c>
      <c r="HG39" s="10" vm="36837">
        <v>896</v>
      </c>
      <c r="HH39" s="10" vm="30359">
        <v>30</v>
      </c>
      <c r="HI39" s="10" vm="23405">
        <v>0</v>
      </c>
      <c r="HJ39" s="10" vm="16993">
        <v>2618</v>
      </c>
      <c r="HK39" s="10" vm="65746">
        <v>0</v>
      </c>
      <c r="HL39" s="10" vm="10242">
        <v>0</v>
      </c>
      <c r="HM39" s="10" vm="3751">
        <v>0</v>
      </c>
      <c r="HN39" s="10" vm="49714">
        <v>1343</v>
      </c>
      <c r="HO39" s="10" vm="36615">
        <v>6939</v>
      </c>
      <c r="HP39" s="10" vm="30125">
        <v>103</v>
      </c>
      <c r="HQ39" s="10" vm="23172">
        <v>6</v>
      </c>
      <c r="HR39" s="10" vm="16773">
        <v>109</v>
      </c>
      <c r="HS39" s="10" vm="65577">
        <v>0</v>
      </c>
      <c r="HT39" s="10" vm="10027">
        <v>0</v>
      </c>
      <c r="HU39" s="10" vm="3537">
        <v>0</v>
      </c>
      <c r="HV39" s="10" vm="46387">
        <v>0</v>
      </c>
      <c r="HW39" s="10" vm="36396">
        <v>0</v>
      </c>
      <c r="HX39" s="10" vm="29894">
        <v>0</v>
      </c>
      <c r="HY39" s="10" vm="22941">
        <v>120</v>
      </c>
      <c r="HZ39" s="10" vm="16555">
        <v>0</v>
      </c>
      <c r="IA39" s="10" vm="44643">
        <v>4375</v>
      </c>
      <c r="IB39" s="10" vm="9807">
        <v>-680</v>
      </c>
      <c r="IC39" s="10" vm="3317">
        <v>3815</v>
      </c>
      <c r="ID39" s="10" vm="42866">
        <v>241</v>
      </c>
      <c r="IE39" s="10" vm="36166">
        <v>46</v>
      </c>
      <c r="IF39" s="10" vm="29658">
        <v>0</v>
      </c>
      <c r="IG39" s="10" vm="100632">
        <v>287</v>
      </c>
      <c r="IH39" s="10" vm="64000">
        <v>5295</v>
      </c>
      <c r="II39" s="10" vm="66258">
        <v>5469</v>
      </c>
      <c r="IJ39" s="10" vm="9606">
        <v>440</v>
      </c>
      <c r="IK39" s="10" vm="3096">
        <v>12</v>
      </c>
      <c r="IL39" s="10" vm="52611">
        <v>-107</v>
      </c>
      <c r="IM39" s="10" vm="35936">
        <v>1</v>
      </c>
      <c r="IN39" s="10" vm="29423">
        <v>5200</v>
      </c>
      <c r="IO39" s="81" vm="22542">
        <v>5211</v>
      </c>
      <c r="IP39" s="10" vm="63996">
        <v>26</v>
      </c>
      <c r="IQ39" s="10" vm="51275">
        <v>0</v>
      </c>
      <c r="IR39" s="10" vm="9388">
        <v>0</v>
      </c>
      <c r="IS39" s="81" vm="2877">
        <v>28</v>
      </c>
      <c r="IT39" s="10" vm="49484">
        <v>28</v>
      </c>
    </row>
    <row r="40" spans="1:254" x14ac:dyDescent="0.25">
      <c r="A40" s="8" t="s">
        <v>51</v>
      </c>
      <c r="B40" s="8" t="s">
        <v>588</v>
      </c>
      <c r="C40" s="89">
        <v>44651</v>
      </c>
      <c r="D40" s="76" vm="15900">
        <v>12</v>
      </c>
      <c r="E40" s="10" vm="9153">
        <v>43260</v>
      </c>
      <c r="F40" s="10" vm="65457">
        <v>-21542</v>
      </c>
      <c r="G40" s="10" vm="42652">
        <v>-664</v>
      </c>
      <c r="H40" s="10" vm="59591">
        <v>21054</v>
      </c>
      <c r="I40" s="10" vm="29203">
        <v>644</v>
      </c>
      <c r="J40" s="10" vm="63373">
        <v>21698</v>
      </c>
      <c r="K40" s="10" vm="46175">
        <v>0</v>
      </c>
      <c r="L40" s="10" vm="15682">
        <v>0</v>
      </c>
      <c r="M40" s="10" vm="8936">
        <v>0</v>
      </c>
      <c r="N40" s="10" vm="44425">
        <v>1</v>
      </c>
      <c r="O40" s="10" vm="65214">
        <v>-13561</v>
      </c>
      <c r="P40" s="10" vm="35719">
        <v>-200</v>
      </c>
      <c r="Q40" s="10" vm="29096">
        <v>0</v>
      </c>
      <c r="R40" s="10" vm="22311">
        <v>0</v>
      </c>
      <c r="S40" s="10" vm="66317">
        <v>0</v>
      </c>
      <c r="T40" s="10" vm="15484">
        <v>7938</v>
      </c>
      <c r="U40" s="10" vm="8726">
        <v>0</v>
      </c>
      <c r="V40" s="10" vm="54176">
        <v>7938</v>
      </c>
      <c r="W40" s="10" vm="65196">
        <v>0</v>
      </c>
      <c r="X40" s="10" vm="35483">
        <v>0</v>
      </c>
      <c r="Y40" s="10" vm="28896">
        <v>0</v>
      </c>
      <c r="Z40" s="10" vm="22090">
        <v>0</v>
      </c>
      <c r="AA40" s="10" vm="66046">
        <v>7938</v>
      </c>
      <c r="AB40" s="10" vm="15291">
        <v>31581</v>
      </c>
      <c r="AC40" s="10" vm="8531">
        <v>2667</v>
      </c>
      <c r="AD40" s="10" vm="65719">
        <v>34248</v>
      </c>
      <c r="AE40" s="10" vm="41993">
        <v>74</v>
      </c>
      <c r="AF40" s="10" vm="35248">
        <v>0</v>
      </c>
      <c r="AG40" s="10" vm="28664">
        <v>0</v>
      </c>
      <c r="AH40" s="10" vm="21870">
        <v>472</v>
      </c>
      <c r="AI40" s="10" vm="49258">
        <v>34794</v>
      </c>
      <c r="AJ40" s="10" vm="15075">
        <v>7078</v>
      </c>
      <c r="AK40" s="10" vm="8437">
        <v>2724</v>
      </c>
      <c r="AL40" s="10" vm="47684">
        <v>4550</v>
      </c>
      <c r="AM40" s="10" vm="41786">
        <v>1518</v>
      </c>
      <c r="AN40" s="10" vm="35035">
        <v>316</v>
      </c>
      <c r="AO40" s="10" vm="28438">
        <v>487</v>
      </c>
      <c r="AP40" s="10" vm="21661">
        <v>0</v>
      </c>
      <c r="AQ40" s="10" vm="45949">
        <v>1841</v>
      </c>
      <c r="AR40" s="10" vm="14855">
        <v>0</v>
      </c>
      <c r="AS40" s="10" vm="8224">
        <v>0</v>
      </c>
      <c r="AT40" s="10" vm="65283">
        <v>18514</v>
      </c>
      <c r="AU40" s="10" vm="41561">
        <v>16280</v>
      </c>
      <c r="AV40" s="10" vm="34910">
        <v>767</v>
      </c>
      <c r="AW40" s="10" vm="28211">
        <v>404060</v>
      </c>
      <c r="AX40" s="10" vm="21457">
        <v>0</v>
      </c>
      <c r="AY40" s="10" vm="55697">
        <v>0</v>
      </c>
      <c r="AZ40" s="10" vm="14644">
        <v>0</v>
      </c>
      <c r="BA40" s="10" vm="8007">
        <v>0</v>
      </c>
      <c r="BB40" s="10" vm="66244">
        <v>25732</v>
      </c>
      <c r="BC40" s="10" vm="41330">
        <v>0</v>
      </c>
      <c r="BD40" s="10" vm="34701">
        <v>0</v>
      </c>
      <c r="BE40" s="10" vm="27982">
        <v>0</v>
      </c>
      <c r="BF40" s="10" vm="21236">
        <v>0</v>
      </c>
      <c r="BG40" s="10" vm="52400">
        <v>429792</v>
      </c>
      <c r="BH40" s="10" vm="14447">
        <v>0</v>
      </c>
      <c r="BI40" s="10" vm="7808">
        <v>2894</v>
      </c>
      <c r="BJ40" s="10" vm="50839">
        <v>761</v>
      </c>
      <c r="BK40" s="10" vm="41103">
        <v>2594</v>
      </c>
      <c r="BL40" s="10" vm="34470">
        <v>54564</v>
      </c>
      <c r="BM40" s="10" vm="27752">
        <v>60813</v>
      </c>
      <c r="BN40" s="10" vm="21015">
        <v>1307</v>
      </c>
      <c r="BO40" s="10" vm="49032">
        <v>0</v>
      </c>
      <c r="BP40" s="10" vm="14231">
        <v>89</v>
      </c>
      <c r="BQ40" s="10" vm="7653">
        <v>45401</v>
      </c>
      <c r="BR40" s="10" vm="47460">
        <v>46797</v>
      </c>
      <c r="BS40" s="10" vm="65129">
        <v>14016</v>
      </c>
      <c r="BT40" s="10" vm="34248">
        <v>443808</v>
      </c>
      <c r="BU40" s="10" vm="27524">
        <v>202885</v>
      </c>
      <c r="BV40" s="10" vm="20800">
        <v>0</v>
      </c>
      <c r="BW40" s="10" vm="45727">
        <v>0</v>
      </c>
      <c r="BX40" s="10" vm="14013">
        <v>6282</v>
      </c>
      <c r="BY40" s="10" vm="7440">
        <v>0</v>
      </c>
      <c r="BZ40" s="10" vm="43978">
        <v>0</v>
      </c>
      <c r="CA40" s="10" vm="40662">
        <v>1039</v>
      </c>
      <c r="CB40" s="10" vm="34084">
        <v>210206</v>
      </c>
      <c r="CC40" s="10" vm="27298">
        <v>0</v>
      </c>
      <c r="CD40" s="10" vm="20599">
        <v>0</v>
      </c>
      <c r="CE40" s="10" vm="55477">
        <v>233602</v>
      </c>
      <c r="CF40" s="10" vm="13799">
        <v>233602</v>
      </c>
      <c r="CG40" s="10" vm="7229">
        <v>0</v>
      </c>
      <c r="CH40" s="10" vm="53726">
        <v>0</v>
      </c>
      <c r="CI40" s="10" vm="40430">
        <v>0</v>
      </c>
      <c r="CJ40" s="10" vm="33863">
        <v>0</v>
      </c>
      <c r="CK40" s="10" vm="27073">
        <v>233602</v>
      </c>
      <c r="CL40" s="10" vm="20380">
        <v>0</v>
      </c>
      <c r="CM40" s="10" vm="65867">
        <v>21</v>
      </c>
      <c r="CN40" s="10" vm="63883">
        <v>1</v>
      </c>
      <c r="CO40" s="10" vm="63082">
        <v>-22</v>
      </c>
      <c r="CP40" s="10" vm="65703">
        <v>0</v>
      </c>
      <c r="CQ40" s="10" vm="40200">
        <v>0</v>
      </c>
      <c r="CR40" s="10" vm="33629">
        <v>0</v>
      </c>
      <c r="CS40" s="10" vm="26840">
        <v>0</v>
      </c>
      <c r="CT40" s="10" vm="20161">
        <v>0</v>
      </c>
      <c r="CU40" s="10" vm="48809">
        <v>0</v>
      </c>
      <c r="CV40" s="10" vm="13379">
        <v>0</v>
      </c>
      <c r="CW40" s="10" vm="6849">
        <v>0</v>
      </c>
      <c r="CX40" s="10" vm="47237">
        <v>0</v>
      </c>
      <c r="CY40" s="10" vm="65108">
        <v>0</v>
      </c>
      <c r="CZ40" s="10" vm="33400">
        <v>0</v>
      </c>
      <c r="DA40" s="10" vm="26615">
        <v>0</v>
      </c>
      <c r="DB40" s="81" vm="19944">
        <v>0</v>
      </c>
      <c r="DC40" s="81" vm="45502">
        <v>0</v>
      </c>
      <c r="DD40" s="81" vm="13159">
        <v>0</v>
      </c>
      <c r="DE40" s="81" vm="63031">
        <v>0</v>
      </c>
      <c r="DF40" s="10" vm="65264">
        <v>0</v>
      </c>
      <c r="DG40" s="10" vm="39756">
        <v>0</v>
      </c>
      <c r="DH40" s="10" vm="64653">
        <v>0</v>
      </c>
      <c r="DI40" s="10" vm="26381">
        <v>0</v>
      </c>
      <c r="DJ40" s="10" vm="19738">
        <v>0</v>
      </c>
      <c r="DK40" s="10" vm="55258">
        <v>21</v>
      </c>
      <c r="DL40" s="10" vm="12947">
        <v>1</v>
      </c>
      <c r="DM40" s="10" vm="6415">
        <v>-22</v>
      </c>
      <c r="DN40" s="10" vm="66216">
        <v>1495</v>
      </c>
      <c r="DO40" s="10" vm="39527">
        <v>643</v>
      </c>
      <c r="DP40" s="10" vm="33007">
        <v>100</v>
      </c>
      <c r="DQ40" s="10" vm="26152">
        <v>752</v>
      </c>
      <c r="DR40" s="10" vm="19520">
        <v>0</v>
      </c>
      <c r="DS40" s="10" vm="52098">
        <v>0</v>
      </c>
      <c r="DT40" s="10" vm="12749">
        <v>0</v>
      </c>
      <c r="DU40" s="10" vm="6202">
        <v>0</v>
      </c>
      <c r="DV40" s="10" vm="65694">
        <v>0</v>
      </c>
      <c r="DW40" s="10" vm="39302">
        <v>0</v>
      </c>
      <c r="DX40" s="10" vm="32774">
        <v>0</v>
      </c>
      <c r="DY40" s="10" vm="25929">
        <v>0</v>
      </c>
      <c r="DZ40" s="10" vm="19301">
        <v>3685</v>
      </c>
      <c r="EA40" s="10" vm="48585">
        <v>0</v>
      </c>
      <c r="EB40" s="10" vm="12532">
        <v>2615</v>
      </c>
      <c r="EC40" s="10" vm="6042">
        <v>1070</v>
      </c>
      <c r="ED40" s="10" vm="47017">
        <v>0</v>
      </c>
      <c r="EE40" s="10" vm="39085">
        <v>0</v>
      </c>
      <c r="EF40" s="10" vm="32547">
        <v>0</v>
      </c>
      <c r="EG40" s="10" vm="25703">
        <v>0</v>
      </c>
      <c r="EH40" s="81" vm="19085">
        <v>0</v>
      </c>
      <c r="EI40" s="81" vm="45282">
        <v>0</v>
      </c>
      <c r="EJ40" s="81" vm="12312">
        <v>0</v>
      </c>
      <c r="EK40" s="81" vm="62962">
        <v>0</v>
      </c>
      <c r="EL40" s="10" vm="43540">
        <v>3286</v>
      </c>
      <c r="EM40" s="10" vm="38855">
        <v>0</v>
      </c>
      <c r="EN40" s="10" vm="64578">
        <v>312</v>
      </c>
      <c r="EO40" s="10" vm="25472">
        <v>2974</v>
      </c>
      <c r="EP40" s="10" vm="18889">
        <v>8466</v>
      </c>
      <c r="EQ40" s="10" vm="55041">
        <v>643</v>
      </c>
      <c r="ER40" s="10" vm="12096">
        <v>3027</v>
      </c>
      <c r="ES40" s="10" vm="5612">
        <v>4796</v>
      </c>
      <c r="ET40" s="10" vm="66199">
        <v>8466</v>
      </c>
      <c r="EU40" s="10" vm="38623">
        <v>664</v>
      </c>
      <c r="EV40" s="10" vm="32150">
        <v>3028</v>
      </c>
      <c r="EW40" s="10" vm="25242">
        <v>4774</v>
      </c>
      <c r="EX40" s="10" vm="18670">
        <v>2238</v>
      </c>
      <c r="EY40" s="10" vm="51875">
        <v>154</v>
      </c>
      <c r="EZ40" s="10" vm="63796">
        <v>124</v>
      </c>
      <c r="FA40" s="10" vm="5404">
        <v>154</v>
      </c>
      <c r="FB40" s="10" vm="65689">
        <v>420675</v>
      </c>
      <c r="FC40" s="10" vm="38402">
        <v>0</v>
      </c>
      <c r="FD40" s="10" vm="31921">
        <v>420675</v>
      </c>
      <c r="FE40" s="10" vm="25012">
        <v>3987</v>
      </c>
      <c r="FF40" s="10" vm="18450">
        <v>4134</v>
      </c>
      <c r="FG40" s="10" vm="48362">
        <v>0</v>
      </c>
      <c r="FH40" s="10" vm="11718">
        <v>-934</v>
      </c>
      <c r="FI40" s="10" vm="5187">
        <v>0</v>
      </c>
      <c r="FJ40" s="10" vm="46792">
        <v>17</v>
      </c>
      <c r="FK40" s="10" vm="38187">
        <v>0</v>
      </c>
      <c r="FL40" s="10" vm="31687">
        <v>427879</v>
      </c>
      <c r="FM40" s="10" vm="24778">
        <v>22001</v>
      </c>
      <c r="FN40" s="10" vm="64042">
        <v>1840</v>
      </c>
      <c r="FO40" s="10" vm="45077">
        <v>0</v>
      </c>
      <c r="FP40" s="10" vm="11506">
        <v>0</v>
      </c>
      <c r="FQ40" s="10" vm="4970">
        <v>-22</v>
      </c>
      <c r="FR40" s="10" vm="65242">
        <v>0</v>
      </c>
      <c r="FS40" s="10" vm="37954">
        <v>0</v>
      </c>
      <c r="FT40" s="10" vm="31453">
        <v>23819</v>
      </c>
      <c r="FU40" s="10" vm="24554">
        <v>404060</v>
      </c>
      <c r="FV40" s="10" vm="18065">
        <v>398674</v>
      </c>
      <c r="FW40" s="81" vm="54817">
        <v>25686</v>
      </c>
      <c r="FX40" s="81" vm="11287">
        <v>246</v>
      </c>
      <c r="FY40" s="81" vm="4816">
        <v>0</v>
      </c>
      <c r="FZ40" s="81" vm="53074">
        <v>-200</v>
      </c>
      <c r="GA40" s="81" vm="37742">
        <v>25732</v>
      </c>
      <c r="GB40" s="10" vm="31236">
        <v>1194</v>
      </c>
      <c r="GC40" s="10" vm="24324">
        <v>554</v>
      </c>
      <c r="GD40" s="10" vm="17849">
        <v>640</v>
      </c>
      <c r="GE40" s="10" vm="51654">
        <v>472</v>
      </c>
      <c r="GF40" s="10" vm="11068">
        <v>634</v>
      </c>
      <c r="GG40" s="10" vm="4602">
        <v>-162</v>
      </c>
      <c r="GH40" s="10" vm="49943">
        <v>218</v>
      </c>
      <c r="GI40" s="10" vm="37519">
        <v>60</v>
      </c>
      <c r="GJ40" s="10" vm="31005">
        <v>158</v>
      </c>
      <c r="GK40" s="10" vm="24098">
        <v>0</v>
      </c>
      <c r="GL40" s="10" vm="17628">
        <v>0</v>
      </c>
      <c r="GM40" s="10" vm="48200">
        <v>0</v>
      </c>
      <c r="GN40" s="10" vm="10867">
        <v>0</v>
      </c>
      <c r="GO40" s="10" vm="4390">
        <v>0</v>
      </c>
      <c r="GP40" s="10" vm="46566">
        <v>0</v>
      </c>
      <c r="GQ40" s="10" vm="37298">
        <v>8</v>
      </c>
      <c r="GR40" s="10" vm="30776">
        <v>0</v>
      </c>
      <c r="GS40" s="10" vm="23872">
        <v>8</v>
      </c>
      <c r="GT40" s="10" vm="17407">
        <v>1892</v>
      </c>
      <c r="GU40" s="10" vm="44857">
        <v>1248</v>
      </c>
      <c r="GV40" s="10" vm="10648">
        <v>644</v>
      </c>
      <c r="GW40" s="10" vm="4170">
        <v>0</v>
      </c>
      <c r="GX40" s="81" vm="65231">
        <v>54232</v>
      </c>
      <c r="GY40" s="10" vm="37074">
        <v>0</v>
      </c>
      <c r="GZ40" s="10" vm="30600">
        <v>0</v>
      </c>
      <c r="HA40" s="10" vm="23643">
        <v>0</v>
      </c>
      <c r="HB40" s="10" vm="17200">
        <v>0</v>
      </c>
      <c r="HC40" s="81" vm="54600">
        <v>0</v>
      </c>
      <c r="HD40" s="81" vm="10431">
        <v>332</v>
      </c>
      <c r="HE40" s="10" vm="3952">
        <v>54564</v>
      </c>
      <c r="HF40" s="10" vm="66184">
        <v>0</v>
      </c>
      <c r="HG40" s="10" vm="36853">
        <v>1812</v>
      </c>
      <c r="HH40" s="10" vm="30374">
        <v>37397</v>
      </c>
      <c r="HI40" s="10" vm="23420">
        <v>26</v>
      </c>
      <c r="HJ40" s="10" vm="16979">
        <v>6166</v>
      </c>
      <c r="HK40" s="10" vm="51481">
        <v>0</v>
      </c>
      <c r="HL40" s="10" vm="10228">
        <v>0</v>
      </c>
      <c r="HM40" s="10" vm="3737">
        <v>0</v>
      </c>
      <c r="HN40" s="10" vm="49728">
        <v>0</v>
      </c>
      <c r="HO40" s="10" vm="36631">
        <v>45401</v>
      </c>
      <c r="HP40" s="10" vm="30140">
        <v>365</v>
      </c>
      <c r="HQ40" s="10" vm="23186">
        <v>674</v>
      </c>
      <c r="HR40" s="10" vm="16757">
        <v>1039</v>
      </c>
      <c r="HS40" s="10" vm="47982">
        <v>0</v>
      </c>
      <c r="HT40" s="10" vm="10011">
        <v>0</v>
      </c>
      <c r="HU40" s="10" vm="3522">
        <v>0</v>
      </c>
      <c r="HV40" s="10" vm="46398">
        <v>13578</v>
      </c>
      <c r="HW40" s="10" vm="36410">
        <v>0</v>
      </c>
      <c r="HX40" s="10" vm="29909">
        <v>0</v>
      </c>
      <c r="HY40" s="10" vm="22956">
        <v>0</v>
      </c>
      <c r="HZ40" s="10" vm="64006">
        <v>0</v>
      </c>
      <c r="IA40" s="10" vm="44628">
        <v>0</v>
      </c>
      <c r="IB40" s="10" vm="9793">
        <v>-17</v>
      </c>
      <c r="IC40" s="10" vm="3301">
        <v>13561</v>
      </c>
      <c r="ID40" s="10" vm="42880">
        <v>80</v>
      </c>
      <c r="IE40" s="10" vm="36182">
        <v>65</v>
      </c>
      <c r="IF40" s="10" vm="29673">
        <v>0</v>
      </c>
      <c r="IG40" s="10" vm="22779">
        <v>145</v>
      </c>
      <c r="IH40" s="10" vm="16327">
        <v>4135</v>
      </c>
      <c r="II40" s="10" vm="54380">
        <v>1846</v>
      </c>
      <c r="IJ40" s="10" vm="9592">
        <v>0</v>
      </c>
      <c r="IK40" s="10" vm="3081">
        <v>10</v>
      </c>
      <c r="IL40" s="10" vm="52625">
        <v>-22</v>
      </c>
      <c r="IM40" s="10" vm="35953">
        <v>-3</v>
      </c>
      <c r="IN40" s="10" vm="29438">
        <v>6584</v>
      </c>
      <c r="IO40" s="81" vm="22555">
        <v>6765</v>
      </c>
      <c r="IP40" s="10" vm="63994">
        <v>0</v>
      </c>
      <c r="IQ40" s="10" vm="51261">
        <v>0</v>
      </c>
      <c r="IR40" s="10" vm="9372">
        <v>0</v>
      </c>
      <c r="IS40" s="81" vm="2863">
        <v>163</v>
      </c>
      <c r="IT40" s="10" vm="49498">
        <v>163</v>
      </c>
    </row>
    <row r="41" spans="1:254" x14ac:dyDescent="0.25">
      <c r="A41" s="8" t="s">
        <v>6</v>
      </c>
      <c r="B41" s="8" t="s">
        <v>534</v>
      </c>
      <c r="C41" s="89">
        <v>44651</v>
      </c>
      <c r="D41" s="76" vm="15915">
        <v>12</v>
      </c>
      <c r="E41" s="10" vm="9169">
        <v>14813</v>
      </c>
      <c r="F41" s="10" vm="65448">
        <v>-12890</v>
      </c>
      <c r="G41" s="10" vm="42637">
        <v>0</v>
      </c>
      <c r="H41" s="10" vm="59576">
        <v>1923</v>
      </c>
      <c r="I41" s="10" vm="1567">
        <v>489</v>
      </c>
      <c r="J41" s="10" vm="63389">
        <v>2412</v>
      </c>
      <c r="K41" s="10" vm="46189">
        <v>0</v>
      </c>
      <c r="L41" s="10" vm="15695">
        <v>-181</v>
      </c>
      <c r="M41" s="10" vm="8951">
        <v>0</v>
      </c>
      <c r="N41" s="10" vm="44411">
        <v>0</v>
      </c>
      <c r="O41" s="10" vm="42413">
        <v>-2001</v>
      </c>
      <c r="P41" s="10" vm="35704">
        <v>0</v>
      </c>
      <c r="Q41" s="10" vm="64334">
        <v>0</v>
      </c>
      <c r="R41" s="10" vm="22326">
        <v>0</v>
      </c>
      <c r="S41" s="10" vm="1762">
        <v>0</v>
      </c>
      <c r="T41" s="10" vm="15499">
        <v>230</v>
      </c>
      <c r="U41" s="10" vm="8742">
        <v>0</v>
      </c>
      <c r="V41" s="10" vm="54163">
        <v>230</v>
      </c>
      <c r="W41" s="10" vm="42200">
        <v>0</v>
      </c>
      <c r="X41" s="10" vm="35468">
        <v>0</v>
      </c>
      <c r="Y41" s="10" vm="2227">
        <v>0</v>
      </c>
      <c r="Z41" s="10" vm="22106">
        <v>0</v>
      </c>
      <c r="AA41" s="10" vm="1875">
        <v>230</v>
      </c>
      <c r="AB41" s="10" vm="15306">
        <v>9449</v>
      </c>
      <c r="AC41" s="10" vm="8546">
        <v>3141</v>
      </c>
      <c r="AD41" s="10" vm="51045">
        <v>12590</v>
      </c>
      <c r="AE41" s="10" vm="41978">
        <v>652</v>
      </c>
      <c r="AF41" s="10" vm="35233">
        <v>0</v>
      </c>
      <c r="AG41" s="10" vm="1339">
        <v>0</v>
      </c>
      <c r="AH41" s="10" vm="21885">
        <v>55</v>
      </c>
      <c r="AI41" s="10" vm="49270">
        <v>13297</v>
      </c>
      <c r="AJ41" s="10" vm="15091">
        <v>4032</v>
      </c>
      <c r="AK41" s="10" vm="8441">
        <v>1601</v>
      </c>
      <c r="AL41" s="10" vm="47671">
        <v>2621</v>
      </c>
      <c r="AM41" s="10" vm="41772">
        <v>297</v>
      </c>
      <c r="AN41" s="10" vm="35021">
        <v>0</v>
      </c>
      <c r="AO41" s="10" vm="2671">
        <v>93</v>
      </c>
      <c r="AP41" s="10" vm="21676">
        <v>961</v>
      </c>
      <c r="AQ41" s="10" vm="2511">
        <v>2094</v>
      </c>
      <c r="AR41" s="10" vm="14871">
        <v>0</v>
      </c>
      <c r="AS41" s="10" vm="8240">
        <v>136</v>
      </c>
      <c r="AT41" s="10" vm="44184">
        <v>11835</v>
      </c>
      <c r="AU41" s="10" vm="41545">
        <v>1462</v>
      </c>
      <c r="AV41" s="10" vm="64831">
        <v>389</v>
      </c>
      <c r="AW41" s="10" vm="1874">
        <v>169195</v>
      </c>
      <c r="AX41" s="10" vm="21472">
        <v>0</v>
      </c>
      <c r="AY41" s="10" vm="1566">
        <v>2314</v>
      </c>
      <c r="AZ41" s="10" vm="14658">
        <v>0</v>
      </c>
      <c r="BA41" s="10" vm="8023">
        <v>0</v>
      </c>
      <c r="BB41" s="10" vm="53932">
        <v>0</v>
      </c>
      <c r="BC41" s="10" vm="41315">
        <v>0</v>
      </c>
      <c r="BD41" s="10" vm="34686">
        <v>0</v>
      </c>
      <c r="BE41" s="10" vm="27970">
        <v>0</v>
      </c>
      <c r="BF41" s="10" vm="21253">
        <v>0</v>
      </c>
      <c r="BG41" s="10" vm="52412">
        <v>171509</v>
      </c>
      <c r="BH41" s="10" vm="14461">
        <v>0</v>
      </c>
      <c r="BI41" s="10" vm="7821">
        <v>1391</v>
      </c>
      <c r="BJ41" s="10" vm="50826">
        <v>476</v>
      </c>
      <c r="BK41" s="10" vm="41088">
        <v>0</v>
      </c>
      <c r="BL41" s="10" vm="34455">
        <v>0</v>
      </c>
      <c r="BM41" s="10" vm="2510">
        <v>1867</v>
      </c>
      <c r="BN41" s="10" vm="21029">
        <v>313</v>
      </c>
      <c r="BO41" s="10" vm="2226">
        <v>0</v>
      </c>
      <c r="BP41" s="10" vm="14246">
        <v>600</v>
      </c>
      <c r="BQ41" s="10" vm="7664">
        <v>4231</v>
      </c>
      <c r="BR41" s="10" vm="47447">
        <v>5144</v>
      </c>
      <c r="BS41" s="10" vm="40879">
        <v>-3277</v>
      </c>
      <c r="BT41" s="10" vm="34237">
        <v>168232</v>
      </c>
      <c r="BU41" s="10" vm="1565">
        <v>75539</v>
      </c>
      <c r="BV41" s="10" vm="20816">
        <v>0</v>
      </c>
      <c r="BW41" s="10" vm="45741">
        <v>0</v>
      </c>
      <c r="BX41" s="10" vm="14030">
        <v>69195</v>
      </c>
      <c r="BY41" s="10" vm="7456">
        <v>0</v>
      </c>
      <c r="BZ41" s="10" vm="43965">
        <v>0</v>
      </c>
      <c r="CA41" s="10" vm="40648">
        <v>278</v>
      </c>
      <c r="CB41" s="10" vm="34075">
        <v>145012</v>
      </c>
      <c r="CC41" s="10" vm="27288">
        <v>0</v>
      </c>
      <c r="CD41" s="10" vm="20612">
        <v>166</v>
      </c>
      <c r="CE41" s="10" vm="1761">
        <v>23054</v>
      </c>
      <c r="CF41" s="10" vm="13813">
        <v>23054</v>
      </c>
      <c r="CG41" s="10" vm="7244">
        <v>0</v>
      </c>
      <c r="CH41" s="10" vm="53713">
        <v>0</v>
      </c>
      <c r="CI41" s="10" vm="40414">
        <v>0</v>
      </c>
      <c r="CJ41" s="10" vm="33849">
        <v>0</v>
      </c>
      <c r="CK41" s="10" vm="27059">
        <v>23054</v>
      </c>
      <c r="CL41" s="10" vm="20396">
        <v>0</v>
      </c>
      <c r="CM41" s="10" vm="1873">
        <v>0</v>
      </c>
      <c r="CN41" s="10" vm="13611">
        <v>0</v>
      </c>
      <c r="CO41" s="10" vm="7029">
        <v>0</v>
      </c>
      <c r="CP41" s="10" vm="50597">
        <v>865</v>
      </c>
      <c r="CQ41" s="10" vm="40184">
        <v>0</v>
      </c>
      <c r="CR41" s="10" vm="33615">
        <v>865</v>
      </c>
      <c r="CS41" s="10" vm="1338">
        <v>0</v>
      </c>
      <c r="CT41" s="10" vm="20175">
        <v>0</v>
      </c>
      <c r="CU41" s="10" vm="1225">
        <v>0</v>
      </c>
      <c r="CV41" s="10" vm="13394">
        <v>0</v>
      </c>
      <c r="CW41" s="10" vm="6860">
        <v>0</v>
      </c>
      <c r="CX41" s="10" vm="47224">
        <v>0</v>
      </c>
      <c r="CY41" s="10" vm="39971">
        <v>0</v>
      </c>
      <c r="CZ41" s="10" vm="33386">
        <v>0</v>
      </c>
      <c r="DA41" s="10" vm="26600">
        <v>0</v>
      </c>
      <c r="DB41" s="81" vm="19960">
        <v>0</v>
      </c>
      <c r="DC41" s="81" vm="2509">
        <v>0</v>
      </c>
      <c r="DD41" s="81" vm="13176">
        <v>0</v>
      </c>
      <c r="DE41" s="81" vm="6648">
        <v>0</v>
      </c>
      <c r="DF41" s="10" vm="43745">
        <v>0</v>
      </c>
      <c r="DG41" s="10" vm="39740">
        <v>0</v>
      </c>
      <c r="DH41" s="10" vm="33219">
        <v>0</v>
      </c>
      <c r="DI41" s="10" vm="1872">
        <v>0</v>
      </c>
      <c r="DJ41" s="10" vm="19751">
        <v>865</v>
      </c>
      <c r="DK41" s="10" vm="1564">
        <v>0</v>
      </c>
      <c r="DL41" s="10" vm="12961">
        <v>865</v>
      </c>
      <c r="DM41" s="10" vm="6431">
        <v>0</v>
      </c>
      <c r="DN41" s="10" vm="53495">
        <v>0</v>
      </c>
      <c r="DO41" s="10" vm="39510">
        <v>0</v>
      </c>
      <c r="DP41" s="10" vm="32994">
        <v>0</v>
      </c>
      <c r="DQ41" s="10" vm="1224">
        <v>0</v>
      </c>
      <c r="DR41" s="10" vm="19536">
        <v>0</v>
      </c>
      <c r="DS41" s="10" vm="52105">
        <v>0</v>
      </c>
      <c r="DT41" s="10" vm="12764">
        <v>0</v>
      </c>
      <c r="DU41" s="10" vm="6219">
        <v>0</v>
      </c>
      <c r="DV41" s="10" vm="50375">
        <v>0</v>
      </c>
      <c r="DW41" s="10" vm="39287">
        <v>0</v>
      </c>
      <c r="DX41" s="10" vm="32760">
        <v>0</v>
      </c>
      <c r="DY41" s="10" vm="2508">
        <v>0</v>
      </c>
      <c r="DZ41" s="10" vm="19315">
        <v>651</v>
      </c>
      <c r="EA41" s="10" vm="2225">
        <v>0</v>
      </c>
      <c r="EB41" s="10" vm="12547">
        <v>190</v>
      </c>
      <c r="EC41" s="10" vm="6052">
        <v>461</v>
      </c>
      <c r="ED41" s="10" vm="47004">
        <v>0</v>
      </c>
      <c r="EE41" s="10" vm="39070">
        <v>0</v>
      </c>
      <c r="EF41" s="10" vm="32535">
        <v>0</v>
      </c>
      <c r="EG41" s="10" vm="25691">
        <v>0</v>
      </c>
      <c r="EH41" s="81" vm="19101">
        <v>0</v>
      </c>
      <c r="EI41" s="81" vm="45296">
        <v>0</v>
      </c>
      <c r="EJ41" s="81" vm="12329">
        <v>0</v>
      </c>
      <c r="EK41" s="81" vm="5842">
        <v>0</v>
      </c>
      <c r="EL41" s="10" vm="43527">
        <v>0</v>
      </c>
      <c r="EM41" s="10" vm="38839">
        <v>0</v>
      </c>
      <c r="EN41" s="10" vm="64570">
        <v>0</v>
      </c>
      <c r="EO41" s="10" vm="25457">
        <v>0</v>
      </c>
      <c r="EP41" s="10" vm="18903">
        <v>651</v>
      </c>
      <c r="EQ41" s="10" vm="1456">
        <v>0</v>
      </c>
      <c r="ER41" s="10" vm="12112">
        <v>190</v>
      </c>
      <c r="ES41" s="10" vm="5628">
        <v>461</v>
      </c>
      <c r="ET41" s="10" vm="53279">
        <v>1516</v>
      </c>
      <c r="EU41" s="10" vm="38609">
        <v>0</v>
      </c>
      <c r="EV41" s="10" vm="32136">
        <v>1055</v>
      </c>
      <c r="EW41" s="10" vm="2224">
        <v>461</v>
      </c>
      <c r="EX41" s="10" vm="18685">
        <v>442</v>
      </c>
      <c r="EY41" s="10" vm="1871">
        <v>301</v>
      </c>
      <c r="EZ41" s="10" vm="63800">
        <v>54</v>
      </c>
      <c r="FA41" s="10" vm="5419">
        <v>301</v>
      </c>
      <c r="FB41" s="10" vm="50147">
        <v>188408</v>
      </c>
      <c r="FC41" s="10" vm="38387">
        <v>0</v>
      </c>
      <c r="FD41" s="10" vm="31908">
        <v>188408</v>
      </c>
      <c r="FE41" s="10" vm="24998">
        <v>5354</v>
      </c>
      <c r="FF41" s="10" vm="18466">
        <v>1194</v>
      </c>
      <c r="FG41" s="10" vm="48377">
        <v>0</v>
      </c>
      <c r="FH41" s="10" vm="11734">
        <v>-566</v>
      </c>
      <c r="FI41" s="10" vm="5203">
        <v>0</v>
      </c>
      <c r="FJ41" s="10" vm="46779">
        <v>-15</v>
      </c>
      <c r="FK41" s="10" vm="38171">
        <v>0</v>
      </c>
      <c r="FL41" s="10" vm="31673">
        <v>194375</v>
      </c>
      <c r="FM41" s="10" vm="2670">
        <v>23344</v>
      </c>
      <c r="FN41" s="10" vm="18297">
        <v>2040</v>
      </c>
      <c r="FO41" s="10" vm="2507">
        <v>0</v>
      </c>
      <c r="FP41" s="10" vm="11521">
        <v>0</v>
      </c>
      <c r="FQ41" s="10" vm="4987">
        <v>-189</v>
      </c>
      <c r="FR41" s="10" vm="43308">
        <v>-15</v>
      </c>
      <c r="FS41" s="10" vm="37940">
        <v>0</v>
      </c>
      <c r="FT41" s="10" vm="31439">
        <v>25180</v>
      </c>
      <c r="FU41" s="10" vm="1870">
        <v>169195</v>
      </c>
      <c r="FV41" s="10" vm="18082">
        <v>165064</v>
      </c>
      <c r="FW41" s="81" vm="1563">
        <v>0</v>
      </c>
      <c r="FX41" s="81" vm="11303">
        <v>0</v>
      </c>
      <c r="FY41" s="81" vm="4828">
        <v>0</v>
      </c>
      <c r="FZ41" s="81" vm="53061">
        <v>0</v>
      </c>
      <c r="GA41" s="81" vm="37726">
        <v>0</v>
      </c>
      <c r="GB41" s="10" vm="31223">
        <v>0</v>
      </c>
      <c r="GC41" s="10" vm="24312">
        <v>0</v>
      </c>
      <c r="GD41" s="10" vm="17865">
        <v>0</v>
      </c>
      <c r="GE41" s="10" vm="51669">
        <v>0</v>
      </c>
      <c r="GF41" s="10" vm="11084">
        <v>0</v>
      </c>
      <c r="GG41" s="10" vm="4618">
        <v>0</v>
      </c>
      <c r="GH41" s="10" vm="49930">
        <v>0</v>
      </c>
      <c r="GI41" s="10" vm="37505">
        <v>0</v>
      </c>
      <c r="GJ41" s="10" vm="30991">
        <v>0</v>
      </c>
      <c r="GK41" s="10" vm="2506">
        <v>0</v>
      </c>
      <c r="GL41" s="10" vm="17643">
        <v>0</v>
      </c>
      <c r="GM41" s="10" vm="2223">
        <v>0</v>
      </c>
      <c r="GN41" s="10" vm="10881">
        <v>807</v>
      </c>
      <c r="GO41" s="10" vm="4407">
        <v>318</v>
      </c>
      <c r="GP41" s="10" vm="46553">
        <v>489</v>
      </c>
      <c r="GQ41" s="10" vm="37283">
        <v>0</v>
      </c>
      <c r="GR41" s="10" vm="30763">
        <v>0</v>
      </c>
      <c r="GS41" s="10" vm="23860">
        <v>0</v>
      </c>
      <c r="GT41" s="10" vm="17423">
        <v>807</v>
      </c>
      <c r="GU41" s="10" vm="44871">
        <v>318</v>
      </c>
      <c r="GV41" s="10" vm="10664">
        <v>489</v>
      </c>
      <c r="GW41" s="10" vm="4186">
        <v>0</v>
      </c>
      <c r="GX41" s="81" vm="43090">
        <v>0</v>
      </c>
      <c r="GY41" s="10" vm="37059">
        <v>0</v>
      </c>
      <c r="GZ41" s="10" vm="30590">
        <v>0</v>
      </c>
      <c r="HA41" s="10" vm="23633">
        <v>0</v>
      </c>
      <c r="HB41" s="10" vm="17215">
        <v>0</v>
      </c>
      <c r="HC41" s="81" vm="1455">
        <v>0</v>
      </c>
      <c r="HD41" s="81" vm="10448">
        <v>0</v>
      </c>
      <c r="HE41" s="10" vm="3968">
        <v>0</v>
      </c>
      <c r="HF41" s="10" vm="52829">
        <v>1211</v>
      </c>
      <c r="HG41" s="10" vm="36838">
        <v>0</v>
      </c>
      <c r="HH41" s="10" vm="30360">
        <v>0</v>
      </c>
      <c r="HI41" s="10" vm="23406">
        <v>171</v>
      </c>
      <c r="HJ41" s="10" vm="16994">
        <v>2784</v>
      </c>
      <c r="HK41" s="10" vm="61259">
        <v>0</v>
      </c>
      <c r="HL41" s="10" vm="10243">
        <v>0</v>
      </c>
      <c r="HM41" s="10" vm="3752">
        <v>0</v>
      </c>
      <c r="HN41" s="10" vm="49715">
        <v>65</v>
      </c>
      <c r="HO41" s="10" vm="36616">
        <v>4231</v>
      </c>
      <c r="HP41" s="10" vm="30126">
        <v>278</v>
      </c>
      <c r="HQ41" s="10" vm="23173">
        <v>0</v>
      </c>
      <c r="HR41" s="10" vm="16774">
        <v>278</v>
      </c>
      <c r="HS41" s="10" vm="47996">
        <v>0</v>
      </c>
      <c r="HT41" s="10" vm="10028">
        <v>166</v>
      </c>
      <c r="HU41" s="10" vm="3538">
        <v>166</v>
      </c>
      <c r="HV41" s="10" vm="46388">
        <v>2454</v>
      </c>
      <c r="HW41" s="10" vm="36397">
        <v>0</v>
      </c>
      <c r="HX41" s="10" vm="29895">
        <v>0</v>
      </c>
      <c r="HY41" s="10" vm="2122">
        <v>0</v>
      </c>
      <c r="HZ41" s="10" vm="16556">
        <v>0</v>
      </c>
      <c r="IA41" s="10" vm="2505">
        <v>0</v>
      </c>
      <c r="IB41" s="10" vm="9808">
        <v>-453</v>
      </c>
      <c r="IC41" s="10" vm="3318">
        <v>2001</v>
      </c>
      <c r="ID41" s="10" vm="42867">
        <v>419</v>
      </c>
      <c r="IE41" s="10" vm="36167">
        <v>854</v>
      </c>
      <c r="IF41" s="10" vm="29659">
        <v>0</v>
      </c>
      <c r="IG41" s="10" vm="1869">
        <v>1273</v>
      </c>
      <c r="IH41" s="10" vm="16342">
        <v>1194</v>
      </c>
      <c r="II41" s="10" vm="1562">
        <v>2232</v>
      </c>
      <c r="IJ41" s="10" vm="9607">
        <v>0</v>
      </c>
      <c r="IK41" s="10" vm="3097">
        <v>0</v>
      </c>
      <c r="IL41" s="10" vm="52612">
        <v>-3</v>
      </c>
      <c r="IM41" s="10" vm="35937">
        <v>-21</v>
      </c>
      <c r="IN41" s="10" vm="29424">
        <v>1427</v>
      </c>
      <c r="IO41" s="81" vm="22543">
        <v>1561</v>
      </c>
      <c r="IP41" s="10" vm="16125">
        <v>0</v>
      </c>
      <c r="IQ41" s="10" vm="51276">
        <v>0</v>
      </c>
      <c r="IR41" s="10" vm="9389">
        <v>0</v>
      </c>
      <c r="IS41" s="81" vm="2878">
        <v>18</v>
      </c>
      <c r="IT41" s="10" vm="49485">
        <v>18</v>
      </c>
    </row>
    <row r="42" spans="1:254" x14ac:dyDescent="0.25">
      <c r="A42" s="8" t="s">
        <v>624</v>
      </c>
      <c r="B42" s="8" t="s">
        <v>622</v>
      </c>
      <c r="C42" s="89">
        <v>44651</v>
      </c>
      <c r="D42" s="76" vm="15901">
        <v>12</v>
      </c>
      <c r="E42" s="10" vm="9154">
        <v>165452</v>
      </c>
      <c r="F42" s="10" vm="65458">
        <v>-113540</v>
      </c>
      <c r="G42" s="10" vm="42653">
        <v>-9110</v>
      </c>
      <c r="H42" s="10" vm="59592">
        <v>42802</v>
      </c>
      <c r="I42" s="10" vm="29204">
        <v>4169</v>
      </c>
      <c r="J42" s="10" vm="63374">
        <v>46971</v>
      </c>
      <c r="K42" s="10" vm="46176">
        <v>0</v>
      </c>
      <c r="L42" s="10" vm="63982">
        <v>0</v>
      </c>
      <c r="M42" s="10" vm="8937">
        <v>0</v>
      </c>
      <c r="N42" s="10" vm="44426">
        <v>1364</v>
      </c>
      <c r="O42" s="10" vm="42428">
        <v>-29258</v>
      </c>
      <c r="P42" s="10" vm="35720">
        <v>0</v>
      </c>
      <c r="Q42" s="10" vm="29097">
        <v>0</v>
      </c>
      <c r="R42" s="10" vm="22312">
        <v>0</v>
      </c>
      <c r="S42" s="10" vm="55895">
        <v>0</v>
      </c>
      <c r="T42" s="10" vm="15485">
        <v>19077</v>
      </c>
      <c r="U42" s="10" vm="8727">
        <v>0</v>
      </c>
      <c r="V42" s="10" vm="54177">
        <v>19077</v>
      </c>
      <c r="W42" s="10" vm="42213">
        <v>0</v>
      </c>
      <c r="X42" s="10" vm="35484">
        <v>21208</v>
      </c>
      <c r="Y42" s="10" vm="28897">
        <v>0</v>
      </c>
      <c r="Z42" s="10" vm="22091">
        <v>0</v>
      </c>
      <c r="AA42" s="10" vm="52512">
        <v>40285</v>
      </c>
      <c r="AB42" s="10" vm="15292">
        <v>132231</v>
      </c>
      <c r="AC42" s="10" vm="8532">
        <v>10274</v>
      </c>
      <c r="AD42" s="10" vm="51058">
        <v>142505</v>
      </c>
      <c r="AE42" s="10" vm="41994">
        <v>4183</v>
      </c>
      <c r="AF42" s="10" vm="35249">
        <v>0</v>
      </c>
      <c r="AG42" s="10" vm="28665">
        <v>79</v>
      </c>
      <c r="AH42" s="10" vm="21871">
        <v>976</v>
      </c>
      <c r="AI42" s="10" vm="65652">
        <v>147743</v>
      </c>
      <c r="AJ42" s="10" vm="15076">
        <v>15460</v>
      </c>
      <c r="AK42" s="10" vm="63178">
        <v>19418</v>
      </c>
      <c r="AL42" s="10" vm="47685">
        <v>29076</v>
      </c>
      <c r="AM42" s="10" vm="41787">
        <v>6024</v>
      </c>
      <c r="AN42" s="10" vm="35036">
        <v>12151</v>
      </c>
      <c r="AO42" s="10" vm="28439">
        <v>48</v>
      </c>
      <c r="AP42" s="10" vm="21662">
        <v>122</v>
      </c>
      <c r="AQ42" s="10" vm="45950">
        <v>25782</v>
      </c>
      <c r="AR42" s="10" vm="14856">
        <v>716</v>
      </c>
      <c r="AS42" s="10" vm="8225">
        <v>171</v>
      </c>
      <c r="AT42" s="10" vm="44197">
        <v>108968</v>
      </c>
      <c r="AU42" s="10" vm="41562">
        <v>38775</v>
      </c>
      <c r="AV42" s="10" vm="34911">
        <v>996</v>
      </c>
      <c r="AW42" s="10" vm="28212">
        <v>1317917</v>
      </c>
      <c r="AX42" s="10" vm="21458">
        <v>0</v>
      </c>
      <c r="AY42" s="10" vm="55698">
        <v>5551</v>
      </c>
      <c r="AZ42" s="10" vm="14645">
        <v>0</v>
      </c>
      <c r="BA42" s="10" vm="8008">
        <v>1327</v>
      </c>
      <c r="BB42" s="10" vm="53945">
        <v>0</v>
      </c>
      <c r="BC42" s="10" vm="41331">
        <v>0</v>
      </c>
      <c r="BD42" s="10" vm="34702">
        <v>0</v>
      </c>
      <c r="BE42" s="10" vm="27983">
        <v>105</v>
      </c>
      <c r="BF42" s="10" vm="21237">
        <v>0</v>
      </c>
      <c r="BG42" s="10" vm="52401">
        <v>1324900</v>
      </c>
      <c r="BH42" s="10" vm="14448">
        <v>9497</v>
      </c>
      <c r="BI42" s="10" vm="7809">
        <v>12991</v>
      </c>
      <c r="BJ42" s="10" vm="50840">
        <v>103137</v>
      </c>
      <c r="BK42" s="10" vm="41104">
        <v>0</v>
      </c>
      <c r="BL42" s="10" vm="34471">
        <v>26946</v>
      </c>
      <c r="BM42" s="10" vm="27753">
        <v>152571</v>
      </c>
      <c r="BN42" s="10" vm="21016">
        <v>1867</v>
      </c>
      <c r="BO42" s="10" vm="49033">
        <v>0</v>
      </c>
      <c r="BP42" s="10" vm="14232">
        <v>4046</v>
      </c>
      <c r="BQ42" s="10" vm="7654">
        <v>42283</v>
      </c>
      <c r="BR42" s="10" vm="47461">
        <v>48196</v>
      </c>
      <c r="BS42" s="10" vm="40893">
        <v>104375</v>
      </c>
      <c r="BT42" s="10" vm="34249">
        <v>1429275</v>
      </c>
      <c r="BU42" s="10" vm="27525">
        <v>711358</v>
      </c>
      <c r="BV42" s="10" vm="20801">
        <v>0</v>
      </c>
      <c r="BW42" s="10" vm="45728">
        <v>0</v>
      </c>
      <c r="BX42" s="10" vm="14014">
        <v>324020</v>
      </c>
      <c r="BY42" s="10" vm="7441">
        <v>1374</v>
      </c>
      <c r="BZ42" s="10" vm="43979">
        <v>0</v>
      </c>
      <c r="CA42" s="10" vm="40663">
        <v>4630</v>
      </c>
      <c r="CB42" s="10" vm="34085">
        <v>1041382</v>
      </c>
      <c r="CC42" s="10" vm="27299">
        <v>59479</v>
      </c>
      <c r="CD42" s="10" vm="20600">
        <v>0</v>
      </c>
      <c r="CE42" s="10" vm="55478">
        <v>328414</v>
      </c>
      <c r="CF42" s="10" vm="13800">
        <v>328414</v>
      </c>
      <c r="CG42" s="10" vm="7230">
        <v>0</v>
      </c>
      <c r="CH42" s="10" vm="53727">
        <v>0</v>
      </c>
      <c r="CI42" s="10" vm="40431">
        <v>0</v>
      </c>
      <c r="CJ42" s="10" vm="33864">
        <v>0</v>
      </c>
      <c r="CK42" s="10" vm="27074">
        <v>328414</v>
      </c>
      <c r="CL42" s="10" vm="20381">
        <v>11871</v>
      </c>
      <c r="CM42" s="10" vm="52248">
        <v>9110</v>
      </c>
      <c r="CN42" s="10" vm="13595">
        <v>0</v>
      </c>
      <c r="CO42" s="10" vm="7013">
        <v>2761</v>
      </c>
      <c r="CP42" s="10" vm="50610">
        <v>0</v>
      </c>
      <c r="CQ42" s="10" vm="40201">
        <v>0</v>
      </c>
      <c r="CR42" s="10" vm="33630">
        <v>114</v>
      </c>
      <c r="CS42" s="10" vm="26841">
        <v>-114</v>
      </c>
      <c r="CT42" s="10" vm="20162">
        <v>0</v>
      </c>
      <c r="CU42" s="10" vm="48810">
        <v>0</v>
      </c>
      <c r="CV42" s="10" vm="13380">
        <v>0</v>
      </c>
      <c r="CW42" s="10" vm="63035">
        <v>0</v>
      </c>
      <c r="CX42" s="10" vm="47238">
        <v>564</v>
      </c>
      <c r="CY42" s="10" vm="39986">
        <v>0</v>
      </c>
      <c r="CZ42" s="10" vm="33401">
        <v>1563</v>
      </c>
      <c r="DA42" s="10" vm="26616">
        <v>-999</v>
      </c>
      <c r="DB42" s="81" vm="19945">
        <v>829</v>
      </c>
      <c r="DC42" s="81" vm="45503">
        <v>0</v>
      </c>
      <c r="DD42" s="81" vm="13160">
        <v>0</v>
      </c>
      <c r="DE42" s="81" vm="6631">
        <v>829</v>
      </c>
      <c r="DF42" s="10" vm="43758">
        <v>2091</v>
      </c>
      <c r="DG42" s="10" vm="39757">
        <v>0</v>
      </c>
      <c r="DH42" s="10" vm="100673">
        <v>570</v>
      </c>
      <c r="DI42" s="10" vm="26382">
        <v>1521</v>
      </c>
      <c r="DJ42" s="10" vm="64128">
        <v>15355</v>
      </c>
      <c r="DK42" s="10" vm="55259">
        <v>9110</v>
      </c>
      <c r="DL42" s="10" vm="12948">
        <v>2247</v>
      </c>
      <c r="DM42" s="10" vm="6416">
        <v>3998</v>
      </c>
      <c r="DN42" s="10" vm="53508">
        <v>0</v>
      </c>
      <c r="DO42" s="10" vm="39528">
        <v>0</v>
      </c>
      <c r="DP42" s="10" vm="33008">
        <v>0</v>
      </c>
      <c r="DQ42" s="10" vm="26153">
        <v>0</v>
      </c>
      <c r="DR42" s="10" vm="19521">
        <v>0</v>
      </c>
      <c r="DS42" s="10" vm="65800">
        <v>0</v>
      </c>
      <c r="DT42" s="10" vm="12750">
        <v>0</v>
      </c>
      <c r="DU42" s="10" vm="6203">
        <v>0</v>
      </c>
      <c r="DV42" s="10" vm="50388">
        <v>437</v>
      </c>
      <c r="DW42" s="10" vm="100706">
        <v>0</v>
      </c>
      <c r="DX42" s="10" vm="32775">
        <v>432</v>
      </c>
      <c r="DY42" s="10" vm="25930">
        <v>5</v>
      </c>
      <c r="DZ42" s="10" vm="19302">
        <v>0</v>
      </c>
      <c r="EA42" s="10" vm="65649">
        <v>0</v>
      </c>
      <c r="EB42" s="10" vm="12533">
        <v>0</v>
      </c>
      <c r="EC42" s="10" vm="62966">
        <v>0</v>
      </c>
      <c r="ED42" s="10" vm="47018">
        <v>0</v>
      </c>
      <c r="EE42" s="10" vm="39086">
        <v>0</v>
      </c>
      <c r="EF42" s="10" vm="32548">
        <v>0</v>
      </c>
      <c r="EG42" s="10" vm="25704">
        <v>0</v>
      </c>
      <c r="EH42" s="81" vm="19086">
        <v>0</v>
      </c>
      <c r="EI42" s="81" vm="45283">
        <v>0</v>
      </c>
      <c r="EJ42" s="81" vm="12313">
        <v>0</v>
      </c>
      <c r="EK42" s="81" vm="5827">
        <v>0</v>
      </c>
      <c r="EL42" s="10" vm="43541">
        <v>1917</v>
      </c>
      <c r="EM42" s="10" vm="38856">
        <v>0</v>
      </c>
      <c r="EN42" s="10" vm="32368">
        <v>1893</v>
      </c>
      <c r="EO42" s="10" vm="25473">
        <v>24</v>
      </c>
      <c r="EP42" s="10" vm="18890">
        <v>2354</v>
      </c>
      <c r="EQ42" s="10" vm="55042">
        <v>0</v>
      </c>
      <c r="ER42" s="10" vm="12097">
        <v>2325</v>
      </c>
      <c r="ES42" s="10" vm="5613">
        <v>29</v>
      </c>
      <c r="ET42" s="10" vm="53292">
        <v>17709</v>
      </c>
      <c r="EU42" s="10" vm="38624">
        <v>9110</v>
      </c>
      <c r="EV42" s="10" vm="32151">
        <v>4572</v>
      </c>
      <c r="EW42" s="10" vm="25243">
        <v>4027</v>
      </c>
      <c r="EX42" s="10" vm="18671">
        <v>5416</v>
      </c>
      <c r="EY42" s="10" vm="51876">
        <v>2520</v>
      </c>
      <c r="EZ42" s="10" vm="11931">
        <v>4400</v>
      </c>
      <c r="FA42" s="10" vm="5405">
        <v>2520</v>
      </c>
      <c r="FB42" s="10" vm="50160">
        <v>1579737</v>
      </c>
      <c r="FC42" s="10" vm="38403">
        <v>0</v>
      </c>
      <c r="FD42" s="10" vm="31922">
        <v>1579737</v>
      </c>
      <c r="FE42" s="10" vm="25013">
        <v>75736</v>
      </c>
      <c r="FF42" s="10" vm="18451">
        <v>11665</v>
      </c>
      <c r="FG42" s="10" vm="48363">
        <v>0</v>
      </c>
      <c r="FH42" s="10" vm="11719">
        <v>-9020</v>
      </c>
      <c r="FI42" s="10" vm="5188">
        <v>0</v>
      </c>
      <c r="FJ42" s="10" vm="46793">
        <v>0</v>
      </c>
      <c r="FK42" s="10" vm="38188">
        <v>872</v>
      </c>
      <c r="FL42" s="10" vm="31688">
        <v>1658990</v>
      </c>
      <c r="FM42" s="10" vm="24779">
        <v>318650</v>
      </c>
      <c r="FN42" s="10" vm="18283">
        <v>25784</v>
      </c>
      <c r="FO42" s="10" vm="45078">
        <v>716</v>
      </c>
      <c r="FP42" s="10" vm="11507">
        <v>0</v>
      </c>
      <c r="FQ42" s="10" vm="4971">
        <v>-4077</v>
      </c>
      <c r="FR42" s="10" vm="43321">
        <v>0</v>
      </c>
      <c r="FS42" s="10" vm="37955">
        <v>0</v>
      </c>
      <c r="FT42" s="10" vm="31454">
        <v>341073</v>
      </c>
      <c r="FU42" s="10" vm="24555">
        <v>1317917</v>
      </c>
      <c r="FV42" s="10" vm="18066">
        <v>1261087</v>
      </c>
      <c r="FW42" s="81" vm="54818">
        <v>0</v>
      </c>
      <c r="FX42" s="81" vm="11288">
        <v>0</v>
      </c>
      <c r="FY42" s="81" vm="62884">
        <v>0</v>
      </c>
      <c r="FZ42" s="81" vm="53075">
        <v>0</v>
      </c>
      <c r="GA42" s="81" vm="37743">
        <v>0</v>
      </c>
      <c r="GB42" s="10" vm="31237">
        <v>2996</v>
      </c>
      <c r="GC42" s="10" vm="24325">
        <v>1663</v>
      </c>
      <c r="GD42" s="10" vm="17850">
        <v>1333</v>
      </c>
      <c r="GE42" s="10" vm="51655">
        <v>2313</v>
      </c>
      <c r="GF42" s="10" vm="11069">
        <v>2723</v>
      </c>
      <c r="GG42" s="10" vm="4603">
        <v>-410</v>
      </c>
      <c r="GH42" s="10" vm="49944">
        <v>4307</v>
      </c>
      <c r="GI42" s="10" vm="37520">
        <v>943</v>
      </c>
      <c r="GJ42" s="10" vm="31006">
        <v>3364</v>
      </c>
      <c r="GK42" s="10" vm="24099">
        <v>0</v>
      </c>
      <c r="GL42" s="10" vm="17629">
        <v>0</v>
      </c>
      <c r="GM42" s="10" vm="48201">
        <v>0</v>
      </c>
      <c r="GN42" s="10" vm="10868">
        <v>1506</v>
      </c>
      <c r="GO42" s="10" vm="4391">
        <v>1624</v>
      </c>
      <c r="GP42" s="10" vm="46567">
        <v>-118</v>
      </c>
      <c r="GQ42" s="10" vm="37299">
        <v>0</v>
      </c>
      <c r="GR42" s="10" vm="30777">
        <v>0</v>
      </c>
      <c r="GS42" s="10" vm="23873">
        <v>0</v>
      </c>
      <c r="GT42" s="10" vm="17408">
        <v>11122</v>
      </c>
      <c r="GU42" s="10" vm="44858">
        <v>6953</v>
      </c>
      <c r="GV42" s="10" vm="10649">
        <v>4169</v>
      </c>
      <c r="GW42" s="10" vm="4171">
        <v>0</v>
      </c>
      <c r="GX42" s="81" vm="43103">
        <v>26000</v>
      </c>
      <c r="GY42" s="10" vm="37075">
        <v>0</v>
      </c>
      <c r="GZ42" s="10" vm="30601">
        <v>0</v>
      </c>
      <c r="HA42" s="10" vm="23644">
        <v>0</v>
      </c>
      <c r="HB42" s="10" vm="17201">
        <v>0</v>
      </c>
      <c r="HC42" s="81" vm="54601">
        <v>946</v>
      </c>
      <c r="HD42" s="81" vm="10432">
        <v>0</v>
      </c>
      <c r="HE42" s="10" vm="3953">
        <v>26946</v>
      </c>
      <c r="HF42" s="10" vm="52842">
        <v>5402</v>
      </c>
      <c r="HG42" s="10" vm="36854">
        <v>8831</v>
      </c>
      <c r="HH42" s="10" vm="30375">
        <v>0</v>
      </c>
      <c r="HI42" s="10" vm="23421">
        <v>3143</v>
      </c>
      <c r="HJ42" s="10" vm="16980">
        <v>12607</v>
      </c>
      <c r="HK42" s="10" vm="51482">
        <v>0</v>
      </c>
      <c r="HL42" s="10" vm="10229">
        <v>0</v>
      </c>
      <c r="HM42" s="10" vm="3738">
        <v>0</v>
      </c>
      <c r="HN42" s="10" vm="49729">
        <v>12300</v>
      </c>
      <c r="HO42" s="10" vm="36632">
        <v>42283</v>
      </c>
      <c r="HP42" s="10" vm="30141">
        <v>2018</v>
      </c>
      <c r="HQ42" s="10" vm="23187">
        <v>2612</v>
      </c>
      <c r="HR42" s="10" vm="16758">
        <v>4630</v>
      </c>
      <c r="HS42" s="10" vm="47983">
        <v>0</v>
      </c>
      <c r="HT42" s="10" vm="10012">
        <v>0</v>
      </c>
      <c r="HU42" s="10" vm="3523">
        <v>0</v>
      </c>
      <c r="HV42" s="10" vm="65344">
        <v>28659</v>
      </c>
      <c r="HW42" s="10" vm="36411">
        <v>0</v>
      </c>
      <c r="HX42" s="10" vm="29910">
        <v>0</v>
      </c>
      <c r="HY42" s="10" vm="22957">
        <v>1585</v>
      </c>
      <c r="HZ42" s="10" vm="16542">
        <v>12</v>
      </c>
      <c r="IA42" s="10" vm="44629">
        <v>0</v>
      </c>
      <c r="IB42" s="10" vm="9794">
        <v>-998</v>
      </c>
      <c r="IC42" s="10" vm="3302">
        <v>29258</v>
      </c>
      <c r="ID42" s="10" vm="42881">
        <v>1500</v>
      </c>
      <c r="IE42" s="10" vm="36183">
        <v>4970</v>
      </c>
      <c r="IF42" s="10" vm="29674">
        <v>2208</v>
      </c>
      <c r="IG42" s="10" vm="22780">
        <v>8678</v>
      </c>
      <c r="IH42" s="10" vm="16328">
        <v>11665</v>
      </c>
      <c r="II42" s="10" vm="54381">
        <v>27109</v>
      </c>
      <c r="IJ42" s="10" vm="9593">
        <v>716</v>
      </c>
      <c r="IK42" s="10" vm="3082">
        <v>474</v>
      </c>
      <c r="IL42" s="10" vm="52626">
        <v>-152</v>
      </c>
      <c r="IM42" s="10" vm="35954">
        <v>13</v>
      </c>
      <c r="IN42" s="10" vm="29439">
        <v>28787</v>
      </c>
      <c r="IO42" s="81" vm="22556">
        <v>28866</v>
      </c>
      <c r="IP42" s="10" vm="16112">
        <v>0</v>
      </c>
      <c r="IQ42" s="10" vm="51262">
        <v>0</v>
      </c>
      <c r="IR42" s="10" vm="9373">
        <v>2</v>
      </c>
      <c r="IS42" s="81" vm="2864">
        <v>124</v>
      </c>
      <c r="IT42" s="10" vm="49499">
        <v>124</v>
      </c>
    </row>
    <row r="43" spans="1:254" x14ac:dyDescent="0.25">
      <c r="A43" s="8" t="s">
        <v>535</v>
      </c>
      <c r="B43" s="8" t="s">
        <v>536</v>
      </c>
      <c r="C43" s="89">
        <v>44651</v>
      </c>
      <c r="D43" s="76" vm="15916">
        <v>12</v>
      </c>
      <c r="E43" s="10" vm="9170">
        <v>953700</v>
      </c>
      <c r="F43" s="10" vm="65449">
        <v>-575800</v>
      </c>
      <c r="G43" s="10" vm="42638">
        <v>-173100</v>
      </c>
      <c r="H43" s="10" vm="59577">
        <v>204800</v>
      </c>
      <c r="I43" s="10" vm="29191">
        <v>86100</v>
      </c>
      <c r="J43" s="10" vm="63390">
        <v>290900</v>
      </c>
      <c r="K43" s="10" vm="46190">
        <v>0</v>
      </c>
      <c r="L43" s="10" vm="15696">
        <v>100</v>
      </c>
      <c r="M43" s="10" vm="8952">
        <v>0</v>
      </c>
      <c r="N43" s="10" vm="44412">
        <v>26700</v>
      </c>
      <c r="O43" s="10" vm="42414">
        <v>-158000</v>
      </c>
      <c r="P43" s="10" vm="35705">
        <v>12200</v>
      </c>
      <c r="Q43" s="10" vm="64335">
        <v>41700</v>
      </c>
      <c r="R43" s="10" vm="22327">
        <v>0</v>
      </c>
      <c r="S43" s="10" vm="55906">
        <v>0</v>
      </c>
      <c r="T43" s="10" vm="15500">
        <v>213600</v>
      </c>
      <c r="U43" s="10" vm="8743">
        <v>0</v>
      </c>
      <c r="V43" s="10" vm="54164">
        <v>213600</v>
      </c>
      <c r="W43" s="10" vm="42201">
        <v>0</v>
      </c>
      <c r="X43" s="10" vm="35469">
        <v>38500</v>
      </c>
      <c r="Y43" s="10" vm="28883">
        <v>71100</v>
      </c>
      <c r="Z43" s="10" vm="22107">
        <v>0</v>
      </c>
      <c r="AA43" s="10" vm="52520">
        <v>323200</v>
      </c>
      <c r="AB43" s="10" vm="15307">
        <v>637500</v>
      </c>
      <c r="AC43" s="10" vm="63295">
        <v>40800</v>
      </c>
      <c r="AD43" s="10" vm="51046">
        <v>678300</v>
      </c>
      <c r="AE43" s="10" vm="41979">
        <v>23800</v>
      </c>
      <c r="AF43" s="10" vm="35234">
        <v>0</v>
      </c>
      <c r="AG43" s="10" vm="28655">
        <v>4900</v>
      </c>
      <c r="AH43" s="10" vm="21886">
        <v>0</v>
      </c>
      <c r="AI43" s="10" vm="49271">
        <v>707000</v>
      </c>
      <c r="AJ43" s="10" vm="15092">
        <v>93900</v>
      </c>
      <c r="AK43" s="10" vm="63189">
        <v>68400</v>
      </c>
      <c r="AL43" s="10" vm="47672">
        <v>139600</v>
      </c>
      <c r="AM43" s="10" vm="41773">
        <v>61400</v>
      </c>
      <c r="AN43" s="10" vm="35022">
        <v>29000</v>
      </c>
      <c r="AO43" s="10" vm="28425">
        <v>6900</v>
      </c>
      <c r="AP43" s="10" vm="21677">
        <v>200</v>
      </c>
      <c r="AQ43" s="10" vm="45963">
        <v>116900</v>
      </c>
      <c r="AR43" s="10" vm="14872">
        <v>-2600</v>
      </c>
      <c r="AS43" s="10" vm="8241">
        <v>1700</v>
      </c>
      <c r="AT43" s="10" vm="44185">
        <v>515400</v>
      </c>
      <c r="AU43" s="10" vm="41546">
        <v>191600</v>
      </c>
      <c r="AV43" s="10" vm="34904">
        <v>12600</v>
      </c>
      <c r="AW43" s="10" vm="28199">
        <v>7913800</v>
      </c>
      <c r="AX43" s="10" vm="21473">
        <v>0</v>
      </c>
      <c r="AY43" s="10" vm="55712">
        <v>17000</v>
      </c>
      <c r="AZ43" s="10" vm="14659">
        <v>0</v>
      </c>
      <c r="BA43" s="10" vm="63171">
        <v>9300</v>
      </c>
      <c r="BB43" s="10" vm="53933">
        <v>206700</v>
      </c>
      <c r="BC43" s="10" vm="41316">
        <v>30600</v>
      </c>
      <c r="BD43" s="10" vm="34687">
        <v>0</v>
      </c>
      <c r="BE43" s="10" vm="27971">
        <v>0</v>
      </c>
      <c r="BF43" s="10" vm="21254">
        <v>1700</v>
      </c>
      <c r="BG43" s="10" vm="100757">
        <v>8179100</v>
      </c>
      <c r="BH43" s="10" vm="63910">
        <v>193000</v>
      </c>
      <c r="BI43" s="10" vm="7822">
        <v>53800</v>
      </c>
      <c r="BJ43" s="10" vm="50827">
        <v>12200</v>
      </c>
      <c r="BK43" s="10" vm="41089">
        <v>700</v>
      </c>
      <c r="BL43" s="10" vm="34456">
        <v>916100</v>
      </c>
      <c r="BM43" s="10" vm="27739">
        <v>1175800</v>
      </c>
      <c r="BN43" s="10" vm="21030">
        <v>57100</v>
      </c>
      <c r="BO43" s="10" vm="49047">
        <v>0</v>
      </c>
      <c r="BP43" s="10" vm="14247">
        <v>23800</v>
      </c>
      <c r="BQ43" s="10" vm="63101">
        <v>218800</v>
      </c>
      <c r="BR43" s="10" vm="47448">
        <v>299700</v>
      </c>
      <c r="BS43" s="10" vm="40880">
        <v>876100</v>
      </c>
      <c r="BT43" s="10" vm="34238">
        <v>9055200</v>
      </c>
      <c r="BU43" s="10" vm="27514">
        <v>38600</v>
      </c>
      <c r="BV43" s="10" vm="20817">
        <v>4597000</v>
      </c>
      <c r="BW43" s="10" vm="45742">
        <v>6000</v>
      </c>
      <c r="BX43" s="10" vm="14031">
        <v>2185700</v>
      </c>
      <c r="BY43" s="10" vm="7457">
        <v>9300</v>
      </c>
      <c r="BZ43" s="10" vm="43966">
        <v>0</v>
      </c>
      <c r="CA43" s="10" vm="40649">
        <v>133000</v>
      </c>
      <c r="CB43" s="10" vm="64730">
        <v>6969600</v>
      </c>
      <c r="CC43" s="10" vm="27289">
        <v>14600</v>
      </c>
      <c r="CD43" s="10" vm="20613">
        <v>6500</v>
      </c>
      <c r="CE43" s="10" vm="55490">
        <v>2064500</v>
      </c>
      <c r="CF43" s="10" vm="13814">
        <v>2202100</v>
      </c>
      <c r="CG43" s="10" vm="7245">
        <v>0</v>
      </c>
      <c r="CH43" s="10" vm="53714">
        <v>4400</v>
      </c>
      <c r="CI43" s="10" vm="40415">
        <v>-142000</v>
      </c>
      <c r="CJ43" s="10" vm="33850">
        <v>0</v>
      </c>
      <c r="CK43" s="10" vm="27060">
        <v>2064500</v>
      </c>
      <c r="CL43" s="10" vm="20397">
        <v>150100</v>
      </c>
      <c r="CM43" s="10" vm="52260">
        <v>132800</v>
      </c>
      <c r="CN43" s="10" vm="13612">
        <v>2000</v>
      </c>
      <c r="CO43" s="10" vm="7030">
        <v>15300</v>
      </c>
      <c r="CP43" s="10" vm="50598">
        <v>11600</v>
      </c>
      <c r="CQ43" s="10" vm="40185">
        <v>0</v>
      </c>
      <c r="CR43" s="10" vm="33616">
        <v>6100</v>
      </c>
      <c r="CS43" s="10" vm="26830">
        <v>5500</v>
      </c>
      <c r="CT43" s="10" vm="20176">
        <v>40600</v>
      </c>
      <c r="CU43" s="10" vm="48824">
        <v>40300</v>
      </c>
      <c r="CV43" s="10" vm="13395">
        <v>3900</v>
      </c>
      <c r="CW43" s="10" vm="6861">
        <v>-3600</v>
      </c>
      <c r="CX43" s="10" vm="47225">
        <v>0</v>
      </c>
      <c r="CY43" s="10" vm="100707">
        <v>0</v>
      </c>
      <c r="CZ43" s="10" vm="33387">
        <v>9500</v>
      </c>
      <c r="DA43" s="10" vm="26601">
        <v>-9500</v>
      </c>
      <c r="DB43" s="81" vm="19961">
        <v>3400</v>
      </c>
      <c r="DC43" s="81" vm="45517">
        <v>0</v>
      </c>
      <c r="DD43" s="81" vm="13177">
        <v>0</v>
      </c>
      <c r="DE43" s="81" vm="6649">
        <v>3400</v>
      </c>
      <c r="DF43" s="10" vm="43746">
        <v>16400</v>
      </c>
      <c r="DG43" s="10" vm="39741">
        <v>0</v>
      </c>
      <c r="DH43" s="10" vm="64649">
        <v>28200</v>
      </c>
      <c r="DI43" s="10" vm="26369">
        <v>-11800</v>
      </c>
      <c r="DJ43" s="10" vm="19752">
        <v>222100</v>
      </c>
      <c r="DK43" s="10" vm="55272">
        <v>173100</v>
      </c>
      <c r="DL43" s="10" vm="12962">
        <v>49700</v>
      </c>
      <c r="DM43" s="10" vm="6432">
        <v>-700</v>
      </c>
      <c r="DN43" s="10" vm="53496">
        <v>0</v>
      </c>
      <c r="DO43" s="10" vm="39511">
        <v>0</v>
      </c>
      <c r="DP43" s="10" vm="32995">
        <v>0</v>
      </c>
      <c r="DQ43" s="10" vm="26144">
        <v>0</v>
      </c>
      <c r="DR43" s="10" vm="19537">
        <v>0</v>
      </c>
      <c r="DS43" s="10" vm="52106">
        <v>0</v>
      </c>
      <c r="DT43" s="10" vm="12765">
        <v>0</v>
      </c>
      <c r="DU43" s="10" vm="6220">
        <v>0</v>
      </c>
      <c r="DV43" s="10" vm="50376">
        <v>0</v>
      </c>
      <c r="DW43" s="10" vm="39288">
        <v>0</v>
      </c>
      <c r="DX43" s="10" vm="32761">
        <v>0</v>
      </c>
      <c r="DY43" s="10" vm="25918">
        <v>0</v>
      </c>
      <c r="DZ43" s="10" vm="64122">
        <v>8400</v>
      </c>
      <c r="EA43" s="10" vm="48599">
        <v>0</v>
      </c>
      <c r="EB43" s="10" vm="12548">
        <v>3200</v>
      </c>
      <c r="EC43" s="10" vm="6053">
        <v>5200</v>
      </c>
      <c r="ED43" s="10" vm="47005">
        <v>0</v>
      </c>
      <c r="EE43" s="10" vm="39071">
        <v>0</v>
      </c>
      <c r="EF43" s="10" vm="32536">
        <v>0</v>
      </c>
      <c r="EG43" s="10" vm="25692">
        <v>0</v>
      </c>
      <c r="EH43" s="81" vm="19102">
        <v>600</v>
      </c>
      <c r="EI43" s="81" vm="45297">
        <v>0</v>
      </c>
      <c r="EJ43" s="81" vm="12330">
        <v>0</v>
      </c>
      <c r="EK43" s="81" vm="5843">
        <v>600</v>
      </c>
      <c r="EL43" s="10" vm="43528">
        <v>15600</v>
      </c>
      <c r="EM43" s="10" vm="38840">
        <v>0</v>
      </c>
      <c r="EN43" s="10" vm="64571">
        <v>7500</v>
      </c>
      <c r="EO43" s="10" vm="25458">
        <v>8100</v>
      </c>
      <c r="EP43" s="10" vm="18904">
        <v>24600</v>
      </c>
      <c r="EQ43" s="10" vm="55054">
        <v>0</v>
      </c>
      <c r="ER43" s="10" vm="12113">
        <v>10700</v>
      </c>
      <c r="ES43" s="10" vm="5629">
        <v>13900</v>
      </c>
      <c r="ET43" s="10" vm="53280">
        <v>246700</v>
      </c>
      <c r="EU43" s="10" vm="38610">
        <v>173100</v>
      </c>
      <c r="EV43" s="10" vm="32137">
        <v>60400</v>
      </c>
      <c r="EW43" s="10" vm="25229">
        <v>13200</v>
      </c>
      <c r="EX43" s="10" vm="18686">
        <v>44600</v>
      </c>
      <c r="EY43" s="10" vm="51890">
        <v>29700</v>
      </c>
      <c r="EZ43" s="10" vm="11943">
        <v>20600</v>
      </c>
      <c r="FA43" s="10" vm="5420">
        <v>29700</v>
      </c>
      <c r="FB43" s="10" vm="50148">
        <v>8694600</v>
      </c>
      <c r="FC43" s="10" vm="38388">
        <v>0</v>
      </c>
      <c r="FD43" s="10" vm="31909">
        <v>8694600</v>
      </c>
      <c r="FE43" s="10" vm="24999">
        <v>418300</v>
      </c>
      <c r="FF43" s="10" vm="18467">
        <v>135700</v>
      </c>
      <c r="FG43" s="10" vm="48378">
        <v>0</v>
      </c>
      <c r="FH43" s="10" vm="11735">
        <v>-27600</v>
      </c>
      <c r="FI43" s="10" vm="5204">
        <v>-72200</v>
      </c>
      <c r="FJ43" s="10" vm="46780">
        <v>-35200</v>
      </c>
      <c r="FK43" s="10" vm="38172">
        <v>-5200</v>
      </c>
      <c r="FL43" s="10" vm="31674">
        <v>9108400</v>
      </c>
      <c r="FM43" s="10" vm="24768">
        <v>1116200</v>
      </c>
      <c r="FN43" s="10" vm="18298">
        <v>116900</v>
      </c>
      <c r="FO43" s="10" vm="45092">
        <v>-2600</v>
      </c>
      <c r="FP43" s="10" vm="11522">
        <v>0</v>
      </c>
      <c r="FQ43" s="10" vm="4988">
        <v>-21000</v>
      </c>
      <c r="FR43" s="10" vm="43309">
        <v>0</v>
      </c>
      <c r="FS43" s="10" vm="37941">
        <v>-14900</v>
      </c>
      <c r="FT43" s="10" vm="31440">
        <v>1194600</v>
      </c>
      <c r="FU43" s="10" vm="24541">
        <v>7913800</v>
      </c>
      <c r="FV43" s="10" vm="18083">
        <v>7578400</v>
      </c>
      <c r="FW43" s="81" vm="54832">
        <v>212600</v>
      </c>
      <c r="FX43" s="81" vm="11304">
        <v>0</v>
      </c>
      <c r="FY43" s="81" vm="4829">
        <v>-7800</v>
      </c>
      <c r="FZ43" s="81" vm="53062">
        <v>1900</v>
      </c>
      <c r="GA43" s="81" vm="37727">
        <v>206700</v>
      </c>
      <c r="GB43" s="10" vm="31224">
        <v>44000</v>
      </c>
      <c r="GC43" s="10" vm="24313">
        <v>23500</v>
      </c>
      <c r="GD43" s="10" vm="17866">
        <v>20500</v>
      </c>
      <c r="GE43" s="10" vm="51670">
        <v>6200</v>
      </c>
      <c r="GF43" s="10" vm="11085">
        <v>5300</v>
      </c>
      <c r="GG43" s="10" vm="4619">
        <v>900</v>
      </c>
      <c r="GH43" s="10" vm="49931">
        <v>3100</v>
      </c>
      <c r="GI43" s="10" vm="37506">
        <v>1000</v>
      </c>
      <c r="GJ43" s="10" vm="30992">
        <v>2100</v>
      </c>
      <c r="GK43" s="10" vm="24086">
        <v>93500</v>
      </c>
      <c r="GL43" s="10" vm="17644">
        <v>35600</v>
      </c>
      <c r="GM43" s="10" vm="48209">
        <v>57900</v>
      </c>
      <c r="GN43" s="10" vm="10882">
        <v>9900</v>
      </c>
      <c r="GO43" s="10" vm="4408">
        <v>5100</v>
      </c>
      <c r="GP43" s="10" vm="46554">
        <v>4800</v>
      </c>
      <c r="GQ43" s="10" vm="37284">
        <v>7800</v>
      </c>
      <c r="GR43" s="10" vm="30764">
        <v>7900</v>
      </c>
      <c r="GS43" s="10" vm="23861">
        <v>-100</v>
      </c>
      <c r="GT43" s="10" vm="17424">
        <v>164500</v>
      </c>
      <c r="GU43" s="10" vm="44872">
        <v>78400</v>
      </c>
      <c r="GV43" s="10" vm="10665">
        <v>86100</v>
      </c>
      <c r="GW43" s="10" vm="4187">
        <v>248200</v>
      </c>
      <c r="GX43" s="81" vm="43091">
        <v>533500</v>
      </c>
      <c r="GY43" s="10" vm="37060">
        <v>0</v>
      </c>
      <c r="GZ43" s="10" vm="30591">
        <v>32400</v>
      </c>
      <c r="HA43" s="10" vm="23634">
        <v>102000</v>
      </c>
      <c r="HB43" s="10" vm="17216">
        <v>0</v>
      </c>
      <c r="HC43" s="81" vm="54613">
        <v>0</v>
      </c>
      <c r="HD43" s="81" vm="100583">
        <v>0</v>
      </c>
      <c r="HE43" s="10" vm="3969">
        <v>916100</v>
      </c>
      <c r="HF43" s="10" vm="52830">
        <v>8600</v>
      </c>
      <c r="HG43" s="10" vm="36839">
        <v>35700</v>
      </c>
      <c r="HH43" s="10" vm="30361">
        <v>80800</v>
      </c>
      <c r="HI43" s="10" vm="23407">
        <v>13500</v>
      </c>
      <c r="HJ43" s="10" vm="16995">
        <v>62200</v>
      </c>
      <c r="HK43" s="10" vm="51491">
        <v>100</v>
      </c>
      <c r="HL43" s="10" vm="10244">
        <v>6000</v>
      </c>
      <c r="HM43" s="10" vm="3753">
        <v>0</v>
      </c>
      <c r="HN43" s="10" vm="49716">
        <v>11900</v>
      </c>
      <c r="HO43" s="10" vm="36617">
        <v>218800</v>
      </c>
      <c r="HP43" s="10" vm="30127">
        <v>14500</v>
      </c>
      <c r="HQ43" s="10" vm="23174">
        <v>118500</v>
      </c>
      <c r="HR43" s="10" vm="16775">
        <v>133000</v>
      </c>
      <c r="HS43" s="10" vm="47997">
        <v>0</v>
      </c>
      <c r="HT43" s="10" vm="10029">
        <v>6500</v>
      </c>
      <c r="HU43" s="10" vm="3539">
        <v>6500</v>
      </c>
      <c r="HV43" s="10" vm="46389">
        <v>175300</v>
      </c>
      <c r="HW43" s="10" vm="100701">
        <v>6300</v>
      </c>
      <c r="HX43" s="10" vm="29896">
        <v>900</v>
      </c>
      <c r="HY43" s="10" vm="22942">
        <v>1100</v>
      </c>
      <c r="HZ43" s="10" vm="16557">
        <v>0</v>
      </c>
      <c r="IA43" s="10" vm="44644">
        <v>800</v>
      </c>
      <c r="IB43" s="10" vm="9809">
        <v>-26400</v>
      </c>
      <c r="IC43" s="10" vm="3319">
        <v>158000</v>
      </c>
      <c r="ID43" s="10" vm="42868">
        <v>1000</v>
      </c>
      <c r="IE43" s="10" vm="36168">
        <v>500</v>
      </c>
      <c r="IF43" s="10" vm="29660">
        <v>0</v>
      </c>
      <c r="IG43" s="10" vm="22769">
        <v>1500</v>
      </c>
      <c r="IH43" s="10" vm="16343">
        <v>135700</v>
      </c>
      <c r="II43" s="10" vm="54395">
        <v>118800</v>
      </c>
      <c r="IJ43" s="10" vm="9608">
        <v>900</v>
      </c>
      <c r="IK43" s="10" vm="3098">
        <v>1906</v>
      </c>
      <c r="IL43" s="10" vm="52613">
        <v>-162</v>
      </c>
      <c r="IM43" s="10" vm="35938">
        <v>-1988</v>
      </c>
      <c r="IN43" s="10" vm="29425">
        <v>109631</v>
      </c>
      <c r="IO43" s="81" vm="22544">
        <v>109802</v>
      </c>
      <c r="IP43" s="10" vm="16126">
        <v>0</v>
      </c>
      <c r="IQ43" s="10" vm="51277">
        <v>-60</v>
      </c>
      <c r="IR43" s="10" vm="9390">
        <v>15</v>
      </c>
      <c r="IS43" s="81" vm="2879">
        <v>795</v>
      </c>
      <c r="IT43" s="10" vm="49486">
        <v>795</v>
      </c>
    </row>
    <row r="44" spans="1:254" x14ac:dyDescent="0.25">
      <c r="A44" s="8" t="s">
        <v>28</v>
      </c>
      <c r="B44" s="8" t="s">
        <v>149</v>
      </c>
      <c r="C44" s="89">
        <v>44651</v>
      </c>
      <c r="D44" s="76" vm="15902">
        <v>12</v>
      </c>
      <c r="E44" s="10" vm="9155">
        <v>36342</v>
      </c>
      <c r="F44" s="10" vm="47891">
        <v>-22179</v>
      </c>
      <c r="G44" s="10" vm="42654">
        <v>-6648</v>
      </c>
      <c r="H44" s="10" vm="59593">
        <v>7515</v>
      </c>
      <c r="I44" s="10" vm="29205">
        <v>6112</v>
      </c>
      <c r="J44" s="10" vm="63375">
        <v>13627</v>
      </c>
      <c r="K44" s="10" vm="46177">
        <v>0</v>
      </c>
      <c r="L44" s="10" vm="15683">
        <v>497</v>
      </c>
      <c r="M44" s="10" vm="8938">
        <v>0</v>
      </c>
      <c r="N44" s="10" vm="44427">
        <v>59</v>
      </c>
      <c r="O44" s="10" vm="42429">
        <v>-6665</v>
      </c>
      <c r="P44" s="10" vm="35721">
        <v>0</v>
      </c>
      <c r="Q44" s="10" vm="29098">
        <v>0</v>
      </c>
      <c r="R44" s="10" vm="22313">
        <v>0</v>
      </c>
      <c r="S44" s="10" vm="55896">
        <v>0</v>
      </c>
      <c r="T44" s="10" vm="15486">
        <v>7518</v>
      </c>
      <c r="U44" s="10" vm="8728">
        <v>0</v>
      </c>
      <c r="V44" s="10" vm="54178">
        <v>7518</v>
      </c>
      <c r="W44" s="10" vm="42214">
        <v>0</v>
      </c>
      <c r="X44" s="10" vm="35485">
        <v>1983</v>
      </c>
      <c r="Y44" s="10" vm="28898">
        <v>0</v>
      </c>
      <c r="Z44" s="10" vm="22092">
        <v>0</v>
      </c>
      <c r="AA44" s="10" vm="52513">
        <v>9501</v>
      </c>
      <c r="AB44" s="10" vm="15293">
        <v>24551</v>
      </c>
      <c r="AC44" s="10" vm="8533">
        <v>1625</v>
      </c>
      <c r="AD44" s="10" vm="51059">
        <v>26176</v>
      </c>
      <c r="AE44" s="10" vm="41995">
        <v>1033</v>
      </c>
      <c r="AF44" s="10" vm="35250">
        <v>0</v>
      </c>
      <c r="AG44" s="10" vm="64316">
        <v>0</v>
      </c>
      <c r="AH44" s="10" vm="21872">
        <v>0</v>
      </c>
      <c r="AI44" s="10" vm="49259">
        <v>27209</v>
      </c>
      <c r="AJ44" s="10" vm="15077">
        <v>4705</v>
      </c>
      <c r="AK44" s="10" vm="63179">
        <v>2232</v>
      </c>
      <c r="AL44" s="10" vm="47686">
        <v>1637</v>
      </c>
      <c r="AM44" s="10" vm="41788">
        <v>6475</v>
      </c>
      <c r="AN44" s="10" vm="35037">
        <v>1385</v>
      </c>
      <c r="AO44" s="10" vm="28440">
        <v>159</v>
      </c>
      <c r="AP44" s="10" vm="21663">
        <v>0</v>
      </c>
      <c r="AQ44" s="10" vm="45951">
        <v>4243</v>
      </c>
      <c r="AR44" s="10" vm="14857">
        <v>0</v>
      </c>
      <c r="AS44" s="10" vm="8226">
        <v>55</v>
      </c>
      <c r="AT44" s="10" vm="44198">
        <v>20891</v>
      </c>
      <c r="AU44" s="10" vm="41563">
        <v>6318</v>
      </c>
      <c r="AV44" s="10" vm="34912">
        <v>459</v>
      </c>
      <c r="AW44" s="10" vm="28213">
        <v>297345</v>
      </c>
      <c r="AX44" s="10" vm="21459">
        <v>0</v>
      </c>
      <c r="AY44" s="10" vm="55699">
        <v>4622</v>
      </c>
      <c r="AZ44" s="10" vm="14646">
        <v>328</v>
      </c>
      <c r="BA44" s="10" vm="8009">
        <v>0</v>
      </c>
      <c r="BB44" s="10" vm="53946">
        <v>0</v>
      </c>
      <c r="BC44" s="10" vm="41332">
        <v>0</v>
      </c>
      <c r="BD44" s="10" vm="34703">
        <v>0</v>
      </c>
      <c r="BE44" s="10" vm="27984">
        <v>75</v>
      </c>
      <c r="BF44" s="10" vm="21238">
        <v>0</v>
      </c>
      <c r="BG44" s="10" vm="52402">
        <v>302370</v>
      </c>
      <c r="BH44" s="10" vm="14449">
        <v>15116</v>
      </c>
      <c r="BI44" s="10" vm="7810">
        <v>2904</v>
      </c>
      <c r="BJ44" s="10" vm="50841">
        <v>5270</v>
      </c>
      <c r="BK44" s="10" vm="41105">
        <v>0</v>
      </c>
      <c r="BL44" s="10" vm="34472">
        <v>0</v>
      </c>
      <c r="BM44" s="10" vm="64310">
        <v>23290</v>
      </c>
      <c r="BN44" s="10" vm="21017">
        <v>0</v>
      </c>
      <c r="BO44" s="10" vm="49034">
        <v>0</v>
      </c>
      <c r="BP44" s="10" vm="14233">
        <v>0</v>
      </c>
      <c r="BQ44" s="10" vm="63096">
        <v>8793</v>
      </c>
      <c r="BR44" s="10" vm="47462">
        <v>8793</v>
      </c>
      <c r="BS44" s="10" vm="40894">
        <v>14497</v>
      </c>
      <c r="BT44" s="10" vm="34250">
        <v>316867</v>
      </c>
      <c r="BU44" s="10" vm="27526">
        <v>181735</v>
      </c>
      <c r="BV44" s="10" vm="20802">
        <v>0</v>
      </c>
      <c r="BW44" s="10" vm="45729">
        <v>0</v>
      </c>
      <c r="BX44" s="10" vm="14015">
        <v>64636</v>
      </c>
      <c r="BY44" s="10" vm="7442">
        <v>0</v>
      </c>
      <c r="BZ44" s="10" vm="43980">
        <v>0</v>
      </c>
      <c r="CA44" s="10" vm="40664">
        <v>193</v>
      </c>
      <c r="CB44" s="10" vm="34086">
        <v>246564</v>
      </c>
      <c r="CC44" s="10" vm="27300">
        <v>1364</v>
      </c>
      <c r="CD44" s="10" vm="20601">
        <v>0</v>
      </c>
      <c r="CE44" s="10" vm="55479">
        <v>68939</v>
      </c>
      <c r="CF44" s="10" vm="13801">
        <v>68671</v>
      </c>
      <c r="CG44" s="10" vm="7231">
        <v>0</v>
      </c>
      <c r="CH44" s="10" vm="53728">
        <v>268</v>
      </c>
      <c r="CI44" s="10" vm="40432">
        <v>0</v>
      </c>
      <c r="CJ44" s="10" vm="33865">
        <v>0</v>
      </c>
      <c r="CK44" s="10" vm="27075">
        <v>68939</v>
      </c>
      <c r="CL44" s="10" vm="20382">
        <v>7109</v>
      </c>
      <c r="CM44" s="10" vm="52249">
        <v>6188</v>
      </c>
      <c r="CN44" s="10" vm="13596">
        <v>90</v>
      </c>
      <c r="CO44" s="10" vm="7014">
        <v>831</v>
      </c>
      <c r="CP44" s="10" vm="50611">
        <v>1816</v>
      </c>
      <c r="CQ44" s="10" vm="40202">
        <v>0</v>
      </c>
      <c r="CR44" s="10" vm="33631">
        <v>1198</v>
      </c>
      <c r="CS44" s="10" vm="64299">
        <v>618</v>
      </c>
      <c r="CT44" s="10" vm="20163">
        <v>0</v>
      </c>
      <c r="CU44" s="10" vm="48811">
        <v>0</v>
      </c>
      <c r="CV44" s="10" vm="13381">
        <v>0</v>
      </c>
      <c r="CW44" s="10" vm="6850">
        <v>0</v>
      </c>
      <c r="CX44" s="10" vm="47239">
        <v>0</v>
      </c>
      <c r="CY44" s="10" vm="39987">
        <v>0</v>
      </c>
      <c r="CZ44" s="10" vm="33402">
        <v>0</v>
      </c>
      <c r="DA44" s="10" vm="26617">
        <v>0</v>
      </c>
      <c r="DB44" s="81" vm="19946">
        <v>0</v>
      </c>
      <c r="DC44" s="81" vm="45504">
        <v>0</v>
      </c>
      <c r="DD44" s="81" vm="13161">
        <v>0</v>
      </c>
      <c r="DE44" s="81" vm="6632">
        <v>0</v>
      </c>
      <c r="DF44" s="10" vm="43759">
        <v>208</v>
      </c>
      <c r="DG44" s="10" vm="39758">
        <v>460</v>
      </c>
      <c r="DH44" s="10" vm="64654">
        <v>0</v>
      </c>
      <c r="DI44" s="10" vm="26383">
        <v>-252</v>
      </c>
      <c r="DJ44" s="10" vm="19739">
        <v>9133</v>
      </c>
      <c r="DK44" s="10" vm="55260">
        <v>6648</v>
      </c>
      <c r="DL44" s="10" vm="12949">
        <v>1288</v>
      </c>
      <c r="DM44" s="10" vm="6417">
        <v>1197</v>
      </c>
      <c r="DN44" s="10" vm="53509">
        <v>0</v>
      </c>
      <c r="DO44" s="10" vm="39529">
        <v>0</v>
      </c>
      <c r="DP44" s="10" vm="33009">
        <v>0</v>
      </c>
      <c r="DQ44" s="10" vm="26154">
        <v>0</v>
      </c>
      <c r="DR44" s="10" vm="19522">
        <v>0</v>
      </c>
      <c r="DS44" s="10" vm="65801">
        <v>0</v>
      </c>
      <c r="DT44" s="10" vm="12751">
        <v>0</v>
      </c>
      <c r="DU44" s="10" vm="6204">
        <v>0</v>
      </c>
      <c r="DV44" s="10" vm="50389">
        <v>0</v>
      </c>
      <c r="DW44" s="10" vm="39303">
        <v>0</v>
      </c>
      <c r="DX44" s="10" vm="32776">
        <v>0</v>
      </c>
      <c r="DY44" s="10" vm="64291">
        <v>0</v>
      </c>
      <c r="DZ44" s="10" vm="19303">
        <v>0</v>
      </c>
      <c r="EA44" s="10" vm="48586">
        <v>0</v>
      </c>
      <c r="EB44" s="10" vm="12534">
        <v>0</v>
      </c>
      <c r="EC44" s="10" vm="6043">
        <v>0</v>
      </c>
      <c r="ED44" s="10" vm="47019">
        <v>0</v>
      </c>
      <c r="EE44" s="10" vm="65082">
        <v>0</v>
      </c>
      <c r="EF44" s="10" vm="32549">
        <v>0</v>
      </c>
      <c r="EG44" s="10" vm="25705">
        <v>0</v>
      </c>
      <c r="EH44" s="81" vm="19087">
        <v>0</v>
      </c>
      <c r="EI44" s="81" vm="45284">
        <v>0</v>
      </c>
      <c r="EJ44" s="81" vm="12314">
        <v>0</v>
      </c>
      <c r="EK44" s="81" vm="5828">
        <v>0</v>
      </c>
      <c r="EL44" s="10" vm="43542">
        <v>0</v>
      </c>
      <c r="EM44" s="10" vm="38857">
        <v>0</v>
      </c>
      <c r="EN44" s="10" vm="32369">
        <v>0</v>
      </c>
      <c r="EO44" s="10" vm="25474">
        <v>0</v>
      </c>
      <c r="EP44" s="10" vm="18891">
        <v>0</v>
      </c>
      <c r="EQ44" s="10" vm="55043">
        <v>0</v>
      </c>
      <c r="ER44" s="10" vm="12098">
        <v>0</v>
      </c>
      <c r="ES44" s="10" vm="5614">
        <v>0</v>
      </c>
      <c r="ET44" s="10" vm="53293">
        <v>9133</v>
      </c>
      <c r="EU44" s="10" vm="38625">
        <v>6648</v>
      </c>
      <c r="EV44" s="10" vm="32152">
        <v>1288</v>
      </c>
      <c r="EW44" s="10" vm="25244">
        <v>1197</v>
      </c>
      <c r="EX44" s="10" vm="18672">
        <v>437</v>
      </c>
      <c r="EY44" s="10" vm="51877">
        <v>356</v>
      </c>
      <c r="EZ44" s="10" vm="11932">
        <v>117</v>
      </c>
      <c r="FA44" s="10" vm="5406">
        <v>356</v>
      </c>
      <c r="FB44" s="10" vm="50161">
        <v>310950</v>
      </c>
      <c r="FC44" s="10" vm="38404">
        <v>0</v>
      </c>
      <c r="FD44" s="10" vm="31923">
        <v>310950</v>
      </c>
      <c r="FE44" s="10" vm="25014">
        <v>21352</v>
      </c>
      <c r="FF44" s="10" vm="18452">
        <v>2882</v>
      </c>
      <c r="FG44" s="10" vm="48364">
        <v>0</v>
      </c>
      <c r="FH44" s="10" vm="11720">
        <v>-2133</v>
      </c>
      <c r="FI44" s="10" vm="5189">
        <v>0</v>
      </c>
      <c r="FJ44" s="10" vm="46794">
        <v>0</v>
      </c>
      <c r="FK44" s="10" vm="38189">
        <v>0</v>
      </c>
      <c r="FL44" s="10" vm="31689">
        <v>333051</v>
      </c>
      <c r="FM44" s="10" vm="24780">
        <v>32154</v>
      </c>
      <c r="FN44" s="10" vm="18284">
        <v>4243</v>
      </c>
      <c r="FO44" s="10" vm="45079">
        <v>0</v>
      </c>
      <c r="FP44" s="10" vm="11508">
        <v>0</v>
      </c>
      <c r="FQ44" s="10" vm="4972">
        <v>-690</v>
      </c>
      <c r="FR44" s="10" vm="43322">
        <v>0</v>
      </c>
      <c r="FS44" s="10" vm="37956">
        <v>-1</v>
      </c>
      <c r="FT44" s="10" vm="31455">
        <v>35706</v>
      </c>
      <c r="FU44" s="10" vm="24556">
        <v>297345</v>
      </c>
      <c r="FV44" s="10" vm="18067">
        <v>278796</v>
      </c>
      <c r="FW44" s="81" vm="54819">
        <v>0</v>
      </c>
      <c r="FX44" s="81" vm="11289">
        <v>0</v>
      </c>
      <c r="FY44" s="81" vm="4817">
        <v>0</v>
      </c>
      <c r="FZ44" s="81" vm="53076">
        <v>0</v>
      </c>
      <c r="GA44" s="81" vm="37744">
        <v>0</v>
      </c>
      <c r="GB44" s="10" vm="31238">
        <v>1221</v>
      </c>
      <c r="GC44" s="10" vm="24326">
        <v>704</v>
      </c>
      <c r="GD44" s="10" vm="17851">
        <v>517</v>
      </c>
      <c r="GE44" s="10" vm="51656">
        <v>497</v>
      </c>
      <c r="GF44" s="10" vm="11070">
        <v>486</v>
      </c>
      <c r="GG44" s="10" vm="4604">
        <v>11</v>
      </c>
      <c r="GH44" s="10" vm="49945">
        <v>580</v>
      </c>
      <c r="GI44" s="10" vm="37521">
        <v>72</v>
      </c>
      <c r="GJ44" s="10" vm="31007">
        <v>508</v>
      </c>
      <c r="GK44" s="10" vm="64274">
        <v>0</v>
      </c>
      <c r="GL44" s="10" vm="17630">
        <v>0</v>
      </c>
      <c r="GM44" s="10" vm="48202">
        <v>0</v>
      </c>
      <c r="GN44" s="10" vm="10869">
        <v>5769</v>
      </c>
      <c r="GO44" s="10" vm="4392">
        <v>693</v>
      </c>
      <c r="GP44" s="10" vm="46568">
        <v>5076</v>
      </c>
      <c r="GQ44" s="10" vm="37300">
        <v>0</v>
      </c>
      <c r="GR44" s="10" vm="30778">
        <v>0</v>
      </c>
      <c r="GS44" s="10" vm="23874">
        <v>0</v>
      </c>
      <c r="GT44" s="10" vm="17409">
        <v>8067</v>
      </c>
      <c r="GU44" s="10" vm="44859">
        <v>1955</v>
      </c>
      <c r="GV44" s="10" vm="10650">
        <v>6112</v>
      </c>
      <c r="GW44" s="10" vm="4172">
        <v>0</v>
      </c>
      <c r="GX44" s="81" vm="43104">
        <v>0</v>
      </c>
      <c r="GY44" s="10" vm="37076">
        <v>0</v>
      </c>
      <c r="GZ44" s="10" vm="64474">
        <v>0</v>
      </c>
      <c r="HA44" s="10" vm="23645">
        <v>0</v>
      </c>
      <c r="HB44" s="10" vm="17202">
        <v>0</v>
      </c>
      <c r="HC44" s="81" vm="54602">
        <v>0</v>
      </c>
      <c r="HD44" s="81" vm="10433">
        <v>0</v>
      </c>
      <c r="HE44" s="10" vm="3954">
        <v>0</v>
      </c>
      <c r="HF44" s="10" vm="52843">
        <v>810</v>
      </c>
      <c r="HG44" s="10" vm="36855">
        <v>868</v>
      </c>
      <c r="HH44" s="10" vm="30376">
        <v>2767</v>
      </c>
      <c r="HI44" s="10" vm="23422">
        <v>0</v>
      </c>
      <c r="HJ44" s="10" vm="16981">
        <v>2737</v>
      </c>
      <c r="HK44" s="10" vm="51483">
        <v>0</v>
      </c>
      <c r="HL44" s="10" vm="10230">
        <v>0</v>
      </c>
      <c r="HM44" s="10" vm="3739">
        <v>0</v>
      </c>
      <c r="HN44" s="10" vm="49730">
        <v>1611</v>
      </c>
      <c r="HO44" s="10" vm="36633">
        <v>8793</v>
      </c>
      <c r="HP44" s="10" vm="30142">
        <v>193</v>
      </c>
      <c r="HQ44" s="10" vm="23188">
        <v>0</v>
      </c>
      <c r="HR44" s="10" vm="16759">
        <v>193</v>
      </c>
      <c r="HS44" s="10" vm="47984">
        <v>0</v>
      </c>
      <c r="HT44" s="10" vm="10013">
        <v>0</v>
      </c>
      <c r="HU44" s="10" vm="3524">
        <v>0</v>
      </c>
      <c r="HV44" s="10" vm="46399">
        <v>2657</v>
      </c>
      <c r="HW44" s="10" vm="36412">
        <v>375</v>
      </c>
      <c r="HX44" s="10" vm="29911">
        <v>5314</v>
      </c>
      <c r="HY44" s="10" vm="22958">
        <v>271</v>
      </c>
      <c r="HZ44" s="10" vm="16543">
        <v>0</v>
      </c>
      <c r="IA44" s="10" vm="44630">
        <v>7</v>
      </c>
      <c r="IB44" s="10" vm="9795">
        <v>-1959</v>
      </c>
      <c r="IC44" s="10" vm="3303">
        <v>6665</v>
      </c>
      <c r="ID44" s="10" vm="42882">
        <v>0</v>
      </c>
      <c r="IE44" s="10" vm="36184">
        <v>0</v>
      </c>
      <c r="IF44" s="10" vm="29675">
        <v>0</v>
      </c>
      <c r="IG44" s="10" vm="22781">
        <v>0</v>
      </c>
      <c r="IH44" s="10" vm="16329">
        <v>2882</v>
      </c>
      <c r="II44" s="10" vm="54382">
        <v>4839</v>
      </c>
      <c r="IJ44" s="10" vm="9594">
        <v>0</v>
      </c>
      <c r="IK44" s="10" vm="3083">
        <v>185</v>
      </c>
      <c r="IL44" s="10" vm="52627">
        <v>-56</v>
      </c>
      <c r="IM44" s="10" vm="35955">
        <v>0</v>
      </c>
      <c r="IN44" s="10" vm="29440">
        <v>4964</v>
      </c>
      <c r="IO44" s="81" vm="22557">
        <v>5053</v>
      </c>
      <c r="IP44" s="10" vm="16113">
        <v>0</v>
      </c>
      <c r="IQ44" s="10" vm="51263">
        <v>0</v>
      </c>
      <c r="IR44" s="10" vm="9374">
        <v>-2</v>
      </c>
      <c r="IS44" s="81" vm="62864">
        <v>3</v>
      </c>
      <c r="IT44" s="10" vm="49500">
        <v>3</v>
      </c>
    </row>
    <row r="45" spans="1:254" x14ac:dyDescent="0.25">
      <c r="A45" s="8" t="s">
        <v>259</v>
      </c>
      <c r="B45" s="8" t="s">
        <v>260</v>
      </c>
      <c r="C45" s="89">
        <v>44651</v>
      </c>
      <c r="D45" s="76" vm="15917">
        <v>12</v>
      </c>
      <c r="E45" s="10" vm="9171">
        <v>28116</v>
      </c>
      <c r="F45" s="10" vm="47886">
        <v>-20332</v>
      </c>
      <c r="G45" s="10" vm="42639">
        <v>0</v>
      </c>
      <c r="H45" s="10" vm="59578">
        <v>7784</v>
      </c>
      <c r="I45" s="10" vm="29192">
        <v>2788</v>
      </c>
      <c r="J45" s="10" vm="63391">
        <v>10572</v>
      </c>
      <c r="K45" s="10" vm="46191">
        <v>0</v>
      </c>
      <c r="L45" s="10" vm="15697">
        <v>0</v>
      </c>
      <c r="M45" s="10" vm="8953">
        <v>0</v>
      </c>
      <c r="N45" s="10" vm="44413">
        <v>41</v>
      </c>
      <c r="O45" s="10" vm="42415">
        <v>-717</v>
      </c>
      <c r="P45" s="10" vm="35706">
        <v>0</v>
      </c>
      <c r="Q45" s="10" vm="64336">
        <v>0</v>
      </c>
      <c r="R45" s="10" vm="22328">
        <v>0</v>
      </c>
      <c r="S45" s="10" vm="66320">
        <v>0</v>
      </c>
      <c r="T45" s="10" vm="15501">
        <v>9896</v>
      </c>
      <c r="U45" s="10" vm="8744">
        <v>0</v>
      </c>
      <c r="V45" s="10" vm="54165">
        <v>9896</v>
      </c>
      <c r="W45" s="10" vm="42202">
        <v>0</v>
      </c>
      <c r="X45" s="10" vm="35470">
        <v>1567</v>
      </c>
      <c r="Y45" s="10" vm="28884">
        <v>0</v>
      </c>
      <c r="Z45" s="10" vm="22108">
        <v>0</v>
      </c>
      <c r="AA45" s="10" vm="66054">
        <v>11463</v>
      </c>
      <c r="AB45" s="10" vm="15308">
        <v>27084</v>
      </c>
      <c r="AC45" s="10" vm="8547">
        <v>141</v>
      </c>
      <c r="AD45" s="10" vm="51047">
        <v>27225</v>
      </c>
      <c r="AE45" s="10" vm="41980">
        <v>473</v>
      </c>
      <c r="AF45" s="10" vm="35235">
        <v>0</v>
      </c>
      <c r="AG45" s="10" vm="28656">
        <v>204</v>
      </c>
      <c r="AH45" s="10" vm="21887">
        <v>1</v>
      </c>
      <c r="AI45" s="10" vm="49272">
        <v>27903</v>
      </c>
      <c r="AJ45" s="10" vm="15093">
        <v>6978</v>
      </c>
      <c r="AK45" s="10" vm="8442">
        <v>162</v>
      </c>
      <c r="AL45" s="10" vm="47673">
        <v>4017</v>
      </c>
      <c r="AM45" s="10" vm="41774">
        <v>1282</v>
      </c>
      <c r="AN45" s="10" vm="35023">
        <v>408</v>
      </c>
      <c r="AO45" s="10" vm="28426">
        <v>74</v>
      </c>
      <c r="AP45" s="10" vm="64193">
        <v>0</v>
      </c>
      <c r="AQ45" s="10" vm="45964">
        <v>5590</v>
      </c>
      <c r="AR45" s="10" vm="14873">
        <v>0</v>
      </c>
      <c r="AS45" s="10" vm="8242">
        <v>477</v>
      </c>
      <c r="AT45" s="10" vm="44186">
        <v>18988</v>
      </c>
      <c r="AU45" s="10" vm="41547">
        <v>8915</v>
      </c>
      <c r="AV45" s="10" vm="34905">
        <v>154</v>
      </c>
      <c r="AW45" s="10" vm="28200">
        <v>141560</v>
      </c>
      <c r="AX45" s="10" vm="100625">
        <v>0</v>
      </c>
      <c r="AY45" s="10" vm="55713">
        <v>2418</v>
      </c>
      <c r="AZ45" s="10" vm="14660">
        <v>33</v>
      </c>
      <c r="BA45" s="10" vm="8024">
        <v>0</v>
      </c>
      <c r="BB45" s="10" vm="53934">
        <v>968</v>
      </c>
      <c r="BC45" s="10" vm="41317">
        <v>0</v>
      </c>
      <c r="BD45" s="10" vm="34688">
        <v>0</v>
      </c>
      <c r="BE45" s="10" vm="27972">
        <v>0</v>
      </c>
      <c r="BF45" s="10" vm="21255">
        <v>1145</v>
      </c>
      <c r="BG45" s="10" vm="52413">
        <v>146124</v>
      </c>
      <c r="BH45" s="10" vm="14462">
        <v>0</v>
      </c>
      <c r="BI45" s="10" vm="7823">
        <v>1320</v>
      </c>
      <c r="BJ45" s="10" vm="50828">
        <v>32346</v>
      </c>
      <c r="BK45" s="10" vm="41090">
        <v>9000</v>
      </c>
      <c r="BL45" s="10" vm="34457">
        <v>1115</v>
      </c>
      <c r="BM45" s="10" vm="27740">
        <v>43781</v>
      </c>
      <c r="BN45" s="10" vm="21031">
        <v>0</v>
      </c>
      <c r="BO45" s="10" vm="49048">
        <v>0</v>
      </c>
      <c r="BP45" s="10" vm="14248">
        <v>475</v>
      </c>
      <c r="BQ45" s="10" vm="7665">
        <v>4116</v>
      </c>
      <c r="BR45" s="10" vm="47449">
        <v>4591</v>
      </c>
      <c r="BS45" s="10" vm="40881">
        <v>39190</v>
      </c>
      <c r="BT45" s="10" vm="34239">
        <v>185314</v>
      </c>
      <c r="BU45" s="10" vm="27515">
        <v>28412</v>
      </c>
      <c r="BV45" s="10" vm="20818">
        <v>0</v>
      </c>
      <c r="BW45" s="10" vm="45743">
        <v>0</v>
      </c>
      <c r="BX45" s="10" vm="14032">
        <v>39847</v>
      </c>
      <c r="BY45" s="10" vm="7458">
        <v>0</v>
      </c>
      <c r="BZ45" s="10" vm="43967">
        <v>0</v>
      </c>
      <c r="CA45" s="10" vm="40650">
        <v>355</v>
      </c>
      <c r="CB45" s="10" vm="34076">
        <v>68614</v>
      </c>
      <c r="CC45" s="10" vm="27290">
        <v>1405</v>
      </c>
      <c r="CD45" s="10" vm="20614">
        <v>136</v>
      </c>
      <c r="CE45" s="10" vm="55491">
        <v>115159</v>
      </c>
      <c r="CF45" s="10" vm="13815">
        <v>115159</v>
      </c>
      <c r="CG45" s="10" vm="7246">
        <v>0</v>
      </c>
      <c r="CH45" s="10" vm="53715">
        <v>0</v>
      </c>
      <c r="CI45" s="10" vm="40416">
        <v>0</v>
      </c>
      <c r="CJ45" s="10" vm="33851">
        <v>0</v>
      </c>
      <c r="CK45" s="10" vm="27061">
        <v>115159</v>
      </c>
      <c r="CL45" s="10" vm="20398">
        <v>0</v>
      </c>
      <c r="CM45" s="10" vm="65870">
        <v>0</v>
      </c>
      <c r="CN45" s="10" vm="13613">
        <v>0</v>
      </c>
      <c r="CO45" s="10" vm="7031">
        <v>0</v>
      </c>
      <c r="CP45" s="10" vm="50599">
        <v>0</v>
      </c>
      <c r="CQ45" s="10" vm="40186">
        <v>0</v>
      </c>
      <c r="CR45" s="10" vm="33617">
        <v>0</v>
      </c>
      <c r="CS45" s="10" vm="26831">
        <v>0</v>
      </c>
      <c r="CT45" s="10" vm="20177">
        <v>61</v>
      </c>
      <c r="CU45" s="10" vm="48825">
        <v>0</v>
      </c>
      <c r="CV45" s="10" vm="13396">
        <v>346</v>
      </c>
      <c r="CW45" s="10" vm="6862">
        <v>-285</v>
      </c>
      <c r="CX45" s="10" vm="47226">
        <v>15</v>
      </c>
      <c r="CY45" s="10" vm="39972">
        <v>0</v>
      </c>
      <c r="CZ45" s="10" vm="33388">
        <v>706</v>
      </c>
      <c r="DA45" s="10" vm="26602">
        <v>-691</v>
      </c>
      <c r="DB45" s="81" vm="19962">
        <v>0</v>
      </c>
      <c r="DC45" s="81" vm="45518">
        <v>0</v>
      </c>
      <c r="DD45" s="81" vm="13178">
        <v>0</v>
      </c>
      <c r="DE45" s="81" vm="6650">
        <v>0</v>
      </c>
      <c r="DF45" s="10" vm="43747">
        <v>0</v>
      </c>
      <c r="DG45" s="10" vm="39742">
        <v>0</v>
      </c>
      <c r="DH45" s="10" vm="33220">
        <v>272</v>
      </c>
      <c r="DI45" s="10" vm="26370">
        <v>-272</v>
      </c>
      <c r="DJ45" s="10" vm="19753">
        <v>76</v>
      </c>
      <c r="DK45" s="10" vm="55273">
        <v>0</v>
      </c>
      <c r="DL45" s="10" vm="12963">
        <v>1324</v>
      </c>
      <c r="DM45" s="10" vm="6433">
        <v>-1248</v>
      </c>
      <c r="DN45" s="10" vm="53497">
        <v>0</v>
      </c>
      <c r="DO45" s="10" vm="39512">
        <v>0</v>
      </c>
      <c r="DP45" s="10" vm="32996">
        <v>0</v>
      </c>
      <c r="DQ45" s="10" vm="64294">
        <v>0</v>
      </c>
      <c r="DR45" s="10" vm="19538">
        <v>0</v>
      </c>
      <c r="DS45" s="10" vm="52107">
        <v>0</v>
      </c>
      <c r="DT45" s="10" vm="12766">
        <v>0</v>
      </c>
      <c r="DU45" s="10" vm="6221">
        <v>0</v>
      </c>
      <c r="DV45" s="10" vm="50377">
        <v>0</v>
      </c>
      <c r="DW45" s="10" vm="39289">
        <v>0</v>
      </c>
      <c r="DX45" s="10" vm="32762">
        <v>0</v>
      </c>
      <c r="DY45" s="10" vm="25919">
        <v>0</v>
      </c>
      <c r="DZ45" s="10" vm="19316">
        <v>135</v>
      </c>
      <c r="EA45" s="10" vm="48600">
        <v>0</v>
      </c>
      <c r="EB45" s="10" vm="12549">
        <v>18</v>
      </c>
      <c r="EC45" s="10" vm="6054">
        <v>117</v>
      </c>
      <c r="ED45" s="10" vm="47006">
        <v>0</v>
      </c>
      <c r="EE45" s="10" vm="39072">
        <v>0</v>
      </c>
      <c r="EF45" s="10" vm="32537">
        <v>0</v>
      </c>
      <c r="EG45" s="10" vm="25693">
        <v>0</v>
      </c>
      <c r="EH45" s="81" vm="19103">
        <v>0</v>
      </c>
      <c r="EI45" s="81" vm="45298">
        <v>0</v>
      </c>
      <c r="EJ45" s="81" vm="12331">
        <v>0</v>
      </c>
      <c r="EK45" s="81" vm="5844">
        <v>0</v>
      </c>
      <c r="EL45" s="10" vm="43529">
        <v>2</v>
      </c>
      <c r="EM45" s="10" vm="38841">
        <v>0</v>
      </c>
      <c r="EN45" s="10" vm="32362">
        <v>2</v>
      </c>
      <c r="EO45" s="10" vm="25459">
        <v>0</v>
      </c>
      <c r="EP45" s="10" vm="18905">
        <v>137</v>
      </c>
      <c r="EQ45" s="10" vm="55055">
        <v>0</v>
      </c>
      <c r="ER45" s="10" vm="12114">
        <v>20</v>
      </c>
      <c r="ES45" s="10" vm="5630">
        <v>117</v>
      </c>
      <c r="ET45" s="10" vm="53281">
        <v>213</v>
      </c>
      <c r="EU45" s="10" vm="38611">
        <v>0</v>
      </c>
      <c r="EV45" s="10" vm="32138">
        <v>1344</v>
      </c>
      <c r="EW45" s="10" vm="25230">
        <v>-1131</v>
      </c>
      <c r="EX45" s="10" vm="18687">
        <v>1263</v>
      </c>
      <c r="EY45" s="10" vm="51891">
        <v>453</v>
      </c>
      <c r="EZ45" s="10" vm="11944">
        <v>676</v>
      </c>
      <c r="FA45" s="10" vm="5421">
        <v>453</v>
      </c>
      <c r="FB45" s="10" vm="50149">
        <v>207893</v>
      </c>
      <c r="FC45" s="10" vm="38389">
        <v>0</v>
      </c>
      <c r="FD45" s="10" vm="31910">
        <v>207893</v>
      </c>
      <c r="FE45" s="10" vm="25000">
        <v>5772</v>
      </c>
      <c r="FF45" s="10" vm="18468">
        <v>1999</v>
      </c>
      <c r="FG45" s="10" vm="48379">
        <v>0</v>
      </c>
      <c r="FH45" s="10" vm="11736">
        <v>-3408</v>
      </c>
      <c r="FI45" s="10" vm="5205">
        <v>0</v>
      </c>
      <c r="FJ45" s="10" vm="46781">
        <v>0</v>
      </c>
      <c r="FK45" s="10" vm="38173">
        <v>146</v>
      </c>
      <c r="FL45" s="10" vm="31675">
        <v>212402</v>
      </c>
      <c r="FM45" s="10" vm="24769">
        <v>67928</v>
      </c>
      <c r="FN45" s="10" vm="18299">
        <v>5590</v>
      </c>
      <c r="FO45" s="10" vm="45093">
        <v>0</v>
      </c>
      <c r="FP45" s="10" vm="11523">
        <v>0</v>
      </c>
      <c r="FQ45" s="10" vm="4989">
        <v>-2676</v>
      </c>
      <c r="FR45" s="10" vm="43310">
        <v>0</v>
      </c>
      <c r="FS45" s="10" vm="37942">
        <v>0</v>
      </c>
      <c r="FT45" s="10" vm="31441">
        <v>70842</v>
      </c>
      <c r="FU45" s="10" vm="24542">
        <v>141560</v>
      </c>
      <c r="FV45" s="10" vm="18084">
        <v>139965</v>
      </c>
      <c r="FW45" s="81" vm="54833">
        <v>900</v>
      </c>
      <c r="FX45" s="81" vm="11305">
        <v>0</v>
      </c>
      <c r="FY45" s="81" vm="4830">
        <v>0</v>
      </c>
      <c r="FZ45" s="81" vm="53063">
        <v>68</v>
      </c>
      <c r="GA45" s="81" vm="37728">
        <v>968</v>
      </c>
      <c r="GB45" s="10" vm="31225">
        <v>0</v>
      </c>
      <c r="GC45" s="10" vm="24314">
        <v>0</v>
      </c>
      <c r="GD45" s="10" vm="17867">
        <v>0</v>
      </c>
      <c r="GE45" s="10" vm="51671">
        <v>983</v>
      </c>
      <c r="GF45" s="10" vm="11086">
        <v>392</v>
      </c>
      <c r="GG45" s="10" vm="4620">
        <v>591</v>
      </c>
      <c r="GH45" s="10" vm="49932">
        <v>2643</v>
      </c>
      <c r="GI45" s="10" vm="37507">
        <v>463</v>
      </c>
      <c r="GJ45" s="10" vm="30993">
        <v>2180</v>
      </c>
      <c r="GK45" s="10" vm="24087">
        <v>0</v>
      </c>
      <c r="GL45" s="10" vm="17645">
        <v>0</v>
      </c>
      <c r="GM45" s="10" vm="48210">
        <v>0</v>
      </c>
      <c r="GN45" s="10" vm="10883">
        <v>0</v>
      </c>
      <c r="GO45" s="10" vm="4409">
        <v>0</v>
      </c>
      <c r="GP45" s="10" vm="46555">
        <v>0</v>
      </c>
      <c r="GQ45" s="10" vm="37285">
        <v>17</v>
      </c>
      <c r="GR45" s="10" vm="64529">
        <v>0</v>
      </c>
      <c r="GS45" s="10" vm="23862">
        <v>17</v>
      </c>
      <c r="GT45" s="10" vm="17425">
        <v>3643</v>
      </c>
      <c r="GU45" s="10" vm="44873">
        <v>855</v>
      </c>
      <c r="GV45" s="10" vm="10666">
        <v>2788</v>
      </c>
      <c r="GW45" s="10" vm="4188">
        <v>1115</v>
      </c>
      <c r="GX45" s="81" vm="43092">
        <v>0</v>
      </c>
      <c r="GY45" s="10" vm="37061">
        <v>0</v>
      </c>
      <c r="GZ45" s="10" vm="64471">
        <v>0</v>
      </c>
      <c r="HA45" s="10" vm="23635">
        <v>0</v>
      </c>
      <c r="HB45" s="10" vm="17217">
        <v>0</v>
      </c>
      <c r="HC45" s="81" vm="66263">
        <v>0</v>
      </c>
      <c r="HD45" s="81" vm="10449">
        <v>0</v>
      </c>
      <c r="HE45" s="10" vm="3970">
        <v>1115</v>
      </c>
      <c r="HF45" s="10" vm="52831">
        <v>1430</v>
      </c>
      <c r="HG45" s="10" vm="36840">
        <v>1075</v>
      </c>
      <c r="HH45" s="10" vm="30362">
        <v>205</v>
      </c>
      <c r="HI45" s="10" vm="23408">
        <v>0</v>
      </c>
      <c r="HJ45" s="10" vm="16996">
        <v>224</v>
      </c>
      <c r="HK45" s="10" vm="51492">
        <v>0</v>
      </c>
      <c r="HL45" s="10" vm="10245">
        <v>0</v>
      </c>
      <c r="HM45" s="10" vm="3754">
        <v>0</v>
      </c>
      <c r="HN45" s="10" vm="49717">
        <v>1182</v>
      </c>
      <c r="HO45" s="10" vm="36618">
        <v>4116</v>
      </c>
      <c r="HP45" s="10" vm="30128">
        <v>127</v>
      </c>
      <c r="HQ45" s="10" vm="23175">
        <v>228</v>
      </c>
      <c r="HR45" s="10" vm="16776">
        <v>355</v>
      </c>
      <c r="HS45" s="10" vm="47998">
        <v>0</v>
      </c>
      <c r="HT45" s="10" vm="10030">
        <v>136</v>
      </c>
      <c r="HU45" s="10" vm="3540">
        <v>136</v>
      </c>
      <c r="HV45" s="10" vm="46390">
        <v>704</v>
      </c>
      <c r="HW45" s="10" vm="36398">
        <v>-84</v>
      </c>
      <c r="HX45" s="10" vm="29897">
        <v>0</v>
      </c>
      <c r="HY45" s="10" vm="22943">
        <v>68</v>
      </c>
      <c r="HZ45" s="10" vm="16558">
        <v>0</v>
      </c>
      <c r="IA45" s="10" vm="44645">
        <v>99</v>
      </c>
      <c r="IB45" s="10" vm="9810">
        <v>-70</v>
      </c>
      <c r="IC45" s="10" vm="3320">
        <v>717</v>
      </c>
      <c r="ID45" s="10" vm="42869">
        <v>18</v>
      </c>
      <c r="IE45" s="10" vm="36169">
        <v>53</v>
      </c>
      <c r="IF45" s="10" vm="29661">
        <v>0</v>
      </c>
      <c r="IG45" s="10" vm="22770">
        <v>71</v>
      </c>
      <c r="IH45" s="10" vm="16344">
        <v>1999</v>
      </c>
      <c r="II45" s="10" vm="54396">
        <v>5720</v>
      </c>
      <c r="IJ45" s="10" vm="9609">
        <v>0</v>
      </c>
      <c r="IK45" s="10" vm="3099">
        <v>7</v>
      </c>
      <c r="IL45" s="10" vm="52614">
        <v>-66</v>
      </c>
      <c r="IM45" s="10" vm="35939">
        <v>2</v>
      </c>
      <c r="IN45" s="10" vm="29426">
        <v>5810</v>
      </c>
      <c r="IO45" s="81" vm="22545">
        <v>5810</v>
      </c>
      <c r="IP45" s="10" vm="16127">
        <v>0</v>
      </c>
      <c r="IQ45" s="10" vm="51278">
        <v>0</v>
      </c>
      <c r="IR45" s="10" vm="9391">
        <v>0</v>
      </c>
      <c r="IS45" s="81" vm="2880">
        <v>9</v>
      </c>
      <c r="IT45" s="10" vm="49487">
        <v>9</v>
      </c>
    </row>
    <row r="46" spans="1:254" x14ac:dyDescent="0.25">
      <c r="A46" s="8" t="s">
        <v>104</v>
      </c>
      <c r="B46" s="8" t="s">
        <v>105</v>
      </c>
      <c r="C46" s="89">
        <v>44651</v>
      </c>
      <c r="D46" s="76" vm="15903">
        <v>12</v>
      </c>
      <c r="E46" s="10" vm="9156">
        <v>34585</v>
      </c>
      <c r="F46" s="10" vm="47892">
        <v>-26326</v>
      </c>
      <c r="G46" s="10" vm="42655">
        <v>0</v>
      </c>
      <c r="H46" s="10" vm="59594">
        <v>8259</v>
      </c>
      <c r="I46" s="10" vm="29206">
        <v>506</v>
      </c>
      <c r="J46" s="10" vm="63376">
        <v>8765</v>
      </c>
      <c r="K46" s="10" vm="46178">
        <v>0</v>
      </c>
      <c r="L46" s="10" vm="15684">
        <v>0</v>
      </c>
      <c r="M46" s="10" vm="8939">
        <v>0</v>
      </c>
      <c r="N46" s="10" vm="44428">
        <v>20</v>
      </c>
      <c r="O46" s="10" vm="42430">
        <v>-4927</v>
      </c>
      <c r="P46" s="10" vm="35722">
        <v>0</v>
      </c>
      <c r="Q46" s="10" vm="64346">
        <v>0</v>
      </c>
      <c r="R46" s="10" vm="22314">
        <v>0</v>
      </c>
      <c r="S46" s="10" vm="55897">
        <v>0</v>
      </c>
      <c r="T46" s="10" vm="15487">
        <v>3858</v>
      </c>
      <c r="U46" s="10" vm="8729">
        <v>0</v>
      </c>
      <c r="V46" s="10" vm="54179">
        <v>3858</v>
      </c>
      <c r="W46" s="10" vm="42215">
        <v>0</v>
      </c>
      <c r="X46" s="10" vm="35486">
        <v>6336</v>
      </c>
      <c r="Y46" s="10" vm="28899">
        <v>0</v>
      </c>
      <c r="Z46" s="10" vm="22093">
        <v>0</v>
      </c>
      <c r="AA46" s="10" vm="66047">
        <v>10194</v>
      </c>
      <c r="AB46" s="10" vm="15294">
        <v>28099</v>
      </c>
      <c r="AC46" s="10" vm="8534">
        <v>1521</v>
      </c>
      <c r="AD46" s="10" vm="51060">
        <v>29620</v>
      </c>
      <c r="AE46" s="10" vm="41996">
        <v>2547</v>
      </c>
      <c r="AF46" s="10" vm="35251">
        <v>0</v>
      </c>
      <c r="AG46" s="10" vm="28666">
        <v>0</v>
      </c>
      <c r="AH46" s="10" vm="21873">
        <v>314</v>
      </c>
      <c r="AI46" s="10" vm="49260">
        <v>32481</v>
      </c>
      <c r="AJ46" s="10" vm="15078">
        <v>6700</v>
      </c>
      <c r="AK46" s="10" vm="63180">
        <v>2557</v>
      </c>
      <c r="AL46" s="10" vm="47687">
        <v>5621</v>
      </c>
      <c r="AM46" s="10" vm="65160">
        <v>1830</v>
      </c>
      <c r="AN46" s="10" vm="35038">
        <v>1187</v>
      </c>
      <c r="AO46" s="10" vm="28441">
        <v>47</v>
      </c>
      <c r="AP46" s="10" vm="21664">
        <v>0</v>
      </c>
      <c r="AQ46" s="10" vm="45952">
        <v>5648</v>
      </c>
      <c r="AR46" s="10" vm="14858">
        <v>0</v>
      </c>
      <c r="AS46" s="10" vm="8227">
        <v>0</v>
      </c>
      <c r="AT46" s="10" vm="44199">
        <v>23590</v>
      </c>
      <c r="AU46" s="10" vm="41564">
        <v>8891</v>
      </c>
      <c r="AV46" s="10" vm="34913">
        <v>437</v>
      </c>
      <c r="AW46" s="10" vm="28214">
        <v>213254</v>
      </c>
      <c r="AX46" s="10" vm="21460">
        <v>0</v>
      </c>
      <c r="AY46" s="10" vm="55700">
        <v>8403</v>
      </c>
      <c r="AZ46" s="10" vm="63928">
        <v>0</v>
      </c>
      <c r="BA46" s="10" vm="8010">
        <v>0</v>
      </c>
      <c r="BB46" s="10" vm="53947">
        <v>1065</v>
      </c>
      <c r="BC46" s="10" vm="41333">
        <v>0</v>
      </c>
      <c r="BD46" s="10" vm="34704">
        <v>0</v>
      </c>
      <c r="BE46" s="10" vm="27985">
        <v>0</v>
      </c>
      <c r="BF46" s="10" vm="21239">
        <v>0</v>
      </c>
      <c r="BG46" s="10" vm="52403">
        <v>222722</v>
      </c>
      <c r="BH46" s="10" vm="14450">
        <v>3216</v>
      </c>
      <c r="BI46" s="10" vm="7811">
        <v>88</v>
      </c>
      <c r="BJ46" s="10" vm="50842">
        <v>14714</v>
      </c>
      <c r="BK46" s="10" vm="41106">
        <v>0</v>
      </c>
      <c r="BL46" s="10" vm="34473">
        <v>4468</v>
      </c>
      <c r="BM46" s="10" vm="27754">
        <v>22486</v>
      </c>
      <c r="BN46" s="10" vm="21018">
        <v>0</v>
      </c>
      <c r="BO46" s="10" vm="49035">
        <v>0</v>
      </c>
      <c r="BP46" s="10" vm="14234">
        <v>2145</v>
      </c>
      <c r="BQ46" s="10" vm="63097">
        <v>3953</v>
      </c>
      <c r="BR46" s="10" vm="47463">
        <v>6098</v>
      </c>
      <c r="BS46" s="10" vm="40895">
        <v>16388</v>
      </c>
      <c r="BT46" s="10" vm="34251">
        <v>239110</v>
      </c>
      <c r="BU46" s="10" vm="27527">
        <v>118971</v>
      </c>
      <c r="BV46" s="10" vm="20803">
        <v>0</v>
      </c>
      <c r="BW46" s="10" vm="45730">
        <v>0</v>
      </c>
      <c r="BX46" s="10" vm="14016">
        <v>55997</v>
      </c>
      <c r="BY46" s="10" vm="7443">
        <v>0</v>
      </c>
      <c r="BZ46" s="10" vm="43981">
        <v>0</v>
      </c>
      <c r="CA46" s="10" vm="40665">
        <v>225</v>
      </c>
      <c r="CB46" s="10" vm="34087">
        <v>175193</v>
      </c>
      <c r="CC46" s="10" vm="27301">
        <v>679</v>
      </c>
      <c r="CD46" s="10" vm="20602">
        <v>0</v>
      </c>
      <c r="CE46" s="10" vm="66284">
        <v>63238</v>
      </c>
      <c r="CF46" s="10" vm="13802">
        <v>63917</v>
      </c>
      <c r="CG46" s="10" vm="7232">
        <v>0</v>
      </c>
      <c r="CH46" s="10" vm="53729">
        <v>-679</v>
      </c>
      <c r="CI46" s="10" vm="40433">
        <v>0</v>
      </c>
      <c r="CJ46" s="10" vm="33866">
        <v>0</v>
      </c>
      <c r="CK46" s="10" vm="27076">
        <v>63238</v>
      </c>
      <c r="CL46" s="10" vm="20383">
        <v>1494</v>
      </c>
      <c r="CM46" s="10" vm="52250">
        <v>0</v>
      </c>
      <c r="CN46" s="10" vm="13597">
        <v>1521</v>
      </c>
      <c r="CO46" s="10" vm="7015">
        <v>-27</v>
      </c>
      <c r="CP46" s="10" vm="50612">
        <v>0</v>
      </c>
      <c r="CQ46" s="10" vm="40203">
        <v>0</v>
      </c>
      <c r="CR46" s="10" vm="33632">
        <v>0</v>
      </c>
      <c r="CS46" s="10" vm="26842">
        <v>0</v>
      </c>
      <c r="CT46" s="10" vm="20164">
        <v>0</v>
      </c>
      <c r="CU46" s="10" vm="48812">
        <v>0</v>
      </c>
      <c r="CV46" s="10" vm="13382">
        <v>0</v>
      </c>
      <c r="CW46" s="10" vm="100553">
        <v>0</v>
      </c>
      <c r="CX46" s="10" vm="47240">
        <v>146</v>
      </c>
      <c r="CY46" s="10" vm="39988">
        <v>0</v>
      </c>
      <c r="CZ46" s="10" vm="33403">
        <v>795</v>
      </c>
      <c r="DA46" s="10" vm="26618">
        <v>-649</v>
      </c>
      <c r="DB46" s="81" vm="19947">
        <v>0</v>
      </c>
      <c r="DC46" s="81" vm="45505">
        <v>0</v>
      </c>
      <c r="DD46" s="81" vm="13162">
        <v>0</v>
      </c>
      <c r="DE46" s="81" vm="6633">
        <v>0</v>
      </c>
      <c r="DF46" s="10" vm="43760">
        <v>0</v>
      </c>
      <c r="DG46" s="10" vm="39759">
        <v>0</v>
      </c>
      <c r="DH46" s="10" vm="33229">
        <v>0</v>
      </c>
      <c r="DI46" s="10" vm="26384">
        <v>0</v>
      </c>
      <c r="DJ46" s="10" vm="19740">
        <v>1640</v>
      </c>
      <c r="DK46" s="10" vm="66276">
        <v>0</v>
      </c>
      <c r="DL46" s="10" vm="63872">
        <v>2316</v>
      </c>
      <c r="DM46" s="10" vm="6418">
        <v>-676</v>
      </c>
      <c r="DN46" s="10" vm="53510">
        <v>0</v>
      </c>
      <c r="DO46" s="10" vm="39530">
        <v>0</v>
      </c>
      <c r="DP46" s="10" vm="33010">
        <v>0</v>
      </c>
      <c r="DQ46" s="10" vm="26155">
        <v>0</v>
      </c>
      <c r="DR46" s="10" vm="19523">
        <v>0</v>
      </c>
      <c r="DS46" s="10" vm="65802">
        <v>0</v>
      </c>
      <c r="DT46" s="10" vm="63851">
        <v>0</v>
      </c>
      <c r="DU46" s="10" vm="6205">
        <v>0</v>
      </c>
      <c r="DV46" s="10" vm="50390">
        <v>0</v>
      </c>
      <c r="DW46" s="10" vm="39304">
        <v>0</v>
      </c>
      <c r="DX46" s="10" vm="32777">
        <v>0</v>
      </c>
      <c r="DY46" s="10" vm="25931">
        <v>0</v>
      </c>
      <c r="DZ46" s="10" vm="19304">
        <v>0</v>
      </c>
      <c r="EA46" s="10" vm="48587">
        <v>0</v>
      </c>
      <c r="EB46" s="10" vm="12535">
        <v>0</v>
      </c>
      <c r="EC46" s="10" vm="6044">
        <v>0</v>
      </c>
      <c r="ED46" s="10" vm="47020">
        <v>0</v>
      </c>
      <c r="EE46" s="10" vm="39087">
        <v>0</v>
      </c>
      <c r="EF46" s="10" vm="32550">
        <v>0</v>
      </c>
      <c r="EG46" s="10" vm="25706">
        <v>0</v>
      </c>
      <c r="EH46" s="81" vm="19088">
        <v>0</v>
      </c>
      <c r="EI46" s="81" vm="45285">
        <v>0</v>
      </c>
      <c r="EJ46" s="81" vm="12315">
        <v>0</v>
      </c>
      <c r="EK46" s="81" vm="5829">
        <v>0</v>
      </c>
      <c r="EL46" s="10" vm="43543">
        <v>464</v>
      </c>
      <c r="EM46" s="10" vm="38858">
        <v>0</v>
      </c>
      <c r="EN46" s="10" vm="32370">
        <v>420</v>
      </c>
      <c r="EO46" s="10" vm="25475">
        <v>44</v>
      </c>
      <c r="EP46" s="10" vm="18892">
        <v>464</v>
      </c>
      <c r="EQ46" s="10" vm="55044">
        <v>0</v>
      </c>
      <c r="ER46" s="10" vm="12099">
        <v>420</v>
      </c>
      <c r="ES46" s="10" vm="5615">
        <v>44</v>
      </c>
      <c r="ET46" s="10" vm="53294">
        <v>2104</v>
      </c>
      <c r="EU46" s="10" vm="38626">
        <v>0</v>
      </c>
      <c r="EV46" s="10" vm="32153">
        <v>2736</v>
      </c>
      <c r="EW46" s="10" vm="25245">
        <v>-632</v>
      </c>
      <c r="EX46" s="10" vm="18673">
        <v>103</v>
      </c>
      <c r="EY46" s="10" vm="51878">
        <v>449</v>
      </c>
      <c r="EZ46" s="10" vm="11933">
        <v>15</v>
      </c>
      <c r="FA46" s="10" vm="5407">
        <v>449</v>
      </c>
      <c r="FB46" s="10" vm="65690">
        <v>237277</v>
      </c>
      <c r="FC46" s="10" vm="38405">
        <v>0</v>
      </c>
      <c r="FD46" s="10" vm="31924">
        <v>237277</v>
      </c>
      <c r="FE46" s="10" vm="25015">
        <v>25516</v>
      </c>
      <c r="FF46" s="10" vm="18453">
        <v>2882</v>
      </c>
      <c r="FG46" s="10" vm="48365">
        <v>0</v>
      </c>
      <c r="FH46" s="10" vm="11721">
        <v>-2505</v>
      </c>
      <c r="FI46" s="10" vm="5190">
        <v>0</v>
      </c>
      <c r="FJ46" s="10" vm="46795">
        <v>0</v>
      </c>
      <c r="FK46" s="10" vm="38190">
        <v>0</v>
      </c>
      <c r="FL46" s="10" vm="31690">
        <v>263170</v>
      </c>
      <c r="FM46" s="10" vm="24781">
        <v>45504</v>
      </c>
      <c r="FN46" s="10" vm="18285">
        <v>5648</v>
      </c>
      <c r="FO46" s="10" vm="45080">
        <v>0</v>
      </c>
      <c r="FP46" s="10" vm="11509">
        <v>0</v>
      </c>
      <c r="FQ46" s="10" vm="4973">
        <v>-1236</v>
      </c>
      <c r="FR46" s="10" vm="43323">
        <v>0</v>
      </c>
      <c r="FS46" s="10" vm="37957">
        <v>0</v>
      </c>
      <c r="FT46" s="10" vm="31456">
        <v>49916</v>
      </c>
      <c r="FU46" s="10" vm="24557">
        <v>213254</v>
      </c>
      <c r="FV46" s="10" vm="18068">
        <v>191773</v>
      </c>
      <c r="FW46" s="81" vm="54820">
        <v>1065</v>
      </c>
      <c r="FX46" s="81" vm="11290">
        <v>0</v>
      </c>
      <c r="FY46" s="81" vm="62885">
        <v>0</v>
      </c>
      <c r="FZ46" s="81" vm="53077">
        <v>0</v>
      </c>
      <c r="GA46" s="81" vm="37745">
        <v>1065</v>
      </c>
      <c r="GB46" s="10" vm="31239">
        <v>0</v>
      </c>
      <c r="GC46" s="10" vm="24327">
        <v>0</v>
      </c>
      <c r="GD46" s="10" vm="17852">
        <v>0</v>
      </c>
      <c r="GE46" s="10" vm="51657">
        <v>978</v>
      </c>
      <c r="GF46" s="10" vm="11071">
        <v>1208</v>
      </c>
      <c r="GG46" s="10" vm="4605">
        <v>-230</v>
      </c>
      <c r="GH46" s="10" vm="65675">
        <v>1567</v>
      </c>
      <c r="GI46" s="10" vm="37522">
        <v>625</v>
      </c>
      <c r="GJ46" s="10" vm="31008">
        <v>942</v>
      </c>
      <c r="GK46" s="10" vm="24100">
        <v>0</v>
      </c>
      <c r="GL46" s="10" vm="17631">
        <v>0</v>
      </c>
      <c r="GM46" s="10" vm="48203">
        <v>0</v>
      </c>
      <c r="GN46" s="10" vm="10870">
        <v>6</v>
      </c>
      <c r="GO46" s="10" vm="4393">
        <v>212</v>
      </c>
      <c r="GP46" s="10" vm="46569">
        <v>-206</v>
      </c>
      <c r="GQ46" s="10" vm="37301">
        <v>0</v>
      </c>
      <c r="GR46" s="10" vm="30779">
        <v>0</v>
      </c>
      <c r="GS46" s="10" vm="23875">
        <v>0</v>
      </c>
      <c r="GT46" s="10" vm="17410">
        <v>2551</v>
      </c>
      <c r="GU46" s="10" vm="44860">
        <v>2045</v>
      </c>
      <c r="GV46" s="10" vm="10651">
        <v>506</v>
      </c>
      <c r="GW46" s="10" vm="4173">
        <v>664</v>
      </c>
      <c r="GX46" s="81" vm="43105">
        <v>0</v>
      </c>
      <c r="GY46" s="10" vm="37077">
        <v>0</v>
      </c>
      <c r="GZ46" s="10" vm="30602">
        <v>0</v>
      </c>
      <c r="HA46" s="10" vm="23646">
        <v>0</v>
      </c>
      <c r="HB46" s="10" vm="17203">
        <v>0</v>
      </c>
      <c r="HC46" s="81" vm="54603">
        <v>0</v>
      </c>
      <c r="HD46" s="81" vm="10434">
        <v>3804</v>
      </c>
      <c r="HE46" s="10" vm="3955">
        <v>4468</v>
      </c>
      <c r="HF46" s="10" vm="52844">
        <v>1183</v>
      </c>
      <c r="HG46" s="10" vm="36856">
        <v>954</v>
      </c>
      <c r="HH46" s="10" vm="30377">
        <v>245</v>
      </c>
      <c r="HI46" s="10" vm="23423">
        <v>0</v>
      </c>
      <c r="HJ46" s="10" vm="16982">
        <v>864</v>
      </c>
      <c r="HK46" s="10" vm="51484">
        <v>0</v>
      </c>
      <c r="HL46" s="10" vm="10231">
        <v>0</v>
      </c>
      <c r="HM46" s="10" vm="3740">
        <v>0</v>
      </c>
      <c r="HN46" s="10" vm="49731">
        <v>707</v>
      </c>
      <c r="HO46" s="10" vm="36634">
        <v>3953</v>
      </c>
      <c r="HP46" s="10" vm="30143">
        <v>225</v>
      </c>
      <c r="HQ46" s="10" vm="23189">
        <v>0</v>
      </c>
      <c r="HR46" s="10" vm="16760">
        <v>225</v>
      </c>
      <c r="HS46" s="10" vm="47985">
        <v>0</v>
      </c>
      <c r="HT46" s="10" vm="10014">
        <v>0</v>
      </c>
      <c r="HU46" s="10" vm="3525">
        <v>0</v>
      </c>
      <c r="HV46" s="10" vm="46400">
        <v>4733</v>
      </c>
      <c r="HW46" s="10" vm="64970">
        <v>63</v>
      </c>
      <c r="HX46" s="10" vm="29912">
        <v>0</v>
      </c>
      <c r="HY46" s="10" vm="22959">
        <v>131</v>
      </c>
      <c r="HZ46" s="10" vm="16544">
        <v>0</v>
      </c>
      <c r="IA46" s="10" vm="44631">
        <v>0</v>
      </c>
      <c r="IB46" s="10" vm="9796">
        <v>0</v>
      </c>
      <c r="IC46" s="10" vm="3304">
        <v>4927</v>
      </c>
      <c r="ID46" s="10" vm="42883">
        <v>308</v>
      </c>
      <c r="IE46" s="10" vm="36185">
        <v>143</v>
      </c>
      <c r="IF46" s="10" vm="29676">
        <v>0</v>
      </c>
      <c r="IG46" s="10" vm="64210">
        <v>451</v>
      </c>
      <c r="IH46" s="10" vm="16330">
        <v>2882</v>
      </c>
      <c r="II46" s="10" vm="54383">
        <v>6299</v>
      </c>
      <c r="IJ46" s="10" vm="9595">
        <v>0</v>
      </c>
      <c r="IK46" s="10" vm="3084">
        <v>95</v>
      </c>
      <c r="IL46" s="10" vm="52628">
        <v>-57</v>
      </c>
      <c r="IM46" s="10" vm="35956">
        <v>-28</v>
      </c>
      <c r="IN46" s="10" vm="29441">
        <v>6678</v>
      </c>
      <c r="IO46" s="81" vm="22558">
        <v>6678</v>
      </c>
      <c r="IP46" s="10" vm="16114">
        <v>0</v>
      </c>
      <c r="IQ46" s="10" vm="51264">
        <v>0</v>
      </c>
      <c r="IR46" s="10" vm="9375">
        <v>0</v>
      </c>
      <c r="IS46" s="81" vm="2865">
        <v>4</v>
      </c>
      <c r="IT46" s="10" vm="49501">
        <v>4</v>
      </c>
    </row>
    <row r="47" spans="1:254" x14ac:dyDescent="0.25">
      <c r="A47" s="8" t="s">
        <v>193</v>
      </c>
      <c r="B47" s="8" t="s">
        <v>152</v>
      </c>
      <c r="C47" s="89">
        <v>44651</v>
      </c>
      <c r="D47" s="76" vm="15918">
        <v>12</v>
      </c>
      <c r="E47" s="10" vm="9172">
        <v>23149</v>
      </c>
      <c r="F47" s="10" vm="47887">
        <v>-15644</v>
      </c>
      <c r="G47" s="10" vm="42640">
        <v>-2217</v>
      </c>
      <c r="H47" s="10" vm="59579">
        <v>5288</v>
      </c>
      <c r="I47" s="10" vm="1861">
        <v>817</v>
      </c>
      <c r="J47" s="10" vm="63392">
        <v>6105</v>
      </c>
      <c r="K47" s="10" vm="1551">
        <v>0</v>
      </c>
      <c r="L47" s="10" vm="15698">
        <v>0</v>
      </c>
      <c r="M47" s="10" vm="8954">
        <v>0</v>
      </c>
      <c r="N47" s="10" vm="44414">
        <v>1</v>
      </c>
      <c r="O47" s="10" vm="42416">
        <v>-1933</v>
      </c>
      <c r="P47" s="10" vm="35707">
        <v>0</v>
      </c>
      <c r="Q47" s="10" vm="64337">
        <v>0</v>
      </c>
      <c r="R47" s="10" vm="22329">
        <v>0</v>
      </c>
      <c r="S47" s="10" vm="55907">
        <v>0</v>
      </c>
      <c r="T47" s="10" vm="15502">
        <v>4173</v>
      </c>
      <c r="U47" s="10" vm="8745">
        <v>0</v>
      </c>
      <c r="V47" s="10" vm="54166">
        <v>4173</v>
      </c>
      <c r="W47" s="10" vm="42203">
        <v>0</v>
      </c>
      <c r="X47" s="10" vm="35471">
        <v>2070</v>
      </c>
      <c r="Y47" s="10" vm="2490">
        <v>0</v>
      </c>
      <c r="Z47" s="10" vm="22109">
        <v>0</v>
      </c>
      <c r="AA47" s="10" vm="2213">
        <v>6243</v>
      </c>
      <c r="AB47" s="10" vm="15309">
        <v>14088</v>
      </c>
      <c r="AC47" s="10" vm="8548">
        <v>915</v>
      </c>
      <c r="AD47" s="10" vm="51048">
        <v>15003</v>
      </c>
      <c r="AE47" s="10" vm="41981">
        <v>1413</v>
      </c>
      <c r="AF47" s="10" vm="35236">
        <v>31</v>
      </c>
      <c r="AG47" s="10" vm="1550">
        <v>632</v>
      </c>
      <c r="AH47" s="10" vm="21888">
        <v>0</v>
      </c>
      <c r="AI47" s="10" vm="49273">
        <v>17079</v>
      </c>
      <c r="AJ47" s="10" vm="15094">
        <v>3862</v>
      </c>
      <c r="AK47" s="10" vm="8443">
        <v>1355</v>
      </c>
      <c r="AL47" s="10" vm="47674">
        <v>3045</v>
      </c>
      <c r="AM47" s="10" vm="41775">
        <v>1413</v>
      </c>
      <c r="AN47" s="10" vm="35024">
        <v>288</v>
      </c>
      <c r="AO47" s="10" vm="28427">
        <v>99</v>
      </c>
      <c r="AP47" s="10" vm="21678">
        <v>0</v>
      </c>
      <c r="AQ47" s="10" vm="2401">
        <v>3454</v>
      </c>
      <c r="AR47" s="10" vm="14874">
        <v>0</v>
      </c>
      <c r="AS47" s="10" vm="8243">
        <v>166</v>
      </c>
      <c r="AT47" s="10" vm="44187">
        <v>13682</v>
      </c>
      <c r="AU47" s="10" vm="41548">
        <v>3397</v>
      </c>
      <c r="AV47" s="10" vm="34906">
        <v>127</v>
      </c>
      <c r="AW47" s="10" vm="2212">
        <v>135942</v>
      </c>
      <c r="AX47" s="10" vm="64180">
        <v>0</v>
      </c>
      <c r="AY47" s="10" vm="1860">
        <v>2582</v>
      </c>
      <c r="AZ47" s="10" vm="14661">
        <v>1227</v>
      </c>
      <c r="BA47" s="10" vm="8025">
        <v>0</v>
      </c>
      <c r="BB47" s="10" vm="53935">
        <v>5400</v>
      </c>
      <c r="BC47" s="10" vm="41318">
        <v>0</v>
      </c>
      <c r="BD47" s="10" vm="34689">
        <v>0</v>
      </c>
      <c r="BE47" s="10" vm="1332">
        <v>0</v>
      </c>
      <c r="BF47" s="10" vm="21256">
        <v>0</v>
      </c>
      <c r="BG47" s="10" vm="52414">
        <v>145151</v>
      </c>
      <c r="BH47" s="10" vm="14463">
        <v>134</v>
      </c>
      <c r="BI47" s="10" vm="7824">
        <v>1445</v>
      </c>
      <c r="BJ47" s="10" vm="50829">
        <v>23118</v>
      </c>
      <c r="BK47" s="10" vm="41091">
        <v>0</v>
      </c>
      <c r="BL47" s="10" vm="34458">
        <v>661</v>
      </c>
      <c r="BM47" s="10" vm="27741">
        <v>25358</v>
      </c>
      <c r="BN47" s="10" vm="21032">
        <v>2003</v>
      </c>
      <c r="BO47" s="10" vm="2489">
        <v>0</v>
      </c>
      <c r="BP47" s="10" vm="14249">
        <v>1403</v>
      </c>
      <c r="BQ47" s="10" vm="7666">
        <v>5093</v>
      </c>
      <c r="BR47" s="10" vm="47450">
        <v>8499</v>
      </c>
      <c r="BS47" s="10" vm="40882">
        <v>16859</v>
      </c>
      <c r="BT47" s="10" vm="34240">
        <v>162010</v>
      </c>
      <c r="BU47" s="10" vm="1859">
        <v>67108</v>
      </c>
      <c r="BV47" s="10" vm="20819">
        <v>0</v>
      </c>
      <c r="BW47" s="10" vm="1549">
        <v>0</v>
      </c>
      <c r="BX47" s="10" vm="14033">
        <v>59088</v>
      </c>
      <c r="BY47" s="10" vm="7459">
        <v>0</v>
      </c>
      <c r="BZ47" s="10" vm="43968">
        <v>0</v>
      </c>
      <c r="CA47" s="10" vm="40651">
        <v>200</v>
      </c>
      <c r="CB47" s="10" vm="64731">
        <v>126396</v>
      </c>
      <c r="CC47" s="10" vm="1223">
        <v>2270</v>
      </c>
      <c r="CD47" s="10" vm="20615">
        <v>844</v>
      </c>
      <c r="CE47" s="10" vm="55492">
        <v>32500</v>
      </c>
      <c r="CF47" s="10" vm="13816">
        <v>26283</v>
      </c>
      <c r="CG47" s="10" vm="7247">
        <v>1607</v>
      </c>
      <c r="CH47" s="10" vm="53716">
        <v>4610</v>
      </c>
      <c r="CI47" s="10" vm="40417">
        <v>0</v>
      </c>
      <c r="CJ47" s="10" vm="33852">
        <v>0</v>
      </c>
      <c r="CK47" s="10" vm="2488">
        <v>32500</v>
      </c>
      <c r="CL47" s="10" vm="20399">
        <v>3779</v>
      </c>
      <c r="CM47" s="10" vm="2211">
        <v>2217</v>
      </c>
      <c r="CN47" s="10" vm="13614">
        <v>0</v>
      </c>
      <c r="CO47" s="10" vm="7032">
        <v>1562</v>
      </c>
      <c r="CP47" s="10" vm="50600">
        <v>1587</v>
      </c>
      <c r="CQ47" s="10" vm="40187">
        <v>0</v>
      </c>
      <c r="CR47" s="10" vm="33618">
        <v>1587</v>
      </c>
      <c r="CS47" s="10" vm="1548">
        <v>0</v>
      </c>
      <c r="CT47" s="10" vm="20178">
        <v>0</v>
      </c>
      <c r="CU47" s="10" vm="1331">
        <v>0</v>
      </c>
      <c r="CV47" s="10" vm="13397">
        <v>126</v>
      </c>
      <c r="CW47" s="10" vm="6863">
        <v>-126</v>
      </c>
      <c r="CX47" s="10" vm="47227">
        <v>0</v>
      </c>
      <c r="CY47" s="10" vm="39973">
        <v>0</v>
      </c>
      <c r="CZ47" s="10" vm="33389">
        <v>0</v>
      </c>
      <c r="DA47" s="10" vm="26603">
        <v>0</v>
      </c>
      <c r="DB47" s="81" vm="19963">
        <v>0</v>
      </c>
      <c r="DC47" s="81" vm="1758">
        <v>0</v>
      </c>
      <c r="DD47" s="81" vm="13179">
        <v>0</v>
      </c>
      <c r="DE47" s="81" vm="6651">
        <v>0</v>
      </c>
      <c r="DF47" s="10" vm="43748">
        <v>108</v>
      </c>
      <c r="DG47" s="10" vm="39743">
        <v>0</v>
      </c>
      <c r="DH47" s="10" vm="33221">
        <v>0</v>
      </c>
      <c r="DI47" s="10" vm="2210">
        <v>108</v>
      </c>
      <c r="DJ47" s="10" vm="19754">
        <v>5474</v>
      </c>
      <c r="DK47" s="10" vm="1858">
        <v>2217</v>
      </c>
      <c r="DL47" s="10" vm="12964">
        <v>1713</v>
      </c>
      <c r="DM47" s="10" vm="6434">
        <v>1544</v>
      </c>
      <c r="DN47" s="10" vm="53498">
        <v>0</v>
      </c>
      <c r="DO47" s="10" vm="39513">
        <v>0</v>
      </c>
      <c r="DP47" s="10" vm="32997">
        <v>0</v>
      </c>
      <c r="DQ47" s="10" vm="1330">
        <v>0</v>
      </c>
      <c r="DR47" s="10" vm="19539">
        <v>451</v>
      </c>
      <c r="DS47" s="10" vm="65806">
        <v>0</v>
      </c>
      <c r="DT47" s="10" vm="63853">
        <v>48</v>
      </c>
      <c r="DU47" s="10" vm="6222">
        <v>403</v>
      </c>
      <c r="DV47" s="10" vm="50378">
        <v>0</v>
      </c>
      <c r="DW47" s="10" vm="39290">
        <v>0</v>
      </c>
      <c r="DX47" s="10" vm="32763">
        <v>0</v>
      </c>
      <c r="DY47" s="10" vm="1452">
        <v>0</v>
      </c>
      <c r="DZ47" s="10" vm="19317">
        <v>67</v>
      </c>
      <c r="EA47" s="10" vm="2487">
        <v>0</v>
      </c>
      <c r="EB47" s="10" vm="12550">
        <v>194</v>
      </c>
      <c r="EC47" s="10" vm="6055">
        <v>-127</v>
      </c>
      <c r="ED47" s="10" vm="47007">
        <v>0</v>
      </c>
      <c r="EE47" s="10" vm="39073">
        <v>0</v>
      </c>
      <c r="EF47" s="10" vm="32538">
        <v>0</v>
      </c>
      <c r="EG47" s="10" vm="1857">
        <v>0</v>
      </c>
      <c r="EH47" s="81" vm="19104">
        <v>0</v>
      </c>
      <c r="EI47" s="81" vm="1547">
        <v>0</v>
      </c>
      <c r="EJ47" s="81" vm="12332">
        <v>0</v>
      </c>
      <c r="EK47" s="81" vm="5845">
        <v>0</v>
      </c>
      <c r="EL47" s="10" vm="43530">
        <v>79</v>
      </c>
      <c r="EM47" s="10" vm="38842">
        <v>0</v>
      </c>
      <c r="EN47" s="10" vm="32363">
        <v>8</v>
      </c>
      <c r="EO47" s="10" vm="25460">
        <v>71</v>
      </c>
      <c r="EP47" s="10" vm="18906">
        <v>597</v>
      </c>
      <c r="EQ47" s="10" vm="55056">
        <v>0</v>
      </c>
      <c r="ER47" s="10" vm="12115">
        <v>250</v>
      </c>
      <c r="ES47" s="10" vm="5631">
        <v>347</v>
      </c>
      <c r="ET47" s="10" vm="53282">
        <v>6071</v>
      </c>
      <c r="EU47" s="10" vm="38612">
        <v>2217</v>
      </c>
      <c r="EV47" s="10" vm="32139">
        <v>1963</v>
      </c>
      <c r="EW47" s="10" vm="2486">
        <v>1891</v>
      </c>
      <c r="EX47" s="10" vm="18688">
        <v>504</v>
      </c>
      <c r="EY47" s="10" vm="2209">
        <v>20</v>
      </c>
      <c r="EZ47" s="10" vm="11945">
        <v>260</v>
      </c>
      <c r="FA47" s="10" vm="5422">
        <v>20</v>
      </c>
      <c r="FB47" s="10" vm="50150">
        <v>187820</v>
      </c>
      <c r="FC47" s="10" vm="38390">
        <v>0</v>
      </c>
      <c r="FD47" s="10" vm="31911">
        <v>187820</v>
      </c>
      <c r="FE47" s="10" vm="25001">
        <v>7662</v>
      </c>
      <c r="FF47" s="10" vm="18469">
        <v>1181</v>
      </c>
      <c r="FG47" s="10" vm="1329">
        <v>0</v>
      </c>
      <c r="FH47" s="10" vm="11737">
        <v>-369</v>
      </c>
      <c r="FI47" s="10" vm="5206">
        <v>0</v>
      </c>
      <c r="FJ47" s="10" vm="46782">
        <v>-2317</v>
      </c>
      <c r="FK47" s="10" vm="38174">
        <v>-339</v>
      </c>
      <c r="FL47" s="10" vm="31676">
        <v>193638</v>
      </c>
      <c r="FM47" s="10" vm="24770">
        <v>54672</v>
      </c>
      <c r="FN47" s="10" vm="18300">
        <v>3425</v>
      </c>
      <c r="FO47" s="10" vm="2667">
        <v>0</v>
      </c>
      <c r="FP47" s="10" vm="11524">
        <v>0</v>
      </c>
      <c r="FQ47" s="10" vm="4990">
        <v>-124</v>
      </c>
      <c r="FR47" s="10" vm="43311">
        <v>0</v>
      </c>
      <c r="FS47" s="10" vm="37943">
        <v>-277</v>
      </c>
      <c r="FT47" s="10" vm="31442">
        <v>57696</v>
      </c>
      <c r="FU47" s="10" vm="2208">
        <v>135942</v>
      </c>
      <c r="FV47" s="10" vm="18085">
        <v>133148</v>
      </c>
      <c r="FW47" s="81" vm="1856">
        <v>5400</v>
      </c>
      <c r="FX47" s="81" vm="11306">
        <v>0</v>
      </c>
      <c r="FY47" s="81" vm="4831">
        <v>0</v>
      </c>
      <c r="FZ47" s="81" vm="53064">
        <v>0</v>
      </c>
      <c r="GA47" s="81" vm="37729">
        <v>5400</v>
      </c>
      <c r="GB47" s="10" vm="31226">
        <v>439</v>
      </c>
      <c r="GC47" s="10" vm="1328">
        <v>139</v>
      </c>
      <c r="GD47" s="10" vm="17868">
        <v>300</v>
      </c>
      <c r="GE47" s="10" vm="51672">
        <v>0</v>
      </c>
      <c r="GF47" s="10" vm="11087">
        <v>0</v>
      </c>
      <c r="GG47" s="10" vm="4621">
        <v>0</v>
      </c>
      <c r="GH47" s="10" vm="49933">
        <v>170</v>
      </c>
      <c r="GI47" s="10" vm="37508">
        <v>51</v>
      </c>
      <c r="GJ47" s="10" vm="30994">
        <v>119</v>
      </c>
      <c r="GK47" s="10" vm="1757">
        <v>0</v>
      </c>
      <c r="GL47" s="10" vm="17646">
        <v>0</v>
      </c>
      <c r="GM47" s="10" vm="2485">
        <v>0</v>
      </c>
      <c r="GN47" s="10" vm="10884">
        <v>541</v>
      </c>
      <c r="GO47" s="10" vm="4410">
        <v>143</v>
      </c>
      <c r="GP47" s="10" vm="46556">
        <v>398</v>
      </c>
      <c r="GQ47" s="10" vm="37286">
        <v>0</v>
      </c>
      <c r="GR47" s="10" vm="30765">
        <v>0</v>
      </c>
      <c r="GS47" s="10" vm="1855">
        <v>0</v>
      </c>
      <c r="GT47" s="10" vm="17426">
        <v>1150</v>
      </c>
      <c r="GU47" s="10" vm="1546">
        <v>333</v>
      </c>
      <c r="GV47" s="10" vm="10667">
        <v>817</v>
      </c>
      <c r="GW47" s="10" vm="4189">
        <v>0</v>
      </c>
      <c r="GX47" s="81" vm="43093">
        <v>0</v>
      </c>
      <c r="GY47" s="10" vm="37062">
        <v>13</v>
      </c>
      <c r="GZ47" s="10" vm="64472">
        <v>0</v>
      </c>
      <c r="HA47" s="10" vm="1222">
        <v>0</v>
      </c>
      <c r="HB47" s="10" vm="17218">
        <v>0</v>
      </c>
      <c r="HC47" s="81" vm="66264">
        <v>0</v>
      </c>
      <c r="HD47" s="81" vm="10450">
        <v>648</v>
      </c>
      <c r="HE47" s="10" vm="3971">
        <v>661</v>
      </c>
      <c r="HF47" s="10" vm="52832">
        <v>1934</v>
      </c>
      <c r="HG47" s="10" vm="36841">
        <v>701</v>
      </c>
      <c r="HH47" s="10" vm="30363">
        <v>0</v>
      </c>
      <c r="HI47" s="10" vm="2484">
        <v>665</v>
      </c>
      <c r="HJ47" s="10" vm="16997">
        <v>740</v>
      </c>
      <c r="HK47" s="10" vm="2207">
        <v>0</v>
      </c>
      <c r="HL47" s="10" vm="10246">
        <v>0</v>
      </c>
      <c r="HM47" s="10" vm="3755">
        <v>0</v>
      </c>
      <c r="HN47" s="10" vm="49718">
        <v>1053</v>
      </c>
      <c r="HO47" s="10" vm="36619">
        <v>5093</v>
      </c>
      <c r="HP47" s="10" vm="30129">
        <v>200</v>
      </c>
      <c r="HQ47" s="10" vm="23176">
        <v>0</v>
      </c>
      <c r="HR47" s="10" vm="16777">
        <v>200</v>
      </c>
      <c r="HS47" s="10" vm="60341">
        <v>0</v>
      </c>
      <c r="HT47" s="10" vm="10031">
        <v>844</v>
      </c>
      <c r="HU47" s="10" vm="3541">
        <v>844</v>
      </c>
      <c r="HV47" s="10" vm="46391">
        <v>1614</v>
      </c>
      <c r="HW47" s="10" vm="36399">
        <v>221</v>
      </c>
      <c r="HX47" s="10" vm="29898">
        <v>0</v>
      </c>
      <c r="HY47" s="10" vm="22944">
        <v>98</v>
      </c>
      <c r="HZ47" s="10" vm="16559">
        <v>0</v>
      </c>
      <c r="IA47" s="10" vm="1451">
        <v>0</v>
      </c>
      <c r="IB47" s="10" vm="9811">
        <v>0</v>
      </c>
      <c r="IC47" s="10" vm="3321">
        <v>1933</v>
      </c>
      <c r="ID47" s="10" vm="42870">
        <v>43</v>
      </c>
      <c r="IE47" s="10" vm="36170">
        <v>45</v>
      </c>
      <c r="IF47" s="10" vm="29662">
        <v>0</v>
      </c>
      <c r="IG47" s="10" vm="2206">
        <v>88</v>
      </c>
      <c r="IH47" s="10" vm="16345">
        <v>1181</v>
      </c>
      <c r="II47" s="10" vm="1854">
        <v>3557</v>
      </c>
      <c r="IJ47" s="10" vm="9610">
        <v>0</v>
      </c>
      <c r="IK47" s="10" vm="3100">
        <v>70</v>
      </c>
      <c r="IL47" s="10" vm="52615">
        <v>-12</v>
      </c>
      <c r="IM47" s="10" vm="35940">
        <v>0</v>
      </c>
      <c r="IN47" s="10" vm="29427">
        <v>3409</v>
      </c>
      <c r="IO47" s="81" vm="1327">
        <v>3419</v>
      </c>
      <c r="IP47" s="10" vm="16128">
        <v>0</v>
      </c>
      <c r="IQ47" s="10" vm="51279">
        <v>0</v>
      </c>
      <c r="IR47" s="10" vm="9392">
        <v>0</v>
      </c>
      <c r="IS47" s="81" vm="2881">
        <v>251</v>
      </c>
      <c r="IT47" s="10" vm="49488">
        <v>251</v>
      </c>
    </row>
    <row r="48" spans="1:254" x14ac:dyDescent="0.25">
      <c r="A48" s="8" t="s">
        <v>56</v>
      </c>
      <c r="B48" s="8" t="s">
        <v>966</v>
      </c>
      <c r="C48" s="89">
        <v>44651</v>
      </c>
      <c r="D48" s="76" vm="15904">
        <v>12</v>
      </c>
      <c r="E48" s="10" vm="9157">
        <v>61754</v>
      </c>
      <c r="F48" s="10" vm="65459">
        <v>-44713</v>
      </c>
      <c r="G48" s="10" vm="42656">
        <v>-2729</v>
      </c>
      <c r="H48" s="10" vm="59595">
        <v>14312</v>
      </c>
      <c r="I48" s="10" vm="29207">
        <v>1970</v>
      </c>
      <c r="J48" s="10" vm="63377">
        <v>16282</v>
      </c>
      <c r="K48" s="10" vm="46179">
        <v>0</v>
      </c>
      <c r="L48" s="10" vm="15685">
        <v>67</v>
      </c>
      <c r="M48" s="10" vm="8940">
        <v>0</v>
      </c>
      <c r="N48" s="10" vm="44429">
        <v>58</v>
      </c>
      <c r="O48" s="10" vm="42431">
        <v>-8683</v>
      </c>
      <c r="P48" s="10" vm="35723">
        <v>147</v>
      </c>
      <c r="Q48" s="10" vm="64347">
        <v>0</v>
      </c>
      <c r="R48" s="10" vm="22315">
        <v>0</v>
      </c>
      <c r="S48" s="10" vm="100773">
        <v>0</v>
      </c>
      <c r="T48" s="10" vm="63961">
        <v>7871</v>
      </c>
      <c r="U48" s="10" vm="8730">
        <v>81</v>
      </c>
      <c r="V48" s="10" vm="54180">
        <v>7952</v>
      </c>
      <c r="W48" s="10" vm="42216">
        <v>0</v>
      </c>
      <c r="X48" s="10" vm="35487">
        <v>5110</v>
      </c>
      <c r="Y48" s="10" vm="28900">
        <v>0</v>
      </c>
      <c r="Z48" s="10" vm="22094">
        <v>0</v>
      </c>
      <c r="AA48" s="10" vm="66048">
        <v>13062</v>
      </c>
      <c r="AB48" s="10" vm="15295">
        <v>47905</v>
      </c>
      <c r="AC48" s="10" vm="8535">
        <v>1769</v>
      </c>
      <c r="AD48" s="10" vm="51061">
        <v>49674</v>
      </c>
      <c r="AE48" s="10" vm="41997">
        <v>707</v>
      </c>
      <c r="AF48" s="10" vm="35252">
        <v>0</v>
      </c>
      <c r="AG48" s="10" vm="28667">
        <v>576</v>
      </c>
      <c r="AH48" s="10" vm="21874">
        <v>0</v>
      </c>
      <c r="AI48" s="10" vm="49261">
        <v>50957</v>
      </c>
      <c r="AJ48" s="10" vm="15079">
        <v>12893</v>
      </c>
      <c r="AK48" s="10" vm="63181">
        <v>2397</v>
      </c>
      <c r="AL48" s="10" vm="47688">
        <v>13685</v>
      </c>
      <c r="AM48" s="10" vm="41789">
        <v>734</v>
      </c>
      <c r="AN48" s="10" vm="35039">
        <v>0</v>
      </c>
      <c r="AO48" s="10" vm="28442">
        <v>369</v>
      </c>
      <c r="AP48" s="10" vm="21665">
        <v>0</v>
      </c>
      <c r="AQ48" s="10" vm="45953">
        <v>9053</v>
      </c>
      <c r="AR48" s="10" vm="14859">
        <v>0</v>
      </c>
      <c r="AS48" s="10" vm="8228">
        <v>981</v>
      </c>
      <c r="AT48" s="10" vm="44200">
        <v>40112</v>
      </c>
      <c r="AU48" s="10" vm="41565">
        <v>10845</v>
      </c>
      <c r="AV48" s="10" vm="64840">
        <v>833</v>
      </c>
      <c r="AW48" s="10" vm="28215">
        <v>376977</v>
      </c>
      <c r="AX48" s="10" vm="21461">
        <v>0</v>
      </c>
      <c r="AY48" s="10" vm="55701">
        <v>4724</v>
      </c>
      <c r="AZ48" s="10" vm="14647">
        <v>0</v>
      </c>
      <c r="BA48" s="10" vm="8011">
        <v>0</v>
      </c>
      <c r="BB48" s="10" vm="53948">
        <v>7160</v>
      </c>
      <c r="BC48" s="10" vm="41334">
        <v>0</v>
      </c>
      <c r="BD48" s="10" vm="34705">
        <v>0</v>
      </c>
      <c r="BE48" s="10" vm="27986">
        <v>13</v>
      </c>
      <c r="BF48" s="10" vm="21240">
        <v>0</v>
      </c>
      <c r="BG48" s="10" vm="52404">
        <v>388874</v>
      </c>
      <c r="BH48" s="10" vm="14451">
        <v>6161</v>
      </c>
      <c r="BI48" s="10" vm="7812">
        <v>3495</v>
      </c>
      <c r="BJ48" s="10" vm="50843">
        <v>152</v>
      </c>
      <c r="BK48" s="10" vm="41107">
        <v>4334</v>
      </c>
      <c r="BL48" s="10" vm="34474">
        <v>5170</v>
      </c>
      <c r="BM48" s="10" vm="27755">
        <v>19312</v>
      </c>
      <c r="BN48" s="10" vm="21019">
        <v>888</v>
      </c>
      <c r="BO48" s="10" vm="49036">
        <v>0</v>
      </c>
      <c r="BP48" s="10" vm="14235">
        <v>707</v>
      </c>
      <c r="BQ48" s="10" vm="7655">
        <v>22628</v>
      </c>
      <c r="BR48" s="10" vm="47464">
        <v>24223</v>
      </c>
      <c r="BS48" s="10" vm="65130">
        <v>-4911</v>
      </c>
      <c r="BT48" s="10" vm="34252">
        <v>383963</v>
      </c>
      <c r="BU48" s="10" vm="27528">
        <v>77615</v>
      </c>
      <c r="BV48" s="10" vm="20804">
        <v>119267</v>
      </c>
      <c r="BW48" s="10" vm="45731">
        <v>0</v>
      </c>
      <c r="BX48" s="10" vm="14017">
        <v>65023</v>
      </c>
      <c r="BY48" s="10" vm="7444">
        <v>0</v>
      </c>
      <c r="BZ48" s="10" vm="43982">
        <v>0</v>
      </c>
      <c r="CA48" s="10" vm="40666">
        <v>3326</v>
      </c>
      <c r="CB48" s="10" vm="64735">
        <v>265231</v>
      </c>
      <c r="CC48" s="10" vm="27302">
        <v>17060</v>
      </c>
      <c r="CD48" s="10" vm="20603">
        <v>251</v>
      </c>
      <c r="CE48" s="10" vm="55480">
        <v>101421</v>
      </c>
      <c r="CF48" s="10" vm="13803">
        <v>101421</v>
      </c>
      <c r="CG48" s="10" vm="7233">
        <v>0</v>
      </c>
      <c r="CH48" s="10" vm="53730">
        <v>0</v>
      </c>
      <c r="CI48" s="10" vm="40434">
        <v>0</v>
      </c>
      <c r="CJ48" s="10" vm="33867">
        <v>0</v>
      </c>
      <c r="CK48" s="10" vm="27077">
        <v>101421</v>
      </c>
      <c r="CL48" s="10" vm="20384">
        <v>2830</v>
      </c>
      <c r="CM48" s="10" vm="52251">
        <v>2729</v>
      </c>
      <c r="CN48" s="10" vm="13598">
        <v>0</v>
      </c>
      <c r="CO48" s="10" vm="7016">
        <v>101</v>
      </c>
      <c r="CP48" s="10" vm="50613">
        <v>1741</v>
      </c>
      <c r="CQ48" s="10" vm="40204">
        <v>0</v>
      </c>
      <c r="CR48" s="10" vm="33633">
        <v>1602</v>
      </c>
      <c r="CS48" s="10" vm="26843">
        <v>139</v>
      </c>
      <c r="CT48" s="10" vm="20165">
        <v>823</v>
      </c>
      <c r="CU48" s="10" vm="48813">
        <v>0</v>
      </c>
      <c r="CV48" s="10" vm="13383">
        <v>796</v>
      </c>
      <c r="CW48" s="10" vm="6851">
        <v>27</v>
      </c>
      <c r="CX48" s="10" vm="47241">
        <v>0</v>
      </c>
      <c r="CY48" s="10" vm="39989">
        <v>0</v>
      </c>
      <c r="CZ48" s="10" vm="33404">
        <v>0</v>
      </c>
      <c r="DA48" s="10" vm="26619">
        <v>0</v>
      </c>
      <c r="DB48" s="81" vm="19948">
        <v>0</v>
      </c>
      <c r="DC48" s="81" vm="45506">
        <v>0</v>
      </c>
      <c r="DD48" s="81" vm="13163">
        <v>0</v>
      </c>
      <c r="DE48" s="81" vm="6634">
        <v>0</v>
      </c>
      <c r="DF48" s="10" vm="43761">
        <v>0</v>
      </c>
      <c r="DG48" s="10" vm="39760">
        <v>0</v>
      </c>
      <c r="DH48" s="10" vm="33230">
        <v>0</v>
      </c>
      <c r="DI48" s="10" vm="26385">
        <v>0</v>
      </c>
      <c r="DJ48" s="10" vm="19741">
        <v>5394</v>
      </c>
      <c r="DK48" s="10" vm="55261">
        <v>2729</v>
      </c>
      <c r="DL48" s="10" vm="12950">
        <v>2398</v>
      </c>
      <c r="DM48" s="10" vm="6419">
        <v>267</v>
      </c>
      <c r="DN48" s="10" vm="53511">
        <v>0</v>
      </c>
      <c r="DO48" s="10" vm="39531">
        <v>0</v>
      </c>
      <c r="DP48" s="10" vm="33011">
        <v>0</v>
      </c>
      <c r="DQ48" s="10" vm="26156">
        <v>0</v>
      </c>
      <c r="DR48" s="10" vm="19524">
        <v>0</v>
      </c>
      <c r="DS48" s="10" vm="65803">
        <v>0</v>
      </c>
      <c r="DT48" s="10" vm="12752">
        <v>0</v>
      </c>
      <c r="DU48" s="10" vm="6206">
        <v>0</v>
      </c>
      <c r="DV48" s="10" vm="50391">
        <v>0</v>
      </c>
      <c r="DW48" s="10" vm="39305">
        <v>0</v>
      </c>
      <c r="DX48" s="10" vm="32778">
        <v>0</v>
      </c>
      <c r="DY48" s="10" vm="25932">
        <v>0</v>
      </c>
      <c r="DZ48" s="10" vm="19305">
        <v>257</v>
      </c>
      <c r="EA48" s="10" vm="48588">
        <v>0</v>
      </c>
      <c r="EB48" s="10" vm="12536">
        <v>145</v>
      </c>
      <c r="EC48" s="10" vm="6045">
        <v>112</v>
      </c>
      <c r="ED48" s="10" vm="47021">
        <v>1097</v>
      </c>
      <c r="EE48" s="10" vm="39088">
        <v>0</v>
      </c>
      <c r="EF48" s="10" vm="32551">
        <v>760</v>
      </c>
      <c r="EG48" s="10" vm="64288">
        <v>337</v>
      </c>
      <c r="EH48" s="81" vm="19089">
        <v>2600</v>
      </c>
      <c r="EI48" s="81" vm="45286">
        <v>0</v>
      </c>
      <c r="EJ48" s="81" vm="12316">
        <v>0</v>
      </c>
      <c r="EK48" s="81" vm="5830">
        <v>2600</v>
      </c>
      <c r="EL48" s="10" vm="43544">
        <v>1449</v>
      </c>
      <c r="EM48" s="10" vm="38859">
        <v>0</v>
      </c>
      <c r="EN48" s="10" vm="32371">
        <v>1298</v>
      </c>
      <c r="EO48" s="10" vm="25476">
        <v>151</v>
      </c>
      <c r="EP48" s="10" vm="18893">
        <v>5403</v>
      </c>
      <c r="EQ48" s="10" vm="55045">
        <v>0</v>
      </c>
      <c r="ER48" s="10" vm="12100">
        <v>2203</v>
      </c>
      <c r="ES48" s="10" vm="5616">
        <v>3200</v>
      </c>
      <c r="ET48" s="10" vm="53295">
        <v>10797</v>
      </c>
      <c r="EU48" s="10" vm="38627">
        <v>2729</v>
      </c>
      <c r="EV48" s="10" vm="32154">
        <v>4601</v>
      </c>
      <c r="EW48" s="10" vm="25246">
        <v>3467</v>
      </c>
      <c r="EX48" s="10" vm="18674">
        <v>911</v>
      </c>
      <c r="EY48" s="10" vm="51879">
        <v>666</v>
      </c>
      <c r="EZ48" s="10" vm="11934">
        <v>474</v>
      </c>
      <c r="FA48" s="10" vm="5408">
        <v>666</v>
      </c>
      <c r="FB48" s="10" vm="50162">
        <v>436289</v>
      </c>
      <c r="FC48" s="10" vm="38406">
        <v>0</v>
      </c>
      <c r="FD48" s="10" vm="31925">
        <v>436289</v>
      </c>
      <c r="FE48" s="10" vm="25016">
        <v>27936</v>
      </c>
      <c r="FF48" s="10" vm="18454">
        <v>11503</v>
      </c>
      <c r="FG48" s="10" vm="48366">
        <v>0</v>
      </c>
      <c r="FH48" s="10" vm="11722">
        <v>-3796</v>
      </c>
      <c r="FI48" s="10" vm="5191">
        <v>0</v>
      </c>
      <c r="FJ48" s="10" vm="46796">
        <v>-3844</v>
      </c>
      <c r="FK48" s="10" vm="38191">
        <v>0</v>
      </c>
      <c r="FL48" s="10" vm="31691">
        <v>468088</v>
      </c>
      <c r="FM48" s="10" vm="24782">
        <v>84561</v>
      </c>
      <c r="FN48" s="10" vm="18286">
        <v>9053</v>
      </c>
      <c r="FO48" s="10" vm="45081">
        <v>0</v>
      </c>
      <c r="FP48" s="10" vm="11510">
        <v>0</v>
      </c>
      <c r="FQ48" s="10" vm="4974">
        <v>-2503</v>
      </c>
      <c r="FR48" s="10" vm="43324">
        <v>0</v>
      </c>
      <c r="FS48" s="10" vm="37958">
        <v>0</v>
      </c>
      <c r="FT48" s="10" vm="31457">
        <v>91111</v>
      </c>
      <c r="FU48" s="10" vm="24558">
        <v>376977</v>
      </c>
      <c r="FV48" s="10" vm="18069">
        <v>351728</v>
      </c>
      <c r="FW48" s="81" vm="54821">
        <v>7000</v>
      </c>
      <c r="FX48" s="81" vm="11291">
        <v>13</v>
      </c>
      <c r="FY48" s="81" vm="4818">
        <v>0</v>
      </c>
      <c r="FZ48" s="81" vm="53078">
        <v>147</v>
      </c>
      <c r="GA48" s="81" vm="37746">
        <v>7160</v>
      </c>
      <c r="GB48" s="10" vm="31240">
        <v>394</v>
      </c>
      <c r="GC48" s="10" vm="24328">
        <v>270</v>
      </c>
      <c r="GD48" s="10" vm="17853">
        <v>124</v>
      </c>
      <c r="GE48" s="10" vm="51658">
        <v>870</v>
      </c>
      <c r="GF48" s="10" vm="11072">
        <v>490</v>
      </c>
      <c r="GG48" s="10" vm="4606">
        <v>380</v>
      </c>
      <c r="GH48" s="10" vm="49946">
        <v>971</v>
      </c>
      <c r="GI48" s="10" vm="37523">
        <v>121</v>
      </c>
      <c r="GJ48" s="10" vm="31009">
        <v>850</v>
      </c>
      <c r="GK48" s="10" vm="24101">
        <v>0</v>
      </c>
      <c r="GL48" s="10" vm="17632">
        <v>0</v>
      </c>
      <c r="GM48" s="10" vm="48204">
        <v>0</v>
      </c>
      <c r="GN48" s="10" vm="10871">
        <v>312</v>
      </c>
      <c r="GO48" s="10" vm="4394">
        <v>88</v>
      </c>
      <c r="GP48" s="10" vm="46570">
        <v>224</v>
      </c>
      <c r="GQ48" s="10" vm="37302">
        <v>397</v>
      </c>
      <c r="GR48" s="10" vm="30780">
        <v>5</v>
      </c>
      <c r="GS48" s="10" vm="23876">
        <v>392</v>
      </c>
      <c r="GT48" s="10" vm="17411">
        <v>2944</v>
      </c>
      <c r="GU48" s="10" vm="44861">
        <v>974</v>
      </c>
      <c r="GV48" s="10" vm="10652">
        <v>1970</v>
      </c>
      <c r="GW48" s="10" vm="4174">
        <v>1059</v>
      </c>
      <c r="GX48" s="81" vm="43106">
        <v>0</v>
      </c>
      <c r="GY48" s="10" vm="37078">
        <v>0</v>
      </c>
      <c r="GZ48" s="10" vm="30603">
        <v>0</v>
      </c>
      <c r="HA48" s="10" vm="23647">
        <v>0</v>
      </c>
      <c r="HB48" s="10" vm="17204">
        <v>0</v>
      </c>
      <c r="HC48" s="81" vm="54604">
        <v>3257</v>
      </c>
      <c r="HD48" s="81" vm="10435">
        <v>854</v>
      </c>
      <c r="HE48" s="10" vm="3956">
        <v>5170</v>
      </c>
      <c r="HF48" s="10" vm="52845">
        <v>5207</v>
      </c>
      <c r="HG48" s="10" vm="36857">
        <v>2606</v>
      </c>
      <c r="HH48" s="10" vm="30378">
        <v>10002</v>
      </c>
      <c r="HI48" s="10" vm="23424">
        <v>0</v>
      </c>
      <c r="HJ48" s="10" vm="16983">
        <v>2572</v>
      </c>
      <c r="HK48" s="10" vm="51485">
        <v>0</v>
      </c>
      <c r="HL48" s="10" vm="10232">
        <v>0</v>
      </c>
      <c r="HM48" s="10" vm="3741">
        <v>0</v>
      </c>
      <c r="HN48" s="10" vm="49732">
        <v>2241</v>
      </c>
      <c r="HO48" s="10" vm="36635">
        <v>22628</v>
      </c>
      <c r="HP48" s="10" vm="30144">
        <v>114</v>
      </c>
      <c r="HQ48" s="10" vm="23190">
        <v>3212</v>
      </c>
      <c r="HR48" s="10" vm="16761">
        <v>3326</v>
      </c>
      <c r="HS48" s="10" vm="47986">
        <v>0</v>
      </c>
      <c r="HT48" s="10" vm="10015">
        <v>251</v>
      </c>
      <c r="HU48" s="10" vm="3526">
        <v>251</v>
      </c>
      <c r="HV48" s="10" vm="46401">
        <v>8990</v>
      </c>
      <c r="HW48" s="10" vm="36413">
        <v>146</v>
      </c>
      <c r="HX48" s="10" vm="29913">
        <v>0</v>
      </c>
      <c r="HY48" s="10" vm="64260">
        <v>433</v>
      </c>
      <c r="HZ48" s="10" vm="16545">
        <v>0</v>
      </c>
      <c r="IA48" s="10" vm="44632">
        <v>277</v>
      </c>
      <c r="IB48" s="10" vm="9797">
        <v>-1163</v>
      </c>
      <c r="IC48" s="10" vm="3305">
        <v>8683</v>
      </c>
      <c r="ID48" s="10" vm="42884">
        <v>485</v>
      </c>
      <c r="IE48" s="10" vm="36186">
        <v>884</v>
      </c>
      <c r="IF48" s="10" vm="29677">
        <v>0</v>
      </c>
      <c r="IG48" s="10" vm="22782">
        <v>1369</v>
      </c>
      <c r="IH48" s="10" vm="16331">
        <v>11503</v>
      </c>
      <c r="II48" s="10" vm="54384">
        <v>9951</v>
      </c>
      <c r="IJ48" s="10" vm="9596">
        <v>-229</v>
      </c>
      <c r="IK48" s="10" vm="3085">
        <v>165</v>
      </c>
      <c r="IL48" s="10" vm="52629">
        <v>-74</v>
      </c>
      <c r="IM48" s="10" vm="35957">
        <v>0</v>
      </c>
      <c r="IN48" s="10" vm="29442">
        <v>10485</v>
      </c>
      <c r="IO48" s="81" vm="22559">
        <v>10485</v>
      </c>
      <c r="IP48" s="10" vm="16115">
        <v>0</v>
      </c>
      <c r="IQ48" s="10" vm="51265">
        <v>0</v>
      </c>
      <c r="IR48" s="10" vm="9376">
        <v>0</v>
      </c>
      <c r="IS48" s="81" vm="2866">
        <v>33</v>
      </c>
      <c r="IT48" s="10" vm="49502">
        <v>33</v>
      </c>
    </row>
    <row r="49" spans="1:254" x14ac:dyDescent="0.25">
      <c r="A49" s="8" t="s">
        <v>967</v>
      </c>
      <c r="B49" s="8" t="s">
        <v>968</v>
      </c>
      <c r="C49" s="89">
        <v>44651</v>
      </c>
      <c r="D49" s="76" vm="15919">
        <v>12</v>
      </c>
      <c r="E49" s="10" vm="9173">
        <v>7959</v>
      </c>
      <c r="F49" s="10" vm="65450">
        <v>-5373</v>
      </c>
      <c r="G49" s="10" vm="42641">
        <v>-387</v>
      </c>
      <c r="H49" s="10" vm="59580">
        <v>2199</v>
      </c>
      <c r="I49" s="10" vm="1449">
        <v>73</v>
      </c>
      <c r="J49" s="10" vm="63393">
        <v>2272</v>
      </c>
      <c r="K49" s="10" vm="2477">
        <v>0</v>
      </c>
      <c r="L49" s="10" vm="15699">
        <v>0</v>
      </c>
      <c r="M49" s="10" vm="8955">
        <v>0</v>
      </c>
      <c r="N49" s="10" vm="44415">
        <v>8</v>
      </c>
      <c r="O49" s="10" vm="42417">
        <v>-1062</v>
      </c>
      <c r="P49" s="10" vm="35708">
        <v>0</v>
      </c>
      <c r="Q49" s="10" vm="1847">
        <v>0</v>
      </c>
      <c r="R49" s="10" vm="22330">
        <v>0</v>
      </c>
      <c r="S49" s="10" vm="1540">
        <v>0</v>
      </c>
      <c r="T49" s="10" vm="15503">
        <v>1218</v>
      </c>
      <c r="U49" s="10" vm="8746">
        <v>0</v>
      </c>
      <c r="V49" s="10" vm="54167">
        <v>1218</v>
      </c>
      <c r="W49" s="10" vm="42204">
        <v>0</v>
      </c>
      <c r="X49" s="10" vm="35472">
        <v>785</v>
      </c>
      <c r="Y49" s="10" vm="28885">
        <v>0</v>
      </c>
      <c r="Z49" s="10" vm="22110">
        <v>0</v>
      </c>
      <c r="AA49" s="10" vm="52521">
        <v>2003</v>
      </c>
      <c r="AB49" s="10" vm="15310">
        <v>6699</v>
      </c>
      <c r="AC49" s="10" vm="8549">
        <v>245</v>
      </c>
      <c r="AD49" s="10" vm="51049">
        <v>6944</v>
      </c>
      <c r="AE49" s="10" vm="41982">
        <v>323</v>
      </c>
      <c r="AF49" s="10" vm="35237">
        <v>0</v>
      </c>
      <c r="AG49" s="10" vm="2476">
        <v>0</v>
      </c>
      <c r="AH49" s="10" vm="21889">
        <v>0</v>
      </c>
      <c r="AI49" s="10" vm="2200">
        <v>7267</v>
      </c>
      <c r="AJ49" s="10" vm="15095">
        <v>952</v>
      </c>
      <c r="AK49" s="10" vm="8444">
        <v>289</v>
      </c>
      <c r="AL49" s="10" vm="47675">
        <v>862</v>
      </c>
      <c r="AM49" s="10" vm="41776">
        <v>219</v>
      </c>
      <c r="AN49" s="10" vm="35025">
        <v>769</v>
      </c>
      <c r="AO49" s="10" vm="1539">
        <v>19</v>
      </c>
      <c r="AP49" s="10" vm="21679">
        <v>0</v>
      </c>
      <c r="AQ49" s="10" vm="1323">
        <v>1677</v>
      </c>
      <c r="AR49" s="10" vm="14875">
        <v>0</v>
      </c>
      <c r="AS49" s="10" vm="8244">
        <v>244</v>
      </c>
      <c r="AT49" s="10" vm="44188">
        <v>5031</v>
      </c>
      <c r="AU49" s="10" vm="41549">
        <v>2236</v>
      </c>
      <c r="AV49" s="10" vm="64832">
        <v>65</v>
      </c>
      <c r="AW49" s="10" vm="28201">
        <v>66585</v>
      </c>
      <c r="AX49" s="10" vm="21474">
        <v>0</v>
      </c>
      <c r="AY49" s="10" vm="1754">
        <v>2480</v>
      </c>
      <c r="AZ49" s="10" vm="14662">
        <v>0</v>
      </c>
      <c r="BA49" s="10" vm="8026">
        <v>0</v>
      </c>
      <c r="BB49" s="10" vm="53936">
        <v>0</v>
      </c>
      <c r="BC49" s="10" vm="41319">
        <v>0</v>
      </c>
      <c r="BD49" s="10" vm="34690">
        <v>0</v>
      </c>
      <c r="BE49" s="10" vm="2199">
        <v>0</v>
      </c>
      <c r="BF49" s="10" vm="21257">
        <v>339</v>
      </c>
      <c r="BG49" s="10" vm="1846">
        <v>69404</v>
      </c>
      <c r="BH49" s="10" vm="14464">
        <v>0</v>
      </c>
      <c r="BI49" s="10" vm="7825">
        <v>199</v>
      </c>
      <c r="BJ49" s="10" vm="50830">
        <v>8168</v>
      </c>
      <c r="BK49" s="10" vm="41092">
        <v>405</v>
      </c>
      <c r="BL49" s="10" vm="34459">
        <v>19</v>
      </c>
      <c r="BM49" s="10" vm="27742">
        <v>8791</v>
      </c>
      <c r="BN49" s="10" vm="21033">
        <v>7</v>
      </c>
      <c r="BO49" s="10" vm="49049">
        <v>0</v>
      </c>
      <c r="BP49" s="10" vm="14250">
        <v>323</v>
      </c>
      <c r="BQ49" s="10" vm="7667">
        <v>1280</v>
      </c>
      <c r="BR49" s="10" vm="47451">
        <v>1610</v>
      </c>
      <c r="BS49" s="10" vm="40883">
        <v>7181</v>
      </c>
      <c r="BT49" s="10" vm="34241">
        <v>76585</v>
      </c>
      <c r="BU49" s="10" vm="1448">
        <v>29532</v>
      </c>
      <c r="BV49" s="10" vm="64172">
        <v>0</v>
      </c>
      <c r="BW49" s="10" vm="2475">
        <v>0</v>
      </c>
      <c r="BX49" s="10" vm="14034">
        <v>11262</v>
      </c>
      <c r="BY49" s="10" vm="7460">
        <v>0</v>
      </c>
      <c r="BZ49" s="10" vm="43969">
        <v>0</v>
      </c>
      <c r="CA49" s="10" vm="40652">
        <v>17</v>
      </c>
      <c r="CB49" s="10" vm="34077">
        <v>40811</v>
      </c>
      <c r="CC49" s="10" vm="1845">
        <v>2094</v>
      </c>
      <c r="CD49" s="10" vm="20616">
        <v>0</v>
      </c>
      <c r="CE49" s="10" vm="1538">
        <v>33680</v>
      </c>
      <c r="CF49" s="10" vm="13817">
        <v>33680</v>
      </c>
      <c r="CG49" s="10" vm="7248">
        <v>0</v>
      </c>
      <c r="CH49" s="10" vm="53717">
        <v>0</v>
      </c>
      <c r="CI49" s="10" vm="40418">
        <v>0</v>
      </c>
      <c r="CJ49" s="10" vm="33853">
        <v>0</v>
      </c>
      <c r="CK49" s="10" vm="27062">
        <v>33680</v>
      </c>
      <c r="CL49" s="10" vm="20400">
        <v>605</v>
      </c>
      <c r="CM49" s="10" vm="52261">
        <v>387</v>
      </c>
      <c r="CN49" s="10" vm="13615">
        <v>0</v>
      </c>
      <c r="CO49" s="10" vm="7033">
        <v>218</v>
      </c>
      <c r="CP49" s="10" vm="50601">
        <v>0</v>
      </c>
      <c r="CQ49" s="10" vm="40188">
        <v>0</v>
      </c>
      <c r="CR49" s="10" vm="33619">
        <v>0</v>
      </c>
      <c r="CS49" s="10" vm="2474">
        <v>0</v>
      </c>
      <c r="CT49" s="10" vm="20179">
        <v>0</v>
      </c>
      <c r="CU49" s="10" vm="2198">
        <v>0</v>
      </c>
      <c r="CV49" s="10" vm="13398">
        <v>342</v>
      </c>
      <c r="CW49" s="10" vm="6864">
        <v>-342</v>
      </c>
      <c r="CX49" s="10" vm="47228">
        <v>0</v>
      </c>
      <c r="CY49" s="10" vm="39974">
        <v>0</v>
      </c>
      <c r="CZ49" s="10" vm="33390">
        <v>0</v>
      </c>
      <c r="DA49" s="10" vm="26604">
        <v>0</v>
      </c>
      <c r="DB49" s="81" vm="19964">
        <v>0</v>
      </c>
      <c r="DC49" s="81" vm="45519">
        <v>0</v>
      </c>
      <c r="DD49" s="81" vm="13180">
        <v>0</v>
      </c>
      <c r="DE49" s="81" vm="6652">
        <v>0</v>
      </c>
      <c r="DF49" s="10" vm="43749">
        <v>87</v>
      </c>
      <c r="DG49" s="10" vm="39744">
        <v>0</v>
      </c>
      <c r="DH49" s="10" vm="33222">
        <v>0</v>
      </c>
      <c r="DI49" s="10" vm="26371">
        <v>87</v>
      </c>
      <c r="DJ49" s="10" vm="19755">
        <v>692</v>
      </c>
      <c r="DK49" s="10" vm="2120">
        <v>387</v>
      </c>
      <c r="DL49" s="10" vm="12965">
        <v>342</v>
      </c>
      <c r="DM49" s="10" vm="6435">
        <v>-37</v>
      </c>
      <c r="DN49" s="10" vm="53499">
        <v>0</v>
      </c>
      <c r="DO49" s="10" vm="39514">
        <v>0</v>
      </c>
      <c r="DP49" s="10" vm="64640">
        <v>0</v>
      </c>
      <c r="DQ49" s="10" vm="2197">
        <v>0</v>
      </c>
      <c r="DR49" s="10" vm="19540">
        <v>0</v>
      </c>
      <c r="DS49" s="10" vm="1844">
        <v>0</v>
      </c>
      <c r="DT49" s="10" vm="12767">
        <v>0</v>
      </c>
      <c r="DU49" s="10" vm="6223">
        <v>0</v>
      </c>
      <c r="DV49" s="10" vm="50379">
        <v>0</v>
      </c>
      <c r="DW49" s="10" vm="39291">
        <v>0</v>
      </c>
      <c r="DX49" s="10" vm="32764">
        <v>0</v>
      </c>
      <c r="DY49" s="10" vm="1322">
        <v>0</v>
      </c>
      <c r="DZ49" s="10" vm="19318">
        <v>0</v>
      </c>
      <c r="EA49" s="10" vm="48601">
        <v>0</v>
      </c>
      <c r="EB49" s="10" vm="12551">
        <v>0</v>
      </c>
      <c r="EC49" s="10" vm="6056">
        <v>0</v>
      </c>
      <c r="ED49" s="10" vm="47008">
        <v>0</v>
      </c>
      <c r="EE49" s="10" vm="39074">
        <v>0</v>
      </c>
      <c r="EF49" s="10" vm="32539">
        <v>0</v>
      </c>
      <c r="EG49" s="10" vm="1753">
        <v>0</v>
      </c>
      <c r="EH49" s="81" vm="19105">
        <v>0</v>
      </c>
      <c r="EI49" s="81" vm="2473">
        <v>0</v>
      </c>
      <c r="EJ49" s="81" vm="12333">
        <v>0</v>
      </c>
      <c r="EK49" s="81" vm="5846">
        <v>0</v>
      </c>
      <c r="EL49" s="10" vm="43531">
        <v>0</v>
      </c>
      <c r="EM49" s="10" vm="38843">
        <v>0</v>
      </c>
      <c r="EN49" s="10" vm="64572">
        <v>0</v>
      </c>
      <c r="EO49" s="10" vm="25461">
        <v>0</v>
      </c>
      <c r="EP49" s="10" vm="18907">
        <v>0</v>
      </c>
      <c r="EQ49" s="10" vm="1537">
        <v>0</v>
      </c>
      <c r="ER49" s="10" vm="12116">
        <v>0</v>
      </c>
      <c r="ES49" s="10" vm="5632">
        <v>0</v>
      </c>
      <c r="ET49" s="10" vm="53283">
        <v>692</v>
      </c>
      <c r="EU49" s="10" vm="38613">
        <v>387</v>
      </c>
      <c r="EV49" s="10" vm="32140">
        <v>342</v>
      </c>
      <c r="EW49" s="10" vm="25231">
        <v>-37</v>
      </c>
      <c r="EX49" s="10" vm="18689">
        <v>19</v>
      </c>
      <c r="EY49" s="10" vm="51892">
        <v>5</v>
      </c>
      <c r="EZ49" s="10" vm="11946">
        <v>2</v>
      </c>
      <c r="FA49" s="10" vm="5423">
        <v>4</v>
      </c>
      <c r="FB49" s="10" vm="50151">
        <v>87937</v>
      </c>
      <c r="FC49" s="10" vm="38391">
        <v>0</v>
      </c>
      <c r="FD49" s="10" vm="64557">
        <v>87937</v>
      </c>
      <c r="FE49" s="10" vm="2472">
        <v>2049</v>
      </c>
      <c r="FF49" s="10" vm="18470">
        <v>1087</v>
      </c>
      <c r="FG49" s="10" vm="2196">
        <v>0</v>
      </c>
      <c r="FH49" s="10" vm="11738">
        <v>-225</v>
      </c>
      <c r="FI49" s="10" vm="5207">
        <v>0</v>
      </c>
      <c r="FJ49" s="10" vm="46783">
        <v>0</v>
      </c>
      <c r="FK49" s="10" vm="38175">
        <v>0</v>
      </c>
      <c r="FL49" s="10" vm="31677">
        <v>90848</v>
      </c>
      <c r="FM49" s="10" vm="1536">
        <v>22680</v>
      </c>
      <c r="FN49" s="10" vm="18301">
        <v>1662</v>
      </c>
      <c r="FO49" s="10" vm="45094">
        <v>0</v>
      </c>
      <c r="FP49" s="10" vm="11525">
        <v>0</v>
      </c>
      <c r="FQ49" s="10" vm="4991">
        <v>-79</v>
      </c>
      <c r="FR49" s="10" vm="43312">
        <v>0</v>
      </c>
      <c r="FS49" s="10" vm="37944">
        <v>0</v>
      </c>
      <c r="FT49" s="10" vm="31443">
        <v>24263</v>
      </c>
      <c r="FU49" s="10" vm="24543">
        <v>66585</v>
      </c>
      <c r="FV49" s="10" vm="18086">
        <v>65257</v>
      </c>
      <c r="FW49" s="81" vm="1447">
        <v>0</v>
      </c>
      <c r="FX49" s="81" vm="11307">
        <v>0</v>
      </c>
      <c r="FY49" s="81" vm="62887">
        <v>0</v>
      </c>
      <c r="FZ49" s="81" vm="53065">
        <v>0</v>
      </c>
      <c r="GA49" s="81" vm="37730">
        <v>0</v>
      </c>
      <c r="GB49" s="10" vm="31227">
        <v>204</v>
      </c>
      <c r="GC49" s="10" vm="2195">
        <v>131</v>
      </c>
      <c r="GD49" s="10" vm="17869">
        <v>73</v>
      </c>
      <c r="GE49" s="10" vm="1843">
        <v>0</v>
      </c>
      <c r="GF49" s="10" vm="11088">
        <v>0</v>
      </c>
      <c r="GG49" s="10" vm="4622">
        <v>0</v>
      </c>
      <c r="GH49" s="10" vm="49934">
        <v>0</v>
      </c>
      <c r="GI49" s="10" vm="37509">
        <v>0</v>
      </c>
      <c r="GJ49" s="10" vm="30995">
        <v>0</v>
      </c>
      <c r="GK49" s="10" vm="24088">
        <v>0</v>
      </c>
      <c r="GL49" s="10" vm="17647">
        <v>0</v>
      </c>
      <c r="GM49" s="10" vm="65590">
        <v>0</v>
      </c>
      <c r="GN49" s="10" vm="10885">
        <v>0</v>
      </c>
      <c r="GO49" s="10" vm="4411">
        <v>0</v>
      </c>
      <c r="GP49" s="10" vm="46557">
        <v>0</v>
      </c>
      <c r="GQ49" s="10" vm="37287">
        <v>0</v>
      </c>
      <c r="GR49" s="10" vm="30766">
        <v>0</v>
      </c>
      <c r="GS49" s="10" vm="2399">
        <v>0</v>
      </c>
      <c r="GT49" s="10" vm="17427">
        <v>204</v>
      </c>
      <c r="GU49" s="10" vm="2471">
        <v>131</v>
      </c>
      <c r="GV49" s="10" vm="10668">
        <v>73</v>
      </c>
      <c r="GW49" s="10" vm="4190">
        <v>0</v>
      </c>
      <c r="GX49" s="81" vm="43094">
        <v>0</v>
      </c>
      <c r="GY49" s="10" vm="37063">
        <v>0</v>
      </c>
      <c r="GZ49" s="10" vm="30592">
        <v>0</v>
      </c>
      <c r="HA49" s="10" vm="1842">
        <v>0</v>
      </c>
      <c r="HB49" s="10" vm="17219">
        <v>0</v>
      </c>
      <c r="HC49" s="81" vm="1535">
        <v>0</v>
      </c>
      <c r="HD49" s="81" vm="10451">
        <v>19</v>
      </c>
      <c r="HE49" s="10" vm="3972">
        <v>19</v>
      </c>
      <c r="HF49" s="10" vm="52833">
        <v>444</v>
      </c>
      <c r="HG49" s="10" vm="36842">
        <v>374</v>
      </c>
      <c r="HH49" s="10" vm="30364">
        <v>0</v>
      </c>
      <c r="HI49" s="10" vm="23409">
        <v>10</v>
      </c>
      <c r="HJ49" s="10" vm="16998">
        <v>295</v>
      </c>
      <c r="HK49" s="10" vm="51493">
        <v>0</v>
      </c>
      <c r="HL49" s="10" vm="10247">
        <v>0</v>
      </c>
      <c r="HM49" s="10" vm="3756">
        <v>0</v>
      </c>
      <c r="HN49" s="10" vm="49719">
        <v>157</v>
      </c>
      <c r="HO49" s="10" vm="36620">
        <v>1280</v>
      </c>
      <c r="HP49" s="10" vm="30130">
        <v>0</v>
      </c>
      <c r="HQ49" s="10" vm="2470">
        <v>17</v>
      </c>
      <c r="HR49" s="10" vm="16778">
        <v>17</v>
      </c>
      <c r="HS49" s="10" vm="2194">
        <v>0</v>
      </c>
      <c r="HT49" s="10" vm="10032">
        <v>0</v>
      </c>
      <c r="HU49" s="10" vm="3542">
        <v>0</v>
      </c>
      <c r="HV49" s="10" vm="46392">
        <v>877</v>
      </c>
      <c r="HW49" s="10" vm="36400">
        <v>43</v>
      </c>
      <c r="HX49" s="10" vm="29899">
        <v>104</v>
      </c>
      <c r="HY49" s="10" vm="22945">
        <v>66</v>
      </c>
      <c r="HZ49" s="10" vm="16560">
        <v>0</v>
      </c>
      <c r="IA49" s="10" vm="44646">
        <v>0</v>
      </c>
      <c r="IB49" s="10" vm="9812">
        <v>-28</v>
      </c>
      <c r="IC49" s="10" vm="3322">
        <v>1062</v>
      </c>
      <c r="ID49" s="10" vm="42871">
        <v>145</v>
      </c>
      <c r="IE49" s="10" vm="36171">
        <v>484</v>
      </c>
      <c r="IF49" s="10" vm="29663">
        <v>688</v>
      </c>
      <c r="IG49" s="10" vm="22771">
        <v>1317</v>
      </c>
      <c r="IH49" s="10" vm="16346">
        <v>1087</v>
      </c>
      <c r="II49" s="10" vm="2119">
        <v>1797</v>
      </c>
      <c r="IJ49" s="10" vm="9611">
        <v>0</v>
      </c>
      <c r="IK49" s="10" vm="3101">
        <v>25</v>
      </c>
      <c r="IL49" s="10" vm="52616">
        <v>-2</v>
      </c>
      <c r="IM49" s="10" vm="35941">
        <v>0</v>
      </c>
      <c r="IN49" s="10" vm="29428">
        <v>1383</v>
      </c>
      <c r="IO49" s="81" vm="2193">
        <v>1410</v>
      </c>
      <c r="IP49" s="10" vm="16129">
        <v>0</v>
      </c>
      <c r="IQ49" s="10" vm="1841">
        <v>0</v>
      </c>
      <c r="IR49" s="10" vm="9393">
        <v>0</v>
      </c>
      <c r="IS49" s="81" vm="2882">
        <v>0</v>
      </c>
      <c r="IT49" s="10" vm="49489">
        <v>0</v>
      </c>
    </row>
    <row r="50" spans="1:254" x14ac:dyDescent="0.25">
      <c r="A50" s="8" t="s">
        <v>73</v>
      </c>
      <c r="B50" s="8" t="s">
        <v>74</v>
      </c>
      <c r="C50" s="89">
        <v>44651</v>
      </c>
      <c r="D50" s="76" vm="15905">
        <v>12</v>
      </c>
      <c r="E50" s="10" vm="9158">
        <v>18211</v>
      </c>
      <c r="F50" s="10" vm="47893">
        <v>-10295</v>
      </c>
      <c r="G50" s="10" vm="42657">
        <v>-250</v>
      </c>
      <c r="H50" s="10" vm="59596">
        <v>7666</v>
      </c>
      <c r="I50" s="10" vm="29208">
        <v>205</v>
      </c>
      <c r="J50" s="10" vm="63378">
        <v>7871</v>
      </c>
      <c r="K50" s="10" vm="46180">
        <v>0</v>
      </c>
      <c r="L50" s="10" vm="15686">
        <v>0</v>
      </c>
      <c r="M50" s="10" vm="8941">
        <v>0</v>
      </c>
      <c r="N50" s="10" vm="44430">
        <v>28</v>
      </c>
      <c r="O50" s="10" vm="42432">
        <v>-816</v>
      </c>
      <c r="P50" s="10" vm="35724">
        <v>21</v>
      </c>
      <c r="Q50" s="10" vm="29099">
        <v>0</v>
      </c>
      <c r="R50" s="10" vm="22316">
        <v>0</v>
      </c>
      <c r="S50" s="10" vm="55898">
        <v>0</v>
      </c>
      <c r="T50" s="10" vm="15488">
        <v>7104</v>
      </c>
      <c r="U50" s="10" vm="8731">
        <v>0</v>
      </c>
      <c r="V50" s="10" vm="54181">
        <v>7104</v>
      </c>
      <c r="W50" s="10" vm="42217">
        <v>0</v>
      </c>
      <c r="X50" s="10" vm="35488">
        <v>266</v>
      </c>
      <c r="Y50" s="10" vm="28901">
        <v>0</v>
      </c>
      <c r="Z50" s="10" vm="22095">
        <v>0</v>
      </c>
      <c r="AA50" s="10" vm="52514">
        <v>7370</v>
      </c>
      <c r="AB50" s="10" vm="15296">
        <v>15405</v>
      </c>
      <c r="AC50" s="10" vm="8536">
        <v>1502</v>
      </c>
      <c r="AD50" s="10" vm="51062">
        <v>16907</v>
      </c>
      <c r="AE50" s="10" vm="41998">
        <v>767</v>
      </c>
      <c r="AF50" s="10" vm="35253">
        <v>0</v>
      </c>
      <c r="AG50" s="10" vm="28668">
        <v>0</v>
      </c>
      <c r="AH50" s="10" vm="21875">
        <v>64</v>
      </c>
      <c r="AI50" s="10" vm="49262">
        <v>17738</v>
      </c>
      <c r="AJ50" s="10" vm="15080">
        <v>2201</v>
      </c>
      <c r="AK50" s="10" vm="8438">
        <v>1459</v>
      </c>
      <c r="AL50" s="10" vm="47689">
        <v>2018</v>
      </c>
      <c r="AM50" s="10" vm="41790">
        <v>520</v>
      </c>
      <c r="AN50" s="10" vm="64943">
        <v>39</v>
      </c>
      <c r="AO50" s="10" vm="28443">
        <v>-17</v>
      </c>
      <c r="AP50" s="10" vm="21666">
        <v>0</v>
      </c>
      <c r="AQ50" s="10" vm="45954">
        <v>721</v>
      </c>
      <c r="AR50" s="10" vm="14860">
        <v>0</v>
      </c>
      <c r="AS50" s="10" vm="8229">
        <v>3230</v>
      </c>
      <c r="AT50" s="10" vm="44201">
        <v>10171</v>
      </c>
      <c r="AU50" s="10" vm="41566">
        <v>7567</v>
      </c>
      <c r="AV50" s="10" vm="64841">
        <v>232</v>
      </c>
      <c r="AW50" s="10" vm="28216">
        <v>98542</v>
      </c>
      <c r="AX50" s="10" vm="21462">
        <v>0</v>
      </c>
      <c r="AY50" s="10" vm="55702">
        <v>597</v>
      </c>
      <c r="AZ50" s="10" vm="14648">
        <v>0</v>
      </c>
      <c r="BA50" s="10" vm="8012">
        <v>0</v>
      </c>
      <c r="BB50" s="10" vm="53949">
        <v>227</v>
      </c>
      <c r="BC50" s="10" vm="41335">
        <v>0</v>
      </c>
      <c r="BD50" s="10" vm="34706">
        <v>0</v>
      </c>
      <c r="BE50" s="10" vm="27987">
        <v>0</v>
      </c>
      <c r="BF50" s="10" vm="21241">
        <v>0</v>
      </c>
      <c r="BG50" s="10" vm="52405">
        <v>99366</v>
      </c>
      <c r="BH50" s="10" vm="14452">
        <v>0</v>
      </c>
      <c r="BI50" s="10" vm="7813">
        <v>652</v>
      </c>
      <c r="BJ50" s="10" vm="50844">
        <v>18236</v>
      </c>
      <c r="BK50" s="10" vm="41108">
        <v>0</v>
      </c>
      <c r="BL50" s="10" vm="34475">
        <v>791</v>
      </c>
      <c r="BM50" s="10" vm="27756">
        <v>19679</v>
      </c>
      <c r="BN50" s="10" vm="21020">
        <v>964</v>
      </c>
      <c r="BO50" s="10" vm="49037">
        <v>0</v>
      </c>
      <c r="BP50" s="10" vm="14236">
        <v>770</v>
      </c>
      <c r="BQ50" s="10" vm="7656">
        <v>2544</v>
      </c>
      <c r="BR50" s="10" vm="47465">
        <v>4278</v>
      </c>
      <c r="BS50" s="10" vm="40896">
        <v>15401</v>
      </c>
      <c r="BT50" s="10" vm="34253">
        <v>114767</v>
      </c>
      <c r="BU50" s="10" vm="27529">
        <v>16523</v>
      </c>
      <c r="BV50" s="10" vm="20805">
        <v>0</v>
      </c>
      <c r="BW50" s="10" vm="45732">
        <v>0</v>
      </c>
      <c r="BX50" s="10" vm="14018">
        <v>37038</v>
      </c>
      <c r="BY50" s="10" vm="7445">
        <v>0</v>
      </c>
      <c r="BZ50" s="10" vm="43983">
        <v>0</v>
      </c>
      <c r="CA50" s="10" vm="40667">
        <v>263</v>
      </c>
      <c r="CB50" s="10" vm="34088">
        <v>53824</v>
      </c>
      <c r="CC50" s="10" vm="27303">
        <v>581</v>
      </c>
      <c r="CD50" s="10" vm="64153">
        <v>0</v>
      </c>
      <c r="CE50" s="10" vm="55481">
        <v>60362</v>
      </c>
      <c r="CF50" s="10" vm="13804">
        <v>60362</v>
      </c>
      <c r="CG50" s="10" vm="7234">
        <v>0</v>
      </c>
      <c r="CH50" s="10" vm="53731">
        <v>0</v>
      </c>
      <c r="CI50" s="10" vm="40435">
        <v>0</v>
      </c>
      <c r="CJ50" s="10" vm="33868">
        <v>0</v>
      </c>
      <c r="CK50" s="10" vm="27078">
        <v>60362</v>
      </c>
      <c r="CL50" s="10" vm="20385">
        <v>331</v>
      </c>
      <c r="CM50" s="10" vm="52252">
        <v>250</v>
      </c>
      <c r="CN50" s="10" vm="13599">
        <v>3</v>
      </c>
      <c r="CO50" s="10" vm="7017">
        <v>78</v>
      </c>
      <c r="CP50" s="10" vm="50614">
        <v>0</v>
      </c>
      <c r="CQ50" s="10" vm="40205">
        <v>0</v>
      </c>
      <c r="CR50" s="10" vm="33634">
        <v>1</v>
      </c>
      <c r="CS50" s="10" vm="26844">
        <v>-1</v>
      </c>
      <c r="CT50" s="10" vm="20166">
        <v>0</v>
      </c>
      <c r="CU50" s="10" vm="48814">
        <v>0</v>
      </c>
      <c r="CV50" s="10" vm="13384">
        <v>0</v>
      </c>
      <c r="CW50" s="10" vm="63036">
        <v>0</v>
      </c>
      <c r="CX50" s="10" vm="47242">
        <v>0</v>
      </c>
      <c r="CY50" s="10" vm="39990">
        <v>0</v>
      </c>
      <c r="CZ50" s="10" vm="33405">
        <v>0</v>
      </c>
      <c r="DA50" s="10" vm="26620">
        <v>0</v>
      </c>
      <c r="DB50" s="81" vm="19949">
        <v>0</v>
      </c>
      <c r="DC50" s="81" vm="45507">
        <v>0</v>
      </c>
      <c r="DD50" s="81" vm="13164">
        <v>0</v>
      </c>
      <c r="DE50" s="81" vm="6635">
        <v>0</v>
      </c>
      <c r="DF50" s="10" vm="43762">
        <v>0</v>
      </c>
      <c r="DG50" s="10" vm="39761">
        <v>0</v>
      </c>
      <c r="DH50" s="10" vm="33231">
        <v>0</v>
      </c>
      <c r="DI50" s="10" vm="26386">
        <v>0</v>
      </c>
      <c r="DJ50" s="10" vm="19742">
        <v>331</v>
      </c>
      <c r="DK50" s="10" vm="55262">
        <v>250</v>
      </c>
      <c r="DL50" s="10" vm="12951">
        <v>4</v>
      </c>
      <c r="DM50" s="10" vm="6420">
        <v>77</v>
      </c>
      <c r="DN50" s="10" vm="53512">
        <v>0</v>
      </c>
      <c r="DO50" s="10" vm="39532">
        <v>0</v>
      </c>
      <c r="DP50" s="10" vm="33012">
        <v>25</v>
      </c>
      <c r="DQ50" s="10" vm="26157">
        <v>-25</v>
      </c>
      <c r="DR50" s="10" vm="19525">
        <v>0</v>
      </c>
      <c r="DS50" s="10" vm="100744">
        <v>0</v>
      </c>
      <c r="DT50" s="10" vm="12753">
        <v>0</v>
      </c>
      <c r="DU50" s="10" vm="6207">
        <v>0</v>
      </c>
      <c r="DV50" s="10" vm="50392">
        <v>0</v>
      </c>
      <c r="DW50" s="10" vm="39306">
        <v>0</v>
      </c>
      <c r="DX50" s="10" vm="32779">
        <v>0</v>
      </c>
      <c r="DY50" s="10" vm="25933">
        <v>0</v>
      </c>
      <c r="DZ50" s="10" vm="19306">
        <v>0</v>
      </c>
      <c r="EA50" s="10" vm="48589">
        <v>0</v>
      </c>
      <c r="EB50" s="10" vm="12537">
        <v>0</v>
      </c>
      <c r="EC50" s="10" vm="62967">
        <v>0</v>
      </c>
      <c r="ED50" s="10" vm="47022">
        <v>142</v>
      </c>
      <c r="EE50" s="10" vm="39089">
        <v>0</v>
      </c>
      <c r="EF50" s="10" vm="32552">
        <v>95</v>
      </c>
      <c r="EG50" s="10" vm="25707">
        <v>47</v>
      </c>
      <c r="EH50" s="81" vm="19090">
        <v>0</v>
      </c>
      <c r="EI50" s="81" vm="45287">
        <v>0</v>
      </c>
      <c r="EJ50" s="81" vm="12317">
        <v>0</v>
      </c>
      <c r="EK50" s="81" vm="5831">
        <v>0</v>
      </c>
      <c r="EL50" s="10" vm="43545">
        <v>0</v>
      </c>
      <c r="EM50" s="10" vm="38860">
        <v>0</v>
      </c>
      <c r="EN50" s="10" vm="32372">
        <v>0</v>
      </c>
      <c r="EO50" s="10" vm="25477">
        <v>0</v>
      </c>
      <c r="EP50" s="10" vm="18894">
        <v>142</v>
      </c>
      <c r="EQ50" s="10" vm="55046">
        <v>0</v>
      </c>
      <c r="ER50" s="10" vm="12101">
        <v>120</v>
      </c>
      <c r="ES50" s="10" vm="5617">
        <v>22</v>
      </c>
      <c r="ET50" s="10" vm="53296">
        <v>473</v>
      </c>
      <c r="EU50" s="10" vm="38628">
        <v>250</v>
      </c>
      <c r="EV50" s="10" vm="32155">
        <v>124</v>
      </c>
      <c r="EW50" s="10" vm="25247">
        <v>99</v>
      </c>
      <c r="EX50" s="10" vm="18675">
        <v>477</v>
      </c>
      <c r="EY50" s="10" vm="51880">
        <v>40</v>
      </c>
      <c r="EZ50" s="10" vm="11935">
        <v>62</v>
      </c>
      <c r="FA50" s="10" vm="5409">
        <v>40</v>
      </c>
      <c r="FB50" s="10" vm="50163">
        <v>113810</v>
      </c>
      <c r="FC50" s="10" vm="38407">
        <v>0</v>
      </c>
      <c r="FD50" s="10" vm="31926">
        <v>113810</v>
      </c>
      <c r="FE50" s="10" vm="25017">
        <v>687</v>
      </c>
      <c r="FF50" s="10" vm="18455">
        <v>1964</v>
      </c>
      <c r="FG50" s="10" vm="48367">
        <v>0</v>
      </c>
      <c r="FH50" s="10" vm="11723">
        <v>-192</v>
      </c>
      <c r="FI50" s="10" vm="5192">
        <v>0</v>
      </c>
      <c r="FJ50" s="10" vm="46797">
        <v>0</v>
      </c>
      <c r="FK50" s="10" vm="38192">
        <v>0</v>
      </c>
      <c r="FL50" s="10" vm="31692">
        <v>116269</v>
      </c>
      <c r="FM50" s="10" vm="24783">
        <v>17039</v>
      </c>
      <c r="FN50" s="10" vm="18287">
        <v>750</v>
      </c>
      <c r="FO50" s="10" vm="45082">
        <v>0</v>
      </c>
      <c r="FP50" s="10" vm="11511">
        <v>0</v>
      </c>
      <c r="FQ50" s="10" vm="4975">
        <v>-62</v>
      </c>
      <c r="FR50" s="10" vm="43325">
        <v>0</v>
      </c>
      <c r="FS50" s="10" vm="37959">
        <v>0</v>
      </c>
      <c r="FT50" s="10" vm="31458">
        <v>17727</v>
      </c>
      <c r="FU50" s="10" vm="24559">
        <v>98542</v>
      </c>
      <c r="FV50" s="10" vm="18070">
        <v>96771</v>
      </c>
      <c r="FW50" s="81" vm="54822">
        <v>206</v>
      </c>
      <c r="FX50" s="81" vm="11292">
        <v>0</v>
      </c>
      <c r="FY50" s="81" vm="4819">
        <v>0</v>
      </c>
      <c r="FZ50" s="81" vm="53079">
        <v>21</v>
      </c>
      <c r="GA50" s="81" vm="37747">
        <v>227</v>
      </c>
      <c r="GB50" s="10" vm="31241">
        <v>368</v>
      </c>
      <c r="GC50" s="10" vm="24329">
        <v>163</v>
      </c>
      <c r="GD50" s="10" vm="17854">
        <v>205</v>
      </c>
      <c r="GE50" s="10" vm="51659">
        <v>0</v>
      </c>
      <c r="GF50" s="10" vm="11073">
        <v>0</v>
      </c>
      <c r="GG50" s="10" vm="4607">
        <v>0</v>
      </c>
      <c r="GH50" s="10" vm="49947">
        <v>0</v>
      </c>
      <c r="GI50" s="10" vm="37524">
        <v>0</v>
      </c>
      <c r="GJ50" s="10" vm="31010">
        <v>0</v>
      </c>
      <c r="GK50" s="10" vm="24102">
        <v>0</v>
      </c>
      <c r="GL50" s="10" vm="17633">
        <v>0</v>
      </c>
      <c r="GM50" s="10" vm="65584">
        <v>0</v>
      </c>
      <c r="GN50" s="10" vm="10872">
        <v>0</v>
      </c>
      <c r="GO50" s="10" vm="4395">
        <v>0</v>
      </c>
      <c r="GP50" s="10" vm="46571">
        <v>0</v>
      </c>
      <c r="GQ50" s="10" vm="37303">
        <v>0</v>
      </c>
      <c r="GR50" s="10" vm="30781">
        <v>0</v>
      </c>
      <c r="GS50" s="10" vm="23877">
        <v>0</v>
      </c>
      <c r="GT50" s="10" vm="17412">
        <v>368</v>
      </c>
      <c r="GU50" s="10" vm="44862">
        <v>163</v>
      </c>
      <c r="GV50" s="10" vm="10653">
        <v>205</v>
      </c>
      <c r="GW50" s="10" vm="4175">
        <v>384</v>
      </c>
      <c r="GX50" s="81" vm="43107">
        <v>0</v>
      </c>
      <c r="GY50" s="10" vm="37079">
        <v>5</v>
      </c>
      <c r="GZ50" s="10" vm="30604">
        <v>0</v>
      </c>
      <c r="HA50" s="10" vm="23648">
        <v>0</v>
      </c>
      <c r="HB50" s="10" vm="17205">
        <v>0</v>
      </c>
      <c r="HC50" s="81" vm="54605">
        <v>0</v>
      </c>
      <c r="HD50" s="81" vm="10436">
        <v>402</v>
      </c>
      <c r="HE50" s="10" vm="3957">
        <v>791</v>
      </c>
      <c r="HF50" s="10" vm="52846">
        <v>50</v>
      </c>
      <c r="HG50" s="10" vm="36858">
        <v>963</v>
      </c>
      <c r="HH50" s="10" vm="30379">
        <v>0</v>
      </c>
      <c r="HI50" s="10" vm="23425">
        <v>0</v>
      </c>
      <c r="HJ50" s="10" vm="16984">
        <v>1123</v>
      </c>
      <c r="HK50" s="10" vm="51486">
        <v>0</v>
      </c>
      <c r="HL50" s="10" vm="10233">
        <v>0</v>
      </c>
      <c r="HM50" s="10" vm="3742">
        <v>0</v>
      </c>
      <c r="HN50" s="10" vm="49733">
        <v>408</v>
      </c>
      <c r="HO50" s="10" vm="36636">
        <v>2544</v>
      </c>
      <c r="HP50" s="10" vm="30145">
        <v>263</v>
      </c>
      <c r="HQ50" s="10" vm="23191">
        <v>0</v>
      </c>
      <c r="HR50" s="10" vm="16762">
        <v>263</v>
      </c>
      <c r="HS50" s="10" vm="47987">
        <v>0</v>
      </c>
      <c r="HT50" s="10" vm="10016">
        <v>0</v>
      </c>
      <c r="HU50" s="10" vm="3527">
        <v>0</v>
      </c>
      <c r="HV50" s="10" vm="46402">
        <v>804</v>
      </c>
      <c r="HW50" s="10" vm="36414">
        <v>0</v>
      </c>
      <c r="HX50" s="10" vm="29914">
        <v>0</v>
      </c>
      <c r="HY50" s="10" vm="22960">
        <v>19</v>
      </c>
      <c r="HZ50" s="10" vm="16546">
        <v>0</v>
      </c>
      <c r="IA50" s="10" vm="44633">
        <v>0</v>
      </c>
      <c r="IB50" s="10" vm="9798">
        <v>-7</v>
      </c>
      <c r="IC50" s="10" vm="3306">
        <v>816</v>
      </c>
      <c r="ID50" s="10" vm="42885">
        <v>4</v>
      </c>
      <c r="IE50" s="10" vm="36187">
        <v>4</v>
      </c>
      <c r="IF50" s="10" vm="29678">
        <v>4</v>
      </c>
      <c r="IG50" s="10" vm="22783">
        <v>12</v>
      </c>
      <c r="IH50" s="10" vm="16332">
        <v>1964</v>
      </c>
      <c r="II50" s="10" vm="54385">
        <v>754</v>
      </c>
      <c r="IJ50" s="10" vm="9597">
        <v>0</v>
      </c>
      <c r="IK50" s="10" vm="3086">
        <v>11</v>
      </c>
      <c r="IL50" s="10" vm="52630">
        <v>-4</v>
      </c>
      <c r="IM50" s="10" vm="35958">
        <v>0</v>
      </c>
      <c r="IN50" s="10" vm="29443">
        <v>1730</v>
      </c>
      <c r="IO50" s="81" vm="22560">
        <v>3260</v>
      </c>
      <c r="IP50" s="10" vm="16116">
        <v>0</v>
      </c>
      <c r="IQ50" s="10" vm="51266">
        <v>0</v>
      </c>
      <c r="IR50" s="10" vm="9377">
        <v>0</v>
      </c>
      <c r="IS50" s="81" vm="2867">
        <v>0</v>
      </c>
      <c r="IT50" s="10" vm="49503">
        <v>0</v>
      </c>
    </row>
    <row r="51" spans="1:254" x14ac:dyDescent="0.25">
      <c r="A51" s="8" t="s">
        <v>228</v>
      </c>
      <c r="B51" s="8" t="s">
        <v>229</v>
      </c>
      <c r="C51" s="89">
        <v>44651</v>
      </c>
      <c r="D51" s="76" vm="15920">
        <v>12</v>
      </c>
      <c r="E51" s="10" vm="9174">
        <v>36181</v>
      </c>
      <c r="F51" s="10" vm="47888">
        <v>-19572</v>
      </c>
      <c r="G51" s="10" vm="42642">
        <v>-3618</v>
      </c>
      <c r="H51" s="10" vm="59581">
        <v>12991</v>
      </c>
      <c r="I51" s="10" vm="29193">
        <v>1637</v>
      </c>
      <c r="J51" s="10" vm="63394">
        <v>14628</v>
      </c>
      <c r="K51" s="10" vm="46192">
        <v>0</v>
      </c>
      <c r="L51" s="10" vm="15700">
        <v>0</v>
      </c>
      <c r="M51" s="10" vm="8956">
        <v>0</v>
      </c>
      <c r="N51" s="10" vm="44416">
        <v>5</v>
      </c>
      <c r="O51" s="10" vm="42418">
        <v>-9538</v>
      </c>
      <c r="P51" s="10" vm="35709">
        <v>0</v>
      </c>
      <c r="Q51" s="10" vm="64338">
        <v>0</v>
      </c>
      <c r="R51" s="10" vm="22331">
        <v>0</v>
      </c>
      <c r="S51" s="10" vm="55908">
        <v>0</v>
      </c>
      <c r="T51" s="10" vm="15504">
        <v>5095</v>
      </c>
      <c r="U51" s="10" vm="8747">
        <v>0</v>
      </c>
      <c r="V51" s="10" vm="54168">
        <v>5095</v>
      </c>
      <c r="W51" s="10" vm="42205">
        <v>0</v>
      </c>
      <c r="X51" s="10" vm="35473">
        <v>3901</v>
      </c>
      <c r="Y51" s="10" vm="28886">
        <v>0</v>
      </c>
      <c r="Z51" s="10" vm="22111">
        <v>0</v>
      </c>
      <c r="AA51" s="10" vm="66055">
        <v>8996</v>
      </c>
      <c r="AB51" s="10" vm="15311">
        <v>29221</v>
      </c>
      <c r="AC51" s="10" vm="8550">
        <v>862</v>
      </c>
      <c r="AD51" s="10" vm="51050">
        <v>30083</v>
      </c>
      <c r="AE51" s="10" vm="41983">
        <v>27</v>
      </c>
      <c r="AF51" s="10" vm="35238">
        <v>0</v>
      </c>
      <c r="AG51" s="10" vm="28657">
        <v>0</v>
      </c>
      <c r="AH51" s="10" vm="21890">
        <v>0</v>
      </c>
      <c r="AI51" s="10" vm="49274">
        <v>30110</v>
      </c>
      <c r="AJ51" s="10" vm="15096">
        <v>5320</v>
      </c>
      <c r="AK51" s="10" vm="63190">
        <v>1268</v>
      </c>
      <c r="AL51" s="10" vm="47676">
        <v>3072</v>
      </c>
      <c r="AM51" s="10" vm="41777">
        <v>1910</v>
      </c>
      <c r="AN51" s="10" vm="64942">
        <v>718</v>
      </c>
      <c r="AO51" s="10" vm="28428">
        <v>288</v>
      </c>
      <c r="AP51" s="10" vm="21680">
        <v>0</v>
      </c>
      <c r="AQ51" s="10" vm="45965">
        <v>5536</v>
      </c>
      <c r="AR51" s="10" vm="14876">
        <v>0</v>
      </c>
      <c r="AS51" s="10" vm="8245">
        <v>869</v>
      </c>
      <c r="AT51" s="10" vm="44189">
        <v>18981</v>
      </c>
      <c r="AU51" s="10" vm="41550">
        <v>11129</v>
      </c>
      <c r="AV51" s="10" vm="64833">
        <v>302</v>
      </c>
      <c r="AW51" s="10" vm="28202">
        <v>376531</v>
      </c>
      <c r="AX51" s="10" vm="21475">
        <v>0</v>
      </c>
      <c r="AY51" s="10" vm="66291">
        <v>4698</v>
      </c>
      <c r="AZ51" s="10" vm="14663">
        <v>0</v>
      </c>
      <c r="BA51" s="10" vm="8027">
        <v>0</v>
      </c>
      <c r="BB51" s="10" vm="53937">
        <v>0</v>
      </c>
      <c r="BC51" s="10" vm="41320">
        <v>0</v>
      </c>
      <c r="BD51" s="10" vm="34691">
        <v>0</v>
      </c>
      <c r="BE51" s="10" vm="27973">
        <v>43</v>
      </c>
      <c r="BF51" s="10" vm="21258">
        <v>0</v>
      </c>
      <c r="BG51" s="10" vm="52415">
        <v>381272</v>
      </c>
      <c r="BH51" s="10" vm="14465">
        <v>1149</v>
      </c>
      <c r="BI51" s="10" vm="7826">
        <v>1875</v>
      </c>
      <c r="BJ51" s="10" vm="50831">
        <v>4255</v>
      </c>
      <c r="BK51" s="10" vm="41093">
        <v>0</v>
      </c>
      <c r="BL51" s="10" vm="34460">
        <v>179</v>
      </c>
      <c r="BM51" s="10" vm="27743">
        <v>7458</v>
      </c>
      <c r="BN51" s="10" vm="21034">
        <v>0</v>
      </c>
      <c r="BO51" s="10" vm="49050">
        <v>0</v>
      </c>
      <c r="BP51" s="10" vm="14251">
        <v>0</v>
      </c>
      <c r="BQ51" s="10" vm="63102">
        <v>6596</v>
      </c>
      <c r="BR51" s="10" vm="47452">
        <v>6596</v>
      </c>
      <c r="BS51" s="10" vm="40884">
        <v>862</v>
      </c>
      <c r="BT51" s="10" vm="34242">
        <v>382134</v>
      </c>
      <c r="BU51" s="10" vm="27516">
        <v>227970</v>
      </c>
      <c r="BV51" s="10" vm="20820">
        <v>0</v>
      </c>
      <c r="BW51" s="10" vm="45744">
        <v>0</v>
      </c>
      <c r="BX51" s="10" vm="14035">
        <v>7130</v>
      </c>
      <c r="BY51" s="10" vm="7461">
        <v>0</v>
      </c>
      <c r="BZ51" s="10" vm="43970">
        <v>0</v>
      </c>
      <c r="CA51" s="10" vm="40653">
        <v>112</v>
      </c>
      <c r="CB51" s="10" vm="64732">
        <v>235212</v>
      </c>
      <c r="CC51" s="10" vm="27291">
        <v>675</v>
      </c>
      <c r="CD51" s="10" vm="20617">
        <v>298</v>
      </c>
      <c r="CE51" s="10" vm="55493">
        <v>145949</v>
      </c>
      <c r="CF51" s="10" vm="13818">
        <v>83278</v>
      </c>
      <c r="CG51" s="10" vm="7249">
        <v>62368</v>
      </c>
      <c r="CH51" s="10" vm="53718">
        <v>303</v>
      </c>
      <c r="CI51" s="10" vm="40419">
        <v>0</v>
      </c>
      <c r="CJ51" s="10" vm="33854">
        <v>0</v>
      </c>
      <c r="CK51" s="10" vm="27063">
        <v>145949</v>
      </c>
      <c r="CL51" s="10" vm="20401">
        <v>4549</v>
      </c>
      <c r="CM51" s="10" vm="52262">
        <v>3618</v>
      </c>
      <c r="CN51" s="10" vm="13616">
        <v>0</v>
      </c>
      <c r="CO51" s="10" vm="7034">
        <v>931</v>
      </c>
      <c r="CP51" s="10" vm="50602">
        <v>0</v>
      </c>
      <c r="CQ51" s="10" vm="40189">
        <v>0</v>
      </c>
      <c r="CR51" s="10" vm="33620">
        <v>0</v>
      </c>
      <c r="CS51" s="10" vm="26832">
        <v>0</v>
      </c>
      <c r="CT51" s="10" vm="20180">
        <v>0</v>
      </c>
      <c r="CU51" s="10" vm="48826">
        <v>0</v>
      </c>
      <c r="CV51" s="10" vm="13399">
        <v>0</v>
      </c>
      <c r="CW51" s="10" vm="6865">
        <v>0</v>
      </c>
      <c r="CX51" s="10" vm="47229">
        <v>0</v>
      </c>
      <c r="CY51" s="10" vm="39975">
        <v>0</v>
      </c>
      <c r="CZ51" s="10" vm="33391">
        <v>0</v>
      </c>
      <c r="DA51" s="10" vm="26605">
        <v>0</v>
      </c>
      <c r="DB51" s="81" vm="19965">
        <v>0</v>
      </c>
      <c r="DC51" s="81" vm="45520">
        <v>0</v>
      </c>
      <c r="DD51" s="81" vm="13181">
        <v>0</v>
      </c>
      <c r="DE51" s="81" vm="6653">
        <v>0</v>
      </c>
      <c r="DF51" s="10" vm="43750">
        <v>1522</v>
      </c>
      <c r="DG51" s="10" vm="39745">
        <v>0</v>
      </c>
      <c r="DH51" s="10" vm="33223">
        <v>591</v>
      </c>
      <c r="DI51" s="10" vm="26372">
        <v>931</v>
      </c>
      <c r="DJ51" s="10" vm="19756">
        <v>6071</v>
      </c>
      <c r="DK51" s="10" vm="55274">
        <v>3618</v>
      </c>
      <c r="DL51" s="10" vm="12966">
        <v>591</v>
      </c>
      <c r="DM51" s="10" vm="6436">
        <v>1862</v>
      </c>
      <c r="DN51" s="10" vm="53500">
        <v>0</v>
      </c>
      <c r="DO51" s="10" vm="39515">
        <v>0</v>
      </c>
      <c r="DP51" s="10" vm="32998">
        <v>0</v>
      </c>
      <c r="DQ51" s="10" vm="26145">
        <v>0</v>
      </c>
      <c r="DR51" s="10" vm="19541">
        <v>0</v>
      </c>
      <c r="DS51" s="10" vm="52108">
        <v>0</v>
      </c>
      <c r="DT51" s="10" vm="12768">
        <v>0</v>
      </c>
      <c r="DU51" s="10" vm="6224">
        <v>0</v>
      </c>
      <c r="DV51" s="10" vm="50380">
        <v>0</v>
      </c>
      <c r="DW51" s="10" vm="39292">
        <v>0</v>
      </c>
      <c r="DX51" s="10" vm="32765">
        <v>0</v>
      </c>
      <c r="DY51" s="10" vm="25920">
        <v>0</v>
      </c>
      <c r="DZ51" s="10" vm="19319">
        <v>0</v>
      </c>
      <c r="EA51" s="10" vm="48602">
        <v>0</v>
      </c>
      <c r="EB51" s="10" vm="12552">
        <v>0</v>
      </c>
      <c r="EC51" s="10" vm="6057">
        <v>0</v>
      </c>
      <c r="ED51" s="10" vm="47009">
        <v>0</v>
      </c>
      <c r="EE51" s="10" vm="39075">
        <v>0</v>
      </c>
      <c r="EF51" s="10" vm="32540">
        <v>0</v>
      </c>
      <c r="EG51" s="10" vm="25694">
        <v>0</v>
      </c>
      <c r="EH51" s="81" vm="19106">
        <v>0</v>
      </c>
      <c r="EI51" s="81" vm="45299">
        <v>0</v>
      </c>
      <c r="EJ51" s="81" vm="12334">
        <v>0</v>
      </c>
      <c r="EK51" s="81" vm="5847">
        <v>0</v>
      </c>
      <c r="EL51" s="10" vm="43532">
        <v>0</v>
      </c>
      <c r="EM51" s="10" vm="38844">
        <v>0</v>
      </c>
      <c r="EN51" s="10" vm="64573">
        <v>0</v>
      </c>
      <c r="EO51" s="10" vm="25462">
        <v>0</v>
      </c>
      <c r="EP51" s="10" vm="18908">
        <v>0</v>
      </c>
      <c r="EQ51" s="10" vm="55057">
        <v>0</v>
      </c>
      <c r="ER51" s="10" vm="12117">
        <v>0</v>
      </c>
      <c r="ES51" s="10" vm="5633">
        <v>0</v>
      </c>
      <c r="ET51" s="10" vm="53284">
        <v>6071</v>
      </c>
      <c r="EU51" s="10" vm="38614">
        <v>3618</v>
      </c>
      <c r="EV51" s="10" vm="32141">
        <v>591</v>
      </c>
      <c r="EW51" s="10" vm="25232">
        <v>1862</v>
      </c>
      <c r="EX51" s="10" vm="18690">
        <v>1264</v>
      </c>
      <c r="EY51" s="10" vm="51893">
        <v>355</v>
      </c>
      <c r="EZ51" s="10" vm="11947">
        <v>625</v>
      </c>
      <c r="FA51" s="10" vm="5424">
        <v>355</v>
      </c>
      <c r="FB51" s="10" vm="50152">
        <v>389225</v>
      </c>
      <c r="FC51" s="10" vm="38392">
        <v>0</v>
      </c>
      <c r="FD51" s="10" vm="31912">
        <v>389225</v>
      </c>
      <c r="FE51" s="10" vm="25002">
        <v>24123</v>
      </c>
      <c r="FF51" s="10" vm="18471">
        <v>3377</v>
      </c>
      <c r="FG51" s="10" vm="48380">
        <v>0</v>
      </c>
      <c r="FH51" s="10" vm="11739">
        <v>-1354</v>
      </c>
      <c r="FI51" s="10" vm="5208">
        <v>0</v>
      </c>
      <c r="FJ51" s="10" vm="46784">
        <v>0</v>
      </c>
      <c r="FK51" s="10" vm="38176">
        <v>0</v>
      </c>
      <c r="FL51" s="10" vm="31678">
        <v>415371</v>
      </c>
      <c r="FM51" s="10" vm="24771">
        <v>33580</v>
      </c>
      <c r="FN51" s="10" vm="64043">
        <v>5536</v>
      </c>
      <c r="FO51" s="10" vm="45095">
        <v>0</v>
      </c>
      <c r="FP51" s="10" vm="11526">
        <v>0</v>
      </c>
      <c r="FQ51" s="10" vm="4992">
        <v>-276</v>
      </c>
      <c r="FR51" s="10" vm="43313">
        <v>0</v>
      </c>
      <c r="FS51" s="10" vm="37945">
        <v>0</v>
      </c>
      <c r="FT51" s="10" vm="31444">
        <v>38840</v>
      </c>
      <c r="FU51" s="10" vm="24544">
        <v>376531</v>
      </c>
      <c r="FV51" s="10" vm="18087">
        <v>355645</v>
      </c>
      <c r="FW51" s="81" vm="54834">
        <v>0</v>
      </c>
      <c r="FX51" s="81" vm="11308">
        <v>0</v>
      </c>
      <c r="FY51" s="81" vm="4832">
        <v>0</v>
      </c>
      <c r="FZ51" s="81" vm="53066">
        <v>0</v>
      </c>
      <c r="GA51" s="81" vm="37731">
        <v>0</v>
      </c>
      <c r="GB51" s="10" vm="31228">
        <v>1248</v>
      </c>
      <c r="GC51" s="10" vm="24315">
        <v>799</v>
      </c>
      <c r="GD51" s="10" vm="17870">
        <v>449</v>
      </c>
      <c r="GE51" s="10" vm="51673">
        <v>376</v>
      </c>
      <c r="GF51" s="10" vm="11089">
        <v>428</v>
      </c>
      <c r="GG51" s="10" vm="4623">
        <v>-52</v>
      </c>
      <c r="GH51" s="10" vm="49935">
        <v>247</v>
      </c>
      <c r="GI51" s="10" vm="37510">
        <v>65</v>
      </c>
      <c r="GJ51" s="10" vm="30996">
        <v>182</v>
      </c>
      <c r="GK51" s="10" vm="24089">
        <v>0</v>
      </c>
      <c r="GL51" s="10" vm="17648">
        <v>0</v>
      </c>
      <c r="GM51" s="10" vm="65591">
        <v>0</v>
      </c>
      <c r="GN51" s="10" vm="10886">
        <v>1238</v>
      </c>
      <c r="GO51" s="10" vm="4412">
        <v>331</v>
      </c>
      <c r="GP51" s="10" vm="46558">
        <v>907</v>
      </c>
      <c r="GQ51" s="10" vm="37288">
        <v>181</v>
      </c>
      <c r="GR51" s="10" vm="30767">
        <v>30</v>
      </c>
      <c r="GS51" s="10" vm="23863">
        <v>151</v>
      </c>
      <c r="GT51" s="10" vm="17428">
        <v>3290</v>
      </c>
      <c r="GU51" s="10" vm="44874">
        <v>1653</v>
      </c>
      <c r="GV51" s="10" vm="10669">
        <v>1637</v>
      </c>
      <c r="GW51" s="10" vm="4191">
        <v>0</v>
      </c>
      <c r="GX51" s="81" vm="43095">
        <v>0</v>
      </c>
      <c r="GY51" s="10" vm="37064">
        <v>0</v>
      </c>
      <c r="GZ51" s="10" vm="30593">
        <v>0</v>
      </c>
      <c r="HA51" s="10" vm="23636">
        <v>0</v>
      </c>
      <c r="HB51" s="10" vm="17220">
        <v>0</v>
      </c>
      <c r="HC51" s="81" vm="54614">
        <v>0</v>
      </c>
      <c r="HD51" s="81" vm="10452">
        <v>179</v>
      </c>
      <c r="HE51" s="10" vm="3973">
        <v>179</v>
      </c>
      <c r="HF51" s="10" vm="52834">
        <v>1753</v>
      </c>
      <c r="HG51" s="10" vm="36843">
        <v>371</v>
      </c>
      <c r="HH51" s="10" vm="30365">
        <v>43</v>
      </c>
      <c r="HI51" s="10" vm="23410">
        <v>0</v>
      </c>
      <c r="HJ51" s="10" vm="16999">
        <v>3865</v>
      </c>
      <c r="HK51" s="10" vm="51494">
        <v>0</v>
      </c>
      <c r="HL51" s="10" vm="10248">
        <v>0</v>
      </c>
      <c r="HM51" s="10" vm="3757">
        <v>0</v>
      </c>
      <c r="HN51" s="10" vm="49720">
        <v>564</v>
      </c>
      <c r="HO51" s="10" vm="36621">
        <v>6596</v>
      </c>
      <c r="HP51" s="10" vm="30131">
        <v>112</v>
      </c>
      <c r="HQ51" s="10" vm="23177">
        <v>0</v>
      </c>
      <c r="HR51" s="10" vm="16779">
        <v>112</v>
      </c>
      <c r="HS51" s="10" vm="47999">
        <v>0</v>
      </c>
      <c r="HT51" s="10" vm="10033">
        <v>298</v>
      </c>
      <c r="HU51" s="10" vm="3543">
        <v>298</v>
      </c>
      <c r="HV51" s="10" vm="46393">
        <v>10606</v>
      </c>
      <c r="HW51" s="10" vm="36401">
        <v>-331</v>
      </c>
      <c r="HX51" s="10" vm="29900">
        <v>0</v>
      </c>
      <c r="HY51" s="10" vm="22946">
        <v>94</v>
      </c>
      <c r="HZ51" s="10" vm="16561">
        <v>0</v>
      </c>
      <c r="IA51" s="10" vm="44647">
        <v>284</v>
      </c>
      <c r="IB51" s="10" vm="9813">
        <v>-1115</v>
      </c>
      <c r="IC51" s="10" vm="3323">
        <v>9538</v>
      </c>
      <c r="ID51" s="10" vm="42872">
        <v>202</v>
      </c>
      <c r="IE51" s="10" vm="36172">
        <v>247</v>
      </c>
      <c r="IF51" s="10" vm="29664">
        <v>0</v>
      </c>
      <c r="IG51" s="10" vm="64208">
        <v>449</v>
      </c>
      <c r="IH51" s="10" vm="16347">
        <v>3377</v>
      </c>
      <c r="II51" s="10" vm="54397">
        <v>6404</v>
      </c>
      <c r="IJ51" s="10" vm="9612">
        <v>0</v>
      </c>
      <c r="IK51" s="10" vm="3102">
        <v>130</v>
      </c>
      <c r="IL51" s="10" vm="52617">
        <v>-16</v>
      </c>
      <c r="IM51" s="10" vm="35942">
        <v>0</v>
      </c>
      <c r="IN51" s="10" vm="29429">
        <v>5141</v>
      </c>
      <c r="IO51" s="81" vm="22546">
        <v>5189</v>
      </c>
      <c r="IP51" s="10" vm="16130">
        <v>0</v>
      </c>
      <c r="IQ51" s="10" vm="51280">
        <v>0</v>
      </c>
      <c r="IR51" s="10" vm="9394">
        <v>0</v>
      </c>
      <c r="IS51" s="81" vm="2883">
        <v>0</v>
      </c>
      <c r="IT51" s="10" vm="49490">
        <v>0</v>
      </c>
    </row>
    <row r="52" spans="1:254" x14ac:dyDescent="0.25">
      <c r="A52" s="8" t="s">
        <v>63</v>
      </c>
      <c r="B52" s="8" t="s">
        <v>64</v>
      </c>
      <c r="C52" s="89">
        <v>44651</v>
      </c>
      <c r="D52" s="76" vm="15906">
        <v>12</v>
      </c>
      <c r="E52" s="10" vm="9159">
        <v>82098</v>
      </c>
      <c r="F52" s="10" vm="65460">
        <v>-54562</v>
      </c>
      <c r="G52" s="10" vm="42658">
        <v>-10915</v>
      </c>
      <c r="H52" s="10" vm="59597">
        <v>16621</v>
      </c>
      <c r="I52" s="10" vm="29209">
        <v>3289</v>
      </c>
      <c r="J52" s="10" vm="63379">
        <v>19910</v>
      </c>
      <c r="K52" s="10" vm="46181">
        <v>0</v>
      </c>
      <c r="L52" s="10" vm="15687">
        <v>554</v>
      </c>
      <c r="M52" s="10" vm="8942">
        <v>0</v>
      </c>
      <c r="N52" s="10" vm="44431">
        <v>1144</v>
      </c>
      <c r="O52" s="10" vm="42433">
        <v>-14378</v>
      </c>
      <c r="P52" s="10" vm="35725">
        <v>1173</v>
      </c>
      <c r="Q52" s="10" vm="29100">
        <v>0</v>
      </c>
      <c r="R52" s="10" vm="22317">
        <v>0</v>
      </c>
      <c r="S52" s="10" vm="55899">
        <v>0</v>
      </c>
      <c r="T52" s="10" vm="15489">
        <v>8403</v>
      </c>
      <c r="U52" s="10" vm="8732">
        <v>0</v>
      </c>
      <c r="V52" s="10" vm="54182">
        <v>8403</v>
      </c>
      <c r="W52" s="10" vm="42218">
        <v>0</v>
      </c>
      <c r="X52" s="10" vm="35489">
        <v>4676</v>
      </c>
      <c r="Y52" s="10" vm="28902">
        <v>0</v>
      </c>
      <c r="Z52" s="10" vm="22096">
        <v>0</v>
      </c>
      <c r="AA52" s="10" vm="66049">
        <v>13079</v>
      </c>
      <c r="AB52" s="10" vm="63936">
        <v>57139</v>
      </c>
      <c r="AC52" s="10" vm="8537">
        <v>3248</v>
      </c>
      <c r="AD52" s="10" vm="51063">
        <v>60387</v>
      </c>
      <c r="AE52" s="10" vm="41999">
        <v>781</v>
      </c>
      <c r="AF52" s="10" vm="35254">
        <v>0</v>
      </c>
      <c r="AG52" s="10" vm="28669">
        <v>0</v>
      </c>
      <c r="AH52" s="10" vm="21876">
        <v>0</v>
      </c>
      <c r="AI52" s="10" vm="49263">
        <v>61168</v>
      </c>
      <c r="AJ52" s="10" vm="15081">
        <v>15178</v>
      </c>
      <c r="AK52" s="10" vm="63182">
        <v>5757</v>
      </c>
      <c r="AL52" s="10" vm="47690">
        <v>7202</v>
      </c>
      <c r="AM52" s="10" vm="41791">
        <v>7616</v>
      </c>
      <c r="AN52" s="10" vm="35040">
        <v>0</v>
      </c>
      <c r="AO52" s="10" vm="28444">
        <v>285</v>
      </c>
      <c r="AP52" s="10" vm="21667">
        <v>0</v>
      </c>
      <c r="AQ52" s="10" vm="45955">
        <v>12911</v>
      </c>
      <c r="AR52" s="10" vm="14861">
        <v>0</v>
      </c>
      <c r="AS52" s="10" vm="8230">
        <v>0</v>
      </c>
      <c r="AT52" s="10" vm="44202">
        <v>48949</v>
      </c>
      <c r="AU52" s="10" vm="41567">
        <v>12219</v>
      </c>
      <c r="AV52" s="10" vm="64842">
        <v>348</v>
      </c>
      <c r="AW52" s="10" vm="28217">
        <v>643168</v>
      </c>
      <c r="AX52" s="10" vm="21463">
        <v>0</v>
      </c>
      <c r="AY52" s="10" vm="55703">
        <v>5117</v>
      </c>
      <c r="AZ52" s="10" vm="100597">
        <v>544</v>
      </c>
      <c r="BA52" s="10" vm="8013">
        <v>0</v>
      </c>
      <c r="BB52" s="10" vm="53950">
        <v>19256</v>
      </c>
      <c r="BC52" s="10" vm="41336">
        <v>0</v>
      </c>
      <c r="BD52" s="10" vm="34707">
        <v>0</v>
      </c>
      <c r="BE52" s="10" vm="27988">
        <v>12</v>
      </c>
      <c r="BF52" s="10" vm="21242">
        <v>0</v>
      </c>
      <c r="BG52" s="10" vm="52406">
        <v>668097</v>
      </c>
      <c r="BH52" s="10" vm="14453">
        <v>2993</v>
      </c>
      <c r="BI52" s="10" vm="7814">
        <v>6853</v>
      </c>
      <c r="BJ52" s="10" vm="50845">
        <v>6093</v>
      </c>
      <c r="BK52" s="10" vm="41109">
        <v>0</v>
      </c>
      <c r="BL52" s="10" vm="34476">
        <v>33026</v>
      </c>
      <c r="BM52" s="10" vm="27757">
        <v>48965</v>
      </c>
      <c r="BN52" s="10" vm="21021">
        <v>3857</v>
      </c>
      <c r="BO52" s="10" vm="49038">
        <v>0</v>
      </c>
      <c r="BP52" s="10" vm="14237">
        <v>616</v>
      </c>
      <c r="BQ52" s="10" vm="63098">
        <v>15214</v>
      </c>
      <c r="BR52" s="10" vm="47466">
        <v>19687</v>
      </c>
      <c r="BS52" s="10" vm="40897">
        <v>29278</v>
      </c>
      <c r="BT52" s="10" vm="34254">
        <v>697375</v>
      </c>
      <c r="BU52" s="10" vm="27530">
        <v>363997</v>
      </c>
      <c r="BV52" s="10" vm="20806">
        <v>0</v>
      </c>
      <c r="BW52" s="10" vm="45733">
        <v>0</v>
      </c>
      <c r="BX52" s="10" vm="14019">
        <v>51469</v>
      </c>
      <c r="BY52" s="10" vm="7446">
        <v>0</v>
      </c>
      <c r="BZ52" s="10" vm="43984">
        <v>0</v>
      </c>
      <c r="CA52" s="10" vm="40668">
        <v>599</v>
      </c>
      <c r="CB52" s="10" vm="34089">
        <v>416065</v>
      </c>
      <c r="CC52" s="10" vm="27304">
        <v>1338</v>
      </c>
      <c r="CD52" s="10" vm="20604">
        <v>0</v>
      </c>
      <c r="CE52" s="10" vm="55482">
        <v>279972</v>
      </c>
      <c r="CF52" s="10" vm="13805">
        <v>143871</v>
      </c>
      <c r="CG52" s="10" vm="7235">
        <v>136101</v>
      </c>
      <c r="CH52" s="10" vm="53732">
        <v>0</v>
      </c>
      <c r="CI52" s="10" vm="40436">
        <v>0</v>
      </c>
      <c r="CJ52" s="10" vm="33869">
        <v>0</v>
      </c>
      <c r="CK52" s="10" vm="27079">
        <v>279972</v>
      </c>
      <c r="CL52" s="10" vm="20386">
        <v>15001</v>
      </c>
      <c r="CM52" s="10" vm="52253">
        <v>10915</v>
      </c>
      <c r="CN52" s="10" vm="13600">
        <v>0</v>
      </c>
      <c r="CO52" s="10" vm="7018">
        <v>4086</v>
      </c>
      <c r="CP52" s="10" vm="50615">
        <v>101</v>
      </c>
      <c r="CQ52" s="10" vm="40206">
        <v>0</v>
      </c>
      <c r="CR52" s="10" vm="33635">
        <v>117</v>
      </c>
      <c r="CS52" s="10" vm="26845">
        <v>-16</v>
      </c>
      <c r="CT52" s="10" vm="20167">
        <v>65</v>
      </c>
      <c r="CU52" s="10" vm="48815">
        <v>0</v>
      </c>
      <c r="CV52" s="10" vm="13385">
        <v>467</v>
      </c>
      <c r="CW52" s="10" vm="6852">
        <v>-402</v>
      </c>
      <c r="CX52" s="10" vm="47243">
        <v>1696</v>
      </c>
      <c r="CY52" s="10" vm="39991">
        <v>0</v>
      </c>
      <c r="CZ52" s="10" vm="33406">
        <v>1581</v>
      </c>
      <c r="DA52" s="10" vm="26621">
        <v>115</v>
      </c>
      <c r="DB52" s="81" vm="19950">
        <v>0</v>
      </c>
      <c r="DC52" s="81" vm="65326">
        <v>0</v>
      </c>
      <c r="DD52" s="81" vm="13165">
        <v>0</v>
      </c>
      <c r="DE52" s="81" vm="6636">
        <v>0</v>
      </c>
      <c r="DF52" s="10" vm="43763">
        <v>0</v>
      </c>
      <c r="DG52" s="10" vm="39762">
        <v>0</v>
      </c>
      <c r="DH52" s="10" vm="64655">
        <v>0</v>
      </c>
      <c r="DI52" s="10" vm="26387">
        <v>0</v>
      </c>
      <c r="DJ52" s="10" vm="64129">
        <v>16863</v>
      </c>
      <c r="DK52" s="10" vm="55263">
        <v>10915</v>
      </c>
      <c r="DL52" s="10" vm="12952">
        <v>2165</v>
      </c>
      <c r="DM52" s="10" vm="6421">
        <v>3783</v>
      </c>
      <c r="DN52" s="10" vm="53513">
        <v>0</v>
      </c>
      <c r="DO52" s="10" vm="39533">
        <v>0</v>
      </c>
      <c r="DP52" s="10" vm="33013">
        <v>0</v>
      </c>
      <c r="DQ52" s="10" vm="26158">
        <v>0</v>
      </c>
      <c r="DR52" s="10" vm="19526">
        <v>0</v>
      </c>
      <c r="DS52" s="10" vm="100745">
        <v>0</v>
      </c>
      <c r="DT52" s="10" vm="12754">
        <v>0</v>
      </c>
      <c r="DU52" s="10" vm="6208">
        <v>0</v>
      </c>
      <c r="DV52" s="10" vm="50393">
        <v>0</v>
      </c>
      <c r="DW52" s="10" vm="39307">
        <v>0</v>
      </c>
      <c r="DX52" s="10" vm="32780">
        <v>0</v>
      </c>
      <c r="DY52" s="10" vm="25934">
        <v>0</v>
      </c>
      <c r="DZ52" s="10" vm="19307">
        <v>686</v>
      </c>
      <c r="EA52" s="10" vm="48590">
        <v>0</v>
      </c>
      <c r="EB52" s="10" vm="12538">
        <v>245</v>
      </c>
      <c r="EC52" s="10" vm="62968">
        <v>441</v>
      </c>
      <c r="ED52" s="10" vm="47023">
        <v>2368</v>
      </c>
      <c r="EE52" s="10" vm="39090">
        <v>0</v>
      </c>
      <c r="EF52" s="10" vm="32553">
        <v>2339</v>
      </c>
      <c r="EG52" s="10" vm="25708">
        <v>29</v>
      </c>
      <c r="EH52" s="81" vm="19091">
        <v>0</v>
      </c>
      <c r="EI52" s="81" vm="45288">
        <v>0</v>
      </c>
      <c r="EJ52" s="81" vm="12318">
        <v>0</v>
      </c>
      <c r="EK52" s="81" vm="5832">
        <v>0</v>
      </c>
      <c r="EL52" s="10" vm="43546">
        <v>1013</v>
      </c>
      <c r="EM52" s="10" vm="38861">
        <v>0</v>
      </c>
      <c r="EN52" s="10" vm="32373">
        <v>864</v>
      </c>
      <c r="EO52" s="10" vm="25478">
        <v>149</v>
      </c>
      <c r="EP52" s="10" vm="64098">
        <v>4067</v>
      </c>
      <c r="EQ52" s="10" vm="55047">
        <v>0</v>
      </c>
      <c r="ER52" s="10" vm="12102">
        <v>3448</v>
      </c>
      <c r="ES52" s="10" vm="5618">
        <v>619</v>
      </c>
      <c r="ET52" s="10" vm="53297">
        <v>20930</v>
      </c>
      <c r="EU52" s="10" vm="38629">
        <v>10915</v>
      </c>
      <c r="EV52" s="10" vm="32156">
        <v>5613</v>
      </c>
      <c r="EW52" s="10" vm="25248">
        <v>4402</v>
      </c>
      <c r="EX52" s="10" vm="18676">
        <v>2780</v>
      </c>
      <c r="EY52" s="10" vm="51881">
        <v>453</v>
      </c>
      <c r="EZ52" s="10" vm="11936">
        <v>231</v>
      </c>
      <c r="FA52" s="10" vm="62947">
        <v>368</v>
      </c>
      <c r="FB52" s="10" vm="50164">
        <v>732289</v>
      </c>
      <c r="FC52" s="10" vm="38408">
        <v>0</v>
      </c>
      <c r="FD52" s="10" vm="31927">
        <v>732289</v>
      </c>
      <c r="FE52" s="10" vm="25018">
        <v>38635</v>
      </c>
      <c r="FF52" s="10" vm="18456">
        <v>9635</v>
      </c>
      <c r="FG52" s="10" vm="48368">
        <v>0</v>
      </c>
      <c r="FH52" s="10" vm="11724">
        <v>-16676</v>
      </c>
      <c r="FI52" s="10" vm="5193">
        <v>0</v>
      </c>
      <c r="FJ52" s="10" vm="46798">
        <v>-1250</v>
      </c>
      <c r="FK52" s="10" vm="38193">
        <v>0</v>
      </c>
      <c r="FL52" s="10" vm="31693">
        <v>762633</v>
      </c>
      <c r="FM52" s="10" vm="24784">
        <v>108722</v>
      </c>
      <c r="FN52" s="10" vm="18288">
        <v>12545</v>
      </c>
      <c r="FO52" s="10" vm="45083">
        <v>0</v>
      </c>
      <c r="FP52" s="10" vm="11512">
        <v>0</v>
      </c>
      <c r="FQ52" s="10" vm="4976">
        <v>-1802</v>
      </c>
      <c r="FR52" s="10" vm="43326">
        <v>0</v>
      </c>
      <c r="FS52" s="10" vm="37960">
        <v>0</v>
      </c>
      <c r="FT52" s="10" vm="31459">
        <v>119465</v>
      </c>
      <c r="FU52" s="10" vm="24560">
        <v>643168</v>
      </c>
      <c r="FV52" s="10" vm="18071">
        <v>623567</v>
      </c>
      <c r="FW52" s="81" vm="54823">
        <v>18063</v>
      </c>
      <c r="FX52" s="81" vm="11293">
        <v>205</v>
      </c>
      <c r="FY52" s="81" vm="100540">
        <v>-185</v>
      </c>
      <c r="FZ52" s="81" vm="53080">
        <v>1173</v>
      </c>
      <c r="GA52" s="81" vm="37748">
        <v>19256</v>
      </c>
      <c r="GB52" s="10" vm="31242">
        <v>3305</v>
      </c>
      <c r="GC52" s="10" vm="24330">
        <v>1990</v>
      </c>
      <c r="GD52" s="10" vm="17855">
        <v>1315</v>
      </c>
      <c r="GE52" s="10" vm="51660">
        <v>2328</v>
      </c>
      <c r="GF52" s="10" vm="11074">
        <v>2699</v>
      </c>
      <c r="GG52" s="10" vm="4608">
        <v>-371</v>
      </c>
      <c r="GH52" s="10" vm="49948">
        <v>2895</v>
      </c>
      <c r="GI52" s="10" vm="37525">
        <v>681</v>
      </c>
      <c r="GJ52" s="10" vm="31011">
        <v>2214</v>
      </c>
      <c r="GK52" s="10" vm="24103">
        <v>0</v>
      </c>
      <c r="GL52" s="10" vm="17634">
        <v>0</v>
      </c>
      <c r="GM52" s="10" vm="48205">
        <v>0</v>
      </c>
      <c r="GN52" s="10" vm="63765">
        <v>220</v>
      </c>
      <c r="GO52" s="10" vm="4396">
        <v>89</v>
      </c>
      <c r="GP52" s="10" vm="46572">
        <v>131</v>
      </c>
      <c r="GQ52" s="10" vm="37304">
        <v>0</v>
      </c>
      <c r="GR52" s="10" vm="30782">
        <v>0</v>
      </c>
      <c r="GS52" s="10" vm="23878">
        <v>0</v>
      </c>
      <c r="GT52" s="10" vm="17413">
        <v>8748</v>
      </c>
      <c r="GU52" s="10" vm="44863">
        <v>5459</v>
      </c>
      <c r="GV52" s="10" vm="10654">
        <v>3289</v>
      </c>
      <c r="GW52" s="10" vm="4176">
        <v>0</v>
      </c>
      <c r="GX52" s="81" vm="43108">
        <v>33026</v>
      </c>
      <c r="GY52" s="10" vm="37080">
        <v>0</v>
      </c>
      <c r="GZ52" s="10" vm="30605">
        <v>0</v>
      </c>
      <c r="HA52" s="10" vm="23649">
        <v>0</v>
      </c>
      <c r="HB52" s="10" vm="17206">
        <v>0</v>
      </c>
      <c r="HC52" s="81" vm="54606">
        <v>0</v>
      </c>
      <c r="HD52" s="81" vm="10437">
        <v>0</v>
      </c>
      <c r="HE52" s="10" vm="3958">
        <v>33026</v>
      </c>
      <c r="HF52" s="10" vm="52847">
        <v>367</v>
      </c>
      <c r="HG52" s="10" vm="36859">
        <v>2850</v>
      </c>
      <c r="HH52" s="10" vm="30380">
        <v>3247</v>
      </c>
      <c r="HI52" s="10" vm="23426">
        <v>379</v>
      </c>
      <c r="HJ52" s="10" vm="16985">
        <v>5473</v>
      </c>
      <c r="HK52" s="10" vm="65742">
        <v>0</v>
      </c>
      <c r="HL52" s="10" vm="10234">
        <v>0</v>
      </c>
      <c r="HM52" s="10" vm="3743">
        <v>0</v>
      </c>
      <c r="HN52" s="10" vm="49734">
        <v>2898</v>
      </c>
      <c r="HO52" s="10" vm="36637">
        <v>15214</v>
      </c>
      <c r="HP52" s="10" vm="30146">
        <v>599</v>
      </c>
      <c r="HQ52" s="10" vm="23192">
        <v>0</v>
      </c>
      <c r="HR52" s="10" vm="16763">
        <v>599</v>
      </c>
      <c r="HS52" s="10" vm="47988">
        <v>0</v>
      </c>
      <c r="HT52" s="10" vm="10017">
        <v>0</v>
      </c>
      <c r="HU52" s="10" vm="3528">
        <v>0</v>
      </c>
      <c r="HV52" s="10" vm="46403">
        <v>14172</v>
      </c>
      <c r="HW52" s="10" vm="36415">
        <v>293</v>
      </c>
      <c r="HX52" s="10" vm="29915">
        <v>0</v>
      </c>
      <c r="HY52" s="10" vm="22961">
        <v>122</v>
      </c>
      <c r="HZ52" s="10" vm="16547">
        <v>0</v>
      </c>
      <c r="IA52" s="10" vm="44634">
        <v>724</v>
      </c>
      <c r="IB52" s="10" vm="9799">
        <v>-933</v>
      </c>
      <c r="IC52" s="10" vm="3307">
        <v>14378</v>
      </c>
      <c r="ID52" s="10" vm="42886">
        <v>557</v>
      </c>
      <c r="IE52" s="10" vm="36188">
        <v>2129</v>
      </c>
      <c r="IF52" s="10" vm="29679">
        <v>5958</v>
      </c>
      <c r="IG52" s="10" vm="22784">
        <v>8644</v>
      </c>
      <c r="IH52" s="10" vm="16333">
        <v>9635</v>
      </c>
      <c r="II52" s="10" vm="54386">
        <v>13923</v>
      </c>
      <c r="IJ52" s="10" vm="9598">
        <v>0</v>
      </c>
      <c r="IK52" s="10" vm="3087">
        <v>277</v>
      </c>
      <c r="IL52" s="10" vm="52631">
        <v>-77</v>
      </c>
      <c r="IM52" s="10" vm="35959">
        <v>-37</v>
      </c>
      <c r="IN52" s="10" vm="29444">
        <v>12035</v>
      </c>
      <c r="IO52" s="81" vm="22561">
        <v>12224</v>
      </c>
      <c r="IP52" s="10" vm="16117">
        <v>0</v>
      </c>
      <c r="IQ52" s="10" vm="51267">
        <v>0</v>
      </c>
      <c r="IR52" s="10" vm="9378">
        <v>1</v>
      </c>
      <c r="IS52" s="81" vm="2868">
        <v>85</v>
      </c>
      <c r="IT52" s="10" vm="49504">
        <v>97</v>
      </c>
    </row>
    <row r="53" spans="1:254" x14ac:dyDescent="0.25">
      <c r="A53" s="8" t="s">
        <v>4</v>
      </c>
      <c r="B53" s="8" t="s">
        <v>5</v>
      </c>
      <c r="C53" s="89">
        <v>44651</v>
      </c>
      <c r="D53" s="76" vm="15921">
        <v>12</v>
      </c>
      <c r="E53" s="10" vm="9175">
        <v>13988</v>
      </c>
      <c r="F53" s="10" vm="47889">
        <v>-9775</v>
      </c>
      <c r="G53" s="10" vm="42643">
        <v>-1687</v>
      </c>
      <c r="H53" s="10" vm="59582">
        <v>2526</v>
      </c>
      <c r="I53" s="10" vm="29194">
        <v>570</v>
      </c>
      <c r="J53" s="10" vm="63395">
        <v>3096</v>
      </c>
      <c r="K53" s="10" vm="46193">
        <v>0</v>
      </c>
      <c r="L53" s="10" vm="15701">
        <v>500</v>
      </c>
      <c r="M53" s="10" vm="8957">
        <v>0</v>
      </c>
      <c r="N53" s="10" vm="44417">
        <v>136</v>
      </c>
      <c r="O53" s="10" vm="42419">
        <v>-1819</v>
      </c>
      <c r="P53" s="10" vm="35710">
        <v>0</v>
      </c>
      <c r="Q53" s="10" vm="29095">
        <v>0</v>
      </c>
      <c r="R53" s="10" vm="22332">
        <v>0</v>
      </c>
      <c r="S53" s="10" vm="55909">
        <v>0</v>
      </c>
      <c r="T53" s="10" vm="15505">
        <v>1913</v>
      </c>
      <c r="U53" s="10" vm="8748">
        <v>0</v>
      </c>
      <c r="V53" s="10" vm="54169">
        <v>1913</v>
      </c>
      <c r="W53" s="10" vm="42206">
        <v>0</v>
      </c>
      <c r="X53" s="10" vm="35474">
        <v>253</v>
      </c>
      <c r="Y53" s="10" vm="28887">
        <v>0</v>
      </c>
      <c r="Z53" s="10" vm="22112">
        <v>0</v>
      </c>
      <c r="AA53" s="10" vm="52522">
        <v>2166</v>
      </c>
      <c r="AB53" s="10" vm="63937">
        <v>8749</v>
      </c>
      <c r="AC53" s="10" vm="8551">
        <v>2272</v>
      </c>
      <c r="AD53" s="10" vm="51051">
        <v>11021</v>
      </c>
      <c r="AE53" s="10" vm="41984">
        <v>617</v>
      </c>
      <c r="AF53" s="10" vm="35239">
        <v>0</v>
      </c>
      <c r="AG53" s="10" vm="28658">
        <v>0</v>
      </c>
      <c r="AH53" s="10" vm="21891">
        <v>319</v>
      </c>
      <c r="AI53" s="10" vm="49275">
        <v>11957</v>
      </c>
      <c r="AJ53" s="10" vm="15097">
        <v>3732</v>
      </c>
      <c r="AK53" s="10" vm="63191">
        <v>1730</v>
      </c>
      <c r="AL53" s="10" vm="47677">
        <v>1831</v>
      </c>
      <c r="AM53" s="10" vm="41778">
        <v>588</v>
      </c>
      <c r="AN53" s="10" vm="35026">
        <v>0</v>
      </c>
      <c r="AO53" s="10" vm="28429">
        <v>89</v>
      </c>
      <c r="AP53" s="10" vm="21681">
        <v>0</v>
      </c>
      <c r="AQ53" s="10" vm="45966">
        <v>1805</v>
      </c>
      <c r="AR53" s="10" vm="14877">
        <v>0</v>
      </c>
      <c r="AS53" s="10" vm="8246">
        <v>0</v>
      </c>
      <c r="AT53" s="10" vm="44190">
        <v>9775</v>
      </c>
      <c r="AU53" s="10" vm="41551">
        <v>2182</v>
      </c>
      <c r="AV53" s="10" vm="64834">
        <v>102</v>
      </c>
      <c r="AW53" s="10" vm="28203">
        <v>136661</v>
      </c>
      <c r="AX53" s="10" vm="21476">
        <v>0</v>
      </c>
      <c r="AY53" s="10" vm="55714">
        <v>967</v>
      </c>
      <c r="AZ53" s="10" vm="14664">
        <v>0</v>
      </c>
      <c r="BA53" s="10" vm="8028">
        <v>0</v>
      </c>
      <c r="BB53" s="10" vm="53938">
        <v>0</v>
      </c>
      <c r="BC53" s="10" vm="41321">
        <v>0</v>
      </c>
      <c r="BD53" s="10" vm="34692">
        <v>0</v>
      </c>
      <c r="BE53" s="10" vm="27974">
        <v>0</v>
      </c>
      <c r="BF53" s="10" vm="21259">
        <v>0</v>
      </c>
      <c r="BG53" s="10" vm="65940">
        <v>137628</v>
      </c>
      <c r="BH53" s="10" vm="14466">
        <v>2457</v>
      </c>
      <c r="BI53" s="10" vm="7827">
        <v>910</v>
      </c>
      <c r="BJ53" s="10" vm="50832">
        <v>11305</v>
      </c>
      <c r="BK53" s="10" vm="41094">
        <v>0</v>
      </c>
      <c r="BL53" s="10" vm="34461">
        <v>3653</v>
      </c>
      <c r="BM53" s="10" vm="27744">
        <v>18325</v>
      </c>
      <c r="BN53" s="10" vm="21035">
        <v>71</v>
      </c>
      <c r="BO53" s="10" vm="49051">
        <v>0</v>
      </c>
      <c r="BP53" s="10" vm="14252">
        <v>616</v>
      </c>
      <c r="BQ53" s="10" vm="63103">
        <v>3608</v>
      </c>
      <c r="BR53" s="10" vm="47453">
        <v>4295</v>
      </c>
      <c r="BS53" s="10" vm="40885">
        <v>14030</v>
      </c>
      <c r="BT53" s="10" vm="34243">
        <v>151658</v>
      </c>
      <c r="BU53" s="10" vm="64304">
        <v>69399</v>
      </c>
      <c r="BV53" s="10" vm="20821">
        <v>0</v>
      </c>
      <c r="BW53" s="10" vm="45745">
        <v>0</v>
      </c>
      <c r="BX53" s="10" vm="14036">
        <v>55407</v>
      </c>
      <c r="BY53" s="10" vm="7462">
        <v>0</v>
      </c>
      <c r="BZ53" s="10" vm="43971">
        <v>0</v>
      </c>
      <c r="CA53" s="10" vm="40654">
        <v>569</v>
      </c>
      <c r="CB53" s="10" vm="64733">
        <v>125375</v>
      </c>
      <c r="CC53" s="10" vm="27292">
        <v>1680</v>
      </c>
      <c r="CD53" s="10" vm="20618">
        <v>0</v>
      </c>
      <c r="CE53" s="10" vm="55494">
        <v>24603</v>
      </c>
      <c r="CF53" s="10" vm="13819">
        <v>24565</v>
      </c>
      <c r="CG53" s="10" vm="7250">
        <v>0</v>
      </c>
      <c r="CH53" s="10" vm="53719">
        <v>38</v>
      </c>
      <c r="CI53" s="10" vm="40420">
        <v>0</v>
      </c>
      <c r="CJ53" s="10" vm="33855">
        <v>0</v>
      </c>
      <c r="CK53" s="10" vm="27064">
        <v>24603</v>
      </c>
      <c r="CL53" s="10" vm="20402">
        <v>2031</v>
      </c>
      <c r="CM53" s="10" vm="52263">
        <v>1687</v>
      </c>
      <c r="CN53" s="10" vm="13617">
        <v>0</v>
      </c>
      <c r="CO53" s="10" vm="7035">
        <v>344</v>
      </c>
      <c r="CP53" s="10" vm="50603">
        <v>0</v>
      </c>
      <c r="CQ53" s="10" vm="40190">
        <v>0</v>
      </c>
      <c r="CR53" s="10" vm="33621">
        <v>0</v>
      </c>
      <c r="CS53" s="10" vm="26833">
        <v>0</v>
      </c>
      <c r="CT53" s="10" vm="20181">
        <v>0</v>
      </c>
      <c r="CU53" s="10" vm="48827">
        <v>0</v>
      </c>
      <c r="CV53" s="10" vm="13400">
        <v>0</v>
      </c>
      <c r="CW53" s="10" vm="6866">
        <v>0</v>
      </c>
      <c r="CX53" s="10" vm="47230">
        <v>0</v>
      </c>
      <c r="CY53" s="10" vm="39976">
        <v>0</v>
      </c>
      <c r="CZ53" s="10" vm="33392">
        <v>0</v>
      </c>
      <c r="DA53" s="10" vm="26606">
        <v>0</v>
      </c>
      <c r="DB53" s="81" vm="19966">
        <v>0</v>
      </c>
      <c r="DC53" s="81" vm="45521">
        <v>0</v>
      </c>
      <c r="DD53" s="81" vm="13182">
        <v>0</v>
      </c>
      <c r="DE53" s="81" vm="6654">
        <v>0</v>
      </c>
      <c r="DF53" s="10" vm="43751">
        <v>0</v>
      </c>
      <c r="DG53" s="10" vm="39746">
        <v>0</v>
      </c>
      <c r="DH53" s="10" vm="33224">
        <v>0</v>
      </c>
      <c r="DI53" s="10" vm="26373">
        <v>0</v>
      </c>
      <c r="DJ53" s="10" vm="19757">
        <v>2031</v>
      </c>
      <c r="DK53" s="10" vm="55275">
        <v>1687</v>
      </c>
      <c r="DL53" s="10" vm="12967">
        <v>0</v>
      </c>
      <c r="DM53" s="10" vm="6437">
        <v>344</v>
      </c>
      <c r="DN53" s="10" vm="53501">
        <v>0</v>
      </c>
      <c r="DO53" s="10" vm="39516">
        <v>0</v>
      </c>
      <c r="DP53" s="10" vm="32999">
        <v>0</v>
      </c>
      <c r="DQ53" s="10" vm="26146">
        <v>0</v>
      </c>
      <c r="DR53" s="10" vm="19542">
        <v>0</v>
      </c>
      <c r="DS53" s="10" vm="52109">
        <v>0</v>
      </c>
      <c r="DT53" s="10" vm="12769">
        <v>0</v>
      </c>
      <c r="DU53" s="10" vm="6225">
        <v>0</v>
      </c>
      <c r="DV53" s="10" vm="50381">
        <v>0</v>
      </c>
      <c r="DW53" s="10" vm="39293">
        <v>0</v>
      </c>
      <c r="DX53" s="10" vm="32766">
        <v>0</v>
      </c>
      <c r="DY53" s="10" vm="25921">
        <v>0</v>
      </c>
      <c r="DZ53" s="10" vm="19320">
        <v>0</v>
      </c>
      <c r="EA53" s="10" vm="48603">
        <v>0</v>
      </c>
      <c r="EB53" s="10" vm="12553">
        <v>0</v>
      </c>
      <c r="EC53" s="10" vm="62973">
        <v>0</v>
      </c>
      <c r="ED53" s="10" vm="47010">
        <v>0</v>
      </c>
      <c r="EE53" s="10" vm="39076">
        <v>0</v>
      </c>
      <c r="EF53" s="10" vm="32541">
        <v>0</v>
      </c>
      <c r="EG53" s="10" vm="25695">
        <v>0</v>
      </c>
      <c r="EH53" s="81" vm="19107">
        <v>0</v>
      </c>
      <c r="EI53" s="81" vm="45300">
        <v>0</v>
      </c>
      <c r="EJ53" s="81" vm="12335">
        <v>0</v>
      </c>
      <c r="EK53" s="81" vm="5848">
        <v>0</v>
      </c>
      <c r="EL53" s="10" vm="43533">
        <v>0</v>
      </c>
      <c r="EM53" s="10" vm="38845">
        <v>0</v>
      </c>
      <c r="EN53" s="10" vm="64574">
        <v>0</v>
      </c>
      <c r="EO53" s="10" vm="25463">
        <v>0</v>
      </c>
      <c r="EP53" s="10" vm="64099">
        <v>0</v>
      </c>
      <c r="EQ53" s="10" vm="55058">
        <v>0</v>
      </c>
      <c r="ER53" s="10" vm="12118">
        <v>0</v>
      </c>
      <c r="ES53" s="10" vm="5634">
        <v>0</v>
      </c>
      <c r="ET53" s="10" vm="53285">
        <v>2031</v>
      </c>
      <c r="EU53" s="10" vm="38615">
        <v>1687</v>
      </c>
      <c r="EV53" s="10" vm="32142">
        <v>0</v>
      </c>
      <c r="EW53" s="10" vm="25233">
        <v>344</v>
      </c>
      <c r="EX53" s="10" vm="18691">
        <v>343</v>
      </c>
      <c r="EY53" s="10" vm="51894">
        <v>201</v>
      </c>
      <c r="EZ53" s="10" vm="63801">
        <v>33</v>
      </c>
      <c r="FA53" s="10" vm="5425">
        <v>201</v>
      </c>
      <c r="FB53" s="10" vm="50153">
        <v>155789</v>
      </c>
      <c r="FC53" s="10" vm="38393">
        <v>0</v>
      </c>
      <c r="FD53" s="10" vm="31913">
        <v>155789</v>
      </c>
      <c r="FE53" s="10" vm="25003">
        <v>4887</v>
      </c>
      <c r="FF53" s="10" vm="18472">
        <v>571</v>
      </c>
      <c r="FG53" s="10" vm="48381">
        <v>0</v>
      </c>
      <c r="FH53" s="10" vm="11740">
        <v>-255</v>
      </c>
      <c r="FI53" s="10" vm="5209">
        <v>0</v>
      </c>
      <c r="FJ53" s="10" vm="46785">
        <v>-342</v>
      </c>
      <c r="FK53" s="10" vm="38177">
        <v>-401</v>
      </c>
      <c r="FL53" s="10" vm="31679">
        <v>160249</v>
      </c>
      <c r="FM53" s="10" vm="24772">
        <v>22613</v>
      </c>
      <c r="FN53" s="10" vm="18302">
        <v>1376</v>
      </c>
      <c r="FO53" s="10" vm="45096">
        <v>0</v>
      </c>
      <c r="FP53" s="10" vm="11527">
        <v>0</v>
      </c>
      <c r="FQ53" s="10" vm="4993">
        <v>0</v>
      </c>
      <c r="FR53" s="10" vm="43314">
        <v>0</v>
      </c>
      <c r="FS53" s="10" vm="37946">
        <v>-401</v>
      </c>
      <c r="FT53" s="10" vm="31445">
        <v>23588</v>
      </c>
      <c r="FU53" s="10" vm="24545">
        <v>136661</v>
      </c>
      <c r="FV53" s="10" vm="18088">
        <v>133176</v>
      </c>
      <c r="FW53" s="81" vm="54835">
        <v>0</v>
      </c>
      <c r="FX53" s="81" vm="11309">
        <v>0</v>
      </c>
      <c r="FY53" s="81" vm="62888">
        <v>0</v>
      </c>
      <c r="FZ53" s="81" vm="53067">
        <v>0</v>
      </c>
      <c r="GA53" s="81" vm="37732">
        <v>0</v>
      </c>
      <c r="GB53" s="10" vm="31229">
        <v>428</v>
      </c>
      <c r="GC53" s="10" vm="24316">
        <v>265</v>
      </c>
      <c r="GD53" s="10" vm="17871">
        <v>163</v>
      </c>
      <c r="GE53" s="10" vm="51674">
        <v>0</v>
      </c>
      <c r="GF53" s="10" vm="11090">
        <v>0</v>
      </c>
      <c r="GG53" s="10" vm="4624">
        <v>0</v>
      </c>
      <c r="GH53" s="10" vm="49936">
        <v>648</v>
      </c>
      <c r="GI53" s="10" vm="37511">
        <v>241</v>
      </c>
      <c r="GJ53" s="10" vm="30997">
        <v>407</v>
      </c>
      <c r="GK53" s="10" vm="24090">
        <v>0</v>
      </c>
      <c r="GL53" s="10" vm="17649">
        <v>0</v>
      </c>
      <c r="GM53" s="10" vm="65592">
        <v>0</v>
      </c>
      <c r="GN53" s="10" vm="10887">
        <v>0</v>
      </c>
      <c r="GO53" s="10" vm="4413">
        <v>0</v>
      </c>
      <c r="GP53" s="10" vm="46559">
        <v>0</v>
      </c>
      <c r="GQ53" s="10" vm="37289">
        <v>0</v>
      </c>
      <c r="GR53" s="10" vm="30768">
        <v>0</v>
      </c>
      <c r="GS53" s="10" vm="23864">
        <v>0</v>
      </c>
      <c r="GT53" s="10" vm="17429">
        <v>1076</v>
      </c>
      <c r="GU53" s="10" vm="44875">
        <v>506</v>
      </c>
      <c r="GV53" s="10" vm="10670">
        <v>570</v>
      </c>
      <c r="GW53" s="10" vm="4192">
        <v>3653</v>
      </c>
      <c r="GX53" s="81" vm="43096">
        <v>0</v>
      </c>
      <c r="GY53" s="10" vm="37065">
        <v>0</v>
      </c>
      <c r="GZ53" s="10" vm="30594">
        <v>0</v>
      </c>
      <c r="HA53" s="10" vm="23637">
        <v>0</v>
      </c>
      <c r="HB53" s="10" vm="17221">
        <v>0</v>
      </c>
      <c r="HC53" s="81" vm="54615">
        <v>0</v>
      </c>
      <c r="HD53" s="81" vm="10453">
        <v>0</v>
      </c>
      <c r="HE53" s="10" vm="3974">
        <v>3653</v>
      </c>
      <c r="HF53" s="10" vm="52835">
        <v>644</v>
      </c>
      <c r="HG53" s="10" vm="36844">
        <v>716</v>
      </c>
      <c r="HH53" s="10" vm="30366">
        <v>0</v>
      </c>
      <c r="HI53" s="10" vm="23411">
        <v>199</v>
      </c>
      <c r="HJ53" s="10" vm="17000">
        <v>1068</v>
      </c>
      <c r="HK53" s="10" vm="65747">
        <v>0</v>
      </c>
      <c r="HL53" s="10" vm="10249">
        <v>0</v>
      </c>
      <c r="HM53" s="10" vm="3758">
        <v>0</v>
      </c>
      <c r="HN53" s="10" vm="49721">
        <v>981</v>
      </c>
      <c r="HO53" s="10" vm="36622">
        <v>3608</v>
      </c>
      <c r="HP53" s="10" vm="30132">
        <v>371</v>
      </c>
      <c r="HQ53" s="10" vm="23178">
        <v>198</v>
      </c>
      <c r="HR53" s="10" vm="16780">
        <v>569</v>
      </c>
      <c r="HS53" s="10" vm="48000">
        <v>0</v>
      </c>
      <c r="HT53" s="10" vm="10034">
        <v>0</v>
      </c>
      <c r="HU53" s="10" vm="3544">
        <v>0</v>
      </c>
      <c r="HV53" s="10" vm="46394">
        <v>1775</v>
      </c>
      <c r="HW53" s="10" vm="36402">
        <v>0</v>
      </c>
      <c r="HX53" s="10" vm="29901">
        <v>0</v>
      </c>
      <c r="HY53" s="10" vm="22947">
        <v>44</v>
      </c>
      <c r="HZ53" s="10" vm="16562">
        <v>0</v>
      </c>
      <c r="IA53" s="10" vm="44648">
        <v>0</v>
      </c>
      <c r="IB53" s="10" vm="9814">
        <v>0</v>
      </c>
      <c r="IC53" s="10" vm="3324">
        <v>1819</v>
      </c>
      <c r="ID53" s="10" vm="42873">
        <v>85</v>
      </c>
      <c r="IE53" s="10" vm="36173">
        <v>0</v>
      </c>
      <c r="IF53" s="10" vm="29665">
        <v>0</v>
      </c>
      <c r="IG53" s="10" vm="22772">
        <v>85</v>
      </c>
      <c r="IH53" s="10" vm="16348">
        <v>571</v>
      </c>
      <c r="II53" s="10" vm="54398">
        <v>1805</v>
      </c>
      <c r="IJ53" s="10" vm="9613">
        <v>0</v>
      </c>
      <c r="IK53" s="10" vm="3103">
        <v>16</v>
      </c>
      <c r="IL53" s="10" vm="52618">
        <v>-3</v>
      </c>
      <c r="IM53" s="10" vm="35943">
        <v>-5</v>
      </c>
      <c r="IN53" s="10" vm="29430">
        <v>1406</v>
      </c>
      <c r="IO53" s="81" vm="22547">
        <v>1429</v>
      </c>
      <c r="IP53" s="10" vm="16131">
        <v>0</v>
      </c>
      <c r="IQ53" s="10" vm="51281">
        <v>0</v>
      </c>
      <c r="IR53" s="10" vm="9395">
        <v>0</v>
      </c>
      <c r="IS53" s="81" vm="2884">
        <v>9</v>
      </c>
      <c r="IT53" s="10" vm="49491">
        <v>9</v>
      </c>
    </row>
    <row r="54" spans="1:254" x14ac:dyDescent="0.25">
      <c r="A54" s="8" t="s">
        <v>30</v>
      </c>
      <c r="B54" s="8" t="s">
        <v>312</v>
      </c>
      <c r="C54" s="89">
        <v>44651</v>
      </c>
      <c r="D54" s="76" vm="15907">
        <v>12</v>
      </c>
      <c r="E54" s="10" vm="9160">
        <v>85872</v>
      </c>
      <c r="F54" s="10" vm="47894">
        <v>-65952</v>
      </c>
      <c r="G54" s="10" vm="42659">
        <v>0</v>
      </c>
      <c r="H54" s="10" vm="59598">
        <v>19920</v>
      </c>
      <c r="I54" s="10" vm="29210">
        <v>6885</v>
      </c>
      <c r="J54" s="10" vm="63380">
        <v>26805</v>
      </c>
      <c r="K54" s="10" vm="46182">
        <v>0</v>
      </c>
      <c r="L54" s="10" vm="15688">
        <v>0</v>
      </c>
      <c r="M54" s="10" vm="8943">
        <v>0</v>
      </c>
      <c r="N54" s="10" vm="44432">
        <v>1692</v>
      </c>
      <c r="O54" s="10" vm="42434">
        <v>-7640</v>
      </c>
      <c r="P54" s="10" vm="35726">
        <v>1268</v>
      </c>
      <c r="Q54" s="10" vm="64348">
        <v>0</v>
      </c>
      <c r="R54" s="10" vm="22318">
        <v>0</v>
      </c>
      <c r="S54" s="10" vm="55900">
        <v>0</v>
      </c>
      <c r="T54" s="10" vm="15490">
        <v>22125</v>
      </c>
      <c r="U54" s="10" vm="8733">
        <v>0</v>
      </c>
      <c r="V54" s="10" vm="54183">
        <v>22125</v>
      </c>
      <c r="W54" s="10" vm="42219">
        <v>0</v>
      </c>
      <c r="X54" s="10" vm="35490">
        <v>0</v>
      </c>
      <c r="Y54" s="10" vm="28903">
        <v>4319</v>
      </c>
      <c r="Z54" s="10" vm="22097">
        <v>0</v>
      </c>
      <c r="AA54" s="10" vm="66050">
        <v>26444</v>
      </c>
      <c r="AB54" s="10" vm="15297">
        <v>65060</v>
      </c>
      <c r="AC54" s="10" vm="63293">
        <v>3599</v>
      </c>
      <c r="AD54" s="10" vm="51064">
        <v>68659</v>
      </c>
      <c r="AE54" s="10" vm="42000">
        <v>1313</v>
      </c>
      <c r="AF54" s="10" vm="35255">
        <v>0</v>
      </c>
      <c r="AG54" s="10" vm="28670">
        <v>0</v>
      </c>
      <c r="AH54" s="10" vm="21877">
        <v>317</v>
      </c>
      <c r="AI54" s="10" vm="65653">
        <v>70289</v>
      </c>
      <c r="AJ54" s="10" vm="15082">
        <v>10664</v>
      </c>
      <c r="AK54" s="10" vm="100571">
        <v>3332</v>
      </c>
      <c r="AL54" s="10" vm="47691">
        <v>13739</v>
      </c>
      <c r="AM54" s="10" vm="41792">
        <v>0</v>
      </c>
      <c r="AN54" s="10" vm="35041">
        <v>10123</v>
      </c>
      <c r="AO54" s="10" vm="28445">
        <v>205</v>
      </c>
      <c r="AP54" s="10" vm="21668">
        <v>0</v>
      </c>
      <c r="AQ54" s="10" vm="45956">
        <v>10814</v>
      </c>
      <c r="AR54" s="10" vm="14862">
        <v>0</v>
      </c>
      <c r="AS54" s="10" vm="8231">
        <v>3080</v>
      </c>
      <c r="AT54" s="10" vm="44203">
        <v>51957</v>
      </c>
      <c r="AU54" s="10" vm="41568">
        <v>18332</v>
      </c>
      <c r="AV54" s="10" vm="34914">
        <v>918</v>
      </c>
      <c r="AW54" s="10" vm="28218">
        <v>612516</v>
      </c>
      <c r="AX54" s="10" vm="21464">
        <v>0</v>
      </c>
      <c r="AY54" s="10" vm="55704">
        <v>3512</v>
      </c>
      <c r="AZ54" s="10" vm="14649">
        <v>0</v>
      </c>
      <c r="BA54" s="10" vm="8014">
        <v>0</v>
      </c>
      <c r="BB54" s="10" vm="53951">
        <v>12230</v>
      </c>
      <c r="BC54" s="10" vm="41337">
        <v>0</v>
      </c>
      <c r="BD54" s="10" vm="34708">
        <v>0</v>
      </c>
      <c r="BE54" s="10" vm="27989">
        <v>35000</v>
      </c>
      <c r="BF54" s="10" vm="21243">
        <v>0</v>
      </c>
      <c r="BG54" s="10" vm="52407">
        <v>663258</v>
      </c>
      <c r="BH54" s="10" vm="14454">
        <v>6391</v>
      </c>
      <c r="BI54" s="10" vm="7815">
        <v>1418</v>
      </c>
      <c r="BJ54" s="10" vm="50846">
        <v>49434</v>
      </c>
      <c r="BK54" s="10" vm="41110">
        <v>0</v>
      </c>
      <c r="BL54" s="10" vm="34477">
        <v>43962</v>
      </c>
      <c r="BM54" s="10" vm="27758">
        <v>101205</v>
      </c>
      <c r="BN54" s="10" vm="21022">
        <v>5967</v>
      </c>
      <c r="BO54" s="10" vm="49039">
        <v>0</v>
      </c>
      <c r="BP54" s="10" vm="14238">
        <v>0</v>
      </c>
      <c r="BQ54" s="10" vm="7657">
        <v>40264</v>
      </c>
      <c r="BR54" s="10" vm="47467">
        <v>46231</v>
      </c>
      <c r="BS54" s="10" vm="40898">
        <v>54974</v>
      </c>
      <c r="BT54" s="10" vm="34255">
        <v>718232</v>
      </c>
      <c r="BU54" s="10" vm="27531">
        <v>344880</v>
      </c>
      <c r="BV54" s="10" vm="20807">
        <v>0</v>
      </c>
      <c r="BW54" s="10" vm="45734">
        <v>0</v>
      </c>
      <c r="BX54" s="10" vm="14020">
        <v>113184</v>
      </c>
      <c r="BY54" s="10" vm="7447">
        <v>0</v>
      </c>
      <c r="BZ54" s="10" vm="43985">
        <v>9392</v>
      </c>
      <c r="CA54" s="10" vm="40669">
        <v>5565</v>
      </c>
      <c r="CB54" s="10" vm="34090">
        <v>473021</v>
      </c>
      <c r="CC54" s="10" vm="27305">
        <v>3375</v>
      </c>
      <c r="CD54" s="10" vm="20605">
        <v>4241</v>
      </c>
      <c r="CE54" s="10" vm="55483">
        <v>237595</v>
      </c>
      <c r="CF54" s="10" vm="13806">
        <v>245729</v>
      </c>
      <c r="CG54" s="10" vm="7236">
        <v>0</v>
      </c>
      <c r="CH54" s="10" vm="53733">
        <v>0</v>
      </c>
      <c r="CI54" s="10" vm="40437">
        <v>-8134</v>
      </c>
      <c r="CJ54" s="10" vm="33870">
        <v>0</v>
      </c>
      <c r="CK54" s="10" vm="27080">
        <v>237595</v>
      </c>
      <c r="CL54" s="10" vm="20387">
        <v>10887</v>
      </c>
      <c r="CM54" s="10" vm="52254">
        <v>0</v>
      </c>
      <c r="CN54" s="10" vm="13601">
        <v>8192</v>
      </c>
      <c r="CO54" s="10" vm="7019">
        <v>2695</v>
      </c>
      <c r="CP54" s="10" vm="50616">
        <v>0</v>
      </c>
      <c r="CQ54" s="10" vm="40207">
        <v>0</v>
      </c>
      <c r="CR54" s="10" vm="33636">
        <v>0</v>
      </c>
      <c r="CS54" s="10" vm="26846">
        <v>0</v>
      </c>
      <c r="CT54" s="10" vm="20168">
        <v>0</v>
      </c>
      <c r="CU54" s="10" vm="48816">
        <v>0</v>
      </c>
      <c r="CV54" s="10" vm="13386">
        <v>347</v>
      </c>
      <c r="CW54" s="10" vm="6853">
        <v>-347</v>
      </c>
      <c r="CX54" s="10" vm="47244">
        <v>0</v>
      </c>
      <c r="CY54" s="10" vm="39992">
        <v>0</v>
      </c>
      <c r="CZ54" s="10" vm="33407">
        <v>0</v>
      </c>
      <c r="DA54" s="10" vm="26622">
        <v>0</v>
      </c>
      <c r="DB54" s="81" vm="19951">
        <v>0</v>
      </c>
      <c r="DC54" s="81" vm="45508">
        <v>0</v>
      </c>
      <c r="DD54" s="81" vm="13166">
        <v>0</v>
      </c>
      <c r="DE54" s="81" vm="6637">
        <v>0</v>
      </c>
      <c r="DF54" s="10" vm="43764">
        <v>0</v>
      </c>
      <c r="DG54" s="10" vm="39763">
        <v>0</v>
      </c>
      <c r="DH54" s="10" vm="33232">
        <v>0</v>
      </c>
      <c r="DI54" s="10" vm="26388">
        <v>0</v>
      </c>
      <c r="DJ54" s="10" vm="19743">
        <v>10887</v>
      </c>
      <c r="DK54" s="10" vm="55264">
        <v>0</v>
      </c>
      <c r="DL54" s="10" vm="12953">
        <v>8539</v>
      </c>
      <c r="DM54" s="10" vm="6422">
        <v>2348</v>
      </c>
      <c r="DN54" s="10" vm="53514">
        <v>0</v>
      </c>
      <c r="DO54" s="10" vm="39534">
        <v>0</v>
      </c>
      <c r="DP54" s="10" vm="33014">
        <v>0</v>
      </c>
      <c r="DQ54" s="10" vm="26159">
        <v>0</v>
      </c>
      <c r="DR54" s="10" vm="19527">
        <v>0</v>
      </c>
      <c r="DS54" s="10" vm="52099">
        <v>0</v>
      </c>
      <c r="DT54" s="10" vm="12755">
        <v>0</v>
      </c>
      <c r="DU54" s="10" vm="6209">
        <v>0</v>
      </c>
      <c r="DV54" s="10" vm="50394">
        <v>0</v>
      </c>
      <c r="DW54" s="10" vm="39308">
        <v>0</v>
      </c>
      <c r="DX54" s="10" vm="32781">
        <v>0</v>
      </c>
      <c r="DY54" s="10" vm="25935">
        <v>0</v>
      </c>
      <c r="DZ54" s="10" vm="19308">
        <v>0</v>
      </c>
      <c r="EA54" s="10" vm="48591">
        <v>0</v>
      </c>
      <c r="EB54" s="10" vm="12539">
        <v>0</v>
      </c>
      <c r="EC54" s="10" vm="6046">
        <v>0</v>
      </c>
      <c r="ED54" s="10" vm="47024">
        <v>0</v>
      </c>
      <c r="EE54" s="10" vm="39091">
        <v>0</v>
      </c>
      <c r="EF54" s="10" vm="32554">
        <v>0</v>
      </c>
      <c r="EG54" s="10" vm="25709">
        <v>0</v>
      </c>
      <c r="EH54" s="81" vm="19092">
        <v>183</v>
      </c>
      <c r="EI54" s="81" vm="45289">
        <v>0</v>
      </c>
      <c r="EJ54" s="81" vm="12319">
        <v>0</v>
      </c>
      <c r="EK54" s="81" vm="5833">
        <v>183</v>
      </c>
      <c r="EL54" s="10" vm="43547">
        <v>4513</v>
      </c>
      <c r="EM54" s="10" vm="38862">
        <v>0</v>
      </c>
      <c r="EN54" s="10" vm="32374">
        <v>5456</v>
      </c>
      <c r="EO54" s="10" vm="25479">
        <v>-943</v>
      </c>
      <c r="EP54" s="10" vm="18895">
        <v>4696</v>
      </c>
      <c r="EQ54" s="10" vm="55048">
        <v>0</v>
      </c>
      <c r="ER54" s="10" vm="12103">
        <v>5456</v>
      </c>
      <c r="ES54" s="10" vm="5619">
        <v>-760</v>
      </c>
      <c r="ET54" s="10" vm="53298">
        <v>15583</v>
      </c>
      <c r="EU54" s="10" vm="38630">
        <v>0</v>
      </c>
      <c r="EV54" s="10" vm="32157">
        <v>13995</v>
      </c>
      <c r="EW54" s="10" vm="25249">
        <v>1588</v>
      </c>
      <c r="EX54" s="10" vm="18677">
        <v>2053</v>
      </c>
      <c r="EY54" s="10" vm="51882">
        <v>455</v>
      </c>
      <c r="EZ54" s="10" vm="63797">
        <v>1163</v>
      </c>
      <c r="FA54" s="10" vm="5410">
        <v>455</v>
      </c>
      <c r="FB54" s="10" vm="50165">
        <v>703517</v>
      </c>
      <c r="FC54" s="10" vm="38409">
        <v>0</v>
      </c>
      <c r="FD54" s="10" vm="31928">
        <v>703517</v>
      </c>
      <c r="FE54" s="10" vm="25019">
        <v>44461</v>
      </c>
      <c r="FF54" s="10" vm="18457">
        <v>11527</v>
      </c>
      <c r="FG54" s="10" vm="48369">
        <v>0</v>
      </c>
      <c r="FH54" s="10" vm="11725">
        <v>-12536</v>
      </c>
      <c r="FI54" s="10" vm="5194">
        <v>0</v>
      </c>
      <c r="FJ54" s="10" vm="46799">
        <v>-618</v>
      </c>
      <c r="FK54" s="10" vm="38194">
        <v>0</v>
      </c>
      <c r="FL54" s="10" vm="31694">
        <v>746351</v>
      </c>
      <c r="FM54" s="10" vm="24785">
        <v>125857</v>
      </c>
      <c r="FN54" s="10" vm="18289">
        <v>10814</v>
      </c>
      <c r="FO54" s="10" vm="45084">
        <v>0</v>
      </c>
      <c r="FP54" s="10" vm="11513">
        <v>0</v>
      </c>
      <c r="FQ54" s="10" vm="4977">
        <v>-2836</v>
      </c>
      <c r="FR54" s="10" vm="43327">
        <v>0</v>
      </c>
      <c r="FS54" s="10" vm="37961">
        <v>0</v>
      </c>
      <c r="FT54" s="10" vm="31460">
        <v>133835</v>
      </c>
      <c r="FU54" s="10" vm="24561">
        <v>612516</v>
      </c>
      <c r="FV54" s="10" vm="18072">
        <v>577660</v>
      </c>
      <c r="FW54" s="81" vm="54824">
        <v>11950</v>
      </c>
      <c r="FX54" s="81" vm="11294">
        <v>0</v>
      </c>
      <c r="FY54" s="81" vm="4820">
        <v>-810</v>
      </c>
      <c r="FZ54" s="81" vm="53081">
        <v>1090</v>
      </c>
      <c r="GA54" s="81" vm="37749">
        <v>12230</v>
      </c>
      <c r="GB54" s="10" vm="31243">
        <v>2023</v>
      </c>
      <c r="GC54" s="10" vm="24331">
        <v>988</v>
      </c>
      <c r="GD54" s="10" vm="17856">
        <v>1035</v>
      </c>
      <c r="GE54" s="10" vm="51661">
        <v>1862</v>
      </c>
      <c r="GF54" s="10" vm="11075">
        <v>1836</v>
      </c>
      <c r="GG54" s="10" vm="4609">
        <v>26</v>
      </c>
      <c r="GH54" s="10" vm="49949">
        <v>1355</v>
      </c>
      <c r="GI54" s="10" vm="37526">
        <v>366</v>
      </c>
      <c r="GJ54" s="10" vm="31012">
        <v>989</v>
      </c>
      <c r="GK54" s="10" vm="24104">
        <v>0</v>
      </c>
      <c r="GL54" s="10" vm="17635">
        <v>0</v>
      </c>
      <c r="GM54" s="10" vm="65585">
        <v>0</v>
      </c>
      <c r="GN54" s="10" vm="10873">
        <v>0</v>
      </c>
      <c r="GO54" s="10" vm="4397">
        <v>0</v>
      </c>
      <c r="GP54" s="10" vm="46573">
        <v>0</v>
      </c>
      <c r="GQ54" s="10" vm="37305">
        <v>6547</v>
      </c>
      <c r="GR54" s="10" vm="30783">
        <v>1712</v>
      </c>
      <c r="GS54" s="10" vm="23879">
        <v>4835</v>
      </c>
      <c r="GT54" s="10" vm="17414">
        <v>11787</v>
      </c>
      <c r="GU54" s="10" vm="44864">
        <v>4902</v>
      </c>
      <c r="GV54" s="10" vm="10655">
        <v>6885</v>
      </c>
      <c r="GW54" s="10" vm="4177">
        <v>248</v>
      </c>
      <c r="GX54" s="81" vm="43109">
        <v>41397</v>
      </c>
      <c r="GY54" s="10" vm="37081">
        <v>0</v>
      </c>
      <c r="GZ54" s="10" vm="64475">
        <v>0</v>
      </c>
      <c r="HA54" s="10" vm="23650">
        <v>0</v>
      </c>
      <c r="HB54" s="10" vm="17207">
        <v>0</v>
      </c>
      <c r="HC54" s="81" vm="54607">
        <v>0</v>
      </c>
      <c r="HD54" s="81" vm="10438">
        <v>2317</v>
      </c>
      <c r="HE54" s="10" vm="3959">
        <v>43962</v>
      </c>
      <c r="HF54" s="10" vm="52848">
        <v>6709</v>
      </c>
      <c r="HG54" s="10" vm="36860">
        <v>2257</v>
      </c>
      <c r="HH54" s="10" vm="30381">
        <v>85</v>
      </c>
      <c r="HI54" s="10" vm="23427">
        <v>0</v>
      </c>
      <c r="HJ54" s="10" vm="16986">
        <v>4576</v>
      </c>
      <c r="HK54" s="10" vm="51487">
        <v>0</v>
      </c>
      <c r="HL54" s="10" vm="10235">
        <v>0</v>
      </c>
      <c r="HM54" s="10" vm="3744">
        <v>0</v>
      </c>
      <c r="HN54" s="10" vm="49735">
        <v>26637</v>
      </c>
      <c r="HO54" s="10" vm="36638">
        <v>40264</v>
      </c>
      <c r="HP54" s="10" vm="30147">
        <v>3357</v>
      </c>
      <c r="HQ54" s="10" vm="23193">
        <v>2208</v>
      </c>
      <c r="HR54" s="10" vm="16764">
        <v>5565</v>
      </c>
      <c r="HS54" s="10" vm="47989">
        <v>0</v>
      </c>
      <c r="HT54" s="10" vm="10018">
        <v>4241</v>
      </c>
      <c r="HU54" s="10" vm="3529">
        <v>4241</v>
      </c>
      <c r="HV54" s="10" vm="46404">
        <v>8210</v>
      </c>
      <c r="HW54" s="10" vm="36416">
        <v>0</v>
      </c>
      <c r="HX54" s="10" vm="29916">
        <v>0</v>
      </c>
      <c r="HY54" s="10" vm="22962">
        <v>0</v>
      </c>
      <c r="HZ54" s="10" vm="16548">
        <v>0</v>
      </c>
      <c r="IA54" s="10" vm="44635">
        <v>1665</v>
      </c>
      <c r="IB54" s="10" vm="9800">
        <v>-2235</v>
      </c>
      <c r="IC54" s="10" vm="3308">
        <v>7640</v>
      </c>
      <c r="ID54" s="10" vm="42887">
        <v>633</v>
      </c>
      <c r="IE54" s="10" vm="36189">
        <v>15</v>
      </c>
      <c r="IF54" s="10" vm="29680">
        <v>0</v>
      </c>
      <c r="IG54" s="10" vm="22785">
        <v>648</v>
      </c>
      <c r="IH54" s="10" vm="16334">
        <v>11527</v>
      </c>
      <c r="II54" s="10" vm="54387">
        <v>11501</v>
      </c>
      <c r="IJ54" s="10" vm="9599">
        <v>0</v>
      </c>
      <c r="IK54" s="10" vm="3088">
        <v>248</v>
      </c>
      <c r="IL54" s="10" vm="52632">
        <v>-45</v>
      </c>
      <c r="IM54" s="10" vm="35960">
        <v>2</v>
      </c>
      <c r="IN54" s="10" vm="29445">
        <v>12633</v>
      </c>
      <c r="IO54" s="81" vm="22562">
        <v>12633</v>
      </c>
      <c r="IP54" s="10" vm="16118">
        <v>0</v>
      </c>
      <c r="IQ54" s="10" vm="51268">
        <v>0</v>
      </c>
      <c r="IR54" s="10" vm="9379">
        <v>0</v>
      </c>
      <c r="IS54" s="81" vm="2869">
        <v>0</v>
      </c>
      <c r="IT54" s="10" vm="49505">
        <v>227</v>
      </c>
    </row>
    <row r="55" spans="1:254" x14ac:dyDescent="0.25">
      <c r="A55" s="8" t="s">
        <v>77</v>
      </c>
      <c r="B55" s="8" t="s">
        <v>78</v>
      </c>
      <c r="C55" s="89">
        <v>44651</v>
      </c>
      <c r="D55" s="76" vm="15922">
        <v>12</v>
      </c>
      <c r="E55" s="10" vm="9176">
        <v>57981</v>
      </c>
      <c r="F55" s="10" vm="65451">
        <v>-35556</v>
      </c>
      <c r="G55" s="10" vm="42644">
        <v>-1127</v>
      </c>
      <c r="H55" s="10" vm="59583">
        <v>21298</v>
      </c>
      <c r="I55" s="10" vm="29195">
        <v>1110</v>
      </c>
      <c r="J55" s="10" vm="63396">
        <v>22408</v>
      </c>
      <c r="K55" s="10" vm="46194">
        <v>0</v>
      </c>
      <c r="L55" s="10" vm="15702">
        <v>0</v>
      </c>
      <c r="M55" s="10" vm="8958">
        <v>0</v>
      </c>
      <c r="N55" s="10" vm="44418">
        <v>300</v>
      </c>
      <c r="O55" s="10" vm="42420">
        <v>-17076</v>
      </c>
      <c r="P55" s="10" vm="35711">
        <v>656</v>
      </c>
      <c r="Q55" s="10" vm="64339">
        <v>0</v>
      </c>
      <c r="R55" s="10" vm="22333">
        <v>0</v>
      </c>
      <c r="S55" s="10" vm="55910">
        <v>0</v>
      </c>
      <c r="T55" s="10" vm="15506">
        <v>6288</v>
      </c>
      <c r="U55" s="10" vm="8749">
        <v>-3210</v>
      </c>
      <c r="V55" s="10" vm="54170">
        <v>3078</v>
      </c>
      <c r="W55" s="10" vm="42207">
        <v>0</v>
      </c>
      <c r="X55" s="10" vm="35475">
        <v>3091</v>
      </c>
      <c r="Y55" s="10" vm="28888">
        <v>0</v>
      </c>
      <c r="Z55" s="10" vm="22113">
        <v>-756</v>
      </c>
      <c r="AA55" s="10" vm="66056">
        <v>5413</v>
      </c>
      <c r="AB55" s="10" vm="15312">
        <v>38723</v>
      </c>
      <c r="AC55" s="10" vm="63296">
        <v>3573</v>
      </c>
      <c r="AD55" s="10" vm="51052">
        <v>42296</v>
      </c>
      <c r="AE55" s="10" vm="41985">
        <v>1286</v>
      </c>
      <c r="AF55" s="10" vm="35240">
        <v>0</v>
      </c>
      <c r="AG55" s="10" vm="28659">
        <v>0</v>
      </c>
      <c r="AH55" s="10" vm="64204">
        <v>64</v>
      </c>
      <c r="AI55" s="10" vm="49276">
        <v>43646</v>
      </c>
      <c r="AJ55" s="10" vm="15098">
        <v>9111</v>
      </c>
      <c r="AK55" s="10" vm="63192">
        <v>2826</v>
      </c>
      <c r="AL55" s="10" vm="47678">
        <v>5046</v>
      </c>
      <c r="AM55" s="10" vm="65158">
        <v>1348</v>
      </c>
      <c r="AN55" s="10" vm="35027">
        <v>361</v>
      </c>
      <c r="AO55" s="10" vm="28430">
        <v>-51</v>
      </c>
      <c r="AP55" s="10" vm="21682">
        <v>0</v>
      </c>
      <c r="AQ55" s="10" vm="45967">
        <v>5344</v>
      </c>
      <c r="AR55" s="10" vm="14878">
        <v>0</v>
      </c>
      <c r="AS55" s="10" vm="8247">
        <v>3</v>
      </c>
      <c r="AT55" s="10" vm="44191">
        <v>23988</v>
      </c>
      <c r="AU55" s="10" vm="41552">
        <v>19658</v>
      </c>
      <c r="AV55" s="10" vm="64835">
        <v>356</v>
      </c>
      <c r="AW55" s="10" vm="28204">
        <v>524460</v>
      </c>
      <c r="AX55" s="10" vm="21477">
        <v>0</v>
      </c>
      <c r="AY55" s="10" vm="55715">
        <v>2667</v>
      </c>
      <c r="AZ55" s="10" vm="14665">
        <v>0</v>
      </c>
      <c r="BA55" s="10" vm="8029">
        <v>0</v>
      </c>
      <c r="BB55" s="10" vm="53939">
        <v>71397</v>
      </c>
      <c r="BC55" s="10" vm="41322">
        <v>0</v>
      </c>
      <c r="BD55" s="10" vm="34693">
        <v>0</v>
      </c>
      <c r="BE55" s="10" vm="27975">
        <v>5085</v>
      </c>
      <c r="BF55" s="10" vm="21260">
        <v>0</v>
      </c>
      <c r="BG55" s="10" vm="52416">
        <v>603609</v>
      </c>
      <c r="BH55" s="10" vm="14467">
        <v>0</v>
      </c>
      <c r="BI55" s="10" vm="7828">
        <v>2423</v>
      </c>
      <c r="BJ55" s="10" vm="50833">
        <v>1489</v>
      </c>
      <c r="BK55" s="10" vm="41095">
        <v>384</v>
      </c>
      <c r="BL55" s="10" vm="34462">
        <v>6970</v>
      </c>
      <c r="BM55" s="10" vm="27745">
        <v>11266</v>
      </c>
      <c r="BN55" s="10" vm="21036">
        <v>7293</v>
      </c>
      <c r="BO55" s="10" vm="49052">
        <v>0</v>
      </c>
      <c r="BP55" s="10" vm="14253">
        <v>1282</v>
      </c>
      <c r="BQ55" s="10" vm="63104">
        <v>21823</v>
      </c>
      <c r="BR55" s="10" vm="47454">
        <v>30398</v>
      </c>
      <c r="BS55" s="10" vm="40886">
        <v>-19132</v>
      </c>
      <c r="BT55" s="10" vm="34244">
        <v>584477</v>
      </c>
      <c r="BU55" s="10" vm="27517">
        <v>146403</v>
      </c>
      <c r="BV55" s="10" vm="20822">
        <v>170426</v>
      </c>
      <c r="BW55" s="10" vm="45746">
        <v>68383</v>
      </c>
      <c r="BX55" s="10" vm="14037">
        <v>97367</v>
      </c>
      <c r="BY55" s="10" vm="7463">
        <v>0</v>
      </c>
      <c r="BZ55" s="10" vm="43972">
        <v>0</v>
      </c>
      <c r="CA55" s="10" vm="40655">
        <v>2999</v>
      </c>
      <c r="CB55" s="10" vm="34078">
        <v>485578</v>
      </c>
      <c r="CC55" s="10" vm="27293">
        <v>2187</v>
      </c>
      <c r="CD55" s="10" vm="20619">
        <v>3533</v>
      </c>
      <c r="CE55" s="10" vm="55495">
        <v>93179</v>
      </c>
      <c r="CF55" s="10" vm="13820">
        <v>93179</v>
      </c>
      <c r="CG55" s="10" vm="7251">
        <v>0</v>
      </c>
      <c r="CH55" s="10" vm="53720">
        <v>0</v>
      </c>
      <c r="CI55" s="10" vm="40421">
        <v>0</v>
      </c>
      <c r="CJ55" s="10" vm="33856">
        <v>0</v>
      </c>
      <c r="CK55" s="10" vm="27065">
        <v>93179</v>
      </c>
      <c r="CL55" s="10" vm="20403">
        <v>1715</v>
      </c>
      <c r="CM55" s="10" vm="52264">
        <v>1127</v>
      </c>
      <c r="CN55" s="10" vm="13618">
        <v>163</v>
      </c>
      <c r="CO55" s="10" vm="7036">
        <v>425</v>
      </c>
      <c r="CP55" s="10" vm="50604">
        <v>0</v>
      </c>
      <c r="CQ55" s="10" vm="40191">
        <v>0</v>
      </c>
      <c r="CR55" s="10" vm="33622">
        <v>0</v>
      </c>
      <c r="CS55" s="10" vm="26834">
        <v>0</v>
      </c>
      <c r="CT55" s="10" vm="20182">
        <v>0</v>
      </c>
      <c r="CU55" s="10" vm="48828">
        <v>0</v>
      </c>
      <c r="CV55" s="10" vm="13401">
        <v>0</v>
      </c>
      <c r="CW55" s="10" vm="6867">
        <v>0</v>
      </c>
      <c r="CX55" s="10" vm="47231">
        <v>0</v>
      </c>
      <c r="CY55" s="10" vm="39977">
        <v>0</v>
      </c>
      <c r="CZ55" s="10" vm="33393">
        <v>0</v>
      </c>
      <c r="DA55" s="10" vm="26607">
        <v>0</v>
      </c>
      <c r="DB55" s="81" vm="19967">
        <v>0</v>
      </c>
      <c r="DC55" s="81" vm="45522">
        <v>0</v>
      </c>
      <c r="DD55" s="81" vm="13183">
        <v>0</v>
      </c>
      <c r="DE55" s="81" vm="6655">
        <v>0</v>
      </c>
      <c r="DF55" s="10" vm="43752">
        <v>0</v>
      </c>
      <c r="DG55" s="10" vm="39747">
        <v>0</v>
      </c>
      <c r="DH55" s="10" vm="33225">
        <v>0</v>
      </c>
      <c r="DI55" s="10" vm="26374">
        <v>0</v>
      </c>
      <c r="DJ55" s="10" vm="19758">
        <v>1715</v>
      </c>
      <c r="DK55" s="10" vm="55276">
        <v>1127</v>
      </c>
      <c r="DL55" s="10" vm="12968">
        <v>163</v>
      </c>
      <c r="DM55" s="10" vm="6438">
        <v>425</v>
      </c>
      <c r="DN55" s="10" vm="53502">
        <v>0</v>
      </c>
      <c r="DO55" s="10" vm="39517">
        <v>0</v>
      </c>
      <c r="DP55" s="10" vm="33000">
        <v>0</v>
      </c>
      <c r="DQ55" s="10" vm="26147">
        <v>0</v>
      </c>
      <c r="DR55" s="10" vm="19543">
        <v>0</v>
      </c>
      <c r="DS55" s="10" vm="65807">
        <v>0</v>
      </c>
      <c r="DT55" s="10" vm="12770">
        <v>0</v>
      </c>
      <c r="DU55" s="10" vm="6226">
        <v>0</v>
      </c>
      <c r="DV55" s="10" vm="50382">
        <v>0</v>
      </c>
      <c r="DW55" s="10" vm="39294">
        <v>0</v>
      </c>
      <c r="DX55" s="10" vm="32767">
        <v>0</v>
      </c>
      <c r="DY55" s="10" vm="25922">
        <v>0</v>
      </c>
      <c r="DZ55" s="10" vm="19321">
        <v>5934</v>
      </c>
      <c r="EA55" s="10" vm="48604">
        <v>0</v>
      </c>
      <c r="EB55" s="10" vm="12554">
        <v>4747</v>
      </c>
      <c r="EC55" s="10" vm="6058">
        <v>1187</v>
      </c>
      <c r="ED55" s="10" vm="47011">
        <v>0</v>
      </c>
      <c r="EE55" s="10" vm="39077">
        <v>0</v>
      </c>
      <c r="EF55" s="10" vm="64629">
        <v>0</v>
      </c>
      <c r="EG55" s="10" vm="25696">
        <v>0</v>
      </c>
      <c r="EH55" s="81" vm="19108">
        <v>0</v>
      </c>
      <c r="EI55" s="81" vm="45301">
        <v>0</v>
      </c>
      <c r="EJ55" s="81" vm="12336">
        <v>0</v>
      </c>
      <c r="EK55" s="81" vm="5849">
        <v>0</v>
      </c>
      <c r="EL55" s="10" vm="43534">
        <v>6686</v>
      </c>
      <c r="EM55" s="10" vm="38846">
        <v>0</v>
      </c>
      <c r="EN55" s="10" vm="64575">
        <v>6658</v>
      </c>
      <c r="EO55" s="10" vm="25464">
        <v>28</v>
      </c>
      <c r="EP55" s="10" vm="18909">
        <v>12620</v>
      </c>
      <c r="EQ55" s="10" vm="55059">
        <v>0</v>
      </c>
      <c r="ER55" s="10" vm="12119">
        <v>11405</v>
      </c>
      <c r="ES55" s="10" vm="5635">
        <v>1215</v>
      </c>
      <c r="ET55" s="10" vm="53286">
        <v>14335</v>
      </c>
      <c r="EU55" s="10" vm="38616">
        <v>1127</v>
      </c>
      <c r="EV55" s="10" vm="32143">
        <v>11568</v>
      </c>
      <c r="EW55" s="10" vm="25234">
        <v>1640</v>
      </c>
      <c r="EX55" s="10" vm="18692">
        <v>2586</v>
      </c>
      <c r="EY55" s="10" vm="51895">
        <v>832</v>
      </c>
      <c r="EZ55" s="10" vm="11948">
        <v>163</v>
      </c>
      <c r="FA55" s="10" vm="5426">
        <v>832</v>
      </c>
      <c r="FB55" s="10" vm="50154">
        <v>590213</v>
      </c>
      <c r="FC55" s="10" vm="38394">
        <v>0</v>
      </c>
      <c r="FD55" s="10" vm="31914">
        <v>590213</v>
      </c>
      <c r="FE55" s="10" vm="25004">
        <v>3519</v>
      </c>
      <c r="FF55" s="10" vm="18473">
        <v>4277</v>
      </c>
      <c r="FG55" s="10" vm="48382">
        <v>0</v>
      </c>
      <c r="FH55" s="10" vm="11741">
        <v>-2118</v>
      </c>
      <c r="FI55" s="10" vm="5210">
        <v>0</v>
      </c>
      <c r="FJ55" s="10" vm="46786">
        <v>-23</v>
      </c>
      <c r="FK55" s="10" vm="38178">
        <v>0</v>
      </c>
      <c r="FL55" s="10" vm="31680">
        <v>595868</v>
      </c>
      <c r="FM55" s="10" vm="24773">
        <v>66723</v>
      </c>
      <c r="FN55" s="10" vm="18303">
        <v>5347</v>
      </c>
      <c r="FO55" s="10" vm="45097">
        <v>0</v>
      </c>
      <c r="FP55" s="10" vm="11528">
        <v>0</v>
      </c>
      <c r="FQ55" s="10" vm="4994">
        <v>-662</v>
      </c>
      <c r="FR55" s="10" vm="43315">
        <v>0</v>
      </c>
      <c r="FS55" s="10" vm="37947">
        <v>0</v>
      </c>
      <c r="FT55" s="10" vm="31446">
        <v>71408</v>
      </c>
      <c r="FU55" s="10" vm="24546">
        <v>524460</v>
      </c>
      <c r="FV55" s="10" vm="18089">
        <v>523490</v>
      </c>
      <c r="FW55" s="81" vm="54836">
        <v>70121</v>
      </c>
      <c r="FX55" s="81" vm="11310">
        <v>620</v>
      </c>
      <c r="FY55" s="81" vm="4833">
        <v>0</v>
      </c>
      <c r="FZ55" s="81" vm="53068">
        <v>656</v>
      </c>
      <c r="GA55" s="81" vm="37733">
        <v>71397</v>
      </c>
      <c r="GB55" s="10" vm="31230">
        <v>2254</v>
      </c>
      <c r="GC55" s="10" vm="24317">
        <v>1391</v>
      </c>
      <c r="GD55" s="10" vm="17872">
        <v>863</v>
      </c>
      <c r="GE55" s="10" vm="51675">
        <v>311</v>
      </c>
      <c r="GF55" s="10" vm="11091">
        <v>108</v>
      </c>
      <c r="GG55" s="10" vm="4625">
        <v>203</v>
      </c>
      <c r="GH55" s="10" vm="49937">
        <v>0</v>
      </c>
      <c r="GI55" s="10" vm="37512">
        <v>0</v>
      </c>
      <c r="GJ55" s="10" vm="30998">
        <v>0</v>
      </c>
      <c r="GK55" s="10" vm="24091">
        <v>30</v>
      </c>
      <c r="GL55" s="10" vm="17650">
        <v>12</v>
      </c>
      <c r="GM55" s="10" vm="48211">
        <v>18</v>
      </c>
      <c r="GN55" s="10" vm="10888">
        <v>0</v>
      </c>
      <c r="GO55" s="10" vm="4414">
        <v>0</v>
      </c>
      <c r="GP55" s="10" vm="46560">
        <v>0</v>
      </c>
      <c r="GQ55" s="10" vm="37290">
        <v>39</v>
      </c>
      <c r="GR55" s="10" vm="30769">
        <v>13</v>
      </c>
      <c r="GS55" s="10" vm="23865">
        <v>26</v>
      </c>
      <c r="GT55" s="10" vm="17430">
        <v>2634</v>
      </c>
      <c r="GU55" s="10" vm="44876">
        <v>1524</v>
      </c>
      <c r="GV55" s="10" vm="10671">
        <v>1110</v>
      </c>
      <c r="GW55" s="10" vm="4193">
        <v>5584</v>
      </c>
      <c r="GX55" s="81" vm="43097">
        <v>0</v>
      </c>
      <c r="GY55" s="10" vm="37066">
        <v>0</v>
      </c>
      <c r="GZ55" s="10" vm="64473">
        <v>0</v>
      </c>
      <c r="HA55" s="10" vm="23638">
        <v>0</v>
      </c>
      <c r="HB55" s="10" vm="17222">
        <v>0</v>
      </c>
      <c r="HC55" s="81" vm="54616">
        <v>0</v>
      </c>
      <c r="HD55" s="81" vm="10454">
        <v>1386</v>
      </c>
      <c r="HE55" s="10" vm="3975">
        <v>6970</v>
      </c>
      <c r="HF55" s="10" vm="52836">
        <v>1457</v>
      </c>
      <c r="HG55" s="10" vm="36845">
        <v>3986</v>
      </c>
      <c r="HH55" s="10" vm="30367">
        <v>3533</v>
      </c>
      <c r="HI55" s="10" vm="23412">
        <v>186</v>
      </c>
      <c r="HJ55" s="10" vm="17001">
        <v>12592</v>
      </c>
      <c r="HK55" s="10" vm="51495">
        <v>0</v>
      </c>
      <c r="HL55" s="10" vm="10250">
        <v>0</v>
      </c>
      <c r="HM55" s="10" vm="3759">
        <v>0</v>
      </c>
      <c r="HN55" s="10" vm="49722">
        <v>69</v>
      </c>
      <c r="HO55" s="10" vm="36623">
        <v>21823</v>
      </c>
      <c r="HP55" s="10" vm="30133">
        <v>2999</v>
      </c>
      <c r="HQ55" s="10" vm="23179">
        <v>0</v>
      </c>
      <c r="HR55" s="10" vm="16781">
        <v>2999</v>
      </c>
      <c r="HS55" s="10" vm="48001">
        <v>0</v>
      </c>
      <c r="HT55" s="10" vm="10035">
        <v>3533</v>
      </c>
      <c r="HU55" s="10" vm="3545">
        <v>3533</v>
      </c>
      <c r="HV55" s="10" vm="46395">
        <v>17101</v>
      </c>
      <c r="HW55" s="10" vm="36403">
        <v>0</v>
      </c>
      <c r="HX55" s="10" vm="29902">
        <v>0</v>
      </c>
      <c r="HY55" s="10" vm="22948">
        <v>116</v>
      </c>
      <c r="HZ55" s="10" vm="16563">
        <v>0</v>
      </c>
      <c r="IA55" s="10" vm="44649">
        <v>0</v>
      </c>
      <c r="IB55" s="10" vm="9815">
        <v>-141</v>
      </c>
      <c r="IC55" s="10" vm="3325">
        <v>17076</v>
      </c>
      <c r="ID55" s="10" vm="42874">
        <v>1956</v>
      </c>
      <c r="IE55" s="10" vm="36174">
        <v>7824</v>
      </c>
      <c r="IF55" s="10" vm="29666">
        <v>10209</v>
      </c>
      <c r="IG55" s="10" vm="22773">
        <v>19989</v>
      </c>
      <c r="IH55" s="10" vm="16349">
        <v>4277</v>
      </c>
      <c r="II55" s="10" vm="54399">
        <v>5536</v>
      </c>
      <c r="IJ55" s="10" vm="9614">
        <v>0</v>
      </c>
      <c r="IK55" s="10" vm="3104">
        <v>27</v>
      </c>
      <c r="IL55" s="10" vm="52619">
        <v>-30</v>
      </c>
      <c r="IM55" s="10" vm="35944">
        <v>-7</v>
      </c>
      <c r="IN55" s="10" vm="29431">
        <v>8200</v>
      </c>
      <c r="IO55" s="81" vm="22548">
        <v>8477</v>
      </c>
      <c r="IP55" s="10" vm="16132">
        <v>0</v>
      </c>
      <c r="IQ55" s="10" vm="51282">
        <v>0</v>
      </c>
      <c r="IR55" s="10" vm="9396">
        <v>0</v>
      </c>
      <c r="IS55" s="81" vm="2885">
        <v>1082</v>
      </c>
      <c r="IT55" s="10" vm="49492">
        <v>1082</v>
      </c>
    </row>
    <row r="56" spans="1:254" x14ac:dyDescent="0.25">
      <c r="A56" s="8" t="s">
        <v>969</v>
      </c>
      <c r="B56" s="8" t="s">
        <v>115</v>
      </c>
      <c r="C56" s="89">
        <v>44651</v>
      </c>
      <c r="D56" s="76" vm="15908">
        <v>12</v>
      </c>
      <c r="E56" s="10" vm="9161">
        <v>8454</v>
      </c>
      <c r="F56" s="10" vm="47895">
        <v>-6253</v>
      </c>
      <c r="G56" s="10" vm="42660">
        <v>0</v>
      </c>
      <c r="H56" s="10" vm="59599">
        <v>2201</v>
      </c>
      <c r="I56" s="10" vm="29211">
        <v>-45</v>
      </c>
      <c r="J56" s="10" vm="63381">
        <v>2156</v>
      </c>
      <c r="K56" s="10" vm="2458">
        <v>0</v>
      </c>
      <c r="L56" s="10" vm="15689">
        <v>0</v>
      </c>
      <c r="M56" s="10" vm="2187">
        <v>0</v>
      </c>
      <c r="N56" s="10" vm="44433">
        <v>21</v>
      </c>
      <c r="O56" s="10" vm="42435">
        <v>-526</v>
      </c>
      <c r="P56" s="10" vm="35727">
        <v>0</v>
      </c>
      <c r="Q56" s="10" vm="29101">
        <v>0</v>
      </c>
      <c r="R56" s="10" vm="22319">
        <v>0</v>
      </c>
      <c r="S56" s="10" vm="1530">
        <v>0</v>
      </c>
      <c r="T56" s="10" vm="15491">
        <v>1651</v>
      </c>
      <c r="U56" s="10" vm="1316">
        <v>0</v>
      </c>
      <c r="V56" s="10" vm="54184">
        <v>1651</v>
      </c>
      <c r="W56" s="10" vm="42220">
        <v>0</v>
      </c>
      <c r="X56" s="10" vm="35491">
        <v>443</v>
      </c>
      <c r="Y56" s="10" vm="28904">
        <v>0</v>
      </c>
      <c r="Z56" s="10" vm="22098">
        <v>51</v>
      </c>
      <c r="AA56" s="10" vm="66051">
        <v>2145</v>
      </c>
      <c r="AB56" s="10" vm="15298">
        <v>7649</v>
      </c>
      <c r="AC56" s="10" vm="8538">
        <v>294</v>
      </c>
      <c r="AD56" s="10" vm="65720">
        <v>7943</v>
      </c>
      <c r="AE56" s="10" vm="42001">
        <v>434</v>
      </c>
      <c r="AF56" s="10" vm="35256">
        <v>14</v>
      </c>
      <c r="AG56" s="10" vm="28671">
        <v>0</v>
      </c>
      <c r="AH56" s="10" vm="21878">
        <v>0</v>
      </c>
      <c r="AI56" s="10" vm="2186">
        <v>8391</v>
      </c>
      <c r="AJ56" s="10" vm="15083">
        <v>1188</v>
      </c>
      <c r="AK56" s="10" vm="1834">
        <v>424</v>
      </c>
      <c r="AL56" s="10" vm="47692">
        <v>2648</v>
      </c>
      <c r="AM56" s="10" vm="41793">
        <v>75</v>
      </c>
      <c r="AN56" s="10" vm="35042">
        <v>0</v>
      </c>
      <c r="AO56" s="10" vm="28446">
        <v>9</v>
      </c>
      <c r="AP56" s="10" vm="21669">
        <v>0</v>
      </c>
      <c r="AQ56" s="10" vm="1315">
        <v>1873</v>
      </c>
      <c r="AR56" s="10" vm="14863">
        <v>0</v>
      </c>
      <c r="AS56" s="10" vm="8232">
        <v>0</v>
      </c>
      <c r="AT56" s="10" vm="44204">
        <v>6217</v>
      </c>
      <c r="AU56" s="10" vm="41569">
        <v>2174</v>
      </c>
      <c r="AV56" s="10" vm="64843">
        <v>129</v>
      </c>
      <c r="AW56" s="10" vm="28219">
        <v>79277</v>
      </c>
      <c r="AX56" s="10" vm="21465">
        <v>0</v>
      </c>
      <c r="AY56" s="10" vm="1443">
        <v>348</v>
      </c>
      <c r="AZ56" s="10" vm="14650">
        <v>0</v>
      </c>
      <c r="BA56" s="10" vm="2457">
        <v>0</v>
      </c>
      <c r="BB56" s="10" vm="53952">
        <v>0</v>
      </c>
      <c r="BC56" s="10" vm="41338">
        <v>0</v>
      </c>
      <c r="BD56" s="10" vm="34709">
        <v>0</v>
      </c>
      <c r="BE56" s="10" vm="27990">
        <v>0</v>
      </c>
      <c r="BF56" s="10" vm="21244">
        <v>829</v>
      </c>
      <c r="BG56" s="10" vm="61204">
        <v>80454</v>
      </c>
      <c r="BH56" s="10" vm="14455">
        <v>0</v>
      </c>
      <c r="BI56" s="10" vm="1529">
        <v>268</v>
      </c>
      <c r="BJ56" s="10" vm="65707">
        <v>2140</v>
      </c>
      <c r="BK56" s="10" vm="41111">
        <v>0</v>
      </c>
      <c r="BL56" s="10" vm="34478">
        <v>0</v>
      </c>
      <c r="BM56" s="10" vm="27759">
        <v>2408</v>
      </c>
      <c r="BN56" s="10" vm="21023">
        <v>1528</v>
      </c>
      <c r="BO56" s="10" vm="49040">
        <v>0</v>
      </c>
      <c r="BP56" s="10" vm="14239">
        <v>453</v>
      </c>
      <c r="BQ56" s="10" vm="7658">
        <v>2139</v>
      </c>
      <c r="BR56" s="10" vm="47468">
        <v>4120</v>
      </c>
      <c r="BS56" s="10" vm="40899">
        <v>-1712</v>
      </c>
      <c r="BT56" s="10" vm="34256">
        <v>78742</v>
      </c>
      <c r="BU56" s="10" vm="27532">
        <v>13903</v>
      </c>
      <c r="BV56" s="10" vm="20808">
        <v>0</v>
      </c>
      <c r="BW56" s="10" vm="2456">
        <v>0</v>
      </c>
      <c r="BX56" s="10" vm="14021">
        <v>37017</v>
      </c>
      <c r="BY56" s="10" vm="2185">
        <v>0</v>
      </c>
      <c r="BZ56" s="10" vm="43986">
        <v>0</v>
      </c>
      <c r="CA56" s="10" vm="40670">
        <v>69</v>
      </c>
      <c r="CB56" s="10" vm="34091">
        <v>50989</v>
      </c>
      <c r="CC56" s="10" vm="27306">
        <v>1396</v>
      </c>
      <c r="CD56" s="10" vm="20606">
        <v>0</v>
      </c>
      <c r="CE56" s="10" vm="1528">
        <v>26357</v>
      </c>
      <c r="CF56" s="10" vm="13807">
        <v>22186</v>
      </c>
      <c r="CG56" s="10" vm="1314">
        <v>0</v>
      </c>
      <c r="CH56" s="10" vm="53734">
        <v>1452</v>
      </c>
      <c r="CI56" s="10" vm="40438">
        <v>0</v>
      </c>
      <c r="CJ56" s="10" vm="33871">
        <v>2719</v>
      </c>
      <c r="CK56" s="10" vm="27081">
        <v>26357</v>
      </c>
      <c r="CL56" s="10" vm="20388">
        <v>0</v>
      </c>
      <c r="CM56" s="10" vm="65868">
        <v>0</v>
      </c>
      <c r="CN56" s="10" vm="13602">
        <v>0</v>
      </c>
      <c r="CO56" s="10" vm="2663">
        <v>0</v>
      </c>
      <c r="CP56" s="10" vm="65704">
        <v>0</v>
      </c>
      <c r="CQ56" s="10" vm="40208">
        <v>0</v>
      </c>
      <c r="CR56" s="10" vm="33637">
        <v>0</v>
      </c>
      <c r="CS56" s="10" vm="26847">
        <v>0</v>
      </c>
      <c r="CT56" s="10" vm="20169">
        <v>0</v>
      </c>
      <c r="CU56" s="10" vm="2184">
        <v>0</v>
      </c>
      <c r="CV56" s="10" vm="13387">
        <v>0</v>
      </c>
      <c r="CW56" s="10" vm="1833">
        <v>0</v>
      </c>
      <c r="CX56" s="10" vm="47245">
        <v>0</v>
      </c>
      <c r="CY56" s="10" vm="39993">
        <v>0</v>
      </c>
      <c r="CZ56" s="10" vm="33408">
        <v>0</v>
      </c>
      <c r="DA56" s="10" vm="26623">
        <v>0</v>
      </c>
      <c r="DB56" s="81" vm="19952">
        <v>0</v>
      </c>
      <c r="DC56" s="81" vm="45509">
        <v>0</v>
      </c>
      <c r="DD56" s="81" vm="13167">
        <v>0</v>
      </c>
      <c r="DE56" s="81" vm="6638">
        <v>0</v>
      </c>
      <c r="DF56" s="10" vm="43765">
        <v>63</v>
      </c>
      <c r="DG56" s="10" vm="39764">
        <v>0</v>
      </c>
      <c r="DH56" s="10" vm="33233">
        <v>36</v>
      </c>
      <c r="DI56" s="10" vm="26389">
        <v>27</v>
      </c>
      <c r="DJ56" s="10" vm="19744">
        <v>63</v>
      </c>
      <c r="DK56" s="10" vm="55265">
        <v>0</v>
      </c>
      <c r="DL56" s="10" vm="12954">
        <v>36</v>
      </c>
      <c r="DM56" s="10" vm="2455">
        <v>27</v>
      </c>
      <c r="DN56" s="10" vm="53515">
        <v>0</v>
      </c>
      <c r="DO56" s="10" vm="39535">
        <v>0</v>
      </c>
      <c r="DP56" s="10" vm="33015">
        <v>0</v>
      </c>
      <c r="DQ56" s="10" vm="26160">
        <v>0</v>
      </c>
      <c r="DR56" s="10" vm="19528">
        <v>0</v>
      </c>
      <c r="DS56" s="10" vm="61203">
        <v>0</v>
      </c>
      <c r="DT56" s="10" vm="12756">
        <v>0</v>
      </c>
      <c r="DU56" s="10" vm="1527">
        <v>0</v>
      </c>
      <c r="DV56" s="10" vm="50395">
        <v>0</v>
      </c>
      <c r="DW56" s="10" vm="39309">
        <v>0</v>
      </c>
      <c r="DX56" s="10" vm="32782">
        <v>0</v>
      </c>
      <c r="DY56" s="10" vm="25936">
        <v>0</v>
      </c>
      <c r="DZ56" s="10" vm="19309">
        <v>0</v>
      </c>
      <c r="EA56" s="10" vm="48592">
        <v>0</v>
      </c>
      <c r="EB56" s="10" vm="12540">
        <v>0</v>
      </c>
      <c r="EC56" s="10" vm="6047">
        <v>0</v>
      </c>
      <c r="ED56" s="10" vm="47025">
        <v>0</v>
      </c>
      <c r="EE56" s="10" vm="39092">
        <v>0</v>
      </c>
      <c r="EF56" s="10" vm="32555">
        <v>0</v>
      </c>
      <c r="EG56" s="10" vm="25710">
        <v>0</v>
      </c>
      <c r="EH56" s="81" vm="19093">
        <v>0</v>
      </c>
      <c r="EI56" s="81" vm="2454">
        <v>0</v>
      </c>
      <c r="EJ56" s="81" vm="12320">
        <v>0</v>
      </c>
      <c r="EK56" s="81" vm="2183">
        <v>0</v>
      </c>
      <c r="EL56" s="10" vm="43548">
        <v>0</v>
      </c>
      <c r="EM56" s="10" vm="38863">
        <v>0</v>
      </c>
      <c r="EN56" s="10" vm="32375">
        <v>0</v>
      </c>
      <c r="EO56" s="10" vm="25480">
        <v>0</v>
      </c>
      <c r="EP56" s="10" vm="18896">
        <v>0</v>
      </c>
      <c r="EQ56" s="10" vm="1526">
        <v>0</v>
      </c>
      <c r="ER56" s="10" vm="12104">
        <v>0</v>
      </c>
      <c r="ES56" s="10" vm="1313">
        <v>0</v>
      </c>
      <c r="ET56" s="10" vm="53299">
        <v>63</v>
      </c>
      <c r="EU56" s="10" vm="38631">
        <v>0</v>
      </c>
      <c r="EV56" s="10" vm="32158">
        <v>36</v>
      </c>
      <c r="EW56" s="10" vm="25250">
        <v>27</v>
      </c>
      <c r="EX56" s="10" vm="18678">
        <v>57</v>
      </c>
      <c r="EY56" s="10" vm="51883">
        <v>20</v>
      </c>
      <c r="EZ56" s="10" vm="11937">
        <v>8</v>
      </c>
      <c r="FA56" s="10" vm="2118">
        <v>20</v>
      </c>
      <c r="FB56" s="10" vm="65691">
        <v>99970</v>
      </c>
      <c r="FC56" s="10" vm="38410">
        <v>0</v>
      </c>
      <c r="FD56" s="10" vm="31929">
        <v>99970</v>
      </c>
      <c r="FE56" s="10" vm="25020">
        <v>2368</v>
      </c>
      <c r="FF56" s="10" vm="18458">
        <v>1345</v>
      </c>
      <c r="FG56" s="10" vm="2182">
        <v>0</v>
      </c>
      <c r="FH56" s="10" vm="11726">
        <v>-593</v>
      </c>
      <c r="FI56" s="10" vm="1832">
        <v>0</v>
      </c>
      <c r="FJ56" s="10" vm="46800">
        <v>0</v>
      </c>
      <c r="FK56" s="10" vm="38195">
        <v>0</v>
      </c>
      <c r="FL56" s="10" vm="31695">
        <v>103090</v>
      </c>
      <c r="FM56" s="10" vm="24786">
        <v>22488</v>
      </c>
      <c r="FN56" s="10" vm="18290">
        <v>1873</v>
      </c>
      <c r="FO56" s="10" vm="45085">
        <v>0</v>
      </c>
      <c r="FP56" s="10" vm="11514">
        <v>0</v>
      </c>
      <c r="FQ56" s="10" vm="4978">
        <v>-549</v>
      </c>
      <c r="FR56" s="10" vm="43328">
        <v>0</v>
      </c>
      <c r="FS56" s="10" vm="37962">
        <v>0</v>
      </c>
      <c r="FT56" s="10" vm="31461">
        <v>23812</v>
      </c>
      <c r="FU56" s="10" vm="24562">
        <v>79278</v>
      </c>
      <c r="FV56" s="10" vm="18073">
        <v>77482</v>
      </c>
      <c r="FW56" s="81" vm="2396">
        <v>0</v>
      </c>
      <c r="FX56" s="81" vm="11295">
        <v>0</v>
      </c>
      <c r="FY56" s="81" vm="2453">
        <v>0</v>
      </c>
      <c r="FZ56" s="81" vm="53082">
        <v>0</v>
      </c>
      <c r="GA56" s="81" vm="37750">
        <v>0</v>
      </c>
      <c r="GB56" s="10" vm="31244">
        <v>0</v>
      </c>
      <c r="GC56" s="10" vm="24332">
        <v>0</v>
      </c>
      <c r="GD56" s="10" vm="17857">
        <v>0</v>
      </c>
      <c r="GE56" s="10" vm="1831">
        <v>0</v>
      </c>
      <c r="GF56" s="10" vm="11076">
        <v>0</v>
      </c>
      <c r="GG56" s="10" vm="1525">
        <v>0</v>
      </c>
      <c r="GH56" s="10" vm="49950">
        <v>0</v>
      </c>
      <c r="GI56" s="10" vm="37527">
        <v>0</v>
      </c>
      <c r="GJ56" s="10" vm="31013">
        <v>0</v>
      </c>
      <c r="GK56" s="10" vm="24105">
        <v>0</v>
      </c>
      <c r="GL56" s="10" vm="17636">
        <v>0</v>
      </c>
      <c r="GM56" s="10" vm="65586">
        <v>0</v>
      </c>
      <c r="GN56" s="10" vm="10874">
        <v>0</v>
      </c>
      <c r="GO56" s="10" vm="4398">
        <v>0</v>
      </c>
      <c r="GP56" s="10" vm="46574">
        <v>0</v>
      </c>
      <c r="GQ56" s="10" vm="37306">
        <v>0</v>
      </c>
      <c r="GR56" s="10" vm="30784">
        <v>45</v>
      </c>
      <c r="GS56" s="10" vm="23880">
        <v>-45</v>
      </c>
      <c r="GT56" s="10" vm="17415">
        <v>0</v>
      </c>
      <c r="GU56" s="10" vm="2452">
        <v>45</v>
      </c>
      <c r="GV56" s="10" vm="10656">
        <v>-45</v>
      </c>
      <c r="GW56" s="10" vm="2181">
        <v>0</v>
      </c>
      <c r="GX56" s="81" vm="43110">
        <v>0</v>
      </c>
      <c r="GY56" s="10" vm="37082">
        <v>0</v>
      </c>
      <c r="GZ56" s="10" vm="64476">
        <v>0</v>
      </c>
      <c r="HA56" s="10" vm="23651">
        <v>0</v>
      </c>
      <c r="HB56" s="10" vm="17208">
        <v>0</v>
      </c>
      <c r="HC56" s="81" vm="1524">
        <v>0</v>
      </c>
      <c r="HD56" s="81" vm="10439">
        <v>0</v>
      </c>
      <c r="HE56" s="10" vm="1312">
        <v>0</v>
      </c>
      <c r="HF56" s="10" vm="52849">
        <v>324</v>
      </c>
      <c r="HG56" s="10" vm="36861">
        <v>68</v>
      </c>
      <c r="HH56" s="10" vm="30382">
        <v>0</v>
      </c>
      <c r="HI56" s="10" vm="23428">
        <v>1130</v>
      </c>
      <c r="HJ56" s="10" vm="16987">
        <v>558</v>
      </c>
      <c r="HK56" s="10" vm="51488">
        <v>0</v>
      </c>
      <c r="HL56" s="10" vm="10236">
        <v>0</v>
      </c>
      <c r="HM56" s="10" vm="2662">
        <v>0</v>
      </c>
      <c r="HN56" s="10" vm="49736">
        <v>60</v>
      </c>
      <c r="HO56" s="10" vm="36639">
        <v>2140</v>
      </c>
      <c r="HP56" s="10" vm="30148">
        <v>69</v>
      </c>
      <c r="HQ56" s="10" vm="23194">
        <v>0</v>
      </c>
      <c r="HR56" s="10" vm="16765">
        <v>69</v>
      </c>
      <c r="HS56" s="10" vm="2180">
        <v>0</v>
      </c>
      <c r="HT56" s="10" vm="10019">
        <v>0</v>
      </c>
      <c r="HU56" s="10" vm="1830">
        <v>0</v>
      </c>
      <c r="HV56" s="10" vm="65345">
        <v>499</v>
      </c>
      <c r="HW56" s="10" vm="36417">
        <v>0</v>
      </c>
      <c r="HX56" s="10" vm="29917">
        <v>0</v>
      </c>
      <c r="HY56" s="10" vm="22963">
        <v>49</v>
      </c>
      <c r="HZ56" s="10" vm="16549">
        <v>0</v>
      </c>
      <c r="IA56" s="10" vm="44636">
        <v>0</v>
      </c>
      <c r="IB56" s="10" vm="9801">
        <v>-22</v>
      </c>
      <c r="IC56" s="10" vm="3309">
        <v>526</v>
      </c>
      <c r="ID56" s="10" vm="42888">
        <v>0</v>
      </c>
      <c r="IE56" s="10" vm="36190">
        <v>0</v>
      </c>
      <c r="IF56" s="10" vm="29681">
        <v>0</v>
      </c>
      <c r="IG56" s="10" vm="64211">
        <v>0</v>
      </c>
      <c r="IH56" s="10" vm="16335">
        <v>1367</v>
      </c>
      <c r="II56" s="10" vm="54388">
        <v>1914</v>
      </c>
      <c r="IJ56" s="10" vm="9600">
        <v>0</v>
      </c>
      <c r="IK56" s="10" vm="2451">
        <v>23</v>
      </c>
      <c r="IL56" s="10" vm="52633">
        <v>0</v>
      </c>
      <c r="IM56" s="10" vm="35961">
        <v>0</v>
      </c>
      <c r="IN56" s="10" vm="29446">
        <v>1794</v>
      </c>
      <c r="IO56" s="81" vm="22563">
        <v>1838</v>
      </c>
      <c r="IP56" s="10" vm="63995">
        <v>0</v>
      </c>
      <c r="IQ56" s="10" vm="1829">
        <v>0</v>
      </c>
      <c r="IR56" s="10" vm="9380">
        <v>0</v>
      </c>
      <c r="IS56" s="81" vm="1523">
        <v>0</v>
      </c>
      <c r="IT56" s="10" vm="49506">
        <v>0</v>
      </c>
    </row>
    <row r="57" spans="1:254" x14ac:dyDescent="0.25">
      <c r="A57" s="8" t="s">
        <v>98</v>
      </c>
      <c r="B57" s="8" t="s">
        <v>135</v>
      </c>
      <c r="C57" s="89">
        <v>44651</v>
      </c>
      <c r="D57" s="76" vm="15923">
        <v>12</v>
      </c>
      <c r="E57" s="10" vm="9177">
        <v>21326</v>
      </c>
      <c r="F57" s="10" vm="65452">
        <v>-17650</v>
      </c>
      <c r="G57" s="10" vm="42645">
        <v>0</v>
      </c>
      <c r="H57" s="10" vm="59584">
        <v>3676</v>
      </c>
      <c r="I57" s="10" vm="29196">
        <v>0</v>
      </c>
      <c r="J57" s="10" vm="63397">
        <v>3676</v>
      </c>
      <c r="K57" s="10" vm="46195">
        <v>0</v>
      </c>
      <c r="L57" s="10" vm="15703">
        <v>0</v>
      </c>
      <c r="M57" s="10" vm="8959">
        <v>0</v>
      </c>
      <c r="N57" s="10" vm="44419">
        <v>55</v>
      </c>
      <c r="O57" s="10" vm="42421">
        <v>-4829</v>
      </c>
      <c r="P57" s="10" vm="35712">
        <v>0</v>
      </c>
      <c r="Q57" s="10" vm="64340">
        <v>0</v>
      </c>
      <c r="R57" s="10" vm="22334">
        <v>0</v>
      </c>
      <c r="S57" s="10" vm="55911">
        <v>0</v>
      </c>
      <c r="T57" s="10" vm="63963">
        <v>-1098</v>
      </c>
      <c r="U57" s="10" vm="8750">
        <v>0</v>
      </c>
      <c r="V57" s="10" vm="54171">
        <v>-1098</v>
      </c>
      <c r="W57" s="10" vm="42208">
        <v>0</v>
      </c>
      <c r="X57" s="10" vm="35476">
        <v>3012</v>
      </c>
      <c r="Y57" s="10" vm="28889">
        <v>0</v>
      </c>
      <c r="Z57" s="10" vm="22114">
        <v>0</v>
      </c>
      <c r="AA57" s="10" vm="52523">
        <v>1914</v>
      </c>
      <c r="AB57" s="10" vm="15313">
        <v>14605</v>
      </c>
      <c r="AC57" s="10" vm="8552">
        <v>979</v>
      </c>
      <c r="AD57" s="10" vm="51053">
        <v>15584</v>
      </c>
      <c r="AE57" s="10" vm="41986">
        <v>588</v>
      </c>
      <c r="AF57" s="10" vm="35241">
        <v>0</v>
      </c>
      <c r="AG57" s="10" vm="28660">
        <v>0</v>
      </c>
      <c r="AH57" s="10" vm="21892">
        <v>31</v>
      </c>
      <c r="AI57" s="10" vm="49277">
        <v>16203</v>
      </c>
      <c r="AJ57" s="10" vm="15099">
        <v>1780</v>
      </c>
      <c r="AK57" s="10" vm="63193">
        <v>3441</v>
      </c>
      <c r="AL57" s="10" vm="47679">
        <v>3271</v>
      </c>
      <c r="AM57" s="10" vm="41779">
        <v>332</v>
      </c>
      <c r="AN57" s="10" vm="35028">
        <v>256</v>
      </c>
      <c r="AO57" s="10" vm="28431">
        <v>227</v>
      </c>
      <c r="AP57" s="10" vm="21683">
        <v>0</v>
      </c>
      <c r="AQ57" s="10" vm="45968">
        <v>3386</v>
      </c>
      <c r="AR57" s="10" vm="14879">
        <v>0</v>
      </c>
      <c r="AS57" s="10" vm="8248">
        <v>0</v>
      </c>
      <c r="AT57" s="10" vm="44192">
        <v>12693</v>
      </c>
      <c r="AU57" s="10" vm="41553">
        <v>3510</v>
      </c>
      <c r="AV57" s="10" vm="34907">
        <v>197</v>
      </c>
      <c r="AW57" s="10" vm="28205">
        <v>183105</v>
      </c>
      <c r="AX57" s="10" vm="21478">
        <v>0</v>
      </c>
      <c r="AY57" s="10" vm="55716">
        <v>1125</v>
      </c>
      <c r="AZ57" s="10" vm="14666">
        <v>0</v>
      </c>
      <c r="BA57" s="10" vm="8030">
        <v>0</v>
      </c>
      <c r="BB57" s="10" vm="53940">
        <v>17577</v>
      </c>
      <c r="BC57" s="10" vm="41323">
        <v>0</v>
      </c>
      <c r="BD57" s="10" vm="34694">
        <v>0</v>
      </c>
      <c r="BE57" s="10" vm="27976">
        <v>0</v>
      </c>
      <c r="BF57" s="10" vm="21261">
        <v>0</v>
      </c>
      <c r="BG57" s="10" vm="52417">
        <v>201807</v>
      </c>
      <c r="BH57" s="10" vm="63911">
        <v>3250</v>
      </c>
      <c r="BI57" s="10" vm="7829">
        <v>3384</v>
      </c>
      <c r="BJ57" s="10" vm="50834">
        <v>9836</v>
      </c>
      <c r="BK57" s="10" vm="41096">
        <v>0</v>
      </c>
      <c r="BL57" s="10" vm="34463">
        <v>1621</v>
      </c>
      <c r="BM57" s="10" vm="27746">
        <v>18091</v>
      </c>
      <c r="BN57" s="10" vm="21037">
        <v>10000</v>
      </c>
      <c r="BO57" s="10" vm="49053">
        <v>0</v>
      </c>
      <c r="BP57" s="10" vm="14254">
        <v>587</v>
      </c>
      <c r="BQ57" s="10" vm="100561">
        <v>5608</v>
      </c>
      <c r="BR57" s="10" vm="47455">
        <v>16195</v>
      </c>
      <c r="BS57" s="10" vm="40887">
        <v>1896</v>
      </c>
      <c r="BT57" s="10" vm="64797">
        <v>203703</v>
      </c>
      <c r="BU57" s="10" vm="27518">
        <v>68368</v>
      </c>
      <c r="BV57" s="10" vm="20823">
        <v>0</v>
      </c>
      <c r="BW57" s="10" vm="45747">
        <v>0</v>
      </c>
      <c r="BX57" s="10" vm="14038">
        <v>57872</v>
      </c>
      <c r="BY57" s="10" vm="7464">
        <v>0</v>
      </c>
      <c r="BZ57" s="10" vm="43973">
        <v>0</v>
      </c>
      <c r="CA57" s="10" vm="40656">
        <v>0</v>
      </c>
      <c r="CB57" s="10" vm="34079">
        <v>126240</v>
      </c>
      <c r="CC57" s="10" vm="27294">
        <v>-2883</v>
      </c>
      <c r="CD57" s="10" vm="20620">
        <v>0</v>
      </c>
      <c r="CE57" s="10" vm="55496">
        <v>80346</v>
      </c>
      <c r="CF57" s="10" vm="13821">
        <v>78552</v>
      </c>
      <c r="CG57" s="10" vm="7252">
        <v>1794</v>
      </c>
      <c r="CH57" s="10" vm="53721">
        <v>0</v>
      </c>
      <c r="CI57" s="10" vm="40422">
        <v>0</v>
      </c>
      <c r="CJ57" s="10" vm="33857">
        <v>0</v>
      </c>
      <c r="CK57" s="10" vm="27066">
        <v>80346</v>
      </c>
      <c r="CL57" s="10" vm="20404">
        <v>0</v>
      </c>
      <c r="CM57" s="10" vm="52265">
        <v>0</v>
      </c>
      <c r="CN57" s="10" vm="13619">
        <v>0</v>
      </c>
      <c r="CO57" s="10" vm="7037">
        <v>0</v>
      </c>
      <c r="CP57" s="10" vm="50605">
        <v>0</v>
      </c>
      <c r="CQ57" s="10" vm="40192">
        <v>0</v>
      </c>
      <c r="CR57" s="10" vm="33623">
        <v>0</v>
      </c>
      <c r="CS57" s="10" vm="26835">
        <v>0</v>
      </c>
      <c r="CT57" s="10" vm="20183">
        <v>0</v>
      </c>
      <c r="CU57" s="10" vm="48829">
        <v>0</v>
      </c>
      <c r="CV57" s="10" vm="13402">
        <v>0</v>
      </c>
      <c r="CW57" s="10" vm="6868">
        <v>0</v>
      </c>
      <c r="CX57" s="10" vm="47232">
        <v>0</v>
      </c>
      <c r="CY57" s="10" vm="65107">
        <v>0</v>
      </c>
      <c r="CZ57" s="10" vm="33394">
        <v>0</v>
      </c>
      <c r="DA57" s="10" vm="26608">
        <v>0</v>
      </c>
      <c r="DB57" s="81" vm="19968">
        <v>0</v>
      </c>
      <c r="DC57" s="81" vm="45523">
        <v>0</v>
      </c>
      <c r="DD57" s="81" vm="13184">
        <v>0</v>
      </c>
      <c r="DE57" s="81" vm="6656">
        <v>0</v>
      </c>
      <c r="DF57" s="10" vm="43753">
        <v>0</v>
      </c>
      <c r="DG57" s="10" vm="39748">
        <v>0</v>
      </c>
      <c r="DH57" s="10" vm="64650">
        <v>0</v>
      </c>
      <c r="DI57" s="10" vm="26375">
        <v>0</v>
      </c>
      <c r="DJ57" s="10" vm="19759">
        <v>0</v>
      </c>
      <c r="DK57" s="10" vm="55277">
        <v>0</v>
      </c>
      <c r="DL57" s="10" vm="12969">
        <v>0</v>
      </c>
      <c r="DM57" s="10" vm="6439">
        <v>0</v>
      </c>
      <c r="DN57" s="10" vm="53503">
        <v>0</v>
      </c>
      <c r="DO57" s="10" vm="39518">
        <v>0</v>
      </c>
      <c r="DP57" s="10" vm="33001">
        <v>0</v>
      </c>
      <c r="DQ57" s="10" vm="26148">
        <v>0</v>
      </c>
      <c r="DR57" s="10" vm="19544">
        <v>0</v>
      </c>
      <c r="DS57" s="10" vm="52110">
        <v>0</v>
      </c>
      <c r="DT57" s="10" vm="12771">
        <v>0</v>
      </c>
      <c r="DU57" s="10" vm="6227">
        <v>0</v>
      </c>
      <c r="DV57" s="10" vm="50383">
        <v>0</v>
      </c>
      <c r="DW57" s="10" vm="39295">
        <v>0</v>
      </c>
      <c r="DX57" s="10" vm="32768">
        <v>0</v>
      </c>
      <c r="DY57" s="10" vm="25923">
        <v>0</v>
      </c>
      <c r="DZ57" s="10" vm="19322">
        <v>981</v>
      </c>
      <c r="EA57" s="10" vm="48605">
        <v>0</v>
      </c>
      <c r="EB57" s="10" vm="12555">
        <v>289</v>
      </c>
      <c r="EC57" s="10" vm="6059">
        <v>692</v>
      </c>
      <c r="ED57" s="10" vm="47012">
        <v>0</v>
      </c>
      <c r="EE57" s="10" vm="39078">
        <v>0</v>
      </c>
      <c r="EF57" s="10" vm="32542">
        <v>0</v>
      </c>
      <c r="EG57" s="10" vm="25697">
        <v>0</v>
      </c>
      <c r="EH57" s="81" vm="19109">
        <v>253</v>
      </c>
      <c r="EI57" s="81" vm="45302">
        <v>0</v>
      </c>
      <c r="EJ57" s="81" vm="12337">
        <v>0</v>
      </c>
      <c r="EK57" s="81" vm="5850">
        <v>253</v>
      </c>
      <c r="EL57" s="10" vm="43535">
        <v>3889</v>
      </c>
      <c r="EM57" s="10" vm="38847">
        <v>0</v>
      </c>
      <c r="EN57" s="10" vm="32364">
        <v>4668</v>
      </c>
      <c r="EO57" s="10" vm="25465">
        <v>-779</v>
      </c>
      <c r="EP57" s="10" vm="18910">
        <v>5123</v>
      </c>
      <c r="EQ57" s="10" vm="66270">
        <v>0</v>
      </c>
      <c r="ER57" s="10" vm="12120">
        <v>4957</v>
      </c>
      <c r="ES57" s="10" vm="5636">
        <v>166</v>
      </c>
      <c r="ET57" s="10" vm="53287">
        <v>5123</v>
      </c>
      <c r="EU57" s="10" vm="38617">
        <v>0</v>
      </c>
      <c r="EV57" s="10" vm="32144">
        <v>4957</v>
      </c>
      <c r="EW57" s="10" vm="25235">
        <v>166</v>
      </c>
      <c r="EX57" s="10" vm="18693">
        <v>616</v>
      </c>
      <c r="EY57" s="10" vm="51896">
        <v>237</v>
      </c>
      <c r="EZ57" s="10" vm="11949">
        <v>160</v>
      </c>
      <c r="FA57" s="10" vm="5427">
        <v>237</v>
      </c>
      <c r="FB57" s="10" vm="50155">
        <v>197720</v>
      </c>
      <c r="FC57" s="10" vm="38395">
        <v>0</v>
      </c>
      <c r="FD57" s="10" vm="31915">
        <v>197720</v>
      </c>
      <c r="FE57" s="10" vm="25005">
        <v>12362</v>
      </c>
      <c r="FF57" s="10" vm="18474">
        <v>6072</v>
      </c>
      <c r="FG57" s="10" vm="48383">
        <v>0</v>
      </c>
      <c r="FH57" s="10" vm="11742">
        <v>0</v>
      </c>
      <c r="FI57" s="10" vm="5211">
        <v>0</v>
      </c>
      <c r="FJ57" s="10" vm="46787">
        <v>0</v>
      </c>
      <c r="FK57" s="10" vm="38179">
        <v>0</v>
      </c>
      <c r="FL57" s="10" vm="31681">
        <v>216154</v>
      </c>
      <c r="FM57" s="10" vm="24774">
        <v>29663</v>
      </c>
      <c r="FN57" s="10" vm="18304">
        <v>3386</v>
      </c>
      <c r="FO57" s="10" vm="45098">
        <v>0</v>
      </c>
      <c r="FP57" s="10" vm="11529">
        <v>0</v>
      </c>
      <c r="FQ57" s="10" vm="4995">
        <v>0</v>
      </c>
      <c r="FR57" s="10" vm="43316">
        <v>0</v>
      </c>
      <c r="FS57" s="10" vm="37948">
        <v>0</v>
      </c>
      <c r="FT57" s="10" vm="31447">
        <v>33049</v>
      </c>
      <c r="FU57" s="10" vm="24547">
        <v>183105</v>
      </c>
      <c r="FV57" s="10" vm="18090">
        <v>168057</v>
      </c>
      <c r="FW57" s="81" vm="54837">
        <v>17577</v>
      </c>
      <c r="FX57" s="81" vm="11311">
        <v>0</v>
      </c>
      <c r="FY57" s="81" vm="4834">
        <v>0</v>
      </c>
      <c r="FZ57" s="81" vm="53069">
        <v>0</v>
      </c>
      <c r="GA57" s="81" vm="37734">
        <v>17577</v>
      </c>
      <c r="GB57" s="10" vm="31231">
        <v>0</v>
      </c>
      <c r="GC57" s="10" vm="24318">
        <v>0</v>
      </c>
      <c r="GD57" s="10" vm="17873">
        <v>0</v>
      </c>
      <c r="GE57" s="10" vm="51676">
        <v>0</v>
      </c>
      <c r="GF57" s="10" vm="11092">
        <v>0</v>
      </c>
      <c r="GG57" s="10" vm="4626">
        <v>0</v>
      </c>
      <c r="GH57" s="10" vm="49938">
        <v>0</v>
      </c>
      <c r="GI57" s="10" vm="37513">
        <v>0</v>
      </c>
      <c r="GJ57" s="10" vm="30999">
        <v>0</v>
      </c>
      <c r="GK57" s="10" vm="24092">
        <v>0</v>
      </c>
      <c r="GL57" s="10" vm="17651">
        <v>0</v>
      </c>
      <c r="GM57" s="10" vm="48212">
        <v>0</v>
      </c>
      <c r="GN57" s="10" vm="10889">
        <v>0</v>
      </c>
      <c r="GO57" s="10" vm="4415">
        <v>0</v>
      </c>
      <c r="GP57" s="10" vm="46561">
        <v>0</v>
      </c>
      <c r="GQ57" s="10" vm="37291">
        <v>0</v>
      </c>
      <c r="GR57" s="10" vm="30770">
        <v>0</v>
      </c>
      <c r="GS57" s="10" vm="23866">
        <v>0</v>
      </c>
      <c r="GT57" s="10" vm="17431">
        <v>0</v>
      </c>
      <c r="GU57" s="10" vm="44877">
        <v>0</v>
      </c>
      <c r="GV57" s="10" vm="10672">
        <v>0</v>
      </c>
      <c r="GW57" s="10" vm="4194">
        <v>0</v>
      </c>
      <c r="GX57" s="81" vm="43098">
        <v>0</v>
      </c>
      <c r="GY57" s="10" vm="37067">
        <v>7</v>
      </c>
      <c r="GZ57" s="10" vm="30595">
        <v>0</v>
      </c>
      <c r="HA57" s="10" vm="23639">
        <v>0</v>
      </c>
      <c r="HB57" s="10" vm="17223">
        <v>0</v>
      </c>
      <c r="HC57" s="81" vm="54617">
        <v>503</v>
      </c>
      <c r="HD57" s="81" vm="10455">
        <v>1111</v>
      </c>
      <c r="HE57" s="10" vm="3976">
        <v>1621</v>
      </c>
      <c r="HF57" s="10" vm="52837">
        <v>0</v>
      </c>
      <c r="HG57" s="10" vm="36846">
        <v>1071</v>
      </c>
      <c r="HH57" s="10" vm="30368">
        <v>0</v>
      </c>
      <c r="HI57" s="10" vm="23413">
        <v>0</v>
      </c>
      <c r="HJ57" s="10" vm="17002">
        <v>2755</v>
      </c>
      <c r="HK57" s="10" vm="65748">
        <v>0</v>
      </c>
      <c r="HL57" s="10" vm="10251">
        <v>0</v>
      </c>
      <c r="HM57" s="10" vm="3760">
        <v>0</v>
      </c>
      <c r="HN57" s="10" vm="49723">
        <v>1782</v>
      </c>
      <c r="HO57" s="10" vm="36624">
        <v>5608</v>
      </c>
      <c r="HP57" s="10" vm="30134">
        <v>0</v>
      </c>
      <c r="HQ57" s="10" vm="23180">
        <v>0</v>
      </c>
      <c r="HR57" s="10" vm="16782">
        <v>0</v>
      </c>
      <c r="HS57" s="10" vm="48002">
        <v>0</v>
      </c>
      <c r="HT57" s="10" vm="10036">
        <v>0</v>
      </c>
      <c r="HU57" s="10" vm="3546">
        <v>0</v>
      </c>
      <c r="HV57" s="10" vm="46396">
        <v>2426</v>
      </c>
      <c r="HW57" s="10" vm="100702">
        <v>100</v>
      </c>
      <c r="HX57" s="10" vm="29903">
        <v>2303</v>
      </c>
      <c r="HY57" s="10" vm="22949">
        <v>0</v>
      </c>
      <c r="HZ57" s="10" vm="16564">
        <v>0</v>
      </c>
      <c r="IA57" s="10" vm="44650">
        <v>0</v>
      </c>
      <c r="IB57" s="10" vm="9816">
        <v>0</v>
      </c>
      <c r="IC57" s="10" vm="3326">
        <v>4829</v>
      </c>
      <c r="ID57" s="10" vm="42875">
        <v>15</v>
      </c>
      <c r="IE57" s="10" vm="36175">
        <v>0</v>
      </c>
      <c r="IF57" s="10" vm="29667">
        <v>0</v>
      </c>
      <c r="IG57" s="10" vm="22774">
        <v>15</v>
      </c>
      <c r="IH57" s="10" vm="16350">
        <v>6072</v>
      </c>
      <c r="II57" s="10" vm="54400">
        <v>3575</v>
      </c>
      <c r="IJ57" s="10" vm="9615">
        <v>0</v>
      </c>
      <c r="IK57" s="10" vm="3105">
        <v>7</v>
      </c>
      <c r="IL57" s="10" vm="52620">
        <v>0</v>
      </c>
      <c r="IM57" s="10" vm="35945">
        <v>0</v>
      </c>
      <c r="IN57" s="10" vm="29432">
        <v>2259</v>
      </c>
      <c r="IO57" s="81" vm="22549">
        <v>2259</v>
      </c>
      <c r="IP57" s="10" vm="16133">
        <v>0</v>
      </c>
      <c r="IQ57" s="10" vm="51283">
        <v>0</v>
      </c>
      <c r="IR57" s="10" vm="9397">
        <v>0</v>
      </c>
      <c r="IS57" s="81" vm="2886">
        <v>60</v>
      </c>
      <c r="IT57" s="10" vm="49493">
        <v>60</v>
      </c>
    </row>
    <row r="58" spans="1:254" x14ac:dyDescent="0.25">
      <c r="A58" s="8" t="s">
        <v>41</v>
      </c>
      <c r="B58" s="8" t="s">
        <v>626</v>
      </c>
      <c r="C58" s="89">
        <v>44651</v>
      </c>
      <c r="D58" s="76" vm="15909">
        <v>12</v>
      </c>
      <c r="E58" s="10" vm="9162">
        <v>78554</v>
      </c>
      <c r="F58" s="10" vm="65461">
        <v>-49626</v>
      </c>
      <c r="G58" s="10" vm="42661">
        <v>-6531</v>
      </c>
      <c r="H58" s="10" vm="59600">
        <v>22397</v>
      </c>
      <c r="I58" s="10" vm="29212">
        <v>218</v>
      </c>
      <c r="J58" s="10" vm="63382">
        <v>22615</v>
      </c>
      <c r="K58" s="10" vm="46183">
        <v>0</v>
      </c>
      <c r="L58" s="10" vm="100602">
        <v>0</v>
      </c>
      <c r="M58" s="10" vm="8944">
        <v>0</v>
      </c>
      <c r="N58" s="10" vm="44434">
        <v>37</v>
      </c>
      <c r="O58" s="10" vm="42436">
        <v>-15016</v>
      </c>
      <c r="P58" s="10" vm="35728">
        <v>0</v>
      </c>
      <c r="Q58" s="10" vm="29102">
        <v>594</v>
      </c>
      <c r="R58" s="10" vm="22320">
        <v>0</v>
      </c>
      <c r="S58" s="10" vm="66318">
        <v>0</v>
      </c>
      <c r="T58" s="10" vm="15492">
        <v>8230</v>
      </c>
      <c r="U58" s="10" vm="8734">
        <v>0</v>
      </c>
      <c r="V58" s="10" vm="54185">
        <v>8230</v>
      </c>
      <c r="W58" s="10" vm="42221">
        <v>0</v>
      </c>
      <c r="X58" s="10" vm="35492">
        <v>7133</v>
      </c>
      <c r="Y58" s="10" vm="28905">
        <v>665</v>
      </c>
      <c r="Z58" s="10" vm="22099">
        <v>0</v>
      </c>
      <c r="AA58" s="10" vm="52515">
        <v>16028</v>
      </c>
      <c r="AB58" s="10" vm="15299">
        <v>64794</v>
      </c>
      <c r="AC58" s="10" vm="8539">
        <v>2727</v>
      </c>
      <c r="AD58" s="10" vm="51065">
        <v>67521</v>
      </c>
      <c r="AE58" s="10" vm="42002">
        <v>962</v>
      </c>
      <c r="AF58" s="10" vm="35257">
        <v>0</v>
      </c>
      <c r="AG58" s="10" vm="28672">
        <v>0</v>
      </c>
      <c r="AH58" s="10" vm="21879">
        <v>0</v>
      </c>
      <c r="AI58" s="10" vm="49264">
        <v>68483</v>
      </c>
      <c r="AJ58" s="10" vm="15084">
        <v>14930</v>
      </c>
      <c r="AK58" s="10" vm="8439">
        <v>3021</v>
      </c>
      <c r="AL58" s="10" vm="47693">
        <v>7826</v>
      </c>
      <c r="AM58" s="10" vm="41794">
        <v>4739</v>
      </c>
      <c r="AN58" s="10" vm="35043">
        <v>5448</v>
      </c>
      <c r="AO58" s="10" vm="28447">
        <v>354</v>
      </c>
      <c r="AP58" s="10" vm="21670">
        <v>0</v>
      </c>
      <c r="AQ58" s="10" vm="45957">
        <v>10113</v>
      </c>
      <c r="AR58" s="10" vm="14864">
        <v>0</v>
      </c>
      <c r="AS58" s="10" vm="8233">
        <v>758</v>
      </c>
      <c r="AT58" s="10" vm="44205">
        <v>47189</v>
      </c>
      <c r="AU58" s="10" vm="41570">
        <v>21294</v>
      </c>
      <c r="AV58" s="10" vm="64844">
        <v>886</v>
      </c>
      <c r="AW58" s="10" vm="28220">
        <v>662895</v>
      </c>
      <c r="AX58" s="10" vm="21466">
        <v>0</v>
      </c>
      <c r="AY58" s="10" vm="55705">
        <v>6668</v>
      </c>
      <c r="AZ58" s="10" vm="14651">
        <v>51</v>
      </c>
      <c r="BA58" s="10" vm="8015">
        <v>0</v>
      </c>
      <c r="BB58" s="10" vm="53953">
        <v>0</v>
      </c>
      <c r="BC58" s="10" vm="41339">
        <v>0</v>
      </c>
      <c r="BD58" s="10" vm="34710">
        <v>0</v>
      </c>
      <c r="BE58" s="10" vm="27991">
        <v>0</v>
      </c>
      <c r="BF58" s="10" vm="21245">
        <v>1922</v>
      </c>
      <c r="BG58" s="10" vm="52408">
        <v>671536</v>
      </c>
      <c r="BH58" s="10" vm="14456">
        <v>7557</v>
      </c>
      <c r="BI58" s="10" vm="7816">
        <v>3651</v>
      </c>
      <c r="BJ58" s="10" vm="50847">
        <v>36332</v>
      </c>
      <c r="BK58" s="10" vm="41112">
        <v>0</v>
      </c>
      <c r="BL58" s="10" vm="34479">
        <v>717</v>
      </c>
      <c r="BM58" s="10" vm="27760">
        <v>48257</v>
      </c>
      <c r="BN58" s="10" vm="21024">
        <v>33641</v>
      </c>
      <c r="BO58" s="10" vm="49041">
        <v>0</v>
      </c>
      <c r="BP58" s="10" vm="14240">
        <v>977</v>
      </c>
      <c r="BQ58" s="10" vm="7659">
        <v>18698</v>
      </c>
      <c r="BR58" s="10" vm="47469">
        <v>53316</v>
      </c>
      <c r="BS58" s="10" vm="40900">
        <v>-5059</v>
      </c>
      <c r="BT58" s="10" vm="34257">
        <v>666477</v>
      </c>
      <c r="BU58" s="10" vm="27533">
        <v>319341</v>
      </c>
      <c r="BV58" s="10" vm="20809">
        <v>0</v>
      </c>
      <c r="BW58" s="10" vm="45735">
        <v>0</v>
      </c>
      <c r="BX58" s="10" vm="14022">
        <v>59016</v>
      </c>
      <c r="BY58" s="10" vm="7448">
        <v>0</v>
      </c>
      <c r="BZ58" s="10" vm="43987">
        <v>2079</v>
      </c>
      <c r="CA58" s="10" vm="40671">
        <v>6481</v>
      </c>
      <c r="CB58" s="10" vm="34092">
        <v>386917</v>
      </c>
      <c r="CC58" s="10" vm="27307">
        <v>4152</v>
      </c>
      <c r="CD58" s="10" vm="20607">
        <v>0</v>
      </c>
      <c r="CE58" s="10" vm="55484">
        <v>275408</v>
      </c>
      <c r="CF58" s="10" vm="13808">
        <v>179295</v>
      </c>
      <c r="CG58" s="10" vm="7237">
        <v>96175</v>
      </c>
      <c r="CH58" s="10" vm="53735">
        <v>393</v>
      </c>
      <c r="CI58" s="10" vm="40439">
        <v>-456</v>
      </c>
      <c r="CJ58" s="10" vm="33872">
        <v>1</v>
      </c>
      <c r="CK58" s="10" vm="27082">
        <v>275408</v>
      </c>
      <c r="CL58" s="10" vm="20389">
        <v>9646</v>
      </c>
      <c r="CM58" s="10" vm="52255">
        <v>6531</v>
      </c>
      <c r="CN58" s="10" vm="13603">
        <v>0</v>
      </c>
      <c r="CO58" s="10" vm="7020">
        <v>3115</v>
      </c>
      <c r="CP58" s="10" vm="50617">
        <v>0</v>
      </c>
      <c r="CQ58" s="10" vm="40209">
        <v>0</v>
      </c>
      <c r="CR58" s="10" vm="33638">
        <v>25</v>
      </c>
      <c r="CS58" s="10" vm="26848">
        <v>-25</v>
      </c>
      <c r="CT58" s="10" vm="20170">
        <v>0</v>
      </c>
      <c r="CU58" s="10" vm="48817">
        <v>0</v>
      </c>
      <c r="CV58" s="10" vm="13388">
        <v>411</v>
      </c>
      <c r="CW58" s="10" vm="6854">
        <v>-411</v>
      </c>
      <c r="CX58" s="10" vm="47246">
        <v>0</v>
      </c>
      <c r="CY58" s="10" vm="39994">
        <v>0</v>
      </c>
      <c r="CZ58" s="10" vm="33409">
        <v>0</v>
      </c>
      <c r="DA58" s="10" vm="26624">
        <v>0</v>
      </c>
      <c r="DB58" s="81" vm="19953">
        <v>0</v>
      </c>
      <c r="DC58" s="81" vm="45510">
        <v>0</v>
      </c>
      <c r="DD58" s="81" vm="13168">
        <v>0</v>
      </c>
      <c r="DE58" s="81" vm="6639">
        <v>0</v>
      </c>
      <c r="DF58" s="10" vm="43766">
        <v>0</v>
      </c>
      <c r="DG58" s="10" vm="39765">
        <v>0</v>
      </c>
      <c r="DH58" s="10" vm="33234">
        <v>1168</v>
      </c>
      <c r="DI58" s="10" vm="26390">
        <v>-1168</v>
      </c>
      <c r="DJ58" s="10" vm="19745">
        <v>9646</v>
      </c>
      <c r="DK58" s="10" vm="66277">
        <v>6531</v>
      </c>
      <c r="DL58" s="10" vm="12955">
        <v>1604</v>
      </c>
      <c r="DM58" s="10" vm="6423">
        <v>1511</v>
      </c>
      <c r="DN58" s="10" vm="53516">
        <v>0</v>
      </c>
      <c r="DO58" s="10" vm="39536">
        <v>0</v>
      </c>
      <c r="DP58" s="10" vm="33016">
        <v>0</v>
      </c>
      <c r="DQ58" s="10" vm="26161">
        <v>0</v>
      </c>
      <c r="DR58" s="10" vm="19529">
        <v>0</v>
      </c>
      <c r="DS58" s="10" vm="52100">
        <v>0</v>
      </c>
      <c r="DT58" s="10" vm="12757">
        <v>0</v>
      </c>
      <c r="DU58" s="10" vm="6210">
        <v>0</v>
      </c>
      <c r="DV58" s="10" vm="50396">
        <v>0</v>
      </c>
      <c r="DW58" s="10" vm="39310">
        <v>0</v>
      </c>
      <c r="DX58" s="10" vm="32783">
        <v>0</v>
      </c>
      <c r="DY58" s="10" vm="25937">
        <v>0</v>
      </c>
      <c r="DZ58" s="10" vm="19310">
        <v>0</v>
      </c>
      <c r="EA58" s="10" vm="48593">
        <v>0</v>
      </c>
      <c r="EB58" s="10" vm="12541">
        <v>0</v>
      </c>
      <c r="EC58" s="10" vm="6048">
        <v>0</v>
      </c>
      <c r="ED58" s="10" vm="47026">
        <v>0</v>
      </c>
      <c r="EE58" s="10" vm="39093">
        <v>0</v>
      </c>
      <c r="EF58" s="10" vm="32556">
        <v>0</v>
      </c>
      <c r="EG58" s="10" vm="25711">
        <v>0</v>
      </c>
      <c r="EH58" s="81" vm="19094">
        <v>0</v>
      </c>
      <c r="EI58" s="81" vm="45290">
        <v>0</v>
      </c>
      <c r="EJ58" s="81" vm="12321">
        <v>0</v>
      </c>
      <c r="EK58" s="81" vm="5834">
        <v>0</v>
      </c>
      <c r="EL58" s="10" vm="43549">
        <v>425</v>
      </c>
      <c r="EM58" s="10" vm="38864">
        <v>0</v>
      </c>
      <c r="EN58" s="10" vm="32376">
        <v>833</v>
      </c>
      <c r="EO58" s="10" vm="25481">
        <v>-408</v>
      </c>
      <c r="EP58" s="10" vm="18897">
        <v>425</v>
      </c>
      <c r="EQ58" s="10" vm="66269">
        <v>0</v>
      </c>
      <c r="ER58" s="10" vm="12105">
        <v>833</v>
      </c>
      <c r="ES58" s="10" vm="5620">
        <v>-408</v>
      </c>
      <c r="ET58" s="10" vm="53300">
        <v>10071</v>
      </c>
      <c r="EU58" s="10" vm="38632">
        <v>6531</v>
      </c>
      <c r="EV58" s="10" vm="32159">
        <v>2437</v>
      </c>
      <c r="EW58" s="10" vm="25251">
        <v>1103</v>
      </c>
      <c r="EX58" s="10" vm="18679">
        <v>1329</v>
      </c>
      <c r="EY58" s="10" vm="51884">
        <v>324</v>
      </c>
      <c r="EZ58" s="10" vm="11938">
        <v>216</v>
      </c>
      <c r="FA58" s="10" vm="5411">
        <v>324</v>
      </c>
      <c r="FB58" s="10" vm="50166">
        <v>716924</v>
      </c>
      <c r="FC58" s="10" vm="65068">
        <v>0</v>
      </c>
      <c r="FD58" s="10" vm="31930">
        <v>716924</v>
      </c>
      <c r="FE58" s="10" vm="25021">
        <v>43872</v>
      </c>
      <c r="FF58" s="10" vm="18459">
        <v>6089</v>
      </c>
      <c r="FG58" s="10" vm="48370">
        <v>0</v>
      </c>
      <c r="FH58" s="10" vm="11727">
        <v>-2866</v>
      </c>
      <c r="FI58" s="10" vm="5195">
        <v>0</v>
      </c>
      <c r="FJ58" s="10" vm="46801">
        <v>-1608</v>
      </c>
      <c r="FK58" s="10" vm="38196">
        <v>0</v>
      </c>
      <c r="FL58" s="10" vm="31696">
        <v>762411</v>
      </c>
      <c r="FM58" s="10" vm="24787">
        <v>90288</v>
      </c>
      <c r="FN58" s="10" vm="18291">
        <v>10112</v>
      </c>
      <c r="FO58" s="10" vm="45086">
        <v>0</v>
      </c>
      <c r="FP58" s="10" vm="11515">
        <v>0</v>
      </c>
      <c r="FQ58" s="10" vm="4979">
        <v>-534</v>
      </c>
      <c r="FR58" s="10" vm="43329">
        <v>0</v>
      </c>
      <c r="FS58" s="10" vm="37963">
        <v>-350</v>
      </c>
      <c r="FT58" s="10" vm="31462">
        <v>99516</v>
      </c>
      <c r="FU58" s="10" vm="24563">
        <v>662895</v>
      </c>
      <c r="FV58" s="10" vm="18074">
        <v>626636</v>
      </c>
      <c r="FW58" s="81" vm="54825">
        <v>0</v>
      </c>
      <c r="FX58" s="81" vm="11296">
        <v>0</v>
      </c>
      <c r="FY58" s="81" vm="4821">
        <v>0</v>
      </c>
      <c r="FZ58" s="81" vm="53083">
        <v>0</v>
      </c>
      <c r="GA58" s="81" vm="37751">
        <v>0</v>
      </c>
      <c r="GB58" s="10" vm="64541">
        <v>1945</v>
      </c>
      <c r="GC58" s="10" vm="24333">
        <v>1156</v>
      </c>
      <c r="GD58" s="10" vm="17858">
        <v>789</v>
      </c>
      <c r="GE58" s="10" vm="51662">
        <v>435</v>
      </c>
      <c r="GF58" s="10" vm="11077">
        <v>584</v>
      </c>
      <c r="GG58" s="10" vm="4610">
        <v>-149</v>
      </c>
      <c r="GH58" s="10" vm="49951">
        <v>340</v>
      </c>
      <c r="GI58" s="10" vm="37528">
        <v>50</v>
      </c>
      <c r="GJ58" s="10" vm="31014">
        <v>290</v>
      </c>
      <c r="GK58" s="10" vm="24106">
        <v>0</v>
      </c>
      <c r="GL58" s="10" vm="17637">
        <v>0</v>
      </c>
      <c r="GM58" s="10" vm="65587">
        <v>0</v>
      </c>
      <c r="GN58" s="10" vm="10875">
        <v>0</v>
      </c>
      <c r="GO58" s="10" vm="4399">
        <v>0</v>
      </c>
      <c r="GP58" s="10" vm="46575">
        <v>0</v>
      </c>
      <c r="GQ58" s="10" vm="37307">
        <v>37</v>
      </c>
      <c r="GR58" s="10" vm="30785">
        <v>749</v>
      </c>
      <c r="GS58" s="10" vm="23881">
        <v>-712</v>
      </c>
      <c r="GT58" s="10" vm="17416">
        <v>2757</v>
      </c>
      <c r="GU58" s="10" vm="44865">
        <v>2539</v>
      </c>
      <c r="GV58" s="10" vm="10657">
        <v>218</v>
      </c>
      <c r="GW58" s="10" vm="4178">
        <v>0</v>
      </c>
      <c r="GX58" s="81" vm="43111">
        <v>0</v>
      </c>
      <c r="GY58" s="10" vm="37083">
        <v>0</v>
      </c>
      <c r="GZ58" s="10" vm="64477">
        <v>0</v>
      </c>
      <c r="HA58" s="10" vm="23652">
        <v>0</v>
      </c>
      <c r="HB58" s="10" vm="17209">
        <v>0</v>
      </c>
      <c r="HC58" s="81" vm="54608">
        <v>0</v>
      </c>
      <c r="HD58" s="81" vm="10440">
        <v>717</v>
      </c>
      <c r="HE58" s="10" vm="3960">
        <v>717</v>
      </c>
      <c r="HF58" s="10" vm="52850">
        <v>2296</v>
      </c>
      <c r="HG58" s="10" vm="36862">
        <v>1125</v>
      </c>
      <c r="HH58" s="10" vm="30383">
        <v>0</v>
      </c>
      <c r="HI58" s="10" vm="23429">
        <v>0</v>
      </c>
      <c r="HJ58" s="10" vm="16988">
        <v>14885</v>
      </c>
      <c r="HK58" s="10" vm="51489">
        <v>0</v>
      </c>
      <c r="HL58" s="10" vm="10237">
        <v>0</v>
      </c>
      <c r="HM58" s="10" vm="62868">
        <v>0</v>
      </c>
      <c r="HN58" s="10" vm="49737">
        <v>392</v>
      </c>
      <c r="HO58" s="10" vm="36640">
        <v>18698</v>
      </c>
      <c r="HP58" s="10" vm="30149">
        <v>226</v>
      </c>
      <c r="HQ58" s="10" vm="23195">
        <v>6255</v>
      </c>
      <c r="HR58" s="10" vm="16766">
        <v>6481</v>
      </c>
      <c r="HS58" s="10" vm="47990">
        <v>0</v>
      </c>
      <c r="HT58" s="10" vm="10020">
        <v>0</v>
      </c>
      <c r="HU58" s="10" vm="3530">
        <v>0</v>
      </c>
      <c r="HV58" s="10" vm="65346">
        <v>15605</v>
      </c>
      <c r="HW58" s="10" vm="36418">
        <v>376</v>
      </c>
      <c r="HX58" s="10" vm="29918">
        <v>0</v>
      </c>
      <c r="HY58" s="10" vm="22964">
        <v>213</v>
      </c>
      <c r="HZ58" s="10" vm="16550">
        <v>0</v>
      </c>
      <c r="IA58" s="10" vm="44637">
        <v>1</v>
      </c>
      <c r="IB58" s="10" vm="9802">
        <v>-1179</v>
      </c>
      <c r="IC58" s="10" vm="3310">
        <v>15016</v>
      </c>
      <c r="ID58" s="10" vm="42889">
        <v>598</v>
      </c>
      <c r="IE58" s="10" vm="36191">
        <v>1342</v>
      </c>
      <c r="IF58" s="10" vm="29682">
        <v>840</v>
      </c>
      <c r="IG58" s="10" vm="22786">
        <v>2780</v>
      </c>
      <c r="IH58" s="10" vm="16336">
        <v>6089</v>
      </c>
      <c r="II58" s="10" vm="54389">
        <v>10871</v>
      </c>
      <c r="IJ58" s="10" vm="9601">
        <v>0</v>
      </c>
      <c r="IK58" s="10" vm="3089">
        <v>299</v>
      </c>
      <c r="IL58" s="10" vm="52634">
        <v>-36</v>
      </c>
      <c r="IM58" s="10" vm="35962">
        <v>0</v>
      </c>
      <c r="IN58" s="10" vm="29447">
        <v>12148</v>
      </c>
      <c r="IO58" s="81" vm="22564">
        <v>12149</v>
      </c>
      <c r="IP58" s="10" vm="16119">
        <v>0</v>
      </c>
      <c r="IQ58" s="10" vm="51269">
        <v>0</v>
      </c>
      <c r="IR58" s="10" vm="9381">
        <v>0</v>
      </c>
      <c r="IS58" s="81" vm="2870">
        <v>2</v>
      </c>
      <c r="IT58" s="10" vm="49507">
        <v>2</v>
      </c>
    </row>
    <row r="59" spans="1:254" x14ac:dyDescent="0.25">
      <c r="A59" s="8" t="s">
        <v>205</v>
      </c>
      <c r="B59" s="8" t="s">
        <v>35</v>
      </c>
      <c r="C59" s="89">
        <v>44651</v>
      </c>
      <c r="D59" s="76" vm="15924">
        <v>12</v>
      </c>
      <c r="E59" s="10" vm="9178">
        <v>10621</v>
      </c>
      <c r="F59" s="10" vm="65453">
        <v>-7022</v>
      </c>
      <c r="G59" s="10" vm="42646">
        <v>0</v>
      </c>
      <c r="H59" s="10" vm="59585">
        <v>3599</v>
      </c>
      <c r="I59" s="10" vm="29197">
        <v>363</v>
      </c>
      <c r="J59" s="10" vm="63398">
        <v>3962</v>
      </c>
      <c r="K59" s="10" vm="46196">
        <v>0</v>
      </c>
      <c r="L59" s="10" vm="15704">
        <v>0</v>
      </c>
      <c r="M59" s="10" vm="8960">
        <v>0</v>
      </c>
      <c r="N59" s="10" vm="44420">
        <v>10</v>
      </c>
      <c r="O59" s="10" vm="42422">
        <v>-2038</v>
      </c>
      <c r="P59" s="10" vm="35713">
        <v>67</v>
      </c>
      <c r="Q59" s="10" vm="64341">
        <v>0</v>
      </c>
      <c r="R59" s="10" vm="22335">
        <v>0</v>
      </c>
      <c r="S59" s="10" vm="55912">
        <v>0</v>
      </c>
      <c r="T59" s="10" vm="63964">
        <v>2001</v>
      </c>
      <c r="U59" s="10" vm="100580">
        <v>0</v>
      </c>
      <c r="V59" s="10" vm="54172">
        <v>2001</v>
      </c>
      <c r="W59" s="10" vm="65195">
        <v>2035</v>
      </c>
      <c r="X59" s="10" vm="35477">
        <v>1387</v>
      </c>
      <c r="Y59" s="10" vm="28890">
        <v>0</v>
      </c>
      <c r="Z59" s="10" vm="22115">
        <v>0</v>
      </c>
      <c r="AA59" s="10" vm="66057">
        <v>5423</v>
      </c>
      <c r="AB59" s="10" vm="15314">
        <v>9035</v>
      </c>
      <c r="AC59" s="10" vm="8553">
        <v>360</v>
      </c>
      <c r="AD59" s="10" vm="51054">
        <v>9395</v>
      </c>
      <c r="AE59" s="10" vm="41987">
        <v>0</v>
      </c>
      <c r="AF59" s="10" vm="35242">
        <v>181</v>
      </c>
      <c r="AG59" s="10" vm="28661">
        <v>0</v>
      </c>
      <c r="AH59" s="10" vm="21893">
        <v>0</v>
      </c>
      <c r="AI59" s="10" vm="49278">
        <v>9576</v>
      </c>
      <c r="AJ59" s="10" vm="15100">
        <v>2424</v>
      </c>
      <c r="AK59" s="10" vm="8445">
        <v>412</v>
      </c>
      <c r="AL59" s="10" vm="47680">
        <v>1391</v>
      </c>
      <c r="AM59" s="10" vm="41780">
        <v>296</v>
      </c>
      <c r="AN59" s="10" vm="35029">
        <v>0</v>
      </c>
      <c r="AO59" s="10" vm="28432">
        <v>52</v>
      </c>
      <c r="AP59" s="10" vm="21684">
        <v>0</v>
      </c>
      <c r="AQ59" s="10" vm="45969">
        <v>1564</v>
      </c>
      <c r="AR59" s="10" vm="14880">
        <v>0</v>
      </c>
      <c r="AS59" s="10" vm="8249">
        <v>82</v>
      </c>
      <c r="AT59" s="10" vm="44193">
        <v>6221</v>
      </c>
      <c r="AU59" s="10" vm="41554">
        <v>3355</v>
      </c>
      <c r="AV59" s="10" vm="64836">
        <v>100</v>
      </c>
      <c r="AW59" s="10" vm="28206">
        <v>0</v>
      </c>
      <c r="AX59" s="10" vm="21479">
        <v>83250</v>
      </c>
      <c r="AY59" s="10" vm="55717">
        <v>865</v>
      </c>
      <c r="AZ59" s="10" vm="14667">
        <v>0</v>
      </c>
      <c r="BA59" s="10" vm="8031">
        <v>0</v>
      </c>
      <c r="BB59" s="10" vm="53941">
        <v>747</v>
      </c>
      <c r="BC59" s="10" vm="41324">
        <v>0</v>
      </c>
      <c r="BD59" s="10" vm="34695">
        <v>0</v>
      </c>
      <c r="BE59" s="10" vm="27977">
        <v>0</v>
      </c>
      <c r="BF59" s="10" vm="21262">
        <v>0</v>
      </c>
      <c r="BG59" s="10" vm="52418">
        <v>84862</v>
      </c>
      <c r="BH59" s="10" vm="14468">
        <v>0</v>
      </c>
      <c r="BI59" s="10" vm="7830">
        <v>660</v>
      </c>
      <c r="BJ59" s="10" vm="50835">
        <v>5378</v>
      </c>
      <c r="BK59" s="10" vm="41097">
        <v>7</v>
      </c>
      <c r="BL59" s="10" vm="34464">
        <v>0</v>
      </c>
      <c r="BM59" s="10" vm="27747">
        <v>6045</v>
      </c>
      <c r="BN59" s="10" vm="21038">
        <v>1058</v>
      </c>
      <c r="BO59" s="10" vm="49054">
        <v>0</v>
      </c>
      <c r="BP59" s="10" vm="14255">
        <v>0</v>
      </c>
      <c r="BQ59" s="10" vm="7668">
        <v>1026</v>
      </c>
      <c r="BR59" s="10" vm="47456">
        <v>2084</v>
      </c>
      <c r="BS59" s="10" vm="40888">
        <v>3961</v>
      </c>
      <c r="BT59" s="10" vm="34245">
        <v>88823</v>
      </c>
      <c r="BU59" s="10" vm="27519">
        <v>41000</v>
      </c>
      <c r="BV59" s="10" vm="20824">
        <v>0</v>
      </c>
      <c r="BW59" s="10" vm="45748">
        <v>0</v>
      </c>
      <c r="BX59" s="10" vm="14039">
        <v>0</v>
      </c>
      <c r="BY59" s="10" vm="7465">
        <v>0</v>
      </c>
      <c r="BZ59" s="10" vm="43974">
        <v>0</v>
      </c>
      <c r="CA59" s="10" vm="40657">
        <v>180</v>
      </c>
      <c r="CB59" s="10" vm="64734">
        <v>41180</v>
      </c>
      <c r="CC59" s="10" vm="27295">
        <v>2522</v>
      </c>
      <c r="CD59" s="10" vm="20621">
        <v>0</v>
      </c>
      <c r="CE59" s="10" vm="55497">
        <v>45121</v>
      </c>
      <c r="CF59" s="10" vm="13822">
        <v>40026</v>
      </c>
      <c r="CG59" s="10" vm="7253">
        <v>4955</v>
      </c>
      <c r="CH59" s="10" vm="53722">
        <v>140</v>
      </c>
      <c r="CI59" s="10" vm="40423">
        <v>0</v>
      </c>
      <c r="CJ59" s="10" vm="33858">
        <v>0</v>
      </c>
      <c r="CK59" s="10" vm="27067">
        <v>45121</v>
      </c>
      <c r="CL59" s="10" vm="20405">
        <v>0</v>
      </c>
      <c r="CM59" s="10" vm="65871">
        <v>0</v>
      </c>
      <c r="CN59" s="10" vm="100592">
        <v>0</v>
      </c>
      <c r="CO59" s="10" vm="7038">
        <v>0</v>
      </c>
      <c r="CP59" s="10" vm="50606">
        <v>150</v>
      </c>
      <c r="CQ59" s="10" vm="40193">
        <v>0</v>
      </c>
      <c r="CR59" s="10" vm="33624">
        <v>150</v>
      </c>
      <c r="CS59" s="10" vm="26836">
        <v>0</v>
      </c>
      <c r="CT59" s="10" vm="20184">
        <v>0</v>
      </c>
      <c r="CU59" s="10" vm="48830">
        <v>0</v>
      </c>
      <c r="CV59" s="10" vm="13403">
        <v>0</v>
      </c>
      <c r="CW59" s="10" vm="63039">
        <v>0</v>
      </c>
      <c r="CX59" s="10" vm="47233">
        <v>0</v>
      </c>
      <c r="CY59" s="10" vm="39978">
        <v>0</v>
      </c>
      <c r="CZ59" s="10" vm="33395">
        <v>0</v>
      </c>
      <c r="DA59" s="10" vm="26609">
        <v>0</v>
      </c>
      <c r="DB59" s="81" vm="19969">
        <v>0</v>
      </c>
      <c r="DC59" s="81" vm="45524">
        <v>0</v>
      </c>
      <c r="DD59" s="81" vm="13185">
        <v>0</v>
      </c>
      <c r="DE59" s="81" vm="6657">
        <v>0</v>
      </c>
      <c r="DF59" s="10" vm="43754">
        <v>155</v>
      </c>
      <c r="DG59" s="10" vm="39749">
        <v>0</v>
      </c>
      <c r="DH59" s="10" vm="33226">
        <v>155</v>
      </c>
      <c r="DI59" s="10" vm="26376">
        <v>0</v>
      </c>
      <c r="DJ59" s="10" vm="64131">
        <v>305</v>
      </c>
      <c r="DK59" s="10" vm="55278">
        <v>0</v>
      </c>
      <c r="DL59" s="10" vm="12970">
        <v>305</v>
      </c>
      <c r="DM59" s="10" vm="6440">
        <v>0</v>
      </c>
      <c r="DN59" s="10" vm="53504">
        <v>0</v>
      </c>
      <c r="DO59" s="10" vm="39519">
        <v>0</v>
      </c>
      <c r="DP59" s="10" vm="33002">
        <v>0</v>
      </c>
      <c r="DQ59" s="10" vm="26149">
        <v>0</v>
      </c>
      <c r="DR59" s="10" vm="19545">
        <v>0</v>
      </c>
      <c r="DS59" s="10" vm="52111">
        <v>0</v>
      </c>
      <c r="DT59" s="10" vm="12772">
        <v>0</v>
      </c>
      <c r="DU59" s="10" vm="6228">
        <v>0</v>
      </c>
      <c r="DV59" s="10" vm="50384">
        <v>0</v>
      </c>
      <c r="DW59" s="10" vm="39296">
        <v>0</v>
      </c>
      <c r="DX59" s="10" vm="32769">
        <v>0</v>
      </c>
      <c r="DY59" s="10" vm="25924">
        <v>0</v>
      </c>
      <c r="DZ59" s="10" vm="19323">
        <v>28</v>
      </c>
      <c r="EA59" s="10" vm="48606">
        <v>0</v>
      </c>
      <c r="EB59" s="10" vm="12556">
        <v>14</v>
      </c>
      <c r="EC59" s="10" vm="6060">
        <v>14</v>
      </c>
      <c r="ED59" s="10" vm="47013">
        <v>455</v>
      </c>
      <c r="EE59" s="10" vm="39079">
        <v>0</v>
      </c>
      <c r="EF59" s="10" vm="32543">
        <v>394</v>
      </c>
      <c r="EG59" s="10" vm="25698">
        <v>61</v>
      </c>
      <c r="EH59" s="81" vm="19110">
        <v>0</v>
      </c>
      <c r="EI59" s="81" vm="45303">
        <v>0</v>
      </c>
      <c r="EJ59" s="81" vm="12338">
        <v>0</v>
      </c>
      <c r="EK59" s="81" vm="5851">
        <v>0</v>
      </c>
      <c r="EL59" s="10" vm="43536">
        <v>257</v>
      </c>
      <c r="EM59" s="10" vm="38848">
        <v>0</v>
      </c>
      <c r="EN59" s="10" vm="64576">
        <v>88</v>
      </c>
      <c r="EO59" s="10" vm="25466">
        <v>169</v>
      </c>
      <c r="EP59" s="10" vm="18911">
        <v>740</v>
      </c>
      <c r="EQ59" s="10" vm="55060">
        <v>0</v>
      </c>
      <c r="ER59" s="10" vm="12121">
        <v>496</v>
      </c>
      <c r="ES59" s="10" vm="5637">
        <v>244</v>
      </c>
      <c r="ET59" s="10" vm="53288">
        <v>1045</v>
      </c>
      <c r="EU59" s="10" vm="38618">
        <v>0</v>
      </c>
      <c r="EV59" s="10" vm="32145">
        <v>801</v>
      </c>
      <c r="EW59" s="10" vm="25236">
        <v>244</v>
      </c>
      <c r="EX59" s="10" vm="18694">
        <v>107</v>
      </c>
      <c r="EY59" s="10" vm="51897">
        <v>87</v>
      </c>
      <c r="EZ59" s="10" vm="11950">
        <v>78</v>
      </c>
      <c r="FA59" s="10" vm="5428">
        <v>87</v>
      </c>
      <c r="FB59" s="10" vm="50156">
        <v>0</v>
      </c>
      <c r="FC59" s="10" vm="38396">
        <v>99248</v>
      </c>
      <c r="FD59" s="10" vm="31916">
        <v>99248</v>
      </c>
      <c r="FE59" s="10" vm="25006">
        <v>79</v>
      </c>
      <c r="FF59" s="10" vm="18475">
        <v>1594</v>
      </c>
      <c r="FG59" s="10" vm="48384">
        <v>0</v>
      </c>
      <c r="FH59" s="10" vm="11743">
        <v>-603</v>
      </c>
      <c r="FI59" s="10" vm="5212">
        <v>0</v>
      </c>
      <c r="FJ59" s="10" vm="46788">
        <v>0</v>
      </c>
      <c r="FK59" s="10" vm="38180">
        <v>2053</v>
      </c>
      <c r="FL59" s="10" vm="31682">
        <v>102371</v>
      </c>
      <c r="FM59" s="10" vm="24775">
        <v>18158</v>
      </c>
      <c r="FN59" s="10" vm="18305">
        <v>1447</v>
      </c>
      <c r="FO59" s="10" vm="45099">
        <v>0</v>
      </c>
      <c r="FP59" s="10" vm="11530">
        <v>0</v>
      </c>
      <c r="FQ59" s="10" vm="4996">
        <v>-484</v>
      </c>
      <c r="FR59" s="10" vm="43317">
        <v>0</v>
      </c>
      <c r="FS59" s="10" vm="37949">
        <v>0</v>
      </c>
      <c r="FT59" s="10" vm="31448">
        <v>19121</v>
      </c>
      <c r="FU59" s="10" vm="24548">
        <v>83250</v>
      </c>
      <c r="FV59" s="10" vm="18091">
        <v>81090</v>
      </c>
      <c r="FW59" s="81" vm="54838">
        <v>680</v>
      </c>
      <c r="FX59" s="81" vm="11312">
        <v>0</v>
      </c>
      <c r="FY59" s="81" vm="4835">
        <v>0</v>
      </c>
      <c r="FZ59" s="81" vm="53070">
        <v>67</v>
      </c>
      <c r="GA59" s="81" vm="37735">
        <v>747</v>
      </c>
      <c r="GB59" s="10" vm="64540">
        <v>0</v>
      </c>
      <c r="GC59" s="10" vm="24319">
        <v>0</v>
      </c>
      <c r="GD59" s="10" vm="17874">
        <v>0</v>
      </c>
      <c r="GE59" s="10" vm="51677">
        <v>0</v>
      </c>
      <c r="GF59" s="10" vm="11093">
        <v>0</v>
      </c>
      <c r="GG59" s="10" vm="4627">
        <v>0</v>
      </c>
      <c r="GH59" s="10" vm="49939">
        <v>325</v>
      </c>
      <c r="GI59" s="10" vm="37514">
        <v>26</v>
      </c>
      <c r="GJ59" s="10" vm="31000">
        <v>299</v>
      </c>
      <c r="GK59" s="10" vm="24093">
        <v>0</v>
      </c>
      <c r="GL59" s="10" vm="17652">
        <v>0</v>
      </c>
      <c r="GM59" s="10" vm="48213">
        <v>0</v>
      </c>
      <c r="GN59" s="10" vm="10890">
        <v>80</v>
      </c>
      <c r="GO59" s="10" vm="4416">
        <v>16</v>
      </c>
      <c r="GP59" s="10" vm="46562">
        <v>64</v>
      </c>
      <c r="GQ59" s="10" vm="37292">
        <v>0</v>
      </c>
      <c r="GR59" s="10" vm="30771">
        <v>0</v>
      </c>
      <c r="GS59" s="10" vm="23867">
        <v>0</v>
      </c>
      <c r="GT59" s="10" vm="17432">
        <v>405</v>
      </c>
      <c r="GU59" s="10" vm="44878">
        <v>42</v>
      </c>
      <c r="GV59" s="10" vm="10673">
        <v>363</v>
      </c>
      <c r="GW59" s="10" vm="4195">
        <v>0</v>
      </c>
      <c r="GX59" s="81" vm="43099">
        <v>0</v>
      </c>
      <c r="GY59" s="10" vm="37068">
        <v>0</v>
      </c>
      <c r="GZ59" s="10" vm="30596">
        <v>0</v>
      </c>
      <c r="HA59" s="10" vm="23640">
        <v>0</v>
      </c>
      <c r="HB59" s="10" vm="64015">
        <v>0</v>
      </c>
      <c r="HC59" s="81" vm="54618">
        <v>0</v>
      </c>
      <c r="HD59" s="81" vm="10456">
        <v>0</v>
      </c>
      <c r="HE59" s="10" vm="3977">
        <v>0</v>
      </c>
      <c r="HF59" s="10" vm="52838">
        <v>190</v>
      </c>
      <c r="HG59" s="10" vm="36847">
        <v>93</v>
      </c>
      <c r="HH59" s="10" vm="30369">
        <v>0</v>
      </c>
      <c r="HI59" s="10" vm="23414">
        <v>242</v>
      </c>
      <c r="HJ59" s="10" vm="17003">
        <v>398</v>
      </c>
      <c r="HK59" s="10" vm="51496">
        <v>0</v>
      </c>
      <c r="HL59" s="10" vm="10252">
        <v>0</v>
      </c>
      <c r="HM59" s="10" vm="3761">
        <v>0</v>
      </c>
      <c r="HN59" s="10" vm="49724">
        <v>103</v>
      </c>
      <c r="HO59" s="10" vm="36625">
        <v>1026</v>
      </c>
      <c r="HP59" s="10" vm="30135">
        <v>119</v>
      </c>
      <c r="HQ59" s="10" vm="23181">
        <v>61</v>
      </c>
      <c r="HR59" s="10" vm="16783">
        <v>180</v>
      </c>
      <c r="HS59" s="10" vm="48003">
        <v>0</v>
      </c>
      <c r="HT59" s="10" vm="10037">
        <v>0</v>
      </c>
      <c r="HU59" s="10" vm="3547">
        <v>0</v>
      </c>
      <c r="HV59" s="10" vm="65341">
        <v>0</v>
      </c>
      <c r="HW59" s="10" vm="36404">
        <v>0</v>
      </c>
      <c r="HX59" s="10" vm="29904">
        <v>0</v>
      </c>
      <c r="HY59" s="10" vm="22950">
        <v>80</v>
      </c>
      <c r="HZ59" s="10" vm="16565">
        <v>0</v>
      </c>
      <c r="IA59" s="10" vm="44651">
        <v>2037</v>
      </c>
      <c r="IB59" s="10" vm="9817">
        <v>-79</v>
      </c>
      <c r="IC59" s="10" vm="3327">
        <v>2038</v>
      </c>
      <c r="ID59" s="10" vm="42876">
        <v>9</v>
      </c>
      <c r="IE59" s="10" vm="36176">
        <v>0</v>
      </c>
      <c r="IF59" s="10" vm="29668">
        <v>0</v>
      </c>
      <c r="IG59" s="10" vm="22775">
        <v>9</v>
      </c>
      <c r="IH59" s="10" vm="16351">
        <v>1594</v>
      </c>
      <c r="II59" s="10" vm="54401">
        <v>1564</v>
      </c>
      <c r="IJ59" s="10" vm="9616">
        <v>0</v>
      </c>
      <c r="IK59" s="10" vm="3106">
        <v>0</v>
      </c>
      <c r="IL59" s="10" vm="52621">
        <v>-3</v>
      </c>
      <c r="IM59" s="10" vm="35946">
        <v>0</v>
      </c>
      <c r="IN59" s="10" vm="29433">
        <v>1824</v>
      </c>
      <c r="IO59" s="81" vm="22550">
        <v>1988</v>
      </c>
      <c r="IP59" s="10" vm="16134">
        <v>0</v>
      </c>
      <c r="IQ59" s="10" vm="51284">
        <v>0</v>
      </c>
      <c r="IR59" s="10" vm="9398">
        <v>0</v>
      </c>
      <c r="IS59" s="81" vm="2887">
        <v>9</v>
      </c>
      <c r="IT59" s="10" vm="49494">
        <v>9</v>
      </c>
    </row>
    <row r="60" spans="1:254" x14ac:dyDescent="0.25">
      <c r="A60" s="8" t="s">
        <v>325</v>
      </c>
      <c r="B60" s="8" t="s">
        <v>503</v>
      </c>
      <c r="C60" s="89">
        <v>44651</v>
      </c>
      <c r="D60" s="76" vm="15910">
        <v>12</v>
      </c>
      <c r="E60" s="10" vm="9163">
        <v>104995</v>
      </c>
      <c r="F60" s="10" vm="47896">
        <v>-64769</v>
      </c>
      <c r="G60" s="10" vm="42662">
        <v>-11317</v>
      </c>
      <c r="H60" s="10" vm="59601">
        <v>28909</v>
      </c>
      <c r="I60" s="10" vm="29213">
        <v>5014</v>
      </c>
      <c r="J60" s="10" vm="63383">
        <v>33923</v>
      </c>
      <c r="K60" s="10" vm="46184">
        <v>0</v>
      </c>
      <c r="L60" s="10" vm="15690">
        <v>0</v>
      </c>
      <c r="M60" s="10" vm="8945">
        <v>0</v>
      </c>
      <c r="N60" s="10" vm="44435">
        <v>61</v>
      </c>
      <c r="O60" s="10" vm="42437">
        <v>-20969</v>
      </c>
      <c r="P60" s="10" vm="35729">
        <v>0</v>
      </c>
      <c r="Q60" s="10" vm="29103">
        <v>0</v>
      </c>
      <c r="R60" s="10" vm="22321">
        <v>0</v>
      </c>
      <c r="S60" s="10" vm="55901">
        <v>0</v>
      </c>
      <c r="T60" s="10" vm="15493">
        <v>13015</v>
      </c>
      <c r="U60" s="10" vm="8735">
        <v>0</v>
      </c>
      <c r="V60" s="10" vm="54186">
        <v>13015</v>
      </c>
      <c r="W60" s="10" vm="42222">
        <v>0</v>
      </c>
      <c r="X60" s="10" vm="35493">
        <v>5040</v>
      </c>
      <c r="Y60" s="10" vm="28906">
        <v>2597</v>
      </c>
      <c r="Z60" s="10" vm="22100">
        <v>0</v>
      </c>
      <c r="AA60" s="10" vm="52516">
        <v>20652</v>
      </c>
      <c r="AB60" s="10" vm="15300">
        <v>78640</v>
      </c>
      <c r="AC60" s="10" vm="63294">
        <v>7759</v>
      </c>
      <c r="AD60" s="10" vm="51066">
        <v>86399</v>
      </c>
      <c r="AE60" s="10" vm="42003">
        <v>2424</v>
      </c>
      <c r="AF60" s="10" vm="35258">
        <v>0</v>
      </c>
      <c r="AG60" s="10" vm="28673">
        <v>0</v>
      </c>
      <c r="AH60" s="10" vm="21880">
        <v>106</v>
      </c>
      <c r="AI60" s="10" vm="49265">
        <v>88929</v>
      </c>
      <c r="AJ60" s="10" vm="15085">
        <v>20051</v>
      </c>
      <c r="AK60" s="10" vm="63183">
        <v>8614</v>
      </c>
      <c r="AL60" s="10" vm="47694">
        <v>17164</v>
      </c>
      <c r="AM60" s="10" vm="41795">
        <v>2093</v>
      </c>
      <c r="AN60" s="10" vm="35044">
        <v>7</v>
      </c>
      <c r="AO60" s="10" vm="28448">
        <v>359</v>
      </c>
      <c r="AP60" s="10" vm="21671">
        <v>0</v>
      </c>
      <c r="AQ60" s="10" vm="45958">
        <v>15366</v>
      </c>
      <c r="AR60" s="10" vm="14865">
        <v>0</v>
      </c>
      <c r="AS60" s="10" vm="8234">
        <v>36</v>
      </c>
      <c r="AT60" s="10" vm="44206">
        <v>63690</v>
      </c>
      <c r="AU60" s="10" vm="41571">
        <v>25239</v>
      </c>
      <c r="AV60" s="10" vm="100692">
        <v>1334</v>
      </c>
      <c r="AW60" s="10" vm="28221">
        <v>887038</v>
      </c>
      <c r="AX60" s="10" vm="21467">
        <v>0</v>
      </c>
      <c r="AY60" s="10" vm="55706">
        <v>10424</v>
      </c>
      <c r="AZ60" s="10" vm="14652">
        <v>0</v>
      </c>
      <c r="BA60" s="10" vm="8016">
        <v>5194</v>
      </c>
      <c r="BB60" s="10" vm="53954">
        <v>0</v>
      </c>
      <c r="BC60" s="10" vm="41340">
        <v>0</v>
      </c>
      <c r="BD60" s="10" vm="34711">
        <v>0</v>
      </c>
      <c r="BE60" s="10" vm="27992">
        <v>0</v>
      </c>
      <c r="BF60" s="10" vm="21246">
        <v>1331</v>
      </c>
      <c r="BG60" s="10" vm="52409">
        <v>903987</v>
      </c>
      <c r="BH60" s="10" vm="14457">
        <v>15366</v>
      </c>
      <c r="BI60" s="10" vm="7817">
        <v>1737</v>
      </c>
      <c r="BJ60" s="10" vm="50848">
        <v>33689</v>
      </c>
      <c r="BK60" s="10" vm="41113">
        <v>18415</v>
      </c>
      <c r="BL60" s="10" vm="34480">
        <v>4855</v>
      </c>
      <c r="BM60" s="10" vm="27761">
        <v>74062</v>
      </c>
      <c r="BN60" s="10" vm="21025">
        <v>20935</v>
      </c>
      <c r="BO60" s="10" vm="49042">
        <v>0</v>
      </c>
      <c r="BP60" s="10" vm="14241">
        <v>0</v>
      </c>
      <c r="BQ60" s="10" vm="63099">
        <v>21809</v>
      </c>
      <c r="BR60" s="10" vm="47470">
        <v>42744</v>
      </c>
      <c r="BS60" s="10" vm="40901">
        <v>31318</v>
      </c>
      <c r="BT60" s="10" vm="64800">
        <v>935305</v>
      </c>
      <c r="BU60" s="10" vm="27534">
        <v>472241</v>
      </c>
      <c r="BV60" s="10" vm="20810">
        <v>0</v>
      </c>
      <c r="BW60" s="10" vm="45736">
        <v>0</v>
      </c>
      <c r="BX60" s="10" vm="14023">
        <v>268087</v>
      </c>
      <c r="BY60" s="10" vm="7449">
        <v>5193</v>
      </c>
      <c r="BZ60" s="10" vm="43988">
        <v>0</v>
      </c>
      <c r="CA60" s="10" vm="40672">
        <v>8504</v>
      </c>
      <c r="CB60" s="10" vm="34093">
        <v>754025</v>
      </c>
      <c r="CC60" s="10" vm="27308">
        <v>6950</v>
      </c>
      <c r="CD60" s="10" vm="20608">
        <v>342</v>
      </c>
      <c r="CE60" s="10" vm="55485">
        <v>173988</v>
      </c>
      <c r="CF60" s="10" vm="13809">
        <v>173988</v>
      </c>
      <c r="CG60" s="10" vm="7238">
        <v>0</v>
      </c>
      <c r="CH60" s="10" vm="53736">
        <v>0</v>
      </c>
      <c r="CI60" s="10" vm="40440">
        <v>0</v>
      </c>
      <c r="CJ60" s="10" vm="33873">
        <v>0</v>
      </c>
      <c r="CK60" s="10" vm="27083">
        <v>173988</v>
      </c>
      <c r="CL60" s="10" vm="20390">
        <v>12887</v>
      </c>
      <c r="CM60" s="10" vm="65869">
        <v>11317</v>
      </c>
      <c r="CN60" s="10" vm="13604">
        <v>0</v>
      </c>
      <c r="CO60" s="10" vm="7021">
        <v>1570</v>
      </c>
      <c r="CP60" s="10" vm="50618">
        <v>156</v>
      </c>
      <c r="CQ60" s="10" vm="40210">
        <v>0</v>
      </c>
      <c r="CR60" s="10" vm="33639">
        <v>450</v>
      </c>
      <c r="CS60" s="10" vm="26849">
        <v>-294</v>
      </c>
      <c r="CT60" s="10" vm="20171">
        <v>0</v>
      </c>
      <c r="CU60" s="10" vm="48818">
        <v>0</v>
      </c>
      <c r="CV60" s="10" vm="13389">
        <v>0</v>
      </c>
      <c r="CW60" s="10" vm="6855">
        <v>0</v>
      </c>
      <c r="CX60" s="10" vm="47247">
        <v>0</v>
      </c>
      <c r="CY60" s="10" vm="65109">
        <v>0</v>
      </c>
      <c r="CZ60" s="10" vm="33410">
        <v>0</v>
      </c>
      <c r="DA60" s="10" vm="26625">
        <v>0</v>
      </c>
      <c r="DB60" s="81" vm="19954">
        <v>0</v>
      </c>
      <c r="DC60" s="81" vm="45511">
        <v>0</v>
      </c>
      <c r="DD60" s="81" vm="13169">
        <v>0</v>
      </c>
      <c r="DE60" s="81" vm="6640">
        <v>0</v>
      </c>
      <c r="DF60" s="10" vm="43767">
        <v>1884</v>
      </c>
      <c r="DG60" s="10" vm="39766">
        <v>0</v>
      </c>
      <c r="DH60" s="10" vm="64656">
        <v>67</v>
      </c>
      <c r="DI60" s="10" vm="26391">
        <v>1817</v>
      </c>
      <c r="DJ60" s="10" vm="19746">
        <v>14927</v>
      </c>
      <c r="DK60" s="10" vm="55266">
        <v>11317</v>
      </c>
      <c r="DL60" s="10" vm="12956">
        <v>517</v>
      </c>
      <c r="DM60" s="10" vm="6424">
        <v>3093</v>
      </c>
      <c r="DN60" s="10" vm="53517">
        <v>0</v>
      </c>
      <c r="DO60" s="10" vm="39537">
        <v>0</v>
      </c>
      <c r="DP60" s="10" vm="33017">
        <v>0</v>
      </c>
      <c r="DQ60" s="10" vm="26162">
        <v>0</v>
      </c>
      <c r="DR60" s="10" vm="19530">
        <v>0</v>
      </c>
      <c r="DS60" s="10" vm="65804">
        <v>0</v>
      </c>
      <c r="DT60" s="10" vm="12758">
        <v>0</v>
      </c>
      <c r="DU60" s="10" vm="6211">
        <v>0</v>
      </c>
      <c r="DV60" s="10" vm="50397">
        <v>0</v>
      </c>
      <c r="DW60" s="10" vm="39311">
        <v>0</v>
      </c>
      <c r="DX60" s="10" vm="32784">
        <v>0</v>
      </c>
      <c r="DY60" s="10" vm="25938">
        <v>0</v>
      </c>
      <c r="DZ60" s="10" vm="19311">
        <v>0</v>
      </c>
      <c r="EA60" s="10" vm="48594">
        <v>0</v>
      </c>
      <c r="EB60" s="10" vm="12542">
        <v>0</v>
      </c>
      <c r="EC60" s="10" vm="62969">
        <v>0</v>
      </c>
      <c r="ED60" s="10" vm="47027">
        <v>0</v>
      </c>
      <c r="EE60" s="10" vm="39094">
        <v>0</v>
      </c>
      <c r="EF60" s="10" vm="32557">
        <v>0</v>
      </c>
      <c r="EG60" s="10" vm="25712">
        <v>0</v>
      </c>
      <c r="EH60" s="81" vm="19095">
        <v>755</v>
      </c>
      <c r="EI60" s="81" vm="45291">
        <v>0</v>
      </c>
      <c r="EJ60" s="81" vm="12322">
        <v>0</v>
      </c>
      <c r="EK60" s="81" vm="5835">
        <v>755</v>
      </c>
      <c r="EL60" s="10" vm="43550">
        <v>384</v>
      </c>
      <c r="EM60" s="10" vm="38865">
        <v>0</v>
      </c>
      <c r="EN60" s="10" vm="32377">
        <v>562</v>
      </c>
      <c r="EO60" s="10" vm="25482">
        <v>-178</v>
      </c>
      <c r="EP60" s="10" vm="18898">
        <v>1139</v>
      </c>
      <c r="EQ60" s="10" vm="55049">
        <v>0</v>
      </c>
      <c r="ER60" s="10" vm="12106">
        <v>562</v>
      </c>
      <c r="ES60" s="10" vm="5621">
        <v>577</v>
      </c>
      <c r="ET60" s="10" vm="53301">
        <v>16066</v>
      </c>
      <c r="EU60" s="10" vm="38633">
        <v>11317</v>
      </c>
      <c r="EV60" s="10" vm="32160">
        <v>1079</v>
      </c>
      <c r="EW60" s="10" vm="25252">
        <v>3670</v>
      </c>
      <c r="EX60" s="10" vm="18680">
        <v>3487</v>
      </c>
      <c r="EY60" s="10" vm="51885">
        <v>1245</v>
      </c>
      <c r="EZ60" s="10" vm="11939">
        <v>1992</v>
      </c>
      <c r="FA60" s="10" vm="5412">
        <v>1245</v>
      </c>
      <c r="FB60" s="10" vm="50167">
        <v>983415</v>
      </c>
      <c r="FC60" s="10" vm="38411">
        <v>0</v>
      </c>
      <c r="FD60" s="10" vm="31931">
        <v>983415</v>
      </c>
      <c r="FE60" s="10" vm="25022">
        <v>66004</v>
      </c>
      <c r="FF60" s="10" vm="18460">
        <v>10023</v>
      </c>
      <c r="FG60" s="10" vm="48371">
        <v>0</v>
      </c>
      <c r="FH60" s="10" vm="11728">
        <v>-17311</v>
      </c>
      <c r="FI60" s="10" vm="5196">
        <v>0</v>
      </c>
      <c r="FJ60" s="10" vm="46802">
        <v>0</v>
      </c>
      <c r="FK60" s="10" vm="38197">
        <v>0</v>
      </c>
      <c r="FL60" s="10" vm="31697">
        <v>1042131</v>
      </c>
      <c r="FM60" s="10" vm="24788">
        <v>142445</v>
      </c>
      <c r="FN60" s="10" vm="18292">
        <v>15389</v>
      </c>
      <c r="FO60" s="10" vm="45087">
        <v>0</v>
      </c>
      <c r="FP60" s="10" vm="11516">
        <v>0</v>
      </c>
      <c r="FQ60" s="10" vm="4980">
        <v>-2741</v>
      </c>
      <c r="FR60" s="10" vm="43330">
        <v>0</v>
      </c>
      <c r="FS60" s="10" vm="37964">
        <v>0</v>
      </c>
      <c r="FT60" s="10" vm="31463">
        <v>155093</v>
      </c>
      <c r="FU60" s="10" vm="24564">
        <v>887038</v>
      </c>
      <c r="FV60" s="10" vm="18075">
        <v>840970</v>
      </c>
      <c r="FW60" s="81" vm="54826">
        <v>0</v>
      </c>
      <c r="FX60" s="81" vm="11297">
        <v>0</v>
      </c>
      <c r="FY60" s="81" vm="4822">
        <v>0</v>
      </c>
      <c r="FZ60" s="81" vm="53084">
        <v>0</v>
      </c>
      <c r="GA60" s="81" vm="37752">
        <v>0</v>
      </c>
      <c r="GB60" s="10" vm="31245">
        <v>4917</v>
      </c>
      <c r="GC60" s="10" vm="24334">
        <v>2271</v>
      </c>
      <c r="GD60" s="10" vm="17859">
        <v>2646</v>
      </c>
      <c r="GE60" s="10" vm="51663">
        <v>654</v>
      </c>
      <c r="GF60" s="10" vm="11078">
        <v>277</v>
      </c>
      <c r="GG60" s="10" vm="4611">
        <v>377</v>
      </c>
      <c r="GH60" s="10" vm="49952">
        <v>1275</v>
      </c>
      <c r="GI60" s="10" vm="37529">
        <v>442</v>
      </c>
      <c r="GJ60" s="10" vm="31015">
        <v>833</v>
      </c>
      <c r="GK60" s="10" vm="24107">
        <v>0</v>
      </c>
      <c r="GL60" s="10" vm="17638">
        <v>0</v>
      </c>
      <c r="GM60" s="10" vm="65588">
        <v>0</v>
      </c>
      <c r="GN60" s="10" vm="10876">
        <v>1938</v>
      </c>
      <c r="GO60" s="10" vm="4400">
        <v>712</v>
      </c>
      <c r="GP60" s="10" vm="46576">
        <v>1226</v>
      </c>
      <c r="GQ60" s="10" vm="37308">
        <v>0</v>
      </c>
      <c r="GR60" s="10" vm="30786">
        <v>68</v>
      </c>
      <c r="GS60" s="10" vm="23882">
        <v>-68</v>
      </c>
      <c r="GT60" s="10" vm="17417">
        <v>8784</v>
      </c>
      <c r="GU60" s="10" vm="44866">
        <v>3770</v>
      </c>
      <c r="GV60" s="10" vm="10658">
        <v>5014</v>
      </c>
      <c r="GW60" s="10" vm="4179">
        <v>3519</v>
      </c>
      <c r="GX60" s="81" vm="43112">
        <v>0</v>
      </c>
      <c r="GY60" s="10" vm="37084">
        <v>0</v>
      </c>
      <c r="GZ60" s="10" vm="64478">
        <v>0</v>
      </c>
      <c r="HA60" s="10" vm="23653">
        <v>0</v>
      </c>
      <c r="HB60" s="10" vm="17210">
        <v>0</v>
      </c>
      <c r="HC60" s="81" vm="66262">
        <v>0</v>
      </c>
      <c r="HD60" s="81" vm="10441">
        <v>1336</v>
      </c>
      <c r="HE60" s="10" vm="3961">
        <v>4855</v>
      </c>
      <c r="HF60" s="10" vm="52851">
        <v>5828</v>
      </c>
      <c r="HG60" s="10" vm="36863">
        <v>3614</v>
      </c>
      <c r="HH60" s="10" vm="30384">
        <v>4912</v>
      </c>
      <c r="HI60" s="10" vm="23430">
        <v>0</v>
      </c>
      <c r="HJ60" s="10" vm="16989">
        <v>7257</v>
      </c>
      <c r="HK60" s="10" vm="65743">
        <v>0</v>
      </c>
      <c r="HL60" s="10" vm="10238">
        <v>0</v>
      </c>
      <c r="HM60" s="10" vm="3745">
        <v>0</v>
      </c>
      <c r="HN60" s="10" vm="49738">
        <v>198</v>
      </c>
      <c r="HO60" s="10" vm="36641">
        <v>21809</v>
      </c>
      <c r="HP60" s="10" vm="30150">
        <v>8503</v>
      </c>
      <c r="HQ60" s="10" vm="23196">
        <v>0</v>
      </c>
      <c r="HR60" s="10" vm="16767">
        <v>8503</v>
      </c>
      <c r="HS60" s="10" vm="47991">
        <v>0</v>
      </c>
      <c r="HT60" s="10" vm="10021">
        <v>342</v>
      </c>
      <c r="HU60" s="10" vm="3531">
        <v>342</v>
      </c>
      <c r="HV60" s="10" vm="65347">
        <v>23188</v>
      </c>
      <c r="HW60" s="10" vm="36419">
        <v>540</v>
      </c>
      <c r="HX60" s="10" vm="29919">
        <v>0</v>
      </c>
      <c r="HY60" s="10" vm="22965">
        <v>0</v>
      </c>
      <c r="HZ60" s="10" vm="16551">
        <v>17</v>
      </c>
      <c r="IA60" s="10" vm="44638">
        <v>0</v>
      </c>
      <c r="IB60" s="10" vm="9803">
        <v>-2776</v>
      </c>
      <c r="IC60" s="10" vm="3311">
        <v>20969</v>
      </c>
      <c r="ID60" s="10" vm="42890">
        <v>206</v>
      </c>
      <c r="IE60" s="10" vm="36192">
        <v>1</v>
      </c>
      <c r="IF60" s="10" vm="29683">
        <v>0</v>
      </c>
      <c r="IG60" s="10" vm="22787">
        <v>207</v>
      </c>
      <c r="IH60" s="10" vm="16337">
        <v>12799</v>
      </c>
      <c r="II60" s="10" vm="54390">
        <v>16208</v>
      </c>
      <c r="IJ60" s="10" vm="9602">
        <v>0</v>
      </c>
      <c r="IK60" s="10" vm="3090">
        <v>314</v>
      </c>
      <c r="IL60" s="10" vm="52635">
        <v>-86</v>
      </c>
      <c r="IM60" s="10" vm="35963">
        <v>-33</v>
      </c>
      <c r="IN60" s="10" vm="29448">
        <v>18018</v>
      </c>
      <c r="IO60" s="81" vm="22565">
        <v>18033</v>
      </c>
      <c r="IP60" s="10" vm="16120">
        <v>0</v>
      </c>
      <c r="IQ60" s="10" vm="51270">
        <v>0</v>
      </c>
      <c r="IR60" s="10" vm="9382">
        <v>0</v>
      </c>
      <c r="IS60" s="81" vm="2871">
        <v>0</v>
      </c>
      <c r="IT60" s="10" vm="49508">
        <v>306</v>
      </c>
    </row>
    <row r="61" spans="1:254" x14ac:dyDescent="0.25">
      <c r="A61" s="8" t="s">
        <v>368</v>
      </c>
      <c r="B61" s="8" t="s">
        <v>367</v>
      </c>
      <c r="C61" s="89">
        <v>44651</v>
      </c>
      <c r="D61" s="76" vm="15925">
        <v>12</v>
      </c>
      <c r="E61" s="10" vm="9179">
        <v>5423</v>
      </c>
      <c r="F61" s="10" vm="65454">
        <v>-4458</v>
      </c>
      <c r="G61" s="10" vm="42647">
        <v>0</v>
      </c>
      <c r="H61" s="10" vm="59586">
        <v>965</v>
      </c>
      <c r="I61" s="10" vm="2441">
        <v>104</v>
      </c>
      <c r="J61" s="10" vm="63399">
        <v>1069</v>
      </c>
      <c r="K61" s="10" vm="2166">
        <v>0</v>
      </c>
      <c r="L61" s="10" vm="15705">
        <v>0</v>
      </c>
      <c r="M61" s="10" vm="8961">
        <v>0</v>
      </c>
      <c r="N61" s="10" vm="44421">
        <v>0</v>
      </c>
      <c r="O61" s="10" vm="42423">
        <v>-530</v>
      </c>
      <c r="P61" s="10" vm="35714">
        <v>0</v>
      </c>
      <c r="Q61" s="10" vm="1507">
        <v>0</v>
      </c>
      <c r="R61" s="10" vm="22336">
        <v>0</v>
      </c>
      <c r="S61" s="10" vm="55913">
        <v>0</v>
      </c>
      <c r="T61" s="10" vm="15507">
        <v>539</v>
      </c>
      <c r="U61" s="10" vm="8751">
        <v>0</v>
      </c>
      <c r="V61" s="10" vm="54173">
        <v>539</v>
      </c>
      <c r="W61" s="10" vm="42209">
        <v>0</v>
      </c>
      <c r="X61" s="10" vm="35478">
        <v>450</v>
      </c>
      <c r="Y61" s="10" vm="28891">
        <v>0</v>
      </c>
      <c r="Z61" s="10" vm="22116">
        <v>0</v>
      </c>
      <c r="AA61" s="10" vm="60253">
        <v>989</v>
      </c>
      <c r="AB61" s="10" vm="15315">
        <v>5198</v>
      </c>
      <c r="AC61" s="10" vm="8554">
        <v>158</v>
      </c>
      <c r="AD61" s="10" vm="51055">
        <v>5356</v>
      </c>
      <c r="AE61" s="10" vm="41988">
        <v>69</v>
      </c>
      <c r="AF61" s="10" vm="35243">
        <v>0</v>
      </c>
      <c r="AG61" s="10" vm="2165">
        <v>0</v>
      </c>
      <c r="AH61" s="10" vm="21894">
        <v>-2</v>
      </c>
      <c r="AI61" s="10" vm="1818">
        <v>5423</v>
      </c>
      <c r="AJ61" s="10" vm="15101">
        <v>1998</v>
      </c>
      <c r="AK61" s="10" vm="8446">
        <v>142</v>
      </c>
      <c r="AL61" s="10" vm="47681">
        <v>486</v>
      </c>
      <c r="AM61" s="10" vm="41781">
        <v>0</v>
      </c>
      <c r="AN61" s="10" vm="35030">
        <v>753</v>
      </c>
      <c r="AO61" s="10" vm="28433">
        <v>68</v>
      </c>
      <c r="AP61" s="10" vm="21685">
        <v>0</v>
      </c>
      <c r="AQ61" s="10" vm="45970">
        <v>1011</v>
      </c>
      <c r="AR61" s="10" vm="14881">
        <v>0</v>
      </c>
      <c r="AS61" s="10" vm="8250">
        <v>0</v>
      </c>
      <c r="AT61" s="10" vm="44194">
        <v>4458</v>
      </c>
      <c r="AU61" s="10" vm="41555">
        <v>965</v>
      </c>
      <c r="AV61" s="10" vm="34908">
        <v>81</v>
      </c>
      <c r="AW61" s="10" vm="2116">
        <v>50829</v>
      </c>
      <c r="AX61" s="10" vm="21480">
        <v>0</v>
      </c>
      <c r="AY61" s="10" vm="2440">
        <v>232</v>
      </c>
      <c r="AZ61" s="10" vm="14668">
        <v>0</v>
      </c>
      <c r="BA61" s="10" vm="8032">
        <v>0</v>
      </c>
      <c r="BB61" s="10" vm="53942">
        <v>0</v>
      </c>
      <c r="BC61" s="10" vm="41325">
        <v>0</v>
      </c>
      <c r="BD61" s="10" vm="34696">
        <v>0</v>
      </c>
      <c r="BE61" s="10" vm="1817">
        <v>0</v>
      </c>
      <c r="BF61" s="10" vm="21263">
        <v>0</v>
      </c>
      <c r="BG61" s="10" vm="1506">
        <v>51061</v>
      </c>
      <c r="BH61" s="10" vm="14469">
        <v>0</v>
      </c>
      <c r="BI61" s="10" vm="7831">
        <v>489</v>
      </c>
      <c r="BJ61" s="10" vm="50836">
        <v>3312</v>
      </c>
      <c r="BK61" s="10" vm="41098">
        <v>14</v>
      </c>
      <c r="BL61" s="10" vm="34465">
        <v>0</v>
      </c>
      <c r="BM61" s="10" vm="27748">
        <v>3815</v>
      </c>
      <c r="BN61" s="10" vm="21039">
        <v>457</v>
      </c>
      <c r="BO61" s="10" vm="49055">
        <v>0</v>
      </c>
      <c r="BP61" s="10" vm="63904">
        <v>69</v>
      </c>
      <c r="BQ61" s="10" vm="63105">
        <v>1027</v>
      </c>
      <c r="BR61" s="10" vm="47457">
        <v>1553</v>
      </c>
      <c r="BS61" s="10" vm="40889">
        <v>2262</v>
      </c>
      <c r="BT61" s="10" vm="64798">
        <v>53323</v>
      </c>
      <c r="BU61" s="10" vm="2439">
        <v>17750</v>
      </c>
      <c r="BV61" s="10" vm="20825">
        <v>0</v>
      </c>
      <c r="BW61" s="10" vm="2164">
        <v>0</v>
      </c>
      <c r="BX61" s="10" vm="14040">
        <v>6499</v>
      </c>
      <c r="BY61" s="10" vm="7466">
        <v>0</v>
      </c>
      <c r="BZ61" s="10" vm="43975">
        <v>0</v>
      </c>
      <c r="CA61" s="10" vm="40658">
        <v>158</v>
      </c>
      <c r="CB61" s="10" vm="34080">
        <v>24407</v>
      </c>
      <c r="CC61" s="10" vm="1505">
        <v>451</v>
      </c>
      <c r="CD61" s="10" vm="20622">
        <v>0</v>
      </c>
      <c r="CE61" s="10" vm="55498">
        <v>28465</v>
      </c>
      <c r="CF61" s="10" vm="13823">
        <v>19038</v>
      </c>
      <c r="CG61" s="10" vm="7254">
        <v>9427</v>
      </c>
      <c r="CH61" s="10" vm="53723">
        <v>0</v>
      </c>
      <c r="CI61" s="10" vm="40424">
        <v>0</v>
      </c>
      <c r="CJ61" s="10" vm="33859">
        <v>0</v>
      </c>
      <c r="CK61" s="10" vm="27068">
        <v>28465</v>
      </c>
      <c r="CL61" s="10" vm="20406">
        <v>0</v>
      </c>
      <c r="CM61" s="10" vm="52266">
        <v>0</v>
      </c>
      <c r="CN61" s="10" vm="13620">
        <v>0</v>
      </c>
      <c r="CO61" s="10" vm="7039">
        <v>0</v>
      </c>
      <c r="CP61" s="10" vm="50607">
        <v>0</v>
      </c>
      <c r="CQ61" s="10" vm="40194">
        <v>0</v>
      </c>
      <c r="CR61" s="10" vm="33625">
        <v>0</v>
      </c>
      <c r="CS61" s="10" vm="2163">
        <v>0</v>
      </c>
      <c r="CT61" s="10" vm="20185">
        <v>0</v>
      </c>
      <c r="CU61" s="10" vm="1816">
        <v>0</v>
      </c>
      <c r="CV61" s="10" vm="13404">
        <v>0</v>
      </c>
      <c r="CW61" s="10" vm="6869">
        <v>0</v>
      </c>
      <c r="CX61" s="10" vm="47234">
        <v>0</v>
      </c>
      <c r="CY61" s="10" vm="39979">
        <v>0</v>
      </c>
      <c r="CZ61" s="10" vm="33396">
        <v>0</v>
      </c>
      <c r="DA61" s="10" vm="26610">
        <v>0</v>
      </c>
      <c r="DB61" s="81" vm="19970">
        <v>0</v>
      </c>
      <c r="DC61" s="81" vm="45525">
        <v>0</v>
      </c>
      <c r="DD61" s="81" vm="13186">
        <v>0</v>
      </c>
      <c r="DE61" s="81" vm="6658">
        <v>0</v>
      </c>
      <c r="DF61" s="10" vm="43755">
        <v>0</v>
      </c>
      <c r="DG61" s="10" vm="39750">
        <v>0</v>
      </c>
      <c r="DH61" s="10" vm="33227">
        <v>0</v>
      </c>
      <c r="DI61" s="10" vm="1749">
        <v>0</v>
      </c>
      <c r="DJ61" s="10" vm="19760">
        <v>0</v>
      </c>
      <c r="DK61" s="10" vm="2438">
        <v>0</v>
      </c>
      <c r="DL61" s="10" vm="12971">
        <v>0</v>
      </c>
      <c r="DM61" s="10" vm="6441">
        <v>0</v>
      </c>
      <c r="DN61" s="10" vm="53505">
        <v>0</v>
      </c>
      <c r="DO61" s="10" vm="39520">
        <v>0</v>
      </c>
      <c r="DP61" s="10" vm="33003">
        <v>0</v>
      </c>
      <c r="DQ61" s="10" vm="1815">
        <v>0</v>
      </c>
      <c r="DR61" s="10" vm="19546">
        <v>0</v>
      </c>
      <c r="DS61" s="10" vm="60724">
        <v>0</v>
      </c>
      <c r="DT61" s="10" vm="12773">
        <v>0</v>
      </c>
      <c r="DU61" s="10" vm="6229">
        <v>0</v>
      </c>
      <c r="DV61" s="10" vm="50385">
        <v>0</v>
      </c>
      <c r="DW61" s="10" vm="39297">
        <v>0</v>
      </c>
      <c r="DX61" s="10" vm="32770">
        <v>0</v>
      </c>
      <c r="DY61" s="10" vm="25925">
        <v>0</v>
      </c>
      <c r="DZ61" s="10" vm="19324">
        <v>0</v>
      </c>
      <c r="EA61" s="10" vm="48607">
        <v>0</v>
      </c>
      <c r="EB61" s="10" vm="12557">
        <v>0</v>
      </c>
      <c r="EC61" s="10" vm="6061">
        <v>0</v>
      </c>
      <c r="ED61" s="10" vm="47014">
        <v>0</v>
      </c>
      <c r="EE61" s="10" vm="39080">
        <v>0</v>
      </c>
      <c r="EF61" s="10" vm="32544">
        <v>0</v>
      </c>
      <c r="EG61" s="10" vm="2437">
        <v>0</v>
      </c>
      <c r="EH61" s="81" vm="19111">
        <v>0</v>
      </c>
      <c r="EI61" s="81" vm="2162">
        <v>0</v>
      </c>
      <c r="EJ61" s="81" vm="12339">
        <v>0</v>
      </c>
      <c r="EK61" s="81" vm="5852">
        <v>0</v>
      </c>
      <c r="EL61" s="10" vm="43537">
        <v>0</v>
      </c>
      <c r="EM61" s="10" vm="38849">
        <v>0</v>
      </c>
      <c r="EN61" s="10" vm="32365">
        <v>0</v>
      </c>
      <c r="EO61" s="10" vm="25467">
        <v>0</v>
      </c>
      <c r="EP61" s="10" vm="18912">
        <v>0</v>
      </c>
      <c r="EQ61" s="10" vm="1302">
        <v>0</v>
      </c>
      <c r="ER61" s="10" vm="63847">
        <v>0</v>
      </c>
      <c r="ES61" s="10" vm="5638">
        <v>0</v>
      </c>
      <c r="ET61" s="10" vm="53289">
        <v>0</v>
      </c>
      <c r="EU61" s="10" vm="38619">
        <v>0</v>
      </c>
      <c r="EV61" s="10" vm="32146">
        <v>0</v>
      </c>
      <c r="EW61" s="10" vm="25237">
        <v>0</v>
      </c>
      <c r="EX61" s="10" vm="18695">
        <v>144</v>
      </c>
      <c r="EY61" s="10" vm="2392">
        <v>66</v>
      </c>
      <c r="EZ61" s="10" vm="11951">
        <v>104</v>
      </c>
      <c r="FA61" s="10" vm="62948">
        <v>66</v>
      </c>
      <c r="FB61" s="10" vm="50157">
        <v>47509</v>
      </c>
      <c r="FC61" s="10" vm="38397">
        <v>0</v>
      </c>
      <c r="FD61" s="10" vm="31917">
        <v>47509</v>
      </c>
      <c r="FE61" s="10" vm="25007">
        <v>63</v>
      </c>
      <c r="FF61" s="10" vm="18476">
        <v>218</v>
      </c>
      <c r="FG61" s="10" vm="1814">
        <v>0</v>
      </c>
      <c r="FH61" s="10" vm="11744">
        <v>-394</v>
      </c>
      <c r="FI61" s="10" vm="5213">
        <v>11835</v>
      </c>
      <c r="FJ61" s="10" vm="46789">
        <v>0</v>
      </c>
      <c r="FK61" s="10" vm="38181">
        <v>72</v>
      </c>
      <c r="FL61" s="10" vm="31683">
        <v>59303</v>
      </c>
      <c r="FM61" s="10" vm="1301">
        <v>7565</v>
      </c>
      <c r="FN61" s="10" vm="18306">
        <v>979</v>
      </c>
      <c r="FO61" s="10" vm="45100">
        <v>0</v>
      </c>
      <c r="FP61" s="10" vm="11531">
        <v>0</v>
      </c>
      <c r="FQ61" s="10" vm="4997">
        <v>-31</v>
      </c>
      <c r="FR61" s="10" vm="43318">
        <v>0</v>
      </c>
      <c r="FS61" s="10" vm="37950">
        <v>-39</v>
      </c>
      <c r="FT61" s="10" vm="31449">
        <v>8474</v>
      </c>
      <c r="FU61" s="10" vm="24549">
        <v>50829</v>
      </c>
      <c r="FV61" s="10" vm="18092">
        <v>39944</v>
      </c>
      <c r="FW61" s="81" vm="2436">
        <v>0</v>
      </c>
      <c r="FX61" s="81" vm="11313">
        <v>0</v>
      </c>
      <c r="FY61" s="81" vm="62889">
        <v>0</v>
      </c>
      <c r="FZ61" s="81" vm="53071">
        <v>0</v>
      </c>
      <c r="GA61" s="81" vm="37736">
        <v>0</v>
      </c>
      <c r="GB61" s="10" vm="31232">
        <v>68</v>
      </c>
      <c r="GC61" s="10" vm="1813">
        <v>48</v>
      </c>
      <c r="GD61" s="10" vm="17875">
        <v>20</v>
      </c>
      <c r="GE61" s="10" vm="1504">
        <v>0</v>
      </c>
      <c r="GF61" s="10" vm="11094">
        <v>0</v>
      </c>
      <c r="GG61" s="10" vm="4628">
        <v>0</v>
      </c>
      <c r="GH61" s="10" vm="49940">
        <v>332</v>
      </c>
      <c r="GI61" s="10" vm="37515">
        <v>248</v>
      </c>
      <c r="GJ61" s="10" vm="31001">
        <v>84</v>
      </c>
      <c r="GK61" s="10" vm="24094">
        <v>0</v>
      </c>
      <c r="GL61" s="10" vm="17653">
        <v>0</v>
      </c>
      <c r="GM61" s="10" vm="65593">
        <v>0</v>
      </c>
      <c r="GN61" s="10" vm="10891">
        <v>0</v>
      </c>
      <c r="GO61" s="10" vm="62873">
        <v>0</v>
      </c>
      <c r="GP61" s="10" vm="46563">
        <v>0</v>
      </c>
      <c r="GQ61" s="10" vm="37293">
        <v>0</v>
      </c>
      <c r="GR61" s="10" vm="30772">
        <v>0</v>
      </c>
      <c r="GS61" s="10" vm="2435">
        <v>0</v>
      </c>
      <c r="GT61" s="10" vm="17433">
        <v>400</v>
      </c>
      <c r="GU61" s="10" vm="2161">
        <v>296</v>
      </c>
      <c r="GV61" s="10" vm="10674">
        <v>104</v>
      </c>
      <c r="GW61" s="10" vm="4196">
        <v>0</v>
      </c>
      <c r="GX61" s="81" vm="43100">
        <v>0</v>
      </c>
      <c r="GY61" s="10" vm="37069">
        <v>0</v>
      </c>
      <c r="GZ61" s="10" vm="30597">
        <v>0</v>
      </c>
      <c r="HA61" s="10" vm="1503">
        <v>0</v>
      </c>
      <c r="HB61" s="10" vm="17224">
        <v>0</v>
      </c>
      <c r="HC61" s="81" vm="1300">
        <v>0</v>
      </c>
      <c r="HD61" s="81" vm="10457">
        <v>0</v>
      </c>
      <c r="HE61" s="10" vm="3978">
        <v>0</v>
      </c>
      <c r="HF61" s="10" vm="52839">
        <v>221</v>
      </c>
      <c r="HG61" s="10" vm="36848">
        <v>234</v>
      </c>
      <c r="HH61" s="10" vm="30370">
        <v>0</v>
      </c>
      <c r="HI61" s="10" vm="23415">
        <v>0</v>
      </c>
      <c r="HJ61" s="10" vm="17004">
        <v>468</v>
      </c>
      <c r="HK61" s="10" vm="2660">
        <v>0</v>
      </c>
      <c r="HL61" s="10" vm="10253">
        <v>0</v>
      </c>
      <c r="HM61" s="10" vm="3762">
        <v>0</v>
      </c>
      <c r="HN61" s="10" vm="49725">
        <v>103</v>
      </c>
      <c r="HO61" s="10" vm="36626">
        <v>1026</v>
      </c>
      <c r="HP61" s="10" vm="30136">
        <v>157</v>
      </c>
      <c r="HQ61" s="10" vm="2160">
        <v>0</v>
      </c>
      <c r="HR61" s="10" vm="16784">
        <v>157</v>
      </c>
      <c r="HS61" s="10" vm="1812">
        <v>0</v>
      </c>
      <c r="HT61" s="10" vm="10038">
        <v>0</v>
      </c>
      <c r="HU61" s="10" vm="3548">
        <v>0</v>
      </c>
      <c r="HV61" s="10" vm="46397">
        <v>486</v>
      </c>
      <c r="HW61" s="10" vm="36405">
        <v>0</v>
      </c>
      <c r="HX61" s="10" vm="29905">
        <v>0</v>
      </c>
      <c r="HY61" s="10" vm="22951">
        <v>20</v>
      </c>
      <c r="HZ61" s="10" vm="16566">
        <v>0</v>
      </c>
      <c r="IA61" s="10" vm="44652">
        <v>24</v>
      </c>
      <c r="IB61" s="10" vm="9818">
        <v>0</v>
      </c>
      <c r="IC61" s="10" vm="3328">
        <v>530</v>
      </c>
      <c r="ID61" s="10" vm="42877">
        <v>0</v>
      </c>
      <c r="IE61" s="10" vm="36177">
        <v>0</v>
      </c>
      <c r="IF61" s="10" vm="29669">
        <v>0</v>
      </c>
      <c r="IG61" s="10" vm="2115">
        <v>0</v>
      </c>
      <c r="IH61" s="10" vm="16352">
        <v>218</v>
      </c>
      <c r="II61" s="10" vm="2434">
        <v>1034</v>
      </c>
      <c r="IJ61" s="10" vm="9617">
        <v>0</v>
      </c>
      <c r="IK61" s="10" vm="3107">
        <v>1</v>
      </c>
      <c r="IL61" s="10" vm="52622">
        <v>-5</v>
      </c>
      <c r="IM61" s="10" vm="35947">
        <v>169</v>
      </c>
      <c r="IN61" s="10" vm="29434">
        <v>1389</v>
      </c>
      <c r="IO61" s="81" vm="1811">
        <v>1389</v>
      </c>
      <c r="IP61" s="10" vm="16135">
        <v>1</v>
      </c>
      <c r="IQ61" s="10" vm="1502">
        <v>-1</v>
      </c>
      <c r="IR61" s="10" vm="9399">
        <v>0</v>
      </c>
      <c r="IS61" s="81" vm="2888">
        <v>20</v>
      </c>
      <c r="IT61" s="10" vm="49495">
        <v>20</v>
      </c>
    </row>
    <row r="62" spans="1:254" x14ac:dyDescent="0.25">
      <c r="A62" s="8" t="s">
        <v>314</v>
      </c>
      <c r="B62" s="8" t="s">
        <v>313</v>
      </c>
      <c r="C62" s="89">
        <v>44651</v>
      </c>
      <c r="D62" s="76" vm="15911">
        <v>12</v>
      </c>
      <c r="E62" s="10" vm="9164">
        <v>7287</v>
      </c>
      <c r="F62" s="10" vm="65462">
        <v>-5190</v>
      </c>
      <c r="G62" s="10" vm="42663">
        <v>-617</v>
      </c>
      <c r="H62" s="10" vm="59602">
        <v>1480</v>
      </c>
      <c r="I62" s="10" vm="29214">
        <v>0</v>
      </c>
      <c r="J62" s="10" vm="63384">
        <v>1480</v>
      </c>
      <c r="K62" s="10" vm="46185">
        <v>0</v>
      </c>
      <c r="L62" s="10" vm="15691">
        <v>171</v>
      </c>
      <c r="M62" s="10" vm="8946">
        <v>0</v>
      </c>
      <c r="N62" s="10" vm="44436">
        <v>21</v>
      </c>
      <c r="O62" s="10" vm="42438">
        <v>-1042</v>
      </c>
      <c r="P62" s="10" vm="35730">
        <v>0</v>
      </c>
      <c r="Q62" s="10" vm="64349">
        <v>0</v>
      </c>
      <c r="R62" s="10" vm="22322">
        <v>0</v>
      </c>
      <c r="S62" s="10" vm="55902">
        <v>0</v>
      </c>
      <c r="T62" s="10" vm="15494">
        <v>630</v>
      </c>
      <c r="U62" s="10" vm="8736">
        <v>0</v>
      </c>
      <c r="V62" s="10" vm="54187">
        <v>630</v>
      </c>
      <c r="W62" s="10" vm="42223">
        <v>0</v>
      </c>
      <c r="X62" s="10" vm="35494">
        <v>96</v>
      </c>
      <c r="Y62" s="10" vm="28907">
        <v>0</v>
      </c>
      <c r="Z62" s="10" vm="22101">
        <v>0</v>
      </c>
      <c r="AA62" s="10" vm="52517">
        <v>726</v>
      </c>
      <c r="AB62" s="10" vm="15301">
        <v>5506</v>
      </c>
      <c r="AC62" s="10" vm="8540">
        <v>278</v>
      </c>
      <c r="AD62" s="10" vm="51067">
        <v>5784</v>
      </c>
      <c r="AE62" s="10" vm="42004">
        <v>460</v>
      </c>
      <c r="AF62" s="10" vm="35259">
        <v>0</v>
      </c>
      <c r="AG62" s="10" vm="28674">
        <v>0</v>
      </c>
      <c r="AH62" s="10" vm="21881">
        <v>0</v>
      </c>
      <c r="AI62" s="10" vm="49266">
        <v>6244</v>
      </c>
      <c r="AJ62" s="10" vm="15086">
        <v>778</v>
      </c>
      <c r="AK62" s="10" vm="8440">
        <v>638</v>
      </c>
      <c r="AL62" s="10" vm="47695">
        <v>644</v>
      </c>
      <c r="AM62" s="10" vm="65161">
        <v>497</v>
      </c>
      <c r="AN62" s="10" vm="35045">
        <v>639</v>
      </c>
      <c r="AO62" s="10" vm="28449">
        <v>8</v>
      </c>
      <c r="AP62" s="10" vm="21672">
        <v>0</v>
      </c>
      <c r="AQ62" s="10" vm="45959">
        <v>1615</v>
      </c>
      <c r="AR62" s="10" vm="14866">
        <v>0</v>
      </c>
      <c r="AS62" s="10" vm="8235">
        <v>0</v>
      </c>
      <c r="AT62" s="10" vm="44207">
        <v>4819</v>
      </c>
      <c r="AU62" s="10" vm="41572">
        <v>1425</v>
      </c>
      <c r="AV62" s="10" vm="34915">
        <v>48</v>
      </c>
      <c r="AW62" s="10" vm="28222">
        <v>87550</v>
      </c>
      <c r="AX62" s="10" vm="21468">
        <v>0</v>
      </c>
      <c r="AY62" s="10" vm="55707">
        <v>50</v>
      </c>
      <c r="AZ62" s="10" vm="14653">
        <v>0</v>
      </c>
      <c r="BA62" s="10" vm="8017">
        <v>0</v>
      </c>
      <c r="BB62" s="10" vm="53955">
        <v>0</v>
      </c>
      <c r="BC62" s="10" vm="41341">
        <v>0</v>
      </c>
      <c r="BD62" s="10" vm="34712">
        <v>0</v>
      </c>
      <c r="BE62" s="10" vm="27993">
        <v>0</v>
      </c>
      <c r="BF62" s="10" vm="21247">
        <v>399</v>
      </c>
      <c r="BG62" s="10" vm="52410">
        <v>87999</v>
      </c>
      <c r="BH62" s="10" vm="14458">
        <v>403</v>
      </c>
      <c r="BI62" s="10" vm="63159">
        <v>654</v>
      </c>
      <c r="BJ62" s="10" vm="50849">
        <v>1517</v>
      </c>
      <c r="BK62" s="10" vm="41114">
        <v>0</v>
      </c>
      <c r="BL62" s="10" vm="34481">
        <v>0</v>
      </c>
      <c r="BM62" s="10" vm="27762">
        <v>2574</v>
      </c>
      <c r="BN62" s="10" vm="21026">
        <v>396</v>
      </c>
      <c r="BO62" s="10" vm="49043">
        <v>0</v>
      </c>
      <c r="BP62" s="10" vm="14242">
        <v>465</v>
      </c>
      <c r="BQ62" s="10" vm="63100">
        <v>2023</v>
      </c>
      <c r="BR62" s="10" vm="47471">
        <v>2884</v>
      </c>
      <c r="BS62" s="10" vm="40902">
        <v>-310</v>
      </c>
      <c r="BT62" s="10" vm="34258">
        <v>87689</v>
      </c>
      <c r="BU62" s="10" vm="27535">
        <v>33649</v>
      </c>
      <c r="BV62" s="10" vm="20811">
        <v>0</v>
      </c>
      <c r="BW62" s="10" vm="45737">
        <v>0</v>
      </c>
      <c r="BX62" s="10" vm="14024">
        <v>38291</v>
      </c>
      <c r="BY62" s="10" vm="7450">
        <v>0</v>
      </c>
      <c r="BZ62" s="10" vm="43989">
        <v>0</v>
      </c>
      <c r="CA62" s="10" vm="40673">
        <v>0</v>
      </c>
      <c r="CB62" s="10" vm="34094">
        <v>71940</v>
      </c>
      <c r="CC62" s="10" vm="27309">
        <v>150</v>
      </c>
      <c r="CD62" s="10" vm="64154">
        <v>0</v>
      </c>
      <c r="CE62" s="10" vm="55486">
        <v>15599</v>
      </c>
      <c r="CF62" s="10" vm="13810">
        <v>15599</v>
      </c>
      <c r="CG62" s="10" vm="7239">
        <v>0</v>
      </c>
      <c r="CH62" s="10" vm="53737">
        <v>0</v>
      </c>
      <c r="CI62" s="10" vm="40441">
        <v>0</v>
      </c>
      <c r="CJ62" s="10" vm="33874">
        <v>0</v>
      </c>
      <c r="CK62" s="10" vm="27084">
        <v>15599</v>
      </c>
      <c r="CL62" s="10" vm="20391">
        <v>795</v>
      </c>
      <c r="CM62" s="10" vm="52256">
        <v>617</v>
      </c>
      <c r="CN62" s="10" vm="13605">
        <v>10</v>
      </c>
      <c r="CO62" s="10" vm="7022">
        <v>168</v>
      </c>
      <c r="CP62" s="10" vm="50619">
        <v>0</v>
      </c>
      <c r="CQ62" s="10" vm="40211">
        <v>0</v>
      </c>
      <c r="CR62" s="10" vm="33640">
        <v>0</v>
      </c>
      <c r="CS62" s="10" vm="26850">
        <v>0</v>
      </c>
      <c r="CT62" s="10" vm="20172">
        <v>0</v>
      </c>
      <c r="CU62" s="10" vm="48819">
        <v>0</v>
      </c>
      <c r="CV62" s="10" vm="13390">
        <v>162</v>
      </c>
      <c r="CW62" s="10" vm="6856">
        <v>-162</v>
      </c>
      <c r="CX62" s="10" vm="47248">
        <v>0</v>
      </c>
      <c r="CY62" s="10" vm="39995">
        <v>0</v>
      </c>
      <c r="CZ62" s="10" vm="33411">
        <v>0</v>
      </c>
      <c r="DA62" s="10" vm="26626">
        <v>0</v>
      </c>
      <c r="DB62" s="81" vm="19955">
        <v>0</v>
      </c>
      <c r="DC62" s="81" vm="45512">
        <v>0</v>
      </c>
      <c r="DD62" s="81" vm="13170">
        <v>0</v>
      </c>
      <c r="DE62" s="81" vm="6641">
        <v>0</v>
      </c>
      <c r="DF62" s="10" vm="43768">
        <v>248</v>
      </c>
      <c r="DG62" s="10" vm="39767">
        <v>0</v>
      </c>
      <c r="DH62" s="10" vm="33235">
        <v>199</v>
      </c>
      <c r="DI62" s="10" vm="26392">
        <v>49</v>
      </c>
      <c r="DJ62" s="10" vm="19747">
        <v>1043</v>
      </c>
      <c r="DK62" s="10" vm="55267">
        <v>617</v>
      </c>
      <c r="DL62" s="10" vm="12957">
        <v>371</v>
      </c>
      <c r="DM62" s="10" vm="6425">
        <v>55</v>
      </c>
      <c r="DN62" s="10" vm="53518">
        <v>0</v>
      </c>
      <c r="DO62" s="10" vm="39538">
        <v>0</v>
      </c>
      <c r="DP62" s="10" vm="33018">
        <v>0</v>
      </c>
      <c r="DQ62" s="10" vm="26163">
        <v>0</v>
      </c>
      <c r="DR62" s="10" vm="19531">
        <v>0</v>
      </c>
      <c r="DS62" s="10" vm="52101">
        <v>0</v>
      </c>
      <c r="DT62" s="10" vm="12759">
        <v>0</v>
      </c>
      <c r="DU62" s="10" vm="6212">
        <v>0</v>
      </c>
      <c r="DV62" s="10" vm="50398">
        <v>0</v>
      </c>
      <c r="DW62" s="10" vm="39312">
        <v>0</v>
      </c>
      <c r="DX62" s="10" vm="32785">
        <v>0</v>
      </c>
      <c r="DY62" s="10" vm="25939">
        <v>0</v>
      </c>
      <c r="DZ62" s="10" vm="19312">
        <v>0</v>
      </c>
      <c r="EA62" s="10" vm="48595">
        <v>0</v>
      </c>
      <c r="EB62" s="10" vm="12543">
        <v>0</v>
      </c>
      <c r="EC62" s="10" vm="62970">
        <v>0</v>
      </c>
      <c r="ED62" s="10" vm="47028">
        <v>0</v>
      </c>
      <c r="EE62" s="10" vm="39095">
        <v>0</v>
      </c>
      <c r="EF62" s="10" vm="32558">
        <v>0</v>
      </c>
      <c r="EG62" s="10" vm="25713">
        <v>0</v>
      </c>
      <c r="EH62" s="81" vm="19096">
        <v>0</v>
      </c>
      <c r="EI62" s="81" vm="45292">
        <v>0</v>
      </c>
      <c r="EJ62" s="81" vm="12323">
        <v>0</v>
      </c>
      <c r="EK62" s="81" vm="5836">
        <v>0</v>
      </c>
      <c r="EL62" s="10" vm="43551">
        <v>0</v>
      </c>
      <c r="EM62" s="10" vm="38866">
        <v>0</v>
      </c>
      <c r="EN62" s="10" vm="32378">
        <v>0</v>
      </c>
      <c r="EO62" s="10" vm="25483">
        <v>0</v>
      </c>
      <c r="EP62" s="10" vm="18899">
        <v>0</v>
      </c>
      <c r="EQ62" s="10" vm="55050">
        <v>0</v>
      </c>
      <c r="ER62" s="10" vm="12107">
        <v>0</v>
      </c>
      <c r="ES62" s="10" vm="5622">
        <v>0</v>
      </c>
      <c r="ET62" s="10" vm="53302">
        <v>1043</v>
      </c>
      <c r="EU62" s="10" vm="38634">
        <v>617</v>
      </c>
      <c r="EV62" s="10" vm="32161">
        <v>371</v>
      </c>
      <c r="EW62" s="10" vm="25253">
        <v>55</v>
      </c>
      <c r="EX62" s="10" vm="18681">
        <v>74</v>
      </c>
      <c r="EY62" s="10" vm="51886">
        <v>17</v>
      </c>
      <c r="EZ62" s="10" vm="11940">
        <v>6</v>
      </c>
      <c r="FA62" s="10" vm="5413">
        <v>17</v>
      </c>
      <c r="FB62" s="10" vm="50168">
        <v>101872</v>
      </c>
      <c r="FC62" s="10" vm="38412">
        <v>0</v>
      </c>
      <c r="FD62" s="10" vm="31932">
        <v>101872</v>
      </c>
      <c r="FE62" s="10" vm="25023">
        <v>4187</v>
      </c>
      <c r="FF62" s="10" vm="18461">
        <v>369</v>
      </c>
      <c r="FG62" s="10" vm="48372">
        <v>0</v>
      </c>
      <c r="FH62" s="10" vm="11729">
        <v>-177</v>
      </c>
      <c r="FI62" s="10" vm="5197">
        <v>0</v>
      </c>
      <c r="FJ62" s="10" vm="46803">
        <v>-403</v>
      </c>
      <c r="FK62" s="10" vm="38198">
        <v>0</v>
      </c>
      <c r="FL62" s="10" vm="31698">
        <v>105848</v>
      </c>
      <c r="FM62" s="10" vm="24789">
        <v>16860</v>
      </c>
      <c r="FN62" s="10" vm="18293">
        <v>1616</v>
      </c>
      <c r="FO62" s="10" vm="45088">
        <v>0</v>
      </c>
      <c r="FP62" s="10" vm="11517">
        <v>0</v>
      </c>
      <c r="FQ62" s="10" vm="4981">
        <v>-177</v>
      </c>
      <c r="FR62" s="10" vm="43331">
        <v>0</v>
      </c>
      <c r="FS62" s="10" vm="37965">
        <v>0</v>
      </c>
      <c r="FT62" s="10" vm="31464">
        <v>18299</v>
      </c>
      <c r="FU62" s="10" vm="24565">
        <v>87549</v>
      </c>
      <c r="FV62" s="10" vm="18076">
        <v>85012</v>
      </c>
      <c r="FW62" s="81" vm="54827">
        <v>0</v>
      </c>
      <c r="FX62" s="81" vm="11298">
        <v>0</v>
      </c>
      <c r="FY62" s="81" vm="4823">
        <v>0</v>
      </c>
      <c r="FZ62" s="81" vm="53085">
        <v>0</v>
      </c>
      <c r="GA62" s="81" vm="37753">
        <v>0</v>
      </c>
      <c r="GB62" s="10" vm="31246">
        <v>0</v>
      </c>
      <c r="GC62" s="10" vm="24335">
        <v>0</v>
      </c>
      <c r="GD62" s="10" vm="17860">
        <v>0</v>
      </c>
      <c r="GE62" s="10" vm="51664">
        <v>0</v>
      </c>
      <c r="GF62" s="10" vm="11079">
        <v>0</v>
      </c>
      <c r="GG62" s="10" vm="4612">
        <v>0</v>
      </c>
      <c r="GH62" s="10" vm="49953">
        <v>0</v>
      </c>
      <c r="GI62" s="10" vm="37530">
        <v>0</v>
      </c>
      <c r="GJ62" s="10" vm="31016">
        <v>0</v>
      </c>
      <c r="GK62" s="10" vm="24108">
        <v>0</v>
      </c>
      <c r="GL62" s="10" vm="17639">
        <v>0</v>
      </c>
      <c r="GM62" s="10" vm="65589">
        <v>0</v>
      </c>
      <c r="GN62" s="10" vm="10877">
        <v>0</v>
      </c>
      <c r="GO62" s="10" vm="4401">
        <v>0</v>
      </c>
      <c r="GP62" s="10" vm="46577">
        <v>0</v>
      </c>
      <c r="GQ62" s="10" vm="37309">
        <v>0</v>
      </c>
      <c r="GR62" s="10" vm="30787">
        <v>0</v>
      </c>
      <c r="GS62" s="10" vm="23883">
        <v>0</v>
      </c>
      <c r="GT62" s="10" vm="17418">
        <v>0</v>
      </c>
      <c r="GU62" s="10" vm="44867">
        <v>0</v>
      </c>
      <c r="GV62" s="10" vm="10659">
        <v>0</v>
      </c>
      <c r="GW62" s="10" vm="4180">
        <v>0</v>
      </c>
      <c r="GX62" s="81" vm="43113">
        <v>0</v>
      </c>
      <c r="GY62" s="10" vm="37085">
        <v>0</v>
      </c>
      <c r="GZ62" s="10" vm="64479">
        <v>0</v>
      </c>
      <c r="HA62" s="10" vm="23654">
        <v>0</v>
      </c>
      <c r="HB62" s="10" vm="17211">
        <v>0</v>
      </c>
      <c r="HC62" s="81" vm="54609">
        <v>0</v>
      </c>
      <c r="HD62" s="81" vm="10442">
        <v>0</v>
      </c>
      <c r="HE62" s="10" vm="3962">
        <v>0</v>
      </c>
      <c r="HF62" s="10" vm="52852">
        <v>307</v>
      </c>
      <c r="HG62" s="10" vm="36864">
        <v>0</v>
      </c>
      <c r="HH62" s="10" vm="30385">
        <v>0</v>
      </c>
      <c r="HI62" s="10" vm="23431">
        <v>14</v>
      </c>
      <c r="HJ62" s="10" vm="16990">
        <v>275</v>
      </c>
      <c r="HK62" s="10" vm="51490">
        <v>0</v>
      </c>
      <c r="HL62" s="10" vm="10239">
        <v>0</v>
      </c>
      <c r="HM62" s="10" vm="3746">
        <v>0</v>
      </c>
      <c r="HN62" s="10" vm="49739">
        <v>1427</v>
      </c>
      <c r="HO62" s="10" vm="36642">
        <v>2023</v>
      </c>
      <c r="HP62" s="10" vm="30151">
        <v>0</v>
      </c>
      <c r="HQ62" s="10" vm="23197">
        <v>0</v>
      </c>
      <c r="HR62" s="10" vm="16768">
        <v>0</v>
      </c>
      <c r="HS62" s="10" vm="47992">
        <v>0</v>
      </c>
      <c r="HT62" s="10" vm="10022">
        <v>0</v>
      </c>
      <c r="HU62" s="10" vm="3532">
        <v>0</v>
      </c>
      <c r="HV62" s="10" vm="65348">
        <v>1047</v>
      </c>
      <c r="HW62" s="10" vm="36420">
        <v>108</v>
      </c>
      <c r="HX62" s="10" vm="29920">
        <v>0</v>
      </c>
      <c r="HY62" s="10" vm="22966">
        <v>6</v>
      </c>
      <c r="HZ62" s="10" vm="16552">
        <v>0</v>
      </c>
      <c r="IA62" s="10" vm="44639">
        <v>0</v>
      </c>
      <c r="IB62" s="10" vm="9804">
        <v>-119</v>
      </c>
      <c r="IC62" s="10" vm="3312">
        <v>1042</v>
      </c>
      <c r="ID62" s="10" vm="42891">
        <v>75</v>
      </c>
      <c r="IE62" s="10" vm="36193">
        <v>45</v>
      </c>
      <c r="IF62" s="10" vm="29684">
        <v>0</v>
      </c>
      <c r="IG62" s="10" vm="22788">
        <v>120</v>
      </c>
      <c r="IH62" s="10" vm="16338">
        <v>369</v>
      </c>
      <c r="II62" s="10" vm="54391">
        <v>1635</v>
      </c>
      <c r="IJ62" s="10" vm="9603">
        <v>0</v>
      </c>
      <c r="IK62" s="10" vm="3091">
        <v>8</v>
      </c>
      <c r="IL62" s="10" vm="52636">
        <v>-1</v>
      </c>
      <c r="IM62" s="10" vm="35964">
        <v>0</v>
      </c>
      <c r="IN62" s="10" vm="29449">
        <v>1215</v>
      </c>
      <c r="IO62" s="81" vm="22566">
        <v>1281</v>
      </c>
      <c r="IP62" s="10" vm="16121">
        <v>0</v>
      </c>
      <c r="IQ62" s="10" vm="51271">
        <v>0</v>
      </c>
      <c r="IR62" s="10" vm="9383">
        <v>0</v>
      </c>
      <c r="IS62" s="81" vm="2872">
        <v>0</v>
      </c>
      <c r="IT62" s="10" vm="49509">
        <v>0</v>
      </c>
    </row>
    <row r="63" spans="1:254" x14ac:dyDescent="0.25">
      <c r="A63" s="8" t="s">
        <v>195</v>
      </c>
      <c r="B63" s="8" t="s">
        <v>196</v>
      </c>
      <c r="C63" s="89">
        <v>44651</v>
      </c>
      <c r="D63" s="76" vm="15926">
        <v>12</v>
      </c>
      <c r="E63" s="10" vm="9180">
        <v>42923</v>
      </c>
      <c r="F63" s="10" vm="65455">
        <v>-30145</v>
      </c>
      <c r="G63" s="10" vm="42648">
        <v>-3306</v>
      </c>
      <c r="H63" s="10" vm="59587">
        <v>9472</v>
      </c>
      <c r="I63" s="10" vm="29198">
        <v>1303</v>
      </c>
      <c r="J63" s="10" vm="63400">
        <v>10775</v>
      </c>
      <c r="K63" s="10" vm="46197">
        <v>0</v>
      </c>
      <c r="L63" s="10" vm="15706">
        <v>0</v>
      </c>
      <c r="M63" s="10" vm="8962">
        <v>0</v>
      </c>
      <c r="N63" s="10" vm="44422">
        <v>23</v>
      </c>
      <c r="O63" s="10" vm="42424">
        <v>-7239</v>
      </c>
      <c r="P63" s="10" vm="35715">
        <v>6407</v>
      </c>
      <c r="Q63" s="10" vm="64342">
        <v>0</v>
      </c>
      <c r="R63" s="10" vm="22337">
        <v>0</v>
      </c>
      <c r="S63" s="10" vm="55915">
        <v>0</v>
      </c>
      <c r="T63" s="10" vm="63962">
        <v>9966</v>
      </c>
      <c r="U63" s="10" vm="8737">
        <v>0</v>
      </c>
      <c r="V63" s="10" vm="54188">
        <v>9966</v>
      </c>
      <c r="W63" s="10" vm="42194">
        <v>0</v>
      </c>
      <c r="X63" s="10" vm="35463">
        <v>2062</v>
      </c>
      <c r="Y63" s="10" vm="28879">
        <v>0</v>
      </c>
      <c r="Z63" s="10" vm="22102">
        <v>0</v>
      </c>
      <c r="AA63" s="10" vm="66058">
        <v>12028</v>
      </c>
      <c r="AB63" s="10" vm="15302">
        <v>24368</v>
      </c>
      <c r="AC63" s="10" vm="8541">
        <v>3091</v>
      </c>
      <c r="AD63" s="10" vm="51076">
        <v>27459</v>
      </c>
      <c r="AE63" s="10" vm="42005">
        <v>2017</v>
      </c>
      <c r="AF63" s="10" vm="35260">
        <v>0</v>
      </c>
      <c r="AG63" s="10" vm="28651">
        <v>0</v>
      </c>
      <c r="AH63" s="10" vm="21882">
        <v>652</v>
      </c>
      <c r="AI63" s="10" vm="49280">
        <v>30128</v>
      </c>
      <c r="AJ63" s="10" vm="15087">
        <v>3775</v>
      </c>
      <c r="AK63" s="10" vm="63184">
        <v>3100</v>
      </c>
      <c r="AL63" s="10" vm="47704">
        <v>4986</v>
      </c>
      <c r="AM63" s="10" vm="41782">
        <v>1232</v>
      </c>
      <c r="AN63" s="10" vm="35031">
        <v>2002</v>
      </c>
      <c r="AO63" s="10" vm="28459">
        <v>15</v>
      </c>
      <c r="AP63" s="10" vm="21686">
        <v>117</v>
      </c>
      <c r="AQ63" s="10" vm="45971">
        <v>5634</v>
      </c>
      <c r="AR63" s="10" vm="14882">
        <v>0</v>
      </c>
      <c r="AS63" s="10" vm="8221">
        <v>776</v>
      </c>
      <c r="AT63" s="10" vm="44217">
        <v>21637</v>
      </c>
      <c r="AU63" s="10" vm="41556">
        <v>8491</v>
      </c>
      <c r="AV63" s="10" vm="64837">
        <v>205</v>
      </c>
      <c r="AW63" s="10" vm="28232">
        <v>382694</v>
      </c>
      <c r="AX63" s="10" vm="21469">
        <v>0</v>
      </c>
      <c r="AY63" s="10" vm="66292">
        <v>682</v>
      </c>
      <c r="AZ63" s="10" vm="14654">
        <v>0</v>
      </c>
      <c r="BA63" s="10" vm="8018">
        <v>1649</v>
      </c>
      <c r="BB63" s="10" vm="53964">
        <v>56095</v>
      </c>
      <c r="BC63" s="10" vm="41342">
        <v>0</v>
      </c>
      <c r="BD63" s="10" vm="34713">
        <v>0</v>
      </c>
      <c r="BE63" s="10" vm="28003">
        <v>2500</v>
      </c>
      <c r="BF63" s="10" vm="21248">
        <v>0</v>
      </c>
      <c r="BG63" s="10" vm="52419">
        <v>443620</v>
      </c>
      <c r="BH63" s="10" vm="14444">
        <v>3087</v>
      </c>
      <c r="BI63" s="10" vm="7805">
        <v>1666</v>
      </c>
      <c r="BJ63" s="10" vm="50859">
        <v>15350</v>
      </c>
      <c r="BK63" s="10" vm="41099">
        <v>0</v>
      </c>
      <c r="BL63" s="10" vm="34466">
        <v>1820</v>
      </c>
      <c r="BM63" s="10" vm="27772">
        <v>21923</v>
      </c>
      <c r="BN63" s="10" vm="21040">
        <v>10462</v>
      </c>
      <c r="BO63" s="10" vm="49057">
        <v>0</v>
      </c>
      <c r="BP63" s="10" vm="14256">
        <v>2046</v>
      </c>
      <c r="BQ63" s="10" vm="7669">
        <v>15827</v>
      </c>
      <c r="BR63" s="10" vm="47480">
        <v>28335</v>
      </c>
      <c r="BS63" s="10" vm="40875">
        <v>-6412</v>
      </c>
      <c r="BT63" s="10" vm="34231">
        <v>437208</v>
      </c>
      <c r="BU63" s="10" vm="27545">
        <v>208415</v>
      </c>
      <c r="BV63" s="10" vm="20812">
        <v>0</v>
      </c>
      <c r="BW63" s="10" vm="45750">
        <v>0</v>
      </c>
      <c r="BX63" s="10" vm="14025">
        <v>135932</v>
      </c>
      <c r="BY63" s="10" vm="7451">
        <v>1649</v>
      </c>
      <c r="BZ63" s="10" vm="43999">
        <v>0</v>
      </c>
      <c r="CA63" s="10" vm="40674">
        <v>2688</v>
      </c>
      <c r="CB63" s="10" vm="34105">
        <v>348684</v>
      </c>
      <c r="CC63" s="10" vm="27319">
        <v>2675</v>
      </c>
      <c r="CD63" s="10" vm="20623">
        <v>10791</v>
      </c>
      <c r="CE63" s="10" vm="55500">
        <v>75058</v>
      </c>
      <c r="CF63" s="10" vm="13824">
        <v>75058</v>
      </c>
      <c r="CG63" s="10" vm="7226">
        <v>0</v>
      </c>
      <c r="CH63" s="10" vm="53746">
        <v>0</v>
      </c>
      <c r="CI63" s="10" vm="40425">
        <v>0</v>
      </c>
      <c r="CJ63" s="10" vm="33887">
        <v>0</v>
      </c>
      <c r="CK63" s="10" vm="27094">
        <v>75058</v>
      </c>
      <c r="CL63" s="10" vm="20392">
        <v>5557</v>
      </c>
      <c r="CM63" s="10" vm="52267">
        <v>3306</v>
      </c>
      <c r="CN63" s="10" vm="13606">
        <v>0</v>
      </c>
      <c r="CO63" s="10" vm="7023">
        <v>2251</v>
      </c>
      <c r="CP63" s="10" vm="50629">
        <v>3521</v>
      </c>
      <c r="CQ63" s="10" vm="40212">
        <v>0</v>
      </c>
      <c r="CR63" s="10" vm="33651">
        <v>3645</v>
      </c>
      <c r="CS63" s="10" vm="26860">
        <v>-124</v>
      </c>
      <c r="CT63" s="10" vm="20186">
        <v>0</v>
      </c>
      <c r="CU63" s="10" vm="48831">
        <v>0</v>
      </c>
      <c r="CV63" s="10" vm="13405">
        <v>1011</v>
      </c>
      <c r="CW63" s="10" vm="6847">
        <v>-1011</v>
      </c>
      <c r="CX63" s="10" vm="47257">
        <v>404</v>
      </c>
      <c r="CY63" s="10" vm="39980">
        <v>0</v>
      </c>
      <c r="CZ63" s="10" vm="33423">
        <v>757</v>
      </c>
      <c r="DA63" s="10" vm="26636">
        <v>-353</v>
      </c>
      <c r="DB63" s="81" vm="19956">
        <v>154</v>
      </c>
      <c r="DC63" s="81" vm="45526">
        <v>0</v>
      </c>
      <c r="DD63" s="81" vm="13171">
        <v>0</v>
      </c>
      <c r="DE63" s="81" vm="6642">
        <v>154</v>
      </c>
      <c r="DF63" s="10" vm="43778">
        <v>17</v>
      </c>
      <c r="DG63" s="10" vm="39768">
        <v>0</v>
      </c>
      <c r="DH63" s="10" vm="64660">
        <v>84</v>
      </c>
      <c r="DI63" s="10" vm="26402">
        <v>-67</v>
      </c>
      <c r="DJ63" s="10" vm="19761">
        <v>9653</v>
      </c>
      <c r="DK63" s="10" vm="55279">
        <v>3306</v>
      </c>
      <c r="DL63" s="10" vm="12972">
        <v>5497</v>
      </c>
      <c r="DM63" s="10" vm="6412">
        <v>850</v>
      </c>
      <c r="DN63" s="10" vm="53527">
        <v>0</v>
      </c>
      <c r="DO63" s="10" vm="39521">
        <v>0</v>
      </c>
      <c r="DP63" s="10" vm="33031">
        <v>0</v>
      </c>
      <c r="DQ63" s="10" vm="26173">
        <v>0</v>
      </c>
      <c r="DR63" s="10" vm="19532">
        <v>0</v>
      </c>
      <c r="DS63" s="10" vm="52112">
        <v>0</v>
      </c>
      <c r="DT63" s="10" vm="12760">
        <v>0</v>
      </c>
      <c r="DU63" s="10" vm="6213">
        <v>0</v>
      </c>
      <c r="DV63" s="10" vm="50408">
        <v>838</v>
      </c>
      <c r="DW63" s="10" vm="39313">
        <v>0</v>
      </c>
      <c r="DX63" s="10" vm="32795">
        <v>2221</v>
      </c>
      <c r="DY63" s="10" vm="25949">
        <v>-1383</v>
      </c>
      <c r="DZ63" s="10" vm="19325">
        <v>2148</v>
      </c>
      <c r="EA63" s="10" vm="48609">
        <v>0</v>
      </c>
      <c r="EB63" s="10" vm="12558">
        <v>634</v>
      </c>
      <c r="EC63" s="10" vm="62974">
        <v>1514</v>
      </c>
      <c r="ED63" s="10" vm="47037">
        <v>156</v>
      </c>
      <c r="EE63" s="10" vm="39065">
        <v>0</v>
      </c>
      <c r="EF63" s="10" vm="32570">
        <v>156</v>
      </c>
      <c r="EG63" s="10" vm="25723">
        <v>0</v>
      </c>
      <c r="EH63" s="81" vm="19097">
        <v>0</v>
      </c>
      <c r="EI63" s="81" vm="45305">
        <v>0</v>
      </c>
      <c r="EJ63" s="81" vm="12324">
        <v>0</v>
      </c>
      <c r="EK63" s="81" vm="5854">
        <v>0</v>
      </c>
      <c r="EL63" s="10" vm="43561">
        <v>0</v>
      </c>
      <c r="EM63" s="10" vm="38850">
        <v>0</v>
      </c>
      <c r="EN63" s="10" vm="64581">
        <v>0</v>
      </c>
      <c r="EO63" s="10" vm="25493">
        <v>0</v>
      </c>
      <c r="EP63" s="10" vm="18913">
        <v>3142</v>
      </c>
      <c r="EQ63" s="10" vm="55062">
        <v>0</v>
      </c>
      <c r="ER63" s="10" vm="12108">
        <v>3011</v>
      </c>
      <c r="ES63" s="10" vm="5639">
        <v>131</v>
      </c>
      <c r="ET63" s="10" vm="53311">
        <v>12795</v>
      </c>
      <c r="EU63" s="10" vm="38635">
        <v>3306</v>
      </c>
      <c r="EV63" s="10" vm="32174">
        <v>8508</v>
      </c>
      <c r="EW63" s="10" vm="25263">
        <v>981</v>
      </c>
      <c r="EX63" s="10" vm="18696">
        <v>1966</v>
      </c>
      <c r="EY63" s="10" vm="51898">
        <v>286</v>
      </c>
      <c r="EZ63" s="10" vm="63795">
        <v>307</v>
      </c>
      <c r="FA63" s="10" vm="5429">
        <v>286</v>
      </c>
      <c r="FB63" s="10" vm="50178">
        <v>451525</v>
      </c>
      <c r="FC63" s="10" vm="38398">
        <v>0</v>
      </c>
      <c r="FD63" s="10" vm="31943">
        <v>451525</v>
      </c>
      <c r="FE63" s="10" vm="25033">
        <v>7385</v>
      </c>
      <c r="FF63" s="10" vm="18462">
        <v>2662</v>
      </c>
      <c r="FG63" s="10" vm="48385">
        <v>0</v>
      </c>
      <c r="FH63" s="10" vm="11730">
        <v>-2119</v>
      </c>
      <c r="FI63" s="10" vm="5215">
        <v>0</v>
      </c>
      <c r="FJ63" s="10" vm="46811">
        <v>342</v>
      </c>
      <c r="FK63" s="10" vm="38182">
        <v>0</v>
      </c>
      <c r="FL63" s="10" vm="31711">
        <v>459795</v>
      </c>
      <c r="FM63" s="10" vm="24799">
        <v>72370</v>
      </c>
      <c r="FN63" s="10" vm="18307">
        <v>5634</v>
      </c>
      <c r="FO63" s="10" vm="45101">
        <v>0</v>
      </c>
      <c r="FP63" s="10" vm="11532">
        <v>0</v>
      </c>
      <c r="FQ63" s="10" vm="4998">
        <v>-905</v>
      </c>
      <c r="FR63" s="10" vm="43340">
        <v>0</v>
      </c>
      <c r="FS63" s="10" vm="37966">
        <v>0</v>
      </c>
      <c r="FT63" s="10" vm="31475">
        <v>77099</v>
      </c>
      <c r="FU63" s="10" vm="24574">
        <v>382696</v>
      </c>
      <c r="FV63" s="10" vm="18077">
        <v>379155</v>
      </c>
      <c r="FW63" s="81" vm="54839">
        <v>49881</v>
      </c>
      <c r="FX63" s="81" vm="11284">
        <v>149</v>
      </c>
      <c r="FY63" s="81" vm="4837">
        <v>0</v>
      </c>
      <c r="FZ63" s="81" vm="53093">
        <v>6065</v>
      </c>
      <c r="GA63" s="81" vm="37737">
        <v>56095</v>
      </c>
      <c r="GB63" s="10" vm="31258">
        <v>1346</v>
      </c>
      <c r="GC63" s="10" vm="24345">
        <v>834</v>
      </c>
      <c r="GD63" s="10" vm="17861">
        <v>512</v>
      </c>
      <c r="GE63" s="10" vm="51678">
        <v>0</v>
      </c>
      <c r="GF63" s="10" vm="11080">
        <v>0</v>
      </c>
      <c r="GG63" s="10" vm="4630">
        <v>0</v>
      </c>
      <c r="GH63" s="10" vm="49962">
        <v>337</v>
      </c>
      <c r="GI63" s="10" vm="37531">
        <v>219</v>
      </c>
      <c r="GJ63" s="10" vm="31028">
        <v>118</v>
      </c>
      <c r="GK63" s="10" vm="24118">
        <v>0</v>
      </c>
      <c r="GL63" s="10" vm="17654">
        <v>0</v>
      </c>
      <c r="GM63" s="10" vm="48214">
        <v>0</v>
      </c>
      <c r="GN63" s="10" vm="10892">
        <v>1180</v>
      </c>
      <c r="GO63" s="10" vm="4417">
        <v>507</v>
      </c>
      <c r="GP63" s="10" vm="46585">
        <v>673</v>
      </c>
      <c r="GQ63" s="10" vm="37278">
        <v>0</v>
      </c>
      <c r="GR63" s="10" vm="30796">
        <v>0</v>
      </c>
      <c r="GS63" s="10" vm="23893">
        <v>0</v>
      </c>
      <c r="GT63" s="10" vm="17419">
        <v>2863</v>
      </c>
      <c r="GU63" s="10" vm="44880">
        <v>1560</v>
      </c>
      <c r="GV63" s="10" vm="10660">
        <v>1303</v>
      </c>
      <c r="GW63" s="10" vm="4198">
        <v>570</v>
      </c>
      <c r="GX63" s="81" vm="43121">
        <v>0</v>
      </c>
      <c r="GY63" s="10" vm="37070">
        <v>0</v>
      </c>
      <c r="GZ63" s="10" vm="30614">
        <v>0</v>
      </c>
      <c r="HA63" s="10" vm="23664">
        <v>0</v>
      </c>
      <c r="HB63" s="10" vm="17225">
        <v>0</v>
      </c>
      <c r="HC63" s="81" vm="54620">
        <v>1250</v>
      </c>
      <c r="HD63" s="81" vm="10443">
        <v>0</v>
      </c>
      <c r="HE63" s="10" vm="3979">
        <v>1820</v>
      </c>
      <c r="HF63" s="10" vm="52860">
        <v>785</v>
      </c>
      <c r="HG63" s="10" vm="36865">
        <v>1420</v>
      </c>
      <c r="HH63" s="10" vm="30398">
        <v>0</v>
      </c>
      <c r="HI63" s="10" vm="23441">
        <v>0</v>
      </c>
      <c r="HJ63" s="10" vm="17005">
        <v>7589</v>
      </c>
      <c r="HK63" s="10" vm="100733">
        <v>0</v>
      </c>
      <c r="HL63" s="10" vm="10226">
        <v>0</v>
      </c>
      <c r="HM63" s="10" vm="3764">
        <v>0</v>
      </c>
      <c r="HN63" s="10" vm="49747">
        <v>6033</v>
      </c>
      <c r="HO63" s="10" vm="36627">
        <v>15827</v>
      </c>
      <c r="HP63" s="10" vm="30163">
        <v>2688</v>
      </c>
      <c r="HQ63" s="10" vm="23206">
        <v>0</v>
      </c>
      <c r="HR63" s="10" vm="16769">
        <v>2688</v>
      </c>
      <c r="HS63" s="10" vm="48004">
        <v>0</v>
      </c>
      <c r="HT63" s="10" vm="10023">
        <v>10791</v>
      </c>
      <c r="HU63" s="10" vm="3550">
        <v>10791</v>
      </c>
      <c r="HV63" s="10" vm="46410">
        <v>6934</v>
      </c>
      <c r="HW63" s="10" vm="36406">
        <v>-392</v>
      </c>
      <c r="HX63" s="10" vm="29933">
        <v>0</v>
      </c>
      <c r="HY63" s="10" vm="22975">
        <v>105</v>
      </c>
      <c r="HZ63" s="10" vm="16567">
        <v>0</v>
      </c>
      <c r="IA63" s="10" vm="44653">
        <v>592</v>
      </c>
      <c r="IB63" s="10" vm="9819">
        <v>0</v>
      </c>
      <c r="IC63" s="10" vm="3329">
        <v>7239</v>
      </c>
      <c r="ID63" s="10" vm="42899">
        <v>236</v>
      </c>
      <c r="IE63" s="10" vm="36194">
        <v>55</v>
      </c>
      <c r="IF63" s="10" vm="29695">
        <v>118</v>
      </c>
      <c r="IG63" s="10" vm="64214">
        <v>409</v>
      </c>
      <c r="IH63" s="10" vm="16339">
        <v>2811</v>
      </c>
      <c r="II63" s="10" vm="54402">
        <v>5801</v>
      </c>
      <c r="IJ63" s="10" vm="9589">
        <v>0</v>
      </c>
      <c r="IK63" s="10" vm="3110">
        <v>30</v>
      </c>
      <c r="IL63" s="10" vm="52644">
        <v>-4</v>
      </c>
      <c r="IM63" s="10" vm="35948">
        <v>-7</v>
      </c>
      <c r="IN63" s="10" vm="29462">
        <v>4295</v>
      </c>
      <c r="IO63" s="81" vm="22575">
        <v>4295</v>
      </c>
      <c r="IP63" s="10" vm="16122">
        <v>0</v>
      </c>
      <c r="IQ63" s="10" vm="51285">
        <v>0</v>
      </c>
      <c r="IR63" s="10" vm="9384">
        <v>-2</v>
      </c>
      <c r="IS63" s="81" vm="2889">
        <v>224</v>
      </c>
      <c r="IT63" s="10" vm="49517">
        <v>224</v>
      </c>
    </row>
    <row r="64" spans="1:254" x14ac:dyDescent="0.25">
      <c r="A64" s="8" t="s">
        <v>111</v>
      </c>
      <c r="B64" s="8" t="s">
        <v>988</v>
      </c>
      <c r="C64" s="89">
        <v>44651</v>
      </c>
      <c r="D64" s="76" vm="15936">
        <v>12</v>
      </c>
      <c r="E64" s="10" vm="9189">
        <v>58543</v>
      </c>
      <c r="F64" s="10" vm="65463">
        <v>-40097</v>
      </c>
      <c r="G64" s="10" vm="42665">
        <v>-7009</v>
      </c>
      <c r="H64" s="10" vm="59603">
        <v>11437</v>
      </c>
      <c r="I64" s="10" vm="29216">
        <v>1853</v>
      </c>
      <c r="J64" s="10" vm="63408">
        <v>13290</v>
      </c>
      <c r="K64" s="10" vm="46172">
        <v>0</v>
      </c>
      <c r="L64" s="10" vm="15718">
        <v>0</v>
      </c>
      <c r="M64" s="10" vm="8971">
        <v>0</v>
      </c>
      <c r="N64" s="10" vm="44437">
        <v>17</v>
      </c>
      <c r="O64" s="10" vm="42440">
        <v>-5923</v>
      </c>
      <c r="P64" s="10" vm="35699">
        <v>-220</v>
      </c>
      <c r="Q64" s="10" vm="64350">
        <v>0</v>
      </c>
      <c r="R64" s="10" vm="22345">
        <v>0</v>
      </c>
      <c r="S64" s="10" vm="55903">
        <v>0</v>
      </c>
      <c r="T64" s="10" vm="63967">
        <v>7164</v>
      </c>
      <c r="U64" s="10" vm="8759">
        <v>96</v>
      </c>
      <c r="V64" s="10" vm="54189">
        <v>7260</v>
      </c>
      <c r="W64" s="10" vm="42224">
        <v>0</v>
      </c>
      <c r="X64" s="10" vm="35479">
        <v>4318</v>
      </c>
      <c r="Y64" s="10" vm="28908">
        <v>0</v>
      </c>
      <c r="Z64" s="10" vm="22124">
        <v>0</v>
      </c>
      <c r="AA64" s="10" vm="66052">
        <v>11578</v>
      </c>
      <c r="AB64" s="10" vm="15325">
        <v>43249</v>
      </c>
      <c r="AC64" s="10" vm="8562">
        <v>1874</v>
      </c>
      <c r="AD64" s="10" vm="51068">
        <v>45123</v>
      </c>
      <c r="AE64" s="10" vm="42006">
        <v>1089</v>
      </c>
      <c r="AF64" s="10" vm="35244">
        <v>0</v>
      </c>
      <c r="AG64" s="10" vm="28676">
        <v>0</v>
      </c>
      <c r="AH64" s="10" vm="21902">
        <v>324</v>
      </c>
      <c r="AI64" s="10" vm="49279">
        <v>46536</v>
      </c>
      <c r="AJ64" s="10" vm="15111">
        <v>10520</v>
      </c>
      <c r="AK64" s="10" vm="100572">
        <v>2023</v>
      </c>
      <c r="AL64" s="10" vm="47696">
        <v>12175</v>
      </c>
      <c r="AM64" s="10" vm="41796">
        <v>2602</v>
      </c>
      <c r="AN64" s="10" vm="35046">
        <v>5549</v>
      </c>
      <c r="AO64" s="10" vm="28450">
        <v>300</v>
      </c>
      <c r="AP64" s="10" vm="21693">
        <v>0</v>
      </c>
      <c r="AQ64" s="10" vm="45946">
        <v>6368</v>
      </c>
      <c r="AR64" s="10" vm="14894">
        <v>0</v>
      </c>
      <c r="AS64" s="10" vm="8259">
        <v>0</v>
      </c>
      <c r="AT64" s="10" vm="44208">
        <v>39537</v>
      </c>
      <c r="AU64" s="10" vm="41573">
        <v>6999</v>
      </c>
      <c r="AV64" s="10" vm="100691">
        <v>1035</v>
      </c>
      <c r="AW64" s="10" vm="28223">
        <v>363393</v>
      </c>
      <c r="AX64" s="10" vm="21487">
        <v>0</v>
      </c>
      <c r="AY64" s="10" vm="55708">
        <v>5558</v>
      </c>
      <c r="AZ64" s="10" vm="14679">
        <v>0</v>
      </c>
      <c r="BA64" s="10" vm="8041">
        <v>0</v>
      </c>
      <c r="BB64" s="10" vm="53956">
        <v>8180</v>
      </c>
      <c r="BC64" s="10" vm="41343">
        <v>0</v>
      </c>
      <c r="BD64" s="10" vm="34697">
        <v>0</v>
      </c>
      <c r="BE64" s="10" vm="27995">
        <v>0</v>
      </c>
      <c r="BF64" s="10" vm="21271">
        <v>0</v>
      </c>
      <c r="BG64" s="10" vm="65937">
        <v>377131</v>
      </c>
      <c r="BH64" s="10" vm="14480">
        <v>3084</v>
      </c>
      <c r="BI64" s="10" vm="7839">
        <v>3685</v>
      </c>
      <c r="BJ64" s="10" vm="50850">
        <v>39128</v>
      </c>
      <c r="BK64" s="10" vm="41116">
        <v>0</v>
      </c>
      <c r="BL64" s="10" vm="34482">
        <v>302</v>
      </c>
      <c r="BM64" s="10" vm="27763">
        <v>46199</v>
      </c>
      <c r="BN64" s="10" vm="21048">
        <v>7817</v>
      </c>
      <c r="BO64" s="10" vm="49056">
        <v>0</v>
      </c>
      <c r="BP64" s="10" vm="14264">
        <v>146</v>
      </c>
      <c r="BQ64" s="10" vm="63108">
        <v>13135</v>
      </c>
      <c r="BR64" s="10" vm="47472">
        <v>21098</v>
      </c>
      <c r="BS64" s="10" vm="40903">
        <v>25101</v>
      </c>
      <c r="BT64" s="10" vm="34261">
        <v>402232</v>
      </c>
      <c r="BU64" s="10" vm="27537">
        <v>183271</v>
      </c>
      <c r="BV64" s="10" vm="20833">
        <v>0</v>
      </c>
      <c r="BW64" s="10" vm="45749">
        <v>0</v>
      </c>
      <c r="BX64" s="10" vm="14052">
        <v>17457</v>
      </c>
      <c r="BY64" s="10" vm="7475">
        <v>0</v>
      </c>
      <c r="BZ64" s="10" vm="43990">
        <v>0</v>
      </c>
      <c r="CA64" s="10" vm="40676">
        <v>176</v>
      </c>
      <c r="CB64" s="10" vm="34095">
        <v>200904</v>
      </c>
      <c r="CC64" s="10" vm="27310">
        <v>12838</v>
      </c>
      <c r="CD64" s="10" vm="20631">
        <v>0</v>
      </c>
      <c r="CE64" s="10" vm="55499">
        <v>188490</v>
      </c>
      <c r="CF64" s="10" vm="13835">
        <v>64240</v>
      </c>
      <c r="CG64" s="10" vm="7262">
        <v>124250</v>
      </c>
      <c r="CH64" s="10" vm="53738">
        <v>0</v>
      </c>
      <c r="CI64" s="10" vm="40442">
        <v>0</v>
      </c>
      <c r="CJ64" s="10" vm="33876">
        <v>0</v>
      </c>
      <c r="CK64" s="10" vm="27086">
        <v>188490</v>
      </c>
      <c r="CL64" s="10" vm="20414">
        <v>9435</v>
      </c>
      <c r="CM64" s="10" vm="65866">
        <v>7009</v>
      </c>
      <c r="CN64" s="10" vm="13630">
        <v>0</v>
      </c>
      <c r="CO64" s="10" vm="7047">
        <v>2426</v>
      </c>
      <c r="CP64" s="10" vm="50620">
        <v>0</v>
      </c>
      <c r="CQ64" s="10" vm="40213">
        <v>0</v>
      </c>
      <c r="CR64" s="10" vm="33642">
        <v>0</v>
      </c>
      <c r="CS64" s="10" vm="26851">
        <v>0</v>
      </c>
      <c r="CT64" s="10" vm="20194">
        <v>0</v>
      </c>
      <c r="CU64" s="10" vm="48820">
        <v>0</v>
      </c>
      <c r="CV64" s="10" vm="13414">
        <v>0</v>
      </c>
      <c r="CW64" s="10" vm="63042">
        <v>0</v>
      </c>
      <c r="CX64" s="10" vm="47249">
        <v>0</v>
      </c>
      <c r="CY64" s="10" vm="39996">
        <v>0</v>
      </c>
      <c r="CZ64" s="10" vm="33414">
        <v>221</v>
      </c>
      <c r="DA64" s="10" vm="26628">
        <v>-221</v>
      </c>
      <c r="DB64" s="81" vm="19978">
        <v>0</v>
      </c>
      <c r="DC64" s="81" vm="45513">
        <v>0</v>
      </c>
      <c r="DD64" s="81" vm="13198">
        <v>0</v>
      </c>
      <c r="DE64" s="81" vm="6667">
        <v>0</v>
      </c>
      <c r="DF64" s="10" vm="43769">
        <v>0</v>
      </c>
      <c r="DG64" s="10" vm="39769">
        <v>0</v>
      </c>
      <c r="DH64" s="10" vm="33236">
        <v>0</v>
      </c>
      <c r="DI64" s="10" vm="26393">
        <v>0</v>
      </c>
      <c r="DJ64" s="10" vm="19769">
        <v>9435</v>
      </c>
      <c r="DK64" s="10" vm="55268">
        <v>7009</v>
      </c>
      <c r="DL64" s="10" vm="12981">
        <v>221</v>
      </c>
      <c r="DM64" s="10" vm="6450">
        <v>2205</v>
      </c>
      <c r="DN64" s="10" vm="53519">
        <v>0</v>
      </c>
      <c r="DO64" s="10" vm="39539">
        <v>0</v>
      </c>
      <c r="DP64" s="10" vm="33021">
        <v>0</v>
      </c>
      <c r="DQ64" s="10" vm="26165">
        <v>0</v>
      </c>
      <c r="DR64" s="10" vm="19554">
        <v>0</v>
      </c>
      <c r="DS64" s="10" vm="52102">
        <v>0</v>
      </c>
      <c r="DT64" s="10" vm="12783">
        <v>0</v>
      </c>
      <c r="DU64" s="10" vm="6238">
        <v>0</v>
      </c>
      <c r="DV64" s="10" vm="50399">
        <v>0</v>
      </c>
      <c r="DW64" s="10" vm="39315">
        <v>0</v>
      </c>
      <c r="DX64" s="10" vm="32786">
        <v>0</v>
      </c>
      <c r="DY64" s="10" vm="25940">
        <v>0</v>
      </c>
      <c r="DZ64" s="10" vm="19333">
        <v>0</v>
      </c>
      <c r="EA64" s="10" vm="48608">
        <v>0</v>
      </c>
      <c r="EB64" s="10" vm="12567">
        <v>0</v>
      </c>
      <c r="EC64" s="10" vm="62979">
        <v>0</v>
      </c>
      <c r="ED64" s="10" vm="47029">
        <v>0</v>
      </c>
      <c r="EE64" s="10" vm="39097">
        <v>0</v>
      </c>
      <c r="EF64" s="10" vm="32562">
        <v>0</v>
      </c>
      <c r="EG64" s="10" vm="25715">
        <v>0</v>
      </c>
      <c r="EH64" s="81" vm="19119">
        <v>0</v>
      </c>
      <c r="EI64" s="81" vm="45304">
        <v>0</v>
      </c>
      <c r="EJ64" s="81" vm="12351">
        <v>0</v>
      </c>
      <c r="EK64" s="81" vm="5862">
        <v>0</v>
      </c>
      <c r="EL64" s="10" vm="43552">
        <v>2572</v>
      </c>
      <c r="EM64" s="10" vm="38868">
        <v>0</v>
      </c>
      <c r="EN64" s="10" vm="32379">
        <v>339</v>
      </c>
      <c r="EO64" s="10" vm="25484">
        <v>2233</v>
      </c>
      <c r="EP64" s="10" vm="18921">
        <v>2572</v>
      </c>
      <c r="EQ64" s="10" vm="55061">
        <v>0</v>
      </c>
      <c r="ER64" s="10" vm="12132">
        <v>339</v>
      </c>
      <c r="ES64" s="10" vm="5648">
        <v>2233</v>
      </c>
      <c r="ET64" s="10" vm="53303">
        <v>12007</v>
      </c>
      <c r="EU64" s="10" vm="38636">
        <v>7009</v>
      </c>
      <c r="EV64" s="10" vm="32163">
        <v>560</v>
      </c>
      <c r="EW64" s="10" vm="25255">
        <v>4438</v>
      </c>
      <c r="EX64" s="10" vm="18704">
        <v>1416</v>
      </c>
      <c r="EY64" s="10" vm="51872">
        <v>551</v>
      </c>
      <c r="EZ64" s="10" vm="63803">
        <v>550</v>
      </c>
      <c r="FA64" s="10" vm="5437">
        <v>551</v>
      </c>
      <c r="FB64" s="10" vm="50169">
        <v>378830</v>
      </c>
      <c r="FC64" s="10" vm="38413">
        <v>0</v>
      </c>
      <c r="FD64" s="10" vm="31934">
        <v>378830</v>
      </c>
      <c r="FE64" s="10" vm="25024">
        <v>31213</v>
      </c>
      <c r="FF64" s="10" vm="18484">
        <v>5220</v>
      </c>
      <c r="FG64" s="10" vm="48373">
        <v>0</v>
      </c>
      <c r="FH64" s="10" vm="11753">
        <v>-1913</v>
      </c>
      <c r="FI64" s="10" vm="5223">
        <v>0</v>
      </c>
      <c r="FJ64" s="10" vm="46804">
        <v>0</v>
      </c>
      <c r="FK64" s="10" vm="38200">
        <v>0</v>
      </c>
      <c r="FL64" s="10" vm="31703">
        <v>413350</v>
      </c>
      <c r="FM64" s="10" vm="24792">
        <v>43838</v>
      </c>
      <c r="FN64" s="10" vm="18312">
        <v>6368</v>
      </c>
      <c r="FO64" s="10" vm="45089">
        <v>0</v>
      </c>
      <c r="FP64" s="10" vm="11545">
        <v>0</v>
      </c>
      <c r="FQ64" s="10" vm="5008">
        <v>-249</v>
      </c>
      <c r="FR64" s="10" vm="43332">
        <v>0</v>
      </c>
      <c r="FS64" s="10" vm="37967">
        <v>0</v>
      </c>
      <c r="FT64" s="10" vm="31465">
        <v>49957</v>
      </c>
      <c r="FU64" s="10" vm="64279">
        <v>363393</v>
      </c>
      <c r="FV64" s="10" vm="18101">
        <v>334992</v>
      </c>
      <c r="FW64" s="81" vm="54828">
        <v>8400</v>
      </c>
      <c r="FX64" s="81" vm="11324">
        <v>0</v>
      </c>
      <c r="FY64" s="81" vm="62893">
        <v>0</v>
      </c>
      <c r="FZ64" s="81" vm="53086">
        <v>-220</v>
      </c>
      <c r="GA64" s="81" vm="37754">
        <v>8180</v>
      </c>
      <c r="GB64" s="10" vm="31249">
        <v>0</v>
      </c>
      <c r="GC64" s="10" vm="24337">
        <v>0</v>
      </c>
      <c r="GD64" s="10" vm="17883">
        <v>0</v>
      </c>
      <c r="GE64" s="10" vm="51665">
        <v>753</v>
      </c>
      <c r="GF64" s="10" vm="11106">
        <v>582</v>
      </c>
      <c r="GG64" s="10" vm="4639">
        <v>171</v>
      </c>
      <c r="GH64" s="10" vm="49954">
        <v>1472</v>
      </c>
      <c r="GI64" s="10" vm="37532">
        <v>214</v>
      </c>
      <c r="GJ64" s="10" vm="31017">
        <v>1258</v>
      </c>
      <c r="GK64" s="10" vm="24109">
        <v>0</v>
      </c>
      <c r="GL64" s="10" vm="17662">
        <v>0</v>
      </c>
      <c r="GM64" s="10" vm="65594">
        <v>0</v>
      </c>
      <c r="GN64" s="10" vm="10900">
        <v>200</v>
      </c>
      <c r="GO64" s="10" vm="4426">
        <v>106</v>
      </c>
      <c r="GP64" s="10" vm="46578">
        <v>94</v>
      </c>
      <c r="GQ64" s="10" vm="37311">
        <v>628</v>
      </c>
      <c r="GR64" s="10" vm="30789">
        <v>298</v>
      </c>
      <c r="GS64" s="10" vm="23886">
        <v>330</v>
      </c>
      <c r="GT64" s="10" vm="17442">
        <v>3053</v>
      </c>
      <c r="GU64" s="10" vm="44879">
        <v>1200</v>
      </c>
      <c r="GV64" s="10" vm="10686">
        <v>1853</v>
      </c>
      <c r="GW64" s="10" vm="4207">
        <v>0</v>
      </c>
      <c r="GX64" s="81" vm="43114">
        <v>0</v>
      </c>
      <c r="GY64" s="10" vm="37086">
        <v>0</v>
      </c>
      <c r="GZ64" s="10" vm="100652">
        <v>0</v>
      </c>
      <c r="HA64" s="10" vm="23656">
        <v>0</v>
      </c>
      <c r="HB64" s="10" vm="17232">
        <v>0</v>
      </c>
      <c r="HC64" s="81" vm="54619">
        <v>0</v>
      </c>
      <c r="HD64" s="81" vm="10469">
        <v>302</v>
      </c>
      <c r="HE64" s="10" vm="3989">
        <v>302</v>
      </c>
      <c r="HF64" s="10" vm="52853">
        <v>0</v>
      </c>
      <c r="HG64" s="10" vm="36866">
        <v>1729</v>
      </c>
      <c r="HH64" s="10" vm="30387">
        <v>588</v>
      </c>
      <c r="HI64" s="10" vm="23432">
        <v>27</v>
      </c>
      <c r="HJ64" s="10" vm="17013">
        <v>8510</v>
      </c>
      <c r="HK64" s="10" vm="51479">
        <v>0</v>
      </c>
      <c r="HL64" s="10" vm="10262">
        <v>0</v>
      </c>
      <c r="HM64" s="10" vm="3772">
        <v>0</v>
      </c>
      <c r="HN64" s="10" vm="49740">
        <v>2281</v>
      </c>
      <c r="HO64" s="10" vm="36643">
        <v>13135</v>
      </c>
      <c r="HP64" s="10" vm="30155">
        <v>176</v>
      </c>
      <c r="HQ64" s="10" vm="23199">
        <v>0</v>
      </c>
      <c r="HR64" s="10" vm="16792">
        <v>176</v>
      </c>
      <c r="HS64" s="10" vm="47993">
        <v>0</v>
      </c>
      <c r="HT64" s="10" vm="10049">
        <v>0</v>
      </c>
      <c r="HU64" s="10" vm="3559">
        <v>0</v>
      </c>
      <c r="HV64" s="10" vm="46405">
        <v>6696</v>
      </c>
      <c r="HW64" s="10" vm="64971">
        <v>220</v>
      </c>
      <c r="HX64" s="10" vm="29923">
        <v>0</v>
      </c>
      <c r="HY64" s="10" vm="22967">
        <v>325</v>
      </c>
      <c r="HZ64" s="10" vm="16576">
        <v>0</v>
      </c>
      <c r="IA64" s="10" vm="44640">
        <v>0</v>
      </c>
      <c r="IB64" s="10" vm="9831">
        <v>-1318</v>
      </c>
      <c r="IC64" s="10" vm="3339">
        <v>5923</v>
      </c>
      <c r="ID64" s="10" vm="42892">
        <v>0</v>
      </c>
      <c r="IE64" s="10" vm="36195">
        <v>0</v>
      </c>
      <c r="IF64" s="10" vm="29685">
        <v>0</v>
      </c>
      <c r="IG64" s="10" vm="22789">
        <v>0</v>
      </c>
      <c r="IH64" s="10" vm="16360">
        <v>5220</v>
      </c>
      <c r="II64" s="10" vm="54392">
        <v>7323</v>
      </c>
      <c r="IJ64" s="10" vm="9627">
        <v>0</v>
      </c>
      <c r="IK64" s="10" vm="3118">
        <v>178</v>
      </c>
      <c r="IL64" s="10" vm="52637">
        <v>-25</v>
      </c>
      <c r="IM64" s="10" vm="35965">
        <v>4</v>
      </c>
      <c r="IN64" s="10" vm="29452">
        <v>7922</v>
      </c>
      <c r="IO64" s="81" vm="22568">
        <v>7922</v>
      </c>
      <c r="IP64" s="10" vm="16144">
        <v>0</v>
      </c>
      <c r="IQ64" s="10" vm="51272">
        <v>0</v>
      </c>
      <c r="IR64" s="10" vm="9411">
        <v>0</v>
      </c>
      <c r="IS64" s="81" vm="2899">
        <v>0</v>
      </c>
      <c r="IT64" s="10" vm="49510">
        <v>0</v>
      </c>
    </row>
    <row r="65" spans="1:254" x14ac:dyDescent="0.25">
      <c r="A65" s="8" t="s">
        <v>286</v>
      </c>
      <c r="B65" s="8" t="s">
        <v>285</v>
      </c>
      <c r="C65" s="89">
        <v>44651</v>
      </c>
      <c r="D65" s="76" vm="15927">
        <v>12</v>
      </c>
      <c r="E65" s="10" vm="9181">
        <v>50393</v>
      </c>
      <c r="F65" s="10" vm="65470">
        <v>-43211</v>
      </c>
      <c r="G65" s="10" vm="42664">
        <v>0</v>
      </c>
      <c r="H65" s="10" vm="59613">
        <v>7182</v>
      </c>
      <c r="I65" s="10" vm="29224">
        <v>3035</v>
      </c>
      <c r="J65" s="10" vm="63401">
        <v>10217</v>
      </c>
      <c r="K65" s="10" vm="46198">
        <v>0</v>
      </c>
      <c r="L65" s="10" vm="15710">
        <v>0</v>
      </c>
      <c r="M65" s="10" vm="8964">
        <v>0</v>
      </c>
      <c r="N65" s="10" vm="44445">
        <v>12</v>
      </c>
      <c r="O65" s="10" vm="42439">
        <v>-2399</v>
      </c>
      <c r="P65" s="10" vm="35741">
        <v>0</v>
      </c>
      <c r="Q65" s="10" vm="64355">
        <v>0</v>
      </c>
      <c r="R65" s="10" vm="22338">
        <v>0</v>
      </c>
      <c r="S65" s="10" vm="55916">
        <v>0</v>
      </c>
      <c r="T65" s="10" vm="15508">
        <v>7830</v>
      </c>
      <c r="U65" s="10" vm="8752">
        <v>0</v>
      </c>
      <c r="V65" s="10" vm="54198">
        <v>7830</v>
      </c>
      <c r="W65" s="10" vm="42195">
        <v>0</v>
      </c>
      <c r="X65" s="10" vm="35506">
        <v>16071</v>
      </c>
      <c r="Y65" s="10" vm="28917">
        <v>0</v>
      </c>
      <c r="Z65" s="10" vm="22117">
        <v>0</v>
      </c>
      <c r="AA65" s="10" vm="66059">
        <v>23901</v>
      </c>
      <c r="AB65" s="10" vm="15316">
        <v>46393</v>
      </c>
      <c r="AC65" s="10" vm="8555">
        <v>2040</v>
      </c>
      <c r="AD65" s="10" vm="51077">
        <v>48433</v>
      </c>
      <c r="AE65" s="10" vm="41989">
        <v>206</v>
      </c>
      <c r="AF65" s="10" vm="35270">
        <v>0</v>
      </c>
      <c r="AG65" s="10" vm="28684">
        <v>75</v>
      </c>
      <c r="AH65" s="10" vm="21895">
        <v>0</v>
      </c>
      <c r="AI65" s="10" vm="49281">
        <v>48714</v>
      </c>
      <c r="AJ65" s="10" vm="15103">
        <v>12443</v>
      </c>
      <c r="AK65" s="10" vm="8447">
        <v>3148</v>
      </c>
      <c r="AL65" s="10" vm="47705">
        <v>8080</v>
      </c>
      <c r="AM65" s="10" vm="65159">
        <v>3957</v>
      </c>
      <c r="AN65" s="10" vm="35058">
        <v>7659</v>
      </c>
      <c r="AO65" s="10" vm="28460">
        <v>272</v>
      </c>
      <c r="AP65" s="10" vm="21687">
        <v>0</v>
      </c>
      <c r="AQ65" s="10" vm="45972">
        <v>6784</v>
      </c>
      <c r="AR65" s="10" vm="14886">
        <v>0</v>
      </c>
      <c r="AS65" s="10" vm="8251">
        <v>0</v>
      </c>
      <c r="AT65" s="10" vm="44218">
        <v>42343</v>
      </c>
      <c r="AU65" s="10" vm="41557">
        <v>6371</v>
      </c>
      <c r="AV65" s="10" vm="64849">
        <v>570</v>
      </c>
      <c r="AW65" s="10" vm="28233">
        <v>187898</v>
      </c>
      <c r="AX65" s="10" vm="21481">
        <v>0</v>
      </c>
      <c r="AY65" s="10" vm="55718">
        <v>9795</v>
      </c>
      <c r="AZ65" s="10" vm="14669">
        <v>0</v>
      </c>
      <c r="BA65" s="10" vm="8034">
        <v>0</v>
      </c>
      <c r="BB65" s="10" vm="53965">
        <v>0</v>
      </c>
      <c r="BC65" s="10" vm="41326">
        <v>0</v>
      </c>
      <c r="BD65" s="10" vm="34724">
        <v>0</v>
      </c>
      <c r="BE65" s="10" vm="28004">
        <v>0</v>
      </c>
      <c r="BF65" s="10" vm="21264">
        <v>0</v>
      </c>
      <c r="BG65" s="10" vm="52420">
        <v>197693</v>
      </c>
      <c r="BH65" s="10" vm="14470">
        <v>1360</v>
      </c>
      <c r="BI65" s="10" vm="7832">
        <v>19945</v>
      </c>
      <c r="BJ65" s="10" vm="50860">
        <v>3304</v>
      </c>
      <c r="BK65" s="10" vm="41115">
        <v>100</v>
      </c>
      <c r="BL65" s="10" vm="34491">
        <v>32812</v>
      </c>
      <c r="BM65" s="10" vm="27773">
        <v>57521</v>
      </c>
      <c r="BN65" s="10" vm="21041">
        <v>0</v>
      </c>
      <c r="BO65" s="10" vm="49058">
        <v>0</v>
      </c>
      <c r="BP65" s="10" vm="14257">
        <v>256</v>
      </c>
      <c r="BQ65" s="10" vm="7670">
        <v>14619</v>
      </c>
      <c r="BR65" s="10" vm="47481">
        <v>14875</v>
      </c>
      <c r="BS65" s="10" vm="65131">
        <v>42646</v>
      </c>
      <c r="BT65" s="10" vm="34269">
        <v>240339</v>
      </c>
      <c r="BU65" s="10" vm="27546">
        <v>25309</v>
      </c>
      <c r="BV65" s="10" vm="20826">
        <v>0</v>
      </c>
      <c r="BW65" s="10" vm="45751">
        <v>0</v>
      </c>
      <c r="BX65" s="10" vm="14044">
        <v>23728</v>
      </c>
      <c r="BY65" s="10" vm="7468">
        <v>0</v>
      </c>
      <c r="BZ65" s="10" vm="44000">
        <v>0</v>
      </c>
      <c r="CA65" s="10" vm="40675">
        <v>9</v>
      </c>
      <c r="CB65" s="10" vm="100679">
        <v>49046</v>
      </c>
      <c r="CC65" s="10" vm="27320">
        <v>15888</v>
      </c>
      <c r="CD65" s="10" vm="20624">
        <v>46818</v>
      </c>
      <c r="CE65" s="10" vm="55501">
        <v>128587</v>
      </c>
      <c r="CF65" s="10" vm="13825">
        <v>128587</v>
      </c>
      <c r="CG65" s="10" vm="7255">
        <v>0</v>
      </c>
      <c r="CH65" s="10" vm="53747">
        <v>0</v>
      </c>
      <c r="CI65" s="10" vm="40409">
        <v>0</v>
      </c>
      <c r="CJ65" s="10" vm="33888">
        <v>0</v>
      </c>
      <c r="CK65" s="10" vm="27095">
        <v>128587</v>
      </c>
      <c r="CL65" s="10" vm="20407">
        <v>0</v>
      </c>
      <c r="CM65" s="10" vm="52268">
        <v>0</v>
      </c>
      <c r="CN65" s="10" vm="63884">
        <v>0</v>
      </c>
      <c r="CO65" s="10" vm="7040">
        <v>0</v>
      </c>
      <c r="CP65" s="10" vm="50630">
        <v>0</v>
      </c>
      <c r="CQ65" s="10" vm="40195">
        <v>0</v>
      </c>
      <c r="CR65" s="10" vm="33652">
        <v>0</v>
      </c>
      <c r="CS65" s="10" vm="26861">
        <v>0</v>
      </c>
      <c r="CT65" s="10" vm="20187">
        <v>0</v>
      </c>
      <c r="CU65" s="10" vm="48832">
        <v>0</v>
      </c>
      <c r="CV65" s="10" vm="13407">
        <v>107</v>
      </c>
      <c r="CW65" s="10" vm="6871">
        <v>-107</v>
      </c>
      <c r="CX65" s="10" vm="47258">
        <v>0</v>
      </c>
      <c r="CY65" s="10" vm="39981">
        <v>0</v>
      </c>
      <c r="CZ65" s="10" vm="33424">
        <v>0</v>
      </c>
      <c r="DA65" s="10" vm="26637">
        <v>0</v>
      </c>
      <c r="DB65" s="81" vm="19971">
        <v>131</v>
      </c>
      <c r="DC65" s="81" vm="45527">
        <v>0</v>
      </c>
      <c r="DD65" s="81" vm="13189">
        <v>0</v>
      </c>
      <c r="DE65" s="81" vm="6659">
        <v>131</v>
      </c>
      <c r="DF65" s="10" vm="43779">
        <v>693</v>
      </c>
      <c r="DG65" s="10" vm="39751">
        <v>0</v>
      </c>
      <c r="DH65" s="10" vm="33244">
        <v>334</v>
      </c>
      <c r="DI65" s="10" vm="26403">
        <v>359</v>
      </c>
      <c r="DJ65" s="10" vm="19762">
        <v>824</v>
      </c>
      <c r="DK65" s="10" vm="55280">
        <v>0</v>
      </c>
      <c r="DL65" s="10" vm="12973">
        <v>441</v>
      </c>
      <c r="DM65" s="10" vm="6443">
        <v>383</v>
      </c>
      <c r="DN65" s="10" vm="53528">
        <v>0</v>
      </c>
      <c r="DO65" s="10" vm="39522">
        <v>0</v>
      </c>
      <c r="DP65" s="10" vm="33032">
        <v>0</v>
      </c>
      <c r="DQ65" s="10" vm="26174">
        <v>0</v>
      </c>
      <c r="DR65" s="10" vm="19547">
        <v>0</v>
      </c>
      <c r="DS65" s="10" vm="52113">
        <v>0</v>
      </c>
      <c r="DT65" s="10" vm="12774">
        <v>0</v>
      </c>
      <c r="DU65" s="10" vm="6230">
        <v>0</v>
      </c>
      <c r="DV65" s="10" vm="50409">
        <v>0</v>
      </c>
      <c r="DW65" s="10" vm="39314">
        <v>0</v>
      </c>
      <c r="DX65" s="10" vm="32796">
        <v>0</v>
      </c>
      <c r="DY65" s="10" vm="25950">
        <v>0</v>
      </c>
      <c r="DZ65" s="10" vm="19326">
        <v>0</v>
      </c>
      <c r="EA65" s="10" vm="48610">
        <v>0</v>
      </c>
      <c r="EB65" s="10" vm="12559">
        <v>0</v>
      </c>
      <c r="EC65" s="10" vm="62975">
        <v>0</v>
      </c>
      <c r="ED65" s="10" vm="47038">
        <v>0</v>
      </c>
      <c r="EE65" s="10" vm="39096">
        <v>0</v>
      </c>
      <c r="EF65" s="10" vm="32571">
        <v>0</v>
      </c>
      <c r="EG65" s="10" vm="25724">
        <v>0</v>
      </c>
      <c r="EH65" s="81" vm="19112">
        <v>0</v>
      </c>
      <c r="EI65" s="81" vm="45306">
        <v>0</v>
      </c>
      <c r="EJ65" s="81" vm="12343">
        <v>0</v>
      </c>
      <c r="EK65" s="81" vm="5855">
        <v>0</v>
      </c>
      <c r="EL65" s="10" vm="43562">
        <v>855</v>
      </c>
      <c r="EM65" s="10" vm="38867">
        <v>0</v>
      </c>
      <c r="EN65" s="10" vm="32389">
        <v>427</v>
      </c>
      <c r="EO65" s="10" vm="25494">
        <v>428</v>
      </c>
      <c r="EP65" s="10" vm="18914">
        <v>855</v>
      </c>
      <c r="EQ65" s="10" vm="55063">
        <v>0</v>
      </c>
      <c r="ER65" s="10" vm="12122">
        <v>427</v>
      </c>
      <c r="ES65" s="10" vm="5640">
        <v>428</v>
      </c>
      <c r="ET65" s="10" vm="53312">
        <v>1679</v>
      </c>
      <c r="EU65" s="10" vm="38644">
        <v>0</v>
      </c>
      <c r="EV65" s="10" vm="32175">
        <v>868</v>
      </c>
      <c r="EW65" s="10" vm="25264">
        <v>811</v>
      </c>
      <c r="EX65" s="10" vm="18697">
        <v>763</v>
      </c>
      <c r="EY65" s="10" vm="51899">
        <v>303</v>
      </c>
      <c r="EZ65" s="10" vm="11952">
        <v>427</v>
      </c>
      <c r="FA65" s="10" vm="5430">
        <v>303</v>
      </c>
      <c r="FB65" s="10" vm="50179">
        <v>197473</v>
      </c>
      <c r="FC65" s="10" vm="38420">
        <v>0</v>
      </c>
      <c r="FD65" s="10" vm="31944">
        <v>197473</v>
      </c>
      <c r="FE65" s="10" vm="25034">
        <v>18973</v>
      </c>
      <c r="FF65" s="10" vm="18477">
        <v>9867</v>
      </c>
      <c r="FG65" s="10" vm="48386">
        <v>0</v>
      </c>
      <c r="FH65" s="10" vm="11746">
        <v>-1385</v>
      </c>
      <c r="FI65" s="10" vm="5216">
        <v>0</v>
      </c>
      <c r="FJ65" s="10" vm="46812">
        <v>0</v>
      </c>
      <c r="FK65" s="10" vm="38207">
        <v>0</v>
      </c>
      <c r="FL65" s="10" vm="31712">
        <v>224928</v>
      </c>
      <c r="FM65" s="10" vm="24800">
        <v>31134</v>
      </c>
      <c r="FN65" s="10" vm="64044">
        <v>6242</v>
      </c>
      <c r="FO65" s="10" vm="45102">
        <v>0</v>
      </c>
      <c r="FP65" s="10" vm="11535">
        <v>0</v>
      </c>
      <c r="FQ65" s="10" vm="4999">
        <v>-345</v>
      </c>
      <c r="FR65" s="10" vm="43341">
        <v>0</v>
      </c>
      <c r="FS65" s="10" vm="37974">
        <v>0</v>
      </c>
      <c r="FT65" s="10" vm="31476">
        <v>37031</v>
      </c>
      <c r="FU65" s="10" vm="24575">
        <v>187897</v>
      </c>
      <c r="FV65" s="10" vm="18093">
        <v>166339</v>
      </c>
      <c r="FW65" s="81" vm="54840">
        <v>0</v>
      </c>
      <c r="FX65" s="81" vm="11314">
        <v>0</v>
      </c>
      <c r="FY65" s="81" vm="4838">
        <v>0</v>
      </c>
      <c r="FZ65" s="81" vm="53094">
        <v>0</v>
      </c>
      <c r="GA65" s="81" vm="37761">
        <v>0</v>
      </c>
      <c r="GB65" s="10" vm="31259">
        <v>0</v>
      </c>
      <c r="GC65" s="10" vm="24346">
        <v>0</v>
      </c>
      <c r="GD65" s="10" vm="17876">
        <v>0</v>
      </c>
      <c r="GE65" s="10" vm="51679">
        <v>1319</v>
      </c>
      <c r="GF65" s="10" vm="11096">
        <v>565</v>
      </c>
      <c r="GG65" s="10" vm="4631">
        <v>754</v>
      </c>
      <c r="GH65" s="10" vm="49963">
        <v>2763</v>
      </c>
      <c r="GI65" s="10" vm="37540">
        <v>482</v>
      </c>
      <c r="GJ65" s="10" vm="31029">
        <v>2281</v>
      </c>
      <c r="GK65" s="10" vm="24119">
        <v>0</v>
      </c>
      <c r="GL65" s="10" vm="17655">
        <v>0</v>
      </c>
      <c r="GM65" s="10" vm="48215">
        <v>0</v>
      </c>
      <c r="GN65" s="10" vm="63767">
        <v>0</v>
      </c>
      <c r="GO65" s="10" vm="4418">
        <v>0</v>
      </c>
      <c r="GP65" s="10" vm="46586">
        <v>0</v>
      </c>
      <c r="GQ65" s="10" vm="37318">
        <v>0</v>
      </c>
      <c r="GR65" s="10" vm="30797">
        <v>0</v>
      </c>
      <c r="GS65" s="10" vm="23894">
        <v>0</v>
      </c>
      <c r="GT65" s="10" vm="17434">
        <v>4082</v>
      </c>
      <c r="GU65" s="10" vm="44881">
        <v>1047</v>
      </c>
      <c r="GV65" s="10" vm="10678">
        <v>3035</v>
      </c>
      <c r="GW65" s="10" vm="4199">
        <v>0</v>
      </c>
      <c r="GX65" s="81" vm="43122">
        <v>0</v>
      </c>
      <c r="GY65" s="10" vm="37093">
        <v>0</v>
      </c>
      <c r="GZ65" s="10" vm="30615">
        <v>0</v>
      </c>
      <c r="HA65" s="10" vm="23665">
        <v>0</v>
      </c>
      <c r="HB65" s="10" vm="17226">
        <v>0</v>
      </c>
      <c r="HC65" s="81" vm="54621">
        <v>0</v>
      </c>
      <c r="HD65" s="81" vm="10458">
        <v>32812</v>
      </c>
      <c r="HE65" s="10" vm="3980">
        <v>32812</v>
      </c>
      <c r="HF65" s="10" vm="52861">
        <v>3444</v>
      </c>
      <c r="HG65" s="10" vm="36874">
        <v>2981</v>
      </c>
      <c r="HH65" s="10" vm="30399">
        <v>503</v>
      </c>
      <c r="HI65" s="10" vm="23442">
        <v>0</v>
      </c>
      <c r="HJ65" s="10" vm="17006">
        <v>5213</v>
      </c>
      <c r="HK65" s="10" vm="51497">
        <v>0</v>
      </c>
      <c r="HL65" s="10" vm="10255">
        <v>0</v>
      </c>
      <c r="HM65" s="10" vm="3765">
        <v>0</v>
      </c>
      <c r="HN65" s="10" vm="49748">
        <v>2478</v>
      </c>
      <c r="HO65" s="10" vm="36651">
        <v>14619</v>
      </c>
      <c r="HP65" s="10" vm="30164">
        <v>0</v>
      </c>
      <c r="HQ65" s="10" vm="23207">
        <v>9</v>
      </c>
      <c r="HR65" s="10" vm="16785">
        <v>9</v>
      </c>
      <c r="HS65" s="10" vm="48005">
        <v>0</v>
      </c>
      <c r="HT65" s="10" vm="10040">
        <v>46818</v>
      </c>
      <c r="HU65" s="10" vm="3551">
        <v>46818</v>
      </c>
      <c r="HV65" s="10" vm="46411">
        <v>1913</v>
      </c>
      <c r="HW65" s="10" vm="36427">
        <v>84</v>
      </c>
      <c r="HX65" s="10" vm="29934">
        <v>0</v>
      </c>
      <c r="HY65" s="10" vm="22976">
        <v>630</v>
      </c>
      <c r="HZ65" s="10" vm="16568">
        <v>0</v>
      </c>
      <c r="IA65" s="10" vm="44654">
        <v>0</v>
      </c>
      <c r="IB65" s="10" vm="9821">
        <v>-228</v>
      </c>
      <c r="IC65" s="10" vm="3330">
        <v>2399</v>
      </c>
      <c r="ID65" s="10" vm="42900">
        <v>583</v>
      </c>
      <c r="IE65" s="10" vm="36203">
        <v>1448</v>
      </c>
      <c r="IF65" s="10" vm="29696">
        <v>0</v>
      </c>
      <c r="IG65" s="10" vm="100633">
        <v>2031</v>
      </c>
      <c r="IH65" s="10" vm="16353">
        <v>9867</v>
      </c>
      <c r="II65" s="10" vm="54403">
        <v>6784</v>
      </c>
      <c r="IJ65" s="10" vm="9619">
        <v>0</v>
      </c>
      <c r="IK65" s="10" vm="3111">
        <v>84</v>
      </c>
      <c r="IL65" s="10" vm="52645">
        <v>-340</v>
      </c>
      <c r="IM65" s="10" vm="35973">
        <v>9</v>
      </c>
      <c r="IN65" s="10" vm="29463">
        <v>11361</v>
      </c>
      <c r="IO65" s="81" vm="22576">
        <v>11361</v>
      </c>
      <c r="IP65" s="10" vm="16136">
        <v>0</v>
      </c>
      <c r="IQ65" s="10" vm="51286">
        <v>0</v>
      </c>
      <c r="IR65" s="10" vm="9400">
        <v>0</v>
      </c>
      <c r="IS65" s="81" vm="2890">
        <v>0</v>
      </c>
      <c r="IT65" s="10" vm="49518">
        <v>0</v>
      </c>
    </row>
    <row r="66" spans="1:254" x14ac:dyDescent="0.25">
      <c r="A66" s="8" t="s">
        <v>628</v>
      </c>
      <c r="B66" s="8" t="s">
        <v>627</v>
      </c>
      <c r="C66" s="89">
        <v>44651</v>
      </c>
      <c r="D66" s="76" vm="15937">
        <v>12</v>
      </c>
      <c r="E66" s="10" vm="9190">
        <v>15000</v>
      </c>
      <c r="F66" s="10" vm="47897">
        <v>-9436</v>
      </c>
      <c r="G66" s="10" vm="42666">
        <v>-354</v>
      </c>
      <c r="H66" s="10" vm="59606">
        <v>5210</v>
      </c>
      <c r="I66" s="10" vm="29217">
        <v>497</v>
      </c>
      <c r="J66" s="10" vm="63409">
        <v>5707</v>
      </c>
      <c r="K66" s="10" vm="46206">
        <v>0</v>
      </c>
      <c r="L66" s="10" vm="15719">
        <v>0</v>
      </c>
      <c r="M66" s="10" vm="8972">
        <v>0</v>
      </c>
      <c r="N66" s="10" vm="44438">
        <v>1</v>
      </c>
      <c r="O66" s="10" vm="42441">
        <v>-2249</v>
      </c>
      <c r="P66" s="10" vm="35732">
        <v>0</v>
      </c>
      <c r="Q66" s="10" vm="29105">
        <v>0</v>
      </c>
      <c r="R66" s="10" vm="22346">
        <v>0</v>
      </c>
      <c r="S66" s="10" vm="55922">
        <v>0</v>
      </c>
      <c r="T66" s="10" vm="15517">
        <v>3459</v>
      </c>
      <c r="U66" s="10" vm="8760">
        <v>0</v>
      </c>
      <c r="V66" s="10" vm="54190">
        <v>3459</v>
      </c>
      <c r="W66" s="10" vm="42225">
        <v>0</v>
      </c>
      <c r="X66" s="10" vm="35495">
        <v>457</v>
      </c>
      <c r="Y66" s="10" vm="28909">
        <v>0</v>
      </c>
      <c r="Z66" s="10" vm="22125">
        <v>0</v>
      </c>
      <c r="AA66" s="10" vm="52525">
        <v>3916</v>
      </c>
      <c r="AB66" s="10" vm="15326">
        <v>12851</v>
      </c>
      <c r="AC66" s="10" vm="8563">
        <v>1277</v>
      </c>
      <c r="AD66" s="10" vm="51069">
        <v>14128</v>
      </c>
      <c r="AE66" s="10" vm="42007">
        <v>0</v>
      </c>
      <c r="AF66" s="10" vm="35263">
        <v>0</v>
      </c>
      <c r="AG66" s="10" vm="28677">
        <v>0</v>
      </c>
      <c r="AH66" s="10" vm="21903">
        <v>156</v>
      </c>
      <c r="AI66" s="10" vm="49289">
        <v>14284</v>
      </c>
      <c r="AJ66" s="10" vm="15112">
        <v>3731</v>
      </c>
      <c r="AK66" s="10" vm="8449">
        <v>1130</v>
      </c>
      <c r="AL66" s="10" vm="47697">
        <v>808</v>
      </c>
      <c r="AM66" s="10" vm="41797">
        <v>489</v>
      </c>
      <c r="AN66" s="10" vm="35049">
        <v>871</v>
      </c>
      <c r="AO66" s="10" vm="28451">
        <v>59</v>
      </c>
      <c r="AP66" s="10" vm="21694">
        <v>0</v>
      </c>
      <c r="AQ66" s="10" vm="45979">
        <v>2348</v>
      </c>
      <c r="AR66" s="10" vm="14895">
        <v>0</v>
      </c>
      <c r="AS66" s="10" vm="8260">
        <v>0</v>
      </c>
      <c r="AT66" s="10" vm="44209">
        <v>9436</v>
      </c>
      <c r="AU66" s="10" vm="41574">
        <v>4848</v>
      </c>
      <c r="AV66" s="10" vm="64845">
        <v>88</v>
      </c>
      <c r="AW66" s="10" vm="28224">
        <v>143507</v>
      </c>
      <c r="AX66" s="10" vm="21488">
        <v>0</v>
      </c>
      <c r="AY66" s="10" vm="55724">
        <v>2579</v>
      </c>
      <c r="AZ66" s="10" vm="63929">
        <v>7</v>
      </c>
      <c r="BA66" s="10" vm="8042">
        <v>0</v>
      </c>
      <c r="BB66" s="10" vm="53957">
        <v>1990</v>
      </c>
      <c r="BC66" s="10" vm="41344">
        <v>0</v>
      </c>
      <c r="BD66" s="10" vm="34715">
        <v>0</v>
      </c>
      <c r="BE66" s="10" vm="27996">
        <v>0</v>
      </c>
      <c r="BF66" s="10" vm="21272">
        <v>0</v>
      </c>
      <c r="BG66" s="10" vm="65943">
        <v>148083</v>
      </c>
      <c r="BH66" s="10" vm="14481">
        <v>219</v>
      </c>
      <c r="BI66" s="10" vm="63161">
        <v>1691</v>
      </c>
      <c r="BJ66" s="10" vm="50851">
        <v>2721</v>
      </c>
      <c r="BK66" s="10" vm="41117">
        <v>0</v>
      </c>
      <c r="BL66" s="10" vm="34483">
        <v>43</v>
      </c>
      <c r="BM66" s="10" vm="27764">
        <v>4674</v>
      </c>
      <c r="BN66" s="10" vm="21049">
        <v>160</v>
      </c>
      <c r="BO66" s="10" vm="49065">
        <v>0</v>
      </c>
      <c r="BP66" s="10" vm="14265">
        <v>405</v>
      </c>
      <c r="BQ66" s="10" vm="7676">
        <v>2906</v>
      </c>
      <c r="BR66" s="10" vm="47473">
        <v>3471</v>
      </c>
      <c r="BS66" s="10" vm="65132">
        <v>1203</v>
      </c>
      <c r="BT66" s="10" vm="34262">
        <v>149286</v>
      </c>
      <c r="BU66" s="10" vm="27538">
        <v>48833</v>
      </c>
      <c r="BV66" s="10" vm="20834">
        <v>0</v>
      </c>
      <c r="BW66" s="10" vm="45758">
        <v>10700</v>
      </c>
      <c r="BX66" s="10" vm="14053">
        <v>31737</v>
      </c>
      <c r="BY66" s="10" vm="7476">
        <v>0</v>
      </c>
      <c r="BZ66" s="10" vm="43991">
        <v>0</v>
      </c>
      <c r="CA66" s="10" vm="40677">
        <v>0</v>
      </c>
      <c r="CB66" s="10" vm="64736">
        <v>91270</v>
      </c>
      <c r="CC66" s="10" vm="27311">
        <v>1757</v>
      </c>
      <c r="CD66" s="10" vm="20632">
        <v>0</v>
      </c>
      <c r="CE66" s="10" vm="66286">
        <v>56259</v>
      </c>
      <c r="CF66" s="10" vm="13836">
        <v>56255</v>
      </c>
      <c r="CG66" s="10" vm="7263">
        <v>0</v>
      </c>
      <c r="CH66" s="10" vm="53739">
        <v>4</v>
      </c>
      <c r="CI66" s="10" vm="40443">
        <v>0</v>
      </c>
      <c r="CJ66" s="10" vm="33877">
        <v>0</v>
      </c>
      <c r="CK66" s="10" vm="27087">
        <v>56259</v>
      </c>
      <c r="CL66" s="10" vm="20415">
        <v>538</v>
      </c>
      <c r="CM66" s="10" vm="52274">
        <v>354</v>
      </c>
      <c r="CN66" s="10" vm="13631">
        <v>0</v>
      </c>
      <c r="CO66" s="10" vm="7048">
        <v>184</v>
      </c>
      <c r="CP66" s="10" vm="50621">
        <v>0</v>
      </c>
      <c r="CQ66" s="10" vm="40214">
        <v>0</v>
      </c>
      <c r="CR66" s="10" vm="33643">
        <v>0</v>
      </c>
      <c r="CS66" s="10" vm="26852">
        <v>0</v>
      </c>
      <c r="CT66" s="10" vm="20195">
        <v>0</v>
      </c>
      <c r="CU66" s="10" vm="48839">
        <v>0</v>
      </c>
      <c r="CV66" s="10" vm="13415">
        <v>0</v>
      </c>
      <c r="CW66" s="10" vm="6875">
        <v>0</v>
      </c>
      <c r="CX66" s="10" vm="47250">
        <v>0</v>
      </c>
      <c r="CY66" s="10" vm="39997">
        <v>0</v>
      </c>
      <c r="CZ66" s="10" vm="33415">
        <v>0</v>
      </c>
      <c r="DA66" s="10" vm="26629">
        <v>0</v>
      </c>
      <c r="DB66" s="81" vm="19979">
        <v>0</v>
      </c>
      <c r="DC66" s="81" vm="45534">
        <v>0</v>
      </c>
      <c r="DD66" s="81" vm="13199">
        <v>0</v>
      </c>
      <c r="DE66" s="81" vm="6668">
        <v>0</v>
      </c>
      <c r="DF66" s="10" vm="43770">
        <v>0</v>
      </c>
      <c r="DG66" s="10" vm="39770">
        <v>0</v>
      </c>
      <c r="DH66" s="10" vm="33237">
        <v>0</v>
      </c>
      <c r="DI66" s="10" vm="26394">
        <v>0</v>
      </c>
      <c r="DJ66" s="10" vm="19770">
        <v>538</v>
      </c>
      <c r="DK66" s="10" vm="55287">
        <v>354</v>
      </c>
      <c r="DL66" s="10" vm="12982">
        <v>0</v>
      </c>
      <c r="DM66" s="10" vm="6451">
        <v>184</v>
      </c>
      <c r="DN66" s="10" vm="53520">
        <v>0</v>
      </c>
      <c r="DO66" s="10" vm="39540">
        <v>0</v>
      </c>
      <c r="DP66" s="10" vm="33022">
        <v>0</v>
      </c>
      <c r="DQ66" s="10" vm="26166">
        <v>0</v>
      </c>
      <c r="DR66" s="10" vm="19555">
        <v>0</v>
      </c>
      <c r="DS66" s="10" vm="65811">
        <v>0</v>
      </c>
      <c r="DT66" s="10" vm="12784">
        <v>0</v>
      </c>
      <c r="DU66" s="10" vm="6239">
        <v>0</v>
      </c>
      <c r="DV66" s="10" vm="50400">
        <v>0</v>
      </c>
      <c r="DW66" s="10" vm="39316">
        <v>0</v>
      </c>
      <c r="DX66" s="10" vm="32787">
        <v>0</v>
      </c>
      <c r="DY66" s="10" vm="25941">
        <v>0</v>
      </c>
      <c r="DZ66" s="10" vm="19334">
        <v>0</v>
      </c>
      <c r="EA66" s="10" vm="48617">
        <v>0</v>
      </c>
      <c r="EB66" s="10" vm="12568">
        <v>0</v>
      </c>
      <c r="EC66" s="10" vm="6066">
        <v>0</v>
      </c>
      <c r="ED66" s="10" vm="47030">
        <v>0</v>
      </c>
      <c r="EE66" s="10" vm="39098">
        <v>0</v>
      </c>
      <c r="EF66" s="10" vm="32563">
        <v>0</v>
      </c>
      <c r="EG66" s="10" vm="25716">
        <v>0</v>
      </c>
      <c r="EH66" s="81" vm="19120">
        <v>0</v>
      </c>
      <c r="EI66" s="81" vm="45313">
        <v>0</v>
      </c>
      <c r="EJ66" s="81" vm="12352">
        <v>0</v>
      </c>
      <c r="EK66" s="81" vm="5863">
        <v>0</v>
      </c>
      <c r="EL66" s="10" vm="43553">
        <v>178</v>
      </c>
      <c r="EM66" s="10" vm="38869">
        <v>0</v>
      </c>
      <c r="EN66" s="10" vm="64579">
        <v>0</v>
      </c>
      <c r="EO66" s="10" vm="25485">
        <v>178</v>
      </c>
      <c r="EP66" s="10" vm="64100">
        <v>178</v>
      </c>
      <c r="EQ66" s="10" vm="55070">
        <v>0</v>
      </c>
      <c r="ER66" s="10" vm="12133">
        <v>0</v>
      </c>
      <c r="ES66" s="10" vm="5649">
        <v>178</v>
      </c>
      <c r="ET66" s="10" vm="53304">
        <v>716</v>
      </c>
      <c r="EU66" s="10" vm="38637">
        <v>354</v>
      </c>
      <c r="EV66" s="10" vm="32164">
        <v>0</v>
      </c>
      <c r="EW66" s="10" vm="25256">
        <v>362</v>
      </c>
      <c r="EX66" s="10" vm="18705">
        <v>715</v>
      </c>
      <c r="EY66" s="10" vm="51906">
        <v>203</v>
      </c>
      <c r="EZ66" s="10" vm="100587">
        <v>70</v>
      </c>
      <c r="FA66" s="10" vm="5438">
        <v>203</v>
      </c>
      <c r="FB66" s="10" vm="50170">
        <v>165828</v>
      </c>
      <c r="FC66" s="10" vm="65069">
        <v>0</v>
      </c>
      <c r="FD66" s="10" vm="31935">
        <v>165828</v>
      </c>
      <c r="FE66" s="10" vm="25025">
        <v>5102</v>
      </c>
      <c r="FF66" s="10" vm="18485">
        <v>748</v>
      </c>
      <c r="FG66" s="10" vm="48393">
        <v>0</v>
      </c>
      <c r="FH66" s="10" vm="11754">
        <v>-768</v>
      </c>
      <c r="FI66" s="10" vm="5224">
        <v>0</v>
      </c>
      <c r="FJ66" s="10" vm="46805">
        <v>839</v>
      </c>
      <c r="FK66" s="10" vm="38201">
        <v>0</v>
      </c>
      <c r="FL66" s="10" vm="31704">
        <v>171749</v>
      </c>
      <c r="FM66" s="10" vm="24793">
        <v>25443</v>
      </c>
      <c r="FN66" s="10" vm="18313">
        <v>2348</v>
      </c>
      <c r="FO66" s="10" vm="45108">
        <v>0</v>
      </c>
      <c r="FP66" s="10" vm="11546">
        <v>0</v>
      </c>
      <c r="FQ66" s="10" vm="5009">
        <v>-291</v>
      </c>
      <c r="FR66" s="10" vm="43333">
        <v>742</v>
      </c>
      <c r="FS66" s="10" vm="37968">
        <v>0</v>
      </c>
      <c r="FT66" s="10" vm="31466">
        <v>28242</v>
      </c>
      <c r="FU66" s="10" vm="24567">
        <v>143507</v>
      </c>
      <c r="FV66" s="10" vm="18102">
        <v>140385</v>
      </c>
      <c r="FW66" s="81" vm="54847">
        <v>1990</v>
      </c>
      <c r="FX66" s="81" vm="11325">
        <v>0</v>
      </c>
      <c r="FY66" s="81" vm="4842">
        <v>0</v>
      </c>
      <c r="FZ66" s="81" vm="53087">
        <v>0</v>
      </c>
      <c r="GA66" s="81" vm="37755">
        <v>1990</v>
      </c>
      <c r="GB66" s="10" vm="31250">
        <v>360</v>
      </c>
      <c r="GC66" s="10" vm="24338">
        <v>114</v>
      </c>
      <c r="GD66" s="10" vm="17884">
        <v>246</v>
      </c>
      <c r="GE66" s="10" vm="51686">
        <v>0</v>
      </c>
      <c r="GF66" s="10" vm="11107">
        <v>0</v>
      </c>
      <c r="GG66" s="10" vm="4640">
        <v>0</v>
      </c>
      <c r="GH66" s="10" vm="49955">
        <v>0</v>
      </c>
      <c r="GI66" s="10" vm="37533">
        <v>0</v>
      </c>
      <c r="GJ66" s="10" vm="31018">
        <v>0</v>
      </c>
      <c r="GK66" s="10" vm="24110">
        <v>0</v>
      </c>
      <c r="GL66" s="10" vm="17663">
        <v>0</v>
      </c>
      <c r="GM66" s="10" vm="48221">
        <v>0</v>
      </c>
      <c r="GN66" s="10" vm="10901">
        <v>620</v>
      </c>
      <c r="GO66" s="10" vm="4427">
        <v>369</v>
      </c>
      <c r="GP66" s="10" vm="46579">
        <v>251</v>
      </c>
      <c r="GQ66" s="10" vm="37312">
        <v>0</v>
      </c>
      <c r="GR66" s="10" vm="30790">
        <v>0</v>
      </c>
      <c r="GS66" s="10" vm="23887">
        <v>0</v>
      </c>
      <c r="GT66" s="10" vm="17443">
        <v>980</v>
      </c>
      <c r="GU66" s="10" vm="44888">
        <v>483</v>
      </c>
      <c r="GV66" s="10" vm="10687">
        <v>497</v>
      </c>
      <c r="GW66" s="10" vm="4208">
        <v>0</v>
      </c>
      <c r="GX66" s="81" vm="43115">
        <v>0</v>
      </c>
      <c r="GY66" s="10" vm="37087">
        <v>0</v>
      </c>
      <c r="GZ66" s="10" vm="30606">
        <v>0</v>
      </c>
      <c r="HA66" s="10" vm="23657">
        <v>0</v>
      </c>
      <c r="HB66" s="10" vm="17233">
        <v>0</v>
      </c>
      <c r="HC66" s="81" vm="54628">
        <v>0</v>
      </c>
      <c r="HD66" s="81" vm="10470">
        <v>43</v>
      </c>
      <c r="HE66" s="10" vm="3990">
        <v>43</v>
      </c>
      <c r="HF66" s="10" vm="52854">
        <v>449</v>
      </c>
      <c r="HG66" s="10" vm="36867">
        <v>557</v>
      </c>
      <c r="HH66" s="10" vm="30388">
        <v>0</v>
      </c>
      <c r="HI66" s="10" vm="23433">
        <v>0</v>
      </c>
      <c r="HJ66" s="10" vm="17014">
        <v>768</v>
      </c>
      <c r="HK66" s="10" vm="51504">
        <v>283</v>
      </c>
      <c r="HL66" s="10" vm="10263">
        <v>0</v>
      </c>
      <c r="HM66" s="10" vm="62869">
        <v>0</v>
      </c>
      <c r="HN66" s="10" vm="49741">
        <v>849</v>
      </c>
      <c r="HO66" s="10" vm="36644">
        <v>2906</v>
      </c>
      <c r="HP66" s="10" vm="30156">
        <v>0</v>
      </c>
      <c r="HQ66" s="10" vm="23200">
        <v>0</v>
      </c>
      <c r="HR66" s="10" vm="16793">
        <v>0</v>
      </c>
      <c r="HS66" s="10" vm="48012">
        <v>0</v>
      </c>
      <c r="HT66" s="10" vm="10050">
        <v>0</v>
      </c>
      <c r="HU66" s="10" vm="3560">
        <v>0</v>
      </c>
      <c r="HV66" s="10" vm="46406">
        <v>1841</v>
      </c>
      <c r="HW66" s="10" vm="36421">
        <v>55</v>
      </c>
      <c r="HX66" s="10" vm="29924">
        <v>0</v>
      </c>
      <c r="HY66" s="10" vm="22968">
        <v>50</v>
      </c>
      <c r="HZ66" s="10" vm="16577">
        <v>0</v>
      </c>
      <c r="IA66" s="10" vm="44661">
        <v>344</v>
      </c>
      <c r="IB66" s="10" vm="9832">
        <v>-41</v>
      </c>
      <c r="IC66" s="10" vm="3340">
        <v>2249</v>
      </c>
      <c r="ID66" s="10" vm="42893">
        <v>0</v>
      </c>
      <c r="IE66" s="10" vm="36196">
        <v>0</v>
      </c>
      <c r="IF66" s="10" vm="29686">
        <v>0</v>
      </c>
      <c r="IG66" s="10" vm="22790">
        <v>0</v>
      </c>
      <c r="IH66" s="10" vm="16361">
        <v>748</v>
      </c>
      <c r="II66" s="10" vm="54410">
        <v>2451</v>
      </c>
      <c r="IJ66" s="10" vm="9628">
        <v>0</v>
      </c>
      <c r="IK66" s="10" vm="3119">
        <v>42</v>
      </c>
      <c r="IL66" s="10" vm="52638">
        <v>-4</v>
      </c>
      <c r="IM66" s="10" vm="35966">
        <v>0</v>
      </c>
      <c r="IN66" s="10" vm="29453">
        <v>2253</v>
      </c>
      <c r="IO66" s="81" vm="22569">
        <v>2271</v>
      </c>
      <c r="IP66" s="10" vm="16145">
        <v>0</v>
      </c>
      <c r="IQ66" s="10" vm="51293">
        <v>0</v>
      </c>
      <c r="IR66" s="10" vm="9412">
        <v>0</v>
      </c>
      <c r="IS66" s="81" vm="2900">
        <v>5</v>
      </c>
      <c r="IT66" s="10" vm="49511">
        <v>5</v>
      </c>
    </row>
    <row r="67" spans="1:254" x14ac:dyDescent="0.25">
      <c r="A67" s="8" t="s">
        <v>288</v>
      </c>
      <c r="B67" s="8" t="s">
        <v>287</v>
      </c>
      <c r="C67" s="89">
        <v>44651</v>
      </c>
      <c r="D67" s="76" vm="15928">
        <v>12</v>
      </c>
      <c r="E67" s="10" vm="9182">
        <v>189161</v>
      </c>
      <c r="F67" s="10" vm="65471">
        <v>-115022</v>
      </c>
      <c r="G67" s="10" vm="42673">
        <v>-12395</v>
      </c>
      <c r="H67" s="10" vm="59614">
        <v>61744</v>
      </c>
      <c r="I67" s="10" vm="29225">
        <v>17046</v>
      </c>
      <c r="J67" s="10" vm="63402">
        <v>78790</v>
      </c>
      <c r="K67" s="10" vm="46199">
        <v>0</v>
      </c>
      <c r="L67" s="10" vm="15711">
        <v>0</v>
      </c>
      <c r="M67" s="10" vm="8965">
        <v>0</v>
      </c>
      <c r="N67" s="10" vm="44446">
        <v>98</v>
      </c>
      <c r="O67" s="10" vm="42448">
        <v>-27982</v>
      </c>
      <c r="P67" s="10" vm="35742">
        <v>4202</v>
      </c>
      <c r="Q67" s="10" vm="29108">
        <v>0</v>
      </c>
      <c r="R67" s="10" vm="22339">
        <v>0</v>
      </c>
      <c r="S67" s="10" vm="55917">
        <v>0</v>
      </c>
      <c r="T67" s="10" vm="15509">
        <v>55108</v>
      </c>
      <c r="U67" s="10" vm="8753">
        <v>0</v>
      </c>
      <c r="V67" s="10" vm="54199">
        <v>55108</v>
      </c>
      <c r="W67" s="10" vm="65197">
        <v>0</v>
      </c>
      <c r="X67" s="10" vm="35507">
        <v>7879</v>
      </c>
      <c r="Y67" s="10" vm="28918">
        <v>0</v>
      </c>
      <c r="Z67" s="10" vm="22118">
        <v>0</v>
      </c>
      <c r="AA67" s="10" vm="66060">
        <v>62987</v>
      </c>
      <c r="AB67" s="10" vm="15317">
        <v>148486</v>
      </c>
      <c r="AC67" s="10" vm="8556">
        <v>4778</v>
      </c>
      <c r="AD67" s="10" vm="51078">
        <v>153264</v>
      </c>
      <c r="AE67" s="10" vm="42013">
        <v>2384</v>
      </c>
      <c r="AF67" s="10" vm="35271">
        <v>0</v>
      </c>
      <c r="AG67" s="10" vm="28685">
        <v>56</v>
      </c>
      <c r="AH67" s="10" vm="21896">
        <v>0</v>
      </c>
      <c r="AI67" s="10" vm="49282">
        <v>155704</v>
      </c>
      <c r="AJ67" s="10" vm="15104">
        <v>27417</v>
      </c>
      <c r="AK67" s="10" vm="63195">
        <v>7384</v>
      </c>
      <c r="AL67" s="10" vm="47706">
        <v>32260</v>
      </c>
      <c r="AM67" s="10" vm="41803">
        <v>5693</v>
      </c>
      <c r="AN67" s="10" vm="35059">
        <v>0</v>
      </c>
      <c r="AO67" s="10" vm="28461">
        <v>904</v>
      </c>
      <c r="AP67" s="10" vm="21688">
        <v>0</v>
      </c>
      <c r="AQ67" s="10" vm="45973">
        <v>26234</v>
      </c>
      <c r="AR67" s="10" vm="14887">
        <v>0</v>
      </c>
      <c r="AS67" s="10" vm="8252">
        <v>4430</v>
      </c>
      <c r="AT67" s="10" vm="44219">
        <v>104322</v>
      </c>
      <c r="AU67" s="10" vm="41581">
        <v>51382</v>
      </c>
      <c r="AV67" s="10" vm="34922">
        <v>1652</v>
      </c>
      <c r="AW67" s="10" vm="28234">
        <v>1866406</v>
      </c>
      <c r="AX67" s="10" vm="21482">
        <v>0</v>
      </c>
      <c r="AY67" s="10" vm="55719">
        <v>14507</v>
      </c>
      <c r="AZ67" s="10" vm="14670">
        <v>3268</v>
      </c>
      <c r="BA67" s="10" vm="8035">
        <v>0</v>
      </c>
      <c r="BB67" s="10" vm="53966">
        <v>78588</v>
      </c>
      <c r="BC67" s="10" vm="41351">
        <v>0</v>
      </c>
      <c r="BD67" s="10" vm="34725">
        <v>0</v>
      </c>
      <c r="BE67" s="10" vm="28005">
        <v>71827</v>
      </c>
      <c r="BF67" s="10" vm="21265">
        <v>13440</v>
      </c>
      <c r="BG67" s="10" vm="52421">
        <v>2048036</v>
      </c>
      <c r="BH67" s="10" vm="63912">
        <v>6282</v>
      </c>
      <c r="BI67" s="10" vm="7833">
        <v>10081</v>
      </c>
      <c r="BJ67" s="10" vm="50861">
        <v>104122</v>
      </c>
      <c r="BK67" s="10" vm="41124">
        <v>0</v>
      </c>
      <c r="BL67" s="10" vm="34492">
        <v>1070</v>
      </c>
      <c r="BM67" s="10" vm="27774">
        <v>121555</v>
      </c>
      <c r="BN67" s="10" vm="21042">
        <v>24894</v>
      </c>
      <c r="BO67" s="10" vm="49059">
        <v>0</v>
      </c>
      <c r="BP67" s="10" vm="14258">
        <v>2548</v>
      </c>
      <c r="BQ67" s="10" vm="7671">
        <v>39074</v>
      </c>
      <c r="BR67" s="10" vm="47482">
        <v>66516</v>
      </c>
      <c r="BS67" s="10" vm="40909">
        <v>55039</v>
      </c>
      <c r="BT67" s="10" vm="34270">
        <v>2103075</v>
      </c>
      <c r="BU67" s="10" vm="27547">
        <v>728732</v>
      </c>
      <c r="BV67" s="10" vm="20827">
        <v>189766</v>
      </c>
      <c r="BW67" s="10" vm="45752">
        <v>18384</v>
      </c>
      <c r="BX67" s="10" vm="14045">
        <v>202562</v>
      </c>
      <c r="BY67" s="10" vm="7469">
        <v>0</v>
      </c>
      <c r="BZ67" s="10" vm="44001">
        <v>0</v>
      </c>
      <c r="CA67" s="10" vm="40684">
        <v>404</v>
      </c>
      <c r="CB67" s="10" vm="34106">
        <v>1139848</v>
      </c>
      <c r="CC67" s="10" vm="27321">
        <v>9514</v>
      </c>
      <c r="CD67" s="10" vm="20625">
        <v>233</v>
      </c>
      <c r="CE67" s="10" vm="55502">
        <v>953480</v>
      </c>
      <c r="CF67" s="10" vm="13826">
        <v>566534</v>
      </c>
      <c r="CG67" s="10" vm="7256">
        <v>386946</v>
      </c>
      <c r="CH67" s="10" vm="53748">
        <v>0</v>
      </c>
      <c r="CI67" s="10" vm="40450">
        <v>0</v>
      </c>
      <c r="CJ67" s="10" vm="33889">
        <v>0</v>
      </c>
      <c r="CK67" s="10" vm="27096">
        <v>953480</v>
      </c>
      <c r="CL67" s="10" vm="20408">
        <v>19577</v>
      </c>
      <c r="CM67" s="10" vm="52269">
        <v>12395</v>
      </c>
      <c r="CN67" s="10" vm="13621">
        <v>0</v>
      </c>
      <c r="CO67" s="10" vm="7041">
        <v>7182</v>
      </c>
      <c r="CP67" s="10" vm="50631">
        <v>0</v>
      </c>
      <c r="CQ67" s="10" vm="40221">
        <v>0</v>
      </c>
      <c r="CR67" s="10" vm="33653">
        <v>0</v>
      </c>
      <c r="CS67" s="10" vm="26862">
        <v>0</v>
      </c>
      <c r="CT67" s="10" vm="20188">
        <v>0</v>
      </c>
      <c r="CU67" s="10" vm="48833">
        <v>0</v>
      </c>
      <c r="CV67" s="10" vm="13408">
        <v>0</v>
      </c>
      <c r="CW67" s="10" vm="100554">
        <v>0</v>
      </c>
      <c r="CX67" s="10" vm="47259">
        <v>0</v>
      </c>
      <c r="CY67" s="10" vm="40004">
        <v>0</v>
      </c>
      <c r="CZ67" s="10" vm="33425">
        <v>0</v>
      </c>
      <c r="DA67" s="10" vm="26638">
        <v>0</v>
      </c>
      <c r="DB67" s="81" vm="19972">
        <v>0</v>
      </c>
      <c r="DC67" s="81" vm="45528">
        <v>0</v>
      </c>
      <c r="DD67" s="81" vm="13190">
        <v>0</v>
      </c>
      <c r="DE67" s="81" vm="6660">
        <v>0</v>
      </c>
      <c r="DF67" s="10" vm="43780">
        <v>82</v>
      </c>
      <c r="DG67" s="10" vm="39777">
        <v>0</v>
      </c>
      <c r="DH67" s="10" vm="33245">
        <v>0</v>
      </c>
      <c r="DI67" s="10" vm="26404">
        <v>82</v>
      </c>
      <c r="DJ67" s="10" vm="19763">
        <v>19659</v>
      </c>
      <c r="DK67" s="10" vm="55281">
        <v>12395</v>
      </c>
      <c r="DL67" s="10" vm="63873">
        <v>0</v>
      </c>
      <c r="DM67" s="10" vm="6444">
        <v>7264</v>
      </c>
      <c r="DN67" s="10" vm="53529">
        <v>0</v>
      </c>
      <c r="DO67" s="10" vm="39547">
        <v>0</v>
      </c>
      <c r="DP67" s="10" vm="33033">
        <v>0</v>
      </c>
      <c r="DQ67" s="10" vm="26175">
        <v>0</v>
      </c>
      <c r="DR67" s="10" vm="19548">
        <v>3550</v>
      </c>
      <c r="DS67" s="10" vm="52114">
        <v>0</v>
      </c>
      <c r="DT67" s="10" vm="63854">
        <v>2898</v>
      </c>
      <c r="DU67" s="10" vm="6231">
        <v>652</v>
      </c>
      <c r="DV67" s="10" vm="50410">
        <v>0</v>
      </c>
      <c r="DW67" s="10" vm="39322">
        <v>0</v>
      </c>
      <c r="DX67" s="10" vm="32797">
        <v>0</v>
      </c>
      <c r="DY67" s="10" vm="25951">
        <v>0</v>
      </c>
      <c r="DZ67" s="10" vm="19327">
        <v>4055</v>
      </c>
      <c r="EA67" s="10" vm="48611">
        <v>0</v>
      </c>
      <c r="EB67" s="10" vm="12560">
        <v>2405</v>
      </c>
      <c r="EC67" s="10" vm="6062">
        <v>1650</v>
      </c>
      <c r="ED67" s="10" vm="47039">
        <v>0</v>
      </c>
      <c r="EE67" s="10" vm="39104">
        <v>0</v>
      </c>
      <c r="EF67" s="10" vm="32572">
        <v>0</v>
      </c>
      <c r="EG67" s="10" vm="25725">
        <v>0</v>
      </c>
      <c r="EH67" s="81" vm="19113">
        <v>0</v>
      </c>
      <c r="EI67" s="81" vm="45307">
        <v>0</v>
      </c>
      <c r="EJ67" s="81" vm="12344">
        <v>0</v>
      </c>
      <c r="EK67" s="81" vm="5856">
        <v>0</v>
      </c>
      <c r="EL67" s="10" vm="43563">
        <v>6193</v>
      </c>
      <c r="EM67" s="10" vm="38876">
        <v>0</v>
      </c>
      <c r="EN67" s="10" vm="64582">
        <v>5397</v>
      </c>
      <c r="EO67" s="10" vm="25495">
        <v>796</v>
      </c>
      <c r="EP67" s="10" vm="18915">
        <v>13798</v>
      </c>
      <c r="EQ67" s="10" vm="55064">
        <v>0</v>
      </c>
      <c r="ER67" s="10" vm="12123">
        <v>10700</v>
      </c>
      <c r="ES67" s="10" vm="5641">
        <v>3098</v>
      </c>
      <c r="ET67" s="10" vm="53313">
        <v>33457</v>
      </c>
      <c r="EU67" s="10" vm="38645">
        <v>12395</v>
      </c>
      <c r="EV67" s="10" vm="32176">
        <v>10700</v>
      </c>
      <c r="EW67" s="10" vm="25265">
        <v>10362</v>
      </c>
      <c r="EX67" s="10" vm="18698">
        <v>6651</v>
      </c>
      <c r="EY67" s="10" vm="51900">
        <v>3604</v>
      </c>
      <c r="EZ67" s="10" vm="63802">
        <v>2437</v>
      </c>
      <c r="FA67" s="10" vm="5431">
        <v>3604</v>
      </c>
      <c r="FB67" s="10" vm="50180">
        <v>2003925</v>
      </c>
      <c r="FC67" s="10" vm="38421">
        <v>0</v>
      </c>
      <c r="FD67" s="10" vm="31945">
        <v>2003925</v>
      </c>
      <c r="FE67" s="10" vm="25035">
        <v>91919</v>
      </c>
      <c r="FF67" s="10" vm="18478">
        <v>39982</v>
      </c>
      <c r="FG67" s="10" vm="48387">
        <v>0</v>
      </c>
      <c r="FH67" s="10" vm="11747">
        <v>-20513</v>
      </c>
      <c r="FI67" s="10" vm="5217">
        <v>0</v>
      </c>
      <c r="FJ67" s="10" vm="46813">
        <v>-5710</v>
      </c>
      <c r="FK67" s="10" vm="38208">
        <v>0</v>
      </c>
      <c r="FL67" s="10" vm="31713">
        <v>2109603</v>
      </c>
      <c r="FM67" s="10" vm="24801">
        <v>225407</v>
      </c>
      <c r="FN67" s="10" vm="18308">
        <v>24550</v>
      </c>
      <c r="FO67" s="10" vm="45103">
        <v>0</v>
      </c>
      <c r="FP67" s="10" vm="11536">
        <v>0</v>
      </c>
      <c r="FQ67" s="10" vm="5000">
        <v>-6760</v>
      </c>
      <c r="FR67" s="10" vm="43342">
        <v>0</v>
      </c>
      <c r="FS67" s="10" vm="37975">
        <v>0</v>
      </c>
      <c r="FT67" s="10" vm="31477">
        <v>243197</v>
      </c>
      <c r="FU67" s="10" vm="24576">
        <v>1866406</v>
      </c>
      <c r="FV67" s="10" vm="18094">
        <v>1778518</v>
      </c>
      <c r="FW67" s="81" vm="54841">
        <v>74274</v>
      </c>
      <c r="FX67" s="81" vm="11315">
        <v>112</v>
      </c>
      <c r="FY67" s="81" vm="4839">
        <v>0</v>
      </c>
      <c r="FZ67" s="81" vm="53095">
        <v>4202</v>
      </c>
      <c r="GA67" s="81" vm="37762">
        <v>78588</v>
      </c>
      <c r="GB67" s="10" vm="31260">
        <v>6838</v>
      </c>
      <c r="GC67" s="10" vm="24347">
        <v>3156</v>
      </c>
      <c r="GD67" s="10" vm="17877">
        <v>3682</v>
      </c>
      <c r="GE67" s="10" vm="51680">
        <v>1482</v>
      </c>
      <c r="GF67" s="10" vm="11097">
        <v>1256</v>
      </c>
      <c r="GG67" s="10" vm="4632">
        <v>226</v>
      </c>
      <c r="GH67" s="10" vm="49964">
        <v>550</v>
      </c>
      <c r="GI67" s="10" vm="37541">
        <v>390</v>
      </c>
      <c r="GJ67" s="10" vm="31030">
        <v>160</v>
      </c>
      <c r="GK67" s="10" vm="24120">
        <v>0</v>
      </c>
      <c r="GL67" s="10" vm="17656">
        <v>0</v>
      </c>
      <c r="GM67" s="10" vm="48216">
        <v>0</v>
      </c>
      <c r="GN67" s="10" vm="10893">
        <v>19528</v>
      </c>
      <c r="GO67" s="10" vm="4419">
        <v>6540</v>
      </c>
      <c r="GP67" s="10" vm="46587">
        <v>12988</v>
      </c>
      <c r="GQ67" s="10" vm="37319">
        <v>12</v>
      </c>
      <c r="GR67" s="10" vm="30798">
        <v>22</v>
      </c>
      <c r="GS67" s="10" vm="23895">
        <v>-10</v>
      </c>
      <c r="GT67" s="10" vm="17435">
        <v>28410</v>
      </c>
      <c r="GU67" s="10" vm="44882">
        <v>11364</v>
      </c>
      <c r="GV67" s="10" vm="10679">
        <v>17046</v>
      </c>
      <c r="GW67" s="10" vm="4200">
        <v>507</v>
      </c>
      <c r="GX67" s="81" vm="43123">
        <v>0</v>
      </c>
      <c r="GY67" s="10" vm="37094">
        <v>0</v>
      </c>
      <c r="GZ67" s="10" vm="30616">
        <v>0</v>
      </c>
      <c r="HA67" s="10" vm="23666">
        <v>0</v>
      </c>
      <c r="HB67" s="10" vm="64016">
        <v>0</v>
      </c>
      <c r="HC67" s="81" vm="54622">
        <v>0</v>
      </c>
      <c r="HD67" s="81" vm="10459">
        <v>563</v>
      </c>
      <c r="HE67" s="10" vm="3981">
        <v>1070</v>
      </c>
      <c r="HF67" s="10" vm="52862">
        <v>6137</v>
      </c>
      <c r="HG67" s="10" vm="36875">
        <v>0</v>
      </c>
      <c r="HH67" s="10" vm="30400">
        <v>2956</v>
      </c>
      <c r="HI67" s="10" vm="23443">
        <v>1274</v>
      </c>
      <c r="HJ67" s="10" vm="17007">
        <v>19737</v>
      </c>
      <c r="HK67" s="10" vm="51498">
        <v>2661</v>
      </c>
      <c r="HL67" s="10" vm="10256">
        <v>0</v>
      </c>
      <c r="HM67" s="10" vm="3766">
        <v>0</v>
      </c>
      <c r="HN67" s="10" vm="49749">
        <v>6309</v>
      </c>
      <c r="HO67" s="10" vm="36652">
        <v>39074</v>
      </c>
      <c r="HP67" s="10" vm="30165">
        <v>0</v>
      </c>
      <c r="HQ67" s="10" vm="23208">
        <v>404</v>
      </c>
      <c r="HR67" s="10" vm="16786">
        <v>404</v>
      </c>
      <c r="HS67" s="10" vm="48006">
        <v>0</v>
      </c>
      <c r="HT67" s="10" vm="10041">
        <v>233</v>
      </c>
      <c r="HU67" s="10" vm="3552">
        <v>233</v>
      </c>
      <c r="HV67" s="10" vm="46412">
        <v>27659</v>
      </c>
      <c r="HW67" s="10" vm="36428">
        <v>311</v>
      </c>
      <c r="HX67" s="10" vm="29935">
        <v>0</v>
      </c>
      <c r="HY67" s="10" vm="22977">
        <v>318</v>
      </c>
      <c r="HZ67" s="10" vm="16569">
        <v>1</v>
      </c>
      <c r="IA67" s="10" vm="44655">
        <v>595</v>
      </c>
      <c r="IB67" s="10" vm="9822">
        <v>-902</v>
      </c>
      <c r="IC67" s="10" vm="3331">
        <v>27982</v>
      </c>
      <c r="ID67" s="10" vm="42901">
        <v>362</v>
      </c>
      <c r="IE67" s="10" vm="36204">
        <v>947</v>
      </c>
      <c r="IF67" s="10" vm="29697">
        <v>1164</v>
      </c>
      <c r="IG67" s="10" vm="22794">
        <v>2473</v>
      </c>
      <c r="IH67" s="10" vm="16354">
        <v>39982</v>
      </c>
      <c r="II67" s="10" vm="54404">
        <v>28906</v>
      </c>
      <c r="IJ67" s="10" vm="9620">
        <v>0</v>
      </c>
      <c r="IK67" s="10" vm="3112">
        <v>561</v>
      </c>
      <c r="IL67" s="10" vm="52646">
        <v>-213</v>
      </c>
      <c r="IM67" s="10" vm="35974">
        <v>-8</v>
      </c>
      <c r="IN67" s="10" vm="29464">
        <v>31100</v>
      </c>
      <c r="IO67" s="81" vm="22577">
        <v>31178</v>
      </c>
      <c r="IP67" s="10" vm="16137">
        <v>1</v>
      </c>
      <c r="IQ67" s="10" vm="51287">
        <v>0</v>
      </c>
      <c r="IR67" s="10" vm="9401">
        <v>-1</v>
      </c>
      <c r="IS67" s="81" vm="2891">
        <v>348</v>
      </c>
      <c r="IT67" s="10" vm="49519">
        <v>948</v>
      </c>
    </row>
    <row r="68" spans="1:254" x14ac:dyDescent="0.25">
      <c r="A68" s="8" t="s">
        <v>92</v>
      </c>
      <c r="B68" s="8" t="s">
        <v>592</v>
      </c>
      <c r="C68" s="89">
        <v>44651</v>
      </c>
      <c r="D68" s="76" vm="15938">
        <v>12</v>
      </c>
      <c r="E68" s="10" vm="9191">
        <v>112907</v>
      </c>
      <c r="F68" s="10" vm="65464">
        <v>-92125</v>
      </c>
      <c r="G68" s="10" vm="42667">
        <v>0</v>
      </c>
      <c r="H68" s="10" vm="59607">
        <v>20782</v>
      </c>
      <c r="I68" s="10" vm="29218">
        <v>2278</v>
      </c>
      <c r="J68" s="10" vm="63410">
        <v>23060</v>
      </c>
      <c r="K68" s="10" vm="46207">
        <v>0</v>
      </c>
      <c r="L68" s="10" vm="15720">
        <v>548</v>
      </c>
      <c r="M68" s="10" vm="8973">
        <v>0</v>
      </c>
      <c r="N68" s="10" vm="44439">
        <v>1255</v>
      </c>
      <c r="O68" s="10" vm="42442">
        <v>-7725</v>
      </c>
      <c r="P68" s="10" vm="35733">
        <v>3260</v>
      </c>
      <c r="Q68" s="10" vm="29106">
        <v>0</v>
      </c>
      <c r="R68" s="10" vm="22347">
        <v>0</v>
      </c>
      <c r="S68" s="10" vm="55923">
        <v>0</v>
      </c>
      <c r="T68" s="10" vm="15518">
        <v>20398</v>
      </c>
      <c r="U68" s="10" vm="8761">
        <v>0</v>
      </c>
      <c r="V68" s="10" vm="54191">
        <v>20398</v>
      </c>
      <c r="W68" s="10" vm="42226">
        <v>0</v>
      </c>
      <c r="X68" s="10" vm="35496">
        <v>20761</v>
      </c>
      <c r="Y68" s="10" vm="28910">
        <v>0</v>
      </c>
      <c r="Z68" s="10" vm="22126">
        <v>0</v>
      </c>
      <c r="AA68" s="10" vm="66064">
        <v>41159</v>
      </c>
      <c r="AB68" s="10" vm="15327">
        <v>74044</v>
      </c>
      <c r="AC68" s="10" vm="8564">
        <v>7482</v>
      </c>
      <c r="AD68" s="10" vm="51070">
        <v>81526</v>
      </c>
      <c r="AE68" s="10" vm="65183">
        <v>3949</v>
      </c>
      <c r="AF68" s="10" vm="35264">
        <v>0</v>
      </c>
      <c r="AG68" s="10" vm="28678">
        <v>0</v>
      </c>
      <c r="AH68" s="10" vm="21904">
        <v>3307</v>
      </c>
      <c r="AI68" s="10" vm="49290">
        <v>88782</v>
      </c>
      <c r="AJ68" s="10" vm="15113">
        <v>22679</v>
      </c>
      <c r="AK68" s="10" vm="8450">
        <v>3969</v>
      </c>
      <c r="AL68" s="10" vm="47698">
        <v>14447</v>
      </c>
      <c r="AM68" s="10" vm="65162">
        <v>5473</v>
      </c>
      <c r="AN68" s="10" vm="35050">
        <v>1968</v>
      </c>
      <c r="AO68" s="10" vm="28452">
        <v>1594</v>
      </c>
      <c r="AP68" s="10" vm="21695">
        <v>0</v>
      </c>
      <c r="AQ68" s="10" vm="45980">
        <v>15162</v>
      </c>
      <c r="AR68" s="10" vm="14896">
        <v>0</v>
      </c>
      <c r="AS68" s="10" vm="8261">
        <v>3990</v>
      </c>
      <c r="AT68" s="10" vm="44210">
        <v>69282</v>
      </c>
      <c r="AU68" s="10" vm="41575">
        <v>19500</v>
      </c>
      <c r="AV68" s="10" vm="34916">
        <v>1171</v>
      </c>
      <c r="AW68" s="10" vm="28225">
        <v>406844</v>
      </c>
      <c r="AX68" s="10" vm="21489">
        <v>0</v>
      </c>
      <c r="AY68" s="10" vm="55725">
        <v>6864</v>
      </c>
      <c r="AZ68" s="10" vm="14680">
        <v>0</v>
      </c>
      <c r="BA68" s="10" vm="8043">
        <v>0</v>
      </c>
      <c r="BB68" s="10" vm="53958">
        <v>92481</v>
      </c>
      <c r="BC68" s="10" vm="41345">
        <v>0</v>
      </c>
      <c r="BD68" s="10" vm="34716">
        <v>0</v>
      </c>
      <c r="BE68" s="10" vm="27997">
        <v>0</v>
      </c>
      <c r="BF68" s="10" vm="21273">
        <v>25647</v>
      </c>
      <c r="BG68" s="10" vm="52426">
        <v>531836</v>
      </c>
      <c r="BH68" s="10" vm="14482">
        <v>0</v>
      </c>
      <c r="BI68" s="10" vm="7840">
        <v>18350</v>
      </c>
      <c r="BJ68" s="10" vm="50852">
        <v>11552</v>
      </c>
      <c r="BK68" s="10" vm="41118">
        <v>0</v>
      </c>
      <c r="BL68" s="10" vm="34484">
        <v>9442</v>
      </c>
      <c r="BM68" s="10" vm="27765">
        <v>39344</v>
      </c>
      <c r="BN68" s="10" vm="21050">
        <v>0</v>
      </c>
      <c r="BO68" s="10" vm="49066">
        <v>0</v>
      </c>
      <c r="BP68" s="10" vm="14266">
        <v>4013</v>
      </c>
      <c r="BQ68" s="10" vm="7677">
        <v>24982</v>
      </c>
      <c r="BR68" s="10" vm="47474">
        <v>28995</v>
      </c>
      <c r="BS68" s="10" vm="40904">
        <v>10349</v>
      </c>
      <c r="BT68" s="10" vm="34263">
        <v>542185</v>
      </c>
      <c r="BU68" s="10" vm="27539">
        <v>1204</v>
      </c>
      <c r="BV68" s="10" vm="20835">
        <v>196700</v>
      </c>
      <c r="BW68" s="10" vm="45759">
        <v>0</v>
      </c>
      <c r="BX68" s="10" vm="14054">
        <v>118759</v>
      </c>
      <c r="BY68" s="10" vm="7477">
        <v>0</v>
      </c>
      <c r="BZ68" s="10" vm="43992">
        <v>0</v>
      </c>
      <c r="CA68" s="10" vm="40678">
        <v>570</v>
      </c>
      <c r="CB68" s="10" vm="34096">
        <v>317233</v>
      </c>
      <c r="CC68" s="10" vm="27312">
        <v>8084</v>
      </c>
      <c r="CD68" s="10" vm="20633">
        <v>0</v>
      </c>
      <c r="CE68" s="10" vm="55507">
        <v>216868</v>
      </c>
      <c r="CF68" s="10" vm="13837">
        <v>216868</v>
      </c>
      <c r="CG68" s="10" vm="7264">
        <v>0</v>
      </c>
      <c r="CH68" s="10" vm="53740">
        <v>0</v>
      </c>
      <c r="CI68" s="10" vm="40444">
        <v>0</v>
      </c>
      <c r="CJ68" s="10" vm="33878">
        <v>0</v>
      </c>
      <c r="CK68" s="10" vm="27088">
        <v>216868</v>
      </c>
      <c r="CL68" s="10" vm="20416">
        <v>4</v>
      </c>
      <c r="CM68" s="10" vm="65873">
        <v>0</v>
      </c>
      <c r="CN68" s="10" vm="13632">
        <v>0</v>
      </c>
      <c r="CO68" s="10" vm="7049">
        <v>4</v>
      </c>
      <c r="CP68" s="10" vm="50622">
        <v>425</v>
      </c>
      <c r="CQ68" s="10" vm="40215">
        <v>0</v>
      </c>
      <c r="CR68" s="10" vm="33644">
        <v>710</v>
      </c>
      <c r="CS68" s="10" vm="26853">
        <v>-285</v>
      </c>
      <c r="CT68" s="10" vm="20196">
        <v>0</v>
      </c>
      <c r="CU68" s="10" vm="48840">
        <v>0</v>
      </c>
      <c r="CV68" s="10" vm="13416">
        <v>0</v>
      </c>
      <c r="CW68" s="10" vm="6876">
        <v>0</v>
      </c>
      <c r="CX68" s="10" vm="47251">
        <v>0</v>
      </c>
      <c r="CY68" s="10" vm="39998">
        <v>0</v>
      </c>
      <c r="CZ68" s="10" vm="33416">
        <v>0</v>
      </c>
      <c r="DA68" s="10" vm="26630">
        <v>0</v>
      </c>
      <c r="DB68" s="81" vm="19980">
        <v>0</v>
      </c>
      <c r="DC68" s="81" vm="45535">
        <v>0</v>
      </c>
      <c r="DD68" s="81" vm="13200">
        <v>0</v>
      </c>
      <c r="DE68" s="81" vm="6669">
        <v>0</v>
      </c>
      <c r="DF68" s="10" vm="43771">
        <v>18026</v>
      </c>
      <c r="DG68" s="10" vm="39771">
        <v>0</v>
      </c>
      <c r="DH68" s="10" vm="64657">
        <v>17007</v>
      </c>
      <c r="DI68" s="10" vm="26395">
        <v>1019</v>
      </c>
      <c r="DJ68" s="10" vm="19771">
        <v>18455</v>
      </c>
      <c r="DK68" s="10" vm="55288">
        <v>0</v>
      </c>
      <c r="DL68" s="10" vm="12983">
        <v>17717</v>
      </c>
      <c r="DM68" s="10" vm="6452">
        <v>738</v>
      </c>
      <c r="DN68" s="10" vm="53521">
        <v>0</v>
      </c>
      <c r="DO68" s="10" vm="39541">
        <v>0</v>
      </c>
      <c r="DP68" s="10" vm="33023">
        <v>0</v>
      </c>
      <c r="DQ68" s="10" vm="26167">
        <v>0</v>
      </c>
      <c r="DR68" s="10" vm="19556">
        <v>0</v>
      </c>
      <c r="DS68" s="10" vm="52117">
        <v>0</v>
      </c>
      <c r="DT68" s="10" vm="12785">
        <v>0</v>
      </c>
      <c r="DU68" s="10" vm="6240">
        <v>0</v>
      </c>
      <c r="DV68" s="10" vm="50401">
        <v>0</v>
      </c>
      <c r="DW68" s="10" vm="39317">
        <v>0</v>
      </c>
      <c r="DX68" s="10" vm="32788">
        <v>0</v>
      </c>
      <c r="DY68" s="10" vm="25942">
        <v>0</v>
      </c>
      <c r="DZ68" s="10" vm="19335">
        <v>1056</v>
      </c>
      <c r="EA68" s="10" vm="48618">
        <v>0</v>
      </c>
      <c r="EB68" s="10" vm="12569">
        <v>6</v>
      </c>
      <c r="EC68" s="10" vm="6067">
        <v>1050</v>
      </c>
      <c r="ED68" s="10" vm="47031">
        <v>0</v>
      </c>
      <c r="EE68" s="10" vm="39099">
        <v>0</v>
      </c>
      <c r="EF68" s="10" vm="32564">
        <v>0</v>
      </c>
      <c r="EG68" s="10" vm="25717">
        <v>0</v>
      </c>
      <c r="EH68" s="81" vm="19121">
        <v>0</v>
      </c>
      <c r="EI68" s="81" vm="45314">
        <v>0</v>
      </c>
      <c r="EJ68" s="81" vm="12353">
        <v>0</v>
      </c>
      <c r="EK68" s="81" vm="5864">
        <v>0</v>
      </c>
      <c r="EL68" s="10" vm="43554">
        <v>4615</v>
      </c>
      <c r="EM68" s="10" vm="38870">
        <v>0</v>
      </c>
      <c r="EN68" s="10" vm="32380">
        <v>5121</v>
      </c>
      <c r="EO68" s="10" vm="25486">
        <v>-506</v>
      </c>
      <c r="EP68" s="10" vm="18922">
        <v>5671</v>
      </c>
      <c r="EQ68" s="10" vm="55071">
        <v>0</v>
      </c>
      <c r="ER68" s="10" vm="12134">
        <v>5127</v>
      </c>
      <c r="ES68" s="10" vm="5650">
        <v>544</v>
      </c>
      <c r="ET68" s="10" vm="53305">
        <v>24126</v>
      </c>
      <c r="EU68" s="10" vm="38638">
        <v>0</v>
      </c>
      <c r="EV68" s="10" vm="32165">
        <v>22844</v>
      </c>
      <c r="EW68" s="10" vm="25257">
        <v>1282</v>
      </c>
      <c r="EX68" s="10" vm="18706">
        <v>8807</v>
      </c>
      <c r="EY68" s="10" vm="51907">
        <v>1048</v>
      </c>
      <c r="EZ68" s="10" vm="63804">
        <v>5578</v>
      </c>
      <c r="FA68" s="10" vm="5439">
        <v>1048</v>
      </c>
      <c r="FB68" s="10" vm="50171">
        <v>520622</v>
      </c>
      <c r="FC68" s="10" vm="38414">
        <v>0</v>
      </c>
      <c r="FD68" s="10" vm="31936">
        <v>520622</v>
      </c>
      <c r="FE68" s="10" vm="25026">
        <v>12743</v>
      </c>
      <c r="FF68" s="10" vm="18486">
        <v>8120</v>
      </c>
      <c r="FG68" s="10" vm="48394">
        <v>0</v>
      </c>
      <c r="FH68" s="10" vm="11755">
        <v>-3430</v>
      </c>
      <c r="FI68" s="10" vm="5225">
        <v>0</v>
      </c>
      <c r="FJ68" s="10" vm="46806">
        <v>0</v>
      </c>
      <c r="FK68" s="10" vm="38202">
        <v>0</v>
      </c>
      <c r="FL68" s="10" vm="31705">
        <v>538055</v>
      </c>
      <c r="FM68" s="10" vm="24794">
        <v>117170</v>
      </c>
      <c r="FN68" s="10" vm="18314">
        <v>14041</v>
      </c>
      <c r="FO68" s="10" vm="45109">
        <v>0</v>
      </c>
      <c r="FP68" s="10" vm="11547">
        <v>0</v>
      </c>
      <c r="FQ68" s="10" vm="5010">
        <v>0</v>
      </c>
      <c r="FR68" s="10" vm="43334">
        <v>0</v>
      </c>
      <c r="FS68" s="10" vm="37969">
        <v>0</v>
      </c>
      <c r="FT68" s="10" vm="31467">
        <v>131211</v>
      </c>
      <c r="FU68" s="10" vm="24568">
        <v>406844</v>
      </c>
      <c r="FV68" s="10" vm="18103">
        <v>403452</v>
      </c>
      <c r="FW68" s="81" vm="54848">
        <v>66203</v>
      </c>
      <c r="FX68" s="81" vm="11326">
        <v>23018</v>
      </c>
      <c r="FY68" s="81" vm="4843">
        <v>0</v>
      </c>
      <c r="FZ68" s="81" vm="53088">
        <v>3260</v>
      </c>
      <c r="GA68" s="81" vm="37756">
        <v>92481</v>
      </c>
      <c r="GB68" s="10" vm="31251">
        <v>189</v>
      </c>
      <c r="GC68" s="10" vm="24339">
        <v>89</v>
      </c>
      <c r="GD68" s="10" vm="17885">
        <v>100</v>
      </c>
      <c r="GE68" s="10" vm="51687">
        <v>4181</v>
      </c>
      <c r="GF68" s="10" vm="11108">
        <v>3012</v>
      </c>
      <c r="GG68" s="10" vm="4641">
        <v>1169</v>
      </c>
      <c r="GH68" s="10" vm="49956">
        <v>2127</v>
      </c>
      <c r="GI68" s="10" vm="37534">
        <v>395</v>
      </c>
      <c r="GJ68" s="10" vm="31019">
        <v>1732</v>
      </c>
      <c r="GK68" s="10" vm="24111">
        <v>0</v>
      </c>
      <c r="GL68" s="10" vm="17664">
        <v>0</v>
      </c>
      <c r="GM68" s="10" vm="48222">
        <v>0</v>
      </c>
      <c r="GN68" s="10" vm="10902">
        <v>0</v>
      </c>
      <c r="GO68" s="10" vm="4428">
        <v>348</v>
      </c>
      <c r="GP68" s="10" vm="46580">
        <v>-348</v>
      </c>
      <c r="GQ68" s="10" vm="37313">
        <v>24</v>
      </c>
      <c r="GR68" s="10" vm="30791">
        <v>399</v>
      </c>
      <c r="GS68" s="10" vm="23888">
        <v>-375</v>
      </c>
      <c r="GT68" s="10" vm="17444">
        <v>6521</v>
      </c>
      <c r="GU68" s="10" vm="44889">
        <v>4243</v>
      </c>
      <c r="GV68" s="10" vm="10688">
        <v>2278</v>
      </c>
      <c r="GW68" s="10" vm="4209">
        <v>0</v>
      </c>
      <c r="GX68" s="81" vm="43116">
        <v>9442</v>
      </c>
      <c r="GY68" s="10" vm="37088">
        <v>0</v>
      </c>
      <c r="GZ68" s="10" vm="30607">
        <v>0</v>
      </c>
      <c r="HA68" s="10" vm="23658">
        <v>0</v>
      </c>
      <c r="HB68" s="10" vm="17234">
        <v>0</v>
      </c>
      <c r="HC68" s="81" vm="54629">
        <v>0</v>
      </c>
      <c r="HD68" s="81" vm="10471">
        <v>0</v>
      </c>
      <c r="HE68" s="10" vm="3991">
        <v>9442</v>
      </c>
      <c r="HF68" s="10" vm="52855">
        <v>2049</v>
      </c>
      <c r="HG68" s="10" vm="36868">
        <v>3155</v>
      </c>
      <c r="HH68" s="10" vm="30389">
        <v>10814</v>
      </c>
      <c r="HI68" s="10" vm="23434">
        <v>0</v>
      </c>
      <c r="HJ68" s="10" vm="17015">
        <v>2302</v>
      </c>
      <c r="HK68" s="10" vm="51505">
        <v>0</v>
      </c>
      <c r="HL68" s="10" vm="10264">
        <v>0</v>
      </c>
      <c r="HM68" s="10" vm="3773">
        <v>0</v>
      </c>
      <c r="HN68" s="10" vm="49742">
        <v>6662</v>
      </c>
      <c r="HO68" s="10" vm="36645">
        <v>24982</v>
      </c>
      <c r="HP68" s="10" vm="30157">
        <v>62</v>
      </c>
      <c r="HQ68" s="10" vm="23201">
        <v>508</v>
      </c>
      <c r="HR68" s="10" vm="16794">
        <v>570</v>
      </c>
      <c r="HS68" s="10" vm="48013">
        <v>0</v>
      </c>
      <c r="HT68" s="10" vm="10051">
        <v>0</v>
      </c>
      <c r="HU68" s="10" vm="3561">
        <v>0</v>
      </c>
      <c r="HV68" s="10" vm="46407">
        <v>6795</v>
      </c>
      <c r="HW68" s="10" vm="36422">
        <v>178</v>
      </c>
      <c r="HX68" s="10" vm="29925">
        <v>0</v>
      </c>
      <c r="HY68" s="10" vm="22969">
        <v>578</v>
      </c>
      <c r="HZ68" s="10" vm="16578">
        <v>0</v>
      </c>
      <c r="IA68" s="10" vm="44662">
        <v>174</v>
      </c>
      <c r="IB68" s="10" vm="9833">
        <v>0</v>
      </c>
      <c r="IC68" s="10" vm="3341">
        <v>7725</v>
      </c>
      <c r="ID68" s="10" vm="42894">
        <v>533</v>
      </c>
      <c r="IE68" s="10" vm="36197">
        <v>873</v>
      </c>
      <c r="IF68" s="10" vm="29687">
        <v>2</v>
      </c>
      <c r="IG68" s="10" vm="64212">
        <v>1408</v>
      </c>
      <c r="IH68" s="10" vm="16362">
        <v>12977</v>
      </c>
      <c r="II68" s="10" vm="54411">
        <v>15162</v>
      </c>
      <c r="IJ68" s="10" vm="9629">
        <v>0</v>
      </c>
      <c r="IK68" s="10" vm="3120">
        <v>105</v>
      </c>
      <c r="IL68" s="10" vm="52639">
        <v>-149</v>
      </c>
      <c r="IM68" s="10" vm="35967">
        <v>20</v>
      </c>
      <c r="IN68" s="10" vm="29454">
        <v>17755</v>
      </c>
      <c r="IO68" s="81" vm="22570">
        <v>23294</v>
      </c>
      <c r="IP68" s="10" vm="16146">
        <v>121</v>
      </c>
      <c r="IQ68" s="10" vm="51294">
        <v>-3</v>
      </c>
      <c r="IR68" s="10" vm="9413">
        <v>-100</v>
      </c>
      <c r="IS68" s="81" vm="2901">
        <v>236</v>
      </c>
      <c r="IT68" s="10" vm="49512">
        <v>236</v>
      </c>
    </row>
    <row r="69" spans="1:254" x14ac:dyDescent="0.25">
      <c r="A69" s="8" t="s">
        <v>538</v>
      </c>
      <c r="B69" s="8" t="s">
        <v>539</v>
      </c>
      <c r="C69" s="89">
        <v>44651</v>
      </c>
      <c r="D69" s="76" vm="15929">
        <v>12</v>
      </c>
      <c r="E69" s="10" vm="9183">
        <v>50504</v>
      </c>
      <c r="F69" s="10" vm="47899">
        <v>-49208</v>
      </c>
      <c r="G69" s="10" vm="42674">
        <v>0</v>
      </c>
      <c r="H69" s="10" vm="59615">
        <v>1296</v>
      </c>
      <c r="I69" s="10" vm="29226">
        <v>0</v>
      </c>
      <c r="J69" s="10" vm="63403">
        <v>1296</v>
      </c>
      <c r="K69" s="10" vm="46200">
        <v>0</v>
      </c>
      <c r="L69" s="10" vm="15712">
        <v>0</v>
      </c>
      <c r="M69" s="10" vm="8966">
        <v>0</v>
      </c>
      <c r="N69" s="10" vm="44447">
        <v>1</v>
      </c>
      <c r="O69" s="10" vm="42449">
        <v>-196</v>
      </c>
      <c r="P69" s="10" vm="35743">
        <v>0</v>
      </c>
      <c r="Q69" s="10" vm="64356">
        <v>0</v>
      </c>
      <c r="R69" s="10" vm="22340">
        <v>0</v>
      </c>
      <c r="S69" s="10" vm="66321">
        <v>0</v>
      </c>
      <c r="T69" s="10" vm="15510">
        <v>1101</v>
      </c>
      <c r="U69" s="10" vm="8754">
        <v>0</v>
      </c>
      <c r="V69" s="10" vm="54200">
        <v>1101</v>
      </c>
      <c r="W69" s="10" vm="42232">
        <v>0</v>
      </c>
      <c r="X69" s="10" vm="35508">
        <v>430</v>
      </c>
      <c r="Y69" s="10" vm="28919">
        <v>0</v>
      </c>
      <c r="Z69" s="10" vm="22119">
        <v>0</v>
      </c>
      <c r="AA69" s="10" vm="66061">
        <v>1531</v>
      </c>
      <c r="AB69" s="10" vm="15318">
        <v>6441</v>
      </c>
      <c r="AC69" s="10" vm="8557">
        <v>12906</v>
      </c>
      <c r="AD69" s="10" vm="51079">
        <v>19347</v>
      </c>
      <c r="AE69" s="10" vm="42014">
        <v>555</v>
      </c>
      <c r="AF69" s="10" vm="35272">
        <v>0</v>
      </c>
      <c r="AG69" s="10" vm="28686">
        <v>4163</v>
      </c>
      <c r="AH69" s="10" vm="21897">
        <v>0</v>
      </c>
      <c r="AI69" s="10" vm="49283">
        <v>24065</v>
      </c>
      <c r="AJ69" s="10" vm="15105">
        <v>5516</v>
      </c>
      <c r="AK69" s="10" vm="8448">
        <v>9785</v>
      </c>
      <c r="AL69" s="10" vm="47707">
        <v>4340</v>
      </c>
      <c r="AM69" s="10" vm="41804">
        <v>0</v>
      </c>
      <c r="AN69" s="10" vm="35060">
        <v>0</v>
      </c>
      <c r="AO69" s="10" vm="28462">
        <v>426</v>
      </c>
      <c r="AP69" s="10" vm="21689">
        <v>0</v>
      </c>
      <c r="AQ69" s="10" vm="45974">
        <v>1454</v>
      </c>
      <c r="AR69" s="10" vm="14888">
        <v>0</v>
      </c>
      <c r="AS69" s="10" vm="8253">
        <v>1546</v>
      </c>
      <c r="AT69" s="10" vm="44220">
        <v>23067</v>
      </c>
      <c r="AU69" s="10" vm="41582">
        <v>998</v>
      </c>
      <c r="AV69" s="10" vm="64850">
        <v>2207</v>
      </c>
      <c r="AW69" s="10" vm="28235">
        <v>73459</v>
      </c>
      <c r="AX69" s="10" vm="64181">
        <v>0</v>
      </c>
      <c r="AY69" s="10" vm="55720">
        <v>489</v>
      </c>
      <c r="AZ69" s="10" vm="14671">
        <v>0</v>
      </c>
      <c r="BA69" s="10" vm="8036">
        <v>0</v>
      </c>
      <c r="BB69" s="10" vm="53967">
        <v>0</v>
      </c>
      <c r="BC69" s="10" vm="41352">
        <v>0</v>
      </c>
      <c r="BD69" s="10" vm="34726">
        <v>0</v>
      </c>
      <c r="BE69" s="10" vm="28006">
        <v>0</v>
      </c>
      <c r="BF69" s="10" vm="21266">
        <v>0</v>
      </c>
      <c r="BG69" s="10" vm="65941">
        <v>73948</v>
      </c>
      <c r="BH69" s="10" vm="14471">
        <v>0</v>
      </c>
      <c r="BI69" s="10" vm="7834">
        <v>3427</v>
      </c>
      <c r="BJ69" s="10" vm="50862">
        <v>9189</v>
      </c>
      <c r="BK69" s="10" vm="41125">
        <v>0</v>
      </c>
      <c r="BL69" s="10" vm="34493">
        <v>0</v>
      </c>
      <c r="BM69" s="10" vm="27775">
        <v>12616</v>
      </c>
      <c r="BN69" s="10" vm="21043">
        <v>551</v>
      </c>
      <c r="BO69" s="10" vm="49060">
        <v>0</v>
      </c>
      <c r="BP69" s="10" vm="63905">
        <v>589</v>
      </c>
      <c r="BQ69" s="10" vm="7672">
        <v>5830</v>
      </c>
      <c r="BR69" s="10" vm="47483">
        <v>6970</v>
      </c>
      <c r="BS69" s="10" vm="40910">
        <v>5646</v>
      </c>
      <c r="BT69" s="10" vm="34271">
        <v>79594</v>
      </c>
      <c r="BU69" s="10" vm="27548">
        <v>11324</v>
      </c>
      <c r="BV69" s="10" vm="20828">
        <v>0</v>
      </c>
      <c r="BW69" s="10" vm="45753">
        <v>0</v>
      </c>
      <c r="BX69" s="10" vm="14046">
        <v>39193</v>
      </c>
      <c r="BY69" s="10" vm="7470">
        <v>0</v>
      </c>
      <c r="BZ69" s="10" vm="44002">
        <v>0</v>
      </c>
      <c r="CA69" s="10" vm="40685">
        <v>0</v>
      </c>
      <c r="CB69" s="10" vm="64738">
        <v>50517</v>
      </c>
      <c r="CC69" s="10" vm="27322">
        <v>1820</v>
      </c>
      <c r="CD69" s="10" vm="20626">
        <v>0</v>
      </c>
      <c r="CE69" s="10" vm="55503">
        <v>27257</v>
      </c>
      <c r="CF69" s="10" vm="13827">
        <v>27257</v>
      </c>
      <c r="CG69" s="10" vm="7257">
        <v>0</v>
      </c>
      <c r="CH69" s="10" vm="53749">
        <v>0</v>
      </c>
      <c r="CI69" s="10" vm="40451">
        <v>0</v>
      </c>
      <c r="CJ69" s="10" vm="33890">
        <v>0</v>
      </c>
      <c r="CK69" s="10" vm="27097">
        <v>27257</v>
      </c>
      <c r="CL69" s="10" vm="20409">
        <v>0</v>
      </c>
      <c r="CM69" s="10" vm="52270">
        <v>0</v>
      </c>
      <c r="CN69" s="10" vm="13622">
        <v>0</v>
      </c>
      <c r="CO69" s="10" vm="7042">
        <v>0</v>
      </c>
      <c r="CP69" s="10" vm="50632">
        <v>11226</v>
      </c>
      <c r="CQ69" s="10" vm="40222">
        <v>0</v>
      </c>
      <c r="CR69" s="10" vm="33654">
        <v>11151</v>
      </c>
      <c r="CS69" s="10" vm="26863">
        <v>75</v>
      </c>
      <c r="CT69" s="10" vm="20189">
        <v>0</v>
      </c>
      <c r="CU69" s="10" vm="48834">
        <v>0</v>
      </c>
      <c r="CV69" s="10" vm="13409">
        <v>0</v>
      </c>
      <c r="CW69" s="10" vm="6872">
        <v>0</v>
      </c>
      <c r="CX69" s="10" vm="47260">
        <v>0</v>
      </c>
      <c r="CY69" s="10" vm="40005">
        <v>0</v>
      </c>
      <c r="CZ69" s="10" vm="33426">
        <v>0</v>
      </c>
      <c r="DA69" s="10" vm="26639">
        <v>0</v>
      </c>
      <c r="DB69" s="81" vm="19973">
        <v>0</v>
      </c>
      <c r="DC69" s="81" vm="45529">
        <v>0</v>
      </c>
      <c r="DD69" s="81" vm="13191">
        <v>0</v>
      </c>
      <c r="DE69" s="81" vm="6661">
        <v>0</v>
      </c>
      <c r="DF69" s="10" vm="43781">
        <v>0</v>
      </c>
      <c r="DG69" s="10" vm="39778">
        <v>0</v>
      </c>
      <c r="DH69" s="10" vm="33246">
        <v>0</v>
      </c>
      <c r="DI69" s="10" vm="26405">
        <v>0</v>
      </c>
      <c r="DJ69" s="10" vm="19764">
        <v>11226</v>
      </c>
      <c r="DK69" s="10" vm="55282">
        <v>0</v>
      </c>
      <c r="DL69" s="10" vm="12974">
        <v>11151</v>
      </c>
      <c r="DM69" s="10" vm="6445">
        <v>75</v>
      </c>
      <c r="DN69" s="10" vm="53530">
        <v>0</v>
      </c>
      <c r="DO69" s="10" vm="39548">
        <v>0</v>
      </c>
      <c r="DP69" s="10" vm="33034">
        <v>0</v>
      </c>
      <c r="DQ69" s="10" vm="26176">
        <v>0</v>
      </c>
      <c r="DR69" s="10" vm="19549">
        <v>0</v>
      </c>
      <c r="DS69" s="10" vm="65808">
        <v>0</v>
      </c>
      <c r="DT69" s="10" vm="63855">
        <v>0</v>
      </c>
      <c r="DU69" s="10" vm="6232">
        <v>0</v>
      </c>
      <c r="DV69" s="10" vm="50411">
        <v>0</v>
      </c>
      <c r="DW69" s="10" vm="39323">
        <v>0</v>
      </c>
      <c r="DX69" s="10" vm="32798">
        <v>0</v>
      </c>
      <c r="DY69" s="10" vm="25952">
        <v>0</v>
      </c>
      <c r="DZ69" s="10" vm="19328">
        <v>0</v>
      </c>
      <c r="EA69" s="10" vm="48612">
        <v>0</v>
      </c>
      <c r="EB69" s="10" vm="12561">
        <v>0</v>
      </c>
      <c r="EC69" s="10" vm="6063">
        <v>0</v>
      </c>
      <c r="ED69" s="10" vm="47040">
        <v>0</v>
      </c>
      <c r="EE69" s="10" vm="39105">
        <v>0</v>
      </c>
      <c r="EF69" s="10" vm="32573">
        <v>0</v>
      </c>
      <c r="EG69" s="10" vm="25726">
        <v>0</v>
      </c>
      <c r="EH69" s="81" vm="19114">
        <v>0</v>
      </c>
      <c r="EI69" s="81" vm="45308">
        <v>0</v>
      </c>
      <c r="EJ69" s="81" vm="12345">
        <v>0</v>
      </c>
      <c r="EK69" s="81" vm="5857">
        <v>0</v>
      </c>
      <c r="EL69" s="10" vm="43564">
        <v>15213</v>
      </c>
      <c r="EM69" s="10" vm="38877">
        <v>0</v>
      </c>
      <c r="EN69" s="10" vm="64583">
        <v>14990</v>
      </c>
      <c r="EO69" s="10" vm="25496">
        <v>223</v>
      </c>
      <c r="EP69" s="10" vm="18916">
        <v>15213</v>
      </c>
      <c r="EQ69" s="10" vm="55065">
        <v>0</v>
      </c>
      <c r="ER69" s="10" vm="12124">
        <v>14990</v>
      </c>
      <c r="ES69" s="10" vm="5642">
        <v>223</v>
      </c>
      <c r="ET69" s="10" vm="53314">
        <v>26439</v>
      </c>
      <c r="EU69" s="10" vm="38646">
        <v>0</v>
      </c>
      <c r="EV69" s="10" vm="32177">
        <v>26141</v>
      </c>
      <c r="EW69" s="10" vm="25266">
        <v>298</v>
      </c>
      <c r="EX69" s="10" vm="18699">
        <v>878</v>
      </c>
      <c r="EY69" s="10" vm="51901">
        <v>217</v>
      </c>
      <c r="EZ69" s="10" vm="11953">
        <v>274</v>
      </c>
      <c r="FA69" s="10" vm="5432">
        <v>69</v>
      </c>
      <c r="FB69" s="10" vm="50181">
        <v>76479</v>
      </c>
      <c r="FC69" s="10" vm="38422">
        <v>0</v>
      </c>
      <c r="FD69" s="10" vm="31946">
        <v>76479</v>
      </c>
      <c r="FE69" s="10" vm="25036">
        <v>8415</v>
      </c>
      <c r="FF69" s="10" vm="18479">
        <v>266</v>
      </c>
      <c r="FG69" s="10" vm="48388">
        <v>0</v>
      </c>
      <c r="FH69" s="10" vm="11748">
        <v>0</v>
      </c>
      <c r="FI69" s="10" vm="5218">
        <v>0</v>
      </c>
      <c r="FJ69" s="10" vm="46814">
        <v>0</v>
      </c>
      <c r="FK69" s="10" vm="38209">
        <v>0</v>
      </c>
      <c r="FL69" s="10" vm="31714">
        <v>85160</v>
      </c>
      <c r="FM69" s="10" vm="24802">
        <v>10515</v>
      </c>
      <c r="FN69" s="10" vm="64045">
        <v>1186</v>
      </c>
      <c r="FO69" s="10" vm="45104">
        <v>0</v>
      </c>
      <c r="FP69" s="10" vm="11537">
        <v>0</v>
      </c>
      <c r="FQ69" s="10" vm="5001">
        <v>0</v>
      </c>
      <c r="FR69" s="10" vm="43343">
        <v>0</v>
      </c>
      <c r="FS69" s="10" vm="37976">
        <v>0</v>
      </c>
      <c r="FT69" s="10" vm="31478">
        <v>11701</v>
      </c>
      <c r="FU69" s="10" vm="24577">
        <v>73459</v>
      </c>
      <c r="FV69" s="10" vm="18095">
        <v>65964</v>
      </c>
      <c r="FW69" s="81" vm="54842">
        <v>0</v>
      </c>
      <c r="FX69" s="81" vm="11316">
        <v>0</v>
      </c>
      <c r="FY69" s="81" vm="62890">
        <v>0</v>
      </c>
      <c r="FZ69" s="81" vm="53096">
        <v>0</v>
      </c>
      <c r="GA69" s="81" vm="37763">
        <v>0</v>
      </c>
      <c r="GB69" s="10" vm="31261">
        <v>0</v>
      </c>
      <c r="GC69" s="10" vm="24348">
        <v>0</v>
      </c>
      <c r="GD69" s="10" vm="17878">
        <v>0</v>
      </c>
      <c r="GE69" s="10" vm="51681">
        <v>0</v>
      </c>
      <c r="GF69" s="10" vm="11098">
        <v>0</v>
      </c>
      <c r="GG69" s="10" vm="4633">
        <v>0</v>
      </c>
      <c r="GH69" s="10" vm="49965">
        <v>0</v>
      </c>
      <c r="GI69" s="10" vm="37542">
        <v>0</v>
      </c>
      <c r="GJ69" s="10" vm="31031">
        <v>0</v>
      </c>
      <c r="GK69" s="10" vm="24121">
        <v>0</v>
      </c>
      <c r="GL69" s="10" vm="17657">
        <v>0</v>
      </c>
      <c r="GM69" s="10" vm="65595">
        <v>0</v>
      </c>
      <c r="GN69" s="10" vm="10894">
        <v>0</v>
      </c>
      <c r="GO69" s="10" vm="4420">
        <v>0</v>
      </c>
      <c r="GP69" s="10" vm="46588">
        <v>0</v>
      </c>
      <c r="GQ69" s="10" vm="37320">
        <v>0</v>
      </c>
      <c r="GR69" s="10" vm="30799">
        <v>0</v>
      </c>
      <c r="GS69" s="10" vm="23896">
        <v>0</v>
      </c>
      <c r="GT69" s="10" vm="17436">
        <v>0</v>
      </c>
      <c r="GU69" s="10" vm="44883">
        <v>0</v>
      </c>
      <c r="GV69" s="10" vm="10680">
        <v>0</v>
      </c>
      <c r="GW69" s="10" vm="4201">
        <v>0</v>
      </c>
      <c r="GX69" s="81" vm="43124">
        <v>0</v>
      </c>
      <c r="GY69" s="10" vm="37095">
        <v>0</v>
      </c>
      <c r="GZ69" s="10" vm="64481">
        <v>0</v>
      </c>
      <c r="HA69" s="10" vm="23667">
        <v>0</v>
      </c>
      <c r="HB69" s="10" vm="17227">
        <v>0</v>
      </c>
      <c r="HC69" s="81" vm="54623">
        <v>0</v>
      </c>
      <c r="HD69" s="81" vm="10460">
        <v>0</v>
      </c>
      <c r="HE69" s="10" vm="3982">
        <v>0</v>
      </c>
      <c r="HF69" s="10" vm="52863">
        <v>2319</v>
      </c>
      <c r="HG69" s="10" vm="36876">
        <v>0</v>
      </c>
      <c r="HH69" s="10" vm="30401">
        <v>0</v>
      </c>
      <c r="HI69" s="10" vm="23444">
        <v>0</v>
      </c>
      <c r="HJ69" s="10" vm="17008">
        <v>3290</v>
      </c>
      <c r="HK69" s="10" vm="51499">
        <v>0</v>
      </c>
      <c r="HL69" s="10" vm="10257">
        <v>0</v>
      </c>
      <c r="HM69" s="10" vm="3767">
        <v>0</v>
      </c>
      <c r="HN69" s="10" vm="49750">
        <v>221</v>
      </c>
      <c r="HO69" s="10" vm="36653">
        <v>5830</v>
      </c>
      <c r="HP69" s="10" vm="30166">
        <v>0</v>
      </c>
      <c r="HQ69" s="10" vm="23209">
        <v>0</v>
      </c>
      <c r="HR69" s="10" vm="16787">
        <v>0</v>
      </c>
      <c r="HS69" s="10" vm="48007">
        <v>0</v>
      </c>
      <c r="HT69" s="10" vm="10042">
        <v>0</v>
      </c>
      <c r="HU69" s="10" vm="3553">
        <v>0</v>
      </c>
      <c r="HV69" s="10" vm="46413">
        <v>258</v>
      </c>
      <c r="HW69" s="10" vm="64972">
        <v>0</v>
      </c>
      <c r="HX69" s="10" vm="29936">
        <v>0</v>
      </c>
      <c r="HY69" s="10" vm="22978">
        <v>42</v>
      </c>
      <c r="HZ69" s="10" vm="16570">
        <v>0</v>
      </c>
      <c r="IA69" s="10" vm="44656">
        <v>0</v>
      </c>
      <c r="IB69" s="10" vm="9823">
        <v>-104</v>
      </c>
      <c r="IC69" s="10" vm="3332">
        <v>196</v>
      </c>
      <c r="ID69" s="10" vm="42902">
        <v>2027</v>
      </c>
      <c r="IE69" s="10" vm="36205">
        <v>939</v>
      </c>
      <c r="IF69" s="10" vm="29698">
        <v>1912</v>
      </c>
      <c r="IG69" s="10" vm="22795">
        <v>4878</v>
      </c>
      <c r="IH69" s="10" vm="16355">
        <v>266</v>
      </c>
      <c r="II69" s="10" vm="54405">
        <v>1549</v>
      </c>
      <c r="IJ69" s="10" vm="9621">
        <v>0</v>
      </c>
      <c r="IK69" s="10" vm="3113">
        <v>72</v>
      </c>
      <c r="IL69" s="10" vm="52647">
        <v>0</v>
      </c>
      <c r="IM69" s="10" vm="35975">
        <v>-4</v>
      </c>
      <c r="IN69" s="10" vm="29465">
        <v>1206</v>
      </c>
      <c r="IO69" s="81" vm="22578">
        <v>1297</v>
      </c>
      <c r="IP69" s="10" vm="16138">
        <v>0</v>
      </c>
      <c r="IQ69" s="10" vm="51288">
        <v>0</v>
      </c>
      <c r="IR69" s="10" vm="9402">
        <v>0</v>
      </c>
      <c r="IS69" s="81" vm="2892">
        <v>0</v>
      </c>
      <c r="IT69" s="10" vm="49520">
        <v>0</v>
      </c>
    </row>
    <row r="70" spans="1:254" x14ac:dyDescent="0.25">
      <c r="A70" s="8" t="s">
        <v>106</v>
      </c>
      <c r="B70" s="8" t="s">
        <v>107</v>
      </c>
      <c r="C70" s="89">
        <v>44651</v>
      </c>
      <c r="D70" s="76" vm="15939">
        <v>12</v>
      </c>
      <c r="E70" s="10" vm="9192">
        <v>32021</v>
      </c>
      <c r="F70" s="10" vm="65465">
        <v>-27494</v>
      </c>
      <c r="G70" s="10" vm="42668">
        <v>-571</v>
      </c>
      <c r="H70" s="10" vm="59608">
        <v>3956</v>
      </c>
      <c r="I70" s="10" vm="29219">
        <v>1094</v>
      </c>
      <c r="J70" s="10" vm="63411">
        <v>5050</v>
      </c>
      <c r="K70" s="10" vm="1801">
        <v>0</v>
      </c>
      <c r="L70" s="10" vm="15721">
        <v>0</v>
      </c>
      <c r="M70" s="10" vm="8974">
        <v>0</v>
      </c>
      <c r="N70" s="10" vm="44440">
        <v>7</v>
      </c>
      <c r="O70" s="10" vm="42443">
        <v>-1486</v>
      </c>
      <c r="P70" s="10" vm="35734">
        <v>0</v>
      </c>
      <c r="Q70" s="10" vm="64351">
        <v>0</v>
      </c>
      <c r="R70" s="10" vm="22348">
        <v>0</v>
      </c>
      <c r="S70" s="10" vm="1495">
        <v>0</v>
      </c>
      <c r="T70" s="10" vm="15519">
        <v>3571</v>
      </c>
      <c r="U70" s="10" vm="8762">
        <v>0</v>
      </c>
      <c r="V70" s="10" vm="54192">
        <v>3571</v>
      </c>
      <c r="W70" s="10" vm="42227">
        <v>0</v>
      </c>
      <c r="X70" s="10" vm="35497">
        <v>5812</v>
      </c>
      <c r="Y70" s="10" vm="28911">
        <v>0</v>
      </c>
      <c r="Z70" s="10" vm="22127">
        <v>0</v>
      </c>
      <c r="AA70" s="10" vm="60298">
        <v>9383</v>
      </c>
      <c r="AB70" s="10" vm="15328">
        <v>29715</v>
      </c>
      <c r="AC70" s="10" vm="8565">
        <v>1049</v>
      </c>
      <c r="AD70" s="10" vm="51071">
        <v>30764</v>
      </c>
      <c r="AE70" s="10" vm="42008">
        <v>71</v>
      </c>
      <c r="AF70" s="10" vm="35265">
        <v>0</v>
      </c>
      <c r="AG70" s="10" vm="28679">
        <v>0</v>
      </c>
      <c r="AH70" s="10" vm="21905">
        <v>0</v>
      </c>
      <c r="AI70" s="10" vm="49291">
        <v>30835</v>
      </c>
      <c r="AJ70" s="10" vm="15114">
        <v>5746</v>
      </c>
      <c r="AK70" s="10" vm="8451">
        <v>3750</v>
      </c>
      <c r="AL70" s="10" vm="47699">
        <v>6155</v>
      </c>
      <c r="AM70" s="10" vm="41798">
        <v>1371</v>
      </c>
      <c r="AN70" s="10" vm="35051">
        <v>5369</v>
      </c>
      <c r="AO70" s="10" vm="28453">
        <v>105</v>
      </c>
      <c r="AP70" s="10" vm="21696">
        <v>0</v>
      </c>
      <c r="AQ70" s="10" vm="45981">
        <v>4762</v>
      </c>
      <c r="AR70" s="10" vm="14897">
        <v>0</v>
      </c>
      <c r="AS70" s="10" vm="8262">
        <v>236</v>
      </c>
      <c r="AT70" s="10" vm="44211">
        <v>27494</v>
      </c>
      <c r="AU70" s="10" vm="41576">
        <v>3341</v>
      </c>
      <c r="AV70" s="10" vm="64846">
        <v>511</v>
      </c>
      <c r="AW70" s="10" vm="28226">
        <v>114971</v>
      </c>
      <c r="AX70" s="10" vm="21490">
        <v>0</v>
      </c>
      <c r="AY70" s="10" vm="2113">
        <v>3578</v>
      </c>
      <c r="AZ70" s="10" vm="14681">
        <v>0</v>
      </c>
      <c r="BA70" s="10" vm="8044">
        <v>0</v>
      </c>
      <c r="BB70" s="10" vm="53959">
        <v>0</v>
      </c>
      <c r="BC70" s="10" vm="41346">
        <v>0</v>
      </c>
      <c r="BD70" s="10" vm="34717">
        <v>0</v>
      </c>
      <c r="BE70" s="10" vm="27998">
        <v>0</v>
      </c>
      <c r="BF70" s="10" vm="21274">
        <v>0</v>
      </c>
      <c r="BG70" s="10" vm="2426">
        <v>118549</v>
      </c>
      <c r="BH70" s="10" vm="14483">
        <v>144</v>
      </c>
      <c r="BI70" s="10" vm="7841">
        <v>793</v>
      </c>
      <c r="BJ70" s="10" vm="50853">
        <v>25255</v>
      </c>
      <c r="BK70" s="10" vm="41119">
        <v>0</v>
      </c>
      <c r="BL70" s="10" vm="34485">
        <v>402</v>
      </c>
      <c r="BM70" s="10" vm="27766">
        <v>26594</v>
      </c>
      <c r="BN70" s="10" vm="21051">
        <v>0</v>
      </c>
      <c r="BO70" s="10" vm="2155">
        <v>0</v>
      </c>
      <c r="BP70" s="10" vm="14267">
        <v>71</v>
      </c>
      <c r="BQ70" s="10" vm="7678">
        <v>3870</v>
      </c>
      <c r="BR70" s="10" vm="47475">
        <v>3941</v>
      </c>
      <c r="BS70" s="10" vm="40905">
        <v>22653</v>
      </c>
      <c r="BT70" s="10" vm="34264">
        <v>141202</v>
      </c>
      <c r="BU70" s="10" vm="27540">
        <v>52500</v>
      </c>
      <c r="BV70" s="10" vm="20836">
        <v>0</v>
      </c>
      <c r="BW70" s="10" vm="1800">
        <v>0</v>
      </c>
      <c r="BX70" s="10" vm="14055">
        <v>7614</v>
      </c>
      <c r="BY70" s="10" vm="7478">
        <v>0</v>
      </c>
      <c r="BZ70" s="10" vm="43993">
        <v>0</v>
      </c>
      <c r="CA70" s="10" vm="40679">
        <v>43</v>
      </c>
      <c r="CB70" s="10" vm="34097">
        <v>60157</v>
      </c>
      <c r="CC70" s="10" vm="27313">
        <v>1661</v>
      </c>
      <c r="CD70" s="10" vm="20634">
        <v>0</v>
      </c>
      <c r="CE70" s="10" vm="1494">
        <v>79384</v>
      </c>
      <c r="CF70" s="10" vm="13838">
        <v>79384</v>
      </c>
      <c r="CG70" s="10" vm="7265">
        <v>0</v>
      </c>
      <c r="CH70" s="10" vm="53741">
        <v>0</v>
      </c>
      <c r="CI70" s="10" vm="40445">
        <v>0</v>
      </c>
      <c r="CJ70" s="10" vm="33879">
        <v>0</v>
      </c>
      <c r="CK70" s="10" vm="27089">
        <v>79384</v>
      </c>
      <c r="CL70" s="10" vm="20417">
        <v>509</v>
      </c>
      <c r="CM70" s="10" vm="1296">
        <v>298</v>
      </c>
      <c r="CN70" s="10" vm="13633">
        <v>0</v>
      </c>
      <c r="CO70" s="10" vm="7050">
        <v>211</v>
      </c>
      <c r="CP70" s="10" vm="50623">
        <v>0</v>
      </c>
      <c r="CQ70" s="10" vm="40216">
        <v>0</v>
      </c>
      <c r="CR70" s="10" vm="33645">
        <v>0</v>
      </c>
      <c r="CS70" s="10" vm="26854">
        <v>0</v>
      </c>
      <c r="CT70" s="10" vm="20197">
        <v>0</v>
      </c>
      <c r="CU70" s="10" vm="1220">
        <v>0</v>
      </c>
      <c r="CV70" s="10" vm="13417">
        <v>0</v>
      </c>
      <c r="CW70" s="10" vm="6877">
        <v>0</v>
      </c>
      <c r="CX70" s="10" vm="47252">
        <v>0</v>
      </c>
      <c r="CY70" s="10" vm="39999">
        <v>0</v>
      </c>
      <c r="CZ70" s="10" vm="33417">
        <v>0</v>
      </c>
      <c r="DA70" s="10" vm="26631">
        <v>0</v>
      </c>
      <c r="DB70" s="81" vm="19981">
        <v>0</v>
      </c>
      <c r="DC70" s="81" vm="45536">
        <v>0</v>
      </c>
      <c r="DD70" s="81" vm="13201">
        <v>0</v>
      </c>
      <c r="DE70" s="81" vm="6670">
        <v>0</v>
      </c>
      <c r="DF70" s="10" vm="43772">
        <v>0</v>
      </c>
      <c r="DG70" s="10" vm="39772">
        <v>0</v>
      </c>
      <c r="DH70" s="10" vm="64658">
        <v>0</v>
      </c>
      <c r="DI70" s="10" vm="26396">
        <v>0</v>
      </c>
      <c r="DJ70" s="10" vm="19772">
        <v>509</v>
      </c>
      <c r="DK70" s="10" vm="2658">
        <v>298</v>
      </c>
      <c r="DL70" s="10" vm="63874">
        <v>0</v>
      </c>
      <c r="DM70" s="10" vm="6453">
        <v>211</v>
      </c>
      <c r="DN70" s="10" vm="53522">
        <v>0</v>
      </c>
      <c r="DO70" s="10" vm="39542">
        <v>0</v>
      </c>
      <c r="DP70" s="10" vm="33024">
        <v>0</v>
      </c>
      <c r="DQ70" s="10" vm="26168">
        <v>0</v>
      </c>
      <c r="DR70" s="10" vm="19557">
        <v>0</v>
      </c>
      <c r="DS70" s="10" vm="2425">
        <v>0</v>
      </c>
      <c r="DT70" s="10" vm="12786">
        <v>0</v>
      </c>
      <c r="DU70" s="10" vm="6241">
        <v>0</v>
      </c>
      <c r="DV70" s="10" vm="50402">
        <v>0</v>
      </c>
      <c r="DW70" s="10" vm="39318">
        <v>0</v>
      </c>
      <c r="DX70" s="10" vm="100671">
        <v>0</v>
      </c>
      <c r="DY70" s="10" vm="25943">
        <v>0</v>
      </c>
      <c r="DZ70" s="10" vm="19336">
        <v>0</v>
      </c>
      <c r="EA70" s="10" vm="2154">
        <v>0</v>
      </c>
      <c r="EB70" s="10" vm="12570">
        <v>0</v>
      </c>
      <c r="EC70" s="10" vm="6068">
        <v>0</v>
      </c>
      <c r="ED70" s="10" vm="47032">
        <v>0</v>
      </c>
      <c r="EE70" s="10" vm="39100">
        <v>0</v>
      </c>
      <c r="EF70" s="10" vm="32565">
        <v>0</v>
      </c>
      <c r="EG70" s="10" vm="25718">
        <v>0</v>
      </c>
      <c r="EH70" s="81" vm="19122">
        <v>0</v>
      </c>
      <c r="EI70" s="81" vm="1799">
        <v>0</v>
      </c>
      <c r="EJ70" s="81" vm="12354">
        <v>0</v>
      </c>
      <c r="EK70" s="81" vm="5865">
        <v>0</v>
      </c>
      <c r="EL70" s="10" vm="43555">
        <v>677</v>
      </c>
      <c r="EM70" s="10" vm="38871">
        <v>273</v>
      </c>
      <c r="EN70" s="10" vm="32381">
        <v>0</v>
      </c>
      <c r="EO70" s="10" vm="25487">
        <v>404</v>
      </c>
      <c r="EP70" s="10" vm="18923">
        <v>677</v>
      </c>
      <c r="EQ70" s="10" vm="1493">
        <v>273</v>
      </c>
      <c r="ER70" s="10" vm="12135">
        <v>0</v>
      </c>
      <c r="ES70" s="10" vm="5651">
        <v>404</v>
      </c>
      <c r="ET70" s="10" vm="53306">
        <v>1186</v>
      </c>
      <c r="EU70" s="10" vm="38639">
        <v>571</v>
      </c>
      <c r="EV70" s="10" vm="32166">
        <v>0</v>
      </c>
      <c r="EW70" s="10" vm="25258">
        <v>615</v>
      </c>
      <c r="EX70" s="10" vm="18707">
        <v>608</v>
      </c>
      <c r="EY70" s="10" vm="51908">
        <v>140</v>
      </c>
      <c r="EZ70" s="10" vm="11961">
        <v>380</v>
      </c>
      <c r="FA70" s="10" vm="5440">
        <v>140</v>
      </c>
      <c r="FB70" s="10" vm="50172">
        <v>163393</v>
      </c>
      <c r="FC70" s="10" vm="38415">
        <v>0</v>
      </c>
      <c r="FD70" s="10" vm="31937">
        <v>163393</v>
      </c>
      <c r="FE70" s="10" vm="25027">
        <v>5205</v>
      </c>
      <c r="FF70" s="10" vm="18487">
        <v>2069</v>
      </c>
      <c r="FG70" s="10" vm="48395">
        <v>0</v>
      </c>
      <c r="FH70" s="10" vm="11756">
        <v>-2679</v>
      </c>
      <c r="FI70" s="10" vm="5226">
        <v>0</v>
      </c>
      <c r="FJ70" s="10" vm="46807">
        <v>0</v>
      </c>
      <c r="FK70" s="10" vm="38203">
        <v>0</v>
      </c>
      <c r="FL70" s="10" vm="31706">
        <v>167988</v>
      </c>
      <c r="FM70" s="10" vm="24795">
        <v>49157</v>
      </c>
      <c r="FN70" s="10" vm="18315">
        <v>4625</v>
      </c>
      <c r="FO70" s="10" vm="45110">
        <v>0</v>
      </c>
      <c r="FP70" s="10" vm="11548">
        <v>0</v>
      </c>
      <c r="FQ70" s="10" vm="5011">
        <v>-765</v>
      </c>
      <c r="FR70" s="10" vm="43335">
        <v>0</v>
      </c>
      <c r="FS70" s="10" vm="37970">
        <v>0</v>
      </c>
      <c r="FT70" s="10" vm="31468">
        <v>53017</v>
      </c>
      <c r="FU70" s="10" vm="24569">
        <v>114971</v>
      </c>
      <c r="FV70" s="10" vm="18104">
        <v>114236</v>
      </c>
      <c r="FW70" s="81" vm="2391">
        <v>0</v>
      </c>
      <c r="FX70" s="81" vm="11327">
        <v>0</v>
      </c>
      <c r="FY70" s="81" vm="62894">
        <v>0</v>
      </c>
      <c r="FZ70" s="81" vm="53089">
        <v>0</v>
      </c>
      <c r="GA70" s="81" vm="37757">
        <v>0</v>
      </c>
      <c r="GB70" s="10" vm="31252">
        <v>345</v>
      </c>
      <c r="GC70" s="10" vm="24340">
        <v>177</v>
      </c>
      <c r="GD70" s="10" vm="17886">
        <v>168</v>
      </c>
      <c r="GE70" s="10" vm="2424">
        <v>648</v>
      </c>
      <c r="GF70" s="10" vm="11109">
        <v>140</v>
      </c>
      <c r="GG70" s="10" vm="4642">
        <v>508</v>
      </c>
      <c r="GH70" s="10" vm="49957">
        <v>1432</v>
      </c>
      <c r="GI70" s="10" vm="37535">
        <v>427</v>
      </c>
      <c r="GJ70" s="10" vm="31020">
        <v>1005</v>
      </c>
      <c r="GK70" s="10" vm="24112">
        <v>0</v>
      </c>
      <c r="GL70" s="10" vm="17665">
        <v>0</v>
      </c>
      <c r="GM70" s="10" vm="2153">
        <v>0</v>
      </c>
      <c r="GN70" s="10" vm="10903">
        <v>0</v>
      </c>
      <c r="GO70" s="10" vm="4429">
        <v>365</v>
      </c>
      <c r="GP70" s="10" vm="46581">
        <v>-365</v>
      </c>
      <c r="GQ70" s="10" vm="37314">
        <v>2</v>
      </c>
      <c r="GR70" s="10" vm="30792">
        <v>224</v>
      </c>
      <c r="GS70" s="10" vm="23889">
        <v>-222</v>
      </c>
      <c r="GT70" s="10" vm="17445">
        <v>2427</v>
      </c>
      <c r="GU70" s="10" vm="1798">
        <v>1333</v>
      </c>
      <c r="GV70" s="10" vm="10689">
        <v>1094</v>
      </c>
      <c r="GW70" s="10" vm="4210">
        <v>0</v>
      </c>
      <c r="GX70" s="81" vm="43117">
        <v>0</v>
      </c>
      <c r="GY70" s="10" vm="37089">
        <v>0</v>
      </c>
      <c r="GZ70" s="10" vm="30608">
        <v>0</v>
      </c>
      <c r="HA70" s="10" vm="23659">
        <v>0</v>
      </c>
      <c r="HB70" s="10" vm="17235">
        <v>0</v>
      </c>
      <c r="HC70" s="81" vm="1492">
        <v>0</v>
      </c>
      <c r="HD70" s="81" vm="10472">
        <v>402</v>
      </c>
      <c r="HE70" s="10" vm="3992">
        <v>402</v>
      </c>
      <c r="HF70" s="10" vm="52856">
        <v>350</v>
      </c>
      <c r="HG70" s="10" vm="36869">
        <v>315</v>
      </c>
      <c r="HH70" s="10" vm="30390">
        <v>0</v>
      </c>
      <c r="HI70" s="10" vm="23435">
        <v>0</v>
      </c>
      <c r="HJ70" s="10" vm="17016">
        <v>2878</v>
      </c>
      <c r="HK70" s="10" vm="65749">
        <v>0</v>
      </c>
      <c r="HL70" s="10" vm="10265">
        <v>0</v>
      </c>
      <c r="HM70" s="10" vm="3774">
        <v>0</v>
      </c>
      <c r="HN70" s="10" vm="49743">
        <v>327</v>
      </c>
      <c r="HO70" s="10" vm="36646">
        <v>3870</v>
      </c>
      <c r="HP70" s="10" vm="30158">
        <v>43</v>
      </c>
      <c r="HQ70" s="10" vm="23202">
        <v>0</v>
      </c>
      <c r="HR70" s="10" vm="16795">
        <v>43</v>
      </c>
      <c r="HS70" s="10" vm="48014">
        <v>0</v>
      </c>
      <c r="HT70" s="10" vm="10052">
        <v>0</v>
      </c>
      <c r="HU70" s="10" vm="3562">
        <v>0</v>
      </c>
      <c r="HV70" s="10" vm="65349">
        <v>0</v>
      </c>
      <c r="HW70" s="10" vm="36423">
        <v>0</v>
      </c>
      <c r="HX70" s="10" vm="29926">
        <v>0</v>
      </c>
      <c r="HY70" s="10" vm="22970">
        <v>141</v>
      </c>
      <c r="HZ70" s="10" vm="16579">
        <v>0</v>
      </c>
      <c r="IA70" s="10" vm="44663">
        <v>1415</v>
      </c>
      <c r="IB70" s="10" vm="9834">
        <v>-70</v>
      </c>
      <c r="IC70" s="10" vm="3342">
        <v>1486</v>
      </c>
      <c r="ID70" s="10" vm="42895">
        <v>28</v>
      </c>
      <c r="IE70" s="10" vm="36198">
        <v>49</v>
      </c>
      <c r="IF70" s="10" vm="29688">
        <v>225</v>
      </c>
      <c r="IG70" s="10" vm="22791">
        <v>302</v>
      </c>
      <c r="IH70" s="10" vm="16363">
        <v>2069</v>
      </c>
      <c r="II70" s="10" vm="1438">
        <v>4951</v>
      </c>
      <c r="IJ70" s="10" vm="9630">
        <v>0</v>
      </c>
      <c r="IK70" s="10" vm="3121">
        <v>48</v>
      </c>
      <c r="IL70" s="10" vm="52640">
        <v>-40</v>
      </c>
      <c r="IM70" s="10" vm="35968">
        <v>0</v>
      </c>
      <c r="IN70" s="10" vm="29455">
        <v>6835</v>
      </c>
      <c r="IO70" s="81" vm="22571">
        <v>6835</v>
      </c>
      <c r="IP70" s="10" vm="16147">
        <v>0</v>
      </c>
      <c r="IQ70" s="10" vm="2423">
        <v>0</v>
      </c>
      <c r="IR70" s="10" vm="9414">
        <v>-2</v>
      </c>
      <c r="IS70" s="81" vm="2902">
        <v>8</v>
      </c>
      <c r="IT70" s="10" vm="49513">
        <v>8</v>
      </c>
    </row>
    <row r="71" spans="1:254" x14ac:dyDescent="0.25">
      <c r="A71" s="8" t="s">
        <v>208</v>
      </c>
      <c r="B71" s="8" t="s">
        <v>209</v>
      </c>
      <c r="C71" s="89">
        <v>44651</v>
      </c>
      <c r="D71" s="76" vm="15930">
        <v>12</v>
      </c>
      <c r="E71" s="10" vm="9184">
        <v>11083</v>
      </c>
      <c r="F71" s="10" vm="65472">
        <v>-8819</v>
      </c>
      <c r="G71" s="10" vm="42675">
        <v>-1</v>
      </c>
      <c r="H71" s="10" vm="59616">
        <v>2263</v>
      </c>
      <c r="I71" s="10" vm="29227">
        <v>418</v>
      </c>
      <c r="J71" s="10" vm="63404">
        <v>2681</v>
      </c>
      <c r="K71" s="10" vm="46201">
        <v>0</v>
      </c>
      <c r="L71" s="10" vm="15713">
        <v>-2</v>
      </c>
      <c r="M71" s="10" vm="8967">
        <v>0</v>
      </c>
      <c r="N71" s="10" vm="44448">
        <v>0</v>
      </c>
      <c r="O71" s="10" vm="42450">
        <v>-1471</v>
      </c>
      <c r="P71" s="10" vm="35744">
        <v>433</v>
      </c>
      <c r="Q71" s="10" vm="29109">
        <v>0</v>
      </c>
      <c r="R71" s="10" vm="22341">
        <v>0</v>
      </c>
      <c r="S71" s="10" vm="55918">
        <v>0</v>
      </c>
      <c r="T71" s="10" vm="15511">
        <v>1641</v>
      </c>
      <c r="U71" s="10" vm="8755">
        <v>-510</v>
      </c>
      <c r="V71" s="10" vm="54201">
        <v>1131</v>
      </c>
      <c r="W71" s="10" vm="42233">
        <v>0</v>
      </c>
      <c r="X71" s="10" vm="35509">
        <v>0</v>
      </c>
      <c r="Y71" s="10" vm="28920">
        <v>0</v>
      </c>
      <c r="Z71" s="10" vm="22120">
        <v>0</v>
      </c>
      <c r="AA71" s="10" vm="100763">
        <v>1131</v>
      </c>
      <c r="AB71" s="10" vm="15319">
        <v>9062</v>
      </c>
      <c r="AC71" s="10" vm="8558">
        <v>631</v>
      </c>
      <c r="AD71" s="10" vm="51080">
        <v>9693</v>
      </c>
      <c r="AE71" s="10" vm="42015">
        <v>0</v>
      </c>
      <c r="AF71" s="10" vm="35273">
        <v>0</v>
      </c>
      <c r="AG71" s="10" vm="28687">
        <v>0</v>
      </c>
      <c r="AH71" s="10" vm="21898">
        <v>421</v>
      </c>
      <c r="AI71" s="10" vm="49284">
        <v>10114</v>
      </c>
      <c r="AJ71" s="10" vm="15106">
        <v>3358</v>
      </c>
      <c r="AK71" s="10" vm="63196">
        <v>1484</v>
      </c>
      <c r="AL71" s="10" vm="47708">
        <v>1152</v>
      </c>
      <c r="AM71" s="10" vm="41805">
        <v>765</v>
      </c>
      <c r="AN71" s="10" vm="35061">
        <v>35</v>
      </c>
      <c r="AO71" s="10" vm="28463">
        <v>176</v>
      </c>
      <c r="AP71" s="10" vm="21690">
        <v>0</v>
      </c>
      <c r="AQ71" s="10" vm="45975">
        <v>1252</v>
      </c>
      <c r="AR71" s="10" vm="14889">
        <v>0</v>
      </c>
      <c r="AS71" s="10" vm="8254">
        <v>4</v>
      </c>
      <c r="AT71" s="10" vm="44221">
        <v>8226</v>
      </c>
      <c r="AU71" s="10" vm="41583">
        <v>1888</v>
      </c>
      <c r="AV71" s="10" vm="64851">
        <v>415</v>
      </c>
      <c r="AW71" s="10" vm="28236">
        <v>44059</v>
      </c>
      <c r="AX71" s="10" vm="21483">
        <v>0</v>
      </c>
      <c r="AY71" s="10" vm="55721">
        <v>556</v>
      </c>
      <c r="AZ71" s="10" vm="14672">
        <v>0</v>
      </c>
      <c r="BA71" s="10" vm="8037">
        <v>28</v>
      </c>
      <c r="BB71" s="10" vm="53968">
        <v>11327</v>
      </c>
      <c r="BC71" s="10" vm="41353">
        <v>0</v>
      </c>
      <c r="BD71" s="10" vm="34727">
        <v>0</v>
      </c>
      <c r="BE71" s="10" vm="28007">
        <v>0</v>
      </c>
      <c r="BF71" s="10" vm="21267">
        <v>0</v>
      </c>
      <c r="BG71" s="10" vm="65942">
        <v>55970</v>
      </c>
      <c r="BH71" s="10" vm="14472">
        <v>0</v>
      </c>
      <c r="BI71" s="10" vm="7835">
        <v>1088</v>
      </c>
      <c r="BJ71" s="10" vm="50863">
        <v>2100</v>
      </c>
      <c r="BK71" s="10" vm="41126">
        <v>0</v>
      </c>
      <c r="BL71" s="10" vm="34494">
        <v>0</v>
      </c>
      <c r="BM71" s="10" vm="27776">
        <v>3188</v>
      </c>
      <c r="BN71" s="10" vm="21044">
        <v>2409</v>
      </c>
      <c r="BO71" s="10" vm="49061">
        <v>0</v>
      </c>
      <c r="BP71" s="10" vm="14259">
        <v>0</v>
      </c>
      <c r="BQ71" s="10" vm="7673">
        <v>3687</v>
      </c>
      <c r="BR71" s="10" vm="47484">
        <v>6096</v>
      </c>
      <c r="BS71" s="10" vm="40911">
        <v>-2908</v>
      </c>
      <c r="BT71" s="10" vm="34272">
        <v>53062</v>
      </c>
      <c r="BU71" s="10" vm="27549">
        <v>32447</v>
      </c>
      <c r="BV71" s="10" vm="20829">
        <v>0</v>
      </c>
      <c r="BW71" s="10" vm="45754">
        <v>0</v>
      </c>
      <c r="BX71" s="10" vm="14047">
        <v>0</v>
      </c>
      <c r="BY71" s="10" vm="7471">
        <v>0</v>
      </c>
      <c r="BZ71" s="10" vm="44003">
        <v>0</v>
      </c>
      <c r="CA71" s="10" vm="40686">
        <v>0</v>
      </c>
      <c r="CB71" s="10" vm="100680">
        <v>32447</v>
      </c>
      <c r="CC71" s="10" vm="27323">
        <v>0</v>
      </c>
      <c r="CD71" s="10" vm="20627">
        <v>1391</v>
      </c>
      <c r="CE71" s="10" vm="55504">
        <v>19224</v>
      </c>
      <c r="CF71" s="10" vm="13828">
        <v>15468</v>
      </c>
      <c r="CG71" s="10" vm="7258">
        <v>3756</v>
      </c>
      <c r="CH71" s="10" vm="53750">
        <v>0</v>
      </c>
      <c r="CI71" s="10" vm="40452">
        <v>0</v>
      </c>
      <c r="CJ71" s="10" vm="33891">
        <v>0</v>
      </c>
      <c r="CK71" s="10" vm="27098">
        <v>19224</v>
      </c>
      <c r="CL71" s="10" vm="20410">
        <v>0</v>
      </c>
      <c r="CM71" s="10" vm="52271">
        <v>1</v>
      </c>
      <c r="CN71" s="10" vm="13623">
        <v>0</v>
      </c>
      <c r="CO71" s="10" vm="7043">
        <v>-1</v>
      </c>
      <c r="CP71" s="10" vm="50633">
        <v>0</v>
      </c>
      <c r="CQ71" s="10" vm="40223">
        <v>0</v>
      </c>
      <c r="CR71" s="10" vm="33655">
        <v>8</v>
      </c>
      <c r="CS71" s="10" vm="26864">
        <v>-8</v>
      </c>
      <c r="CT71" s="10" vm="20190">
        <v>0</v>
      </c>
      <c r="CU71" s="10" vm="48835">
        <v>0</v>
      </c>
      <c r="CV71" s="10" vm="13410">
        <v>0</v>
      </c>
      <c r="CW71" s="10" vm="63040">
        <v>0</v>
      </c>
      <c r="CX71" s="10" vm="47261">
        <v>0</v>
      </c>
      <c r="CY71" s="10" vm="40006">
        <v>0</v>
      </c>
      <c r="CZ71" s="10" vm="33427">
        <v>9</v>
      </c>
      <c r="DA71" s="10" vm="26640">
        <v>-9</v>
      </c>
      <c r="DB71" s="81" vm="19974">
        <v>0</v>
      </c>
      <c r="DC71" s="81" vm="45530">
        <v>0</v>
      </c>
      <c r="DD71" s="81" vm="13192">
        <v>0</v>
      </c>
      <c r="DE71" s="81" vm="6662">
        <v>0</v>
      </c>
      <c r="DF71" s="10" vm="43782">
        <v>0</v>
      </c>
      <c r="DG71" s="10" vm="39779">
        <v>0</v>
      </c>
      <c r="DH71" s="10" vm="33247">
        <v>8</v>
      </c>
      <c r="DI71" s="10" vm="26406">
        <v>-8</v>
      </c>
      <c r="DJ71" s="10" vm="19765">
        <v>0</v>
      </c>
      <c r="DK71" s="10" vm="55283">
        <v>1</v>
      </c>
      <c r="DL71" s="10" vm="12975">
        <v>25</v>
      </c>
      <c r="DM71" s="10" vm="6446">
        <v>-26</v>
      </c>
      <c r="DN71" s="10" vm="53531">
        <v>0</v>
      </c>
      <c r="DO71" s="10" vm="39549">
        <v>0</v>
      </c>
      <c r="DP71" s="10" vm="33035">
        <v>0</v>
      </c>
      <c r="DQ71" s="10" vm="26177">
        <v>0</v>
      </c>
      <c r="DR71" s="10" vm="19550">
        <v>0</v>
      </c>
      <c r="DS71" s="10" vm="65809">
        <v>0</v>
      </c>
      <c r="DT71" s="10" vm="12775">
        <v>0</v>
      </c>
      <c r="DU71" s="10" vm="6233">
        <v>0</v>
      </c>
      <c r="DV71" s="10" vm="50412">
        <v>0</v>
      </c>
      <c r="DW71" s="10" vm="39324">
        <v>0</v>
      </c>
      <c r="DX71" s="10" vm="32799">
        <v>0</v>
      </c>
      <c r="DY71" s="10" vm="25953">
        <v>0</v>
      </c>
      <c r="DZ71" s="10" vm="19329">
        <v>953</v>
      </c>
      <c r="EA71" s="10" vm="48613">
        <v>0</v>
      </c>
      <c r="EB71" s="10" vm="12562">
        <v>567</v>
      </c>
      <c r="EC71" s="10" vm="62976">
        <v>386</v>
      </c>
      <c r="ED71" s="10" vm="47041">
        <v>0</v>
      </c>
      <c r="EE71" s="10" vm="39106">
        <v>0</v>
      </c>
      <c r="EF71" s="10" vm="32574">
        <v>0</v>
      </c>
      <c r="EG71" s="10" vm="25727">
        <v>0</v>
      </c>
      <c r="EH71" s="81" vm="19115">
        <v>0</v>
      </c>
      <c r="EI71" s="81" vm="45309">
        <v>0</v>
      </c>
      <c r="EJ71" s="81" vm="12346">
        <v>0</v>
      </c>
      <c r="EK71" s="81" vm="5858">
        <v>0</v>
      </c>
      <c r="EL71" s="10" vm="43565">
        <v>16</v>
      </c>
      <c r="EM71" s="10" vm="38878">
        <v>0</v>
      </c>
      <c r="EN71" s="10" vm="64584">
        <v>2</v>
      </c>
      <c r="EO71" s="10" vm="25497">
        <v>14</v>
      </c>
      <c r="EP71" s="10" vm="18917">
        <v>969</v>
      </c>
      <c r="EQ71" s="10" vm="55066">
        <v>0</v>
      </c>
      <c r="ER71" s="10" vm="12125">
        <v>569</v>
      </c>
      <c r="ES71" s="10" vm="5643">
        <v>400</v>
      </c>
      <c r="ET71" s="10" vm="53315">
        <v>969</v>
      </c>
      <c r="EU71" s="10" vm="38647">
        <v>1</v>
      </c>
      <c r="EV71" s="10" vm="32178">
        <v>594</v>
      </c>
      <c r="EW71" s="10" vm="25267">
        <v>374</v>
      </c>
      <c r="EX71" s="10" vm="18700">
        <v>641</v>
      </c>
      <c r="EY71" s="10" vm="51902">
        <v>437</v>
      </c>
      <c r="EZ71" s="10" vm="11954">
        <v>234</v>
      </c>
      <c r="FA71" s="10" vm="5433">
        <v>437</v>
      </c>
      <c r="FB71" s="10" vm="50182">
        <v>58125</v>
      </c>
      <c r="FC71" s="10" vm="38423">
        <v>0</v>
      </c>
      <c r="FD71" s="10" vm="31947">
        <v>58125</v>
      </c>
      <c r="FE71" s="10" vm="25037">
        <v>0</v>
      </c>
      <c r="FF71" s="10" vm="18480">
        <v>597</v>
      </c>
      <c r="FG71" s="10" vm="48389">
        <v>0</v>
      </c>
      <c r="FH71" s="10" vm="11749">
        <v>-617</v>
      </c>
      <c r="FI71" s="10" vm="5219">
        <v>0</v>
      </c>
      <c r="FJ71" s="10" vm="46815">
        <v>0</v>
      </c>
      <c r="FK71" s="10" vm="38210">
        <v>0</v>
      </c>
      <c r="FL71" s="10" vm="31715">
        <v>58105</v>
      </c>
      <c r="FM71" s="10" vm="24803">
        <v>12923</v>
      </c>
      <c r="FN71" s="10" vm="64046">
        <v>1252</v>
      </c>
      <c r="FO71" s="10" vm="45105">
        <v>0</v>
      </c>
      <c r="FP71" s="10" vm="11538">
        <v>0</v>
      </c>
      <c r="FQ71" s="10" vm="5002">
        <v>-128</v>
      </c>
      <c r="FR71" s="10" vm="43344">
        <v>0</v>
      </c>
      <c r="FS71" s="10" vm="37977">
        <v>0</v>
      </c>
      <c r="FT71" s="10" vm="31479">
        <v>14047</v>
      </c>
      <c r="FU71" s="10" vm="24578">
        <v>44058</v>
      </c>
      <c r="FV71" s="10" vm="18096">
        <v>45202</v>
      </c>
      <c r="FW71" s="81" vm="54843">
        <v>10894</v>
      </c>
      <c r="FX71" s="81" vm="11317">
        <v>0</v>
      </c>
      <c r="FY71" s="81" vm="4840">
        <v>0</v>
      </c>
      <c r="FZ71" s="81" vm="53097">
        <v>433</v>
      </c>
      <c r="GA71" s="81" vm="37764">
        <v>11327</v>
      </c>
      <c r="GB71" s="10" vm="31262">
        <v>834</v>
      </c>
      <c r="GC71" s="10" vm="24349">
        <v>464</v>
      </c>
      <c r="GD71" s="10" vm="17879">
        <v>370</v>
      </c>
      <c r="GE71" s="10" vm="51682">
        <v>72</v>
      </c>
      <c r="GF71" s="10" vm="11099">
        <v>34</v>
      </c>
      <c r="GG71" s="10" vm="4634">
        <v>38</v>
      </c>
      <c r="GH71" s="10" vm="49966">
        <v>0</v>
      </c>
      <c r="GI71" s="10" vm="37543">
        <v>0</v>
      </c>
      <c r="GJ71" s="10" vm="31032">
        <v>0</v>
      </c>
      <c r="GK71" s="10" vm="24122">
        <v>0</v>
      </c>
      <c r="GL71" s="10" vm="17658">
        <v>0</v>
      </c>
      <c r="GM71" s="10" vm="48217">
        <v>0</v>
      </c>
      <c r="GN71" s="10" vm="10895">
        <v>18</v>
      </c>
      <c r="GO71" s="10" vm="4421">
        <v>8</v>
      </c>
      <c r="GP71" s="10" vm="46589">
        <v>10</v>
      </c>
      <c r="GQ71" s="10" vm="37321">
        <v>0</v>
      </c>
      <c r="GR71" s="10" vm="30800">
        <v>0</v>
      </c>
      <c r="GS71" s="10" vm="23897">
        <v>0</v>
      </c>
      <c r="GT71" s="10" vm="17437">
        <v>924</v>
      </c>
      <c r="GU71" s="10" vm="44884">
        <v>506</v>
      </c>
      <c r="GV71" s="10" vm="10681">
        <v>418</v>
      </c>
      <c r="GW71" s="10" vm="4202">
        <v>0</v>
      </c>
      <c r="GX71" s="81" vm="43125">
        <v>0</v>
      </c>
      <c r="GY71" s="10" vm="37096">
        <v>0</v>
      </c>
      <c r="GZ71" s="10" vm="30617">
        <v>0</v>
      </c>
      <c r="HA71" s="10" vm="23668">
        <v>0</v>
      </c>
      <c r="HB71" s="10" vm="17228">
        <v>0</v>
      </c>
      <c r="HC71" s="81" vm="54624">
        <v>0</v>
      </c>
      <c r="HD71" s="81" vm="10461">
        <v>0</v>
      </c>
      <c r="HE71" s="10" vm="3983">
        <v>0</v>
      </c>
      <c r="HF71" s="10" vm="52864">
        <v>238</v>
      </c>
      <c r="HG71" s="10" vm="36877">
        <v>410</v>
      </c>
      <c r="HH71" s="10" vm="30402">
        <v>1663</v>
      </c>
      <c r="HI71" s="10" vm="23445">
        <v>0</v>
      </c>
      <c r="HJ71" s="10" vm="17009">
        <v>672</v>
      </c>
      <c r="HK71" s="10" vm="51500">
        <v>0</v>
      </c>
      <c r="HL71" s="10" vm="10258">
        <v>0</v>
      </c>
      <c r="HM71" s="10" vm="3768">
        <v>0</v>
      </c>
      <c r="HN71" s="10" vm="49751">
        <v>704</v>
      </c>
      <c r="HO71" s="10" vm="36654">
        <v>3687</v>
      </c>
      <c r="HP71" s="10" vm="30167">
        <v>0</v>
      </c>
      <c r="HQ71" s="10" vm="23210">
        <v>0</v>
      </c>
      <c r="HR71" s="10" vm="16788">
        <v>0</v>
      </c>
      <c r="HS71" s="10" vm="48008">
        <v>0</v>
      </c>
      <c r="HT71" s="10" vm="10043">
        <v>1391</v>
      </c>
      <c r="HU71" s="10" vm="3554">
        <v>1391</v>
      </c>
      <c r="HV71" s="10" vm="46414">
        <v>1471</v>
      </c>
      <c r="HW71" s="10" vm="36429">
        <v>0</v>
      </c>
      <c r="HX71" s="10" vm="29937">
        <v>0</v>
      </c>
      <c r="HY71" s="10" vm="22979">
        <v>0</v>
      </c>
      <c r="HZ71" s="10" vm="16571">
        <v>0</v>
      </c>
      <c r="IA71" s="10" vm="44657">
        <v>0</v>
      </c>
      <c r="IB71" s="10" vm="9824">
        <v>0</v>
      </c>
      <c r="IC71" s="10" vm="3333">
        <v>1471</v>
      </c>
      <c r="ID71" s="10" vm="42903">
        <v>0</v>
      </c>
      <c r="IE71" s="10" vm="36206">
        <v>0</v>
      </c>
      <c r="IF71" s="10" vm="29699">
        <v>0</v>
      </c>
      <c r="IG71" s="10" vm="22796">
        <v>0</v>
      </c>
      <c r="IH71" s="10" vm="16356">
        <v>597</v>
      </c>
      <c r="II71" s="10" vm="54406">
        <v>1290</v>
      </c>
      <c r="IJ71" s="10" vm="9622">
        <v>0</v>
      </c>
      <c r="IK71" s="10" vm="3114">
        <v>0</v>
      </c>
      <c r="IL71" s="10" vm="52648">
        <v>-15</v>
      </c>
      <c r="IM71" s="10" vm="35976">
        <v>0</v>
      </c>
      <c r="IN71" s="10" vm="29466">
        <v>1983</v>
      </c>
      <c r="IO71" s="81" vm="22579">
        <v>1983</v>
      </c>
      <c r="IP71" s="10" vm="16139">
        <v>0</v>
      </c>
      <c r="IQ71" s="10" vm="51289">
        <v>0</v>
      </c>
      <c r="IR71" s="10" vm="9403">
        <v>0</v>
      </c>
      <c r="IS71" s="81" vm="2893">
        <v>136</v>
      </c>
      <c r="IT71" s="10" vm="49521">
        <v>136</v>
      </c>
    </row>
    <row r="72" spans="1:254" x14ac:dyDescent="0.25">
      <c r="A72" s="8" t="s">
        <v>262</v>
      </c>
      <c r="B72" s="8" t="s">
        <v>289</v>
      </c>
      <c r="C72" s="89">
        <v>44651</v>
      </c>
      <c r="D72" s="76" vm="15940">
        <v>12</v>
      </c>
      <c r="E72" s="10" vm="9193">
        <v>36400</v>
      </c>
      <c r="F72" s="10" vm="47898">
        <v>-23584</v>
      </c>
      <c r="G72" s="10" vm="42669">
        <v>-1484</v>
      </c>
      <c r="H72" s="10" vm="59609">
        <v>11332</v>
      </c>
      <c r="I72" s="10" vm="29220">
        <v>818</v>
      </c>
      <c r="J72" s="10" vm="63412">
        <v>12150</v>
      </c>
      <c r="K72" s="10" vm="46208">
        <v>0</v>
      </c>
      <c r="L72" s="10" vm="15722">
        <v>0</v>
      </c>
      <c r="M72" s="10" vm="8975">
        <v>0</v>
      </c>
      <c r="N72" s="10" vm="44441">
        <v>47</v>
      </c>
      <c r="O72" s="10" vm="42444">
        <v>-6838</v>
      </c>
      <c r="P72" s="10" vm="35735">
        <v>2073</v>
      </c>
      <c r="Q72" s="10" vm="64352">
        <v>0</v>
      </c>
      <c r="R72" s="10" vm="22349">
        <v>0</v>
      </c>
      <c r="S72" s="10" vm="55924">
        <v>0</v>
      </c>
      <c r="T72" s="10" vm="15520">
        <v>7432</v>
      </c>
      <c r="U72" s="10" vm="8763">
        <v>352</v>
      </c>
      <c r="V72" s="10" vm="54193">
        <v>7784</v>
      </c>
      <c r="W72" s="10" vm="42228">
        <v>0</v>
      </c>
      <c r="X72" s="10" vm="35498">
        <v>6463</v>
      </c>
      <c r="Y72" s="10" vm="28912">
        <v>0</v>
      </c>
      <c r="Z72" s="10" vm="22128">
        <v>0</v>
      </c>
      <c r="AA72" s="10" vm="66065">
        <v>14247</v>
      </c>
      <c r="AB72" s="10" vm="15329">
        <v>29870</v>
      </c>
      <c r="AC72" s="10" vm="8566">
        <v>1231</v>
      </c>
      <c r="AD72" s="10" vm="51072">
        <v>31101</v>
      </c>
      <c r="AE72" s="10" vm="42009">
        <v>704</v>
      </c>
      <c r="AF72" s="10" vm="35266">
        <v>0</v>
      </c>
      <c r="AG72" s="10" vm="28680">
        <v>0</v>
      </c>
      <c r="AH72" s="10" vm="21906">
        <v>0</v>
      </c>
      <c r="AI72" s="10" vm="49292">
        <v>31805</v>
      </c>
      <c r="AJ72" s="10" vm="15115">
        <v>8576</v>
      </c>
      <c r="AK72" s="10" vm="63200">
        <v>1628</v>
      </c>
      <c r="AL72" s="10" vm="47700">
        <v>3132</v>
      </c>
      <c r="AM72" s="10" vm="41799">
        <v>2767</v>
      </c>
      <c r="AN72" s="10" vm="35052">
        <v>534</v>
      </c>
      <c r="AO72" s="10" vm="28454">
        <v>-29</v>
      </c>
      <c r="AP72" s="10" vm="21697">
        <v>0</v>
      </c>
      <c r="AQ72" s="10" vm="45982">
        <v>3647</v>
      </c>
      <c r="AR72" s="10" vm="14898">
        <v>0</v>
      </c>
      <c r="AS72" s="10" vm="8263">
        <v>968</v>
      </c>
      <c r="AT72" s="10" vm="44212">
        <v>21223</v>
      </c>
      <c r="AU72" s="10" vm="41577">
        <v>10582</v>
      </c>
      <c r="AV72" s="10" vm="34917">
        <v>289</v>
      </c>
      <c r="AW72" s="10" vm="28227">
        <v>194824</v>
      </c>
      <c r="AX72" s="10" vm="21491">
        <v>0</v>
      </c>
      <c r="AY72" s="10" vm="66294">
        <v>6253</v>
      </c>
      <c r="AZ72" s="10" vm="14682">
        <v>0</v>
      </c>
      <c r="BA72" s="10" vm="8045">
        <v>0</v>
      </c>
      <c r="BB72" s="10" vm="53960">
        <v>38535</v>
      </c>
      <c r="BC72" s="10" vm="41347">
        <v>0</v>
      </c>
      <c r="BD72" s="10" vm="34718">
        <v>0</v>
      </c>
      <c r="BE72" s="10" vm="27999">
        <v>0</v>
      </c>
      <c r="BF72" s="10" vm="21275">
        <v>0</v>
      </c>
      <c r="BG72" s="10" vm="65944">
        <v>239612</v>
      </c>
      <c r="BH72" s="10" vm="14484">
        <v>3976</v>
      </c>
      <c r="BI72" s="10" vm="7842">
        <v>4601</v>
      </c>
      <c r="BJ72" s="10" vm="50854">
        <v>79728</v>
      </c>
      <c r="BK72" s="10" vm="41120">
        <v>4500</v>
      </c>
      <c r="BL72" s="10" vm="34486">
        <v>193</v>
      </c>
      <c r="BM72" s="10" vm="27767">
        <v>92998</v>
      </c>
      <c r="BN72" s="10" vm="21052">
        <v>0</v>
      </c>
      <c r="BO72" s="10" vm="49067">
        <v>0</v>
      </c>
      <c r="BP72" s="10" vm="14268">
        <v>742</v>
      </c>
      <c r="BQ72" s="10" vm="7679">
        <v>8895</v>
      </c>
      <c r="BR72" s="10" vm="47476">
        <v>9637</v>
      </c>
      <c r="BS72" s="10" vm="40906">
        <v>83361</v>
      </c>
      <c r="BT72" s="10" vm="34265">
        <v>322973</v>
      </c>
      <c r="BU72" s="10" vm="27541">
        <v>0</v>
      </c>
      <c r="BV72" s="10" vm="20837">
        <v>236291</v>
      </c>
      <c r="BW72" s="10" vm="45760">
        <v>0</v>
      </c>
      <c r="BX72" s="10" vm="14056">
        <v>29195</v>
      </c>
      <c r="BY72" s="10" vm="7479">
        <v>0</v>
      </c>
      <c r="BZ72" s="10" vm="43994">
        <v>0</v>
      </c>
      <c r="CA72" s="10" vm="40680">
        <v>97</v>
      </c>
      <c r="CB72" s="10" vm="34098">
        <v>265583</v>
      </c>
      <c r="CC72" s="10" vm="27314">
        <v>6657</v>
      </c>
      <c r="CD72" s="10" vm="20635">
        <v>0</v>
      </c>
      <c r="CE72" s="10" vm="55508">
        <v>50733</v>
      </c>
      <c r="CF72" s="10" vm="13839">
        <v>50733</v>
      </c>
      <c r="CG72" s="10" vm="7266">
        <v>0</v>
      </c>
      <c r="CH72" s="10" vm="53742">
        <v>0</v>
      </c>
      <c r="CI72" s="10" vm="40446">
        <v>0</v>
      </c>
      <c r="CJ72" s="10" vm="33880">
        <v>0</v>
      </c>
      <c r="CK72" s="10" vm="27090">
        <v>50733</v>
      </c>
      <c r="CL72" s="10" vm="20418">
        <v>2341</v>
      </c>
      <c r="CM72" s="10" vm="52275">
        <v>1484</v>
      </c>
      <c r="CN72" s="10" vm="13634">
        <v>552</v>
      </c>
      <c r="CO72" s="10" vm="7051">
        <v>305</v>
      </c>
      <c r="CP72" s="10" vm="50624">
        <v>0</v>
      </c>
      <c r="CQ72" s="10" vm="40217">
        <v>0</v>
      </c>
      <c r="CR72" s="10" vm="33646">
        <v>0</v>
      </c>
      <c r="CS72" s="10" vm="26855">
        <v>0</v>
      </c>
      <c r="CT72" s="10" vm="20198">
        <v>0</v>
      </c>
      <c r="CU72" s="10" vm="48841">
        <v>0</v>
      </c>
      <c r="CV72" s="10" vm="13418">
        <v>0</v>
      </c>
      <c r="CW72" s="10" vm="6878">
        <v>0</v>
      </c>
      <c r="CX72" s="10" vm="47253">
        <v>0</v>
      </c>
      <c r="CY72" s="10" vm="40000">
        <v>0</v>
      </c>
      <c r="CZ72" s="10" vm="33418">
        <v>0</v>
      </c>
      <c r="DA72" s="10" vm="26632">
        <v>0</v>
      </c>
      <c r="DB72" s="81" vm="19982">
        <v>270</v>
      </c>
      <c r="DC72" s="81" vm="45537">
        <v>0</v>
      </c>
      <c r="DD72" s="81" vm="13202">
        <v>0</v>
      </c>
      <c r="DE72" s="81" vm="6671">
        <v>270</v>
      </c>
      <c r="DF72" s="10" vm="43773">
        <v>78</v>
      </c>
      <c r="DG72" s="10" vm="39773">
        <v>0</v>
      </c>
      <c r="DH72" s="10" vm="33238">
        <v>159</v>
      </c>
      <c r="DI72" s="10" vm="26397">
        <v>-81</v>
      </c>
      <c r="DJ72" s="10" vm="19773">
        <v>2689</v>
      </c>
      <c r="DK72" s="10" vm="55289">
        <v>1484</v>
      </c>
      <c r="DL72" s="10" vm="12984">
        <v>711</v>
      </c>
      <c r="DM72" s="10" vm="6454">
        <v>494</v>
      </c>
      <c r="DN72" s="10" vm="53523">
        <v>0</v>
      </c>
      <c r="DO72" s="10" vm="39543">
        <v>0</v>
      </c>
      <c r="DP72" s="10" vm="33025">
        <v>0</v>
      </c>
      <c r="DQ72" s="10" vm="26169">
        <v>0</v>
      </c>
      <c r="DR72" s="10" vm="19558">
        <v>0</v>
      </c>
      <c r="DS72" s="10" vm="65812">
        <v>0</v>
      </c>
      <c r="DT72" s="10" vm="12787">
        <v>0</v>
      </c>
      <c r="DU72" s="10" vm="6242">
        <v>0</v>
      </c>
      <c r="DV72" s="10" vm="50403">
        <v>0</v>
      </c>
      <c r="DW72" s="10" vm="39319">
        <v>0</v>
      </c>
      <c r="DX72" s="10" vm="32789">
        <v>0</v>
      </c>
      <c r="DY72" s="10" vm="25944">
        <v>0</v>
      </c>
      <c r="DZ72" s="10" vm="19337">
        <v>1478</v>
      </c>
      <c r="EA72" s="10" vm="48619">
        <v>0</v>
      </c>
      <c r="EB72" s="10" vm="12571">
        <v>1074</v>
      </c>
      <c r="EC72" s="10" vm="6069">
        <v>404</v>
      </c>
      <c r="ED72" s="10" vm="47033">
        <v>332</v>
      </c>
      <c r="EE72" s="10" vm="39101">
        <v>0</v>
      </c>
      <c r="EF72" s="10" vm="32566">
        <v>529</v>
      </c>
      <c r="EG72" s="10" vm="25719">
        <v>-197</v>
      </c>
      <c r="EH72" s="81" vm="19123">
        <v>0</v>
      </c>
      <c r="EI72" s="81" vm="45315">
        <v>0</v>
      </c>
      <c r="EJ72" s="81" vm="12355">
        <v>0</v>
      </c>
      <c r="EK72" s="81" vm="5866">
        <v>0</v>
      </c>
      <c r="EL72" s="10" vm="43556">
        <v>96</v>
      </c>
      <c r="EM72" s="10" vm="38872">
        <v>0</v>
      </c>
      <c r="EN72" s="10" vm="32382">
        <v>47</v>
      </c>
      <c r="EO72" s="10" vm="25488">
        <v>49</v>
      </c>
      <c r="EP72" s="10" vm="18924">
        <v>1906</v>
      </c>
      <c r="EQ72" s="10" vm="55072">
        <v>0</v>
      </c>
      <c r="ER72" s="10" vm="12136">
        <v>1650</v>
      </c>
      <c r="ES72" s="10" vm="5652">
        <v>256</v>
      </c>
      <c r="ET72" s="10" vm="53307">
        <v>4595</v>
      </c>
      <c r="EU72" s="10" vm="38640">
        <v>1484</v>
      </c>
      <c r="EV72" s="10" vm="32167">
        <v>2361</v>
      </c>
      <c r="EW72" s="10" vm="25259">
        <v>750</v>
      </c>
      <c r="EX72" s="10" vm="18708">
        <v>694</v>
      </c>
      <c r="EY72" s="10" vm="51909">
        <v>0</v>
      </c>
      <c r="EZ72" s="10" vm="11962">
        <v>515</v>
      </c>
      <c r="FA72" s="10" vm="5441">
        <v>0</v>
      </c>
      <c r="FB72" s="10" vm="50173">
        <v>219048</v>
      </c>
      <c r="FC72" s="10" vm="38416">
        <v>0</v>
      </c>
      <c r="FD72" s="10" vm="31938">
        <v>219048</v>
      </c>
      <c r="FE72" s="10" vm="25028">
        <v>13094</v>
      </c>
      <c r="FF72" s="10" vm="18488">
        <v>5273</v>
      </c>
      <c r="FG72" s="10" vm="48396">
        <v>0</v>
      </c>
      <c r="FH72" s="10" vm="11757">
        <v>-2090</v>
      </c>
      <c r="FI72" s="10" vm="5227">
        <v>0</v>
      </c>
      <c r="FJ72" s="10" vm="46808">
        <v>0</v>
      </c>
      <c r="FK72" s="10" vm="38204">
        <v>0</v>
      </c>
      <c r="FL72" s="10" vm="31707">
        <v>235325</v>
      </c>
      <c r="FM72" s="10" vm="24796">
        <v>38292</v>
      </c>
      <c r="FN72" s="10" vm="18316">
        <v>3926</v>
      </c>
      <c r="FO72" s="10" vm="45111">
        <v>0</v>
      </c>
      <c r="FP72" s="10" vm="11549">
        <v>0</v>
      </c>
      <c r="FQ72" s="10" vm="5012">
        <v>-1717</v>
      </c>
      <c r="FR72" s="10" vm="43336">
        <v>0</v>
      </c>
      <c r="FS72" s="10" vm="37971">
        <v>0</v>
      </c>
      <c r="FT72" s="10" vm="31469">
        <v>40501</v>
      </c>
      <c r="FU72" s="10" vm="24570">
        <v>194824</v>
      </c>
      <c r="FV72" s="10" vm="18105">
        <v>180756</v>
      </c>
      <c r="FW72" s="81" vm="54849">
        <v>33613</v>
      </c>
      <c r="FX72" s="81" vm="11328">
        <v>3009</v>
      </c>
      <c r="FY72" s="81" vm="62895">
        <v>-160</v>
      </c>
      <c r="FZ72" s="81" vm="53090">
        <v>2073</v>
      </c>
      <c r="GA72" s="81" vm="37758">
        <v>38535</v>
      </c>
      <c r="GB72" s="10" vm="31253">
        <v>260</v>
      </c>
      <c r="GC72" s="10" vm="24341">
        <v>193</v>
      </c>
      <c r="GD72" s="10" vm="17887">
        <v>67</v>
      </c>
      <c r="GE72" s="10" vm="51688">
        <v>328</v>
      </c>
      <c r="GF72" s="10" vm="11110">
        <v>64</v>
      </c>
      <c r="GG72" s="10" vm="4643">
        <v>264</v>
      </c>
      <c r="GH72" s="10" vm="49958">
        <v>835</v>
      </c>
      <c r="GI72" s="10" vm="37536">
        <v>116</v>
      </c>
      <c r="GJ72" s="10" vm="31021">
        <v>719</v>
      </c>
      <c r="GK72" s="10" vm="24113">
        <v>0</v>
      </c>
      <c r="GL72" s="10" vm="17666">
        <v>0</v>
      </c>
      <c r="GM72" s="10" vm="48223">
        <v>0</v>
      </c>
      <c r="GN72" s="10" vm="10904">
        <v>162</v>
      </c>
      <c r="GO72" s="10" vm="4430">
        <v>438</v>
      </c>
      <c r="GP72" s="10" vm="46582">
        <v>-276</v>
      </c>
      <c r="GQ72" s="10" vm="37315">
        <v>44</v>
      </c>
      <c r="GR72" s="10" vm="30793">
        <v>0</v>
      </c>
      <c r="GS72" s="10" vm="23890">
        <v>44</v>
      </c>
      <c r="GT72" s="10" vm="17446">
        <v>1629</v>
      </c>
      <c r="GU72" s="10" vm="44890">
        <v>811</v>
      </c>
      <c r="GV72" s="10" vm="10690">
        <v>818</v>
      </c>
      <c r="GW72" s="10" vm="4211">
        <v>0</v>
      </c>
      <c r="GX72" s="81" vm="43118">
        <v>0</v>
      </c>
      <c r="GY72" s="10" vm="37090">
        <v>0</v>
      </c>
      <c r="GZ72" s="10" vm="30609">
        <v>0</v>
      </c>
      <c r="HA72" s="10" vm="23660">
        <v>0</v>
      </c>
      <c r="HB72" s="10" vm="17236">
        <v>0</v>
      </c>
      <c r="HC72" s="81" vm="54630">
        <v>0</v>
      </c>
      <c r="HD72" s="81" vm="10473">
        <v>193</v>
      </c>
      <c r="HE72" s="10" vm="3993">
        <v>193</v>
      </c>
      <c r="HF72" s="10" vm="52857">
        <v>519</v>
      </c>
      <c r="HG72" s="10" vm="36870">
        <v>1986</v>
      </c>
      <c r="HH72" s="10" vm="30391">
        <v>2087</v>
      </c>
      <c r="HI72" s="10" vm="23436">
        <v>0</v>
      </c>
      <c r="HJ72" s="10" vm="17017">
        <v>3207</v>
      </c>
      <c r="HK72" s="10" vm="51506">
        <v>0</v>
      </c>
      <c r="HL72" s="10" vm="10266">
        <v>0</v>
      </c>
      <c r="HM72" s="10" vm="3775">
        <v>0</v>
      </c>
      <c r="HN72" s="10" vm="49744">
        <v>1096</v>
      </c>
      <c r="HO72" s="10" vm="36647">
        <v>8895</v>
      </c>
      <c r="HP72" s="10" vm="30159">
        <v>97</v>
      </c>
      <c r="HQ72" s="10" vm="23203">
        <v>0</v>
      </c>
      <c r="HR72" s="10" vm="16796">
        <v>97</v>
      </c>
      <c r="HS72" s="10" vm="48015">
        <v>0</v>
      </c>
      <c r="HT72" s="10" vm="10053">
        <v>0</v>
      </c>
      <c r="HU72" s="10" vm="3563">
        <v>0</v>
      </c>
      <c r="HV72" s="10" vm="46408">
        <v>6986</v>
      </c>
      <c r="HW72" s="10" vm="36424">
        <v>-401</v>
      </c>
      <c r="HX72" s="10" vm="29927">
        <v>0</v>
      </c>
      <c r="HY72" s="10" vm="22971">
        <v>253</v>
      </c>
      <c r="HZ72" s="10" vm="16580">
        <v>0</v>
      </c>
      <c r="IA72" s="10" vm="44664">
        <v>0</v>
      </c>
      <c r="IB72" s="10" vm="9835">
        <v>0</v>
      </c>
      <c r="IC72" s="10" vm="3343">
        <v>6838</v>
      </c>
      <c r="ID72" s="10" vm="42896">
        <v>0</v>
      </c>
      <c r="IE72" s="10" vm="36199">
        <v>0</v>
      </c>
      <c r="IF72" s="10" vm="29689">
        <v>0</v>
      </c>
      <c r="IG72" s="10" vm="22792">
        <v>0</v>
      </c>
      <c r="IH72" s="10" vm="16364">
        <v>5273</v>
      </c>
      <c r="II72" s="10" vm="54412">
        <v>4238</v>
      </c>
      <c r="IJ72" s="10" vm="9631">
        <v>0</v>
      </c>
      <c r="IK72" s="10" vm="3122">
        <v>104</v>
      </c>
      <c r="IL72" s="10" vm="52641">
        <v>-23</v>
      </c>
      <c r="IM72" s="10" vm="35969">
        <v>-3</v>
      </c>
      <c r="IN72" s="10" vm="29456">
        <v>6478</v>
      </c>
      <c r="IO72" s="81" vm="22572">
        <v>6483</v>
      </c>
      <c r="IP72" s="10" vm="16148">
        <v>0</v>
      </c>
      <c r="IQ72" s="10" vm="51295">
        <v>-1</v>
      </c>
      <c r="IR72" s="10" vm="9415">
        <v>0</v>
      </c>
      <c r="IS72" s="81" vm="2903">
        <v>225</v>
      </c>
      <c r="IT72" s="10" vm="49514">
        <v>225</v>
      </c>
    </row>
    <row r="73" spans="1:254" x14ac:dyDescent="0.25">
      <c r="A73" s="8" t="s">
        <v>40</v>
      </c>
      <c r="B73" s="8" t="s">
        <v>372</v>
      </c>
      <c r="C73" s="89">
        <v>44651</v>
      </c>
      <c r="D73" s="76" vm="15931">
        <v>12</v>
      </c>
      <c r="E73" s="10" vm="9185">
        <v>20820</v>
      </c>
      <c r="F73" s="10" vm="65473">
        <v>-12659</v>
      </c>
      <c r="G73" s="10" vm="42676">
        <v>-2054</v>
      </c>
      <c r="H73" s="10" vm="59617">
        <v>6107</v>
      </c>
      <c r="I73" s="10" vm="29228">
        <v>138</v>
      </c>
      <c r="J73" s="10" vm="63405">
        <v>6245</v>
      </c>
      <c r="K73" s="10" vm="46202">
        <v>0</v>
      </c>
      <c r="L73" s="10" vm="15714">
        <v>0</v>
      </c>
      <c r="M73" s="10" vm="8968">
        <v>0</v>
      </c>
      <c r="N73" s="10" vm="44449">
        <v>26</v>
      </c>
      <c r="O73" s="10" vm="42451">
        <v>-3927</v>
      </c>
      <c r="P73" s="10" vm="35745">
        <v>295</v>
      </c>
      <c r="Q73" s="10" vm="29110">
        <v>0</v>
      </c>
      <c r="R73" s="10" vm="22342">
        <v>0</v>
      </c>
      <c r="S73" s="10" vm="55919">
        <v>0</v>
      </c>
      <c r="T73" s="10" vm="15512">
        <v>2639</v>
      </c>
      <c r="U73" s="10" vm="8756">
        <v>0</v>
      </c>
      <c r="V73" s="10" vm="54202">
        <v>2639</v>
      </c>
      <c r="W73" s="10" vm="42234">
        <v>0</v>
      </c>
      <c r="X73" s="10" vm="35510">
        <v>1526</v>
      </c>
      <c r="Y73" s="10" vm="28921">
        <v>0</v>
      </c>
      <c r="Z73" s="10" vm="22121">
        <v>0</v>
      </c>
      <c r="AA73" s="10" vm="66062">
        <v>4165</v>
      </c>
      <c r="AB73" s="10" vm="15320">
        <v>16566</v>
      </c>
      <c r="AC73" s="10" vm="8559">
        <v>636</v>
      </c>
      <c r="AD73" s="10" vm="51081">
        <v>17202</v>
      </c>
      <c r="AE73" s="10" vm="42016">
        <v>171</v>
      </c>
      <c r="AF73" s="10" vm="35274">
        <v>0</v>
      </c>
      <c r="AG73" s="10" vm="28688">
        <v>0</v>
      </c>
      <c r="AH73" s="10" vm="21899">
        <v>0</v>
      </c>
      <c r="AI73" s="10" vm="49285">
        <v>17373</v>
      </c>
      <c r="AJ73" s="10" vm="15107">
        <v>4095</v>
      </c>
      <c r="AK73" s="10" vm="63197">
        <v>904</v>
      </c>
      <c r="AL73" s="10" vm="47709">
        <v>1986</v>
      </c>
      <c r="AM73" s="10" vm="41806">
        <v>655</v>
      </c>
      <c r="AN73" s="10" vm="35062">
        <v>1607</v>
      </c>
      <c r="AO73" s="10" vm="28464">
        <v>-72</v>
      </c>
      <c r="AP73" s="10" vm="21691">
        <v>0</v>
      </c>
      <c r="AQ73" s="10" vm="45976">
        <v>1847</v>
      </c>
      <c r="AR73" s="10" vm="14890">
        <v>0</v>
      </c>
      <c r="AS73" s="10" vm="8255">
        <v>437</v>
      </c>
      <c r="AT73" s="10" vm="44222">
        <v>11459</v>
      </c>
      <c r="AU73" s="10" vm="41584">
        <v>5914</v>
      </c>
      <c r="AV73" s="10" vm="34923">
        <v>175</v>
      </c>
      <c r="AW73" s="10" vm="28237">
        <v>90593</v>
      </c>
      <c r="AX73" s="10" vm="21484">
        <v>0</v>
      </c>
      <c r="AY73" s="10" vm="100771">
        <v>297</v>
      </c>
      <c r="AZ73" s="10" vm="14673">
        <v>0</v>
      </c>
      <c r="BA73" s="10" vm="8038">
        <v>0</v>
      </c>
      <c r="BB73" s="10" vm="53969">
        <v>5012</v>
      </c>
      <c r="BC73" s="10" vm="41354">
        <v>0</v>
      </c>
      <c r="BD73" s="10" vm="34728">
        <v>0</v>
      </c>
      <c r="BE73" s="10" vm="28008">
        <v>0</v>
      </c>
      <c r="BF73" s="10" vm="21268">
        <v>0</v>
      </c>
      <c r="BG73" s="10" vm="52422">
        <v>95902</v>
      </c>
      <c r="BH73" s="10" vm="14473">
        <v>958</v>
      </c>
      <c r="BI73" s="10" vm="7836">
        <v>1698</v>
      </c>
      <c r="BJ73" s="10" vm="50864">
        <v>48475</v>
      </c>
      <c r="BK73" s="10" vm="41127">
        <v>3000</v>
      </c>
      <c r="BL73" s="10" vm="34495">
        <v>110</v>
      </c>
      <c r="BM73" s="10" vm="27777">
        <v>54241</v>
      </c>
      <c r="BN73" s="10" vm="21045">
        <v>0</v>
      </c>
      <c r="BO73" s="10" vm="49062">
        <v>0</v>
      </c>
      <c r="BP73" s="10" vm="14260">
        <v>183</v>
      </c>
      <c r="BQ73" s="10" vm="63106">
        <v>5799</v>
      </c>
      <c r="BR73" s="10" vm="65429">
        <v>5982</v>
      </c>
      <c r="BS73" s="10" vm="40912">
        <v>48259</v>
      </c>
      <c r="BT73" s="10" vm="34273">
        <v>144161</v>
      </c>
      <c r="BU73" s="10" vm="27550">
        <v>0</v>
      </c>
      <c r="BV73" s="10" vm="20830">
        <v>123394</v>
      </c>
      <c r="BW73" s="10" vm="45755">
        <v>0</v>
      </c>
      <c r="BX73" s="10" vm="14048">
        <v>7785</v>
      </c>
      <c r="BY73" s="10" vm="7472">
        <v>0</v>
      </c>
      <c r="BZ73" s="10" vm="44004">
        <v>0</v>
      </c>
      <c r="CA73" s="10" vm="40687">
        <v>20</v>
      </c>
      <c r="CB73" s="10" vm="34107">
        <v>131199</v>
      </c>
      <c r="CC73" s="10" vm="27324">
        <v>1685</v>
      </c>
      <c r="CD73" s="10" vm="20628">
        <v>0</v>
      </c>
      <c r="CE73" s="10" vm="55505">
        <v>11277</v>
      </c>
      <c r="CF73" s="10" vm="13829">
        <v>11277</v>
      </c>
      <c r="CG73" s="10" vm="63086">
        <v>0</v>
      </c>
      <c r="CH73" s="10" vm="53751">
        <v>0</v>
      </c>
      <c r="CI73" s="10" vm="40453">
        <v>0</v>
      </c>
      <c r="CJ73" s="10" vm="33892">
        <v>0</v>
      </c>
      <c r="CK73" s="10" vm="27099">
        <v>11277</v>
      </c>
      <c r="CL73" s="10" vm="20411">
        <v>2511</v>
      </c>
      <c r="CM73" s="10" vm="52272">
        <v>2054</v>
      </c>
      <c r="CN73" s="10" vm="13624">
        <v>593</v>
      </c>
      <c r="CO73" s="10" vm="7044">
        <v>-136</v>
      </c>
      <c r="CP73" s="10" vm="50634">
        <v>0</v>
      </c>
      <c r="CQ73" s="10" vm="40224">
        <v>0</v>
      </c>
      <c r="CR73" s="10" vm="33656">
        <v>0</v>
      </c>
      <c r="CS73" s="10" vm="26865">
        <v>0</v>
      </c>
      <c r="CT73" s="10" vm="20191">
        <v>0</v>
      </c>
      <c r="CU73" s="10" vm="48836">
        <v>0</v>
      </c>
      <c r="CV73" s="10" vm="13411">
        <v>0</v>
      </c>
      <c r="CW73" s="10" vm="6873">
        <v>0</v>
      </c>
      <c r="CX73" s="10" vm="47262">
        <v>0</v>
      </c>
      <c r="CY73" s="10" vm="40007">
        <v>0</v>
      </c>
      <c r="CZ73" s="10" vm="33428">
        <v>0</v>
      </c>
      <c r="DA73" s="10" vm="26641">
        <v>0</v>
      </c>
      <c r="DB73" s="81" vm="19975">
        <v>182</v>
      </c>
      <c r="DC73" s="81" vm="45531">
        <v>0</v>
      </c>
      <c r="DD73" s="81" vm="13193">
        <v>0</v>
      </c>
      <c r="DE73" s="81" vm="6663">
        <v>182</v>
      </c>
      <c r="DF73" s="10" vm="43783">
        <v>67</v>
      </c>
      <c r="DG73" s="10" vm="39780">
        <v>0</v>
      </c>
      <c r="DH73" s="10" vm="64661">
        <v>197</v>
      </c>
      <c r="DI73" s="10" vm="26407">
        <v>-130</v>
      </c>
      <c r="DJ73" s="10" vm="19766">
        <v>2760</v>
      </c>
      <c r="DK73" s="10" vm="55284">
        <v>2054</v>
      </c>
      <c r="DL73" s="10" vm="12976">
        <v>790</v>
      </c>
      <c r="DM73" s="10" vm="6447">
        <v>-84</v>
      </c>
      <c r="DN73" s="10" vm="53532">
        <v>0</v>
      </c>
      <c r="DO73" s="10" vm="39550">
        <v>0</v>
      </c>
      <c r="DP73" s="10" vm="33036">
        <v>0</v>
      </c>
      <c r="DQ73" s="10" vm="26178">
        <v>0</v>
      </c>
      <c r="DR73" s="10" vm="19551">
        <v>0</v>
      </c>
      <c r="DS73" s="10" vm="52115">
        <v>0</v>
      </c>
      <c r="DT73" s="10" vm="12776">
        <v>0</v>
      </c>
      <c r="DU73" s="10" vm="6234">
        <v>0</v>
      </c>
      <c r="DV73" s="10" vm="50413">
        <v>0</v>
      </c>
      <c r="DW73" s="10" vm="39325">
        <v>0</v>
      </c>
      <c r="DX73" s="10" vm="32800">
        <v>0</v>
      </c>
      <c r="DY73" s="10" vm="25954">
        <v>0</v>
      </c>
      <c r="DZ73" s="10" vm="19330">
        <v>443</v>
      </c>
      <c r="EA73" s="10" vm="48614">
        <v>0</v>
      </c>
      <c r="EB73" s="10" vm="12563">
        <v>268</v>
      </c>
      <c r="EC73" s="10" vm="6064">
        <v>175</v>
      </c>
      <c r="ED73" s="10" vm="47042">
        <v>181</v>
      </c>
      <c r="EE73" s="10" vm="39107">
        <v>0</v>
      </c>
      <c r="EF73" s="10" vm="32575">
        <v>122</v>
      </c>
      <c r="EG73" s="10" vm="25728">
        <v>59</v>
      </c>
      <c r="EH73" s="81" vm="19116">
        <v>0</v>
      </c>
      <c r="EI73" s="81" vm="45310">
        <v>0</v>
      </c>
      <c r="EJ73" s="81" vm="12347">
        <v>0</v>
      </c>
      <c r="EK73" s="81" vm="5859">
        <v>0</v>
      </c>
      <c r="EL73" s="10" vm="43566">
        <v>63</v>
      </c>
      <c r="EM73" s="10" vm="38879">
        <v>0</v>
      </c>
      <c r="EN73" s="10" vm="32390">
        <v>21</v>
      </c>
      <c r="EO73" s="10" vm="25498">
        <v>42</v>
      </c>
      <c r="EP73" s="10" vm="18918">
        <v>687</v>
      </c>
      <c r="EQ73" s="10" vm="55067">
        <v>0</v>
      </c>
      <c r="ER73" s="10" vm="12126">
        <v>411</v>
      </c>
      <c r="ES73" s="10" vm="5644">
        <v>276</v>
      </c>
      <c r="ET73" s="10" vm="53316">
        <v>3447</v>
      </c>
      <c r="EU73" s="10" vm="38648">
        <v>2054</v>
      </c>
      <c r="EV73" s="10" vm="32179">
        <v>1201</v>
      </c>
      <c r="EW73" s="10" vm="25268">
        <v>192</v>
      </c>
      <c r="EX73" s="10" vm="18701">
        <v>669</v>
      </c>
      <c r="EY73" s="10" vm="51903">
        <v>0</v>
      </c>
      <c r="EZ73" s="10" vm="11955">
        <v>239</v>
      </c>
      <c r="FA73" s="10" vm="5434">
        <v>0</v>
      </c>
      <c r="FB73" s="10" vm="50183">
        <v>100735</v>
      </c>
      <c r="FC73" s="10" vm="38424">
        <v>0</v>
      </c>
      <c r="FD73" s="10" vm="31948">
        <v>100735</v>
      </c>
      <c r="FE73" s="10" vm="25038">
        <v>4727</v>
      </c>
      <c r="FF73" s="10" vm="18481">
        <v>3160</v>
      </c>
      <c r="FG73" s="10" vm="48390">
        <v>0</v>
      </c>
      <c r="FH73" s="10" vm="11750">
        <v>-1511</v>
      </c>
      <c r="FI73" s="10" vm="5220">
        <v>0</v>
      </c>
      <c r="FJ73" s="10" vm="46816">
        <v>0</v>
      </c>
      <c r="FK73" s="10" vm="38211">
        <v>0</v>
      </c>
      <c r="FL73" s="10" vm="31716">
        <v>107111</v>
      </c>
      <c r="FM73" s="10" vm="24804">
        <v>15624</v>
      </c>
      <c r="FN73" s="10" vm="18309">
        <v>2113</v>
      </c>
      <c r="FO73" s="10" vm="65304">
        <v>0</v>
      </c>
      <c r="FP73" s="10" vm="11539">
        <v>0</v>
      </c>
      <c r="FQ73" s="10" vm="5003">
        <v>-1219</v>
      </c>
      <c r="FR73" s="10" vm="43345">
        <v>0</v>
      </c>
      <c r="FS73" s="10" vm="37978">
        <v>0</v>
      </c>
      <c r="FT73" s="10" vm="31480">
        <v>16518</v>
      </c>
      <c r="FU73" s="10" vm="24579">
        <v>90593</v>
      </c>
      <c r="FV73" s="10" vm="18097">
        <v>85111</v>
      </c>
      <c r="FW73" s="81" vm="54844">
        <v>4517</v>
      </c>
      <c r="FX73" s="81" vm="11318">
        <v>200</v>
      </c>
      <c r="FY73" s="81" vm="4841">
        <v>0</v>
      </c>
      <c r="FZ73" s="81" vm="53098">
        <v>295</v>
      </c>
      <c r="GA73" s="81" vm="37765">
        <v>5012</v>
      </c>
      <c r="GB73" s="10" vm="31263">
        <v>89</v>
      </c>
      <c r="GC73" s="10" vm="24350">
        <v>63</v>
      </c>
      <c r="GD73" s="10" vm="17880">
        <v>26</v>
      </c>
      <c r="GE73" s="10" vm="51683">
        <v>269</v>
      </c>
      <c r="GF73" s="10" vm="11100">
        <v>209</v>
      </c>
      <c r="GG73" s="10" vm="4635">
        <v>60</v>
      </c>
      <c r="GH73" s="10" vm="49967">
        <v>69</v>
      </c>
      <c r="GI73" s="10" vm="37544">
        <v>18</v>
      </c>
      <c r="GJ73" s="10" vm="31033">
        <v>51</v>
      </c>
      <c r="GK73" s="10" vm="24123">
        <v>0</v>
      </c>
      <c r="GL73" s="10" vm="17659">
        <v>0</v>
      </c>
      <c r="GM73" s="10" vm="48218">
        <v>0</v>
      </c>
      <c r="GN73" s="10" vm="10896">
        <v>250</v>
      </c>
      <c r="GO73" s="10" vm="4422">
        <v>267</v>
      </c>
      <c r="GP73" s="10" vm="46590">
        <v>-17</v>
      </c>
      <c r="GQ73" s="10" vm="37322">
        <v>18</v>
      </c>
      <c r="GR73" s="10" vm="30801">
        <v>0</v>
      </c>
      <c r="GS73" s="10" vm="23898">
        <v>18</v>
      </c>
      <c r="GT73" s="10" vm="17438">
        <v>695</v>
      </c>
      <c r="GU73" s="10" vm="44885">
        <v>557</v>
      </c>
      <c r="GV73" s="10" vm="10682">
        <v>138</v>
      </c>
      <c r="GW73" s="10" vm="4203">
        <v>0</v>
      </c>
      <c r="GX73" s="81" vm="43126">
        <v>0</v>
      </c>
      <c r="GY73" s="10" vm="37097">
        <v>0</v>
      </c>
      <c r="GZ73" s="10" vm="30618">
        <v>0</v>
      </c>
      <c r="HA73" s="10" vm="23669">
        <v>0</v>
      </c>
      <c r="HB73" s="10" vm="17229">
        <v>0</v>
      </c>
      <c r="HC73" s="81" vm="54625">
        <v>0</v>
      </c>
      <c r="HD73" s="81" vm="10462">
        <v>110</v>
      </c>
      <c r="HE73" s="10" vm="3984">
        <v>110</v>
      </c>
      <c r="HF73" s="10" vm="52865">
        <v>205</v>
      </c>
      <c r="HG73" s="10" vm="36878">
        <v>1056</v>
      </c>
      <c r="HH73" s="10" vm="30403">
        <v>2236</v>
      </c>
      <c r="HI73" s="10" vm="23446">
        <v>0</v>
      </c>
      <c r="HJ73" s="10" vm="17010">
        <v>1554</v>
      </c>
      <c r="HK73" s="10" vm="51501">
        <v>0</v>
      </c>
      <c r="HL73" s="10" vm="63747">
        <v>0</v>
      </c>
      <c r="HM73" s="10" vm="3769">
        <v>0</v>
      </c>
      <c r="HN73" s="10" vm="49752">
        <v>748</v>
      </c>
      <c r="HO73" s="10" vm="36655">
        <v>5799</v>
      </c>
      <c r="HP73" s="10" vm="30168">
        <v>20</v>
      </c>
      <c r="HQ73" s="10" vm="23211">
        <v>0</v>
      </c>
      <c r="HR73" s="10" vm="16789">
        <v>20</v>
      </c>
      <c r="HS73" s="10" vm="48009">
        <v>0</v>
      </c>
      <c r="HT73" s="10" vm="10044">
        <v>0</v>
      </c>
      <c r="HU73" s="10" vm="3555">
        <v>0</v>
      </c>
      <c r="HV73" s="10" vm="46415">
        <v>4061</v>
      </c>
      <c r="HW73" s="10" vm="36430">
        <v>-199</v>
      </c>
      <c r="HX73" s="10" vm="29938">
        <v>0</v>
      </c>
      <c r="HY73" s="10" vm="22980">
        <v>65</v>
      </c>
      <c r="HZ73" s="10" vm="16572">
        <v>0</v>
      </c>
      <c r="IA73" s="10" vm="44658">
        <v>0</v>
      </c>
      <c r="IB73" s="10" vm="9825">
        <v>0</v>
      </c>
      <c r="IC73" s="10" vm="3334">
        <v>3927</v>
      </c>
      <c r="ID73" s="10" vm="42904">
        <v>59</v>
      </c>
      <c r="IE73" s="10" vm="36207">
        <v>177</v>
      </c>
      <c r="IF73" s="10" vm="29700">
        <v>0</v>
      </c>
      <c r="IG73" s="10" vm="22797">
        <v>236</v>
      </c>
      <c r="IH73" s="10" vm="16357">
        <v>3160</v>
      </c>
      <c r="II73" s="10" vm="54407">
        <v>2262</v>
      </c>
      <c r="IJ73" s="10" vm="9623">
        <v>0</v>
      </c>
      <c r="IK73" s="10" vm="3115">
        <v>68</v>
      </c>
      <c r="IL73" s="10" vm="52649">
        <v>-45</v>
      </c>
      <c r="IM73" s="10" vm="35977">
        <v>0</v>
      </c>
      <c r="IN73" s="10" vm="29467">
        <v>3389</v>
      </c>
      <c r="IO73" s="81" vm="22580">
        <v>3389</v>
      </c>
      <c r="IP73" s="10" vm="16140">
        <v>6</v>
      </c>
      <c r="IQ73" s="10" vm="51290">
        <v>0</v>
      </c>
      <c r="IR73" s="10" vm="9404">
        <v>0</v>
      </c>
      <c r="IS73" s="81" vm="2894">
        <v>43</v>
      </c>
      <c r="IT73" s="10" vm="49522">
        <v>43</v>
      </c>
    </row>
    <row r="74" spans="1:254" x14ac:dyDescent="0.25">
      <c r="A74" s="8" t="s">
        <v>173</v>
      </c>
      <c r="B74" s="8" t="s">
        <v>540</v>
      </c>
      <c r="C74" s="89">
        <v>44651</v>
      </c>
      <c r="D74" s="76" vm="15941">
        <v>12</v>
      </c>
      <c r="E74" s="10" vm="9194">
        <v>32782</v>
      </c>
      <c r="F74" s="10" vm="65466">
        <v>-17341</v>
      </c>
      <c r="G74" s="10" vm="42670">
        <v>-7882</v>
      </c>
      <c r="H74" s="10" vm="59610">
        <v>7559</v>
      </c>
      <c r="I74" s="10" vm="29221">
        <v>1279</v>
      </c>
      <c r="J74" s="10" vm="63413">
        <v>8838</v>
      </c>
      <c r="K74" s="10" vm="46209">
        <v>0</v>
      </c>
      <c r="L74" s="10" vm="15723">
        <v>0</v>
      </c>
      <c r="M74" s="10" vm="8976">
        <v>0</v>
      </c>
      <c r="N74" s="10" vm="44442">
        <v>4</v>
      </c>
      <c r="O74" s="10" vm="42445">
        <v>-2721</v>
      </c>
      <c r="P74" s="10" vm="35736">
        <v>15</v>
      </c>
      <c r="Q74" s="10" vm="64353">
        <v>0</v>
      </c>
      <c r="R74" s="10" vm="22350">
        <v>0</v>
      </c>
      <c r="S74" s="10" vm="55925">
        <v>0</v>
      </c>
      <c r="T74" s="10" vm="15521">
        <v>6136</v>
      </c>
      <c r="U74" s="10" vm="8764">
        <v>0</v>
      </c>
      <c r="V74" s="10" vm="54194">
        <v>6136</v>
      </c>
      <c r="W74" s="10" vm="42229">
        <v>0</v>
      </c>
      <c r="X74" s="10" vm="35499">
        <v>519</v>
      </c>
      <c r="Y74" s="10" vm="28913">
        <v>0</v>
      </c>
      <c r="Z74" s="10" vm="22129">
        <v>0</v>
      </c>
      <c r="AA74" s="10" vm="66066">
        <v>6655</v>
      </c>
      <c r="AB74" s="10" vm="63938">
        <v>16641</v>
      </c>
      <c r="AC74" s="10" vm="8567">
        <v>3074</v>
      </c>
      <c r="AD74" s="10" vm="51073">
        <v>19715</v>
      </c>
      <c r="AE74" s="10" vm="42010">
        <v>1281</v>
      </c>
      <c r="AF74" s="10" vm="35267">
        <v>0</v>
      </c>
      <c r="AG74" s="10" vm="28681">
        <v>0</v>
      </c>
      <c r="AH74" s="10" vm="21907">
        <v>656</v>
      </c>
      <c r="AI74" s="10" vm="49293">
        <v>21652</v>
      </c>
      <c r="AJ74" s="10" vm="15116">
        <v>3304</v>
      </c>
      <c r="AK74" s="10" vm="63201">
        <v>3498</v>
      </c>
      <c r="AL74" s="10" vm="47701">
        <v>2672</v>
      </c>
      <c r="AM74" s="10" vm="41800">
        <v>2076</v>
      </c>
      <c r="AN74" s="10" vm="35053">
        <v>1652</v>
      </c>
      <c r="AO74" s="10" vm="28455">
        <v>129</v>
      </c>
      <c r="AP74" s="10" vm="21698">
        <v>0</v>
      </c>
      <c r="AQ74" s="10" vm="45983">
        <v>3580</v>
      </c>
      <c r="AR74" s="10" vm="14899">
        <v>0</v>
      </c>
      <c r="AS74" s="10" vm="8264">
        <v>0</v>
      </c>
      <c r="AT74" s="10" vm="44213">
        <v>16911</v>
      </c>
      <c r="AU74" s="10" vm="41578">
        <v>4741</v>
      </c>
      <c r="AV74" s="10" vm="34918">
        <v>144</v>
      </c>
      <c r="AW74" s="10" vm="28228">
        <v>285288</v>
      </c>
      <c r="AX74" s="10" vm="21492">
        <v>0</v>
      </c>
      <c r="AY74" s="10" vm="55726">
        <v>1078</v>
      </c>
      <c r="AZ74" s="10" vm="14683">
        <v>0</v>
      </c>
      <c r="BA74" s="10" vm="8046">
        <v>0</v>
      </c>
      <c r="BB74" s="10" vm="53961">
        <v>1155</v>
      </c>
      <c r="BC74" s="10" vm="41348">
        <v>0</v>
      </c>
      <c r="BD74" s="10" vm="34719">
        <v>0</v>
      </c>
      <c r="BE74" s="10" vm="28000">
        <v>0</v>
      </c>
      <c r="BF74" s="10" vm="21276">
        <v>0</v>
      </c>
      <c r="BG74" s="10" vm="65945">
        <v>287521</v>
      </c>
      <c r="BH74" s="10" vm="14485">
        <v>9044</v>
      </c>
      <c r="BI74" s="10" vm="7843">
        <v>2071</v>
      </c>
      <c r="BJ74" s="10" vm="50855">
        <v>23162</v>
      </c>
      <c r="BK74" s="10" vm="41121">
        <v>0</v>
      </c>
      <c r="BL74" s="10" vm="64811">
        <v>16</v>
      </c>
      <c r="BM74" s="10" vm="27768">
        <v>34293</v>
      </c>
      <c r="BN74" s="10" vm="21053">
        <v>6597</v>
      </c>
      <c r="BO74" s="10" vm="49068">
        <v>0</v>
      </c>
      <c r="BP74" s="10" vm="14269">
        <v>1334</v>
      </c>
      <c r="BQ74" s="10" vm="7680">
        <v>8865</v>
      </c>
      <c r="BR74" s="10" vm="47477">
        <v>16796</v>
      </c>
      <c r="BS74" s="10" vm="65133">
        <v>17497</v>
      </c>
      <c r="BT74" s="10" vm="34266">
        <v>305018</v>
      </c>
      <c r="BU74" s="10" vm="27542">
        <v>97681</v>
      </c>
      <c r="BV74" s="10" vm="20838">
        <v>0</v>
      </c>
      <c r="BW74" s="10" vm="45761">
        <v>0</v>
      </c>
      <c r="BX74" s="10" vm="14057">
        <v>100576</v>
      </c>
      <c r="BY74" s="10" vm="7480">
        <v>0</v>
      </c>
      <c r="BZ74" s="10" vm="43995">
        <v>0</v>
      </c>
      <c r="CA74" s="10" vm="40681">
        <v>4778</v>
      </c>
      <c r="CB74" s="10" vm="34099">
        <v>203035</v>
      </c>
      <c r="CC74" s="10" vm="27315">
        <v>1646</v>
      </c>
      <c r="CD74" s="10" vm="20636">
        <v>0</v>
      </c>
      <c r="CE74" s="10" vm="55509">
        <v>100337</v>
      </c>
      <c r="CF74" s="10" vm="13840">
        <v>100337</v>
      </c>
      <c r="CG74" s="10" vm="7267">
        <v>0</v>
      </c>
      <c r="CH74" s="10" vm="53743">
        <v>0</v>
      </c>
      <c r="CI74" s="10" vm="40447">
        <v>0</v>
      </c>
      <c r="CJ74" s="10" vm="33881">
        <v>0</v>
      </c>
      <c r="CK74" s="10" vm="27091">
        <v>100337</v>
      </c>
      <c r="CL74" s="10" vm="20419">
        <v>10068</v>
      </c>
      <c r="CM74" s="10" vm="52276">
        <v>7882</v>
      </c>
      <c r="CN74" s="10" vm="13635">
        <v>42</v>
      </c>
      <c r="CO74" s="10" vm="7052">
        <v>2144</v>
      </c>
      <c r="CP74" s="10" vm="50625">
        <v>0</v>
      </c>
      <c r="CQ74" s="10" vm="40218">
        <v>0</v>
      </c>
      <c r="CR74" s="10" vm="33647">
        <v>0</v>
      </c>
      <c r="CS74" s="10" vm="26856">
        <v>0</v>
      </c>
      <c r="CT74" s="10" vm="20199">
        <v>174</v>
      </c>
      <c r="CU74" s="10" vm="48842">
        <v>0</v>
      </c>
      <c r="CV74" s="10" vm="13419">
        <v>381</v>
      </c>
      <c r="CW74" s="10" vm="6879">
        <v>-207</v>
      </c>
      <c r="CX74" s="10" vm="47254">
        <v>0</v>
      </c>
      <c r="CY74" s="10" vm="40001">
        <v>0</v>
      </c>
      <c r="CZ74" s="10" vm="33419">
        <v>0</v>
      </c>
      <c r="DA74" s="10" vm="26633">
        <v>0</v>
      </c>
      <c r="DB74" s="81" vm="19983">
        <v>0</v>
      </c>
      <c r="DC74" s="81" vm="45538">
        <v>0</v>
      </c>
      <c r="DD74" s="81" vm="13203">
        <v>0</v>
      </c>
      <c r="DE74" s="81" vm="6672">
        <v>0</v>
      </c>
      <c r="DF74" s="10" vm="43774">
        <v>0</v>
      </c>
      <c r="DG74" s="10" vm="39774">
        <v>0</v>
      </c>
      <c r="DH74" s="10" vm="33239">
        <v>0</v>
      </c>
      <c r="DI74" s="10" vm="26398">
        <v>0</v>
      </c>
      <c r="DJ74" s="10" vm="19774">
        <v>10242</v>
      </c>
      <c r="DK74" s="10" vm="55290">
        <v>7882</v>
      </c>
      <c r="DL74" s="10" vm="12985">
        <v>423</v>
      </c>
      <c r="DM74" s="10" vm="6455">
        <v>1937</v>
      </c>
      <c r="DN74" s="10" vm="53524">
        <v>0</v>
      </c>
      <c r="DO74" s="10" vm="39544">
        <v>0</v>
      </c>
      <c r="DP74" s="10" vm="33026">
        <v>0</v>
      </c>
      <c r="DQ74" s="10" vm="26170">
        <v>0</v>
      </c>
      <c r="DR74" s="10" vm="19559">
        <v>0</v>
      </c>
      <c r="DS74" s="10" vm="52118">
        <v>0</v>
      </c>
      <c r="DT74" s="10" vm="12788">
        <v>0</v>
      </c>
      <c r="DU74" s="10" vm="6243">
        <v>0</v>
      </c>
      <c r="DV74" s="10" vm="50404">
        <v>0</v>
      </c>
      <c r="DW74" s="10" vm="65096">
        <v>0</v>
      </c>
      <c r="DX74" s="10" vm="32790">
        <v>0</v>
      </c>
      <c r="DY74" s="10" vm="25945">
        <v>0</v>
      </c>
      <c r="DZ74" s="10" vm="19338">
        <v>0</v>
      </c>
      <c r="EA74" s="10" vm="48620">
        <v>0</v>
      </c>
      <c r="EB74" s="10" vm="12572">
        <v>0</v>
      </c>
      <c r="EC74" s="10" vm="6070">
        <v>0</v>
      </c>
      <c r="ED74" s="10" vm="47034">
        <v>0</v>
      </c>
      <c r="EE74" s="10" vm="39102">
        <v>0</v>
      </c>
      <c r="EF74" s="10" vm="32567">
        <v>0</v>
      </c>
      <c r="EG74" s="10" vm="25720">
        <v>0</v>
      </c>
      <c r="EH74" s="81" vm="19124">
        <v>623</v>
      </c>
      <c r="EI74" s="81" vm="45316">
        <v>0</v>
      </c>
      <c r="EJ74" s="81" vm="12356">
        <v>0</v>
      </c>
      <c r="EK74" s="81" vm="5867">
        <v>623</v>
      </c>
      <c r="EL74" s="10" vm="43557">
        <v>265</v>
      </c>
      <c r="EM74" s="10" vm="38873">
        <v>0</v>
      </c>
      <c r="EN74" s="10" vm="32383">
        <v>7</v>
      </c>
      <c r="EO74" s="10" vm="25489">
        <v>258</v>
      </c>
      <c r="EP74" s="10" vm="18925">
        <v>888</v>
      </c>
      <c r="EQ74" s="10" vm="55073">
        <v>0</v>
      </c>
      <c r="ER74" s="10" vm="12137">
        <v>7</v>
      </c>
      <c r="ES74" s="10" vm="5653">
        <v>881</v>
      </c>
      <c r="ET74" s="10" vm="53308">
        <v>11130</v>
      </c>
      <c r="EU74" s="10" vm="38641">
        <v>7882</v>
      </c>
      <c r="EV74" s="10" vm="32168">
        <v>430</v>
      </c>
      <c r="EW74" s="10" vm="25260">
        <v>2818</v>
      </c>
      <c r="EX74" s="10" vm="18709">
        <v>1090</v>
      </c>
      <c r="EY74" s="10" vm="51910">
        <v>270</v>
      </c>
      <c r="EZ74" s="10" vm="11963">
        <v>435</v>
      </c>
      <c r="FA74" s="10" vm="5442">
        <v>270</v>
      </c>
      <c r="FB74" s="10" vm="50174">
        <v>310801</v>
      </c>
      <c r="FC74" s="10" vm="38417">
        <v>0</v>
      </c>
      <c r="FD74" s="10" vm="31939">
        <v>310801</v>
      </c>
      <c r="FE74" s="10" vm="25029">
        <v>21299</v>
      </c>
      <c r="FF74" s="10" vm="18489">
        <v>2790</v>
      </c>
      <c r="FG74" s="10" vm="48397">
        <v>0</v>
      </c>
      <c r="FH74" s="10" vm="11758">
        <v>-5620</v>
      </c>
      <c r="FI74" s="10" vm="5228">
        <v>0</v>
      </c>
      <c r="FJ74" s="10" vm="46809">
        <v>-2684</v>
      </c>
      <c r="FK74" s="10" vm="38205">
        <v>0</v>
      </c>
      <c r="FL74" s="10" vm="31708">
        <v>326586</v>
      </c>
      <c r="FM74" s="10" vm="24797">
        <v>38728</v>
      </c>
      <c r="FN74" s="10" vm="18317">
        <v>3592</v>
      </c>
      <c r="FO74" s="10" vm="45112">
        <v>0</v>
      </c>
      <c r="FP74" s="10" vm="11550">
        <v>0</v>
      </c>
      <c r="FQ74" s="10" vm="62942">
        <v>-723</v>
      </c>
      <c r="FR74" s="10" vm="43337">
        <v>0</v>
      </c>
      <c r="FS74" s="10" vm="37972">
        <v>-299</v>
      </c>
      <c r="FT74" s="10" vm="31470">
        <v>41298</v>
      </c>
      <c r="FU74" s="10" vm="24571">
        <v>285288</v>
      </c>
      <c r="FV74" s="10" vm="18106">
        <v>272073</v>
      </c>
      <c r="FW74" s="81" vm="54850">
        <v>1140</v>
      </c>
      <c r="FX74" s="81" vm="11329">
        <v>0</v>
      </c>
      <c r="FY74" s="81" vm="4844">
        <v>0</v>
      </c>
      <c r="FZ74" s="81" vm="53091">
        <v>15</v>
      </c>
      <c r="GA74" s="81" vm="65032">
        <v>1155</v>
      </c>
      <c r="GB74" s="10" vm="64542">
        <v>1172</v>
      </c>
      <c r="GC74" s="10" vm="24342">
        <v>352</v>
      </c>
      <c r="GD74" s="10" vm="17888">
        <v>820</v>
      </c>
      <c r="GE74" s="10" vm="51689">
        <v>0</v>
      </c>
      <c r="GF74" s="10" vm="11111">
        <v>0</v>
      </c>
      <c r="GG74" s="10" vm="4644">
        <v>0</v>
      </c>
      <c r="GH74" s="10" vm="49959">
        <v>0</v>
      </c>
      <c r="GI74" s="10" vm="37537">
        <v>0</v>
      </c>
      <c r="GJ74" s="10" vm="31022">
        <v>0</v>
      </c>
      <c r="GK74" s="10" vm="24114">
        <v>0</v>
      </c>
      <c r="GL74" s="10" vm="17667">
        <v>0</v>
      </c>
      <c r="GM74" s="10" vm="48224">
        <v>0</v>
      </c>
      <c r="GN74" s="10" vm="63768">
        <v>1799</v>
      </c>
      <c r="GO74" s="10" vm="4431">
        <v>1340</v>
      </c>
      <c r="GP74" s="10" vm="46583">
        <v>459</v>
      </c>
      <c r="GQ74" s="10" vm="37316">
        <v>0</v>
      </c>
      <c r="GR74" s="10" vm="30794">
        <v>0</v>
      </c>
      <c r="GS74" s="10" vm="23891">
        <v>0</v>
      </c>
      <c r="GT74" s="10" vm="17447">
        <v>2971</v>
      </c>
      <c r="GU74" s="10" vm="44891">
        <v>1692</v>
      </c>
      <c r="GV74" s="10" vm="10691">
        <v>1279</v>
      </c>
      <c r="GW74" s="10" vm="4212">
        <v>0</v>
      </c>
      <c r="GX74" s="81" vm="43119">
        <v>0</v>
      </c>
      <c r="GY74" s="10" vm="37091">
        <v>0</v>
      </c>
      <c r="GZ74" s="10" vm="64480">
        <v>0</v>
      </c>
      <c r="HA74" s="10" vm="23661">
        <v>0</v>
      </c>
      <c r="HB74" s="10" vm="17237">
        <v>0</v>
      </c>
      <c r="HC74" s="81" vm="54631">
        <v>0</v>
      </c>
      <c r="HD74" s="81" vm="10474">
        <v>16</v>
      </c>
      <c r="HE74" s="10" vm="3994">
        <v>16</v>
      </c>
      <c r="HF74" s="10" vm="52858">
        <v>990</v>
      </c>
      <c r="HG74" s="10" vm="36871">
        <v>1374</v>
      </c>
      <c r="HH74" s="10" vm="30392">
        <v>141</v>
      </c>
      <c r="HI74" s="10" vm="23437">
        <v>2354</v>
      </c>
      <c r="HJ74" s="10" vm="17018">
        <v>2699</v>
      </c>
      <c r="HK74" s="10" vm="65750">
        <v>0</v>
      </c>
      <c r="HL74" s="10" vm="10267">
        <v>0</v>
      </c>
      <c r="HM74" s="10" vm="3776">
        <v>0</v>
      </c>
      <c r="HN74" s="10" vm="49745">
        <v>1307</v>
      </c>
      <c r="HO74" s="10" vm="36648">
        <v>8865</v>
      </c>
      <c r="HP74" s="10" vm="30160">
        <v>3065</v>
      </c>
      <c r="HQ74" s="10" vm="23204">
        <v>1713</v>
      </c>
      <c r="HR74" s="10" vm="16797">
        <v>4778</v>
      </c>
      <c r="HS74" s="10" vm="48016">
        <v>0</v>
      </c>
      <c r="HT74" s="10" vm="10054">
        <v>0</v>
      </c>
      <c r="HU74" s="10" vm="3564">
        <v>0</v>
      </c>
      <c r="HV74" s="10" vm="100721">
        <v>3269</v>
      </c>
      <c r="HW74" s="10" vm="36425">
        <v>0</v>
      </c>
      <c r="HX74" s="10" vm="29928">
        <v>0</v>
      </c>
      <c r="HY74" s="10" vm="22972">
        <v>49</v>
      </c>
      <c r="HZ74" s="10" vm="16581">
        <v>40</v>
      </c>
      <c r="IA74" s="10" vm="44665">
        <v>0</v>
      </c>
      <c r="IB74" s="10" vm="9836">
        <v>-637</v>
      </c>
      <c r="IC74" s="10" vm="3344">
        <v>2721</v>
      </c>
      <c r="ID74" s="10" vm="42897">
        <v>325</v>
      </c>
      <c r="IE74" s="10" vm="36200">
        <v>414</v>
      </c>
      <c r="IF74" s="10" vm="29690">
        <v>0</v>
      </c>
      <c r="IG74" s="10" vm="64213">
        <v>739</v>
      </c>
      <c r="IH74" s="10" vm="16365">
        <v>2790</v>
      </c>
      <c r="II74" s="10" vm="54413">
        <v>3909</v>
      </c>
      <c r="IJ74" s="10" vm="9632">
        <v>0</v>
      </c>
      <c r="IK74" s="10" vm="3123">
        <v>204</v>
      </c>
      <c r="IL74" s="10" vm="52642">
        <v>-4</v>
      </c>
      <c r="IM74" s="10" vm="35970">
        <v>0</v>
      </c>
      <c r="IN74" s="10" vm="29457">
        <v>2823</v>
      </c>
      <c r="IO74" s="81" vm="22573">
        <v>2823</v>
      </c>
      <c r="IP74" s="10" vm="16149">
        <v>0</v>
      </c>
      <c r="IQ74" s="10" vm="51296">
        <v>0</v>
      </c>
      <c r="IR74" s="10" vm="9416">
        <v>0</v>
      </c>
      <c r="IS74" s="81" vm="2904">
        <v>0</v>
      </c>
      <c r="IT74" s="10" vm="49515">
        <v>0</v>
      </c>
    </row>
    <row r="75" spans="1:254" x14ac:dyDescent="0.25">
      <c r="A75" s="8" t="s">
        <v>521</v>
      </c>
      <c r="B75" s="8" t="s">
        <v>376</v>
      </c>
      <c r="C75" s="89">
        <v>44651</v>
      </c>
      <c r="D75" s="76" vm="15932">
        <v>12</v>
      </c>
      <c r="E75" s="10" vm="9186">
        <v>132992</v>
      </c>
      <c r="F75" s="10" vm="65474">
        <v>-109690</v>
      </c>
      <c r="G75" s="10" vm="42677">
        <v>0</v>
      </c>
      <c r="H75" s="10" vm="59618">
        <v>23302</v>
      </c>
      <c r="I75" s="10" vm="29229">
        <v>1782</v>
      </c>
      <c r="J75" s="10" vm="63406">
        <v>25084</v>
      </c>
      <c r="K75" s="10" vm="46203">
        <v>0</v>
      </c>
      <c r="L75" s="10" vm="15715">
        <v>-1357</v>
      </c>
      <c r="M75" s="10" vm="8969">
        <v>0</v>
      </c>
      <c r="N75" s="10" vm="44450">
        <v>2346</v>
      </c>
      <c r="O75" s="10" vm="42452">
        <v>-21035</v>
      </c>
      <c r="P75" s="10" vm="35746">
        <v>-958</v>
      </c>
      <c r="Q75" s="10" vm="64357">
        <v>0</v>
      </c>
      <c r="R75" s="10" vm="22343">
        <v>0</v>
      </c>
      <c r="S75" s="10" vm="55920">
        <v>0</v>
      </c>
      <c r="T75" s="10" vm="15513">
        <v>4080</v>
      </c>
      <c r="U75" s="10" vm="8757">
        <v>-179</v>
      </c>
      <c r="V75" s="10" vm="54203">
        <v>3901</v>
      </c>
      <c r="W75" s="10" vm="42235">
        <v>0</v>
      </c>
      <c r="X75" s="10" vm="35511">
        <v>44130</v>
      </c>
      <c r="Y75" s="10" vm="28922">
        <v>0</v>
      </c>
      <c r="Z75" s="10" vm="22122">
        <v>-37050</v>
      </c>
      <c r="AA75" s="10" vm="66063">
        <v>10981</v>
      </c>
      <c r="AB75" s="10" vm="15321">
        <v>123424</v>
      </c>
      <c r="AC75" s="10" vm="8560">
        <v>2372</v>
      </c>
      <c r="AD75" s="10" vm="51082">
        <v>125796</v>
      </c>
      <c r="AE75" s="10" vm="42017">
        <v>165</v>
      </c>
      <c r="AF75" s="10" vm="35275">
        <v>0</v>
      </c>
      <c r="AG75" s="10" vm="28689">
        <v>0</v>
      </c>
      <c r="AH75" s="10" vm="21900">
        <v>0</v>
      </c>
      <c r="AI75" s="10" vm="49286">
        <v>125961</v>
      </c>
      <c r="AJ75" s="10" vm="15108">
        <v>21693</v>
      </c>
      <c r="AK75" s="10" vm="63198">
        <v>3458</v>
      </c>
      <c r="AL75" s="10" vm="47710">
        <v>33869</v>
      </c>
      <c r="AM75" s="10" vm="41807">
        <v>8388</v>
      </c>
      <c r="AN75" s="10" vm="35063">
        <v>4986</v>
      </c>
      <c r="AO75" s="10" vm="28465">
        <v>338</v>
      </c>
      <c r="AP75" s="10" vm="21692">
        <v>1787</v>
      </c>
      <c r="AQ75" s="10" vm="45977">
        <v>28506</v>
      </c>
      <c r="AR75" s="10" vm="14891">
        <v>109</v>
      </c>
      <c r="AS75" s="10" vm="8256">
        <v>327</v>
      </c>
      <c r="AT75" s="10" vm="44223">
        <v>103461</v>
      </c>
      <c r="AU75" s="10" vm="41585">
        <v>22500</v>
      </c>
      <c r="AV75" s="10" vm="64852">
        <v>1814</v>
      </c>
      <c r="AW75" s="10" vm="28238">
        <v>1049762</v>
      </c>
      <c r="AX75" s="10" vm="21485">
        <v>0</v>
      </c>
      <c r="AY75" s="10" vm="66293">
        <v>17771</v>
      </c>
      <c r="AZ75" s="10" vm="14674">
        <v>0</v>
      </c>
      <c r="BA75" s="10" vm="8039">
        <v>358</v>
      </c>
      <c r="BB75" s="10" vm="53970">
        <v>8087</v>
      </c>
      <c r="BC75" s="10" vm="41355">
        <v>0</v>
      </c>
      <c r="BD75" s="10" vm="34729">
        <v>0</v>
      </c>
      <c r="BE75" s="10" vm="28009">
        <v>250</v>
      </c>
      <c r="BF75" s="10" vm="21269">
        <v>30</v>
      </c>
      <c r="BG75" s="10" vm="52423">
        <v>1076258</v>
      </c>
      <c r="BH75" s="10" vm="14474">
        <v>10521</v>
      </c>
      <c r="BI75" s="10" vm="7837">
        <v>11193</v>
      </c>
      <c r="BJ75" s="10" vm="50865">
        <v>12581</v>
      </c>
      <c r="BK75" s="10" vm="41128">
        <v>0</v>
      </c>
      <c r="BL75" s="10" vm="34496">
        <v>65330</v>
      </c>
      <c r="BM75" s="10" vm="27778">
        <v>99625</v>
      </c>
      <c r="BN75" s="10" vm="21046">
        <v>13262</v>
      </c>
      <c r="BO75" s="10" vm="49063">
        <v>0</v>
      </c>
      <c r="BP75" s="10" vm="14261">
        <v>191</v>
      </c>
      <c r="BQ75" s="10" vm="7674">
        <v>26106</v>
      </c>
      <c r="BR75" s="10" vm="47485">
        <v>39559</v>
      </c>
      <c r="BS75" s="10" vm="40913">
        <v>60066</v>
      </c>
      <c r="BT75" s="10" vm="34274">
        <v>1136324</v>
      </c>
      <c r="BU75" s="10" vm="27551">
        <v>484227</v>
      </c>
      <c r="BV75" s="10" vm="20831">
        <v>0</v>
      </c>
      <c r="BW75" s="10" vm="45756">
        <v>0</v>
      </c>
      <c r="BX75" s="10" vm="14049">
        <v>24747</v>
      </c>
      <c r="BY75" s="10" vm="7473">
        <v>0</v>
      </c>
      <c r="BZ75" s="10" vm="44005">
        <v>0</v>
      </c>
      <c r="CA75" s="10" vm="40688">
        <v>12687</v>
      </c>
      <c r="CB75" s="10" vm="64739">
        <v>521661</v>
      </c>
      <c r="CC75" s="10" vm="27325">
        <v>0</v>
      </c>
      <c r="CD75" s="10" vm="20629">
        <v>0</v>
      </c>
      <c r="CE75" s="10" vm="55506">
        <v>614663</v>
      </c>
      <c r="CF75" s="10" vm="13830">
        <v>228837</v>
      </c>
      <c r="CG75" s="10" vm="7259">
        <v>127796</v>
      </c>
      <c r="CH75" s="10" vm="53752">
        <v>0</v>
      </c>
      <c r="CI75" s="10" vm="40454">
        <v>0</v>
      </c>
      <c r="CJ75" s="10" vm="33893">
        <v>258030</v>
      </c>
      <c r="CK75" s="10" vm="27100">
        <v>614663</v>
      </c>
      <c r="CL75" s="10" vm="20412">
        <v>0</v>
      </c>
      <c r="CM75" s="10" vm="65872">
        <v>0</v>
      </c>
      <c r="CN75" s="10" vm="13625">
        <v>0</v>
      </c>
      <c r="CO75" s="10" vm="7045">
        <v>0</v>
      </c>
      <c r="CP75" s="10" vm="50635">
        <v>292</v>
      </c>
      <c r="CQ75" s="10" vm="40225">
        <v>0</v>
      </c>
      <c r="CR75" s="10" vm="33657">
        <v>1246</v>
      </c>
      <c r="CS75" s="10" vm="26866">
        <v>-954</v>
      </c>
      <c r="CT75" s="10" vm="20192">
        <v>0</v>
      </c>
      <c r="CU75" s="10" vm="48837">
        <v>0</v>
      </c>
      <c r="CV75" s="10" vm="13412">
        <v>0</v>
      </c>
      <c r="CW75" s="10" vm="63041">
        <v>0</v>
      </c>
      <c r="CX75" s="10" vm="47263">
        <v>0</v>
      </c>
      <c r="CY75" s="10" vm="40008">
        <v>0</v>
      </c>
      <c r="CZ75" s="10" vm="33429">
        <v>0</v>
      </c>
      <c r="DA75" s="10" vm="26642">
        <v>0</v>
      </c>
      <c r="DB75" s="81" vm="19976">
        <v>0</v>
      </c>
      <c r="DC75" s="81" vm="45532">
        <v>0</v>
      </c>
      <c r="DD75" s="81" vm="13194">
        <v>0</v>
      </c>
      <c r="DE75" s="81" vm="6664">
        <v>0</v>
      </c>
      <c r="DF75" s="10" vm="43784">
        <v>0</v>
      </c>
      <c r="DG75" s="10" vm="39781">
        <v>0</v>
      </c>
      <c r="DH75" s="10" vm="33248">
        <v>0</v>
      </c>
      <c r="DI75" s="10" vm="26408">
        <v>0</v>
      </c>
      <c r="DJ75" s="10" vm="19767">
        <v>292</v>
      </c>
      <c r="DK75" s="10" vm="55285">
        <v>0</v>
      </c>
      <c r="DL75" s="10" vm="12977">
        <v>1246</v>
      </c>
      <c r="DM75" s="10" vm="6448">
        <v>-954</v>
      </c>
      <c r="DN75" s="10" vm="53533">
        <v>0</v>
      </c>
      <c r="DO75" s="10" vm="39551">
        <v>0</v>
      </c>
      <c r="DP75" s="10" vm="33037">
        <v>0</v>
      </c>
      <c r="DQ75" s="10" vm="26179">
        <v>0</v>
      </c>
      <c r="DR75" s="10" vm="19552">
        <v>0</v>
      </c>
      <c r="DS75" s="10" vm="65810">
        <v>0</v>
      </c>
      <c r="DT75" s="10" vm="12777">
        <v>0</v>
      </c>
      <c r="DU75" s="10" vm="6235">
        <v>0</v>
      </c>
      <c r="DV75" s="10" vm="50414">
        <v>0</v>
      </c>
      <c r="DW75" s="10" vm="39326">
        <v>0</v>
      </c>
      <c r="DX75" s="10" vm="32801">
        <v>0</v>
      </c>
      <c r="DY75" s="10" vm="25955">
        <v>0</v>
      </c>
      <c r="DZ75" s="10" vm="19331">
        <v>354</v>
      </c>
      <c r="EA75" s="10" vm="48615">
        <v>0</v>
      </c>
      <c r="EB75" s="10" vm="12564">
        <v>24</v>
      </c>
      <c r="EC75" s="10" vm="62977">
        <v>330</v>
      </c>
      <c r="ED75" s="10" vm="47043">
        <v>0</v>
      </c>
      <c r="EE75" s="10" vm="65084">
        <v>0</v>
      </c>
      <c r="EF75" s="10" vm="32576">
        <v>0</v>
      </c>
      <c r="EG75" s="10" vm="25729">
        <v>0</v>
      </c>
      <c r="EH75" s="81" vm="19117">
        <v>1730</v>
      </c>
      <c r="EI75" s="81" vm="45311">
        <v>0</v>
      </c>
      <c r="EJ75" s="81" vm="12348">
        <v>0</v>
      </c>
      <c r="EK75" s="81" vm="5860">
        <v>1730</v>
      </c>
      <c r="EL75" s="10" vm="43567">
        <v>4655</v>
      </c>
      <c r="EM75" s="10" vm="38880">
        <v>0</v>
      </c>
      <c r="EN75" s="10" vm="32391">
        <v>4959</v>
      </c>
      <c r="EO75" s="10" vm="25499">
        <v>-304</v>
      </c>
      <c r="EP75" s="10" vm="18919">
        <v>6739</v>
      </c>
      <c r="EQ75" s="10" vm="55068">
        <v>0</v>
      </c>
      <c r="ER75" s="10" vm="12127">
        <v>4983</v>
      </c>
      <c r="ES75" s="10" vm="5645">
        <v>1756</v>
      </c>
      <c r="ET75" s="10" vm="53317">
        <v>7031</v>
      </c>
      <c r="EU75" s="10" vm="38649">
        <v>0</v>
      </c>
      <c r="EV75" s="10" vm="32180">
        <v>6229</v>
      </c>
      <c r="EW75" s="10" vm="25269">
        <v>802</v>
      </c>
      <c r="EX75" s="10" vm="18702">
        <v>4545</v>
      </c>
      <c r="EY75" s="10" vm="51904">
        <v>1698</v>
      </c>
      <c r="EZ75" s="10" vm="11956">
        <v>1854</v>
      </c>
      <c r="FA75" s="10" vm="5435">
        <v>1698</v>
      </c>
      <c r="FB75" s="10" vm="50184">
        <v>1282096</v>
      </c>
      <c r="FC75" s="10" vm="38425">
        <v>0</v>
      </c>
      <c r="FD75" s="10" vm="31949">
        <v>1282096</v>
      </c>
      <c r="FE75" s="10" vm="25039">
        <v>16232</v>
      </c>
      <c r="FF75" s="10" vm="18482">
        <v>32416</v>
      </c>
      <c r="FG75" s="10" vm="48391">
        <v>0</v>
      </c>
      <c r="FH75" s="10" vm="11751">
        <v>-7411</v>
      </c>
      <c r="FI75" s="10" vm="5221">
        <v>0</v>
      </c>
      <c r="FJ75" s="10" vm="46817">
        <v>0</v>
      </c>
      <c r="FK75" s="10" vm="38212">
        <v>0</v>
      </c>
      <c r="FL75" s="10" vm="31717">
        <v>1323333</v>
      </c>
      <c r="FM75" s="10" vm="24805">
        <v>247787</v>
      </c>
      <c r="FN75" s="10" vm="18310">
        <v>28506</v>
      </c>
      <c r="FO75" s="10" vm="45106">
        <v>109</v>
      </c>
      <c r="FP75" s="10" vm="11540">
        <v>0</v>
      </c>
      <c r="FQ75" s="10" vm="5004">
        <v>-2831</v>
      </c>
      <c r="FR75" s="10" vm="43346">
        <v>0</v>
      </c>
      <c r="FS75" s="10" vm="37979">
        <v>0</v>
      </c>
      <c r="FT75" s="10" vm="31481">
        <v>273571</v>
      </c>
      <c r="FU75" s="10" vm="24580">
        <v>1049762</v>
      </c>
      <c r="FV75" s="10" vm="18098">
        <v>1034309</v>
      </c>
      <c r="FW75" s="81" vm="54845">
        <v>9045</v>
      </c>
      <c r="FX75" s="81" vm="11319">
        <v>0</v>
      </c>
      <c r="FY75" s="81" vm="62891">
        <v>0</v>
      </c>
      <c r="FZ75" s="81" vm="53099">
        <v>-958</v>
      </c>
      <c r="GA75" s="81" vm="37766">
        <v>8087</v>
      </c>
      <c r="GB75" s="10" vm="31264">
        <v>170</v>
      </c>
      <c r="GC75" s="10" vm="24351">
        <v>289</v>
      </c>
      <c r="GD75" s="10" vm="17881">
        <v>-119</v>
      </c>
      <c r="GE75" s="10" vm="51684">
        <v>2281</v>
      </c>
      <c r="GF75" s="10" vm="11101">
        <v>2492</v>
      </c>
      <c r="GG75" s="10" vm="4636">
        <v>-211</v>
      </c>
      <c r="GH75" s="10" vm="49968">
        <v>3825</v>
      </c>
      <c r="GI75" s="10" vm="37545">
        <v>1837</v>
      </c>
      <c r="GJ75" s="10" vm="31034">
        <v>1988</v>
      </c>
      <c r="GK75" s="10" vm="24124">
        <v>328</v>
      </c>
      <c r="GL75" s="10" vm="17660">
        <v>161</v>
      </c>
      <c r="GM75" s="10" vm="48219">
        <v>167</v>
      </c>
      <c r="GN75" s="10" vm="10897">
        <v>147</v>
      </c>
      <c r="GO75" s="10" vm="4423">
        <v>390</v>
      </c>
      <c r="GP75" s="10" vm="46591">
        <v>-243</v>
      </c>
      <c r="GQ75" s="10" vm="37323">
        <v>873</v>
      </c>
      <c r="GR75" s="10" vm="30802">
        <v>673</v>
      </c>
      <c r="GS75" s="10" vm="23899">
        <v>200</v>
      </c>
      <c r="GT75" s="10" vm="17439">
        <v>7624</v>
      </c>
      <c r="GU75" s="10" vm="44886">
        <v>5842</v>
      </c>
      <c r="GV75" s="10" vm="10683">
        <v>1782</v>
      </c>
      <c r="GW75" s="10" vm="4204">
        <v>9430</v>
      </c>
      <c r="GX75" s="81" vm="43127">
        <v>28465</v>
      </c>
      <c r="GY75" s="10" vm="37098">
        <v>0</v>
      </c>
      <c r="GZ75" s="10" vm="30619">
        <v>0</v>
      </c>
      <c r="HA75" s="10" vm="23670">
        <v>0</v>
      </c>
      <c r="HB75" s="10" vm="17230">
        <v>0</v>
      </c>
      <c r="HC75" s="81" vm="54626">
        <v>26743</v>
      </c>
      <c r="HD75" s="81" vm="10463">
        <v>692</v>
      </c>
      <c r="HE75" s="10" vm="3985">
        <v>65330</v>
      </c>
      <c r="HF75" s="10" vm="52866">
        <v>1971</v>
      </c>
      <c r="HG75" s="10" vm="36879">
        <v>3633</v>
      </c>
      <c r="HH75" s="10" vm="30404">
        <v>433</v>
      </c>
      <c r="HI75" s="10" vm="23447">
        <v>0</v>
      </c>
      <c r="HJ75" s="10" vm="17011">
        <v>14666</v>
      </c>
      <c r="HK75" s="10" vm="51502">
        <v>0</v>
      </c>
      <c r="HL75" s="10" vm="10259">
        <v>0</v>
      </c>
      <c r="HM75" s="10" vm="3770">
        <v>0</v>
      </c>
      <c r="HN75" s="10" vm="49753">
        <v>5403</v>
      </c>
      <c r="HO75" s="10" vm="36656">
        <v>26106</v>
      </c>
      <c r="HP75" s="10" vm="30169">
        <v>577</v>
      </c>
      <c r="HQ75" s="10" vm="23212">
        <v>12110</v>
      </c>
      <c r="HR75" s="10" vm="16790">
        <v>12687</v>
      </c>
      <c r="HS75" s="10" vm="48010">
        <v>0</v>
      </c>
      <c r="HT75" s="10" vm="10045">
        <v>0</v>
      </c>
      <c r="HU75" s="10" vm="3556">
        <v>0</v>
      </c>
      <c r="HV75" s="10" vm="65350">
        <v>20810</v>
      </c>
      <c r="HW75" s="10" vm="36431">
        <v>174</v>
      </c>
      <c r="HX75" s="10" vm="29939">
        <v>0</v>
      </c>
      <c r="HY75" s="10" vm="22981">
        <v>0</v>
      </c>
      <c r="HZ75" s="10" vm="16573">
        <v>0</v>
      </c>
      <c r="IA75" s="10" vm="44659">
        <v>618</v>
      </c>
      <c r="IB75" s="10" vm="9826">
        <v>-567</v>
      </c>
      <c r="IC75" s="10" vm="3335">
        <v>21035</v>
      </c>
      <c r="ID75" s="10" vm="42905">
        <v>1700</v>
      </c>
      <c r="IE75" s="10" vm="36208">
        <v>3179</v>
      </c>
      <c r="IF75" s="10" vm="29701">
        <v>0</v>
      </c>
      <c r="IG75" s="10" vm="22798">
        <v>4879</v>
      </c>
      <c r="IH75" s="10" vm="16358">
        <v>32416</v>
      </c>
      <c r="II75" s="10" vm="54408">
        <v>30103</v>
      </c>
      <c r="IJ75" s="10" vm="9624">
        <v>109</v>
      </c>
      <c r="IK75" s="10" vm="3116">
        <v>121</v>
      </c>
      <c r="IL75" s="10" vm="52650">
        <v>-126</v>
      </c>
      <c r="IM75" s="10" vm="35978">
        <v>-1</v>
      </c>
      <c r="IN75" s="10" vm="29468">
        <v>28848</v>
      </c>
      <c r="IO75" s="81" vm="22581">
        <v>28865</v>
      </c>
      <c r="IP75" s="10" vm="16141">
        <v>0</v>
      </c>
      <c r="IQ75" s="10" vm="51291">
        <v>0</v>
      </c>
      <c r="IR75" s="10" vm="9405">
        <v>0</v>
      </c>
      <c r="IS75" s="81" vm="2895">
        <v>63</v>
      </c>
      <c r="IT75" s="10" vm="49523">
        <v>63</v>
      </c>
    </row>
    <row r="76" spans="1:254" x14ac:dyDescent="0.25">
      <c r="A76" s="8" t="s">
        <v>379</v>
      </c>
      <c r="B76" s="8" t="s">
        <v>378</v>
      </c>
      <c r="C76" s="89">
        <v>44651</v>
      </c>
      <c r="D76" s="76" vm="15942">
        <v>12</v>
      </c>
      <c r="E76" s="10" vm="9195">
        <v>23540</v>
      </c>
      <c r="F76" s="10" vm="65467">
        <v>-18381</v>
      </c>
      <c r="G76" s="10" vm="42671">
        <v>-296</v>
      </c>
      <c r="H76" s="10" vm="59611">
        <v>4863</v>
      </c>
      <c r="I76" s="10" vm="29222">
        <v>897</v>
      </c>
      <c r="J76" s="10" vm="63414">
        <v>5760</v>
      </c>
      <c r="K76" s="10" vm="46210">
        <v>0</v>
      </c>
      <c r="L76" s="10" vm="15724">
        <v>0</v>
      </c>
      <c r="M76" s="10" vm="8977">
        <v>0</v>
      </c>
      <c r="N76" s="10" vm="44443">
        <v>0</v>
      </c>
      <c r="O76" s="10" vm="42446">
        <v>-2020</v>
      </c>
      <c r="P76" s="10" vm="35737">
        <v>0</v>
      </c>
      <c r="Q76" s="10" vm="64354">
        <v>0</v>
      </c>
      <c r="R76" s="10" vm="22351">
        <v>0</v>
      </c>
      <c r="S76" s="10" vm="55926">
        <v>0</v>
      </c>
      <c r="T76" s="10" vm="63968">
        <v>3740</v>
      </c>
      <c r="U76" s="10" vm="8765">
        <v>0</v>
      </c>
      <c r="V76" s="10" vm="54195">
        <v>3740</v>
      </c>
      <c r="W76" s="10" vm="42230">
        <v>0</v>
      </c>
      <c r="X76" s="10" vm="35500">
        <v>3236</v>
      </c>
      <c r="Y76" s="10" vm="28914">
        <v>1113</v>
      </c>
      <c r="Z76" s="10" vm="22130">
        <v>0</v>
      </c>
      <c r="AA76" s="10" vm="52526">
        <v>8089</v>
      </c>
      <c r="AB76" s="10" vm="15330">
        <v>19912</v>
      </c>
      <c r="AC76" s="10" vm="8568">
        <v>1588</v>
      </c>
      <c r="AD76" s="10" vm="51074">
        <v>21500</v>
      </c>
      <c r="AE76" s="10" vm="42011">
        <v>75</v>
      </c>
      <c r="AF76" s="10" vm="35268">
        <v>0</v>
      </c>
      <c r="AG76" s="10" vm="28682">
        <v>16</v>
      </c>
      <c r="AH76" s="10" vm="21908">
        <v>100</v>
      </c>
      <c r="AI76" s="10" vm="49294">
        <v>21691</v>
      </c>
      <c r="AJ76" s="10" vm="15117">
        <v>6798</v>
      </c>
      <c r="AK76" s="10" vm="63202">
        <v>1838</v>
      </c>
      <c r="AL76" s="10" vm="47702">
        <v>4263</v>
      </c>
      <c r="AM76" s="10" vm="41801">
        <v>435</v>
      </c>
      <c r="AN76" s="10" vm="35054">
        <v>54</v>
      </c>
      <c r="AO76" s="10" vm="28456">
        <v>195</v>
      </c>
      <c r="AP76" s="10" vm="21699">
        <v>0</v>
      </c>
      <c r="AQ76" s="10" vm="45984">
        <v>3162</v>
      </c>
      <c r="AR76" s="10" vm="14900">
        <v>0</v>
      </c>
      <c r="AS76" s="10" vm="8265">
        <v>382</v>
      </c>
      <c r="AT76" s="10" vm="44214">
        <v>17127</v>
      </c>
      <c r="AU76" s="10" vm="41579">
        <v>4564</v>
      </c>
      <c r="AV76" s="10" vm="64847">
        <v>310</v>
      </c>
      <c r="AW76" s="10" vm="28229">
        <v>114256</v>
      </c>
      <c r="AX76" s="10" vm="21493">
        <v>0</v>
      </c>
      <c r="AY76" s="10" vm="55727">
        <v>4099</v>
      </c>
      <c r="AZ76" s="10" vm="14684">
        <v>606</v>
      </c>
      <c r="BA76" s="10" vm="8047">
        <v>0</v>
      </c>
      <c r="BB76" s="10" vm="53962">
        <v>0</v>
      </c>
      <c r="BC76" s="10" vm="41349">
        <v>0</v>
      </c>
      <c r="BD76" s="10" vm="34720">
        <v>0</v>
      </c>
      <c r="BE76" s="10" vm="28001">
        <v>0</v>
      </c>
      <c r="BF76" s="10" vm="21277">
        <v>0</v>
      </c>
      <c r="BG76" s="10" vm="52427">
        <v>118961</v>
      </c>
      <c r="BH76" s="10" vm="14486">
        <v>2400</v>
      </c>
      <c r="BI76" s="10" vm="7844">
        <v>4148</v>
      </c>
      <c r="BJ76" s="10" vm="50856">
        <v>1946</v>
      </c>
      <c r="BK76" s="10" vm="41122">
        <v>0</v>
      </c>
      <c r="BL76" s="10" vm="34487">
        <v>84516</v>
      </c>
      <c r="BM76" s="10" vm="27769">
        <v>93010</v>
      </c>
      <c r="BN76" s="10" vm="21054">
        <v>0</v>
      </c>
      <c r="BO76" s="10" vm="49069">
        <v>0</v>
      </c>
      <c r="BP76" s="10" vm="14270">
        <v>102</v>
      </c>
      <c r="BQ76" s="10" vm="7681">
        <v>7134</v>
      </c>
      <c r="BR76" s="10" vm="47478">
        <v>7236</v>
      </c>
      <c r="BS76" s="10" vm="40907">
        <v>85774</v>
      </c>
      <c r="BT76" s="10" vm="34267">
        <v>204735</v>
      </c>
      <c r="BU76" s="10" vm="27543">
        <v>64850</v>
      </c>
      <c r="BV76" s="10" vm="20839">
        <v>0</v>
      </c>
      <c r="BW76" s="10" vm="45762">
        <v>0</v>
      </c>
      <c r="BX76" s="10" vm="14058">
        <v>11322</v>
      </c>
      <c r="BY76" s="10" vm="7481">
        <v>0</v>
      </c>
      <c r="BZ76" s="10" vm="43996">
        <v>0</v>
      </c>
      <c r="CA76" s="10" vm="40682">
        <v>0</v>
      </c>
      <c r="CB76" s="10" vm="34100">
        <v>76172</v>
      </c>
      <c r="CC76" s="10" vm="27316">
        <v>3322</v>
      </c>
      <c r="CD76" s="10" vm="20637">
        <v>83231</v>
      </c>
      <c r="CE76" s="10" vm="55510">
        <v>42010</v>
      </c>
      <c r="CF76" s="10" vm="13841">
        <v>40840</v>
      </c>
      <c r="CG76" s="10" vm="7268">
        <v>0</v>
      </c>
      <c r="CH76" s="10" vm="53744">
        <v>0</v>
      </c>
      <c r="CI76" s="10" vm="40448">
        <v>1170</v>
      </c>
      <c r="CJ76" s="10" vm="33882">
        <v>0</v>
      </c>
      <c r="CK76" s="10" vm="27092">
        <v>42010</v>
      </c>
      <c r="CL76" s="10" vm="20420">
        <v>383</v>
      </c>
      <c r="CM76" s="10" vm="52277">
        <v>296</v>
      </c>
      <c r="CN76" s="10" vm="63885">
        <v>0</v>
      </c>
      <c r="CO76" s="10" vm="7053">
        <v>87</v>
      </c>
      <c r="CP76" s="10" vm="50626">
        <v>0</v>
      </c>
      <c r="CQ76" s="10" vm="40219">
        <v>0</v>
      </c>
      <c r="CR76" s="10" vm="33648">
        <v>0</v>
      </c>
      <c r="CS76" s="10" vm="26857">
        <v>0</v>
      </c>
      <c r="CT76" s="10" vm="20200">
        <v>0</v>
      </c>
      <c r="CU76" s="10" vm="48843">
        <v>0</v>
      </c>
      <c r="CV76" s="10" vm="13420">
        <v>111</v>
      </c>
      <c r="CW76" s="10" vm="6880">
        <v>-111</v>
      </c>
      <c r="CX76" s="10" vm="47255">
        <v>5</v>
      </c>
      <c r="CY76" s="10" vm="40002">
        <v>0</v>
      </c>
      <c r="CZ76" s="10" vm="33420">
        <v>416</v>
      </c>
      <c r="DA76" s="10" vm="26634">
        <v>-411</v>
      </c>
      <c r="DB76" s="81" vm="19984">
        <v>456</v>
      </c>
      <c r="DC76" s="81" vm="45539">
        <v>0</v>
      </c>
      <c r="DD76" s="81" vm="13204">
        <v>0</v>
      </c>
      <c r="DE76" s="81" vm="6673">
        <v>456</v>
      </c>
      <c r="DF76" s="10" vm="43775">
        <v>190</v>
      </c>
      <c r="DG76" s="10" vm="39775">
        <v>0</v>
      </c>
      <c r="DH76" s="10" vm="33240">
        <v>115</v>
      </c>
      <c r="DI76" s="10" vm="26399">
        <v>75</v>
      </c>
      <c r="DJ76" s="10" vm="19775">
        <v>1034</v>
      </c>
      <c r="DK76" s="10" vm="55291">
        <v>296</v>
      </c>
      <c r="DL76" s="10" vm="12986">
        <v>642</v>
      </c>
      <c r="DM76" s="10" vm="6456">
        <v>96</v>
      </c>
      <c r="DN76" s="10" vm="53525">
        <v>0</v>
      </c>
      <c r="DO76" s="10" vm="39545">
        <v>0</v>
      </c>
      <c r="DP76" s="10" vm="33027">
        <v>0</v>
      </c>
      <c r="DQ76" s="10" vm="26171">
        <v>0</v>
      </c>
      <c r="DR76" s="10" vm="19560">
        <v>0</v>
      </c>
      <c r="DS76" s="10" vm="52119">
        <v>0</v>
      </c>
      <c r="DT76" s="10" vm="63856">
        <v>0</v>
      </c>
      <c r="DU76" s="10" vm="6244">
        <v>0</v>
      </c>
      <c r="DV76" s="10" vm="50405">
        <v>0</v>
      </c>
      <c r="DW76" s="10" vm="39320">
        <v>0</v>
      </c>
      <c r="DX76" s="10" vm="32791">
        <v>0</v>
      </c>
      <c r="DY76" s="10" vm="25946">
        <v>0</v>
      </c>
      <c r="DZ76" s="10" vm="19339">
        <v>0</v>
      </c>
      <c r="EA76" s="10" vm="48621">
        <v>0</v>
      </c>
      <c r="EB76" s="10" vm="12573">
        <v>0</v>
      </c>
      <c r="EC76" s="10" vm="6071">
        <v>0</v>
      </c>
      <c r="ED76" s="10" vm="47035">
        <v>0</v>
      </c>
      <c r="EE76" s="10" vm="39103">
        <v>0</v>
      </c>
      <c r="EF76" s="10" vm="32568">
        <v>0</v>
      </c>
      <c r="EG76" s="10" vm="25721">
        <v>0</v>
      </c>
      <c r="EH76" s="81" vm="19125">
        <v>0</v>
      </c>
      <c r="EI76" s="81" vm="45317">
        <v>0</v>
      </c>
      <c r="EJ76" s="81" vm="12357">
        <v>0</v>
      </c>
      <c r="EK76" s="81" vm="5868">
        <v>0</v>
      </c>
      <c r="EL76" s="10" vm="43558">
        <v>815</v>
      </c>
      <c r="EM76" s="10" vm="38874">
        <v>0</v>
      </c>
      <c r="EN76" s="10" vm="64580">
        <v>612</v>
      </c>
      <c r="EO76" s="10" vm="25490">
        <v>203</v>
      </c>
      <c r="EP76" s="10" vm="18926">
        <v>815</v>
      </c>
      <c r="EQ76" s="10" vm="55074">
        <v>0</v>
      </c>
      <c r="ER76" s="10" vm="12138">
        <v>612</v>
      </c>
      <c r="ES76" s="10" vm="5654">
        <v>203</v>
      </c>
      <c r="ET76" s="10" vm="53309">
        <v>1849</v>
      </c>
      <c r="EU76" s="10" vm="38642">
        <v>296</v>
      </c>
      <c r="EV76" s="10" vm="32169">
        <v>1254</v>
      </c>
      <c r="EW76" s="10" vm="25261">
        <v>299</v>
      </c>
      <c r="EX76" s="10" vm="18710">
        <v>693</v>
      </c>
      <c r="EY76" s="10" vm="51911">
        <v>322</v>
      </c>
      <c r="EZ76" s="10" vm="11964">
        <v>234</v>
      </c>
      <c r="FA76" s="10" vm="62949">
        <v>322</v>
      </c>
      <c r="FB76" s="10" vm="50175">
        <v>104996</v>
      </c>
      <c r="FC76" s="10" vm="38418">
        <v>0</v>
      </c>
      <c r="FD76" s="10" vm="31940">
        <v>104996</v>
      </c>
      <c r="FE76" s="10" vm="25030">
        <v>15014</v>
      </c>
      <c r="FF76" s="10" vm="18490">
        <v>6296</v>
      </c>
      <c r="FG76" s="10" vm="48398">
        <v>0</v>
      </c>
      <c r="FH76" s="10" vm="11759">
        <v>-383</v>
      </c>
      <c r="FI76" s="10" vm="5229">
        <v>0</v>
      </c>
      <c r="FJ76" s="10" vm="46810">
        <v>0</v>
      </c>
      <c r="FK76" s="10" vm="38206">
        <v>0</v>
      </c>
      <c r="FL76" s="10" vm="31709">
        <v>125923</v>
      </c>
      <c r="FM76" s="10" vm="24798">
        <v>8731</v>
      </c>
      <c r="FN76" s="10" vm="18318">
        <v>3010</v>
      </c>
      <c r="FO76" s="10" vm="45113">
        <v>0</v>
      </c>
      <c r="FP76" s="10" vm="11551">
        <v>0</v>
      </c>
      <c r="FQ76" s="10" vm="5013">
        <v>-74</v>
      </c>
      <c r="FR76" s="10" vm="43338">
        <v>0</v>
      </c>
      <c r="FS76" s="10" vm="37973">
        <v>0</v>
      </c>
      <c r="FT76" s="10" vm="31471">
        <v>11667</v>
      </c>
      <c r="FU76" s="10" vm="24572">
        <v>114256</v>
      </c>
      <c r="FV76" s="10" vm="18107">
        <v>96265</v>
      </c>
      <c r="FW76" s="81" vm="54851">
        <v>0</v>
      </c>
      <c r="FX76" s="81" vm="11330">
        <v>0</v>
      </c>
      <c r="FY76" s="81" vm="62896">
        <v>0</v>
      </c>
      <c r="FZ76" s="81" vm="53092">
        <v>0</v>
      </c>
      <c r="GA76" s="81" vm="37759">
        <v>0</v>
      </c>
      <c r="GB76" s="10" vm="31254">
        <v>0</v>
      </c>
      <c r="GC76" s="10" vm="24343">
        <v>0</v>
      </c>
      <c r="GD76" s="10" vm="17889">
        <v>0</v>
      </c>
      <c r="GE76" s="10" vm="51690">
        <v>899</v>
      </c>
      <c r="GF76" s="10" vm="11112">
        <v>153</v>
      </c>
      <c r="GG76" s="10" vm="4645">
        <v>746</v>
      </c>
      <c r="GH76" s="10" vm="49960">
        <v>160</v>
      </c>
      <c r="GI76" s="10" vm="37538">
        <v>9</v>
      </c>
      <c r="GJ76" s="10" vm="31023">
        <v>151</v>
      </c>
      <c r="GK76" s="10" vm="24115">
        <v>0</v>
      </c>
      <c r="GL76" s="10" vm="17668">
        <v>0</v>
      </c>
      <c r="GM76" s="10" vm="48225">
        <v>0</v>
      </c>
      <c r="GN76" s="10" vm="10905">
        <v>0</v>
      </c>
      <c r="GO76" s="10" vm="4432">
        <v>0</v>
      </c>
      <c r="GP76" s="10" vm="46584">
        <v>0</v>
      </c>
      <c r="GQ76" s="10" vm="37317">
        <v>0</v>
      </c>
      <c r="GR76" s="10" vm="30795">
        <v>0</v>
      </c>
      <c r="GS76" s="10" vm="23892">
        <v>0</v>
      </c>
      <c r="GT76" s="10" vm="17448">
        <v>1059</v>
      </c>
      <c r="GU76" s="10" vm="44892">
        <v>162</v>
      </c>
      <c r="GV76" s="10" vm="10692">
        <v>897</v>
      </c>
      <c r="GW76" s="10" vm="4213">
        <v>46</v>
      </c>
      <c r="GX76" s="81" vm="43120">
        <v>0</v>
      </c>
      <c r="GY76" s="10" vm="37092">
        <v>0</v>
      </c>
      <c r="GZ76" s="10" vm="30610">
        <v>0</v>
      </c>
      <c r="HA76" s="10" vm="23662">
        <v>83231</v>
      </c>
      <c r="HB76" s="10" vm="17238">
        <v>1170</v>
      </c>
      <c r="HC76" s="81" vm="54632">
        <v>0</v>
      </c>
      <c r="HD76" s="81" vm="10475">
        <v>69</v>
      </c>
      <c r="HE76" s="10" vm="3995">
        <v>84516</v>
      </c>
      <c r="HF76" s="10" vm="52859">
        <v>2404</v>
      </c>
      <c r="HG76" s="10" vm="36872">
        <v>1237</v>
      </c>
      <c r="HH76" s="10" vm="30393">
        <v>1044</v>
      </c>
      <c r="HI76" s="10" vm="23438">
        <v>0</v>
      </c>
      <c r="HJ76" s="10" vm="17019">
        <v>2444</v>
      </c>
      <c r="HK76" s="10" vm="51507">
        <v>0</v>
      </c>
      <c r="HL76" s="10" vm="10268">
        <v>0</v>
      </c>
      <c r="HM76" s="10" vm="3777">
        <v>0</v>
      </c>
      <c r="HN76" s="10" vm="49746">
        <v>5</v>
      </c>
      <c r="HO76" s="10" vm="36649">
        <v>7134</v>
      </c>
      <c r="HP76" s="10" vm="30161">
        <v>0</v>
      </c>
      <c r="HQ76" s="10" vm="23205">
        <v>0</v>
      </c>
      <c r="HR76" s="10" vm="16798">
        <v>0</v>
      </c>
      <c r="HS76" s="10" vm="48017">
        <v>83231</v>
      </c>
      <c r="HT76" s="10" vm="10055">
        <v>0</v>
      </c>
      <c r="HU76" s="10" vm="3565">
        <v>83231</v>
      </c>
      <c r="HV76" s="10" vm="46409">
        <v>1650</v>
      </c>
      <c r="HW76" s="10" vm="36426">
        <v>146</v>
      </c>
      <c r="HX76" s="10" vm="29929">
        <v>0</v>
      </c>
      <c r="HY76" s="10" vm="22973">
        <v>129</v>
      </c>
      <c r="HZ76" s="10" vm="16582">
        <v>0</v>
      </c>
      <c r="IA76" s="10" vm="44666">
        <v>309</v>
      </c>
      <c r="IB76" s="10" vm="9837">
        <v>-214</v>
      </c>
      <c r="IC76" s="10" vm="3345">
        <v>2020</v>
      </c>
      <c r="ID76" s="10" vm="42898">
        <v>500</v>
      </c>
      <c r="IE76" s="10" vm="36201">
        <v>340</v>
      </c>
      <c r="IF76" s="10" vm="29691">
        <v>368</v>
      </c>
      <c r="IG76" s="10" vm="22793">
        <v>1208</v>
      </c>
      <c r="IH76" s="10" vm="16366">
        <v>6296</v>
      </c>
      <c r="II76" s="10" vm="54414">
        <v>3601</v>
      </c>
      <c r="IJ76" s="10" vm="63325">
        <v>0</v>
      </c>
      <c r="IK76" s="10" vm="3124">
        <v>104</v>
      </c>
      <c r="IL76" s="10" vm="52643">
        <v>-38</v>
      </c>
      <c r="IM76" s="10" vm="35971">
        <v>19</v>
      </c>
      <c r="IN76" s="10" vm="29458">
        <v>4685</v>
      </c>
      <c r="IO76" s="81" vm="22574">
        <v>4690</v>
      </c>
      <c r="IP76" s="10" vm="16150">
        <v>0</v>
      </c>
      <c r="IQ76" s="10" vm="51297">
        <v>0</v>
      </c>
      <c r="IR76" s="10" vm="9417">
        <v>0</v>
      </c>
      <c r="IS76" s="81" vm="2905">
        <v>0</v>
      </c>
      <c r="IT76" s="10" vm="49516">
        <v>0</v>
      </c>
    </row>
    <row r="77" spans="1:254" x14ac:dyDescent="0.25">
      <c r="A77" s="8" t="s">
        <v>380</v>
      </c>
      <c r="B77" s="8" t="s">
        <v>979</v>
      </c>
      <c r="C77" s="89">
        <v>44651</v>
      </c>
      <c r="D77" s="76" vm="15933">
        <v>12</v>
      </c>
      <c r="E77" s="10" vm="9187">
        <v>25501</v>
      </c>
      <c r="F77" s="10" vm="65475">
        <v>-21768</v>
      </c>
      <c r="G77" s="10" vm="42678">
        <v>0</v>
      </c>
      <c r="H77" s="10" vm="59619">
        <v>3733</v>
      </c>
      <c r="I77" s="10" vm="29230">
        <v>191</v>
      </c>
      <c r="J77" s="10" vm="63407">
        <v>3924</v>
      </c>
      <c r="K77" s="10" vm="46204">
        <v>0</v>
      </c>
      <c r="L77" s="10" vm="15716">
        <v>0</v>
      </c>
      <c r="M77" s="10" vm="8970">
        <v>0</v>
      </c>
      <c r="N77" s="10" vm="44451">
        <v>2</v>
      </c>
      <c r="O77" s="10" vm="42453">
        <v>-2238</v>
      </c>
      <c r="P77" s="10" vm="35747">
        <v>0</v>
      </c>
      <c r="Q77" s="10" vm="64358">
        <v>0</v>
      </c>
      <c r="R77" s="10" vm="22344">
        <v>0</v>
      </c>
      <c r="S77" s="10" vm="55921">
        <v>0</v>
      </c>
      <c r="T77" s="10" vm="15514">
        <v>1688</v>
      </c>
      <c r="U77" s="10" vm="8758">
        <v>0</v>
      </c>
      <c r="V77" s="10" vm="54204">
        <v>1688</v>
      </c>
      <c r="W77" s="10" vm="42236">
        <v>0</v>
      </c>
      <c r="X77" s="10" vm="35512">
        <v>0</v>
      </c>
      <c r="Y77" s="10" vm="28923">
        <v>0</v>
      </c>
      <c r="Z77" s="10" vm="22123">
        <v>0</v>
      </c>
      <c r="AA77" s="10" vm="52524">
        <v>1688</v>
      </c>
      <c r="AB77" s="10" vm="15322">
        <v>23108</v>
      </c>
      <c r="AC77" s="10" vm="8561">
        <v>1612</v>
      </c>
      <c r="AD77" s="10" vm="51083">
        <v>24720</v>
      </c>
      <c r="AE77" s="10" vm="42018">
        <v>250</v>
      </c>
      <c r="AF77" s="10" vm="35276">
        <v>0</v>
      </c>
      <c r="AG77" s="10" vm="28690">
        <v>43</v>
      </c>
      <c r="AH77" s="10" vm="21901">
        <v>391</v>
      </c>
      <c r="AI77" s="10" vm="49287">
        <v>25404</v>
      </c>
      <c r="AJ77" s="10" vm="15109">
        <v>6157</v>
      </c>
      <c r="AK77" s="10" vm="63199">
        <v>1581</v>
      </c>
      <c r="AL77" s="10" vm="47711">
        <v>1501</v>
      </c>
      <c r="AM77" s="10" vm="41808">
        <v>1346</v>
      </c>
      <c r="AN77" s="10" vm="35064">
        <v>1523</v>
      </c>
      <c r="AO77" s="10" vm="28466">
        <v>122</v>
      </c>
      <c r="AP77" s="10" vm="64194">
        <v>7745</v>
      </c>
      <c r="AQ77" s="10" vm="45978">
        <v>1199</v>
      </c>
      <c r="AR77" s="10" vm="14892">
        <v>0</v>
      </c>
      <c r="AS77" s="10" vm="8257">
        <v>564</v>
      </c>
      <c r="AT77" s="10" vm="44224">
        <v>21738</v>
      </c>
      <c r="AU77" s="10" vm="41586">
        <v>3666</v>
      </c>
      <c r="AV77" s="10" vm="34924">
        <v>1069</v>
      </c>
      <c r="AW77" s="10" vm="28239">
        <v>116487</v>
      </c>
      <c r="AX77" s="10" vm="21486">
        <v>0</v>
      </c>
      <c r="AY77" s="10" vm="55722">
        <v>545</v>
      </c>
      <c r="AZ77" s="10" vm="14675">
        <v>0</v>
      </c>
      <c r="BA77" s="10" vm="8040">
        <v>0</v>
      </c>
      <c r="BB77" s="10" vm="53971">
        <v>0</v>
      </c>
      <c r="BC77" s="10" vm="41356">
        <v>0</v>
      </c>
      <c r="BD77" s="10" vm="34730">
        <v>0</v>
      </c>
      <c r="BE77" s="10" vm="28010">
        <v>0</v>
      </c>
      <c r="BF77" s="10" vm="21270">
        <v>0</v>
      </c>
      <c r="BG77" s="10" vm="52424">
        <v>117032</v>
      </c>
      <c r="BH77" s="10" vm="14475">
        <v>0</v>
      </c>
      <c r="BI77" s="10" vm="7838">
        <v>2387</v>
      </c>
      <c r="BJ77" s="10" vm="50866">
        <v>8657</v>
      </c>
      <c r="BK77" s="10" vm="41129">
        <v>0</v>
      </c>
      <c r="BL77" s="10" vm="34497">
        <v>21</v>
      </c>
      <c r="BM77" s="10" vm="27779">
        <v>11065</v>
      </c>
      <c r="BN77" s="10" vm="21047">
        <v>2273</v>
      </c>
      <c r="BO77" s="10" vm="49064">
        <v>0</v>
      </c>
      <c r="BP77" s="10" vm="14262">
        <v>264</v>
      </c>
      <c r="BQ77" s="10" vm="63107">
        <v>4832</v>
      </c>
      <c r="BR77" s="10" vm="47486">
        <v>7369</v>
      </c>
      <c r="BS77" s="10" vm="40914">
        <v>3696</v>
      </c>
      <c r="BT77" s="10" vm="34275">
        <v>120728</v>
      </c>
      <c r="BU77" s="10" vm="27552">
        <v>53681</v>
      </c>
      <c r="BV77" s="10" vm="20832">
        <v>0</v>
      </c>
      <c r="BW77" s="10" vm="45757">
        <v>0</v>
      </c>
      <c r="BX77" s="10" vm="14050">
        <v>23854</v>
      </c>
      <c r="BY77" s="10" vm="7474">
        <v>0</v>
      </c>
      <c r="BZ77" s="10" vm="44006">
        <v>0</v>
      </c>
      <c r="CA77" s="10" vm="40689">
        <v>2119</v>
      </c>
      <c r="CB77" s="10" vm="34108">
        <v>79654</v>
      </c>
      <c r="CC77" s="10" vm="27326">
        <v>0</v>
      </c>
      <c r="CD77" s="10" vm="20630">
        <v>331</v>
      </c>
      <c r="CE77" s="10" vm="66285">
        <v>40743</v>
      </c>
      <c r="CF77" s="10" vm="13831">
        <v>40258</v>
      </c>
      <c r="CG77" s="10" vm="7260">
        <v>0</v>
      </c>
      <c r="CH77" s="10" vm="53753">
        <v>485</v>
      </c>
      <c r="CI77" s="10" vm="40455">
        <v>0</v>
      </c>
      <c r="CJ77" s="10" vm="33894">
        <v>0</v>
      </c>
      <c r="CK77" s="10" vm="27101">
        <v>40743</v>
      </c>
      <c r="CL77" s="10" vm="20413">
        <v>0</v>
      </c>
      <c r="CM77" s="10" vm="52273">
        <v>0</v>
      </c>
      <c r="CN77" s="10" vm="13626">
        <v>0</v>
      </c>
      <c r="CO77" s="10" vm="7046">
        <v>0</v>
      </c>
      <c r="CP77" s="10" vm="50636">
        <v>6</v>
      </c>
      <c r="CQ77" s="10" vm="40226">
        <v>0</v>
      </c>
      <c r="CR77" s="10" vm="33658">
        <v>0</v>
      </c>
      <c r="CS77" s="10" vm="26867">
        <v>6</v>
      </c>
      <c r="CT77" s="10" vm="20193">
        <v>0</v>
      </c>
      <c r="CU77" s="10" vm="48838">
        <v>0</v>
      </c>
      <c r="CV77" s="10" vm="13413">
        <v>0</v>
      </c>
      <c r="CW77" s="10" vm="6874">
        <v>0</v>
      </c>
      <c r="CX77" s="10" vm="47264">
        <v>0</v>
      </c>
      <c r="CY77" s="10" vm="40009">
        <v>0</v>
      </c>
      <c r="CZ77" s="10" vm="33430">
        <v>0</v>
      </c>
      <c r="DA77" s="10" vm="26643">
        <v>0</v>
      </c>
      <c r="DB77" s="81" vm="19977">
        <v>0</v>
      </c>
      <c r="DC77" s="81" vm="45533">
        <v>0</v>
      </c>
      <c r="DD77" s="81" vm="13195">
        <v>0</v>
      </c>
      <c r="DE77" s="81" vm="6665">
        <v>0</v>
      </c>
      <c r="DF77" s="10" vm="43785">
        <v>0</v>
      </c>
      <c r="DG77" s="10" vm="39782">
        <v>0</v>
      </c>
      <c r="DH77" s="10" vm="33249">
        <v>0</v>
      </c>
      <c r="DI77" s="10" vm="26409">
        <v>0</v>
      </c>
      <c r="DJ77" s="10" vm="19768">
        <v>6</v>
      </c>
      <c r="DK77" s="10" vm="55286">
        <v>0</v>
      </c>
      <c r="DL77" s="10" vm="12978">
        <v>0</v>
      </c>
      <c r="DM77" s="10" vm="6449">
        <v>6</v>
      </c>
      <c r="DN77" s="10" vm="53534">
        <v>0</v>
      </c>
      <c r="DO77" s="10" vm="39552">
        <v>0</v>
      </c>
      <c r="DP77" s="10" vm="33038">
        <v>0</v>
      </c>
      <c r="DQ77" s="10" vm="26180">
        <v>0</v>
      </c>
      <c r="DR77" s="10" vm="19553">
        <v>0</v>
      </c>
      <c r="DS77" s="10" vm="52116">
        <v>0</v>
      </c>
      <c r="DT77" s="10" vm="12778">
        <v>0</v>
      </c>
      <c r="DU77" s="10" vm="6236">
        <v>0</v>
      </c>
      <c r="DV77" s="10" vm="50415">
        <v>0</v>
      </c>
      <c r="DW77" s="10" vm="39327">
        <v>0</v>
      </c>
      <c r="DX77" s="10" vm="32802">
        <v>0</v>
      </c>
      <c r="DY77" s="10" vm="25956">
        <v>0</v>
      </c>
      <c r="DZ77" s="10" vm="19332">
        <v>38</v>
      </c>
      <c r="EA77" s="10" vm="48616">
        <v>0</v>
      </c>
      <c r="EB77" s="10" vm="12565">
        <v>30</v>
      </c>
      <c r="EC77" s="10" vm="6065">
        <v>8</v>
      </c>
      <c r="ED77" s="10" vm="47044">
        <v>0</v>
      </c>
      <c r="EE77" s="10" vm="39108">
        <v>0</v>
      </c>
      <c r="EF77" s="10" vm="32577">
        <v>0</v>
      </c>
      <c r="EG77" s="10" vm="25730">
        <v>0</v>
      </c>
      <c r="EH77" s="81" vm="19118">
        <v>0</v>
      </c>
      <c r="EI77" s="81" vm="45312">
        <v>0</v>
      </c>
      <c r="EJ77" s="81" vm="12349">
        <v>0</v>
      </c>
      <c r="EK77" s="81" vm="5861">
        <v>0</v>
      </c>
      <c r="EL77" s="10" vm="43568">
        <v>53</v>
      </c>
      <c r="EM77" s="10" vm="38881">
        <v>0</v>
      </c>
      <c r="EN77" s="10" vm="64585">
        <v>0</v>
      </c>
      <c r="EO77" s="10" vm="25500">
        <v>53</v>
      </c>
      <c r="EP77" s="10" vm="18920">
        <v>91</v>
      </c>
      <c r="EQ77" s="10" vm="55069">
        <v>0</v>
      </c>
      <c r="ER77" s="10" vm="12128">
        <v>30</v>
      </c>
      <c r="ES77" s="10" vm="5646">
        <v>61</v>
      </c>
      <c r="ET77" s="10" vm="53318">
        <v>97</v>
      </c>
      <c r="EU77" s="10" vm="38650">
        <v>0</v>
      </c>
      <c r="EV77" s="10" vm="32181">
        <v>30</v>
      </c>
      <c r="EW77" s="10" vm="25270">
        <v>67</v>
      </c>
      <c r="EX77" s="10" vm="18703">
        <v>1496</v>
      </c>
      <c r="EY77" s="10" vm="51905">
        <v>45</v>
      </c>
      <c r="EZ77" s="10" vm="11957">
        <v>171</v>
      </c>
      <c r="FA77" s="10" vm="5436">
        <v>45</v>
      </c>
      <c r="FB77" s="10" vm="50185">
        <v>122858</v>
      </c>
      <c r="FC77" s="10" vm="38426">
        <v>0</v>
      </c>
      <c r="FD77" s="10" vm="31950">
        <v>122858</v>
      </c>
      <c r="FE77" s="10" vm="25040">
        <v>7315</v>
      </c>
      <c r="FF77" s="10" vm="18483">
        <v>423</v>
      </c>
      <c r="FG77" s="10" vm="48392">
        <v>0</v>
      </c>
      <c r="FH77" s="10" vm="11752">
        <v>-1366</v>
      </c>
      <c r="FI77" s="10" vm="5222">
        <v>0</v>
      </c>
      <c r="FJ77" s="10" vm="46818">
        <v>0</v>
      </c>
      <c r="FK77" s="10" vm="38213">
        <v>0</v>
      </c>
      <c r="FL77" s="10" vm="31718">
        <v>129230</v>
      </c>
      <c r="FM77" s="10" vm="24806">
        <v>11684</v>
      </c>
      <c r="FN77" s="10" vm="18311">
        <v>1205</v>
      </c>
      <c r="FO77" s="10" vm="45107">
        <v>0</v>
      </c>
      <c r="FP77" s="10" vm="11541">
        <v>0</v>
      </c>
      <c r="FQ77" s="10" vm="5005">
        <v>-146</v>
      </c>
      <c r="FR77" s="10" vm="43347">
        <v>0</v>
      </c>
      <c r="FS77" s="10" vm="37980">
        <v>0</v>
      </c>
      <c r="FT77" s="10" vm="31482">
        <v>12743</v>
      </c>
      <c r="FU77" s="10" vm="24581">
        <v>116487</v>
      </c>
      <c r="FV77" s="10" vm="18099">
        <v>111174</v>
      </c>
      <c r="FW77" s="81" vm="54846">
        <v>0</v>
      </c>
      <c r="FX77" s="81" vm="11320">
        <v>0</v>
      </c>
      <c r="FY77" s="81" vm="100541">
        <v>0</v>
      </c>
      <c r="FZ77" s="81" vm="53100">
        <v>0</v>
      </c>
      <c r="GA77" s="81" vm="37767">
        <v>0</v>
      </c>
      <c r="GB77" s="10" vm="31265">
        <v>0</v>
      </c>
      <c r="GC77" s="10" vm="24352">
        <v>0</v>
      </c>
      <c r="GD77" s="10" vm="17882">
        <v>0</v>
      </c>
      <c r="GE77" s="10" vm="51685">
        <v>0</v>
      </c>
      <c r="GF77" s="10" vm="11102">
        <v>0</v>
      </c>
      <c r="GG77" s="10" vm="4637">
        <v>0</v>
      </c>
      <c r="GH77" s="10" vm="49969">
        <v>0</v>
      </c>
      <c r="GI77" s="10" vm="37546">
        <v>0</v>
      </c>
      <c r="GJ77" s="10" vm="31035">
        <v>0</v>
      </c>
      <c r="GK77" s="10" vm="24125">
        <v>0</v>
      </c>
      <c r="GL77" s="10" vm="17661">
        <v>0</v>
      </c>
      <c r="GM77" s="10" vm="48220">
        <v>0</v>
      </c>
      <c r="GN77" s="10" vm="10898">
        <v>1410</v>
      </c>
      <c r="GO77" s="10" vm="4424">
        <v>1156</v>
      </c>
      <c r="GP77" s="10" vm="46592">
        <v>254</v>
      </c>
      <c r="GQ77" s="10" vm="37324">
        <v>0</v>
      </c>
      <c r="GR77" s="10" vm="30803">
        <v>63</v>
      </c>
      <c r="GS77" s="10" vm="23900">
        <v>-63</v>
      </c>
      <c r="GT77" s="10" vm="17440">
        <v>1410</v>
      </c>
      <c r="GU77" s="10" vm="44887">
        <v>1219</v>
      </c>
      <c r="GV77" s="10" vm="10684">
        <v>191</v>
      </c>
      <c r="GW77" s="10" vm="4205">
        <v>0</v>
      </c>
      <c r="GX77" s="81" vm="43128">
        <v>0</v>
      </c>
      <c r="GY77" s="10" vm="37099">
        <v>0</v>
      </c>
      <c r="GZ77" s="10" vm="30620">
        <v>0</v>
      </c>
      <c r="HA77" s="10" vm="23671">
        <v>0</v>
      </c>
      <c r="HB77" s="10" vm="64017">
        <v>0</v>
      </c>
      <c r="HC77" s="81" vm="54627">
        <v>0</v>
      </c>
      <c r="HD77" s="81" vm="10464">
        <v>21</v>
      </c>
      <c r="HE77" s="10" vm="3986">
        <v>21</v>
      </c>
      <c r="HF77" s="10" vm="52867">
        <v>228</v>
      </c>
      <c r="HG77" s="10" vm="36880">
        <v>0</v>
      </c>
      <c r="HH77" s="10" vm="30405">
        <v>548</v>
      </c>
      <c r="HI77" s="10" vm="23448">
        <v>0</v>
      </c>
      <c r="HJ77" s="10" vm="17012">
        <v>3839</v>
      </c>
      <c r="HK77" s="10" vm="51503">
        <v>0</v>
      </c>
      <c r="HL77" s="10" vm="10260">
        <v>0</v>
      </c>
      <c r="HM77" s="10" vm="3771">
        <v>0</v>
      </c>
      <c r="HN77" s="10" vm="49754">
        <v>217</v>
      </c>
      <c r="HO77" s="10" vm="36657">
        <v>4832</v>
      </c>
      <c r="HP77" s="10" vm="30170">
        <v>0</v>
      </c>
      <c r="HQ77" s="10" vm="23213">
        <v>2119</v>
      </c>
      <c r="HR77" s="10" vm="16791">
        <v>2119</v>
      </c>
      <c r="HS77" s="10" vm="48011">
        <v>0</v>
      </c>
      <c r="HT77" s="10" vm="10046">
        <v>331</v>
      </c>
      <c r="HU77" s="10" vm="3557">
        <v>331</v>
      </c>
      <c r="HV77" s="10" vm="46416">
        <v>2109</v>
      </c>
      <c r="HW77" s="10" vm="36432">
        <v>0</v>
      </c>
      <c r="HX77" s="10" vm="29940">
        <v>0</v>
      </c>
      <c r="HY77" s="10" vm="22982">
        <v>0</v>
      </c>
      <c r="HZ77" s="10" vm="16574">
        <v>0</v>
      </c>
      <c r="IA77" s="10" vm="44660">
        <v>129</v>
      </c>
      <c r="IB77" s="10" vm="9827">
        <v>0</v>
      </c>
      <c r="IC77" s="10" vm="3336">
        <v>2238</v>
      </c>
      <c r="ID77" s="10" vm="42906">
        <v>6886</v>
      </c>
      <c r="IE77" s="10" vm="36209">
        <v>13733</v>
      </c>
      <c r="IF77" s="10" vm="29702">
        <v>2294</v>
      </c>
      <c r="IG77" s="10" vm="22799">
        <v>22913</v>
      </c>
      <c r="IH77" s="10" vm="16359">
        <v>423</v>
      </c>
      <c r="II77" s="10" vm="54409">
        <v>1281</v>
      </c>
      <c r="IJ77" s="10" vm="9625">
        <v>0</v>
      </c>
      <c r="IK77" s="10" vm="3117">
        <v>212</v>
      </c>
      <c r="IL77" s="10" vm="52651">
        <v>-13</v>
      </c>
      <c r="IM77" s="10" vm="35979">
        <v>-77</v>
      </c>
      <c r="IN77" s="10" vm="29469">
        <v>2464</v>
      </c>
      <c r="IO77" s="81" vm="22582">
        <v>2482</v>
      </c>
      <c r="IP77" s="10" vm="16142">
        <v>0</v>
      </c>
      <c r="IQ77" s="10" vm="51292">
        <v>0</v>
      </c>
      <c r="IR77" s="10" vm="9406">
        <v>0</v>
      </c>
      <c r="IS77" s="81" vm="2896">
        <v>5</v>
      </c>
      <c r="IT77" s="10" vm="49524">
        <v>5</v>
      </c>
    </row>
    <row r="78" spans="1:254" x14ac:dyDescent="0.25">
      <c r="A78" s="8" t="s">
        <v>58</v>
      </c>
      <c r="B78" s="8" t="s">
        <v>520</v>
      </c>
      <c r="C78" s="89">
        <v>44651</v>
      </c>
      <c r="D78" s="76" vm="15943">
        <v>12</v>
      </c>
      <c r="E78" s="10" vm="9196">
        <v>52957</v>
      </c>
      <c r="F78" s="10" vm="65468">
        <v>-41415</v>
      </c>
      <c r="G78" s="10" vm="42672">
        <v>-4021</v>
      </c>
      <c r="H78" s="10" vm="59612">
        <v>7521</v>
      </c>
      <c r="I78" s="10" vm="29223">
        <v>1359</v>
      </c>
      <c r="J78" s="10" vm="63415">
        <v>8880</v>
      </c>
      <c r="K78" s="10" vm="46211">
        <v>0</v>
      </c>
      <c r="L78" s="10" vm="15725">
        <v>-122</v>
      </c>
      <c r="M78" s="10" vm="8978">
        <v>0</v>
      </c>
      <c r="N78" s="10" vm="44444">
        <v>6</v>
      </c>
      <c r="O78" s="10" vm="42447">
        <v>-7442</v>
      </c>
      <c r="P78" s="10" vm="35738">
        <v>-4323</v>
      </c>
      <c r="Q78" s="10" vm="29107">
        <v>0</v>
      </c>
      <c r="R78" s="10" vm="22352">
        <v>0</v>
      </c>
      <c r="S78" s="10" vm="66322">
        <v>0</v>
      </c>
      <c r="T78" s="10" vm="15522">
        <v>-3001</v>
      </c>
      <c r="U78" s="10" vm="8766">
        <v>75</v>
      </c>
      <c r="V78" s="10" vm="54196">
        <v>-2926</v>
      </c>
      <c r="W78" s="10" vm="42231">
        <v>0</v>
      </c>
      <c r="X78" s="10" vm="35501">
        <v>1252</v>
      </c>
      <c r="Y78" s="10" vm="28915">
        <v>3567</v>
      </c>
      <c r="Z78" s="10" vm="22131">
        <v>0</v>
      </c>
      <c r="AA78" s="10" vm="52527">
        <v>1893</v>
      </c>
      <c r="AB78" s="10" vm="15331">
        <v>41818</v>
      </c>
      <c r="AC78" s="10" vm="8569">
        <v>2262</v>
      </c>
      <c r="AD78" s="10" vm="51075">
        <v>44080</v>
      </c>
      <c r="AE78" s="10" vm="42012">
        <v>387</v>
      </c>
      <c r="AF78" s="10" vm="35269">
        <v>0</v>
      </c>
      <c r="AG78" s="10" vm="28683">
        <v>0</v>
      </c>
      <c r="AH78" s="10" vm="21909">
        <v>0</v>
      </c>
      <c r="AI78" s="10" vm="49295">
        <v>44467</v>
      </c>
      <c r="AJ78" s="10" vm="15118">
        <v>9812</v>
      </c>
      <c r="AK78" s="10" vm="63203">
        <v>2516</v>
      </c>
      <c r="AL78" s="10" vm="47703">
        <v>10895</v>
      </c>
      <c r="AM78" s="10" vm="41802">
        <v>6133</v>
      </c>
      <c r="AN78" s="10" vm="35055">
        <v>0</v>
      </c>
      <c r="AO78" s="10" vm="28457">
        <v>162</v>
      </c>
      <c r="AP78" s="10" vm="21700">
        <v>0</v>
      </c>
      <c r="AQ78" s="10" vm="45985">
        <v>10066</v>
      </c>
      <c r="AR78" s="10" vm="14901">
        <v>0</v>
      </c>
      <c r="AS78" s="10" vm="8266">
        <v>227</v>
      </c>
      <c r="AT78" s="10" vm="44215">
        <v>39811</v>
      </c>
      <c r="AU78" s="10" vm="41580">
        <v>4656</v>
      </c>
      <c r="AV78" s="10" vm="64848">
        <v>606</v>
      </c>
      <c r="AW78" s="10" vm="28230">
        <v>502088</v>
      </c>
      <c r="AX78" s="10" vm="21494">
        <v>0</v>
      </c>
      <c r="AY78" s="10" vm="55728">
        <v>1006</v>
      </c>
      <c r="AZ78" s="10" vm="14685">
        <v>1413</v>
      </c>
      <c r="BA78" s="10" vm="8048">
        <v>0</v>
      </c>
      <c r="BB78" s="10" vm="53963">
        <v>47846</v>
      </c>
      <c r="BC78" s="10" vm="41350">
        <v>0</v>
      </c>
      <c r="BD78" s="10" vm="34721">
        <v>0</v>
      </c>
      <c r="BE78" s="10" vm="28002">
        <v>2750</v>
      </c>
      <c r="BF78" s="10" vm="21278">
        <v>0</v>
      </c>
      <c r="BG78" s="10" vm="52428">
        <v>555103</v>
      </c>
      <c r="BH78" s="10" vm="14487">
        <v>13572</v>
      </c>
      <c r="BI78" s="10" vm="63162">
        <v>4146</v>
      </c>
      <c r="BJ78" s="10" vm="50857">
        <v>10417</v>
      </c>
      <c r="BK78" s="10" vm="41123">
        <v>0</v>
      </c>
      <c r="BL78" s="10" vm="34488">
        <v>49</v>
      </c>
      <c r="BM78" s="10" vm="27770">
        <v>28184</v>
      </c>
      <c r="BN78" s="10" vm="21055">
        <v>3753</v>
      </c>
      <c r="BO78" s="10" vm="49070">
        <v>0</v>
      </c>
      <c r="BP78" s="10" vm="14271">
        <v>390</v>
      </c>
      <c r="BQ78" s="10" vm="7682">
        <v>16152</v>
      </c>
      <c r="BR78" s="10" vm="47479">
        <v>20295</v>
      </c>
      <c r="BS78" s="10" vm="40908">
        <v>7889</v>
      </c>
      <c r="BT78" s="10" vm="34268">
        <v>562992</v>
      </c>
      <c r="BU78" s="10" vm="27544">
        <v>293137</v>
      </c>
      <c r="BV78" s="10" vm="20840">
        <v>0</v>
      </c>
      <c r="BW78" s="10" vm="45763">
        <v>0</v>
      </c>
      <c r="BX78" s="10" vm="14059">
        <v>34103</v>
      </c>
      <c r="BY78" s="10" vm="7482">
        <v>0</v>
      </c>
      <c r="BZ78" s="10" vm="43997">
        <v>-3567</v>
      </c>
      <c r="CA78" s="10" vm="40683">
        <v>0</v>
      </c>
      <c r="CB78" s="10" vm="34101">
        <v>323673</v>
      </c>
      <c r="CC78" s="10" vm="27317">
        <v>4475</v>
      </c>
      <c r="CD78" s="10" vm="20638">
        <v>0</v>
      </c>
      <c r="CE78" s="10" vm="55511">
        <v>234844</v>
      </c>
      <c r="CF78" s="10" vm="13842">
        <v>116116</v>
      </c>
      <c r="CG78" s="10" vm="7269">
        <v>115161</v>
      </c>
      <c r="CH78" s="10" vm="53745">
        <v>0</v>
      </c>
      <c r="CI78" s="10" vm="40449">
        <v>3567</v>
      </c>
      <c r="CJ78" s="10" vm="33883">
        <v>0</v>
      </c>
      <c r="CK78" s="10" vm="27093">
        <v>234844</v>
      </c>
      <c r="CL78" s="10" vm="20421">
        <v>5275</v>
      </c>
      <c r="CM78" s="10" vm="52278">
        <v>4021</v>
      </c>
      <c r="CN78" s="10" vm="13636">
        <v>0</v>
      </c>
      <c r="CO78" s="10" vm="7054">
        <v>1254</v>
      </c>
      <c r="CP78" s="10" vm="50627">
        <v>505</v>
      </c>
      <c r="CQ78" s="10" vm="40220">
        <v>0</v>
      </c>
      <c r="CR78" s="10" vm="33649">
        <v>41</v>
      </c>
      <c r="CS78" s="10" vm="26858">
        <v>464</v>
      </c>
      <c r="CT78" s="10" vm="20201">
        <v>0</v>
      </c>
      <c r="CU78" s="10" vm="48844">
        <v>0</v>
      </c>
      <c r="CV78" s="10" vm="13421">
        <v>0</v>
      </c>
      <c r="CW78" s="10" vm="6881">
        <v>0</v>
      </c>
      <c r="CX78" s="10" vm="47256">
        <v>0</v>
      </c>
      <c r="CY78" s="10" vm="40003">
        <v>0</v>
      </c>
      <c r="CZ78" s="10" vm="33421">
        <v>0</v>
      </c>
      <c r="DA78" s="10" vm="26635">
        <v>0</v>
      </c>
      <c r="DB78" s="81" vm="64140">
        <v>0</v>
      </c>
      <c r="DC78" s="81" vm="45540">
        <v>0</v>
      </c>
      <c r="DD78" s="81" vm="13205">
        <v>0</v>
      </c>
      <c r="DE78" s="81" vm="6674">
        <v>0</v>
      </c>
      <c r="DF78" s="10" vm="43776">
        <v>345</v>
      </c>
      <c r="DG78" s="10" vm="39776">
        <v>0</v>
      </c>
      <c r="DH78" s="10" vm="33241">
        <v>245</v>
      </c>
      <c r="DI78" s="10" vm="26400">
        <v>100</v>
      </c>
      <c r="DJ78" s="10" vm="19776">
        <v>6125</v>
      </c>
      <c r="DK78" s="10" vm="55292">
        <v>4021</v>
      </c>
      <c r="DL78" s="10" vm="12987">
        <v>286</v>
      </c>
      <c r="DM78" s="10" vm="6457">
        <v>1818</v>
      </c>
      <c r="DN78" s="10" vm="53526">
        <v>0</v>
      </c>
      <c r="DO78" s="10" vm="39546">
        <v>0</v>
      </c>
      <c r="DP78" s="10" vm="33028">
        <v>0</v>
      </c>
      <c r="DQ78" s="10" vm="26172">
        <v>0</v>
      </c>
      <c r="DR78" s="10" vm="19561">
        <v>0</v>
      </c>
      <c r="DS78" s="10" vm="100746">
        <v>0</v>
      </c>
      <c r="DT78" s="10" vm="12789">
        <v>0</v>
      </c>
      <c r="DU78" s="10" vm="6245">
        <v>0</v>
      </c>
      <c r="DV78" s="10" vm="50406">
        <v>0</v>
      </c>
      <c r="DW78" s="10" vm="39321">
        <v>0</v>
      </c>
      <c r="DX78" s="10" vm="32792">
        <v>0</v>
      </c>
      <c r="DY78" s="10" vm="25947">
        <v>0</v>
      </c>
      <c r="DZ78" s="10" vm="19340">
        <v>1601</v>
      </c>
      <c r="EA78" s="10" vm="48622">
        <v>0</v>
      </c>
      <c r="EB78" s="10" vm="12574">
        <v>642</v>
      </c>
      <c r="EC78" s="10" vm="6072">
        <v>959</v>
      </c>
      <c r="ED78" s="10" vm="47036">
        <v>0</v>
      </c>
      <c r="EE78" s="10" vm="65083">
        <v>0</v>
      </c>
      <c r="EF78" s="10" vm="32569">
        <v>0</v>
      </c>
      <c r="EG78" s="10" vm="25722">
        <v>0</v>
      </c>
      <c r="EH78" s="81" vm="19126">
        <v>0</v>
      </c>
      <c r="EI78" s="81" vm="45318">
        <v>0</v>
      </c>
      <c r="EJ78" s="81" vm="12358">
        <v>0</v>
      </c>
      <c r="EK78" s="81" vm="5869">
        <v>0</v>
      </c>
      <c r="EL78" s="10" vm="43559">
        <v>764</v>
      </c>
      <c r="EM78" s="10" vm="38875">
        <v>0</v>
      </c>
      <c r="EN78" s="10" vm="32384">
        <v>676</v>
      </c>
      <c r="EO78" s="10" vm="25491">
        <v>88</v>
      </c>
      <c r="EP78" s="10" vm="100610">
        <v>2365</v>
      </c>
      <c r="EQ78" s="10" vm="55075">
        <v>0</v>
      </c>
      <c r="ER78" s="10" vm="12139">
        <v>1318</v>
      </c>
      <c r="ES78" s="10" vm="5655">
        <v>1047</v>
      </c>
      <c r="ET78" s="10" vm="53310">
        <v>8490</v>
      </c>
      <c r="EU78" s="10" vm="38643">
        <v>4021</v>
      </c>
      <c r="EV78" s="10" vm="32170">
        <v>1604</v>
      </c>
      <c r="EW78" s="10" vm="25262">
        <v>2865</v>
      </c>
      <c r="EX78" s="10" vm="18711">
        <v>1922</v>
      </c>
      <c r="EY78" s="10" vm="51912">
        <v>785</v>
      </c>
      <c r="EZ78" s="10" vm="63805">
        <v>786</v>
      </c>
      <c r="FA78" s="10" vm="5443">
        <v>785</v>
      </c>
      <c r="FB78" s="10" vm="50176">
        <v>548356</v>
      </c>
      <c r="FC78" s="10" vm="38419">
        <v>0</v>
      </c>
      <c r="FD78" s="10" vm="31941">
        <v>548356</v>
      </c>
      <c r="FE78" s="10" vm="25031">
        <v>41514</v>
      </c>
      <c r="FF78" s="10" vm="18491">
        <v>4107</v>
      </c>
      <c r="FG78" s="10" vm="48399">
        <v>0</v>
      </c>
      <c r="FH78" s="10" vm="11760">
        <v>-2126</v>
      </c>
      <c r="FI78" s="10" vm="5230">
        <v>0</v>
      </c>
      <c r="FJ78" s="10" vm="46820">
        <v>197</v>
      </c>
      <c r="FK78" s="10" vm="38199">
        <v>0</v>
      </c>
      <c r="FL78" s="10" vm="31702">
        <v>592048</v>
      </c>
      <c r="FM78" s="10" vm="24791">
        <v>80748</v>
      </c>
      <c r="FN78" s="10" vm="100606">
        <v>9347</v>
      </c>
      <c r="FO78" s="10" vm="45123">
        <v>0</v>
      </c>
      <c r="FP78" s="10" vm="11543">
        <v>0</v>
      </c>
      <c r="FQ78" s="10" vm="5006">
        <v>-135</v>
      </c>
      <c r="FR78" s="10" vm="43348">
        <v>0</v>
      </c>
      <c r="FS78" s="10" vm="37981">
        <v>0</v>
      </c>
      <c r="FT78" s="10" vm="31484">
        <v>89960</v>
      </c>
      <c r="FU78" s="10" vm="24566">
        <v>502088</v>
      </c>
      <c r="FV78" s="10" vm="18100">
        <v>467608</v>
      </c>
      <c r="FW78" s="81" vm="54863">
        <v>46514</v>
      </c>
      <c r="FX78" s="81" vm="11321">
        <v>5880</v>
      </c>
      <c r="FY78" s="81" vm="62892">
        <v>0</v>
      </c>
      <c r="FZ78" s="81" vm="53102">
        <v>-4548</v>
      </c>
      <c r="GA78" s="81" vm="37760">
        <v>47846</v>
      </c>
      <c r="GB78" s="10" vm="31257">
        <v>1226</v>
      </c>
      <c r="GC78" s="10" vm="24344">
        <v>761</v>
      </c>
      <c r="GD78" s="10" vm="17890">
        <v>465</v>
      </c>
      <c r="GE78" s="10" vm="51703">
        <v>1019</v>
      </c>
      <c r="GF78" s="10" vm="11095">
        <v>1070</v>
      </c>
      <c r="GG78" s="10" vm="4629">
        <v>-51</v>
      </c>
      <c r="GH78" s="10" vm="49970">
        <v>219</v>
      </c>
      <c r="GI78" s="10" vm="37539">
        <v>25</v>
      </c>
      <c r="GJ78" s="10" vm="31024">
        <v>194</v>
      </c>
      <c r="GK78" s="10" vm="24116">
        <v>0</v>
      </c>
      <c r="GL78" s="10" vm="17669">
        <v>0</v>
      </c>
      <c r="GM78" s="10" vm="48234">
        <v>0</v>
      </c>
      <c r="GN78" s="10" vm="10906">
        <v>956</v>
      </c>
      <c r="GO78" s="10" vm="4433">
        <v>205</v>
      </c>
      <c r="GP78" s="10" vm="46593">
        <v>751</v>
      </c>
      <c r="GQ78" s="10" vm="37310">
        <v>0</v>
      </c>
      <c r="GR78" s="10" vm="64530">
        <v>0</v>
      </c>
      <c r="GS78" s="10" vm="23885">
        <v>0</v>
      </c>
      <c r="GT78" s="10" vm="17441">
        <v>3420</v>
      </c>
      <c r="GU78" s="10" vm="44904">
        <v>2061</v>
      </c>
      <c r="GV78" s="10" vm="10685">
        <v>1359</v>
      </c>
      <c r="GW78" s="10" vm="4206">
        <v>0</v>
      </c>
      <c r="GX78" s="81" vm="43129">
        <v>0</v>
      </c>
      <c r="GY78" s="10" vm="37100">
        <v>0</v>
      </c>
      <c r="GZ78" s="10" vm="30621">
        <v>0</v>
      </c>
      <c r="HA78" s="10" vm="23655">
        <v>0</v>
      </c>
      <c r="HB78" s="10" vm="17231">
        <v>0</v>
      </c>
      <c r="HC78" s="81" vm="54642">
        <v>0</v>
      </c>
      <c r="HD78" s="81" vm="10465">
        <v>49</v>
      </c>
      <c r="HE78" s="10" vm="3987">
        <v>49</v>
      </c>
      <c r="HF78" s="10" vm="52868">
        <v>1843</v>
      </c>
      <c r="HG78" s="10" vm="36873">
        <v>1272</v>
      </c>
      <c r="HH78" s="10" vm="30395">
        <v>0</v>
      </c>
      <c r="HI78" s="10" vm="23439">
        <v>0</v>
      </c>
      <c r="HJ78" s="10" vm="17020">
        <v>8313</v>
      </c>
      <c r="HK78" s="10" vm="65754">
        <v>0</v>
      </c>
      <c r="HL78" s="10" vm="10254">
        <v>0</v>
      </c>
      <c r="HM78" s="10" vm="3763">
        <v>0</v>
      </c>
      <c r="HN78" s="10" vm="49755">
        <v>4724</v>
      </c>
      <c r="HO78" s="10" vm="36650">
        <v>16152</v>
      </c>
      <c r="HP78" s="10" vm="30162">
        <v>0</v>
      </c>
      <c r="HQ78" s="10" vm="23221">
        <v>0</v>
      </c>
      <c r="HR78" s="10" vm="16799">
        <v>0</v>
      </c>
      <c r="HS78" s="10" vm="48029">
        <v>0</v>
      </c>
      <c r="HT78" s="10" vm="10048">
        <v>0</v>
      </c>
      <c r="HU78" s="10" vm="3558">
        <v>0</v>
      </c>
      <c r="HV78" s="10" vm="46417">
        <v>8659</v>
      </c>
      <c r="HW78" s="10" vm="36433">
        <v>303</v>
      </c>
      <c r="HX78" s="10" vm="29921">
        <v>0</v>
      </c>
      <c r="HY78" s="10" vm="22990">
        <v>0</v>
      </c>
      <c r="HZ78" s="10" vm="16575">
        <v>0</v>
      </c>
      <c r="IA78" s="10" vm="44677">
        <v>0</v>
      </c>
      <c r="IB78" s="10" vm="9828">
        <v>-1520</v>
      </c>
      <c r="IC78" s="10" vm="3337">
        <v>7442</v>
      </c>
      <c r="ID78" s="10" vm="42907">
        <v>672</v>
      </c>
      <c r="IE78" s="10" vm="36202">
        <v>2689</v>
      </c>
      <c r="IF78" s="10" vm="29694">
        <v>4358</v>
      </c>
      <c r="IG78" s="10" vm="22807">
        <v>7719</v>
      </c>
      <c r="IH78" s="10" vm="16367">
        <v>4107</v>
      </c>
      <c r="II78" s="10" vm="54427">
        <v>10424</v>
      </c>
      <c r="IJ78" s="10" vm="9633">
        <v>0</v>
      </c>
      <c r="IK78" s="10" vm="3108">
        <v>141</v>
      </c>
      <c r="IL78" s="10" vm="52652">
        <v>-14</v>
      </c>
      <c r="IM78" s="10" vm="35972">
        <v>3</v>
      </c>
      <c r="IN78" s="10" vm="29459">
        <v>7554</v>
      </c>
      <c r="IO78" s="81" vm="22591">
        <v>7554</v>
      </c>
      <c r="IP78" s="10" vm="16143">
        <v>11</v>
      </c>
      <c r="IQ78" s="10" vm="51311">
        <v>0</v>
      </c>
      <c r="IR78" s="10" vm="9409">
        <v>-2</v>
      </c>
      <c r="IS78" s="81" vm="2898">
        <v>189</v>
      </c>
      <c r="IT78" s="10" vm="49525">
        <v>189</v>
      </c>
    </row>
    <row r="79" spans="1:254" x14ac:dyDescent="0.25">
      <c r="A79" s="8" t="s">
        <v>593</v>
      </c>
      <c r="B79" s="8" t="s">
        <v>517</v>
      </c>
      <c r="C79" s="89">
        <v>44651</v>
      </c>
      <c r="D79" s="76" vm="15945">
        <v>12</v>
      </c>
      <c r="E79" s="10" vm="9204">
        <v>80488</v>
      </c>
      <c r="F79" s="10" vm="65469">
        <v>-50994</v>
      </c>
      <c r="G79" s="10" vm="42691">
        <v>-7095</v>
      </c>
      <c r="H79" s="10" vm="59605">
        <v>22399</v>
      </c>
      <c r="I79" s="10" vm="29215">
        <v>2397</v>
      </c>
      <c r="J79" s="10" vm="63416">
        <v>24796</v>
      </c>
      <c r="K79" s="10" vm="46205">
        <v>0</v>
      </c>
      <c r="L79" s="10" vm="15717">
        <v>0</v>
      </c>
      <c r="M79" s="10" vm="8987">
        <v>0</v>
      </c>
      <c r="N79" s="10" vm="44452">
        <v>588</v>
      </c>
      <c r="O79" s="10" vm="42465">
        <v>-17624</v>
      </c>
      <c r="P79" s="10" vm="35748">
        <v>1470</v>
      </c>
      <c r="Q79" s="10" vm="64359">
        <v>0</v>
      </c>
      <c r="R79" s="10" vm="22353">
        <v>0</v>
      </c>
      <c r="S79" s="10" vm="55914">
        <v>0</v>
      </c>
      <c r="T79" s="10" vm="63965">
        <v>9230</v>
      </c>
      <c r="U79" s="10" vm="8774">
        <v>0</v>
      </c>
      <c r="V79" s="10" vm="54197">
        <v>9230</v>
      </c>
      <c r="W79" s="10" vm="42248">
        <v>0</v>
      </c>
      <c r="X79" s="10" vm="35502">
        <v>-200</v>
      </c>
      <c r="Y79" s="10" vm="28916">
        <v>0</v>
      </c>
      <c r="Z79" s="10" vm="22132">
        <v>0</v>
      </c>
      <c r="AA79" s="10" vm="66067">
        <v>9030</v>
      </c>
      <c r="AB79" s="10" vm="15332">
        <v>62344</v>
      </c>
      <c r="AC79" s="10" vm="8577">
        <v>2112</v>
      </c>
      <c r="AD79" s="10" vm="51084">
        <v>64456</v>
      </c>
      <c r="AE79" s="10" vm="42032">
        <v>341</v>
      </c>
      <c r="AF79" s="10" vm="35261">
        <v>0</v>
      </c>
      <c r="AG79" s="10" vm="28675">
        <v>0</v>
      </c>
      <c r="AH79" s="10" vm="21910">
        <v>303</v>
      </c>
      <c r="AI79" s="10" vm="49288">
        <v>65100</v>
      </c>
      <c r="AJ79" s="10" vm="15110">
        <v>10435</v>
      </c>
      <c r="AK79" s="10" vm="8455">
        <v>2642</v>
      </c>
      <c r="AL79" s="10" vm="47712">
        <v>12140</v>
      </c>
      <c r="AM79" s="10" vm="41820">
        <v>3227</v>
      </c>
      <c r="AN79" s="10" vm="35057">
        <v>7049</v>
      </c>
      <c r="AO79" s="10" vm="28458">
        <v>404</v>
      </c>
      <c r="AP79" s="10" vm="64195">
        <v>0</v>
      </c>
      <c r="AQ79" s="10" vm="45986">
        <v>9904</v>
      </c>
      <c r="AR79" s="10" vm="14883">
        <v>0</v>
      </c>
      <c r="AS79" s="10" vm="8274">
        <v>2589</v>
      </c>
      <c r="AT79" s="10" vm="44216">
        <v>48390</v>
      </c>
      <c r="AU79" s="10" vm="41598">
        <v>16710</v>
      </c>
      <c r="AV79" s="10" vm="34919">
        <v>562</v>
      </c>
      <c r="AW79" s="10" vm="28231">
        <v>669895</v>
      </c>
      <c r="AX79" s="10" vm="21495">
        <v>0</v>
      </c>
      <c r="AY79" s="10" vm="55723">
        <v>1667</v>
      </c>
      <c r="AZ79" s="10" vm="14678">
        <v>336</v>
      </c>
      <c r="BA79" s="10" vm="8056">
        <v>0</v>
      </c>
      <c r="BB79" s="10" vm="53972">
        <v>31942</v>
      </c>
      <c r="BC79" s="10" vm="41369">
        <v>0</v>
      </c>
      <c r="BD79" s="10" vm="34731">
        <v>0</v>
      </c>
      <c r="BE79" s="10" vm="27994">
        <v>50</v>
      </c>
      <c r="BF79" s="10" vm="21279">
        <v>0</v>
      </c>
      <c r="BG79" s="10" vm="52425">
        <v>703890</v>
      </c>
      <c r="BH79" s="10" vm="14476">
        <v>11023</v>
      </c>
      <c r="BI79" s="10" vm="7853">
        <v>13360</v>
      </c>
      <c r="BJ79" s="10" vm="50858">
        <v>11834</v>
      </c>
      <c r="BK79" s="10" vm="41141">
        <v>0</v>
      </c>
      <c r="BL79" s="10" vm="34489">
        <v>345</v>
      </c>
      <c r="BM79" s="10" vm="27771">
        <v>36562</v>
      </c>
      <c r="BN79" s="10" vm="21056">
        <v>0</v>
      </c>
      <c r="BO79" s="10" vm="49071">
        <v>0</v>
      </c>
      <c r="BP79" s="10" vm="14272">
        <v>289</v>
      </c>
      <c r="BQ79" s="10" vm="63110">
        <v>14445</v>
      </c>
      <c r="BR79" s="10" vm="47487">
        <v>14734</v>
      </c>
      <c r="BS79" s="10" vm="40924">
        <v>21828</v>
      </c>
      <c r="BT79" s="10" vm="64801">
        <v>725718</v>
      </c>
      <c r="BU79" s="10" vm="27536">
        <v>193205</v>
      </c>
      <c r="BV79" s="10" vm="20841">
        <v>144313</v>
      </c>
      <c r="BW79" s="10" vm="45765">
        <v>0</v>
      </c>
      <c r="BX79" s="10" vm="14051">
        <v>27401</v>
      </c>
      <c r="BY79" s="10" vm="7490">
        <v>0</v>
      </c>
      <c r="BZ79" s="10" vm="43998">
        <v>0</v>
      </c>
      <c r="CA79" s="10" vm="40701">
        <v>272</v>
      </c>
      <c r="CB79" s="10" vm="34104">
        <v>365191</v>
      </c>
      <c r="CC79" s="10" vm="27318">
        <v>15695</v>
      </c>
      <c r="CD79" s="10" vm="20639">
        <v>0</v>
      </c>
      <c r="CE79" s="10" vm="55514">
        <v>344832</v>
      </c>
      <c r="CF79" s="10" vm="13843">
        <v>160767</v>
      </c>
      <c r="CG79" s="10" vm="7277">
        <v>184065</v>
      </c>
      <c r="CH79" s="10" vm="53754">
        <v>0</v>
      </c>
      <c r="CI79" s="10" vm="40467">
        <v>0</v>
      </c>
      <c r="CJ79" s="10" vm="33875">
        <v>0</v>
      </c>
      <c r="CK79" s="10" vm="27085">
        <v>344832</v>
      </c>
      <c r="CL79" s="10" vm="20422">
        <v>10231</v>
      </c>
      <c r="CM79" s="10" vm="52279">
        <v>7095</v>
      </c>
      <c r="CN79" s="10" vm="13627">
        <v>0</v>
      </c>
      <c r="CO79" s="10" vm="7062">
        <v>3136</v>
      </c>
      <c r="CP79" s="10" vm="50628">
        <v>1127</v>
      </c>
      <c r="CQ79" s="10" vm="40238">
        <v>0</v>
      </c>
      <c r="CR79" s="10" vm="33650">
        <v>572</v>
      </c>
      <c r="CS79" s="10" vm="26859">
        <v>555</v>
      </c>
      <c r="CT79" s="10" vm="20202">
        <v>0</v>
      </c>
      <c r="CU79" s="10" vm="48846">
        <v>0</v>
      </c>
      <c r="CV79" s="10" vm="13422">
        <v>19</v>
      </c>
      <c r="CW79" s="10" vm="6887">
        <v>-19</v>
      </c>
      <c r="CX79" s="10" vm="47265">
        <v>0</v>
      </c>
      <c r="CY79" s="10" vm="40019">
        <v>0</v>
      </c>
      <c r="CZ79" s="10" vm="33412">
        <v>813</v>
      </c>
      <c r="DA79" s="10" vm="26627">
        <v>-813</v>
      </c>
      <c r="DB79" s="81" vm="19985">
        <v>0</v>
      </c>
      <c r="DC79" s="81" vm="45542">
        <v>0</v>
      </c>
      <c r="DD79" s="81" vm="13196">
        <v>0</v>
      </c>
      <c r="DE79" s="81" vm="6682">
        <v>0</v>
      </c>
      <c r="DF79" s="10" vm="43777">
        <v>77</v>
      </c>
      <c r="DG79" s="10" vm="39793">
        <v>0</v>
      </c>
      <c r="DH79" s="10" vm="64659">
        <v>0</v>
      </c>
      <c r="DI79" s="10" vm="26401">
        <v>77</v>
      </c>
      <c r="DJ79" s="10" vm="19777">
        <v>11435</v>
      </c>
      <c r="DK79" s="10" vm="55295">
        <v>7095</v>
      </c>
      <c r="DL79" s="10" vm="63875">
        <v>1404</v>
      </c>
      <c r="DM79" s="10" vm="6465">
        <v>2936</v>
      </c>
      <c r="DN79" s="10" vm="53535">
        <v>0</v>
      </c>
      <c r="DO79" s="10" vm="39563">
        <v>0</v>
      </c>
      <c r="DP79" s="10" vm="33019">
        <v>0</v>
      </c>
      <c r="DQ79" s="10" vm="26164">
        <v>0</v>
      </c>
      <c r="DR79" s="10" vm="19562">
        <v>0</v>
      </c>
      <c r="DS79" s="10" vm="52120">
        <v>0</v>
      </c>
      <c r="DT79" s="10" vm="12779">
        <v>0</v>
      </c>
      <c r="DU79" s="10" vm="6253">
        <v>0</v>
      </c>
      <c r="DV79" s="10" vm="50407">
        <v>0</v>
      </c>
      <c r="DW79" s="10" vm="39337">
        <v>0</v>
      </c>
      <c r="DX79" s="10" vm="32793">
        <v>0</v>
      </c>
      <c r="DY79" s="10" vm="25948">
        <v>0</v>
      </c>
      <c r="DZ79" s="10" vm="19341">
        <v>1303</v>
      </c>
      <c r="EA79" s="10" vm="48625">
        <v>0</v>
      </c>
      <c r="EB79" s="10" vm="12575">
        <v>184</v>
      </c>
      <c r="EC79" s="10" vm="6079">
        <v>1119</v>
      </c>
      <c r="ED79" s="10" vm="47045">
        <v>0</v>
      </c>
      <c r="EE79" s="10" vm="39117">
        <v>0</v>
      </c>
      <c r="EF79" s="10" vm="32559">
        <v>0</v>
      </c>
      <c r="EG79" s="10" vm="25714">
        <v>0</v>
      </c>
      <c r="EH79" s="81" vm="19127">
        <v>0</v>
      </c>
      <c r="EI79" s="81" vm="45320">
        <v>0</v>
      </c>
      <c r="EJ79" s="81" vm="12350">
        <v>0</v>
      </c>
      <c r="EK79" s="81" vm="5877">
        <v>0</v>
      </c>
      <c r="EL79" s="10" vm="43560">
        <v>2650</v>
      </c>
      <c r="EM79" s="10" vm="38892">
        <v>0</v>
      </c>
      <c r="EN79" s="10" vm="32388">
        <v>1016</v>
      </c>
      <c r="EO79" s="10" vm="25492">
        <v>1634</v>
      </c>
      <c r="EP79" s="10" vm="18927">
        <v>3953</v>
      </c>
      <c r="EQ79" s="10" vm="55078">
        <v>0</v>
      </c>
      <c r="ER79" s="10" vm="12140">
        <v>1200</v>
      </c>
      <c r="ES79" s="10" vm="5663">
        <v>2753</v>
      </c>
      <c r="ET79" s="10" vm="53319">
        <v>15388</v>
      </c>
      <c r="EU79" s="10" vm="38661">
        <v>7095</v>
      </c>
      <c r="EV79" s="10" vm="32162">
        <v>2604</v>
      </c>
      <c r="EW79" s="10" vm="25254">
        <v>5689</v>
      </c>
      <c r="EX79" s="10" vm="18712">
        <v>1677</v>
      </c>
      <c r="EY79" s="10" vm="51915">
        <v>1182</v>
      </c>
      <c r="EZ79" s="10" vm="11958">
        <v>787</v>
      </c>
      <c r="FA79" s="10" vm="5452">
        <v>1182</v>
      </c>
      <c r="FB79" s="10" vm="50177">
        <v>727265</v>
      </c>
      <c r="FC79" s="10" vm="38437">
        <v>0</v>
      </c>
      <c r="FD79" s="10" vm="31942">
        <v>727265</v>
      </c>
      <c r="FE79" s="10" vm="25032">
        <v>42266</v>
      </c>
      <c r="FF79" s="10" vm="18492">
        <v>6376</v>
      </c>
      <c r="FG79" s="10" vm="48401">
        <v>0</v>
      </c>
      <c r="FH79" s="10" vm="11761">
        <v>-2055</v>
      </c>
      <c r="FI79" s="10" vm="5238">
        <v>0</v>
      </c>
      <c r="FJ79" s="10" vm="46819">
        <v>160</v>
      </c>
      <c r="FK79" s="10" vm="38223">
        <v>-1301</v>
      </c>
      <c r="FL79" s="10" vm="31699">
        <v>772711</v>
      </c>
      <c r="FM79" s="10" vm="24790">
        <v>93077</v>
      </c>
      <c r="FN79" s="10" vm="64047">
        <v>9904</v>
      </c>
      <c r="FO79" s="10" vm="45115">
        <v>0</v>
      </c>
      <c r="FP79" s="10" vm="11542">
        <v>0</v>
      </c>
      <c r="FQ79" s="10" vm="5021">
        <v>-165</v>
      </c>
      <c r="FR79" s="10" vm="43339">
        <v>0</v>
      </c>
      <c r="FS79" s="10" vm="37992">
        <v>0</v>
      </c>
      <c r="FT79" s="10" vm="31474">
        <v>102816</v>
      </c>
      <c r="FU79" s="10" vm="24573">
        <v>669895</v>
      </c>
      <c r="FV79" s="10" vm="18108">
        <v>634188</v>
      </c>
      <c r="FW79" s="81" vm="54854">
        <v>23500</v>
      </c>
      <c r="FX79" s="81" vm="11331">
        <v>7132</v>
      </c>
      <c r="FY79" s="81" vm="4850">
        <v>0</v>
      </c>
      <c r="FZ79" s="81" vm="53101">
        <v>1310</v>
      </c>
      <c r="GA79" s="81" vm="37778">
        <v>31942</v>
      </c>
      <c r="GB79" s="10" vm="31247">
        <v>2564</v>
      </c>
      <c r="GC79" s="10" vm="24336">
        <v>1309</v>
      </c>
      <c r="GD79" s="10" vm="17891">
        <v>1255</v>
      </c>
      <c r="GE79" s="10" vm="51692">
        <v>2204</v>
      </c>
      <c r="GF79" s="10" vm="11103">
        <v>1565</v>
      </c>
      <c r="GG79" s="10" vm="4653">
        <v>639</v>
      </c>
      <c r="GH79" s="10" vm="49961">
        <v>435</v>
      </c>
      <c r="GI79" s="10" vm="37557">
        <v>95</v>
      </c>
      <c r="GJ79" s="10" vm="31025">
        <v>340</v>
      </c>
      <c r="GK79" s="10" vm="24117">
        <v>0</v>
      </c>
      <c r="GL79" s="10" vm="17670">
        <v>0</v>
      </c>
      <c r="GM79" s="10" vm="100730">
        <v>0</v>
      </c>
      <c r="GN79" s="10" vm="10907">
        <v>0</v>
      </c>
      <c r="GO79" s="10" vm="4440">
        <v>0</v>
      </c>
      <c r="GP79" s="10" vm="46601">
        <v>0</v>
      </c>
      <c r="GQ79" s="10" vm="37334">
        <v>163</v>
      </c>
      <c r="GR79" s="10" vm="30805">
        <v>0</v>
      </c>
      <c r="GS79" s="10" vm="23884">
        <v>163</v>
      </c>
      <c r="GT79" s="10" vm="17449">
        <v>5366</v>
      </c>
      <c r="GU79" s="10" vm="44894">
        <v>2969</v>
      </c>
      <c r="GV79" s="10" vm="10676">
        <v>2397</v>
      </c>
      <c r="GW79" s="10" vm="4221">
        <v>0</v>
      </c>
      <c r="GX79" s="81" vm="43137">
        <v>0</v>
      </c>
      <c r="GY79" s="10" vm="37111">
        <v>0</v>
      </c>
      <c r="GZ79" s="10" vm="30611">
        <v>0</v>
      </c>
      <c r="HA79" s="10" vm="23663">
        <v>0</v>
      </c>
      <c r="HB79" s="10" vm="17239">
        <v>0</v>
      </c>
      <c r="HC79" s="81" vm="66265">
        <v>0</v>
      </c>
      <c r="HD79" s="81" vm="10468">
        <v>345</v>
      </c>
      <c r="HE79" s="10" vm="4003">
        <v>345</v>
      </c>
      <c r="HF79" s="10" vm="52876">
        <v>0</v>
      </c>
      <c r="HG79" s="10" vm="36891">
        <v>2312</v>
      </c>
      <c r="HH79" s="10" vm="30396">
        <v>2071</v>
      </c>
      <c r="HI79" s="10" vm="23440">
        <v>112</v>
      </c>
      <c r="HJ79" s="10" vm="17021">
        <v>7917</v>
      </c>
      <c r="HK79" s="10" vm="51510">
        <v>0</v>
      </c>
      <c r="HL79" s="10" vm="10270">
        <v>0</v>
      </c>
      <c r="HM79" s="10" vm="3786">
        <v>0</v>
      </c>
      <c r="HN79" s="10" vm="49763">
        <v>2033</v>
      </c>
      <c r="HO79" s="10" vm="36668">
        <v>14445</v>
      </c>
      <c r="HP79" s="10" vm="30152">
        <v>272</v>
      </c>
      <c r="HQ79" s="10" vm="23198">
        <v>0</v>
      </c>
      <c r="HR79" s="10" vm="16800">
        <v>272</v>
      </c>
      <c r="HS79" s="10" vm="48019">
        <v>0</v>
      </c>
      <c r="HT79" s="10" vm="10047">
        <v>0</v>
      </c>
      <c r="HU79" s="10" vm="3573">
        <v>0</v>
      </c>
      <c r="HV79" s="10" vm="65354">
        <v>14751</v>
      </c>
      <c r="HW79" s="10" vm="36442">
        <v>0</v>
      </c>
      <c r="HX79" s="10" vm="29931">
        <v>4371</v>
      </c>
      <c r="HY79" s="10" vm="22974">
        <v>337</v>
      </c>
      <c r="HZ79" s="10" vm="16583">
        <v>0</v>
      </c>
      <c r="IA79" s="10" vm="44668">
        <v>0</v>
      </c>
      <c r="IB79" s="10" vm="9830">
        <v>-1835</v>
      </c>
      <c r="IC79" s="10" vm="3352">
        <v>17624</v>
      </c>
      <c r="ID79" s="10" vm="42914">
        <v>1079</v>
      </c>
      <c r="IE79" s="10" vm="36220">
        <v>3787</v>
      </c>
      <c r="IF79" s="10" vm="29703">
        <v>1344</v>
      </c>
      <c r="IG79" s="10" vm="22800">
        <v>6210</v>
      </c>
      <c r="IH79" s="10" vm="16368">
        <v>6376</v>
      </c>
      <c r="II79" s="10" vm="54417">
        <v>10468</v>
      </c>
      <c r="IJ79" s="10" vm="9618">
        <v>0</v>
      </c>
      <c r="IK79" s="10" vm="3131">
        <v>279</v>
      </c>
      <c r="IL79" s="10" vm="52659">
        <v>-37</v>
      </c>
      <c r="IM79" s="10" vm="35989">
        <v>-4</v>
      </c>
      <c r="IN79" s="10" vm="29450">
        <v>12024</v>
      </c>
      <c r="IO79" s="81" vm="22567">
        <v>12262</v>
      </c>
      <c r="IP79" s="10" vm="16151">
        <v>15</v>
      </c>
      <c r="IQ79" s="10" vm="51299">
        <v>0</v>
      </c>
      <c r="IR79" s="10" vm="9408">
        <v>-1</v>
      </c>
      <c r="IS79" s="81" vm="2912">
        <v>148</v>
      </c>
      <c r="IT79" s="10" vm="49533">
        <v>148</v>
      </c>
    </row>
    <row r="80" spans="1:254" x14ac:dyDescent="0.25">
      <c r="A80" s="8" t="s">
        <v>186</v>
      </c>
      <c r="B80" s="8" t="s">
        <v>129</v>
      </c>
      <c r="C80" s="89">
        <v>44651</v>
      </c>
      <c r="D80" s="76" vm="15934">
        <v>12</v>
      </c>
      <c r="E80" s="10" vm="9188">
        <v>148276</v>
      </c>
      <c r="F80" s="10" vm="65476">
        <v>-87846</v>
      </c>
      <c r="G80" s="10" vm="42682">
        <v>-21512</v>
      </c>
      <c r="H80" s="10" vm="59621">
        <v>38918</v>
      </c>
      <c r="I80" s="10" vm="29238">
        <v>4444</v>
      </c>
      <c r="J80" s="10" vm="63424">
        <v>43362</v>
      </c>
      <c r="K80" s="10" vm="46221">
        <v>0</v>
      </c>
      <c r="L80" s="10" vm="15707">
        <v>0</v>
      </c>
      <c r="M80" s="10" vm="8963">
        <v>0</v>
      </c>
      <c r="N80" s="10" vm="44453">
        <v>1076</v>
      </c>
      <c r="O80" s="10" vm="42455">
        <v>-27451</v>
      </c>
      <c r="P80" s="10" vm="35739">
        <v>1163</v>
      </c>
      <c r="Q80" s="10" vm="29113">
        <v>0</v>
      </c>
      <c r="R80" s="10" vm="22360">
        <v>0</v>
      </c>
      <c r="S80" s="10" vm="55935">
        <v>0</v>
      </c>
      <c r="T80" s="10" vm="15515">
        <v>18150</v>
      </c>
      <c r="U80" s="10" vm="63317">
        <v>0</v>
      </c>
      <c r="V80" s="10" vm="54205">
        <v>18150</v>
      </c>
      <c r="W80" s="10" vm="42239">
        <v>0</v>
      </c>
      <c r="X80" s="10" vm="35505">
        <v>10007</v>
      </c>
      <c r="Y80" s="10" vm="28931">
        <v>13719</v>
      </c>
      <c r="Z80" s="10" vm="22139">
        <v>0</v>
      </c>
      <c r="AA80" s="10" vm="66073">
        <v>41876</v>
      </c>
      <c r="AB80" s="10" vm="63939">
        <v>93069</v>
      </c>
      <c r="AC80" s="10" vm="8570">
        <v>11120</v>
      </c>
      <c r="AD80" s="10" vm="51085">
        <v>104189</v>
      </c>
      <c r="AE80" s="10" vm="42020">
        <v>6378</v>
      </c>
      <c r="AF80" s="10" vm="35262">
        <v>0</v>
      </c>
      <c r="AG80" s="10" vm="28698">
        <v>0</v>
      </c>
      <c r="AH80" s="10" vm="21918">
        <v>4144</v>
      </c>
      <c r="AI80" s="10" vm="49306">
        <v>114711</v>
      </c>
      <c r="AJ80" s="10" vm="15102">
        <v>22751</v>
      </c>
      <c r="AK80" s="10" vm="63194">
        <v>11724</v>
      </c>
      <c r="AL80" s="10" vm="47713">
        <v>12342</v>
      </c>
      <c r="AM80" s="10" vm="41811">
        <v>2935</v>
      </c>
      <c r="AN80" s="10" vm="35056">
        <v>9132</v>
      </c>
      <c r="AO80" s="10" vm="28474">
        <v>158</v>
      </c>
      <c r="AP80" s="10" vm="21708">
        <v>183</v>
      </c>
      <c r="AQ80" s="10" vm="45996">
        <v>20801</v>
      </c>
      <c r="AR80" s="10" vm="14893">
        <v>0</v>
      </c>
      <c r="AS80" s="10" vm="8258">
        <v>147</v>
      </c>
      <c r="AT80" s="10" vm="44225">
        <v>80173</v>
      </c>
      <c r="AU80" s="10" vm="41589">
        <v>34538</v>
      </c>
      <c r="AV80" s="10" vm="64853">
        <v>520</v>
      </c>
      <c r="AW80" s="10" vm="28247">
        <v>1360023</v>
      </c>
      <c r="AX80" s="10" vm="21501">
        <v>0</v>
      </c>
      <c r="AY80" s="10" vm="55738">
        <v>13397</v>
      </c>
      <c r="AZ80" s="10" vm="14686">
        <v>0</v>
      </c>
      <c r="BA80" s="10" vm="8033">
        <v>5892</v>
      </c>
      <c r="BB80" s="10" vm="53973">
        <v>17075</v>
      </c>
      <c r="BC80" s="10" vm="41359">
        <v>0</v>
      </c>
      <c r="BD80" s="10" vm="34714">
        <v>0</v>
      </c>
      <c r="BE80" s="10" vm="28018">
        <v>0</v>
      </c>
      <c r="BF80" s="10" vm="21286">
        <v>461</v>
      </c>
      <c r="BG80" s="10" vm="52433">
        <v>1396848</v>
      </c>
      <c r="BH80" s="10" vm="14477">
        <v>23175</v>
      </c>
      <c r="BI80" s="10" vm="100563">
        <v>7923</v>
      </c>
      <c r="BJ80" s="10" vm="50867">
        <v>110263</v>
      </c>
      <c r="BK80" s="10" vm="41130">
        <v>8705</v>
      </c>
      <c r="BL80" s="10" vm="34490">
        <v>30987</v>
      </c>
      <c r="BM80" s="10" vm="27787">
        <v>181053</v>
      </c>
      <c r="BN80" s="10" vm="21064">
        <v>952</v>
      </c>
      <c r="BO80" s="10" vm="49082">
        <v>0</v>
      </c>
      <c r="BP80" s="10" vm="14263">
        <v>6595</v>
      </c>
      <c r="BQ80" s="10" vm="7675">
        <v>70640</v>
      </c>
      <c r="BR80" s="10" vm="47488">
        <v>78187</v>
      </c>
      <c r="BS80" s="10" vm="40917">
        <v>102866</v>
      </c>
      <c r="BT80" s="10" vm="34276">
        <v>1499714</v>
      </c>
      <c r="BU80" s="10" vm="27560">
        <v>108596</v>
      </c>
      <c r="BV80" s="10" vm="20848">
        <v>582938</v>
      </c>
      <c r="BW80" s="10" vm="45774">
        <v>3120</v>
      </c>
      <c r="BX80" s="10" vm="14041">
        <v>579648</v>
      </c>
      <c r="BY80" s="10" vm="7467">
        <v>5892</v>
      </c>
      <c r="BZ80" s="10" vm="44007">
        <v>24163</v>
      </c>
      <c r="CA80" s="10" vm="40692">
        <v>10276</v>
      </c>
      <c r="CB80" s="10" vm="34102">
        <v>1314633</v>
      </c>
      <c r="CC80" s="10" vm="27334">
        <v>12367</v>
      </c>
      <c r="CD80" s="10" vm="20645">
        <v>0</v>
      </c>
      <c r="CE80" s="10" vm="55523">
        <v>172714</v>
      </c>
      <c r="CF80" s="10" vm="13832">
        <v>196014</v>
      </c>
      <c r="CG80" s="10" vm="7261">
        <v>4729</v>
      </c>
      <c r="CH80" s="10" vm="53755">
        <v>0</v>
      </c>
      <c r="CI80" s="10" vm="40457">
        <v>-28134</v>
      </c>
      <c r="CJ80" s="10" vm="33886">
        <v>104</v>
      </c>
      <c r="CK80" s="10" vm="27109">
        <v>172713</v>
      </c>
      <c r="CL80" s="10" vm="20429">
        <v>22585</v>
      </c>
      <c r="CM80" s="10" vm="52287">
        <v>19568</v>
      </c>
      <c r="CN80" s="10" vm="13637">
        <v>0</v>
      </c>
      <c r="CO80" s="10" vm="7055">
        <v>3017</v>
      </c>
      <c r="CP80" s="10" vm="50637">
        <v>1828</v>
      </c>
      <c r="CQ80" s="10" vm="40228">
        <v>0</v>
      </c>
      <c r="CR80" s="10" vm="33641">
        <v>1737</v>
      </c>
      <c r="CS80" s="10" vm="26875">
        <v>91</v>
      </c>
      <c r="CT80" s="10" vm="20209">
        <v>0</v>
      </c>
      <c r="CU80" s="10" vm="48856">
        <v>0</v>
      </c>
      <c r="CV80" s="10" vm="13406">
        <v>0</v>
      </c>
      <c r="CW80" s="10" vm="6870">
        <v>0</v>
      </c>
      <c r="CX80" s="10" vm="47266">
        <v>249</v>
      </c>
      <c r="CY80" s="10" vm="40011">
        <v>0</v>
      </c>
      <c r="CZ80" s="10" vm="33422">
        <v>979</v>
      </c>
      <c r="DA80" s="10" vm="26651">
        <v>-730</v>
      </c>
      <c r="DB80" s="81" vm="19992">
        <v>580</v>
      </c>
      <c r="DC80" s="81" vm="45551">
        <v>0</v>
      </c>
      <c r="DD80" s="81" vm="13197">
        <v>0</v>
      </c>
      <c r="DE80" s="81" vm="6666">
        <v>580</v>
      </c>
      <c r="DF80" s="10" vm="43786">
        <v>6082</v>
      </c>
      <c r="DG80" s="10" vm="39784">
        <v>1944</v>
      </c>
      <c r="DH80" s="10" vm="33250">
        <v>3689</v>
      </c>
      <c r="DI80" s="10" vm="26417">
        <v>449</v>
      </c>
      <c r="DJ80" s="10" vm="19783">
        <v>31324</v>
      </c>
      <c r="DK80" s="10" vm="55304">
        <v>21512</v>
      </c>
      <c r="DL80" s="10" vm="12988">
        <v>6405</v>
      </c>
      <c r="DM80" s="10" vm="6442">
        <v>3407</v>
      </c>
      <c r="DN80" s="10" vm="53536">
        <v>0</v>
      </c>
      <c r="DO80" s="10" vm="39554">
        <v>0</v>
      </c>
      <c r="DP80" s="10" vm="33020">
        <v>0</v>
      </c>
      <c r="DQ80" s="10" vm="26188">
        <v>0</v>
      </c>
      <c r="DR80" s="10" vm="19569">
        <v>0</v>
      </c>
      <c r="DS80" s="10" vm="52127">
        <v>0</v>
      </c>
      <c r="DT80" s="10" vm="12780">
        <v>0</v>
      </c>
      <c r="DU80" s="10" vm="6237">
        <v>0</v>
      </c>
      <c r="DV80" s="10" vm="50416">
        <v>0</v>
      </c>
      <c r="DW80" s="10" vm="39328">
        <v>0</v>
      </c>
      <c r="DX80" s="10" vm="32794">
        <v>0</v>
      </c>
      <c r="DY80" s="10" vm="25963">
        <v>0</v>
      </c>
      <c r="DZ80" s="10" vm="19348">
        <v>1031</v>
      </c>
      <c r="EA80" s="10" vm="48634">
        <v>0</v>
      </c>
      <c r="EB80" s="10" vm="12566">
        <v>469</v>
      </c>
      <c r="EC80" s="10" vm="62978">
        <v>562</v>
      </c>
      <c r="ED80" s="10" vm="47046">
        <v>0</v>
      </c>
      <c r="EE80" s="10" vm="39110">
        <v>0</v>
      </c>
      <c r="EF80" s="10" vm="32578">
        <v>0</v>
      </c>
      <c r="EG80" s="10" vm="25739">
        <v>0</v>
      </c>
      <c r="EH80" s="81" vm="19134">
        <v>0</v>
      </c>
      <c r="EI80" s="81" vm="45330">
        <v>0</v>
      </c>
      <c r="EJ80" s="81" vm="12340">
        <v>0</v>
      </c>
      <c r="EK80" s="81" vm="5853">
        <v>0</v>
      </c>
      <c r="EL80" s="10" vm="43569">
        <v>1210</v>
      </c>
      <c r="EM80" s="10" vm="38883">
        <v>0</v>
      </c>
      <c r="EN80" s="10" vm="32385">
        <v>799</v>
      </c>
      <c r="EO80" s="10" vm="25507">
        <v>411</v>
      </c>
      <c r="EP80" s="10" vm="18933">
        <v>2241</v>
      </c>
      <c r="EQ80" s="10" vm="55086">
        <v>0</v>
      </c>
      <c r="ER80" s="10" vm="12129">
        <v>1268</v>
      </c>
      <c r="ES80" s="10" vm="5647">
        <v>973</v>
      </c>
      <c r="ET80" s="10" vm="53320">
        <v>33565</v>
      </c>
      <c r="EU80" s="10" vm="38652">
        <v>21512</v>
      </c>
      <c r="EV80" s="10" vm="32173">
        <v>7673</v>
      </c>
      <c r="EW80" s="10" vm="25279">
        <v>4380</v>
      </c>
      <c r="EX80" s="10" vm="18719">
        <v>5643</v>
      </c>
      <c r="EY80" s="10" vm="51925">
        <v>1589</v>
      </c>
      <c r="EZ80" s="10" vm="11965">
        <v>1936</v>
      </c>
      <c r="FA80" s="10" vm="5444">
        <v>1589</v>
      </c>
      <c r="FB80" s="10" vm="50186">
        <v>1517543</v>
      </c>
      <c r="FC80" s="10" vm="38427">
        <v>0</v>
      </c>
      <c r="FD80" s="10" vm="31933">
        <v>1517543</v>
      </c>
      <c r="FE80" s="10" vm="25048">
        <v>71410</v>
      </c>
      <c r="FF80" s="10" vm="18499">
        <v>10204</v>
      </c>
      <c r="FG80" s="10" vm="48411">
        <v>0</v>
      </c>
      <c r="FH80" s="10" vm="11745">
        <v>-18624</v>
      </c>
      <c r="FI80" s="10" vm="5214">
        <v>0</v>
      </c>
      <c r="FJ80" s="10" vm="46821">
        <v>0</v>
      </c>
      <c r="FK80" s="10" vm="38215">
        <v>0</v>
      </c>
      <c r="FL80" s="10" vm="31710">
        <v>1580533</v>
      </c>
      <c r="FM80" s="10" vm="24814">
        <v>203800</v>
      </c>
      <c r="FN80" s="10" vm="18323">
        <v>20258</v>
      </c>
      <c r="FO80" s="10" vm="45124">
        <v>0</v>
      </c>
      <c r="FP80" s="10" vm="11544">
        <v>0</v>
      </c>
      <c r="FQ80" s="10" vm="5007">
        <v>-3548</v>
      </c>
      <c r="FR80" s="10" vm="43349">
        <v>0</v>
      </c>
      <c r="FS80" s="10" vm="37983">
        <v>0</v>
      </c>
      <c r="FT80" s="10" vm="31483">
        <v>220510</v>
      </c>
      <c r="FU80" s="10" vm="24589">
        <v>1360023</v>
      </c>
      <c r="FV80" s="10" vm="18115">
        <v>1313743</v>
      </c>
      <c r="FW80" s="81" vm="54864">
        <v>15913</v>
      </c>
      <c r="FX80" s="81" vm="11332">
        <v>0</v>
      </c>
      <c r="FY80" s="81" vm="4836">
        <v>0</v>
      </c>
      <c r="FZ80" s="81" vm="53103">
        <v>1163</v>
      </c>
      <c r="GA80" s="81" vm="37769">
        <v>17076</v>
      </c>
      <c r="GB80" s="10" vm="31248">
        <v>7819</v>
      </c>
      <c r="GC80" s="10" vm="24360">
        <v>5815</v>
      </c>
      <c r="GD80" s="10" vm="17898">
        <v>2004</v>
      </c>
      <c r="GE80" s="10" vm="51704">
        <v>193</v>
      </c>
      <c r="GF80" s="10" vm="11104">
        <v>150</v>
      </c>
      <c r="GG80" s="10" vm="4638">
        <v>43</v>
      </c>
      <c r="GH80" s="10" vm="49971">
        <v>3305</v>
      </c>
      <c r="GI80" s="10" vm="37547">
        <v>2064</v>
      </c>
      <c r="GJ80" s="10" vm="31026">
        <v>1241</v>
      </c>
      <c r="GK80" s="10" vm="24132">
        <v>2948</v>
      </c>
      <c r="GL80" s="10" vm="17677">
        <v>2606</v>
      </c>
      <c r="GM80" s="10" vm="48235">
        <v>342</v>
      </c>
      <c r="GN80" s="10" vm="10899">
        <v>406</v>
      </c>
      <c r="GO80" s="10" vm="4425">
        <v>238</v>
      </c>
      <c r="GP80" s="10" vm="46594">
        <v>168</v>
      </c>
      <c r="GQ80" s="10" vm="37326">
        <v>2319</v>
      </c>
      <c r="GR80" s="10" vm="30806">
        <v>1673</v>
      </c>
      <c r="GS80" s="10" vm="23909">
        <v>646</v>
      </c>
      <c r="GT80" s="10" vm="17456">
        <v>16990</v>
      </c>
      <c r="GU80" s="10" vm="44905">
        <v>12546</v>
      </c>
      <c r="GV80" s="10" vm="10675">
        <v>4444</v>
      </c>
      <c r="GW80" s="10" vm="4197">
        <v>10454</v>
      </c>
      <c r="GX80" s="81" vm="43130">
        <v>13292</v>
      </c>
      <c r="GY80" s="10" vm="37102">
        <v>0</v>
      </c>
      <c r="GZ80" s="10" vm="30612">
        <v>6413</v>
      </c>
      <c r="HA80" s="10" vm="23678">
        <v>0</v>
      </c>
      <c r="HB80" s="10" vm="17245">
        <v>0</v>
      </c>
      <c r="HC80" s="81" vm="54643">
        <v>0</v>
      </c>
      <c r="HD80" s="81" vm="10466">
        <v>828</v>
      </c>
      <c r="HE80" s="10" vm="3988">
        <v>30987</v>
      </c>
      <c r="HF80" s="10" vm="52869">
        <v>1062</v>
      </c>
      <c r="HG80" s="10" vm="36882">
        <v>2278</v>
      </c>
      <c r="HH80" s="10" vm="30397">
        <v>13523</v>
      </c>
      <c r="HI80" s="10" vm="23457">
        <v>0</v>
      </c>
      <c r="HJ80" s="10" vm="17028">
        <v>10493</v>
      </c>
      <c r="HK80" s="10" vm="100734">
        <v>87</v>
      </c>
      <c r="HL80" s="10" vm="10269">
        <v>0</v>
      </c>
      <c r="HM80" s="10" vm="3778">
        <v>3971</v>
      </c>
      <c r="HN80" s="10" vm="49756">
        <v>39226</v>
      </c>
      <c r="HO80" s="10" vm="36658">
        <v>70640</v>
      </c>
      <c r="HP80" s="10" vm="30153">
        <v>10276</v>
      </c>
      <c r="HQ80" s="10" vm="23222">
        <v>0</v>
      </c>
      <c r="HR80" s="10" vm="16807">
        <v>10276</v>
      </c>
      <c r="HS80" s="10" vm="48030">
        <v>0</v>
      </c>
      <c r="HT80" s="10" vm="10039">
        <v>0</v>
      </c>
      <c r="HU80" s="10" vm="3549">
        <v>0</v>
      </c>
      <c r="HV80" s="10" vm="65351">
        <v>28341</v>
      </c>
      <c r="HW80" s="10" vm="36435">
        <v>855</v>
      </c>
      <c r="HX80" s="10" vm="29932">
        <v>0</v>
      </c>
      <c r="HY80" s="10" vm="22991">
        <v>522</v>
      </c>
      <c r="HZ80" s="10" vm="16590">
        <v>21</v>
      </c>
      <c r="IA80" s="10" vm="44678">
        <v>876</v>
      </c>
      <c r="IB80" s="10" vm="9829">
        <v>-3165</v>
      </c>
      <c r="IC80" s="10" vm="3338">
        <v>27450</v>
      </c>
      <c r="ID80" s="10" vm="42908">
        <v>645</v>
      </c>
      <c r="IE80" s="10" vm="36212">
        <v>907</v>
      </c>
      <c r="IF80" s="10" vm="29704">
        <v>1185</v>
      </c>
      <c r="IG80" s="10" vm="22808">
        <v>2737</v>
      </c>
      <c r="IH80" s="10" vm="16376">
        <v>10204</v>
      </c>
      <c r="II80" s="10" vm="54428">
        <v>21738</v>
      </c>
      <c r="IJ80" s="10" vm="9634">
        <v>0</v>
      </c>
      <c r="IK80" s="10" vm="3109">
        <v>559</v>
      </c>
      <c r="IL80" s="10" vm="52653">
        <v>-146</v>
      </c>
      <c r="IM80" s="10" vm="35981">
        <v>149</v>
      </c>
      <c r="IN80" s="10" vm="29451">
        <v>20770</v>
      </c>
      <c r="IO80" s="81" vm="22592">
        <v>21518</v>
      </c>
      <c r="IP80" s="10" vm="16159">
        <v>0</v>
      </c>
      <c r="IQ80" s="10" vm="51312">
        <v>0</v>
      </c>
      <c r="IR80" s="10" vm="9407">
        <v>-2</v>
      </c>
      <c r="IS80" s="81" vm="2897">
        <v>262</v>
      </c>
      <c r="IT80" s="10" vm="49526">
        <v>262</v>
      </c>
    </row>
    <row r="81" spans="1:254" x14ac:dyDescent="0.25">
      <c r="A81" s="8" t="s">
        <v>44</v>
      </c>
      <c r="B81" s="8" t="s">
        <v>595</v>
      </c>
      <c r="C81" s="89">
        <v>44651</v>
      </c>
      <c r="D81" s="76" vm="15935">
        <v>12</v>
      </c>
      <c r="E81" s="10" vm="9205">
        <v>28462</v>
      </c>
      <c r="F81" s="10" vm="47903">
        <v>-18926</v>
      </c>
      <c r="G81" s="10" vm="42692">
        <v>-2163</v>
      </c>
      <c r="H81" s="10" vm="59620">
        <v>7373</v>
      </c>
      <c r="I81" s="10" vm="29231">
        <v>1456</v>
      </c>
      <c r="J81" s="10" vm="63417">
        <v>8829</v>
      </c>
      <c r="K81" s="10" vm="46213">
        <v>0</v>
      </c>
      <c r="L81" s="10" vm="15708">
        <v>0</v>
      </c>
      <c r="M81" s="10" vm="8988">
        <v>0</v>
      </c>
      <c r="N81" s="10" vm="44460">
        <v>4</v>
      </c>
      <c r="O81" s="10" vm="42466">
        <v>-3096</v>
      </c>
      <c r="P81" s="10" vm="35731">
        <v>1326</v>
      </c>
      <c r="Q81" s="10" vm="29104">
        <v>0</v>
      </c>
      <c r="R81" s="10" vm="22354">
        <v>0</v>
      </c>
      <c r="S81" s="10" vm="55929">
        <v>0</v>
      </c>
      <c r="T81" s="10" vm="63966">
        <v>7063</v>
      </c>
      <c r="U81" s="10" vm="8775">
        <v>0</v>
      </c>
      <c r="V81" s="10" vm="54213">
        <v>7063</v>
      </c>
      <c r="W81" s="10" vm="42249">
        <v>0</v>
      </c>
      <c r="X81" s="10" vm="35503">
        <v>1965</v>
      </c>
      <c r="Y81" s="10" vm="28924">
        <v>0</v>
      </c>
      <c r="Z81" s="10" vm="22133">
        <v>0</v>
      </c>
      <c r="AA81" s="10" vm="66068">
        <v>9028</v>
      </c>
      <c r="AB81" s="10" vm="15323">
        <v>23254</v>
      </c>
      <c r="AC81" s="10" vm="8578">
        <v>340</v>
      </c>
      <c r="AD81" s="10" vm="51093">
        <v>23594</v>
      </c>
      <c r="AE81" s="10" vm="65184">
        <v>92</v>
      </c>
      <c r="AF81" s="10" vm="35277">
        <v>0</v>
      </c>
      <c r="AG81" s="10" vm="28691">
        <v>0</v>
      </c>
      <c r="AH81" s="10" vm="21911">
        <v>0</v>
      </c>
      <c r="AI81" s="10" vm="49296">
        <v>23686</v>
      </c>
      <c r="AJ81" s="10" vm="15119">
        <v>5987</v>
      </c>
      <c r="AK81" s="10" vm="8456">
        <v>497</v>
      </c>
      <c r="AL81" s="10" vm="47720">
        <v>5006</v>
      </c>
      <c r="AM81" s="10" vm="41821">
        <v>730</v>
      </c>
      <c r="AN81" s="10" vm="35047">
        <v>1568</v>
      </c>
      <c r="AO81" s="10" vm="28467">
        <v>109</v>
      </c>
      <c r="AP81" s="10" vm="21701">
        <v>487</v>
      </c>
      <c r="AQ81" s="10" vm="45988">
        <v>3705</v>
      </c>
      <c r="AR81" s="10" vm="14884">
        <v>0</v>
      </c>
      <c r="AS81" s="10" vm="8275">
        <v>0</v>
      </c>
      <c r="AT81" s="10" vm="44232">
        <v>18089</v>
      </c>
      <c r="AU81" s="10" vm="41599">
        <v>5597</v>
      </c>
      <c r="AV81" s="10" vm="34920">
        <v>241</v>
      </c>
      <c r="AW81" s="10" vm="28240">
        <v>142694</v>
      </c>
      <c r="AX81" s="10" vm="21496">
        <v>0</v>
      </c>
      <c r="AY81" s="10" vm="55731">
        <v>546</v>
      </c>
      <c r="AZ81" s="10" vm="14676">
        <v>0</v>
      </c>
      <c r="BA81" s="10" vm="8057">
        <v>0</v>
      </c>
      <c r="BB81" s="10" vm="53981">
        <v>8049</v>
      </c>
      <c r="BC81" s="10" vm="41370">
        <v>0</v>
      </c>
      <c r="BD81" s="10" vm="34722">
        <v>0</v>
      </c>
      <c r="BE81" s="10" vm="28011">
        <v>0</v>
      </c>
      <c r="BF81" s="10" vm="21280">
        <v>30</v>
      </c>
      <c r="BG81" s="10" vm="65946">
        <v>151319</v>
      </c>
      <c r="BH81" s="10" vm="14478">
        <v>471</v>
      </c>
      <c r="BI81" s="10" vm="7854">
        <v>1634</v>
      </c>
      <c r="BJ81" s="10" vm="50875">
        <v>30342</v>
      </c>
      <c r="BK81" s="10" vm="41142">
        <v>0</v>
      </c>
      <c r="BL81" s="10" vm="34498">
        <v>171</v>
      </c>
      <c r="BM81" s="10" vm="27780">
        <v>32618</v>
      </c>
      <c r="BN81" s="10" vm="21057">
        <v>0</v>
      </c>
      <c r="BO81" s="10" vm="49072">
        <v>0</v>
      </c>
      <c r="BP81" s="10" vm="14273">
        <v>92</v>
      </c>
      <c r="BQ81" s="10" vm="7688">
        <v>5361</v>
      </c>
      <c r="BR81" s="10" vm="47495">
        <v>5453</v>
      </c>
      <c r="BS81" s="10" vm="40925">
        <v>27165</v>
      </c>
      <c r="BT81" s="10" vm="34259">
        <v>178484</v>
      </c>
      <c r="BU81" s="10" vm="27553">
        <v>78831</v>
      </c>
      <c r="BV81" s="10" vm="20842">
        <v>0</v>
      </c>
      <c r="BW81" s="10" vm="45766">
        <v>0</v>
      </c>
      <c r="BX81" s="10" vm="14042">
        <v>11880</v>
      </c>
      <c r="BY81" s="10" vm="7491">
        <v>0</v>
      </c>
      <c r="BZ81" s="10" vm="44014">
        <v>0</v>
      </c>
      <c r="CA81" s="10" vm="40702">
        <v>727</v>
      </c>
      <c r="CB81" s="10" vm="34103">
        <v>91438</v>
      </c>
      <c r="CC81" s="10" vm="27327">
        <v>-560</v>
      </c>
      <c r="CD81" s="10" vm="20640">
        <v>0</v>
      </c>
      <c r="CE81" s="10" vm="55515">
        <v>87606</v>
      </c>
      <c r="CF81" s="10" vm="13833">
        <v>87606</v>
      </c>
      <c r="CG81" s="10" vm="7278">
        <v>0</v>
      </c>
      <c r="CH81" s="10" vm="53762">
        <v>0</v>
      </c>
      <c r="CI81" s="10" vm="40468">
        <v>0</v>
      </c>
      <c r="CJ81" s="10" vm="33884">
        <v>0</v>
      </c>
      <c r="CK81" s="10" vm="27102">
        <v>87606</v>
      </c>
      <c r="CL81" s="10" vm="20423">
        <v>3139</v>
      </c>
      <c r="CM81" s="10" vm="52280">
        <v>2163</v>
      </c>
      <c r="CN81" s="10" vm="13628">
        <v>0</v>
      </c>
      <c r="CO81" s="10" vm="7063">
        <v>976</v>
      </c>
      <c r="CP81" s="10" vm="50644">
        <v>116</v>
      </c>
      <c r="CQ81" s="10" vm="40239">
        <v>0</v>
      </c>
      <c r="CR81" s="10" vm="33659">
        <v>240</v>
      </c>
      <c r="CS81" s="10" vm="26868">
        <v>-124</v>
      </c>
      <c r="CT81" s="10" vm="20203">
        <v>0</v>
      </c>
      <c r="CU81" s="10" vm="48847">
        <v>0</v>
      </c>
      <c r="CV81" s="10" vm="13423">
        <v>0</v>
      </c>
      <c r="CW81" s="10" vm="6888">
        <v>0</v>
      </c>
      <c r="CX81" s="10" vm="47273">
        <v>0</v>
      </c>
      <c r="CY81" s="10" vm="65111">
        <v>0</v>
      </c>
      <c r="CZ81" s="10" vm="33413">
        <v>0</v>
      </c>
      <c r="DA81" s="10" vm="26644">
        <v>0</v>
      </c>
      <c r="DB81" s="81" vm="19986">
        <v>0</v>
      </c>
      <c r="DC81" s="81" vm="45543">
        <v>0</v>
      </c>
      <c r="DD81" s="81" vm="13187">
        <v>0</v>
      </c>
      <c r="DE81" s="81" vm="6683">
        <v>0</v>
      </c>
      <c r="DF81" s="10" vm="43793">
        <v>483</v>
      </c>
      <c r="DG81" s="10" vm="39794">
        <v>0</v>
      </c>
      <c r="DH81" s="10" vm="33242">
        <v>154</v>
      </c>
      <c r="DI81" s="10" vm="26410">
        <v>329</v>
      </c>
      <c r="DJ81" s="10" vm="64132">
        <v>3738</v>
      </c>
      <c r="DK81" s="10" vm="55296">
        <v>2163</v>
      </c>
      <c r="DL81" s="10" vm="12979">
        <v>394</v>
      </c>
      <c r="DM81" s="10" vm="6466">
        <v>1181</v>
      </c>
      <c r="DN81" s="10" vm="53543">
        <v>0</v>
      </c>
      <c r="DO81" s="10" vm="39564">
        <v>0</v>
      </c>
      <c r="DP81" s="10" vm="33029">
        <v>0</v>
      </c>
      <c r="DQ81" s="10" vm="26181">
        <v>0</v>
      </c>
      <c r="DR81" s="10" vm="19563">
        <v>0</v>
      </c>
      <c r="DS81" s="10" vm="52121">
        <v>0</v>
      </c>
      <c r="DT81" s="10" vm="12781">
        <v>0</v>
      </c>
      <c r="DU81" s="10" vm="6254">
        <v>0</v>
      </c>
      <c r="DV81" s="10" vm="50423">
        <v>0</v>
      </c>
      <c r="DW81" s="10" vm="39338">
        <v>0</v>
      </c>
      <c r="DX81" s="10" vm="32803">
        <v>0</v>
      </c>
      <c r="DY81" s="10" vm="25957">
        <v>0</v>
      </c>
      <c r="DZ81" s="10" vm="19342">
        <v>266</v>
      </c>
      <c r="EA81" s="10" vm="48626">
        <v>0</v>
      </c>
      <c r="EB81" s="10" vm="12576">
        <v>55</v>
      </c>
      <c r="EC81" s="10" vm="6080">
        <v>211</v>
      </c>
      <c r="ED81" s="10" vm="47053">
        <v>0</v>
      </c>
      <c r="EE81" s="10" vm="39118">
        <v>0</v>
      </c>
      <c r="EF81" s="10" vm="32560">
        <v>0</v>
      </c>
      <c r="EG81" s="10" vm="25731">
        <v>0</v>
      </c>
      <c r="EH81" s="81" vm="19128">
        <v>0</v>
      </c>
      <c r="EI81" s="81" vm="45321">
        <v>0</v>
      </c>
      <c r="EJ81" s="81" vm="12341">
        <v>0</v>
      </c>
      <c r="EK81" s="81" vm="5878">
        <v>0</v>
      </c>
      <c r="EL81" s="10" vm="43576">
        <v>772</v>
      </c>
      <c r="EM81" s="10" vm="38893">
        <v>0</v>
      </c>
      <c r="EN81" s="10" vm="32386">
        <v>388</v>
      </c>
      <c r="EO81" s="10" vm="25501">
        <v>384</v>
      </c>
      <c r="EP81" s="10" vm="18928">
        <v>1038</v>
      </c>
      <c r="EQ81" s="10" vm="55079">
        <v>0</v>
      </c>
      <c r="ER81" s="10" vm="12130">
        <v>443</v>
      </c>
      <c r="ES81" s="10" vm="5664">
        <v>595</v>
      </c>
      <c r="ET81" s="10" vm="53327">
        <v>4776</v>
      </c>
      <c r="EU81" s="10" vm="38662">
        <v>2163</v>
      </c>
      <c r="EV81" s="10" vm="32171">
        <v>837</v>
      </c>
      <c r="EW81" s="10" vm="25271">
        <v>1776</v>
      </c>
      <c r="EX81" s="10" vm="18713">
        <v>703</v>
      </c>
      <c r="EY81" s="10" vm="51916">
        <v>434</v>
      </c>
      <c r="EZ81" s="10" vm="11959">
        <v>271</v>
      </c>
      <c r="FA81" s="10" vm="5453">
        <v>434</v>
      </c>
      <c r="FB81" s="10" vm="50193">
        <v>169470</v>
      </c>
      <c r="FC81" s="10" vm="38438">
        <v>0</v>
      </c>
      <c r="FD81" s="10" vm="31951">
        <v>169470</v>
      </c>
      <c r="FE81" s="10" vm="25041">
        <v>7227</v>
      </c>
      <c r="FF81" s="10" vm="18493">
        <v>3704</v>
      </c>
      <c r="FG81" s="10" vm="48402">
        <v>0</v>
      </c>
      <c r="FH81" s="10" vm="11762">
        <v>-1470</v>
      </c>
      <c r="FI81" s="10" vm="5239">
        <v>0</v>
      </c>
      <c r="FJ81" s="10" vm="46828">
        <v>0</v>
      </c>
      <c r="FK81" s="10" vm="38224">
        <v>-3064</v>
      </c>
      <c r="FL81" s="10" vm="31700">
        <v>175867</v>
      </c>
      <c r="FM81" s="10" vm="24807">
        <v>29459</v>
      </c>
      <c r="FN81" s="10" vm="64048">
        <v>3818</v>
      </c>
      <c r="FO81" s="10" vm="45116">
        <v>0</v>
      </c>
      <c r="FP81" s="10" vm="11533">
        <v>0</v>
      </c>
      <c r="FQ81" s="10" vm="5022">
        <v>-104</v>
      </c>
      <c r="FR81" s="10" vm="43356">
        <v>0</v>
      </c>
      <c r="FS81" s="10" vm="37993">
        <v>0</v>
      </c>
      <c r="FT81" s="10" vm="31472">
        <v>33173</v>
      </c>
      <c r="FU81" s="10" vm="24582">
        <v>142694</v>
      </c>
      <c r="FV81" s="10" vm="18109">
        <v>140011</v>
      </c>
      <c r="FW81" s="81" vm="54855">
        <v>5446</v>
      </c>
      <c r="FX81" s="81" vm="11322">
        <v>1275</v>
      </c>
      <c r="FY81" s="81" vm="4851">
        <v>0</v>
      </c>
      <c r="FZ81" s="81" vm="53110">
        <v>1328</v>
      </c>
      <c r="GA81" s="81" vm="37779">
        <v>8049</v>
      </c>
      <c r="GB81" s="10" vm="31255">
        <v>1328</v>
      </c>
      <c r="GC81" s="10" vm="24353">
        <v>724</v>
      </c>
      <c r="GD81" s="10" vm="17892">
        <v>604</v>
      </c>
      <c r="GE81" s="10" vm="51693">
        <v>1496</v>
      </c>
      <c r="GF81" s="10" vm="11105">
        <v>1066</v>
      </c>
      <c r="GG81" s="10" vm="4654">
        <v>430</v>
      </c>
      <c r="GH81" s="10" vm="49978">
        <v>456</v>
      </c>
      <c r="GI81" s="10" vm="37558">
        <v>34</v>
      </c>
      <c r="GJ81" s="10" vm="31036">
        <v>422</v>
      </c>
      <c r="GK81" s="10" vm="24126">
        <v>0</v>
      </c>
      <c r="GL81" s="10" vm="17671">
        <v>0</v>
      </c>
      <c r="GM81" s="10" vm="48228">
        <v>0</v>
      </c>
      <c r="GN81" s="10" vm="10908">
        <v>0</v>
      </c>
      <c r="GO81" s="10" vm="4441">
        <v>0</v>
      </c>
      <c r="GP81" s="10" vm="46602">
        <v>0</v>
      </c>
      <c r="GQ81" s="10" vm="37335">
        <v>0</v>
      </c>
      <c r="GR81" s="10" vm="30788">
        <v>0</v>
      </c>
      <c r="GS81" s="10" vm="23901">
        <v>0</v>
      </c>
      <c r="GT81" s="10" vm="17450">
        <v>3280</v>
      </c>
      <c r="GU81" s="10" vm="44895">
        <v>1824</v>
      </c>
      <c r="GV81" s="10" vm="10677">
        <v>1456</v>
      </c>
      <c r="GW81" s="10" vm="4222">
        <v>0</v>
      </c>
      <c r="GX81" s="81" vm="43138">
        <v>0</v>
      </c>
      <c r="GY81" s="10" vm="37112">
        <v>0</v>
      </c>
      <c r="GZ81" s="10" vm="30613">
        <v>0</v>
      </c>
      <c r="HA81" s="10" vm="23672">
        <v>0</v>
      </c>
      <c r="HB81" s="10" vm="17240">
        <v>0</v>
      </c>
      <c r="HC81" s="81" vm="54635">
        <v>0</v>
      </c>
      <c r="HD81" s="81" vm="10467">
        <v>171</v>
      </c>
      <c r="HE81" s="10" vm="4004">
        <v>171</v>
      </c>
      <c r="HF81" s="10" vm="52877">
        <v>1216</v>
      </c>
      <c r="HG81" s="10" vm="36892">
        <v>1204</v>
      </c>
      <c r="HH81" s="10" vm="30394">
        <v>0</v>
      </c>
      <c r="HI81" s="10" vm="23449">
        <v>0</v>
      </c>
      <c r="HJ81" s="10" vm="17022">
        <v>2097</v>
      </c>
      <c r="HK81" s="10" vm="65751">
        <v>0</v>
      </c>
      <c r="HL81" s="10" vm="10261">
        <v>0</v>
      </c>
      <c r="HM81" s="10" vm="3787">
        <v>0</v>
      </c>
      <c r="HN81" s="10" vm="49764">
        <v>843</v>
      </c>
      <c r="HO81" s="10" vm="36669">
        <v>5360</v>
      </c>
      <c r="HP81" s="10" vm="30171">
        <v>260</v>
      </c>
      <c r="HQ81" s="10" vm="23214">
        <v>467</v>
      </c>
      <c r="HR81" s="10" vm="16801">
        <v>727</v>
      </c>
      <c r="HS81" s="10" vm="48020">
        <v>0</v>
      </c>
      <c r="HT81" s="10" vm="10056">
        <v>0</v>
      </c>
      <c r="HU81" s="10" vm="3574">
        <v>0</v>
      </c>
      <c r="HV81" s="10" vm="46422">
        <v>3208</v>
      </c>
      <c r="HW81" s="10" vm="36443">
        <v>0</v>
      </c>
      <c r="HX81" s="10" vm="29922">
        <v>0</v>
      </c>
      <c r="HY81" s="10" vm="22983">
        <v>28</v>
      </c>
      <c r="HZ81" s="10" vm="16584">
        <v>0</v>
      </c>
      <c r="IA81" s="10" vm="44669">
        <v>0</v>
      </c>
      <c r="IB81" s="10" vm="9820">
        <v>-140</v>
      </c>
      <c r="IC81" s="10" vm="3353">
        <v>3096</v>
      </c>
      <c r="ID81" s="10" vm="42915">
        <v>278</v>
      </c>
      <c r="IE81" s="10" vm="36221">
        <v>1063</v>
      </c>
      <c r="IF81" s="10" vm="29692">
        <v>1659</v>
      </c>
      <c r="IG81" s="10" vm="22801">
        <v>3000</v>
      </c>
      <c r="IH81" s="10" vm="16369">
        <v>3704</v>
      </c>
      <c r="II81" s="10" vm="54418">
        <v>4425</v>
      </c>
      <c r="IJ81" s="10" vm="9626">
        <v>0</v>
      </c>
      <c r="IK81" s="10" vm="3132">
        <v>98</v>
      </c>
      <c r="IL81" s="10" vm="52660">
        <v>-34</v>
      </c>
      <c r="IM81" s="10" vm="35990">
        <v>3</v>
      </c>
      <c r="IN81" s="10" vm="29460">
        <v>5089</v>
      </c>
      <c r="IO81" s="81" vm="22583">
        <v>5164</v>
      </c>
      <c r="IP81" s="10" vm="16152">
        <v>7</v>
      </c>
      <c r="IQ81" s="10" vm="51300">
        <v>0</v>
      </c>
      <c r="IR81" s="10" vm="9410">
        <v>0</v>
      </c>
      <c r="IS81" s="81" vm="2913">
        <v>33</v>
      </c>
      <c r="IT81" s="10" vm="49534">
        <v>33</v>
      </c>
    </row>
    <row r="82" spans="1:254" x14ac:dyDescent="0.25">
      <c r="A82" s="8" t="s">
        <v>15</v>
      </c>
      <c r="B82" s="8" t="s">
        <v>990</v>
      </c>
      <c r="C82" s="89">
        <v>44651</v>
      </c>
      <c r="D82" s="76" vm="15946">
        <v>12</v>
      </c>
      <c r="E82" s="10" vm="9197">
        <v>210569</v>
      </c>
      <c r="F82" s="10" vm="65477">
        <v>-183092</v>
      </c>
      <c r="G82" s="10" vm="42683">
        <v>-14907</v>
      </c>
      <c r="H82" s="10" vm="59604">
        <v>12570</v>
      </c>
      <c r="I82" s="10" vm="29239">
        <v>3751</v>
      </c>
      <c r="J82" s="10" vm="63425">
        <v>16321</v>
      </c>
      <c r="K82" s="10" vm="46222">
        <v>217995</v>
      </c>
      <c r="L82" s="10" vm="15709">
        <v>-555</v>
      </c>
      <c r="M82" s="10" vm="8979">
        <v>0</v>
      </c>
      <c r="N82" s="10" vm="44454">
        <v>798</v>
      </c>
      <c r="O82" s="10" vm="42456">
        <v>-36261</v>
      </c>
      <c r="P82" s="10" vm="35740">
        <v>0</v>
      </c>
      <c r="Q82" s="10" vm="64364">
        <v>0</v>
      </c>
      <c r="R82" s="10" vm="22361">
        <v>0</v>
      </c>
      <c r="S82" s="10" vm="55936">
        <v>0</v>
      </c>
      <c r="T82" s="10" vm="15516">
        <v>198298</v>
      </c>
      <c r="U82" s="10" vm="8767">
        <v>0</v>
      </c>
      <c r="V82" s="10" vm="54206">
        <v>198298</v>
      </c>
      <c r="W82" s="10" vm="42240">
        <v>0</v>
      </c>
      <c r="X82" s="10" vm="35504">
        <v>-4079</v>
      </c>
      <c r="Y82" s="10" vm="28932">
        <v>0</v>
      </c>
      <c r="Z82" s="10" vm="22140">
        <v>0</v>
      </c>
      <c r="AA82" s="10" vm="66074">
        <v>194219</v>
      </c>
      <c r="AB82" s="10" vm="15324">
        <v>119053</v>
      </c>
      <c r="AC82" s="10" vm="8571">
        <v>16055</v>
      </c>
      <c r="AD82" s="10" vm="51086">
        <v>135108</v>
      </c>
      <c r="AE82" s="10" vm="42021">
        <v>2942</v>
      </c>
      <c r="AF82" s="10" vm="35278">
        <v>0</v>
      </c>
      <c r="AG82" s="10" vm="28699">
        <v>62</v>
      </c>
      <c r="AH82" s="10" vm="21919">
        <v>9834</v>
      </c>
      <c r="AI82" s="10" vm="49307">
        <v>147946</v>
      </c>
      <c r="AJ82" s="10" vm="15120">
        <v>17672</v>
      </c>
      <c r="AK82" s="10" vm="63204">
        <v>17608</v>
      </c>
      <c r="AL82" s="10" vm="47714">
        <v>24731</v>
      </c>
      <c r="AM82" s="10" vm="41812">
        <v>18814</v>
      </c>
      <c r="AN82" s="10" vm="35048">
        <v>0</v>
      </c>
      <c r="AO82" s="10" vm="28475">
        <v>192</v>
      </c>
      <c r="AP82" s="10" vm="21709">
        <v>0</v>
      </c>
      <c r="AQ82" s="10" vm="45997">
        <v>20515</v>
      </c>
      <c r="AR82" s="10" vm="14885">
        <v>0</v>
      </c>
      <c r="AS82" s="10" vm="8267">
        <v>11047</v>
      </c>
      <c r="AT82" s="10" vm="44226">
        <v>110579</v>
      </c>
      <c r="AU82" s="10" vm="41590">
        <v>37367</v>
      </c>
      <c r="AV82" s="10" vm="34921">
        <v>3011</v>
      </c>
      <c r="AW82" s="10" vm="28248">
        <v>1881461</v>
      </c>
      <c r="AX82" s="10" vm="21502">
        <v>0</v>
      </c>
      <c r="AY82" s="10" vm="55739">
        <v>16261</v>
      </c>
      <c r="AZ82" s="10" vm="14677">
        <v>504</v>
      </c>
      <c r="BA82" s="10" vm="8049">
        <v>0</v>
      </c>
      <c r="BB82" s="10" vm="53974">
        <v>133</v>
      </c>
      <c r="BC82" s="10" vm="41360">
        <v>0</v>
      </c>
      <c r="BD82" s="10" vm="34723">
        <v>0</v>
      </c>
      <c r="BE82" s="10" vm="28019">
        <v>13075</v>
      </c>
      <c r="BF82" s="10" vm="21287">
        <v>0</v>
      </c>
      <c r="BG82" s="10" vm="65951">
        <v>1911434</v>
      </c>
      <c r="BH82" s="10" vm="14479">
        <v>7953</v>
      </c>
      <c r="BI82" s="10" vm="7845">
        <v>6023</v>
      </c>
      <c r="BJ82" s="10" vm="50868">
        <v>45757</v>
      </c>
      <c r="BK82" s="10" vm="41131">
        <v>544</v>
      </c>
      <c r="BL82" s="10" vm="34499">
        <v>24663</v>
      </c>
      <c r="BM82" s="10" vm="27788">
        <v>84940</v>
      </c>
      <c r="BN82" s="10" vm="21065">
        <v>22855</v>
      </c>
      <c r="BO82" s="10" vm="49083">
        <v>0</v>
      </c>
      <c r="BP82" s="10" vm="14274">
        <v>2844</v>
      </c>
      <c r="BQ82" s="10" vm="7683">
        <v>60260</v>
      </c>
      <c r="BR82" s="10" vm="47489">
        <v>85959</v>
      </c>
      <c r="BS82" s="10" vm="40918">
        <v>-1019</v>
      </c>
      <c r="BT82" s="10" vm="34260">
        <v>1910415</v>
      </c>
      <c r="BU82" s="10" vm="27561">
        <v>948368</v>
      </c>
      <c r="BV82" s="10" vm="20849">
        <v>0</v>
      </c>
      <c r="BW82" s="10" vm="45775">
        <v>0</v>
      </c>
      <c r="BX82" s="10" vm="14043">
        <v>353955</v>
      </c>
      <c r="BY82" s="10" vm="7483">
        <v>0</v>
      </c>
      <c r="BZ82" s="10" vm="44008">
        <v>0</v>
      </c>
      <c r="CA82" s="10" vm="40693">
        <v>4152</v>
      </c>
      <c r="CB82" s="10" vm="64737">
        <v>1306475</v>
      </c>
      <c r="CC82" s="10" vm="27335">
        <v>32992</v>
      </c>
      <c r="CD82" s="10" vm="20646">
        <v>2397</v>
      </c>
      <c r="CE82" s="10" vm="55524">
        <v>568551</v>
      </c>
      <c r="CF82" s="10" vm="13834">
        <v>410984</v>
      </c>
      <c r="CG82" s="10" vm="7270">
        <v>157529</v>
      </c>
      <c r="CH82" s="10" vm="53756">
        <v>38</v>
      </c>
      <c r="CI82" s="10" vm="40458">
        <v>0</v>
      </c>
      <c r="CJ82" s="10" vm="33885">
        <v>0</v>
      </c>
      <c r="CK82" s="10" vm="27110">
        <v>568551</v>
      </c>
      <c r="CL82" s="10" vm="20430">
        <v>18641</v>
      </c>
      <c r="CM82" s="10" vm="65877">
        <v>14907</v>
      </c>
      <c r="CN82" s="10" vm="13629">
        <v>0</v>
      </c>
      <c r="CO82" s="10" vm="7056">
        <v>3734</v>
      </c>
      <c r="CP82" s="10" vm="50638">
        <v>2628</v>
      </c>
      <c r="CQ82" s="10" vm="40229">
        <v>0</v>
      </c>
      <c r="CR82" s="10" vm="33660">
        <v>2756</v>
      </c>
      <c r="CS82" s="10" vm="26876">
        <v>-128</v>
      </c>
      <c r="CT82" s="10" vm="20210">
        <v>0</v>
      </c>
      <c r="CU82" s="10" vm="48857">
        <v>0</v>
      </c>
      <c r="CV82" s="10" vm="13424">
        <v>323</v>
      </c>
      <c r="CW82" s="10" vm="63043">
        <v>-323</v>
      </c>
      <c r="CX82" s="10" vm="47267">
        <v>0</v>
      </c>
      <c r="CY82" s="10" vm="40012">
        <v>0</v>
      </c>
      <c r="CZ82" s="10" vm="64715">
        <v>0</v>
      </c>
      <c r="DA82" s="10" vm="26652">
        <v>0</v>
      </c>
      <c r="DB82" s="81" vm="19993">
        <v>0</v>
      </c>
      <c r="DC82" s="81" vm="45552">
        <v>0</v>
      </c>
      <c r="DD82" s="81" vm="13188">
        <v>0</v>
      </c>
      <c r="DE82" s="81" vm="6675">
        <v>0</v>
      </c>
      <c r="DF82" s="10" vm="43787">
        <v>789</v>
      </c>
      <c r="DG82" s="10" vm="39785">
        <v>0</v>
      </c>
      <c r="DH82" s="10" vm="33243">
        <v>1497</v>
      </c>
      <c r="DI82" s="10" vm="26418">
        <v>-708</v>
      </c>
      <c r="DJ82" s="10" vm="19784">
        <v>22058</v>
      </c>
      <c r="DK82" s="10" vm="55305">
        <v>14907</v>
      </c>
      <c r="DL82" s="10" vm="12980">
        <v>4576</v>
      </c>
      <c r="DM82" s="10" vm="6458">
        <v>2575</v>
      </c>
      <c r="DN82" s="10" vm="53537">
        <v>0</v>
      </c>
      <c r="DO82" s="10" vm="39555">
        <v>0</v>
      </c>
      <c r="DP82" s="10" vm="33030">
        <v>0</v>
      </c>
      <c r="DQ82" s="10" vm="26189">
        <v>0</v>
      </c>
      <c r="DR82" s="10" vm="19570">
        <v>175</v>
      </c>
      <c r="DS82" s="10" vm="52128">
        <v>0</v>
      </c>
      <c r="DT82" s="10" vm="12782">
        <v>152</v>
      </c>
      <c r="DU82" s="10" vm="6246">
        <v>23</v>
      </c>
      <c r="DV82" s="10" vm="50417">
        <v>594</v>
      </c>
      <c r="DW82" s="10" vm="39329">
        <v>0</v>
      </c>
      <c r="DX82" s="10" vm="32804">
        <v>624</v>
      </c>
      <c r="DY82" s="10" vm="25964">
        <v>-30</v>
      </c>
      <c r="DZ82" s="10" vm="19349">
        <v>6</v>
      </c>
      <c r="EA82" s="10" vm="48635">
        <v>0</v>
      </c>
      <c r="EB82" s="10" vm="12577">
        <v>88</v>
      </c>
      <c r="EC82" s="10" vm="6073">
        <v>-82</v>
      </c>
      <c r="ED82" s="10" vm="47047">
        <v>29526</v>
      </c>
      <c r="EE82" s="10" vm="65085">
        <v>0</v>
      </c>
      <c r="EF82" s="10" vm="32561">
        <v>29727</v>
      </c>
      <c r="EG82" s="10" vm="25740">
        <v>-201</v>
      </c>
      <c r="EH82" s="81" vm="19135">
        <v>0</v>
      </c>
      <c r="EI82" s="81" vm="45331">
        <v>0</v>
      </c>
      <c r="EJ82" s="81" vm="12342">
        <v>0</v>
      </c>
      <c r="EK82" s="81" vm="5870">
        <v>0</v>
      </c>
      <c r="EL82" s="10" vm="43570">
        <v>10264</v>
      </c>
      <c r="EM82" s="10" vm="38884">
        <v>0</v>
      </c>
      <c r="EN82" s="10" vm="32387">
        <v>37346</v>
      </c>
      <c r="EO82" s="10" vm="25508">
        <v>-27082</v>
      </c>
      <c r="EP82" s="10" vm="18934">
        <v>40565</v>
      </c>
      <c r="EQ82" s="10" vm="55087">
        <v>0</v>
      </c>
      <c r="ER82" s="10" vm="12131">
        <v>67937</v>
      </c>
      <c r="ES82" s="10" vm="5656">
        <v>-27372</v>
      </c>
      <c r="ET82" s="10" vm="53321">
        <v>62623</v>
      </c>
      <c r="EU82" s="10" vm="38653">
        <v>14907</v>
      </c>
      <c r="EV82" s="10" vm="32172">
        <v>72513</v>
      </c>
      <c r="EW82" s="10" vm="25280">
        <v>-24797</v>
      </c>
      <c r="EX82" s="10" vm="18720">
        <v>5978</v>
      </c>
      <c r="EY82" s="10" vm="51926">
        <v>3731</v>
      </c>
      <c r="EZ82" s="10" vm="11960">
        <v>15</v>
      </c>
      <c r="FA82" s="10" vm="5445">
        <v>3671</v>
      </c>
      <c r="FB82" s="10" vm="50187">
        <v>1467605</v>
      </c>
      <c r="FC82" s="10" vm="38428">
        <v>0</v>
      </c>
      <c r="FD82" s="10" vm="31952">
        <v>1467605</v>
      </c>
      <c r="FE82" s="10" vm="25049">
        <v>96000</v>
      </c>
      <c r="FF82" s="10" vm="18500">
        <v>10626</v>
      </c>
      <c r="FG82" s="10" vm="48412">
        <v>0</v>
      </c>
      <c r="FH82" s="10" vm="11763">
        <v>-8506</v>
      </c>
      <c r="FI82" s="10" vm="5231">
        <v>489783</v>
      </c>
      <c r="FJ82" s="10" vm="46822">
        <v>-2999</v>
      </c>
      <c r="FK82" s="10" vm="38216">
        <v>0</v>
      </c>
      <c r="FL82" s="10" vm="31701">
        <v>2052509</v>
      </c>
      <c r="FM82" s="10" vm="24815">
        <v>155112</v>
      </c>
      <c r="FN82" s="10" vm="18324">
        <v>20511</v>
      </c>
      <c r="FO82" s="10" vm="45125">
        <v>0</v>
      </c>
      <c r="FP82" s="10" vm="11534">
        <v>0</v>
      </c>
      <c r="FQ82" s="10" vm="5014">
        <v>-4575</v>
      </c>
      <c r="FR82" s="10" vm="43350">
        <v>0</v>
      </c>
      <c r="FS82" s="10" vm="37984">
        <v>0</v>
      </c>
      <c r="FT82" s="10" vm="31473">
        <v>171048</v>
      </c>
      <c r="FU82" s="10" vm="24590">
        <v>1881461</v>
      </c>
      <c r="FV82" s="10" vm="18116">
        <v>1312493</v>
      </c>
      <c r="FW82" s="81" vm="54865">
        <v>0</v>
      </c>
      <c r="FX82" s="81" vm="11323">
        <v>0</v>
      </c>
      <c r="FY82" s="81" vm="62897">
        <v>-153</v>
      </c>
      <c r="FZ82" s="81" vm="53104">
        <v>286</v>
      </c>
      <c r="GA82" s="81" vm="37770">
        <v>133</v>
      </c>
      <c r="GB82" s="10" vm="31256">
        <v>4498</v>
      </c>
      <c r="GC82" s="10" vm="24361">
        <v>2807</v>
      </c>
      <c r="GD82" s="10" vm="17899">
        <v>1691</v>
      </c>
      <c r="GE82" s="10" vm="51705">
        <v>408</v>
      </c>
      <c r="GF82" s="10" vm="11122">
        <v>484</v>
      </c>
      <c r="GG82" s="10" vm="4646">
        <v>-76</v>
      </c>
      <c r="GH82" s="10" vm="49972">
        <v>225</v>
      </c>
      <c r="GI82" s="10" vm="37548">
        <v>208</v>
      </c>
      <c r="GJ82" s="10" vm="31027">
        <v>17</v>
      </c>
      <c r="GK82" s="10" vm="24133">
        <v>0</v>
      </c>
      <c r="GL82" s="10" vm="17678">
        <v>0</v>
      </c>
      <c r="GM82" s="10" vm="48236">
        <v>0</v>
      </c>
      <c r="GN82" s="10" vm="10918">
        <v>3248</v>
      </c>
      <c r="GO82" s="10" vm="4434">
        <v>1129</v>
      </c>
      <c r="GP82" s="10" vm="46595">
        <v>2119</v>
      </c>
      <c r="GQ82" s="10" vm="37327">
        <v>0</v>
      </c>
      <c r="GR82" s="10" vm="30804">
        <v>0</v>
      </c>
      <c r="GS82" s="10" vm="23910">
        <v>0</v>
      </c>
      <c r="GT82" s="10" vm="17457">
        <v>8379</v>
      </c>
      <c r="GU82" s="10" vm="44906">
        <v>4628</v>
      </c>
      <c r="GV82" s="10" vm="10701">
        <v>3751</v>
      </c>
      <c r="GW82" s="10" vm="4214">
        <v>0</v>
      </c>
      <c r="GX82" s="81" vm="43131">
        <v>8285</v>
      </c>
      <c r="GY82" s="10" vm="37103">
        <v>0</v>
      </c>
      <c r="GZ82" s="10" vm="30622">
        <v>256</v>
      </c>
      <c r="HA82" s="10" vm="23679">
        <v>0</v>
      </c>
      <c r="HB82" s="10" vm="17246">
        <v>0</v>
      </c>
      <c r="HC82" s="81" vm="54644">
        <v>0</v>
      </c>
      <c r="HD82" s="81" vm="10485">
        <v>16122</v>
      </c>
      <c r="HE82" s="10" vm="3996">
        <v>24663</v>
      </c>
      <c r="HF82" s="10" vm="52870">
        <v>21352</v>
      </c>
      <c r="HG82" s="10" vm="36883">
        <v>4915</v>
      </c>
      <c r="HH82" s="10" vm="30386">
        <v>25</v>
      </c>
      <c r="HI82" s="10" vm="23458">
        <v>2553</v>
      </c>
      <c r="HJ82" s="10" vm="17029">
        <v>11603</v>
      </c>
      <c r="HK82" s="10" vm="65755">
        <v>0</v>
      </c>
      <c r="HL82" s="10" vm="10277">
        <v>0</v>
      </c>
      <c r="HM82" s="10" vm="3779">
        <v>0</v>
      </c>
      <c r="HN82" s="10" vm="49757">
        <v>19812</v>
      </c>
      <c r="HO82" s="10" vm="36659">
        <v>60260</v>
      </c>
      <c r="HP82" s="10" vm="30154">
        <v>1547</v>
      </c>
      <c r="HQ82" s="10" vm="23223">
        <v>2605</v>
      </c>
      <c r="HR82" s="10" vm="16808">
        <v>4152</v>
      </c>
      <c r="HS82" s="10" vm="48031">
        <v>0</v>
      </c>
      <c r="HT82" s="10" vm="10065">
        <v>2397</v>
      </c>
      <c r="HU82" s="10" vm="3566">
        <v>2397</v>
      </c>
      <c r="HV82" s="10" vm="65352">
        <v>33863</v>
      </c>
      <c r="HW82" s="10" vm="100703">
        <v>0</v>
      </c>
      <c r="HX82" s="10" vm="29930">
        <v>0</v>
      </c>
      <c r="HY82" s="10" vm="22992">
        <v>0</v>
      </c>
      <c r="HZ82" s="10" vm="16591">
        <v>0</v>
      </c>
      <c r="IA82" s="10" vm="44679">
        <v>6371</v>
      </c>
      <c r="IB82" s="10" vm="9845">
        <v>-3973</v>
      </c>
      <c r="IC82" s="10" vm="3346">
        <v>36261</v>
      </c>
      <c r="ID82" s="10" vm="42909">
        <v>1073</v>
      </c>
      <c r="IE82" s="10" vm="36213">
        <v>649</v>
      </c>
      <c r="IF82" s="10" vm="29693">
        <v>59</v>
      </c>
      <c r="IG82" s="10" vm="64217">
        <v>1781</v>
      </c>
      <c r="IH82" s="10" vm="16377">
        <v>10626</v>
      </c>
      <c r="II82" s="10" vm="54429">
        <v>39112</v>
      </c>
      <c r="IJ82" s="10" vm="9641">
        <v>15751</v>
      </c>
      <c r="IK82" s="10" vm="3125">
        <v>728</v>
      </c>
      <c r="IL82" s="10" vm="52654">
        <v>-132</v>
      </c>
      <c r="IM82" s="10" vm="35982">
        <v>4847</v>
      </c>
      <c r="IN82" s="10" vm="29461">
        <v>24977</v>
      </c>
      <c r="IO82" s="81" vm="22593">
        <v>25463</v>
      </c>
      <c r="IP82" s="10" vm="16160">
        <v>0</v>
      </c>
      <c r="IQ82" s="10" vm="51313">
        <v>-1</v>
      </c>
      <c r="IR82" s="10" vm="9426">
        <v>3</v>
      </c>
      <c r="IS82" s="81" vm="2906">
        <v>52</v>
      </c>
      <c r="IT82" s="10" vm="49527">
        <v>52</v>
      </c>
    </row>
    <row r="83" spans="1:254" x14ac:dyDescent="0.25">
      <c r="A83" s="8" t="s">
        <v>94</v>
      </c>
      <c r="B83" s="8" t="s">
        <v>290</v>
      </c>
      <c r="C83" s="89">
        <v>44651</v>
      </c>
      <c r="D83" s="76" vm="15944">
        <v>12</v>
      </c>
      <c r="E83" s="10" vm="9206">
        <v>20408</v>
      </c>
      <c r="F83" s="10" vm="65480">
        <v>-21561</v>
      </c>
      <c r="G83" s="10" vm="42693">
        <v>0</v>
      </c>
      <c r="H83" s="10" vm="59630">
        <v>-1153</v>
      </c>
      <c r="I83" s="10" vm="29232">
        <v>282</v>
      </c>
      <c r="J83" s="10" vm="63418">
        <v>-871</v>
      </c>
      <c r="K83" s="10" vm="46214">
        <v>0</v>
      </c>
      <c r="L83" s="10" vm="15726">
        <v>0</v>
      </c>
      <c r="M83" s="10" vm="8989">
        <v>0</v>
      </c>
      <c r="N83" s="10" vm="44461">
        <v>0</v>
      </c>
      <c r="O83" s="10" vm="42467">
        <v>-299</v>
      </c>
      <c r="P83" s="10" vm="35756">
        <v>0</v>
      </c>
      <c r="Q83" s="10" vm="64360">
        <v>0</v>
      </c>
      <c r="R83" s="10" vm="22355">
        <v>0</v>
      </c>
      <c r="S83" s="10" vm="66323">
        <v>0</v>
      </c>
      <c r="T83" s="10" vm="15525">
        <v>-1170</v>
      </c>
      <c r="U83" s="10" vm="8776">
        <v>0</v>
      </c>
      <c r="V83" s="10" vm="54214">
        <v>-1170</v>
      </c>
      <c r="W83" s="10" vm="42250">
        <v>0</v>
      </c>
      <c r="X83" s="10" vm="35521">
        <v>1011</v>
      </c>
      <c r="Y83" s="10" vm="28925">
        <v>0</v>
      </c>
      <c r="Z83" s="10" vm="22134">
        <v>0</v>
      </c>
      <c r="AA83" s="10" vm="66069">
        <v>-159</v>
      </c>
      <c r="AB83" s="10" vm="63941">
        <v>3195</v>
      </c>
      <c r="AC83" s="10" vm="8579">
        <v>988</v>
      </c>
      <c r="AD83" s="10" vm="51094">
        <v>4183</v>
      </c>
      <c r="AE83" s="10" vm="42033">
        <v>223</v>
      </c>
      <c r="AF83" s="10" vm="35287">
        <v>0</v>
      </c>
      <c r="AG83" s="10" vm="28692">
        <v>3</v>
      </c>
      <c r="AH83" s="10" vm="21912">
        <v>0</v>
      </c>
      <c r="AI83" s="10" vm="49297">
        <v>4409</v>
      </c>
      <c r="AJ83" s="10" vm="15121">
        <v>93</v>
      </c>
      <c r="AK83" s="10" vm="63207">
        <v>2128</v>
      </c>
      <c r="AL83" s="10" vm="47721">
        <v>647</v>
      </c>
      <c r="AM83" s="10" vm="41822">
        <v>788</v>
      </c>
      <c r="AN83" s="10" vm="64945">
        <v>0</v>
      </c>
      <c r="AO83" s="10" vm="28468">
        <v>40</v>
      </c>
      <c r="AP83" s="10" vm="21702">
        <v>10</v>
      </c>
      <c r="AQ83" s="10" vm="45989">
        <v>974</v>
      </c>
      <c r="AR83" s="10" vm="14903">
        <v>0</v>
      </c>
      <c r="AS83" s="10" vm="8276">
        <v>0</v>
      </c>
      <c r="AT83" s="10" vm="44233">
        <v>4680</v>
      </c>
      <c r="AU83" s="10" vm="41600">
        <v>-271</v>
      </c>
      <c r="AV83" s="10" vm="34927">
        <v>102</v>
      </c>
      <c r="AW83" s="10" vm="28241">
        <v>39511</v>
      </c>
      <c r="AX83" s="10" vm="21497">
        <v>0</v>
      </c>
      <c r="AY83" s="10" vm="55732">
        <v>1588</v>
      </c>
      <c r="AZ83" s="10" vm="14690">
        <v>0</v>
      </c>
      <c r="BA83" s="10" vm="8058">
        <v>0</v>
      </c>
      <c r="BB83" s="10" vm="53982">
        <v>92</v>
      </c>
      <c r="BC83" s="10" vm="41371">
        <v>0</v>
      </c>
      <c r="BD83" s="10" vm="34740">
        <v>0</v>
      </c>
      <c r="BE83" s="10" vm="28012">
        <v>0</v>
      </c>
      <c r="BF83" s="10" vm="21281">
        <v>0</v>
      </c>
      <c r="BG83" s="10" vm="65947">
        <v>41191</v>
      </c>
      <c r="BH83" s="10" vm="14490">
        <v>0</v>
      </c>
      <c r="BI83" s="10" vm="7855">
        <v>3202</v>
      </c>
      <c r="BJ83" s="10" vm="50876">
        <v>2503</v>
      </c>
      <c r="BK83" s="10" vm="41143">
        <v>0</v>
      </c>
      <c r="BL83" s="10" vm="34508">
        <v>1781</v>
      </c>
      <c r="BM83" s="10" vm="27781">
        <v>7486</v>
      </c>
      <c r="BN83" s="10" vm="21058">
        <v>23</v>
      </c>
      <c r="BO83" s="10" vm="49073">
        <v>0</v>
      </c>
      <c r="BP83" s="10" vm="14275">
        <v>223</v>
      </c>
      <c r="BQ83" s="10" vm="7689">
        <v>21690</v>
      </c>
      <c r="BR83" s="10" vm="47496">
        <v>21936</v>
      </c>
      <c r="BS83" s="10" vm="65135">
        <v>-14450</v>
      </c>
      <c r="BT83" s="10" vm="34285">
        <v>26741</v>
      </c>
      <c r="BU83" s="10" vm="27554">
        <v>1761</v>
      </c>
      <c r="BV83" s="10" vm="20843">
        <v>0</v>
      </c>
      <c r="BW83" s="10" vm="45767">
        <v>0</v>
      </c>
      <c r="BX83" s="10" vm="14061">
        <v>16195</v>
      </c>
      <c r="BY83" s="10" vm="7492">
        <v>0</v>
      </c>
      <c r="BZ83" s="10" vm="44015">
        <v>0</v>
      </c>
      <c r="CA83" s="10" vm="40703">
        <v>0</v>
      </c>
      <c r="CB83" s="10" vm="34114">
        <v>17956</v>
      </c>
      <c r="CC83" s="10" vm="27328">
        <v>3354</v>
      </c>
      <c r="CD83" s="10" vm="20641">
        <v>0</v>
      </c>
      <c r="CE83" s="10" vm="55516">
        <v>5431</v>
      </c>
      <c r="CF83" s="10" vm="13846">
        <v>3508</v>
      </c>
      <c r="CG83" s="10" vm="7279">
        <v>0</v>
      </c>
      <c r="CH83" s="10" vm="53763">
        <v>1923</v>
      </c>
      <c r="CI83" s="10" vm="40469">
        <v>0</v>
      </c>
      <c r="CJ83" s="10" vm="33903">
        <v>0</v>
      </c>
      <c r="CK83" s="10" vm="27103">
        <v>5431</v>
      </c>
      <c r="CL83" s="10" vm="20424">
        <v>0</v>
      </c>
      <c r="CM83" s="10" vm="52281">
        <v>0</v>
      </c>
      <c r="CN83" s="10" vm="13639">
        <v>0</v>
      </c>
      <c r="CO83" s="10" vm="7064">
        <v>0</v>
      </c>
      <c r="CP83" s="10" vm="50645">
        <v>0</v>
      </c>
      <c r="CQ83" s="10" vm="40240">
        <v>0</v>
      </c>
      <c r="CR83" s="10" vm="33669">
        <v>0</v>
      </c>
      <c r="CS83" s="10" vm="26869">
        <v>0</v>
      </c>
      <c r="CT83" s="10" vm="20204">
        <v>0</v>
      </c>
      <c r="CU83" s="10" vm="48848">
        <v>0</v>
      </c>
      <c r="CV83" s="10" vm="13426">
        <v>0</v>
      </c>
      <c r="CW83" s="10" vm="6889">
        <v>0</v>
      </c>
      <c r="CX83" s="10" vm="47274">
        <v>0</v>
      </c>
      <c r="CY83" s="10" vm="40020">
        <v>0</v>
      </c>
      <c r="CZ83" s="10" vm="33439">
        <v>0</v>
      </c>
      <c r="DA83" s="10" vm="26645">
        <v>0</v>
      </c>
      <c r="DB83" s="81" vm="19987">
        <v>0</v>
      </c>
      <c r="DC83" s="81" vm="45544">
        <v>0</v>
      </c>
      <c r="DD83" s="81" vm="13208">
        <v>0</v>
      </c>
      <c r="DE83" s="81" vm="6684">
        <v>0</v>
      </c>
      <c r="DF83" s="10" vm="43794">
        <v>0</v>
      </c>
      <c r="DG83" s="10" vm="39795">
        <v>0</v>
      </c>
      <c r="DH83" s="10" vm="33256">
        <v>0</v>
      </c>
      <c r="DI83" s="10" vm="26411">
        <v>0</v>
      </c>
      <c r="DJ83" s="10" vm="19778">
        <v>0</v>
      </c>
      <c r="DK83" s="10" vm="55297">
        <v>0</v>
      </c>
      <c r="DL83" s="10" vm="12992">
        <v>0</v>
      </c>
      <c r="DM83" s="10" vm="6467">
        <v>0</v>
      </c>
      <c r="DN83" s="10" vm="53544">
        <v>0</v>
      </c>
      <c r="DO83" s="10" vm="39565">
        <v>0</v>
      </c>
      <c r="DP83" s="10" vm="33047">
        <v>0</v>
      </c>
      <c r="DQ83" s="10" vm="26182">
        <v>0</v>
      </c>
      <c r="DR83" s="10" vm="19564">
        <v>0</v>
      </c>
      <c r="DS83" s="10" vm="65814">
        <v>0</v>
      </c>
      <c r="DT83" s="10" vm="63857">
        <v>0</v>
      </c>
      <c r="DU83" s="10" vm="6255">
        <v>0</v>
      </c>
      <c r="DV83" s="10" vm="50424">
        <v>0</v>
      </c>
      <c r="DW83" s="10" vm="39339">
        <v>0</v>
      </c>
      <c r="DX83" s="10" vm="32813">
        <v>0</v>
      </c>
      <c r="DY83" s="10" vm="25958">
        <v>0</v>
      </c>
      <c r="DZ83" s="10" vm="19343">
        <v>0</v>
      </c>
      <c r="EA83" s="10" vm="48627">
        <v>0</v>
      </c>
      <c r="EB83" s="10" vm="12579">
        <v>0</v>
      </c>
      <c r="EC83" s="10" vm="62981">
        <v>0</v>
      </c>
      <c r="ED83" s="10" vm="47054">
        <v>0</v>
      </c>
      <c r="EE83" s="10" vm="39119">
        <v>0</v>
      </c>
      <c r="EF83" s="10" vm="32585">
        <v>0</v>
      </c>
      <c r="EG83" s="10" vm="25732">
        <v>0</v>
      </c>
      <c r="EH83" s="81" vm="19129">
        <v>0</v>
      </c>
      <c r="EI83" s="81" vm="45322">
        <v>0</v>
      </c>
      <c r="EJ83" s="81" vm="12360">
        <v>0</v>
      </c>
      <c r="EK83" s="81" vm="5879">
        <v>0</v>
      </c>
      <c r="EL83" s="10" vm="43577">
        <v>15999</v>
      </c>
      <c r="EM83" s="10" vm="38894">
        <v>0</v>
      </c>
      <c r="EN83" s="10" vm="32396">
        <v>16881</v>
      </c>
      <c r="EO83" s="10" vm="25502">
        <v>-882</v>
      </c>
      <c r="EP83" s="10" vm="100611">
        <v>15999</v>
      </c>
      <c r="EQ83" s="10" vm="55080">
        <v>0</v>
      </c>
      <c r="ER83" s="10" vm="12143">
        <v>16881</v>
      </c>
      <c r="ES83" s="10" vm="5665">
        <v>-882</v>
      </c>
      <c r="ET83" s="10" vm="53328">
        <v>15999</v>
      </c>
      <c r="EU83" s="10" vm="38663">
        <v>0</v>
      </c>
      <c r="EV83" s="10" vm="32189">
        <v>16881</v>
      </c>
      <c r="EW83" s="10" vm="25272">
        <v>-882</v>
      </c>
      <c r="EX83" s="10" vm="18714">
        <v>63</v>
      </c>
      <c r="EY83" s="10" vm="51917">
        <v>24</v>
      </c>
      <c r="EZ83" s="10" vm="63807">
        <v>0</v>
      </c>
      <c r="FA83" s="10" vm="5454">
        <v>0</v>
      </c>
      <c r="FB83" s="10" vm="50194">
        <v>52214</v>
      </c>
      <c r="FC83" s="10" vm="38439">
        <v>0</v>
      </c>
      <c r="FD83" s="10" vm="31961">
        <v>52214</v>
      </c>
      <c r="FE83" s="10" vm="25042">
        <v>0</v>
      </c>
      <c r="FF83" s="10" vm="18494">
        <v>1287</v>
      </c>
      <c r="FG83" s="10" vm="48403">
        <v>0</v>
      </c>
      <c r="FH83" s="10" vm="11765">
        <v>-71</v>
      </c>
      <c r="FI83" s="10" vm="5240">
        <v>0</v>
      </c>
      <c r="FJ83" s="10" vm="46829">
        <v>0</v>
      </c>
      <c r="FK83" s="10" vm="38225">
        <v>0</v>
      </c>
      <c r="FL83" s="10" vm="31727">
        <v>53430</v>
      </c>
      <c r="FM83" s="10" vm="24808">
        <v>12981</v>
      </c>
      <c r="FN83" s="10" vm="18319">
        <v>974</v>
      </c>
      <c r="FO83" s="10" vm="45117">
        <v>0</v>
      </c>
      <c r="FP83" s="10" vm="11554">
        <v>0</v>
      </c>
      <c r="FQ83" s="10" vm="5023">
        <v>-36</v>
      </c>
      <c r="FR83" s="10" vm="43357">
        <v>0</v>
      </c>
      <c r="FS83" s="10" vm="37994">
        <v>0</v>
      </c>
      <c r="FT83" s="10" vm="31492">
        <v>13919</v>
      </c>
      <c r="FU83" s="10" vm="24583">
        <v>39511</v>
      </c>
      <c r="FV83" s="10" vm="18110">
        <v>39233</v>
      </c>
      <c r="FW83" s="81" vm="54856">
        <v>85</v>
      </c>
      <c r="FX83" s="81" vm="11336">
        <v>0</v>
      </c>
      <c r="FY83" s="81" vm="62898">
        <v>0</v>
      </c>
      <c r="FZ83" s="81" vm="53111">
        <v>7</v>
      </c>
      <c r="GA83" s="81" vm="37780">
        <v>92</v>
      </c>
      <c r="GB83" s="10" vm="31274">
        <v>0</v>
      </c>
      <c r="GC83" s="10" vm="24354">
        <v>0</v>
      </c>
      <c r="GD83" s="10" vm="17893">
        <v>0</v>
      </c>
      <c r="GE83" s="10" vm="51694">
        <v>0</v>
      </c>
      <c r="GF83" s="10" vm="11115">
        <v>0</v>
      </c>
      <c r="GG83" s="10" vm="4655">
        <v>0</v>
      </c>
      <c r="GH83" s="10" vm="49979">
        <v>0</v>
      </c>
      <c r="GI83" s="10" vm="37559">
        <v>0</v>
      </c>
      <c r="GJ83" s="10" vm="31045">
        <v>0</v>
      </c>
      <c r="GK83" s="10" vm="24127">
        <v>0</v>
      </c>
      <c r="GL83" s="10" vm="17672">
        <v>0</v>
      </c>
      <c r="GM83" s="10" vm="48229">
        <v>0</v>
      </c>
      <c r="GN83" s="10" vm="10910">
        <v>317</v>
      </c>
      <c r="GO83" s="10" vm="4442">
        <v>35</v>
      </c>
      <c r="GP83" s="10" vm="46603">
        <v>282</v>
      </c>
      <c r="GQ83" s="10" vm="37336">
        <v>0</v>
      </c>
      <c r="GR83" s="10" vm="30815">
        <v>0</v>
      </c>
      <c r="GS83" s="10" vm="23902">
        <v>0</v>
      </c>
      <c r="GT83" s="10" vm="17451">
        <v>317</v>
      </c>
      <c r="GU83" s="10" vm="44896">
        <v>35</v>
      </c>
      <c r="GV83" s="10" vm="10694">
        <v>282</v>
      </c>
      <c r="GW83" s="10" vm="4223">
        <v>0</v>
      </c>
      <c r="GX83" s="81" vm="43139">
        <v>0</v>
      </c>
      <c r="GY83" s="10" vm="37113">
        <v>0</v>
      </c>
      <c r="GZ83" s="10" vm="30628">
        <v>0</v>
      </c>
      <c r="HA83" s="10" vm="23673">
        <v>0</v>
      </c>
      <c r="HB83" s="10" vm="17241">
        <v>0</v>
      </c>
      <c r="HC83" s="81" vm="54636">
        <v>0</v>
      </c>
      <c r="HD83" s="81" vm="10478">
        <v>1781</v>
      </c>
      <c r="HE83" s="10" vm="4005">
        <v>1781</v>
      </c>
      <c r="HF83" s="10" vm="52878">
        <v>81</v>
      </c>
      <c r="HG83" s="10" vm="36893">
        <v>250</v>
      </c>
      <c r="HH83" s="10" vm="30413">
        <v>19368</v>
      </c>
      <c r="HI83" s="10" vm="23450">
        <v>0</v>
      </c>
      <c r="HJ83" s="10" vm="17023">
        <v>1568</v>
      </c>
      <c r="HK83" s="10" vm="51511">
        <v>0</v>
      </c>
      <c r="HL83" s="10" vm="63749">
        <v>0</v>
      </c>
      <c r="HM83" s="10" vm="3788">
        <v>0</v>
      </c>
      <c r="HN83" s="10" vm="49765">
        <v>423</v>
      </c>
      <c r="HO83" s="10" vm="36670">
        <v>21690</v>
      </c>
      <c r="HP83" s="10" vm="30180">
        <v>0</v>
      </c>
      <c r="HQ83" s="10" vm="23215">
        <v>0</v>
      </c>
      <c r="HR83" s="10" vm="16802">
        <v>0</v>
      </c>
      <c r="HS83" s="10" vm="48021">
        <v>0</v>
      </c>
      <c r="HT83" s="10" vm="10058">
        <v>0</v>
      </c>
      <c r="HU83" s="10" vm="3575">
        <v>0</v>
      </c>
      <c r="HV83" s="10" vm="65355">
        <v>201</v>
      </c>
      <c r="HW83" s="10" vm="36444">
        <v>0</v>
      </c>
      <c r="HX83" s="10" vm="29949">
        <v>0</v>
      </c>
      <c r="HY83" s="10" vm="22984">
        <v>98</v>
      </c>
      <c r="HZ83" s="10" vm="16585">
        <v>0</v>
      </c>
      <c r="IA83" s="10" vm="44670">
        <v>0</v>
      </c>
      <c r="IB83" s="10" vm="9839">
        <v>0</v>
      </c>
      <c r="IC83" s="10" vm="3354">
        <v>299</v>
      </c>
      <c r="ID83" s="10" vm="42916">
        <v>12</v>
      </c>
      <c r="IE83" s="10" vm="36222">
        <v>5</v>
      </c>
      <c r="IF83" s="10" vm="29712">
        <v>0</v>
      </c>
      <c r="IG83" s="10" vm="64215">
        <v>17</v>
      </c>
      <c r="IH83" s="10" vm="16370">
        <v>1287</v>
      </c>
      <c r="II83" s="10" vm="54419">
        <v>1080</v>
      </c>
      <c r="IJ83" s="10" vm="9635">
        <v>0</v>
      </c>
      <c r="IK83" s="10" vm="3133">
        <v>0</v>
      </c>
      <c r="IL83" s="10" vm="52661">
        <v>-6</v>
      </c>
      <c r="IM83" s="10" vm="35991">
        <v>0</v>
      </c>
      <c r="IN83" s="10" vm="29477">
        <v>770</v>
      </c>
      <c r="IO83" s="81" vm="22584">
        <v>770</v>
      </c>
      <c r="IP83" s="10" vm="16153">
        <v>0</v>
      </c>
      <c r="IQ83" s="10" vm="51301">
        <v>0</v>
      </c>
      <c r="IR83" s="10" vm="9419">
        <v>0</v>
      </c>
      <c r="IS83" s="81" vm="2914">
        <v>0</v>
      </c>
      <c r="IT83" s="10" vm="49535">
        <v>0</v>
      </c>
    </row>
    <row r="84" spans="1:254" x14ac:dyDescent="0.25">
      <c r="A84" s="8" t="s">
        <v>326</v>
      </c>
      <c r="B84" s="8" t="s">
        <v>327</v>
      </c>
      <c r="C84" s="89">
        <v>44651</v>
      </c>
      <c r="D84" s="76" vm="15954">
        <v>12</v>
      </c>
      <c r="E84" s="10" vm="9198">
        <v>3356</v>
      </c>
      <c r="F84" s="10" vm="47900">
        <v>-2957</v>
      </c>
      <c r="G84" s="10" vm="42684">
        <v>0</v>
      </c>
      <c r="H84" s="10" vm="59623">
        <v>399</v>
      </c>
      <c r="I84" s="10" vm="29240">
        <v>17</v>
      </c>
      <c r="J84" s="10" vm="63426">
        <v>416</v>
      </c>
      <c r="K84" s="10" vm="46223">
        <v>0</v>
      </c>
      <c r="L84" s="10" vm="15735">
        <v>0</v>
      </c>
      <c r="M84" s="10" vm="8980">
        <v>0</v>
      </c>
      <c r="N84" s="10" vm="44455">
        <v>0</v>
      </c>
      <c r="O84" s="10" vm="42457">
        <v>-130</v>
      </c>
      <c r="P84" s="10" vm="35750">
        <v>0</v>
      </c>
      <c r="Q84" s="10" vm="29114">
        <v>0</v>
      </c>
      <c r="R84" s="10" vm="22362">
        <v>0</v>
      </c>
      <c r="S84" s="10" vm="55937">
        <v>0</v>
      </c>
      <c r="T84" s="10" vm="15529">
        <v>286</v>
      </c>
      <c r="U84" s="10" vm="8768">
        <v>46</v>
      </c>
      <c r="V84" s="10" vm="54207">
        <v>332</v>
      </c>
      <c r="W84" s="10" vm="42241">
        <v>0</v>
      </c>
      <c r="X84" s="10" vm="35515">
        <v>0</v>
      </c>
      <c r="Y84" s="10" vm="28933">
        <v>0</v>
      </c>
      <c r="Z84" s="10" vm="22141">
        <v>0</v>
      </c>
      <c r="AA84" s="10" vm="66075">
        <v>332</v>
      </c>
      <c r="AB84" s="10" vm="15338">
        <v>2514</v>
      </c>
      <c r="AC84" s="10" vm="8572">
        <v>563</v>
      </c>
      <c r="AD84" s="10" vm="51087">
        <v>3077</v>
      </c>
      <c r="AE84" s="10" vm="42022">
        <v>181</v>
      </c>
      <c r="AF84" s="10" vm="35280">
        <v>0</v>
      </c>
      <c r="AG84" s="10" vm="28700">
        <v>0</v>
      </c>
      <c r="AH84" s="10" vm="21920">
        <v>0</v>
      </c>
      <c r="AI84" s="10" vm="49308">
        <v>3258</v>
      </c>
      <c r="AJ84" s="10" vm="15130">
        <v>760</v>
      </c>
      <c r="AK84" s="10" vm="8452">
        <v>674</v>
      </c>
      <c r="AL84" s="10" vm="47715">
        <v>765</v>
      </c>
      <c r="AM84" s="10" vm="41813">
        <v>0</v>
      </c>
      <c r="AN84" s="10" vm="35066">
        <v>119</v>
      </c>
      <c r="AO84" s="10" vm="28476">
        <v>0</v>
      </c>
      <c r="AP84" s="10" vm="21710">
        <v>0</v>
      </c>
      <c r="AQ84" s="10" vm="45998">
        <v>460</v>
      </c>
      <c r="AR84" s="10" vm="14911">
        <v>0</v>
      </c>
      <c r="AS84" s="10" vm="8268">
        <v>0</v>
      </c>
      <c r="AT84" s="10" vm="44227">
        <v>2778</v>
      </c>
      <c r="AU84" s="10" vm="41591">
        <v>480</v>
      </c>
      <c r="AV84" s="10" vm="64855">
        <v>121</v>
      </c>
      <c r="AW84" s="10" vm="28249">
        <v>21143</v>
      </c>
      <c r="AX84" s="10" vm="21503">
        <v>0</v>
      </c>
      <c r="AY84" s="10" vm="55740">
        <v>0</v>
      </c>
      <c r="AZ84" s="10" vm="14696">
        <v>0</v>
      </c>
      <c r="BA84" s="10" vm="8050">
        <v>0</v>
      </c>
      <c r="BB84" s="10" vm="53975">
        <v>0</v>
      </c>
      <c r="BC84" s="10" vm="41361">
        <v>0</v>
      </c>
      <c r="BD84" s="10" vm="34734">
        <v>0</v>
      </c>
      <c r="BE84" s="10" vm="28020">
        <v>0</v>
      </c>
      <c r="BF84" s="10" vm="21288">
        <v>0</v>
      </c>
      <c r="BG84" s="10" vm="65952">
        <v>21143</v>
      </c>
      <c r="BH84" s="10" vm="14496">
        <v>0</v>
      </c>
      <c r="BI84" s="10" vm="7846">
        <v>356</v>
      </c>
      <c r="BJ84" s="10" vm="50869">
        <v>10356</v>
      </c>
      <c r="BK84" s="10" vm="41132">
        <v>0</v>
      </c>
      <c r="BL84" s="10" vm="34501">
        <v>27</v>
      </c>
      <c r="BM84" s="10" vm="27789">
        <v>10739</v>
      </c>
      <c r="BN84" s="10" vm="21066">
        <v>13</v>
      </c>
      <c r="BO84" s="10" vm="49084">
        <v>0</v>
      </c>
      <c r="BP84" s="10" vm="14284">
        <v>160</v>
      </c>
      <c r="BQ84" s="10" vm="7684">
        <v>13341</v>
      </c>
      <c r="BR84" s="10" vm="47490">
        <v>13514</v>
      </c>
      <c r="BS84" s="10" vm="65134">
        <v>-2775</v>
      </c>
      <c r="BT84" s="10" vm="34278">
        <v>18368</v>
      </c>
      <c r="BU84" s="10" vm="27562">
        <v>1244</v>
      </c>
      <c r="BV84" s="10" vm="20850">
        <v>0</v>
      </c>
      <c r="BW84" s="10" vm="45776">
        <v>0</v>
      </c>
      <c r="BX84" s="10" vm="14068">
        <v>10496</v>
      </c>
      <c r="BY84" s="10" vm="7484">
        <v>0</v>
      </c>
      <c r="BZ84" s="10" vm="44009">
        <v>0</v>
      </c>
      <c r="CA84" s="10" vm="40694">
        <v>6</v>
      </c>
      <c r="CB84" s="10" vm="34109">
        <v>11746</v>
      </c>
      <c r="CC84" s="10" vm="27336">
        <v>0</v>
      </c>
      <c r="CD84" s="10" vm="64156">
        <v>0</v>
      </c>
      <c r="CE84" s="10" vm="55525">
        <v>6622</v>
      </c>
      <c r="CF84" s="10" vm="13853">
        <v>6622</v>
      </c>
      <c r="CG84" s="10" vm="7271">
        <v>0</v>
      </c>
      <c r="CH84" s="10" vm="53757">
        <v>0</v>
      </c>
      <c r="CI84" s="10" vm="40459">
        <v>0</v>
      </c>
      <c r="CJ84" s="10" vm="33897">
        <v>0</v>
      </c>
      <c r="CK84" s="10" vm="27111">
        <v>6622</v>
      </c>
      <c r="CL84" s="10" vm="20431">
        <v>0</v>
      </c>
      <c r="CM84" s="10" vm="65878">
        <v>0</v>
      </c>
      <c r="CN84" s="10" vm="13646">
        <v>0</v>
      </c>
      <c r="CO84" s="10" vm="7057">
        <v>0</v>
      </c>
      <c r="CP84" s="10" vm="50639">
        <v>0</v>
      </c>
      <c r="CQ84" s="10" vm="40230">
        <v>0</v>
      </c>
      <c r="CR84" s="10" vm="33662">
        <v>0</v>
      </c>
      <c r="CS84" s="10" vm="26877">
        <v>0</v>
      </c>
      <c r="CT84" s="10" vm="20211">
        <v>0</v>
      </c>
      <c r="CU84" s="10" vm="48858">
        <v>0</v>
      </c>
      <c r="CV84" s="10" vm="13433">
        <v>0</v>
      </c>
      <c r="CW84" s="10" vm="6882">
        <v>0</v>
      </c>
      <c r="CX84" s="10" vm="47268">
        <v>0</v>
      </c>
      <c r="CY84" s="10" vm="40013">
        <v>0</v>
      </c>
      <c r="CZ84" s="10" vm="33432">
        <v>0</v>
      </c>
      <c r="DA84" s="10" vm="26653">
        <v>0</v>
      </c>
      <c r="DB84" s="81" vm="19994">
        <v>0</v>
      </c>
      <c r="DC84" s="81" vm="45553">
        <v>0</v>
      </c>
      <c r="DD84" s="81" vm="13214">
        <v>0</v>
      </c>
      <c r="DE84" s="81" vm="6676">
        <v>0</v>
      </c>
      <c r="DF84" s="10" vm="43788">
        <v>92</v>
      </c>
      <c r="DG84" s="10" vm="39786">
        <v>0</v>
      </c>
      <c r="DH84" s="10" vm="64662">
        <v>167</v>
      </c>
      <c r="DI84" s="10" vm="26419">
        <v>-75</v>
      </c>
      <c r="DJ84" s="10" vm="19785">
        <v>92</v>
      </c>
      <c r="DK84" s="10" vm="55306">
        <v>0</v>
      </c>
      <c r="DL84" s="10" vm="12998">
        <v>167</v>
      </c>
      <c r="DM84" s="10" vm="6459">
        <v>-75</v>
      </c>
      <c r="DN84" s="10" vm="53538">
        <v>0</v>
      </c>
      <c r="DO84" s="10" vm="39556">
        <v>0</v>
      </c>
      <c r="DP84" s="10" vm="33041">
        <v>0</v>
      </c>
      <c r="DQ84" s="10" vm="26190">
        <v>0</v>
      </c>
      <c r="DR84" s="10" vm="19571">
        <v>0</v>
      </c>
      <c r="DS84" s="10" vm="52129">
        <v>0</v>
      </c>
      <c r="DT84" s="10" vm="12798">
        <v>0</v>
      </c>
      <c r="DU84" s="10" vm="6247">
        <v>0</v>
      </c>
      <c r="DV84" s="10" vm="50418">
        <v>0</v>
      </c>
      <c r="DW84" s="10" vm="65097">
        <v>0</v>
      </c>
      <c r="DX84" s="10" vm="32805">
        <v>0</v>
      </c>
      <c r="DY84" s="10" vm="25965">
        <v>0</v>
      </c>
      <c r="DZ84" s="10" vm="19350">
        <v>0</v>
      </c>
      <c r="EA84" s="10" vm="48636">
        <v>0</v>
      </c>
      <c r="EB84" s="10" vm="12587">
        <v>0</v>
      </c>
      <c r="EC84" s="10" vm="6074">
        <v>0</v>
      </c>
      <c r="ED84" s="10" vm="47048">
        <v>0</v>
      </c>
      <c r="EE84" s="10" vm="39111">
        <v>0</v>
      </c>
      <c r="EF84" s="10" vm="32581">
        <v>0</v>
      </c>
      <c r="EG84" s="10" vm="25741">
        <v>0</v>
      </c>
      <c r="EH84" s="81" vm="19136">
        <v>0</v>
      </c>
      <c r="EI84" s="81" vm="45332">
        <v>0</v>
      </c>
      <c r="EJ84" s="81" vm="12367">
        <v>0</v>
      </c>
      <c r="EK84" s="81" vm="5871">
        <v>0</v>
      </c>
      <c r="EL84" s="10" vm="43571">
        <v>6</v>
      </c>
      <c r="EM84" s="10" vm="38885">
        <v>0</v>
      </c>
      <c r="EN84" s="10" vm="32392">
        <v>12</v>
      </c>
      <c r="EO84" s="10" vm="25509">
        <v>-6</v>
      </c>
      <c r="EP84" s="10" vm="18935">
        <v>6</v>
      </c>
      <c r="EQ84" s="10" vm="55088">
        <v>0</v>
      </c>
      <c r="ER84" s="10" vm="12150">
        <v>12</v>
      </c>
      <c r="ES84" s="10" vm="5657">
        <v>-6</v>
      </c>
      <c r="ET84" s="10" vm="53322">
        <v>98</v>
      </c>
      <c r="EU84" s="10" vm="38654">
        <v>0</v>
      </c>
      <c r="EV84" s="10" vm="32184">
        <v>179</v>
      </c>
      <c r="EW84" s="10" vm="25281">
        <v>-81</v>
      </c>
      <c r="EX84" s="10" vm="18721">
        <v>60</v>
      </c>
      <c r="EY84" s="10" vm="51927">
        <v>58</v>
      </c>
      <c r="EZ84" s="10" vm="11971">
        <v>19</v>
      </c>
      <c r="FA84" s="10" vm="5446">
        <v>58</v>
      </c>
      <c r="FB84" s="10" vm="50188">
        <v>30394</v>
      </c>
      <c r="FC84" s="10" vm="38429">
        <v>0</v>
      </c>
      <c r="FD84" s="10" vm="31954">
        <v>30394</v>
      </c>
      <c r="FE84" s="10" vm="25050">
        <v>0</v>
      </c>
      <c r="FF84" s="10" vm="18501">
        <v>3</v>
      </c>
      <c r="FG84" s="10" vm="48413">
        <v>0</v>
      </c>
      <c r="FH84" s="10" vm="11772">
        <v>-27</v>
      </c>
      <c r="FI84" s="10" vm="5232">
        <v>0</v>
      </c>
      <c r="FJ84" s="10" vm="46823">
        <v>1546</v>
      </c>
      <c r="FK84" s="10" vm="38217">
        <v>1</v>
      </c>
      <c r="FL84" s="10" vm="31720">
        <v>31917</v>
      </c>
      <c r="FM84" s="10" vm="24816">
        <v>9855</v>
      </c>
      <c r="FN84" s="10" vm="18325">
        <v>490</v>
      </c>
      <c r="FO84" s="10" vm="45126">
        <v>0</v>
      </c>
      <c r="FP84" s="10" vm="11560">
        <v>0</v>
      </c>
      <c r="FQ84" s="10" vm="5015">
        <v>-19</v>
      </c>
      <c r="FR84" s="10" vm="43351">
        <v>448</v>
      </c>
      <c r="FS84" s="10" vm="37985">
        <v>0</v>
      </c>
      <c r="FT84" s="10" vm="31486">
        <v>10774</v>
      </c>
      <c r="FU84" s="10" vm="24591">
        <v>21143</v>
      </c>
      <c r="FV84" s="10" vm="18117">
        <v>20539</v>
      </c>
      <c r="FW84" s="81" vm="54866">
        <v>0</v>
      </c>
      <c r="FX84" s="81" vm="11342">
        <v>0</v>
      </c>
      <c r="FY84" s="81" vm="4845">
        <v>0</v>
      </c>
      <c r="FZ84" s="81" vm="53105">
        <v>0</v>
      </c>
      <c r="GA84" s="81" vm="37771">
        <v>0</v>
      </c>
      <c r="GB84" s="10" vm="31268">
        <v>26</v>
      </c>
      <c r="GC84" s="10" vm="24362">
        <v>9</v>
      </c>
      <c r="GD84" s="10" vm="17900">
        <v>17</v>
      </c>
      <c r="GE84" s="10" vm="51706">
        <v>0</v>
      </c>
      <c r="GF84" s="10" vm="11123">
        <v>0</v>
      </c>
      <c r="GG84" s="10" vm="4647">
        <v>0</v>
      </c>
      <c r="GH84" s="10" vm="49973">
        <v>0</v>
      </c>
      <c r="GI84" s="10" vm="37549">
        <v>0</v>
      </c>
      <c r="GJ84" s="10" vm="31037">
        <v>0</v>
      </c>
      <c r="GK84" s="10" vm="24134">
        <v>0</v>
      </c>
      <c r="GL84" s="10" vm="17679">
        <v>0</v>
      </c>
      <c r="GM84" s="10" vm="48237">
        <v>0</v>
      </c>
      <c r="GN84" s="10" vm="10919">
        <v>0</v>
      </c>
      <c r="GO84" s="10" vm="4435">
        <v>0</v>
      </c>
      <c r="GP84" s="10" vm="46596">
        <v>0</v>
      </c>
      <c r="GQ84" s="10" vm="37328">
        <v>0</v>
      </c>
      <c r="GR84" s="10" vm="30809">
        <v>0</v>
      </c>
      <c r="GS84" s="10" vm="23911">
        <v>0</v>
      </c>
      <c r="GT84" s="10" vm="17458">
        <v>26</v>
      </c>
      <c r="GU84" s="10" vm="44907">
        <v>9</v>
      </c>
      <c r="GV84" s="10" vm="10702">
        <v>17</v>
      </c>
      <c r="GW84" s="10" vm="4215">
        <v>27</v>
      </c>
      <c r="GX84" s="81" vm="43132">
        <v>0</v>
      </c>
      <c r="GY84" s="10" vm="37104">
        <v>0</v>
      </c>
      <c r="GZ84" s="10" vm="30623">
        <v>0</v>
      </c>
      <c r="HA84" s="10" vm="23680">
        <v>0</v>
      </c>
      <c r="HB84" s="10" vm="17247">
        <v>0</v>
      </c>
      <c r="HC84" s="81" vm="54645">
        <v>0</v>
      </c>
      <c r="HD84" s="81" vm="10486">
        <v>0</v>
      </c>
      <c r="HE84" s="10" vm="3997">
        <v>27</v>
      </c>
      <c r="HF84" s="10" vm="52871">
        <v>15</v>
      </c>
      <c r="HG84" s="10" vm="36884">
        <v>136</v>
      </c>
      <c r="HH84" s="10" vm="30408">
        <v>11856</v>
      </c>
      <c r="HI84" s="10" vm="23459">
        <v>0</v>
      </c>
      <c r="HJ84" s="10" vm="17030">
        <v>290</v>
      </c>
      <c r="HK84" s="10" vm="51517">
        <v>0</v>
      </c>
      <c r="HL84" s="10" vm="10278">
        <v>0</v>
      </c>
      <c r="HM84" s="10" vm="3780">
        <v>0</v>
      </c>
      <c r="HN84" s="10" vm="49758">
        <v>1044</v>
      </c>
      <c r="HO84" s="10" vm="36660">
        <v>13341</v>
      </c>
      <c r="HP84" s="10" vm="30173">
        <v>6</v>
      </c>
      <c r="HQ84" s="10" vm="23224">
        <v>0</v>
      </c>
      <c r="HR84" s="10" vm="16809">
        <v>6</v>
      </c>
      <c r="HS84" s="10" vm="48032">
        <v>0</v>
      </c>
      <c r="HT84" s="10" vm="10066">
        <v>0</v>
      </c>
      <c r="HU84" s="10" vm="3567">
        <v>0</v>
      </c>
      <c r="HV84" s="10" vm="65353">
        <v>130</v>
      </c>
      <c r="HW84" s="10" vm="36436">
        <v>0</v>
      </c>
      <c r="HX84" s="10" vm="29942">
        <v>0</v>
      </c>
      <c r="HY84" s="10" vm="22993">
        <v>0</v>
      </c>
      <c r="HZ84" s="10" vm="16592">
        <v>0</v>
      </c>
      <c r="IA84" s="10" vm="44680">
        <v>0</v>
      </c>
      <c r="IB84" s="10" vm="9846">
        <v>0</v>
      </c>
      <c r="IC84" s="10" vm="3347">
        <v>130</v>
      </c>
      <c r="ID84" s="10" vm="42910">
        <v>0</v>
      </c>
      <c r="IE84" s="10" vm="36214">
        <v>0</v>
      </c>
      <c r="IF84" s="10" vm="29707">
        <v>0</v>
      </c>
      <c r="IG84" s="10" vm="64218">
        <v>0</v>
      </c>
      <c r="IH84" s="10" vm="16378">
        <v>3</v>
      </c>
      <c r="II84" s="10" vm="54430">
        <v>490</v>
      </c>
      <c r="IJ84" s="10" vm="63328">
        <v>0</v>
      </c>
      <c r="IK84" s="10" vm="3126">
        <v>0</v>
      </c>
      <c r="IL84" s="10" vm="52655">
        <v>-1</v>
      </c>
      <c r="IM84" s="10" vm="35983">
        <v>-1</v>
      </c>
      <c r="IN84" s="10" vm="29472">
        <v>566</v>
      </c>
      <c r="IO84" s="81" vm="22594">
        <v>566</v>
      </c>
      <c r="IP84" s="10" vm="16161">
        <v>0</v>
      </c>
      <c r="IQ84" s="10" vm="51314">
        <v>0</v>
      </c>
      <c r="IR84" s="10" vm="9427">
        <v>0</v>
      </c>
      <c r="IS84" s="81" vm="2907">
        <v>0</v>
      </c>
      <c r="IT84" s="10" vm="49528">
        <v>0</v>
      </c>
    </row>
    <row r="85" spans="1:254" x14ac:dyDescent="0.25">
      <c r="A85" s="8" t="s">
        <v>2</v>
      </c>
      <c r="B85" s="8" t="s">
        <v>3</v>
      </c>
      <c r="C85" s="89">
        <v>44651</v>
      </c>
      <c r="D85" s="76" vm="15947">
        <v>12</v>
      </c>
      <c r="E85" s="10" vm="9207">
        <v>23687</v>
      </c>
      <c r="F85" s="10" vm="47904">
        <v>-17996</v>
      </c>
      <c r="G85" s="10" vm="42694">
        <v>0</v>
      </c>
      <c r="H85" s="10" vm="59631">
        <v>5691</v>
      </c>
      <c r="I85" s="10" vm="29233">
        <v>1795</v>
      </c>
      <c r="J85" s="10" vm="63419">
        <v>7486</v>
      </c>
      <c r="K85" s="10" vm="46215">
        <v>0</v>
      </c>
      <c r="L85" s="10" vm="15729">
        <v>0</v>
      </c>
      <c r="M85" s="10" vm="8990">
        <v>0</v>
      </c>
      <c r="N85" s="10" vm="44462">
        <v>2</v>
      </c>
      <c r="O85" s="10" vm="42468">
        <v>-2129</v>
      </c>
      <c r="P85" s="10" vm="35757">
        <v>0</v>
      </c>
      <c r="Q85" s="10" vm="64361">
        <v>0</v>
      </c>
      <c r="R85" s="10" vm="22356">
        <v>0</v>
      </c>
      <c r="S85" s="10" vm="55930">
        <v>0</v>
      </c>
      <c r="T85" s="10" vm="15526">
        <v>5359</v>
      </c>
      <c r="U85" s="10" vm="8777">
        <v>359</v>
      </c>
      <c r="V85" s="10" vm="54215">
        <v>5718</v>
      </c>
      <c r="W85" s="10" vm="42251">
        <v>0</v>
      </c>
      <c r="X85" s="10" vm="35522">
        <v>378</v>
      </c>
      <c r="Y85" s="10" vm="28926">
        <v>0</v>
      </c>
      <c r="Z85" s="10" vm="22135">
        <v>0</v>
      </c>
      <c r="AA85" s="10" vm="66070">
        <v>6096</v>
      </c>
      <c r="AB85" s="10" vm="15335">
        <v>17563</v>
      </c>
      <c r="AC85" s="10" vm="8580">
        <v>3120</v>
      </c>
      <c r="AD85" s="10" vm="51095">
        <v>20683</v>
      </c>
      <c r="AE85" s="10" vm="42034">
        <v>1342</v>
      </c>
      <c r="AF85" s="10" vm="35288">
        <v>0</v>
      </c>
      <c r="AG85" s="10" vm="28693">
        <v>0</v>
      </c>
      <c r="AH85" s="10" vm="21913">
        <v>160</v>
      </c>
      <c r="AI85" s="10" vm="49298">
        <v>22185</v>
      </c>
      <c r="AJ85" s="10" vm="15122">
        <v>3552</v>
      </c>
      <c r="AK85" s="10" vm="8457">
        <v>4221</v>
      </c>
      <c r="AL85" s="10" vm="47722">
        <v>3532</v>
      </c>
      <c r="AM85" s="10" vm="41823">
        <v>1222</v>
      </c>
      <c r="AN85" s="10" vm="35072">
        <v>744</v>
      </c>
      <c r="AO85" s="10" vm="28469">
        <v>76</v>
      </c>
      <c r="AP85" s="10" vm="21703">
        <v>0</v>
      </c>
      <c r="AQ85" s="10" vm="45990">
        <v>3458</v>
      </c>
      <c r="AR85" s="10" vm="14904">
        <v>0</v>
      </c>
      <c r="AS85" s="10" vm="8277">
        <v>175</v>
      </c>
      <c r="AT85" s="10" vm="44234">
        <v>16980</v>
      </c>
      <c r="AU85" s="10" vm="41601">
        <v>5205</v>
      </c>
      <c r="AV85" s="10" vm="64859">
        <v>221</v>
      </c>
      <c r="AW85" s="10" vm="28242">
        <v>196631</v>
      </c>
      <c r="AX85" s="10" vm="21498">
        <v>0</v>
      </c>
      <c r="AY85" s="10" vm="55733">
        <v>2379</v>
      </c>
      <c r="AZ85" s="10" vm="14691">
        <v>0</v>
      </c>
      <c r="BA85" s="10" vm="8059">
        <v>0</v>
      </c>
      <c r="BB85" s="10" vm="53983">
        <v>0</v>
      </c>
      <c r="BC85" s="10" vm="41372">
        <v>0</v>
      </c>
      <c r="BD85" s="10" vm="34741">
        <v>0</v>
      </c>
      <c r="BE85" s="10" vm="28013">
        <v>0</v>
      </c>
      <c r="BF85" s="10" vm="21282">
        <v>0</v>
      </c>
      <c r="BG85" s="10" vm="52430">
        <v>199010</v>
      </c>
      <c r="BH85" s="10" vm="14491">
        <v>0</v>
      </c>
      <c r="BI85" s="10" vm="100564">
        <v>677</v>
      </c>
      <c r="BJ85" s="10" vm="50877">
        <v>6177</v>
      </c>
      <c r="BK85" s="10" vm="41144">
        <v>0</v>
      </c>
      <c r="BL85" s="10" vm="34509">
        <v>3342</v>
      </c>
      <c r="BM85" s="10" vm="27782">
        <v>10196</v>
      </c>
      <c r="BN85" s="10" vm="21059">
        <v>2338</v>
      </c>
      <c r="BO85" s="10" vm="49074">
        <v>0</v>
      </c>
      <c r="BP85" s="10" vm="14276">
        <v>1339</v>
      </c>
      <c r="BQ85" s="10" vm="7690">
        <v>6206</v>
      </c>
      <c r="BR85" s="10" vm="47497">
        <v>9883</v>
      </c>
      <c r="BS85" s="10" vm="65136">
        <v>313</v>
      </c>
      <c r="BT85" s="10" vm="34286">
        <v>199323</v>
      </c>
      <c r="BU85" s="10" vm="27555">
        <v>30067</v>
      </c>
      <c r="BV85" s="10" vm="64173">
        <v>0</v>
      </c>
      <c r="BW85" s="10" vm="45768">
        <v>0</v>
      </c>
      <c r="BX85" s="10" vm="14062">
        <v>99297</v>
      </c>
      <c r="BY85" s="10" vm="7493">
        <v>0</v>
      </c>
      <c r="BZ85" s="10" vm="44016">
        <v>0</v>
      </c>
      <c r="CA85" s="10" vm="40704">
        <v>35</v>
      </c>
      <c r="CB85" s="10" vm="34115">
        <v>129399</v>
      </c>
      <c r="CC85" s="10" vm="27329">
        <v>2015</v>
      </c>
      <c r="CD85" s="10" vm="20642">
        <v>0</v>
      </c>
      <c r="CE85" s="10" vm="55517">
        <v>67909</v>
      </c>
      <c r="CF85" s="10" vm="13847">
        <v>67909</v>
      </c>
      <c r="CG85" s="10" vm="7280">
        <v>0</v>
      </c>
      <c r="CH85" s="10" vm="53764">
        <v>0</v>
      </c>
      <c r="CI85" s="10" vm="40470">
        <v>0</v>
      </c>
      <c r="CJ85" s="10" vm="33904">
        <v>0</v>
      </c>
      <c r="CK85" s="10" vm="27104">
        <v>67909</v>
      </c>
      <c r="CL85" s="10" vm="20425">
        <v>0</v>
      </c>
      <c r="CM85" s="10" vm="52282">
        <v>0</v>
      </c>
      <c r="CN85" s="10" vm="13640">
        <v>0</v>
      </c>
      <c r="CO85" s="10" vm="7065">
        <v>0</v>
      </c>
      <c r="CP85" s="10" vm="50646">
        <v>0</v>
      </c>
      <c r="CQ85" s="10" vm="40241">
        <v>0</v>
      </c>
      <c r="CR85" s="10" vm="33670">
        <v>0</v>
      </c>
      <c r="CS85" s="10" vm="26870">
        <v>0</v>
      </c>
      <c r="CT85" s="10" vm="20205">
        <v>0</v>
      </c>
      <c r="CU85" s="10" vm="48849">
        <v>0</v>
      </c>
      <c r="CV85" s="10" vm="13427">
        <v>0</v>
      </c>
      <c r="CW85" s="10" vm="6890">
        <v>0</v>
      </c>
      <c r="CX85" s="10" vm="47275">
        <v>0</v>
      </c>
      <c r="CY85" s="10" vm="40021">
        <v>0</v>
      </c>
      <c r="CZ85" s="10" vm="33440">
        <v>0</v>
      </c>
      <c r="DA85" s="10" vm="26646">
        <v>0</v>
      </c>
      <c r="DB85" s="81" vm="19988">
        <v>0</v>
      </c>
      <c r="DC85" s="81" vm="45545">
        <v>0</v>
      </c>
      <c r="DD85" s="81" vm="13209">
        <v>0</v>
      </c>
      <c r="DE85" s="81" vm="6685">
        <v>0</v>
      </c>
      <c r="DF85" s="10" vm="43795">
        <v>552</v>
      </c>
      <c r="DG85" s="10" vm="39796">
        <v>0</v>
      </c>
      <c r="DH85" s="10" vm="64664">
        <v>245</v>
      </c>
      <c r="DI85" s="10" vm="26412">
        <v>307</v>
      </c>
      <c r="DJ85" s="10" vm="19779">
        <v>552</v>
      </c>
      <c r="DK85" s="10" vm="55298">
        <v>0</v>
      </c>
      <c r="DL85" s="10" vm="12993">
        <v>245</v>
      </c>
      <c r="DM85" s="10" vm="6468">
        <v>307</v>
      </c>
      <c r="DN85" s="10" vm="53545">
        <v>0</v>
      </c>
      <c r="DO85" s="10" vm="39566">
        <v>0</v>
      </c>
      <c r="DP85" s="10" vm="33048">
        <v>0</v>
      </c>
      <c r="DQ85" s="10" vm="26183">
        <v>0</v>
      </c>
      <c r="DR85" s="10" vm="19565">
        <v>0</v>
      </c>
      <c r="DS85" s="10" vm="52122">
        <v>0</v>
      </c>
      <c r="DT85" s="10" vm="12792">
        <v>0</v>
      </c>
      <c r="DU85" s="10" vm="6256">
        <v>0</v>
      </c>
      <c r="DV85" s="10" vm="50425">
        <v>0</v>
      </c>
      <c r="DW85" s="10" vm="39340">
        <v>0</v>
      </c>
      <c r="DX85" s="10" vm="32814">
        <v>0</v>
      </c>
      <c r="DY85" s="10" vm="25959">
        <v>0</v>
      </c>
      <c r="DZ85" s="10" vm="19344">
        <v>0</v>
      </c>
      <c r="EA85" s="10" vm="48628">
        <v>0</v>
      </c>
      <c r="EB85" s="10" vm="12580">
        <v>0</v>
      </c>
      <c r="EC85" s="10" vm="6081">
        <v>0</v>
      </c>
      <c r="ED85" s="10" vm="47055">
        <v>0</v>
      </c>
      <c r="EE85" s="10" vm="39120">
        <v>0</v>
      </c>
      <c r="EF85" s="10" vm="32586">
        <v>0</v>
      </c>
      <c r="EG85" s="10" vm="25733">
        <v>0</v>
      </c>
      <c r="EH85" s="81" vm="19130">
        <v>0</v>
      </c>
      <c r="EI85" s="81" vm="45323">
        <v>0</v>
      </c>
      <c r="EJ85" s="81" vm="12361">
        <v>0</v>
      </c>
      <c r="EK85" s="81" vm="5880">
        <v>0</v>
      </c>
      <c r="EL85" s="10" vm="43578">
        <v>950</v>
      </c>
      <c r="EM85" s="10" vm="38895">
        <v>0</v>
      </c>
      <c r="EN85" s="10" vm="32397">
        <v>771</v>
      </c>
      <c r="EO85" s="10" vm="25503">
        <v>179</v>
      </c>
      <c r="EP85" s="10" vm="18929">
        <v>950</v>
      </c>
      <c r="EQ85" s="10" vm="55081">
        <v>0</v>
      </c>
      <c r="ER85" s="10" vm="12144">
        <v>771</v>
      </c>
      <c r="ES85" s="10" vm="5666">
        <v>179</v>
      </c>
      <c r="ET85" s="10" vm="53329">
        <v>1502</v>
      </c>
      <c r="EU85" s="10" vm="38664">
        <v>0</v>
      </c>
      <c r="EV85" s="10" vm="32190">
        <v>1016</v>
      </c>
      <c r="EW85" s="10" vm="25273">
        <v>486</v>
      </c>
      <c r="EX85" s="10" vm="18715">
        <v>833</v>
      </c>
      <c r="EY85" s="10" vm="51918">
        <v>518</v>
      </c>
      <c r="EZ85" s="10" vm="63808">
        <v>156</v>
      </c>
      <c r="FA85" s="10" vm="5455">
        <v>518</v>
      </c>
      <c r="FB85" s="10" vm="50195">
        <v>253218</v>
      </c>
      <c r="FC85" s="10" vm="38440">
        <v>0</v>
      </c>
      <c r="FD85" s="10" vm="31962">
        <v>253218</v>
      </c>
      <c r="FE85" s="10" vm="25043">
        <v>1587</v>
      </c>
      <c r="FF85" s="10" vm="18495">
        <v>3249</v>
      </c>
      <c r="FG85" s="10" vm="48404">
        <v>0</v>
      </c>
      <c r="FH85" s="10" vm="11766">
        <v>-2116</v>
      </c>
      <c r="FI85" s="10" vm="5241">
        <v>0</v>
      </c>
      <c r="FJ85" s="10" vm="46830">
        <v>2045</v>
      </c>
      <c r="FK85" s="10" vm="38226">
        <v>0</v>
      </c>
      <c r="FL85" s="10" vm="31728">
        <v>257983</v>
      </c>
      <c r="FM85" s="10" vm="24809">
        <v>58249</v>
      </c>
      <c r="FN85" s="10" vm="18320">
        <v>3458</v>
      </c>
      <c r="FO85" s="10" vm="45118">
        <v>0</v>
      </c>
      <c r="FP85" s="10" vm="11555">
        <v>0</v>
      </c>
      <c r="FQ85" s="10" vm="5024">
        <v>-899</v>
      </c>
      <c r="FR85" s="10" vm="43358">
        <v>544</v>
      </c>
      <c r="FS85" s="10" vm="37995">
        <v>0</v>
      </c>
      <c r="FT85" s="10" vm="31493">
        <v>61352</v>
      </c>
      <c r="FU85" s="10" vm="24584">
        <v>196631</v>
      </c>
      <c r="FV85" s="10" vm="18111">
        <v>194969</v>
      </c>
      <c r="FW85" s="81" vm="54857">
        <v>0</v>
      </c>
      <c r="FX85" s="81" vm="11337">
        <v>0</v>
      </c>
      <c r="FY85" s="81" vm="4852">
        <v>0</v>
      </c>
      <c r="FZ85" s="81" vm="53112">
        <v>0</v>
      </c>
      <c r="GA85" s="81" vm="37781">
        <v>0</v>
      </c>
      <c r="GB85" s="10" vm="31275">
        <v>0</v>
      </c>
      <c r="GC85" s="10" vm="24355">
        <v>0</v>
      </c>
      <c r="GD85" s="10" vm="17894">
        <v>0</v>
      </c>
      <c r="GE85" s="10" vm="51695">
        <v>0</v>
      </c>
      <c r="GF85" s="10" vm="11116">
        <v>0</v>
      </c>
      <c r="GG85" s="10" vm="4656">
        <v>0</v>
      </c>
      <c r="GH85" s="10" vm="49980">
        <v>0</v>
      </c>
      <c r="GI85" s="10" vm="37560">
        <v>0</v>
      </c>
      <c r="GJ85" s="10" vm="31046">
        <v>0</v>
      </c>
      <c r="GK85" s="10" vm="24128">
        <v>1027</v>
      </c>
      <c r="GL85" s="10" vm="17673">
        <v>652</v>
      </c>
      <c r="GM85" s="10" vm="65596">
        <v>375</v>
      </c>
      <c r="GN85" s="10" vm="10911">
        <v>0</v>
      </c>
      <c r="GO85" s="10" vm="4443">
        <v>0</v>
      </c>
      <c r="GP85" s="10" vm="46604">
        <v>0</v>
      </c>
      <c r="GQ85" s="10" vm="37337">
        <v>4000</v>
      </c>
      <c r="GR85" s="10" vm="30816">
        <v>2580</v>
      </c>
      <c r="GS85" s="10" vm="23903">
        <v>1420</v>
      </c>
      <c r="GT85" s="10" vm="17452">
        <v>5027</v>
      </c>
      <c r="GU85" s="10" vm="44897">
        <v>3232</v>
      </c>
      <c r="GV85" s="10" vm="10695">
        <v>1795</v>
      </c>
      <c r="GW85" s="10" vm="4224">
        <v>2555</v>
      </c>
      <c r="GX85" s="81" vm="43140">
        <v>0</v>
      </c>
      <c r="GY85" s="10" vm="37114">
        <v>19</v>
      </c>
      <c r="GZ85" s="10" vm="30629">
        <v>0</v>
      </c>
      <c r="HA85" s="10" vm="23674">
        <v>0</v>
      </c>
      <c r="HB85" s="10" vm="17242">
        <v>0</v>
      </c>
      <c r="HC85" s="81" vm="54637">
        <v>0</v>
      </c>
      <c r="HD85" s="81" vm="10479">
        <v>768</v>
      </c>
      <c r="HE85" s="10" vm="4006">
        <v>3342</v>
      </c>
      <c r="HF85" s="10" vm="52879">
        <v>91</v>
      </c>
      <c r="HG85" s="10" vm="36894">
        <v>1370</v>
      </c>
      <c r="HH85" s="10" vm="30414">
        <v>2168</v>
      </c>
      <c r="HI85" s="10" vm="23451">
        <v>56</v>
      </c>
      <c r="HJ85" s="10" vm="17024">
        <v>2306</v>
      </c>
      <c r="HK85" s="10" vm="51512">
        <v>0</v>
      </c>
      <c r="HL85" s="10" vm="10271">
        <v>0</v>
      </c>
      <c r="HM85" s="10" vm="3789">
        <v>0</v>
      </c>
      <c r="HN85" s="10" vm="49766">
        <v>215</v>
      </c>
      <c r="HO85" s="10" vm="36671">
        <v>6206</v>
      </c>
      <c r="HP85" s="10" vm="30181">
        <v>35</v>
      </c>
      <c r="HQ85" s="10" vm="23216">
        <v>0</v>
      </c>
      <c r="HR85" s="10" vm="16803">
        <v>35</v>
      </c>
      <c r="HS85" s="10" vm="48022">
        <v>0</v>
      </c>
      <c r="HT85" s="10" vm="10059">
        <v>0</v>
      </c>
      <c r="HU85" s="10" vm="3576">
        <v>0</v>
      </c>
      <c r="HV85" s="10" vm="65356">
        <v>2003</v>
      </c>
      <c r="HW85" s="10" vm="36445">
        <v>72</v>
      </c>
      <c r="HX85" s="10" vm="29950">
        <v>0</v>
      </c>
      <c r="HY85" s="10" vm="22985">
        <v>54</v>
      </c>
      <c r="HZ85" s="10" vm="16586">
        <v>0</v>
      </c>
      <c r="IA85" s="10" vm="44671">
        <v>0</v>
      </c>
      <c r="IB85" s="10" vm="9840">
        <v>0</v>
      </c>
      <c r="IC85" s="10" vm="3355">
        <v>2129</v>
      </c>
      <c r="ID85" s="10" vm="42917">
        <v>0</v>
      </c>
      <c r="IE85" s="10" vm="36223">
        <v>0</v>
      </c>
      <c r="IF85" s="10" vm="29713">
        <v>0</v>
      </c>
      <c r="IG85" s="10" vm="22802">
        <v>0</v>
      </c>
      <c r="IH85" s="10" vm="16371">
        <v>3249</v>
      </c>
      <c r="II85" s="10" vm="54420">
        <v>4151</v>
      </c>
      <c r="IJ85" s="10" vm="9636">
        <v>0</v>
      </c>
      <c r="IK85" s="10" vm="3134">
        <v>0</v>
      </c>
      <c r="IL85" s="10" vm="52662">
        <v>-20</v>
      </c>
      <c r="IM85" s="10" vm="35992">
        <v>-12</v>
      </c>
      <c r="IN85" s="10" vm="29478">
        <v>3356</v>
      </c>
      <c r="IO85" s="81" vm="22585">
        <v>3370</v>
      </c>
      <c r="IP85" s="10" vm="16154">
        <v>0</v>
      </c>
      <c r="IQ85" s="10" vm="51302">
        <v>0</v>
      </c>
      <c r="IR85" s="10" vm="9420">
        <v>0</v>
      </c>
      <c r="IS85" s="81" vm="2915">
        <v>0</v>
      </c>
      <c r="IT85" s="10" vm="49536">
        <v>0</v>
      </c>
    </row>
    <row r="86" spans="1:254" x14ac:dyDescent="0.25">
      <c r="A86" s="8" t="s">
        <v>156</v>
      </c>
      <c r="B86" s="8" t="s">
        <v>596</v>
      </c>
      <c r="C86" s="89">
        <v>44651</v>
      </c>
      <c r="D86" s="76" vm="15955">
        <v>12</v>
      </c>
      <c r="E86" s="10" vm="9199">
        <v>38033</v>
      </c>
      <c r="F86" s="10" vm="65478">
        <v>-29642</v>
      </c>
      <c r="G86" s="10" vm="42685">
        <v>-2236</v>
      </c>
      <c r="H86" s="10" vm="59624">
        <v>6155</v>
      </c>
      <c r="I86" s="10" vm="29241">
        <v>1037</v>
      </c>
      <c r="J86" s="10" vm="63427">
        <v>7192</v>
      </c>
      <c r="K86" s="10" vm="46224">
        <v>0</v>
      </c>
      <c r="L86" s="10" vm="15736">
        <v>394</v>
      </c>
      <c r="M86" s="10" vm="8981">
        <v>0</v>
      </c>
      <c r="N86" s="10" vm="44456">
        <v>1119</v>
      </c>
      <c r="O86" s="10" vm="42458">
        <v>-7360</v>
      </c>
      <c r="P86" s="10" vm="35751">
        <v>37</v>
      </c>
      <c r="Q86" s="10" vm="29115">
        <v>0</v>
      </c>
      <c r="R86" s="10" vm="22363">
        <v>0</v>
      </c>
      <c r="S86" s="10" vm="66325">
        <v>0</v>
      </c>
      <c r="T86" s="10" vm="15530">
        <v>1382</v>
      </c>
      <c r="U86" s="10" vm="8769">
        <v>0</v>
      </c>
      <c r="V86" s="10" vm="54208">
        <v>1382</v>
      </c>
      <c r="W86" s="10" vm="42242">
        <v>0</v>
      </c>
      <c r="X86" s="10" vm="35516">
        <v>8451</v>
      </c>
      <c r="Y86" s="10" vm="28934">
        <v>0</v>
      </c>
      <c r="Z86" s="10" vm="22142">
        <v>0</v>
      </c>
      <c r="AA86" s="10" vm="66076">
        <v>9833</v>
      </c>
      <c r="AB86" s="10" vm="63943">
        <v>32489</v>
      </c>
      <c r="AC86" s="10" vm="8573">
        <v>1661</v>
      </c>
      <c r="AD86" s="10" vm="51088">
        <v>34150</v>
      </c>
      <c r="AE86" s="10" vm="42023">
        <v>287</v>
      </c>
      <c r="AF86" s="10" vm="35281">
        <v>60</v>
      </c>
      <c r="AG86" s="10" vm="28701">
        <v>0</v>
      </c>
      <c r="AH86" s="10" vm="21921">
        <v>325</v>
      </c>
      <c r="AI86" s="10" vm="49309">
        <v>34822</v>
      </c>
      <c r="AJ86" s="10" vm="15131">
        <v>10729</v>
      </c>
      <c r="AK86" s="10" vm="8453">
        <v>1660</v>
      </c>
      <c r="AL86" s="10" vm="47716">
        <v>6945</v>
      </c>
      <c r="AM86" s="10" vm="41814">
        <v>1970</v>
      </c>
      <c r="AN86" s="10" vm="35067">
        <v>1875</v>
      </c>
      <c r="AO86" s="10" vm="28477">
        <v>83</v>
      </c>
      <c r="AP86" s="10" vm="21711">
        <v>0</v>
      </c>
      <c r="AQ86" s="10" vm="45999">
        <v>4867</v>
      </c>
      <c r="AR86" s="10" vm="14912">
        <v>0</v>
      </c>
      <c r="AS86" s="10" vm="8269">
        <v>653</v>
      </c>
      <c r="AT86" s="10" vm="44228">
        <v>28782</v>
      </c>
      <c r="AU86" s="10" vm="41592">
        <v>6040</v>
      </c>
      <c r="AV86" s="10" vm="64856">
        <v>180</v>
      </c>
      <c r="AW86" s="10" vm="28250">
        <v>200348</v>
      </c>
      <c r="AX86" s="10" vm="21504">
        <v>0</v>
      </c>
      <c r="AY86" s="10" vm="55741">
        <v>4790</v>
      </c>
      <c r="AZ86" s="10" vm="14697">
        <v>0</v>
      </c>
      <c r="BA86" s="10" vm="8051">
        <v>0</v>
      </c>
      <c r="BB86" s="10" vm="53976">
        <v>1395</v>
      </c>
      <c r="BC86" s="10" vm="41362">
        <v>0</v>
      </c>
      <c r="BD86" s="10" vm="34735">
        <v>0</v>
      </c>
      <c r="BE86" s="10" vm="28021">
        <v>11900</v>
      </c>
      <c r="BF86" s="10" vm="21289">
        <v>0</v>
      </c>
      <c r="BG86" s="10" vm="52434">
        <v>218433</v>
      </c>
      <c r="BH86" s="10" vm="63913">
        <v>8815</v>
      </c>
      <c r="BI86" s="10" vm="7847">
        <v>1605</v>
      </c>
      <c r="BJ86" s="10" vm="50870">
        <v>6541</v>
      </c>
      <c r="BK86" s="10" vm="41133">
        <v>0</v>
      </c>
      <c r="BL86" s="10" vm="34502">
        <v>17711</v>
      </c>
      <c r="BM86" s="10" vm="27790">
        <v>34672</v>
      </c>
      <c r="BN86" s="10" vm="21067">
        <v>5000</v>
      </c>
      <c r="BO86" s="10" vm="49085">
        <v>0</v>
      </c>
      <c r="BP86" s="10" vm="14285">
        <v>287</v>
      </c>
      <c r="BQ86" s="10" vm="63109">
        <v>8625</v>
      </c>
      <c r="BR86" s="10" vm="47491">
        <v>13912</v>
      </c>
      <c r="BS86" s="10" vm="40919">
        <v>20760</v>
      </c>
      <c r="BT86" s="10" vm="34279">
        <v>239193</v>
      </c>
      <c r="BU86" s="10" vm="27563">
        <v>153826</v>
      </c>
      <c r="BV86" s="10" vm="20851">
        <v>0</v>
      </c>
      <c r="BW86" s="10" vm="45777">
        <v>0</v>
      </c>
      <c r="BX86" s="10" vm="14069">
        <v>33240</v>
      </c>
      <c r="BY86" s="10" vm="7485">
        <v>0</v>
      </c>
      <c r="BZ86" s="10" vm="44010">
        <v>0</v>
      </c>
      <c r="CA86" s="10" vm="40695">
        <v>16</v>
      </c>
      <c r="CB86" s="10" vm="34110">
        <v>187082</v>
      </c>
      <c r="CC86" s="10" vm="27337">
        <v>4060</v>
      </c>
      <c r="CD86" s="10" vm="20647">
        <v>0</v>
      </c>
      <c r="CE86" s="10" vm="55526">
        <v>48051</v>
      </c>
      <c r="CF86" s="10" vm="63899">
        <v>48051</v>
      </c>
      <c r="CG86" s="10" vm="7272">
        <v>0</v>
      </c>
      <c r="CH86" s="10" vm="53758">
        <v>0</v>
      </c>
      <c r="CI86" s="10" vm="40460">
        <v>0</v>
      </c>
      <c r="CJ86" s="10" vm="33898">
        <v>0</v>
      </c>
      <c r="CK86" s="10" vm="27112">
        <v>48051</v>
      </c>
      <c r="CL86" s="10" vm="20432">
        <v>2612</v>
      </c>
      <c r="CM86" s="10" vm="52288">
        <v>2127</v>
      </c>
      <c r="CN86" s="10" vm="13647">
        <v>420</v>
      </c>
      <c r="CO86" s="10" vm="7058">
        <v>65</v>
      </c>
      <c r="CP86" s="10" vm="50640">
        <v>0</v>
      </c>
      <c r="CQ86" s="10" vm="40231">
        <v>0</v>
      </c>
      <c r="CR86" s="10" vm="33663">
        <v>0</v>
      </c>
      <c r="CS86" s="10" vm="26878">
        <v>0</v>
      </c>
      <c r="CT86" s="10" vm="20212">
        <v>0</v>
      </c>
      <c r="CU86" s="10" vm="48859">
        <v>0</v>
      </c>
      <c r="CV86" s="10" vm="13434">
        <v>0</v>
      </c>
      <c r="CW86" s="10" vm="6883">
        <v>0</v>
      </c>
      <c r="CX86" s="10" vm="47269">
        <v>0</v>
      </c>
      <c r="CY86" s="10" vm="40014">
        <v>0</v>
      </c>
      <c r="CZ86" s="10" vm="33433">
        <v>0</v>
      </c>
      <c r="DA86" s="10" vm="26654">
        <v>0</v>
      </c>
      <c r="DB86" s="81" vm="19995">
        <v>0</v>
      </c>
      <c r="DC86" s="81" vm="45554">
        <v>0</v>
      </c>
      <c r="DD86" s="81" vm="13215">
        <v>0</v>
      </c>
      <c r="DE86" s="81" vm="6677">
        <v>0</v>
      </c>
      <c r="DF86" s="10" vm="43789">
        <v>0</v>
      </c>
      <c r="DG86" s="10" vm="39787">
        <v>0</v>
      </c>
      <c r="DH86" s="10" vm="33252">
        <v>0</v>
      </c>
      <c r="DI86" s="10" vm="26420">
        <v>0</v>
      </c>
      <c r="DJ86" s="10" vm="19786">
        <v>2612</v>
      </c>
      <c r="DK86" s="10" vm="55307">
        <v>2127</v>
      </c>
      <c r="DL86" s="10" vm="12999">
        <v>420</v>
      </c>
      <c r="DM86" s="10" vm="6460">
        <v>65</v>
      </c>
      <c r="DN86" s="10" vm="53539">
        <v>120</v>
      </c>
      <c r="DO86" s="10" vm="39557">
        <v>109</v>
      </c>
      <c r="DP86" s="10" vm="33042">
        <v>0</v>
      </c>
      <c r="DQ86" s="10" vm="26191">
        <v>11</v>
      </c>
      <c r="DR86" s="10" vm="19572">
        <v>0</v>
      </c>
      <c r="DS86" s="10" vm="52130">
        <v>0</v>
      </c>
      <c r="DT86" s="10" vm="12799">
        <v>0</v>
      </c>
      <c r="DU86" s="10" vm="6248">
        <v>0</v>
      </c>
      <c r="DV86" s="10" vm="50419">
        <v>0</v>
      </c>
      <c r="DW86" s="10" vm="39330">
        <v>0</v>
      </c>
      <c r="DX86" s="10" vm="32806">
        <v>0</v>
      </c>
      <c r="DY86" s="10" vm="25966">
        <v>0</v>
      </c>
      <c r="DZ86" s="10" vm="19351">
        <v>76</v>
      </c>
      <c r="EA86" s="10" vm="48637">
        <v>0</v>
      </c>
      <c r="EB86" s="10" vm="12588">
        <v>5</v>
      </c>
      <c r="EC86" s="10" vm="6075">
        <v>71</v>
      </c>
      <c r="ED86" s="10" vm="47049">
        <v>0</v>
      </c>
      <c r="EE86" s="10" vm="39112">
        <v>0</v>
      </c>
      <c r="EF86" s="10" vm="64631">
        <v>0</v>
      </c>
      <c r="EG86" s="10" vm="25742">
        <v>0</v>
      </c>
      <c r="EH86" s="81" vm="19137">
        <v>0</v>
      </c>
      <c r="EI86" s="81" vm="45333">
        <v>0</v>
      </c>
      <c r="EJ86" s="81" vm="12368">
        <v>0</v>
      </c>
      <c r="EK86" s="81" vm="5872">
        <v>0</v>
      </c>
      <c r="EL86" s="10" vm="43572">
        <v>403</v>
      </c>
      <c r="EM86" s="10" vm="38886">
        <v>0</v>
      </c>
      <c r="EN86" s="10" vm="64586">
        <v>435</v>
      </c>
      <c r="EO86" s="10" vm="25510">
        <v>-32</v>
      </c>
      <c r="EP86" s="10" vm="18936">
        <v>599</v>
      </c>
      <c r="EQ86" s="10" vm="55089">
        <v>109</v>
      </c>
      <c r="ER86" s="10" vm="12151">
        <v>440</v>
      </c>
      <c r="ES86" s="10" vm="5658">
        <v>50</v>
      </c>
      <c r="ET86" s="10" vm="53323">
        <v>3211</v>
      </c>
      <c r="EU86" s="10" vm="38655">
        <v>2236</v>
      </c>
      <c r="EV86" s="10" vm="32185">
        <v>860</v>
      </c>
      <c r="EW86" s="10" vm="25282">
        <v>115</v>
      </c>
      <c r="EX86" s="10" vm="18722">
        <v>1273</v>
      </c>
      <c r="EY86" s="10" vm="51928">
        <v>485</v>
      </c>
      <c r="EZ86" s="10" vm="11972">
        <v>712</v>
      </c>
      <c r="FA86" s="10" vm="5447">
        <v>485</v>
      </c>
      <c r="FB86" s="10" vm="50189">
        <v>224806</v>
      </c>
      <c r="FC86" s="10" vm="38430">
        <v>0</v>
      </c>
      <c r="FD86" s="10" vm="31955">
        <v>224806</v>
      </c>
      <c r="FE86" s="10" vm="25051">
        <v>21312</v>
      </c>
      <c r="FF86" s="10" vm="18502">
        <v>3333</v>
      </c>
      <c r="FG86" s="10" vm="48414">
        <v>0</v>
      </c>
      <c r="FH86" s="10" vm="11773">
        <v>-1344</v>
      </c>
      <c r="FI86" s="10" vm="5233">
        <v>0</v>
      </c>
      <c r="FJ86" s="10" vm="46824">
        <v>-1356</v>
      </c>
      <c r="FK86" s="10" vm="38218">
        <v>0</v>
      </c>
      <c r="FL86" s="10" vm="31721">
        <v>246751</v>
      </c>
      <c r="FM86" s="10" vm="24817">
        <v>42387</v>
      </c>
      <c r="FN86" s="10" vm="18326">
        <v>4704</v>
      </c>
      <c r="FO86" s="10" vm="45127">
        <v>0</v>
      </c>
      <c r="FP86" s="10" vm="11561">
        <v>0</v>
      </c>
      <c r="FQ86" s="10" vm="5016">
        <v>-688</v>
      </c>
      <c r="FR86" s="10" vm="43352">
        <v>0</v>
      </c>
      <c r="FS86" s="10" vm="37986">
        <v>0</v>
      </c>
      <c r="FT86" s="10" vm="31487">
        <v>46403</v>
      </c>
      <c r="FU86" s="10" vm="24592">
        <v>200348</v>
      </c>
      <c r="FV86" s="10" vm="18118">
        <v>182419</v>
      </c>
      <c r="FW86" s="81" vm="54867">
        <v>1358</v>
      </c>
      <c r="FX86" s="81" vm="11343">
        <v>0</v>
      </c>
      <c r="FY86" s="81" vm="100542">
        <v>0</v>
      </c>
      <c r="FZ86" s="81" vm="53106">
        <v>37</v>
      </c>
      <c r="GA86" s="81" vm="37772">
        <v>1395</v>
      </c>
      <c r="GB86" s="10" vm="31269">
        <v>0</v>
      </c>
      <c r="GC86" s="10" vm="24363">
        <v>0</v>
      </c>
      <c r="GD86" s="10" vm="17901">
        <v>0</v>
      </c>
      <c r="GE86" s="10" vm="51707">
        <v>1316</v>
      </c>
      <c r="GF86" s="10" vm="11124">
        <v>765</v>
      </c>
      <c r="GG86" s="10" vm="4648">
        <v>551</v>
      </c>
      <c r="GH86" s="10" vm="49974">
        <v>656</v>
      </c>
      <c r="GI86" s="10" vm="37550">
        <v>166</v>
      </c>
      <c r="GJ86" s="10" vm="31038">
        <v>490</v>
      </c>
      <c r="GK86" s="10" vm="24135">
        <v>0</v>
      </c>
      <c r="GL86" s="10" vm="17680">
        <v>0</v>
      </c>
      <c r="GM86" s="10" vm="65597">
        <v>0</v>
      </c>
      <c r="GN86" s="10" vm="10920">
        <v>0</v>
      </c>
      <c r="GO86" s="10" vm="62874">
        <v>0</v>
      </c>
      <c r="GP86" s="10" vm="46597">
        <v>0</v>
      </c>
      <c r="GQ86" s="10" vm="37329">
        <v>2</v>
      </c>
      <c r="GR86" s="10" vm="30810">
        <v>6</v>
      </c>
      <c r="GS86" s="10" vm="23912">
        <v>-4</v>
      </c>
      <c r="GT86" s="10" vm="17459">
        <v>1974</v>
      </c>
      <c r="GU86" s="10" vm="44908">
        <v>937</v>
      </c>
      <c r="GV86" s="10" vm="10703">
        <v>1037</v>
      </c>
      <c r="GW86" s="10" vm="4216">
        <v>109</v>
      </c>
      <c r="GX86" s="81" vm="43133">
        <v>17350</v>
      </c>
      <c r="GY86" s="10" vm="37105">
        <v>0</v>
      </c>
      <c r="GZ86" s="10" vm="64482">
        <v>0</v>
      </c>
      <c r="HA86" s="10" vm="23681">
        <v>0</v>
      </c>
      <c r="HB86" s="10" vm="17248">
        <v>0</v>
      </c>
      <c r="HC86" s="81" vm="54646">
        <v>0</v>
      </c>
      <c r="HD86" s="81" vm="10487">
        <v>252</v>
      </c>
      <c r="HE86" s="10" vm="3998">
        <v>17711</v>
      </c>
      <c r="HF86" s="10" vm="52872">
        <v>518</v>
      </c>
      <c r="HG86" s="10" vm="36885">
        <v>822</v>
      </c>
      <c r="HH86" s="10" vm="30409">
        <v>2616</v>
      </c>
      <c r="HI86" s="10" vm="23460">
        <v>0</v>
      </c>
      <c r="HJ86" s="10" vm="17031">
        <v>3804</v>
      </c>
      <c r="HK86" s="10" vm="51518">
        <v>0</v>
      </c>
      <c r="HL86" s="10" vm="10279">
        <v>0</v>
      </c>
      <c r="HM86" s="10" vm="3781">
        <v>0</v>
      </c>
      <c r="HN86" s="10" vm="49759">
        <v>865</v>
      </c>
      <c r="HO86" s="10" vm="36661">
        <v>8625</v>
      </c>
      <c r="HP86" s="10" vm="30174">
        <v>16</v>
      </c>
      <c r="HQ86" s="10" vm="23225">
        <v>0</v>
      </c>
      <c r="HR86" s="10" vm="16810">
        <v>16</v>
      </c>
      <c r="HS86" s="10" vm="48033">
        <v>0</v>
      </c>
      <c r="HT86" s="10" vm="10067">
        <v>0</v>
      </c>
      <c r="HU86" s="10" vm="3568">
        <v>0</v>
      </c>
      <c r="HV86" s="10" vm="46418">
        <v>7813</v>
      </c>
      <c r="HW86" s="10" vm="36437">
        <v>136</v>
      </c>
      <c r="HX86" s="10" vm="29943">
        <v>0</v>
      </c>
      <c r="HY86" s="10" vm="22994">
        <v>228</v>
      </c>
      <c r="HZ86" s="10" vm="16593">
        <v>0</v>
      </c>
      <c r="IA86" s="10" vm="44681">
        <v>0</v>
      </c>
      <c r="IB86" s="10" vm="9847">
        <v>-817</v>
      </c>
      <c r="IC86" s="10" vm="3348">
        <v>7360</v>
      </c>
      <c r="ID86" s="10" vm="42911">
        <v>206</v>
      </c>
      <c r="IE86" s="10" vm="36215">
        <v>68</v>
      </c>
      <c r="IF86" s="10" vm="29708">
        <v>0</v>
      </c>
      <c r="IG86" s="10" vm="64219">
        <v>274</v>
      </c>
      <c r="IH86" s="10" vm="16379">
        <v>3333</v>
      </c>
      <c r="II86" s="10" vm="54431">
        <v>5134</v>
      </c>
      <c r="IJ86" s="10" vm="9642">
        <v>0</v>
      </c>
      <c r="IK86" s="10" vm="3127">
        <v>79</v>
      </c>
      <c r="IL86" s="10" vm="52656">
        <v>-40</v>
      </c>
      <c r="IM86" s="10" vm="35984">
        <v>5</v>
      </c>
      <c r="IN86" s="10" vm="29473">
        <v>7158</v>
      </c>
      <c r="IO86" s="81" vm="22595">
        <v>7161</v>
      </c>
      <c r="IP86" s="10" vm="16162">
        <v>0</v>
      </c>
      <c r="IQ86" s="10" vm="51315">
        <v>0</v>
      </c>
      <c r="IR86" s="10" vm="9428">
        <v>0</v>
      </c>
      <c r="IS86" s="81" vm="2908">
        <v>10</v>
      </c>
      <c r="IT86" s="10" vm="49529">
        <v>10</v>
      </c>
    </row>
    <row r="87" spans="1:254" x14ac:dyDescent="0.25">
      <c r="A87" s="8" t="s">
        <v>122</v>
      </c>
      <c r="B87" s="8" t="s">
        <v>123</v>
      </c>
      <c r="C87" s="89">
        <v>44651</v>
      </c>
      <c r="D87" s="76" vm="15948">
        <v>12</v>
      </c>
      <c r="E87" s="10" vm="9208">
        <v>34269</v>
      </c>
      <c r="F87" s="10" vm="65481">
        <v>-19935</v>
      </c>
      <c r="G87" s="10" vm="42695">
        <v>-1533</v>
      </c>
      <c r="H87" s="10" vm="59632">
        <v>12801</v>
      </c>
      <c r="I87" s="10" vm="29234">
        <v>2234</v>
      </c>
      <c r="J87" s="10" vm="63420">
        <v>15035</v>
      </c>
      <c r="K87" s="10" vm="46216">
        <v>0</v>
      </c>
      <c r="L87" s="10" vm="15730">
        <v>0</v>
      </c>
      <c r="M87" s="10" vm="8991">
        <v>0</v>
      </c>
      <c r="N87" s="10" vm="44463">
        <v>177</v>
      </c>
      <c r="O87" s="10" vm="42469">
        <v>-11359</v>
      </c>
      <c r="P87" s="10" vm="35758">
        <v>52</v>
      </c>
      <c r="Q87" s="10" vm="29111">
        <v>0</v>
      </c>
      <c r="R87" s="10" vm="22357">
        <v>0</v>
      </c>
      <c r="S87" s="10" vm="55931">
        <v>0</v>
      </c>
      <c r="T87" s="10" vm="63969">
        <v>3905</v>
      </c>
      <c r="U87" s="10" vm="8778">
        <v>0</v>
      </c>
      <c r="V87" s="10" vm="54216">
        <v>3905</v>
      </c>
      <c r="W87" s="10" vm="42252">
        <v>0</v>
      </c>
      <c r="X87" s="10" vm="35523">
        <v>443</v>
      </c>
      <c r="Y87" s="10" vm="28927">
        <v>0</v>
      </c>
      <c r="Z87" s="10" vm="22136">
        <v>0</v>
      </c>
      <c r="AA87" s="10" vm="52528">
        <v>4348</v>
      </c>
      <c r="AB87" s="10" vm="15336">
        <v>27249</v>
      </c>
      <c r="AC87" s="10" vm="8581">
        <v>1048</v>
      </c>
      <c r="AD87" s="10" vm="51096">
        <v>28297</v>
      </c>
      <c r="AE87" s="10" vm="42035">
        <v>1843</v>
      </c>
      <c r="AF87" s="10" vm="35289">
        <v>0</v>
      </c>
      <c r="AG87" s="10" vm="28694">
        <v>0</v>
      </c>
      <c r="AH87" s="10" vm="21914">
        <v>0</v>
      </c>
      <c r="AI87" s="10" vm="49299">
        <v>30140</v>
      </c>
      <c r="AJ87" s="10" vm="15123">
        <v>3315</v>
      </c>
      <c r="AK87" s="10" vm="8458">
        <v>1446</v>
      </c>
      <c r="AL87" s="10" vm="47723">
        <v>4582</v>
      </c>
      <c r="AM87" s="10" vm="65164">
        <v>733</v>
      </c>
      <c r="AN87" s="10" vm="35073">
        <v>2506</v>
      </c>
      <c r="AO87" s="10" vm="28470">
        <v>33</v>
      </c>
      <c r="AP87" s="10" vm="21704">
        <v>29</v>
      </c>
      <c r="AQ87" s="10" vm="45991">
        <v>5806</v>
      </c>
      <c r="AR87" s="10" vm="14905">
        <v>-705</v>
      </c>
      <c r="AS87" s="10" vm="8278">
        <v>129</v>
      </c>
      <c r="AT87" s="10" vm="44235">
        <v>17874</v>
      </c>
      <c r="AU87" s="10" vm="41602">
        <v>12266</v>
      </c>
      <c r="AV87" s="10" vm="64860">
        <v>242</v>
      </c>
      <c r="AW87" s="10" vm="28243">
        <v>418500</v>
      </c>
      <c r="AX87" s="10" vm="21499">
        <v>0</v>
      </c>
      <c r="AY87" s="10" vm="66295">
        <v>3686</v>
      </c>
      <c r="AZ87" s="10" vm="14692">
        <v>0</v>
      </c>
      <c r="BA87" s="10" vm="8060">
        <v>0</v>
      </c>
      <c r="BB87" s="10" vm="53984">
        <v>4305</v>
      </c>
      <c r="BC87" s="10" vm="41373">
        <v>0</v>
      </c>
      <c r="BD87" s="10" vm="34742">
        <v>0</v>
      </c>
      <c r="BE87" s="10" vm="28014">
        <v>550</v>
      </c>
      <c r="BF87" s="10" vm="21283">
        <v>0</v>
      </c>
      <c r="BG87" s="10" vm="65948">
        <v>427041</v>
      </c>
      <c r="BH87" s="10" vm="14492">
        <v>1508</v>
      </c>
      <c r="BI87" s="10" vm="7856">
        <v>2685</v>
      </c>
      <c r="BJ87" s="10" vm="50878">
        <v>7285</v>
      </c>
      <c r="BK87" s="10" vm="41145">
        <v>4300</v>
      </c>
      <c r="BL87" s="10" vm="34510">
        <v>4257</v>
      </c>
      <c r="BM87" s="10" vm="27783">
        <v>20035</v>
      </c>
      <c r="BN87" s="10" vm="21060">
        <v>4964</v>
      </c>
      <c r="BO87" s="10" vm="49075">
        <v>0</v>
      </c>
      <c r="BP87" s="10" vm="14277">
        <v>1890</v>
      </c>
      <c r="BQ87" s="10" vm="7691">
        <v>9214</v>
      </c>
      <c r="BR87" s="10" vm="47498">
        <v>16068</v>
      </c>
      <c r="BS87" s="10" vm="40926">
        <v>3967</v>
      </c>
      <c r="BT87" s="10" vm="64802">
        <v>431008</v>
      </c>
      <c r="BU87" s="10" vm="27556">
        <v>230284</v>
      </c>
      <c r="BV87" s="10" vm="20844">
        <v>0</v>
      </c>
      <c r="BW87" s="10" vm="45769">
        <v>0</v>
      </c>
      <c r="BX87" s="10" vm="14063">
        <v>126880</v>
      </c>
      <c r="BY87" s="10" vm="7494">
        <v>0</v>
      </c>
      <c r="BZ87" s="10" vm="44017">
        <v>0</v>
      </c>
      <c r="CA87" s="10" vm="40705">
        <v>198</v>
      </c>
      <c r="CB87" s="10" vm="64742">
        <v>357362</v>
      </c>
      <c r="CC87" s="10" vm="27330">
        <v>2510</v>
      </c>
      <c r="CD87" s="10" vm="20643">
        <v>0</v>
      </c>
      <c r="CE87" s="10" vm="55518">
        <v>71136</v>
      </c>
      <c r="CF87" s="10" vm="13848">
        <v>70829</v>
      </c>
      <c r="CG87" s="10" vm="7281">
        <v>307</v>
      </c>
      <c r="CH87" s="10" vm="53765">
        <v>0</v>
      </c>
      <c r="CI87" s="10" vm="40471">
        <v>0</v>
      </c>
      <c r="CJ87" s="10" vm="33905">
        <v>0</v>
      </c>
      <c r="CK87" s="10" vm="27105">
        <v>71136</v>
      </c>
      <c r="CL87" s="10" vm="20426">
        <v>1488</v>
      </c>
      <c r="CM87" s="10" vm="52283">
        <v>1245</v>
      </c>
      <c r="CN87" s="10" vm="13641">
        <v>0</v>
      </c>
      <c r="CO87" s="10" vm="7066">
        <v>243</v>
      </c>
      <c r="CP87" s="10" vm="50647">
        <v>782</v>
      </c>
      <c r="CQ87" s="10" vm="40242">
        <v>0</v>
      </c>
      <c r="CR87" s="10" vm="33671">
        <v>775</v>
      </c>
      <c r="CS87" s="10" vm="26871">
        <v>7</v>
      </c>
      <c r="CT87" s="10" vm="20206">
        <v>0</v>
      </c>
      <c r="CU87" s="10" vm="48850">
        <v>0</v>
      </c>
      <c r="CV87" s="10" vm="13428">
        <v>167</v>
      </c>
      <c r="CW87" s="10" vm="6891">
        <v>-167</v>
      </c>
      <c r="CX87" s="10" vm="47276">
        <v>0</v>
      </c>
      <c r="CY87" s="10" vm="40022">
        <v>0</v>
      </c>
      <c r="CZ87" s="10" vm="33441">
        <v>119</v>
      </c>
      <c r="DA87" s="10" vm="26647">
        <v>-119</v>
      </c>
      <c r="DB87" s="81" vm="19989">
        <v>0</v>
      </c>
      <c r="DC87" s="81" vm="45546">
        <v>0</v>
      </c>
      <c r="DD87" s="81" vm="13210">
        <v>0</v>
      </c>
      <c r="DE87" s="81" vm="6686">
        <v>0</v>
      </c>
      <c r="DF87" s="10" vm="43796">
        <v>79</v>
      </c>
      <c r="DG87" s="10" vm="39797">
        <v>0</v>
      </c>
      <c r="DH87" s="10" vm="33257">
        <v>46</v>
      </c>
      <c r="DI87" s="10" vm="26413">
        <v>33</v>
      </c>
      <c r="DJ87" s="10" vm="19780">
        <v>2349</v>
      </c>
      <c r="DK87" s="10" vm="55299">
        <v>1245</v>
      </c>
      <c r="DL87" s="10" vm="12994">
        <v>1107</v>
      </c>
      <c r="DM87" s="10" vm="6469">
        <v>-3</v>
      </c>
      <c r="DN87" s="10" vm="53546">
        <v>320</v>
      </c>
      <c r="DO87" s="10" vm="39567">
        <v>288</v>
      </c>
      <c r="DP87" s="10" vm="33049">
        <v>0</v>
      </c>
      <c r="DQ87" s="10" vm="26184">
        <v>32</v>
      </c>
      <c r="DR87" s="10" vm="19566">
        <v>0</v>
      </c>
      <c r="DS87" s="10" vm="52123">
        <v>0</v>
      </c>
      <c r="DT87" s="10" vm="12793">
        <v>0</v>
      </c>
      <c r="DU87" s="10" vm="6257">
        <v>0</v>
      </c>
      <c r="DV87" s="10" vm="50426">
        <v>0</v>
      </c>
      <c r="DW87" s="10" vm="39341">
        <v>0</v>
      </c>
      <c r="DX87" s="10" vm="32815">
        <v>0</v>
      </c>
      <c r="DY87" s="10" vm="25960">
        <v>0</v>
      </c>
      <c r="DZ87" s="10" vm="19345">
        <v>0</v>
      </c>
      <c r="EA87" s="10" vm="48629">
        <v>0</v>
      </c>
      <c r="EB87" s="10" vm="12581">
        <v>0</v>
      </c>
      <c r="EC87" s="10" vm="6082">
        <v>0</v>
      </c>
      <c r="ED87" s="10" vm="47056">
        <v>798</v>
      </c>
      <c r="EE87" s="10" vm="39121">
        <v>0</v>
      </c>
      <c r="EF87" s="10" vm="32587">
        <v>816</v>
      </c>
      <c r="EG87" s="10" vm="25734">
        <v>-18</v>
      </c>
      <c r="EH87" s="81" vm="19131">
        <v>0</v>
      </c>
      <c r="EI87" s="81" vm="45324">
        <v>0</v>
      </c>
      <c r="EJ87" s="81" vm="12362">
        <v>0</v>
      </c>
      <c r="EK87" s="81" vm="5881">
        <v>0</v>
      </c>
      <c r="EL87" s="10" vm="43579">
        <v>662</v>
      </c>
      <c r="EM87" s="10" vm="38896">
        <v>0</v>
      </c>
      <c r="EN87" s="10" vm="32398">
        <v>138</v>
      </c>
      <c r="EO87" s="10" vm="25504">
        <v>524</v>
      </c>
      <c r="EP87" s="10" vm="18930">
        <v>1780</v>
      </c>
      <c r="EQ87" s="10" vm="55082">
        <v>288</v>
      </c>
      <c r="ER87" s="10" vm="12145">
        <v>954</v>
      </c>
      <c r="ES87" s="10" vm="5667">
        <v>538</v>
      </c>
      <c r="ET87" s="10" vm="53330">
        <v>4129</v>
      </c>
      <c r="EU87" s="10" vm="38665">
        <v>1533</v>
      </c>
      <c r="EV87" s="10" vm="32191">
        <v>2061</v>
      </c>
      <c r="EW87" s="10" vm="25274">
        <v>535</v>
      </c>
      <c r="EX87" s="10" vm="18716">
        <v>559</v>
      </c>
      <c r="EY87" s="10" vm="51919">
        <v>264</v>
      </c>
      <c r="EZ87" s="10" vm="11966">
        <v>222</v>
      </c>
      <c r="FA87" s="10" vm="5456">
        <v>264</v>
      </c>
      <c r="FB87" s="10" vm="50196">
        <v>472367</v>
      </c>
      <c r="FC87" s="10" vm="38441">
        <v>0</v>
      </c>
      <c r="FD87" s="10" vm="31963">
        <v>472367</v>
      </c>
      <c r="FE87" s="10" vm="25044">
        <v>11808</v>
      </c>
      <c r="FF87" s="10" vm="18496">
        <v>2164</v>
      </c>
      <c r="FG87" s="10" vm="48405">
        <v>0</v>
      </c>
      <c r="FH87" s="10" vm="11767">
        <v>-1615</v>
      </c>
      <c r="FI87" s="10" vm="5242">
        <v>0</v>
      </c>
      <c r="FJ87" s="10" vm="46831">
        <v>0</v>
      </c>
      <c r="FK87" s="10" vm="38227">
        <v>-3885</v>
      </c>
      <c r="FL87" s="10" vm="31729">
        <v>480839</v>
      </c>
      <c r="FM87" s="10" vm="24810">
        <v>58061</v>
      </c>
      <c r="FN87" s="10" vm="64049">
        <v>5474</v>
      </c>
      <c r="FO87" s="10" vm="45119">
        <v>-705</v>
      </c>
      <c r="FP87" s="10" vm="11556">
        <v>0</v>
      </c>
      <c r="FQ87" s="10" vm="5025">
        <v>-491</v>
      </c>
      <c r="FR87" s="10" vm="43359">
        <v>0</v>
      </c>
      <c r="FS87" s="10" vm="37996">
        <v>0</v>
      </c>
      <c r="FT87" s="10" vm="31494">
        <v>62339</v>
      </c>
      <c r="FU87" s="10" vm="24585">
        <v>418500</v>
      </c>
      <c r="FV87" s="10" vm="18112">
        <v>414306</v>
      </c>
      <c r="FW87" s="81" vm="54858">
        <v>4253</v>
      </c>
      <c r="FX87" s="81" vm="11338">
        <v>0</v>
      </c>
      <c r="FY87" s="81" vm="62899">
        <v>0</v>
      </c>
      <c r="FZ87" s="81" vm="53113">
        <v>52</v>
      </c>
      <c r="GA87" s="81" vm="37782">
        <v>4305</v>
      </c>
      <c r="GB87" s="10" vm="31276">
        <v>1459</v>
      </c>
      <c r="GC87" s="10" vm="24356">
        <v>718</v>
      </c>
      <c r="GD87" s="10" vm="17895">
        <v>741</v>
      </c>
      <c r="GE87" s="10" vm="51696">
        <v>0</v>
      </c>
      <c r="GF87" s="10" vm="11117">
        <v>0</v>
      </c>
      <c r="GG87" s="10" vm="4657">
        <v>0</v>
      </c>
      <c r="GH87" s="10" vm="49981">
        <v>0</v>
      </c>
      <c r="GI87" s="10" vm="37561">
        <v>0</v>
      </c>
      <c r="GJ87" s="10" vm="31047">
        <v>0</v>
      </c>
      <c r="GK87" s="10" vm="24129">
        <v>0</v>
      </c>
      <c r="GL87" s="10" vm="17674">
        <v>0</v>
      </c>
      <c r="GM87" s="10" vm="48230">
        <v>0</v>
      </c>
      <c r="GN87" s="10" vm="10912">
        <v>1689</v>
      </c>
      <c r="GO87" s="10" vm="4444">
        <v>196</v>
      </c>
      <c r="GP87" s="10" vm="46605">
        <v>1493</v>
      </c>
      <c r="GQ87" s="10" vm="37338">
        <v>0</v>
      </c>
      <c r="GR87" s="10" vm="30817">
        <v>0</v>
      </c>
      <c r="GS87" s="10" vm="23904">
        <v>0</v>
      </c>
      <c r="GT87" s="10" vm="17453">
        <v>3148</v>
      </c>
      <c r="GU87" s="10" vm="44898">
        <v>914</v>
      </c>
      <c r="GV87" s="10" vm="10696">
        <v>2234</v>
      </c>
      <c r="GW87" s="10" vm="4225">
        <v>4123</v>
      </c>
      <c r="GX87" s="81" vm="43141">
        <v>0</v>
      </c>
      <c r="GY87" s="10" vm="37115">
        <v>0</v>
      </c>
      <c r="GZ87" s="10" vm="64484">
        <v>134</v>
      </c>
      <c r="HA87" s="10" vm="23675">
        <v>0</v>
      </c>
      <c r="HB87" s="10" vm="17243">
        <v>0</v>
      </c>
      <c r="HC87" s="81" vm="54638">
        <v>0</v>
      </c>
      <c r="HD87" s="81" vm="10480">
        <v>0</v>
      </c>
      <c r="HE87" s="10" vm="4007">
        <v>4257</v>
      </c>
      <c r="HF87" s="10" vm="52880">
        <v>752</v>
      </c>
      <c r="HG87" s="10" vm="36895">
        <v>4197</v>
      </c>
      <c r="HH87" s="10" vm="30415">
        <v>1538</v>
      </c>
      <c r="HI87" s="10" vm="23452">
        <v>146</v>
      </c>
      <c r="HJ87" s="10" vm="17025">
        <v>2249</v>
      </c>
      <c r="HK87" s="10" vm="51513">
        <v>0</v>
      </c>
      <c r="HL87" s="10" vm="10272">
        <v>0</v>
      </c>
      <c r="HM87" s="10" vm="3790">
        <v>0</v>
      </c>
      <c r="HN87" s="10" vm="49767">
        <v>337</v>
      </c>
      <c r="HO87" s="10" vm="36672">
        <v>9219</v>
      </c>
      <c r="HP87" s="10" vm="30182">
        <v>198</v>
      </c>
      <c r="HQ87" s="10" vm="23217">
        <v>0</v>
      </c>
      <c r="HR87" s="10" vm="16804">
        <v>198</v>
      </c>
      <c r="HS87" s="10" vm="48023">
        <v>0</v>
      </c>
      <c r="HT87" s="10" vm="10060">
        <v>0</v>
      </c>
      <c r="HU87" s="10" vm="3577">
        <v>0</v>
      </c>
      <c r="HV87" s="10" vm="46423">
        <v>11221</v>
      </c>
      <c r="HW87" s="10" vm="36446">
        <v>120</v>
      </c>
      <c r="HX87" s="10" vm="29951">
        <v>0</v>
      </c>
      <c r="HY87" s="10" vm="22986">
        <v>68</v>
      </c>
      <c r="HZ87" s="10" vm="16587">
        <v>0</v>
      </c>
      <c r="IA87" s="10" vm="44672">
        <v>145</v>
      </c>
      <c r="IB87" s="10" vm="9841">
        <v>-195</v>
      </c>
      <c r="IC87" s="10" vm="3356">
        <v>11359</v>
      </c>
      <c r="ID87" s="10" vm="42918">
        <v>36</v>
      </c>
      <c r="IE87" s="10" vm="36224">
        <v>23</v>
      </c>
      <c r="IF87" s="10" vm="29714">
        <v>0</v>
      </c>
      <c r="IG87" s="10" vm="64216">
        <v>59</v>
      </c>
      <c r="IH87" s="10" vm="16372">
        <v>2164</v>
      </c>
      <c r="II87" s="10" vm="54421">
        <v>6143</v>
      </c>
      <c r="IJ87" s="10" vm="9637">
        <v>-705</v>
      </c>
      <c r="IK87" s="10" vm="3135">
        <v>61</v>
      </c>
      <c r="IL87" s="10" vm="52663">
        <v>-15</v>
      </c>
      <c r="IM87" s="10" vm="35993">
        <v>0</v>
      </c>
      <c r="IN87" s="10" vm="29479">
        <v>5063</v>
      </c>
      <c r="IO87" s="81" vm="22586">
        <v>5073</v>
      </c>
      <c r="IP87" s="10" vm="16155">
        <v>0</v>
      </c>
      <c r="IQ87" s="10" vm="51303">
        <v>0</v>
      </c>
      <c r="IR87" s="10" vm="9421">
        <v>0</v>
      </c>
      <c r="IS87" s="81" vm="2916">
        <v>8</v>
      </c>
      <c r="IT87" s="10" vm="49537">
        <v>8</v>
      </c>
    </row>
    <row r="88" spans="1:254" x14ac:dyDescent="0.25">
      <c r="A88" s="8" t="s">
        <v>235</v>
      </c>
      <c r="B88" s="8" t="s">
        <v>236</v>
      </c>
      <c r="C88" s="89">
        <v>44651</v>
      </c>
      <c r="D88" s="76" vm="15956">
        <v>12</v>
      </c>
      <c r="E88" s="10" vm="9200">
        <v>40478</v>
      </c>
      <c r="F88" s="10" vm="47901">
        <v>-26028</v>
      </c>
      <c r="G88" s="10" vm="42686">
        <v>-4142</v>
      </c>
      <c r="H88" s="10" vm="59625">
        <v>10308</v>
      </c>
      <c r="I88" s="10" vm="29242">
        <v>2508</v>
      </c>
      <c r="J88" s="10" vm="63428">
        <v>12816</v>
      </c>
      <c r="K88" s="10" vm="46225">
        <v>0</v>
      </c>
      <c r="L88" s="10" vm="15737">
        <v>0</v>
      </c>
      <c r="M88" s="10" vm="8982">
        <v>0</v>
      </c>
      <c r="N88" s="10" vm="44457">
        <v>431</v>
      </c>
      <c r="O88" s="10" vm="42459">
        <v>-4065</v>
      </c>
      <c r="P88" s="10" vm="35752">
        <v>0</v>
      </c>
      <c r="Q88" s="10" vm="64365">
        <v>2610</v>
      </c>
      <c r="R88" s="10" vm="22364">
        <v>0</v>
      </c>
      <c r="S88" s="10" vm="55938">
        <v>0</v>
      </c>
      <c r="T88" s="10" vm="15531">
        <v>11792</v>
      </c>
      <c r="U88" s="10" vm="8770">
        <v>0</v>
      </c>
      <c r="V88" s="10" vm="54209">
        <v>11792</v>
      </c>
      <c r="W88" s="10" vm="42243">
        <v>0</v>
      </c>
      <c r="X88" s="10" vm="35517">
        <v>1006</v>
      </c>
      <c r="Y88" s="10" vm="28935">
        <v>2854</v>
      </c>
      <c r="Z88" s="10" vm="22143">
        <v>0</v>
      </c>
      <c r="AA88" s="10" vm="66077">
        <v>15652</v>
      </c>
      <c r="AB88" s="10" vm="15339">
        <v>25717</v>
      </c>
      <c r="AC88" s="10" vm="63297">
        <v>1982</v>
      </c>
      <c r="AD88" s="10" vm="51089">
        <v>27699</v>
      </c>
      <c r="AE88" s="10" vm="42024">
        <v>1828</v>
      </c>
      <c r="AF88" s="10" vm="35282">
        <v>0</v>
      </c>
      <c r="AG88" s="10" vm="28702">
        <v>89</v>
      </c>
      <c r="AH88" s="10" vm="21922">
        <v>13</v>
      </c>
      <c r="AI88" s="10" vm="49310">
        <v>29629</v>
      </c>
      <c r="AJ88" s="10" vm="15132">
        <v>4872</v>
      </c>
      <c r="AK88" s="10" vm="8454">
        <v>2813</v>
      </c>
      <c r="AL88" s="10" vm="47717">
        <v>4557</v>
      </c>
      <c r="AM88" s="10" vm="41815">
        <v>1711</v>
      </c>
      <c r="AN88" s="10" vm="35068">
        <v>2208</v>
      </c>
      <c r="AO88" s="10" vm="28478">
        <v>121</v>
      </c>
      <c r="AP88" s="10" vm="21712">
        <v>0</v>
      </c>
      <c r="AQ88" s="10" vm="46000">
        <v>6699</v>
      </c>
      <c r="AR88" s="10" vm="14913">
        <v>0</v>
      </c>
      <c r="AS88" s="10" vm="8270">
        <v>128</v>
      </c>
      <c r="AT88" s="10" vm="44229">
        <v>23109</v>
      </c>
      <c r="AU88" s="10" vm="41593">
        <v>6520</v>
      </c>
      <c r="AV88" s="10" vm="34925">
        <v>294</v>
      </c>
      <c r="AW88" s="10" vm="28251">
        <v>492454</v>
      </c>
      <c r="AX88" s="10" vm="64183">
        <v>0</v>
      </c>
      <c r="AY88" s="10" vm="55742">
        <v>2774</v>
      </c>
      <c r="AZ88" s="10" vm="14698">
        <v>1632</v>
      </c>
      <c r="BA88" s="10" vm="8052">
        <v>0</v>
      </c>
      <c r="BB88" s="10" vm="53977">
        <v>950</v>
      </c>
      <c r="BC88" s="10" vm="41363">
        <v>0</v>
      </c>
      <c r="BD88" s="10" vm="34736">
        <v>0</v>
      </c>
      <c r="BE88" s="10" vm="28022">
        <v>0</v>
      </c>
      <c r="BF88" s="10" vm="21290">
        <v>0</v>
      </c>
      <c r="BG88" s="10" vm="65953">
        <v>497810</v>
      </c>
      <c r="BH88" s="10" vm="14497">
        <v>11243</v>
      </c>
      <c r="BI88" s="10" vm="7848">
        <v>2042</v>
      </c>
      <c r="BJ88" s="10" vm="50871">
        <v>2896</v>
      </c>
      <c r="BK88" s="10" vm="41134">
        <v>0</v>
      </c>
      <c r="BL88" s="10" vm="34503">
        <v>9101</v>
      </c>
      <c r="BM88" s="10" vm="27791">
        <v>25282</v>
      </c>
      <c r="BN88" s="10" vm="21068">
        <v>16679</v>
      </c>
      <c r="BO88" s="10" vm="49086">
        <v>0</v>
      </c>
      <c r="BP88" s="10" vm="14286">
        <v>2021</v>
      </c>
      <c r="BQ88" s="10" vm="7685">
        <v>9549</v>
      </c>
      <c r="BR88" s="10" vm="47492">
        <v>28249</v>
      </c>
      <c r="BS88" s="10" vm="40920">
        <v>-2967</v>
      </c>
      <c r="BT88" s="10" vm="34280">
        <v>494843</v>
      </c>
      <c r="BU88" s="10" vm="27564">
        <v>191300</v>
      </c>
      <c r="BV88" s="10" vm="20852">
        <v>0</v>
      </c>
      <c r="BW88" s="10" vm="45778">
        <v>0</v>
      </c>
      <c r="BX88" s="10" vm="14070">
        <v>218044</v>
      </c>
      <c r="BY88" s="10" vm="7486">
        <v>0</v>
      </c>
      <c r="BZ88" s="10" vm="44011">
        <v>17086</v>
      </c>
      <c r="CA88" s="10" vm="40696">
        <v>2724</v>
      </c>
      <c r="CB88" s="10" vm="34111">
        <v>429154</v>
      </c>
      <c r="CC88" s="10" vm="27338">
        <v>4879</v>
      </c>
      <c r="CD88" s="10" vm="20648">
        <v>-7</v>
      </c>
      <c r="CE88" s="10" vm="66287">
        <v>60817</v>
      </c>
      <c r="CF88" s="10" vm="13854">
        <v>69972</v>
      </c>
      <c r="CG88" s="10" vm="7273">
        <v>752</v>
      </c>
      <c r="CH88" s="10" vm="53759">
        <v>0</v>
      </c>
      <c r="CI88" s="10" vm="40461">
        <v>-9907</v>
      </c>
      <c r="CJ88" s="10" vm="33899">
        <v>0</v>
      </c>
      <c r="CK88" s="10" vm="27113">
        <v>60817</v>
      </c>
      <c r="CL88" s="10" vm="20433">
        <v>4746</v>
      </c>
      <c r="CM88" s="10" vm="52289">
        <v>4142</v>
      </c>
      <c r="CN88" s="10" vm="13648">
        <v>0</v>
      </c>
      <c r="CO88" s="10" vm="7059">
        <v>604</v>
      </c>
      <c r="CP88" s="10" vm="50641">
        <v>1071</v>
      </c>
      <c r="CQ88" s="10" vm="40232">
        <v>0</v>
      </c>
      <c r="CR88" s="10" vm="33664">
        <v>1031</v>
      </c>
      <c r="CS88" s="10" vm="26879">
        <v>40</v>
      </c>
      <c r="CT88" s="10" vm="20213">
        <v>16</v>
      </c>
      <c r="CU88" s="10" vm="48860">
        <v>0</v>
      </c>
      <c r="CV88" s="10" vm="13435">
        <v>610</v>
      </c>
      <c r="CW88" s="10" vm="6884">
        <v>-594</v>
      </c>
      <c r="CX88" s="10" vm="47270">
        <v>3353</v>
      </c>
      <c r="CY88" s="10" vm="40015">
        <v>0</v>
      </c>
      <c r="CZ88" s="10" vm="33434">
        <v>83</v>
      </c>
      <c r="DA88" s="10" vm="26655">
        <v>3270</v>
      </c>
      <c r="DB88" s="81" vm="19996">
        <v>0</v>
      </c>
      <c r="DC88" s="81" vm="45555">
        <v>0</v>
      </c>
      <c r="DD88" s="81" vm="13216">
        <v>0</v>
      </c>
      <c r="DE88" s="81" vm="6678">
        <v>0</v>
      </c>
      <c r="DF88" s="10" vm="43790">
        <v>1513</v>
      </c>
      <c r="DG88" s="10" vm="39788">
        <v>0</v>
      </c>
      <c r="DH88" s="10" vm="64663">
        <v>923</v>
      </c>
      <c r="DI88" s="10" vm="26421">
        <v>590</v>
      </c>
      <c r="DJ88" s="10" vm="19787">
        <v>10699</v>
      </c>
      <c r="DK88" s="10" vm="55308">
        <v>4142</v>
      </c>
      <c r="DL88" s="10" vm="13000">
        <v>2647</v>
      </c>
      <c r="DM88" s="10" vm="6461">
        <v>3910</v>
      </c>
      <c r="DN88" s="10" vm="53540">
        <v>0</v>
      </c>
      <c r="DO88" s="10" vm="39558">
        <v>0</v>
      </c>
      <c r="DP88" s="10" vm="33043">
        <v>0</v>
      </c>
      <c r="DQ88" s="10" vm="26192">
        <v>0</v>
      </c>
      <c r="DR88" s="10" vm="19573">
        <v>0</v>
      </c>
      <c r="DS88" s="10" vm="52131">
        <v>0</v>
      </c>
      <c r="DT88" s="10" vm="12800">
        <v>0</v>
      </c>
      <c r="DU88" s="10" vm="6249">
        <v>0</v>
      </c>
      <c r="DV88" s="10" vm="50420">
        <v>0</v>
      </c>
      <c r="DW88" s="10" vm="39331">
        <v>0</v>
      </c>
      <c r="DX88" s="10" vm="32807">
        <v>0</v>
      </c>
      <c r="DY88" s="10" vm="25967">
        <v>0</v>
      </c>
      <c r="DZ88" s="10" vm="19352">
        <v>0</v>
      </c>
      <c r="EA88" s="10" vm="48638">
        <v>0</v>
      </c>
      <c r="EB88" s="10" vm="12589">
        <v>0</v>
      </c>
      <c r="EC88" s="10" vm="62980">
        <v>0</v>
      </c>
      <c r="ED88" s="10" vm="47050">
        <v>0</v>
      </c>
      <c r="EE88" s="10" vm="39113">
        <v>0</v>
      </c>
      <c r="EF88" s="10" vm="32582">
        <v>0</v>
      </c>
      <c r="EG88" s="10" vm="25743">
        <v>0</v>
      </c>
      <c r="EH88" s="81" vm="19138">
        <v>16</v>
      </c>
      <c r="EI88" s="81" vm="45334">
        <v>0</v>
      </c>
      <c r="EJ88" s="81" vm="12369">
        <v>0</v>
      </c>
      <c r="EK88" s="81" vm="5873">
        <v>16</v>
      </c>
      <c r="EL88" s="10" vm="43573">
        <v>134</v>
      </c>
      <c r="EM88" s="10" vm="38887">
        <v>0</v>
      </c>
      <c r="EN88" s="10" vm="64587">
        <v>272</v>
      </c>
      <c r="EO88" s="10" vm="25511">
        <v>-138</v>
      </c>
      <c r="EP88" s="10" vm="18937">
        <v>150</v>
      </c>
      <c r="EQ88" s="10" vm="55090">
        <v>0</v>
      </c>
      <c r="ER88" s="10" vm="12152">
        <v>272</v>
      </c>
      <c r="ES88" s="10" vm="5659">
        <v>-122</v>
      </c>
      <c r="ET88" s="10" vm="53324">
        <v>10849</v>
      </c>
      <c r="EU88" s="10" vm="38656">
        <v>4142</v>
      </c>
      <c r="EV88" s="10" vm="32186">
        <v>2919</v>
      </c>
      <c r="EW88" s="10" vm="25283">
        <v>3788</v>
      </c>
      <c r="EX88" s="10" vm="18723">
        <v>1083</v>
      </c>
      <c r="EY88" s="10" vm="51929">
        <v>361</v>
      </c>
      <c r="EZ88" s="10" vm="11973">
        <v>83</v>
      </c>
      <c r="FA88" s="10" vm="5448">
        <v>251</v>
      </c>
      <c r="FB88" s="10" vm="50190">
        <v>578515</v>
      </c>
      <c r="FC88" s="10" vm="38431">
        <v>0</v>
      </c>
      <c r="FD88" s="10" vm="31956">
        <v>578515</v>
      </c>
      <c r="FE88" s="10" vm="25052">
        <v>8176</v>
      </c>
      <c r="FF88" s="10" vm="18503">
        <v>10521</v>
      </c>
      <c r="FG88" s="10" vm="48415">
        <v>0</v>
      </c>
      <c r="FH88" s="10" vm="11774">
        <v>-3322</v>
      </c>
      <c r="FI88" s="10" vm="5234">
        <v>0</v>
      </c>
      <c r="FJ88" s="10" vm="46825">
        <v>-530</v>
      </c>
      <c r="FK88" s="10" vm="38219">
        <v>7</v>
      </c>
      <c r="FL88" s="10" vm="31722">
        <v>593367</v>
      </c>
      <c r="FM88" s="10" vm="24818">
        <v>95239</v>
      </c>
      <c r="FN88" s="10" vm="18327">
        <v>6879</v>
      </c>
      <c r="FO88" s="10" vm="45128">
        <v>0</v>
      </c>
      <c r="FP88" s="10" vm="11562">
        <v>0</v>
      </c>
      <c r="FQ88" s="10" vm="5017">
        <v>-1205</v>
      </c>
      <c r="FR88" s="10" vm="43353">
        <v>0</v>
      </c>
      <c r="FS88" s="10" vm="37987">
        <v>0</v>
      </c>
      <c r="FT88" s="10" vm="31488">
        <v>100913</v>
      </c>
      <c r="FU88" s="10" vm="24593">
        <v>492454</v>
      </c>
      <c r="FV88" s="10" vm="18119">
        <v>483276</v>
      </c>
      <c r="FW88" s="81" vm="54868">
        <v>950</v>
      </c>
      <c r="FX88" s="81" vm="11344">
        <v>0</v>
      </c>
      <c r="FY88" s="81" vm="4846">
        <v>0</v>
      </c>
      <c r="FZ88" s="81" vm="53107">
        <v>0</v>
      </c>
      <c r="GA88" s="81" vm="37773">
        <v>950</v>
      </c>
      <c r="GB88" s="10" vm="31270">
        <v>1824</v>
      </c>
      <c r="GC88" s="10" vm="24364">
        <v>1180</v>
      </c>
      <c r="GD88" s="10" vm="17902">
        <v>644</v>
      </c>
      <c r="GE88" s="10" vm="51708">
        <v>0</v>
      </c>
      <c r="GF88" s="10" vm="11125">
        <v>0</v>
      </c>
      <c r="GG88" s="10" vm="4649">
        <v>0</v>
      </c>
      <c r="GH88" s="10" vm="49975">
        <v>1042</v>
      </c>
      <c r="GI88" s="10" vm="37551">
        <v>344</v>
      </c>
      <c r="GJ88" s="10" vm="31039">
        <v>698</v>
      </c>
      <c r="GK88" s="10" vm="24136">
        <v>0</v>
      </c>
      <c r="GL88" s="10" vm="17681">
        <v>0</v>
      </c>
      <c r="GM88" s="10" vm="65598">
        <v>0</v>
      </c>
      <c r="GN88" s="10" vm="10921">
        <v>1619</v>
      </c>
      <c r="GO88" s="10" vm="4436">
        <v>453</v>
      </c>
      <c r="GP88" s="10" vm="46598">
        <v>1166</v>
      </c>
      <c r="GQ88" s="10" vm="37330">
        <v>0</v>
      </c>
      <c r="GR88" s="10" vm="30811">
        <v>0</v>
      </c>
      <c r="GS88" s="10" vm="23913">
        <v>0</v>
      </c>
      <c r="GT88" s="10" vm="17460">
        <v>4485</v>
      </c>
      <c r="GU88" s="10" vm="44909">
        <v>1977</v>
      </c>
      <c r="GV88" s="10" vm="10704">
        <v>2508</v>
      </c>
      <c r="GW88" s="10" vm="4217">
        <v>0</v>
      </c>
      <c r="GX88" s="81" vm="43134">
        <v>6917</v>
      </c>
      <c r="GY88" s="10" vm="37106">
        <v>0</v>
      </c>
      <c r="GZ88" s="10" vm="30624">
        <v>0</v>
      </c>
      <c r="HA88" s="10" vm="23682">
        <v>0</v>
      </c>
      <c r="HB88" s="10" vm="17249">
        <v>0</v>
      </c>
      <c r="HC88" s="81" vm="54647">
        <v>2184</v>
      </c>
      <c r="HD88" s="81" vm="10488">
        <v>0</v>
      </c>
      <c r="HE88" s="10" vm="3999">
        <v>9101</v>
      </c>
      <c r="HF88" s="10" vm="52873">
        <v>967</v>
      </c>
      <c r="HG88" s="10" vm="36886">
        <v>1389</v>
      </c>
      <c r="HH88" s="10" vm="30410">
        <v>0</v>
      </c>
      <c r="HI88" s="10" vm="23461">
        <v>1056</v>
      </c>
      <c r="HJ88" s="10" vm="17032">
        <v>3005</v>
      </c>
      <c r="HK88" s="10" vm="51519">
        <v>0</v>
      </c>
      <c r="HL88" s="10" vm="10280">
        <v>0</v>
      </c>
      <c r="HM88" s="10" vm="3782">
        <v>0</v>
      </c>
      <c r="HN88" s="10" vm="49760">
        <v>3132</v>
      </c>
      <c r="HO88" s="10" vm="36662">
        <v>9549</v>
      </c>
      <c r="HP88" s="10" vm="30175">
        <v>866</v>
      </c>
      <c r="HQ88" s="10" vm="23226">
        <v>1858</v>
      </c>
      <c r="HR88" s="10" vm="16811">
        <v>2724</v>
      </c>
      <c r="HS88" s="10" vm="48034">
        <v>0</v>
      </c>
      <c r="HT88" s="10" vm="10068">
        <v>-7</v>
      </c>
      <c r="HU88" s="10" vm="3569">
        <v>-7</v>
      </c>
      <c r="HV88" s="10" vm="46419">
        <v>4639</v>
      </c>
      <c r="HW88" s="10" vm="36438">
        <v>96</v>
      </c>
      <c r="HX88" s="10" vm="29944">
        <v>0</v>
      </c>
      <c r="HY88" s="10" vm="64261">
        <v>0</v>
      </c>
      <c r="HZ88" s="10" vm="16594">
        <v>9</v>
      </c>
      <c r="IA88" s="10" vm="44682">
        <v>210</v>
      </c>
      <c r="IB88" s="10" vm="9848">
        <v>-889</v>
      </c>
      <c r="IC88" s="10" vm="3349">
        <v>4065</v>
      </c>
      <c r="ID88" s="10" vm="42912">
        <v>18</v>
      </c>
      <c r="IE88" s="10" vm="36216">
        <v>80</v>
      </c>
      <c r="IF88" s="10" vm="29709">
        <v>0</v>
      </c>
      <c r="IG88" s="10" vm="64220">
        <v>98</v>
      </c>
      <c r="IH88" s="10" vm="16380">
        <v>10521</v>
      </c>
      <c r="II88" s="10" vm="54432">
        <v>7459</v>
      </c>
      <c r="IJ88" s="10" vm="9643">
        <v>0</v>
      </c>
      <c r="IK88" s="10" vm="3128">
        <v>0</v>
      </c>
      <c r="IL88" s="10" vm="52657">
        <v>-20</v>
      </c>
      <c r="IM88" s="10" vm="35985">
        <v>1</v>
      </c>
      <c r="IN88" s="10" vm="29474">
        <v>4296</v>
      </c>
      <c r="IO88" s="81" vm="22596">
        <v>4314</v>
      </c>
      <c r="IP88" s="10" vm="16163">
        <v>0</v>
      </c>
      <c r="IQ88" s="10" vm="51316">
        <v>0</v>
      </c>
      <c r="IR88" s="10" vm="9429">
        <v>0</v>
      </c>
      <c r="IS88" s="81" vm="2909">
        <v>0</v>
      </c>
      <c r="IT88" s="10" vm="49530">
        <v>0</v>
      </c>
    </row>
    <row r="89" spans="1:254" x14ac:dyDescent="0.25">
      <c r="A89" s="8" t="s">
        <v>597</v>
      </c>
      <c r="B89" s="8" t="s">
        <v>598</v>
      </c>
      <c r="C89" s="89">
        <v>44469</v>
      </c>
      <c r="D89" s="76" vm="15949">
        <v>12</v>
      </c>
      <c r="E89" s="10" vm="9209">
        <v>16837</v>
      </c>
      <c r="F89" s="10" vm="65482">
        <v>-16837</v>
      </c>
      <c r="G89" s="10" vm="42696">
        <v>0</v>
      </c>
      <c r="H89" s="10" vm="59633">
        <v>0</v>
      </c>
      <c r="I89" s="10" vm="29235">
        <v>0</v>
      </c>
      <c r="J89" s="10" vm="63421">
        <v>0</v>
      </c>
      <c r="K89" s="10" vm="46217">
        <v>0</v>
      </c>
      <c r="L89" s="10" vm="15731">
        <v>0</v>
      </c>
      <c r="M89" s="10" vm="8992">
        <v>0</v>
      </c>
      <c r="N89" s="10" vm="44464">
        <v>0</v>
      </c>
      <c r="O89" s="10" vm="42470">
        <v>0</v>
      </c>
      <c r="P89" s="10" vm="35759">
        <v>0</v>
      </c>
      <c r="Q89" s="10" vm="64362">
        <v>0</v>
      </c>
      <c r="R89" s="10" vm="22358">
        <v>0</v>
      </c>
      <c r="S89" s="10" vm="55932">
        <v>0</v>
      </c>
      <c r="T89" s="10" vm="15527">
        <v>0</v>
      </c>
      <c r="U89" s="10" vm="8779">
        <v>0</v>
      </c>
      <c r="V89" s="10" vm="54217">
        <v>0</v>
      </c>
      <c r="W89" s="10" vm="42253">
        <v>0</v>
      </c>
      <c r="X89" s="10" vm="35524">
        <v>0</v>
      </c>
      <c r="Y89" s="10" vm="28928">
        <v>0</v>
      </c>
      <c r="Z89" s="10" vm="22137">
        <v>0</v>
      </c>
      <c r="AA89" s="10" vm="66071">
        <v>0</v>
      </c>
      <c r="AB89" s="10" vm="15337">
        <v>16837</v>
      </c>
      <c r="AC89" s="10" vm="8582">
        <v>0</v>
      </c>
      <c r="AD89" s="10" vm="51097">
        <v>16837</v>
      </c>
      <c r="AE89" s="10" vm="42036">
        <v>0</v>
      </c>
      <c r="AF89" s="10" vm="35290">
        <v>0</v>
      </c>
      <c r="AG89" s="10" vm="28695">
        <v>0</v>
      </c>
      <c r="AH89" s="10" vm="21915">
        <v>0</v>
      </c>
      <c r="AI89" s="10" vm="49300">
        <v>16837</v>
      </c>
      <c r="AJ89" s="10" vm="15124">
        <v>0</v>
      </c>
      <c r="AK89" s="10" vm="8459">
        <v>0</v>
      </c>
      <c r="AL89" s="10" vm="47724">
        <v>0</v>
      </c>
      <c r="AM89" s="10" vm="41824">
        <v>0</v>
      </c>
      <c r="AN89" s="10" vm="35074">
        <v>0</v>
      </c>
      <c r="AO89" s="10" vm="28471">
        <v>0</v>
      </c>
      <c r="AP89" s="10" vm="21705">
        <v>16837</v>
      </c>
      <c r="AQ89" s="10" vm="45992">
        <v>0</v>
      </c>
      <c r="AR89" s="10" vm="14906">
        <v>0</v>
      </c>
      <c r="AS89" s="10" vm="8279">
        <v>0</v>
      </c>
      <c r="AT89" s="10" vm="44236">
        <v>16837</v>
      </c>
      <c r="AU89" s="10" vm="41603">
        <v>0</v>
      </c>
      <c r="AV89" s="10" vm="64861">
        <v>0</v>
      </c>
      <c r="AW89" s="10" vm="28244">
        <v>0</v>
      </c>
      <c r="AX89" s="10" vm="21500">
        <v>0</v>
      </c>
      <c r="AY89" s="10" vm="55734">
        <v>0</v>
      </c>
      <c r="AZ89" s="10" vm="14693">
        <v>0</v>
      </c>
      <c r="BA89" s="10" vm="8061">
        <v>0</v>
      </c>
      <c r="BB89" s="10" vm="53985">
        <v>0</v>
      </c>
      <c r="BC89" s="10" vm="41374">
        <v>0</v>
      </c>
      <c r="BD89" s="10" vm="34743">
        <v>0</v>
      </c>
      <c r="BE89" s="10" vm="28015">
        <v>0</v>
      </c>
      <c r="BF89" s="10" vm="21284">
        <v>0</v>
      </c>
      <c r="BG89" s="10" vm="52431">
        <v>0</v>
      </c>
      <c r="BH89" s="10" vm="14493">
        <v>0</v>
      </c>
      <c r="BI89" s="10" vm="7857">
        <v>518</v>
      </c>
      <c r="BJ89" s="10" vm="50879">
        <v>100</v>
      </c>
      <c r="BK89" s="10" vm="100710">
        <v>0</v>
      </c>
      <c r="BL89" s="10" vm="34511">
        <v>0</v>
      </c>
      <c r="BM89" s="10" vm="27784">
        <v>618</v>
      </c>
      <c r="BN89" s="10" vm="21061">
        <v>0</v>
      </c>
      <c r="BO89" s="10" vm="49076">
        <v>0</v>
      </c>
      <c r="BP89" s="10" vm="14278">
        <v>0</v>
      </c>
      <c r="BQ89" s="10" vm="7692">
        <v>518</v>
      </c>
      <c r="BR89" s="10" vm="47499">
        <v>518</v>
      </c>
      <c r="BS89" s="10" vm="40927">
        <v>100</v>
      </c>
      <c r="BT89" s="10" vm="34287">
        <v>100</v>
      </c>
      <c r="BU89" s="10" vm="27557">
        <v>0</v>
      </c>
      <c r="BV89" s="10" vm="20845">
        <v>0</v>
      </c>
      <c r="BW89" s="10" vm="45770">
        <v>0</v>
      </c>
      <c r="BX89" s="10" vm="14064">
        <v>0</v>
      </c>
      <c r="BY89" s="10" vm="7495">
        <v>0</v>
      </c>
      <c r="BZ89" s="10" vm="44018">
        <v>0</v>
      </c>
      <c r="CA89" s="10" vm="40706">
        <v>0</v>
      </c>
      <c r="CB89" s="10" vm="34116">
        <v>0</v>
      </c>
      <c r="CC89" s="10" vm="27331">
        <v>0</v>
      </c>
      <c r="CD89" s="10" vm="64155">
        <v>0</v>
      </c>
      <c r="CE89" s="10" vm="55519">
        <v>100</v>
      </c>
      <c r="CF89" s="10" vm="13849">
        <v>0</v>
      </c>
      <c r="CG89" s="10" vm="7282">
        <v>0</v>
      </c>
      <c r="CH89" s="10" vm="53766">
        <v>0</v>
      </c>
      <c r="CI89" s="10" vm="40472">
        <v>0</v>
      </c>
      <c r="CJ89" s="10" vm="33906">
        <v>100</v>
      </c>
      <c r="CK89" s="10" vm="27106">
        <v>100</v>
      </c>
      <c r="CL89" s="10" vm="20427">
        <v>0</v>
      </c>
      <c r="CM89" s="10" vm="65875">
        <v>0</v>
      </c>
      <c r="CN89" s="10" vm="13642">
        <v>0</v>
      </c>
      <c r="CO89" s="10" vm="7067">
        <v>0</v>
      </c>
      <c r="CP89" s="10" vm="50648">
        <v>0</v>
      </c>
      <c r="CQ89" s="10" vm="40243">
        <v>0</v>
      </c>
      <c r="CR89" s="10" vm="33672">
        <v>0</v>
      </c>
      <c r="CS89" s="10" vm="26872">
        <v>0</v>
      </c>
      <c r="CT89" s="10" vm="20207">
        <v>0</v>
      </c>
      <c r="CU89" s="10" vm="48851">
        <v>0</v>
      </c>
      <c r="CV89" s="10" vm="13429">
        <v>0</v>
      </c>
      <c r="CW89" s="10" vm="6892">
        <v>0</v>
      </c>
      <c r="CX89" s="10" vm="47277">
        <v>0</v>
      </c>
      <c r="CY89" s="10" vm="40023">
        <v>0</v>
      </c>
      <c r="CZ89" s="10" vm="33442">
        <v>0</v>
      </c>
      <c r="DA89" s="10" vm="26648">
        <v>0</v>
      </c>
      <c r="DB89" s="81" vm="19990">
        <v>0</v>
      </c>
      <c r="DC89" s="81" vm="45547">
        <v>0</v>
      </c>
      <c r="DD89" s="81" vm="13211">
        <v>0</v>
      </c>
      <c r="DE89" s="81" vm="6687">
        <v>0</v>
      </c>
      <c r="DF89" s="10" vm="43797">
        <v>0</v>
      </c>
      <c r="DG89" s="10" vm="39798">
        <v>0</v>
      </c>
      <c r="DH89" s="10" vm="33258">
        <v>0</v>
      </c>
      <c r="DI89" s="10" vm="26414">
        <v>0</v>
      </c>
      <c r="DJ89" s="10" vm="19781">
        <v>0</v>
      </c>
      <c r="DK89" s="10" vm="55300">
        <v>0</v>
      </c>
      <c r="DL89" s="10" vm="12995">
        <v>0</v>
      </c>
      <c r="DM89" s="10" vm="6470">
        <v>0</v>
      </c>
      <c r="DN89" s="10" vm="53547">
        <v>0</v>
      </c>
      <c r="DO89" s="10" vm="39568">
        <v>0</v>
      </c>
      <c r="DP89" s="10" vm="33050">
        <v>0</v>
      </c>
      <c r="DQ89" s="10" vm="26185">
        <v>0</v>
      </c>
      <c r="DR89" s="10" vm="19567">
        <v>0</v>
      </c>
      <c r="DS89" s="10" vm="52124">
        <v>0</v>
      </c>
      <c r="DT89" s="10" vm="12794">
        <v>0</v>
      </c>
      <c r="DU89" s="10" vm="6258">
        <v>0</v>
      </c>
      <c r="DV89" s="10" vm="50427">
        <v>0</v>
      </c>
      <c r="DW89" s="10" vm="39342">
        <v>0</v>
      </c>
      <c r="DX89" s="10" vm="32816">
        <v>0</v>
      </c>
      <c r="DY89" s="10" vm="25961">
        <v>0</v>
      </c>
      <c r="DZ89" s="10" vm="19346">
        <v>0</v>
      </c>
      <c r="EA89" s="10" vm="48630">
        <v>0</v>
      </c>
      <c r="EB89" s="10" vm="12582">
        <v>0</v>
      </c>
      <c r="EC89" s="10" vm="6083">
        <v>0</v>
      </c>
      <c r="ED89" s="10" vm="47057">
        <v>0</v>
      </c>
      <c r="EE89" s="10" vm="65086">
        <v>0</v>
      </c>
      <c r="EF89" s="10" vm="64633">
        <v>0</v>
      </c>
      <c r="EG89" s="10" vm="25735">
        <v>0</v>
      </c>
      <c r="EH89" s="81" vm="19132">
        <v>0</v>
      </c>
      <c r="EI89" s="81" vm="45325">
        <v>0</v>
      </c>
      <c r="EJ89" s="81" vm="12363">
        <v>0</v>
      </c>
      <c r="EK89" s="81" vm="5882">
        <v>0</v>
      </c>
      <c r="EL89" s="10" vm="43580">
        <v>0</v>
      </c>
      <c r="EM89" s="10" vm="38897">
        <v>0</v>
      </c>
      <c r="EN89" s="10" vm="32399">
        <v>0</v>
      </c>
      <c r="EO89" s="10" vm="25505">
        <v>0</v>
      </c>
      <c r="EP89" s="10" vm="18931">
        <v>0</v>
      </c>
      <c r="EQ89" s="10" vm="55083">
        <v>0</v>
      </c>
      <c r="ER89" s="10" vm="12146">
        <v>0</v>
      </c>
      <c r="ES89" s="10" vm="5668">
        <v>0</v>
      </c>
      <c r="ET89" s="10" vm="53331">
        <v>0</v>
      </c>
      <c r="EU89" s="10" vm="38666">
        <v>0</v>
      </c>
      <c r="EV89" s="10" vm="32192">
        <v>0</v>
      </c>
      <c r="EW89" s="10" vm="25275">
        <v>0</v>
      </c>
      <c r="EX89" s="10" vm="18717">
        <v>518</v>
      </c>
      <c r="EY89" s="10" vm="51920">
        <v>0</v>
      </c>
      <c r="EZ89" s="10" vm="11967">
        <v>0</v>
      </c>
      <c r="FA89" s="10" vm="5457">
        <v>0</v>
      </c>
      <c r="FB89" s="10" vm="50197">
        <v>0</v>
      </c>
      <c r="FC89" s="10" vm="38442">
        <v>0</v>
      </c>
      <c r="FD89" s="10" vm="31964">
        <v>0</v>
      </c>
      <c r="FE89" s="10" vm="25045">
        <v>0</v>
      </c>
      <c r="FF89" s="10" vm="18497">
        <v>0</v>
      </c>
      <c r="FG89" s="10" vm="48406">
        <v>0</v>
      </c>
      <c r="FH89" s="10" vm="11768">
        <v>0</v>
      </c>
      <c r="FI89" s="10" vm="5243">
        <v>0</v>
      </c>
      <c r="FJ89" s="10" vm="46832">
        <v>0</v>
      </c>
      <c r="FK89" s="10" vm="38228">
        <v>0</v>
      </c>
      <c r="FL89" s="10" vm="31730">
        <v>0</v>
      </c>
      <c r="FM89" s="10" vm="24811">
        <v>0</v>
      </c>
      <c r="FN89" s="10" vm="18321">
        <v>0</v>
      </c>
      <c r="FO89" s="10" vm="45120">
        <v>0</v>
      </c>
      <c r="FP89" s="10" vm="11557">
        <v>0</v>
      </c>
      <c r="FQ89" s="10" vm="5026">
        <v>0</v>
      </c>
      <c r="FR89" s="10" vm="43360">
        <v>0</v>
      </c>
      <c r="FS89" s="10" vm="37997">
        <v>0</v>
      </c>
      <c r="FT89" s="10" vm="31495">
        <v>0</v>
      </c>
      <c r="FU89" s="10" vm="24586">
        <v>0</v>
      </c>
      <c r="FV89" s="10" vm="18113">
        <v>0</v>
      </c>
      <c r="FW89" s="81" vm="54859">
        <v>0</v>
      </c>
      <c r="FX89" s="81" vm="11339">
        <v>0</v>
      </c>
      <c r="FY89" s="81" vm="4853">
        <v>0</v>
      </c>
      <c r="FZ89" s="81" vm="53114">
        <v>0</v>
      </c>
      <c r="GA89" s="81" vm="37783">
        <v>0</v>
      </c>
      <c r="GB89" s="10" vm="31277">
        <v>0</v>
      </c>
      <c r="GC89" s="10" vm="24357">
        <v>0</v>
      </c>
      <c r="GD89" s="10" vm="17896">
        <v>0</v>
      </c>
      <c r="GE89" s="10" vm="51697">
        <v>0</v>
      </c>
      <c r="GF89" s="10" vm="11118">
        <v>0</v>
      </c>
      <c r="GG89" s="10" vm="4658">
        <v>0</v>
      </c>
      <c r="GH89" s="10" vm="49982">
        <v>0</v>
      </c>
      <c r="GI89" s="10" vm="37562">
        <v>0</v>
      </c>
      <c r="GJ89" s="10" vm="31048">
        <v>0</v>
      </c>
      <c r="GK89" s="10" vm="24130">
        <v>0</v>
      </c>
      <c r="GL89" s="10" vm="17675">
        <v>0</v>
      </c>
      <c r="GM89" s="10" vm="100731">
        <v>0</v>
      </c>
      <c r="GN89" s="10" vm="10913">
        <v>0</v>
      </c>
      <c r="GO89" s="10" vm="4445">
        <v>0</v>
      </c>
      <c r="GP89" s="10" vm="46606">
        <v>0</v>
      </c>
      <c r="GQ89" s="10" vm="37339">
        <v>0</v>
      </c>
      <c r="GR89" s="10" vm="30818">
        <v>0</v>
      </c>
      <c r="GS89" s="10" vm="23905">
        <v>0</v>
      </c>
      <c r="GT89" s="10" vm="17454">
        <v>0</v>
      </c>
      <c r="GU89" s="10" vm="44899">
        <v>0</v>
      </c>
      <c r="GV89" s="10" vm="10697">
        <v>0</v>
      </c>
      <c r="GW89" s="10" vm="4226">
        <v>0</v>
      </c>
      <c r="GX89" s="81" vm="43142">
        <v>0</v>
      </c>
      <c r="GY89" s="10" vm="37116">
        <v>0</v>
      </c>
      <c r="GZ89" s="10" vm="64485">
        <v>0</v>
      </c>
      <c r="HA89" s="10" vm="23676">
        <v>0</v>
      </c>
      <c r="HB89" s="10" vm="17244">
        <v>0</v>
      </c>
      <c r="HC89" s="81" vm="54639">
        <v>0</v>
      </c>
      <c r="HD89" s="81" vm="10481">
        <v>0</v>
      </c>
      <c r="HE89" s="10" vm="4008">
        <v>0</v>
      </c>
      <c r="HF89" s="10" vm="52881">
        <v>0</v>
      </c>
      <c r="HG89" s="10" vm="36896">
        <v>0</v>
      </c>
      <c r="HH89" s="10" vm="30416">
        <v>518</v>
      </c>
      <c r="HI89" s="10" vm="23453">
        <v>0</v>
      </c>
      <c r="HJ89" s="10" vm="17026">
        <v>0</v>
      </c>
      <c r="HK89" s="10" vm="51514">
        <v>0</v>
      </c>
      <c r="HL89" s="10" vm="10273">
        <v>0</v>
      </c>
      <c r="HM89" s="10" vm="3791">
        <v>0</v>
      </c>
      <c r="HN89" s="10" vm="49768">
        <v>0</v>
      </c>
      <c r="HO89" s="10" vm="36673">
        <v>518</v>
      </c>
      <c r="HP89" s="10" vm="30183">
        <v>0</v>
      </c>
      <c r="HQ89" s="10" vm="23218">
        <v>0</v>
      </c>
      <c r="HR89" s="10" vm="16805">
        <v>0</v>
      </c>
      <c r="HS89" s="10" vm="48024">
        <v>0</v>
      </c>
      <c r="HT89" s="10" vm="10061">
        <v>0</v>
      </c>
      <c r="HU89" s="10" vm="3578">
        <v>0</v>
      </c>
      <c r="HV89" s="10" vm="65357">
        <v>0</v>
      </c>
      <c r="HW89" s="10" vm="36447">
        <v>0</v>
      </c>
      <c r="HX89" s="10" vm="29952">
        <v>0</v>
      </c>
      <c r="HY89" s="10" vm="22987">
        <v>0</v>
      </c>
      <c r="HZ89" s="10" vm="16588">
        <v>0</v>
      </c>
      <c r="IA89" s="10" vm="44673">
        <v>0</v>
      </c>
      <c r="IB89" s="10" vm="9842">
        <v>0</v>
      </c>
      <c r="IC89" s="10" vm="3357">
        <v>0</v>
      </c>
      <c r="ID89" s="10" vm="42919">
        <v>0</v>
      </c>
      <c r="IE89" s="10" vm="36225">
        <v>0</v>
      </c>
      <c r="IF89" s="10" vm="29715">
        <v>0</v>
      </c>
      <c r="IG89" s="10" vm="22803">
        <v>0</v>
      </c>
      <c r="IH89" s="10" vm="16373">
        <v>0</v>
      </c>
      <c r="II89" s="10" vm="54422">
        <v>0</v>
      </c>
      <c r="IJ89" s="10" vm="9638">
        <v>0</v>
      </c>
      <c r="IK89" s="10" vm="3136">
        <v>0</v>
      </c>
      <c r="IL89" s="10" vm="52664">
        <v>0</v>
      </c>
      <c r="IM89" s="10" vm="35994">
        <v>1475</v>
      </c>
      <c r="IN89" s="10" vm="29480">
        <v>5280</v>
      </c>
      <c r="IO89" s="81" vm="22587">
        <v>5280</v>
      </c>
      <c r="IP89" s="10" vm="16156">
        <v>0</v>
      </c>
      <c r="IQ89" s="10" vm="51304">
        <v>0</v>
      </c>
      <c r="IR89" s="10" vm="9422">
        <v>0</v>
      </c>
      <c r="IS89" s="81" vm="2917">
        <v>0</v>
      </c>
      <c r="IT89" s="10" vm="49538">
        <v>0</v>
      </c>
    </row>
    <row r="90" spans="1:254" x14ac:dyDescent="0.25">
      <c r="A90" s="8" t="s">
        <v>190</v>
      </c>
      <c r="B90" s="8" t="s">
        <v>328</v>
      </c>
      <c r="C90" s="89">
        <v>44651</v>
      </c>
      <c r="D90" s="76" vm="15957">
        <v>12</v>
      </c>
      <c r="E90" s="10" vm="9201">
        <v>103887</v>
      </c>
      <c r="F90" s="10" vm="65479">
        <v>-52215</v>
      </c>
      <c r="G90" s="10" vm="42687">
        <v>-20643</v>
      </c>
      <c r="H90" s="10" vm="59626">
        <v>31029</v>
      </c>
      <c r="I90" s="10" vm="29243">
        <v>3497</v>
      </c>
      <c r="J90" s="10" vm="63429">
        <v>34526</v>
      </c>
      <c r="K90" s="10" vm="1793">
        <v>0</v>
      </c>
      <c r="L90" s="10" vm="15738">
        <v>0</v>
      </c>
      <c r="M90" s="10" vm="8983">
        <v>0</v>
      </c>
      <c r="N90" s="10" vm="44458">
        <v>2</v>
      </c>
      <c r="O90" s="10" vm="42460">
        <v>-13640</v>
      </c>
      <c r="P90" s="10" vm="35753">
        <v>140</v>
      </c>
      <c r="Q90" s="10" vm="64366">
        <v>0</v>
      </c>
      <c r="R90" s="10" vm="22365">
        <v>0</v>
      </c>
      <c r="S90" s="10" vm="1488">
        <v>0</v>
      </c>
      <c r="T90" s="10" vm="15532">
        <v>21028</v>
      </c>
      <c r="U90" s="10" vm="8771">
        <v>0</v>
      </c>
      <c r="V90" s="10" vm="54210">
        <v>21028</v>
      </c>
      <c r="W90" s="10" vm="42244">
        <v>0</v>
      </c>
      <c r="X90" s="10" vm="35518">
        <v>1974</v>
      </c>
      <c r="Y90" s="10" vm="28936">
        <v>0</v>
      </c>
      <c r="Z90" s="10" vm="22144">
        <v>0</v>
      </c>
      <c r="AA90" s="10" vm="1294">
        <v>23002</v>
      </c>
      <c r="AB90" s="10" vm="15340">
        <v>47848</v>
      </c>
      <c r="AC90" s="10" vm="8574">
        <v>3404</v>
      </c>
      <c r="AD90" s="10" vm="51090">
        <v>51252</v>
      </c>
      <c r="AE90" s="10" vm="42025">
        <v>2099</v>
      </c>
      <c r="AF90" s="10" vm="35283">
        <v>0</v>
      </c>
      <c r="AG90" s="10" vm="28703">
        <v>20097</v>
      </c>
      <c r="AH90" s="10" vm="21923">
        <v>59</v>
      </c>
      <c r="AI90" s="10" vm="49311">
        <v>73507</v>
      </c>
      <c r="AJ90" s="10" vm="15133">
        <v>7184</v>
      </c>
      <c r="AK90" s="10" vm="63205">
        <v>5002</v>
      </c>
      <c r="AL90" s="10" vm="47718">
        <v>4673</v>
      </c>
      <c r="AM90" s="10" vm="41816">
        <v>874</v>
      </c>
      <c r="AN90" s="10" vm="35069">
        <v>1981</v>
      </c>
      <c r="AO90" s="10" vm="28479">
        <v>300</v>
      </c>
      <c r="AP90" s="10" vm="21713">
        <v>0</v>
      </c>
      <c r="AQ90" s="10" vm="46001">
        <v>9961</v>
      </c>
      <c r="AR90" s="10" vm="14914">
        <v>0</v>
      </c>
      <c r="AS90" s="10" vm="8271">
        <v>19478</v>
      </c>
      <c r="AT90" s="10" vm="44230">
        <v>49453</v>
      </c>
      <c r="AU90" s="10" vm="41594">
        <v>24054</v>
      </c>
      <c r="AV90" s="10" vm="34926">
        <v>1292</v>
      </c>
      <c r="AW90" s="10" vm="28252">
        <v>934750</v>
      </c>
      <c r="AX90" s="10" vm="64184">
        <v>0</v>
      </c>
      <c r="AY90" s="10" vm="2112">
        <v>5107</v>
      </c>
      <c r="AZ90" s="10" vm="14699">
        <v>0</v>
      </c>
      <c r="BA90" s="10" vm="8053">
        <v>0</v>
      </c>
      <c r="BB90" s="10" vm="53978">
        <v>3040</v>
      </c>
      <c r="BC90" s="10" vm="41364">
        <v>0</v>
      </c>
      <c r="BD90" s="10" vm="34737">
        <v>0</v>
      </c>
      <c r="BE90" s="10" vm="28023">
        <v>0</v>
      </c>
      <c r="BF90" s="10" vm="21291">
        <v>30</v>
      </c>
      <c r="BG90" s="10" vm="2422">
        <v>942927</v>
      </c>
      <c r="BH90" s="10" vm="100595">
        <v>29020</v>
      </c>
      <c r="BI90" s="10" vm="7849">
        <v>5426</v>
      </c>
      <c r="BJ90" s="10" vm="50872">
        <v>25902</v>
      </c>
      <c r="BK90" s="10" vm="41135">
        <v>0</v>
      </c>
      <c r="BL90" s="10" vm="34504">
        <v>0</v>
      </c>
      <c r="BM90" s="10" vm="27792">
        <v>60348</v>
      </c>
      <c r="BN90" s="10" vm="21069">
        <v>5852</v>
      </c>
      <c r="BO90" s="10" vm="2149">
        <v>0</v>
      </c>
      <c r="BP90" s="10" vm="14287">
        <v>2105</v>
      </c>
      <c r="BQ90" s="10" vm="7686">
        <v>20621</v>
      </c>
      <c r="BR90" s="10" vm="47493">
        <v>28578</v>
      </c>
      <c r="BS90" s="10" vm="40921">
        <v>31770</v>
      </c>
      <c r="BT90" s="10" vm="34281">
        <v>974697</v>
      </c>
      <c r="BU90" s="10" vm="27565">
        <v>604226</v>
      </c>
      <c r="BV90" s="10" vm="20853">
        <v>0</v>
      </c>
      <c r="BW90" s="10" vm="1792">
        <v>0</v>
      </c>
      <c r="BX90" s="10" vm="14071">
        <v>168387</v>
      </c>
      <c r="BY90" s="10" vm="7487">
        <v>0</v>
      </c>
      <c r="BZ90" s="10" vm="44012">
        <v>0</v>
      </c>
      <c r="CA90" s="10" vm="40697">
        <v>9635</v>
      </c>
      <c r="CB90" s="10" vm="34112">
        <v>782248</v>
      </c>
      <c r="CC90" s="10" vm="27339">
        <v>4154</v>
      </c>
      <c r="CD90" s="10" vm="20649">
        <v>0</v>
      </c>
      <c r="CE90" s="10" vm="1487">
        <v>188295</v>
      </c>
      <c r="CF90" s="10" vm="13855">
        <v>188295</v>
      </c>
      <c r="CG90" s="10" vm="7274">
        <v>0</v>
      </c>
      <c r="CH90" s="10" vm="53760">
        <v>0</v>
      </c>
      <c r="CI90" s="10" vm="40462">
        <v>0</v>
      </c>
      <c r="CJ90" s="10" vm="33900">
        <v>0</v>
      </c>
      <c r="CK90" s="10" vm="27114">
        <v>188295</v>
      </c>
      <c r="CL90" s="10" vm="20434">
        <v>25992</v>
      </c>
      <c r="CM90" s="10" vm="60284">
        <v>20643</v>
      </c>
      <c r="CN90" s="10" vm="13649">
        <v>0</v>
      </c>
      <c r="CO90" s="10" vm="63083">
        <v>5349</v>
      </c>
      <c r="CP90" s="10" vm="50642">
        <v>1561</v>
      </c>
      <c r="CQ90" s="10" vm="40233">
        <v>0</v>
      </c>
      <c r="CR90" s="10" vm="33665">
        <v>1561</v>
      </c>
      <c r="CS90" s="10" vm="26880">
        <v>0</v>
      </c>
      <c r="CT90" s="10" vm="20214">
        <v>0</v>
      </c>
      <c r="CU90" s="10" vm="1219">
        <v>0</v>
      </c>
      <c r="CV90" s="10" vm="13436">
        <v>0</v>
      </c>
      <c r="CW90" s="10" vm="6885">
        <v>0</v>
      </c>
      <c r="CX90" s="10" vm="47271">
        <v>0</v>
      </c>
      <c r="CY90" s="10" vm="40016">
        <v>0</v>
      </c>
      <c r="CZ90" s="10" vm="33435">
        <v>0</v>
      </c>
      <c r="DA90" s="10" vm="26656">
        <v>0</v>
      </c>
      <c r="DB90" s="81" vm="19997">
        <v>0</v>
      </c>
      <c r="DC90" s="81" vm="45556">
        <v>0</v>
      </c>
      <c r="DD90" s="81" vm="13217">
        <v>0</v>
      </c>
      <c r="DE90" s="81" vm="6679">
        <v>0</v>
      </c>
      <c r="DF90" s="10" vm="43791">
        <v>2594</v>
      </c>
      <c r="DG90" s="10" vm="39789">
        <v>0</v>
      </c>
      <c r="DH90" s="10" vm="33253">
        <v>1154</v>
      </c>
      <c r="DI90" s="10" vm="26422">
        <v>1440</v>
      </c>
      <c r="DJ90" s="10" vm="19788">
        <v>30147</v>
      </c>
      <c r="DK90" s="10" vm="1436">
        <v>20643</v>
      </c>
      <c r="DL90" s="10" vm="13001">
        <v>2715</v>
      </c>
      <c r="DM90" s="10" vm="6462">
        <v>6789</v>
      </c>
      <c r="DN90" s="10" vm="53541">
        <v>0</v>
      </c>
      <c r="DO90" s="10" vm="39559">
        <v>0</v>
      </c>
      <c r="DP90" s="10" vm="33044">
        <v>0</v>
      </c>
      <c r="DQ90" s="10" vm="26193">
        <v>0</v>
      </c>
      <c r="DR90" s="10" vm="19574">
        <v>0</v>
      </c>
      <c r="DS90" s="10" vm="62108">
        <v>0</v>
      </c>
      <c r="DT90" s="10" vm="12801">
        <v>0</v>
      </c>
      <c r="DU90" s="10" vm="6250">
        <v>0</v>
      </c>
      <c r="DV90" s="10" vm="50421">
        <v>0</v>
      </c>
      <c r="DW90" s="10" vm="39332">
        <v>0</v>
      </c>
      <c r="DX90" s="10" vm="32808">
        <v>0</v>
      </c>
      <c r="DY90" s="10" vm="25968">
        <v>0</v>
      </c>
      <c r="DZ90" s="10" vm="19353">
        <v>0</v>
      </c>
      <c r="EA90" s="10" vm="2148">
        <v>0</v>
      </c>
      <c r="EB90" s="10" vm="12590">
        <v>0</v>
      </c>
      <c r="EC90" s="10" vm="6076">
        <v>0</v>
      </c>
      <c r="ED90" s="10" vm="47051">
        <v>0</v>
      </c>
      <c r="EE90" s="10" vm="39114">
        <v>0</v>
      </c>
      <c r="EF90" s="10" vm="32583">
        <v>0</v>
      </c>
      <c r="EG90" s="10" vm="25744">
        <v>0</v>
      </c>
      <c r="EH90" s="81" vm="19139">
        <v>0</v>
      </c>
      <c r="EI90" s="81" vm="1791">
        <v>0</v>
      </c>
      <c r="EJ90" s="81" vm="12370">
        <v>0</v>
      </c>
      <c r="EK90" s="81" vm="5874">
        <v>0</v>
      </c>
      <c r="EL90" s="10" vm="43574">
        <v>233</v>
      </c>
      <c r="EM90" s="10" vm="38888">
        <v>0</v>
      </c>
      <c r="EN90" s="10" vm="64588">
        <v>47</v>
      </c>
      <c r="EO90" s="10" vm="25512">
        <v>186</v>
      </c>
      <c r="EP90" s="10" vm="64101">
        <v>233</v>
      </c>
      <c r="EQ90" s="10" vm="1486">
        <v>0</v>
      </c>
      <c r="ER90" s="10" vm="12153">
        <v>47</v>
      </c>
      <c r="ES90" s="10" vm="5660">
        <v>186</v>
      </c>
      <c r="ET90" s="10" vm="53325">
        <v>30380</v>
      </c>
      <c r="EU90" s="10" vm="38657">
        <v>20643</v>
      </c>
      <c r="EV90" s="10" vm="32187">
        <v>2762</v>
      </c>
      <c r="EW90" s="10" vm="25284">
        <v>6975</v>
      </c>
      <c r="EX90" s="10" vm="18724">
        <v>1148</v>
      </c>
      <c r="EY90" s="10" vm="51930">
        <v>1063</v>
      </c>
      <c r="EZ90" s="10" vm="11974">
        <v>659</v>
      </c>
      <c r="FA90" s="10" vm="5449">
        <v>1063</v>
      </c>
      <c r="FB90" s="10" vm="50191">
        <v>907574</v>
      </c>
      <c r="FC90" s="10" vm="38432">
        <v>0</v>
      </c>
      <c r="FD90" s="10" vm="31957">
        <v>907574</v>
      </c>
      <c r="FE90" s="10" vm="25053">
        <v>101394</v>
      </c>
      <c r="FF90" s="10" vm="18504">
        <v>2346</v>
      </c>
      <c r="FG90" s="10" vm="48416">
        <v>0</v>
      </c>
      <c r="FH90" s="10" vm="11775">
        <v>-5154</v>
      </c>
      <c r="FI90" s="10" vm="5235">
        <v>0</v>
      </c>
      <c r="FJ90" s="10" vm="46826">
        <v>-130</v>
      </c>
      <c r="FK90" s="10" vm="38220">
        <v>0</v>
      </c>
      <c r="FL90" s="10" vm="31723">
        <v>1006030</v>
      </c>
      <c r="FM90" s="10" vm="24819">
        <v>62584</v>
      </c>
      <c r="FN90" s="10" vm="64050">
        <v>9957</v>
      </c>
      <c r="FO90" s="10" vm="45129">
        <v>0</v>
      </c>
      <c r="FP90" s="10" vm="11563">
        <v>0</v>
      </c>
      <c r="FQ90" s="10" vm="5018">
        <v>-1261</v>
      </c>
      <c r="FR90" s="10" vm="43354">
        <v>0</v>
      </c>
      <c r="FS90" s="10" vm="37988">
        <v>0</v>
      </c>
      <c r="FT90" s="10" vm="31489">
        <v>71280</v>
      </c>
      <c r="FU90" s="10" vm="24594">
        <v>934750</v>
      </c>
      <c r="FV90" s="10" vm="18120">
        <v>844990</v>
      </c>
      <c r="FW90" s="81" vm="54869">
        <v>2900</v>
      </c>
      <c r="FX90" s="81" vm="11345">
        <v>0</v>
      </c>
      <c r="FY90" s="81" vm="4847">
        <v>0</v>
      </c>
      <c r="FZ90" s="81" vm="53108">
        <v>140</v>
      </c>
      <c r="GA90" s="81" vm="37774">
        <v>3040</v>
      </c>
      <c r="GB90" s="10" vm="31271">
        <v>6632</v>
      </c>
      <c r="GC90" s="10" vm="24365">
        <v>3783</v>
      </c>
      <c r="GD90" s="10" vm="17903">
        <v>2849</v>
      </c>
      <c r="GE90" s="10" vm="2421">
        <v>0</v>
      </c>
      <c r="GF90" s="10" vm="11126">
        <v>0</v>
      </c>
      <c r="GG90" s="10" vm="4650">
        <v>0</v>
      </c>
      <c r="GH90" s="10" vm="49976">
        <v>0</v>
      </c>
      <c r="GI90" s="10" vm="37552">
        <v>0</v>
      </c>
      <c r="GJ90" s="10" vm="31040">
        <v>0</v>
      </c>
      <c r="GK90" s="10" vm="24137">
        <v>0</v>
      </c>
      <c r="GL90" s="10" vm="17682">
        <v>0</v>
      </c>
      <c r="GM90" s="10" vm="2147">
        <v>0</v>
      </c>
      <c r="GN90" s="10" vm="10922">
        <v>838</v>
      </c>
      <c r="GO90" s="10" vm="4437">
        <v>179</v>
      </c>
      <c r="GP90" s="10" vm="46599">
        <v>659</v>
      </c>
      <c r="GQ90" s="10" vm="37331">
        <v>0</v>
      </c>
      <c r="GR90" s="10" vm="30812">
        <v>11</v>
      </c>
      <c r="GS90" s="10" vm="23914">
        <v>-11</v>
      </c>
      <c r="GT90" s="10" vm="17461">
        <v>7470</v>
      </c>
      <c r="GU90" s="10" vm="1790">
        <v>3973</v>
      </c>
      <c r="GV90" s="10" vm="10705">
        <v>3497</v>
      </c>
      <c r="GW90" s="10" vm="4218">
        <v>0</v>
      </c>
      <c r="GX90" s="81" vm="43135">
        <v>0</v>
      </c>
      <c r="GY90" s="10" vm="37107">
        <v>0</v>
      </c>
      <c r="GZ90" s="10" vm="64483">
        <v>0</v>
      </c>
      <c r="HA90" s="10" vm="23683">
        <v>0</v>
      </c>
      <c r="HB90" s="10" vm="17250">
        <v>0</v>
      </c>
      <c r="HC90" s="81" vm="1485">
        <v>0</v>
      </c>
      <c r="HD90" s="81" vm="10489">
        <v>0</v>
      </c>
      <c r="HE90" s="10" vm="4000">
        <v>0</v>
      </c>
      <c r="HF90" s="10" vm="52874">
        <v>5402</v>
      </c>
      <c r="HG90" s="10" vm="36887">
        <v>3169</v>
      </c>
      <c r="HH90" s="10" vm="30411">
        <v>0</v>
      </c>
      <c r="HI90" s="10" vm="23462">
        <v>374</v>
      </c>
      <c r="HJ90" s="10" vm="17033">
        <v>3122</v>
      </c>
      <c r="HK90" s="10" vm="100735">
        <v>0</v>
      </c>
      <c r="HL90" s="10" vm="10281">
        <v>0</v>
      </c>
      <c r="HM90" s="10" vm="3783">
        <v>0</v>
      </c>
      <c r="HN90" s="10" vm="49761">
        <v>8554</v>
      </c>
      <c r="HO90" s="10" vm="36663">
        <v>20621</v>
      </c>
      <c r="HP90" s="10" vm="30176">
        <v>1136</v>
      </c>
      <c r="HQ90" s="10" vm="23227">
        <v>8499</v>
      </c>
      <c r="HR90" s="10" vm="16812">
        <v>9635</v>
      </c>
      <c r="HS90" s="10" vm="48035">
        <v>0</v>
      </c>
      <c r="HT90" s="10" vm="10069">
        <v>0</v>
      </c>
      <c r="HU90" s="10" vm="3570">
        <v>0</v>
      </c>
      <c r="HV90" s="10" vm="46420">
        <v>15278</v>
      </c>
      <c r="HW90" s="10" vm="36439">
        <v>1284</v>
      </c>
      <c r="HX90" s="10" vm="29945">
        <v>0</v>
      </c>
      <c r="HY90" s="10" vm="22995">
        <v>129</v>
      </c>
      <c r="HZ90" s="10" vm="16595">
        <v>4</v>
      </c>
      <c r="IA90" s="10" vm="44683">
        <v>0</v>
      </c>
      <c r="IB90" s="10" vm="9849">
        <v>-3055</v>
      </c>
      <c r="IC90" s="10" vm="3350">
        <v>13640</v>
      </c>
      <c r="ID90" s="10" vm="42913">
        <v>197</v>
      </c>
      <c r="IE90" s="10" vm="36217">
        <v>140</v>
      </c>
      <c r="IF90" s="10" vm="29710">
        <v>0</v>
      </c>
      <c r="IG90" s="10" vm="22809">
        <v>337</v>
      </c>
      <c r="IH90" s="10" vm="16381">
        <v>2346</v>
      </c>
      <c r="II90" s="10" vm="2390">
        <v>10220</v>
      </c>
      <c r="IJ90" s="10" vm="9644">
        <v>0</v>
      </c>
      <c r="IK90" s="10" vm="3129">
        <v>606</v>
      </c>
      <c r="IL90" s="10" vm="52658">
        <v>-41</v>
      </c>
      <c r="IM90" s="10" vm="35986">
        <v>-18</v>
      </c>
      <c r="IN90" s="10" vm="29475">
        <v>6499</v>
      </c>
      <c r="IO90" s="81" vm="22597">
        <v>6652</v>
      </c>
      <c r="IP90" s="10" vm="16164">
        <v>4</v>
      </c>
      <c r="IQ90" s="10" vm="2420">
        <v>0</v>
      </c>
      <c r="IR90" s="10" vm="9430">
        <v>8</v>
      </c>
      <c r="IS90" s="81" vm="2910">
        <v>341</v>
      </c>
      <c r="IT90" s="10" vm="49531">
        <v>341</v>
      </c>
    </row>
    <row r="91" spans="1:254" x14ac:dyDescent="0.25">
      <c r="A91" s="8" t="s">
        <v>154</v>
      </c>
      <c r="B91" s="8" t="s">
        <v>155</v>
      </c>
      <c r="C91" s="89">
        <v>44651</v>
      </c>
      <c r="D91" s="76" vm="15950">
        <v>12</v>
      </c>
      <c r="E91" s="10" vm="9210">
        <v>7826</v>
      </c>
      <c r="F91" s="10" vm="65483">
        <v>-3782</v>
      </c>
      <c r="G91" s="10" vm="42697">
        <v>0</v>
      </c>
      <c r="H91" s="10" vm="59634">
        <v>4044</v>
      </c>
      <c r="I91" s="10" vm="29236">
        <v>316</v>
      </c>
      <c r="J91" s="10" vm="63422">
        <v>4360</v>
      </c>
      <c r="K91" s="10" vm="46218">
        <v>0</v>
      </c>
      <c r="L91" s="10" vm="15732">
        <v>0</v>
      </c>
      <c r="M91" s="10" vm="8993">
        <v>0</v>
      </c>
      <c r="N91" s="10" vm="44465">
        <v>1578</v>
      </c>
      <c r="O91" s="10" vm="42471">
        <v>-2079</v>
      </c>
      <c r="P91" s="10" vm="35760">
        <v>0</v>
      </c>
      <c r="Q91" s="10" vm="29112">
        <v>0</v>
      </c>
      <c r="R91" s="10" vm="22359">
        <v>0</v>
      </c>
      <c r="S91" s="10" vm="55933">
        <v>0</v>
      </c>
      <c r="T91" s="10" vm="15528">
        <v>3859</v>
      </c>
      <c r="U91" s="10" vm="8780">
        <v>0</v>
      </c>
      <c r="V91" s="10" vm="54218">
        <v>3859</v>
      </c>
      <c r="W91" s="10" vm="42254">
        <v>0</v>
      </c>
      <c r="X91" s="10" vm="35525">
        <v>0</v>
      </c>
      <c r="Y91" s="10" vm="28929">
        <v>0</v>
      </c>
      <c r="Z91" s="10" vm="22138">
        <v>0</v>
      </c>
      <c r="AA91" s="10" vm="52529">
        <v>3859</v>
      </c>
      <c r="AB91" s="10" vm="63942">
        <v>4913</v>
      </c>
      <c r="AC91" s="10" vm="8583">
        <v>335</v>
      </c>
      <c r="AD91" s="10" vm="51098">
        <v>5248</v>
      </c>
      <c r="AE91" s="10" vm="42037">
        <v>345</v>
      </c>
      <c r="AF91" s="10" vm="35291">
        <v>0</v>
      </c>
      <c r="AG91" s="10" vm="28696">
        <v>0</v>
      </c>
      <c r="AH91" s="10" vm="21916">
        <v>2169</v>
      </c>
      <c r="AI91" s="10" vm="49301">
        <v>7762</v>
      </c>
      <c r="AJ91" s="10" vm="15125">
        <v>625</v>
      </c>
      <c r="AK91" s="10" vm="8460">
        <v>444</v>
      </c>
      <c r="AL91" s="10" vm="47725">
        <v>773</v>
      </c>
      <c r="AM91" s="10" vm="41825">
        <v>634</v>
      </c>
      <c r="AN91" s="10" vm="35075">
        <v>123</v>
      </c>
      <c r="AO91" s="10" vm="28472">
        <v>-29</v>
      </c>
      <c r="AP91" s="10" vm="21706">
        <v>0</v>
      </c>
      <c r="AQ91" s="10" vm="45993">
        <v>1252</v>
      </c>
      <c r="AR91" s="10" vm="14907">
        <v>0</v>
      </c>
      <c r="AS91" s="10" vm="8280">
        <v>0</v>
      </c>
      <c r="AT91" s="10" vm="44237">
        <v>3822</v>
      </c>
      <c r="AU91" s="10" vm="41604">
        <v>3940</v>
      </c>
      <c r="AV91" s="10" vm="34928">
        <v>22</v>
      </c>
      <c r="AW91" s="10" vm="28245">
        <v>35561</v>
      </c>
      <c r="AX91" s="10" vm="64182">
        <v>0</v>
      </c>
      <c r="AY91" s="10" vm="55735">
        <v>455</v>
      </c>
      <c r="AZ91" s="10" vm="14694">
        <v>0</v>
      </c>
      <c r="BA91" s="10" vm="8062">
        <v>0</v>
      </c>
      <c r="BB91" s="10" vm="53986">
        <v>0</v>
      </c>
      <c r="BC91" s="10" vm="41375">
        <v>0</v>
      </c>
      <c r="BD91" s="10" vm="34744">
        <v>0</v>
      </c>
      <c r="BE91" s="10" vm="28016">
        <v>0</v>
      </c>
      <c r="BF91" s="10" vm="21285">
        <v>0</v>
      </c>
      <c r="BG91" s="10" vm="52432">
        <v>36016</v>
      </c>
      <c r="BH91" s="10" vm="14494">
        <v>0</v>
      </c>
      <c r="BI91" s="10" vm="7858">
        <v>24</v>
      </c>
      <c r="BJ91" s="10" vm="50880">
        <v>34876</v>
      </c>
      <c r="BK91" s="10" vm="41146">
        <v>0</v>
      </c>
      <c r="BL91" s="10" vm="34512">
        <v>39807</v>
      </c>
      <c r="BM91" s="10" vm="27785">
        <v>74707</v>
      </c>
      <c r="BN91" s="10" vm="21062">
        <v>0</v>
      </c>
      <c r="BO91" s="10" vm="49077">
        <v>0</v>
      </c>
      <c r="BP91" s="10" vm="14279">
        <v>0</v>
      </c>
      <c r="BQ91" s="10" vm="63111">
        <v>2655</v>
      </c>
      <c r="BR91" s="10" vm="47500">
        <v>2655</v>
      </c>
      <c r="BS91" s="10" vm="40928">
        <v>72052</v>
      </c>
      <c r="BT91" s="10" vm="34288">
        <v>108068</v>
      </c>
      <c r="BU91" s="10" vm="27558">
        <v>40744</v>
      </c>
      <c r="BV91" s="10" vm="20846">
        <v>426</v>
      </c>
      <c r="BW91" s="10" vm="45771">
        <v>0</v>
      </c>
      <c r="BX91" s="10" vm="14065">
        <v>16959</v>
      </c>
      <c r="BY91" s="10" vm="7496">
        <v>0</v>
      </c>
      <c r="BZ91" s="10" vm="44019">
        <v>0</v>
      </c>
      <c r="CA91" s="10" vm="40707">
        <v>42</v>
      </c>
      <c r="CB91" s="10" vm="64743">
        <v>58171</v>
      </c>
      <c r="CC91" s="10" vm="27332">
        <v>0</v>
      </c>
      <c r="CD91" s="10" vm="20644">
        <v>0</v>
      </c>
      <c r="CE91" s="10" vm="55520">
        <v>49897</v>
      </c>
      <c r="CF91" s="10" vm="13850">
        <v>40396</v>
      </c>
      <c r="CG91" s="10" vm="7283">
        <v>0</v>
      </c>
      <c r="CH91" s="10" vm="53767">
        <v>1813</v>
      </c>
      <c r="CI91" s="10" vm="40473">
        <v>-362</v>
      </c>
      <c r="CJ91" s="10" vm="33907">
        <v>8050</v>
      </c>
      <c r="CK91" s="10" vm="27107">
        <v>49897</v>
      </c>
      <c r="CL91" s="10" vm="20428">
        <v>0</v>
      </c>
      <c r="CM91" s="10" vm="52284">
        <v>0</v>
      </c>
      <c r="CN91" s="10" vm="13643">
        <v>0</v>
      </c>
      <c r="CO91" s="10" vm="7068">
        <v>0</v>
      </c>
      <c r="CP91" s="10" vm="50649">
        <v>0</v>
      </c>
      <c r="CQ91" s="10" vm="40244">
        <v>0</v>
      </c>
      <c r="CR91" s="10" vm="33673">
        <v>0</v>
      </c>
      <c r="CS91" s="10" vm="26873">
        <v>0</v>
      </c>
      <c r="CT91" s="10" vm="20208">
        <v>0</v>
      </c>
      <c r="CU91" s="10" vm="48852">
        <v>0</v>
      </c>
      <c r="CV91" s="10" vm="13430">
        <v>0</v>
      </c>
      <c r="CW91" s="10" vm="63045">
        <v>0</v>
      </c>
      <c r="CX91" s="10" vm="47278">
        <v>0</v>
      </c>
      <c r="CY91" s="10" vm="40024">
        <v>0</v>
      </c>
      <c r="CZ91" s="10" vm="33443">
        <v>0</v>
      </c>
      <c r="DA91" s="10" vm="26649">
        <v>0</v>
      </c>
      <c r="DB91" s="81" vm="19991">
        <v>0</v>
      </c>
      <c r="DC91" s="81" vm="45548">
        <v>0</v>
      </c>
      <c r="DD91" s="81" vm="13212">
        <v>0</v>
      </c>
      <c r="DE91" s="81" vm="6688">
        <v>0</v>
      </c>
      <c r="DF91" s="10" vm="43798">
        <v>38</v>
      </c>
      <c r="DG91" s="10" vm="39799">
        <v>0</v>
      </c>
      <c r="DH91" s="10" vm="33259">
        <v>59</v>
      </c>
      <c r="DI91" s="10" vm="26415">
        <v>-21</v>
      </c>
      <c r="DJ91" s="10" vm="19782">
        <v>38</v>
      </c>
      <c r="DK91" s="10" vm="55301">
        <v>0</v>
      </c>
      <c r="DL91" s="10" vm="12996">
        <v>59</v>
      </c>
      <c r="DM91" s="10" vm="6471">
        <v>-21</v>
      </c>
      <c r="DN91" s="10" vm="53548">
        <v>0</v>
      </c>
      <c r="DO91" s="10" vm="39569">
        <v>0</v>
      </c>
      <c r="DP91" s="10" vm="33051">
        <v>0</v>
      </c>
      <c r="DQ91" s="10" vm="26186">
        <v>0</v>
      </c>
      <c r="DR91" s="10" vm="19568">
        <v>0</v>
      </c>
      <c r="DS91" s="10" vm="65815">
        <v>0</v>
      </c>
      <c r="DT91" s="10" vm="12795">
        <v>0</v>
      </c>
      <c r="DU91" s="10" vm="63022">
        <v>0</v>
      </c>
      <c r="DV91" s="10" vm="50428">
        <v>0</v>
      </c>
      <c r="DW91" s="10" vm="39343">
        <v>0</v>
      </c>
      <c r="DX91" s="10" vm="32817">
        <v>0</v>
      </c>
      <c r="DY91" s="10" vm="25962">
        <v>0</v>
      </c>
      <c r="DZ91" s="10" vm="19347">
        <v>0</v>
      </c>
      <c r="EA91" s="10" vm="48631">
        <v>0</v>
      </c>
      <c r="EB91" s="10" vm="12583">
        <v>0</v>
      </c>
      <c r="EC91" s="10" vm="6084">
        <v>0</v>
      </c>
      <c r="ED91" s="10" vm="47058">
        <v>0</v>
      </c>
      <c r="EE91" s="10" vm="39122">
        <v>0</v>
      </c>
      <c r="EF91" s="10" vm="32588">
        <v>0</v>
      </c>
      <c r="EG91" s="10" vm="25736">
        <v>0</v>
      </c>
      <c r="EH91" s="81" vm="19133">
        <v>0</v>
      </c>
      <c r="EI91" s="81" vm="45326">
        <v>0</v>
      </c>
      <c r="EJ91" s="81" vm="12364">
        <v>0</v>
      </c>
      <c r="EK91" s="81" vm="5883">
        <v>0</v>
      </c>
      <c r="EL91" s="10" vm="43581">
        <v>26</v>
      </c>
      <c r="EM91" s="10" vm="38898">
        <v>0</v>
      </c>
      <c r="EN91" s="10" vm="64589">
        <v>-98</v>
      </c>
      <c r="EO91" s="10" vm="25506">
        <v>124</v>
      </c>
      <c r="EP91" s="10" vm="18932">
        <v>26</v>
      </c>
      <c r="EQ91" s="10" vm="55084">
        <v>0</v>
      </c>
      <c r="ER91" s="10" vm="12147">
        <v>-98</v>
      </c>
      <c r="ES91" s="10" vm="5669">
        <v>124</v>
      </c>
      <c r="ET91" s="10" vm="53332">
        <v>64</v>
      </c>
      <c r="EU91" s="10" vm="38667">
        <v>0</v>
      </c>
      <c r="EV91" s="10" vm="32193">
        <v>-39</v>
      </c>
      <c r="EW91" s="10" vm="25276">
        <v>103</v>
      </c>
      <c r="EX91" s="10" vm="18718">
        <v>291</v>
      </c>
      <c r="EY91" s="10" vm="51921">
        <v>135</v>
      </c>
      <c r="EZ91" s="10" vm="63809">
        <v>97</v>
      </c>
      <c r="FA91" s="10" vm="5458">
        <v>121</v>
      </c>
      <c r="FB91" s="10" vm="50198">
        <v>44624</v>
      </c>
      <c r="FC91" s="10" vm="38443">
        <v>0</v>
      </c>
      <c r="FD91" s="10" vm="31965">
        <v>44624</v>
      </c>
      <c r="FE91" s="10" vm="25046">
        <v>0</v>
      </c>
      <c r="FF91" s="10" vm="18498">
        <v>304</v>
      </c>
      <c r="FG91" s="10" vm="48407">
        <v>0</v>
      </c>
      <c r="FH91" s="10" vm="11769">
        <v>-123</v>
      </c>
      <c r="FI91" s="10" vm="5244">
        <v>0</v>
      </c>
      <c r="FJ91" s="10" vm="46833">
        <v>0</v>
      </c>
      <c r="FK91" s="10" vm="38229">
        <v>0</v>
      </c>
      <c r="FL91" s="10" vm="31731">
        <v>44805</v>
      </c>
      <c r="FM91" s="10" vm="24812">
        <v>8685</v>
      </c>
      <c r="FN91" s="10" vm="18322">
        <v>635</v>
      </c>
      <c r="FO91" s="10" vm="100716">
        <v>0</v>
      </c>
      <c r="FP91" s="10" vm="11558">
        <v>0</v>
      </c>
      <c r="FQ91" s="10" vm="5027">
        <v>-76</v>
      </c>
      <c r="FR91" s="10" vm="43361">
        <v>0</v>
      </c>
      <c r="FS91" s="10" vm="37998">
        <v>0</v>
      </c>
      <c r="FT91" s="10" vm="31496">
        <v>9244</v>
      </c>
      <c r="FU91" s="10" vm="24587">
        <v>35561</v>
      </c>
      <c r="FV91" s="10" vm="18114">
        <v>35939</v>
      </c>
      <c r="FW91" s="81" vm="54860">
        <v>0</v>
      </c>
      <c r="FX91" s="81" vm="11340">
        <v>0</v>
      </c>
      <c r="FY91" s="81" vm="62900">
        <v>0</v>
      </c>
      <c r="FZ91" s="81" vm="53115">
        <v>0</v>
      </c>
      <c r="GA91" s="81" vm="37784">
        <v>0</v>
      </c>
      <c r="GB91" s="10" vm="31278">
        <v>0</v>
      </c>
      <c r="GC91" s="10" vm="24358">
        <v>0</v>
      </c>
      <c r="GD91" s="10" vm="17897">
        <v>0</v>
      </c>
      <c r="GE91" s="10" vm="51698">
        <v>346</v>
      </c>
      <c r="GF91" s="10" vm="11119">
        <v>30</v>
      </c>
      <c r="GG91" s="10" vm="4659">
        <v>316</v>
      </c>
      <c r="GH91" s="10" vm="49983">
        <v>0</v>
      </c>
      <c r="GI91" s="10" vm="37563">
        <v>0</v>
      </c>
      <c r="GJ91" s="10" vm="31049">
        <v>0</v>
      </c>
      <c r="GK91" s="10" vm="24131">
        <v>0</v>
      </c>
      <c r="GL91" s="10" vm="17676">
        <v>0</v>
      </c>
      <c r="GM91" s="10" vm="48231">
        <v>0</v>
      </c>
      <c r="GN91" s="10" vm="10914">
        <v>0</v>
      </c>
      <c r="GO91" s="10" vm="4446">
        <v>0</v>
      </c>
      <c r="GP91" s="10" vm="46607">
        <v>0</v>
      </c>
      <c r="GQ91" s="10" vm="37340">
        <v>0</v>
      </c>
      <c r="GR91" s="10" vm="30819">
        <v>0</v>
      </c>
      <c r="GS91" s="10" vm="23906">
        <v>0</v>
      </c>
      <c r="GT91" s="10" vm="17455">
        <v>346</v>
      </c>
      <c r="GU91" s="10" vm="44900">
        <v>30</v>
      </c>
      <c r="GV91" s="10" vm="10698">
        <v>316</v>
      </c>
      <c r="GW91" s="10" vm="4227">
        <v>24</v>
      </c>
      <c r="GX91" s="81" vm="43143">
        <v>29990</v>
      </c>
      <c r="GY91" s="10" vm="37117">
        <v>0</v>
      </c>
      <c r="GZ91" s="10" vm="30630">
        <v>0</v>
      </c>
      <c r="HA91" s="10" vm="23677">
        <v>0</v>
      </c>
      <c r="HB91" s="10" vm="64018">
        <v>0</v>
      </c>
      <c r="HC91" s="81" vm="54640">
        <v>9422</v>
      </c>
      <c r="HD91" s="81" vm="10482">
        <v>371</v>
      </c>
      <c r="HE91" s="10" vm="4009">
        <v>39807</v>
      </c>
      <c r="HF91" s="10" vm="52882">
        <v>16</v>
      </c>
      <c r="HG91" s="10" vm="36897">
        <v>512</v>
      </c>
      <c r="HH91" s="10" vm="30417">
        <v>1887</v>
      </c>
      <c r="HI91" s="10" vm="23454">
        <v>0</v>
      </c>
      <c r="HJ91" s="10" vm="17027">
        <v>0</v>
      </c>
      <c r="HK91" s="10" vm="65752">
        <v>0</v>
      </c>
      <c r="HL91" s="10" vm="10274">
        <v>0</v>
      </c>
      <c r="HM91" s="10" vm="3792">
        <v>0</v>
      </c>
      <c r="HN91" s="10" vm="49769">
        <v>240</v>
      </c>
      <c r="HO91" s="10" vm="36674">
        <v>2655</v>
      </c>
      <c r="HP91" s="10" vm="30184">
        <v>36</v>
      </c>
      <c r="HQ91" s="10" vm="23219">
        <v>6</v>
      </c>
      <c r="HR91" s="10" vm="16806">
        <v>42</v>
      </c>
      <c r="HS91" s="10" vm="48025">
        <v>0</v>
      </c>
      <c r="HT91" s="10" vm="10062">
        <v>0</v>
      </c>
      <c r="HU91" s="10" vm="3579">
        <v>0</v>
      </c>
      <c r="HV91" s="10" vm="46424">
        <v>2078</v>
      </c>
      <c r="HW91" s="10" vm="36448">
        <v>0</v>
      </c>
      <c r="HX91" s="10" vm="29953">
        <v>0</v>
      </c>
      <c r="HY91" s="10" vm="22988">
        <v>0</v>
      </c>
      <c r="HZ91" s="10" vm="16589">
        <v>0</v>
      </c>
      <c r="IA91" s="10" vm="44674">
        <v>1</v>
      </c>
      <c r="IB91" s="10" vm="9843">
        <v>0</v>
      </c>
      <c r="IC91" s="10" vm="3358">
        <v>2079</v>
      </c>
      <c r="ID91" s="10" vm="42920">
        <v>0</v>
      </c>
      <c r="IE91" s="10" vm="36226">
        <v>0</v>
      </c>
      <c r="IF91" s="10" vm="29716">
        <v>0</v>
      </c>
      <c r="IG91" s="10" vm="22804">
        <v>0</v>
      </c>
      <c r="IH91" s="10" vm="16374">
        <v>304</v>
      </c>
      <c r="II91" s="10" vm="54423">
        <v>1258</v>
      </c>
      <c r="IJ91" s="10" vm="9639">
        <v>0</v>
      </c>
      <c r="IK91" s="10" vm="3137">
        <v>0</v>
      </c>
      <c r="IL91" s="10" vm="52665">
        <v>0</v>
      </c>
      <c r="IM91" s="10" vm="35995">
        <v>0</v>
      </c>
      <c r="IN91" s="10" vm="29481">
        <v>713</v>
      </c>
      <c r="IO91" s="81" vm="22588">
        <v>1040</v>
      </c>
      <c r="IP91" s="10" vm="16157">
        <v>0</v>
      </c>
      <c r="IQ91" s="10" vm="51305">
        <v>0</v>
      </c>
      <c r="IR91" s="10" vm="9423">
        <v>0</v>
      </c>
      <c r="IS91" s="81" vm="2918">
        <v>0</v>
      </c>
      <c r="IT91" s="10" vm="49539">
        <v>0</v>
      </c>
    </row>
    <row r="92" spans="1:254" x14ac:dyDescent="0.25">
      <c r="A92" s="8" t="s">
        <v>194</v>
      </c>
      <c r="B92" s="8" t="s">
        <v>97</v>
      </c>
      <c r="C92" s="89">
        <v>44651</v>
      </c>
      <c r="D92" s="76" vm="15958">
        <v>12</v>
      </c>
      <c r="E92" s="10" vm="9202">
        <v>360931</v>
      </c>
      <c r="F92" s="10" vm="47902">
        <v>-280581</v>
      </c>
      <c r="G92" s="10" vm="42688">
        <v>-25978</v>
      </c>
      <c r="H92" s="10" vm="59627">
        <v>54372</v>
      </c>
      <c r="I92" s="10" vm="29244">
        <v>11148</v>
      </c>
      <c r="J92" s="10" vm="63430">
        <v>65520</v>
      </c>
      <c r="K92" s="10" vm="46226">
        <v>0</v>
      </c>
      <c r="L92" s="10" vm="15739">
        <v>0</v>
      </c>
      <c r="M92" s="10" vm="8984">
        <v>0</v>
      </c>
      <c r="N92" s="10" vm="44459">
        <v>202</v>
      </c>
      <c r="O92" s="10" vm="42461">
        <v>-41891</v>
      </c>
      <c r="P92" s="10" vm="35754">
        <v>0</v>
      </c>
      <c r="Q92" s="10" vm="64367">
        <v>0</v>
      </c>
      <c r="R92" s="10" vm="22366">
        <v>0</v>
      </c>
      <c r="S92" s="10" vm="55939">
        <v>0</v>
      </c>
      <c r="T92" s="10" vm="15533">
        <v>23831</v>
      </c>
      <c r="U92" s="10" vm="8772">
        <v>202</v>
      </c>
      <c r="V92" s="10" vm="54211">
        <v>24033</v>
      </c>
      <c r="W92" s="10" vm="42245">
        <v>0</v>
      </c>
      <c r="X92" s="10" vm="35519">
        <v>18378</v>
      </c>
      <c r="Y92" s="10" vm="28937">
        <v>0</v>
      </c>
      <c r="Z92" s="10" vm="22145">
        <v>0</v>
      </c>
      <c r="AA92" s="10" vm="66078">
        <v>42411</v>
      </c>
      <c r="AB92" s="10" vm="15341">
        <v>219913</v>
      </c>
      <c r="AC92" s="10" vm="8575">
        <v>34253</v>
      </c>
      <c r="AD92" s="10" vm="51091">
        <v>254166</v>
      </c>
      <c r="AE92" s="10" vm="42026">
        <v>9576</v>
      </c>
      <c r="AF92" s="10" vm="35284">
        <v>321</v>
      </c>
      <c r="AG92" s="10" vm="28704">
        <v>0</v>
      </c>
      <c r="AH92" s="10" vm="21924">
        <v>0</v>
      </c>
      <c r="AI92" s="10" vm="49312">
        <v>264063</v>
      </c>
      <c r="AJ92" s="10" vm="15134">
        <v>55843</v>
      </c>
      <c r="AK92" s="10" vm="63206">
        <v>29677</v>
      </c>
      <c r="AL92" s="10" vm="47719">
        <v>45502</v>
      </c>
      <c r="AM92" s="10" vm="41817">
        <v>20777</v>
      </c>
      <c r="AN92" s="10" vm="35070">
        <v>12324</v>
      </c>
      <c r="AO92" s="10" vm="28480">
        <v>2330</v>
      </c>
      <c r="AP92" s="10" vm="21714">
        <v>3367</v>
      </c>
      <c r="AQ92" s="10" vm="46002">
        <v>46317</v>
      </c>
      <c r="AR92" s="10" vm="14915">
        <v>22</v>
      </c>
      <c r="AS92" s="10" vm="8272">
        <v>272</v>
      </c>
      <c r="AT92" s="10" vm="44231">
        <v>216431</v>
      </c>
      <c r="AU92" s="10" vm="41595">
        <v>47632</v>
      </c>
      <c r="AV92" s="10" vm="64857">
        <v>7696</v>
      </c>
      <c r="AW92" s="10" vm="28253">
        <v>2421876</v>
      </c>
      <c r="AX92" s="10" vm="21505">
        <v>0</v>
      </c>
      <c r="AY92" s="10" vm="55743">
        <v>7599</v>
      </c>
      <c r="AZ92" s="10" vm="14700">
        <v>17018</v>
      </c>
      <c r="BA92" s="10" vm="8054">
        <v>682</v>
      </c>
      <c r="BB92" s="10" vm="53979">
        <v>0</v>
      </c>
      <c r="BC92" s="10" vm="41365">
        <v>0</v>
      </c>
      <c r="BD92" s="10" vm="34738">
        <v>0</v>
      </c>
      <c r="BE92" s="10" vm="28024">
        <v>108848</v>
      </c>
      <c r="BF92" s="10" vm="21292">
        <v>10716</v>
      </c>
      <c r="BG92" s="10" vm="100758">
        <v>2566739</v>
      </c>
      <c r="BH92" s="10" vm="63914">
        <v>70935</v>
      </c>
      <c r="BI92" s="10" vm="7850">
        <v>11036</v>
      </c>
      <c r="BJ92" s="10" vm="50873">
        <v>35006</v>
      </c>
      <c r="BK92" s="10" vm="41136">
        <v>0</v>
      </c>
      <c r="BL92" s="10" vm="34505">
        <v>17850</v>
      </c>
      <c r="BM92" s="10" vm="27793">
        <v>134827</v>
      </c>
      <c r="BN92" s="10" vm="21070">
        <v>16240</v>
      </c>
      <c r="BO92" s="10" vm="49087">
        <v>0</v>
      </c>
      <c r="BP92" s="10" vm="14288">
        <v>10434</v>
      </c>
      <c r="BQ92" s="10" vm="7687">
        <v>156912</v>
      </c>
      <c r="BR92" s="10" vm="47494">
        <v>183586</v>
      </c>
      <c r="BS92" s="10" vm="40922">
        <v>-48759</v>
      </c>
      <c r="BT92" s="10" vm="34282">
        <v>2517980</v>
      </c>
      <c r="BU92" s="10" vm="27566">
        <v>1057859</v>
      </c>
      <c r="BV92" s="10" vm="20854">
        <v>0</v>
      </c>
      <c r="BW92" s="10" vm="45779">
        <v>0</v>
      </c>
      <c r="BX92" s="10" vm="14072">
        <v>829860</v>
      </c>
      <c r="BY92" s="10" vm="7488">
        <v>682</v>
      </c>
      <c r="BZ92" s="10" vm="44013">
        <v>0</v>
      </c>
      <c r="CA92" s="10" vm="40698">
        <v>23073</v>
      </c>
      <c r="CB92" s="10" vm="64741">
        <v>1911474</v>
      </c>
      <c r="CC92" s="10" vm="27340">
        <v>14333</v>
      </c>
      <c r="CD92" s="10" vm="20650">
        <v>0</v>
      </c>
      <c r="CE92" s="10" vm="55527">
        <v>592173</v>
      </c>
      <c r="CF92" s="10" vm="13856">
        <v>591521</v>
      </c>
      <c r="CG92" s="10" vm="7275">
        <v>0</v>
      </c>
      <c r="CH92" s="10" vm="53761">
        <v>652</v>
      </c>
      <c r="CI92" s="10" vm="40463">
        <v>0</v>
      </c>
      <c r="CJ92" s="10" vm="33901">
        <v>0</v>
      </c>
      <c r="CK92" s="10" vm="27115">
        <v>592173</v>
      </c>
      <c r="CL92" s="10" vm="20435">
        <v>16931</v>
      </c>
      <c r="CM92" s="10" vm="65879">
        <v>13092</v>
      </c>
      <c r="CN92" s="10" vm="13650">
        <v>2852</v>
      </c>
      <c r="CO92" s="10" vm="7060">
        <v>987</v>
      </c>
      <c r="CP92" s="10" vm="50643">
        <v>38813</v>
      </c>
      <c r="CQ92" s="10" vm="40234">
        <v>0</v>
      </c>
      <c r="CR92" s="10" vm="33666">
        <v>38718</v>
      </c>
      <c r="CS92" s="10" vm="26881">
        <v>95</v>
      </c>
      <c r="CT92" s="10" vm="20215">
        <v>0</v>
      </c>
      <c r="CU92" s="10" vm="48861">
        <v>0</v>
      </c>
      <c r="CV92" s="10" vm="13437">
        <v>3847</v>
      </c>
      <c r="CW92" s="10" vm="63044">
        <v>-3847</v>
      </c>
      <c r="CX92" s="10" vm="47272">
        <v>0</v>
      </c>
      <c r="CY92" s="10" vm="40017">
        <v>0</v>
      </c>
      <c r="CZ92" s="10" vm="33436">
        <v>2534</v>
      </c>
      <c r="DA92" s="10" vm="26657">
        <v>-2534</v>
      </c>
      <c r="DB92" s="81" vm="19998">
        <v>0</v>
      </c>
      <c r="DC92" s="81" vm="45557">
        <v>0</v>
      </c>
      <c r="DD92" s="81" vm="13218">
        <v>0</v>
      </c>
      <c r="DE92" s="81" vm="6680">
        <v>0</v>
      </c>
      <c r="DF92" s="10" vm="43792">
        <v>9644</v>
      </c>
      <c r="DG92" s="10" vm="39790">
        <v>0</v>
      </c>
      <c r="DH92" s="10" vm="33254">
        <v>8849</v>
      </c>
      <c r="DI92" s="10" vm="26423">
        <v>795</v>
      </c>
      <c r="DJ92" s="10" vm="19789">
        <v>65388</v>
      </c>
      <c r="DK92" s="10" vm="55309">
        <v>13092</v>
      </c>
      <c r="DL92" s="10" vm="13002">
        <v>56800</v>
      </c>
      <c r="DM92" s="10" vm="6463">
        <v>-4504</v>
      </c>
      <c r="DN92" s="10" vm="53542">
        <v>14748</v>
      </c>
      <c r="DO92" s="10" vm="39560">
        <v>12886</v>
      </c>
      <c r="DP92" s="10" vm="33045">
        <v>835</v>
      </c>
      <c r="DQ92" s="10" vm="26194">
        <v>1027</v>
      </c>
      <c r="DR92" s="10" vm="19575">
        <v>0</v>
      </c>
      <c r="DS92" s="10" vm="52132">
        <v>0</v>
      </c>
      <c r="DT92" s="10" vm="12802">
        <v>0</v>
      </c>
      <c r="DU92" s="10" vm="6251">
        <v>0</v>
      </c>
      <c r="DV92" s="10" vm="50422">
        <v>0</v>
      </c>
      <c r="DW92" s="10" vm="39333">
        <v>0</v>
      </c>
      <c r="DX92" s="10" vm="32809">
        <v>0</v>
      </c>
      <c r="DY92" s="10" vm="25969">
        <v>0</v>
      </c>
      <c r="DZ92" s="10" vm="19354">
        <v>824</v>
      </c>
      <c r="EA92" s="10" vm="48639">
        <v>0</v>
      </c>
      <c r="EB92" s="10" vm="12591">
        <v>575</v>
      </c>
      <c r="EC92" s="10" vm="6077">
        <v>249</v>
      </c>
      <c r="ED92" s="10" vm="47052">
        <v>0</v>
      </c>
      <c r="EE92" s="10" vm="39115">
        <v>0</v>
      </c>
      <c r="EF92" s="10" vm="64632">
        <v>0</v>
      </c>
      <c r="EG92" s="10" vm="25745">
        <v>0</v>
      </c>
      <c r="EH92" s="81" vm="19140">
        <v>10123</v>
      </c>
      <c r="EI92" s="81" vm="45335">
        <v>0</v>
      </c>
      <c r="EJ92" s="81" vm="12371">
        <v>0</v>
      </c>
      <c r="EK92" s="81" vm="5875">
        <v>10123</v>
      </c>
      <c r="EL92" s="10" vm="43575">
        <v>5785</v>
      </c>
      <c r="EM92" s="10" vm="38889">
        <v>0</v>
      </c>
      <c r="EN92" s="10" vm="32393">
        <v>5940</v>
      </c>
      <c r="EO92" s="10" vm="25513">
        <v>-155</v>
      </c>
      <c r="EP92" s="10" vm="18938">
        <v>31480</v>
      </c>
      <c r="EQ92" s="10" vm="55091">
        <v>12886</v>
      </c>
      <c r="ER92" s="10" vm="12154">
        <v>7350</v>
      </c>
      <c r="ES92" s="10" vm="5661">
        <v>11244</v>
      </c>
      <c r="ET92" s="10" vm="53326">
        <v>96868</v>
      </c>
      <c r="EU92" s="10" vm="38658">
        <v>25978</v>
      </c>
      <c r="EV92" s="10" vm="32188">
        <v>64150</v>
      </c>
      <c r="EW92" s="10" vm="25285">
        <v>6740</v>
      </c>
      <c r="EX92" s="10" vm="18725">
        <v>14164</v>
      </c>
      <c r="EY92" s="10" vm="51931">
        <v>6199</v>
      </c>
      <c r="EZ92" s="10" vm="11975">
        <v>3128</v>
      </c>
      <c r="FA92" s="10" vm="5450">
        <v>6199</v>
      </c>
      <c r="FB92" s="10" vm="50192">
        <v>2869819</v>
      </c>
      <c r="FC92" s="10" vm="38433">
        <v>0</v>
      </c>
      <c r="FD92" s="10" vm="31958">
        <v>2869819</v>
      </c>
      <c r="FE92" s="10" vm="25054">
        <v>103680</v>
      </c>
      <c r="FF92" s="10" vm="18505">
        <v>25018</v>
      </c>
      <c r="FG92" s="10" vm="48417">
        <v>0</v>
      </c>
      <c r="FH92" s="10" vm="11776">
        <v>-15042</v>
      </c>
      <c r="FI92" s="10" vm="5236">
        <v>0</v>
      </c>
      <c r="FJ92" s="10" vm="46827">
        <v>0</v>
      </c>
      <c r="FK92" s="10" vm="38221">
        <v>0</v>
      </c>
      <c r="FL92" s="10" vm="31724">
        <v>2983475</v>
      </c>
      <c r="FM92" s="10" vm="24820">
        <v>517668</v>
      </c>
      <c r="FN92" s="10" vm="18328">
        <v>46985</v>
      </c>
      <c r="FO92" s="10" vm="45130">
        <v>22</v>
      </c>
      <c r="FP92" s="10" vm="11564">
        <v>0</v>
      </c>
      <c r="FQ92" s="10" vm="5019">
        <v>-3076</v>
      </c>
      <c r="FR92" s="10" vm="43355">
        <v>0</v>
      </c>
      <c r="FS92" s="10" vm="37989">
        <v>0</v>
      </c>
      <c r="FT92" s="10" vm="31490">
        <v>561599</v>
      </c>
      <c r="FU92" s="10" vm="24595">
        <v>2421876</v>
      </c>
      <c r="FV92" s="10" vm="18121">
        <v>2352151</v>
      </c>
      <c r="FW92" s="81" vm="54870">
        <v>0</v>
      </c>
      <c r="FX92" s="81" vm="11346">
        <v>0</v>
      </c>
      <c r="FY92" s="81" vm="4848">
        <v>0</v>
      </c>
      <c r="FZ92" s="81" vm="53109">
        <v>0</v>
      </c>
      <c r="GA92" s="81" vm="37775">
        <v>0</v>
      </c>
      <c r="GB92" s="10" vm="31272">
        <v>7224</v>
      </c>
      <c r="GC92" s="10" vm="24366">
        <v>4248</v>
      </c>
      <c r="GD92" s="10" vm="17904">
        <v>2976</v>
      </c>
      <c r="GE92" s="10" vm="51709">
        <v>1845</v>
      </c>
      <c r="GF92" s="10" vm="11127">
        <v>727</v>
      </c>
      <c r="GG92" s="10" vm="4651">
        <v>1118</v>
      </c>
      <c r="GH92" s="10" vm="49977">
        <v>3146</v>
      </c>
      <c r="GI92" s="10" vm="37553">
        <v>1864</v>
      </c>
      <c r="GJ92" s="10" vm="31041">
        <v>1282</v>
      </c>
      <c r="GK92" s="10" vm="24138">
        <v>0</v>
      </c>
      <c r="GL92" s="10" vm="17683">
        <v>0</v>
      </c>
      <c r="GM92" s="10" vm="48238">
        <v>0</v>
      </c>
      <c r="GN92" s="10" vm="10923">
        <v>12685</v>
      </c>
      <c r="GO92" s="10" vm="4438">
        <v>6913</v>
      </c>
      <c r="GP92" s="10" vm="46600">
        <v>5772</v>
      </c>
      <c r="GQ92" s="10" vm="37332">
        <v>0</v>
      </c>
      <c r="GR92" s="10" vm="30813">
        <v>0</v>
      </c>
      <c r="GS92" s="10" vm="23915">
        <v>0</v>
      </c>
      <c r="GT92" s="10" vm="17462">
        <v>24900</v>
      </c>
      <c r="GU92" s="10" vm="44910">
        <v>13752</v>
      </c>
      <c r="GV92" s="10" vm="10706">
        <v>11148</v>
      </c>
      <c r="GW92" s="10" vm="4219">
        <v>1433</v>
      </c>
      <c r="GX92" s="81" vm="43136">
        <v>2950</v>
      </c>
      <c r="GY92" s="10" vm="37108">
        <v>111</v>
      </c>
      <c r="GZ92" s="10" vm="30625">
        <v>0</v>
      </c>
      <c r="HA92" s="10" vm="23684">
        <v>0</v>
      </c>
      <c r="HB92" s="10" vm="17251">
        <v>0</v>
      </c>
      <c r="HC92" s="81" vm="54648">
        <v>0</v>
      </c>
      <c r="HD92" s="81" vm="10490">
        <v>13356</v>
      </c>
      <c r="HE92" s="10" vm="4001">
        <v>17850</v>
      </c>
      <c r="HF92" s="10" vm="52875">
        <v>11344</v>
      </c>
      <c r="HG92" s="10" vm="36888">
        <v>8598</v>
      </c>
      <c r="HH92" s="10" vm="30412">
        <v>2964</v>
      </c>
      <c r="HI92" s="10" vm="23463">
        <v>0</v>
      </c>
      <c r="HJ92" s="10" vm="17034">
        <v>41587</v>
      </c>
      <c r="HK92" s="10" vm="51520">
        <v>0</v>
      </c>
      <c r="HL92" s="10" vm="10282">
        <v>0</v>
      </c>
      <c r="HM92" s="10" vm="3784">
        <v>0</v>
      </c>
      <c r="HN92" s="10" vm="49762">
        <v>92419</v>
      </c>
      <c r="HO92" s="10" vm="36664">
        <v>156912</v>
      </c>
      <c r="HP92" s="10" vm="30177">
        <v>23073</v>
      </c>
      <c r="HQ92" s="10" vm="23228">
        <v>0</v>
      </c>
      <c r="HR92" s="10" vm="16813">
        <v>23073</v>
      </c>
      <c r="HS92" s="10" vm="48036">
        <v>0</v>
      </c>
      <c r="HT92" s="10" vm="10070">
        <v>0</v>
      </c>
      <c r="HU92" s="10" vm="3571">
        <v>0</v>
      </c>
      <c r="HV92" s="10" vm="46421">
        <v>40883</v>
      </c>
      <c r="HW92" s="10" vm="36440">
        <v>5237</v>
      </c>
      <c r="HX92" s="10" vm="29946">
        <v>0</v>
      </c>
      <c r="HY92" s="10" vm="22996">
        <v>608</v>
      </c>
      <c r="HZ92" s="10" vm="16596">
        <v>43</v>
      </c>
      <c r="IA92" s="10" vm="44684">
        <v>0</v>
      </c>
      <c r="IB92" s="10" vm="9856">
        <v>-4880</v>
      </c>
      <c r="IC92" s="10" vm="3366">
        <v>41891</v>
      </c>
      <c r="ID92" s="10" vm="42921">
        <v>2036</v>
      </c>
      <c r="IE92" s="10" vm="36210">
        <v>2525</v>
      </c>
      <c r="IF92" s="10" vm="29706">
        <v>15363</v>
      </c>
      <c r="IG92" s="10" vm="22806">
        <v>19924</v>
      </c>
      <c r="IH92" s="10" vm="16375">
        <v>25018</v>
      </c>
      <c r="II92" s="10" vm="54425">
        <v>53159</v>
      </c>
      <c r="IJ92" s="10" vm="9650">
        <v>1142</v>
      </c>
      <c r="IK92" s="10" vm="3145">
        <v>573</v>
      </c>
      <c r="IL92" s="10" vm="52666">
        <v>-354</v>
      </c>
      <c r="IM92" s="10" vm="35996">
        <v>86</v>
      </c>
      <c r="IN92" s="10" vm="29482">
        <v>46695</v>
      </c>
      <c r="IO92" s="81" vm="22589">
        <v>46923</v>
      </c>
      <c r="IP92" s="10" vm="16158">
        <v>0</v>
      </c>
      <c r="IQ92" s="10" vm="51306">
        <v>0</v>
      </c>
      <c r="IR92" s="10" vm="9436">
        <v>-67</v>
      </c>
      <c r="IS92" s="81" vm="2925">
        <v>101</v>
      </c>
      <c r="IT92" s="10" vm="49532">
        <v>101</v>
      </c>
    </row>
    <row r="93" spans="1:254" x14ac:dyDescent="0.25">
      <c r="A93" s="8" t="s">
        <v>26</v>
      </c>
      <c r="B93" s="8" t="s">
        <v>980</v>
      </c>
      <c r="C93" s="89">
        <v>44651</v>
      </c>
      <c r="D93" s="76" vm="15952">
        <v>12</v>
      </c>
      <c r="E93" s="10" vm="9211">
        <v>97489</v>
      </c>
      <c r="F93" s="10" vm="65484">
        <v>-74138</v>
      </c>
      <c r="G93" s="10" vm="42679">
        <v>-3456</v>
      </c>
      <c r="H93" s="10" vm="59639">
        <v>19895</v>
      </c>
      <c r="I93" s="10" vm="29252">
        <v>4294</v>
      </c>
      <c r="J93" s="10" vm="63423">
        <v>24189</v>
      </c>
      <c r="K93" s="10" vm="46219">
        <v>0</v>
      </c>
      <c r="L93" s="10" vm="15733">
        <v>0</v>
      </c>
      <c r="M93" s="10" vm="8994">
        <v>0</v>
      </c>
      <c r="N93" s="10" vm="44466">
        <v>503</v>
      </c>
      <c r="O93" s="10" vm="42472">
        <v>-17495</v>
      </c>
      <c r="P93" s="10" vm="35766">
        <v>1151</v>
      </c>
      <c r="Q93" s="10" vm="64372">
        <v>0</v>
      </c>
      <c r="R93" s="10" vm="22367">
        <v>0</v>
      </c>
      <c r="S93" s="10" vm="55927">
        <v>0</v>
      </c>
      <c r="T93" s="10" vm="15524">
        <v>8348</v>
      </c>
      <c r="U93" s="10" vm="8773">
        <v>0</v>
      </c>
      <c r="V93" s="10" vm="54212">
        <v>8348</v>
      </c>
      <c r="W93" s="10" vm="42246">
        <v>0</v>
      </c>
      <c r="X93" s="10" vm="35530">
        <v>16154</v>
      </c>
      <c r="Y93" s="10" vm="28944">
        <v>0</v>
      </c>
      <c r="Z93" s="10" vm="22146">
        <v>0</v>
      </c>
      <c r="AA93" s="10" vm="52531">
        <v>24502</v>
      </c>
      <c r="AB93" s="10" vm="15342">
        <v>83407</v>
      </c>
      <c r="AC93" s="10" vm="100579">
        <v>5440</v>
      </c>
      <c r="AD93" s="10" vm="51092">
        <v>88847</v>
      </c>
      <c r="AE93" s="10" vm="42027">
        <v>880</v>
      </c>
      <c r="AF93" s="10" vm="35297">
        <v>0</v>
      </c>
      <c r="AG93" s="10" vm="28712">
        <v>0</v>
      </c>
      <c r="AH93" s="10" vm="21917">
        <v>-1</v>
      </c>
      <c r="AI93" s="10" vm="49303">
        <v>89726</v>
      </c>
      <c r="AJ93" s="10" vm="15128">
        <v>10240</v>
      </c>
      <c r="AK93" s="10" vm="63208">
        <v>5998</v>
      </c>
      <c r="AL93" s="10" vm="47726">
        <v>7561</v>
      </c>
      <c r="AM93" s="10" vm="41809">
        <v>18410</v>
      </c>
      <c r="AN93" s="10" vm="35080">
        <v>0</v>
      </c>
      <c r="AO93" s="10" vm="28487">
        <v>237</v>
      </c>
      <c r="AP93" s="10" vm="21707">
        <v>0</v>
      </c>
      <c r="AQ93" s="10" vm="45994">
        <v>15045</v>
      </c>
      <c r="AR93" s="10" vm="14908">
        <v>211</v>
      </c>
      <c r="AS93" s="10" vm="8281">
        <v>0</v>
      </c>
      <c r="AT93" s="10" vm="44238">
        <v>57702</v>
      </c>
      <c r="AU93" s="10" vm="41605">
        <v>32024</v>
      </c>
      <c r="AV93" s="10" vm="34931">
        <v>1020</v>
      </c>
      <c r="AW93" s="10" vm="28261">
        <v>628138</v>
      </c>
      <c r="AX93" s="10" vm="21506">
        <v>0</v>
      </c>
      <c r="AY93" s="10" vm="55729">
        <v>5686</v>
      </c>
      <c r="AZ93" s="10" vm="14688">
        <v>1840</v>
      </c>
      <c r="BA93" s="10" vm="8055">
        <v>0</v>
      </c>
      <c r="BB93" s="10" vm="53980">
        <v>22530</v>
      </c>
      <c r="BC93" s="10" vm="41367">
        <v>0</v>
      </c>
      <c r="BD93" s="10" vm="34749">
        <v>0</v>
      </c>
      <c r="BE93" s="10" vm="28032">
        <v>0</v>
      </c>
      <c r="BF93" s="10" vm="21293">
        <v>0</v>
      </c>
      <c r="BG93" s="10" vm="65954">
        <v>658194</v>
      </c>
      <c r="BH93" s="10" vm="100596">
        <v>2817</v>
      </c>
      <c r="BI93" s="10" vm="7851">
        <v>5949</v>
      </c>
      <c r="BJ93" s="10" vm="50874">
        <v>7748</v>
      </c>
      <c r="BK93" s="10" vm="41137">
        <v>7</v>
      </c>
      <c r="BL93" s="10" vm="34518">
        <v>17315</v>
      </c>
      <c r="BM93" s="10" vm="27800">
        <v>33836</v>
      </c>
      <c r="BN93" s="10" vm="21063">
        <v>12134</v>
      </c>
      <c r="BO93" s="10" vm="49079">
        <v>0</v>
      </c>
      <c r="BP93" s="10" vm="14281">
        <v>917</v>
      </c>
      <c r="BQ93" s="10" vm="7693">
        <v>12829</v>
      </c>
      <c r="BR93" s="10" vm="47501">
        <v>25880</v>
      </c>
      <c r="BS93" s="10" vm="40915">
        <v>7956</v>
      </c>
      <c r="BT93" s="10" vm="34294">
        <v>666150</v>
      </c>
      <c r="BU93" s="10" vm="27574">
        <v>391176</v>
      </c>
      <c r="BV93" s="10" vm="20847">
        <v>0</v>
      </c>
      <c r="BW93" s="10" vm="45772">
        <v>0</v>
      </c>
      <c r="BX93" s="10" vm="14066">
        <v>78650</v>
      </c>
      <c r="BY93" s="10" vm="7497">
        <v>0</v>
      </c>
      <c r="BZ93" s="10" vm="44020">
        <v>0</v>
      </c>
      <c r="CA93" s="10" vm="40708">
        <v>1928</v>
      </c>
      <c r="CB93" s="10" vm="34122">
        <v>471754</v>
      </c>
      <c r="CC93" s="10" vm="27348">
        <v>16817</v>
      </c>
      <c r="CD93" s="10" vm="20651">
        <v>0</v>
      </c>
      <c r="CE93" s="10" vm="55512">
        <v>177579</v>
      </c>
      <c r="CF93" s="10" vm="13844">
        <v>172189</v>
      </c>
      <c r="CG93" s="10" vm="7276">
        <v>0</v>
      </c>
      <c r="CH93" s="10" vm="53768">
        <v>5390</v>
      </c>
      <c r="CI93" s="10" vm="40465">
        <v>0</v>
      </c>
      <c r="CJ93" s="10" vm="33912">
        <v>0</v>
      </c>
      <c r="CK93" s="10" vm="27122">
        <v>177579</v>
      </c>
      <c r="CL93" s="10" vm="20443">
        <v>4952</v>
      </c>
      <c r="CM93" s="10" vm="52286">
        <v>3456</v>
      </c>
      <c r="CN93" s="10" vm="13645">
        <v>188</v>
      </c>
      <c r="CO93" s="10" vm="7069">
        <v>1308</v>
      </c>
      <c r="CP93" s="10" vm="50651">
        <v>0</v>
      </c>
      <c r="CQ93" s="10" vm="40245">
        <v>0</v>
      </c>
      <c r="CR93" s="10" vm="33679">
        <v>15669</v>
      </c>
      <c r="CS93" s="10" vm="26889">
        <v>-15669</v>
      </c>
      <c r="CT93" s="10" vm="20223">
        <v>0</v>
      </c>
      <c r="CU93" s="10" vm="48845">
        <v>0</v>
      </c>
      <c r="CV93" s="10" vm="13425">
        <v>0</v>
      </c>
      <c r="CW93" s="10" vm="6886">
        <v>0</v>
      </c>
      <c r="CX93" s="10" vm="47279">
        <v>0</v>
      </c>
      <c r="CY93" s="10" vm="65110">
        <v>0</v>
      </c>
      <c r="CZ93" s="10" vm="33448">
        <v>0</v>
      </c>
      <c r="DA93" s="10" vm="26664">
        <v>0</v>
      </c>
      <c r="DB93" s="81" vm="20006">
        <v>0</v>
      </c>
      <c r="DC93" s="81" vm="45550">
        <v>0</v>
      </c>
      <c r="DD93" s="81" vm="13213">
        <v>0</v>
      </c>
      <c r="DE93" s="81" vm="6689">
        <v>0</v>
      </c>
      <c r="DF93" s="10" vm="43799">
        <v>513</v>
      </c>
      <c r="DG93" s="10" vm="39800">
        <v>0</v>
      </c>
      <c r="DH93" s="10" vm="33262">
        <v>197</v>
      </c>
      <c r="DI93" s="10" vm="26431">
        <v>316</v>
      </c>
      <c r="DJ93" s="10" vm="19796">
        <v>5465</v>
      </c>
      <c r="DK93" s="10" vm="55293">
        <v>3456</v>
      </c>
      <c r="DL93" s="10" vm="12989">
        <v>16054</v>
      </c>
      <c r="DM93" s="10" vm="6464">
        <v>-14045</v>
      </c>
      <c r="DN93" s="10" vm="53549">
        <v>0</v>
      </c>
      <c r="DO93" s="10" vm="39562">
        <v>0</v>
      </c>
      <c r="DP93" s="10" vm="33057">
        <v>0</v>
      </c>
      <c r="DQ93" s="10" vm="26202">
        <v>0</v>
      </c>
      <c r="DR93" s="10" vm="19582">
        <v>0</v>
      </c>
      <c r="DS93" s="10" vm="52126">
        <v>0</v>
      </c>
      <c r="DT93" s="10" vm="12797">
        <v>0</v>
      </c>
      <c r="DU93" s="10" vm="6259">
        <v>0</v>
      </c>
      <c r="DV93" s="10" vm="50429">
        <v>0</v>
      </c>
      <c r="DW93" s="10" vm="39344">
        <v>0</v>
      </c>
      <c r="DX93" s="10" vm="32822">
        <v>0</v>
      </c>
      <c r="DY93" s="10" vm="25977">
        <v>0</v>
      </c>
      <c r="DZ93" s="10" vm="19362">
        <v>974</v>
      </c>
      <c r="EA93" s="10" vm="48623">
        <v>0</v>
      </c>
      <c r="EB93" s="10" vm="12578">
        <v>171</v>
      </c>
      <c r="EC93" s="10" vm="6078">
        <v>803</v>
      </c>
      <c r="ED93" s="10" vm="47060">
        <v>0</v>
      </c>
      <c r="EE93" s="10" vm="39116">
        <v>0</v>
      </c>
      <c r="EF93" s="10" vm="32594">
        <v>0</v>
      </c>
      <c r="EG93" s="10" vm="25752">
        <v>0</v>
      </c>
      <c r="EH93" s="81" vm="19147">
        <v>41</v>
      </c>
      <c r="EI93" s="81" vm="45329">
        <v>0</v>
      </c>
      <c r="EJ93" s="81" vm="12366">
        <v>0</v>
      </c>
      <c r="EK93" s="81" vm="5884">
        <v>41</v>
      </c>
      <c r="EL93" s="10" vm="43582">
        <v>1282</v>
      </c>
      <c r="EM93" s="10" vm="38899">
        <v>0</v>
      </c>
      <c r="EN93" s="10" vm="32404">
        <v>211</v>
      </c>
      <c r="EO93" s="10" vm="25522">
        <v>1071</v>
      </c>
      <c r="EP93" s="10" vm="18945">
        <v>2297</v>
      </c>
      <c r="EQ93" s="10" vm="55076">
        <v>0</v>
      </c>
      <c r="ER93" s="10" vm="12141">
        <v>382</v>
      </c>
      <c r="ES93" s="10" vm="5662">
        <v>1915</v>
      </c>
      <c r="ET93" s="10" vm="53333">
        <v>7762</v>
      </c>
      <c r="EU93" s="10" vm="38660">
        <v>3456</v>
      </c>
      <c r="EV93" s="10" vm="32199">
        <v>16436</v>
      </c>
      <c r="EW93" s="10" vm="25291">
        <v>-12130</v>
      </c>
      <c r="EX93" s="10" vm="18732">
        <v>2235</v>
      </c>
      <c r="EY93" s="10" vm="51924">
        <v>1294</v>
      </c>
      <c r="EZ93" s="10" vm="11969">
        <v>229</v>
      </c>
      <c r="FA93" s="10" vm="5459">
        <v>357</v>
      </c>
      <c r="FB93" s="10" vm="50200">
        <v>740125</v>
      </c>
      <c r="FC93" s="10" vm="38444">
        <v>0</v>
      </c>
      <c r="FD93" s="10" vm="31970">
        <v>740125</v>
      </c>
      <c r="FE93" s="10" vm="25062">
        <v>43128</v>
      </c>
      <c r="FF93" s="10" vm="18513">
        <v>10997</v>
      </c>
      <c r="FG93" s="10" vm="48400">
        <v>0</v>
      </c>
      <c r="FH93" s="10" vm="11764">
        <v>-4929</v>
      </c>
      <c r="FI93" s="10" vm="5237">
        <v>0</v>
      </c>
      <c r="FJ93" s="10" vm="46834">
        <v>-2795</v>
      </c>
      <c r="FK93" s="10" vm="38222">
        <v>0</v>
      </c>
      <c r="FL93" s="10" vm="31736">
        <v>786526</v>
      </c>
      <c r="FM93" s="10" vm="24827">
        <v>146054</v>
      </c>
      <c r="FN93" s="10" vm="18333">
        <v>14824</v>
      </c>
      <c r="FO93" s="10" vm="45122">
        <v>0</v>
      </c>
      <c r="FP93" s="10" vm="11559">
        <v>0</v>
      </c>
      <c r="FQ93" s="10" vm="5028">
        <v>-2490</v>
      </c>
      <c r="FR93" s="10" vm="43363">
        <v>0</v>
      </c>
      <c r="FS93" s="10" vm="37999">
        <v>0</v>
      </c>
      <c r="FT93" s="10" vm="31502">
        <v>158388</v>
      </c>
      <c r="FU93" s="10" vm="24603">
        <v>628138</v>
      </c>
      <c r="FV93" s="10" vm="18129">
        <v>594071</v>
      </c>
      <c r="FW93" s="81" vm="54852">
        <v>20654</v>
      </c>
      <c r="FX93" s="81" vm="11333">
        <v>0</v>
      </c>
      <c r="FY93" s="81" vm="4849">
        <v>0</v>
      </c>
      <c r="FZ93" s="81" vm="53116">
        <v>1876</v>
      </c>
      <c r="GA93" s="81" vm="37777">
        <v>22530</v>
      </c>
      <c r="GB93" s="10" vm="31283">
        <v>506</v>
      </c>
      <c r="GC93" s="10" vm="24374">
        <v>299</v>
      </c>
      <c r="GD93" s="10" vm="17911">
        <v>207</v>
      </c>
      <c r="GE93" s="10" vm="51701">
        <v>2385</v>
      </c>
      <c r="GF93" s="10" vm="11121">
        <v>489</v>
      </c>
      <c r="GG93" s="10" vm="4660">
        <v>1896</v>
      </c>
      <c r="GH93" s="10" vm="49985">
        <v>1046</v>
      </c>
      <c r="GI93" s="10" vm="37564">
        <v>152</v>
      </c>
      <c r="GJ93" s="10" vm="31055">
        <v>894</v>
      </c>
      <c r="GK93" s="10" vm="24147">
        <v>0</v>
      </c>
      <c r="GL93" s="10" vm="17692">
        <v>0</v>
      </c>
      <c r="GM93" s="10" vm="48226">
        <v>0</v>
      </c>
      <c r="GN93" s="10" vm="10909">
        <v>0</v>
      </c>
      <c r="GO93" s="10" vm="4439">
        <v>0</v>
      </c>
      <c r="GP93" s="10" vm="46609">
        <v>0</v>
      </c>
      <c r="GQ93" s="10" vm="37333">
        <v>1861</v>
      </c>
      <c r="GR93" s="10" vm="30825">
        <v>564</v>
      </c>
      <c r="GS93" s="10" vm="23923">
        <v>1297</v>
      </c>
      <c r="GT93" s="10" vm="17471">
        <v>5798</v>
      </c>
      <c r="GU93" s="10" vm="44903">
        <v>1504</v>
      </c>
      <c r="GV93" s="10" vm="10700">
        <v>4294</v>
      </c>
      <c r="GW93" s="10" vm="4228">
        <v>487</v>
      </c>
      <c r="GX93" s="81" vm="43144">
        <v>16700</v>
      </c>
      <c r="GY93" s="10" vm="37118">
        <v>0</v>
      </c>
      <c r="GZ93" s="10" vm="30633">
        <v>0</v>
      </c>
      <c r="HA93" s="10" vm="23694">
        <v>0</v>
      </c>
      <c r="HB93" s="10" vm="17260">
        <v>0</v>
      </c>
      <c r="HC93" s="81" vm="54633">
        <v>0</v>
      </c>
      <c r="HD93" s="81" vm="10476">
        <v>128</v>
      </c>
      <c r="HE93" s="10" vm="4002">
        <v>17315</v>
      </c>
      <c r="HF93" s="10" vm="52883">
        <v>218</v>
      </c>
      <c r="HG93" s="10" vm="36890">
        <v>3072</v>
      </c>
      <c r="HH93" s="10" vm="30424">
        <v>4762</v>
      </c>
      <c r="HI93" s="10" vm="23470">
        <v>0</v>
      </c>
      <c r="HJ93" s="10" vm="17042">
        <v>4394</v>
      </c>
      <c r="HK93" s="10" vm="65753">
        <v>0</v>
      </c>
      <c r="HL93" s="10" vm="63750">
        <v>0</v>
      </c>
      <c r="HM93" s="10" vm="3793">
        <v>0</v>
      </c>
      <c r="HN93" s="10" vm="49770">
        <v>383</v>
      </c>
      <c r="HO93" s="10" vm="36675">
        <v>12829</v>
      </c>
      <c r="HP93" s="10" vm="30189">
        <v>191</v>
      </c>
      <c r="HQ93" s="10" vm="23236">
        <v>1737</v>
      </c>
      <c r="HR93" s="10" vm="16822">
        <v>1928</v>
      </c>
      <c r="HS93" s="10" vm="48018">
        <v>0</v>
      </c>
      <c r="HT93" s="10" vm="10057">
        <v>0</v>
      </c>
      <c r="HU93" s="10" vm="3572">
        <v>0</v>
      </c>
      <c r="HV93" s="10" vm="65358">
        <v>17004</v>
      </c>
      <c r="HW93" s="10" vm="36441">
        <v>344</v>
      </c>
      <c r="HX93" s="10" vm="29958">
        <v>0</v>
      </c>
      <c r="HY93" s="10" vm="23003">
        <v>641</v>
      </c>
      <c r="HZ93" s="10" vm="16604">
        <v>0</v>
      </c>
      <c r="IA93" s="10" vm="44676">
        <v>0</v>
      </c>
      <c r="IB93" s="10" vm="9844">
        <v>-494</v>
      </c>
      <c r="IC93" s="10" vm="3359">
        <v>17495</v>
      </c>
      <c r="ID93" s="10" vm="42922">
        <v>23</v>
      </c>
      <c r="IE93" s="10" vm="36227">
        <v>22</v>
      </c>
      <c r="IF93" s="10" vm="29722">
        <v>0</v>
      </c>
      <c r="IG93" s="10" vm="100634">
        <v>45</v>
      </c>
      <c r="IH93" s="10" vm="16388">
        <v>10997</v>
      </c>
      <c r="II93" s="10" vm="54415">
        <v>15199</v>
      </c>
      <c r="IJ93" s="10" vm="63326">
        <v>211</v>
      </c>
      <c r="IK93" s="10" vm="3130">
        <v>376</v>
      </c>
      <c r="IL93" s="10" vm="52667">
        <v>-2</v>
      </c>
      <c r="IM93" s="10" vm="35988">
        <v>-41</v>
      </c>
      <c r="IN93" s="10" vm="29487">
        <v>18793</v>
      </c>
      <c r="IO93" s="81" vm="22604">
        <v>18794</v>
      </c>
      <c r="IP93" s="10" vm="16171">
        <v>0</v>
      </c>
      <c r="IQ93" s="10" vm="51309">
        <v>0</v>
      </c>
      <c r="IR93" s="10" vm="9425">
        <v>0</v>
      </c>
      <c r="IS93" s="81" vm="2919">
        <v>122</v>
      </c>
      <c r="IT93" s="10" vm="49541">
        <v>122</v>
      </c>
    </row>
    <row r="94" spans="1:254" x14ac:dyDescent="0.25">
      <c r="A94" s="8" t="s">
        <v>9</v>
      </c>
      <c r="B94" s="8" t="s">
        <v>599</v>
      </c>
      <c r="C94" s="89">
        <v>44651</v>
      </c>
      <c r="D94" s="76" vm="15965">
        <v>12</v>
      </c>
      <c r="E94" s="10" vm="9219">
        <v>18300</v>
      </c>
      <c r="F94" s="10" vm="47908">
        <v>-14546</v>
      </c>
      <c r="G94" s="10" vm="42680">
        <v>-518</v>
      </c>
      <c r="H94" s="10" vm="59622">
        <v>3236</v>
      </c>
      <c r="I94" s="10" vm="29237">
        <v>85</v>
      </c>
      <c r="J94" s="10" vm="63432">
        <v>3321</v>
      </c>
      <c r="K94" s="10" vm="46220">
        <v>0</v>
      </c>
      <c r="L94" s="10" vm="15745">
        <v>0</v>
      </c>
      <c r="M94" s="10" vm="9001">
        <v>0</v>
      </c>
      <c r="N94" s="10" vm="44475">
        <v>4</v>
      </c>
      <c r="O94" s="10" vm="42463">
        <v>-3338</v>
      </c>
      <c r="P94" s="10" vm="35755">
        <v>90</v>
      </c>
      <c r="Q94" s="10" vm="29116">
        <v>0</v>
      </c>
      <c r="R94" s="10" vm="22368">
        <v>0</v>
      </c>
      <c r="S94" s="10" vm="55940">
        <v>0</v>
      </c>
      <c r="T94" s="10" vm="15539">
        <v>77</v>
      </c>
      <c r="U94" s="10" vm="8789">
        <v>0</v>
      </c>
      <c r="V94" s="10" vm="54227">
        <v>77</v>
      </c>
      <c r="W94" s="10" vm="42237">
        <v>0</v>
      </c>
      <c r="X94" s="10" vm="35513">
        <v>0</v>
      </c>
      <c r="Y94" s="10" vm="28930">
        <v>0</v>
      </c>
      <c r="Z94" s="10" vm="22147">
        <v>0</v>
      </c>
      <c r="AA94" s="10" vm="66072">
        <v>77</v>
      </c>
      <c r="AB94" s="10" vm="15347">
        <v>12876</v>
      </c>
      <c r="AC94" s="10" vm="8589">
        <v>1719</v>
      </c>
      <c r="AD94" s="10" vm="51107">
        <v>14595</v>
      </c>
      <c r="AE94" s="10" vm="42031">
        <v>856</v>
      </c>
      <c r="AF94" s="10" vm="35286">
        <v>0</v>
      </c>
      <c r="AG94" s="10" vm="28705">
        <v>0</v>
      </c>
      <c r="AH94" s="10" vm="21925">
        <v>0</v>
      </c>
      <c r="AI94" s="10" vm="49313">
        <v>15451</v>
      </c>
      <c r="AJ94" s="10" vm="15139">
        <v>3928</v>
      </c>
      <c r="AK94" s="10" vm="63212">
        <v>2292</v>
      </c>
      <c r="AL94" s="10" vm="47734">
        <v>2493</v>
      </c>
      <c r="AM94" s="10" vm="41810">
        <v>536</v>
      </c>
      <c r="AN94" s="10" vm="35065">
        <v>983</v>
      </c>
      <c r="AO94" s="10" vm="28473">
        <v>90</v>
      </c>
      <c r="AP94" s="10" vm="21715">
        <v>0</v>
      </c>
      <c r="AQ94" s="10" vm="45995">
        <v>2488</v>
      </c>
      <c r="AR94" s="10" vm="14920">
        <v>0</v>
      </c>
      <c r="AS94" s="10" vm="8289">
        <v>11</v>
      </c>
      <c r="AT94" s="10" vm="44247">
        <v>12821</v>
      </c>
      <c r="AU94" s="10" vm="41597">
        <v>2630</v>
      </c>
      <c r="AV94" s="10" vm="64858">
        <v>273</v>
      </c>
      <c r="AW94" s="10" vm="28254">
        <v>149540</v>
      </c>
      <c r="AX94" s="10" vm="21508">
        <v>0</v>
      </c>
      <c r="AY94" s="10" vm="55744">
        <v>3958</v>
      </c>
      <c r="AZ94" s="10" vm="14705">
        <v>0</v>
      </c>
      <c r="BA94" s="10" vm="8071">
        <v>0</v>
      </c>
      <c r="BB94" s="10" vm="53995">
        <v>2410</v>
      </c>
      <c r="BC94" s="10" vm="41357">
        <v>0</v>
      </c>
      <c r="BD94" s="10" vm="34732">
        <v>0</v>
      </c>
      <c r="BE94" s="10" vm="28017">
        <v>1700</v>
      </c>
      <c r="BF94" s="10" vm="21294">
        <v>0</v>
      </c>
      <c r="BG94" s="10" vm="65950">
        <v>157608</v>
      </c>
      <c r="BH94" s="10" vm="14501">
        <v>695</v>
      </c>
      <c r="BI94" s="10" vm="7866">
        <v>397</v>
      </c>
      <c r="BJ94" s="10" vm="50889">
        <v>4064</v>
      </c>
      <c r="BK94" s="10" vm="41139">
        <v>30</v>
      </c>
      <c r="BL94" s="10" vm="34507">
        <v>1382</v>
      </c>
      <c r="BM94" s="10" vm="27794">
        <v>6568</v>
      </c>
      <c r="BN94" s="10" vm="21071">
        <v>570</v>
      </c>
      <c r="BO94" s="10" vm="49088">
        <v>0</v>
      </c>
      <c r="BP94" s="10" vm="14293">
        <v>903</v>
      </c>
      <c r="BQ94" s="10" vm="7699">
        <v>3852</v>
      </c>
      <c r="BR94" s="10" vm="47509">
        <v>5325</v>
      </c>
      <c r="BS94" s="10" vm="40916">
        <v>1243</v>
      </c>
      <c r="BT94" s="10" vm="34277">
        <v>158851</v>
      </c>
      <c r="BU94" s="10" vm="27559">
        <v>69329</v>
      </c>
      <c r="BV94" s="10" vm="20855">
        <v>0</v>
      </c>
      <c r="BW94" s="10" vm="45773">
        <v>0</v>
      </c>
      <c r="BX94" s="10" vm="14078">
        <v>56316</v>
      </c>
      <c r="BY94" s="10" vm="7505">
        <v>0</v>
      </c>
      <c r="BZ94" s="10" vm="44029">
        <v>0</v>
      </c>
      <c r="CA94" s="10" vm="40700">
        <v>322</v>
      </c>
      <c r="CB94" s="10" vm="34113">
        <v>125967</v>
      </c>
      <c r="CC94" s="10" vm="27341">
        <v>0</v>
      </c>
      <c r="CD94" s="10" vm="20652">
        <v>0</v>
      </c>
      <c r="CE94" s="10" vm="55528">
        <v>32884</v>
      </c>
      <c r="CF94" s="10" vm="13860">
        <v>32709</v>
      </c>
      <c r="CG94" s="10" vm="7292">
        <v>0</v>
      </c>
      <c r="CH94" s="10" vm="53777">
        <v>175</v>
      </c>
      <c r="CI94" s="10" vm="40456">
        <v>0</v>
      </c>
      <c r="CJ94" s="10" vm="33895">
        <v>0</v>
      </c>
      <c r="CK94" s="10" vm="27108">
        <v>32884</v>
      </c>
      <c r="CL94" s="10" vm="20436">
        <v>685</v>
      </c>
      <c r="CM94" s="10" vm="52285">
        <v>518</v>
      </c>
      <c r="CN94" s="10" vm="13655">
        <v>0</v>
      </c>
      <c r="CO94" s="10" vm="7076">
        <v>167</v>
      </c>
      <c r="CP94" s="10" vm="50659">
        <v>0</v>
      </c>
      <c r="CQ94" s="10" vm="40236">
        <v>0</v>
      </c>
      <c r="CR94" s="10" vm="33668">
        <v>0</v>
      </c>
      <c r="CS94" s="10" vm="26882">
        <v>0</v>
      </c>
      <c r="CT94" s="10" vm="20216">
        <v>8</v>
      </c>
      <c r="CU94" s="10" vm="48862">
        <v>0</v>
      </c>
      <c r="CV94" s="10" vm="13443">
        <v>289</v>
      </c>
      <c r="CW94" s="10" vm="6898">
        <v>-281</v>
      </c>
      <c r="CX94" s="10" vm="47288">
        <v>5</v>
      </c>
      <c r="CY94" s="10" vm="40010">
        <v>0</v>
      </c>
      <c r="CZ94" s="10" vm="33431">
        <v>89</v>
      </c>
      <c r="DA94" s="10" vm="26650">
        <v>-84</v>
      </c>
      <c r="DB94" s="81" vm="19999">
        <v>0</v>
      </c>
      <c r="DC94" s="81" vm="45549">
        <v>0</v>
      </c>
      <c r="DD94" s="81" vm="13224">
        <v>0</v>
      </c>
      <c r="DE94" s="81" vm="6697">
        <v>0</v>
      </c>
      <c r="DF94" s="10" vm="43808">
        <v>0</v>
      </c>
      <c r="DG94" s="10" vm="39792">
        <v>0</v>
      </c>
      <c r="DH94" s="10" vm="33255">
        <v>0</v>
      </c>
      <c r="DI94" s="10" vm="26424">
        <v>0</v>
      </c>
      <c r="DJ94" s="10" vm="19790">
        <v>698</v>
      </c>
      <c r="DK94" s="10" vm="55310">
        <v>518</v>
      </c>
      <c r="DL94" s="10" vm="13007">
        <v>378</v>
      </c>
      <c r="DM94" s="10" vm="6479">
        <v>-198</v>
      </c>
      <c r="DN94" s="10" vm="53557">
        <v>0</v>
      </c>
      <c r="DO94" s="10" vm="39553">
        <v>0</v>
      </c>
      <c r="DP94" s="10" vm="33039">
        <v>0</v>
      </c>
      <c r="DQ94" s="10" vm="26187">
        <v>0</v>
      </c>
      <c r="DR94" s="10" vm="19576">
        <v>0</v>
      </c>
      <c r="DS94" s="10" vm="65816">
        <v>0</v>
      </c>
      <c r="DT94" s="10" vm="12807">
        <v>0</v>
      </c>
      <c r="DU94" s="10" vm="6266">
        <v>0</v>
      </c>
      <c r="DV94" s="10" vm="50438">
        <v>0</v>
      </c>
      <c r="DW94" s="10" vm="39335">
        <v>0</v>
      </c>
      <c r="DX94" s="10" vm="32811">
        <v>0</v>
      </c>
      <c r="DY94" s="10" vm="25970">
        <v>0</v>
      </c>
      <c r="DZ94" s="10" vm="19355">
        <v>320</v>
      </c>
      <c r="EA94" s="10" vm="48640">
        <v>0</v>
      </c>
      <c r="EB94" s="10" vm="12596">
        <v>157</v>
      </c>
      <c r="EC94" s="10" vm="6091">
        <v>163</v>
      </c>
      <c r="ED94" s="10" vm="47068">
        <v>0</v>
      </c>
      <c r="EE94" s="10" vm="39109">
        <v>0</v>
      </c>
      <c r="EF94" s="10" vm="32579">
        <v>0</v>
      </c>
      <c r="EG94" s="10" vm="25737">
        <v>0</v>
      </c>
      <c r="EH94" s="81" vm="19141">
        <v>0</v>
      </c>
      <c r="EI94" s="81" vm="45327">
        <v>0</v>
      </c>
      <c r="EJ94" s="81" vm="12377">
        <v>0</v>
      </c>
      <c r="EK94" s="81" vm="5891">
        <v>0</v>
      </c>
      <c r="EL94" s="10" vm="43590">
        <v>1831</v>
      </c>
      <c r="EM94" s="10" vm="38891">
        <v>0</v>
      </c>
      <c r="EN94" s="10" vm="32395">
        <v>1190</v>
      </c>
      <c r="EO94" s="10" vm="25515">
        <v>641</v>
      </c>
      <c r="EP94" s="10" vm="18939">
        <v>2151</v>
      </c>
      <c r="EQ94" s="10" vm="55093">
        <v>0</v>
      </c>
      <c r="ER94" s="10" vm="12159">
        <v>1347</v>
      </c>
      <c r="ES94" s="10" vm="5678">
        <v>804</v>
      </c>
      <c r="ET94" s="10" vm="53342">
        <v>2849</v>
      </c>
      <c r="EU94" s="10" vm="38651">
        <v>518</v>
      </c>
      <c r="EV94" s="10" vm="32182">
        <v>1725</v>
      </c>
      <c r="EW94" s="10" vm="25278">
        <v>606</v>
      </c>
      <c r="EX94" s="10" vm="18726">
        <v>578</v>
      </c>
      <c r="EY94" s="10" vm="51923">
        <v>52</v>
      </c>
      <c r="EZ94" s="10" vm="11979">
        <v>181</v>
      </c>
      <c r="FA94" s="10" vm="5466">
        <v>52</v>
      </c>
      <c r="FB94" s="10" vm="50208">
        <v>181428</v>
      </c>
      <c r="FC94" s="10" vm="38435">
        <v>0</v>
      </c>
      <c r="FD94" s="10" vm="31960">
        <v>181428</v>
      </c>
      <c r="FE94" s="10" vm="25055">
        <v>2845</v>
      </c>
      <c r="FF94" s="10" vm="18506">
        <v>641</v>
      </c>
      <c r="FG94" s="10" vm="48418">
        <v>0</v>
      </c>
      <c r="FH94" s="10" vm="11782">
        <v>-454</v>
      </c>
      <c r="FI94" s="10" vm="5253">
        <v>0</v>
      </c>
      <c r="FJ94" s="10" vm="46843">
        <v>0</v>
      </c>
      <c r="FK94" s="10" vm="38214">
        <v>0</v>
      </c>
      <c r="FL94" s="10" vm="31719">
        <v>184460</v>
      </c>
      <c r="FM94" s="10" vm="24813">
        <v>32711</v>
      </c>
      <c r="FN94" s="10" vm="18329">
        <v>2488</v>
      </c>
      <c r="FO94" s="10" vm="45121">
        <v>0</v>
      </c>
      <c r="FP94" s="10" vm="11570">
        <v>0</v>
      </c>
      <c r="FQ94" s="10" vm="5035">
        <v>-279</v>
      </c>
      <c r="FR94" s="10" vm="43371">
        <v>0</v>
      </c>
      <c r="FS94" s="10" vm="37991">
        <v>0</v>
      </c>
      <c r="FT94" s="10" vm="31491">
        <v>34920</v>
      </c>
      <c r="FU94" s="10" vm="24596">
        <v>149540</v>
      </c>
      <c r="FV94" s="10" vm="18122">
        <v>148717</v>
      </c>
      <c r="FW94" s="81" vm="54871">
        <v>2320</v>
      </c>
      <c r="FX94" s="81" vm="11351">
        <v>0</v>
      </c>
      <c r="FY94" s="81" vm="4858">
        <v>0</v>
      </c>
      <c r="FZ94" s="81" vm="53124">
        <v>90</v>
      </c>
      <c r="GA94" s="81" vm="37768">
        <v>2410</v>
      </c>
      <c r="GB94" s="10" vm="31266">
        <v>320</v>
      </c>
      <c r="GC94" s="10" vm="24359">
        <v>235</v>
      </c>
      <c r="GD94" s="10" vm="17905">
        <v>85</v>
      </c>
      <c r="GE94" s="10" vm="51700">
        <v>0</v>
      </c>
      <c r="GF94" s="10" vm="11132">
        <v>0</v>
      </c>
      <c r="GG94" s="10" vm="4666">
        <v>0</v>
      </c>
      <c r="GH94" s="10" vm="49992">
        <v>0</v>
      </c>
      <c r="GI94" s="10" vm="37555">
        <v>0</v>
      </c>
      <c r="GJ94" s="10" vm="31043">
        <v>0</v>
      </c>
      <c r="GK94" s="10" vm="24139">
        <v>0</v>
      </c>
      <c r="GL94" s="10" vm="17684">
        <v>0</v>
      </c>
      <c r="GM94" s="10" vm="65599">
        <v>0</v>
      </c>
      <c r="GN94" s="10" vm="10927">
        <v>0</v>
      </c>
      <c r="GO94" s="10" vm="4454">
        <v>0</v>
      </c>
      <c r="GP94" s="10" vm="46616">
        <v>0</v>
      </c>
      <c r="GQ94" s="10" vm="37325">
        <v>0</v>
      </c>
      <c r="GR94" s="10" vm="30807">
        <v>0</v>
      </c>
      <c r="GS94" s="10" vm="23907">
        <v>0</v>
      </c>
      <c r="GT94" s="10" vm="17463">
        <v>320</v>
      </c>
      <c r="GU94" s="10" vm="44901">
        <v>235</v>
      </c>
      <c r="GV94" s="10" vm="10711">
        <v>85</v>
      </c>
      <c r="GW94" s="10" vm="4235">
        <v>0</v>
      </c>
      <c r="GX94" s="81" vm="43151">
        <v>0</v>
      </c>
      <c r="GY94" s="10" vm="37110">
        <v>0</v>
      </c>
      <c r="GZ94" s="10" vm="30627">
        <v>0</v>
      </c>
      <c r="HA94" s="10" vm="23686">
        <v>0</v>
      </c>
      <c r="HB94" s="10" vm="17252">
        <v>0</v>
      </c>
      <c r="HC94" s="81" vm="54650">
        <v>0</v>
      </c>
      <c r="HD94" s="81" vm="10494">
        <v>1382</v>
      </c>
      <c r="HE94" s="10" vm="4016">
        <v>1382</v>
      </c>
      <c r="HF94" s="10" vm="52890">
        <v>1147</v>
      </c>
      <c r="HG94" s="10" vm="36881">
        <v>633</v>
      </c>
      <c r="HH94" s="10" vm="30406">
        <v>19</v>
      </c>
      <c r="HI94" s="10" vm="23456">
        <v>193</v>
      </c>
      <c r="HJ94" s="10" vm="17035">
        <v>1634</v>
      </c>
      <c r="HK94" s="10" vm="51516">
        <v>0</v>
      </c>
      <c r="HL94" s="10" vm="10286">
        <v>0</v>
      </c>
      <c r="HM94" s="10" vm="3800">
        <v>0</v>
      </c>
      <c r="HN94" s="10" vm="49778">
        <v>226</v>
      </c>
      <c r="HO94" s="10" vm="36666">
        <v>3852</v>
      </c>
      <c r="HP94" s="10" vm="30179">
        <v>142</v>
      </c>
      <c r="HQ94" s="10" vm="23229">
        <v>180</v>
      </c>
      <c r="HR94" s="10" vm="16815">
        <v>322</v>
      </c>
      <c r="HS94" s="10" vm="48037">
        <v>0</v>
      </c>
      <c r="HT94" s="10" vm="10076">
        <v>0</v>
      </c>
      <c r="HU94" s="10" vm="3586">
        <v>0</v>
      </c>
      <c r="HV94" s="10" vm="46430">
        <v>3258</v>
      </c>
      <c r="HW94" s="10" vm="36434">
        <v>204</v>
      </c>
      <c r="HX94" s="10" vm="29941">
        <v>0</v>
      </c>
      <c r="HY94" s="10" vm="22989">
        <v>0</v>
      </c>
      <c r="HZ94" s="10" vm="16598">
        <v>0</v>
      </c>
      <c r="IA94" s="10" vm="44675">
        <v>0</v>
      </c>
      <c r="IB94" s="10" vm="9857">
        <v>-124</v>
      </c>
      <c r="IC94" s="10" vm="3367">
        <v>3338</v>
      </c>
      <c r="ID94" s="10" vm="42930">
        <v>69</v>
      </c>
      <c r="IE94" s="10" vm="36219">
        <v>64</v>
      </c>
      <c r="IF94" s="10" vm="29711">
        <v>0</v>
      </c>
      <c r="IG94" s="10" vm="22810">
        <v>133</v>
      </c>
      <c r="IH94" s="10" vm="16382">
        <v>641</v>
      </c>
      <c r="II94" s="10" vm="54433">
        <v>3082</v>
      </c>
      <c r="IJ94" s="10" vm="9651">
        <v>0</v>
      </c>
      <c r="IK94" s="10" vm="3146">
        <v>4</v>
      </c>
      <c r="IL94" s="10" vm="52675">
        <v>-11</v>
      </c>
      <c r="IM94" s="10" vm="35980">
        <v>0</v>
      </c>
      <c r="IN94" s="10" vm="29470">
        <v>3010</v>
      </c>
      <c r="IO94" s="81" vm="22590">
        <v>3029</v>
      </c>
      <c r="IP94" s="10" vm="16165">
        <v>0</v>
      </c>
      <c r="IQ94" s="10" vm="51308">
        <v>0</v>
      </c>
      <c r="IR94" s="10" vm="9437">
        <v>0</v>
      </c>
      <c r="IS94" s="81" vm="2926">
        <v>57</v>
      </c>
      <c r="IT94" s="10" vm="49548">
        <v>145</v>
      </c>
    </row>
    <row r="95" spans="1:254" x14ac:dyDescent="0.25">
      <c r="A95" s="8" t="s">
        <v>126</v>
      </c>
      <c r="B95" s="8" t="s">
        <v>600</v>
      </c>
      <c r="C95" s="89">
        <v>44651</v>
      </c>
      <c r="D95" s="76" vm="15953">
        <v>12</v>
      </c>
      <c r="E95" s="10" vm="9212">
        <v>218226</v>
      </c>
      <c r="F95" s="10" vm="65485">
        <v>-172666</v>
      </c>
      <c r="G95" s="10" vm="42698">
        <v>-19920</v>
      </c>
      <c r="H95" s="10" vm="59640">
        <v>25640</v>
      </c>
      <c r="I95" s="10" vm="29253">
        <v>576</v>
      </c>
      <c r="J95" s="10" vm="63439">
        <v>26216</v>
      </c>
      <c r="K95" s="10" vm="46212">
        <v>0</v>
      </c>
      <c r="L95" s="10" vm="15727">
        <v>-6773</v>
      </c>
      <c r="M95" s="10" vm="8985">
        <v>0</v>
      </c>
      <c r="N95" s="10" vm="44467">
        <v>2083</v>
      </c>
      <c r="O95" s="10" vm="42462">
        <v>-33175</v>
      </c>
      <c r="P95" s="10" vm="35767">
        <v>0</v>
      </c>
      <c r="Q95" s="10" vm="64373">
        <v>-345</v>
      </c>
      <c r="R95" s="10" vm="22375">
        <v>0</v>
      </c>
      <c r="S95" s="10" vm="66324">
        <v>0</v>
      </c>
      <c r="T95" s="10" vm="63970">
        <v>-11994</v>
      </c>
      <c r="U95" s="10" vm="8781">
        <v>0</v>
      </c>
      <c r="V95" s="10" vm="54219">
        <v>-11994</v>
      </c>
      <c r="W95" s="10" vm="42255">
        <v>0</v>
      </c>
      <c r="X95" s="10" vm="35531">
        <v>776</v>
      </c>
      <c r="Y95" s="10" vm="28945">
        <v>-171</v>
      </c>
      <c r="Z95" s="10" vm="22154">
        <v>342</v>
      </c>
      <c r="AA95" s="10" vm="100764">
        <v>-11047</v>
      </c>
      <c r="AB95" s="10" vm="15333">
        <v>92153</v>
      </c>
      <c r="AC95" s="10" vm="63298">
        <v>44513</v>
      </c>
      <c r="AD95" s="10" vm="51100">
        <v>136666</v>
      </c>
      <c r="AE95" s="10" vm="42029">
        <v>260</v>
      </c>
      <c r="AF95" s="10" vm="35298">
        <v>0</v>
      </c>
      <c r="AG95" s="10" vm="28713">
        <v>0</v>
      </c>
      <c r="AH95" s="10" vm="21933">
        <v>9228</v>
      </c>
      <c r="AI95" s="10" vm="49304">
        <v>146154</v>
      </c>
      <c r="AJ95" s="10" vm="15129">
        <v>32328</v>
      </c>
      <c r="AK95" s="10" vm="63209">
        <v>38598</v>
      </c>
      <c r="AL95" s="10" vm="47727">
        <v>13734</v>
      </c>
      <c r="AM95" s="10" vm="41826">
        <v>7463</v>
      </c>
      <c r="AN95" s="10" vm="35081">
        <v>1753</v>
      </c>
      <c r="AO95" s="10" vm="28488">
        <v>524</v>
      </c>
      <c r="AP95" s="10" vm="21721">
        <v>0</v>
      </c>
      <c r="AQ95" s="10" vm="45987">
        <v>26469</v>
      </c>
      <c r="AR95" s="10" vm="14902">
        <v>0</v>
      </c>
      <c r="AS95" s="10" vm="8273">
        <v>1458</v>
      </c>
      <c r="AT95" s="10" vm="44239">
        <v>122327</v>
      </c>
      <c r="AU95" s="10" vm="41596">
        <v>23827</v>
      </c>
      <c r="AV95" s="10" vm="34932">
        <v>4443</v>
      </c>
      <c r="AW95" s="10" vm="28262">
        <v>1235022</v>
      </c>
      <c r="AX95" s="10" vm="64185">
        <v>0</v>
      </c>
      <c r="AY95" s="10" vm="55737">
        <v>3524</v>
      </c>
      <c r="AZ95" s="10" vm="14695">
        <v>0</v>
      </c>
      <c r="BA95" s="10" vm="8063">
        <v>0</v>
      </c>
      <c r="BB95" s="10" vm="53987">
        <v>0</v>
      </c>
      <c r="BC95" s="10" vm="41376">
        <v>0</v>
      </c>
      <c r="BD95" s="10" vm="34750">
        <v>0</v>
      </c>
      <c r="BE95" s="10" vm="28033">
        <v>0</v>
      </c>
      <c r="BF95" s="10" vm="21300">
        <v>0</v>
      </c>
      <c r="BG95" s="10" vm="52429">
        <v>1238546</v>
      </c>
      <c r="BH95" s="10" vm="14488">
        <v>33029</v>
      </c>
      <c r="BI95" s="10" vm="7852">
        <v>3780</v>
      </c>
      <c r="BJ95" s="10" vm="50882">
        <v>102422</v>
      </c>
      <c r="BK95" s="10" vm="41138">
        <v>94100</v>
      </c>
      <c r="BL95" s="10" vm="34519">
        <v>57437</v>
      </c>
      <c r="BM95" s="10" vm="27801">
        <v>290768</v>
      </c>
      <c r="BN95" s="10" vm="21079">
        <v>5736</v>
      </c>
      <c r="BO95" s="10" vm="49080">
        <v>0</v>
      </c>
      <c r="BP95" s="10" vm="14282">
        <v>0</v>
      </c>
      <c r="BQ95" s="10" vm="7694">
        <v>75849</v>
      </c>
      <c r="BR95" s="10" vm="47502">
        <v>81585</v>
      </c>
      <c r="BS95" s="10" vm="40929">
        <v>209183</v>
      </c>
      <c r="BT95" s="10" vm="34295">
        <v>1447729</v>
      </c>
      <c r="BU95" s="10" vm="27575">
        <v>574286</v>
      </c>
      <c r="BV95" s="10" vm="20861">
        <v>0</v>
      </c>
      <c r="BW95" s="10" vm="45764">
        <v>0</v>
      </c>
      <c r="BX95" s="10" vm="14060">
        <v>101967</v>
      </c>
      <c r="BY95" s="10" vm="7489">
        <v>0</v>
      </c>
      <c r="BZ95" s="10" vm="44021">
        <v>0</v>
      </c>
      <c r="CA95" s="10" vm="40699">
        <v>49008</v>
      </c>
      <c r="CB95" s="10" vm="34123">
        <v>725261</v>
      </c>
      <c r="CC95" s="10" vm="27349">
        <v>8007</v>
      </c>
      <c r="CD95" s="10" vm="20658">
        <v>0</v>
      </c>
      <c r="CE95" s="10" vm="55522">
        <v>714461</v>
      </c>
      <c r="CF95" s="10" vm="13851">
        <v>430779</v>
      </c>
      <c r="CG95" s="10" vm="7284">
        <v>283682</v>
      </c>
      <c r="CH95" s="10" vm="53769">
        <v>0</v>
      </c>
      <c r="CI95" s="10" vm="40474">
        <v>0</v>
      </c>
      <c r="CJ95" s="10" vm="33913">
        <v>0</v>
      </c>
      <c r="CK95" s="10" vm="27123">
        <v>714461</v>
      </c>
      <c r="CL95" s="10" vm="20444">
        <v>22402</v>
      </c>
      <c r="CM95" s="10" vm="65874">
        <v>19920</v>
      </c>
      <c r="CN95" s="10" vm="13638">
        <v>0</v>
      </c>
      <c r="CO95" s="10" vm="7061">
        <v>2482</v>
      </c>
      <c r="CP95" s="10" vm="50652">
        <v>3905</v>
      </c>
      <c r="CQ95" s="10" vm="40235">
        <v>0</v>
      </c>
      <c r="CR95" s="10" vm="33680">
        <v>4039</v>
      </c>
      <c r="CS95" s="10" vm="26890">
        <v>-134</v>
      </c>
      <c r="CT95" s="10" vm="20224">
        <v>167</v>
      </c>
      <c r="CU95" s="10" vm="48854">
        <v>0</v>
      </c>
      <c r="CV95" s="10" vm="13431">
        <v>1700</v>
      </c>
      <c r="CW95" s="10" vm="63046">
        <v>-1533</v>
      </c>
      <c r="CX95" s="10" vm="47280">
        <v>0</v>
      </c>
      <c r="CY95" s="10" vm="40025">
        <v>0</v>
      </c>
      <c r="CZ95" s="10" vm="33449">
        <v>0</v>
      </c>
      <c r="DA95" s="10" vm="26665">
        <v>0</v>
      </c>
      <c r="DB95" s="81" vm="20007">
        <v>0</v>
      </c>
      <c r="DC95" s="81" vm="45541">
        <v>0</v>
      </c>
      <c r="DD95" s="81" vm="13207">
        <v>0</v>
      </c>
      <c r="DE95" s="81" vm="6681">
        <v>0</v>
      </c>
      <c r="DF95" s="10" vm="43800">
        <v>1908</v>
      </c>
      <c r="DG95" s="10" vm="39791">
        <v>0</v>
      </c>
      <c r="DH95" s="10" vm="64668">
        <v>2122</v>
      </c>
      <c r="DI95" s="10" vm="26432">
        <v>-214</v>
      </c>
      <c r="DJ95" s="10" vm="19797">
        <v>28382</v>
      </c>
      <c r="DK95" s="10" vm="55303">
        <v>19920</v>
      </c>
      <c r="DL95" s="10" vm="12997">
        <v>7861</v>
      </c>
      <c r="DM95" s="10" vm="6472">
        <v>601</v>
      </c>
      <c r="DN95" s="10" vm="53550">
        <v>0</v>
      </c>
      <c r="DO95" s="10" vm="39570">
        <v>0</v>
      </c>
      <c r="DP95" s="10" vm="33058">
        <v>0</v>
      </c>
      <c r="DQ95" s="10" vm="26203">
        <v>0</v>
      </c>
      <c r="DR95" s="10" vm="19583">
        <v>0</v>
      </c>
      <c r="DS95" s="10" vm="65813">
        <v>0</v>
      </c>
      <c r="DT95" s="10" vm="12790">
        <v>0</v>
      </c>
      <c r="DU95" s="10" vm="6252">
        <v>0</v>
      </c>
      <c r="DV95" s="10" vm="50430">
        <v>0</v>
      </c>
      <c r="DW95" s="10" vm="39334">
        <v>0</v>
      </c>
      <c r="DX95" s="10" vm="32823">
        <v>0</v>
      </c>
      <c r="DY95" s="10" vm="25978">
        <v>0</v>
      </c>
      <c r="DZ95" s="10" vm="19363">
        <v>1717</v>
      </c>
      <c r="EA95" s="10" vm="48632">
        <v>0</v>
      </c>
      <c r="EB95" s="10" vm="12585">
        <v>1133</v>
      </c>
      <c r="EC95" s="10" vm="62982">
        <v>584</v>
      </c>
      <c r="ED95" s="10" vm="47061">
        <v>0</v>
      </c>
      <c r="EE95" s="10" vm="39124">
        <v>0</v>
      </c>
      <c r="EF95" s="10" vm="32595">
        <v>0</v>
      </c>
      <c r="EG95" s="10" vm="25753">
        <v>0</v>
      </c>
      <c r="EH95" s="81" vm="19148">
        <v>0</v>
      </c>
      <c r="EI95" s="81" vm="45319">
        <v>0</v>
      </c>
      <c r="EJ95" s="81" vm="12359">
        <v>0</v>
      </c>
      <c r="EK95" s="81" vm="5876">
        <v>0</v>
      </c>
      <c r="EL95" s="10" vm="43583">
        <v>41973</v>
      </c>
      <c r="EM95" s="10" vm="38890">
        <v>0</v>
      </c>
      <c r="EN95" s="10" vm="32405">
        <v>41345</v>
      </c>
      <c r="EO95" s="10" vm="25523">
        <v>628</v>
      </c>
      <c r="EP95" s="10" vm="18946">
        <v>43690</v>
      </c>
      <c r="EQ95" s="10" vm="55085">
        <v>0</v>
      </c>
      <c r="ER95" s="10" vm="12148">
        <v>42478</v>
      </c>
      <c r="ES95" s="10" vm="5670">
        <v>1212</v>
      </c>
      <c r="ET95" s="10" vm="53334">
        <v>72072</v>
      </c>
      <c r="EU95" s="10" vm="38668">
        <v>19920</v>
      </c>
      <c r="EV95" s="10" vm="32200">
        <v>50339</v>
      </c>
      <c r="EW95" s="10" vm="25292">
        <v>1813</v>
      </c>
      <c r="EX95" s="10" vm="18733">
        <v>1527</v>
      </c>
      <c r="EY95" s="10" vm="51913">
        <v>1758</v>
      </c>
      <c r="EZ95" s="10" vm="63806">
        <v>771</v>
      </c>
      <c r="FA95" s="10" vm="5451">
        <v>1685</v>
      </c>
      <c r="FB95" s="10" vm="50201">
        <v>1446622</v>
      </c>
      <c r="FC95" s="10" vm="38434">
        <v>0</v>
      </c>
      <c r="FD95" s="10" vm="64558">
        <v>1446622</v>
      </c>
      <c r="FE95" s="10" vm="25063">
        <v>48213</v>
      </c>
      <c r="FF95" s="10" vm="18514">
        <v>33118</v>
      </c>
      <c r="FG95" s="10" vm="48408">
        <v>0</v>
      </c>
      <c r="FH95" s="10" vm="11770">
        <v>-15605</v>
      </c>
      <c r="FI95" s="10" vm="5245">
        <v>0</v>
      </c>
      <c r="FJ95" s="10" vm="46835">
        <v>1485</v>
      </c>
      <c r="FK95" s="10" vm="38231">
        <v>2</v>
      </c>
      <c r="FL95" s="10" vm="31737">
        <v>1513835</v>
      </c>
      <c r="FM95" s="10" vm="24828">
        <v>266073</v>
      </c>
      <c r="FN95" s="10" vm="64053">
        <v>26579</v>
      </c>
      <c r="FO95" s="10" vm="45114">
        <v>0</v>
      </c>
      <c r="FP95" s="10" vm="11553">
        <v>0</v>
      </c>
      <c r="FQ95" s="10" vm="5020">
        <v>-13839</v>
      </c>
      <c r="FR95" s="10" vm="43364">
        <v>0</v>
      </c>
      <c r="FS95" s="10" vm="37990">
        <v>0</v>
      </c>
      <c r="FT95" s="10" vm="31503">
        <v>278813</v>
      </c>
      <c r="FU95" s="10" vm="24604">
        <v>1235022</v>
      </c>
      <c r="FV95" s="10" vm="18130">
        <v>1180549</v>
      </c>
      <c r="FW95" s="81" vm="54862">
        <v>0</v>
      </c>
      <c r="FX95" s="81" vm="11341">
        <v>0</v>
      </c>
      <c r="FY95" s="81" vm="4854">
        <v>0</v>
      </c>
      <c r="FZ95" s="81" vm="53117">
        <v>0</v>
      </c>
      <c r="GA95" s="81" vm="37785">
        <v>0</v>
      </c>
      <c r="GB95" s="10" vm="31284">
        <v>2002</v>
      </c>
      <c r="GC95" s="10" vm="24375">
        <v>1562</v>
      </c>
      <c r="GD95" s="10" vm="17912">
        <v>440</v>
      </c>
      <c r="GE95" s="10" vm="51691">
        <v>0</v>
      </c>
      <c r="GF95" s="10" vm="11113">
        <v>0</v>
      </c>
      <c r="GG95" s="10" vm="4652">
        <v>0</v>
      </c>
      <c r="GH95" s="10" vm="49986">
        <v>0</v>
      </c>
      <c r="GI95" s="10" vm="37554">
        <v>0</v>
      </c>
      <c r="GJ95" s="10" vm="31056">
        <v>0</v>
      </c>
      <c r="GK95" s="10" vm="24148">
        <v>0</v>
      </c>
      <c r="GL95" s="10" vm="17693">
        <v>0</v>
      </c>
      <c r="GM95" s="10" vm="48232">
        <v>0</v>
      </c>
      <c r="GN95" s="10" vm="10916">
        <v>600</v>
      </c>
      <c r="GO95" s="10" vm="4447">
        <v>464</v>
      </c>
      <c r="GP95" s="10" vm="46610">
        <v>136</v>
      </c>
      <c r="GQ95" s="10" vm="37342">
        <v>0</v>
      </c>
      <c r="GR95" s="10" vm="30826">
        <v>0</v>
      </c>
      <c r="GS95" s="10" vm="23924">
        <v>0</v>
      </c>
      <c r="GT95" s="10" vm="17472">
        <v>2602</v>
      </c>
      <c r="GU95" s="10" vm="44893">
        <v>2026</v>
      </c>
      <c r="GV95" s="10" vm="10693">
        <v>576</v>
      </c>
      <c r="GW95" s="10" vm="4220">
        <v>1046</v>
      </c>
      <c r="GX95" s="81" vm="43145">
        <v>36168</v>
      </c>
      <c r="GY95" s="10" vm="37109">
        <v>0</v>
      </c>
      <c r="GZ95" s="10" vm="30634">
        <v>2850</v>
      </c>
      <c r="HA95" s="10" vm="23695">
        <v>0</v>
      </c>
      <c r="HB95" s="10" vm="64019">
        <v>0</v>
      </c>
      <c r="HC95" s="81" vm="54641">
        <v>5386</v>
      </c>
      <c r="HD95" s="81" vm="10483">
        <v>11987</v>
      </c>
      <c r="HE95" s="10" vm="4010">
        <v>57437</v>
      </c>
      <c r="HF95" s="10" vm="52884">
        <v>6540</v>
      </c>
      <c r="HG95" s="10" vm="36898">
        <v>9838</v>
      </c>
      <c r="HH95" s="10" vm="30425">
        <v>983</v>
      </c>
      <c r="HI95" s="10" vm="23471">
        <v>0</v>
      </c>
      <c r="HJ95" s="10" vm="17043">
        <v>48218</v>
      </c>
      <c r="HK95" s="10" vm="51508">
        <v>0</v>
      </c>
      <c r="HL95" s="10" vm="63748">
        <v>0</v>
      </c>
      <c r="HM95" s="10" vm="3785">
        <v>0</v>
      </c>
      <c r="HN95" s="10" vm="49771">
        <v>10270</v>
      </c>
      <c r="HO95" s="10" vm="36665">
        <v>75849</v>
      </c>
      <c r="HP95" s="10" vm="30190">
        <v>1151</v>
      </c>
      <c r="HQ95" s="10" vm="23237">
        <v>47857</v>
      </c>
      <c r="HR95" s="10" vm="16823">
        <v>49008</v>
      </c>
      <c r="HS95" s="10" vm="48026">
        <v>0</v>
      </c>
      <c r="HT95" s="10" vm="10063">
        <v>0</v>
      </c>
      <c r="HU95" s="10" vm="3580">
        <v>0</v>
      </c>
      <c r="HV95" s="10" vm="46425">
        <v>20569</v>
      </c>
      <c r="HW95" s="10" vm="36450">
        <v>-818</v>
      </c>
      <c r="HX95" s="10" vm="29959">
        <v>14033</v>
      </c>
      <c r="HY95" s="10" vm="23004">
        <v>200</v>
      </c>
      <c r="HZ95" s="10" vm="16605">
        <v>0</v>
      </c>
      <c r="IA95" s="10" vm="44667">
        <v>470</v>
      </c>
      <c r="IB95" s="10" vm="9838">
        <v>-1279</v>
      </c>
      <c r="IC95" s="10" vm="3351">
        <v>33175</v>
      </c>
      <c r="ID95" s="10" vm="42923">
        <v>565</v>
      </c>
      <c r="IE95" s="10" vm="36218">
        <v>1665</v>
      </c>
      <c r="IF95" s="10" vm="29723">
        <v>705</v>
      </c>
      <c r="IG95" s="10" vm="22816">
        <v>2935</v>
      </c>
      <c r="IH95" s="10" vm="16389">
        <v>31849</v>
      </c>
      <c r="II95" s="10" vm="54426">
        <v>28179</v>
      </c>
      <c r="IJ95" s="10" vm="9640">
        <v>6185</v>
      </c>
      <c r="IK95" s="10" vm="3138">
        <v>691</v>
      </c>
      <c r="IL95" s="10" vm="52668">
        <v>-9</v>
      </c>
      <c r="IM95" s="10" vm="35997">
        <v>24</v>
      </c>
      <c r="IN95" s="10" vm="29488">
        <v>18674</v>
      </c>
      <c r="IO95" s="81" vm="22605">
        <v>20497</v>
      </c>
      <c r="IP95" s="10" vm="16172">
        <v>0</v>
      </c>
      <c r="IQ95" s="10" vm="51298">
        <v>-1</v>
      </c>
      <c r="IR95" s="10" vm="9418">
        <v>0</v>
      </c>
      <c r="IS95" s="81" vm="2911">
        <v>210</v>
      </c>
      <c r="IT95" s="10" vm="49542">
        <v>210</v>
      </c>
    </row>
    <row r="96" spans="1:254" x14ac:dyDescent="0.25">
      <c r="A96" s="8" t="s">
        <v>238</v>
      </c>
      <c r="B96" s="8" t="s">
        <v>631</v>
      </c>
      <c r="C96" s="89">
        <v>44651</v>
      </c>
      <c r="D96" s="76" vm="15966">
        <v>12</v>
      </c>
      <c r="E96" s="10" vm="9220">
        <v>49717</v>
      </c>
      <c r="F96" s="10" vm="47909">
        <v>-27750</v>
      </c>
      <c r="G96" s="10" vm="42689">
        <v>-3484</v>
      </c>
      <c r="H96" s="10" vm="59628">
        <v>18483</v>
      </c>
      <c r="I96" s="10" vm="29245">
        <v>1627</v>
      </c>
      <c r="J96" s="10" vm="63433">
        <v>20110</v>
      </c>
      <c r="K96" s="10" vm="46228">
        <v>0</v>
      </c>
      <c r="L96" s="10" vm="15746">
        <v>0</v>
      </c>
      <c r="M96" s="10" vm="9002">
        <v>0</v>
      </c>
      <c r="N96" s="10" vm="44476">
        <v>55</v>
      </c>
      <c r="O96" s="10" vm="42454">
        <v>-12872</v>
      </c>
      <c r="P96" s="10" vm="35749">
        <v>268</v>
      </c>
      <c r="Q96" s="10" vm="64363">
        <v>0</v>
      </c>
      <c r="R96" s="10" vm="22369">
        <v>0</v>
      </c>
      <c r="S96" s="10" vm="55934">
        <v>0</v>
      </c>
      <c r="T96" s="10" vm="63972">
        <v>7561</v>
      </c>
      <c r="U96" s="10" vm="8790">
        <v>0</v>
      </c>
      <c r="V96" s="10" vm="54228">
        <v>7561</v>
      </c>
      <c r="W96" s="10" vm="42247">
        <v>0</v>
      </c>
      <c r="X96" s="10" vm="35520">
        <v>4472</v>
      </c>
      <c r="Y96" s="10" vm="28938">
        <v>0</v>
      </c>
      <c r="Z96" s="10" vm="22148">
        <v>0</v>
      </c>
      <c r="AA96" s="10" vm="66079">
        <v>12033</v>
      </c>
      <c r="AB96" s="10" vm="15348">
        <v>38329</v>
      </c>
      <c r="AC96" s="10" vm="8590">
        <v>2620</v>
      </c>
      <c r="AD96" s="10" vm="51108">
        <v>40949</v>
      </c>
      <c r="AE96" s="10" vm="42019">
        <v>635</v>
      </c>
      <c r="AF96" s="10" vm="35279">
        <v>0</v>
      </c>
      <c r="AG96" s="10" vm="28697">
        <v>0</v>
      </c>
      <c r="AH96" s="10" vm="21926">
        <v>0</v>
      </c>
      <c r="AI96" s="10" vm="49302">
        <v>41584</v>
      </c>
      <c r="AJ96" s="10" vm="15140">
        <v>8555</v>
      </c>
      <c r="AK96" s="10" vm="8463">
        <v>3110</v>
      </c>
      <c r="AL96" s="10" vm="47735">
        <v>3830</v>
      </c>
      <c r="AM96" s="10" vm="65163">
        <v>4416</v>
      </c>
      <c r="AN96" s="10" vm="35071">
        <v>0</v>
      </c>
      <c r="AO96" s="10" vm="28481">
        <v>-106</v>
      </c>
      <c r="AP96" s="10" vm="64196">
        <v>0</v>
      </c>
      <c r="AQ96" s="10" vm="46004">
        <v>4935</v>
      </c>
      <c r="AR96" s="10" vm="14921">
        <v>0</v>
      </c>
      <c r="AS96" s="10" vm="8290">
        <v>790</v>
      </c>
      <c r="AT96" s="10" vm="44248">
        <v>25530</v>
      </c>
      <c r="AU96" s="10" vm="41587">
        <v>16054</v>
      </c>
      <c r="AV96" s="10" vm="64854">
        <v>585</v>
      </c>
      <c r="AW96" s="10" vm="28246">
        <v>425376</v>
      </c>
      <c r="AX96" s="10" vm="21509">
        <v>0</v>
      </c>
      <c r="AY96" s="10" vm="55736">
        <v>7708</v>
      </c>
      <c r="AZ96" s="10" vm="14706">
        <v>1137</v>
      </c>
      <c r="BA96" s="10" vm="8072">
        <v>0</v>
      </c>
      <c r="BB96" s="10" vm="53996">
        <v>19085</v>
      </c>
      <c r="BC96" s="10" vm="41368">
        <v>2427</v>
      </c>
      <c r="BD96" s="10" vm="34739">
        <v>0</v>
      </c>
      <c r="BE96" s="10" vm="28025">
        <v>50</v>
      </c>
      <c r="BF96" s="10" vm="21295">
        <v>0</v>
      </c>
      <c r="BG96" s="10" vm="65955">
        <v>455783</v>
      </c>
      <c r="BH96" s="10" vm="14502">
        <v>6828</v>
      </c>
      <c r="BI96" s="10" vm="7867">
        <v>540</v>
      </c>
      <c r="BJ96" s="10" vm="50890">
        <v>12751</v>
      </c>
      <c r="BK96" s="10" vm="100709">
        <v>0</v>
      </c>
      <c r="BL96" s="10" vm="34500">
        <v>2736</v>
      </c>
      <c r="BM96" s="10" vm="27786">
        <v>22855</v>
      </c>
      <c r="BN96" s="10" vm="21072">
        <v>10363</v>
      </c>
      <c r="BO96" s="10" vm="49078">
        <v>0</v>
      </c>
      <c r="BP96" s="10" vm="14294">
        <v>640</v>
      </c>
      <c r="BQ96" s="10" vm="7700">
        <v>11561</v>
      </c>
      <c r="BR96" s="10" vm="47510">
        <v>22564</v>
      </c>
      <c r="BS96" s="10" vm="40923">
        <v>291</v>
      </c>
      <c r="BT96" s="10" vm="34283">
        <v>456074</v>
      </c>
      <c r="BU96" s="10" vm="27567">
        <v>279773</v>
      </c>
      <c r="BV96" s="10" vm="20856">
        <v>0</v>
      </c>
      <c r="BW96" s="10" vm="45781">
        <v>0</v>
      </c>
      <c r="BX96" s="10" vm="14079">
        <v>53590</v>
      </c>
      <c r="BY96" s="10" vm="7506">
        <v>0</v>
      </c>
      <c r="BZ96" s="10" vm="44030">
        <v>0</v>
      </c>
      <c r="CA96" s="10" vm="40690">
        <v>2572</v>
      </c>
      <c r="CB96" s="10" vm="64740">
        <v>335935</v>
      </c>
      <c r="CC96" s="10" vm="27333">
        <v>21837</v>
      </c>
      <c r="CD96" s="10" vm="20653">
        <v>0</v>
      </c>
      <c r="CE96" s="10" vm="55521">
        <v>98302</v>
      </c>
      <c r="CF96" s="10" vm="13861">
        <v>98302</v>
      </c>
      <c r="CG96" s="10" vm="7293">
        <v>0</v>
      </c>
      <c r="CH96" s="10" vm="53778">
        <v>0</v>
      </c>
      <c r="CI96" s="10" vm="40466">
        <v>0</v>
      </c>
      <c r="CJ96" s="10" vm="33902">
        <v>0</v>
      </c>
      <c r="CK96" s="10" vm="27116">
        <v>98302</v>
      </c>
      <c r="CL96" s="10" vm="20437">
        <v>4751</v>
      </c>
      <c r="CM96" s="10" vm="52290">
        <v>3484</v>
      </c>
      <c r="CN96" s="10" vm="63887">
        <v>0</v>
      </c>
      <c r="CO96" s="10" vm="7077">
        <v>1267</v>
      </c>
      <c r="CP96" s="10" vm="50660">
        <v>38</v>
      </c>
      <c r="CQ96" s="10" vm="40227">
        <v>0</v>
      </c>
      <c r="CR96" s="10" vm="33661">
        <v>0</v>
      </c>
      <c r="CS96" s="10" vm="26874">
        <v>38</v>
      </c>
      <c r="CT96" s="10" vm="20217">
        <v>0</v>
      </c>
      <c r="CU96" s="10" vm="48853">
        <v>0</v>
      </c>
      <c r="CV96" s="10" vm="13444">
        <v>0</v>
      </c>
      <c r="CW96" s="10" vm="6899">
        <v>0</v>
      </c>
      <c r="CX96" s="10" vm="47289">
        <v>0</v>
      </c>
      <c r="CY96" s="10" vm="40018">
        <v>0</v>
      </c>
      <c r="CZ96" s="10" vm="33437">
        <v>0</v>
      </c>
      <c r="DA96" s="10" vm="26658">
        <v>0</v>
      </c>
      <c r="DB96" s="81" vm="20000">
        <v>0</v>
      </c>
      <c r="DC96" s="81" vm="45559">
        <v>0</v>
      </c>
      <c r="DD96" s="81" vm="13225">
        <v>0</v>
      </c>
      <c r="DE96" s="81" vm="6698">
        <v>0</v>
      </c>
      <c r="DF96" s="10" vm="43809">
        <v>86</v>
      </c>
      <c r="DG96" s="10" vm="39808">
        <v>0</v>
      </c>
      <c r="DH96" s="10" vm="33251">
        <v>69</v>
      </c>
      <c r="DI96" s="10" vm="26416">
        <v>17</v>
      </c>
      <c r="DJ96" s="10" vm="19791">
        <v>4875</v>
      </c>
      <c r="DK96" s="10" vm="55302">
        <v>3484</v>
      </c>
      <c r="DL96" s="10" vm="13008">
        <v>69</v>
      </c>
      <c r="DM96" s="10" vm="6480">
        <v>1322</v>
      </c>
      <c r="DN96" s="10" vm="53558">
        <v>0</v>
      </c>
      <c r="DO96" s="10" vm="39579">
        <v>0</v>
      </c>
      <c r="DP96" s="10" vm="33046">
        <v>0</v>
      </c>
      <c r="DQ96" s="10" vm="26195">
        <v>0</v>
      </c>
      <c r="DR96" s="10" vm="19577">
        <v>0</v>
      </c>
      <c r="DS96" s="10" vm="65817">
        <v>0</v>
      </c>
      <c r="DT96" s="10" vm="12808">
        <v>0</v>
      </c>
      <c r="DU96" s="10" vm="6267">
        <v>0</v>
      </c>
      <c r="DV96" s="10" vm="50439">
        <v>0</v>
      </c>
      <c r="DW96" s="10" vm="39353">
        <v>0</v>
      </c>
      <c r="DX96" s="10" vm="32812">
        <v>0</v>
      </c>
      <c r="DY96" s="10" vm="25971">
        <v>0</v>
      </c>
      <c r="DZ96" s="10" vm="19356">
        <v>667</v>
      </c>
      <c r="EA96" s="10" vm="48624">
        <v>0</v>
      </c>
      <c r="EB96" s="10" vm="12597">
        <v>240</v>
      </c>
      <c r="EC96" s="10" vm="6092">
        <v>427</v>
      </c>
      <c r="ED96" s="10" vm="47069">
        <v>0</v>
      </c>
      <c r="EE96" s="10" vm="39132">
        <v>0</v>
      </c>
      <c r="EF96" s="10" vm="32580">
        <v>0</v>
      </c>
      <c r="EG96" s="10" vm="25738">
        <v>0</v>
      </c>
      <c r="EH96" s="81" vm="19142">
        <v>125</v>
      </c>
      <c r="EI96" s="81" vm="45328">
        <v>0</v>
      </c>
      <c r="EJ96" s="81" vm="12378">
        <v>0</v>
      </c>
      <c r="EK96" s="81" vm="5892">
        <v>125</v>
      </c>
      <c r="EL96" s="10" vm="43591">
        <v>2466</v>
      </c>
      <c r="EM96" s="10" vm="38906">
        <v>0</v>
      </c>
      <c r="EN96" s="10" vm="32394">
        <v>1911</v>
      </c>
      <c r="EO96" s="10" vm="25514">
        <v>555</v>
      </c>
      <c r="EP96" s="10" vm="18940">
        <v>3258</v>
      </c>
      <c r="EQ96" s="10" vm="55092">
        <v>0</v>
      </c>
      <c r="ER96" s="10" vm="12160">
        <v>2151</v>
      </c>
      <c r="ES96" s="10" vm="5679">
        <v>1107</v>
      </c>
      <c r="ET96" s="10" vm="53343">
        <v>8133</v>
      </c>
      <c r="EU96" s="10" vm="38676">
        <v>3484</v>
      </c>
      <c r="EV96" s="10" vm="32194">
        <v>2220</v>
      </c>
      <c r="EW96" s="10" vm="25277">
        <v>2429</v>
      </c>
      <c r="EX96" s="10" vm="18727">
        <v>675</v>
      </c>
      <c r="EY96" s="10" vm="51914">
        <v>774</v>
      </c>
      <c r="EZ96" s="10" vm="63811">
        <v>135</v>
      </c>
      <c r="FA96" s="10" vm="5467">
        <v>774</v>
      </c>
      <c r="FB96" s="10" vm="50209">
        <v>471707</v>
      </c>
      <c r="FC96" s="10" vm="38452">
        <v>0</v>
      </c>
      <c r="FD96" s="10" vm="31953">
        <v>471707</v>
      </c>
      <c r="FE96" s="10" vm="25047">
        <v>13008</v>
      </c>
      <c r="FF96" s="10" vm="18507">
        <v>2918</v>
      </c>
      <c r="FG96" s="10" vm="48409">
        <v>0</v>
      </c>
      <c r="FH96" s="10" vm="11783">
        <v>-4157</v>
      </c>
      <c r="FI96" s="10" vm="5254">
        <v>0</v>
      </c>
      <c r="FJ96" s="10" vm="46844">
        <v>-143</v>
      </c>
      <c r="FK96" s="10" vm="38239">
        <v>-279</v>
      </c>
      <c r="FL96" s="10" vm="31725">
        <v>483054</v>
      </c>
      <c r="FM96" s="10" vm="24821">
        <v>54216</v>
      </c>
      <c r="FN96" s="10" vm="18330">
        <v>4597</v>
      </c>
      <c r="FO96" s="10" vm="45132">
        <v>0</v>
      </c>
      <c r="FP96" s="10" vm="11571">
        <v>0</v>
      </c>
      <c r="FQ96" s="10" vm="5036">
        <v>-1135</v>
      </c>
      <c r="FR96" s="10" vm="43372">
        <v>0</v>
      </c>
      <c r="FS96" s="10" vm="38006">
        <v>0</v>
      </c>
      <c r="FT96" s="10" vm="31485">
        <v>57678</v>
      </c>
      <c r="FU96" s="10" vm="24588">
        <v>425376</v>
      </c>
      <c r="FV96" s="10" vm="18123">
        <v>417491</v>
      </c>
      <c r="FW96" s="81" vm="54861">
        <v>19070</v>
      </c>
      <c r="FX96" s="81" vm="11352">
        <v>0</v>
      </c>
      <c r="FY96" s="81" vm="4859">
        <v>-253</v>
      </c>
      <c r="FZ96" s="81" vm="53125">
        <v>268</v>
      </c>
      <c r="GA96" s="81" vm="37793">
        <v>19085</v>
      </c>
      <c r="GB96" s="10" vm="31273">
        <v>2610</v>
      </c>
      <c r="GC96" s="10" vm="24367">
        <v>1460</v>
      </c>
      <c r="GD96" s="10" vm="17906">
        <v>1150</v>
      </c>
      <c r="GE96" s="10" vm="51702">
        <v>275</v>
      </c>
      <c r="GF96" s="10" vm="11133">
        <v>11</v>
      </c>
      <c r="GG96" s="10" vm="4667">
        <v>264</v>
      </c>
      <c r="GH96" s="10" vm="49993">
        <v>0</v>
      </c>
      <c r="GI96" s="10" vm="37571">
        <v>0</v>
      </c>
      <c r="GJ96" s="10" vm="31044">
        <v>0</v>
      </c>
      <c r="GK96" s="10" vm="24140">
        <v>0</v>
      </c>
      <c r="GL96" s="10" vm="17685">
        <v>0</v>
      </c>
      <c r="GM96" s="10" vm="48227">
        <v>0</v>
      </c>
      <c r="GN96" s="10" vm="10928">
        <v>1473</v>
      </c>
      <c r="GO96" s="10" vm="4455">
        <v>1260</v>
      </c>
      <c r="GP96" s="10" vm="46617">
        <v>213</v>
      </c>
      <c r="GQ96" s="10" vm="37350">
        <v>0</v>
      </c>
      <c r="GR96" s="10" vm="30808">
        <v>0</v>
      </c>
      <c r="GS96" s="10" vm="23908">
        <v>0</v>
      </c>
      <c r="GT96" s="10" vm="17464">
        <v>4358</v>
      </c>
      <c r="GU96" s="10" vm="44902">
        <v>2731</v>
      </c>
      <c r="GV96" s="10" vm="10712">
        <v>1627</v>
      </c>
      <c r="GW96" s="10" vm="4236">
        <v>0</v>
      </c>
      <c r="GX96" s="81" vm="43152">
        <v>0</v>
      </c>
      <c r="GY96" s="10" vm="37126">
        <v>0</v>
      </c>
      <c r="GZ96" s="10" vm="30626">
        <v>0</v>
      </c>
      <c r="HA96" s="10" vm="23685">
        <v>0</v>
      </c>
      <c r="HB96" s="10" vm="17253">
        <v>0</v>
      </c>
      <c r="HC96" s="81" vm="54649">
        <v>0</v>
      </c>
      <c r="HD96" s="81" vm="10495">
        <v>2736</v>
      </c>
      <c r="HE96" s="10" vm="4017">
        <v>2736</v>
      </c>
      <c r="HF96" s="10" vm="52891">
        <v>2267</v>
      </c>
      <c r="HG96" s="10" vm="36905">
        <v>1054</v>
      </c>
      <c r="HH96" s="10" vm="30418">
        <v>116</v>
      </c>
      <c r="HI96" s="10" vm="23455">
        <v>1027</v>
      </c>
      <c r="HJ96" s="10" vm="17036">
        <v>4932</v>
      </c>
      <c r="HK96" s="10" vm="51509">
        <v>0</v>
      </c>
      <c r="HL96" s="10" vm="10287">
        <v>0</v>
      </c>
      <c r="HM96" s="10" vm="3801">
        <v>0</v>
      </c>
      <c r="HN96" s="10" vm="49779">
        <v>2165</v>
      </c>
      <c r="HO96" s="10" vm="36683">
        <v>11561</v>
      </c>
      <c r="HP96" s="10" vm="30172">
        <v>0</v>
      </c>
      <c r="HQ96" s="10" vm="23220">
        <v>2572</v>
      </c>
      <c r="HR96" s="10" vm="16816">
        <v>2572</v>
      </c>
      <c r="HS96" s="10" vm="48027">
        <v>0</v>
      </c>
      <c r="HT96" s="10" vm="10077">
        <v>0</v>
      </c>
      <c r="HU96" s="10" vm="3587">
        <v>0</v>
      </c>
      <c r="HV96" s="10" vm="46431">
        <v>12824</v>
      </c>
      <c r="HW96" s="10" vm="36457">
        <v>0</v>
      </c>
      <c r="HX96" s="10" vm="29947">
        <v>0</v>
      </c>
      <c r="HY96" s="10" vm="22997">
        <v>520</v>
      </c>
      <c r="HZ96" s="10" vm="16599">
        <v>0</v>
      </c>
      <c r="IA96" s="10" vm="44686">
        <v>0</v>
      </c>
      <c r="IB96" s="10" vm="9858">
        <v>-472</v>
      </c>
      <c r="IC96" s="10" vm="3368">
        <v>12872</v>
      </c>
      <c r="ID96" s="10" vm="42931">
        <v>31</v>
      </c>
      <c r="IE96" s="10" vm="36235">
        <v>0</v>
      </c>
      <c r="IF96" s="10" vm="29705">
        <v>0</v>
      </c>
      <c r="IG96" s="10" vm="22805">
        <v>31</v>
      </c>
      <c r="IH96" s="10" vm="16383">
        <v>2918</v>
      </c>
      <c r="II96" s="10" vm="54424">
        <v>5031</v>
      </c>
      <c r="IJ96" s="10" vm="9652">
        <v>0</v>
      </c>
      <c r="IK96" s="10" vm="3147">
        <v>93</v>
      </c>
      <c r="IL96" s="10" vm="52676">
        <v>-27</v>
      </c>
      <c r="IM96" s="10" vm="36004">
        <v>0</v>
      </c>
      <c r="IN96" s="10" vm="29476">
        <v>5910</v>
      </c>
      <c r="IO96" s="81" vm="22598">
        <v>5910</v>
      </c>
      <c r="IP96" s="10" vm="16166">
        <v>0</v>
      </c>
      <c r="IQ96" s="10" vm="51310">
        <v>0</v>
      </c>
      <c r="IR96" s="10" vm="9438">
        <v>0</v>
      </c>
      <c r="IS96" s="81" vm="2927">
        <v>47</v>
      </c>
      <c r="IT96" s="10" vm="49549">
        <v>87</v>
      </c>
    </row>
    <row r="97" spans="1:254" x14ac:dyDescent="0.25">
      <c r="A97" s="8" t="s">
        <v>132</v>
      </c>
      <c r="B97" s="8" t="s">
        <v>291</v>
      </c>
      <c r="C97" s="89">
        <v>44651</v>
      </c>
      <c r="D97" s="76" vm="15959">
        <v>12</v>
      </c>
      <c r="E97" s="10" vm="9203">
        <v>8891</v>
      </c>
      <c r="F97" s="10" vm="47905">
        <v>-6466</v>
      </c>
      <c r="G97" s="10" vm="42681">
        <v>0</v>
      </c>
      <c r="H97" s="10" vm="59641">
        <v>2425</v>
      </c>
      <c r="I97" s="10" vm="29254">
        <v>358</v>
      </c>
      <c r="J97" s="10" vm="63440">
        <v>2783</v>
      </c>
      <c r="K97" s="10" vm="46236">
        <v>0</v>
      </c>
      <c r="L97" s="10" vm="15728">
        <v>49</v>
      </c>
      <c r="M97" s="10" vm="8986">
        <v>11</v>
      </c>
      <c r="N97" s="10" vm="44468">
        <v>35</v>
      </c>
      <c r="O97" s="10" vm="42464">
        <v>-1846</v>
      </c>
      <c r="P97" s="10" vm="35768">
        <v>-35</v>
      </c>
      <c r="Q97" s="10" vm="100641">
        <v>0</v>
      </c>
      <c r="R97" s="10" vm="22376">
        <v>0</v>
      </c>
      <c r="S97" s="10" vm="55948">
        <v>0</v>
      </c>
      <c r="T97" s="10" vm="63971">
        <v>997</v>
      </c>
      <c r="U97" s="10" vm="8782">
        <v>0</v>
      </c>
      <c r="V97" s="10" vm="54220">
        <v>997</v>
      </c>
      <c r="W97" s="10" vm="42256">
        <v>0</v>
      </c>
      <c r="X97" s="10" vm="35532">
        <v>268</v>
      </c>
      <c r="Y97" s="10" vm="28946">
        <v>0</v>
      </c>
      <c r="Z97" s="10" vm="22155">
        <v>0</v>
      </c>
      <c r="AA97" s="10" vm="52533">
        <v>1265</v>
      </c>
      <c r="AB97" s="10" vm="63940">
        <v>8107</v>
      </c>
      <c r="AC97" s="10" vm="8576">
        <v>596</v>
      </c>
      <c r="AD97" s="10" vm="51101">
        <v>8703</v>
      </c>
      <c r="AE97" s="10" vm="42028">
        <v>58</v>
      </c>
      <c r="AF97" s="10" vm="35299">
        <v>0</v>
      </c>
      <c r="AG97" s="10" vm="28714">
        <v>0</v>
      </c>
      <c r="AH97" s="10" vm="21934">
        <v>0</v>
      </c>
      <c r="AI97" s="10" vm="49321">
        <v>8761</v>
      </c>
      <c r="AJ97" s="10" vm="15126">
        <v>1375</v>
      </c>
      <c r="AK97" s="10" vm="8461">
        <v>1076</v>
      </c>
      <c r="AL97" s="10" vm="47728">
        <v>1077</v>
      </c>
      <c r="AM97" s="10" vm="41818">
        <v>812</v>
      </c>
      <c r="AN97" s="10" vm="35082">
        <v>407</v>
      </c>
      <c r="AO97" s="10" vm="28489">
        <v>35</v>
      </c>
      <c r="AP97" s="10" vm="21722">
        <v>98</v>
      </c>
      <c r="AQ97" s="10" vm="46012">
        <v>1456</v>
      </c>
      <c r="AR97" s="10" vm="14909">
        <v>0</v>
      </c>
      <c r="AS97" s="10" vm="8282">
        <v>57</v>
      </c>
      <c r="AT97" s="10" vm="44240">
        <v>6393</v>
      </c>
      <c r="AU97" s="10" vm="41588">
        <v>2368</v>
      </c>
      <c r="AV97" s="10" vm="64865">
        <v>140</v>
      </c>
      <c r="AW97" s="10" vm="28263">
        <v>93988</v>
      </c>
      <c r="AX97" s="10" vm="21515">
        <v>0</v>
      </c>
      <c r="AY97" s="10" vm="55752">
        <v>1139</v>
      </c>
      <c r="AZ97" s="10" vm="14689">
        <v>1</v>
      </c>
      <c r="BA97" s="10" vm="8064">
        <v>0</v>
      </c>
      <c r="BB97" s="10" vm="53988">
        <v>0</v>
      </c>
      <c r="BC97" s="10" vm="41366">
        <v>0</v>
      </c>
      <c r="BD97" s="10" vm="34751">
        <v>0</v>
      </c>
      <c r="BE97" s="10" vm="28034">
        <v>0</v>
      </c>
      <c r="BF97" s="10" vm="21301">
        <v>384</v>
      </c>
      <c r="BG97" s="10" vm="52438">
        <v>95512</v>
      </c>
      <c r="BH97" s="10" vm="14495">
        <v>0</v>
      </c>
      <c r="BI97" s="10" vm="7860">
        <v>201</v>
      </c>
      <c r="BJ97" s="10" vm="50883">
        <v>5671</v>
      </c>
      <c r="BK97" s="10" vm="41140">
        <v>0</v>
      </c>
      <c r="BL97" s="10" vm="34520">
        <v>285</v>
      </c>
      <c r="BM97" s="10" vm="27802">
        <v>6157</v>
      </c>
      <c r="BN97" s="10" vm="21080">
        <v>1223</v>
      </c>
      <c r="BO97" s="10" vm="49095">
        <v>0</v>
      </c>
      <c r="BP97" s="10" vm="14283">
        <v>58</v>
      </c>
      <c r="BQ97" s="10" vm="7695">
        <v>2019</v>
      </c>
      <c r="BR97" s="10" vm="47503">
        <v>3300</v>
      </c>
      <c r="BS97" s="10" vm="65137">
        <v>2857</v>
      </c>
      <c r="BT97" s="10" vm="34296">
        <v>98369</v>
      </c>
      <c r="BU97" s="10" vm="27576">
        <v>29510</v>
      </c>
      <c r="BV97" s="10" vm="20862">
        <v>0</v>
      </c>
      <c r="BW97" s="10" vm="45788">
        <v>0</v>
      </c>
      <c r="BX97" s="10" vm="14073">
        <v>3413</v>
      </c>
      <c r="BY97" s="10" vm="7498">
        <v>0</v>
      </c>
      <c r="BZ97" s="10" vm="44022">
        <v>0</v>
      </c>
      <c r="CA97" s="10" vm="40691">
        <v>52</v>
      </c>
      <c r="CB97" s="10" vm="34124">
        <v>32975</v>
      </c>
      <c r="CC97" s="10" vm="27350">
        <v>559</v>
      </c>
      <c r="CD97" s="10" vm="20659">
        <v>0</v>
      </c>
      <c r="CE97" s="10" vm="55535">
        <v>64835</v>
      </c>
      <c r="CF97" s="10" vm="13845">
        <v>33458</v>
      </c>
      <c r="CG97" s="10" vm="7285">
        <v>31377</v>
      </c>
      <c r="CH97" s="10" vm="53770">
        <v>0</v>
      </c>
      <c r="CI97" s="10" vm="40464">
        <v>0</v>
      </c>
      <c r="CJ97" s="10" vm="33914">
        <v>0</v>
      </c>
      <c r="CK97" s="10" vm="27124">
        <v>64835</v>
      </c>
      <c r="CL97" s="10" vm="20445">
        <v>0</v>
      </c>
      <c r="CM97" s="10" vm="65884">
        <v>0</v>
      </c>
      <c r="CN97" s="10" vm="13644">
        <v>0</v>
      </c>
      <c r="CO97" s="10" vm="7070">
        <v>0</v>
      </c>
      <c r="CP97" s="10" vm="50653">
        <v>109</v>
      </c>
      <c r="CQ97" s="10" vm="40237">
        <v>0</v>
      </c>
      <c r="CR97" s="10" vm="33681">
        <v>73</v>
      </c>
      <c r="CS97" s="10" vm="26891">
        <v>36</v>
      </c>
      <c r="CT97" s="10" vm="20225">
        <v>0</v>
      </c>
      <c r="CU97" s="10" vm="48870">
        <v>0</v>
      </c>
      <c r="CV97" s="10" vm="13432">
        <v>0</v>
      </c>
      <c r="CW97" s="10" vm="6893">
        <v>0</v>
      </c>
      <c r="CX97" s="10" vm="47281">
        <v>0</v>
      </c>
      <c r="CY97" s="10" vm="65112">
        <v>0</v>
      </c>
      <c r="CZ97" s="10" vm="33450">
        <v>0</v>
      </c>
      <c r="DA97" s="10" vm="26666">
        <v>0</v>
      </c>
      <c r="DB97" s="81" vm="20008">
        <v>0</v>
      </c>
      <c r="DC97" s="81" vm="45567">
        <v>0</v>
      </c>
      <c r="DD97" s="81" vm="13219">
        <v>0</v>
      </c>
      <c r="DE97" s="81" vm="6690">
        <v>0</v>
      </c>
      <c r="DF97" s="10" vm="43801">
        <v>0</v>
      </c>
      <c r="DG97" s="10" vm="39783">
        <v>0</v>
      </c>
      <c r="DH97" s="10" vm="64669">
        <v>0</v>
      </c>
      <c r="DI97" s="10" vm="26433">
        <v>0</v>
      </c>
      <c r="DJ97" s="10" vm="19798">
        <v>109</v>
      </c>
      <c r="DK97" s="10" vm="55316">
        <v>0</v>
      </c>
      <c r="DL97" s="10" vm="12990">
        <v>73</v>
      </c>
      <c r="DM97" s="10" vm="6473">
        <v>36</v>
      </c>
      <c r="DN97" s="10" vm="53551">
        <v>0</v>
      </c>
      <c r="DO97" s="10" vm="39561">
        <v>0</v>
      </c>
      <c r="DP97" s="10" vm="33059">
        <v>0</v>
      </c>
      <c r="DQ97" s="10" vm="26204">
        <v>0</v>
      </c>
      <c r="DR97" s="10" vm="19584">
        <v>0</v>
      </c>
      <c r="DS97" s="10" vm="52139">
        <v>0</v>
      </c>
      <c r="DT97" s="10" vm="12796">
        <v>0</v>
      </c>
      <c r="DU97" s="10" vm="6260">
        <v>0</v>
      </c>
      <c r="DV97" s="10" vm="50431">
        <v>0</v>
      </c>
      <c r="DW97" s="10" vm="39336">
        <v>0</v>
      </c>
      <c r="DX97" s="10" vm="32824">
        <v>0</v>
      </c>
      <c r="DY97" s="10" vm="25979">
        <v>0</v>
      </c>
      <c r="DZ97" s="10" vm="19364">
        <v>0</v>
      </c>
      <c r="EA97" s="10" vm="48646">
        <v>0</v>
      </c>
      <c r="EB97" s="10" vm="12586">
        <v>0</v>
      </c>
      <c r="EC97" s="10" vm="6086">
        <v>0</v>
      </c>
      <c r="ED97" s="10" vm="47062">
        <v>0</v>
      </c>
      <c r="EE97" s="10" vm="39123">
        <v>0</v>
      </c>
      <c r="EF97" s="10" vm="32596">
        <v>0</v>
      </c>
      <c r="EG97" s="10" vm="25754">
        <v>0</v>
      </c>
      <c r="EH97" s="81" vm="19149">
        <v>0</v>
      </c>
      <c r="EI97" s="81" vm="45342">
        <v>0</v>
      </c>
      <c r="EJ97" s="81" vm="12372">
        <v>0</v>
      </c>
      <c r="EK97" s="81" vm="5885">
        <v>0</v>
      </c>
      <c r="EL97" s="10" vm="43584">
        <v>21</v>
      </c>
      <c r="EM97" s="10" vm="38882">
        <v>0</v>
      </c>
      <c r="EN97" s="10" vm="32406">
        <v>0</v>
      </c>
      <c r="EO97" s="10" vm="25524">
        <v>21</v>
      </c>
      <c r="EP97" s="10" vm="18947">
        <v>21</v>
      </c>
      <c r="EQ97" s="10" vm="55101">
        <v>0</v>
      </c>
      <c r="ER97" s="10" vm="12142">
        <v>0</v>
      </c>
      <c r="ES97" s="10" vm="5671">
        <v>21</v>
      </c>
      <c r="ET97" s="10" vm="53335">
        <v>130</v>
      </c>
      <c r="EU97" s="10" vm="38659">
        <v>0</v>
      </c>
      <c r="EV97" s="10" vm="32201">
        <v>73</v>
      </c>
      <c r="EW97" s="10" vm="25293">
        <v>57</v>
      </c>
      <c r="EX97" s="10" vm="18734">
        <v>349</v>
      </c>
      <c r="EY97" s="10" vm="51939">
        <v>101</v>
      </c>
      <c r="EZ97" s="10" vm="11968">
        <v>158</v>
      </c>
      <c r="FA97" s="10" vm="5460">
        <v>91</v>
      </c>
      <c r="FB97" s="10" vm="50202">
        <v>104441</v>
      </c>
      <c r="FC97" s="10" vm="38436">
        <v>0</v>
      </c>
      <c r="FD97" s="10" vm="31971">
        <v>104441</v>
      </c>
      <c r="FE97" s="10" vm="25064">
        <v>0</v>
      </c>
      <c r="FF97" s="10" vm="18515">
        <v>460</v>
      </c>
      <c r="FG97" s="10" vm="48426">
        <v>0</v>
      </c>
      <c r="FH97" s="10" vm="11771">
        <v>-318</v>
      </c>
      <c r="FI97" s="10" vm="5246">
        <v>0</v>
      </c>
      <c r="FJ97" s="10" vm="46836">
        <v>0</v>
      </c>
      <c r="FK97" s="10" vm="38230">
        <v>0</v>
      </c>
      <c r="FL97" s="10" vm="31738">
        <v>104583</v>
      </c>
      <c r="FM97" s="10" vm="24829">
        <v>9244</v>
      </c>
      <c r="FN97" s="10" vm="64054">
        <v>1445</v>
      </c>
      <c r="FO97" s="10" vm="45138">
        <v>0</v>
      </c>
      <c r="FP97" s="10" vm="11565">
        <v>0</v>
      </c>
      <c r="FQ97" s="10" vm="5029">
        <v>-94</v>
      </c>
      <c r="FR97" s="10" vm="43365">
        <v>0</v>
      </c>
      <c r="FS97" s="10" vm="37982">
        <v>0</v>
      </c>
      <c r="FT97" s="10" vm="31504">
        <v>10595</v>
      </c>
      <c r="FU97" s="10" vm="24605">
        <v>93988</v>
      </c>
      <c r="FV97" s="10" vm="18131">
        <v>95197</v>
      </c>
      <c r="FW97" s="81" vm="54879">
        <v>0</v>
      </c>
      <c r="FX97" s="81" vm="11334">
        <v>0</v>
      </c>
      <c r="FY97" s="81" vm="62901">
        <v>0</v>
      </c>
      <c r="FZ97" s="81" vm="53118">
        <v>0</v>
      </c>
      <c r="GA97" s="81" vm="37776">
        <v>0</v>
      </c>
      <c r="GB97" s="10" vm="31285">
        <v>597</v>
      </c>
      <c r="GC97" s="10" vm="24376">
        <v>219</v>
      </c>
      <c r="GD97" s="10" vm="17913">
        <v>378</v>
      </c>
      <c r="GE97" s="10" vm="51717">
        <v>0</v>
      </c>
      <c r="GF97" s="10" vm="11120">
        <v>0</v>
      </c>
      <c r="GG97" s="10" vm="4661">
        <v>0</v>
      </c>
      <c r="GH97" s="10" vm="49987">
        <v>0</v>
      </c>
      <c r="GI97" s="10" vm="37556">
        <v>0</v>
      </c>
      <c r="GJ97" s="10" vm="31057">
        <v>0</v>
      </c>
      <c r="GK97" s="10" vm="24149">
        <v>0</v>
      </c>
      <c r="GL97" s="10" vm="17694">
        <v>0</v>
      </c>
      <c r="GM97" s="10" vm="48245">
        <v>0</v>
      </c>
      <c r="GN97" s="10" vm="10917">
        <v>0</v>
      </c>
      <c r="GO97" s="10" vm="4448">
        <v>22</v>
      </c>
      <c r="GP97" s="10" vm="46611">
        <v>-22</v>
      </c>
      <c r="GQ97" s="10" vm="37341">
        <v>3</v>
      </c>
      <c r="GR97" s="10" vm="30827">
        <v>1</v>
      </c>
      <c r="GS97" s="10" vm="23925">
        <v>2</v>
      </c>
      <c r="GT97" s="10" vm="17473">
        <v>600</v>
      </c>
      <c r="GU97" s="10" vm="44919">
        <v>242</v>
      </c>
      <c r="GV97" s="10" vm="10707">
        <v>358</v>
      </c>
      <c r="GW97" s="10" vm="4229">
        <v>0</v>
      </c>
      <c r="GX97" s="81" vm="43146">
        <v>0</v>
      </c>
      <c r="GY97" s="10" vm="37101">
        <v>0</v>
      </c>
      <c r="GZ97" s="10" vm="30635">
        <v>0</v>
      </c>
      <c r="HA97" s="10" vm="23696">
        <v>0</v>
      </c>
      <c r="HB97" s="10" vm="17261">
        <v>0</v>
      </c>
      <c r="HC97" s="81" vm="54659">
        <v>0</v>
      </c>
      <c r="HD97" s="81" vm="10477">
        <v>285</v>
      </c>
      <c r="HE97" s="10" vm="4011">
        <v>285</v>
      </c>
      <c r="HF97" s="10" vm="52885">
        <v>347</v>
      </c>
      <c r="HG97" s="10" vm="36889">
        <v>196</v>
      </c>
      <c r="HH97" s="10" vm="30426">
        <v>0</v>
      </c>
      <c r="HI97" s="10" vm="23472">
        <v>102</v>
      </c>
      <c r="HJ97" s="10" vm="17044">
        <v>1141</v>
      </c>
      <c r="HK97" s="10" vm="65757">
        <v>0</v>
      </c>
      <c r="HL97" s="10" vm="10275">
        <v>0</v>
      </c>
      <c r="HM97" s="10" vm="3794">
        <v>0</v>
      </c>
      <c r="HN97" s="10" vm="49772">
        <v>234</v>
      </c>
      <c r="HO97" s="10" vm="36667">
        <v>2020</v>
      </c>
      <c r="HP97" s="10" vm="30191">
        <v>52</v>
      </c>
      <c r="HQ97" s="10" vm="23238">
        <v>0</v>
      </c>
      <c r="HR97" s="10" vm="16824">
        <v>52</v>
      </c>
      <c r="HS97" s="10" vm="48046">
        <v>0</v>
      </c>
      <c r="HT97" s="10" vm="10064">
        <v>0</v>
      </c>
      <c r="HU97" s="10" vm="3581">
        <v>0</v>
      </c>
      <c r="HV97" s="10" vm="46426">
        <v>1547</v>
      </c>
      <c r="HW97" s="10" vm="36449">
        <v>-73</v>
      </c>
      <c r="HX97" s="10" vm="29960">
        <v>317</v>
      </c>
      <c r="HY97" s="10" vm="23005">
        <v>18</v>
      </c>
      <c r="HZ97" s="10" vm="16606">
        <v>0</v>
      </c>
      <c r="IA97" s="10" vm="44694">
        <v>37</v>
      </c>
      <c r="IB97" s="10" vm="9850">
        <v>0</v>
      </c>
      <c r="IC97" s="10" vm="3361">
        <v>1846</v>
      </c>
      <c r="ID97" s="10" vm="42924">
        <v>122</v>
      </c>
      <c r="IE97" s="10" vm="36211">
        <v>409</v>
      </c>
      <c r="IF97" s="10" vm="29724">
        <v>0</v>
      </c>
      <c r="IG97" s="10" vm="22817">
        <v>531</v>
      </c>
      <c r="IH97" s="10" vm="16390">
        <v>460</v>
      </c>
      <c r="II97" s="10" vm="54442">
        <v>1512</v>
      </c>
      <c r="IJ97" s="10" vm="63327">
        <v>0</v>
      </c>
      <c r="IK97" s="10" vm="3139">
        <v>0</v>
      </c>
      <c r="IL97" s="10" vm="52669">
        <v>-2</v>
      </c>
      <c r="IM97" s="10" vm="35987">
        <v>0</v>
      </c>
      <c r="IN97" s="10" vm="29489">
        <v>1370</v>
      </c>
      <c r="IO97" s="81" vm="22606">
        <v>1521</v>
      </c>
      <c r="IP97" s="10" vm="16173">
        <v>0</v>
      </c>
      <c r="IQ97" s="10" vm="51324">
        <v>0</v>
      </c>
      <c r="IR97" s="10" vm="9424">
        <v>0</v>
      </c>
      <c r="IS97" s="81" vm="2920">
        <v>0</v>
      </c>
      <c r="IT97" s="10" vm="49543">
        <v>0</v>
      </c>
    </row>
    <row r="98" spans="1:254" x14ac:dyDescent="0.25">
      <c r="A98" s="8" t="s">
        <v>269</v>
      </c>
      <c r="B98" s="8" t="s">
        <v>270</v>
      </c>
      <c r="C98" s="89">
        <v>44651</v>
      </c>
      <c r="D98" s="76" vm="15967">
        <v>12</v>
      </c>
      <c r="E98" s="10" vm="9221">
        <v>233196</v>
      </c>
      <c r="F98" s="10" vm="65489">
        <v>-180539</v>
      </c>
      <c r="G98" s="10" vm="42706">
        <v>-19099</v>
      </c>
      <c r="H98" s="10" vm="59629">
        <v>33558</v>
      </c>
      <c r="I98" s="10" vm="29246">
        <v>32379</v>
      </c>
      <c r="J98" s="10" vm="63434">
        <v>65937</v>
      </c>
      <c r="K98" s="10" vm="46227">
        <v>0</v>
      </c>
      <c r="L98" s="10" vm="15747">
        <v>0</v>
      </c>
      <c r="M98" s="10" vm="9003">
        <v>0</v>
      </c>
      <c r="N98" s="10" vm="44477">
        <v>2838</v>
      </c>
      <c r="O98" s="10" vm="42482">
        <v>-34100</v>
      </c>
      <c r="P98" s="10" vm="35761">
        <v>494</v>
      </c>
      <c r="Q98" s="10" vm="64368">
        <v>26812</v>
      </c>
      <c r="R98" s="10" vm="22370">
        <v>0</v>
      </c>
      <c r="S98" s="10" vm="55928">
        <v>0</v>
      </c>
      <c r="T98" s="10" vm="15540">
        <v>61981</v>
      </c>
      <c r="U98" s="10" vm="8791">
        <v>0</v>
      </c>
      <c r="V98" s="10" vm="54229">
        <v>61981</v>
      </c>
      <c r="W98" s="10" vm="42265">
        <v>0</v>
      </c>
      <c r="X98" s="10" vm="35514">
        <v>10724</v>
      </c>
      <c r="Y98" s="10" vm="28939">
        <v>-56</v>
      </c>
      <c r="Z98" s="10" vm="22149">
        <v>0</v>
      </c>
      <c r="AA98" s="10" vm="52530">
        <v>72649</v>
      </c>
      <c r="AB98" s="10" vm="15349">
        <v>147931</v>
      </c>
      <c r="AC98" s="10" vm="8591">
        <v>16364</v>
      </c>
      <c r="AD98" s="10" vm="51109">
        <v>164295</v>
      </c>
      <c r="AE98" s="10" vm="42046">
        <v>11118</v>
      </c>
      <c r="AF98" s="10" vm="35285">
        <v>0</v>
      </c>
      <c r="AG98" s="10" vm="28706">
        <v>0</v>
      </c>
      <c r="AH98" s="10" vm="21927">
        <v>8810</v>
      </c>
      <c r="AI98" s="10" vm="49305">
        <v>184223</v>
      </c>
      <c r="AJ98" s="10" vm="15141">
        <v>54806</v>
      </c>
      <c r="AK98" s="10" vm="8464">
        <v>22209</v>
      </c>
      <c r="AL98" s="10" vm="47736">
        <v>18906</v>
      </c>
      <c r="AM98" s="10" vm="41835">
        <v>12135</v>
      </c>
      <c r="AN98" s="10" vm="64944">
        <v>2232</v>
      </c>
      <c r="AO98" s="10" vm="28482">
        <v>-1585</v>
      </c>
      <c r="AP98" s="10" vm="64197">
        <v>121</v>
      </c>
      <c r="AQ98" s="10" vm="46003">
        <v>30068</v>
      </c>
      <c r="AR98" s="10" vm="14922">
        <v>0</v>
      </c>
      <c r="AS98" s="10" vm="8291">
        <v>0</v>
      </c>
      <c r="AT98" s="10" vm="44249">
        <v>138892</v>
      </c>
      <c r="AU98" s="10" vm="41613">
        <v>45331</v>
      </c>
      <c r="AV98" s="10" vm="64862">
        <v>824</v>
      </c>
      <c r="AW98" s="10" vm="28256">
        <v>2549840</v>
      </c>
      <c r="AX98" s="10" vm="21510">
        <v>0</v>
      </c>
      <c r="AY98" s="10" vm="55730">
        <v>9077</v>
      </c>
      <c r="AZ98" s="10" vm="14707">
        <v>9036</v>
      </c>
      <c r="BA98" s="10" vm="8073">
        <v>0</v>
      </c>
      <c r="BB98" s="10" vm="53997">
        <v>22832</v>
      </c>
      <c r="BC98" s="10" vm="41384">
        <v>0</v>
      </c>
      <c r="BD98" s="10" vm="34733">
        <v>0</v>
      </c>
      <c r="BE98" s="10" vm="28026">
        <v>19550</v>
      </c>
      <c r="BF98" s="10" vm="21296">
        <v>10601</v>
      </c>
      <c r="BG98" s="10" vm="65949">
        <v>2620936</v>
      </c>
      <c r="BH98" s="10" vm="14503">
        <v>33697</v>
      </c>
      <c r="BI98" s="10" vm="7868">
        <v>5396</v>
      </c>
      <c r="BJ98" s="10" vm="50891">
        <v>39927</v>
      </c>
      <c r="BK98" s="10" vm="41155">
        <v>0</v>
      </c>
      <c r="BL98" s="10" vm="34506">
        <v>96820</v>
      </c>
      <c r="BM98" s="10" vm="27795">
        <v>175840</v>
      </c>
      <c r="BN98" s="10" vm="21073">
        <v>9653</v>
      </c>
      <c r="BO98" s="10" vm="49081">
        <v>0</v>
      </c>
      <c r="BP98" s="10" vm="14295">
        <v>0</v>
      </c>
      <c r="BQ98" s="10" vm="7701">
        <v>50239</v>
      </c>
      <c r="BR98" s="10" vm="47511">
        <v>59892</v>
      </c>
      <c r="BS98" s="10" vm="40936">
        <v>115948</v>
      </c>
      <c r="BT98" s="10" vm="34284">
        <v>2736884</v>
      </c>
      <c r="BU98" s="10" vm="27568">
        <v>940184</v>
      </c>
      <c r="BV98" s="10" vm="20857">
        <v>201369</v>
      </c>
      <c r="BW98" s="10" vm="45780">
        <v>0</v>
      </c>
      <c r="BX98" s="10" vm="14080">
        <v>1064016</v>
      </c>
      <c r="BY98" s="10" vm="7507">
        <v>0</v>
      </c>
      <c r="BZ98" s="10" vm="44031">
        <v>45079</v>
      </c>
      <c r="CA98" s="10" vm="40717">
        <v>64213</v>
      </c>
      <c r="CB98" s="10" vm="34117">
        <v>2314861</v>
      </c>
      <c r="CC98" s="10" vm="27342">
        <v>2598</v>
      </c>
      <c r="CD98" s="10" vm="20654">
        <v>18730</v>
      </c>
      <c r="CE98" s="10" vm="55513">
        <v>400695</v>
      </c>
      <c r="CF98" s="10" vm="13862">
        <v>422981</v>
      </c>
      <c r="CG98" s="10" vm="7294">
        <v>0</v>
      </c>
      <c r="CH98" s="10" vm="53779">
        <v>358</v>
      </c>
      <c r="CI98" s="10" vm="40483">
        <v>-22644</v>
      </c>
      <c r="CJ98" s="10" vm="33896">
        <v>0</v>
      </c>
      <c r="CK98" s="10" vm="27117">
        <v>400695</v>
      </c>
      <c r="CL98" s="10" vm="20438">
        <v>18271</v>
      </c>
      <c r="CM98" s="10" vm="65876">
        <v>14677</v>
      </c>
      <c r="CN98" s="10" vm="13656">
        <v>892</v>
      </c>
      <c r="CO98" s="10" vm="7078">
        <v>2702</v>
      </c>
      <c r="CP98" s="10" vm="50661">
        <v>0</v>
      </c>
      <c r="CQ98" s="10" vm="40254">
        <v>0</v>
      </c>
      <c r="CR98" s="10" vm="33667">
        <v>0</v>
      </c>
      <c r="CS98" s="10" vm="26883">
        <v>0</v>
      </c>
      <c r="CT98" s="10" vm="20218">
        <v>0</v>
      </c>
      <c r="CU98" s="10" vm="48855">
        <v>0</v>
      </c>
      <c r="CV98" s="10" vm="13445">
        <v>0</v>
      </c>
      <c r="CW98" s="10" vm="6900">
        <v>0</v>
      </c>
      <c r="CX98" s="10" vm="47290">
        <v>138</v>
      </c>
      <c r="CY98" s="10" vm="40034">
        <v>0</v>
      </c>
      <c r="CZ98" s="10" vm="33438">
        <v>2669</v>
      </c>
      <c r="DA98" s="10" vm="26659">
        <v>-2531</v>
      </c>
      <c r="DB98" s="81" vm="20001">
        <v>4886</v>
      </c>
      <c r="DC98" s="81" vm="45558">
        <v>0</v>
      </c>
      <c r="DD98" s="81" vm="13226">
        <v>0</v>
      </c>
      <c r="DE98" s="81" vm="6699">
        <v>4886</v>
      </c>
      <c r="DF98" s="10" vm="43810">
        <v>7479</v>
      </c>
      <c r="DG98" s="10" vm="39809">
        <v>0</v>
      </c>
      <c r="DH98" s="10" vm="33260">
        <v>25231</v>
      </c>
      <c r="DI98" s="10" vm="26426">
        <v>-17752</v>
      </c>
      <c r="DJ98" s="10" vm="64133">
        <v>30774</v>
      </c>
      <c r="DK98" s="10" vm="55294">
        <v>14677</v>
      </c>
      <c r="DL98" s="10" vm="13009">
        <v>28792</v>
      </c>
      <c r="DM98" s="10" vm="6481">
        <v>-12695</v>
      </c>
      <c r="DN98" s="10" vm="53559">
        <v>0</v>
      </c>
      <c r="DO98" s="10" vm="39580">
        <v>0</v>
      </c>
      <c r="DP98" s="10" vm="33040">
        <v>0</v>
      </c>
      <c r="DQ98" s="10" vm="26196">
        <v>0</v>
      </c>
      <c r="DR98" s="10" vm="19578">
        <v>0</v>
      </c>
      <c r="DS98" s="10" vm="52125">
        <v>0</v>
      </c>
      <c r="DT98" s="10" vm="63858">
        <v>0</v>
      </c>
      <c r="DU98" s="10" vm="6268">
        <v>0</v>
      </c>
      <c r="DV98" s="10" vm="50440">
        <v>0</v>
      </c>
      <c r="DW98" s="10" vm="39354">
        <v>0</v>
      </c>
      <c r="DX98" s="10" vm="32810">
        <v>0</v>
      </c>
      <c r="DY98" s="10" vm="25972">
        <v>0</v>
      </c>
      <c r="DZ98" s="10" vm="19357">
        <v>657</v>
      </c>
      <c r="EA98" s="10" vm="48633">
        <v>0</v>
      </c>
      <c r="EB98" s="10" vm="12598">
        <v>62</v>
      </c>
      <c r="EC98" s="10" vm="62984">
        <v>595</v>
      </c>
      <c r="ED98" s="10" vm="47070">
        <v>0</v>
      </c>
      <c r="EE98" s="10" vm="39133">
        <v>0</v>
      </c>
      <c r="EF98" s="10" vm="32584">
        <v>0</v>
      </c>
      <c r="EG98" s="10" vm="25746">
        <v>0</v>
      </c>
      <c r="EH98" s="81" vm="19143">
        <v>0</v>
      </c>
      <c r="EI98" s="81" vm="45336">
        <v>0</v>
      </c>
      <c r="EJ98" s="81" vm="12379">
        <v>0</v>
      </c>
      <c r="EK98" s="81" vm="5893">
        <v>0</v>
      </c>
      <c r="EL98" s="10" vm="43592">
        <v>17542</v>
      </c>
      <c r="EM98" s="10" vm="38907">
        <v>4422</v>
      </c>
      <c r="EN98" s="10" vm="32400">
        <v>12793</v>
      </c>
      <c r="EO98" s="10" vm="25516">
        <v>327</v>
      </c>
      <c r="EP98" s="10" vm="18941">
        <v>18199</v>
      </c>
      <c r="EQ98" s="10" vm="55077">
        <v>4422</v>
      </c>
      <c r="ER98" s="10" vm="12161">
        <v>12855</v>
      </c>
      <c r="ES98" s="10" vm="5680">
        <v>922</v>
      </c>
      <c r="ET98" s="10" vm="53344">
        <v>48973</v>
      </c>
      <c r="EU98" s="10" vm="38677">
        <v>19099</v>
      </c>
      <c r="EV98" s="10" vm="32183">
        <v>41647</v>
      </c>
      <c r="EW98" s="10" vm="25286">
        <v>-11773</v>
      </c>
      <c r="EX98" s="10" vm="18728">
        <v>8673</v>
      </c>
      <c r="EY98" s="10" vm="51922">
        <v>3548</v>
      </c>
      <c r="EZ98" s="10" vm="11980">
        <v>2258</v>
      </c>
      <c r="FA98" s="10" vm="5468">
        <v>3193</v>
      </c>
      <c r="FB98" s="10" vm="50210">
        <v>2797407</v>
      </c>
      <c r="FC98" s="10" vm="38453">
        <v>0</v>
      </c>
      <c r="FD98" s="10" vm="31959">
        <v>2797407</v>
      </c>
      <c r="FE98" s="10" vm="25056">
        <v>91189</v>
      </c>
      <c r="FF98" s="10" vm="18508">
        <v>23059</v>
      </c>
      <c r="FG98" s="10" vm="48410">
        <v>0</v>
      </c>
      <c r="FH98" s="10" vm="11784">
        <v>-25082</v>
      </c>
      <c r="FI98" s="10" vm="5255">
        <v>0</v>
      </c>
      <c r="FJ98" s="10" vm="46845">
        <v>0</v>
      </c>
      <c r="FK98" s="10" vm="38240">
        <v>656</v>
      </c>
      <c r="FL98" s="10" vm="31726">
        <v>2887229</v>
      </c>
      <c r="FM98" s="10" vm="24822">
        <v>309152</v>
      </c>
      <c r="FN98" s="10" vm="64051">
        <v>28039</v>
      </c>
      <c r="FO98" s="10" vm="45131">
        <v>4503</v>
      </c>
      <c r="FP98" s="10" vm="11572">
        <v>0</v>
      </c>
      <c r="FQ98" s="10" vm="5037">
        <v>-4305</v>
      </c>
      <c r="FR98" s="10" vm="43373">
        <v>0</v>
      </c>
      <c r="FS98" s="10" vm="38007">
        <v>0</v>
      </c>
      <c r="FT98" s="10" vm="31497">
        <v>337389</v>
      </c>
      <c r="FU98" s="10" vm="24598">
        <v>2549840</v>
      </c>
      <c r="FV98" s="10" vm="18124">
        <v>2488255</v>
      </c>
      <c r="FW98" s="81" vm="54853">
        <v>22628</v>
      </c>
      <c r="FX98" s="81" vm="11353">
        <v>0</v>
      </c>
      <c r="FY98" s="81" vm="4860">
        <v>-290</v>
      </c>
      <c r="FZ98" s="81" vm="53126">
        <v>494</v>
      </c>
      <c r="GA98" s="81" vm="37794">
        <v>22832</v>
      </c>
      <c r="GB98" s="10" vm="31267">
        <v>24619</v>
      </c>
      <c r="GC98" s="10" vm="24368">
        <v>12884</v>
      </c>
      <c r="GD98" s="10" vm="64032">
        <v>11735</v>
      </c>
      <c r="GE98" s="10" vm="51699">
        <v>0</v>
      </c>
      <c r="GF98" s="10" vm="11134">
        <v>0</v>
      </c>
      <c r="GG98" s="10" vm="4668">
        <v>0</v>
      </c>
      <c r="GH98" s="10" vm="49994">
        <v>1776</v>
      </c>
      <c r="GI98" s="10" vm="37572">
        <v>976</v>
      </c>
      <c r="GJ98" s="10" vm="31042">
        <v>800</v>
      </c>
      <c r="GK98" s="10" vm="24141">
        <v>0</v>
      </c>
      <c r="GL98" s="10" vm="17686">
        <v>0</v>
      </c>
      <c r="GM98" s="10" vm="48233">
        <v>0</v>
      </c>
      <c r="GN98" s="10" vm="10929">
        <v>38361</v>
      </c>
      <c r="GO98" s="10" vm="62875">
        <v>18511</v>
      </c>
      <c r="GP98" s="10" vm="46618">
        <v>19850</v>
      </c>
      <c r="GQ98" s="10" vm="37351">
        <v>0</v>
      </c>
      <c r="GR98" s="10" vm="30814">
        <v>6</v>
      </c>
      <c r="GS98" s="10" vm="23916">
        <v>-6</v>
      </c>
      <c r="GT98" s="10" vm="17465">
        <v>64756</v>
      </c>
      <c r="GU98" s="10" vm="44911">
        <v>32377</v>
      </c>
      <c r="GV98" s="10" vm="10713">
        <v>32379</v>
      </c>
      <c r="GW98" s="10" vm="4237">
        <v>3527</v>
      </c>
      <c r="GX98" s="81" vm="43153">
        <v>37346</v>
      </c>
      <c r="GY98" s="10" vm="37127">
        <v>0</v>
      </c>
      <c r="GZ98" s="10" vm="64486">
        <v>0</v>
      </c>
      <c r="HA98" s="10" vm="23687">
        <v>0</v>
      </c>
      <c r="HB98" s="10" vm="17254">
        <v>11886</v>
      </c>
      <c r="HC98" s="81" vm="54634">
        <v>10984</v>
      </c>
      <c r="HD98" s="81" vm="10496">
        <v>33077</v>
      </c>
      <c r="HE98" s="10" vm="4018">
        <v>96820</v>
      </c>
      <c r="HF98" s="10" vm="52892">
        <v>3851</v>
      </c>
      <c r="HG98" s="10" vm="36906">
        <v>8429</v>
      </c>
      <c r="HH98" s="10" vm="30407">
        <v>11178</v>
      </c>
      <c r="HI98" s="10" vm="23464">
        <v>0</v>
      </c>
      <c r="HJ98" s="10" vm="17037">
        <v>24474</v>
      </c>
      <c r="HK98" s="10" vm="51515">
        <v>0</v>
      </c>
      <c r="HL98" s="10" vm="10288">
        <v>0</v>
      </c>
      <c r="HM98" s="10" vm="3802">
        <v>0</v>
      </c>
      <c r="HN98" s="10" vm="49780">
        <v>2307</v>
      </c>
      <c r="HO98" s="10" vm="36684">
        <v>50239</v>
      </c>
      <c r="HP98" s="10" vm="30178">
        <v>38978</v>
      </c>
      <c r="HQ98" s="10" vm="23231">
        <v>25235</v>
      </c>
      <c r="HR98" s="10" vm="16817">
        <v>64213</v>
      </c>
      <c r="HS98" s="10" vm="48028">
        <v>0</v>
      </c>
      <c r="HT98" s="10" vm="10078">
        <v>18730</v>
      </c>
      <c r="HU98" s="10" vm="3588">
        <v>18730</v>
      </c>
      <c r="HV98" s="10" vm="46432">
        <v>32207</v>
      </c>
      <c r="HW98" s="10" vm="36458">
        <v>0</v>
      </c>
      <c r="HX98" s="10" vm="29948">
        <v>0</v>
      </c>
      <c r="HY98" s="10" vm="22998">
        <v>100</v>
      </c>
      <c r="HZ98" s="10" vm="16600">
        <v>0</v>
      </c>
      <c r="IA98" s="10" vm="44685">
        <v>5189</v>
      </c>
      <c r="IB98" s="10" vm="9859">
        <v>-3396</v>
      </c>
      <c r="IC98" s="10" vm="3369">
        <v>34100</v>
      </c>
      <c r="ID98" s="10" vm="42932">
        <v>3269</v>
      </c>
      <c r="IE98" s="10" vm="36236">
        <v>12032</v>
      </c>
      <c r="IF98" s="10" vm="29717">
        <v>3998</v>
      </c>
      <c r="IG98" s="10" vm="22811">
        <v>19299</v>
      </c>
      <c r="IH98" s="10" vm="16384">
        <v>23059</v>
      </c>
      <c r="II98" s="10" vm="54416">
        <v>36333</v>
      </c>
      <c r="IJ98" s="10" vm="9653">
        <v>4503</v>
      </c>
      <c r="IK98" s="10" vm="3148">
        <v>284</v>
      </c>
      <c r="IL98" s="10" vm="52677">
        <v>-254</v>
      </c>
      <c r="IM98" s="10" vm="36005">
        <v>-51</v>
      </c>
      <c r="IN98" s="10" vm="29471">
        <v>25038</v>
      </c>
      <c r="IO98" s="81" vm="22599">
        <v>29870</v>
      </c>
      <c r="IP98" s="10" vm="16167">
        <v>0</v>
      </c>
      <c r="IQ98" s="10" vm="51307">
        <v>-1</v>
      </c>
      <c r="IR98" s="10" vm="9439">
        <v>0</v>
      </c>
      <c r="IS98" s="81" vm="2928">
        <v>68</v>
      </c>
      <c r="IT98" s="10" vm="49550">
        <v>68</v>
      </c>
    </row>
    <row r="99" spans="1:254" x14ac:dyDescent="0.25">
      <c r="A99" s="8" t="s">
        <v>211</v>
      </c>
      <c r="B99" s="8" t="s">
        <v>212</v>
      </c>
      <c r="C99" s="89">
        <v>44651</v>
      </c>
      <c r="D99" s="76" vm="15951">
        <v>12</v>
      </c>
      <c r="E99" s="10" vm="9213">
        <v>17173</v>
      </c>
      <c r="F99" s="10" vm="65486">
        <v>-12978</v>
      </c>
      <c r="G99" s="10" vm="42690">
        <v>0</v>
      </c>
      <c r="H99" s="10" vm="59642">
        <v>4195</v>
      </c>
      <c r="I99" s="10" vm="29255">
        <v>1109</v>
      </c>
      <c r="J99" s="10" vm="63441">
        <v>5304</v>
      </c>
      <c r="K99" s="10" vm="46237">
        <v>0</v>
      </c>
      <c r="L99" s="10" vm="15734">
        <v>0</v>
      </c>
      <c r="M99" s="10" vm="8995">
        <v>0</v>
      </c>
      <c r="N99" s="10" vm="44469">
        <v>1610</v>
      </c>
      <c r="O99" s="10" vm="42473">
        <v>-3104</v>
      </c>
      <c r="P99" s="10" vm="35769">
        <v>0</v>
      </c>
      <c r="Q99" s="10" vm="64374">
        <v>0</v>
      </c>
      <c r="R99" s="10" vm="22377">
        <v>0</v>
      </c>
      <c r="S99" s="10" vm="55949">
        <v>0</v>
      </c>
      <c r="T99" s="10" vm="15523">
        <v>3810</v>
      </c>
      <c r="U99" s="10" vm="8783">
        <v>0</v>
      </c>
      <c r="V99" s="10" vm="54221">
        <v>3810</v>
      </c>
      <c r="W99" s="10" vm="42238">
        <v>0</v>
      </c>
      <c r="X99" s="10" vm="35533">
        <v>0</v>
      </c>
      <c r="Y99" s="10" vm="28947">
        <v>0</v>
      </c>
      <c r="Z99" s="10" vm="22156">
        <v>0</v>
      </c>
      <c r="AA99" s="10" vm="66083">
        <v>3810</v>
      </c>
      <c r="AB99" s="10" vm="15334">
        <v>13323</v>
      </c>
      <c r="AC99" s="10" vm="8585">
        <v>2249</v>
      </c>
      <c r="AD99" s="10" vm="51102">
        <v>15572</v>
      </c>
      <c r="AE99" s="10" vm="42030">
        <v>167</v>
      </c>
      <c r="AF99" s="10" vm="35300">
        <v>0</v>
      </c>
      <c r="AG99" s="10" vm="28715">
        <v>0</v>
      </c>
      <c r="AH99" s="10" vm="21935">
        <v>95</v>
      </c>
      <c r="AI99" s="10" vm="49322">
        <v>15834</v>
      </c>
      <c r="AJ99" s="10" vm="15127">
        <v>4199</v>
      </c>
      <c r="AK99" s="10" vm="100573">
        <v>2387</v>
      </c>
      <c r="AL99" s="10" vm="47729">
        <v>1947</v>
      </c>
      <c r="AM99" s="10" vm="41819">
        <v>1011</v>
      </c>
      <c r="AN99" s="10" vm="35083">
        <v>155</v>
      </c>
      <c r="AO99" s="10" vm="28490">
        <v>-266</v>
      </c>
      <c r="AP99" s="10" vm="21723">
        <v>0</v>
      </c>
      <c r="AQ99" s="10" vm="46013">
        <v>1321</v>
      </c>
      <c r="AR99" s="10" vm="14910">
        <v>0</v>
      </c>
      <c r="AS99" s="10" vm="8283">
        <v>0</v>
      </c>
      <c r="AT99" s="10" vm="44241">
        <v>10754</v>
      </c>
      <c r="AU99" s="10" vm="41606">
        <v>5080</v>
      </c>
      <c r="AV99" s="10" vm="34933">
        <v>52</v>
      </c>
      <c r="AW99" s="10" vm="28264">
        <v>99364</v>
      </c>
      <c r="AX99" s="10" vm="21516">
        <v>0</v>
      </c>
      <c r="AY99" s="10" vm="55753">
        <v>0</v>
      </c>
      <c r="AZ99" s="10" vm="14687">
        <v>0</v>
      </c>
      <c r="BA99" s="10" vm="8065">
        <v>0</v>
      </c>
      <c r="BB99" s="10" vm="53989">
        <v>0</v>
      </c>
      <c r="BC99" s="10" vm="41358">
        <v>0</v>
      </c>
      <c r="BD99" s="10" vm="34752">
        <v>0</v>
      </c>
      <c r="BE99" s="10" vm="28035">
        <v>0</v>
      </c>
      <c r="BF99" s="10" vm="21302">
        <v>0</v>
      </c>
      <c r="BG99" s="10" vm="52439">
        <v>99364</v>
      </c>
      <c r="BH99" s="10" vm="14489">
        <v>0</v>
      </c>
      <c r="BI99" s="10" vm="7861">
        <v>2406</v>
      </c>
      <c r="BJ99" s="10" vm="50884">
        <v>6003</v>
      </c>
      <c r="BK99" s="10" vm="41148">
        <v>0</v>
      </c>
      <c r="BL99" s="10" vm="34521">
        <v>30973</v>
      </c>
      <c r="BM99" s="10" vm="27803">
        <v>39382</v>
      </c>
      <c r="BN99" s="10" vm="21081">
        <v>0</v>
      </c>
      <c r="BO99" s="10" vm="49096">
        <v>0</v>
      </c>
      <c r="BP99" s="10" vm="14280">
        <v>0</v>
      </c>
      <c r="BQ99" s="10" vm="63112">
        <v>2305</v>
      </c>
      <c r="BR99" s="10" vm="47504">
        <v>2305</v>
      </c>
      <c r="BS99" s="10" vm="40932">
        <v>37077</v>
      </c>
      <c r="BT99" s="10" vm="34297">
        <v>136441</v>
      </c>
      <c r="BU99" s="10" vm="27577">
        <v>60601</v>
      </c>
      <c r="BV99" s="10" vm="20863">
        <v>0</v>
      </c>
      <c r="BW99" s="10" vm="45789">
        <v>0</v>
      </c>
      <c r="BX99" s="10" vm="14067">
        <v>12580</v>
      </c>
      <c r="BY99" s="10" vm="7499">
        <v>0</v>
      </c>
      <c r="BZ99" s="10" vm="44023">
        <v>0</v>
      </c>
      <c r="CA99" s="10" vm="40710">
        <v>168</v>
      </c>
      <c r="CB99" s="10" vm="64744">
        <v>73349</v>
      </c>
      <c r="CC99" s="10" vm="27351">
        <v>0</v>
      </c>
      <c r="CD99" s="10" vm="20660">
        <v>0</v>
      </c>
      <c r="CE99" s="10" vm="55536">
        <v>63092</v>
      </c>
      <c r="CF99" s="10" vm="13852">
        <v>63636</v>
      </c>
      <c r="CG99" s="10" vm="7286">
        <v>0</v>
      </c>
      <c r="CH99" s="10" vm="53771">
        <v>0</v>
      </c>
      <c r="CI99" s="10" vm="40476">
        <v>-544</v>
      </c>
      <c r="CJ99" s="10" vm="33915">
        <v>0</v>
      </c>
      <c r="CK99" s="10" vm="27125">
        <v>63092</v>
      </c>
      <c r="CL99" s="10" vm="20446">
        <v>0</v>
      </c>
      <c r="CM99" s="10" vm="52294">
        <v>0</v>
      </c>
      <c r="CN99" s="10" vm="63886">
        <v>0</v>
      </c>
      <c r="CO99" s="10" vm="7071">
        <v>0</v>
      </c>
      <c r="CP99" s="10" vm="50654">
        <v>0</v>
      </c>
      <c r="CQ99" s="10" vm="40249">
        <v>0</v>
      </c>
      <c r="CR99" s="10" vm="33682">
        <v>0</v>
      </c>
      <c r="CS99" s="10" vm="26892">
        <v>0</v>
      </c>
      <c r="CT99" s="10" vm="20226">
        <v>0</v>
      </c>
      <c r="CU99" s="10" vm="48871">
        <v>0</v>
      </c>
      <c r="CV99" s="10" vm="13438">
        <v>0</v>
      </c>
      <c r="CW99" s="10" vm="6894">
        <v>0</v>
      </c>
      <c r="CX99" s="10" vm="47282">
        <v>0</v>
      </c>
      <c r="CY99" s="10" vm="40026">
        <v>0</v>
      </c>
      <c r="CZ99" s="10" vm="33451">
        <v>0</v>
      </c>
      <c r="DA99" s="10" vm="26667">
        <v>0</v>
      </c>
      <c r="DB99" s="81" vm="20009">
        <v>0</v>
      </c>
      <c r="DC99" s="81" vm="45568">
        <v>0</v>
      </c>
      <c r="DD99" s="81" vm="13206">
        <v>0</v>
      </c>
      <c r="DE99" s="81" vm="6691">
        <v>0</v>
      </c>
      <c r="DF99" s="10" vm="43802">
        <v>66</v>
      </c>
      <c r="DG99" s="10" vm="39801">
        <v>0</v>
      </c>
      <c r="DH99" s="10" vm="33263">
        <v>10</v>
      </c>
      <c r="DI99" s="10" vm="26434">
        <v>56</v>
      </c>
      <c r="DJ99" s="10" vm="19799">
        <v>66</v>
      </c>
      <c r="DK99" s="10" vm="55317">
        <v>0</v>
      </c>
      <c r="DL99" s="10" vm="12991">
        <v>10</v>
      </c>
      <c r="DM99" s="10" vm="6474">
        <v>56</v>
      </c>
      <c r="DN99" s="10" vm="53552">
        <v>0</v>
      </c>
      <c r="DO99" s="10" vm="39573">
        <v>0</v>
      </c>
      <c r="DP99" s="10" vm="33060">
        <v>0</v>
      </c>
      <c r="DQ99" s="10" vm="26205">
        <v>0</v>
      </c>
      <c r="DR99" s="10" vm="19585">
        <v>0</v>
      </c>
      <c r="DS99" s="10" vm="52140">
        <v>0</v>
      </c>
      <c r="DT99" s="10" vm="12791">
        <v>0</v>
      </c>
      <c r="DU99" s="10" vm="6261">
        <v>0</v>
      </c>
      <c r="DV99" s="10" vm="50432">
        <v>0</v>
      </c>
      <c r="DW99" s="10" vm="39345">
        <v>0</v>
      </c>
      <c r="DX99" s="10" vm="32825">
        <v>0</v>
      </c>
      <c r="DY99" s="10" vm="25980">
        <v>0</v>
      </c>
      <c r="DZ99" s="10" vm="19365">
        <v>0</v>
      </c>
      <c r="EA99" s="10" vm="48647">
        <v>0</v>
      </c>
      <c r="EB99" s="10" vm="12584">
        <v>0</v>
      </c>
      <c r="EC99" s="10" vm="62983">
        <v>0</v>
      </c>
      <c r="ED99" s="10" vm="47063">
        <v>0</v>
      </c>
      <c r="EE99" s="10" vm="39127">
        <v>0</v>
      </c>
      <c r="EF99" s="10" vm="32597">
        <v>0</v>
      </c>
      <c r="EG99" s="10" vm="25755">
        <v>0</v>
      </c>
      <c r="EH99" s="81" vm="19150">
        <v>0</v>
      </c>
      <c r="EI99" s="81" vm="45343">
        <v>0</v>
      </c>
      <c r="EJ99" s="81" vm="12365">
        <v>0</v>
      </c>
      <c r="EK99" s="81" vm="5886">
        <v>0</v>
      </c>
      <c r="EL99" s="10" vm="43585">
        <v>1273</v>
      </c>
      <c r="EM99" s="10" vm="38900">
        <v>0</v>
      </c>
      <c r="EN99" s="10" vm="64591">
        <v>2214</v>
      </c>
      <c r="EO99" s="10" vm="25525">
        <v>-941</v>
      </c>
      <c r="EP99" s="10" vm="18948">
        <v>1273</v>
      </c>
      <c r="EQ99" s="10" vm="55102">
        <v>0</v>
      </c>
      <c r="ER99" s="10" vm="12149">
        <v>2214</v>
      </c>
      <c r="ES99" s="10" vm="5672">
        <v>-941</v>
      </c>
      <c r="ET99" s="10" vm="53336">
        <v>1339</v>
      </c>
      <c r="EU99" s="10" vm="38669">
        <v>0</v>
      </c>
      <c r="EV99" s="10" vm="32202">
        <v>2224</v>
      </c>
      <c r="EW99" s="10" vm="25294">
        <v>-885</v>
      </c>
      <c r="EX99" s="10" vm="18735">
        <v>1266</v>
      </c>
      <c r="EY99" s="10" vm="51940">
        <v>395</v>
      </c>
      <c r="EZ99" s="10" vm="11970">
        <v>376</v>
      </c>
      <c r="FA99" s="10" vm="5461">
        <v>356</v>
      </c>
      <c r="FB99" s="10" vm="50203">
        <v>113267</v>
      </c>
      <c r="FC99" s="10" vm="38447">
        <v>0</v>
      </c>
      <c r="FD99" s="10" vm="31972">
        <v>113267</v>
      </c>
      <c r="FE99" s="10" vm="25065">
        <v>0</v>
      </c>
      <c r="FF99" s="10" vm="18516">
        <v>2327</v>
      </c>
      <c r="FG99" s="10" vm="48427">
        <v>0</v>
      </c>
      <c r="FH99" s="10" vm="11777">
        <v>-412</v>
      </c>
      <c r="FI99" s="10" vm="5247">
        <v>0</v>
      </c>
      <c r="FJ99" s="10" vm="46837">
        <v>0</v>
      </c>
      <c r="FK99" s="10" vm="38232">
        <v>0</v>
      </c>
      <c r="FL99" s="10" vm="31739">
        <v>115182</v>
      </c>
      <c r="FM99" s="10" vm="24830">
        <v>14695</v>
      </c>
      <c r="FN99" s="10" vm="18334">
        <v>1321</v>
      </c>
      <c r="FO99" s="10" vm="45139">
        <v>0</v>
      </c>
      <c r="FP99" s="10" vm="11552">
        <v>0</v>
      </c>
      <c r="FQ99" s="10" vm="5030">
        <v>-198</v>
      </c>
      <c r="FR99" s="10" vm="43366">
        <v>0</v>
      </c>
      <c r="FS99" s="10" vm="38001">
        <v>0</v>
      </c>
      <c r="FT99" s="10" vm="31505">
        <v>15818</v>
      </c>
      <c r="FU99" s="10" vm="24606">
        <v>99364</v>
      </c>
      <c r="FV99" s="10" vm="18132">
        <v>98572</v>
      </c>
      <c r="FW99" s="81" vm="54880">
        <v>0</v>
      </c>
      <c r="FX99" s="81" vm="11335">
        <v>0</v>
      </c>
      <c r="FY99" s="81" vm="62902">
        <v>0</v>
      </c>
      <c r="FZ99" s="81" vm="53119">
        <v>0</v>
      </c>
      <c r="GA99" s="81" vm="37787">
        <v>0</v>
      </c>
      <c r="GB99" s="10" vm="31286">
        <v>108</v>
      </c>
      <c r="GC99" s="10" vm="24377">
        <v>70</v>
      </c>
      <c r="GD99" s="10" vm="17914">
        <v>38</v>
      </c>
      <c r="GE99" s="10" vm="51718">
        <v>248</v>
      </c>
      <c r="GF99" s="10" vm="11114">
        <v>37</v>
      </c>
      <c r="GG99" s="10" vm="4662">
        <v>211</v>
      </c>
      <c r="GH99" s="10" vm="49988">
        <v>959</v>
      </c>
      <c r="GI99" s="10" vm="37566">
        <v>99</v>
      </c>
      <c r="GJ99" s="10" vm="31058">
        <v>860</v>
      </c>
      <c r="GK99" s="10" vm="24150">
        <v>0</v>
      </c>
      <c r="GL99" s="10" vm="17695">
        <v>0</v>
      </c>
      <c r="GM99" s="10" vm="48246">
        <v>0</v>
      </c>
      <c r="GN99" s="10" vm="10915">
        <v>0</v>
      </c>
      <c r="GO99" s="10" vm="4449">
        <v>0</v>
      </c>
      <c r="GP99" s="10" vm="46612">
        <v>0</v>
      </c>
      <c r="GQ99" s="10" vm="37346">
        <v>0</v>
      </c>
      <c r="GR99" s="10" vm="30828">
        <v>0</v>
      </c>
      <c r="GS99" s="10" vm="23926">
        <v>0</v>
      </c>
      <c r="GT99" s="10" vm="17474">
        <v>1315</v>
      </c>
      <c r="GU99" s="10" vm="44920">
        <v>206</v>
      </c>
      <c r="GV99" s="10" vm="10699">
        <v>1109</v>
      </c>
      <c r="GW99" s="10" vm="4230">
        <v>0</v>
      </c>
      <c r="GX99" s="81" vm="43147">
        <v>30000</v>
      </c>
      <c r="GY99" s="10" vm="37120">
        <v>0</v>
      </c>
      <c r="GZ99" s="10" vm="30636">
        <v>0</v>
      </c>
      <c r="HA99" s="10" vm="23697">
        <v>0</v>
      </c>
      <c r="HB99" s="10" vm="17262">
        <v>0</v>
      </c>
      <c r="HC99" s="81" vm="54660">
        <v>106</v>
      </c>
      <c r="HD99" s="81" vm="10484">
        <v>867</v>
      </c>
      <c r="HE99" s="10" vm="4012">
        <v>30973</v>
      </c>
      <c r="HF99" s="10" vm="52886">
        <v>317</v>
      </c>
      <c r="HG99" s="10" vm="36900">
        <v>1115</v>
      </c>
      <c r="HH99" s="10" vm="30427">
        <v>64</v>
      </c>
      <c r="HI99" s="10" vm="23473">
        <v>0</v>
      </c>
      <c r="HJ99" s="10" vm="17045">
        <v>0</v>
      </c>
      <c r="HK99" s="10" vm="51528">
        <v>0</v>
      </c>
      <c r="HL99" s="10" vm="10276">
        <v>0</v>
      </c>
      <c r="HM99" s="10" vm="3795">
        <v>0</v>
      </c>
      <c r="HN99" s="10" vm="49773">
        <v>809</v>
      </c>
      <c r="HO99" s="10" vm="36677">
        <v>2305</v>
      </c>
      <c r="HP99" s="10" vm="30192">
        <v>77</v>
      </c>
      <c r="HQ99" s="10" vm="23239">
        <v>91</v>
      </c>
      <c r="HR99" s="10" vm="16825">
        <v>168</v>
      </c>
      <c r="HS99" s="10" vm="48047">
        <v>0</v>
      </c>
      <c r="HT99" s="10" vm="10071">
        <v>0</v>
      </c>
      <c r="HU99" s="10" vm="3582">
        <v>0</v>
      </c>
      <c r="HV99" s="10" vm="65359">
        <v>3100</v>
      </c>
      <c r="HW99" s="10" vm="36451">
        <v>0</v>
      </c>
      <c r="HX99" s="10" vm="29961">
        <v>0</v>
      </c>
      <c r="HY99" s="10" vm="23006">
        <v>0</v>
      </c>
      <c r="HZ99" s="10" vm="16607">
        <v>0</v>
      </c>
      <c r="IA99" s="10" vm="44695">
        <v>4</v>
      </c>
      <c r="IB99" s="10" vm="9851">
        <v>0</v>
      </c>
      <c r="IC99" s="10" vm="3362">
        <v>3104</v>
      </c>
      <c r="ID99" s="10" vm="42925">
        <v>0</v>
      </c>
      <c r="IE99" s="10" vm="36229">
        <v>0</v>
      </c>
      <c r="IF99" s="10" vm="29725">
        <v>0</v>
      </c>
      <c r="IG99" s="10" vm="64221">
        <v>0</v>
      </c>
      <c r="IH99" s="10" vm="16391">
        <v>2327</v>
      </c>
      <c r="II99" s="10" vm="54443">
        <v>1321</v>
      </c>
      <c r="IJ99" s="10" vm="9645">
        <v>0</v>
      </c>
      <c r="IK99" s="10" vm="3140">
        <v>0</v>
      </c>
      <c r="IL99" s="10" vm="52670">
        <v>-4</v>
      </c>
      <c r="IM99" s="10" vm="35998">
        <v>0</v>
      </c>
      <c r="IN99" s="10" vm="29490">
        <v>2270</v>
      </c>
      <c r="IO99" s="81" vm="22607">
        <v>2270</v>
      </c>
      <c r="IP99" s="10" vm="16174">
        <v>0</v>
      </c>
      <c r="IQ99" s="10" vm="51325">
        <v>0</v>
      </c>
      <c r="IR99" s="10" vm="9431">
        <v>0</v>
      </c>
      <c r="IS99" s="81" vm="2921">
        <v>0</v>
      </c>
      <c r="IT99" s="10" vm="49544">
        <v>0</v>
      </c>
    </row>
    <row r="100" spans="1:254" x14ac:dyDescent="0.25">
      <c r="A100" s="8" t="s">
        <v>495</v>
      </c>
      <c r="B100" s="8" t="s">
        <v>494</v>
      </c>
      <c r="C100" s="89">
        <v>44651</v>
      </c>
      <c r="D100" s="76" vm="15968">
        <v>12</v>
      </c>
      <c r="E100" s="10" vm="9222">
        <v>54380</v>
      </c>
      <c r="F100" s="10" vm="65490">
        <v>-50955</v>
      </c>
      <c r="G100" s="10" vm="42707">
        <v>0</v>
      </c>
      <c r="H100" s="10" vm="59635">
        <v>3425</v>
      </c>
      <c r="I100" s="10" vm="29247">
        <v>0</v>
      </c>
      <c r="J100" s="10" vm="63435">
        <v>3425</v>
      </c>
      <c r="K100" s="10" vm="46231">
        <v>0</v>
      </c>
      <c r="L100" s="10" vm="15748">
        <v>0</v>
      </c>
      <c r="M100" s="10" vm="9004">
        <v>0</v>
      </c>
      <c r="N100" s="10" vm="44478">
        <v>49</v>
      </c>
      <c r="O100" s="10" vm="42483">
        <v>-11</v>
      </c>
      <c r="P100" s="10" vm="35762">
        <v>0</v>
      </c>
      <c r="Q100" s="10" vm="64369">
        <v>0</v>
      </c>
      <c r="R100" s="10" vm="22371">
        <v>0</v>
      </c>
      <c r="S100" s="10" vm="55942">
        <v>0</v>
      </c>
      <c r="T100" s="10" vm="15541">
        <v>3463</v>
      </c>
      <c r="U100" s="10" vm="1293">
        <v>-669</v>
      </c>
      <c r="V100" s="10" vm="54230">
        <v>2794</v>
      </c>
      <c r="W100" s="10" vm="42266">
        <v>0</v>
      </c>
      <c r="X100" s="10" vm="35526">
        <v>0</v>
      </c>
      <c r="Y100" s="10" vm="28940">
        <v>0</v>
      </c>
      <c r="Z100" s="10" vm="22150">
        <v>0</v>
      </c>
      <c r="AA100" s="10" vm="66080">
        <v>2794</v>
      </c>
      <c r="AB100" s="10" vm="15350">
        <v>48337</v>
      </c>
      <c r="AC100" s="10" vm="8592">
        <v>4103</v>
      </c>
      <c r="AD100" s="10" vm="51110">
        <v>52440</v>
      </c>
      <c r="AE100" s="10" vm="42047">
        <v>0</v>
      </c>
      <c r="AF100" s="10" vm="35292">
        <v>0</v>
      </c>
      <c r="AG100" s="10" vm="28707">
        <v>557</v>
      </c>
      <c r="AH100" s="10" vm="21928">
        <v>0</v>
      </c>
      <c r="AI100" s="10" vm="49315">
        <v>52997</v>
      </c>
      <c r="AJ100" s="10" vm="15142">
        <v>5377</v>
      </c>
      <c r="AK100" s="10" vm="8465">
        <v>3368</v>
      </c>
      <c r="AL100" s="10" vm="47737">
        <v>3114</v>
      </c>
      <c r="AM100" s="10" vm="41836">
        <v>3619</v>
      </c>
      <c r="AN100" s="10" vm="64946">
        <v>0</v>
      </c>
      <c r="AO100" s="10" vm="28483">
        <v>98</v>
      </c>
      <c r="AP100" s="10" vm="21716">
        <v>33641</v>
      </c>
      <c r="AQ100" s="10" vm="46005">
        <v>59</v>
      </c>
      <c r="AR100" s="10" vm="14923">
        <v>0</v>
      </c>
      <c r="AS100" s="10" vm="8292">
        <v>0</v>
      </c>
      <c r="AT100" s="10" vm="44250">
        <v>49276</v>
      </c>
      <c r="AU100" s="10" vm="41614">
        <v>3721</v>
      </c>
      <c r="AV100" s="10" vm="64863">
        <v>2343</v>
      </c>
      <c r="AW100" s="10" vm="28257">
        <v>2724</v>
      </c>
      <c r="AX100" s="10" vm="21511">
        <v>0</v>
      </c>
      <c r="AY100" s="10" vm="55747">
        <v>624</v>
      </c>
      <c r="AZ100" s="10" vm="14708">
        <v>0</v>
      </c>
      <c r="BA100" s="10" vm="2657">
        <v>0</v>
      </c>
      <c r="BB100" s="10" vm="53998">
        <v>0</v>
      </c>
      <c r="BC100" s="10" vm="41385">
        <v>0</v>
      </c>
      <c r="BD100" s="10" vm="34745">
        <v>0</v>
      </c>
      <c r="BE100" s="10" vm="28027">
        <v>0</v>
      </c>
      <c r="BF100" s="10" vm="21297">
        <v>0</v>
      </c>
      <c r="BG100" s="10" vm="52435">
        <v>3348</v>
      </c>
      <c r="BH100" s="10" vm="14504">
        <v>0</v>
      </c>
      <c r="BI100" s="10" vm="7869">
        <v>5093</v>
      </c>
      <c r="BJ100" s="10" vm="50892">
        <v>18509</v>
      </c>
      <c r="BK100" s="10" vm="41156">
        <v>0</v>
      </c>
      <c r="BL100" s="10" vm="34513">
        <v>317</v>
      </c>
      <c r="BM100" s="10" vm="27796">
        <v>23919</v>
      </c>
      <c r="BN100" s="10" vm="21074">
        <v>306</v>
      </c>
      <c r="BO100" s="10" vm="49089">
        <v>0</v>
      </c>
      <c r="BP100" s="10" vm="14296">
        <v>0</v>
      </c>
      <c r="BQ100" s="10" vm="7702">
        <v>7758</v>
      </c>
      <c r="BR100" s="10" vm="47512">
        <v>8064</v>
      </c>
      <c r="BS100" s="10" vm="65139">
        <v>15855</v>
      </c>
      <c r="BT100" s="10" vm="34289">
        <v>19203</v>
      </c>
      <c r="BU100" s="10" vm="27569">
        <v>0</v>
      </c>
      <c r="BV100" s="10" vm="2146">
        <v>170</v>
      </c>
      <c r="BW100" s="10" vm="45783">
        <v>0</v>
      </c>
      <c r="BX100" s="10" vm="14081">
        <v>0</v>
      </c>
      <c r="BY100" s="10" vm="7508">
        <v>0</v>
      </c>
      <c r="BZ100" s="10" vm="44032">
        <v>0</v>
      </c>
      <c r="CA100" s="10" vm="40718">
        <v>7985</v>
      </c>
      <c r="CB100" s="10" vm="34118">
        <v>8155</v>
      </c>
      <c r="CC100" s="10" vm="27343">
        <v>0</v>
      </c>
      <c r="CD100" s="10" vm="20655">
        <v>11</v>
      </c>
      <c r="CE100" s="10" vm="55530">
        <v>11037</v>
      </c>
      <c r="CF100" s="10" vm="13863">
        <v>11037</v>
      </c>
      <c r="CG100" s="10" vm="1788">
        <v>0</v>
      </c>
      <c r="CH100" s="10" vm="53780">
        <v>0</v>
      </c>
      <c r="CI100" s="10" vm="40484">
        <v>0</v>
      </c>
      <c r="CJ100" s="10" vm="33908">
        <v>0</v>
      </c>
      <c r="CK100" s="10" vm="27118">
        <v>11037</v>
      </c>
      <c r="CL100" s="10" vm="20439">
        <v>0</v>
      </c>
      <c r="CM100" s="10" vm="52292">
        <v>0</v>
      </c>
      <c r="CN100" s="10" vm="13657">
        <v>0</v>
      </c>
      <c r="CO100" s="10" vm="7079">
        <v>0</v>
      </c>
      <c r="CP100" s="10" vm="50662">
        <v>839</v>
      </c>
      <c r="CQ100" s="10" vm="40255">
        <v>0</v>
      </c>
      <c r="CR100" s="10" vm="33674">
        <v>839</v>
      </c>
      <c r="CS100" s="10" vm="26884">
        <v>0</v>
      </c>
      <c r="CT100" s="10" vm="20219">
        <v>285</v>
      </c>
      <c r="CU100" s="10" vm="48864">
        <v>0</v>
      </c>
      <c r="CV100" s="10" vm="13446">
        <v>271</v>
      </c>
      <c r="CW100" s="10" vm="6901">
        <v>14</v>
      </c>
      <c r="CX100" s="10" vm="47291">
        <v>0</v>
      </c>
      <c r="CY100" s="10" vm="65113">
        <v>0</v>
      </c>
      <c r="CZ100" s="10" vm="33444">
        <v>0</v>
      </c>
      <c r="DA100" s="10" vm="26660">
        <v>0</v>
      </c>
      <c r="DB100" s="81" vm="20002">
        <v>0</v>
      </c>
      <c r="DC100" s="81" vm="45561">
        <v>0</v>
      </c>
      <c r="DD100" s="81" vm="13227">
        <v>350</v>
      </c>
      <c r="DE100" s="81" vm="6700">
        <v>-350</v>
      </c>
      <c r="DF100" s="10" vm="43811">
        <v>202</v>
      </c>
      <c r="DG100" s="10" vm="39810">
        <v>0</v>
      </c>
      <c r="DH100" s="10" vm="33261">
        <v>202</v>
      </c>
      <c r="DI100" s="10" vm="26427">
        <v>0</v>
      </c>
      <c r="DJ100" s="10" vm="19792">
        <v>1326</v>
      </c>
      <c r="DK100" s="10" vm="55312">
        <v>0</v>
      </c>
      <c r="DL100" s="10" vm="13010">
        <v>1662</v>
      </c>
      <c r="DM100" s="10" vm="6482">
        <v>-336</v>
      </c>
      <c r="DN100" s="10" vm="53560">
        <v>0</v>
      </c>
      <c r="DO100" s="10" vm="39581">
        <v>0</v>
      </c>
      <c r="DP100" s="10" vm="33052">
        <v>0</v>
      </c>
      <c r="DQ100" s="10" vm="26197">
        <v>0</v>
      </c>
      <c r="DR100" s="10" vm="19579">
        <v>0</v>
      </c>
      <c r="DS100" s="10" vm="52134">
        <v>0</v>
      </c>
      <c r="DT100" s="10" vm="12809">
        <v>0</v>
      </c>
      <c r="DU100" s="10" vm="6269">
        <v>0</v>
      </c>
      <c r="DV100" s="10" vm="50441">
        <v>0</v>
      </c>
      <c r="DW100" s="10" vm="39355">
        <v>0</v>
      </c>
      <c r="DX100" s="10" vm="32818">
        <v>0</v>
      </c>
      <c r="DY100" s="10" vm="25973">
        <v>0</v>
      </c>
      <c r="DZ100" s="10" vm="19358">
        <v>0</v>
      </c>
      <c r="EA100" s="10" vm="48641">
        <v>0</v>
      </c>
      <c r="EB100" s="10" vm="12599">
        <v>0</v>
      </c>
      <c r="EC100" s="10" vm="6093">
        <v>0</v>
      </c>
      <c r="ED100" s="10" vm="47071">
        <v>0</v>
      </c>
      <c r="EE100" s="10" vm="39134">
        <v>0</v>
      </c>
      <c r="EF100" s="10" vm="32589">
        <v>0</v>
      </c>
      <c r="EG100" s="10" vm="25747">
        <v>0</v>
      </c>
      <c r="EH100" s="81" vm="2111">
        <v>0</v>
      </c>
      <c r="EI100" s="81" vm="45337">
        <v>0</v>
      </c>
      <c r="EJ100" s="81" vm="12380">
        <v>0</v>
      </c>
      <c r="EK100" s="81" vm="5894">
        <v>0</v>
      </c>
      <c r="EL100" s="10" vm="43593">
        <v>57</v>
      </c>
      <c r="EM100" s="10" vm="38908">
        <v>0</v>
      </c>
      <c r="EN100" s="10" vm="64590">
        <v>17</v>
      </c>
      <c r="EO100" s="10" vm="25517">
        <v>40</v>
      </c>
      <c r="EP100" s="10" vm="18942">
        <v>57</v>
      </c>
      <c r="EQ100" s="10" vm="55096">
        <v>0</v>
      </c>
      <c r="ER100" s="10" vm="12162">
        <v>17</v>
      </c>
      <c r="ES100" s="10" vm="2418">
        <v>40</v>
      </c>
      <c r="ET100" s="10" vm="53345">
        <v>1383</v>
      </c>
      <c r="EU100" s="10" vm="38678">
        <v>0</v>
      </c>
      <c r="EV100" s="10" vm="32195">
        <v>1679</v>
      </c>
      <c r="EW100" s="10" vm="25287">
        <v>-296</v>
      </c>
      <c r="EX100" s="10" vm="18729">
        <v>3119</v>
      </c>
      <c r="EY100" s="10" vm="51934">
        <v>241</v>
      </c>
      <c r="EZ100" s="10" vm="11981">
        <v>68</v>
      </c>
      <c r="FA100" s="10" vm="5469">
        <v>241</v>
      </c>
      <c r="FB100" s="10" vm="50211">
        <v>2937</v>
      </c>
      <c r="FC100" s="10" vm="38454">
        <v>0</v>
      </c>
      <c r="FD100" s="10" vm="31966">
        <v>2937</v>
      </c>
      <c r="FE100" s="10" vm="25057">
        <v>204</v>
      </c>
      <c r="FF100" s="10" vm="18509">
        <v>0</v>
      </c>
      <c r="FG100" s="10" vm="48421">
        <v>0</v>
      </c>
      <c r="FH100" s="10" vm="11785">
        <v>0</v>
      </c>
      <c r="FI100" s="10" vm="5256">
        <v>0</v>
      </c>
      <c r="FJ100" s="10" vm="46846">
        <v>0</v>
      </c>
      <c r="FK100" s="10" vm="38241">
        <v>0</v>
      </c>
      <c r="FL100" s="10" vm="31732">
        <v>3141</v>
      </c>
      <c r="FM100" s="10" vm="24823">
        <v>359</v>
      </c>
      <c r="FN100" s="10" vm="61125">
        <v>58</v>
      </c>
      <c r="FO100" s="10" vm="45133">
        <v>0</v>
      </c>
      <c r="FP100" s="10" vm="11573">
        <v>0</v>
      </c>
      <c r="FQ100" s="10" vm="5038">
        <v>0</v>
      </c>
      <c r="FR100" s="10" vm="43374">
        <v>0</v>
      </c>
      <c r="FS100" s="10" vm="38008">
        <v>0</v>
      </c>
      <c r="FT100" s="10" vm="31498">
        <v>417</v>
      </c>
      <c r="FU100" s="10" vm="24599">
        <v>2724</v>
      </c>
      <c r="FV100" s="10" vm="18125">
        <v>2578</v>
      </c>
      <c r="FW100" s="81" vm="54874">
        <v>0</v>
      </c>
      <c r="FX100" s="81" vm="11354">
        <v>0</v>
      </c>
      <c r="FY100" s="81" vm="1484">
        <v>0</v>
      </c>
      <c r="FZ100" s="81" vm="53127">
        <v>0</v>
      </c>
      <c r="GA100" s="81" vm="37795">
        <v>0</v>
      </c>
      <c r="GB100" s="10" vm="31279">
        <v>0</v>
      </c>
      <c r="GC100" s="10" vm="24369">
        <v>0</v>
      </c>
      <c r="GD100" s="10" vm="17907">
        <v>0</v>
      </c>
      <c r="GE100" s="10" vm="51710">
        <v>0</v>
      </c>
      <c r="GF100" s="10" vm="11135">
        <v>0</v>
      </c>
      <c r="GG100" s="10" vm="4669">
        <v>0</v>
      </c>
      <c r="GH100" s="10" vm="49995">
        <v>0</v>
      </c>
      <c r="GI100" s="10" vm="37573">
        <v>0</v>
      </c>
      <c r="GJ100" s="10" vm="31050">
        <v>0</v>
      </c>
      <c r="GK100" s="10" vm="24142">
        <v>0</v>
      </c>
      <c r="GL100" s="10" vm="17687">
        <v>0</v>
      </c>
      <c r="GM100" s="10" vm="48239">
        <v>0</v>
      </c>
      <c r="GN100" s="10" vm="10930">
        <v>0</v>
      </c>
      <c r="GO100" s="10" vm="4456">
        <v>0</v>
      </c>
      <c r="GP100" s="10" vm="46619">
        <v>0</v>
      </c>
      <c r="GQ100" s="10" vm="37352">
        <v>0</v>
      </c>
      <c r="GR100" s="10" vm="30820">
        <v>0</v>
      </c>
      <c r="GS100" s="10" vm="23917">
        <v>0</v>
      </c>
      <c r="GT100" s="10" vm="17466">
        <v>0</v>
      </c>
      <c r="GU100" s="10" vm="44913">
        <v>0</v>
      </c>
      <c r="GV100" s="10" vm="10714">
        <v>0</v>
      </c>
      <c r="GW100" s="10" vm="4238">
        <v>15</v>
      </c>
      <c r="GX100" s="81" vm="43154">
        <v>302</v>
      </c>
      <c r="GY100" s="10" vm="37128">
        <v>0</v>
      </c>
      <c r="GZ100" s="10" vm="30631">
        <v>0</v>
      </c>
      <c r="HA100" s="10" vm="23688">
        <v>0</v>
      </c>
      <c r="HB100" s="10" vm="17255">
        <v>0</v>
      </c>
      <c r="HC100" s="81" vm="54652">
        <v>0</v>
      </c>
      <c r="HD100" s="81" vm="10497">
        <v>0</v>
      </c>
      <c r="HE100" s="10" vm="4019">
        <v>317</v>
      </c>
      <c r="HF100" s="10" vm="52893">
        <v>3883</v>
      </c>
      <c r="HG100" s="10" vm="36907">
        <v>782</v>
      </c>
      <c r="HH100" s="10" vm="30419">
        <v>170</v>
      </c>
      <c r="HI100" s="10" vm="23465">
        <v>0</v>
      </c>
      <c r="HJ100" s="10" vm="17038">
        <v>1777</v>
      </c>
      <c r="HK100" s="10" vm="51524">
        <v>0</v>
      </c>
      <c r="HL100" s="10" vm="10289">
        <v>0</v>
      </c>
      <c r="HM100" s="10" vm="3803">
        <v>0</v>
      </c>
      <c r="HN100" s="10" vm="49781">
        <v>1146</v>
      </c>
      <c r="HO100" s="10" vm="36685">
        <v>7758</v>
      </c>
      <c r="HP100" s="10" vm="30185">
        <v>0</v>
      </c>
      <c r="HQ100" s="10" vm="23232">
        <v>7985</v>
      </c>
      <c r="HR100" s="10" vm="16818">
        <v>7985</v>
      </c>
      <c r="HS100" s="10" vm="48041">
        <v>0</v>
      </c>
      <c r="HT100" s="10" vm="10079">
        <v>11</v>
      </c>
      <c r="HU100" s="10" vm="3589">
        <v>11</v>
      </c>
      <c r="HV100" s="10" vm="46433">
        <v>11</v>
      </c>
      <c r="HW100" s="10" vm="36459">
        <v>0</v>
      </c>
      <c r="HX100" s="10" vm="29954">
        <v>0</v>
      </c>
      <c r="HY100" s="10" vm="22999">
        <v>0</v>
      </c>
      <c r="HZ100" s="10" vm="2417">
        <v>0</v>
      </c>
      <c r="IA100" s="10" vm="44688">
        <v>0</v>
      </c>
      <c r="IB100" s="10" vm="9860">
        <v>0</v>
      </c>
      <c r="IC100" s="10" vm="3370">
        <v>11</v>
      </c>
      <c r="ID100" s="10" vm="42933">
        <v>35277</v>
      </c>
      <c r="IE100" s="10" vm="36237">
        <v>138399</v>
      </c>
      <c r="IF100" s="10" vm="29718">
        <v>424198</v>
      </c>
      <c r="IG100" s="10" vm="22812">
        <v>597874</v>
      </c>
      <c r="IH100" s="10" vm="16385">
        <v>0</v>
      </c>
      <c r="II100" s="10" vm="54436">
        <v>93</v>
      </c>
      <c r="IJ100" s="10" vm="9654">
        <v>0</v>
      </c>
      <c r="IK100" s="10" vm="2145">
        <v>323</v>
      </c>
      <c r="IL100" s="10" vm="52678">
        <v>0</v>
      </c>
      <c r="IM100" s="10" vm="36006">
        <v>-2</v>
      </c>
      <c r="IN100" s="10" vm="29483">
        <v>3351</v>
      </c>
      <c r="IO100" s="81" vm="22600">
        <v>3625</v>
      </c>
      <c r="IP100" s="10" vm="16168">
        <v>0</v>
      </c>
      <c r="IQ100" s="10" vm="51318">
        <v>0</v>
      </c>
      <c r="IR100" s="10" vm="9440">
        <v>0</v>
      </c>
      <c r="IS100" s="81" vm="2929">
        <v>0</v>
      </c>
      <c r="IT100" s="10" vm="49551">
        <v>0</v>
      </c>
    </row>
    <row r="101" spans="1:254" x14ac:dyDescent="0.25">
      <c r="A101" s="8" t="s">
        <v>112</v>
      </c>
      <c r="B101" s="8" t="s">
        <v>250</v>
      </c>
      <c r="C101" s="89">
        <v>44651</v>
      </c>
      <c r="D101" s="76" vm="15960">
        <v>12</v>
      </c>
      <c r="E101" s="10" vm="9214">
        <v>102667</v>
      </c>
      <c r="F101" s="10" vm="100725">
        <v>-91123</v>
      </c>
      <c r="G101" s="10" vm="42701">
        <v>-1625</v>
      </c>
      <c r="H101" s="10" vm="59643">
        <v>9919</v>
      </c>
      <c r="I101" s="10" vm="29256">
        <v>5246</v>
      </c>
      <c r="J101" s="10" vm="63442">
        <v>15165</v>
      </c>
      <c r="K101" s="10" vm="46238">
        <v>0</v>
      </c>
      <c r="L101" s="10" vm="15740">
        <v>0</v>
      </c>
      <c r="M101" s="10" vm="8996">
        <v>0</v>
      </c>
      <c r="N101" s="10" vm="44470">
        <v>2</v>
      </c>
      <c r="O101" s="10" vm="42475">
        <v>-11654</v>
      </c>
      <c r="P101" s="10" vm="35770">
        <v>175</v>
      </c>
      <c r="Q101" s="10" vm="64375">
        <v>0</v>
      </c>
      <c r="R101" s="10" vm="22378">
        <v>0</v>
      </c>
      <c r="S101" s="10" vm="55950">
        <v>0</v>
      </c>
      <c r="T101" s="10" vm="15534">
        <v>3688</v>
      </c>
      <c r="U101" s="10" vm="8784">
        <v>-70</v>
      </c>
      <c r="V101" s="10" vm="54222">
        <v>3618</v>
      </c>
      <c r="W101" s="10" vm="42258">
        <v>0</v>
      </c>
      <c r="X101" s="10" vm="35534">
        <v>28373</v>
      </c>
      <c r="Y101" s="10" vm="28948">
        <v>0</v>
      </c>
      <c r="Z101" s="10" vm="22157">
        <v>0</v>
      </c>
      <c r="AA101" s="10" vm="52534">
        <v>31991</v>
      </c>
      <c r="AB101" s="10" vm="15343">
        <v>89505</v>
      </c>
      <c r="AC101" s="10" vm="63299">
        <v>5758</v>
      </c>
      <c r="AD101" s="10" vm="51103">
        <v>95263</v>
      </c>
      <c r="AE101" s="10" vm="42042">
        <v>856</v>
      </c>
      <c r="AF101" s="10" vm="35301">
        <v>0</v>
      </c>
      <c r="AG101" s="10" vm="28716">
        <v>0</v>
      </c>
      <c r="AH101" s="10" vm="21936">
        <v>0</v>
      </c>
      <c r="AI101" s="10" vm="49323">
        <v>96119</v>
      </c>
      <c r="AJ101" s="10" vm="15135">
        <v>33241</v>
      </c>
      <c r="AK101" s="10" vm="8462">
        <v>7665</v>
      </c>
      <c r="AL101" s="10" vm="47730">
        <v>18442</v>
      </c>
      <c r="AM101" s="10" vm="41829">
        <v>4350</v>
      </c>
      <c r="AN101" s="10" vm="35084">
        <v>905</v>
      </c>
      <c r="AO101" s="10" vm="28491">
        <v>697</v>
      </c>
      <c r="AP101" s="10" vm="21724">
        <v>0</v>
      </c>
      <c r="AQ101" s="10" vm="46014">
        <v>15751</v>
      </c>
      <c r="AR101" s="10" vm="14916">
        <v>0</v>
      </c>
      <c r="AS101" s="10" vm="8284">
        <v>1174</v>
      </c>
      <c r="AT101" s="10" vm="44242">
        <v>82225</v>
      </c>
      <c r="AU101" s="10" vm="41607">
        <v>13894</v>
      </c>
      <c r="AV101" s="10" vm="34934">
        <v>1568</v>
      </c>
      <c r="AW101" s="10" vm="28265">
        <v>416021</v>
      </c>
      <c r="AX101" s="10" vm="21517">
        <v>0</v>
      </c>
      <c r="AY101" s="10" vm="55754">
        <v>6772</v>
      </c>
      <c r="AZ101" s="10" vm="14701">
        <v>0</v>
      </c>
      <c r="BA101" s="10" vm="8066">
        <v>0</v>
      </c>
      <c r="BB101" s="10" vm="53990">
        <v>8645</v>
      </c>
      <c r="BC101" s="10" vm="41378">
        <v>0</v>
      </c>
      <c r="BD101" s="10" vm="34753">
        <v>0</v>
      </c>
      <c r="BE101" s="10" vm="28036">
        <v>75</v>
      </c>
      <c r="BF101" s="10" vm="21303">
        <v>30</v>
      </c>
      <c r="BG101" s="10" vm="52440">
        <v>431543</v>
      </c>
      <c r="BH101" s="10" vm="63915">
        <v>588</v>
      </c>
      <c r="BI101" s="10" vm="7862">
        <v>6013</v>
      </c>
      <c r="BJ101" s="10" vm="50885">
        <v>17481</v>
      </c>
      <c r="BK101" s="10" vm="41149">
        <v>0</v>
      </c>
      <c r="BL101" s="10" vm="34522">
        <v>1441</v>
      </c>
      <c r="BM101" s="10" vm="27804">
        <v>25523</v>
      </c>
      <c r="BN101" s="10" vm="21082">
        <v>118</v>
      </c>
      <c r="BO101" s="10" vm="49097">
        <v>0</v>
      </c>
      <c r="BP101" s="10" vm="14289">
        <v>810</v>
      </c>
      <c r="BQ101" s="10" vm="7696">
        <v>15148</v>
      </c>
      <c r="BR101" s="10" vm="47505">
        <v>16076</v>
      </c>
      <c r="BS101" s="10" vm="40933">
        <v>9447</v>
      </c>
      <c r="BT101" s="10" vm="34298">
        <v>440990</v>
      </c>
      <c r="BU101" s="10" vm="27578">
        <v>50454</v>
      </c>
      <c r="BV101" s="10" vm="20864">
        <v>229203</v>
      </c>
      <c r="BW101" s="10" vm="45790">
        <v>0</v>
      </c>
      <c r="BX101" s="10" vm="14074">
        <v>72059</v>
      </c>
      <c r="BY101" s="10" vm="7500">
        <v>0</v>
      </c>
      <c r="BZ101" s="10" vm="44024">
        <v>0</v>
      </c>
      <c r="CA101" s="10" vm="40711">
        <v>1599</v>
      </c>
      <c r="CB101" s="10" vm="64745">
        <v>353315</v>
      </c>
      <c r="CC101" s="10" vm="27352">
        <v>44478</v>
      </c>
      <c r="CD101" s="10" vm="20661">
        <v>913</v>
      </c>
      <c r="CE101" s="10" vm="55537">
        <v>42284</v>
      </c>
      <c r="CF101" s="10" vm="13857">
        <v>42284</v>
      </c>
      <c r="CG101" s="10" vm="7287">
        <v>0</v>
      </c>
      <c r="CH101" s="10" vm="53772">
        <v>0</v>
      </c>
      <c r="CI101" s="10" vm="40477">
        <v>0</v>
      </c>
      <c r="CJ101" s="10" vm="33916">
        <v>0</v>
      </c>
      <c r="CK101" s="10" vm="27126">
        <v>42284</v>
      </c>
      <c r="CL101" s="10" vm="20447">
        <v>2762</v>
      </c>
      <c r="CM101" s="10" vm="52295">
        <v>1625</v>
      </c>
      <c r="CN101" s="10" vm="13651">
        <v>0</v>
      </c>
      <c r="CO101" s="10" vm="7072">
        <v>1137</v>
      </c>
      <c r="CP101" s="10" vm="50655">
        <v>688</v>
      </c>
      <c r="CQ101" s="10" vm="40250">
        <v>0</v>
      </c>
      <c r="CR101" s="10" vm="33683">
        <v>872</v>
      </c>
      <c r="CS101" s="10" vm="26893">
        <v>-184</v>
      </c>
      <c r="CT101" s="10" vm="20227">
        <v>0</v>
      </c>
      <c r="CU101" s="10" vm="48872">
        <v>0</v>
      </c>
      <c r="CV101" s="10" vm="13439">
        <v>0</v>
      </c>
      <c r="CW101" s="10" vm="63047">
        <v>0</v>
      </c>
      <c r="CX101" s="10" vm="47283">
        <v>0</v>
      </c>
      <c r="CY101" s="10" vm="40027">
        <v>0</v>
      </c>
      <c r="CZ101" s="10" vm="33452">
        <v>0</v>
      </c>
      <c r="DA101" s="10" vm="26668">
        <v>0</v>
      </c>
      <c r="DB101" s="81" vm="20010">
        <v>90</v>
      </c>
      <c r="DC101" s="81" vm="45569">
        <v>0</v>
      </c>
      <c r="DD101" s="81" vm="13220">
        <v>0</v>
      </c>
      <c r="DE101" s="81" vm="6692">
        <v>90</v>
      </c>
      <c r="DF101" s="10" vm="43803">
        <v>1008</v>
      </c>
      <c r="DG101" s="10" vm="39802">
        <v>0</v>
      </c>
      <c r="DH101" s="10" vm="33264">
        <v>134</v>
      </c>
      <c r="DI101" s="10" vm="26435">
        <v>874</v>
      </c>
      <c r="DJ101" s="10" vm="19800">
        <v>4548</v>
      </c>
      <c r="DK101" s="10" vm="55318">
        <v>1625</v>
      </c>
      <c r="DL101" s="10" vm="13003">
        <v>1006</v>
      </c>
      <c r="DM101" s="10" vm="6475">
        <v>1917</v>
      </c>
      <c r="DN101" s="10" vm="53553">
        <v>0</v>
      </c>
      <c r="DO101" s="10" vm="39574">
        <v>0</v>
      </c>
      <c r="DP101" s="10" vm="33061">
        <v>0</v>
      </c>
      <c r="DQ101" s="10" vm="26206">
        <v>0</v>
      </c>
      <c r="DR101" s="10" vm="19586">
        <v>0</v>
      </c>
      <c r="DS101" s="10" vm="65819">
        <v>0</v>
      </c>
      <c r="DT101" s="10" vm="12803">
        <v>0</v>
      </c>
      <c r="DU101" s="10" vm="6262">
        <v>0</v>
      </c>
      <c r="DV101" s="10" vm="50433">
        <v>0</v>
      </c>
      <c r="DW101" s="10" vm="39346">
        <v>0</v>
      </c>
      <c r="DX101" s="10" vm="32826">
        <v>0</v>
      </c>
      <c r="DY101" s="10" vm="25981">
        <v>0</v>
      </c>
      <c r="DZ101" s="10" vm="19366">
        <v>141</v>
      </c>
      <c r="EA101" s="10" vm="48648">
        <v>0</v>
      </c>
      <c r="EB101" s="10" vm="12592">
        <v>25</v>
      </c>
      <c r="EC101" s="10" vm="6087">
        <v>116</v>
      </c>
      <c r="ED101" s="10" vm="47064">
        <v>0</v>
      </c>
      <c r="EE101" s="10" vm="39128">
        <v>0</v>
      </c>
      <c r="EF101" s="10" vm="32598">
        <v>0</v>
      </c>
      <c r="EG101" s="10" vm="25756">
        <v>0</v>
      </c>
      <c r="EH101" s="81" vm="19151">
        <v>0</v>
      </c>
      <c r="EI101" s="81" vm="45344">
        <v>0</v>
      </c>
      <c r="EJ101" s="81" vm="12373">
        <v>0</v>
      </c>
      <c r="EK101" s="81" vm="5887">
        <v>0</v>
      </c>
      <c r="EL101" s="10" vm="43586">
        <v>1859</v>
      </c>
      <c r="EM101" s="10" vm="38901">
        <v>0</v>
      </c>
      <c r="EN101" s="10" vm="32407">
        <v>7867</v>
      </c>
      <c r="EO101" s="10" vm="25526">
        <v>-6008</v>
      </c>
      <c r="EP101" s="10" vm="18949">
        <v>2000</v>
      </c>
      <c r="EQ101" s="10" vm="55103">
        <v>0</v>
      </c>
      <c r="ER101" s="10" vm="12155">
        <v>7892</v>
      </c>
      <c r="ES101" s="10" vm="5673">
        <v>-5892</v>
      </c>
      <c r="ET101" s="10" vm="53337">
        <v>6548</v>
      </c>
      <c r="EU101" s="10" vm="38670">
        <v>1625</v>
      </c>
      <c r="EV101" s="10" vm="32203">
        <v>8898</v>
      </c>
      <c r="EW101" s="10" vm="25295">
        <v>-3975</v>
      </c>
      <c r="EX101" s="10" vm="18736">
        <v>6797</v>
      </c>
      <c r="EY101" s="10" vm="51941">
        <v>2574</v>
      </c>
      <c r="EZ101" s="10" vm="11976">
        <v>2288</v>
      </c>
      <c r="FA101" s="10" vm="5462">
        <v>2574</v>
      </c>
      <c r="FB101" s="10" vm="50204">
        <v>587926</v>
      </c>
      <c r="FC101" s="10" vm="38448">
        <v>0</v>
      </c>
      <c r="FD101" s="10" vm="31973">
        <v>587926</v>
      </c>
      <c r="FE101" s="10" vm="25066">
        <v>16019</v>
      </c>
      <c r="FF101" s="10" vm="18517">
        <v>6060</v>
      </c>
      <c r="FG101" s="10" vm="48428">
        <v>0</v>
      </c>
      <c r="FH101" s="10" vm="11778">
        <v>-7076</v>
      </c>
      <c r="FI101" s="10" vm="5248">
        <v>0</v>
      </c>
      <c r="FJ101" s="10" vm="46838">
        <v>-1597</v>
      </c>
      <c r="FK101" s="10" vm="38233">
        <v>2427</v>
      </c>
      <c r="FL101" s="10" vm="31740">
        <v>603759</v>
      </c>
      <c r="FM101" s="10" vm="24831">
        <v>176505</v>
      </c>
      <c r="FN101" s="10" vm="18335">
        <v>15751</v>
      </c>
      <c r="FO101" s="10" vm="45140">
        <v>0</v>
      </c>
      <c r="FP101" s="10" vm="11566">
        <v>0</v>
      </c>
      <c r="FQ101" s="10" vm="5031">
        <v>-4518</v>
      </c>
      <c r="FR101" s="10" vm="43367">
        <v>0</v>
      </c>
      <c r="FS101" s="10" vm="38002">
        <v>0</v>
      </c>
      <c r="FT101" s="10" vm="31506">
        <v>187738</v>
      </c>
      <c r="FU101" s="10" vm="24607">
        <v>416021</v>
      </c>
      <c r="FV101" s="10" vm="18133">
        <v>411421</v>
      </c>
      <c r="FW101" s="81" vm="54881">
        <v>8470</v>
      </c>
      <c r="FX101" s="81" vm="11347">
        <v>0</v>
      </c>
      <c r="FY101" s="81" vm="4855">
        <v>0</v>
      </c>
      <c r="FZ101" s="81" vm="53120">
        <v>175</v>
      </c>
      <c r="GA101" s="81" vm="37788">
        <v>8645</v>
      </c>
      <c r="GB101" s="10" vm="31287">
        <v>343</v>
      </c>
      <c r="GC101" s="10" vm="24378">
        <v>226</v>
      </c>
      <c r="GD101" s="10" vm="17915">
        <v>117</v>
      </c>
      <c r="GE101" s="10" vm="51719">
        <v>1588</v>
      </c>
      <c r="GF101" s="10" vm="11128">
        <v>618</v>
      </c>
      <c r="GG101" s="10" vm="4663">
        <v>970</v>
      </c>
      <c r="GH101" s="10" vm="49989">
        <v>5566</v>
      </c>
      <c r="GI101" s="10" vm="37567">
        <v>1405</v>
      </c>
      <c r="GJ101" s="10" vm="31059">
        <v>4161</v>
      </c>
      <c r="GK101" s="10" vm="24151">
        <v>0</v>
      </c>
      <c r="GL101" s="10" vm="17696">
        <v>0</v>
      </c>
      <c r="GM101" s="10" vm="48247">
        <v>0</v>
      </c>
      <c r="GN101" s="10" vm="10924">
        <v>113</v>
      </c>
      <c r="GO101" s="10" vm="4450">
        <v>115</v>
      </c>
      <c r="GP101" s="10" vm="46613">
        <v>-2</v>
      </c>
      <c r="GQ101" s="10" vm="37347">
        <v>0</v>
      </c>
      <c r="GR101" s="10" vm="30829">
        <v>0</v>
      </c>
      <c r="GS101" s="10" vm="23927">
        <v>0</v>
      </c>
      <c r="GT101" s="10" vm="17475">
        <v>7610</v>
      </c>
      <c r="GU101" s="10" vm="44921">
        <v>2364</v>
      </c>
      <c r="GV101" s="10" vm="10708">
        <v>5246</v>
      </c>
      <c r="GW101" s="10" vm="4231">
        <v>37</v>
      </c>
      <c r="GX101" s="81" vm="43148">
        <v>0</v>
      </c>
      <c r="GY101" s="10" vm="37121">
        <v>0</v>
      </c>
      <c r="GZ101" s="10" vm="30637">
        <v>0</v>
      </c>
      <c r="HA101" s="10" vm="23698">
        <v>0</v>
      </c>
      <c r="HB101" s="10" vm="17263">
        <v>0</v>
      </c>
      <c r="HC101" s="81" vm="54661">
        <v>0</v>
      </c>
      <c r="HD101" s="81" vm="10491">
        <v>1404</v>
      </c>
      <c r="HE101" s="10" vm="4013">
        <v>1441</v>
      </c>
      <c r="HF101" s="10" vm="52887">
        <v>1444</v>
      </c>
      <c r="HG101" s="10" vm="36901">
        <v>3343</v>
      </c>
      <c r="HH101" s="10" vm="30428">
        <v>886</v>
      </c>
      <c r="HI101" s="10" vm="23474">
        <v>1858</v>
      </c>
      <c r="HJ101" s="10" vm="17046">
        <v>5216</v>
      </c>
      <c r="HK101" s="10" vm="65758">
        <v>0</v>
      </c>
      <c r="HL101" s="10" vm="10283">
        <v>0</v>
      </c>
      <c r="HM101" s="10" vm="3796">
        <v>0</v>
      </c>
      <c r="HN101" s="10" vm="49774">
        <v>2401</v>
      </c>
      <c r="HO101" s="10" vm="36678">
        <v>15148</v>
      </c>
      <c r="HP101" s="10" vm="30193">
        <v>1049</v>
      </c>
      <c r="HQ101" s="10" vm="23240">
        <v>550</v>
      </c>
      <c r="HR101" s="10" vm="16826">
        <v>1599</v>
      </c>
      <c r="HS101" s="10" vm="48048">
        <v>0</v>
      </c>
      <c r="HT101" s="10" vm="10072">
        <v>913</v>
      </c>
      <c r="HU101" s="10" vm="3583">
        <v>913</v>
      </c>
      <c r="HV101" s="10" vm="46427">
        <v>10586</v>
      </c>
      <c r="HW101" s="10" vm="36452">
        <v>-15</v>
      </c>
      <c r="HX101" s="10" vm="29962">
        <v>0</v>
      </c>
      <c r="HY101" s="10" vm="23007">
        <v>1302</v>
      </c>
      <c r="HZ101" s="10" vm="16608">
        <v>0</v>
      </c>
      <c r="IA101" s="10" vm="44696">
        <v>0</v>
      </c>
      <c r="IB101" s="10" vm="9852">
        <v>-219</v>
      </c>
      <c r="IC101" s="10" vm="3363">
        <v>11654</v>
      </c>
      <c r="ID101" s="10" vm="42926">
        <v>772</v>
      </c>
      <c r="IE101" s="10" vm="36230">
        <v>1003</v>
      </c>
      <c r="IF101" s="10" vm="29726">
        <v>199</v>
      </c>
      <c r="IG101" s="10" vm="22818">
        <v>1974</v>
      </c>
      <c r="IH101" s="10" vm="16392">
        <v>6060</v>
      </c>
      <c r="II101" s="10" vm="54444">
        <v>15751</v>
      </c>
      <c r="IJ101" s="10" vm="9646">
        <v>0</v>
      </c>
      <c r="IK101" s="10" vm="3141">
        <v>144</v>
      </c>
      <c r="IL101" s="10" vm="52671">
        <v>-115</v>
      </c>
      <c r="IM101" s="10" vm="35999">
        <v>57</v>
      </c>
      <c r="IN101" s="10" vm="29491">
        <v>21229</v>
      </c>
      <c r="IO101" s="81" vm="22608">
        <v>21572</v>
      </c>
      <c r="IP101" s="10" vm="16175">
        <v>0</v>
      </c>
      <c r="IQ101" s="10" vm="51326">
        <v>0</v>
      </c>
      <c r="IR101" s="10" vm="9432">
        <v>0</v>
      </c>
      <c r="IS101" s="81" vm="2922">
        <v>20</v>
      </c>
      <c r="IT101" s="10" vm="49545">
        <v>20</v>
      </c>
    </row>
    <row r="102" spans="1:254" x14ac:dyDescent="0.25">
      <c r="A102" s="8" t="s">
        <v>148</v>
      </c>
      <c r="B102" s="8" t="s">
        <v>292</v>
      </c>
      <c r="C102" s="89">
        <v>44651</v>
      </c>
      <c r="D102" s="76" vm="15969">
        <v>12</v>
      </c>
      <c r="E102" s="10" vm="9223">
        <v>10445</v>
      </c>
      <c r="F102" s="10" vm="47910">
        <v>-7215</v>
      </c>
      <c r="G102" s="10" vm="42708">
        <v>0</v>
      </c>
      <c r="H102" s="10" vm="59636">
        <v>3230</v>
      </c>
      <c r="I102" s="10" vm="29248">
        <v>344</v>
      </c>
      <c r="J102" s="10" vm="63436">
        <v>3574</v>
      </c>
      <c r="K102" s="10" vm="46232">
        <v>0</v>
      </c>
      <c r="L102" s="10" vm="15749">
        <v>0</v>
      </c>
      <c r="M102" s="10" vm="9005">
        <v>0</v>
      </c>
      <c r="N102" s="10" vm="44479">
        <v>10</v>
      </c>
      <c r="O102" s="10" vm="42484">
        <v>-2065</v>
      </c>
      <c r="P102" s="10" vm="35763">
        <v>0</v>
      </c>
      <c r="Q102" s="10" vm="64370">
        <v>-45</v>
      </c>
      <c r="R102" s="10" vm="22372">
        <v>0</v>
      </c>
      <c r="S102" s="10" vm="55943">
        <v>0</v>
      </c>
      <c r="T102" s="10" vm="15542">
        <v>1474</v>
      </c>
      <c r="U102" s="10" vm="8792">
        <v>0</v>
      </c>
      <c r="V102" s="10" vm="54231">
        <v>1474</v>
      </c>
      <c r="W102" s="10" vm="42267">
        <v>0</v>
      </c>
      <c r="X102" s="10" vm="35527">
        <v>36</v>
      </c>
      <c r="Y102" s="10" vm="28941">
        <v>0</v>
      </c>
      <c r="Z102" s="10" vm="22151">
        <v>0</v>
      </c>
      <c r="AA102" s="10" vm="52532">
        <v>1510</v>
      </c>
      <c r="AB102" s="10" vm="15351">
        <v>8715</v>
      </c>
      <c r="AC102" s="10" vm="8593">
        <v>873</v>
      </c>
      <c r="AD102" s="10" vm="51111">
        <v>9588</v>
      </c>
      <c r="AE102" s="10" vm="42048">
        <v>810</v>
      </c>
      <c r="AF102" s="10" vm="35293">
        <v>0</v>
      </c>
      <c r="AG102" s="10" vm="28708">
        <v>0</v>
      </c>
      <c r="AH102" s="10" vm="21929">
        <v>24</v>
      </c>
      <c r="AI102" s="10" vm="49316">
        <v>10422</v>
      </c>
      <c r="AJ102" s="10" vm="15143">
        <v>1629</v>
      </c>
      <c r="AK102" s="10" vm="8466">
        <v>941</v>
      </c>
      <c r="AL102" s="10" vm="47738">
        <v>1575</v>
      </c>
      <c r="AM102" s="10" vm="41837">
        <v>789</v>
      </c>
      <c r="AN102" s="10" vm="35076">
        <v>250</v>
      </c>
      <c r="AO102" s="10" vm="28484">
        <v>92</v>
      </c>
      <c r="AP102" s="10" vm="21717">
        <v>0</v>
      </c>
      <c r="AQ102" s="10" vm="46006">
        <v>1764</v>
      </c>
      <c r="AR102" s="10" vm="14924">
        <v>0</v>
      </c>
      <c r="AS102" s="10" vm="8293">
        <v>70</v>
      </c>
      <c r="AT102" s="10" vm="44251">
        <v>7110</v>
      </c>
      <c r="AU102" s="10" vm="41615">
        <v>3312</v>
      </c>
      <c r="AV102" s="10" vm="64864">
        <v>64</v>
      </c>
      <c r="AW102" s="10" vm="28258">
        <v>155399</v>
      </c>
      <c r="AX102" s="10" vm="21512">
        <v>0</v>
      </c>
      <c r="AY102" s="10" vm="55748">
        <v>2514</v>
      </c>
      <c r="AZ102" s="10" vm="14709">
        <v>0</v>
      </c>
      <c r="BA102" s="10" vm="8074">
        <v>0</v>
      </c>
      <c r="BB102" s="10" vm="53999">
        <v>0</v>
      </c>
      <c r="BC102" s="10" vm="41386">
        <v>0</v>
      </c>
      <c r="BD102" s="10" vm="34746">
        <v>0</v>
      </c>
      <c r="BE102" s="10" vm="28028">
        <v>0</v>
      </c>
      <c r="BF102" s="10" vm="21298">
        <v>0</v>
      </c>
      <c r="BG102" s="10" vm="52436">
        <v>157913</v>
      </c>
      <c r="BH102" s="10" vm="63916">
        <v>0</v>
      </c>
      <c r="BI102" s="10" vm="2416">
        <v>507</v>
      </c>
      <c r="BJ102" s="10" vm="50893">
        <v>14179</v>
      </c>
      <c r="BK102" s="10" vm="41157">
        <v>1334</v>
      </c>
      <c r="BL102" s="10" vm="34514">
        <v>0</v>
      </c>
      <c r="BM102" s="10" vm="27797">
        <v>16020</v>
      </c>
      <c r="BN102" s="10" vm="21075">
        <v>3044</v>
      </c>
      <c r="BO102" s="10" vm="49090">
        <v>0</v>
      </c>
      <c r="BP102" s="10" vm="14297">
        <v>811</v>
      </c>
      <c r="BQ102" s="10" vm="63114">
        <v>2376</v>
      </c>
      <c r="BR102" s="10" vm="47513">
        <v>6231</v>
      </c>
      <c r="BS102" s="10" vm="40937">
        <v>9789</v>
      </c>
      <c r="BT102" s="10" vm="34290">
        <v>167702</v>
      </c>
      <c r="BU102" s="10" vm="27570">
        <v>57738</v>
      </c>
      <c r="BV102" s="10" vm="20858">
        <v>0</v>
      </c>
      <c r="BW102" s="10" vm="45784">
        <v>0</v>
      </c>
      <c r="BX102" s="10" vm="14082">
        <v>65900</v>
      </c>
      <c r="BY102" s="10" vm="7509">
        <v>0</v>
      </c>
      <c r="BZ102" s="10" vm="44033">
        <v>0</v>
      </c>
      <c r="CA102" s="10" vm="40719">
        <v>8312</v>
      </c>
      <c r="CB102" s="10" vm="34119">
        <v>131950</v>
      </c>
      <c r="CC102" s="10" vm="27344">
        <v>375</v>
      </c>
      <c r="CD102" s="10" vm="61123">
        <v>207</v>
      </c>
      <c r="CE102" s="10" vm="55531">
        <v>35170</v>
      </c>
      <c r="CF102" s="10" vm="13864">
        <v>35170</v>
      </c>
      <c r="CG102" s="10" vm="7295">
        <v>0</v>
      </c>
      <c r="CH102" s="10" vm="53781">
        <v>0</v>
      </c>
      <c r="CI102" s="10" vm="40485">
        <v>0</v>
      </c>
      <c r="CJ102" s="10" vm="33909">
        <v>0</v>
      </c>
      <c r="CK102" s="10" vm="27119">
        <v>35170</v>
      </c>
      <c r="CL102" s="10" vm="20440">
        <v>0</v>
      </c>
      <c r="CM102" s="10" vm="65881">
        <v>0</v>
      </c>
      <c r="CN102" s="10" vm="13658">
        <v>0</v>
      </c>
      <c r="CO102" s="10" vm="1483">
        <v>0</v>
      </c>
      <c r="CP102" s="10" vm="50663">
        <v>0</v>
      </c>
      <c r="CQ102" s="10" vm="40256">
        <v>0</v>
      </c>
      <c r="CR102" s="10" vm="33675">
        <v>0</v>
      </c>
      <c r="CS102" s="10" vm="26885">
        <v>0</v>
      </c>
      <c r="CT102" s="10" vm="20220">
        <v>23</v>
      </c>
      <c r="CU102" s="10" vm="48865">
        <v>0</v>
      </c>
      <c r="CV102" s="10" vm="13447">
        <v>105</v>
      </c>
      <c r="CW102" s="10" vm="6902">
        <v>-82</v>
      </c>
      <c r="CX102" s="10" vm="47292">
        <v>0</v>
      </c>
      <c r="CY102" s="10" vm="40035">
        <v>0</v>
      </c>
      <c r="CZ102" s="10" vm="33445">
        <v>0</v>
      </c>
      <c r="DA102" s="10" vm="26661">
        <v>0</v>
      </c>
      <c r="DB102" s="81" vm="20003">
        <v>0</v>
      </c>
      <c r="DC102" s="81" vm="45562">
        <v>0</v>
      </c>
      <c r="DD102" s="81" vm="13228">
        <v>0</v>
      </c>
      <c r="DE102" s="81" vm="6701">
        <v>0</v>
      </c>
      <c r="DF102" s="10" vm="43812">
        <v>0</v>
      </c>
      <c r="DG102" s="10" vm="39811">
        <v>0</v>
      </c>
      <c r="DH102" s="10" vm="64665">
        <v>0</v>
      </c>
      <c r="DI102" s="10" vm="26428">
        <v>0</v>
      </c>
      <c r="DJ102" s="10" vm="19793">
        <v>23</v>
      </c>
      <c r="DK102" s="10" vm="55313">
        <v>0</v>
      </c>
      <c r="DL102" s="10" vm="13011">
        <v>105</v>
      </c>
      <c r="DM102" s="10" vm="6483">
        <v>-82</v>
      </c>
      <c r="DN102" s="10" vm="53561">
        <v>0</v>
      </c>
      <c r="DO102" s="10" vm="39582">
        <v>0</v>
      </c>
      <c r="DP102" s="10" vm="33053">
        <v>0</v>
      </c>
      <c r="DQ102" s="10" vm="26198">
        <v>0</v>
      </c>
      <c r="DR102" s="10" vm="19580">
        <v>0</v>
      </c>
      <c r="DS102" s="10" vm="65818">
        <v>0</v>
      </c>
      <c r="DT102" s="10" vm="12810">
        <v>0</v>
      </c>
      <c r="DU102" s="10" vm="6270">
        <v>0</v>
      </c>
      <c r="DV102" s="10" vm="50442">
        <v>0</v>
      </c>
      <c r="DW102" s="10" vm="39356">
        <v>0</v>
      </c>
      <c r="DX102" s="10" vm="32819">
        <v>0</v>
      </c>
      <c r="DY102" s="10" vm="25974">
        <v>0</v>
      </c>
      <c r="DZ102" s="10" vm="19359">
        <v>0</v>
      </c>
      <c r="EA102" s="10" vm="48642">
        <v>0</v>
      </c>
      <c r="EB102" s="10" vm="12600">
        <v>0</v>
      </c>
      <c r="EC102" s="10" vm="6094">
        <v>0</v>
      </c>
      <c r="ED102" s="10" vm="47072">
        <v>0</v>
      </c>
      <c r="EE102" s="10" vm="39135">
        <v>0</v>
      </c>
      <c r="EF102" s="10" vm="32590">
        <v>0</v>
      </c>
      <c r="EG102" s="10" vm="25748">
        <v>0</v>
      </c>
      <c r="EH102" s="81" vm="19144">
        <v>0</v>
      </c>
      <c r="EI102" s="81" vm="45338">
        <v>0</v>
      </c>
      <c r="EJ102" s="81" vm="12381">
        <v>0</v>
      </c>
      <c r="EK102" s="81" vm="5895">
        <v>0</v>
      </c>
      <c r="EL102" s="10" vm="43594">
        <v>0</v>
      </c>
      <c r="EM102" s="10" vm="38909">
        <v>0</v>
      </c>
      <c r="EN102" s="10" vm="100666">
        <v>0</v>
      </c>
      <c r="EO102" s="10" vm="25518">
        <v>0</v>
      </c>
      <c r="EP102" s="10" vm="2415">
        <v>0</v>
      </c>
      <c r="EQ102" s="10" vm="55097">
        <v>0</v>
      </c>
      <c r="ER102" s="10" vm="12163">
        <v>0</v>
      </c>
      <c r="ES102" s="10" vm="5681">
        <v>0</v>
      </c>
      <c r="ET102" s="10" vm="53346">
        <v>23</v>
      </c>
      <c r="EU102" s="10" vm="38679">
        <v>0</v>
      </c>
      <c r="EV102" s="10" vm="32196">
        <v>105</v>
      </c>
      <c r="EW102" s="10" vm="25288">
        <v>-82</v>
      </c>
      <c r="EX102" s="10" vm="18730">
        <v>712</v>
      </c>
      <c r="EY102" s="10" vm="51935">
        <v>26</v>
      </c>
      <c r="EZ102" s="10" vm="11982">
        <v>332</v>
      </c>
      <c r="FA102" s="10" vm="2144">
        <v>26</v>
      </c>
      <c r="FB102" s="10" vm="50212">
        <v>179508</v>
      </c>
      <c r="FC102" s="10" vm="38455">
        <v>0</v>
      </c>
      <c r="FD102" s="10" vm="31967">
        <v>179508</v>
      </c>
      <c r="FE102" s="10" vm="25058">
        <v>1722</v>
      </c>
      <c r="FF102" s="10" vm="18510">
        <v>671</v>
      </c>
      <c r="FG102" s="10" vm="48422">
        <v>0</v>
      </c>
      <c r="FH102" s="10" vm="11786">
        <v>-733</v>
      </c>
      <c r="FI102" s="10" vm="5257">
        <v>0</v>
      </c>
      <c r="FJ102" s="10" vm="46847">
        <v>0</v>
      </c>
      <c r="FK102" s="10" vm="38242">
        <v>0</v>
      </c>
      <c r="FL102" s="10" vm="31733">
        <v>181168</v>
      </c>
      <c r="FM102" s="10" vm="24824">
        <v>24262</v>
      </c>
      <c r="FN102" s="10" vm="18331">
        <v>1764</v>
      </c>
      <c r="FO102" s="10" vm="45134">
        <v>0</v>
      </c>
      <c r="FP102" s="10" vm="11574">
        <v>0</v>
      </c>
      <c r="FQ102" s="10" vm="5039">
        <v>-258</v>
      </c>
      <c r="FR102" s="10" vm="43375">
        <v>0</v>
      </c>
      <c r="FS102" s="10" vm="38009">
        <v>0</v>
      </c>
      <c r="FT102" s="10" vm="31499">
        <v>25768</v>
      </c>
      <c r="FU102" s="10" vm="24600">
        <v>155400</v>
      </c>
      <c r="FV102" s="10" vm="18126">
        <v>155246</v>
      </c>
      <c r="FW102" s="81" vm="54875">
        <v>0</v>
      </c>
      <c r="FX102" s="81" vm="11355">
        <v>0</v>
      </c>
      <c r="FY102" s="81" vm="4861">
        <v>0</v>
      </c>
      <c r="FZ102" s="81" vm="53128">
        <v>0</v>
      </c>
      <c r="GA102" s="81" vm="37796">
        <v>0</v>
      </c>
      <c r="GB102" s="10" vm="31280">
        <v>460</v>
      </c>
      <c r="GC102" s="10" vm="24370">
        <v>262</v>
      </c>
      <c r="GD102" s="10" vm="17908">
        <v>198</v>
      </c>
      <c r="GE102" s="10" vm="51711">
        <v>0</v>
      </c>
      <c r="GF102" s="10" vm="11136">
        <v>0</v>
      </c>
      <c r="GG102" s="10" vm="1291">
        <v>0</v>
      </c>
      <c r="GH102" s="10" vm="49996">
        <v>0</v>
      </c>
      <c r="GI102" s="10" vm="37574">
        <v>0</v>
      </c>
      <c r="GJ102" s="10" vm="31051">
        <v>0</v>
      </c>
      <c r="GK102" s="10" vm="24143">
        <v>0</v>
      </c>
      <c r="GL102" s="10" vm="17688">
        <v>0</v>
      </c>
      <c r="GM102" s="10" vm="48240">
        <v>0</v>
      </c>
      <c r="GN102" s="10" vm="10931">
        <v>355</v>
      </c>
      <c r="GO102" s="10" vm="4457">
        <v>209</v>
      </c>
      <c r="GP102" s="10" vm="46620">
        <v>146</v>
      </c>
      <c r="GQ102" s="10" vm="37353">
        <v>0</v>
      </c>
      <c r="GR102" s="10" vm="30821">
        <v>0</v>
      </c>
      <c r="GS102" s="10" vm="23918">
        <v>0</v>
      </c>
      <c r="GT102" s="10" vm="17467">
        <v>815</v>
      </c>
      <c r="GU102" s="10" vm="44914">
        <v>471</v>
      </c>
      <c r="GV102" s="10" vm="10715">
        <v>344</v>
      </c>
      <c r="GW102" s="10" vm="4239">
        <v>0</v>
      </c>
      <c r="GX102" s="81" vm="43155">
        <v>0</v>
      </c>
      <c r="GY102" s="10" vm="37129">
        <v>0</v>
      </c>
      <c r="GZ102" s="10" vm="30632">
        <v>0</v>
      </c>
      <c r="HA102" s="10" vm="23689">
        <v>0</v>
      </c>
      <c r="HB102" s="10" vm="17256">
        <v>0</v>
      </c>
      <c r="HC102" s="81" vm="54653">
        <v>0</v>
      </c>
      <c r="HD102" s="81" vm="10498">
        <v>0</v>
      </c>
      <c r="HE102" s="10" vm="4020">
        <v>0</v>
      </c>
      <c r="HF102" s="10" vm="52894">
        <v>482</v>
      </c>
      <c r="HG102" s="10" vm="36908">
        <v>539</v>
      </c>
      <c r="HH102" s="10" vm="30420">
        <v>0</v>
      </c>
      <c r="HI102" s="10" vm="23466">
        <v>120</v>
      </c>
      <c r="HJ102" s="10" vm="17039">
        <v>856</v>
      </c>
      <c r="HK102" s="10" vm="51525">
        <v>0</v>
      </c>
      <c r="HL102" s="10" vm="10290">
        <v>0</v>
      </c>
      <c r="HM102" s="10" vm="2656">
        <v>0</v>
      </c>
      <c r="HN102" s="10" vm="49782">
        <v>379</v>
      </c>
      <c r="HO102" s="10" vm="36686">
        <v>2376</v>
      </c>
      <c r="HP102" s="10" vm="30186">
        <v>437</v>
      </c>
      <c r="HQ102" s="10" vm="23233">
        <v>7875</v>
      </c>
      <c r="HR102" s="10" vm="16819">
        <v>8312</v>
      </c>
      <c r="HS102" s="10" vm="48042">
        <v>0</v>
      </c>
      <c r="HT102" s="10" vm="10080">
        <v>207</v>
      </c>
      <c r="HU102" s="10" vm="3590">
        <v>207</v>
      </c>
      <c r="HV102" s="10" vm="46434">
        <v>2055</v>
      </c>
      <c r="HW102" s="10" vm="36460">
        <v>28</v>
      </c>
      <c r="HX102" s="10" vm="29955">
        <v>0</v>
      </c>
      <c r="HY102" s="10" vm="23000">
        <v>10</v>
      </c>
      <c r="HZ102" s="10" vm="16601">
        <v>0</v>
      </c>
      <c r="IA102" s="10" vm="44689">
        <v>0</v>
      </c>
      <c r="IB102" s="10" vm="9861">
        <v>-28</v>
      </c>
      <c r="IC102" s="10" vm="3371">
        <v>2065</v>
      </c>
      <c r="ID102" s="10" vm="42934">
        <v>0</v>
      </c>
      <c r="IE102" s="10" vm="36238">
        <v>0</v>
      </c>
      <c r="IF102" s="10" vm="29719">
        <v>0</v>
      </c>
      <c r="IG102" s="10" vm="22813">
        <v>0</v>
      </c>
      <c r="IH102" s="10" vm="2143">
        <v>671</v>
      </c>
      <c r="II102" s="10" vm="54437">
        <v>1951</v>
      </c>
      <c r="IJ102" s="10" vm="9655">
        <v>0</v>
      </c>
      <c r="IK102" s="10" vm="3149">
        <v>1</v>
      </c>
      <c r="IL102" s="10" vm="52679">
        <v>-2</v>
      </c>
      <c r="IM102" s="10" vm="36007">
        <v>0</v>
      </c>
      <c r="IN102" s="10" vm="29484">
        <v>1338</v>
      </c>
      <c r="IO102" s="81" vm="22601">
        <v>1338</v>
      </c>
      <c r="IP102" s="10" vm="16169">
        <v>0</v>
      </c>
      <c r="IQ102" s="10" vm="51319">
        <v>0</v>
      </c>
      <c r="IR102" s="10" vm="9441">
        <v>0</v>
      </c>
      <c r="IS102" s="81" vm="1787">
        <v>0</v>
      </c>
      <c r="IT102" s="10" vm="49552">
        <v>0</v>
      </c>
    </row>
    <row r="103" spans="1:254" x14ac:dyDescent="0.25">
      <c r="A103" s="8" t="s">
        <v>127</v>
      </c>
      <c r="B103" s="8" t="s">
        <v>160</v>
      </c>
      <c r="C103" s="89">
        <v>44651</v>
      </c>
      <c r="D103" s="76" vm="15961">
        <v>12</v>
      </c>
      <c r="E103" s="10" vm="9215">
        <v>39652</v>
      </c>
      <c r="F103" s="10" vm="65487">
        <v>-28556</v>
      </c>
      <c r="G103" s="10" vm="42702">
        <v>-878</v>
      </c>
      <c r="H103" s="10" vm="59644">
        <v>10218</v>
      </c>
      <c r="I103" s="10" vm="29257">
        <v>1031</v>
      </c>
      <c r="J103" s="10" vm="63443">
        <v>11249</v>
      </c>
      <c r="K103" s="10" vm="46239">
        <v>0</v>
      </c>
      <c r="L103" s="10" vm="15741">
        <v>-2</v>
      </c>
      <c r="M103" s="10" vm="8997">
        <v>0</v>
      </c>
      <c r="N103" s="10" vm="44471">
        <v>5</v>
      </c>
      <c r="O103" s="10" vm="42476">
        <v>-5651</v>
      </c>
      <c r="P103" s="10" vm="35771">
        <v>-3434</v>
      </c>
      <c r="Q103" s="10" vm="29118">
        <v>0</v>
      </c>
      <c r="R103" s="10" vm="22379">
        <v>0</v>
      </c>
      <c r="S103" s="10" vm="55951">
        <v>0</v>
      </c>
      <c r="T103" s="10" vm="15535">
        <v>2167</v>
      </c>
      <c r="U103" s="10" vm="8785">
        <v>0</v>
      </c>
      <c r="V103" s="10" vm="54223">
        <v>2167</v>
      </c>
      <c r="W103" s="10" vm="42259">
        <v>0</v>
      </c>
      <c r="X103" s="10" vm="35535">
        <v>916</v>
      </c>
      <c r="Y103" s="10" vm="28949">
        <v>0</v>
      </c>
      <c r="Z103" s="10" vm="22158">
        <v>0</v>
      </c>
      <c r="AA103" s="10" vm="66084">
        <v>3083</v>
      </c>
      <c r="AB103" s="10" vm="15344">
        <v>31094</v>
      </c>
      <c r="AC103" s="10" vm="8586">
        <v>2756</v>
      </c>
      <c r="AD103" s="10" vm="51104">
        <v>33850</v>
      </c>
      <c r="AE103" s="10" vm="42043">
        <v>1301</v>
      </c>
      <c r="AF103" s="10" vm="35302">
        <v>882</v>
      </c>
      <c r="AG103" s="10" vm="28717">
        <v>0</v>
      </c>
      <c r="AH103" s="10" vm="21937">
        <v>65</v>
      </c>
      <c r="AI103" s="10" vm="49324">
        <v>36098</v>
      </c>
      <c r="AJ103" s="10" vm="15136">
        <v>5745</v>
      </c>
      <c r="AK103" s="10" vm="63210">
        <v>3082</v>
      </c>
      <c r="AL103" s="10" vm="47731">
        <v>7088</v>
      </c>
      <c r="AM103" s="10" vm="41830">
        <v>1985</v>
      </c>
      <c r="AN103" s="10" vm="35085">
        <v>84</v>
      </c>
      <c r="AO103" s="10" vm="28492">
        <v>361</v>
      </c>
      <c r="AP103" s="10" vm="21725">
        <v>0</v>
      </c>
      <c r="AQ103" s="10" vm="46015">
        <v>5855</v>
      </c>
      <c r="AR103" s="10" vm="14917">
        <v>0</v>
      </c>
      <c r="AS103" s="10" vm="8285">
        <v>86</v>
      </c>
      <c r="AT103" s="10" vm="44243">
        <v>24286</v>
      </c>
      <c r="AU103" s="10" vm="41608">
        <v>11812</v>
      </c>
      <c r="AV103" s="10" vm="64866">
        <v>447</v>
      </c>
      <c r="AW103" s="10" vm="28266">
        <v>325070</v>
      </c>
      <c r="AX103" s="10" vm="21518">
        <v>0</v>
      </c>
      <c r="AY103" s="10" vm="55755">
        <v>2527</v>
      </c>
      <c r="AZ103" s="10" vm="14702">
        <v>0</v>
      </c>
      <c r="BA103" s="10" vm="8067">
        <v>181</v>
      </c>
      <c r="BB103" s="10" vm="53991">
        <v>10662</v>
      </c>
      <c r="BC103" s="10" vm="41379">
        <v>0</v>
      </c>
      <c r="BD103" s="10" vm="34754">
        <v>0</v>
      </c>
      <c r="BE103" s="10" vm="28037">
        <v>0</v>
      </c>
      <c r="BF103" s="10" vm="21304">
        <v>0</v>
      </c>
      <c r="BG103" s="10" vm="65959">
        <v>338440</v>
      </c>
      <c r="BH103" s="10" vm="14498">
        <v>433</v>
      </c>
      <c r="BI103" s="10" vm="7863">
        <v>1623</v>
      </c>
      <c r="BJ103" s="10" vm="50886">
        <v>9971</v>
      </c>
      <c r="BK103" s="10" vm="41150">
        <v>0</v>
      </c>
      <c r="BL103" s="10" vm="34523">
        <v>7021</v>
      </c>
      <c r="BM103" s="10" vm="27805">
        <v>19048</v>
      </c>
      <c r="BN103" s="10" vm="21083">
        <v>6992</v>
      </c>
      <c r="BO103" s="10" vm="49098">
        <v>0</v>
      </c>
      <c r="BP103" s="10" vm="14290">
        <v>1449</v>
      </c>
      <c r="BQ103" s="10" vm="63113">
        <v>10531</v>
      </c>
      <c r="BR103" s="10" vm="47506">
        <v>18972</v>
      </c>
      <c r="BS103" s="10" vm="40934">
        <v>76</v>
      </c>
      <c r="BT103" s="10" vm="34299">
        <v>338516</v>
      </c>
      <c r="BU103" s="10" vm="27579">
        <v>141134</v>
      </c>
      <c r="BV103" s="10" vm="20865">
        <v>0</v>
      </c>
      <c r="BW103" s="10" vm="45791">
        <v>0</v>
      </c>
      <c r="BX103" s="10" vm="14075">
        <v>115420</v>
      </c>
      <c r="BY103" s="10" vm="7501">
        <v>181</v>
      </c>
      <c r="BZ103" s="10" vm="44025">
        <v>0</v>
      </c>
      <c r="CA103" s="10" vm="40712">
        <v>369</v>
      </c>
      <c r="CB103" s="10" vm="34125">
        <v>257104</v>
      </c>
      <c r="CC103" s="10" vm="27353">
        <v>3047</v>
      </c>
      <c r="CD103" s="10" vm="20662">
        <v>0</v>
      </c>
      <c r="CE103" s="10" vm="55538">
        <v>78365</v>
      </c>
      <c r="CF103" s="10" vm="63900">
        <v>78365</v>
      </c>
      <c r="CG103" s="10" vm="7288">
        <v>0</v>
      </c>
      <c r="CH103" s="10" vm="53773">
        <v>0</v>
      </c>
      <c r="CI103" s="10" vm="40478">
        <v>0</v>
      </c>
      <c r="CJ103" s="10" vm="33917">
        <v>0</v>
      </c>
      <c r="CK103" s="10" vm="27127">
        <v>78365</v>
      </c>
      <c r="CL103" s="10" vm="20448">
        <v>1110</v>
      </c>
      <c r="CM103" s="10" vm="52296">
        <v>878</v>
      </c>
      <c r="CN103" s="10" vm="13652">
        <v>0</v>
      </c>
      <c r="CO103" s="10" vm="7073">
        <v>232</v>
      </c>
      <c r="CP103" s="10" vm="50656">
        <v>561</v>
      </c>
      <c r="CQ103" s="10" vm="40251">
        <v>0</v>
      </c>
      <c r="CR103" s="10" vm="33684">
        <v>626</v>
      </c>
      <c r="CS103" s="10" vm="26894">
        <v>-65</v>
      </c>
      <c r="CT103" s="10" vm="20228">
        <v>459</v>
      </c>
      <c r="CU103" s="10" vm="48873">
        <v>0</v>
      </c>
      <c r="CV103" s="10" vm="13440">
        <v>179</v>
      </c>
      <c r="CW103" s="10" vm="6895">
        <v>280</v>
      </c>
      <c r="CX103" s="10" vm="47284">
        <v>230</v>
      </c>
      <c r="CY103" s="10" vm="40028">
        <v>0</v>
      </c>
      <c r="CZ103" s="10" vm="33453">
        <v>359</v>
      </c>
      <c r="DA103" s="10" vm="26669">
        <v>-129</v>
      </c>
      <c r="DB103" s="81" vm="20011">
        <v>0</v>
      </c>
      <c r="DC103" s="81" vm="45570">
        <v>0</v>
      </c>
      <c r="DD103" s="81" vm="13221">
        <v>0</v>
      </c>
      <c r="DE103" s="81" vm="6693">
        <v>0</v>
      </c>
      <c r="DF103" s="10" vm="43804">
        <v>0</v>
      </c>
      <c r="DG103" s="10" vm="39803">
        <v>0</v>
      </c>
      <c r="DH103" s="10" vm="64670">
        <v>0</v>
      </c>
      <c r="DI103" s="10" vm="26436">
        <v>0</v>
      </c>
      <c r="DJ103" s="10" vm="19801">
        <v>2360</v>
      </c>
      <c r="DK103" s="10" vm="55319">
        <v>878</v>
      </c>
      <c r="DL103" s="10" vm="13004">
        <v>1164</v>
      </c>
      <c r="DM103" s="10" vm="6476">
        <v>318</v>
      </c>
      <c r="DN103" s="10" vm="53554">
        <v>0</v>
      </c>
      <c r="DO103" s="10" vm="39575">
        <v>0</v>
      </c>
      <c r="DP103" s="10" vm="33062">
        <v>0</v>
      </c>
      <c r="DQ103" s="10" vm="26207">
        <v>0</v>
      </c>
      <c r="DR103" s="10" vm="19587">
        <v>0</v>
      </c>
      <c r="DS103" s="10" vm="65820">
        <v>0</v>
      </c>
      <c r="DT103" s="10" vm="12804">
        <v>0</v>
      </c>
      <c r="DU103" s="10" vm="6263">
        <v>0</v>
      </c>
      <c r="DV103" s="10" vm="50434">
        <v>0</v>
      </c>
      <c r="DW103" s="10" vm="39347">
        <v>0</v>
      </c>
      <c r="DX103" s="10" vm="32827">
        <v>0</v>
      </c>
      <c r="DY103" s="10" vm="25982">
        <v>0</v>
      </c>
      <c r="DZ103" s="10" vm="19367">
        <v>1194</v>
      </c>
      <c r="EA103" s="10" vm="48649">
        <v>0</v>
      </c>
      <c r="EB103" s="10" vm="12593">
        <v>3106</v>
      </c>
      <c r="EC103" s="10" vm="6088">
        <v>-1912</v>
      </c>
      <c r="ED103" s="10" vm="47065">
        <v>0</v>
      </c>
      <c r="EE103" s="10" vm="39129">
        <v>0</v>
      </c>
      <c r="EF103" s="10" vm="32599">
        <v>0</v>
      </c>
      <c r="EG103" s="10" vm="25757">
        <v>0</v>
      </c>
      <c r="EH103" s="81" vm="19152">
        <v>0</v>
      </c>
      <c r="EI103" s="81" vm="45345">
        <v>0</v>
      </c>
      <c r="EJ103" s="81" vm="12374">
        <v>0</v>
      </c>
      <c r="EK103" s="81" vm="5888">
        <v>0</v>
      </c>
      <c r="EL103" s="10" vm="43587">
        <v>0</v>
      </c>
      <c r="EM103" s="10" vm="38902">
        <v>0</v>
      </c>
      <c r="EN103" s="10" vm="64592">
        <v>0</v>
      </c>
      <c r="EO103" s="10" vm="25527">
        <v>0</v>
      </c>
      <c r="EP103" s="10" vm="18950">
        <v>1194</v>
      </c>
      <c r="EQ103" s="10" vm="55104">
        <v>0</v>
      </c>
      <c r="ER103" s="10" vm="12156">
        <v>3106</v>
      </c>
      <c r="ES103" s="10" vm="5674">
        <v>-1912</v>
      </c>
      <c r="ET103" s="10" vm="53338">
        <v>3554</v>
      </c>
      <c r="EU103" s="10" vm="38671">
        <v>878</v>
      </c>
      <c r="EV103" s="10" vm="32204">
        <v>4270</v>
      </c>
      <c r="EW103" s="10" vm="25296">
        <v>-1594</v>
      </c>
      <c r="EX103" s="10" vm="18737">
        <v>2053</v>
      </c>
      <c r="EY103" s="10" vm="51942">
        <v>551</v>
      </c>
      <c r="EZ103" s="10" vm="11977">
        <v>430</v>
      </c>
      <c r="FA103" s="10" vm="5463">
        <v>551</v>
      </c>
      <c r="FB103" s="10" vm="50205">
        <v>379369</v>
      </c>
      <c r="FC103" s="10" vm="38449">
        <v>0</v>
      </c>
      <c r="FD103" s="10" vm="31974">
        <v>379369</v>
      </c>
      <c r="FE103" s="10" vm="25067">
        <v>17905</v>
      </c>
      <c r="FF103" s="10" vm="18518">
        <v>6081</v>
      </c>
      <c r="FG103" s="10" vm="48429">
        <v>0</v>
      </c>
      <c r="FH103" s="10" vm="11779">
        <v>-2975</v>
      </c>
      <c r="FI103" s="10" vm="5249">
        <v>0</v>
      </c>
      <c r="FJ103" s="10" vm="46839">
        <v>-845</v>
      </c>
      <c r="FK103" s="10" vm="38234">
        <v>0</v>
      </c>
      <c r="FL103" s="10" vm="31741">
        <v>399535</v>
      </c>
      <c r="FM103" s="10" vm="24832">
        <v>70277</v>
      </c>
      <c r="FN103" s="10" vm="64055">
        <v>5394</v>
      </c>
      <c r="FO103" s="10" vm="65306">
        <v>0</v>
      </c>
      <c r="FP103" s="10" vm="11567">
        <v>0</v>
      </c>
      <c r="FQ103" s="10" vm="5032">
        <v>-1154</v>
      </c>
      <c r="FR103" s="10" vm="43368">
        <v>-52</v>
      </c>
      <c r="FS103" s="10" vm="38003">
        <v>0</v>
      </c>
      <c r="FT103" s="10" vm="31507">
        <v>74465</v>
      </c>
      <c r="FU103" s="10" vm="24608">
        <v>325070</v>
      </c>
      <c r="FV103" s="10" vm="18134">
        <v>309092</v>
      </c>
      <c r="FW103" s="81" vm="54882">
        <v>13732</v>
      </c>
      <c r="FX103" s="81" vm="11348">
        <v>364</v>
      </c>
      <c r="FY103" s="81" vm="62903">
        <v>0</v>
      </c>
      <c r="FZ103" s="81" vm="53121">
        <v>-3434</v>
      </c>
      <c r="GA103" s="81" vm="37789">
        <v>10662</v>
      </c>
      <c r="GB103" s="10" vm="31288">
        <v>770</v>
      </c>
      <c r="GC103" s="10" vm="24379">
        <v>501</v>
      </c>
      <c r="GD103" s="10" vm="17916">
        <v>269</v>
      </c>
      <c r="GE103" s="10" vm="51720">
        <v>525</v>
      </c>
      <c r="GF103" s="10" vm="11129">
        <v>229</v>
      </c>
      <c r="GG103" s="10" vm="4664">
        <v>296</v>
      </c>
      <c r="GH103" s="10" vm="49990">
        <v>796</v>
      </c>
      <c r="GI103" s="10" vm="37568">
        <v>215</v>
      </c>
      <c r="GJ103" s="10" vm="31060">
        <v>581</v>
      </c>
      <c r="GK103" s="10" vm="24152">
        <v>0</v>
      </c>
      <c r="GL103" s="10" vm="17697">
        <v>0</v>
      </c>
      <c r="GM103" s="10" vm="65601">
        <v>0</v>
      </c>
      <c r="GN103" s="10" vm="10925">
        <v>0</v>
      </c>
      <c r="GO103" s="10" vm="4451">
        <v>0</v>
      </c>
      <c r="GP103" s="10" vm="46614">
        <v>0</v>
      </c>
      <c r="GQ103" s="10" vm="37348">
        <v>8</v>
      </c>
      <c r="GR103" s="10" vm="30830">
        <v>123</v>
      </c>
      <c r="GS103" s="10" vm="23928">
        <v>-115</v>
      </c>
      <c r="GT103" s="10" vm="17476">
        <v>2099</v>
      </c>
      <c r="GU103" s="10" vm="44922">
        <v>1068</v>
      </c>
      <c r="GV103" s="10" vm="10709">
        <v>1031</v>
      </c>
      <c r="GW103" s="10" vm="4232">
        <v>3202</v>
      </c>
      <c r="GX103" s="81" vm="43149">
        <v>0</v>
      </c>
      <c r="GY103" s="10" vm="37122">
        <v>0</v>
      </c>
      <c r="GZ103" s="10" vm="64490">
        <v>0</v>
      </c>
      <c r="HA103" s="10" vm="23699">
        <v>0</v>
      </c>
      <c r="HB103" s="10" vm="17264">
        <v>0</v>
      </c>
      <c r="HC103" s="81" vm="54662">
        <v>1316</v>
      </c>
      <c r="HD103" s="81" vm="10492">
        <v>2503</v>
      </c>
      <c r="HE103" s="10" vm="4014">
        <v>7021</v>
      </c>
      <c r="HF103" s="10" vm="52888">
        <v>888</v>
      </c>
      <c r="HG103" s="10" vm="36902">
        <v>1643</v>
      </c>
      <c r="HH103" s="10" vm="30429">
        <v>2399</v>
      </c>
      <c r="HI103" s="10" vm="23475">
        <v>334</v>
      </c>
      <c r="HJ103" s="10" vm="17047">
        <v>3294</v>
      </c>
      <c r="HK103" s="10" vm="51529">
        <v>0</v>
      </c>
      <c r="HL103" s="10" vm="10284">
        <v>0</v>
      </c>
      <c r="HM103" s="10" vm="3797">
        <v>0</v>
      </c>
      <c r="HN103" s="10" vm="49775">
        <v>1973</v>
      </c>
      <c r="HO103" s="10" vm="36679">
        <v>10531</v>
      </c>
      <c r="HP103" s="10" vm="30194">
        <v>369</v>
      </c>
      <c r="HQ103" s="10" vm="23241">
        <v>0</v>
      </c>
      <c r="HR103" s="10" vm="16827">
        <v>369</v>
      </c>
      <c r="HS103" s="10" vm="48049">
        <v>0</v>
      </c>
      <c r="HT103" s="10" vm="10073">
        <v>0</v>
      </c>
      <c r="HU103" s="10" vm="3584">
        <v>0</v>
      </c>
      <c r="HV103" s="10" vm="46428">
        <v>5034</v>
      </c>
      <c r="HW103" s="10" vm="64973">
        <v>528</v>
      </c>
      <c r="HX103" s="10" vm="29963">
        <v>0</v>
      </c>
      <c r="HY103" s="10" vm="23008">
        <v>89</v>
      </c>
      <c r="HZ103" s="10" vm="16609">
        <v>0</v>
      </c>
      <c r="IA103" s="10" vm="44697">
        <v>0</v>
      </c>
      <c r="IB103" s="10" vm="9853">
        <v>0</v>
      </c>
      <c r="IC103" s="10" vm="3364">
        <v>5651</v>
      </c>
      <c r="ID103" s="10" vm="42927">
        <v>627</v>
      </c>
      <c r="IE103" s="10" vm="36231">
        <v>2264</v>
      </c>
      <c r="IF103" s="10" vm="29727">
        <v>1818</v>
      </c>
      <c r="IG103" s="10" vm="22819">
        <v>4709</v>
      </c>
      <c r="IH103" s="10" vm="16393">
        <v>6081</v>
      </c>
      <c r="II103" s="10" vm="54445">
        <v>6390</v>
      </c>
      <c r="IJ103" s="10" vm="9647">
        <v>0</v>
      </c>
      <c r="IK103" s="10" vm="3142">
        <v>161</v>
      </c>
      <c r="IL103" s="10" vm="52672">
        <v>-30</v>
      </c>
      <c r="IM103" s="10" vm="36000">
        <v>-2</v>
      </c>
      <c r="IN103" s="10" vm="29492">
        <v>7364</v>
      </c>
      <c r="IO103" s="81" vm="22609">
        <v>7364</v>
      </c>
      <c r="IP103" s="10" vm="16176">
        <v>0</v>
      </c>
      <c r="IQ103" s="10" vm="51327">
        <v>0</v>
      </c>
      <c r="IR103" s="10" vm="9433">
        <v>2</v>
      </c>
      <c r="IS103" s="81" vm="2923">
        <v>190</v>
      </c>
      <c r="IT103" s="10" vm="49546">
        <v>190</v>
      </c>
    </row>
    <row r="104" spans="1:254" x14ac:dyDescent="0.25">
      <c r="A104" s="8" t="s">
        <v>230</v>
      </c>
      <c r="B104" s="8" t="s">
        <v>541</v>
      </c>
      <c r="C104" s="89">
        <v>44651</v>
      </c>
      <c r="D104" s="76" vm="15970">
        <v>12</v>
      </c>
      <c r="E104" s="10" vm="1289">
        <v>26371</v>
      </c>
      <c r="F104" s="10" vm="47911">
        <v>-20490</v>
      </c>
      <c r="G104" s="10" vm="42709">
        <v>-3634</v>
      </c>
      <c r="H104" s="10" vm="59637">
        <v>2247</v>
      </c>
      <c r="I104" s="10" vm="29249">
        <v>5907</v>
      </c>
      <c r="J104" s="10" vm="63437">
        <v>8154</v>
      </c>
      <c r="K104" s="10" vm="46233">
        <v>0</v>
      </c>
      <c r="L104" s="10" vm="15750">
        <v>0</v>
      </c>
      <c r="M104" s="10" vm="9006">
        <v>0</v>
      </c>
      <c r="N104" s="10" vm="44480">
        <v>3</v>
      </c>
      <c r="O104" s="10" vm="42485">
        <v>-3888</v>
      </c>
      <c r="P104" s="10" vm="35764">
        <v>-325</v>
      </c>
      <c r="Q104" s="10" vm="29117">
        <v>0</v>
      </c>
      <c r="R104" s="10" vm="22373">
        <v>0</v>
      </c>
      <c r="S104" s="10" vm="55944">
        <v>0</v>
      </c>
      <c r="T104" s="10" vm="15543">
        <v>3944</v>
      </c>
      <c r="U104" s="10" vm="8793">
        <v>0</v>
      </c>
      <c r="V104" s="10" vm="54232">
        <v>3944</v>
      </c>
      <c r="W104" s="10" vm="42268">
        <v>0</v>
      </c>
      <c r="X104" s="10" vm="35528">
        <v>708</v>
      </c>
      <c r="Y104" s="10" vm="28942">
        <v>0</v>
      </c>
      <c r="Z104" s="10" vm="22152">
        <v>0</v>
      </c>
      <c r="AA104" s="10" vm="66081">
        <v>4652</v>
      </c>
      <c r="AB104" s="10" vm="15352">
        <v>15689</v>
      </c>
      <c r="AC104" s="10" vm="63300">
        <v>3059</v>
      </c>
      <c r="AD104" s="10" vm="51112">
        <v>18748</v>
      </c>
      <c r="AE104" s="10" vm="42049">
        <v>1350</v>
      </c>
      <c r="AF104" s="10" vm="35294">
        <v>0</v>
      </c>
      <c r="AG104" s="10" vm="28709">
        <v>0</v>
      </c>
      <c r="AH104" s="10" vm="21930">
        <v>0</v>
      </c>
      <c r="AI104" s="10" vm="49317">
        <v>20098</v>
      </c>
      <c r="AJ104" s="10" vm="15144">
        <v>3878</v>
      </c>
      <c r="AK104" s="10" vm="62566">
        <v>4662</v>
      </c>
      <c r="AL104" s="10" vm="47739">
        <v>4948</v>
      </c>
      <c r="AM104" s="10" vm="41838">
        <v>1359</v>
      </c>
      <c r="AN104" s="10" vm="35077">
        <v>238</v>
      </c>
      <c r="AO104" s="10" vm="28485">
        <v>346</v>
      </c>
      <c r="AP104" s="10" vm="21718">
        <v>0</v>
      </c>
      <c r="AQ104" s="10" vm="46007">
        <v>3771</v>
      </c>
      <c r="AR104" s="10" vm="14925">
        <v>0</v>
      </c>
      <c r="AS104" s="10" vm="8294">
        <v>0</v>
      </c>
      <c r="AT104" s="10" vm="44252">
        <v>19202</v>
      </c>
      <c r="AU104" s="10" vm="41616">
        <v>896</v>
      </c>
      <c r="AV104" s="10" vm="34929">
        <v>218</v>
      </c>
      <c r="AW104" s="10" vm="28259">
        <v>301039</v>
      </c>
      <c r="AX104" s="10" vm="21513">
        <v>0</v>
      </c>
      <c r="AY104" s="10" vm="55749">
        <v>1082</v>
      </c>
      <c r="AZ104" s="10" vm="14710">
        <v>56</v>
      </c>
      <c r="BA104" s="10" vm="8075">
        <v>0</v>
      </c>
      <c r="BB104" s="10" vm="54000">
        <v>19455</v>
      </c>
      <c r="BC104" s="10" vm="41387">
        <v>0</v>
      </c>
      <c r="BD104" s="10" vm="34747">
        <v>0</v>
      </c>
      <c r="BE104" s="10" vm="28029">
        <v>0</v>
      </c>
      <c r="BF104" s="10" vm="2142">
        <v>0</v>
      </c>
      <c r="BG104" s="10" vm="52437">
        <v>321632</v>
      </c>
      <c r="BH104" s="10" vm="14505">
        <v>2786</v>
      </c>
      <c r="BI104" s="10" vm="7870">
        <v>2228</v>
      </c>
      <c r="BJ104" s="10" vm="50894">
        <v>25962</v>
      </c>
      <c r="BK104" s="10" vm="41158">
        <v>0</v>
      </c>
      <c r="BL104" s="10" vm="34515">
        <v>0</v>
      </c>
      <c r="BM104" s="10" vm="27798">
        <v>30976</v>
      </c>
      <c r="BN104" s="10" vm="21076">
        <v>2493</v>
      </c>
      <c r="BO104" s="10" vm="49091">
        <v>0</v>
      </c>
      <c r="BP104" s="10" vm="14298">
        <v>1449</v>
      </c>
      <c r="BQ104" s="10" vm="1786">
        <v>17598</v>
      </c>
      <c r="BR104" s="10" vm="47514">
        <v>21540</v>
      </c>
      <c r="BS104" s="10" vm="40938">
        <v>9436</v>
      </c>
      <c r="BT104" s="10" vm="34291">
        <v>331068</v>
      </c>
      <c r="BU104" s="10" vm="27571">
        <v>114914</v>
      </c>
      <c r="BV104" s="10" vm="64174">
        <v>0</v>
      </c>
      <c r="BW104" s="10" vm="45785">
        <v>0</v>
      </c>
      <c r="BX104" s="10" vm="14083">
        <v>126514</v>
      </c>
      <c r="BY104" s="10" vm="7510">
        <v>0</v>
      </c>
      <c r="BZ104" s="10" vm="44034">
        <v>0</v>
      </c>
      <c r="CA104" s="10" vm="40720">
        <v>657</v>
      </c>
      <c r="CB104" s="10" vm="34120">
        <v>242085</v>
      </c>
      <c r="CC104" s="10" vm="27345">
        <v>1677</v>
      </c>
      <c r="CD104" s="10" vm="20656">
        <v>781</v>
      </c>
      <c r="CE104" s="10" vm="55532">
        <v>86525</v>
      </c>
      <c r="CF104" s="10" vm="13865">
        <v>86525</v>
      </c>
      <c r="CG104" s="10" vm="7296">
        <v>0</v>
      </c>
      <c r="CH104" s="10" vm="53782">
        <v>0</v>
      </c>
      <c r="CI104" s="10" vm="40486">
        <v>0</v>
      </c>
      <c r="CJ104" s="10" vm="33910">
        <v>0</v>
      </c>
      <c r="CK104" s="10" vm="27120">
        <v>86525</v>
      </c>
      <c r="CL104" s="10" vm="20441">
        <v>4134</v>
      </c>
      <c r="CM104" s="10" vm="65882">
        <v>3634</v>
      </c>
      <c r="CN104" s="10" vm="63888">
        <v>0</v>
      </c>
      <c r="CO104" s="10" vm="7080">
        <v>500</v>
      </c>
      <c r="CP104" s="10" vm="50664">
        <v>0</v>
      </c>
      <c r="CQ104" s="10" vm="40257">
        <v>0</v>
      </c>
      <c r="CR104" s="10" vm="33676">
        <v>0</v>
      </c>
      <c r="CS104" s="10" vm="26886">
        <v>0</v>
      </c>
      <c r="CT104" s="10" vm="20221">
        <v>58</v>
      </c>
      <c r="CU104" s="10" vm="48866">
        <v>0</v>
      </c>
      <c r="CV104" s="10" vm="13448">
        <v>146</v>
      </c>
      <c r="CW104" s="10" vm="6903">
        <v>-88</v>
      </c>
      <c r="CX104" s="10" vm="47293">
        <v>0</v>
      </c>
      <c r="CY104" s="10" vm="40036">
        <v>0</v>
      </c>
      <c r="CZ104" s="10" vm="33446">
        <v>0</v>
      </c>
      <c r="DA104" s="10" vm="26662">
        <v>0</v>
      </c>
      <c r="DB104" s="81" vm="20004">
        <v>0</v>
      </c>
      <c r="DC104" s="81" vm="45563">
        <v>0</v>
      </c>
      <c r="DD104" s="81" vm="13229">
        <v>0</v>
      </c>
      <c r="DE104" s="81" vm="6702">
        <v>0</v>
      </c>
      <c r="DF104" s="10" vm="43813">
        <v>617</v>
      </c>
      <c r="DG104" s="10" vm="39812">
        <v>0</v>
      </c>
      <c r="DH104" s="10" vm="64666">
        <v>246</v>
      </c>
      <c r="DI104" s="10" vm="26429">
        <v>371</v>
      </c>
      <c r="DJ104" s="10" vm="19794">
        <v>4809</v>
      </c>
      <c r="DK104" s="10" vm="55314">
        <v>3634</v>
      </c>
      <c r="DL104" s="10" vm="13012">
        <v>392</v>
      </c>
      <c r="DM104" s="10" vm="6484">
        <v>783</v>
      </c>
      <c r="DN104" s="10" vm="53562">
        <v>0</v>
      </c>
      <c r="DO104" s="10" vm="39583">
        <v>0</v>
      </c>
      <c r="DP104" s="10" vm="33054">
        <v>0</v>
      </c>
      <c r="DQ104" s="10" vm="26199">
        <v>0</v>
      </c>
      <c r="DR104" s="10" vm="2655">
        <v>0</v>
      </c>
      <c r="DS104" s="10" vm="52135">
        <v>0</v>
      </c>
      <c r="DT104" s="10" vm="12811">
        <v>0</v>
      </c>
      <c r="DU104" s="10" vm="6271">
        <v>0</v>
      </c>
      <c r="DV104" s="10" vm="50443">
        <v>0</v>
      </c>
      <c r="DW104" s="10" vm="39357">
        <v>0</v>
      </c>
      <c r="DX104" s="10" vm="32820">
        <v>0</v>
      </c>
      <c r="DY104" s="10" vm="25975">
        <v>0</v>
      </c>
      <c r="DZ104" s="10" vm="19360">
        <v>314</v>
      </c>
      <c r="EA104" s="10" vm="48643">
        <v>0</v>
      </c>
      <c r="EB104" s="10" vm="12601">
        <v>215</v>
      </c>
      <c r="EC104" s="10" vm="2413">
        <v>99</v>
      </c>
      <c r="ED104" s="10" vm="47073">
        <v>0</v>
      </c>
      <c r="EE104" s="10" vm="39136">
        <v>0</v>
      </c>
      <c r="EF104" s="10" vm="32591">
        <v>0</v>
      </c>
      <c r="EG104" s="10" vm="25749">
        <v>0</v>
      </c>
      <c r="EH104" s="81" vm="19145">
        <v>0</v>
      </c>
      <c r="EI104" s="81" vm="45339">
        <v>0</v>
      </c>
      <c r="EJ104" s="81" vm="12382">
        <v>0</v>
      </c>
      <c r="EK104" s="81" vm="5896">
        <v>0</v>
      </c>
      <c r="EL104" s="10" vm="43595">
        <v>1150</v>
      </c>
      <c r="EM104" s="10" vm="38910">
        <v>0</v>
      </c>
      <c r="EN104" s="10" vm="32401">
        <v>681</v>
      </c>
      <c r="EO104" s="10" vm="25519">
        <v>469</v>
      </c>
      <c r="EP104" s="10" vm="18943">
        <v>1464</v>
      </c>
      <c r="EQ104" s="10" vm="55098">
        <v>0</v>
      </c>
      <c r="ER104" s="10" vm="12164">
        <v>896</v>
      </c>
      <c r="ES104" s="10" vm="5682">
        <v>568</v>
      </c>
      <c r="ET104" s="10" vm="53347">
        <v>6273</v>
      </c>
      <c r="EU104" s="10" vm="38680">
        <v>3634</v>
      </c>
      <c r="EV104" s="10" vm="32197">
        <v>1288</v>
      </c>
      <c r="EW104" s="10" vm="25289">
        <v>1351</v>
      </c>
      <c r="EX104" s="10" vm="1785">
        <v>1035</v>
      </c>
      <c r="EY104" s="10" vm="51936">
        <v>169</v>
      </c>
      <c r="EZ104" s="10" vm="63812">
        <v>882</v>
      </c>
      <c r="FA104" s="10" vm="5470">
        <v>169</v>
      </c>
      <c r="FB104" s="10" vm="50213">
        <v>347122</v>
      </c>
      <c r="FC104" s="10" vm="38456">
        <v>0</v>
      </c>
      <c r="FD104" s="10" vm="31968">
        <v>347122</v>
      </c>
      <c r="FE104" s="10" vm="25059">
        <v>10754</v>
      </c>
      <c r="FF104" s="10" vm="18511">
        <v>1710</v>
      </c>
      <c r="FG104" s="10" vm="48423">
        <v>0</v>
      </c>
      <c r="FH104" s="10" vm="11787">
        <v>-8620</v>
      </c>
      <c r="FI104" s="10" vm="1482">
        <v>0</v>
      </c>
      <c r="FJ104" s="10" vm="46848">
        <v>0</v>
      </c>
      <c r="FK104" s="10" vm="38243">
        <v>0</v>
      </c>
      <c r="FL104" s="10" vm="31734">
        <v>350966</v>
      </c>
      <c r="FM104" s="10" vm="24825">
        <v>47394</v>
      </c>
      <c r="FN104" s="10" vm="18332">
        <v>3770</v>
      </c>
      <c r="FO104" s="10" vm="45135">
        <v>0</v>
      </c>
      <c r="FP104" s="10" vm="11575">
        <v>0</v>
      </c>
      <c r="FQ104" s="10" vm="5040">
        <v>-1237</v>
      </c>
      <c r="FR104" s="10" vm="43376">
        <v>0</v>
      </c>
      <c r="FS104" s="10" vm="38010">
        <v>0</v>
      </c>
      <c r="FT104" s="10" vm="31500">
        <v>49927</v>
      </c>
      <c r="FU104" s="10" vm="24601">
        <v>301039</v>
      </c>
      <c r="FV104" s="10" vm="18127">
        <v>299728</v>
      </c>
      <c r="FW104" s="81" vm="54876">
        <v>19780</v>
      </c>
      <c r="FX104" s="81" vm="11356">
        <v>0</v>
      </c>
      <c r="FY104" s="81" vm="4862">
        <v>0</v>
      </c>
      <c r="FZ104" s="81" vm="53129">
        <v>-325</v>
      </c>
      <c r="GA104" s="81" vm="37797">
        <v>19455</v>
      </c>
      <c r="GB104" s="10" vm="31281">
        <v>1947</v>
      </c>
      <c r="GC104" s="10" vm="24371">
        <v>939</v>
      </c>
      <c r="GD104" s="10" vm="17909">
        <v>1008</v>
      </c>
      <c r="GE104" s="10" vm="51712">
        <v>0</v>
      </c>
      <c r="GF104" s="10" vm="11137">
        <v>0</v>
      </c>
      <c r="GG104" s="10" vm="4670">
        <v>0</v>
      </c>
      <c r="GH104" s="10" vm="49997">
        <v>0</v>
      </c>
      <c r="GI104" s="10" vm="37575">
        <v>0</v>
      </c>
      <c r="GJ104" s="10" vm="31052">
        <v>0</v>
      </c>
      <c r="GK104" s="10" vm="24144">
        <v>3863</v>
      </c>
      <c r="GL104" s="10" vm="17689">
        <v>635</v>
      </c>
      <c r="GM104" s="10" vm="48241">
        <v>3228</v>
      </c>
      <c r="GN104" s="10" vm="10932">
        <v>1938</v>
      </c>
      <c r="GO104" s="10" vm="4458">
        <v>268</v>
      </c>
      <c r="GP104" s="10" vm="46621">
        <v>1670</v>
      </c>
      <c r="GQ104" s="10" vm="37354">
        <v>0</v>
      </c>
      <c r="GR104" s="10" vm="30822">
        <v>0</v>
      </c>
      <c r="GS104" s="10" vm="23919">
        <v>0</v>
      </c>
      <c r="GT104" s="10" vm="17468">
        <v>7748</v>
      </c>
      <c r="GU104" s="10" vm="44915">
        <v>1842</v>
      </c>
      <c r="GV104" s="10" vm="10716">
        <v>5906</v>
      </c>
      <c r="GW104" s="10" vm="4240">
        <v>0</v>
      </c>
      <c r="GX104" s="81" vm="43156">
        <v>0</v>
      </c>
      <c r="GY104" s="10" vm="37130">
        <v>0</v>
      </c>
      <c r="GZ104" s="10" vm="64487">
        <v>0</v>
      </c>
      <c r="HA104" s="10" vm="23690">
        <v>0</v>
      </c>
      <c r="HB104" s="10" vm="17257">
        <v>0</v>
      </c>
      <c r="HC104" s="81" vm="54654">
        <v>0</v>
      </c>
      <c r="HD104" s="81" vm="10499">
        <v>0</v>
      </c>
      <c r="HE104" s="10" vm="4021">
        <v>0</v>
      </c>
      <c r="HF104" s="10" vm="52895">
        <v>672</v>
      </c>
      <c r="HG104" s="10" vm="36909">
        <v>378</v>
      </c>
      <c r="HH104" s="10" vm="30421">
        <v>0</v>
      </c>
      <c r="HI104" s="10" vm="23467">
        <v>654</v>
      </c>
      <c r="HJ104" s="10" vm="2412">
        <v>0</v>
      </c>
      <c r="HK104" s="10" vm="51526">
        <v>12058</v>
      </c>
      <c r="HL104" s="10" vm="10291">
        <v>0</v>
      </c>
      <c r="HM104" s="10" vm="3804">
        <v>0</v>
      </c>
      <c r="HN104" s="10" vm="49783">
        <v>3836</v>
      </c>
      <c r="HO104" s="10" vm="36687">
        <v>17598</v>
      </c>
      <c r="HP104" s="10" vm="30187">
        <v>657</v>
      </c>
      <c r="HQ104" s="10" vm="23234">
        <v>0</v>
      </c>
      <c r="HR104" s="10" vm="16820">
        <v>657</v>
      </c>
      <c r="HS104" s="10" vm="48043">
        <v>0</v>
      </c>
      <c r="HT104" s="10" vm="10081">
        <v>781</v>
      </c>
      <c r="HU104" s="10" vm="2141">
        <v>781</v>
      </c>
      <c r="HV104" s="10" vm="46435">
        <v>4593</v>
      </c>
      <c r="HW104" s="10" vm="36461">
        <v>0</v>
      </c>
      <c r="HX104" s="10" vm="29956">
        <v>0</v>
      </c>
      <c r="HY104" s="10" vm="23001">
        <v>54</v>
      </c>
      <c r="HZ104" s="10" vm="16602">
        <v>0</v>
      </c>
      <c r="IA104" s="10" vm="44690">
        <v>0</v>
      </c>
      <c r="IB104" s="10" vm="9862">
        <v>-759</v>
      </c>
      <c r="IC104" s="10" vm="3372">
        <v>3888</v>
      </c>
      <c r="ID104" s="10" vm="42935">
        <v>4</v>
      </c>
      <c r="IE104" s="10" vm="36239">
        <v>0</v>
      </c>
      <c r="IF104" s="10" vm="29720">
        <v>0</v>
      </c>
      <c r="IG104" s="10" vm="22814">
        <v>4</v>
      </c>
      <c r="IH104" s="10" vm="16386">
        <v>1710</v>
      </c>
      <c r="II104" s="10" vm="54438">
        <v>4024</v>
      </c>
      <c r="IJ104" s="10" vm="9656">
        <v>0</v>
      </c>
      <c r="IK104" s="10" vm="3150">
        <v>42</v>
      </c>
      <c r="IL104" s="10" vm="52680">
        <v>-13</v>
      </c>
      <c r="IM104" s="10" vm="36008">
        <v>-31</v>
      </c>
      <c r="IN104" s="10" vm="29485">
        <v>2330</v>
      </c>
      <c r="IO104" s="81" vm="22602">
        <v>2349</v>
      </c>
      <c r="IP104" s="10" vm="1481">
        <v>0</v>
      </c>
      <c r="IQ104" s="10" vm="51320">
        <v>0</v>
      </c>
      <c r="IR104" s="10" vm="9442">
        <v>0</v>
      </c>
      <c r="IS104" s="81" vm="2930">
        <v>18</v>
      </c>
      <c r="IT104" s="10" vm="49553">
        <v>18</v>
      </c>
    </row>
    <row r="105" spans="1:254" x14ac:dyDescent="0.25">
      <c r="A105" s="8" t="s">
        <v>93</v>
      </c>
      <c r="B105" s="8" t="s">
        <v>632</v>
      </c>
      <c r="C105" s="89">
        <v>44651</v>
      </c>
      <c r="D105" s="76" vm="15962">
        <v>12</v>
      </c>
      <c r="E105" s="10" vm="9216">
        <v>16582</v>
      </c>
      <c r="F105" s="10" vm="47906">
        <v>-13699</v>
      </c>
      <c r="G105" s="10" vm="42703">
        <v>-556</v>
      </c>
      <c r="H105" s="10" vm="59645">
        <v>2327</v>
      </c>
      <c r="I105" s="10" vm="29258">
        <v>1748</v>
      </c>
      <c r="J105" s="10" vm="63444">
        <v>4075</v>
      </c>
      <c r="K105" s="10" vm="46240">
        <v>0</v>
      </c>
      <c r="L105" s="10" vm="15742">
        <v>0</v>
      </c>
      <c r="M105" s="10" vm="8998">
        <v>0</v>
      </c>
      <c r="N105" s="10" vm="44472">
        <v>7</v>
      </c>
      <c r="O105" s="10" vm="42477">
        <v>-1424</v>
      </c>
      <c r="P105" s="10" vm="35772">
        <v>0</v>
      </c>
      <c r="Q105" s="10" vm="64376">
        <v>0</v>
      </c>
      <c r="R105" s="10" vm="22380">
        <v>0</v>
      </c>
      <c r="S105" s="10" vm="55952">
        <v>0</v>
      </c>
      <c r="T105" s="10" vm="15536">
        <v>2658</v>
      </c>
      <c r="U105" s="10" vm="8786">
        <v>0</v>
      </c>
      <c r="V105" s="10" vm="54224">
        <v>2658</v>
      </c>
      <c r="W105" s="10" vm="42260">
        <v>0</v>
      </c>
      <c r="X105" s="10" vm="35536">
        <v>1905</v>
      </c>
      <c r="Y105" s="10" vm="28950">
        <v>0</v>
      </c>
      <c r="Z105" s="10" vm="22159">
        <v>0</v>
      </c>
      <c r="AA105" s="10" vm="52535">
        <v>4563</v>
      </c>
      <c r="AB105" s="10" vm="15345">
        <v>13831</v>
      </c>
      <c r="AC105" s="10" vm="8587">
        <v>1322</v>
      </c>
      <c r="AD105" s="10" vm="51105">
        <v>15153</v>
      </c>
      <c r="AE105" s="10" vm="42044">
        <v>28</v>
      </c>
      <c r="AF105" s="10" vm="35303">
        <v>0</v>
      </c>
      <c r="AG105" s="10" vm="28718">
        <v>0</v>
      </c>
      <c r="AH105" s="10" vm="21938">
        <v>0</v>
      </c>
      <c r="AI105" s="10" vm="49325">
        <v>15181</v>
      </c>
      <c r="AJ105" s="10" vm="15137">
        <v>3692</v>
      </c>
      <c r="AK105" s="10" vm="63211">
        <v>1353</v>
      </c>
      <c r="AL105" s="10" vm="47732">
        <v>2556</v>
      </c>
      <c r="AM105" s="10" vm="41831">
        <v>4415</v>
      </c>
      <c r="AN105" s="10" vm="35086">
        <v>615</v>
      </c>
      <c r="AO105" s="10" vm="28493">
        <v>77</v>
      </c>
      <c r="AP105" s="10" vm="21726">
        <v>9</v>
      </c>
      <c r="AQ105" s="10" vm="46016">
        <v>947</v>
      </c>
      <c r="AR105" s="10" vm="14918">
        <v>0</v>
      </c>
      <c r="AS105" s="10" vm="8286">
        <v>35</v>
      </c>
      <c r="AT105" s="10" vm="44244">
        <v>13699</v>
      </c>
      <c r="AU105" s="10" vm="41609">
        <v>1482</v>
      </c>
      <c r="AV105" s="10" vm="34935">
        <v>128</v>
      </c>
      <c r="AW105" s="10" vm="28267">
        <v>72149</v>
      </c>
      <c r="AX105" s="10" vm="21519">
        <v>0</v>
      </c>
      <c r="AY105" s="10" vm="55756">
        <v>82</v>
      </c>
      <c r="AZ105" s="10" vm="14703">
        <v>0</v>
      </c>
      <c r="BA105" s="10" vm="8068">
        <v>0</v>
      </c>
      <c r="BB105" s="10" vm="53992">
        <v>0</v>
      </c>
      <c r="BC105" s="10" vm="41380">
        <v>0</v>
      </c>
      <c r="BD105" s="10" vm="34755">
        <v>0</v>
      </c>
      <c r="BE105" s="10" vm="28038">
        <v>0</v>
      </c>
      <c r="BF105" s="10" vm="21305">
        <v>0</v>
      </c>
      <c r="BG105" s="10" vm="52441">
        <v>72231</v>
      </c>
      <c r="BH105" s="10" vm="14499">
        <v>1467</v>
      </c>
      <c r="BI105" s="10" vm="7864">
        <v>852</v>
      </c>
      <c r="BJ105" s="10" vm="50887">
        <v>13181</v>
      </c>
      <c r="BK105" s="10" vm="41151">
        <v>0</v>
      </c>
      <c r="BL105" s="10" vm="34524">
        <v>4113</v>
      </c>
      <c r="BM105" s="10" vm="27806">
        <v>19613</v>
      </c>
      <c r="BN105" s="10" vm="21084">
        <v>0</v>
      </c>
      <c r="BO105" s="10" vm="49099">
        <v>0</v>
      </c>
      <c r="BP105" s="10" vm="14291">
        <v>28</v>
      </c>
      <c r="BQ105" s="10" vm="7697">
        <v>6259</v>
      </c>
      <c r="BR105" s="10" vm="47507">
        <v>6287</v>
      </c>
      <c r="BS105" s="10" vm="65138">
        <v>13326</v>
      </c>
      <c r="BT105" s="10" vm="34300">
        <v>85557</v>
      </c>
      <c r="BU105" s="10" vm="27580">
        <v>0</v>
      </c>
      <c r="BV105" s="10" vm="20866">
        <v>17545</v>
      </c>
      <c r="BW105" s="10" vm="45792">
        <v>0</v>
      </c>
      <c r="BX105" s="10" vm="14076">
        <v>9404</v>
      </c>
      <c r="BY105" s="10" vm="7502">
        <v>0</v>
      </c>
      <c r="BZ105" s="10" vm="44026">
        <v>0</v>
      </c>
      <c r="CA105" s="10" vm="40713">
        <v>0</v>
      </c>
      <c r="CB105" s="10" vm="64746">
        <v>26949</v>
      </c>
      <c r="CC105" s="10" vm="27354">
        <v>1447</v>
      </c>
      <c r="CD105" s="10" vm="20663">
        <v>3554</v>
      </c>
      <c r="CE105" s="10" vm="55539">
        <v>53607</v>
      </c>
      <c r="CF105" s="10" vm="13858">
        <v>53607</v>
      </c>
      <c r="CG105" s="10" vm="7289">
        <v>0</v>
      </c>
      <c r="CH105" s="10" vm="53774">
        <v>0</v>
      </c>
      <c r="CI105" s="10" vm="40479">
        <v>0</v>
      </c>
      <c r="CJ105" s="10" vm="33918">
        <v>0</v>
      </c>
      <c r="CK105" s="10" vm="27128">
        <v>53607</v>
      </c>
      <c r="CL105" s="10" vm="20449">
        <v>1022</v>
      </c>
      <c r="CM105" s="10" vm="52297">
        <v>556</v>
      </c>
      <c r="CN105" s="10" vm="13653">
        <v>0</v>
      </c>
      <c r="CO105" s="10" vm="7074">
        <v>466</v>
      </c>
      <c r="CP105" s="10" vm="50657">
        <v>0</v>
      </c>
      <c r="CQ105" s="10" vm="40252">
        <v>0</v>
      </c>
      <c r="CR105" s="10" vm="33685">
        <v>0</v>
      </c>
      <c r="CS105" s="10" vm="26895">
        <v>0</v>
      </c>
      <c r="CT105" s="10" vm="20229">
        <v>0</v>
      </c>
      <c r="CU105" s="10" vm="48874">
        <v>0</v>
      </c>
      <c r="CV105" s="10" vm="13441">
        <v>0</v>
      </c>
      <c r="CW105" s="10" vm="63048">
        <v>0</v>
      </c>
      <c r="CX105" s="10" vm="47285">
        <v>0</v>
      </c>
      <c r="CY105" s="10" vm="40029">
        <v>0</v>
      </c>
      <c r="CZ105" s="10" vm="33454">
        <v>0</v>
      </c>
      <c r="DA105" s="10" vm="26670">
        <v>0</v>
      </c>
      <c r="DB105" s="81" vm="20012">
        <v>0</v>
      </c>
      <c r="DC105" s="81" vm="45571">
        <v>0</v>
      </c>
      <c r="DD105" s="81" vm="13222">
        <v>0</v>
      </c>
      <c r="DE105" s="81" vm="6694">
        <v>0</v>
      </c>
      <c r="DF105" s="10" vm="43805">
        <v>379</v>
      </c>
      <c r="DG105" s="10" vm="39804">
        <v>0</v>
      </c>
      <c r="DH105" s="10" vm="33265">
        <v>0</v>
      </c>
      <c r="DI105" s="10" vm="26437">
        <v>379</v>
      </c>
      <c r="DJ105" s="10" vm="19802">
        <v>1401</v>
      </c>
      <c r="DK105" s="10" vm="55320">
        <v>556</v>
      </c>
      <c r="DL105" s="10" vm="13005">
        <v>0</v>
      </c>
      <c r="DM105" s="10" vm="6477">
        <v>845</v>
      </c>
      <c r="DN105" s="10" vm="53555">
        <v>0</v>
      </c>
      <c r="DO105" s="10" vm="39576">
        <v>0</v>
      </c>
      <c r="DP105" s="10" vm="33063">
        <v>0</v>
      </c>
      <c r="DQ105" s="10" vm="26208">
        <v>0</v>
      </c>
      <c r="DR105" s="10" vm="19588">
        <v>0</v>
      </c>
      <c r="DS105" s="10" vm="52141">
        <v>0</v>
      </c>
      <c r="DT105" s="10" vm="12805">
        <v>0</v>
      </c>
      <c r="DU105" s="10" vm="6264">
        <v>0</v>
      </c>
      <c r="DV105" s="10" vm="50435">
        <v>0</v>
      </c>
      <c r="DW105" s="10" vm="39348">
        <v>0</v>
      </c>
      <c r="DX105" s="10" vm="32828">
        <v>0</v>
      </c>
      <c r="DY105" s="10" vm="25983">
        <v>0</v>
      </c>
      <c r="DZ105" s="10" vm="19368">
        <v>0</v>
      </c>
      <c r="EA105" s="10" vm="48650">
        <v>0</v>
      </c>
      <c r="EB105" s="10" vm="12594">
        <v>0</v>
      </c>
      <c r="EC105" s="10" vm="6089">
        <v>0</v>
      </c>
      <c r="ED105" s="10" vm="47066">
        <v>0</v>
      </c>
      <c r="EE105" s="10" vm="39130">
        <v>0</v>
      </c>
      <c r="EF105" s="10" vm="32600">
        <v>0</v>
      </c>
      <c r="EG105" s="10" vm="25758">
        <v>0</v>
      </c>
      <c r="EH105" s="81" vm="19153">
        <v>0</v>
      </c>
      <c r="EI105" s="81" vm="45346">
        <v>0</v>
      </c>
      <c r="EJ105" s="81" vm="12375">
        <v>0</v>
      </c>
      <c r="EK105" s="81" vm="5889">
        <v>0</v>
      </c>
      <c r="EL105" s="10" vm="43588">
        <v>0</v>
      </c>
      <c r="EM105" s="10" vm="38903">
        <v>0</v>
      </c>
      <c r="EN105" s="10" vm="64593">
        <v>0</v>
      </c>
      <c r="EO105" s="10" vm="25528">
        <v>0</v>
      </c>
      <c r="EP105" s="10" vm="18951">
        <v>0</v>
      </c>
      <c r="EQ105" s="10" vm="55105">
        <v>0</v>
      </c>
      <c r="ER105" s="10" vm="12157">
        <v>0</v>
      </c>
      <c r="ES105" s="10" vm="5675">
        <v>0</v>
      </c>
      <c r="ET105" s="10" vm="53339">
        <v>1401</v>
      </c>
      <c r="EU105" s="10" vm="38672">
        <v>556</v>
      </c>
      <c r="EV105" s="10" vm="32205">
        <v>0</v>
      </c>
      <c r="EW105" s="10" vm="25297">
        <v>845</v>
      </c>
      <c r="EX105" s="10" vm="18738">
        <v>762</v>
      </c>
      <c r="EY105" s="10" vm="51943">
        <v>175</v>
      </c>
      <c r="EZ105" s="10" vm="11978">
        <v>227</v>
      </c>
      <c r="FA105" s="10" vm="5464">
        <v>175</v>
      </c>
      <c r="FB105" s="10" vm="50206">
        <v>65367</v>
      </c>
      <c r="FC105" s="10" vm="38450">
        <v>0</v>
      </c>
      <c r="FD105" s="10" vm="31975">
        <v>65367</v>
      </c>
      <c r="FE105" s="10" vm="25068">
        <v>15694</v>
      </c>
      <c r="FF105" s="10" vm="18519">
        <v>280</v>
      </c>
      <c r="FG105" s="10" vm="48430">
        <v>0</v>
      </c>
      <c r="FH105" s="10" vm="11780">
        <v>-1124</v>
      </c>
      <c r="FI105" s="10" vm="5250">
        <v>0</v>
      </c>
      <c r="FJ105" s="10" vm="46840">
        <v>-1200</v>
      </c>
      <c r="FK105" s="10" vm="38235">
        <v>0</v>
      </c>
      <c r="FL105" s="10" vm="31742">
        <v>79017</v>
      </c>
      <c r="FM105" s="10" vm="24833">
        <v>6006</v>
      </c>
      <c r="FN105" s="10" vm="18336">
        <v>947</v>
      </c>
      <c r="FO105" s="10" vm="45141">
        <v>0</v>
      </c>
      <c r="FP105" s="10" vm="11568">
        <v>0</v>
      </c>
      <c r="FQ105" s="10" vm="5033">
        <v>-47</v>
      </c>
      <c r="FR105" s="10" vm="43369">
        <v>0</v>
      </c>
      <c r="FS105" s="10" vm="38004">
        <v>-38</v>
      </c>
      <c r="FT105" s="10" vm="31508">
        <v>6868</v>
      </c>
      <c r="FU105" s="10" vm="24609">
        <v>72149</v>
      </c>
      <c r="FV105" s="10" vm="18135">
        <v>59361</v>
      </c>
      <c r="FW105" s="81" vm="54883">
        <v>0</v>
      </c>
      <c r="FX105" s="81" vm="11349">
        <v>0</v>
      </c>
      <c r="FY105" s="81" vm="4856">
        <v>0</v>
      </c>
      <c r="FZ105" s="81" vm="53122">
        <v>0</v>
      </c>
      <c r="GA105" s="81" vm="37790">
        <v>0</v>
      </c>
      <c r="GB105" s="10" vm="31289">
        <v>0</v>
      </c>
      <c r="GC105" s="10" vm="24380">
        <v>0</v>
      </c>
      <c r="GD105" s="10" vm="17917">
        <v>0</v>
      </c>
      <c r="GE105" s="10" vm="51721">
        <v>899</v>
      </c>
      <c r="GF105" s="10" vm="11130">
        <v>202</v>
      </c>
      <c r="GG105" s="10" vm="4665">
        <v>697</v>
      </c>
      <c r="GH105" s="10" vm="49991">
        <v>1069</v>
      </c>
      <c r="GI105" s="10" vm="37569">
        <v>102</v>
      </c>
      <c r="GJ105" s="10" vm="31061">
        <v>967</v>
      </c>
      <c r="GK105" s="10" vm="24153">
        <v>0</v>
      </c>
      <c r="GL105" s="10" vm="17698">
        <v>0</v>
      </c>
      <c r="GM105" s="10" vm="65602">
        <v>0</v>
      </c>
      <c r="GN105" s="10" vm="10926">
        <v>311</v>
      </c>
      <c r="GO105" s="10" vm="4452">
        <v>227</v>
      </c>
      <c r="GP105" s="10" vm="46615">
        <v>84</v>
      </c>
      <c r="GQ105" s="10" vm="37349">
        <v>0</v>
      </c>
      <c r="GR105" s="10" vm="30831">
        <v>0</v>
      </c>
      <c r="GS105" s="10" vm="23929">
        <v>0</v>
      </c>
      <c r="GT105" s="10" vm="17477">
        <v>2279</v>
      </c>
      <c r="GU105" s="10" vm="44923">
        <v>531</v>
      </c>
      <c r="GV105" s="10" vm="10710">
        <v>1748</v>
      </c>
      <c r="GW105" s="10" vm="4233">
        <v>633</v>
      </c>
      <c r="GX105" s="81" vm="43150">
        <v>0</v>
      </c>
      <c r="GY105" s="10" vm="37123">
        <v>0</v>
      </c>
      <c r="GZ105" s="10" vm="30638">
        <v>0</v>
      </c>
      <c r="HA105" s="10" vm="23700">
        <v>3360</v>
      </c>
      <c r="HB105" s="10" vm="17265">
        <v>0</v>
      </c>
      <c r="HC105" s="81" vm="54663">
        <v>0</v>
      </c>
      <c r="HD105" s="81" vm="10493">
        <v>120</v>
      </c>
      <c r="HE105" s="10" vm="4015">
        <v>4113</v>
      </c>
      <c r="HF105" s="10" vm="52889">
        <v>492</v>
      </c>
      <c r="HG105" s="10" vm="36903">
        <v>452</v>
      </c>
      <c r="HH105" s="10" vm="30430">
        <v>3428</v>
      </c>
      <c r="HI105" s="10" vm="23476">
        <v>0</v>
      </c>
      <c r="HJ105" s="10" vm="17048">
        <v>656</v>
      </c>
      <c r="HK105" s="10" vm="51530">
        <v>0</v>
      </c>
      <c r="HL105" s="10" vm="10285">
        <v>194</v>
      </c>
      <c r="HM105" s="10" vm="3798">
        <v>0</v>
      </c>
      <c r="HN105" s="10" vm="49776">
        <v>1037</v>
      </c>
      <c r="HO105" s="10" vm="36680">
        <v>6259</v>
      </c>
      <c r="HP105" s="10" vm="30195">
        <v>0</v>
      </c>
      <c r="HQ105" s="10" vm="23242">
        <v>0</v>
      </c>
      <c r="HR105" s="10" vm="16828">
        <v>0</v>
      </c>
      <c r="HS105" s="10" vm="48050">
        <v>3554</v>
      </c>
      <c r="HT105" s="10" vm="10074">
        <v>0</v>
      </c>
      <c r="HU105" s="10" vm="3585">
        <v>3554</v>
      </c>
      <c r="HV105" s="10" vm="46429">
        <v>1460</v>
      </c>
      <c r="HW105" s="10" vm="36453">
        <v>0</v>
      </c>
      <c r="HX105" s="10" vm="29964">
        <v>0</v>
      </c>
      <c r="HY105" s="10" vm="23009">
        <v>50</v>
      </c>
      <c r="HZ105" s="10" vm="16610">
        <v>0</v>
      </c>
      <c r="IA105" s="10" vm="44698">
        <v>0</v>
      </c>
      <c r="IB105" s="10" vm="9854">
        <v>-86</v>
      </c>
      <c r="IC105" s="10" vm="3365">
        <v>1424</v>
      </c>
      <c r="ID105" s="10" vm="42928">
        <v>73</v>
      </c>
      <c r="IE105" s="10" vm="36232">
        <v>180</v>
      </c>
      <c r="IF105" s="10" vm="29728">
        <v>0</v>
      </c>
      <c r="IG105" s="10" vm="22820">
        <v>253</v>
      </c>
      <c r="IH105" s="10" vm="16394">
        <v>280</v>
      </c>
      <c r="II105" s="10" vm="54446">
        <v>957</v>
      </c>
      <c r="IJ105" s="10" vm="9648">
        <v>0</v>
      </c>
      <c r="IK105" s="10" vm="3143">
        <v>9</v>
      </c>
      <c r="IL105" s="10" vm="52673">
        <v>-22</v>
      </c>
      <c r="IM105" s="10" vm="36001">
        <v>-3</v>
      </c>
      <c r="IN105" s="10" vm="29493">
        <v>3208</v>
      </c>
      <c r="IO105" s="81" vm="22610">
        <v>3208</v>
      </c>
      <c r="IP105" s="10" vm="16177">
        <v>0</v>
      </c>
      <c r="IQ105" s="10" vm="51328">
        <v>0</v>
      </c>
      <c r="IR105" s="10" vm="9434">
        <v>0</v>
      </c>
      <c r="IS105" s="81" vm="2924">
        <v>0</v>
      </c>
      <c r="IT105" s="10" vm="49547">
        <v>0</v>
      </c>
    </row>
    <row r="106" spans="1:254" x14ac:dyDescent="0.25">
      <c r="A106" s="8" t="s">
        <v>274</v>
      </c>
      <c r="B106" s="8" t="s">
        <v>972</v>
      </c>
      <c r="C106" s="89">
        <v>44651</v>
      </c>
      <c r="D106" s="76" vm="15971">
        <v>12</v>
      </c>
      <c r="E106" s="10" vm="9224">
        <v>93672</v>
      </c>
      <c r="F106" s="10" vm="47912">
        <v>-52518</v>
      </c>
      <c r="G106" s="10" vm="42710">
        <v>-6028</v>
      </c>
      <c r="H106" s="10" vm="59638">
        <v>35126</v>
      </c>
      <c r="I106" s="10" vm="29250">
        <v>2142</v>
      </c>
      <c r="J106" s="10" vm="63438">
        <v>37268</v>
      </c>
      <c r="K106" s="10" vm="46234">
        <v>0</v>
      </c>
      <c r="L106" s="10" vm="15751">
        <v>0</v>
      </c>
      <c r="M106" s="10" vm="9007">
        <v>0</v>
      </c>
      <c r="N106" s="10" vm="44481">
        <v>6</v>
      </c>
      <c r="O106" s="10" vm="42486">
        <v>-13131</v>
      </c>
      <c r="P106" s="10" vm="35765">
        <v>-87</v>
      </c>
      <c r="Q106" s="10" vm="64371">
        <v>0</v>
      </c>
      <c r="R106" s="10" vm="22374">
        <v>0</v>
      </c>
      <c r="S106" s="10" vm="55945">
        <v>0</v>
      </c>
      <c r="T106" s="10" vm="15544">
        <v>24056</v>
      </c>
      <c r="U106" s="10" vm="8794">
        <v>45</v>
      </c>
      <c r="V106" s="10" vm="54233">
        <v>24101</v>
      </c>
      <c r="W106" s="10" vm="42269">
        <v>0</v>
      </c>
      <c r="X106" s="10" vm="35529">
        <v>5309</v>
      </c>
      <c r="Y106" s="10" vm="28943">
        <v>0</v>
      </c>
      <c r="Z106" s="10" vm="22153">
        <v>0</v>
      </c>
      <c r="AA106" s="10" vm="66082">
        <v>29410</v>
      </c>
      <c r="AB106" s="10" vm="15353">
        <v>67336</v>
      </c>
      <c r="AC106" s="10" vm="8594">
        <v>6321</v>
      </c>
      <c r="AD106" s="10" vm="51113">
        <v>73657</v>
      </c>
      <c r="AE106" s="10" vm="42050">
        <v>2954</v>
      </c>
      <c r="AF106" s="10" vm="35295">
        <v>0</v>
      </c>
      <c r="AG106" s="10" vm="28710">
        <v>0</v>
      </c>
      <c r="AH106" s="10" vm="21931">
        <v>0</v>
      </c>
      <c r="AI106" s="10" vm="49318">
        <v>76611</v>
      </c>
      <c r="AJ106" s="10" vm="15145">
        <v>5474</v>
      </c>
      <c r="AK106" s="10" vm="63213">
        <v>6533</v>
      </c>
      <c r="AL106" s="10" vm="47740">
        <v>11649</v>
      </c>
      <c r="AM106" s="10" vm="41839">
        <v>8000</v>
      </c>
      <c r="AN106" s="10" vm="35078">
        <v>1804</v>
      </c>
      <c r="AO106" s="10" vm="28486">
        <v>682</v>
      </c>
      <c r="AP106" s="10" vm="21719">
        <v>270</v>
      </c>
      <c r="AQ106" s="10" vm="46008">
        <v>11095</v>
      </c>
      <c r="AR106" s="10" vm="14926">
        <v>0</v>
      </c>
      <c r="AS106" s="10" vm="8295">
        <v>814</v>
      </c>
      <c r="AT106" s="10" vm="44253">
        <v>46321</v>
      </c>
      <c r="AU106" s="10" vm="41617">
        <v>30290</v>
      </c>
      <c r="AV106" s="10" vm="34930">
        <v>743</v>
      </c>
      <c r="AW106" s="10" vm="28260">
        <v>877646</v>
      </c>
      <c r="AX106" s="10" vm="21514">
        <v>0</v>
      </c>
      <c r="AY106" s="10" vm="55750">
        <v>7166</v>
      </c>
      <c r="AZ106" s="10" vm="14711">
        <v>0</v>
      </c>
      <c r="BA106" s="10" vm="8076">
        <v>0</v>
      </c>
      <c r="BB106" s="10" vm="54001">
        <v>274</v>
      </c>
      <c r="BC106" s="10" vm="41388">
        <v>0</v>
      </c>
      <c r="BD106" s="10" vm="34748">
        <v>0</v>
      </c>
      <c r="BE106" s="10" vm="28030">
        <v>0</v>
      </c>
      <c r="BF106" s="10" vm="21299">
        <v>0</v>
      </c>
      <c r="BG106" s="10" vm="65956">
        <v>885086</v>
      </c>
      <c r="BH106" s="10" vm="14506">
        <v>5106</v>
      </c>
      <c r="BI106" s="10" vm="7871">
        <v>5459</v>
      </c>
      <c r="BJ106" s="10" vm="50895">
        <v>15544</v>
      </c>
      <c r="BK106" s="10" vm="41159">
        <v>3246</v>
      </c>
      <c r="BL106" s="10" vm="34516">
        <v>2144</v>
      </c>
      <c r="BM106" s="10" vm="27799">
        <v>31499</v>
      </c>
      <c r="BN106" s="10" vm="21077">
        <v>499</v>
      </c>
      <c r="BO106" s="10" vm="49092">
        <v>0</v>
      </c>
      <c r="BP106" s="10" vm="14299">
        <v>3002</v>
      </c>
      <c r="BQ106" s="10" vm="7703">
        <v>28197</v>
      </c>
      <c r="BR106" s="10" vm="47515">
        <v>31698</v>
      </c>
      <c r="BS106" s="10" vm="40939">
        <v>-199</v>
      </c>
      <c r="BT106" s="10" vm="34292">
        <v>884887</v>
      </c>
      <c r="BU106" s="10" vm="27572">
        <v>72644</v>
      </c>
      <c r="BV106" s="10" vm="20859">
        <v>295809</v>
      </c>
      <c r="BW106" s="10" vm="45786">
        <v>0</v>
      </c>
      <c r="BX106" s="10" vm="14084">
        <v>283424</v>
      </c>
      <c r="BY106" s="10" vm="7511">
        <v>0</v>
      </c>
      <c r="BZ106" s="10" vm="44035">
        <v>0</v>
      </c>
      <c r="CA106" s="10" vm="40721">
        <v>1712</v>
      </c>
      <c r="CB106" s="10" vm="34121">
        <v>653589</v>
      </c>
      <c r="CC106" s="10" vm="27346">
        <v>6715</v>
      </c>
      <c r="CD106" s="10" vm="20657">
        <v>0</v>
      </c>
      <c r="CE106" s="10" vm="55533">
        <v>224583</v>
      </c>
      <c r="CF106" s="10" vm="13866">
        <v>224583</v>
      </c>
      <c r="CG106" s="10" vm="7297">
        <v>0</v>
      </c>
      <c r="CH106" s="10" vm="53783">
        <v>0</v>
      </c>
      <c r="CI106" s="10" vm="40487">
        <v>0</v>
      </c>
      <c r="CJ106" s="10" vm="33911">
        <v>0</v>
      </c>
      <c r="CK106" s="10" vm="27121">
        <v>224583</v>
      </c>
      <c r="CL106" s="10" vm="20442">
        <v>7861</v>
      </c>
      <c r="CM106" s="10" vm="52293">
        <v>6028</v>
      </c>
      <c r="CN106" s="10" vm="13659">
        <v>0</v>
      </c>
      <c r="CO106" s="10" vm="7081">
        <v>1833</v>
      </c>
      <c r="CP106" s="10" vm="50665">
        <v>0</v>
      </c>
      <c r="CQ106" s="10" vm="40258">
        <v>0</v>
      </c>
      <c r="CR106" s="10" vm="33677">
        <v>0</v>
      </c>
      <c r="CS106" s="10" vm="26887">
        <v>0</v>
      </c>
      <c r="CT106" s="10" vm="20222">
        <v>0</v>
      </c>
      <c r="CU106" s="10" vm="48867">
        <v>0</v>
      </c>
      <c r="CV106" s="10" vm="13449">
        <v>0</v>
      </c>
      <c r="CW106" s="10" vm="6904">
        <v>0</v>
      </c>
      <c r="CX106" s="10" vm="47294">
        <v>0</v>
      </c>
      <c r="CY106" s="10" vm="40037">
        <v>0</v>
      </c>
      <c r="CZ106" s="10" vm="33447">
        <v>0</v>
      </c>
      <c r="DA106" s="10" vm="26663">
        <v>0</v>
      </c>
      <c r="DB106" s="81" vm="20005">
        <v>512</v>
      </c>
      <c r="DC106" s="81" vm="45564">
        <v>0</v>
      </c>
      <c r="DD106" s="81" vm="13230">
        <v>0</v>
      </c>
      <c r="DE106" s="81" vm="6703">
        <v>512</v>
      </c>
      <c r="DF106" s="10" vm="43814">
        <v>8688</v>
      </c>
      <c r="DG106" s="10" vm="39813">
        <v>0</v>
      </c>
      <c r="DH106" s="10" vm="64667">
        <v>6197</v>
      </c>
      <c r="DI106" s="10" vm="26430">
        <v>2491</v>
      </c>
      <c r="DJ106" s="10" vm="19795">
        <v>17061</v>
      </c>
      <c r="DK106" s="10" vm="55315">
        <v>6028</v>
      </c>
      <c r="DL106" s="10" vm="13013">
        <v>6197</v>
      </c>
      <c r="DM106" s="10" vm="6485">
        <v>4836</v>
      </c>
      <c r="DN106" s="10" vm="53563">
        <v>0</v>
      </c>
      <c r="DO106" s="10" vm="39584">
        <v>0</v>
      </c>
      <c r="DP106" s="10" vm="33055">
        <v>0</v>
      </c>
      <c r="DQ106" s="10" vm="26200">
        <v>0</v>
      </c>
      <c r="DR106" s="10" vm="19581">
        <v>0</v>
      </c>
      <c r="DS106" s="10" vm="52136">
        <v>0</v>
      </c>
      <c r="DT106" s="10" vm="12812">
        <v>0</v>
      </c>
      <c r="DU106" s="10" vm="6272">
        <v>0</v>
      </c>
      <c r="DV106" s="10" vm="50444">
        <v>0</v>
      </c>
      <c r="DW106" s="10" vm="39358">
        <v>0</v>
      </c>
      <c r="DX106" s="10" vm="32821">
        <v>0</v>
      </c>
      <c r="DY106" s="10" vm="25976">
        <v>0</v>
      </c>
      <c r="DZ106" s="10" vm="19361">
        <v>0</v>
      </c>
      <c r="EA106" s="10" vm="48644">
        <v>0</v>
      </c>
      <c r="EB106" s="10" vm="12602">
        <v>0</v>
      </c>
      <c r="EC106" s="10" vm="6095">
        <v>0</v>
      </c>
      <c r="ED106" s="10" vm="47074">
        <v>0</v>
      </c>
      <c r="EE106" s="10" vm="39137">
        <v>0</v>
      </c>
      <c r="EF106" s="10" vm="32592">
        <v>0</v>
      </c>
      <c r="EG106" s="10" vm="25750">
        <v>0</v>
      </c>
      <c r="EH106" s="81" vm="19146">
        <v>0</v>
      </c>
      <c r="EI106" s="81" vm="45340">
        <v>0</v>
      </c>
      <c r="EJ106" s="81" vm="12383">
        <v>0</v>
      </c>
      <c r="EK106" s="81" vm="5897">
        <v>0</v>
      </c>
      <c r="EL106" s="10" vm="43596">
        <v>0</v>
      </c>
      <c r="EM106" s="10" vm="38911">
        <v>0</v>
      </c>
      <c r="EN106" s="10" vm="32402">
        <v>0</v>
      </c>
      <c r="EO106" s="10" vm="25520">
        <v>0</v>
      </c>
      <c r="EP106" s="10" vm="18944">
        <v>0</v>
      </c>
      <c r="EQ106" s="10" vm="55099">
        <v>0</v>
      </c>
      <c r="ER106" s="10" vm="12165">
        <v>0</v>
      </c>
      <c r="ES106" s="10" vm="5683">
        <v>0</v>
      </c>
      <c r="ET106" s="10" vm="53348">
        <v>17061</v>
      </c>
      <c r="EU106" s="10" vm="38681">
        <v>6028</v>
      </c>
      <c r="EV106" s="10" vm="32198">
        <v>6197</v>
      </c>
      <c r="EW106" s="10" vm="25290">
        <v>4836</v>
      </c>
      <c r="EX106" s="10" vm="18731">
        <v>2420</v>
      </c>
      <c r="EY106" s="10" vm="51937">
        <v>1414</v>
      </c>
      <c r="EZ106" s="10" vm="63813">
        <v>735</v>
      </c>
      <c r="FA106" s="10" vm="5471">
        <v>1414</v>
      </c>
      <c r="FB106" s="10" vm="50214">
        <v>909667</v>
      </c>
      <c r="FC106" s="10" vm="38457">
        <v>0</v>
      </c>
      <c r="FD106" s="10" vm="31969">
        <v>909667</v>
      </c>
      <c r="FE106" s="10" vm="25060">
        <v>83472</v>
      </c>
      <c r="FF106" s="10" vm="18512">
        <v>2277</v>
      </c>
      <c r="FG106" s="10" vm="48424">
        <v>0</v>
      </c>
      <c r="FH106" s="10" vm="11788">
        <v>-10039</v>
      </c>
      <c r="FI106" s="10" vm="5258">
        <v>0</v>
      </c>
      <c r="FJ106" s="10" vm="46849">
        <v>-655</v>
      </c>
      <c r="FK106" s="10" vm="38244">
        <v>0</v>
      </c>
      <c r="FL106" s="10" vm="31735">
        <v>984722</v>
      </c>
      <c r="FM106" s="10" vm="24826">
        <v>97313</v>
      </c>
      <c r="FN106" s="10" vm="64052">
        <v>10138</v>
      </c>
      <c r="FO106" s="10" vm="45136">
        <v>0</v>
      </c>
      <c r="FP106" s="10" vm="11576">
        <v>0</v>
      </c>
      <c r="FQ106" s="10" vm="5041">
        <v>-374</v>
      </c>
      <c r="FR106" s="10" vm="43377">
        <v>0</v>
      </c>
      <c r="FS106" s="10" vm="38011">
        <v>0</v>
      </c>
      <c r="FT106" s="10" vm="31501">
        <v>107077</v>
      </c>
      <c r="FU106" s="10" vm="24602">
        <v>877645</v>
      </c>
      <c r="FV106" s="10" vm="18128">
        <v>812354</v>
      </c>
      <c r="FW106" s="81" vm="54877">
        <v>361</v>
      </c>
      <c r="FX106" s="81" vm="11357">
        <v>0</v>
      </c>
      <c r="FY106" s="81" vm="4863">
        <v>0</v>
      </c>
      <c r="FZ106" s="81" vm="53130">
        <v>-87</v>
      </c>
      <c r="GA106" s="81" vm="37798">
        <v>274</v>
      </c>
      <c r="GB106" s="10" vm="31282">
        <v>1796</v>
      </c>
      <c r="GC106" s="10" vm="24372">
        <v>1004</v>
      </c>
      <c r="GD106" s="10" vm="17910">
        <v>792</v>
      </c>
      <c r="GE106" s="10" vm="51713">
        <v>104</v>
      </c>
      <c r="GF106" s="10" vm="11138">
        <v>37</v>
      </c>
      <c r="GG106" s="10" vm="4671">
        <v>67</v>
      </c>
      <c r="GH106" s="10" vm="49998">
        <v>1834</v>
      </c>
      <c r="GI106" s="10" vm="37576">
        <v>1193</v>
      </c>
      <c r="GJ106" s="10" vm="31053">
        <v>641</v>
      </c>
      <c r="GK106" s="10" vm="24145">
        <v>128</v>
      </c>
      <c r="GL106" s="10" vm="17690">
        <v>41</v>
      </c>
      <c r="GM106" s="10" vm="48242">
        <v>87</v>
      </c>
      <c r="GN106" s="10" vm="10933">
        <v>909</v>
      </c>
      <c r="GO106" s="10" vm="4459">
        <v>387</v>
      </c>
      <c r="GP106" s="10" vm="46622">
        <v>522</v>
      </c>
      <c r="GQ106" s="10" vm="37355">
        <v>38</v>
      </c>
      <c r="GR106" s="10" vm="30823">
        <v>5</v>
      </c>
      <c r="GS106" s="10" vm="23920">
        <v>33</v>
      </c>
      <c r="GT106" s="10" vm="17469">
        <v>4809</v>
      </c>
      <c r="GU106" s="10" vm="44916">
        <v>2667</v>
      </c>
      <c r="GV106" s="10" vm="10717">
        <v>2142</v>
      </c>
      <c r="GW106" s="10" vm="4241">
        <v>1494</v>
      </c>
      <c r="GX106" s="81" vm="43157">
        <v>0</v>
      </c>
      <c r="GY106" s="10" vm="37131">
        <v>0</v>
      </c>
      <c r="GZ106" s="10" vm="64488">
        <v>650</v>
      </c>
      <c r="HA106" s="10" vm="23691">
        <v>0</v>
      </c>
      <c r="HB106" s="10" vm="17258">
        <v>0</v>
      </c>
      <c r="HC106" s="81" vm="54655">
        <v>0</v>
      </c>
      <c r="HD106" s="81" vm="10500">
        <v>0</v>
      </c>
      <c r="HE106" s="10" vm="4022">
        <v>2144</v>
      </c>
      <c r="HF106" s="10" vm="52896">
        <v>1136</v>
      </c>
      <c r="HG106" s="10" vm="36910">
        <v>2395</v>
      </c>
      <c r="HH106" s="10" vm="30422">
        <v>9505</v>
      </c>
      <c r="HI106" s="10" vm="23468">
        <v>285</v>
      </c>
      <c r="HJ106" s="10" vm="17040">
        <v>11051</v>
      </c>
      <c r="HK106" s="10" vm="65756">
        <v>0</v>
      </c>
      <c r="HL106" s="10" vm="10292">
        <v>0</v>
      </c>
      <c r="HM106" s="10" vm="3805">
        <v>0</v>
      </c>
      <c r="HN106" s="10" vm="65657">
        <v>3825</v>
      </c>
      <c r="HO106" s="10" vm="36688">
        <v>28197</v>
      </c>
      <c r="HP106" s="10" vm="30188">
        <v>1637</v>
      </c>
      <c r="HQ106" s="10" vm="23235">
        <v>73</v>
      </c>
      <c r="HR106" s="10" vm="16821">
        <v>1710</v>
      </c>
      <c r="HS106" s="10" vm="48044">
        <v>0</v>
      </c>
      <c r="HT106" s="10" vm="10082">
        <v>0</v>
      </c>
      <c r="HU106" s="10" vm="3591">
        <v>0</v>
      </c>
      <c r="HV106" s="10" vm="46436">
        <v>13881</v>
      </c>
      <c r="HW106" s="10" vm="36462">
        <v>259</v>
      </c>
      <c r="HX106" s="10" vm="29957">
        <v>0</v>
      </c>
      <c r="HY106" s="10" vm="23002">
        <v>246</v>
      </c>
      <c r="HZ106" s="10" vm="16603">
        <v>3</v>
      </c>
      <c r="IA106" s="10" vm="44691">
        <v>0</v>
      </c>
      <c r="IB106" s="10" vm="9863">
        <v>-1258</v>
      </c>
      <c r="IC106" s="10" vm="3373">
        <v>13131</v>
      </c>
      <c r="ID106" s="10" vm="42936">
        <v>46</v>
      </c>
      <c r="IE106" s="10" vm="36240">
        <v>177</v>
      </c>
      <c r="IF106" s="10" vm="29721">
        <v>202</v>
      </c>
      <c r="IG106" s="10" vm="22815">
        <v>425</v>
      </c>
      <c r="IH106" s="10" vm="16387">
        <v>2277</v>
      </c>
      <c r="II106" s="10" vm="54439">
        <v>12065</v>
      </c>
      <c r="IJ106" s="10" vm="9657">
        <v>0</v>
      </c>
      <c r="IK106" s="10" vm="3151">
        <v>499</v>
      </c>
      <c r="IL106" s="10" vm="52681">
        <v>-47</v>
      </c>
      <c r="IM106" s="10" vm="36009">
        <v>-44</v>
      </c>
      <c r="IN106" s="10" vm="29486">
        <v>14635</v>
      </c>
      <c r="IO106" s="81" vm="22603">
        <v>16117</v>
      </c>
      <c r="IP106" s="10" vm="16170">
        <v>0</v>
      </c>
      <c r="IQ106" s="10" vm="51321">
        <v>0</v>
      </c>
      <c r="IR106" s="10" vm="9443">
        <v>0</v>
      </c>
      <c r="IS106" s="81" vm="2931">
        <v>0</v>
      </c>
      <c r="IT106" s="10" vm="49554">
        <v>0</v>
      </c>
    </row>
    <row r="107" spans="1:254" x14ac:dyDescent="0.25">
      <c r="A107" s="8" t="s">
        <v>52</v>
      </c>
      <c r="B107" s="8" t="s">
        <v>643</v>
      </c>
      <c r="C107" s="89">
        <v>44651</v>
      </c>
      <c r="D107" s="76" vm="15963">
        <v>12</v>
      </c>
      <c r="E107" s="10" vm="9217">
        <v>78256</v>
      </c>
      <c r="F107" s="10" vm="65488">
        <v>-56547</v>
      </c>
      <c r="G107" s="10" vm="42704">
        <v>-76</v>
      </c>
      <c r="H107" s="10" vm="59646">
        <v>21633</v>
      </c>
      <c r="I107" s="10" vm="29259">
        <v>2201</v>
      </c>
      <c r="J107" s="10" vm="63445">
        <v>23834</v>
      </c>
      <c r="K107" s="10" vm="46241">
        <v>0</v>
      </c>
      <c r="L107" s="10" vm="15743">
        <v>0</v>
      </c>
      <c r="M107" s="10" vm="8999">
        <v>0</v>
      </c>
      <c r="N107" s="10" vm="44473">
        <v>13</v>
      </c>
      <c r="O107" s="10" vm="42478">
        <v>-18228</v>
      </c>
      <c r="P107" s="10" vm="35773">
        <v>-415</v>
      </c>
      <c r="Q107" s="10" vm="29119">
        <v>0</v>
      </c>
      <c r="R107" s="10" vm="22381">
        <v>0</v>
      </c>
      <c r="S107" s="10" vm="55953">
        <v>0</v>
      </c>
      <c r="T107" s="10" vm="15537">
        <v>5204</v>
      </c>
      <c r="U107" s="10" vm="8787">
        <v>0</v>
      </c>
      <c r="V107" s="10" vm="54225">
        <v>5204</v>
      </c>
      <c r="W107" s="10" vm="42261">
        <v>0</v>
      </c>
      <c r="X107" s="10" vm="35537">
        <v>0</v>
      </c>
      <c r="Y107" s="10" vm="28951">
        <v>0</v>
      </c>
      <c r="Z107" s="10" vm="22160">
        <v>0</v>
      </c>
      <c r="AA107" s="10" vm="66085">
        <v>5204</v>
      </c>
      <c r="AB107" s="10" vm="15346">
        <v>66607</v>
      </c>
      <c r="AC107" s="10" vm="8588">
        <v>5914</v>
      </c>
      <c r="AD107" s="10" vm="51106">
        <v>72521</v>
      </c>
      <c r="AE107" s="10" vm="42045">
        <v>130</v>
      </c>
      <c r="AF107" s="10" vm="35304">
        <v>0</v>
      </c>
      <c r="AG107" s="10" vm="28719">
        <v>0</v>
      </c>
      <c r="AH107" s="10" vm="21939">
        <v>0</v>
      </c>
      <c r="AI107" s="10" vm="49326">
        <v>72651</v>
      </c>
      <c r="AJ107" s="10" vm="15138">
        <v>19184</v>
      </c>
      <c r="AK107" s="10" vm="100574">
        <v>1001</v>
      </c>
      <c r="AL107" s="10" vm="47733">
        <v>12325</v>
      </c>
      <c r="AM107" s="10" vm="41832">
        <v>8861</v>
      </c>
      <c r="AN107" s="10" vm="35087">
        <v>2918</v>
      </c>
      <c r="AO107" s="10" vm="28494">
        <v>301</v>
      </c>
      <c r="AP107" s="10" vm="21727">
        <v>0</v>
      </c>
      <c r="AQ107" s="10" vm="46017">
        <v>7947</v>
      </c>
      <c r="AR107" s="10" vm="14919">
        <v>0</v>
      </c>
      <c r="AS107" s="10" vm="8287">
        <v>130</v>
      </c>
      <c r="AT107" s="10" vm="44245">
        <v>52667</v>
      </c>
      <c r="AU107" s="10" vm="41610">
        <v>19984</v>
      </c>
      <c r="AV107" s="10" vm="64867">
        <v>763</v>
      </c>
      <c r="AW107" s="10" vm="28268">
        <v>471480</v>
      </c>
      <c r="AX107" s="10" vm="21520">
        <v>0</v>
      </c>
      <c r="AY107" s="10" vm="55757">
        <v>7135</v>
      </c>
      <c r="AZ107" s="10" vm="14704">
        <v>0</v>
      </c>
      <c r="BA107" s="10" vm="8069">
        <v>0</v>
      </c>
      <c r="BB107" s="10" vm="53993">
        <v>465</v>
      </c>
      <c r="BC107" s="10" vm="41381">
        <v>0</v>
      </c>
      <c r="BD107" s="10" vm="34756">
        <v>0</v>
      </c>
      <c r="BE107" s="10" vm="28039">
        <v>0</v>
      </c>
      <c r="BF107" s="10" vm="21306">
        <v>0</v>
      </c>
      <c r="BG107" s="10" vm="65960">
        <v>479080</v>
      </c>
      <c r="BH107" s="10" vm="14500">
        <v>228</v>
      </c>
      <c r="BI107" s="10" vm="7865">
        <v>1659</v>
      </c>
      <c r="BJ107" s="10" vm="50888">
        <v>20814</v>
      </c>
      <c r="BK107" s="10" vm="41152">
        <v>0</v>
      </c>
      <c r="BL107" s="10" vm="34525">
        <v>5941</v>
      </c>
      <c r="BM107" s="10" vm="27807">
        <v>28642</v>
      </c>
      <c r="BN107" s="10" vm="21085">
        <v>0</v>
      </c>
      <c r="BO107" s="10" vm="49100">
        <v>0</v>
      </c>
      <c r="BP107" s="10" vm="14292">
        <v>137</v>
      </c>
      <c r="BQ107" s="10" vm="7698">
        <v>10235</v>
      </c>
      <c r="BR107" s="10" vm="47508">
        <v>10372</v>
      </c>
      <c r="BS107" s="10" vm="40935">
        <v>18270</v>
      </c>
      <c r="BT107" s="10" vm="34301">
        <v>497350</v>
      </c>
      <c r="BU107" s="10" vm="27581">
        <v>0</v>
      </c>
      <c r="BV107" s="10" vm="20867">
        <v>293372</v>
      </c>
      <c r="BW107" s="10" vm="45793">
        <v>0</v>
      </c>
      <c r="BX107" s="10" vm="14077">
        <v>19207</v>
      </c>
      <c r="BY107" s="10" vm="7503">
        <v>0</v>
      </c>
      <c r="BZ107" s="10" vm="44027">
        <v>0</v>
      </c>
      <c r="CA107" s="10" vm="40714">
        <v>318</v>
      </c>
      <c r="CB107" s="10" vm="34126">
        <v>312897</v>
      </c>
      <c r="CC107" s="10" vm="27355">
        <v>0</v>
      </c>
      <c r="CD107" s="10" vm="20664">
        <v>0</v>
      </c>
      <c r="CE107" s="10" vm="55540">
        <v>184453</v>
      </c>
      <c r="CF107" s="10" vm="13859">
        <v>184453</v>
      </c>
      <c r="CG107" s="10" vm="7290">
        <v>0</v>
      </c>
      <c r="CH107" s="10" vm="53775">
        <v>0</v>
      </c>
      <c r="CI107" s="10" vm="40480">
        <v>0</v>
      </c>
      <c r="CJ107" s="10" vm="33919">
        <v>0</v>
      </c>
      <c r="CK107" s="10" vm="27129">
        <v>184453</v>
      </c>
      <c r="CL107" s="10" vm="20450">
        <v>165</v>
      </c>
      <c r="CM107" s="10" vm="52298">
        <v>76</v>
      </c>
      <c r="CN107" s="10" vm="13654">
        <v>0</v>
      </c>
      <c r="CO107" s="10" vm="7075">
        <v>89</v>
      </c>
      <c r="CP107" s="10" vm="50658">
        <v>0</v>
      </c>
      <c r="CQ107" s="10" vm="40253">
        <v>0</v>
      </c>
      <c r="CR107" s="10" vm="33686">
        <v>0</v>
      </c>
      <c r="CS107" s="10" vm="26896">
        <v>0</v>
      </c>
      <c r="CT107" s="10" vm="20230">
        <v>0</v>
      </c>
      <c r="CU107" s="10" vm="48875">
        <v>0</v>
      </c>
      <c r="CV107" s="10" vm="13442">
        <v>0</v>
      </c>
      <c r="CW107" s="10" vm="6896">
        <v>0</v>
      </c>
      <c r="CX107" s="10" vm="47286">
        <v>0</v>
      </c>
      <c r="CY107" s="10" vm="40030">
        <v>0</v>
      </c>
      <c r="CZ107" s="10" vm="33455">
        <v>0</v>
      </c>
      <c r="DA107" s="10" vm="26671">
        <v>0</v>
      </c>
      <c r="DB107" s="81" vm="20013">
        <v>0</v>
      </c>
      <c r="DC107" s="81" vm="45572">
        <v>0</v>
      </c>
      <c r="DD107" s="81" vm="13223">
        <v>0</v>
      </c>
      <c r="DE107" s="81" vm="6695">
        <v>0</v>
      </c>
      <c r="DF107" s="10" vm="43806">
        <v>4888</v>
      </c>
      <c r="DG107" s="10" vm="39805">
        <v>0</v>
      </c>
      <c r="DH107" s="10" vm="33266">
        <v>3809</v>
      </c>
      <c r="DI107" s="10" vm="26438">
        <v>1079</v>
      </c>
      <c r="DJ107" s="10" vm="19803">
        <v>5053</v>
      </c>
      <c r="DK107" s="10" vm="55321">
        <v>76</v>
      </c>
      <c r="DL107" s="10" vm="13006">
        <v>3809</v>
      </c>
      <c r="DM107" s="10" vm="6478">
        <v>1168</v>
      </c>
      <c r="DN107" s="10" vm="53556">
        <v>0</v>
      </c>
      <c r="DO107" s="10" vm="39577">
        <v>0</v>
      </c>
      <c r="DP107" s="10" vm="33064">
        <v>0</v>
      </c>
      <c r="DQ107" s="10" vm="26209">
        <v>0</v>
      </c>
      <c r="DR107" s="10" vm="19589">
        <v>0</v>
      </c>
      <c r="DS107" s="10" vm="52142">
        <v>0</v>
      </c>
      <c r="DT107" s="10" vm="12806">
        <v>0</v>
      </c>
      <c r="DU107" s="10" vm="63023">
        <v>0</v>
      </c>
      <c r="DV107" s="10" vm="50436">
        <v>0</v>
      </c>
      <c r="DW107" s="10" vm="39349">
        <v>0</v>
      </c>
      <c r="DX107" s="10" vm="32829">
        <v>0</v>
      </c>
      <c r="DY107" s="10" vm="25984">
        <v>0</v>
      </c>
      <c r="DZ107" s="10" vm="19369">
        <v>552</v>
      </c>
      <c r="EA107" s="10" vm="48651">
        <v>0</v>
      </c>
      <c r="EB107" s="10" vm="12595">
        <v>71</v>
      </c>
      <c r="EC107" s="10" vm="6090">
        <v>481</v>
      </c>
      <c r="ED107" s="10" vm="47067">
        <v>0</v>
      </c>
      <c r="EE107" s="10" vm="39131">
        <v>0</v>
      </c>
      <c r="EF107" s="10" vm="32601">
        <v>0</v>
      </c>
      <c r="EG107" s="10" vm="25759">
        <v>0</v>
      </c>
      <c r="EH107" s="81" vm="19154">
        <v>0</v>
      </c>
      <c r="EI107" s="81" vm="45347">
        <v>0</v>
      </c>
      <c r="EJ107" s="81" vm="12376">
        <v>0</v>
      </c>
      <c r="EK107" s="81" vm="5890">
        <v>0</v>
      </c>
      <c r="EL107" s="10" vm="43589">
        <v>0</v>
      </c>
      <c r="EM107" s="10" vm="38904">
        <v>0</v>
      </c>
      <c r="EN107" s="10" vm="32408">
        <v>0</v>
      </c>
      <c r="EO107" s="10" vm="25529">
        <v>0</v>
      </c>
      <c r="EP107" s="10" vm="18952">
        <v>552</v>
      </c>
      <c r="EQ107" s="10" vm="55106">
        <v>0</v>
      </c>
      <c r="ER107" s="10" vm="12158">
        <v>71</v>
      </c>
      <c r="ES107" s="10" vm="5676">
        <v>481</v>
      </c>
      <c r="ET107" s="10" vm="53340">
        <v>5605</v>
      </c>
      <c r="EU107" s="10" vm="38673">
        <v>76</v>
      </c>
      <c r="EV107" s="10" vm="32206">
        <v>3880</v>
      </c>
      <c r="EW107" s="10" vm="25298">
        <v>1649</v>
      </c>
      <c r="EX107" s="10" vm="18739">
        <v>2085</v>
      </c>
      <c r="EY107" s="10" vm="51944">
        <v>1870</v>
      </c>
      <c r="EZ107" s="10" vm="63810">
        <v>754</v>
      </c>
      <c r="FA107" s="10" vm="5465">
        <v>1870</v>
      </c>
      <c r="FB107" s="10" vm="50207">
        <v>528835</v>
      </c>
      <c r="FC107" s="10" vm="38451">
        <v>0</v>
      </c>
      <c r="FD107" s="10" vm="31976">
        <v>528835</v>
      </c>
      <c r="FE107" s="10" vm="25069">
        <v>13384</v>
      </c>
      <c r="FF107" s="10" vm="64094">
        <v>3497</v>
      </c>
      <c r="FG107" s="10" vm="48431">
        <v>0</v>
      </c>
      <c r="FH107" s="10" vm="11781">
        <v>-3263</v>
      </c>
      <c r="FI107" s="10" vm="5251">
        <v>0</v>
      </c>
      <c r="FJ107" s="10" vm="46841">
        <v>18</v>
      </c>
      <c r="FK107" s="10" vm="38236">
        <v>0</v>
      </c>
      <c r="FL107" s="10" vm="31743">
        <v>542471</v>
      </c>
      <c r="FM107" s="10" vm="24834">
        <v>64503</v>
      </c>
      <c r="FN107" s="10" vm="64056">
        <v>7947</v>
      </c>
      <c r="FO107" s="10" vm="45142">
        <v>0</v>
      </c>
      <c r="FP107" s="10" vm="11569">
        <v>0</v>
      </c>
      <c r="FQ107" s="10" vm="5034">
        <v>-269</v>
      </c>
      <c r="FR107" s="10" vm="43370">
        <v>0</v>
      </c>
      <c r="FS107" s="10" vm="38005">
        <v>-1190</v>
      </c>
      <c r="FT107" s="10" vm="31509">
        <v>70991</v>
      </c>
      <c r="FU107" s="10" vm="24610">
        <v>471480</v>
      </c>
      <c r="FV107" s="10" vm="18136">
        <v>464332</v>
      </c>
      <c r="FW107" s="81" vm="54884">
        <v>880</v>
      </c>
      <c r="FX107" s="81" vm="11350">
        <v>0</v>
      </c>
      <c r="FY107" s="81" vm="4857">
        <v>0</v>
      </c>
      <c r="FZ107" s="81" vm="53123">
        <v>-415</v>
      </c>
      <c r="GA107" s="81" vm="37791">
        <v>465</v>
      </c>
      <c r="GB107" s="10" vm="31290">
        <v>0</v>
      </c>
      <c r="GC107" s="10" vm="24381">
        <v>0</v>
      </c>
      <c r="GD107" s="10" vm="17918">
        <v>0</v>
      </c>
      <c r="GE107" s="10" vm="51722">
        <v>1469</v>
      </c>
      <c r="GF107" s="10" vm="11131">
        <v>964</v>
      </c>
      <c r="GG107" s="10" vm="4679">
        <v>505</v>
      </c>
      <c r="GH107" s="10" vm="49984">
        <v>2581</v>
      </c>
      <c r="GI107" s="10" vm="37565">
        <v>891</v>
      </c>
      <c r="GJ107" s="10" vm="31054">
        <v>1690</v>
      </c>
      <c r="GK107" s="10" vm="24146">
        <v>0</v>
      </c>
      <c r="GL107" s="10" vm="17691">
        <v>0</v>
      </c>
      <c r="GM107" s="10" vm="48243">
        <v>0</v>
      </c>
      <c r="GN107" s="10" vm="10934">
        <v>0</v>
      </c>
      <c r="GO107" s="10" vm="4467">
        <v>0</v>
      </c>
      <c r="GP107" s="10" vm="46608">
        <v>0</v>
      </c>
      <c r="GQ107" s="10" vm="37344">
        <v>11</v>
      </c>
      <c r="GR107" s="10" vm="30824">
        <v>4</v>
      </c>
      <c r="GS107" s="10" vm="23922">
        <v>7</v>
      </c>
      <c r="GT107" s="10" vm="17470">
        <v>4061</v>
      </c>
      <c r="GU107" s="10" vm="44918">
        <v>1859</v>
      </c>
      <c r="GV107" s="10" vm="10718">
        <v>2202</v>
      </c>
      <c r="GW107" s="10" vm="4247">
        <v>5941</v>
      </c>
      <c r="GX107" s="81" vm="43158">
        <v>0</v>
      </c>
      <c r="GY107" s="10" vm="37119">
        <v>0</v>
      </c>
      <c r="GZ107" s="10" vm="64489">
        <v>0</v>
      </c>
      <c r="HA107" s="10" vm="23692">
        <v>0</v>
      </c>
      <c r="HB107" s="10" vm="17259">
        <v>0</v>
      </c>
      <c r="HC107" s="81" vm="54656">
        <v>0</v>
      </c>
      <c r="HD107" s="81" vm="10501">
        <v>0</v>
      </c>
      <c r="HE107" s="10" vm="4030">
        <v>5941</v>
      </c>
      <c r="HF107" s="10" vm="52897">
        <v>1524</v>
      </c>
      <c r="HG107" s="10" vm="36911">
        <v>3321</v>
      </c>
      <c r="HH107" s="10" vm="30423">
        <v>2572</v>
      </c>
      <c r="HI107" s="10" vm="23469">
        <v>0</v>
      </c>
      <c r="HJ107" s="10" vm="17041">
        <v>1917</v>
      </c>
      <c r="HK107" s="10" vm="51527">
        <v>0</v>
      </c>
      <c r="HL107" s="10" vm="10293">
        <v>0</v>
      </c>
      <c r="HM107" s="10" vm="3812">
        <v>0</v>
      </c>
      <c r="HN107" s="10" vm="49777">
        <v>901</v>
      </c>
      <c r="HO107" s="10" vm="36682">
        <v>10235</v>
      </c>
      <c r="HP107" s="10" vm="30196">
        <v>299</v>
      </c>
      <c r="HQ107" s="10" vm="23230">
        <v>19</v>
      </c>
      <c r="HR107" s="10" vm="16814">
        <v>318</v>
      </c>
      <c r="HS107" s="10" vm="48038">
        <v>0</v>
      </c>
      <c r="HT107" s="10" vm="10075">
        <v>0</v>
      </c>
      <c r="HU107" s="10" vm="3600">
        <v>0</v>
      </c>
      <c r="HV107" s="10" vm="65360">
        <v>18420</v>
      </c>
      <c r="HW107" s="10" vm="36455">
        <v>0</v>
      </c>
      <c r="HX107" s="10" vm="29965">
        <v>0</v>
      </c>
      <c r="HY107" s="10" vm="23010">
        <v>0</v>
      </c>
      <c r="HZ107" s="10" vm="16597">
        <v>0</v>
      </c>
      <c r="IA107" s="10" vm="44687">
        <v>0</v>
      </c>
      <c r="IB107" s="10" vm="9855">
        <v>-192</v>
      </c>
      <c r="IC107" s="10" vm="3380">
        <v>18228</v>
      </c>
      <c r="ID107" s="10" vm="42929">
        <v>0</v>
      </c>
      <c r="IE107" s="10" vm="36233">
        <v>0</v>
      </c>
      <c r="IF107" s="10" vm="29729">
        <v>0</v>
      </c>
      <c r="IG107" s="10" vm="22821">
        <v>0</v>
      </c>
      <c r="IH107" s="10" vm="16395">
        <v>3497</v>
      </c>
      <c r="II107" s="10" vm="54434">
        <v>8077</v>
      </c>
      <c r="IJ107" s="10" vm="9649">
        <v>0</v>
      </c>
      <c r="IK107" s="10" vm="3159">
        <v>46</v>
      </c>
      <c r="IL107" s="10" vm="52674">
        <v>-5</v>
      </c>
      <c r="IM107" s="10" vm="36002">
        <v>-50</v>
      </c>
      <c r="IN107" s="10" vm="29494">
        <v>15027</v>
      </c>
      <c r="IO107" s="81" vm="22611">
        <v>15032</v>
      </c>
      <c r="IP107" s="10" vm="16178">
        <v>0</v>
      </c>
      <c r="IQ107" s="10" vm="51329">
        <v>-5</v>
      </c>
      <c r="IR107" s="10" vm="9435">
        <v>0</v>
      </c>
      <c r="IS107" s="81" vm="2939">
        <v>83</v>
      </c>
      <c r="IT107" s="10" vm="49540">
        <v>83</v>
      </c>
    </row>
    <row r="108" spans="1:254" x14ac:dyDescent="0.25">
      <c r="A108" s="8" t="s">
        <v>187</v>
      </c>
      <c r="B108" s="8" t="s">
        <v>293</v>
      </c>
      <c r="C108" s="89">
        <v>44651</v>
      </c>
      <c r="D108" s="76" vm="15964">
        <v>12</v>
      </c>
      <c r="E108" s="10" vm="9218">
        <v>26191</v>
      </c>
      <c r="F108" s="10" vm="47907">
        <v>-22068</v>
      </c>
      <c r="G108" s="10" vm="42705">
        <v>-553</v>
      </c>
      <c r="H108" s="10" vm="59647">
        <v>3570</v>
      </c>
      <c r="I108" s="10" vm="29267">
        <v>-11</v>
      </c>
      <c r="J108" s="10" vm="63431">
        <v>3559</v>
      </c>
      <c r="K108" s="10" vm="46229">
        <v>0</v>
      </c>
      <c r="L108" s="10" vm="15744">
        <v>0</v>
      </c>
      <c r="M108" s="10" vm="9000">
        <v>0</v>
      </c>
      <c r="N108" s="10" vm="44474">
        <v>1</v>
      </c>
      <c r="O108" s="10" vm="42481">
        <v>-3080</v>
      </c>
      <c r="P108" s="10" vm="35774">
        <v>0</v>
      </c>
      <c r="Q108" s="10" vm="64381">
        <v>0</v>
      </c>
      <c r="R108" s="10" vm="22382">
        <v>0</v>
      </c>
      <c r="S108" s="10" vm="55941">
        <v>0</v>
      </c>
      <c r="T108" s="10" vm="15538">
        <v>480</v>
      </c>
      <c r="U108" s="10" vm="8788">
        <v>0</v>
      </c>
      <c r="V108" s="10" vm="54226">
        <v>480</v>
      </c>
      <c r="W108" s="10" vm="42262">
        <v>0</v>
      </c>
      <c r="X108" s="10" vm="35538">
        <v>52</v>
      </c>
      <c r="Y108" s="10" vm="28960">
        <v>0</v>
      </c>
      <c r="Z108" s="10" vm="22161">
        <v>0</v>
      </c>
      <c r="AA108" s="10" vm="52536">
        <v>532</v>
      </c>
      <c r="AB108" s="10" vm="15354">
        <v>18187</v>
      </c>
      <c r="AC108" s="10" vm="8584">
        <v>5103</v>
      </c>
      <c r="AD108" s="10" vm="51099">
        <v>23290</v>
      </c>
      <c r="AE108" s="10" vm="42040">
        <v>40</v>
      </c>
      <c r="AF108" s="10" vm="35296">
        <v>0</v>
      </c>
      <c r="AG108" s="10" vm="28726">
        <v>0</v>
      </c>
      <c r="AH108" s="10" vm="21932">
        <v>0</v>
      </c>
      <c r="AI108" s="10" vm="49320">
        <v>23330</v>
      </c>
      <c r="AJ108" s="10" vm="15146">
        <v>6892</v>
      </c>
      <c r="AK108" s="10" vm="8467">
        <v>5463</v>
      </c>
      <c r="AL108" s="10" vm="47741">
        <v>2778</v>
      </c>
      <c r="AM108" s="10" vm="41827">
        <v>2356</v>
      </c>
      <c r="AN108" s="10" vm="35079">
        <v>0</v>
      </c>
      <c r="AO108" s="10" vm="28503">
        <v>30</v>
      </c>
      <c r="AP108" s="10" vm="21720">
        <v>0</v>
      </c>
      <c r="AQ108" s="10" vm="46009">
        <v>2658</v>
      </c>
      <c r="AR108" s="10" vm="14927">
        <v>0</v>
      </c>
      <c r="AS108" s="10" vm="8288">
        <v>0</v>
      </c>
      <c r="AT108" s="10" vm="44246">
        <v>20177</v>
      </c>
      <c r="AU108" s="10" vm="41612">
        <v>3153</v>
      </c>
      <c r="AV108" s="10" vm="64868">
        <v>544</v>
      </c>
      <c r="AW108" s="10" vm="28276">
        <v>136239</v>
      </c>
      <c r="AX108" s="10" vm="21507">
        <v>0</v>
      </c>
      <c r="AY108" s="10" vm="55745">
        <v>4197</v>
      </c>
      <c r="AZ108" s="10" vm="14712">
        <v>791</v>
      </c>
      <c r="BA108" s="10" vm="8070">
        <v>0</v>
      </c>
      <c r="BB108" s="10" vm="53994">
        <v>0</v>
      </c>
      <c r="BC108" s="10" vm="41382">
        <v>0</v>
      </c>
      <c r="BD108" s="10" vm="34757">
        <v>0</v>
      </c>
      <c r="BE108" s="10" vm="28047">
        <v>0</v>
      </c>
      <c r="BF108" s="10" vm="21307">
        <v>0</v>
      </c>
      <c r="BG108" s="10" vm="52442">
        <v>141227</v>
      </c>
      <c r="BH108" s="10" vm="14507">
        <v>243</v>
      </c>
      <c r="BI108" s="10" vm="7859">
        <v>1253</v>
      </c>
      <c r="BJ108" s="10" vm="50881">
        <v>3955</v>
      </c>
      <c r="BK108" s="10" vm="41147">
        <v>155</v>
      </c>
      <c r="BL108" s="10" vm="34517">
        <v>286</v>
      </c>
      <c r="BM108" s="10" vm="27815">
        <v>5892</v>
      </c>
      <c r="BN108" s="10" vm="21078">
        <v>2345</v>
      </c>
      <c r="BO108" s="10" vm="49093">
        <v>0</v>
      </c>
      <c r="BP108" s="10" vm="14301">
        <v>46</v>
      </c>
      <c r="BQ108" s="10" vm="7704">
        <v>7380</v>
      </c>
      <c r="BR108" s="10" vm="47516">
        <v>9771</v>
      </c>
      <c r="BS108" s="10" vm="40930">
        <v>-3879</v>
      </c>
      <c r="BT108" s="10" vm="34293">
        <v>137348</v>
      </c>
      <c r="BU108" s="10" vm="27589">
        <v>68665</v>
      </c>
      <c r="BV108" s="10" vm="20860">
        <v>0</v>
      </c>
      <c r="BW108" s="10" vm="45787">
        <v>0</v>
      </c>
      <c r="BX108" s="10" vm="14086">
        <v>5134</v>
      </c>
      <c r="BY108" s="10" vm="7504">
        <v>0</v>
      </c>
      <c r="BZ108" s="10" vm="44028">
        <v>0</v>
      </c>
      <c r="CA108" s="10" vm="40716">
        <v>59</v>
      </c>
      <c r="CB108" s="10" vm="34127">
        <v>73858</v>
      </c>
      <c r="CC108" s="10" vm="27363">
        <v>2711</v>
      </c>
      <c r="CD108" s="10" vm="64157">
        <v>0</v>
      </c>
      <c r="CE108" s="10" vm="100769">
        <v>60779</v>
      </c>
      <c r="CF108" s="10" vm="13867">
        <v>34140</v>
      </c>
      <c r="CG108" s="10" vm="7291">
        <v>26034</v>
      </c>
      <c r="CH108" s="10" vm="53776">
        <v>0</v>
      </c>
      <c r="CI108" s="10" vm="40481">
        <v>0</v>
      </c>
      <c r="CJ108" s="10" vm="33920">
        <v>605</v>
      </c>
      <c r="CK108" s="10" vm="27138">
        <v>60779</v>
      </c>
      <c r="CL108" s="10" vm="20458">
        <v>769</v>
      </c>
      <c r="CM108" s="10" vm="65883">
        <v>553</v>
      </c>
      <c r="CN108" s="10" vm="13660">
        <v>0</v>
      </c>
      <c r="CO108" s="10" vm="7082">
        <v>216</v>
      </c>
      <c r="CP108" s="10" vm="50650">
        <v>0</v>
      </c>
      <c r="CQ108" s="10" vm="40246">
        <v>0</v>
      </c>
      <c r="CR108" s="10" vm="33678">
        <v>0</v>
      </c>
      <c r="CS108" s="10" vm="26904">
        <v>0</v>
      </c>
      <c r="CT108" s="10" vm="20238">
        <v>76</v>
      </c>
      <c r="CU108" s="10" vm="48868">
        <v>0</v>
      </c>
      <c r="CV108" s="10" vm="13450">
        <v>17</v>
      </c>
      <c r="CW108" s="10" vm="6897">
        <v>59</v>
      </c>
      <c r="CX108" s="10" vm="47287">
        <v>0</v>
      </c>
      <c r="CY108" s="10" vm="40033">
        <v>0</v>
      </c>
      <c r="CZ108" s="10" vm="33456">
        <v>0</v>
      </c>
      <c r="DA108" s="10" vm="26679">
        <v>0</v>
      </c>
      <c r="DB108" s="81" vm="20021">
        <v>0</v>
      </c>
      <c r="DC108" s="81" vm="45560">
        <v>0</v>
      </c>
      <c r="DD108" s="81" vm="13231">
        <v>0</v>
      </c>
      <c r="DE108" s="81" vm="6696">
        <v>0</v>
      </c>
      <c r="DF108" s="10" vm="43807">
        <v>312</v>
      </c>
      <c r="DG108" s="10" vm="39806">
        <v>0</v>
      </c>
      <c r="DH108" s="10" vm="64671">
        <v>27</v>
      </c>
      <c r="DI108" s="10" vm="26446">
        <v>285</v>
      </c>
      <c r="DJ108" s="10" vm="19810">
        <v>1157</v>
      </c>
      <c r="DK108" s="10" vm="66279">
        <v>553</v>
      </c>
      <c r="DL108" s="10" vm="13014">
        <v>44</v>
      </c>
      <c r="DM108" s="10" vm="6486">
        <v>560</v>
      </c>
      <c r="DN108" s="10" vm="53564">
        <v>0</v>
      </c>
      <c r="DO108" s="10" vm="39571">
        <v>0</v>
      </c>
      <c r="DP108" s="10" vm="33056">
        <v>0</v>
      </c>
      <c r="DQ108" s="10" vm="26217">
        <v>0</v>
      </c>
      <c r="DR108" s="10" vm="19597">
        <v>0</v>
      </c>
      <c r="DS108" s="10" vm="52133">
        <v>0</v>
      </c>
      <c r="DT108" s="10" vm="12813">
        <v>0</v>
      </c>
      <c r="DU108" s="10" vm="6265">
        <v>0</v>
      </c>
      <c r="DV108" s="10" vm="50437">
        <v>0</v>
      </c>
      <c r="DW108" s="10" vm="39350">
        <v>0</v>
      </c>
      <c r="DX108" s="10" vm="32830">
        <v>0</v>
      </c>
      <c r="DY108" s="10" vm="25992">
        <v>0</v>
      </c>
      <c r="DZ108" s="10" vm="19377">
        <v>0</v>
      </c>
      <c r="EA108" s="10" vm="48652">
        <v>0</v>
      </c>
      <c r="EB108" s="10" vm="12604">
        <v>0</v>
      </c>
      <c r="EC108" s="10" vm="6085">
        <v>0</v>
      </c>
      <c r="ED108" s="10" vm="47059">
        <v>0</v>
      </c>
      <c r="EE108" s="10" vm="39126">
        <v>0</v>
      </c>
      <c r="EF108" s="10" vm="32593">
        <v>0</v>
      </c>
      <c r="EG108" s="10" vm="25767">
        <v>0</v>
      </c>
      <c r="EH108" s="81" vm="19162">
        <v>0</v>
      </c>
      <c r="EI108" s="81" vm="45341">
        <v>0</v>
      </c>
      <c r="EJ108" s="81" vm="12385">
        <v>0</v>
      </c>
      <c r="EK108" s="81" vm="5898">
        <v>0</v>
      </c>
      <c r="EL108" s="10" vm="43597">
        <v>1704</v>
      </c>
      <c r="EM108" s="10" vm="38912">
        <v>0</v>
      </c>
      <c r="EN108" s="10" vm="32403">
        <v>1848</v>
      </c>
      <c r="EO108" s="10" vm="25536">
        <v>-144</v>
      </c>
      <c r="EP108" s="10" vm="18960">
        <v>1704</v>
      </c>
      <c r="EQ108" s="10" vm="55095">
        <v>0</v>
      </c>
      <c r="ER108" s="10" vm="12166">
        <v>1848</v>
      </c>
      <c r="ES108" s="10" vm="5677">
        <v>-144</v>
      </c>
      <c r="ET108" s="10" vm="53341">
        <v>2861</v>
      </c>
      <c r="EU108" s="10" vm="38674">
        <v>553</v>
      </c>
      <c r="EV108" s="10" vm="32207">
        <v>1892</v>
      </c>
      <c r="EW108" s="10" vm="25305">
        <v>416</v>
      </c>
      <c r="EX108" s="10" vm="18747">
        <v>349</v>
      </c>
      <c r="EY108" s="10" vm="51938">
        <v>169</v>
      </c>
      <c r="EZ108" s="10" vm="11983">
        <v>43</v>
      </c>
      <c r="FA108" s="10" vm="5472">
        <v>144</v>
      </c>
      <c r="FB108" s="10" vm="50199">
        <v>150876</v>
      </c>
      <c r="FC108" s="10" vm="38445">
        <v>0</v>
      </c>
      <c r="FD108" s="10" vm="31985">
        <v>150876</v>
      </c>
      <c r="FE108" s="10" vm="25076">
        <v>4090</v>
      </c>
      <c r="FF108" s="10" vm="18527">
        <v>2622</v>
      </c>
      <c r="FG108" s="10" vm="48419">
        <v>0</v>
      </c>
      <c r="FH108" s="10" vm="11789">
        <v>-624</v>
      </c>
      <c r="FI108" s="10" vm="5252">
        <v>0</v>
      </c>
      <c r="FJ108" s="10" vm="46842">
        <v>0</v>
      </c>
      <c r="FK108" s="10" vm="38238">
        <v>0</v>
      </c>
      <c r="FL108" s="10" vm="31752">
        <v>156964</v>
      </c>
      <c r="FM108" s="10" vm="24841">
        <v>18069</v>
      </c>
      <c r="FN108" s="10" vm="18342">
        <v>2656</v>
      </c>
      <c r="FO108" s="10" vm="100717">
        <v>0</v>
      </c>
      <c r="FP108" s="10" vm="11577">
        <v>0</v>
      </c>
      <c r="FQ108" s="10" vm="5042">
        <v>0</v>
      </c>
      <c r="FR108" s="10" vm="43362">
        <v>0</v>
      </c>
      <c r="FS108" s="10" vm="38000">
        <v>0</v>
      </c>
      <c r="FT108" s="10" vm="31517">
        <v>20725</v>
      </c>
      <c r="FU108" s="10" vm="24617">
        <v>136239</v>
      </c>
      <c r="FV108" s="10" vm="18144">
        <v>132807</v>
      </c>
      <c r="FW108" s="81" vm="54873">
        <v>0</v>
      </c>
      <c r="FX108" s="81" vm="11358">
        <v>0</v>
      </c>
      <c r="FY108" s="81" vm="62904">
        <v>0</v>
      </c>
      <c r="FZ108" s="81" vm="53131">
        <v>0</v>
      </c>
      <c r="GA108" s="81" vm="37792">
        <v>0</v>
      </c>
      <c r="GB108" s="10" vm="31298">
        <v>83</v>
      </c>
      <c r="GC108" s="10" vm="24388">
        <v>94</v>
      </c>
      <c r="GD108" s="10" vm="64033">
        <v>-11</v>
      </c>
      <c r="GE108" s="10" vm="51715">
        <v>0</v>
      </c>
      <c r="GF108" s="10" vm="11139">
        <v>0</v>
      </c>
      <c r="GG108" s="10" vm="4672">
        <v>0</v>
      </c>
      <c r="GH108" s="10" vm="49999">
        <v>0</v>
      </c>
      <c r="GI108" s="10" vm="37577">
        <v>0</v>
      </c>
      <c r="GJ108" s="10" vm="31069">
        <v>0</v>
      </c>
      <c r="GK108" s="10" vm="24161">
        <v>0</v>
      </c>
      <c r="GL108" s="10" vm="17706">
        <v>0</v>
      </c>
      <c r="GM108" s="10" vm="65600">
        <v>0</v>
      </c>
      <c r="GN108" s="10" vm="63769">
        <v>0</v>
      </c>
      <c r="GO108" s="10" vm="4453">
        <v>0</v>
      </c>
      <c r="GP108" s="10" vm="46623">
        <v>0</v>
      </c>
      <c r="GQ108" s="10" vm="37345">
        <v>0</v>
      </c>
      <c r="GR108" s="10" vm="30840">
        <v>0</v>
      </c>
      <c r="GS108" s="10" vm="23936">
        <v>0</v>
      </c>
      <c r="GT108" s="10" vm="17485">
        <v>83</v>
      </c>
      <c r="GU108" s="10" vm="44917">
        <v>94</v>
      </c>
      <c r="GV108" s="10" vm="10719">
        <v>-11</v>
      </c>
      <c r="GW108" s="10" vm="4234">
        <v>0</v>
      </c>
      <c r="GX108" s="81" vm="43159">
        <v>0</v>
      </c>
      <c r="GY108" s="10" vm="37125">
        <v>0</v>
      </c>
      <c r="GZ108" s="10" vm="64493">
        <v>0</v>
      </c>
      <c r="HA108" s="10" vm="23707">
        <v>0</v>
      </c>
      <c r="HB108" s="10" vm="17273">
        <v>0</v>
      </c>
      <c r="HC108" s="81" vm="54658">
        <v>0</v>
      </c>
      <c r="HD108" s="81" vm="10502">
        <v>286</v>
      </c>
      <c r="HE108" s="10" vm="4023">
        <v>286</v>
      </c>
      <c r="HF108" s="10" vm="52898">
        <v>30</v>
      </c>
      <c r="HG108" s="10" vm="36899">
        <v>714</v>
      </c>
      <c r="HH108" s="10" vm="30438">
        <v>241</v>
      </c>
      <c r="HI108" s="10" vm="23483">
        <v>28</v>
      </c>
      <c r="HJ108" s="10" vm="17056">
        <v>3342</v>
      </c>
      <c r="HK108" s="10" vm="51522">
        <v>0</v>
      </c>
      <c r="HL108" s="10" vm="10294">
        <v>0</v>
      </c>
      <c r="HM108" s="10" vm="3799">
        <v>0</v>
      </c>
      <c r="HN108" s="10" vm="49784">
        <v>3025</v>
      </c>
      <c r="HO108" s="10" vm="36681">
        <v>7380</v>
      </c>
      <c r="HP108" s="10" vm="30205">
        <v>0</v>
      </c>
      <c r="HQ108" s="10" vm="23250">
        <v>59</v>
      </c>
      <c r="HR108" s="10" vm="16836">
        <v>59</v>
      </c>
      <c r="HS108" s="10" vm="48045">
        <v>0</v>
      </c>
      <c r="HT108" s="10" vm="10083">
        <v>0</v>
      </c>
      <c r="HU108" s="10" vm="3592">
        <v>0</v>
      </c>
      <c r="HV108" s="10" vm="65361">
        <v>3128</v>
      </c>
      <c r="HW108" s="10" vm="36456">
        <v>0</v>
      </c>
      <c r="HX108" s="10" vm="29974">
        <v>0</v>
      </c>
      <c r="HY108" s="10" vm="23018">
        <v>67</v>
      </c>
      <c r="HZ108" s="10" vm="16618">
        <v>0</v>
      </c>
      <c r="IA108" s="10" vm="44699">
        <v>0</v>
      </c>
      <c r="IB108" s="10" vm="9864">
        <v>-115</v>
      </c>
      <c r="IC108" s="10" vm="3360">
        <v>3080</v>
      </c>
      <c r="ID108" s="10" vm="42937">
        <v>144</v>
      </c>
      <c r="IE108" s="10" vm="36228">
        <v>258</v>
      </c>
      <c r="IF108" s="10" vm="29737">
        <v>0</v>
      </c>
      <c r="IG108" s="10" vm="22826">
        <v>402</v>
      </c>
      <c r="IH108" s="10" vm="16402">
        <v>3787</v>
      </c>
      <c r="II108" s="10" vm="54435">
        <v>3742</v>
      </c>
      <c r="IJ108" s="10" vm="9658">
        <v>0</v>
      </c>
      <c r="IK108" s="10" vm="3144">
        <v>33</v>
      </c>
      <c r="IL108" s="10" vm="52682">
        <v>0</v>
      </c>
      <c r="IM108" s="10" vm="36003">
        <v>0</v>
      </c>
      <c r="IN108" s="10" vm="29503">
        <v>4939</v>
      </c>
      <c r="IO108" s="81" vm="22619">
        <v>4961</v>
      </c>
      <c r="IP108" s="10" vm="16186">
        <v>0</v>
      </c>
      <c r="IQ108" s="10" vm="51322">
        <v>0</v>
      </c>
      <c r="IR108" s="10" vm="9444">
        <v>0</v>
      </c>
      <c r="IS108" s="81" vm="2932">
        <v>0</v>
      </c>
      <c r="IT108" s="10" vm="49555">
        <v>0</v>
      </c>
    </row>
    <row r="109" spans="1:254" x14ac:dyDescent="0.25">
      <c r="A109" s="8" t="s">
        <v>973</v>
      </c>
      <c r="B109" s="8" t="s">
        <v>974</v>
      </c>
      <c r="C109" s="89">
        <v>44561</v>
      </c>
      <c r="D109" s="76" vm="15979">
        <v>12</v>
      </c>
      <c r="E109" s="10" vm="9232">
        <v>26618</v>
      </c>
      <c r="F109" s="10" vm="65494">
        <v>-24586</v>
      </c>
      <c r="G109" s="10" vm="42699">
        <v>-1667</v>
      </c>
      <c r="H109" s="10" vm="59648">
        <v>365</v>
      </c>
      <c r="I109" s="10" vm="29251">
        <v>598</v>
      </c>
      <c r="J109" s="10" vm="63446">
        <v>963</v>
      </c>
      <c r="K109" s="10" vm="46230">
        <v>0</v>
      </c>
      <c r="L109" s="10" vm="15760">
        <v>1266</v>
      </c>
      <c r="M109" s="10" vm="9014">
        <v>0</v>
      </c>
      <c r="N109" s="10" vm="44489">
        <v>191</v>
      </c>
      <c r="O109" s="10" vm="42479">
        <v>-2008</v>
      </c>
      <c r="P109" s="10" vm="35775">
        <v>0</v>
      </c>
      <c r="Q109" s="10" vm="62561">
        <v>-18</v>
      </c>
      <c r="R109" s="10" vm="22383">
        <v>0</v>
      </c>
      <c r="S109" s="10" vm="55946">
        <v>0</v>
      </c>
      <c r="T109" s="10" vm="15553">
        <v>394</v>
      </c>
      <c r="U109" s="10" vm="8801">
        <v>0</v>
      </c>
      <c r="V109" s="10" vm="54241">
        <v>394</v>
      </c>
      <c r="W109" s="10" vm="42263">
        <v>0</v>
      </c>
      <c r="X109" s="10" vm="35539">
        <v>0</v>
      </c>
      <c r="Y109" s="10" vm="28952">
        <v>0</v>
      </c>
      <c r="Z109" s="10" vm="22162">
        <v>0</v>
      </c>
      <c r="AA109" s="10" vm="62087">
        <v>394</v>
      </c>
      <c r="AB109" s="10" vm="15361">
        <v>9442</v>
      </c>
      <c r="AC109" s="10" vm="8599">
        <v>8909</v>
      </c>
      <c r="AD109" s="10" vm="51121">
        <v>18351</v>
      </c>
      <c r="AE109" s="10" vm="42039">
        <v>512</v>
      </c>
      <c r="AF109" s="10" vm="35305">
        <v>54</v>
      </c>
      <c r="AG109" s="10" vm="28711">
        <v>0</v>
      </c>
      <c r="AH109" s="10" vm="21940">
        <v>0</v>
      </c>
      <c r="AI109" s="10" vm="49319">
        <v>18917</v>
      </c>
      <c r="AJ109" s="10" vm="15155">
        <v>3474</v>
      </c>
      <c r="AK109" s="10" vm="63217">
        <v>10434</v>
      </c>
      <c r="AL109" s="10" vm="2140">
        <v>1355</v>
      </c>
      <c r="AM109" s="10" vm="41834">
        <v>940</v>
      </c>
      <c r="AN109" s="10" vm="64947">
        <v>252</v>
      </c>
      <c r="AO109" s="10" vm="28495">
        <v>24</v>
      </c>
      <c r="AP109" s="10" vm="21728">
        <v>0</v>
      </c>
      <c r="AQ109" s="10" vm="46011">
        <v>3008</v>
      </c>
      <c r="AR109" s="10" vm="14935">
        <v>0</v>
      </c>
      <c r="AS109" s="10" vm="8303">
        <v>170</v>
      </c>
      <c r="AT109" s="10" vm="44260">
        <v>19657</v>
      </c>
      <c r="AU109" s="10" vm="41618">
        <v>-740</v>
      </c>
      <c r="AV109" s="10" vm="34936">
        <v>2116</v>
      </c>
      <c r="AW109" s="10" vm="28255">
        <v>138517</v>
      </c>
      <c r="AX109" s="10" vm="1784">
        <v>0</v>
      </c>
      <c r="AY109" s="10" vm="55746">
        <v>53357</v>
      </c>
      <c r="AZ109" s="10" vm="14719">
        <v>0</v>
      </c>
      <c r="BA109" s="10" vm="8083">
        <v>2227</v>
      </c>
      <c r="BB109" s="10" vm="54008">
        <v>3198</v>
      </c>
      <c r="BC109" s="10" vm="41377">
        <v>0</v>
      </c>
      <c r="BD109" s="10" vm="34758">
        <v>0</v>
      </c>
      <c r="BE109" s="10" vm="28031">
        <v>0</v>
      </c>
      <c r="BF109" s="10" vm="21309">
        <v>0</v>
      </c>
      <c r="BG109" s="10" vm="65957">
        <v>197299</v>
      </c>
      <c r="BH109" s="10" vm="14516">
        <v>2599</v>
      </c>
      <c r="BI109" s="10" vm="7879">
        <v>1248</v>
      </c>
      <c r="BJ109" s="10" vm="50902">
        <v>3278</v>
      </c>
      <c r="BK109" s="10" vm="41153">
        <v>0</v>
      </c>
      <c r="BL109" s="10" vm="34526">
        <v>72</v>
      </c>
      <c r="BM109" s="10" vm="27808">
        <v>7197</v>
      </c>
      <c r="BN109" s="10" vm="21086">
        <v>79</v>
      </c>
      <c r="BO109" s="10" vm="49101">
        <v>0</v>
      </c>
      <c r="BP109" s="10" vm="14308">
        <v>512</v>
      </c>
      <c r="BQ109" s="10" vm="63116">
        <v>4256</v>
      </c>
      <c r="BR109" s="10" vm="47523">
        <v>4847</v>
      </c>
      <c r="BS109" s="10" vm="40931">
        <v>2350</v>
      </c>
      <c r="BT109" s="10" vm="34303">
        <v>199649</v>
      </c>
      <c r="BU109" s="10" vm="27573">
        <v>59238</v>
      </c>
      <c r="BV109" s="10" vm="20868">
        <v>0</v>
      </c>
      <c r="BW109" s="10" vm="45782">
        <v>0</v>
      </c>
      <c r="BX109" s="10" vm="14093">
        <v>37993</v>
      </c>
      <c r="BY109" s="10" vm="7517">
        <v>2211</v>
      </c>
      <c r="BZ109" s="10" vm="44042">
        <v>0</v>
      </c>
      <c r="CA109" s="10" vm="40715">
        <v>42475</v>
      </c>
      <c r="CB109" s="10" vm="64747">
        <v>141917</v>
      </c>
      <c r="CC109" s="10" vm="27347">
        <v>0</v>
      </c>
      <c r="CD109" s="10" vm="20665">
        <v>0</v>
      </c>
      <c r="CE109" s="10" vm="55534">
        <v>57732</v>
      </c>
      <c r="CF109" s="10" vm="13876">
        <v>47184</v>
      </c>
      <c r="CG109" s="10" vm="7304">
        <v>9464</v>
      </c>
      <c r="CH109" s="10" vm="53790">
        <v>1084</v>
      </c>
      <c r="CI109" s="10" vm="40482">
        <v>0</v>
      </c>
      <c r="CJ109" s="10" vm="33921">
        <v>0</v>
      </c>
      <c r="CK109" s="10" vm="27130">
        <v>57732</v>
      </c>
      <c r="CL109" s="10" vm="20451">
        <v>2012</v>
      </c>
      <c r="CM109" s="10" vm="65880">
        <v>1667</v>
      </c>
      <c r="CN109" s="10" vm="13667">
        <v>0</v>
      </c>
      <c r="CO109" s="10" vm="7090">
        <v>345</v>
      </c>
      <c r="CP109" s="10" vm="50672">
        <v>0</v>
      </c>
      <c r="CQ109" s="10" vm="40247">
        <v>0</v>
      </c>
      <c r="CR109" s="10" vm="33687">
        <v>0</v>
      </c>
      <c r="CS109" s="10" vm="26888">
        <v>0</v>
      </c>
      <c r="CT109" s="10" vm="20231">
        <v>0</v>
      </c>
      <c r="CU109" s="10" vm="48869">
        <v>0</v>
      </c>
      <c r="CV109" s="10" vm="13459">
        <v>0</v>
      </c>
      <c r="CW109" s="10" vm="6910">
        <v>0</v>
      </c>
      <c r="CX109" s="10" vm="47301">
        <v>933</v>
      </c>
      <c r="CY109" s="10" vm="40032">
        <v>0</v>
      </c>
      <c r="CZ109" s="10" vm="33457">
        <v>982</v>
      </c>
      <c r="DA109" s="10" vm="26672">
        <v>-49</v>
      </c>
      <c r="DB109" s="81" vm="20014">
        <v>0</v>
      </c>
      <c r="DC109" s="81" vm="45566">
        <v>0</v>
      </c>
      <c r="DD109" s="81" vm="13240">
        <v>0</v>
      </c>
      <c r="DE109" s="81" vm="6711">
        <v>0</v>
      </c>
      <c r="DF109" s="10" vm="43821">
        <v>610</v>
      </c>
      <c r="DG109" s="10" vm="39814">
        <v>0</v>
      </c>
      <c r="DH109" s="10" vm="64672">
        <v>656</v>
      </c>
      <c r="DI109" s="10" vm="26425">
        <v>-46</v>
      </c>
      <c r="DJ109" s="10" vm="2653">
        <v>3555</v>
      </c>
      <c r="DK109" s="10" vm="55311">
        <v>1667</v>
      </c>
      <c r="DL109" s="10" vm="13021">
        <v>1638</v>
      </c>
      <c r="DM109" s="10" vm="6493">
        <v>250</v>
      </c>
      <c r="DN109" s="10" vm="53571">
        <v>0</v>
      </c>
      <c r="DO109" s="10" vm="39572">
        <v>0</v>
      </c>
      <c r="DP109" s="10" vm="33065">
        <v>0</v>
      </c>
      <c r="DQ109" s="10" vm="26201">
        <v>0</v>
      </c>
      <c r="DR109" s="10" vm="19590">
        <v>0</v>
      </c>
      <c r="DS109" s="10" vm="52137">
        <v>0</v>
      </c>
      <c r="DT109" s="10" vm="12822">
        <v>0</v>
      </c>
      <c r="DU109" s="10" vm="6280">
        <v>0</v>
      </c>
      <c r="DV109" s="10" vm="50451">
        <v>0</v>
      </c>
      <c r="DW109" s="10" vm="39351">
        <v>0</v>
      </c>
      <c r="DX109" s="10" vm="32831">
        <v>0</v>
      </c>
      <c r="DY109" s="10" vm="25985">
        <v>0</v>
      </c>
      <c r="DZ109" s="10" vm="19370">
        <v>0</v>
      </c>
      <c r="EA109" s="10" vm="48653">
        <v>0</v>
      </c>
      <c r="EB109" s="10" vm="12611">
        <v>0</v>
      </c>
      <c r="EC109" s="10" vm="6100">
        <v>0</v>
      </c>
      <c r="ED109" s="10" vm="47081">
        <v>0</v>
      </c>
      <c r="EE109" s="10" vm="39125">
        <v>0</v>
      </c>
      <c r="EF109" s="10" vm="32603">
        <v>0</v>
      </c>
      <c r="EG109" s="10" vm="25751">
        <v>0</v>
      </c>
      <c r="EH109" s="81" vm="19155">
        <v>0</v>
      </c>
      <c r="EI109" s="81" vm="2139">
        <v>0</v>
      </c>
      <c r="EJ109" s="81" vm="12392">
        <v>0</v>
      </c>
      <c r="EK109" s="81" vm="5904">
        <v>0</v>
      </c>
      <c r="EL109" s="10" vm="43604">
        <v>4146</v>
      </c>
      <c r="EM109" s="10" vm="38905">
        <v>0</v>
      </c>
      <c r="EN109" s="10" vm="32409">
        <v>3291</v>
      </c>
      <c r="EO109" s="10" vm="25521">
        <v>855</v>
      </c>
      <c r="EP109" s="10" vm="18953">
        <v>4146</v>
      </c>
      <c r="EQ109" s="10" vm="55100">
        <v>0</v>
      </c>
      <c r="ER109" s="10" vm="12175">
        <v>3291</v>
      </c>
      <c r="ES109" s="10" vm="5690">
        <v>855</v>
      </c>
      <c r="ET109" s="10" vm="53355">
        <v>7701</v>
      </c>
      <c r="EU109" s="10" vm="38675">
        <v>1667</v>
      </c>
      <c r="EV109" s="10" vm="32208">
        <v>4929</v>
      </c>
      <c r="EW109" s="10" vm="1783">
        <v>1105</v>
      </c>
      <c r="EX109" s="10" vm="18740">
        <v>430</v>
      </c>
      <c r="EY109" s="10" vm="51932">
        <v>68</v>
      </c>
      <c r="EZ109" s="10" vm="11987">
        <v>83</v>
      </c>
      <c r="FA109" s="10" vm="5479">
        <v>68</v>
      </c>
      <c r="FB109" s="10" vm="50221">
        <v>164752</v>
      </c>
      <c r="FC109" s="10" vm="38446">
        <v>0</v>
      </c>
      <c r="FD109" s="10" vm="31977">
        <v>164752</v>
      </c>
      <c r="FE109" s="10" vm="25061">
        <v>6477</v>
      </c>
      <c r="FF109" s="10" vm="18520">
        <v>1537</v>
      </c>
      <c r="FG109" s="10" vm="48425">
        <v>0</v>
      </c>
      <c r="FH109" s="10" vm="1480">
        <v>-2691</v>
      </c>
      <c r="FI109" s="10" vm="5266">
        <v>0</v>
      </c>
      <c r="FJ109" s="10" vm="46856">
        <v>-5133</v>
      </c>
      <c r="FK109" s="10" vm="38237">
        <v>2612</v>
      </c>
      <c r="FL109" s="10" vm="31744">
        <v>167554</v>
      </c>
      <c r="FM109" s="10" vm="24835">
        <v>26555</v>
      </c>
      <c r="FN109" s="10" vm="18337">
        <v>3008</v>
      </c>
      <c r="FO109" s="10" vm="65305">
        <v>0</v>
      </c>
      <c r="FP109" s="10" vm="11585">
        <v>0</v>
      </c>
      <c r="FQ109" s="10" vm="5049">
        <v>-522</v>
      </c>
      <c r="FR109" s="10" vm="43384">
        <v>-4</v>
      </c>
      <c r="FS109" s="10" vm="38012">
        <v>0</v>
      </c>
      <c r="FT109" s="10" vm="31510">
        <v>29037</v>
      </c>
      <c r="FU109" s="10" vm="24597">
        <v>138517</v>
      </c>
      <c r="FV109" s="10" vm="18137">
        <v>138197</v>
      </c>
      <c r="FW109" s="81" vm="54872">
        <v>3198</v>
      </c>
      <c r="FX109" s="81" vm="11366">
        <v>0</v>
      </c>
      <c r="FY109" s="81" vm="4871">
        <v>0</v>
      </c>
      <c r="FZ109" s="81" vm="53138">
        <v>0</v>
      </c>
      <c r="GA109" s="81" vm="37786">
        <v>3198</v>
      </c>
      <c r="GB109" s="10" vm="31291">
        <v>879</v>
      </c>
      <c r="GC109" s="10" vm="24373">
        <v>486</v>
      </c>
      <c r="GD109" s="10" vm="17919">
        <v>393</v>
      </c>
      <c r="GE109" s="10" vm="51714">
        <v>0</v>
      </c>
      <c r="GF109" s="10" vm="11146">
        <v>0</v>
      </c>
      <c r="GG109" s="10" vm="4680">
        <v>0</v>
      </c>
      <c r="GH109" s="10" vm="50006">
        <v>0</v>
      </c>
      <c r="GI109" s="10" vm="37570">
        <v>0</v>
      </c>
      <c r="GJ109" s="10" vm="31062">
        <v>0</v>
      </c>
      <c r="GK109" s="10" vm="24154">
        <v>0</v>
      </c>
      <c r="GL109" s="10" vm="17699">
        <v>0</v>
      </c>
      <c r="GM109" s="10" vm="48248">
        <v>0</v>
      </c>
      <c r="GN109" s="10" vm="10942">
        <v>2067</v>
      </c>
      <c r="GO109" s="10" vm="4468">
        <v>1862</v>
      </c>
      <c r="GP109" s="10" vm="46630">
        <v>205</v>
      </c>
      <c r="GQ109" s="10" vm="37343">
        <v>0</v>
      </c>
      <c r="GR109" s="10" vm="30833">
        <v>0</v>
      </c>
      <c r="GS109" s="10" vm="23921">
        <v>0</v>
      </c>
      <c r="GT109" s="10" vm="17478">
        <v>2946</v>
      </c>
      <c r="GU109" s="10" vm="44912">
        <v>2348</v>
      </c>
      <c r="GV109" s="10" vm="10726">
        <v>598</v>
      </c>
      <c r="GW109" s="10" vm="4248">
        <v>0</v>
      </c>
      <c r="GX109" s="81" vm="43166">
        <v>0</v>
      </c>
      <c r="GY109" s="10" vm="37124">
        <v>0</v>
      </c>
      <c r="GZ109" s="10" vm="64491">
        <v>0</v>
      </c>
      <c r="HA109" s="10" vm="23693">
        <v>0</v>
      </c>
      <c r="HB109" s="10" vm="17266">
        <v>0</v>
      </c>
      <c r="HC109" s="81" vm="54657">
        <v>0</v>
      </c>
      <c r="HD109" s="81" vm="10510">
        <v>72</v>
      </c>
      <c r="HE109" s="10" vm="4031">
        <v>72</v>
      </c>
      <c r="HF109" s="10" vm="52905">
        <v>1153</v>
      </c>
      <c r="HG109" s="10" vm="36904">
        <v>318</v>
      </c>
      <c r="HH109" s="10" vm="30431">
        <v>0</v>
      </c>
      <c r="HI109" s="10" vm="2652">
        <v>288</v>
      </c>
      <c r="HJ109" s="10" vm="17049">
        <v>1914</v>
      </c>
      <c r="HK109" s="10" vm="51521">
        <v>0</v>
      </c>
      <c r="HL109" s="10" vm="10300">
        <v>0</v>
      </c>
      <c r="HM109" s="10" vm="3813">
        <v>0</v>
      </c>
      <c r="HN109" s="10" vm="49790">
        <v>583</v>
      </c>
      <c r="HO109" s="10" vm="36676">
        <v>4256</v>
      </c>
      <c r="HP109" s="10" vm="30197">
        <v>1523</v>
      </c>
      <c r="HQ109" s="10" vm="23243">
        <v>40952</v>
      </c>
      <c r="HR109" s="10" vm="16829">
        <v>42475</v>
      </c>
      <c r="HS109" s="10" vm="48039">
        <v>0</v>
      </c>
      <c r="HT109" s="10" vm="2411">
        <v>0</v>
      </c>
      <c r="HU109" s="10" vm="3601">
        <v>0</v>
      </c>
      <c r="HV109" s="10" vm="65365">
        <v>2272</v>
      </c>
      <c r="HW109" s="10" vm="36454">
        <v>0</v>
      </c>
      <c r="HX109" s="10" vm="29966">
        <v>0</v>
      </c>
      <c r="HY109" s="10" vm="23011">
        <v>0</v>
      </c>
      <c r="HZ109" s="10" vm="16611">
        <v>2</v>
      </c>
      <c r="IA109" s="10" vm="44693">
        <v>0</v>
      </c>
      <c r="IB109" s="10" vm="9871">
        <v>-266</v>
      </c>
      <c r="IC109" s="10" vm="3381">
        <v>2008</v>
      </c>
      <c r="ID109" s="10" vm="42944">
        <v>59</v>
      </c>
      <c r="IE109" s="10" vm="36234">
        <v>23</v>
      </c>
      <c r="IF109" s="10" vm="29730">
        <v>0</v>
      </c>
      <c r="IG109" s="10" vm="22822">
        <v>82</v>
      </c>
      <c r="IH109" s="10" vm="2138">
        <v>1554</v>
      </c>
      <c r="II109" s="10" vm="54441">
        <v>3547</v>
      </c>
      <c r="IJ109" s="10" vm="9665">
        <v>0</v>
      </c>
      <c r="IK109" s="10" vm="3160">
        <v>48</v>
      </c>
      <c r="IL109" s="10" vm="52689">
        <v>-7</v>
      </c>
      <c r="IM109" s="10" vm="36010">
        <v>-2</v>
      </c>
      <c r="IN109" s="10" vm="29495">
        <v>2208</v>
      </c>
      <c r="IO109" s="81" vm="22612">
        <v>2208</v>
      </c>
      <c r="IP109" s="10" vm="16179">
        <v>0</v>
      </c>
      <c r="IQ109" s="10" vm="51317">
        <v>0</v>
      </c>
      <c r="IR109" s="10" vm="9451">
        <v>0</v>
      </c>
      <c r="IS109" s="81" vm="2940">
        <v>0</v>
      </c>
      <c r="IT109" s="10" vm="49562">
        <v>0</v>
      </c>
    </row>
    <row r="110" spans="1:254" x14ac:dyDescent="0.25">
      <c r="A110" s="8" t="s">
        <v>543</v>
      </c>
      <c r="B110" s="8" t="s">
        <v>544</v>
      </c>
      <c r="C110" s="89">
        <v>44651</v>
      </c>
      <c r="D110" s="76" vm="15972">
        <v>12</v>
      </c>
      <c r="E110" s="10" vm="9225">
        <v>150684</v>
      </c>
      <c r="F110" s="10" vm="65491">
        <v>-101825</v>
      </c>
      <c r="G110" s="10" vm="42700">
        <v>-11289</v>
      </c>
      <c r="H110" s="10" vm="59656">
        <v>37570</v>
      </c>
      <c r="I110" s="10" vm="29268">
        <v>3421</v>
      </c>
      <c r="J110" s="10" vm="63453">
        <v>40991</v>
      </c>
      <c r="K110" s="10" vm="46235">
        <v>8561</v>
      </c>
      <c r="L110" s="10" vm="15753">
        <v>0</v>
      </c>
      <c r="M110" s="10" vm="9008">
        <v>0</v>
      </c>
      <c r="N110" s="10" vm="44482">
        <v>1280</v>
      </c>
      <c r="O110" s="10" vm="42480">
        <v>-18921</v>
      </c>
      <c r="P110" s="10" vm="35782">
        <v>1378</v>
      </c>
      <c r="Q110" s="10" vm="64382">
        <v>0</v>
      </c>
      <c r="R110" s="10" vm="22390">
        <v>0</v>
      </c>
      <c r="S110" s="10" vm="55947">
        <v>0</v>
      </c>
      <c r="T110" s="10" vm="15545">
        <v>33289</v>
      </c>
      <c r="U110" s="10" vm="63318">
        <v>-11</v>
      </c>
      <c r="V110" s="10" vm="54234">
        <v>33278</v>
      </c>
      <c r="W110" s="10" vm="42264">
        <v>0</v>
      </c>
      <c r="X110" s="10" vm="35547">
        <v>18974</v>
      </c>
      <c r="Y110" s="10" vm="28961">
        <v>0</v>
      </c>
      <c r="Z110" s="10" vm="22169">
        <v>0</v>
      </c>
      <c r="AA110" s="10" vm="52537">
        <v>52252</v>
      </c>
      <c r="AB110" s="10" vm="15355">
        <v>112819</v>
      </c>
      <c r="AC110" s="10" vm="63301">
        <v>10722</v>
      </c>
      <c r="AD110" s="10" vm="51114">
        <v>123541</v>
      </c>
      <c r="AE110" s="10" vm="42038">
        <v>4917</v>
      </c>
      <c r="AF110" s="10" vm="35312">
        <v>0</v>
      </c>
      <c r="AG110" s="10" vm="28727">
        <v>16</v>
      </c>
      <c r="AH110" s="10" vm="21947">
        <v>1316</v>
      </c>
      <c r="AI110" s="10" vm="49314">
        <v>129790</v>
      </c>
      <c r="AJ110" s="10" vm="15147">
        <v>17418</v>
      </c>
      <c r="AK110" s="10" vm="63214">
        <v>15846</v>
      </c>
      <c r="AL110" s="10" vm="47742">
        <v>26193</v>
      </c>
      <c r="AM110" s="10" vm="41828">
        <v>8859</v>
      </c>
      <c r="AN110" s="10" vm="64948">
        <v>0</v>
      </c>
      <c r="AO110" s="10" vm="28504">
        <v>1091</v>
      </c>
      <c r="AP110" s="10" vm="21736">
        <v>0</v>
      </c>
      <c r="AQ110" s="10" vm="46010">
        <v>22059</v>
      </c>
      <c r="AR110" s="10" vm="14928">
        <v>630</v>
      </c>
      <c r="AS110" s="10" vm="8297">
        <v>1053</v>
      </c>
      <c r="AT110" s="10" vm="44254">
        <v>93149</v>
      </c>
      <c r="AU110" s="10" vm="41627">
        <v>36641</v>
      </c>
      <c r="AV110" s="10" vm="64872">
        <v>2184</v>
      </c>
      <c r="AW110" s="10" vm="28277">
        <v>927223</v>
      </c>
      <c r="AX110" s="10" vm="21528">
        <v>0</v>
      </c>
      <c r="AY110" s="10" vm="55751">
        <v>10070</v>
      </c>
      <c r="AZ110" s="10" vm="14713">
        <v>0</v>
      </c>
      <c r="BA110" s="10" vm="8077">
        <v>184</v>
      </c>
      <c r="BB110" s="10" vm="54002">
        <v>16841</v>
      </c>
      <c r="BC110" s="10" vm="41396">
        <v>0</v>
      </c>
      <c r="BD110" s="10" vm="34766">
        <v>0</v>
      </c>
      <c r="BE110" s="10" vm="28048">
        <v>0</v>
      </c>
      <c r="BF110" s="10" vm="21316">
        <v>0</v>
      </c>
      <c r="BG110" s="10" vm="65958">
        <v>954318</v>
      </c>
      <c r="BH110" s="10" vm="14508">
        <v>1918</v>
      </c>
      <c r="BI110" s="10" vm="7872">
        <v>14019</v>
      </c>
      <c r="BJ110" s="10" vm="50896">
        <v>27364</v>
      </c>
      <c r="BK110" s="10" vm="41166">
        <v>93142</v>
      </c>
      <c r="BL110" s="10" vm="34533">
        <v>26486</v>
      </c>
      <c r="BM110" s="10" vm="27816">
        <v>162929</v>
      </c>
      <c r="BN110" s="10" vm="21093">
        <v>14000</v>
      </c>
      <c r="BO110" s="10" vm="49094">
        <v>0</v>
      </c>
      <c r="BP110" s="10" vm="14302">
        <v>4930</v>
      </c>
      <c r="BQ110" s="10" vm="7706">
        <v>38420</v>
      </c>
      <c r="BR110" s="10" vm="47517">
        <v>57350</v>
      </c>
      <c r="BS110" s="10" vm="40948">
        <v>105579</v>
      </c>
      <c r="BT110" s="10" vm="34309">
        <v>1059897</v>
      </c>
      <c r="BU110" s="10" vm="27590">
        <v>427960</v>
      </c>
      <c r="BV110" s="10" vm="20875">
        <v>0</v>
      </c>
      <c r="BW110" s="10" vm="45794">
        <v>0</v>
      </c>
      <c r="BX110" s="10" vm="14087">
        <v>265131</v>
      </c>
      <c r="BY110" s="10" vm="7512">
        <v>200</v>
      </c>
      <c r="BZ110" s="10" vm="44036">
        <v>0</v>
      </c>
      <c r="CA110" s="10" vm="40729">
        <v>34075</v>
      </c>
      <c r="CB110" s="10" vm="34133">
        <v>727366</v>
      </c>
      <c r="CC110" s="10" vm="27364">
        <v>23620</v>
      </c>
      <c r="CD110" s="10" vm="20672">
        <v>1845</v>
      </c>
      <c r="CE110" s="10" vm="55529">
        <v>307066</v>
      </c>
      <c r="CF110" s="10" vm="13868">
        <v>306616</v>
      </c>
      <c r="CG110" s="10" vm="7298">
        <v>0</v>
      </c>
      <c r="CH110" s="10" vm="53784">
        <v>450</v>
      </c>
      <c r="CI110" s="10" vm="40495">
        <v>0</v>
      </c>
      <c r="CJ110" s="10" vm="33928">
        <v>0</v>
      </c>
      <c r="CK110" s="10" vm="27139">
        <v>307066</v>
      </c>
      <c r="CL110" s="10" vm="20459">
        <v>5775</v>
      </c>
      <c r="CM110" s="10" vm="52291">
        <v>3245</v>
      </c>
      <c r="CN110" s="10" vm="13661">
        <v>320</v>
      </c>
      <c r="CO110" s="10" vm="7084">
        <v>2210</v>
      </c>
      <c r="CP110" s="10" vm="50666">
        <v>1859</v>
      </c>
      <c r="CQ110" s="10" vm="40269">
        <v>0</v>
      </c>
      <c r="CR110" s="10" vm="33695">
        <v>2116</v>
      </c>
      <c r="CS110" s="10" vm="26905">
        <v>-257</v>
      </c>
      <c r="CT110" s="10" vm="20239">
        <v>191</v>
      </c>
      <c r="CU110" s="10" vm="48863">
        <v>0</v>
      </c>
      <c r="CV110" s="10" vm="13451">
        <v>1164</v>
      </c>
      <c r="CW110" s="10" vm="6905">
        <v>-973</v>
      </c>
      <c r="CX110" s="10" vm="47295">
        <v>271</v>
      </c>
      <c r="CY110" s="10" vm="40048">
        <v>0</v>
      </c>
      <c r="CZ110" s="10" vm="33465">
        <v>2997</v>
      </c>
      <c r="DA110" s="10" vm="26680">
        <v>-2726</v>
      </c>
      <c r="DB110" s="81" vm="20022">
        <v>0</v>
      </c>
      <c r="DC110" s="81" vm="45565">
        <v>0</v>
      </c>
      <c r="DD110" s="81" vm="13232">
        <v>0</v>
      </c>
      <c r="DE110" s="81" vm="6704">
        <v>0</v>
      </c>
      <c r="DF110" s="10" vm="43815">
        <v>3264</v>
      </c>
      <c r="DG110" s="10" vm="39823">
        <v>231</v>
      </c>
      <c r="DH110" s="10" vm="33271">
        <v>1644</v>
      </c>
      <c r="DI110" s="10" vm="26447">
        <v>1389</v>
      </c>
      <c r="DJ110" s="10" vm="19811">
        <v>11360</v>
      </c>
      <c r="DK110" s="10" vm="66278">
        <v>3476</v>
      </c>
      <c r="DL110" s="10" vm="13015">
        <v>8241</v>
      </c>
      <c r="DM110" s="10" vm="6487">
        <v>-357</v>
      </c>
      <c r="DN110" s="10" vm="53565">
        <v>900</v>
      </c>
      <c r="DO110" s="10" vm="39593">
        <v>749</v>
      </c>
      <c r="DP110" s="10" vm="33073">
        <v>0</v>
      </c>
      <c r="DQ110" s="10" vm="26218">
        <v>151</v>
      </c>
      <c r="DR110" s="10" vm="19598">
        <v>0</v>
      </c>
      <c r="DS110" s="10" vm="52138">
        <v>0</v>
      </c>
      <c r="DT110" s="10" vm="12814">
        <v>0</v>
      </c>
      <c r="DU110" s="10" vm="6273">
        <v>0</v>
      </c>
      <c r="DV110" s="10" vm="50445">
        <v>0</v>
      </c>
      <c r="DW110" s="10" vm="39365">
        <v>0</v>
      </c>
      <c r="DX110" s="10" vm="32838">
        <v>0</v>
      </c>
      <c r="DY110" s="10" vm="25993">
        <v>0</v>
      </c>
      <c r="DZ110" s="10" vm="19378">
        <v>1252</v>
      </c>
      <c r="EA110" s="10" vm="48645">
        <v>0</v>
      </c>
      <c r="EB110" s="10" vm="12605">
        <v>254</v>
      </c>
      <c r="EC110" s="10" vm="6096">
        <v>998</v>
      </c>
      <c r="ED110" s="10" vm="47075">
        <v>0</v>
      </c>
      <c r="EE110" s="10" vm="39145">
        <v>0</v>
      </c>
      <c r="EF110" s="10" vm="32610">
        <v>0</v>
      </c>
      <c r="EG110" s="10" vm="25768">
        <v>0</v>
      </c>
      <c r="EH110" s="81" vm="19163">
        <v>0</v>
      </c>
      <c r="EI110" s="81" vm="45348">
        <v>0</v>
      </c>
      <c r="EJ110" s="81" vm="12386">
        <v>0</v>
      </c>
      <c r="EK110" s="81" vm="5899">
        <v>0</v>
      </c>
      <c r="EL110" s="10" vm="43598">
        <v>7382</v>
      </c>
      <c r="EM110" s="10" vm="38921">
        <v>7064</v>
      </c>
      <c r="EN110" s="10" vm="64596">
        <v>181</v>
      </c>
      <c r="EO110" s="10" vm="25537">
        <v>137</v>
      </c>
      <c r="EP110" s="10" vm="18961">
        <v>9534</v>
      </c>
      <c r="EQ110" s="10" vm="55094">
        <v>7813</v>
      </c>
      <c r="ER110" s="10" vm="12167">
        <v>435</v>
      </c>
      <c r="ES110" s="10" vm="5684">
        <v>1286</v>
      </c>
      <c r="ET110" s="10" vm="53349">
        <v>20894</v>
      </c>
      <c r="EU110" s="10" vm="38691">
        <v>11289</v>
      </c>
      <c r="EV110" s="10" vm="32215">
        <v>8676</v>
      </c>
      <c r="EW110" s="10" vm="25306">
        <v>929</v>
      </c>
      <c r="EX110" s="10" vm="18748">
        <v>5378</v>
      </c>
      <c r="EY110" s="10" vm="51933">
        <v>1698</v>
      </c>
      <c r="EZ110" s="10" vm="63814">
        <v>3396</v>
      </c>
      <c r="FA110" s="10" vm="5473">
        <v>1698</v>
      </c>
      <c r="FB110" s="10" vm="50215">
        <v>1071077</v>
      </c>
      <c r="FC110" s="10" vm="38468">
        <v>0</v>
      </c>
      <c r="FD110" s="10" vm="31986">
        <v>1071077</v>
      </c>
      <c r="FE110" s="10" vm="25077">
        <v>62964</v>
      </c>
      <c r="FF110" s="10" vm="18528">
        <v>19348</v>
      </c>
      <c r="FG110" s="10" vm="48420">
        <v>0</v>
      </c>
      <c r="FH110" s="10" vm="11790">
        <v>-6294</v>
      </c>
      <c r="FI110" s="10" vm="5259">
        <v>-246</v>
      </c>
      <c r="FJ110" s="10" vm="46850">
        <v>0</v>
      </c>
      <c r="FK110" s="10" vm="38256">
        <v>17385</v>
      </c>
      <c r="FL110" s="10" vm="31753">
        <v>1164234</v>
      </c>
      <c r="FM110" s="10" vm="24842">
        <v>217127</v>
      </c>
      <c r="FN110" s="10" vm="64059">
        <v>22059</v>
      </c>
      <c r="FO110" s="10" vm="45137">
        <v>630</v>
      </c>
      <c r="FP110" s="10" vm="11578">
        <v>0</v>
      </c>
      <c r="FQ110" s="10" vm="5043">
        <v>-2805</v>
      </c>
      <c r="FR110" s="10" vm="43378">
        <v>0</v>
      </c>
      <c r="FS110" s="10" vm="38021">
        <v>0</v>
      </c>
      <c r="FT110" s="10" vm="31518">
        <v>237011</v>
      </c>
      <c r="FU110" s="10" vm="24618">
        <v>927223</v>
      </c>
      <c r="FV110" s="10" vm="18145">
        <v>853950</v>
      </c>
      <c r="FW110" s="81" vm="54878">
        <v>15670</v>
      </c>
      <c r="FX110" s="81" vm="11359">
        <v>3</v>
      </c>
      <c r="FY110" s="81" vm="4864">
        <v>-210</v>
      </c>
      <c r="FZ110" s="81" vm="53132">
        <v>1378</v>
      </c>
      <c r="GA110" s="81" vm="37807">
        <v>16841</v>
      </c>
      <c r="GB110" s="10" vm="31299">
        <v>1463</v>
      </c>
      <c r="GC110" s="10" vm="24389">
        <v>987</v>
      </c>
      <c r="GD110" s="10" vm="17926">
        <v>476</v>
      </c>
      <c r="GE110" s="10" vm="51716">
        <v>1850</v>
      </c>
      <c r="GF110" s="10" vm="11140">
        <v>901</v>
      </c>
      <c r="GG110" s="10" vm="4673">
        <v>949</v>
      </c>
      <c r="GH110" s="10" vm="50000">
        <v>2897</v>
      </c>
      <c r="GI110" s="10" vm="37585">
        <v>634</v>
      </c>
      <c r="GJ110" s="10" vm="31070">
        <v>2263</v>
      </c>
      <c r="GK110" s="10" vm="24162">
        <v>0</v>
      </c>
      <c r="GL110" s="10" vm="17707">
        <v>0</v>
      </c>
      <c r="GM110" s="10" vm="48244">
        <v>0</v>
      </c>
      <c r="GN110" s="10" vm="10935">
        <v>549</v>
      </c>
      <c r="GO110" s="10" vm="4460">
        <v>745</v>
      </c>
      <c r="GP110" s="10" vm="46624">
        <v>-196</v>
      </c>
      <c r="GQ110" s="10" vm="37364">
        <v>0</v>
      </c>
      <c r="GR110" s="10" vm="30841">
        <v>71</v>
      </c>
      <c r="GS110" s="10" vm="23937">
        <v>-71</v>
      </c>
      <c r="GT110" s="10" vm="17486">
        <v>6759</v>
      </c>
      <c r="GU110" s="10" vm="44924">
        <v>3338</v>
      </c>
      <c r="GV110" s="10" vm="10720">
        <v>3421</v>
      </c>
      <c r="GW110" s="10" vm="4242">
        <v>3056</v>
      </c>
      <c r="GX110" s="81" vm="43160">
        <v>19733</v>
      </c>
      <c r="GY110" s="10" vm="37139">
        <v>0</v>
      </c>
      <c r="GZ110" s="10" vm="30645">
        <v>0</v>
      </c>
      <c r="HA110" s="10" vm="23708">
        <v>0</v>
      </c>
      <c r="HB110" s="10" vm="17274">
        <v>0</v>
      </c>
      <c r="HC110" s="81" vm="54651">
        <v>2882</v>
      </c>
      <c r="HD110" s="81" vm="10503">
        <v>815</v>
      </c>
      <c r="HE110" s="10" vm="4024">
        <v>26486</v>
      </c>
      <c r="HF110" s="10" vm="52899">
        <v>2592</v>
      </c>
      <c r="HG110" s="10" vm="36920">
        <v>3058</v>
      </c>
      <c r="HH110" s="10" vm="30439">
        <v>4433</v>
      </c>
      <c r="HI110" s="10" vm="23484">
        <v>0</v>
      </c>
      <c r="HJ110" s="10" vm="17057">
        <v>19803</v>
      </c>
      <c r="HK110" s="10" vm="51523">
        <v>0</v>
      </c>
      <c r="HL110" s="10" vm="10295">
        <v>0</v>
      </c>
      <c r="HM110" s="10" vm="3806">
        <v>0</v>
      </c>
      <c r="HN110" s="10" vm="49785">
        <v>8534</v>
      </c>
      <c r="HO110" s="10" vm="36698">
        <v>38420</v>
      </c>
      <c r="HP110" s="10" vm="30206">
        <v>1336</v>
      </c>
      <c r="HQ110" s="10" vm="23251">
        <v>32739</v>
      </c>
      <c r="HR110" s="10" vm="16837">
        <v>34075</v>
      </c>
      <c r="HS110" s="10" vm="48040">
        <v>0</v>
      </c>
      <c r="HT110" s="10" vm="10084">
        <v>1845</v>
      </c>
      <c r="HU110" s="10" vm="3593">
        <v>1845</v>
      </c>
      <c r="HV110" s="10" vm="46437">
        <v>18941</v>
      </c>
      <c r="HW110" s="10" vm="36470">
        <v>-1395</v>
      </c>
      <c r="HX110" s="10" vm="29975">
        <v>-70</v>
      </c>
      <c r="HY110" s="10" vm="23019">
        <v>876</v>
      </c>
      <c r="HZ110" s="10" vm="16619">
        <v>2</v>
      </c>
      <c r="IA110" s="10" vm="44692">
        <v>567</v>
      </c>
      <c r="IB110" s="10" vm="9865">
        <v>0</v>
      </c>
      <c r="IC110" s="10" vm="3374">
        <v>18921</v>
      </c>
      <c r="ID110" s="10" vm="42938">
        <v>1493</v>
      </c>
      <c r="IE110" s="10" vm="36248">
        <v>4034</v>
      </c>
      <c r="IF110" s="10" vm="29738">
        <v>0</v>
      </c>
      <c r="IG110" s="10" vm="64224">
        <v>5527</v>
      </c>
      <c r="IH110" s="10" vm="16403">
        <v>19348</v>
      </c>
      <c r="II110" s="10" vm="54440">
        <v>23327</v>
      </c>
      <c r="IJ110" s="10" vm="9659">
        <v>569</v>
      </c>
      <c r="IK110" s="10" vm="3152">
        <v>440</v>
      </c>
      <c r="IL110" s="10" vm="52683">
        <v>-165</v>
      </c>
      <c r="IM110" s="10" vm="36019">
        <v>1771</v>
      </c>
      <c r="IN110" s="10" vm="29504">
        <v>27475</v>
      </c>
      <c r="IO110" s="81" vm="22620">
        <v>27481</v>
      </c>
      <c r="IP110" s="10" vm="16187">
        <v>0</v>
      </c>
      <c r="IQ110" s="10" vm="51323">
        <v>-2</v>
      </c>
      <c r="IR110" s="10" vm="9445">
        <v>-11</v>
      </c>
      <c r="IS110" s="81" vm="2933">
        <v>194</v>
      </c>
      <c r="IT110" s="10" vm="49556">
        <v>203</v>
      </c>
    </row>
    <row r="111" spans="1:254" x14ac:dyDescent="0.25">
      <c r="A111" s="8" t="s">
        <v>81</v>
      </c>
      <c r="B111" s="8" t="s">
        <v>546</v>
      </c>
      <c r="C111" s="89">
        <v>44651</v>
      </c>
      <c r="D111" s="76" vm="15980">
        <v>12</v>
      </c>
      <c r="E111" s="10" vm="9233">
        <v>7972</v>
      </c>
      <c r="F111" s="10" vm="65495">
        <v>-6728</v>
      </c>
      <c r="G111" s="10" vm="42711">
        <v>-28</v>
      </c>
      <c r="H111" s="10" vm="59649">
        <v>1216</v>
      </c>
      <c r="I111" s="10" vm="29260">
        <v>411</v>
      </c>
      <c r="J111" s="10" vm="63447">
        <v>1627</v>
      </c>
      <c r="K111" s="10" vm="46250">
        <v>0</v>
      </c>
      <c r="L111" s="10" vm="15761">
        <v>0</v>
      </c>
      <c r="M111" s="10" vm="9015">
        <v>0</v>
      </c>
      <c r="N111" s="10" vm="44490">
        <v>1</v>
      </c>
      <c r="O111" s="10" vm="42474">
        <v>-977</v>
      </c>
      <c r="P111" s="10" vm="35776">
        <v>0</v>
      </c>
      <c r="Q111" s="10" vm="64377">
        <v>0</v>
      </c>
      <c r="R111" s="10" vm="22384">
        <v>0</v>
      </c>
      <c r="S111" s="10" vm="66328">
        <v>0</v>
      </c>
      <c r="T111" s="10" vm="15554">
        <v>651</v>
      </c>
      <c r="U111" s="10" vm="8802">
        <v>0</v>
      </c>
      <c r="V111" s="10" vm="54242">
        <v>651</v>
      </c>
      <c r="W111" s="10" vm="42257">
        <v>0</v>
      </c>
      <c r="X111" s="10" vm="35540">
        <v>61</v>
      </c>
      <c r="Y111" s="10" vm="28953">
        <v>0</v>
      </c>
      <c r="Z111" s="10" vm="22163">
        <v>0</v>
      </c>
      <c r="AA111" s="10" vm="66092">
        <v>712</v>
      </c>
      <c r="AB111" s="10" vm="15362">
        <v>7112</v>
      </c>
      <c r="AC111" s="10" vm="8600">
        <v>489</v>
      </c>
      <c r="AD111" s="10" vm="51122">
        <v>7601</v>
      </c>
      <c r="AE111" s="10" vm="42041">
        <v>111</v>
      </c>
      <c r="AF111" s="10" vm="35306">
        <v>0</v>
      </c>
      <c r="AG111" s="10" vm="28720">
        <v>7</v>
      </c>
      <c r="AH111" s="10" vm="21941">
        <v>0</v>
      </c>
      <c r="AI111" s="10" vm="49336">
        <v>7719</v>
      </c>
      <c r="AJ111" s="10" vm="15156">
        <v>2897</v>
      </c>
      <c r="AK111" s="10" vm="8472">
        <v>500</v>
      </c>
      <c r="AL111" s="10" vm="47748">
        <v>1165</v>
      </c>
      <c r="AM111" s="10" vm="41833">
        <v>438</v>
      </c>
      <c r="AN111" s="10" vm="35088">
        <v>282</v>
      </c>
      <c r="AO111" s="10" vm="28496">
        <v>3</v>
      </c>
      <c r="AP111" s="10" vm="21729">
        <v>0</v>
      </c>
      <c r="AQ111" s="10" vm="46027">
        <v>1345</v>
      </c>
      <c r="AR111" s="10" vm="14936">
        <v>0</v>
      </c>
      <c r="AS111" s="10" vm="8304">
        <v>27</v>
      </c>
      <c r="AT111" s="10" vm="44261">
        <v>6657</v>
      </c>
      <c r="AU111" s="10" vm="41611">
        <v>1062</v>
      </c>
      <c r="AV111" s="10" vm="64869">
        <v>111</v>
      </c>
      <c r="AW111" s="10" vm="28269">
        <v>63022</v>
      </c>
      <c r="AX111" s="10" vm="21521">
        <v>0</v>
      </c>
      <c r="AY111" s="10" vm="55763">
        <v>715</v>
      </c>
      <c r="AZ111" s="10" vm="14720">
        <v>0</v>
      </c>
      <c r="BA111" s="10" vm="8084">
        <v>0</v>
      </c>
      <c r="BB111" s="10" vm="54009">
        <v>1670</v>
      </c>
      <c r="BC111" s="10" vm="41383">
        <v>0</v>
      </c>
      <c r="BD111" s="10" vm="34759">
        <v>0</v>
      </c>
      <c r="BE111" s="10" vm="28041">
        <v>10</v>
      </c>
      <c r="BF111" s="10" vm="21310">
        <v>0</v>
      </c>
      <c r="BG111" s="10" vm="52448">
        <v>65417</v>
      </c>
      <c r="BH111" s="10" vm="14517">
        <v>104</v>
      </c>
      <c r="BI111" s="10" vm="7880">
        <v>636</v>
      </c>
      <c r="BJ111" s="10" vm="50903">
        <v>4160</v>
      </c>
      <c r="BK111" s="10" vm="41154">
        <v>390</v>
      </c>
      <c r="BL111" s="10" vm="34527">
        <v>2</v>
      </c>
      <c r="BM111" s="10" vm="27809">
        <v>5292</v>
      </c>
      <c r="BN111" s="10" vm="21087">
        <v>1159</v>
      </c>
      <c r="BO111" s="10" vm="49108">
        <v>0</v>
      </c>
      <c r="BP111" s="10" vm="14309">
        <v>114</v>
      </c>
      <c r="BQ111" s="10" vm="7711">
        <v>2085</v>
      </c>
      <c r="BR111" s="10" vm="47524">
        <v>3358</v>
      </c>
      <c r="BS111" s="10" vm="40940">
        <v>1934</v>
      </c>
      <c r="BT111" s="10" vm="34304">
        <v>67351</v>
      </c>
      <c r="BU111" s="10" vm="27582">
        <v>23617</v>
      </c>
      <c r="BV111" s="10" vm="20869">
        <v>0</v>
      </c>
      <c r="BW111" s="10" vm="45802">
        <v>0</v>
      </c>
      <c r="BX111" s="10" vm="14094">
        <v>8941</v>
      </c>
      <c r="BY111" s="10" vm="7518">
        <v>0</v>
      </c>
      <c r="BZ111" s="10" vm="44043">
        <v>0</v>
      </c>
      <c r="CA111" s="10" vm="40709">
        <v>4446</v>
      </c>
      <c r="CB111" s="10" vm="64748">
        <v>37004</v>
      </c>
      <c r="CC111" s="10" vm="27357">
        <v>1239</v>
      </c>
      <c r="CD111" s="10" vm="20666">
        <v>0</v>
      </c>
      <c r="CE111" s="10" vm="55548">
        <v>29108</v>
      </c>
      <c r="CF111" s="10" vm="13877">
        <v>29108</v>
      </c>
      <c r="CG111" s="10" vm="7305">
        <v>0</v>
      </c>
      <c r="CH111" s="10" vm="53791">
        <v>0</v>
      </c>
      <c r="CI111" s="10" vm="40475">
        <v>0</v>
      </c>
      <c r="CJ111" s="10" vm="33922">
        <v>0</v>
      </c>
      <c r="CK111" s="10" vm="27131">
        <v>29108</v>
      </c>
      <c r="CL111" s="10" vm="20452">
        <v>44</v>
      </c>
      <c r="CM111" s="10" vm="65887">
        <v>28</v>
      </c>
      <c r="CN111" s="10" vm="13668">
        <v>0</v>
      </c>
      <c r="CO111" s="10" vm="7091">
        <v>16</v>
      </c>
      <c r="CP111" s="10" vm="50673">
        <v>0</v>
      </c>
      <c r="CQ111" s="10" vm="40248">
        <v>0</v>
      </c>
      <c r="CR111" s="10" vm="33688">
        <v>5</v>
      </c>
      <c r="CS111" s="10" vm="26897">
        <v>-5</v>
      </c>
      <c r="CT111" s="10" vm="20232">
        <v>0</v>
      </c>
      <c r="CU111" s="10" vm="48886">
        <v>0</v>
      </c>
      <c r="CV111" s="10" vm="13460">
        <v>0</v>
      </c>
      <c r="CW111" s="10" vm="63051">
        <v>0</v>
      </c>
      <c r="CX111" s="10" vm="47302">
        <v>0</v>
      </c>
      <c r="CY111" s="10" vm="40031">
        <v>0</v>
      </c>
      <c r="CZ111" s="10" vm="33458">
        <v>0</v>
      </c>
      <c r="DA111" s="10" vm="26673">
        <v>0</v>
      </c>
      <c r="DB111" s="81" vm="20015">
        <v>0</v>
      </c>
      <c r="DC111" s="81" vm="45582">
        <v>0</v>
      </c>
      <c r="DD111" s="81" vm="13241">
        <v>0</v>
      </c>
      <c r="DE111" s="81" vm="6712">
        <v>0</v>
      </c>
      <c r="DF111" s="10" vm="43822">
        <v>116</v>
      </c>
      <c r="DG111" s="10" vm="39807">
        <v>0</v>
      </c>
      <c r="DH111" s="10" vm="33267">
        <v>65</v>
      </c>
      <c r="DI111" s="10" vm="26439">
        <v>51</v>
      </c>
      <c r="DJ111" s="10" vm="19804">
        <v>160</v>
      </c>
      <c r="DK111" s="10" vm="55328">
        <v>28</v>
      </c>
      <c r="DL111" s="10" vm="13022">
        <v>70</v>
      </c>
      <c r="DM111" s="10" vm="6494">
        <v>62</v>
      </c>
      <c r="DN111" s="10" vm="53572">
        <v>0</v>
      </c>
      <c r="DO111" s="10" vm="39578">
        <v>0</v>
      </c>
      <c r="DP111" s="10" vm="33066">
        <v>0</v>
      </c>
      <c r="DQ111" s="10" vm="26211">
        <v>0</v>
      </c>
      <c r="DR111" s="10" vm="19591">
        <v>0</v>
      </c>
      <c r="DS111" s="10" vm="52150">
        <v>0</v>
      </c>
      <c r="DT111" s="10" vm="12823">
        <v>0</v>
      </c>
      <c r="DU111" s="10" vm="6281">
        <v>0</v>
      </c>
      <c r="DV111" s="10" vm="50452">
        <v>0</v>
      </c>
      <c r="DW111" s="10" vm="39352">
        <v>0</v>
      </c>
      <c r="DX111" s="10" vm="32832">
        <v>0</v>
      </c>
      <c r="DY111" s="10" vm="25986">
        <v>0</v>
      </c>
      <c r="DZ111" s="10" vm="19371">
        <v>93</v>
      </c>
      <c r="EA111" s="10" vm="48660">
        <v>0</v>
      </c>
      <c r="EB111" s="10" vm="12612">
        <v>1</v>
      </c>
      <c r="EC111" s="10" vm="62988">
        <v>92</v>
      </c>
      <c r="ED111" s="10" vm="47082">
        <v>0</v>
      </c>
      <c r="EE111" s="10" vm="39138">
        <v>0</v>
      </c>
      <c r="EF111" s="10" vm="32604">
        <v>0</v>
      </c>
      <c r="EG111" s="10" vm="25760">
        <v>0</v>
      </c>
      <c r="EH111" s="81" vm="19156">
        <v>0</v>
      </c>
      <c r="EI111" s="81" vm="45356">
        <v>0</v>
      </c>
      <c r="EJ111" s="81" vm="12393">
        <v>0</v>
      </c>
      <c r="EK111" s="81" vm="5905">
        <v>0</v>
      </c>
      <c r="EL111" s="10" vm="43605">
        <v>0</v>
      </c>
      <c r="EM111" s="10" vm="38913">
        <v>0</v>
      </c>
      <c r="EN111" s="10" vm="32410">
        <v>0</v>
      </c>
      <c r="EO111" s="10" vm="25530">
        <v>0</v>
      </c>
      <c r="EP111" s="10" vm="18954">
        <v>93</v>
      </c>
      <c r="EQ111" s="10" vm="55113">
        <v>0</v>
      </c>
      <c r="ER111" s="10" vm="12176">
        <v>1</v>
      </c>
      <c r="ES111" s="10" vm="5691">
        <v>92</v>
      </c>
      <c r="ET111" s="10" vm="53356">
        <v>253</v>
      </c>
      <c r="EU111" s="10" vm="38682">
        <v>28</v>
      </c>
      <c r="EV111" s="10" vm="32209">
        <v>71</v>
      </c>
      <c r="EW111" s="10" vm="25299">
        <v>154</v>
      </c>
      <c r="EX111" s="10" vm="18741">
        <v>85</v>
      </c>
      <c r="EY111" s="10" vm="51951">
        <v>72</v>
      </c>
      <c r="EZ111" s="10" vm="11988">
        <v>31</v>
      </c>
      <c r="FA111" s="10" vm="5480">
        <v>72</v>
      </c>
      <c r="FB111" s="10" vm="50222">
        <v>73276</v>
      </c>
      <c r="FC111" s="10" vm="38458">
        <v>0</v>
      </c>
      <c r="FD111" s="10" vm="31978">
        <v>73276</v>
      </c>
      <c r="FE111" s="10" vm="25070">
        <v>3204</v>
      </c>
      <c r="FF111" s="10" vm="18521">
        <v>1147</v>
      </c>
      <c r="FG111" s="10" vm="48442">
        <v>0</v>
      </c>
      <c r="FH111" s="10" vm="11798">
        <v>-280</v>
      </c>
      <c r="FI111" s="10" vm="5267">
        <v>0</v>
      </c>
      <c r="FJ111" s="10" vm="46857">
        <v>0</v>
      </c>
      <c r="FK111" s="10" vm="38245">
        <v>-98</v>
      </c>
      <c r="FL111" s="10" vm="31745">
        <v>77249</v>
      </c>
      <c r="FM111" s="10" vm="24836">
        <v>13124</v>
      </c>
      <c r="FN111" s="10" vm="64057">
        <v>1345</v>
      </c>
      <c r="FO111" s="10" vm="45150">
        <v>0</v>
      </c>
      <c r="FP111" s="10" vm="11586">
        <v>0</v>
      </c>
      <c r="FQ111" s="10" vm="5050">
        <v>-242</v>
      </c>
      <c r="FR111" s="10" vm="43385">
        <v>0</v>
      </c>
      <c r="FS111" s="10" vm="38013">
        <v>0</v>
      </c>
      <c r="FT111" s="10" vm="31511">
        <v>14227</v>
      </c>
      <c r="FU111" s="10" vm="24611">
        <v>63022</v>
      </c>
      <c r="FV111" s="10" vm="18138">
        <v>60152</v>
      </c>
      <c r="FW111" s="81" vm="54894">
        <v>1670</v>
      </c>
      <c r="FX111" s="81" vm="11367">
        <v>0</v>
      </c>
      <c r="FY111" s="81" vm="4872">
        <v>0</v>
      </c>
      <c r="FZ111" s="81" vm="53139">
        <v>0</v>
      </c>
      <c r="GA111" s="81" vm="37799">
        <v>1670</v>
      </c>
      <c r="GB111" s="10" vm="31292">
        <v>75</v>
      </c>
      <c r="GC111" s="10" vm="24382">
        <v>36</v>
      </c>
      <c r="GD111" s="10" vm="17920">
        <v>39</v>
      </c>
      <c r="GE111" s="10" vm="51730">
        <v>0</v>
      </c>
      <c r="GF111" s="10" vm="11147">
        <v>0</v>
      </c>
      <c r="GG111" s="10" vm="4681">
        <v>0</v>
      </c>
      <c r="GH111" s="10" vm="50007">
        <v>0</v>
      </c>
      <c r="GI111" s="10" vm="37578">
        <v>0</v>
      </c>
      <c r="GJ111" s="10" vm="31063">
        <v>0</v>
      </c>
      <c r="GK111" s="10" vm="24155">
        <v>2000</v>
      </c>
      <c r="GL111" s="10" vm="17700">
        <v>1694</v>
      </c>
      <c r="GM111" s="10" vm="48254">
        <v>306</v>
      </c>
      <c r="GN111" s="10" vm="10943">
        <v>75</v>
      </c>
      <c r="GO111" s="10" vm="4469">
        <v>9</v>
      </c>
      <c r="GP111" s="10" vm="46631">
        <v>66</v>
      </c>
      <c r="GQ111" s="10" vm="37356">
        <v>0</v>
      </c>
      <c r="GR111" s="10" vm="30834">
        <v>0</v>
      </c>
      <c r="GS111" s="10" vm="23930">
        <v>0</v>
      </c>
      <c r="GT111" s="10" vm="17479">
        <v>2150</v>
      </c>
      <c r="GU111" s="10" vm="44931">
        <v>1739</v>
      </c>
      <c r="GV111" s="10" vm="10727">
        <v>411</v>
      </c>
      <c r="GW111" s="10" vm="4249">
        <v>2</v>
      </c>
      <c r="GX111" s="81" vm="43167">
        <v>0</v>
      </c>
      <c r="GY111" s="10" vm="37132">
        <v>0</v>
      </c>
      <c r="GZ111" s="10" vm="30639">
        <v>0</v>
      </c>
      <c r="HA111" s="10" vm="23701">
        <v>0</v>
      </c>
      <c r="HB111" s="10" vm="17267">
        <v>0</v>
      </c>
      <c r="HC111" s="81" vm="54670">
        <v>0</v>
      </c>
      <c r="HD111" s="81" vm="10511">
        <v>0</v>
      </c>
      <c r="HE111" s="10" vm="4032">
        <v>2</v>
      </c>
      <c r="HF111" s="10" vm="52906">
        <v>259</v>
      </c>
      <c r="HG111" s="10" vm="36912">
        <v>319</v>
      </c>
      <c r="HH111" s="10" vm="30432">
        <v>6</v>
      </c>
      <c r="HI111" s="10" vm="23477">
        <v>0</v>
      </c>
      <c r="HJ111" s="10" vm="17050">
        <v>1259</v>
      </c>
      <c r="HK111" s="10" vm="51539">
        <v>0</v>
      </c>
      <c r="HL111" s="10" vm="10301">
        <v>0</v>
      </c>
      <c r="HM111" s="10" vm="3814">
        <v>0</v>
      </c>
      <c r="HN111" s="10" vm="49791">
        <v>242</v>
      </c>
      <c r="HO111" s="10" vm="36689">
        <v>2085</v>
      </c>
      <c r="HP111" s="10" vm="30198">
        <v>0</v>
      </c>
      <c r="HQ111" s="10" vm="23244">
        <v>4446</v>
      </c>
      <c r="HR111" s="10" vm="16830">
        <v>4446</v>
      </c>
      <c r="HS111" s="10" vm="48061">
        <v>0</v>
      </c>
      <c r="HT111" s="10" vm="10091">
        <v>0</v>
      </c>
      <c r="HU111" s="10" vm="3602">
        <v>0</v>
      </c>
      <c r="HV111" s="10" vm="65366">
        <v>903</v>
      </c>
      <c r="HW111" s="10" vm="36463">
        <v>51</v>
      </c>
      <c r="HX111" s="10" vm="29967">
        <v>0</v>
      </c>
      <c r="HY111" s="10" vm="23012">
        <v>30</v>
      </c>
      <c r="HZ111" s="10" vm="16612">
        <v>0</v>
      </c>
      <c r="IA111" s="10" vm="44707">
        <v>0</v>
      </c>
      <c r="IB111" s="10" vm="9872">
        <v>-7</v>
      </c>
      <c r="IC111" s="10" vm="3382">
        <v>977</v>
      </c>
      <c r="ID111" s="10" vm="42945">
        <v>0</v>
      </c>
      <c r="IE111" s="10" vm="36241">
        <v>0</v>
      </c>
      <c r="IF111" s="10" vm="29731">
        <v>0</v>
      </c>
      <c r="IG111" s="10" vm="64222">
        <v>0</v>
      </c>
      <c r="IH111" s="10" vm="16396">
        <v>1147</v>
      </c>
      <c r="II111" s="10" vm="54456">
        <v>1431</v>
      </c>
      <c r="IJ111" s="10" vm="9666">
        <v>0</v>
      </c>
      <c r="IK111" s="10" vm="3161">
        <v>33</v>
      </c>
      <c r="IL111" s="10" vm="52690">
        <v>-1</v>
      </c>
      <c r="IM111" s="10" vm="36011">
        <v>-35</v>
      </c>
      <c r="IN111" s="10" vm="29496">
        <v>1600</v>
      </c>
      <c r="IO111" s="81" vm="22613">
        <v>1668</v>
      </c>
      <c r="IP111" s="10" vm="16180">
        <v>0</v>
      </c>
      <c r="IQ111" s="10" vm="51337">
        <v>0</v>
      </c>
      <c r="IR111" s="10" vm="9452">
        <v>0</v>
      </c>
      <c r="IS111" s="81" vm="2941">
        <v>13</v>
      </c>
      <c r="IT111" s="10" vm="49563">
        <v>13</v>
      </c>
    </row>
    <row r="112" spans="1:254" x14ac:dyDescent="0.25">
      <c r="A112" s="8" t="s">
        <v>7</v>
      </c>
      <c r="B112" s="8" t="s">
        <v>8</v>
      </c>
      <c r="C112" s="89">
        <v>44651</v>
      </c>
      <c r="D112" s="76" vm="15973">
        <v>12</v>
      </c>
      <c r="E112" s="10" vm="9226">
        <v>25715</v>
      </c>
      <c r="F112" s="10" vm="65492">
        <v>-18924</v>
      </c>
      <c r="G112" s="10" vm="42719">
        <v>-1467</v>
      </c>
      <c r="H112" s="10" vm="59657">
        <v>5324</v>
      </c>
      <c r="I112" s="10" vm="29269">
        <v>2400</v>
      </c>
      <c r="J112" s="10" vm="63454">
        <v>7724</v>
      </c>
      <c r="K112" s="10" vm="46242">
        <v>0</v>
      </c>
      <c r="L112" s="10" vm="15754">
        <v>0</v>
      </c>
      <c r="M112" s="10" vm="9009">
        <v>0</v>
      </c>
      <c r="N112" s="10" vm="44483">
        <v>37</v>
      </c>
      <c r="O112" s="10" vm="42493">
        <v>-2787</v>
      </c>
      <c r="P112" s="10" vm="35783">
        <v>580</v>
      </c>
      <c r="Q112" s="10" vm="64383">
        <v>-107</v>
      </c>
      <c r="R112" s="10" vm="22391">
        <v>0</v>
      </c>
      <c r="S112" s="10" vm="66326">
        <v>0</v>
      </c>
      <c r="T112" s="10" vm="15546">
        <v>5447</v>
      </c>
      <c r="U112" s="10" vm="8795">
        <v>0</v>
      </c>
      <c r="V112" s="10" vm="54235">
        <v>5447</v>
      </c>
      <c r="W112" s="10" vm="42278">
        <v>0</v>
      </c>
      <c r="X112" s="10" vm="35548">
        <v>1202</v>
      </c>
      <c r="Y112" s="10" vm="28962">
        <v>0</v>
      </c>
      <c r="Z112" s="10" vm="22170">
        <v>0</v>
      </c>
      <c r="AA112" s="10" vm="52538">
        <v>6649</v>
      </c>
      <c r="AB112" s="10" vm="15356">
        <v>18506</v>
      </c>
      <c r="AC112" s="10" vm="8595">
        <v>771</v>
      </c>
      <c r="AD112" s="10" vm="51115">
        <v>19277</v>
      </c>
      <c r="AE112" s="10" vm="42059">
        <v>1854</v>
      </c>
      <c r="AF112" s="10" vm="35313">
        <v>0</v>
      </c>
      <c r="AG112" s="10" vm="28728">
        <v>0</v>
      </c>
      <c r="AH112" s="10" vm="21948">
        <v>0</v>
      </c>
      <c r="AI112" s="10" vm="49327">
        <v>21131</v>
      </c>
      <c r="AJ112" s="10" vm="15148">
        <v>5114</v>
      </c>
      <c r="AK112" s="10" vm="63215">
        <v>904</v>
      </c>
      <c r="AL112" s="10" vm="47743">
        <v>4380</v>
      </c>
      <c r="AM112" s="10" vm="65166">
        <v>714</v>
      </c>
      <c r="AN112" s="10" vm="64949">
        <v>1635</v>
      </c>
      <c r="AO112" s="10" vm="28505">
        <v>88</v>
      </c>
      <c r="AP112" s="10" vm="21737">
        <v>4</v>
      </c>
      <c r="AQ112" s="10" vm="46018">
        <v>4444</v>
      </c>
      <c r="AR112" s="10" vm="14929">
        <v>0</v>
      </c>
      <c r="AS112" s="10" vm="8298">
        <v>0</v>
      </c>
      <c r="AT112" s="10" vm="44255">
        <v>17283</v>
      </c>
      <c r="AU112" s="10" vm="41628">
        <v>3848</v>
      </c>
      <c r="AV112" s="10" vm="64873">
        <v>269</v>
      </c>
      <c r="AW112" s="10" vm="28278">
        <v>214643</v>
      </c>
      <c r="AX112" s="10" vm="21529">
        <v>0</v>
      </c>
      <c r="AY112" s="10" vm="55758">
        <v>734</v>
      </c>
      <c r="AZ112" s="10" vm="14714">
        <v>0</v>
      </c>
      <c r="BA112" s="10" vm="8078">
        <v>0</v>
      </c>
      <c r="BB112" s="10" vm="54003">
        <v>8221</v>
      </c>
      <c r="BC112" s="10" vm="41397">
        <v>0</v>
      </c>
      <c r="BD112" s="10" vm="34767">
        <v>0</v>
      </c>
      <c r="BE112" s="10" vm="28049">
        <v>0</v>
      </c>
      <c r="BF112" s="10" vm="21317">
        <v>2661</v>
      </c>
      <c r="BG112" s="10" vm="65961">
        <v>226259</v>
      </c>
      <c r="BH112" s="10" vm="14509">
        <v>1185</v>
      </c>
      <c r="BI112" s="10" vm="7873">
        <v>883</v>
      </c>
      <c r="BJ112" s="10" vm="50897">
        <v>8504</v>
      </c>
      <c r="BK112" s="10" vm="41167">
        <v>0</v>
      </c>
      <c r="BL112" s="10" vm="34534">
        <v>1082</v>
      </c>
      <c r="BM112" s="10" vm="27817">
        <v>11654</v>
      </c>
      <c r="BN112" s="10" vm="21094">
        <v>1826</v>
      </c>
      <c r="BO112" s="10" vm="49102">
        <v>0</v>
      </c>
      <c r="BP112" s="10" vm="14303">
        <v>1986</v>
      </c>
      <c r="BQ112" s="10" vm="63115">
        <v>6059</v>
      </c>
      <c r="BR112" s="10" vm="47518">
        <v>9871</v>
      </c>
      <c r="BS112" s="10" vm="40949">
        <v>1783</v>
      </c>
      <c r="BT112" s="10" vm="34310">
        <v>228042</v>
      </c>
      <c r="BU112" s="10" vm="27591">
        <v>54567</v>
      </c>
      <c r="BV112" s="10" vm="20876">
        <v>0</v>
      </c>
      <c r="BW112" s="10" vm="45795">
        <v>0</v>
      </c>
      <c r="BX112" s="10" vm="14088">
        <v>84270</v>
      </c>
      <c r="BY112" s="10" vm="7513">
        <v>0</v>
      </c>
      <c r="BZ112" s="10" vm="44037">
        <v>0</v>
      </c>
      <c r="CA112" s="10" vm="40730">
        <v>20987</v>
      </c>
      <c r="CB112" s="10" vm="64750">
        <v>159824</v>
      </c>
      <c r="CC112" s="10" vm="27365">
        <v>3814</v>
      </c>
      <c r="CD112" s="10" vm="20673">
        <v>0</v>
      </c>
      <c r="CE112" s="10" vm="55541">
        <v>64404</v>
      </c>
      <c r="CF112" s="10" vm="13869">
        <v>64404</v>
      </c>
      <c r="CG112" s="10" vm="7299">
        <v>0</v>
      </c>
      <c r="CH112" s="10" vm="53785">
        <v>0</v>
      </c>
      <c r="CI112" s="10" vm="40496">
        <v>0</v>
      </c>
      <c r="CJ112" s="10" vm="33929">
        <v>0</v>
      </c>
      <c r="CK112" s="10" vm="27140">
        <v>64404</v>
      </c>
      <c r="CL112" s="10" vm="20460">
        <v>2127</v>
      </c>
      <c r="CM112" s="10" vm="65885">
        <v>1467</v>
      </c>
      <c r="CN112" s="10" vm="13662">
        <v>0</v>
      </c>
      <c r="CO112" s="10" vm="7085">
        <v>660</v>
      </c>
      <c r="CP112" s="10" vm="50667">
        <v>0</v>
      </c>
      <c r="CQ112" s="10" vm="40270">
        <v>0</v>
      </c>
      <c r="CR112" s="10" vm="33696">
        <v>0</v>
      </c>
      <c r="CS112" s="10" vm="26906">
        <v>0</v>
      </c>
      <c r="CT112" s="10" vm="20240">
        <v>27</v>
      </c>
      <c r="CU112" s="10" vm="48876">
        <v>0</v>
      </c>
      <c r="CV112" s="10" vm="13452">
        <v>288</v>
      </c>
      <c r="CW112" s="10" vm="6906">
        <v>-261</v>
      </c>
      <c r="CX112" s="10" vm="47296">
        <v>0</v>
      </c>
      <c r="CY112" s="10" vm="40049">
        <v>0</v>
      </c>
      <c r="CZ112" s="10" vm="33466">
        <v>0</v>
      </c>
      <c r="DA112" s="10" vm="26681">
        <v>0</v>
      </c>
      <c r="DB112" s="81" vm="20023">
        <v>206</v>
      </c>
      <c r="DC112" s="81" vm="45573">
        <v>0</v>
      </c>
      <c r="DD112" s="81" vm="13233">
        <v>0</v>
      </c>
      <c r="DE112" s="81" vm="6705">
        <v>206</v>
      </c>
      <c r="DF112" s="10" vm="43816">
        <v>1387</v>
      </c>
      <c r="DG112" s="10" vm="39824">
        <v>0</v>
      </c>
      <c r="DH112" s="10" vm="64675">
        <v>1006</v>
      </c>
      <c r="DI112" s="10" vm="26448">
        <v>381</v>
      </c>
      <c r="DJ112" s="10" vm="19812">
        <v>3747</v>
      </c>
      <c r="DK112" s="10" vm="55322">
        <v>1467</v>
      </c>
      <c r="DL112" s="10" vm="13016">
        <v>1294</v>
      </c>
      <c r="DM112" s="10" vm="6488">
        <v>986</v>
      </c>
      <c r="DN112" s="10" vm="53566">
        <v>0</v>
      </c>
      <c r="DO112" s="10" vm="39594">
        <v>0</v>
      </c>
      <c r="DP112" s="10" vm="33074">
        <v>0</v>
      </c>
      <c r="DQ112" s="10" vm="26219">
        <v>0</v>
      </c>
      <c r="DR112" s="10" vm="19599">
        <v>440</v>
      </c>
      <c r="DS112" s="10" vm="52143">
        <v>0</v>
      </c>
      <c r="DT112" s="10" vm="12815">
        <v>120</v>
      </c>
      <c r="DU112" s="10" vm="6274">
        <v>320</v>
      </c>
      <c r="DV112" s="10" vm="50446">
        <v>0</v>
      </c>
      <c r="DW112" s="10" vm="39366">
        <v>0</v>
      </c>
      <c r="DX112" s="10" vm="64639">
        <v>0</v>
      </c>
      <c r="DY112" s="10" vm="25994">
        <v>0</v>
      </c>
      <c r="DZ112" s="10" vm="19379">
        <v>283</v>
      </c>
      <c r="EA112" s="10" vm="48654">
        <v>0</v>
      </c>
      <c r="EB112" s="10" vm="12606">
        <v>150</v>
      </c>
      <c r="EC112" s="10" vm="62986">
        <v>133</v>
      </c>
      <c r="ED112" s="10" vm="47076">
        <v>0</v>
      </c>
      <c r="EE112" s="10" vm="39146">
        <v>0</v>
      </c>
      <c r="EF112" s="10" vm="32611">
        <v>0</v>
      </c>
      <c r="EG112" s="10" vm="25769">
        <v>0</v>
      </c>
      <c r="EH112" s="81" vm="19164">
        <v>0</v>
      </c>
      <c r="EI112" s="81" vm="45349">
        <v>0</v>
      </c>
      <c r="EJ112" s="81" vm="12387">
        <v>0</v>
      </c>
      <c r="EK112" s="81" vm="5900">
        <v>0</v>
      </c>
      <c r="EL112" s="10" vm="43599">
        <v>114</v>
      </c>
      <c r="EM112" s="10" vm="38922">
        <v>0</v>
      </c>
      <c r="EN112" s="10" vm="32415">
        <v>77</v>
      </c>
      <c r="EO112" s="10" vm="25538">
        <v>37</v>
      </c>
      <c r="EP112" s="10" vm="100612">
        <v>837</v>
      </c>
      <c r="EQ112" s="10" vm="55107">
        <v>0</v>
      </c>
      <c r="ER112" s="10" vm="12168">
        <v>347</v>
      </c>
      <c r="ES112" s="10" vm="5685">
        <v>490</v>
      </c>
      <c r="ET112" s="10" vm="53350">
        <v>4584</v>
      </c>
      <c r="EU112" s="10" vm="38692">
        <v>1467</v>
      </c>
      <c r="EV112" s="10" vm="32216">
        <v>1641</v>
      </c>
      <c r="EW112" s="10" vm="25307">
        <v>1476</v>
      </c>
      <c r="EX112" s="10" vm="18749">
        <v>1196</v>
      </c>
      <c r="EY112" s="10" vm="51945">
        <v>247</v>
      </c>
      <c r="EZ112" s="10" vm="11984">
        <v>543</v>
      </c>
      <c r="FA112" s="10" vm="5474">
        <v>247</v>
      </c>
      <c r="FB112" s="10" vm="50216">
        <v>254047</v>
      </c>
      <c r="FC112" s="10" vm="38469">
        <v>0</v>
      </c>
      <c r="FD112" s="10" vm="31987">
        <v>254047</v>
      </c>
      <c r="FE112" s="10" vm="25078">
        <v>12108</v>
      </c>
      <c r="FF112" s="10" vm="18529">
        <v>3238</v>
      </c>
      <c r="FG112" s="10" vm="48432">
        <v>0</v>
      </c>
      <c r="FH112" s="10" vm="11791">
        <v>-2135</v>
      </c>
      <c r="FI112" s="10" vm="5260">
        <v>0</v>
      </c>
      <c r="FJ112" s="10" vm="46851">
        <v>512</v>
      </c>
      <c r="FK112" s="10" vm="38257">
        <v>-1367</v>
      </c>
      <c r="FL112" s="10" vm="31754">
        <v>266403</v>
      </c>
      <c r="FM112" s="10" vm="24843">
        <v>48103</v>
      </c>
      <c r="FN112" s="10" vm="18343">
        <v>4610</v>
      </c>
      <c r="FO112" s="10" vm="45143">
        <v>0</v>
      </c>
      <c r="FP112" s="10" vm="11579">
        <v>0</v>
      </c>
      <c r="FQ112" s="10" vm="5044">
        <v>-953</v>
      </c>
      <c r="FR112" s="10" vm="43379">
        <v>0</v>
      </c>
      <c r="FS112" s="10" vm="38022">
        <v>0</v>
      </c>
      <c r="FT112" s="10" vm="31519">
        <v>51760</v>
      </c>
      <c r="FU112" s="10" vm="24619">
        <v>214643</v>
      </c>
      <c r="FV112" s="10" vm="18146">
        <v>205944</v>
      </c>
      <c r="FW112" s="81" vm="54885">
        <v>7641</v>
      </c>
      <c r="FX112" s="81" vm="11360">
        <v>0</v>
      </c>
      <c r="FY112" s="81" vm="4865">
        <v>0</v>
      </c>
      <c r="FZ112" s="81" vm="53133">
        <v>580</v>
      </c>
      <c r="GA112" s="81" vm="37808">
        <v>8221</v>
      </c>
      <c r="GB112" s="10" vm="31300">
        <v>989</v>
      </c>
      <c r="GC112" s="10" vm="24390">
        <v>504</v>
      </c>
      <c r="GD112" s="10" vm="17927">
        <v>485</v>
      </c>
      <c r="GE112" s="10" vm="51723">
        <v>0</v>
      </c>
      <c r="GF112" s="10" vm="11141">
        <v>0</v>
      </c>
      <c r="GG112" s="10" vm="4674">
        <v>0</v>
      </c>
      <c r="GH112" s="10" vm="50001">
        <v>183</v>
      </c>
      <c r="GI112" s="10" vm="37586">
        <v>99</v>
      </c>
      <c r="GJ112" s="10" vm="31071">
        <v>84</v>
      </c>
      <c r="GK112" s="10" vm="24163">
        <v>0</v>
      </c>
      <c r="GL112" s="10" vm="17708">
        <v>0</v>
      </c>
      <c r="GM112" s="10" vm="48249">
        <v>0</v>
      </c>
      <c r="GN112" s="10" vm="10936">
        <v>2684</v>
      </c>
      <c r="GO112" s="10" vm="4461">
        <v>855</v>
      </c>
      <c r="GP112" s="10" vm="46625">
        <v>1829</v>
      </c>
      <c r="GQ112" s="10" vm="37365">
        <v>4</v>
      </c>
      <c r="GR112" s="10" vm="30842">
        <v>2</v>
      </c>
      <c r="GS112" s="10" vm="23938">
        <v>2</v>
      </c>
      <c r="GT112" s="10" vm="17487">
        <v>3860</v>
      </c>
      <c r="GU112" s="10" vm="44925">
        <v>1460</v>
      </c>
      <c r="GV112" s="10" vm="10721">
        <v>2400</v>
      </c>
      <c r="GW112" s="10" vm="4243">
        <v>0</v>
      </c>
      <c r="GX112" s="81" vm="43161">
        <v>0</v>
      </c>
      <c r="GY112" s="10" vm="37140">
        <v>0</v>
      </c>
      <c r="GZ112" s="10" vm="64494">
        <v>0</v>
      </c>
      <c r="HA112" s="10" vm="23709">
        <v>0</v>
      </c>
      <c r="HB112" s="10" vm="17275">
        <v>0</v>
      </c>
      <c r="HC112" s="81" vm="54664">
        <v>0</v>
      </c>
      <c r="HD112" s="81" vm="10504">
        <v>1082</v>
      </c>
      <c r="HE112" s="10" vm="4025">
        <v>1082</v>
      </c>
      <c r="HF112" s="10" vm="52900">
        <v>428</v>
      </c>
      <c r="HG112" s="10" vm="36921">
        <v>400</v>
      </c>
      <c r="HH112" s="10" vm="30440">
        <v>209</v>
      </c>
      <c r="HI112" s="10" vm="23485">
        <v>934</v>
      </c>
      <c r="HJ112" s="10" vm="17058">
        <v>1265</v>
      </c>
      <c r="HK112" s="10" vm="51531">
        <v>0</v>
      </c>
      <c r="HL112" s="10" vm="10296">
        <v>0</v>
      </c>
      <c r="HM112" s="10" vm="3807">
        <v>0</v>
      </c>
      <c r="HN112" s="10" vm="49786">
        <v>2823</v>
      </c>
      <c r="HO112" s="10" vm="36699">
        <v>6059</v>
      </c>
      <c r="HP112" s="10" vm="30207">
        <v>1255</v>
      </c>
      <c r="HQ112" s="10" vm="23252">
        <v>19732</v>
      </c>
      <c r="HR112" s="10" vm="16838">
        <v>20987</v>
      </c>
      <c r="HS112" s="10" vm="48051">
        <v>0</v>
      </c>
      <c r="HT112" s="10" vm="10085">
        <v>0</v>
      </c>
      <c r="HU112" s="10" vm="3594">
        <v>0</v>
      </c>
      <c r="HV112" s="10" vm="65362">
        <v>2579</v>
      </c>
      <c r="HW112" s="10" vm="36471">
        <v>89</v>
      </c>
      <c r="HX112" s="10" vm="29976">
        <v>0</v>
      </c>
      <c r="HY112" s="10" vm="23020">
        <v>113</v>
      </c>
      <c r="HZ112" s="10" vm="16620">
        <v>6</v>
      </c>
      <c r="IA112" s="10" vm="44700">
        <v>0</v>
      </c>
      <c r="IB112" s="10" vm="9866">
        <v>0</v>
      </c>
      <c r="IC112" s="10" vm="3375">
        <v>2787</v>
      </c>
      <c r="ID112" s="10" vm="42939">
        <v>185</v>
      </c>
      <c r="IE112" s="10" vm="36249">
        <v>315</v>
      </c>
      <c r="IF112" s="10" vm="29739">
        <v>134</v>
      </c>
      <c r="IG112" s="10" vm="22827">
        <v>634</v>
      </c>
      <c r="IH112" s="10" vm="16404">
        <v>3238</v>
      </c>
      <c r="II112" s="10" vm="54447">
        <v>5057</v>
      </c>
      <c r="IJ112" s="10" vm="9660">
        <v>0</v>
      </c>
      <c r="IK112" s="10" vm="3153">
        <v>70</v>
      </c>
      <c r="IL112" s="10" vm="52684">
        <v>-36</v>
      </c>
      <c r="IM112" s="10" vm="36020">
        <v>-7</v>
      </c>
      <c r="IN112" s="10" vm="29505">
        <v>4378</v>
      </c>
      <c r="IO112" s="81" vm="22621">
        <v>4378</v>
      </c>
      <c r="IP112" s="10" vm="16188">
        <v>0</v>
      </c>
      <c r="IQ112" s="10" vm="51330">
        <v>0</v>
      </c>
      <c r="IR112" s="10" vm="9446">
        <v>0</v>
      </c>
      <c r="IS112" s="81" vm="2934">
        <v>85</v>
      </c>
      <c r="IT112" s="10" vm="49557">
        <v>85</v>
      </c>
    </row>
    <row r="113" spans="1:254" x14ac:dyDescent="0.25">
      <c r="A113" s="8" t="s">
        <v>1000</v>
      </c>
      <c r="B113" s="8" t="s">
        <v>1001</v>
      </c>
      <c r="C113" s="89">
        <v>44561</v>
      </c>
      <c r="D113" s="76" vm="15981">
        <v>12</v>
      </c>
      <c r="E113" s="10" vm="9234">
        <v>15222</v>
      </c>
      <c r="F113" s="10" vm="47917">
        <v>-4486</v>
      </c>
      <c r="G113" s="10" vm="42712">
        <v>0</v>
      </c>
      <c r="H113" s="10" vm="59650">
        <v>10736</v>
      </c>
      <c r="I113" s="10" vm="29261">
        <v>811</v>
      </c>
      <c r="J113" s="10" vm="63448">
        <v>11547</v>
      </c>
      <c r="K113" s="10" vm="46251">
        <v>0</v>
      </c>
      <c r="L113" s="10" vm="15762">
        <v>0</v>
      </c>
      <c r="M113" s="10" vm="9016">
        <v>0</v>
      </c>
      <c r="N113" s="10" vm="44491">
        <v>0</v>
      </c>
      <c r="O113" s="10" vm="42487">
        <v>-996</v>
      </c>
      <c r="P113" s="10" vm="35777">
        <v>477</v>
      </c>
      <c r="Q113" s="10" vm="29120">
        <v>-3614</v>
      </c>
      <c r="R113" s="10" vm="22385">
        <v>0</v>
      </c>
      <c r="S113" s="10" vm="1782">
        <v>0</v>
      </c>
      <c r="T113" s="10" vm="15555">
        <v>7414</v>
      </c>
      <c r="U113" s="10" vm="8803">
        <v>-1354</v>
      </c>
      <c r="V113" s="10" vm="54243">
        <v>6060</v>
      </c>
      <c r="W113" s="10" vm="42270">
        <v>0</v>
      </c>
      <c r="X113" s="10" vm="35541">
        <v>0</v>
      </c>
      <c r="Y113" s="10" vm="28954">
        <v>0</v>
      </c>
      <c r="Z113" s="10" vm="22164">
        <v>0</v>
      </c>
      <c r="AA113" s="10" vm="66093">
        <v>6060</v>
      </c>
      <c r="AB113" s="10" vm="15363">
        <v>7529</v>
      </c>
      <c r="AC113" s="10" vm="8601">
        <v>80</v>
      </c>
      <c r="AD113" s="10" vm="51123">
        <v>7609</v>
      </c>
      <c r="AE113" s="10" vm="42051">
        <v>0</v>
      </c>
      <c r="AF113" s="10" vm="35307">
        <v>4415</v>
      </c>
      <c r="AG113" s="10" vm="28721">
        <v>0</v>
      </c>
      <c r="AH113" s="10" vm="21942">
        <v>0</v>
      </c>
      <c r="AI113" s="10" vm="49337">
        <v>12024</v>
      </c>
      <c r="AJ113" s="10" vm="15157">
        <v>413</v>
      </c>
      <c r="AK113" s="10" vm="8473">
        <v>0</v>
      </c>
      <c r="AL113" s="10" vm="47749">
        <v>647</v>
      </c>
      <c r="AM113" s="10" vm="41840">
        <v>0</v>
      </c>
      <c r="AN113" s="10" vm="35089">
        <v>0</v>
      </c>
      <c r="AO113" s="10" vm="1479">
        <v>0</v>
      </c>
      <c r="AP113" s="10" vm="21730">
        <v>0</v>
      </c>
      <c r="AQ113" s="10" vm="46028">
        <v>0</v>
      </c>
      <c r="AR113" s="10" vm="14937">
        <v>0</v>
      </c>
      <c r="AS113" s="10" vm="8305">
        <v>3426</v>
      </c>
      <c r="AT113" s="10" vm="44262">
        <v>4486</v>
      </c>
      <c r="AU113" s="10" vm="41619">
        <v>7538</v>
      </c>
      <c r="AV113" s="10" vm="64870">
        <v>842</v>
      </c>
      <c r="AW113" s="10" vm="28270">
        <v>0</v>
      </c>
      <c r="AX113" s="10" vm="21522">
        <v>0</v>
      </c>
      <c r="AY113" s="10" vm="55764">
        <v>0</v>
      </c>
      <c r="AZ113" s="10" vm="14721">
        <v>0</v>
      </c>
      <c r="BA113" s="10" vm="8085">
        <v>0</v>
      </c>
      <c r="BB113" s="10" vm="54010">
        <v>264058</v>
      </c>
      <c r="BC113" s="10" vm="41389">
        <v>0</v>
      </c>
      <c r="BD113" s="10" vm="34760">
        <v>0</v>
      </c>
      <c r="BE113" s="10" vm="28042">
        <v>0</v>
      </c>
      <c r="BF113" s="10" vm="21311">
        <v>0</v>
      </c>
      <c r="BG113" s="10" vm="65964">
        <v>264058</v>
      </c>
      <c r="BH113" s="10" vm="63917">
        <v>20278</v>
      </c>
      <c r="BI113" s="10" vm="7881">
        <v>0</v>
      </c>
      <c r="BJ113" s="10" vm="50904">
        <v>55655</v>
      </c>
      <c r="BK113" s="10" vm="41160">
        <v>0</v>
      </c>
      <c r="BL113" s="10" vm="34528">
        <v>18195</v>
      </c>
      <c r="BM113" s="10" vm="27810">
        <v>94128</v>
      </c>
      <c r="BN113" s="10" vm="21088">
        <v>0</v>
      </c>
      <c r="BO113" s="10" vm="49109">
        <v>0</v>
      </c>
      <c r="BP113" s="10" vm="14310">
        <v>4451</v>
      </c>
      <c r="BQ113" s="10" vm="7712">
        <v>38702</v>
      </c>
      <c r="BR113" s="10" vm="47525">
        <v>43153</v>
      </c>
      <c r="BS113" s="10" vm="40941">
        <v>50975</v>
      </c>
      <c r="BT113" s="10" vm="34305">
        <v>315033</v>
      </c>
      <c r="BU113" s="10" vm="27583">
        <v>103801</v>
      </c>
      <c r="BV113" s="10" vm="20870">
        <v>0</v>
      </c>
      <c r="BW113" s="10" vm="45803">
        <v>0</v>
      </c>
      <c r="BX113" s="10" vm="14095">
        <v>0</v>
      </c>
      <c r="BY113" s="10" vm="7519">
        <v>0</v>
      </c>
      <c r="BZ113" s="10" vm="44044">
        <v>0</v>
      </c>
      <c r="CA113" s="10" vm="40722">
        <v>0</v>
      </c>
      <c r="CB113" s="10" vm="34128">
        <v>103801</v>
      </c>
      <c r="CC113" s="10" vm="27358">
        <v>0</v>
      </c>
      <c r="CD113" s="10" vm="20667">
        <v>0</v>
      </c>
      <c r="CE113" s="10" vm="55549">
        <v>211232</v>
      </c>
      <c r="CF113" s="10" vm="13878">
        <v>9361</v>
      </c>
      <c r="CG113" s="10" vm="7306">
        <v>0</v>
      </c>
      <c r="CH113" s="10" vm="53792">
        <v>201871</v>
      </c>
      <c r="CI113" s="10" vm="40488">
        <v>0</v>
      </c>
      <c r="CJ113" s="10" vm="33923">
        <v>0</v>
      </c>
      <c r="CK113" s="10" vm="27132">
        <v>211232</v>
      </c>
      <c r="CL113" s="10" vm="20453">
        <v>0</v>
      </c>
      <c r="CM113" s="10" vm="52303">
        <v>0</v>
      </c>
      <c r="CN113" s="10" vm="13669">
        <v>0</v>
      </c>
      <c r="CO113" s="10" vm="7092">
        <v>0</v>
      </c>
      <c r="CP113" s="10" vm="50674">
        <v>0</v>
      </c>
      <c r="CQ113" s="10" vm="40259">
        <v>0</v>
      </c>
      <c r="CR113" s="10" vm="33689">
        <v>0</v>
      </c>
      <c r="CS113" s="10" vm="26898">
        <v>0</v>
      </c>
      <c r="CT113" s="10" vm="20233">
        <v>0</v>
      </c>
      <c r="CU113" s="10" vm="48887">
        <v>0</v>
      </c>
      <c r="CV113" s="10" vm="13461">
        <v>0</v>
      </c>
      <c r="CW113" s="10" vm="6911">
        <v>0</v>
      </c>
      <c r="CX113" s="10" vm="47303">
        <v>0</v>
      </c>
      <c r="CY113" s="10" vm="40038">
        <v>0</v>
      </c>
      <c r="CZ113" s="10" vm="33459">
        <v>0</v>
      </c>
      <c r="DA113" s="10" vm="26674">
        <v>0</v>
      </c>
      <c r="DB113" s="81" vm="20016">
        <v>0</v>
      </c>
      <c r="DC113" s="81" vm="45583">
        <v>0</v>
      </c>
      <c r="DD113" s="81" vm="13242">
        <v>0</v>
      </c>
      <c r="DE113" s="81" vm="6713">
        <v>0</v>
      </c>
      <c r="DF113" s="10" vm="43823">
        <v>3198</v>
      </c>
      <c r="DG113" s="10" vm="39815">
        <v>0</v>
      </c>
      <c r="DH113" s="10" vm="33268">
        <v>0</v>
      </c>
      <c r="DI113" s="10" vm="26440">
        <v>3198</v>
      </c>
      <c r="DJ113" s="10" vm="19805">
        <v>3198</v>
      </c>
      <c r="DK113" s="10" vm="55329">
        <v>0</v>
      </c>
      <c r="DL113" s="10" vm="13023">
        <v>0</v>
      </c>
      <c r="DM113" s="10" vm="6495">
        <v>3198</v>
      </c>
      <c r="DN113" s="10" vm="53573">
        <v>0</v>
      </c>
      <c r="DO113" s="10" vm="39585">
        <v>0</v>
      </c>
      <c r="DP113" s="10" vm="33067">
        <v>0</v>
      </c>
      <c r="DQ113" s="10" vm="26212">
        <v>0</v>
      </c>
      <c r="DR113" s="10" vm="19592">
        <v>0</v>
      </c>
      <c r="DS113" s="10" vm="65822">
        <v>0</v>
      </c>
      <c r="DT113" s="10" vm="12824">
        <v>0</v>
      </c>
      <c r="DU113" s="10" vm="6282">
        <v>0</v>
      </c>
      <c r="DV113" s="10" vm="50453">
        <v>0</v>
      </c>
      <c r="DW113" s="10" vm="39359">
        <v>0</v>
      </c>
      <c r="DX113" s="10" vm="32833">
        <v>0</v>
      </c>
      <c r="DY113" s="10" vm="25987">
        <v>0</v>
      </c>
      <c r="DZ113" s="10" vm="19372">
        <v>0</v>
      </c>
      <c r="EA113" s="10" vm="48661">
        <v>0</v>
      </c>
      <c r="EB113" s="10" vm="12613">
        <v>0</v>
      </c>
      <c r="EC113" s="10" vm="62989">
        <v>0</v>
      </c>
      <c r="ED113" s="10" vm="47083">
        <v>0</v>
      </c>
      <c r="EE113" s="10" vm="39139">
        <v>0</v>
      </c>
      <c r="EF113" s="10" vm="32605">
        <v>0</v>
      </c>
      <c r="EG113" s="10" vm="25761">
        <v>0</v>
      </c>
      <c r="EH113" s="81" vm="19157">
        <v>0</v>
      </c>
      <c r="EI113" s="81" vm="45357">
        <v>0</v>
      </c>
      <c r="EJ113" s="81" vm="12394">
        <v>0</v>
      </c>
      <c r="EK113" s="81" vm="5906">
        <v>0</v>
      </c>
      <c r="EL113" s="10" vm="43606">
        <v>0</v>
      </c>
      <c r="EM113" s="10" vm="38914">
        <v>0</v>
      </c>
      <c r="EN113" s="10" vm="32411">
        <v>0</v>
      </c>
      <c r="EO113" s="10" vm="25531">
        <v>0</v>
      </c>
      <c r="EP113" s="10" vm="18955">
        <v>0</v>
      </c>
      <c r="EQ113" s="10" vm="2409">
        <v>0</v>
      </c>
      <c r="ER113" s="10" vm="63848">
        <v>0</v>
      </c>
      <c r="ES113" s="10" vm="5692">
        <v>0</v>
      </c>
      <c r="ET113" s="10" vm="53357">
        <v>3198</v>
      </c>
      <c r="EU113" s="10" vm="38683">
        <v>0</v>
      </c>
      <c r="EV113" s="10" vm="32210">
        <v>0</v>
      </c>
      <c r="EW113" s="10" vm="25300">
        <v>3198</v>
      </c>
      <c r="EX113" s="10" vm="18742">
        <v>275</v>
      </c>
      <c r="EY113" s="10" vm="51952">
        <v>0</v>
      </c>
      <c r="EZ113" s="10" vm="11989">
        <v>0</v>
      </c>
      <c r="FA113" s="10" vm="5481">
        <v>0</v>
      </c>
      <c r="FB113" s="10" vm="50223">
        <v>0</v>
      </c>
      <c r="FC113" s="10" vm="38459">
        <v>0</v>
      </c>
      <c r="FD113" s="10" vm="31979">
        <v>0</v>
      </c>
      <c r="FE113" s="10" vm="25071">
        <v>0</v>
      </c>
      <c r="FF113" s="10" vm="18522">
        <v>0</v>
      </c>
      <c r="FG113" s="10" vm="48443">
        <v>0</v>
      </c>
      <c r="FH113" s="10" vm="11799">
        <v>0</v>
      </c>
      <c r="FI113" s="10" vm="5268">
        <v>0</v>
      </c>
      <c r="FJ113" s="10" vm="46858">
        <v>0</v>
      </c>
      <c r="FK113" s="10" vm="38246">
        <v>0</v>
      </c>
      <c r="FL113" s="10" vm="31746">
        <v>0</v>
      </c>
      <c r="FM113" s="10" vm="2137">
        <v>0</v>
      </c>
      <c r="FN113" s="10" vm="18338">
        <v>0</v>
      </c>
      <c r="FO113" s="10" vm="45151">
        <v>0</v>
      </c>
      <c r="FP113" s="10" vm="11587">
        <v>0</v>
      </c>
      <c r="FQ113" s="10" vm="5051">
        <v>0</v>
      </c>
      <c r="FR113" s="10" vm="43386">
        <v>0</v>
      </c>
      <c r="FS113" s="10" vm="38014">
        <v>0</v>
      </c>
      <c r="FT113" s="10" vm="31512">
        <v>0</v>
      </c>
      <c r="FU113" s="10" vm="24612">
        <v>0</v>
      </c>
      <c r="FV113" s="10" vm="18139">
        <v>0</v>
      </c>
      <c r="FW113" s="81" vm="54895">
        <v>139391</v>
      </c>
      <c r="FX113" s="81" vm="11368">
        <v>199609</v>
      </c>
      <c r="FY113" s="81" vm="62905">
        <v>-76230</v>
      </c>
      <c r="FZ113" s="81" vm="53140">
        <v>1288</v>
      </c>
      <c r="GA113" s="81" vm="37800">
        <v>264058</v>
      </c>
      <c r="GB113" s="10" vm="31293">
        <v>0</v>
      </c>
      <c r="GC113" s="10" vm="24383">
        <v>0</v>
      </c>
      <c r="GD113" s="10" vm="17921">
        <v>0</v>
      </c>
      <c r="GE113" s="10" vm="51731">
        <v>0</v>
      </c>
      <c r="GF113" s="10" vm="11148">
        <v>0</v>
      </c>
      <c r="GG113" s="10" vm="4682">
        <v>0</v>
      </c>
      <c r="GH113" s="10" vm="50008">
        <v>0</v>
      </c>
      <c r="GI113" s="10" vm="37579">
        <v>0</v>
      </c>
      <c r="GJ113" s="10" vm="31064">
        <v>0</v>
      </c>
      <c r="GK113" s="10" vm="24156">
        <v>77040</v>
      </c>
      <c r="GL113" s="10" vm="17701">
        <v>76229</v>
      </c>
      <c r="GM113" s="10" vm="48255">
        <v>811</v>
      </c>
      <c r="GN113" s="10" vm="10944">
        <v>0</v>
      </c>
      <c r="GO113" s="10" vm="4470">
        <v>0</v>
      </c>
      <c r="GP113" s="10" vm="46632">
        <v>0</v>
      </c>
      <c r="GQ113" s="10" vm="37357">
        <v>0</v>
      </c>
      <c r="GR113" s="10" vm="30835">
        <v>0</v>
      </c>
      <c r="GS113" s="10" vm="23931">
        <v>0</v>
      </c>
      <c r="GT113" s="10" vm="17480">
        <v>77040</v>
      </c>
      <c r="GU113" s="10" vm="44932">
        <v>76229</v>
      </c>
      <c r="GV113" s="10" vm="10728">
        <v>811</v>
      </c>
      <c r="GW113" s="10" vm="4250">
        <v>0</v>
      </c>
      <c r="GX113" s="81" vm="43168">
        <v>0</v>
      </c>
      <c r="GY113" s="10" vm="37133">
        <v>0</v>
      </c>
      <c r="GZ113" s="10" vm="30640">
        <v>0</v>
      </c>
      <c r="HA113" s="10" vm="23702">
        <v>0</v>
      </c>
      <c r="HB113" s="10" vm="17268">
        <v>0</v>
      </c>
      <c r="HC113" s="81" vm="60644">
        <v>0</v>
      </c>
      <c r="HD113" s="81" vm="10512">
        <v>18195</v>
      </c>
      <c r="HE113" s="10" vm="4033">
        <v>18195</v>
      </c>
      <c r="HF113" s="10" vm="52907">
        <v>25</v>
      </c>
      <c r="HG113" s="10" vm="36913">
        <v>0</v>
      </c>
      <c r="HH113" s="10" vm="30433">
        <v>15737</v>
      </c>
      <c r="HI113" s="10" vm="23478">
        <v>0</v>
      </c>
      <c r="HJ113" s="10" vm="17051">
        <v>1032</v>
      </c>
      <c r="HK113" s="10" vm="65759">
        <v>0</v>
      </c>
      <c r="HL113" s="10" vm="10302">
        <v>0</v>
      </c>
      <c r="HM113" s="10" vm="3815">
        <v>0</v>
      </c>
      <c r="HN113" s="10" vm="49792">
        <v>21909</v>
      </c>
      <c r="HO113" s="10" vm="36690">
        <v>38703</v>
      </c>
      <c r="HP113" s="10" vm="30199">
        <v>0</v>
      </c>
      <c r="HQ113" s="10" vm="23245">
        <v>0</v>
      </c>
      <c r="HR113" s="10" vm="16831">
        <v>0</v>
      </c>
      <c r="HS113" s="10" vm="48062">
        <v>0</v>
      </c>
      <c r="HT113" s="10" vm="10092">
        <v>0</v>
      </c>
      <c r="HU113" s="10" vm="3603">
        <v>0</v>
      </c>
      <c r="HV113" s="10" vm="46440">
        <v>996</v>
      </c>
      <c r="HW113" s="10" vm="64974">
        <v>0</v>
      </c>
      <c r="HX113" s="10" vm="29968">
        <v>0</v>
      </c>
      <c r="HY113" s="10" vm="23013">
        <v>0</v>
      </c>
      <c r="HZ113" s="10" vm="16613">
        <v>0</v>
      </c>
      <c r="IA113" s="10" vm="44708">
        <v>0</v>
      </c>
      <c r="IB113" s="10" vm="9873">
        <v>0</v>
      </c>
      <c r="IC113" s="10" vm="3383">
        <v>996</v>
      </c>
      <c r="ID113" s="10" vm="42946">
        <v>0</v>
      </c>
      <c r="IE113" s="10" vm="36242">
        <v>0</v>
      </c>
      <c r="IF113" s="10" vm="29732">
        <v>0</v>
      </c>
      <c r="IG113" s="10" vm="22823">
        <v>0</v>
      </c>
      <c r="IH113" s="10" vm="16397">
        <v>0</v>
      </c>
      <c r="II113" s="10" vm="54457">
        <v>0</v>
      </c>
      <c r="IJ113" s="10" vm="9667">
        <v>0</v>
      </c>
      <c r="IK113" s="10" vm="3162">
        <v>997</v>
      </c>
      <c r="IL113" s="10" vm="52691">
        <v>0</v>
      </c>
      <c r="IM113" s="10" vm="36012">
        <v>-411</v>
      </c>
      <c r="IN113" s="10" vm="29497">
        <v>1256</v>
      </c>
      <c r="IO113" s="81" vm="22614">
        <v>1256</v>
      </c>
      <c r="IP113" s="10" vm="16181">
        <v>0</v>
      </c>
      <c r="IQ113" s="10" vm="51338">
        <v>0</v>
      </c>
      <c r="IR113" s="10" vm="9453">
        <v>0</v>
      </c>
      <c r="IS113" s="81" vm="2942">
        <v>0</v>
      </c>
      <c r="IT113" s="10" vm="49564">
        <v>0</v>
      </c>
    </row>
    <row r="114" spans="1:254" x14ac:dyDescent="0.25">
      <c r="A114" s="8" t="s">
        <v>601</v>
      </c>
      <c r="B114" s="8" t="s">
        <v>602</v>
      </c>
      <c r="C114" s="89">
        <v>44651</v>
      </c>
      <c r="D114" s="76" vm="15974">
        <v>12</v>
      </c>
      <c r="E114" s="10" vm="9227">
        <v>54885</v>
      </c>
      <c r="F114" s="10" vm="47913">
        <v>-41791</v>
      </c>
      <c r="G114" s="10" vm="42720">
        <v>-587</v>
      </c>
      <c r="H114" s="10" vm="59658">
        <v>12507</v>
      </c>
      <c r="I114" s="10" vm="29270">
        <v>961</v>
      </c>
      <c r="J114" s="10" vm="63455">
        <v>13468</v>
      </c>
      <c r="K114" s="10" vm="46243">
        <v>0</v>
      </c>
      <c r="L114" s="10" vm="15755">
        <v>0</v>
      </c>
      <c r="M114" s="10" vm="9010">
        <v>0</v>
      </c>
      <c r="N114" s="10" vm="44484">
        <v>90</v>
      </c>
      <c r="O114" s="10" vm="42494">
        <v>-7073</v>
      </c>
      <c r="P114" s="10" vm="35784">
        <v>0</v>
      </c>
      <c r="Q114" s="10" vm="64384">
        <v>0</v>
      </c>
      <c r="R114" s="10" vm="22392">
        <v>0</v>
      </c>
      <c r="S114" s="10" vm="55954">
        <v>0</v>
      </c>
      <c r="T114" s="10" vm="15547">
        <v>6485</v>
      </c>
      <c r="U114" s="10" vm="8796">
        <v>0</v>
      </c>
      <c r="V114" s="10" vm="54236">
        <v>6485</v>
      </c>
      <c r="W114" s="10" vm="42279">
        <v>0</v>
      </c>
      <c r="X114" s="10" vm="35549">
        <v>9138</v>
      </c>
      <c r="Y114" s="10" vm="28963">
        <v>0</v>
      </c>
      <c r="Z114" s="10" vm="22171">
        <v>0</v>
      </c>
      <c r="AA114" s="10" vm="66086">
        <v>15623</v>
      </c>
      <c r="AB114" s="10" vm="15357">
        <v>49900</v>
      </c>
      <c r="AC114" s="10" vm="8596">
        <v>2324</v>
      </c>
      <c r="AD114" s="10" vm="51116">
        <v>52224</v>
      </c>
      <c r="AE114" s="10" vm="42060">
        <v>759</v>
      </c>
      <c r="AF114" s="10" vm="35314">
        <v>0</v>
      </c>
      <c r="AG114" s="10" vm="28729">
        <v>0</v>
      </c>
      <c r="AH114" s="10" vm="21949">
        <v>121</v>
      </c>
      <c r="AI114" s="10" vm="49328">
        <v>53104</v>
      </c>
      <c r="AJ114" s="10" vm="15149">
        <v>18866</v>
      </c>
      <c r="AK114" s="10" vm="8468">
        <v>3054</v>
      </c>
      <c r="AL114" s="10" vm="47744">
        <v>8962</v>
      </c>
      <c r="AM114" s="10" vm="41849">
        <v>604</v>
      </c>
      <c r="AN114" s="10" vm="35095">
        <v>0</v>
      </c>
      <c r="AO114" s="10" vm="28506">
        <v>487</v>
      </c>
      <c r="AP114" s="10" vm="21738">
        <v>0</v>
      </c>
      <c r="AQ114" s="10" vm="46019">
        <v>9531</v>
      </c>
      <c r="AR114" s="10" vm="14930">
        <v>0</v>
      </c>
      <c r="AS114" s="10" vm="8299">
        <v>0</v>
      </c>
      <c r="AT114" s="10" vm="44256">
        <v>41504</v>
      </c>
      <c r="AU114" s="10" vm="41629">
        <v>11600</v>
      </c>
      <c r="AV114" s="10" vm="34940">
        <v>865</v>
      </c>
      <c r="AW114" s="10" vm="28279">
        <v>316904</v>
      </c>
      <c r="AX114" s="10" vm="21530">
        <v>0</v>
      </c>
      <c r="AY114" s="10" vm="55759">
        <v>2920</v>
      </c>
      <c r="AZ114" s="10" vm="14715">
        <v>0</v>
      </c>
      <c r="BA114" s="10" vm="8079">
        <v>0</v>
      </c>
      <c r="BB114" s="10" vm="54004">
        <v>0</v>
      </c>
      <c r="BC114" s="10" vm="41398">
        <v>0</v>
      </c>
      <c r="BD114" s="10" vm="34768">
        <v>0</v>
      </c>
      <c r="BE114" s="10" vm="28050">
        <v>13</v>
      </c>
      <c r="BF114" s="10" vm="21318">
        <v>0</v>
      </c>
      <c r="BG114" s="10" vm="65962">
        <v>319837</v>
      </c>
      <c r="BH114" s="10" vm="14510">
        <v>507</v>
      </c>
      <c r="BI114" s="10" vm="7874">
        <v>2178</v>
      </c>
      <c r="BJ114" s="10" vm="50898">
        <v>19182</v>
      </c>
      <c r="BK114" s="10" vm="41168">
        <v>0</v>
      </c>
      <c r="BL114" s="10" vm="34535">
        <v>479</v>
      </c>
      <c r="BM114" s="10" vm="27818">
        <v>22346</v>
      </c>
      <c r="BN114" s="10" vm="21095">
        <v>0</v>
      </c>
      <c r="BO114" s="10" vm="49103">
        <v>0</v>
      </c>
      <c r="BP114" s="10" vm="14304">
        <v>773</v>
      </c>
      <c r="BQ114" s="10" vm="7707">
        <v>8237</v>
      </c>
      <c r="BR114" s="10" vm="47519">
        <v>9010</v>
      </c>
      <c r="BS114" s="10" vm="40950">
        <v>13336</v>
      </c>
      <c r="BT114" s="10" vm="34311">
        <v>333173</v>
      </c>
      <c r="BU114" s="10" vm="27592">
        <v>195542</v>
      </c>
      <c r="BV114" s="10" vm="20877">
        <v>0</v>
      </c>
      <c r="BW114" s="10" vm="45796">
        <v>0</v>
      </c>
      <c r="BX114" s="10" vm="14089">
        <v>18995</v>
      </c>
      <c r="BY114" s="10" vm="7514">
        <v>0</v>
      </c>
      <c r="BZ114" s="10" vm="44038">
        <v>0</v>
      </c>
      <c r="CA114" s="10" vm="40731">
        <v>120</v>
      </c>
      <c r="CB114" s="10" vm="100681">
        <v>214657</v>
      </c>
      <c r="CC114" s="10" vm="27366">
        <v>495</v>
      </c>
      <c r="CD114" s="10" vm="20674">
        <v>0</v>
      </c>
      <c r="CE114" s="10" vm="55542">
        <v>118021</v>
      </c>
      <c r="CF114" s="10" vm="13870">
        <v>73988</v>
      </c>
      <c r="CG114" s="10" vm="7300">
        <v>44033</v>
      </c>
      <c r="CH114" s="10" vm="53786">
        <v>0</v>
      </c>
      <c r="CI114" s="10" vm="40497">
        <v>0</v>
      </c>
      <c r="CJ114" s="10" vm="33930">
        <v>0</v>
      </c>
      <c r="CK114" s="10" vm="27141">
        <v>118021</v>
      </c>
      <c r="CL114" s="10" vm="20461">
        <v>809</v>
      </c>
      <c r="CM114" s="10" vm="52299">
        <v>587</v>
      </c>
      <c r="CN114" s="10" vm="13663">
        <v>0</v>
      </c>
      <c r="CO114" s="10" vm="7086">
        <v>222</v>
      </c>
      <c r="CP114" s="10" vm="50668">
        <v>0</v>
      </c>
      <c r="CQ114" s="10" vm="40271">
        <v>0</v>
      </c>
      <c r="CR114" s="10" vm="33697">
        <v>0</v>
      </c>
      <c r="CS114" s="10" vm="26907">
        <v>0</v>
      </c>
      <c r="CT114" s="10" vm="20241">
        <v>0</v>
      </c>
      <c r="CU114" s="10" vm="48877">
        <v>0</v>
      </c>
      <c r="CV114" s="10" vm="13453">
        <v>0</v>
      </c>
      <c r="CW114" s="10" vm="63049">
        <v>0</v>
      </c>
      <c r="CX114" s="10" vm="47297">
        <v>0</v>
      </c>
      <c r="CY114" s="10" vm="40050">
        <v>0</v>
      </c>
      <c r="CZ114" s="10" vm="33467">
        <v>0</v>
      </c>
      <c r="DA114" s="10" vm="26682">
        <v>0</v>
      </c>
      <c r="DB114" s="81" vm="20024">
        <v>0</v>
      </c>
      <c r="DC114" s="81" vm="45574">
        <v>0</v>
      </c>
      <c r="DD114" s="81" vm="13234">
        <v>0</v>
      </c>
      <c r="DE114" s="81" vm="6706">
        <v>0</v>
      </c>
      <c r="DF114" s="10" vm="43817">
        <v>0</v>
      </c>
      <c r="DG114" s="10" vm="39825">
        <v>0</v>
      </c>
      <c r="DH114" s="10" vm="33272">
        <v>0</v>
      </c>
      <c r="DI114" s="10" vm="26449">
        <v>0</v>
      </c>
      <c r="DJ114" s="10" vm="19813">
        <v>809</v>
      </c>
      <c r="DK114" s="10" vm="55323">
        <v>587</v>
      </c>
      <c r="DL114" s="10" vm="13017">
        <v>0</v>
      </c>
      <c r="DM114" s="10" vm="6489">
        <v>222</v>
      </c>
      <c r="DN114" s="10" vm="53567">
        <v>0</v>
      </c>
      <c r="DO114" s="10" vm="39595">
        <v>0</v>
      </c>
      <c r="DP114" s="10" vm="33075">
        <v>0</v>
      </c>
      <c r="DQ114" s="10" vm="26220">
        <v>0</v>
      </c>
      <c r="DR114" s="10" vm="19600">
        <v>0</v>
      </c>
      <c r="DS114" s="10" vm="52144">
        <v>0</v>
      </c>
      <c r="DT114" s="10" vm="12816">
        <v>0</v>
      </c>
      <c r="DU114" s="10" vm="6275">
        <v>0</v>
      </c>
      <c r="DV114" s="10" vm="50447">
        <v>0</v>
      </c>
      <c r="DW114" s="10" vm="39367">
        <v>0</v>
      </c>
      <c r="DX114" s="10" vm="32839">
        <v>0</v>
      </c>
      <c r="DY114" s="10" vm="25995">
        <v>0</v>
      </c>
      <c r="DZ114" s="10" vm="19380">
        <v>63</v>
      </c>
      <c r="EA114" s="10" vm="48655">
        <v>0</v>
      </c>
      <c r="EB114" s="10" vm="12607">
        <v>0</v>
      </c>
      <c r="EC114" s="10" vm="62987">
        <v>63</v>
      </c>
      <c r="ED114" s="10" vm="47077">
        <v>687</v>
      </c>
      <c r="EE114" s="10" vm="39147">
        <v>0</v>
      </c>
      <c r="EF114" s="10" vm="32612">
        <v>287</v>
      </c>
      <c r="EG114" s="10" vm="25770">
        <v>400</v>
      </c>
      <c r="EH114" s="81" vm="19165">
        <v>0</v>
      </c>
      <c r="EI114" s="81" vm="45350">
        <v>0</v>
      </c>
      <c r="EJ114" s="81" vm="12388">
        <v>0</v>
      </c>
      <c r="EK114" s="81" vm="5901">
        <v>0</v>
      </c>
      <c r="EL114" s="10" vm="43600">
        <v>222</v>
      </c>
      <c r="EM114" s="10" vm="38923">
        <v>0</v>
      </c>
      <c r="EN114" s="10" vm="32416">
        <v>0</v>
      </c>
      <c r="EO114" s="10" vm="25539">
        <v>222</v>
      </c>
      <c r="EP114" s="10" vm="18962">
        <v>972</v>
      </c>
      <c r="EQ114" s="10" vm="55108">
        <v>0</v>
      </c>
      <c r="ER114" s="10" vm="12169">
        <v>287</v>
      </c>
      <c r="ES114" s="10" vm="5686">
        <v>685</v>
      </c>
      <c r="ET114" s="10" vm="53351">
        <v>1781</v>
      </c>
      <c r="EU114" s="10" vm="38693">
        <v>587</v>
      </c>
      <c r="EV114" s="10" vm="32217">
        <v>287</v>
      </c>
      <c r="EW114" s="10" vm="25308">
        <v>907</v>
      </c>
      <c r="EX114" s="10" vm="18750">
        <v>1715</v>
      </c>
      <c r="EY114" s="10" vm="51946">
        <v>406</v>
      </c>
      <c r="EZ114" s="10" vm="63815">
        <v>684</v>
      </c>
      <c r="FA114" s="10" vm="5475">
        <v>406</v>
      </c>
      <c r="FB114" s="10" vm="50217">
        <v>364072</v>
      </c>
      <c r="FC114" s="10" vm="38470">
        <v>0</v>
      </c>
      <c r="FD114" s="10" vm="31988">
        <v>364072</v>
      </c>
      <c r="FE114" s="10" vm="25079">
        <v>8993</v>
      </c>
      <c r="FF114" s="10" vm="18530">
        <v>15067</v>
      </c>
      <c r="FG114" s="10" vm="48433">
        <v>0</v>
      </c>
      <c r="FH114" s="10" vm="11792">
        <v>-1789</v>
      </c>
      <c r="FI114" s="10" vm="5261">
        <v>0</v>
      </c>
      <c r="FJ114" s="10" vm="46852">
        <v>1722</v>
      </c>
      <c r="FK114" s="10" vm="38258">
        <v>0</v>
      </c>
      <c r="FL114" s="10" vm="31755">
        <v>388065</v>
      </c>
      <c r="FM114" s="10" vm="24844">
        <v>61853</v>
      </c>
      <c r="FN114" s="10" vm="18344">
        <v>8288</v>
      </c>
      <c r="FO114" s="10" vm="45144">
        <v>0</v>
      </c>
      <c r="FP114" s="10" vm="11580">
        <v>0</v>
      </c>
      <c r="FQ114" s="10" vm="5045">
        <v>-702</v>
      </c>
      <c r="FR114" s="10" vm="43380">
        <v>1722</v>
      </c>
      <c r="FS114" s="10" vm="38023">
        <v>0</v>
      </c>
      <c r="FT114" s="10" vm="31520">
        <v>71161</v>
      </c>
      <c r="FU114" s="10" vm="24620">
        <v>316904</v>
      </c>
      <c r="FV114" s="10" vm="18147">
        <v>302219</v>
      </c>
      <c r="FW114" s="81" vm="54886">
        <v>0</v>
      </c>
      <c r="FX114" s="81" vm="11361">
        <v>0</v>
      </c>
      <c r="FY114" s="81" vm="4866">
        <v>0</v>
      </c>
      <c r="FZ114" s="81" vm="53134">
        <v>0</v>
      </c>
      <c r="GA114" s="81" vm="37809">
        <v>0</v>
      </c>
      <c r="GB114" s="10" vm="64544">
        <v>194</v>
      </c>
      <c r="GC114" s="10" vm="24391">
        <v>104</v>
      </c>
      <c r="GD114" s="10" vm="17928">
        <v>90</v>
      </c>
      <c r="GE114" s="10" vm="51724">
        <v>553</v>
      </c>
      <c r="GF114" s="10" vm="11142">
        <v>213</v>
      </c>
      <c r="GG114" s="10" vm="4675">
        <v>340</v>
      </c>
      <c r="GH114" s="10" vm="50002">
        <v>678</v>
      </c>
      <c r="GI114" s="10" vm="37587">
        <v>196</v>
      </c>
      <c r="GJ114" s="10" vm="31072">
        <v>482</v>
      </c>
      <c r="GK114" s="10" vm="24164">
        <v>0</v>
      </c>
      <c r="GL114" s="10" vm="17709">
        <v>0</v>
      </c>
      <c r="GM114" s="10" vm="48250">
        <v>0</v>
      </c>
      <c r="GN114" s="10" vm="10937">
        <v>58</v>
      </c>
      <c r="GO114" s="10" vm="4462">
        <v>9</v>
      </c>
      <c r="GP114" s="10" vm="46626">
        <v>49</v>
      </c>
      <c r="GQ114" s="10" vm="37366">
        <v>0</v>
      </c>
      <c r="GR114" s="10" vm="30843">
        <v>0</v>
      </c>
      <c r="GS114" s="10" vm="23939">
        <v>0</v>
      </c>
      <c r="GT114" s="10" vm="17488">
        <v>1483</v>
      </c>
      <c r="GU114" s="10" vm="44926">
        <v>522</v>
      </c>
      <c r="GV114" s="10" vm="10722">
        <v>961</v>
      </c>
      <c r="GW114" s="10" vm="4244">
        <v>366</v>
      </c>
      <c r="GX114" s="81" vm="43162">
        <v>0</v>
      </c>
      <c r="GY114" s="10" vm="37141">
        <v>0</v>
      </c>
      <c r="GZ114" s="10" vm="100653">
        <v>0</v>
      </c>
      <c r="HA114" s="10" vm="23710">
        <v>0</v>
      </c>
      <c r="HB114" s="10" vm="17276">
        <v>0</v>
      </c>
      <c r="HC114" s="81" vm="54665">
        <v>0</v>
      </c>
      <c r="HD114" s="81" vm="10505">
        <v>113</v>
      </c>
      <c r="HE114" s="10" vm="4026">
        <v>479</v>
      </c>
      <c r="HF114" s="10" vm="52901">
        <v>536</v>
      </c>
      <c r="HG114" s="10" vm="36922">
        <v>1947</v>
      </c>
      <c r="HH114" s="10" vm="30441">
        <v>285</v>
      </c>
      <c r="HI114" s="10" vm="23486">
        <v>303</v>
      </c>
      <c r="HJ114" s="10" vm="17059">
        <v>4651</v>
      </c>
      <c r="HK114" s="10" vm="51532">
        <v>0</v>
      </c>
      <c r="HL114" s="10" vm="10297">
        <v>0</v>
      </c>
      <c r="HM114" s="10" vm="3808">
        <v>0</v>
      </c>
      <c r="HN114" s="10" vm="49787">
        <v>515</v>
      </c>
      <c r="HO114" s="10" vm="36700">
        <v>8237</v>
      </c>
      <c r="HP114" s="10" vm="30208">
        <v>120</v>
      </c>
      <c r="HQ114" s="10" vm="23253">
        <v>0</v>
      </c>
      <c r="HR114" s="10" vm="16839">
        <v>120</v>
      </c>
      <c r="HS114" s="10" vm="48052">
        <v>0</v>
      </c>
      <c r="HT114" s="10" vm="10086">
        <v>0</v>
      </c>
      <c r="HU114" s="10" vm="3595">
        <v>0</v>
      </c>
      <c r="HV114" s="10" vm="46438">
        <v>6362</v>
      </c>
      <c r="HW114" s="10" vm="36472">
        <v>108</v>
      </c>
      <c r="HX114" s="10" vm="29977">
        <v>0</v>
      </c>
      <c r="HY114" s="10" vm="23021">
        <v>194</v>
      </c>
      <c r="HZ114" s="10" vm="16621">
        <v>0</v>
      </c>
      <c r="IA114" s="10" vm="44701">
        <v>409</v>
      </c>
      <c r="IB114" s="10" vm="9867">
        <v>0</v>
      </c>
      <c r="IC114" s="10" vm="3376">
        <v>7073</v>
      </c>
      <c r="ID114" s="10" vm="42940">
        <v>953</v>
      </c>
      <c r="IE114" s="10" vm="36250">
        <v>357</v>
      </c>
      <c r="IF114" s="10" vm="29740">
        <v>0</v>
      </c>
      <c r="IG114" s="10" vm="22828">
        <v>1310</v>
      </c>
      <c r="IH114" s="10" vm="16405">
        <v>15067</v>
      </c>
      <c r="II114" s="10" vm="54448">
        <v>10206</v>
      </c>
      <c r="IJ114" s="10" vm="9661">
        <v>0</v>
      </c>
      <c r="IK114" s="10" vm="3154">
        <v>93</v>
      </c>
      <c r="IL114" s="10" vm="52685">
        <v>-26</v>
      </c>
      <c r="IM114" s="10" vm="36021">
        <v>-14</v>
      </c>
      <c r="IN114" s="10" vm="29506">
        <v>12210</v>
      </c>
      <c r="IO114" s="81" vm="22622">
        <v>12210</v>
      </c>
      <c r="IP114" s="10" vm="16189">
        <v>0</v>
      </c>
      <c r="IQ114" s="10" vm="51331">
        <v>0</v>
      </c>
      <c r="IR114" s="10" vm="9447">
        <v>3</v>
      </c>
      <c r="IS114" s="81" vm="2935">
        <v>28</v>
      </c>
      <c r="IT114" s="10" vm="49558">
        <v>28</v>
      </c>
    </row>
    <row r="115" spans="1:254" x14ac:dyDescent="0.25">
      <c r="A115" s="8" t="s">
        <v>547</v>
      </c>
      <c r="B115" s="8" t="s">
        <v>582</v>
      </c>
      <c r="C115" s="89">
        <v>44651</v>
      </c>
      <c r="D115" s="76" vm="15982">
        <v>12</v>
      </c>
      <c r="E115" s="10" vm="9235">
        <v>235705</v>
      </c>
      <c r="F115" s="10" vm="65496">
        <v>-150023</v>
      </c>
      <c r="G115" s="10" vm="42713">
        <v>-26065</v>
      </c>
      <c r="H115" s="10" vm="59651">
        <v>59617</v>
      </c>
      <c r="I115" s="10" vm="29262">
        <v>18815</v>
      </c>
      <c r="J115" s="10" vm="63449">
        <v>78432</v>
      </c>
      <c r="K115" s="10" vm="46252">
        <v>0</v>
      </c>
      <c r="L115" s="10" vm="15763">
        <v>0</v>
      </c>
      <c r="M115" s="10" vm="9017">
        <v>0</v>
      </c>
      <c r="N115" s="10" vm="44492">
        <v>2399</v>
      </c>
      <c r="O115" s="10" vm="42488">
        <v>-31392</v>
      </c>
      <c r="P115" s="10" vm="35778">
        <v>1463</v>
      </c>
      <c r="Q115" s="10" vm="64378">
        <v>1297</v>
      </c>
      <c r="R115" s="10" vm="22386">
        <v>0</v>
      </c>
      <c r="S115" s="10" vm="55959">
        <v>0</v>
      </c>
      <c r="T115" s="10" vm="15556">
        <v>52199</v>
      </c>
      <c r="U115" s="10" vm="8804">
        <v>0</v>
      </c>
      <c r="V115" s="10" vm="54244">
        <v>52199</v>
      </c>
      <c r="W115" s="10" vm="42271">
        <v>0</v>
      </c>
      <c r="X115" s="10" vm="35542">
        <v>13591</v>
      </c>
      <c r="Y115" s="10" vm="28955">
        <v>23090</v>
      </c>
      <c r="Z115" s="10" vm="22165">
        <v>0</v>
      </c>
      <c r="AA115" s="10" vm="66094">
        <v>88880</v>
      </c>
      <c r="AB115" s="10" vm="15364">
        <v>167920</v>
      </c>
      <c r="AC115" s="10" vm="8602">
        <v>15019</v>
      </c>
      <c r="AD115" s="10" vm="51124">
        <v>182939</v>
      </c>
      <c r="AE115" s="10" vm="42052">
        <v>7969</v>
      </c>
      <c r="AF115" s="10" vm="35308">
        <v>0</v>
      </c>
      <c r="AG115" s="10" vm="28722">
        <v>0</v>
      </c>
      <c r="AH115" s="10" vm="21943">
        <v>1128</v>
      </c>
      <c r="AI115" s="10" vm="49338">
        <v>192036</v>
      </c>
      <c r="AJ115" s="10" vm="15158">
        <v>38692</v>
      </c>
      <c r="AK115" s="10" vm="8474">
        <v>15348</v>
      </c>
      <c r="AL115" s="10" vm="47750">
        <v>25603</v>
      </c>
      <c r="AM115" s="10" vm="65165">
        <v>10333</v>
      </c>
      <c r="AN115" s="10" vm="35090">
        <v>21839</v>
      </c>
      <c r="AO115" s="10" vm="28497">
        <v>862</v>
      </c>
      <c r="AP115" s="10" vm="21731">
        <v>0</v>
      </c>
      <c r="AQ115" s="10" vm="46029">
        <v>29729</v>
      </c>
      <c r="AR115" s="10" vm="14938">
        <v>0</v>
      </c>
      <c r="AS115" s="10" vm="8306">
        <v>0</v>
      </c>
      <c r="AT115" s="10" vm="44263">
        <v>142406</v>
      </c>
      <c r="AU115" s="10" vm="41620">
        <v>49630</v>
      </c>
      <c r="AV115" s="10" vm="34937">
        <v>1356</v>
      </c>
      <c r="AW115" s="10" vm="28271">
        <v>2202881</v>
      </c>
      <c r="AX115" s="10" vm="21523">
        <v>0</v>
      </c>
      <c r="AY115" s="10" vm="55765">
        <v>26399</v>
      </c>
      <c r="AZ115" s="10" vm="14722">
        <v>8863</v>
      </c>
      <c r="BA115" s="10" vm="8086">
        <v>7766</v>
      </c>
      <c r="BB115" s="10" vm="54011">
        <v>16679</v>
      </c>
      <c r="BC115" s="10" vm="41390">
        <v>0</v>
      </c>
      <c r="BD115" s="10" vm="34761">
        <v>0</v>
      </c>
      <c r="BE115" s="10" vm="28043">
        <v>5897</v>
      </c>
      <c r="BF115" s="10" vm="21312">
        <v>2356</v>
      </c>
      <c r="BG115" s="10" vm="65965">
        <v>2270841</v>
      </c>
      <c r="BH115" s="10" vm="14518">
        <v>21281</v>
      </c>
      <c r="BI115" s="10" vm="7882">
        <v>7092</v>
      </c>
      <c r="BJ115" s="10" vm="50905">
        <v>32733</v>
      </c>
      <c r="BK115" s="10" vm="41161">
        <v>0</v>
      </c>
      <c r="BL115" s="10" vm="34529">
        <v>125397</v>
      </c>
      <c r="BM115" s="10" vm="27811">
        <v>186503</v>
      </c>
      <c r="BN115" s="10" vm="21089">
        <v>14710</v>
      </c>
      <c r="BO115" s="10" vm="49110">
        <v>0</v>
      </c>
      <c r="BP115" s="10" vm="14311">
        <v>7949</v>
      </c>
      <c r="BQ115" s="10" vm="7713">
        <v>83994</v>
      </c>
      <c r="BR115" s="10" vm="47526">
        <v>106653</v>
      </c>
      <c r="BS115" s="10" vm="40942">
        <v>79850</v>
      </c>
      <c r="BT115" s="10" vm="34306">
        <v>2350691</v>
      </c>
      <c r="BU115" s="10" vm="27584">
        <v>928740</v>
      </c>
      <c r="BV115" s="10" vm="20871">
        <v>0</v>
      </c>
      <c r="BW115" s="10" vm="65329">
        <v>0</v>
      </c>
      <c r="BX115" s="10" vm="14096">
        <v>639347</v>
      </c>
      <c r="BY115" s="10" vm="7520">
        <v>7485</v>
      </c>
      <c r="BZ115" s="10" vm="44045">
        <v>58399</v>
      </c>
      <c r="CA115" s="10" vm="40723">
        <v>17143</v>
      </c>
      <c r="CB115" s="10" vm="34129">
        <v>1651114</v>
      </c>
      <c r="CC115" s="10" vm="27359">
        <v>26986</v>
      </c>
      <c r="CD115" s="10" vm="20668">
        <v>0</v>
      </c>
      <c r="CE115" s="10" vm="55550">
        <v>672591</v>
      </c>
      <c r="CF115" s="10" vm="13879">
        <v>715712</v>
      </c>
      <c r="CG115" s="10" vm="7307">
        <v>0</v>
      </c>
      <c r="CH115" s="10" vm="53793">
        <v>184</v>
      </c>
      <c r="CI115" s="10" vm="40489">
        <v>-43305</v>
      </c>
      <c r="CJ115" s="10" vm="33924">
        <v>0</v>
      </c>
      <c r="CK115" s="10" vm="27133">
        <v>672591</v>
      </c>
      <c r="CL115" s="10" vm="20454">
        <v>31024</v>
      </c>
      <c r="CM115" s="10" vm="52304">
        <v>26065</v>
      </c>
      <c r="CN115" s="10" vm="13670">
        <v>0</v>
      </c>
      <c r="CO115" s="10" vm="7093">
        <v>4959</v>
      </c>
      <c r="CP115" s="10" vm="50675">
        <v>4472</v>
      </c>
      <c r="CQ115" s="10" vm="40260">
        <v>0</v>
      </c>
      <c r="CR115" s="10" vm="33690">
        <v>4066</v>
      </c>
      <c r="CS115" s="10" vm="26899">
        <v>406</v>
      </c>
      <c r="CT115" s="10" vm="20234">
        <v>292</v>
      </c>
      <c r="CU115" s="10" vm="48888">
        <v>0</v>
      </c>
      <c r="CV115" s="10" vm="13462">
        <v>1994</v>
      </c>
      <c r="CW115" s="10" vm="63052">
        <v>-1702</v>
      </c>
      <c r="CX115" s="10" vm="47304">
        <v>0</v>
      </c>
      <c r="CY115" s="10" vm="40039">
        <v>0</v>
      </c>
      <c r="CZ115" s="10" vm="33460">
        <v>0</v>
      </c>
      <c r="DA115" s="10" vm="26675">
        <v>0</v>
      </c>
      <c r="DB115" s="81" vm="20017">
        <v>0</v>
      </c>
      <c r="DC115" s="81" vm="45584">
        <v>0</v>
      </c>
      <c r="DD115" s="81" vm="13243">
        <v>0</v>
      </c>
      <c r="DE115" s="81" vm="6714">
        <v>0</v>
      </c>
      <c r="DF115" s="10" vm="43824">
        <v>187</v>
      </c>
      <c r="DG115" s="10" vm="39816">
        <v>0</v>
      </c>
      <c r="DH115" s="10" vm="64673">
        <v>50</v>
      </c>
      <c r="DI115" s="10" vm="26441">
        <v>137</v>
      </c>
      <c r="DJ115" s="10" vm="19806">
        <v>35975</v>
      </c>
      <c r="DK115" s="10" vm="55330">
        <v>26065</v>
      </c>
      <c r="DL115" s="10" vm="13024">
        <v>6110</v>
      </c>
      <c r="DM115" s="10" vm="6496">
        <v>3800</v>
      </c>
      <c r="DN115" s="10" vm="53574">
        <v>0</v>
      </c>
      <c r="DO115" s="10" vm="39586">
        <v>0</v>
      </c>
      <c r="DP115" s="10" vm="33068">
        <v>0</v>
      </c>
      <c r="DQ115" s="10" vm="26213">
        <v>0</v>
      </c>
      <c r="DR115" s="10" vm="19593">
        <v>0</v>
      </c>
      <c r="DS115" s="10" vm="65823">
        <v>0</v>
      </c>
      <c r="DT115" s="10" vm="12825">
        <v>0</v>
      </c>
      <c r="DU115" s="10" vm="6283">
        <v>0</v>
      </c>
      <c r="DV115" s="10" vm="50454">
        <v>0</v>
      </c>
      <c r="DW115" s="10" vm="39360">
        <v>0</v>
      </c>
      <c r="DX115" s="10" vm="32834">
        <v>0</v>
      </c>
      <c r="DY115" s="10" vm="25988">
        <v>0</v>
      </c>
      <c r="DZ115" s="10" vm="19373">
        <v>575</v>
      </c>
      <c r="EA115" s="10" vm="48662">
        <v>0</v>
      </c>
      <c r="EB115" s="10" vm="12614">
        <v>180</v>
      </c>
      <c r="EC115" s="10" vm="6101">
        <v>395</v>
      </c>
      <c r="ED115" s="10" vm="47084">
        <v>0</v>
      </c>
      <c r="EE115" s="10" vm="39140">
        <v>0</v>
      </c>
      <c r="EF115" s="10" vm="32606">
        <v>0</v>
      </c>
      <c r="EG115" s="10" vm="25762">
        <v>0</v>
      </c>
      <c r="EH115" s="81" vm="19158">
        <v>5379</v>
      </c>
      <c r="EI115" s="81" vm="45358">
        <v>0</v>
      </c>
      <c r="EJ115" s="81" vm="12395">
        <v>0</v>
      </c>
      <c r="EK115" s="81" vm="5907">
        <v>5379</v>
      </c>
      <c r="EL115" s="10" vm="43607">
        <v>1740</v>
      </c>
      <c r="EM115" s="10" vm="38915">
        <v>0</v>
      </c>
      <c r="EN115" s="10" vm="64594">
        <v>1327</v>
      </c>
      <c r="EO115" s="10" vm="25532">
        <v>413</v>
      </c>
      <c r="EP115" s="10" vm="18956">
        <v>7694</v>
      </c>
      <c r="EQ115" s="10" vm="55114">
        <v>0</v>
      </c>
      <c r="ER115" s="10" vm="12177">
        <v>1507</v>
      </c>
      <c r="ES115" s="10" vm="5693">
        <v>6187</v>
      </c>
      <c r="ET115" s="10" vm="53358">
        <v>43669</v>
      </c>
      <c r="EU115" s="10" vm="38684">
        <v>26065</v>
      </c>
      <c r="EV115" s="10" vm="32211">
        <v>7617</v>
      </c>
      <c r="EW115" s="10" vm="25301">
        <v>9987</v>
      </c>
      <c r="EX115" s="10" vm="18743">
        <v>4910</v>
      </c>
      <c r="EY115" s="10" vm="51953">
        <v>2360</v>
      </c>
      <c r="EZ115" s="10" vm="63817">
        <v>643</v>
      </c>
      <c r="FA115" s="10" vm="5482">
        <v>2360</v>
      </c>
      <c r="FB115" s="10" vm="50224">
        <v>2488245</v>
      </c>
      <c r="FC115" s="10" vm="38460">
        <v>0</v>
      </c>
      <c r="FD115" s="10" vm="31980">
        <v>2488245</v>
      </c>
      <c r="FE115" s="10" vm="25072">
        <v>112767</v>
      </c>
      <c r="FF115" s="10" vm="18523">
        <v>16128</v>
      </c>
      <c r="FG115" s="10" vm="48444">
        <v>0</v>
      </c>
      <c r="FH115" s="10" vm="11800">
        <v>-18024</v>
      </c>
      <c r="FI115" s="10" vm="5269">
        <v>0</v>
      </c>
      <c r="FJ115" s="10" vm="46859">
        <v>0</v>
      </c>
      <c r="FK115" s="10" vm="38247">
        <v>0</v>
      </c>
      <c r="FL115" s="10" vm="31747">
        <v>2599116</v>
      </c>
      <c r="FM115" s="10" vm="24837">
        <v>371511</v>
      </c>
      <c r="FN115" s="10" vm="18339">
        <v>30073</v>
      </c>
      <c r="FO115" s="10" vm="45152">
        <v>0</v>
      </c>
      <c r="FP115" s="10" vm="11588">
        <v>0</v>
      </c>
      <c r="FQ115" s="10" vm="5052">
        <v>-5349</v>
      </c>
      <c r="FR115" s="10" vm="43387">
        <v>0</v>
      </c>
      <c r="FS115" s="10" vm="38015">
        <v>0</v>
      </c>
      <c r="FT115" s="10" vm="31513">
        <v>396235</v>
      </c>
      <c r="FU115" s="10" vm="24613">
        <v>2202881</v>
      </c>
      <c r="FV115" s="10" vm="18140">
        <v>2116734</v>
      </c>
      <c r="FW115" s="81" vm="54896">
        <v>14244</v>
      </c>
      <c r="FX115" s="81" vm="11369">
        <v>0</v>
      </c>
      <c r="FY115" s="81" vm="62906">
        <v>-69</v>
      </c>
      <c r="FZ115" s="81" vm="53141">
        <v>2504</v>
      </c>
      <c r="GA115" s="81" vm="37801">
        <v>16679</v>
      </c>
      <c r="GB115" s="10" vm="31294">
        <v>18079</v>
      </c>
      <c r="GC115" s="10" vm="24384">
        <v>8649</v>
      </c>
      <c r="GD115" s="10" vm="17922">
        <v>9430</v>
      </c>
      <c r="GE115" s="10" vm="51732">
        <v>1425</v>
      </c>
      <c r="GF115" s="10" vm="11149">
        <v>1006</v>
      </c>
      <c r="GG115" s="10" vm="4683">
        <v>419</v>
      </c>
      <c r="GH115" s="10" vm="50009">
        <v>1826</v>
      </c>
      <c r="GI115" s="10" vm="37580">
        <v>594</v>
      </c>
      <c r="GJ115" s="10" vm="31065">
        <v>1232</v>
      </c>
      <c r="GK115" s="10" vm="24157">
        <v>0</v>
      </c>
      <c r="GL115" s="10" vm="17702">
        <v>0</v>
      </c>
      <c r="GM115" s="10" vm="65605">
        <v>0</v>
      </c>
      <c r="GN115" s="10" vm="10945">
        <v>15019</v>
      </c>
      <c r="GO115" s="10" vm="4471">
        <v>7251</v>
      </c>
      <c r="GP115" s="10" vm="46633">
        <v>7768</v>
      </c>
      <c r="GQ115" s="10" vm="37358">
        <v>3</v>
      </c>
      <c r="GR115" s="10" vm="30836">
        <v>37</v>
      </c>
      <c r="GS115" s="10" vm="23932">
        <v>-34</v>
      </c>
      <c r="GT115" s="10" vm="17481">
        <v>36352</v>
      </c>
      <c r="GU115" s="10" vm="44933">
        <v>17537</v>
      </c>
      <c r="GV115" s="10" vm="10729">
        <v>18815</v>
      </c>
      <c r="GW115" s="10" vm="4251">
        <v>1802</v>
      </c>
      <c r="GX115" s="81" vm="43169">
        <v>112430</v>
      </c>
      <c r="GY115" s="10" vm="37134">
        <v>0</v>
      </c>
      <c r="GZ115" s="10" vm="30641">
        <v>104</v>
      </c>
      <c r="HA115" s="10" vm="23703">
        <v>0</v>
      </c>
      <c r="HB115" s="10" vm="17269">
        <v>0</v>
      </c>
      <c r="HC115" s="81" vm="54671">
        <v>0</v>
      </c>
      <c r="HD115" s="81" vm="10513">
        <v>11061</v>
      </c>
      <c r="HE115" s="10" vm="4034">
        <v>125397</v>
      </c>
      <c r="HF115" s="10" vm="52908">
        <v>678</v>
      </c>
      <c r="HG115" s="10" vm="36914">
        <v>12662</v>
      </c>
      <c r="HH115" s="10" vm="30434">
        <v>14889</v>
      </c>
      <c r="HI115" s="10" vm="23479">
        <v>6275</v>
      </c>
      <c r="HJ115" s="10" vm="17052">
        <v>34566</v>
      </c>
      <c r="HK115" s="10" vm="51540">
        <v>0</v>
      </c>
      <c r="HL115" s="10" vm="10303">
        <v>0</v>
      </c>
      <c r="HM115" s="10" vm="3816">
        <v>0</v>
      </c>
      <c r="HN115" s="10" vm="49793">
        <v>14924</v>
      </c>
      <c r="HO115" s="10" vm="36691">
        <v>83994</v>
      </c>
      <c r="HP115" s="10" vm="30200">
        <v>17138</v>
      </c>
      <c r="HQ115" s="10" vm="23246">
        <v>5</v>
      </c>
      <c r="HR115" s="10" vm="16832">
        <v>17143</v>
      </c>
      <c r="HS115" s="10" vm="48063">
        <v>0</v>
      </c>
      <c r="HT115" s="10" vm="10093">
        <v>0</v>
      </c>
      <c r="HU115" s="10" vm="3604">
        <v>0</v>
      </c>
      <c r="HV115" s="10" vm="46441">
        <v>33604</v>
      </c>
      <c r="HW115" s="10" vm="36464">
        <v>237</v>
      </c>
      <c r="HX115" s="10" vm="29969">
        <v>0</v>
      </c>
      <c r="HY115" s="10" vm="23014">
        <v>896</v>
      </c>
      <c r="HZ115" s="10" vm="16614">
        <v>44</v>
      </c>
      <c r="IA115" s="10" vm="44709">
        <v>1</v>
      </c>
      <c r="IB115" s="10" vm="9874">
        <v>-3390</v>
      </c>
      <c r="IC115" s="10" vm="3384">
        <v>31392</v>
      </c>
      <c r="ID115" s="10" vm="42947">
        <v>12</v>
      </c>
      <c r="IE115" s="10" vm="36243">
        <v>78</v>
      </c>
      <c r="IF115" s="10" vm="29733">
        <v>1182</v>
      </c>
      <c r="IG115" s="10" vm="22824">
        <v>1272</v>
      </c>
      <c r="IH115" s="10" vm="16398">
        <v>16128</v>
      </c>
      <c r="II115" s="10" vm="54458">
        <v>33601</v>
      </c>
      <c r="IJ115" s="10" vm="63329">
        <v>0</v>
      </c>
      <c r="IK115" s="10" vm="3163">
        <v>800</v>
      </c>
      <c r="IL115" s="10" vm="52692">
        <v>-157</v>
      </c>
      <c r="IM115" s="10" vm="36013">
        <v>-112</v>
      </c>
      <c r="IN115" s="10" vm="29498">
        <v>36189</v>
      </c>
      <c r="IO115" s="81" vm="22615">
        <v>36189</v>
      </c>
      <c r="IP115" s="10" vm="16182">
        <v>0</v>
      </c>
      <c r="IQ115" s="10" vm="51339">
        <v>0</v>
      </c>
      <c r="IR115" s="10" vm="9454">
        <v>-1</v>
      </c>
      <c r="IS115" s="81" vm="2943">
        <v>63</v>
      </c>
      <c r="IT115" s="10" vm="49565">
        <v>63</v>
      </c>
    </row>
    <row r="116" spans="1:254" x14ac:dyDescent="0.25">
      <c r="A116" s="8" t="s">
        <v>144</v>
      </c>
      <c r="B116" s="8" t="s">
        <v>306</v>
      </c>
      <c r="C116" s="89">
        <v>44651</v>
      </c>
      <c r="D116" s="76" vm="15975">
        <v>12</v>
      </c>
      <c r="E116" s="10" vm="9228">
        <v>36979</v>
      </c>
      <c r="F116" s="10" vm="47914">
        <v>-28356</v>
      </c>
      <c r="G116" s="10" vm="42721">
        <v>0</v>
      </c>
      <c r="H116" s="10" vm="59659">
        <v>8623</v>
      </c>
      <c r="I116" s="10" vm="29271">
        <v>1291</v>
      </c>
      <c r="J116" s="10" vm="63456">
        <v>9914</v>
      </c>
      <c r="K116" s="10" vm="46244">
        <v>0</v>
      </c>
      <c r="L116" s="10" vm="15756">
        <v>460</v>
      </c>
      <c r="M116" s="10" vm="9011">
        <v>0</v>
      </c>
      <c r="N116" s="10" vm="44485">
        <v>3</v>
      </c>
      <c r="O116" s="10" vm="42495">
        <v>-3343</v>
      </c>
      <c r="P116" s="10" vm="35785">
        <v>-451</v>
      </c>
      <c r="Q116" s="10" vm="64385">
        <v>0</v>
      </c>
      <c r="R116" s="10" vm="22393">
        <v>0</v>
      </c>
      <c r="S116" s="10" vm="66327">
        <v>0</v>
      </c>
      <c r="T116" s="10" vm="15548">
        <v>6583</v>
      </c>
      <c r="U116" s="10" vm="8797">
        <v>0</v>
      </c>
      <c r="V116" s="10" vm="54237">
        <v>6583</v>
      </c>
      <c r="W116" s="10" vm="42280">
        <v>0</v>
      </c>
      <c r="X116" s="10" vm="35550">
        <v>6550</v>
      </c>
      <c r="Y116" s="10" vm="28964">
        <v>0</v>
      </c>
      <c r="Z116" s="10" vm="22172">
        <v>0</v>
      </c>
      <c r="AA116" s="10" vm="66087">
        <v>13133</v>
      </c>
      <c r="AB116" s="10" vm="63944">
        <v>35054</v>
      </c>
      <c r="AC116" s="10" vm="8597">
        <v>81</v>
      </c>
      <c r="AD116" s="10" vm="51117">
        <v>35135</v>
      </c>
      <c r="AE116" s="10" vm="65185">
        <v>426</v>
      </c>
      <c r="AF116" s="10" vm="35315">
        <v>0</v>
      </c>
      <c r="AG116" s="10" vm="28730">
        <v>0</v>
      </c>
      <c r="AH116" s="10" vm="21950">
        <v>0</v>
      </c>
      <c r="AI116" s="10" vm="49329">
        <v>35561</v>
      </c>
      <c r="AJ116" s="10" vm="15150">
        <v>10537</v>
      </c>
      <c r="AK116" s="10" vm="8469">
        <v>85</v>
      </c>
      <c r="AL116" s="10" vm="47745">
        <v>8532</v>
      </c>
      <c r="AM116" s="10" vm="41850">
        <v>817</v>
      </c>
      <c r="AN116" s="10" vm="35096">
        <v>798</v>
      </c>
      <c r="AO116" s="10" vm="28507">
        <v>187</v>
      </c>
      <c r="AP116" s="10" vm="21739">
        <v>0</v>
      </c>
      <c r="AQ116" s="10" vm="46020">
        <v>6532</v>
      </c>
      <c r="AR116" s="10" vm="14931">
        <v>107</v>
      </c>
      <c r="AS116" s="10" vm="8300">
        <v>504</v>
      </c>
      <c r="AT116" s="10" vm="44257">
        <v>28099</v>
      </c>
      <c r="AU116" s="10" vm="41630">
        <v>7462</v>
      </c>
      <c r="AV116" s="10" vm="64874">
        <v>686</v>
      </c>
      <c r="AW116" s="10" vm="28280">
        <v>182716</v>
      </c>
      <c r="AX116" s="10" vm="21531">
        <v>0</v>
      </c>
      <c r="AY116" s="10" vm="55760">
        <v>4402</v>
      </c>
      <c r="AZ116" s="10" vm="14716">
        <v>0</v>
      </c>
      <c r="BA116" s="10" vm="8080">
        <v>0</v>
      </c>
      <c r="BB116" s="10" vm="54005">
        <v>6861</v>
      </c>
      <c r="BC116" s="10" vm="41399">
        <v>4</v>
      </c>
      <c r="BD116" s="10" vm="34769">
        <v>0</v>
      </c>
      <c r="BE116" s="10" vm="28051">
        <v>0</v>
      </c>
      <c r="BF116" s="10" vm="21319">
        <v>0</v>
      </c>
      <c r="BG116" s="10" vm="52443">
        <v>193983</v>
      </c>
      <c r="BH116" s="10" vm="14511">
        <v>0</v>
      </c>
      <c r="BI116" s="10" vm="7875">
        <v>3755</v>
      </c>
      <c r="BJ116" s="10" vm="50899">
        <v>4654</v>
      </c>
      <c r="BK116" s="10" vm="41169">
        <v>0</v>
      </c>
      <c r="BL116" s="10" vm="34536">
        <v>0</v>
      </c>
      <c r="BM116" s="10" vm="27819">
        <v>8409</v>
      </c>
      <c r="BN116" s="10" vm="21096">
        <v>0</v>
      </c>
      <c r="BO116" s="10" vm="49104">
        <v>0</v>
      </c>
      <c r="BP116" s="10" vm="14305">
        <v>505</v>
      </c>
      <c r="BQ116" s="10" vm="7708">
        <v>8522</v>
      </c>
      <c r="BR116" s="10" vm="47520">
        <v>9027</v>
      </c>
      <c r="BS116" s="10" vm="40951">
        <v>-618</v>
      </c>
      <c r="BT116" s="10" vm="34312">
        <v>193365</v>
      </c>
      <c r="BU116" s="10" vm="27593">
        <v>105085</v>
      </c>
      <c r="BV116" s="10" vm="20878">
        <v>0</v>
      </c>
      <c r="BW116" s="10" vm="45797">
        <v>0</v>
      </c>
      <c r="BX116" s="10" vm="14090">
        <v>24036</v>
      </c>
      <c r="BY116" s="10" vm="7515">
        <v>0</v>
      </c>
      <c r="BZ116" s="10" vm="44039">
        <v>0</v>
      </c>
      <c r="CA116" s="10" vm="40732">
        <v>137</v>
      </c>
      <c r="CB116" s="10" vm="34134">
        <v>129258</v>
      </c>
      <c r="CC116" s="10" vm="27367">
        <v>7220</v>
      </c>
      <c r="CD116" s="10" vm="64158">
        <v>0</v>
      </c>
      <c r="CE116" s="10" vm="55543">
        <v>56887</v>
      </c>
      <c r="CF116" s="10" vm="13871">
        <v>51279</v>
      </c>
      <c r="CG116" s="10" vm="2650">
        <v>5608</v>
      </c>
      <c r="CH116" s="10" vm="53787">
        <v>0</v>
      </c>
      <c r="CI116" s="10" vm="40498">
        <v>0</v>
      </c>
      <c r="CJ116" s="10" vm="33931">
        <v>0</v>
      </c>
      <c r="CK116" s="10" vm="27142">
        <v>56887</v>
      </c>
      <c r="CL116" s="10" vm="20462">
        <v>0</v>
      </c>
      <c r="CM116" s="10" vm="52300">
        <v>0</v>
      </c>
      <c r="CN116" s="10" vm="13664">
        <v>0</v>
      </c>
      <c r="CO116" s="10" vm="7087">
        <v>0</v>
      </c>
      <c r="CP116" s="10" vm="50669">
        <v>0</v>
      </c>
      <c r="CQ116" s="10" vm="40272">
        <v>0</v>
      </c>
      <c r="CR116" s="10" vm="33698">
        <v>0</v>
      </c>
      <c r="CS116" s="10" vm="26908">
        <v>0</v>
      </c>
      <c r="CT116" s="10" vm="20242">
        <v>0</v>
      </c>
      <c r="CU116" s="10" vm="48878">
        <v>0</v>
      </c>
      <c r="CV116" s="10" vm="13454">
        <v>0</v>
      </c>
      <c r="CW116" s="10" vm="6907">
        <v>0</v>
      </c>
      <c r="CX116" s="10" vm="47298">
        <v>0</v>
      </c>
      <c r="CY116" s="10" vm="40051">
        <v>0</v>
      </c>
      <c r="CZ116" s="10" vm="33468">
        <v>0</v>
      </c>
      <c r="DA116" s="10" vm="26683">
        <v>0</v>
      </c>
      <c r="DB116" s="81" vm="20025">
        <v>0</v>
      </c>
      <c r="DC116" s="81" vm="45575">
        <v>0</v>
      </c>
      <c r="DD116" s="81" vm="13235">
        <v>0</v>
      </c>
      <c r="DE116" s="81" vm="6707">
        <v>0</v>
      </c>
      <c r="DF116" s="10" vm="43818">
        <v>654</v>
      </c>
      <c r="DG116" s="10" vm="39826">
        <v>0</v>
      </c>
      <c r="DH116" s="10" vm="64676">
        <v>209</v>
      </c>
      <c r="DI116" s="10" vm="26450">
        <v>445</v>
      </c>
      <c r="DJ116" s="10" vm="19814">
        <v>654</v>
      </c>
      <c r="DK116" s="10" vm="55324">
        <v>0</v>
      </c>
      <c r="DL116" s="10" vm="13018">
        <v>209</v>
      </c>
      <c r="DM116" s="10" vm="6490">
        <v>445</v>
      </c>
      <c r="DN116" s="10" vm="53568">
        <v>0</v>
      </c>
      <c r="DO116" s="10" vm="39596">
        <v>0</v>
      </c>
      <c r="DP116" s="10" vm="33076">
        <v>0</v>
      </c>
      <c r="DQ116" s="10" vm="26221">
        <v>0</v>
      </c>
      <c r="DR116" s="10" vm="19601">
        <v>0</v>
      </c>
      <c r="DS116" s="10" vm="52145">
        <v>0</v>
      </c>
      <c r="DT116" s="10" vm="12817">
        <v>0</v>
      </c>
      <c r="DU116" s="10" vm="6276">
        <v>0</v>
      </c>
      <c r="DV116" s="10" vm="50448">
        <v>0</v>
      </c>
      <c r="DW116" s="10" vm="39368">
        <v>0</v>
      </c>
      <c r="DX116" s="10" vm="32840">
        <v>0</v>
      </c>
      <c r="DY116" s="10" vm="25996">
        <v>0</v>
      </c>
      <c r="DZ116" s="10" vm="19381">
        <v>0</v>
      </c>
      <c r="EA116" s="10" vm="48656">
        <v>0</v>
      </c>
      <c r="EB116" s="10" vm="12608">
        <v>0</v>
      </c>
      <c r="EC116" s="10" vm="6097">
        <v>0</v>
      </c>
      <c r="ED116" s="10" vm="47078">
        <v>0</v>
      </c>
      <c r="EE116" s="10" vm="39148">
        <v>0</v>
      </c>
      <c r="EF116" s="10" vm="32613">
        <v>0</v>
      </c>
      <c r="EG116" s="10" vm="25771">
        <v>0</v>
      </c>
      <c r="EH116" s="81" vm="19166">
        <v>0</v>
      </c>
      <c r="EI116" s="81" vm="45351">
        <v>0</v>
      </c>
      <c r="EJ116" s="81" vm="12389">
        <v>0</v>
      </c>
      <c r="EK116" s="81" vm="5902">
        <v>0</v>
      </c>
      <c r="EL116" s="10" vm="43601">
        <v>764</v>
      </c>
      <c r="EM116" s="10" vm="38924">
        <v>0</v>
      </c>
      <c r="EN116" s="10" vm="32417">
        <v>48</v>
      </c>
      <c r="EO116" s="10" vm="25540">
        <v>716</v>
      </c>
      <c r="EP116" s="10" vm="18963">
        <v>764</v>
      </c>
      <c r="EQ116" s="10" vm="55109">
        <v>0</v>
      </c>
      <c r="ER116" s="10" vm="12170">
        <v>48</v>
      </c>
      <c r="ES116" s="10" vm="2408">
        <v>716</v>
      </c>
      <c r="ET116" s="10" vm="53352">
        <v>1418</v>
      </c>
      <c r="EU116" s="10" vm="38694">
        <v>0</v>
      </c>
      <c r="EV116" s="10" vm="32218">
        <v>257</v>
      </c>
      <c r="EW116" s="10" vm="25309">
        <v>1161</v>
      </c>
      <c r="EX116" s="10" vm="18751">
        <v>2319</v>
      </c>
      <c r="EY116" s="10" vm="51947">
        <v>398</v>
      </c>
      <c r="EZ116" s="10" vm="11985">
        <v>191</v>
      </c>
      <c r="FA116" s="10" vm="5476">
        <v>398</v>
      </c>
      <c r="FB116" s="10" vm="50218">
        <v>213349</v>
      </c>
      <c r="FC116" s="10" vm="38471">
        <v>0</v>
      </c>
      <c r="FD116" s="10" vm="31989">
        <v>213349</v>
      </c>
      <c r="FE116" s="10" vm="25080">
        <v>20253</v>
      </c>
      <c r="FF116" s="10" vm="18531">
        <v>6606</v>
      </c>
      <c r="FG116" s="10" vm="48434">
        <v>0</v>
      </c>
      <c r="FH116" s="10" vm="11793">
        <v>-1202</v>
      </c>
      <c r="FI116" s="10" vm="5262">
        <v>0</v>
      </c>
      <c r="FJ116" s="10" vm="46853">
        <v>-10</v>
      </c>
      <c r="FK116" s="10" vm="38259">
        <v>0</v>
      </c>
      <c r="FL116" s="10" vm="31756">
        <v>238996</v>
      </c>
      <c r="FM116" s="10" vm="24845">
        <v>50094</v>
      </c>
      <c r="FN116" s="10" vm="64060">
        <v>6532</v>
      </c>
      <c r="FO116" s="10" vm="65307">
        <v>107</v>
      </c>
      <c r="FP116" s="10" vm="11581">
        <v>0</v>
      </c>
      <c r="FQ116" s="10" vm="5046">
        <v>-453</v>
      </c>
      <c r="FR116" s="10" vm="43381">
        <v>0</v>
      </c>
      <c r="FS116" s="10" vm="38024">
        <v>0</v>
      </c>
      <c r="FT116" s="10" vm="31521">
        <v>56280</v>
      </c>
      <c r="FU116" s="10" vm="24621">
        <v>182716</v>
      </c>
      <c r="FV116" s="10" vm="18148">
        <v>163255</v>
      </c>
      <c r="FW116" s="81" vm="54887">
        <v>7305</v>
      </c>
      <c r="FX116" s="81" vm="11362">
        <v>77</v>
      </c>
      <c r="FY116" s="81" vm="4867">
        <v>-80</v>
      </c>
      <c r="FZ116" s="81" vm="53135">
        <v>-441</v>
      </c>
      <c r="GA116" s="81" vm="37810">
        <v>6861</v>
      </c>
      <c r="GB116" s="10" vm="31301">
        <v>90</v>
      </c>
      <c r="GC116" s="10" vm="24392">
        <v>100</v>
      </c>
      <c r="GD116" s="10" vm="17929">
        <v>-10</v>
      </c>
      <c r="GE116" s="10" vm="51725">
        <v>630</v>
      </c>
      <c r="GF116" s="10" vm="11143">
        <v>328</v>
      </c>
      <c r="GG116" s="10" vm="4676">
        <v>302</v>
      </c>
      <c r="GH116" s="10" vm="50003">
        <v>1223</v>
      </c>
      <c r="GI116" s="10" vm="37588">
        <v>214</v>
      </c>
      <c r="GJ116" s="10" vm="31073">
        <v>1009</v>
      </c>
      <c r="GK116" s="10" vm="24165">
        <v>0</v>
      </c>
      <c r="GL116" s="10" vm="17710">
        <v>0</v>
      </c>
      <c r="GM116" s="10" vm="65603">
        <v>0</v>
      </c>
      <c r="GN116" s="10" vm="10938">
        <v>95</v>
      </c>
      <c r="GO116" s="10" vm="4463">
        <v>69</v>
      </c>
      <c r="GP116" s="10" vm="46627">
        <v>26</v>
      </c>
      <c r="GQ116" s="10" vm="37367">
        <v>14</v>
      </c>
      <c r="GR116" s="10" vm="30844">
        <v>50</v>
      </c>
      <c r="GS116" s="10" vm="23940">
        <v>-36</v>
      </c>
      <c r="GT116" s="10" vm="17489">
        <v>2052</v>
      </c>
      <c r="GU116" s="10" vm="44927">
        <v>761</v>
      </c>
      <c r="GV116" s="10" vm="10723">
        <v>1291</v>
      </c>
      <c r="GW116" s="10" vm="4245">
        <v>0</v>
      </c>
      <c r="GX116" s="81" vm="43163">
        <v>0</v>
      </c>
      <c r="GY116" s="10" vm="37142">
        <v>0</v>
      </c>
      <c r="GZ116" s="10" vm="30646">
        <v>0</v>
      </c>
      <c r="HA116" s="10" vm="23711">
        <v>0</v>
      </c>
      <c r="HB116" s="10" vm="17277">
        <v>0</v>
      </c>
      <c r="HC116" s="81" vm="54666">
        <v>0</v>
      </c>
      <c r="HD116" s="81" vm="10506">
        <v>0</v>
      </c>
      <c r="HE116" s="10" vm="2136">
        <v>0</v>
      </c>
      <c r="HF116" s="10" vm="52902">
        <v>2714</v>
      </c>
      <c r="HG116" s="10" vm="36923">
        <v>648</v>
      </c>
      <c r="HH116" s="10" vm="30442">
        <v>0</v>
      </c>
      <c r="HI116" s="10" vm="23487">
        <v>0</v>
      </c>
      <c r="HJ116" s="10" vm="17060">
        <v>4244</v>
      </c>
      <c r="HK116" s="10" vm="51533">
        <v>0</v>
      </c>
      <c r="HL116" s="10" vm="63751">
        <v>0</v>
      </c>
      <c r="HM116" s="10" vm="3809">
        <v>0</v>
      </c>
      <c r="HN116" s="10" vm="49788">
        <v>916</v>
      </c>
      <c r="HO116" s="10" vm="36701">
        <v>8522</v>
      </c>
      <c r="HP116" s="10" vm="30209">
        <v>137</v>
      </c>
      <c r="HQ116" s="10" vm="23254">
        <v>0</v>
      </c>
      <c r="HR116" s="10" vm="16840">
        <v>137</v>
      </c>
      <c r="HS116" s="10" vm="48053">
        <v>0</v>
      </c>
      <c r="HT116" s="10" vm="10087">
        <v>0</v>
      </c>
      <c r="HU116" s="10" vm="3596">
        <v>0</v>
      </c>
      <c r="HV116" s="10" vm="65363">
        <v>2976</v>
      </c>
      <c r="HW116" s="10" vm="36473">
        <v>117</v>
      </c>
      <c r="HX116" s="10" vm="29978">
        <v>0</v>
      </c>
      <c r="HY116" s="10" vm="23022">
        <v>250</v>
      </c>
      <c r="HZ116" s="10" vm="16622">
        <v>0</v>
      </c>
      <c r="IA116" s="10" vm="44702">
        <v>0</v>
      </c>
      <c r="IB116" s="10" vm="9868">
        <v>0</v>
      </c>
      <c r="IC116" s="10" vm="3377">
        <v>3343</v>
      </c>
      <c r="ID116" s="10" vm="42941">
        <v>64</v>
      </c>
      <c r="IE116" s="10" vm="36251">
        <v>75</v>
      </c>
      <c r="IF116" s="10" vm="29741">
        <v>16</v>
      </c>
      <c r="IG116" s="10" vm="22829">
        <v>155</v>
      </c>
      <c r="IH116" s="10" vm="16406">
        <v>6606</v>
      </c>
      <c r="II116" s="10" vm="54449">
        <v>6712</v>
      </c>
      <c r="IJ116" s="10" vm="9662">
        <v>107</v>
      </c>
      <c r="IK116" s="10" vm="3155">
        <v>219</v>
      </c>
      <c r="IL116" s="10" vm="52686">
        <v>-49</v>
      </c>
      <c r="IM116" s="10" vm="36022">
        <v>-3</v>
      </c>
      <c r="IN116" s="10" vm="29507">
        <v>8641</v>
      </c>
      <c r="IO116" s="81" vm="22623">
        <v>8641</v>
      </c>
      <c r="IP116" s="10" vm="16190">
        <v>0</v>
      </c>
      <c r="IQ116" s="10" vm="51332">
        <v>0</v>
      </c>
      <c r="IR116" s="10" vm="9448">
        <v>0</v>
      </c>
      <c r="IS116" s="81" vm="2936">
        <v>0</v>
      </c>
      <c r="IT116" s="10" vm="49559">
        <v>0</v>
      </c>
    </row>
    <row r="117" spans="1:254" x14ac:dyDescent="0.25">
      <c r="A117" s="8" t="s">
        <v>55</v>
      </c>
      <c r="B117" s="8" t="s">
        <v>633</v>
      </c>
      <c r="C117" s="89">
        <v>44651</v>
      </c>
      <c r="D117" s="76" vm="15983">
        <v>12</v>
      </c>
      <c r="E117" s="10" vm="9236">
        <v>66151</v>
      </c>
      <c r="F117" s="10" vm="47918">
        <v>-43069</v>
      </c>
      <c r="G117" s="10" vm="42714">
        <v>-3539</v>
      </c>
      <c r="H117" s="10" vm="59652">
        <v>19543</v>
      </c>
      <c r="I117" s="10" vm="29263">
        <v>5745</v>
      </c>
      <c r="J117" s="10" vm="63450">
        <v>25288</v>
      </c>
      <c r="K117" s="10" vm="46253">
        <v>0</v>
      </c>
      <c r="L117" s="10" vm="15764">
        <v>0</v>
      </c>
      <c r="M117" s="10" vm="9018">
        <v>0</v>
      </c>
      <c r="N117" s="10" vm="44493">
        <v>15</v>
      </c>
      <c r="O117" s="10" vm="42489">
        <v>-7985</v>
      </c>
      <c r="P117" s="10" vm="35779">
        <v>0</v>
      </c>
      <c r="Q117" s="10" vm="64379">
        <v>6166</v>
      </c>
      <c r="R117" s="10" vm="22387">
        <v>0</v>
      </c>
      <c r="S117" s="10" vm="55960">
        <v>0</v>
      </c>
      <c r="T117" s="10" vm="15557">
        <v>23484</v>
      </c>
      <c r="U117" s="10" vm="8805">
        <v>3</v>
      </c>
      <c r="V117" s="10" vm="54245">
        <v>23487</v>
      </c>
      <c r="W117" s="10" vm="42272">
        <v>0</v>
      </c>
      <c r="X117" s="10" vm="35543">
        <v>-15</v>
      </c>
      <c r="Y117" s="10" vm="28956">
        <v>0</v>
      </c>
      <c r="Z117" s="10" vm="22166">
        <v>0</v>
      </c>
      <c r="AA117" s="10" vm="66095">
        <v>23472</v>
      </c>
      <c r="AB117" s="10" vm="15365">
        <v>57875</v>
      </c>
      <c r="AC117" s="10" vm="63304">
        <v>1957</v>
      </c>
      <c r="AD117" s="10" vm="51125">
        <v>59832</v>
      </c>
      <c r="AE117" s="10" vm="42053">
        <v>467</v>
      </c>
      <c r="AF117" s="10" vm="35309">
        <v>0</v>
      </c>
      <c r="AG117" s="10" vm="28723">
        <v>0</v>
      </c>
      <c r="AH117" s="10" vm="21944">
        <v>332</v>
      </c>
      <c r="AI117" s="10" vm="49339">
        <v>60631</v>
      </c>
      <c r="AJ117" s="10" vm="15159">
        <v>15005</v>
      </c>
      <c r="AK117" s="10" vm="63218">
        <v>2451</v>
      </c>
      <c r="AL117" s="10" vm="47751">
        <v>13367</v>
      </c>
      <c r="AM117" s="10" vm="41841">
        <v>0</v>
      </c>
      <c r="AN117" s="10" vm="35091">
        <v>3080</v>
      </c>
      <c r="AO117" s="10" vm="28498">
        <v>254</v>
      </c>
      <c r="AP117" s="10" vm="21732">
        <v>0</v>
      </c>
      <c r="AQ117" s="10" vm="46030">
        <v>7129</v>
      </c>
      <c r="AR117" s="10" vm="14939">
        <v>-266</v>
      </c>
      <c r="AS117" s="10" vm="8307">
        <v>254</v>
      </c>
      <c r="AT117" s="10" vm="44264">
        <v>41274</v>
      </c>
      <c r="AU117" s="10" vm="41621">
        <v>19357</v>
      </c>
      <c r="AV117" s="10" vm="34938">
        <v>273</v>
      </c>
      <c r="AW117" s="10" vm="28272">
        <v>265132</v>
      </c>
      <c r="AX117" s="10" vm="21524">
        <v>0</v>
      </c>
      <c r="AY117" s="10" vm="55766">
        <v>996</v>
      </c>
      <c r="AZ117" s="10" vm="14723">
        <v>0</v>
      </c>
      <c r="BA117" s="10" vm="8087">
        <v>0</v>
      </c>
      <c r="BB117" s="10" vm="54012">
        <v>0</v>
      </c>
      <c r="BC117" s="10" vm="41391">
        <v>0</v>
      </c>
      <c r="BD117" s="10" vm="34762">
        <v>0</v>
      </c>
      <c r="BE117" s="10" vm="28044">
        <v>0</v>
      </c>
      <c r="BF117" s="10" vm="21313">
        <v>66</v>
      </c>
      <c r="BG117" s="10" vm="100759">
        <v>266194</v>
      </c>
      <c r="BH117" s="10" vm="14519">
        <v>3103</v>
      </c>
      <c r="BI117" s="10" vm="7883">
        <v>4022</v>
      </c>
      <c r="BJ117" s="10" vm="50906">
        <v>42533</v>
      </c>
      <c r="BK117" s="10" vm="41162">
        <v>0</v>
      </c>
      <c r="BL117" s="10" vm="34530">
        <v>524</v>
      </c>
      <c r="BM117" s="10" vm="27812">
        <v>50182</v>
      </c>
      <c r="BN117" s="10" vm="21090">
        <v>0</v>
      </c>
      <c r="BO117" s="10" vm="49111">
        <v>0</v>
      </c>
      <c r="BP117" s="10" vm="14312">
        <v>467</v>
      </c>
      <c r="BQ117" s="10" vm="63117">
        <v>10444</v>
      </c>
      <c r="BR117" s="10" vm="47527">
        <v>10911</v>
      </c>
      <c r="BS117" s="10" vm="40943">
        <v>39271</v>
      </c>
      <c r="BT117" s="10" vm="64803">
        <v>305465</v>
      </c>
      <c r="BU117" s="10" vm="27585">
        <v>180738</v>
      </c>
      <c r="BV117" s="10" vm="20872">
        <v>0</v>
      </c>
      <c r="BW117" s="10" vm="45804">
        <v>0</v>
      </c>
      <c r="BX117" s="10" vm="14097">
        <v>47612</v>
      </c>
      <c r="BY117" s="10" vm="7521">
        <v>0</v>
      </c>
      <c r="BZ117" s="10" vm="44046">
        <v>0</v>
      </c>
      <c r="CA117" s="10" vm="40724">
        <v>196</v>
      </c>
      <c r="CB117" s="10" vm="34130">
        <v>228546</v>
      </c>
      <c r="CC117" s="10" vm="27360">
        <v>2135</v>
      </c>
      <c r="CD117" s="10" vm="20669">
        <v>0</v>
      </c>
      <c r="CE117" s="10" vm="55551">
        <v>74784</v>
      </c>
      <c r="CF117" s="10" vm="13880">
        <v>74712</v>
      </c>
      <c r="CG117" s="10" vm="7308">
        <v>0</v>
      </c>
      <c r="CH117" s="10" vm="53794">
        <v>72</v>
      </c>
      <c r="CI117" s="10" vm="40490">
        <v>0</v>
      </c>
      <c r="CJ117" s="10" vm="33925">
        <v>0</v>
      </c>
      <c r="CK117" s="10" vm="27134">
        <v>74784</v>
      </c>
      <c r="CL117" s="10" vm="20455">
        <v>3851</v>
      </c>
      <c r="CM117" s="10" vm="52305">
        <v>3539</v>
      </c>
      <c r="CN117" s="10" vm="13671">
        <v>0</v>
      </c>
      <c r="CO117" s="10" vm="7094">
        <v>312</v>
      </c>
      <c r="CP117" s="10" vm="50676">
        <v>237</v>
      </c>
      <c r="CQ117" s="10" vm="40261">
        <v>0</v>
      </c>
      <c r="CR117" s="10" vm="33691">
        <v>132</v>
      </c>
      <c r="CS117" s="10" vm="26900">
        <v>105</v>
      </c>
      <c r="CT117" s="10" vm="20235">
        <v>0</v>
      </c>
      <c r="CU117" s="10" vm="48889">
        <v>0</v>
      </c>
      <c r="CV117" s="10" vm="13463">
        <v>0</v>
      </c>
      <c r="CW117" s="10" vm="63053">
        <v>0</v>
      </c>
      <c r="CX117" s="10" vm="47305">
        <v>299</v>
      </c>
      <c r="CY117" s="10" vm="40040">
        <v>0</v>
      </c>
      <c r="CZ117" s="10" vm="33461">
        <v>578</v>
      </c>
      <c r="DA117" s="10" vm="26676">
        <v>-279</v>
      </c>
      <c r="DB117" s="81" vm="20018">
        <v>0</v>
      </c>
      <c r="DC117" s="81" vm="45585">
        <v>0</v>
      </c>
      <c r="DD117" s="81" vm="13244">
        <v>0</v>
      </c>
      <c r="DE117" s="81" vm="6715">
        <v>0</v>
      </c>
      <c r="DF117" s="10" vm="43825">
        <v>123</v>
      </c>
      <c r="DG117" s="10" vm="39817">
        <v>0</v>
      </c>
      <c r="DH117" s="10" vm="33269">
        <v>75</v>
      </c>
      <c r="DI117" s="10" vm="26442">
        <v>48</v>
      </c>
      <c r="DJ117" s="10" vm="19807">
        <v>4510</v>
      </c>
      <c r="DK117" s="10" vm="55331">
        <v>3539</v>
      </c>
      <c r="DL117" s="10" vm="13025">
        <v>785</v>
      </c>
      <c r="DM117" s="10" vm="6497">
        <v>186</v>
      </c>
      <c r="DN117" s="10" vm="53575">
        <v>0</v>
      </c>
      <c r="DO117" s="10" vm="39587">
        <v>0</v>
      </c>
      <c r="DP117" s="10" vm="33069">
        <v>0</v>
      </c>
      <c r="DQ117" s="10" vm="26214">
        <v>0</v>
      </c>
      <c r="DR117" s="10" vm="19594">
        <v>0</v>
      </c>
      <c r="DS117" s="10" vm="52151">
        <v>0</v>
      </c>
      <c r="DT117" s="10" vm="12826">
        <v>0</v>
      </c>
      <c r="DU117" s="10" vm="6284">
        <v>0</v>
      </c>
      <c r="DV117" s="10" vm="50455">
        <v>0</v>
      </c>
      <c r="DW117" s="10" vm="39361">
        <v>0</v>
      </c>
      <c r="DX117" s="10" vm="32835">
        <v>0</v>
      </c>
      <c r="DY117" s="10" vm="25989">
        <v>0</v>
      </c>
      <c r="DZ117" s="10" vm="19374">
        <v>0</v>
      </c>
      <c r="EA117" s="10" vm="48663">
        <v>0</v>
      </c>
      <c r="EB117" s="10" vm="12615">
        <v>0</v>
      </c>
      <c r="EC117" s="10" vm="6102">
        <v>0</v>
      </c>
      <c r="ED117" s="10" vm="47085">
        <v>0</v>
      </c>
      <c r="EE117" s="10" vm="65087">
        <v>0</v>
      </c>
      <c r="EF117" s="10" vm="32607">
        <v>0</v>
      </c>
      <c r="EG117" s="10" vm="25763">
        <v>0</v>
      </c>
      <c r="EH117" s="81" vm="19159">
        <v>0</v>
      </c>
      <c r="EI117" s="81" vm="45359">
        <v>0</v>
      </c>
      <c r="EJ117" s="81" vm="12396">
        <v>0</v>
      </c>
      <c r="EK117" s="81" vm="5908">
        <v>0</v>
      </c>
      <c r="EL117" s="10" vm="43608">
        <v>1010</v>
      </c>
      <c r="EM117" s="10" vm="38916">
        <v>0</v>
      </c>
      <c r="EN117" s="10" vm="32412">
        <v>1010</v>
      </c>
      <c r="EO117" s="10" vm="25533">
        <v>0</v>
      </c>
      <c r="EP117" s="10" vm="18957">
        <v>1010</v>
      </c>
      <c r="EQ117" s="10" vm="55115">
        <v>0</v>
      </c>
      <c r="ER117" s="10" vm="12178">
        <v>1010</v>
      </c>
      <c r="ES117" s="10" vm="5694">
        <v>0</v>
      </c>
      <c r="ET117" s="10" vm="53359">
        <v>5520</v>
      </c>
      <c r="EU117" s="10" vm="38685">
        <v>3539</v>
      </c>
      <c r="EV117" s="10" vm="32212">
        <v>1795</v>
      </c>
      <c r="EW117" s="10" vm="25302">
        <v>186</v>
      </c>
      <c r="EX117" s="10" vm="18744">
        <v>3983</v>
      </c>
      <c r="EY117" s="10" vm="51954">
        <v>750</v>
      </c>
      <c r="EZ117" s="10" vm="11990">
        <v>3447</v>
      </c>
      <c r="FA117" s="10" vm="5483">
        <v>750</v>
      </c>
      <c r="FB117" s="10" vm="50225">
        <v>364081</v>
      </c>
      <c r="FC117" s="10" vm="38461">
        <v>0</v>
      </c>
      <c r="FD117" s="10" vm="31981">
        <v>364081</v>
      </c>
      <c r="FE117" s="10" vm="25073">
        <v>19602</v>
      </c>
      <c r="FF117" s="10" vm="18524">
        <v>7363</v>
      </c>
      <c r="FG117" s="10" vm="48445">
        <v>0</v>
      </c>
      <c r="FH117" s="10" vm="11801">
        <v>-9309</v>
      </c>
      <c r="FI117" s="10" vm="5270">
        <v>0</v>
      </c>
      <c r="FJ117" s="10" vm="46860">
        <v>629</v>
      </c>
      <c r="FK117" s="10" vm="38248">
        <v>0</v>
      </c>
      <c r="FL117" s="10" vm="31748">
        <v>382366</v>
      </c>
      <c r="FM117" s="10" vm="24838">
        <v>112082</v>
      </c>
      <c r="FN117" s="10" vm="64058">
        <v>7129</v>
      </c>
      <c r="FO117" s="10" vm="45153">
        <v>-266</v>
      </c>
      <c r="FP117" s="10" vm="11589">
        <v>0</v>
      </c>
      <c r="FQ117" s="10" vm="5053">
        <v>-1886</v>
      </c>
      <c r="FR117" s="10" vm="43388">
        <v>175</v>
      </c>
      <c r="FS117" s="10" vm="38016">
        <v>0</v>
      </c>
      <c r="FT117" s="10" vm="31514">
        <v>117234</v>
      </c>
      <c r="FU117" s="10" vm="24614">
        <v>265132</v>
      </c>
      <c r="FV117" s="10" vm="18141">
        <v>251999</v>
      </c>
      <c r="FW117" s="81" vm="54897">
        <v>0</v>
      </c>
      <c r="FX117" s="81" vm="11370">
        <v>0</v>
      </c>
      <c r="FY117" s="81" vm="4873">
        <v>0</v>
      </c>
      <c r="FZ117" s="81" vm="53142">
        <v>0</v>
      </c>
      <c r="GA117" s="81" vm="37802">
        <v>0</v>
      </c>
      <c r="GB117" s="10" vm="31295">
        <v>235</v>
      </c>
      <c r="GC117" s="10" vm="24385">
        <v>18</v>
      </c>
      <c r="GD117" s="10" vm="17923">
        <v>217</v>
      </c>
      <c r="GE117" s="10" vm="65791">
        <v>2388</v>
      </c>
      <c r="GF117" s="10" vm="11150">
        <v>926</v>
      </c>
      <c r="GG117" s="10" vm="4684">
        <v>1462</v>
      </c>
      <c r="GH117" s="10" vm="50010">
        <v>2994</v>
      </c>
      <c r="GI117" s="10" vm="37581">
        <v>468</v>
      </c>
      <c r="GJ117" s="10" vm="31066">
        <v>2526</v>
      </c>
      <c r="GK117" s="10" vm="24158">
        <v>6542</v>
      </c>
      <c r="GL117" s="10" vm="17703">
        <v>5526</v>
      </c>
      <c r="GM117" s="10" vm="48256">
        <v>1016</v>
      </c>
      <c r="GN117" s="10" vm="10946">
        <v>70</v>
      </c>
      <c r="GO117" s="10" vm="4472">
        <v>6</v>
      </c>
      <c r="GP117" s="10" vm="46634">
        <v>64</v>
      </c>
      <c r="GQ117" s="10" vm="37359">
        <v>854</v>
      </c>
      <c r="GR117" s="10" vm="30837">
        <v>394</v>
      </c>
      <c r="GS117" s="10" vm="23933">
        <v>460</v>
      </c>
      <c r="GT117" s="10" vm="17482">
        <v>13083</v>
      </c>
      <c r="GU117" s="10" vm="44934">
        <v>7338</v>
      </c>
      <c r="GV117" s="10" vm="10730">
        <v>5745</v>
      </c>
      <c r="GW117" s="10" vm="4252">
        <v>0</v>
      </c>
      <c r="GX117" s="81" vm="43170">
        <v>0</v>
      </c>
      <c r="GY117" s="10" vm="37135">
        <v>0</v>
      </c>
      <c r="GZ117" s="10" vm="30642">
        <v>9</v>
      </c>
      <c r="HA117" s="10" vm="23704">
        <v>0</v>
      </c>
      <c r="HB117" s="10" vm="17270">
        <v>0</v>
      </c>
      <c r="HC117" s="81" vm="54672">
        <v>515</v>
      </c>
      <c r="HD117" s="81" vm="10514">
        <v>0</v>
      </c>
      <c r="HE117" s="10" vm="4035">
        <v>524</v>
      </c>
      <c r="HF117" s="10" vm="52909">
        <v>927</v>
      </c>
      <c r="HG117" s="10" vm="36915">
        <v>2173</v>
      </c>
      <c r="HH117" s="10" vm="30435">
        <v>2408</v>
      </c>
      <c r="HI117" s="10" vm="23480">
        <v>0</v>
      </c>
      <c r="HJ117" s="10" vm="17053">
        <v>4427</v>
      </c>
      <c r="HK117" s="10" vm="65760">
        <v>0</v>
      </c>
      <c r="HL117" s="10" vm="10304">
        <v>0</v>
      </c>
      <c r="HM117" s="10" vm="3817">
        <v>0</v>
      </c>
      <c r="HN117" s="10" vm="49794">
        <v>509</v>
      </c>
      <c r="HO117" s="10" vm="36692">
        <v>10444</v>
      </c>
      <c r="HP117" s="10" vm="30201">
        <v>32</v>
      </c>
      <c r="HQ117" s="10" vm="23247">
        <v>164</v>
      </c>
      <c r="HR117" s="10" vm="16833">
        <v>196</v>
      </c>
      <c r="HS117" s="10" vm="48064">
        <v>0</v>
      </c>
      <c r="HT117" s="10" vm="10094">
        <v>0</v>
      </c>
      <c r="HU117" s="10" vm="3605">
        <v>0</v>
      </c>
      <c r="HV117" s="10" vm="46442">
        <v>7940</v>
      </c>
      <c r="HW117" s="10" vm="36465">
        <v>0</v>
      </c>
      <c r="HX117" s="10" vm="29970">
        <v>0</v>
      </c>
      <c r="HY117" s="10" vm="23015">
        <v>45</v>
      </c>
      <c r="HZ117" s="10" vm="16615">
        <v>0</v>
      </c>
      <c r="IA117" s="10" vm="44710">
        <v>0</v>
      </c>
      <c r="IB117" s="10" vm="9875">
        <v>0</v>
      </c>
      <c r="IC117" s="10" vm="3385">
        <v>7985</v>
      </c>
      <c r="ID117" s="10" vm="42948">
        <v>11</v>
      </c>
      <c r="IE117" s="10" vm="36244">
        <v>0</v>
      </c>
      <c r="IF117" s="10" vm="29734">
        <v>0</v>
      </c>
      <c r="IG117" s="10" vm="64223">
        <v>11</v>
      </c>
      <c r="IH117" s="10" vm="16399">
        <v>7363</v>
      </c>
      <c r="II117" s="10" vm="54459">
        <v>7674</v>
      </c>
      <c r="IJ117" s="10" vm="9668">
        <v>-266</v>
      </c>
      <c r="IK117" s="10" vm="3164">
        <v>80</v>
      </c>
      <c r="IL117" s="10" vm="52693">
        <v>-177</v>
      </c>
      <c r="IM117" s="10" vm="36014">
        <v>0</v>
      </c>
      <c r="IN117" s="10" vm="29499">
        <v>12986</v>
      </c>
      <c r="IO117" s="81" vm="22616">
        <v>12986</v>
      </c>
      <c r="IP117" s="10" vm="16183">
        <v>0</v>
      </c>
      <c r="IQ117" s="10" vm="51340">
        <v>0</v>
      </c>
      <c r="IR117" s="10" vm="9455">
        <v>0</v>
      </c>
      <c r="IS117" s="81" vm="2944">
        <v>0</v>
      </c>
      <c r="IT117" s="10" vm="49566">
        <v>0</v>
      </c>
    </row>
    <row r="118" spans="1:254" x14ac:dyDescent="0.25">
      <c r="A118" s="8" t="s">
        <v>48</v>
      </c>
      <c r="B118" s="8" t="s">
        <v>634</v>
      </c>
      <c r="C118" s="89">
        <v>44651</v>
      </c>
      <c r="D118" s="76" vm="15976">
        <v>12</v>
      </c>
      <c r="E118" s="10" vm="9229">
        <v>38500</v>
      </c>
      <c r="F118" s="10" vm="47915">
        <v>-17488</v>
      </c>
      <c r="G118" s="10" vm="42722">
        <v>0</v>
      </c>
      <c r="H118" s="10" vm="59660">
        <v>21012</v>
      </c>
      <c r="I118" s="10" vm="29272">
        <v>3646</v>
      </c>
      <c r="J118" s="10" vm="63457">
        <v>24658</v>
      </c>
      <c r="K118" s="10" vm="46245">
        <v>0</v>
      </c>
      <c r="L118" s="10" vm="15757">
        <v>-2628</v>
      </c>
      <c r="M118" s="10" vm="2407">
        <v>0</v>
      </c>
      <c r="N118" s="10" vm="44486">
        <v>0</v>
      </c>
      <c r="O118" s="10" vm="42496">
        <v>-14009</v>
      </c>
      <c r="P118" s="10" vm="35786">
        <v>-15</v>
      </c>
      <c r="Q118" s="10" vm="64386">
        <v>205</v>
      </c>
      <c r="R118" s="10" vm="22394">
        <v>0</v>
      </c>
      <c r="S118" s="10" vm="55955">
        <v>0</v>
      </c>
      <c r="T118" s="10" vm="15549">
        <v>8211</v>
      </c>
      <c r="U118" s="10" vm="8798">
        <v>0</v>
      </c>
      <c r="V118" s="10" vm="54238">
        <v>8211</v>
      </c>
      <c r="W118" s="10" vm="42281">
        <v>0</v>
      </c>
      <c r="X118" s="10" vm="35551">
        <v>505</v>
      </c>
      <c r="Y118" s="10" vm="28965">
        <v>0</v>
      </c>
      <c r="Z118" s="10" vm="22173">
        <v>0</v>
      </c>
      <c r="AA118" s="10" vm="66088">
        <v>8716</v>
      </c>
      <c r="AB118" s="10" vm="15358">
        <v>15662</v>
      </c>
      <c r="AC118" s="10" vm="8598">
        <v>14</v>
      </c>
      <c r="AD118" s="10" vm="51118">
        <v>15676</v>
      </c>
      <c r="AE118" s="10" vm="42061">
        <v>727</v>
      </c>
      <c r="AF118" s="10" vm="35316">
        <v>0</v>
      </c>
      <c r="AG118" s="10" vm="28731">
        <v>0</v>
      </c>
      <c r="AH118" s="10" vm="21951">
        <v>0</v>
      </c>
      <c r="AI118" s="10" vm="49330">
        <v>16403</v>
      </c>
      <c r="AJ118" s="10" vm="15151">
        <v>2422</v>
      </c>
      <c r="AK118" s="10" vm="8470">
        <v>1457</v>
      </c>
      <c r="AL118" s="10" vm="47746">
        <v>2471</v>
      </c>
      <c r="AM118" s="10" vm="41851">
        <v>669</v>
      </c>
      <c r="AN118" s="10" vm="35097">
        <v>0</v>
      </c>
      <c r="AO118" s="10" vm="28508">
        <v>149</v>
      </c>
      <c r="AP118" s="10" vm="21740">
        <v>0</v>
      </c>
      <c r="AQ118" s="10" vm="46021">
        <v>3841</v>
      </c>
      <c r="AR118" s="10" vm="14932">
        <v>0</v>
      </c>
      <c r="AS118" s="10" vm="8301">
        <v>164</v>
      </c>
      <c r="AT118" s="10" vm="44258">
        <v>11173</v>
      </c>
      <c r="AU118" s="10" vm="41631">
        <v>5230</v>
      </c>
      <c r="AV118" s="10" vm="34941">
        <v>150</v>
      </c>
      <c r="AW118" s="10" vm="28281">
        <v>598572</v>
      </c>
      <c r="AX118" s="10" vm="21532">
        <v>0</v>
      </c>
      <c r="AY118" s="10" vm="66296">
        <v>1876</v>
      </c>
      <c r="AZ118" s="10" vm="14717">
        <v>0</v>
      </c>
      <c r="BA118" s="10" vm="8081">
        <v>0</v>
      </c>
      <c r="BB118" s="10" vm="54006">
        <v>1045</v>
      </c>
      <c r="BC118" s="10" vm="41400">
        <v>0</v>
      </c>
      <c r="BD118" s="10" vm="34770">
        <v>0</v>
      </c>
      <c r="BE118" s="10" vm="28052">
        <v>0</v>
      </c>
      <c r="BF118" s="10" vm="21320">
        <v>855</v>
      </c>
      <c r="BG118" s="10" vm="52444">
        <v>602348</v>
      </c>
      <c r="BH118" s="10" vm="14512">
        <v>0</v>
      </c>
      <c r="BI118" s="10" vm="7876">
        <v>2983</v>
      </c>
      <c r="BJ118" s="10" vm="50900">
        <v>5657</v>
      </c>
      <c r="BK118" s="10" vm="41170">
        <v>0</v>
      </c>
      <c r="BL118" s="10" vm="34537">
        <v>0</v>
      </c>
      <c r="BM118" s="10" vm="27820">
        <v>8640</v>
      </c>
      <c r="BN118" s="10" vm="21097">
        <v>44043</v>
      </c>
      <c r="BO118" s="10" vm="49105">
        <v>0</v>
      </c>
      <c r="BP118" s="10" vm="14306">
        <v>799</v>
      </c>
      <c r="BQ118" s="10" vm="7709">
        <v>8128</v>
      </c>
      <c r="BR118" s="10" vm="47521">
        <v>52970</v>
      </c>
      <c r="BS118" s="10" vm="40952">
        <v>-44330</v>
      </c>
      <c r="BT118" s="10" vm="34313">
        <v>558018</v>
      </c>
      <c r="BU118" s="10" vm="27594">
        <v>325850</v>
      </c>
      <c r="BV118" s="10" vm="20879">
        <v>0</v>
      </c>
      <c r="BW118" s="10" vm="45798">
        <v>0</v>
      </c>
      <c r="BX118" s="10" vm="14091">
        <v>27332</v>
      </c>
      <c r="BY118" s="10" vm="2135">
        <v>0</v>
      </c>
      <c r="BZ118" s="10" vm="44040">
        <v>1408</v>
      </c>
      <c r="CA118" s="10" vm="40733">
        <v>2056</v>
      </c>
      <c r="CB118" s="10" vm="64751">
        <v>356646</v>
      </c>
      <c r="CC118" s="10" vm="27368">
        <v>428</v>
      </c>
      <c r="CD118" s="10" vm="20675">
        <v>0</v>
      </c>
      <c r="CE118" s="10" vm="55544">
        <v>200944</v>
      </c>
      <c r="CF118" s="10" vm="13872">
        <v>76519</v>
      </c>
      <c r="CG118" s="10" vm="7301">
        <v>124425</v>
      </c>
      <c r="CH118" s="10" vm="53788">
        <v>0</v>
      </c>
      <c r="CI118" s="10" vm="40499">
        <v>0</v>
      </c>
      <c r="CJ118" s="10" vm="33932">
        <v>0</v>
      </c>
      <c r="CK118" s="10" vm="27143">
        <v>200944</v>
      </c>
      <c r="CL118" s="10" vm="20463">
        <v>0</v>
      </c>
      <c r="CM118" s="10" vm="52301">
        <v>0</v>
      </c>
      <c r="CN118" s="10" vm="13665">
        <v>0</v>
      </c>
      <c r="CO118" s="10" vm="7088">
        <v>0</v>
      </c>
      <c r="CP118" s="10" vm="50670">
        <v>0</v>
      </c>
      <c r="CQ118" s="10" vm="40273">
        <v>0</v>
      </c>
      <c r="CR118" s="10" vm="33699">
        <v>0</v>
      </c>
      <c r="CS118" s="10" vm="26909">
        <v>0</v>
      </c>
      <c r="CT118" s="10" vm="20243">
        <v>0</v>
      </c>
      <c r="CU118" s="10" vm="48879">
        <v>0</v>
      </c>
      <c r="CV118" s="10" vm="13455">
        <v>0</v>
      </c>
      <c r="CW118" s="10" vm="6908">
        <v>0</v>
      </c>
      <c r="CX118" s="10" vm="47299">
        <v>0</v>
      </c>
      <c r="CY118" s="10" vm="40052">
        <v>0</v>
      </c>
      <c r="CZ118" s="10" vm="33469">
        <v>0</v>
      </c>
      <c r="DA118" s="10" vm="26684">
        <v>0</v>
      </c>
      <c r="DB118" s="81" vm="20026">
        <v>0</v>
      </c>
      <c r="DC118" s="81" vm="45576">
        <v>0</v>
      </c>
      <c r="DD118" s="81" vm="13236">
        <v>0</v>
      </c>
      <c r="DE118" s="81" vm="6708">
        <v>0</v>
      </c>
      <c r="DF118" s="10" vm="43819">
        <v>0</v>
      </c>
      <c r="DG118" s="10" vm="39827">
        <v>0</v>
      </c>
      <c r="DH118" s="10" vm="33273">
        <v>0</v>
      </c>
      <c r="DI118" s="10" vm="26451">
        <v>0</v>
      </c>
      <c r="DJ118" s="10" vm="19815">
        <v>0</v>
      </c>
      <c r="DK118" s="10" vm="55325">
        <v>0</v>
      </c>
      <c r="DL118" s="10" vm="13019">
        <v>0</v>
      </c>
      <c r="DM118" s="10" vm="6491">
        <v>0</v>
      </c>
      <c r="DN118" s="10" vm="53569">
        <v>0</v>
      </c>
      <c r="DO118" s="10" vm="39597">
        <v>0</v>
      </c>
      <c r="DP118" s="10" vm="33077">
        <v>0</v>
      </c>
      <c r="DQ118" s="10" vm="26222">
        <v>0</v>
      </c>
      <c r="DR118" s="10" vm="19602">
        <v>0</v>
      </c>
      <c r="DS118" s="10" vm="65821">
        <v>0</v>
      </c>
      <c r="DT118" s="10" vm="12818">
        <v>0</v>
      </c>
      <c r="DU118" s="10" vm="6277">
        <v>0</v>
      </c>
      <c r="DV118" s="10" vm="50449">
        <v>0</v>
      </c>
      <c r="DW118" s="10" vm="39369">
        <v>0</v>
      </c>
      <c r="DX118" s="10" vm="32841">
        <v>0</v>
      </c>
      <c r="DY118" s="10" vm="25997">
        <v>0</v>
      </c>
      <c r="DZ118" s="10" vm="19382">
        <v>0</v>
      </c>
      <c r="EA118" s="10" vm="48657">
        <v>0</v>
      </c>
      <c r="EB118" s="10" vm="12609">
        <v>0</v>
      </c>
      <c r="EC118" s="10" vm="6098">
        <v>0</v>
      </c>
      <c r="ED118" s="10" vm="47079">
        <v>0</v>
      </c>
      <c r="EE118" s="10" vm="39149">
        <v>0</v>
      </c>
      <c r="EF118" s="10" vm="32614">
        <v>0</v>
      </c>
      <c r="EG118" s="10" vm="25772">
        <v>0</v>
      </c>
      <c r="EH118" s="81" vm="19167">
        <v>0</v>
      </c>
      <c r="EI118" s="81" vm="45352">
        <v>0</v>
      </c>
      <c r="EJ118" s="81" vm="12390">
        <v>0</v>
      </c>
      <c r="EK118" s="81" vm="1781">
        <v>0</v>
      </c>
      <c r="EL118" s="10" vm="43602">
        <v>22097</v>
      </c>
      <c r="EM118" s="10" vm="38925">
        <v>0</v>
      </c>
      <c r="EN118" s="10" vm="64597">
        <v>6315</v>
      </c>
      <c r="EO118" s="10" vm="25541">
        <v>15782</v>
      </c>
      <c r="EP118" s="10" vm="18964">
        <v>22097</v>
      </c>
      <c r="EQ118" s="10" vm="55110">
        <v>0</v>
      </c>
      <c r="ER118" s="10" vm="12171">
        <v>6315</v>
      </c>
      <c r="ES118" s="10" vm="5687">
        <v>15782</v>
      </c>
      <c r="ET118" s="10" vm="53353">
        <v>22097</v>
      </c>
      <c r="EU118" s="10" vm="38695">
        <v>0</v>
      </c>
      <c r="EV118" s="10" vm="32219">
        <v>6315</v>
      </c>
      <c r="EW118" s="10" vm="25310">
        <v>15782</v>
      </c>
      <c r="EX118" s="10" vm="18752">
        <v>686</v>
      </c>
      <c r="EY118" s="10" vm="51948">
        <v>220</v>
      </c>
      <c r="EZ118" s="10" vm="11986">
        <v>441</v>
      </c>
      <c r="FA118" s="10" vm="5477">
        <v>220</v>
      </c>
      <c r="FB118" s="10" vm="50219">
        <v>608607</v>
      </c>
      <c r="FC118" s="10" vm="38472">
        <v>0</v>
      </c>
      <c r="FD118" s="10" vm="31990">
        <v>608607</v>
      </c>
      <c r="FE118" s="10" vm="25081">
        <v>29518</v>
      </c>
      <c r="FF118" s="10" vm="18532">
        <v>3012</v>
      </c>
      <c r="FG118" s="10" vm="48435">
        <v>0</v>
      </c>
      <c r="FH118" s="10" vm="11794">
        <v>-9990</v>
      </c>
      <c r="FI118" s="10" vm="5263">
        <v>0</v>
      </c>
      <c r="FJ118" s="10" vm="46854">
        <v>0</v>
      </c>
      <c r="FK118" s="10" vm="38260">
        <v>0</v>
      </c>
      <c r="FL118" s="10" vm="31757">
        <v>631147</v>
      </c>
      <c r="FM118" s="10" vm="24846">
        <v>27519</v>
      </c>
      <c r="FN118" s="10" vm="18345">
        <v>6750</v>
      </c>
      <c r="FO118" s="10" vm="45145">
        <v>0</v>
      </c>
      <c r="FP118" s="10" vm="11582">
        <v>0</v>
      </c>
      <c r="FQ118" s="10" vm="5047">
        <v>-1694</v>
      </c>
      <c r="FR118" s="10" vm="43382">
        <v>0</v>
      </c>
      <c r="FS118" s="10" vm="38025">
        <v>0</v>
      </c>
      <c r="FT118" s="10" vm="31522">
        <v>32575</v>
      </c>
      <c r="FU118" s="10" vm="24622">
        <v>598572</v>
      </c>
      <c r="FV118" s="10" vm="18149">
        <v>581088</v>
      </c>
      <c r="FW118" s="81" vm="54888">
        <v>1060</v>
      </c>
      <c r="FX118" s="81" vm="11363">
        <v>0</v>
      </c>
      <c r="FY118" s="81" vm="4868">
        <v>0</v>
      </c>
      <c r="FZ118" s="81" vm="53136">
        <v>-15</v>
      </c>
      <c r="GA118" s="81" vm="37811">
        <v>1045</v>
      </c>
      <c r="GB118" s="10" vm="31302">
        <v>0</v>
      </c>
      <c r="GC118" s="10" vm="24393">
        <v>0</v>
      </c>
      <c r="GD118" s="10" vm="17930">
        <v>0</v>
      </c>
      <c r="GE118" s="10" vm="51726">
        <v>0</v>
      </c>
      <c r="GF118" s="10" vm="11144">
        <v>0</v>
      </c>
      <c r="GG118" s="10" vm="4677">
        <v>0</v>
      </c>
      <c r="GH118" s="10" vm="50004">
        <v>0</v>
      </c>
      <c r="GI118" s="10" vm="37589">
        <v>0</v>
      </c>
      <c r="GJ118" s="10" vm="31074">
        <v>0</v>
      </c>
      <c r="GK118" s="10" vm="24166">
        <v>0</v>
      </c>
      <c r="GL118" s="10" vm="17711">
        <v>0</v>
      </c>
      <c r="GM118" s="10" vm="65604">
        <v>0</v>
      </c>
      <c r="GN118" s="10" vm="10939">
        <v>9950</v>
      </c>
      <c r="GO118" s="10" vm="4464">
        <v>6304</v>
      </c>
      <c r="GP118" s="10" vm="46628">
        <v>3646</v>
      </c>
      <c r="GQ118" s="10" vm="37368">
        <v>0</v>
      </c>
      <c r="GR118" s="10" vm="30845">
        <v>0</v>
      </c>
      <c r="GS118" s="10" vm="23941">
        <v>0</v>
      </c>
      <c r="GT118" s="10" vm="17490">
        <v>9950</v>
      </c>
      <c r="GU118" s="10" vm="44928">
        <v>6304</v>
      </c>
      <c r="GV118" s="10" vm="10724">
        <v>3646</v>
      </c>
      <c r="GW118" s="10" vm="1478">
        <v>0</v>
      </c>
      <c r="GX118" s="81" vm="43164">
        <v>0</v>
      </c>
      <c r="GY118" s="10" vm="37143">
        <v>0</v>
      </c>
      <c r="GZ118" s="10" vm="30647">
        <v>0</v>
      </c>
      <c r="HA118" s="10" vm="23712">
        <v>0</v>
      </c>
      <c r="HB118" s="10" vm="64020">
        <v>0</v>
      </c>
      <c r="HC118" s="81" vm="54667">
        <v>0</v>
      </c>
      <c r="HD118" s="81" vm="10507">
        <v>0</v>
      </c>
      <c r="HE118" s="10" vm="4027">
        <v>0</v>
      </c>
      <c r="HF118" s="10" vm="52903">
        <v>3</v>
      </c>
      <c r="HG118" s="10" vm="36924">
        <v>2192</v>
      </c>
      <c r="HH118" s="10" vm="30443">
        <v>0</v>
      </c>
      <c r="HI118" s="10" vm="23488">
        <v>71</v>
      </c>
      <c r="HJ118" s="10" vm="17061">
        <v>1841</v>
      </c>
      <c r="HK118" s="10" vm="51534">
        <v>0</v>
      </c>
      <c r="HL118" s="10" vm="10298">
        <v>0</v>
      </c>
      <c r="HM118" s="10" vm="3810">
        <v>0</v>
      </c>
      <c r="HN118" s="10" vm="49789">
        <v>4021</v>
      </c>
      <c r="HO118" s="10" vm="36702">
        <v>8128</v>
      </c>
      <c r="HP118" s="10" vm="30210">
        <v>2056</v>
      </c>
      <c r="HQ118" s="10" vm="23255">
        <v>0</v>
      </c>
      <c r="HR118" s="10" vm="16841">
        <v>2056</v>
      </c>
      <c r="HS118" s="10" vm="48054">
        <v>0</v>
      </c>
      <c r="HT118" s="10" vm="10088">
        <v>0</v>
      </c>
      <c r="HU118" s="10" vm="3597">
        <v>0</v>
      </c>
      <c r="HV118" s="10" vm="46439">
        <v>13990</v>
      </c>
      <c r="HW118" s="10" vm="36474">
        <v>0</v>
      </c>
      <c r="HX118" s="10" vm="29979">
        <v>0</v>
      </c>
      <c r="HY118" s="10" vm="23023">
        <v>19</v>
      </c>
      <c r="HZ118" s="10" vm="16623">
        <v>0</v>
      </c>
      <c r="IA118" s="10" vm="44703">
        <v>0</v>
      </c>
      <c r="IB118" s="10" vm="9869">
        <v>0</v>
      </c>
      <c r="IC118" s="10" vm="3378">
        <v>14009</v>
      </c>
      <c r="ID118" s="10" vm="42942">
        <v>4</v>
      </c>
      <c r="IE118" s="10" vm="36252">
        <v>2</v>
      </c>
      <c r="IF118" s="10" vm="29742">
        <v>0</v>
      </c>
      <c r="IG118" s="10" vm="22830">
        <v>6</v>
      </c>
      <c r="IH118" s="10" vm="16407">
        <v>3012</v>
      </c>
      <c r="II118" s="10" vm="54450">
        <v>6963</v>
      </c>
      <c r="IJ118" s="10" vm="100581">
        <v>0</v>
      </c>
      <c r="IK118" s="10" vm="3156">
        <v>85</v>
      </c>
      <c r="IL118" s="10" vm="52687">
        <v>-24</v>
      </c>
      <c r="IM118" s="10" vm="36023">
        <v>0</v>
      </c>
      <c r="IN118" s="10" vm="29508">
        <v>1305</v>
      </c>
      <c r="IO118" s="81" vm="22624">
        <v>1305</v>
      </c>
      <c r="IP118" s="10" vm="16191">
        <v>0</v>
      </c>
      <c r="IQ118" s="10" vm="51333">
        <v>0</v>
      </c>
      <c r="IR118" s="10" vm="9449">
        <v>0</v>
      </c>
      <c r="IS118" s="81" vm="2937">
        <v>1448</v>
      </c>
      <c r="IT118" s="10" vm="49560">
        <v>1448</v>
      </c>
    </row>
    <row r="119" spans="1:254" x14ac:dyDescent="0.25">
      <c r="A119" s="8" t="s">
        <v>89</v>
      </c>
      <c r="B119" s="8" t="s">
        <v>240</v>
      </c>
      <c r="C119" s="89">
        <v>44651</v>
      </c>
      <c r="D119" s="76" vm="15984">
        <v>12</v>
      </c>
      <c r="E119" s="10" vm="9237">
        <v>744595</v>
      </c>
      <c r="F119" s="10" vm="65497">
        <v>-462768</v>
      </c>
      <c r="G119" s="10" vm="42715">
        <v>-120008</v>
      </c>
      <c r="H119" s="10" vm="59653">
        <v>161819</v>
      </c>
      <c r="I119" s="10" vm="29264">
        <v>91472</v>
      </c>
      <c r="J119" s="10" vm="63451">
        <v>253291</v>
      </c>
      <c r="K119" s="10" vm="46254">
        <v>0</v>
      </c>
      <c r="L119" s="10" vm="15765">
        <v>0</v>
      </c>
      <c r="M119" s="10" vm="9019">
        <v>0</v>
      </c>
      <c r="N119" s="10" vm="44494">
        <v>27866</v>
      </c>
      <c r="O119" s="10" vm="42490">
        <v>-110975</v>
      </c>
      <c r="P119" s="10" vm="35780">
        <v>0</v>
      </c>
      <c r="Q119" s="10" vm="29121">
        <v>0</v>
      </c>
      <c r="R119" s="10" vm="22388">
        <v>0</v>
      </c>
      <c r="S119" s="10" vm="55961">
        <v>0</v>
      </c>
      <c r="T119" s="10" vm="15558">
        <v>170182</v>
      </c>
      <c r="U119" s="10" vm="8806">
        <v>-91</v>
      </c>
      <c r="V119" s="10" vm="54246">
        <v>170091</v>
      </c>
      <c r="W119" s="10" vm="42273">
        <v>0</v>
      </c>
      <c r="X119" s="10" vm="35544">
        <v>7007</v>
      </c>
      <c r="Y119" s="10" vm="28957">
        <v>0</v>
      </c>
      <c r="Z119" s="10" vm="22167">
        <v>0</v>
      </c>
      <c r="AA119" s="10" vm="66096">
        <v>177098</v>
      </c>
      <c r="AB119" s="10" vm="15366">
        <v>475939</v>
      </c>
      <c r="AC119" s="10" vm="8603">
        <v>59046</v>
      </c>
      <c r="AD119" s="10" vm="51126">
        <v>534985</v>
      </c>
      <c r="AE119" s="10" vm="42054">
        <v>25479</v>
      </c>
      <c r="AF119" s="10" vm="35310">
        <v>0</v>
      </c>
      <c r="AG119" s="10" vm="28724">
        <v>0</v>
      </c>
      <c r="AH119" s="10" vm="21945">
        <v>3011</v>
      </c>
      <c r="AI119" s="10" vm="49340">
        <v>563475</v>
      </c>
      <c r="AJ119" s="10" vm="15160">
        <v>46789</v>
      </c>
      <c r="AK119" s="10" vm="8475">
        <v>72174</v>
      </c>
      <c r="AL119" s="10" vm="47752">
        <v>137278</v>
      </c>
      <c r="AM119" s="10" vm="100715">
        <v>37205</v>
      </c>
      <c r="AN119" s="10" vm="35092">
        <v>0</v>
      </c>
      <c r="AO119" s="10" vm="28499">
        <v>2705</v>
      </c>
      <c r="AP119" s="10" vm="21733">
        <v>0</v>
      </c>
      <c r="AQ119" s="10" vm="46031">
        <v>77737</v>
      </c>
      <c r="AR119" s="10" vm="14940">
        <v>5331</v>
      </c>
      <c r="AS119" s="10" vm="8308">
        <v>868</v>
      </c>
      <c r="AT119" s="10" vm="44265">
        <v>380087</v>
      </c>
      <c r="AU119" s="10" vm="41622">
        <v>183388</v>
      </c>
      <c r="AV119" s="10" vm="34939">
        <v>15246</v>
      </c>
      <c r="AW119" s="10" vm="28273">
        <v>10294976</v>
      </c>
      <c r="AX119" s="10" vm="21525">
        <v>0</v>
      </c>
      <c r="AY119" s="10" vm="55767">
        <v>48470</v>
      </c>
      <c r="AZ119" s="10" vm="14724">
        <v>17318</v>
      </c>
      <c r="BA119" s="10" vm="8088">
        <v>91534</v>
      </c>
      <c r="BB119" s="10" vm="54013">
        <v>390</v>
      </c>
      <c r="BC119" s="10" vm="41392">
        <v>92712</v>
      </c>
      <c r="BD119" s="10" vm="34763">
        <v>0</v>
      </c>
      <c r="BE119" s="10" vm="28045">
        <v>862761</v>
      </c>
      <c r="BF119" s="10" vm="21314">
        <v>10001</v>
      </c>
      <c r="BG119" s="10" vm="65966">
        <v>11418162</v>
      </c>
      <c r="BH119" s="10" vm="14520">
        <v>303115</v>
      </c>
      <c r="BI119" s="10" vm="100565">
        <v>61325</v>
      </c>
      <c r="BJ119" s="10" vm="50907">
        <v>91037</v>
      </c>
      <c r="BK119" s="10" vm="41163">
        <v>0</v>
      </c>
      <c r="BL119" s="10" vm="34531">
        <v>1243879</v>
      </c>
      <c r="BM119" s="10" vm="27813">
        <v>1699356</v>
      </c>
      <c r="BN119" s="10" vm="21091">
        <v>9418</v>
      </c>
      <c r="BO119" s="10" vm="49112">
        <v>0</v>
      </c>
      <c r="BP119" s="10" vm="14313">
        <v>25478</v>
      </c>
      <c r="BQ119" s="10" vm="7714">
        <v>224725</v>
      </c>
      <c r="BR119" s="10" vm="47528">
        <v>259621</v>
      </c>
      <c r="BS119" s="10" vm="40944">
        <v>1439735</v>
      </c>
      <c r="BT119" s="10" vm="34307">
        <v>12857897</v>
      </c>
      <c r="BU119" s="10" vm="27586">
        <v>5135575</v>
      </c>
      <c r="BV119" s="10" vm="20873">
        <v>0</v>
      </c>
      <c r="BW119" s="10" vm="45805">
        <v>0</v>
      </c>
      <c r="BX119" s="10" vm="14098">
        <v>2096360</v>
      </c>
      <c r="BY119" s="10" vm="7522">
        <v>81423</v>
      </c>
      <c r="BZ119" s="10" vm="44047">
        <v>0</v>
      </c>
      <c r="CA119" s="10" vm="40725">
        <v>170390</v>
      </c>
      <c r="CB119" s="10" vm="34131">
        <v>7483748</v>
      </c>
      <c r="CC119" s="10" vm="27361">
        <v>18414</v>
      </c>
      <c r="CD119" s="10" vm="20670">
        <v>35798</v>
      </c>
      <c r="CE119" s="10" vm="55552">
        <v>5319937</v>
      </c>
      <c r="CF119" s="10" vm="13881">
        <v>3340521</v>
      </c>
      <c r="CG119" s="10" vm="7309">
        <v>1979416</v>
      </c>
      <c r="CH119" s="10" vm="53795">
        <v>0</v>
      </c>
      <c r="CI119" s="10" vm="40491">
        <v>0</v>
      </c>
      <c r="CJ119" s="10" vm="33926">
        <v>0</v>
      </c>
      <c r="CK119" s="10" vm="27135">
        <v>5319937</v>
      </c>
      <c r="CL119" s="10" vm="20456">
        <v>107154</v>
      </c>
      <c r="CM119" s="10" vm="52306">
        <v>106503</v>
      </c>
      <c r="CN119" s="10" vm="13672">
        <v>0</v>
      </c>
      <c r="CO119" s="10" vm="7095">
        <v>651</v>
      </c>
      <c r="CP119" s="10" vm="50677">
        <v>0</v>
      </c>
      <c r="CQ119" s="10" vm="40262">
        <v>0</v>
      </c>
      <c r="CR119" s="10" vm="33692">
        <v>0</v>
      </c>
      <c r="CS119" s="10" vm="26901">
        <v>0</v>
      </c>
      <c r="CT119" s="10" vm="20236">
        <v>2205</v>
      </c>
      <c r="CU119" s="10" vm="48890">
        <v>0</v>
      </c>
      <c r="CV119" s="10" vm="13464">
        <v>43679</v>
      </c>
      <c r="CW119" s="10" vm="100555">
        <v>-41474</v>
      </c>
      <c r="CX119" s="10" vm="47306">
        <v>139</v>
      </c>
      <c r="CY119" s="10" vm="40041">
        <v>0</v>
      </c>
      <c r="CZ119" s="10" vm="33462">
        <v>6473</v>
      </c>
      <c r="DA119" s="10" vm="26677">
        <v>-6334</v>
      </c>
      <c r="DB119" s="81" vm="20019">
        <v>0</v>
      </c>
      <c r="DC119" s="81" vm="45586">
        <v>0</v>
      </c>
      <c r="DD119" s="81" vm="13245">
        <v>0</v>
      </c>
      <c r="DE119" s="81" vm="6716">
        <v>0</v>
      </c>
      <c r="DF119" s="10" vm="43826">
        <v>128</v>
      </c>
      <c r="DG119" s="10" vm="39818">
        <v>0</v>
      </c>
      <c r="DH119" s="10" vm="64674">
        <v>193</v>
      </c>
      <c r="DI119" s="10" vm="26443">
        <v>-65</v>
      </c>
      <c r="DJ119" s="10" vm="19808">
        <v>109626</v>
      </c>
      <c r="DK119" s="10" vm="55332">
        <v>106503</v>
      </c>
      <c r="DL119" s="10" vm="13026">
        <v>50345</v>
      </c>
      <c r="DM119" s="10" vm="6498">
        <v>-47222</v>
      </c>
      <c r="DN119" s="10" vm="53576">
        <v>13409</v>
      </c>
      <c r="DO119" s="10" vm="39588">
        <v>13505</v>
      </c>
      <c r="DP119" s="10" vm="33070">
        <v>13</v>
      </c>
      <c r="DQ119" s="10" vm="26215">
        <v>-109</v>
      </c>
      <c r="DR119" s="10" vm="19595">
        <v>1538</v>
      </c>
      <c r="DS119" s="10" vm="52152">
        <v>0</v>
      </c>
      <c r="DT119" s="10" vm="12827">
        <v>1508</v>
      </c>
      <c r="DU119" s="10" vm="6285">
        <v>30</v>
      </c>
      <c r="DV119" s="10" vm="50456">
        <v>0</v>
      </c>
      <c r="DW119" s="10" vm="39362">
        <v>0</v>
      </c>
      <c r="DX119" s="10" vm="32836">
        <v>0</v>
      </c>
      <c r="DY119" s="10" vm="25990">
        <v>0</v>
      </c>
      <c r="DZ119" s="10" vm="19375">
        <v>-13</v>
      </c>
      <c r="EA119" s="10" vm="48664">
        <v>0</v>
      </c>
      <c r="EB119" s="10" vm="12616">
        <v>119</v>
      </c>
      <c r="EC119" s="10" vm="62990">
        <v>-132</v>
      </c>
      <c r="ED119" s="10" vm="47086">
        <v>0</v>
      </c>
      <c r="EE119" s="10" vm="39141">
        <v>0</v>
      </c>
      <c r="EF119" s="10" vm="32608">
        <v>0</v>
      </c>
      <c r="EG119" s="10" vm="25764">
        <v>0</v>
      </c>
      <c r="EH119" s="81" vm="19160">
        <v>32485</v>
      </c>
      <c r="EI119" s="81" vm="45360">
        <v>0</v>
      </c>
      <c r="EJ119" s="81" vm="12397">
        <v>0</v>
      </c>
      <c r="EK119" s="81" vm="5909">
        <v>32485</v>
      </c>
      <c r="EL119" s="10" vm="43609">
        <v>24075</v>
      </c>
      <c r="EM119" s="10" vm="38917">
        <v>0</v>
      </c>
      <c r="EN119" s="10" vm="32413">
        <v>30696</v>
      </c>
      <c r="EO119" s="10" vm="25534">
        <v>-6621</v>
      </c>
      <c r="EP119" s="10" vm="18958">
        <v>71494</v>
      </c>
      <c r="EQ119" s="10" vm="55116">
        <v>13505</v>
      </c>
      <c r="ER119" s="10" vm="12179">
        <v>32336</v>
      </c>
      <c r="ES119" s="10" vm="5695">
        <v>25653</v>
      </c>
      <c r="ET119" s="10" vm="53360">
        <v>181120</v>
      </c>
      <c r="EU119" s="10" vm="38686">
        <v>120008</v>
      </c>
      <c r="EV119" s="10" vm="32213">
        <v>82681</v>
      </c>
      <c r="EW119" s="10" vm="25303">
        <v>-21569</v>
      </c>
      <c r="EX119" s="10" vm="18745">
        <v>37501</v>
      </c>
      <c r="EY119" s="10" vm="51955">
        <v>11210</v>
      </c>
      <c r="EZ119" s="10" vm="11991">
        <v>10275</v>
      </c>
      <c r="FA119" s="10" vm="5484">
        <v>11210</v>
      </c>
      <c r="FB119" s="10" vm="50226">
        <v>10913293</v>
      </c>
      <c r="FC119" s="10" vm="38462">
        <v>0</v>
      </c>
      <c r="FD119" s="10" vm="31982">
        <v>10913293</v>
      </c>
      <c r="FE119" s="10" vm="25074">
        <v>485300</v>
      </c>
      <c r="FF119" s="10" vm="18525">
        <v>54444</v>
      </c>
      <c r="FG119" s="10" vm="48446">
        <v>0</v>
      </c>
      <c r="FH119" s="10" vm="11802">
        <v>-227823</v>
      </c>
      <c r="FI119" s="10" vm="5271">
        <v>0</v>
      </c>
      <c r="FJ119" s="10" vm="46861">
        <v>-5665</v>
      </c>
      <c r="FK119" s="10" vm="38249">
        <v>0</v>
      </c>
      <c r="FL119" s="10" vm="31749">
        <v>11219549</v>
      </c>
      <c r="FM119" s="10" vm="24839">
        <v>842491</v>
      </c>
      <c r="FN119" s="10" vm="18340">
        <v>77737</v>
      </c>
      <c r="FO119" s="10" vm="45154">
        <v>36122</v>
      </c>
      <c r="FP119" s="10" vm="11590">
        <v>0</v>
      </c>
      <c r="FQ119" s="10" vm="5054">
        <v>-31775</v>
      </c>
      <c r="FR119" s="10" vm="43389">
        <v>0</v>
      </c>
      <c r="FS119" s="10" vm="38017">
        <v>0</v>
      </c>
      <c r="FT119" s="10" vm="31515">
        <v>924575</v>
      </c>
      <c r="FU119" s="10" vm="24615">
        <v>10294974</v>
      </c>
      <c r="FV119" s="10" vm="18142">
        <v>10070802</v>
      </c>
      <c r="FW119" s="81" vm="54898">
        <v>390</v>
      </c>
      <c r="FX119" s="81" vm="11371">
        <v>0</v>
      </c>
      <c r="FY119" s="81" vm="4874">
        <v>0</v>
      </c>
      <c r="FZ119" s="81" vm="53143">
        <v>0</v>
      </c>
      <c r="GA119" s="81" vm="37803">
        <v>390</v>
      </c>
      <c r="GB119" s="10" vm="31296">
        <v>58753</v>
      </c>
      <c r="GC119" s="10" vm="24386">
        <v>32400</v>
      </c>
      <c r="GD119" s="10" vm="17924">
        <v>26353</v>
      </c>
      <c r="GE119" s="10" vm="51733">
        <v>3896</v>
      </c>
      <c r="GF119" s="10" vm="11151">
        <v>3102</v>
      </c>
      <c r="GG119" s="10" vm="4685">
        <v>794</v>
      </c>
      <c r="GH119" s="10" vm="50011">
        <v>5895</v>
      </c>
      <c r="GI119" s="10" vm="37582">
        <v>2534</v>
      </c>
      <c r="GJ119" s="10" vm="31067">
        <v>3361</v>
      </c>
      <c r="GK119" s="10" vm="24159">
        <v>202878</v>
      </c>
      <c r="GL119" s="10" vm="17704">
        <v>175616</v>
      </c>
      <c r="GM119" s="10" vm="48257">
        <v>27262</v>
      </c>
      <c r="GN119" s="10" vm="10947">
        <v>64443</v>
      </c>
      <c r="GO119" s="10" vm="4473">
        <v>30740</v>
      </c>
      <c r="GP119" s="10" vm="46635">
        <v>33703</v>
      </c>
      <c r="GQ119" s="10" vm="37360">
        <v>0</v>
      </c>
      <c r="GR119" s="10" vm="30838">
        <v>0</v>
      </c>
      <c r="GS119" s="10" vm="23934">
        <v>0</v>
      </c>
      <c r="GT119" s="10" vm="17483">
        <v>335865</v>
      </c>
      <c r="GU119" s="10" vm="44935">
        <v>244392</v>
      </c>
      <c r="GV119" s="10" vm="10731">
        <v>91473</v>
      </c>
      <c r="GW119" s="10" vm="4253">
        <v>11786</v>
      </c>
      <c r="GX119" s="81" vm="43171">
        <v>1159649</v>
      </c>
      <c r="GY119" s="10" vm="37136">
        <v>0</v>
      </c>
      <c r="GZ119" s="10" vm="64492">
        <v>185</v>
      </c>
      <c r="HA119" s="10" vm="23705">
        <v>0</v>
      </c>
      <c r="HB119" s="10" vm="17271">
        <v>0</v>
      </c>
      <c r="HC119" s="81" vm="54673">
        <v>58689</v>
      </c>
      <c r="HD119" s="81" vm="10515">
        <v>13570</v>
      </c>
      <c r="HE119" s="10" vm="4036">
        <v>1243879</v>
      </c>
      <c r="HF119" s="10" vm="52910">
        <v>19063</v>
      </c>
      <c r="HG119" s="10" vm="36916">
        <v>0</v>
      </c>
      <c r="HH119" s="10" vm="30436">
        <v>24114</v>
      </c>
      <c r="HI119" s="10" vm="23481">
        <v>0</v>
      </c>
      <c r="HJ119" s="10" vm="17054">
        <v>81110</v>
      </c>
      <c r="HK119" s="10" vm="51541">
        <v>0</v>
      </c>
      <c r="HL119" s="10" vm="10305">
        <v>0</v>
      </c>
      <c r="HM119" s="10" vm="3818">
        <v>0</v>
      </c>
      <c r="HN119" s="10" vm="49795">
        <v>100438</v>
      </c>
      <c r="HO119" s="10" vm="36693">
        <v>224725</v>
      </c>
      <c r="HP119" s="10" vm="30202">
        <v>111658</v>
      </c>
      <c r="HQ119" s="10" vm="23248">
        <v>58732</v>
      </c>
      <c r="HR119" s="10" vm="16834">
        <v>170390</v>
      </c>
      <c r="HS119" s="10" vm="48065">
        <v>0</v>
      </c>
      <c r="HT119" s="10" vm="10095">
        <v>35798</v>
      </c>
      <c r="HU119" s="10" vm="3606">
        <v>35798</v>
      </c>
      <c r="HV119" s="10" vm="65367">
        <v>138232</v>
      </c>
      <c r="HW119" s="10" vm="36466">
        <v>4813</v>
      </c>
      <c r="HX119" s="10" vm="29971">
        <v>0</v>
      </c>
      <c r="HY119" s="10" vm="23016">
        <v>0</v>
      </c>
      <c r="HZ119" s="10" vm="16616">
        <v>0</v>
      </c>
      <c r="IA119" s="10" vm="44711">
        <v>3600</v>
      </c>
      <c r="IB119" s="10" vm="9876">
        <v>-35670</v>
      </c>
      <c r="IC119" s="10" vm="3386">
        <v>110975</v>
      </c>
      <c r="ID119" s="10" vm="42949">
        <v>2459</v>
      </c>
      <c r="IE119" s="10" vm="36245">
        <v>5382</v>
      </c>
      <c r="IF119" s="10" vm="29735">
        <v>149</v>
      </c>
      <c r="IG119" s="10" vm="22825">
        <v>7990</v>
      </c>
      <c r="IH119" s="10" vm="16400">
        <v>54444</v>
      </c>
      <c r="II119" s="10" vm="54460">
        <v>84214</v>
      </c>
      <c r="IJ119" s="10" vm="9669">
        <v>41464</v>
      </c>
      <c r="IK119" s="10" vm="3165">
        <v>2165</v>
      </c>
      <c r="IL119" s="10" vm="52694">
        <v>-547</v>
      </c>
      <c r="IM119" s="10" vm="36015">
        <v>-1828</v>
      </c>
      <c r="IN119" s="10" vm="29500">
        <v>78806</v>
      </c>
      <c r="IO119" s="81" vm="22617">
        <v>79085</v>
      </c>
      <c r="IP119" s="10" vm="16184">
        <v>171</v>
      </c>
      <c r="IQ119" s="10" vm="51341">
        <v>-28</v>
      </c>
      <c r="IR119" s="10" vm="9456">
        <v>-12</v>
      </c>
      <c r="IS119" s="81" vm="2945">
        <v>4237</v>
      </c>
      <c r="IT119" s="10" vm="49567">
        <v>4237</v>
      </c>
    </row>
    <row r="120" spans="1:254" x14ac:dyDescent="0.25">
      <c r="A120" s="8" t="s">
        <v>616</v>
      </c>
      <c r="B120" s="8" t="s">
        <v>396</v>
      </c>
      <c r="C120" s="89">
        <v>44651</v>
      </c>
      <c r="D120" s="76" vm="15977">
        <v>12</v>
      </c>
      <c r="E120" s="10" vm="9230">
        <v>153271</v>
      </c>
      <c r="F120" s="10" vm="47916">
        <v>-98201</v>
      </c>
      <c r="G120" s="10" vm="42723">
        <v>-17432</v>
      </c>
      <c r="H120" s="10" vm="59661">
        <v>37638</v>
      </c>
      <c r="I120" s="10" vm="29273">
        <v>3440</v>
      </c>
      <c r="J120" s="10" vm="63458">
        <v>41078</v>
      </c>
      <c r="K120" s="10" vm="46246">
        <v>0</v>
      </c>
      <c r="L120" s="10" vm="15758">
        <v>0</v>
      </c>
      <c r="M120" s="10" vm="9012">
        <v>0</v>
      </c>
      <c r="N120" s="10" vm="44487">
        <v>596</v>
      </c>
      <c r="O120" s="10" vm="42497">
        <v>-30104</v>
      </c>
      <c r="P120" s="10" vm="35787">
        <v>585</v>
      </c>
      <c r="Q120" s="10" vm="100642">
        <v>0</v>
      </c>
      <c r="R120" s="10" vm="22395">
        <v>0</v>
      </c>
      <c r="S120" s="10" vm="55956">
        <v>0</v>
      </c>
      <c r="T120" s="10" vm="15550">
        <v>12155</v>
      </c>
      <c r="U120" s="10" vm="8799">
        <v>61</v>
      </c>
      <c r="V120" s="10" vm="54239">
        <v>12216</v>
      </c>
      <c r="W120" s="10" vm="42282">
        <v>0</v>
      </c>
      <c r="X120" s="10" vm="35552">
        <v>-69</v>
      </c>
      <c r="Y120" s="10" vm="28966">
        <v>0</v>
      </c>
      <c r="Z120" s="10" vm="22174">
        <v>0</v>
      </c>
      <c r="AA120" s="10" vm="66089">
        <v>12147</v>
      </c>
      <c r="AB120" s="10" vm="15359">
        <v>97493</v>
      </c>
      <c r="AC120" s="10" vm="63302">
        <v>10655</v>
      </c>
      <c r="AD120" s="10" vm="51119">
        <v>108148</v>
      </c>
      <c r="AE120" s="10" vm="42062">
        <v>2870</v>
      </c>
      <c r="AF120" s="10" vm="35317">
        <v>0</v>
      </c>
      <c r="AG120" s="10" vm="28732">
        <v>0</v>
      </c>
      <c r="AH120" s="10" vm="21952">
        <v>8801</v>
      </c>
      <c r="AI120" s="10" vm="49331">
        <v>119819</v>
      </c>
      <c r="AJ120" s="10" vm="15152">
        <v>23180</v>
      </c>
      <c r="AK120" s="10" vm="8471">
        <v>10973</v>
      </c>
      <c r="AL120" s="10" vm="47747">
        <v>15668</v>
      </c>
      <c r="AM120" s="10" vm="41852">
        <v>7857</v>
      </c>
      <c r="AN120" s="10" vm="35098">
        <v>855</v>
      </c>
      <c r="AO120" s="10" vm="28509">
        <v>731</v>
      </c>
      <c r="AP120" s="10" vm="21741">
        <v>38</v>
      </c>
      <c r="AQ120" s="10" vm="46022">
        <v>17801</v>
      </c>
      <c r="AR120" s="10" vm="14933">
        <v>0</v>
      </c>
      <c r="AS120" s="10" vm="8302">
        <v>9941</v>
      </c>
      <c r="AT120" s="10" vm="44259">
        <v>87044</v>
      </c>
      <c r="AU120" s="10" vm="41632">
        <v>32775</v>
      </c>
      <c r="AV120" s="10" vm="64875">
        <v>2799</v>
      </c>
      <c r="AW120" s="10" vm="28282">
        <v>1267503</v>
      </c>
      <c r="AX120" s="10" vm="21533">
        <v>0</v>
      </c>
      <c r="AY120" s="10" vm="55761">
        <v>16983</v>
      </c>
      <c r="AZ120" s="10" vm="14718">
        <v>0</v>
      </c>
      <c r="BA120" s="10" vm="8082">
        <v>0</v>
      </c>
      <c r="BB120" s="10" vm="54007">
        <v>8830</v>
      </c>
      <c r="BC120" s="10" vm="41401">
        <v>0</v>
      </c>
      <c r="BD120" s="10" vm="34771">
        <v>0</v>
      </c>
      <c r="BE120" s="10" vm="28053">
        <v>100</v>
      </c>
      <c r="BF120" s="10" vm="21321">
        <v>0</v>
      </c>
      <c r="BG120" s="10" vm="52445">
        <v>1293416</v>
      </c>
      <c r="BH120" s="10" vm="14513">
        <v>12861</v>
      </c>
      <c r="BI120" s="10" vm="7877">
        <v>0</v>
      </c>
      <c r="BJ120" s="10" vm="50901">
        <v>52729</v>
      </c>
      <c r="BK120" s="10" vm="41171">
        <v>0</v>
      </c>
      <c r="BL120" s="10" vm="34538">
        <v>10264</v>
      </c>
      <c r="BM120" s="10" vm="27821">
        <v>75854</v>
      </c>
      <c r="BN120" s="10" vm="21098">
        <v>6127</v>
      </c>
      <c r="BO120" s="10" vm="49106">
        <v>0</v>
      </c>
      <c r="BP120" s="10" vm="14307">
        <v>2875</v>
      </c>
      <c r="BQ120" s="10" vm="7710">
        <v>34458</v>
      </c>
      <c r="BR120" s="10" vm="47522">
        <v>43460</v>
      </c>
      <c r="BS120" s="10" vm="40953">
        <v>32394</v>
      </c>
      <c r="BT120" s="10" vm="34314">
        <v>1325810</v>
      </c>
      <c r="BU120" s="10" vm="27595">
        <v>658987</v>
      </c>
      <c r="BV120" s="10" vm="20880">
        <v>0</v>
      </c>
      <c r="BW120" s="10" vm="45799">
        <v>0</v>
      </c>
      <c r="BX120" s="10" vm="14092">
        <v>323835</v>
      </c>
      <c r="BY120" s="10" vm="7516">
        <v>0</v>
      </c>
      <c r="BZ120" s="10" vm="44041">
        <v>0</v>
      </c>
      <c r="CA120" s="10" vm="40734">
        <v>3815</v>
      </c>
      <c r="CB120" s="10" vm="34135">
        <v>986637</v>
      </c>
      <c r="CC120" s="10" vm="27369">
        <v>20253</v>
      </c>
      <c r="CD120" s="10" vm="20676">
        <v>0</v>
      </c>
      <c r="CE120" s="10" vm="55545">
        <v>318920</v>
      </c>
      <c r="CF120" s="10" vm="13873">
        <v>184866</v>
      </c>
      <c r="CG120" s="10" vm="7302">
        <v>134054</v>
      </c>
      <c r="CH120" s="10" vm="53789">
        <v>0</v>
      </c>
      <c r="CI120" s="10" vm="40500">
        <v>0</v>
      </c>
      <c r="CJ120" s="10" vm="33933">
        <v>0</v>
      </c>
      <c r="CK120" s="10" vm="27144">
        <v>318920</v>
      </c>
      <c r="CL120" s="10" vm="20464">
        <v>22308</v>
      </c>
      <c r="CM120" s="10" vm="52302">
        <v>17417</v>
      </c>
      <c r="CN120" s="10" vm="13666">
        <v>0</v>
      </c>
      <c r="CO120" s="10" vm="7089">
        <v>4891</v>
      </c>
      <c r="CP120" s="10" vm="50671">
        <v>3420</v>
      </c>
      <c r="CQ120" s="10" vm="40274">
        <v>0</v>
      </c>
      <c r="CR120" s="10" vm="33700">
        <v>3347</v>
      </c>
      <c r="CS120" s="10" vm="26910">
        <v>73</v>
      </c>
      <c r="CT120" s="10" vm="20244">
        <v>0</v>
      </c>
      <c r="CU120" s="10" vm="48880">
        <v>0</v>
      </c>
      <c r="CV120" s="10" vm="13456">
        <v>512</v>
      </c>
      <c r="CW120" s="10" vm="63050">
        <v>-512</v>
      </c>
      <c r="CX120" s="10" vm="47300">
        <v>0</v>
      </c>
      <c r="CY120" s="10" vm="40053">
        <v>0</v>
      </c>
      <c r="CZ120" s="10" vm="33470">
        <v>0</v>
      </c>
      <c r="DA120" s="10" vm="26685">
        <v>0</v>
      </c>
      <c r="DB120" s="81" vm="20027">
        <v>0</v>
      </c>
      <c r="DC120" s="81" vm="45577">
        <v>0</v>
      </c>
      <c r="DD120" s="81" vm="13237">
        <v>0</v>
      </c>
      <c r="DE120" s="81" vm="6709">
        <v>0</v>
      </c>
      <c r="DF120" s="10" vm="43820">
        <v>6728</v>
      </c>
      <c r="DG120" s="10" vm="39828">
        <v>0</v>
      </c>
      <c r="DH120" s="10" vm="64677">
        <v>6978</v>
      </c>
      <c r="DI120" s="10" vm="26452">
        <v>-250</v>
      </c>
      <c r="DJ120" s="10" vm="19816">
        <v>32456</v>
      </c>
      <c r="DK120" s="10" vm="55326">
        <v>17417</v>
      </c>
      <c r="DL120" s="10" vm="13020">
        <v>10837</v>
      </c>
      <c r="DM120" s="10" vm="6492">
        <v>4202</v>
      </c>
      <c r="DN120" s="10" vm="53570">
        <v>0</v>
      </c>
      <c r="DO120" s="10" vm="39598">
        <v>15</v>
      </c>
      <c r="DP120" s="10" vm="33078">
        <v>0</v>
      </c>
      <c r="DQ120" s="10" vm="26223">
        <v>-15</v>
      </c>
      <c r="DR120" s="10" vm="19603">
        <v>0</v>
      </c>
      <c r="DS120" s="10" vm="52146">
        <v>0</v>
      </c>
      <c r="DT120" s="10" vm="12819">
        <v>0</v>
      </c>
      <c r="DU120" s="10" vm="6278">
        <v>0</v>
      </c>
      <c r="DV120" s="10" vm="50450">
        <v>0</v>
      </c>
      <c r="DW120" s="10" vm="39370">
        <v>0</v>
      </c>
      <c r="DX120" s="10" vm="32842">
        <v>0</v>
      </c>
      <c r="DY120" s="10" vm="25998">
        <v>0</v>
      </c>
      <c r="DZ120" s="10" vm="19383">
        <v>676</v>
      </c>
      <c r="EA120" s="10" vm="48658">
        <v>0</v>
      </c>
      <c r="EB120" s="10" vm="12610">
        <v>216</v>
      </c>
      <c r="EC120" s="10" vm="6099">
        <v>460</v>
      </c>
      <c r="ED120" s="10" vm="47080">
        <v>0</v>
      </c>
      <c r="EE120" s="10" vm="39150">
        <v>0</v>
      </c>
      <c r="EF120" s="10" vm="32615">
        <v>0</v>
      </c>
      <c r="EG120" s="10" vm="25773">
        <v>0</v>
      </c>
      <c r="EH120" s="81" vm="19168">
        <v>0</v>
      </c>
      <c r="EI120" s="81" vm="45353">
        <v>0</v>
      </c>
      <c r="EJ120" s="81" vm="12391">
        <v>0</v>
      </c>
      <c r="EK120" s="81" vm="5903">
        <v>0</v>
      </c>
      <c r="EL120" s="10" vm="43603">
        <v>320</v>
      </c>
      <c r="EM120" s="10" vm="38926">
        <v>0</v>
      </c>
      <c r="EN120" s="10" vm="32418">
        <v>104</v>
      </c>
      <c r="EO120" s="10" vm="25542">
        <v>216</v>
      </c>
      <c r="EP120" s="10" vm="18965">
        <v>996</v>
      </c>
      <c r="EQ120" s="10" vm="55111">
        <v>15</v>
      </c>
      <c r="ER120" s="10" vm="12172">
        <v>320</v>
      </c>
      <c r="ES120" s="10" vm="5688">
        <v>661</v>
      </c>
      <c r="ET120" s="10" vm="53354">
        <v>33452</v>
      </c>
      <c r="EU120" s="10" vm="38696">
        <v>17432</v>
      </c>
      <c r="EV120" s="10" vm="32220">
        <v>11157</v>
      </c>
      <c r="EW120" s="10" vm="25311">
        <v>4863</v>
      </c>
      <c r="EX120" s="10" vm="18753">
        <v>1994</v>
      </c>
      <c r="EY120" s="10" vm="51949">
        <v>1725</v>
      </c>
      <c r="EZ120" s="10" vm="63816">
        <v>955</v>
      </c>
      <c r="FA120" s="10" vm="5478">
        <v>1405</v>
      </c>
      <c r="FB120" s="10" vm="50220">
        <v>1394532</v>
      </c>
      <c r="FC120" s="10" vm="38473">
        <v>0</v>
      </c>
      <c r="FD120" s="10" vm="31991">
        <v>1394532</v>
      </c>
      <c r="FE120" s="10" vm="25082">
        <v>64359</v>
      </c>
      <c r="FF120" s="10" vm="18533">
        <v>12394</v>
      </c>
      <c r="FG120" s="10" vm="48436">
        <v>0</v>
      </c>
      <c r="FH120" s="10" vm="11795">
        <v>-5946</v>
      </c>
      <c r="FI120" s="10" vm="5264">
        <v>0</v>
      </c>
      <c r="FJ120" s="10" vm="46855">
        <v>0</v>
      </c>
      <c r="FK120" s="10" vm="38261">
        <v>-3269</v>
      </c>
      <c r="FL120" s="10" vm="31758">
        <v>1462070</v>
      </c>
      <c r="FM120" s="10" vm="24847">
        <v>180853</v>
      </c>
      <c r="FN120" s="10" vm="64061">
        <v>16640</v>
      </c>
      <c r="FO120" s="10" vm="45146">
        <v>0</v>
      </c>
      <c r="FP120" s="10" vm="11583">
        <v>0</v>
      </c>
      <c r="FQ120" s="10" vm="5048">
        <v>-2926</v>
      </c>
      <c r="FR120" s="10" vm="43383">
        <v>0</v>
      </c>
      <c r="FS120" s="10" vm="38026">
        <v>0</v>
      </c>
      <c r="FT120" s="10" vm="31523">
        <v>194567</v>
      </c>
      <c r="FU120" s="10" vm="24623">
        <v>1267503</v>
      </c>
      <c r="FV120" s="10" vm="18150">
        <v>1213679</v>
      </c>
      <c r="FW120" s="81" vm="54889">
        <v>8245</v>
      </c>
      <c r="FX120" s="81" vm="11364">
        <v>0</v>
      </c>
      <c r="FY120" s="81" vm="4869">
        <v>0</v>
      </c>
      <c r="FZ120" s="81" vm="53137">
        <v>585</v>
      </c>
      <c r="GA120" s="81" vm="37812">
        <v>8830</v>
      </c>
      <c r="GB120" s="10" vm="31303">
        <v>6086</v>
      </c>
      <c r="GC120" s="10" vm="24394">
        <v>4028</v>
      </c>
      <c r="GD120" s="10" vm="17931">
        <v>2058</v>
      </c>
      <c r="GE120" s="10" vm="51727">
        <v>2802</v>
      </c>
      <c r="GF120" s="10" vm="11145">
        <v>1846</v>
      </c>
      <c r="GG120" s="10" vm="4678">
        <v>956</v>
      </c>
      <c r="GH120" s="10" vm="50005">
        <v>0</v>
      </c>
      <c r="GI120" s="10" vm="37590">
        <v>0</v>
      </c>
      <c r="GJ120" s="10" vm="31075">
        <v>0</v>
      </c>
      <c r="GK120" s="10" vm="24167">
        <v>0</v>
      </c>
      <c r="GL120" s="10" vm="17712">
        <v>0</v>
      </c>
      <c r="GM120" s="10" vm="48251">
        <v>0</v>
      </c>
      <c r="GN120" s="10" vm="10940">
        <v>652</v>
      </c>
      <c r="GO120" s="10" vm="4465">
        <v>560</v>
      </c>
      <c r="GP120" s="10" vm="46629">
        <v>92</v>
      </c>
      <c r="GQ120" s="10" vm="37369">
        <v>2195</v>
      </c>
      <c r="GR120" s="10" vm="30846">
        <v>1861</v>
      </c>
      <c r="GS120" s="10" vm="23942">
        <v>334</v>
      </c>
      <c r="GT120" s="10" vm="17491">
        <v>11735</v>
      </c>
      <c r="GU120" s="10" vm="44929">
        <v>8295</v>
      </c>
      <c r="GV120" s="10" vm="10725">
        <v>3440</v>
      </c>
      <c r="GW120" s="10" vm="4246">
        <v>4522</v>
      </c>
      <c r="GX120" s="81" vm="43165">
        <v>0</v>
      </c>
      <c r="GY120" s="10" vm="37144">
        <v>0</v>
      </c>
      <c r="GZ120" s="10" vm="64495">
        <v>0</v>
      </c>
      <c r="HA120" s="10" vm="23713">
        <v>0</v>
      </c>
      <c r="HB120" s="10" vm="17278">
        <v>0</v>
      </c>
      <c r="HC120" s="81" vm="54668">
        <v>0</v>
      </c>
      <c r="HD120" s="81" vm="10508">
        <v>5742</v>
      </c>
      <c r="HE120" s="10" vm="4028">
        <v>10264</v>
      </c>
      <c r="HF120" s="10" vm="52904">
        <v>4465</v>
      </c>
      <c r="HG120" s="10" vm="36925">
        <v>4701</v>
      </c>
      <c r="HH120" s="10" vm="30444">
        <v>8627</v>
      </c>
      <c r="HI120" s="10" vm="23489">
        <v>280</v>
      </c>
      <c r="HJ120" s="10" vm="17062">
        <v>7549</v>
      </c>
      <c r="HK120" s="10" vm="51535">
        <v>0</v>
      </c>
      <c r="HL120" s="10" vm="10299">
        <v>0</v>
      </c>
      <c r="HM120" s="10" vm="3811">
        <v>0</v>
      </c>
      <c r="HN120" s="10" vm="65658">
        <v>8836</v>
      </c>
      <c r="HO120" s="10" vm="36703">
        <v>34458</v>
      </c>
      <c r="HP120" s="10" vm="30211">
        <v>3815</v>
      </c>
      <c r="HQ120" s="10" vm="23256">
        <v>0</v>
      </c>
      <c r="HR120" s="10" vm="16842">
        <v>3815</v>
      </c>
      <c r="HS120" s="10" vm="48055">
        <v>0</v>
      </c>
      <c r="HT120" s="10" vm="10089">
        <v>0</v>
      </c>
      <c r="HU120" s="10" vm="3598">
        <v>0</v>
      </c>
      <c r="HV120" s="10" vm="65364">
        <v>30591</v>
      </c>
      <c r="HW120" s="10" vm="36475">
        <v>1547</v>
      </c>
      <c r="HX120" s="10" vm="29980">
        <v>0</v>
      </c>
      <c r="HY120" s="10" vm="23024">
        <v>523</v>
      </c>
      <c r="HZ120" s="10" vm="16624">
        <v>9</v>
      </c>
      <c r="IA120" s="10" vm="44704">
        <v>0</v>
      </c>
      <c r="IB120" s="10" vm="9870">
        <v>-2566</v>
      </c>
      <c r="IC120" s="10" vm="3379">
        <v>30104</v>
      </c>
      <c r="ID120" s="10" vm="42943">
        <v>589</v>
      </c>
      <c r="IE120" s="10" vm="36253">
        <v>1567</v>
      </c>
      <c r="IF120" s="10" vm="29743">
        <v>2701</v>
      </c>
      <c r="IG120" s="10" vm="64225">
        <v>4857</v>
      </c>
      <c r="IH120" s="10" vm="16408">
        <v>12394</v>
      </c>
      <c r="II120" s="10" vm="54451">
        <v>19351</v>
      </c>
      <c r="IJ120" s="10" vm="9663">
        <v>-1515</v>
      </c>
      <c r="IK120" s="10" vm="3157">
        <v>679</v>
      </c>
      <c r="IL120" s="10" vm="52688">
        <v>-86</v>
      </c>
      <c r="IM120" s="10" vm="36024">
        <v>15</v>
      </c>
      <c r="IN120" s="10" vm="29509">
        <v>22092</v>
      </c>
      <c r="IO120" s="81" vm="22625">
        <v>22127</v>
      </c>
      <c r="IP120" s="10" vm="16192">
        <v>0</v>
      </c>
      <c r="IQ120" s="10" vm="51334">
        <v>0</v>
      </c>
      <c r="IR120" s="10" vm="9450">
        <v>0</v>
      </c>
      <c r="IS120" s="81" vm="2938">
        <v>78</v>
      </c>
      <c r="IT120" s="10" vm="49561">
        <v>78</v>
      </c>
    </row>
    <row r="121" spans="1:254" x14ac:dyDescent="0.25">
      <c r="A121" s="8" t="s">
        <v>268</v>
      </c>
      <c r="B121" s="8" t="s">
        <v>398</v>
      </c>
      <c r="C121" s="89">
        <v>44651</v>
      </c>
      <c r="D121" s="76" vm="15985">
        <v>12</v>
      </c>
      <c r="E121" s="10" vm="9238">
        <v>69678</v>
      </c>
      <c r="F121" s="10" vm="47919">
        <v>-67210</v>
      </c>
      <c r="G121" s="10" vm="42716">
        <v>0</v>
      </c>
      <c r="H121" s="10" vm="59654">
        <v>2468</v>
      </c>
      <c r="I121" s="10" vm="29265">
        <v>22</v>
      </c>
      <c r="J121" s="10" vm="63452">
        <v>2490</v>
      </c>
      <c r="K121" s="10" vm="46255">
        <v>0</v>
      </c>
      <c r="L121" s="10" vm="15766">
        <v>-288</v>
      </c>
      <c r="M121" s="10" vm="9020">
        <v>0</v>
      </c>
      <c r="N121" s="10" vm="44495">
        <v>229</v>
      </c>
      <c r="O121" s="10" vm="42491">
        <v>-517</v>
      </c>
      <c r="P121" s="10" vm="35781">
        <v>793</v>
      </c>
      <c r="Q121" s="10" vm="64380">
        <v>1092</v>
      </c>
      <c r="R121" s="10" vm="22389">
        <v>0</v>
      </c>
      <c r="S121" s="10" vm="55962">
        <v>0</v>
      </c>
      <c r="T121" s="10" vm="15559">
        <v>3799</v>
      </c>
      <c r="U121" s="10" vm="63319">
        <v>0</v>
      </c>
      <c r="V121" s="10" vm="54247">
        <v>3799</v>
      </c>
      <c r="W121" s="10" vm="42274">
        <v>0</v>
      </c>
      <c r="X121" s="10" vm="35545">
        <v>4819</v>
      </c>
      <c r="Y121" s="10" vm="28958">
        <v>0</v>
      </c>
      <c r="Z121" s="10" vm="22168">
        <v>0</v>
      </c>
      <c r="AA121" s="10" vm="52540">
        <v>8618</v>
      </c>
      <c r="AB121" s="10" vm="15367">
        <v>13343</v>
      </c>
      <c r="AC121" s="10" vm="8604">
        <v>13535</v>
      </c>
      <c r="AD121" s="10" vm="51127">
        <v>26878</v>
      </c>
      <c r="AE121" s="10" vm="42055">
        <v>919</v>
      </c>
      <c r="AF121" s="10" vm="35311">
        <v>0</v>
      </c>
      <c r="AG121" s="10" vm="28725">
        <v>0</v>
      </c>
      <c r="AH121" s="10" vm="21946">
        <v>0</v>
      </c>
      <c r="AI121" s="10" vm="49341">
        <v>27797</v>
      </c>
      <c r="AJ121" s="10" vm="15161">
        <v>11460</v>
      </c>
      <c r="AK121" s="10" vm="63219">
        <v>12282</v>
      </c>
      <c r="AL121" s="10" vm="47753">
        <v>2498</v>
      </c>
      <c r="AM121" s="10" vm="41842">
        <v>0</v>
      </c>
      <c r="AN121" s="10" vm="35093">
        <v>67</v>
      </c>
      <c r="AO121" s="10" vm="28500">
        <v>375</v>
      </c>
      <c r="AP121" s="10" vm="21734">
        <v>0</v>
      </c>
      <c r="AQ121" s="10" vm="46032">
        <v>1771</v>
      </c>
      <c r="AR121" s="10" vm="14941">
        <v>0</v>
      </c>
      <c r="AS121" s="10" vm="8309">
        <v>0</v>
      </c>
      <c r="AT121" s="10" vm="44266">
        <v>28453</v>
      </c>
      <c r="AU121" s="10" vm="41623">
        <v>-656</v>
      </c>
      <c r="AV121" s="10" vm="64871">
        <v>2166</v>
      </c>
      <c r="AW121" s="10" vm="28274">
        <v>126194</v>
      </c>
      <c r="AX121" s="10" vm="21526">
        <v>0</v>
      </c>
      <c r="AY121" s="10" vm="55768">
        <v>2961</v>
      </c>
      <c r="AZ121" s="10" vm="14725">
        <v>1823</v>
      </c>
      <c r="BA121" s="10" vm="8089">
        <v>0</v>
      </c>
      <c r="BB121" s="10" vm="54014">
        <v>11857</v>
      </c>
      <c r="BC121" s="10" vm="41393">
        <v>0</v>
      </c>
      <c r="BD121" s="10" vm="34764">
        <v>0</v>
      </c>
      <c r="BE121" s="10" vm="28046">
        <v>12834</v>
      </c>
      <c r="BF121" s="10" vm="21315">
        <v>39098</v>
      </c>
      <c r="BG121" s="10" vm="52449">
        <v>194767</v>
      </c>
      <c r="BH121" s="10" vm="14521">
        <v>0</v>
      </c>
      <c r="BI121" s="10" vm="7884">
        <v>8379</v>
      </c>
      <c r="BJ121" s="10" vm="50908">
        <v>1230</v>
      </c>
      <c r="BK121" s="10" vm="41164">
        <v>0</v>
      </c>
      <c r="BL121" s="10" vm="34532">
        <v>5086</v>
      </c>
      <c r="BM121" s="10" vm="27814">
        <v>14695</v>
      </c>
      <c r="BN121" s="10" vm="21092">
        <v>15757</v>
      </c>
      <c r="BO121" s="10" vm="49113">
        <v>0</v>
      </c>
      <c r="BP121" s="10" vm="14314">
        <v>938</v>
      </c>
      <c r="BQ121" s="10" vm="63118">
        <v>17396</v>
      </c>
      <c r="BR121" s="10" vm="47529">
        <v>34091</v>
      </c>
      <c r="BS121" s="10" vm="40945">
        <v>-19396</v>
      </c>
      <c r="BT121" s="10" vm="34308">
        <v>175371</v>
      </c>
      <c r="BU121" s="10" vm="27587">
        <v>3724</v>
      </c>
      <c r="BV121" s="10" vm="20874">
        <v>0</v>
      </c>
      <c r="BW121" s="10" vm="45806">
        <v>0</v>
      </c>
      <c r="BX121" s="10" vm="14099">
        <v>70309</v>
      </c>
      <c r="BY121" s="10" vm="7523">
        <v>0</v>
      </c>
      <c r="BZ121" s="10" vm="44048">
        <v>0</v>
      </c>
      <c r="CA121" s="10" vm="40726">
        <v>0</v>
      </c>
      <c r="CB121" s="10" vm="34132">
        <v>74033</v>
      </c>
      <c r="CC121" s="10" vm="27362">
        <v>7502</v>
      </c>
      <c r="CD121" s="10" vm="20671">
        <v>0</v>
      </c>
      <c r="CE121" s="10" vm="55553">
        <v>93836</v>
      </c>
      <c r="CF121" s="10" vm="13882">
        <v>93691</v>
      </c>
      <c r="CG121" s="10" vm="7310">
        <v>0</v>
      </c>
      <c r="CH121" s="10" vm="53796">
        <v>145</v>
      </c>
      <c r="CI121" s="10" vm="40492">
        <v>0</v>
      </c>
      <c r="CJ121" s="10" vm="33927">
        <v>0</v>
      </c>
      <c r="CK121" s="10" vm="27136">
        <v>93836</v>
      </c>
      <c r="CL121" s="10" vm="20457">
        <v>0</v>
      </c>
      <c r="CM121" s="10" vm="65888">
        <v>0</v>
      </c>
      <c r="CN121" s="10" vm="63889">
        <v>0</v>
      </c>
      <c r="CO121" s="10" vm="7096">
        <v>0</v>
      </c>
      <c r="CP121" s="10" vm="50678">
        <v>39566</v>
      </c>
      <c r="CQ121" s="10" vm="40263">
        <v>0</v>
      </c>
      <c r="CR121" s="10" vm="33693">
        <v>38687</v>
      </c>
      <c r="CS121" s="10" vm="26902">
        <v>879</v>
      </c>
      <c r="CT121" s="10" vm="20237">
        <v>0</v>
      </c>
      <c r="CU121" s="10" vm="48891">
        <v>0</v>
      </c>
      <c r="CV121" s="10" vm="13465">
        <v>0</v>
      </c>
      <c r="CW121" s="10" vm="6912">
        <v>0</v>
      </c>
      <c r="CX121" s="10" vm="47307">
        <v>0</v>
      </c>
      <c r="CY121" s="10" vm="40042">
        <v>0</v>
      </c>
      <c r="CZ121" s="10" vm="33463">
        <v>0</v>
      </c>
      <c r="DA121" s="10" vm="26678">
        <v>0</v>
      </c>
      <c r="DB121" s="81" vm="20020">
        <v>0</v>
      </c>
      <c r="DC121" s="81" vm="45587">
        <v>0</v>
      </c>
      <c r="DD121" s="81" vm="13246">
        <v>0</v>
      </c>
      <c r="DE121" s="81" vm="6717">
        <v>0</v>
      </c>
      <c r="DF121" s="10" vm="43827">
        <v>0</v>
      </c>
      <c r="DG121" s="10" vm="39819">
        <v>0</v>
      </c>
      <c r="DH121" s="10" vm="33270">
        <v>0</v>
      </c>
      <c r="DI121" s="10" vm="26444">
        <v>0</v>
      </c>
      <c r="DJ121" s="10" vm="19809">
        <v>39566</v>
      </c>
      <c r="DK121" s="10" vm="55333">
        <v>0</v>
      </c>
      <c r="DL121" s="10" vm="13027">
        <v>38687</v>
      </c>
      <c r="DM121" s="10" vm="6499">
        <v>879</v>
      </c>
      <c r="DN121" s="10" vm="53577">
        <v>0</v>
      </c>
      <c r="DO121" s="10" vm="39589">
        <v>0</v>
      </c>
      <c r="DP121" s="10" vm="33071">
        <v>0</v>
      </c>
      <c r="DQ121" s="10" vm="26216">
        <v>0</v>
      </c>
      <c r="DR121" s="10" vm="19596">
        <v>0</v>
      </c>
      <c r="DS121" s="10" vm="52153">
        <v>0</v>
      </c>
      <c r="DT121" s="10" vm="12828">
        <v>0</v>
      </c>
      <c r="DU121" s="10" vm="6286">
        <v>0</v>
      </c>
      <c r="DV121" s="10" vm="50457">
        <v>0</v>
      </c>
      <c r="DW121" s="10" vm="65098">
        <v>0</v>
      </c>
      <c r="DX121" s="10" vm="32837">
        <v>0</v>
      </c>
      <c r="DY121" s="10" vm="25991">
        <v>0</v>
      </c>
      <c r="DZ121" s="10" vm="19376">
        <v>0</v>
      </c>
      <c r="EA121" s="10" vm="48665">
        <v>0</v>
      </c>
      <c r="EB121" s="10" vm="12617">
        <v>0</v>
      </c>
      <c r="EC121" s="10" vm="6103">
        <v>0</v>
      </c>
      <c r="ED121" s="10" vm="47087">
        <v>0</v>
      </c>
      <c r="EE121" s="10" vm="39142">
        <v>0</v>
      </c>
      <c r="EF121" s="10" vm="32609">
        <v>0</v>
      </c>
      <c r="EG121" s="10" vm="25765">
        <v>0</v>
      </c>
      <c r="EH121" s="81" vm="19161">
        <v>0</v>
      </c>
      <c r="EI121" s="81" vm="45361">
        <v>0</v>
      </c>
      <c r="EJ121" s="81" vm="12398">
        <v>0</v>
      </c>
      <c r="EK121" s="81" vm="5910">
        <v>0</v>
      </c>
      <c r="EL121" s="10" vm="43610">
        <v>2315</v>
      </c>
      <c r="EM121" s="10" vm="38918">
        <v>0</v>
      </c>
      <c r="EN121" s="10" vm="64595">
        <v>70</v>
      </c>
      <c r="EO121" s="10" vm="25535">
        <v>2245</v>
      </c>
      <c r="EP121" s="10" vm="18959">
        <v>2315</v>
      </c>
      <c r="EQ121" s="10" vm="55117">
        <v>0</v>
      </c>
      <c r="ER121" s="10" vm="12180">
        <v>70</v>
      </c>
      <c r="ES121" s="10" vm="5696">
        <v>2245</v>
      </c>
      <c r="ET121" s="10" vm="53361">
        <v>41881</v>
      </c>
      <c r="EU121" s="10" vm="38687">
        <v>0</v>
      </c>
      <c r="EV121" s="10" vm="32214">
        <v>38757</v>
      </c>
      <c r="EW121" s="10" vm="25304">
        <v>3124</v>
      </c>
      <c r="EX121" s="10" vm="18746">
        <v>3216</v>
      </c>
      <c r="EY121" s="10" vm="51956">
        <v>2798</v>
      </c>
      <c r="EZ121" s="10" vm="11992">
        <v>340</v>
      </c>
      <c r="FA121" s="10" vm="5485">
        <v>2798</v>
      </c>
      <c r="FB121" s="10" vm="50227">
        <v>139897</v>
      </c>
      <c r="FC121" s="10" vm="38463">
        <v>0</v>
      </c>
      <c r="FD121" s="10" vm="31983">
        <v>139897</v>
      </c>
      <c r="FE121" s="10" vm="25075">
        <v>425</v>
      </c>
      <c r="FF121" s="10" vm="18526">
        <v>6461</v>
      </c>
      <c r="FG121" s="10" vm="48447">
        <v>0</v>
      </c>
      <c r="FH121" s="10" vm="11803">
        <v>-73</v>
      </c>
      <c r="FI121" s="10" vm="5272">
        <v>0</v>
      </c>
      <c r="FJ121" s="10" vm="46862">
        <v>-223</v>
      </c>
      <c r="FK121" s="10" vm="38250">
        <v>0</v>
      </c>
      <c r="FL121" s="10" vm="31750">
        <v>146487</v>
      </c>
      <c r="FM121" s="10" vm="24840">
        <v>18431</v>
      </c>
      <c r="FN121" s="10" vm="18341">
        <v>1874</v>
      </c>
      <c r="FO121" s="10" vm="45155">
        <v>0</v>
      </c>
      <c r="FP121" s="10" vm="11591">
        <v>0</v>
      </c>
      <c r="FQ121" s="10" vm="5055">
        <v>-12</v>
      </c>
      <c r="FR121" s="10" vm="43390">
        <v>0</v>
      </c>
      <c r="FS121" s="10" vm="38018">
        <v>0</v>
      </c>
      <c r="FT121" s="10" vm="31516">
        <v>20293</v>
      </c>
      <c r="FU121" s="10" vm="24616">
        <v>126194</v>
      </c>
      <c r="FV121" s="10" vm="18143">
        <v>121466</v>
      </c>
      <c r="FW121" s="81" vm="54899">
        <v>10188</v>
      </c>
      <c r="FX121" s="81" vm="11372">
        <v>876</v>
      </c>
      <c r="FY121" s="81" vm="4875">
        <v>0</v>
      </c>
      <c r="FZ121" s="81" vm="53144">
        <v>793</v>
      </c>
      <c r="GA121" s="81" vm="37804">
        <v>11857</v>
      </c>
      <c r="GB121" s="10" vm="31297">
        <v>0</v>
      </c>
      <c r="GC121" s="10" vm="24387">
        <v>0</v>
      </c>
      <c r="GD121" s="10" vm="17925">
        <v>0</v>
      </c>
      <c r="GE121" s="10" vm="51734">
        <v>0</v>
      </c>
      <c r="GF121" s="10" vm="11152">
        <v>0</v>
      </c>
      <c r="GG121" s="10" vm="4686">
        <v>0</v>
      </c>
      <c r="GH121" s="10" vm="50012">
        <v>0</v>
      </c>
      <c r="GI121" s="10" vm="37583">
        <v>0</v>
      </c>
      <c r="GJ121" s="10" vm="31068">
        <v>0</v>
      </c>
      <c r="GK121" s="10" vm="24160">
        <v>0</v>
      </c>
      <c r="GL121" s="10" vm="17705">
        <v>0</v>
      </c>
      <c r="GM121" s="10" vm="48258">
        <v>0</v>
      </c>
      <c r="GN121" s="10" vm="10948">
        <v>0</v>
      </c>
      <c r="GO121" s="10" vm="4474">
        <v>0</v>
      </c>
      <c r="GP121" s="10" vm="46636">
        <v>0</v>
      </c>
      <c r="GQ121" s="10" vm="37361">
        <v>0</v>
      </c>
      <c r="GR121" s="10" vm="30839">
        <v>-22</v>
      </c>
      <c r="GS121" s="10" vm="23935">
        <v>22</v>
      </c>
      <c r="GT121" s="10" vm="17484">
        <v>0</v>
      </c>
      <c r="GU121" s="10" vm="44936">
        <v>-22</v>
      </c>
      <c r="GV121" s="10" vm="10732">
        <v>22</v>
      </c>
      <c r="GW121" s="10" vm="4254">
        <v>0</v>
      </c>
      <c r="GX121" s="81" vm="43172">
        <v>148</v>
      </c>
      <c r="GY121" s="10" vm="37137">
        <v>0</v>
      </c>
      <c r="GZ121" s="10" vm="30643">
        <v>0</v>
      </c>
      <c r="HA121" s="10" vm="23706">
        <v>0</v>
      </c>
      <c r="HB121" s="10" vm="17272">
        <v>0</v>
      </c>
      <c r="HC121" s="81" vm="54674">
        <v>0</v>
      </c>
      <c r="HD121" s="81" vm="10516">
        <v>4938</v>
      </c>
      <c r="HE121" s="10" vm="4037">
        <v>5086</v>
      </c>
      <c r="HF121" s="10" vm="52911">
        <v>1488</v>
      </c>
      <c r="HG121" s="10" vm="36917">
        <v>0</v>
      </c>
      <c r="HH121" s="10" vm="30437">
        <v>0</v>
      </c>
      <c r="HI121" s="10" vm="23482">
        <v>458</v>
      </c>
      <c r="HJ121" s="10" vm="17055">
        <v>13528</v>
      </c>
      <c r="HK121" s="10" vm="51542">
        <v>0</v>
      </c>
      <c r="HL121" s="10" vm="10306">
        <v>0</v>
      </c>
      <c r="HM121" s="10" vm="3819">
        <v>0</v>
      </c>
      <c r="HN121" s="10" vm="49796">
        <v>1923</v>
      </c>
      <c r="HO121" s="10" vm="36694">
        <v>17397</v>
      </c>
      <c r="HP121" s="10" vm="30203">
        <v>0</v>
      </c>
      <c r="HQ121" s="10" vm="23249">
        <v>0</v>
      </c>
      <c r="HR121" s="10" vm="16835">
        <v>0</v>
      </c>
      <c r="HS121" s="10" vm="48066">
        <v>0</v>
      </c>
      <c r="HT121" s="10" vm="10096">
        <v>0</v>
      </c>
      <c r="HU121" s="10" vm="3607">
        <v>0</v>
      </c>
      <c r="HV121" s="10" vm="46443">
        <v>238</v>
      </c>
      <c r="HW121" s="10" vm="100704">
        <v>0</v>
      </c>
      <c r="HX121" s="10" vm="29972">
        <v>0</v>
      </c>
      <c r="HY121" s="10" vm="23017">
        <v>279</v>
      </c>
      <c r="HZ121" s="10" vm="16617">
        <v>0</v>
      </c>
      <c r="IA121" s="10" vm="44712">
        <v>0</v>
      </c>
      <c r="IB121" s="10" vm="9877">
        <v>0</v>
      </c>
      <c r="IC121" s="10" vm="3387">
        <v>517</v>
      </c>
      <c r="ID121" s="10" vm="42950">
        <v>0</v>
      </c>
      <c r="IE121" s="10" vm="36246">
        <v>1279</v>
      </c>
      <c r="IF121" s="10" vm="29736">
        <v>0</v>
      </c>
      <c r="IG121" s="10" vm="100635">
        <v>1279</v>
      </c>
      <c r="IH121" s="10" vm="16401">
        <v>6461</v>
      </c>
      <c r="II121" s="10" vm="54461">
        <v>2928</v>
      </c>
      <c r="IJ121" s="10" vm="9670">
        <v>0</v>
      </c>
      <c r="IK121" s="10" vm="3166">
        <v>1</v>
      </c>
      <c r="IL121" s="10" vm="52695">
        <v>0</v>
      </c>
      <c r="IM121" s="10" vm="36016">
        <v>66</v>
      </c>
      <c r="IN121" s="10" vm="29501">
        <v>1277</v>
      </c>
      <c r="IO121" s="81" vm="22618">
        <v>2498</v>
      </c>
      <c r="IP121" s="10" vm="16185">
        <v>0</v>
      </c>
      <c r="IQ121" s="10" vm="51342">
        <v>0</v>
      </c>
      <c r="IR121" s="10" vm="9457">
        <v>0</v>
      </c>
      <c r="IS121" s="81" vm="2946">
        <v>27</v>
      </c>
      <c r="IT121" s="10" vm="49568">
        <v>27</v>
      </c>
    </row>
    <row r="122" spans="1:254" x14ac:dyDescent="0.25">
      <c r="A122" s="8" t="s">
        <v>99</v>
      </c>
      <c r="B122" s="8" t="s">
        <v>604</v>
      </c>
      <c r="C122" s="89">
        <v>44651</v>
      </c>
      <c r="D122" s="76" vm="15978">
        <v>12</v>
      </c>
      <c r="E122" s="10" vm="9231">
        <v>67600</v>
      </c>
      <c r="F122" s="10" vm="65493">
        <v>-63850</v>
      </c>
      <c r="G122" s="10" vm="42724">
        <v>-1814</v>
      </c>
      <c r="H122" s="10" vm="59662">
        <v>1936</v>
      </c>
      <c r="I122" s="10" vm="29274">
        <v>3491</v>
      </c>
      <c r="J122" s="10" vm="63459">
        <v>5427</v>
      </c>
      <c r="K122" s="10" vm="46247">
        <v>0</v>
      </c>
      <c r="L122" s="10" vm="15759">
        <v>0</v>
      </c>
      <c r="M122" s="10" vm="9013">
        <v>0</v>
      </c>
      <c r="N122" s="10" vm="44488">
        <v>751</v>
      </c>
      <c r="O122" s="10" vm="42498">
        <v>-16200</v>
      </c>
      <c r="P122" s="10" vm="35788">
        <v>1022</v>
      </c>
      <c r="Q122" s="10" vm="64387">
        <v>0</v>
      </c>
      <c r="R122" s="10" vm="22396">
        <v>0</v>
      </c>
      <c r="S122" s="10" vm="55957">
        <v>0</v>
      </c>
      <c r="T122" s="10" vm="15551">
        <v>-9000</v>
      </c>
      <c r="U122" s="10" vm="8800">
        <v>-1</v>
      </c>
      <c r="V122" s="10" vm="54240">
        <v>-9001</v>
      </c>
      <c r="W122" s="10" vm="42283">
        <v>0</v>
      </c>
      <c r="X122" s="10" vm="35553">
        <v>12421</v>
      </c>
      <c r="Y122" s="10" vm="28967">
        <v>0</v>
      </c>
      <c r="Z122" s="10" vm="22175">
        <v>0</v>
      </c>
      <c r="AA122" s="10" vm="66090">
        <v>3420</v>
      </c>
      <c r="AB122" s="10" vm="15360">
        <v>59969</v>
      </c>
      <c r="AC122" s="10" vm="63303">
        <v>1548</v>
      </c>
      <c r="AD122" s="10" vm="51120">
        <v>61517</v>
      </c>
      <c r="AE122" s="10" vm="42063">
        <v>321</v>
      </c>
      <c r="AF122" s="10" vm="35318">
        <v>0</v>
      </c>
      <c r="AG122" s="10" vm="28733">
        <v>86</v>
      </c>
      <c r="AH122" s="10" vm="21953">
        <v>1191</v>
      </c>
      <c r="AI122" s="10" vm="49332">
        <v>63115</v>
      </c>
      <c r="AJ122" s="10" vm="15153">
        <v>23270</v>
      </c>
      <c r="AK122" s="10" vm="63216">
        <v>2811</v>
      </c>
      <c r="AL122" s="10" vm="47764">
        <v>12169</v>
      </c>
      <c r="AM122" s="10" vm="41848">
        <v>6681</v>
      </c>
      <c r="AN122" s="10" vm="35099">
        <v>8776</v>
      </c>
      <c r="AO122" s="10" vm="28502">
        <v>85</v>
      </c>
      <c r="AP122" s="10" vm="21735">
        <v>0</v>
      </c>
      <c r="AQ122" s="10" vm="46033">
        <v>9311</v>
      </c>
      <c r="AR122" s="10" vm="14942">
        <v>164</v>
      </c>
      <c r="AS122" s="10" vm="8296">
        <v>99</v>
      </c>
      <c r="AT122" s="10" vm="44277">
        <v>63366</v>
      </c>
      <c r="AU122" s="10" vm="41624">
        <v>-251</v>
      </c>
      <c r="AV122" s="10" vm="64876">
        <v>966</v>
      </c>
      <c r="AW122" s="10" vm="28275">
        <v>222089</v>
      </c>
      <c r="AX122" s="10" vm="21527">
        <v>0</v>
      </c>
      <c r="AY122" s="10" vm="55769">
        <v>3751</v>
      </c>
      <c r="AZ122" s="10" vm="14726">
        <v>0</v>
      </c>
      <c r="BA122" s="10" vm="8090">
        <v>0</v>
      </c>
      <c r="BB122" s="10" vm="54027">
        <v>14306</v>
      </c>
      <c r="BC122" s="10" vm="41405">
        <v>90</v>
      </c>
      <c r="BD122" s="10" vm="34772">
        <v>0</v>
      </c>
      <c r="BE122" s="10" vm="28040">
        <v>130</v>
      </c>
      <c r="BF122" s="10" vm="21308">
        <v>0</v>
      </c>
      <c r="BG122" s="10" vm="65963">
        <v>240366</v>
      </c>
      <c r="BH122" s="10" vm="14515">
        <v>13833</v>
      </c>
      <c r="BI122" s="10" vm="7878">
        <v>4479</v>
      </c>
      <c r="BJ122" s="10" vm="50919">
        <v>14953</v>
      </c>
      <c r="BK122" s="10" vm="41173">
        <v>0</v>
      </c>
      <c r="BL122" s="10" vm="34540">
        <v>89</v>
      </c>
      <c r="BM122" s="10" vm="27822">
        <v>33354</v>
      </c>
      <c r="BN122" s="10" vm="21100">
        <v>0</v>
      </c>
      <c r="BO122" s="10" vm="49117">
        <v>0</v>
      </c>
      <c r="BP122" s="10" vm="14300">
        <v>300</v>
      </c>
      <c r="BQ122" s="10" vm="7705">
        <v>14846</v>
      </c>
      <c r="BR122" s="10" vm="47540">
        <v>15146</v>
      </c>
      <c r="BS122" s="10" vm="40946">
        <v>18208</v>
      </c>
      <c r="BT122" s="10" vm="34315">
        <v>258574</v>
      </c>
      <c r="BU122" s="10" vm="27588">
        <v>87391</v>
      </c>
      <c r="BV122" s="10" vm="20881">
        <v>0</v>
      </c>
      <c r="BW122" s="10" vm="45807">
        <v>0</v>
      </c>
      <c r="BX122" s="10" vm="14100">
        <v>29491</v>
      </c>
      <c r="BY122" s="10" vm="7524">
        <v>0</v>
      </c>
      <c r="BZ122" s="10" vm="44059">
        <v>0</v>
      </c>
      <c r="CA122" s="10" vm="40736">
        <v>21</v>
      </c>
      <c r="CB122" s="10" vm="64752">
        <v>116903</v>
      </c>
      <c r="CC122" s="10" vm="27356">
        <v>23330</v>
      </c>
      <c r="CD122" s="10" vm="20678">
        <v>0</v>
      </c>
      <c r="CE122" s="10" vm="55546">
        <v>118341</v>
      </c>
      <c r="CF122" s="10" vm="13874">
        <v>118341</v>
      </c>
      <c r="CG122" s="10" vm="7303">
        <v>0</v>
      </c>
      <c r="CH122" s="10" vm="53809">
        <v>0</v>
      </c>
      <c r="CI122" s="10" vm="40501">
        <v>0</v>
      </c>
      <c r="CJ122" s="10" vm="33935">
        <v>0</v>
      </c>
      <c r="CK122" s="10" vm="27137">
        <v>118341</v>
      </c>
      <c r="CL122" s="10" vm="20466">
        <v>775</v>
      </c>
      <c r="CM122" s="10" vm="100753">
        <v>650</v>
      </c>
      <c r="CN122" s="10" vm="13674">
        <v>0</v>
      </c>
      <c r="CO122" s="10" vm="7083">
        <v>125</v>
      </c>
      <c r="CP122" s="10" vm="50689">
        <v>0</v>
      </c>
      <c r="CQ122" s="10" vm="40266">
        <v>0</v>
      </c>
      <c r="CR122" s="10" vm="33701">
        <v>0</v>
      </c>
      <c r="CS122" s="10" vm="26903">
        <v>0</v>
      </c>
      <c r="CT122" s="10" vm="20245">
        <v>0</v>
      </c>
      <c r="CU122" s="10" vm="48885">
        <v>0</v>
      </c>
      <c r="CV122" s="10" vm="13458">
        <v>255</v>
      </c>
      <c r="CW122" s="10" vm="6909">
        <v>-255</v>
      </c>
      <c r="CX122" s="10" vm="47319">
        <v>0</v>
      </c>
      <c r="CY122" s="10" vm="40054">
        <v>0</v>
      </c>
      <c r="CZ122" s="10" vm="33471">
        <v>0</v>
      </c>
      <c r="DA122" s="10" vm="26686">
        <v>0</v>
      </c>
      <c r="DB122" s="81" vm="20028">
        <v>0</v>
      </c>
      <c r="DC122" s="81" vm="45578">
        <v>0</v>
      </c>
      <c r="DD122" s="81" vm="13238">
        <v>0</v>
      </c>
      <c r="DE122" s="81" vm="6710">
        <v>0</v>
      </c>
      <c r="DF122" s="10" vm="43839">
        <v>305</v>
      </c>
      <c r="DG122" s="10" vm="39820">
        <v>0</v>
      </c>
      <c r="DH122" s="10" vm="33275">
        <v>0</v>
      </c>
      <c r="DI122" s="10" vm="26445">
        <v>305</v>
      </c>
      <c r="DJ122" s="10" vm="19820">
        <v>1080</v>
      </c>
      <c r="DK122" s="10" vm="55334">
        <v>650</v>
      </c>
      <c r="DL122" s="10" vm="13028">
        <v>255</v>
      </c>
      <c r="DM122" s="10" vm="6500">
        <v>175</v>
      </c>
      <c r="DN122" s="10" vm="53589">
        <v>0</v>
      </c>
      <c r="DO122" s="10" vm="39590">
        <v>0</v>
      </c>
      <c r="DP122" s="10" vm="33079">
        <v>0</v>
      </c>
      <c r="DQ122" s="10" vm="26210">
        <v>0</v>
      </c>
      <c r="DR122" s="10" vm="19604">
        <v>0</v>
      </c>
      <c r="DS122" s="10" vm="52148">
        <v>0</v>
      </c>
      <c r="DT122" s="10" vm="12821">
        <v>0</v>
      </c>
      <c r="DU122" s="10" vm="6279">
        <v>0</v>
      </c>
      <c r="DV122" s="10" vm="50468">
        <v>0</v>
      </c>
      <c r="DW122" s="10" vm="39372">
        <v>0</v>
      </c>
      <c r="DX122" s="10" vm="32844">
        <v>0</v>
      </c>
      <c r="DY122" s="10" vm="25999">
        <v>0</v>
      </c>
      <c r="DZ122" s="10" vm="19384">
        <v>0</v>
      </c>
      <c r="EA122" s="10" vm="48669">
        <v>0</v>
      </c>
      <c r="EB122" s="10" vm="12603">
        <v>0</v>
      </c>
      <c r="EC122" s="10" vm="62985">
        <v>0</v>
      </c>
      <c r="ED122" s="10" vm="47098">
        <v>0</v>
      </c>
      <c r="EE122" s="10" vm="39143">
        <v>0</v>
      </c>
      <c r="EF122" s="10" vm="32616">
        <v>0</v>
      </c>
      <c r="EG122" s="10" vm="25766">
        <v>0</v>
      </c>
      <c r="EH122" s="81" vm="19169">
        <v>0</v>
      </c>
      <c r="EI122" s="81" vm="45362">
        <v>0</v>
      </c>
      <c r="EJ122" s="81" vm="12399">
        <v>0</v>
      </c>
      <c r="EK122" s="81" vm="5911">
        <v>0</v>
      </c>
      <c r="EL122" s="10" vm="43621">
        <v>3405</v>
      </c>
      <c r="EM122" s="10" vm="38928">
        <v>1164</v>
      </c>
      <c r="EN122" s="10" vm="32419">
        <v>229</v>
      </c>
      <c r="EO122" s="10" vm="25547">
        <v>2012</v>
      </c>
      <c r="EP122" s="10" vm="18969">
        <v>3405</v>
      </c>
      <c r="EQ122" s="10" vm="66271">
        <v>1164</v>
      </c>
      <c r="ER122" s="10" vm="12173">
        <v>229</v>
      </c>
      <c r="ES122" s="10" vm="5689">
        <v>2012</v>
      </c>
      <c r="ET122" s="10" vm="53376">
        <v>4485</v>
      </c>
      <c r="EU122" s="10" vm="38690">
        <v>1814</v>
      </c>
      <c r="EV122" s="10" vm="32222">
        <v>484</v>
      </c>
      <c r="EW122" s="10" vm="25314">
        <v>2187</v>
      </c>
      <c r="EX122" s="10" vm="18754">
        <v>2957</v>
      </c>
      <c r="EY122" s="10" vm="51957">
        <v>348</v>
      </c>
      <c r="EZ122" s="10" vm="11993">
        <v>311</v>
      </c>
      <c r="FA122" s="10" vm="5486">
        <v>331</v>
      </c>
      <c r="FB122" s="10" vm="50238">
        <v>303954</v>
      </c>
      <c r="FC122" s="10" vm="38474">
        <v>0</v>
      </c>
      <c r="FD122" s="10" vm="31992">
        <v>303954</v>
      </c>
      <c r="FE122" s="10" vm="25087">
        <v>10614</v>
      </c>
      <c r="FF122" s="10" vm="18534">
        <v>2619</v>
      </c>
      <c r="FG122" s="10" vm="48437">
        <v>0</v>
      </c>
      <c r="FH122" s="10" vm="11796">
        <v>-1862</v>
      </c>
      <c r="FI122" s="10" vm="5265">
        <v>0</v>
      </c>
      <c r="FJ122" s="10" vm="46873">
        <v>0</v>
      </c>
      <c r="FK122" s="10" vm="38254">
        <v>0</v>
      </c>
      <c r="FL122" s="10" vm="31759">
        <v>315325</v>
      </c>
      <c r="FM122" s="10" vm="24848">
        <v>84937</v>
      </c>
      <c r="FN122" s="10" vm="18346">
        <v>9311</v>
      </c>
      <c r="FO122" s="10" vm="45156">
        <v>164</v>
      </c>
      <c r="FP122" s="10" vm="11592">
        <v>0</v>
      </c>
      <c r="FQ122" s="10" vm="5056">
        <v>-1176</v>
      </c>
      <c r="FR122" s="10" vm="43401">
        <v>0</v>
      </c>
      <c r="FS122" s="10" vm="38029">
        <v>0</v>
      </c>
      <c r="FT122" s="10" vm="31526">
        <v>93236</v>
      </c>
      <c r="FU122" s="10" vm="24628">
        <v>222089</v>
      </c>
      <c r="FV122" s="10" vm="18155">
        <v>219017</v>
      </c>
      <c r="FW122" s="81" vm="54890">
        <v>13284</v>
      </c>
      <c r="FX122" s="81" vm="11365">
        <v>0</v>
      </c>
      <c r="FY122" s="81" vm="4870">
        <v>0</v>
      </c>
      <c r="FZ122" s="81" vm="53157">
        <v>1022</v>
      </c>
      <c r="GA122" s="81" vm="37806">
        <v>14306</v>
      </c>
      <c r="GB122" s="10" vm="31304">
        <v>170</v>
      </c>
      <c r="GC122" s="10" vm="24396">
        <v>139</v>
      </c>
      <c r="GD122" s="10" vm="17933">
        <v>31</v>
      </c>
      <c r="GE122" s="10" vm="51735">
        <v>2177</v>
      </c>
      <c r="GF122" s="10" vm="11153">
        <v>1023</v>
      </c>
      <c r="GG122" s="10" vm="4687">
        <v>1154</v>
      </c>
      <c r="GH122" s="10" vm="50023">
        <v>2182</v>
      </c>
      <c r="GI122" s="10" vm="37594">
        <v>205</v>
      </c>
      <c r="GJ122" s="10" vm="31077">
        <v>1977</v>
      </c>
      <c r="GK122" s="10" vm="24169">
        <v>0</v>
      </c>
      <c r="GL122" s="10" vm="17714">
        <v>0</v>
      </c>
      <c r="GM122" s="10" vm="48252">
        <v>0</v>
      </c>
      <c r="GN122" s="10" vm="10941">
        <v>349</v>
      </c>
      <c r="GO122" s="10" vm="4466">
        <v>20</v>
      </c>
      <c r="GP122" s="10" vm="46647">
        <v>329</v>
      </c>
      <c r="GQ122" s="10" vm="37362">
        <v>0</v>
      </c>
      <c r="GR122" s="10" vm="30847">
        <v>0</v>
      </c>
      <c r="GS122" s="10" vm="23943">
        <v>0</v>
      </c>
      <c r="GT122" s="10" vm="17492">
        <v>4878</v>
      </c>
      <c r="GU122" s="10" vm="44937">
        <v>1387</v>
      </c>
      <c r="GV122" s="10" vm="10733">
        <v>3491</v>
      </c>
      <c r="GW122" s="10" vm="4255">
        <v>0</v>
      </c>
      <c r="GX122" s="81" vm="43183">
        <v>0</v>
      </c>
      <c r="GY122" s="10" vm="37146">
        <v>0</v>
      </c>
      <c r="GZ122" s="10" vm="64496">
        <v>0</v>
      </c>
      <c r="HA122" s="10" vm="23718">
        <v>0</v>
      </c>
      <c r="HB122" s="10" vm="17282">
        <v>0</v>
      </c>
      <c r="HC122" s="81" vm="54669">
        <v>0</v>
      </c>
      <c r="HD122" s="81" vm="10509">
        <v>89</v>
      </c>
      <c r="HE122" s="10" vm="4029">
        <v>89</v>
      </c>
      <c r="HF122" s="10" vm="52925">
        <v>1246</v>
      </c>
      <c r="HG122" s="10" vm="36919">
        <v>2059</v>
      </c>
      <c r="HH122" s="10" vm="30446">
        <v>0</v>
      </c>
      <c r="HI122" s="10" vm="23492">
        <v>0</v>
      </c>
      <c r="HJ122" s="10" vm="17063">
        <v>6141</v>
      </c>
      <c r="HK122" s="10" vm="51543">
        <v>0</v>
      </c>
      <c r="HL122" s="10" vm="10307">
        <v>0</v>
      </c>
      <c r="HM122" s="10" vm="3820">
        <v>0</v>
      </c>
      <c r="HN122" s="10" vm="49807">
        <v>5400</v>
      </c>
      <c r="HO122" s="10" vm="36704">
        <v>14846</v>
      </c>
      <c r="HP122" s="10" vm="30212">
        <v>21</v>
      </c>
      <c r="HQ122" s="10" vm="23259">
        <v>0</v>
      </c>
      <c r="HR122" s="10" vm="16843">
        <v>21</v>
      </c>
      <c r="HS122" s="10" vm="48056">
        <v>0</v>
      </c>
      <c r="HT122" s="10" vm="10090">
        <v>0</v>
      </c>
      <c r="HU122" s="10" vm="3599">
        <v>0</v>
      </c>
      <c r="HV122" s="10" vm="46453">
        <v>2155</v>
      </c>
      <c r="HW122" s="10" vm="36467">
        <v>0</v>
      </c>
      <c r="HX122" s="10" vm="29982">
        <v>13386</v>
      </c>
      <c r="HY122" s="10" vm="23027">
        <v>659</v>
      </c>
      <c r="HZ122" s="10" vm="16626">
        <v>0</v>
      </c>
      <c r="IA122" s="10" vm="44713">
        <v>0</v>
      </c>
      <c r="IB122" s="10" vm="9878">
        <v>0</v>
      </c>
      <c r="IC122" s="10" vm="3388">
        <v>16200</v>
      </c>
      <c r="ID122" s="10" vm="42961">
        <v>539</v>
      </c>
      <c r="IE122" s="10" vm="36256">
        <v>2298</v>
      </c>
      <c r="IF122" s="10" vm="29745">
        <v>181</v>
      </c>
      <c r="IG122" s="10" vm="22833">
        <v>3018</v>
      </c>
      <c r="IH122" s="10" vm="16413">
        <v>2619</v>
      </c>
      <c r="II122" s="10" vm="54452">
        <v>9516</v>
      </c>
      <c r="IJ122" s="10" vm="9664">
        <v>164</v>
      </c>
      <c r="IK122" s="10" vm="3158">
        <v>57</v>
      </c>
      <c r="IL122" s="10" vm="52706">
        <v>-84</v>
      </c>
      <c r="IM122" s="10" vm="36018">
        <v>-4</v>
      </c>
      <c r="IN122" s="10" vm="29510">
        <v>12674</v>
      </c>
      <c r="IO122" s="81" vm="22627">
        <v>12704</v>
      </c>
      <c r="IP122" s="10" vm="16193">
        <v>0</v>
      </c>
      <c r="IQ122" s="10" vm="51343">
        <v>0</v>
      </c>
      <c r="IR122" s="10" vm="9458">
        <v>4</v>
      </c>
      <c r="IS122" s="81" vm="2947">
        <v>4</v>
      </c>
      <c r="IT122" s="10" vm="49579">
        <v>4</v>
      </c>
    </row>
    <row r="123" spans="1:254" x14ac:dyDescent="0.25">
      <c r="A123" s="8" t="s">
        <v>510</v>
      </c>
      <c r="B123" s="8" t="s">
        <v>509</v>
      </c>
      <c r="C123" s="89">
        <v>44651</v>
      </c>
      <c r="D123" s="76" vm="15987">
        <v>12</v>
      </c>
      <c r="E123" s="10" vm="9239">
        <v>48535</v>
      </c>
      <c r="F123" s="10" vm="65498">
        <v>-40211</v>
      </c>
      <c r="G123" s="10" vm="42717">
        <v>-2071</v>
      </c>
      <c r="H123" s="10" vm="59655">
        <v>6253</v>
      </c>
      <c r="I123" s="10" vm="29266">
        <v>2013</v>
      </c>
      <c r="J123" s="10" vm="63466">
        <v>8266</v>
      </c>
      <c r="K123" s="10" vm="46248">
        <v>0</v>
      </c>
      <c r="L123" s="10" vm="15768">
        <v>0</v>
      </c>
      <c r="M123" s="10" vm="9028">
        <v>0</v>
      </c>
      <c r="N123" s="10" vm="44500">
        <v>10</v>
      </c>
      <c r="O123" s="10" vm="42499">
        <v>-11901</v>
      </c>
      <c r="P123" s="10" vm="35789">
        <v>30</v>
      </c>
      <c r="Q123" s="10" vm="64388">
        <v>0</v>
      </c>
      <c r="R123" s="10" vm="22407">
        <v>0</v>
      </c>
      <c r="S123" s="10" vm="55964">
        <v>0</v>
      </c>
      <c r="T123" s="10" vm="15560">
        <v>-3595</v>
      </c>
      <c r="U123" s="10" vm="8810">
        <v>0</v>
      </c>
      <c r="V123" s="10" vm="54253">
        <v>-3595</v>
      </c>
      <c r="W123" s="10" vm="42275">
        <v>0</v>
      </c>
      <c r="X123" s="10" vm="35546">
        <v>8997</v>
      </c>
      <c r="Y123" s="10" vm="28959">
        <v>0</v>
      </c>
      <c r="Z123" s="10" vm="22185">
        <v>0</v>
      </c>
      <c r="AA123" s="10" vm="52539">
        <v>5402</v>
      </c>
      <c r="AB123" s="10" vm="15369">
        <v>41325</v>
      </c>
      <c r="AC123" s="10" vm="8607">
        <v>3017</v>
      </c>
      <c r="AD123" s="10" vm="51128">
        <v>44342</v>
      </c>
      <c r="AE123" s="10" vm="42064">
        <v>55</v>
      </c>
      <c r="AF123" s="10" vm="35319">
        <v>0</v>
      </c>
      <c r="AG123" s="10" vm="28734">
        <v>0</v>
      </c>
      <c r="AH123" s="10" vm="21964">
        <v>0</v>
      </c>
      <c r="AI123" s="10" vm="49342">
        <v>44397</v>
      </c>
      <c r="AJ123" s="10" vm="15162">
        <v>12180</v>
      </c>
      <c r="AK123" s="10" vm="8476">
        <v>3372</v>
      </c>
      <c r="AL123" s="10" vm="47754">
        <v>7099</v>
      </c>
      <c r="AM123" s="10" vm="41843">
        <v>3252</v>
      </c>
      <c r="AN123" s="10" vm="35094">
        <v>3067</v>
      </c>
      <c r="AO123" s="10" vm="28501">
        <v>235</v>
      </c>
      <c r="AP123" s="10" vm="21748">
        <v>262</v>
      </c>
      <c r="AQ123" s="10" vm="46024">
        <v>8125</v>
      </c>
      <c r="AR123" s="10" vm="14944">
        <v>280</v>
      </c>
      <c r="AS123" s="10" vm="8315">
        <v>858</v>
      </c>
      <c r="AT123" s="10" vm="44271">
        <v>38730</v>
      </c>
      <c r="AU123" s="10" vm="41633">
        <v>5667</v>
      </c>
      <c r="AV123" s="10" vm="100693">
        <v>347</v>
      </c>
      <c r="AW123" s="10" vm="28283">
        <v>374689</v>
      </c>
      <c r="AX123" s="10" vm="64186">
        <v>0</v>
      </c>
      <c r="AY123" s="10" vm="55772">
        <v>6912</v>
      </c>
      <c r="AZ123" s="10" vm="14728">
        <v>0</v>
      </c>
      <c r="BA123" s="10" vm="8091">
        <v>0</v>
      </c>
      <c r="BB123" s="10" vm="54019">
        <v>960</v>
      </c>
      <c r="BC123" s="10" vm="41394">
        <v>0</v>
      </c>
      <c r="BD123" s="10" vm="34765">
        <v>0</v>
      </c>
      <c r="BE123" s="10" vm="2406">
        <v>26</v>
      </c>
      <c r="BF123" s="10" vm="21332">
        <v>0</v>
      </c>
      <c r="BG123" s="10" vm="52447">
        <v>382587</v>
      </c>
      <c r="BH123" s="10" vm="14522">
        <v>3268</v>
      </c>
      <c r="BI123" s="10" vm="7885">
        <v>4021</v>
      </c>
      <c r="BJ123" s="10" vm="50909">
        <v>17732</v>
      </c>
      <c r="BK123" s="10" vm="41172">
        <v>0</v>
      </c>
      <c r="BL123" s="10" vm="34539">
        <v>496</v>
      </c>
      <c r="BM123" s="10" vm="27834">
        <v>25517</v>
      </c>
      <c r="BN123" s="10" vm="21109">
        <v>0</v>
      </c>
      <c r="BO123" s="10" vm="49116">
        <v>0</v>
      </c>
      <c r="BP123" s="10" vm="14316">
        <v>6370</v>
      </c>
      <c r="BQ123" s="10" vm="7715">
        <v>13473</v>
      </c>
      <c r="BR123" s="10" vm="47530">
        <v>19843</v>
      </c>
      <c r="BS123" s="10" vm="40956">
        <v>5674</v>
      </c>
      <c r="BT123" s="10" vm="34302">
        <v>388261</v>
      </c>
      <c r="BU123" s="10" vm="27603">
        <v>118559</v>
      </c>
      <c r="BV123" s="10" vm="20889">
        <v>0</v>
      </c>
      <c r="BW123" s="10" vm="45800">
        <v>0</v>
      </c>
      <c r="BX123" s="10" vm="14102">
        <v>4026</v>
      </c>
      <c r="BY123" s="10" vm="7530">
        <v>0</v>
      </c>
      <c r="BZ123" s="10" vm="44053">
        <v>0</v>
      </c>
      <c r="CA123" s="10" vm="40728">
        <v>648</v>
      </c>
      <c r="CB123" s="10" vm="64749">
        <v>123233</v>
      </c>
      <c r="CC123" s="10" vm="27381">
        <v>29904</v>
      </c>
      <c r="CD123" s="10" vm="20685">
        <v>2656</v>
      </c>
      <c r="CE123" s="10" vm="55554">
        <v>232468</v>
      </c>
      <c r="CF123" s="10" vm="13883">
        <v>144418</v>
      </c>
      <c r="CG123" s="10" vm="7314">
        <v>88050</v>
      </c>
      <c r="CH123" s="10" vm="53801">
        <v>0</v>
      </c>
      <c r="CI123" s="10" vm="40503">
        <v>0</v>
      </c>
      <c r="CJ123" s="10" vm="33934">
        <v>0</v>
      </c>
      <c r="CK123" s="10" vm="27159">
        <v>232468</v>
      </c>
      <c r="CL123" s="10" vm="20475">
        <v>2875</v>
      </c>
      <c r="CM123" s="10" vm="65889">
        <v>2071</v>
      </c>
      <c r="CN123" s="10" vm="13675">
        <v>0</v>
      </c>
      <c r="CO123" s="10" vm="7099">
        <v>804</v>
      </c>
      <c r="CP123" s="10" vm="50679">
        <v>103</v>
      </c>
      <c r="CQ123" s="10" vm="40264">
        <v>0</v>
      </c>
      <c r="CR123" s="10" vm="33694">
        <v>261</v>
      </c>
      <c r="CS123" s="10" vm="26924">
        <v>-158</v>
      </c>
      <c r="CT123" s="10" vm="20255">
        <v>0</v>
      </c>
      <c r="CU123" s="10" vm="48884">
        <v>0</v>
      </c>
      <c r="CV123" s="10" vm="13466">
        <v>199</v>
      </c>
      <c r="CW123" s="10" vm="6914">
        <v>-199</v>
      </c>
      <c r="CX123" s="10" vm="47309">
        <v>0</v>
      </c>
      <c r="CY123" s="10" vm="40047">
        <v>0</v>
      </c>
      <c r="CZ123" s="10" vm="33464">
        <v>0</v>
      </c>
      <c r="DA123" s="10" vm="26695">
        <v>0</v>
      </c>
      <c r="DB123" s="81" vm="20035">
        <v>0</v>
      </c>
      <c r="DC123" s="81" vm="45588">
        <v>0</v>
      </c>
      <c r="DD123" s="81" vm="13248">
        <v>0</v>
      </c>
      <c r="DE123" s="81" vm="6722">
        <v>0</v>
      </c>
      <c r="DF123" s="10" vm="43832">
        <v>0</v>
      </c>
      <c r="DG123" s="10" vm="39831">
        <v>0</v>
      </c>
      <c r="DH123" s="10" vm="33274">
        <v>309</v>
      </c>
      <c r="DI123" s="10" vm="26465">
        <v>-309</v>
      </c>
      <c r="DJ123" s="10" vm="19827">
        <v>2978</v>
      </c>
      <c r="DK123" s="10" vm="55327">
        <v>2071</v>
      </c>
      <c r="DL123" s="10" vm="13030">
        <v>769</v>
      </c>
      <c r="DM123" s="10" vm="6502">
        <v>138</v>
      </c>
      <c r="DN123" s="10" vm="53582">
        <v>0</v>
      </c>
      <c r="DO123" s="10" vm="39592">
        <v>0</v>
      </c>
      <c r="DP123" s="10" vm="33072">
        <v>0</v>
      </c>
      <c r="DQ123" s="10" vm="2134">
        <v>0</v>
      </c>
      <c r="DR123" s="10" vm="19614">
        <v>0</v>
      </c>
      <c r="DS123" s="10" vm="52149">
        <v>0</v>
      </c>
      <c r="DT123" s="10" vm="12829">
        <v>0</v>
      </c>
      <c r="DU123" s="10" vm="6287">
        <v>0</v>
      </c>
      <c r="DV123" s="10" vm="50458">
        <v>0</v>
      </c>
      <c r="DW123" s="10" vm="39371">
        <v>0</v>
      </c>
      <c r="DX123" s="10" vm="32843">
        <v>0</v>
      </c>
      <c r="DY123" s="10" vm="26011">
        <v>0</v>
      </c>
      <c r="DZ123" s="10" vm="19394">
        <v>141</v>
      </c>
      <c r="EA123" s="10" vm="48668">
        <v>0</v>
      </c>
      <c r="EB123" s="10" vm="12619">
        <v>55</v>
      </c>
      <c r="EC123" s="10" vm="6104">
        <v>86</v>
      </c>
      <c r="ED123" s="10" vm="47088">
        <v>0</v>
      </c>
      <c r="EE123" s="10" vm="65088">
        <v>0</v>
      </c>
      <c r="EF123" s="10" vm="32602">
        <v>0</v>
      </c>
      <c r="EG123" s="10" vm="25780">
        <v>0</v>
      </c>
      <c r="EH123" s="81" vm="19176">
        <v>0</v>
      </c>
      <c r="EI123" s="81" vm="45354">
        <v>0</v>
      </c>
      <c r="EJ123" s="81" vm="12401">
        <v>0</v>
      </c>
      <c r="EK123" s="81" vm="5917">
        <v>0</v>
      </c>
      <c r="EL123" s="10" vm="43615">
        <v>1019</v>
      </c>
      <c r="EM123" s="10" vm="38920">
        <v>0</v>
      </c>
      <c r="EN123" s="10" vm="32414">
        <v>657</v>
      </c>
      <c r="EO123" s="10" vm="25556">
        <v>362</v>
      </c>
      <c r="EP123" s="10" vm="64102">
        <v>1160</v>
      </c>
      <c r="EQ123" s="10" vm="55118">
        <v>0</v>
      </c>
      <c r="ER123" s="10" vm="12181">
        <v>712</v>
      </c>
      <c r="ES123" s="10" vm="5701">
        <v>448</v>
      </c>
      <c r="ET123" s="10" vm="53367">
        <v>4138</v>
      </c>
      <c r="EU123" s="10" vm="38698">
        <v>2071</v>
      </c>
      <c r="EV123" s="10" vm="32221">
        <v>1481</v>
      </c>
      <c r="EW123" s="10" vm="25326">
        <v>586</v>
      </c>
      <c r="EX123" s="10" vm="18764">
        <v>1048</v>
      </c>
      <c r="EY123" s="10" vm="51959">
        <v>631</v>
      </c>
      <c r="EZ123" s="10" vm="11995">
        <v>400</v>
      </c>
      <c r="FA123" s="10" vm="5489">
        <v>631</v>
      </c>
      <c r="FB123" s="10" vm="50228">
        <v>442002</v>
      </c>
      <c r="FC123" s="10" vm="38464">
        <v>0</v>
      </c>
      <c r="FD123" s="10" vm="31984">
        <v>442002</v>
      </c>
      <c r="FE123" s="10" vm="25098">
        <v>19080</v>
      </c>
      <c r="FF123" s="10" vm="18544">
        <v>5814</v>
      </c>
      <c r="FG123" s="10" vm="48441">
        <v>0</v>
      </c>
      <c r="FH123" s="10" vm="11804">
        <v>-3492</v>
      </c>
      <c r="FI123" s="10" vm="5274">
        <v>0</v>
      </c>
      <c r="FJ123" s="10" vm="46863">
        <v>379</v>
      </c>
      <c r="FK123" s="10" vm="38255">
        <v>-1292</v>
      </c>
      <c r="FL123" s="10" vm="31751">
        <v>462491</v>
      </c>
      <c r="FM123" s="10" vm="24857">
        <v>80941</v>
      </c>
      <c r="FN123" s="10" vm="64063">
        <v>7784</v>
      </c>
      <c r="FO123" s="10" vm="45157">
        <v>280</v>
      </c>
      <c r="FP123" s="10" vm="11594">
        <v>0</v>
      </c>
      <c r="FQ123" s="10" vm="5061">
        <v>-1202</v>
      </c>
      <c r="FR123" s="10" vm="43395">
        <v>0</v>
      </c>
      <c r="FS123" s="10" vm="38028">
        <v>0</v>
      </c>
      <c r="FT123" s="10" vm="31524">
        <v>87803</v>
      </c>
      <c r="FU123" s="10" vm="24637">
        <v>374688</v>
      </c>
      <c r="FV123" s="10" vm="18161">
        <v>361061</v>
      </c>
      <c r="FW123" s="81" vm="54891">
        <v>930</v>
      </c>
      <c r="FX123" s="81" vm="11373">
        <v>0</v>
      </c>
      <c r="FY123" s="81" vm="4877">
        <v>0</v>
      </c>
      <c r="FZ123" s="81" vm="53150">
        <v>30</v>
      </c>
      <c r="GA123" s="81" vm="37805">
        <v>960</v>
      </c>
      <c r="GB123" s="10" vm="64543">
        <v>423</v>
      </c>
      <c r="GC123" s="10" vm="1780">
        <v>201</v>
      </c>
      <c r="GD123" s="10" vm="17941">
        <v>222</v>
      </c>
      <c r="GE123" s="10" vm="51729">
        <v>236</v>
      </c>
      <c r="GF123" s="10" vm="11154">
        <v>123</v>
      </c>
      <c r="GG123" s="10" vm="4688">
        <v>113</v>
      </c>
      <c r="GH123" s="10" vm="50013">
        <v>0</v>
      </c>
      <c r="GI123" s="10" vm="37591">
        <v>0</v>
      </c>
      <c r="GJ123" s="10" vm="31076">
        <v>0</v>
      </c>
      <c r="GK123" s="10" vm="24180">
        <v>0</v>
      </c>
      <c r="GL123" s="10" vm="17723">
        <v>0</v>
      </c>
      <c r="GM123" s="10" vm="48261">
        <v>0</v>
      </c>
      <c r="GN123" s="10" vm="10949">
        <v>2716</v>
      </c>
      <c r="GO123" s="10" vm="4475">
        <v>1186</v>
      </c>
      <c r="GP123" s="10" vm="46637">
        <v>1530</v>
      </c>
      <c r="GQ123" s="10" vm="37372">
        <v>148</v>
      </c>
      <c r="GR123" s="10" vm="30832">
        <v>0</v>
      </c>
      <c r="GS123" s="10" vm="23949">
        <v>148</v>
      </c>
      <c r="GT123" s="10" vm="17498">
        <v>3523</v>
      </c>
      <c r="GU123" s="10" vm="44930">
        <v>1510</v>
      </c>
      <c r="GV123" s="10" vm="10735">
        <v>2013</v>
      </c>
      <c r="GW123" s="10" vm="4261">
        <v>0</v>
      </c>
      <c r="GX123" s="81" vm="43177">
        <v>0</v>
      </c>
      <c r="GY123" s="10" vm="37138">
        <v>0</v>
      </c>
      <c r="GZ123" s="10" vm="30644">
        <v>0</v>
      </c>
      <c r="HA123" s="10" vm="23726">
        <v>0</v>
      </c>
      <c r="HB123" s="10" vm="17289">
        <v>0</v>
      </c>
      <c r="HC123" s="81" vm="54675">
        <v>0</v>
      </c>
      <c r="HD123" s="81" vm="10518">
        <v>496</v>
      </c>
      <c r="HE123" s="10" vm="4043">
        <v>496</v>
      </c>
      <c r="HF123" s="10" vm="52918">
        <v>1535</v>
      </c>
      <c r="HG123" s="10" vm="36926">
        <v>1837</v>
      </c>
      <c r="HH123" s="10" vm="30445">
        <v>69</v>
      </c>
      <c r="HI123" s="10" vm="23504">
        <v>114</v>
      </c>
      <c r="HJ123" s="10" vm="17073">
        <v>3979</v>
      </c>
      <c r="HK123" s="10" vm="51544">
        <v>0</v>
      </c>
      <c r="HL123" s="10" vm="10308">
        <v>0</v>
      </c>
      <c r="HM123" s="10" vm="3824">
        <v>0</v>
      </c>
      <c r="HN123" s="10" vm="49797">
        <v>5939</v>
      </c>
      <c r="HO123" s="10" vm="36695">
        <v>13473</v>
      </c>
      <c r="HP123" s="10" vm="30204">
        <v>648</v>
      </c>
      <c r="HQ123" s="10" vm="23271">
        <v>0</v>
      </c>
      <c r="HR123" s="10" vm="16853">
        <v>648</v>
      </c>
      <c r="HS123" s="10" vm="48059">
        <v>0</v>
      </c>
      <c r="HT123" s="10" vm="10097">
        <v>2656</v>
      </c>
      <c r="HU123" s="10" vm="3609">
        <v>2656</v>
      </c>
      <c r="HV123" s="10" vm="65368">
        <v>3993</v>
      </c>
      <c r="HW123" s="10" vm="36468">
        <v>0</v>
      </c>
      <c r="HX123" s="10" vm="29973">
        <v>0</v>
      </c>
      <c r="HY123" s="10" vm="23035">
        <v>753</v>
      </c>
      <c r="HZ123" s="10" vm="16632">
        <v>0</v>
      </c>
      <c r="IA123" s="10" vm="44715">
        <v>7618</v>
      </c>
      <c r="IB123" s="10" vm="9880">
        <v>-463</v>
      </c>
      <c r="IC123" s="10" vm="3394">
        <v>11901</v>
      </c>
      <c r="ID123" s="10" vm="42955">
        <v>19</v>
      </c>
      <c r="IE123" s="10" vm="36255">
        <v>77</v>
      </c>
      <c r="IF123" s="10" vm="29744">
        <v>3051</v>
      </c>
      <c r="IG123" s="10" vm="22839">
        <v>3147</v>
      </c>
      <c r="IH123" s="10" vm="16419">
        <v>5814</v>
      </c>
      <c r="II123" s="10" vm="54453">
        <v>8892</v>
      </c>
      <c r="IJ123" s="10" vm="63330">
        <v>280</v>
      </c>
      <c r="IK123" s="10" vm="3168">
        <v>106</v>
      </c>
      <c r="IL123" s="10" vm="52699">
        <v>-38</v>
      </c>
      <c r="IM123" s="10" vm="36017">
        <v>0</v>
      </c>
      <c r="IN123" s="10" vm="29502">
        <v>8383</v>
      </c>
      <c r="IO123" s="81" vm="1477">
        <v>8393</v>
      </c>
      <c r="IP123" s="10" vm="16203">
        <v>0</v>
      </c>
      <c r="IQ123" s="10" vm="51336">
        <v>0</v>
      </c>
      <c r="IR123" s="10" vm="9459">
        <v>0</v>
      </c>
      <c r="IS123" s="81" vm="2949">
        <v>62</v>
      </c>
      <c r="IT123" s="10" vm="49569">
        <v>62</v>
      </c>
    </row>
    <row r="124" spans="1:254" x14ac:dyDescent="0.25">
      <c r="A124" s="8" t="s">
        <v>197</v>
      </c>
      <c r="B124" s="8" t="s">
        <v>198</v>
      </c>
      <c r="C124" s="89">
        <v>44651</v>
      </c>
      <c r="D124" s="76" vm="15986">
        <v>12</v>
      </c>
      <c r="E124" s="10" vm="9248">
        <v>8312</v>
      </c>
      <c r="F124" s="10" vm="47922">
        <v>-5535</v>
      </c>
      <c r="G124" s="10" vm="42725">
        <v>0</v>
      </c>
      <c r="H124" s="10" vm="59663">
        <v>2777</v>
      </c>
      <c r="I124" s="10" vm="29276">
        <v>346</v>
      </c>
      <c r="J124" s="10" vm="63460">
        <v>3123</v>
      </c>
      <c r="K124" s="10" vm="46257">
        <v>0</v>
      </c>
      <c r="L124" s="10" vm="15752">
        <v>0</v>
      </c>
      <c r="M124" s="10" vm="9034">
        <v>0</v>
      </c>
      <c r="N124" s="10" vm="44506">
        <v>2</v>
      </c>
      <c r="O124" s="10" vm="42492">
        <v>-7685</v>
      </c>
      <c r="P124" s="10" vm="35790">
        <v>0</v>
      </c>
      <c r="Q124" s="10" vm="64393">
        <v>0</v>
      </c>
      <c r="R124" s="10" vm="22400">
        <v>0</v>
      </c>
      <c r="S124" s="10" vm="55958">
        <v>0</v>
      </c>
      <c r="T124" s="10" vm="15552">
        <v>-4560</v>
      </c>
      <c r="U124" s="10" vm="8821">
        <v>0</v>
      </c>
      <c r="V124" s="10" vm="54260">
        <v>-4560</v>
      </c>
      <c r="W124" s="10" vm="42284">
        <v>0</v>
      </c>
      <c r="X124" s="10" vm="35554">
        <v>237</v>
      </c>
      <c r="Y124" s="10" vm="28971">
        <v>0</v>
      </c>
      <c r="Z124" s="10" vm="22176">
        <v>0</v>
      </c>
      <c r="AA124" s="10" vm="52541">
        <v>-4323</v>
      </c>
      <c r="AB124" s="10" vm="15368">
        <v>7427</v>
      </c>
      <c r="AC124" s="10" vm="8617">
        <v>286</v>
      </c>
      <c r="AD124" s="10" vm="51138">
        <v>7713</v>
      </c>
      <c r="AE124" s="10" vm="42065">
        <v>493</v>
      </c>
      <c r="AF124" s="10" vm="35320">
        <v>0</v>
      </c>
      <c r="AG124" s="10" vm="28737">
        <v>0</v>
      </c>
      <c r="AH124" s="10" vm="21954">
        <v>2</v>
      </c>
      <c r="AI124" s="10" vm="49333">
        <v>8208</v>
      </c>
      <c r="AJ124" s="10" vm="15154">
        <v>2124</v>
      </c>
      <c r="AK124" s="10" vm="63225">
        <v>265</v>
      </c>
      <c r="AL124" s="10" vm="47765">
        <v>883</v>
      </c>
      <c r="AM124" s="10" vm="41844">
        <v>525</v>
      </c>
      <c r="AN124" s="10" vm="35100">
        <v>46</v>
      </c>
      <c r="AO124" s="10" vm="28510">
        <v>13</v>
      </c>
      <c r="AP124" s="10" vm="21742">
        <v>0</v>
      </c>
      <c r="AQ124" s="10" vm="46025">
        <v>1606</v>
      </c>
      <c r="AR124" s="10" vm="14934">
        <v>0</v>
      </c>
      <c r="AS124" s="10" vm="8323">
        <v>0</v>
      </c>
      <c r="AT124" s="10" vm="44278">
        <v>5462</v>
      </c>
      <c r="AU124" s="10" vm="41635">
        <v>2746</v>
      </c>
      <c r="AV124" s="10" vm="34942">
        <v>11</v>
      </c>
      <c r="AW124" s="10" vm="28287">
        <v>112143</v>
      </c>
      <c r="AX124" s="10" vm="21537">
        <v>0</v>
      </c>
      <c r="AY124" s="10" vm="55771">
        <v>778</v>
      </c>
      <c r="AZ124" s="10" vm="14727">
        <v>0</v>
      </c>
      <c r="BA124" s="10" vm="8105">
        <v>234</v>
      </c>
      <c r="BB124" s="10" vm="54028">
        <v>500</v>
      </c>
      <c r="BC124" s="10" vm="41395">
        <v>0</v>
      </c>
      <c r="BD124" s="10" vm="34773">
        <v>0</v>
      </c>
      <c r="BE124" s="10" vm="28055">
        <v>0</v>
      </c>
      <c r="BF124" s="10" vm="21322">
        <v>0</v>
      </c>
      <c r="BG124" s="10" vm="52446">
        <v>113655</v>
      </c>
      <c r="BH124" s="10" vm="14514">
        <v>0</v>
      </c>
      <c r="BI124" s="10" vm="7895">
        <v>375</v>
      </c>
      <c r="BJ124" s="10" vm="50920">
        <v>2495</v>
      </c>
      <c r="BK124" s="10" vm="41165">
        <v>511</v>
      </c>
      <c r="BL124" s="10" vm="34541">
        <v>0</v>
      </c>
      <c r="BM124" s="10" vm="27824">
        <v>3381</v>
      </c>
      <c r="BN124" s="10" vm="21101">
        <v>1290</v>
      </c>
      <c r="BO124" s="10" vm="49114">
        <v>0</v>
      </c>
      <c r="BP124" s="10" vm="14315">
        <v>498</v>
      </c>
      <c r="BQ124" s="10" vm="7721">
        <v>1482</v>
      </c>
      <c r="BR124" s="10" vm="47541">
        <v>3270</v>
      </c>
      <c r="BS124" s="10" vm="40954">
        <v>111</v>
      </c>
      <c r="BT124" s="10" vm="34316">
        <v>113766</v>
      </c>
      <c r="BU124" s="10" vm="27597">
        <v>50238</v>
      </c>
      <c r="BV124" s="10" vm="20882">
        <v>0</v>
      </c>
      <c r="BW124" s="10" vm="45809">
        <v>0</v>
      </c>
      <c r="BX124" s="10" vm="14085">
        <v>51695</v>
      </c>
      <c r="BY124" s="10" vm="7537">
        <v>234</v>
      </c>
      <c r="BZ124" s="10" vm="44060">
        <v>0</v>
      </c>
      <c r="CA124" s="10" vm="40727">
        <v>1581</v>
      </c>
      <c r="CB124" s="10" vm="34136">
        <v>103748</v>
      </c>
      <c r="CC124" s="10" vm="27373">
        <v>661</v>
      </c>
      <c r="CD124" s="10" vm="20679">
        <v>0</v>
      </c>
      <c r="CE124" s="10" vm="55547">
        <v>9357</v>
      </c>
      <c r="CF124" s="10" vm="13875">
        <v>9357</v>
      </c>
      <c r="CG124" s="10" vm="7324">
        <v>0</v>
      </c>
      <c r="CH124" s="10" vm="53810">
        <v>0</v>
      </c>
      <c r="CI124" s="10" vm="40502">
        <v>0</v>
      </c>
      <c r="CJ124" s="10" vm="33936">
        <v>0</v>
      </c>
      <c r="CK124" s="10" vm="27147">
        <v>9357</v>
      </c>
      <c r="CL124" s="10" vm="20467">
        <v>0</v>
      </c>
      <c r="CM124" s="10" vm="52307">
        <v>0</v>
      </c>
      <c r="CN124" s="10" vm="13673">
        <v>0</v>
      </c>
      <c r="CO124" s="10" vm="7110">
        <v>0</v>
      </c>
      <c r="CP124" s="10" vm="50690">
        <v>0</v>
      </c>
      <c r="CQ124" s="10" vm="40275">
        <v>0</v>
      </c>
      <c r="CR124" s="10" vm="33702">
        <v>0</v>
      </c>
      <c r="CS124" s="10" vm="26914">
        <v>0</v>
      </c>
      <c r="CT124" s="10" vm="20246">
        <v>49</v>
      </c>
      <c r="CU124" s="10" vm="48881">
        <v>0</v>
      </c>
      <c r="CV124" s="10" vm="13457">
        <v>73</v>
      </c>
      <c r="CW124" s="10" vm="6921">
        <v>-24</v>
      </c>
      <c r="CX124" s="10" vm="47320">
        <v>0</v>
      </c>
      <c r="CY124" s="10" vm="40043">
        <v>0</v>
      </c>
      <c r="CZ124" s="10" vm="33472">
        <v>0</v>
      </c>
      <c r="DA124" s="10" vm="26687">
        <v>0</v>
      </c>
      <c r="DB124" s="81" vm="20029">
        <v>0</v>
      </c>
      <c r="DC124" s="81" vm="45580">
        <v>0</v>
      </c>
      <c r="DD124" s="81" vm="13239">
        <v>0</v>
      </c>
      <c r="DE124" s="81" vm="6731">
        <v>0</v>
      </c>
      <c r="DF124" s="10" vm="43840">
        <v>6</v>
      </c>
      <c r="DG124" s="10" vm="39830">
        <v>0</v>
      </c>
      <c r="DH124" s="10" vm="33276">
        <v>0</v>
      </c>
      <c r="DI124" s="10" vm="26456">
        <v>6</v>
      </c>
      <c r="DJ124" s="10" vm="19821">
        <v>55</v>
      </c>
      <c r="DK124" s="10" vm="55336">
        <v>0</v>
      </c>
      <c r="DL124" s="10" vm="13029">
        <v>73</v>
      </c>
      <c r="DM124" s="10" vm="6515">
        <v>-18</v>
      </c>
      <c r="DN124" s="10" vm="53590">
        <v>0</v>
      </c>
      <c r="DO124" s="10" vm="39591">
        <v>0</v>
      </c>
      <c r="DP124" s="10" vm="33080">
        <v>0</v>
      </c>
      <c r="DQ124" s="10" vm="26224">
        <v>0</v>
      </c>
      <c r="DR124" s="10" vm="19605">
        <v>0</v>
      </c>
      <c r="DS124" s="10" vm="52147">
        <v>0</v>
      </c>
      <c r="DT124" s="10" vm="12820">
        <v>0</v>
      </c>
      <c r="DU124" s="10" vm="6299">
        <v>0</v>
      </c>
      <c r="DV124" s="10" vm="50469">
        <v>0</v>
      </c>
      <c r="DW124" s="10" vm="39364">
        <v>0</v>
      </c>
      <c r="DX124" s="10" vm="32845">
        <v>0</v>
      </c>
      <c r="DY124" s="10" vm="26001">
        <v>0</v>
      </c>
      <c r="DZ124" s="10" vm="19385">
        <v>0</v>
      </c>
      <c r="EA124" s="10" vm="48666">
        <v>0</v>
      </c>
      <c r="EB124" s="10" vm="12618">
        <v>0</v>
      </c>
      <c r="EC124" s="10" vm="62992">
        <v>0</v>
      </c>
      <c r="ED124" s="10" vm="47099">
        <v>0</v>
      </c>
      <c r="EE124" s="10" vm="39151">
        <v>0</v>
      </c>
      <c r="EF124" s="10" vm="32617">
        <v>0</v>
      </c>
      <c r="EG124" s="10" vm="25774">
        <v>0</v>
      </c>
      <c r="EH124" s="81" vm="19170">
        <v>0</v>
      </c>
      <c r="EI124" s="81" vm="45364">
        <v>0</v>
      </c>
      <c r="EJ124" s="81" vm="12384">
        <v>0</v>
      </c>
      <c r="EK124" s="81" vm="5923">
        <v>0</v>
      </c>
      <c r="EL124" s="10" vm="43622">
        <v>49</v>
      </c>
      <c r="EM124" s="10" vm="38919">
        <v>0</v>
      </c>
      <c r="EN124" s="10" vm="64598">
        <v>0</v>
      </c>
      <c r="EO124" s="10" vm="25548">
        <v>49</v>
      </c>
      <c r="EP124" s="10" vm="18970">
        <v>49</v>
      </c>
      <c r="EQ124" s="10" vm="55112">
        <v>0</v>
      </c>
      <c r="ER124" s="10" vm="12174">
        <v>0</v>
      </c>
      <c r="ES124" s="10" vm="5711">
        <v>49</v>
      </c>
      <c r="ET124" s="10" vm="53377">
        <v>104</v>
      </c>
      <c r="EU124" s="10" vm="38697">
        <v>0</v>
      </c>
      <c r="EV124" s="10" vm="32223">
        <v>73</v>
      </c>
      <c r="EW124" s="10" vm="25315">
        <v>31</v>
      </c>
      <c r="EX124" s="10" vm="18755">
        <v>254</v>
      </c>
      <c r="EY124" s="10" vm="51958">
        <v>12</v>
      </c>
      <c r="EZ124" s="10" vm="11994">
        <v>98</v>
      </c>
      <c r="FA124" s="10" vm="5500">
        <v>12</v>
      </c>
      <c r="FB124" s="10" vm="50239">
        <v>133109</v>
      </c>
      <c r="FC124" s="10" vm="38475">
        <v>0</v>
      </c>
      <c r="FD124" s="10" vm="31993">
        <v>133109</v>
      </c>
      <c r="FE124" s="10" vm="25088">
        <v>467</v>
      </c>
      <c r="FF124" s="10" vm="18535">
        <v>494</v>
      </c>
      <c r="FG124" s="10" vm="48438">
        <v>0</v>
      </c>
      <c r="FH124" s="10" vm="11797">
        <v>-1708</v>
      </c>
      <c r="FI124" s="10" vm="5283">
        <v>1981</v>
      </c>
      <c r="FJ124" s="10" vm="46874">
        <v>0</v>
      </c>
      <c r="FK124" s="10" vm="38251">
        <v>0</v>
      </c>
      <c r="FL124" s="10" vm="31760">
        <v>134343</v>
      </c>
      <c r="FM124" s="10" vm="24849">
        <v>21027</v>
      </c>
      <c r="FN124" s="10" vm="64062">
        <v>1541</v>
      </c>
      <c r="FO124" s="10" vm="45149">
        <v>0</v>
      </c>
      <c r="FP124" s="10" vm="11584">
        <v>0</v>
      </c>
      <c r="FQ124" s="10" vm="5071">
        <v>-368</v>
      </c>
      <c r="FR124" s="10" vm="43402">
        <v>0</v>
      </c>
      <c r="FS124" s="10" vm="38027">
        <v>0</v>
      </c>
      <c r="FT124" s="10" vm="31527">
        <v>22200</v>
      </c>
      <c r="FU124" s="10" vm="24629">
        <v>112143</v>
      </c>
      <c r="FV124" s="10" vm="18156">
        <v>112082</v>
      </c>
      <c r="FW124" s="81" vm="54900">
        <v>500</v>
      </c>
      <c r="FX124" s="81" vm="11380">
        <v>0</v>
      </c>
      <c r="FY124" s="81" vm="4889">
        <v>0</v>
      </c>
      <c r="FZ124" s="81" vm="53158">
        <v>0</v>
      </c>
      <c r="GA124" s="81" vm="37815">
        <v>500</v>
      </c>
      <c r="GB124" s="10" vm="31305">
        <v>36</v>
      </c>
      <c r="GC124" s="10" vm="24397">
        <v>26</v>
      </c>
      <c r="GD124" s="10" vm="17934">
        <v>10</v>
      </c>
      <c r="GE124" s="10" vm="51728">
        <v>0</v>
      </c>
      <c r="GF124" s="10" vm="11162">
        <v>0</v>
      </c>
      <c r="GG124" s="10" vm="4701">
        <v>0</v>
      </c>
      <c r="GH124" s="10" vm="50024">
        <v>1692</v>
      </c>
      <c r="GI124" s="10" vm="37584">
        <v>1356</v>
      </c>
      <c r="GJ124" s="10" vm="31078">
        <v>336</v>
      </c>
      <c r="GK124" s="10" vm="24170">
        <v>0</v>
      </c>
      <c r="GL124" s="10" vm="17715">
        <v>0</v>
      </c>
      <c r="GM124" s="10" vm="48253">
        <v>0</v>
      </c>
      <c r="GN124" s="10" vm="10956">
        <v>0</v>
      </c>
      <c r="GO124" s="10" vm="4484">
        <v>0</v>
      </c>
      <c r="GP124" s="10" vm="46648">
        <v>0</v>
      </c>
      <c r="GQ124" s="10" vm="37363">
        <v>0</v>
      </c>
      <c r="GR124" s="10" vm="30848">
        <v>0</v>
      </c>
      <c r="GS124" s="10" vm="23944">
        <v>0</v>
      </c>
      <c r="GT124" s="10" vm="17493">
        <v>1728</v>
      </c>
      <c r="GU124" s="10" vm="44938">
        <v>1382</v>
      </c>
      <c r="GV124" s="10" vm="10742">
        <v>346</v>
      </c>
      <c r="GW124" s="10" vm="4269">
        <v>0</v>
      </c>
      <c r="GX124" s="81" vm="43184">
        <v>0</v>
      </c>
      <c r="GY124" s="10" vm="37145">
        <v>0</v>
      </c>
      <c r="GZ124" s="10" vm="30648">
        <v>0</v>
      </c>
      <c r="HA124" s="10" vm="23719">
        <v>0</v>
      </c>
      <c r="HB124" s="10" vm="17283">
        <v>0</v>
      </c>
      <c r="HC124" s="81" vm="54676">
        <v>0</v>
      </c>
      <c r="HD124" s="81" vm="10524">
        <v>0</v>
      </c>
      <c r="HE124" s="10" vm="4052">
        <v>0</v>
      </c>
      <c r="HF124" s="10" vm="52926">
        <v>40</v>
      </c>
      <c r="HG124" s="10" vm="36927">
        <v>86</v>
      </c>
      <c r="HH124" s="10" vm="30447">
        <v>0</v>
      </c>
      <c r="HI124" s="10" vm="23493">
        <v>668</v>
      </c>
      <c r="HJ124" s="10" vm="17064">
        <v>0</v>
      </c>
      <c r="HK124" s="10" vm="51536">
        <v>507</v>
      </c>
      <c r="HL124" s="10" vm="10315">
        <v>0</v>
      </c>
      <c r="HM124" s="10" vm="3835">
        <v>0</v>
      </c>
      <c r="HN124" s="10" vm="49808">
        <v>181</v>
      </c>
      <c r="HO124" s="10" vm="36696">
        <v>1482</v>
      </c>
      <c r="HP124" s="10" vm="30213">
        <v>1280</v>
      </c>
      <c r="HQ124" s="10" vm="23260">
        <v>301</v>
      </c>
      <c r="HR124" s="10" vm="16844">
        <v>1581</v>
      </c>
      <c r="HS124" s="10" vm="48060">
        <v>0</v>
      </c>
      <c r="HT124" s="10" vm="10104">
        <v>0</v>
      </c>
      <c r="HU124" s="10" vm="3618">
        <v>0</v>
      </c>
      <c r="HV124" s="10" vm="46454">
        <v>1706</v>
      </c>
      <c r="HW124" s="10" vm="36469">
        <v>-13</v>
      </c>
      <c r="HX124" s="10" vm="29983">
        <v>5972</v>
      </c>
      <c r="HY124" s="10" vm="23028">
        <v>20</v>
      </c>
      <c r="HZ124" s="10" vm="16627">
        <v>0</v>
      </c>
      <c r="IA124" s="10" vm="44714">
        <v>0</v>
      </c>
      <c r="IB124" s="10" vm="9886">
        <v>0</v>
      </c>
      <c r="IC124" s="10" vm="3405">
        <v>7685</v>
      </c>
      <c r="ID124" s="10" vm="42962">
        <v>0</v>
      </c>
      <c r="IE124" s="10" vm="36254">
        <v>0</v>
      </c>
      <c r="IF124" s="10" vm="29746">
        <v>0</v>
      </c>
      <c r="IG124" s="10" vm="64227">
        <v>0</v>
      </c>
      <c r="IH124" s="10" vm="16414">
        <v>494</v>
      </c>
      <c r="II124" s="10" vm="54462">
        <v>1691</v>
      </c>
      <c r="IJ124" s="10" vm="9676">
        <v>0</v>
      </c>
      <c r="IK124" s="10" vm="3182">
        <v>2</v>
      </c>
      <c r="IL124" s="10" vm="52707">
        <v>-13</v>
      </c>
      <c r="IM124" s="10" vm="36026">
        <v>20</v>
      </c>
      <c r="IN124" s="10" vm="29511">
        <v>1394</v>
      </c>
      <c r="IO124" s="81" vm="22628">
        <v>1394</v>
      </c>
      <c r="IP124" s="10" vm="16194">
        <v>0</v>
      </c>
      <c r="IQ124" s="10" vm="51335">
        <v>0</v>
      </c>
      <c r="IR124" s="10" vm="9465">
        <v>0</v>
      </c>
      <c r="IS124" s="81" vm="2960">
        <v>1</v>
      </c>
      <c r="IT124" s="10" vm="49580">
        <v>1</v>
      </c>
    </row>
    <row r="125" spans="1:254" x14ac:dyDescent="0.25">
      <c r="A125" s="8" t="s">
        <v>224</v>
      </c>
      <c r="B125" s="8" t="s">
        <v>225</v>
      </c>
      <c r="C125" s="89">
        <v>44651</v>
      </c>
      <c r="D125" s="76" vm="15988">
        <v>12</v>
      </c>
      <c r="E125" s="10" vm="9240">
        <v>47990</v>
      </c>
      <c r="F125" s="10" vm="65499">
        <v>-38898</v>
      </c>
      <c r="G125" s="10" vm="42718">
        <v>0</v>
      </c>
      <c r="H125" s="10" vm="59669">
        <v>9092</v>
      </c>
      <c r="I125" s="10" vm="29282">
        <v>1846</v>
      </c>
      <c r="J125" s="10" vm="63467">
        <v>10938</v>
      </c>
      <c r="K125" s="10" vm="46249">
        <v>0</v>
      </c>
      <c r="L125" s="10" vm="15769">
        <v>0</v>
      </c>
      <c r="M125" s="10" vm="9029">
        <v>0</v>
      </c>
      <c r="N125" s="10" vm="44501">
        <v>10982</v>
      </c>
      <c r="O125" s="10" vm="42500">
        <v>-12184</v>
      </c>
      <c r="P125" s="10" vm="35796">
        <v>0</v>
      </c>
      <c r="Q125" s="10" vm="29126">
        <v>0</v>
      </c>
      <c r="R125" s="10" vm="22408">
        <v>0</v>
      </c>
      <c r="S125" s="10" vm="55963">
        <v>0</v>
      </c>
      <c r="T125" s="10" vm="15561">
        <v>9736</v>
      </c>
      <c r="U125" s="10" vm="8811">
        <v>0</v>
      </c>
      <c r="V125" s="10" vm="54254">
        <v>9736</v>
      </c>
      <c r="W125" s="10" vm="42285">
        <v>0</v>
      </c>
      <c r="X125" s="10" vm="35560">
        <v>2377</v>
      </c>
      <c r="Y125" s="10" vm="28982">
        <v>0</v>
      </c>
      <c r="Z125" s="10" vm="22186">
        <v>0</v>
      </c>
      <c r="AA125" s="10" vm="66097">
        <v>12113</v>
      </c>
      <c r="AB125" s="10" vm="15370">
        <v>33951</v>
      </c>
      <c r="AC125" s="10" vm="8608">
        <v>2425</v>
      </c>
      <c r="AD125" s="10" vm="51129">
        <v>36376</v>
      </c>
      <c r="AE125" s="10" vm="42056">
        <v>437</v>
      </c>
      <c r="AF125" s="10" vm="35326">
        <v>96</v>
      </c>
      <c r="AG125" s="10" vm="28748">
        <v>0</v>
      </c>
      <c r="AH125" s="10" vm="21965">
        <v>20</v>
      </c>
      <c r="AI125" s="10" vm="49334">
        <v>36929</v>
      </c>
      <c r="AJ125" s="10" vm="15163">
        <v>5160</v>
      </c>
      <c r="AK125" s="10" vm="63220">
        <v>2874</v>
      </c>
      <c r="AL125" s="10" vm="47755">
        <v>5400</v>
      </c>
      <c r="AM125" s="10" vm="41845">
        <v>5475</v>
      </c>
      <c r="AN125" s="10" vm="35105">
        <v>193</v>
      </c>
      <c r="AO125" s="10" vm="28520">
        <v>-159</v>
      </c>
      <c r="AP125" s="10" vm="21749">
        <v>0</v>
      </c>
      <c r="AQ125" s="10" vm="46026">
        <v>5354</v>
      </c>
      <c r="AR125" s="10" vm="14945">
        <v>0</v>
      </c>
      <c r="AS125" s="10" vm="8316">
        <v>0</v>
      </c>
      <c r="AT125" s="10" vm="44272">
        <v>24297</v>
      </c>
      <c r="AU125" s="10" vm="41634">
        <v>12632</v>
      </c>
      <c r="AV125" s="10" vm="34946">
        <v>160</v>
      </c>
      <c r="AW125" s="10" vm="28297">
        <v>261957</v>
      </c>
      <c r="AX125" s="10" vm="21544">
        <v>0</v>
      </c>
      <c r="AY125" s="10" vm="55770">
        <v>2462</v>
      </c>
      <c r="AZ125" s="10" vm="14729">
        <v>0</v>
      </c>
      <c r="BA125" s="10" vm="8092">
        <v>0</v>
      </c>
      <c r="BB125" s="10" vm="54020">
        <v>75</v>
      </c>
      <c r="BC125" s="10" vm="41404">
        <v>0</v>
      </c>
      <c r="BD125" s="10" vm="34779">
        <v>0</v>
      </c>
      <c r="BE125" s="10" vm="28067">
        <v>0</v>
      </c>
      <c r="BF125" s="10" vm="21333">
        <v>6847</v>
      </c>
      <c r="BG125" s="10" vm="52450">
        <v>271341</v>
      </c>
      <c r="BH125" s="10" vm="14523">
        <v>70</v>
      </c>
      <c r="BI125" s="10" vm="7886">
        <v>2688</v>
      </c>
      <c r="BJ125" s="10" vm="50910">
        <v>21754</v>
      </c>
      <c r="BK125" s="10" vm="100711">
        <v>0</v>
      </c>
      <c r="BL125" s="10" vm="34547">
        <v>265887</v>
      </c>
      <c r="BM125" s="10" vm="27835">
        <v>290399</v>
      </c>
      <c r="BN125" s="10" vm="21110">
        <v>0</v>
      </c>
      <c r="BO125" s="10" vm="49107">
        <v>0</v>
      </c>
      <c r="BP125" s="10" vm="14317">
        <v>0</v>
      </c>
      <c r="BQ125" s="10" vm="63119">
        <v>11338</v>
      </c>
      <c r="BR125" s="10" vm="47531">
        <v>11338</v>
      </c>
      <c r="BS125" s="10" vm="40947">
        <v>279061</v>
      </c>
      <c r="BT125" s="10" vm="34322">
        <v>550402</v>
      </c>
      <c r="BU125" s="10" vm="27604">
        <v>393593</v>
      </c>
      <c r="BV125" s="10" vm="20890">
        <v>0</v>
      </c>
      <c r="BW125" s="10" vm="45801">
        <v>0</v>
      </c>
      <c r="BX125" s="10" vm="14103">
        <v>38417</v>
      </c>
      <c r="BY125" s="10" vm="7531">
        <v>0</v>
      </c>
      <c r="BZ125" s="10" vm="44054">
        <v>0</v>
      </c>
      <c r="CA125" s="10" vm="40735">
        <v>956</v>
      </c>
      <c r="CB125" s="10" vm="34140">
        <v>432966</v>
      </c>
      <c r="CC125" s="10" vm="27382">
        <v>0</v>
      </c>
      <c r="CD125" s="10" vm="20686">
        <v>5</v>
      </c>
      <c r="CE125" s="10" vm="55555">
        <v>117431</v>
      </c>
      <c r="CF125" s="10" vm="13884">
        <v>110584</v>
      </c>
      <c r="CG125" s="10" vm="7315">
        <v>0</v>
      </c>
      <c r="CH125" s="10" vm="53802">
        <v>0</v>
      </c>
      <c r="CI125" s="10" vm="40504">
        <v>0</v>
      </c>
      <c r="CJ125" s="10" vm="33942">
        <v>6847</v>
      </c>
      <c r="CK125" s="10" vm="27160">
        <v>117431</v>
      </c>
      <c r="CL125" s="10" vm="20476">
        <v>0</v>
      </c>
      <c r="CM125" s="10" vm="52308">
        <v>0</v>
      </c>
      <c r="CN125" s="10" vm="13676">
        <v>0</v>
      </c>
      <c r="CO125" s="10" vm="7100">
        <v>0</v>
      </c>
      <c r="CP125" s="10" vm="50680">
        <v>0</v>
      </c>
      <c r="CQ125" s="10" vm="40265">
        <v>0</v>
      </c>
      <c r="CR125" s="10" vm="33708">
        <v>0</v>
      </c>
      <c r="CS125" s="10" vm="26925">
        <v>0</v>
      </c>
      <c r="CT125" s="10" vm="20256">
        <v>0</v>
      </c>
      <c r="CU125" s="10" vm="48882">
        <v>0</v>
      </c>
      <c r="CV125" s="10" vm="13467">
        <v>0</v>
      </c>
      <c r="CW125" s="10" vm="6915">
        <v>0</v>
      </c>
      <c r="CX125" s="10" vm="47310">
        <v>0</v>
      </c>
      <c r="CY125" s="10" vm="40044">
        <v>0</v>
      </c>
      <c r="CZ125" s="10" vm="33477">
        <v>0</v>
      </c>
      <c r="DA125" s="10" vm="26696">
        <v>0</v>
      </c>
      <c r="DB125" s="81" vm="20036">
        <v>0</v>
      </c>
      <c r="DC125" s="81" vm="45581">
        <v>0</v>
      </c>
      <c r="DD125" s="81" vm="13249">
        <v>0</v>
      </c>
      <c r="DE125" s="81" vm="6723">
        <v>0</v>
      </c>
      <c r="DF125" s="10" vm="43833">
        <v>10281</v>
      </c>
      <c r="DG125" s="10" vm="39829">
        <v>0</v>
      </c>
      <c r="DH125" s="10" vm="33280">
        <v>13368</v>
      </c>
      <c r="DI125" s="10" vm="26466">
        <v>-3087</v>
      </c>
      <c r="DJ125" s="10" vm="64135">
        <v>10281</v>
      </c>
      <c r="DK125" s="10" vm="55335">
        <v>0</v>
      </c>
      <c r="DL125" s="10" vm="13031">
        <v>13368</v>
      </c>
      <c r="DM125" s="10" vm="6503">
        <v>-3087</v>
      </c>
      <c r="DN125" s="10" vm="53583">
        <v>0</v>
      </c>
      <c r="DO125" s="10" vm="39601">
        <v>0</v>
      </c>
      <c r="DP125" s="10" vm="33086">
        <v>0</v>
      </c>
      <c r="DQ125" s="10" vm="26237">
        <v>0</v>
      </c>
      <c r="DR125" s="10" vm="19615">
        <v>0</v>
      </c>
      <c r="DS125" s="10" vm="52155">
        <v>0</v>
      </c>
      <c r="DT125" s="10" vm="12830">
        <v>0</v>
      </c>
      <c r="DU125" s="10" vm="6288">
        <v>0</v>
      </c>
      <c r="DV125" s="10" vm="50459">
        <v>0</v>
      </c>
      <c r="DW125" s="10" vm="39363">
        <v>0</v>
      </c>
      <c r="DX125" s="10" vm="32851">
        <v>0</v>
      </c>
      <c r="DY125" s="10" vm="26012">
        <v>0</v>
      </c>
      <c r="DZ125" s="10" vm="19395">
        <v>0</v>
      </c>
      <c r="EA125" s="10" vm="48659">
        <v>0</v>
      </c>
      <c r="EB125" s="10" vm="12620">
        <v>0</v>
      </c>
      <c r="EC125" s="10" vm="62991">
        <v>0</v>
      </c>
      <c r="ED125" s="10" vm="47089">
        <v>0</v>
      </c>
      <c r="EE125" s="10" vm="39144">
        <v>0</v>
      </c>
      <c r="EF125" s="10" vm="32623">
        <v>0</v>
      </c>
      <c r="EG125" s="10" vm="25781">
        <v>0</v>
      </c>
      <c r="EH125" s="81" vm="19177">
        <v>0</v>
      </c>
      <c r="EI125" s="81" vm="45355">
        <v>0</v>
      </c>
      <c r="EJ125" s="81" vm="12402">
        <v>0</v>
      </c>
      <c r="EK125" s="81" vm="5918">
        <v>0</v>
      </c>
      <c r="EL125" s="10" vm="43616">
        <v>780</v>
      </c>
      <c r="EM125" s="10" vm="38927">
        <v>0</v>
      </c>
      <c r="EN125" s="10" vm="32424">
        <v>1233</v>
      </c>
      <c r="EO125" s="10" vm="25557">
        <v>-453</v>
      </c>
      <c r="EP125" s="10" vm="64103">
        <v>780</v>
      </c>
      <c r="EQ125" s="10" vm="55119">
        <v>0</v>
      </c>
      <c r="ER125" s="10" vm="12182">
        <v>1233</v>
      </c>
      <c r="ES125" s="10" vm="5702">
        <v>-453</v>
      </c>
      <c r="ET125" s="10" vm="53368">
        <v>11061</v>
      </c>
      <c r="EU125" s="10" vm="38699">
        <v>0</v>
      </c>
      <c r="EV125" s="10" vm="32229">
        <v>14601</v>
      </c>
      <c r="EW125" s="10" vm="25327">
        <v>-3540</v>
      </c>
      <c r="EX125" s="10" vm="18765">
        <v>1229</v>
      </c>
      <c r="EY125" s="10" vm="51960">
        <v>609</v>
      </c>
      <c r="EZ125" s="10" vm="11996">
        <v>339</v>
      </c>
      <c r="FA125" s="10" vm="5490">
        <v>548</v>
      </c>
      <c r="FB125" s="10" vm="50229">
        <v>298334</v>
      </c>
      <c r="FC125" s="10" vm="38465">
        <v>0</v>
      </c>
      <c r="FD125" s="10" vm="31999">
        <v>298334</v>
      </c>
      <c r="FE125" s="10" vm="25099">
        <v>11</v>
      </c>
      <c r="FF125" s="10" vm="18545">
        <v>6212</v>
      </c>
      <c r="FG125" s="10" vm="48439">
        <v>0</v>
      </c>
      <c r="FH125" s="10" vm="11805">
        <v>-2071</v>
      </c>
      <c r="FI125" s="10" vm="5275">
        <v>0</v>
      </c>
      <c r="FJ125" s="10" vm="46864">
        <v>0</v>
      </c>
      <c r="FK125" s="10" vm="38265">
        <v>0</v>
      </c>
      <c r="FL125" s="10" vm="31766">
        <v>302486</v>
      </c>
      <c r="FM125" s="10" vm="24858">
        <v>36364</v>
      </c>
      <c r="FN125" s="10" vm="64064">
        <v>5354</v>
      </c>
      <c r="FO125" s="10" vm="45147">
        <v>0</v>
      </c>
      <c r="FP125" s="10" vm="63785">
        <v>0</v>
      </c>
      <c r="FQ125" s="10" vm="5062">
        <v>-1189</v>
      </c>
      <c r="FR125" s="10" vm="43396">
        <v>0</v>
      </c>
      <c r="FS125" s="10" vm="38034">
        <v>0</v>
      </c>
      <c r="FT125" s="10" vm="31532">
        <v>40529</v>
      </c>
      <c r="FU125" s="10" vm="24638">
        <v>261957</v>
      </c>
      <c r="FV125" s="10" vm="18162">
        <v>261970</v>
      </c>
      <c r="FW125" s="81" vm="54892">
        <v>75</v>
      </c>
      <c r="FX125" s="81" vm="11374">
        <v>0</v>
      </c>
      <c r="FY125" s="81" vm="62907">
        <v>0</v>
      </c>
      <c r="FZ125" s="81" vm="53151">
        <v>0</v>
      </c>
      <c r="GA125" s="81" vm="37820">
        <v>75</v>
      </c>
      <c r="GB125" s="10" vm="31310">
        <v>927</v>
      </c>
      <c r="GC125" s="10" vm="24408">
        <v>541</v>
      </c>
      <c r="GD125" s="10" vm="17942">
        <v>386</v>
      </c>
      <c r="GE125" s="10" vm="51736">
        <v>711</v>
      </c>
      <c r="GF125" s="10" vm="11155">
        <v>688</v>
      </c>
      <c r="GG125" s="10" vm="4689">
        <v>23</v>
      </c>
      <c r="GH125" s="10" vm="50014">
        <v>225</v>
      </c>
      <c r="GI125" s="10" vm="37598">
        <v>33</v>
      </c>
      <c r="GJ125" s="10" vm="31083">
        <v>192</v>
      </c>
      <c r="GK125" s="10" vm="24181">
        <v>0</v>
      </c>
      <c r="GL125" s="10" vm="17724">
        <v>0</v>
      </c>
      <c r="GM125" s="10" vm="48259">
        <v>0</v>
      </c>
      <c r="GN125" s="10" vm="63770">
        <v>1493</v>
      </c>
      <c r="GO125" s="10" vm="4476">
        <v>248</v>
      </c>
      <c r="GP125" s="10" vm="46638">
        <v>1245</v>
      </c>
      <c r="GQ125" s="10" vm="37375">
        <v>0</v>
      </c>
      <c r="GR125" s="10" vm="30853">
        <v>0</v>
      </c>
      <c r="GS125" s="10" vm="23950">
        <v>0</v>
      </c>
      <c r="GT125" s="10" vm="17499">
        <v>3356</v>
      </c>
      <c r="GU125" s="10" vm="44939">
        <v>1510</v>
      </c>
      <c r="GV125" s="10" vm="10736">
        <v>1846</v>
      </c>
      <c r="GW125" s="10" vm="4262">
        <v>1673</v>
      </c>
      <c r="GX125" s="81" vm="43178">
        <v>263204</v>
      </c>
      <c r="GY125" s="10" vm="37154">
        <v>0</v>
      </c>
      <c r="GZ125" s="10" vm="30652">
        <v>0</v>
      </c>
      <c r="HA125" s="10" vm="23727">
        <v>0</v>
      </c>
      <c r="HB125" s="10" vm="17290">
        <v>0</v>
      </c>
      <c r="HC125" s="81" vm="54677">
        <v>28</v>
      </c>
      <c r="HD125" s="81" vm="10519">
        <v>982</v>
      </c>
      <c r="HE125" s="10" vm="4044">
        <v>265887</v>
      </c>
      <c r="HF125" s="10" vm="52919">
        <v>630</v>
      </c>
      <c r="HG125" s="10" vm="36933">
        <v>1796</v>
      </c>
      <c r="HH125" s="10" vm="30453">
        <v>1283</v>
      </c>
      <c r="HI125" s="10" vm="23505">
        <v>0</v>
      </c>
      <c r="HJ125" s="10" vm="17074">
        <v>0</v>
      </c>
      <c r="HK125" s="10" vm="51537">
        <v>0</v>
      </c>
      <c r="HL125" s="10" vm="10309">
        <v>0</v>
      </c>
      <c r="HM125" s="10" vm="3825">
        <v>0</v>
      </c>
      <c r="HN125" s="10" vm="49798">
        <v>7629</v>
      </c>
      <c r="HO125" s="10" vm="36710">
        <v>11338</v>
      </c>
      <c r="HP125" s="10" vm="30219">
        <v>496</v>
      </c>
      <c r="HQ125" s="10" vm="23272">
        <v>460</v>
      </c>
      <c r="HR125" s="10" vm="16854">
        <v>956</v>
      </c>
      <c r="HS125" s="10" vm="48057">
        <v>0</v>
      </c>
      <c r="HT125" s="10" vm="10098">
        <v>5</v>
      </c>
      <c r="HU125" s="10" vm="3610">
        <v>5</v>
      </c>
      <c r="HV125" s="10" vm="46444">
        <v>12276</v>
      </c>
      <c r="HW125" s="10" vm="36479">
        <v>0</v>
      </c>
      <c r="HX125" s="10" vm="29988">
        <v>0</v>
      </c>
      <c r="HY125" s="10" vm="23036">
        <v>-92</v>
      </c>
      <c r="HZ125" s="10" vm="16633">
        <v>0</v>
      </c>
      <c r="IA125" s="10" vm="44705">
        <v>0</v>
      </c>
      <c r="IB125" s="10" vm="9881">
        <v>0</v>
      </c>
      <c r="IC125" s="10" vm="3395">
        <v>12184</v>
      </c>
      <c r="ID125" s="10" vm="42956">
        <v>519</v>
      </c>
      <c r="IE125" s="10" vm="36261">
        <v>727</v>
      </c>
      <c r="IF125" s="10" vm="29751">
        <v>0</v>
      </c>
      <c r="IG125" s="10" vm="22840">
        <v>1246</v>
      </c>
      <c r="IH125" s="10" vm="16420">
        <v>6212</v>
      </c>
      <c r="II125" s="10" vm="54454">
        <v>5381</v>
      </c>
      <c r="IJ125" s="10" vm="9671">
        <v>0</v>
      </c>
      <c r="IK125" s="10" vm="3169">
        <v>0</v>
      </c>
      <c r="IL125" s="10" vm="52700">
        <v>-20</v>
      </c>
      <c r="IM125" s="10" vm="36033">
        <v>0</v>
      </c>
      <c r="IN125" s="10" vm="29517">
        <v>6245</v>
      </c>
      <c r="IO125" s="81" vm="22639">
        <v>6247</v>
      </c>
      <c r="IP125" s="10" vm="16204">
        <v>0</v>
      </c>
      <c r="IQ125" s="10" vm="51344">
        <v>0</v>
      </c>
      <c r="IR125" s="10" vm="9460">
        <v>0</v>
      </c>
      <c r="IS125" s="81" vm="2950">
        <v>0</v>
      </c>
      <c r="IT125" s="10" vm="49570">
        <v>0</v>
      </c>
    </row>
    <row r="126" spans="1:254" x14ac:dyDescent="0.25">
      <c r="A126" s="8" t="s">
        <v>37</v>
      </c>
      <c r="B126" s="8" t="s">
        <v>88</v>
      </c>
      <c r="C126" s="89">
        <v>44651</v>
      </c>
      <c r="D126" s="76" vm="15994">
        <v>12</v>
      </c>
      <c r="E126" s="10" vm="9249">
        <v>71184</v>
      </c>
      <c r="F126" s="10" vm="47923">
        <v>-36935</v>
      </c>
      <c r="G126" s="10" vm="42726">
        <v>-2591</v>
      </c>
      <c r="H126" s="10" vm="59664">
        <v>31658</v>
      </c>
      <c r="I126" s="10" vm="29277">
        <v>5140</v>
      </c>
      <c r="J126" s="10" vm="63461">
        <v>36798</v>
      </c>
      <c r="K126" s="10" vm="46262">
        <v>0</v>
      </c>
      <c r="L126" s="10" vm="15774">
        <v>0</v>
      </c>
      <c r="M126" s="10" vm="9035">
        <v>0</v>
      </c>
      <c r="N126" s="10" vm="44507">
        <v>2</v>
      </c>
      <c r="O126" s="10" vm="42501">
        <v>-9953</v>
      </c>
      <c r="P126" s="10" vm="35791">
        <v>1265</v>
      </c>
      <c r="Q126" s="10" vm="29123">
        <v>0</v>
      </c>
      <c r="R126" s="10" vm="22401">
        <v>0</v>
      </c>
      <c r="S126" s="10" vm="55969">
        <v>0</v>
      </c>
      <c r="T126" s="10" vm="15565">
        <v>28112</v>
      </c>
      <c r="U126" s="10" vm="8822">
        <v>0</v>
      </c>
      <c r="V126" s="10" vm="54261">
        <v>28112</v>
      </c>
      <c r="W126" s="10" vm="42276">
        <v>0</v>
      </c>
      <c r="X126" s="10" vm="35555">
        <v>7795</v>
      </c>
      <c r="Y126" s="10" vm="28972">
        <v>0</v>
      </c>
      <c r="Z126" s="10" vm="22177">
        <v>0</v>
      </c>
      <c r="AA126" s="10" vm="66101">
        <v>35907</v>
      </c>
      <c r="AB126" s="10" vm="15376">
        <v>60443</v>
      </c>
      <c r="AC126" s="10" vm="63306">
        <v>4927</v>
      </c>
      <c r="AD126" s="10" vm="51139">
        <v>65370</v>
      </c>
      <c r="AE126" s="10" vm="42057">
        <v>114</v>
      </c>
      <c r="AF126" s="10" vm="35321">
        <v>0</v>
      </c>
      <c r="AG126" s="10" vm="28738">
        <v>0</v>
      </c>
      <c r="AH126" s="10" vm="21955">
        <v>171</v>
      </c>
      <c r="AI126" s="10" vm="49347">
        <v>65655</v>
      </c>
      <c r="AJ126" s="10" vm="15169">
        <v>8467</v>
      </c>
      <c r="AK126" s="10" vm="63226">
        <v>4993</v>
      </c>
      <c r="AL126" s="10" vm="47766">
        <v>6565</v>
      </c>
      <c r="AM126" s="10" vm="41846">
        <v>2462</v>
      </c>
      <c r="AN126" s="10" vm="35101">
        <v>1586</v>
      </c>
      <c r="AO126" s="10" vm="28511">
        <v>283</v>
      </c>
      <c r="AP126" s="10" vm="21743">
        <v>0</v>
      </c>
      <c r="AQ126" s="10" vm="46038">
        <v>10020</v>
      </c>
      <c r="AR126" s="10" vm="14950">
        <v>0</v>
      </c>
      <c r="AS126" s="10" vm="8324">
        <v>0</v>
      </c>
      <c r="AT126" s="10" vm="44279">
        <v>34376</v>
      </c>
      <c r="AU126" s="10" vm="41625">
        <v>31279</v>
      </c>
      <c r="AV126" s="10" vm="64877">
        <v>835</v>
      </c>
      <c r="AW126" s="10" vm="28288">
        <v>483465</v>
      </c>
      <c r="AX126" s="10" vm="21538">
        <v>0</v>
      </c>
      <c r="AY126" s="10" vm="55776">
        <v>6743</v>
      </c>
      <c r="AZ126" s="10" vm="14734">
        <v>12</v>
      </c>
      <c r="BA126" s="10" vm="8106">
        <v>0</v>
      </c>
      <c r="BB126" s="10" vm="54029">
        <v>15851</v>
      </c>
      <c r="BC126" s="10" vm="41402">
        <v>0</v>
      </c>
      <c r="BD126" s="10" vm="34774">
        <v>0</v>
      </c>
      <c r="BE126" s="10" vm="28056">
        <v>0</v>
      </c>
      <c r="BF126" s="10" vm="21323">
        <v>0</v>
      </c>
      <c r="BG126" s="10" vm="52452">
        <v>506071</v>
      </c>
      <c r="BH126" s="10" vm="14529">
        <v>0</v>
      </c>
      <c r="BI126" s="10" vm="7896">
        <v>4403</v>
      </c>
      <c r="BJ126" s="10" vm="50921">
        <v>90340</v>
      </c>
      <c r="BK126" s="10" vm="41174">
        <v>2450</v>
      </c>
      <c r="BL126" s="10" vm="34542">
        <v>159</v>
      </c>
      <c r="BM126" s="10" vm="27825">
        <v>97352</v>
      </c>
      <c r="BN126" s="10" vm="21102">
        <v>0</v>
      </c>
      <c r="BO126" s="10" vm="49122">
        <v>0</v>
      </c>
      <c r="BP126" s="10" vm="14323">
        <v>118</v>
      </c>
      <c r="BQ126" s="10" vm="7722">
        <v>36791</v>
      </c>
      <c r="BR126" s="10" vm="47542">
        <v>36909</v>
      </c>
      <c r="BS126" s="10" vm="40955">
        <v>60443</v>
      </c>
      <c r="BT126" s="10" vm="34317">
        <v>566514</v>
      </c>
      <c r="BU126" s="10" vm="27598">
        <v>162612</v>
      </c>
      <c r="BV126" s="10" vm="20883">
        <v>143000</v>
      </c>
      <c r="BW126" s="10" vm="45814">
        <v>0</v>
      </c>
      <c r="BX126" s="10" vm="14108">
        <v>11185</v>
      </c>
      <c r="BY126" s="10" vm="7538">
        <v>0</v>
      </c>
      <c r="BZ126" s="10" vm="44061">
        <v>0</v>
      </c>
      <c r="CA126" s="10" vm="40737">
        <v>1138</v>
      </c>
      <c r="CB126" s="10" vm="64753">
        <v>317935</v>
      </c>
      <c r="CC126" s="10" vm="27374">
        <v>4120</v>
      </c>
      <c r="CD126" s="10" vm="20680">
        <v>803</v>
      </c>
      <c r="CE126" s="10" vm="55561">
        <v>243656</v>
      </c>
      <c r="CF126" s="10" vm="13888">
        <v>241680</v>
      </c>
      <c r="CG126" s="10" vm="7325">
        <v>0</v>
      </c>
      <c r="CH126" s="10" vm="53811">
        <v>1976</v>
      </c>
      <c r="CI126" s="10" vm="40493">
        <v>0</v>
      </c>
      <c r="CJ126" s="10" vm="33937">
        <v>0</v>
      </c>
      <c r="CK126" s="10" vm="27148">
        <v>243656</v>
      </c>
      <c r="CL126" s="10" vm="20468">
        <v>3237</v>
      </c>
      <c r="CM126" s="10" vm="52313">
        <v>2549</v>
      </c>
      <c r="CN126" s="10" vm="13683">
        <v>0</v>
      </c>
      <c r="CO126" s="10" vm="7111">
        <v>688</v>
      </c>
      <c r="CP126" s="10" vm="50691">
        <v>493</v>
      </c>
      <c r="CQ126" s="10" vm="40267">
        <v>0</v>
      </c>
      <c r="CR126" s="10" vm="33703">
        <v>774</v>
      </c>
      <c r="CS126" s="10" vm="26915">
        <v>-281</v>
      </c>
      <c r="CT126" s="10" vm="20247">
        <v>0</v>
      </c>
      <c r="CU126" s="10" vm="48896">
        <v>42</v>
      </c>
      <c r="CV126" s="10" vm="13473">
        <v>616</v>
      </c>
      <c r="CW126" s="10" vm="63058">
        <v>-658</v>
      </c>
      <c r="CX126" s="10" vm="47321">
        <v>0</v>
      </c>
      <c r="CY126" s="10" vm="40045">
        <v>0</v>
      </c>
      <c r="CZ126" s="10" vm="33473">
        <v>0</v>
      </c>
      <c r="DA126" s="10" vm="26688">
        <v>0</v>
      </c>
      <c r="DB126" s="81" vm="20030">
        <v>0</v>
      </c>
      <c r="DC126" s="81" vm="45592">
        <v>0</v>
      </c>
      <c r="DD126" s="81" vm="13254">
        <v>0</v>
      </c>
      <c r="DE126" s="81" vm="6732">
        <v>0</v>
      </c>
      <c r="DF126" s="10" vm="43841">
        <v>181</v>
      </c>
      <c r="DG126" s="10" vm="39821">
        <v>0</v>
      </c>
      <c r="DH126" s="10" vm="64678">
        <v>67</v>
      </c>
      <c r="DI126" s="10" vm="26457">
        <v>114</v>
      </c>
      <c r="DJ126" s="10" vm="19822">
        <v>3911</v>
      </c>
      <c r="DK126" s="10" vm="55340">
        <v>2591</v>
      </c>
      <c r="DL126" s="10" vm="13036">
        <v>1457</v>
      </c>
      <c r="DM126" s="10" vm="6516">
        <v>-137</v>
      </c>
      <c r="DN126" s="10" vm="53591">
        <v>0</v>
      </c>
      <c r="DO126" s="10" vm="39599">
        <v>0</v>
      </c>
      <c r="DP126" s="10" vm="33081">
        <v>0</v>
      </c>
      <c r="DQ126" s="10" vm="26225">
        <v>0</v>
      </c>
      <c r="DR126" s="10" vm="19606">
        <v>0</v>
      </c>
      <c r="DS126" s="10" vm="52159">
        <v>0</v>
      </c>
      <c r="DT126" s="10" vm="100591">
        <v>0</v>
      </c>
      <c r="DU126" s="10" vm="6300">
        <v>0</v>
      </c>
      <c r="DV126" s="10" vm="50470">
        <v>0</v>
      </c>
      <c r="DW126" s="10" vm="39373">
        <v>0</v>
      </c>
      <c r="DX126" s="10" vm="32846">
        <v>0</v>
      </c>
      <c r="DY126" s="10" vm="26002">
        <v>0</v>
      </c>
      <c r="DZ126" s="10" vm="19386">
        <v>514</v>
      </c>
      <c r="EA126" s="10" vm="48674">
        <v>0</v>
      </c>
      <c r="EB126" s="10" vm="12626">
        <v>260</v>
      </c>
      <c r="EC126" s="10" vm="62993">
        <v>254</v>
      </c>
      <c r="ED126" s="10" vm="47100">
        <v>0</v>
      </c>
      <c r="EE126" s="10" vm="39152">
        <v>0</v>
      </c>
      <c r="EF126" s="10" vm="32618">
        <v>0</v>
      </c>
      <c r="EG126" s="10" vm="25775">
        <v>0</v>
      </c>
      <c r="EH126" s="81" vm="19171">
        <v>16</v>
      </c>
      <c r="EI126" s="81" vm="45368">
        <v>0</v>
      </c>
      <c r="EJ126" s="81" vm="12407">
        <v>0</v>
      </c>
      <c r="EK126" s="81" vm="5924">
        <v>16</v>
      </c>
      <c r="EL126" s="10" vm="43623">
        <v>1088</v>
      </c>
      <c r="EM126" s="10" vm="38929">
        <v>0</v>
      </c>
      <c r="EN126" s="10" vm="32420">
        <v>842</v>
      </c>
      <c r="EO126" s="10" vm="25549">
        <v>246</v>
      </c>
      <c r="EP126" s="10" vm="18971">
        <v>1618</v>
      </c>
      <c r="EQ126" s="10" vm="55124">
        <v>0</v>
      </c>
      <c r="ER126" s="10" vm="12188">
        <v>1102</v>
      </c>
      <c r="ES126" s="10" vm="5712">
        <v>516</v>
      </c>
      <c r="ET126" s="10" vm="53378">
        <v>5529</v>
      </c>
      <c r="EU126" s="10" vm="38688">
        <v>2591</v>
      </c>
      <c r="EV126" s="10" vm="32224">
        <v>2559</v>
      </c>
      <c r="EW126" s="10" vm="25316">
        <v>379</v>
      </c>
      <c r="EX126" s="10" vm="18756">
        <v>1939</v>
      </c>
      <c r="EY126" s="10" vm="51965">
        <v>1103</v>
      </c>
      <c r="EZ126" s="10" vm="63821">
        <v>375</v>
      </c>
      <c r="FA126" s="10" vm="62950">
        <v>1103</v>
      </c>
      <c r="FB126" s="10" vm="50240">
        <v>515238</v>
      </c>
      <c r="FC126" s="10" vm="38466">
        <v>0</v>
      </c>
      <c r="FD126" s="10" vm="31994">
        <v>515238</v>
      </c>
      <c r="FE126" s="10" vm="25089">
        <v>6098</v>
      </c>
      <c r="FF126" s="10" vm="18536">
        <v>19263</v>
      </c>
      <c r="FG126" s="10" vm="48452">
        <v>0</v>
      </c>
      <c r="FH126" s="10" vm="11811">
        <v>-2748</v>
      </c>
      <c r="FI126" s="10" vm="5284">
        <v>5378</v>
      </c>
      <c r="FJ126" s="10" vm="46875">
        <v>0</v>
      </c>
      <c r="FK126" s="10" vm="38252">
        <v>0</v>
      </c>
      <c r="FL126" s="10" vm="31761">
        <v>543229</v>
      </c>
      <c r="FM126" s="10" vm="24850">
        <v>50661</v>
      </c>
      <c r="FN126" s="10" vm="18347">
        <v>9662</v>
      </c>
      <c r="FO126" s="10" vm="45161">
        <v>0</v>
      </c>
      <c r="FP126" s="10" vm="63786">
        <v>0</v>
      </c>
      <c r="FQ126" s="10" vm="5072">
        <v>-559</v>
      </c>
      <c r="FR126" s="10" vm="43403">
        <v>0</v>
      </c>
      <c r="FS126" s="10" vm="38019">
        <v>0</v>
      </c>
      <c r="FT126" s="10" vm="31528">
        <v>59764</v>
      </c>
      <c r="FU126" s="10" vm="24630">
        <v>483465</v>
      </c>
      <c r="FV126" s="10" vm="18157">
        <v>464577</v>
      </c>
      <c r="FW126" s="81" vm="54905">
        <v>14586</v>
      </c>
      <c r="FX126" s="81" vm="11381">
        <v>0</v>
      </c>
      <c r="FY126" s="81" vm="4890">
        <v>0</v>
      </c>
      <c r="FZ126" s="81" vm="53159">
        <v>1265</v>
      </c>
      <c r="GA126" s="81" vm="37813">
        <v>15851</v>
      </c>
      <c r="GB126" s="10" vm="31306">
        <v>1555</v>
      </c>
      <c r="GC126" s="10" vm="24398">
        <v>1126</v>
      </c>
      <c r="GD126" s="10" vm="17935">
        <v>429</v>
      </c>
      <c r="GE126" s="10" vm="51743">
        <v>2373</v>
      </c>
      <c r="GF126" s="10" vm="11163">
        <v>2351</v>
      </c>
      <c r="GG126" s="10" vm="4702">
        <v>22</v>
      </c>
      <c r="GH126" s="10" vm="50025">
        <v>1323</v>
      </c>
      <c r="GI126" s="10" vm="37592">
        <v>132</v>
      </c>
      <c r="GJ126" s="10" vm="31079">
        <v>1191</v>
      </c>
      <c r="GK126" s="10" vm="24171">
        <v>0</v>
      </c>
      <c r="GL126" s="10" vm="17716">
        <v>0</v>
      </c>
      <c r="GM126" s="10" vm="48266">
        <v>0</v>
      </c>
      <c r="GN126" s="10" vm="10957">
        <v>3672</v>
      </c>
      <c r="GO126" s="10" vm="4485">
        <v>174</v>
      </c>
      <c r="GP126" s="10" vm="46649">
        <v>3498</v>
      </c>
      <c r="GQ126" s="10" vm="37370">
        <v>4974</v>
      </c>
      <c r="GR126" s="10" vm="30849">
        <v>4974</v>
      </c>
      <c r="GS126" s="10" vm="23945">
        <v>0</v>
      </c>
      <c r="GT126" s="10" vm="17494">
        <v>13897</v>
      </c>
      <c r="GU126" s="10" vm="44945">
        <v>8757</v>
      </c>
      <c r="GV126" s="10" vm="10743">
        <v>5140</v>
      </c>
      <c r="GW126" s="10" vm="4270">
        <v>0</v>
      </c>
      <c r="GX126" s="81" vm="43185">
        <v>0</v>
      </c>
      <c r="GY126" s="10" vm="37147">
        <v>0</v>
      </c>
      <c r="GZ126" s="10" vm="64497">
        <v>0</v>
      </c>
      <c r="HA126" s="10" vm="23720">
        <v>0</v>
      </c>
      <c r="HB126" s="10" vm="17284">
        <v>0</v>
      </c>
      <c r="HC126" s="81" vm="54682">
        <v>0</v>
      </c>
      <c r="HD126" s="81" vm="10525">
        <v>159</v>
      </c>
      <c r="HE126" s="10" vm="4053">
        <v>159</v>
      </c>
      <c r="HF126" s="10" vm="52927">
        <v>1936</v>
      </c>
      <c r="HG126" s="10" vm="36918">
        <v>3664</v>
      </c>
      <c r="HH126" s="10" vm="30448">
        <v>20825</v>
      </c>
      <c r="HI126" s="10" vm="23494">
        <v>72</v>
      </c>
      <c r="HJ126" s="10" vm="17065">
        <v>6932</v>
      </c>
      <c r="HK126" s="10" vm="65761">
        <v>0</v>
      </c>
      <c r="HL126" s="10" vm="63752">
        <v>0</v>
      </c>
      <c r="HM126" s="10" vm="3836">
        <v>0</v>
      </c>
      <c r="HN126" s="10" vm="49809">
        <v>3361</v>
      </c>
      <c r="HO126" s="10" vm="36697">
        <v>36790</v>
      </c>
      <c r="HP126" s="10" vm="30214">
        <v>182</v>
      </c>
      <c r="HQ126" s="10" vm="23261">
        <v>956</v>
      </c>
      <c r="HR126" s="10" vm="16845">
        <v>1138</v>
      </c>
      <c r="HS126" s="10" vm="48071">
        <v>0</v>
      </c>
      <c r="HT126" s="10" vm="10105">
        <v>803</v>
      </c>
      <c r="HU126" s="10" vm="3619">
        <v>803</v>
      </c>
      <c r="HV126" s="10" vm="65369">
        <v>9815</v>
      </c>
      <c r="HW126" s="10" vm="64975">
        <v>50</v>
      </c>
      <c r="HX126" s="10" vm="29984">
        <v>0</v>
      </c>
      <c r="HY126" s="10" vm="23029">
        <v>240</v>
      </c>
      <c r="HZ126" s="10" vm="16628">
        <v>0</v>
      </c>
      <c r="IA126" s="10" vm="44720">
        <v>0</v>
      </c>
      <c r="IB126" s="10" vm="9887">
        <v>-152</v>
      </c>
      <c r="IC126" s="10" vm="3406">
        <v>9953</v>
      </c>
      <c r="ID126" s="10" vm="42963">
        <v>0</v>
      </c>
      <c r="IE126" s="10" vm="36247">
        <v>0</v>
      </c>
      <c r="IF126" s="10" vm="29747">
        <v>0</v>
      </c>
      <c r="IG126" s="10" vm="64228">
        <v>0</v>
      </c>
      <c r="IH126" s="10" vm="16415">
        <v>19263</v>
      </c>
      <c r="II126" s="10" vm="54467">
        <v>10491</v>
      </c>
      <c r="IJ126" s="10" vm="9677">
        <v>0</v>
      </c>
      <c r="IK126" s="10" vm="3183">
        <v>112</v>
      </c>
      <c r="IL126" s="10" vm="52708">
        <v>-51</v>
      </c>
      <c r="IM126" s="10" vm="36025">
        <v>-10</v>
      </c>
      <c r="IN126" s="10" vm="29512">
        <v>12258</v>
      </c>
      <c r="IO126" s="81" vm="22629">
        <v>12416</v>
      </c>
      <c r="IP126" s="10" vm="16195">
        <v>0</v>
      </c>
      <c r="IQ126" s="10" vm="51350">
        <v>0</v>
      </c>
      <c r="IR126" s="10" vm="9466">
        <v>0</v>
      </c>
      <c r="IS126" s="81" vm="2961">
        <v>86</v>
      </c>
      <c r="IT126" s="10" vm="49581">
        <v>227</v>
      </c>
    </row>
    <row r="127" spans="1:254" x14ac:dyDescent="0.25">
      <c r="A127" s="8" t="s">
        <v>179</v>
      </c>
      <c r="B127" s="8" t="s">
        <v>180</v>
      </c>
      <c r="C127" s="89">
        <v>44651</v>
      </c>
      <c r="D127" s="76" vm="15989">
        <v>12</v>
      </c>
      <c r="E127" s="10" vm="9241">
        <v>388273</v>
      </c>
      <c r="F127" s="10" vm="65500">
        <v>-269679</v>
      </c>
      <c r="G127" s="10" vm="42731">
        <v>-27035</v>
      </c>
      <c r="H127" s="10" vm="59670">
        <v>91559</v>
      </c>
      <c r="I127" s="10" vm="29283">
        <v>36245</v>
      </c>
      <c r="J127" s="10" vm="63468">
        <v>127804</v>
      </c>
      <c r="K127" s="10" vm="46256">
        <v>0</v>
      </c>
      <c r="L127" s="10" vm="15770">
        <v>1512</v>
      </c>
      <c r="M127" s="10" vm="9030">
        <v>0</v>
      </c>
      <c r="N127" s="10" vm="44502">
        <v>3620</v>
      </c>
      <c r="O127" s="10" vm="42508">
        <v>-73514</v>
      </c>
      <c r="P127" s="10" vm="35797">
        <v>-5103</v>
      </c>
      <c r="Q127" s="10" vm="64398">
        <v>850</v>
      </c>
      <c r="R127" s="10" vm="22409">
        <v>0</v>
      </c>
      <c r="S127" s="10" vm="55965">
        <v>0</v>
      </c>
      <c r="T127" s="10" vm="15562">
        <v>55169</v>
      </c>
      <c r="U127" s="10" vm="8812">
        <v>43</v>
      </c>
      <c r="V127" s="10" vm="54255">
        <v>55212</v>
      </c>
      <c r="W127" s="10" vm="42290">
        <v>0</v>
      </c>
      <c r="X127" s="10" vm="35561">
        <v>19458</v>
      </c>
      <c r="Y127" s="10" vm="28983">
        <v>8335</v>
      </c>
      <c r="Z127" s="10" vm="22187">
        <v>0</v>
      </c>
      <c r="AA127" s="10" vm="66091">
        <v>83005</v>
      </c>
      <c r="AB127" s="10" vm="15371">
        <v>254787</v>
      </c>
      <c r="AC127" s="10" vm="8609">
        <v>35331</v>
      </c>
      <c r="AD127" s="10" vm="51130">
        <v>290118</v>
      </c>
      <c r="AE127" s="10" vm="42070">
        <v>6018</v>
      </c>
      <c r="AF127" s="10" vm="35327">
        <v>0</v>
      </c>
      <c r="AG127" s="10" vm="28749">
        <v>0</v>
      </c>
      <c r="AH127" s="10" vm="21966">
        <v>776</v>
      </c>
      <c r="AI127" s="10" vm="49335">
        <v>296912</v>
      </c>
      <c r="AJ127" s="10" vm="15164">
        <v>56118</v>
      </c>
      <c r="AK127" s="10" vm="8477">
        <v>47826</v>
      </c>
      <c r="AL127" s="10" vm="47756">
        <v>37483</v>
      </c>
      <c r="AM127" s="10" vm="41855">
        <v>20396</v>
      </c>
      <c r="AN127" s="10" vm="35106">
        <v>1113</v>
      </c>
      <c r="AO127" s="10" vm="28521">
        <v>1190</v>
      </c>
      <c r="AP127" s="10" vm="21750">
        <v>1372</v>
      </c>
      <c r="AQ127" s="10" vm="46023">
        <v>37575</v>
      </c>
      <c r="AR127" s="10" vm="14946">
        <v>400</v>
      </c>
      <c r="AS127" s="10" vm="8317">
        <v>2395</v>
      </c>
      <c r="AT127" s="10" vm="44273">
        <v>205868</v>
      </c>
      <c r="AU127" s="10" vm="41641">
        <v>91044</v>
      </c>
      <c r="AV127" s="10" vm="34947">
        <v>4484</v>
      </c>
      <c r="AW127" s="10" vm="28298">
        <v>4473724</v>
      </c>
      <c r="AX127" s="10" vm="21545">
        <v>0</v>
      </c>
      <c r="AY127" s="10" vm="55762">
        <v>31973</v>
      </c>
      <c r="AZ127" s="10" vm="14730">
        <v>0</v>
      </c>
      <c r="BA127" s="10" vm="8093">
        <v>127445</v>
      </c>
      <c r="BB127" s="10" vm="54021">
        <v>59647</v>
      </c>
      <c r="BC127" s="10" vm="41410">
        <v>0</v>
      </c>
      <c r="BD127" s="10" vm="34780">
        <v>0</v>
      </c>
      <c r="BE127" s="10" vm="28068">
        <v>50</v>
      </c>
      <c r="BF127" s="10" vm="21334">
        <v>15978</v>
      </c>
      <c r="BG127" s="10" vm="100760">
        <v>4708817</v>
      </c>
      <c r="BH127" s="10" vm="14524">
        <v>41008</v>
      </c>
      <c r="BI127" s="10" vm="7887">
        <v>46840</v>
      </c>
      <c r="BJ127" s="10" vm="50911">
        <v>134121</v>
      </c>
      <c r="BK127" s="10" vm="41180">
        <v>0</v>
      </c>
      <c r="BL127" s="10" vm="34548">
        <v>106709</v>
      </c>
      <c r="BM127" s="10" vm="27836">
        <v>328678</v>
      </c>
      <c r="BN127" s="10" vm="21111">
        <v>41484</v>
      </c>
      <c r="BO127" s="10" vm="49115">
        <v>0</v>
      </c>
      <c r="BP127" s="10" vm="14318">
        <v>6018</v>
      </c>
      <c r="BQ127" s="10" vm="63120">
        <v>256624</v>
      </c>
      <c r="BR127" s="10" vm="47532">
        <v>304126</v>
      </c>
      <c r="BS127" s="10" vm="40960">
        <v>24552</v>
      </c>
      <c r="BT127" s="10" vm="34323">
        <v>4733369</v>
      </c>
      <c r="BU127" s="10" vm="27605">
        <v>1289530</v>
      </c>
      <c r="BV127" s="10" vm="20891">
        <v>500095</v>
      </c>
      <c r="BW127" s="10" vm="45808">
        <v>460</v>
      </c>
      <c r="BX127" s="10" vm="14104">
        <v>347694</v>
      </c>
      <c r="BY127" s="10" vm="7532">
        <v>0</v>
      </c>
      <c r="BZ127" s="10" vm="44055">
        <v>38280</v>
      </c>
      <c r="CA127" s="10" vm="40744">
        <v>36885</v>
      </c>
      <c r="CB127" s="10" vm="34141">
        <v>2212944</v>
      </c>
      <c r="CC127" s="10" vm="27383">
        <v>40140</v>
      </c>
      <c r="CD127" s="10" vm="20687">
        <v>0</v>
      </c>
      <c r="CE127" s="10" vm="55556">
        <v>2480285</v>
      </c>
      <c r="CF127" s="10" vm="13885">
        <v>1456234</v>
      </c>
      <c r="CG127" s="10" vm="7316">
        <v>1029358</v>
      </c>
      <c r="CH127" s="10" vm="53803">
        <v>19472</v>
      </c>
      <c r="CI127" s="10" vm="40510">
        <v>-24779</v>
      </c>
      <c r="CJ127" s="10" vm="33943">
        <v>0</v>
      </c>
      <c r="CK127" s="10" vm="27161">
        <v>2480285</v>
      </c>
      <c r="CL127" s="10" vm="20477">
        <v>32178</v>
      </c>
      <c r="CM127" s="10" vm="65886">
        <v>27035</v>
      </c>
      <c r="CN127" s="10" vm="13677">
        <v>997</v>
      </c>
      <c r="CO127" s="10" vm="7101">
        <v>4146</v>
      </c>
      <c r="CP127" s="10" vm="50681">
        <v>13211</v>
      </c>
      <c r="CQ127" s="10" vm="40279">
        <v>0</v>
      </c>
      <c r="CR127" s="10" vm="33709">
        <v>15453</v>
      </c>
      <c r="CS127" s="10" vm="26926">
        <v>-2242</v>
      </c>
      <c r="CT127" s="10" vm="20257">
        <v>0</v>
      </c>
      <c r="CU127" s="10" vm="48883">
        <v>0</v>
      </c>
      <c r="CV127" s="10" vm="13468">
        <v>5057</v>
      </c>
      <c r="CW127" s="10" vm="6916">
        <v>-5057</v>
      </c>
      <c r="CX127" s="10" vm="47311">
        <v>515</v>
      </c>
      <c r="CY127" s="10" vm="40058">
        <v>0</v>
      </c>
      <c r="CZ127" s="10" vm="33478">
        <v>3909</v>
      </c>
      <c r="DA127" s="10" vm="26697">
        <v>-3394</v>
      </c>
      <c r="DB127" s="81" vm="20037">
        <v>16300</v>
      </c>
      <c r="DC127" s="81" vm="45579">
        <v>0</v>
      </c>
      <c r="DD127" s="81" vm="13250">
        <v>0</v>
      </c>
      <c r="DE127" s="81" vm="6724">
        <v>16300</v>
      </c>
      <c r="DF127" s="10" vm="43834">
        <v>4683</v>
      </c>
      <c r="DG127" s="10" vm="39836">
        <v>0</v>
      </c>
      <c r="DH127" s="10" vm="33281">
        <v>5948</v>
      </c>
      <c r="DI127" s="10" vm="26467">
        <v>-1265</v>
      </c>
      <c r="DJ127" s="10" vm="19828">
        <v>66887</v>
      </c>
      <c r="DK127" s="10" vm="66280">
        <v>27035</v>
      </c>
      <c r="DL127" s="10" vm="13032">
        <v>31364</v>
      </c>
      <c r="DM127" s="10" vm="6504">
        <v>8488</v>
      </c>
      <c r="DN127" s="10" vm="53584">
        <v>0</v>
      </c>
      <c r="DO127" s="10" vm="39606">
        <v>0</v>
      </c>
      <c r="DP127" s="10" vm="33087">
        <v>0</v>
      </c>
      <c r="DQ127" s="10" vm="26238">
        <v>0</v>
      </c>
      <c r="DR127" s="10" vm="19616">
        <v>0</v>
      </c>
      <c r="DS127" s="10" vm="52154">
        <v>0</v>
      </c>
      <c r="DT127" s="10" vm="12831">
        <v>0</v>
      </c>
      <c r="DU127" s="10" vm="6289">
        <v>0</v>
      </c>
      <c r="DV127" s="10" vm="50460">
        <v>0</v>
      </c>
      <c r="DW127" s="10" vm="39378">
        <v>0</v>
      </c>
      <c r="DX127" s="10" vm="32852">
        <v>0</v>
      </c>
      <c r="DY127" s="10" vm="26013">
        <v>0</v>
      </c>
      <c r="DZ127" s="10" vm="19396">
        <v>2991</v>
      </c>
      <c r="EA127" s="10" vm="48667">
        <v>0</v>
      </c>
      <c r="EB127" s="10" vm="12621">
        <v>1547</v>
      </c>
      <c r="EC127" s="10" vm="6105">
        <v>1444</v>
      </c>
      <c r="ED127" s="10" vm="47090">
        <v>0</v>
      </c>
      <c r="EE127" s="10" vm="39157">
        <v>0</v>
      </c>
      <c r="EF127" s="10" vm="32624">
        <v>0</v>
      </c>
      <c r="EG127" s="10" vm="25782">
        <v>0</v>
      </c>
      <c r="EH127" s="81" vm="19178">
        <v>0</v>
      </c>
      <c r="EI127" s="81" vm="45363">
        <v>0</v>
      </c>
      <c r="EJ127" s="81" vm="12403">
        <v>0</v>
      </c>
      <c r="EK127" s="81" vm="5919">
        <v>0</v>
      </c>
      <c r="EL127" s="10" vm="43617">
        <v>21483</v>
      </c>
      <c r="EM127" s="10" vm="38935">
        <v>0</v>
      </c>
      <c r="EN127" s="10" vm="32425">
        <v>30900</v>
      </c>
      <c r="EO127" s="10" vm="25558">
        <v>-9417</v>
      </c>
      <c r="EP127" s="10" vm="18976">
        <v>24474</v>
      </c>
      <c r="EQ127" s="10" vm="55120">
        <v>0</v>
      </c>
      <c r="ER127" s="10" vm="12183">
        <v>32447</v>
      </c>
      <c r="ES127" s="10" vm="5703">
        <v>-7973</v>
      </c>
      <c r="ET127" s="10" vm="53369">
        <v>91361</v>
      </c>
      <c r="EU127" s="10" vm="38705">
        <v>27035</v>
      </c>
      <c r="EV127" s="10" vm="32230">
        <v>63811</v>
      </c>
      <c r="EW127" s="10" vm="25328">
        <v>515</v>
      </c>
      <c r="EX127" s="10" vm="18766">
        <v>22844</v>
      </c>
      <c r="EY127" s="10" vm="51950">
        <v>4166</v>
      </c>
      <c r="EZ127" s="10" vm="63818">
        <v>3833</v>
      </c>
      <c r="FA127" s="10" vm="5491">
        <v>4166</v>
      </c>
      <c r="FB127" s="10" vm="50230">
        <v>4536078</v>
      </c>
      <c r="FC127" s="10" vm="38479">
        <v>0</v>
      </c>
      <c r="FD127" s="10" vm="32000">
        <v>4536078</v>
      </c>
      <c r="FE127" s="10" vm="25100">
        <v>137992</v>
      </c>
      <c r="FF127" s="10" vm="18546">
        <v>40294</v>
      </c>
      <c r="FG127" s="10" vm="48440">
        <v>0</v>
      </c>
      <c r="FH127" s="10" vm="11806">
        <v>-50942</v>
      </c>
      <c r="FI127" s="10" vm="5276">
        <v>38905</v>
      </c>
      <c r="FJ127" s="10" vm="46865">
        <v>-7012</v>
      </c>
      <c r="FK127" s="10" vm="38266">
        <v>860</v>
      </c>
      <c r="FL127" s="10" vm="31767">
        <v>4696175</v>
      </c>
      <c r="FM127" s="10" vm="24859">
        <v>194965</v>
      </c>
      <c r="FN127" s="10" vm="64065">
        <v>33187</v>
      </c>
      <c r="FO127" s="10" vm="45148">
        <v>1521</v>
      </c>
      <c r="FP127" s="10" vm="11595">
        <v>0</v>
      </c>
      <c r="FQ127" s="10" vm="5063">
        <v>-7222</v>
      </c>
      <c r="FR127" s="10" vm="43397">
        <v>0</v>
      </c>
      <c r="FS127" s="10" vm="38035">
        <v>0</v>
      </c>
      <c r="FT127" s="10" vm="31533">
        <v>222451</v>
      </c>
      <c r="FU127" s="10" vm="24639">
        <v>4473724</v>
      </c>
      <c r="FV127" s="10" vm="18163">
        <v>4341113</v>
      </c>
      <c r="FW127" s="81" vm="54893">
        <v>60905</v>
      </c>
      <c r="FX127" s="81" vm="11375">
        <v>495</v>
      </c>
      <c r="FY127" s="81" vm="4878">
        <v>-3662</v>
      </c>
      <c r="FZ127" s="81" vm="53152">
        <v>1909</v>
      </c>
      <c r="GA127" s="81" vm="37821">
        <v>59647</v>
      </c>
      <c r="GB127" s="10" vm="31311">
        <v>53886</v>
      </c>
      <c r="GC127" s="10" vm="24409">
        <v>35298</v>
      </c>
      <c r="GD127" s="10" vm="17943">
        <v>18588</v>
      </c>
      <c r="GE127" s="10" vm="51737">
        <v>2272</v>
      </c>
      <c r="GF127" s="10" vm="11156">
        <v>1427</v>
      </c>
      <c r="GG127" s="10" vm="4690">
        <v>845</v>
      </c>
      <c r="GH127" s="10" vm="50015">
        <v>3723</v>
      </c>
      <c r="GI127" s="10" vm="37599">
        <v>1795</v>
      </c>
      <c r="GJ127" s="10" vm="31084">
        <v>1928</v>
      </c>
      <c r="GK127" s="10" vm="24182">
        <v>0</v>
      </c>
      <c r="GL127" s="10" vm="17725">
        <v>0</v>
      </c>
      <c r="GM127" s="10" vm="48260">
        <v>0</v>
      </c>
      <c r="GN127" s="10" vm="10950">
        <v>0</v>
      </c>
      <c r="GO127" s="10" vm="4477">
        <v>0</v>
      </c>
      <c r="GP127" s="10" vm="46639">
        <v>0</v>
      </c>
      <c r="GQ127" s="10" vm="37376">
        <v>43335</v>
      </c>
      <c r="GR127" s="10" vm="30854">
        <v>28451</v>
      </c>
      <c r="GS127" s="10" vm="23951">
        <v>14884</v>
      </c>
      <c r="GT127" s="10" vm="17500">
        <v>103216</v>
      </c>
      <c r="GU127" s="10" vm="44940">
        <v>66971</v>
      </c>
      <c r="GV127" s="10" vm="10737">
        <v>36245</v>
      </c>
      <c r="GW127" s="10" vm="4263">
        <v>106673</v>
      </c>
      <c r="GX127" s="81" vm="43179">
        <v>0</v>
      </c>
      <c r="GY127" s="10" vm="37155">
        <v>0</v>
      </c>
      <c r="GZ127" s="10" vm="30653">
        <v>0</v>
      </c>
      <c r="HA127" s="10" vm="23728">
        <v>0</v>
      </c>
      <c r="HB127" s="10" vm="17291">
        <v>0</v>
      </c>
      <c r="HC127" s="81" vm="54678">
        <v>0</v>
      </c>
      <c r="HD127" s="81" vm="10520">
        <v>36</v>
      </c>
      <c r="HE127" s="10" vm="4045">
        <v>106709</v>
      </c>
      <c r="HF127" s="10" vm="52920">
        <v>9962</v>
      </c>
      <c r="HG127" s="10" vm="36934">
        <v>17232</v>
      </c>
      <c r="HH127" s="10" vm="30454">
        <v>6804</v>
      </c>
      <c r="HI127" s="10" vm="23506">
        <v>114399</v>
      </c>
      <c r="HJ127" s="10" vm="17075">
        <v>61023</v>
      </c>
      <c r="HK127" s="10" vm="51538">
        <v>35</v>
      </c>
      <c r="HL127" s="10" vm="10310">
        <v>0</v>
      </c>
      <c r="HM127" s="10" vm="3826">
        <v>1786</v>
      </c>
      <c r="HN127" s="10" vm="49799">
        <v>45383</v>
      </c>
      <c r="HO127" s="10" vm="36711">
        <v>256624</v>
      </c>
      <c r="HP127" s="10" vm="30220">
        <v>33803</v>
      </c>
      <c r="HQ127" s="10" vm="23273">
        <v>3082</v>
      </c>
      <c r="HR127" s="10" vm="16855">
        <v>36885</v>
      </c>
      <c r="HS127" s="10" vm="48058">
        <v>0</v>
      </c>
      <c r="HT127" s="10" vm="10099">
        <v>0</v>
      </c>
      <c r="HU127" s="10" vm="3611">
        <v>0</v>
      </c>
      <c r="HV127" s="10" vm="46445">
        <v>71729</v>
      </c>
      <c r="HW127" s="10" vm="36480">
        <v>6135</v>
      </c>
      <c r="HX127" s="10" vm="29989">
        <v>0</v>
      </c>
      <c r="HY127" s="10" vm="23037">
        <v>1207</v>
      </c>
      <c r="HZ127" s="10" vm="16634">
        <v>259</v>
      </c>
      <c r="IA127" s="10" vm="44706">
        <v>37</v>
      </c>
      <c r="IB127" s="10" vm="9882">
        <v>-5853</v>
      </c>
      <c r="IC127" s="10" vm="3396">
        <v>73514</v>
      </c>
      <c r="ID127" s="10" vm="42957">
        <v>3100</v>
      </c>
      <c r="IE127" s="10" vm="36262">
        <v>10670</v>
      </c>
      <c r="IF127" s="10" vm="29752">
        <v>10094</v>
      </c>
      <c r="IG127" s="10" vm="64231">
        <v>23864</v>
      </c>
      <c r="IH127" s="10" vm="16421">
        <v>40294</v>
      </c>
      <c r="II127" s="10" vm="54455">
        <v>39970</v>
      </c>
      <c r="IJ127" s="10" vm="9672">
        <v>400</v>
      </c>
      <c r="IK127" s="10" vm="3170">
        <v>326</v>
      </c>
      <c r="IL127" s="10" vm="52701">
        <v>-352</v>
      </c>
      <c r="IM127" s="10" vm="36034">
        <v>73</v>
      </c>
      <c r="IN127" s="10" vm="29518">
        <v>44037</v>
      </c>
      <c r="IO127" s="81" vm="22640">
        <v>44997</v>
      </c>
      <c r="IP127" s="10" vm="16205">
        <v>0</v>
      </c>
      <c r="IQ127" s="10" vm="51345">
        <v>-207</v>
      </c>
      <c r="IR127" s="10" vm="9461">
        <v>-10</v>
      </c>
      <c r="IS127" s="81" vm="2951">
        <v>788</v>
      </c>
      <c r="IT127" s="10" vm="49571">
        <v>788</v>
      </c>
    </row>
    <row r="128" spans="1:254" x14ac:dyDescent="0.25">
      <c r="A128" s="8" t="s">
        <v>108</v>
      </c>
      <c r="B128" s="8" t="s">
        <v>109</v>
      </c>
      <c r="C128" s="89">
        <v>44651</v>
      </c>
      <c r="D128" s="76" vm="15995">
        <v>12</v>
      </c>
      <c r="E128" s="10" vm="9250">
        <v>207714</v>
      </c>
      <c r="F128" s="10" vm="65506">
        <v>-132566</v>
      </c>
      <c r="G128" s="10" vm="42727">
        <v>-14270</v>
      </c>
      <c r="H128" s="10" vm="59665">
        <v>60878</v>
      </c>
      <c r="I128" s="10" vm="29278">
        <v>13797</v>
      </c>
      <c r="J128" s="10" vm="63462">
        <v>74675</v>
      </c>
      <c r="K128" s="10" vm="46263">
        <v>0</v>
      </c>
      <c r="L128" s="10" vm="15775">
        <v>0</v>
      </c>
      <c r="M128" s="10" vm="9036">
        <v>0</v>
      </c>
      <c r="N128" s="10" vm="44508">
        <v>345</v>
      </c>
      <c r="O128" s="10" vm="42502">
        <v>-19537</v>
      </c>
      <c r="P128" s="10" vm="35792">
        <v>0</v>
      </c>
      <c r="Q128" s="10" vm="64394">
        <v>0</v>
      </c>
      <c r="R128" s="10" vm="22402">
        <v>0</v>
      </c>
      <c r="S128" s="10" vm="55970">
        <v>0</v>
      </c>
      <c r="T128" s="10" vm="15566">
        <v>55483</v>
      </c>
      <c r="U128" s="10" vm="8823">
        <v>0</v>
      </c>
      <c r="V128" s="10" vm="54262">
        <v>55483</v>
      </c>
      <c r="W128" s="10" vm="42277">
        <v>0</v>
      </c>
      <c r="X128" s="10" vm="35556">
        <v>9353</v>
      </c>
      <c r="Y128" s="10" vm="28973">
        <v>18280</v>
      </c>
      <c r="Z128" s="10" vm="22178">
        <v>4120</v>
      </c>
      <c r="AA128" s="10" vm="66102">
        <v>87236</v>
      </c>
      <c r="AB128" s="10" vm="15377">
        <v>144762</v>
      </c>
      <c r="AC128" s="10" vm="8618">
        <v>25372</v>
      </c>
      <c r="AD128" s="10" vm="51140">
        <v>170134</v>
      </c>
      <c r="AE128" s="10" vm="42058">
        <v>7999</v>
      </c>
      <c r="AF128" s="10" vm="35322">
        <v>0</v>
      </c>
      <c r="AG128" s="10" vm="28739">
        <v>0</v>
      </c>
      <c r="AH128" s="10" vm="21956">
        <v>4023</v>
      </c>
      <c r="AI128" s="10" vm="49348">
        <v>182156</v>
      </c>
      <c r="AJ128" s="10" vm="15170">
        <v>29806</v>
      </c>
      <c r="AK128" s="10" vm="63227">
        <v>26531</v>
      </c>
      <c r="AL128" s="10" vm="47767">
        <v>25891</v>
      </c>
      <c r="AM128" s="10" vm="41847">
        <v>8623</v>
      </c>
      <c r="AN128" s="10" vm="35102">
        <v>8760</v>
      </c>
      <c r="AO128" s="10" vm="28512">
        <v>1211</v>
      </c>
      <c r="AP128" s="10" vm="21744">
        <v>585</v>
      </c>
      <c r="AQ128" s="10" vm="46039">
        <v>25695</v>
      </c>
      <c r="AR128" s="10" vm="14951">
        <v>0</v>
      </c>
      <c r="AS128" s="10" vm="8325">
        <v>0</v>
      </c>
      <c r="AT128" s="10" vm="44280">
        <v>127102</v>
      </c>
      <c r="AU128" s="10" vm="41626">
        <v>55054</v>
      </c>
      <c r="AV128" s="10" vm="64878">
        <v>2138</v>
      </c>
      <c r="AW128" s="10" vm="28289">
        <v>1710729</v>
      </c>
      <c r="AX128" s="10" vm="21539">
        <v>0</v>
      </c>
      <c r="AY128" s="10" vm="55777">
        <v>43210</v>
      </c>
      <c r="AZ128" s="10" vm="14735">
        <v>0</v>
      </c>
      <c r="BA128" s="10" vm="8107">
        <v>100</v>
      </c>
      <c r="BB128" s="10" vm="54030">
        <v>0</v>
      </c>
      <c r="BC128" s="10" vm="41403">
        <v>0</v>
      </c>
      <c r="BD128" s="10" vm="34775">
        <v>0</v>
      </c>
      <c r="BE128" s="10" vm="28057">
        <v>6067</v>
      </c>
      <c r="BF128" s="10" vm="21324">
        <v>1683</v>
      </c>
      <c r="BG128" s="10" vm="52453">
        <v>1761789</v>
      </c>
      <c r="BH128" s="10" vm="14530">
        <v>16359</v>
      </c>
      <c r="BI128" s="10" vm="7897">
        <v>12967</v>
      </c>
      <c r="BJ128" s="10" vm="50922">
        <v>135867</v>
      </c>
      <c r="BK128" s="10" vm="41175">
        <v>0</v>
      </c>
      <c r="BL128" s="10" vm="34543">
        <v>0</v>
      </c>
      <c r="BM128" s="10" vm="27826">
        <v>165193</v>
      </c>
      <c r="BN128" s="10" vm="21103">
        <v>3537</v>
      </c>
      <c r="BO128" s="10" vm="49123">
        <v>0</v>
      </c>
      <c r="BP128" s="10" vm="14324">
        <v>8175</v>
      </c>
      <c r="BQ128" s="10" vm="63122">
        <v>45889</v>
      </c>
      <c r="BR128" s="10" vm="47543">
        <v>57601</v>
      </c>
      <c r="BS128" s="10" vm="65140">
        <v>107592</v>
      </c>
      <c r="BT128" s="10" vm="34318">
        <v>1869381</v>
      </c>
      <c r="BU128" s="10" vm="27599">
        <v>178977</v>
      </c>
      <c r="BV128" s="10" vm="20884">
        <v>438305</v>
      </c>
      <c r="BW128" s="10" vm="45815">
        <v>3498</v>
      </c>
      <c r="BX128" s="10" vm="14109">
        <v>721264</v>
      </c>
      <c r="BY128" s="10" vm="7539">
        <v>100</v>
      </c>
      <c r="BZ128" s="10" vm="44062">
        <v>46744</v>
      </c>
      <c r="CA128" s="10" vm="40738">
        <v>12266</v>
      </c>
      <c r="CB128" s="10" vm="34137">
        <v>1401154</v>
      </c>
      <c r="CC128" s="10" vm="27375">
        <v>22236</v>
      </c>
      <c r="CD128" s="10" vm="20681">
        <v>0</v>
      </c>
      <c r="CE128" s="10" vm="55562">
        <v>445991</v>
      </c>
      <c r="CF128" s="10" vm="13889">
        <v>492735</v>
      </c>
      <c r="CG128" s="10" vm="7326">
        <v>0</v>
      </c>
      <c r="CH128" s="10" vm="53812">
        <v>0</v>
      </c>
      <c r="CI128" s="10" vm="40494">
        <v>-46744</v>
      </c>
      <c r="CJ128" s="10" vm="33938">
        <v>0</v>
      </c>
      <c r="CK128" s="10" vm="27149">
        <v>445991</v>
      </c>
      <c r="CL128" s="10" vm="20469">
        <v>16909</v>
      </c>
      <c r="CM128" s="10" vm="52314">
        <v>14270</v>
      </c>
      <c r="CN128" s="10" vm="13684">
        <v>0</v>
      </c>
      <c r="CO128" s="10" vm="7112">
        <v>2639</v>
      </c>
      <c r="CP128" s="10" vm="50692">
        <v>0</v>
      </c>
      <c r="CQ128" s="10" vm="40268">
        <v>0</v>
      </c>
      <c r="CR128" s="10" vm="33704">
        <v>0</v>
      </c>
      <c r="CS128" s="10" vm="26916">
        <v>0</v>
      </c>
      <c r="CT128" s="10" vm="20248">
        <v>662</v>
      </c>
      <c r="CU128" s="10" vm="48897">
        <v>0</v>
      </c>
      <c r="CV128" s="10" vm="13474">
        <v>48</v>
      </c>
      <c r="CW128" s="10" vm="6922">
        <v>614</v>
      </c>
      <c r="CX128" s="10" vm="47322">
        <v>0</v>
      </c>
      <c r="CY128" s="10" vm="40046">
        <v>0</v>
      </c>
      <c r="CZ128" s="10" vm="33474">
        <v>0</v>
      </c>
      <c r="DA128" s="10" vm="26689">
        <v>0</v>
      </c>
      <c r="DB128" s="81" vm="20031">
        <v>0</v>
      </c>
      <c r="DC128" s="81" vm="45593">
        <v>0</v>
      </c>
      <c r="DD128" s="81" vm="13255">
        <v>0</v>
      </c>
      <c r="DE128" s="81" vm="6733">
        <v>0</v>
      </c>
      <c r="DF128" s="10" vm="43842">
        <v>1920</v>
      </c>
      <c r="DG128" s="10" vm="39822">
        <v>0</v>
      </c>
      <c r="DH128" s="10" vm="33277">
        <v>2264</v>
      </c>
      <c r="DI128" s="10" vm="26458">
        <v>-344</v>
      </c>
      <c r="DJ128" s="10" vm="19823">
        <v>19491</v>
      </c>
      <c r="DK128" s="10" vm="55341">
        <v>14270</v>
      </c>
      <c r="DL128" s="10" vm="13037">
        <v>2312</v>
      </c>
      <c r="DM128" s="10" vm="6517">
        <v>2909</v>
      </c>
      <c r="DN128" s="10" vm="53592">
        <v>0</v>
      </c>
      <c r="DO128" s="10" vm="39600">
        <v>0</v>
      </c>
      <c r="DP128" s="10" vm="33082">
        <v>0</v>
      </c>
      <c r="DQ128" s="10" vm="26226">
        <v>0</v>
      </c>
      <c r="DR128" s="10" vm="19607">
        <v>272</v>
      </c>
      <c r="DS128" s="10" vm="52160">
        <v>0</v>
      </c>
      <c r="DT128" s="10" vm="12836">
        <v>139</v>
      </c>
      <c r="DU128" s="10" vm="6301">
        <v>133</v>
      </c>
      <c r="DV128" s="10" vm="50471">
        <v>0</v>
      </c>
      <c r="DW128" s="10" vm="39374">
        <v>0</v>
      </c>
      <c r="DX128" s="10" vm="32847">
        <v>0</v>
      </c>
      <c r="DY128" s="10" vm="26003">
        <v>0</v>
      </c>
      <c r="DZ128" s="10" vm="19387">
        <v>0</v>
      </c>
      <c r="EA128" s="10" vm="48675">
        <v>0</v>
      </c>
      <c r="EB128" s="10" vm="12627">
        <v>0</v>
      </c>
      <c r="EC128" s="10" vm="6111">
        <v>0</v>
      </c>
      <c r="ED128" s="10" vm="47101">
        <v>1734</v>
      </c>
      <c r="EE128" s="10" vm="39153">
        <v>0</v>
      </c>
      <c r="EF128" s="10" vm="32619">
        <v>1832</v>
      </c>
      <c r="EG128" s="10" vm="25776">
        <v>-98</v>
      </c>
      <c r="EH128" s="81" vm="19172">
        <v>1657</v>
      </c>
      <c r="EI128" s="81" vm="45369">
        <v>0</v>
      </c>
      <c r="EJ128" s="81" vm="12408">
        <v>0</v>
      </c>
      <c r="EK128" s="81" vm="5925">
        <v>1657</v>
      </c>
      <c r="EL128" s="10" vm="43624">
        <v>2404</v>
      </c>
      <c r="EM128" s="10" vm="38930">
        <v>0</v>
      </c>
      <c r="EN128" s="10" vm="64599">
        <v>1181</v>
      </c>
      <c r="EO128" s="10" vm="25550">
        <v>1223</v>
      </c>
      <c r="EP128" s="10" vm="18972">
        <v>6067</v>
      </c>
      <c r="EQ128" s="10" vm="55125">
        <v>0</v>
      </c>
      <c r="ER128" s="10" vm="12189">
        <v>3152</v>
      </c>
      <c r="ES128" s="10" vm="5713">
        <v>2915</v>
      </c>
      <c r="ET128" s="10" vm="53379">
        <v>25558</v>
      </c>
      <c r="EU128" s="10" vm="38689">
        <v>14270</v>
      </c>
      <c r="EV128" s="10" vm="32225">
        <v>5464</v>
      </c>
      <c r="EW128" s="10" vm="25317">
        <v>5824</v>
      </c>
      <c r="EX128" s="10" vm="18757">
        <v>10298</v>
      </c>
      <c r="EY128" s="10" vm="51966">
        <v>5276</v>
      </c>
      <c r="EZ128" s="10" vm="11999">
        <v>2919</v>
      </c>
      <c r="FA128" s="10" vm="5501">
        <v>5276</v>
      </c>
      <c r="FB128" s="10" vm="50241">
        <v>1930526</v>
      </c>
      <c r="FC128" s="10" vm="38467">
        <v>0</v>
      </c>
      <c r="FD128" s="10" vm="31995">
        <v>1930526</v>
      </c>
      <c r="FE128" s="10" vm="25090">
        <v>114414</v>
      </c>
      <c r="FF128" s="10" vm="18537">
        <v>17643</v>
      </c>
      <c r="FG128" s="10" vm="48453">
        <v>0</v>
      </c>
      <c r="FH128" s="10" vm="11812">
        <v>-17170</v>
      </c>
      <c r="FI128" s="10" vm="5285">
        <v>9571</v>
      </c>
      <c r="FJ128" s="10" vm="46876">
        <v>-17776</v>
      </c>
      <c r="FK128" s="10" vm="38253">
        <v>0</v>
      </c>
      <c r="FL128" s="10" vm="31762">
        <v>2037208</v>
      </c>
      <c r="FM128" s="10" vm="24851">
        <v>308797</v>
      </c>
      <c r="FN128" s="10" vm="18348">
        <v>26002</v>
      </c>
      <c r="FO128" s="10" vm="45162">
        <v>0</v>
      </c>
      <c r="FP128" s="10" vm="11598">
        <v>0</v>
      </c>
      <c r="FQ128" s="10" vm="5073">
        <v>-8320</v>
      </c>
      <c r="FR128" s="10" vm="43404">
        <v>0</v>
      </c>
      <c r="FS128" s="10" vm="38020">
        <v>0</v>
      </c>
      <c r="FT128" s="10" vm="31529">
        <v>326479</v>
      </c>
      <c r="FU128" s="10" vm="24631">
        <v>1710729</v>
      </c>
      <c r="FV128" s="10" vm="18158">
        <v>1621729</v>
      </c>
      <c r="FW128" s="81" vm="54906">
        <v>0</v>
      </c>
      <c r="FX128" s="81" vm="11382">
        <v>0</v>
      </c>
      <c r="FY128" s="81" vm="4891">
        <v>0</v>
      </c>
      <c r="FZ128" s="81" vm="53160">
        <v>0</v>
      </c>
      <c r="GA128" s="81" vm="37814">
        <v>0</v>
      </c>
      <c r="GB128" s="10" vm="31307">
        <v>9216</v>
      </c>
      <c r="GC128" s="10" vm="24399">
        <v>5419</v>
      </c>
      <c r="GD128" s="10" vm="100604">
        <v>3797</v>
      </c>
      <c r="GE128" s="10" vm="51744">
        <v>245</v>
      </c>
      <c r="GF128" s="10" vm="11164">
        <v>44</v>
      </c>
      <c r="GG128" s="10" vm="4703">
        <v>201</v>
      </c>
      <c r="GH128" s="10" vm="50026">
        <v>1111</v>
      </c>
      <c r="GI128" s="10" vm="37593">
        <v>707</v>
      </c>
      <c r="GJ128" s="10" vm="31080">
        <v>404</v>
      </c>
      <c r="GK128" s="10" vm="24172">
        <v>22091</v>
      </c>
      <c r="GL128" s="10" vm="17717">
        <v>14544</v>
      </c>
      <c r="GM128" s="10" vm="48267">
        <v>7547</v>
      </c>
      <c r="GN128" s="10" vm="10958">
        <v>10523</v>
      </c>
      <c r="GO128" s="10" vm="4486">
        <v>8925</v>
      </c>
      <c r="GP128" s="10" vm="46650">
        <v>1598</v>
      </c>
      <c r="GQ128" s="10" vm="37371">
        <v>233</v>
      </c>
      <c r="GR128" s="10" vm="30850">
        <v>-17</v>
      </c>
      <c r="GS128" s="10" vm="23946">
        <v>250</v>
      </c>
      <c r="GT128" s="10" vm="17495">
        <v>43419</v>
      </c>
      <c r="GU128" s="10" vm="44946">
        <v>29622</v>
      </c>
      <c r="GV128" s="10" vm="10744">
        <v>13797</v>
      </c>
      <c r="GW128" s="10" vm="4271">
        <v>0</v>
      </c>
      <c r="GX128" s="81" vm="43186">
        <v>0</v>
      </c>
      <c r="GY128" s="10" vm="37148">
        <v>0</v>
      </c>
      <c r="GZ128" s="10" vm="64498">
        <v>0</v>
      </c>
      <c r="HA128" s="10" vm="23721">
        <v>0</v>
      </c>
      <c r="HB128" s="10" vm="17285">
        <v>0</v>
      </c>
      <c r="HC128" s="81" vm="54683">
        <v>0</v>
      </c>
      <c r="HD128" s="81" vm="10526">
        <v>0</v>
      </c>
      <c r="HE128" s="10" vm="4054">
        <v>0</v>
      </c>
      <c r="HF128" s="10" vm="52928">
        <v>2025</v>
      </c>
      <c r="HG128" s="10" vm="36928">
        <v>5422</v>
      </c>
      <c r="HH128" s="10" vm="30449">
        <v>7289</v>
      </c>
      <c r="HI128" s="10" vm="23495">
        <v>3301</v>
      </c>
      <c r="HJ128" s="10" vm="17066">
        <v>24313</v>
      </c>
      <c r="HK128" s="10" vm="65762">
        <v>130</v>
      </c>
      <c r="HL128" s="10" vm="10316">
        <v>0</v>
      </c>
      <c r="HM128" s="10" vm="3837">
        <v>0</v>
      </c>
      <c r="HN128" s="10" vm="49810">
        <v>3409</v>
      </c>
      <c r="HO128" s="10" vm="36705">
        <v>45889</v>
      </c>
      <c r="HP128" s="10" vm="30215">
        <v>11900</v>
      </c>
      <c r="HQ128" s="10" vm="23262">
        <v>366</v>
      </c>
      <c r="HR128" s="10" vm="16846">
        <v>12266</v>
      </c>
      <c r="HS128" s="10" vm="48072">
        <v>0</v>
      </c>
      <c r="HT128" s="10" vm="10106">
        <v>0</v>
      </c>
      <c r="HU128" s="10" vm="3620">
        <v>0</v>
      </c>
      <c r="HV128" s="10" vm="46455">
        <v>21486</v>
      </c>
      <c r="HW128" s="10" vm="36476">
        <v>853</v>
      </c>
      <c r="HX128" s="10" vm="29985">
        <v>0</v>
      </c>
      <c r="HY128" s="10" vm="23030">
        <v>722</v>
      </c>
      <c r="HZ128" s="10" vm="16629">
        <v>9</v>
      </c>
      <c r="IA128" s="10" vm="44721">
        <v>0</v>
      </c>
      <c r="IB128" s="10" vm="9888">
        <v>-3533</v>
      </c>
      <c r="IC128" s="10" vm="3407">
        <v>19537</v>
      </c>
      <c r="ID128" s="10" vm="42964">
        <v>630</v>
      </c>
      <c r="IE128" s="10" vm="36257">
        <v>680</v>
      </c>
      <c r="IF128" s="10" vm="29748">
        <v>0</v>
      </c>
      <c r="IG128" s="10" vm="22834">
        <v>1310</v>
      </c>
      <c r="IH128" s="10" vm="16416">
        <v>17643</v>
      </c>
      <c r="II128" s="10" vm="54468">
        <v>29680</v>
      </c>
      <c r="IJ128" s="10" vm="9678">
        <v>0</v>
      </c>
      <c r="IK128" s="10" vm="3184">
        <v>707</v>
      </c>
      <c r="IL128" s="10" vm="52709">
        <v>-195</v>
      </c>
      <c r="IM128" s="10" vm="36027">
        <v>113</v>
      </c>
      <c r="IN128" s="10" vm="29513">
        <v>30740</v>
      </c>
      <c r="IO128" s="81" vm="22630">
        <v>32381</v>
      </c>
      <c r="IP128" s="10" vm="16196">
        <v>1</v>
      </c>
      <c r="IQ128" s="10" vm="51351">
        <v>-11</v>
      </c>
      <c r="IR128" s="10" vm="9467">
        <v>-2</v>
      </c>
      <c r="IS128" s="81" vm="2962">
        <v>360</v>
      </c>
      <c r="IT128" s="10" vm="49582">
        <v>360</v>
      </c>
    </row>
    <row r="129" spans="1:254" x14ac:dyDescent="0.25">
      <c r="A129" s="8" t="s">
        <v>170</v>
      </c>
      <c r="B129" s="8" t="s">
        <v>102</v>
      </c>
      <c r="C129" s="89">
        <v>44651</v>
      </c>
      <c r="D129" s="76" vm="15990">
        <v>12</v>
      </c>
      <c r="E129" s="10" vm="9242">
        <v>146584</v>
      </c>
      <c r="F129" s="10" vm="65501">
        <v>-77457</v>
      </c>
      <c r="G129" s="10" vm="42732">
        <v>-24301</v>
      </c>
      <c r="H129" s="10" vm="59671">
        <v>44826</v>
      </c>
      <c r="I129" s="10" vm="29284">
        <v>14277</v>
      </c>
      <c r="J129" s="10" vm="63469">
        <v>59103</v>
      </c>
      <c r="K129" s="10" vm="46258">
        <v>0</v>
      </c>
      <c r="L129" s="10" vm="15771">
        <v>0</v>
      </c>
      <c r="M129" s="10" vm="9031">
        <v>0</v>
      </c>
      <c r="N129" s="10" vm="44503">
        <v>590</v>
      </c>
      <c r="O129" s="10" vm="42509">
        <v>-21442</v>
      </c>
      <c r="P129" s="10" vm="35798">
        <v>110</v>
      </c>
      <c r="Q129" s="10" vm="64399">
        <v>5260</v>
      </c>
      <c r="R129" s="10" vm="22410">
        <v>0</v>
      </c>
      <c r="S129" s="10" vm="55966">
        <v>0</v>
      </c>
      <c r="T129" s="10" vm="15563">
        <v>43621</v>
      </c>
      <c r="U129" s="10" vm="8813">
        <v>0</v>
      </c>
      <c r="V129" s="10" vm="54256">
        <v>43621</v>
      </c>
      <c r="W129" s="10" vm="42291">
        <v>0</v>
      </c>
      <c r="X129" s="10" vm="35562">
        <v>2556</v>
      </c>
      <c r="Y129" s="10" vm="28984">
        <v>10221</v>
      </c>
      <c r="Z129" s="10" vm="22188">
        <v>0</v>
      </c>
      <c r="AA129" s="10" vm="66098">
        <v>56398</v>
      </c>
      <c r="AB129" s="10" vm="15372">
        <v>97112</v>
      </c>
      <c r="AC129" s="10" vm="8610">
        <v>12507</v>
      </c>
      <c r="AD129" s="10" vm="51131">
        <v>109619</v>
      </c>
      <c r="AE129" s="10" vm="42071">
        <v>5155</v>
      </c>
      <c r="AF129" s="10" vm="35328">
        <v>0</v>
      </c>
      <c r="AG129" s="10" vm="28750">
        <v>0</v>
      </c>
      <c r="AH129" s="10" vm="21967">
        <v>0</v>
      </c>
      <c r="AI129" s="10" vm="49343">
        <v>114774</v>
      </c>
      <c r="AJ129" s="10" vm="15165">
        <v>18551</v>
      </c>
      <c r="AK129" s="10" vm="63221">
        <v>11299</v>
      </c>
      <c r="AL129" s="10" vm="47757">
        <v>13312</v>
      </c>
      <c r="AM129" s="10" vm="41856">
        <v>4447</v>
      </c>
      <c r="AN129" s="10" vm="35107">
        <v>5034</v>
      </c>
      <c r="AO129" s="10" vm="28522">
        <v>-59</v>
      </c>
      <c r="AP129" s="10" vm="21751">
        <v>0</v>
      </c>
      <c r="AQ129" s="10" vm="46034">
        <v>18700</v>
      </c>
      <c r="AR129" s="10" vm="14947">
        <v>0</v>
      </c>
      <c r="AS129" s="10" vm="8318">
        <v>0</v>
      </c>
      <c r="AT129" s="10" vm="44274">
        <v>71284</v>
      </c>
      <c r="AU129" s="10" vm="41642">
        <v>43490</v>
      </c>
      <c r="AV129" s="10" vm="34948">
        <v>1363</v>
      </c>
      <c r="AW129" s="10" vm="28299">
        <v>1638905</v>
      </c>
      <c r="AX129" s="10" vm="21546">
        <v>0</v>
      </c>
      <c r="AY129" s="10" vm="55773">
        <v>15596</v>
      </c>
      <c r="AZ129" s="10" vm="14731">
        <v>0</v>
      </c>
      <c r="BA129" s="10" vm="8094">
        <v>38037</v>
      </c>
      <c r="BB129" s="10" vm="54022">
        <v>592</v>
      </c>
      <c r="BC129" s="10" vm="41411">
        <v>0</v>
      </c>
      <c r="BD129" s="10" vm="34781">
        <v>0</v>
      </c>
      <c r="BE129" s="10" vm="28069">
        <v>50</v>
      </c>
      <c r="BF129" s="10" vm="21335">
        <v>0</v>
      </c>
      <c r="BG129" s="10" vm="65967">
        <v>1693180</v>
      </c>
      <c r="BH129" s="10" vm="14525">
        <v>16166</v>
      </c>
      <c r="BI129" s="10" vm="7888">
        <v>16538</v>
      </c>
      <c r="BJ129" s="10" vm="50912">
        <v>64485</v>
      </c>
      <c r="BK129" s="10" vm="41181">
        <v>0</v>
      </c>
      <c r="BL129" s="10" vm="34549">
        <v>1612</v>
      </c>
      <c r="BM129" s="10" vm="27837">
        <v>98801</v>
      </c>
      <c r="BN129" s="10" vm="21112">
        <v>8677</v>
      </c>
      <c r="BO129" s="10" vm="49118">
        <v>0</v>
      </c>
      <c r="BP129" s="10" vm="14319">
        <v>0</v>
      </c>
      <c r="BQ129" s="10" vm="7716">
        <v>62876</v>
      </c>
      <c r="BR129" s="10" vm="47533">
        <v>71553</v>
      </c>
      <c r="BS129" s="10" vm="40961">
        <v>27248</v>
      </c>
      <c r="BT129" s="10" vm="34324">
        <v>1720428</v>
      </c>
      <c r="BU129" s="10" vm="27606">
        <v>255831</v>
      </c>
      <c r="BV129" s="10" vm="20892">
        <v>358038</v>
      </c>
      <c r="BW129" s="10" vm="45810">
        <v>57</v>
      </c>
      <c r="BX129" s="10" vm="14105">
        <v>464421</v>
      </c>
      <c r="BY129" s="10" vm="7533">
        <v>33419</v>
      </c>
      <c r="BZ129" s="10" vm="44056">
        <v>51046</v>
      </c>
      <c r="CA129" s="10" vm="40745">
        <v>26076</v>
      </c>
      <c r="CB129" s="10" vm="34142">
        <v>1188888</v>
      </c>
      <c r="CC129" s="10" vm="27384">
        <v>7701</v>
      </c>
      <c r="CD129" s="10" vm="20688">
        <v>0</v>
      </c>
      <c r="CE129" s="10" vm="55557">
        <v>523839</v>
      </c>
      <c r="CF129" s="10" vm="63901">
        <v>581803</v>
      </c>
      <c r="CG129" s="10" vm="7317">
        <v>0</v>
      </c>
      <c r="CH129" s="10" vm="53804">
        <v>0</v>
      </c>
      <c r="CI129" s="10" vm="40511">
        <v>-57964</v>
      </c>
      <c r="CJ129" s="10" vm="33944">
        <v>0</v>
      </c>
      <c r="CK129" s="10" vm="27162">
        <v>523839</v>
      </c>
      <c r="CL129" s="10" vm="20478">
        <v>29366</v>
      </c>
      <c r="CM129" s="10" vm="52309">
        <v>24301</v>
      </c>
      <c r="CN129" s="10" vm="13678">
        <v>0</v>
      </c>
      <c r="CO129" s="10" vm="7102">
        <v>5065</v>
      </c>
      <c r="CP129" s="10" vm="50682">
        <v>0</v>
      </c>
      <c r="CQ129" s="10" vm="40280">
        <v>0</v>
      </c>
      <c r="CR129" s="10" vm="33710">
        <v>0</v>
      </c>
      <c r="CS129" s="10" vm="26927">
        <v>0</v>
      </c>
      <c r="CT129" s="10" vm="20258">
        <v>3</v>
      </c>
      <c r="CU129" s="10" vm="48892">
        <v>0</v>
      </c>
      <c r="CV129" s="10" vm="13469">
        <v>3595</v>
      </c>
      <c r="CW129" s="10" vm="63054">
        <v>-3592</v>
      </c>
      <c r="CX129" s="10" vm="47312">
        <v>0</v>
      </c>
      <c r="CY129" s="10" vm="40059">
        <v>0</v>
      </c>
      <c r="CZ129" s="10" vm="33479">
        <v>863</v>
      </c>
      <c r="DA129" s="10" vm="26698">
        <v>-863</v>
      </c>
      <c r="DB129" s="81" vm="20038">
        <v>0</v>
      </c>
      <c r="DC129" s="81" vm="45589">
        <v>0</v>
      </c>
      <c r="DD129" s="81" vm="13251">
        <v>0</v>
      </c>
      <c r="DE129" s="81" vm="6725">
        <v>0</v>
      </c>
      <c r="DF129" s="10" vm="43835">
        <v>2394</v>
      </c>
      <c r="DG129" s="10" vm="39837">
        <v>0</v>
      </c>
      <c r="DH129" s="10" vm="33282">
        <v>1710</v>
      </c>
      <c r="DI129" s="10" vm="26468">
        <v>684</v>
      </c>
      <c r="DJ129" s="10" vm="19829">
        <v>31763</v>
      </c>
      <c r="DK129" s="10" vm="55337">
        <v>24301</v>
      </c>
      <c r="DL129" s="10" vm="13033">
        <v>6168</v>
      </c>
      <c r="DM129" s="10" vm="6505">
        <v>1294</v>
      </c>
      <c r="DN129" s="10" vm="53585">
        <v>0</v>
      </c>
      <c r="DO129" s="10" vm="39607">
        <v>0</v>
      </c>
      <c r="DP129" s="10" vm="33088">
        <v>0</v>
      </c>
      <c r="DQ129" s="10" vm="26239">
        <v>0</v>
      </c>
      <c r="DR129" s="10" vm="19617">
        <v>0</v>
      </c>
      <c r="DS129" s="10" vm="65824">
        <v>0</v>
      </c>
      <c r="DT129" s="10" vm="12832">
        <v>0</v>
      </c>
      <c r="DU129" s="10" vm="6290">
        <v>0</v>
      </c>
      <c r="DV129" s="10" vm="50461">
        <v>0</v>
      </c>
      <c r="DW129" s="10" vm="39379">
        <v>0</v>
      </c>
      <c r="DX129" s="10" vm="32853">
        <v>0</v>
      </c>
      <c r="DY129" s="10" vm="26014">
        <v>0</v>
      </c>
      <c r="DZ129" s="10" vm="19397">
        <v>47</v>
      </c>
      <c r="EA129" s="10" vm="48670">
        <v>0</v>
      </c>
      <c r="EB129" s="10" vm="12622">
        <v>5</v>
      </c>
      <c r="EC129" s="10" vm="6106">
        <v>42</v>
      </c>
      <c r="ED129" s="10" vm="47091">
        <v>0</v>
      </c>
      <c r="EE129" s="10" vm="65089">
        <v>0</v>
      </c>
      <c r="EF129" s="10" vm="32625">
        <v>0</v>
      </c>
      <c r="EG129" s="10" vm="25783">
        <v>0</v>
      </c>
      <c r="EH129" s="81" vm="19179">
        <v>0</v>
      </c>
      <c r="EI129" s="81" vm="45365">
        <v>0</v>
      </c>
      <c r="EJ129" s="81" vm="12404">
        <v>0</v>
      </c>
      <c r="EK129" s="81" vm="5920">
        <v>0</v>
      </c>
      <c r="EL129" s="10" vm="43618">
        <v>0</v>
      </c>
      <c r="EM129" s="10" vm="38936">
        <v>0</v>
      </c>
      <c r="EN129" s="10" vm="32426">
        <v>0</v>
      </c>
      <c r="EO129" s="10" vm="25559">
        <v>0</v>
      </c>
      <c r="EP129" s="10" vm="18977">
        <v>47</v>
      </c>
      <c r="EQ129" s="10" vm="55121">
        <v>0</v>
      </c>
      <c r="ER129" s="10" vm="12184">
        <v>5</v>
      </c>
      <c r="ES129" s="10" vm="5704">
        <v>42</v>
      </c>
      <c r="ET129" s="10" vm="53370">
        <v>31810</v>
      </c>
      <c r="EU129" s="10" vm="38706">
        <v>24301</v>
      </c>
      <c r="EV129" s="10" vm="32231">
        <v>6173</v>
      </c>
      <c r="EW129" s="10" vm="25329">
        <v>1336</v>
      </c>
      <c r="EX129" s="10" vm="18767">
        <v>3154</v>
      </c>
      <c r="EY129" s="10" vm="51961">
        <v>1181</v>
      </c>
      <c r="EZ129" s="10" vm="63819">
        <v>862</v>
      </c>
      <c r="FA129" s="10" vm="5492">
        <v>1181</v>
      </c>
      <c r="FB129" s="10" vm="50231">
        <v>1766232</v>
      </c>
      <c r="FC129" s="10" vm="38480">
        <v>0</v>
      </c>
      <c r="FD129" s="10" vm="32001">
        <v>1766232</v>
      </c>
      <c r="FE129" s="10" vm="25101">
        <v>83335</v>
      </c>
      <c r="FF129" s="10" vm="18547">
        <v>8764</v>
      </c>
      <c r="FG129" s="10" vm="48448">
        <v>0</v>
      </c>
      <c r="FH129" s="10" vm="11807">
        <v>-16476</v>
      </c>
      <c r="FI129" s="10" vm="5277">
        <v>0</v>
      </c>
      <c r="FJ129" s="10" vm="46866">
        <v>0</v>
      </c>
      <c r="FK129" s="10" vm="38267">
        <v>0</v>
      </c>
      <c r="FL129" s="10" vm="31768">
        <v>1841855</v>
      </c>
      <c r="FM129" s="10" vm="24860">
        <v>187954</v>
      </c>
      <c r="FN129" s="10" vm="64066">
        <v>17974</v>
      </c>
      <c r="FO129" s="10" vm="45158">
        <v>966</v>
      </c>
      <c r="FP129" s="10" vm="11596">
        <v>0</v>
      </c>
      <c r="FQ129" s="10" vm="5064">
        <v>-3944</v>
      </c>
      <c r="FR129" s="10" vm="43398">
        <v>0</v>
      </c>
      <c r="FS129" s="10" vm="38036">
        <v>0</v>
      </c>
      <c r="FT129" s="10" vm="31534">
        <v>202950</v>
      </c>
      <c r="FU129" s="10" vm="24640">
        <v>1638905</v>
      </c>
      <c r="FV129" s="10" vm="18164">
        <v>1578278</v>
      </c>
      <c r="FW129" s="81" vm="54901">
        <v>482</v>
      </c>
      <c r="FX129" s="81" vm="11376">
        <v>0</v>
      </c>
      <c r="FY129" s="81" vm="4879">
        <v>0</v>
      </c>
      <c r="FZ129" s="81" vm="53153">
        <v>110</v>
      </c>
      <c r="GA129" s="81" vm="37822">
        <v>592</v>
      </c>
      <c r="GB129" s="10" vm="31312">
        <v>23390</v>
      </c>
      <c r="GC129" s="10" vm="24410">
        <v>12100</v>
      </c>
      <c r="GD129" s="10" vm="17944">
        <v>11290</v>
      </c>
      <c r="GE129" s="10" vm="51738">
        <v>383</v>
      </c>
      <c r="GF129" s="10" vm="11157">
        <v>246</v>
      </c>
      <c r="GG129" s="10" vm="4691">
        <v>137</v>
      </c>
      <c r="GH129" s="10" vm="50016">
        <v>0</v>
      </c>
      <c r="GI129" s="10" vm="37600">
        <v>0</v>
      </c>
      <c r="GJ129" s="10" vm="31085">
        <v>0</v>
      </c>
      <c r="GK129" s="10" vm="24183">
        <v>0</v>
      </c>
      <c r="GL129" s="10" vm="17726">
        <v>0</v>
      </c>
      <c r="GM129" s="10" vm="48262">
        <v>0</v>
      </c>
      <c r="GN129" s="10" vm="10951">
        <v>7148</v>
      </c>
      <c r="GO129" s="10" vm="4478">
        <v>4304</v>
      </c>
      <c r="GP129" s="10" vm="46640">
        <v>2844</v>
      </c>
      <c r="GQ129" s="10" vm="37377">
        <v>18</v>
      </c>
      <c r="GR129" s="10" vm="30855">
        <v>12</v>
      </c>
      <c r="GS129" s="10" vm="23952">
        <v>6</v>
      </c>
      <c r="GT129" s="10" vm="17501">
        <v>30939</v>
      </c>
      <c r="GU129" s="10" vm="44941">
        <v>16662</v>
      </c>
      <c r="GV129" s="10" vm="10738">
        <v>14277</v>
      </c>
      <c r="GW129" s="10" vm="4264">
        <v>842</v>
      </c>
      <c r="GX129" s="81" vm="43180">
        <v>0</v>
      </c>
      <c r="GY129" s="10" vm="37156">
        <v>0</v>
      </c>
      <c r="GZ129" s="10" vm="30654">
        <v>0</v>
      </c>
      <c r="HA129" s="10" vm="23729">
        <v>0</v>
      </c>
      <c r="HB129" s="10" vm="17292">
        <v>0</v>
      </c>
      <c r="HC129" s="81" vm="54679">
        <v>770</v>
      </c>
      <c r="HD129" s="81" vm="10521">
        <v>0</v>
      </c>
      <c r="HE129" s="10" vm="4046">
        <v>1612</v>
      </c>
      <c r="HF129" s="10" vm="52921">
        <v>1716</v>
      </c>
      <c r="HG129" s="10" vm="36935">
        <v>3815</v>
      </c>
      <c r="HH129" s="10" vm="30455">
        <v>2836</v>
      </c>
      <c r="HI129" s="10" vm="23507">
        <v>34233</v>
      </c>
      <c r="HJ129" s="10" vm="17076">
        <v>17470</v>
      </c>
      <c r="HK129" s="10" vm="51545">
        <v>17</v>
      </c>
      <c r="HL129" s="10" vm="10311">
        <v>0</v>
      </c>
      <c r="HM129" s="10" vm="3827">
        <v>0</v>
      </c>
      <c r="HN129" s="10" vm="49800">
        <v>2789</v>
      </c>
      <c r="HO129" s="10" vm="36712">
        <v>62876</v>
      </c>
      <c r="HP129" s="10" vm="30221">
        <v>22015</v>
      </c>
      <c r="HQ129" s="10" vm="23274">
        <v>4061</v>
      </c>
      <c r="HR129" s="10" vm="16856">
        <v>26076</v>
      </c>
      <c r="HS129" s="10" vm="48067">
        <v>0</v>
      </c>
      <c r="HT129" s="10" vm="10100">
        <v>0</v>
      </c>
      <c r="HU129" s="10" vm="3612">
        <v>0</v>
      </c>
      <c r="HV129" s="10" vm="46446">
        <v>21601</v>
      </c>
      <c r="HW129" s="10" vm="64976">
        <v>312</v>
      </c>
      <c r="HX129" s="10" vm="29990">
        <v>2435</v>
      </c>
      <c r="HY129" s="10" vm="23038">
        <v>228</v>
      </c>
      <c r="HZ129" s="10" vm="16635">
        <v>113</v>
      </c>
      <c r="IA129" s="10" vm="44716">
        <v>721</v>
      </c>
      <c r="IB129" s="10" vm="9883">
        <v>-3968</v>
      </c>
      <c r="IC129" s="10" vm="3397">
        <v>21442</v>
      </c>
      <c r="ID129" s="10" vm="42958">
        <v>143</v>
      </c>
      <c r="IE129" s="10" vm="36263">
        <v>9</v>
      </c>
      <c r="IF129" s="10" vm="29753">
        <v>0</v>
      </c>
      <c r="IG129" s="10" vm="22841">
        <v>152</v>
      </c>
      <c r="IH129" s="10" vm="16422">
        <v>8764</v>
      </c>
      <c r="II129" s="10" vm="54463">
        <v>20216</v>
      </c>
      <c r="IJ129" s="10" vm="9673">
        <v>966</v>
      </c>
      <c r="IK129" s="10" vm="3171">
        <v>470</v>
      </c>
      <c r="IL129" s="10" vm="52702">
        <v>-58</v>
      </c>
      <c r="IM129" s="10" vm="36035">
        <v>-50</v>
      </c>
      <c r="IN129" s="10" vm="29519">
        <v>17980</v>
      </c>
      <c r="IO129" s="81" vm="22641">
        <v>18288</v>
      </c>
      <c r="IP129" s="10" vm="16206">
        <v>0</v>
      </c>
      <c r="IQ129" s="10" vm="51346">
        <v>0</v>
      </c>
      <c r="IR129" s="10" vm="9462">
        <v>0</v>
      </c>
      <c r="IS129" s="81" vm="2952">
        <v>47</v>
      </c>
      <c r="IT129" s="10" vm="49572">
        <v>1083</v>
      </c>
    </row>
    <row r="130" spans="1:254" x14ac:dyDescent="0.25">
      <c r="A130" s="8" t="s">
        <v>549</v>
      </c>
      <c r="B130" s="8" t="s">
        <v>550</v>
      </c>
      <c r="C130" s="89">
        <v>44651</v>
      </c>
      <c r="D130" s="76" vm="15996">
        <v>12</v>
      </c>
      <c r="E130" s="10" vm="9251">
        <v>49213</v>
      </c>
      <c r="F130" s="10" vm="47924">
        <v>-34810</v>
      </c>
      <c r="G130" s="10" vm="42728">
        <v>-3248</v>
      </c>
      <c r="H130" s="10" vm="59666">
        <v>11155</v>
      </c>
      <c r="I130" s="10" vm="29279">
        <v>1963</v>
      </c>
      <c r="J130" s="10" vm="63463">
        <v>13118</v>
      </c>
      <c r="K130" s="10" vm="46264">
        <v>0</v>
      </c>
      <c r="L130" s="10" vm="15776">
        <v>75</v>
      </c>
      <c r="M130" s="10" vm="9037">
        <v>0</v>
      </c>
      <c r="N130" s="10" vm="44509">
        <v>535</v>
      </c>
      <c r="O130" s="10" vm="42503">
        <v>-7986</v>
      </c>
      <c r="P130" s="10" vm="35793">
        <v>517</v>
      </c>
      <c r="Q130" s="10" vm="29124">
        <v>0</v>
      </c>
      <c r="R130" s="10" vm="22403">
        <v>0</v>
      </c>
      <c r="S130" s="10" vm="55971">
        <v>0</v>
      </c>
      <c r="T130" s="10" vm="15567">
        <v>6259</v>
      </c>
      <c r="U130" s="10" vm="8824">
        <v>0</v>
      </c>
      <c r="V130" s="10" vm="54263">
        <v>6259</v>
      </c>
      <c r="W130" s="10" vm="42286">
        <v>0</v>
      </c>
      <c r="X130" s="10" vm="35557">
        <v>2375</v>
      </c>
      <c r="Y130" s="10" vm="28974">
        <v>0</v>
      </c>
      <c r="Z130" s="10" vm="22179">
        <v>0</v>
      </c>
      <c r="AA130" s="10" vm="66103">
        <v>8634</v>
      </c>
      <c r="AB130" s="10" vm="15378">
        <v>37387</v>
      </c>
      <c r="AC130" s="10" vm="8619">
        <v>4247</v>
      </c>
      <c r="AD130" s="10" vm="51141">
        <v>41634</v>
      </c>
      <c r="AE130" s="10" vm="42066">
        <v>2207</v>
      </c>
      <c r="AF130" s="10" vm="35323">
        <v>0</v>
      </c>
      <c r="AG130" s="10" vm="28740">
        <v>0</v>
      </c>
      <c r="AH130" s="10" vm="21957">
        <v>180</v>
      </c>
      <c r="AI130" s="10" vm="49349">
        <v>44021</v>
      </c>
      <c r="AJ130" s="10" vm="15171">
        <v>6703</v>
      </c>
      <c r="AK130" s="10" vm="63228">
        <v>5234</v>
      </c>
      <c r="AL130" s="10" vm="47768">
        <v>10928</v>
      </c>
      <c r="AM130" s="10" vm="41853">
        <v>2677</v>
      </c>
      <c r="AN130" s="10" vm="64950">
        <v>0</v>
      </c>
      <c r="AO130" s="10" vm="28513">
        <v>140</v>
      </c>
      <c r="AP130" s="10" vm="21745">
        <v>284</v>
      </c>
      <c r="AQ130" s="10" vm="46040">
        <v>8046</v>
      </c>
      <c r="AR130" s="10" vm="14952">
        <v>0</v>
      </c>
      <c r="AS130" s="10" vm="8326">
        <v>0</v>
      </c>
      <c r="AT130" s="10" vm="44281">
        <v>34012</v>
      </c>
      <c r="AU130" s="10" vm="41636">
        <v>10009</v>
      </c>
      <c r="AV130" s="10" vm="34943">
        <v>814</v>
      </c>
      <c r="AW130" s="10" vm="28290">
        <v>400360</v>
      </c>
      <c r="AX130" s="10" vm="21540">
        <v>0</v>
      </c>
      <c r="AY130" s="10" vm="55778">
        <v>3743</v>
      </c>
      <c r="AZ130" s="10" vm="14736">
        <v>0</v>
      </c>
      <c r="BA130" s="10" vm="8108">
        <v>0</v>
      </c>
      <c r="BB130" s="10" vm="54031">
        <v>11325</v>
      </c>
      <c r="BC130" s="10" vm="41406">
        <v>0</v>
      </c>
      <c r="BD130" s="10" vm="34776">
        <v>0</v>
      </c>
      <c r="BE130" s="10" vm="28058">
        <v>0</v>
      </c>
      <c r="BF130" s="10" vm="21325">
        <v>0</v>
      </c>
      <c r="BG130" s="10" vm="52454">
        <v>415428</v>
      </c>
      <c r="BH130" s="10" vm="14531">
        <v>8053</v>
      </c>
      <c r="BI130" s="10" vm="7898">
        <v>1365</v>
      </c>
      <c r="BJ130" s="10" vm="50923">
        <v>7305</v>
      </c>
      <c r="BK130" s="10" vm="41176">
        <v>0</v>
      </c>
      <c r="BL130" s="10" vm="34544">
        <v>2897</v>
      </c>
      <c r="BM130" s="10" vm="27827">
        <v>19620</v>
      </c>
      <c r="BN130" s="10" vm="21104">
        <v>16185</v>
      </c>
      <c r="BO130" s="10" vm="49124">
        <v>0</v>
      </c>
      <c r="BP130" s="10" vm="14325">
        <v>2187</v>
      </c>
      <c r="BQ130" s="10" vm="63123">
        <v>11536</v>
      </c>
      <c r="BR130" s="10" vm="47544">
        <v>29908</v>
      </c>
      <c r="BS130" s="10" vm="40957">
        <v>-10288</v>
      </c>
      <c r="BT130" s="10" vm="34319">
        <v>405140</v>
      </c>
      <c r="BU130" s="10" vm="27600">
        <v>165713</v>
      </c>
      <c r="BV130" s="10" vm="20885">
        <v>0</v>
      </c>
      <c r="BW130" s="10" vm="45816">
        <v>0</v>
      </c>
      <c r="BX130" s="10" vm="14110">
        <v>178946</v>
      </c>
      <c r="BY130" s="10" vm="7540">
        <v>0</v>
      </c>
      <c r="BZ130" s="10" vm="44063">
        <v>0</v>
      </c>
      <c r="CA130" s="10" vm="40739">
        <v>2792</v>
      </c>
      <c r="CB130" s="10" vm="34138">
        <v>347451</v>
      </c>
      <c r="CC130" s="10" vm="27376">
        <v>3295</v>
      </c>
      <c r="CD130" s="10" vm="20682">
        <v>0</v>
      </c>
      <c r="CE130" s="10" vm="55563">
        <v>54394</v>
      </c>
      <c r="CF130" s="10" vm="13890">
        <v>47903</v>
      </c>
      <c r="CG130" s="10" vm="7327">
        <v>0</v>
      </c>
      <c r="CH130" s="10" vm="53813">
        <v>0</v>
      </c>
      <c r="CI130" s="10" vm="40505">
        <v>0</v>
      </c>
      <c r="CJ130" s="10" vm="33939">
        <v>6491</v>
      </c>
      <c r="CK130" s="10" vm="27150">
        <v>54394</v>
      </c>
      <c r="CL130" s="10" vm="20470">
        <v>3659</v>
      </c>
      <c r="CM130" s="10" vm="65890">
        <v>3248</v>
      </c>
      <c r="CN130" s="10" vm="13685">
        <v>0</v>
      </c>
      <c r="CO130" s="10" vm="7113">
        <v>411</v>
      </c>
      <c r="CP130" s="10" vm="50693">
        <v>258</v>
      </c>
      <c r="CQ130" s="10" vm="40276">
        <v>0</v>
      </c>
      <c r="CR130" s="10" vm="33705">
        <v>59</v>
      </c>
      <c r="CS130" s="10" vm="26917">
        <v>199</v>
      </c>
      <c r="CT130" s="10" vm="20249">
        <v>27</v>
      </c>
      <c r="CU130" s="10" vm="48898">
        <v>0</v>
      </c>
      <c r="CV130" s="10" vm="13475">
        <v>204</v>
      </c>
      <c r="CW130" s="10" vm="63059">
        <v>-177</v>
      </c>
      <c r="CX130" s="10" vm="47323">
        <v>0</v>
      </c>
      <c r="CY130" s="10" vm="40055">
        <v>0</v>
      </c>
      <c r="CZ130" s="10" vm="33475">
        <v>0</v>
      </c>
      <c r="DA130" s="10" vm="26690">
        <v>0</v>
      </c>
      <c r="DB130" s="81" vm="20032">
        <v>0</v>
      </c>
      <c r="DC130" s="81" vm="45594">
        <v>0</v>
      </c>
      <c r="DD130" s="81" vm="13256">
        <v>0</v>
      </c>
      <c r="DE130" s="81" vm="6734">
        <v>0</v>
      </c>
      <c r="DF130" s="10" vm="43843">
        <v>100</v>
      </c>
      <c r="DG130" s="10" vm="39832">
        <v>0</v>
      </c>
      <c r="DH130" s="10" vm="33278">
        <v>23</v>
      </c>
      <c r="DI130" s="10" vm="26459">
        <v>77</v>
      </c>
      <c r="DJ130" s="10" vm="19824">
        <v>4044</v>
      </c>
      <c r="DK130" s="10" vm="55342">
        <v>3248</v>
      </c>
      <c r="DL130" s="10" vm="13038">
        <v>286</v>
      </c>
      <c r="DM130" s="10" vm="6518">
        <v>510</v>
      </c>
      <c r="DN130" s="10" vm="53593">
        <v>0</v>
      </c>
      <c r="DO130" s="10" vm="39602">
        <v>0</v>
      </c>
      <c r="DP130" s="10" vm="33083">
        <v>0</v>
      </c>
      <c r="DQ130" s="10" vm="26227">
        <v>0</v>
      </c>
      <c r="DR130" s="10" vm="19608">
        <v>0</v>
      </c>
      <c r="DS130" s="10" vm="65825">
        <v>0</v>
      </c>
      <c r="DT130" s="10" vm="12837">
        <v>0</v>
      </c>
      <c r="DU130" s="10" vm="6302">
        <v>0</v>
      </c>
      <c r="DV130" s="10" vm="50472">
        <v>0</v>
      </c>
      <c r="DW130" s="10" vm="39375">
        <v>0</v>
      </c>
      <c r="DX130" s="10" vm="32848">
        <v>0</v>
      </c>
      <c r="DY130" s="10" vm="26004">
        <v>0</v>
      </c>
      <c r="DZ130" s="10" vm="19388">
        <v>963</v>
      </c>
      <c r="EA130" s="10" vm="48676">
        <v>0</v>
      </c>
      <c r="EB130" s="10" vm="12628">
        <v>449</v>
      </c>
      <c r="EC130" s="10" vm="6112">
        <v>514</v>
      </c>
      <c r="ED130" s="10" vm="47102">
        <v>0</v>
      </c>
      <c r="EE130" s="10" vm="39154">
        <v>0</v>
      </c>
      <c r="EF130" s="10" vm="32620">
        <v>0</v>
      </c>
      <c r="EG130" s="10" vm="25777">
        <v>0</v>
      </c>
      <c r="EH130" s="81" vm="19173">
        <v>0</v>
      </c>
      <c r="EI130" s="81" vm="45370">
        <v>0</v>
      </c>
      <c r="EJ130" s="81" vm="12409">
        <v>0</v>
      </c>
      <c r="EK130" s="81" vm="5926">
        <v>0</v>
      </c>
      <c r="EL130" s="10" vm="43625">
        <v>185</v>
      </c>
      <c r="EM130" s="10" vm="38931">
        <v>0</v>
      </c>
      <c r="EN130" s="10" vm="32421">
        <v>63</v>
      </c>
      <c r="EO130" s="10" vm="25551">
        <v>122</v>
      </c>
      <c r="EP130" s="10" vm="18973">
        <v>1148</v>
      </c>
      <c r="EQ130" s="10" vm="55126">
        <v>0</v>
      </c>
      <c r="ER130" s="10" vm="12190">
        <v>512</v>
      </c>
      <c r="ES130" s="10" vm="5714">
        <v>636</v>
      </c>
      <c r="ET130" s="10" vm="53380">
        <v>5192</v>
      </c>
      <c r="EU130" s="10" vm="38700">
        <v>3248</v>
      </c>
      <c r="EV130" s="10" vm="32226">
        <v>798</v>
      </c>
      <c r="EW130" s="10" vm="25318">
        <v>1146</v>
      </c>
      <c r="EX130" s="10" vm="18758">
        <v>1361</v>
      </c>
      <c r="EY130" s="10" vm="51967">
        <v>920</v>
      </c>
      <c r="EZ130" s="10" vm="12000">
        <v>264</v>
      </c>
      <c r="FA130" s="10" vm="5502">
        <v>874</v>
      </c>
      <c r="FB130" s="10" vm="50242">
        <v>450693</v>
      </c>
      <c r="FC130" s="10" vm="38476">
        <v>0</v>
      </c>
      <c r="FD130" s="10" vm="31996">
        <v>450693</v>
      </c>
      <c r="FE130" s="10" vm="25091">
        <v>25429</v>
      </c>
      <c r="FF130" s="10" vm="18538">
        <v>6059</v>
      </c>
      <c r="FG130" s="10" vm="48454">
        <v>0</v>
      </c>
      <c r="FH130" s="10" vm="11813">
        <v>-3786</v>
      </c>
      <c r="FI130" s="10" vm="5286">
        <v>0</v>
      </c>
      <c r="FJ130" s="10" vm="46877">
        <v>32169</v>
      </c>
      <c r="FK130" s="10" vm="38262">
        <v>-645</v>
      </c>
      <c r="FL130" s="10" vm="31763">
        <v>509919</v>
      </c>
      <c r="FM130" s="10" vm="24852">
        <v>89224</v>
      </c>
      <c r="FN130" s="10" vm="18349">
        <v>7872</v>
      </c>
      <c r="FO130" s="10" vm="45163">
        <v>0</v>
      </c>
      <c r="FP130" s="10" vm="11599">
        <v>0</v>
      </c>
      <c r="FQ130" s="10" vm="5074">
        <v>-886</v>
      </c>
      <c r="FR130" s="10" vm="43405">
        <v>13349</v>
      </c>
      <c r="FS130" s="10" vm="38030">
        <v>0</v>
      </c>
      <c r="FT130" s="10" vm="31530">
        <v>109559</v>
      </c>
      <c r="FU130" s="10" vm="24632">
        <v>400360</v>
      </c>
      <c r="FV130" s="10" vm="18159">
        <v>361469</v>
      </c>
      <c r="FW130" s="81" vm="54907">
        <v>10808</v>
      </c>
      <c r="FX130" s="81" vm="11383">
        <v>0</v>
      </c>
      <c r="FY130" s="81" vm="4892">
        <v>0</v>
      </c>
      <c r="FZ130" s="81" vm="53161">
        <v>517</v>
      </c>
      <c r="GA130" s="81" vm="37816">
        <v>11325</v>
      </c>
      <c r="GB130" s="10" vm="31308">
        <v>1182</v>
      </c>
      <c r="GC130" s="10" vm="24400">
        <v>750</v>
      </c>
      <c r="GD130" s="10" vm="17936">
        <v>432</v>
      </c>
      <c r="GE130" s="10" vm="51745">
        <v>558</v>
      </c>
      <c r="GF130" s="10" vm="11165">
        <v>202</v>
      </c>
      <c r="GG130" s="10" vm="4704">
        <v>356</v>
      </c>
      <c r="GH130" s="10" vm="50027">
        <v>2359</v>
      </c>
      <c r="GI130" s="10" vm="37595">
        <v>1175</v>
      </c>
      <c r="GJ130" s="10" vm="31081">
        <v>1184</v>
      </c>
      <c r="GK130" s="10" vm="24173">
        <v>0</v>
      </c>
      <c r="GL130" s="10" vm="17718">
        <v>0</v>
      </c>
      <c r="GM130" s="10" vm="48268">
        <v>0</v>
      </c>
      <c r="GN130" s="10" vm="10959">
        <v>318</v>
      </c>
      <c r="GO130" s="10" vm="4487">
        <v>327</v>
      </c>
      <c r="GP130" s="10" vm="46651">
        <v>-9</v>
      </c>
      <c r="GQ130" s="10" vm="37373">
        <v>0</v>
      </c>
      <c r="GR130" s="10" vm="30851">
        <v>0</v>
      </c>
      <c r="GS130" s="10" vm="23947">
        <v>0</v>
      </c>
      <c r="GT130" s="10" vm="17496">
        <v>4417</v>
      </c>
      <c r="GU130" s="10" vm="44947">
        <v>2454</v>
      </c>
      <c r="GV130" s="10" vm="10745">
        <v>1963</v>
      </c>
      <c r="GW130" s="10" vm="4272">
        <v>229</v>
      </c>
      <c r="GX130" s="81" vm="43187">
        <v>1396</v>
      </c>
      <c r="GY130" s="10" vm="37149">
        <v>0</v>
      </c>
      <c r="GZ130" s="10" vm="30649">
        <v>0</v>
      </c>
      <c r="HA130" s="10" vm="23722">
        <v>0</v>
      </c>
      <c r="HB130" s="10" vm="17286">
        <v>0</v>
      </c>
      <c r="HC130" s="81" vm="54684">
        <v>0</v>
      </c>
      <c r="HD130" s="81" vm="10527">
        <v>1272</v>
      </c>
      <c r="HE130" s="10" vm="4055">
        <v>2897</v>
      </c>
      <c r="HF130" s="10" vm="52929">
        <v>821</v>
      </c>
      <c r="HG130" s="10" vm="36929">
        <v>2399</v>
      </c>
      <c r="HH130" s="10" vm="30450">
        <v>0</v>
      </c>
      <c r="HI130" s="10" vm="23496">
        <v>0</v>
      </c>
      <c r="HJ130" s="10" vm="17067">
        <v>6602</v>
      </c>
      <c r="HK130" s="10" vm="65763">
        <v>0</v>
      </c>
      <c r="HL130" s="10" vm="10317">
        <v>0</v>
      </c>
      <c r="HM130" s="10" vm="3838">
        <v>0</v>
      </c>
      <c r="HN130" s="10" vm="49811">
        <v>1714</v>
      </c>
      <c r="HO130" s="10" vm="36706">
        <v>11536</v>
      </c>
      <c r="HP130" s="10" vm="30216">
        <v>1473</v>
      </c>
      <c r="HQ130" s="10" vm="23263">
        <v>1319</v>
      </c>
      <c r="HR130" s="10" vm="16847">
        <v>2792</v>
      </c>
      <c r="HS130" s="10" vm="48073">
        <v>0</v>
      </c>
      <c r="HT130" s="10" vm="10107">
        <v>0</v>
      </c>
      <c r="HU130" s="10" vm="3621">
        <v>0</v>
      </c>
      <c r="HV130" s="10" vm="46456">
        <v>7081</v>
      </c>
      <c r="HW130" s="10" vm="36477">
        <v>-501</v>
      </c>
      <c r="HX130" s="10" vm="29986">
        <v>1361</v>
      </c>
      <c r="HY130" s="10" vm="23031">
        <v>606</v>
      </c>
      <c r="HZ130" s="10" vm="16630">
        <v>0</v>
      </c>
      <c r="IA130" s="10" vm="44722">
        <v>0</v>
      </c>
      <c r="IB130" s="10" vm="9889">
        <v>-561</v>
      </c>
      <c r="IC130" s="10" vm="3408">
        <v>7986</v>
      </c>
      <c r="ID130" s="10" vm="42965">
        <v>421</v>
      </c>
      <c r="IE130" s="10" vm="36258">
        <v>961</v>
      </c>
      <c r="IF130" s="10" vm="29749">
        <v>1420</v>
      </c>
      <c r="IG130" s="10" vm="22835">
        <v>2802</v>
      </c>
      <c r="IH130" s="10" vm="16417">
        <v>6059</v>
      </c>
      <c r="II130" s="10" vm="54469">
        <v>8789</v>
      </c>
      <c r="IJ130" s="10" vm="9679">
        <v>0</v>
      </c>
      <c r="IK130" s="10" vm="3185">
        <v>101</v>
      </c>
      <c r="IL130" s="10" vm="52710">
        <v>-45</v>
      </c>
      <c r="IM130" s="10" vm="36028">
        <v>1121</v>
      </c>
      <c r="IN130" s="10" vm="29514">
        <v>8425</v>
      </c>
      <c r="IO130" s="81" vm="22631">
        <v>8437</v>
      </c>
      <c r="IP130" s="10" vm="16197">
        <v>3</v>
      </c>
      <c r="IQ130" s="10" vm="51352">
        <v>0</v>
      </c>
      <c r="IR130" s="10" vm="9468">
        <v>0</v>
      </c>
      <c r="IS130" s="81" vm="2963">
        <v>129</v>
      </c>
      <c r="IT130" s="10" vm="49583">
        <v>137</v>
      </c>
    </row>
    <row r="131" spans="1:254" x14ac:dyDescent="0.25">
      <c r="A131" s="8" t="s">
        <v>130</v>
      </c>
      <c r="B131" s="8" t="s">
        <v>131</v>
      </c>
      <c r="C131" s="89">
        <v>44651</v>
      </c>
      <c r="D131" s="76" vm="15991">
        <v>12</v>
      </c>
      <c r="E131" s="10" vm="9243">
        <v>11856</v>
      </c>
      <c r="F131" s="10" vm="65502">
        <v>-8008</v>
      </c>
      <c r="G131" s="10" vm="42733">
        <v>-436</v>
      </c>
      <c r="H131" s="10" vm="59672">
        <v>3412</v>
      </c>
      <c r="I131" s="10" vm="29285">
        <v>1671</v>
      </c>
      <c r="J131" s="10" vm="63470">
        <v>5083</v>
      </c>
      <c r="K131" s="10" vm="46259">
        <v>0</v>
      </c>
      <c r="L131" s="10" vm="15772">
        <v>0</v>
      </c>
      <c r="M131" s="10" vm="9032">
        <v>0</v>
      </c>
      <c r="N131" s="10" vm="44504">
        <v>2</v>
      </c>
      <c r="O131" s="10" vm="42510">
        <v>-3742</v>
      </c>
      <c r="P131" s="10" vm="35799">
        <v>0</v>
      </c>
      <c r="Q131" s="10" vm="64400">
        <v>0</v>
      </c>
      <c r="R131" s="10" vm="22411">
        <v>0</v>
      </c>
      <c r="S131" s="10" vm="55967">
        <v>0</v>
      </c>
      <c r="T131" s="10" vm="63973">
        <v>1343</v>
      </c>
      <c r="U131" s="10" vm="8814">
        <v>1</v>
      </c>
      <c r="V131" s="10" vm="54257">
        <v>1344</v>
      </c>
      <c r="W131" s="10" vm="42292">
        <v>0</v>
      </c>
      <c r="X131" s="10" vm="35563">
        <v>-203</v>
      </c>
      <c r="Y131" s="10" vm="28985">
        <v>0</v>
      </c>
      <c r="Z131" s="10" vm="22189">
        <v>0</v>
      </c>
      <c r="AA131" s="10" vm="52542">
        <v>1141</v>
      </c>
      <c r="AB131" s="10" vm="15373">
        <v>9576</v>
      </c>
      <c r="AC131" s="10" vm="63305">
        <v>1287</v>
      </c>
      <c r="AD131" s="10" vm="51132">
        <v>10863</v>
      </c>
      <c r="AE131" s="10" vm="42072">
        <v>204</v>
      </c>
      <c r="AF131" s="10" vm="35329">
        <v>0</v>
      </c>
      <c r="AG131" s="10" vm="28751">
        <v>0</v>
      </c>
      <c r="AH131" s="10" vm="21968">
        <v>0</v>
      </c>
      <c r="AI131" s="10" vm="49344">
        <v>11067</v>
      </c>
      <c r="AJ131" s="10" vm="15166">
        <v>1527</v>
      </c>
      <c r="AK131" s="10" vm="61738">
        <v>1500</v>
      </c>
      <c r="AL131" s="10" vm="47758">
        <v>1406</v>
      </c>
      <c r="AM131" s="10" vm="41857">
        <v>1277</v>
      </c>
      <c r="AN131" s="10" vm="35108">
        <v>213</v>
      </c>
      <c r="AO131" s="10" vm="28523">
        <v>-78</v>
      </c>
      <c r="AP131" s="10" vm="21752">
        <v>0</v>
      </c>
      <c r="AQ131" s="10" vm="46035">
        <v>1658</v>
      </c>
      <c r="AR131" s="10" vm="14948">
        <v>0</v>
      </c>
      <c r="AS131" s="10" vm="8319">
        <v>127</v>
      </c>
      <c r="AT131" s="10" vm="44275">
        <v>7630</v>
      </c>
      <c r="AU131" s="10" vm="41643">
        <v>3437</v>
      </c>
      <c r="AV131" s="10" vm="64879">
        <v>119</v>
      </c>
      <c r="AW131" s="10" vm="28300">
        <v>114968</v>
      </c>
      <c r="AX131" s="10" vm="21547">
        <v>0</v>
      </c>
      <c r="AY131" s="10" vm="55774">
        <v>2403</v>
      </c>
      <c r="AZ131" s="10" vm="14732">
        <v>0</v>
      </c>
      <c r="BA131" s="10" vm="8095">
        <v>0</v>
      </c>
      <c r="BB131" s="10" vm="54023">
        <v>0</v>
      </c>
      <c r="BC131" s="10" vm="41412">
        <v>0</v>
      </c>
      <c r="BD131" s="10" vm="34782">
        <v>0</v>
      </c>
      <c r="BE131" s="10" vm="28070">
        <v>0</v>
      </c>
      <c r="BF131" s="10" vm="21336">
        <v>0</v>
      </c>
      <c r="BG131" s="10" vm="65968">
        <v>117371</v>
      </c>
      <c r="BH131" s="10" vm="14526">
        <v>0</v>
      </c>
      <c r="BI131" s="10" vm="7889">
        <v>366</v>
      </c>
      <c r="BJ131" s="10" vm="50913">
        <v>1650</v>
      </c>
      <c r="BK131" s="10" vm="41182">
        <v>232</v>
      </c>
      <c r="BL131" s="10" vm="34550">
        <v>0</v>
      </c>
      <c r="BM131" s="10" vm="27838">
        <v>2248</v>
      </c>
      <c r="BN131" s="10" vm="21113">
        <v>455</v>
      </c>
      <c r="BO131" s="10" vm="49119">
        <v>0</v>
      </c>
      <c r="BP131" s="10" vm="14320">
        <v>202</v>
      </c>
      <c r="BQ131" s="10" vm="7717">
        <v>3997</v>
      </c>
      <c r="BR131" s="10" vm="47534">
        <v>4654</v>
      </c>
      <c r="BS131" s="10" vm="40962">
        <v>-2406</v>
      </c>
      <c r="BT131" s="10" vm="34325">
        <v>114965</v>
      </c>
      <c r="BU131" s="10" vm="27607">
        <v>70121</v>
      </c>
      <c r="BV131" s="10" vm="20893">
        <v>0</v>
      </c>
      <c r="BW131" s="10" vm="45811">
        <v>0</v>
      </c>
      <c r="BX131" s="10" vm="14106">
        <v>20574</v>
      </c>
      <c r="BY131" s="10" vm="7534">
        <v>0</v>
      </c>
      <c r="BZ131" s="10" vm="44057">
        <v>0</v>
      </c>
      <c r="CA131" s="10" vm="40746">
        <v>217</v>
      </c>
      <c r="CB131" s="10" vm="34143">
        <v>90912</v>
      </c>
      <c r="CC131" s="10" vm="27385">
        <v>596</v>
      </c>
      <c r="CD131" s="10" vm="20689">
        <v>0</v>
      </c>
      <c r="CE131" s="10" vm="55558">
        <v>23457</v>
      </c>
      <c r="CF131" s="10" vm="13886">
        <v>23457</v>
      </c>
      <c r="CG131" s="10" vm="7318">
        <v>0</v>
      </c>
      <c r="CH131" s="10" vm="53805">
        <v>0</v>
      </c>
      <c r="CI131" s="10" vm="40512">
        <v>0</v>
      </c>
      <c r="CJ131" s="10" vm="33945">
        <v>0</v>
      </c>
      <c r="CK131" s="10" vm="27163">
        <v>23457</v>
      </c>
      <c r="CL131" s="10" vm="20479">
        <v>688</v>
      </c>
      <c r="CM131" s="10" vm="52310">
        <v>436</v>
      </c>
      <c r="CN131" s="10" vm="13679">
        <v>0</v>
      </c>
      <c r="CO131" s="10" vm="7103">
        <v>252</v>
      </c>
      <c r="CP131" s="10" vm="50683">
        <v>93</v>
      </c>
      <c r="CQ131" s="10" vm="40281">
        <v>0</v>
      </c>
      <c r="CR131" s="10" vm="33711">
        <v>106</v>
      </c>
      <c r="CS131" s="10" vm="26928">
        <v>-13</v>
      </c>
      <c r="CT131" s="10" vm="20259">
        <v>0</v>
      </c>
      <c r="CU131" s="10" vm="48893">
        <v>0</v>
      </c>
      <c r="CV131" s="10" vm="13470">
        <v>272</v>
      </c>
      <c r="CW131" s="10" vm="1779">
        <v>-272</v>
      </c>
      <c r="CX131" s="10" vm="47313">
        <v>0</v>
      </c>
      <c r="CY131" s="10" vm="40060">
        <v>0</v>
      </c>
      <c r="CZ131" s="10" vm="33480">
        <v>0</v>
      </c>
      <c r="DA131" s="10" vm="26699">
        <v>0</v>
      </c>
      <c r="DB131" s="81" vm="20039">
        <v>0</v>
      </c>
      <c r="DC131" s="81" vm="45590">
        <v>0</v>
      </c>
      <c r="DD131" s="81" vm="13252">
        <v>0</v>
      </c>
      <c r="DE131" s="81" vm="6726">
        <v>0</v>
      </c>
      <c r="DF131" s="10" vm="43836">
        <v>8</v>
      </c>
      <c r="DG131" s="10" vm="39838">
        <v>0</v>
      </c>
      <c r="DH131" s="10" vm="33283">
        <v>0</v>
      </c>
      <c r="DI131" s="10" vm="26469">
        <v>8</v>
      </c>
      <c r="DJ131" s="10" vm="19830">
        <v>789</v>
      </c>
      <c r="DK131" s="10" vm="55338">
        <v>436</v>
      </c>
      <c r="DL131" s="10" vm="13034">
        <v>378</v>
      </c>
      <c r="DM131" s="10" vm="6506">
        <v>-25</v>
      </c>
      <c r="DN131" s="10" vm="53586">
        <v>0</v>
      </c>
      <c r="DO131" s="10" vm="39608">
        <v>0</v>
      </c>
      <c r="DP131" s="10" vm="33089">
        <v>0</v>
      </c>
      <c r="DQ131" s="10" vm="26240">
        <v>0</v>
      </c>
      <c r="DR131" s="10" vm="19618">
        <v>0</v>
      </c>
      <c r="DS131" s="10" vm="52156">
        <v>0</v>
      </c>
      <c r="DT131" s="10" vm="12833">
        <v>0</v>
      </c>
      <c r="DU131" s="10" vm="6291">
        <v>0</v>
      </c>
      <c r="DV131" s="10" vm="50462">
        <v>0</v>
      </c>
      <c r="DW131" s="10" vm="39380">
        <v>0</v>
      </c>
      <c r="DX131" s="10" vm="32854">
        <v>0</v>
      </c>
      <c r="DY131" s="10" vm="26015">
        <v>0</v>
      </c>
      <c r="DZ131" s="10" vm="19398">
        <v>0</v>
      </c>
      <c r="EA131" s="10" vm="48671">
        <v>0</v>
      </c>
      <c r="EB131" s="10" vm="12623">
        <v>0</v>
      </c>
      <c r="EC131" s="10" vm="6107">
        <v>0</v>
      </c>
      <c r="ED131" s="10" vm="47092">
        <v>0</v>
      </c>
      <c r="EE131" s="10" vm="39158">
        <v>0</v>
      </c>
      <c r="EF131" s="10" vm="32626">
        <v>0</v>
      </c>
      <c r="EG131" s="10" vm="25784">
        <v>0</v>
      </c>
      <c r="EH131" s="81" vm="19180">
        <v>0</v>
      </c>
      <c r="EI131" s="81" vm="45366">
        <v>0</v>
      </c>
      <c r="EJ131" s="81" vm="12405">
        <v>0</v>
      </c>
      <c r="EK131" s="81" vm="5921">
        <v>0</v>
      </c>
      <c r="EL131" s="10" vm="43619">
        <v>0</v>
      </c>
      <c r="EM131" s="10" vm="38937">
        <v>0</v>
      </c>
      <c r="EN131" s="10" vm="32427">
        <v>0</v>
      </c>
      <c r="EO131" s="10" vm="25560">
        <v>0</v>
      </c>
      <c r="EP131" s="10" vm="18978">
        <v>0</v>
      </c>
      <c r="EQ131" s="10" vm="55122">
        <v>0</v>
      </c>
      <c r="ER131" s="10" vm="12185">
        <v>0</v>
      </c>
      <c r="ES131" s="10" vm="5705">
        <v>0</v>
      </c>
      <c r="ET131" s="10" vm="53371">
        <v>789</v>
      </c>
      <c r="EU131" s="10" vm="38707">
        <v>436</v>
      </c>
      <c r="EV131" s="10" vm="32232">
        <v>378</v>
      </c>
      <c r="EW131" s="10" vm="25330">
        <v>-25</v>
      </c>
      <c r="EX131" s="10" vm="18768">
        <v>362</v>
      </c>
      <c r="EY131" s="10" vm="51962">
        <v>132</v>
      </c>
      <c r="EZ131" s="10" vm="11997">
        <v>174</v>
      </c>
      <c r="FA131" s="10" vm="5493">
        <v>132</v>
      </c>
      <c r="FB131" s="10" vm="50232">
        <v>129896</v>
      </c>
      <c r="FC131" s="10" vm="38481">
        <v>0</v>
      </c>
      <c r="FD131" s="10" vm="32002">
        <v>129896</v>
      </c>
      <c r="FE131" s="10" vm="25102">
        <v>2760</v>
      </c>
      <c r="FF131" s="10" vm="18548">
        <v>1437</v>
      </c>
      <c r="FG131" s="10" vm="48449">
        <v>0</v>
      </c>
      <c r="FH131" s="10" vm="11808">
        <v>-1556</v>
      </c>
      <c r="FI131" s="10" vm="1476">
        <v>0</v>
      </c>
      <c r="FJ131" s="10" vm="46867">
        <v>48</v>
      </c>
      <c r="FK131" s="10" vm="38268">
        <v>0</v>
      </c>
      <c r="FL131" s="10" vm="31769">
        <v>132585</v>
      </c>
      <c r="FM131" s="10" vm="24861">
        <v>16280</v>
      </c>
      <c r="FN131" s="10" vm="64067">
        <v>1658</v>
      </c>
      <c r="FO131" s="10" vm="45159">
        <v>0</v>
      </c>
      <c r="FP131" s="10" vm="11597">
        <v>0</v>
      </c>
      <c r="FQ131" s="10" vm="5065">
        <v>-321</v>
      </c>
      <c r="FR131" s="10" vm="43399">
        <v>0</v>
      </c>
      <c r="FS131" s="10" vm="38037">
        <v>0</v>
      </c>
      <c r="FT131" s="10" vm="31535">
        <v>17617</v>
      </c>
      <c r="FU131" s="10" vm="24641">
        <v>114968</v>
      </c>
      <c r="FV131" s="10" vm="18165">
        <v>113616</v>
      </c>
      <c r="FW131" s="81" vm="54902">
        <v>0</v>
      </c>
      <c r="FX131" s="81" vm="11377">
        <v>0</v>
      </c>
      <c r="FY131" s="81" vm="4880">
        <v>0</v>
      </c>
      <c r="FZ131" s="81" vm="53154">
        <v>0</v>
      </c>
      <c r="GA131" s="81" vm="37823">
        <v>0</v>
      </c>
      <c r="GB131" s="10" vm="31313">
        <v>1837</v>
      </c>
      <c r="GC131" s="10" vm="24411">
        <v>1228</v>
      </c>
      <c r="GD131" s="10" vm="100605">
        <v>609</v>
      </c>
      <c r="GE131" s="10" vm="51739">
        <v>0</v>
      </c>
      <c r="GF131" s="10" vm="11158">
        <v>0</v>
      </c>
      <c r="GG131" s="10" vm="4692">
        <v>0</v>
      </c>
      <c r="GH131" s="10" vm="50017">
        <v>0</v>
      </c>
      <c r="GI131" s="10" vm="37601">
        <v>0</v>
      </c>
      <c r="GJ131" s="10" vm="31086">
        <v>0</v>
      </c>
      <c r="GK131" s="10" vm="24184">
        <v>0</v>
      </c>
      <c r="GL131" s="10" vm="17727">
        <v>0</v>
      </c>
      <c r="GM131" s="10" vm="48263">
        <v>0</v>
      </c>
      <c r="GN131" s="10" vm="10952">
        <v>1106</v>
      </c>
      <c r="GO131" s="10" vm="4479">
        <v>44</v>
      </c>
      <c r="GP131" s="10" vm="46641">
        <v>1062</v>
      </c>
      <c r="GQ131" s="10" vm="37378">
        <v>0</v>
      </c>
      <c r="GR131" s="10" vm="30856">
        <v>0</v>
      </c>
      <c r="GS131" s="10" vm="23953">
        <v>0</v>
      </c>
      <c r="GT131" s="10" vm="17502">
        <v>2943</v>
      </c>
      <c r="GU131" s="10" vm="44942">
        <v>1272</v>
      </c>
      <c r="GV131" s="10" vm="10739">
        <v>1671</v>
      </c>
      <c r="GW131" s="10" vm="4265">
        <v>0</v>
      </c>
      <c r="GX131" s="81" vm="43181">
        <v>0</v>
      </c>
      <c r="GY131" s="10" vm="37157">
        <v>0</v>
      </c>
      <c r="GZ131" s="10" vm="30655">
        <v>0</v>
      </c>
      <c r="HA131" s="10" vm="23730">
        <v>0</v>
      </c>
      <c r="HB131" s="10" vm="17293">
        <v>0</v>
      </c>
      <c r="HC131" s="81" vm="54680">
        <v>0</v>
      </c>
      <c r="HD131" s="81" vm="10522">
        <v>0</v>
      </c>
      <c r="HE131" s="10" vm="4047">
        <v>0</v>
      </c>
      <c r="HF131" s="10" vm="52922">
        <v>556</v>
      </c>
      <c r="HG131" s="10" vm="36936">
        <v>385</v>
      </c>
      <c r="HH131" s="10" vm="30456">
        <v>0</v>
      </c>
      <c r="HI131" s="10" vm="23508">
        <v>1423</v>
      </c>
      <c r="HJ131" s="10" vm="17077">
        <v>1213</v>
      </c>
      <c r="HK131" s="10" vm="51546">
        <v>0</v>
      </c>
      <c r="HL131" s="10" vm="10312">
        <v>0</v>
      </c>
      <c r="HM131" s="10" vm="3828">
        <v>0</v>
      </c>
      <c r="HN131" s="10" vm="49801">
        <v>420</v>
      </c>
      <c r="HO131" s="10" vm="36713">
        <v>3997</v>
      </c>
      <c r="HP131" s="10" vm="30222">
        <v>217</v>
      </c>
      <c r="HQ131" s="10" vm="23275">
        <v>0</v>
      </c>
      <c r="HR131" s="10" vm="16857">
        <v>217</v>
      </c>
      <c r="HS131" s="10" vm="48068">
        <v>0</v>
      </c>
      <c r="HT131" s="10" vm="10101">
        <v>0</v>
      </c>
      <c r="HU131" s="10" vm="1286">
        <v>0</v>
      </c>
      <c r="HV131" s="10" vm="46447">
        <v>3438</v>
      </c>
      <c r="HW131" s="10" vm="36481">
        <v>343</v>
      </c>
      <c r="HX131" s="10" vm="29991">
        <v>0</v>
      </c>
      <c r="HY131" s="10" vm="23039">
        <v>11</v>
      </c>
      <c r="HZ131" s="10" vm="16636">
        <v>0</v>
      </c>
      <c r="IA131" s="10" vm="44717">
        <v>0</v>
      </c>
      <c r="IB131" s="10" vm="9884">
        <v>-50</v>
      </c>
      <c r="IC131" s="10" vm="3398">
        <v>3742</v>
      </c>
      <c r="ID131" s="10" vm="42959">
        <v>13</v>
      </c>
      <c r="IE131" s="10" vm="36264">
        <v>9</v>
      </c>
      <c r="IF131" s="10" vm="29754">
        <v>0</v>
      </c>
      <c r="IG131" s="10" vm="22842">
        <v>22</v>
      </c>
      <c r="IH131" s="10" vm="16423">
        <v>1437</v>
      </c>
      <c r="II131" s="10" vm="54464">
        <v>1824</v>
      </c>
      <c r="IJ131" s="10" vm="9674">
        <v>0</v>
      </c>
      <c r="IK131" s="10" vm="3172">
        <v>5</v>
      </c>
      <c r="IL131" s="10" vm="52703">
        <v>0</v>
      </c>
      <c r="IM131" s="10" vm="36036">
        <v>-19</v>
      </c>
      <c r="IN131" s="10" vm="29520">
        <v>1539</v>
      </c>
      <c r="IO131" s="81" vm="22642">
        <v>1539</v>
      </c>
      <c r="IP131" s="10" vm="16207">
        <v>0</v>
      </c>
      <c r="IQ131" s="10" vm="51347">
        <v>0</v>
      </c>
      <c r="IR131" s="10" vm="9463">
        <v>0</v>
      </c>
      <c r="IS131" s="81" vm="2953">
        <v>0</v>
      </c>
      <c r="IT131" s="10" vm="49573">
        <v>0</v>
      </c>
    </row>
    <row r="132" spans="1:254" x14ac:dyDescent="0.25">
      <c r="A132" s="8" t="s">
        <v>191</v>
      </c>
      <c r="B132" s="8" t="s">
        <v>192</v>
      </c>
      <c r="C132" s="89">
        <v>44651</v>
      </c>
      <c r="D132" s="76" vm="15997">
        <v>12</v>
      </c>
      <c r="E132" s="10" vm="9252">
        <v>30270</v>
      </c>
      <c r="F132" s="10" vm="47925">
        <v>-24620</v>
      </c>
      <c r="G132" s="10" vm="42729">
        <v>-324</v>
      </c>
      <c r="H132" s="10" vm="59667">
        <v>5326</v>
      </c>
      <c r="I132" s="10" vm="29280">
        <v>555</v>
      </c>
      <c r="J132" s="10" vm="63464">
        <v>5881</v>
      </c>
      <c r="K132" s="10" vm="46265">
        <v>0</v>
      </c>
      <c r="L132" s="10" vm="15777">
        <v>0</v>
      </c>
      <c r="M132" s="10" vm="9038">
        <v>0</v>
      </c>
      <c r="N132" s="10" vm="44510">
        <v>2</v>
      </c>
      <c r="O132" s="10" vm="42504">
        <v>-4131</v>
      </c>
      <c r="P132" s="10" vm="35794">
        <v>0</v>
      </c>
      <c r="Q132" s="10" vm="100643">
        <v>0</v>
      </c>
      <c r="R132" s="10" vm="22404">
        <v>0</v>
      </c>
      <c r="S132" s="10" vm="100774">
        <v>0</v>
      </c>
      <c r="T132" s="10" vm="15568">
        <v>1752</v>
      </c>
      <c r="U132" s="10" vm="8825">
        <v>0</v>
      </c>
      <c r="V132" s="10" vm="54264">
        <v>1752</v>
      </c>
      <c r="W132" s="10" vm="42287">
        <v>0</v>
      </c>
      <c r="X132" s="10" vm="35558">
        <v>2835</v>
      </c>
      <c r="Y132" s="10" vm="28975">
        <v>0</v>
      </c>
      <c r="Z132" s="10" vm="22180">
        <v>0</v>
      </c>
      <c r="AA132" s="10" vm="66104">
        <v>4587</v>
      </c>
      <c r="AB132" s="10" vm="15379">
        <v>25629</v>
      </c>
      <c r="AC132" s="10" vm="8620">
        <v>2229</v>
      </c>
      <c r="AD132" s="10" vm="51142">
        <v>27858</v>
      </c>
      <c r="AE132" s="10" vm="42067">
        <v>1181</v>
      </c>
      <c r="AF132" s="10" vm="35324">
        <v>0</v>
      </c>
      <c r="AG132" s="10" vm="28741">
        <v>0</v>
      </c>
      <c r="AH132" s="10" vm="21958">
        <v>58</v>
      </c>
      <c r="AI132" s="10" vm="49350">
        <v>29097</v>
      </c>
      <c r="AJ132" s="10" vm="15172">
        <v>5890</v>
      </c>
      <c r="AK132" s="10" vm="8480">
        <v>2455</v>
      </c>
      <c r="AL132" s="10" vm="47769">
        <v>4993</v>
      </c>
      <c r="AM132" s="10" vm="41854">
        <v>2268</v>
      </c>
      <c r="AN132" s="10" vm="35103">
        <v>903</v>
      </c>
      <c r="AO132" s="10" vm="28514">
        <v>82</v>
      </c>
      <c r="AP132" s="10" vm="21746">
        <v>8</v>
      </c>
      <c r="AQ132" s="10" vm="46041">
        <v>5601</v>
      </c>
      <c r="AR132" s="10" vm="14953">
        <v>-73</v>
      </c>
      <c r="AS132" s="10" vm="8327">
        <v>0</v>
      </c>
      <c r="AT132" s="10" vm="44282">
        <v>22127</v>
      </c>
      <c r="AU132" s="10" vm="41637">
        <v>6970</v>
      </c>
      <c r="AV132" s="10" vm="34944">
        <v>450</v>
      </c>
      <c r="AW132" s="10" vm="28291">
        <v>223551</v>
      </c>
      <c r="AX132" s="10" vm="21541">
        <v>0</v>
      </c>
      <c r="AY132" s="10" vm="55779">
        <v>2065</v>
      </c>
      <c r="AZ132" s="10" vm="14737">
        <v>0</v>
      </c>
      <c r="BA132" s="10" vm="8109">
        <v>0</v>
      </c>
      <c r="BB132" s="10" vm="54032">
        <v>0</v>
      </c>
      <c r="BC132" s="10" vm="41407">
        <v>0</v>
      </c>
      <c r="BD132" s="10" vm="34777">
        <v>0</v>
      </c>
      <c r="BE132" s="10" vm="28059">
        <v>113</v>
      </c>
      <c r="BF132" s="10" vm="21326">
        <v>0</v>
      </c>
      <c r="BG132" s="10" vm="52455">
        <v>225729</v>
      </c>
      <c r="BH132" s="10" vm="63918">
        <v>612</v>
      </c>
      <c r="BI132" s="10" vm="7899">
        <v>1228</v>
      </c>
      <c r="BJ132" s="10" vm="50924">
        <v>7994</v>
      </c>
      <c r="BK132" s="10" vm="41177">
        <v>0</v>
      </c>
      <c r="BL132" s="10" vm="34545">
        <v>795</v>
      </c>
      <c r="BM132" s="10" vm="27828">
        <v>10629</v>
      </c>
      <c r="BN132" s="10" vm="21105">
        <v>1310</v>
      </c>
      <c r="BO132" s="10" vm="49125">
        <v>0</v>
      </c>
      <c r="BP132" s="10" vm="14326">
        <v>1144</v>
      </c>
      <c r="BQ132" s="10" vm="63124">
        <v>4953</v>
      </c>
      <c r="BR132" s="10" vm="47545">
        <v>7407</v>
      </c>
      <c r="BS132" s="10" vm="40958">
        <v>3222</v>
      </c>
      <c r="BT132" s="10" vm="34320">
        <v>228951</v>
      </c>
      <c r="BU132" s="10" vm="27601">
        <v>63463</v>
      </c>
      <c r="BV132" s="10" vm="20886">
        <v>0</v>
      </c>
      <c r="BW132" s="10" vm="45817">
        <v>0</v>
      </c>
      <c r="BX132" s="10" vm="14111">
        <v>87667</v>
      </c>
      <c r="BY132" s="10" vm="7541">
        <v>0</v>
      </c>
      <c r="BZ132" s="10" vm="44064">
        <v>0</v>
      </c>
      <c r="CA132" s="10" vm="40740">
        <v>934</v>
      </c>
      <c r="CB132" s="10" vm="100682">
        <v>152064</v>
      </c>
      <c r="CC132" s="10" vm="27377">
        <v>3519</v>
      </c>
      <c r="CD132" s="10" vm="20683">
        <v>0</v>
      </c>
      <c r="CE132" s="10" vm="55564">
        <v>73368</v>
      </c>
      <c r="CF132" s="10" vm="13891">
        <v>73368</v>
      </c>
      <c r="CG132" s="10" vm="7328">
        <v>0</v>
      </c>
      <c r="CH132" s="10" vm="53814">
        <v>0</v>
      </c>
      <c r="CI132" s="10" vm="40506">
        <v>0</v>
      </c>
      <c r="CJ132" s="10" vm="33940">
        <v>0</v>
      </c>
      <c r="CK132" s="10" vm="27151">
        <v>73368</v>
      </c>
      <c r="CL132" s="10" vm="20471">
        <v>392</v>
      </c>
      <c r="CM132" s="10" vm="52315">
        <v>324</v>
      </c>
      <c r="CN132" s="10" vm="13686">
        <v>0</v>
      </c>
      <c r="CO132" s="10" vm="7114">
        <v>68</v>
      </c>
      <c r="CP132" s="10" vm="50694">
        <v>0</v>
      </c>
      <c r="CQ132" s="10" vm="40277">
        <v>0</v>
      </c>
      <c r="CR132" s="10" vm="33706">
        <v>0</v>
      </c>
      <c r="CS132" s="10" vm="26918">
        <v>0</v>
      </c>
      <c r="CT132" s="10" vm="20250">
        <v>0</v>
      </c>
      <c r="CU132" s="10" vm="48899">
        <v>0</v>
      </c>
      <c r="CV132" s="10" vm="13476">
        <v>1124</v>
      </c>
      <c r="CW132" s="10" vm="6923">
        <v>-1124</v>
      </c>
      <c r="CX132" s="10" vm="47324">
        <v>0</v>
      </c>
      <c r="CY132" s="10" vm="40056">
        <v>0</v>
      </c>
      <c r="CZ132" s="10" vm="33476">
        <v>0</v>
      </c>
      <c r="DA132" s="10" vm="26691">
        <v>0</v>
      </c>
      <c r="DB132" s="81" vm="20033">
        <v>151</v>
      </c>
      <c r="DC132" s="81" vm="45595">
        <v>0</v>
      </c>
      <c r="DD132" s="81" vm="13257">
        <v>0</v>
      </c>
      <c r="DE132" s="81" vm="6735">
        <v>151</v>
      </c>
      <c r="DF132" s="10" vm="43844">
        <v>509</v>
      </c>
      <c r="DG132" s="10" vm="39833">
        <v>0</v>
      </c>
      <c r="DH132" s="10" vm="33279">
        <v>1253</v>
      </c>
      <c r="DI132" s="10" vm="26460">
        <v>-744</v>
      </c>
      <c r="DJ132" s="10" vm="64134">
        <v>1052</v>
      </c>
      <c r="DK132" s="10" vm="55343">
        <v>324</v>
      </c>
      <c r="DL132" s="10" vm="13039">
        <v>2377</v>
      </c>
      <c r="DM132" s="10" vm="6519">
        <v>-1649</v>
      </c>
      <c r="DN132" s="10" vm="53594">
        <v>0</v>
      </c>
      <c r="DO132" s="10" vm="39603">
        <v>0</v>
      </c>
      <c r="DP132" s="10" vm="33084">
        <v>0</v>
      </c>
      <c r="DQ132" s="10" vm="26228">
        <v>0</v>
      </c>
      <c r="DR132" s="10" vm="19609">
        <v>0</v>
      </c>
      <c r="DS132" s="10" vm="52161">
        <v>0</v>
      </c>
      <c r="DT132" s="10" vm="12838">
        <v>0</v>
      </c>
      <c r="DU132" s="10" vm="6303">
        <v>0</v>
      </c>
      <c r="DV132" s="10" vm="50473">
        <v>0</v>
      </c>
      <c r="DW132" s="10" vm="39376">
        <v>0</v>
      </c>
      <c r="DX132" s="10" vm="32849">
        <v>0</v>
      </c>
      <c r="DY132" s="10" vm="26005">
        <v>0</v>
      </c>
      <c r="DZ132" s="10" vm="19389">
        <v>0</v>
      </c>
      <c r="EA132" s="10" vm="48677">
        <v>0</v>
      </c>
      <c r="EB132" s="10" vm="12629">
        <v>0</v>
      </c>
      <c r="EC132" s="10" vm="62994">
        <v>0</v>
      </c>
      <c r="ED132" s="10" vm="47103">
        <v>0</v>
      </c>
      <c r="EE132" s="10" vm="39155">
        <v>0</v>
      </c>
      <c r="EF132" s="10" vm="32621">
        <v>0</v>
      </c>
      <c r="EG132" s="10" vm="25778">
        <v>0</v>
      </c>
      <c r="EH132" s="81" vm="19174">
        <v>0</v>
      </c>
      <c r="EI132" s="81" vm="45371">
        <v>0</v>
      </c>
      <c r="EJ132" s="81" vm="12410">
        <v>0</v>
      </c>
      <c r="EK132" s="81" vm="5927">
        <v>0</v>
      </c>
      <c r="EL132" s="10" vm="43626">
        <v>121</v>
      </c>
      <c r="EM132" s="10" vm="38932">
        <v>0</v>
      </c>
      <c r="EN132" s="10" vm="32422">
        <v>116</v>
      </c>
      <c r="EO132" s="10" vm="25552">
        <v>5</v>
      </c>
      <c r="EP132" s="10" vm="18974">
        <v>121</v>
      </c>
      <c r="EQ132" s="10" vm="55127">
        <v>0</v>
      </c>
      <c r="ER132" s="10" vm="12191">
        <v>116</v>
      </c>
      <c r="ES132" s="10" vm="5715">
        <v>5</v>
      </c>
      <c r="ET132" s="10" vm="53381">
        <v>1173</v>
      </c>
      <c r="EU132" s="10" vm="38701">
        <v>324</v>
      </c>
      <c r="EV132" s="10" vm="32227">
        <v>2493</v>
      </c>
      <c r="EW132" s="10" vm="25319">
        <v>-1644</v>
      </c>
      <c r="EX132" s="10" vm="18759">
        <v>1130</v>
      </c>
      <c r="EY132" s="10" vm="51968">
        <v>0</v>
      </c>
      <c r="EZ132" s="10" vm="12001">
        <v>506</v>
      </c>
      <c r="FA132" s="10" vm="5503">
        <v>0</v>
      </c>
      <c r="FB132" s="10" vm="50243">
        <v>291355</v>
      </c>
      <c r="FC132" s="10" vm="38477">
        <v>0</v>
      </c>
      <c r="FD132" s="10" vm="31997">
        <v>291355</v>
      </c>
      <c r="FE132" s="10" vm="25092">
        <v>3464</v>
      </c>
      <c r="FF132" s="10" vm="18539">
        <v>3517</v>
      </c>
      <c r="FG132" s="10" vm="48455">
        <v>0</v>
      </c>
      <c r="FH132" s="10" vm="11814">
        <v>-2571</v>
      </c>
      <c r="FI132" s="10" vm="5287">
        <v>0</v>
      </c>
      <c r="FJ132" s="10" vm="46878">
        <v>0</v>
      </c>
      <c r="FK132" s="10" vm="38263">
        <v>62</v>
      </c>
      <c r="FL132" s="10" vm="31764">
        <v>295827</v>
      </c>
      <c r="FM132" s="10" vm="24853">
        <v>68612</v>
      </c>
      <c r="FN132" s="10" vm="18350">
        <v>5601</v>
      </c>
      <c r="FO132" s="10" vm="65308">
        <v>-73</v>
      </c>
      <c r="FP132" s="10" vm="63787">
        <v>0</v>
      </c>
      <c r="FQ132" s="10" vm="5075">
        <v>-1864</v>
      </c>
      <c r="FR132" s="10" vm="43406">
        <v>0</v>
      </c>
      <c r="FS132" s="10" vm="38031">
        <v>0</v>
      </c>
      <c r="FT132" s="10" vm="31531">
        <v>72276</v>
      </c>
      <c r="FU132" s="10" vm="24633">
        <v>223551</v>
      </c>
      <c r="FV132" s="10" vm="18160">
        <v>222743</v>
      </c>
      <c r="FW132" s="81" vm="54908">
        <v>0</v>
      </c>
      <c r="FX132" s="81" vm="11384">
        <v>0</v>
      </c>
      <c r="FY132" s="81" vm="4893">
        <v>0</v>
      </c>
      <c r="FZ132" s="81" vm="53162">
        <v>0</v>
      </c>
      <c r="GA132" s="81" vm="37817">
        <v>0</v>
      </c>
      <c r="GB132" s="10" vm="31309">
        <v>1063</v>
      </c>
      <c r="GC132" s="10" vm="24401">
        <v>656</v>
      </c>
      <c r="GD132" s="10" vm="17937">
        <v>407</v>
      </c>
      <c r="GE132" s="10" vm="51746">
        <v>72</v>
      </c>
      <c r="GF132" s="10" vm="11166">
        <v>38</v>
      </c>
      <c r="GG132" s="10" vm="4705">
        <v>34</v>
      </c>
      <c r="GH132" s="10" vm="50028">
        <v>134</v>
      </c>
      <c r="GI132" s="10" vm="37596">
        <v>62</v>
      </c>
      <c r="GJ132" s="10" vm="31082">
        <v>72</v>
      </c>
      <c r="GK132" s="10" vm="24174">
        <v>0</v>
      </c>
      <c r="GL132" s="10" vm="17719">
        <v>0</v>
      </c>
      <c r="GM132" s="10" vm="65607">
        <v>0</v>
      </c>
      <c r="GN132" s="10" vm="10960">
        <v>0</v>
      </c>
      <c r="GO132" s="10" vm="4488">
        <v>0</v>
      </c>
      <c r="GP132" s="10" vm="46652">
        <v>0</v>
      </c>
      <c r="GQ132" s="10" vm="37374">
        <v>77</v>
      </c>
      <c r="GR132" s="10" vm="30852">
        <v>35</v>
      </c>
      <c r="GS132" s="10" vm="23948">
        <v>42</v>
      </c>
      <c r="GT132" s="10" vm="17497">
        <v>1346</v>
      </c>
      <c r="GU132" s="10" vm="44948">
        <v>791</v>
      </c>
      <c r="GV132" s="10" vm="10746">
        <v>555</v>
      </c>
      <c r="GW132" s="10" vm="4273">
        <v>0</v>
      </c>
      <c r="GX132" s="81" vm="43188">
        <v>0</v>
      </c>
      <c r="GY132" s="10" vm="37150">
        <v>0</v>
      </c>
      <c r="GZ132" s="10" vm="30650">
        <v>0</v>
      </c>
      <c r="HA132" s="10" vm="23723">
        <v>0</v>
      </c>
      <c r="HB132" s="10" vm="17287">
        <v>0</v>
      </c>
      <c r="HC132" s="81" vm="54685">
        <v>54</v>
      </c>
      <c r="HD132" s="81" vm="10528">
        <v>741</v>
      </c>
      <c r="HE132" s="10" vm="4056">
        <v>795</v>
      </c>
      <c r="HF132" s="10" vm="52930">
        <v>396</v>
      </c>
      <c r="HG132" s="10" vm="36930">
        <v>1290</v>
      </c>
      <c r="HH132" s="10" vm="30451">
        <v>286</v>
      </c>
      <c r="HI132" s="10" vm="23497">
        <v>56</v>
      </c>
      <c r="HJ132" s="10" vm="17068">
        <v>2426</v>
      </c>
      <c r="HK132" s="10" vm="51549">
        <v>0</v>
      </c>
      <c r="HL132" s="10" vm="10318">
        <v>0</v>
      </c>
      <c r="HM132" s="10" vm="3839">
        <v>0</v>
      </c>
      <c r="HN132" s="10" vm="49812">
        <v>499</v>
      </c>
      <c r="HO132" s="10" vm="36707">
        <v>4953</v>
      </c>
      <c r="HP132" s="10" vm="30217">
        <v>78</v>
      </c>
      <c r="HQ132" s="10" vm="23264">
        <v>856</v>
      </c>
      <c r="HR132" s="10" vm="16848">
        <v>934</v>
      </c>
      <c r="HS132" s="10" vm="48074">
        <v>0</v>
      </c>
      <c r="HT132" s="10" vm="10108">
        <v>0</v>
      </c>
      <c r="HU132" s="10" vm="3622">
        <v>0</v>
      </c>
      <c r="HV132" s="10" vm="46457">
        <v>2325</v>
      </c>
      <c r="HW132" s="10" vm="36478">
        <v>55</v>
      </c>
      <c r="HX132" s="10" vm="29987">
        <v>1694</v>
      </c>
      <c r="HY132" s="10" vm="23032">
        <v>143</v>
      </c>
      <c r="HZ132" s="10" vm="16631">
        <v>0</v>
      </c>
      <c r="IA132" s="10" vm="44723">
        <v>0</v>
      </c>
      <c r="IB132" s="10" vm="9890">
        <v>-86</v>
      </c>
      <c r="IC132" s="10" vm="3409">
        <v>4131</v>
      </c>
      <c r="ID132" s="10" vm="42966">
        <v>48</v>
      </c>
      <c r="IE132" s="10" vm="36259">
        <v>93</v>
      </c>
      <c r="IF132" s="10" vm="29750">
        <v>0</v>
      </c>
      <c r="IG132" s="10" vm="22836">
        <v>141</v>
      </c>
      <c r="IH132" s="10" vm="16418">
        <v>3517</v>
      </c>
      <c r="II132" s="10" vm="54470">
        <v>6177</v>
      </c>
      <c r="IJ132" s="10" vm="9680">
        <v>912</v>
      </c>
      <c r="IK132" s="10" vm="3186">
        <v>64</v>
      </c>
      <c r="IL132" s="10" vm="52711">
        <v>-18</v>
      </c>
      <c r="IM132" s="10" vm="36029">
        <v>5</v>
      </c>
      <c r="IN132" s="10" vm="29515">
        <v>5564</v>
      </c>
      <c r="IO132" s="81" vm="22632">
        <v>5564</v>
      </c>
      <c r="IP132" s="10" vm="16198">
        <v>0</v>
      </c>
      <c r="IQ132" s="10" vm="51353">
        <v>0</v>
      </c>
      <c r="IR132" s="10" vm="9469">
        <v>0</v>
      </c>
      <c r="IS132" s="81" vm="2964">
        <v>0</v>
      </c>
      <c r="IT132" s="10" vm="49584">
        <v>0</v>
      </c>
    </row>
    <row r="133" spans="1:254" x14ac:dyDescent="0.25">
      <c r="A133" s="8" t="s">
        <v>404</v>
      </c>
      <c r="B133" s="8" t="s">
        <v>552</v>
      </c>
      <c r="C133" s="89">
        <v>44651</v>
      </c>
      <c r="D133" s="76" vm="15992">
        <v>12</v>
      </c>
      <c r="E133" s="10" vm="9244">
        <v>7197</v>
      </c>
      <c r="F133" s="10" vm="47920">
        <v>-5385</v>
      </c>
      <c r="G133" s="10" vm="42734">
        <v>0</v>
      </c>
      <c r="H133" s="10" vm="59673">
        <v>1812</v>
      </c>
      <c r="I133" s="10" vm="29286">
        <v>189</v>
      </c>
      <c r="J133" s="10" vm="63471">
        <v>2001</v>
      </c>
      <c r="K133" s="10" vm="46260">
        <v>0</v>
      </c>
      <c r="L133" s="10" vm="15773">
        <v>0</v>
      </c>
      <c r="M133" s="10" vm="9033">
        <v>0</v>
      </c>
      <c r="N133" s="10" vm="44505">
        <v>2</v>
      </c>
      <c r="O133" s="10" vm="42511">
        <v>-1083</v>
      </c>
      <c r="P133" s="10" vm="35800">
        <v>0</v>
      </c>
      <c r="Q133" s="10" vm="29127">
        <v>0</v>
      </c>
      <c r="R133" s="10" vm="22412">
        <v>0</v>
      </c>
      <c r="S133" s="10" vm="55968">
        <v>0</v>
      </c>
      <c r="T133" s="10" vm="15564">
        <v>920</v>
      </c>
      <c r="U133" s="10" vm="8815">
        <v>0</v>
      </c>
      <c r="V133" s="10" vm="54258">
        <v>920</v>
      </c>
      <c r="W133" s="10" vm="42293">
        <v>0</v>
      </c>
      <c r="X133" s="10" vm="35564">
        <v>359</v>
      </c>
      <c r="Y133" s="10" vm="28986">
        <v>0</v>
      </c>
      <c r="Z133" s="10" vm="22190">
        <v>0</v>
      </c>
      <c r="AA133" s="10" vm="52543">
        <v>1279</v>
      </c>
      <c r="AB133" s="10" vm="15374">
        <v>5640</v>
      </c>
      <c r="AC133" s="10" vm="1475">
        <v>1053</v>
      </c>
      <c r="AD133" s="10" vm="51133">
        <v>6693</v>
      </c>
      <c r="AE133" s="10" vm="42073">
        <v>375</v>
      </c>
      <c r="AF133" s="10" vm="35330">
        <v>0</v>
      </c>
      <c r="AG133" s="10" vm="28752">
        <v>0</v>
      </c>
      <c r="AH133" s="10" vm="21969">
        <v>0</v>
      </c>
      <c r="AI133" s="10" vm="49345">
        <v>7068</v>
      </c>
      <c r="AJ133" s="10" vm="15167">
        <v>1108</v>
      </c>
      <c r="AK133" s="10" vm="8478">
        <v>1347</v>
      </c>
      <c r="AL133" s="10" vm="47759">
        <v>1059</v>
      </c>
      <c r="AM133" s="10" vm="41858">
        <v>697</v>
      </c>
      <c r="AN133" s="10" vm="35109">
        <v>0</v>
      </c>
      <c r="AO133" s="10" vm="28524">
        <v>38</v>
      </c>
      <c r="AP133" s="10" vm="21753">
        <v>104</v>
      </c>
      <c r="AQ133" s="10" vm="46036">
        <v>888</v>
      </c>
      <c r="AR133" s="10" vm="14949">
        <v>0</v>
      </c>
      <c r="AS133" s="10" vm="8320">
        <v>0</v>
      </c>
      <c r="AT133" s="10" vm="44276">
        <v>5241</v>
      </c>
      <c r="AU133" s="10" vm="41644">
        <v>1827</v>
      </c>
      <c r="AV133" s="10" vm="34949">
        <v>106</v>
      </c>
      <c r="AW133" s="10" vm="28301">
        <v>79497</v>
      </c>
      <c r="AX133" s="10" vm="21548">
        <v>0</v>
      </c>
      <c r="AY133" s="10" vm="55775">
        <v>1131</v>
      </c>
      <c r="AZ133" s="10" vm="14733">
        <v>0</v>
      </c>
      <c r="BA133" s="10" vm="8096">
        <v>0</v>
      </c>
      <c r="BB133" s="10" vm="54024">
        <v>0</v>
      </c>
      <c r="BC133" s="10" vm="41413">
        <v>0</v>
      </c>
      <c r="BD133" s="10" vm="34783">
        <v>0</v>
      </c>
      <c r="BE133" s="10" vm="28071">
        <v>0</v>
      </c>
      <c r="BF133" s="10" vm="21337">
        <v>0</v>
      </c>
      <c r="BG133" s="10" vm="65969">
        <v>80628</v>
      </c>
      <c r="BH133" s="10" vm="14527">
        <v>0</v>
      </c>
      <c r="BI133" s="10" vm="7890">
        <v>528</v>
      </c>
      <c r="BJ133" s="10" vm="50914">
        <v>3513</v>
      </c>
      <c r="BK133" s="10" vm="41183">
        <v>0</v>
      </c>
      <c r="BL133" s="10" vm="34551">
        <v>0</v>
      </c>
      <c r="BM133" s="10" vm="27839">
        <v>4041</v>
      </c>
      <c r="BN133" s="10" vm="21114">
        <v>113</v>
      </c>
      <c r="BO133" s="10" vm="49120">
        <v>0</v>
      </c>
      <c r="BP133" s="10" vm="14321">
        <v>375</v>
      </c>
      <c r="BQ133" s="10" vm="7718">
        <v>1171</v>
      </c>
      <c r="BR133" s="10" vm="47535">
        <v>1659</v>
      </c>
      <c r="BS133" s="10" vm="40963">
        <v>2382</v>
      </c>
      <c r="BT133" s="10" vm="34326">
        <v>83010</v>
      </c>
      <c r="BU133" s="10" vm="27608">
        <v>32042</v>
      </c>
      <c r="BV133" s="10" vm="20894">
        <v>0</v>
      </c>
      <c r="BW133" s="10" vm="45812">
        <v>0</v>
      </c>
      <c r="BX133" s="10" vm="14107">
        <v>32707</v>
      </c>
      <c r="BY133" s="10" vm="7535">
        <v>0</v>
      </c>
      <c r="BZ133" s="10" vm="44058">
        <v>0</v>
      </c>
      <c r="CA133" s="10" vm="40747">
        <v>221</v>
      </c>
      <c r="CB133" s="10" vm="34144">
        <v>64970</v>
      </c>
      <c r="CC133" s="10" vm="27386">
        <v>925</v>
      </c>
      <c r="CD133" s="10" vm="20690">
        <v>0</v>
      </c>
      <c r="CE133" s="10" vm="55559">
        <v>17115</v>
      </c>
      <c r="CF133" s="10" vm="13887">
        <v>17115</v>
      </c>
      <c r="CG133" s="10" vm="7319">
        <v>0</v>
      </c>
      <c r="CH133" s="10" vm="53806">
        <v>0</v>
      </c>
      <c r="CI133" s="10" vm="40513">
        <v>0</v>
      </c>
      <c r="CJ133" s="10" vm="33946">
        <v>0</v>
      </c>
      <c r="CK133" s="10" vm="27164">
        <v>17115</v>
      </c>
      <c r="CL133" s="10" vm="20480">
        <v>0</v>
      </c>
      <c r="CM133" s="10" vm="52311">
        <v>0</v>
      </c>
      <c r="CN133" s="10" vm="13680">
        <v>0</v>
      </c>
      <c r="CO133" s="10" vm="1285">
        <v>0</v>
      </c>
      <c r="CP133" s="10" vm="50684">
        <v>62</v>
      </c>
      <c r="CQ133" s="10" vm="40282">
        <v>0</v>
      </c>
      <c r="CR133" s="10" vm="33712">
        <v>64</v>
      </c>
      <c r="CS133" s="10" vm="26929">
        <v>-2</v>
      </c>
      <c r="CT133" s="10" vm="20260">
        <v>0</v>
      </c>
      <c r="CU133" s="10" vm="48894">
        <v>0</v>
      </c>
      <c r="CV133" s="10" vm="13471">
        <v>77</v>
      </c>
      <c r="CW133" s="10" vm="63055">
        <v>-77</v>
      </c>
      <c r="CX133" s="10" vm="47314">
        <v>0</v>
      </c>
      <c r="CY133" s="10" vm="40061">
        <v>0</v>
      </c>
      <c r="CZ133" s="10" vm="33481">
        <v>0</v>
      </c>
      <c r="DA133" s="10" vm="26700">
        <v>0</v>
      </c>
      <c r="DB133" s="81" vm="20040">
        <v>0</v>
      </c>
      <c r="DC133" s="81" vm="45591">
        <v>0</v>
      </c>
      <c r="DD133" s="81" vm="13253">
        <v>0</v>
      </c>
      <c r="DE133" s="81" vm="6727">
        <v>0</v>
      </c>
      <c r="DF133" s="10" vm="43837">
        <v>44</v>
      </c>
      <c r="DG133" s="10" vm="39839">
        <v>0</v>
      </c>
      <c r="DH133" s="10" vm="33284">
        <v>0</v>
      </c>
      <c r="DI133" s="10" vm="26470">
        <v>44</v>
      </c>
      <c r="DJ133" s="10" vm="19831">
        <v>106</v>
      </c>
      <c r="DK133" s="10" vm="55339">
        <v>0</v>
      </c>
      <c r="DL133" s="10" vm="13035">
        <v>141</v>
      </c>
      <c r="DM133" s="10" vm="6507">
        <v>-35</v>
      </c>
      <c r="DN133" s="10" vm="53587">
        <v>0</v>
      </c>
      <c r="DO133" s="10" vm="39609">
        <v>0</v>
      </c>
      <c r="DP133" s="10" vm="33090">
        <v>0</v>
      </c>
      <c r="DQ133" s="10" vm="26241">
        <v>0</v>
      </c>
      <c r="DR133" s="10" vm="19619">
        <v>0</v>
      </c>
      <c r="DS133" s="10" vm="52157">
        <v>0</v>
      </c>
      <c r="DT133" s="10" vm="12834">
        <v>0</v>
      </c>
      <c r="DU133" s="10" vm="6292">
        <v>0</v>
      </c>
      <c r="DV133" s="10" vm="50463">
        <v>0</v>
      </c>
      <c r="DW133" s="10" vm="39381">
        <v>0</v>
      </c>
      <c r="DX133" s="10" vm="32855">
        <v>0</v>
      </c>
      <c r="DY133" s="10" vm="26016">
        <v>0</v>
      </c>
      <c r="DZ133" s="10" vm="19399">
        <v>17</v>
      </c>
      <c r="EA133" s="10" vm="48672">
        <v>0</v>
      </c>
      <c r="EB133" s="10" vm="12624">
        <v>2</v>
      </c>
      <c r="EC133" s="10" vm="6108">
        <v>15</v>
      </c>
      <c r="ED133" s="10" vm="47093">
        <v>0</v>
      </c>
      <c r="EE133" s="10" vm="39159">
        <v>0</v>
      </c>
      <c r="EF133" s="10" vm="32627">
        <v>0</v>
      </c>
      <c r="EG133" s="10" vm="25785">
        <v>0</v>
      </c>
      <c r="EH133" s="81" vm="19181">
        <v>0</v>
      </c>
      <c r="EI133" s="81" vm="45367">
        <v>0</v>
      </c>
      <c r="EJ133" s="81" vm="12406">
        <v>0</v>
      </c>
      <c r="EK133" s="81" vm="5922">
        <v>0</v>
      </c>
      <c r="EL133" s="10" vm="43620">
        <v>5</v>
      </c>
      <c r="EM133" s="10" vm="38938">
        <v>0</v>
      </c>
      <c r="EN133" s="10" vm="32428">
        <v>0</v>
      </c>
      <c r="EO133" s="10" vm="25561">
        <v>5</v>
      </c>
      <c r="EP133" s="10" vm="18979">
        <v>22</v>
      </c>
      <c r="EQ133" s="10" vm="55123">
        <v>0</v>
      </c>
      <c r="ER133" s="10" vm="12186">
        <v>2</v>
      </c>
      <c r="ES133" s="10" vm="5706">
        <v>20</v>
      </c>
      <c r="ET133" s="10" vm="53372">
        <v>128</v>
      </c>
      <c r="EU133" s="10" vm="38708">
        <v>0</v>
      </c>
      <c r="EV133" s="10" vm="32233">
        <v>143</v>
      </c>
      <c r="EW133" s="10" vm="25331">
        <v>-15</v>
      </c>
      <c r="EX133" s="10" vm="18769">
        <v>360</v>
      </c>
      <c r="EY133" s="10" vm="51963">
        <v>27</v>
      </c>
      <c r="EZ133" s="10" vm="11998">
        <v>143</v>
      </c>
      <c r="FA133" s="10" vm="5494">
        <v>27</v>
      </c>
      <c r="FB133" s="10" vm="50233">
        <v>86904</v>
      </c>
      <c r="FC133" s="10" vm="38482">
        <v>0</v>
      </c>
      <c r="FD133" s="10" vm="32003">
        <v>86904</v>
      </c>
      <c r="FE133" s="10" vm="25103">
        <v>0</v>
      </c>
      <c r="FF133" s="10" vm="18549">
        <v>835</v>
      </c>
      <c r="FG133" s="10" vm="48450">
        <v>0</v>
      </c>
      <c r="FH133" s="10" vm="11809">
        <v>-200</v>
      </c>
      <c r="FI133" s="10" vm="5278">
        <v>0</v>
      </c>
      <c r="FJ133" s="10" vm="46868">
        <v>0</v>
      </c>
      <c r="FK133" s="10" vm="38269">
        <v>0</v>
      </c>
      <c r="FL133" s="10" vm="31770">
        <v>87539</v>
      </c>
      <c r="FM133" s="10" vm="24862">
        <v>7165</v>
      </c>
      <c r="FN133" s="10" vm="18352">
        <v>888</v>
      </c>
      <c r="FO133" s="10" vm="45160">
        <v>0</v>
      </c>
      <c r="FP133" s="10" vm="100585">
        <v>0</v>
      </c>
      <c r="FQ133" s="10" vm="5066">
        <v>-11</v>
      </c>
      <c r="FR133" s="10" vm="43400">
        <v>0</v>
      </c>
      <c r="FS133" s="10" vm="38038">
        <v>0</v>
      </c>
      <c r="FT133" s="10" vm="31536">
        <v>8042</v>
      </c>
      <c r="FU133" s="10" vm="24642">
        <v>79497</v>
      </c>
      <c r="FV133" s="10" vm="18166">
        <v>79739</v>
      </c>
      <c r="FW133" s="81" vm="54903">
        <v>0</v>
      </c>
      <c r="FX133" s="81" vm="11378">
        <v>0</v>
      </c>
      <c r="FY133" s="81" vm="4881">
        <v>0</v>
      </c>
      <c r="FZ133" s="81" vm="53155">
        <v>0</v>
      </c>
      <c r="GA133" s="81" vm="37824">
        <v>0</v>
      </c>
      <c r="GB133" s="10" vm="31314">
        <v>0</v>
      </c>
      <c r="GC133" s="10" vm="24412">
        <v>0</v>
      </c>
      <c r="GD133" s="10" vm="17945">
        <v>0</v>
      </c>
      <c r="GE133" s="10" vm="51740">
        <v>0</v>
      </c>
      <c r="GF133" s="10" vm="11159">
        <v>0</v>
      </c>
      <c r="GG133" s="10" vm="4693">
        <v>0</v>
      </c>
      <c r="GH133" s="10" vm="50018">
        <v>380</v>
      </c>
      <c r="GI133" s="10" vm="37602">
        <v>191</v>
      </c>
      <c r="GJ133" s="10" vm="31087">
        <v>189</v>
      </c>
      <c r="GK133" s="10" vm="24185">
        <v>0</v>
      </c>
      <c r="GL133" s="10" vm="17728">
        <v>0</v>
      </c>
      <c r="GM133" s="10" vm="48264">
        <v>0</v>
      </c>
      <c r="GN133" s="10" vm="10953">
        <v>0</v>
      </c>
      <c r="GO133" s="10" vm="4480">
        <v>0</v>
      </c>
      <c r="GP133" s="10" vm="46642">
        <v>0</v>
      </c>
      <c r="GQ133" s="10" vm="37379">
        <v>0</v>
      </c>
      <c r="GR133" s="10" vm="30857">
        <v>0</v>
      </c>
      <c r="GS133" s="10" vm="23954">
        <v>0</v>
      </c>
      <c r="GT133" s="10" vm="17503">
        <v>380</v>
      </c>
      <c r="GU133" s="10" vm="44943">
        <v>191</v>
      </c>
      <c r="GV133" s="10" vm="10740">
        <v>189</v>
      </c>
      <c r="GW133" s="10" vm="4266">
        <v>0</v>
      </c>
      <c r="GX133" s="81" vm="43182">
        <v>0</v>
      </c>
      <c r="GY133" s="10" vm="37158">
        <v>0</v>
      </c>
      <c r="GZ133" s="10" vm="30656">
        <v>0</v>
      </c>
      <c r="HA133" s="10" vm="23731">
        <v>0</v>
      </c>
      <c r="HB133" s="10" vm="17294">
        <v>0</v>
      </c>
      <c r="HC133" s="81" vm="54681">
        <v>0</v>
      </c>
      <c r="HD133" s="81" vm="10523">
        <v>0</v>
      </c>
      <c r="HE133" s="10" vm="4048">
        <v>0</v>
      </c>
      <c r="HF133" s="10" vm="52923">
        <v>399</v>
      </c>
      <c r="HG133" s="10" vm="36937">
        <v>0</v>
      </c>
      <c r="HH133" s="10" vm="30457">
        <v>0</v>
      </c>
      <c r="HI133" s="10" vm="23509">
        <v>0</v>
      </c>
      <c r="HJ133" s="10" vm="17078">
        <v>744</v>
      </c>
      <c r="HK133" s="10" vm="51547">
        <v>0</v>
      </c>
      <c r="HL133" s="10" vm="10313">
        <v>0</v>
      </c>
      <c r="HM133" s="10" vm="3829">
        <v>0</v>
      </c>
      <c r="HN133" s="10" vm="49802">
        <v>30</v>
      </c>
      <c r="HO133" s="10" vm="36714">
        <v>1173</v>
      </c>
      <c r="HP133" s="10" vm="30223">
        <v>214</v>
      </c>
      <c r="HQ133" s="10" vm="23276">
        <v>5</v>
      </c>
      <c r="HR133" s="10" vm="16858">
        <v>219</v>
      </c>
      <c r="HS133" s="10" vm="48069">
        <v>0</v>
      </c>
      <c r="HT133" s="10" vm="10102">
        <v>0</v>
      </c>
      <c r="HU133" s="10" vm="3613">
        <v>0</v>
      </c>
      <c r="HV133" s="10" vm="46448">
        <v>1009</v>
      </c>
      <c r="HW133" s="10" vm="36482">
        <v>29</v>
      </c>
      <c r="HX133" s="10" vm="29992">
        <v>17</v>
      </c>
      <c r="HY133" s="10" vm="23040">
        <v>28</v>
      </c>
      <c r="HZ133" s="10" vm="16637">
        <v>0</v>
      </c>
      <c r="IA133" s="10" vm="44718">
        <v>0</v>
      </c>
      <c r="IB133" s="10" vm="9885">
        <v>0</v>
      </c>
      <c r="IC133" s="10" vm="3399">
        <v>1083</v>
      </c>
      <c r="ID133" s="10" vm="42960">
        <v>11</v>
      </c>
      <c r="IE133" s="10" vm="36265">
        <v>11</v>
      </c>
      <c r="IF133" s="10" vm="29755">
        <v>0</v>
      </c>
      <c r="IG133" s="10" vm="64232">
        <v>22</v>
      </c>
      <c r="IH133" s="10" vm="16424">
        <v>835</v>
      </c>
      <c r="II133" s="10" vm="54465">
        <v>924</v>
      </c>
      <c r="IJ133" s="10" vm="9675">
        <v>0</v>
      </c>
      <c r="IK133" s="10" vm="3173">
        <v>0</v>
      </c>
      <c r="IL133" s="10" vm="52704">
        <v>-3</v>
      </c>
      <c r="IM133" s="10" vm="36037">
        <v>0</v>
      </c>
      <c r="IN133" s="10" vm="29521">
        <v>1203</v>
      </c>
      <c r="IO133" s="81" vm="22643">
        <v>1228</v>
      </c>
      <c r="IP133" s="10" vm="16208">
        <v>0</v>
      </c>
      <c r="IQ133" s="10" vm="51348">
        <v>0</v>
      </c>
      <c r="IR133" s="10" vm="9464">
        <v>0</v>
      </c>
      <c r="IS133" s="81" vm="2954">
        <v>2</v>
      </c>
      <c r="IT133" s="10" vm="49574">
        <v>2</v>
      </c>
    </row>
    <row r="134" spans="1:254" x14ac:dyDescent="0.25">
      <c r="A134" s="8" t="s">
        <v>505</v>
      </c>
      <c r="B134" s="8" t="s">
        <v>504</v>
      </c>
      <c r="C134" s="89">
        <v>44651</v>
      </c>
      <c r="D134" s="76" vm="15998">
        <v>12</v>
      </c>
      <c r="E134" s="10" vm="9253">
        <v>186100</v>
      </c>
      <c r="F134" s="10" vm="65507">
        <v>-111437</v>
      </c>
      <c r="G134" s="10" vm="42730">
        <v>-29220</v>
      </c>
      <c r="H134" s="10" vm="59668">
        <v>45443</v>
      </c>
      <c r="I134" s="10" vm="29281">
        <v>11701</v>
      </c>
      <c r="J134" s="10" vm="63465">
        <v>57144</v>
      </c>
      <c r="K134" s="10" vm="46266">
        <v>0</v>
      </c>
      <c r="L134" s="10" vm="15778">
        <v>0</v>
      </c>
      <c r="M134" s="10" vm="9039">
        <v>0</v>
      </c>
      <c r="N134" s="10" vm="44511">
        <v>177</v>
      </c>
      <c r="O134" s="10" vm="42505">
        <v>-35112</v>
      </c>
      <c r="P134" s="10" vm="35795">
        <v>2239</v>
      </c>
      <c r="Q134" s="10" vm="64395">
        <v>101</v>
      </c>
      <c r="R134" s="10" vm="22405">
        <v>0</v>
      </c>
      <c r="S134" s="10" vm="55972">
        <v>0</v>
      </c>
      <c r="T134" s="10" vm="15569">
        <v>24549</v>
      </c>
      <c r="U134" s="10" vm="8826">
        <v>0</v>
      </c>
      <c r="V134" s="10" vm="54265">
        <v>24549</v>
      </c>
      <c r="W134" s="10" vm="42288">
        <v>0</v>
      </c>
      <c r="X134" s="10" vm="35559">
        <v>2567</v>
      </c>
      <c r="Y134" s="10" vm="28976">
        <v>0</v>
      </c>
      <c r="Z134" s="10" vm="22181">
        <v>0</v>
      </c>
      <c r="AA134" s="10" vm="66105">
        <v>27116</v>
      </c>
      <c r="AB134" s="10" vm="15380">
        <v>119090</v>
      </c>
      <c r="AC134" s="10" vm="8621">
        <v>11604</v>
      </c>
      <c r="AD134" s="10" vm="51143">
        <v>130694</v>
      </c>
      <c r="AE134" s="10" vm="42068">
        <v>7879</v>
      </c>
      <c r="AF134" s="10" vm="35325">
        <v>0</v>
      </c>
      <c r="AG134" s="10" vm="28742">
        <v>0</v>
      </c>
      <c r="AH134" s="10" vm="21959">
        <v>210</v>
      </c>
      <c r="AI134" s="10" vm="49351">
        <v>138783</v>
      </c>
      <c r="AJ134" s="10" vm="15173">
        <v>20154</v>
      </c>
      <c r="AK134" s="10" vm="63229">
        <v>17165</v>
      </c>
      <c r="AL134" s="10" vm="47770">
        <v>17593</v>
      </c>
      <c r="AM134" s="10" vm="65167">
        <v>8670</v>
      </c>
      <c r="AN134" s="10" vm="35104">
        <v>478</v>
      </c>
      <c r="AO134" s="10" vm="28515">
        <v>723</v>
      </c>
      <c r="AP134" s="10" vm="21747">
        <v>3305</v>
      </c>
      <c r="AQ134" s="10" vm="46042">
        <v>30906</v>
      </c>
      <c r="AR134" s="10" vm="14954">
        <v>0</v>
      </c>
      <c r="AS134" s="10" vm="8328">
        <v>0</v>
      </c>
      <c r="AT134" s="10" vm="44283">
        <v>98994</v>
      </c>
      <c r="AU134" s="10" vm="41638">
        <v>39789</v>
      </c>
      <c r="AV134" s="10" vm="34945">
        <v>2709</v>
      </c>
      <c r="AW134" s="10" vm="28292">
        <v>2166582</v>
      </c>
      <c r="AX134" s="10" vm="21542">
        <v>0</v>
      </c>
      <c r="AY134" s="10" vm="55780">
        <v>5575</v>
      </c>
      <c r="AZ134" s="10" vm="14738">
        <v>15026</v>
      </c>
      <c r="BA134" s="10" vm="8110">
        <v>3311</v>
      </c>
      <c r="BB134" s="10" vm="54033">
        <v>24323</v>
      </c>
      <c r="BC134" s="10" vm="41408">
        <v>0</v>
      </c>
      <c r="BD134" s="10" vm="34778">
        <v>0</v>
      </c>
      <c r="BE134" s="10" vm="28060">
        <v>105000</v>
      </c>
      <c r="BF134" s="10" vm="21327">
        <v>5255</v>
      </c>
      <c r="BG134" s="10" vm="52456">
        <v>2325072</v>
      </c>
      <c r="BH134" s="10" vm="14532">
        <v>82488</v>
      </c>
      <c r="BI134" s="10" vm="63163">
        <v>16655</v>
      </c>
      <c r="BJ134" s="10" vm="50925">
        <v>63836</v>
      </c>
      <c r="BK134" s="10" vm="41178">
        <v>0</v>
      </c>
      <c r="BL134" s="10" vm="34546">
        <v>2275</v>
      </c>
      <c r="BM134" s="10" vm="27829">
        <v>165254</v>
      </c>
      <c r="BN134" s="10" vm="21106">
        <v>14113</v>
      </c>
      <c r="BO134" s="10" vm="49126">
        <v>0</v>
      </c>
      <c r="BP134" s="10" vm="14327">
        <v>0</v>
      </c>
      <c r="BQ134" s="10" vm="7723">
        <v>123662</v>
      </c>
      <c r="BR134" s="10" vm="47546">
        <v>137775</v>
      </c>
      <c r="BS134" s="10" vm="40959">
        <v>27479</v>
      </c>
      <c r="BT134" s="10" vm="34321">
        <v>2352551</v>
      </c>
      <c r="BU134" s="10" vm="27602">
        <v>725216</v>
      </c>
      <c r="BV134" s="10" vm="20887">
        <v>415893</v>
      </c>
      <c r="BW134" s="10" vm="45818">
        <v>0</v>
      </c>
      <c r="BX134" s="10" vm="14112">
        <v>631799</v>
      </c>
      <c r="BY134" s="10" vm="7542">
        <v>2108</v>
      </c>
      <c r="BZ134" s="10" vm="44065">
        <v>0</v>
      </c>
      <c r="CA134" s="10" vm="40741">
        <v>9313</v>
      </c>
      <c r="CB134" s="10" vm="34139">
        <v>1784329</v>
      </c>
      <c r="CC134" s="10" vm="27378">
        <v>7921</v>
      </c>
      <c r="CD134" s="10" vm="20684">
        <v>9707</v>
      </c>
      <c r="CE134" s="10" vm="55565">
        <v>550594</v>
      </c>
      <c r="CF134" s="10" vm="13892">
        <v>544750</v>
      </c>
      <c r="CG134" s="10" vm="7329">
        <v>5844</v>
      </c>
      <c r="CH134" s="10" vm="53815">
        <v>0</v>
      </c>
      <c r="CI134" s="10" vm="40507">
        <v>0</v>
      </c>
      <c r="CJ134" s="10" vm="33941">
        <v>0</v>
      </c>
      <c r="CK134" s="10" vm="27152">
        <v>550594</v>
      </c>
      <c r="CL134" s="10" vm="20472">
        <v>31702</v>
      </c>
      <c r="CM134" s="10" vm="65891">
        <v>29220</v>
      </c>
      <c r="CN134" s="10" vm="13687">
        <v>1284</v>
      </c>
      <c r="CO134" s="10" vm="7115">
        <v>1198</v>
      </c>
      <c r="CP134" s="10" vm="50695">
        <v>0</v>
      </c>
      <c r="CQ134" s="10" vm="40278">
        <v>0</v>
      </c>
      <c r="CR134" s="10" vm="33707">
        <v>0</v>
      </c>
      <c r="CS134" s="10" vm="26919">
        <v>0</v>
      </c>
      <c r="CT134" s="10" vm="20251">
        <v>0</v>
      </c>
      <c r="CU134" s="10" vm="48900">
        <v>0</v>
      </c>
      <c r="CV134" s="10" vm="13477">
        <v>0</v>
      </c>
      <c r="CW134" s="10" vm="6924">
        <v>0</v>
      </c>
      <c r="CX134" s="10" vm="47325">
        <v>0</v>
      </c>
      <c r="CY134" s="10" vm="40057">
        <v>0</v>
      </c>
      <c r="CZ134" s="10" vm="64716">
        <v>290</v>
      </c>
      <c r="DA134" s="10" vm="26692">
        <v>-290</v>
      </c>
      <c r="DB134" s="81" vm="20034">
        <v>0</v>
      </c>
      <c r="DC134" s="81" vm="45596">
        <v>0</v>
      </c>
      <c r="DD134" s="81" vm="13258">
        <v>0</v>
      </c>
      <c r="DE134" s="81" vm="6736">
        <v>0</v>
      </c>
      <c r="DF134" s="10" vm="43845">
        <v>6575</v>
      </c>
      <c r="DG134" s="10" vm="39834">
        <v>0</v>
      </c>
      <c r="DH134" s="10" vm="100674">
        <v>1702</v>
      </c>
      <c r="DI134" s="10" vm="26461">
        <v>4873</v>
      </c>
      <c r="DJ134" s="10" vm="19825">
        <v>38277</v>
      </c>
      <c r="DK134" s="10" vm="55344">
        <v>29220</v>
      </c>
      <c r="DL134" s="10" vm="13040">
        <v>3276</v>
      </c>
      <c r="DM134" s="10" vm="6520">
        <v>5781</v>
      </c>
      <c r="DN134" s="10" vm="53595">
        <v>0</v>
      </c>
      <c r="DO134" s="10" vm="39604">
        <v>0</v>
      </c>
      <c r="DP134" s="10" vm="33085">
        <v>0</v>
      </c>
      <c r="DQ134" s="10" vm="26229">
        <v>0</v>
      </c>
      <c r="DR134" s="10" vm="19610">
        <v>0</v>
      </c>
      <c r="DS134" s="10" vm="52162">
        <v>0</v>
      </c>
      <c r="DT134" s="10" vm="12839">
        <v>0</v>
      </c>
      <c r="DU134" s="10" vm="6304">
        <v>0</v>
      </c>
      <c r="DV134" s="10" vm="50474">
        <v>0</v>
      </c>
      <c r="DW134" s="10" vm="39377">
        <v>0</v>
      </c>
      <c r="DX134" s="10" vm="32850">
        <v>0</v>
      </c>
      <c r="DY134" s="10" vm="26006">
        <v>0</v>
      </c>
      <c r="DZ134" s="10" vm="19390">
        <v>0</v>
      </c>
      <c r="EA134" s="10" vm="48678">
        <v>0</v>
      </c>
      <c r="EB134" s="10" vm="12630">
        <v>0</v>
      </c>
      <c r="EC134" s="10" vm="62995">
        <v>0</v>
      </c>
      <c r="ED134" s="10" vm="47104">
        <v>0</v>
      </c>
      <c r="EE134" s="10" vm="39156">
        <v>0</v>
      </c>
      <c r="EF134" s="10" vm="32622">
        <v>0</v>
      </c>
      <c r="EG134" s="10" vm="25779">
        <v>0</v>
      </c>
      <c r="EH134" s="81" vm="19175">
        <v>912</v>
      </c>
      <c r="EI134" s="81" vm="45372">
        <v>0</v>
      </c>
      <c r="EJ134" s="81" vm="12411">
        <v>0</v>
      </c>
      <c r="EK134" s="81" vm="5928">
        <v>912</v>
      </c>
      <c r="EL134" s="10" vm="43627">
        <v>8128</v>
      </c>
      <c r="EM134" s="10" vm="38933">
        <v>0</v>
      </c>
      <c r="EN134" s="10" vm="32423">
        <v>9167</v>
      </c>
      <c r="EO134" s="10" vm="25553">
        <v>-1039</v>
      </c>
      <c r="EP134" s="10" vm="18975">
        <v>9040</v>
      </c>
      <c r="EQ134" s="10" vm="55128">
        <v>0</v>
      </c>
      <c r="ER134" s="10" vm="12192">
        <v>9167</v>
      </c>
      <c r="ES134" s="10" vm="5716">
        <v>-127</v>
      </c>
      <c r="ET134" s="10" vm="53382">
        <v>47317</v>
      </c>
      <c r="EU134" s="10" vm="38702">
        <v>29220</v>
      </c>
      <c r="EV134" s="10" vm="32228">
        <v>12443</v>
      </c>
      <c r="EW134" s="10" vm="25320">
        <v>5654</v>
      </c>
      <c r="EX134" s="10" vm="18760">
        <v>9422</v>
      </c>
      <c r="EY134" s="10" vm="51969">
        <v>5346</v>
      </c>
      <c r="EZ134" s="10" vm="63822">
        <v>1412</v>
      </c>
      <c r="FA134" s="10" vm="5504">
        <v>5346</v>
      </c>
      <c r="FB134" s="10" vm="50244">
        <v>2270313</v>
      </c>
      <c r="FC134" s="10" vm="38478">
        <v>0</v>
      </c>
      <c r="FD134" s="10" vm="31998">
        <v>2270313</v>
      </c>
      <c r="FE134" s="10" vm="25093">
        <v>117008</v>
      </c>
      <c r="FF134" s="10" vm="18540">
        <v>14306</v>
      </c>
      <c r="FG134" s="10" vm="48456">
        <v>0</v>
      </c>
      <c r="FH134" s="10" vm="11815">
        <v>-12622</v>
      </c>
      <c r="FI134" s="10" vm="5288">
        <v>836</v>
      </c>
      <c r="FJ134" s="10" vm="46879">
        <v>740</v>
      </c>
      <c r="FK134" s="10" vm="38264">
        <v>-1996</v>
      </c>
      <c r="FL134" s="10" vm="31765">
        <v>2388585</v>
      </c>
      <c r="FM134" s="10" vm="24854">
        <v>197696</v>
      </c>
      <c r="FN134" s="10" vm="18351">
        <v>26688</v>
      </c>
      <c r="FO134" s="10" vm="45164">
        <v>-505</v>
      </c>
      <c r="FP134" s="10" vm="11600">
        <v>0</v>
      </c>
      <c r="FQ134" s="10" vm="5076">
        <v>-677</v>
      </c>
      <c r="FR134" s="10" vm="43407">
        <v>0</v>
      </c>
      <c r="FS134" s="10" vm="38039">
        <v>-1199</v>
      </c>
      <c r="FT134" s="10" vm="31525">
        <v>222003</v>
      </c>
      <c r="FU134" s="10" vm="24624">
        <v>2166582</v>
      </c>
      <c r="FV134" s="10" vm="18154">
        <v>2072617</v>
      </c>
      <c r="FW134" s="81" vm="54904">
        <v>37908</v>
      </c>
      <c r="FX134" s="81" vm="11379">
        <v>100</v>
      </c>
      <c r="FY134" s="81" vm="4887">
        <v>-15930</v>
      </c>
      <c r="FZ134" s="81" vm="53164">
        <v>2245</v>
      </c>
      <c r="GA134" s="81" vm="37825">
        <v>24323</v>
      </c>
      <c r="GB134" s="10" vm="31315">
        <v>19883</v>
      </c>
      <c r="GC134" s="10" vm="24395">
        <v>10795</v>
      </c>
      <c r="GD134" s="10" vm="17932">
        <v>9088</v>
      </c>
      <c r="GE134" s="10" vm="51741">
        <v>1895</v>
      </c>
      <c r="GF134" s="10" vm="11160">
        <v>906</v>
      </c>
      <c r="GG134" s="10" vm="4694">
        <v>989</v>
      </c>
      <c r="GH134" s="10" vm="50029">
        <v>400</v>
      </c>
      <c r="GI134" s="10" vm="37603">
        <v>263</v>
      </c>
      <c r="GJ134" s="10" vm="31088">
        <v>137</v>
      </c>
      <c r="GK134" s="10" vm="24187">
        <v>0</v>
      </c>
      <c r="GL134" s="10" vm="17713">
        <v>0</v>
      </c>
      <c r="GM134" s="10" vm="48265">
        <v>0</v>
      </c>
      <c r="GN134" s="10" vm="10954">
        <v>1308</v>
      </c>
      <c r="GO134" s="10" vm="4481">
        <v>1867</v>
      </c>
      <c r="GP134" s="10" vm="46653">
        <v>-559</v>
      </c>
      <c r="GQ134" s="10" vm="37380">
        <v>20350</v>
      </c>
      <c r="GR134" s="10" vm="30858">
        <v>18304</v>
      </c>
      <c r="GS134" s="10" vm="23955">
        <v>2046</v>
      </c>
      <c r="GT134" s="10" vm="17504">
        <v>43836</v>
      </c>
      <c r="GU134" s="10" vm="44944">
        <v>32135</v>
      </c>
      <c r="GV134" s="10" vm="10741">
        <v>11701</v>
      </c>
      <c r="GW134" s="10" vm="4267">
        <v>1081</v>
      </c>
      <c r="GX134" s="81" vm="43189">
        <v>0</v>
      </c>
      <c r="GY134" s="10" vm="37152">
        <v>0</v>
      </c>
      <c r="GZ134" s="10" vm="30651">
        <v>0</v>
      </c>
      <c r="HA134" s="10" vm="23725">
        <v>0</v>
      </c>
      <c r="HB134" s="10" vm="17288">
        <v>0</v>
      </c>
      <c r="HC134" s="81" vm="54687">
        <v>117</v>
      </c>
      <c r="HD134" s="81" vm="10517">
        <v>1077</v>
      </c>
      <c r="HE134" s="10" vm="4039">
        <v>2275</v>
      </c>
      <c r="HF134" s="10" vm="52931">
        <v>5434</v>
      </c>
      <c r="HG134" s="10" vm="36932">
        <v>7840</v>
      </c>
      <c r="HH134" s="10" vm="30452">
        <v>65691</v>
      </c>
      <c r="HI134" s="10" vm="23502">
        <v>0</v>
      </c>
      <c r="HJ134" s="10" vm="17072">
        <v>35664</v>
      </c>
      <c r="HK134" s="10" vm="51550">
        <v>0</v>
      </c>
      <c r="HL134" s="10" vm="10319">
        <v>0</v>
      </c>
      <c r="HM134" s="10" vm="3821">
        <v>0</v>
      </c>
      <c r="HN134" s="10" vm="49813">
        <v>9033</v>
      </c>
      <c r="HO134" s="10" vm="36708">
        <v>123662</v>
      </c>
      <c r="HP134" s="10" vm="30218">
        <v>9313</v>
      </c>
      <c r="HQ134" s="10" vm="23267">
        <v>0</v>
      </c>
      <c r="HR134" s="10" vm="16849">
        <v>9313</v>
      </c>
      <c r="HS134" s="10" vm="48075">
        <v>2735</v>
      </c>
      <c r="HT134" s="10" vm="10114">
        <v>6972</v>
      </c>
      <c r="HU134" s="10" vm="3623">
        <v>9707</v>
      </c>
      <c r="HV134" s="10" vm="46458">
        <v>41715</v>
      </c>
      <c r="HW134" s="10" vm="36484">
        <v>710</v>
      </c>
      <c r="HX134" s="10" vm="29981">
        <v>0</v>
      </c>
      <c r="HY134" s="10" vm="23026">
        <v>228</v>
      </c>
      <c r="HZ134" s="10" vm="16625">
        <v>0</v>
      </c>
      <c r="IA134" s="10" vm="44719">
        <v>921</v>
      </c>
      <c r="IB134" s="10" vm="9896">
        <v>-8462</v>
      </c>
      <c r="IC134" s="10" vm="3403">
        <v>35112</v>
      </c>
      <c r="ID134" s="10" vm="42967">
        <v>2389</v>
      </c>
      <c r="IE134" s="10" vm="36267">
        <v>8722</v>
      </c>
      <c r="IF134" s="10" vm="29756">
        <v>20732</v>
      </c>
      <c r="IG134" s="10" vm="22843">
        <v>31843</v>
      </c>
      <c r="IH134" s="10" vm="16409">
        <v>14346</v>
      </c>
      <c r="II134" s="10" vm="54466">
        <v>31352</v>
      </c>
      <c r="IJ134" s="10" vm="9687">
        <v>0</v>
      </c>
      <c r="IK134" s="10" vm="3174">
        <v>232</v>
      </c>
      <c r="IL134" s="10" vm="52714">
        <v>-151</v>
      </c>
      <c r="IM134" s="10" vm="36032">
        <v>88</v>
      </c>
      <c r="IN134" s="10" vm="29516">
        <v>17911</v>
      </c>
      <c r="IO134" s="81" vm="22637">
        <v>17918</v>
      </c>
      <c r="IP134" s="10" vm="16202">
        <v>0</v>
      </c>
      <c r="IQ134" s="10" vm="51354">
        <v>0</v>
      </c>
      <c r="IR134" s="10" vm="9476">
        <v>-122</v>
      </c>
      <c r="IS134" s="81" vm="2948">
        <v>132</v>
      </c>
      <c r="IT134" s="10" vm="49585">
        <v>153</v>
      </c>
    </row>
    <row r="135" spans="1:254" x14ac:dyDescent="0.25">
      <c r="A135" s="8" t="s">
        <v>119</v>
      </c>
      <c r="B135" s="8" t="s">
        <v>120</v>
      </c>
      <c r="C135" s="89">
        <v>44651</v>
      </c>
      <c r="D135" s="76" vm="15993">
        <v>12</v>
      </c>
      <c r="E135" s="10" vm="9245">
        <v>77117</v>
      </c>
      <c r="F135" s="10" vm="65503">
        <v>-44120</v>
      </c>
      <c r="G135" s="10" vm="42735">
        <v>-9580</v>
      </c>
      <c r="H135" s="10" vm="59680">
        <v>23417</v>
      </c>
      <c r="I135" s="10" vm="29287">
        <v>7557</v>
      </c>
      <c r="J135" s="10" vm="63476">
        <v>30974</v>
      </c>
      <c r="K135" s="10" vm="46267">
        <v>0</v>
      </c>
      <c r="L135" s="10" vm="15767">
        <v>0</v>
      </c>
      <c r="M135" s="10" vm="9026">
        <v>0</v>
      </c>
      <c r="N135" s="10" vm="44499">
        <v>142</v>
      </c>
      <c r="O135" s="10" vm="42507">
        <v>-18112</v>
      </c>
      <c r="P135" s="10" vm="35807">
        <v>0</v>
      </c>
      <c r="Q135" s="10" vm="29125">
        <v>0</v>
      </c>
      <c r="R135" s="10" vm="22413">
        <v>0</v>
      </c>
      <c r="S135" s="10" vm="55974">
        <v>0</v>
      </c>
      <c r="T135" s="10" vm="15570">
        <v>13004</v>
      </c>
      <c r="U135" s="10" vm="8827">
        <v>0</v>
      </c>
      <c r="V135" s="10" vm="54248">
        <v>13004</v>
      </c>
      <c r="W135" s="10" vm="42289">
        <v>0</v>
      </c>
      <c r="X135" s="10" vm="35571">
        <v>0</v>
      </c>
      <c r="Y135" s="10" vm="28977">
        <v>0</v>
      </c>
      <c r="Z135" s="10" vm="22192">
        <v>0</v>
      </c>
      <c r="AA135" s="10" vm="66100">
        <v>13004</v>
      </c>
      <c r="AB135" s="10" vm="15375">
        <v>50020</v>
      </c>
      <c r="AC135" s="10" vm="8616">
        <v>6870</v>
      </c>
      <c r="AD135" s="10" vm="51137">
        <v>56890</v>
      </c>
      <c r="AE135" s="10" vm="42074">
        <v>3763</v>
      </c>
      <c r="AF135" s="10" vm="35337">
        <v>0</v>
      </c>
      <c r="AG135" s="10" vm="28735">
        <v>0</v>
      </c>
      <c r="AH135" s="10" vm="21970">
        <v>213</v>
      </c>
      <c r="AI135" s="10" vm="49346">
        <v>60866</v>
      </c>
      <c r="AJ135" s="10" vm="15168">
        <v>7471</v>
      </c>
      <c r="AK135" s="10" vm="100575">
        <v>9294</v>
      </c>
      <c r="AL135" s="10" vm="47760">
        <v>8902</v>
      </c>
      <c r="AM135" s="10" vm="41859">
        <v>7310</v>
      </c>
      <c r="AN135" s="10" vm="35115">
        <v>214</v>
      </c>
      <c r="AO135" s="10" vm="28525">
        <v>-12</v>
      </c>
      <c r="AP135" s="10" vm="21758">
        <v>0</v>
      </c>
      <c r="AQ135" s="10" vm="46043">
        <v>8536</v>
      </c>
      <c r="AR135" s="10" vm="14943">
        <v>0</v>
      </c>
      <c r="AS135" s="10" vm="8313">
        <v>0</v>
      </c>
      <c r="AT135" s="10" vm="44270">
        <v>41715</v>
      </c>
      <c r="AU135" s="10" vm="41640">
        <v>19151</v>
      </c>
      <c r="AV135" s="10" vm="64883">
        <v>726</v>
      </c>
      <c r="AW135" s="10" vm="28294">
        <v>1158959</v>
      </c>
      <c r="AX135" s="10" vm="21550">
        <v>0</v>
      </c>
      <c r="AY135" s="10" vm="55781">
        <v>9084</v>
      </c>
      <c r="AZ135" s="10" vm="63930">
        <v>0</v>
      </c>
      <c r="BA135" s="10" vm="8112">
        <v>0</v>
      </c>
      <c r="BB135" s="10" vm="54015">
        <v>0</v>
      </c>
      <c r="BC135" s="10" vm="41409">
        <v>0</v>
      </c>
      <c r="BD135" s="10" vm="34790">
        <v>0</v>
      </c>
      <c r="BE135" s="10" vm="28061">
        <v>0</v>
      </c>
      <c r="BF135" s="10" vm="21338">
        <v>0</v>
      </c>
      <c r="BG135" s="10" vm="52451">
        <v>1168043</v>
      </c>
      <c r="BH135" s="10" vm="14528">
        <v>38377</v>
      </c>
      <c r="BI135" s="10" vm="7894">
        <v>1259</v>
      </c>
      <c r="BJ135" s="10" vm="50918">
        <v>33099</v>
      </c>
      <c r="BK135" s="10" vm="41184">
        <v>30</v>
      </c>
      <c r="BL135" s="10" vm="34557">
        <v>24956</v>
      </c>
      <c r="BM135" s="10" vm="27823">
        <v>97721</v>
      </c>
      <c r="BN135" s="10" vm="21115">
        <v>3730</v>
      </c>
      <c r="BO135" s="10" vm="49121">
        <v>0</v>
      </c>
      <c r="BP135" s="10" vm="14322">
        <v>3763</v>
      </c>
      <c r="BQ135" s="10" vm="7720">
        <v>51496</v>
      </c>
      <c r="BR135" s="10" vm="47536">
        <v>58989</v>
      </c>
      <c r="BS135" s="10" vm="40964">
        <v>38732</v>
      </c>
      <c r="BT135" s="10" vm="34333">
        <v>1206775</v>
      </c>
      <c r="BU135" s="10" vm="27609">
        <v>585413</v>
      </c>
      <c r="BV135" s="10" vm="20897">
        <v>0</v>
      </c>
      <c r="BW135" s="10" vm="45819">
        <v>0</v>
      </c>
      <c r="BX135" s="10" vm="14101">
        <v>411542</v>
      </c>
      <c r="BY135" s="10" vm="7528">
        <v>0</v>
      </c>
      <c r="BZ135" s="10" vm="44052">
        <v>0</v>
      </c>
      <c r="CA135" s="10" vm="40743">
        <v>4791</v>
      </c>
      <c r="CB135" s="10" vm="34149">
        <v>1001746</v>
      </c>
      <c r="CC135" s="10" vm="27379">
        <v>0</v>
      </c>
      <c r="CD135" s="10" vm="20692">
        <v>7</v>
      </c>
      <c r="CE135" s="10" vm="55566">
        <v>205022</v>
      </c>
      <c r="CF135" s="10" vm="13893">
        <v>205022</v>
      </c>
      <c r="CG135" s="10" vm="7330">
        <v>0</v>
      </c>
      <c r="CH135" s="10" vm="53797">
        <v>0</v>
      </c>
      <c r="CI135" s="10" vm="40508">
        <v>0</v>
      </c>
      <c r="CJ135" s="10" vm="33954">
        <v>0</v>
      </c>
      <c r="CK135" s="10" vm="27153">
        <v>205022</v>
      </c>
      <c r="CL135" s="10" vm="20481">
        <v>7993</v>
      </c>
      <c r="CM135" s="10" vm="52312">
        <v>7379</v>
      </c>
      <c r="CN135" s="10" vm="13682">
        <v>609</v>
      </c>
      <c r="CO135" s="10" vm="7108">
        <v>5</v>
      </c>
      <c r="CP135" s="10" vm="50688">
        <v>0</v>
      </c>
      <c r="CQ135" s="10" vm="40284">
        <v>0</v>
      </c>
      <c r="CR135" s="10" vm="33720">
        <v>0</v>
      </c>
      <c r="CS135" s="10" vm="26911">
        <v>0</v>
      </c>
      <c r="CT135" s="10" vm="20261">
        <v>1087</v>
      </c>
      <c r="CU135" s="10" vm="48895">
        <v>0</v>
      </c>
      <c r="CV135" s="10" vm="13472">
        <v>1634</v>
      </c>
      <c r="CW135" s="10" vm="6917">
        <v>-547</v>
      </c>
      <c r="CX135" s="10" vm="47315">
        <v>0</v>
      </c>
      <c r="CY135" s="10" vm="40062">
        <v>0</v>
      </c>
      <c r="CZ135" s="10" vm="33489">
        <v>0</v>
      </c>
      <c r="DA135" s="10" vm="26701">
        <v>0</v>
      </c>
      <c r="DB135" s="81" vm="20044">
        <v>1550</v>
      </c>
      <c r="DC135" s="81" vm="45597">
        <v>0</v>
      </c>
      <c r="DD135" s="81" vm="13247">
        <v>0</v>
      </c>
      <c r="DE135" s="81" vm="6721">
        <v>1550</v>
      </c>
      <c r="DF135" s="10" vm="43831">
        <v>2993</v>
      </c>
      <c r="DG135" s="10" vm="39835">
        <v>0</v>
      </c>
      <c r="DH135" s="10" vm="64682">
        <v>162</v>
      </c>
      <c r="DI135" s="10" vm="26463">
        <v>2831</v>
      </c>
      <c r="DJ135" s="10" vm="19832">
        <v>13623</v>
      </c>
      <c r="DK135" s="10" vm="55345">
        <v>7379</v>
      </c>
      <c r="DL135" s="10" vm="13041">
        <v>2405</v>
      </c>
      <c r="DM135" s="10" vm="6522">
        <v>3839</v>
      </c>
      <c r="DN135" s="10" vm="53578">
        <v>2628</v>
      </c>
      <c r="DO135" s="10" vm="39605">
        <v>2201</v>
      </c>
      <c r="DP135" s="10" vm="33098">
        <v>0</v>
      </c>
      <c r="DQ135" s="10" vm="26230">
        <v>427</v>
      </c>
      <c r="DR135" s="10" vm="19620">
        <v>0</v>
      </c>
      <c r="DS135" s="10" vm="52158">
        <v>0</v>
      </c>
      <c r="DT135" s="10" vm="12835">
        <v>0</v>
      </c>
      <c r="DU135" s="10" vm="6297">
        <v>0</v>
      </c>
      <c r="DV135" s="10" vm="50467">
        <v>0</v>
      </c>
      <c r="DW135" s="10" vm="39383">
        <v>0</v>
      </c>
      <c r="DX135" s="10" vm="32862">
        <v>0</v>
      </c>
      <c r="DY135" s="10" vm="26000">
        <v>0</v>
      </c>
      <c r="DZ135" s="10" vm="19400">
        <v>0</v>
      </c>
      <c r="EA135" s="10" vm="48673">
        <v>0</v>
      </c>
      <c r="EB135" s="10" vm="12625">
        <v>0</v>
      </c>
      <c r="EC135" s="10" vm="6109">
        <v>0</v>
      </c>
      <c r="ED135" s="10" vm="47094">
        <v>0</v>
      </c>
      <c r="EE135" s="10" vm="100705">
        <v>0</v>
      </c>
      <c r="EF135" s="10" vm="32635">
        <v>0</v>
      </c>
      <c r="EG135" s="10" vm="25786">
        <v>0</v>
      </c>
      <c r="EH135" s="81" vm="19185">
        <v>0</v>
      </c>
      <c r="EI135" s="81" vm="45373">
        <v>0</v>
      </c>
      <c r="EJ135" s="81" vm="12400">
        <v>0</v>
      </c>
      <c r="EK135" s="81" vm="5916">
        <v>0</v>
      </c>
      <c r="EL135" s="10" vm="43614">
        <v>0</v>
      </c>
      <c r="EM135" s="10" vm="38934">
        <v>0</v>
      </c>
      <c r="EN135" s="10" vm="32436">
        <v>0</v>
      </c>
      <c r="EO135" s="10" vm="25554">
        <v>0</v>
      </c>
      <c r="EP135" s="10" vm="18980">
        <v>2628</v>
      </c>
      <c r="EQ135" s="10" vm="55129">
        <v>2201</v>
      </c>
      <c r="ER135" s="10" vm="12193">
        <v>0</v>
      </c>
      <c r="ES135" s="10" vm="5717">
        <v>427</v>
      </c>
      <c r="ET135" s="10" vm="53362">
        <v>16251</v>
      </c>
      <c r="EU135" s="10" vm="38704">
        <v>9580</v>
      </c>
      <c r="EV135" s="10" vm="32241">
        <v>2405</v>
      </c>
      <c r="EW135" s="10" vm="25321">
        <v>4266</v>
      </c>
      <c r="EX135" s="10" vm="18770">
        <v>1986</v>
      </c>
      <c r="EY135" s="10" vm="51964">
        <v>472</v>
      </c>
      <c r="EZ135" s="10" vm="63820">
        <v>733</v>
      </c>
      <c r="FA135" s="10" vm="5499">
        <v>466</v>
      </c>
      <c r="FB135" s="10" vm="50237">
        <v>1218543</v>
      </c>
      <c r="FC135" s="10" vm="38483">
        <v>0</v>
      </c>
      <c r="FD135" s="10" vm="32010">
        <v>1218543</v>
      </c>
      <c r="FE135" s="10" vm="25083">
        <v>63576</v>
      </c>
      <c r="FF135" s="10" vm="18550">
        <v>4722</v>
      </c>
      <c r="FG135" s="10" vm="48451">
        <v>0</v>
      </c>
      <c r="FH135" s="10" vm="11810">
        <v>-15706</v>
      </c>
      <c r="FI135" s="10" vm="5280">
        <v>0</v>
      </c>
      <c r="FJ135" s="10" vm="46869">
        <v>-332</v>
      </c>
      <c r="FK135" s="10" vm="38270">
        <v>-621</v>
      </c>
      <c r="FL135" s="10" vm="31778">
        <v>1270182</v>
      </c>
      <c r="FM135" s="10" vm="24863">
        <v>104651</v>
      </c>
      <c r="FN135" s="10" vm="18356">
        <v>7881</v>
      </c>
      <c r="FO135" s="10" vm="65309">
        <v>0</v>
      </c>
      <c r="FP135" s="10" vm="11593">
        <v>0</v>
      </c>
      <c r="FQ135" s="10" vm="5060">
        <v>-332</v>
      </c>
      <c r="FR135" s="10" vm="43394">
        <v>-8</v>
      </c>
      <c r="FS135" s="10" vm="38033">
        <v>-969</v>
      </c>
      <c r="FT135" s="10" vm="31544">
        <v>111223</v>
      </c>
      <c r="FU135" s="10" vm="24635">
        <v>1158959</v>
      </c>
      <c r="FV135" s="10" vm="18167">
        <v>1113892</v>
      </c>
      <c r="FW135" s="81" vm="54909">
        <v>0</v>
      </c>
      <c r="FX135" s="81" vm="11385">
        <v>0</v>
      </c>
      <c r="FY135" s="81" vm="4894">
        <v>0</v>
      </c>
      <c r="FZ135" s="81" vm="53145">
        <v>0</v>
      </c>
      <c r="GA135" s="81" vm="37818">
        <v>0</v>
      </c>
      <c r="GB135" s="10" vm="31323">
        <v>7179</v>
      </c>
      <c r="GC135" s="10" vm="24402">
        <v>4832</v>
      </c>
      <c r="GD135" s="10" vm="17946">
        <v>2347</v>
      </c>
      <c r="GE135" s="10" vm="51742">
        <v>0</v>
      </c>
      <c r="GF135" s="10" vm="11161">
        <v>0</v>
      </c>
      <c r="GG135" s="10" vm="4699">
        <v>0</v>
      </c>
      <c r="GH135" s="10" vm="50022">
        <v>0</v>
      </c>
      <c r="GI135" s="10" vm="37604">
        <v>0</v>
      </c>
      <c r="GJ135" s="10" vm="31095">
        <v>0</v>
      </c>
      <c r="GK135" s="10" vm="24168">
        <v>0</v>
      </c>
      <c r="GL135" s="10" vm="17729">
        <v>0</v>
      </c>
      <c r="GM135" s="10" vm="65606">
        <v>0</v>
      </c>
      <c r="GN135" s="10" vm="10955">
        <v>7236</v>
      </c>
      <c r="GO135" s="10" vm="4482">
        <v>2024</v>
      </c>
      <c r="GP135" s="10" vm="46643">
        <v>5212</v>
      </c>
      <c r="GQ135" s="10" vm="37381">
        <v>17</v>
      </c>
      <c r="GR135" s="10" vm="30866">
        <v>19</v>
      </c>
      <c r="GS135" s="10" vm="23956">
        <v>-2</v>
      </c>
      <c r="GT135" s="10" vm="17508">
        <v>14432</v>
      </c>
      <c r="GU135" s="10" vm="44949">
        <v>6875</v>
      </c>
      <c r="GV135" s="10" vm="10734">
        <v>7557</v>
      </c>
      <c r="GW135" s="10" vm="4260">
        <v>6845</v>
      </c>
      <c r="GX135" s="81" vm="43176">
        <v>0</v>
      </c>
      <c r="GY135" s="10" vm="37153">
        <v>0</v>
      </c>
      <c r="GZ135" s="10" vm="64500">
        <v>0</v>
      </c>
      <c r="HA135" s="10" vm="23724">
        <v>0</v>
      </c>
      <c r="HB135" s="10" vm="17295">
        <v>0</v>
      </c>
      <c r="HC135" s="81" vm="54686">
        <v>0</v>
      </c>
      <c r="HD135" s="81" vm="10529">
        <v>18111</v>
      </c>
      <c r="HE135" s="10" vm="4057">
        <v>24956</v>
      </c>
      <c r="HF135" s="10" vm="52912">
        <v>3741</v>
      </c>
      <c r="HG135" s="10" vm="36931">
        <v>1766</v>
      </c>
      <c r="HH135" s="10" vm="30465">
        <v>846</v>
      </c>
      <c r="HI135" s="10" vm="23498">
        <v>5442</v>
      </c>
      <c r="HJ135" s="10" vm="17079">
        <v>10795</v>
      </c>
      <c r="HK135" s="10" vm="51548">
        <v>0</v>
      </c>
      <c r="HL135" s="10" vm="10314">
        <v>0</v>
      </c>
      <c r="HM135" s="10" vm="3834">
        <v>0</v>
      </c>
      <c r="HN135" s="10" vm="49806">
        <v>28906</v>
      </c>
      <c r="HO135" s="10" vm="36715">
        <v>51496</v>
      </c>
      <c r="HP135" s="10" vm="30230">
        <v>4791</v>
      </c>
      <c r="HQ135" s="10" vm="23257">
        <v>0</v>
      </c>
      <c r="HR135" s="10" vm="16859">
        <v>4791</v>
      </c>
      <c r="HS135" s="10" vm="48070">
        <v>0</v>
      </c>
      <c r="HT135" s="10" vm="10103">
        <v>7</v>
      </c>
      <c r="HU135" s="10" vm="3615">
        <v>7</v>
      </c>
      <c r="HV135" s="10" vm="46449">
        <v>20228</v>
      </c>
      <c r="HW135" s="10" vm="36483">
        <v>0</v>
      </c>
      <c r="HX135" s="10" vm="30000">
        <v>0</v>
      </c>
      <c r="HY135" s="10" vm="64262">
        <v>0</v>
      </c>
      <c r="HZ135" s="10" vm="16641">
        <v>4</v>
      </c>
      <c r="IA135" s="10" vm="44724">
        <v>0</v>
      </c>
      <c r="IB135" s="10" vm="9879">
        <v>-2120</v>
      </c>
      <c r="IC135" s="10" vm="3393">
        <v>18112</v>
      </c>
      <c r="ID135" s="10" vm="42954">
        <v>8</v>
      </c>
      <c r="IE135" s="10" vm="36260">
        <v>9</v>
      </c>
      <c r="IF135" s="10" vm="29764">
        <v>0</v>
      </c>
      <c r="IG135" s="10" vm="64230">
        <v>17</v>
      </c>
      <c r="IH135" s="10" vm="16425">
        <v>4722</v>
      </c>
      <c r="II135" s="10" vm="54471">
        <v>9022</v>
      </c>
      <c r="IJ135" s="10" vm="9681">
        <v>0</v>
      </c>
      <c r="IK135" s="10" vm="3187">
        <v>23</v>
      </c>
      <c r="IL135" s="10" vm="52712">
        <v>-20</v>
      </c>
      <c r="IM135" s="10" vm="36030">
        <v>178</v>
      </c>
      <c r="IN135" s="10" vm="29529">
        <v>7325</v>
      </c>
      <c r="IO135" s="81" vm="22626">
        <v>7325</v>
      </c>
      <c r="IP135" s="10" vm="16209">
        <v>1</v>
      </c>
      <c r="IQ135" s="10" vm="51349">
        <v>0</v>
      </c>
      <c r="IR135" s="10" vm="9470">
        <v>0</v>
      </c>
      <c r="IS135" s="81" vm="2970">
        <v>82</v>
      </c>
      <c r="IT135" s="10" vm="49575">
        <v>82</v>
      </c>
    </row>
    <row r="136" spans="1:254" x14ac:dyDescent="0.25">
      <c r="A136" s="8" t="s">
        <v>50</v>
      </c>
      <c r="B136" s="8" t="s">
        <v>605</v>
      </c>
      <c r="C136" s="89">
        <v>44651</v>
      </c>
      <c r="D136" s="76" vm="16005">
        <v>12</v>
      </c>
      <c r="E136" s="10" vm="9247">
        <v>17790</v>
      </c>
      <c r="F136" s="10" vm="65508">
        <v>-13042</v>
      </c>
      <c r="G136" s="10" vm="42736">
        <v>-278</v>
      </c>
      <c r="H136" s="10" vm="59674">
        <v>4470</v>
      </c>
      <c r="I136" s="10" vm="29295">
        <v>785</v>
      </c>
      <c r="J136" s="10" vm="63472">
        <v>5255</v>
      </c>
      <c r="K136" s="10" vm="46261">
        <v>0</v>
      </c>
      <c r="L136" s="10" vm="15786">
        <v>0</v>
      </c>
      <c r="M136" s="10" vm="9027">
        <v>0</v>
      </c>
      <c r="N136" s="10" vm="44512">
        <v>42</v>
      </c>
      <c r="O136" s="10" vm="42506">
        <v>-4546</v>
      </c>
      <c r="P136" s="10" vm="35801">
        <v>467</v>
      </c>
      <c r="Q136" s="10" vm="64402">
        <v>0</v>
      </c>
      <c r="R136" s="10" vm="22406">
        <v>0</v>
      </c>
      <c r="S136" s="10" vm="55973">
        <v>0</v>
      </c>
      <c r="T136" s="10" vm="15575">
        <v>1218</v>
      </c>
      <c r="U136" s="10" vm="8819">
        <v>0</v>
      </c>
      <c r="V136" s="10" vm="54266">
        <v>1218</v>
      </c>
      <c r="W136" s="10" vm="42294">
        <v>0</v>
      </c>
      <c r="X136" s="10" vm="35565">
        <v>1652</v>
      </c>
      <c r="Y136" s="10" vm="28991">
        <v>0</v>
      </c>
      <c r="Z136" s="10" vm="22191">
        <v>0</v>
      </c>
      <c r="AA136" s="10" vm="66099">
        <v>2870</v>
      </c>
      <c r="AB136" s="10" vm="15388">
        <v>15120</v>
      </c>
      <c r="AC136" s="10" vm="8605">
        <v>605</v>
      </c>
      <c r="AD136" s="10" vm="51144">
        <v>15725</v>
      </c>
      <c r="AE136" s="10" vm="42069">
        <v>158</v>
      </c>
      <c r="AF136" s="10" vm="35331">
        <v>0</v>
      </c>
      <c r="AG136" s="10" vm="28758">
        <v>0</v>
      </c>
      <c r="AH136" s="10" vm="21960">
        <v>0</v>
      </c>
      <c r="AI136" s="10" vm="49352">
        <v>15883</v>
      </c>
      <c r="AJ136" s="10" vm="15180">
        <v>2005</v>
      </c>
      <c r="AK136" s="10" vm="8479">
        <v>918</v>
      </c>
      <c r="AL136" s="10" vm="47772">
        <v>3423</v>
      </c>
      <c r="AM136" s="10" vm="41860">
        <v>1289</v>
      </c>
      <c r="AN136" s="10" vm="35110">
        <v>1902</v>
      </c>
      <c r="AO136" s="10" vm="28534">
        <v>36</v>
      </c>
      <c r="AP136" s="10" vm="21754">
        <v>0</v>
      </c>
      <c r="AQ136" s="10" vm="46037">
        <v>2817</v>
      </c>
      <c r="AR136" s="10" vm="14961">
        <v>0</v>
      </c>
      <c r="AS136" s="10" vm="8314">
        <v>0</v>
      </c>
      <c r="AT136" s="10" vm="44284">
        <v>12390</v>
      </c>
      <c r="AU136" s="10" vm="41639">
        <v>3493</v>
      </c>
      <c r="AV136" s="10" vm="34950">
        <v>81</v>
      </c>
      <c r="AW136" s="10" vm="28305">
        <v>158982</v>
      </c>
      <c r="AX136" s="10" vm="21543">
        <v>0</v>
      </c>
      <c r="AY136" s="10" vm="55788">
        <v>2763</v>
      </c>
      <c r="AZ136" s="10" vm="14745">
        <v>1134</v>
      </c>
      <c r="BA136" s="10" vm="8101">
        <v>0</v>
      </c>
      <c r="BB136" s="10" vm="54034">
        <v>2827</v>
      </c>
      <c r="BC136" s="10" vm="41414">
        <v>0</v>
      </c>
      <c r="BD136" s="10" vm="34784">
        <v>5</v>
      </c>
      <c r="BE136" s="10" vm="28077">
        <v>2300</v>
      </c>
      <c r="BF136" s="10" vm="21331">
        <v>399</v>
      </c>
      <c r="BG136" s="10" vm="52459">
        <v>168410</v>
      </c>
      <c r="BH136" s="10" vm="14539">
        <v>71</v>
      </c>
      <c r="BI136" s="10" vm="7901">
        <v>2497</v>
      </c>
      <c r="BJ136" s="10" vm="50926">
        <v>15297</v>
      </c>
      <c r="BK136" s="10" vm="41179">
        <v>0</v>
      </c>
      <c r="BL136" s="10" vm="34552">
        <v>1096</v>
      </c>
      <c r="BM136" s="10" vm="27847">
        <v>18961</v>
      </c>
      <c r="BN136" s="10" vm="21099">
        <v>0</v>
      </c>
      <c r="BO136" s="10" vm="49134">
        <v>0</v>
      </c>
      <c r="BP136" s="10" vm="14334">
        <v>157</v>
      </c>
      <c r="BQ136" s="10" vm="7719">
        <v>3517</v>
      </c>
      <c r="BR136" s="10" vm="47547">
        <v>3674</v>
      </c>
      <c r="BS136" s="10" vm="65141">
        <v>15287</v>
      </c>
      <c r="BT136" s="10" vm="34327">
        <v>183697</v>
      </c>
      <c r="BU136" s="10" vm="27615">
        <v>104235</v>
      </c>
      <c r="BV136" s="10" vm="20888">
        <v>0</v>
      </c>
      <c r="BW136" s="10" vm="45826">
        <v>0</v>
      </c>
      <c r="BX136" s="10" vm="14119">
        <v>13546</v>
      </c>
      <c r="BY136" s="10" vm="7536">
        <v>0</v>
      </c>
      <c r="BZ136" s="10" vm="44066">
        <v>0</v>
      </c>
      <c r="CA136" s="10" vm="40748">
        <v>30</v>
      </c>
      <c r="CB136" s="10" vm="64754">
        <v>117811</v>
      </c>
      <c r="CC136" s="10" vm="27390">
        <v>4193</v>
      </c>
      <c r="CD136" s="10" vm="20691">
        <v>0</v>
      </c>
      <c r="CE136" s="10" vm="55573">
        <v>61693</v>
      </c>
      <c r="CF136" s="10" vm="13900">
        <v>17640</v>
      </c>
      <c r="CG136" s="10" vm="7311">
        <v>44053</v>
      </c>
      <c r="CH136" s="10" vm="53816">
        <v>0</v>
      </c>
      <c r="CI136" s="10" vm="40509">
        <v>0</v>
      </c>
      <c r="CJ136" s="10" vm="33947">
        <v>0</v>
      </c>
      <c r="CK136" s="10" vm="27168">
        <v>61693</v>
      </c>
      <c r="CL136" s="10" vm="20465">
        <v>460</v>
      </c>
      <c r="CM136" s="10" vm="52320">
        <v>278</v>
      </c>
      <c r="CN136" s="10" vm="13692">
        <v>0</v>
      </c>
      <c r="CO136" s="10" vm="7105">
        <v>182</v>
      </c>
      <c r="CP136" s="10" vm="50696">
        <v>55</v>
      </c>
      <c r="CQ136" s="10" vm="40283">
        <v>0</v>
      </c>
      <c r="CR136" s="10" vm="33713">
        <v>275</v>
      </c>
      <c r="CS136" s="10" vm="26934">
        <v>-220</v>
      </c>
      <c r="CT136" s="10" vm="20252">
        <v>0</v>
      </c>
      <c r="CU136" s="10" vm="48906">
        <v>0</v>
      </c>
      <c r="CV136" s="10" vm="13483">
        <v>0</v>
      </c>
      <c r="CW136" s="10" vm="6925">
        <v>0</v>
      </c>
      <c r="CX136" s="10" vm="47326">
        <v>0</v>
      </c>
      <c r="CY136" s="10" vm="40065">
        <v>0</v>
      </c>
      <c r="CZ136" s="10" vm="33482">
        <v>0</v>
      </c>
      <c r="DA136" s="10" vm="26711">
        <v>0</v>
      </c>
      <c r="DB136" s="81" vm="20041">
        <v>0</v>
      </c>
      <c r="DC136" s="81" vm="45604">
        <v>0</v>
      </c>
      <c r="DD136" s="81" vm="13265">
        <v>0</v>
      </c>
      <c r="DE136" s="81" vm="6718">
        <v>0</v>
      </c>
      <c r="DF136" s="10" vm="43846">
        <v>277</v>
      </c>
      <c r="DG136" s="10" vm="39841">
        <v>0</v>
      </c>
      <c r="DH136" s="10" vm="64679">
        <v>0</v>
      </c>
      <c r="DI136" s="10" vm="26475">
        <v>277</v>
      </c>
      <c r="DJ136" s="10" vm="19817">
        <v>792</v>
      </c>
      <c r="DK136" s="10" vm="55352">
        <v>278</v>
      </c>
      <c r="DL136" s="10" vm="13048">
        <v>275</v>
      </c>
      <c r="DM136" s="10" vm="6508">
        <v>239</v>
      </c>
      <c r="DN136" s="10" vm="53597">
        <v>0</v>
      </c>
      <c r="DO136" s="10" vm="39611">
        <v>0</v>
      </c>
      <c r="DP136" s="10" vm="33092">
        <v>0</v>
      </c>
      <c r="DQ136" s="10" vm="26247">
        <v>0</v>
      </c>
      <c r="DR136" s="10" vm="19611">
        <v>0</v>
      </c>
      <c r="DS136" s="10" vm="52166">
        <v>0</v>
      </c>
      <c r="DT136" s="10" vm="12845">
        <v>0</v>
      </c>
      <c r="DU136" s="10" vm="6293">
        <v>0</v>
      </c>
      <c r="DV136" s="10" vm="50475">
        <v>0</v>
      </c>
      <c r="DW136" s="10" vm="39384">
        <v>0</v>
      </c>
      <c r="DX136" s="10" vm="32856">
        <v>0</v>
      </c>
      <c r="DY136" s="10" vm="26023">
        <v>0</v>
      </c>
      <c r="DZ136" s="10" vm="19391">
        <v>48</v>
      </c>
      <c r="EA136" s="10" vm="48686">
        <v>0</v>
      </c>
      <c r="EB136" s="10" vm="12636">
        <v>13</v>
      </c>
      <c r="EC136" s="10" vm="62996">
        <v>35</v>
      </c>
      <c r="ED136" s="10" vm="47105">
        <v>0</v>
      </c>
      <c r="EE136" s="10" vm="39160">
        <v>0</v>
      </c>
      <c r="EF136" s="10" vm="32628">
        <v>0</v>
      </c>
      <c r="EG136" s="10" vm="25792">
        <v>0</v>
      </c>
      <c r="EH136" s="81" vm="19182">
        <v>231</v>
      </c>
      <c r="EI136" s="81" vm="45379">
        <v>0</v>
      </c>
      <c r="EJ136" s="81" vm="12417">
        <v>0</v>
      </c>
      <c r="EK136" s="81" vm="5912">
        <v>231</v>
      </c>
      <c r="EL136" s="10" vm="43628">
        <v>836</v>
      </c>
      <c r="EM136" s="10" vm="38940">
        <v>0</v>
      </c>
      <c r="EN136" s="10" vm="32429">
        <v>364</v>
      </c>
      <c r="EO136" s="10" vm="25563">
        <v>472</v>
      </c>
      <c r="EP136" s="10" vm="18966">
        <v>1115</v>
      </c>
      <c r="EQ136" s="10" vm="55137">
        <v>0</v>
      </c>
      <c r="ER136" s="10" vm="12199">
        <v>377</v>
      </c>
      <c r="ES136" s="10" vm="5707">
        <v>738</v>
      </c>
      <c r="ET136" s="10" vm="53383">
        <v>1907</v>
      </c>
      <c r="EU136" s="10" vm="38709">
        <v>278</v>
      </c>
      <c r="EV136" s="10" vm="32235">
        <v>652</v>
      </c>
      <c r="EW136" s="10" vm="25337">
        <v>977</v>
      </c>
      <c r="EX136" s="10" vm="18761">
        <v>148</v>
      </c>
      <c r="EY136" s="10" vm="51976">
        <v>72</v>
      </c>
      <c r="EZ136" s="10" vm="12005">
        <v>99</v>
      </c>
      <c r="FA136" s="10" vm="5496">
        <v>66</v>
      </c>
      <c r="FB136" s="10" vm="50245">
        <v>180177</v>
      </c>
      <c r="FC136" s="10" vm="38485">
        <v>0</v>
      </c>
      <c r="FD136" s="10" vm="32004">
        <v>180177</v>
      </c>
      <c r="FE136" s="10" vm="25109">
        <v>879</v>
      </c>
      <c r="FF136" s="10" vm="18541">
        <v>1905</v>
      </c>
      <c r="FG136" s="10" vm="48464">
        <v>0</v>
      </c>
      <c r="FH136" s="10" vm="11821">
        <v>-1159</v>
      </c>
      <c r="FI136" s="10" vm="5289">
        <v>0</v>
      </c>
      <c r="FJ136" s="10" vm="46880">
        <v>0</v>
      </c>
      <c r="FK136" s="10" vm="38271">
        <v>0</v>
      </c>
      <c r="FL136" s="10" vm="31771">
        <v>181802</v>
      </c>
      <c r="FM136" s="10" vm="24871">
        <v>20546</v>
      </c>
      <c r="FN136" s="10" vm="18353">
        <v>2817</v>
      </c>
      <c r="FO136" s="10" vm="45169">
        <v>0</v>
      </c>
      <c r="FP136" s="10" vm="11606">
        <v>0</v>
      </c>
      <c r="FQ136" s="10" vm="5057">
        <v>-543</v>
      </c>
      <c r="FR136" s="10" vm="43408">
        <v>0</v>
      </c>
      <c r="FS136" s="10" vm="38040">
        <v>0</v>
      </c>
      <c r="FT136" s="10" vm="31537">
        <v>22820</v>
      </c>
      <c r="FU136" s="10" vm="24647">
        <v>158982</v>
      </c>
      <c r="FV136" s="10" vm="18151">
        <v>159631</v>
      </c>
      <c r="FW136" s="81" vm="54917">
        <v>2252</v>
      </c>
      <c r="FX136" s="81" vm="11391">
        <v>108</v>
      </c>
      <c r="FY136" s="81" vm="4882">
        <v>0</v>
      </c>
      <c r="FZ136" s="81" vm="53165">
        <v>467</v>
      </c>
      <c r="GA136" s="81" vm="37826">
        <v>2827</v>
      </c>
      <c r="GB136" s="10" vm="31317">
        <v>122</v>
      </c>
      <c r="GC136" s="10" vm="24419">
        <v>63</v>
      </c>
      <c r="GD136" s="10" vm="17938">
        <v>59</v>
      </c>
      <c r="GE136" s="10" vm="51753">
        <v>369</v>
      </c>
      <c r="GF136" s="10" vm="11172">
        <v>421</v>
      </c>
      <c r="GG136" s="10" vm="4695">
        <v>-52</v>
      </c>
      <c r="GH136" s="10" vm="50030">
        <v>395</v>
      </c>
      <c r="GI136" s="10" vm="37605">
        <v>129</v>
      </c>
      <c r="GJ136" s="10" vm="31089">
        <v>266</v>
      </c>
      <c r="GK136" s="10" vm="24192">
        <v>0</v>
      </c>
      <c r="GL136" s="10" vm="17720">
        <v>0</v>
      </c>
      <c r="GM136" s="10" vm="48274">
        <v>0</v>
      </c>
      <c r="GN136" s="10" vm="10965">
        <v>505</v>
      </c>
      <c r="GO136" s="10" vm="4489">
        <v>59</v>
      </c>
      <c r="GP136" s="10" vm="46654">
        <v>446</v>
      </c>
      <c r="GQ136" s="10" vm="37382">
        <v>70</v>
      </c>
      <c r="GR136" s="10" vm="30859">
        <v>4</v>
      </c>
      <c r="GS136" s="10" vm="23962">
        <v>66</v>
      </c>
      <c r="GT136" s="10" vm="17505">
        <v>1461</v>
      </c>
      <c r="GU136" s="10" vm="44955">
        <v>676</v>
      </c>
      <c r="GV136" s="10" vm="10752">
        <v>785</v>
      </c>
      <c r="GW136" s="10" vm="4256">
        <v>0</v>
      </c>
      <c r="GX136" s="81" vm="43190">
        <v>951</v>
      </c>
      <c r="GY136" s="10" vm="37159">
        <v>0</v>
      </c>
      <c r="GZ136" s="10" vm="30657">
        <v>0</v>
      </c>
      <c r="HA136" s="10" vm="23734">
        <v>0</v>
      </c>
      <c r="HB136" s="10" vm="17279">
        <v>0</v>
      </c>
      <c r="HC136" s="81" vm="54695">
        <v>0</v>
      </c>
      <c r="HD136" s="81" vm="10535">
        <v>145</v>
      </c>
      <c r="HE136" s="10" vm="4049">
        <v>1096</v>
      </c>
      <c r="HF136" s="10" vm="52932">
        <v>771</v>
      </c>
      <c r="HG136" s="10" vm="36939">
        <v>591</v>
      </c>
      <c r="HH136" s="10" vm="30459">
        <v>0</v>
      </c>
      <c r="HI136" s="10" vm="23515">
        <v>0</v>
      </c>
      <c r="HJ136" s="10" vm="17069">
        <v>1795</v>
      </c>
      <c r="HK136" s="10" vm="51554">
        <v>0</v>
      </c>
      <c r="HL136" s="10" vm="10325">
        <v>0</v>
      </c>
      <c r="HM136" s="10" vm="3831">
        <v>0</v>
      </c>
      <c r="HN136" s="10" vm="49814">
        <v>360</v>
      </c>
      <c r="HO136" s="10" vm="36716">
        <v>3517</v>
      </c>
      <c r="HP136" s="10" vm="30224">
        <v>30</v>
      </c>
      <c r="HQ136" s="10" vm="23283">
        <v>0</v>
      </c>
      <c r="HR136" s="10" vm="16850">
        <v>30</v>
      </c>
      <c r="HS136" s="10" vm="48083">
        <v>0</v>
      </c>
      <c r="HT136" s="10" vm="10115">
        <v>0</v>
      </c>
      <c r="HU136" s="10" vm="3624">
        <v>0</v>
      </c>
      <c r="HV136" s="10" vm="65370">
        <v>4573</v>
      </c>
      <c r="HW136" s="10" vm="36485">
        <v>-248</v>
      </c>
      <c r="HX136" s="10" vm="29993">
        <v>0</v>
      </c>
      <c r="HY136" s="10" vm="23047">
        <v>118</v>
      </c>
      <c r="HZ136" s="10" vm="16638">
        <v>0</v>
      </c>
      <c r="IA136" s="10" vm="44730">
        <v>146</v>
      </c>
      <c r="IB136" s="10" vm="9897">
        <v>-43</v>
      </c>
      <c r="IC136" s="10" vm="3389">
        <v>4546</v>
      </c>
      <c r="ID136" s="10" vm="42968">
        <v>145</v>
      </c>
      <c r="IE136" s="10" vm="36268">
        <v>79</v>
      </c>
      <c r="IF136" s="10" vm="29757">
        <v>0</v>
      </c>
      <c r="IG136" s="10" vm="64233">
        <v>224</v>
      </c>
      <c r="IH136" s="10" vm="16410">
        <v>1905</v>
      </c>
      <c r="II136" s="10" vm="54479">
        <v>3157</v>
      </c>
      <c r="IJ136" s="10" vm="9688">
        <v>0</v>
      </c>
      <c r="IK136" s="10" vm="3175">
        <v>10</v>
      </c>
      <c r="IL136" s="10" vm="52715">
        <v>-11</v>
      </c>
      <c r="IM136" s="10" vm="36038">
        <v>0</v>
      </c>
      <c r="IN136" s="10" vm="29523">
        <v>3326</v>
      </c>
      <c r="IO136" s="81" vm="22650">
        <v>3342</v>
      </c>
      <c r="IP136" s="10" vm="16199">
        <v>1</v>
      </c>
      <c r="IQ136" s="10" vm="51361">
        <v>0</v>
      </c>
      <c r="IR136" s="10" vm="9477">
        <v>0</v>
      </c>
      <c r="IS136" s="81" vm="2955">
        <v>8</v>
      </c>
      <c r="IT136" s="10" vm="49586">
        <v>8</v>
      </c>
    </row>
    <row r="137" spans="1:254" x14ac:dyDescent="0.25">
      <c r="A137" s="8" t="s">
        <v>996</v>
      </c>
      <c r="B137" s="8" t="s">
        <v>997</v>
      </c>
      <c r="C137" s="89">
        <v>44651</v>
      </c>
      <c r="D137" s="76" vm="15999">
        <v>12</v>
      </c>
      <c r="E137" s="10" vm="9259">
        <v>10292</v>
      </c>
      <c r="F137" s="10" vm="65504">
        <v>-6289</v>
      </c>
      <c r="G137" s="10" vm="42744">
        <v>-1012</v>
      </c>
      <c r="H137" s="10" vm="59681">
        <v>2991</v>
      </c>
      <c r="I137" s="10" vm="29289">
        <v>35</v>
      </c>
      <c r="J137" s="10" vm="63477">
        <v>3026</v>
      </c>
      <c r="K137" s="10" vm="46268">
        <v>0</v>
      </c>
      <c r="L137" s="10" vm="15779">
        <v>0</v>
      </c>
      <c r="M137" s="10" vm="9041">
        <v>0</v>
      </c>
      <c r="N137" s="10" vm="44496">
        <v>0</v>
      </c>
      <c r="O137" s="10" vm="42517">
        <v>-1016</v>
      </c>
      <c r="P137" s="10" vm="35808">
        <v>35</v>
      </c>
      <c r="Q137" s="10" vm="64390">
        <v>0</v>
      </c>
      <c r="R137" s="10" vm="22414">
        <v>0</v>
      </c>
      <c r="S137" s="10" vm="55976">
        <v>0</v>
      </c>
      <c r="T137" s="10" vm="15571">
        <v>2045</v>
      </c>
      <c r="U137" s="10" vm="8829">
        <v>0</v>
      </c>
      <c r="V137" s="10" vm="54249">
        <v>2045</v>
      </c>
      <c r="W137" s="10" vm="42302">
        <v>0</v>
      </c>
      <c r="X137" s="10" vm="35572">
        <v>-58</v>
      </c>
      <c r="Y137" s="10" vm="28979">
        <v>0</v>
      </c>
      <c r="Z137" s="10" vm="22193">
        <v>0</v>
      </c>
      <c r="AA137" s="10" vm="66106">
        <v>1987</v>
      </c>
      <c r="AB137" s="10" vm="15382">
        <v>7026</v>
      </c>
      <c r="AC137" s="10" vm="8628">
        <v>735</v>
      </c>
      <c r="AD137" s="10" vm="51134">
        <v>7761</v>
      </c>
      <c r="AE137" s="10" vm="42081">
        <v>638</v>
      </c>
      <c r="AF137" s="10" vm="35338">
        <v>0</v>
      </c>
      <c r="AG137" s="10" vm="28745">
        <v>0</v>
      </c>
      <c r="AH137" s="10" vm="21971">
        <v>0</v>
      </c>
      <c r="AI137" s="10" vm="49353">
        <v>8399</v>
      </c>
      <c r="AJ137" s="10" vm="15174">
        <v>1441</v>
      </c>
      <c r="AK137" s="10" vm="8483">
        <v>873</v>
      </c>
      <c r="AL137" s="10" vm="47761">
        <v>821</v>
      </c>
      <c r="AM137" s="10" vm="41867">
        <v>243</v>
      </c>
      <c r="AN137" s="10" vm="35116">
        <v>544</v>
      </c>
      <c r="AO137" s="10" vm="28526">
        <v>0</v>
      </c>
      <c r="AP137" s="10" vm="21759">
        <v>0</v>
      </c>
      <c r="AQ137" s="10" vm="46044">
        <v>2118</v>
      </c>
      <c r="AR137" s="10" vm="14955">
        <v>0</v>
      </c>
      <c r="AS137" s="10" vm="8333">
        <v>91</v>
      </c>
      <c r="AT137" s="10" vm="44267">
        <v>6131</v>
      </c>
      <c r="AU137" s="10" vm="41651">
        <v>2268</v>
      </c>
      <c r="AV137" s="10" vm="64884">
        <v>30</v>
      </c>
      <c r="AW137" s="10" vm="28284">
        <v>145890</v>
      </c>
      <c r="AX137" s="10" vm="21551">
        <v>0</v>
      </c>
      <c r="AY137" s="10" vm="55783">
        <v>776</v>
      </c>
      <c r="AZ137" s="10" vm="14739">
        <v>0</v>
      </c>
      <c r="BA137" s="10" vm="8116">
        <v>0</v>
      </c>
      <c r="BB137" s="10" vm="54016">
        <v>440</v>
      </c>
      <c r="BC137" s="10" vm="41421">
        <v>0</v>
      </c>
      <c r="BD137" s="10" vm="34791">
        <v>0</v>
      </c>
      <c r="BE137" s="10" vm="28062">
        <v>0</v>
      </c>
      <c r="BF137" s="10" vm="21339">
        <v>0</v>
      </c>
      <c r="BG137" s="10" vm="65970">
        <v>147106</v>
      </c>
      <c r="BH137" s="10" vm="14533">
        <v>2465</v>
      </c>
      <c r="BI137" s="10" vm="7906">
        <v>473</v>
      </c>
      <c r="BJ137" s="10" vm="50915">
        <v>2215</v>
      </c>
      <c r="BK137" s="10" vm="41191">
        <v>0</v>
      </c>
      <c r="BL137" s="10" vm="34558">
        <v>1918</v>
      </c>
      <c r="BM137" s="10" vm="27830">
        <v>7071</v>
      </c>
      <c r="BN137" s="10" vm="21116">
        <v>1269</v>
      </c>
      <c r="BO137" s="10" vm="49127">
        <v>0</v>
      </c>
      <c r="BP137" s="10" vm="14328">
        <v>639</v>
      </c>
      <c r="BQ137" s="10" vm="63128">
        <v>2850</v>
      </c>
      <c r="BR137" s="10" vm="47537">
        <v>4758</v>
      </c>
      <c r="BS137" s="10" vm="40971">
        <v>2313</v>
      </c>
      <c r="BT137" s="10" vm="34334">
        <v>149419</v>
      </c>
      <c r="BU137" s="10" vm="27611">
        <v>65277</v>
      </c>
      <c r="BV137" s="10" vm="20898">
        <v>0</v>
      </c>
      <c r="BW137" s="10" vm="45821">
        <v>0</v>
      </c>
      <c r="BX137" s="10" vm="14114">
        <v>56598</v>
      </c>
      <c r="BY137" s="10" vm="7547">
        <v>0</v>
      </c>
      <c r="BZ137" s="10" vm="44049">
        <v>0</v>
      </c>
      <c r="CA137" s="10" vm="40756">
        <v>0</v>
      </c>
      <c r="CB137" s="10" vm="64757">
        <v>121875</v>
      </c>
      <c r="CC137" s="10" vm="1218">
        <v>339</v>
      </c>
      <c r="CD137" s="10" vm="20693">
        <v>0</v>
      </c>
      <c r="CE137" s="10" vm="55567">
        <v>27205</v>
      </c>
      <c r="CF137" s="10" vm="13895">
        <v>26984</v>
      </c>
      <c r="CG137" s="10" vm="7336">
        <v>221</v>
      </c>
      <c r="CH137" s="10" vm="53798">
        <v>0</v>
      </c>
      <c r="CI137" s="10" vm="40521">
        <v>0</v>
      </c>
      <c r="CJ137" s="10" vm="33955">
        <v>0</v>
      </c>
      <c r="CK137" s="10" vm="27156">
        <v>27205</v>
      </c>
      <c r="CL137" s="10" vm="20482">
        <v>1630</v>
      </c>
      <c r="CM137" s="10" vm="65892">
        <v>1012</v>
      </c>
      <c r="CN137" s="10" vm="63890">
        <v>0</v>
      </c>
      <c r="CO137" s="10" vm="7122">
        <v>618</v>
      </c>
      <c r="CP137" s="10" vm="50685">
        <v>0</v>
      </c>
      <c r="CQ137" s="10" vm="40292">
        <v>0</v>
      </c>
      <c r="CR137" s="10" vm="33721">
        <v>0</v>
      </c>
      <c r="CS137" s="10" vm="26921">
        <v>0</v>
      </c>
      <c r="CT137" s="10" vm="20262">
        <v>0</v>
      </c>
      <c r="CU137" s="10" vm="48901">
        <v>0</v>
      </c>
      <c r="CV137" s="10" vm="13478">
        <v>0</v>
      </c>
      <c r="CW137" s="10" vm="6928">
        <v>0</v>
      </c>
      <c r="CX137" s="10" vm="47316">
        <v>0</v>
      </c>
      <c r="CY137" s="10" vm="40071">
        <v>0</v>
      </c>
      <c r="CZ137" s="10" vm="33490">
        <v>0</v>
      </c>
      <c r="DA137" s="10" vm="26703">
        <v>0</v>
      </c>
      <c r="DB137" s="81" vm="20045">
        <v>0</v>
      </c>
      <c r="DC137" s="81" vm="45598">
        <v>0</v>
      </c>
      <c r="DD137" s="81" vm="13259">
        <v>0</v>
      </c>
      <c r="DE137" s="81" vm="6740">
        <v>0</v>
      </c>
      <c r="DF137" s="10" vm="43828">
        <v>0</v>
      </c>
      <c r="DG137" s="10" vm="39849">
        <v>0</v>
      </c>
      <c r="DH137" s="10" vm="33289">
        <v>0</v>
      </c>
      <c r="DI137" s="10" vm="26453">
        <v>0</v>
      </c>
      <c r="DJ137" s="10" vm="19833">
        <v>1630</v>
      </c>
      <c r="DK137" s="10" vm="55347">
        <v>1012</v>
      </c>
      <c r="DL137" s="10" vm="13042">
        <v>0</v>
      </c>
      <c r="DM137" s="10" vm="6526">
        <v>618</v>
      </c>
      <c r="DN137" s="10" vm="53579">
        <v>0</v>
      </c>
      <c r="DO137" s="10" vm="39618">
        <v>0</v>
      </c>
      <c r="DP137" s="10" vm="33099">
        <v>0</v>
      </c>
      <c r="DQ137" s="10" vm="26231">
        <v>0</v>
      </c>
      <c r="DR137" s="10" vm="19621">
        <v>0</v>
      </c>
      <c r="DS137" s="10" vm="52163">
        <v>0</v>
      </c>
      <c r="DT137" s="10" vm="12840">
        <v>0</v>
      </c>
      <c r="DU137" s="10" vm="6310">
        <v>0</v>
      </c>
      <c r="DV137" s="10" vm="50464">
        <v>0</v>
      </c>
      <c r="DW137" s="10" vm="39391">
        <v>0</v>
      </c>
      <c r="DX137" s="10" vm="32863">
        <v>0</v>
      </c>
      <c r="DY137" s="10" vm="26007">
        <v>0</v>
      </c>
      <c r="DZ137" s="10" vm="19401">
        <v>0</v>
      </c>
      <c r="EA137" s="10" vm="48680">
        <v>0</v>
      </c>
      <c r="EB137" s="10" vm="12631">
        <v>0</v>
      </c>
      <c r="EC137" s="10" vm="62997">
        <v>0</v>
      </c>
      <c r="ED137" s="10" vm="47095">
        <v>188</v>
      </c>
      <c r="EE137" s="10" vm="39168">
        <v>0</v>
      </c>
      <c r="EF137" s="10" vm="32636">
        <v>157</v>
      </c>
      <c r="EG137" s="10" vm="25788">
        <v>31</v>
      </c>
      <c r="EH137" s="81" vm="19186">
        <v>0</v>
      </c>
      <c r="EI137" s="81" vm="45374">
        <v>0</v>
      </c>
      <c r="EJ137" s="81" vm="12412">
        <v>0</v>
      </c>
      <c r="EK137" s="81" vm="5932">
        <v>0</v>
      </c>
      <c r="EL137" s="10" vm="43611">
        <v>75</v>
      </c>
      <c r="EM137" s="10" vm="38947">
        <v>0</v>
      </c>
      <c r="EN137" s="10" vm="32437">
        <v>0</v>
      </c>
      <c r="EO137" s="10" vm="25544">
        <v>75</v>
      </c>
      <c r="EP137" s="10" vm="18981">
        <v>263</v>
      </c>
      <c r="EQ137" s="10" vm="55130">
        <v>0</v>
      </c>
      <c r="ER137" s="10" vm="12194">
        <v>157</v>
      </c>
      <c r="ES137" s="10" vm="5721">
        <v>106</v>
      </c>
      <c r="ET137" s="10" vm="53364">
        <v>1893</v>
      </c>
      <c r="EU137" s="10" vm="38716">
        <v>1012</v>
      </c>
      <c r="EV137" s="10" vm="32242">
        <v>157</v>
      </c>
      <c r="EW137" s="10" vm="25322">
        <v>724</v>
      </c>
      <c r="EX137" s="10" vm="18771">
        <v>420</v>
      </c>
      <c r="EY137" s="10" vm="51970">
        <v>47</v>
      </c>
      <c r="EZ137" s="10" vm="12002">
        <v>253</v>
      </c>
      <c r="FA137" s="10" vm="5511">
        <v>43</v>
      </c>
      <c r="FB137" s="10" vm="50234">
        <v>155599</v>
      </c>
      <c r="FC137" s="10" vm="38491">
        <v>0</v>
      </c>
      <c r="FD137" s="10" vm="32011">
        <v>155599</v>
      </c>
      <c r="FE137" s="10" vm="25095">
        <v>3031</v>
      </c>
      <c r="FF137" s="10" vm="18551">
        <v>820</v>
      </c>
      <c r="FG137" s="10" vm="48458">
        <v>0</v>
      </c>
      <c r="FH137" s="10" vm="11816">
        <v>-386</v>
      </c>
      <c r="FI137" s="10" vm="5296">
        <v>7917</v>
      </c>
      <c r="FJ137" s="10" vm="46870">
        <v>-236</v>
      </c>
      <c r="FK137" s="10" vm="38279">
        <v>0</v>
      </c>
      <c r="FL137" s="10" vm="31779">
        <v>166745</v>
      </c>
      <c r="FM137" s="10" vm="24864">
        <v>19038</v>
      </c>
      <c r="FN137" s="10" vm="18357">
        <v>1928</v>
      </c>
      <c r="FO137" s="10" vm="45165">
        <v>0</v>
      </c>
      <c r="FP137" s="10" vm="11601">
        <v>0</v>
      </c>
      <c r="FQ137" s="10" vm="5081">
        <v>-112</v>
      </c>
      <c r="FR137" s="10" vm="43391">
        <v>0</v>
      </c>
      <c r="FS137" s="10" vm="38047">
        <v>0</v>
      </c>
      <c r="FT137" s="10" vm="31545">
        <v>20854</v>
      </c>
      <c r="FU137" s="10" vm="24625">
        <v>145891</v>
      </c>
      <c r="FV137" s="10" vm="18168">
        <v>136561</v>
      </c>
      <c r="FW137" s="81" vm="54910">
        <v>405</v>
      </c>
      <c r="FX137" s="81" vm="11386">
        <v>0</v>
      </c>
      <c r="FY137" s="81" vm="4896">
        <v>0</v>
      </c>
      <c r="FZ137" s="81" vm="53147">
        <v>35</v>
      </c>
      <c r="GA137" s="81" vm="37833">
        <v>440</v>
      </c>
      <c r="GB137" s="10" vm="64545">
        <v>86</v>
      </c>
      <c r="GC137" s="10" vm="24403">
        <v>51</v>
      </c>
      <c r="GD137" s="10" vm="17947">
        <v>35</v>
      </c>
      <c r="GE137" s="10" vm="51747">
        <v>0</v>
      </c>
      <c r="GF137" s="10" vm="11167">
        <v>0</v>
      </c>
      <c r="GG137" s="10" vm="4711">
        <v>0</v>
      </c>
      <c r="GH137" s="10" vm="50019">
        <v>0</v>
      </c>
      <c r="GI137" s="10" vm="37612">
        <v>0</v>
      </c>
      <c r="GJ137" s="10" vm="31096">
        <v>0</v>
      </c>
      <c r="GK137" s="10" vm="24176">
        <v>0</v>
      </c>
      <c r="GL137" s="10" vm="17730">
        <v>0</v>
      </c>
      <c r="GM137" s="10" vm="48270">
        <v>0</v>
      </c>
      <c r="GN137" s="10" vm="10961">
        <v>0</v>
      </c>
      <c r="GO137" s="10" vm="4497">
        <v>0</v>
      </c>
      <c r="GP137" s="10" vm="46644">
        <v>0</v>
      </c>
      <c r="GQ137" s="10" vm="37390">
        <v>0</v>
      </c>
      <c r="GR137" s="10" vm="64531">
        <v>0</v>
      </c>
      <c r="GS137" s="10" vm="23958">
        <v>0</v>
      </c>
      <c r="GT137" s="10" vm="17509">
        <v>86</v>
      </c>
      <c r="GU137" s="10" vm="44950">
        <v>51</v>
      </c>
      <c r="GV137" s="10" vm="10747">
        <v>35</v>
      </c>
      <c r="GW137" s="10" vm="4276">
        <v>0</v>
      </c>
      <c r="GX137" s="81" vm="43173">
        <v>0</v>
      </c>
      <c r="GY137" s="10" vm="37166">
        <v>8</v>
      </c>
      <c r="GZ137" s="10" vm="64501">
        <v>1910</v>
      </c>
      <c r="HA137" s="10" vm="23715">
        <v>0</v>
      </c>
      <c r="HB137" s="10" vm="17296">
        <v>0</v>
      </c>
      <c r="HC137" s="81" vm="54688">
        <v>0</v>
      </c>
      <c r="HD137" s="81" vm="10530">
        <v>0</v>
      </c>
      <c r="HE137" s="10" vm="4061">
        <v>1918</v>
      </c>
      <c r="HF137" s="10" vm="52914">
        <v>860</v>
      </c>
      <c r="HG137" s="10" vm="36946">
        <v>560</v>
      </c>
      <c r="HH137" s="10" vm="30466">
        <v>0</v>
      </c>
      <c r="HI137" s="10" vm="23499">
        <v>0</v>
      </c>
      <c r="HJ137" s="10" vm="17080">
        <v>0</v>
      </c>
      <c r="HK137" s="10" vm="51551">
        <v>0</v>
      </c>
      <c r="HL137" s="10" vm="10320">
        <v>0</v>
      </c>
      <c r="HM137" s="10" vm="3844">
        <v>0</v>
      </c>
      <c r="HN137" s="10" vm="49803">
        <v>1430</v>
      </c>
      <c r="HO137" s="10" vm="36722">
        <v>2850</v>
      </c>
      <c r="HP137" s="10" vm="30231">
        <v>0</v>
      </c>
      <c r="HQ137" s="10" vm="23268">
        <v>0</v>
      </c>
      <c r="HR137" s="10" vm="16860">
        <v>0</v>
      </c>
      <c r="HS137" s="10" vm="48077">
        <v>0</v>
      </c>
      <c r="HT137" s="10" vm="10109">
        <v>0</v>
      </c>
      <c r="HU137" s="10" vm="3631">
        <v>0</v>
      </c>
      <c r="HV137" s="10" vm="46450">
        <v>1029</v>
      </c>
      <c r="HW137" s="10" vm="36493">
        <v>161</v>
      </c>
      <c r="HX137" s="10" vm="30001">
        <v>0</v>
      </c>
      <c r="HY137" s="10" vm="23041">
        <v>6</v>
      </c>
      <c r="HZ137" s="10" vm="16642">
        <v>0</v>
      </c>
      <c r="IA137" s="10" vm="44725">
        <v>0</v>
      </c>
      <c r="IB137" s="10" vm="9891">
        <v>-180</v>
      </c>
      <c r="IC137" s="10" vm="3413">
        <v>1016</v>
      </c>
      <c r="ID137" s="10" vm="42951">
        <v>3</v>
      </c>
      <c r="IE137" s="10" vm="36275">
        <v>3</v>
      </c>
      <c r="IF137" s="10" vm="29765">
        <v>0</v>
      </c>
      <c r="IG137" s="10" vm="22831">
        <v>6</v>
      </c>
      <c r="IH137" s="10" vm="16426">
        <v>820</v>
      </c>
      <c r="II137" s="10" vm="54472">
        <v>2118</v>
      </c>
      <c r="IJ137" s="10" vm="9682">
        <v>0</v>
      </c>
      <c r="IK137" s="10" vm="3192">
        <v>98</v>
      </c>
      <c r="IL137" s="10" vm="52696">
        <v>0</v>
      </c>
      <c r="IM137" s="10" vm="36045">
        <v>1</v>
      </c>
      <c r="IN137" s="10" vm="29530">
        <v>1018</v>
      </c>
      <c r="IO137" s="81" vm="22633">
        <v>1018</v>
      </c>
      <c r="IP137" s="10" vm="16210">
        <v>0</v>
      </c>
      <c r="IQ137" s="10" vm="51355">
        <v>0</v>
      </c>
      <c r="IR137" s="10" vm="9471">
        <v>0</v>
      </c>
      <c r="IS137" s="81" vm="2971">
        <v>0</v>
      </c>
      <c r="IT137" s="10" vm="49576">
        <v>0</v>
      </c>
    </row>
    <row r="138" spans="1:254" x14ac:dyDescent="0.25">
      <c r="A138" s="8" t="s">
        <v>273</v>
      </c>
      <c r="B138" s="8" t="s">
        <v>642</v>
      </c>
      <c r="C138" s="89">
        <v>44651</v>
      </c>
      <c r="D138" s="76" vm="16006">
        <v>12</v>
      </c>
      <c r="E138" s="10" vm="9254">
        <v>21327</v>
      </c>
      <c r="F138" s="10" vm="65509">
        <v>-15209</v>
      </c>
      <c r="G138" s="10" vm="42738">
        <v>0</v>
      </c>
      <c r="H138" s="10" vm="59675">
        <v>6118</v>
      </c>
      <c r="I138" s="10" vm="29296">
        <v>32</v>
      </c>
      <c r="J138" s="10" vm="63473">
        <v>6150</v>
      </c>
      <c r="K138" s="10" vm="46275">
        <v>0</v>
      </c>
      <c r="L138" s="10" vm="15787">
        <v>-32</v>
      </c>
      <c r="M138" s="10" vm="9021">
        <v>0</v>
      </c>
      <c r="N138" s="10" vm="44513">
        <v>4</v>
      </c>
      <c r="O138" s="10" vm="42512">
        <v>-2662</v>
      </c>
      <c r="P138" s="10" vm="35802">
        <v>0</v>
      </c>
      <c r="Q138" s="10" vm="64403">
        <v>0</v>
      </c>
      <c r="R138" s="10" vm="22397">
        <v>0</v>
      </c>
      <c r="S138" s="10" vm="55983">
        <v>0</v>
      </c>
      <c r="T138" s="10" vm="15576">
        <v>3460</v>
      </c>
      <c r="U138" s="10" vm="2404">
        <v>0</v>
      </c>
      <c r="V138" s="10" vm="54267">
        <v>3460</v>
      </c>
      <c r="W138" s="10" vm="42295">
        <v>0</v>
      </c>
      <c r="X138" s="10" vm="35566">
        <v>497</v>
      </c>
      <c r="Y138" s="10" vm="28992">
        <v>0</v>
      </c>
      <c r="Z138" s="10" vm="22182">
        <v>0</v>
      </c>
      <c r="AA138" s="10" vm="52548">
        <v>3957</v>
      </c>
      <c r="AB138" s="10" vm="63945">
        <v>17000</v>
      </c>
      <c r="AC138" s="10" vm="8612">
        <v>2288</v>
      </c>
      <c r="AD138" s="10" vm="51145">
        <v>19288</v>
      </c>
      <c r="AE138" s="10" vm="42075">
        <v>942</v>
      </c>
      <c r="AF138" s="10" vm="35332">
        <v>0</v>
      </c>
      <c r="AG138" s="10" vm="28759">
        <v>7</v>
      </c>
      <c r="AH138" s="10" vm="21961">
        <v>775</v>
      </c>
      <c r="AI138" s="10" vm="49359">
        <v>21012</v>
      </c>
      <c r="AJ138" s="10" vm="15181">
        <v>4349</v>
      </c>
      <c r="AK138" s="10" vm="8481">
        <v>1722</v>
      </c>
      <c r="AL138" s="10" vm="47773">
        <v>3111</v>
      </c>
      <c r="AM138" s="10" vm="41863">
        <v>1588</v>
      </c>
      <c r="AN138" s="10" vm="35111">
        <v>1187</v>
      </c>
      <c r="AO138" s="10" vm="28535">
        <v>68</v>
      </c>
      <c r="AP138" s="10" vm="21755">
        <v>229</v>
      </c>
      <c r="AQ138" s="10" vm="46050">
        <v>2955</v>
      </c>
      <c r="AR138" s="10" vm="14962">
        <v>0</v>
      </c>
      <c r="AS138" s="10" vm="8310">
        <v>0</v>
      </c>
      <c r="AT138" s="10" vm="44285">
        <v>15209</v>
      </c>
      <c r="AU138" s="10" vm="41645">
        <v>5803</v>
      </c>
      <c r="AV138" s="10" vm="34951">
        <v>256</v>
      </c>
      <c r="AW138" s="10" vm="28306">
        <v>209575</v>
      </c>
      <c r="AX138" s="10" vm="21534">
        <v>0</v>
      </c>
      <c r="AY138" s="10" vm="66298">
        <v>1293</v>
      </c>
      <c r="AZ138" s="10" vm="63931">
        <v>132</v>
      </c>
      <c r="BA138" s="10" vm="8097">
        <v>0</v>
      </c>
      <c r="BB138" s="10" vm="54035">
        <v>0</v>
      </c>
      <c r="BC138" s="10" vm="41415">
        <v>0</v>
      </c>
      <c r="BD138" s="10" vm="34785">
        <v>0</v>
      </c>
      <c r="BE138" s="10" vm="28078">
        <v>0</v>
      </c>
      <c r="BF138" s="10" vm="21328">
        <v>0</v>
      </c>
      <c r="BG138" s="10" vm="52460">
        <v>211000</v>
      </c>
      <c r="BH138" s="10" vm="14540">
        <v>0</v>
      </c>
      <c r="BI138" s="10" vm="7891">
        <v>1754</v>
      </c>
      <c r="BJ138" s="10" vm="50927">
        <v>5342</v>
      </c>
      <c r="BK138" s="10" vm="41185">
        <v>30</v>
      </c>
      <c r="BL138" s="10" vm="64812">
        <v>248</v>
      </c>
      <c r="BM138" s="10" vm="27848">
        <v>7374</v>
      </c>
      <c r="BN138" s="10" vm="21107">
        <v>34</v>
      </c>
      <c r="BO138" s="10" vm="49135">
        <v>0</v>
      </c>
      <c r="BP138" s="10" vm="14335">
        <v>944</v>
      </c>
      <c r="BQ138" s="10" vm="63125">
        <v>4095</v>
      </c>
      <c r="BR138" s="10" vm="47548">
        <v>5073</v>
      </c>
      <c r="BS138" s="10" vm="65142">
        <v>2301</v>
      </c>
      <c r="BT138" s="10" vm="34328">
        <v>213301</v>
      </c>
      <c r="BU138" s="10" vm="27616">
        <v>101260</v>
      </c>
      <c r="BV138" s="10" vm="20895">
        <v>0</v>
      </c>
      <c r="BW138" s="10" vm="45827">
        <v>0</v>
      </c>
      <c r="BX138" s="10" vm="14120">
        <v>77742</v>
      </c>
      <c r="BY138" s="10" vm="7525">
        <v>0</v>
      </c>
      <c r="BZ138" s="10" vm="44067">
        <v>0</v>
      </c>
      <c r="CA138" s="10" vm="40749">
        <v>173</v>
      </c>
      <c r="CB138" s="10" vm="64755">
        <v>179175</v>
      </c>
      <c r="CC138" s="10" vm="27391">
        <v>1801</v>
      </c>
      <c r="CD138" s="10" vm="20677">
        <v>125</v>
      </c>
      <c r="CE138" s="10" vm="55574">
        <v>32200</v>
      </c>
      <c r="CF138" s="10" vm="13901">
        <v>33532</v>
      </c>
      <c r="CG138" s="10" vm="7320">
        <v>0</v>
      </c>
      <c r="CH138" s="10" vm="53817">
        <v>469</v>
      </c>
      <c r="CI138" s="10" vm="40514">
        <v>0</v>
      </c>
      <c r="CJ138" s="10" vm="33948">
        <v>-1801</v>
      </c>
      <c r="CK138" s="10" vm="27169">
        <v>32200</v>
      </c>
      <c r="CL138" s="10" vm="20473">
        <v>0</v>
      </c>
      <c r="CM138" s="10" vm="52321">
        <v>0</v>
      </c>
      <c r="CN138" s="10" vm="13693">
        <v>0</v>
      </c>
      <c r="CO138" s="10" vm="7106">
        <v>0</v>
      </c>
      <c r="CP138" s="10" vm="50697">
        <v>0</v>
      </c>
      <c r="CQ138" s="10" vm="40285">
        <v>0</v>
      </c>
      <c r="CR138" s="10" vm="33714">
        <v>0</v>
      </c>
      <c r="CS138" s="10" vm="26935">
        <v>0</v>
      </c>
      <c r="CT138" s="10" vm="20253">
        <v>0</v>
      </c>
      <c r="CU138" s="10" vm="48907">
        <v>0</v>
      </c>
      <c r="CV138" s="10" vm="13484">
        <v>0</v>
      </c>
      <c r="CW138" s="10" vm="6926">
        <v>0</v>
      </c>
      <c r="CX138" s="10" vm="47327">
        <v>0</v>
      </c>
      <c r="CY138" s="10" vm="40066">
        <v>0</v>
      </c>
      <c r="CZ138" s="10" vm="33483">
        <v>0</v>
      </c>
      <c r="DA138" s="10" vm="26712">
        <v>0</v>
      </c>
      <c r="DB138" s="81" vm="20042">
        <v>0</v>
      </c>
      <c r="DC138" s="81" vm="45605">
        <v>0</v>
      </c>
      <c r="DD138" s="81" vm="13266">
        <v>0</v>
      </c>
      <c r="DE138" s="81" vm="6719">
        <v>0</v>
      </c>
      <c r="DF138" s="10" vm="43847">
        <v>294</v>
      </c>
      <c r="DG138" s="10" vm="39842">
        <v>0</v>
      </c>
      <c r="DH138" s="10" vm="33286">
        <v>0</v>
      </c>
      <c r="DI138" s="10" vm="26476">
        <v>294</v>
      </c>
      <c r="DJ138" s="10" vm="19818">
        <v>294</v>
      </c>
      <c r="DK138" s="10" vm="55353">
        <v>0</v>
      </c>
      <c r="DL138" s="10" vm="13049">
        <v>0</v>
      </c>
      <c r="DM138" s="10" vm="6509">
        <v>294</v>
      </c>
      <c r="DN138" s="10" vm="53598">
        <v>0</v>
      </c>
      <c r="DO138" s="10" vm="39612">
        <v>0</v>
      </c>
      <c r="DP138" s="10" vm="33093">
        <v>0</v>
      </c>
      <c r="DQ138" s="10" vm="26248">
        <v>0</v>
      </c>
      <c r="DR138" s="10" vm="19612">
        <v>0</v>
      </c>
      <c r="DS138" s="10" vm="61735">
        <v>0</v>
      </c>
      <c r="DT138" s="10" vm="12846">
        <v>0</v>
      </c>
      <c r="DU138" s="10" vm="6294">
        <v>0</v>
      </c>
      <c r="DV138" s="10" vm="50476">
        <v>0</v>
      </c>
      <c r="DW138" s="10" vm="39385">
        <v>0</v>
      </c>
      <c r="DX138" s="10" vm="32857">
        <v>0</v>
      </c>
      <c r="DY138" s="10" vm="26024">
        <v>0</v>
      </c>
      <c r="DZ138" s="10" vm="19392">
        <v>0</v>
      </c>
      <c r="EA138" s="10" vm="48687">
        <v>0</v>
      </c>
      <c r="EB138" s="10" vm="12637">
        <v>0</v>
      </c>
      <c r="EC138" s="10" vm="6113">
        <v>0</v>
      </c>
      <c r="ED138" s="10" vm="47106">
        <v>0</v>
      </c>
      <c r="EE138" s="10" vm="39161">
        <v>0</v>
      </c>
      <c r="EF138" s="10" vm="32629">
        <v>0</v>
      </c>
      <c r="EG138" s="10" vm="25793">
        <v>0</v>
      </c>
      <c r="EH138" s="81" vm="19183">
        <v>0</v>
      </c>
      <c r="EI138" s="81" vm="45380">
        <v>0</v>
      </c>
      <c r="EJ138" s="81" vm="12418">
        <v>0</v>
      </c>
      <c r="EK138" s="81" vm="5913">
        <v>0</v>
      </c>
      <c r="EL138" s="10" vm="43629">
        <v>21</v>
      </c>
      <c r="EM138" s="10" vm="38941">
        <v>0</v>
      </c>
      <c r="EN138" s="10" vm="32430">
        <v>0</v>
      </c>
      <c r="EO138" s="10" vm="25564">
        <v>21</v>
      </c>
      <c r="EP138" s="10" vm="18967">
        <v>21</v>
      </c>
      <c r="EQ138" s="10" vm="55138">
        <v>0</v>
      </c>
      <c r="ER138" s="10" vm="12200">
        <v>0</v>
      </c>
      <c r="ES138" s="10" vm="5708">
        <v>21</v>
      </c>
      <c r="ET138" s="10" vm="53384">
        <v>315</v>
      </c>
      <c r="EU138" s="10" vm="38710">
        <v>0</v>
      </c>
      <c r="EV138" s="10" vm="32236">
        <v>0</v>
      </c>
      <c r="EW138" s="10" vm="25338">
        <v>315</v>
      </c>
      <c r="EX138" s="10" vm="18762">
        <v>829</v>
      </c>
      <c r="EY138" s="10" vm="51977">
        <v>160</v>
      </c>
      <c r="EZ138" s="10" vm="63824">
        <v>101</v>
      </c>
      <c r="FA138" s="10" vm="5497">
        <v>160</v>
      </c>
      <c r="FB138" s="10" vm="50246">
        <v>234424</v>
      </c>
      <c r="FC138" s="10" vm="38486">
        <v>0</v>
      </c>
      <c r="FD138" s="10" vm="32005">
        <v>234424</v>
      </c>
      <c r="FE138" s="10" vm="25110">
        <v>4388</v>
      </c>
      <c r="FF138" s="10" vm="18542">
        <v>2867</v>
      </c>
      <c r="FG138" s="10" vm="48465">
        <v>0</v>
      </c>
      <c r="FH138" s="10" vm="11822">
        <v>-495</v>
      </c>
      <c r="FI138" s="10" vm="5290">
        <v>0</v>
      </c>
      <c r="FJ138" s="10" vm="46881">
        <v>0</v>
      </c>
      <c r="FK138" s="10" vm="38272">
        <v>0</v>
      </c>
      <c r="FL138" s="10" vm="31772">
        <v>241184</v>
      </c>
      <c r="FM138" s="10" vm="24872">
        <v>28980</v>
      </c>
      <c r="FN138" s="10" vm="18354">
        <v>2955</v>
      </c>
      <c r="FO138" s="10" vm="45170">
        <v>0</v>
      </c>
      <c r="FP138" s="10" vm="11607">
        <v>0</v>
      </c>
      <c r="FQ138" s="10" vm="5058">
        <v>-326</v>
      </c>
      <c r="FR138" s="10" vm="43409">
        <v>0</v>
      </c>
      <c r="FS138" s="10" vm="38041">
        <v>0</v>
      </c>
      <c r="FT138" s="10" vm="31538">
        <v>31609</v>
      </c>
      <c r="FU138" s="10" vm="24648">
        <v>209575</v>
      </c>
      <c r="FV138" s="10" vm="18152">
        <v>205444</v>
      </c>
      <c r="FW138" s="81" vm="54918">
        <v>0</v>
      </c>
      <c r="FX138" s="81" vm="11392">
        <v>0</v>
      </c>
      <c r="FY138" s="81" vm="4883">
        <v>0</v>
      </c>
      <c r="FZ138" s="81" vm="53166">
        <v>0</v>
      </c>
      <c r="GA138" s="81" vm="37827">
        <v>0</v>
      </c>
      <c r="GB138" s="10" vm="31318">
        <v>0</v>
      </c>
      <c r="GC138" s="10" vm="24420">
        <v>0</v>
      </c>
      <c r="GD138" s="10" vm="17939">
        <v>0</v>
      </c>
      <c r="GE138" s="10" vm="100741">
        <v>81</v>
      </c>
      <c r="GF138" s="10" vm="11173">
        <v>49</v>
      </c>
      <c r="GG138" s="10" vm="4696">
        <v>32</v>
      </c>
      <c r="GH138" s="10" vm="50031">
        <v>135</v>
      </c>
      <c r="GI138" s="10" vm="37606">
        <v>135</v>
      </c>
      <c r="GJ138" s="10" vm="31090">
        <v>0</v>
      </c>
      <c r="GK138" s="10" vm="24193">
        <v>0</v>
      </c>
      <c r="GL138" s="10" vm="17721">
        <v>0</v>
      </c>
      <c r="GM138" s="10" vm="48275">
        <v>0</v>
      </c>
      <c r="GN138" s="10" vm="10966">
        <v>0</v>
      </c>
      <c r="GO138" s="10" vm="4490">
        <v>0</v>
      </c>
      <c r="GP138" s="10" vm="46655">
        <v>0</v>
      </c>
      <c r="GQ138" s="10" vm="37383">
        <v>0</v>
      </c>
      <c r="GR138" s="10" vm="30860">
        <v>0</v>
      </c>
      <c r="GS138" s="10" vm="23963">
        <v>0</v>
      </c>
      <c r="GT138" s="10" vm="17506">
        <v>216</v>
      </c>
      <c r="GU138" s="10" vm="44956">
        <v>184</v>
      </c>
      <c r="GV138" s="10" vm="10753">
        <v>32</v>
      </c>
      <c r="GW138" s="10" vm="4257">
        <v>0</v>
      </c>
      <c r="GX138" s="81" vm="43191">
        <v>0</v>
      </c>
      <c r="GY138" s="10" vm="37160">
        <v>49</v>
      </c>
      <c r="GZ138" s="10" vm="64499">
        <v>0</v>
      </c>
      <c r="HA138" s="10" vm="23735">
        <v>0</v>
      </c>
      <c r="HB138" s="10" vm="17280">
        <v>0</v>
      </c>
      <c r="HC138" s="81" vm="54696">
        <v>199</v>
      </c>
      <c r="HD138" s="81" vm="10536">
        <v>0</v>
      </c>
      <c r="HE138" s="10" vm="4050">
        <v>248</v>
      </c>
      <c r="HF138" s="10" vm="52933">
        <v>259</v>
      </c>
      <c r="HG138" s="10" vm="36940">
        <v>249</v>
      </c>
      <c r="HH138" s="10" vm="30460">
        <v>0</v>
      </c>
      <c r="HI138" s="10" vm="23516">
        <v>0</v>
      </c>
      <c r="HJ138" s="10" vm="17070">
        <v>3099</v>
      </c>
      <c r="HK138" s="10" vm="65766">
        <v>0</v>
      </c>
      <c r="HL138" s="10" vm="10326">
        <v>0</v>
      </c>
      <c r="HM138" s="10" vm="3832">
        <v>0</v>
      </c>
      <c r="HN138" s="10" vm="49815">
        <v>488</v>
      </c>
      <c r="HO138" s="10" vm="36717">
        <v>4095</v>
      </c>
      <c r="HP138" s="10" vm="30225">
        <v>170</v>
      </c>
      <c r="HQ138" s="10" vm="23284">
        <v>3</v>
      </c>
      <c r="HR138" s="10" vm="16851">
        <v>173</v>
      </c>
      <c r="HS138" s="10" vm="48084">
        <v>0</v>
      </c>
      <c r="HT138" s="10" vm="10116">
        <v>125</v>
      </c>
      <c r="HU138" s="10" vm="3625">
        <v>125</v>
      </c>
      <c r="HV138" s="10" vm="46459">
        <v>2630</v>
      </c>
      <c r="HW138" s="10" vm="36486">
        <v>18</v>
      </c>
      <c r="HX138" s="10" vm="29994">
        <v>0</v>
      </c>
      <c r="HY138" s="10" vm="23048">
        <v>53</v>
      </c>
      <c r="HZ138" s="10" vm="16639">
        <v>0</v>
      </c>
      <c r="IA138" s="10" vm="44731">
        <v>0</v>
      </c>
      <c r="IB138" s="10" vm="9898">
        <v>-39</v>
      </c>
      <c r="IC138" s="10" vm="3390">
        <v>2662</v>
      </c>
      <c r="ID138" s="10" vm="42969">
        <v>234</v>
      </c>
      <c r="IE138" s="10" vm="36269">
        <v>791</v>
      </c>
      <c r="IF138" s="10" vm="29758">
        <v>376</v>
      </c>
      <c r="IG138" s="10" vm="22847">
        <v>1401</v>
      </c>
      <c r="IH138" s="10" vm="16411">
        <v>2867</v>
      </c>
      <c r="II138" s="10" vm="54480">
        <v>3112</v>
      </c>
      <c r="IJ138" s="10" vm="9689">
        <v>0</v>
      </c>
      <c r="IK138" s="10" vm="3176">
        <v>39</v>
      </c>
      <c r="IL138" s="10" vm="52716">
        <v>-3</v>
      </c>
      <c r="IM138" s="10" vm="36039">
        <v>10</v>
      </c>
      <c r="IN138" s="10" vm="29524">
        <v>3764</v>
      </c>
      <c r="IO138" s="81" vm="22651">
        <v>3830</v>
      </c>
      <c r="IP138" s="10" vm="16200">
        <v>0</v>
      </c>
      <c r="IQ138" s="10" vm="51362">
        <v>0</v>
      </c>
      <c r="IR138" s="10" vm="9478">
        <v>0</v>
      </c>
      <c r="IS138" s="81" vm="2956">
        <v>0</v>
      </c>
      <c r="IT138" s="10" vm="49587">
        <v>0</v>
      </c>
    </row>
    <row r="139" spans="1:254" x14ac:dyDescent="0.25">
      <c r="A139" s="8" t="s">
        <v>606</v>
      </c>
      <c r="B139" s="8" t="s">
        <v>607</v>
      </c>
      <c r="C139" s="89">
        <v>44651</v>
      </c>
      <c r="D139" s="76" vm="16000">
        <v>12</v>
      </c>
      <c r="E139" s="10" vm="9260">
        <v>749200</v>
      </c>
      <c r="F139" s="10" vm="47921">
        <v>-389800</v>
      </c>
      <c r="G139" s="10" vm="42745">
        <v>-180400</v>
      </c>
      <c r="H139" s="10" vm="59682">
        <v>179000</v>
      </c>
      <c r="I139" s="10" vm="29290">
        <v>15300</v>
      </c>
      <c r="J139" s="10" vm="63478">
        <v>194300</v>
      </c>
      <c r="K139" s="10" vm="46269">
        <v>0</v>
      </c>
      <c r="L139" s="10" vm="15780">
        <v>0</v>
      </c>
      <c r="M139" s="10" vm="9042">
        <v>0</v>
      </c>
      <c r="N139" s="10" vm="44497">
        <v>22700</v>
      </c>
      <c r="O139" s="10" vm="42518">
        <v>-132700</v>
      </c>
      <c r="P139" s="10" vm="35809">
        <v>-200</v>
      </c>
      <c r="Q139" s="10" vm="29122">
        <v>3200</v>
      </c>
      <c r="R139" s="10" vm="22415">
        <v>0</v>
      </c>
      <c r="S139" s="10" vm="55977">
        <v>0</v>
      </c>
      <c r="T139" s="10" vm="63974">
        <v>87300</v>
      </c>
      <c r="U139" s="10" vm="8830">
        <v>0</v>
      </c>
      <c r="V139" s="10" vm="54250">
        <v>87300</v>
      </c>
      <c r="W139" s="10" vm="42303">
        <v>0</v>
      </c>
      <c r="X139" s="10" vm="35573">
        <v>13500</v>
      </c>
      <c r="Y139" s="10" vm="28980">
        <v>33200</v>
      </c>
      <c r="Z139" s="10" vm="22194">
        <v>0</v>
      </c>
      <c r="AA139" s="10" vm="52545">
        <v>134000</v>
      </c>
      <c r="AB139" s="10" vm="15383">
        <v>363600</v>
      </c>
      <c r="AC139" s="10" vm="8629">
        <v>46200</v>
      </c>
      <c r="AD139" s="10" vm="51135">
        <v>409800</v>
      </c>
      <c r="AE139" s="10" vm="42082">
        <v>13100</v>
      </c>
      <c r="AF139" s="10" vm="35339">
        <v>0</v>
      </c>
      <c r="AG139" s="10" vm="28746">
        <v>1500</v>
      </c>
      <c r="AH139" s="10" vm="21972">
        <v>13800</v>
      </c>
      <c r="AI139" s="10" vm="49354">
        <v>438200</v>
      </c>
      <c r="AJ139" s="10" vm="15175">
        <v>69400</v>
      </c>
      <c r="AK139" s="10" vm="63235">
        <v>51700</v>
      </c>
      <c r="AL139" s="10" vm="47762">
        <v>74500</v>
      </c>
      <c r="AM139" s="10" vm="41868">
        <v>7600</v>
      </c>
      <c r="AN139" s="10" vm="35117">
        <v>31400</v>
      </c>
      <c r="AO139" s="10" vm="28527">
        <v>2200</v>
      </c>
      <c r="AP139" s="10" vm="100628">
        <v>41900</v>
      </c>
      <c r="AQ139" s="10" vm="46045">
        <v>54300</v>
      </c>
      <c r="AR139" s="10" vm="14956">
        <v>0</v>
      </c>
      <c r="AS139" s="10" vm="8334">
        <v>0</v>
      </c>
      <c r="AT139" s="10" vm="44268">
        <v>333000</v>
      </c>
      <c r="AU139" s="10" vm="41652">
        <v>105200</v>
      </c>
      <c r="AV139" s="10" vm="64885">
        <v>7600</v>
      </c>
      <c r="AW139" s="10" vm="28285">
        <v>5528800</v>
      </c>
      <c r="AX139" s="10" vm="21552">
        <v>0</v>
      </c>
      <c r="AY139" s="10" vm="66297">
        <v>36000</v>
      </c>
      <c r="AZ139" s="10" vm="14740">
        <v>12900</v>
      </c>
      <c r="BA139" s="10" vm="8117">
        <v>0</v>
      </c>
      <c r="BB139" s="10" vm="54017">
        <v>269800</v>
      </c>
      <c r="BC139" s="10" vm="41422">
        <v>0</v>
      </c>
      <c r="BD139" s="10" vm="34792">
        <v>5300</v>
      </c>
      <c r="BE139" s="10" vm="28063">
        <v>462100</v>
      </c>
      <c r="BF139" s="10" vm="21340">
        <v>0</v>
      </c>
      <c r="BG139" s="10" vm="52457">
        <v>6314900</v>
      </c>
      <c r="BH139" s="10" vm="14534">
        <v>64900</v>
      </c>
      <c r="BI139" s="10" vm="7907">
        <v>68700</v>
      </c>
      <c r="BJ139" s="10" vm="50916">
        <v>58400</v>
      </c>
      <c r="BK139" s="10" vm="41192">
        <v>15900</v>
      </c>
      <c r="BL139" s="10" vm="34559">
        <v>950300</v>
      </c>
      <c r="BM139" s="10" vm="27831">
        <v>1158200</v>
      </c>
      <c r="BN139" s="10" vm="21117">
        <v>21500</v>
      </c>
      <c r="BO139" s="10" vm="49128">
        <v>0</v>
      </c>
      <c r="BP139" s="10" vm="14329">
        <v>0</v>
      </c>
      <c r="BQ139" s="10" vm="63129">
        <v>338100</v>
      </c>
      <c r="BR139" s="10" vm="47538">
        <v>359600</v>
      </c>
      <c r="BS139" s="10" vm="40972">
        <v>798600</v>
      </c>
      <c r="BT139" s="10" vm="34335">
        <v>7113500</v>
      </c>
      <c r="BU139" s="10" vm="27612">
        <v>2941600</v>
      </c>
      <c r="BV139" s="10" vm="20899">
        <v>0</v>
      </c>
      <c r="BW139" s="10" vm="45822">
        <v>0</v>
      </c>
      <c r="BX139" s="10" vm="14115">
        <v>1010500</v>
      </c>
      <c r="BY139" s="10" vm="7548">
        <v>0</v>
      </c>
      <c r="BZ139" s="10" vm="44050">
        <v>100800</v>
      </c>
      <c r="CA139" s="10" vm="40757">
        <v>22200</v>
      </c>
      <c r="CB139" s="10" vm="64758">
        <v>4075100</v>
      </c>
      <c r="CC139" s="10" vm="27371">
        <v>24700</v>
      </c>
      <c r="CD139" s="10" vm="20694">
        <v>2400</v>
      </c>
      <c r="CE139" s="10" vm="55568">
        <v>3011300</v>
      </c>
      <c r="CF139" s="10" vm="13896">
        <v>1991000</v>
      </c>
      <c r="CG139" s="10" vm="7337">
        <v>1039300</v>
      </c>
      <c r="CH139" s="10" vm="53799">
        <v>0</v>
      </c>
      <c r="CI139" s="10" vm="40522">
        <v>-19000</v>
      </c>
      <c r="CJ139" s="10" vm="33956">
        <v>0</v>
      </c>
      <c r="CK139" s="10" vm="27157">
        <v>3011300</v>
      </c>
      <c r="CL139" s="10" vm="20483">
        <v>25600</v>
      </c>
      <c r="CM139" s="10" vm="52316">
        <v>22600</v>
      </c>
      <c r="CN139" s="10" vm="13688">
        <v>0</v>
      </c>
      <c r="CO139" s="10" vm="7123">
        <v>3000</v>
      </c>
      <c r="CP139" s="10" vm="50686">
        <v>12100</v>
      </c>
      <c r="CQ139" s="10" vm="40293">
        <v>0</v>
      </c>
      <c r="CR139" s="10" vm="33722">
        <v>12200</v>
      </c>
      <c r="CS139" s="10" vm="26922">
        <v>-100</v>
      </c>
      <c r="CT139" s="10" vm="20263">
        <v>137100</v>
      </c>
      <c r="CU139" s="10" vm="48902">
        <v>136800</v>
      </c>
      <c r="CV139" s="10" vm="13479">
        <v>9700</v>
      </c>
      <c r="CW139" s="10" vm="63062">
        <v>-9400</v>
      </c>
      <c r="CX139" s="10" vm="47317">
        <v>700</v>
      </c>
      <c r="CY139" s="10" vm="40072">
        <v>0</v>
      </c>
      <c r="CZ139" s="10" vm="33491">
        <v>1300</v>
      </c>
      <c r="DA139" s="10" vm="26704">
        <v>-600</v>
      </c>
      <c r="DB139" s="81" vm="20046">
        <v>80500</v>
      </c>
      <c r="DC139" s="81" vm="65327">
        <v>0</v>
      </c>
      <c r="DD139" s="81" vm="13260">
        <v>0</v>
      </c>
      <c r="DE139" s="81" vm="6741">
        <v>80500</v>
      </c>
      <c r="DF139" s="10" vm="43829">
        <v>0</v>
      </c>
      <c r="DG139" s="10" vm="39850">
        <v>0</v>
      </c>
      <c r="DH139" s="10" vm="33290">
        <v>1500</v>
      </c>
      <c r="DI139" s="10" vm="26454">
        <v>-1500</v>
      </c>
      <c r="DJ139" s="10" vm="19834">
        <v>256000</v>
      </c>
      <c r="DK139" s="10" vm="55348">
        <v>159400</v>
      </c>
      <c r="DL139" s="10" vm="13043">
        <v>24700</v>
      </c>
      <c r="DM139" s="10" vm="6527">
        <v>71900</v>
      </c>
      <c r="DN139" s="10" vm="53580">
        <v>22600</v>
      </c>
      <c r="DO139" s="10" vm="39619">
        <v>21000</v>
      </c>
      <c r="DP139" s="10" vm="33100">
        <v>0</v>
      </c>
      <c r="DQ139" s="10" vm="26232">
        <v>1600</v>
      </c>
      <c r="DR139" s="10" vm="19622">
        <v>0</v>
      </c>
      <c r="DS139" s="10" vm="65826">
        <v>0</v>
      </c>
      <c r="DT139" s="10" vm="12841">
        <v>0</v>
      </c>
      <c r="DU139" s="10" vm="6311">
        <v>0</v>
      </c>
      <c r="DV139" s="10" vm="50465">
        <v>0</v>
      </c>
      <c r="DW139" s="10" vm="39392">
        <v>0</v>
      </c>
      <c r="DX139" s="10" vm="32864">
        <v>0</v>
      </c>
      <c r="DY139" s="10" vm="26008">
        <v>0</v>
      </c>
      <c r="DZ139" s="10" vm="64123">
        <v>19600</v>
      </c>
      <c r="EA139" s="10" vm="48681">
        <v>0</v>
      </c>
      <c r="EB139" s="10" vm="12632">
        <v>14800</v>
      </c>
      <c r="EC139" s="10" vm="62998">
        <v>4800</v>
      </c>
      <c r="ED139" s="10" vm="47096">
        <v>0</v>
      </c>
      <c r="EE139" s="10" vm="39169">
        <v>0</v>
      </c>
      <c r="EF139" s="10" vm="32637">
        <v>0</v>
      </c>
      <c r="EG139" s="10" vm="25789">
        <v>0</v>
      </c>
      <c r="EH139" s="81" vm="19187">
        <v>0</v>
      </c>
      <c r="EI139" s="81" vm="45375">
        <v>0</v>
      </c>
      <c r="EJ139" s="81" vm="12413">
        <v>0</v>
      </c>
      <c r="EK139" s="81" vm="5933">
        <v>0</v>
      </c>
      <c r="EL139" s="10" vm="43612">
        <v>12800</v>
      </c>
      <c r="EM139" s="10" vm="38948">
        <v>0</v>
      </c>
      <c r="EN139" s="10" vm="64600">
        <v>17300</v>
      </c>
      <c r="EO139" s="10" vm="25545">
        <v>-4500</v>
      </c>
      <c r="EP139" s="10" vm="18982">
        <v>55000</v>
      </c>
      <c r="EQ139" s="10" vm="55131">
        <v>21000</v>
      </c>
      <c r="ER139" s="10" vm="12195">
        <v>32100</v>
      </c>
      <c r="ES139" s="10" vm="5722">
        <v>1900</v>
      </c>
      <c r="ET139" s="10" vm="53365">
        <v>311000</v>
      </c>
      <c r="EU139" s="10" vm="38717">
        <v>180400</v>
      </c>
      <c r="EV139" s="10" vm="32243">
        <v>56800</v>
      </c>
      <c r="EW139" s="10" vm="25323">
        <v>73800</v>
      </c>
      <c r="EX139" s="10" vm="18772">
        <v>32969</v>
      </c>
      <c r="EY139" s="10" vm="51971">
        <v>7982</v>
      </c>
      <c r="EZ139" s="10" vm="12003">
        <v>15213</v>
      </c>
      <c r="FA139" s="10" vm="5512">
        <v>7982</v>
      </c>
      <c r="FB139" s="10" vm="50235">
        <v>5951800</v>
      </c>
      <c r="FC139" s="10" vm="38492">
        <v>0</v>
      </c>
      <c r="FD139" s="10" vm="32012">
        <v>5951800</v>
      </c>
      <c r="FE139" s="10" vm="25096">
        <v>97400</v>
      </c>
      <c r="FF139" s="10" vm="18552">
        <v>18300</v>
      </c>
      <c r="FG139" s="10" vm="48459">
        <v>0</v>
      </c>
      <c r="FH139" s="10" vm="11817">
        <v>-45800</v>
      </c>
      <c r="FI139" s="10" vm="5297">
        <v>0</v>
      </c>
      <c r="FJ139" s="10" vm="46871">
        <v>-1800</v>
      </c>
      <c r="FK139" s="10" vm="38280">
        <v>0</v>
      </c>
      <c r="FL139" s="10" vm="31780">
        <v>6019900</v>
      </c>
      <c r="FM139" s="10" vm="24865">
        <v>441600</v>
      </c>
      <c r="FN139" s="10" vm="18358">
        <v>54400</v>
      </c>
      <c r="FO139" s="10" vm="45166">
        <v>0</v>
      </c>
      <c r="FP139" s="10" vm="11602">
        <v>0</v>
      </c>
      <c r="FQ139" s="10" vm="5082">
        <v>-4900</v>
      </c>
      <c r="FR139" s="10" vm="43392">
        <v>0</v>
      </c>
      <c r="FS139" s="10" vm="38048">
        <v>0</v>
      </c>
      <c r="FT139" s="10" vm="31546">
        <v>491100</v>
      </c>
      <c r="FU139" s="10" vm="24626">
        <v>5528800</v>
      </c>
      <c r="FV139" s="10" vm="18169">
        <v>5510200</v>
      </c>
      <c r="FW139" s="81" vm="54911">
        <v>268400</v>
      </c>
      <c r="FX139" s="81" vm="11387">
        <v>0</v>
      </c>
      <c r="FY139" s="81" vm="4897">
        <v>0</v>
      </c>
      <c r="FZ139" s="81" vm="53148">
        <v>1400</v>
      </c>
      <c r="GA139" s="81" vm="37834">
        <v>269800</v>
      </c>
      <c r="GB139" s="10" vm="31324">
        <v>49800</v>
      </c>
      <c r="GC139" s="10" vm="24404">
        <v>39900</v>
      </c>
      <c r="GD139" s="10" vm="17948">
        <v>9900</v>
      </c>
      <c r="GE139" s="10" vm="51748">
        <v>0</v>
      </c>
      <c r="GF139" s="10" vm="11168">
        <v>0</v>
      </c>
      <c r="GG139" s="10" vm="4712">
        <v>0</v>
      </c>
      <c r="GH139" s="10" vm="50020">
        <v>1000</v>
      </c>
      <c r="GI139" s="10" vm="37613">
        <v>500</v>
      </c>
      <c r="GJ139" s="10" vm="31097">
        <v>500</v>
      </c>
      <c r="GK139" s="10" vm="24177">
        <v>3000</v>
      </c>
      <c r="GL139" s="10" vm="17731">
        <v>1000</v>
      </c>
      <c r="GM139" s="10" vm="65608">
        <v>2000</v>
      </c>
      <c r="GN139" s="10" vm="63771">
        <v>0</v>
      </c>
      <c r="GO139" s="10" vm="4498">
        <v>0</v>
      </c>
      <c r="GP139" s="10" vm="46645">
        <v>0</v>
      </c>
      <c r="GQ139" s="10" vm="37391">
        <v>3800</v>
      </c>
      <c r="GR139" s="10" vm="30867">
        <v>900</v>
      </c>
      <c r="GS139" s="10" vm="23959">
        <v>2900</v>
      </c>
      <c r="GT139" s="10" vm="17510">
        <v>57600</v>
      </c>
      <c r="GU139" s="10" vm="44951">
        <v>42300</v>
      </c>
      <c r="GV139" s="10" vm="10748">
        <v>15300</v>
      </c>
      <c r="GW139" s="10" vm="4277">
        <v>0</v>
      </c>
      <c r="GX139" s="81" vm="43174">
        <v>928200</v>
      </c>
      <c r="GY139" s="10" vm="37167">
        <v>0</v>
      </c>
      <c r="GZ139" s="10" vm="64502">
        <v>0</v>
      </c>
      <c r="HA139" s="10" vm="23716">
        <v>0</v>
      </c>
      <c r="HB139" s="10" vm="17297">
        <v>15400</v>
      </c>
      <c r="HC139" s="81" vm="54689">
        <v>6700</v>
      </c>
      <c r="HD139" s="81" vm="10531">
        <v>0</v>
      </c>
      <c r="HE139" s="10" vm="4062">
        <v>950300</v>
      </c>
      <c r="HF139" s="10" vm="52915">
        <v>7500</v>
      </c>
      <c r="HG139" s="10" vm="36947">
        <v>26500</v>
      </c>
      <c r="HH139" s="10" vm="30467">
        <v>157700</v>
      </c>
      <c r="HI139" s="10" vm="23500">
        <v>8100</v>
      </c>
      <c r="HJ139" s="10" vm="17081">
        <v>120600</v>
      </c>
      <c r="HK139" s="10" vm="65764">
        <v>0</v>
      </c>
      <c r="HL139" s="10" vm="10321">
        <v>0</v>
      </c>
      <c r="HM139" s="10" vm="3845">
        <v>0</v>
      </c>
      <c r="HN139" s="10" vm="49804">
        <v>17700</v>
      </c>
      <c r="HO139" s="10" vm="36723">
        <v>338100</v>
      </c>
      <c r="HP139" s="10" vm="30232">
        <v>13000</v>
      </c>
      <c r="HQ139" s="10" vm="23269">
        <v>9200</v>
      </c>
      <c r="HR139" s="10" vm="16861">
        <v>22200</v>
      </c>
      <c r="HS139" s="10" vm="48078">
        <v>1300</v>
      </c>
      <c r="HT139" s="10" vm="10110">
        <v>1100</v>
      </c>
      <c r="HU139" s="10" vm="3632">
        <v>2400</v>
      </c>
      <c r="HV139" s="10" vm="46451">
        <v>134100</v>
      </c>
      <c r="HW139" s="10" vm="36494">
        <v>1900</v>
      </c>
      <c r="HX139" s="10" vm="100649">
        <v>0</v>
      </c>
      <c r="HY139" s="10" vm="23042">
        <v>0</v>
      </c>
      <c r="HZ139" s="10" vm="16643">
        <v>200</v>
      </c>
      <c r="IA139" s="10" vm="44726">
        <v>0</v>
      </c>
      <c r="IB139" s="10" vm="9892">
        <v>-3500</v>
      </c>
      <c r="IC139" s="10" vm="3414">
        <v>132700</v>
      </c>
      <c r="ID139" s="10" vm="42952">
        <v>6300</v>
      </c>
      <c r="IE139" s="10" vm="36276">
        <v>27000</v>
      </c>
      <c r="IF139" s="10" vm="29766">
        <v>203100</v>
      </c>
      <c r="IG139" s="10" vm="64226">
        <v>236400</v>
      </c>
      <c r="IH139" s="10" vm="16427">
        <v>18300</v>
      </c>
      <c r="II139" s="10" vm="54473">
        <v>62000</v>
      </c>
      <c r="IJ139" s="10" vm="9683">
        <v>11800</v>
      </c>
      <c r="IK139" s="10" vm="3193">
        <v>814</v>
      </c>
      <c r="IL139" s="10" vm="52697">
        <v>-400</v>
      </c>
      <c r="IM139" s="10" vm="36046">
        <v>341</v>
      </c>
      <c r="IN139" s="10" vm="29531">
        <v>45691</v>
      </c>
      <c r="IO139" s="81" vm="22634">
        <v>48603</v>
      </c>
      <c r="IP139" s="10" vm="16211">
        <v>245</v>
      </c>
      <c r="IQ139" s="10" vm="51356">
        <v>-182</v>
      </c>
      <c r="IR139" s="10" vm="9472">
        <v>-261</v>
      </c>
      <c r="IS139" s="81" vm="2972">
        <v>1074</v>
      </c>
      <c r="IT139" s="10" vm="49577">
        <v>1074</v>
      </c>
    </row>
    <row r="140" spans="1:254" x14ac:dyDescent="0.25">
      <c r="A140" s="8" t="s">
        <v>251</v>
      </c>
      <c r="B140" s="8" t="s">
        <v>252</v>
      </c>
      <c r="C140" s="89">
        <v>44651</v>
      </c>
      <c r="D140" s="76" vm="16007">
        <v>12</v>
      </c>
      <c r="E140" s="10" vm="9255">
        <v>133600</v>
      </c>
      <c r="F140" s="10" vm="65510">
        <v>-54800</v>
      </c>
      <c r="G140" s="10" vm="42739">
        <v>-66400</v>
      </c>
      <c r="H140" s="10" vm="59676">
        <v>12400</v>
      </c>
      <c r="I140" s="10" vm="29297">
        <v>33800</v>
      </c>
      <c r="J140" s="10" vm="63474">
        <v>46200</v>
      </c>
      <c r="K140" s="10" vm="46276">
        <v>0</v>
      </c>
      <c r="L140" s="10" vm="15788">
        <v>0</v>
      </c>
      <c r="M140" s="10" vm="9022">
        <v>0</v>
      </c>
      <c r="N140" s="10" vm="44514">
        <v>0</v>
      </c>
      <c r="O140" s="10" vm="42513">
        <v>-8800</v>
      </c>
      <c r="P140" s="10" vm="35803">
        <v>-2900</v>
      </c>
      <c r="Q140" s="10" vm="64404">
        <v>7700</v>
      </c>
      <c r="R140" s="10" vm="22398">
        <v>0</v>
      </c>
      <c r="S140" s="10" vm="55984">
        <v>0</v>
      </c>
      <c r="T140" s="10" vm="15577">
        <v>42200</v>
      </c>
      <c r="U140" s="10" vm="8816">
        <v>-7100</v>
      </c>
      <c r="V140" s="10" vm="54268">
        <v>35100</v>
      </c>
      <c r="W140" s="10" vm="42296">
        <v>0</v>
      </c>
      <c r="X140" s="10" vm="35567">
        <v>0</v>
      </c>
      <c r="Y140" s="10" vm="28993">
        <v>2700</v>
      </c>
      <c r="Z140" s="10" vm="22183">
        <v>0</v>
      </c>
      <c r="AA140" s="10" vm="52549">
        <v>37800</v>
      </c>
      <c r="AB140" s="10" vm="15389">
        <v>31000</v>
      </c>
      <c r="AC140" s="10" vm="8613">
        <v>14800</v>
      </c>
      <c r="AD140" s="10" vm="51146">
        <v>45800</v>
      </c>
      <c r="AE140" s="10" vm="42076">
        <v>2000</v>
      </c>
      <c r="AF140" s="10" vm="35333">
        <v>0</v>
      </c>
      <c r="AG140" s="10" vm="28760">
        <v>0</v>
      </c>
      <c r="AH140" s="10" vm="21962">
        <v>6100</v>
      </c>
      <c r="AI140" s="10" vm="49360">
        <v>53900</v>
      </c>
      <c r="AJ140" s="10" vm="15182">
        <v>12900</v>
      </c>
      <c r="AK140" s="10" vm="63230">
        <v>14600</v>
      </c>
      <c r="AL140" s="10" vm="47774">
        <v>1200</v>
      </c>
      <c r="AM140" s="10" vm="41864">
        <v>0</v>
      </c>
      <c r="AN140" s="10" vm="100698">
        <v>11600</v>
      </c>
      <c r="AO140" s="10" vm="28536">
        <v>1200</v>
      </c>
      <c r="AP140" s="10" vm="21756">
        <v>0</v>
      </c>
      <c r="AQ140" s="10" vm="46051">
        <v>300</v>
      </c>
      <c r="AR140" s="10" vm="14963">
        <v>0</v>
      </c>
      <c r="AS140" s="10" vm="8311">
        <v>0</v>
      </c>
      <c r="AT140" s="10" vm="44286">
        <v>41800</v>
      </c>
      <c r="AU140" s="10" vm="41646">
        <v>12100</v>
      </c>
      <c r="AV140" s="10" vm="64880">
        <v>0</v>
      </c>
      <c r="AW140" s="10" vm="28307">
        <v>794400</v>
      </c>
      <c r="AX140" s="10" vm="21535">
        <v>0</v>
      </c>
      <c r="AY140" s="10" vm="55789">
        <v>1100</v>
      </c>
      <c r="AZ140" s="10" vm="14746">
        <v>0</v>
      </c>
      <c r="BA140" s="10" vm="8098">
        <v>24900</v>
      </c>
      <c r="BB140" s="10" vm="54036">
        <v>72500</v>
      </c>
      <c r="BC140" s="10" vm="41416">
        <v>0</v>
      </c>
      <c r="BD140" s="10" vm="34786">
        <v>0</v>
      </c>
      <c r="BE140" s="10" vm="28079">
        <v>2000</v>
      </c>
      <c r="BF140" s="10" vm="21329">
        <v>0</v>
      </c>
      <c r="BG140" s="10" vm="52461">
        <v>894900</v>
      </c>
      <c r="BH140" s="10" vm="14541">
        <v>113800</v>
      </c>
      <c r="BI140" s="10" vm="7892">
        <v>26200</v>
      </c>
      <c r="BJ140" s="10" vm="50928">
        <v>28100</v>
      </c>
      <c r="BK140" s="10" vm="41186">
        <v>0</v>
      </c>
      <c r="BL140" s="10" vm="34553">
        <v>55400</v>
      </c>
      <c r="BM140" s="10" vm="27849">
        <v>223500</v>
      </c>
      <c r="BN140" s="10" vm="21108">
        <v>325400</v>
      </c>
      <c r="BO140" s="10" vm="49136">
        <v>0</v>
      </c>
      <c r="BP140" s="10" vm="14336">
        <v>0</v>
      </c>
      <c r="BQ140" s="10" vm="63126">
        <v>176400</v>
      </c>
      <c r="BR140" s="10" vm="47549">
        <v>501800</v>
      </c>
      <c r="BS140" s="10" vm="40965">
        <v>-278300</v>
      </c>
      <c r="BT140" s="10" vm="34329">
        <v>616600</v>
      </c>
      <c r="BU140" s="10" vm="27617">
        <v>139200</v>
      </c>
      <c r="BV140" s="10" vm="20896">
        <v>0</v>
      </c>
      <c r="BW140" s="10" vm="45828">
        <v>0</v>
      </c>
      <c r="BX140" s="10" vm="14121">
        <v>121500</v>
      </c>
      <c r="BY140" s="10" vm="7526">
        <v>24900</v>
      </c>
      <c r="BZ140" s="10" vm="44068">
        <v>600</v>
      </c>
      <c r="CA140" s="10" vm="40750">
        <v>70900</v>
      </c>
      <c r="CB140" s="10" vm="34145">
        <v>357100</v>
      </c>
      <c r="CC140" s="10" vm="27392">
        <v>0</v>
      </c>
      <c r="CD140" s="10" vm="64159">
        <v>0</v>
      </c>
      <c r="CE140" s="10" vm="55575">
        <v>259500</v>
      </c>
      <c r="CF140" s="10" vm="13902">
        <v>200100</v>
      </c>
      <c r="CG140" s="10" vm="7321">
        <v>60200</v>
      </c>
      <c r="CH140" s="10" vm="53818">
        <v>0</v>
      </c>
      <c r="CI140" s="10" vm="40515">
        <v>-800</v>
      </c>
      <c r="CJ140" s="10" vm="33949">
        <v>0</v>
      </c>
      <c r="CK140" s="10" vm="27170">
        <v>259500</v>
      </c>
      <c r="CL140" s="10" vm="20474">
        <v>42300</v>
      </c>
      <c r="CM140" s="10" vm="65894">
        <v>36600</v>
      </c>
      <c r="CN140" s="10" vm="13694">
        <v>0</v>
      </c>
      <c r="CO140" s="10" vm="7107">
        <v>5700</v>
      </c>
      <c r="CP140" s="10" vm="50698">
        <v>0</v>
      </c>
      <c r="CQ140" s="10" vm="40286">
        <v>0</v>
      </c>
      <c r="CR140" s="10" vm="33715">
        <v>0</v>
      </c>
      <c r="CS140" s="10" vm="26936">
        <v>0</v>
      </c>
      <c r="CT140" s="10" vm="20254">
        <v>29400</v>
      </c>
      <c r="CU140" s="10" vm="48908">
        <v>29400</v>
      </c>
      <c r="CV140" s="10" vm="13485">
        <v>1700</v>
      </c>
      <c r="CW140" s="10" vm="6927">
        <v>-1700</v>
      </c>
      <c r="CX140" s="10" vm="47328">
        <v>0</v>
      </c>
      <c r="CY140" s="10" vm="40067">
        <v>0</v>
      </c>
      <c r="CZ140" s="10" vm="33484">
        <v>0</v>
      </c>
      <c r="DA140" s="10" vm="26713">
        <v>0</v>
      </c>
      <c r="DB140" s="81" vm="20043">
        <v>0</v>
      </c>
      <c r="DC140" s="81" vm="45606">
        <v>0</v>
      </c>
      <c r="DD140" s="81" vm="13267">
        <v>0</v>
      </c>
      <c r="DE140" s="81" vm="6720">
        <v>0</v>
      </c>
      <c r="DF140" s="10" vm="43848">
        <v>0</v>
      </c>
      <c r="DG140" s="10" vm="39843">
        <v>0</v>
      </c>
      <c r="DH140" s="10" vm="64680">
        <v>6500</v>
      </c>
      <c r="DI140" s="10" vm="26477">
        <v>-6500</v>
      </c>
      <c r="DJ140" s="10" vm="19819">
        <v>71700</v>
      </c>
      <c r="DK140" s="10" vm="55354">
        <v>66000</v>
      </c>
      <c r="DL140" s="10" vm="13050">
        <v>8200</v>
      </c>
      <c r="DM140" s="10" vm="6510">
        <v>-2500</v>
      </c>
      <c r="DN140" s="10" vm="53599">
        <v>500</v>
      </c>
      <c r="DO140" s="10" vm="39613">
        <v>400</v>
      </c>
      <c r="DP140" s="10" vm="33094">
        <v>0</v>
      </c>
      <c r="DQ140" s="10" vm="26249">
        <v>100</v>
      </c>
      <c r="DR140" s="10" vm="19613">
        <v>0</v>
      </c>
      <c r="DS140" s="10" vm="65828">
        <v>0</v>
      </c>
      <c r="DT140" s="10" vm="12847">
        <v>0</v>
      </c>
      <c r="DU140" s="10" vm="6295">
        <v>0</v>
      </c>
      <c r="DV140" s="10" vm="50477">
        <v>0</v>
      </c>
      <c r="DW140" s="10" vm="39386">
        <v>0</v>
      </c>
      <c r="DX140" s="10" vm="32858">
        <v>0</v>
      </c>
      <c r="DY140" s="10" vm="26025">
        <v>0</v>
      </c>
      <c r="DZ140" s="10" vm="19393">
        <v>2400</v>
      </c>
      <c r="EA140" s="10" vm="48688">
        <v>0</v>
      </c>
      <c r="EB140" s="10" vm="12638">
        <v>1000</v>
      </c>
      <c r="EC140" s="10" vm="6114">
        <v>1400</v>
      </c>
      <c r="ED140" s="10" vm="47107">
        <v>3800</v>
      </c>
      <c r="EE140" s="10" vm="39162">
        <v>0</v>
      </c>
      <c r="EF140" s="10" vm="32630">
        <v>3800</v>
      </c>
      <c r="EG140" s="10" vm="25794">
        <v>0</v>
      </c>
      <c r="EH140" s="81" vm="19184">
        <v>0</v>
      </c>
      <c r="EI140" s="81" vm="45381">
        <v>0</v>
      </c>
      <c r="EJ140" s="81" vm="12419">
        <v>0</v>
      </c>
      <c r="EK140" s="81" vm="5914">
        <v>0</v>
      </c>
      <c r="EL140" s="10" vm="43630">
        <v>1300</v>
      </c>
      <c r="EM140" s="10" vm="38942">
        <v>0</v>
      </c>
      <c r="EN140" s="10" vm="32431">
        <v>0</v>
      </c>
      <c r="EO140" s="10" vm="25565">
        <v>1300</v>
      </c>
      <c r="EP140" s="10" vm="18968">
        <v>8000</v>
      </c>
      <c r="EQ140" s="10" vm="55139">
        <v>400</v>
      </c>
      <c r="ER140" s="10" vm="12201">
        <v>4800</v>
      </c>
      <c r="ES140" s="10" vm="5709">
        <v>2800</v>
      </c>
      <c r="ET140" s="10" vm="53385">
        <v>79700</v>
      </c>
      <c r="EU140" s="10" vm="38711">
        <v>66400</v>
      </c>
      <c r="EV140" s="10" vm="32237">
        <v>13000</v>
      </c>
      <c r="EW140" s="10" vm="25339">
        <v>300</v>
      </c>
      <c r="EX140" s="10" vm="18763">
        <v>4373</v>
      </c>
      <c r="EY140" s="10" vm="51978">
        <v>278</v>
      </c>
      <c r="EZ140" s="10" vm="63825">
        <v>1476</v>
      </c>
      <c r="FA140" s="10" vm="5498">
        <v>278</v>
      </c>
      <c r="FB140" s="10" vm="50247">
        <v>754000</v>
      </c>
      <c r="FC140" s="10" vm="38487">
        <v>0</v>
      </c>
      <c r="FD140" s="10" vm="32006">
        <v>754000</v>
      </c>
      <c r="FE140" s="10" vm="25111">
        <v>90300</v>
      </c>
      <c r="FF140" s="10" vm="18543">
        <v>1100</v>
      </c>
      <c r="FG140" s="10" vm="48466">
        <v>0</v>
      </c>
      <c r="FH140" s="10" vm="11823">
        <v>-41900</v>
      </c>
      <c r="FI140" s="10" vm="5291">
        <v>0</v>
      </c>
      <c r="FJ140" s="10" vm="46882">
        <v>900</v>
      </c>
      <c r="FK140" s="10" vm="38273">
        <v>0</v>
      </c>
      <c r="FL140" s="10" vm="31773">
        <v>804400</v>
      </c>
      <c r="FM140" s="10" vm="24873">
        <v>10800</v>
      </c>
      <c r="FN140" s="10" vm="18355">
        <v>200</v>
      </c>
      <c r="FO140" s="10" vm="45171">
        <v>0</v>
      </c>
      <c r="FP140" s="10" vm="11608">
        <v>0</v>
      </c>
      <c r="FQ140" s="10" vm="5059">
        <v>-1000</v>
      </c>
      <c r="FR140" s="10" vm="43410">
        <v>0</v>
      </c>
      <c r="FS140" s="10" vm="38042">
        <v>0</v>
      </c>
      <c r="FT140" s="10" vm="31539">
        <v>10000</v>
      </c>
      <c r="FU140" s="10" vm="24649">
        <v>794400</v>
      </c>
      <c r="FV140" s="10" vm="18153">
        <v>743200</v>
      </c>
      <c r="FW140" s="81" vm="54919">
        <v>74000</v>
      </c>
      <c r="FX140" s="81" vm="11393">
        <v>200</v>
      </c>
      <c r="FY140" s="81" vm="4884">
        <v>0</v>
      </c>
      <c r="FZ140" s="81" vm="53167">
        <v>-1700</v>
      </c>
      <c r="GA140" s="81" vm="37828">
        <v>72500</v>
      </c>
      <c r="GB140" s="10" vm="31319">
        <v>81240</v>
      </c>
      <c r="GC140" s="10" vm="24421">
        <v>47500</v>
      </c>
      <c r="GD140" s="10" vm="17940">
        <v>33740</v>
      </c>
      <c r="GE140" s="10" vm="51754">
        <v>0</v>
      </c>
      <c r="GF140" s="10" vm="11174">
        <v>0</v>
      </c>
      <c r="GG140" s="10" vm="4697">
        <v>0</v>
      </c>
      <c r="GH140" s="10" vm="50032">
        <v>0</v>
      </c>
      <c r="GI140" s="10" vm="37607">
        <v>0</v>
      </c>
      <c r="GJ140" s="10" vm="31091">
        <v>0</v>
      </c>
      <c r="GK140" s="10" vm="24194">
        <v>0</v>
      </c>
      <c r="GL140" s="10" vm="17722">
        <v>0</v>
      </c>
      <c r="GM140" s="10" vm="48276">
        <v>0</v>
      </c>
      <c r="GN140" s="10" vm="10967">
        <v>0</v>
      </c>
      <c r="GO140" s="10" vm="4491">
        <v>0</v>
      </c>
      <c r="GP140" s="10" vm="46656">
        <v>0</v>
      </c>
      <c r="GQ140" s="10" vm="37384">
        <v>122</v>
      </c>
      <c r="GR140" s="10" vm="30861">
        <v>62</v>
      </c>
      <c r="GS140" s="10" vm="23964">
        <v>60</v>
      </c>
      <c r="GT140" s="10" vm="17507">
        <v>81362</v>
      </c>
      <c r="GU140" s="10" vm="44957">
        <v>47562</v>
      </c>
      <c r="GV140" s="10" vm="10754">
        <v>33800</v>
      </c>
      <c r="GW140" s="10" vm="4258">
        <v>49100</v>
      </c>
      <c r="GX140" s="81" vm="43192">
        <v>0</v>
      </c>
      <c r="GY140" s="10" vm="37161">
        <v>0</v>
      </c>
      <c r="GZ140" s="10" vm="30658">
        <v>0</v>
      </c>
      <c r="HA140" s="10" vm="23736">
        <v>0</v>
      </c>
      <c r="HB140" s="10" vm="17281">
        <v>4900</v>
      </c>
      <c r="HC140" s="81" vm="54697">
        <v>1400</v>
      </c>
      <c r="HD140" s="81" vm="10537">
        <v>0</v>
      </c>
      <c r="HE140" s="10" vm="4051">
        <v>55400</v>
      </c>
      <c r="HF140" s="10" vm="52934">
        <v>900</v>
      </c>
      <c r="HG140" s="10" vm="36941">
        <v>26500</v>
      </c>
      <c r="HH140" s="10" vm="30461">
        <v>120100</v>
      </c>
      <c r="HI140" s="10" vm="23517">
        <v>0</v>
      </c>
      <c r="HJ140" s="10" vm="17071">
        <v>23800</v>
      </c>
      <c r="HK140" s="10" vm="51555">
        <v>0</v>
      </c>
      <c r="HL140" s="10" vm="10327">
        <v>0</v>
      </c>
      <c r="HM140" s="10" vm="3833">
        <v>0</v>
      </c>
      <c r="HN140" s="10" vm="49816">
        <v>5100</v>
      </c>
      <c r="HO140" s="10" vm="36718">
        <v>176400</v>
      </c>
      <c r="HP140" s="10" vm="30226">
        <v>29000</v>
      </c>
      <c r="HQ140" s="10" vm="23285">
        <v>41900</v>
      </c>
      <c r="HR140" s="10" vm="16852">
        <v>70900</v>
      </c>
      <c r="HS140" s="10" vm="48085">
        <v>0</v>
      </c>
      <c r="HT140" s="10" vm="10117">
        <v>0</v>
      </c>
      <c r="HU140" s="10" vm="3626">
        <v>0</v>
      </c>
      <c r="HV140" s="10" vm="46460">
        <v>10200</v>
      </c>
      <c r="HW140" s="10" vm="36487">
        <v>100</v>
      </c>
      <c r="HX140" s="10" vm="29995">
        <v>0</v>
      </c>
      <c r="HY140" s="10" vm="23049">
        <v>0</v>
      </c>
      <c r="HZ140" s="10" vm="16640">
        <v>0</v>
      </c>
      <c r="IA140" s="10" vm="44732">
        <v>0</v>
      </c>
      <c r="IB140" s="10" vm="9899">
        <v>-1500</v>
      </c>
      <c r="IC140" s="10" vm="3391">
        <v>8800</v>
      </c>
      <c r="ID140" s="10" vm="42970">
        <v>0</v>
      </c>
      <c r="IE140" s="10" vm="36270">
        <v>0</v>
      </c>
      <c r="IF140" s="10" vm="29759">
        <v>0</v>
      </c>
      <c r="IG140" s="10" vm="22848">
        <v>0</v>
      </c>
      <c r="IH140" s="10" vm="16412">
        <v>1100</v>
      </c>
      <c r="II140" s="10" vm="54481">
        <v>900</v>
      </c>
      <c r="IJ140" s="10" vm="9690">
        <v>0</v>
      </c>
      <c r="IK140" s="10" vm="3177">
        <v>305</v>
      </c>
      <c r="IL140" s="10" vm="52717">
        <v>-419</v>
      </c>
      <c r="IM140" s="10" vm="36040">
        <v>395</v>
      </c>
      <c r="IN140" s="10" vm="29525">
        <v>5818</v>
      </c>
      <c r="IO140" s="81" vm="22652">
        <v>5818</v>
      </c>
      <c r="IP140" s="10" vm="16201">
        <v>58</v>
      </c>
      <c r="IQ140" s="10" vm="51363">
        <v>0</v>
      </c>
      <c r="IR140" s="10" vm="9479">
        <v>73</v>
      </c>
      <c r="IS140" s="81" vm="2957">
        <v>187</v>
      </c>
      <c r="IT140" s="10" vm="49588">
        <v>199</v>
      </c>
    </row>
    <row r="141" spans="1:254" x14ac:dyDescent="0.25">
      <c r="A141" s="8" t="s">
        <v>409</v>
      </c>
      <c r="B141" s="8" t="s">
        <v>294</v>
      </c>
      <c r="C141" s="89">
        <v>44651</v>
      </c>
      <c r="D141" s="76" vm="16001">
        <v>12</v>
      </c>
      <c r="E141" s="10" vm="9261">
        <v>90135</v>
      </c>
      <c r="F141" s="10" vm="65505">
        <v>-61203</v>
      </c>
      <c r="G141" s="10" vm="42746">
        <v>-12007</v>
      </c>
      <c r="H141" s="10" vm="59683">
        <v>16925</v>
      </c>
      <c r="I141" s="10" vm="29291">
        <v>4352</v>
      </c>
      <c r="J141" s="10" vm="63479">
        <v>21277</v>
      </c>
      <c r="K141" s="10" vm="46270">
        <v>0</v>
      </c>
      <c r="L141" s="10" vm="15781">
        <v>0</v>
      </c>
      <c r="M141" s="10" vm="9043">
        <v>0</v>
      </c>
      <c r="N141" s="10" vm="44498">
        <v>9</v>
      </c>
      <c r="O141" s="10" vm="42519">
        <v>-9852</v>
      </c>
      <c r="P141" s="10" vm="35810">
        <v>0</v>
      </c>
      <c r="Q141" s="10" vm="64391">
        <v>0</v>
      </c>
      <c r="R141" s="10" vm="22416">
        <v>0</v>
      </c>
      <c r="S141" s="10" vm="55978">
        <v>0</v>
      </c>
      <c r="T141" s="10" vm="15572">
        <v>11434</v>
      </c>
      <c r="U141" s="10" vm="8831">
        <v>-8</v>
      </c>
      <c r="V141" s="10" vm="54251">
        <v>11426</v>
      </c>
      <c r="W141" s="10" vm="42304">
        <v>0</v>
      </c>
      <c r="X141" s="10" vm="35574">
        <v>5348</v>
      </c>
      <c r="Y141" s="10" vm="28981">
        <v>0</v>
      </c>
      <c r="Z141" s="10" vm="22195">
        <v>0</v>
      </c>
      <c r="AA141" s="10" vm="52546">
        <v>16774</v>
      </c>
      <c r="AB141" s="10" vm="15384">
        <v>49982</v>
      </c>
      <c r="AC141" s="10" vm="8630">
        <v>5679</v>
      </c>
      <c r="AD141" s="10" vm="51136">
        <v>55661</v>
      </c>
      <c r="AE141" s="10" vm="42083">
        <v>3181</v>
      </c>
      <c r="AF141" s="10" vm="35340">
        <v>0</v>
      </c>
      <c r="AG141" s="10" vm="28747">
        <v>5937</v>
      </c>
      <c r="AH141" s="10" vm="21973">
        <v>3313</v>
      </c>
      <c r="AI141" s="10" vm="49355">
        <v>68092</v>
      </c>
      <c r="AJ141" s="10" vm="15176">
        <v>10159</v>
      </c>
      <c r="AK141" s="10" vm="8484">
        <v>5130</v>
      </c>
      <c r="AL141" s="10" vm="47763">
        <v>8419</v>
      </c>
      <c r="AM141" s="10" vm="41869">
        <v>2525</v>
      </c>
      <c r="AN141" s="10" vm="35118">
        <v>5090</v>
      </c>
      <c r="AO141" s="10" vm="28528">
        <v>356</v>
      </c>
      <c r="AP141" s="10" vm="21760">
        <v>31</v>
      </c>
      <c r="AQ141" s="10" vm="65331">
        <v>10210</v>
      </c>
      <c r="AR141" s="10" vm="14957">
        <v>0</v>
      </c>
      <c r="AS141" s="10" vm="8335">
        <v>9449</v>
      </c>
      <c r="AT141" s="10" vm="44269">
        <v>51369</v>
      </c>
      <c r="AU141" s="10" vm="41653">
        <v>16723</v>
      </c>
      <c r="AV141" s="10" vm="64886">
        <v>1588</v>
      </c>
      <c r="AW141" s="10" vm="28286">
        <v>646219</v>
      </c>
      <c r="AX141" s="10" vm="21553">
        <v>0</v>
      </c>
      <c r="AY141" s="10" vm="55784">
        <v>6027</v>
      </c>
      <c r="AZ141" s="10" vm="14741">
        <v>0</v>
      </c>
      <c r="BA141" s="10" vm="8118">
        <v>0</v>
      </c>
      <c r="BB141" s="10" vm="54018">
        <v>0</v>
      </c>
      <c r="BC141" s="10" vm="41423">
        <v>0</v>
      </c>
      <c r="BD141" s="10" vm="34793">
        <v>0</v>
      </c>
      <c r="BE141" s="10" vm="28064">
        <v>2000</v>
      </c>
      <c r="BF141" s="10" vm="21341">
        <v>26</v>
      </c>
      <c r="BG141" s="10" vm="52458">
        <v>654272</v>
      </c>
      <c r="BH141" s="10" vm="14535">
        <v>9100</v>
      </c>
      <c r="BI141" s="10" vm="7908">
        <v>8244</v>
      </c>
      <c r="BJ141" s="10" vm="50917">
        <v>24602</v>
      </c>
      <c r="BK141" s="10" vm="41193">
        <v>916</v>
      </c>
      <c r="BL141" s="10" vm="34560">
        <v>0</v>
      </c>
      <c r="BM141" s="10" vm="27832">
        <v>42862</v>
      </c>
      <c r="BN141" s="10" vm="21118">
        <v>3707</v>
      </c>
      <c r="BO141" s="10" vm="49129">
        <v>0</v>
      </c>
      <c r="BP141" s="10" vm="14330">
        <v>3250</v>
      </c>
      <c r="BQ141" s="10" vm="7725">
        <v>16685</v>
      </c>
      <c r="BR141" s="10" vm="47539">
        <v>23642</v>
      </c>
      <c r="BS141" s="10" vm="65143">
        <v>19220</v>
      </c>
      <c r="BT141" s="10" vm="34336">
        <v>673492</v>
      </c>
      <c r="BU141" s="10" vm="27613">
        <v>288709</v>
      </c>
      <c r="BV141" s="10" vm="20900">
        <v>0</v>
      </c>
      <c r="BW141" s="10" vm="45823">
        <v>0</v>
      </c>
      <c r="BX141" s="10" vm="14116">
        <v>232179</v>
      </c>
      <c r="BY141" s="10" vm="7549">
        <v>0</v>
      </c>
      <c r="BZ141" s="10" vm="44051">
        <v>0</v>
      </c>
      <c r="CA141" s="10" vm="40758">
        <v>23065</v>
      </c>
      <c r="CB141" s="10" vm="34150">
        <v>543953</v>
      </c>
      <c r="CC141" s="10" vm="27372">
        <v>9839</v>
      </c>
      <c r="CD141" s="10" vm="20695">
        <v>854</v>
      </c>
      <c r="CE141" s="10" vm="55569">
        <v>118846</v>
      </c>
      <c r="CF141" s="10" vm="13897">
        <v>118846</v>
      </c>
      <c r="CG141" s="10" vm="7338">
        <v>0</v>
      </c>
      <c r="CH141" s="10" vm="53800">
        <v>0</v>
      </c>
      <c r="CI141" s="10" vm="40523">
        <v>0</v>
      </c>
      <c r="CJ141" s="10" vm="33957">
        <v>0</v>
      </c>
      <c r="CK141" s="10" vm="27158">
        <v>118846</v>
      </c>
      <c r="CL141" s="10" vm="20484">
        <v>13596</v>
      </c>
      <c r="CM141" s="10" vm="65893">
        <v>12007</v>
      </c>
      <c r="CN141" s="10" vm="13689">
        <v>0</v>
      </c>
      <c r="CO141" s="10" vm="7124">
        <v>1589</v>
      </c>
      <c r="CP141" s="10" vm="50687">
        <v>7407</v>
      </c>
      <c r="CQ141" s="10" vm="40294">
        <v>0</v>
      </c>
      <c r="CR141" s="10" vm="33723">
        <v>7258</v>
      </c>
      <c r="CS141" s="10" vm="26923">
        <v>149</v>
      </c>
      <c r="CT141" s="10" vm="20264">
        <v>704</v>
      </c>
      <c r="CU141" s="10" vm="48903">
        <v>0</v>
      </c>
      <c r="CV141" s="10" vm="13480">
        <v>528</v>
      </c>
      <c r="CW141" s="10" vm="6929">
        <v>176</v>
      </c>
      <c r="CX141" s="10" vm="47318">
        <v>0</v>
      </c>
      <c r="CY141" s="10" vm="65115">
        <v>0</v>
      </c>
      <c r="CZ141" s="10" vm="33492">
        <v>0</v>
      </c>
      <c r="DA141" s="10" vm="26705">
        <v>0</v>
      </c>
      <c r="DB141" s="81" vm="20047">
        <v>180</v>
      </c>
      <c r="DC141" s="81" vm="45599">
        <v>0</v>
      </c>
      <c r="DD141" s="81" vm="13261">
        <v>0</v>
      </c>
      <c r="DE141" s="81" vm="6742">
        <v>180</v>
      </c>
      <c r="DF141" s="10" vm="43830">
        <v>156</v>
      </c>
      <c r="DG141" s="10" vm="39851">
        <v>0</v>
      </c>
      <c r="DH141" s="10" vm="64683">
        <v>2048</v>
      </c>
      <c r="DI141" s="10" vm="26455">
        <v>-1892</v>
      </c>
      <c r="DJ141" s="10" vm="19835">
        <v>22043</v>
      </c>
      <c r="DK141" s="10" vm="55349">
        <v>12007</v>
      </c>
      <c r="DL141" s="10" vm="13044">
        <v>9834</v>
      </c>
      <c r="DM141" s="10" vm="6528">
        <v>202</v>
      </c>
      <c r="DN141" s="10" vm="53581">
        <v>0</v>
      </c>
      <c r="DO141" s="10" vm="39620">
        <v>0</v>
      </c>
      <c r="DP141" s="10" vm="33101">
        <v>0</v>
      </c>
      <c r="DQ141" s="10" vm="26233">
        <v>0</v>
      </c>
      <c r="DR141" s="10" vm="19623">
        <v>0</v>
      </c>
      <c r="DS141" s="10" vm="52164">
        <v>0</v>
      </c>
      <c r="DT141" s="10" vm="12842">
        <v>0</v>
      </c>
      <c r="DU141" s="10" vm="6312">
        <v>0</v>
      </c>
      <c r="DV141" s="10" vm="50466">
        <v>0</v>
      </c>
      <c r="DW141" s="10" vm="39393">
        <v>0</v>
      </c>
      <c r="DX141" s="10" vm="32865">
        <v>0</v>
      </c>
      <c r="DY141" s="10" vm="26009">
        <v>0</v>
      </c>
      <c r="DZ141" s="10" vm="19402">
        <v>0</v>
      </c>
      <c r="EA141" s="10" vm="48682">
        <v>0</v>
      </c>
      <c r="EB141" s="10" vm="12633">
        <v>0</v>
      </c>
      <c r="EC141" s="10" vm="6118">
        <v>0</v>
      </c>
      <c r="ED141" s="10" vm="47097">
        <v>0</v>
      </c>
      <c r="EE141" s="10" vm="39170">
        <v>0</v>
      </c>
      <c r="EF141" s="10" vm="32638">
        <v>0</v>
      </c>
      <c r="EG141" s="10" vm="25790">
        <v>0</v>
      </c>
      <c r="EH141" s="81" vm="19188">
        <v>0</v>
      </c>
      <c r="EI141" s="81" vm="45376">
        <v>0</v>
      </c>
      <c r="EJ141" s="81" vm="12414">
        <v>0</v>
      </c>
      <c r="EK141" s="81" vm="5934">
        <v>0</v>
      </c>
      <c r="EL141" s="10" vm="43613">
        <v>0</v>
      </c>
      <c r="EM141" s="10" vm="38949">
        <v>0</v>
      </c>
      <c r="EN141" s="10" vm="64601">
        <v>0</v>
      </c>
      <c r="EO141" s="10" vm="25546">
        <v>0</v>
      </c>
      <c r="EP141" s="10" vm="18983">
        <v>0</v>
      </c>
      <c r="EQ141" s="10" vm="55132">
        <v>0</v>
      </c>
      <c r="ER141" s="10" vm="12196">
        <v>0</v>
      </c>
      <c r="ES141" s="10" vm="5723">
        <v>0</v>
      </c>
      <c r="ET141" s="10" vm="53366">
        <v>22043</v>
      </c>
      <c r="EU141" s="10" vm="38718">
        <v>12007</v>
      </c>
      <c r="EV141" s="10" vm="32244">
        <v>9834</v>
      </c>
      <c r="EW141" s="10" vm="25324">
        <v>202</v>
      </c>
      <c r="EX141" s="10" vm="18773">
        <v>2990</v>
      </c>
      <c r="EY141" s="10" vm="51972">
        <v>1114</v>
      </c>
      <c r="EZ141" s="10" vm="100588">
        <v>564</v>
      </c>
      <c r="FA141" s="10" vm="62951">
        <v>1114</v>
      </c>
      <c r="FB141" s="10" vm="50236">
        <v>719267</v>
      </c>
      <c r="FC141" s="10" vm="38493">
        <v>0</v>
      </c>
      <c r="FD141" s="10" vm="32013">
        <v>719267</v>
      </c>
      <c r="FE141" s="10" vm="25097">
        <v>58881</v>
      </c>
      <c r="FF141" s="10" vm="18553">
        <v>2883</v>
      </c>
      <c r="FG141" s="10" vm="48460">
        <v>0</v>
      </c>
      <c r="FH141" s="10" vm="11818">
        <v>-19810</v>
      </c>
      <c r="FI141" s="10" vm="5298">
        <v>0</v>
      </c>
      <c r="FJ141" s="10" vm="46872">
        <v>1159</v>
      </c>
      <c r="FK141" s="10" vm="38281">
        <v>0</v>
      </c>
      <c r="FL141" s="10" vm="31781">
        <v>762380</v>
      </c>
      <c r="FM141" s="10" vm="24866">
        <v>109106</v>
      </c>
      <c r="FN141" s="10" vm="18359">
        <v>10210</v>
      </c>
      <c r="FO141" s="10" vm="45167">
        <v>-35</v>
      </c>
      <c r="FP141" s="10" vm="11603">
        <v>0</v>
      </c>
      <c r="FQ141" s="10" vm="5083">
        <v>-3120</v>
      </c>
      <c r="FR141" s="10" vm="43393">
        <v>0</v>
      </c>
      <c r="FS141" s="10" vm="38049">
        <v>0</v>
      </c>
      <c r="FT141" s="10" vm="31547">
        <v>116161</v>
      </c>
      <c r="FU141" s="10" vm="24627">
        <v>646219</v>
      </c>
      <c r="FV141" s="10" vm="18170">
        <v>610161</v>
      </c>
      <c r="FW141" s="81" vm="54912">
        <v>0</v>
      </c>
      <c r="FX141" s="81" vm="11388">
        <v>0</v>
      </c>
      <c r="FY141" s="81" vm="62911">
        <v>0</v>
      </c>
      <c r="FZ141" s="81" vm="53149">
        <v>0</v>
      </c>
      <c r="GA141" s="81" vm="37835">
        <v>0</v>
      </c>
      <c r="GB141" s="10" vm="31325">
        <v>3433</v>
      </c>
      <c r="GC141" s="10" vm="24405">
        <v>2510</v>
      </c>
      <c r="GD141" s="10" vm="17949">
        <v>923</v>
      </c>
      <c r="GE141" s="10" vm="51749">
        <v>0</v>
      </c>
      <c r="GF141" s="10" vm="11169">
        <v>0</v>
      </c>
      <c r="GG141" s="10" vm="4713">
        <v>0</v>
      </c>
      <c r="GH141" s="10" vm="50021">
        <v>1340</v>
      </c>
      <c r="GI141" s="10" vm="37614">
        <v>744</v>
      </c>
      <c r="GJ141" s="10" vm="31098">
        <v>596</v>
      </c>
      <c r="GK141" s="10" vm="24178">
        <v>0</v>
      </c>
      <c r="GL141" s="10" vm="17732">
        <v>0</v>
      </c>
      <c r="GM141" s="10" vm="48271">
        <v>0</v>
      </c>
      <c r="GN141" s="10" vm="10962">
        <v>4740</v>
      </c>
      <c r="GO141" s="10" vm="4499">
        <v>1907</v>
      </c>
      <c r="GP141" s="10" vm="46646">
        <v>2833</v>
      </c>
      <c r="GQ141" s="10" vm="37392">
        <v>0</v>
      </c>
      <c r="GR141" s="10" vm="30868">
        <v>0</v>
      </c>
      <c r="GS141" s="10" vm="23960">
        <v>0</v>
      </c>
      <c r="GT141" s="10" vm="17511">
        <v>9513</v>
      </c>
      <c r="GU141" s="10" vm="44952">
        <v>5161</v>
      </c>
      <c r="GV141" s="10" vm="10749">
        <v>4352</v>
      </c>
      <c r="GW141" s="10" vm="4278">
        <v>0</v>
      </c>
      <c r="GX141" s="81" vm="43175">
        <v>0</v>
      </c>
      <c r="GY141" s="10" vm="37168">
        <v>0</v>
      </c>
      <c r="GZ141" s="10" vm="30663">
        <v>0</v>
      </c>
      <c r="HA141" s="10" vm="23717">
        <v>0</v>
      </c>
      <c r="HB141" s="10" vm="17298">
        <v>0</v>
      </c>
      <c r="HC141" s="81" vm="54690">
        <v>0</v>
      </c>
      <c r="HD141" s="81" vm="10532">
        <v>0</v>
      </c>
      <c r="HE141" s="10" vm="4063">
        <v>0</v>
      </c>
      <c r="HF141" s="10" vm="52916">
        <v>2933</v>
      </c>
      <c r="HG141" s="10" vm="36948">
        <v>1961</v>
      </c>
      <c r="HH141" s="10" vm="30468">
        <v>0</v>
      </c>
      <c r="HI141" s="10" vm="23501">
        <v>1453</v>
      </c>
      <c r="HJ141" s="10" vm="17082">
        <v>2277</v>
      </c>
      <c r="HK141" s="10" vm="51552">
        <v>0</v>
      </c>
      <c r="HL141" s="10" vm="10322">
        <v>0</v>
      </c>
      <c r="HM141" s="10" vm="3846">
        <v>0</v>
      </c>
      <c r="HN141" s="10" vm="49805">
        <v>8062</v>
      </c>
      <c r="HO141" s="10" vm="36724">
        <v>16686</v>
      </c>
      <c r="HP141" s="10" vm="30233">
        <v>4523</v>
      </c>
      <c r="HQ141" s="10" vm="23270">
        <v>18542</v>
      </c>
      <c r="HR141" s="10" vm="16862">
        <v>23065</v>
      </c>
      <c r="HS141" s="10" vm="48079">
        <v>0</v>
      </c>
      <c r="HT141" s="10" vm="10111">
        <v>854</v>
      </c>
      <c r="HU141" s="10" vm="3633">
        <v>854</v>
      </c>
      <c r="HV141" s="10" vm="46452">
        <v>11409</v>
      </c>
      <c r="HW141" s="10" vm="36495">
        <v>-223</v>
      </c>
      <c r="HX141" s="10" vm="30002">
        <v>0</v>
      </c>
      <c r="HY141" s="10" vm="23043">
        <v>340</v>
      </c>
      <c r="HZ141" s="10" vm="16644">
        <v>0</v>
      </c>
      <c r="IA141" s="10" vm="44727">
        <v>0</v>
      </c>
      <c r="IB141" s="10" vm="9893">
        <v>-1674</v>
      </c>
      <c r="IC141" s="10" vm="3415">
        <v>9852</v>
      </c>
      <c r="ID141" s="10" vm="42953">
        <v>74</v>
      </c>
      <c r="IE141" s="10" vm="36277">
        <v>115</v>
      </c>
      <c r="IF141" s="10" vm="29767">
        <v>1</v>
      </c>
      <c r="IG141" s="10" vm="22832">
        <v>190</v>
      </c>
      <c r="IH141" s="10" vm="16428">
        <v>3505</v>
      </c>
      <c r="II141" s="10" vm="54474">
        <v>11225</v>
      </c>
      <c r="IJ141" s="10" vm="9684">
        <v>0</v>
      </c>
      <c r="IK141" s="10" vm="3194">
        <v>423</v>
      </c>
      <c r="IL141" s="10" vm="52698">
        <v>-100</v>
      </c>
      <c r="IM141" s="10" vm="36047">
        <v>-5</v>
      </c>
      <c r="IN141" s="10" vm="29532">
        <v>9828</v>
      </c>
      <c r="IO141" s="81" vm="22635">
        <v>9828</v>
      </c>
      <c r="IP141" s="10" vm="16212">
        <v>0</v>
      </c>
      <c r="IQ141" s="10" vm="51357">
        <v>0</v>
      </c>
      <c r="IR141" s="10" vm="9473">
        <v>0</v>
      </c>
      <c r="IS141" s="81" vm="2973">
        <v>0</v>
      </c>
      <c r="IT141" s="10" vm="49578">
        <v>0</v>
      </c>
    </row>
    <row r="142" spans="1:254" x14ac:dyDescent="0.25">
      <c r="A142" s="8" t="s">
        <v>157</v>
      </c>
      <c r="B142" s="8" t="s">
        <v>410</v>
      </c>
      <c r="C142" s="89">
        <v>44651</v>
      </c>
      <c r="D142" s="76" vm="16008">
        <v>12</v>
      </c>
      <c r="E142" s="10" vm="9256">
        <v>42655</v>
      </c>
      <c r="F142" s="10" vm="65511">
        <v>-29416</v>
      </c>
      <c r="G142" s="10" vm="42740">
        <v>-3016</v>
      </c>
      <c r="H142" s="10" vm="59677">
        <v>10223</v>
      </c>
      <c r="I142" s="10" vm="29298">
        <v>155</v>
      </c>
      <c r="J142" s="10" vm="63475">
        <v>10378</v>
      </c>
      <c r="K142" s="10" vm="46277">
        <v>0</v>
      </c>
      <c r="L142" s="10" vm="15789">
        <v>0</v>
      </c>
      <c r="M142" s="10" vm="9023">
        <v>0</v>
      </c>
      <c r="N142" s="10" vm="44515">
        <v>64</v>
      </c>
      <c r="O142" s="10" vm="42514">
        <v>-3319</v>
      </c>
      <c r="P142" s="10" vm="35804">
        <v>120</v>
      </c>
      <c r="Q142" s="10" vm="64405">
        <v>0</v>
      </c>
      <c r="R142" s="10" vm="22399">
        <v>0</v>
      </c>
      <c r="S142" s="10" vm="55985">
        <v>0</v>
      </c>
      <c r="T142" s="10" vm="15578">
        <v>7243</v>
      </c>
      <c r="U142" s="10" vm="8817">
        <v>0</v>
      </c>
      <c r="V142" s="10" vm="54269">
        <v>7243</v>
      </c>
      <c r="W142" s="10" vm="42297">
        <v>0</v>
      </c>
      <c r="X142" s="10" vm="35568">
        <v>3043</v>
      </c>
      <c r="Y142" s="10" vm="28994">
        <v>0</v>
      </c>
      <c r="Z142" s="10" vm="22184">
        <v>-66</v>
      </c>
      <c r="AA142" s="10" vm="66109">
        <v>10220</v>
      </c>
      <c r="AB142" s="10" vm="63946">
        <v>32463</v>
      </c>
      <c r="AC142" s="10" vm="8614">
        <v>1570</v>
      </c>
      <c r="AD142" s="10" vm="51147">
        <v>34033</v>
      </c>
      <c r="AE142" s="10" vm="42077">
        <v>149</v>
      </c>
      <c r="AF142" s="10" vm="35334">
        <v>0</v>
      </c>
      <c r="AG142" s="10" vm="28761">
        <v>0</v>
      </c>
      <c r="AH142" s="10" vm="21963">
        <v>0</v>
      </c>
      <c r="AI142" s="10" vm="49361">
        <v>34182</v>
      </c>
      <c r="AJ142" s="10" vm="15183">
        <v>7306</v>
      </c>
      <c r="AK142" s="10" vm="63231">
        <v>3432</v>
      </c>
      <c r="AL142" s="10" vm="47775">
        <v>7150</v>
      </c>
      <c r="AM142" s="10" vm="41865">
        <v>2034</v>
      </c>
      <c r="AN142" s="10" vm="35112">
        <v>2561</v>
      </c>
      <c r="AO142" s="10" vm="28537">
        <v>260</v>
      </c>
      <c r="AP142" s="10" vm="21757">
        <v>0</v>
      </c>
      <c r="AQ142" s="10" vm="46052">
        <v>4048</v>
      </c>
      <c r="AR142" s="10" vm="14964">
        <v>0</v>
      </c>
      <c r="AS142" s="10" vm="8312">
        <v>0</v>
      </c>
      <c r="AT142" s="10" vm="44287">
        <v>26791</v>
      </c>
      <c r="AU142" s="10" vm="41647">
        <v>7391</v>
      </c>
      <c r="AV142" s="10" vm="34952">
        <v>667</v>
      </c>
      <c r="AW142" s="10" vm="28308">
        <v>197248</v>
      </c>
      <c r="AX142" s="10" vm="21536">
        <v>0</v>
      </c>
      <c r="AY142" s="10" vm="55790">
        <v>12734</v>
      </c>
      <c r="AZ142" s="10" vm="14747">
        <v>0</v>
      </c>
      <c r="BA142" s="10" vm="8099">
        <v>0</v>
      </c>
      <c r="BB142" s="10" vm="54037">
        <v>2660</v>
      </c>
      <c r="BC142" s="10" vm="41417">
        <v>0</v>
      </c>
      <c r="BD142" s="10" vm="34787">
        <v>0</v>
      </c>
      <c r="BE142" s="10" vm="28080">
        <v>5070</v>
      </c>
      <c r="BF142" s="10" vm="21330">
        <v>0</v>
      </c>
      <c r="BG142" s="10" vm="52462">
        <v>217712</v>
      </c>
      <c r="BH142" s="10" vm="14542">
        <v>3553</v>
      </c>
      <c r="BI142" s="10" vm="7893">
        <v>5149</v>
      </c>
      <c r="BJ142" s="10" vm="50929">
        <v>8972</v>
      </c>
      <c r="BK142" s="10" vm="41187">
        <v>0</v>
      </c>
      <c r="BL142" s="10" vm="34554">
        <v>1000</v>
      </c>
      <c r="BM142" s="10" vm="27850">
        <v>18674</v>
      </c>
      <c r="BN142" s="10" vm="21126">
        <v>0</v>
      </c>
      <c r="BO142" s="10" vm="49137">
        <v>0</v>
      </c>
      <c r="BP142" s="10" vm="14337">
        <v>196</v>
      </c>
      <c r="BQ142" s="10" vm="63121">
        <v>10218</v>
      </c>
      <c r="BR142" s="10" vm="47550">
        <v>10414</v>
      </c>
      <c r="BS142" s="10" vm="40966">
        <v>8260</v>
      </c>
      <c r="BT142" s="10" vm="34330">
        <v>225972</v>
      </c>
      <c r="BU142" s="10" vm="27618">
        <v>100091</v>
      </c>
      <c r="BV142" s="10" vm="20903">
        <v>0</v>
      </c>
      <c r="BW142" s="10" vm="45829">
        <v>283</v>
      </c>
      <c r="BX142" s="10" vm="14122">
        <v>19060</v>
      </c>
      <c r="BY142" s="10" vm="7543">
        <v>0</v>
      </c>
      <c r="BZ142" s="10" vm="44069">
        <v>0</v>
      </c>
      <c r="CA142" s="10" vm="40751">
        <v>0</v>
      </c>
      <c r="CB142" s="10" vm="34146">
        <v>119434</v>
      </c>
      <c r="CC142" s="10" vm="27393">
        <v>12482</v>
      </c>
      <c r="CD142" s="10" vm="20698">
        <v>0</v>
      </c>
      <c r="CE142" s="10" vm="55576">
        <v>94056</v>
      </c>
      <c r="CF142" s="10" vm="13903">
        <v>94056</v>
      </c>
      <c r="CG142" s="10" vm="7331">
        <v>0</v>
      </c>
      <c r="CH142" s="10" vm="53819">
        <v>0</v>
      </c>
      <c r="CI142" s="10" vm="40516">
        <v>0</v>
      </c>
      <c r="CJ142" s="10" vm="33950">
        <v>0</v>
      </c>
      <c r="CK142" s="10" vm="27171">
        <v>94056</v>
      </c>
      <c r="CL142" s="10" vm="20491">
        <v>4243</v>
      </c>
      <c r="CM142" s="10" vm="52322">
        <v>3016</v>
      </c>
      <c r="CN142" s="10" vm="13695">
        <v>0</v>
      </c>
      <c r="CO142" s="10" vm="7097">
        <v>1227</v>
      </c>
      <c r="CP142" s="10" vm="50699">
        <v>1251</v>
      </c>
      <c r="CQ142" s="10" vm="40287">
        <v>0</v>
      </c>
      <c r="CR142" s="10" vm="33716">
        <v>1173</v>
      </c>
      <c r="CS142" s="10" vm="26937">
        <v>78</v>
      </c>
      <c r="CT142" s="10" vm="20270">
        <v>0</v>
      </c>
      <c r="CU142" s="10" vm="48909">
        <v>0</v>
      </c>
      <c r="CV142" s="10" vm="13486">
        <v>524</v>
      </c>
      <c r="CW142" s="10" vm="6913">
        <v>-524</v>
      </c>
      <c r="CX142" s="10" vm="47329">
        <v>518</v>
      </c>
      <c r="CY142" s="10" vm="65114">
        <v>0</v>
      </c>
      <c r="CZ142" s="10" vm="33485">
        <v>458</v>
      </c>
      <c r="DA142" s="10" vm="26714">
        <v>60</v>
      </c>
      <c r="DB142" s="81" vm="20051">
        <v>0</v>
      </c>
      <c r="DC142" s="81" vm="45607">
        <v>0</v>
      </c>
      <c r="DD142" s="81" vm="13268">
        <v>0</v>
      </c>
      <c r="DE142" s="81" vm="6728">
        <v>0</v>
      </c>
      <c r="DF142" s="10" vm="43849">
        <v>310</v>
      </c>
      <c r="DG142" s="10" vm="39844">
        <v>0</v>
      </c>
      <c r="DH142" s="10" vm="64681">
        <v>97</v>
      </c>
      <c r="DI142" s="10" vm="26478">
        <v>213</v>
      </c>
      <c r="DJ142" s="10" vm="19839">
        <v>6322</v>
      </c>
      <c r="DK142" s="10" vm="55355">
        <v>3016</v>
      </c>
      <c r="DL142" s="10" vm="13051">
        <v>2252</v>
      </c>
      <c r="DM142" s="10" vm="6511">
        <v>1054</v>
      </c>
      <c r="DN142" s="10" vm="53600">
        <v>0</v>
      </c>
      <c r="DO142" s="10" vm="39614">
        <v>0</v>
      </c>
      <c r="DP142" s="10" vm="33095">
        <v>0</v>
      </c>
      <c r="DQ142" s="10" vm="26250">
        <v>0</v>
      </c>
      <c r="DR142" s="10" vm="19629">
        <v>0</v>
      </c>
      <c r="DS142" s="10" vm="100748">
        <v>0</v>
      </c>
      <c r="DT142" s="10" vm="12848">
        <v>0</v>
      </c>
      <c r="DU142" s="10" vm="6296">
        <v>0</v>
      </c>
      <c r="DV142" s="10" vm="50478">
        <v>0</v>
      </c>
      <c r="DW142" s="10" vm="39387">
        <v>0</v>
      </c>
      <c r="DX142" s="10" vm="32859">
        <v>0</v>
      </c>
      <c r="DY142" s="10" vm="26026">
        <v>0</v>
      </c>
      <c r="DZ142" s="10" vm="19409">
        <v>0</v>
      </c>
      <c r="EA142" s="10" vm="48689">
        <v>0</v>
      </c>
      <c r="EB142" s="10" vm="12639">
        <v>0</v>
      </c>
      <c r="EC142" s="10" vm="6110">
        <v>0</v>
      </c>
      <c r="ED142" s="10" vm="47108">
        <v>0</v>
      </c>
      <c r="EE142" s="10" vm="39163">
        <v>0</v>
      </c>
      <c r="EF142" s="10" vm="32631">
        <v>0</v>
      </c>
      <c r="EG142" s="10" vm="25795">
        <v>0</v>
      </c>
      <c r="EH142" s="81" vm="19191">
        <v>1001</v>
      </c>
      <c r="EI142" s="81" vm="100718">
        <v>0</v>
      </c>
      <c r="EJ142" s="81" vm="12420">
        <v>0</v>
      </c>
      <c r="EK142" s="81" vm="5929">
        <v>1001</v>
      </c>
      <c r="EL142" s="10" vm="43631">
        <v>1150</v>
      </c>
      <c r="EM142" s="10" vm="38943">
        <v>0</v>
      </c>
      <c r="EN142" s="10" vm="32432">
        <v>373</v>
      </c>
      <c r="EO142" s="10" vm="25566">
        <v>777</v>
      </c>
      <c r="EP142" s="10" vm="64104">
        <v>2151</v>
      </c>
      <c r="EQ142" s="10" vm="55140">
        <v>0</v>
      </c>
      <c r="ER142" s="10" vm="12202">
        <v>373</v>
      </c>
      <c r="ES142" s="10" vm="5718">
        <v>1778</v>
      </c>
      <c r="ET142" s="10" vm="53386">
        <v>8473</v>
      </c>
      <c r="EU142" s="10" vm="38712">
        <v>3016</v>
      </c>
      <c r="EV142" s="10" vm="32238">
        <v>2625</v>
      </c>
      <c r="EW142" s="10" vm="25340">
        <v>2832</v>
      </c>
      <c r="EX142" s="10" vm="18779">
        <v>1348</v>
      </c>
      <c r="EY142" s="10" vm="51979">
        <v>425</v>
      </c>
      <c r="EZ142" s="10" vm="12006">
        <v>826</v>
      </c>
      <c r="FA142" s="10" vm="5487">
        <v>398</v>
      </c>
      <c r="FB142" s="10" vm="50248">
        <v>183033</v>
      </c>
      <c r="FC142" s="10" vm="38488">
        <v>0</v>
      </c>
      <c r="FD142" s="10" vm="32007">
        <v>183033</v>
      </c>
      <c r="FE142" s="10" vm="25112">
        <v>50226</v>
      </c>
      <c r="FF142" s="10" vm="18560">
        <v>4478</v>
      </c>
      <c r="FG142" s="10" vm="48467">
        <v>0</v>
      </c>
      <c r="FH142" s="10" vm="11824">
        <v>-391</v>
      </c>
      <c r="FI142" s="10" vm="5273">
        <v>0</v>
      </c>
      <c r="FJ142" s="10" vm="46883">
        <v>-6569</v>
      </c>
      <c r="FK142" s="10" vm="38274">
        <v>0</v>
      </c>
      <c r="FL142" s="10" vm="31774">
        <v>230777</v>
      </c>
      <c r="FM142" s="10" vm="24874">
        <v>29763</v>
      </c>
      <c r="FN142" s="10" vm="18362">
        <v>4048</v>
      </c>
      <c r="FO142" s="10" vm="45172">
        <v>0</v>
      </c>
      <c r="FP142" s="10" vm="11609">
        <v>0</v>
      </c>
      <c r="FQ142" s="10" vm="5067">
        <v>-282</v>
      </c>
      <c r="FR142" s="10" vm="43411">
        <v>0</v>
      </c>
      <c r="FS142" s="10" vm="38043">
        <v>0</v>
      </c>
      <c r="FT142" s="10" vm="31540">
        <v>33529</v>
      </c>
      <c r="FU142" s="10" vm="24650">
        <v>197248</v>
      </c>
      <c r="FV142" s="10" vm="18175">
        <v>153270</v>
      </c>
      <c r="FW142" s="81" vm="54920">
        <v>2540</v>
      </c>
      <c r="FX142" s="81" vm="11394">
        <v>0</v>
      </c>
      <c r="FY142" s="81" vm="4886">
        <v>0</v>
      </c>
      <c r="FZ142" s="81" vm="53168">
        <v>120</v>
      </c>
      <c r="GA142" s="81" vm="37829">
        <v>2660</v>
      </c>
      <c r="GB142" s="10" vm="31320">
        <v>17</v>
      </c>
      <c r="GC142" s="10" vm="24422">
        <v>1</v>
      </c>
      <c r="GD142" s="10" vm="17955">
        <v>16</v>
      </c>
      <c r="GE142" s="10" vm="51755">
        <v>248</v>
      </c>
      <c r="GF142" s="10" vm="11175">
        <v>108</v>
      </c>
      <c r="GG142" s="10" vm="4698">
        <v>140</v>
      </c>
      <c r="GH142" s="10" vm="50033">
        <v>0</v>
      </c>
      <c r="GI142" s="10" vm="37608">
        <v>0</v>
      </c>
      <c r="GJ142" s="10" vm="31092">
        <v>0</v>
      </c>
      <c r="GK142" s="10" vm="24195">
        <v>0</v>
      </c>
      <c r="GL142" s="10" vm="17738">
        <v>0</v>
      </c>
      <c r="GM142" s="10" vm="48277">
        <v>0</v>
      </c>
      <c r="GN142" s="10" vm="10968">
        <v>0</v>
      </c>
      <c r="GO142" s="10" vm="4483">
        <v>1</v>
      </c>
      <c r="GP142" s="10" vm="46657">
        <v>-1</v>
      </c>
      <c r="GQ142" s="10" vm="37385">
        <v>0</v>
      </c>
      <c r="GR142" s="10" vm="30862">
        <v>0</v>
      </c>
      <c r="GS142" s="10" vm="23965">
        <v>0</v>
      </c>
      <c r="GT142" s="10" vm="17514">
        <v>265</v>
      </c>
      <c r="GU142" s="10" vm="44958">
        <v>110</v>
      </c>
      <c r="GV142" s="10" vm="10755">
        <v>155</v>
      </c>
      <c r="GW142" s="10" vm="4274">
        <v>1000</v>
      </c>
      <c r="GX142" s="81" vm="43193">
        <v>0</v>
      </c>
      <c r="GY142" s="10" vm="37162">
        <v>0</v>
      </c>
      <c r="GZ142" s="10" vm="30659">
        <v>0</v>
      </c>
      <c r="HA142" s="10" vm="23737">
        <v>0</v>
      </c>
      <c r="HB142" s="10" vm="17302">
        <v>0</v>
      </c>
      <c r="HC142" s="81" vm="54698">
        <v>0</v>
      </c>
      <c r="HD142" s="81" vm="10538">
        <v>0</v>
      </c>
      <c r="HE142" s="10" vm="4058">
        <v>1000</v>
      </c>
      <c r="HF142" s="10" vm="52935">
        <v>2521</v>
      </c>
      <c r="HG142" s="10" vm="36942">
        <v>833</v>
      </c>
      <c r="HH142" s="10" vm="30462">
        <v>370</v>
      </c>
      <c r="HI142" s="10" vm="23518">
        <v>0</v>
      </c>
      <c r="HJ142" s="10" vm="17087">
        <v>4239</v>
      </c>
      <c r="HK142" s="10" vm="51556">
        <v>498</v>
      </c>
      <c r="HL142" s="10" vm="10328">
        <v>0</v>
      </c>
      <c r="HM142" s="10" vm="3822">
        <v>0</v>
      </c>
      <c r="HN142" s="10" vm="49817">
        <v>1757</v>
      </c>
      <c r="HO142" s="10" vm="36719">
        <v>10218</v>
      </c>
      <c r="HP142" s="10" vm="30227">
        <v>0</v>
      </c>
      <c r="HQ142" s="10" vm="23286">
        <v>0</v>
      </c>
      <c r="HR142" s="10" vm="16868">
        <v>0</v>
      </c>
      <c r="HS142" s="10" vm="48086">
        <v>0</v>
      </c>
      <c r="HT142" s="10" vm="10118">
        <v>0</v>
      </c>
      <c r="HU142" s="10" vm="3608">
        <v>0</v>
      </c>
      <c r="HV142" s="10" vm="46461">
        <v>3360</v>
      </c>
      <c r="HW142" s="10" vm="36488">
        <v>0</v>
      </c>
      <c r="HX142" s="10" vm="29996">
        <v>0</v>
      </c>
      <c r="HY142" s="10" vm="23050">
        <v>305</v>
      </c>
      <c r="HZ142" s="10" vm="16647">
        <v>0</v>
      </c>
      <c r="IA142" s="10" vm="44733">
        <v>46</v>
      </c>
      <c r="IB142" s="10" vm="9900">
        <v>-392</v>
      </c>
      <c r="IC142" s="10" vm="3400">
        <v>3319</v>
      </c>
      <c r="ID142" s="10" vm="42971">
        <v>15</v>
      </c>
      <c r="IE142" s="10" vm="36271">
        <v>34</v>
      </c>
      <c r="IF142" s="10" vm="29760">
        <v>42</v>
      </c>
      <c r="IG142" s="10" vm="22849">
        <v>91</v>
      </c>
      <c r="IH142" s="10" vm="16432">
        <v>4478</v>
      </c>
      <c r="II142" s="10" vm="54482">
        <v>5771</v>
      </c>
      <c r="IJ142" s="10" vm="9691">
        <v>0</v>
      </c>
      <c r="IK142" s="10" vm="3179">
        <v>234</v>
      </c>
      <c r="IL142" s="10" vm="52718">
        <v>-11</v>
      </c>
      <c r="IM142" s="10" vm="36041">
        <v>3</v>
      </c>
      <c r="IN142" s="10" vm="29526">
        <v>6718</v>
      </c>
      <c r="IO142" s="81" vm="22653">
        <v>6912</v>
      </c>
      <c r="IP142" s="10" vm="16217">
        <v>0</v>
      </c>
      <c r="IQ142" s="10" vm="51364">
        <v>0</v>
      </c>
      <c r="IR142" s="10" vm="9480">
        <v>0</v>
      </c>
      <c r="IS142" s="81" vm="2958">
        <v>3</v>
      </c>
      <c r="IT142" s="10" vm="49589">
        <v>3</v>
      </c>
    </row>
    <row r="143" spans="1:254" x14ac:dyDescent="0.25">
      <c r="A143" s="8" t="s">
        <v>244</v>
      </c>
      <c r="B143" s="8" t="s">
        <v>245</v>
      </c>
      <c r="C143" s="89">
        <v>44651</v>
      </c>
      <c r="D143" s="76" vm="16002">
        <v>12</v>
      </c>
      <c r="E143" s="10" vm="9262">
        <v>24223</v>
      </c>
      <c r="F143" s="10" vm="65512">
        <v>-14556</v>
      </c>
      <c r="G143" s="10" vm="42747">
        <v>-1339</v>
      </c>
      <c r="H143" s="10" vm="59684">
        <v>8328</v>
      </c>
      <c r="I143" s="10" vm="29288">
        <v>2548</v>
      </c>
      <c r="J143" s="10" vm="63480">
        <v>10876</v>
      </c>
      <c r="K143" s="10" vm="46271">
        <v>0</v>
      </c>
      <c r="L143" s="10" vm="15782">
        <v>0</v>
      </c>
      <c r="M143" s="10" vm="9044">
        <v>0</v>
      </c>
      <c r="N143" s="10" vm="44518">
        <v>246</v>
      </c>
      <c r="O143" s="10" vm="42520">
        <v>-7317</v>
      </c>
      <c r="P143" s="10" vm="35811">
        <v>0</v>
      </c>
      <c r="Q143" s="10" vm="64401">
        <v>0</v>
      </c>
      <c r="R143" s="10" vm="22417">
        <v>0</v>
      </c>
      <c r="S143" s="10" vm="55979">
        <v>0</v>
      </c>
      <c r="T143" s="10" vm="63975">
        <v>3805</v>
      </c>
      <c r="U143" s="10" vm="8832">
        <v>0</v>
      </c>
      <c r="V143" s="10" vm="54274">
        <v>3805</v>
      </c>
      <c r="W143" s="10" vm="42305">
        <v>0</v>
      </c>
      <c r="X143" s="10" vm="35575">
        <v>1543</v>
      </c>
      <c r="Y143" s="10" vm="28968">
        <v>0</v>
      </c>
      <c r="Z143" s="10" vm="22196">
        <v>0</v>
      </c>
      <c r="AA143" s="10" vm="52547">
        <v>5348</v>
      </c>
      <c r="AB143" s="10" vm="15385">
        <v>20806</v>
      </c>
      <c r="AC143" s="10" vm="63307">
        <v>1008</v>
      </c>
      <c r="AD143" s="10" vm="51152">
        <v>21814</v>
      </c>
      <c r="AE143" s="10" vm="42084">
        <v>646</v>
      </c>
      <c r="AF143" s="10" vm="35341">
        <v>0</v>
      </c>
      <c r="AG143" s="10" vm="28736">
        <v>0</v>
      </c>
      <c r="AH143" s="10" vm="21974">
        <v>0</v>
      </c>
      <c r="AI143" s="10" vm="49356">
        <v>22460</v>
      </c>
      <c r="AJ143" s="10" vm="15177">
        <v>3447</v>
      </c>
      <c r="AK143" s="10" vm="63236">
        <v>915</v>
      </c>
      <c r="AL143" s="10" vm="47780">
        <v>3064</v>
      </c>
      <c r="AM143" s="10" vm="41870">
        <v>2072</v>
      </c>
      <c r="AN143" s="10" vm="100699">
        <v>507</v>
      </c>
      <c r="AO143" s="10" vm="28516">
        <v>228</v>
      </c>
      <c r="AP143" s="10" vm="21761">
        <v>0</v>
      </c>
      <c r="AQ143" s="10" vm="46046">
        <v>4323</v>
      </c>
      <c r="AR143" s="10" vm="14958">
        <v>0</v>
      </c>
      <c r="AS143" s="10" vm="8336">
        <v>0</v>
      </c>
      <c r="AT143" s="10" vm="44291">
        <v>14556</v>
      </c>
      <c r="AU143" s="10" vm="41654">
        <v>7904</v>
      </c>
      <c r="AV143" s="10" vm="64887">
        <v>155</v>
      </c>
      <c r="AW143" s="10" vm="28293">
        <v>242015</v>
      </c>
      <c r="AX143" s="10" vm="64187">
        <v>0</v>
      </c>
      <c r="AY143" s="10" vm="55785">
        <v>4648</v>
      </c>
      <c r="AZ143" s="10" vm="14742">
        <v>0</v>
      </c>
      <c r="BA143" s="10" vm="100570">
        <v>0</v>
      </c>
      <c r="BB143" s="10" vm="54040">
        <v>0</v>
      </c>
      <c r="BC143" s="10" vm="41424">
        <v>0</v>
      </c>
      <c r="BD143" s="10" vm="34794">
        <v>0</v>
      </c>
      <c r="BE143" s="10" vm="28065">
        <v>0</v>
      </c>
      <c r="BF143" s="10" vm="21342">
        <v>0</v>
      </c>
      <c r="BG143" s="10" vm="65971">
        <v>246663</v>
      </c>
      <c r="BH143" s="10" vm="14536">
        <v>992</v>
      </c>
      <c r="BI143" s="10" vm="7909">
        <v>6715</v>
      </c>
      <c r="BJ143" s="10" vm="50935">
        <v>5547</v>
      </c>
      <c r="BK143" s="10" vm="41194">
        <v>0</v>
      </c>
      <c r="BL143" s="10" vm="34561">
        <v>118</v>
      </c>
      <c r="BM143" s="10" vm="27833">
        <v>13372</v>
      </c>
      <c r="BN143" s="10" vm="21119">
        <v>0</v>
      </c>
      <c r="BO143" s="10" vm="49130">
        <v>0</v>
      </c>
      <c r="BP143" s="10" vm="14331">
        <v>650</v>
      </c>
      <c r="BQ143" s="10" vm="7726">
        <v>3136</v>
      </c>
      <c r="BR143" s="10" vm="47556">
        <v>3786</v>
      </c>
      <c r="BS143" s="10" vm="40973">
        <v>9586</v>
      </c>
      <c r="BT143" s="10" vm="34337">
        <v>256249</v>
      </c>
      <c r="BU143" s="10" vm="27610">
        <v>154134</v>
      </c>
      <c r="BV143" s="10" vm="20901">
        <v>0</v>
      </c>
      <c r="BW143" s="10" vm="45824">
        <v>0</v>
      </c>
      <c r="BX143" s="10" vm="14117">
        <v>54254</v>
      </c>
      <c r="BY143" s="10" vm="7550">
        <v>0</v>
      </c>
      <c r="BZ143" s="10" vm="44073">
        <v>0</v>
      </c>
      <c r="CA143" s="10" vm="40759">
        <v>0</v>
      </c>
      <c r="CB143" s="10" vm="34151">
        <v>208388</v>
      </c>
      <c r="CC143" s="10" vm="27387">
        <v>1006</v>
      </c>
      <c r="CD143" s="10" vm="20696">
        <v>0</v>
      </c>
      <c r="CE143" s="10" vm="55570">
        <v>46855</v>
      </c>
      <c r="CF143" s="10" vm="13898">
        <v>46855</v>
      </c>
      <c r="CG143" s="10" vm="7339">
        <v>0</v>
      </c>
      <c r="CH143" s="10" vm="53824">
        <v>0</v>
      </c>
      <c r="CI143" s="10" vm="40524">
        <v>0</v>
      </c>
      <c r="CJ143" s="10" vm="33958">
        <v>0</v>
      </c>
      <c r="CK143" s="10" vm="27145">
        <v>46855</v>
      </c>
      <c r="CL143" s="10" vm="20485">
        <v>1058</v>
      </c>
      <c r="CM143" s="10" vm="52317">
        <v>689</v>
      </c>
      <c r="CN143" s="10" vm="13690">
        <v>0</v>
      </c>
      <c r="CO143" s="10" vm="7125">
        <v>369</v>
      </c>
      <c r="CP143" s="10" vm="50705">
        <v>0</v>
      </c>
      <c r="CQ143" s="10" vm="40295">
        <v>0</v>
      </c>
      <c r="CR143" s="10" vm="33724">
        <v>0</v>
      </c>
      <c r="CS143" s="10" vm="26913">
        <v>0</v>
      </c>
      <c r="CT143" s="10" vm="20265">
        <v>0</v>
      </c>
      <c r="CU143" s="10" vm="48904">
        <v>0</v>
      </c>
      <c r="CV143" s="10" vm="13481">
        <v>0</v>
      </c>
      <c r="CW143" s="10" vm="6930">
        <v>0</v>
      </c>
      <c r="CX143" s="10" vm="47336">
        <v>0</v>
      </c>
      <c r="CY143" s="10" vm="65116">
        <v>0</v>
      </c>
      <c r="CZ143" s="10" vm="33493">
        <v>0</v>
      </c>
      <c r="DA143" s="10" vm="26693">
        <v>0</v>
      </c>
      <c r="DB143" s="81" vm="20048">
        <v>0</v>
      </c>
      <c r="DC143" s="81" vm="45600">
        <v>0</v>
      </c>
      <c r="DD143" s="81" vm="13262">
        <v>0</v>
      </c>
      <c r="DE143" s="81" vm="6743">
        <v>0</v>
      </c>
      <c r="DF143" s="10" vm="43853">
        <v>0</v>
      </c>
      <c r="DG143" s="10" vm="39852">
        <v>0</v>
      </c>
      <c r="DH143" s="10" vm="33291">
        <v>0</v>
      </c>
      <c r="DI143" s="10" vm="26462">
        <v>0</v>
      </c>
      <c r="DJ143" s="10" vm="19836">
        <v>1058</v>
      </c>
      <c r="DK143" s="10" vm="55350">
        <v>689</v>
      </c>
      <c r="DL143" s="10" vm="13045">
        <v>0</v>
      </c>
      <c r="DM143" s="10" vm="6529">
        <v>369</v>
      </c>
      <c r="DN143" s="10" vm="53603">
        <v>0</v>
      </c>
      <c r="DO143" s="10" vm="39621">
        <v>0</v>
      </c>
      <c r="DP143" s="10" vm="33102">
        <v>0</v>
      </c>
      <c r="DQ143" s="10" vm="26235">
        <v>0</v>
      </c>
      <c r="DR143" s="10" vm="19624">
        <v>0</v>
      </c>
      <c r="DS143" s="10" vm="100747">
        <v>0</v>
      </c>
      <c r="DT143" s="10" vm="12843">
        <v>0</v>
      </c>
      <c r="DU143" s="10" vm="6313">
        <v>0</v>
      </c>
      <c r="DV143" s="10" vm="50484">
        <v>0</v>
      </c>
      <c r="DW143" s="10" vm="39394">
        <v>0</v>
      </c>
      <c r="DX143" s="10" vm="32866">
        <v>0</v>
      </c>
      <c r="DY143" s="10" vm="26010">
        <v>0</v>
      </c>
      <c r="DZ143" s="10" vm="19403">
        <v>0</v>
      </c>
      <c r="EA143" s="10" vm="48683">
        <v>0</v>
      </c>
      <c r="EB143" s="10" vm="12634">
        <v>0</v>
      </c>
      <c r="EC143" s="10" vm="62999">
        <v>0</v>
      </c>
      <c r="ED143" s="10" vm="47115">
        <v>0</v>
      </c>
      <c r="EE143" s="10" vm="39171">
        <v>0</v>
      </c>
      <c r="EF143" s="10" vm="32639">
        <v>0</v>
      </c>
      <c r="EG143" s="10" vm="25787">
        <v>0</v>
      </c>
      <c r="EH143" s="81" vm="19189">
        <v>0</v>
      </c>
      <c r="EI143" s="81" vm="45377">
        <v>0</v>
      </c>
      <c r="EJ143" s="81" vm="12415">
        <v>0</v>
      </c>
      <c r="EK143" s="81" vm="5935">
        <v>0</v>
      </c>
      <c r="EL143" s="10" vm="43635">
        <v>705</v>
      </c>
      <c r="EM143" s="10" vm="38950">
        <v>650</v>
      </c>
      <c r="EN143" s="10" vm="32438">
        <v>0</v>
      </c>
      <c r="EO143" s="10" vm="25562">
        <v>55</v>
      </c>
      <c r="EP143" s="10" vm="18984">
        <v>705</v>
      </c>
      <c r="EQ143" s="10" vm="55133">
        <v>650</v>
      </c>
      <c r="ER143" s="10" vm="12197">
        <v>0</v>
      </c>
      <c r="ES143" s="10" vm="5724">
        <v>55</v>
      </c>
      <c r="ET143" s="10" vm="53389">
        <v>1763</v>
      </c>
      <c r="EU143" s="10" vm="38719">
        <v>1339</v>
      </c>
      <c r="EV143" s="10" vm="32245">
        <v>0</v>
      </c>
      <c r="EW143" s="10" vm="25312">
        <v>424</v>
      </c>
      <c r="EX143" s="10" vm="18774">
        <v>462</v>
      </c>
      <c r="EY143" s="10" vm="51973">
        <v>191</v>
      </c>
      <c r="EZ143" s="10" vm="63823">
        <v>119</v>
      </c>
      <c r="FA143" s="10" vm="5513">
        <v>172</v>
      </c>
      <c r="FB143" s="10" vm="50254">
        <v>277740</v>
      </c>
      <c r="FC143" s="10" vm="38494">
        <v>0</v>
      </c>
      <c r="FD143" s="10" vm="32014">
        <v>277740</v>
      </c>
      <c r="FE143" s="10" vm="25084">
        <v>12729</v>
      </c>
      <c r="FF143" s="10" vm="18554">
        <v>3112</v>
      </c>
      <c r="FG143" s="10" vm="48461">
        <v>0</v>
      </c>
      <c r="FH143" s="10" vm="11819">
        <v>-1204</v>
      </c>
      <c r="FI143" s="10" vm="5299">
        <v>0</v>
      </c>
      <c r="FJ143" s="10" vm="46891">
        <v>0</v>
      </c>
      <c r="FK143" s="10" vm="38282">
        <v>0</v>
      </c>
      <c r="FL143" s="10" vm="31782">
        <v>292377</v>
      </c>
      <c r="FM143" s="10" vm="24855">
        <v>46240</v>
      </c>
      <c r="FN143" s="10" vm="18360">
        <v>4323</v>
      </c>
      <c r="FO143" s="10" vm="45168">
        <v>0</v>
      </c>
      <c r="FP143" s="10" vm="11604">
        <v>0</v>
      </c>
      <c r="FQ143" s="10" vm="5084">
        <v>-201</v>
      </c>
      <c r="FR143" s="10" vm="43415">
        <v>0</v>
      </c>
      <c r="FS143" s="10" vm="38050">
        <v>0</v>
      </c>
      <c r="FT143" s="10" vm="31548">
        <v>50362</v>
      </c>
      <c r="FU143" s="10" vm="24634">
        <v>242015</v>
      </c>
      <c r="FV143" s="10" vm="18171">
        <v>231500</v>
      </c>
      <c r="FW143" s="81" vm="54913">
        <v>0</v>
      </c>
      <c r="FX143" s="81" vm="11389">
        <v>0</v>
      </c>
      <c r="FY143" s="81" vm="4898">
        <v>0</v>
      </c>
      <c r="FZ143" s="81" vm="53171">
        <v>0</v>
      </c>
      <c r="GA143" s="81" vm="37836">
        <v>0</v>
      </c>
      <c r="GB143" s="10" vm="31326">
        <v>811</v>
      </c>
      <c r="GC143" s="10" vm="24406">
        <v>551</v>
      </c>
      <c r="GD143" s="10" vm="17950">
        <v>260</v>
      </c>
      <c r="GE143" s="10" vm="51750">
        <v>176</v>
      </c>
      <c r="GF143" s="10" vm="11170">
        <v>168</v>
      </c>
      <c r="GG143" s="10" vm="4714">
        <v>8</v>
      </c>
      <c r="GH143" s="10" vm="50040">
        <v>133</v>
      </c>
      <c r="GI143" s="10" vm="37615">
        <v>26</v>
      </c>
      <c r="GJ143" s="10" vm="31099">
        <v>107</v>
      </c>
      <c r="GK143" s="10" vm="24179">
        <v>0</v>
      </c>
      <c r="GL143" s="10" vm="17733">
        <v>0</v>
      </c>
      <c r="GM143" s="10" vm="48272">
        <v>0</v>
      </c>
      <c r="GN143" s="10" vm="10963">
        <v>2638</v>
      </c>
      <c r="GO143" s="10" vm="4500">
        <v>473</v>
      </c>
      <c r="GP143" s="10" vm="46664">
        <v>2165</v>
      </c>
      <c r="GQ143" s="10" vm="37393">
        <v>8</v>
      </c>
      <c r="GR143" s="10" vm="30869">
        <v>0</v>
      </c>
      <c r="GS143" s="10" vm="23957">
        <v>8</v>
      </c>
      <c r="GT143" s="10" vm="17512">
        <v>3766</v>
      </c>
      <c r="GU143" s="10" vm="44953">
        <v>1218</v>
      </c>
      <c r="GV143" s="10" vm="10750">
        <v>2548</v>
      </c>
      <c r="GW143" s="10" vm="4279">
        <v>0</v>
      </c>
      <c r="GX143" s="81" vm="43197">
        <v>0</v>
      </c>
      <c r="GY143" s="10" vm="37169">
        <v>0</v>
      </c>
      <c r="GZ143" s="10" vm="30664">
        <v>0</v>
      </c>
      <c r="HA143" s="10" vm="23733">
        <v>0</v>
      </c>
      <c r="HB143" s="10" vm="64021">
        <v>0</v>
      </c>
      <c r="HC143" s="81" vm="54691">
        <v>0</v>
      </c>
      <c r="HD143" s="81" vm="10533">
        <v>118</v>
      </c>
      <c r="HE143" s="10" vm="4064">
        <v>118</v>
      </c>
      <c r="HF143" s="10" vm="52939">
        <v>447</v>
      </c>
      <c r="HG143" s="10" vm="36949">
        <v>766</v>
      </c>
      <c r="HH143" s="10" vm="30469">
        <v>451</v>
      </c>
      <c r="HI143" s="10" vm="23490">
        <v>0</v>
      </c>
      <c r="HJ143" s="10" vm="17083">
        <v>406</v>
      </c>
      <c r="HK143" s="10" vm="51553">
        <v>0</v>
      </c>
      <c r="HL143" s="10" vm="10323">
        <v>0</v>
      </c>
      <c r="HM143" s="10" vm="3847">
        <v>0</v>
      </c>
      <c r="HN143" s="10" vm="49823">
        <v>1066</v>
      </c>
      <c r="HO143" s="10" vm="36725">
        <v>3136</v>
      </c>
      <c r="HP143" s="10" vm="30234">
        <v>0</v>
      </c>
      <c r="HQ143" s="10" vm="23258">
        <v>0</v>
      </c>
      <c r="HR143" s="10" vm="16863">
        <v>0</v>
      </c>
      <c r="HS143" s="10" vm="48080">
        <v>0</v>
      </c>
      <c r="HT143" s="10" vm="10112">
        <v>0</v>
      </c>
      <c r="HU143" s="10" vm="3634">
        <v>0</v>
      </c>
      <c r="HV143" s="10" vm="46466">
        <v>7307</v>
      </c>
      <c r="HW143" s="10" vm="36496">
        <v>71</v>
      </c>
      <c r="HX143" s="10" vm="30003">
        <v>0</v>
      </c>
      <c r="HY143" s="10" vm="23033">
        <v>57</v>
      </c>
      <c r="HZ143" s="10" vm="16645">
        <v>0</v>
      </c>
      <c r="IA143" s="10" vm="44728">
        <v>182</v>
      </c>
      <c r="IB143" s="10" vm="9894">
        <v>-300</v>
      </c>
      <c r="IC143" s="10" vm="3416">
        <v>7317</v>
      </c>
      <c r="ID143" s="10" vm="42975">
        <v>76</v>
      </c>
      <c r="IE143" s="10" vm="36278">
        <v>196</v>
      </c>
      <c r="IF143" s="10" vm="29768">
        <v>64</v>
      </c>
      <c r="IG143" s="10" vm="64229">
        <v>336</v>
      </c>
      <c r="IH143" s="10" vm="16429">
        <v>3112</v>
      </c>
      <c r="II143" s="10" vm="54475">
        <v>4610</v>
      </c>
      <c r="IJ143" s="10" vm="9685">
        <v>0</v>
      </c>
      <c r="IK143" s="10" vm="3195">
        <v>73</v>
      </c>
      <c r="IL143" s="10" vm="52721">
        <v>-24</v>
      </c>
      <c r="IM143" s="10" vm="36048">
        <v>0</v>
      </c>
      <c r="IN143" s="10" vm="29533">
        <v>4689</v>
      </c>
      <c r="IO143" s="81" vm="22636">
        <v>4689</v>
      </c>
      <c r="IP143" s="10" vm="16213">
        <v>0</v>
      </c>
      <c r="IQ143" s="10" vm="51358">
        <v>0</v>
      </c>
      <c r="IR143" s="10" vm="9474">
        <v>0</v>
      </c>
      <c r="IS143" s="81" vm="2974">
        <v>0</v>
      </c>
      <c r="IT143" s="10" vm="49595">
        <v>0</v>
      </c>
    </row>
    <row r="144" spans="1:254" x14ac:dyDescent="0.25">
      <c r="A144" s="8" t="s">
        <v>178</v>
      </c>
      <c r="B144" s="8" t="s">
        <v>159</v>
      </c>
      <c r="C144" s="89">
        <v>44651</v>
      </c>
      <c r="D144" s="76" vm="16009">
        <v>12</v>
      </c>
      <c r="E144" s="10" vm="9257">
        <v>60539</v>
      </c>
      <c r="F144" s="10" vm="47926">
        <v>-50255</v>
      </c>
      <c r="G144" s="10" vm="42741">
        <v>-3250</v>
      </c>
      <c r="H144" s="10" vm="59678">
        <v>7034</v>
      </c>
      <c r="I144" s="10" vm="29299">
        <v>2816</v>
      </c>
      <c r="J144" s="10" vm="63484">
        <v>9850</v>
      </c>
      <c r="K144" s="10" vm="46278">
        <v>0</v>
      </c>
      <c r="L144" s="10" vm="15790">
        <v>0</v>
      </c>
      <c r="M144" s="10" vm="9040">
        <v>0</v>
      </c>
      <c r="N144" s="10" vm="44516">
        <v>38</v>
      </c>
      <c r="O144" s="10" vm="42515">
        <v>-8417</v>
      </c>
      <c r="P144" s="10" vm="35805">
        <v>559</v>
      </c>
      <c r="Q144" s="10" vm="29128">
        <v>0</v>
      </c>
      <c r="R144" s="10" vm="22421">
        <v>0</v>
      </c>
      <c r="S144" s="10" vm="55986">
        <v>0</v>
      </c>
      <c r="T144" s="10" vm="15579">
        <v>2030</v>
      </c>
      <c r="U144" s="10" vm="8807">
        <v>0</v>
      </c>
      <c r="V144" s="10" vm="54270">
        <v>2030</v>
      </c>
      <c r="W144" s="10" vm="42298">
        <v>0</v>
      </c>
      <c r="X144" s="10" vm="35569">
        <v>415</v>
      </c>
      <c r="Y144" s="10" vm="28995">
        <v>1487</v>
      </c>
      <c r="Z144" s="10" vm="22202">
        <v>0</v>
      </c>
      <c r="AA144" s="10" vm="66110">
        <v>3932</v>
      </c>
      <c r="AB144" s="10" vm="15390">
        <v>33035</v>
      </c>
      <c r="AC144" s="10" vm="8606">
        <v>5402</v>
      </c>
      <c r="AD144" s="10" vm="51148">
        <v>38437</v>
      </c>
      <c r="AE144" s="10" vm="42078">
        <v>2242</v>
      </c>
      <c r="AF144" s="10" vm="35335">
        <v>2</v>
      </c>
      <c r="AG144" s="10" vm="28762">
        <v>0</v>
      </c>
      <c r="AH144" s="10" vm="21980">
        <v>3407</v>
      </c>
      <c r="AI144" s="10" vm="49362">
        <v>44088</v>
      </c>
      <c r="AJ144" s="10" vm="15184">
        <v>8408</v>
      </c>
      <c r="AK144" s="10" vm="63222">
        <v>6213</v>
      </c>
      <c r="AL144" s="10" vm="47776">
        <v>8603</v>
      </c>
      <c r="AM144" s="10" vm="41866">
        <v>2063</v>
      </c>
      <c r="AN144" s="10" vm="35113">
        <v>531</v>
      </c>
      <c r="AO144" s="10" vm="28538">
        <v>-157</v>
      </c>
      <c r="AP144" s="10" vm="21765">
        <v>0</v>
      </c>
      <c r="AQ144" s="10" vm="46053">
        <v>7394</v>
      </c>
      <c r="AR144" s="10" vm="14965">
        <v>0</v>
      </c>
      <c r="AS144" s="10" vm="8321">
        <v>4154</v>
      </c>
      <c r="AT144" s="10" vm="44288">
        <v>37209</v>
      </c>
      <c r="AU144" s="10" vm="41648">
        <v>6879</v>
      </c>
      <c r="AV144" s="10" vm="64881">
        <v>786</v>
      </c>
      <c r="AW144" s="10" vm="28309">
        <v>572113</v>
      </c>
      <c r="AX144" s="10" vm="21556">
        <v>0</v>
      </c>
      <c r="AY144" s="10" vm="55791">
        <v>11706</v>
      </c>
      <c r="AZ144" s="10" vm="14748">
        <v>0</v>
      </c>
      <c r="BA144" s="10" vm="8102">
        <v>0</v>
      </c>
      <c r="BB144" s="10" vm="54038">
        <v>15394</v>
      </c>
      <c r="BC144" s="10" vm="41418">
        <v>0</v>
      </c>
      <c r="BD144" s="10" vm="34788">
        <v>0</v>
      </c>
      <c r="BE144" s="10" vm="28081">
        <v>0</v>
      </c>
      <c r="BF144" s="10" vm="21348">
        <v>10</v>
      </c>
      <c r="BG144" s="10" vm="52463">
        <v>599223</v>
      </c>
      <c r="BH144" s="10" vm="14543">
        <v>11732</v>
      </c>
      <c r="BI144" s="10" vm="100566">
        <v>0</v>
      </c>
      <c r="BJ144" s="10" vm="50930">
        <v>20010</v>
      </c>
      <c r="BK144" s="10" vm="100712">
        <v>106</v>
      </c>
      <c r="BL144" s="10" vm="34555">
        <v>9825</v>
      </c>
      <c r="BM144" s="10" vm="27851">
        <v>41673</v>
      </c>
      <c r="BN144" s="10" vm="21127">
        <v>1020</v>
      </c>
      <c r="BO144" s="10" vm="49138">
        <v>0</v>
      </c>
      <c r="BP144" s="10" vm="14338">
        <v>2290</v>
      </c>
      <c r="BQ144" s="10" vm="7724">
        <v>21085</v>
      </c>
      <c r="BR144" s="10" vm="47551">
        <v>24395</v>
      </c>
      <c r="BS144" s="10" vm="40967">
        <v>17278</v>
      </c>
      <c r="BT144" s="10" vm="34331">
        <v>616501</v>
      </c>
      <c r="BU144" s="10" vm="27619">
        <v>277777</v>
      </c>
      <c r="BV144" s="10" vm="20904">
        <v>0</v>
      </c>
      <c r="BW144" s="10" vm="45830">
        <v>0</v>
      </c>
      <c r="BX144" s="10" vm="14123">
        <v>192053</v>
      </c>
      <c r="BY144" s="10" vm="7544">
        <v>0</v>
      </c>
      <c r="BZ144" s="10" vm="44070">
        <v>2537</v>
      </c>
      <c r="CA144" s="10" vm="40752">
        <v>886</v>
      </c>
      <c r="CB144" s="10" vm="34147">
        <v>473253</v>
      </c>
      <c r="CC144" s="10" vm="27394">
        <v>1889</v>
      </c>
      <c r="CD144" s="10" vm="20699">
        <v>0</v>
      </c>
      <c r="CE144" s="10" vm="55577">
        <v>141359</v>
      </c>
      <c r="CF144" s="10" vm="13904">
        <v>134186</v>
      </c>
      <c r="CG144" s="10" vm="7312">
        <v>0</v>
      </c>
      <c r="CH144" s="10" vm="53820">
        <v>9670</v>
      </c>
      <c r="CI144" s="10" vm="40517">
        <v>-2497</v>
      </c>
      <c r="CJ144" s="10" vm="33951">
        <v>0</v>
      </c>
      <c r="CK144" s="10" vm="27172">
        <v>141359</v>
      </c>
      <c r="CL144" s="10" vm="20492">
        <v>4377</v>
      </c>
      <c r="CM144" s="10" vm="65895">
        <v>3250</v>
      </c>
      <c r="CN144" s="10" vm="13696">
        <v>0</v>
      </c>
      <c r="CO144" s="10" vm="7098">
        <v>1127</v>
      </c>
      <c r="CP144" s="10" vm="50700">
        <v>0</v>
      </c>
      <c r="CQ144" s="10" vm="40288">
        <v>0</v>
      </c>
      <c r="CR144" s="10" vm="33717">
        <v>270</v>
      </c>
      <c r="CS144" s="10" vm="26938">
        <v>-270</v>
      </c>
      <c r="CT144" s="10" vm="20271">
        <v>0</v>
      </c>
      <c r="CU144" s="10" vm="48910">
        <v>0</v>
      </c>
      <c r="CV144" s="10" vm="13487">
        <v>0</v>
      </c>
      <c r="CW144" s="10" vm="63056">
        <v>0</v>
      </c>
      <c r="CX144" s="10" vm="47330">
        <v>0</v>
      </c>
      <c r="CY144" s="10" vm="40068">
        <v>0</v>
      </c>
      <c r="CZ144" s="10" vm="33486">
        <v>0</v>
      </c>
      <c r="DA144" s="10" vm="26715">
        <v>0</v>
      </c>
      <c r="DB144" s="81" vm="20052">
        <v>0</v>
      </c>
      <c r="DC144" s="81" vm="45608">
        <v>0</v>
      </c>
      <c r="DD144" s="81" vm="13269">
        <v>0</v>
      </c>
      <c r="DE144" s="81" vm="6729">
        <v>0</v>
      </c>
      <c r="DF144" s="10" vm="43850">
        <v>6578</v>
      </c>
      <c r="DG144" s="10" vm="39845">
        <v>0</v>
      </c>
      <c r="DH144" s="10" vm="33287">
        <v>9397</v>
      </c>
      <c r="DI144" s="10" vm="26479">
        <v>-2819</v>
      </c>
      <c r="DJ144" s="10" vm="19840">
        <v>10955</v>
      </c>
      <c r="DK144" s="10" vm="55356">
        <v>3250</v>
      </c>
      <c r="DL144" s="10" vm="13052">
        <v>9667</v>
      </c>
      <c r="DM144" s="10" vm="6512">
        <v>-1962</v>
      </c>
      <c r="DN144" s="10" vm="53601">
        <v>0</v>
      </c>
      <c r="DO144" s="10" vm="39615">
        <v>0</v>
      </c>
      <c r="DP144" s="10" vm="33096">
        <v>0</v>
      </c>
      <c r="DQ144" s="10" vm="26251">
        <v>0</v>
      </c>
      <c r="DR144" s="10" vm="19630">
        <v>2053</v>
      </c>
      <c r="DS144" s="10" vm="65829">
        <v>0</v>
      </c>
      <c r="DT144" s="10" vm="12849">
        <v>253</v>
      </c>
      <c r="DU144" s="10" vm="6298">
        <v>1800</v>
      </c>
      <c r="DV144" s="10" vm="50479">
        <v>0</v>
      </c>
      <c r="DW144" s="10" vm="39388">
        <v>0</v>
      </c>
      <c r="DX144" s="10" vm="32860">
        <v>0</v>
      </c>
      <c r="DY144" s="10" vm="26027">
        <v>0</v>
      </c>
      <c r="DZ144" s="10" vm="19410">
        <v>0</v>
      </c>
      <c r="EA144" s="10" vm="48690">
        <v>0</v>
      </c>
      <c r="EB144" s="10" vm="12640">
        <v>0</v>
      </c>
      <c r="EC144" s="10" vm="100547">
        <v>0</v>
      </c>
      <c r="ED144" s="10" vm="47109">
        <v>0</v>
      </c>
      <c r="EE144" s="10" vm="39164">
        <v>0</v>
      </c>
      <c r="EF144" s="10" vm="32632">
        <v>0</v>
      </c>
      <c r="EG144" s="10" vm="25796">
        <v>0</v>
      </c>
      <c r="EH144" s="81" vm="19192">
        <v>0</v>
      </c>
      <c r="EI144" s="81" vm="45382">
        <v>0</v>
      </c>
      <c r="EJ144" s="81" vm="12421">
        <v>0</v>
      </c>
      <c r="EK144" s="81" vm="5930">
        <v>0</v>
      </c>
      <c r="EL144" s="10" vm="43632">
        <v>3443</v>
      </c>
      <c r="EM144" s="10" vm="38944">
        <v>0</v>
      </c>
      <c r="EN144" s="10" vm="32433">
        <v>3126</v>
      </c>
      <c r="EO144" s="10" vm="25567">
        <v>317</v>
      </c>
      <c r="EP144" s="10" vm="18988">
        <v>5496</v>
      </c>
      <c r="EQ144" s="10" vm="55141">
        <v>0</v>
      </c>
      <c r="ER144" s="10" vm="12203">
        <v>3379</v>
      </c>
      <c r="ES144" s="10" vm="5697">
        <v>2117</v>
      </c>
      <c r="ET144" s="10" vm="53387">
        <v>16451</v>
      </c>
      <c r="EU144" s="10" vm="38713">
        <v>3250</v>
      </c>
      <c r="EV144" s="10" vm="32239">
        <v>13046</v>
      </c>
      <c r="EW144" s="10" vm="25341">
        <v>155</v>
      </c>
      <c r="EX144" s="10" vm="18780">
        <v>233</v>
      </c>
      <c r="EY144" s="10" vm="51980">
        <v>350</v>
      </c>
      <c r="EZ144" s="10" vm="12007">
        <v>143</v>
      </c>
      <c r="FA144" s="10" vm="5488">
        <v>0</v>
      </c>
      <c r="FB144" s="10" vm="50249">
        <v>607541</v>
      </c>
      <c r="FC144" s="10" vm="38489">
        <v>0</v>
      </c>
      <c r="FD144" s="10" vm="32008">
        <v>607541</v>
      </c>
      <c r="FE144" s="10" vm="25113">
        <v>44708</v>
      </c>
      <c r="FF144" s="10" vm="18561">
        <v>4293</v>
      </c>
      <c r="FG144" s="10" vm="48468">
        <v>0</v>
      </c>
      <c r="FH144" s="10" vm="11825">
        <v>-2234</v>
      </c>
      <c r="FI144" s="10" vm="5279">
        <v>0</v>
      </c>
      <c r="FJ144" s="10" vm="46884">
        <v>0</v>
      </c>
      <c r="FK144" s="10" vm="38275">
        <v>0</v>
      </c>
      <c r="FL144" s="10" vm="31775">
        <v>654308</v>
      </c>
      <c r="FM144" s="10" vm="24875">
        <v>75157</v>
      </c>
      <c r="FN144" s="10" vm="18363">
        <v>7271</v>
      </c>
      <c r="FO144" s="10" vm="45173">
        <v>691</v>
      </c>
      <c r="FP144" s="10" vm="11610">
        <v>0</v>
      </c>
      <c r="FQ144" s="10" vm="5069">
        <v>-924</v>
      </c>
      <c r="FR144" s="10" vm="43412">
        <v>0</v>
      </c>
      <c r="FS144" s="10" vm="38044">
        <v>0</v>
      </c>
      <c r="FT144" s="10" vm="31541">
        <v>82195</v>
      </c>
      <c r="FU144" s="10" vm="24651">
        <v>572113</v>
      </c>
      <c r="FV144" s="10" vm="18176">
        <v>532384</v>
      </c>
      <c r="FW144" s="81" vm="54921">
        <v>14835</v>
      </c>
      <c r="FX144" s="81" vm="11395">
        <v>0</v>
      </c>
      <c r="FY144" s="81" vm="62908">
        <v>0</v>
      </c>
      <c r="FZ144" s="81" vm="53169">
        <v>559</v>
      </c>
      <c r="GA144" s="81" vm="37830">
        <v>15394</v>
      </c>
      <c r="GB144" s="10" vm="31321">
        <v>1831</v>
      </c>
      <c r="GC144" s="10" vm="24423">
        <v>995</v>
      </c>
      <c r="GD144" s="10" vm="17956">
        <v>836</v>
      </c>
      <c r="GE144" s="10" vm="51756">
        <v>0</v>
      </c>
      <c r="GF144" s="10" vm="11176">
        <v>0</v>
      </c>
      <c r="GG144" s="10" vm="4700">
        <v>0</v>
      </c>
      <c r="GH144" s="10" vm="50034">
        <v>0</v>
      </c>
      <c r="GI144" s="10" vm="37609">
        <v>0</v>
      </c>
      <c r="GJ144" s="10" vm="31093">
        <v>0</v>
      </c>
      <c r="GK144" s="10" vm="24196">
        <v>0</v>
      </c>
      <c r="GL144" s="10" vm="17739">
        <v>0</v>
      </c>
      <c r="GM144" s="10" vm="65610">
        <v>0</v>
      </c>
      <c r="GN144" s="10" vm="10969">
        <v>2270</v>
      </c>
      <c r="GO144" s="10" vm="4492">
        <v>290</v>
      </c>
      <c r="GP144" s="10" vm="46658">
        <v>1980</v>
      </c>
      <c r="GQ144" s="10" vm="37386">
        <v>0</v>
      </c>
      <c r="GR144" s="10" vm="30863">
        <v>0</v>
      </c>
      <c r="GS144" s="10" vm="23966">
        <v>0</v>
      </c>
      <c r="GT144" s="10" vm="17515">
        <v>4101</v>
      </c>
      <c r="GU144" s="10" vm="44959">
        <v>1285</v>
      </c>
      <c r="GV144" s="10" vm="10756">
        <v>2816</v>
      </c>
      <c r="GW144" s="10" vm="4275">
        <v>1458</v>
      </c>
      <c r="GX144" s="81" vm="43194">
        <v>0</v>
      </c>
      <c r="GY144" s="10" vm="37163">
        <v>0</v>
      </c>
      <c r="GZ144" s="10" vm="30660">
        <v>0</v>
      </c>
      <c r="HA144" s="10" vm="23738">
        <v>0</v>
      </c>
      <c r="HB144" s="10" vm="17303">
        <v>0</v>
      </c>
      <c r="HC144" s="81" vm="54699">
        <v>0</v>
      </c>
      <c r="HD144" s="81" vm="10539">
        <v>8367</v>
      </c>
      <c r="HE144" s="10" vm="4038">
        <v>9825</v>
      </c>
      <c r="HF144" s="10" vm="52936">
        <v>1850</v>
      </c>
      <c r="HG144" s="10" vm="36943">
        <v>1076</v>
      </c>
      <c r="HH144" s="10" vm="30463">
        <v>0</v>
      </c>
      <c r="HI144" s="10" vm="23519">
        <v>0</v>
      </c>
      <c r="HJ144" s="10" vm="17088">
        <v>2435</v>
      </c>
      <c r="HK144" s="10" vm="65767">
        <v>0</v>
      </c>
      <c r="HL144" s="10" vm="10329">
        <v>1566</v>
      </c>
      <c r="HM144" s="10" vm="3823">
        <v>0</v>
      </c>
      <c r="HN144" s="10" vm="49818">
        <v>14158</v>
      </c>
      <c r="HO144" s="10" vm="36720">
        <v>21085</v>
      </c>
      <c r="HP144" s="10" vm="30228">
        <v>886</v>
      </c>
      <c r="HQ144" s="10" vm="23287">
        <v>0</v>
      </c>
      <c r="HR144" s="10" vm="16869">
        <v>886</v>
      </c>
      <c r="HS144" s="10" vm="48087">
        <v>0</v>
      </c>
      <c r="HT144" s="10" vm="10119">
        <v>0</v>
      </c>
      <c r="HU144" s="10" vm="3614">
        <v>0</v>
      </c>
      <c r="HV144" s="10" vm="65371">
        <v>9725</v>
      </c>
      <c r="HW144" s="10" vm="36489">
        <v>167</v>
      </c>
      <c r="HX144" s="10" vm="29997">
        <v>0</v>
      </c>
      <c r="HY144" s="10" vm="23051">
        <v>0</v>
      </c>
      <c r="HZ144" s="10" vm="16648">
        <v>0</v>
      </c>
      <c r="IA144" s="10" vm="44734">
        <v>0</v>
      </c>
      <c r="IB144" s="10" vm="9901">
        <v>-1475</v>
      </c>
      <c r="IC144" s="10" vm="3401">
        <v>8417</v>
      </c>
      <c r="ID144" s="10" vm="42972">
        <v>715</v>
      </c>
      <c r="IE144" s="10" vm="36272">
        <v>2365</v>
      </c>
      <c r="IF144" s="10" vm="29761">
        <v>302</v>
      </c>
      <c r="IG144" s="10" vm="22850">
        <v>3382</v>
      </c>
      <c r="IH144" s="10" vm="16433">
        <v>4293</v>
      </c>
      <c r="II144" s="10" vm="54483">
        <v>8578</v>
      </c>
      <c r="IJ144" s="10" vm="9692">
        <v>691</v>
      </c>
      <c r="IK144" s="10" vm="3180">
        <v>80</v>
      </c>
      <c r="IL144" s="10" vm="52719">
        <v>-2</v>
      </c>
      <c r="IM144" s="10" vm="36042">
        <v>-4</v>
      </c>
      <c r="IN144" s="10" vm="29527">
        <v>5004</v>
      </c>
      <c r="IO144" s="81" vm="22654">
        <v>5010</v>
      </c>
      <c r="IP144" s="10" vm="16218">
        <v>0</v>
      </c>
      <c r="IQ144" s="10" vm="51365">
        <v>0</v>
      </c>
      <c r="IR144" s="10" vm="9481">
        <v>0</v>
      </c>
      <c r="IS144" s="81" vm="2959">
        <v>0</v>
      </c>
      <c r="IT144" s="10" vm="49590">
        <v>0</v>
      </c>
    </row>
    <row r="145" spans="1:254" x14ac:dyDescent="0.25">
      <c r="A145" s="8" t="s">
        <v>241</v>
      </c>
      <c r="B145" s="8" t="s">
        <v>138</v>
      </c>
      <c r="C145" s="89">
        <v>44651</v>
      </c>
      <c r="D145" s="76" vm="16003">
        <v>12</v>
      </c>
      <c r="E145" s="10" vm="9263">
        <v>178771</v>
      </c>
      <c r="F145" s="10" vm="100726">
        <v>-177633</v>
      </c>
      <c r="G145" s="10" vm="42748">
        <v>-7080</v>
      </c>
      <c r="H145" s="10" vm="59685">
        <v>-5942</v>
      </c>
      <c r="I145" s="10" vm="29292">
        <v>43208</v>
      </c>
      <c r="J145" s="10" vm="63481">
        <v>37266</v>
      </c>
      <c r="K145" s="10" vm="46272">
        <v>0</v>
      </c>
      <c r="L145" s="10" vm="15783">
        <v>0</v>
      </c>
      <c r="M145" s="10" vm="9045">
        <v>0</v>
      </c>
      <c r="N145" s="10" vm="44519">
        <v>25</v>
      </c>
      <c r="O145" s="10" vm="42521">
        <v>-33447</v>
      </c>
      <c r="P145" s="10" vm="35812">
        <v>1625</v>
      </c>
      <c r="Q145" s="10" vm="64389">
        <v>23335</v>
      </c>
      <c r="R145" s="10" vm="22418">
        <v>0</v>
      </c>
      <c r="S145" s="10" vm="55980">
        <v>0</v>
      </c>
      <c r="T145" s="10" vm="63976">
        <v>28804</v>
      </c>
      <c r="U145" s="10" vm="8833">
        <v>2</v>
      </c>
      <c r="V145" s="10" vm="54275">
        <v>28806</v>
      </c>
      <c r="W145" s="10" vm="42306">
        <v>0</v>
      </c>
      <c r="X145" s="10" vm="35576">
        <v>3909</v>
      </c>
      <c r="Y145" s="10" vm="28969">
        <v>0</v>
      </c>
      <c r="Z145" s="10" vm="22197">
        <v>0</v>
      </c>
      <c r="AA145" s="10" vm="100765">
        <v>32715</v>
      </c>
      <c r="AB145" s="10" vm="15386">
        <v>84934</v>
      </c>
      <c r="AC145" s="10" vm="8631">
        <v>15568</v>
      </c>
      <c r="AD145" s="10" vm="51153">
        <v>100502</v>
      </c>
      <c r="AE145" s="10" vm="42085">
        <v>5508</v>
      </c>
      <c r="AF145" s="10" vm="35342">
        <v>5522</v>
      </c>
      <c r="AG145" s="10" vm="28743">
        <v>0</v>
      </c>
      <c r="AH145" s="10" vm="21975">
        <v>0</v>
      </c>
      <c r="AI145" s="10" vm="49357">
        <v>111532</v>
      </c>
      <c r="AJ145" s="10" vm="15178">
        <v>16804</v>
      </c>
      <c r="AK145" s="10" vm="8485">
        <v>21429</v>
      </c>
      <c r="AL145" s="10" vm="47781">
        <v>18177</v>
      </c>
      <c r="AM145" s="10" vm="41871">
        <v>3913</v>
      </c>
      <c r="AN145" s="10" vm="35119">
        <v>20682</v>
      </c>
      <c r="AO145" s="10" vm="28517">
        <v>1517</v>
      </c>
      <c r="AP145" s="10" vm="21762">
        <v>-94</v>
      </c>
      <c r="AQ145" s="10" vm="46047">
        <v>18205</v>
      </c>
      <c r="AR145" s="10" vm="14959">
        <v>0</v>
      </c>
      <c r="AS145" s="10" vm="8337">
        <v>313</v>
      </c>
      <c r="AT145" s="10" vm="44292">
        <v>100946</v>
      </c>
      <c r="AU145" s="10" vm="41655">
        <v>10586</v>
      </c>
      <c r="AV145" s="10" vm="64888">
        <v>4141</v>
      </c>
      <c r="AW145" s="10" vm="28295">
        <v>1785324</v>
      </c>
      <c r="AX145" s="10" vm="21554">
        <v>0</v>
      </c>
      <c r="AY145" s="10" vm="55786">
        <v>31970</v>
      </c>
      <c r="AZ145" s="10" vm="14743">
        <v>0</v>
      </c>
      <c r="BA145" s="10" vm="8119">
        <v>0</v>
      </c>
      <c r="BB145" s="10" vm="54041">
        <v>56892</v>
      </c>
      <c r="BC145" s="10" vm="41425">
        <v>0</v>
      </c>
      <c r="BD145" s="10" vm="34795">
        <v>0</v>
      </c>
      <c r="BE145" s="10" vm="28066">
        <v>166225</v>
      </c>
      <c r="BF145" s="10" vm="21343">
        <v>30</v>
      </c>
      <c r="BG145" s="10" vm="65972">
        <v>2040441</v>
      </c>
      <c r="BH145" s="10" vm="14537">
        <v>26320</v>
      </c>
      <c r="BI145" s="10" vm="7910">
        <v>5745</v>
      </c>
      <c r="BJ145" s="10" vm="50936">
        <v>41102</v>
      </c>
      <c r="BK145" s="10" vm="41195">
        <v>0</v>
      </c>
      <c r="BL145" s="10" vm="34562">
        <v>48195</v>
      </c>
      <c r="BM145" s="10" vm="27840">
        <v>121362</v>
      </c>
      <c r="BN145" s="10" vm="21120">
        <v>11579</v>
      </c>
      <c r="BO145" s="10" vm="49131">
        <v>1878</v>
      </c>
      <c r="BP145" s="10" vm="14332">
        <v>0</v>
      </c>
      <c r="BQ145" s="10" vm="63130">
        <v>105522</v>
      </c>
      <c r="BR145" s="10" vm="47557">
        <v>118979</v>
      </c>
      <c r="BS145" s="10" vm="40974">
        <v>2383</v>
      </c>
      <c r="BT145" s="10" vm="34338">
        <v>2042824</v>
      </c>
      <c r="BU145" s="10" vm="27614">
        <v>947405</v>
      </c>
      <c r="BV145" s="10" vm="20902">
        <v>0</v>
      </c>
      <c r="BW145" s="10" vm="45825">
        <v>0</v>
      </c>
      <c r="BX145" s="10" vm="14118">
        <v>647130</v>
      </c>
      <c r="BY145" s="10" vm="7551">
        <v>0</v>
      </c>
      <c r="BZ145" s="10" vm="44074">
        <v>25231</v>
      </c>
      <c r="CA145" s="10" vm="40760">
        <v>25689</v>
      </c>
      <c r="CB145" s="10" vm="34152">
        <v>1645455</v>
      </c>
      <c r="CC145" s="10" vm="27370">
        <v>6556</v>
      </c>
      <c r="CD145" s="10" vm="64161">
        <v>2171</v>
      </c>
      <c r="CE145" s="10" vm="55571">
        <v>388642</v>
      </c>
      <c r="CF145" s="10" vm="13899">
        <v>388642</v>
      </c>
      <c r="CG145" s="10" vm="7340">
        <v>0</v>
      </c>
      <c r="CH145" s="10" vm="53825">
        <v>0</v>
      </c>
      <c r="CI145" s="10" vm="40525">
        <v>0</v>
      </c>
      <c r="CJ145" s="10" vm="33959">
        <v>0</v>
      </c>
      <c r="CK145" s="10" vm="27146">
        <v>388642</v>
      </c>
      <c r="CL145" s="10" vm="20486">
        <v>12304</v>
      </c>
      <c r="CM145" s="10" vm="52318">
        <v>7082</v>
      </c>
      <c r="CN145" s="10" vm="13691">
        <v>0</v>
      </c>
      <c r="CO145" s="10" vm="7126">
        <v>5222</v>
      </c>
      <c r="CP145" s="10" vm="50706">
        <v>27490</v>
      </c>
      <c r="CQ145" s="10" vm="40296">
        <v>0</v>
      </c>
      <c r="CR145" s="10" vm="33725">
        <v>25801</v>
      </c>
      <c r="CS145" s="10" vm="26920">
        <v>1689</v>
      </c>
      <c r="CT145" s="10" vm="20266">
        <v>0</v>
      </c>
      <c r="CU145" s="10" vm="48905">
        <v>0</v>
      </c>
      <c r="CV145" s="10" vm="13482">
        <v>4923</v>
      </c>
      <c r="CW145" s="10" vm="6931">
        <v>-4923</v>
      </c>
      <c r="CX145" s="10" vm="47337">
        <v>0</v>
      </c>
      <c r="CY145" s="10" vm="40073">
        <v>0</v>
      </c>
      <c r="CZ145" s="10" vm="33494">
        <v>138</v>
      </c>
      <c r="DA145" s="10" vm="26694">
        <v>-138</v>
      </c>
      <c r="DB145" s="81" vm="20049">
        <v>0</v>
      </c>
      <c r="DC145" s="81" vm="45601">
        <v>0</v>
      </c>
      <c r="DD145" s="81" vm="13263">
        <v>0</v>
      </c>
      <c r="DE145" s="81" vm="6744">
        <v>0</v>
      </c>
      <c r="DF145" s="10" vm="43854">
        <v>9493</v>
      </c>
      <c r="DG145" s="10" vm="39853">
        <v>0</v>
      </c>
      <c r="DH145" s="10" vm="64684">
        <v>23694</v>
      </c>
      <c r="DI145" s="10" vm="26464">
        <v>-14201</v>
      </c>
      <c r="DJ145" s="10" vm="19837">
        <v>49287</v>
      </c>
      <c r="DK145" s="10" vm="55351">
        <v>7082</v>
      </c>
      <c r="DL145" s="10" vm="13046">
        <v>54556</v>
      </c>
      <c r="DM145" s="10" vm="6530">
        <v>-12351</v>
      </c>
      <c r="DN145" s="10" vm="53604">
        <v>0</v>
      </c>
      <c r="DO145" s="10" vm="39622">
        <v>-2</v>
      </c>
      <c r="DP145" s="10" vm="33103">
        <v>0</v>
      </c>
      <c r="DQ145" s="10" vm="26236">
        <v>2</v>
      </c>
      <c r="DR145" s="10" vm="19625">
        <v>0</v>
      </c>
      <c r="DS145" s="10" vm="52165">
        <v>0</v>
      </c>
      <c r="DT145" s="10" vm="12844">
        <v>0</v>
      </c>
      <c r="DU145" s="10" vm="6314">
        <v>0</v>
      </c>
      <c r="DV145" s="10" vm="50485">
        <v>9373</v>
      </c>
      <c r="DW145" s="10" vm="39395">
        <v>0</v>
      </c>
      <c r="DX145" s="10" vm="32867">
        <v>21479</v>
      </c>
      <c r="DY145" s="10" vm="26017">
        <v>-12106</v>
      </c>
      <c r="DZ145" s="10" vm="19404">
        <v>344</v>
      </c>
      <c r="EA145" s="10" vm="48684">
        <v>0</v>
      </c>
      <c r="EB145" s="10" vm="12635">
        <v>537</v>
      </c>
      <c r="EC145" s="10" vm="6119">
        <v>-193</v>
      </c>
      <c r="ED145" s="10" vm="47116">
        <v>0</v>
      </c>
      <c r="EE145" s="10" vm="39172">
        <v>0</v>
      </c>
      <c r="EF145" s="10" vm="32640">
        <v>0</v>
      </c>
      <c r="EG145" s="10" vm="25791">
        <v>0</v>
      </c>
      <c r="EH145" s="81" vm="19190">
        <v>3525</v>
      </c>
      <c r="EI145" s="81" vm="45378">
        <v>0</v>
      </c>
      <c r="EJ145" s="81" vm="12416">
        <v>0</v>
      </c>
      <c r="EK145" s="81" vm="5936">
        <v>3525</v>
      </c>
      <c r="EL145" s="10" vm="43636">
        <v>4710</v>
      </c>
      <c r="EM145" s="10" vm="38951">
        <v>0</v>
      </c>
      <c r="EN145" s="10" vm="32439">
        <v>115</v>
      </c>
      <c r="EO145" s="10" vm="25543">
        <v>4595</v>
      </c>
      <c r="EP145" s="10" vm="18985">
        <v>17952</v>
      </c>
      <c r="EQ145" s="10" vm="55134">
        <v>-2</v>
      </c>
      <c r="ER145" s="10" vm="12198">
        <v>22131</v>
      </c>
      <c r="ES145" s="10" vm="5725">
        <v>-4177</v>
      </c>
      <c r="ET145" s="10" vm="53390">
        <v>67239</v>
      </c>
      <c r="EU145" s="10" vm="38720">
        <v>7080</v>
      </c>
      <c r="EV145" s="10" vm="32246">
        <v>76687</v>
      </c>
      <c r="EW145" s="10" vm="25313">
        <v>-16528</v>
      </c>
      <c r="EX145" s="10" vm="18775">
        <v>10761</v>
      </c>
      <c r="EY145" s="10" vm="51974">
        <v>2862</v>
      </c>
      <c r="EZ145" s="10" vm="12004">
        <v>5144</v>
      </c>
      <c r="FA145" s="10" vm="5514">
        <v>2862</v>
      </c>
      <c r="FB145" s="10" vm="50255">
        <v>1896042</v>
      </c>
      <c r="FC145" s="10" vm="38495">
        <v>0</v>
      </c>
      <c r="FD145" s="10" vm="32015">
        <v>1896042</v>
      </c>
      <c r="FE145" s="10" vm="25094">
        <v>99064</v>
      </c>
      <c r="FF145" s="10" vm="18555">
        <v>21908</v>
      </c>
      <c r="FG145" s="10" vm="48462">
        <v>0</v>
      </c>
      <c r="FH145" s="10" vm="11820">
        <v>-13458</v>
      </c>
      <c r="FI145" s="10" vm="5300">
        <v>-25091</v>
      </c>
      <c r="FJ145" s="10" vm="46892">
        <v>1843</v>
      </c>
      <c r="FK145" s="10" vm="38283">
        <v>0</v>
      </c>
      <c r="FL145" s="10" vm="31783">
        <v>1980308</v>
      </c>
      <c r="FM145" s="10" vm="24856">
        <v>182548</v>
      </c>
      <c r="FN145" s="10" vm="18361">
        <v>17674</v>
      </c>
      <c r="FO145" s="10" vm="65310">
        <v>0</v>
      </c>
      <c r="FP145" s="10" vm="11605">
        <v>0</v>
      </c>
      <c r="FQ145" s="10" vm="5085">
        <v>-5238</v>
      </c>
      <c r="FR145" s="10" vm="43416">
        <v>0</v>
      </c>
      <c r="FS145" s="10" vm="38051">
        <v>0</v>
      </c>
      <c r="FT145" s="10" vm="31549">
        <v>194984</v>
      </c>
      <c r="FU145" s="10" vm="24636">
        <v>1785324</v>
      </c>
      <c r="FV145" s="10" vm="18172">
        <v>1713494</v>
      </c>
      <c r="FW145" s="81" vm="54914">
        <v>55267</v>
      </c>
      <c r="FX145" s="81" vm="11390">
        <v>0</v>
      </c>
      <c r="FY145" s="81" vm="62912">
        <v>0</v>
      </c>
      <c r="FZ145" s="81" vm="53172">
        <v>1625</v>
      </c>
      <c r="GA145" s="81" vm="37837">
        <v>56892</v>
      </c>
      <c r="GB145" s="10" vm="31327">
        <v>19778</v>
      </c>
      <c r="GC145" s="10" vm="24407">
        <v>10365</v>
      </c>
      <c r="GD145" s="10" vm="17951">
        <v>9413</v>
      </c>
      <c r="GE145" s="10" vm="51751">
        <v>552</v>
      </c>
      <c r="GF145" s="10" vm="11171">
        <v>36</v>
      </c>
      <c r="GG145" s="10" vm="4715">
        <v>516</v>
      </c>
      <c r="GH145" s="10" vm="50041">
        <v>0</v>
      </c>
      <c r="GI145" s="10" vm="37616">
        <v>0</v>
      </c>
      <c r="GJ145" s="10" vm="31100">
        <v>0</v>
      </c>
      <c r="GK145" s="10" vm="24186">
        <v>44712</v>
      </c>
      <c r="GL145" s="10" vm="17734">
        <v>13669</v>
      </c>
      <c r="GM145" s="10" vm="65609">
        <v>31043</v>
      </c>
      <c r="GN145" s="10" vm="10964">
        <v>3387</v>
      </c>
      <c r="GO145" s="10" vm="4501">
        <v>1151</v>
      </c>
      <c r="GP145" s="10" vm="46665">
        <v>2236</v>
      </c>
      <c r="GQ145" s="10" vm="37394">
        <v>0</v>
      </c>
      <c r="GR145" s="10" vm="30870">
        <v>0</v>
      </c>
      <c r="GS145" s="10" vm="23961">
        <v>0</v>
      </c>
      <c r="GT145" s="10" vm="17513">
        <v>68429</v>
      </c>
      <c r="GU145" s="10" vm="44954">
        <v>25221</v>
      </c>
      <c r="GV145" s="10" vm="10751">
        <v>43208</v>
      </c>
      <c r="GW145" s="10" vm="4280">
        <v>21276</v>
      </c>
      <c r="GX145" s="81" vm="43198">
        <v>0</v>
      </c>
      <c r="GY145" s="10" vm="37170">
        <v>0</v>
      </c>
      <c r="GZ145" s="10" vm="30665">
        <v>10049</v>
      </c>
      <c r="HA145" s="10" vm="23714">
        <v>0</v>
      </c>
      <c r="HB145" s="10" vm="17299">
        <v>0</v>
      </c>
      <c r="HC145" s="81" vm="54692">
        <v>0</v>
      </c>
      <c r="HD145" s="81" vm="10534">
        <v>16870</v>
      </c>
      <c r="HE145" s="10" vm="4065">
        <v>48195</v>
      </c>
      <c r="HF145" s="10" vm="52940">
        <v>10412</v>
      </c>
      <c r="HG145" s="10" vm="36950">
        <v>9549</v>
      </c>
      <c r="HH145" s="10" vm="30470">
        <v>19978</v>
      </c>
      <c r="HI145" s="10" vm="23491">
        <v>6571</v>
      </c>
      <c r="HJ145" s="10" vm="17084">
        <v>30624</v>
      </c>
      <c r="HK145" s="10" vm="65765">
        <v>0</v>
      </c>
      <c r="HL145" s="10" vm="10324">
        <v>0</v>
      </c>
      <c r="HM145" s="10" vm="3848">
        <v>0</v>
      </c>
      <c r="HN145" s="10" vm="49824">
        <v>28388</v>
      </c>
      <c r="HO145" s="10" vm="36726">
        <v>105522</v>
      </c>
      <c r="HP145" s="10" vm="30235">
        <v>11520</v>
      </c>
      <c r="HQ145" s="10" vm="23265">
        <v>14169</v>
      </c>
      <c r="HR145" s="10" vm="16864">
        <v>25689</v>
      </c>
      <c r="HS145" s="10" vm="48081">
        <v>0</v>
      </c>
      <c r="HT145" s="10" vm="10113">
        <v>2171</v>
      </c>
      <c r="HU145" s="10" vm="3635">
        <v>2171</v>
      </c>
      <c r="HV145" s="10" vm="46467">
        <v>33177</v>
      </c>
      <c r="HW145" s="10" vm="36497">
        <v>1249</v>
      </c>
      <c r="HX145" s="10" vm="30004">
        <v>0</v>
      </c>
      <c r="HY145" s="10" vm="23034">
        <v>243</v>
      </c>
      <c r="HZ145" s="10" vm="16646">
        <v>102</v>
      </c>
      <c r="IA145" s="10" vm="44729">
        <v>788</v>
      </c>
      <c r="IB145" s="10" vm="9895">
        <v>-2112</v>
      </c>
      <c r="IC145" s="10" vm="3417">
        <v>33447</v>
      </c>
      <c r="ID145" s="10" vm="42976">
        <v>7858</v>
      </c>
      <c r="IE145" s="10" vm="36279">
        <v>28974</v>
      </c>
      <c r="IF145" s="10" vm="29769">
        <v>166056</v>
      </c>
      <c r="IG145" s="10" vm="22838">
        <v>202888</v>
      </c>
      <c r="IH145" s="10" vm="16430">
        <v>21908</v>
      </c>
      <c r="II145" s="10" vm="54476">
        <v>24443</v>
      </c>
      <c r="IJ145" s="10" vm="9686">
        <v>-1307</v>
      </c>
      <c r="IK145" s="10" vm="3196">
        <v>63</v>
      </c>
      <c r="IL145" s="10" vm="52722">
        <v>-120</v>
      </c>
      <c r="IM145" s="10" vm="36049">
        <v>-402</v>
      </c>
      <c r="IN145" s="10" vm="29534">
        <v>12133</v>
      </c>
      <c r="IO145" s="81" vm="22638">
        <v>12167</v>
      </c>
      <c r="IP145" s="10" vm="16214">
        <v>0</v>
      </c>
      <c r="IQ145" s="10" vm="51359">
        <v>0</v>
      </c>
      <c r="IR145" s="10" vm="9475">
        <v>-10</v>
      </c>
      <c r="IS145" s="81" vm="2975">
        <v>418</v>
      </c>
      <c r="IT145" s="10" vm="49596">
        <v>499</v>
      </c>
    </row>
    <row r="146" spans="1:254" x14ac:dyDescent="0.25">
      <c r="A146" s="8" t="s">
        <v>615</v>
      </c>
      <c r="B146" s="8" t="s">
        <v>415</v>
      </c>
      <c r="C146" s="89">
        <v>44651</v>
      </c>
      <c r="D146" s="76" vm="16010">
        <v>12</v>
      </c>
      <c r="E146" s="10" vm="9258">
        <v>63353</v>
      </c>
      <c r="F146" s="10" vm="47927">
        <v>-47534</v>
      </c>
      <c r="G146" s="10" vm="42742">
        <v>-3290</v>
      </c>
      <c r="H146" s="10" vm="59679">
        <v>12529</v>
      </c>
      <c r="I146" s="10" vm="29300">
        <v>8349</v>
      </c>
      <c r="J146" s="10" vm="63485">
        <v>20878</v>
      </c>
      <c r="K146" s="10" vm="46279">
        <v>0</v>
      </c>
      <c r="L146" s="10" vm="15791">
        <v>202</v>
      </c>
      <c r="M146" s="10" vm="9024">
        <v>0</v>
      </c>
      <c r="N146" s="10" vm="44517">
        <v>195</v>
      </c>
      <c r="O146" s="10" vm="42516">
        <v>-8514</v>
      </c>
      <c r="P146" s="10" vm="35806">
        <v>463</v>
      </c>
      <c r="Q146" s="10" vm="100644">
        <v>0</v>
      </c>
      <c r="R146" s="10" vm="22422">
        <v>0</v>
      </c>
      <c r="S146" s="10" vm="55987">
        <v>0</v>
      </c>
      <c r="T146" s="10" vm="15580">
        <v>13224</v>
      </c>
      <c r="U146" s="10" vm="8808">
        <v>0</v>
      </c>
      <c r="V146" s="10" vm="54271">
        <v>13224</v>
      </c>
      <c r="W146" s="10" vm="42299">
        <v>0</v>
      </c>
      <c r="X146" s="10" vm="35570">
        <v>16225</v>
      </c>
      <c r="Y146" s="10" vm="28996">
        <v>0</v>
      </c>
      <c r="Z146" s="10" vm="22203">
        <v>0</v>
      </c>
      <c r="AA146" s="10" vm="52550">
        <v>29449</v>
      </c>
      <c r="AB146" s="10" vm="15391">
        <v>49170</v>
      </c>
      <c r="AC146" s="10" vm="8611">
        <v>1998</v>
      </c>
      <c r="AD146" s="10" vm="51149">
        <v>51168</v>
      </c>
      <c r="AE146" s="10" vm="42079">
        <v>3855</v>
      </c>
      <c r="AF146" s="10" vm="35336">
        <v>0</v>
      </c>
      <c r="AG146" s="10" vm="28763">
        <v>0</v>
      </c>
      <c r="AH146" s="10" vm="21981">
        <v>0</v>
      </c>
      <c r="AI146" s="10" vm="49363">
        <v>55023</v>
      </c>
      <c r="AJ146" s="10" vm="15185">
        <v>17957</v>
      </c>
      <c r="AK146" s="10" vm="63224">
        <v>3498</v>
      </c>
      <c r="AL146" s="10" vm="47777">
        <v>8143</v>
      </c>
      <c r="AM146" s="10" vm="65168">
        <v>2035</v>
      </c>
      <c r="AN146" s="10" vm="35114">
        <v>3501</v>
      </c>
      <c r="AO146" s="10" vm="28539">
        <v>1234</v>
      </c>
      <c r="AP146" s="10" vm="21766">
        <v>0</v>
      </c>
      <c r="AQ146" s="10" vm="46054">
        <v>6838</v>
      </c>
      <c r="AR146" s="10" vm="14966">
        <v>0</v>
      </c>
      <c r="AS146" s="10" vm="8322">
        <v>1478</v>
      </c>
      <c r="AT146" s="10" vm="44289">
        <v>44684</v>
      </c>
      <c r="AU146" s="10" vm="41649">
        <v>10339</v>
      </c>
      <c r="AV146" s="10" vm="64882">
        <v>855</v>
      </c>
      <c r="AW146" s="10" vm="28310">
        <v>257890</v>
      </c>
      <c r="AX146" s="10" vm="21557">
        <v>0</v>
      </c>
      <c r="AY146" s="10" vm="55792">
        <v>10146</v>
      </c>
      <c r="AZ146" s="10" vm="14749">
        <v>0</v>
      </c>
      <c r="BA146" s="10" vm="8104">
        <v>0</v>
      </c>
      <c r="BB146" s="10" vm="54039">
        <v>49439</v>
      </c>
      <c r="BC146" s="10" vm="41419">
        <v>0</v>
      </c>
      <c r="BD146" s="10" vm="34789">
        <v>0</v>
      </c>
      <c r="BE146" s="10" vm="28082">
        <v>0</v>
      </c>
      <c r="BF146" s="10" vm="21349">
        <v>0</v>
      </c>
      <c r="BG146" s="10" vm="65974">
        <v>317475</v>
      </c>
      <c r="BH146" s="10" vm="14544">
        <v>4626</v>
      </c>
      <c r="BI146" s="10" vm="7900">
        <v>5426</v>
      </c>
      <c r="BJ146" s="10" vm="50931">
        <v>49558</v>
      </c>
      <c r="BK146" s="10" vm="41188">
        <v>0</v>
      </c>
      <c r="BL146" s="10" vm="34556">
        <v>908</v>
      </c>
      <c r="BM146" s="10" vm="27852">
        <v>60518</v>
      </c>
      <c r="BN146" s="10" vm="21128">
        <v>0</v>
      </c>
      <c r="BO146" s="10" vm="49139">
        <v>0</v>
      </c>
      <c r="BP146" s="10" vm="14339">
        <v>4068</v>
      </c>
      <c r="BQ146" s="10" vm="63127">
        <v>31177</v>
      </c>
      <c r="BR146" s="10" vm="47552">
        <v>35245</v>
      </c>
      <c r="BS146" s="10" vm="40968">
        <v>25273</v>
      </c>
      <c r="BT146" s="10" vm="34332">
        <v>342748</v>
      </c>
      <c r="BU146" s="10" vm="27620">
        <v>179275</v>
      </c>
      <c r="BV146" s="10" vm="20905">
        <v>0</v>
      </c>
      <c r="BW146" s="10" vm="45831">
        <v>0</v>
      </c>
      <c r="BX146" s="10" vm="14124">
        <v>110550</v>
      </c>
      <c r="BY146" s="10" vm="7527">
        <v>0</v>
      </c>
      <c r="BZ146" s="10" vm="44071">
        <v>0</v>
      </c>
      <c r="CA146" s="10" vm="40753">
        <v>314</v>
      </c>
      <c r="CB146" s="10" vm="64756">
        <v>290139</v>
      </c>
      <c r="CC146" s="10" vm="27395">
        <v>-11163</v>
      </c>
      <c r="CD146" s="10" vm="20700">
        <v>0</v>
      </c>
      <c r="CE146" s="10" vm="55578">
        <v>63772</v>
      </c>
      <c r="CF146" s="10" vm="13905">
        <v>63772</v>
      </c>
      <c r="CG146" s="10" vm="7313">
        <v>0</v>
      </c>
      <c r="CH146" s="10" vm="53821">
        <v>0</v>
      </c>
      <c r="CI146" s="10" vm="40518">
        <v>0</v>
      </c>
      <c r="CJ146" s="10" vm="33952">
        <v>0</v>
      </c>
      <c r="CK146" s="10" vm="27173">
        <v>63772</v>
      </c>
      <c r="CL146" s="10" vm="20493">
        <v>4359</v>
      </c>
      <c r="CM146" s="10" vm="52323">
        <v>3290</v>
      </c>
      <c r="CN146" s="10" vm="13697">
        <v>0</v>
      </c>
      <c r="CO146" s="10" vm="7104">
        <v>1069</v>
      </c>
      <c r="CP146" s="10" vm="50701">
        <v>0</v>
      </c>
      <c r="CQ146" s="10" vm="40289">
        <v>0</v>
      </c>
      <c r="CR146" s="10" vm="33718">
        <v>0</v>
      </c>
      <c r="CS146" s="10" vm="26939">
        <v>0</v>
      </c>
      <c r="CT146" s="10" vm="20272">
        <v>0</v>
      </c>
      <c r="CU146" s="10" vm="48911">
        <v>0</v>
      </c>
      <c r="CV146" s="10" vm="13488">
        <v>359</v>
      </c>
      <c r="CW146" s="10" vm="63057">
        <v>-359</v>
      </c>
      <c r="CX146" s="10" vm="47331">
        <v>0</v>
      </c>
      <c r="CY146" s="10" vm="40069">
        <v>0</v>
      </c>
      <c r="CZ146" s="10" vm="33487">
        <v>0</v>
      </c>
      <c r="DA146" s="10" vm="26716">
        <v>0</v>
      </c>
      <c r="DB146" s="81" vm="20053">
        <v>0</v>
      </c>
      <c r="DC146" s="81" vm="45609">
        <v>0</v>
      </c>
      <c r="DD146" s="81" vm="13270">
        <v>0</v>
      </c>
      <c r="DE146" s="81" vm="6730">
        <v>0</v>
      </c>
      <c r="DF146" s="10" vm="43851">
        <v>0</v>
      </c>
      <c r="DG146" s="10" vm="39846">
        <v>0</v>
      </c>
      <c r="DH146" s="10" vm="33288">
        <v>0</v>
      </c>
      <c r="DI146" s="10" vm="26480">
        <v>0</v>
      </c>
      <c r="DJ146" s="10" vm="19841">
        <v>4359</v>
      </c>
      <c r="DK146" s="10" vm="55357">
        <v>3290</v>
      </c>
      <c r="DL146" s="10" vm="13053">
        <v>359</v>
      </c>
      <c r="DM146" s="10" vm="6514">
        <v>710</v>
      </c>
      <c r="DN146" s="10" vm="53602">
        <v>0</v>
      </c>
      <c r="DO146" s="10" vm="39616">
        <v>0</v>
      </c>
      <c r="DP146" s="10" vm="33097">
        <v>0</v>
      </c>
      <c r="DQ146" s="10" vm="26252">
        <v>0</v>
      </c>
      <c r="DR146" s="10" vm="19631">
        <v>0</v>
      </c>
      <c r="DS146" s="10" vm="52167">
        <v>0</v>
      </c>
      <c r="DT146" s="10" vm="12850">
        <v>0</v>
      </c>
      <c r="DU146" s="10" vm="6305">
        <v>0</v>
      </c>
      <c r="DV146" s="10" vm="50480">
        <v>0</v>
      </c>
      <c r="DW146" s="10" vm="39389">
        <v>0</v>
      </c>
      <c r="DX146" s="10" vm="32861">
        <v>0</v>
      </c>
      <c r="DY146" s="10" vm="26028">
        <v>0</v>
      </c>
      <c r="DZ146" s="10" vm="19411">
        <v>3201</v>
      </c>
      <c r="EA146" s="10" vm="48691">
        <v>0</v>
      </c>
      <c r="EB146" s="10" vm="12641">
        <v>1030</v>
      </c>
      <c r="EC146" s="10" vm="6115">
        <v>2171</v>
      </c>
      <c r="ED146" s="10" vm="47110">
        <v>0</v>
      </c>
      <c r="EE146" s="10" vm="39165">
        <v>0</v>
      </c>
      <c r="EF146" s="10" vm="32633">
        <v>0</v>
      </c>
      <c r="EG146" s="10" vm="25797">
        <v>0</v>
      </c>
      <c r="EH146" s="81" vm="19193">
        <v>0</v>
      </c>
      <c r="EI146" s="81" vm="45383">
        <v>0</v>
      </c>
      <c r="EJ146" s="81" vm="12422">
        <v>0</v>
      </c>
      <c r="EK146" s="81" vm="5915">
        <v>0</v>
      </c>
      <c r="EL146" s="10" vm="43633">
        <v>770</v>
      </c>
      <c r="EM146" s="10" vm="38945">
        <v>0</v>
      </c>
      <c r="EN146" s="10" vm="32434">
        <v>1461</v>
      </c>
      <c r="EO146" s="10" vm="25568">
        <v>-691</v>
      </c>
      <c r="EP146" s="10" vm="100613">
        <v>3971</v>
      </c>
      <c r="EQ146" s="10" vm="55142">
        <v>0</v>
      </c>
      <c r="ER146" s="10" vm="12204">
        <v>2491</v>
      </c>
      <c r="ES146" s="10" vm="5699">
        <v>1480</v>
      </c>
      <c r="ET146" s="10" vm="53388">
        <v>8330</v>
      </c>
      <c r="EU146" s="10" vm="38714">
        <v>3290</v>
      </c>
      <c r="EV146" s="10" vm="32240">
        <v>2850</v>
      </c>
      <c r="EW146" s="10" vm="25342">
        <v>2190</v>
      </c>
      <c r="EX146" s="10" vm="18781">
        <v>3830</v>
      </c>
      <c r="EY146" s="10" vm="51981">
        <v>3107</v>
      </c>
      <c r="EZ146" s="10" vm="12008">
        <v>1884</v>
      </c>
      <c r="FA146" s="10" vm="5495">
        <v>3107</v>
      </c>
      <c r="FB146" s="10" vm="50250">
        <v>304739</v>
      </c>
      <c r="FC146" s="10" vm="38490">
        <v>0</v>
      </c>
      <c r="FD146" s="10" vm="32009">
        <v>304739</v>
      </c>
      <c r="FE146" s="10" vm="25114">
        <v>27039</v>
      </c>
      <c r="FF146" s="10" vm="18562">
        <v>8366</v>
      </c>
      <c r="FG146" s="10" vm="48469">
        <v>0</v>
      </c>
      <c r="FH146" s="10" vm="11826">
        <v>-3426</v>
      </c>
      <c r="FI146" s="10" vm="5281">
        <v>0</v>
      </c>
      <c r="FJ146" s="10" vm="46885">
        <v>0</v>
      </c>
      <c r="FK146" s="10" vm="38276">
        <v>0</v>
      </c>
      <c r="FL146" s="10" vm="31776">
        <v>336718</v>
      </c>
      <c r="FM146" s="10" vm="24876">
        <v>73394</v>
      </c>
      <c r="FN146" s="10" vm="18364">
        <v>6839</v>
      </c>
      <c r="FO146" s="10" vm="45174">
        <v>0</v>
      </c>
      <c r="FP146" s="10" vm="11611">
        <v>0</v>
      </c>
      <c r="FQ146" s="10" vm="5070">
        <v>-1405</v>
      </c>
      <c r="FR146" s="10" vm="43413">
        <v>0</v>
      </c>
      <c r="FS146" s="10" vm="38045">
        <v>0</v>
      </c>
      <c r="FT146" s="10" vm="31542">
        <v>78828</v>
      </c>
      <c r="FU146" s="10" vm="24652">
        <v>257890</v>
      </c>
      <c r="FV146" s="10" vm="18177">
        <v>231345</v>
      </c>
      <c r="FW146" s="81" vm="54922">
        <v>43988</v>
      </c>
      <c r="FX146" s="81" vm="11396">
        <v>4988</v>
      </c>
      <c r="FY146" s="81" vm="4888">
        <v>0</v>
      </c>
      <c r="FZ146" s="81" vm="53170">
        <v>463</v>
      </c>
      <c r="GA146" s="81" vm="37831">
        <v>49439</v>
      </c>
      <c r="GB146" s="10" vm="31322">
        <v>409</v>
      </c>
      <c r="GC146" s="10" vm="24424">
        <v>297</v>
      </c>
      <c r="GD146" s="10" vm="17957">
        <v>112</v>
      </c>
      <c r="GE146" s="10" vm="51757">
        <v>9983</v>
      </c>
      <c r="GF146" s="10" vm="11177">
        <v>1746</v>
      </c>
      <c r="GG146" s="10" vm="4706">
        <v>8237</v>
      </c>
      <c r="GH146" s="10" vm="50035">
        <v>0</v>
      </c>
      <c r="GI146" s="10" vm="37610">
        <v>0</v>
      </c>
      <c r="GJ146" s="10" vm="31094">
        <v>0</v>
      </c>
      <c r="GK146" s="10" vm="24197">
        <v>0</v>
      </c>
      <c r="GL146" s="10" vm="17740">
        <v>0</v>
      </c>
      <c r="GM146" s="10" vm="65611">
        <v>0</v>
      </c>
      <c r="GN146" s="10" vm="10970">
        <v>0</v>
      </c>
      <c r="GO146" s="10" vm="4493">
        <v>0</v>
      </c>
      <c r="GP146" s="10" vm="46659">
        <v>0</v>
      </c>
      <c r="GQ146" s="10" vm="37387">
        <v>0</v>
      </c>
      <c r="GR146" s="10" vm="30864">
        <v>0</v>
      </c>
      <c r="GS146" s="10" vm="23967">
        <v>0</v>
      </c>
      <c r="GT146" s="10" vm="17516">
        <v>10392</v>
      </c>
      <c r="GU146" s="10" vm="44960">
        <v>2043</v>
      </c>
      <c r="GV146" s="10" vm="10757">
        <v>8349</v>
      </c>
      <c r="GW146" s="10" vm="4259">
        <v>908</v>
      </c>
      <c r="GX146" s="81" vm="43195">
        <v>0</v>
      </c>
      <c r="GY146" s="10" vm="37164">
        <v>0</v>
      </c>
      <c r="GZ146" s="10" vm="30661">
        <v>0</v>
      </c>
      <c r="HA146" s="10" vm="23739">
        <v>0</v>
      </c>
      <c r="HB146" s="10" vm="17304">
        <v>0</v>
      </c>
      <c r="HC146" s="81" vm="54700">
        <v>0</v>
      </c>
      <c r="HD146" s="81" vm="10540">
        <v>0</v>
      </c>
      <c r="HE146" s="10" vm="4040">
        <v>908</v>
      </c>
      <c r="HF146" s="10" vm="52937">
        <v>2156</v>
      </c>
      <c r="HG146" s="10" vm="36944">
        <v>2906</v>
      </c>
      <c r="HH146" s="10" vm="30464">
        <v>14059</v>
      </c>
      <c r="HI146" s="10" vm="23520">
        <v>0</v>
      </c>
      <c r="HJ146" s="10" vm="17089">
        <v>8823</v>
      </c>
      <c r="HK146" s="10" vm="51557">
        <v>0</v>
      </c>
      <c r="HL146" s="10" vm="10330">
        <v>0</v>
      </c>
      <c r="HM146" s="10" vm="3830">
        <v>0</v>
      </c>
      <c r="HN146" s="10" vm="49819">
        <v>3233</v>
      </c>
      <c r="HO146" s="10" vm="36721">
        <v>31177</v>
      </c>
      <c r="HP146" s="10" vm="30229">
        <v>314</v>
      </c>
      <c r="HQ146" s="10" vm="23288">
        <v>0</v>
      </c>
      <c r="HR146" s="10" vm="16870">
        <v>314</v>
      </c>
      <c r="HS146" s="10" vm="48088">
        <v>0</v>
      </c>
      <c r="HT146" s="10" vm="10120">
        <v>0</v>
      </c>
      <c r="HU146" s="10" vm="3616">
        <v>0</v>
      </c>
      <c r="HV146" s="10" vm="46462">
        <v>8917</v>
      </c>
      <c r="HW146" s="10" vm="36490">
        <v>199</v>
      </c>
      <c r="HX146" s="10" vm="29998">
        <v>0</v>
      </c>
      <c r="HY146" s="10" vm="23052">
        <v>243</v>
      </c>
      <c r="HZ146" s="10" vm="16649">
        <v>0</v>
      </c>
      <c r="IA146" s="10" vm="44735">
        <v>17</v>
      </c>
      <c r="IB146" s="10" vm="9902">
        <v>-862</v>
      </c>
      <c r="IC146" s="10" vm="3404">
        <v>8514</v>
      </c>
      <c r="ID146" s="10" vm="42973">
        <v>338</v>
      </c>
      <c r="IE146" s="10" vm="36273">
        <v>60</v>
      </c>
      <c r="IF146" s="10" vm="29762">
        <v>4</v>
      </c>
      <c r="IG146" s="10" vm="22851">
        <v>402</v>
      </c>
      <c r="IH146" s="10" vm="16434">
        <v>8366</v>
      </c>
      <c r="II146" s="10" vm="54484">
        <v>7929</v>
      </c>
      <c r="IJ146" s="10" vm="63331">
        <v>0</v>
      </c>
      <c r="IK146" s="10" vm="3181">
        <v>170</v>
      </c>
      <c r="IL146" s="10" vm="52720">
        <v>-116</v>
      </c>
      <c r="IM146" s="10" vm="36043">
        <v>9</v>
      </c>
      <c r="IN146" s="10" vm="29528">
        <v>11941</v>
      </c>
      <c r="IO146" s="81" vm="22655">
        <v>11941</v>
      </c>
      <c r="IP146" s="10" vm="16219">
        <v>0</v>
      </c>
      <c r="IQ146" s="10" vm="51366">
        <v>-2</v>
      </c>
      <c r="IR146" s="10" vm="9482">
        <v>0</v>
      </c>
      <c r="IS146" s="81" vm="2965">
        <v>250</v>
      </c>
      <c r="IT146" s="10" vm="49591">
        <v>310</v>
      </c>
    </row>
    <row r="147" spans="1:254" x14ac:dyDescent="0.25">
      <c r="A147" s="8" t="s">
        <v>329</v>
      </c>
      <c r="B147" s="8" t="s">
        <v>248</v>
      </c>
      <c r="C147" s="89">
        <v>44651</v>
      </c>
      <c r="D147" s="76" vm="16004">
        <v>12</v>
      </c>
      <c r="E147" s="10" vm="9264">
        <v>66579</v>
      </c>
      <c r="F147" s="10" vm="47931">
        <v>-50008</v>
      </c>
      <c r="G147" s="10" vm="42749">
        <v>-2053</v>
      </c>
      <c r="H147" s="10" vm="59686">
        <v>14518</v>
      </c>
      <c r="I147" s="10" vm="29275">
        <v>3239</v>
      </c>
      <c r="J147" s="10" vm="63482">
        <v>17757</v>
      </c>
      <c r="K147" s="10" vm="65332">
        <v>0</v>
      </c>
      <c r="L147" s="10" vm="15784">
        <v>0</v>
      </c>
      <c r="M147" s="10" vm="9046">
        <v>0</v>
      </c>
      <c r="N147" s="10" vm="44520">
        <v>386</v>
      </c>
      <c r="O147" s="10" vm="42522">
        <v>-8542</v>
      </c>
      <c r="P147" s="10" vm="35813">
        <v>1085</v>
      </c>
      <c r="Q147" s="10" vm="64392">
        <v>0</v>
      </c>
      <c r="R147" s="10" vm="22419">
        <v>0</v>
      </c>
      <c r="S147" s="10" vm="55981">
        <v>0</v>
      </c>
      <c r="T147" s="10" vm="15573">
        <v>10686</v>
      </c>
      <c r="U147" s="10" vm="8834">
        <v>0</v>
      </c>
      <c r="V147" s="10" vm="54276">
        <v>10686</v>
      </c>
      <c r="W147" s="10" vm="42307">
        <v>0</v>
      </c>
      <c r="X147" s="10" vm="35577">
        <v>138</v>
      </c>
      <c r="Y147" s="10" vm="28978">
        <v>0</v>
      </c>
      <c r="Z147" s="10" vm="22198">
        <v>0</v>
      </c>
      <c r="AA147" s="10" vm="66107">
        <v>10824</v>
      </c>
      <c r="AB147" s="10" vm="15387">
        <v>57785</v>
      </c>
      <c r="AC147" s="10" vm="8632">
        <v>4528</v>
      </c>
      <c r="AD147" s="10" vm="51154">
        <v>62313</v>
      </c>
      <c r="AE147" s="10" vm="42086">
        <v>375</v>
      </c>
      <c r="AF147" s="10" vm="35343">
        <v>0</v>
      </c>
      <c r="AG147" s="10" vm="28744">
        <v>0</v>
      </c>
      <c r="AH147" s="10" vm="21976">
        <v>372</v>
      </c>
      <c r="AI147" s="10" vm="49358">
        <v>63060</v>
      </c>
      <c r="AJ147" s="10" vm="15179">
        <v>9724</v>
      </c>
      <c r="AK147" s="10" vm="63237">
        <v>4528</v>
      </c>
      <c r="AL147" s="10" vm="47782">
        <v>7530</v>
      </c>
      <c r="AM147" s="10" vm="41872">
        <v>7905</v>
      </c>
      <c r="AN147" s="10" vm="35120">
        <v>9317</v>
      </c>
      <c r="AO147" s="10" vm="28518">
        <v>349</v>
      </c>
      <c r="AP147" s="10" vm="21763">
        <v>0</v>
      </c>
      <c r="AQ147" s="10" vm="46048">
        <v>8870</v>
      </c>
      <c r="AR147" s="10" vm="14960">
        <v>0</v>
      </c>
      <c r="AS147" s="10" vm="8338">
        <v>1367</v>
      </c>
      <c r="AT147" s="10" vm="44293">
        <v>49590</v>
      </c>
      <c r="AU147" s="10" vm="41656">
        <v>13470</v>
      </c>
      <c r="AV147" s="10" vm="34953">
        <v>343</v>
      </c>
      <c r="AW147" s="10" vm="28296">
        <v>304612</v>
      </c>
      <c r="AX147" s="10" vm="21555">
        <v>0</v>
      </c>
      <c r="AY147" s="10" vm="55787">
        <v>3330</v>
      </c>
      <c r="AZ147" s="10" vm="14744">
        <v>275</v>
      </c>
      <c r="BA147" s="10" vm="8120">
        <v>0</v>
      </c>
      <c r="BB147" s="10" vm="54042">
        <v>9727</v>
      </c>
      <c r="BC147" s="10" vm="41426">
        <v>0</v>
      </c>
      <c r="BD147" s="10" vm="34796">
        <v>0</v>
      </c>
      <c r="BE147" s="10" vm="28072">
        <v>0</v>
      </c>
      <c r="BF147" s="10" vm="21344">
        <v>0</v>
      </c>
      <c r="BG147" s="10" vm="65973">
        <v>317944</v>
      </c>
      <c r="BH147" s="10" vm="14538">
        <v>1993</v>
      </c>
      <c r="BI147" s="10" vm="7911">
        <v>2192</v>
      </c>
      <c r="BJ147" s="10" vm="50937">
        <v>6998</v>
      </c>
      <c r="BK147" s="10" vm="41196">
        <v>0</v>
      </c>
      <c r="BL147" s="10" vm="34563">
        <v>19551</v>
      </c>
      <c r="BM147" s="10" vm="27841">
        <v>30734</v>
      </c>
      <c r="BN147" s="10" vm="21121">
        <v>1093</v>
      </c>
      <c r="BO147" s="10" vm="49132">
        <v>0</v>
      </c>
      <c r="BP147" s="10" vm="14333">
        <v>416</v>
      </c>
      <c r="BQ147" s="10" vm="7727">
        <v>13703</v>
      </c>
      <c r="BR147" s="10" vm="47558">
        <v>15212</v>
      </c>
      <c r="BS147" s="10" vm="40975">
        <v>15522</v>
      </c>
      <c r="BT147" s="10" vm="34339">
        <v>333466</v>
      </c>
      <c r="BU147" s="10" vm="27596">
        <v>231696</v>
      </c>
      <c r="BV147" s="10" vm="20910">
        <v>0</v>
      </c>
      <c r="BW147" s="10" vm="45820">
        <v>0</v>
      </c>
      <c r="BX147" s="10" vm="14113">
        <v>35843</v>
      </c>
      <c r="BY147" s="10" vm="7546">
        <v>0</v>
      </c>
      <c r="BZ147" s="10" vm="44072">
        <v>0</v>
      </c>
      <c r="CA147" s="10" vm="40755">
        <v>0</v>
      </c>
      <c r="CB147" s="10" vm="34148">
        <v>267539</v>
      </c>
      <c r="CC147" s="10" vm="27398">
        <v>1281</v>
      </c>
      <c r="CD147" s="10" vm="64162">
        <v>0</v>
      </c>
      <c r="CE147" s="10" vm="55560">
        <v>64646</v>
      </c>
      <c r="CF147" s="10" vm="13894">
        <v>62069</v>
      </c>
      <c r="CG147" s="10" vm="7335">
        <v>2577</v>
      </c>
      <c r="CH147" s="10" vm="53823">
        <v>0</v>
      </c>
      <c r="CI147" s="10" vm="40520">
        <v>0</v>
      </c>
      <c r="CJ147" s="10" vm="33953">
        <v>0</v>
      </c>
      <c r="CK147" s="10" vm="27175">
        <v>64646</v>
      </c>
      <c r="CL147" s="10" vm="20494">
        <v>2770</v>
      </c>
      <c r="CM147" s="10" vm="52324">
        <v>2053</v>
      </c>
      <c r="CN147" s="10" vm="13681">
        <v>0</v>
      </c>
      <c r="CO147" s="10" vm="7116">
        <v>717</v>
      </c>
      <c r="CP147" s="10" vm="50702">
        <v>0</v>
      </c>
      <c r="CQ147" s="10" vm="40290">
        <v>0</v>
      </c>
      <c r="CR147" s="10" vm="33719">
        <v>0</v>
      </c>
      <c r="CS147" s="10" vm="26940">
        <v>0</v>
      </c>
      <c r="CT147" s="10" vm="20274">
        <v>0</v>
      </c>
      <c r="CU147" s="10" vm="48912">
        <v>0</v>
      </c>
      <c r="CV147" s="10" vm="13489">
        <v>0</v>
      </c>
      <c r="CW147" s="10" vm="6918">
        <v>0</v>
      </c>
      <c r="CX147" s="10" vm="47332">
        <v>0</v>
      </c>
      <c r="CY147" s="10" vm="40070">
        <v>0</v>
      </c>
      <c r="CZ147" s="10" vm="33488">
        <v>0</v>
      </c>
      <c r="DA147" s="10" vm="26717">
        <v>0</v>
      </c>
      <c r="DB147" s="81" vm="20056">
        <v>0</v>
      </c>
      <c r="DC147" s="81" vm="45603">
        <v>0</v>
      </c>
      <c r="DD147" s="81" vm="13264">
        <v>0</v>
      </c>
      <c r="DE147" s="81" vm="6750">
        <v>0</v>
      </c>
      <c r="DF147" s="10" vm="43838">
        <v>0</v>
      </c>
      <c r="DG147" s="10" vm="39840">
        <v>0</v>
      </c>
      <c r="DH147" s="10" vm="33285">
        <v>0</v>
      </c>
      <c r="DI147" s="10" vm="26473">
        <v>0</v>
      </c>
      <c r="DJ147" s="10" vm="19844">
        <v>2770</v>
      </c>
      <c r="DK147" s="10" vm="66281">
        <v>2053</v>
      </c>
      <c r="DL147" s="10" vm="13047">
        <v>0</v>
      </c>
      <c r="DM147" s="10" vm="6532">
        <v>717</v>
      </c>
      <c r="DN147" s="10" vm="53606">
        <v>0</v>
      </c>
      <c r="DO147" s="10" vm="39610">
        <v>0</v>
      </c>
      <c r="DP147" s="10" vm="33091">
        <v>0</v>
      </c>
      <c r="DQ147" s="10" vm="26244">
        <v>0</v>
      </c>
      <c r="DR147" s="10" vm="19633">
        <v>0</v>
      </c>
      <c r="DS147" s="10" vm="65827">
        <v>0</v>
      </c>
      <c r="DT147" s="10" vm="12851">
        <v>0</v>
      </c>
      <c r="DU147" s="10" vm="6315">
        <v>0</v>
      </c>
      <c r="DV147" s="10" vm="50486">
        <v>0</v>
      </c>
      <c r="DW147" s="10" vm="39396">
        <v>0</v>
      </c>
      <c r="DX147" s="10" vm="32868">
        <v>0</v>
      </c>
      <c r="DY147" s="10" vm="26018">
        <v>0</v>
      </c>
      <c r="DZ147" s="10" vm="19413">
        <v>641</v>
      </c>
      <c r="EA147" s="10" vm="48679">
        <v>0</v>
      </c>
      <c r="EB147" s="10" vm="2110">
        <v>392</v>
      </c>
      <c r="EC147" s="10" vm="6116">
        <v>249</v>
      </c>
      <c r="ED147" s="10" vm="47111">
        <v>0</v>
      </c>
      <c r="EE147" s="10" vm="39166">
        <v>0</v>
      </c>
      <c r="EF147" s="10" vm="32634">
        <v>0</v>
      </c>
      <c r="EG147" s="10" vm="25803">
        <v>0</v>
      </c>
      <c r="EH147" s="81" vm="19198">
        <v>8</v>
      </c>
      <c r="EI147" s="81" vm="45385">
        <v>0</v>
      </c>
      <c r="EJ147" s="81" vm="12424">
        <v>0</v>
      </c>
      <c r="EK147" s="81" vm="5931">
        <v>8</v>
      </c>
      <c r="EL147" s="10" vm="43634">
        <v>100</v>
      </c>
      <c r="EM147" s="10" vm="38946">
        <v>0</v>
      </c>
      <c r="EN147" s="10" vm="32435">
        <v>26</v>
      </c>
      <c r="EO147" s="10" vm="25569">
        <v>74</v>
      </c>
      <c r="EP147" s="10" vm="64105">
        <v>749</v>
      </c>
      <c r="EQ147" s="10" vm="55136">
        <v>0</v>
      </c>
      <c r="ER147" s="10" vm="12205">
        <v>418</v>
      </c>
      <c r="ES147" s="10" vm="5726">
        <v>331</v>
      </c>
      <c r="ET147" s="10" vm="53391">
        <v>3519</v>
      </c>
      <c r="EU147" s="10" vm="38703">
        <v>2053</v>
      </c>
      <c r="EV147" s="10" vm="32234">
        <v>418</v>
      </c>
      <c r="EW147" s="10" vm="25336">
        <v>1048</v>
      </c>
      <c r="EX147" s="10" vm="18783">
        <v>1700</v>
      </c>
      <c r="EY147" s="10" vm="51975">
        <v>3048</v>
      </c>
      <c r="EZ147" s="10" vm="63826">
        <v>595</v>
      </c>
      <c r="FA147" s="10" vm="5515">
        <v>2591</v>
      </c>
      <c r="FB147" s="10" vm="50256">
        <v>331052</v>
      </c>
      <c r="FC147" s="10" vm="38496">
        <v>0</v>
      </c>
      <c r="FD147" s="10" vm="32016">
        <v>331052</v>
      </c>
      <c r="FE147" s="10" vm="25085">
        <v>28115</v>
      </c>
      <c r="FF147" s="10" vm="18563">
        <v>11277</v>
      </c>
      <c r="FG147" s="10" vm="48457">
        <v>0</v>
      </c>
      <c r="FH147" s="10" vm="11827">
        <v>-5220</v>
      </c>
      <c r="FI147" s="10" vm="5293">
        <v>0</v>
      </c>
      <c r="FJ147" s="10" vm="46887">
        <v>0</v>
      </c>
      <c r="FK147" s="10" vm="38277">
        <v>0</v>
      </c>
      <c r="FL147" s="10" vm="31777">
        <v>365224</v>
      </c>
      <c r="FM147" s="10" vm="24880">
        <v>54624</v>
      </c>
      <c r="FN147" s="10" vm="18368">
        <v>8027</v>
      </c>
      <c r="FO147" s="10" vm="45176">
        <v>0</v>
      </c>
      <c r="FP147" s="10" vm="11612">
        <v>0</v>
      </c>
      <c r="FQ147" s="10" vm="5068">
        <v>-2039</v>
      </c>
      <c r="FR147" s="10" vm="43414">
        <v>0</v>
      </c>
      <c r="FS147" s="10" vm="38046">
        <v>0</v>
      </c>
      <c r="FT147" s="10" vm="31543">
        <v>60612</v>
      </c>
      <c r="FU147" s="10" vm="24653">
        <v>304612</v>
      </c>
      <c r="FV147" s="10" vm="18181">
        <v>276428</v>
      </c>
      <c r="FW147" s="81" vm="54916">
        <v>8640</v>
      </c>
      <c r="FX147" s="81" vm="11397">
        <v>2</v>
      </c>
      <c r="FY147" s="81" vm="4900">
        <v>0</v>
      </c>
      <c r="FZ147" s="81" vm="53173">
        <v>1085</v>
      </c>
      <c r="GA147" s="81" vm="37819">
        <v>9727</v>
      </c>
      <c r="GB147" s="10" vm="31316">
        <v>298</v>
      </c>
      <c r="GC147" s="10" vm="24416">
        <v>242</v>
      </c>
      <c r="GD147" s="10" vm="17959">
        <v>56</v>
      </c>
      <c r="GE147" s="10" vm="51752">
        <v>2027</v>
      </c>
      <c r="GF147" s="10" vm="11178">
        <v>1427</v>
      </c>
      <c r="GG147" s="10" vm="4716">
        <v>600</v>
      </c>
      <c r="GH147" s="10" vm="50042">
        <v>1571</v>
      </c>
      <c r="GI147" s="10" vm="37617">
        <v>110</v>
      </c>
      <c r="GJ147" s="10" vm="31101">
        <v>1461</v>
      </c>
      <c r="GK147" s="10" vm="24175">
        <v>0</v>
      </c>
      <c r="GL147" s="10" vm="17741">
        <v>0</v>
      </c>
      <c r="GM147" s="10" vm="48269">
        <v>0</v>
      </c>
      <c r="GN147" s="10" vm="10971">
        <v>0</v>
      </c>
      <c r="GO147" s="10" vm="4494">
        <v>0</v>
      </c>
      <c r="GP147" s="10" vm="46660">
        <v>0</v>
      </c>
      <c r="GQ147" s="10" vm="37388">
        <v>3898</v>
      </c>
      <c r="GR147" s="10" vm="30865">
        <v>2776</v>
      </c>
      <c r="GS147" s="10" vm="23973">
        <v>1122</v>
      </c>
      <c r="GT147" s="10" vm="17521">
        <v>7794</v>
      </c>
      <c r="GU147" s="10" vm="44962">
        <v>4555</v>
      </c>
      <c r="GV147" s="10" vm="10758">
        <v>3239</v>
      </c>
      <c r="GW147" s="10" vm="4268">
        <v>5543</v>
      </c>
      <c r="GX147" s="81" vm="43196">
        <v>11000</v>
      </c>
      <c r="GY147" s="10" vm="37165">
        <v>0</v>
      </c>
      <c r="GZ147" s="10" vm="30662">
        <v>0</v>
      </c>
      <c r="HA147" s="10" vm="23740">
        <v>0</v>
      </c>
      <c r="HB147" s="10" vm="17307">
        <v>0</v>
      </c>
      <c r="HC147" s="81" vm="54694">
        <v>0</v>
      </c>
      <c r="HD147" s="81" vm="10541">
        <v>3008</v>
      </c>
      <c r="HE147" s="10" vm="4067">
        <v>19551</v>
      </c>
      <c r="HF147" s="10" vm="52941">
        <v>198</v>
      </c>
      <c r="HG147" s="10" vm="36938">
        <v>3292</v>
      </c>
      <c r="HH147" s="10" vm="30458">
        <v>5510</v>
      </c>
      <c r="HI147" s="10" vm="23514">
        <v>54</v>
      </c>
      <c r="HJ147" s="10" vm="17091">
        <v>3828</v>
      </c>
      <c r="HK147" s="10" vm="100736">
        <v>0</v>
      </c>
      <c r="HL147" s="10" vm="10331">
        <v>0</v>
      </c>
      <c r="HM147" s="10" vm="3849">
        <v>0</v>
      </c>
      <c r="HN147" s="10" vm="49825">
        <v>821</v>
      </c>
      <c r="HO147" s="10" vm="36727">
        <v>13703</v>
      </c>
      <c r="HP147" s="10" vm="30236">
        <v>0</v>
      </c>
      <c r="HQ147" s="10" vm="23277">
        <v>0</v>
      </c>
      <c r="HR147" s="10" vm="16871">
        <v>0</v>
      </c>
      <c r="HS147" s="10" vm="48076">
        <v>0</v>
      </c>
      <c r="HT147" s="10" vm="10121">
        <v>0</v>
      </c>
      <c r="HU147" s="10" vm="3628">
        <v>0</v>
      </c>
      <c r="HV147" s="10" vm="46463">
        <v>9958</v>
      </c>
      <c r="HW147" s="10" vm="36491">
        <v>0</v>
      </c>
      <c r="HX147" s="10" vm="29999">
        <v>0</v>
      </c>
      <c r="HY147" s="10" vm="23056">
        <v>32</v>
      </c>
      <c r="HZ147" s="10" vm="16653">
        <v>0</v>
      </c>
      <c r="IA147" s="10" vm="44737">
        <v>50</v>
      </c>
      <c r="IB147" s="10" vm="9903">
        <v>-1498</v>
      </c>
      <c r="IC147" s="10" vm="3392">
        <v>8542</v>
      </c>
      <c r="ID147" s="10" vm="42974">
        <v>0</v>
      </c>
      <c r="IE147" s="10" vm="36274">
        <v>0</v>
      </c>
      <c r="IF147" s="10" vm="29763">
        <v>0</v>
      </c>
      <c r="IG147" s="10" vm="22852">
        <v>0</v>
      </c>
      <c r="IH147" s="10" vm="16438">
        <v>11277</v>
      </c>
      <c r="II147" s="10" vm="54478">
        <v>9220</v>
      </c>
      <c r="IJ147" s="10" vm="9693">
        <v>683</v>
      </c>
      <c r="IK147" s="10" vm="3199">
        <v>251</v>
      </c>
      <c r="IL147" s="10" vm="52723">
        <v>-182</v>
      </c>
      <c r="IM147" s="10" vm="36031">
        <v>-3</v>
      </c>
      <c r="IN147" s="10" vm="29522">
        <v>12915</v>
      </c>
      <c r="IO147" s="81" vm="22647">
        <v>12915</v>
      </c>
      <c r="IP147" s="10" vm="16221">
        <v>0</v>
      </c>
      <c r="IQ147" s="10" vm="51360">
        <v>0</v>
      </c>
      <c r="IR147" s="10" vm="9483">
        <v>1</v>
      </c>
      <c r="IS147" s="81" vm="2976">
        <v>86</v>
      </c>
      <c r="IT147" s="10" vm="49597">
        <v>86</v>
      </c>
    </row>
    <row r="148" spans="1:254" x14ac:dyDescent="0.25">
      <c r="A148" s="8" t="s">
        <v>38</v>
      </c>
      <c r="B148" s="8" t="s">
        <v>417</v>
      </c>
      <c r="C148" s="89">
        <v>44651</v>
      </c>
      <c r="D148" s="76" vm="16011">
        <v>12</v>
      </c>
      <c r="E148" s="10" vm="9246">
        <v>49156</v>
      </c>
      <c r="F148" s="10" vm="47932">
        <v>-38944</v>
      </c>
      <c r="G148" s="10" vm="42737">
        <v>-103</v>
      </c>
      <c r="H148" s="10" vm="59687">
        <v>10109</v>
      </c>
      <c r="I148" s="10" vm="29293">
        <v>1991</v>
      </c>
      <c r="J148" s="10" vm="63483">
        <v>12100</v>
      </c>
      <c r="K148" s="10" vm="46273">
        <v>0</v>
      </c>
      <c r="L148" s="10" vm="15785">
        <v>191</v>
      </c>
      <c r="M148" s="10" vm="9048">
        <v>0</v>
      </c>
      <c r="N148" s="10" vm="44524">
        <v>102</v>
      </c>
      <c r="O148" s="10" vm="42524">
        <v>-4872</v>
      </c>
      <c r="P148" s="10" vm="35814">
        <v>15</v>
      </c>
      <c r="Q148" s="10" vm="64397">
        <v>-23</v>
      </c>
      <c r="R148" s="10" vm="22420">
        <v>0</v>
      </c>
      <c r="S148" s="10" vm="55982">
        <v>0</v>
      </c>
      <c r="T148" s="10" vm="15574">
        <v>7513</v>
      </c>
      <c r="U148" s="10" vm="8835">
        <v>-44</v>
      </c>
      <c r="V148" s="10" vm="54277">
        <v>7469</v>
      </c>
      <c r="W148" s="10" vm="42301">
        <v>0</v>
      </c>
      <c r="X148" s="10" vm="35578">
        <v>10459</v>
      </c>
      <c r="Y148" s="10" vm="28997">
        <v>0</v>
      </c>
      <c r="Z148" s="10" vm="22204">
        <v>0</v>
      </c>
      <c r="AA148" s="10" vm="52544">
        <v>17928</v>
      </c>
      <c r="AB148" s="10" vm="15381">
        <v>43862</v>
      </c>
      <c r="AC148" s="10" vm="8623">
        <v>1179</v>
      </c>
      <c r="AD148" s="10" vm="51156">
        <v>45041</v>
      </c>
      <c r="AE148" s="10" vm="42080">
        <v>2796</v>
      </c>
      <c r="AF148" s="10" vm="35344">
        <v>0</v>
      </c>
      <c r="AG148" s="10" vm="28764">
        <v>0</v>
      </c>
      <c r="AH148" s="10" vm="21982">
        <v>0</v>
      </c>
      <c r="AI148" s="10" vm="49364">
        <v>47837</v>
      </c>
      <c r="AJ148" s="10" vm="15186">
        <v>14391</v>
      </c>
      <c r="AK148" s="10" vm="63232">
        <v>1829</v>
      </c>
      <c r="AL148" s="10" vm="47783">
        <v>6596</v>
      </c>
      <c r="AM148" s="10" vm="41861">
        <v>2744</v>
      </c>
      <c r="AN148" s="10" vm="64951">
        <v>1680</v>
      </c>
      <c r="AO148" s="10" vm="28530">
        <v>111</v>
      </c>
      <c r="AP148" s="10" vm="21764">
        <v>33</v>
      </c>
      <c r="AQ148" s="10" vm="46049">
        <v>10752</v>
      </c>
      <c r="AR148" s="10" vm="14974">
        <v>0</v>
      </c>
      <c r="AS148" s="10" vm="8340">
        <v>283</v>
      </c>
      <c r="AT148" s="10" vm="44296">
        <v>38419</v>
      </c>
      <c r="AU148" s="10" vm="41657">
        <v>9418</v>
      </c>
      <c r="AV148" s="10" vm="64889">
        <v>692</v>
      </c>
      <c r="AW148" s="10" vm="28313">
        <v>220877</v>
      </c>
      <c r="AX148" s="10" vm="21549">
        <v>0</v>
      </c>
      <c r="AY148" s="10" vm="55782">
        <v>2679</v>
      </c>
      <c r="AZ148" s="10" vm="14756">
        <v>0</v>
      </c>
      <c r="BA148" s="10" vm="8113">
        <v>0</v>
      </c>
      <c r="BB148" s="10" vm="54044">
        <v>1525</v>
      </c>
      <c r="BC148" s="10" vm="41420">
        <v>0</v>
      </c>
      <c r="BD148" s="10" vm="34797">
        <v>0</v>
      </c>
      <c r="BE148" s="10" vm="28083">
        <v>77</v>
      </c>
      <c r="BF148" s="10" vm="21350">
        <v>30</v>
      </c>
      <c r="BG148" s="10" vm="52464">
        <v>225188</v>
      </c>
      <c r="BH148" s="10" vm="63921">
        <v>0</v>
      </c>
      <c r="BI148" s="10" vm="7914">
        <v>1079</v>
      </c>
      <c r="BJ148" s="10" vm="50938">
        <v>70755</v>
      </c>
      <c r="BK148" s="10" vm="65152">
        <v>1461</v>
      </c>
      <c r="BL148" s="10" vm="34564">
        <v>1681</v>
      </c>
      <c r="BM148" s="10" vm="27842">
        <v>74976</v>
      </c>
      <c r="BN148" s="10" vm="21122">
        <v>9985</v>
      </c>
      <c r="BO148" s="10" vm="49133">
        <v>0</v>
      </c>
      <c r="BP148" s="10" vm="14347">
        <v>3025</v>
      </c>
      <c r="BQ148" s="10" vm="63131">
        <v>7105</v>
      </c>
      <c r="BR148" s="10" vm="47559">
        <v>20115</v>
      </c>
      <c r="BS148" s="10" vm="40969">
        <v>54861</v>
      </c>
      <c r="BT148" s="10" vm="34340">
        <v>280049</v>
      </c>
      <c r="BU148" s="10" vm="27625">
        <v>98877</v>
      </c>
      <c r="BV148" s="10" vm="20909">
        <v>0</v>
      </c>
      <c r="BW148" s="10" vm="45813">
        <v>0</v>
      </c>
      <c r="BX148" s="10" vm="14132">
        <v>54901</v>
      </c>
      <c r="BY148" s="10" vm="7545">
        <v>0</v>
      </c>
      <c r="BZ148" s="10" vm="44078">
        <v>0</v>
      </c>
      <c r="CA148" s="10" vm="40754">
        <v>7546</v>
      </c>
      <c r="CB148" s="10" vm="34153">
        <v>161324</v>
      </c>
      <c r="CC148" s="10" vm="27389">
        <v>1766</v>
      </c>
      <c r="CD148" s="10" vm="20697">
        <v>0</v>
      </c>
      <c r="CE148" s="10" vm="55572">
        <v>116959</v>
      </c>
      <c r="CF148" s="10" vm="13913">
        <v>116959</v>
      </c>
      <c r="CG148" s="10" vm="7341">
        <v>0</v>
      </c>
      <c r="CH148" s="10" vm="53827">
        <v>0</v>
      </c>
      <c r="CI148" s="10" vm="40526">
        <v>0</v>
      </c>
      <c r="CJ148" s="10" vm="33960">
        <v>0</v>
      </c>
      <c r="CK148" s="10" vm="27154">
        <v>116959</v>
      </c>
      <c r="CL148" s="10" vm="20487">
        <v>131</v>
      </c>
      <c r="CM148" s="10" vm="52319">
        <v>103</v>
      </c>
      <c r="CN148" s="10" vm="100593">
        <v>0</v>
      </c>
      <c r="CO148" s="10" vm="7121">
        <v>28</v>
      </c>
      <c r="CP148" s="10" vm="50708">
        <v>98</v>
      </c>
      <c r="CQ148" s="10" vm="40291">
        <v>0</v>
      </c>
      <c r="CR148" s="10" vm="33726">
        <v>98</v>
      </c>
      <c r="CS148" s="10" vm="26941">
        <v>0</v>
      </c>
      <c r="CT148" s="10" vm="20273">
        <v>0</v>
      </c>
      <c r="CU148" s="10" vm="48913">
        <v>0</v>
      </c>
      <c r="CV148" s="10" vm="13498">
        <v>0</v>
      </c>
      <c r="CW148" s="10" vm="6919">
        <v>0</v>
      </c>
      <c r="CX148" s="10" vm="47338">
        <v>0</v>
      </c>
      <c r="CY148" s="10" vm="40063">
        <v>0</v>
      </c>
      <c r="CZ148" s="10" vm="33495">
        <v>0</v>
      </c>
      <c r="DA148" s="10" vm="26707">
        <v>0</v>
      </c>
      <c r="DB148" s="81" vm="20050">
        <v>0</v>
      </c>
      <c r="DC148" s="81" vm="45602">
        <v>0</v>
      </c>
      <c r="DD148" s="81" vm="13279">
        <v>0</v>
      </c>
      <c r="DE148" s="81" vm="6745">
        <v>0</v>
      </c>
      <c r="DF148" s="10" vm="43857">
        <v>130</v>
      </c>
      <c r="DG148" s="10" vm="39854">
        <v>0</v>
      </c>
      <c r="DH148" s="10" vm="33292">
        <v>130</v>
      </c>
      <c r="DI148" s="10" vm="26483">
        <v>0</v>
      </c>
      <c r="DJ148" s="10" vm="19826">
        <v>359</v>
      </c>
      <c r="DK148" s="10" vm="55346">
        <v>103</v>
      </c>
      <c r="DL148" s="10" vm="13062">
        <v>228</v>
      </c>
      <c r="DM148" s="10" vm="6523">
        <v>28</v>
      </c>
      <c r="DN148" s="10" vm="53607">
        <v>0</v>
      </c>
      <c r="DO148" s="10" vm="39617">
        <v>0</v>
      </c>
      <c r="DP148" s="10" vm="33104">
        <v>0</v>
      </c>
      <c r="DQ148" s="10" vm="26253">
        <v>0</v>
      </c>
      <c r="DR148" s="10" vm="19632">
        <v>0</v>
      </c>
      <c r="DS148" s="10" vm="65830">
        <v>0</v>
      </c>
      <c r="DT148" s="10" vm="12860">
        <v>0</v>
      </c>
      <c r="DU148" s="10" vm="6318">
        <v>0</v>
      </c>
      <c r="DV148" s="10" vm="50487">
        <v>0</v>
      </c>
      <c r="DW148" s="10" vm="39382">
        <v>0</v>
      </c>
      <c r="DX148" s="10" vm="32869">
        <v>0</v>
      </c>
      <c r="DY148" s="10" vm="26033">
        <v>0</v>
      </c>
      <c r="DZ148" s="10" vm="19405">
        <v>0</v>
      </c>
      <c r="EA148" s="10" vm="48685">
        <v>0</v>
      </c>
      <c r="EB148" s="10" vm="12650">
        <v>0</v>
      </c>
      <c r="EC148" s="10" vm="6117">
        <v>0</v>
      </c>
      <c r="ED148" s="10" vm="47117">
        <v>0</v>
      </c>
      <c r="EE148" s="10" vm="39167">
        <v>0</v>
      </c>
      <c r="EF148" s="10" vm="32641">
        <v>0</v>
      </c>
      <c r="EG148" s="10" vm="25806">
        <v>0</v>
      </c>
      <c r="EH148" s="81" vm="19194">
        <v>0</v>
      </c>
      <c r="EI148" s="81" vm="45384">
        <v>0</v>
      </c>
      <c r="EJ148" s="81" vm="12432">
        <v>0</v>
      </c>
      <c r="EK148" s="81" vm="5942">
        <v>0</v>
      </c>
      <c r="EL148" s="10" vm="43640">
        <v>960</v>
      </c>
      <c r="EM148" s="10" vm="38939">
        <v>0</v>
      </c>
      <c r="EN148" s="10" vm="32440">
        <v>297</v>
      </c>
      <c r="EO148" s="10" vm="25576">
        <v>663</v>
      </c>
      <c r="EP148" s="10" vm="18986">
        <v>960</v>
      </c>
      <c r="EQ148" s="10" vm="55135">
        <v>0</v>
      </c>
      <c r="ER148" s="10" vm="12213">
        <v>297</v>
      </c>
      <c r="ES148" s="10" vm="5720">
        <v>663</v>
      </c>
      <c r="ET148" s="10" vm="53392">
        <v>1319</v>
      </c>
      <c r="EU148" s="10" vm="38715">
        <v>103</v>
      </c>
      <c r="EV148" s="10" vm="32247">
        <v>525</v>
      </c>
      <c r="EW148" s="10" vm="25346">
        <v>691</v>
      </c>
      <c r="EX148" s="10" vm="18782">
        <v>932</v>
      </c>
      <c r="EY148" s="10" vm="51982">
        <v>345</v>
      </c>
      <c r="EZ148" s="10" vm="12014">
        <v>402</v>
      </c>
      <c r="FA148" s="10" vm="5516">
        <v>317</v>
      </c>
      <c r="FB148" s="10" vm="50257">
        <v>297279</v>
      </c>
      <c r="FC148" s="10" vm="38484">
        <v>0</v>
      </c>
      <c r="FD148" s="10" vm="32017">
        <v>297279</v>
      </c>
      <c r="FE148" s="10" vm="25118">
        <v>13940</v>
      </c>
      <c r="FF148" s="10" vm="18556">
        <v>6085</v>
      </c>
      <c r="FG148" s="10" vm="48463">
        <v>0</v>
      </c>
      <c r="FH148" s="10" vm="11836">
        <v>-1802</v>
      </c>
      <c r="FI148" s="10" vm="5295">
        <v>9980</v>
      </c>
      <c r="FJ148" s="10" vm="46893">
        <v>367</v>
      </c>
      <c r="FK148" s="10" vm="38278">
        <v>0</v>
      </c>
      <c r="FL148" s="10" vm="31784">
        <v>325849</v>
      </c>
      <c r="FM148" s="10" vm="24882">
        <v>95133</v>
      </c>
      <c r="FN148" s="10" vm="18365">
        <v>10752</v>
      </c>
      <c r="FO148" s="10" vm="45175">
        <v>0</v>
      </c>
      <c r="FP148" s="10" vm="11621">
        <v>0</v>
      </c>
      <c r="FQ148" s="10" vm="5089">
        <v>-913</v>
      </c>
      <c r="FR148" s="10" vm="43420">
        <v>0</v>
      </c>
      <c r="FS148" s="10" vm="38032">
        <v>0</v>
      </c>
      <c r="FT148" s="10" vm="31550">
        <v>104972</v>
      </c>
      <c r="FU148" s="10" vm="24658">
        <v>220877</v>
      </c>
      <c r="FV148" s="10" vm="18173">
        <v>202146</v>
      </c>
      <c r="FW148" s="81" vm="54915">
        <v>1510</v>
      </c>
      <c r="FX148" s="81" vm="11405">
        <v>0</v>
      </c>
      <c r="FY148" s="81" vm="62910">
        <v>0</v>
      </c>
      <c r="FZ148" s="81" vm="53174">
        <v>15</v>
      </c>
      <c r="GA148" s="81" vm="37832">
        <v>1525</v>
      </c>
      <c r="GB148" s="10" vm="31328">
        <v>43</v>
      </c>
      <c r="GC148" s="10" vm="24428">
        <v>34</v>
      </c>
      <c r="GD148" s="10" vm="17958">
        <v>9</v>
      </c>
      <c r="GE148" s="10" vm="100742">
        <v>821</v>
      </c>
      <c r="GF148" s="10" vm="11186">
        <v>208</v>
      </c>
      <c r="GG148" s="10" vm="4719">
        <v>613</v>
      </c>
      <c r="GH148" s="10" vm="50043">
        <v>1631</v>
      </c>
      <c r="GI148" s="10" vm="37597">
        <v>262</v>
      </c>
      <c r="GJ148" s="10" vm="31102">
        <v>1369</v>
      </c>
      <c r="GK148" s="10" vm="24203">
        <v>0</v>
      </c>
      <c r="GL148" s="10" vm="17735">
        <v>0</v>
      </c>
      <c r="GM148" s="10" vm="48273">
        <v>0</v>
      </c>
      <c r="GN148" s="10" vm="10977">
        <v>0</v>
      </c>
      <c r="GO148" s="10" vm="4495">
        <v>0</v>
      </c>
      <c r="GP148" s="10" vm="46666">
        <v>0</v>
      </c>
      <c r="GQ148" s="10" vm="37389">
        <v>0</v>
      </c>
      <c r="GR148" s="10" vm="30871">
        <v>0</v>
      </c>
      <c r="GS148" s="10" vm="23976">
        <v>0</v>
      </c>
      <c r="GT148" s="10" vm="17517">
        <v>2495</v>
      </c>
      <c r="GU148" s="10" vm="44961">
        <v>504</v>
      </c>
      <c r="GV148" s="10" vm="10766">
        <v>1991</v>
      </c>
      <c r="GW148" s="10" vm="4286">
        <v>1193</v>
      </c>
      <c r="GX148" s="81" vm="43202">
        <v>0</v>
      </c>
      <c r="GY148" s="10" vm="37151">
        <v>0</v>
      </c>
      <c r="GZ148" s="10" vm="30666">
        <v>0</v>
      </c>
      <c r="HA148" s="10" vm="23747">
        <v>0</v>
      </c>
      <c r="HB148" s="10" vm="17300">
        <v>0</v>
      </c>
      <c r="HC148" s="81" vm="54693">
        <v>0</v>
      </c>
      <c r="HD148" s="81" vm="10549">
        <v>488</v>
      </c>
      <c r="HE148" s="10" vm="4060">
        <v>1681</v>
      </c>
      <c r="HF148" s="10" vm="52942">
        <v>283</v>
      </c>
      <c r="HG148" s="10" vm="36945">
        <v>2403</v>
      </c>
      <c r="HH148" s="10" vm="30471">
        <v>0</v>
      </c>
      <c r="HI148" s="10" vm="23525">
        <v>0</v>
      </c>
      <c r="HJ148" s="10" vm="17090">
        <v>3870</v>
      </c>
      <c r="HK148" s="10" vm="51558">
        <v>0</v>
      </c>
      <c r="HL148" s="10" vm="63753">
        <v>0</v>
      </c>
      <c r="HM148" s="10" vm="3851">
        <v>0</v>
      </c>
      <c r="HN148" s="10" vm="49826">
        <v>549</v>
      </c>
      <c r="HO148" s="10" vm="36709">
        <v>7105</v>
      </c>
      <c r="HP148" s="10" vm="30237">
        <v>8</v>
      </c>
      <c r="HQ148" s="10" vm="23291">
        <v>7538</v>
      </c>
      <c r="HR148" s="10" vm="16865">
        <v>7546</v>
      </c>
      <c r="HS148" s="10" vm="48082">
        <v>0</v>
      </c>
      <c r="HT148" s="10" vm="10129">
        <v>0</v>
      </c>
      <c r="HU148" s="10" vm="3630">
        <v>0</v>
      </c>
      <c r="HV148" s="10" vm="46468">
        <v>4865</v>
      </c>
      <c r="HW148" s="10" vm="36492">
        <v>-236</v>
      </c>
      <c r="HX148" s="10" vm="30005">
        <v>0</v>
      </c>
      <c r="HY148" s="10" vm="23058">
        <v>243</v>
      </c>
      <c r="HZ148" s="10" vm="16650">
        <v>0</v>
      </c>
      <c r="IA148" s="10" vm="44736">
        <v>0</v>
      </c>
      <c r="IB148" s="10" vm="9911">
        <v>0</v>
      </c>
      <c r="IC148" s="10" vm="3420">
        <v>4872</v>
      </c>
      <c r="ID148" s="10" vm="42980">
        <v>277</v>
      </c>
      <c r="IE148" s="10" vm="36266">
        <v>281</v>
      </c>
      <c r="IF148" s="10" vm="29770">
        <v>0</v>
      </c>
      <c r="IG148" s="10" vm="22856">
        <v>558</v>
      </c>
      <c r="IH148" s="10" vm="16431">
        <v>6085</v>
      </c>
      <c r="II148" s="10" vm="54477">
        <v>10954</v>
      </c>
      <c r="IJ148" s="10" vm="9699">
        <v>8</v>
      </c>
      <c r="IK148" s="10" vm="3190">
        <v>102</v>
      </c>
      <c r="IL148" s="10" vm="52724">
        <v>-40</v>
      </c>
      <c r="IM148" s="10" vm="36044">
        <v>105</v>
      </c>
      <c r="IN148" s="10" vm="29535">
        <v>10263</v>
      </c>
      <c r="IO148" s="81" vm="22659">
        <v>10276</v>
      </c>
      <c r="IP148" s="10" vm="16220">
        <v>0</v>
      </c>
      <c r="IQ148" s="10" vm="51367">
        <v>0</v>
      </c>
      <c r="IR148" s="10" vm="9491">
        <v>0</v>
      </c>
      <c r="IS148" s="81" vm="2979">
        <v>0</v>
      </c>
      <c r="IT148" s="10" vm="49598">
        <v>0</v>
      </c>
    </row>
    <row r="149" spans="1:254" x14ac:dyDescent="0.25">
      <c r="A149" s="8" t="s">
        <v>277</v>
      </c>
      <c r="B149" s="8" t="s">
        <v>513</v>
      </c>
      <c r="C149" s="89">
        <v>44651</v>
      </c>
      <c r="D149" s="76" vm="16012">
        <v>12</v>
      </c>
      <c r="E149" s="10" vm="9273">
        <v>158747</v>
      </c>
      <c r="F149" s="10" vm="47928">
        <v>-130407</v>
      </c>
      <c r="G149" s="10" vm="42743">
        <v>-5422</v>
      </c>
      <c r="H149" s="10" vm="59695">
        <v>22918</v>
      </c>
      <c r="I149" s="10" vm="29294">
        <v>-74</v>
      </c>
      <c r="J149" s="10" vm="63489">
        <v>22844</v>
      </c>
      <c r="K149" s="10" vm="46274">
        <v>0</v>
      </c>
      <c r="L149" s="10" vm="15792">
        <v>0</v>
      </c>
      <c r="M149" s="10" vm="9054">
        <v>0</v>
      </c>
      <c r="N149" s="10" vm="44521">
        <v>3834</v>
      </c>
      <c r="O149" s="10" vm="42523">
        <v>-48700</v>
      </c>
      <c r="P149" s="10" vm="35822">
        <v>207</v>
      </c>
      <c r="Q149" s="10" vm="64407">
        <v>0</v>
      </c>
      <c r="R149" s="10" vm="22427">
        <v>0</v>
      </c>
      <c r="S149" s="10" vm="55975">
        <v>0</v>
      </c>
      <c r="T149" s="10" vm="15581">
        <v>-21815</v>
      </c>
      <c r="U149" s="10" vm="8839">
        <v>0</v>
      </c>
      <c r="V149" s="10" vm="54272">
        <v>-21815</v>
      </c>
      <c r="W149" s="10" vm="42300">
        <v>0</v>
      </c>
      <c r="X149" s="10" vm="35586">
        <v>8902</v>
      </c>
      <c r="Y149" s="10" vm="28990">
        <v>0</v>
      </c>
      <c r="Z149" s="10" vm="22205">
        <v>0</v>
      </c>
      <c r="AA149" s="10" vm="66108">
        <v>-12913</v>
      </c>
      <c r="AB149" s="10" vm="15392">
        <v>125576</v>
      </c>
      <c r="AC149" s="10" vm="8636">
        <v>12854</v>
      </c>
      <c r="AD149" s="10" vm="51155">
        <v>138430</v>
      </c>
      <c r="AE149" s="10" vm="42087">
        <v>5386</v>
      </c>
      <c r="AF149" s="10" vm="35352">
        <v>0</v>
      </c>
      <c r="AG149" s="10" vm="28765">
        <v>38</v>
      </c>
      <c r="AH149" s="10" vm="21983">
        <v>299</v>
      </c>
      <c r="AI149" s="10" vm="49365">
        <v>144153</v>
      </c>
      <c r="AJ149" s="10" vm="15187">
        <v>27372</v>
      </c>
      <c r="AK149" s="10" vm="63239">
        <v>14558</v>
      </c>
      <c r="AL149" s="10" vm="47771">
        <v>31567</v>
      </c>
      <c r="AM149" s="10" vm="41862">
        <v>20160</v>
      </c>
      <c r="AN149" s="10" vm="35128">
        <v>1889</v>
      </c>
      <c r="AO149" s="10" vm="28531">
        <v>1269</v>
      </c>
      <c r="AP149" s="10" vm="21769">
        <v>0</v>
      </c>
      <c r="AQ149" s="10" vm="46055">
        <v>21874</v>
      </c>
      <c r="AR149" s="10" vm="14967">
        <v>4418</v>
      </c>
      <c r="AS149" s="10" vm="8344">
        <v>59</v>
      </c>
      <c r="AT149" s="10" vm="44290">
        <v>123166</v>
      </c>
      <c r="AU149" s="10" vm="41650">
        <v>20987</v>
      </c>
      <c r="AV149" s="10" vm="64893">
        <v>2473</v>
      </c>
      <c r="AW149" s="10" vm="28312">
        <v>1103605</v>
      </c>
      <c r="AX149" s="10" vm="21562">
        <v>0</v>
      </c>
      <c r="AY149" s="10" vm="55793">
        <v>15632</v>
      </c>
      <c r="AZ149" s="10" vm="14750">
        <v>0</v>
      </c>
      <c r="BA149" s="10" vm="8124">
        <v>0</v>
      </c>
      <c r="BB149" s="10" vm="54043">
        <v>16183</v>
      </c>
      <c r="BC149" s="10" vm="41427">
        <v>15</v>
      </c>
      <c r="BD149" s="10" vm="34805">
        <v>0</v>
      </c>
      <c r="BE149" s="10" vm="28054">
        <v>234</v>
      </c>
      <c r="BF149" s="10" vm="21351">
        <v>0</v>
      </c>
      <c r="BG149" s="10" vm="65975">
        <v>1135669</v>
      </c>
      <c r="BH149" s="10" vm="14545">
        <v>4565</v>
      </c>
      <c r="BI149" s="10" vm="63165">
        <v>52311</v>
      </c>
      <c r="BJ149" s="10" vm="50932">
        <v>31928</v>
      </c>
      <c r="BK149" s="10" vm="41189">
        <v>50</v>
      </c>
      <c r="BL149" s="10" vm="34572">
        <v>55276</v>
      </c>
      <c r="BM149" s="10" vm="27843">
        <v>144130</v>
      </c>
      <c r="BN149" s="10" vm="21129">
        <v>6988</v>
      </c>
      <c r="BO149" s="10" vm="49140">
        <v>0</v>
      </c>
      <c r="BP149" s="10" vm="14340">
        <v>5559</v>
      </c>
      <c r="BQ149" s="10" vm="7733">
        <v>27838</v>
      </c>
      <c r="BR149" s="10" vm="47553">
        <v>40385</v>
      </c>
      <c r="BS149" s="10" vm="40970">
        <v>103745</v>
      </c>
      <c r="BT149" s="10" vm="34347">
        <v>1239414</v>
      </c>
      <c r="BU149" s="10" vm="27626">
        <v>377965</v>
      </c>
      <c r="BV149" s="10" vm="20911">
        <v>0</v>
      </c>
      <c r="BW149" s="10" vm="45832">
        <v>0</v>
      </c>
      <c r="BX149" s="10" vm="14125">
        <v>453825</v>
      </c>
      <c r="BY149" s="10" vm="7558">
        <v>0</v>
      </c>
      <c r="BZ149" s="10" vm="44077">
        <v>0</v>
      </c>
      <c r="CA149" s="10" vm="40742">
        <v>6772</v>
      </c>
      <c r="CB149" s="10" vm="34158">
        <v>838562</v>
      </c>
      <c r="CC149" s="10" vm="27388">
        <v>16829</v>
      </c>
      <c r="CD149" s="10" vm="20704">
        <v>1279</v>
      </c>
      <c r="CE149" s="10" vm="55579">
        <v>382744</v>
      </c>
      <c r="CF149" s="10" vm="13906">
        <v>382744</v>
      </c>
      <c r="CG149" s="10" vm="7344">
        <v>0</v>
      </c>
      <c r="CH149" s="10" vm="53822">
        <v>0</v>
      </c>
      <c r="CI149" s="10" vm="40519">
        <v>0</v>
      </c>
      <c r="CJ149" s="10" vm="33968">
        <v>0</v>
      </c>
      <c r="CK149" s="10" vm="27174">
        <v>382744</v>
      </c>
      <c r="CL149" s="10" vm="20495">
        <v>6343</v>
      </c>
      <c r="CM149" s="10" vm="52325">
        <v>5422</v>
      </c>
      <c r="CN149" s="10" vm="13698">
        <v>0</v>
      </c>
      <c r="CO149" s="10" vm="7129">
        <v>921</v>
      </c>
      <c r="CP149" s="10" vm="50707">
        <v>0</v>
      </c>
      <c r="CQ149" s="10" vm="40297">
        <v>0</v>
      </c>
      <c r="CR149" s="10" vm="33733">
        <v>0</v>
      </c>
      <c r="CS149" s="10" vm="26942">
        <v>0</v>
      </c>
      <c r="CT149" s="10" vm="20275">
        <v>0</v>
      </c>
      <c r="CU149" s="10" vm="48914">
        <v>0</v>
      </c>
      <c r="CV149" s="10" vm="13490">
        <v>635</v>
      </c>
      <c r="CW149" s="10" vm="6934">
        <v>-635</v>
      </c>
      <c r="CX149" s="10" vm="47308">
        <v>1240</v>
      </c>
      <c r="CY149" s="10" vm="40064">
        <v>0</v>
      </c>
      <c r="CZ149" s="10" vm="33500">
        <v>1926</v>
      </c>
      <c r="DA149" s="10" vm="26708">
        <v>-686</v>
      </c>
      <c r="DB149" s="81" vm="20057">
        <v>0</v>
      </c>
      <c r="DC149" s="81" vm="45610">
        <v>0</v>
      </c>
      <c r="DD149" s="81" vm="13271">
        <v>0</v>
      </c>
      <c r="DE149" s="81" vm="6751">
        <v>0</v>
      </c>
      <c r="DF149" s="10" vm="43852">
        <v>3438</v>
      </c>
      <c r="DG149" s="10" vm="39847">
        <v>0</v>
      </c>
      <c r="DH149" s="10" vm="64686">
        <v>2011</v>
      </c>
      <c r="DI149" s="10" vm="26482">
        <v>1427</v>
      </c>
      <c r="DJ149" s="10" vm="19845">
        <v>11021</v>
      </c>
      <c r="DK149" s="10" vm="55358">
        <v>5422</v>
      </c>
      <c r="DL149" s="10" vm="13054">
        <v>4572</v>
      </c>
      <c r="DM149" s="10" vm="6534">
        <v>1027</v>
      </c>
      <c r="DN149" s="10" vm="53605">
        <v>0</v>
      </c>
      <c r="DO149" s="10" vm="39623">
        <v>0</v>
      </c>
      <c r="DP149" s="10" vm="33111">
        <v>0</v>
      </c>
      <c r="DQ149" s="10" vm="26234">
        <v>0</v>
      </c>
      <c r="DR149" s="10" vm="19634">
        <v>0</v>
      </c>
      <c r="DS149" s="10" vm="52168">
        <v>0</v>
      </c>
      <c r="DT149" s="10" vm="12852">
        <v>0</v>
      </c>
      <c r="DU149" s="10" vm="6319">
        <v>0</v>
      </c>
      <c r="DV149" s="10" vm="50481">
        <v>0</v>
      </c>
      <c r="DW149" s="10" vm="39390">
        <v>0</v>
      </c>
      <c r="DX149" s="10" vm="32876">
        <v>0</v>
      </c>
      <c r="DY149" s="10" vm="26019">
        <v>0</v>
      </c>
      <c r="DZ149" s="10" vm="19414">
        <v>1053</v>
      </c>
      <c r="EA149" s="10" vm="48693">
        <v>0</v>
      </c>
      <c r="EB149" s="10" vm="12643">
        <v>393</v>
      </c>
      <c r="EC149" s="10" vm="6127">
        <v>660</v>
      </c>
      <c r="ED149" s="10" vm="47112">
        <v>0</v>
      </c>
      <c r="EE149" s="10" vm="39180">
        <v>0</v>
      </c>
      <c r="EF149" s="10" vm="32648">
        <v>0</v>
      </c>
      <c r="EG149" s="10" vm="25799">
        <v>0</v>
      </c>
      <c r="EH149" s="81" vm="19199">
        <v>0</v>
      </c>
      <c r="EI149" s="81" vm="45387">
        <v>0</v>
      </c>
      <c r="EJ149" s="81" vm="12425">
        <v>0</v>
      </c>
      <c r="EK149" s="81" vm="5945">
        <v>0</v>
      </c>
      <c r="EL149" s="10" vm="43637">
        <v>2520</v>
      </c>
      <c r="EM149" s="10" vm="38959">
        <v>0</v>
      </c>
      <c r="EN149" s="10" vm="32445">
        <v>2276</v>
      </c>
      <c r="EO149" s="10" vm="25572">
        <v>244</v>
      </c>
      <c r="EP149" s="10" vm="18992">
        <v>3573</v>
      </c>
      <c r="EQ149" s="10" vm="55143">
        <v>0</v>
      </c>
      <c r="ER149" s="10" vm="12206">
        <v>2669</v>
      </c>
      <c r="ES149" s="10" vm="5730">
        <v>904</v>
      </c>
      <c r="ET149" s="10" vm="53373">
        <v>14594</v>
      </c>
      <c r="EU149" s="10" vm="38729">
        <v>5422</v>
      </c>
      <c r="EV149" s="10" vm="32254">
        <v>7241</v>
      </c>
      <c r="EW149" s="10" vm="25332">
        <v>1931</v>
      </c>
      <c r="EX149" s="10" vm="18784">
        <v>7723</v>
      </c>
      <c r="EY149" s="10" vm="51983">
        <v>2397</v>
      </c>
      <c r="EZ149" s="10" vm="12009">
        <v>3080</v>
      </c>
      <c r="FA149" s="10" vm="5519">
        <v>2395</v>
      </c>
      <c r="FB149" s="10" vm="50251">
        <v>774758</v>
      </c>
      <c r="FC149" s="10" vm="38505">
        <v>0</v>
      </c>
      <c r="FD149" s="10" vm="32023">
        <v>774758</v>
      </c>
      <c r="FE149" s="10" vm="25106">
        <v>41863</v>
      </c>
      <c r="FF149" s="10" vm="18564">
        <v>18043</v>
      </c>
      <c r="FG149" s="10" vm="48470">
        <v>0</v>
      </c>
      <c r="FH149" s="10" vm="11828">
        <v>-14148</v>
      </c>
      <c r="FI149" s="10" vm="5304">
        <v>596910</v>
      </c>
      <c r="FJ149" s="10" vm="46888">
        <v>-6525</v>
      </c>
      <c r="FK149" s="10" vm="38291">
        <v>0</v>
      </c>
      <c r="FL149" s="10" vm="31791">
        <v>1410901</v>
      </c>
      <c r="FM149" s="10" vm="24877">
        <v>148015</v>
      </c>
      <c r="FN149" s="10" vm="18369">
        <v>21948</v>
      </c>
      <c r="FO149" s="10" vm="45177">
        <v>4418</v>
      </c>
      <c r="FP149" s="10" vm="11613">
        <v>0</v>
      </c>
      <c r="FQ149" s="10" vm="5090">
        <v>-1204</v>
      </c>
      <c r="FR149" s="10" vm="43417">
        <v>138223</v>
      </c>
      <c r="FS149" s="10" vm="38059">
        <v>-4104</v>
      </c>
      <c r="FT149" s="10" vm="31557">
        <v>307296</v>
      </c>
      <c r="FU149" s="10" vm="24655">
        <v>1103605</v>
      </c>
      <c r="FV149" s="10" vm="18182">
        <v>626743</v>
      </c>
      <c r="FW149" s="81" vm="54923">
        <v>8288</v>
      </c>
      <c r="FX149" s="81" vm="11398">
        <v>0</v>
      </c>
      <c r="FY149" s="81" vm="4902">
        <v>0</v>
      </c>
      <c r="FZ149" s="81" vm="53156">
        <v>7895</v>
      </c>
      <c r="GA149" s="81" vm="37846">
        <v>16183</v>
      </c>
      <c r="GB149" s="10" vm="31334">
        <v>2505</v>
      </c>
      <c r="GC149" s="10" vm="24413">
        <v>2844</v>
      </c>
      <c r="GD149" s="10" vm="17960">
        <v>-339</v>
      </c>
      <c r="GE149" s="10" vm="51758">
        <v>982</v>
      </c>
      <c r="GF149" s="10" vm="11179">
        <v>1182</v>
      </c>
      <c r="GG149" s="10" vm="4720">
        <v>-200</v>
      </c>
      <c r="GH149" s="10" vm="50036">
        <v>3060</v>
      </c>
      <c r="GI149" s="10" vm="37625">
        <v>1825</v>
      </c>
      <c r="GJ149" s="10" vm="31109">
        <v>1235</v>
      </c>
      <c r="GK149" s="10" vm="24188">
        <v>0</v>
      </c>
      <c r="GL149" s="10" vm="17742">
        <v>0</v>
      </c>
      <c r="GM149" s="10" vm="65612">
        <v>0</v>
      </c>
      <c r="GN149" s="10" vm="63772">
        <v>2525</v>
      </c>
      <c r="GO149" s="10" vm="4507">
        <v>3282</v>
      </c>
      <c r="GP149" s="10" vm="46661">
        <v>-757</v>
      </c>
      <c r="GQ149" s="10" vm="37402">
        <v>0</v>
      </c>
      <c r="GR149" s="10" vm="30878">
        <v>13</v>
      </c>
      <c r="GS149" s="10" vm="23969">
        <v>-13</v>
      </c>
      <c r="GT149" s="10" vm="17522">
        <v>9072</v>
      </c>
      <c r="GU149" s="10" vm="44964">
        <v>9146</v>
      </c>
      <c r="GV149" s="10" vm="10759">
        <v>-74</v>
      </c>
      <c r="GW149" s="10" vm="4288">
        <v>10892</v>
      </c>
      <c r="GX149" s="81" vm="43199">
        <v>39042</v>
      </c>
      <c r="GY149" s="10" vm="37178">
        <v>0</v>
      </c>
      <c r="GZ149" s="10" vm="30672">
        <v>3656</v>
      </c>
      <c r="HA149" s="10" vm="23743">
        <v>0</v>
      </c>
      <c r="HB149" s="10" vm="17308">
        <v>0</v>
      </c>
      <c r="HC149" s="81" vm="54701">
        <v>0</v>
      </c>
      <c r="HD149" s="81" vm="10542">
        <v>1686</v>
      </c>
      <c r="HE149" s="10" vm="4070">
        <v>55276</v>
      </c>
      <c r="HF149" s="10" vm="52924">
        <v>2493</v>
      </c>
      <c r="HG149" s="10" vm="36959">
        <v>5215</v>
      </c>
      <c r="HH149" s="10" vm="30478">
        <v>910</v>
      </c>
      <c r="HI149" s="10" vm="23510">
        <v>0</v>
      </c>
      <c r="HJ149" s="10" vm="17092">
        <v>16735</v>
      </c>
      <c r="HK149" s="10" vm="51559">
        <v>0</v>
      </c>
      <c r="HL149" s="10" vm="10332">
        <v>0</v>
      </c>
      <c r="HM149" s="10" vm="3854">
        <v>0</v>
      </c>
      <c r="HN149" s="10" vm="49820">
        <v>2485</v>
      </c>
      <c r="HO149" s="10" vm="36735">
        <v>27838</v>
      </c>
      <c r="HP149" s="10" vm="30244">
        <v>2688</v>
      </c>
      <c r="HQ149" s="10" vm="23280">
        <v>4084</v>
      </c>
      <c r="HR149" s="10" vm="16872">
        <v>6772</v>
      </c>
      <c r="HS149" s="10" vm="48090">
        <v>0</v>
      </c>
      <c r="HT149" s="10" vm="10122">
        <v>1279</v>
      </c>
      <c r="HU149" s="10" vm="3639">
        <v>1279</v>
      </c>
      <c r="HV149" s="10" vm="65372">
        <v>9119</v>
      </c>
      <c r="HW149" s="10" vm="36505">
        <v>1034</v>
      </c>
      <c r="HX149" s="10" vm="30012">
        <v>36142</v>
      </c>
      <c r="HY149" s="10" vm="23053">
        <v>2989</v>
      </c>
      <c r="HZ149" s="10" vm="16654">
        <v>0</v>
      </c>
      <c r="IA149" s="10" vm="44738">
        <v>432</v>
      </c>
      <c r="IB149" s="10" vm="9904">
        <v>-1016</v>
      </c>
      <c r="IC149" s="10" vm="3421">
        <v>48700</v>
      </c>
      <c r="ID149" s="10" vm="42977">
        <v>342</v>
      </c>
      <c r="IE149" s="10" vm="36286">
        <v>1237</v>
      </c>
      <c r="IF149" s="10" vm="29777">
        <v>1939</v>
      </c>
      <c r="IG149" s="10" vm="22854">
        <v>3518</v>
      </c>
      <c r="IH149" s="10" vm="16439">
        <v>17985</v>
      </c>
      <c r="II149" s="10" vm="54485">
        <v>22829</v>
      </c>
      <c r="IJ149" s="10" vm="63332">
        <v>4418</v>
      </c>
      <c r="IK149" s="10" vm="3200">
        <v>240</v>
      </c>
      <c r="IL149" s="10" vm="52713">
        <v>-143</v>
      </c>
      <c r="IM149" s="10" vm="36057">
        <v>11899</v>
      </c>
      <c r="IN149" s="10" vm="29542">
        <v>29464</v>
      </c>
      <c r="IO149" s="81" vm="22644">
        <v>30282</v>
      </c>
      <c r="IP149" s="10" vm="16222">
        <v>0</v>
      </c>
      <c r="IQ149" s="10" vm="51368">
        <v>0</v>
      </c>
      <c r="IR149" s="10" vm="9484">
        <v>77</v>
      </c>
      <c r="IS149" s="81" vm="2981">
        <v>156</v>
      </c>
      <c r="IT149" s="10" vm="49592">
        <v>156</v>
      </c>
    </row>
    <row r="150" spans="1:254" x14ac:dyDescent="0.25">
      <c r="A150" s="8" t="s">
        <v>553</v>
      </c>
      <c r="B150" s="8" t="s">
        <v>554</v>
      </c>
      <c r="C150" s="89">
        <v>44651</v>
      </c>
      <c r="D150" s="76" vm="16019">
        <v>12</v>
      </c>
      <c r="E150" s="10" vm="9265">
        <v>332809</v>
      </c>
      <c r="F150" s="10" vm="47933">
        <v>-230951</v>
      </c>
      <c r="G150" s="10" vm="42750">
        <v>-29226</v>
      </c>
      <c r="H150" s="10" vm="59688">
        <v>72632</v>
      </c>
      <c r="I150" s="10" vm="29307">
        <v>26397</v>
      </c>
      <c r="J150" s="10" vm="63486">
        <v>99029</v>
      </c>
      <c r="K150" s="10" vm="46286">
        <v>0</v>
      </c>
      <c r="L150" s="10" vm="15799">
        <v>674</v>
      </c>
      <c r="M150" s="10" vm="9049">
        <v>0</v>
      </c>
      <c r="N150" s="10" vm="44525">
        <v>3393</v>
      </c>
      <c r="O150" s="10" vm="42525">
        <v>-53065</v>
      </c>
      <c r="P150" s="10" vm="35815">
        <v>4716</v>
      </c>
      <c r="Q150" s="10" vm="64409">
        <v>56159</v>
      </c>
      <c r="R150" s="10" vm="22424">
        <v>0</v>
      </c>
      <c r="S150" s="10" vm="55993">
        <v>0</v>
      </c>
      <c r="T150" s="10" vm="15587">
        <v>110906</v>
      </c>
      <c r="U150" s="10" vm="8809">
        <v>0</v>
      </c>
      <c r="V150" s="10" vm="54278">
        <v>110906</v>
      </c>
      <c r="W150" s="10" vm="42309">
        <v>0</v>
      </c>
      <c r="X150" s="10" vm="35579">
        <v>10553</v>
      </c>
      <c r="Y150" s="10" vm="29001">
        <v>0</v>
      </c>
      <c r="Z150" s="10" vm="22199">
        <v>0</v>
      </c>
      <c r="AA150" s="10" vm="66115">
        <v>121459</v>
      </c>
      <c r="AB150" s="10" vm="15398">
        <v>233786</v>
      </c>
      <c r="AC150" s="10" vm="8624">
        <v>28787</v>
      </c>
      <c r="AD150" s="10" vm="51157">
        <v>262573</v>
      </c>
      <c r="AE150" s="10" vm="42088">
        <v>9643</v>
      </c>
      <c r="AF150" s="10" vm="35345">
        <v>0</v>
      </c>
      <c r="AG150" s="10" vm="28768">
        <v>0</v>
      </c>
      <c r="AH150" s="10" vm="21977">
        <v>4894</v>
      </c>
      <c r="AI150" s="10" vm="49372">
        <v>277110</v>
      </c>
      <c r="AJ150" s="10" vm="15194">
        <v>48168</v>
      </c>
      <c r="AK150" s="10" vm="8486">
        <v>33640</v>
      </c>
      <c r="AL150" s="10" vm="47784">
        <v>31519</v>
      </c>
      <c r="AM150" s="10" vm="41873">
        <v>51489</v>
      </c>
      <c r="AN150" s="10" vm="35121">
        <v>6913</v>
      </c>
      <c r="AO150" s="10" vm="28542">
        <v>1662</v>
      </c>
      <c r="AP150" s="10" vm="21767">
        <v>0</v>
      </c>
      <c r="AQ150" s="10" vm="46062">
        <v>40383</v>
      </c>
      <c r="AR150" s="10" vm="14975">
        <v>-699</v>
      </c>
      <c r="AS150" s="10" vm="8341">
        <v>418</v>
      </c>
      <c r="AT150" s="10" vm="44297">
        <v>213493</v>
      </c>
      <c r="AU150" s="10" vm="41658">
        <v>63617</v>
      </c>
      <c r="AV150" s="10" vm="100694">
        <v>3482</v>
      </c>
      <c r="AW150" s="10" vm="28316">
        <v>3291033</v>
      </c>
      <c r="AX150" s="10" vm="21558">
        <v>0</v>
      </c>
      <c r="AY150" s="10" vm="55799">
        <v>16129</v>
      </c>
      <c r="AZ150" s="10" vm="14757">
        <v>0</v>
      </c>
      <c r="BA150" s="10" vm="8100">
        <v>0</v>
      </c>
      <c r="BB150" s="10" vm="54045">
        <v>118283</v>
      </c>
      <c r="BC150" s="10" vm="41428">
        <v>0</v>
      </c>
      <c r="BD150" s="10" vm="34798">
        <v>0</v>
      </c>
      <c r="BE150" s="10" vm="28087">
        <v>0</v>
      </c>
      <c r="BF150" s="10" vm="21345">
        <v>1170</v>
      </c>
      <c r="BG150" s="10" vm="65979">
        <v>3426615</v>
      </c>
      <c r="BH150" s="10" vm="14550">
        <v>59609</v>
      </c>
      <c r="BI150" s="10" vm="7902">
        <v>21977</v>
      </c>
      <c r="BJ150" s="10" vm="50939">
        <v>68873</v>
      </c>
      <c r="BK150" s="10" vm="41197">
        <v>0</v>
      </c>
      <c r="BL150" s="10" vm="34565">
        <v>91101</v>
      </c>
      <c r="BM150" s="10" vm="27857">
        <v>241560</v>
      </c>
      <c r="BN150" s="10" vm="21123">
        <v>20392</v>
      </c>
      <c r="BO150" s="10" vm="49147">
        <v>0</v>
      </c>
      <c r="BP150" s="10" vm="14348">
        <v>9703</v>
      </c>
      <c r="BQ150" s="10" vm="7728">
        <v>152064</v>
      </c>
      <c r="BR150" s="10" vm="47560">
        <v>182159</v>
      </c>
      <c r="BS150" s="10" vm="40976">
        <v>59401</v>
      </c>
      <c r="BT150" s="10" vm="34341">
        <v>3486016</v>
      </c>
      <c r="BU150" s="10" vm="27629">
        <v>1618853</v>
      </c>
      <c r="BV150" s="10" vm="20906">
        <v>0</v>
      </c>
      <c r="BW150" s="10" vm="45839">
        <v>0</v>
      </c>
      <c r="BX150" s="10" vm="14133">
        <v>942876</v>
      </c>
      <c r="BY150" s="10" vm="7553">
        <v>0</v>
      </c>
      <c r="BZ150" s="10" vm="44079">
        <v>21359</v>
      </c>
      <c r="CA150" s="10" vm="40761">
        <v>14051</v>
      </c>
      <c r="CB150" s="10" vm="64759">
        <v>2597139</v>
      </c>
      <c r="CC150" s="10" vm="27402">
        <v>23265</v>
      </c>
      <c r="CD150" s="10" vm="20701">
        <v>1240</v>
      </c>
      <c r="CE150" s="10" vm="55586">
        <v>864372</v>
      </c>
      <c r="CF150" s="10" vm="13914">
        <v>863249</v>
      </c>
      <c r="CG150" s="10" vm="7322">
        <v>0</v>
      </c>
      <c r="CH150" s="10" vm="53828">
        <v>552</v>
      </c>
      <c r="CI150" s="10" vm="40528">
        <v>0</v>
      </c>
      <c r="CJ150" s="10" vm="33961">
        <v>571</v>
      </c>
      <c r="CK150" s="10" vm="27179">
        <v>864372</v>
      </c>
      <c r="CL150" s="10" vm="20488">
        <v>34120</v>
      </c>
      <c r="CM150" s="10" vm="65898">
        <v>29226</v>
      </c>
      <c r="CN150" s="10" vm="13704">
        <v>0</v>
      </c>
      <c r="CO150" s="10" vm="7118">
        <v>4894</v>
      </c>
      <c r="CP150" s="10" vm="50709">
        <v>0</v>
      </c>
      <c r="CQ150" s="10" vm="40298">
        <v>0</v>
      </c>
      <c r="CR150" s="10" vm="33727">
        <v>0</v>
      </c>
      <c r="CS150" s="10" vm="26946">
        <v>0</v>
      </c>
      <c r="CT150" s="10" vm="20267">
        <v>0</v>
      </c>
      <c r="CU150" s="10" vm="48922">
        <v>0</v>
      </c>
      <c r="CV150" s="10" vm="13499">
        <v>0</v>
      </c>
      <c r="CW150" s="10" vm="6932">
        <v>0</v>
      </c>
      <c r="CX150" s="10" vm="47339">
        <v>0</v>
      </c>
      <c r="CY150" s="10" vm="40075">
        <v>0</v>
      </c>
      <c r="CZ150" s="10" vm="64717">
        <v>0</v>
      </c>
      <c r="DA150" s="10" vm="26721">
        <v>0</v>
      </c>
      <c r="DB150" s="81" vm="20054">
        <v>7765</v>
      </c>
      <c r="DC150" s="81" vm="45618">
        <v>0</v>
      </c>
      <c r="DD150" s="81" vm="13280">
        <v>0</v>
      </c>
      <c r="DE150" s="81" vm="6746">
        <v>7765</v>
      </c>
      <c r="DF150" s="10" vm="43858">
        <v>300</v>
      </c>
      <c r="DG150" s="10" vm="39855">
        <v>0</v>
      </c>
      <c r="DH150" s="10" vm="33293">
        <v>2463</v>
      </c>
      <c r="DI150" s="10" vm="26487">
        <v>-2163</v>
      </c>
      <c r="DJ150" s="10" vm="19842">
        <v>42185</v>
      </c>
      <c r="DK150" s="10" vm="55366">
        <v>29226</v>
      </c>
      <c r="DL150" s="10" vm="13063">
        <v>2463</v>
      </c>
      <c r="DM150" s="10" vm="6513">
        <v>10496</v>
      </c>
      <c r="DN150" s="10" vm="53608">
        <v>0</v>
      </c>
      <c r="DO150" s="10" vm="39624">
        <v>0</v>
      </c>
      <c r="DP150" s="10" vm="33105">
        <v>0</v>
      </c>
      <c r="DQ150" s="10" vm="26258">
        <v>0</v>
      </c>
      <c r="DR150" s="10" vm="19626">
        <v>8679</v>
      </c>
      <c r="DS150" s="10" vm="52174">
        <v>0</v>
      </c>
      <c r="DT150" s="10" vm="12861">
        <v>8324</v>
      </c>
      <c r="DU150" s="10" vm="6306">
        <v>355</v>
      </c>
      <c r="DV150" s="10" vm="50488">
        <v>0</v>
      </c>
      <c r="DW150" s="10" vm="39398">
        <v>0</v>
      </c>
      <c r="DX150" s="10" vm="32870">
        <v>0</v>
      </c>
      <c r="DY150" s="10" vm="26034">
        <v>0</v>
      </c>
      <c r="DZ150" s="10" vm="19406">
        <v>556</v>
      </c>
      <c r="EA150" s="10" vm="48700">
        <v>0</v>
      </c>
      <c r="EB150" s="10" vm="12651">
        <v>0</v>
      </c>
      <c r="EC150" s="10" vm="6120">
        <v>556</v>
      </c>
      <c r="ED150" s="10" vm="47118">
        <v>0</v>
      </c>
      <c r="EE150" s="10" vm="39173">
        <v>0</v>
      </c>
      <c r="EF150" s="10" vm="32642">
        <v>0</v>
      </c>
      <c r="EG150" s="10" vm="25807">
        <v>0</v>
      </c>
      <c r="EH150" s="81" vm="19195">
        <v>0</v>
      </c>
      <c r="EI150" s="81" vm="45394">
        <v>0</v>
      </c>
      <c r="EJ150" s="81" vm="12433">
        <v>0</v>
      </c>
      <c r="EK150" s="81" vm="5938">
        <v>0</v>
      </c>
      <c r="EL150" s="10" vm="43641">
        <v>4279</v>
      </c>
      <c r="EM150" s="10" vm="38952">
        <v>0</v>
      </c>
      <c r="EN150" s="10" vm="100667">
        <v>6671</v>
      </c>
      <c r="EO150" s="10" vm="25577">
        <v>-2392</v>
      </c>
      <c r="EP150" s="10" vm="18989">
        <v>13514</v>
      </c>
      <c r="EQ150" s="10" vm="55149">
        <v>0</v>
      </c>
      <c r="ER150" s="10" vm="12214">
        <v>14995</v>
      </c>
      <c r="ES150" s="10" vm="5710">
        <v>-1481</v>
      </c>
      <c r="ET150" s="10" vm="53393">
        <v>55699</v>
      </c>
      <c r="EU150" s="10" vm="38722">
        <v>29226</v>
      </c>
      <c r="EV150" s="10" vm="32248">
        <v>17458</v>
      </c>
      <c r="EW150" s="10" vm="25347">
        <v>9015</v>
      </c>
      <c r="EX150" s="10" vm="18776">
        <v>18942</v>
      </c>
      <c r="EY150" s="10" vm="51990">
        <v>601</v>
      </c>
      <c r="EZ150" s="10" vm="12015">
        <v>4018</v>
      </c>
      <c r="FA150" s="10" vm="5508">
        <v>601</v>
      </c>
      <c r="FB150" s="10" vm="50258">
        <v>3535916</v>
      </c>
      <c r="FC150" s="10" vm="38497">
        <v>0</v>
      </c>
      <c r="FD150" s="10" vm="32018">
        <v>3535916</v>
      </c>
      <c r="FE150" s="10" vm="25119">
        <v>235178</v>
      </c>
      <c r="FF150" s="10" vm="18557">
        <v>18572</v>
      </c>
      <c r="FG150" s="10" vm="48478">
        <v>0</v>
      </c>
      <c r="FH150" s="10" vm="11837">
        <v>-22673</v>
      </c>
      <c r="FI150" s="10" vm="5301">
        <v>0</v>
      </c>
      <c r="FJ150" s="10" vm="46894">
        <v>4773</v>
      </c>
      <c r="FK150" s="10" vm="38285">
        <v>0</v>
      </c>
      <c r="FL150" s="10" vm="31785">
        <v>3771766</v>
      </c>
      <c r="FM150" s="10" vm="24883">
        <v>450224</v>
      </c>
      <c r="FN150" s="10" vm="64068">
        <v>39073</v>
      </c>
      <c r="FO150" s="10" vm="45185">
        <v>0</v>
      </c>
      <c r="FP150" s="10" vm="11622">
        <v>0</v>
      </c>
      <c r="FQ150" s="10" vm="5086">
        <v>-8564</v>
      </c>
      <c r="FR150" s="10" vm="43421">
        <v>0</v>
      </c>
      <c r="FS150" s="10" vm="38052">
        <v>0</v>
      </c>
      <c r="FT150" s="10" vm="31551">
        <v>480733</v>
      </c>
      <c r="FU150" s="10" vm="24659">
        <v>3291033</v>
      </c>
      <c r="FV150" s="10" vm="18178">
        <v>3085692</v>
      </c>
      <c r="FW150" s="81" vm="54931">
        <v>114201</v>
      </c>
      <c r="FX150" s="81" vm="11406">
        <v>0</v>
      </c>
      <c r="FY150" s="81" vm="100543">
        <v>-120</v>
      </c>
      <c r="FZ150" s="81" vm="53175">
        <v>4202</v>
      </c>
      <c r="GA150" s="81" vm="37838">
        <v>118283</v>
      </c>
      <c r="GB150" s="10" vm="31329">
        <v>21210</v>
      </c>
      <c r="GC150" s="10" vm="24429">
        <v>10175</v>
      </c>
      <c r="GD150" s="10" vm="17952">
        <v>11035</v>
      </c>
      <c r="GE150" s="10" vm="51764">
        <v>2417</v>
      </c>
      <c r="GF150" s="10" vm="11187">
        <v>1553</v>
      </c>
      <c r="GG150" s="10" vm="4707">
        <v>864</v>
      </c>
      <c r="GH150" s="10" vm="50044">
        <v>0</v>
      </c>
      <c r="GI150" s="10" vm="37619">
        <v>0</v>
      </c>
      <c r="GJ150" s="10" vm="31103">
        <v>0</v>
      </c>
      <c r="GK150" s="10" vm="24204">
        <v>0</v>
      </c>
      <c r="GL150" s="10" vm="17736">
        <v>0</v>
      </c>
      <c r="GM150" s="10" vm="48283">
        <v>0</v>
      </c>
      <c r="GN150" s="10" vm="10978">
        <v>18747</v>
      </c>
      <c r="GO150" s="10" vm="4502">
        <v>4249</v>
      </c>
      <c r="GP150" s="10" vm="46667">
        <v>14498</v>
      </c>
      <c r="GQ150" s="10" vm="37395">
        <v>0</v>
      </c>
      <c r="GR150" s="10" vm="30872">
        <v>0</v>
      </c>
      <c r="GS150" s="10" vm="23977">
        <v>0</v>
      </c>
      <c r="GT150" s="10" vm="17518">
        <v>42374</v>
      </c>
      <c r="GU150" s="10" vm="44971">
        <v>15977</v>
      </c>
      <c r="GV150" s="10" vm="10767">
        <v>26397</v>
      </c>
      <c r="GW150" s="10" vm="4283">
        <v>222</v>
      </c>
      <c r="GX150" s="81" vm="43203">
        <v>62882</v>
      </c>
      <c r="GY150" s="10" vm="37171">
        <v>11</v>
      </c>
      <c r="GZ150" s="10" vm="64503">
        <v>6234</v>
      </c>
      <c r="HA150" s="10" vm="23748">
        <v>0</v>
      </c>
      <c r="HB150" s="10" vm="17305">
        <v>0</v>
      </c>
      <c r="HC150" s="81" vm="54708">
        <v>14686</v>
      </c>
      <c r="HD150" s="81" vm="10550">
        <v>7066</v>
      </c>
      <c r="HE150" s="10" vm="4059">
        <v>91101</v>
      </c>
      <c r="HF150" s="10" vm="52943">
        <v>6004</v>
      </c>
      <c r="HG150" s="10" vm="36953">
        <v>24841</v>
      </c>
      <c r="HH150" s="10" vm="30472">
        <v>3047</v>
      </c>
      <c r="HI150" s="10" vm="23526">
        <v>11680</v>
      </c>
      <c r="HJ150" s="10" vm="17085">
        <v>99329</v>
      </c>
      <c r="HK150" s="10" vm="51565">
        <v>0</v>
      </c>
      <c r="HL150" s="10" vm="10339">
        <v>0</v>
      </c>
      <c r="HM150" s="10" vm="3842">
        <v>0</v>
      </c>
      <c r="HN150" s="10" vm="65659">
        <v>7163</v>
      </c>
      <c r="HO150" s="10" vm="36728">
        <v>152064</v>
      </c>
      <c r="HP150" s="10" vm="30238">
        <v>7451</v>
      </c>
      <c r="HQ150" s="10" vm="23292">
        <v>6600</v>
      </c>
      <c r="HR150" s="10" vm="16866">
        <v>14051</v>
      </c>
      <c r="HS150" s="10" vm="48097">
        <v>0</v>
      </c>
      <c r="HT150" s="10" vm="10130">
        <v>1240</v>
      </c>
      <c r="HU150" s="10" vm="3636">
        <v>1240</v>
      </c>
      <c r="HV150" s="10" vm="65373">
        <v>32879</v>
      </c>
      <c r="HW150" s="10" vm="36498">
        <v>11417</v>
      </c>
      <c r="HX150" s="10" vm="30006">
        <v>11476</v>
      </c>
      <c r="HY150" s="10" vm="23059">
        <v>780</v>
      </c>
      <c r="HZ150" s="10" vm="16651">
        <v>52</v>
      </c>
      <c r="IA150" s="10" vm="44746">
        <v>9198</v>
      </c>
      <c r="IB150" s="10" vm="9912">
        <v>-12737</v>
      </c>
      <c r="IC150" s="10" vm="3418">
        <v>53065</v>
      </c>
      <c r="ID150" s="10" vm="42981">
        <v>1179</v>
      </c>
      <c r="IE150" s="10" vm="36280">
        <v>3592</v>
      </c>
      <c r="IF150" s="10" vm="29771">
        <v>5200</v>
      </c>
      <c r="IG150" s="10" vm="64234">
        <v>9971</v>
      </c>
      <c r="IH150" s="10" vm="16436">
        <v>18572</v>
      </c>
      <c r="II150" s="10" vm="54493">
        <v>43140</v>
      </c>
      <c r="IJ150" s="10" vm="9700">
        <v>-699</v>
      </c>
      <c r="IK150" s="10" vm="3167">
        <v>539</v>
      </c>
      <c r="IL150" s="10" vm="52725">
        <v>-228</v>
      </c>
      <c r="IM150" s="10" vm="36050">
        <v>33</v>
      </c>
      <c r="IN150" s="10" vm="29536">
        <v>40788</v>
      </c>
      <c r="IO150" s="81" vm="22660">
        <v>41110</v>
      </c>
      <c r="IP150" s="10" vm="16215">
        <v>0</v>
      </c>
      <c r="IQ150" s="10" vm="51375">
        <v>0</v>
      </c>
      <c r="IR150" s="10" vm="9492">
        <v>-2</v>
      </c>
      <c r="IS150" s="81" vm="2966">
        <v>957</v>
      </c>
      <c r="IT150" s="10" vm="49599">
        <v>1897</v>
      </c>
    </row>
    <row r="151" spans="1:254" x14ac:dyDescent="0.25">
      <c r="A151" s="8" t="s">
        <v>202</v>
      </c>
      <c r="B151" s="8" t="s">
        <v>85</v>
      </c>
      <c r="C151" s="89">
        <v>44651</v>
      </c>
      <c r="D151" s="76" vm="16013">
        <v>12</v>
      </c>
      <c r="E151" s="10" vm="9274">
        <v>96714</v>
      </c>
      <c r="F151" s="10" vm="47929">
        <v>-42613</v>
      </c>
      <c r="G151" s="10" vm="42758">
        <v>-34693</v>
      </c>
      <c r="H151" s="10" vm="59696">
        <v>19408</v>
      </c>
      <c r="I151" s="10" vm="29302">
        <v>8189</v>
      </c>
      <c r="J151" s="10" vm="63490">
        <v>27597</v>
      </c>
      <c r="K151" s="10" vm="46280">
        <v>0</v>
      </c>
      <c r="L151" s="10" vm="15793">
        <v>1694</v>
      </c>
      <c r="M151" s="10" vm="9055">
        <v>0</v>
      </c>
      <c r="N151" s="10" vm="44522">
        <v>2292</v>
      </c>
      <c r="O151" s="10" vm="42532">
        <v>-9625</v>
      </c>
      <c r="P151" s="10" vm="35823">
        <v>0</v>
      </c>
      <c r="Q151" s="10" vm="64408">
        <v>0</v>
      </c>
      <c r="R151" s="10" vm="22428">
        <v>0</v>
      </c>
      <c r="S151" s="10" vm="55988">
        <v>0</v>
      </c>
      <c r="T151" s="10" vm="15582">
        <v>21958</v>
      </c>
      <c r="U151" s="10" vm="8840">
        <v>0</v>
      </c>
      <c r="V151" s="10" vm="54252">
        <v>21958</v>
      </c>
      <c r="W151" s="10" vm="42316">
        <v>0</v>
      </c>
      <c r="X151" s="10" vm="35587">
        <v>5041</v>
      </c>
      <c r="Y151" s="10" vm="28987">
        <v>0</v>
      </c>
      <c r="Z151" s="10" vm="22206">
        <v>0</v>
      </c>
      <c r="AA151" s="10" vm="66111">
        <v>26999</v>
      </c>
      <c r="AB151" s="10" vm="15393">
        <v>19080</v>
      </c>
      <c r="AC151" s="10" vm="8637">
        <v>3109</v>
      </c>
      <c r="AD151" s="10" vm="51150">
        <v>22189</v>
      </c>
      <c r="AE151" s="10" vm="42095">
        <v>787</v>
      </c>
      <c r="AF151" s="10" vm="64963">
        <v>0</v>
      </c>
      <c r="AG151" s="10" vm="28756">
        <v>0</v>
      </c>
      <c r="AH151" s="10" vm="21984">
        <v>507</v>
      </c>
      <c r="AI151" s="10" vm="49366">
        <v>23483</v>
      </c>
      <c r="AJ151" s="10" vm="15188">
        <v>3704</v>
      </c>
      <c r="AK151" s="10" vm="63240">
        <v>3273</v>
      </c>
      <c r="AL151" s="10" vm="47778">
        <v>58</v>
      </c>
      <c r="AM151" s="10" vm="41879">
        <v>28</v>
      </c>
      <c r="AN151" s="10" vm="35129">
        <v>0</v>
      </c>
      <c r="AO151" s="10" vm="28540">
        <v>6</v>
      </c>
      <c r="AP151" s="10" vm="21770">
        <v>0</v>
      </c>
      <c r="AQ151" s="10" vm="46056">
        <v>2972</v>
      </c>
      <c r="AR151" s="10" vm="14968">
        <v>0</v>
      </c>
      <c r="AS151" s="10" vm="8345">
        <v>0</v>
      </c>
      <c r="AT151" s="10" vm="44294">
        <v>10041</v>
      </c>
      <c r="AU151" s="10" vm="41666">
        <v>13442</v>
      </c>
      <c r="AV151" s="10" vm="64894">
        <v>140</v>
      </c>
      <c r="AW151" s="10" vm="28314">
        <v>501070</v>
      </c>
      <c r="AX151" s="10" vm="21563">
        <v>0</v>
      </c>
      <c r="AY151" s="10" vm="55794">
        <v>6099</v>
      </c>
      <c r="AZ151" s="10" vm="14751">
        <v>19158</v>
      </c>
      <c r="BA151" s="10" vm="8125">
        <v>9618</v>
      </c>
      <c r="BB151" s="10" vm="54025">
        <v>0</v>
      </c>
      <c r="BC151" s="10" vm="41436">
        <v>0</v>
      </c>
      <c r="BD151" s="10" vm="34806">
        <v>0</v>
      </c>
      <c r="BE151" s="10" vm="28073">
        <v>0</v>
      </c>
      <c r="BF151" s="10" vm="21352">
        <v>44013</v>
      </c>
      <c r="BG151" s="10" vm="52465">
        <v>579958</v>
      </c>
      <c r="BH151" s="10" vm="14546">
        <v>49425</v>
      </c>
      <c r="BI151" s="10" vm="7915">
        <v>42536</v>
      </c>
      <c r="BJ151" s="10" vm="50933">
        <v>54544</v>
      </c>
      <c r="BK151" s="10" vm="41204">
        <v>0</v>
      </c>
      <c r="BL151" s="10" vm="34573">
        <v>157980</v>
      </c>
      <c r="BM151" s="10" vm="27844">
        <v>304485</v>
      </c>
      <c r="BN151" s="10" vm="21130">
        <v>1350</v>
      </c>
      <c r="BO151" s="10" vm="49141">
        <v>0</v>
      </c>
      <c r="BP151" s="10" vm="14341">
        <v>771</v>
      </c>
      <c r="BQ151" s="10" vm="7734">
        <v>253615</v>
      </c>
      <c r="BR151" s="10" vm="47554">
        <v>255736</v>
      </c>
      <c r="BS151" s="10" vm="40984">
        <v>48749</v>
      </c>
      <c r="BT151" s="10" vm="34348">
        <v>628707</v>
      </c>
      <c r="BU151" s="10" vm="27622">
        <v>166791</v>
      </c>
      <c r="BV151" s="10" vm="100624">
        <v>0</v>
      </c>
      <c r="BW151" s="10" vm="45833">
        <v>0</v>
      </c>
      <c r="BX151" s="10" vm="14126">
        <v>83473</v>
      </c>
      <c r="BY151" s="10" vm="7559">
        <v>8783</v>
      </c>
      <c r="BZ151" s="10" vm="44075">
        <v>0</v>
      </c>
      <c r="CA151" s="10" vm="40768">
        <v>25982</v>
      </c>
      <c r="CB151" s="10" vm="64761">
        <v>285029</v>
      </c>
      <c r="CC151" s="10" vm="27399">
        <v>4583</v>
      </c>
      <c r="CD151" s="10" vm="20705">
        <v>0</v>
      </c>
      <c r="CE151" s="10" vm="55580">
        <v>339095</v>
      </c>
      <c r="CF151" s="10" vm="13907">
        <v>339095</v>
      </c>
      <c r="CG151" s="10" vm="7345">
        <v>0</v>
      </c>
      <c r="CH151" s="10" vm="53807">
        <v>0</v>
      </c>
      <c r="CI151" s="10" vm="40535">
        <v>0</v>
      </c>
      <c r="CJ151" s="10" vm="33969">
        <v>0</v>
      </c>
      <c r="CK151" s="10" vm="27165">
        <v>339095</v>
      </c>
      <c r="CL151" s="10" vm="20496">
        <v>40947</v>
      </c>
      <c r="CM151" s="10" vm="52326">
        <v>34693</v>
      </c>
      <c r="CN151" s="10" vm="13699">
        <v>0</v>
      </c>
      <c r="CO151" s="10" vm="7130">
        <v>6254</v>
      </c>
      <c r="CP151" s="10" vm="50703">
        <v>0</v>
      </c>
      <c r="CQ151" s="10" vm="40306">
        <v>0</v>
      </c>
      <c r="CR151" s="10" vm="33734">
        <v>0</v>
      </c>
      <c r="CS151" s="10" vm="26932">
        <v>0</v>
      </c>
      <c r="CT151" s="10" vm="20276">
        <v>0</v>
      </c>
      <c r="CU151" s="10" vm="48915">
        <v>0</v>
      </c>
      <c r="CV151" s="10" vm="13491">
        <v>0</v>
      </c>
      <c r="CW151" s="10" vm="63064">
        <v>0</v>
      </c>
      <c r="CX151" s="10" vm="47334">
        <v>0</v>
      </c>
      <c r="CY151" s="10" vm="40081">
        <v>0</v>
      </c>
      <c r="CZ151" s="10" vm="33501">
        <v>0</v>
      </c>
      <c r="DA151" s="10" vm="26718">
        <v>0</v>
      </c>
      <c r="DB151" s="81" vm="20058">
        <v>0</v>
      </c>
      <c r="DC151" s="81" vm="45611">
        <v>0</v>
      </c>
      <c r="DD151" s="81" vm="13272">
        <v>0</v>
      </c>
      <c r="DE151" s="81" vm="6752">
        <v>0</v>
      </c>
      <c r="DF151" s="10" vm="43855">
        <v>31290</v>
      </c>
      <c r="DG151" s="10" vm="39862">
        <v>0</v>
      </c>
      <c r="DH151" s="10" vm="64687">
        <v>31666</v>
      </c>
      <c r="DI151" s="10" vm="26484">
        <v>-376</v>
      </c>
      <c r="DJ151" s="10" vm="19846">
        <v>72237</v>
      </c>
      <c r="DK151" s="10" vm="55359">
        <v>34693</v>
      </c>
      <c r="DL151" s="10" vm="13055">
        <v>31666</v>
      </c>
      <c r="DM151" s="10" vm="6535">
        <v>5878</v>
      </c>
      <c r="DN151" s="10" vm="53588">
        <v>0</v>
      </c>
      <c r="DO151" s="10" vm="39631">
        <v>0</v>
      </c>
      <c r="DP151" s="10" vm="33112">
        <v>0</v>
      </c>
      <c r="DQ151" s="10" vm="26242">
        <v>0</v>
      </c>
      <c r="DR151" s="10" vm="19635">
        <v>0</v>
      </c>
      <c r="DS151" s="10" vm="52169">
        <v>0</v>
      </c>
      <c r="DT151" s="10" vm="12853">
        <v>0</v>
      </c>
      <c r="DU151" s="10" vm="100551">
        <v>0</v>
      </c>
      <c r="DV151" s="10" vm="50482">
        <v>0</v>
      </c>
      <c r="DW151" s="10" vm="39404">
        <v>0</v>
      </c>
      <c r="DX151" s="10" vm="32877">
        <v>0</v>
      </c>
      <c r="DY151" s="10" vm="26020">
        <v>0</v>
      </c>
      <c r="DZ151" s="10" vm="19415">
        <v>0</v>
      </c>
      <c r="EA151" s="10" vm="48694">
        <v>0</v>
      </c>
      <c r="EB151" s="10" vm="12644">
        <v>0</v>
      </c>
      <c r="EC151" s="10" vm="6128">
        <v>0</v>
      </c>
      <c r="ED151" s="10" vm="47113">
        <v>0</v>
      </c>
      <c r="EE151" s="10" vm="39181">
        <v>0</v>
      </c>
      <c r="EF151" s="10" vm="32649">
        <v>0</v>
      </c>
      <c r="EG151" s="10" vm="25800">
        <v>0</v>
      </c>
      <c r="EH151" s="81" vm="19200">
        <v>0</v>
      </c>
      <c r="EI151" s="81" vm="45388">
        <v>0</v>
      </c>
      <c r="EJ151" s="81" vm="12426">
        <v>0</v>
      </c>
      <c r="EK151" s="81" vm="5946">
        <v>0</v>
      </c>
      <c r="EL151" s="10" vm="43638">
        <v>994</v>
      </c>
      <c r="EM151" s="10" vm="38960">
        <v>0</v>
      </c>
      <c r="EN151" s="10" vm="64603">
        <v>906</v>
      </c>
      <c r="EO151" s="10" vm="25573">
        <v>88</v>
      </c>
      <c r="EP151" s="10" vm="64106">
        <v>994</v>
      </c>
      <c r="EQ151" s="10" vm="55144">
        <v>0</v>
      </c>
      <c r="ER151" s="10" vm="12207">
        <v>906</v>
      </c>
      <c r="ES151" s="10" vm="5731">
        <v>88</v>
      </c>
      <c r="ET151" s="10" vm="53375">
        <v>73231</v>
      </c>
      <c r="EU151" s="10" vm="38730">
        <v>34693</v>
      </c>
      <c r="EV151" s="10" vm="32255">
        <v>32572</v>
      </c>
      <c r="EW151" s="10" vm="25333">
        <v>5966</v>
      </c>
      <c r="EX151" s="10" vm="18785">
        <v>735</v>
      </c>
      <c r="EY151" s="10" vm="51984">
        <v>58</v>
      </c>
      <c r="EZ151" s="10" vm="12010">
        <v>206</v>
      </c>
      <c r="FA151" s="10" vm="62952">
        <v>58</v>
      </c>
      <c r="FB151" s="10" vm="50252">
        <v>439510</v>
      </c>
      <c r="FC151" s="10" vm="38506">
        <v>0</v>
      </c>
      <c r="FD151" s="10" vm="32024">
        <v>439510</v>
      </c>
      <c r="FE151" s="10" vm="25107">
        <v>79416</v>
      </c>
      <c r="FF151" s="10" vm="18565">
        <v>739</v>
      </c>
      <c r="FG151" s="10" vm="48471">
        <v>0</v>
      </c>
      <c r="FH151" s="10" vm="11829">
        <v>-9507</v>
      </c>
      <c r="FI151" s="10" vm="5305">
        <v>42327</v>
      </c>
      <c r="FJ151" s="10" vm="46889">
        <v>-25167</v>
      </c>
      <c r="FK151" s="10" vm="38292">
        <v>0</v>
      </c>
      <c r="FL151" s="10" vm="31792">
        <v>527318</v>
      </c>
      <c r="FM151" s="10" vm="24878">
        <v>24372</v>
      </c>
      <c r="FN151" s="10" vm="18370">
        <v>2914</v>
      </c>
      <c r="FO151" s="10" vm="45178">
        <v>0</v>
      </c>
      <c r="FP151" s="10" vm="11614">
        <v>0</v>
      </c>
      <c r="FQ151" s="10" vm="5091">
        <v>-992</v>
      </c>
      <c r="FR151" s="10" vm="43418">
        <v>-46</v>
      </c>
      <c r="FS151" s="10" vm="38060">
        <v>0</v>
      </c>
      <c r="FT151" s="10" vm="31558">
        <v>26248</v>
      </c>
      <c r="FU151" s="10" vm="24656">
        <v>501070</v>
      </c>
      <c r="FV151" s="10" vm="18183">
        <v>415138</v>
      </c>
      <c r="FW151" s="81" vm="54924">
        <v>0</v>
      </c>
      <c r="FX151" s="81" vm="11399">
        <v>0</v>
      </c>
      <c r="FY151" s="81" vm="62913">
        <v>0</v>
      </c>
      <c r="FZ151" s="81" vm="53163">
        <v>0</v>
      </c>
      <c r="GA151" s="81" vm="37847">
        <v>0</v>
      </c>
      <c r="GB151" s="10" vm="31335">
        <v>15733</v>
      </c>
      <c r="GC151" s="10" vm="24414">
        <v>9242</v>
      </c>
      <c r="GD151" s="10" vm="17961">
        <v>6491</v>
      </c>
      <c r="GE151" s="10" vm="65792">
        <v>0</v>
      </c>
      <c r="GF151" s="10" vm="11180">
        <v>0</v>
      </c>
      <c r="GG151" s="10" vm="4721">
        <v>0</v>
      </c>
      <c r="GH151" s="10" vm="50037">
        <v>0</v>
      </c>
      <c r="GI151" s="10" vm="37626">
        <v>0</v>
      </c>
      <c r="GJ151" s="10" vm="31110">
        <v>0</v>
      </c>
      <c r="GK151" s="10" vm="24189">
        <v>6649</v>
      </c>
      <c r="GL151" s="10" vm="17743">
        <v>4951</v>
      </c>
      <c r="GM151" s="10" vm="48278">
        <v>1698</v>
      </c>
      <c r="GN151" s="10" vm="63773">
        <v>0</v>
      </c>
      <c r="GO151" s="10" vm="4508">
        <v>0</v>
      </c>
      <c r="GP151" s="10" vm="46662">
        <v>0</v>
      </c>
      <c r="GQ151" s="10" vm="37403">
        <v>0</v>
      </c>
      <c r="GR151" s="10" vm="30879">
        <v>0</v>
      </c>
      <c r="GS151" s="10" vm="23970">
        <v>0</v>
      </c>
      <c r="GT151" s="10" vm="17523">
        <v>22382</v>
      </c>
      <c r="GU151" s="10" vm="44965">
        <v>14193</v>
      </c>
      <c r="GV151" s="10" vm="10760">
        <v>8189</v>
      </c>
      <c r="GW151" s="10" vm="4289">
        <v>65554</v>
      </c>
      <c r="GX151" s="81" vm="43200">
        <v>92398</v>
      </c>
      <c r="GY151" s="10" vm="37179">
        <v>0</v>
      </c>
      <c r="GZ151" s="10" vm="64504">
        <v>0</v>
      </c>
      <c r="HA151" s="10" vm="23744">
        <v>0</v>
      </c>
      <c r="HB151" s="10" vm="64022">
        <v>0</v>
      </c>
      <c r="HC151" s="81" vm="54702">
        <v>28</v>
      </c>
      <c r="HD151" s="81" vm="10543">
        <v>0</v>
      </c>
      <c r="HE151" s="10" vm="4071">
        <v>157980</v>
      </c>
      <c r="HF151" s="10" vm="52913">
        <v>4439</v>
      </c>
      <c r="HG151" s="10" vm="36960">
        <v>971</v>
      </c>
      <c r="HH151" s="10" vm="30479">
        <v>170920</v>
      </c>
      <c r="HI151" s="10" vm="23511">
        <v>529</v>
      </c>
      <c r="HJ151" s="10" vm="17093">
        <v>72</v>
      </c>
      <c r="HK151" s="10" vm="51560">
        <v>0</v>
      </c>
      <c r="HL151" s="10" vm="10333">
        <v>0</v>
      </c>
      <c r="HM151" s="10" vm="3855">
        <v>0</v>
      </c>
      <c r="HN151" s="10" vm="49821">
        <v>76684</v>
      </c>
      <c r="HO151" s="10" vm="36736">
        <v>253615</v>
      </c>
      <c r="HP151" s="10" vm="30245">
        <v>20833</v>
      </c>
      <c r="HQ151" s="10" vm="23281">
        <v>5149</v>
      </c>
      <c r="HR151" s="10" vm="16873">
        <v>25982</v>
      </c>
      <c r="HS151" s="10" vm="48091">
        <v>0</v>
      </c>
      <c r="HT151" s="10" vm="10123">
        <v>0</v>
      </c>
      <c r="HU151" s="10" vm="3640">
        <v>0</v>
      </c>
      <c r="HV151" s="10" vm="46464">
        <v>10965</v>
      </c>
      <c r="HW151" s="10" vm="36506">
        <v>0</v>
      </c>
      <c r="HX151" s="10" vm="30013">
        <v>310</v>
      </c>
      <c r="HY151" s="10" vm="23054">
        <v>312</v>
      </c>
      <c r="HZ151" s="10" vm="16655">
        <v>19</v>
      </c>
      <c r="IA151" s="10" vm="44739">
        <v>11</v>
      </c>
      <c r="IB151" s="10" vm="9905">
        <v>-1992</v>
      </c>
      <c r="IC151" s="10" vm="3422">
        <v>9625</v>
      </c>
      <c r="ID151" s="10" vm="42978">
        <v>304</v>
      </c>
      <c r="IE151" s="10" vm="36287">
        <v>1153</v>
      </c>
      <c r="IF151" s="10" vm="29778">
        <v>388</v>
      </c>
      <c r="IG151" s="10" vm="22855">
        <v>1845</v>
      </c>
      <c r="IH151" s="10" vm="16440">
        <v>739</v>
      </c>
      <c r="II151" s="10" vm="54486">
        <v>6202</v>
      </c>
      <c r="IJ151" s="10" vm="9694">
        <v>0</v>
      </c>
      <c r="IK151" s="10" vm="3201">
        <v>298</v>
      </c>
      <c r="IL151" s="10" vm="66169">
        <v>-59</v>
      </c>
      <c r="IM151" s="10" vm="36058">
        <v>357</v>
      </c>
      <c r="IN151" s="10" vm="29543">
        <v>5962</v>
      </c>
      <c r="IO151" s="81" vm="22645">
        <v>5962</v>
      </c>
      <c r="IP151" s="10" vm="16223">
        <v>0</v>
      </c>
      <c r="IQ151" s="10" vm="51369">
        <v>0</v>
      </c>
      <c r="IR151" s="10" vm="9485">
        <v>0</v>
      </c>
      <c r="IS151" s="81" vm="2982">
        <v>0</v>
      </c>
      <c r="IT151" s="10" vm="49593">
        <v>0</v>
      </c>
    </row>
    <row r="152" spans="1:254" x14ac:dyDescent="0.25">
      <c r="A152" s="8" t="s">
        <v>200</v>
      </c>
      <c r="B152" s="8" t="s">
        <v>975</v>
      </c>
      <c r="C152" s="89">
        <v>44651</v>
      </c>
      <c r="D152" s="76" vm="16020">
        <v>12</v>
      </c>
      <c r="E152" s="10" vm="9266">
        <v>223835</v>
      </c>
      <c r="F152" s="10" vm="65513">
        <v>-154491</v>
      </c>
      <c r="G152" s="10" vm="42751">
        <v>-328</v>
      </c>
      <c r="H152" s="10" vm="59689">
        <v>69016</v>
      </c>
      <c r="I152" s="10" vm="29308">
        <v>29089</v>
      </c>
      <c r="J152" s="10" vm="63487">
        <v>98105</v>
      </c>
      <c r="K152" s="10" vm="46287">
        <v>0</v>
      </c>
      <c r="L152" s="10" vm="15800">
        <v>-1</v>
      </c>
      <c r="M152" s="10" vm="9050">
        <v>0</v>
      </c>
      <c r="N152" s="10" vm="44526">
        <v>2</v>
      </c>
      <c r="O152" s="10" vm="42526">
        <v>-44887</v>
      </c>
      <c r="P152" s="10" vm="35816">
        <v>0</v>
      </c>
      <c r="Q152" s="10" vm="64410">
        <v>0</v>
      </c>
      <c r="R152" s="10" vm="22425">
        <v>0</v>
      </c>
      <c r="S152" s="10" vm="66330">
        <v>0</v>
      </c>
      <c r="T152" s="10" vm="15588">
        <v>53219</v>
      </c>
      <c r="U152" s="10" vm="8818">
        <v>0</v>
      </c>
      <c r="V152" s="10" vm="54279">
        <v>53219</v>
      </c>
      <c r="W152" s="10" vm="42310">
        <v>0</v>
      </c>
      <c r="X152" s="10" vm="35580">
        <v>374</v>
      </c>
      <c r="Y152" s="10" vm="29002">
        <v>0</v>
      </c>
      <c r="Z152" s="10" vm="22200">
        <v>0</v>
      </c>
      <c r="AA152" s="10" vm="66116">
        <v>53593</v>
      </c>
      <c r="AB152" s="10" vm="15399">
        <v>180784</v>
      </c>
      <c r="AC152" s="10" vm="8625">
        <v>19962</v>
      </c>
      <c r="AD152" s="10" vm="51158">
        <v>200746</v>
      </c>
      <c r="AE152" s="10" vm="65186">
        <v>11406</v>
      </c>
      <c r="AF152" s="10" vm="35346">
        <v>0</v>
      </c>
      <c r="AG152" s="10" vm="28769">
        <v>0</v>
      </c>
      <c r="AH152" s="10" vm="21978">
        <v>216</v>
      </c>
      <c r="AI152" s="10" vm="49373">
        <v>212368</v>
      </c>
      <c r="AJ152" s="10" vm="15195">
        <v>29895</v>
      </c>
      <c r="AK152" s="10" vm="8487">
        <v>21595</v>
      </c>
      <c r="AL152" s="10" vm="47785">
        <v>32245</v>
      </c>
      <c r="AM152" s="10" vm="41874">
        <v>16124</v>
      </c>
      <c r="AN152" s="10" vm="35122">
        <v>0</v>
      </c>
      <c r="AO152" s="10" vm="28543">
        <v>605</v>
      </c>
      <c r="AP152" s="10" vm="21768">
        <v>0</v>
      </c>
      <c r="AQ152" s="10" vm="46063">
        <v>37192</v>
      </c>
      <c r="AR152" s="10" vm="14976">
        <v>0</v>
      </c>
      <c r="AS152" s="10" vm="8342">
        <v>104</v>
      </c>
      <c r="AT152" s="10" vm="44298">
        <v>137760</v>
      </c>
      <c r="AU152" s="10" vm="41659">
        <v>74608</v>
      </c>
      <c r="AV152" s="10" vm="64890">
        <v>5167</v>
      </c>
      <c r="AW152" s="10" vm="28317">
        <v>2365475</v>
      </c>
      <c r="AX152" s="10" vm="21559">
        <v>0</v>
      </c>
      <c r="AY152" s="10" vm="55800">
        <v>716</v>
      </c>
      <c r="AZ152" s="10" vm="14758">
        <v>0</v>
      </c>
      <c r="BA152" s="10" vm="8103">
        <v>0</v>
      </c>
      <c r="BB152" s="10" vm="54046">
        <v>42517</v>
      </c>
      <c r="BC152" s="10" vm="41429">
        <v>0</v>
      </c>
      <c r="BD152" s="10" vm="34799">
        <v>0</v>
      </c>
      <c r="BE152" s="10" vm="28088">
        <v>0</v>
      </c>
      <c r="BF152" s="10" vm="21346">
        <v>2655</v>
      </c>
      <c r="BG152" s="10" vm="52468">
        <v>2411363</v>
      </c>
      <c r="BH152" s="10" vm="14551">
        <v>773</v>
      </c>
      <c r="BI152" s="10" vm="7903">
        <v>12643</v>
      </c>
      <c r="BJ152" s="10" vm="50940">
        <v>1397</v>
      </c>
      <c r="BK152" s="10" vm="41198">
        <v>0</v>
      </c>
      <c r="BL152" s="10" vm="34566">
        <v>136410</v>
      </c>
      <c r="BM152" s="10" vm="27858">
        <v>151223</v>
      </c>
      <c r="BN152" s="10" vm="21124">
        <v>14947</v>
      </c>
      <c r="BO152" s="10" vm="49148">
        <v>0</v>
      </c>
      <c r="BP152" s="10" vm="14349">
        <v>11323</v>
      </c>
      <c r="BQ152" s="10" vm="7729">
        <v>98699</v>
      </c>
      <c r="BR152" s="10" vm="47561">
        <v>124969</v>
      </c>
      <c r="BS152" s="10" vm="40977">
        <v>26254</v>
      </c>
      <c r="BT152" s="10" vm="64804">
        <v>2437617</v>
      </c>
      <c r="BU152" s="10" vm="27630">
        <v>99195</v>
      </c>
      <c r="BV152" s="10" vm="20907">
        <v>1267168</v>
      </c>
      <c r="BW152" s="10" vm="45840">
        <v>0</v>
      </c>
      <c r="BX152" s="10" vm="14134">
        <v>601494</v>
      </c>
      <c r="BY152" s="10" vm="7554">
        <v>0</v>
      </c>
      <c r="BZ152" s="10" vm="44080">
        <v>0</v>
      </c>
      <c r="CA152" s="10" vm="40762">
        <v>33236</v>
      </c>
      <c r="CB152" s="10" vm="34154">
        <v>2001093</v>
      </c>
      <c r="CC152" s="10" vm="27403">
        <v>1763</v>
      </c>
      <c r="CD152" s="10" vm="20702">
        <v>356</v>
      </c>
      <c r="CE152" s="10" vm="55587">
        <v>434405</v>
      </c>
      <c r="CF152" s="10" vm="13915">
        <v>434405</v>
      </c>
      <c r="CG152" s="10" vm="7323">
        <v>0</v>
      </c>
      <c r="CH152" s="10" vm="53829">
        <v>0</v>
      </c>
      <c r="CI152" s="10" vm="40529">
        <v>0</v>
      </c>
      <c r="CJ152" s="10" vm="33962">
        <v>0</v>
      </c>
      <c r="CK152" s="10" vm="27180">
        <v>434405</v>
      </c>
      <c r="CL152" s="10" vm="20489">
        <v>0</v>
      </c>
      <c r="CM152" s="10" vm="65899">
        <v>0</v>
      </c>
      <c r="CN152" s="10" vm="13705">
        <v>0</v>
      </c>
      <c r="CO152" s="10" vm="63084">
        <v>0</v>
      </c>
      <c r="CP152" s="10" vm="50710">
        <v>26</v>
      </c>
      <c r="CQ152" s="10" vm="40299">
        <v>0</v>
      </c>
      <c r="CR152" s="10" vm="33728">
        <v>29</v>
      </c>
      <c r="CS152" s="10" vm="26947">
        <v>-3</v>
      </c>
      <c r="CT152" s="10" vm="20268">
        <v>0</v>
      </c>
      <c r="CU152" s="10" vm="48923">
        <v>0</v>
      </c>
      <c r="CV152" s="10" vm="13500">
        <v>0</v>
      </c>
      <c r="CW152" s="10" vm="63063">
        <v>0</v>
      </c>
      <c r="CX152" s="10" vm="47340">
        <v>37</v>
      </c>
      <c r="CY152" s="10" vm="40076">
        <v>0</v>
      </c>
      <c r="CZ152" s="10" vm="33496">
        <v>4582</v>
      </c>
      <c r="DA152" s="10" vm="26722">
        <v>-4545</v>
      </c>
      <c r="DB152" s="81" vm="64141">
        <v>0</v>
      </c>
      <c r="DC152" s="81" vm="45619">
        <v>0</v>
      </c>
      <c r="DD152" s="81" vm="13281">
        <v>0</v>
      </c>
      <c r="DE152" s="81" vm="6747">
        <v>0</v>
      </c>
      <c r="DF152" s="10" vm="43859">
        <v>5176</v>
      </c>
      <c r="DG152" s="10" vm="39856">
        <v>0</v>
      </c>
      <c r="DH152" s="10" vm="33294">
        <v>8154</v>
      </c>
      <c r="DI152" s="10" vm="26488">
        <v>-2978</v>
      </c>
      <c r="DJ152" s="10" vm="64136">
        <v>5239</v>
      </c>
      <c r="DK152" s="10" vm="55367">
        <v>0</v>
      </c>
      <c r="DL152" s="10" vm="13064">
        <v>12765</v>
      </c>
      <c r="DM152" s="10" vm="6521">
        <v>-7526</v>
      </c>
      <c r="DN152" s="10" vm="53609">
        <v>0</v>
      </c>
      <c r="DO152" s="10" vm="39625">
        <v>0</v>
      </c>
      <c r="DP152" s="10" vm="33106">
        <v>0</v>
      </c>
      <c r="DQ152" s="10" vm="26259">
        <v>0</v>
      </c>
      <c r="DR152" s="10" vm="19627">
        <v>0</v>
      </c>
      <c r="DS152" s="10" vm="52175">
        <v>0</v>
      </c>
      <c r="DT152" s="10" vm="12862">
        <v>0</v>
      </c>
      <c r="DU152" s="10" vm="6307">
        <v>0</v>
      </c>
      <c r="DV152" s="10" vm="50489">
        <v>0</v>
      </c>
      <c r="DW152" s="10" vm="39399">
        <v>0</v>
      </c>
      <c r="DX152" s="10" vm="32871">
        <v>0</v>
      </c>
      <c r="DY152" s="10" vm="26035">
        <v>0</v>
      </c>
      <c r="DZ152" s="10" vm="19407">
        <v>1909</v>
      </c>
      <c r="EA152" s="10" vm="48701">
        <v>0</v>
      </c>
      <c r="EB152" s="10" vm="12652">
        <v>731</v>
      </c>
      <c r="EC152" s="10" vm="6121">
        <v>1178</v>
      </c>
      <c r="ED152" s="10" vm="47119">
        <v>0</v>
      </c>
      <c r="EE152" s="10" vm="39174">
        <v>0</v>
      </c>
      <c r="EF152" s="10" vm="32643">
        <v>0</v>
      </c>
      <c r="EG152" s="10" vm="25808">
        <v>0</v>
      </c>
      <c r="EH152" s="81" vm="19196">
        <v>0</v>
      </c>
      <c r="EI152" s="81" vm="45395">
        <v>0</v>
      </c>
      <c r="EJ152" s="81" vm="12434">
        <v>0</v>
      </c>
      <c r="EK152" s="81" vm="5939">
        <v>0</v>
      </c>
      <c r="EL152" s="10" vm="43642">
        <v>4320</v>
      </c>
      <c r="EM152" s="10" vm="38953">
        <v>328</v>
      </c>
      <c r="EN152" s="10" vm="32441">
        <v>3235</v>
      </c>
      <c r="EO152" s="10" vm="25578">
        <v>757</v>
      </c>
      <c r="EP152" s="10" vm="18990">
        <v>6229</v>
      </c>
      <c r="EQ152" s="10" vm="55150">
        <v>328</v>
      </c>
      <c r="ER152" s="10" vm="12215">
        <v>3966</v>
      </c>
      <c r="ES152" s="10" vm="5719">
        <v>1935</v>
      </c>
      <c r="ET152" s="10" vm="53394">
        <v>11468</v>
      </c>
      <c r="EU152" s="10" vm="38723">
        <v>328</v>
      </c>
      <c r="EV152" s="10" vm="32249">
        <v>16731</v>
      </c>
      <c r="EW152" s="10" vm="25348">
        <v>-5591</v>
      </c>
      <c r="EX152" s="10" vm="18777">
        <v>4350</v>
      </c>
      <c r="EY152" s="10" vm="51991">
        <v>1267</v>
      </c>
      <c r="EZ152" s="10" vm="100590">
        <v>743</v>
      </c>
      <c r="FA152" s="10" vm="5509">
        <v>1267</v>
      </c>
      <c r="FB152" s="10" vm="50259">
        <v>2652244</v>
      </c>
      <c r="FC152" s="10" vm="38498">
        <v>0</v>
      </c>
      <c r="FD152" s="10" vm="64559">
        <v>2652244</v>
      </c>
      <c r="FE152" s="10" vm="25120">
        <v>83871</v>
      </c>
      <c r="FF152" s="10" vm="18558">
        <v>40769</v>
      </c>
      <c r="FG152" s="10" vm="48479">
        <v>0</v>
      </c>
      <c r="FH152" s="10" vm="11838">
        <v>-7836</v>
      </c>
      <c r="FI152" s="10" vm="5302">
        <v>-33191</v>
      </c>
      <c r="FJ152" s="10" vm="46895">
        <v>277</v>
      </c>
      <c r="FK152" s="10" vm="38286">
        <v>0</v>
      </c>
      <c r="FL152" s="10" vm="31786">
        <v>2736134</v>
      </c>
      <c r="FM152" s="10" vm="24884">
        <v>345609</v>
      </c>
      <c r="FN152" s="10" vm="18366">
        <v>36368</v>
      </c>
      <c r="FO152" s="10" vm="45186">
        <v>0</v>
      </c>
      <c r="FP152" s="10" vm="11623">
        <v>0</v>
      </c>
      <c r="FQ152" s="10" vm="5087">
        <v>-11319</v>
      </c>
      <c r="FR152" s="10" vm="43422">
        <v>0</v>
      </c>
      <c r="FS152" s="10" vm="38053">
        <v>0</v>
      </c>
      <c r="FT152" s="10" vm="31552">
        <v>370658</v>
      </c>
      <c r="FU152" s="10" vm="24660">
        <v>2365476</v>
      </c>
      <c r="FV152" s="10" vm="18179">
        <v>2306635</v>
      </c>
      <c r="FW152" s="81" vm="54932">
        <v>37894</v>
      </c>
      <c r="FX152" s="81" vm="11407">
        <v>3172</v>
      </c>
      <c r="FY152" s="81" vm="4876">
        <v>0</v>
      </c>
      <c r="FZ152" s="81" vm="53176">
        <v>1451</v>
      </c>
      <c r="GA152" s="81" vm="37839">
        <v>42517</v>
      </c>
      <c r="GB152" s="10" vm="31330">
        <v>0</v>
      </c>
      <c r="GC152" s="10" vm="24430">
        <v>0</v>
      </c>
      <c r="GD152" s="10" vm="17953">
        <v>0</v>
      </c>
      <c r="GE152" s="10" vm="51765">
        <v>1043</v>
      </c>
      <c r="GF152" s="10" vm="11188">
        <v>919</v>
      </c>
      <c r="GG152" s="10" vm="4708">
        <v>124</v>
      </c>
      <c r="GH152" s="10" vm="50045">
        <v>3030</v>
      </c>
      <c r="GI152" s="10" vm="37620">
        <v>924</v>
      </c>
      <c r="GJ152" s="10" vm="31104">
        <v>2106</v>
      </c>
      <c r="GK152" s="10" vm="24205">
        <v>40303</v>
      </c>
      <c r="GL152" s="10" vm="17737">
        <v>20541</v>
      </c>
      <c r="GM152" s="10" vm="48284">
        <v>19762</v>
      </c>
      <c r="GN152" s="10" vm="10979">
        <v>14663</v>
      </c>
      <c r="GO152" s="10" vm="4503">
        <v>7562</v>
      </c>
      <c r="GP152" s="10" vm="46668">
        <v>7101</v>
      </c>
      <c r="GQ152" s="10" vm="37396">
        <v>0</v>
      </c>
      <c r="GR152" s="10" vm="30873">
        <v>4</v>
      </c>
      <c r="GS152" s="10" vm="23978">
        <v>-4</v>
      </c>
      <c r="GT152" s="10" vm="17519">
        <v>59039</v>
      </c>
      <c r="GU152" s="10" vm="44972">
        <v>29950</v>
      </c>
      <c r="GV152" s="10" vm="10768">
        <v>29089</v>
      </c>
      <c r="GW152" s="10" vm="4284">
        <v>10310</v>
      </c>
      <c r="GX152" s="81" vm="43204">
        <v>123230</v>
      </c>
      <c r="GY152" s="10" vm="37172">
        <v>0</v>
      </c>
      <c r="GZ152" s="10" vm="30667">
        <v>0</v>
      </c>
      <c r="HA152" s="10" vm="23749">
        <v>0</v>
      </c>
      <c r="HB152" s="10" vm="17306">
        <v>0</v>
      </c>
      <c r="HC152" s="81" vm="54709">
        <v>2870</v>
      </c>
      <c r="HD152" s="81" vm="10551">
        <v>0</v>
      </c>
      <c r="HE152" s="10" vm="4041">
        <v>136410</v>
      </c>
      <c r="HF152" s="10" vm="52944">
        <v>0</v>
      </c>
      <c r="HG152" s="10" vm="36954">
        <v>7083</v>
      </c>
      <c r="HH152" s="10" vm="30473">
        <v>67480</v>
      </c>
      <c r="HI152" s="10" vm="23527">
        <v>309</v>
      </c>
      <c r="HJ152" s="10" vm="17086">
        <v>17289</v>
      </c>
      <c r="HK152" s="10" vm="51566">
        <v>0</v>
      </c>
      <c r="HL152" s="10" vm="10340">
        <v>0</v>
      </c>
      <c r="HM152" s="10" vm="3843">
        <v>0</v>
      </c>
      <c r="HN152" s="10" vm="49827">
        <v>6538</v>
      </c>
      <c r="HO152" s="10" vm="36729">
        <v>98699</v>
      </c>
      <c r="HP152" s="10" vm="30239">
        <v>14602</v>
      </c>
      <c r="HQ152" s="10" vm="23293">
        <v>18632</v>
      </c>
      <c r="HR152" s="10" vm="16867">
        <v>33234</v>
      </c>
      <c r="HS152" s="10" vm="48098">
        <v>0</v>
      </c>
      <c r="HT152" s="10" vm="10131">
        <v>356</v>
      </c>
      <c r="HU152" s="10" vm="3637">
        <v>356</v>
      </c>
      <c r="HV152" s="10" vm="65374">
        <v>50861</v>
      </c>
      <c r="HW152" s="10" vm="36499">
        <v>-311</v>
      </c>
      <c r="HX152" s="10" vm="30007">
        <v>576</v>
      </c>
      <c r="HY152" s="10" vm="23060">
        <v>42</v>
      </c>
      <c r="HZ152" s="10" vm="16652">
        <v>11</v>
      </c>
      <c r="IA152" s="10" vm="44747">
        <v>128</v>
      </c>
      <c r="IB152" s="10" vm="9913">
        <v>-6420</v>
      </c>
      <c r="IC152" s="10" vm="3419">
        <v>44887</v>
      </c>
      <c r="ID152" s="10" vm="42982">
        <v>390</v>
      </c>
      <c r="IE152" s="10" vm="36281">
        <v>655</v>
      </c>
      <c r="IF152" s="10" vm="29772">
        <v>15</v>
      </c>
      <c r="IG152" s="10" vm="22857">
        <v>1060</v>
      </c>
      <c r="IH152" s="10" vm="16437">
        <v>40769</v>
      </c>
      <c r="II152" s="10" vm="54494">
        <v>37451</v>
      </c>
      <c r="IJ152" s="10" vm="9701">
        <v>0</v>
      </c>
      <c r="IK152" s="10" vm="3178">
        <v>406</v>
      </c>
      <c r="IL152" s="10" vm="52726">
        <v>-51</v>
      </c>
      <c r="IM152" s="10" vm="36051">
        <v>-535</v>
      </c>
      <c r="IN152" s="10" vm="29537">
        <v>33846</v>
      </c>
      <c r="IO152" s="81" vm="22661">
        <v>39443</v>
      </c>
      <c r="IP152" s="10" vm="16216">
        <v>3</v>
      </c>
      <c r="IQ152" s="10" vm="51376">
        <v>-1</v>
      </c>
      <c r="IR152" s="10" vm="9493">
        <v>1</v>
      </c>
      <c r="IS152" s="81" vm="2967">
        <v>194</v>
      </c>
      <c r="IT152" s="10" vm="49600">
        <v>194</v>
      </c>
    </row>
    <row r="153" spans="1:254" x14ac:dyDescent="0.25">
      <c r="A153" s="8" t="s">
        <v>181</v>
      </c>
      <c r="B153" s="8" t="s">
        <v>133</v>
      </c>
      <c r="C153" s="89">
        <v>44651</v>
      </c>
      <c r="D153" s="76" vm="16014">
        <v>12</v>
      </c>
      <c r="E153" s="10" vm="9275">
        <v>65022</v>
      </c>
      <c r="F153" s="10" vm="47930">
        <v>-49751</v>
      </c>
      <c r="G153" s="10" vm="42759">
        <v>-10664</v>
      </c>
      <c r="H153" s="10" vm="59697">
        <v>4607</v>
      </c>
      <c r="I153" s="10" vm="29303">
        <v>1277</v>
      </c>
      <c r="J153" s="10" vm="63491">
        <v>5884</v>
      </c>
      <c r="K153" s="10" vm="46281">
        <v>0</v>
      </c>
      <c r="L153" s="10" vm="15794">
        <v>0</v>
      </c>
      <c r="M153" s="10" vm="9056">
        <v>4064</v>
      </c>
      <c r="N153" s="10" vm="44523">
        <v>17</v>
      </c>
      <c r="O153" s="10" vm="42533">
        <v>-32596</v>
      </c>
      <c r="P153" s="10" vm="35824">
        <v>-534</v>
      </c>
      <c r="Q153" s="10" vm="29130">
        <v>0</v>
      </c>
      <c r="R153" s="10" vm="22429">
        <v>0</v>
      </c>
      <c r="S153" s="10" vm="55989">
        <v>0</v>
      </c>
      <c r="T153" s="10" vm="15583">
        <v>-23165</v>
      </c>
      <c r="U153" s="10" vm="8841">
        <v>0</v>
      </c>
      <c r="V153" s="10" vm="54259">
        <v>-23165</v>
      </c>
      <c r="W153" s="10" vm="42317">
        <v>0</v>
      </c>
      <c r="X153" s="10" vm="35588">
        <v>1237</v>
      </c>
      <c r="Y153" s="10" vm="28988">
        <v>0</v>
      </c>
      <c r="Z153" s="10" vm="22207">
        <v>0</v>
      </c>
      <c r="AA153" s="10" vm="66112">
        <v>-21928</v>
      </c>
      <c r="AB153" s="10" vm="15394">
        <v>35798</v>
      </c>
      <c r="AC153" s="10" vm="8638">
        <v>4820</v>
      </c>
      <c r="AD153" s="10" vm="51151">
        <v>40618</v>
      </c>
      <c r="AE153" s="10" vm="42096">
        <v>1883</v>
      </c>
      <c r="AF153" s="10" vm="35353">
        <v>0</v>
      </c>
      <c r="AG153" s="10" vm="28757">
        <v>0</v>
      </c>
      <c r="AH153" s="10" vm="21985">
        <v>3748</v>
      </c>
      <c r="AI153" s="10" vm="49367">
        <v>46249</v>
      </c>
      <c r="AJ153" s="10" vm="15189">
        <v>5984</v>
      </c>
      <c r="AK153" s="10" vm="63241">
        <v>6721</v>
      </c>
      <c r="AL153" s="10" vm="47779">
        <v>6732</v>
      </c>
      <c r="AM153" s="10" vm="41880">
        <v>5022</v>
      </c>
      <c r="AN153" s="10" vm="35130">
        <v>0</v>
      </c>
      <c r="AO153" s="10" vm="28541">
        <v>0</v>
      </c>
      <c r="AP153" s="10" vm="21771">
        <v>0</v>
      </c>
      <c r="AQ153" s="10" vm="46057">
        <v>8448</v>
      </c>
      <c r="AR153" s="10" vm="14969">
        <v>0</v>
      </c>
      <c r="AS153" s="10" vm="8346">
        <v>11435</v>
      </c>
      <c r="AT153" s="10" vm="44295">
        <v>44342</v>
      </c>
      <c r="AU153" s="10" vm="41667">
        <v>1907</v>
      </c>
      <c r="AV153" s="10" vm="64895">
        <v>1412</v>
      </c>
      <c r="AW153" s="10" vm="28315">
        <v>809773</v>
      </c>
      <c r="AX153" s="10" vm="21564">
        <v>0</v>
      </c>
      <c r="AY153" s="10" vm="55795">
        <v>8418</v>
      </c>
      <c r="AZ153" s="10" vm="14752">
        <v>0</v>
      </c>
      <c r="BA153" s="10" vm="8126">
        <v>2565</v>
      </c>
      <c r="BB153" s="10" vm="54026">
        <v>58139</v>
      </c>
      <c r="BC153" s="10" vm="41437">
        <v>0</v>
      </c>
      <c r="BD153" s="10" vm="34807">
        <v>0</v>
      </c>
      <c r="BE153" s="10" vm="28074">
        <v>50</v>
      </c>
      <c r="BF153" s="10" vm="21353">
        <v>30</v>
      </c>
      <c r="BG153" s="10" vm="52466">
        <v>878975</v>
      </c>
      <c r="BH153" s="10" vm="14547">
        <v>9946</v>
      </c>
      <c r="BI153" s="10" vm="7916">
        <v>7317</v>
      </c>
      <c r="BJ153" s="10" vm="50934">
        <v>10953</v>
      </c>
      <c r="BK153" s="10" vm="41205">
        <v>0</v>
      </c>
      <c r="BL153" s="10" vm="34574">
        <v>1352</v>
      </c>
      <c r="BM153" s="10" vm="27845">
        <v>29568</v>
      </c>
      <c r="BN153" s="10" vm="21131">
        <v>18398</v>
      </c>
      <c r="BO153" s="10" vm="49142">
        <v>0</v>
      </c>
      <c r="BP153" s="10" vm="14342">
        <v>0</v>
      </c>
      <c r="BQ153" s="10" vm="63135">
        <v>42498</v>
      </c>
      <c r="BR153" s="10" vm="47555">
        <v>60896</v>
      </c>
      <c r="BS153" s="10" vm="100708">
        <v>-31328</v>
      </c>
      <c r="BT153" s="10" vm="34349">
        <v>847647</v>
      </c>
      <c r="BU153" s="10" vm="27623">
        <v>224670</v>
      </c>
      <c r="BV153" s="10" vm="20912">
        <v>160000</v>
      </c>
      <c r="BW153" s="10" vm="45834">
        <v>0</v>
      </c>
      <c r="BX153" s="10" vm="14127">
        <v>164508</v>
      </c>
      <c r="BY153" s="10" vm="7560">
        <v>2565</v>
      </c>
      <c r="BZ153" s="10" vm="44076">
        <v>0</v>
      </c>
      <c r="CA153" s="10" vm="40769">
        <v>1570</v>
      </c>
      <c r="CB153" s="10" vm="64762">
        <v>553313</v>
      </c>
      <c r="CC153" s="10" vm="27400">
        <v>4564</v>
      </c>
      <c r="CD153" s="10" vm="20706">
        <v>0</v>
      </c>
      <c r="CE153" s="10" vm="55581">
        <v>289770</v>
      </c>
      <c r="CF153" s="10" vm="13908">
        <v>211094</v>
      </c>
      <c r="CG153" s="10" vm="7346">
        <v>78676</v>
      </c>
      <c r="CH153" s="10" vm="53808">
        <v>0</v>
      </c>
      <c r="CI153" s="10" vm="40536">
        <v>0</v>
      </c>
      <c r="CJ153" s="10" vm="33970">
        <v>0</v>
      </c>
      <c r="CK153" s="10" vm="27166">
        <v>289770</v>
      </c>
      <c r="CL153" s="10" vm="20497">
        <v>12322</v>
      </c>
      <c r="CM153" s="10" vm="65896">
        <v>10664</v>
      </c>
      <c r="CN153" s="10" vm="13700">
        <v>0</v>
      </c>
      <c r="CO153" s="10" vm="7131">
        <v>1658</v>
      </c>
      <c r="CP153" s="10" vm="50704">
        <v>1196</v>
      </c>
      <c r="CQ153" s="10" vm="40307">
        <v>0</v>
      </c>
      <c r="CR153" s="10" vm="33735">
        <v>1363</v>
      </c>
      <c r="CS153" s="10" vm="26933">
        <v>-167</v>
      </c>
      <c r="CT153" s="10" vm="20277">
        <v>90</v>
      </c>
      <c r="CU153" s="10" vm="48916">
        <v>0</v>
      </c>
      <c r="CV153" s="10" vm="13492">
        <v>348</v>
      </c>
      <c r="CW153" s="10" vm="6935">
        <v>-258</v>
      </c>
      <c r="CX153" s="10" vm="47335">
        <v>93</v>
      </c>
      <c r="CY153" s="10" vm="40082">
        <v>0</v>
      </c>
      <c r="CZ153" s="10" vm="33502">
        <v>281</v>
      </c>
      <c r="DA153" s="10" vm="26719">
        <v>-188</v>
      </c>
      <c r="DB153" s="81" vm="20059">
        <v>0</v>
      </c>
      <c r="DC153" s="81" vm="45612">
        <v>0</v>
      </c>
      <c r="DD153" s="81" vm="13273">
        <v>0</v>
      </c>
      <c r="DE153" s="81" vm="6753">
        <v>0</v>
      </c>
      <c r="DF153" s="10" vm="43856">
        <v>0</v>
      </c>
      <c r="DG153" s="10" vm="39863">
        <v>0</v>
      </c>
      <c r="DH153" s="10" vm="33298">
        <v>0</v>
      </c>
      <c r="DI153" s="10" vm="26485">
        <v>0</v>
      </c>
      <c r="DJ153" s="10" vm="19847">
        <v>13701</v>
      </c>
      <c r="DK153" s="10" vm="55360">
        <v>10664</v>
      </c>
      <c r="DL153" s="10" vm="13056">
        <v>1992</v>
      </c>
      <c r="DM153" s="10" vm="6536">
        <v>1045</v>
      </c>
      <c r="DN153" s="10" vm="53596">
        <v>0</v>
      </c>
      <c r="DO153" s="10" vm="39632">
        <v>0</v>
      </c>
      <c r="DP153" s="10" vm="33113">
        <v>0</v>
      </c>
      <c r="DQ153" s="10" vm="26243">
        <v>0</v>
      </c>
      <c r="DR153" s="10" vm="19636">
        <v>0</v>
      </c>
      <c r="DS153" s="10" vm="52170">
        <v>0</v>
      </c>
      <c r="DT153" s="10" vm="12854">
        <v>0</v>
      </c>
      <c r="DU153" s="10" vm="100552">
        <v>0</v>
      </c>
      <c r="DV153" s="10" vm="50483">
        <v>0</v>
      </c>
      <c r="DW153" s="10" vm="39405">
        <v>0</v>
      </c>
      <c r="DX153" s="10" vm="32878">
        <v>0</v>
      </c>
      <c r="DY153" s="10" vm="26021">
        <v>0</v>
      </c>
      <c r="DZ153" s="10" vm="19416">
        <v>486</v>
      </c>
      <c r="EA153" s="10" vm="48695">
        <v>0</v>
      </c>
      <c r="EB153" s="10" vm="12645">
        <v>322</v>
      </c>
      <c r="EC153" s="10" vm="6129">
        <v>164</v>
      </c>
      <c r="ED153" s="10" vm="47114">
        <v>0</v>
      </c>
      <c r="EE153" s="10" vm="39182">
        <v>0</v>
      </c>
      <c r="EF153" s="10" vm="32650">
        <v>0</v>
      </c>
      <c r="EG153" s="10" vm="25801">
        <v>0</v>
      </c>
      <c r="EH153" s="81" vm="19201">
        <v>0</v>
      </c>
      <c r="EI153" s="81" vm="45389">
        <v>0</v>
      </c>
      <c r="EJ153" s="81" vm="12427">
        <v>0</v>
      </c>
      <c r="EK153" s="81" vm="5947">
        <v>0</v>
      </c>
      <c r="EL153" s="10" vm="43639">
        <v>4586</v>
      </c>
      <c r="EM153" s="10" vm="38961">
        <v>0</v>
      </c>
      <c r="EN153" s="10" vm="32446">
        <v>3095</v>
      </c>
      <c r="EO153" s="10" vm="25574">
        <v>1491</v>
      </c>
      <c r="EP153" s="10" vm="64107">
        <v>5072</v>
      </c>
      <c r="EQ153" s="10" vm="55145">
        <v>0</v>
      </c>
      <c r="ER153" s="10" vm="12208">
        <v>3417</v>
      </c>
      <c r="ES153" s="10" vm="5732">
        <v>1655</v>
      </c>
      <c r="ET153" s="10" vm="53363">
        <v>18773</v>
      </c>
      <c r="EU153" s="10" vm="38731">
        <v>10664</v>
      </c>
      <c r="EV153" s="10" vm="32256">
        <v>5409</v>
      </c>
      <c r="EW153" s="10" vm="25334">
        <v>2700</v>
      </c>
      <c r="EX153" s="10" vm="18786">
        <v>1760</v>
      </c>
      <c r="EY153" s="10" vm="51985">
        <v>161</v>
      </c>
      <c r="EZ153" s="10" vm="12011">
        <v>0</v>
      </c>
      <c r="FA153" s="10" vm="5520">
        <v>161</v>
      </c>
      <c r="FB153" s="10" vm="50253">
        <v>807940</v>
      </c>
      <c r="FC153" s="10" vm="38507">
        <v>0</v>
      </c>
      <c r="FD153" s="10" vm="32025">
        <v>807940</v>
      </c>
      <c r="FE153" s="10" vm="25108">
        <v>68648</v>
      </c>
      <c r="FF153" s="10" vm="18566">
        <v>9377</v>
      </c>
      <c r="FG153" s="10" vm="48472">
        <v>0</v>
      </c>
      <c r="FH153" s="10" vm="11830">
        <v>-1593</v>
      </c>
      <c r="FI153" s="10" vm="5306">
        <v>0</v>
      </c>
      <c r="FJ153" s="10" vm="46890">
        <v>4680</v>
      </c>
      <c r="FK153" s="10" vm="38293">
        <v>0</v>
      </c>
      <c r="FL153" s="10" vm="31793">
        <v>889052</v>
      </c>
      <c r="FM153" s="10" vm="24879">
        <v>72814</v>
      </c>
      <c r="FN153" s="10" vm="18371">
        <v>6544</v>
      </c>
      <c r="FO153" s="10" vm="45179">
        <v>0</v>
      </c>
      <c r="FP153" s="10" vm="11615">
        <v>0</v>
      </c>
      <c r="FQ153" s="10" vm="5092">
        <v>-79</v>
      </c>
      <c r="FR153" s="10" vm="43419">
        <v>0</v>
      </c>
      <c r="FS153" s="10" vm="38061">
        <v>0</v>
      </c>
      <c r="FT153" s="10" vm="31559">
        <v>79279</v>
      </c>
      <c r="FU153" s="10" vm="24657">
        <v>809773</v>
      </c>
      <c r="FV153" s="10" vm="18184">
        <v>735126</v>
      </c>
      <c r="FW153" s="81" vm="54925">
        <v>62712</v>
      </c>
      <c r="FX153" s="81" vm="11400">
        <v>641</v>
      </c>
      <c r="FY153" s="81" vm="4903">
        <v>0</v>
      </c>
      <c r="FZ153" s="81" vm="53146">
        <v>-5214</v>
      </c>
      <c r="GA153" s="81" vm="37848">
        <v>58139</v>
      </c>
      <c r="GB153" s="10" vm="31336">
        <v>2430</v>
      </c>
      <c r="GC153" s="10" vm="24415">
        <v>1295</v>
      </c>
      <c r="GD153" s="10" vm="17962">
        <v>1135</v>
      </c>
      <c r="GE153" s="10" vm="51759">
        <v>0</v>
      </c>
      <c r="GF153" s="10" vm="11181">
        <v>0</v>
      </c>
      <c r="GG153" s="10" vm="4722">
        <v>0</v>
      </c>
      <c r="GH153" s="10" vm="50038">
        <v>299</v>
      </c>
      <c r="GI153" s="10" vm="37627">
        <v>305</v>
      </c>
      <c r="GJ153" s="10" vm="31111">
        <v>-6</v>
      </c>
      <c r="GK153" s="10" vm="24190">
        <v>0</v>
      </c>
      <c r="GL153" s="10" vm="17744">
        <v>0</v>
      </c>
      <c r="GM153" s="10" vm="48279">
        <v>0</v>
      </c>
      <c r="GN153" s="10" vm="10972">
        <v>129</v>
      </c>
      <c r="GO153" s="10" vm="4509">
        <v>44</v>
      </c>
      <c r="GP153" s="10" vm="46663">
        <v>85</v>
      </c>
      <c r="GQ153" s="10" vm="37404">
        <v>63</v>
      </c>
      <c r="GR153" s="10" vm="30880">
        <v>0</v>
      </c>
      <c r="GS153" s="10" vm="23971">
        <v>63</v>
      </c>
      <c r="GT153" s="10" vm="17524">
        <v>2921</v>
      </c>
      <c r="GU153" s="10" vm="44966">
        <v>1644</v>
      </c>
      <c r="GV153" s="10" vm="10761">
        <v>1277</v>
      </c>
      <c r="GW153" s="10" vm="4290">
        <v>1049</v>
      </c>
      <c r="GX153" s="81" vm="43201">
        <v>0</v>
      </c>
      <c r="GY153" s="10" vm="37180">
        <v>2</v>
      </c>
      <c r="GZ153" s="10" vm="30673">
        <v>301</v>
      </c>
      <c r="HA153" s="10" vm="23745">
        <v>0</v>
      </c>
      <c r="HB153" s="10" vm="17309">
        <v>0</v>
      </c>
      <c r="HC153" s="81" vm="54703">
        <v>0</v>
      </c>
      <c r="HD153" s="81" vm="10544">
        <v>0</v>
      </c>
      <c r="HE153" s="10" vm="4072">
        <v>1352</v>
      </c>
      <c r="HF153" s="10" vm="52917">
        <v>1666</v>
      </c>
      <c r="HG153" s="10" vm="36961">
        <v>0</v>
      </c>
      <c r="HH153" s="10" vm="30480">
        <v>13428</v>
      </c>
      <c r="HI153" s="10" vm="23512">
        <v>1603</v>
      </c>
      <c r="HJ153" s="10" vm="17094">
        <v>24101</v>
      </c>
      <c r="HK153" s="10" vm="65768">
        <v>0</v>
      </c>
      <c r="HL153" s="10" vm="10334">
        <v>0</v>
      </c>
      <c r="HM153" s="10" vm="3856">
        <v>0</v>
      </c>
      <c r="HN153" s="10" vm="49822">
        <v>1700</v>
      </c>
      <c r="HO153" s="10" vm="36737">
        <v>42498</v>
      </c>
      <c r="HP153" s="10" vm="30246">
        <v>1570</v>
      </c>
      <c r="HQ153" s="10" vm="23282">
        <v>0</v>
      </c>
      <c r="HR153" s="10" vm="16874">
        <v>1570</v>
      </c>
      <c r="HS153" s="10" vm="48092">
        <v>0</v>
      </c>
      <c r="HT153" s="10" vm="10124">
        <v>0</v>
      </c>
      <c r="HU153" s="10" vm="3641">
        <v>0</v>
      </c>
      <c r="HV153" s="10" vm="46465">
        <v>10454</v>
      </c>
      <c r="HW153" s="10" vm="36507">
        <v>484</v>
      </c>
      <c r="HX153" s="10" vm="30014">
        <v>23202</v>
      </c>
      <c r="HY153" s="10" vm="23055">
        <v>130</v>
      </c>
      <c r="HZ153" s="10" vm="16656">
        <v>3</v>
      </c>
      <c r="IA153" s="10" vm="44740">
        <v>0</v>
      </c>
      <c r="IB153" s="10" vm="9906">
        <v>-1677</v>
      </c>
      <c r="IC153" s="10" vm="3423">
        <v>32596</v>
      </c>
      <c r="ID153" s="10" vm="42979">
        <v>29</v>
      </c>
      <c r="IE153" s="10" vm="36288">
        <v>16</v>
      </c>
      <c r="IF153" s="10" vm="29779">
        <v>0</v>
      </c>
      <c r="IG153" s="10" vm="100636">
        <v>45</v>
      </c>
      <c r="IH153" s="10" vm="16441">
        <v>9377</v>
      </c>
      <c r="II153" s="10" vm="54487">
        <v>7979</v>
      </c>
      <c r="IJ153" s="10" vm="63333">
        <v>0</v>
      </c>
      <c r="IK153" s="10" vm="3202">
        <v>116</v>
      </c>
      <c r="IL153" s="10" vm="52705">
        <v>-13</v>
      </c>
      <c r="IM153" s="10" vm="36059">
        <v>13</v>
      </c>
      <c r="IN153" s="10" vm="29544">
        <v>5901</v>
      </c>
      <c r="IO153" s="81" vm="22646">
        <v>5905</v>
      </c>
      <c r="IP153" s="10" vm="16224">
        <v>0</v>
      </c>
      <c r="IQ153" s="10" vm="51370">
        <v>0</v>
      </c>
      <c r="IR153" s="10" vm="9486">
        <v>-6</v>
      </c>
      <c r="IS153" s="81" vm="2983">
        <v>174</v>
      </c>
      <c r="IT153" s="10" vm="49594">
        <v>174</v>
      </c>
    </row>
    <row r="154" spans="1:254" x14ac:dyDescent="0.25">
      <c r="A154" s="8" t="s">
        <v>71</v>
      </c>
      <c r="B154" s="8" t="s">
        <v>72</v>
      </c>
      <c r="C154" s="89">
        <v>44561</v>
      </c>
      <c r="D154" s="76" vm="16021">
        <v>12</v>
      </c>
      <c r="E154" s="10" vm="9267">
        <v>46230</v>
      </c>
      <c r="F154" s="10" vm="65514">
        <v>-38004</v>
      </c>
      <c r="G154" s="10" vm="42752">
        <v>-2646</v>
      </c>
      <c r="H154" s="10" vm="59690">
        <v>5580</v>
      </c>
      <c r="I154" s="10" vm="29309">
        <v>111</v>
      </c>
      <c r="J154" s="10" vm="63488">
        <v>5691</v>
      </c>
      <c r="K154" s="10" vm="46288">
        <v>0</v>
      </c>
      <c r="L154" s="10" vm="15801">
        <v>0</v>
      </c>
      <c r="M154" s="10" vm="9051">
        <v>0</v>
      </c>
      <c r="N154" s="10" vm="44527">
        <v>2</v>
      </c>
      <c r="O154" s="10" vm="42527">
        <v>-3139</v>
      </c>
      <c r="P154" s="10" vm="35817">
        <v>0</v>
      </c>
      <c r="Q154" s="10" vm="29132">
        <v>0</v>
      </c>
      <c r="R154" s="10" vm="22426">
        <v>0</v>
      </c>
      <c r="S154" s="10" vm="55994">
        <v>0</v>
      </c>
      <c r="T154" s="10" vm="15589">
        <v>2554</v>
      </c>
      <c r="U154" s="10" vm="8820">
        <v>0</v>
      </c>
      <c r="V154" s="10" vm="54280">
        <v>2554</v>
      </c>
      <c r="W154" s="10" vm="42311">
        <v>0</v>
      </c>
      <c r="X154" s="10" vm="35581">
        <v>1698</v>
      </c>
      <c r="Y154" s="10" vm="29003">
        <v>0</v>
      </c>
      <c r="Z154" s="10" vm="22201">
        <v>0</v>
      </c>
      <c r="AA154" s="10" vm="66117">
        <v>4252</v>
      </c>
      <c r="AB154" s="10" vm="15400">
        <v>16632</v>
      </c>
      <c r="AC154" s="10" vm="8626">
        <v>2667</v>
      </c>
      <c r="AD154" s="10" vm="51159">
        <v>19299</v>
      </c>
      <c r="AE154" s="10" vm="42089">
        <v>947</v>
      </c>
      <c r="AF154" s="10" vm="35347">
        <v>834</v>
      </c>
      <c r="AG154" s="10" vm="28770">
        <v>6</v>
      </c>
      <c r="AH154" s="10" vm="21979">
        <v>707</v>
      </c>
      <c r="AI154" s="10" vm="49374">
        <v>21793</v>
      </c>
      <c r="AJ154" s="10" vm="15196">
        <v>6591</v>
      </c>
      <c r="AK154" s="10" vm="63238">
        <v>2434</v>
      </c>
      <c r="AL154" s="10" vm="47786">
        <v>3196</v>
      </c>
      <c r="AM154" s="10" vm="41875">
        <v>1242</v>
      </c>
      <c r="AN154" s="10" vm="35123">
        <v>0</v>
      </c>
      <c r="AO154" s="10" vm="28544">
        <v>26</v>
      </c>
      <c r="AP154" s="10" vm="64198">
        <v>320</v>
      </c>
      <c r="AQ154" s="10" vm="46064">
        <v>3306</v>
      </c>
      <c r="AR154" s="10" vm="14977">
        <v>0</v>
      </c>
      <c r="AS154" s="10" vm="8343">
        <v>0</v>
      </c>
      <c r="AT154" s="10" vm="44299">
        <v>17115</v>
      </c>
      <c r="AU154" s="10" vm="41660">
        <v>4678</v>
      </c>
      <c r="AV154" s="10" vm="64891">
        <v>458</v>
      </c>
      <c r="AW154" s="10" vm="28318">
        <v>241016</v>
      </c>
      <c r="AX154" s="10" vm="21560">
        <v>0</v>
      </c>
      <c r="AY154" s="10" vm="55801">
        <v>2912</v>
      </c>
      <c r="AZ154" s="10" vm="14759">
        <v>53</v>
      </c>
      <c r="BA154" s="10" vm="8111">
        <v>0</v>
      </c>
      <c r="BB154" s="10" vm="54047">
        <v>0</v>
      </c>
      <c r="BC154" s="10" vm="41430">
        <v>0</v>
      </c>
      <c r="BD154" s="10" vm="34800">
        <v>0</v>
      </c>
      <c r="BE154" s="10" vm="28089">
        <v>0</v>
      </c>
      <c r="BF154" s="10" vm="21347">
        <v>691</v>
      </c>
      <c r="BG154" s="10" vm="65980">
        <v>244672</v>
      </c>
      <c r="BH154" s="10" vm="14552">
        <v>346</v>
      </c>
      <c r="BI154" s="10" vm="7904">
        <v>4772</v>
      </c>
      <c r="BJ154" s="10" vm="50941">
        <v>13075</v>
      </c>
      <c r="BK154" s="10" vm="41199">
        <v>0</v>
      </c>
      <c r="BL154" s="10" vm="34567">
        <v>2329</v>
      </c>
      <c r="BM154" s="10" vm="27859">
        <v>20522</v>
      </c>
      <c r="BN154" s="10" vm="21125">
        <v>1409</v>
      </c>
      <c r="BO154" s="10" vm="49149">
        <v>0</v>
      </c>
      <c r="BP154" s="10" vm="14350">
        <v>1456</v>
      </c>
      <c r="BQ154" s="10" vm="63132">
        <v>7371</v>
      </c>
      <c r="BR154" s="10" vm="47562">
        <v>10236</v>
      </c>
      <c r="BS154" s="10" vm="40978">
        <v>10286</v>
      </c>
      <c r="BT154" s="10" vm="34342">
        <v>254958</v>
      </c>
      <c r="BU154" s="10" vm="27631">
        <v>104798</v>
      </c>
      <c r="BV154" s="10" vm="20908">
        <v>0</v>
      </c>
      <c r="BW154" s="10" vm="45841">
        <v>0</v>
      </c>
      <c r="BX154" s="10" vm="14135">
        <v>75915</v>
      </c>
      <c r="BY154" s="10" vm="7555">
        <v>0</v>
      </c>
      <c r="BZ154" s="10" vm="44081">
        <v>0</v>
      </c>
      <c r="CA154" s="10" vm="40763">
        <v>17</v>
      </c>
      <c r="CB154" s="10" vm="100683">
        <v>180730</v>
      </c>
      <c r="CC154" s="10" vm="27404">
        <v>4469</v>
      </c>
      <c r="CD154" s="10" vm="20703">
        <v>0</v>
      </c>
      <c r="CE154" s="10" vm="55588">
        <v>69759</v>
      </c>
      <c r="CF154" s="10" vm="13916">
        <v>69400</v>
      </c>
      <c r="CG154" s="10" vm="7332">
        <v>0</v>
      </c>
      <c r="CH154" s="10" vm="53830">
        <v>359</v>
      </c>
      <c r="CI154" s="10" vm="40530">
        <v>0</v>
      </c>
      <c r="CJ154" s="10" vm="33963">
        <v>0</v>
      </c>
      <c r="CK154" s="10" vm="27181">
        <v>69759</v>
      </c>
      <c r="CL154" s="10" vm="20490">
        <v>3168</v>
      </c>
      <c r="CM154" s="10" vm="52330">
        <v>2646</v>
      </c>
      <c r="CN154" s="10" vm="13706">
        <v>0</v>
      </c>
      <c r="CO154" s="10" vm="7119">
        <v>522</v>
      </c>
      <c r="CP154" s="10" vm="50711">
        <v>3569</v>
      </c>
      <c r="CQ154" s="10" vm="40300">
        <v>0</v>
      </c>
      <c r="CR154" s="10" vm="33729">
        <v>3569</v>
      </c>
      <c r="CS154" s="10" vm="26948">
        <v>0</v>
      </c>
      <c r="CT154" s="10" vm="20269">
        <v>9095</v>
      </c>
      <c r="CU154" s="10" vm="48924">
        <v>0</v>
      </c>
      <c r="CV154" s="10" vm="13501">
        <v>9070</v>
      </c>
      <c r="CW154" s="10" vm="6933">
        <v>25</v>
      </c>
      <c r="CX154" s="10" vm="47341">
        <v>0</v>
      </c>
      <c r="CY154" s="10" vm="40077">
        <v>0</v>
      </c>
      <c r="CZ154" s="10" vm="33497">
        <v>44</v>
      </c>
      <c r="DA154" s="10" vm="26723">
        <v>-44</v>
      </c>
      <c r="DB154" s="81" vm="20055">
        <v>0</v>
      </c>
      <c r="DC154" s="81" vm="45620">
        <v>0</v>
      </c>
      <c r="DD154" s="81" vm="13282">
        <v>0</v>
      </c>
      <c r="DE154" s="81" vm="6748">
        <v>0</v>
      </c>
      <c r="DF154" s="10" vm="43860">
        <v>8039</v>
      </c>
      <c r="DG154" s="10" vm="39857">
        <v>0</v>
      </c>
      <c r="DH154" s="10" vm="33295">
        <v>7753</v>
      </c>
      <c r="DI154" s="10" vm="26489">
        <v>286</v>
      </c>
      <c r="DJ154" s="10" vm="19843">
        <v>23871</v>
      </c>
      <c r="DK154" s="10" vm="55368">
        <v>2646</v>
      </c>
      <c r="DL154" s="10" vm="13065">
        <v>20436</v>
      </c>
      <c r="DM154" s="10" vm="6501">
        <v>789</v>
      </c>
      <c r="DN154" s="10" vm="53610">
        <v>0</v>
      </c>
      <c r="DO154" s="10" vm="39626">
        <v>0</v>
      </c>
      <c r="DP154" s="10" vm="33107">
        <v>0</v>
      </c>
      <c r="DQ154" s="10" vm="26260">
        <v>0</v>
      </c>
      <c r="DR154" s="10" vm="19628">
        <v>0</v>
      </c>
      <c r="DS154" s="10" vm="52176">
        <v>0</v>
      </c>
      <c r="DT154" s="10" vm="12863">
        <v>0</v>
      </c>
      <c r="DU154" s="10" vm="6308">
        <v>0</v>
      </c>
      <c r="DV154" s="10" vm="50490">
        <v>0</v>
      </c>
      <c r="DW154" s="10" vm="39400">
        <v>0</v>
      </c>
      <c r="DX154" s="10" vm="32872">
        <v>0</v>
      </c>
      <c r="DY154" s="10" vm="26036">
        <v>0</v>
      </c>
      <c r="DZ154" s="10" vm="19408">
        <v>536</v>
      </c>
      <c r="EA154" s="10" vm="48702">
        <v>0</v>
      </c>
      <c r="EB154" s="10" vm="12653">
        <v>446</v>
      </c>
      <c r="EC154" s="10" vm="6122">
        <v>90</v>
      </c>
      <c r="ED154" s="10" vm="47120">
        <v>0</v>
      </c>
      <c r="EE154" s="10" vm="39175">
        <v>0</v>
      </c>
      <c r="EF154" s="10" vm="32644">
        <v>0</v>
      </c>
      <c r="EG154" s="10" vm="25809">
        <v>0</v>
      </c>
      <c r="EH154" s="81" vm="19197">
        <v>0</v>
      </c>
      <c r="EI154" s="81" vm="45396">
        <v>0</v>
      </c>
      <c r="EJ154" s="81" vm="12435">
        <v>0</v>
      </c>
      <c r="EK154" s="81" vm="5940">
        <v>0</v>
      </c>
      <c r="EL154" s="10" vm="43643">
        <v>30</v>
      </c>
      <c r="EM154" s="10" vm="38954">
        <v>0</v>
      </c>
      <c r="EN154" s="10" vm="32442">
        <v>7</v>
      </c>
      <c r="EO154" s="10" vm="25579">
        <v>23</v>
      </c>
      <c r="EP154" s="10" vm="18991">
        <v>566</v>
      </c>
      <c r="EQ154" s="10" vm="55151">
        <v>0</v>
      </c>
      <c r="ER154" s="10" vm="12216">
        <v>453</v>
      </c>
      <c r="ES154" s="10" vm="5700">
        <v>113</v>
      </c>
      <c r="ET154" s="10" vm="53395">
        <v>24437</v>
      </c>
      <c r="EU154" s="10" vm="38724">
        <v>2646</v>
      </c>
      <c r="EV154" s="10" vm="32250">
        <v>20889</v>
      </c>
      <c r="EW154" s="10" vm="25349">
        <v>902</v>
      </c>
      <c r="EX154" s="10" vm="18778">
        <v>446</v>
      </c>
      <c r="EY154" s="10" vm="51992">
        <v>136</v>
      </c>
      <c r="EZ154" s="10" vm="12016">
        <v>53</v>
      </c>
      <c r="FA154" s="10" vm="5510">
        <v>136</v>
      </c>
      <c r="FB154" s="10" vm="50260">
        <v>258135</v>
      </c>
      <c r="FC154" s="10" vm="38499">
        <v>0</v>
      </c>
      <c r="FD154" s="10" vm="32019">
        <v>258135</v>
      </c>
      <c r="FE154" s="10" vm="25121">
        <v>7292</v>
      </c>
      <c r="FF154" s="10" vm="18559">
        <v>1263</v>
      </c>
      <c r="FG154" s="10" vm="48480">
        <v>0</v>
      </c>
      <c r="FH154" s="10" vm="11839">
        <v>-6803</v>
      </c>
      <c r="FI154" s="10" vm="5303">
        <v>0</v>
      </c>
      <c r="FJ154" s="10" vm="46896">
        <v>0</v>
      </c>
      <c r="FK154" s="10" vm="38287">
        <v>0</v>
      </c>
      <c r="FL154" s="10" vm="31787">
        <v>259887</v>
      </c>
      <c r="FM154" s="10" vm="24885">
        <v>21599</v>
      </c>
      <c r="FN154" s="10" vm="18367">
        <v>3448</v>
      </c>
      <c r="FO154" s="10" vm="45187">
        <v>0</v>
      </c>
      <c r="FP154" s="10" vm="11624">
        <v>0</v>
      </c>
      <c r="FQ154" s="10" vm="5088">
        <v>-6176</v>
      </c>
      <c r="FR154" s="10" vm="43423">
        <v>0</v>
      </c>
      <c r="FS154" s="10" vm="38054">
        <v>0</v>
      </c>
      <c r="FT154" s="10" vm="31553">
        <v>18871</v>
      </c>
      <c r="FU154" s="10" vm="24661">
        <v>241016</v>
      </c>
      <c r="FV154" s="10" vm="18180">
        <v>236536</v>
      </c>
      <c r="FW154" s="81" vm="54933">
        <v>0</v>
      </c>
      <c r="FX154" s="81" vm="11408">
        <v>0</v>
      </c>
      <c r="FY154" s="81" vm="4885">
        <v>0</v>
      </c>
      <c r="FZ154" s="81" vm="53177">
        <v>0</v>
      </c>
      <c r="GA154" s="81" vm="37840">
        <v>0</v>
      </c>
      <c r="GB154" s="10" vm="31331">
        <v>86</v>
      </c>
      <c r="GC154" s="10" vm="24431">
        <v>75</v>
      </c>
      <c r="GD154" s="10" vm="17954">
        <v>11</v>
      </c>
      <c r="GE154" s="10" vm="51766">
        <v>0</v>
      </c>
      <c r="GF154" s="10" vm="11189">
        <v>0</v>
      </c>
      <c r="GG154" s="10" vm="4709">
        <v>0</v>
      </c>
      <c r="GH154" s="10" vm="50046">
        <v>0</v>
      </c>
      <c r="GI154" s="10" vm="37621">
        <v>0</v>
      </c>
      <c r="GJ154" s="10" vm="31105">
        <v>0</v>
      </c>
      <c r="GK154" s="10" vm="24206">
        <v>0</v>
      </c>
      <c r="GL154" s="10" vm="17751">
        <v>0</v>
      </c>
      <c r="GM154" s="10" vm="48285">
        <v>0</v>
      </c>
      <c r="GN154" s="10" vm="10980">
        <v>480</v>
      </c>
      <c r="GO154" s="10" vm="4496">
        <v>380</v>
      </c>
      <c r="GP154" s="10" vm="46669">
        <v>100</v>
      </c>
      <c r="GQ154" s="10" vm="37397">
        <v>0</v>
      </c>
      <c r="GR154" s="10" vm="30874">
        <v>0</v>
      </c>
      <c r="GS154" s="10" vm="23979">
        <v>0</v>
      </c>
      <c r="GT154" s="10" vm="17529">
        <v>566</v>
      </c>
      <c r="GU154" s="10" vm="44973">
        <v>455</v>
      </c>
      <c r="GV154" s="10" vm="10769">
        <v>111</v>
      </c>
      <c r="GW154" s="10" vm="4281">
        <v>320</v>
      </c>
      <c r="GX154" s="81" vm="43205">
        <v>0</v>
      </c>
      <c r="GY154" s="10" vm="37173">
        <v>33</v>
      </c>
      <c r="GZ154" s="10" vm="30668">
        <v>0</v>
      </c>
      <c r="HA154" s="10" vm="23750">
        <v>0</v>
      </c>
      <c r="HB154" s="10" vm="17313">
        <v>0</v>
      </c>
      <c r="HC154" s="81" vm="54710">
        <v>0</v>
      </c>
      <c r="HD154" s="81" vm="10552">
        <v>1976</v>
      </c>
      <c r="HE154" s="10" vm="4066">
        <v>2329</v>
      </c>
      <c r="HF154" s="10" vm="52945">
        <v>2087</v>
      </c>
      <c r="HG154" s="10" vm="36955">
        <v>452</v>
      </c>
      <c r="HH154" s="10" vm="30474">
        <v>196</v>
      </c>
      <c r="HI154" s="10" vm="23528">
        <v>0</v>
      </c>
      <c r="HJ154" s="10" vm="17101">
        <v>2238</v>
      </c>
      <c r="HK154" s="10" vm="65770">
        <v>0</v>
      </c>
      <c r="HL154" s="10" vm="10341">
        <v>0</v>
      </c>
      <c r="HM154" s="10" vm="3850">
        <v>0</v>
      </c>
      <c r="HN154" s="10" vm="49828">
        <v>2398</v>
      </c>
      <c r="HO154" s="10" vm="36730">
        <v>7371</v>
      </c>
      <c r="HP154" s="10" vm="30240">
        <v>17</v>
      </c>
      <c r="HQ154" s="10" vm="23294">
        <v>0</v>
      </c>
      <c r="HR154" s="10" vm="16880">
        <v>17</v>
      </c>
      <c r="HS154" s="10" vm="48099">
        <v>0</v>
      </c>
      <c r="HT154" s="10" vm="10132">
        <v>0</v>
      </c>
      <c r="HU154" s="10" vm="3638">
        <v>0</v>
      </c>
      <c r="HV154" s="10" vm="65375">
        <v>3103</v>
      </c>
      <c r="HW154" s="10" vm="36500">
        <v>-53</v>
      </c>
      <c r="HX154" s="10" vm="30008">
        <v>0</v>
      </c>
      <c r="HY154" s="10" vm="23061">
        <v>89</v>
      </c>
      <c r="HZ154" s="10" vm="16662">
        <v>0</v>
      </c>
      <c r="IA154" s="10" vm="44748">
        <v>0</v>
      </c>
      <c r="IB154" s="10" vm="9914">
        <v>0</v>
      </c>
      <c r="IC154" s="10" vm="3402">
        <v>3139</v>
      </c>
      <c r="ID154" s="10" vm="42983">
        <v>828</v>
      </c>
      <c r="IE154" s="10" vm="36282">
        <v>1999</v>
      </c>
      <c r="IF154" s="10" vm="29773">
        <v>6359</v>
      </c>
      <c r="IG154" s="10" vm="22858">
        <v>9186</v>
      </c>
      <c r="IH154" s="10" vm="16447">
        <v>1263</v>
      </c>
      <c r="II154" s="10" vm="54495">
        <v>3748</v>
      </c>
      <c r="IJ154" s="10" vm="9702">
        <v>0</v>
      </c>
      <c r="IK154" s="10" vm="3188">
        <v>37</v>
      </c>
      <c r="IL154" s="10" vm="52727">
        <v>-1</v>
      </c>
      <c r="IM154" s="10" vm="36052">
        <v>8</v>
      </c>
      <c r="IN154" s="10" vm="29538">
        <v>3794</v>
      </c>
      <c r="IO154" s="81" vm="22662">
        <v>4085</v>
      </c>
      <c r="IP154" s="10" vm="16230">
        <v>0</v>
      </c>
      <c r="IQ154" s="10" vm="51377">
        <v>0</v>
      </c>
      <c r="IR154" s="10" vm="9494">
        <v>0</v>
      </c>
      <c r="IS154" s="81" vm="2968">
        <v>58</v>
      </c>
      <c r="IT154" s="10" vm="49601">
        <v>68</v>
      </c>
    </row>
    <row r="155" spans="1:254" x14ac:dyDescent="0.25">
      <c r="A155" s="8" t="s">
        <v>243</v>
      </c>
      <c r="B155" s="8" t="s">
        <v>295</v>
      </c>
      <c r="C155" s="89">
        <v>44651</v>
      </c>
      <c r="D155" s="76" vm="16015">
        <v>12</v>
      </c>
      <c r="E155" s="10" vm="9276">
        <v>115964</v>
      </c>
      <c r="F155" s="10" vm="65518">
        <v>-62023</v>
      </c>
      <c r="G155" s="10" vm="42760">
        <v>-11627</v>
      </c>
      <c r="H155" s="10" vm="59698">
        <v>42314</v>
      </c>
      <c r="I155" s="10" vm="29301">
        <v>8726</v>
      </c>
      <c r="J155" s="10" vm="63492">
        <v>51040</v>
      </c>
      <c r="K155" s="10" vm="46282">
        <v>0</v>
      </c>
      <c r="L155" s="10" vm="15795">
        <v>1276</v>
      </c>
      <c r="M155" s="10" vm="9057">
        <v>0</v>
      </c>
      <c r="N155" s="10" vm="44532">
        <v>565</v>
      </c>
      <c r="O155" s="10" vm="42534">
        <v>-61393</v>
      </c>
      <c r="P155" s="10" vm="35825">
        <v>-805</v>
      </c>
      <c r="Q155" s="10" vm="29129">
        <v>0</v>
      </c>
      <c r="R155" s="10" vm="22430">
        <v>0</v>
      </c>
      <c r="S155" s="10" vm="55990">
        <v>0</v>
      </c>
      <c r="T155" s="10" vm="15584">
        <v>-9317</v>
      </c>
      <c r="U155" s="10" vm="8842">
        <v>0</v>
      </c>
      <c r="V155" s="10" vm="54286">
        <v>-9317</v>
      </c>
      <c r="W155" s="10" vm="42318">
        <v>0</v>
      </c>
      <c r="X155" s="10" vm="35589">
        <v>0</v>
      </c>
      <c r="Y155" s="10" vm="28998">
        <v>0</v>
      </c>
      <c r="Z155" s="10" vm="22208">
        <v>0</v>
      </c>
      <c r="AA155" s="10" vm="52551">
        <v>-9317</v>
      </c>
      <c r="AB155" s="10" vm="63947">
        <v>87601</v>
      </c>
      <c r="AC155" s="10" vm="8639">
        <v>6042</v>
      </c>
      <c r="AD155" s="10" vm="51166">
        <v>93643</v>
      </c>
      <c r="AE155" s="10" vm="42097">
        <v>393</v>
      </c>
      <c r="AF155" s="10" vm="35354">
        <v>0</v>
      </c>
      <c r="AG155" s="10" vm="28766">
        <v>47</v>
      </c>
      <c r="AH155" s="10" vm="21986">
        <v>2555</v>
      </c>
      <c r="AI155" s="10" vm="49368">
        <v>96638</v>
      </c>
      <c r="AJ155" s="10" vm="15190">
        <v>9838</v>
      </c>
      <c r="AK155" s="10" vm="8488">
        <v>6638</v>
      </c>
      <c r="AL155" s="10" vm="47791">
        <v>13132</v>
      </c>
      <c r="AM155" s="10" vm="41881">
        <v>9927</v>
      </c>
      <c r="AN155" s="10" vm="35131">
        <v>0</v>
      </c>
      <c r="AO155" s="10" vm="28519">
        <v>231</v>
      </c>
      <c r="AP155" s="10" vm="21772">
        <v>4901</v>
      </c>
      <c r="AQ155" s="10" vm="46058">
        <v>11862</v>
      </c>
      <c r="AR155" s="10" vm="14970">
        <v>0</v>
      </c>
      <c r="AS155" s="10" vm="8347">
        <v>2967</v>
      </c>
      <c r="AT155" s="10" vm="44305">
        <v>59496</v>
      </c>
      <c r="AU155" s="10" vm="41668">
        <v>37142</v>
      </c>
      <c r="AV155" s="10" vm="64896">
        <v>809</v>
      </c>
      <c r="AW155" s="10" vm="28302">
        <v>1442408</v>
      </c>
      <c r="AX155" s="10" vm="21565">
        <v>0</v>
      </c>
      <c r="AY155" s="10" vm="55796">
        <v>15300</v>
      </c>
      <c r="AZ155" s="10" vm="14753">
        <v>0</v>
      </c>
      <c r="BA155" s="10" vm="8127">
        <v>0</v>
      </c>
      <c r="BB155" s="10" vm="54053">
        <v>0</v>
      </c>
      <c r="BC155" s="10" vm="41438">
        <v>0</v>
      </c>
      <c r="BD155" s="10" vm="34808">
        <v>0</v>
      </c>
      <c r="BE155" s="10" vm="28075">
        <v>22545</v>
      </c>
      <c r="BF155" s="10" vm="21354">
        <v>9829</v>
      </c>
      <c r="BG155" s="10" vm="52467">
        <v>1490082</v>
      </c>
      <c r="BH155" s="10" vm="14548">
        <v>9975</v>
      </c>
      <c r="BI155" s="10" vm="7917">
        <v>3142</v>
      </c>
      <c r="BJ155" s="10" vm="50946">
        <v>31258</v>
      </c>
      <c r="BK155" s="10" vm="41206">
        <v>858</v>
      </c>
      <c r="BL155" s="10" vm="34575">
        <v>7336</v>
      </c>
      <c r="BM155" s="10" vm="27846">
        <v>52569</v>
      </c>
      <c r="BN155" s="10" vm="21132">
        <v>3653</v>
      </c>
      <c r="BO155" s="10" vm="49143">
        <v>0</v>
      </c>
      <c r="BP155" s="10" vm="14343">
        <v>470</v>
      </c>
      <c r="BQ155" s="10" vm="7735">
        <v>29728</v>
      </c>
      <c r="BR155" s="10" vm="47568">
        <v>33851</v>
      </c>
      <c r="BS155" s="10" vm="40985">
        <v>18718</v>
      </c>
      <c r="BT155" s="10" vm="34350">
        <v>1508800</v>
      </c>
      <c r="BU155" s="10" vm="27621">
        <v>781296</v>
      </c>
      <c r="BV155" s="10" vm="20913">
        <v>0</v>
      </c>
      <c r="BW155" s="10" vm="45835">
        <v>0</v>
      </c>
      <c r="BX155" s="10" vm="14128">
        <v>36332</v>
      </c>
      <c r="BY155" s="10" vm="7561">
        <v>0</v>
      </c>
      <c r="BZ155" s="10" vm="44086">
        <v>0</v>
      </c>
      <c r="CA155" s="10" vm="40770">
        <v>7879</v>
      </c>
      <c r="CB155" s="10" vm="64763">
        <v>825507</v>
      </c>
      <c r="CC155" s="10" vm="27396">
        <v>0</v>
      </c>
      <c r="CD155" s="10" vm="20707">
        <v>2700</v>
      </c>
      <c r="CE155" s="10" vm="55582">
        <v>680593</v>
      </c>
      <c r="CF155" s="10" vm="13909">
        <v>622270</v>
      </c>
      <c r="CG155" s="10" vm="7347">
        <v>58323</v>
      </c>
      <c r="CH155" s="10" vm="53835">
        <v>0</v>
      </c>
      <c r="CI155" s="10" vm="40537">
        <v>0</v>
      </c>
      <c r="CJ155" s="10" vm="33971">
        <v>0</v>
      </c>
      <c r="CK155" s="10" vm="27176">
        <v>680593</v>
      </c>
      <c r="CL155" s="10" vm="20498">
        <v>15346</v>
      </c>
      <c r="CM155" s="10" vm="52327">
        <v>11627</v>
      </c>
      <c r="CN155" s="10" vm="13701">
        <v>0</v>
      </c>
      <c r="CO155" s="10" vm="7132">
        <v>3719</v>
      </c>
      <c r="CP155" s="10" vm="50717">
        <v>152</v>
      </c>
      <c r="CQ155" s="10" vm="40308">
        <v>0</v>
      </c>
      <c r="CR155" s="10" vm="33736">
        <v>18</v>
      </c>
      <c r="CS155" s="10" vm="26943">
        <v>134</v>
      </c>
      <c r="CT155" s="10" vm="20278">
        <v>0</v>
      </c>
      <c r="CU155" s="10" vm="48917">
        <v>0</v>
      </c>
      <c r="CV155" s="10" vm="13493">
        <v>0</v>
      </c>
      <c r="CW155" s="10" vm="6936">
        <v>0</v>
      </c>
      <c r="CX155" s="10" vm="47345">
        <v>0</v>
      </c>
      <c r="CY155" s="10" vm="40083">
        <v>0</v>
      </c>
      <c r="CZ155" s="10" vm="33503">
        <v>0</v>
      </c>
      <c r="DA155" s="10" vm="26702">
        <v>0</v>
      </c>
      <c r="DB155" s="81" vm="20060">
        <v>0</v>
      </c>
      <c r="DC155" s="81" vm="45613">
        <v>0</v>
      </c>
      <c r="DD155" s="81" vm="13274">
        <v>0</v>
      </c>
      <c r="DE155" s="81" vm="6754">
        <v>0</v>
      </c>
      <c r="DF155" s="10" vm="43865">
        <v>188</v>
      </c>
      <c r="DG155" s="10" vm="39864">
        <v>0</v>
      </c>
      <c r="DH155" s="10" vm="33299">
        <v>690</v>
      </c>
      <c r="DI155" s="10" vm="26471">
        <v>-502</v>
      </c>
      <c r="DJ155" s="10" vm="19848">
        <v>15686</v>
      </c>
      <c r="DK155" s="10" vm="55361">
        <v>11627</v>
      </c>
      <c r="DL155" s="10" vm="13057">
        <v>708</v>
      </c>
      <c r="DM155" s="10" vm="6537">
        <v>3351</v>
      </c>
      <c r="DN155" s="10" vm="53615">
        <v>0</v>
      </c>
      <c r="DO155" s="10" vm="39633">
        <v>0</v>
      </c>
      <c r="DP155" s="10" vm="33114">
        <v>0</v>
      </c>
      <c r="DQ155" s="10" vm="26245">
        <v>0</v>
      </c>
      <c r="DR155" s="10" vm="19637">
        <v>0</v>
      </c>
      <c r="DS155" s="10" vm="52171">
        <v>0</v>
      </c>
      <c r="DT155" s="10" vm="12855">
        <v>0</v>
      </c>
      <c r="DU155" s="10" vm="6320">
        <v>0</v>
      </c>
      <c r="DV155" s="10" vm="50494">
        <v>0</v>
      </c>
      <c r="DW155" s="10" vm="39406">
        <v>0</v>
      </c>
      <c r="DX155" s="10" vm="32879">
        <v>0</v>
      </c>
      <c r="DY155" s="10" vm="26022">
        <v>0</v>
      </c>
      <c r="DZ155" s="10" vm="19417">
        <v>3640</v>
      </c>
      <c r="EA155" s="10" vm="48696">
        <v>0</v>
      </c>
      <c r="EB155" s="10" vm="12646">
        <v>1819</v>
      </c>
      <c r="EC155" s="10" vm="63001">
        <v>1821</v>
      </c>
      <c r="ED155" s="10" vm="47126">
        <v>0</v>
      </c>
      <c r="EE155" s="10" vm="39183">
        <v>0</v>
      </c>
      <c r="EF155" s="10" vm="32651">
        <v>0</v>
      </c>
      <c r="EG155" s="10" vm="25798">
        <v>0</v>
      </c>
      <c r="EH155" s="81" vm="19202">
        <v>0</v>
      </c>
      <c r="EI155" s="81" vm="45390">
        <v>0</v>
      </c>
      <c r="EJ155" s="81" vm="12428">
        <v>0</v>
      </c>
      <c r="EK155" s="81" vm="5948">
        <v>0</v>
      </c>
      <c r="EL155" s="10" vm="43648">
        <v>0</v>
      </c>
      <c r="EM155" s="10" vm="38962">
        <v>0</v>
      </c>
      <c r="EN155" s="10" vm="64604">
        <v>0</v>
      </c>
      <c r="EO155" s="10" vm="25570">
        <v>0</v>
      </c>
      <c r="EP155" s="10" vm="18993">
        <v>3640</v>
      </c>
      <c r="EQ155" s="10" vm="55146">
        <v>0</v>
      </c>
      <c r="ER155" s="10" vm="12209">
        <v>1819</v>
      </c>
      <c r="ES155" s="10" vm="5733">
        <v>1821</v>
      </c>
      <c r="ET155" s="10" vm="53400">
        <v>19326</v>
      </c>
      <c r="EU155" s="10" vm="38732">
        <v>11627</v>
      </c>
      <c r="EV155" s="10" vm="32257">
        <v>2527</v>
      </c>
      <c r="EW155" s="10" vm="25343">
        <v>5172</v>
      </c>
      <c r="EX155" s="10" vm="18787">
        <v>4056</v>
      </c>
      <c r="EY155" s="10" vm="51986">
        <v>716</v>
      </c>
      <c r="EZ155" s="10" vm="63827">
        <v>914</v>
      </c>
      <c r="FA155" s="10" vm="5521">
        <v>716</v>
      </c>
      <c r="FB155" s="10" vm="50266">
        <v>1540267</v>
      </c>
      <c r="FC155" s="10" vm="38508">
        <v>0</v>
      </c>
      <c r="FD155" s="10" vm="32026">
        <v>1540267</v>
      </c>
      <c r="FE155" s="10" vm="25115">
        <v>47195</v>
      </c>
      <c r="FF155" s="10" vm="18567">
        <v>5531</v>
      </c>
      <c r="FG155" s="10" vm="48473">
        <v>0</v>
      </c>
      <c r="FH155" s="10" vm="11831">
        <v>-23006</v>
      </c>
      <c r="FI155" s="10" vm="5307">
        <v>39300</v>
      </c>
      <c r="FJ155" s="10" vm="46900">
        <v>-700</v>
      </c>
      <c r="FK155" s="10" vm="38294">
        <v>0</v>
      </c>
      <c r="FL155" s="10" vm="31794">
        <v>1608587</v>
      </c>
      <c r="FM155" s="10" vm="24867">
        <v>156460</v>
      </c>
      <c r="FN155" s="10" vm="18372">
        <v>11862</v>
      </c>
      <c r="FO155" s="10" vm="45180">
        <v>-676</v>
      </c>
      <c r="FP155" s="10" vm="11616">
        <v>0</v>
      </c>
      <c r="FQ155" s="10" vm="5093">
        <v>-280</v>
      </c>
      <c r="FR155" s="10" vm="43428">
        <v>0</v>
      </c>
      <c r="FS155" s="10" vm="38062">
        <v>-1187</v>
      </c>
      <c r="FT155" s="10" vm="31560">
        <v>166179</v>
      </c>
      <c r="FU155" s="10" vm="24643">
        <v>1442408</v>
      </c>
      <c r="FV155" s="10" vm="18185">
        <v>1383807</v>
      </c>
      <c r="FW155" s="81" vm="54926">
        <v>0</v>
      </c>
      <c r="FX155" s="81" vm="11401">
        <v>0</v>
      </c>
      <c r="FY155" s="81" vm="62914">
        <v>0</v>
      </c>
      <c r="FZ155" s="81" vm="53183">
        <v>0</v>
      </c>
      <c r="GA155" s="81" vm="37849">
        <v>0</v>
      </c>
      <c r="GB155" s="10" vm="31337">
        <v>9442</v>
      </c>
      <c r="GC155" s="10" vm="24417">
        <v>5640</v>
      </c>
      <c r="GD155" s="10" vm="17963">
        <v>3802</v>
      </c>
      <c r="GE155" s="10" vm="51760">
        <v>225</v>
      </c>
      <c r="GF155" s="10" vm="11182">
        <v>76</v>
      </c>
      <c r="GG155" s="10" vm="4723">
        <v>149</v>
      </c>
      <c r="GH155" s="10" vm="50050">
        <v>0</v>
      </c>
      <c r="GI155" s="10" vm="37628">
        <v>0</v>
      </c>
      <c r="GJ155" s="10" vm="31112">
        <v>0</v>
      </c>
      <c r="GK155" s="10" vm="24191">
        <v>0</v>
      </c>
      <c r="GL155" s="10" vm="17745">
        <v>0</v>
      </c>
      <c r="GM155" s="10" vm="48280">
        <v>0</v>
      </c>
      <c r="GN155" s="10" vm="10973">
        <v>3823</v>
      </c>
      <c r="GO155" s="10" vm="4510">
        <v>1373</v>
      </c>
      <c r="GP155" s="10" vm="46674">
        <v>2450</v>
      </c>
      <c r="GQ155" s="10" vm="37405">
        <v>15425</v>
      </c>
      <c r="GR155" s="10" vm="30881">
        <v>13100</v>
      </c>
      <c r="GS155" s="10" vm="23968">
        <v>2325</v>
      </c>
      <c r="GT155" s="10" vm="17525">
        <v>28915</v>
      </c>
      <c r="GU155" s="10" vm="44967">
        <v>20189</v>
      </c>
      <c r="GV155" s="10" vm="10762">
        <v>8726</v>
      </c>
      <c r="GW155" s="10" vm="4291">
        <v>3622</v>
      </c>
      <c r="GX155" s="81" vm="43210">
        <v>0</v>
      </c>
      <c r="GY155" s="10" vm="37181">
        <v>0</v>
      </c>
      <c r="GZ155" s="10" vm="30674">
        <v>25</v>
      </c>
      <c r="HA155" s="10" vm="23741">
        <v>0</v>
      </c>
      <c r="HB155" s="10" vm="17310">
        <v>0</v>
      </c>
      <c r="HC155" s="81" vm="54704">
        <v>0</v>
      </c>
      <c r="HD155" s="81" vm="10545">
        <v>3689</v>
      </c>
      <c r="HE155" s="10" vm="4073">
        <v>7336</v>
      </c>
      <c r="HF155" s="10" vm="52949">
        <v>0</v>
      </c>
      <c r="HG155" s="10" vm="36962">
        <v>4152</v>
      </c>
      <c r="HH155" s="10" vm="30481">
        <v>11453</v>
      </c>
      <c r="HI155" s="10" vm="23521">
        <v>388</v>
      </c>
      <c r="HJ155" s="10" vm="17095">
        <v>12496</v>
      </c>
      <c r="HK155" s="10" vm="51561">
        <v>0</v>
      </c>
      <c r="HL155" s="10" vm="10335">
        <v>0</v>
      </c>
      <c r="HM155" s="10" vm="3857">
        <v>0</v>
      </c>
      <c r="HN155" s="10" vm="49834">
        <v>1239</v>
      </c>
      <c r="HO155" s="10" vm="36738">
        <v>29728</v>
      </c>
      <c r="HP155" s="10" vm="30247">
        <v>1093</v>
      </c>
      <c r="HQ155" s="10" vm="23289">
        <v>6786</v>
      </c>
      <c r="HR155" s="10" vm="16875">
        <v>7879</v>
      </c>
      <c r="HS155" s="10" vm="48093">
        <v>0</v>
      </c>
      <c r="HT155" s="10" vm="10125">
        <v>2700</v>
      </c>
      <c r="HU155" s="10" vm="3642">
        <v>2700</v>
      </c>
      <c r="HV155" s="10" vm="65377">
        <v>30413</v>
      </c>
      <c r="HW155" s="10" vm="36508">
        <v>-202</v>
      </c>
      <c r="HX155" s="10" vm="30015">
        <v>29752</v>
      </c>
      <c r="HY155" s="10" vm="23025">
        <v>0</v>
      </c>
      <c r="HZ155" s="10" vm="16657">
        <v>0</v>
      </c>
      <c r="IA155" s="10" vm="44741">
        <v>2753</v>
      </c>
      <c r="IB155" s="10" vm="9907">
        <v>-1323</v>
      </c>
      <c r="IC155" s="10" vm="3424">
        <v>61393</v>
      </c>
      <c r="ID155" s="10" vm="42987">
        <v>1504</v>
      </c>
      <c r="IE155" s="10" vm="36289">
        <v>726</v>
      </c>
      <c r="IF155" s="10" vm="29780">
        <v>0</v>
      </c>
      <c r="IG155" s="10" vm="22844">
        <v>2230</v>
      </c>
      <c r="IH155" s="10" vm="16442">
        <v>5531</v>
      </c>
      <c r="II155" s="10" vm="54488">
        <v>11862</v>
      </c>
      <c r="IJ155" s="10" vm="9695">
        <v>-676</v>
      </c>
      <c r="IK155" s="10" vm="3203">
        <v>215</v>
      </c>
      <c r="IL155" s="10" vm="52733">
        <v>-60</v>
      </c>
      <c r="IM155" s="10" vm="36060">
        <v>304</v>
      </c>
      <c r="IN155" s="10" vm="29545">
        <v>14614</v>
      </c>
      <c r="IO155" s="81" vm="22648">
        <v>14880</v>
      </c>
      <c r="IP155" s="10" vm="16225">
        <v>0</v>
      </c>
      <c r="IQ155" s="10" vm="51371">
        <v>0</v>
      </c>
      <c r="IR155" s="10" vm="9487">
        <v>0</v>
      </c>
      <c r="IS155" s="81" vm="2984">
        <v>287</v>
      </c>
      <c r="IT155" s="10" vm="49606">
        <v>287</v>
      </c>
    </row>
    <row r="156" spans="1:254" x14ac:dyDescent="0.25">
      <c r="A156" s="8" t="s">
        <v>558</v>
      </c>
      <c r="B156" s="8" t="s">
        <v>557</v>
      </c>
      <c r="C156" s="89">
        <v>44651</v>
      </c>
      <c r="D156" s="76" vm="16022">
        <v>12</v>
      </c>
      <c r="E156" s="10" vm="9268">
        <v>170719</v>
      </c>
      <c r="F156" s="10" vm="65515">
        <v>-116843</v>
      </c>
      <c r="G156" s="10" vm="42753">
        <v>-13673</v>
      </c>
      <c r="H156" s="10" vm="59691">
        <v>40203</v>
      </c>
      <c r="I156" s="10" vm="29310">
        <v>7562</v>
      </c>
      <c r="J156" s="10" vm="63496">
        <v>47765</v>
      </c>
      <c r="K156" s="10" vm="46289">
        <v>0</v>
      </c>
      <c r="L156" s="10" vm="15802">
        <v>0</v>
      </c>
      <c r="M156" s="10" vm="9047">
        <v>0</v>
      </c>
      <c r="N156" s="10" vm="44528">
        <v>22</v>
      </c>
      <c r="O156" s="10" vm="42528">
        <v>-30223</v>
      </c>
      <c r="P156" s="10" vm="35818">
        <v>939</v>
      </c>
      <c r="Q156" s="10" vm="29133">
        <v>3209</v>
      </c>
      <c r="R156" s="10" vm="22434">
        <v>0</v>
      </c>
      <c r="S156" s="10" vm="55995">
        <v>0</v>
      </c>
      <c r="T156" s="10" vm="15590">
        <v>21712</v>
      </c>
      <c r="U156" s="10" vm="8836">
        <v>-16</v>
      </c>
      <c r="V156" s="10" vm="54281">
        <v>21696</v>
      </c>
      <c r="W156" s="10" vm="42312">
        <v>0</v>
      </c>
      <c r="X156" s="10" vm="35582">
        <v>4706</v>
      </c>
      <c r="Y156" s="10" vm="29004">
        <v>11577</v>
      </c>
      <c r="Z156" s="10" vm="22213">
        <v>0</v>
      </c>
      <c r="AA156" s="10" vm="52553">
        <v>37979</v>
      </c>
      <c r="AB156" s="10" vm="15401">
        <v>126251</v>
      </c>
      <c r="AC156" s="10" vm="8633">
        <v>12560</v>
      </c>
      <c r="AD156" s="10" vm="51160">
        <v>138811</v>
      </c>
      <c r="AE156" s="10" vm="42090">
        <v>5346</v>
      </c>
      <c r="AF156" s="10" vm="35348">
        <v>0</v>
      </c>
      <c r="AG156" s="10" vm="28771">
        <v>0</v>
      </c>
      <c r="AH156" s="10" vm="21991">
        <v>0</v>
      </c>
      <c r="AI156" s="10" vm="49375">
        <v>144157</v>
      </c>
      <c r="AJ156" s="10" vm="15197">
        <v>34816</v>
      </c>
      <c r="AK156" s="10" vm="63223">
        <v>17713</v>
      </c>
      <c r="AL156" s="10" vm="47787">
        <v>20163</v>
      </c>
      <c r="AM156" s="10" vm="41876">
        <v>19699</v>
      </c>
      <c r="AN156" s="10" vm="35124">
        <v>175</v>
      </c>
      <c r="AO156" s="10" vm="28545">
        <v>79</v>
      </c>
      <c r="AP156" s="10" vm="21775">
        <v>359</v>
      </c>
      <c r="AQ156" s="10" vm="46065">
        <v>19137</v>
      </c>
      <c r="AR156" s="10" vm="14978">
        <v>0</v>
      </c>
      <c r="AS156" s="10" vm="8329">
        <v>0</v>
      </c>
      <c r="AT156" s="10" vm="44300">
        <v>112141</v>
      </c>
      <c r="AU156" s="10" vm="41661">
        <v>32016</v>
      </c>
      <c r="AV156" s="10" vm="64892">
        <v>3428</v>
      </c>
      <c r="AW156" s="10" vm="28319">
        <v>1961475</v>
      </c>
      <c r="AX156" s="10" vm="21569">
        <v>0</v>
      </c>
      <c r="AY156" s="10" vm="55802">
        <v>23452</v>
      </c>
      <c r="AZ156" s="10" vm="14760">
        <v>-6085</v>
      </c>
      <c r="BA156" s="10" vm="8114">
        <v>0</v>
      </c>
      <c r="BB156" s="10" vm="54048">
        <v>23237</v>
      </c>
      <c r="BC156" s="10" vm="41431">
        <v>0</v>
      </c>
      <c r="BD156" s="10" vm="34801">
        <v>0</v>
      </c>
      <c r="BE156" s="10" vm="28090">
        <v>13</v>
      </c>
      <c r="BF156" s="10" vm="21359">
        <v>309</v>
      </c>
      <c r="BG156" s="10" vm="65981">
        <v>2002401</v>
      </c>
      <c r="BH156" s="10" vm="14553">
        <v>64744</v>
      </c>
      <c r="BI156" s="10" vm="7905">
        <v>6198</v>
      </c>
      <c r="BJ156" s="10" vm="50942">
        <v>37465</v>
      </c>
      <c r="BK156" s="10" vm="41200">
        <v>1407</v>
      </c>
      <c r="BL156" s="10" vm="34568">
        <v>13080</v>
      </c>
      <c r="BM156" s="10" vm="27860">
        <v>122894</v>
      </c>
      <c r="BN156" s="10" vm="21137">
        <v>17070</v>
      </c>
      <c r="BO156" s="10" vm="49150">
        <v>0</v>
      </c>
      <c r="BP156" s="10" vm="14351">
        <v>5625</v>
      </c>
      <c r="BQ156" s="10" vm="7730">
        <v>41585</v>
      </c>
      <c r="BR156" s="10" vm="47563">
        <v>64280</v>
      </c>
      <c r="BS156" s="10" vm="40979">
        <v>58614</v>
      </c>
      <c r="BT156" s="10" vm="34343">
        <v>2061015</v>
      </c>
      <c r="BU156" s="10" vm="27632">
        <v>971247</v>
      </c>
      <c r="BV156" s="10" vm="20917">
        <v>0</v>
      </c>
      <c r="BW156" s="10" vm="45842">
        <v>0</v>
      </c>
      <c r="BX156" s="10" vm="14136">
        <v>426035</v>
      </c>
      <c r="BY156" s="10" vm="7552">
        <v>0</v>
      </c>
      <c r="BZ156" s="10" vm="44082">
        <v>37077</v>
      </c>
      <c r="CA156" s="10" vm="40764">
        <v>14988</v>
      </c>
      <c r="CB156" s="10" vm="34155">
        <v>1449347</v>
      </c>
      <c r="CC156" s="10" vm="27405">
        <v>13880</v>
      </c>
      <c r="CD156" s="10" vm="100622">
        <v>2716</v>
      </c>
      <c r="CE156" s="10" vm="55589">
        <v>595072</v>
      </c>
      <c r="CF156" s="10" vm="13917">
        <v>374704</v>
      </c>
      <c r="CG156" s="10" vm="7342">
        <v>237642</v>
      </c>
      <c r="CH156" s="10" vm="53831">
        <v>78</v>
      </c>
      <c r="CI156" s="10" vm="40531">
        <v>-17352</v>
      </c>
      <c r="CJ156" s="10" vm="33964">
        <v>0</v>
      </c>
      <c r="CK156" s="10" vm="27182">
        <v>595072</v>
      </c>
      <c r="CL156" s="10" vm="20503">
        <v>19523</v>
      </c>
      <c r="CM156" s="10" vm="52331">
        <v>13673</v>
      </c>
      <c r="CN156" s="10" vm="13707">
        <v>0</v>
      </c>
      <c r="CO156" s="10" vm="7127">
        <v>5850</v>
      </c>
      <c r="CP156" s="10" vm="50712">
        <v>21</v>
      </c>
      <c r="CQ156" s="10" vm="40301">
        <v>0</v>
      </c>
      <c r="CR156" s="10" vm="33730">
        <v>0</v>
      </c>
      <c r="CS156" s="10" vm="26949">
        <v>21</v>
      </c>
      <c r="CT156" s="10" vm="20284">
        <v>0</v>
      </c>
      <c r="CU156" s="10" vm="48925">
        <v>0</v>
      </c>
      <c r="CV156" s="10" vm="13502">
        <v>1373</v>
      </c>
      <c r="CW156" s="10" vm="6920">
        <v>-1373</v>
      </c>
      <c r="CX156" s="10" vm="47342">
        <v>0</v>
      </c>
      <c r="CY156" s="10" vm="40078">
        <v>0</v>
      </c>
      <c r="CZ156" s="10" vm="33498">
        <v>586</v>
      </c>
      <c r="DA156" s="10" vm="26724">
        <v>-586</v>
      </c>
      <c r="DB156" s="81" vm="20065">
        <v>1275</v>
      </c>
      <c r="DC156" s="81" vm="45621">
        <v>0</v>
      </c>
      <c r="DD156" s="81" vm="13283">
        <v>0</v>
      </c>
      <c r="DE156" s="81" vm="6737">
        <v>1275</v>
      </c>
      <c r="DF156" s="10" vm="43861">
        <v>3228</v>
      </c>
      <c r="DG156" s="10" vm="39858">
        <v>0</v>
      </c>
      <c r="DH156" s="10" vm="33296">
        <v>1020</v>
      </c>
      <c r="DI156" s="10" vm="26490">
        <v>2208</v>
      </c>
      <c r="DJ156" s="10" vm="64137">
        <v>24047</v>
      </c>
      <c r="DK156" s="10" vm="55369">
        <v>13673</v>
      </c>
      <c r="DL156" s="10" vm="13066">
        <v>2979</v>
      </c>
      <c r="DM156" s="10" vm="6524">
        <v>7395</v>
      </c>
      <c r="DN156" s="10" vm="53611">
        <v>0</v>
      </c>
      <c r="DO156" s="10" vm="39627">
        <v>0</v>
      </c>
      <c r="DP156" s="10" vm="33108">
        <v>0</v>
      </c>
      <c r="DQ156" s="10" vm="26261">
        <v>0</v>
      </c>
      <c r="DR156" s="10" vm="19643">
        <v>0</v>
      </c>
      <c r="DS156" s="10" vm="52177">
        <v>0</v>
      </c>
      <c r="DT156" s="10" vm="12864">
        <v>0</v>
      </c>
      <c r="DU156" s="10" vm="6309">
        <v>0</v>
      </c>
      <c r="DV156" s="10" vm="50491">
        <v>0</v>
      </c>
      <c r="DW156" s="10" vm="39401">
        <v>0</v>
      </c>
      <c r="DX156" s="10" vm="32873">
        <v>0</v>
      </c>
      <c r="DY156" s="10" vm="26037">
        <v>0</v>
      </c>
      <c r="DZ156" s="10" vm="19422">
        <v>1030</v>
      </c>
      <c r="EA156" s="10" vm="48703">
        <v>0</v>
      </c>
      <c r="EB156" s="10" vm="12654">
        <v>486</v>
      </c>
      <c r="EC156" s="10" vm="63000">
        <v>544</v>
      </c>
      <c r="ED156" s="10" vm="47121">
        <v>0</v>
      </c>
      <c r="EE156" s="10" vm="39176">
        <v>0</v>
      </c>
      <c r="EF156" s="10" vm="32645">
        <v>0</v>
      </c>
      <c r="EG156" s="10" vm="25810">
        <v>0</v>
      </c>
      <c r="EH156" s="81" vm="19206">
        <v>0</v>
      </c>
      <c r="EI156" s="81" vm="45397">
        <v>0</v>
      </c>
      <c r="EJ156" s="81" vm="12436">
        <v>0</v>
      </c>
      <c r="EK156" s="81" vm="5937">
        <v>0</v>
      </c>
      <c r="EL156" s="10" vm="43644">
        <v>1485</v>
      </c>
      <c r="EM156" s="10" vm="38955">
        <v>0</v>
      </c>
      <c r="EN156" s="10" vm="32443">
        <v>1237</v>
      </c>
      <c r="EO156" s="10" vm="25580">
        <v>248</v>
      </c>
      <c r="EP156" s="10" vm="18997">
        <v>2515</v>
      </c>
      <c r="EQ156" s="10" vm="55152">
        <v>0</v>
      </c>
      <c r="ER156" s="10" vm="12217">
        <v>1723</v>
      </c>
      <c r="ES156" s="10" vm="5727">
        <v>792</v>
      </c>
      <c r="ET156" s="10" vm="53396">
        <v>26562</v>
      </c>
      <c r="EU156" s="10" vm="38725">
        <v>13673</v>
      </c>
      <c r="EV156" s="10" vm="32251">
        <v>4702</v>
      </c>
      <c r="EW156" s="10" vm="25350">
        <v>8187</v>
      </c>
      <c r="EX156" s="10" vm="18792">
        <v>5431</v>
      </c>
      <c r="EY156" s="10" vm="51993">
        <v>1494</v>
      </c>
      <c r="EZ156" s="10" vm="12017">
        <v>2821</v>
      </c>
      <c r="FA156" s="10" vm="5517">
        <v>1494</v>
      </c>
      <c r="FB156" s="10" vm="50261">
        <v>2006985</v>
      </c>
      <c r="FC156" s="10" vm="38500">
        <v>0</v>
      </c>
      <c r="FD156" s="10" vm="32020">
        <v>2006985</v>
      </c>
      <c r="FE156" s="10" vm="25122">
        <v>104718</v>
      </c>
      <c r="FF156" s="10" vm="18573">
        <v>19625</v>
      </c>
      <c r="FG156" s="10" vm="48481">
        <v>0</v>
      </c>
      <c r="FH156" s="10" vm="11840">
        <v>-10335</v>
      </c>
      <c r="FI156" s="10" vm="5282">
        <v>28214</v>
      </c>
      <c r="FJ156" s="10" vm="46897">
        <v>-88</v>
      </c>
      <c r="FK156" s="10" vm="38288">
        <v>0</v>
      </c>
      <c r="FL156" s="10" vm="31788">
        <v>2149119</v>
      </c>
      <c r="FM156" s="10" vm="24886">
        <v>171757</v>
      </c>
      <c r="FN156" s="10" vm="64070">
        <v>18686</v>
      </c>
      <c r="FO156" s="10" vm="45188">
        <v>0</v>
      </c>
      <c r="FP156" s="10" vm="11625">
        <v>0</v>
      </c>
      <c r="FQ156" s="10" vm="5077">
        <v>-2799</v>
      </c>
      <c r="FR156" s="10" vm="43424">
        <v>0</v>
      </c>
      <c r="FS156" s="10" vm="38055">
        <v>0</v>
      </c>
      <c r="FT156" s="10" vm="31554">
        <v>187644</v>
      </c>
      <c r="FU156" s="10" vm="24662">
        <v>1961475</v>
      </c>
      <c r="FV156" s="10" vm="18190">
        <v>1835228</v>
      </c>
      <c r="FW156" s="81" vm="54934">
        <v>21468</v>
      </c>
      <c r="FX156" s="81" vm="11409">
        <v>1388</v>
      </c>
      <c r="FY156" s="81" vm="62909">
        <v>0</v>
      </c>
      <c r="FZ156" s="81" vm="53178">
        <v>381</v>
      </c>
      <c r="GA156" s="81" vm="37841">
        <v>23237</v>
      </c>
      <c r="GB156" s="10" vm="31332">
        <v>10627</v>
      </c>
      <c r="GC156" s="10" vm="24432">
        <v>5609</v>
      </c>
      <c r="GD156" s="10" vm="17968">
        <v>5018</v>
      </c>
      <c r="GE156" s="10" vm="51767">
        <v>1609</v>
      </c>
      <c r="GF156" s="10" vm="11190">
        <v>1833</v>
      </c>
      <c r="GG156" s="10" vm="4710">
        <v>-224</v>
      </c>
      <c r="GH156" s="10" vm="50047">
        <v>3710</v>
      </c>
      <c r="GI156" s="10" vm="37622">
        <v>1227</v>
      </c>
      <c r="GJ156" s="10" vm="31106">
        <v>2483</v>
      </c>
      <c r="GK156" s="10" vm="24207">
        <v>0</v>
      </c>
      <c r="GL156" s="10" vm="17752">
        <v>0</v>
      </c>
      <c r="GM156" s="10" vm="65615">
        <v>0</v>
      </c>
      <c r="GN156" s="10" vm="10981">
        <v>394</v>
      </c>
      <c r="GO156" s="10" vm="4504">
        <v>109</v>
      </c>
      <c r="GP156" s="10" vm="46670">
        <v>285</v>
      </c>
      <c r="GQ156" s="10" vm="37398">
        <v>0</v>
      </c>
      <c r="GR156" s="10" vm="30875">
        <v>0</v>
      </c>
      <c r="GS156" s="10" vm="23980">
        <v>0</v>
      </c>
      <c r="GT156" s="10" vm="17530">
        <v>16340</v>
      </c>
      <c r="GU156" s="10" vm="44974">
        <v>8778</v>
      </c>
      <c r="GV156" s="10" vm="10770">
        <v>7562</v>
      </c>
      <c r="GW156" s="10" vm="4282">
        <v>0</v>
      </c>
      <c r="GX156" s="81" vm="43206">
        <v>13080</v>
      </c>
      <c r="GY156" s="10" vm="37174">
        <v>0</v>
      </c>
      <c r="GZ156" s="10" vm="30669">
        <v>0</v>
      </c>
      <c r="HA156" s="10" vm="23751">
        <v>0</v>
      </c>
      <c r="HB156" s="10" vm="17314">
        <v>0</v>
      </c>
      <c r="HC156" s="81" vm="54711">
        <v>0</v>
      </c>
      <c r="HD156" s="81" vm="10553">
        <v>0</v>
      </c>
      <c r="HE156" s="10" vm="4068">
        <v>13080</v>
      </c>
      <c r="HF156" s="10" vm="52946">
        <v>1769</v>
      </c>
      <c r="HG156" s="10" vm="36956">
        <v>5067</v>
      </c>
      <c r="HH156" s="10" vm="30475">
        <v>3299</v>
      </c>
      <c r="HI156" s="10" vm="23529">
        <v>4078</v>
      </c>
      <c r="HJ156" s="10" vm="17102">
        <v>24800</v>
      </c>
      <c r="HK156" s="10" vm="51567">
        <v>0</v>
      </c>
      <c r="HL156" s="10" vm="10342">
        <v>0</v>
      </c>
      <c r="HM156" s="10" vm="3852">
        <v>0</v>
      </c>
      <c r="HN156" s="10" vm="49829">
        <v>2572</v>
      </c>
      <c r="HO156" s="10" vm="36731">
        <v>41585</v>
      </c>
      <c r="HP156" s="10" vm="30241">
        <v>5209</v>
      </c>
      <c r="HQ156" s="10" vm="23295">
        <v>9779</v>
      </c>
      <c r="HR156" s="10" vm="16881">
        <v>14988</v>
      </c>
      <c r="HS156" s="10" vm="48100">
        <v>0</v>
      </c>
      <c r="HT156" s="10" vm="10133">
        <v>2716</v>
      </c>
      <c r="HU156" s="10" vm="3617">
        <v>2716</v>
      </c>
      <c r="HV156" s="10" vm="100722">
        <v>33405</v>
      </c>
      <c r="HW156" s="10" vm="36501">
        <v>639</v>
      </c>
      <c r="HX156" s="10" vm="30009">
        <v>0</v>
      </c>
      <c r="HY156" s="10" vm="23062">
        <v>427</v>
      </c>
      <c r="HZ156" s="10" vm="16663">
        <v>17</v>
      </c>
      <c r="IA156" s="10" vm="44749">
        <v>0</v>
      </c>
      <c r="IB156" s="10" vm="9915">
        <v>-4265</v>
      </c>
      <c r="IC156" s="10" vm="3410">
        <v>30223</v>
      </c>
      <c r="ID156" s="10" vm="42984">
        <v>776</v>
      </c>
      <c r="IE156" s="10" vm="36283">
        <v>2248</v>
      </c>
      <c r="IF156" s="10" vm="29774">
        <v>1368</v>
      </c>
      <c r="IG156" s="10" vm="64235">
        <v>4392</v>
      </c>
      <c r="IH156" s="10" vm="16448">
        <v>19625</v>
      </c>
      <c r="II156" s="10" vm="54496">
        <v>21501</v>
      </c>
      <c r="IJ156" s="10" vm="9703">
        <v>0</v>
      </c>
      <c r="IK156" s="10" vm="3189">
        <v>317</v>
      </c>
      <c r="IL156" s="10" vm="52728">
        <v>-70</v>
      </c>
      <c r="IM156" s="10" vm="36053">
        <v>120</v>
      </c>
      <c r="IN156" s="10" vm="29539">
        <v>20981</v>
      </c>
      <c r="IO156" s="81" vm="22663">
        <v>21351</v>
      </c>
      <c r="IP156" s="10" vm="16231">
        <v>0</v>
      </c>
      <c r="IQ156" s="10" vm="51378">
        <v>0</v>
      </c>
      <c r="IR156" s="10" vm="9495">
        <v>-6</v>
      </c>
      <c r="IS156" s="81" vm="2969">
        <v>360</v>
      </c>
      <c r="IT156" s="10" vm="49602">
        <v>386</v>
      </c>
    </row>
    <row r="157" spans="1:254" x14ac:dyDescent="0.25">
      <c r="A157" s="8" t="s">
        <v>559</v>
      </c>
      <c r="B157" s="8" t="s">
        <v>121</v>
      </c>
      <c r="C157" s="89">
        <v>44651</v>
      </c>
      <c r="D157" s="76" vm="16016">
        <v>12</v>
      </c>
      <c r="E157" s="10" vm="9277">
        <v>410775</v>
      </c>
      <c r="F157" s="10" vm="65519">
        <v>-328213</v>
      </c>
      <c r="G157" s="10" vm="42761">
        <v>0</v>
      </c>
      <c r="H157" s="10" vm="59699">
        <v>82562</v>
      </c>
      <c r="I157" s="10" vm="29304">
        <v>73255</v>
      </c>
      <c r="J157" s="10" vm="63493">
        <v>155817</v>
      </c>
      <c r="K157" s="10" vm="46283">
        <v>0</v>
      </c>
      <c r="L157" s="10" vm="15796">
        <v>16988</v>
      </c>
      <c r="M157" s="10" vm="9058">
        <v>0</v>
      </c>
      <c r="N157" s="10" vm="44533">
        <v>56221</v>
      </c>
      <c r="O157" s="10" vm="42535">
        <v>-96669</v>
      </c>
      <c r="P157" s="10" vm="35826">
        <v>3199</v>
      </c>
      <c r="Q157" s="10" vm="64406">
        <v>0</v>
      </c>
      <c r="R157" s="10" vm="22431">
        <v>0</v>
      </c>
      <c r="S157" s="10" vm="55991">
        <v>0</v>
      </c>
      <c r="T157" s="10" vm="15585">
        <v>135556</v>
      </c>
      <c r="U157" s="10" vm="8843">
        <v>0</v>
      </c>
      <c r="V157" s="10" vm="54287">
        <v>135556</v>
      </c>
      <c r="W157" s="10" vm="42319">
        <v>0</v>
      </c>
      <c r="X157" s="10" vm="35590">
        <v>35625</v>
      </c>
      <c r="Y157" s="10" vm="28999">
        <v>0</v>
      </c>
      <c r="Z157" s="10" vm="22209">
        <v>0</v>
      </c>
      <c r="AA157" s="10" vm="66113">
        <v>171181</v>
      </c>
      <c r="AB157" s="10" vm="15395">
        <v>323141</v>
      </c>
      <c r="AC157" s="10" vm="8640">
        <v>32107</v>
      </c>
      <c r="AD157" s="10" vm="51167">
        <v>355248</v>
      </c>
      <c r="AE157" s="10" vm="42098">
        <v>13596</v>
      </c>
      <c r="AF157" s="10" vm="35355">
        <v>0</v>
      </c>
      <c r="AG157" s="10" vm="28753">
        <v>390</v>
      </c>
      <c r="AH157" s="10" vm="21987">
        <v>6848</v>
      </c>
      <c r="AI157" s="10" vm="49369">
        <v>376082</v>
      </c>
      <c r="AJ157" s="10" vm="15191">
        <v>81043</v>
      </c>
      <c r="AK157" s="10" vm="63242">
        <v>37695</v>
      </c>
      <c r="AL157" s="10" vm="47792">
        <v>44658</v>
      </c>
      <c r="AM157" s="10" vm="41882">
        <v>35834</v>
      </c>
      <c r="AN157" s="10" vm="64952">
        <v>0</v>
      </c>
      <c r="AO157" s="10" vm="28529">
        <v>3250</v>
      </c>
      <c r="AP157" s="10" vm="21773">
        <v>0</v>
      </c>
      <c r="AQ157" s="10" vm="46059">
        <v>68407</v>
      </c>
      <c r="AR157" s="10" vm="14971">
        <v>0</v>
      </c>
      <c r="AS157" s="10" vm="8348">
        <v>0</v>
      </c>
      <c r="AT157" s="10" vm="44306">
        <v>270887</v>
      </c>
      <c r="AU157" s="10" vm="41669">
        <v>105195</v>
      </c>
      <c r="AV157" s="10" vm="34956">
        <v>4912</v>
      </c>
      <c r="AW157" s="10" vm="28303">
        <v>5977794</v>
      </c>
      <c r="AX157" s="10" vm="21566">
        <v>0</v>
      </c>
      <c r="AY157" s="10" vm="66299">
        <v>61473</v>
      </c>
      <c r="AZ157" s="10" vm="14754">
        <v>30695</v>
      </c>
      <c r="BA157" s="10" vm="8128">
        <v>0</v>
      </c>
      <c r="BB157" s="10" vm="54054">
        <v>238023</v>
      </c>
      <c r="BC157" s="10" vm="41439">
        <v>0</v>
      </c>
      <c r="BD157" s="10" vm="34809">
        <v>0</v>
      </c>
      <c r="BE157" s="10" vm="28076">
        <v>121412</v>
      </c>
      <c r="BF157" s="10" vm="21355">
        <v>4515</v>
      </c>
      <c r="BG157" s="10" vm="65976">
        <v>6433912</v>
      </c>
      <c r="BH157" s="10" vm="63919">
        <v>0</v>
      </c>
      <c r="BI157" s="10" vm="7918">
        <v>66123</v>
      </c>
      <c r="BJ157" s="10" vm="50947">
        <v>77876</v>
      </c>
      <c r="BK157" s="10" vm="41207">
        <v>0</v>
      </c>
      <c r="BL157" s="10" vm="34576">
        <v>1226599</v>
      </c>
      <c r="BM157" s="10" vm="27853">
        <v>1370598</v>
      </c>
      <c r="BN157" s="10" vm="21133">
        <v>21000</v>
      </c>
      <c r="BO157" s="10" vm="49144">
        <v>0</v>
      </c>
      <c r="BP157" s="10" vm="14344">
        <v>0</v>
      </c>
      <c r="BQ157" s="10" vm="7736">
        <v>182122</v>
      </c>
      <c r="BR157" s="10" vm="47569">
        <v>203122</v>
      </c>
      <c r="BS157" s="10" vm="40986">
        <v>1167476</v>
      </c>
      <c r="BT157" s="10" vm="34351">
        <v>7601388</v>
      </c>
      <c r="BU157" s="10" vm="27624">
        <v>1703700</v>
      </c>
      <c r="BV157" s="10" vm="20914">
        <v>1253637</v>
      </c>
      <c r="BW157" s="10" vm="45836">
        <v>0</v>
      </c>
      <c r="BX157" s="10" vm="14129">
        <v>1461444</v>
      </c>
      <c r="BY157" s="10" vm="7562">
        <v>0</v>
      </c>
      <c r="BZ157" s="10" vm="44087">
        <v>0</v>
      </c>
      <c r="CA157" s="10" vm="40771">
        <v>64967</v>
      </c>
      <c r="CB157" s="10" vm="34159">
        <v>4483748</v>
      </c>
      <c r="CC157" s="10" vm="27397">
        <v>68141</v>
      </c>
      <c r="CD157" s="10" vm="20708">
        <v>0</v>
      </c>
      <c r="CE157" s="10" vm="55583">
        <v>3049499</v>
      </c>
      <c r="CF157" s="10" vm="13910">
        <v>2327408</v>
      </c>
      <c r="CG157" s="10" vm="7348">
        <v>722091</v>
      </c>
      <c r="CH157" s="10" vm="53836">
        <v>0</v>
      </c>
      <c r="CI157" s="10" vm="40538">
        <v>0</v>
      </c>
      <c r="CJ157" s="10" vm="33972">
        <v>0</v>
      </c>
      <c r="CK157" s="10" vm="27177">
        <v>3049499</v>
      </c>
      <c r="CL157" s="10" vm="20499">
        <v>0</v>
      </c>
      <c r="CM157" s="10" vm="65897">
        <v>0</v>
      </c>
      <c r="CN157" s="10" vm="13702">
        <v>0</v>
      </c>
      <c r="CO157" s="10" vm="7133">
        <v>0</v>
      </c>
      <c r="CP157" s="10" vm="50718">
        <v>7192</v>
      </c>
      <c r="CQ157" s="10" vm="40309">
        <v>0</v>
      </c>
      <c r="CR157" s="10" vm="33737">
        <v>7233</v>
      </c>
      <c r="CS157" s="10" vm="26912">
        <v>-41</v>
      </c>
      <c r="CT157" s="10" vm="20279">
        <v>0</v>
      </c>
      <c r="CU157" s="10" vm="48918">
        <v>0</v>
      </c>
      <c r="CV157" s="10" vm="13494">
        <v>0</v>
      </c>
      <c r="CW157" s="10" vm="6937">
        <v>0</v>
      </c>
      <c r="CX157" s="10" vm="47346">
        <v>0</v>
      </c>
      <c r="CY157" s="10" vm="40084">
        <v>0</v>
      </c>
      <c r="CZ157" s="10" vm="33504">
        <v>0</v>
      </c>
      <c r="DA157" s="10" vm="26706">
        <v>0</v>
      </c>
      <c r="DB157" s="81" vm="20061">
        <v>0</v>
      </c>
      <c r="DC157" s="81" vm="45614">
        <v>0</v>
      </c>
      <c r="DD157" s="81" vm="13275">
        <v>0</v>
      </c>
      <c r="DE157" s="81" vm="6755">
        <v>0</v>
      </c>
      <c r="DF157" s="10" vm="43866">
        <v>0</v>
      </c>
      <c r="DG157" s="10" vm="39865">
        <v>0</v>
      </c>
      <c r="DH157" s="10" vm="33300">
        <v>11453</v>
      </c>
      <c r="DI157" s="10" vm="26472">
        <v>-11453</v>
      </c>
      <c r="DJ157" s="10" vm="100617">
        <v>7192</v>
      </c>
      <c r="DK157" s="10" vm="55362">
        <v>0</v>
      </c>
      <c r="DL157" s="10" vm="13058">
        <v>18686</v>
      </c>
      <c r="DM157" s="10" vm="6538">
        <v>-11494</v>
      </c>
      <c r="DN157" s="10" vm="53616">
        <v>0</v>
      </c>
      <c r="DO157" s="10" vm="39634">
        <v>0</v>
      </c>
      <c r="DP157" s="10" vm="33115">
        <v>0</v>
      </c>
      <c r="DQ157" s="10" vm="26246">
        <v>0</v>
      </c>
      <c r="DR157" s="10" vm="19638">
        <v>0</v>
      </c>
      <c r="DS157" s="10" vm="65831">
        <v>0</v>
      </c>
      <c r="DT157" s="10" vm="12856">
        <v>0</v>
      </c>
      <c r="DU157" s="10" vm="6321">
        <v>0</v>
      </c>
      <c r="DV157" s="10" vm="50495">
        <v>0</v>
      </c>
      <c r="DW157" s="10" vm="39407">
        <v>0</v>
      </c>
      <c r="DX157" s="10" vm="32880">
        <v>0</v>
      </c>
      <c r="DY157" s="10" vm="26029">
        <v>0</v>
      </c>
      <c r="DZ157" s="10" vm="19418">
        <v>0</v>
      </c>
      <c r="EA157" s="10" vm="48697">
        <v>0</v>
      </c>
      <c r="EB157" s="10" vm="12647">
        <v>0</v>
      </c>
      <c r="EC157" s="10" vm="6130">
        <v>0</v>
      </c>
      <c r="ED157" s="10" vm="47127">
        <v>0</v>
      </c>
      <c r="EE157" s="10" vm="65091">
        <v>0</v>
      </c>
      <c r="EF157" s="10" vm="32652">
        <v>0</v>
      </c>
      <c r="EG157" s="10" vm="25802">
        <v>0</v>
      </c>
      <c r="EH157" s="81" vm="19203">
        <v>0</v>
      </c>
      <c r="EI157" s="81" vm="45391">
        <v>0</v>
      </c>
      <c r="EJ157" s="81" vm="12429">
        <v>0</v>
      </c>
      <c r="EK157" s="81" vm="5949">
        <v>0</v>
      </c>
      <c r="EL157" s="10" vm="43649">
        <v>27501</v>
      </c>
      <c r="EM157" s="10" vm="38963">
        <v>0</v>
      </c>
      <c r="EN157" s="10" vm="64605">
        <v>38640</v>
      </c>
      <c r="EO157" s="10" vm="25571">
        <v>-11139</v>
      </c>
      <c r="EP157" s="10" vm="18994">
        <v>27501</v>
      </c>
      <c r="EQ157" s="10" vm="55147">
        <v>0</v>
      </c>
      <c r="ER157" s="10" vm="12210">
        <v>38640</v>
      </c>
      <c r="ES157" s="10" vm="5734">
        <v>-11139</v>
      </c>
      <c r="ET157" s="10" vm="53401">
        <v>34693</v>
      </c>
      <c r="EU157" s="10" vm="38733">
        <v>0</v>
      </c>
      <c r="EV157" s="10" vm="32258">
        <v>57326</v>
      </c>
      <c r="EW157" s="10" vm="25344">
        <v>-22633</v>
      </c>
      <c r="EX157" s="10" vm="18788">
        <v>26289</v>
      </c>
      <c r="EY157" s="10" vm="51987">
        <v>12651</v>
      </c>
      <c r="EZ157" s="10" vm="12012">
        <v>9825</v>
      </c>
      <c r="FA157" s="10" vm="5522">
        <v>12651</v>
      </c>
      <c r="FB157" s="10" vm="50267">
        <v>6250001</v>
      </c>
      <c r="FC157" s="10" vm="38509">
        <v>0</v>
      </c>
      <c r="FD157" s="10" vm="32027">
        <v>6250001</v>
      </c>
      <c r="FE157" s="10" vm="25086">
        <v>213164</v>
      </c>
      <c r="FF157" s="10" vm="18568">
        <v>97193</v>
      </c>
      <c r="FG157" s="10" vm="48474">
        <v>-6000</v>
      </c>
      <c r="FH157" s="10" vm="11832">
        <v>-36780</v>
      </c>
      <c r="FI157" s="10" vm="5308">
        <v>134000</v>
      </c>
      <c r="FJ157" s="10" vm="46901">
        <v>8680</v>
      </c>
      <c r="FK157" s="10" vm="38295">
        <v>0</v>
      </c>
      <c r="FL157" s="10" vm="31795">
        <v>6660258</v>
      </c>
      <c r="FM157" s="10" vm="24868">
        <v>618856</v>
      </c>
      <c r="FN157" s="10" vm="64069">
        <v>68484</v>
      </c>
      <c r="FO157" s="10" vm="45181">
        <v>0</v>
      </c>
      <c r="FP157" s="10" vm="11617">
        <v>0</v>
      </c>
      <c r="FQ157" s="10" vm="5094">
        <v>-8181</v>
      </c>
      <c r="FR157" s="10" vm="43429">
        <v>-5566</v>
      </c>
      <c r="FS157" s="10" vm="38063">
        <v>8871</v>
      </c>
      <c r="FT157" s="10" vm="31561">
        <v>682464</v>
      </c>
      <c r="FU157" s="10" vm="24644">
        <v>5977794</v>
      </c>
      <c r="FV157" s="10" vm="18186">
        <v>5631145</v>
      </c>
      <c r="FW157" s="81" vm="54927">
        <v>239952</v>
      </c>
      <c r="FX157" s="81" vm="11402">
        <v>0</v>
      </c>
      <c r="FY157" s="81" vm="4904">
        <v>0</v>
      </c>
      <c r="FZ157" s="81" vm="53184">
        <v>-1929</v>
      </c>
      <c r="GA157" s="81" vm="37850">
        <v>238023</v>
      </c>
      <c r="GB157" s="10" vm="31338">
        <v>48907</v>
      </c>
      <c r="GC157" s="10" vm="24418">
        <v>22567</v>
      </c>
      <c r="GD157" s="10" vm="17964">
        <v>26340</v>
      </c>
      <c r="GE157" s="10" vm="51761">
        <v>0</v>
      </c>
      <c r="GF157" s="10" vm="11183">
        <v>142</v>
      </c>
      <c r="GG157" s="10" vm="4724">
        <v>-142</v>
      </c>
      <c r="GH157" s="10" vm="50051">
        <v>0</v>
      </c>
      <c r="GI157" s="10" vm="37629">
        <v>0</v>
      </c>
      <c r="GJ157" s="10" vm="31113">
        <v>0</v>
      </c>
      <c r="GK157" s="10" vm="24198">
        <v>0</v>
      </c>
      <c r="GL157" s="10" vm="17746">
        <v>0</v>
      </c>
      <c r="GM157" s="10" vm="48281">
        <v>0</v>
      </c>
      <c r="GN157" s="10" vm="10974">
        <v>46883</v>
      </c>
      <c r="GO157" s="10" vm="4511">
        <v>6037</v>
      </c>
      <c r="GP157" s="10" vm="46675">
        <v>40846</v>
      </c>
      <c r="GQ157" s="10" vm="37406">
        <v>22212</v>
      </c>
      <c r="GR157" s="10" vm="30882">
        <v>16001</v>
      </c>
      <c r="GS157" s="10" vm="23972">
        <v>6211</v>
      </c>
      <c r="GT157" s="10" vm="17526">
        <v>118002</v>
      </c>
      <c r="GU157" s="10" vm="44968">
        <v>44747</v>
      </c>
      <c r="GV157" s="10" vm="10763">
        <v>73255</v>
      </c>
      <c r="GW157" s="10" vm="4292">
        <v>23867</v>
      </c>
      <c r="GX157" s="81" vm="43211">
        <v>1202732</v>
      </c>
      <c r="GY157" s="10" vm="37182">
        <v>0</v>
      </c>
      <c r="GZ157" s="10" vm="30675">
        <v>0</v>
      </c>
      <c r="HA157" s="10" vm="23742">
        <v>0</v>
      </c>
      <c r="HB157" s="10" vm="64023">
        <v>0</v>
      </c>
      <c r="HC157" s="81" vm="54705">
        <v>0</v>
      </c>
      <c r="HD157" s="81" vm="10546">
        <v>0</v>
      </c>
      <c r="HE157" s="10" vm="4074">
        <v>1226599</v>
      </c>
      <c r="HF157" s="10" vm="52950">
        <v>14636</v>
      </c>
      <c r="HG157" s="10" vm="36963">
        <v>0</v>
      </c>
      <c r="HH157" s="10" vm="30482">
        <v>15945</v>
      </c>
      <c r="HI157" s="10" vm="23522">
        <v>11500</v>
      </c>
      <c r="HJ157" s="10" vm="17096">
        <v>136534</v>
      </c>
      <c r="HK157" s="10" vm="51562">
        <v>0</v>
      </c>
      <c r="HL157" s="10" vm="10336">
        <v>0</v>
      </c>
      <c r="HM157" s="10" vm="3858">
        <v>0</v>
      </c>
      <c r="HN157" s="10" vm="49835">
        <v>3507</v>
      </c>
      <c r="HO157" s="10" vm="36739">
        <v>182122</v>
      </c>
      <c r="HP157" s="10" vm="30248">
        <v>13383</v>
      </c>
      <c r="HQ157" s="10" vm="23266">
        <v>51584</v>
      </c>
      <c r="HR157" s="10" vm="16876">
        <v>64967</v>
      </c>
      <c r="HS157" s="10" vm="48094">
        <v>0</v>
      </c>
      <c r="HT157" s="10" vm="10126">
        <v>0</v>
      </c>
      <c r="HU157" s="10" vm="3643">
        <v>0</v>
      </c>
      <c r="HV157" s="10" vm="46471">
        <v>100340</v>
      </c>
      <c r="HW157" s="10" vm="36509">
        <v>0</v>
      </c>
      <c r="HX157" s="10" vm="30016">
        <v>2437</v>
      </c>
      <c r="HY157" s="10" vm="23044">
        <v>2056</v>
      </c>
      <c r="HZ157" s="10" vm="16658">
        <v>0</v>
      </c>
      <c r="IA157" s="10" vm="44742">
        <v>0</v>
      </c>
      <c r="IB157" s="10" vm="9908">
        <v>-8164</v>
      </c>
      <c r="IC157" s="10" vm="3425">
        <v>96669</v>
      </c>
      <c r="ID157" s="10" vm="42988">
        <v>545</v>
      </c>
      <c r="IE157" s="10" vm="36290">
        <v>617</v>
      </c>
      <c r="IF157" s="10" vm="29781">
        <v>3500</v>
      </c>
      <c r="IG157" s="10" vm="22845">
        <v>4662</v>
      </c>
      <c r="IH157" s="10" vm="16443">
        <v>97193</v>
      </c>
      <c r="II157" s="10" vm="54489">
        <v>68484</v>
      </c>
      <c r="IJ157" s="10" vm="9696">
        <v>0</v>
      </c>
      <c r="IK157" s="10" vm="3204">
        <v>456</v>
      </c>
      <c r="IL157" s="10" vm="52734">
        <v>-382</v>
      </c>
      <c r="IM157" s="10" vm="36061">
        <v>1159</v>
      </c>
      <c r="IN157" s="10" vm="29546">
        <v>49727</v>
      </c>
      <c r="IO157" s="81" vm="22649">
        <v>49843</v>
      </c>
      <c r="IP157" s="10" vm="16226">
        <v>0</v>
      </c>
      <c r="IQ157" s="10" vm="51372">
        <v>-82</v>
      </c>
      <c r="IR157" s="10" vm="9488">
        <v>0</v>
      </c>
      <c r="IS157" s="81" vm="2985">
        <v>550</v>
      </c>
      <c r="IT157" s="10" vm="49607">
        <v>550</v>
      </c>
    </row>
    <row r="158" spans="1:254" x14ac:dyDescent="0.25">
      <c r="A158" s="8" t="s">
        <v>42</v>
      </c>
      <c r="B158" s="8" t="s">
        <v>296</v>
      </c>
      <c r="C158" s="89">
        <v>44651</v>
      </c>
      <c r="D158" s="76" vm="16023">
        <v>12</v>
      </c>
      <c r="E158" s="10" vm="9269">
        <v>36343</v>
      </c>
      <c r="F158" s="10" vm="47934">
        <v>-31085</v>
      </c>
      <c r="G158" s="10" vm="42754">
        <v>-79</v>
      </c>
      <c r="H158" s="10" vm="59692">
        <v>5179</v>
      </c>
      <c r="I158" s="10" vm="29311">
        <v>2013</v>
      </c>
      <c r="J158" s="10" vm="63497">
        <v>7192</v>
      </c>
      <c r="K158" s="10" vm="46290">
        <v>0</v>
      </c>
      <c r="L158" s="10" vm="15803">
        <v>0</v>
      </c>
      <c r="M158" s="10" vm="9052">
        <v>0</v>
      </c>
      <c r="N158" s="10" vm="44529">
        <v>68</v>
      </c>
      <c r="O158" s="10" vm="42529">
        <v>-4354</v>
      </c>
      <c r="P158" s="10" vm="35819">
        <v>175</v>
      </c>
      <c r="Q158" s="10" vm="29134">
        <v>0</v>
      </c>
      <c r="R158" s="10" vm="22435">
        <v>0</v>
      </c>
      <c r="S158" s="10" vm="66331">
        <v>0</v>
      </c>
      <c r="T158" s="10" vm="15591">
        <v>3081</v>
      </c>
      <c r="U158" s="10" vm="8837">
        <v>0</v>
      </c>
      <c r="V158" s="10" vm="54282">
        <v>3081</v>
      </c>
      <c r="W158" s="10" vm="42313">
        <v>0</v>
      </c>
      <c r="X158" s="10" vm="35583">
        <v>2358</v>
      </c>
      <c r="Y158" s="10" vm="29005">
        <v>0</v>
      </c>
      <c r="Z158" s="10" vm="22214">
        <v>0</v>
      </c>
      <c r="AA158" s="10" vm="52554">
        <v>5439</v>
      </c>
      <c r="AB158" s="10" vm="15402">
        <v>31774</v>
      </c>
      <c r="AC158" s="10" vm="8615">
        <v>1747</v>
      </c>
      <c r="AD158" s="10" vm="51161">
        <v>33521</v>
      </c>
      <c r="AE158" s="10" vm="42091">
        <v>106</v>
      </c>
      <c r="AF158" s="10" vm="35349">
        <v>0</v>
      </c>
      <c r="AG158" s="10" vm="28772">
        <v>0</v>
      </c>
      <c r="AH158" s="10" vm="21992">
        <v>0</v>
      </c>
      <c r="AI158" s="10" vm="49376">
        <v>33627</v>
      </c>
      <c r="AJ158" s="10" vm="15198">
        <v>6165</v>
      </c>
      <c r="AK158" s="10" vm="63233">
        <v>2966</v>
      </c>
      <c r="AL158" s="10" vm="47788">
        <v>8705</v>
      </c>
      <c r="AM158" s="10" vm="41877">
        <v>3160</v>
      </c>
      <c r="AN158" s="10" vm="35125">
        <v>1367</v>
      </c>
      <c r="AO158" s="10" vm="28546">
        <v>227</v>
      </c>
      <c r="AP158" s="10" vm="21776">
        <v>0</v>
      </c>
      <c r="AQ158" s="10" vm="46066">
        <v>4621</v>
      </c>
      <c r="AR158" s="10" vm="14979">
        <v>-42</v>
      </c>
      <c r="AS158" s="10" vm="8330">
        <v>955</v>
      </c>
      <c r="AT158" s="10" vm="44301">
        <v>28124</v>
      </c>
      <c r="AU158" s="10" vm="41662">
        <v>5503</v>
      </c>
      <c r="AV158" s="10" vm="34954">
        <v>292</v>
      </c>
      <c r="AW158" s="10" vm="28320">
        <v>324136</v>
      </c>
      <c r="AX158" s="10" vm="64188">
        <v>0</v>
      </c>
      <c r="AY158" s="10" vm="66300">
        <v>7212</v>
      </c>
      <c r="AZ158" s="10" vm="14761">
        <v>2168</v>
      </c>
      <c r="BA158" s="10" vm="8115">
        <v>0</v>
      </c>
      <c r="BB158" s="10" vm="54049">
        <v>939</v>
      </c>
      <c r="BC158" s="10" vm="41432">
        <v>0</v>
      </c>
      <c r="BD158" s="10" vm="34802">
        <v>0</v>
      </c>
      <c r="BE158" s="10" vm="28091">
        <v>640</v>
      </c>
      <c r="BF158" s="10" vm="21360">
        <v>0</v>
      </c>
      <c r="BG158" s="10" vm="52469">
        <v>335095</v>
      </c>
      <c r="BH158" s="10" vm="14554">
        <v>0</v>
      </c>
      <c r="BI158" s="10" vm="63164">
        <v>2019</v>
      </c>
      <c r="BJ158" s="10" vm="50943">
        <v>16732</v>
      </c>
      <c r="BK158" s="10" vm="41201">
        <v>0</v>
      </c>
      <c r="BL158" s="10" vm="34569">
        <v>3039</v>
      </c>
      <c r="BM158" s="10" vm="27861">
        <v>21790</v>
      </c>
      <c r="BN158" s="10" vm="21138">
        <v>5000</v>
      </c>
      <c r="BO158" s="10" vm="49151">
        <v>0</v>
      </c>
      <c r="BP158" s="10" vm="14352">
        <v>3281</v>
      </c>
      <c r="BQ158" s="10" vm="7731">
        <v>11553</v>
      </c>
      <c r="BR158" s="10" vm="47564">
        <v>19834</v>
      </c>
      <c r="BS158" s="10" vm="40980">
        <v>1956</v>
      </c>
      <c r="BT158" s="10" vm="34344">
        <v>337051</v>
      </c>
      <c r="BU158" s="10" vm="27633">
        <v>169120</v>
      </c>
      <c r="BV158" s="10" vm="20918">
        <v>0</v>
      </c>
      <c r="BW158" s="10" vm="45843">
        <v>0</v>
      </c>
      <c r="BX158" s="10" vm="14137">
        <v>11817</v>
      </c>
      <c r="BY158" s="10" vm="7556">
        <v>0</v>
      </c>
      <c r="BZ158" s="10" vm="44083">
        <v>0</v>
      </c>
      <c r="CA158" s="10" vm="40765">
        <v>121</v>
      </c>
      <c r="CB158" s="10" vm="34156">
        <v>181058</v>
      </c>
      <c r="CC158" s="10" vm="27406">
        <v>-814</v>
      </c>
      <c r="CD158" s="10" vm="20711">
        <v>0</v>
      </c>
      <c r="CE158" s="10" vm="55590">
        <v>156807</v>
      </c>
      <c r="CF158" s="10" vm="13918">
        <v>106135</v>
      </c>
      <c r="CG158" s="10" vm="7343">
        <v>49024</v>
      </c>
      <c r="CH158" s="10" vm="53832">
        <v>1644</v>
      </c>
      <c r="CI158" s="10" vm="40532">
        <v>0</v>
      </c>
      <c r="CJ158" s="10" vm="33965">
        <v>4</v>
      </c>
      <c r="CK158" s="10" vm="27183">
        <v>156807</v>
      </c>
      <c r="CL158" s="10" vm="20504">
        <v>89</v>
      </c>
      <c r="CM158" s="10" vm="52332">
        <v>79</v>
      </c>
      <c r="CN158" s="10" vm="13708">
        <v>0</v>
      </c>
      <c r="CO158" s="10" vm="7109">
        <v>10</v>
      </c>
      <c r="CP158" s="10" vm="50713">
        <v>0</v>
      </c>
      <c r="CQ158" s="10" vm="40302">
        <v>0</v>
      </c>
      <c r="CR158" s="10" vm="33731">
        <v>0</v>
      </c>
      <c r="CS158" s="10" vm="26950">
        <v>0</v>
      </c>
      <c r="CT158" s="10" vm="20285">
        <v>0</v>
      </c>
      <c r="CU158" s="10" vm="48926">
        <v>0</v>
      </c>
      <c r="CV158" s="10" vm="13503">
        <v>812</v>
      </c>
      <c r="CW158" s="10" vm="63060">
        <v>-812</v>
      </c>
      <c r="CX158" s="10" vm="47343">
        <v>0</v>
      </c>
      <c r="CY158" s="10" vm="40079">
        <v>0</v>
      </c>
      <c r="CZ158" s="10" vm="33499">
        <v>0</v>
      </c>
      <c r="DA158" s="10" vm="26725">
        <v>0</v>
      </c>
      <c r="DB158" s="81" vm="20066">
        <v>0</v>
      </c>
      <c r="DC158" s="81" vm="45622">
        <v>0</v>
      </c>
      <c r="DD158" s="81" vm="13284">
        <v>0</v>
      </c>
      <c r="DE158" s="81" vm="6738">
        <v>0</v>
      </c>
      <c r="DF158" s="10" vm="43862">
        <v>1075</v>
      </c>
      <c r="DG158" s="10" vm="39859">
        <v>0</v>
      </c>
      <c r="DH158" s="10" vm="64685">
        <v>737</v>
      </c>
      <c r="DI158" s="10" vm="26491">
        <v>338</v>
      </c>
      <c r="DJ158" s="10" vm="100618">
        <v>1164</v>
      </c>
      <c r="DK158" s="10" vm="55370">
        <v>79</v>
      </c>
      <c r="DL158" s="10" vm="13067">
        <v>1549</v>
      </c>
      <c r="DM158" s="10" vm="6525">
        <v>-464</v>
      </c>
      <c r="DN158" s="10" vm="53612">
        <v>0</v>
      </c>
      <c r="DO158" s="10" vm="39628">
        <v>0</v>
      </c>
      <c r="DP158" s="10" vm="33109">
        <v>0</v>
      </c>
      <c r="DQ158" s="10" vm="26262">
        <v>0</v>
      </c>
      <c r="DR158" s="10" vm="19644">
        <v>0</v>
      </c>
      <c r="DS158" s="10" vm="100749">
        <v>0</v>
      </c>
      <c r="DT158" s="10" vm="12865">
        <v>0</v>
      </c>
      <c r="DU158" s="10" vm="6316">
        <v>0</v>
      </c>
      <c r="DV158" s="10" vm="50492">
        <v>0</v>
      </c>
      <c r="DW158" s="10" vm="39402">
        <v>0</v>
      </c>
      <c r="DX158" s="10" vm="32874">
        <v>0</v>
      </c>
      <c r="DY158" s="10" vm="26038">
        <v>0</v>
      </c>
      <c r="DZ158" s="10" vm="19423">
        <v>0</v>
      </c>
      <c r="EA158" s="10" vm="48704">
        <v>0</v>
      </c>
      <c r="EB158" s="10" vm="12655">
        <v>0</v>
      </c>
      <c r="EC158" s="10" vm="6123">
        <v>0</v>
      </c>
      <c r="ED158" s="10" vm="47122">
        <v>0</v>
      </c>
      <c r="EE158" s="10" vm="65090">
        <v>0</v>
      </c>
      <c r="EF158" s="10" vm="32646">
        <v>0</v>
      </c>
      <c r="EG158" s="10" vm="25811">
        <v>0</v>
      </c>
      <c r="EH158" s="81" vm="19207">
        <v>0</v>
      </c>
      <c r="EI158" s="81" vm="45398">
        <v>0</v>
      </c>
      <c r="EJ158" s="81" vm="12437">
        <v>0</v>
      </c>
      <c r="EK158" s="81" vm="5941">
        <v>0</v>
      </c>
      <c r="EL158" s="10" vm="43645">
        <v>1552</v>
      </c>
      <c r="EM158" s="10" vm="38956">
        <v>0</v>
      </c>
      <c r="EN158" s="10" vm="64602">
        <v>1412</v>
      </c>
      <c r="EO158" s="10" vm="25581">
        <v>140</v>
      </c>
      <c r="EP158" s="10" vm="18998">
        <v>1552</v>
      </c>
      <c r="EQ158" s="10" vm="55153">
        <v>0</v>
      </c>
      <c r="ER158" s="10" vm="12218">
        <v>1412</v>
      </c>
      <c r="ES158" s="10" vm="5728">
        <v>140</v>
      </c>
      <c r="ET158" s="10" vm="53397">
        <v>2716</v>
      </c>
      <c r="EU158" s="10" vm="38726">
        <v>79</v>
      </c>
      <c r="EV158" s="10" vm="32252">
        <v>2961</v>
      </c>
      <c r="EW158" s="10" vm="25351">
        <v>-324</v>
      </c>
      <c r="EX158" s="10" vm="18793">
        <v>2223</v>
      </c>
      <c r="EY158" s="10" vm="51994">
        <v>249</v>
      </c>
      <c r="EZ158" s="10" vm="12018">
        <v>1226</v>
      </c>
      <c r="FA158" s="10" vm="5505">
        <v>249</v>
      </c>
      <c r="FB158" s="10" vm="50262">
        <v>247435</v>
      </c>
      <c r="FC158" s="10" vm="38501">
        <v>0</v>
      </c>
      <c r="FD158" s="10" vm="32021">
        <v>247435</v>
      </c>
      <c r="FE158" s="10" vm="25123">
        <v>12745</v>
      </c>
      <c r="FF158" s="10" vm="18574">
        <v>4315</v>
      </c>
      <c r="FG158" s="10" vm="48482">
        <v>0</v>
      </c>
      <c r="FH158" s="10" vm="11841">
        <v>-595</v>
      </c>
      <c r="FI158" s="10" vm="5292">
        <v>88911</v>
      </c>
      <c r="FJ158" s="10" vm="46898">
        <v>0</v>
      </c>
      <c r="FK158" s="10" vm="38289">
        <v>0</v>
      </c>
      <c r="FL158" s="10" vm="31789">
        <v>352811</v>
      </c>
      <c r="FM158" s="10" vm="24887">
        <v>24300</v>
      </c>
      <c r="FN158" s="10" vm="18376">
        <v>4622</v>
      </c>
      <c r="FO158" s="10" vm="45189">
        <v>-42</v>
      </c>
      <c r="FP158" s="10" vm="11626">
        <v>0</v>
      </c>
      <c r="FQ158" s="10" vm="5079">
        <v>-205</v>
      </c>
      <c r="FR158" s="10" vm="43425">
        <v>0</v>
      </c>
      <c r="FS158" s="10" vm="38056">
        <v>0</v>
      </c>
      <c r="FT158" s="10" vm="31555">
        <v>28675</v>
      </c>
      <c r="FU158" s="10" vm="24663">
        <v>324136</v>
      </c>
      <c r="FV158" s="10" vm="18191">
        <v>223135</v>
      </c>
      <c r="FW158" s="81" vm="54935">
        <v>764</v>
      </c>
      <c r="FX158" s="81" vm="11410">
        <v>0</v>
      </c>
      <c r="FY158" s="81" vm="4895">
        <v>0</v>
      </c>
      <c r="FZ158" s="81" vm="53179">
        <v>175</v>
      </c>
      <c r="GA158" s="81" vm="37842">
        <v>939</v>
      </c>
      <c r="GB158" s="10" vm="31333">
        <v>0</v>
      </c>
      <c r="GC158" s="10" vm="24433">
        <v>0</v>
      </c>
      <c r="GD158" s="10" vm="17969">
        <v>0</v>
      </c>
      <c r="GE158" s="10" vm="51768">
        <v>1772</v>
      </c>
      <c r="GF158" s="10" vm="11191">
        <v>347</v>
      </c>
      <c r="GG158" s="10" vm="4717">
        <v>1425</v>
      </c>
      <c r="GH158" s="10" vm="50048">
        <v>720</v>
      </c>
      <c r="GI158" s="10" vm="37623">
        <v>132</v>
      </c>
      <c r="GJ158" s="10" vm="31107">
        <v>588</v>
      </c>
      <c r="GK158" s="10" vm="24208">
        <v>0</v>
      </c>
      <c r="GL158" s="10" vm="17753">
        <v>0</v>
      </c>
      <c r="GM158" s="10" vm="48286">
        <v>0</v>
      </c>
      <c r="GN158" s="10" vm="10982">
        <v>0</v>
      </c>
      <c r="GO158" s="10" vm="4505">
        <v>0</v>
      </c>
      <c r="GP158" s="10" vm="46671">
        <v>0</v>
      </c>
      <c r="GQ158" s="10" vm="37399">
        <v>0</v>
      </c>
      <c r="GR158" s="10" vm="30876">
        <v>0</v>
      </c>
      <c r="GS158" s="10" vm="23981">
        <v>0</v>
      </c>
      <c r="GT158" s="10" vm="17531">
        <v>2492</v>
      </c>
      <c r="GU158" s="10" vm="44975">
        <v>479</v>
      </c>
      <c r="GV158" s="10" vm="10771">
        <v>2013</v>
      </c>
      <c r="GW158" s="10" vm="4285">
        <v>285</v>
      </c>
      <c r="GX158" s="81" vm="43207">
        <v>0</v>
      </c>
      <c r="GY158" s="10" vm="37175">
        <v>0</v>
      </c>
      <c r="GZ158" s="10" vm="30670">
        <v>0</v>
      </c>
      <c r="HA158" s="10" vm="23752">
        <v>0</v>
      </c>
      <c r="HB158" s="10" vm="17315">
        <v>0</v>
      </c>
      <c r="HC158" s="81" vm="54712">
        <v>0</v>
      </c>
      <c r="HD158" s="81" vm="10554">
        <v>2754</v>
      </c>
      <c r="HE158" s="10" vm="4069">
        <v>3039</v>
      </c>
      <c r="HF158" s="10" vm="52947">
        <v>227</v>
      </c>
      <c r="HG158" s="10" vm="36957">
        <v>2524</v>
      </c>
      <c r="HH158" s="10" vm="30476">
        <v>1850</v>
      </c>
      <c r="HI158" s="10" vm="23530">
        <v>0</v>
      </c>
      <c r="HJ158" s="10" vm="17103">
        <v>6494</v>
      </c>
      <c r="HK158" s="10" vm="51568">
        <v>0</v>
      </c>
      <c r="HL158" s="10" vm="10343">
        <v>0</v>
      </c>
      <c r="HM158" s="10" vm="3840">
        <v>0</v>
      </c>
      <c r="HN158" s="10" vm="49830">
        <v>458</v>
      </c>
      <c r="HO158" s="10" vm="36732">
        <v>11553</v>
      </c>
      <c r="HP158" s="10" vm="30242">
        <v>0</v>
      </c>
      <c r="HQ158" s="10" vm="23296">
        <v>121</v>
      </c>
      <c r="HR158" s="10" vm="16882">
        <v>121</v>
      </c>
      <c r="HS158" s="10" vm="48101">
        <v>0</v>
      </c>
      <c r="HT158" s="10" vm="10134">
        <v>0</v>
      </c>
      <c r="HU158" s="10" vm="3627">
        <v>0</v>
      </c>
      <c r="HV158" s="10" vm="46469">
        <v>4680</v>
      </c>
      <c r="HW158" s="10" vm="36502">
        <v>29</v>
      </c>
      <c r="HX158" s="10" vm="30010">
        <v>177</v>
      </c>
      <c r="HY158" s="10" vm="23063">
        <v>32</v>
      </c>
      <c r="HZ158" s="10" vm="16664">
        <v>0</v>
      </c>
      <c r="IA158" s="10" vm="44750">
        <v>0</v>
      </c>
      <c r="IB158" s="10" vm="9916">
        <v>-564</v>
      </c>
      <c r="IC158" s="10" vm="3411">
        <v>4354</v>
      </c>
      <c r="ID158" s="10" vm="42985">
        <v>5</v>
      </c>
      <c r="IE158" s="10" vm="36284">
        <v>0</v>
      </c>
      <c r="IF158" s="10" vm="29775">
        <v>0</v>
      </c>
      <c r="IG158" s="10" vm="22859">
        <v>5</v>
      </c>
      <c r="IH158" s="10" vm="16449">
        <v>4315</v>
      </c>
      <c r="II158" s="10" vm="54497">
        <v>5628</v>
      </c>
      <c r="IJ158" s="10" vm="9704">
        <v>-42</v>
      </c>
      <c r="IK158" s="10" vm="3191">
        <v>7</v>
      </c>
      <c r="IL158" s="10" vm="52729">
        <v>-12</v>
      </c>
      <c r="IM158" s="10" vm="36054">
        <v>1108</v>
      </c>
      <c r="IN158" s="10" vm="29540">
        <v>6526</v>
      </c>
      <c r="IO158" s="81" vm="22664">
        <v>6526</v>
      </c>
      <c r="IP158" s="10" vm="16232">
        <v>0</v>
      </c>
      <c r="IQ158" s="10" vm="51379">
        <v>0</v>
      </c>
      <c r="IR158" s="10" vm="9496">
        <v>0</v>
      </c>
      <c r="IS158" s="81" vm="2977">
        <v>4</v>
      </c>
      <c r="IT158" s="10" vm="49603">
        <v>4</v>
      </c>
    </row>
    <row r="159" spans="1:254" x14ac:dyDescent="0.25">
      <c r="A159" s="8" t="s">
        <v>116</v>
      </c>
      <c r="B159" s="8" t="s">
        <v>128</v>
      </c>
      <c r="C159" s="89">
        <v>44651</v>
      </c>
      <c r="D159" s="76" vm="16017">
        <v>12</v>
      </c>
      <c r="E159" s="10" vm="9278">
        <v>8304</v>
      </c>
      <c r="F159" s="10" vm="65520">
        <v>-7018</v>
      </c>
      <c r="G159" s="10" vm="42762">
        <v>0</v>
      </c>
      <c r="H159" s="10" vm="59700">
        <v>1286</v>
      </c>
      <c r="I159" s="10" vm="29305">
        <v>0</v>
      </c>
      <c r="J159" s="10" vm="63494">
        <v>1286</v>
      </c>
      <c r="K159" s="10" vm="46284">
        <v>0</v>
      </c>
      <c r="L159" s="10" vm="15797">
        <v>0</v>
      </c>
      <c r="M159" s="10" vm="9059">
        <v>0</v>
      </c>
      <c r="N159" s="10" vm="44534">
        <v>46</v>
      </c>
      <c r="O159" s="10" vm="42536">
        <v>-477</v>
      </c>
      <c r="P159" s="10" vm="35827">
        <v>0</v>
      </c>
      <c r="Q159" s="10" vm="29131">
        <v>68</v>
      </c>
      <c r="R159" s="10" vm="22432">
        <v>0</v>
      </c>
      <c r="S159" s="10" vm="66329">
        <v>0</v>
      </c>
      <c r="T159" s="10" vm="15586">
        <v>923</v>
      </c>
      <c r="U159" s="10" vm="8844">
        <v>0</v>
      </c>
      <c r="V159" s="10" vm="54288">
        <v>923</v>
      </c>
      <c r="W159" s="10" vm="42320">
        <v>0</v>
      </c>
      <c r="X159" s="10" vm="35591">
        <v>1393</v>
      </c>
      <c r="Y159" s="10" vm="28970">
        <v>0</v>
      </c>
      <c r="Z159" s="10" vm="22210">
        <v>0</v>
      </c>
      <c r="AA159" s="10" vm="52552">
        <v>2316</v>
      </c>
      <c r="AB159" s="10" vm="15396">
        <v>6635</v>
      </c>
      <c r="AC159" s="10" vm="8641">
        <v>1209</v>
      </c>
      <c r="AD159" s="10" vm="51168">
        <v>7844</v>
      </c>
      <c r="AE159" s="10" vm="42099">
        <v>360</v>
      </c>
      <c r="AF159" s="10" vm="35356">
        <v>0</v>
      </c>
      <c r="AG159" s="10" vm="28754">
        <v>27</v>
      </c>
      <c r="AH159" s="10" vm="21988">
        <v>0</v>
      </c>
      <c r="AI159" s="10" vm="49370">
        <v>8231</v>
      </c>
      <c r="AJ159" s="10" vm="15192">
        <v>2462</v>
      </c>
      <c r="AK159" s="10" vm="100576">
        <v>1247</v>
      </c>
      <c r="AL159" s="10" vm="47793">
        <v>842</v>
      </c>
      <c r="AM159" s="10" vm="41883">
        <v>383</v>
      </c>
      <c r="AN159" s="10" vm="35132">
        <v>435</v>
      </c>
      <c r="AO159" s="10" vm="28532">
        <v>9</v>
      </c>
      <c r="AP159" s="10" vm="21774">
        <v>0</v>
      </c>
      <c r="AQ159" s="10" vm="46060">
        <v>1358</v>
      </c>
      <c r="AR159" s="10" vm="14972">
        <v>0</v>
      </c>
      <c r="AS159" s="10" vm="8349">
        <v>282</v>
      </c>
      <c r="AT159" s="10" vm="44307">
        <v>7018</v>
      </c>
      <c r="AU159" s="10" vm="41670">
        <v>1213</v>
      </c>
      <c r="AV159" s="10" vm="64897">
        <v>153</v>
      </c>
      <c r="AW159" s="10" vm="28304">
        <v>78235</v>
      </c>
      <c r="AX159" s="10" vm="21567">
        <v>0</v>
      </c>
      <c r="AY159" s="10" vm="55797">
        <v>883</v>
      </c>
      <c r="AZ159" s="10" vm="14755">
        <v>0</v>
      </c>
      <c r="BA159" s="10" vm="8129">
        <v>0</v>
      </c>
      <c r="BB159" s="10" vm="54055">
        <v>0</v>
      </c>
      <c r="BC159" s="10" vm="41440">
        <v>0</v>
      </c>
      <c r="BD159" s="10" vm="34810">
        <v>0</v>
      </c>
      <c r="BE159" s="10" vm="28084">
        <v>0</v>
      </c>
      <c r="BF159" s="10" vm="21356">
        <v>0</v>
      </c>
      <c r="BG159" s="10" vm="65977">
        <v>79118</v>
      </c>
      <c r="BH159" s="10" vm="63920">
        <v>0</v>
      </c>
      <c r="BI159" s="10" vm="7919">
        <v>331</v>
      </c>
      <c r="BJ159" s="10" vm="50948">
        <v>6749</v>
      </c>
      <c r="BK159" s="10" vm="41208">
        <v>1541</v>
      </c>
      <c r="BL159" s="10" vm="34577">
        <v>0</v>
      </c>
      <c r="BM159" s="10" vm="27854">
        <v>8621</v>
      </c>
      <c r="BN159" s="10" vm="21134">
        <v>572</v>
      </c>
      <c r="BO159" s="10" vm="49145">
        <v>0</v>
      </c>
      <c r="BP159" s="10" vm="14345">
        <v>376</v>
      </c>
      <c r="BQ159" s="10" vm="63136">
        <v>1203</v>
      </c>
      <c r="BR159" s="10" vm="47570">
        <v>2151</v>
      </c>
      <c r="BS159" s="10" vm="40987">
        <v>6470</v>
      </c>
      <c r="BT159" s="10" vm="34352">
        <v>85588</v>
      </c>
      <c r="BU159" s="10" vm="27627">
        <v>17551</v>
      </c>
      <c r="BV159" s="10" vm="20915">
        <v>0</v>
      </c>
      <c r="BW159" s="10" vm="45837">
        <v>0</v>
      </c>
      <c r="BX159" s="10" vm="14130">
        <v>32828</v>
      </c>
      <c r="BY159" s="10" vm="7563">
        <v>0</v>
      </c>
      <c r="BZ159" s="10" vm="44088">
        <v>0</v>
      </c>
      <c r="CA159" s="10" vm="40772">
        <v>349</v>
      </c>
      <c r="CB159" s="10" vm="34160">
        <v>50728</v>
      </c>
      <c r="CC159" s="10" vm="27401">
        <v>63</v>
      </c>
      <c r="CD159" s="10" vm="20709">
        <v>0</v>
      </c>
      <c r="CE159" s="10" vm="55584">
        <v>34797</v>
      </c>
      <c r="CF159" s="10" vm="13911">
        <v>34602</v>
      </c>
      <c r="CG159" s="10" vm="7349">
        <v>195</v>
      </c>
      <c r="CH159" s="10" vm="53837">
        <v>0</v>
      </c>
      <c r="CI159" s="10" vm="40539">
        <v>0</v>
      </c>
      <c r="CJ159" s="10" vm="33973">
        <v>0</v>
      </c>
      <c r="CK159" s="10" vm="27155">
        <v>34797</v>
      </c>
      <c r="CL159" s="10" vm="20500">
        <v>0</v>
      </c>
      <c r="CM159" s="10" vm="52328">
        <v>0</v>
      </c>
      <c r="CN159" s="10" vm="63891">
        <v>0</v>
      </c>
      <c r="CO159" s="10" vm="7134">
        <v>0</v>
      </c>
      <c r="CP159" s="10" vm="50719">
        <v>0</v>
      </c>
      <c r="CQ159" s="10" vm="40310">
        <v>0</v>
      </c>
      <c r="CR159" s="10" vm="33738">
        <v>0</v>
      </c>
      <c r="CS159" s="10" vm="26930">
        <v>0</v>
      </c>
      <c r="CT159" s="10" vm="20280">
        <v>0</v>
      </c>
      <c r="CU159" s="10" vm="48919">
        <v>0</v>
      </c>
      <c r="CV159" s="10" vm="13495">
        <v>0</v>
      </c>
      <c r="CW159" s="10" vm="63065">
        <v>0</v>
      </c>
      <c r="CX159" s="10" vm="47347">
        <v>0</v>
      </c>
      <c r="CY159" s="10" vm="40085">
        <v>0</v>
      </c>
      <c r="CZ159" s="10" vm="33505">
        <v>0</v>
      </c>
      <c r="DA159" s="10" vm="26709">
        <v>0</v>
      </c>
      <c r="DB159" s="81" vm="20062">
        <v>0</v>
      </c>
      <c r="DC159" s="81" vm="45615">
        <v>0</v>
      </c>
      <c r="DD159" s="81" vm="13276">
        <v>0</v>
      </c>
      <c r="DE159" s="81" vm="6756">
        <v>0</v>
      </c>
      <c r="DF159" s="10" vm="43867">
        <v>73</v>
      </c>
      <c r="DG159" s="10" vm="39866">
        <v>0</v>
      </c>
      <c r="DH159" s="10" vm="33301">
        <v>0</v>
      </c>
      <c r="DI159" s="10" vm="26474">
        <v>73</v>
      </c>
      <c r="DJ159" s="10" vm="19849">
        <v>73</v>
      </c>
      <c r="DK159" s="10" vm="55363">
        <v>0</v>
      </c>
      <c r="DL159" s="10" vm="13059">
        <v>0</v>
      </c>
      <c r="DM159" s="10" vm="6539">
        <v>73</v>
      </c>
      <c r="DN159" s="10" vm="53617">
        <v>0</v>
      </c>
      <c r="DO159" s="10" vm="39635">
        <v>0</v>
      </c>
      <c r="DP159" s="10" vm="33116">
        <v>0</v>
      </c>
      <c r="DQ159" s="10" vm="26254">
        <v>0</v>
      </c>
      <c r="DR159" s="10" vm="19639">
        <v>0</v>
      </c>
      <c r="DS159" s="10" vm="52172">
        <v>0</v>
      </c>
      <c r="DT159" s="10" vm="12857">
        <v>0</v>
      </c>
      <c r="DU159" s="10" vm="6322">
        <v>0</v>
      </c>
      <c r="DV159" s="10" vm="50496">
        <v>0</v>
      </c>
      <c r="DW159" s="10" vm="39408">
        <v>0</v>
      </c>
      <c r="DX159" s="10" vm="32881">
        <v>0</v>
      </c>
      <c r="DY159" s="10" vm="26030">
        <v>0</v>
      </c>
      <c r="DZ159" s="10" vm="19419">
        <v>0</v>
      </c>
      <c r="EA159" s="10" vm="48698">
        <v>0</v>
      </c>
      <c r="EB159" s="10" vm="12648">
        <v>0</v>
      </c>
      <c r="EC159" s="10" vm="6131">
        <v>0</v>
      </c>
      <c r="ED159" s="10" vm="47128">
        <v>0</v>
      </c>
      <c r="EE159" s="10" vm="39184">
        <v>0</v>
      </c>
      <c r="EF159" s="10" vm="32653">
        <v>0</v>
      </c>
      <c r="EG159" s="10" vm="25804">
        <v>0</v>
      </c>
      <c r="EH159" s="81" vm="19204">
        <v>0</v>
      </c>
      <c r="EI159" s="81" vm="45392">
        <v>0</v>
      </c>
      <c r="EJ159" s="81" vm="12430">
        <v>0</v>
      </c>
      <c r="EK159" s="81" vm="5950">
        <v>0</v>
      </c>
      <c r="EL159" s="10" vm="43650">
        <v>0</v>
      </c>
      <c r="EM159" s="10" vm="38964">
        <v>0</v>
      </c>
      <c r="EN159" s="10" vm="32447">
        <v>0</v>
      </c>
      <c r="EO159" s="10" vm="25575">
        <v>0</v>
      </c>
      <c r="EP159" s="10" vm="18995">
        <v>0</v>
      </c>
      <c r="EQ159" s="10" vm="66272">
        <v>0</v>
      </c>
      <c r="ER159" s="10" vm="12211">
        <v>0</v>
      </c>
      <c r="ES159" s="10" vm="5735">
        <v>0</v>
      </c>
      <c r="ET159" s="10" vm="53402">
        <v>73</v>
      </c>
      <c r="EU159" s="10" vm="38734">
        <v>0</v>
      </c>
      <c r="EV159" s="10" vm="32259">
        <v>0</v>
      </c>
      <c r="EW159" s="10" vm="25325">
        <v>73</v>
      </c>
      <c r="EX159" s="10" vm="18789">
        <v>34</v>
      </c>
      <c r="EY159" s="10" vm="51988">
        <v>4</v>
      </c>
      <c r="EZ159" s="10" vm="100589">
        <v>1</v>
      </c>
      <c r="FA159" s="10" vm="5523">
        <v>4</v>
      </c>
      <c r="FB159" s="10" vm="50268">
        <v>89859</v>
      </c>
      <c r="FC159" s="10" vm="38510">
        <v>0</v>
      </c>
      <c r="FD159" s="10" vm="32028">
        <v>89859</v>
      </c>
      <c r="FE159" s="10" vm="25104">
        <v>4804</v>
      </c>
      <c r="FF159" s="10" vm="18569">
        <v>902</v>
      </c>
      <c r="FG159" s="10" vm="48475">
        <v>0</v>
      </c>
      <c r="FH159" s="10" vm="11833">
        <v>-284</v>
      </c>
      <c r="FI159" s="10" vm="5309">
        <v>0</v>
      </c>
      <c r="FJ159" s="10" vm="46902">
        <v>0</v>
      </c>
      <c r="FK159" s="10" vm="38296">
        <v>0</v>
      </c>
      <c r="FL159" s="10" vm="31796">
        <v>95281</v>
      </c>
      <c r="FM159" s="10" vm="24869">
        <v>15972</v>
      </c>
      <c r="FN159" s="10" vm="18373">
        <v>1358</v>
      </c>
      <c r="FO159" s="10" vm="45182">
        <v>0</v>
      </c>
      <c r="FP159" s="10" vm="11618">
        <v>0</v>
      </c>
      <c r="FQ159" s="10" vm="5095">
        <v>-284</v>
      </c>
      <c r="FR159" s="10" vm="43430">
        <v>0</v>
      </c>
      <c r="FS159" s="10" vm="38064">
        <v>0</v>
      </c>
      <c r="FT159" s="10" vm="31562">
        <v>17046</v>
      </c>
      <c r="FU159" s="10" vm="24645">
        <v>78235</v>
      </c>
      <c r="FV159" s="10" vm="18187">
        <v>73887</v>
      </c>
      <c r="FW159" s="81" vm="54928">
        <v>0</v>
      </c>
      <c r="FX159" s="81" vm="11403">
        <v>0</v>
      </c>
      <c r="FY159" s="81" vm="4905">
        <v>0</v>
      </c>
      <c r="FZ159" s="81" vm="53185">
        <v>0</v>
      </c>
      <c r="GA159" s="81" vm="37851">
        <v>0</v>
      </c>
      <c r="GB159" s="10" vm="31339">
        <v>0</v>
      </c>
      <c r="GC159" s="10" vm="24425">
        <v>0</v>
      </c>
      <c r="GD159" s="10" vm="17965">
        <v>0</v>
      </c>
      <c r="GE159" s="10" vm="51762">
        <v>0</v>
      </c>
      <c r="GF159" s="10" vm="11184">
        <v>0</v>
      </c>
      <c r="GG159" s="10" vm="4725">
        <v>0</v>
      </c>
      <c r="GH159" s="10" vm="50052">
        <v>0</v>
      </c>
      <c r="GI159" s="10" vm="37630">
        <v>0</v>
      </c>
      <c r="GJ159" s="10" vm="31114">
        <v>0</v>
      </c>
      <c r="GK159" s="10" vm="24199">
        <v>0</v>
      </c>
      <c r="GL159" s="10" vm="17747">
        <v>0</v>
      </c>
      <c r="GM159" s="10" vm="48282">
        <v>0</v>
      </c>
      <c r="GN159" s="10" vm="10975">
        <v>0</v>
      </c>
      <c r="GO159" s="10" vm="4512">
        <v>0</v>
      </c>
      <c r="GP159" s="10" vm="46676">
        <v>0</v>
      </c>
      <c r="GQ159" s="10" vm="37407">
        <v>0</v>
      </c>
      <c r="GR159" s="10" vm="100656">
        <v>0</v>
      </c>
      <c r="GS159" s="10" vm="23974">
        <v>0</v>
      </c>
      <c r="GT159" s="10" vm="17527">
        <v>0</v>
      </c>
      <c r="GU159" s="10" vm="44969">
        <v>0</v>
      </c>
      <c r="GV159" s="10" vm="10764">
        <v>0</v>
      </c>
      <c r="GW159" s="10" vm="4293">
        <v>0</v>
      </c>
      <c r="GX159" s="81" vm="43212">
        <v>0</v>
      </c>
      <c r="GY159" s="10" vm="37183">
        <v>0</v>
      </c>
      <c r="GZ159" s="10" vm="64505">
        <v>0</v>
      </c>
      <c r="HA159" s="10" vm="23746">
        <v>0</v>
      </c>
      <c r="HB159" s="10" vm="17311">
        <v>0</v>
      </c>
      <c r="HC159" s="81" vm="54706">
        <v>0</v>
      </c>
      <c r="HD159" s="81" vm="10547">
        <v>0</v>
      </c>
      <c r="HE159" s="10" vm="4075">
        <v>0</v>
      </c>
      <c r="HF159" s="10" vm="52951">
        <v>928</v>
      </c>
      <c r="HG159" s="10" vm="36964">
        <v>49</v>
      </c>
      <c r="HH159" s="10" vm="30483">
        <v>0</v>
      </c>
      <c r="HI159" s="10" vm="23503">
        <v>0</v>
      </c>
      <c r="HJ159" s="10" vm="17097">
        <v>67</v>
      </c>
      <c r="HK159" s="10" vm="65769">
        <v>0</v>
      </c>
      <c r="HL159" s="10" vm="10337">
        <v>0</v>
      </c>
      <c r="HM159" s="10" vm="3859">
        <v>0</v>
      </c>
      <c r="HN159" s="10" vm="49836">
        <v>159</v>
      </c>
      <c r="HO159" s="10" vm="36740">
        <v>1203</v>
      </c>
      <c r="HP159" s="10" vm="30249">
        <v>0</v>
      </c>
      <c r="HQ159" s="10" vm="23278">
        <v>349</v>
      </c>
      <c r="HR159" s="10" vm="16877">
        <v>349</v>
      </c>
      <c r="HS159" s="10" vm="48095">
        <v>0</v>
      </c>
      <c r="HT159" s="10" vm="10127">
        <v>0</v>
      </c>
      <c r="HU159" s="10" vm="3644">
        <v>0</v>
      </c>
      <c r="HV159" s="10" vm="46472">
        <v>430</v>
      </c>
      <c r="HW159" s="10" vm="36510">
        <v>20</v>
      </c>
      <c r="HX159" s="10" vm="30017">
        <v>0</v>
      </c>
      <c r="HY159" s="10" vm="23045">
        <v>27</v>
      </c>
      <c r="HZ159" s="10" vm="16659">
        <v>0</v>
      </c>
      <c r="IA159" s="10" vm="44743">
        <v>0</v>
      </c>
      <c r="IB159" s="10" vm="9909">
        <v>0</v>
      </c>
      <c r="IC159" s="10" vm="3426">
        <v>477</v>
      </c>
      <c r="ID159" s="10" vm="42989">
        <v>3</v>
      </c>
      <c r="IE159" s="10" vm="36291">
        <v>10</v>
      </c>
      <c r="IF159" s="10" vm="29782">
        <v>0</v>
      </c>
      <c r="IG159" s="10" vm="22846">
        <v>13</v>
      </c>
      <c r="IH159" s="10" vm="16444">
        <v>902</v>
      </c>
      <c r="II159" s="10" vm="54490">
        <v>1580</v>
      </c>
      <c r="IJ159" s="10" vm="9697">
        <v>0</v>
      </c>
      <c r="IK159" s="10" vm="3205">
        <v>13</v>
      </c>
      <c r="IL159" s="10" vm="52735">
        <v>0</v>
      </c>
      <c r="IM159" s="10" vm="36062">
        <v>0</v>
      </c>
      <c r="IN159" s="10" vm="29547">
        <v>1392</v>
      </c>
      <c r="IO159" s="81" vm="22656">
        <v>1392</v>
      </c>
      <c r="IP159" s="10" vm="16227">
        <v>0</v>
      </c>
      <c r="IQ159" s="10" vm="51373">
        <v>0</v>
      </c>
      <c r="IR159" s="10" vm="9489">
        <v>0</v>
      </c>
      <c r="IS159" s="81" vm="2986">
        <v>0</v>
      </c>
      <c r="IT159" s="10" vm="49608">
        <v>0</v>
      </c>
    </row>
    <row r="160" spans="1:254" x14ac:dyDescent="0.25">
      <c r="A160" s="8" t="s">
        <v>176</v>
      </c>
      <c r="B160" s="8" t="s">
        <v>151</v>
      </c>
      <c r="C160" s="89">
        <v>44651</v>
      </c>
      <c r="D160" s="76" vm="16024">
        <v>12</v>
      </c>
      <c r="E160" s="10" vm="9270">
        <v>345080</v>
      </c>
      <c r="F160" s="10" vm="65516">
        <v>-152687</v>
      </c>
      <c r="G160" s="10" vm="42755">
        <v>-66103</v>
      </c>
      <c r="H160" s="10" vm="59693">
        <v>126290</v>
      </c>
      <c r="I160" s="10" vm="29312">
        <v>7202</v>
      </c>
      <c r="J160" s="10" vm="63498">
        <v>133492</v>
      </c>
      <c r="K160" s="10" vm="46291">
        <v>0</v>
      </c>
      <c r="L160" s="10" vm="15804">
        <v>0</v>
      </c>
      <c r="M160" s="10" vm="9053">
        <v>0</v>
      </c>
      <c r="N160" s="10" vm="44530">
        <v>17525</v>
      </c>
      <c r="O160" s="10" vm="42530">
        <v>-107718</v>
      </c>
      <c r="P160" s="10" vm="35820">
        <v>-2112</v>
      </c>
      <c r="Q160" s="10" vm="64411">
        <v>0</v>
      </c>
      <c r="R160" s="10" vm="22436">
        <v>0</v>
      </c>
      <c r="S160" s="10" vm="55996">
        <v>0</v>
      </c>
      <c r="T160" s="10" vm="15592">
        <v>41187</v>
      </c>
      <c r="U160" s="10" vm="63320">
        <v>-4124</v>
      </c>
      <c r="V160" s="10" vm="54283">
        <v>37063</v>
      </c>
      <c r="W160" s="10" vm="42314">
        <v>0</v>
      </c>
      <c r="X160" s="10" vm="35584">
        <v>5500</v>
      </c>
      <c r="Y160" s="10" vm="29006">
        <v>8133</v>
      </c>
      <c r="Z160" s="10" vm="22215">
        <v>-5128</v>
      </c>
      <c r="AA160" s="10" vm="52555">
        <v>45568</v>
      </c>
      <c r="AB160" s="10" vm="15403">
        <v>174275</v>
      </c>
      <c r="AC160" s="10" vm="8622">
        <v>17034</v>
      </c>
      <c r="AD160" s="10" vm="51162">
        <v>191309</v>
      </c>
      <c r="AE160" s="10" vm="42092">
        <v>13696</v>
      </c>
      <c r="AF160" s="10" vm="35350">
        <v>0</v>
      </c>
      <c r="AG160" s="10" vm="28773">
        <v>294</v>
      </c>
      <c r="AH160" s="10" vm="21993">
        <v>16688</v>
      </c>
      <c r="AI160" s="10" vm="49377">
        <v>221987</v>
      </c>
      <c r="AJ160" s="10" vm="15199">
        <v>27475</v>
      </c>
      <c r="AK160" s="10" vm="8482">
        <v>16421</v>
      </c>
      <c r="AL160" s="10" vm="47789">
        <v>25469</v>
      </c>
      <c r="AM160" s="10" vm="41878">
        <v>8717</v>
      </c>
      <c r="AN160" s="10" vm="35126">
        <v>1644</v>
      </c>
      <c r="AO160" s="10" vm="28547">
        <v>326</v>
      </c>
      <c r="AP160" s="10" vm="21777">
        <v>0</v>
      </c>
      <c r="AQ160" s="10" vm="46067">
        <v>25013</v>
      </c>
      <c r="AR160" s="10" vm="14980">
        <v>0</v>
      </c>
      <c r="AS160" s="10" vm="8331">
        <v>7047</v>
      </c>
      <c r="AT160" s="10" vm="44302">
        <v>112112</v>
      </c>
      <c r="AU160" s="10" vm="41663">
        <v>109875</v>
      </c>
      <c r="AV160" s="10" vm="34955">
        <v>1905</v>
      </c>
      <c r="AW160" s="10" vm="28321">
        <v>2102502</v>
      </c>
      <c r="AX160" s="10" vm="21570">
        <v>0</v>
      </c>
      <c r="AY160" s="10" vm="55803">
        <v>80279</v>
      </c>
      <c r="AZ160" s="10" vm="14762">
        <v>0</v>
      </c>
      <c r="BA160" s="10" vm="8121">
        <v>39080</v>
      </c>
      <c r="BB160" s="10" vm="54050">
        <v>357944</v>
      </c>
      <c r="BC160" s="10" vm="41433">
        <v>27476</v>
      </c>
      <c r="BD160" s="10" vm="34803">
        <v>0</v>
      </c>
      <c r="BE160" s="10" vm="28092">
        <v>431327</v>
      </c>
      <c r="BF160" s="10" vm="21361">
        <v>74290</v>
      </c>
      <c r="BG160" s="10" vm="65982">
        <v>3112898</v>
      </c>
      <c r="BH160" s="10" vm="14555">
        <v>121113</v>
      </c>
      <c r="BI160" s="10" vm="7912">
        <v>46147</v>
      </c>
      <c r="BJ160" s="10" vm="50944">
        <v>10570</v>
      </c>
      <c r="BK160" s="10" vm="41202">
        <v>230</v>
      </c>
      <c r="BL160" s="10" vm="34570">
        <v>324180</v>
      </c>
      <c r="BM160" s="10" vm="27862">
        <v>502240</v>
      </c>
      <c r="BN160" s="10" vm="21139">
        <v>33563</v>
      </c>
      <c r="BO160" s="10" vm="49152">
        <v>0</v>
      </c>
      <c r="BP160" s="10" vm="14353">
        <v>14688</v>
      </c>
      <c r="BQ160" s="10" vm="7732">
        <v>171425</v>
      </c>
      <c r="BR160" s="10" vm="47565">
        <v>219676</v>
      </c>
      <c r="BS160" s="10" vm="40981">
        <v>282564</v>
      </c>
      <c r="BT160" s="10" vm="34345">
        <v>3395462</v>
      </c>
      <c r="BU160" s="10" vm="27634">
        <v>888265</v>
      </c>
      <c r="BV160" s="10" vm="20919">
        <v>1232005</v>
      </c>
      <c r="BW160" s="10" vm="45844">
        <v>153032</v>
      </c>
      <c r="BX160" s="10" vm="14138">
        <v>714374</v>
      </c>
      <c r="BY160" s="10" vm="7557">
        <v>19961</v>
      </c>
      <c r="BZ160" s="10" vm="44084">
        <v>46553</v>
      </c>
      <c r="CA160" s="10" vm="40766">
        <v>37007</v>
      </c>
      <c r="CB160" s="10" vm="64760">
        <v>3091197</v>
      </c>
      <c r="CC160" s="10" vm="27407">
        <v>1441</v>
      </c>
      <c r="CD160" s="10" vm="20712">
        <v>3745</v>
      </c>
      <c r="CE160" s="10" vm="55591">
        <v>299079</v>
      </c>
      <c r="CF160" s="10" vm="13919">
        <v>327996</v>
      </c>
      <c r="CG160" s="10" vm="7333">
        <v>0</v>
      </c>
      <c r="CH160" s="10" vm="53833">
        <v>0</v>
      </c>
      <c r="CI160" s="10" vm="40533">
        <v>-28917</v>
      </c>
      <c r="CJ160" s="10" vm="33966">
        <v>0</v>
      </c>
      <c r="CK160" s="10" vm="27184">
        <v>299079</v>
      </c>
      <c r="CL160" s="10" vm="20505">
        <v>31215</v>
      </c>
      <c r="CM160" s="10" vm="52333">
        <v>20291</v>
      </c>
      <c r="CN160" s="10" vm="13709">
        <v>766</v>
      </c>
      <c r="CO160" s="10" vm="7117">
        <v>10158</v>
      </c>
      <c r="CP160" s="10" vm="50714">
        <v>57</v>
      </c>
      <c r="CQ160" s="10" vm="40303">
        <v>0</v>
      </c>
      <c r="CR160" s="10" vm="33732">
        <v>128</v>
      </c>
      <c r="CS160" s="10" vm="26951">
        <v>-71</v>
      </c>
      <c r="CT160" s="10" vm="20286">
        <v>0</v>
      </c>
      <c r="CU160" s="10" vm="48927">
        <v>0</v>
      </c>
      <c r="CV160" s="10" vm="13504">
        <v>0</v>
      </c>
      <c r="CW160" s="10" vm="63061">
        <v>0</v>
      </c>
      <c r="CX160" s="10" vm="47344">
        <v>0</v>
      </c>
      <c r="CY160" s="10" vm="40080">
        <v>0</v>
      </c>
      <c r="CZ160" s="10" vm="100676">
        <v>0</v>
      </c>
      <c r="DA160" s="10" vm="26726">
        <v>0</v>
      </c>
      <c r="DB160" s="81" vm="20067">
        <v>0</v>
      </c>
      <c r="DC160" s="81" vm="45623">
        <v>0</v>
      </c>
      <c r="DD160" s="81" vm="13285">
        <v>0</v>
      </c>
      <c r="DE160" s="81" vm="6739">
        <v>0</v>
      </c>
      <c r="DF160" s="10" vm="43863">
        <v>0</v>
      </c>
      <c r="DG160" s="10" vm="39860">
        <v>0</v>
      </c>
      <c r="DH160" s="10" vm="33297">
        <v>0</v>
      </c>
      <c r="DI160" s="10" vm="26492">
        <v>0</v>
      </c>
      <c r="DJ160" s="10" vm="19852">
        <v>31272</v>
      </c>
      <c r="DK160" s="10" vm="55371">
        <v>20291</v>
      </c>
      <c r="DL160" s="10" vm="13068">
        <v>894</v>
      </c>
      <c r="DM160" s="10" vm="6531">
        <v>10087</v>
      </c>
      <c r="DN160" s="10" vm="53613">
        <v>56430</v>
      </c>
      <c r="DO160" s="10" vm="39629">
        <v>45812</v>
      </c>
      <c r="DP160" s="10" vm="33110">
        <v>4726</v>
      </c>
      <c r="DQ160" s="10" vm="26263">
        <v>5892</v>
      </c>
      <c r="DR160" s="10" vm="19645">
        <v>0</v>
      </c>
      <c r="DS160" s="10" vm="52178">
        <v>0</v>
      </c>
      <c r="DT160" s="10" vm="12866">
        <v>0</v>
      </c>
      <c r="DU160" s="10" vm="6317">
        <v>0</v>
      </c>
      <c r="DV160" s="10" vm="50493">
        <v>0</v>
      </c>
      <c r="DW160" s="10" vm="39403">
        <v>0</v>
      </c>
      <c r="DX160" s="10" vm="32875">
        <v>0</v>
      </c>
      <c r="DY160" s="10" vm="26039">
        <v>0</v>
      </c>
      <c r="DZ160" s="10" vm="19424">
        <v>26473</v>
      </c>
      <c r="EA160" s="10" vm="48705">
        <v>0</v>
      </c>
      <c r="EB160" s="10" vm="12656">
        <v>20804</v>
      </c>
      <c r="EC160" s="10" vm="6124">
        <v>5669</v>
      </c>
      <c r="ED160" s="10" vm="47123">
        <v>0</v>
      </c>
      <c r="EE160" s="10" vm="39177">
        <v>0</v>
      </c>
      <c r="EF160" s="10" vm="32647">
        <v>0</v>
      </c>
      <c r="EG160" s="10" vm="25812">
        <v>0</v>
      </c>
      <c r="EH160" s="81" vm="19208">
        <v>0</v>
      </c>
      <c r="EI160" s="81" vm="45399">
        <v>0</v>
      </c>
      <c r="EJ160" s="81" vm="12438">
        <v>0</v>
      </c>
      <c r="EK160" s="81" vm="5943">
        <v>0</v>
      </c>
      <c r="EL160" s="10" vm="43646">
        <v>8918</v>
      </c>
      <c r="EM160" s="10" vm="38957">
        <v>0</v>
      </c>
      <c r="EN160" s="10" vm="32444">
        <v>14151</v>
      </c>
      <c r="EO160" s="10" vm="25582">
        <v>-5233</v>
      </c>
      <c r="EP160" s="10" vm="18999">
        <v>91821</v>
      </c>
      <c r="EQ160" s="10" vm="55154">
        <v>45812</v>
      </c>
      <c r="ER160" s="10" vm="12219">
        <v>39681</v>
      </c>
      <c r="ES160" s="10" vm="5698">
        <v>6328</v>
      </c>
      <c r="ET160" s="10" vm="53398">
        <v>123093</v>
      </c>
      <c r="EU160" s="10" vm="38727">
        <v>66103</v>
      </c>
      <c r="EV160" s="10" vm="32253">
        <v>40575</v>
      </c>
      <c r="EW160" s="10" vm="25352">
        <v>16415</v>
      </c>
      <c r="EX160" s="10" vm="18794">
        <v>8298</v>
      </c>
      <c r="EY160" s="10" vm="51995">
        <v>1011</v>
      </c>
      <c r="EZ160" s="10" vm="12019">
        <v>1386</v>
      </c>
      <c r="FA160" s="10" vm="5506">
        <v>1011</v>
      </c>
      <c r="FB160" s="10" vm="50263">
        <v>2267212</v>
      </c>
      <c r="FC160" s="10" vm="38502">
        <v>0</v>
      </c>
      <c r="FD160" s="10" vm="32022">
        <v>2267212</v>
      </c>
      <c r="FE160" s="10" vm="25124">
        <v>108923</v>
      </c>
      <c r="FF160" s="10" vm="18575">
        <v>36453</v>
      </c>
      <c r="FG160" s="10" vm="48483">
        <v>0</v>
      </c>
      <c r="FH160" s="10" vm="11842">
        <v>-12793</v>
      </c>
      <c r="FI160" s="10" vm="5294">
        <v>0</v>
      </c>
      <c r="FJ160" s="10" vm="46899">
        <v>28934</v>
      </c>
      <c r="FK160" s="10" vm="38290">
        <v>0</v>
      </c>
      <c r="FL160" s="10" vm="31790">
        <v>2428729</v>
      </c>
      <c r="FM160" s="10" vm="24888">
        <v>309049</v>
      </c>
      <c r="FN160" s="10" vm="100607">
        <v>19431</v>
      </c>
      <c r="FO160" s="10" vm="45190">
        <v>0</v>
      </c>
      <c r="FP160" s="10" vm="11627">
        <v>0</v>
      </c>
      <c r="FQ160" s="10" vm="5080">
        <v>-2253</v>
      </c>
      <c r="FR160" s="10" vm="43426">
        <v>0</v>
      </c>
      <c r="FS160" s="10" vm="38057">
        <v>0</v>
      </c>
      <c r="FT160" s="10" vm="31556">
        <v>326227</v>
      </c>
      <c r="FU160" s="10" vm="24664">
        <v>2102502</v>
      </c>
      <c r="FV160" s="10" vm="18192">
        <v>1958163</v>
      </c>
      <c r="FW160" s="81" vm="54936">
        <v>411771</v>
      </c>
      <c r="FX160" s="81" vm="11411">
        <v>5260</v>
      </c>
      <c r="FY160" s="81" vm="4899">
        <v>-26273</v>
      </c>
      <c r="FZ160" s="81" vm="53180">
        <v>-32814</v>
      </c>
      <c r="GA160" s="81" vm="37843">
        <v>357944</v>
      </c>
      <c r="GB160" s="10" vm="64546">
        <v>9454</v>
      </c>
      <c r="GC160" s="10" vm="24434">
        <v>4901</v>
      </c>
      <c r="GD160" s="10" vm="17970">
        <v>4553</v>
      </c>
      <c r="GE160" s="10" vm="51769">
        <v>271</v>
      </c>
      <c r="GF160" s="10" vm="11192">
        <v>244</v>
      </c>
      <c r="GG160" s="10" vm="4718">
        <v>27</v>
      </c>
      <c r="GH160" s="10" vm="50049">
        <v>1245</v>
      </c>
      <c r="GI160" s="10" vm="37624">
        <v>1089</v>
      </c>
      <c r="GJ160" s="10" vm="31108">
        <v>156</v>
      </c>
      <c r="GK160" s="10" vm="24209">
        <v>5653</v>
      </c>
      <c r="GL160" s="10" vm="17754">
        <v>2893</v>
      </c>
      <c r="GM160" s="10" vm="65616">
        <v>2760</v>
      </c>
      <c r="GN160" s="10" vm="10983">
        <v>29835</v>
      </c>
      <c r="GO160" s="10" vm="100537">
        <v>30452</v>
      </c>
      <c r="GP160" s="10" vm="46672">
        <v>-617</v>
      </c>
      <c r="GQ160" s="10" vm="37400">
        <v>387</v>
      </c>
      <c r="GR160" s="10" vm="30877">
        <v>64</v>
      </c>
      <c r="GS160" s="10" vm="23982">
        <v>323</v>
      </c>
      <c r="GT160" s="10" vm="17532">
        <v>46845</v>
      </c>
      <c r="GU160" s="10" vm="44976">
        <v>39643</v>
      </c>
      <c r="GV160" s="10" vm="10772">
        <v>7202</v>
      </c>
      <c r="GW160" s="10" vm="4287">
        <v>68965</v>
      </c>
      <c r="GX160" s="81" vm="43208">
        <v>188795</v>
      </c>
      <c r="GY160" s="10" vm="37176">
        <v>0</v>
      </c>
      <c r="GZ160" s="10" vm="30671">
        <v>0</v>
      </c>
      <c r="HA160" s="10" vm="23753">
        <v>0</v>
      </c>
      <c r="HB160" s="10" vm="17316">
        <v>15566</v>
      </c>
      <c r="HC160" s="81" vm="54713">
        <v>0</v>
      </c>
      <c r="HD160" s="81" vm="10555">
        <v>50854</v>
      </c>
      <c r="HE160" s="10" vm="4042">
        <v>324180</v>
      </c>
      <c r="HF160" s="10" vm="52948">
        <v>5804</v>
      </c>
      <c r="HG160" s="10" vm="36958">
        <v>4861</v>
      </c>
      <c r="HH160" s="10" vm="30477">
        <v>69340</v>
      </c>
      <c r="HI160" s="10" vm="23531">
        <v>6554</v>
      </c>
      <c r="HJ160" s="10" vm="17104">
        <v>25362</v>
      </c>
      <c r="HK160" s="10" vm="51569">
        <v>1132</v>
      </c>
      <c r="HL160" s="10" vm="63754">
        <v>0</v>
      </c>
      <c r="HM160" s="10" vm="3841">
        <v>4202</v>
      </c>
      <c r="HN160" s="10" vm="49831">
        <v>54170</v>
      </c>
      <c r="HO160" s="10" vm="36733">
        <v>171425</v>
      </c>
      <c r="HP160" s="10" vm="30243">
        <v>37007</v>
      </c>
      <c r="HQ160" s="10" vm="23297">
        <v>0</v>
      </c>
      <c r="HR160" s="10" vm="16883">
        <v>37007</v>
      </c>
      <c r="HS160" s="10" vm="48102">
        <v>0</v>
      </c>
      <c r="HT160" s="10" vm="10135">
        <v>3745</v>
      </c>
      <c r="HU160" s="10" vm="3629">
        <v>3745</v>
      </c>
      <c r="HV160" s="10" vm="46470">
        <v>108620</v>
      </c>
      <c r="HW160" s="10" vm="36503">
        <v>0</v>
      </c>
      <c r="HX160" s="10" vm="30011">
        <v>0</v>
      </c>
      <c r="HY160" s="10" vm="23064">
        <v>0</v>
      </c>
      <c r="HZ160" s="10" vm="16665">
        <v>65</v>
      </c>
      <c r="IA160" s="10" vm="44751">
        <v>0</v>
      </c>
      <c r="IB160" s="10" vm="9917">
        <v>-967</v>
      </c>
      <c r="IC160" s="10" vm="3412">
        <v>107718</v>
      </c>
      <c r="ID160" s="10" vm="42986">
        <v>3253</v>
      </c>
      <c r="IE160" s="10" vm="36285">
        <v>7102</v>
      </c>
      <c r="IF160" s="10" vm="29776">
        <v>7574</v>
      </c>
      <c r="IG160" s="10" vm="22860">
        <v>17929</v>
      </c>
      <c r="IH160" s="10" vm="16450">
        <v>36453</v>
      </c>
      <c r="II160" s="10" vm="54498">
        <v>27637</v>
      </c>
      <c r="IJ160" s="10" vm="9705">
        <v>92</v>
      </c>
      <c r="IK160" s="10" vm="3197">
        <v>300</v>
      </c>
      <c r="IL160" s="10" vm="52730">
        <v>-162</v>
      </c>
      <c r="IM160" s="10" vm="36055">
        <v>10</v>
      </c>
      <c r="IN160" s="10" vm="29541">
        <v>38691</v>
      </c>
      <c r="IO160" s="81" vm="22665">
        <v>46371</v>
      </c>
      <c r="IP160" s="10" vm="16233">
        <v>0</v>
      </c>
      <c r="IQ160" s="10" vm="51380">
        <v>-39</v>
      </c>
      <c r="IR160" s="10" vm="9497">
        <v>-1</v>
      </c>
      <c r="IS160" s="81" vm="2978">
        <v>2233</v>
      </c>
      <c r="IT160" s="10" vm="49604">
        <v>2233</v>
      </c>
    </row>
    <row r="161" spans="1:254" x14ac:dyDescent="0.25">
      <c r="A161" s="8" t="s">
        <v>16</v>
      </c>
      <c r="B161" s="8" t="s">
        <v>426</v>
      </c>
      <c r="C161" s="89">
        <v>44651</v>
      </c>
      <c r="D161" s="76" vm="16018">
        <v>12</v>
      </c>
      <c r="E161" s="10" vm="9279">
        <v>40263</v>
      </c>
      <c r="F161" s="10" vm="47936">
        <v>-31051</v>
      </c>
      <c r="G161" s="10" vm="42763">
        <v>0</v>
      </c>
      <c r="H161" s="10" vm="59701">
        <v>9212</v>
      </c>
      <c r="I161" s="10" vm="29306">
        <v>3305</v>
      </c>
      <c r="J161" s="10" vm="63495">
        <v>12517</v>
      </c>
      <c r="K161" s="10" vm="46285">
        <v>0</v>
      </c>
      <c r="L161" s="10" vm="15798">
        <v>0</v>
      </c>
      <c r="M161" s="10" vm="9060">
        <v>0</v>
      </c>
      <c r="N161" s="10" vm="44535">
        <v>0</v>
      </c>
      <c r="O161" s="10" vm="42537">
        <v>-1760</v>
      </c>
      <c r="P161" s="10" vm="35828">
        <v>793</v>
      </c>
      <c r="Q161" s="10" vm="64396">
        <v>0</v>
      </c>
      <c r="R161" s="10" vm="22433">
        <v>0</v>
      </c>
      <c r="S161" s="10" vm="55992">
        <v>0</v>
      </c>
      <c r="T161" s="10" vm="63977">
        <v>11550</v>
      </c>
      <c r="U161" s="10" vm="8845">
        <v>0</v>
      </c>
      <c r="V161" s="10" vm="54289">
        <v>11550</v>
      </c>
      <c r="W161" s="10" vm="42321">
        <v>0</v>
      </c>
      <c r="X161" s="10" vm="35592">
        <v>0</v>
      </c>
      <c r="Y161" s="10" vm="28989">
        <v>0</v>
      </c>
      <c r="Z161" s="10" vm="22211">
        <v>0</v>
      </c>
      <c r="AA161" s="10" vm="66114">
        <v>11550</v>
      </c>
      <c r="AB161" s="10" vm="15397">
        <v>16873</v>
      </c>
      <c r="AC161" s="10" vm="8642">
        <v>11387</v>
      </c>
      <c r="AD161" s="10" vm="51169">
        <v>28260</v>
      </c>
      <c r="AE161" s="10" vm="42100">
        <v>2486</v>
      </c>
      <c r="AF161" s="10" vm="35357">
        <v>0</v>
      </c>
      <c r="AG161" s="10" vm="28755">
        <v>31</v>
      </c>
      <c r="AH161" s="10" vm="21989">
        <v>6555</v>
      </c>
      <c r="AI161" s="10" vm="49371">
        <v>37332</v>
      </c>
      <c r="AJ161" s="10" vm="15193">
        <v>7899</v>
      </c>
      <c r="AK161" s="10" vm="63243">
        <v>10475</v>
      </c>
      <c r="AL161" s="10" vm="47794">
        <v>2474</v>
      </c>
      <c r="AM161" s="10" vm="41884">
        <v>1385</v>
      </c>
      <c r="AN161" s="10" vm="35133">
        <v>90</v>
      </c>
      <c r="AO161" s="10" vm="28533">
        <v>-21</v>
      </c>
      <c r="AP161" s="10" vm="64199">
        <v>0</v>
      </c>
      <c r="AQ161" s="10" vm="46061">
        <v>3088</v>
      </c>
      <c r="AR161" s="10" vm="14973">
        <v>0</v>
      </c>
      <c r="AS161" s="10" vm="8350">
        <v>3076</v>
      </c>
      <c r="AT161" s="10" vm="44308">
        <v>28466</v>
      </c>
      <c r="AU161" s="10" vm="41671">
        <v>8866</v>
      </c>
      <c r="AV161" s="10" vm="34957">
        <v>1132</v>
      </c>
      <c r="AW161" s="10" vm="28311">
        <v>378898</v>
      </c>
      <c r="AX161" s="10" vm="21568">
        <v>0</v>
      </c>
      <c r="AY161" s="10" vm="55798">
        <v>0</v>
      </c>
      <c r="AZ161" s="10" vm="100598">
        <v>0</v>
      </c>
      <c r="BA161" s="10" vm="8130">
        <v>0</v>
      </c>
      <c r="BB161" s="10" vm="54056">
        <v>65563</v>
      </c>
      <c r="BC161" s="10" vm="41441">
        <v>0</v>
      </c>
      <c r="BD161" s="10" vm="34811">
        <v>0</v>
      </c>
      <c r="BE161" s="10" vm="28085">
        <v>0</v>
      </c>
      <c r="BF161" s="10" vm="21357">
        <v>316</v>
      </c>
      <c r="BG161" s="10" vm="65978">
        <v>444777</v>
      </c>
      <c r="BH161" s="10" vm="14549">
        <v>1840</v>
      </c>
      <c r="BI161" s="10" vm="7920">
        <v>1427</v>
      </c>
      <c r="BJ161" s="10" vm="50949">
        <v>353</v>
      </c>
      <c r="BK161" s="10" vm="41209">
        <v>0</v>
      </c>
      <c r="BL161" s="10" vm="34578">
        <v>1092</v>
      </c>
      <c r="BM161" s="10" vm="27855">
        <v>4712</v>
      </c>
      <c r="BN161" s="10" vm="21135">
        <v>0</v>
      </c>
      <c r="BO161" s="10" vm="49146">
        <v>0</v>
      </c>
      <c r="BP161" s="10" vm="14346">
        <v>2380</v>
      </c>
      <c r="BQ161" s="10" vm="63137">
        <v>87280</v>
      </c>
      <c r="BR161" s="10" vm="47571">
        <v>89660</v>
      </c>
      <c r="BS161" s="10" vm="40988">
        <v>-84948</v>
      </c>
      <c r="BT161" s="10" vm="64805">
        <v>359829</v>
      </c>
      <c r="BU161" s="10" vm="27628">
        <v>4000</v>
      </c>
      <c r="BV161" s="10" vm="20916">
        <v>0</v>
      </c>
      <c r="BW161" s="10" vm="45838">
        <v>0</v>
      </c>
      <c r="BX161" s="10" vm="14131">
        <v>146765</v>
      </c>
      <c r="BY161" s="10" vm="7564">
        <v>0</v>
      </c>
      <c r="BZ161" s="10" vm="44089">
        <v>0</v>
      </c>
      <c r="CA161" s="10" vm="40773">
        <v>4203</v>
      </c>
      <c r="CB161" s="10" vm="64764">
        <v>154968</v>
      </c>
      <c r="CC161" s="10" vm="27380">
        <v>0</v>
      </c>
      <c r="CD161" s="10" vm="20710">
        <v>0</v>
      </c>
      <c r="CE161" s="10" vm="55585">
        <v>204861</v>
      </c>
      <c r="CF161" s="10" vm="13912">
        <v>181982</v>
      </c>
      <c r="CG161" s="10" vm="7350">
        <v>22684</v>
      </c>
      <c r="CH161" s="10" vm="53838">
        <v>195</v>
      </c>
      <c r="CI161" s="10" vm="40540">
        <v>0</v>
      </c>
      <c r="CJ161" s="10" vm="33974">
        <v>0</v>
      </c>
      <c r="CK161" s="10" vm="27167">
        <v>204861</v>
      </c>
      <c r="CL161" s="10" vm="20501">
        <v>0</v>
      </c>
      <c r="CM161" s="10" vm="52329">
        <v>0</v>
      </c>
      <c r="CN161" s="10" vm="13703">
        <v>64</v>
      </c>
      <c r="CO161" s="10" vm="7135">
        <v>-64</v>
      </c>
      <c r="CP161" s="10" vm="50720">
        <v>2893</v>
      </c>
      <c r="CQ161" s="10" vm="40311">
        <v>0</v>
      </c>
      <c r="CR161" s="10" vm="33739">
        <v>2493</v>
      </c>
      <c r="CS161" s="10" vm="26931">
        <v>400</v>
      </c>
      <c r="CT161" s="10" vm="20281">
        <v>0</v>
      </c>
      <c r="CU161" s="10" vm="48920">
        <v>0</v>
      </c>
      <c r="CV161" s="10" vm="13496">
        <v>0</v>
      </c>
      <c r="CW161" s="10" vm="6938">
        <v>0</v>
      </c>
      <c r="CX161" s="10" vm="47348">
        <v>0</v>
      </c>
      <c r="CY161" s="10" vm="40086">
        <v>0</v>
      </c>
      <c r="CZ161" s="10" vm="33506">
        <v>0</v>
      </c>
      <c r="DA161" s="10" vm="26710">
        <v>0</v>
      </c>
      <c r="DB161" s="81" vm="20063">
        <v>0</v>
      </c>
      <c r="DC161" s="81" vm="45616">
        <v>0</v>
      </c>
      <c r="DD161" s="81" vm="13277">
        <v>0</v>
      </c>
      <c r="DE161" s="81" vm="6757">
        <v>0</v>
      </c>
      <c r="DF161" s="10" vm="43868">
        <v>0</v>
      </c>
      <c r="DG161" s="10" vm="39867">
        <v>0</v>
      </c>
      <c r="DH161" s="10" vm="33302">
        <v>0</v>
      </c>
      <c r="DI161" s="10" vm="26481">
        <v>0</v>
      </c>
      <c r="DJ161" s="10" vm="19850">
        <v>2893</v>
      </c>
      <c r="DK161" s="10" vm="55364">
        <v>0</v>
      </c>
      <c r="DL161" s="10" vm="13060">
        <v>2557</v>
      </c>
      <c r="DM161" s="10" vm="6540">
        <v>336</v>
      </c>
      <c r="DN161" s="10" vm="53618">
        <v>0</v>
      </c>
      <c r="DO161" s="10" vm="39636">
        <v>0</v>
      </c>
      <c r="DP161" s="10" vm="33117">
        <v>28</v>
      </c>
      <c r="DQ161" s="10" vm="26255">
        <v>-28</v>
      </c>
      <c r="DR161" s="10" vm="19640">
        <v>0</v>
      </c>
      <c r="DS161" s="10" vm="52173">
        <v>0</v>
      </c>
      <c r="DT161" s="10" vm="12858">
        <v>0</v>
      </c>
      <c r="DU161" s="10" vm="6323">
        <v>0</v>
      </c>
      <c r="DV161" s="10" vm="50497">
        <v>0</v>
      </c>
      <c r="DW161" s="10" vm="39409">
        <v>0</v>
      </c>
      <c r="DX161" s="10" vm="32882">
        <v>0</v>
      </c>
      <c r="DY161" s="10" vm="26031">
        <v>0</v>
      </c>
      <c r="DZ161" s="10" vm="19420">
        <v>0</v>
      </c>
      <c r="EA161" s="10" vm="48699">
        <v>0</v>
      </c>
      <c r="EB161" s="10" vm="12649">
        <v>0</v>
      </c>
      <c r="EC161" s="10" vm="6132">
        <v>0</v>
      </c>
      <c r="ED161" s="10" vm="47129">
        <v>0</v>
      </c>
      <c r="EE161" s="10" vm="39185">
        <v>0</v>
      </c>
      <c r="EF161" s="10" vm="32654">
        <v>0</v>
      </c>
      <c r="EG161" s="10" vm="25805">
        <v>0</v>
      </c>
      <c r="EH161" s="81" vm="19205">
        <v>0</v>
      </c>
      <c r="EI161" s="81" vm="45393">
        <v>0</v>
      </c>
      <c r="EJ161" s="81" vm="12431">
        <v>0</v>
      </c>
      <c r="EK161" s="81" vm="5951">
        <v>0</v>
      </c>
      <c r="EL161" s="10" vm="43651">
        <v>38</v>
      </c>
      <c r="EM161" s="10" vm="38965">
        <v>0</v>
      </c>
      <c r="EN161" s="10" vm="32448">
        <v>0</v>
      </c>
      <c r="EO161" s="10" vm="25555">
        <v>38</v>
      </c>
      <c r="EP161" s="10" vm="18996">
        <v>38</v>
      </c>
      <c r="EQ161" s="10" vm="55148">
        <v>0</v>
      </c>
      <c r="ER161" s="10" vm="12212">
        <v>28</v>
      </c>
      <c r="ES161" s="10" vm="5736">
        <v>10</v>
      </c>
      <c r="ET161" s="10" vm="53403">
        <v>2931</v>
      </c>
      <c r="EU161" s="10" vm="38735">
        <v>0</v>
      </c>
      <c r="EV161" s="10" vm="32260">
        <v>2585</v>
      </c>
      <c r="EW161" s="10" vm="25335">
        <v>346</v>
      </c>
      <c r="EX161" s="10" vm="18790">
        <v>929</v>
      </c>
      <c r="EY161" s="10" vm="51989">
        <v>128</v>
      </c>
      <c r="EZ161" s="10" vm="12013">
        <v>24</v>
      </c>
      <c r="FA161" s="10" vm="5524">
        <v>128</v>
      </c>
      <c r="FB161" s="10" vm="50269">
        <v>414647</v>
      </c>
      <c r="FC161" s="10" vm="38511">
        <v>0</v>
      </c>
      <c r="FD161" s="10" vm="32029">
        <v>414647</v>
      </c>
      <c r="FE161" s="10" vm="25105">
        <v>18614</v>
      </c>
      <c r="FF161" s="10" vm="18570">
        <v>7960</v>
      </c>
      <c r="FG161" s="10" vm="48476">
        <v>0</v>
      </c>
      <c r="FH161" s="10" vm="11834">
        <v>-4101</v>
      </c>
      <c r="FI161" s="10" vm="5310">
        <v>0</v>
      </c>
      <c r="FJ161" s="10" vm="46903">
        <v>260</v>
      </c>
      <c r="FK161" s="10" vm="38297">
        <v>0</v>
      </c>
      <c r="FL161" s="10" vm="31797">
        <v>437380</v>
      </c>
      <c r="FM161" s="10" vm="24870">
        <v>55633</v>
      </c>
      <c r="FN161" s="10" vm="18374">
        <v>3370</v>
      </c>
      <c r="FO161" s="10" vm="45183">
        <v>0</v>
      </c>
      <c r="FP161" s="10" vm="11619">
        <v>0</v>
      </c>
      <c r="FQ161" s="10" vm="5096">
        <v>-531</v>
      </c>
      <c r="FR161" s="10" vm="43431">
        <v>10</v>
      </c>
      <c r="FS161" s="10" vm="38065">
        <v>0</v>
      </c>
      <c r="FT161" s="10" vm="31563">
        <v>58482</v>
      </c>
      <c r="FU161" s="10" vm="24654">
        <v>378898</v>
      </c>
      <c r="FV161" s="10" vm="18188">
        <v>359014</v>
      </c>
      <c r="FW161" s="81" vm="54929">
        <v>57266</v>
      </c>
      <c r="FX161" s="81" vm="11404">
        <v>7521</v>
      </c>
      <c r="FY161" s="81" vm="4906">
        <v>0</v>
      </c>
      <c r="FZ161" s="81" vm="53186">
        <v>776</v>
      </c>
      <c r="GA161" s="81" vm="37852">
        <v>65563</v>
      </c>
      <c r="GB161" s="10" vm="31340">
        <v>381</v>
      </c>
      <c r="GC161" s="10" vm="24426">
        <v>160</v>
      </c>
      <c r="GD161" s="10" vm="17966">
        <v>221</v>
      </c>
      <c r="GE161" s="10" vm="51763">
        <v>0</v>
      </c>
      <c r="GF161" s="10" vm="11185">
        <v>0</v>
      </c>
      <c r="GG161" s="10" vm="4726">
        <v>0</v>
      </c>
      <c r="GH161" s="10" vm="50053">
        <v>0</v>
      </c>
      <c r="GI161" s="10" vm="37631">
        <v>0</v>
      </c>
      <c r="GJ161" s="10" vm="31115">
        <v>0</v>
      </c>
      <c r="GK161" s="10" vm="24200">
        <v>6151</v>
      </c>
      <c r="GL161" s="10" vm="17748">
        <v>2932</v>
      </c>
      <c r="GM161" s="10" vm="65613">
        <v>3219</v>
      </c>
      <c r="GN161" s="10" vm="10976">
        <v>964</v>
      </c>
      <c r="GO161" s="10" vm="4513">
        <v>1099</v>
      </c>
      <c r="GP161" s="10" vm="46677">
        <v>-135</v>
      </c>
      <c r="GQ161" s="10" vm="37408">
        <v>0</v>
      </c>
      <c r="GR161" s="10" vm="30883">
        <v>0</v>
      </c>
      <c r="GS161" s="10" vm="23975">
        <v>0</v>
      </c>
      <c r="GT161" s="10" vm="17528">
        <v>7496</v>
      </c>
      <c r="GU161" s="10" vm="44970">
        <v>4191</v>
      </c>
      <c r="GV161" s="10" vm="10765">
        <v>3305</v>
      </c>
      <c r="GW161" s="10" vm="4294">
        <v>0</v>
      </c>
      <c r="GX161" s="81" vm="43213">
        <v>0</v>
      </c>
      <c r="GY161" s="10" vm="37184">
        <v>25</v>
      </c>
      <c r="GZ161" s="10" vm="30676">
        <v>0</v>
      </c>
      <c r="HA161" s="10" vm="23732">
        <v>0</v>
      </c>
      <c r="HB161" s="10" vm="17312">
        <v>0</v>
      </c>
      <c r="HC161" s="81" vm="54707">
        <v>0</v>
      </c>
      <c r="HD161" s="81" vm="10548">
        <v>1067</v>
      </c>
      <c r="HE161" s="10" vm="4076">
        <v>1092</v>
      </c>
      <c r="HF161" s="10" vm="52952">
        <v>763</v>
      </c>
      <c r="HG161" s="10" vm="36965">
        <v>395</v>
      </c>
      <c r="HH161" s="10" vm="30484">
        <v>79878</v>
      </c>
      <c r="HI161" s="10" vm="23513">
        <v>780</v>
      </c>
      <c r="HJ161" s="10" vm="17098">
        <v>3665</v>
      </c>
      <c r="HK161" s="10" vm="51563">
        <v>0</v>
      </c>
      <c r="HL161" s="10" vm="10338">
        <v>0</v>
      </c>
      <c r="HM161" s="10" vm="3860">
        <v>0</v>
      </c>
      <c r="HN161" s="10" vm="49837">
        <v>1799</v>
      </c>
      <c r="HO161" s="10" vm="36741">
        <v>87280</v>
      </c>
      <c r="HP161" s="10" vm="30250">
        <v>4202</v>
      </c>
      <c r="HQ161" s="10" vm="23279">
        <v>1</v>
      </c>
      <c r="HR161" s="10" vm="16878">
        <v>4203</v>
      </c>
      <c r="HS161" s="10" vm="48096">
        <v>0</v>
      </c>
      <c r="HT161" s="10" vm="10128">
        <v>0</v>
      </c>
      <c r="HU161" s="10" vm="3645">
        <v>0</v>
      </c>
      <c r="HV161" s="10" vm="46473">
        <v>2035</v>
      </c>
      <c r="HW161" s="10" vm="36511">
        <v>0</v>
      </c>
      <c r="HX161" s="10" vm="30018">
        <v>0</v>
      </c>
      <c r="HY161" s="10" vm="23046">
        <v>0</v>
      </c>
      <c r="HZ161" s="10" vm="16660">
        <v>8</v>
      </c>
      <c r="IA161" s="10" vm="44744">
        <v>0</v>
      </c>
      <c r="IB161" s="10" vm="9910">
        <v>-283</v>
      </c>
      <c r="IC161" s="10" vm="3427">
        <v>1760</v>
      </c>
      <c r="ID161" s="10" vm="42990">
        <v>7</v>
      </c>
      <c r="IE161" s="10" vm="36292">
        <v>1</v>
      </c>
      <c r="IF161" s="10" vm="29783">
        <v>0</v>
      </c>
      <c r="IG161" s="10" vm="22853">
        <v>8</v>
      </c>
      <c r="IH161" s="10" vm="16445">
        <v>7960</v>
      </c>
      <c r="II161" s="10" vm="54491">
        <v>3370</v>
      </c>
      <c r="IJ161" s="10" vm="9698">
        <v>0</v>
      </c>
      <c r="IK161" s="10" vm="3206">
        <v>68</v>
      </c>
      <c r="IL161" s="10" vm="52736">
        <v>-79</v>
      </c>
      <c r="IM161" s="10" vm="36063">
        <v>16</v>
      </c>
      <c r="IN161" s="10" vm="29548">
        <v>5986</v>
      </c>
      <c r="IO161" s="81" vm="22657">
        <v>6708</v>
      </c>
      <c r="IP161" s="10" vm="16228">
        <v>0</v>
      </c>
      <c r="IQ161" s="10" vm="51374">
        <v>0</v>
      </c>
      <c r="IR161" s="10" vm="9490">
        <v>0</v>
      </c>
      <c r="IS161" s="81" vm="2987">
        <v>0</v>
      </c>
      <c r="IT161" s="10" vm="49609">
        <v>0</v>
      </c>
    </row>
    <row r="162" spans="1:254" x14ac:dyDescent="0.25">
      <c r="A162" s="8" t="s">
        <v>636</v>
      </c>
      <c r="B162" s="8" t="s">
        <v>635</v>
      </c>
      <c r="C162" s="89">
        <v>44651</v>
      </c>
      <c r="D162" s="76" vm="16025">
        <v>12</v>
      </c>
      <c r="E162" s="10" vm="9271">
        <v>288188</v>
      </c>
      <c r="F162" s="10" vm="65517">
        <v>-158580</v>
      </c>
      <c r="G162" s="10" vm="42756">
        <v>-39230</v>
      </c>
      <c r="H162" s="10" vm="59694">
        <v>90378</v>
      </c>
      <c r="I162" s="10" vm="29313">
        <v>9298</v>
      </c>
      <c r="J162" s="10" vm="63499">
        <v>99676</v>
      </c>
      <c r="K162" s="10" vm="46292">
        <v>0</v>
      </c>
      <c r="L162" s="10" vm="15805">
        <v>0</v>
      </c>
      <c r="M162" s="10" vm="9025">
        <v>0</v>
      </c>
      <c r="N162" s="10" vm="44531">
        <v>600</v>
      </c>
      <c r="O162" s="10" vm="42531">
        <v>-56676</v>
      </c>
      <c r="P162" s="10" vm="35821">
        <v>150</v>
      </c>
      <c r="Q162" s="10" vm="64412">
        <v>0</v>
      </c>
      <c r="R162" s="10" vm="22437">
        <v>0</v>
      </c>
      <c r="S162" s="10" vm="66332">
        <v>0</v>
      </c>
      <c r="T162" s="10" vm="15593">
        <v>43750</v>
      </c>
      <c r="U162" s="10" vm="8828">
        <v>0</v>
      </c>
      <c r="V162" s="10" vm="54284">
        <v>43750</v>
      </c>
      <c r="W162" s="10" vm="42315">
        <v>0</v>
      </c>
      <c r="X162" s="10" vm="35585">
        <v>16682</v>
      </c>
      <c r="Y162" s="10" vm="29007">
        <v>0</v>
      </c>
      <c r="Z162" s="10" vm="22216">
        <v>0</v>
      </c>
      <c r="AA162" s="10" vm="52556">
        <v>60432</v>
      </c>
      <c r="AB162" s="10" vm="15404">
        <v>211514</v>
      </c>
      <c r="AC162" s="10" vm="8627">
        <v>15575</v>
      </c>
      <c r="AD162" s="10" vm="51163">
        <v>227089</v>
      </c>
      <c r="AE162" s="10" vm="42093">
        <v>5037</v>
      </c>
      <c r="AF162" s="10" vm="35351">
        <v>0</v>
      </c>
      <c r="AG162" s="10" vm="28774">
        <v>2333</v>
      </c>
      <c r="AH162" s="10" vm="21994">
        <v>127</v>
      </c>
      <c r="AI162" s="10" vm="49378">
        <v>234586</v>
      </c>
      <c r="AJ162" s="10" vm="15200">
        <v>29419</v>
      </c>
      <c r="AK162" s="10" vm="63234">
        <v>22605</v>
      </c>
      <c r="AL162" s="10" vm="47790">
        <v>41248</v>
      </c>
      <c r="AM162" s="10" vm="65169">
        <v>5353</v>
      </c>
      <c r="AN162" s="10" vm="35127">
        <v>10393</v>
      </c>
      <c r="AO162" s="10" vm="28548">
        <v>1679</v>
      </c>
      <c r="AP162" s="10" vm="21778">
        <v>0</v>
      </c>
      <c r="AQ162" s="10" vm="46068">
        <v>41296</v>
      </c>
      <c r="AR162" s="10" vm="14981">
        <v>0</v>
      </c>
      <c r="AS162" s="10" vm="8339">
        <v>0</v>
      </c>
      <c r="AT162" s="10" vm="44303">
        <v>151993</v>
      </c>
      <c r="AU162" s="10" vm="41664">
        <v>82593</v>
      </c>
      <c r="AV162" s="10" vm="100695">
        <v>3710</v>
      </c>
      <c r="AW162" s="10" vm="28322">
        <v>2736500</v>
      </c>
      <c r="AX162" s="10" vm="21571">
        <v>0</v>
      </c>
      <c r="AY162" s="10" vm="55804">
        <v>6665</v>
      </c>
      <c r="AZ162" s="10" vm="14763">
        <v>4976</v>
      </c>
      <c r="BA162" s="10" vm="8122">
        <v>7750</v>
      </c>
      <c r="BB162" s="10" vm="54051">
        <v>16645</v>
      </c>
      <c r="BC162" s="10" vm="41434">
        <v>0</v>
      </c>
      <c r="BD162" s="10" vm="34804">
        <v>0</v>
      </c>
      <c r="BE162" s="10" vm="28093">
        <v>0</v>
      </c>
      <c r="BF162" s="10" vm="21362">
        <v>17327</v>
      </c>
      <c r="BG162" s="10" vm="52470">
        <v>2789863</v>
      </c>
      <c r="BH162" s="10" vm="14556">
        <v>26541</v>
      </c>
      <c r="BI162" s="10" vm="7913">
        <v>8446</v>
      </c>
      <c r="BJ162" s="10" vm="50945">
        <v>276164</v>
      </c>
      <c r="BK162" s="10" vm="41203">
        <v>0</v>
      </c>
      <c r="BL162" s="10" vm="34571">
        <v>23119</v>
      </c>
      <c r="BM162" s="10" vm="27863">
        <v>334270</v>
      </c>
      <c r="BN162" s="10" vm="21140">
        <v>8122</v>
      </c>
      <c r="BO162" s="10" vm="49153">
        <v>0</v>
      </c>
      <c r="BP162" s="10" vm="14354">
        <v>5154</v>
      </c>
      <c r="BQ162" s="10" vm="63133">
        <v>83732</v>
      </c>
      <c r="BR162" s="10" vm="47566">
        <v>97008</v>
      </c>
      <c r="BS162" s="10" vm="40982">
        <v>237262</v>
      </c>
      <c r="BT162" s="10" vm="34346">
        <v>3027125</v>
      </c>
      <c r="BU162" s="10" vm="27635">
        <v>1430983</v>
      </c>
      <c r="BV162" s="10" vm="20920">
        <v>0</v>
      </c>
      <c r="BW162" s="10" vm="45845">
        <v>0</v>
      </c>
      <c r="BX162" s="10" vm="14139">
        <v>505107</v>
      </c>
      <c r="BY162" s="10" vm="7529">
        <v>0</v>
      </c>
      <c r="BZ162" s="10" vm="44085">
        <v>0</v>
      </c>
      <c r="CA162" s="10" vm="40767">
        <v>11842</v>
      </c>
      <c r="CB162" s="10" vm="34157">
        <v>1947932</v>
      </c>
      <c r="CC162" s="10" vm="27408">
        <v>49955</v>
      </c>
      <c r="CD162" s="10" vm="20713">
        <v>0</v>
      </c>
      <c r="CE162" s="10" vm="55592">
        <v>1029238</v>
      </c>
      <c r="CF162" s="10" vm="13920">
        <v>812645</v>
      </c>
      <c r="CG162" s="10" vm="7334">
        <v>216730</v>
      </c>
      <c r="CH162" s="10" vm="53834">
        <v>0</v>
      </c>
      <c r="CI162" s="10" vm="40534">
        <v>0</v>
      </c>
      <c r="CJ162" s="10" vm="33967">
        <v>-137</v>
      </c>
      <c r="CK162" s="10" vm="27185">
        <v>1029238</v>
      </c>
      <c r="CL162" s="10" vm="20506">
        <v>48844</v>
      </c>
      <c r="CM162" s="10" vm="52334">
        <v>39173</v>
      </c>
      <c r="CN162" s="10" vm="13710">
        <v>0</v>
      </c>
      <c r="CO162" s="10" vm="7120">
        <v>9671</v>
      </c>
      <c r="CP162" s="10" vm="50715">
        <v>342</v>
      </c>
      <c r="CQ162" s="10" vm="40304">
        <v>0</v>
      </c>
      <c r="CR162" s="10" vm="33745">
        <v>505</v>
      </c>
      <c r="CS162" s="10" vm="26944">
        <v>-163</v>
      </c>
      <c r="CT162" s="10" vm="20282">
        <v>608</v>
      </c>
      <c r="CU162" s="10" vm="48921">
        <v>0</v>
      </c>
      <c r="CV162" s="10" vm="13497">
        <v>3817</v>
      </c>
      <c r="CW162" s="10" vm="63066">
        <v>-3209</v>
      </c>
      <c r="CX162" s="10" vm="47333">
        <v>0</v>
      </c>
      <c r="CY162" s="10" vm="40074">
        <v>0</v>
      </c>
      <c r="CZ162" s="10" vm="33512">
        <v>0</v>
      </c>
      <c r="DA162" s="10" vm="26720">
        <v>0</v>
      </c>
      <c r="DB162" s="81" vm="20064">
        <v>0</v>
      </c>
      <c r="DC162" s="81" vm="45617">
        <v>0</v>
      </c>
      <c r="DD162" s="81" vm="13278">
        <v>0</v>
      </c>
      <c r="DE162" s="81" vm="6758">
        <v>0</v>
      </c>
      <c r="DF162" s="10" vm="43869">
        <v>1436</v>
      </c>
      <c r="DG162" s="10" vm="39848">
        <v>0</v>
      </c>
      <c r="DH162" s="10" vm="33305">
        <v>842</v>
      </c>
      <c r="DI162" s="10" vm="26486">
        <v>594</v>
      </c>
      <c r="DJ162" s="10" vm="19851">
        <v>51230</v>
      </c>
      <c r="DK162" s="10" vm="55365">
        <v>39173</v>
      </c>
      <c r="DL162" s="10" vm="13061">
        <v>5164</v>
      </c>
      <c r="DM162" s="10" vm="6541">
        <v>6893</v>
      </c>
      <c r="DN162" s="10" vm="53619">
        <v>42</v>
      </c>
      <c r="DO162" s="10" vm="39637">
        <v>57</v>
      </c>
      <c r="DP162" s="10" vm="33123">
        <v>0</v>
      </c>
      <c r="DQ162" s="10" vm="26256">
        <v>-15</v>
      </c>
      <c r="DR162" s="10" vm="19641">
        <v>9</v>
      </c>
      <c r="DS162" s="10" vm="65832">
        <v>0</v>
      </c>
      <c r="DT162" s="10" vm="12859">
        <v>15</v>
      </c>
      <c r="DU162" s="10" vm="6324">
        <v>-6</v>
      </c>
      <c r="DV162" s="10" vm="50498">
        <v>0</v>
      </c>
      <c r="DW162" s="10" vm="39410">
        <v>0</v>
      </c>
      <c r="DX162" s="10" vm="32888">
        <v>0</v>
      </c>
      <c r="DY162" s="10" vm="26040">
        <v>0</v>
      </c>
      <c r="DZ162" s="10" vm="19412">
        <v>1377</v>
      </c>
      <c r="EA162" s="10" vm="48692">
        <v>0</v>
      </c>
      <c r="EB162" s="10" vm="12642">
        <v>1025</v>
      </c>
      <c r="EC162" s="10" vm="6126">
        <v>352</v>
      </c>
      <c r="ED162" s="10" vm="47125">
        <v>0</v>
      </c>
      <c r="EE162" s="10" vm="39179">
        <v>0</v>
      </c>
      <c r="EF162" s="10" vm="32660">
        <v>0</v>
      </c>
      <c r="EG162" s="10" vm="25814">
        <v>0</v>
      </c>
      <c r="EH162" s="81" vm="19210">
        <v>0</v>
      </c>
      <c r="EI162" s="81" vm="45386">
        <v>0</v>
      </c>
      <c r="EJ162" s="81" vm="12423">
        <v>0</v>
      </c>
      <c r="EK162" s="81" vm="5944">
        <v>0</v>
      </c>
      <c r="EL162" s="10" vm="43647">
        <v>944</v>
      </c>
      <c r="EM162" s="10" vm="38958">
        <v>0</v>
      </c>
      <c r="EN162" s="10" vm="64609">
        <v>383</v>
      </c>
      <c r="EO162" s="10" vm="25583">
        <v>561</v>
      </c>
      <c r="EP162" s="10" vm="64108">
        <v>2372</v>
      </c>
      <c r="EQ162" s="10" vm="55155">
        <v>57</v>
      </c>
      <c r="ER162" s="10" vm="12187">
        <v>1423</v>
      </c>
      <c r="ES162" s="10" vm="5729">
        <v>892</v>
      </c>
      <c r="ET162" s="10" vm="53399">
        <v>53602</v>
      </c>
      <c r="EU162" s="10" vm="38728">
        <v>39230</v>
      </c>
      <c r="EV162" s="10" vm="32265">
        <v>6587</v>
      </c>
      <c r="EW162" s="10" vm="25353">
        <v>7785</v>
      </c>
      <c r="EX162" s="10" vm="18795">
        <v>5487</v>
      </c>
      <c r="EY162" s="10" vm="51996">
        <v>4388</v>
      </c>
      <c r="EZ162" s="10" vm="12020">
        <v>3229</v>
      </c>
      <c r="FA162" s="10" vm="5507">
        <v>4388</v>
      </c>
      <c r="FB162" s="10" vm="50264">
        <v>2920694</v>
      </c>
      <c r="FC162" s="10" vm="38503">
        <v>0</v>
      </c>
      <c r="FD162" s="10" vm="32034">
        <v>2920694</v>
      </c>
      <c r="FE162" s="10" vm="25116">
        <v>185413</v>
      </c>
      <c r="FF162" s="10" vm="18571">
        <v>15650</v>
      </c>
      <c r="FG162" s="10" vm="48477">
        <v>0</v>
      </c>
      <c r="FH162" s="10" vm="11835">
        <v>-19565</v>
      </c>
      <c r="FI162" s="10" vm="5312">
        <v>0</v>
      </c>
      <c r="FJ162" s="10" vm="46886">
        <v>-25943</v>
      </c>
      <c r="FK162" s="10" vm="38284">
        <v>0</v>
      </c>
      <c r="FL162" s="10" vm="31802">
        <v>3076249</v>
      </c>
      <c r="FM162" s="10" vm="24881">
        <v>303493</v>
      </c>
      <c r="FN162" s="10" vm="18375">
        <v>40330</v>
      </c>
      <c r="FO162" s="10" vm="45184">
        <v>0</v>
      </c>
      <c r="FP162" s="10" vm="11620">
        <v>0</v>
      </c>
      <c r="FQ162" s="10" vm="5101">
        <v>-4074</v>
      </c>
      <c r="FR162" s="10" vm="43432">
        <v>0</v>
      </c>
      <c r="FS162" s="10" vm="38066">
        <v>0</v>
      </c>
      <c r="FT162" s="10" vm="31568">
        <v>339749</v>
      </c>
      <c r="FU162" s="10" vm="24646">
        <v>2736500</v>
      </c>
      <c r="FV162" s="10" vm="18189">
        <v>2617201</v>
      </c>
      <c r="FW162" s="81" vm="54930">
        <v>16495</v>
      </c>
      <c r="FX162" s="81" vm="11412">
        <v>0</v>
      </c>
      <c r="FY162" s="81" vm="62916">
        <v>0</v>
      </c>
      <c r="FZ162" s="81" vm="53181">
        <v>150</v>
      </c>
      <c r="GA162" s="81" vm="37844">
        <v>16645</v>
      </c>
      <c r="GB162" s="10" vm="31345">
        <v>14629</v>
      </c>
      <c r="GC162" s="10" vm="24435">
        <v>8605</v>
      </c>
      <c r="GD162" s="10" vm="17971">
        <v>6024</v>
      </c>
      <c r="GE162" s="10" vm="51770">
        <v>1512</v>
      </c>
      <c r="GF162" s="10" vm="11193">
        <v>1014</v>
      </c>
      <c r="GG162" s="10" vm="4733">
        <v>498</v>
      </c>
      <c r="GH162" s="10" vm="50039">
        <v>2851</v>
      </c>
      <c r="GI162" s="10" vm="37618">
        <v>954</v>
      </c>
      <c r="GJ162" s="10" vm="31120">
        <v>1897</v>
      </c>
      <c r="GK162" s="10" vm="24201">
        <v>2536</v>
      </c>
      <c r="GL162" s="10" vm="17749">
        <v>2536</v>
      </c>
      <c r="GM162" s="10" vm="65614">
        <v>0</v>
      </c>
      <c r="GN162" s="10" vm="63774">
        <v>3295</v>
      </c>
      <c r="GO162" s="10" vm="4518">
        <v>2493</v>
      </c>
      <c r="GP162" s="10" vm="46678">
        <v>802</v>
      </c>
      <c r="GQ162" s="10" vm="37409">
        <v>2085</v>
      </c>
      <c r="GR162" s="10" vm="30888">
        <v>2008</v>
      </c>
      <c r="GS162" s="10" vm="23984">
        <v>77</v>
      </c>
      <c r="GT162" s="10" vm="17520">
        <v>26908</v>
      </c>
      <c r="GU162" s="10" vm="44963">
        <v>17610</v>
      </c>
      <c r="GV162" s="10" vm="10773">
        <v>9298</v>
      </c>
      <c r="GW162" s="10" vm="4300">
        <v>2438</v>
      </c>
      <c r="GX162" s="81" vm="43209">
        <v>20135</v>
      </c>
      <c r="GY162" s="10" vm="37177">
        <v>0</v>
      </c>
      <c r="GZ162" s="10" vm="30680">
        <v>546</v>
      </c>
      <c r="HA162" s="10" vm="23754">
        <v>0</v>
      </c>
      <c r="HB162" s="10" vm="17317">
        <v>0</v>
      </c>
      <c r="HC162" s="81" vm="54714">
        <v>0</v>
      </c>
      <c r="HD162" s="81" vm="10556">
        <v>0</v>
      </c>
      <c r="HE162" s="10" vm="4081">
        <v>23119</v>
      </c>
      <c r="HF162" s="10" vm="52953">
        <v>8172</v>
      </c>
      <c r="HG162" s="10" vm="36951">
        <v>10477</v>
      </c>
      <c r="HH162" s="10" vm="30489">
        <v>11036</v>
      </c>
      <c r="HI162" s="10" vm="23523">
        <v>3296</v>
      </c>
      <c r="HJ162" s="10" vm="17099">
        <v>11951</v>
      </c>
      <c r="HK162" s="10" vm="51564">
        <v>0</v>
      </c>
      <c r="HL162" s="10" vm="10344">
        <v>0</v>
      </c>
      <c r="HM162" s="10" vm="3866">
        <v>0</v>
      </c>
      <c r="HN162" s="10" vm="49833">
        <v>38800</v>
      </c>
      <c r="HO162" s="10" vm="36734">
        <v>83732</v>
      </c>
      <c r="HP162" s="10" vm="30255">
        <v>6104</v>
      </c>
      <c r="HQ162" s="10" vm="23298">
        <v>5738</v>
      </c>
      <c r="HR162" s="10" vm="16884">
        <v>11842</v>
      </c>
      <c r="HS162" s="10" vm="48089">
        <v>0</v>
      </c>
      <c r="HT162" s="10" vm="10136">
        <v>0</v>
      </c>
      <c r="HU162" s="10" vm="3651">
        <v>0</v>
      </c>
      <c r="HV162" s="10" vm="65376">
        <v>46171</v>
      </c>
      <c r="HW162" s="10" vm="36504">
        <v>932</v>
      </c>
      <c r="HX162" s="10" vm="30023">
        <v>8716</v>
      </c>
      <c r="HY162" s="10" vm="23057">
        <v>1349</v>
      </c>
      <c r="HZ162" s="10" vm="16661">
        <v>24</v>
      </c>
      <c r="IA162" s="10" vm="44745">
        <v>2757</v>
      </c>
      <c r="IB162" s="10" vm="9918">
        <v>-3273</v>
      </c>
      <c r="IC162" s="10" vm="3433">
        <v>56676</v>
      </c>
      <c r="ID162" s="10" vm="42991">
        <v>169</v>
      </c>
      <c r="IE162" s="10" vm="36293">
        <v>29</v>
      </c>
      <c r="IF162" s="10" vm="29788">
        <v>0</v>
      </c>
      <c r="IG162" s="10" vm="22837">
        <v>198</v>
      </c>
      <c r="IH162" s="10" vm="16446">
        <v>15650</v>
      </c>
      <c r="II162" s="10" vm="54492">
        <v>42784</v>
      </c>
      <c r="IJ162" s="10" vm="9706">
        <v>0</v>
      </c>
      <c r="IK162" s="10" vm="3210">
        <v>1173</v>
      </c>
      <c r="IL162" s="10" vm="52732">
        <v>-211</v>
      </c>
      <c r="IM162" s="10" vm="36056">
        <v>-17</v>
      </c>
      <c r="IN162" s="10" vm="29553">
        <v>45457</v>
      </c>
      <c r="IO162" s="81" vm="22666">
        <v>45477</v>
      </c>
      <c r="IP162" s="10" vm="16234">
        <v>0</v>
      </c>
      <c r="IQ162" s="10" vm="51381">
        <v>0</v>
      </c>
      <c r="IR162" s="10" vm="9498">
        <v>-1</v>
      </c>
      <c r="IS162" s="81" vm="2993">
        <v>111</v>
      </c>
      <c r="IT162" s="10" vm="49613">
        <v>111</v>
      </c>
    </row>
    <row r="163" spans="1:254" x14ac:dyDescent="0.25">
      <c r="A163" s="8" t="s">
        <v>253</v>
      </c>
      <c r="B163" s="8" t="s">
        <v>158</v>
      </c>
      <c r="C163" s="89">
        <v>44651</v>
      </c>
      <c r="D163" s="76" vm="16030">
        <v>12</v>
      </c>
      <c r="E163" s="10" vm="9272">
        <v>687</v>
      </c>
      <c r="F163" s="10" vm="47935">
        <v>-248</v>
      </c>
      <c r="G163" s="10" vm="42757">
        <v>0</v>
      </c>
      <c r="H163" s="10" vm="59702">
        <v>439</v>
      </c>
      <c r="I163" s="10" vm="29318">
        <v>247</v>
      </c>
      <c r="J163" s="10" vm="63504">
        <v>686</v>
      </c>
      <c r="K163" s="10" vm="46298">
        <v>0</v>
      </c>
      <c r="L163" s="10" vm="15810">
        <v>0</v>
      </c>
      <c r="M163" s="10" vm="9061">
        <v>0</v>
      </c>
      <c r="N163" s="10" vm="44536">
        <v>1</v>
      </c>
      <c r="O163" s="10" vm="42538">
        <v>0</v>
      </c>
      <c r="P163" s="10" vm="35829">
        <v>0</v>
      </c>
      <c r="Q163" s="10" vm="64416">
        <v>0</v>
      </c>
      <c r="R163" s="10" vm="22441">
        <v>0</v>
      </c>
      <c r="S163" s="10" vm="56002">
        <v>0</v>
      </c>
      <c r="T163" s="10" vm="15598">
        <v>687</v>
      </c>
      <c r="U163" s="10" vm="8846">
        <v>-5</v>
      </c>
      <c r="V163" s="10" vm="54273">
        <v>682</v>
      </c>
      <c r="W163" s="10" vm="42308">
        <v>0</v>
      </c>
      <c r="X163" s="10" vm="35593">
        <v>0</v>
      </c>
      <c r="Y163" s="10" vm="29013">
        <v>0</v>
      </c>
      <c r="Z163" s="10" vm="22220">
        <v>0</v>
      </c>
      <c r="AA163" s="10" vm="52560">
        <v>682</v>
      </c>
      <c r="AB163" s="10" vm="15408">
        <v>230</v>
      </c>
      <c r="AC163" s="10" vm="8634">
        <v>285</v>
      </c>
      <c r="AD163" s="10" vm="51164">
        <v>515</v>
      </c>
      <c r="AE163" s="10" vm="42094">
        <v>19</v>
      </c>
      <c r="AF163" s="10" vm="35358">
        <v>0</v>
      </c>
      <c r="AG163" s="10" vm="28779">
        <v>0</v>
      </c>
      <c r="AH163" s="10" vm="21998">
        <v>90</v>
      </c>
      <c r="AI163" s="10" vm="49383">
        <v>624</v>
      </c>
      <c r="AJ163" s="10" vm="15205">
        <v>3</v>
      </c>
      <c r="AK163" s="10" vm="8489">
        <v>286</v>
      </c>
      <c r="AL163" s="10" vm="47796">
        <v>0</v>
      </c>
      <c r="AM163" s="10" vm="41885">
        <v>0</v>
      </c>
      <c r="AN163" s="10" vm="35134">
        <v>0</v>
      </c>
      <c r="AO163" s="10" vm="28554">
        <v>-24</v>
      </c>
      <c r="AP163" s="10" vm="21783">
        <v>0</v>
      </c>
      <c r="AQ163" s="10" vm="46074">
        <v>24</v>
      </c>
      <c r="AR163" s="10" vm="14986">
        <v>0</v>
      </c>
      <c r="AS163" s="10" vm="8332">
        <v>0</v>
      </c>
      <c r="AT163" s="10" vm="44304">
        <v>289</v>
      </c>
      <c r="AU163" s="10" vm="41665">
        <v>335</v>
      </c>
      <c r="AV163" s="10" vm="64898">
        <v>-10</v>
      </c>
      <c r="AW163" s="10" vm="28327">
        <v>2266</v>
      </c>
      <c r="AX163" s="10" vm="21575">
        <v>0</v>
      </c>
      <c r="AY163" s="10" vm="55809">
        <v>0</v>
      </c>
      <c r="AZ163" s="10" vm="14768">
        <v>0</v>
      </c>
      <c r="BA163" s="10" vm="8123">
        <v>0</v>
      </c>
      <c r="BB163" s="10" vm="54052">
        <v>0</v>
      </c>
      <c r="BC163" s="10" vm="41435">
        <v>0</v>
      </c>
      <c r="BD163" s="10" vm="34812">
        <v>0</v>
      </c>
      <c r="BE163" s="10" vm="28098">
        <v>0</v>
      </c>
      <c r="BF163" s="10" vm="21366">
        <v>0</v>
      </c>
      <c r="BG163" s="10" vm="52473">
        <v>2266</v>
      </c>
      <c r="BH163" s="10" vm="14561">
        <v>0</v>
      </c>
      <c r="BI163" s="10" vm="7921">
        <v>118</v>
      </c>
      <c r="BJ163" s="10" vm="50950">
        <v>5261</v>
      </c>
      <c r="BK163" s="10" vm="41190">
        <v>0</v>
      </c>
      <c r="BL163" s="10" vm="34579">
        <v>0</v>
      </c>
      <c r="BM163" s="10" vm="27868">
        <v>5379</v>
      </c>
      <c r="BN163" s="10" vm="21144">
        <v>0</v>
      </c>
      <c r="BO163" s="10" vm="49158">
        <v>0</v>
      </c>
      <c r="BP163" s="10" vm="14359">
        <v>17</v>
      </c>
      <c r="BQ163" s="10" vm="63134">
        <v>3213</v>
      </c>
      <c r="BR163" s="10" vm="47567">
        <v>3230</v>
      </c>
      <c r="BS163" s="10" vm="40983">
        <v>2149</v>
      </c>
      <c r="BT163" s="10" vm="34353">
        <v>4415</v>
      </c>
      <c r="BU163" s="10" vm="27639">
        <v>0</v>
      </c>
      <c r="BV163" s="10" vm="20924">
        <v>0</v>
      </c>
      <c r="BW163" s="10" vm="45849">
        <v>0</v>
      </c>
      <c r="BX163" s="10" vm="100594">
        <v>1496</v>
      </c>
      <c r="BY163" s="10" vm="7565">
        <v>0</v>
      </c>
      <c r="BZ163" s="10" vm="44090">
        <v>0</v>
      </c>
      <c r="CA163" s="10" vm="40774">
        <v>0</v>
      </c>
      <c r="CB163" s="10" vm="34162">
        <v>1496</v>
      </c>
      <c r="CC163" s="10" vm="27413">
        <v>0</v>
      </c>
      <c r="CD163" s="10" vm="64163">
        <v>0</v>
      </c>
      <c r="CE163" s="10" vm="55597">
        <v>2919</v>
      </c>
      <c r="CF163" s="10" vm="13924">
        <v>2919</v>
      </c>
      <c r="CG163" s="10" vm="7351">
        <v>0</v>
      </c>
      <c r="CH163" s="10" vm="53826">
        <v>0</v>
      </c>
      <c r="CI163" s="10" vm="40527">
        <v>0</v>
      </c>
      <c r="CJ163" s="10" vm="33975">
        <v>0</v>
      </c>
      <c r="CK163" s="10" vm="27191">
        <v>2919</v>
      </c>
      <c r="CL163" s="10" vm="20509">
        <v>0</v>
      </c>
      <c r="CM163" s="10" vm="52337">
        <v>0</v>
      </c>
      <c r="CN163" s="10" vm="13714">
        <v>0</v>
      </c>
      <c r="CO163" s="10" vm="7128">
        <v>0</v>
      </c>
      <c r="CP163" s="10" vm="50716">
        <v>0</v>
      </c>
      <c r="CQ163" s="10" vm="40305">
        <v>0</v>
      </c>
      <c r="CR163" s="10" vm="33740">
        <v>0</v>
      </c>
      <c r="CS163" s="10" vm="26956">
        <v>0</v>
      </c>
      <c r="CT163" s="10" vm="20289">
        <v>0</v>
      </c>
      <c r="CU163" s="10" vm="48931">
        <v>0</v>
      </c>
      <c r="CV163" s="10" vm="13508">
        <v>0</v>
      </c>
      <c r="CW163" s="10" vm="6939">
        <v>0</v>
      </c>
      <c r="CX163" s="10" vm="47349">
        <v>0</v>
      </c>
      <c r="CY163" s="10" vm="65117">
        <v>0</v>
      </c>
      <c r="CZ163" s="10" vm="33508">
        <v>0</v>
      </c>
      <c r="DA163" s="10" vm="26732">
        <v>0</v>
      </c>
      <c r="DB163" s="81" vm="20070">
        <v>0</v>
      </c>
      <c r="DC163" s="81" vm="45628">
        <v>0</v>
      </c>
      <c r="DD163" s="81" vm="13289">
        <v>0</v>
      </c>
      <c r="DE163" s="81" vm="6749">
        <v>0</v>
      </c>
      <c r="DF163" s="10" vm="43864">
        <v>63</v>
      </c>
      <c r="DG163" s="10" vm="39861">
        <v>0</v>
      </c>
      <c r="DH163" s="10" vm="64688">
        <v>-41</v>
      </c>
      <c r="DI163" s="10" vm="26496">
        <v>104</v>
      </c>
      <c r="DJ163" s="10" vm="19855">
        <v>63</v>
      </c>
      <c r="DK163" s="10" vm="55376">
        <v>0</v>
      </c>
      <c r="DL163" s="10" vm="13072">
        <v>-41</v>
      </c>
      <c r="DM163" s="10" vm="6533">
        <v>104</v>
      </c>
      <c r="DN163" s="10" vm="53614">
        <v>0</v>
      </c>
      <c r="DO163" s="10" vm="39630">
        <v>0</v>
      </c>
      <c r="DP163" s="10" vm="33118">
        <v>0</v>
      </c>
      <c r="DQ163" s="10" vm="26267">
        <v>0</v>
      </c>
      <c r="DR163" s="10" vm="19648">
        <v>0</v>
      </c>
      <c r="DS163" s="10" vm="52182">
        <v>0</v>
      </c>
      <c r="DT163" s="10" vm="12869">
        <v>0</v>
      </c>
      <c r="DU163" s="10" vm="6325">
        <v>0</v>
      </c>
      <c r="DV163" s="10" vm="50499">
        <v>0</v>
      </c>
      <c r="DW163" s="10" vm="39397">
        <v>0</v>
      </c>
      <c r="DX163" s="10" vm="32884">
        <v>0</v>
      </c>
      <c r="DY163" s="10" vm="26045">
        <v>0</v>
      </c>
      <c r="DZ163" s="10" vm="19427">
        <v>0</v>
      </c>
      <c r="EA163" s="10" vm="48710">
        <v>0</v>
      </c>
      <c r="EB163" s="10" vm="12660">
        <v>0</v>
      </c>
      <c r="EC163" s="10" vm="6125">
        <v>0</v>
      </c>
      <c r="ED163" s="10" vm="47124">
        <v>0</v>
      </c>
      <c r="EE163" s="10" vm="39178">
        <v>0</v>
      </c>
      <c r="EF163" s="10" vm="32655">
        <v>0</v>
      </c>
      <c r="EG163" s="10" vm="25817">
        <v>0</v>
      </c>
      <c r="EH163" s="81" vm="19213">
        <v>0</v>
      </c>
      <c r="EI163" s="81" vm="45403">
        <v>0</v>
      </c>
      <c r="EJ163" s="81" vm="12442">
        <v>0</v>
      </c>
      <c r="EK163" s="81" vm="5952">
        <v>0</v>
      </c>
      <c r="EL163" s="10" vm="43652">
        <v>0</v>
      </c>
      <c r="EM163" s="10" vm="38966">
        <v>0</v>
      </c>
      <c r="EN163" s="10" vm="32449">
        <v>0</v>
      </c>
      <c r="EO163" s="10" vm="25588">
        <v>0</v>
      </c>
      <c r="EP163" s="10" vm="19002">
        <v>0</v>
      </c>
      <c r="EQ163" s="10" vm="55160">
        <v>0</v>
      </c>
      <c r="ER163" s="10" vm="12223">
        <v>0</v>
      </c>
      <c r="ES163" s="10" vm="5737">
        <v>0</v>
      </c>
      <c r="ET163" s="10" vm="53374">
        <v>63</v>
      </c>
      <c r="EU163" s="10" vm="38721">
        <v>0</v>
      </c>
      <c r="EV163" s="10" vm="32261">
        <v>-41</v>
      </c>
      <c r="EW163" s="10" vm="25357">
        <v>104</v>
      </c>
      <c r="EX163" s="10" vm="18798">
        <v>34</v>
      </c>
      <c r="EY163" s="10" vm="52000">
        <v>2</v>
      </c>
      <c r="EZ163" s="10" vm="12024">
        <v>0</v>
      </c>
      <c r="FA163" s="10" vm="5518">
        <v>2</v>
      </c>
      <c r="FB163" s="10" vm="50265">
        <v>2888</v>
      </c>
      <c r="FC163" s="10" vm="38504">
        <v>0</v>
      </c>
      <c r="FD163" s="10" vm="32030">
        <v>2888</v>
      </c>
      <c r="FE163" s="10" vm="25129">
        <v>0</v>
      </c>
      <c r="FF163" s="10" vm="64095">
        <v>0</v>
      </c>
      <c r="FG163" s="10" vm="48488">
        <v>0</v>
      </c>
      <c r="FH163" s="10" vm="11846">
        <v>-93</v>
      </c>
      <c r="FI163" s="10" vm="5311">
        <v>0</v>
      </c>
      <c r="FJ163" s="10" vm="46904">
        <v>0</v>
      </c>
      <c r="FK163" s="10" vm="38298">
        <v>0</v>
      </c>
      <c r="FL163" s="10" vm="31798">
        <v>2795</v>
      </c>
      <c r="FM163" s="10" vm="24892">
        <v>520</v>
      </c>
      <c r="FN163" s="10" vm="64073">
        <v>24</v>
      </c>
      <c r="FO163" s="10" vm="45194">
        <v>0</v>
      </c>
      <c r="FP163" s="10" vm="11630">
        <v>0</v>
      </c>
      <c r="FQ163" s="10" vm="5078">
        <v>-15</v>
      </c>
      <c r="FR163" s="10" vm="43427">
        <v>0</v>
      </c>
      <c r="FS163" s="10" vm="38058">
        <v>0</v>
      </c>
      <c r="FT163" s="10" vm="31564">
        <v>529</v>
      </c>
      <c r="FU163" s="10" vm="24669">
        <v>2266</v>
      </c>
      <c r="FV163" s="10" vm="18195">
        <v>2368</v>
      </c>
      <c r="FW163" s="81" vm="54941">
        <v>0</v>
      </c>
      <c r="FX163" s="81" vm="11416">
        <v>0</v>
      </c>
      <c r="FY163" s="81" vm="4901">
        <v>0</v>
      </c>
      <c r="FZ163" s="81" vm="53182">
        <v>0</v>
      </c>
      <c r="GA163" s="81" vm="37845">
        <v>0</v>
      </c>
      <c r="GB163" s="10" vm="31341">
        <v>277</v>
      </c>
      <c r="GC163" s="10" vm="24439">
        <v>30</v>
      </c>
      <c r="GD163" s="10" vm="17974">
        <v>247</v>
      </c>
      <c r="GE163" s="10" vm="51774">
        <v>0</v>
      </c>
      <c r="GF163" s="10" vm="11197">
        <v>0</v>
      </c>
      <c r="GG163" s="10" vm="4727">
        <v>0</v>
      </c>
      <c r="GH163" s="10" vm="50054">
        <v>0</v>
      </c>
      <c r="GI163" s="10" vm="37611">
        <v>0</v>
      </c>
      <c r="GJ163" s="10" vm="31116">
        <v>0</v>
      </c>
      <c r="GK163" s="10" vm="24214">
        <v>0</v>
      </c>
      <c r="GL163" s="10" vm="17757">
        <v>0</v>
      </c>
      <c r="GM163" s="10" vm="48289">
        <v>0</v>
      </c>
      <c r="GN163" s="10" vm="10987">
        <v>0</v>
      </c>
      <c r="GO163" s="10" vm="4506">
        <v>0</v>
      </c>
      <c r="GP163" s="10" vm="46673">
        <v>0</v>
      </c>
      <c r="GQ163" s="10" vm="37401">
        <v>0</v>
      </c>
      <c r="GR163" s="10" vm="30884">
        <v>0</v>
      </c>
      <c r="GS163" s="10" vm="23987">
        <v>0</v>
      </c>
      <c r="GT163" s="10" vm="17536">
        <v>277</v>
      </c>
      <c r="GU163" s="10" vm="44980">
        <v>30</v>
      </c>
      <c r="GV163" s="10" vm="10777">
        <v>247</v>
      </c>
      <c r="GW163" s="10" vm="4295">
        <v>0</v>
      </c>
      <c r="GX163" s="81" vm="43214">
        <v>0</v>
      </c>
      <c r="GY163" s="10" vm="37185">
        <v>0</v>
      </c>
      <c r="GZ163" s="10" vm="30677">
        <v>0</v>
      </c>
      <c r="HA163" s="10" vm="23759">
        <v>0</v>
      </c>
      <c r="HB163" s="10" vm="17319">
        <v>0</v>
      </c>
      <c r="HC163" s="81" vm="54719">
        <v>0</v>
      </c>
      <c r="HD163" s="81" vm="10560">
        <v>0</v>
      </c>
      <c r="HE163" s="10" vm="4077">
        <v>0</v>
      </c>
      <c r="HF163" s="10" vm="52938">
        <v>0</v>
      </c>
      <c r="HG163" s="10" vm="36952">
        <v>22</v>
      </c>
      <c r="HH163" s="10" vm="30485">
        <v>2292</v>
      </c>
      <c r="HI163" s="10" vm="23535">
        <v>0</v>
      </c>
      <c r="HJ163" s="10" vm="17107">
        <v>14</v>
      </c>
      <c r="HK163" s="10" vm="51571">
        <v>0</v>
      </c>
      <c r="HL163" s="10" vm="10348">
        <v>0</v>
      </c>
      <c r="HM163" s="10" vm="3853">
        <v>0</v>
      </c>
      <c r="HN163" s="10" vm="49832">
        <v>884</v>
      </c>
      <c r="HO163" s="10" vm="36743">
        <v>3212</v>
      </c>
      <c r="HP163" s="10" vm="30251">
        <v>0</v>
      </c>
      <c r="HQ163" s="10" vm="23303">
        <v>0</v>
      </c>
      <c r="HR163" s="10" vm="16887">
        <v>0</v>
      </c>
      <c r="HS163" s="10" vm="48107">
        <v>0</v>
      </c>
      <c r="HT163" s="10" vm="10140">
        <v>0</v>
      </c>
      <c r="HU163" s="10" vm="3646">
        <v>0</v>
      </c>
      <c r="HV163" s="10" vm="46474">
        <v>0</v>
      </c>
      <c r="HW163" s="10" vm="36512">
        <v>0</v>
      </c>
      <c r="HX163" s="10" vm="30019">
        <v>0</v>
      </c>
      <c r="HY163" s="10" vm="23068">
        <v>0</v>
      </c>
      <c r="HZ163" s="10" vm="16669">
        <v>0</v>
      </c>
      <c r="IA163" s="10" vm="44755">
        <v>0</v>
      </c>
      <c r="IB163" s="10" vm="9921">
        <v>0</v>
      </c>
      <c r="IC163" s="10" vm="3428">
        <v>0</v>
      </c>
      <c r="ID163" s="10" vm="42992">
        <v>0</v>
      </c>
      <c r="IE163" s="10" vm="36295">
        <v>0</v>
      </c>
      <c r="IF163" s="10" vm="29784">
        <v>0</v>
      </c>
      <c r="IG163" s="10" vm="22864">
        <v>0</v>
      </c>
      <c r="IH163" s="10" vm="16453">
        <v>0</v>
      </c>
      <c r="II163" s="10" vm="54503">
        <v>24</v>
      </c>
      <c r="IJ163" s="10" vm="9710">
        <v>0</v>
      </c>
      <c r="IK163" s="10" vm="3198">
        <v>0</v>
      </c>
      <c r="IL163" s="10" vm="52731">
        <v>0</v>
      </c>
      <c r="IM163" s="10" vm="36064">
        <v>-4</v>
      </c>
      <c r="IN163" s="10" vm="29549">
        <v>108</v>
      </c>
      <c r="IO163" s="81" vm="22670">
        <v>209</v>
      </c>
      <c r="IP163" s="10" vm="16237">
        <v>0</v>
      </c>
      <c r="IQ163" s="10" vm="51385">
        <v>0</v>
      </c>
      <c r="IR163" s="10" vm="9502">
        <v>0</v>
      </c>
      <c r="IS163" s="81" vm="2980">
        <v>0</v>
      </c>
      <c r="IT163" s="10" vm="49605">
        <v>141</v>
      </c>
    </row>
    <row r="164" spans="1:254" x14ac:dyDescent="0.25">
      <c r="A164" s="8" t="s">
        <v>136</v>
      </c>
      <c r="B164" s="8" t="s">
        <v>563</v>
      </c>
      <c r="C164" s="89">
        <v>44651</v>
      </c>
      <c r="D164" s="76" vm="16026">
        <v>12</v>
      </c>
      <c r="E164" s="10" vm="9285">
        <v>77816</v>
      </c>
      <c r="F164" s="10" vm="47937">
        <v>-59118</v>
      </c>
      <c r="G164" s="10" vm="42768">
        <v>-3457</v>
      </c>
      <c r="H164" s="10" vm="59706">
        <v>15241</v>
      </c>
      <c r="I164" s="10" vm="29314">
        <v>1714</v>
      </c>
      <c r="J164" s="10" vm="63500">
        <v>16955</v>
      </c>
      <c r="K164" s="10" vm="46293">
        <v>0</v>
      </c>
      <c r="L164" s="10" vm="15806">
        <v>0</v>
      </c>
      <c r="M164" s="10" vm="9065">
        <v>0</v>
      </c>
      <c r="N164" s="10" vm="44540">
        <v>9</v>
      </c>
      <c r="O164" s="10" vm="42542">
        <v>-9306</v>
      </c>
      <c r="P164" s="10" vm="35833">
        <v>0</v>
      </c>
      <c r="Q164" s="10" vm="29135">
        <v>0</v>
      </c>
      <c r="R164" s="10" vm="22423">
        <v>0</v>
      </c>
      <c r="S164" s="10" vm="55998">
        <v>0</v>
      </c>
      <c r="T164" s="10" vm="15594">
        <v>7658</v>
      </c>
      <c r="U164" s="10" vm="8850">
        <v>0</v>
      </c>
      <c r="V164" s="10" vm="54292">
        <v>7658</v>
      </c>
      <c r="W164" s="10" vm="42325">
        <v>0</v>
      </c>
      <c r="X164" s="10" vm="35597">
        <v>10149</v>
      </c>
      <c r="Y164" s="10" vm="29000">
        <v>0</v>
      </c>
      <c r="Z164" s="10" vm="22212">
        <v>0</v>
      </c>
      <c r="AA164" s="10" vm="52557">
        <v>17807</v>
      </c>
      <c r="AB164" s="10" vm="15405">
        <v>62066</v>
      </c>
      <c r="AC164" s="10" vm="8646">
        <v>3369</v>
      </c>
      <c r="AD164" s="10" vm="51172">
        <v>65435</v>
      </c>
      <c r="AE164" s="10" vm="42104">
        <v>3810</v>
      </c>
      <c r="AF164" s="10" vm="35362">
        <v>0</v>
      </c>
      <c r="AG164" s="10" vm="28767">
        <v>0</v>
      </c>
      <c r="AH164" s="10" vm="21990">
        <v>684</v>
      </c>
      <c r="AI164" s="10" vm="49379">
        <v>69929</v>
      </c>
      <c r="AJ164" s="10" vm="15201">
        <v>12053</v>
      </c>
      <c r="AK164" s="10" vm="63247">
        <v>4178</v>
      </c>
      <c r="AL164" s="10" vm="47799">
        <v>17867</v>
      </c>
      <c r="AM164" s="10" vm="41889">
        <v>0</v>
      </c>
      <c r="AN164" s="10" vm="35137">
        <v>3474</v>
      </c>
      <c r="AO164" s="10" vm="28549">
        <v>230</v>
      </c>
      <c r="AP164" s="10" vm="21779">
        <v>0</v>
      </c>
      <c r="AQ164" s="10" vm="46069">
        <v>12410</v>
      </c>
      <c r="AR164" s="10" vm="14982">
        <v>64</v>
      </c>
      <c r="AS164" s="10" vm="8355">
        <v>125</v>
      </c>
      <c r="AT164" s="10" vm="44312">
        <v>50401</v>
      </c>
      <c r="AU164" s="10" vm="41675">
        <v>19528</v>
      </c>
      <c r="AV164" s="10" vm="34960">
        <v>506</v>
      </c>
      <c r="AW164" s="10" vm="28323">
        <v>630378</v>
      </c>
      <c r="AX164" s="10" vm="21561">
        <v>0</v>
      </c>
      <c r="AY164" s="10" vm="55805">
        <v>4486</v>
      </c>
      <c r="AZ164" s="10" vm="14764">
        <v>0</v>
      </c>
      <c r="BA164" s="10" vm="8134">
        <v>1004</v>
      </c>
      <c r="BB164" s="10" vm="54060">
        <v>761</v>
      </c>
      <c r="BC164" s="10" vm="41445">
        <v>0</v>
      </c>
      <c r="BD164" s="10" vm="34816">
        <v>0</v>
      </c>
      <c r="BE164" s="10" vm="28086">
        <v>0</v>
      </c>
      <c r="BF164" s="10" vm="21358">
        <v>0</v>
      </c>
      <c r="BG164" s="10" vm="65983">
        <v>636629</v>
      </c>
      <c r="BH164" s="10" vm="14557">
        <v>4107</v>
      </c>
      <c r="BI164" s="10" vm="7926">
        <v>9132</v>
      </c>
      <c r="BJ164" s="10" vm="50954">
        <v>1670</v>
      </c>
      <c r="BK164" s="10" vm="41214">
        <v>0</v>
      </c>
      <c r="BL164" s="10" vm="34584">
        <v>1162</v>
      </c>
      <c r="BM164" s="10" vm="27856">
        <v>16071</v>
      </c>
      <c r="BN164" s="10" vm="21136">
        <v>107142</v>
      </c>
      <c r="BO164" s="10" vm="49155">
        <v>0</v>
      </c>
      <c r="BP164" s="10" vm="14356">
        <v>3853</v>
      </c>
      <c r="BQ164" s="10" vm="7741">
        <v>17158</v>
      </c>
      <c r="BR164" s="10" vm="47575">
        <v>128153</v>
      </c>
      <c r="BS164" s="10" vm="65144">
        <v>-112082</v>
      </c>
      <c r="BT164" s="10" vm="34358">
        <v>524547</v>
      </c>
      <c r="BU164" s="10" vm="27636">
        <v>196287</v>
      </c>
      <c r="BV164" s="10" vm="20921">
        <v>0</v>
      </c>
      <c r="BW164" s="10" vm="45846">
        <v>0</v>
      </c>
      <c r="BX164" s="10" vm="14140">
        <v>240735</v>
      </c>
      <c r="BY164" s="10" vm="7570">
        <v>0</v>
      </c>
      <c r="BZ164" s="10" vm="44094">
        <v>0</v>
      </c>
      <c r="CA164" s="10" vm="40779">
        <v>671</v>
      </c>
      <c r="CB164" s="10" vm="34165">
        <v>437693</v>
      </c>
      <c r="CC164" s="10" vm="27409">
        <v>11909</v>
      </c>
      <c r="CD164" s="10" vm="64160">
        <v>0</v>
      </c>
      <c r="CE164" s="10" vm="55593">
        <v>74945</v>
      </c>
      <c r="CF164" s="10" vm="13921">
        <v>74945</v>
      </c>
      <c r="CG164" s="10" vm="7355">
        <v>0</v>
      </c>
      <c r="CH164" s="10" vm="53842">
        <v>0</v>
      </c>
      <c r="CI164" s="10" vm="40544">
        <v>0</v>
      </c>
      <c r="CJ164" s="10" vm="33979">
        <v>0</v>
      </c>
      <c r="CK164" s="10" vm="27178">
        <v>74945</v>
      </c>
      <c r="CL164" s="10" vm="20502">
        <v>3646</v>
      </c>
      <c r="CM164" s="10" vm="100754">
        <v>3457</v>
      </c>
      <c r="CN164" s="10" vm="13711">
        <v>0</v>
      </c>
      <c r="CO164" s="10" vm="7142">
        <v>189</v>
      </c>
      <c r="CP164" s="10" vm="50724">
        <v>768</v>
      </c>
      <c r="CQ164" s="10" vm="40316">
        <v>0</v>
      </c>
      <c r="CR164" s="10" vm="33746">
        <v>3100</v>
      </c>
      <c r="CS164" s="10" vm="26945">
        <v>-2332</v>
      </c>
      <c r="CT164" s="10" vm="20283">
        <v>0</v>
      </c>
      <c r="CU164" s="10" vm="48928">
        <v>0</v>
      </c>
      <c r="CV164" s="10" vm="13505">
        <v>0</v>
      </c>
      <c r="CW164" s="10" vm="6943">
        <v>0</v>
      </c>
      <c r="CX164" s="10" vm="47353">
        <v>181</v>
      </c>
      <c r="CY164" s="10" vm="65119">
        <v>0</v>
      </c>
      <c r="CZ164" s="10" vm="33513">
        <v>1204</v>
      </c>
      <c r="DA164" s="10" vm="26727">
        <v>-1023</v>
      </c>
      <c r="DB164" s="81" vm="20068">
        <v>0</v>
      </c>
      <c r="DC164" s="81" vm="45624">
        <v>0</v>
      </c>
      <c r="DD164" s="81" vm="13286">
        <v>0</v>
      </c>
      <c r="DE164" s="81" vm="6762">
        <v>0</v>
      </c>
      <c r="DF164" s="10" vm="43873">
        <v>1252</v>
      </c>
      <c r="DG164" s="10" vm="39872">
        <v>0</v>
      </c>
      <c r="DH164" s="10" vm="33306">
        <v>1374</v>
      </c>
      <c r="DI164" s="10" vm="26493">
        <v>-122</v>
      </c>
      <c r="DJ164" s="10" vm="19838">
        <v>5847</v>
      </c>
      <c r="DK164" s="10" vm="55373">
        <v>3457</v>
      </c>
      <c r="DL164" s="10" vm="13069">
        <v>5678</v>
      </c>
      <c r="DM164" s="10" vm="6546">
        <v>-3288</v>
      </c>
      <c r="DN164" s="10" vm="53623">
        <v>0</v>
      </c>
      <c r="DO164" s="10" vm="39642">
        <v>0</v>
      </c>
      <c r="DP164" s="10" vm="33124">
        <v>0</v>
      </c>
      <c r="DQ164" s="10" vm="26257">
        <v>0</v>
      </c>
      <c r="DR164" s="10" vm="19642">
        <v>0</v>
      </c>
      <c r="DS164" s="10" vm="52179">
        <v>0</v>
      </c>
      <c r="DT164" s="10" vm="63859">
        <v>0</v>
      </c>
      <c r="DU164" s="10" vm="6330">
        <v>0</v>
      </c>
      <c r="DV164" s="10" vm="50503">
        <v>0</v>
      </c>
      <c r="DW164" s="10" vm="39414">
        <v>0</v>
      </c>
      <c r="DX164" s="10" vm="32889">
        <v>0</v>
      </c>
      <c r="DY164" s="10" vm="26032">
        <v>0</v>
      </c>
      <c r="DZ164" s="10" vm="19421">
        <v>915</v>
      </c>
      <c r="EA164" s="10" vm="48706">
        <v>0</v>
      </c>
      <c r="EB164" s="10" vm="12657">
        <v>667</v>
      </c>
      <c r="EC164" s="10" vm="6138">
        <v>248</v>
      </c>
      <c r="ED164" s="10" vm="47133">
        <v>0</v>
      </c>
      <c r="EE164" s="10" vm="39190">
        <v>0</v>
      </c>
      <c r="EF164" s="10" vm="32661">
        <v>0</v>
      </c>
      <c r="EG164" s="10" vm="25813">
        <v>0</v>
      </c>
      <c r="EH164" s="81" vm="19209">
        <v>0</v>
      </c>
      <c r="EI164" s="81" vm="45400">
        <v>0</v>
      </c>
      <c r="EJ164" s="81" vm="12439">
        <v>0</v>
      </c>
      <c r="EK164" s="81" vm="5957">
        <v>0</v>
      </c>
      <c r="EL164" s="10" vm="43656">
        <v>1125</v>
      </c>
      <c r="EM164" s="10" vm="38971">
        <v>0</v>
      </c>
      <c r="EN164" s="10" vm="32450">
        <v>2372</v>
      </c>
      <c r="EO164" s="10" vm="25584">
        <v>-1247</v>
      </c>
      <c r="EP164" s="10" vm="18987">
        <v>2040</v>
      </c>
      <c r="EQ164" s="10" vm="55156">
        <v>0</v>
      </c>
      <c r="ER164" s="10" vm="12220">
        <v>3039</v>
      </c>
      <c r="ES164" s="10" vm="5741">
        <v>-999</v>
      </c>
      <c r="ET164" s="10" vm="53407">
        <v>7887</v>
      </c>
      <c r="EU164" s="10" vm="38740">
        <v>3457</v>
      </c>
      <c r="EV164" s="10" vm="32266">
        <v>8717</v>
      </c>
      <c r="EW164" s="10" vm="25345">
        <v>-4287</v>
      </c>
      <c r="EX164" s="10" vm="18791">
        <v>2544</v>
      </c>
      <c r="EY164" s="10" vm="51997">
        <v>3072</v>
      </c>
      <c r="EZ164" s="10" vm="12021">
        <v>1348</v>
      </c>
      <c r="FA164" s="10" vm="62953">
        <v>3072</v>
      </c>
      <c r="FB164" s="10" vm="50273">
        <v>769775</v>
      </c>
      <c r="FC164" s="10" vm="38516">
        <v>0</v>
      </c>
      <c r="FD164" s="10" vm="32035">
        <v>769775</v>
      </c>
      <c r="FE164" s="10" vm="25117">
        <v>23119</v>
      </c>
      <c r="FF164" s="10" vm="18572">
        <v>10608</v>
      </c>
      <c r="FG164" s="10" vm="48484">
        <v>0</v>
      </c>
      <c r="FH164" s="10" vm="11843">
        <v>-4760</v>
      </c>
      <c r="FI164" s="10" vm="5317">
        <v>0</v>
      </c>
      <c r="FJ164" s="10" vm="46908">
        <v>-5421</v>
      </c>
      <c r="FK164" s="10" vm="38303">
        <v>0</v>
      </c>
      <c r="FL164" s="10" vm="31803">
        <v>793321</v>
      </c>
      <c r="FM164" s="10" vm="24889">
        <v>153385</v>
      </c>
      <c r="FN164" s="10" vm="64071">
        <v>12091</v>
      </c>
      <c r="FO164" s="10" vm="45191">
        <v>64</v>
      </c>
      <c r="FP164" s="10" vm="11628">
        <v>0</v>
      </c>
      <c r="FQ164" s="10" vm="5102">
        <v>-2597</v>
      </c>
      <c r="FR164" s="10" vm="43436">
        <v>0</v>
      </c>
      <c r="FS164" s="10" vm="38071">
        <v>0</v>
      </c>
      <c r="FT164" s="10" vm="31569">
        <v>162943</v>
      </c>
      <c r="FU164" s="10" vm="24665">
        <v>630378</v>
      </c>
      <c r="FV164" s="10" vm="18174">
        <v>616390</v>
      </c>
      <c r="FW164" s="81" vm="54937">
        <v>766</v>
      </c>
      <c r="FX164" s="81" vm="11413">
        <v>0</v>
      </c>
      <c r="FY164" s="81" vm="62917">
        <v>-5</v>
      </c>
      <c r="FZ164" s="81" vm="53190">
        <v>0</v>
      </c>
      <c r="GA164" s="81" vm="37857">
        <v>761</v>
      </c>
      <c r="GB164" s="10" vm="31346">
        <v>1856</v>
      </c>
      <c r="GC164" s="10" vm="24427">
        <v>1244</v>
      </c>
      <c r="GD164" s="10" vm="17967">
        <v>612</v>
      </c>
      <c r="GE164" s="10" vm="51771">
        <v>283</v>
      </c>
      <c r="GF164" s="10" vm="11194">
        <v>200</v>
      </c>
      <c r="GG164" s="10" vm="4734">
        <v>83</v>
      </c>
      <c r="GH164" s="10" vm="50058">
        <v>993</v>
      </c>
      <c r="GI164" s="10" vm="37636">
        <v>321</v>
      </c>
      <c r="GJ164" s="10" vm="31121">
        <v>672</v>
      </c>
      <c r="GK164" s="10" vm="24202">
        <v>0</v>
      </c>
      <c r="GL164" s="10" vm="17750">
        <v>0</v>
      </c>
      <c r="GM164" s="10" vm="65617">
        <v>0</v>
      </c>
      <c r="GN164" s="10" vm="10984">
        <v>116</v>
      </c>
      <c r="GO164" s="10" vm="4519">
        <v>104</v>
      </c>
      <c r="GP164" s="10" vm="46682">
        <v>12</v>
      </c>
      <c r="GQ164" s="10" vm="37414">
        <v>660</v>
      </c>
      <c r="GR164" s="10" vm="30889">
        <v>325</v>
      </c>
      <c r="GS164" s="10" vm="23983">
        <v>335</v>
      </c>
      <c r="GT164" s="10" vm="17533">
        <v>3908</v>
      </c>
      <c r="GU164" s="10" vm="44977">
        <v>2194</v>
      </c>
      <c r="GV164" s="10" vm="10774">
        <v>1714</v>
      </c>
      <c r="GW164" s="10" vm="4301">
        <v>1</v>
      </c>
      <c r="GX164" s="81" vm="43218">
        <v>0</v>
      </c>
      <c r="GY164" s="10" vm="37190">
        <v>9</v>
      </c>
      <c r="GZ164" s="10" vm="30681">
        <v>980</v>
      </c>
      <c r="HA164" s="10" vm="23755">
        <v>0</v>
      </c>
      <c r="HB164" s="10" vm="17301">
        <v>0</v>
      </c>
      <c r="HC164" s="81" vm="54715">
        <v>0</v>
      </c>
      <c r="HD164" s="81" vm="10557">
        <v>172</v>
      </c>
      <c r="HE164" s="10" vm="4082">
        <v>1162</v>
      </c>
      <c r="HF164" s="10" vm="52957">
        <v>3412</v>
      </c>
      <c r="HG164" s="10" vm="36970">
        <v>3081</v>
      </c>
      <c r="HH164" s="10" vm="30490">
        <v>0</v>
      </c>
      <c r="HI164" s="10" vm="23524">
        <v>0</v>
      </c>
      <c r="HJ164" s="10" vm="17100">
        <v>7732</v>
      </c>
      <c r="HK164" s="10" vm="51570">
        <v>0</v>
      </c>
      <c r="HL164" s="10" vm="10345">
        <v>0</v>
      </c>
      <c r="HM164" s="10" vm="3867">
        <v>0</v>
      </c>
      <c r="HN164" s="10" vm="65660">
        <v>2933</v>
      </c>
      <c r="HO164" s="10" vm="36747">
        <v>17158</v>
      </c>
      <c r="HP164" s="10" vm="30256">
        <v>671</v>
      </c>
      <c r="HQ164" s="10" vm="23290">
        <v>0</v>
      </c>
      <c r="HR164" s="10" vm="16879">
        <v>671</v>
      </c>
      <c r="HS164" s="10" vm="48103">
        <v>0</v>
      </c>
      <c r="HT164" s="10" vm="10137">
        <v>0</v>
      </c>
      <c r="HU164" s="10" vm="3652">
        <v>0</v>
      </c>
      <c r="HV164" s="10" vm="46478">
        <v>8787</v>
      </c>
      <c r="HW164" s="10" vm="36517">
        <v>378</v>
      </c>
      <c r="HX164" s="10" vm="30024">
        <v>0</v>
      </c>
      <c r="HY164" s="10" vm="23065">
        <v>442</v>
      </c>
      <c r="HZ164" s="10" vm="16666">
        <v>8</v>
      </c>
      <c r="IA164" s="10" vm="44752">
        <v>0</v>
      </c>
      <c r="IB164" s="10" vm="100582">
        <v>-309</v>
      </c>
      <c r="IC164" s="10" vm="3434">
        <v>9306</v>
      </c>
      <c r="ID164" s="10" vm="42996">
        <v>821</v>
      </c>
      <c r="IE164" s="10" vm="36299">
        <v>3622</v>
      </c>
      <c r="IF164" s="10" vm="29789">
        <v>3493</v>
      </c>
      <c r="IG164" s="10" vm="22861">
        <v>7936</v>
      </c>
      <c r="IH164" s="10" vm="16435">
        <v>10786</v>
      </c>
      <c r="II164" s="10" vm="54499">
        <v>13058</v>
      </c>
      <c r="IJ164" s="10" vm="9707">
        <v>64</v>
      </c>
      <c r="IK164" s="10" vm="3211">
        <v>124</v>
      </c>
      <c r="IL164" s="10" vm="52740">
        <v>-28</v>
      </c>
      <c r="IM164" s="10" vm="36069">
        <v>61</v>
      </c>
      <c r="IN164" s="10" vm="29554">
        <v>13268</v>
      </c>
      <c r="IO164" s="81" vm="22658">
        <v>13268</v>
      </c>
      <c r="IP164" s="10" vm="16229">
        <v>0</v>
      </c>
      <c r="IQ164" s="10" vm="51382">
        <v>0</v>
      </c>
      <c r="IR164" s="10" vm="9499">
        <v>-99</v>
      </c>
      <c r="IS164" s="81" vm="2994">
        <v>21</v>
      </c>
      <c r="IT164" s="10" vm="49614">
        <v>116</v>
      </c>
    </row>
    <row r="165" spans="1:254" x14ac:dyDescent="0.25">
      <c r="A165" s="8" t="s">
        <v>145</v>
      </c>
      <c r="B165" s="8" t="s">
        <v>564</v>
      </c>
      <c r="C165" s="89">
        <v>44651</v>
      </c>
      <c r="D165" s="76" vm="16031">
        <v>12</v>
      </c>
      <c r="E165" s="10" vm="9280">
        <v>73994</v>
      </c>
      <c r="F165" s="10" vm="65521">
        <v>-62993</v>
      </c>
      <c r="G165" s="10" vm="42764">
        <v>-3617</v>
      </c>
      <c r="H165" s="10" vm="59703">
        <v>7384</v>
      </c>
      <c r="I165" s="10" vm="29319">
        <v>982</v>
      </c>
      <c r="J165" s="10" vm="63505">
        <v>8366</v>
      </c>
      <c r="K165" s="10" vm="46299">
        <v>0</v>
      </c>
      <c r="L165" s="10" vm="15811">
        <v>0</v>
      </c>
      <c r="M165" s="10" vm="9062">
        <v>0</v>
      </c>
      <c r="N165" s="10" vm="44537">
        <v>190</v>
      </c>
      <c r="O165" s="10" vm="42539">
        <v>-4513</v>
      </c>
      <c r="P165" s="10" vm="35830">
        <v>-394</v>
      </c>
      <c r="Q165" s="10" vm="29137">
        <v>0</v>
      </c>
      <c r="R165" s="10" vm="22442">
        <v>0</v>
      </c>
      <c r="S165" s="10" vm="56003">
        <v>0</v>
      </c>
      <c r="T165" s="10" vm="15599">
        <v>3649</v>
      </c>
      <c r="U165" s="10" vm="8838">
        <v>0</v>
      </c>
      <c r="V165" s="10" vm="54285">
        <v>3649</v>
      </c>
      <c r="W165" s="10" vm="42322">
        <v>0</v>
      </c>
      <c r="X165" s="10" vm="35594">
        <v>15156</v>
      </c>
      <c r="Y165" s="10" vm="29014">
        <v>0</v>
      </c>
      <c r="Z165" s="10" vm="22221">
        <v>0</v>
      </c>
      <c r="AA165" s="10" vm="66120">
        <v>18805</v>
      </c>
      <c r="AB165" s="10" vm="63949">
        <v>59022</v>
      </c>
      <c r="AC165" s="10" vm="8635">
        <v>5415</v>
      </c>
      <c r="AD165" s="10" vm="51165">
        <v>64437</v>
      </c>
      <c r="AE165" s="10" vm="42101">
        <v>635</v>
      </c>
      <c r="AF165" s="10" vm="35359">
        <v>146</v>
      </c>
      <c r="AG165" s="10" vm="28780">
        <v>775</v>
      </c>
      <c r="AH165" s="10" vm="21999">
        <v>0</v>
      </c>
      <c r="AI165" s="10" vm="49384">
        <v>65993</v>
      </c>
      <c r="AJ165" s="10" vm="15206">
        <v>10369</v>
      </c>
      <c r="AK165" s="10" vm="63244">
        <v>7153</v>
      </c>
      <c r="AL165" s="10" vm="47795">
        <v>14913</v>
      </c>
      <c r="AM165" s="10" vm="41886">
        <v>4567</v>
      </c>
      <c r="AN165" s="10" vm="35135">
        <v>8187</v>
      </c>
      <c r="AO165" s="10" vm="28555">
        <v>420</v>
      </c>
      <c r="AP165" s="10" vm="21784">
        <v>0</v>
      </c>
      <c r="AQ165" s="10" vm="46075">
        <v>11730</v>
      </c>
      <c r="AR165" s="10" vm="14987">
        <v>0</v>
      </c>
      <c r="AS165" s="10" vm="8351">
        <v>2842</v>
      </c>
      <c r="AT165" s="10" vm="44309">
        <v>60181</v>
      </c>
      <c r="AU165" s="10" vm="41672">
        <v>5812</v>
      </c>
      <c r="AV165" s="10" vm="34958">
        <v>370</v>
      </c>
      <c r="AW165" s="10" vm="28328">
        <v>553110</v>
      </c>
      <c r="AX165" s="10" vm="21576">
        <v>0</v>
      </c>
      <c r="AY165" s="10" vm="55810">
        <v>14036</v>
      </c>
      <c r="AZ165" s="10" vm="14769">
        <v>0</v>
      </c>
      <c r="BA165" s="10" vm="8131">
        <v>0</v>
      </c>
      <c r="BB165" s="10" vm="54057">
        <v>15333</v>
      </c>
      <c r="BC165" s="10" vm="41442">
        <v>0</v>
      </c>
      <c r="BD165" s="10" vm="34813">
        <v>0</v>
      </c>
      <c r="BE165" s="10" vm="28099">
        <v>3300</v>
      </c>
      <c r="BF165" s="10" vm="21367">
        <v>271</v>
      </c>
      <c r="BG165" s="10" vm="65986">
        <v>586050</v>
      </c>
      <c r="BH165" s="10" vm="14562">
        <v>1165</v>
      </c>
      <c r="BI165" s="10" vm="63166">
        <v>5669</v>
      </c>
      <c r="BJ165" s="10" vm="50951">
        <v>8589</v>
      </c>
      <c r="BK165" s="10" vm="41210">
        <v>0</v>
      </c>
      <c r="BL165" s="10" vm="34580">
        <v>13652</v>
      </c>
      <c r="BM165" s="10" vm="27869">
        <v>29075</v>
      </c>
      <c r="BN165" s="10" vm="21145">
        <v>0</v>
      </c>
      <c r="BO165" s="10" vm="49159">
        <v>0</v>
      </c>
      <c r="BP165" s="10" vm="14360">
        <v>1049</v>
      </c>
      <c r="BQ165" s="10" vm="7737">
        <v>12533</v>
      </c>
      <c r="BR165" s="10" vm="47572">
        <v>13582</v>
      </c>
      <c r="BS165" s="10" vm="40989">
        <v>15493</v>
      </c>
      <c r="BT165" s="10" vm="34354">
        <v>601543</v>
      </c>
      <c r="BU165" s="10" vm="27640">
        <v>112898</v>
      </c>
      <c r="BV165" s="10" vm="20925">
        <v>0</v>
      </c>
      <c r="BW165" s="10" vm="45850">
        <v>0</v>
      </c>
      <c r="BX165" s="10" vm="14143">
        <v>51152</v>
      </c>
      <c r="BY165" s="10" vm="7566">
        <v>0</v>
      </c>
      <c r="BZ165" s="10" vm="44091">
        <v>0</v>
      </c>
      <c r="CA165" s="10" vm="40776">
        <v>111</v>
      </c>
      <c r="CB165" s="10" vm="34163">
        <v>164161</v>
      </c>
      <c r="CC165" s="10" vm="27414">
        <v>32892</v>
      </c>
      <c r="CD165" s="10" vm="20716">
        <v>0</v>
      </c>
      <c r="CE165" s="10" vm="55598">
        <v>404490</v>
      </c>
      <c r="CF165" s="10" vm="13925">
        <v>175114</v>
      </c>
      <c r="CG165" s="10" vm="7352">
        <v>262212</v>
      </c>
      <c r="CH165" s="10" vm="53839">
        <v>56</v>
      </c>
      <c r="CI165" s="10" vm="40541">
        <v>0</v>
      </c>
      <c r="CJ165" s="10" vm="33976">
        <v>-32892</v>
      </c>
      <c r="CK165" s="10" vm="27192">
        <v>404490</v>
      </c>
      <c r="CL165" s="10" vm="20510">
        <v>3669</v>
      </c>
      <c r="CM165" s="10" vm="65901">
        <v>3518</v>
      </c>
      <c r="CN165" s="10" vm="13715">
        <v>0</v>
      </c>
      <c r="CO165" s="10" vm="7136">
        <v>151</v>
      </c>
      <c r="CP165" s="10" vm="50721">
        <v>0</v>
      </c>
      <c r="CQ165" s="10" vm="40312">
        <v>0</v>
      </c>
      <c r="CR165" s="10" vm="33741">
        <v>0</v>
      </c>
      <c r="CS165" s="10" vm="26957">
        <v>0</v>
      </c>
      <c r="CT165" s="10" vm="20290">
        <v>0</v>
      </c>
      <c r="CU165" s="10" vm="48932">
        <v>0</v>
      </c>
      <c r="CV165" s="10" vm="13509">
        <v>926</v>
      </c>
      <c r="CW165" s="10" vm="6940">
        <v>-926</v>
      </c>
      <c r="CX165" s="10" vm="47350">
        <v>0</v>
      </c>
      <c r="CY165" s="10" vm="40087">
        <v>0</v>
      </c>
      <c r="CZ165" s="10" vm="33509">
        <v>700</v>
      </c>
      <c r="DA165" s="10" vm="26733">
        <v>-700</v>
      </c>
      <c r="DB165" s="81" vm="20071">
        <v>0</v>
      </c>
      <c r="DC165" s="81" vm="45629">
        <v>0</v>
      </c>
      <c r="DD165" s="81" vm="13290">
        <v>0</v>
      </c>
      <c r="DE165" s="81" vm="6759">
        <v>0</v>
      </c>
      <c r="DF165" s="10" vm="43870">
        <v>2233</v>
      </c>
      <c r="DG165" s="10" vm="39868">
        <v>0</v>
      </c>
      <c r="DH165" s="10" vm="33303">
        <v>476</v>
      </c>
      <c r="DI165" s="10" vm="26497">
        <v>1757</v>
      </c>
      <c r="DJ165" s="10" vm="19856">
        <v>5902</v>
      </c>
      <c r="DK165" s="10" vm="55377">
        <v>3518</v>
      </c>
      <c r="DL165" s="10" vm="13073">
        <v>2102</v>
      </c>
      <c r="DM165" s="10" vm="6542">
        <v>282</v>
      </c>
      <c r="DN165" s="10" vm="53620">
        <v>0</v>
      </c>
      <c r="DO165" s="10" vm="39638">
        <v>0</v>
      </c>
      <c r="DP165" s="10" vm="33119">
        <v>0</v>
      </c>
      <c r="DQ165" s="10" vm="26268">
        <v>0</v>
      </c>
      <c r="DR165" s="10" vm="19649">
        <v>0</v>
      </c>
      <c r="DS165" s="10" vm="52183">
        <v>0</v>
      </c>
      <c r="DT165" s="10" vm="12870">
        <v>0</v>
      </c>
      <c r="DU165" s="10" vm="6326">
        <v>0</v>
      </c>
      <c r="DV165" s="10" vm="50500">
        <v>0</v>
      </c>
      <c r="DW165" s="10" vm="39411">
        <v>0</v>
      </c>
      <c r="DX165" s="10" vm="32885">
        <v>0</v>
      </c>
      <c r="DY165" s="10" vm="26046">
        <v>0</v>
      </c>
      <c r="DZ165" s="10" vm="19428">
        <v>0</v>
      </c>
      <c r="EA165" s="10" vm="48711">
        <v>0</v>
      </c>
      <c r="EB165" s="10" vm="12661">
        <v>0</v>
      </c>
      <c r="EC165" s="10" vm="6133">
        <v>0</v>
      </c>
      <c r="ED165" s="10" vm="47130">
        <v>0</v>
      </c>
      <c r="EE165" s="10" vm="39186">
        <v>0</v>
      </c>
      <c r="EF165" s="10" vm="32656">
        <v>0</v>
      </c>
      <c r="EG165" s="10" vm="25818">
        <v>0</v>
      </c>
      <c r="EH165" s="81" vm="19214">
        <v>0</v>
      </c>
      <c r="EI165" s="81" vm="45404">
        <v>0</v>
      </c>
      <c r="EJ165" s="81" vm="12443">
        <v>0</v>
      </c>
      <c r="EK165" s="81" vm="5953">
        <v>0</v>
      </c>
      <c r="EL165" s="10" vm="43653">
        <v>2099</v>
      </c>
      <c r="EM165" s="10" vm="38968">
        <v>99</v>
      </c>
      <c r="EN165" s="10" vm="64606">
        <v>710</v>
      </c>
      <c r="EO165" s="10" vm="25589">
        <v>1290</v>
      </c>
      <c r="EP165" s="10" vm="19003">
        <v>2099</v>
      </c>
      <c r="EQ165" s="10" vm="55161">
        <v>99</v>
      </c>
      <c r="ER165" s="10" vm="12224">
        <v>710</v>
      </c>
      <c r="ES165" s="10" vm="5738">
        <v>1290</v>
      </c>
      <c r="ET165" s="10" vm="53404">
        <v>8001</v>
      </c>
      <c r="EU165" s="10" vm="38736">
        <v>3617</v>
      </c>
      <c r="EV165" s="10" vm="32262">
        <v>2812</v>
      </c>
      <c r="EW165" s="10" vm="25358">
        <v>1572</v>
      </c>
      <c r="EX165" s="10" vm="18799">
        <v>529</v>
      </c>
      <c r="EY165" s="10" vm="52001">
        <v>840</v>
      </c>
      <c r="EZ165" s="10" vm="12025">
        <v>529</v>
      </c>
      <c r="FA165" s="10" vm="5525">
        <v>840</v>
      </c>
      <c r="FB165" s="10" vm="50270">
        <v>623533</v>
      </c>
      <c r="FC165" s="10" vm="38513">
        <v>0</v>
      </c>
      <c r="FD165" s="10" vm="32031">
        <v>623533</v>
      </c>
      <c r="FE165" s="10" vm="25130">
        <v>16518</v>
      </c>
      <c r="FF165" s="10" vm="18578">
        <v>10874</v>
      </c>
      <c r="FG165" s="10" vm="48489">
        <v>0</v>
      </c>
      <c r="FH165" s="10" vm="11847">
        <v>-2525</v>
      </c>
      <c r="FI165" s="10" vm="5313">
        <v>0</v>
      </c>
      <c r="FJ165" s="10" vm="46905">
        <v>0</v>
      </c>
      <c r="FK165" s="10" vm="38299">
        <v>0</v>
      </c>
      <c r="FL165" s="10" vm="31799">
        <v>648400</v>
      </c>
      <c r="FM165" s="10" vm="24893">
        <v>83931</v>
      </c>
      <c r="FN165" s="10" vm="18378">
        <v>11734</v>
      </c>
      <c r="FO165" s="10" vm="65311">
        <v>0</v>
      </c>
      <c r="FP165" s="10" vm="11631">
        <v>0</v>
      </c>
      <c r="FQ165" s="10" vm="5097">
        <v>-375</v>
      </c>
      <c r="FR165" s="10" vm="43433">
        <v>0</v>
      </c>
      <c r="FS165" s="10" vm="38068">
        <v>0</v>
      </c>
      <c r="FT165" s="10" vm="31565">
        <v>95290</v>
      </c>
      <c r="FU165" s="10" vm="24670">
        <v>553110</v>
      </c>
      <c r="FV165" s="10" vm="18196">
        <v>539602</v>
      </c>
      <c r="FW165" s="81" vm="54942">
        <v>15624</v>
      </c>
      <c r="FX165" s="81" vm="11417">
        <v>103</v>
      </c>
      <c r="FY165" s="81" vm="4907">
        <v>0</v>
      </c>
      <c r="FZ165" s="81" vm="53187">
        <v>-394</v>
      </c>
      <c r="GA165" s="81" vm="37853">
        <v>15333</v>
      </c>
      <c r="GB165" s="10" vm="31342">
        <v>298</v>
      </c>
      <c r="GC165" s="10" vm="24440">
        <v>295</v>
      </c>
      <c r="GD165" s="10" vm="17975">
        <v>3</v>
      </c>
      <c r="GE165" s="10" vm="51775">
        <v>3208</v>
      </c>
      <c r="GF165" s="10" vm="11198">
        <v>2958</v>
      </c>
      <c r="GG165" s="10" vm="4728">
        <v>250</v>
      </c>
      <c r="GH165" s="10" vm="50055">
        <v>969</v>
      </c>
      <c r="GI165" s="10" vm="37633">
        <v>245</v>
      </c>
      <c r="GJ165" s="10" vm="31117">
        <v>724</v>
      </c>
      <c r="GK165" s="10" vm="24215">
        <v>0</v>
      </c>
      <c r="GL165" s="10" vm="17758">
        <v>0</v>
      </c>
      <c r="GM165" s="10" vm="65619">
        <v>0</v>
      </c>
      <c r="GN165" s="10" vm="10988">
        <v>5</v>
      </c>
      <c r="GO165" s="10" vm="4514">
        <v>0</v>
      </c>
      <c r="GP165" s="10" vm="46679">
        <v>5</v>
      </c>
      <c r="GQ165" s="10" vm="37410">
        <v>0</v>
      </c>
      <c r="GR165" s="10" vm="30885">
        <v>0</v>
      </c>
      <c r="GS165" s="10" vm="23988">
        <v>0</v>
      </c>
      <c r="GT165" s="10" vm="17537">
        <v>4480</v>
      </c>
      <c r="GU165" s="10" vm="44981">
        <v>3498</v>
      </c>
      <c r="GV165" s="10" vm="10778">
        <v>982</v>
      </c>
      <c r="GW165" s="10" vm="4296">
        <v>0</v>
      </c>
      <c r="GX165" s="81" vm="43215">
        <v>5584</v>
      </c>
      <c r="GY165" s="10" vm="37187">
        <v>0</v>
      </c>
      <c r="GZ165" s="10" vm="30678">
        <v>7172</v>
      </c>
      <c r="HA165" s="10" vm="23760">
        <v>0</v>
      </c>
      <c r="HB165" s="10" vm="17320">
        <v>0</v>
      </c>
      <c r="HC165" s="81" vm="54720">
        <v>0</v>
      </c>
      <c r="HD165" s="81" vm="10561">
        <v>896</v>
      </c>
      <c r="HE165" s="10" vm="4078">
        <v>13652</v>
      </c>
      <c r="HF165" s="10" vm="52954">
        <v>3369</v>
      </c>
      <c r="HG165" s="10" vm="36966">
        <v>2615</v>
      </c>
      <c r="HH165" s="10" vm="30486">
        <v>297</v>
      </c>
      <c r="HI165" s="10" vm="23536">
        <v>30</v>
      </c>
      <c r="HJ165" s="10" vm="17108">
        <v>4838</v>
      </c>
      <c r="HK165" s="10" vm="51572">
        <v>0</v>
      </c>
      <c r="HL165" s="10" vm="10349">
        <v>0</v>
      </c>
      <c r="HM165" s="10" vm="3861">
        <v>0</v>
      </c>
      <c r="HN165" s="10" vm="49838">
        <v>1384</v>
      </c>
      <c r="HO165" s="10" vm="36744">
        <v>12533</v>
      </c>
      <c r="HP165" s="10" vm="30252">
        <v>111</v>
      </c>
      <c r="HQ165" s="10" vm="23304">
        <v>0</v>
      </c>
      <c r="HR165" s="10" vm="16888">
        <v>111</v>
      </c>
      <c r="HS165" s="10" vm="48108">
        <v>0</v>
      </c>
      <c r="HT165" s="10" vm="10141">
        <v>0</v>
      </c>
      <c r="HU165" s="10" vm="3647">
        <v>0</v>
      </c>
      <c r="HV165" s="10" vm="46475">
        <v>3568</v>
      </c>
      <c r="HW165" s="10" vm="36513">
        <v>210</v>
      </c>
      <c r="HX165" s="10" vm="30020">
        <v>0</v>
      </c>
      <c r="HY165" s="10" vm="23069">
        <v>907</v>
      </c>
      <c r="HZ165" s="10" vm="16670">
        <v>0</v>
      </c>
      <c r="IA165" s="10" vm="44756">
        <v>44</v>
      </c>
      <c r="IB165" s="10" vm="9922">
        <v>-216</v>
      </c>
      <c r="IC165" s="10" vm="3429">
        <v>4513</v>
      </c>
      <c r="ID165" s="10" vm="42993">
        <v>172</v>
      </c>
      <c r="IE165" s="10" vm="36296">
        <v>26</v>
      </c>
      <c r="IF165" s="10" vm="29785">
        <v>0</v>
      </c>
      <c r="IG165" s="10" vm="22865">
        <v>198</v>
      </c>
      <c r="IH165" s="10" vm="16454">
        <v>10874</v>
      </c>
      <c r="II165" s="10" vm="54504">
        <v>12979</v>
      </c>
      <c r="IJ165" s="10" vm="9711">
        <v>0</v>
      </c>
      <c r="IK165" s="10" vm="3207">
        <v>122</v>
      </c>
      <c r="IL165" s="10" vm="52737">
        <v>-62</v>
      </c>
      <c r="IM165" s="10" vm="36065">
        <v>77</v>
      </c>
      <c r="IN165" s="10" vm="29550">
        <v>14419</v>
      </c>
      <c r="IO165" s="81" vm="22671">
        <v>14419</v>
      </c>
      <c r="IP165" s="10" vm="16238">
        <v>0</v>
      </c>
      <c r="IQ165" s="10" vm="51386">
        <v>0</v>
      </c>
      <c r="IR165" s="10" vm="9503">
        <v>0</v>
      </c>
      <c r="IS165" s="81" vm="2988">
        <v>9</v>
      </c>
      <c r="IT165" s="10" vm="49610">
        <v>9</v>
      </c>
    </row>
    <row r="166" spans="1:254" x14ac:dyDescent="0.25">
      <c r="A166" s="8" t="s">
        <v>207</v>
      </c>
      <c r="B166" s="8" t="s">
        <v>565</v>
      </c>
      <c r="C166" s="89">
        <v>44651</v>
      </c>
      <c r="D166" s="76" vm="16027">
        <v>12</v>
      </c>
      <c r="E166" s="10" vm="9286">
        <v>71775</v>
      </c>
      <c r="F166" s="10" vm="47938">
        <v>-55608</v>
      </c>
      <c r="G166" s="10" vm="42769">
        <v>-4969</v>
      </c>
      <c r="H166" s="10" vm="59707">
        <v>11198</v>
      </c>
      <c r="I166" s="10" vm="29315">
        <v>27331</v>
      </c>
      <c r="J166" s="10" vm="63501">
        <v>38529</v>
      </c>
      <c r="K166" s="10" vm="46294">
        <v>0</v>
      </c>
      <c r="L166" s="10" vm="15807">
        <v>0</v>
      </c>
      <c r="M166" s="10" vm="9066">
        <v>-464</v>
      </c>
      <c r="N166" s="10" vm="44541">
        <v>1858</v>
      </c>
      <c r="O166" s="10" vm="42543">
        <v>-32324</v>
      </c>
      <c r="P166" s="10" vm="35834">
        <v>-1430</v>
      </c>
      <c r="Q166" s="10" vm="64413">
        <v>0</v>
      </c>
      <c r="R166" s="10" vm="22438">
        <v>0</v>
      </c>
      <c r="S166" s="10" vm="55999">
        <v>0</v>
      </c>
      <c r="T166" s="10" vm="15595">
        <v>6169</v>
      </c>
      <c r="U166" s="10" vm="8851">
        <v>0</v>
      </c>
      <c r="V166" s="10" vm="54293">
        <v>6169</v>
      </c>
      <c r="W166" s="10" vm="42326">
        <v>0</v>
      </c>
      <c r="X166" s="10" vm="35598">
        <v>4210</v>
      </c>
      <c r="Y166" s="10" vm="29008">
        <v>0</v>
      </c>
      <c r="Z166" s="10" vm="22217">
        <v>0</v>
      </c>
      <c r="AA166" s="10" vm="66118">
        <v>10379</v>
      </c>
      <c r="AB166" s="10" vm="15406">
        <v>37827</v>
      </c>
      <c r="AC166" s="10" vm="8647">
        <v>9538</v>
      </c>
      <c r="AD166" s="10" vm="51173">
        <v>47365</v>
      </c>
      <c r="AE166" s="10" vm="42105">
        <v>3213</v>
      </c>
      <c r="AF166" s="10" vm="35363">
        <v>0</v>
      </c>
      <c r="AG166" s="10" vm="28775">
        <v>1975</v>
      </c>
      <c r="AH166" s="10" vm="21995">
        <v>0</v>
      </c>
      <c r="AI166" s="10" vm="49380">
        <v>52553</v>
      </c>
      <c r="AJ166" s="10" vm="15202">
        <v>11882</v>
      </c>
      <c r="AK166" s="10" vm="8492">
        <v>9034</v>
      </c>
      <c r="AL166" s="10" vm="47800">
        <v>10283</v>
      </c>
      <c r="AM166" s="10" vm="41890">
        <v>185</v>
      </c>
      <c r="AN166" s="10" vm="35138">
        <v>2754</v>
      </c>
      <c r="AO166" s="10" vm="28550">
        <v>191</v>
      </c>
      <c r="AP166" s="10" vm="21780">
        <v>1396</v>
      </c>
      <c r="AQ166" s="10" vm="46070">
        <v>9235</v>
      </c>
      <c r="AR166" s="10" vm="14983">
        <v>0</v>
      </c>
      <c r="AS166" s="10" vm="8356">
        <v>0</v>
      </c>
      <c r="AT166" s="10" vm="44313">
        <v>44960</v>
      </c>
      <c r="AU166" s="10" vm="41676">
        <v>7593</v>
      </c>
      <c r="AV166" s="10" vm="34961">
        <v>356</v>
      </c>
      <c r="AW166" s="10" vm="28324">
        <v>507415</v>
      </c>
      <c r="AX166" s="10" vm="21572">
        <v>0</v>
      </c>
      <c r="AY166" s="10" vm="55806">
        <v>12902</v>
      </c>
      <c r="AZ166" s="10" vm="14765">
        <v>447</v>
      </c>
      <c r="BA166" s="10" vm="8135">
        <v>0</v>
      </c>
      <c r="BB166" s="10" vm="54061">
        <v>54679</v>
      </c>
      <c r="BC166" s="10" vm="41446">
        <v>0</v>
      </c>
      <c r="BD166" s="10" vm="34817">
        <v>0</v>
      </c>
      <c r="BE166" s="10" vm="28094">
        <v>8884</v>
      </c>
      <c r="BF166" s="10" vm="21363">
        <v>0</v>
      </c>
      <c r="BG166" s="10" vm="52472">
        <v>584327</v>
      </c>
      <c r="BH166" s="10" vm="14558">
        <v>11820</v>
      </c>
      <c r="BI166" s="10" vm="7927">
        <v>21002</v>
      </c>
      <c r="BJ166" s="10" vm="50955">
        <v>14325</v>
      </c>
      <c r="BK166" s="10" vm="41215">
        <v>6586</v>
      </c>
      <c r="BL166" s="10" vm="34585">
        <v>26581</v>
      </c>
      <c r="BM166" s="10" vm="27864">
        <v>80314</v>
      </c>
      <c r="BN166" s="10" vm="21142">
        <v>0</v>
      </c>
      <c r="BO166" s="10" vm="49156">
        <v>0</v>
      </c>
      <c r="BP166" s="10" vm="14357">
        <v>3391</v>
      </c>
      <c r="BQ166" s="10" vm="7742">
        <v>25318</v>
      </c>
      <c r="BR166" s="10" vm="47576">
        <v>28709</v>
      </c>
      <c r="BS166" s="10" vm="65145">
        <v>51605</v>
      </c>
      <c r="BT166" s="10" vm="34359">
        <v>635932</v>
      </c>
      <c r="BU166" s="10" vm="27637">
        <v>-784</v>
      </c>
      <c r="BV166" s="10" vm="20922">
        <v>276668</v>
      </c>
      <c r="BW166" s="10" vm="45847">
        <v>53999</v>
      </c>
      <c r="BX166" s="10" vm="14141">
        <v>119586</v>
      </c>
      <c r="BY166" s="10" vm="7571">
        <v>0</v>
      </c>
      <c r="BZ166" s="10" vm="44095">
        <v>0</v>
      </c>
      <c r="CA166" s="10" vm="40780">
        <v>269</v>
      </c>
      <c r="CB166" s="10" vm="34166">
        <v>449738</v>
      </c>
      <c r="CC166" s="10" vm="27410">
        <v>7485</v>
      </c>
      <c r="CD166" s="10" vm="20714">
        <v>0</v>
      </c>
      <c r="CE166" s="10" vm="55594">
        <v>178709</v>
      </c>
      <c r="CF166" s="10" vm="13922">
        <v>174709</v>
      </c>
      <c r="CG166" s="10" vm="7356">
        <v>4000</v>
      </c>
      <c r="CH166" s="10" vm="53843">
        <v>0</v>
      </c>
      <c r="CI166" s="10" vm="40545">
        <v>0</v>
      </c>
      <c r="CJ166" s="10" vm="33980">
        <v>0</v>
      </c>
      <c r="CK166" s="10" vm="27186">
        <v>178709</v>
      </c>
      <c r="CL166" s="10" vm="20507">
        <v>7778</v>
      </c>
      <c r="CM166" s="10" vm="52335">
        <v>4969</v>
      </c>
      <c r="CN166" s="10" vm="13712">
        <v>0</v>
      </c>
      <c r="CO166" s="10" vm="7143">
        <v>2809</v>
      </c>
      <c r="CP166" s="10" vm="50725">
        <v>0</v>
      </c>
      <c r="CQ166" s="10" vm="40317">
        <v>0</v>
      </c>
      <c r="CR166" s="10" vm="33747">
        <v>0</v>
      </c>
      <c r="CS166" s="10" vm="26952">
        <v>0</v>
      </c>
      <c r="CT166" s="10" vm="20287">
        <v>0</v>
      </c>
      <c r="CU166" s="10" vm="48929">
        <v>0</v>
      </c>
      <c r="CV166" s="10" vm="13506">
        <v>0</v>
      </c>
      <c r="CW166" s="10" vm="6944">
        <v>0</v>
      </c>
      <c r="CX166" s="10" vm="47354">
        <v>0</v>
      </c>
      <c r="CY166" s="10" vm="40090">
        <v>0</v>
      </c>
      <c r="CZ166" s="10" vm="33514">
        <v>0</v>
      </c>
      <c r="DA166" s="10" vm="26728">
        <v>0</v>
      </c>
      <c r="DB166" s="81" vm="20069">
        <v>0</v>
      </c>
      <c r="DC166" s="81" vm="45625">
        <v>0</v>
      </c>
      <c r="DD166" s="81" vm="13287">
        <v>0</v>
      </c>
      <c r="DE166" s="81" vm="6763">
        <v>0</v>
      </c>
      <c r="DF166" s="10" vm="43874">
        <v>0</v>
      </c>
      <c r="DG166" s="10" vm="39873">
        <v>0</v>
      </c>
      <c r="DH166" s="10" vm="33307">
        <v>0</v>
      </c>
      <c r="DI166" s="10" vm="26494">
        <v>0</v>
      </c>
      <c r="DJ166" s="10" vm="19853">
        <v>7778</v>
      </c>
      <c r="DK166" s="10" vm="55374">
        <v>4969</v>
      </c>
      <c r="DL166" s="10" vm="13070">
        <v>0</v>
      </c>
      <c r="DM166" s="10" vm="6547">
        <v>2809</v>
      </c>
      <c r="DN166" s="10" vm="53624">
        <v>0</v>
      </c>
      <c r="DO166" s="10" vm="39643">
        <v>0</v>
      </c>
      <c r="DP166" s="10" vm="33125">
        <v>0</v>
      </c>
      <c r="DQ166" s="10" vm="26264">
        <v>0</v>
      </c>
      <c r="DR166" s="10" vm="19646">
        <v>0</v>
      </c>
      <c r="DS166" s="10" vm="52180">
        <v>0</v>
      </c>
      <c r="DT166" s="10" vm="12867">
        <v>0</v>
      </c>
      <c r="DU166" s="10" vm="6331">
        <v>0</v>
      </c>
      <c r="DV166" s="10" vm="50504">
        <v>0</v>
      </c>
      <c r="DW166" s="10" vm="39415">
        <v>0</v>
      </c>
      <c r="DX166" s="10" vm="32890">
        <v>0</v>
      </c>
      <c r="DY166" s="10" vm="26041">
        <v>0</v>
      </c>
      <c r="DZ166" s="10" vm="19425">
        <v>2537</v>
      </c>
      <c r="EA166" s="10" vm="48707">
        <v>0</v>
      </c>
      <c r="EB166" s="10" vm="12658">
        <v>239</v>
      </c>
      <c r="EC166" s="10" vm="6139">
        <v>2298</v>
      </c>
      <c r="ED166" s="10" vm="47134">
        <v>0</v>
      </c>
      <c r="EE166" s="10" vm="39191">
        <v>0</v>
      </c>
      <c r="EF166" s="10" vm="100670">
        <v>0</v>
      </c>
      <c r="EG166" s="10" vm="25815">
        <v>0</v>
      </c>
      <c r="EH166" s="81" vm="19211">
        <v>0</v>
      </c>
      <c r="EI166" s="81" vm="45401">
        <v>0</v>
      </c>
      <c r="EJ166" s="81" vm="12440">
        <v>0</v>
      </c>
      <c r="EK166" s="81" vm="5958">
        <v>0</v>
      </c>
      <c r="EL166" s="10" vm="43657">
        <v>8907</v>
      </c>
      <c r="EM166" s="10" vm="38972">
        <v>0</v>
      </c>
      <c r="EN166" s="10" vm="32451">
        <v>10409</v>
      </c>
      <c r="EO166" s="10" vm="25585">
        <v>-1502</v>
      </c>
      <c r="EP166" s="10" vm="19000">
        <v>11444</v>
      </c>
      <c r="EQ166" s="10" vm="55157">
        <v>0</v>
      </c>
      <c r="ER166" s="10" vm="12221">
        <v>10648</v>
      </c>
      <c r="ES166" s="10" vm="5742">
        <v>796</v>
      </c>
      <c r="ET166" s="10" vm="53408">
        <v>19222</v>
      </c>
      <c r="EU166" s="10" vm="38741">
        <v>4969</v>
      </c>
      <c r="EV166" s="10" vm="32267">
        <v>10648</v>
      </c>
      <c r="EW166" s="10" vm="25354">
        <v>3605</v>
      </c>
      <c r="EX166" s="10" vm="18796">
        <v>1846</v>
      </c>
      <c r="EY166" s="10" vm="51998">
        <v>1076</v>
      </c>
      <c r="EZ166" s="10" vm="12022">
        <v>840</v>
      </c>
      <c r="FA166" s="10" vm="5530">
        <v>1007</v>
      </c>
      <c r="FB166" s="10" vm="50274">
        <v>569350</v>
      </c>
      <c r="FC166" s="10" vm="38517">
        <v>0</v>
      </c>
      <c r="FD166" s="10" vm="32036">
        <v>569350</v>
      </c>
      <c r="FE166" s="10" vm="25125">
        <v>45540</v>
      </c>
      <c r="FF166" s="10" vm="18576">
        <v>8412</v>
      </c>
      <c r="FG166" s="10" vm="48485">
        <v>0</v>
      </c>
      <c r="FH166" s="10" vm="11844">
        <v>-8169</v>
      </c>
      <c r="FI166" s="10" vm="5318">
        <v>0</v>
      </c>
      <c r="FJ166" s="10" vm="46909">
        <v>0</v>
      </c>
      <c r="FK166" s="10" vm="38304">
        <v>-266</v>
      </c>
      <c r="FL166" s="10" vm="31804">
        <v>614867</v>
      </c>
      <c r="FM166" s="10" vm="24890">
        <v>101003</v>
      </c>
      <c r="FN166" s="10" vm="18377">
        <v>9873</v>
      </c>
      <c r="FO166" s="10" vm="45192">
        <v>0</v>
      </c>
      <c r="FP166" s="10" vm="63788">
        <v>0</v>
      </c>
      <c r="FQ166" s="10" vm="5103">
        <v>-3324</v>
      </c>
      <c r="FR166" s="10" vm="43437">
        <v>0</v>
      </c>
      <c r="FS166" s="10" vm="38072">
        <v>-102</v>
      </c>
      <c r="FT166" s="10" vm="31570">
        <v>107450</v>
      </c>
      <c r="FU166" s="10" vm="24666">
        <v>507417</v>
      </c>
      <c r="FV166" s="10" vm="18193">
        <v>468347</v>
      </c>
      <c r="FW166" s="81" vm="54938">
        <v>56103</v>
      </c>
      <c r="FX166" s="81" vm="11414">
        <v>6</v>
      </c>
      <c r="FY166" s="81" vm="62918">
        <v>0</v>
      </c>
      <c r="FZ166" s="81" vm="53191">
        <v>-1430</v>
      </c>
      <c r="GA166" s="81" vm="37858">
        <v>54679</v>
      </c>
      <c r="GB166" s="10" vm="31347">
        <v>2271</v>
      </c>
      <c r="GC166" s="10" vm="24436">
        <v>1053</v>
      </c>
      <c r="GD166" s="10" vm="17972">
        <v>1218</v>
      </c>
      <c r="GE166" s="10" vm="51772">
        <v>1399</v>
      </c>
      <c r="GF166" s="10" vm="11195">
        <v>201</v>
      </c>
      <c r="GG166" s="10" vm="4735">
        <v>1198</v>
      </c>
      <c r="GH166" s="10" vm="50059">
        <v>286</v>
      </c>
      <c r="GI166" s="10" vm="37637">
        <v>29</v>
      </c>
      <c r="GJ166" s="10" vm="31122">
        <v>257</v>
      </c>
      <c r="GK166" s="10" vm="24210">
        <v>0</v>
      </c>
      <c r="GL166" s="10" vm="17755">
        <v>0</v>
      </c>
      <c r="GM166" s="10" vm="48287">
        <v>0</v>
      </c>
      <c r="GN166" s="10" vm="10985">
        <v>27707</v>
      </c>
      <c r="GO166" s="10" vm="4520">
        <v>3049</v>
      </c>
      <c r="GP166" s="10" vm="46683">
        <v>24658</v>
      </c>
      <c r="GQ166" s="10" vm="37415">
        <v>0</v>
      </c>
      <c r="GR166" s="10" vm="30890">
        <v>0</v>
      </c>
      <c r="GS166" s="10" vm="23985">
        <v>0</v>
      </c>
      <c r="GT166" s="10" vm="17534">
        <v>31663</v>
      </c>
      <c r="GU166" s="10" vm="44978">
        <v>4332</v>
      </c>
      <c r="GV166" s="10" vm="10775">
        <v>27331</v>
      </c>
      <c r="GW166" s="10" vm="4302">
        <v>0</v>
      </c>
      <c r="GX166" s="81" vm="43219">
        <v>24827</v>
      </c>
      <c r="GY166" s="10" vm="37191">
        <v>0</v>
      </c>
      <c r="GZ166" s="10" vm="30682">
        <v>0</v>
      </c>
      <c r="HA166" s="10" vm="23756">
        <v>0</v>
      </c>
      <c r="HB166" s="10" vm="64024">
        <v>0</v>
      </c>
      <c r="HC166" s="81" vm="54716">
        <v>0</v>
      </c>
      <c r="HD166" s="81" vm="10558">
        <v>1754</v>
      </c>
      <c r="HE166" s="10" vm="4083">
        <v>26581</v>
      </c>
      <c r="HF166" s="10" vm="52958">
        <v>4876</v>
      </c>
      <c r="HG166" s="10" vm="36971">
        <v>2885</v>
      </c>
      <c r="HH166" s="10" vm="30491">
        <v>88</v>
      </c>
      <c r="HI166" s="10" vm="23532">
        <v>19</v>
      </c>
      <c r="HJ166" s="10" vm="17105">
        <v>8492</v>
      </c>
      <c r="HK166" s="10" vm="65771">
        <v>345</v>
      </c>
      <c r="HL166" s="10" vm="10346">
        <v>0</v>
      </c>
      <c r="HM166" s="10" vm="3868">
        <v>0</v>
      </c>
      <c r="HN166" s="10" vm="49841">
        <v>8613</v>
      </c>
      <c r="HO166" s="10" vm="36748">
        <v>25318</v>
      </c>
      <c r="HP166" s="10" vm="30257">
        <v>269</v>
      </c>
      <c r="HQ166" s="10" vm="23299">
        <v>0</v>
      </c>
      <c r="HR166" s="10" vm="16885">
        <v>269</v>
      </c>
      <c r="HS166" s="10" vm="48104">
        <v>0</v>
      </c>
      <c r="HT166" s="10" vm="10138">
        <v>0</v>
      </c>
      <c r="HU166" s="10" vm="3653">
        <v>0</v>
      </c>
      <c r="HV166" s="10" vm="65378">
        <v>13667</v>
      </c>
      <c r="HW166" s="10" vm="36518">
        <v>0</v>
      </c>
      <c r="HX166" s="10" vm="30025">
        <v>19682</v>
      </c>
      <c r="HY166" s="10" vm="23066">
        <v>240</v>
      </c>
      <c r="HZ166" s="10" vm="16667">
        <v>1</v>
      </c>
      <c r="IA166" s="10" vm="44753">
        <v>476</v>
      </c>
      <c r="IB166" s="10" vm="9919">
        <v>-1742</v>
      </c>
      <c r="IC166" s="10" vm="3435">
        <v>32324</v>
      </c>
      <c r="ID166" s="10" vm="42997">
        <v>1934</v>
      </c>
      <c r="IE166" s="10" vm="36300">
        <v>8491</v>
      </c>
      <c r="IF166" s="10" vm="29790">
        <v>30231</v>
      </c>
      <c r="IG166" s="10" vm="100637">
        <v>40656</v>
      </c>
      <c r="IH166" s="10" vm="16451">
        <v>8412</v>
      </c>
      <c r="II166" s="10" vm="54500">
        <v>11317</v>
      </c>
      <c r="IJ166" s="10" vm="9708">
        <v>464</v>
      </c>
      <c r="IK166" s="10" vm="3212">
        <v>44</v>
      </c>
      <c r="IL166" s="10" vm="52741">
        <v>-134</v>
      </c>
      <c r="IM166" s="10" vm="36070">
        <v>-32</v>
      </c>
      <c r="IN166" s="10" vm="29555">
        <v>5409</v>
      </c>
      <c r="IO166" s="81" vm="22667">
        <v>5617</v>
      </c>
      <c r="IP166" s="10" vm="16235">
        <v>0</v>
      </c>
      <c r="IQ166" s="10" vm="51383">
        <v>0</v>
      </c>
      <c r="IR166" s="10" vm="9500">
        <v>14</v>
      </c>
      <c r="IS166" s="81" vm="2995">
        <v>261</v>
      </c>
      <c r="IT166" s="10" vm="49615">
        <v>261</v>
      </c>
    </row>
    <row r="167" spans="1:254" x14ac:dyDescent="0.25">
      <c r="A167" s="8" t="s">
        <v>185</v>
      </c>
      <c r="B167" s="8" t="s">
        <v>992</v>
      </c>
      <c r="C167" s="89">
        <v>44651</v>
      </c>
      <c r="D167" s="76" vm="16032">
        <v>12</v>
      </c>
      <c r="E167" s="10" vm="9281">
        <v>13139</v>
      </c>
      <c r="F167" s="10" vm="65522">
        <v>-10266</v>
      </c>
      <c r="G167" s="10" vm="42765">
        <v>0</v>
      </c>
      <c r="H167" s="10" vm="59704">
        <v>2873</v>
      </c>
      <c r="I167" s="10" vm="29320">
        <v>325</v>
      </c>
      <c r="J167" s="10" vm="63506">
        <v>3198</v>
      </c>
      <c r="K167" s="10" vm="46300">
        <v>0</v>
      </c>
      <c r="L167" s="10" vm="15812">
        <v>0</v>
      </c>
      <c r="M167" s="10" vm="9063">
        <v>0</v>
      </c>
      <c r="N167" s="10" vm="44538">
        <v>113</v>
      </c>
      <c r="O167" s="10" vm="42540">
        <v>-833</v>
      </c>
      <c r="P167" s="10" vm="35831">
        <v>0</v>
      </c>
      <c r="Q167" s="10" vm="64417">
        <v>0</v>
      </c>
      <c r="R167" s="10" vm="22443">
        <v>0</v>
      </c>
      <c r="S167" s="10" vm="56004">
        <v>0</v>
      </c>
      <c r="T167" s="10" vm="15600">
        <v>2478</v>
      </c>
      <c r="U167" s="10" vm="8847">
        <v>0</v>
      </c>
      <c r="V167" s="10" vm="54290">
        <v>2478</v>
      </c>
      <c r="W167" s="10" vm="42323">
        <v>0</v>
      </c>
      <c r="X167" s="10" vm="35595">
        <v>608</v>
      </c>
      <c r="Y167" s="10" vm="29015">
        <v>0</v>
      </c>
      <c r="Z167" s="10" vm="22222">
        <v>0</v>
      </c>
      <c r="AA167" s="10" vm="66121">
        <v>3086</v>
      </c>
      <c r="AB167" s="10" vm="15409">
        <v>11593</v>
      </c>
      <c r="AC167" s="10" vm="8643">
        <v>736</v>
      </c>
      <c r="AD167" s="10" vm="51170">
        <v>12329</v>
      </c>
      <c r="AE167" s="10" vm="42102">
        <v>0</v>
      </c>
      <c r="AF167" s="10" vm="35360">
        <v>619</v>
      </c>
      <c r="AG167" s="10" vm="28781">
        <v>0</v>
      </c>
      <c r="AH167" s="10" vm="22000">
        <v>0</v>
      </c>
      <c r="AI167" s="10" vm="49385">
        <v>12948</v>
      </c>
      <c r="AJ167" s="10" vm="15207">
        <v>2886</v>
      </c>
      <c r="AK167" s="10" vm="8490">
        <v>1010</v>
      </c>
      <c r="AL167" s="10" vm="47797">
        <v>2347</v>
      </c>
      <c r="AM167" s="10" vm="41887">
        <v>1845</v>
      </c>
      <c r="AN167" s="10" vm="64953">
        <v>450</v>
      </c>
      <c r="AO167" s="10" vm="28556">
        <v>-8</v>
      </c>
      <c r="AP167" s="10" vm="21785">
        <v>0</v>
      </c>
      <c r="AQ167" s="10" vm="46076">
        <v>1515</v>
      </c>
      <c r="AR167" s="10" vm="14988">
        <v>0</v>
      </c>
      <c r="AS167" s="10" vm="8352">
        <v>107</v>
      </c>
      <c r="AT167" s="10" vm="44310">
        <v>10152</v>
      </c>
      <c r="AU167" s="10" vm="41673">
        <v>2796</v>
      </c>
      <c r="AV167" s="10" vm="34959">
        <v>142</v>
      </c>
      <c r="AW167" s="10" vm="28329">
        <v>93745</v>
      </c>
      <c r="AX167" s="10" vm="21577">
        <v>0</v>
      </c>
      <c r="AY167" s="10" vm="55811">
        <v>1823</v>
      </c>
      <c r="AZ167" s="10" vm="14770">
        <v>0</v>
      </c>
      <c r="BA167" s="10" vm="8132">
        <v>0</v>
      </c>
      <c r="BB167" s="10" vm="54058">
        <v>0</v>
      </c>
      <c r="BC167" s="10" vm="41443">
        <v>0</v>
      </c>
      <c r="BD167" s="10" vm="34814">
        <v>0</v>
      </c>
      <c r="BE167" s="10" vm="28100">
        <v>0</v>
      </c>
      <c r="BF167" s="10" vm="21368">
        <v>0</v>
      </c>
      <c r="BG167" s="10" vm="52474">
        <v>95568</v>
      </c>
      <c r="BH167" s="10" vm="14563">
        <v>0</v>
      </c>
      <c r="BI167" s="10" vm="7922">
        <v>283</v>
      </c>
      <c r="BJ167" s="10" vm="50952">
        <v>11714</v>
      </c>
      <c r="BK167" s="10" vm="41211">
        <v>0</v>
      </c>
      <c r="BL167" s="10" vm="34581">
        <v>4283</v>
      </c>
      <c r="BM167" s="10" vm="27870">
        <v>16280</v>
      </c>
      <c r="BN167" s="10" vm="21146">
        <v>583</v>
      </c>
      <c r="BO167" s="10" vm="49160">
        <v>0</v>
      </c>
      <c r="BP167" s="10" vm="14361">
        <v>616</v>
      </c>
      <c r="BQ167" s="10" vm="7738">
        <v>2998</v>
      </c>
      <c r="BR167" s="10" vm="47573">
        <v>4197</v>
      </c>
      <c r="BS167" s="10" vm="40990">
        <v>12083</v>
      </c>
      <c r="BT167" s="10" vm="34355">
        <v>107651</v>
      </c>
      <c r="BU167" s="10" vm="27641">
        <v>10418</v>
      </c>
      <c r="BV167" s="10" vm="20926">
        <v>0</v>
      </c>
      <c r="BW167" s="10" vm="45851">
        <v>0</v>
      </c>
      <c r="BX167" s="10" vm="14144">
        <v>45086</v>
      </c>
      <c r="BY167" s="10" vm="7567">
        <v>0</v>
      </c>
      <c r="BZ167" s="10" vm="44092">
        <v>0</v>
      </c>
      <c r="CA167" s="10" vm="40777">
        <v>301</v>
      </c>
      <c r="CB167" s="10" vm="34164">
        <v>55805</v>
      </c>
      <c r="CC167" s="10" vm="27415">
        <v>1408</v>
      </c>
      <c r="CD167" s="10" vm="64164">
        <v>0</v>
      </c>
      <c r="CE167" s="10" vm="55599">
        <v>50438</v>
      </c>
      <c r="CF167" s="10" vm="13926">
        <v>50438</v>
      </c>
      <c r="CG167" s="10" vm="7353">
        <v>0</v>
      </c>
      <c r="CH167" s="10" vm="53840">
        <v>0</v>
      </c>
      <c r="CI167" s="10" vm="40542">
        <v>0</v>
      </c>
      <c r="CJ167" s="10" vm="33977">
        <v>0</v>
      </c>
      <c r="CK167" s="10" vm="27193">
        <v>50438</v>
      </c>
      <c r="CL167" s="10" vm="20511">
        <v>0</v>
      </c>
      <c r="CM167" s="10" vm="52338">
        <v>0</v>
      </c>
      <c r="CN167" s="10" vm="13716">
        <v>0</v>
      </c>
      <c r="CO167" s="10" vm="7137">
        <v>0</v>
      </c>
      <c r="CP167" s="10" vm="50722">
        <v>0</v>
      </c>
      <c r="CQ167" s="10" vm="40313">
        <v>0</v>
      </c>
      <c r="CR167" s="10" vm="33742">
        <v>0</v>
      </c>
      <c r="CS167" s="10" vm="26958">
        <v>0</v>
      </c>
      <c r="CT167" s="10" vm="20291">
        <v>0</v>
      </c>
      <c r="CU167" s="10" vm="48933">
        <v>0</v>
      </c>
      <c r="CV167" s="10" vm="13510">
        <v>0</v>
      </c>
      <c r="CW167" s="10" vm="6941">
        <v>0</v>
      </c>
      <c r="CX167" s="10" vm="47351">
        <v>0</v>
      </c>
      <c r="CY167" s="10" vm="40088">
        <v>0</v>
      </c>
      <c r="CZ167" s="10" vm="33510">
        <v>0</v>
      </c>
      <c r="DA167" s="10" vm="26734">
        <v>0</v>
      </c>
      <c r="DB167" s="81" vm="20072">
        <v>0</v>
      </c>
      <c r="DC167" s="81" vm="45630">
        <v>0</v>
      </c>
      <c r="DD167" s="81" vm="13291">
        <v>0</v>
      </c>
      <c r="DE167" s="81" vm="6760">
        <v>0</v>
      </c>
      <c r="DF167" s="10" vm="43871">
        <v>133</v>
      </c>
      <c r="DG167" s="10" vm="39869">
        <v>0</v>
      </c>
      <c r="DH167" s="10" vm="100675">
        <v>56</v>
      </c>
      <c r="DI167" s="10" vm="26498">
        <v>77</v>
      </c>
      <c r="DJ167" s="10" vm="64138">
        <v>133</v>
      </c>
      <c r="DK167" s="10" vm="55378">
        <v>0</v>
      </c>
      <c r="DL167" s="10" vm="13074">
        <v>56</v>
      </c>
      <c r="DM167" s="10" vm="6543">
        <v>77</v>
      </c>
      <c r="DN167" s="10" vm="53621">
        <v>0</v>
      </c>
      <c r="DO167" s="10" vm="39639">
        <v>0</v>
      </c>
      <c r="DP167" s="10" vm="33120">
        <v>0</v>
      </c>
      <c r="DQ167" s="10" vm="26269">
        <v>0</v>
      </c>
      <c r="DR167" s="10" vm="19650">
        <v>0</v>
      </c>
      <c r="DS167" s="10" vm="65834">
        <v>0</v>
      </c>
      <c r="DT167" s="10" vm="12871">
        <v>0</v>
      </c>
      <c r="DU167" s="10" vm="6327">
        <v>0</v>
      </c>
      <c r="DV167" s="10" vm="50501">
        <v>0</v>
      </c>
      <c r="DW167" s="10" vm="39412">
        <v>0</v>
      </c>
      <c r="DX167" s="10" vm="32886">
        <v>0</v>
      </c>
      <c r="DY167" s="10" vm="26047">
        <v>0</v>
      </c>
      <c r="DZ167" s="10" vm="19429">
        <v>0</v>
      </c>
      <c r="EA167" s="10" vm="48712">
        <v>0</v>
      </c>
      <c r="EB167" s="10" vm="12662">
        <v>0</v>
      </c>
      <c r="EC167" s="10" vm="6134">
        <v>0</v>
      </c>
      <c r="ED167" s="10" vm="47131">
        <v>0</v>
      </c>
      <c r="EE167" s="10" vm="39187">
        <v>0</v>
      </c>
      <c r="EF167" s="10" vm="32657">
        <v>0</v>
      </c>
      <c r="EG167" s="10" vm="25819">
        <v>0</v>
      </c>
      <c r="EH167" s="81" vm="19215">
        <v>0</v>
      </c>
      <c r="EI167" s="81" vm="45405">
        <v>0</v>
      </c>
      <c r="EJ167" s="81" vm="12444">
        <v>0</v>
      </c>
      <c r="EK167" s="81" vm="5954">
        <v>0</v>
      </c>
      <c r="EL167" s="10" vm="43654">
        <v>58</v>
      </c>
      <c r="EM167" s="10" vm="38969">
        <v>0</v>
      </c>
      <c r="EN167" s="10" vm="64607">
        <v>58</v>
      </c>
      <c r="EO167" s="10" vm="25590">
        <v>0</v>
      </c>
      <c r="EP167" s="10" vm="19004">
        <v>58</v>
      </c>
      <c r="EQ167" s="10" vm="55162">
        <v>0</v>
      </c>
      <c r="ER167" s="10" vm="12225">
        <v>58</v>
      </c>
      <c r="ES167" s="10" vm="5739">
        <v>0</v>
      </c>
      <c r="ET167" s="10" vm="53405">
        <v>191</v>
      </c>
      <c r="EU167" s="10" vm="38737">
        <v>0</v>
      </c>
      <c r="EV167" s="10" vm="32263">
        <v>114</v>
      </c>
      <c r="EW167" s="10" vm="25359">
        <v>77</v>
      </c>
      <c r="EX167" s="10" vm="18800">
        <v>385</v>
      </c>
      <c r="EY167" s="10" vm="52002">
        <v>142</v>
      </c>
      <c r="EZ167" s="10" vm="12026">
        <v>217</v>
      </c>
      <c r="FA167" s="10" vm="5526">
        <v>142</v>
      </c>
      <c r="FB167" s="10" vm="50271">
        <v>108963</v>
      </c>
      <c r="FC167" s="10" vm="38514">
        <v>0</v>
      </c>
      <c r="FD167" s="10" vm="32032">
        <v>108963</v>
      </c>
      <c r="FE167" s="10" vm="25131">
        <v>2039</v>
      </c>
      <c r="FF167" s="10" vm="18579">
        <v>2256</v>
      </c>
      <c r="FG167" s="10" vm="48490">
        <v>0</v>
      </c>
      <c r="FH167" s="10" vm="11848">
        <v>-580</v>
      </c>
      <c r="FI167" s="10" vm="5314">
        <v>0</v>
      </c>
      <c r="FJ167" s="10" vm="46906">
        <v>0</v>
      </c>
      <c r="FK167" s="10" vm="38300">
        <v>0</v>
      </c>
      <c r="FL167" s="10" vm="31800">
        <v>112678</v>
      </c>
      <c r="FM167" s="10" vm="24894">
        <v>17687</v>
      </c>
      <c r="FN167" s="10" vm="18379">
        <v>1515</v>
      </c>
      <c r="FO167" s="10" vm="45195">
        <v>0</v>
      </c>
      <c r="FP167" s="10" vm="11632">
        <v>0</v>
      </c>
      <c r="FQ167" s="10" vm="5098">
        <v>-269</v>
      </c>
      <c r="FR167" s="10" vm="43434">
        <v>0</v>
      </c>
      <c r="FS167" s="10" vm="38069">
        <v>0</v>
      </c>
      <c r="FT167" s="10" vm="31566">
        <v>18933</v>
      </c>
      <c r="FU167" s="10" vm="24671">
        <v>93745</v>
      </c>
      <c r="FV167" s="10" vm="18197">
        <v>91276</v>
      </c>
      <c r="FW167" s="81" vm="54943">
        <v>0</v>
      </c>
      <c r="FX167" s="81" vm="11418">
        <v>0</v>
      </c>
      <c r="FY167" s="81" vm="62915">
        <v>0</v>
      </c>
      <c r="FZ167" s="81" vm="53188">
        <v>0</v>
      </c>
      <c r="GA167" s="81" vm="37854">
        <v>0</v>
      </c>
      <c r="GB167" s="10" vm="31343">
        <v>0</v>
      </c>
      <c r="GC167" s="10" vm="24441">
        <v>0</v>
      </c>
      <c r="GD167" s="10" vm="17976">
        <v>0</v>
      </c>
      <c r="GE167" s="10" vm="51776">
        <v>61</v>
      </c>
      <c r="GF167" s="10" vm="11199">
        <v>28</v>
      </c>
      <c r="GG167" s="10" vm="4729">
        <v>33</v>
      </c>
      <c r="GH167" s="10" vm="50056">
        <v>484</v>
      </c>
      <c r="GI167" s="10" vm="37634">
        <v>192</v>
      </c>
      <c r="GJ167" s="10" vm="31118">
        <v>292</v>
      </c>
      <c r="GK167" s="10" vm="24216">
        <v>0</v>
      </c>
      <c r="GL167" s="10" vm="17759">
        <v>0</v>
      </c>
      <c r="GM167" s="10" vm="65620">
        <v>0</v>
      </c>
      <c r="GN167" s="10" vm="10989">
        <v>0</v>
      </c>
      <c r="GO167" s="10" vm="4515">
        <v>0</v>
      </c>
      <c r="GP167" s="10" vm="46680">
        <v>0</v>
      </c>
      <c r="GQ167" s="10" vm="37411">
        <v>0</v>
      </c>
      <c r="GR167" s="10" vm="30886">
        <v>0</v>
      </c>
      <c r="GS167" s="10" vm="23989">
        <v>0</v>
      </c>
      <c r="GT167" s="10" vm="17538">
        <v>545</v>
      </c>
      <c r="GU167" s="10" vm="44982">
        <v>220</v>
      </c>
      <c r="GV167" s="10" vm="10779">
        <v>325</v>
      </c>
      <c r="GW167" s="10" vm="4297">
        <v>34</v>
      </c>
      <c r="GX167" s="81" vm="43216">
        <v>4110</v>
      </c>
      <c r="GY167" s="10" vm="37188">
        <v>4</v>
      </c>
      <c r="GZ167" s="10" vm="30679">
        <v>0</v>
      </c>
      <c r="HA167" s="10" vm="23761">
        <v>0</v>
      </c>
      <c r="HB167" s="10" vm="17321">
        <v>0</v>
      </c>
      <c r="HC167" s="81" vm="54721">
        <v>0</v>
      </c>
      <c r="HD167" s="81" vm="10562">
        <v>135</v>
      </c>
      <c r="HE167" s="10" vm="4079">
        <v>4283</v>
      </c>
      <c r="HF167" s="10" vm="52955">
        <v>1460</v>
      </c>
      <c r="HG167" s="10" vm="36967">
        <v>629</v>
      </c>
      <c r="HH167" s="10" vm="30487">
        <v>0</v>
      </c>
      <c r="HI167" s="10" vm="23537">
        <v>190</v>
      </c>
      <c r="HJ167" s="10" vm="17109">
        <v>571</v>
      </c>
      <c r="HK167" s="10" vm="65772">
        <v>0</v>
      </c>
      <c r="HL167" s="10" vm="10350">
        <v>0</v>
      </c>
      <c r="HM167" s="10" vm="3862">
        <v>0</v>
      </c>
      <c r="HN167" s="10" vm="49839">
        <v>148</v>
      </c>
      <c r="HO167" s="10" vm="36745">
        <v>2998</v>
      </c>
      <c r="HP167" s="10" vm="30253">
        <v>62</v>
      </c>
      <c r="HQ167" s="10" vm="23305">
        <v>239</v>
      </c>
      <c r="HR167" s="10" vm="16889">
        <v>301</v>
      </c>
      <c r="HS167" s="10" vm="48109">
        <v>0</v>
      </c>
      <c r="HT167" s="10" vm="10142">
        <v>0</v>
      </c>
      <c r="HU167" s="10" vm="3648">
        <v>0</v>
      </c>
      <c r="HV167" s="10" vm="46476">
        <v>786</v>
      </c>
      <c r="HW167" s="10" vm="36514">
        <v>0</v>
      </c>
      <c r="HX167" s="10" vm="30021">
        <v>0</v>
      </c>
      <c r="HY167" s="10" vm="23070">
        <v>46</v>
      </c>
      <c r="HZ167" s="10" vm="16671">
        <v>1</v>
      </c>
      <c r="IA167" s="10" vm="44757">
        <v>0</v>
      </c>
      <c r="IB167" s="10" vm="9923">
        <v>0</v>
      </c>
      <c r="IC167" s="10" vm="3430">
        <v>833</v>
      </c>
      <c r="ID167" s="10" vm="42994">
        <v>3</v>
      </c>
      <c r="IE167" s="10" vm="36297">
        <v>5</v>
      </c>
      <c r="IF167" s="10" vm="29786">
        <v>0</v>
      </c>
      <c r="IG167" s="10" vm="22866">
        <v>8</v>
      </c>
      <c r="IH167" s="10" vm="16455">
        <v>2256</v>
      </c>
      <c r="II167" s="10" vm="54505">
        <v>1769</v>
      </c>
      <c r="IJ167" s="10" vm="9712">
        <v>0</v>
      </c>
      <c r="IK167" s="10" vm="3208">
        <v>9</v>
      </c>
      <c r="IL167" s="10" vm="52738">
        <v>-7</v>
      </c>
      <c r="IM167" s="10" vm="36066">
        <v>0</v>
      </c>
      <c r="IN167" s="10" vm="29551">
        <v>2551</v>
      </c>
      <c r="IO167" s="81" vm="22672">
        <v>2551</v>
      </c>
      <c r="IP167" s="10" vm="16239">
        <v>0</v>
      </c>
      <c r="IQ167" s="10" vm="51387">
        <v>0</v>
      </c>
      <c r="IR167" s="10" vm="9504">
        <v>0</v>
      </c>
      <c r="IS167" s="81" vm="2989">
        <v>0</v>
      </c>
      <c r="IT167" s="10" vm="49611">
        <v>0</v>
      </c>
    </row>
    <row r="168" spans="1:254" x14ac:dyDescent="0.25">
      <c r="A168" s="8" t="s">
        <v>23</v>
      </c>
      <c r="B168" s="8" t="s">
        <v>566</v>
      </c>
      <c r="C168" s="89">
        <v>44651</v>
      </c>
      <c r="D168" s="76" vm="16028">
        <v>12</v>
      </c>
      <c r="E168" s="10" vm="9287">
        <v>86757</v>
      </c>
      <c r="F168" s="10" vm="65524">
        <v>-69321</v>
      </c>
      <c r="G168" s="10" vm="42770">
        <v>-4650</v>
      </c>
      <c r="H168" s="10" vm="59708">
        <v>12786</v>
      </c>
      <c r="I168" s="10" vm="29316">
        <v>170</v>
      </c>
      <c r="J168" s="10" vm="63502">
        <v>12956</v>
      </c>
      <c r="K168" s="10" vm="46295">
        <v>0</v>
      </c>
      <c r="L168" s="10" vm="15808">
        <v>0</v>
      </c>
      <c r="M168" s="10" vm="9067">
        <v>0</v>
      </c>
      <c r="N168" s="10" vm="44542">
        <v>586</v>
      </c>
      <c r="O168" s="10" vm="42544">
        <v>-6320</v>
      </c>
      <c r="P168" s="10" vm="35835">
        <v>64</v>
      </c>
      <c r="Q168" s="10" vm="29136">
        <v>0</v>
      </c>
      <c r="R168" s="10" vm="22439">
        <v>0</v>
      </c>
      <c r="S168" s="10" vm="56000">
        <v>0</v>
      </c>
      <c r="T168" s="10" vm="15596">
        <v>7286</v>
      </c>
      <c r="U168" s="10" vm="8852">
        <v>0</v>
      </c>
      <c r="V168" s="10" vm="54294">
        <v>7286</v>
      </c>
      <c r="W168" s="10" vm="42327">
        <v>0</v>
      </c>
      <c r="X168" s="10" vm="35599">
        <v>5970</v>
      </c>
      <c r="Y168" s="10" vm="29009">
        <v>0</v>
      </c>
      <c r="Z168" s="10" vm="22218">
        <v>0</v>
      </c>
      <c r="AA168" s="10" vm="52558">
        <v>13256</v>
      </c>
      <c r="AB168" s="10" vm="63948">
        <v>59345</v>
      </c>
      <c r="AC168" s="10" vm="8648">
        <v>8128</v>
      </c>
      <c r="AD168" s="10" vm="51174">
        <v>67473</v>
      </c>
      <c r="AE168" s="10" vm="42106">
        <v>228</v>
      </c>
      <c r="AF168" s="10" vm="35364">
        <v>0</v>
      </c>
      <c r="AG168" s="10" vm="28776">
        <v>1</v>
      </c>
      <c r="AH168" s="10" vm="21996">
        <v>1839</v>
      </c>
      <c r="AI168" s="10" vm="49381">
        <v>69541</v>
      </c>
      <c r="AJ168" s="10" vm="15203">
        <v>11313</v>
      </c>
      <c r="AK168" s="10" vm="63248">
        <v>9772</v>
      </c>
      <c r="AL168" s="10" vm="47801">
        <v>11197</v>
      </c>
      <c r="AM168" s="10" vm="65170">
        <v>3009</v>
      </c>
      <c r="AN168" s="10" vm="35139">
        <v>6551</v>
      </c>
      <c r="AO168" s="10" vm="28551">
        <v>339</v>
      </c>
      <c r="AP168" s="10" vm="21781">
        <v>3447</v>
      </c>
      <c r="AQ168" s="10" vm="46071">
        <v>8852</v>
      </c>
      <c r="AR168" s="10" vm="14984">
        <v>955</v>
      </c>
      <c r="AS168" s="10" vm="8357">
        <v>3138</v>
      </c>
      <c r="AT168" s="10" vm="44314">
        <v>58573</v>
      </c>
      <c r="AU168" s="10" vm="41677">
        <v>10968</v>
      </c>
      <c r="AV168" s="10" vm="34962">
        <v>3955</v>
      </c>
      <c r="AW168" s="10" vm="28325">
        <v>548769</v>
      </c>
      <c r="AX168" s="10" vm="21573">
        <v>0</v>
      </c>
      <c r="AY168" s="10" vm="55807">
        <v>4416</v>
      </c>
      <c r="AZ168" s="10" vm="14766">
        <v>200</v>
      </c>
      <c r="BA168" s="10" vm="8136">
        <v>0</v>
      </c>
      <c r="BB168" s="10" vm="54062">
        <v>2123</v>
      </c>
      <c r="BC168" s="10" vm="41447">
        <v>1723</v>
      </c>
      <c r="BD168" s="10" vm="34818">
        <v>0</v>
      </c>
      <c r="BE168" s="10" vm="28095">
        <v>0</v>
      </c>
      <c r="BF168" s="10" vm="21364">
        <v>0</v>
      </c>
      <c r="BG168" s="10" vm="65984">
        <v>557231</v>
      </c>
      <c r="BH168" s="10" vm="14559">
        <v>1543</v>
      </c>
      <c r="BI168" s="10" vm="7928">
        <v>4556</v>
      </c>
      <c r="BJ168" s="10" vm="50956">
        <v>1591</v>
      </c>
      <c r="BK168" s="10" vm="41216">
        <v>242</v>
      </c>
      <c r="BL168" s="10" vm="34586">
        <v>13943</v>
      </c>
      <c r="BM168" s="10" vm="27865">
        <v>21875</v>
      </c>
      <c r="BN168" s="10" vm="21143">
        <v>7624</v>
      </c>
      <c r="BO168" s="10" vm="49157">
        <v>1170</v>
      </c>
      <c r="BP168" s="10" vm="14358">
        <v>281</v>
      </c>
      <c r="BQ168" s="10" vm="63140">
        <v>10566</v>
      </c>
      <c r="BR168" s="10" vm="47577">
        <v>19641</v>
      </c>
      <c r="BS168" s="10" vm="40993">
        <v>2234</v>
      </c>
      <c r="BT168" s="10" vm="34360">
        <v>559465</v>
      </c>
      <c r="BU168" s="10" vm="27638">
        <v>240775</v>
      </c>
      <c r="BV168" s="10" vm="20923">
        <v>0</v>
      </c>
      <c r="BW168" s="10" vm="45848">
        <v>0</v>
      </c>
      <c r="BX168" s="10" vm="14142">
        <v>21167</v>
      </c>
      <c r="BY168" s="10" vm="7572">
        <v>0</v>
      </c>
      <c r="BZ168" s="10" vm="44096">
        <v>0</v>
      </c>
      <c r="CA168" s="10" vm="40781">
        <v>0</v>
      </c>
      <c r="CB168" s="10" vm="100684">
        <v>261942</v>
      </c>
      <c r="CC168" s="10" vm="27411">
        <v>7005</v>
      </c>
      <c r="CD168" s="10" vm="20715">
        <v>0</v>
      </c>
      <c r="CE168" s="10" vm="55595">
        <v>290518</v>
      </c>
      <c r="CF168" s="10" vm="13923">
        <v>115143</v>
      </c>
      <c r="CG168" s="10" vm="7357">
        <v>175375</v>
      </c>
      <c r="CH168" s="10" vm="53844">
        <v>0</v>
      </c>
      <c r="CI168" s="10" vm="40546">
        <v>0</v>
      </c>
      <c r="CJ168" s="10" vm="33981">
        <v>0</v>
      </c>
      <c r="CK168" s="10" vm="27187">
        <v>290518</v>
      </c>
      <c r="CL168" s="10" vm="20508">
        <v>6083</v>
      </c>
      <c r="CM168" s="10" vm="52336">
        <v>4650</v>
      </c>
      <c r="CN168" s="10" vm="13713">
        <v>0</v>
      </c>
      <c r="CO168" s="10" vm="7144">
        <v>1433</v>
      </c>
      <c r="CP168" s="10" vm="50726">
        <v>188</v>
      </c>
      <c r="CQ168" s="10" vm="40318">
        <v>0</v>
      </c>
      <c r="CR168" s="10" vm="33748">
        <v>406</v>
      </c>
      <c r="CS168" s="10" vm="26953">
        <v>-218</v>
      </c>
      <c r="CT168" s="10" vm="20288">
        <v>0</v>
      </c>
      <c r="CU168" s="10" vm="48930">
        <v>0</v>
      </c>
      <c r="CV168" s="10" vm="13507">
        <v>0</v>
      </c>
      <c r="CW168" s="10" vm="6945">
        <v>0</v>
      </c>
      <c r="CX168" s="10" vm="47355">
        <v>0</v>
      </c>
      <c r="CY168" s="10" vm="40091">
        <v>0</v>
      </c>
      <c r="CZ168" s="10" vm="33515">
        <v>0</v>
      </c>
      <c r="DA168" s="10" vm="26729">
        <v>0</v>
      </c>
      <c r="DB168" s="81" vm="64142">
        <v>0</v>
      </c>
      <c r="DC168" s="81" vm="45626">
        <v>0</v>
      </c>
      <c r="DD168" s="81" vm="13288">
        <v>0</v>
      </c>
      <c r="DE168" s="81" vm="6764">
        <v>0</v>
      </c>
      <c r="DF168" s="10" vm="43875">
        <v>0</v>
      </c>
      <c r="DG168" s="10" vm="39874">
        <v>0</v>
      </c>
      <c r="DH168" s="10" vm="64690">
        <v>0</v>
      </c>
      <c r="DI168" s="10" vm="26495">
        <v>0</v>
      </c>
      <c r="DJ168" s="10" vm="19854">
        <v>6271</v>
      </c>
      <c r="DK168" s="10" vm="55375">
        <v>4650</v>
      </c>
      <c r="DL168" s="10" vm="13071">
        <v>406</v>
      </c>
      <c r="DM168" s="10" vm="6548">
        <v>1215</v>
      </c>
      <c r="DN168" s="10" vm="53625">
        <v>0</v>
      </c>
      <c r="DO168" s="10" vm="39644">
        <v>0</v>
      </c>
      <c r="DP168" s="10" vm="33126">
        <v>0</v>
      </c>
      <c r="DQ168" s="10" vm="26265">
        <v>0</v>
      </c>
      <c r="DR168" s="10" vm="19647">
        <v>0</v>
      </c>
      <c r="DS168" s="10" vm="65833">
        <v>0</v>
      </c>
      <c r="DT168" s="10" vm="12868">
        <v>0</v>
      </c>
      <c r="DU168" s="10" vm="6332">
        <v>0</v>
      </c>
      <c r="DV168" s="10" vm="50505">
        <v>0</v>
      </c>
      <c r="DW168" s="10" vm="39416">
        <v>0</v>
      </c>
      <c r="DX168" s="10" vm="32891">
        <v>0</v>
      </c>
      <c r="DY168" s="10" vm="26042">
        <v>0</v>
      </c>
      <c r="DZ168" s="10" vm="19426">
        <v>4</v>
      </c>
      <c r="EA168" s="10" vm="48708">
        <v>0</v>
      </c>
      <c r="EB168" s="10" vm="12659">
        <v>3</v>
      </c>
      <c r="EC168" s="10" vm="100548">
        <v>1</v>
      </c>
      <c r="ED168" s="10" vm="47135">
        <v>0</v>
      </c>
      <c r="EE168" s="10" vm="39192">
        <v>0</v>
      </c>
      <c r="EF168" s="10" vm="32662">
        <v>0</v>
      </c>
      <c r="EG168" s="10" vm="25816">
        <v>0</v>
      </c>
      <c r="EH168" s="81" vm="19212">
        <v>0</v>
      </c>
      <c r="EI168" s="81" vm="45402">
        <v>0</v>
      </c>
      <c r="EJ168" s="81" vm="12441">
        <v>0</v>
      </c>
      <c r="EK168" s="81" vm="5959">
        <v>0</v>
      </c>
      <c r="EL168" s="10" vm="43658">
        <v>10941</v>
      </c>
      <c r="EM168" s="10" vm="38973">
        <v>0</v>
      </c>
      <c r="EN168" s="10" vm="32452">
        <v>10339</v>
      </c>
      <c r="EO168" s="10" vm="25586">
        <v>602</v>
      </c>
      <c r="EP168" s="10" vm="19001">
        <v>10945</v>
      </c>
      <c r="EQ168" s="10" vm="55158">
        <v>0</v>
      </c>
      <c r="ER168" s="10" vm="12222">
        <v>10342</v>
      </c>
      <c r="ES168" s="10" vm="5743">
        <v>603</v>
      </c>
      <c r="ET168" s="10" vm="53409">
        <v>17216</v>
      </c>
      <c r="EU168" s="10" vm="38742">
        <v>4650</v>
      </c>
      <c r="EV168" s="10" vm="32268">
        <v>10748</v>
      </c>
      <c r="EW168" s="10" vm="25355">
        <v>1818</v>
      </c>
      <c r="EX168" s="10" vm="18797">
        <v>2907</v>
      </c>
      <c r="EY168" s="10" vm="51999">
        <v>719</v>
      </c>
      <c r="EZ168" s="10" vm="12023">
        <v>567</v>
      </c>
      <c r="FA168" s="10" vm="5531">
        <v>453</v>
      </c>
      <c r="FB168" s="10" vm="50275">
        <v>655308</v>
      </c>
      <c r="FC168" s="10" vm="38518">
        <v>0</v>
      </c>
      <c r="FD168" s="10" vm="32037">
        <v>655308</v>
      </c>
      <c r="FE168" s="10" vm="25126">
        <v>21341</v>
      </c>
      <c r="FF168" s="10" vm="18577">
        <v>9570</v>
      </c>
      <c r="FG168" s="10" vm="48486">
        <v>0</v>
      </c>
      <c r="FH168" s="10" vm="11845">
        <v>-4054</v>
      </c>
      <c r="FI168" s="10" vm="5319">
        <v>0</v>
      </c>
      <c r="FJ168" s="10" vm="46910">
        <v>0</v>
      </c>
      <c r="FK168" s="10" vm="38305">
        <v>142</v>
      </c>
      <c r="FL168" s="10" vm="31805">
        <v>682307</v>
      </c>
      <c r="FM168" s="10" vm="24891">
        <v>124935</v>
      </c>
      <c r="FN168" s="10" vm="64072">
        <v>9375</v>
      </c>
      <c r="FO168" s="10" vm="45193">
        <v>908</v>
      </c>
      <c r="FP168" s="10" vm="11629">
        <v>0</v>
      </c>
      <c r="FQ168" s="10" vm="5104">
        <v>-1680</v>
      </c>
      <c r="FR168" s="10" vm="43438">
        <v>0</v>
      </c>
      <c r="FS168" s="10" vm="38073">
        <v>0</v>
      </c>
      <c r="FT168" s="10" vm="31571">
        <v>133538</v>
      </c>
      <c r="FU168" s="10" vm="24667">
        <v>548769</v>
      </c>
      <c r="FV168" s="10" vm="18194">
        <v>530373</v>
      </c>
      <c r="FW168" s="81" vm="54939">
        <v>2059</v>
      </c>
      <c r="FX168" s="81" vm="11415">
        <v>0</v>
      </c>
      <c r="FY168" s="81" vm="4909">
        <v>0</v>
      </c>
      <c r="FZ168" s="81" vm="53192">
        <v>64</v>
      </c>
      <c r="GA168" s="81" vm="37859">
        <v>2123</v>
      </c>
      <c r="GB168" s="10" vm="31348">
        <v>318</v>
      </c>
      <c r="GC168" s="10" vm="24437">
        <v>279</v>
      </c>
      <c r="GD168" s="10" vm="17973">
        <v>39</v>
      </c>
      <c r="GE168" s="10" vm="51773">
        <v>384</v>
      </c>
      <c r="GF168" s="10" vm="11196">
        <v>471</v>
      </c>
      <c r="GG168" s="10" vm="4736">
        <v>-87</v>
      </c>
      <c r="GH168" s="10" vm="50060">
        <v>105</v>
      </c>
      <c r="GI168" s="10" vm="37638">
        <v>58</v>
      </c>
      <c r="GJ168" s="10" vm="31123">
        <v>47</v>
      </c>
      <c r="GK168" s="10" vm="24211">
        <v>0</v>
      </c>
      <c r="GL168" s="10" vm="17756">
        <v>0</v>
      </c>
      <c r="GM168" s="10" vm="65618">
        <v>0</v>
      </c>
      <c r="GN168" s="10" vm="10986">
        <v>1512</v>
      </c>
      <c r="GO168" s="10" vm="4521">
        <v>1498</v>
      </c>
      <c r="GP168" s="10" vm="46684">
        <v>14</v>
      </c>
      <c r="GQ168" s="10" vm="37416">
        <v>400</v>
      </c>
      <c r="GR168" s="10" vm="30891">
        <v>243</v>
      </c>
      <c r="GS168" s="10" vm="23986">
        <v>157</v>
      </c>
      <c r="GT168" s="10" vm="17535">
        <v>2719</v>
      </c>
      <c r="GU168" s="10" vm="44979">
        <v>2549</v>
      </c>
      <c r="GV168" s="10" vm="10776">
        <v>170</v>
      </c>
      <c r="GW168" s="10" vm="4303">
        <v>7924</v>
      </c>
      <c r="GX168" s="81" vm="43220">
        <v>0</v>
      </c>
      <c r="GY168" s="10" vm="37192">
        <v>0</v>
      </c>
      <c r="GZ168" s="10" vm="30683">
        <v>3322</v>
      </c>
      <c r="HA168" s="10" vm="23757">
        <v>0</v>
      </c>
      <c r="HB168" s="10" vm="17318">
        <v>0</v>
      </c>
      <c r="HC168" s="81" vm="54717">
        <v>0</v>
      </c>
      <c r="HD168" s="81" vm="10559">
        <v>2697</v>
      </c>
      <c r="HE168" s="10" vm="4084">
        <v>13943</v>
      </c>
      <c r="HF168" s="10" vm="52959">
        <v>1112</v>
      </c>
      <c r="HG168" s="10" vm="36972">
        <v>1635</v>
      </c>
      <c r="HH168" s="10" vm="30492">
        <v>939</v>
      </c>
      <c r="HI168" s="10" vm="23533">
        <v>46</v>
      </c>
      <c r="HJ168" s="10" vm="17106">
        <v>5370</v>
      </c>
      <c r="HK168" s="10" vm="100737">
        <v>0</v>
      </c>
      <c r="HL168" s="10" vm="10347">
        <v>0</v>
      </c>
      <c r="HM168" s="10" vm="3869">
        <v>0</v>
      </c>
      <c r="HN168" s="10" vm="49842">
        <v>1464</v>
      </c>
      <c r="HO168" s="10" vm="36749">
        <v>10566</v>
      </c>
      <c r="HP168" s="10" vm="30258">
        <v>0</v>
      </c>
      <c r="HQ168" s="10" vm="23300">
        <v>0</v>
      </c>
      <c r="HR168" s="10" vm="16886">
        <v>0</v>
      </c>
      <c r="HS168" s="10" vm="48105">
        <v>0</v>
      </c>
      <c r="HT168" s="10" vm="10139">
        <v>0</v>
      </c>
      <c r="HU168" s="10" vm="3654">
        <v>0</v>
      </c>
      <c r="HV168" s="10" vm="65379">
        <v>6945</v>
      </c>
      <c r="HW168" s="10" vm="36519">
        <v>214</v>
      </c>
      <c r="HX168" s="10" vm="30026">
        <v>0</v>
      </c>
      <c r="HY168" s="10" vm="23067">
        <v>255</v>
      </c>
      <c r="HZ168" s="10" vm="16668">
        <v>0</v>
      </c>
      <c r="IA168" s="10" vm="44754">
        <v>-521</v>
      </c>
      <c r="IB168" s="10" vm="9920">
        <v>-573</v>
      </c>
      <c r="IC168" s="10" vm="3436">
        <v>6320</v>
      </c>
      <c r="ID168" s="10" vm="42998">
        <v>3024</v>
      </c>
      <c r="IE168" s="10" vm="36301">
        <v>3717</v>
      </c>
      <c r="IF168" s="10" vm="29791">
        <v>987</v>
      </c>
      <c r="IG168" s="10" vm="22862">
        <v>7728</v>
      </c>
      <c r="IH168" s="10" vm="16452">
        <v>9570</v>
      </c>
      <c r="II168" s="10" vm="54501">
        <v>10091</v>
      </c>
      <c r="IJ168" s="10" vm="9709">
        <v>908</v>
      </c>
      <c r="IK168" s="10" vm="3213">
        <v>207</v>
      </c>
      <c r="IL168" s="10" vm="52742">
        <v>-28</v>
      </c>
      <c r="IM168" s="10" vm="36071">
        <v>-31</v>
      </c>
      <c r="IN168" s="10" vm="29556">
        <v>9641</v>
      </c>
      <c r="IO168" s="81" vm="22668">
        <v>9652</v>
      </c>
      <c r="IP168" s="10" vm="16236">
        <v>0</v>
      </c>
      <c r="IQ168" s="10" vm="51384">
        <v>-5</v>
      </c>
      <c r="IR168" s="10" vm="9501">
        <v>0</v>
      </c>
      <c r="IS168" s="81" vm="2996">
        <v>637</v>
      </c>
      <c r="IT168" s="10" vm="49616">
        <v>637</v>
      </c>
    </row>
    <row r="169" spans="1:254" x14ac:dyDescent="0.25">
      <c r="A169" s="8" t="s">
        <v>113</v>
      </c>
      <c r="B169" s="8" t="s">
        <v>114</v>
      </c>
      <c r="C169" s="89">
        <v>44651</v>
      </c>
      <c r="D169" s="76" vm="16033">
        <v>12</v>
      </c>
      <c r="E169" s="10" vm="9282">
        <v>7893</v>
      </c>
      <c r="F169" s="10" vm="65523">
        <v>-6384</v>
      </c>
      <c r="G169" s="10" vm="42766">
        <v>0</v>
      </c>
      <c r="H169" s="10" vm="59705">
        <v>1509</v>
      </c>
      <c r="I169" s="10" vm="29321">
        <v>103</v>
      </c>
      <c r="J169" s="10" vm="63507">
        <v>1612</v>
      </c>
      <c r="K169" s="10" vm="46301">
        <v>0</v>
      </c>
      <c r="L169" s="10" vm="15813">
        <v>0</v>
      </c>
      <c r="M169" s="10" vm="9064">
        <v>0</v>
      </c>
      <c r="N169" s="10" vm="44539">
        <v>1</v>
      </c>
      <c r="O169" s="10" vm="42541">
        <v>-740</v>
      </c>
      <c r="P169" s="10" vm="35832">
        <v>0</v>
      </c>
      <c r="Q169" s="10" vm="29138">
        <v>0</v>
      </c>
      <c r="R169" s="10" vm="22444">
        <v>0</v>
      </c>
      <c r="S169" s="10" vm="56005">
        <v>0</v>
      </c>
      <c r="T169" s="10" vm="15601">
        <v>873</v>
      </c>
      <c r="U169" s="10" vm="8848">
        <v>0</v>
      </c>
      <c r="V169" s="10" vm="54291">
        <v>873</v>
      </c>
      <c r="W169" s="10" vm="42324">
        <v>0</v>
      </c>
      <c r="X169" s="10" vm="35596">
        <v>586</v>
      </c>
      <c r="Y169" s="10" vm="29016">
        <v>0</v>
      </c>
      <c r="Z169" s="10" vm="22223">
        <v>0</v>
      </c>
      <c r="AA169" s="10" vm="52561">
        <v>1459</v>
      </c>
      <c r="AB169" s="10" vm="15410">
        <v>6168</v>
      </c>
      <c r="AC169" s="10" vm="8644">
        <v>1147</v>
      </c>
      <c r="AD169" s="10" vm="51171">
        <v>7315</v>
      </c>
      <c r="AE169" s="10" vm="42103">
        <v>326</v>
      </c>
      <c r="AF169" s="10" vm="35361">
        <v>0</v>
      </c>
      <c r="AG169" s="10" vm="28782">
        <v>0</v>
      </c>
      <c r="AH169" s="10" vm="22001">
        <v>0</v>
      </c>
      <c r="AI169" s="10" vm="49386">
        <v>7641</v>
      </c>
      <c r="AJ169" s="10" vm="15208">
        <v>1014</v>
      </c>
      <c r="AK169" s="10" vm="8491">
        <v>1174</v>
      </c>
      <c r="AL169" s="10" vm="47798">
        <v>2110</v>
      </c>
      <c r="AM169" s="10" vm="41888">
        <v>118</v>
      </c>
      <c r="AN169" s="10" vm="35136">
        <v>0</v>
      </c>
      <c r="AO169" s="10" vm="28557">
        <v>5</v>
      </c>
      <c r="AP169" s="10" vm="21786">
        <v>0</v>
      </c>
      <c r="AQ169" s="10" vm="46077">
        <v>1846</v>
      </c>
      <c r="AR169" s="10" vm="14989">
        <v>0</v>
      </c>
      <c r="AS169" s="10" vm="8353">
        <v>25</v>
      </c>
      <c r="AT169" s="10" vm="44311">
        <v>6292</v>
      </c>
      <c r="AU169" s="10" vm="41674">
        <v>1349</v>
      </c>
      <c r="AV169" s="10" vm="64899">
        <v>72</v>
      </c>
      <c r="AW169" s="10" vm="28330">
        <v>55149</v>
      </c>
      <c r="AX169" s="10" vm="21578">
        <v>0</v>
      </c>
      <c r="AY169" s="10" vm="55812">
        <v>595</v>
      </c>
      <c r="AZ169" s="10" vm="14771">
        <v>139</v>
      </c>
      <c r="BA169" s="10" vm="8133">
        <v>0</v>
      </c>
      <c r="BB169" s="10" vm="54059">
        <v>0</v>
      </c>
      <c r="BC169" s="10" vm="41444">
        <v>0</v>
      </c>
      <c r="BD169" s="10" vm="34815">
        <v>0</v>
      </c>
      <c r="BE169" s="10" vm="28101">
        <v>0</v>
      </c>
      <c r="BF169" s="10" vm="21369">
        <v>0</v>
      </c>
      <c r="BG169" s="10" vm="52475">
        <v>55883</v>
      </c>
      <c r="BH169" s="10" vm="14564">
        <v>0</v>
      </c>
      <c r="BI169" s="10" vm="7923">
        <v>669</v>
      </c>
      <c r="BJ169" s="10" vm="50953">
        <v>2726</v>
      </c>
      <c r="BK169" s="10" vm="41212">
        <v>0</v>
      </c>
      <c r="BL169" s="10" vm="34582">
        <v>0</v>
      </c>
      <c r="BM169" s="10" vm="27871">
        <v>3395</v>
      </c>
      <c r="BN169" s="10" vm="21147">
        <v>300</v>
      </c>
      <c r="BO169" s="10" vm="49161">
        <v>0</v>
      </c>
      <c r="BP169" s="10" vm="14362">
        <v>325</v>
      </c>
      <c r="BQ169" s="10" vm="7739">
        <v>2776</v>
      </c>
      <c r="BR169" s="10" vm="47574">
        <v>3401</v>
      </c>
      <c r="BS169" s="10" vm="40991">
        <v>-6</v>
      </c>
      <c r="BT169" s="10" vm="34356">
        <v>55877</v>
      </c>
      <c r="BU169" s="10" vm="27642">
        <v>9565</v>
      </c>
      <c r="BV169" s="10" vm="20927">
        <v>0</v>
      </c>
      <c r="BW169" s="10" vm="45852">
        <v>0</v>
      </c>
      <c r="BX169" s="10" vm="14145">
        <v>19594</v>
      </c>
      <c r="BY169" s="10" vm="7568">
        <v>0</v>
      </c>
      <c r="BZ169" s="10" vm="44093">
        <v>0</v>
      </c>
      <c r="CA169" s="10" vm="40778">
        <v>634</v>
      </c>
      <c r="CB169" s="10" vm="64765">
        <v>29793</v>
      </c>
      <c r="CC169" s="10" vm="27416">
        <v>1453</v>
      </c>
      <c r="CD169" s="10" vm="20717">
        <v>0</v>
      </c>
      <c r="CE169" s="10" vm="55600">
        <v>24631</v>
      </c>
      <c r="CF169" s="10" vm="13927">
        <v>24631</v>
      </c>
      <c r="CG169" s="10" vm="7354">
        <v>0</v>
      </c>
      <c r="CH169" s="10" vm="53841">
        <v>0</v>
      </c>
      <c r="CI169" s="10" vm="40543">
        <v>0</v>
      </c>
      <c r="CJ169" s="10" vm="33978">
        <v>0</v>
      </c>
      <c r="CK169" s="10" vm="27194">
        <v>24631</v>
      </c>
      <c r="CL169" s="10" vm="20512">
        <v>0</v>
      </c>
      <c r="CM169" s="10" vm="52339">
        <v>0</v>
      </c>
      <c r="CN169" s="10" vm="13717">
        <v>0</v>
      </c>
      <c r="CO169" s="10" vm="7138">
        <v>0</v>
      </c>
      <c r="CP169" s="10" vm="50723">
        <v>0</v>
      </c>
      <c r="CQ169" s="10" vm="40314">
        <v>0</v>
      </c>
      <c r="CR169" s="10" vm="33743">
        <v>0</v>
      </c>
      <c r="CS169" s="10" vm="26959">
        <v>0</v>
      </c>
      <c r="CT169" s="10" vm="20292">
        <v>0</v>
      </c>
      <c r="CU169" s="10" vm="48934">
        <v>0</v>
      </c>
      <c r="CV169" s="10" vm="13511">
        <v>0</v>
      </c>
      <c r="CW169" s="10" vm="6942">
        <v>0</v>
      </c>
      <c r="CX169" s="10" vm="47352">
        <v>0</v>
      </c>
      <c r="CY169" s="10" vm="40089">
        <v>0</v>
      </c>
      <c r="CZ169" s="10" vm="33511">
        <v>0</v>
      </c>
      <c r="DA169" s="10" vm="26735">
        <v>0</v>
      </c>
      <c r="DB169" s="81" vm="20073">
        <v>0</v>
      </c>
      <c r="DC169" s="81" vm="45631">
        <v>0</v>
      </c>
      <c r="DD169" s="81" vm="13292">
        <v>0</v>
      </c>
      <c r="DE169" s="81" vm="6761">
        <v>0</v>
      </c>
      <c r="DF169" s="10" vm="43872">
        <v>252</v>
      </c>
      <c r="DG169" s="10" vm="39870">
        <v>0</v>
      </c>
      <c r="DH169" s="10" vm="64689">
        <v>92</v>
      </c>
      <c r="DI169" s="10" vm="26499">
        <v>160</v>
      </c>
      <c r="DJ169" s="10" vm="19857">
        <v>252</v>
      </c>
      <c r="DK169" s="10" vm="55379">
        <v>0</v>
      </c>
      <c r="DL169" s="10" vm="13075">
        <v>92</v>
      </c>
      <c r="DM169" s="10" vm="6544">
        <v>160</v>
      </c>
      <c r="DN169" s="10" vm="53622">
        <v>0</v>
      </c>
      <c r="DO169" s="10" vm="39640">
        <v>0</v>
      </c>
      <c r="DP169" s="10" vm="33121">
        <v>0</v>
      </c>
      <c r="DQ169" s="10" vm="26270">
        <v>0</v>
      </c>
      <c r="DR169" s="10" vm="19651">
        <v>0</v>
      </c>
      <c r="DS169" s="10" vm="52184">
        <v>0</v>
      </c>
      <c r="DT169" s="10" vm="12872">
        <v>0</v>
      </c>
      <c r="DU169" s="10" vm="6328">
        <v>0</v>
      </c>
      <c r="DV169" s="10" vm="50502">
        <v>0</v>
      </c>
      <c r="DW169" s="10" vm="39413">
        <v>0</v>
      </c>
      <c r="DX169" s="10" vm="32887">
        <v>0</v>
      </c>
      <c r="DY169" s="10" vm="26048">
        <v>0</v>
      </c>
      <c r="DZ169" s="10" vm="19430">
        <v>0</v>
      </c>
      <c r="EA169" s="10" vm="48713">
        <v>0</v>
      </c>
      <c r="EB169" s="10" vm="12663">
        <v>0</v>
      </c>
      <c r="EC169" s="10" vm="6135">
        <v>0</v>
      </c>
      <c r="ED169" s="10" vm="47132">
        <v>0</v>
      </c>
      <c r="EE169" s="10" vm="39188">
        <v>0</v>
      </c>
      <c r="EF169" s="10" vm="32658">
        <v>0</v>
      </c>
      <c r="EG169" s="10" vm="25820">
        <v>0</v>
      </c>
      <c r="EH169" s="81" vm="19216">
        <v>0</v>
      </c>
      <c r="EI169" s="81" vm="45406">
        <v>0</v>
      </c>
      <c r="EJ169" s="81" vm="12445">
        <v>0</v>
      </c>
      <c r="EK169" s="81" vm="5955">
        <v>0</v>
      </c>
      <c r="EL169" s="10" vm="43655">
        <v>0</v>
      </c>
      <c r="EM169" s="10" vm="38970">
        <v>0</v>
      </c>
      <c r="EN169" s="10" vm="64608">
        <v>0</v>
      </c>
      <c r="EO169" s="10" vm="25591">
        <v>0</v>
      </c>
      <c r="EP169" s="10" vm="19005">
        <v>0</v>
      </c>
      <c r="EQ169" s="10" vm="55163">
        <v>0</v>
      </c>
      <c r="ER169" s="10" vm="12226">
        <v>0</v>
      </c>
      <c r="ES169" s="10" vm="5740">
        <v>0</v>
      </c>
      <c r="ET169" s="10" vm="53406">
        <v>252</v>
      </c>
      <c r="EU169" s="10" vm="38738">
        <v>0</v>
      </c>
      <c r="EV169" s="10" vm="32264">
        <v>92</v>
      </c>
      <c r="EW169" s="10" vm="25360">
        <v>160</v>
      </c>
      <c r="EX169" s="10" vm="18801">
        <v>106</v>
      </c>
      <c r="EY169" s="10" vm="52003">
        <v>19</v>
      </c>
      <c r="EZ169" s="10" vm="63828">
        <v>50</v>
      </c>
      <c r="FA169" s="10" vm="5527">
        <v>19</v>
      </c>
      <c r="FB169" s="10" vm="50272">
        <v>88378</v>
      </c>
      <c r="FC169" s="10" vm="38515">
        <v>0</v>
      </c>
      <c r="FD169" s="10" vm="32033">
        <v>88378</v>
      </c>
      <c r="FE169" s="10" vm="25132">
        <v>2531</v>
      </c>
      <c r="FF169" s="10" vm="18580">
        <v>1271</v>
      </c>
      <c r="FG169" s="10" vm="48491">
        <v>0</v>
      </c>
      <c r="FH169" s="10" vm="11849">
        <v>-866</v>
      </c>
      <c r="FI169" s="10" vm="5315">
        <v>0</v>
      </c>
      <c r="FJ169" s="10" vm="46907">
        <v>0</v>
      </c>
      <c r="FK169" s="10" vm="38301">
        <v>0</v>
      </c>
      <c r="FL169" s="10" vm="31801">
        <v>91314</v>
      </c>
      <c r="FM169" s="10" vm="24895">
        <v>35185</v>
      </c>
      <c r="FN169" s="10" vm="64074">
        <v>1846</v>
      </c>
      <c r="FO169" s="10" vm="65312">
        <v>0</v>
      </c>
      <c r="FP169" s="10" vm="11633">
        <v>0</v>
      </c>
      <c r="FQ169" s="10" vm="5099">
        <v>-866</v>
      </c>
      <c r="FR169" s="10" vm="43435">
        <v>0</v>
      </c>
      <c r="FS169" s="10" vm="38070">
        <v>0</v>
      </c>
      <c r="FT169" s="10" vm="31567">
        <v>36165</v>
      </c>
      <c r="FU169" s="10" vm="24672">
        <v>55149</v>
      </c>
      <c r="FV169" s="10" vm="18198">
        <v>53193</v>
      </c>
      <c r="FW169" s="81" vm="54944">
        <v>0</v>
      </c>
      <c r="FX169" s="81" vm="11419">
        <v>0</v>
      </c>
      <c r="FY169" s="81" vm="4908">
        <v>0</v>
      </c>
      <c r="FZ169" s="81" vm="53189">
        <v>0</v>
      </c>
      <c r="GA169" s="81" vm="37855">
        <v>0</v>
      </c>
      <c r="GB169" s="10" vm="31344">
        <v>0</v>
      </c>
      <c r="GC169" s="10" vm="24442">
        <v>0</v>
      </c>
      <c r="GD169" s="10" vm="17977">
        <v>0</v>
      </c>
      <c r="GE169" s="10" vm="51777">
        <v>0</v>
      </c>
      <c r="GF169" s="10" vm="11200">
        <v>0</v>
      </c>
      <c r="GG169" s="10" vm="4730">
        <v>0</v>
      </c>
      <c r="GH169" s="10" vm="50057">
        <v>0</v>
      </c>
      <c r="GI169" s="10" vm="37635">
        <v>0</v>
      </c>
      <c r="GJ169" s="10" vm="31119">
        <v>0</v>
      </c>
      <c r="GK169" s="10" vm="24217">
        <v>0</v>
      </c>
      <c r="GL169" s="10" vm="17760">
        <v>0</v>
      </c>
      <c r="GM169" s="10" vm="65621">
        <v>0</v>
      </c>
      <c r="GN169" s="10" vm="10990">
        <v>0</v>
      </c>
      <c r="GO169" s="10" vm="4516">
        <v>0</v>
      </c>
      <c r="GP169" s="10" vm="46681">
        <v>0</v>
      </c>
      <c r="GQ169" s="10" vm="37412">
        <v>313</v>
      </c>
      <c r="GR169" s="10" vm="30887">
        <v>210</v>
      </c>
      <c r="GS169" s="10" vm="23990">
        <v>103</v>
      </c>
      <c r="GT169" s="10" vm="17539">
        <v>313</v>
      </c>
      <c r="GU169" s="10" vm="44983">
        <v>210</v>
      </c>
      <c r="GV169" s="10" vm="10780">
        <v>103</v>
      </c>
      <c r="GW169" s="10" vm="4298">
        <v>0</v>
      </c>
      <c r="GX169" s="81" vm="43217">
        <v>0</v>
      </c>
      <c r="GY169" s="10" vm="37189">
        <v>0</v>
      </c>
      <c r="GZ169" s="10" vm="64506">
        <v>0</v>
      </c>
      <c r="HA169" s="10" vm="23762">
        <v>0</v>
      </c>
      <c r="HB169" s="10" vm="17322">
        <v>0</v>
      </c>
      <c r="HC169" s="81" vm="54722">
        <v>0</v>
      </c>
      <c r="HD169" s="81" vm="10563">
        <v>0</v>
      </c>
      <c r="HE169" s="10" vm="4080">
        <v>0</v>
      </c>
      <c r="HF169" s="10" vm="52956">
        <v>1000</v>
      </c>
      <c r="HG169" s="10" vm="36968">
        <v>270</v>
      </c>
      <c r="HH169" s="10" vm="30488">
        <v>0</v>
      </c>
      <c r="HI169" s="10" vm="23538">
        <v>0</v>
      </c>
      <c r="HJ169" s="10" vm="17110">
        <v>1506</v>
      </c>
      <c r="HK169" s="10" vm="65773">
        <v>0</v>
      </c>
      <c r="HL169" s="10" vm="10351">
        <v>0</v>
      </c>
      <c r="HM169" s="10" vm="3863">
        <v>0</v>
      </c>
      <c r="HN169" s="10" vm="49840">
        <v>0</v>
      </c>
      <c r="HO169" s="10" vm="36746">
        <v>2776</v>
      </c>
      <c r="HP169" s="10" vm="30254">
        <v>0</v>
      </c>
      <c r="HQ169" s="10" vm="23306">
        <v>634</v>
      </c>
      <c r="HR169" s="10" vm="16890">
        <v>634</v>
      </c>
      <c r="HS169" s="10" vm="48110">
        <v>0</v>
      </c>
      <c r="HT169" s="10" vm="10143">
        <v>0</v>
      </c>
      <c r="HU169" s="10" vm="3649">
        <v>0</v>
      </c>
      <c r="HV169" s="10" vm="46477">
        <v>605</v>
      </c>
      <c r="HW169" s="10" vm="36515">
        <v>28</v>
      </c>
      <c r="HX169" s="10" vm="30022">
        <v>50</v>
      </c>
      <c r="HY169" s="10" vm="23071">
        <v>45</v>
      </c>
      <c r="HZ169" s="10" vm="16672">
        <v>0</v>
      </c>
      <c r="IA169" s="10" vm="44758">
        <v>12</v>
      </c>
      <c r="IB169" s="10" vm="9924">
        <v>0</v>
      </c>
      <c r="IC169" s="10" vm="3431">
        <v>740</v>
      </c>
      <c r="ID169" s="10" vm="42995">
        <v>3</v>
      </c>
      <c r="IE169" s="10" vm="36298">
        <v>20</v>
      </c>
      <c r="IF169" s="10" vm="29787">
        <v>0</v>
      </c>
      <c r="IG169" s="10" vm="64236">
        <v>23</v>
      </c>
      <c r="IH169" s="10" vm="16456">
        <v>1273</v>
      </c>
      <c r="II169" s="10" vm="54506">
        <v>1924</v>
      </c>
      <c r="IJ169" s="10" vm="9713">
        <v>0</v>
      </c>
      <c r="IK169" s="10" vm="3209">
        <v>0</v>
      </c>
      <c r="IL169" s="10" vm="52739">
        <v>0</v>
      </c>
      <c r="IM169" s="10" vm="36067">
        <v>0</v>
      </c>
      <c r="IN169" s="10" vm="29552">
        <v>1519</v>
      </c>
      <c r="IO169" s="81" vm="22673">
        <v>1519</v>
      </c>
      <c r="IP169" s="10" vm="16240">
        <v>0</v>
      </c>
      <c r="IQ169" s="10" vm="51388">
        <v>0</v>
      </c>
      <c r="IR169" s="10" vm="9505">
        <v>0</v>
      </c>
      <c r="IS169" s="81" vm="2990">
        <v>0</v>
      </c>
      <c r="IT169" s="10" vm="49612">
        <v>0</v>
      </c>
    </row>
    <row r="170" spans="1:254" x14ac:dyDescent="0.25">
      <c r="A170" s="8" t="s">
        <v>256</v>
      </c>
      <c r="B170" s="8" t="s">
        <v>153</v>
      </c>
      <c r="C170" s="89">
        <v>44651</v>
      </c>
      <c r="D170" s="76" vm="16029">
        <v>12</v>
      </c>
      <c r="E170" s="10" vm="9288">
        <v>55309</v>
      </c>
      <c r="F170" s="10" vm="47939">
        <v>-38002</v>
      </c>
      <c r="G170" s="10" vm="42771">
        <v>-5837</v>
      </c>
      <c r="H170" s="10" vm="59709">
        <v>11470</v>
      </c>
      <c r="I170" s="10" vm="29317">
        <v>2568</v>
      </c>
      <c r="J170" s="10" vm="63503">
        <v>14038</v>
      </c>
      <c r="K170" s="10" vm="46296">
        <v>0</v>
      </c>
      <c r="L170" s="10" vm="15809">
        <v>0</v>
      </c>
      <c r="M170" s="10" vm="9068">
        <v>0</v>
      </c>
      <c r="N170" s="10" vm="44543">
        <v>444</v>
      </c>
      <c r="O170" s="10" vm="42545">
        <v>-8422</v>
      </c>
      <c r="P170" s="10" vm="35836">
        <v>68</v>
      </c>
      <c r="Q170" s="10" vm="64414">
        <v>354</v>
      </c>
      <c r="R170" s="10" vm="22440">
        <v>0</v>
      </c>
      <c r="S170" s="10" vm="56001">
        <v>0</v>
      </c>
      <c r="T170" s="10" vm="15597">
        <v>6482</v>
      </c>
      <c r="U170" s="10" vm="8853">
        <v>0</v>
      </c>
      <c r="V170" s="10" vm="54295">
        <v>6482</v>
      </c>
      <c r="W170" s="10" vm="42328">
        <v>0</v>
      </c>
      <c r="X170" s="10" vm="35600">
        <v>426</v>
      </c>
      <c r="Y170" s="10" vm="29010">
        <v>0</v>
      </c>
      <c r="Z170" s="10" vm="22219">
        <v>0</v>
      </c>
      <c r="AA170" s="10" vm="66119">
        <v>6908</v>
      </c>
      <c r="AB170" s="10" vm="15407">
        <v>40737</v>
      </c>
      <c r="AC170" s="10" vm="8649">
        <v>2494</v>
      </c>
      <c r="AD170" s="10" vm="51175">
        <v>43231</v>
      </c>
      <c r="AE170" s="10" vm="42107">
        <v>364</v>
      </c>
      <c r="AF170" s="10" vm="35365">
        <v>0</v>
      </c>
      <c r="AG170" s="10" vm="28777">
        <v>125</v>
      </c>
      <c r="AH170" s="10" vm="21997">
        <v>0</v>
      </c>
      <c r="AI170" s="10" vm="49382">
        <v>43720</v>
      </c>
      <c r="AJ170" s="10" vm="15204">
        <v>5577</v>
      </c>
      <c r="AK170" s="10" vm="63249">
        <v>3416</v>
      </c>
      <c r="AL170" s="10" vm="47802">
        <v>7788</v>
      </c>
      <c r="AM170" s="10" vm="41891">
        <v>1631</v>
      </c>
      <c r="AN170" s="10" vm="35140">
        <v>6823</v>
      </c>
      <c r="AO170" s="10" vm="28552">
        <v>627</v>
      </c>
      <c r="AP170" s="10" vm="21782">
        <v>0</v>
      </c>
      <c r="AQ170" s="10" vm="46072">
        <v>4762</v>
      </c>
      <c r="AR170" s="10" vm="14985">
        <v>0</v>
      </c>
      <c r="AS170" s="10" vm="8358">
        <v>1091</v>
      </c>
      <c r="AT170" s="10" vm="44315">
        <v>31715</v>
      </c>
      <c r="AU170" s="10" vm="41678">
        <v>12005</v>
      </c>
      <c r="AV170" s="10" vm="34963">
        <v>349</v>
      </c>
      <c r="AW170" s="10" vm="28326">
        <v>352098</v>
      </c>
      <c r="AX170" s="10" vm="21574">
        <v>0</v>
      </c>
      <c r="AY170" s="10" vm="55808">
        <v>6180</v>
      </c>
      <c r="AZ170" s="10" vm="14767">
        <v>0</v>
      </c>
      <c r="BA170" s="10" vm="8137">
        <v>287</v>
      </c>
      <c r="BB170" s="10" vm="54063">
        <v>16490</v>
      </c>
      <c r="BC170" s="10" vm="41448">
        <v>0</v>
      </c>
      <c r="BD170" s="10" vm="34819">
        <v>0</v>
      </c>
      <c r="BE170" s="10" vm="28096">
        <v>16</v>
      </c>
      <c r="BF170" s="10" vm="21365">
        <v>0</v>
      </c>
      <c r="BG170" s="10" vm="65985">
        <v>375071</v>
      </c>
      <c r="BH170" s="10" vm="14560">
        <v>1857</v>
      </c>
      <c r="BI170" s="10" vm="7929">
        <v>2390</v>
      </c>
      <c r="BJ170" s="10" vm="50957">
        <v>2876</v>
      </c>
      <c r="BK170" s="10" vm="41213">
        <v>0</v>
      </c>
      <c r="BL170" s="10" vm="34583">
        <v>3670</v>
      </c>
      <c r="BM170" s="10" vm="27872">
        <v>10793</v>
      </c>
      <c r="BN170" s="10" vm="21141">
        <v>1743</v>
      </c>
      <c r="BO170" s="10" vm="49154">
        <v>0</v>
      </c>
      <c r="BP170" s="10" vm="14355">
        <v>463</v>
      </c>
      <c r="BQ170" s="10" vm="63138">
        <v>9564</v>
      </c>
      <c r="BR170" s="10" vm="47580">
        <v>11770</v>
      </c>
      <c r="BS170" s="10" vm="40992">
        <v>-977</v>
      </c>
      <c r="BT170" s="10" vm="34357">
        <v>374094</v>
      </c>
      <c r="BU170" s="10" vm="27645">
        <v>220077</v>
      </c>
      <c r="BV170" s="10" vm="20934">
        <v>0</v>
      </c>
      <c r="BW170" s="10" vm="45853">
        <v>0</v>
      </c>
      <c r="BX170" s="10" vm="14146">
        <v>39442</v>
      </c>
      <c r="BY170" s="10" vm="7569">
        <v>287</v>
      </c>
      <c r="BZ170" s="10" vm="44097">
        <v>0</v>
      </c>
      <c r="CA170" s="10" vm="40775">
        <v>266</v>
      </c>
      <c r="CB170" s="10" vm="34161">
        <v>260072</v>
      </c>
      <c r="CC170" s="10" vm="27412">
        <v>780</v>
      </c>
      <c r="CD170" s="10" vm="20722">
        <v>450</v>
      </c>
      <c r="CE170" s="10" vm="55596">
        <v>112792</v>
      </c>
      <c r="CF170" s="10" vm="13928">
        <v>112792</v>
      </c>
      <c r="CG170" s="10" vm="7358">
        <v>0</v>
      </c>
      <c r="CH170" s="10" vm="53846">
        <v>0</v>
      </c>
      <c r="CI170" s="10" vm="40547">
        <v>0</v>
      </c>
      <c r="CJ170" s="10" vm="33982">
        <v>0</v>
      </c>
      <c r="CK170" s="10" vm="27188">
        <v>112792</v>
      </c>
      <c r="CL170" s="10" vm="20518">
        <v>7545</v>
      </c>
      <c r="CM170" s="10" vm="65900">
        <v>5837</v>
      </c>
      <c r="CN170" s="10" vm="13718">
        <v>0</v>
      </c>
      <c r="CO170" s="10" vm="7141">
        <v>1708</v>
      </c>
      <c r="CP170" s="10" vm="50727">
        <v>203</v>
      </c>
      <c r="CQ170" s="10" vm="40315">
        <v>0</v>
      </c>
      <c r="CR170" s="10" vm="33744">
        <v>882</v>
      </c>
      <c r="CS170" s="10" vm="26960">
        <v>-679</v>
      </c>
      <c r="CT170" s="10" vm="20298">
        <v>238</v>
      </c>
      <c r="CU170" s="10" vm="48935">
        <v>0</v>
      </c>
      <c r="CV170" s="10" vm="13512">
        <v>1521</v>
      </c>
      <c r="CW170" s="10" vm="63068">
        <v>-1283</v>
      </c>
      <c r="CX170" s="10" vm="47357">
        <v>149</v>
      </c>
      <c r="CY170" s="10" vm="65118">
        <v>0</v>
      </c>
      <c r="CZ170" s="10" vm="33507">
        <v>1317</v>
      </c>
      <c r="DA170" s="10" vm="26730">
        <v>-1168</v>
      </c>
      <c r="DB170" s="81" vm="20080">
        <v>0</v>
      </c>
      <c r="DC170" s="81" vm="45627">
        <v>0</v>
      </c>
      <c r="DD170" s="81" vm="13293">
        <v>0</v>
      </c>
      <c r="DE170" s="81" vm="6765">
        <v>0</v>
      </c>
      <c r="DF170" s="10" vm="43876">
        <v>292</v>
      </c>
      <c r="DG170" s="10" vm="39871">
        <v>0</v>
      </c>
      <c r="DH170" s="10" vm="33304">
        <v>0</v>
      </c>
      <c r="DI170" s="10" vm="26502">
        <v>292</v>
      </c>
      <c r="DJ170" s="10" vm="19863">
        <v>8427</v>
      </c>
      <c r="DK170" s="10" vm="55372">
        <v>5837</v>
      </c>
      <c r="DL170" s="10" vm="13076">
        <v>3720</v>
      </c>
      <c r="DM170" s="10" vm="6545">
        <v>-1130</v>
      </c>
      <c r="DN170" s="10" vm="53626">
        <v>0</v>
      </c>
      <c r="DO170" s="10" vm="39641">
        <v>0</v>
      </c>
      <c r="DP170" s="10" vm="33122">
        <v>0</v>
      </c>
      <c r="DQ170" s="10" vm="26271">
        <v>0</v>
      </c>
      <c r="DR170" s="10" vm="19655">
        <v>0</v>
      </c>
      <c r="DS170" s="10" vm="52181">
        <v>0</v>
      </c>
      <c r="DT170" s="10" vm="12873">
        <v>0</v>
      </c>
      <c r="DU170" s="10" vm="6333">
        <v>0</v>
      </c>
      <c r="DV170" s="10" vm="50506">
        <v>0</v>
      </c>
      <c r="DW170" s="10" vm="39417">
        <v>0</v>
      </c>
      <c r="DX170" s="10" vm="32883">
        <v>0</v>
      </c>
      <c r="DY170" s="10" vm="26043">
        <v>0</v>
      </c>
      <c r="DZ170" s="10" vm="19435">
        <v>0</v>
      </c>
      <c r="EA170" s="10" vm="48709">
        <v>0</v>
      </c>
      <c r="EB170" s="10" vm="12664">
        <v>0</v>
      </c>
      <c r="EC170" s="10" vm="6136">
        <v>0</v>
      </c>
      <c r="ED170" s="10" vm="47137">
        <v>0</v>
      </c>
      <c r="EE170" s="10" vm="39189">
        <v>0</v>
      </c>
      <c r="EF170" s="10" vm="32659">
        <v>0</v>
      </c>
      <c r="EG170" s="10" vm="25822">
        <v>0</v>
      </c>
      <c r="EH170" s="81" vm="19222">
        <v>377</v>
      </c>
      <c r="EI170" s="81" vm="45407">
        <v>0</v>
      </c>
      <c r="EJ170" s="81" vm="12446">
        <v>0</v>
      </c>
      <c r="EK170" s="81" vm="5956">
        <v>377</v>
      </c>
      <c r="EL170" s="10" vm="43661">
        <v>2785</v>
      </c>
      <c r="EM170" s="10" vm="38967">
        <v>0</v>
      </c>
      <c r="EN170" s="10" vm="32456">
        <v>2567</v>
      </c>
      <c r="EO170" s="10" vm="25587">
        <v>218</v>
      </c>
      <c r="EP170" s="10" vm="19011">
        <v>3162</v>
      </c>
      <c r="EQ170" s="10" vm="55159">
        <v>0</v>
      </c>
      <c r="ER170" s="10" vm="12227">
        <v>2567</v>
      </c>
      <c r="ES170" s="10" vm="5744">
        <v>595</v>
      </c>
      <c r="ET170" s="10" vm="53410">
        <v>11589</v>
      </c>
      <c r="EU170" s="10" vm="38739">
        <v>5837</v>
      </c>
      <c r="EV170" s="10" vm="32273">
        <v>6287</v>
      </c>
      <c r="EW170" s="10" vm="25361">
        <v>-535</v>
      </c>
      <c r="EX170" s="10" vm="18806">
        <v>901</v>
      </c>
      <c r="EY170" s="10" vm="52004">
        <v>748</v>
      </c>
      <c r="EZ170" s="10" vm="12027">
        <v>683</v>
      </c>
      <c r="FA170" s="10" vm="5528">
        <v>748</v>
      </c>
      <c r="FB170" s="10" vm="50276">
        <v>401435</v>
      </c>
      <c r="FC170" s="10" vm="38512">
        <v>0</v>
      </c>
      <c r="FD170" s="10" vm="32041">
        <v>401435</v>
      </c>
      <c r="FE170" s="10" vm="25127">
        <v>8796</v>
      </c>
      <c r="FF170" s="10" vm="18586">
        <v>3853</v>
      </c>
      <c r="FG170" s="10" vm="48487">
        <v>0</v>
      </c>
      <c r="FH170" s="10" vm="11850">
        <v>-2000</v>
      </c>
      <c r="FI170" s="10" vm="5320">
        <v>0</v>
      </c>
      <c r="FJ170" s="10" vm="46912">
        <v>-2512</v>
      </c>
      <c r="FK170" s="10" vm="38302">
        <v>-2133</v>
      </c>
      <c r="FL170" s="10" vm="31809">
        <v>407439</v>
      </c>
      <c r="FM170" s="10" vm="24897">
        <v>51536</v>
      </c>
      <c r="FN170" s="10" vm="18382">
        <v>4763</v>
      </c>
      <c r="FO170" s="10" vm="45196">
        <v>0</v>
      </c>
      <c r="FP170" s="10" vm="11634">
        <v>0</v>
      </c>
      <c r="FQ170" s="10" vm="5100">
        <v>-920</v>
      </c>
      <c r="FR170" s="10" vm="43440">
        <v>0</v>
      </c>
      <c r="FS170" s="10" vm="38067">
        <v>-38</v>
      </c>
      <c r="FT170" s="10" vm="31576">
        <v>55341</v>
      </c>
      <c r="FU170" s="10" vm="24668">
        <v>352098</v>
      </c>
      <c r="FV170" s="10" vm="18204">
        <v>349899</v>
      </c>
      <c r="FW170" s="81" vm="54940">
        <v>16448</v>
      </c>
      <c r="FX170" s="81" vm="11420">
        <v>0</v>
      </c>
      <c r="FY170" s="81" vm="4910">
        <v>-26</v>
      </c>
      <c r="FZ170" s="81" vm="53193">
        <v>68</v>
      </c>
      <c r="GA170" s="81" vm="37856">
        <v>16490</v>
      </c>
      <c r="GB170" s="10" vm="31352">
        <v>3453</v>
      </c>
      <c r="GC170" s="10" vm="24443">
        <v>2152</v>
      </c>
      <c r="GD170" s="10" vm="17982">
        <v>1301</v>
      </c>
      <c r="GE170" s="10" vm="51778">
        <v>3126</v>
      </c>
      <c r="GF170" s="10" vm="11201">
        <v>2315</v>
      </c>
      <c r="GG170" s="10" vm="4731">
        <v>811</v>
      </c>
      <c r="GH170" s="10" vm="50061">
        <v>1568</v>
      </c>
      <c r="GI170" s="10" vm="37632">
        <v>971</v>
      </c>
      <c r="GJ170" s="10" vm="31127">
        <v>597</v>
      </c>
      <c r="GK170" s="10" vm="24212">
        <v>0</v>
      </c>
      <c r="GL170" s="10" vm="17766">
        <v>0</v>
      </c>
      <c r="GM170" s="10" vm="48288">
        <v>0</v>
      </c>
      <c r="GN170" s="10" vm="10991">
        <v>0</v>
      </c>
      <c r="GO170" s="10" vm="4522">
        <v>0</v>
      </c>
      <c r="GP170" s="10" vm="46685">
        <v>0</v>
      </c>
      <c r="GQ170" s="10" vm="37413">
        <v>279</v>
      </c>
      <c r="GR170" s="10" vm="30896">
        <v>420</v>
      </c>
      <c r="GS170" s="10" vm="23992">
        <v>-141</v>
      </c>
      <c r="GT170" s="10" vm="17545">
        <v>8426</v>
      </c>
      <c r="GU170" s="10" vm="44984">
        <v>5858</v>
      </c>
      <c r="GV170" s="10" vm="10781">
        <v>2568</v>
      </c>
      <c r="GW170" s="10" vm="4299">
        <v>3575</v>
      </c>
      <c r="GX170" s="81" vm="43222">
        <v>0</v>
      </c>
      <c r="GY170" s="10" vm="37186">
        <v>2</v>
      </c>
      <c r="GZ170" s="10" vm="30687">
        <v>0</v>
      </c>
      <c r="HA170" s="10" vm="23758">
        <v>0</v>
      </c>
      <c r="HB170" s="10" vm="17327">
        <v>0</v>
      </c>
      <c r="HC170" s="81" vm="54718">
        <v>0</v>
      </c>
      <c r="HD170" s="81" vm="10564">
        <v>93</v>
      </c>
      <c r="HE170" s="10" vm="4085">
        <v>3670</v>
      </c>
      <c r="HF170" s="10" vm="52961">
        <v>0</v>
      </c>
      <c r="HG170" s="10" vm="36969">
        <v>1828</v>
      </c>
      <c r="HH170" s="10" vm="30497">
        <v>0</v>
      </c>
      <c r="HI170" s="10" vm="23539">
        <v>0</v>
      </c>
      <c r="HJ170" s="10" vm="17115">
        <v>5343</v>
      </c>
      <c r="HK170" s="10" vm="51573">
        <v>0</v>
      </c>
      <c r="HL170" s="10" vm="10352">
        <v>0</v>
      </c>
      <c r="HM170" s="10" vm="3864">
        <v>0</v>
      </c>
      <c r="HN170" s="10" vm="49843">
        <v>2393</v>
      </c>
      <c r="HO170" s="10" vm="36742">
        <v>9564</v>
      </c>
      <c r="HP170" s="10" vm="30263">
        <v>266</v>
      </c>
      <c r="HQ170" s="10" vm="23301">
        <v>0</v>
      </c>
      <c r="HR170" s="10" vm="16896">
        <v>266</v>
      </c>
      <c r="HS170" s="10" vm="48106">
        <v>0</v>
      </c>
      <c r="HT170" s="10" vm="10144">
        <v>450</v>
      </c>
      <c r="HU170" s="10" vm="3655">
        <v>450</v>
      </c>
      <c r="HV170" s="10" vm="46480">
        <v>8433</v>
      </c>
      <c r="HW170" s="10" vm="36516">
        <v>148</v>
      </c>
      <c r="HX170" s="10" vm="30030">
        <v>0</v>
      </c>
      <c r="HY170" s="10" vm="23073">
        <v>27</v>
      </c>
      <c r="HZ170" s="10" vm="16677">
        <v>0</v>
      </c>
      <c r="IA170" s="10" vm="44759">
        <v>41</v>
      </c>
      <c r="IB170" s="10" vm="9925">
        <v>-227</v>
      </c>
      <c r="IC170" s="10" vm="3432">
        <v>8422</v>
      </c>
      <c r="ID170" s="10" vm="43000">
        <v>326</v>
      </c>
      <c r="IE170" s="10" vm="36294">
        <v>192</v>
      </c>
      <c r="IF170" s="10" vm="29796">
        <v>0</v>
      </c>
      <c r="IG170" s="10" vm="22863">
        <v>518</v>
      </c>
      <c r="IH170" s="10" vm="16462">
        <v>3853</v>
      </c>
      <c r="II170" s="10" vm="54502">
        <v>4987</v>
      </c>
      <c r="IJ170" s="10" vm="9714">
        <v>0</v>
      </c>
      <c r="IK170" s="10" vm="3214">
        <v>93</v>
      </c>
      <c r="IL170" s="10" vm="52743">
        <v>-28</v>
      </c>
      <c r="IM170" s="10" vm="36068">
        <v>0</v>
      </c>
      <c r="IN170" s="10" vm="29560">
        <v>6328</v>
      </c>
      <c r="IO170" s="81" vm="22674">
        <v>6342</v>
      </c>
      <c r="IP170" s="10" vm="16245">
        <v>0</v>
      </c>
      <c r="IQ170" s="10" vm="51389">
        <v>0</v>
      </c>
      <c r="IR170" s="10" vm="9506">
        <v>0</v>
      </c>
      <c r="IS170" s="81" vm="2991">
        <v>0</v>
      </c>
      <c r="IT170" s="10" vm="49617">
        <v>0</v>
      </c>
    </row>
    <row r="171" spans="1:254" x14ac:dyDescent="0.25">
      <c r="A171" s="8" t="s">
        <v>298</v>
      </c>
      <c r="B171" s="8" t="s">
        <v>297</v>
      </c>
      <c r="C171" s="89">
        <v>44651</v>
      </c>
      <c r="D171" s="76" vm="16037">
        <v>12</v>
      </c>
      <c r="E171" s="10" vm="9283">
        <v>36085</v>
      </c>
      <c r="F171" s="10" vm="65529">
        <v>-27167</v>
      </c>
      <c r="G171" s="10" vm="42767">
        <v>-741</v>
      </c>
      <c r="H171" s="10" vm="59710">
        <v>8177</v>
      </c>
      <c r="I171" s="10" vm="29322">
        <v>-30</v>
      </c>
      <c r="J171" s="10" vm="63508">
        <v>8147</v>
      </c>
      <c r="K171" s="10" vm="46297">
        <v>0</v>
      </c>
      <c r="L171" s="10" vm="15818">
        <v>0</v>
      </c>
      <c r="M171" s="10" vm="9070">
        <v>0</v>
      </c>
      <c r="N171" s="10" vm="44549">
        <v>80</v>
      </c>
      <c r="O171" s="10" vm="42546">
        <v>-3420</v>
      </c>
      <c r="P171" s="10" vm="35837">
        <v>927</v>
      </c>
      <c r="Q171" s="10" vm="64415">
        <v>0</v>
      </c>
      <c r="R171" s="10" vm="22445">
        <v>0</v>
      </c>
      <c r="S171" s="10" vm="55997">
        <v>0</v>
      </c>
      <c r="T171" s="10" vm="15605">
        <v>5734</v>
      </c>
      <c r="U171" s="10" vm="8849">
        <v>0</v>
      </c>
      <c r="V171" s="10" vm="54300">
        <v>5734</v>
      </c>
      <c r="W171" s="10" vm="42334">
        <v>2239</v>
      </c>
      <c r="X171" s="10" vm="35601">
        <v>0</v>
      </c>
      <c r="Y171" s="10" vm="29012">
        <v>0</v>
      </c>
      <c r="Z171" s="10" vm="22225">
        <v>0</v>
      </c>
      <c r="AA171" s="10" vm="52559">
        <v>7973</v>
      </c>
      <c r="AB171" s="10" vm="15414">
        <v>31704</v>
      </c>
      <c r="AC171" s="10" vm="8650">
        <v>2118</v>
      </c>
      <c r="AD171" s="10" vm="51180">
        <v>33822</v>
      </c>
      <c r="AE171" s="10" vm="42112">
        <v>0</v>
      </c>
      <c r="AF171" s="10" vm="35366">
        <v>0</v>
      </c>
      <c r="AG171" s="10" vm="28783">
        <v>0</v>
      </c>
      <c r="AH171" s="10" vm="22003">
        <v>0</v>
      </c>
      <c r="AI171" s="10" vm="49387">
        <v>33822</v>
      </c>
      <c r="AJ171" s="10" vm="15212">
        <v>7599</v>
      </c>
      <c r="AK171" s="10" vm="63245">
        <v>2084</v>
      </c>
      <c r="AL171" s="10" vm="47808">
        <v>4515</v>
      </c>
      <c r="AM171" s="10" vm="41897">
        <v>2274</v>
      </c>
      <c r="AN171" s="10" vm="35141">
        <v>7366</v>
      </c>
      <c r="AO171" s="10" vm="28553">
        <v>315</v>
      </c>
      <c r="AP171" s="10" vm="21787">
        <v>0</v>
      </c>
      <c r="AQ171" s="10" vm="46073">
        <v>3085</v>
      </c>
      <c r="AR171" s="10" vm="14993">
        <v>0</v>
      </c>
      <c r="AS171" s="10" vm="8354">
        <v>-2224</v>
      </c>
      <c r="AT171" s="10" vm="44321">
        <v>25014</v>
      </c>
      <c r="AU171" s="10" vm="41684">
        <v>8808</v>
      </c>
      <c r="AV171" s="10" vm="64900">
        <v>383</v>
      </c>
      <c r="AW171" s="10" vm="28331">
        <v>193664</v>
      </c>
      <c r="AX171" s="10" vm="21579">
        <v>0</v>
      </c>
      <c r="AY171" s="10" vm="66301">
        <v>564</v>
      </c>
      <c r="AZ171" s="10" vm="14775">
        <v>-42550</v>
      </c>
      <c r="BA171" s="10" vm="8138">
        <v>0</v>
      </c>
      <c r="BB171" s="10" vm="54069">
        <v>4783</v>
      </c>
      <c r="BC171" s="10" vm="41454">
        <v>0</v>
      </c>
      <c r="BD171" s="10" vm="34820">
        <v>0</v>
      </c>
      <c r="BE171" s="10" vm="28102">
        <v>8247</v>
      </c>
      <c r="BF171" s="10" vm="21370">
        <v>0</v>
      </c>
      <c r="BG171" s="10" vm="52471">
        <v>164708</v>
      </c>
      <c r="BH171" s="10" vm="14568">
        <v>2470</v>
      </c>
      <c r="BI171" s="10" vm="7924">
        <v>3994</v>
      </c>
      <c r="BJ171" s="10" vm="50962">
        <v>15041</v>
      </c>
      <c r="BK171" s="10" vm="41221">
        <v>30</v>
      </c>
      <c r="BL171" s="10" vm="34587">
        <v>136466</v>
      </c>
      <c r="BM171" s="10" vm="27866">
        <v>158001</v>
      </c>
      <c r="BN171" s="10" vm="21149">
        <v>0</v>
      </c>
      <c r="BO171" s="10" vm="49162">
        <v>0</v>
      </c>
      <c r="BP171" s="10" vm="14366">
        <v>0</v>
      </c>
      <c r="BQ171" s="10" vm="63139">
        <v>17296</v>
      </c>
      <c r="BR171" s="10" vm="47584">
        <v>17296</v>
      </c>
      <c r="BS171" s="10" vm="40998">
        <v>140705</v>
      </c>
      <c r="BT171" s="10" vm="34361">
        <v>305413</v>
      </c>
      <c r="BU171" s="10" vm="27643">
        <v>79388</v>
      </c>
      <c r="BV171" s="10" vm="20928">
        <v>0</v>
      </c>
      <c r="BW171" s="10" vm="45855">
        <v>0</v>
      </c>
      <c r="BX171" s="10" vm="14150">
        <v>0</v>
      </c>
      <c r="BY171" s="10" vm="7573">
        <v>0</v>
      </c>
      <c r="BZ171" s="10" vm="44103">
        <v>0</v>
      </c>
      <c r="CA171" s="10" vm="40787">
        <v>0</v>
      </c>
      <c r="CB171" s="10" vm="64766">
        <v>79388</v>
      </c>
      <c r="CC171" s="10" vm="27417">
        <v>4114</v>
      </c>
      <c r="CD171" s="10" vm="20718">
        <v>130668</v>
      </c>
      <c r="CE171" s="10" vm="55601">
        <v>91243</v>
      </c>
      <c r="CF171" s="10" vm="13932">
        <v>90998</v>
      </c>
      <c r="CG171" s="10" vm="7359">
        <v>0</v>
      </c>
      <c r="CH171" s="10" vm="53851">
        <v>245</v>
      </c>
      <c r="CI171" s="10" vm="40553">
        <v>0</v>
      </c>
      <c r="CJ171" s="10" vm="33983">
        <v>0</v>
      </c>
      <c r="CK171" s="10" vm="27189">
        <v>91243</v>
      </c>
      <c r="CL171" s="10" vm="20513">
        <v>817</v>
      </c>
      <c r="CM171" s="10" vm="52340">
        <v>741</v>
      </c>
      <c r="CN171" s="10" vm="13722">
        <v>0</v>
      </c>
      <c r="CO171" s="10" vm="7139">
        <v>76</v>
      </c>
      <c r="CP171" s="10" vm="50732">
        <v>0</v>
      </c>
      <c r="CQ171" s="10" vm="40323">
        <v>0</v>
      </c>
      <c r="CR171" s="10" vm="33749">
        <v>0</v>
      </c>
      <c r="CS171" s="10" vm="26954">
        <v>0</v>
      </c>
      <c r="CT171" s="10" vm="20294">
        <v>0</v>
      </c>
      <c r="CU171" s="10" vm="48936">
        <v>0</v>
      </c>
      <c r="CV171" s="10" vm="13516">
        <v>0</v>
      </c>
      <c r="CW171" s="10" vm="63067">
        <v>0</v>
      </c>
      <c r="CX171" s="10" vm="47362">
        <v>0</v>
      </c>
      <c r="CY171" s="10" vm="40098">
        <v>0</v>
      </c>
      <c r="CZ171" s="10" vm="33516">
        <v>0</v>
      </c>
      <c r="DA171" s="10" vm="26736">
        <v>0</v>
      </c>
      <c r="DB171" s="81" vm="20075">
        <v>0</v>
      </c>
      <c r="DC171" s="81" vm="45634">
        <v>0</v>
      </c>
      <c r="DD171" s="81" vm="13298">
        <v>0</v>
      </c>
      <c r="DE171" s="81" vm="6766">
        <v>0</v>
      </c>
      <c r="DF171" s="10" vm="43882">
        <v>0</v>
      </c>
      <c r="DG171" s="10" vm="39881">
        <v>0</v>
      </c>
      <c r="DH171" s="10" vm="33308">
        <v>0</v>
      </c>
      <c r="DI171" s="10" vm="26501">
        <v>0</v>
      </c>
      <c r="DJ171" s="10" vm="19859">
        <v>817</v>
      </c>
      <c r="DK171" s="10" vm="55382">
        <v>741</v>
      </c>
      <c r="DL171" s="10" vm="13081">
        <v>0</v>
      </c>
      <c r="DM171" s="10" vm="6549">
        <v>76</v>
      </c>
      <c r="DN171" s="10" vm="53631">
        <v>0</v>
      </c>
      <c r="DO171" s="10" vm="39651">
        <v>0</v>
      </c>
      <c r="DP171" s="10" vm="33127">
        <v>0</v>
      </c>
      <c r="DQ171" s="10" vm="26266">
        <v>0</v>
      </c>
      <c r="DR171" s="10" vm="19652">
        <v>0</v>
      </c>
      <c r="DS171" s="10" vm="65836">
        <v>0</v>
      </c>
      <c r="DT171" s="10" vm="12877">
        <v>0</v>
      </c>
      <c r="DU171" s="10" vm="6329">
        <v>0</v>
      </c>
      <c r="DV171" s="10" vm="50512">
        <v>0</v>
      </c>
      <c r="DW171" s="10" vm="39422">
        <v>0</v>
      </c>
      <c r="DX171" s="10" vm="32892">
        <v>0</v>
      </c>
      <c r="DY171" s="10" vm="26044">
        <v>0</v>
      </c>
      <c r="DZ171" s="10" vm="19432">
        <v>772</v>
      </c>
      <c r="EA171" s="10" vm="48714">
        <v>0</v>
      </c>
      <c r="EB171" s="10" vm="12669">
        <v>353</v>
      </c>
      <c r="EC171" s="10" vm="6137">
        <v>419</v>
      </c>
      <c r="ED171" s="10" vm="47142">
        <v>0</v>
      </c>
      <c r="EE171" s="10" vm="39199">
        <v>0</v>
      </c>
      <c r="EF171" s="10" vm="32663">
        <v>0</v>
      </c>
      <c r="EG171" s="10" vm="25821">
        <v>0</v>
      </c>
      <c r="EH171" s="81" vm="19217">
        <v>151</v>
      </c>
      <c r="EI171" s="81" vm="45408">
        <v>0</v>
      </c>
      <c r="EJ171" s="81" vm="12450">
        <v>0</v>
      </c>
      <c r="EK171" s="81" vm="5960">
        <v>151</v>
      </c>
      <c r="EL171" s="10" vm="43665">
        <v>523</v>
      </c>
      <c r="EM171" s="10" vm="38980">
        <v>0</v>
      </c>
      <c r="EN171" s="10" vm="32453">
        <v>1800</v>
      </c>
      <c r="EO171" s="10" vm="25592">
        <v>-1277</v>
      </c>
      <c r="EP171" s="10" vm="19006">
        <v>1446</v>
      </c>
      <c r="EQ171" s="10" vm="55165">
        <v>0</v>
      </c>
      <c r="ER171" s="10" vm="12231">
        <v>2153</v>
      </c>
      <c r="ES171" s="10" vm="5745">
        <v>-707</v>
      </c>
      <c r="ET171" s="10" vm="53415">
        <v>2263</v>
      </c>
      <c r="EU171" s="10" vm="38748">
        <v>741</v>
      </c>
      <c r="EV171" s="10" vm="32269">
        <v>2153</v>
      </c>
      <c r="EW171" s="10" vm="25356">
        <v>-631</v>
      </c>
      <c r="EX171" s="10" vm="18802">
        <v>1779</v>
      </c>
      <c r="EY171" s="10" vm="52005">
        <v>912</v>
      </c>
      <c r="EZ171" s="10" vm="12030">
        <v>469</v>
      </c>
      <c r="FA171" s="10" vm="5529">
        <v>912</v>
      </c>
      <c r="FB171" s="10" vm="50281">
        <v>204236</v>
      </c>
      <c r="FC171" s="10" vm="38523">
        <v>0</v>
      </c>
      <c r="FD171" s="10" vm="32038">
        <v>204236</v>
      </c>
      <c r="FE171" s="10" vm="25128">
        <v>4212</v>
      </c>
      <c r="FF171" s="10" vm="18583">
        <v>3968</v>
      </c>
      <c r="FG171" s="10" vm="48494">
        <v>0</v>
      </c>
      <c r="FH171" s="10" vm="11854">
        <v>-1956</v>
      </c>
      <c r="FI171" s="10" vm="5316">
        <v>0</v>
      </c>
      <c r="FJ171" s="10" vm="46917">
        <v>1236</v>
      </c>
      <c r="FK171" s="10" vm="38312">
        <v>0</v>
      </c>
      <c r="FL171" s="10" vm="31806">
        <v>211696</v>
      </c>
      <c r="FM171" s="10" vm="24896">
        <v>15418</v>
      </c>
      <c r="FN171" s="10" vm="64075">
        <v>3085</v>
      </c>
      <c r="FO171" s="10" vm="45197">
        <v>0</v>
      </c>
      <c r="FP171" s="10" vm="11638">
        <v>0</v>
      </c>
      <c r="FQ171" s="10" vm="5105">
        <v>-471</v>
      </c>
      <c r="FR171" s="10" vm="43445">
        <v>0</v>
      </c>
      <c r="FS171" s="10" vm="38080">
        <v>0</v>
      </c>
      <c r="FT171" s="10" vm="31572">
        <v>18032</v>
      </c>
      <c r="FU171" s="10" vm="24673">
        <v>193664</v>
      </c>
      <c r="FV171" s="10" vm="18199">
        <v>188818</v>
      </c>
      <c r="FW171" s="81" vm="54945">
        <v>4915</v>
      </c>
      <c r="FX171" s="81" vm="11424">
        <v>86</v>
      </c>
      <c r="FY171" s="81" vm="62919">
        <v>0</v>
      </c>
      <c r="FZ171" s="81" vm="53198">
        <v>-218</v>
      </c>
      <c r="GA171" s="81" vm="37866">
        <v>4783</v>
      </c>
      <c r="GB171" s="10" vm="31349">
        <v>0</v>
      </c>
      <c r="GC171" s="10" vm="24438">
        <v>0</v>
      </c>
      <c r="GD171" s="10" vm="17979">
        <v>0</v>
      </c>
      <c r="GE171" s="10" vm="51781">
        <v>2028</v>
      </c>
      <c r="GF171" s="10" vm="11205">
        <v>1966</v>
      </c>
      <c r="GG171" s="10" vm="4732">
        <v>62</v>
      </c>
      <c r="GH171" s="10" vm="50067">
        <v>0</v>
      </c>
      <c r="GI171" s="10" vm="37644">
        <v>0</v>
      </c>
      <c r="GJ171" s="10" vm="31124">
        <v>0</v>
      </c>
      <c r="GK171" s="10" vm="24213">
        <v>0</v>
      </c>
      <c r="GL171" s="10" vm="17762">
        <v>0</v>
      </c>
      <c r="GM171" s="10" vm="65622">
        <v>0</v>
      </c>
      <c r="GN171" s="10" vm="63775">
        <v>498</v>
      </c>
      <c r="GO171" s="10" vm="4517">
        <v>590</v>
      </c>
      <c r="GP171" s="10" vm="46690">
        <v>-92</v>
      </c>
      <c r="GQ171" s="10" vm="37423">
        <v>0</v>
      </c>
      <c r="GR171" s="10" vm="30892">
        <v>0</v>
      </c>
      <c r="GS171" s="10" vm="23991">
        <v>0</v>
      </c>
      <c r="GT171" s="10" vm="17540">
        <v>2526</v>
      </c>
      <c r="GU171" s="10" vm="44985">
        <v>2556</v>
      </c>
      <c r="GV171" s="10" vm="10785">
        <v>-30</v>
      </c>
      <c r="GW171" s="10" vm="4304">
        <v>824</v>
      </c>
      <c r="GX171" s="81" vm="43227">
        <v>0</v>
      </c>
      <c r="GY171" s="10" vm="37199">
        <v>0</v>
      </c>
      <c r="GZ171" s="10" vm="30684">
        <v>0</v>
      </c>
      <c r="HA171" s="10" vm="23763">
        <v>135642</v>
      </c>
      <c r="HB171" s="10" vm="17323">
        <v>0</v>
      </c>
      <c r="HC171" s="81" vm="54724">
        <v>0</v>
      </c>
      <c r="HD171" s="81" vm="10568">
        <v>0</v>
      </c>
      <c r="HE171" s="10" vm="4086">
        <v>136466</v>
      </c>
      <c r="HF171" s="10" vm="52966">
        <v>3565</v>
      </c>
      <c r="HG171" s="10" vm="36979">
        <v>1229</v>
      </c>
      <c r="HH171" s="10" vm="30493">
        <v>826</v>
      </c>
      <c r="HI171" s="10" vm="23534">
        <v>0</v>
      </c>
      <c r="HJ171" s="10" vm="17111">
        <v>1382</v>
      </c>
      <c r="HK171" s="10" vm="65774">
        <v>0</v>
      </c>
      <c r="HL171" s="10" vm="10356">
        <v>5066</v>
      </c>
      <c r="HM171" s="10" vm="3865">
        <v>0</v>
      </c>
      <c r="HN171" s="10" vm="49847">
        <v>5228</v>
      </c>
      <c r="HO171" s="10" vm="36753">
        <v>17296</v>
      </c>
      <c r="HP171" s="10" vm="30259">
        <v>0</v>
      </c>
      <c r="HQ171" s="10" vm="23302">
        <v>0</v>
      </c>
      <c r="HR171" s="10" vm="16893">
        <v>0</v>
      </c>
      <c r="HS171" s="10" vm="48113">
        <v>130576</v>
      </c>
      <c r="HT171" s="10" vm="10148">
        <v>92</v>
      </c>
      <c r="HU171" s="10" vm="3650">
        <v>130668</v>
      </c>
      <c r="HV171" s="10" vm="46483">
        <v>3282</v>
      </c>
      <c r="HW171" s="10" vm="36525">
        <v>114</v>
      </c>
      <c r="HX171" s="10" vm="30027">
        <v>0</v>
      </c>
      <c r="HY171" s="10" vm="23072">
        <v>120</v>
      </c>
      <c r="HZ171" s="10" vm="16673">
        <v>0</v>
      </c>
      <c r="IA171" s="10" vm="44761">
        <v>0</v>
      </c>
      <c r="IB171" s="10" vm="9929">
        <v>-96</v>
      </c>
      <c r="IC171" s="10" vm="3437">
        <v>3420</v>
      </c>
      <c r="ID171" s="10" vm="43005">
        <v>180</v>
      </c>
      <c r="IE171" s="10" vm="36307">
        <v>0</v>
      </c>
      <c r="IF171" s="10" vm="29792">
        <v>0</v>
      </c>
      <c r="IG171" s="10" vm="22867">
        <v>180</v>
      </c>
      <c r="IH171" s="10" vm="16457">
        <v>3968</v>
      </c>
      <c r="II171" s="10" vm="54507">
        <v>3345</v>
      </c>
      <c r="IJ171" s="10" vm="9717">
        <v>0</v>
      </c>
      <c r="IK171" s="10" vm="3215">
        <v>16</v>
      </c>
      <c r="IL171" s="10" vm="52749">
        <v>-38</v>
      </c>
      <c r="IM171" s="10" vm="36077">
        <v>0</v>
      </c>
      <c r="IN171" s="10" vm="29557">
        <v>5588</v>
      </c>
      <c r="IO171" s="81" vm="22669">
        <v>5588</v>
      </c>
      <c r="IP171" s="10" vm="16242">
        <v>0</v>
      </c>
      <c r="IQ171" s="10" vm="51391">
        <v>0</v>
      </c>
      <c r="IR171" s="10" vm="9510">
        <v>0</v>
      </c>
      <c r="IS171" s="81" vm="2992">
        <v>0</v>
      </c>
      <c r="IT171" s="10" vm="49622">
        <v>0</v>
      </c>
    </row>
    <row r="172" spans="1:254" x14ac:dyDescent="0.25">
      <c r="A172" s="8" t="s">
        <v>182</v>
      </c>
      <c r="B172" s="8" t="s">
        <v>330</v>
      </c>
      <c r="C172" s="89">
        <v>44651</v>
      </c>
      <c r="D172" s="76" vm="16034">
        <v>12</v>
      </c>
      <c r="E172" s="10" vm="9284">
        <v>4299</v>
      </c>
      <c r="F172" s="10" vm="65525">
        <v>-4925</v>
      </c>
      <c r="G172" s="10" vm="42773">
        <v>-31</v>
      </c>
      <c r="H172" s="10" vm="59714">
        <v>-657</v>
      </c>
      <c r="I172" s="10" vm="29323">
        <v>641</v>
      </c>
      <c r="J172" s="10" vm="63513">
        <v>-16</v>
      </c>
      <c r="K172" s="10" vm="46307">
        <v>0</v>
      </c>
      <c r="L172" s="10" vm="15814">
        <v>-28</v>
      </c>
      <c r="M172" s="10" vm="9069">
        <v>0</v>
      </c>
      <c r="N172" s="10" vm="44544">
        <v>7</v>
      </c>
      <c r="O172" s="10" vm="42547">
        <v>0</v>
      </c>
      <c r="P172" s="10" vm="35841">
        <v>-97</v>
      </c>
      <c r="Q172" s="10" vm="29139">
        <v>0</v>
      </c>
      <c r="R172" s="10" vm="22451">
        <v>0</v>
      </c>
      <c r="S172" s="10" vm="56011">
        <v>0</v>
      </c>
      <c r="T172" s="10" vm="15602">
        <v>-134</v>
      </c>
      <c r="U172" s="10" vm="8854">
        <v>-241</v>
      </c>
      <c r="V172" s="10" vm="54296">
        <v>-375</v>
      </c>
      <c r="W172" s="10" vm="42330">
        <v>0</v>
      </c>
      <c r="X172" s="10" vm="35605">
        <v>0</v>
      </c>
      <c r="Y172" s="10" vm="29011">
        <v>0</v>
      </c>
      <c r="Z172" s="10" vm="22229">
        <v>0</v>
      </c>
      <c r="AA172" s="10" vm="100766">
        <v>-375</v>
      </c>
      <c r="AB172" s="10" vm="15411">
        <v>1804</v>
      </c>
      <c r="AC172" s="10" vm="8645">
        <v>610</v>
      </c>
      <c r="AD172" s="10" vm="51176">
        <v>2414</v>
      </c>
      <c r="AE172" s="10" vm="42108">
        <v>221</v>
      </c>
      <c r="AF172" s="10" vm="35370">
        <v>0</v>
      </c>
      <c r="AG172" s="10" vm="28778">
        <v>0</v>
      </c>
      <c r="AH172" s="10" vm="22007">
        <v>539</v>
      </c>
      <c r="AI172" s="10" vm="49391">
        <v>3174</v>
      </c>
      <c r="AJ172" s="10" vm="15209">
        <v>416</v>
      </c>
      <c r="AK172" s="10" vm="63246">
        <v>668</v>
      </c>
      <c r="AL172" s="10" vm="47805">
        <v>99</v>
      </c>
      <c r="AM172" s="10" vm="41894">
        <v>478</v>
      </c>
      <c r="AN172" s="10" vm="35145">
        <v>0</v>
      </c>
      <c r="AO172" s="10" vm="28558">
        <v>1</v>
      </c>
      <c r="AP172" s="10" vm="21793">
        <v>0</v>
      </c>
      <c r="AQ172" s="10" vm="46083">
        <v>558</v>
      </c>
      <c r="AR172" s="10" vm="14990">
        <v>0</v>
      </c>
      <c r="AS172" s="10" vm="8359">
        <v>81</v>
      </c>
      <c r="AT172" s="10" vm="44316">
        <v>2301</v>
      </c>
      <c r="AU172" s="10" vm="41679">
        <v>873</v>
      </c>
      <c r="AV172" s="10" vm="34965">
        <v>56</v>
      </c>
      <c r="AW172" s="10" vm="28332">
        <v>31432</v>
      </c>
      <c r="AX172" s="10" vm="21584">
        <v>0</v>
      </c>
      <c r="AY172" s="10" vm="66304">
        <v>2899</v>
      </c>
      <c r="AZ172" s="10" vm="14772">
        <v>6</v>
      </c>
      <c r="BA172" s="10" vm="8139">
        <v>0</v>
      </c>
      <c r="BB172" s="10" vm="54065">
        <v>7393</v>
      </c>
      <c r="BC172" s="10" vm="41450">
        <v>0</v>
      </c>
      <c r="BD172" s="10" vm="34824">
        <v>0</v>
      </c>
      <c r="BE172" s="10" vm="28097">
        <v>340</v>
      </c>
      <c r="BF172" s="10" vm="21375">
        <v>0</v>
      </c>
      <c r="BG172" s="10" vm="52478">
        <v>42070</v>
      </c>
      <c r="BH172" s="10" vm="14565">
        <v>0</v>
      </c>
      <c r="BI172" s="10" vm="7925">
        <v>158</v>
      </c>
      <c r="BJ172" s="10" vm="50958">
        <v>7681</v>
      </c>
      <c r="BK172" s="10" vm="41217">
        <v>0</v>
      </c>
      <c r="BL172" s="10" vm="34591">
        <v>18213</v>
      </c>
      <c r="BM172" s="10" vm="27867">
        <v>26052</v>
      </c>
      <c r="BN172" s="10" vm="21153">
        <v>0</v>
      </c>
      <c r="BO172" s="10" vm="49166">
        <v>0</v>
      </c>
      <c r="BP172" s="10" vm="14363">
        <v>221</v>
      </c>
      <c r="BQ172" s="10" vm="7740">
        <v>2465</v>
      </c>
      <c r="BR172" s="10" vm="47581">
        <v>2686</v>
      </c>
      <c r="BS172" s="10" vm="40995">
        <v>23366</v>
      </c>
      <c r="BT172" s="10" vm="34365">
        <v>65436</v>
      </c>
      <c r="BU172" s="10" vm="27644">
        <v>0</v>
      </c>
      <c r="BV172" s="10" vm="20935">
        <v>0</v>
      </c>
      <c r="BW172" s="10" vm="65330">
        <v>0</v>
      </c>
      <c r="BX172" s="10" vm="14147">
        <v>7910</v>
      </c>
      <c r="BY172" s="10" vm="7574">
        <v>0</v>
      </c>
      <c r="BZ172" s="10" vm="44098">
        <v>0</v>
      </c>
      <c r="CA172" s="10" vm="40782">
        <v>1650</v>
      </c>
      <c r="CB172" s="10" vm="34169">
        <v>9560</v>
      </c>
      <c r="CC172" s="10" vm="27418">
        <v>0</v>
      </c>
      <c r="CD172" s="10" vm="20723">
        <v>588</v>
      </c>
      <c r="CE172" s="10" vm="55606">
        <v>55288</v>
      </c>
      <c r="CF172" s="10" vm="13929">
        <v>55288</v>
      </c>
      <c r="CG172" s="10" vm="7360">
        <v>0</v>
      </c>
      <c r="CH172" s="10" vm="53847">
        <v>0</v>
      </c>
      <c r="CI172" s="10" vm="40549">
        <v>0</v>
      </c>
      <c r="CJ172" s="10" vm="33987">
        <v>0</v>
      </c>
      <c r="CK172" s="10" vm="27190">
        <v>55288</v>
      </c>
      <c r="CL172" s="10" vm="20519">
        <v>0</v>
      </c>
      <c r="CM172" s="10" vm="52343">
        <v>0</v>
      </c>
      <c r="CN172" s="10" vm="13719">
        <v>0</v>
      </c>
      <c r="CO172" s="10" vm="7140">
        <v>0</v>
      </c>
      <c r="CP172" s="10" vm="50728">
        <v>0</v>
      </c>
      <c r="CQ172" s="10" vm="40319">
        <v>0</v>
      </c>
      <c r="CR172" s="10" vm="33753">
        <v>0</v>
      </c>
      <c r="CS172" s="10" vm="26955">
        <v>0</v>
      </c>
      <c r="CT172" s="10" vm="20299">
        <v>0</v>
      </c>
      <c r="CU172" s="10" vm="48940">
        <v>0</v>
      </c>
      <c r="CV172" s="10" vm="13513">
        <v>0</v>
      </c>
      <c r="CW172" s="10" vm="6946">
        <v>0</v>
      </c>
      <c r="CX172" s="10" vm="47358">
        <v>0</v>
      </c>
      <c r="CY172" s="10" vm="40094">
        <v>0</v>
      </c>
      <c r="CZ172" s="10" vm="33519">
        <v>0</v>
      </c>
      <c r="DA172" s="10" vm="26731">
        <v>0</v>
      </c>
      <c r="DB172" s="81" vm="20081">
        <v>0</v>
      </c>
      <c r="DC172" s="81" vm="45638">
        <v>0</v>
      </c>
      <c r="DD172" s="81" vm="13294">
        <v>0</v>
      </c>
      <c r="DE172" s="81" vm="6767">
        <v>0</v>
      </c>
      <c r="DF172" s="10" vm="43877">
        <v>158</v>
      </c>
      <c r="DG172" s="10" vm="39875">
        <v>0</v>
      </c>
      <c r="DH172" s="10" vm="33310">
        <v>8</v>
      </c>
      <c r="DI172" s="10" vm="26500">
        <v>150</v>
      </c>
      <c r="DJ172" s="10" vm="19864">
        <v>158</v>
      </c>
      <c r="DK172" s="10" vm="55386">
        <v>0</v>
      </c>
      <c r="DL172" s="10" vm="13077">
        <v>8</v>
      </c>
      <c r="DM172" s="10" vm="6550">
        <v>150</v>
      </c>
      <c r="DN172" s="10" vm="53627">
        <v>0</v>
      </c>
      <c r="DO172" s="10" vm="39646">
        <v>0</v>
      </c>
      <c r="DP172" s="10" vm="33130">
        <v>0</v>
      </c>
      <c r="DQ172" s="10" vm="26272">
        <v>0</v>
      </c>
      <c r="DR172" s="10" vm="19656">
        <v>0</v>
      </c>
      <c r="DS172" s="10" vm="52189">
        <v>0</v>
      </c>
      <c r="DT172" s="10" vm="12874">
        <v>0</v>
      </c>
      <c r="DU172" s="10" vm="6334">
        <v>0</v>
      </c>
      <c r="DV172" s="10" vm="50507">
        <v>0</v>
      </c>
      <c r="DW172" s="10" vm="39418">
        <v>0</v>
      </c>
      <c r="DX172" s="10" vm="32895">
        <v>0</v>
      </c>
      <c r="DY172" s="10" vm="26049">
        <v>0</v>
      </c>
      <c r="DZ172" s="10" vm="19436">
        <v>796</v>
      </c>
      <c r="EA172" s="10" vm="48719">
        <v>0</v>
      </c>
      <c r="EB172" s="10" vm="12665">
        <v>2299</v>
      </c>
      <c r="EC172" s="10" vm="63002">
        <v>-1503</v>
      </c>
      <c r="ED172" s="10" vm="47138">
        <v>0</v>
      </c>
      <c r="EE172" s="10" vm="39195">
        <v>0</v>
      </c>
      <c r="EF172" s="10" vm="32667">
        <v>0</v>
      </c>
      <c r="EG172" s="10" vm="25823">
        <v>0</v>
      </c>
      <c r="EH172" s="81" vm="19223">
        <v>0</v>
      </c>
      <c r="EI172" s="81" vm="45413">
        <v>0</v>
      </c>
      <c r="EJ172" s="81" vm="12447">
        <v>0</v>
      </c>
      <c r="EK172" s="81" vm="5961">
        <v>0</v>
      </c>
      <c r="EL172" s="10" vm="43662">
        <v>171</v>
      </c>
      <c r="EM172" s="10" vm="38976">
        <v>31</v>
      </c>
      <c r="EN172" s="10" vm="32457">
        <v>317</v>
      </c>
      <c r="EO172" s="10" vm="25596">
        <v>-177</v>
      </c>
      <c r="EP172" s="10" vm="19012">
        <v>967</v>
      </c>
      <c r="EQ172" s="10" vm="55170">
        <v>31</v>
      </c>
      <c r="ER172" s="10" vm="12228">
        <v>2616</v>
      </c>
      <c r="ES172" s="10" vm="5746">
        <v>-1680</v>
      </c>
      <c r="ET172" s="10" vm="53411">
        <v>1125</v>
      </c>
      <c r="EU172" s="10" vm="38743">
        <v>31</v>
      </c>
      <c r="EV172" s="10" vm="32274">
        <v>2624</v>
      </c>
      <c r="EW172" s="10" vm="25365">
        <v>-1530</v>
      </c>
      <c r="EX172" s="10" vm="18807">
        <v>75</v>
      </c>
      <c r="EY172" s="10" vm="52011">
        <v>29</v>
      </c>
      <c r="EZ172" s="10" vm="12028">
        <v>35</v>
      </c>
      <c r="FA172" s="10" vm="5532">
        <v>29</v>
      </c>
      <c r="FB172" s="10" vm="50277">
        <v>38877</v>
      </c>
      <c r="FC172" s="10" vm="38519">
        <v>0</v>
      </c>
      <c r="FD172" s="10" vm="32042">
        <v>38877</v>
      </c>
      <c r="FE172" s="10" vm="25135">
        <v>0</v>
      </c>
      <c r="FF172" s="10" vm="18587">
        <v>141</v>
      </c>
      <c r="FG172" s="10" vm="48497">
        <v>0</v>
      </c>
      <c r="FH172" s="10" vm="11851">
        <v>-1225</v>
      </c>
      <c r="FI172" s="10" vm="5321">
        <v>0</v>
      </c>
      <c r="FJ172" s="10" vm="46913">
        <v>466</v>
      </c>
      <c r="FK172" s="10" vm="38308">
        <v>0</v>
      </c>
      <c r="FL172" s="10" vm="31810">
        <v>38259</v>
      </c>
      <c r="FM172" s="10" vm="24900">
        <v>6504</v>
      </c>
      <c r="FN172" s="10" vm="18383">
        <v>558</v>
      </c>
      <c r="FO172" s="10" vm="65313">
        <v>0</v>
      </c>
      <c r="FP172" s="10" vm="11635">
        <v>0</v>
      </c>
      <c r="FQ172" s="10" vm="5106">
        <v>-235</v>
      </c>
      <c r="FR172" s="10" vm="43441">
        <v>0</v>
      </c>
      <c r="FS172" s="10" vm="38075">
        <v>0</v>
      </c>
      <c r="FT172" s="10" vm="31577">
        <v>6827</v>
      </c>
      <c r="FU172" s="10" vm="24676">
        <v>31432</v>
      </c>
      <c r="FV172" s="10" vm="18205">
        <v>32373</v>
      </c>
      <c r="FW172" s="81" vm="54950">
        <v>7893</v>
      </c>
      <c r="FX172" s="81" vm="11421">
        <v>489</v>
      </c>
      <c r="FY172" s="81" vm="4911">
        <v>-892</v>
      </c>
      <c r="FZ172" s="81" vm="53194">
        <v>-97</v>
      </c>
      <c r="GA172" s="81" vm="37861">
        <v>7393</v>
      </c>
      <c r="GB172" s="10" vm="31353">
        <v>1759</v>
      </c>
      <c r="GC172" s="10" vm="24446">
        <v>1155</v>
      </c>
      <c r="GD172" s="10" vm="17983">
        <v>604</v>
      </c>
      <c r="GE172" s="10" vm="51784">
        <v>0</v>
      </c>
      <c r="GF172" s="10" vm="11202">
        <v>0</v>
      </c>
      <c r="GG172" s="10" vm="4737">
        <v>0</v>
      </c>
      <c r="GH172" s="10" vm="50062">
        <v>0</v>
      </c>
      <c r="GI172" s="10" vm="37639">
        <v>0</v>
      </c>
      <c r="GJ172" s="10" vm="31128">
        <v>0</v>
      </c>
      <c r="GK172" s="10" vm="24220">
        <v>0</v>
      </c>
      <c r="GL172" s="10" vm="17767">
        <v>0</v>
      </c>
      <c r="GM172" s="10" vm="65624">
        <v>0</v>
      </c>
      <c r="GN172" s="10" vm="10992">
        <v>489</v>
      </c>
      <c r="GO172" s="10" vm="4523">
        <v>452</v>
      </c>
      <c r="GP172" s="10" vm="46686">
        <v>37</v>
      </c>
      <c r="GQ172" s="10" vm="37419">
        <v>0</v>
      </c>
      <c r="GR172" s="10" vm="30897">
        <v>0</v>
      </c>
      <c r="GS172" s="10" vm="23995">
        <v>0</v>
      </c>
      <c r="GT172" s="10" vm="17546">
        <v>2248</v>
      </c>
      <c r="GU172" s="10" vm="44989">
        <v>1607</v>
      </c>
      <c r="GV172" s="10" vm="10782">
        <v>641</v>
      </c>
      <c r="GW172" s="10" vm="4305">
        <v>18171</v>
      </c>
      <c r="GX172" s="81" vm="43223">
        <v>0</v>
      </c>
      <c r="GY172" s="10" vm="37194">
        <v>0</v>
      </c>
      <c r="GZ172" s="10" vm="30688">
        <v>0</v>
      </c>
      <c r="HA172" s="10" vm="23766">
        <v>0</v>
      </c>
      <c r="HB172" s="10" vm="17328">
        <v>0</v>
      </c>
      <c r="HC172" s="81" vm="54727">
        <v>0</v>
      </c>
      <c r="HD172" s="81" vm="10565">
        <v>42</v>
      </c>
      <c r="HE172" s="10" vm="4087">
        <v>18213</v>
      </c>
      <c r="HF172" s="10" vm="52962">
        <v>126</v>
      </c>
      <c r="HG172" s="10" vm="36974">
        <v>231</v>
      </c>
      <c r="HH172" s="10" vm="30498">
        <v>656</v>
      </c>
      <c r="HI172" s="10" vm="23542">
        <v>513</v>
      </c>
      <c r="HJ172" s="10" vm="17116">
        <v>0</v>
      </c>
      <c r="HK172" s="10" vm="51576">
        <v>0</v>
      </c>
      <c r="HL172" s="10" vm="10353">
        <v>0</v>
      </c>
      <c r="HM172" s="10" vm="3870">
        <v>0</v>
      </c>
      <c r="HN172" s="10" vm="49844">
        <v>939</v>
      </c>
      <c r="HO172" s="10" vm="36750">
        <v>2465</v>
      </c>
      <c r="HP172" s="10" vm="30264">
        <v>782</v>
      </c>
      <c r="HQ172" s="10" vm="23309">
        <v>868</v>
      </c>
      <c r="HR172" s="10" vm="16897">
        <v>1650</v>
      </c>
      <c r="HS172" s="10" vm="48116">
        <v>0</v>
      </c>
      <c r="HT172" s="10" vm="10145">
        <v>588</v>
      </c>
      <c r="HU172" s="10" vm="3656">
        <v>588</v>
      </c>
      <c r="HV172" s="10" vm="46481">
        <v>0</v>
      </c>
      <c r="HW172" s="10" vm="36521">
        <v>0</v>
      </c>
      <c r="HX172" s="10" vm="30031">
        <v>0</v>
      </c>
      <c r="HY172" s="10" vm="23076">
        <v>0</v>
      </c>
      <c r="HZ172" s="10" vm="16678">
        <v>0</v>
      </c>
      <c r="IA172" s="10" vm="44764">
        <v>0</v>
      </c>
      <c r="IB172" s="10" vm="9926">
        <v>0</v>
      </c>
      <c r="IC172" s="10" vm="3438">
        <v>0</v>
      </c>
      <c r="ID172" s="10" vm="43001">
        <v>9</v>
      </c>
      <c r="IE172" s="10" vm="36303">
        <v>43</v>
      </c>
      <c r="IF172" s="10" vm="29797">
        <v>24</v>
      </c>
      <c r="IG172" s="10" vm="22870">
        <v>76</v>
      </c>
      <c r="IH172" s="10" vm="16463">
        <v>141</v>
      </c>
      <c r="II172" s="10" vm="54512">
        <v>639</v>
      </c>
      <c r="IJ172" s="10" vm="9715">
        <v>0</v>
      </c>
      <c r="IK172" s="10" vm="3216">
        <v>0</v>
      </c>
      <c r="IL172" s="10" vm="52744">
        <v>-33</v>
      </c>
      <c r="IM172" s="10" vm="36072">
        <v>27</v>
      </c>
      <c r="IN172" s="10" vm="29561">
        <v>844</v>
      </c>
      <c r="IO172" s="81" vm="22677">
        <v>844</v>
      </c>
      <c r="IP172" s="10" vm="16246">
        <v>0</v>
      </c>
      <c r="IQ172" s="10" vm="51395">
        <v>-9</v>
      </c>
      <c r="IR172" s="10" vm="9507">
        <v>-7</v>
      </c>
      <c r="IS172" s="81" vm="2997">
        <v>64</v>
      </c>
      <c r="IT172" s="10" vm="49618">
        <v>64</v>
      </c>
    </row>
    <row r="173" spans="1:254" x14ac:dyDescent="0.25">
      <c r="A173" s="8" t="s">
        <v>300</v>
      </c>
      <c r="B173" s="8" t="s">
        <v>299</v>
      </c>
      <c r="C173" s="89">
        <v>44651</v>
      </c>
      <c r="D173" s="76" vm="16038">
        <v>12</v>
      </c>
      <c r="E173" s="10" vm="9291">
        <v>60536</v>
      </c>
      <c r="F173" s="10" vm="65530">
        <v>-46935</v>
      </c>
      <c r="G173" s="10" vm="42777">
        <v>-994</v>
      </c>
      <c r="H173" s="10" vm="59711">
        <v>12607</v>
      </c>
      <c r="I173" s="10" vm="29324">
        <v>848</v>
      </c>
      <c r="J173" s="10" vm="63509">
        <v>13455</v>
      </c>
      <c r="K173" s="10" vm="46304">
        <v>0</v>
      </c>
      <c r="L173" s="10" vm="15819">
        <v>-253</v>
      </c>
      <c r="M173" s="10" vm="9073">
        <v>0</v>
      </c>
      <c r="N173" s="10" vm="44550">
        <v>1</v>
      </c>
      <c r="O173" s="10" vm="42552">
        <v>-9878</v>
      </c>
      <c r="P173" s="10" vm="35838">
        <v>-607</v>
      </c>
      <c r="Q173" s="10" vm="29140">
        <v>0</v>
      </c>
      <c r="R173" s="10" vm="22446">
        <v>0</v>
      </c>
      <c r="S173" s="10" vm="56006">
        <v>0</v>
      </c>
      <c r="T173" s="10" vm="15606">
        <v>2718</v>
      </c>
      <c r="U173" s="10" vm="8857">
        <v>0</v>
      </c>
      <c r="V173" s="10" vm="54301">
        <v>2718</v>
      </c>
      <c r="W173" s="10" vm="42335">
        <v>0</v>
      </c>
      <c r="X173" s="10" vm="35602">
        <v>3930</v>
      </c>
      <c r="Y173" s="10" vm="29017">
        <v>0</v>
      </c>
      <c r="Z173" s="10" vm="22226">
        <v>0</v>
      </c>
      <c r="AA173" s="10" vm="66123">
        <v>6648</v>
      </c>
      <c r="AB173" s="10" vm="15415">
        <v>49760</v>
      </c>
      <c r="AC173" s="10" vm="8653">
        <v>4439</v>
      </c>
      <c r="AD173" s="10" vm="51181">
        <v>54199</v>
      </c>
      <c r="AE173" s="10" vm="42113">
        <v>2316</v>
      </c>
      <c r="AF173" s="10" vm="35367">
        <v>0</v>
      </c>
      <c r="AG173" s="10" vm="28784">
        <v>0</v>
      </c>
      <c r="AH173" s="10" vm="22004">
        <v>25</v>
      </c>
      <c r="AI173" s="10" vm="49388">
        <v>56540</v>
      </c>
      <c r="AJ173" s="10" vm="15213">
        <v>10204</v>
      </c>
      <c r="AK173" s="10" vm="63251">
        <v>4597</v>
      </c>
      <c r="AL173" s="10" vm="47809">
        <v>9217</v>
      </c>
      <c r="AM173" s="10" vm="41898">
        <v>9044</v>
      </c>
      <c r="AN173" s="10" vm="35142">
        <v>666</v>
      </c>
      <c r="AO173" s="10" vm="28559">
        <v>337</v>
      </c>
      <c r="AP173" s="10" vm="21788">
        <v>0</v>
      </c>
      <c r="AQ173" s="10" vm="46079">
        <v>8208</v>
      </c>
      <c r="AR173" s="10" vm="14994">
        <v>1170</v>
      </c>
      <c r="AS173" s="10" vm="8362">
        <v>1060</v>
      </c>
      <c r="AT173" s="10" vm="44322">
        <v>44503</v>
      </c>
      <c r="AU173" s="10" vm="41685">
        <v>12037</v>
      </c>
      <c r="AV173" s="10" vm="64901">
        <v>488</v>
      </c>
      <c r="AW173" s="10" vm="28333">
        <v>473792</v>
      </c>
      <c r="AX173" s="10" vm="21580">
        <v>0</v>
      </c>
      <c r="AY173" s="10" vm="66302">
        <v>6283</v>
      </c>
      <c r="AZ173" s="10" vm="14776">
        <v>0</v>
      </c>
      <c r="BA173" s="10" vm="8142">
        <v>0</v>
      </c>
      <c r="BB173" s="10" vm="54070">
        <v>22573</v>
      </c>
      <c r="BC173" s="10" vm="41455">
        <v>0</v>
      </c>
      <c r="BD173" s="10" vm="34821">
        <v>0</v>
      </c>
      <c r="BE173" s="10" vm="28103">
        <v>1562</v>
      </c>
      <c r="BF173" s="10" vm="21371">
        <v>0</v>
      </c>
      <c r="BG173" s="10" vm="65987">
        <v>504210</v>
      </c>
      <c r="BH173" s="10" vm="14569">
        <v>2201</v>
      </c>
      <c r="BI173" s="10" vm="7932">
        <v>878</v>
      </c>
      <c r="BJ173" s="10" vm="50963">
        <v>2518</v>
      </c>
      <c r="BK173" s="10" vm="41222">
        <v>0</v>
      </c>
      <c r="BL173" s="10" vm="34588">
        <v>3259</v>
      </c>
      <c r="BM173" s="10" vm="27873">
        <v>8856</v>
      </c>
      <c r="BN173" s="10" vm="21150">
        <v>4617</v>
      </c>
      <c r="BO173" s="10" vm="49163">
        <v>0</v>
      </c>
      <c r="BP173" s="10" vm="14367">
        <v>2313</v>
      </c>
      <c r="BQ173" s="10" vm="7745">
        <v>30139</v>
      </c>
      <c r="BR173" s="10" vm="47585">
        <v>37069</v>
      </c>
      <c r="BS173" s="10" vm="40999">
        <v>-28213</v>
      </c>
      <c r="BT173" s="10" vm="34362">
        <v>475997</v>
      </c>
      <c r="BU173" s="10" vm="27646">
        <v>205123</v>
      </c>
      <c r="BV173" s="10" vm="20929">
        <v>0</v>
      </c>
      <c r="BW173" s="10" vm="45856">
        <v>0</v>
      </c>
      <c r="BX173" s="10" vm="14151">
        <v>192849</v>
      </c>
      <c r="BY173" s="10" vm="7577">
        <v>0</v>
      </c>
      <c r="BZ173" s="10" vm="44104">
        <v>0</v>
      </c>
      <c r="CA173" s="10" vm="40788">
        <v>2062</v>
      </c>
      <c r="CB173" s="10" vm="64767">
        <v>400034</v>
      </c>
      <c r="CC173" s="10" vm="27419">
        <v>7128</v>
      </c>
      <c r="CD173" s="10" vm="100623">
        <v>0</v>
      </c>
      <c r="CE173" s="10" vm="55602">
        <v>68835</v>
      </c>
      <c r="CF173" s="10" vm="13933">
        <v>67474</v>
      </c>
      <c r="CG173" s="10" vm="7363">
        <v>0</v>
      </c>
      <c r="CH173" s="10" vm="53852">
        <v>1361</v>
      </c>
      <c r="CI173" s="10" vm="40554">
        <v>0</v>
      </c>
      <c r="CJ173" s="10" vm="33984">
        <v>0</v>
      </c>
      <c r="CK173" s="10" vm="27195">
        <v>68835</v>
      </c>
      <c r="CL173" s="10" vm="20514">
        <v>937</v>
      </c>
      <c r="CM173" s="10" vm="65902">
        <v>994</v>
      </c>
      <c r="CN173" s="10" vm="13723">
        <v>0</v>
      </c>
      <c r="CO173" s="10" vm="7147">
        <v>-57</v>
      </c>
      <c r="CP173" s="10" vm="50733">
        <v>439</v>
      </c>
      <c r="CQ173" s="10" vm="40324">
        <v>0</v>
      </c>
      <c r="CR173" s="10" vm="33750">
        <v>439</v>
      </c>
      <c r="CS173" s="10" vm="26961">
        <v>0</v>
      </c>
      <c r="CT173" s="10" vm="20295">
        <v>0</v>
      </c>
      <c r="CU173" s="10" vm="48937">
        <v>0</v>
      </c>
      <c r="CV173" s="10" vm="13517">
        <v>82</v>
      </c>
      <c r="CW173" s="10" vm="6949">
        <v>-82</v>
      </c>
      <c r="CX173" s="10" vm="47363">
        <v>80</v>
      </c>
      <c r="CY173" s="10" vm="40099">
        <v>0</v>
      </c>
      <c r="CZ173" s="10" vm="33517">
        <v>84</v>
      </c>
      <c r="DA173" s="10" vm="26738">
        <v>-4</v>
      </c>
      <c r="DB173" s="81" vm="20076">
        <v>999</v>
      </c>
      <c r="DC173" s="81" vm="45635">
        <v>0</v>
      </c>
      <c r="DD173" s="81" vm="13299">
        <v>0</v>
      </c>
      <c r="DE173" s="81" vm="6770">
        <v>999</v>
      </c>
      <c r="DF173" s="10" vm="43883">
        <v>128</v>
      </c>
      <c r="DG173" s="10" vm="39882">
        <v>0</v>
      </c>
      <c r="DH173" s="10" vm="33309">
        <v>350</v>
      </c>
      <c r="DI173" s="10" vm="26503">
        <v>-222</v>
      </c>
      <c r="DJ173" s="10" vm="19860">
        <v>2583</v>
      </c>
      <c r="DK173" s="10" vm="55383">
        <v>994</v>
      </c>
      <c r="DL173" s="10" vm="13082">
        <v>955</v>
      </c>
      <c r="DM173" s="10" vm="6553">
        <v>634</v>
      </c>
      <c r="DN173" s="10" vm="53632">
        <v>0</v>
      </c>
      <c r="DO173" s="10" vm="39652">
        <v>0</v>
      </c>
      <c r="DP173" s="10" vm="33128">
        <v>0</v>
      </c>
      <c r="DQ173" s="10" vm="26273">
        <v>0</v>
      </c>
      <c r="DR173" s="10" vm="19653">
        <v>0</v>
      </c>
      <c r="DS173" s="10" vm="52187">
        <v>0</v>
      </c>
      <c r="DT173" s="10" vm="12878">
        <v>0</v>
      </c>
      <c r="DU173" s="10" vm="6337">
        <v>0</v>
      </c>
      <c r="DV173" s="10" vm="50513">
        <v>0</v>
      </c>
      <c r="DW173" s="10" vm="39423">
        <v>0</v>
      </c>
      <c r="DX173" s="10" vm="32893">
        <v>0</v>
      </c>
      <c r="DY173" s="10" vm="26050">
        <v>0</v>
      </c>
      <c r="DZ173" s="10" vm="19433">
        <v>1413</v>
      </c>
      <c r="EA173" s="10" vm="48715">
        <v>0</v>
      </c>
      <c r="EB173" s="10" vm="12670">
        <v>614</v>
      </c>
      <c r="EC173" s="10" vm="6142">
        <v>799</v>
      </c>
      <c r="ED173" s="10" vm="47143">
        <v>0</v>
      </c>
      <c r="EE173" s="10" vm="39200">
        <v>0</v>
      </c>
      <c r="EF173" s="10" vm="32664">
        <v>0</v>
      </c>
      <c r="EG173" s="10" vm="25824">
        <v>0</v>
      </c>
      <c r="EH173" s="81" vm="19218">
        <v>0</v>
      </c>
      <c r="EI173" s="81" vm="45409">
        <v>0</v>
      </c>
      <c r="EJ173" s="81" vm="12451">
        <v>0</v>
      </c>
      <c r="EK173" s="81" vm="5964">
        <v>0</v>
      </c>
      <c r="EL173" s="10" vm="43666">
        <v>0</v>
      </c>
      <c r="EM173" s="10" vm="38981">
        <v>0</v>
      </c>
      <c r="EN173" s="10" vm="64610">
        <v>863</v>
      </c>
      <c r="EO173" s="10" vm="25593">
        <v>-863</v>
      </c>
      <c r="EP173" s="10" vm="19007">
        <v>1413</v>
      </c>
      <c r="EQ173" s="10" vm="55166">
        <v>0</v>
      </c>
      <c r="ER173" s="10" vm="12232">
        <v>1477</v>
      </c>
      <c r="ES173" s="10" vm="5749">
        <v>-64</v>
      </c>
      <c r="ET173" s="10" vm="53416">
        <v>3996</v>
      </c>
      <c r="EU173" s="10" vm="38749">
        <v>994</v>
      </c>
      <c r="EV173" s="10" vm="32270">
        <v>2432</v>
      </c>
      <c r="EW173" s="10" vm="25362">
        <v>570</v>
      </c>
      <c r="EX173" s="10" vm="18803">
        <v>1770</v>
      </c>
      <c r="EY173" s="10" vm="52006">
        <v>689</v>
      </c>
      <c r="EZ173" s="10" vm="12031">
        <v>892</v>
      </c>
      <c r="FA173" s="10" vm="5534">
        <v>689</v>
      </c>
      <c r="FB173" s="10" vm="50282">
        <v>569197</v>
      </c>
      <c r="FC173" s="10" vm="38524">
        <v>0</v>
      </c>
      <c r="FD173" s="10" vm="32039">
        <v>569197</v>
      </c>
      <c r="FE173" s="10" vm="25133">
        <v>3814</v>
      </c>
      <c r="FF173" s="10" vm="18584">
        <v>7913</v>
      </c>
      <c r="FG173" s="10" vm="48495">
        <v>0</v>
      </c>
      <c r="FH173" s="10" vm="11855">
        <v>-4340</v>
      </c>
      <c r="FI173" s="10" vm="5324">
        <v>0</v>
      </c>
      <c r="FJ173" s="10" vm="46918">
        <v>0</v>
      </c>
      <c r="FK173" s="10" vm="38313">
        <v>0</v>
      </c>
      <c r="FL173" s="10" vm="31807">
        <v>576584</v>
      </c>
      <c r="FM173" s="10" vm="24898">
        <v>96473</v>
      </c>
      <c r="FN173" s="10" vm="64076">
        <v>7853</v>
      </c>
      <c r="FO173" s="10" vm="45198">
        <v>-321</v>
      </c>
      <c r="FP173" s="10" vm="11639">
        <v>0</v>
      </c>
      <c r="FQ173" s="10" vm="5109">
        <v>-1213</v>
      </c>
      <c r="FR173" s="10" vm="43446">
        <v>0</v>
      </c>
      <c r="FS173" s="10" vm="38081">
        <v>0</v>
      </c>
      <c r="FT173" s="10" vm="31573">
        <v>102792</v>
      </c>
      <c r="FU173" s="10" vm="24674">
        <v>473792</v>
      </c>
      <c r="FV173" s="10" vm="18200">
        <v>472724</v>
      </c>
      <c r="FW173" s="81" vm="54946">
        <v>20470</v>
      </c>
      <c r="FX173" s="81" vm="11425">
        <v>2710</v>
      </c>
      <c r="FY173" s="81" vm="4914">
        <v>0</v>
      </c>
      <c r="FZ173" s="81" vm="53199">
        <v>-607</v>
      </c>
      <c r="GA173" s="81" vm="37867">
        <v>22573</v>
      </c>
      <c r="GB173" s="10" vm="31350">
        <v>420</v>
      </c>
      <c r="GC173" s="10" vm="24444">
        <v>258</v>
      </c>
      <c r="GD173" s="10" vm="17980">
        <v>162</v>
      </c>
      <c r="GE173" s="10" vm="51782">
        <v>393</v>
      </c>
      <c r="GF173" s="10" vm="11206">
        <v>190</v>
      </c>
      <c r="GG173" s="10" vm="4740">
        <v>203</v>
      </c>
      <c r="GH173" s="10" vm="50068">
        <v>1151</v>
      </c>
      <c r="GI173" s="10" vm="37645">
        <v>736</v>
      </c>
      <c r="GJ173" s="10" vm="31125">
        <v>415</v>
      </c>
      <c r="GK173" s="10" vm="24218">
        <v>0</v>
      </c>
      <c r="GL173" s="10" vm="17763">
        <v>0</v>
      </c>
      <c r="GM173" s="10" vm="48290">
        <v>0</v>
      </c>
      <c r="GN173" s="10" vm="10995">
        <v>591</v>
      </c>
      <c r="GO173" s="10" vm="4526">
        <v>523</v>
      </c>
      <c r="GP173" s="10" vm="46691">
        <v>68</v>
      </c>
      <c r="GQ173" s="10" vm="37424">
        <v>0</v>
      </c>
      <c r="GR173" s="10" vm="30893">
        <v>0</v>
      </c>
      <c r="GS173" s="10" vm="23993">
        <v>0</v>
      </c>
      <c r="GT173" s="10" vm="17541">
        <v>2555</v>
      </c>
      <c r="GU173" s="10" vm="44986">
        <v>1707</v>
      </c>
      <c r="GV173" s="10" vm="10786">
        <v>848</v>
      </c>
      <c r="GW173" s="10" vm="4308">
        <v>422</v>
      </c>
      <c r="GX173" s="81" vm="43228">
        <v>0</v>
      </c>
      <c r="GY173" s="10" vm="37200">
        <v>0</v>
      </c>
      <c r="GZ173" s="10" vm="30685">
        <v>115</v>
      </c>
      <c r="HA173" s="10" vm="23764">
        <v>0</v>
      </c>
      <c r="HB173" s="10" vm="17324">
        <v>0</v>
      </c>
      <c r="HC173" s="81" vm="54725">
        <v>0</v>
      </c>
      <c r="HD173" s="81" vm="10569">
        <v>2722</v>
      </c>
      <c r="HE173" s="10" vm="4090">
        <v>3259</v>
      </c>
      <c r="HF173" s="10" vm="52967">
        <v>671</v>
      </c>
      <c r="HG173" s="10" vm="36980">
        <v>2489</v>
      </c>
      <c r="HH173" s="10" vm="30494">
        <v>20334</v>
      </c>
      <c r="HI173" s="10" vm="23540">
        <v>645</v>
      </c>
      <c r="HJ173" s="10" vm="17112">
        <v>3873</v>
      </c>
      <c r="HK173" s="10" vm="51574">
        <v>0</v>
      </c>
      <c r="HL173" s="10" vm="10357">
        <v>0</v>
      </c>
      <c r="HM173" s="10" vm="3873">
        <v>0</v>
      </c>
      <c r="HN173" s="10" vm="49848">
        <v>2127</v>
      </c>
      <c r="HO173" s="10" vm="36754">
        <v>30139</v>
      </c>
      <c r="HP173" s="10" vm="30260">
        <v>898</v>
      </c>
      <c r="HQ173" s="10" vm="23307">
        <v>1164</v>
      </c>
      <c r="HR173" s="10" vm="16894">
        <v>2062</v>
      </c>
      <c r="HS173" s="10" vm="48114">
        <v>0</v>
      </c>
      <c r="HT173" s="10" vm="10149">
        <v>0</v>
      </c>
      <c r="HU173" s="10" vm="3659">
        <v>0</v>
      </c>
      <c r="HV173" s="10" vm="46484">
        <v>9600</v>
      </c>
      <c r="HW173" s="10" vm="36526">
        <v>437</v>
      </c>
      <c r="HX173" s="10" vm="30028">
        <v>0</v>
      </c>
      <c r="HY173" s="10" vm="23074">
        <v>0</v>
      </c>
      <c r="HZ173" s="10" vm="16674">
        <v>0</v>
      </c>
      <c r="IA173" s="10" vm="44762">
        <v>0</v>
      </c>
      <c r="IB173" s="10" vm="9930">
        <v>-159</v>
      </c>
      <c r="IC173" s="10" vm="3441">
        <v>9878</v>
      </c>
      <c r="ID173" s="10" vm="43006">
        <v>16</v>
      </c>
      <c r="IE173" s="10" vm="36308">
        <v>33</v>
      </c>
      <c r="IF173" s="10" vm="29793">
        <v>0</v>
      </c>
      <c r="IG173" s="10" vm="22868">
        <v>49</v>
      </c>
      <c r="IH173" s="10" vm="16458">
        <v>7913</v>
      </c>
      <c r="II173" s="10" vm="54508">
        <v>8765</v>
      </c>
      <c r="IJ173" s="10" vm="9718">
        <v>1170</v>
      </c>
      <c r="IK173" s="10" vm="3219">
        <v>20</v>
      </c>
      <c r="IL173" s="10" vm="52750">
        <v>-42</v>
      </c>
      <c r="IM173" s="10" vm="36078">
        <v>-2</v>
      </c>
      <c r="IN173" s="10" vm="29558">
        <v>11357</v>
      </c>
      <c r="IO173" s="81" vm="22675">
        <v>11357</v>
      </c>
      <c r="IP173" s="10" vm="16243">
        <v>0</v>
      </c>
      <c r="IQ173" s="10" vm="51392">
        <v>-1</v>
      </c>
      <c r="IR173" s="10" vm="9511">
        <v>0</v>
      </c>
      <c r="IS173" s="81" vm="3000">
        <v>301</v>
      </c>
      <c r="IT173" s="10" vm="49623">
        <v>301</v>
      </c>
    </row>
    <row r="174" spans="1:254" x14ac:dyDescent="0.25">
      <c r="A174" s="8" t="s">
        <v>502</v>
      </c>
      <c r="B174" s="8" t="s">
        <v>501</v>
      </c>
      <c r="C174" s="89">
        <v>44651</v>
      </c>
      <c r="D174" s="76" vm="16035">
        <v>12</v>
      </c>
      <c r="E174" s="10" vm="9289">
        <v>16439</v>
      </c>
      <c r="F174" s="10" vm="65526">
        <v>-16323</v>
      </c>
      <c r="G174" s="10" vm="42774">
        <v>0</v>
      </c>
      <c r="H174" s="10" vm="59715">
        <v>116</v>
      </c>
      <c r="I174" s="10" vm="29327">
        <v>50</v>
      </c>
      <c r="J174" s="10" vm="63514">
        <v>166</v>
      </c>
      <c r="K174" s="10" vm="46308">
        <v>0</v>
      </c>
      <c r="L174" s="10" vm="15815">
        <v>0</v>
      </c>
      <c r="M174" s="10" vm="9071">
        <v>0</v>
      </c>
      <c r="N174" s="10" vm="44545">
        <v>0</v>
      </c>
      <c r="O174" s="10" vm="42548">
        <v>-173</v>
      </c>
      <c r="P174" s="10" vm="35842">
        <v>0</v>
      </c>
      <c r="Q174" s="10" vm="64420">
        <v>158</v>
      </c>
      <c r="R174" s="10" vm="22452">
        <v>0</v>
      </c>
      <c r="S174" s="10" vm="56012">
        <v>0</v>
      </c>
      <c r="T174" s="10" vm="15603">
        <v>151</v>
      </c>
      <c r="U174" s="10" vm="8855">
        <v>0</v>
      </c>
      <c r="V174" s="10" vm="54297">
        <v>151</v>
      </c>
      <c r="W174" s="10" vm="42331">
        <v>3944</v>
      </c>
      <c r="X174" s="10" vm="35606">
        <v>0</v>
      </c>
      <c r="Y174" s="10" vm="29020">
        <v>0</v>
      </c>
      <c r="Z174" s="10" vm="22230">
        <v>0</v>
      </c>
      <c r="AA174" s="10" vm="52562">
        <v>4095</v>
      </c>
      <c r="AB174" s="10" vm="15412">
        <v>15016</v>
      </c>
      <c r="AC174" s="10" vm="8651">
        <v>746</v>
      </c>
      <c r="AD174" s="10" vm="51177">
        <v>15762</v>
      </c>
      <c r="AE174" s="10" vm="42109">
        <v>0</v>
      </c>
      <c r="AF174" s="10" vm="35371">
        <v>387</v>
      </c>
      <c r="AG174" s="10" vm="28787">
        <v>0</v>
      </c>
      <c r="AH174" s="10" vm="22008">
        <v>0</v>
      </c>
      <c r="AI174" s="10" vm="49392">
        <v>16149</v>
      </c>
      <c r="AJ174" s="10" vm="15210">
        <v>2096</v>
      </c>
      <c r="AK174" s="10" vm="100577">
        <v>1525</v>
      </c>
      <c r="AL174" s="10" vm="47806">
        <v>1023</v>
      </c>
      <c r="AM174" s="10" vm="41895">
        <v>298</v>
      </c>
      <c r="AN174" s="10" vm="35146">
        <v>594</v>
      </c>
      <c r="AO174" s="10" vm="28562">
        <v>138</v>
      </c>
      <c r="AP174" s="10" vm="21794">
        <v>9657</v>
      </c>
      <c r="AQ174" s="10" vm="46084">
        <v>512</v>
      </c>
      <c r="AR174" s="10" vm="14991">
        <v>233</v>
      </c>
      <c r="AS174" s="10" vm="8360">
        <v>0</v>
      </c>
      <c r="AT174" s="10" vm="44317">
        <v>16076</v>
      </c>
      <c r="AU174" s="10" vm="41680">
        <v>73</v>
      </c>
      <c r="AV174" s="10" vm="34966">
        <v>0</v>
      </c>
      <c r="AW174" s="10" vm="28336">
        <v>0</v>
      </c>
      <c r="AX174" s="10" vm="21585">
        <v>16135</v>
      </c>
      <c r="AY174" s="10" vm="55815">
        <v>2078</v>
      </c>
      <c r="AZ174" s="10" vm="14773">
        <v>0</v>
      </c>
      <c r="BA174" s="10" vm="8140">
        <v>0</v>
      </c>
      <c r="BB174" s="10" vm="54066">
        <v>612</v>
      </c>
      <c r="BC174" s="10" vm="41451">
        <v>0</v>
      </c>
      <c r="BD174" s="10" vm="34825">
        <v>0</v>
      </c>
      <c r="BE174" s="10" vm="28106">
        <v>0</v>
      </c>
      <c r="BF174" s="10" vm="21376">
        <v>0</v>
      </c>
      <c r="BG174" s="10" vm="65990">
        <v>18825</v>
      </c>
      <c r="BH174" s="10" vm="14566">
        <v>0</v>
      </c>
      <c r="BI174" s="10" vm="7930">
        <v>1473</v>
      </c>
      <c r="BJ174" s="10" vm="50959">
        <v>1801</v>
      </c>
      <c r="BK174" s="10" vm="41218">
        <v>0</v>
      </c>
      <c r="BL174" s="10" vm="34592">
        <v>0</v>
      </c>
      <c r="BM174" s="10" vm="27876">
        <v>3274</v>
      </c>
      <c r="BN174" s="10" vm="21154">
        <v>0</v>
      </c>
      <c r="BO174" s="10" vm="49167">
        <v>0</v>
      </c>
      <c r="BP174" s="10" vm="14364">
        <v>0</v>
      </c>
      <c r="BQ174" s="10" vm="7743">
        <v>645</v>
      </c>
      <c r="BR174" s="10" vm="47582">
        <v>645</v>
      </c>
      <c r="BS174" s="10" vm="40996">
        <v>2629</v>
      </c>
      <c r="BT174" s="10" vm="64806">
        <v>21454</v>
      </c>
      <c r="BU174" s="10" vm="27649">
        <v>1000</v>
      </c>
      <c r="BV174" s="10" vm="20936">
        <v>0</v>
      </c>
      <c r="BW174" s="10" vm="45860">
        <v>0</v>
      </c>
      <c r="BX174" s="10" vm="14148">
        <v>0</v>
      </c>
      <c r="BY174" s="10" vm="7575">
        <v>0</v>
      </c>
      <c r="BZ174" s="10" vm="44099">
        <v>0</v>
      </c>
      <c r="CA174" s="10" vm="40783">
        <v>0</v>
      </c>
      <c r="CB174" s="10" vm="34170">
        <v>1000</v>
      </c>
      <c r="CC174" s="10" vm="27422">
        <v>0</v>
      </c>
      <c r="CD174" s="10" vm="20724">
        <v>264</v>
      </c>
      <c r="CE174" s="10" vm="55607">
        <v>20190</v>
      </c>
      <c r="CF174" s="10" vm="13930">
        <v>11387</v>
      </c>
      <c r="CG174" s="10" vm="7361">
        <v>8803</v>
      </c>
      <c r="CH174" s="10" vm="53848">
        <v>0</v>
      </c>
      <c r="CI174" s="10" vm="40550">
        <v>0</v>
      </c>
      <c r="CJ174" s="10" vm="33988">
        <v>0</v>
      </c>
      <c r="CK174" s="10" vm="27198">
        <v>20190</v>
      </c>
      <c r="CL174" s="10" vm="20520">
        <v>0</v>
      </c>
      <c r="CM174" s="10" vm="65905">
        <v>0</v>
      </c>
      <c r="CN174" s="10" vm="13720">
        <v>0</v>
      </c>
      <c r="CO174" s="10" vm="7145">
        <v>0</v>
      </c>
      <c r="CP174" s="10" vm="50729">
        <v>243</v>
      </c>
      <c r="CQ174" s="10" vm="40320">
        <v>0</v>
      </c>
      <c r="CR174" s="10" vm="33754">
        <v>233</v>
      </c>
      <c r="CS174" s="10" vm="26964">
        <v>10</v>
      </c>
      <c r="CT174" s="10" vm="20300">
        <v>0</v>
      </c>
      <c r="CU174" s="10" vm="48941">
        <v>0</v>
      </c>
      <c r="CV174" s="10" vm="13514">
        <v>0</v>
      </c>
      <c r="CW174" s="10" vm="6947">
        <v>0</v>
      </c>
      <c r="CX174" s="10" vm="47359">
        <v>0</v>
      </c>
      <c r="CY174" s="10" vm="40095">
        <v>0</v>
      </c>
      <c r="CZ174" s="10" vm="33520">
        <v>0</v>
      </c>
      <c r="DA174" s="10" vm="26740">
        <v>0</v>
      </c>
      <c r="DB174" s="81" vm="20082">
        <v>0</v>
      </c>
      <c r="DC174" s="81" vm="45639">
        <v>0</v>
      </c>
      <c r="DD174" s="81" vm="13295">
        <v>0</v>
      </c>
      <c r="DE174" s="81" vm="6768">
        <v>0</v>
      </c>
      <c r="DF174" s="10" vm="43878">
        <v>0</v>
      </c>
      <c r="DG174" s="10" vm="39876">
        <v>0</v>
      </c>
      <c r="DH174" s="10" vm="64692">
        <v>0</v>
      </c>
      <c r="DI174" s="10" vm="26505">
        <v>0</v>
      </c>
      <c r="DJ174" s="10" vm="19865">
        <v>243</v>
      </c>
      <c r="DK174" s="10" vm="55387">
        <v>0</v>
      </c>
      <c r="DL174" s="10" vm="13078">
        <v>233</v>
      </c>
      <c r="DM174" s="10" vm="6551">
        <v>10</v>
      </c>
      <c r="DN174" s="10" vm="53628">
        <v>0</v>
      </c>
      <c r="DO174" s="10" vm="39647">
        <v>0</v>
      </c>
      <c r="DP174" s="10" vm="33131">
        <v>0</v>
      </c>
      <c r="DQ174" s="10" vm="26275">
        <v>0</v>
      </c>
      <c r="DR174" s="10" vm="19657">
        <v>0</v>
      </c>
      <c r="DS174" s="10" vm="100750">
        <v>0</v>
      </c>
      <c r="DT174" s="10" vm="12875">
        <v>0</v>
      </c>
      <c r="DU174" s="10" vm="6335">
        <v>0</v>
      </c>
      <c r="DV174" s="10" vm="50508">
        <v>0</v>
      </c>
      <c r="DW174" s="10" vm="39419">
        <v>0</v>
      </c>
      <c r="DX174" s="10" vm="32896">
        <v>0</v>
      </c>
      <c r="DY174" s="10" vm="26052">
        <v>0</v>
      </c>
      <c r="DZ174" s="10" vm="19437">
        <v>0</v>
      </c>
      <c r="EA174" s="10" vm="48720">
        <v>0</v>
      </c>
      <c r="EB174" s="10" vm="12666">
        <v>0</v>
      </c>
      <c r="EC174" s="10" vm="6140">
        <v>0</v>
      </c>
      <c r="ED174" s="10" vm="47139">
        <v>0</v>
      </c>
      <c r="EE174" s="10" vm="39196">
        <v>0</v>
      </c>
      <c r="EF174" s="10" vm="32668">
        <v>0</v>
      </c>
      <c r="EG174" s="10" vm="25827">
        <v>0</v>
      </c>
      <c r="EH174" s="81" vm="19224">
        <v>0</v>
      </c>
      <c r="EI174" s="81" vm="45414">
        <v>0</v>
      </c>
      <c r="EJ174" s="81" vm="12448">
        <v>0</v>
      </c>
      <c r="EK174" s="81" vm="5962">
        <v>0</v>
      </c>
      <c r="EL174" s="10" vm="43663">
        <v>47</v>
      </c>
      <c r="EM174" s="10" vm="38977">
        <v>0</v>
      </c>
      <c r="EN174" s="10" vm="64611">
        <v>14</v>
      </c>
      <c r="EO174" s="10" vm="25597">
        <v>33</v>
      </c>
      <c r="EP174" s="10" vm="64109">
        <v>47</v>
      </c>
      <c r="EQ174" s="10" vm="55171">
        <v>0</v>
      </c>
      <c r="ER174" s="10" vm="12229">
        <v>14</v>
      </c>
      <c r="ES174" s="10" vm="5747">
        <v>33</v>
      </c>
      <c r="ET174" s="10" vm="53412">
        <v>290</v>
      </c>
      <c r="EU174" s="10" vm="38744">
        <v>0</v>
      </c>
      <c r="EV174" s="10" vm="32275">
        <v>247</v>
      </c>
      <c r="EW174" s="10" vm="25366">
        <v>43</v>
      </c>
      <c r="EX174" s="10" vm="18808">
        <v>1301</v>
      </c>
      <c r="EY174" s="10" vm="52012">
        <v>-43</v>
      </c>
      <c r="EZ174" s="10" vm="12029">
        <v>131</v>
      </c>
      <c r="FA174" s="10" vm="5533">
        <v>-43</v>
      </c>
      <c r="FB174" s="10" vm="50278">
        <v>4219</v>
      </c>
      <c r="FC174" s="10" vm="38520">
        <v>10152</v>
      </c>
      <c r="FD174" s="10" vm="32043">
        <v>14371</v>
      </c>
      <c r="FE174" s="10" vm="25136">
        <v>186</v>
      </c>
      <c r="FF174" s="10" vm="18588">
        <v>525</v>
      </c>
      <c r="FG174" s="10" vm="48498">
        <v>0</v>
      </c>
      <c r="FH174" s="10" vm="11852">
        <v>-533</v>
      </c>
      <c r="FI174" s="10" vm="5322">
        <v>0</v>
      </c>
      <c r="FJ174" s="10" vm="46914">
        <v>0</v>
      </c>
      <c r="FK174" s="10" vm="38309">
        <v>3801</v>
      </c>
      <c r="FL174" s="10" vm="31811">
        <v>18350</v>
      </c>
      <c r="FM174" s="10" vm="24901">
        <v>1958</v>
      </c>
      <c r="FN174" s="10" vm="64077">
        <v>468</v>
      </c>
      <c r="FO174" s="10" vm="45201">
        <v>233</v>
      </c>
      <c r="FP174" s="10" vm="11636">
        <v>0</v>
      </c>
      <c r="FQ174" s="10" vm="5107">
        <v>-444</v>
      </c>
      <c r="FR174" s="10" vm="43442">
        <v>0</v>
      </c>
      <c r="FS174" s="10" vm="38076">
        <v>0</v>
      </c>
      <c r="FT174" s="10" vm="31578">
        <v>2215</v>
      </c>
      <c r="FU174" s="10" vm="24677">
        <v>16135</v>
      </c>
      <c r="FV174" s="10" vm="18206">
        <v>12413</v>
      </c>
      <c r="FW174" s="81" vm="54951">
        <v>588</v>
      </c>
      <c r="FX174" s="81" vm="11422">
        <v>0</v>
      </c>
      <c r="FY174" s="81" vm="4912">
        <v>0</v>
      </c>
      <c r="FZ174" s="81" vm="53195">
        <v>24</v>
      </c>
      <c r="GA174" s="81" vm="37862">
        <v>612</v>
      </c>
      <c r="GB174" s="10" vm="100657">
        <v>0</v>
      </c>
      <c r="GC174" s="10" vm="24447">
        <v>0</v>
      </c>
      <c r="GD174" s="10" vm="17984">
        <v>0</v>
      </c>
      <c r="GE174" s="10" vm="51785">
        <v>0</v>
      </c>
      <c r="GF174" s="10" vm="11203">
        <v>0</v>
      </c>
      <c r="GG174" s="10" vm="4738">
        <v>0</v>
      </c>
      <c r="GH174" s="10" vm="50063">
        <v>0</v>
      </c>
      <c r="GI174" s="10" vm="37640">
        <v>0</v>
      </c>
      <c r="GJ174" s="10" vm="31129">
        <v>0</v>
      </c>
      <c r="GK174" s="10" vm="24221">
        <v>0</v>
      </c>
      <c r="GL174" s="10" vm="17768">
        <v>0</v>
      </c>
      <c r="GM174" s="10" vm="65625">
        <v>0</v>
      </c>
      <c r="GN174" s="10" vm="10993">
        <v>110</v>
      </c>
      <c r="GO174" s="10" vm="4524">
        <v>70</v>
      </c>
      <c r="GP174" s="10" vm="46687">
        <v>40</v>
      </c>
      <c r="GQ174" s="10" vm="37420">
        <v>16</v>
      </c>
      <c r="GR174" s="10" vm="30898">
        <v>6</v>
      </c>
      <c r="GS174" s="10" vm="23996">
        <v>10</v>
      </c>
      <c r="GT174" s="10" vm="17547">
        <v>126</v>
      </c>
      <c r="GU174" s="10" vm="44990">
        <v>76</v>
      </c>
      <c r="GV174" s="10" vm="10783">
        <v>50</v>
      </c>
      <c r="GW174" s="10" vm="4306">
        <v>0</v>
      </c>
      <c r="GX174" s="81" vm="43224">
        <v>0</v>
      </c>
      <c r="GY174" s="10" vm="37195">
        <v>0</v>
      </c>
      <c r="GZ174" s="10" vm="30689">
        <v>0</v>
      </c>
      <c r="HA174" s="10" vm="23767">
        <v>0</v>
      </c>
      <c r="HB174" s="10" vm="17329">
        <v>0</v>
      </c>
      <c r="HC174" s="81" vm="54728">
        <v>0</v>
      </c>
      <c r="HD174" s="81" vm="10566">
        <v>0</v>
      </c>
      <c r="HE174" s="10" vm="4088">
        <v>0</v>
      </c>
      <c r="HF174" s="10" vm="52963">
        <v>132</v>
      </c>
      <c r="HG174" s="10" vm="36975">
        <v>0</v>
      </c>
      <c r="HH174" s="10" vm="30499">
        <v>81</v>
      </c>
      <c r="HI174" s="10" vm="23543">
        <v>0</v>
      </c>
      <c r="HJ174" s="10" vm="17117">
        <v>417</v>
      </c>
      <c r="HK174" s="10" vm="65777">
        <v>0</v>
      </c>
      <c r="HL174" s="10" vm="10354">
        <v>0</v>
      </c>
      <c r="HM174" s="10" vm="3871">
        <v>0</v>
      </c>
      <c r="HN174" s="10" vm="49845">
        <v>15</v>
      </c>
      <c r="HO174" s="10" vm="36751">
        <v>645</v>
      </c>
      <c r="HP174" s="10" vm="30265">
        <v>0</v>
      </c>
      <c r="HQ174" s="10" vm="23310">
        <v>0</v>
      </c>
      <c r="HR174" s="10" vm="16898">
        <v>0</v>
      </c>
      <c r="HS174" s="10" vm="48117">
        <v>0</v>
      </c>
      <c r="HT174" s="10" vm="10146">
        <v>264</v>
      </c>
      <c r="HU174" s="10" vm="3657">
        <v>264</v>
      </c>
      <c r="HV174" s="10" vm="46482">
        <v>73</v>
      </c>
      <c r="HW174" s="10" vm="36522">
        <v>0</v>
      </c>
      <c r="HX174" s="10" vm="30032">
        <v>100</v>
      </c>
      <c r="HY174" s="10" vm="23077">
        <v>0</v>
      </c>
      <c r="HZ174" s="10" vm="16679">
        <v>0</v>
      </c>
      <c r="IA174" s="10" vm="44765">
        <v>0</v>
      </c>
      <c r="IB174" s="10" vm="9927">
        <v>0</v>
      </c>
      <c r="IC174" s="10" vm="3439">
        <v>173</v>
      </c>
      <c r="ID174" s="10" vm="43002">
        <v>5455</v>
      </c>
      <c r="IE174" s="10" vm="36304">
        <v>11815</v>
      </c>
      <c r="IF174" s="10" vm="29798">
        <v>5068</v>
      </c>
      <c r="IG174" s="10" vm="22871">
        <v>22338</v>
      </c>
      <c r="IH174" s="10" vm="16464">
        <v>525</v>
      </c>
      <c r="II174" s="10" vm="54513">
        <v>642</v>
      </c>
      <c r="IJ174" s="10" vm="63334">
        <v>233</v>
      </c>
      <c r="IK174" s="10" vm="3217">
        <v>25</v>
      </c>
      <c r="IL174" s="10" vm="52745">
        <v>-95</v>
      </c>
      <c r="IM174" s="10" vm="36073">
        <v>-12</v>
      </c>
      <c r="IN174" s="10" vm="29562">
        <v>1350</v>
      </c>
      <c r="IO174" s="81" vm="22678">
        <v>1350</v>
      </c>
      <c r="IP174" s="10" vm="16247">
        <v>0</v>
      </c>
      <c r="IQ174" s="10" vm="51396">
        <v>0</v>
      </c>
      <c r="IR174" s="10" vm="9508">
        <v>0</v>
      </c>
      <c r="IS174" s="81" vm="2998">
        <v>0</v>
      </c>
      <c r="IT174" s="10" vm="49619">
        <v>0</v>
      </c>
    </row>
    <row r="175" spans="1:254" x14ac:dyDescent="0.25">
      <c r="A175" s="8" t="s">
        <v>221</v>
      </c>
      <c r="B175" s="8" t="s">
        <v>222</v>
      </c>
      <c r="C175" s="89">
        <v>44651</v>
      </c>
      <c r="D175" s="76" vm="16039">
        <v>12</v>
      </c>
      <c r="E175" s="10" vm="9292">
        <v>59718</v>
      </c>
      <c r="F175" s="10" vm="65531">
        <v>-45738</v>
      </c>
      <c r="G175" s="10" vm="42778">
        <v>-1444</v>
      </c>
      <c r="H175" s="10" vm="59712">
        <v>12536</v>
      </c>
      <c r="I175" s="10" vm="29325">
        <v>2580</v>
      </c>
      <c r="J175" s="10" vm="63510">
        <v>15116</v>
      </c>
      <c r="K175" s="10" vm="46305">
        <v>0</v>
      </c>
      <c r="L175" s="10" vm="15820">
        <v>0</v>
      </c>
      <c r="M175" s="10" vm="9074">
        <v>0</v>
      </c>
      <c r="N175" s="10" vm="44551">
        <v>131</v>
      </c>
      <c r="O175" s="10" vm="42553">
        <v>-7299</v>
      </c>
      <c r="P175" s="10" vm="35839">
        <v>23</v>
      </c>
      <c r="Q175" s="10" vm="64418">
        <v>0</v>
      </c>
      <c r="R175" s="10" vm="22447">
        <v>0</v>
      </c>
      <c r="S175" s="10" vm="56007">
        <v>0</v>
      </c>
      <c r="T175" s="10" vm="15607">
        <v>7971</v>
      </c>
      <c r="U175" s="10" vm="8858">
        <v>0</v>
      </c>
      <c r="V175" s="10" vm="54302">
        <v>7971</v>
      </c>
      <c r="W175" s="10" vm="42336">
        <v>3808</v>
      </c>
      <c r="X175" s="10" vm="35603">
        <v>0</v>
      </c>
      <c r="Y175" s="10" vm="29018">
        <v>0</v>
      </c>
      <c r="Z175" s="10" vm="22227">
        <v>0</v>
      </c>
      <c r="AA175" s="10" vm="66124">
        <v>11779</v>
      </c>
      <c r="AB175" s="10" vm="15416">
        <v>48708</v>
      </c>
      <c r="AC175" s="10" vm="8654">
        <v>3699</v>
      </c>
      <c r="AD175" s="10" vm="51182">
        <v>52407</v>
      </c>
      <c r="AE175" s="10" vm="42114">
        <v>313</v>
      </c>
      <c r="AF175" s="10" vm="35368">
        <v>0</v>
      </c>
      <c r="AG175" s="10" vm="28785">
        <v>0</v>
      </c>
      <c r="AH175" s="10" vm="22005">
        <v>52</v>
      </c>
      <c r="AI175" s="10" vm="49389">
        <v>52772</v>
      </c>
      <c r="AJ175" s="10" vm="15214">
        <v>9180</v>
      </c>
      <c r="AK175" s="10" vm="8493">
        <v>7648</v>
      </c>
      <c r="AL175" s="10" vm="47810">
        <v>4442</v>
      </c>
      <c r="AM175" s="10" vm="41899">
        <v>6356</v>
      </c>
      <c r="AN175" s="10" vm="35143">
        <v>4480</v>
      </c>
      <c r="AO175" s="10" vm="28560">
        <v>216</v>
      </c>
      <c r="AP175" s="10" vm="21789">
        <v>0</v>
      </c>
      <c r="AQ175" s="10" vm="46080">
        <v>6601</v>
      </c>
      <c r="AR175" s="10" vm="14995">
        <v>0</v>
      </c>
      <c r="AS175" s="10" vm="8363">
        <v>0</v>
      </c>
      <c r="AT175" s="10" vm="44323">
        <v>38923</v>
      </c>
      <c r="AU175" s="10" vm="41686">
        <v>13849</v>
      </c>
      <c r="AV175" s="10" vm="64902">
        <v>646</v>
      </c>
      <c r="AW175" s="10" vm="28334">
        <v>407959</v>
      </c>
      <c r="AX175" s="10" vm="21581">
        <v>0</v>
      </c>
      <c r="AY175" s="10" vm="55813">
        <v>5873</v>
      </c>
      <c r="AZ175" s="10" vm="14777">
        <v>3345</v>
      </c>
      <c r="BA175" s="10" vm="8143">
        <v>0</v>
      </c>
      <c r="BB175" s="10" vm="54071">
        <v>7259</v>
      </c>
      <c r="BC175" s="10" vm="41456">
        <v>0</v>
      </c>
      <c r="BD175" s="10" vm="34822">
        <v>0</v>
      </c>
      <c r="BE175" s="10" vm="28104">
        <v>13</v>
      </c>
      <c r="BF175" s="10" vm="21372">
        <v>0</v>
      </c>
      <c r="BG175" s="10" vm="52476">
        <v>424449</v>
      </c>
      <c r="BH175" s="10" vm="14570">
        <v>7662</v>
      </c>
      <c r="BI175" s="10" vm="7933">
        <v>4468</v>
      </c>
      <c r="BJ175" s="10" vm="50964">
        <v>43619</v>
      </c>
      <c r="BK175" s="10" vm="41223">
        <v>10000</v>
      </c>
      <c r="BL175" s="10" vm="34589">
        <v>1512</v>
      </c>
      <c r="BM175" s="10" vm="27874">
        <v>67261</v>
      </c>
      <c r="BN175" s="10" vm="21151">
        <v>0</v>
      </c>
      <c r="BO175" s="10" vm="49164">
        <v>0</v>
      </c>
      <c r="BP175" s="10" vm="14368">
        <v>293</v>
      </c>
      <c r="BQ175" s="10" vm="7746">
        <v>25576</v>
      </c>
      <c r="BR175" s="10" vm="47586">
        <v>25869</v>
      </c>
      <c r="BS175" s="10" vm="41000">
        <v>41392</v>
      </c>
      <c r="BT175" s="10" vm="34363">
        <v>465841</v>
      </c>
      <c r="BU175" s="10" vm="27647">
        <v>22291</v>
      </c>
      <c r="BV175" s="10" vm="20930">
        <v>272489</v>
      </c>
      <c r="BW175" s="10" vm="45857">
        <v>0</v>
      </c>
      <c r="BX175" s="10" vm="14152">
        <v>36138</v>
      </c>
      <c r="BY175" s="10" vm="7578">
        <v>0</v>
      </c>
      <c r="BZ175" s="10" vm="44105">
        <v>0</v>
      </c>
      <c r="CA175" s="10" vm="40789">
        <v>114</v>
      </c>
      <c r="CB175" s="10" vm="34167">
        <v>331032</v>
      </c>
      <c r="CC175" s="10" vm="27420">
        <v>4920</v>
      </c>
      <c r="CD175" s="10" vm="20719">
        <v>0</v>
      </c>
      <c r="CE175" s="10" vm="55603">
        <v>129889</v>
      </c>
      <c r="CF175" s="10" vm="13934">
        <v>129889</v>
      </c>
      <c r="CG175" s="10" vm="7364">
        <v>0</v>
      </c>
      <c r="CH175" s="10" vm="53853">
        <v>0</v>
      </c>
      <c r="CI175" s="10" vm="40555">
        <v>0</v>
      </c>
      <c r="CJ175" s="10" vm="33985">
        <v>0</v>
      </c>
      <c r="CK175" s="10" vm="27196">
        <v>129889</v>
      </c>
      <c r="CL175" s="10" vm="20515">
        <v>2308</v>
      </c>
      <c r="CM175" s="10" vm="65903">
        <v>1444</v>
      </c>
      <c r="CN175" s="10" vm="63892">
        <v>0</v>
      </c>
      <c r="CO175" s="10" vm="7148">
        <v>864</v>
      </c>
      <c r="CP175" s="10" vm="50734">
        <v>0</v>
      </c>
      <c r="CQ175" s="10" vm="40325">
        <v>0</v>
      </c>
      <c r="CR175" s="10" vm="33751">
        <v>0</v>
      </c>
      <c r="CS175" s="10" vm="26962">
        <v>0</v>
      </c>
      <c r="CT175" s="10" vm="20296">
        <v>0</v>
      </c>
      <c r="CU175" s="10" vm="48938">
        <v>0</v>
      </c>
      <c r="CV175" s="10" vm="13518">
        <v>58</v>
      </c>
      <c r="CW175" s="10" vm="6950">
        <v>-58</v>
      </c>
      <c r="CX175" s="10" vm="47364">
        <v>0</v>
      </c>
      <c r="CY175" s="10" vm="65120">
        <v>0</v>
      </c>
      <c r="CZ175" s="10" vm="33518">
        <v>0</v>
      </c>
      <c r="DA175" s="10" vm="26739">
        <v>0</v>
      </c>
      <c r="DB175" s="81" vm="20077">
        <v>0</v>
      </c>
      <c r="DC175" s="81" vm="45636">
        <v>0</v>
      </c>
      <c r="DD175" s="81" vm="13300">
        <v>0</v>
      </c>
      <c r="DE175" s="81" vm="6771">
        <v>0</v>
      </c>
      <c r="DF175" s="10" vm="43884">
        <v>0</v>
      </c>
      <c r="DG175" s="10" vm="39883">
        <v>0</v>
      </c>
      <c r="DH175" s="10" vm="64691">
        <v>2296</v>
      </c>
      <c r="DI175" s="10" vm="26504">
        <v>-2296</v>
      </c>
      <c r="DJ175" s="10" vm="19861">
        <v>2308</v>
      </c>
      <c r="DK175" s="10" vm="55384">
        <v>1444</v>
      </c>
      <c r="DL175" s="10" vm="13083">
        <v>2354</v>
      </c>
      <c r="DM175" s="10" vm="6554">
        <v>-1490</v>
      </c>
      <c r="DN175" s="10" vm="53633">
        <v>0</v>
      </c>
      <c r="DO175" s="10" vm="39653">
        <v>0</v>
      </c>
      <c r="DP175" s="10" vm="33129">
        <v>0</v>
      </c>
      <c r="DQ175" s="10" vm="26274">
        <v>0</v>
      </c>
      <c r="DR175" s="10" vm="19654">
        <v>0</v>
      </c>
      <c r="DS175" s="10" vm="52188">
        <v>0</v>
      </c>
      <c r="DT175" s="10" vm="63861">
        <v>0</v>
      </c>
      <c r="DU175" s="10" vm="6338">
        <v>0</v>
      </c>
      <c r="DV175" s="10" vm="50514">
        <v>0</v>
      </c>
      <c r="DW175" s="10" vm="39424">
        <v>0</v>
      </c>
      <c r="DX175" s="10" vm="32894">
        <v>0</v>
      </c>
      <c r="DY175" s="10" vm="26051">
        <v>0</v>
      </c>
      <c r="DZ175" s="10" vm="19434">
        <v>0</v>
      </c>
      <c r="EA175" s="10" vm="48716">
        <v>0</v>
      </c>
      <c r="EB175" s="10" vm="12671">
        <v>0</v>
      </c>
      <c r="EC175" s="10" vm="6143">
        <v>0</v>
      </c>
      <c r="ED175" s="10" vm="47144">
        <v>0</v>
      </c>
      <c r="EE175" s="10" vm="39201">
        <v>0</v>
      </c>
      <c r="EF175" s="10" vm="32665">
        <v>0</v>
      </c>
      <c r="EG175" s="10" vm="25825">
        <v>0</v>
      </c>
      <c r="EH175" s="81" vm="19219">
        <v>0</v>
      </c>
      <c r="EI175" s="81" vm="45410">
        <v>0</v>
      </c>
      <c r="EJ175" s="81" vm="12452">
        <v>0</v>
      </c>
      <c r="EK175" s="81" vm="5965">
        <v>0</v>
      </c>
      <c r="EL175" s="10" vm="43667">
        <v>4638</v>
      </c>
      <c r="EM175" s="10" vm="38982">
        <v>0</v>
      </c>
      <c r="EN175" s="10" vm="32454">
        <v>4461</v>
      </c>
      <c r="EO175" s="10" vm="25594">
        <v>177</v>
      </c>
      <c r="EP175" s="10" vm="19008">
        <v>4638</v>
      </c>
      <c r="EQ175" s="10" vm="55167">
        <v>0</v>
      </c>
      <c r="ER175" s="10" vm="12233">
        <v>4461</v>
      </c>
      <c r="ES175" s="10" vm="5750">
        <v>177</v>
      </c>
      <c r="ET175" s="10" vm="53417">
        <v>6946</v>
      </c>
      <c r="EU175" s="10" vm="38750">
        <v>1444</v>
      </c>
      <c r="EV175" s="10" vm="32271">
        <v>6815</v>
      </c>
      <c r="EW175" s="10" vm="25363">
        <v>-1313</v>
      </c>
      <c r="EX175" s="10" vm="18804">
        <v>2263</v>
      </c>
      <c r="EY175" s="10" vm="52007">
        <v>926</v>
      </c>
      <c r="EZ175" s="10" vm="63830">
        <v>966</v>
      </c>
      <c r="FA175" s="10" vm="5535">
        <v>926</v>
      </c>
      <c r="FB175" s="10" vm="50283">
        <v>448113</v>
      </c>
      <c r="FC175" s="10" vm="38525">
        <v>0</v>
      </c>
      <c r="FD175" s="10" vm="32040">
        <v>448113</v>
      </c>
      <c r="FE175" s="10" vm="25134">
        <v>23834</v>
      </c>
      <c r="FF175" s="10" vm="18585">
        <v>10066</v>
      </c>
      <c r="FG175" s="10" vm="48496">
        <v>0</v>
      </c>
      <c r="FH175" s="10" vm="11856">
        <v>-2074</v>
      </c>
      <c r="FI175" s="10" vm="5325">
        <v>0</v>
      </c>
      <c r="FJ175" s="10" vm="46919">
        <v>0</v>
      </c>
      <c r="FK175" s="10" vm="38314">
        <v>0</v>
      </c>
      <c r="FL175" s="10" vm="31808">
        <v>479939</v>
      </c>
      <c r="FM175" s="10" vm="24899">
        <v>65855</v>
      </c>
      <c r="FN175" s="10" vm="18380">
        <v>6325</v>
      </c>
      <c r="FO175" s="10" vm="45199">
        <v>704</v>
      </c>
      <c r="FP175" s="10" vm="11640">
        <v>0</v>
      </c>
      <c r="FQ175" s="10" vm="5110">
        <v>-904</v>
      </c>
      <c r="FR175" s="10" vm="43447">
        <v>0</v>
      </c>
      <c r="FS175" s="10" vm="38082">
        <v>0</v>
      </c>
      <c r="FT175" s="10" vm="31574">
        <v>71980</v>
      </c>
      <c r="FU175" s="10" vm="24675">
        <v>407959</v>
      </c>
      <c r="FV175" s="10" vm="18201">
        <v>382258</v>
      </c>
      <c r="FW175" s="81" vm="54947">
        <v>7236</v>
      </c>
      <c r="FX175" s="81" vm="11426">
        <v>0</v>
      </c>
      <c r="FY175" s="81" vm="4915">
        <v>0</v>
      </c>
      <c r="FZ175" s="81" vm="53200">
        <v>23</v>
      </c>
      <c r="GA175" s="81" vm="37868">
        <v>7259</v>
      </c>
      <c r="GB175" s="10" vm="31351">
        <v>706</v>
      </c>
      <c r="GC175" s="10" vm="24445">
        <v>515</v>
      </c>
      <c r="GD175" s="10" vm="17981">
        <v>191</v>
      </c>
      <c r="GE175" s="10" vm="51783">
        <v>2741</v>
      </c>
      <c r="GF175" s="10" vm="11207">
        <v>2652</v>
      </c>
      <c r="GG175" s="10" vm="4741">
        <v>89</v>
      </c>
      <c r="GH175" s="10" vm="50069">
        <v>2488</v>
      </c>
      <c r="GI175" s="10" vm="37646">
        <v>201</v>
      </c>
      <c r="GJ175" s="10" vm="31126">
        <v>2287</v>
      </c>
      <c r="GK175" s="10" vm="24219">
        <v>0</v>
      </c>
      <c r="GL175" s="10" vm="17764">
        <v>0</v>
      </c>
      <c r="GM175" s="10" vm="65623">
        <v>0</v>
      </c>
      <c r="GN175" s="10" vm="10996">
        <v>29</v>
      </c>
      <c r="GO175" s="10" vm="4527">
        <v>16</v>
      </c>
      <c r="GP175" s="10" vm="46692">
        <v>13</v>
      </c>
      <c r="GQ175" s="10" vm="37425">
        <v>0</v>
      </c>
      <c r="GR175" s="10" vm="30894">
        <v>0</v>
      </c>
      <c r="GS175" s="10" vm="23994">
        <v>0</v>
      </c>
      <c r="GT175" s="10" vm="17542">
        <v>5964</v>
      </c>
      <c r="GU175" s="10" vm="44987">
        <v>3384</v>
      </c>
      <c r="GV175" s="10" vm="10787">
        <v>2580</v>
      </c>
      <c r="GW175" s="10" vm="4309">
        <v>1500</v>
      </c>
      <c r="GX175" s="81" vm="43229">
        <v>0</v>
      </c>
      <c r="GY175" s="10" vm="37201">
        <v>12</v>
      </c>
      <c r="GZ175" s="10" vm="30686">
        <v>0</v>
      </c>
      <c r="HA175" s="10" vm="23765">
        <v>0</v>
      </c>
      <c r="HB175" s="10" vm="17325">
        <v>0</v>
      </c>
      <c r="HC175" s="81" vm="54726">
        <v>0</v>
      </c>
      <c r="HD175" s="81" vm="10570">
        <v>0</v>
      </c>
      <c r="HE175" s="10" vm="4091">
        <v>1512</v>
      </c>
      <c r="HF175" s="10" vm="52968">
        <v>222</v>
      </c>
      <c r="HG175" s="10" vm="36981">
        <v>1958</v>
      </c>
      <c r="HH175" s="10" vm="30495">
        <v>1849</v>
      </c>
      <c r="HI175" s="10" vm="23541">
        <v>59</v>
      </c>
      <c r="HJ175" s="10" vm="17113">
        <v>16205</v>
      </c>
      <c r="HK175" s="10" vm="51575">
        <v>0</v>
      </c>
      <c r="HL175" s="10" vm="10358">
        <v>0</v>
      </c>
      <c r="HM175" s="10" vm="3874">
        <v>0</v>
      </c>
      <c r="HN175" s="10" vm="49849">
        <v>5283</v>
      </c>
      <c r="HO175" s="10" vm="36755">
        <v>25576</v>
      </c>
      <c r="HP175" s="10" vm="30261">
        <v>62</v>
      </c>
      <c r="HQ175" s="10" vm="23308">
        <v>52</v>
      </c>
      <c r="HR175" s="10" vm="16895">
        <v>114</v>
      </c>
      <c r="HS175" s="10" vm="48115">
        <v>0</v>
      </c>
      <c r="HT175" s="10" vm="10150">
        <v>0</v>
      </c>
      <c r="HU175" s="10" vm="3660">
        <v>0</v>
      </c>
      <c r="HV175" s="10" vm="65382">
        <v>8052</v>
      </c>
      <c r="HW175" s="10" vm="36527">
        <v>299</v>
      </c>
      <c r="HX175" s="10" vm="30029">
        <v>0</v>
      </c>
      <c r="HY175" s="10" vm="23075">
        <v>186</v>
      </c>
      <c r="HZ175" s="10" vm="16675">
        <v>0</v>
      </c>
      <c r="IA175" s="10" vm="44763">
        <v>0</v>
      </c>
      <c r="IB175" s="10" vm="9931">
        <v>-1238</v>
      </c>
      <c r="IC175" s="10" vm="3442">
        <v>7299</v>
      </c>
      <c r="ID175" s="10" vm="43007">
        <v>138</v>
      </c>
      <c r="IE175" s="10" vm="36309">
        <v>111</v>
      </c>
      <c r="IF175" s="10" vm="29794">
        <v>0</v>
      </c>
      <c r="IG175" s="10" vm="22869">
        <v>249</v>
      </c>
      <c r="IH175" s="10" vm="16459">
        <v>10066</v>
      </c>
      <c r="II175" s="10" vm="54509">
        <v>6836</v>
      </c>
      <c r="IJ175" s="10" vm="9719">
        <v>2296</v>
      </c>
      <c r="IK175" s="10" vm="3220">
        <v>0</v>
      </c>
      <c r="IL175" s="10" vm="52751">
        <v>-18</v>
      </c>
      <c r="IM175" s="10" vm="36079">
        <v>7</v>
      </c>
      <c r="IN175" s="10" vm="29559">
        <v>7236</v>
      </c>
      <c r="IO175" s="81" vm="22676">
        <v>7289</v>
      </c>
      <c r="IP175" s="10" vm="16244">
        <v>0</v>
      </c>
      <c r="IQ175" s="10" vm="51393">
        <v>0</v>
      </c>
      <c r="IR175" s="10" vm="9512">
        <v>-1</v>
      </c>
      <c r="IS175" s="81" vm="3001">
        <v>9</v>
      </c>
      <c r="IT175" s="10" vm="49624">
        <v>9</v>
      </c>
    </row>
    <row r="176" spans="1:254" x14ac:dyDescent="0.25">
      <c r="A176" s="8" t="s">
        <v>317</v>
      </c>
      <c r="B176" s="8" t="s">
        <v>322</v>
      </c>
      <c r="C176" s="89">
        <v>44651</v>
      </c>
      <c r="D176" s="76" vm="16036">
        <v>12</v>
      </c>
      <c r="E176" s="10" vm="9290">
        <v>57202</v>
      </c>
      <c r="F176" s="10" vm="65527">
        <v>-53426</v>
      </c>
      <c r="G176" s="10" vm="42775">
        <v>0</v>
      </c>
      <c r="H176" s="10" vm="59716">
        <v>3776</v>
      </c>
      <c r="I176" s="10" vm="29328">
        <v>4396</v>
      </c>
      <c r="J176" s="10" vm="63515">
        <v>8172</v>
      </c>
      <c r="K176" s="10" vm="46309">
        <v>0</v>
      </c>
      <c r="L176" s="10" vm="15816">
        <v>0</v>
      </c>
      <c r="M176" s="10" vm="9072">
        <v>0</v>
      </c>
      <c r="N176" s="10" vm="44546">
        <v>29</v>
      </c>
      <c r="O176" s="10" vm="42549">
        <v>-4659</v>
      </c>
      <c r="P176" s="10" vm="35843">
        <v>0</v>
      </c>
      <c r="Q176" s="10" vm="64421">
        <v>0</v>
      </c>
      <c r="R176" s="10" vm="22453">
        <v>0</v>
      </c>
      <c r="S176" s="10" vm="56013">
        <v>0</v>
      </c>
      <c r="T176" s="10" vm="15604">
        <v>3542</v>
      </c>
      <c r="U176" s="10" vm="8856">
        <v>0</v>
      </c>
      <c r="V176" s="10" vm="54298">
        <v>3542</v>
      </c>
      <c r="W176" s="10" vm="42332">
        <v>0</v>
      </c>
      <c r="X176" s="10" vm="35607">
        <v>10780</v>
      </c>
      <c r="Y176" s="10" vm="29021">
        <v>0</v>
      </c>
      <c r="Z176" s="10" vm="22231">
        <v>0</v>
      </c>
      <c r="AA176" s="10" vm="66127">
        <v>14322</v>
      </c>
      <c r="AB176" s="10" vm="15413">
        <v>45815</v>
      </c>
      <c r="AC176" s="10" vm="8652">
        <v>4843</v>
      </c>
      <c r="AD176" s="10" vm="51178">
        <v>50658</v>
      </c>
      <c r="AE176" s="10" vm="42110">
        <v>160</v>
      </c>
      <c r="AF176" s="10" vm="35372">
        <v>0</v>
      </c>
      <c r="AG176" s="10" vm="28788">
        <v>12</v>
      </c>
      <c r="AH176" s="10" vm="22009">
        <v>257</v>
      </c>
      <c r="AI176" s="10" vm="49393">
        <v>51087</v>
      </c>
      <c r="AJ176" s="10" vm="15211">
        <v>14510</v>
      </c>
      <c r="AK176" s="10" vm="63250">
        <v>5151</v>
      </c>
      <c r="AL176" s="10" vm="47807">
        <v>11108</v>
      </c>
      <c r="AM176" s="10" vm="41896">
        <v>5010</v>
      </c>
      <c r="AN176" s="10" vm="35147">
        <v>2654</v>
      </c>
      <c r="AO176" s="10" vm="28563">
        <v>702</v>
      </c>
      <c r="AP176" s="10" vm="21795">
        <v>0</v>
      </c>
      <c r="AQ176" s="10" vm="46085">
        <v>4813</v>
      </c>
      <c r="AR176" s="10" vm="14992">
        <v>0</v>
      </c>
      <c r="AS176" s="10" vm="8361">
        <v>1541</v>
      </c>
      <c r="AT176" s="10" vm="44318">
        <v>45489</v>
      </c>
      <c r="AU176" s="10" vm="41681">
        <v>5598</v>
      </c>
      <c r="AV176" s="10" vm="64903">
        <v>904</v>
      </c>
      <c r="AW176" s="10" vm="28337">
        <v>173712</v>
      </c>
      <c r="AX176" s="10" vm="21586">
        <v>0</v>
      </c>
      <c r="AY176" s="10" vm="55816">
        <v>4242</v>
      </c>
      <c r="AZ176" s="10" vm="14774">
        <v>0</v>
      </c>
      <c r="BA176" s="10" vm="8141">
        <v>0</v>
      </c>
      <c r="BB176" s="10" vm="54067">
        <v>0</v>
      </c>
      <c r="BC176" s="10" vm="41452">
        <v>0</v>
      </c>
      <c r="BD176" s="10" vm="34826">
        <v>0</v>
      </c>
      <c r="BE176" s="10" vm="28107">
        <v>0</v>
      </c>
      <c r="BF176" s="10" vm="21377">
        <v>268</v>
      </c>
      <c r="BG176" s="10" vm="52479">
        <v>178222</v>
      </c>
      <c r="BH176" s="10" vm="14567">
        <v>0</v>
      </c>
      <c r="BI176" s="10" vm="7931">
        <v>7527</v>
      </c>
      <c r="BJ176" s="10" vm="50960">
        <v>39002</v>
      </c>
      <c r="BK176" s="10" vm="41219">
        <v>0</v>
      </c>
      <c r="BL176" s="10" vm="34593">
        <v>52881</v>
      </c>
      <c r="BM176" s="10" vm="27877">
        <v>99410</v>
      </c>
      <c r="BN176" s="10" vm="21155">
        <v>724</v>
      </c>
      <c r="BO176" s="10" vm="49168">
        <v>0</v>
      </c>
      <c r="BP176" s="10" vm="14365">
        <v>298</v>
      </c>
      <c r="BQ176" s="10" vm="7744">
        <v>22167</v>
      </c>
      <c r="BR176" s="10" vm="47583">
        <v>23189</v>
      </c>
      <c r="BS176" s="10" vm="40997">
        <v>76221</v>
      </c>
      <c r="BT176" s="10" vm="34366">
        <v>254443</v>
      </c>
      <c r="BU176" s="10" vm="27650">
        <v>45358</v>
      </c>
      <c r="BV176" s="10" vm="20937">
        <v>0</v>
      </c>
      <c r="BW176" s="10" vm="45861">
        <v>0</v>
      </c>
      <c r="BX176" s="10" vm="14149">
        <v>19608</v>
      </c>
      <c r="BY176" s="10" vm="7576">
        <v>0</v>
      </c>
      <c r="BZ176" s="10" vm="44100">
        <v>0</v>
      </c>
      <c r="CA176" s="10" vm="40784">
        <v>0</v>
      </c>
      <c r="CB176" s="10" vm="64768">
        <v>64966</v>
      </c>
      <c r="CC176" s="10" vm="27423">
        <v>3609</v>
      </c>
      <c r="CD176" s="10" vm="20725">
        <v>43800</v>
      </c>
      <c r="CE176" s="10" vm="55608">
        <v>142068</v>
      </c>
      <c r="CF176" s="10" vm="13931">
        <v>145701</v>
      </c>
      <c r="CG176" s="10" vm="7362">
        <v>0</v>
      </c>
      <c r="CH176" s="10" vm="53849">
        <v>0</v>
      </c>
      <c r="CI176" s="10" vm="40551">
        <v>0</v>
      </c>
      <c r="CJ176" s="10" vm="33989">
        <v>-3633</v>
      </c>
      <c r="CK176" s="10" vm="27199">
        <v>142068</v>
      </c>
      <c r="CL176" s="10" vm="20521">
        <v>100</v>
      </c>
      <c r="CM176" s="10" vm="52344">
        <v>0</v>
      </c>
      <c r="CN176" s="10" vm="13721">
        <v>1</v>
      </c>
      <c r="CO176" s="10" vm="7146">
        <v>99</v>
      </c>
      <c r="CP176" s="10" vm="50730">
        <v>153</v>
      </c>
      <c r="CQ176" s="10" vm="40321">
        <v>0</v>
      </c>
      <c r="CR176" s="10" vm="33755">
        <v>1</v>
      </c>
      <c r="CS176" s="10" vm="26965">
        <v>152</v>
      </c>
      <c r="CT176" s="10" vm="20301">
        <v>0</v>
      </c>
      <c r="CU176" s="10" vm="48942">
        <v>0</v>
      </c>
      <c r="CV176" s="10" vm="13515">
        <v>0</v>
      </c>
      <c r="CW176" s="10" vm="6948">
        <v>0</v>
      </c>
      <c r="CX176" s="10" vm="47360">
        <v>0</v>
      </c>
      <c r="CY176" s="10" vm="40096">
        <v>0</v>
      </c>
      <c r="CZ176" s="10" vm="33521">
        <v>0</v>
      </c>
      <c r="DA176" s="10" vm="26741">
        <v>0</v>
      </c>
      <c r="DB176" s="81" vm="20083">
        <v>0</v>
      </c>
      <c r="DC176" s="81" vm="45640">
        <v>0</v>
      </c>
      <c r="DD176" s="81" vm="13296">
        <v>0</v>
      </c>
      <c r="DE176" s="81" vm="6769">
        <v>0</v>
      </c>
      <c r="DF176" s="10" vm="43879">
        <v>5518</v>
      </c>
      <c r="DG176" s="10" vm="39877">
        <v>0</v>
      </c>
      <c r="DH176" s="10" vm="64693">
        <v>7649</v>
      </c>
      <c r="DI176" s="10" vm="26506">
        <v>-2131</v>
      </c>
      <c r="DJ176" s="10" vm="19866">
        <v>5771</v>
      </c>
      <c r="DK176" s="10" vm="55388">
        <v>0</v>
      </c>
      <c r="DL176" s="10" vm="13079">
        <v>7651</v>
      </c>
      <c r="DM176" s="10" vm="6552">
        <v>-1880</v>
      </c>
      <c r="DN176" s="10" vm="53629">
        <v>0</v>
      </c>
      <c r="DO176" s="10" vm="39648">
        <v>0</v>
      </c>
      <c r="DP176" s="10" vm="33132">
        <v>0</v>
      </c>
      <c r="DQ176" s="10" vm="26276">
        <v>0</v>
      </c>
      <c r="DR176" s="10" vm="19658">
        <v>0</v>
      </c>
      <c r="DS176" s="10" vm="52190">
        <v>0</v>
      </c>
      <c r="DT176" s="10" vm="12876">
        <v>0</v>
      </c>
      <c r="DU176" s="10" vm="6336">
        <v>0</v>
      </c>
      <c r="DV176" s="10" vm="50509">
        <v>0</v>
      </c>
      <c r="DW176" s="10" vm="39420">
        <v>0</v>
      </c>
      <c r="DX176" s="10" vm="32897">
        <v>0</v>
      </c>
      <c r="DY176" s="10" vm="26053">
        <v>0</v>
      </c>
      <c r="DZ176" s="10" vm="19438">
        <v>6</v>
      </c>
      <c r="EA176" s="10" vm="48721">
        <v>0</v>
      </c>
      <c r="EB176" s="10" vm="12667">
        <v>2</v>
      </c>
      <c r="EC176" s="10" vm="6141">
        <v>4</v>
      </c>
      <c r="ED176" s="10" vm="47140">
        <v>0</v>
      </c>
      <c r="EE176" s="10" vm="39197">
        <v>0</v>
      </c>
      <c r="EF176" s="10" vm="32669">
        <v>0</v>
      </c>
      <c r="EG176" s="10" vm="25828">
        <v>0</v>
      </c>
      <c r="EH176" s="81" vm="19225">
        <v>0</v>
      </c>
      <c r="EI176" s="81" vm="45415">
        <v>0</v>
      </c>
      <c r="EJ176" s="81" vm="12449">
        <v>0</v>
      </c>
      <c r="EK176" s="81" vm="5963">
        <v>0</v>
      </c>
      <c r="EL176" s="10" vm="43664">
        <v>338</v>
      </c>
      <c r="EM176" s="10" vm="38978">
        <v>0</v>
      </c>
      <c r="EN176" s="10" vm="64612">
        <v>284</v>
      </c>
      <c r="EO176" s="10" vm="25598">
        <v>54</v>
      </c>
      <c r="EP176" s="10" vm="19013">
        <v>344</v>
      </c>
      <c r="EQ176" s="10" vm="55172">
        <v>0</v>
      </c>
      <c r="ER176" s="10" vm="12230">
        <v>286</v>
      </c>
      <c r="ES176" s="10" vm="5748">
        <v>58</v>
      </c>
      <c r="ET176" s="10" vm="53413">
        <v>6115</v>
      </c>
      <c r="EU176" s="10" vm="38745">
        <v>0</v>
      </c>
      <c r="EV176" s="10" vm="32276">
        <v>7937</v>
      </c>
      <c r="EW176" s="10" vm="25367">
        <v>-1822</v>
      </c>
      <c r="EX176" s="10" vm="18809">
        <v>3516</v>
      </c>
      <c r="EY176" s="10" vm="52013">
        <v>1709</v>
      </c>
      <c r="EZ176" s="10" vm="63829">
        <v>1921</v>
      </c>
      <c r="FA176" s="10" vm="62954">
        <v>1365</v>
      </c>
      <c r="FB176" s="10" vm="50279">
        <v>180172</v>
      </c>
      <c r="FC176" s="10" vm="38521">
        <v>0</v>
      </c>
      <c r="FD176" s="10" vm="32044">
        <v>180172</v>
      </c>
      <c r="FE176" s="10" vm="25137">
        <v>11687</v>
      </c>
      <c r="FF176" s="10" vm="18589">
        <v>10992</v>
      </c>
      <c r="FG176" s="10" vm="48499">
        <v>0</v>
      </c>
      <c r="FH176" s="10" vm="11853">
        <v>-1281</v>
      </c>
      <c r="FI176" s="10" vm="5323">
        <v>0</v>
      </c>
      <c r="FJ176" s="10" vm="46915">
        <v>20</v>
      </c>
      <c r="FK176" s="10" vm="38310">
        <v>0</v>
      </c>
      <c r="FL176" s="10" vm="31812">
        <v>201590</v>
      </c>
      <c r="FM176" s="10" vm="24902">
        <v>23239</v>
      </c>
      <c r="FN176" s="10" vm="18384">
        <v>4814</v>
      </c>
      <c r="FO176" s="10" vm="45202">
        <v>0</v>
      </c>
      <c r="FP176" s="10" vm="11637">
        <v>0</v>
      </c>
      <c r="FQ176" s="10" vm="5108">
        <v>-175</v>
      </c>
      <c r="FR176" s="10" vm="43443">
        <v>0</v>
      </c>
      <c r="FS176" s="10" vm="38077">
        <v>0</v>
      </c>
      <c r="FT176" s="10" vm="31579">
        <v>27878</v>
      </c>
      <c r="FU176" s="10" vm="24678">
        <v>173712</v>
      </c>
      <c r="FV176" s="10" vm="18207">
        <v>156933</v>
      </c>
      <c r="FW176" s="81" vm="54952">
        <v>0</v>
      </c>
      <c r="FX176" s="81" vm="11423">
        <v>0</v>
      </c>
      <c r="FY176" s="81" vm="4913">
        <v>0</v>
      </c>
      <c r="FZ176" s="81" vm="53196">
        <v>0</v>
      </c>
      <c r="GA176" s="81" vm="37863">
        <v>0</v>
      </c>
      <c r="GB176" s="10" vm="31354">
        <v>0</v>
      </c>
      <c r="GC176" s="10" vm="24448">
        <v>0</v>
      </c>
      <c r="GD176" s="10" vm="17985">
        <v>0</v>
      </c>
      <c r="GE176" s="10" vm="51786">
        <v>2323</v>
      </c>
      <c r="GF176" s="10" vm="11204">
        <v>659</v>
      </c>
      <c r="GG176" s="10" vm="4739">
        <v>1664</v>
      </c>
      <c r="GH176" s="10" vm="50064">
        <v>2858</v>
      </c>
      <c r="GI176" s="10" vm="37641">
        <v>498</v>
      </c>
      <c r="GJ176" s="10" vm="31130">
        <v>2360</v>
      </c>
      <c r="GK176" s="10" vm="24222">
        <v>0</v>
      </c>
      <c r="GL176" s="10" vm="17769">
        <v>0</v>
      </c>
      <c r="GM176" s="10" vm="48293">
        <v>0</v>
      </c>
      <c r="GN176" s="10" vm="10994">
        <v>404</v>
      </c>
      <c r="GO176" s="10" vm="4525">
        <v>32</v>
      </c>
      <c r="GP176" s="10" vm="46688">
        <v>372</v>
      </c>
      <c r="GQ176" s="10" vm="37421">
        <v>0</v>
      </c>
      <c r="GR176" s="10" vm="30899">
        <v>0</v>
      </c>
      <c r="GS176" s="10" vm="23997">
        <v>0</v>
      </c>
      <c r="GT176" s="10" vm="17548">
        <v>5585</v>
      </c>
      <c r="GU176" s="10" vm="44991">
        <v>1189</v>
      </c>
      <c r="GV176" s="10" vm="10784">
        <v>4396</v>
      </c>
      <c r="GW176" s="10" vm="4307">
        <v>0</v>
      </c>
      <c r="GX176" s="81" vm="43225">
        <v>0</v>
      </c>
      <c r="GY176" s="10" vm="37196">
        <v>0</v>
      </c>
      <c r="GZ176" s="10" vm="30690">
        <v>0</v>
      </c>
      <c r="HA176" s="10" vm="23768">
        <v>52544</v>
      </c>
      <c r="HB176" s="10" vm="17330">
        <v>0</v>
      </c>
      <c r="HC176" s="81" vm="54729">
        <v>0</v>
      </c>
      <c r="HD176" s="81" vm="10567">
        <v>337</v>
      </c>
      <c r="HE176" s="10" vm="4089">
        <v>52881</v>
      </c>
      <c r="HF176" s="10" vm="52964">
        <v>4335</v>
      </c>
      <c r="HG176" s="10" vm="36976">
        <v>140</v>
      </c>
      <c r="HH176" s="10" vm="30500">
        <v>0</v>
      </c>
      <c r="HI176" s="10" vm="23544">
        <v>0</v>
      </c>
      <c r="HJ176" s="10" vm="17118">
        <v>8948</v>
      </c>
      <c r="HK176" s="10" vm="51577">
        <v>0</v>
      </c>
      <c r="HL176" s="10" vm="10355">
        <v>8744</v>
      </c>
      <c r="HM176" s="10" vm="3872">
        <v>0</v>
      </c>
      <c r="HN176" s="10" vm="49846">
        <v>0</v>
      </c>
      <c r="HO176" s="10" vm="36752">
        <v>22167</v>
      </c>
      <c r="HP176" s="10" vm="30266">
        <v>0</v>
      </c>
      <c r="HQ176" s="10" vm="23311">
        <v>0</v>
      </c>
      <c r="HR176" s="10" vm="16899">
        <v>0</v>
      </c>
      <c r="HS176" s="10" vm="48118">
        <v>43800</v>
      </c>
      <c r="HT176" s="10" vm="10147">
        <v>0</v>
      </c>
      <c r="HU176" s="10" vm="3658">
        <v>43800</v>
      </c>
      <c r="HV176" s="10" vm="65380">
        <v>1646</v>
      </c>
      <c r="HW176" s="10" vm="36523">
        <v>213</v>
      </c>
      <c r="HX176" s="10" vm="64462">
        <v>1867</v>
      </c>
      <c r="HY176" s="10" vm="23078">
        <v>255</v>
      </c>
      <c r="HZ176" s="10" vm="16680">
        <v>0</v>
      </c>
      <c r="IA176" s="10" vm="44766">
        <v>678</v>
      </c>
      <c r="IB176" s="10" vm="9928">
        <v>0</v>
      </c>
      <c r="IC176" s="10" vm="3440">
        <v>4659</v>
      </c>
      <c r="ID176" s="10" vm="43003">
        <v>753</v>
      </c>
      <c r="IE176" s="10" vm="36305">
        <v>1378</v>
      </c>
      <c r="IF176" s="10" vm="29799">
        <v>0</v>
      </c>
      <c r="IG176" s="10" vm="22872">
        <v>2131</v>
      </c>
      <c r="IH176" s="10" vm="16465">
        <v>11013</v>
      </c>
      <c r="II176" s="10" vm="54514">
        <v>5432</v>
      </c>
      <c r="IJ176" s="10" vm="9716">
        <v>922</v>
      </c>
      <c r="IK176" s="10" vm="3218">
        <v>15</v>
      </c>
      <c r="IL176" s="10" vm="52746">
        <v>-120</v>
      </c>
      <c r="IM176" s="10" vm="36074">
        <v>16</v>
      </c>
      <c r="IN176" s="10" vm="29563">
        <v>12521</v>
      </c>
      <c r="IO176" s="81" vm="22679">
        <v>12532</v>
      </c>
      <c r="IP176" s="10" vm="16248">
        <v>0</v>
      </c>
      <c r="IQ176" s="10" vm="51397">
        <v>0</v>
      </c>
      <c r="IR176" s="10" vm="9509">
        <v>0</v>
      </c>
      <c r="IS176" s="81" vm="2999">
        <v>1</v>
      </c>
      <c r="IT176" s="10" vm="49620">
        <v>35</v>
      </c>
    </row>
    <row r="177" spans="1:254" x14ac:dyDescent="0.25">
      <c r="A177" s="8" t="s">
        <v>242</v>
      </c>
      <c r="B177" s="8" t="s">
        <v>324</v>
      </c>
      <c r="C177" s="89">
        <v>44651</v>
      </c>
      <c r="D177" s="76" vm="16040">
        <v>12</v>
      </c>
      <c r="E177" s="10" vm="9293">
        <v>44692</v>
      </c>
      <c r="F177" s="10" vm="65532">
        <v>-29422</v>
      </c>
      <c r="G177" s="10" vm="42779">
        <v>-3865</v>
      </c>
      <c r="H177" s="10" vm="59713">
        <v>11405</v>
      </c>
      <c r="I177" s="10" vm="29326">
        <v>1854</v>
      </c>
      <c r="J177" s="10" vm="63511">
        <v>13259</v>
      </c>
      <c r="K177" s="10" vm="46306">
        <v>0</v>
      </c>
      <c r="L177" s="10" vm="15821">
        <v>0</v>
      </c>
      <c r="M177" s="10" vm="9075">
        <v>0</v>
      </c>
      <c r="N177" s="10" vm="44552">
        <v>61</v>
      </c>
      <c r="O177" s="10" vm="42554">
        <v>-9829</v>
      </c>
      <c r="P177" s="10" vm="35840">
        <v>-468</v>
      </c>
      <c r="Q177" s="10" vm="64419">
        <v>0</v>
      </c>
      <c r="R177" s="10" vm="22448">
        <v>0</v>
      </c>
      <c r="S177" s="10" vm="56008">
        <v>0</v>
      </c>
      <c r="T177" s="10" vm="15608">
        <v>3023</v>
      </c>
      <c r="U177" s="10" vm="8859">
        <v>0</v>
      </c>
      <c r="V177" s="10" vm="54303">
        <v>3023</v>
      </c>
      <c r="W177" s="10" vm="42337">
        <v>0</v>
      </c>
      <c r="X177" s="10" vm="35604">
        <v>528</v>
      </c>
      <c r="Y177" s="10" vm="29019">
        <v>0</v>
      </c>
      <c r="Z177" s="10" vm="22228">
        <v>0</v>
      </c>
      <c r="AA177" s="10" vm="66125">
        <v>3551</v>
      </c>
      <c r="AB177" s="10" vm="15417">
        <v>31705</v>
      </c>
      <c r="AC177" s="10" vm="8655">
        <v>5142</v>
      </c>
      <c r="AD177" s="10" vm="51183">
        <v>36847</v>
      </c>
      <c r="AE177" s="10" vm="42115">
        <v>750</v>
      </c>
      <c r="AF177" s="10" vm="35369">
        <v>0</v>
      </c>
      <c r="AG177" s="10" vm="28786">
        <v>0</v>
      </c>
      <c r="AH177" s="10" vm="22006">
        <v>0</v>
      </c>
      <c r="AI177" s="10" vm="49390">
        <v>37597</v>
      </c>
      <c r="AJ177" s="10" vm="15215">
        <v>6367</v>
      </c>
      <c r="AK177" s="10" vm="8494">
        <v>4789</v>
      </c>
      <c r="AL177" s="10" vm="47811">
        <v>7239</v>
      </c>
      <c r="AM177" s="10" vm="41900">
        <v>2703</v>
      </c>
      <c r="AN177" s="10" vm="35144">
        <v>0</v>
      </c>
      <c r="AO177" s="10" vm="28561">
        <v>49</v>
      </c>
      <c r="AP177" s="10" vm="21790">
        <v>0</v>
      </c>
      <c r="AQ177" s="10" vm="46081">
        <v>5249</v>
      </c>
      <c r="AR177" s="10" vm="14996">
        <v>48</v>
      </c>
      <c r="AS177" s="10" vm="8364">
        <v>0</v>
      </c>
      <c r="AT177" s="10" vm="44324">
        <v>26444</v>
      </c>
      <c r="AU177" s="10" vm="41687">
        <v>11153</v>
      </c>
      <c r="AV177" s="10" vm="34964">
        <v>1509</v>
      </c>
      <c r="AW177" s="10" vm="28335">
        <v>371191</v>
      </c>
      <c r="AX177" s="10" vm="21582">
        <v>0</v>
      </c>
      <c r="AY177" s="10" vm="66303">
        <v>0</v>
      </c>
      <c r="AZ177" s="10" vm="14778">
        <v>0</v>
      </c>
      <c r="BA177" s="10" vm="8144">
        <v>0</v>
      </c>
      <c r="BB177" s="10" vm="54072">
        <v>2059</v>
      </c>
      <c r="BC177" s="10" vm="41457">
        <v>0</v>
      </c>
      <c r="BD177" s="10" vm="34823">
        <v>0</v>
      </c>
      <c r="BE177" s="10" vm="28105">
        <v>0</v>
      </c>
      <c r="BF177" s="10" vm="21373">
        <v>1461</v>
      </c>
      <c r="BG177" s="10" vm="52477">
        <v>374711</v>
      </c>
      <c r="BH177" s="10" vm="14571">
        <v>6232</v>
      </c>
      <c r="BI177" s="10" vm="7934">
        <v>1981</v>
      </c>
      <c r="BJ177" s="10" vm="50965">
        <v>27909</v>
      </c>
      <c r="BK177" s="10" vm="41224">
        <v>11019</v>
      </c>
      <c r="BL177" s="10" vm="34590">
        <v>2686</v>
      </c>
      <c r="BM177" s="10" vm="27875">
        <v>49827</v>
      </c>
      <c r="BN177" s="10" vm="21152">
        <v>6290</v>
      </c>
      <c r="BO177" s="10" vm="49165">
        <v>0</v>
      </c>
      <c r="BP177" s="10" vm="14369">
        <v>15158</v>
      </c>
      <c r="BQ177" s="10" vm="63141">
        <v>14096</v>
      </c>
      <c r="BR177" s="10" vm="47587">
        <v>35544</v>
      </c>
      <c r="BS177" s="10" vm="41001">
        <v>14283</v>
      </c>
      <c r="BT177" s="10" vm="34364">
        <v>388994</v>
      </c>
      <c r="BU177" s="10" vm="27648">
        <v>241298</v>
      </c>
      <c r="BV177" s="10" vm="20931">
        <v>0</v>
      </c>
      <c r="BW177" s="10" vm="45858">
        <v>0</v>
      </c>
      <c r="BX177" s="10" vm="14153">
        <v>63994</v>
      </c>
      <c r="BY177" s="10" vm="7579">
        <v>0</v>
      </c>
      <c r="BZ177" s="10" vm="44106">
        <v>0</v>
      </c>
      <c r="CA177" s="10" vm="40790">
        <v>0</v>
      </c>
      <c r="CB177" s="10" vm="34168">
        <v>305292</v>
      </c>
      <c r="CC177" s="10" vm="27421">
        <v>506</v>
      </c>
      <c r="CD177" s="10" vm="20720">
        <v>0</v>
      </c>
      <c r="CE177" s="10" vm="55604">
        <v>83196</v>
      </c>
      <c r="CF177" s="10" vm="13935">
        <v>83196</v>
      </c>
      <c r="CG177" s="10" vm="7365">
        <v>0</v>
      </c>
      <c r="CH177" s="10" vm="53854">
        <v>0</v>
      </c>
      <c r="CI177" s="10" vm="40556">
        <v>0</v>
      </c>
      <c r="CJ177" s="10" vm="33986">
        <v>0</v>
      </c>
      <c r="CK177" s="10" vm="27197">
        <v>83196</v>
      </c>
      <c r="CL177" s="10" vm="20516">
        <v>4384</v>
      </c>
      <c r="CM177" s="10" vm="52341">
        <v>3865</v>
      </c>
      <c r="CN177" s="10" vm="13724">
        <v>0</v>
      </c>
      <c r="CO177" s="10" vm="7149">
        <v>519</v>
      </c>
      <c r="CP177" s="10" vm="50735">
        <v>697</v>
      </c>
      <c r="CQ177" s="10" vm="40326">
        <v>0</v>
      </c>
      <c r="CR177" s="10" vm="33752">
        <v>1227</v>
      </c>
      <c r="CS177" s="10" vm="26963">
        <v>-530</v>
      </c>
      <c r="CT177" s="10" vm="20297">
        <v>0</v>
      </c>
      <c r="CU177" s="10" vm="48939">
        <v>0</v>
      </c>
      <c r="CV177" s="10" vm="13519">
        <v>0</v>
      </c>
      <c r="CW177" s="10" vm="63069">
        <v>0</v>
      </c>
      <c r="CX177" s="10" vm="47361">
        <v>0</v>
      </c>
      <c r="CY177" s="10" vm="40097">
        <v>0</v>
      </c>
      <c r="CZ177" s="10" vm="33522">
        <v>0</v>
      </c>
      <c r="DA177" s="10" vm="26737">
        <v>0</v>
      </c>
      <c r="DB177" s="81" vm="20074">
        <v>0</v>
      </c>
      <c r="DC177" s="81" vm="45633">
        <v>0</v>
      </c>
      <c r="DD177" s="81" vm="13297">
        <v>0</v>
      </c>
      <c r="DE177" s="81" vm="6772">
        <v>0</v>
      </c>
      <c r="DF177" s="10" vm="43880">
        <v>812</v>
      </c>
      <c r="DG177" s="10" vm="39879">
        <v>0</v>
      </c>
      <c r="DH177" s="10" vm="33311">
        <v>1461</v>
      </c>
      <c r="DI177" s="10" vm="26507">
        <v>-649</v>
      </c>
      <c r="DJ177" s="10" vm="19858">
        <v>5893</v>
      </c>
      <c r="DK177" s="10" vm="55380">
        <v>3865</v>
      </c>
      <c r="DL177" s="10" vm="13080">
        <v>2688</v>
      </c>
      <c r="DM177" s="10" vm="6557">
        <v>-660</v>
      </c>
      <c r="DN177" s="10" vm="53630">
        <v>0</v>
      </c>
      <c r="DO177" s="10" vm="39649">
        <v>0</v>
      </c>
      <c r="DP177" s="10" vm="33133">
        <v>0</v>
      </c>
      <c r="DQ177" s="10" vm="26277">
        <v>0</v>
      </c>
      <c r="DR177" s="10" vm="19660">
        <v>0</v>
      </c>
      <c r="DS177" s="10" vm="52185">
        <v>0</v>
      </c>
      <c r="DT177" s="10" vm="63860">
        <v>0</v>
      </c>
      <c r="DU177" s="10" vm="6341">
        <v>0</v>
      </c>
      <c r="DV177" s="10" vm="50510">
        <v>0</v>
      </c>
      <c r="DW177" s="10" vm="39421">
        <v>0</v>
      </c>
      <c r="DX177" s="10" vm="32898">
        <v>0</v>
      </c>
      <c r="DY177" s="10" vm="26054">
        <v>0</v>
      </c>
      <c r="DZ177" s="10" vm="19439">
        <v>0</v>
      </c>
      <c r="EA177" s="10" vm="48722">
        <v>0</v>
      </c>
      <c r="EB177" s="10" vm="12668">
        <v>0</v>
      </c>
      <c r="EC177" s="10" vm="63004">
        <v>0</v>
      </c>
      <c r="ED177" s="10" vm="47136">
        <v>0</v>
      </c>
      <c r="EE177" s="10" vm="39194">
        <v>0</v>
      </c>
      <c r="EF177" s="10" vm="32666">
        <v>0</v>
      </c>
      <c r="EG177" s="10" vm="25826">
        <v>0</v>
      </c>
      <c r="EH177" s="81" vm="19221">
        <v>0</v>
      </c>
      <c r="EI177" s="81" vm="45412">
        <v>0</v>
      </c>
      <c r="EJ177" s="81" vm="12453">
        <v>0</v>
      </c>
      <c r="EK177" s="81" vm="5967">
        <v>0</v>
      </c>
      <c r="EL177" s="10" vm="43659">
        <v>1202</v>
      </c>
      <c r="EM177" s="10" vm="38974">
        <v>0</v>
      </c>
      <c r="EN177" s="10" vm="32455">
        <v>290</v>
      </c>
      <c r="EO177" s="10" vm="25595">
        <v>912</v>
      </c>
      <c r="EP177" s="10" vm="19009">
        <v>1202</v>
      </c>
      <c r="EQ177" s="10" vm="55168">
        <v>0</v>
      </c>
      <c r="ER177" s="10" vm="12234">
        <v>290</v>
      </c>
      <c r="ES177" s="10" vm="5751">
        <v>912</v>
      </c>
      <c r="ET177" s="10" vm="53418">
        <v>7095</v>
      </c>
      <c r="EU177" s="10" vm="38751">
        <v>3865</v>
      </c>
      <c r="EV177" s="10" vm="32272">
        <v>2978</v>
      </c>
      <c r="EW177" s="10" vm="25364">
        <v>252</v>
      </c>
      <c r="EX177" s="10" vm="18805">
        <v>1284</v>
      </c>
      <c r="EY177" s="10" vm="52008">
        <v>783</v>
      </c>
      <c r="EZ177" s="10" vm="12032">
        <v>783</v>
      </c>
      <c r="FA177" s="10" vm="5538">
        <v>316</v>
      </c>
      <c r="FB177" s="10" vm="50280">
        <v>409672</v>
      </c>
      <c r="FC177" s="10" vm="38522">
        <v>0</v>
      </c>
      <c r="FD177" s="10" vm="32045">
        <v>409672</v>
      </c>
      <c r="FE177" s="10" vm="25138">
        <v>17260</v>
      </c>
      <c r="FF177" s="10" vm="18581">
        <v>3331</v>
      </c>
      <c r="FG177" s="10" vm="48493">
        <v>0</v>
      </c>
      <c r="FH177" s="10" vm="11857">
        <v>-2902</v>
      </c>
      <c r="FI177" s="10" vm="5327">
        <v>0</v>
      </c>
      <c r="FJ177" s="10" vm="46916">
        <v>0</v>
      </c>
      <c r="FK177" s="10" vm="38311">
        <v>2861</v>
      </c>
      <c r="FL177" s="10" vm="31813">
        <v>430222</v>
      </c>
      <c r="FM177" s="10" vm="24903">
        <v>54565</v>
      </c>
      <c r="FN177" s="10" vm="18385">
        <v>5249</v>
      </c>
      <c r="FO177" s="10" vm="45203">
        <v>-95</v>
      </c>
      <c r="FP177" s="10" vm="11641">
        <v>0</v>
      </c>
      <c r="FQ177" s="10" vm="5112">
        <v>-688</v>
      </c>
      <c r="FR177" s="10" vm="43439">
        <v>0</v>
      </c>
      <c r="FS177" s="10" vm="38074">
        <v>0</v>
      </c>
      <c r="FT177" s="10" vm="31575">
        <v>59031</v>
      </c>
      <c r="FU177" s="10" vm="24685">
        <v>371191</v>
      </c>
      <c r="FV177" s="10" vm="18202">
        <v>355107</v>
      </c>
      <c r="FW177" s="81" vm="54948">
        <v>3340</v>
      </c>
      <c r="FX177" s="81" vm="11428">
        <v>21</v>
      </c>
      <c r="FY177" s="81" vm="4917">
        <v>-834</v>
      </c>
      <c r="FZ177" s="81" vm="53197">
        <v>-468</v>
      </c>
      <c r="GA177" s="81" vm="37865">
        <v>2059</v>
      </c>
      <c r="GB177" s="10" vm="31355">
        <v>1812</v>
      </c>
      <c r="GC177" s="10" vm="24454">
        <v>1357</v>
      </c>
      <c r="GD177" s="10" vm="17978">
        <v>455</v>
      </c>
      <c r="GE177" s="10" vm="51779">
        <v>60</v>
      </c>
      <c r="GF177" s="10" vm="11209">
        <v>70</v>
      </c>
      <c r="GG177" s="10" vm="4743">
        <v>-10</v>
      </c>
      <c r="GH177" s="10" vm="50065">
        <v>0</v>
      </c>
      <c r="GI177" s="10" vm="37642">
        <v>0</v>
      </c>
      <c r="GJ177" s="10" vm="31131">
        <v>0</v>
      </c>
      <c r="GK177" s="10" vm="24228">
        <v>0</v>
      </c>
      <c r="GL177" s="10" vm="17765">
        <v>0</v>
      </c>
      <c r="GM177" s="10" vm="48292">
        <v>0</v>
      </c>
      <c r="GN177" s="10" vm="10997">
        <v>3746</v>
      </c>
      <c r="GO177" s="10" vm="4531">
        <v>2337</v>
      </c>
      <c r="GP177" s="10" vm="46693">
        <v>1409</v>
      </c>
      <c r="GQ177" s="10" vm="37417">
        <v>0</v>
      </c>
      <c r="GR177" s="10" vm="30895">
        <v>0</v>
      </c>
      <c r="GS177" s="10" vm="24003">
        <v>0</v>
      </c>
      <c r="GT177" s="10" vm="17543">
        <v>5618</v>
      </c>
      <c r="GU177" s="10" vm="44988">
        <v>3764</v>
      </c>
      <c r="GV177" s="10" vm="10788">
        <v>1854</v>
      </c>
      <c r="GW177" s="10" vm="4311">
        <v>1357</v>
      </c>
      <c r="GX177" s="81" vm="43226">
        <v>0</v>
      </c>
      <c r="GY177" s="10" vm="37198">
        <v>0</v>
      </c>
      <c r="GZ177" s="10" vm="100654">
        <v>109</v>
      </c>
      <c r="HA177" s="10" vm="23773">
        <v>0</v>
      </c>
      <c r="HB177" s="10" vm="17331">
        <v>0</v>
      </c>
      <c r="HC177" s="81" vm="54723">
        <v>0</v>
      </c>
      <c r="HD177" s="81" vm="10571">
        <v>1220</v>
      </c>
      <c r="HE177" s="10" vm="4094">
        <v>2686</v>
      </c>
      <c r="HF177" s="10" vm="52960">
        <v>6071</v>
      </c>
      <c r="HG177" s="10" vm="36973">
        <v>0</v>
      </c>
      <c r="HH177" s="10" vm="30496">
        <v>0</v>
      </c>
      <c r="HI177" s="10" vm="23550">
        <v>548</v>
      </c>
      <c r="HJ177" s="10" vm="17114">
        <v>7212</v>
      </c>
      <c r="HK177" s="10" vm="65775">
        <v>0</v>
      </c>
      <c r="HL177" s="10" vm="10359">
        <v>0</v>
      </c>
      <c r="HM177" s="10" vm="3875">
        <v>0</v>
      </c>
      <c r="HN177" s="10" vm="49850">
        <v>265</v>
      </c>
      <c r="HO177" s="10" vm="36756">
        <v>14096</v>
      </c>
      <c r="HP177" s="10" vm="30262">
        <v>0</v>
      </c>
      <c r="HQ177" s="10" vm="23316">
        <v>0</v>
      </c>
      <c r="HR177" s="10" vm="16892">
        <v>0</v>
      </c>
      <c r="HS177" s="10" vm="48112">
        <v>0</v>
      </c>
      <c r="HT177" s="10" vm="10151">
        <v>0</v>
      </c>
      <c r="HU177" s="10" vm="3662">
        <v>0</v>
      </c>
      <c r="HV177" s="10" vm="65381">
        <v>10429</v>
      </c>
      <c r="HW177" s="10" vm="36524">
        <v>0</v>
      </c>
      <c r="HX177" s="10" vm="30033">
        <v>0</v>
      </c>
      <c r="HY177" s="10" vm="23084">
        <v>0</v>
      </c>
      <c r="HZ177" s="10" vm="16681">
        <v>0</v>
      </c>
      <c r="IA177" s="10" vm="44767">
        <v>0</v>
      </c>
      <c r="IB177" s="10" vm="9932">
        <v>-600</v>
      </c>
      <c r="IC177" s="10" vm="3444">
        <v>9829</v>
      </c>
      <c r="ID177" s="10" vm="42999">
        <v>0</v>
      </c>
      <c r="IE177" s="10" vm="36302">
        <v>0</v>
      </c>
      <c r="IF177" s="10" vm="29795">
        <v>0</v>
      </c>
      <c r="IG177" s="10" vm="22876">
        <v>0</v>
      </c>
      <c r="IH177" s="10" vm="16460">
        <v>3352</v>
      </c>
      <c r="II177" s="10" vm="54510">
        <v>5249</v>
      </c>
      <c r="IJ177" s="10" vm="9720">
        <v>48</v>
      </c>
      <c r="IK177" s="10" vm="3221">
        <v>116</v>
      </c>
      <c r="IL177" s="10" vm="52747">
        <v>-34</v>
      </c>
      <c r="IM177" s="10" vm="36076">
        <v>3</v>
      </c>
      <c r="IN177" s="10" vm="29564">
        <v>6459</v>
      </c>
      <c r="IO177" s="81" vm="22685">
        <v>6479</v>
      </c>
      <c r="IP177" s="10" vm="16241">
        <v>0</v>
      </c>
      <c r="IQ177" s="10" vm="51390">
        <v>-9</v>
      </c>
      <c r="IR177" s="10" vm="9513">
        <v>1</v>
      </c>
      <c r="IS177" s="81" vm="3003">
        <v>35</v>
      </c>
      <c r="IT177" s="10" vm="49621">
        <v>35</v>
      </c>
    </row>
    <row r="178" spans="1:254" x14ac:dyDescent="0.25">
      <c r="A178" s="8" t="s">
        <v>21</v>
      </c>
      <c r="B178" s="8" t="s">
        <v>22</v>
      </c>
      <c r="C178" s="89">
        <v>44651</v>
      </c>
      <c r="D178" s="76" vm="16041">
        <v>12</v>
      </c>
      <c r="E178" s="10" vm="9299">
        <v>17582</v>
      </c>
      <c r="F178" s="10" vm="65528">
        <v>-11778</v>
      </c>
      <c r="G178" s="10" vm="42776">
        <v>0</v>
      </c>
      <c r="H178" s="10" vm="59717">
        <v>5804</v>
      </c>
      <c r="I178" s="10" vm="29330">
        <v>791</v>
      </c>
      <c r="J178" s="10" vm="63516">
        <v>6595</v>
      </c>
      <c r="K178" s="10" vm="46302">
        <v>0</v>
      </c>
      <c r="L178" s="10" vm="15817">
        <v>0</v>
      </c>
      <c r="M178" s="10" vm="9081">
        <v>0</v>
      </c>
      <c r="N178" s="10" vm="44547">
        <v>2</v>
      </c>
      <c r="O178" s="10" vm="42550">
        <v>-3507</v>
      </c>
      <c r="P178" s="10" vm="35844">
        <v>0</v>
      </c>
      <c r="Q178" s="10" vm="100645">
        <v>0</v>
      </c>
      <c r="R178" s="10" vm="22449">
        <v>0</v>
      </c>
      <c r="S178" s="10" vm="56010">
        <v>0</v>
      </c>
      <c r="T178" s="10" vm="15609">
        <v>3090</v>
      </c>
      <c r="U178" s="10" vm="8865">
        <v>0</v>
      </c>
      <c r="V178" s="10" vm="54304">
        <v>3090</v>
      </c>
      <c r="W178" s="10" vm="42329">
        <v>0</v>
      </c>
      <c r="X178" s="10" vm="35608">
        <v>509</v>
      </c>
      <c r="Y178" s="10" vm="29024">
        <v>0</v>
      </c>
      <c r="Z178" s="10" vm="22224">
        <v>0</v>
      </c>
      <c r="AA178" s="10" vm="66122">
        <v>3599</v>
      </c>
      <c r="AB178" s="10" vm="63950">
        <v>15363</v>
      </c>
      <c r="AC178" s="10" vm="8660">
        <v>1391</v>
      </c>
      <c r="AD178" s="10" vm="51179">
        <v>16754</v>
      </c>
      <c r="AE178" s="10" vm="42111">
        <v>286</v>
      </c>
      <c r="AF178" s="10" vm="35373">
        <v>0</v>
      </c>
      <c r="AG178" s="10" vm="28789">
        <v>0</v>
      </c>
      <c r="AH178" s="10" vm="22010">
        <v>0</v>
      </c>
      <c r="AI178" s="10" vm="49394">
        <v>17040</v>
      </c>
      <c r="AJ178" s="10" vm="15219">
        <v>4498</v>
      </c>
      <c r="AK178" s="10" vm="63253">
        <v>1380</v>
      </c>
      <c r="AL178" s="10" vm="47803">
        <v>1582</v>
      </c>
      <c r="AM178" s="10" vm="41892">
        <v>1619</v>
      </c>
      <c r="AN178" s="10" vm="35148">
        <v>0</v>
      </c>
      <c r="AO178" s="10" vm="28565">
        <v>-17</v>
      </c>
      <c r="AP178" s="10" vm="21791">
        <v>223</v>
      </c>
      <c r="AQ178" s="10" vm="46082">
        <v>2106</v>
      </c>
      <c r="AR178" s="10" vm="15000">
        <v>0</v>
      </c>
      <c r="AS178" s="10" vm="8370">
        <v>182</v>
      </c>
      <c r="AT178" s="10" vm="44320">
        <v>11573</v>
      </c>
      <c r="AU178" s="10" vm="41683">
        <v>5467</v>
      </c>
      <c r="AV178" s="10" vm="64904">
        <v>79</v>
      </c>
      <c r="AW178" s="10" vm="28339">
        <v>139805</v>
      </c>
      <c r="AX178" s="10" vm="21587">
        <v>0</v>
      </c>
      <c r="AY178" s="10" vm="55817">
        <v>242</v>
      </c>
      <c r="AZ178" s="10" vm="14782">
        <v>0</v>
      </c>
      <c r="BA178" s="10" vm="8150">
        <v>0</v>
      </c>
      <c r="BB178" s="10" vm="54064">
        <v>0</v>
      </c>
      <c r="BC178" s="10" vm="41449">
        <v>0</v>
      </c>
      <c r="BD178" s="10" vm="34827">
        <v>0</v>
      </c>
      <c r="BE178" s="10" vm="28108">
        <v>0</v>
      </c>
      <c r="BF178" s="10" vm="21374">
        <v>0</v>
      </c>
      <c r="BG178" s="10" vm="65988">
        <v>140047</v>
      </c>
      <c r="BH178" s="10" vm="14574">
        <v>188</v>
      </c>
      <c r="BI178" s="10" vm="7939">
        <v>0</v>
      </c>
      <c r="BJ178" s="10" vm="50961">
        <v>7601</v>
      </c>
      <c r="BK178" s="10" vm="41220">
        <v>0</v>
      </c>
      <c r="BL178" s="10" vm="34594">
        <v>1132</v>
      </c>
      <c r="BM178" s="10" vm="27880">
        <v>8921</v>
      </c>
      <c r="BN178" s="10" vm="21156">
        <v>4900</v>
      </c>
      <c r="BO178" s="10" vm="49169">
        <v>0</v>
      </c>
      <c r="BP178" s="10" vm="14373">
        <v>338</v>
      </c>
      <c r="BQ178" s="10" vm="7749">
        <v>4262</v>
      </c>
      <c r="BR178" s="10" vm="47578">
        <v>9500</v>
      </c>
      <c r="BS178" s="10" vm="40994">
        <v>-579</v>
      </c>
      <c r="BT178" s="10" vm="34367">
        <v>139468</v>
      </c>
      <c r="BU178" s="10" vm="27651">
        <v>71442</v>
      </c>
      <c r="BV178" s="10" vm="20932">
        <v>0</v>
      </c>
      <c r="BW178" s="10" vm="45859">
        <v>0</v>
      </c>
      <c r="BX178" s="10" vm="14157">
        <v>28909</v>
      </c>
      <c r="BY178" s="10" vm="7585">
        <v>0</v>
      </c>
      <c r="BZ178" s="10" vm="44102">
        <v>0</v>
      </c>
      <c r="CA178" s="10" vm="40786">
        <v>844</v>
      </c>
      <c r="CB178" s="10" vm="64769">
        <v>101195</v>
      </c>
      <c r="CC178" s="10" vm="27425">
        <v>2142</v>
      </c>
      <c r="CD178" s="10" vm="20726">
        <v>782</v>
      </c>
      <c r="CE178" s="10" vm="55609">
        <v>35349</v>
      </c>
      <c r="CF178" s="10" vm="13940">
        <v>35349</v>
      </c>
      <c r="CG178" s="10" vm="7372">
        <v>0</v>
      </c>
      <c r="CH178" s="10" vm="53845">
        <v>0</v>
      </c>
      <c r="CI178" s="10" vm="40548">
        <v>0</v>
      </c>
      <c r="CJ178" s="10" vm="33990">
        <v>0</v>
      </c>
      <c r="CK178" s="10" vm="27202">
        <v>35349</v>
      </c>
      <c r="CL178" s="10" vm="20517">
        <v>0</v>
      </c>
      <c r="CM178" s="10" vm="65904">
        <v>0</v>
      </c>
      <c r="CN178" s="10" vm="13729">
        <v>0</v>
      </c>
      <c r="CO178" s="10" vm="7156">
        <v>0</v>
      </c>
      <c r="CP178" s="10" vm="50731">
        <v>0</v>
      </c>
      <c r="CQ178" s="10" vm="40322">
        <v>0</v>
      </c>
      <c r="CR178" s="10" vm="33756">
        <v>0</v>
      </c>
      <c r="CS178" s="10" vm="26968">
        <v>0</v>
      </c>
      <c r="CT178" s="10" vm="20302">
        <v>0</v>
      </c>
      <c r="CU178" s="10" vm="48943">
        <v>0</v>
      </c>
      <c r="CV178" s="10" vm="13524">
        <v>0</v>
      </c>
      <c r="CW178" s="10" vm="63070">
        <v>0</v>
      </c>
      <c r="CX178" s="10" vm="47356">
        <v>0</v>
      </c>
      <c r="CY178" s="10" vm="40092">
        <v>0</v>
      </c>
      <c r="CZ178" s="10" vm="33523">
        <v>0</v>
      </c>
      <c r="DA178" s="10" vm="26743">
        <v>0</v>
      </c>
      <c r="DB178" s="81" vm="20078">
        <v>0</v>
      </c>
      <c r="DC178" s="81" vm="45637">
        <v>0</v>
      </c>
      <c r="DD178" s="81" vm="13305">
        <v>0</v>
      </c>
      <c r="DE178" s="81" vm="6779">
        <v>0</v>
      </c>
      <c r="DF178" s="10" vm="43881">
        <v>183</v>
      </c>
      <c r="DG178" s="10" vm="39880">
        <v>0</v>
      </c>
      <c r="DH178" s="10" vm="33312">
        <v>41</v>
      </c>
      <c r="DI178" s="10" vm="26508">
        <v>142</v>
      </c>
      <c r="DJ178" s="10" vm="19869">
        <v>183</v>
      </c>
      <c r="DK178" s="10" vm="55385">
        <v>0</v>
      </c>
      <c r="DL178" s="10" vm="13087">
        <v>41</v>
      </c>
      <c r="DM178" s="10" vm="6562">
        <v>142</v>
      </c>
      <c r="DN178" s="10" vm="53634">
        <v>0</v>
      </c>
      <c r="DO178" s="10" vm="39645">
        <v>0</v>
      </c>
      <c r="DP178" s="10" vm="33134">
        <v>0</v>
      </c>
      <c r="DQ178" s="10" vm="26278">
        <v>0</v>
      </c>
      <c r="DR178" s="10" vm="19663">
        <v>0</v>
      </c>
      <c r="DS178" s="10" vm="52186">
        <v>0</v>
      </c>
      <c r="DT178" s="10" vm="12883">
        <v>0</v>
      </c>
      <c r="DU178" s="10" vm="6346">
        <v>0</v>
      </c>
      <c r="DV178" s="10" vm="50511">
        <v>0</v>
      </c>
      <c r="DW178" s="10" vm="65099">
        <v>0</v>
      </c>
      <c r="DX178" s="10" vm="32899">
        <v>0</v>
      </c>
      <c r="DY178" s="10" vm="26057">
        <v>0</v>
      </c>
      <c r="DZ178" s="10" vm="19442">
        <v>0</v>
      </c>
      <c r="EA178" s="10" vm="48718">
        <v>0</v>
      </c>
      <c r="EB178" s="10" vm="12675">
        <v>0</v>
      </c>
      <c r="EC178" s="10" vm="6147">
        <v>0</v>
      </c>
      <c r="ED178" s="10" vm="47141">
        <v>0</v>
      </c>
      <c r="EE178" s="10" vm="39198">
        <v>0</v>
      </c>
      <c r="EF178" s="10" vm="32670">
        <v>0</v>
      </c>
      <c r="EG178" s="10" vm="25829">
        <v>0</v>
      </c>
      <c r="EH178" s="81" vm="19228">
        <v>0</v>
      </c>
      <c r="EI178" s="81" vm="45416">
        <v>0</v>
      </c>
      <c r="EJ178" s="81" vm="12457">
        <v>0</v>
      </c>
      <c r="EK178" s="81" vm="5972">
        <v>0</v>
      </c>
      <c r="EL178" s="10" vm="43660">
        <v>359</v>
      </c>
      <c r="EM178" s="10" vm="38975">
        <v>0</v>
      </c>
      <c r="EN178" s="10" vm="32458">
        <v>164</v>
      </c>
      <c r="EO178" s="10" vm="25600">
        <v>195</v>
      </c>
      <c r="EP178" s="10" vm="64110">
        <v>359</v>
      </c>
      <c r="EQ178" s="10" vm="55164">
        <v>0</v>
      </c>
      <c r="ER178" s="10" vm="12239">
        <v>164</v>
      </c>
      <c r="ES178" s="10" vm="5758">
        <v>195</v>
      </c>
      <c r="ET178" s="10" vm="53414">
        <v>542</v>
      </c>
      <c r="EU178" s="10" vm="38746">
        <v>0</v>
      </c>
      <c r="EV178" s="10" vm="32277">
        <v>205</v>
      </c>
      <c r="EW178" s="10" vm="25370">
        <v>337</v>
      </c>
      <c r="EX178" s="10" vm="18814">
        <v>467</v>
      </c>
      <c r="EY178" s="10" vm="52009">
        <v>314</v>
      </c>
      <c r="EZ178" s="10" vm="12037">
        <v>189</v>
      </c>
      <c r="FA178" s="10" vm="5543">
        <v>314</v>
      </c>
      <c r="FB178" s="10" vm="50284">
        <v>162623</v>
      </c>
      <c r="FC178" s="10" vm="38526">
        <v>0</v>
      </c>
      <c r="FD178" s="10" vm="32046">
        <v>162623</v>
      </c>
      <c r="FE178" s="10" vm="25141">
        <v>2122</v>
      </c>
      <c r="FF178" s="10" vm="18593">
        <v>1380</v>
      </c>
      <c r="FG178" s="10" vm="48492">
        <v>0</v>
      </c>
      <c r="FH178" s="10" vm="11862">
        <v>-1706</v>
      </c>
      <c r="FI178" s="10" vm="5333">
        <v>0</v>
      </c>
      <c r="FJ178" s="10" vm="46911">
        <v>0</v>
      </c>
      <c r="FK178" s="10" vm="38307">
        <v>-127</v>
      </c>
      <c r="FL178" s="10" vm="31814">
        <v>164292</v>
      </c>
      <c r="FM178" s="10" vm="24905">
        <v>22875</v>
      </c>
      <c r="FN178" s="10" vm="18387">
        <v>2130</v>
      </c>
      <c r="FO178" s="10" vm="45200">
        <v>0</v>
      </c>
      <c r="FP178" s="10" vm="11646">
        <v>0</v>
      </c>
      <c r="FQ178" s="10" vm="5118">
        <v>-518</v>
      </c>
      <c r="FR178" s="10" vm="43444">
        <v>0</v>
      </c>
      <c r="FS178" s="10" vm="38079">
        <v>0</v>
      </c>
      <c r="FT178" s="10" vm="31580">
        <v>24487</v>
      </c>
      <c r="FU178" s="10" vm="24679">
        <v>139805</v>
      </c>
      <c r="FV178" s="10" vm="18210">
        <v>139748</v>
      </c>
      <c r="FW178" s="81" vm="54949">
        <v>0</v>
      </c>
      <c r="FX178" s="81" vm="11432">
        <v>0</v>
      </c>
      <c r="FY178" s="81" vm="62920">
        <v>0</v>
      </c>
      <c r="FZ178" s="81" vm="53201">
        <v>0</v>
      </c>
      <c r="GA178" s="81" vm="37860">
        <v>0</v>
      </c>
      <c r="GB178" s="10" vm="31356">
        <v>1873</v>
      </c>
      <c r="GC178" s="10" vm="24449">
        <v>1011</v>
      </c>
      <c r="GD178" s="10" vm="17989">
        <v>862</v>
      </c>
      <c r="GE178" s="10" vm="51780">
        <v>0</v>
      </c>
      <c r="GF178" s="10" vm="11213">
        <v>0</v>
      </c>
      <c r="GG178" s="10" vm="4747">
        <v>0</v>
      </c>
      <c r="GH178" s="10" vm="50066">
        <v>0</v>
      </c>
      <c r="GI178" s="10" vm="37643">
        <v>0</v>
      </c>
      <c r="GJ178" s="10" vm="31132">
        <v>0</v>
      </c>
      <c r="GK178" s="10" vm="24224">
        <v>0</v>
      </c>
      <c r="GL178" s="10" vm="17772">
        <v>0</v>
      </c>
      <c r="GM178" s="10" vm="48291">
        <v>0</v>
      </c>
      <c r="GN178" s="10" vm="11001">
        <v>0</v>
      </c>
      <c r="GO178" s="10" vm="4535">
        <v>71</v>
      </c>
      <c r="GP178" s="10" vm="46689">
        <v>-71</v>
      </c>
      <c r="GQ178" s="10" vm="37422">
        <v>0</v>
      </c>
      <c r="GR178" s="10" vm="30900">
        <v>0</v>
      </c>
      <c r="GS178" s="10" vm="23998">
        <v>0</v>
      </c>
      <c r="GT178" s="10" vm="17551">
        <v>1873</v>
      </c>
      <c r="GU178" s="10" vm="44992">
        <v>1082</v>
      </c>
      <c r="GV178" s="10" vm="10792">
        <v>791</v>
      </c>
      <c r="GW178" s="10" vm="4316">
        <v>0</v>
      </c>
      <c r="GX178" s="81" vm="43221">
        <v>0</v>
      </c>
      <c r="GY178" s="10" vm="37193">
        <v>0</v>
      </c>
      <c r="GZ178" s="10" vm="30691">
        <v>0</v>
      </c>
      <c r="HA178" s="10" vm="23770">
        <v>0</v>
      </c>
      <c r="HB178" s="10" vm="17335">
        <v>0</v>
      </c>
      <c r="HC178" s="81" vm="66266">
        <v>0</v>
      </c>
      <c r="HD178" s="81" vm="10576">
        <v>1132</v>
      </c>
      <c r="HE178" s="10" vm="4099">
        <v>1132</v>
      </c>
      <c r="HF178" s="10" vm="52965">
        <v>447</v>
      </c>
      <c r="HG178" s="10" vm="36977">
        <v>864</v>
      </c>
      <c r="HH178" s="10" vm="30501">
        <v>213</v>
      </c>
      <c r="HI178" s="10" vm="23547">
        <v>633</v>
      </c>
      <c r="HJ178" s="10" vm="17123">
        <v>1945</v>
      </c>
      <c r="HK178" s="10" vm="65776">
        <v>0</v>
      </c>
      <c r="HL178" s="10" vm="10363">
        <v>0</v>
      </c>
      <c r="HM178" s="10" vm="3882">
        <v>0</v>
      </c>
      <c r="HN178" s="10" vm="49851">
        <v>160</v>
      </c>
      <c r="HO178" s="10" vm="36757">
        <v>4262</v>
      </c>
      <c r="HP178" s="10" vm="30267">
        <v>560</v>
      </c>
      <c r="HQ178" s="10" vm="23312">
        <v>284</v>
      </c>
      <c r="HR178" s="10" vm="16903">
        <v>844</v>
      </c>
      <c r="HS178" s="10" vm="48111">
        <v>0</v>
      </c>
      <c r="HT178" s="10" vm="10155">
        <v>782</v>
      </c>
      <c r="HU178" s="10" vm="3668">
        <v>782</v>
      </c>
      <c r="HV178" s="10" vm="46479">
        <v>3554</v>
      </c>
      <c r="HW178" s="10" vm="36528">
        <v>0</v>
      </c>
      <c r="HX178" s="10" vm="30034">
        <v>0</v>
      </c>
      <c r="HY178" s="10" vm="23080">
        <v>56</v>
      </c>
      <c r="HZ178" s="10" vm="16684">
        <v>0</v>
      </c>
      <c r="IA178" s="10" vm="44760">
        <v>0</v>
      </c>
      <c r="IB178" s="10" vm="9936">
        <v>-103</v>
      </c>
      <c r="IC178" s="10" vm="3449">
        <v>3507</v>
      </c>
      <c r="ID178" s="10" vm="43004">
        <v>77</v>
      </c>
      <c r="IE178" s="10" vm="36311">
        <v>0</v>
      </c>
      <c r="IF178" s="10" vm="29800">
        <v>0</v>
      </c>
      <c r="IG178" s="10" vm="22874">
        <v>77</v>
      </c>
      <c r="IH178" s="10" vm="16469">
        <v>1380</v>
      </c>
      <c r="II178" s="10" vm="54511">
        <v>2503</v>
      </c>
      <c r="IJ178" s="10" vm="9723">
        <v>0</v>
      </c>
      <c r="IK178" s="10" vm="3228">
        <v>11</v>
      </c>
      <c r="IL178" s="10" vm="52748">
        <v>-9</v>
      </c>
      <c r="IM178" s="10" vm="36080">
        <v>0</v>
      </c>
      <c r="IN178" s="10" vm="29565">
        <v>2270</v>
      </c>
      <c r="IO178" s="81" vm="22680">
        <v>2508</v>
      </c>
      <c r="IP178" s="10" vm="16252">
        <v>0</v>
      </c>
      <c r="IQ178" s="10" vm="51394">
        <v>-1</v>
      </c>
      <c r="IR178" s="10" vm="9517">
        <v>0</v>
      </c>
      <c r="IS178" s="81" vm="3007">
        <v>17</v>
      </c>
      <c r="IT178" s="10" vm="49625">
        <v>20</v>
      </c>
    </row>
    <row r="179" spans="1:254" x14ac:dyDescent="0.25">
      <c r="A179" s="8" t="s">
        <v>61</v>
      </c>
      <c r="B179" s="8" t="s">
        <v>150</v>
      </c>
      <c r="C179" s="89">
        <v>44651</v>
      </c>
      <c r="D179" s="76" vm="16042">
        <v>12</v>
      </c>
      <c r="E179" s="10" vm="9295">
        <v>36639</v>
      </c>
      <c r="F179" s="10" vm="47941">
        <v>-25780</v>
      </c>
      <c r="G179" s="10" vm="42772">
        <v>-803</v>
      </c>
      <c r="H179" s="10" vm="59721">
        <v>10056</v>
      </c>
      <c r="I179" s="10" vm="29336">
        <v>1966</v>
      </c>
      <c r="J179" s="10" vm="63512">
        <v>12022</v>
      </c>
      <c r="K179" s="10" vm="46310">
        <v>0</v>
      </c>
      <c r="L179" s="10" vm="15822">
        <v>0</v>
      </c>
      <c r="M179" s="10" vm="9077">
        <v>0</v>
      </c>
      <c r="N179" s="10" vm="44556">
        <v>631</v>
      </c>
      <c r="O179" s="10" vm="42551">
        <v>-9774</v>
      </c>
      <c r="P179" s="10" vm="35848">
        <v>0</v>
      </c>
      <c r="Q179" s="10" vm="64425">
        <v>0</v>
      </c>
      <c r="R179" s="10" vm="22450">
        <v>0</v>
      </c>
      <c r="S179" s="10" vm="56014">
        <v>0</v>
      </c>
      <c r="T179" s="10" vm="15610">
        <v>2879</v>
      </c>
      <c r="U179" s="10" vm="8861">
        <v>0</v>
      </c>
      <c r="V179" s="10" vm="54307">
        <v>2879</v>
      </c>
      <c r="W179" s="10" vm="42333">
        <v>0</v>
      </c>
      <c r="X179" s="10" vm="35612">
        <v>8511</v>
      </c>
      <c r="Y179" s="10" vm="29029">
        <v>0</v>
      </c>
      <c r="Z179" s="10" vm="22232">
        <v>0</v>
      </c>
      <c r="AA179" s="10" vm="66128">
        <v>11390</v>
      </c>
      <c r="AB179" s="10" vm="63951">
        <v>31933</v>
      </c>
      <c r="AC179" s="10" vm="63308">
        <v>1369</v>
      </c>
      <c r="AD179" s="10" vm="51188">
        <v>33302</v>
      </c>
      <c r="AE179" s="10" vm="42116">
        <v>401</v>
      </c>
      <c r="AF179" s="10" vm="35377">
        <v>0</v>
      </c>
      <c r="AG179" s="10" vm="28796">
        <v>0</v>
      </c>
      <c r="AH179" s="10" vm="22002">
        <v>0</v>
      </c>
      <c r="AI179" s="10" vm="49396">
        <v>33703</v>
      </c>
      <c r="AJ179" s="10" vm="15216">
        <v>5595</v>
      </c>
      <c r="AK179" s="10" vm="8495">
        <v>1357</v>
      </c>
      <c r="AL179" s="10" vm="47815">
        <v>7173</v>
      </c>
      <c r="AM179" s="10" vm="41893">
        <v>306</v>
      </c>
      <c r="AN179" s="10" vm="35152">
        <v>227</v>
      </c>
      <c r="AO179" s="10" vm="28570">
        <v>222</v>
      </c>
      <c r="AP179" s="10" vm="21792">
        <v>30</v>
      </c>
      <c r="AQ179" s="10" vm="46086">
        <v>5490</v>
      </c>
      <c r="AR179" s="10" vm="14997">
        <v>0</v>
      </c>
      <c r="AS179" s="10" vm="8366">
        <v>3848</v>
      </c>
      <c r="AT179" s="10" vm="44327">
        <v>24248</v>
      </c>
      <c r="AU179" s="10" vm="41682">
        <v>9455</v>
      </c>
      <c r="AV179" s="10" vm="64908">
        <v>596</v>
      </c>
      <c r="AW179" s="10" vm="28344">
        <v>274805</v>
      </c>
      <c r="AX179" s="10" vm="21583">
        <v>0</v>
      </c>
      <c r="AY179" s="10" vm="66305">
        <v>4068</v>
      </c>
      <c r="AZ179" s="10" vm="14779">
        <v>0</v>
      </c>
      <c r="BA179" s="10" vm="8146">
        <v>0</v>
      </c>
      <c r="BB179" s="10" vm="54076">
        <v>0</v>
      </c>
      <c r="BC179" s="10" vm="41453">
        <v>0</v>
      </c>
      <c r="BD179" s="10" vm="34831">
        <v>0</v>
      </c>
      <c r="BE179" s="10" vm="28114">
        <v>50</v>
      </c>
      <c r="BF179" s="10" vm="21378">
        <v>0</v>
      </c>
      <c r="BG179" s="10" vm="65991">
        <v>278923</v>
      </c>
      <c r="BH179" s="10" vm="63922">
        <v>2100</v>
      </c>
      <c r="BI179" s="10" vm="7935">
        <v>3554</v>
      </c>
      <c r="BJ179" s="10" vm="50969">
        <v>6444</v>
      </c>
      <c r="BK179" s="10" vm="41225">
        <v>0</v>
      </c>
      <c r="BL179" s="10" vm="34598">
        <v>8424</v>
      </c>
      <c r="BM179" s="10" vm="27884">
        <v>20522</v>
      </c>
      <c r="BN179" s="10" vm="21148">
        <v>0</v>
      </c>
      <c r="BO179" s="10" vm="49171">
        <v>0</v>
      </c>
      <c r="BP179" s="10" vm="14370">
        <v>401</v>
      </c>
      <c r="BQ179" s="10" vm="7747">
        <v>10167</v>
      </c>
      <c r="BR179" s="10" vm="47590">
        <v>10568</v>
      </c>
      <c r="BS179" s="10" vm="65146">
        <v>9954</v>
      </c>
      <c r="BT179" s="10" vm="34371">
        <v>288877</v>
      </c>
      <c r="BU179" s="10" vm="27657">
        <v>165699</v>
      </c>
      <c r="BV179" s="10" vm="20933">
        <v>0</v>
      </c>
      <c r="BW179" s="10" vm="45862">
        <v>0</v>
      </c>
      <c r="BX179" s="10" vm="14154">
        <v>39426</v>
      </c>
      <c r="BY179" s="10" vm="7581">
        <v>0</v>
      </c>
      <c r="BZ179" s="10" vm="44110">
        <v>0</v>
      </c>
      <c r="CA179" s="10" vm="40785">
        <v>1523</v>
      </c>
      <c r="CB179" s="10" vm="64770">
        <v>206648</v>
      </c>
      <c r="CC179" s="10" vm="27430">
        <v>13050</v>
      </c>
      <c r="CD179" s="10" vm="20721">
        <v>123</v>
      </c>
      <c r="CE179" s="10" vm="55610">
        <v>69056</v>
      </c>
      <c r="CF179" s="10" vm="13936">
        <v>69056</v>
      </c>
      <c r="CG179" s="10" vm="7366">
        <v>0</v>
      </c>
      <c r="CH179" s="10" vm="53856">
        <v>0</v>
      </c>
      <c r="CI179" s="10" vm="40552">
        <v>0</v>
      </c>
      <c r="CJ179" s="10" vm="33993">
        <v>0</v>
      </c>
      <c r="CK179" s="10" vm="27205">
        <v>69056</v>
      </c>
      <c r="CL179" s="10" vm="20522">
        <v>1204</v>
      </c>
      <c r="CM179" s="10" vm="52345">
        <v>803</v>
      </c>
      <c r="CN179" s="10" vm="13725">
        <v>0</v>
      </c>
      <c r="CO179" s="10" vm="7152">
        <v>401</v>
      </c>
      <c r="CP179" s="10" vm="50739">
        <v>0</v>
      </c>
      <c r="CQ179" s="10" vm="40327">
        <v>0</v>
      </c>
      <c r="CR179" s="10" vm="33759">
        <v>0</v>
      </c>
      <c r="CS179" s="10" vm="26972">
        <v>0</v>
      </c>
      <c r="CT179" s="10" vm="20293">
        <v>0</v>
      </c>
      <c r="CU179" s="10" vm="48945">
        <v>0</v>
      </c>
      <c r="CV179" s="10" vm="13520">
        <v>0</v>
      </c>
      <c r="CW179" s="10" vm="100556">
        <v>0</v>
      </c>
      <c r="CX179" s="10" vm="47368">
        <v>0</v>
      </c>
      <c r="CY179" s="10" vm="40093">
        <v>0</v>
      </c>
      <c r="CZ179" s="10" vm="33526">
        <v>0</v>
      </c>
      <c r="DA179" s="10" vm="26747">
        <v>0</v>
      </c>
      <c r="DB179" s="81" vm="20079">
        <v>0</v>
      </c>
      <c r="DC179" s="81" vm="45641">
        <v>0</v>
      </c>
      <c r="DD179" s="81" vm="13301">
        <v>0</v>
      </c>
      <c r="DE179" s="81" vm="6773">
        <v>0</v>
      </c>
      <c r="DF179" s="10" vm="43887">
        <v>219</v>
      </c>
      <c r="DG179" s="10" vm="39878">
        <v>0</v>
      </c>
      <c r="DH179" s="10" vm="33314">
        <v>238</v>
      </c>
      <c r="DI179" s="10" vm="26513">
        <v>-19</v>
      </c>
      <c r="DJ179" s="10" vm="19862">
        <v>1423</v>
      </c>
      <c r="DK179" s="10" vm="55391">
        <v>803</v>
      </c>
      <c r="DL179" s="10" vm="63876">
        <v>238</v>
      </c>
      <c r="DM179" s="10" vm="6558">
        <v>382</v>
      </c>
      <c r="DN179" s="10" vm="53639">
        <v>0</v>
      </c>
      <c r="DO179" s="10" vm="39650">
        <v>0</v>
      </c>
      <c r="DP179" s="10" vm="33137">
        <v>0</v>
      </c>
      <c r="DQ179" s="10" vm="26283">
        <v>0</v>
      </c>
      <c r="DR179" s="10" vm="19659">
        <v>0</v>
      </c>
      <c r="DS179" s="10" vm="65837">
        <v>0</v>
      </c>
      <c r="DT179" s="10" vm="12880">
        <v>0</v>
      </c>
      <c r="DU179" s="10" vm="6342">
        <v>0</v>
      </c>
      <c r="DV179" s="10" vm="50518">
        <v>0</v>
      </c>
      <c r="DW179" s="10" vm="39425">
        <v>0</v>
      </c>
      <c r="DX179" s="10" vm="32902">
        <v>0</v>
      </c>
      <c r="DY179" s="10" vm="26061">
        <v>0</v>
      </c>
      <c r="DZ179" s="10" vm="19431">
        <v>0</v>
      </c>
      <c r="EA179" s="10" vm="48723">
        <v>0</v>
      </c>
      <c r="EB179" s="10" vm="12672">
        <v>0</v>
      </c>
      <c r="EC179" s="10" vm="63005">
        <v>0</v>
      </c>
      <c r="ED179" s="10" vm="47148">
        <v>0</v>
      </c>
      <c r="EE179" s="10" vm="39193">
        <v>0</v>
      </c>
      <c r="EF179" s="10" vm="32672">
        <v>0</v>
      </c>
      <c r="EG179" s="10" vm="25835">
        <v>0</v>
      </c>
      <c r="EH179" s="81" vm="19220">
        <v>411</v>
      </c>
      <c r="EI179" s="81" vm="45417">
        <v>0</v>
      </c>
      <c r="EJ179" s="81" vm="12454">
        <v>0</v>
      </c>
      <c r="EK179" s="81" vm="5968">
        <v>411</v>
      </c>
      <c r="EL179" s="10" vm="43672">
        <v>1102</v>
      </c>
      <c r="EM179" s="10" vm="38979">
        <v>0</v>
      </c>
      <c r="EN179" s="10" vm="32461">
        <v>1294</v>
      </c>
      <c r="EO179" s="10" vm="25605">
        <v>-192</v>
      </c>
      <c r="EP179" s="10" vm="19010">
        <v>1513</v>
      </c>
      <c r="EQ179" s="10" vm="55173">
        <v>0</v>
      </c>
      <c r="ER179" s="10" vm="12235">
        <v>1294</v>
      </c>
      <c r="ES179" s="10" vm="5752">
        <v>219</v>
      </c>
      <c r="ET179" s="10" vm="53421">
        <v>2936</v>
      </c>
      <c r="EU179" s="10" vm="38747">
        <v>803</v>
      </c>
      <c r="EV179" s="10" vm="32280">
        <v>1532</v>
      </c>
      <c r="EW179" s="10" vm="25373">
        <v>601</v>
      </c>
      <c r="EX179" s="10" vm="18810">
        <v>1209</v>
      </c>
      <c r="EY179" s="10" vm="52014">
        <v>655</v>
      </c>
      <c r="EZ179" s="10" vm="12033">
        <v>594</v>
      </c>
      <c r="FA179" s="10" vm="5539">
        <v>655</v>
      </c>
      <c r="FB179" s="10" vm="50288">
        <v>298991</v>
      </c>
      <c r="FC179" s="10" vm="38527">
        <v>0</v>
      </c>
      <c r="FD179" s="10" vm="32049">
        <v>298991</v>
      </c>
      <c r="FE179" s="10" vm="25145">
        <v>14084</v>
      </c>
      <c r="FF179" s="10" vm="18582">
        <v>5388</v>
      </c>
      <c r="FG179" s="10" vm="48501">
        <v>0</v>
      </c>
      <c r="FH179" s="10" vm="11858">
        <v>-885</v>
      </c>
      <c r="FI179" s="10" vm="5328">
        <v>0</v>
      </c>
      <c r="FJ179" s="10" vm="46922">
        <v>0</v>
      </c>
      <c r="FK179" s="10" vm="38306">
        <v>0</v>
      </c>
      <c r="FL179" s="10" vm="31817">
        <v>317578</v>
      </c>
      <c r="FM179" s="10" vm="24909">
        <v>37985</v>
      </c>
      <c r="FN179" s="10" vm="18381">
        <v>4889</v>
      </c>
      <c r="FO179" s="10" vm="45204">
        <v>0</v>
      </c>
      <c r="FP179" s="10" vm="11642">
        <v>0</v>
      </c>
      <c r="FQ179" s="10" vm="5113">
        <v>-101</v>
      </c>
      <c r="FR179" s="10" vm="43451">
        <v>0</v>
      </c>
      <c r="FS179" s="10" vm="38078">
        <v>0</v>
      </c>
      <c r="FT179" s="10" vm="31583">
        <v>42773</v>
      </c>
      <c r="FU179" s="10" vm="24686">
        <v>274805</v>
      </c>
      <c r="FV179" s="10" vm="18203">
        <v>261006</v>
      </c>
      <c r="FW179" s="81" vm="54954">
        <v>0</v>
      </c>
      <c r="FX179" s="81" vm="11429">
        <v>0</v>
      </c>
      <c r="FY179" s="81" vm="4918">
        <v>0</v>
      </c>
      <c r="FZ179" s="81" vm="53205">
        <v>0</v>
      </c>
      <c r="GA179" s="81" vm="37864">
        <v>0</v>
      </c>
      <c r="GB179" s="10" vm="31359">
        <v>984</v>
      </c>
      <c r="GC179" s="10" vm="24455">
        <v>270</v>
      </c>
      <c r="GD179" s="10" vm="17986">
        <v>714</v>
      </c>
      <c r="GE179" s="10" vm="51787">
        <v>855</v>
      </c>
      <c r="GF179" s="10" vm="11210">
        <v>816</v>
      </c>
      <c r="GG179" s="10" vm="4744">
        <v>39</v>
      </c>
      <c r="GH179" s="10" vm="50074">
        <v>135</v>
      </c>
      <c r="GI179" s="10" vm="37647">
        <v>104</v>
      </c>
      <c r="GJ179" s="10" vm="31135">
        <v>31</v>
      </c>
      <c r="GK179" s="10" vm="24229">
        <v>0</v>
      </c>
      <c r="GL179" s="10" vm="17761">
        <v>0</v>
      </c>
      <c r="GM179" s="10" vm="65626">
        <v>0</v>
      </c>
      <c r="GN179" s="10" vm="10998">
        <v>1474</v>
      </c>
      <c r="GO179" s="10" vm="4532">
        <v>298</v>
      </c>
      <c r="GP179" s="10" vm="46698">
        <v>1176</v>
      </c>
      <c r="GQ179" s="10" vm="37418">
        <v>6</v>
      </c>
      <c r="GR179" s="10" vm="30903">
        <v>0</v>
      </c>
      <c r="GS179" s="10" vm="24004">
        <v>6</v>
      </c>
      <c r="GT179" s="10" vm="17544">
        <v>3454</v>
      </c>
      <c r="GU179" s="10" vm="44993">
        <v>1488</v>
      </c>
      <c r="GV179" s="10" vm="10789">
        <v>1966</v>
      </c>
      <c r="GW179" s="10" vm="4312">
        <v>0</v>
      </c>
      <c r="GX179" s="81" vm="43233">
        <v>8144</v>
      </c>
      <c r="GY179" s="10" vm="37197">
        <v>0</v>
      </c>
      <c r="GZ179" s="10" vm="30694">
        <v>0</v>
      </c>
      <c r="HA179" s="10" vm="23774">
        <v>0</v>
      </c>
      <c r="HB179" s="10" vm="17326">
        <v>0</v>
      </c>
      <c r="HC179" s="81" vm="54730">
        <v>0</v>
      </c>
      <c r="HD179" s="81" vm="10572">
        <v>280</v>
      </c>
      <c r="HE179" s="10" vm="4095">
        <v>8424</v>
      </c>
      <c r="HF179" s="10" vm="52972">
        <v>192</v>
      </c>
      <c r="HG179" s="10" vm="36978">
        <v>484</v>
      </c>
      <c r="HH179" s="10" vm="30504">
        <v>2505</v>
      </c>
      <c r="HI179" s="10" vm="23551">
        <v>164</v>
      </c>
      <c r="HJ179" s="10" vm="17119">
        <v>3012</v>
      </c>
      <c r="HK179" s="10" vm="51578">
        <v>0</v>
      </c>
      <c r="HL179" s="10" vm="10360">
        <v>0</v>
      </c>
      <c r="HM179" s="10" vm="3876">
        <v>0</v>
      </c>
      <c r="HN179" s="10" vm="49854">
        <v>3810</v>
      </c>
      <c r="HO179" s="10" vm="36758">
        <v>10167</v>
      </c>
      <c r="HP179" s="10" vm="30270">
        <v>0</v>
      </c>
      <c r="HQ179" s="10" vm="23317">
        <v>1523</v>
      </c>
      <c r="HR179" s="10" vm="16891">
        <v>1523</v>
      </c>
      <c r="HS179" s="10" vm="48119">
        <v>0</v>
      </c>
      <c r="HT179" s="10" vm="10152">
        <v>123</v>
      </c>
      <c r="HU179" s="10" vm="3663">
        <v>123</v>
      </c>
      <c r="HV179" s="10" vm="65383">
        <v>9087</v>
      </c>
      <c r="HW179" s="10" vm="36520">
        <v>277</v>
      </c>
      <c r="HX179" s="10" vm="30037">
        <v>0</v>
      </c>
      <c r="HY179" s="10" vm="23085">
        <v>410</v>
      </c>
      <c r="HZ179" s="10" vm="16676">
        <v>0</v>
      </c>
      <c r="IA179" s="10" vm="44768">
        <v>0</v>
      </c>
      <c r="IB179" s="10" vm="9933">
        <v>0</v>
      </c>
      <c r="IC179" s="10" vm="3445">
        <v>9774</v>
      </c>
      <c r="ID179" s="10" vm="43011">
        <v>0</v>
      </c>
      <c r="IE179" s="10" vm="36306">
        <v>0</v>
      </c>
      <c r="IF179" s="10" vm="29803">
        <v>0</v>
      </c>
      <c r="IG179" s="10" vm="22877">
        <v>0</v>
      </c>
      <c r="IH179" s="10" vm="16461">
        <v>5388</v>
      </c>
      <c r="II179" s="10" vm="54515">
        <v>5490</v>
      </c>
      <c r="IJ179" s="10" vm="9721">
        <v>0</v>
      </c>
      <c r="IK179" s="10" vm="3222">
        <v>82</v>
      </c>
      <c r="IL179" s="10" vm="66170">
        <v>-34</v>
      </c>
      <c r="IM179" s="10" vm="36075">
        <v>0</v>
      </c>
      <c r="IN179" s="10" vm="29568">
        <v>6554</v>
      </c>
      <c r="IO179" s="81" vm="22686">
        <v>6554</v>
      </c>
      <c r="IP179" s="10" vm="16249">
        <v>0</v>
      </c>
      <c r="IQ179" s="10" vm="51399">
        <v>0</v>
      </c>
      <c r="IR179" s="10" vm="9514">
        <v>0</v>
      </c>
      <c r="IS179" s="81" vm="3004">
        <v>0</v>
      </c>
      <c r="IT179" s="10" vm="49629">
        <v>0</v>
      </c>
    </row>
    <row r="180" spans="1:254" x14ac:dyDescent="0.25">
      <c r="A180" s="8" t="s">
        <v>638</v>
      </c>
      <c r="B180" s="8" t="s">
        <v>637</v>
      </c>
      <c r="C180" s="89">
        <v>44561</v>
      </c>
      <c r="D180" s="76" vm="16045">
        <v>12</v>
      </c>
      <c r="E180" s="10" vm="9300">
        <v>174349</v>
      </c>
      <c r="F180" s="10" vm="47940">
        <v>-40013</v>
      </c>
      <c r="G180" s="10" vm="42780">
        <v>-125876</v>
      </c>
      <c r="H180" s="10" vm="59718">
        <v>8460</v>
      </c>
      <c r="I180" s="10" vm="29331">
        <v>515</v>
      </c>
      <c r="J180" s="10" vm="63519">
        <v>8975</v>
      </c>
      <c r="K180" s="10" vm="46303">
        <v>0</v>
      </c>
      <c r="L180" s="10" vm="15825">
        <v>2884</v>
      </c>
      <c r="M180" s="10" vm="9082">
        <v>0</v>
      </c>
      <c r="N180" s="10" vm="44548">
        <v>0</v>
      </c>
      <c r="O180" s="10" vm="42555">
        <v>-29046</v>
      </c>
      <c r="P180" s="10" vm="35845">
        <v>0</v>
      </c>
      <c r="Q180" s="10" vm="29141">
        <v>0</v>
      </c>
      <c r="R180" s="10" vm="22456">
        <v>0</v>
      </c>
      <c r="S180" s="10" vm="56009">
        <v>0</v>
      </c>
      <c r="T180" s="10" vm="15613">
        <v>-17187</v>
      </c>
      <c r="U180" s="10" vm="8866">
        <v>53</v>
      </c>
      <c r="V180" s="10" vm="54299">
        <v>-17134</v>
      </c>
      <c r="W180" s="10" vm="42338">
        <v>0</v>
      </c>
      <c r="X180" s="10" vm="35609">
        <v>0</v>
      </c>
      <c r="Y180" s="10" vm="29025">
        <v>0</v>
      </c>
      <c r="Z180" s="10" vm="22236">
        <v>0</v>
      </c>
      <c r="AA180" s="10" vm="66126">
        <v>-17134</v>
      </c>
      <c r="AB180" s="10" vm="15420">
        <v>14683</v>
      </c>
      <c r="AC180" s="10" vm="8661">
        <v>796</v>
      </c>
      <c r="AD180" s="10" vm="51184">
        <v>15479</v>
      </c>
      <c r="AE180" s="10" vm="42117">
        <v>108</v>
      </c>
      <c r="AF180" s="10" vm="35374">
        <v>0</v>
      </c>
      <c r="AG180" s="10" vm="28790">
        <v>0</v>
      </c>
      <c r="AH180" s="10" vm="22013">
        <v>0</v>
      </c>
      <c r="AI180" s="10" vm="49395">
        <v>15587</v>
      </c>
      <c r="AJ180" s="10" vm="15220">
        <v>19083</v>
      </c>
      <c r="AK180" s="10" vm="63254">
        <v>1142</v>
      </c>
      <c r="AL180" s="10" vm="47804">
        <v>1162</v>
      </c>
      <c r="AM180" s="10" vm="41901">
        <v>0</v>
      </c>
      <c r="AN180" s="10" vm="35149">
        <v>0</v>
      </c>
      <c r="AO180" s="10" vm="28566">
        <v>53</v>
      </c>
      <c r="AP180" s="10" vm="21799">
        <v>0</v>
      </c>
      <c r="AQ180" s="10" vm="46078">
        <v>1926</v>
      </c>
      <c r="AR180" s="10" vm="15001">
        <v>0</v>
      </c>
      <c r="AS180" s="10" vm="8371">
        <v>74</v>
      </c>
      <c r="AT180" s="10" vm="44319">
        <v>23440</v>
      </c>
      <c r="AU180" s="10" vm="41688">
        <v>-7853</v>
      </c>
      <c r="AV180" s="10" vm="64905">
        <v>4032</v>
      </c>
      <c r="AW180" s="10" vm="28340">
        <v>792200</v>
      </c>
      <c r="AX180" s="10" vm="21591">
        <v>0</v>
      </c>
      <c r="AY180" s="10" vm="55814">
        <v>145</v>
      </c>
      <c r="AZ180" s="10" vm="14783">
        <v>0</v>
      </c>
      <c r="BA180" s="10" vm="8151">
        <v>0</v>
      </c>
      <c r="BB180" s="10" vm="54068">
        <v>0</v>
      </c>
      <c r="BC180" s="10" vm="41458">
        <v>0</v>
      </c>
      <c r="BD180" s="10" vm="34828">
        <v>0</v>
      </c>
      <c r="BE180" s="10" vm="28109">
        <v>0</v>
      </c>
      <c r="BF180" s="10" vm="21381">
        <v>0</v>
      </c>
      <c r="BG180" s="10" vm="65989">
        <v>792345</v>
      </c>
      <c r="BH180" s="10" vm="14575">
        <v>119085</v>
      </c>
      <c r="BI180" s="10" vm="7940">
        <v>34985</v>
      </c>
      <c r="BJ180" s="10" vm="50966">
        <v>62750</v>
      </c>
      <c r="BK180" s="10" vm="41227">
        <v>0</v>
      </c>
      <c r="BL180" s="10" vm="34595">
        <v>2152</v>
      </c>
      <c r="BM180" s="10" vm="27881">
        <v>218972</v>
      </c>
      <c r="BN180" s="10" vm="21160">
        <v>0</v>
      </c>
      <c r="BO180" s="10" vm="49170">
        <v>0</v>
      </c>
      <c r="BP180" s="10" vm="14374">
        <v>141</v>
      </c>
      <c r="BQ180" s="10" vm="7750">
        <v>85879</v>
      </c>
      <c r="BR180" s="10" vm="47579">
        <v>86020</v>
      </c>
      <c r="BS180" s="10" vm="41002">
        <v>132952</v>
      </c>
      <c r="BT180" s="10" vm="34368">
        <v>925297</v>
      </c>
      <c r="BU180" s="10" vm="27652">
        <v>470229</v>
      </c>
      <c r="BV180" s="10" vm="20940">
        <v>418536</v>
      </c>
      <c r="BW180" s="10" vm="45854">
        <v>0</v>
      </c>
      <c r="BX180" s="10" vm="14158">
        <v>16910</v>
      </c>
      <c r="BY180" s="10" vm="7586">
        <v>0</v>
      </c>
      <c r="BZ180" s="10" vm="44101">
        <v>0</v>
      </c>
      <c r="CA180" s="10" vm="40791">
        <v>0</v>
      </c>
      <c r="CB180" s="10" vm="34171">
        <v>905675</v>
      </c>
      <c r="CC180" s="10" vm="27426">
        <v>0</v>
      </c>
      <c r="CD180" s="10" vm="20729">
        <v>62</v>
      </c>
      <c r="CE180" s="10" vm="55605">
        <v>19560</v>
      </c>
      <c r="CF180" s="10" vm="13941">
        <v>-82487</v>
      </c>
      <c r="CG180" s="10" vm="7373">
        <v>0</v>
      </c>
      <c r="CH180" s="10" vm="53850">
        <v>0</v>
      </c>
      <c r="CI180" s="10" vm="40558">
        <v>0</v>
      </c>
      <c r="CJ180" s="10" vm="33991">
        <v>102047</v>
      </c>
      <c r="CK180" s="10" vm="27203">
        <v>19560</v>
      </c>
      <c r="CL180" s="10" vm="20526">
        <v>158762</v>
      </c>
      <c r="CM180" s="10" vm="52342">
        <v>125876</v>
      </c>
      <c r="CN180" s="10" vm="13730">
        <v>0</v>
      </c>
      <c r="CO180" s="10" vm="7157">
        <v>32886</v>
      </c>
      <c r="CP180" s="10" vm="50736">
        <v>0</v>
      </c>
      <c r="CQ180" s="10" vm="40328">
        <v>0</v>
      </c>
      <c r="CR180" s="10" vm="33757">
        <v>16573</v>
      </c>
      <c r="CS180" s="10" vm="26969">
        <v>-16573</v>
      </c>
      <c r="CT180" s="10" vm="20306">
        <v>0</v>
      </c>
      <c r="CU180" s="10" vm="48944">
        <v>0</v>
      </c>
      <c r="CV180" s="10" vm="13525">
        <v>0</v>
      </c>
      <c r="CW180" s="10" vm="6955">
        <v>0</v>
      </c>
      <c r="CX180" s="10" vm="47365">
        <v>0</v>
      </c>
      <c r="CY180" s="10" vm="40100">
        <v>0</v>
      </c>
      <c r="CZ180" s="10" vm="33524">
        <v>0</v>
      </c>
      <c r="DA180" s="10" vm="26744">
        <v>0</v>
      </c>
      <c r="DB180" s="81" vm="20087">
        <v>0</v>
      </c>
      <c r="DC180" s="81" vm="45632">
        <v>0</v>
      </c>
      <c r="DD180" s="81" vm="13306">
        <v>0</v>
      </c>
      <c r="DE180" s="81" vm="6780">
        <v>0</v>
      </c>
      <c r="DF180" s="10" vm="43885">
        <v>0</v>
      </c>
      <c r="DG180" s="10" vm="39884">
        <v>0</v>
      </c>
      <c r="DH180" s="10" vm="64694">
        <v>0</v>
      </c>
      <c r="DI180" s="10" vm="26509">
        <v>0</v>
      </c>
      <c r="DJ180" s="10" vm="19870">
        <v>158762</v>
      </c>
      <c r="DK180" s="10" vm="55381">
        <v>125876</v>
      </c>
      <c r="DL180" s="10" vm="13088">
        <v>16573</v>
      </c>
      <c r="DM180" s="10" vm="6563">
        <v>16313</v>
      </c>
      <c r="DN180" s="10" vm="53635">
        <v>0</v>
      </c>
      <c r="DO180" s="10" vm="39654">
        <v>0</v>
      </c>
      <c r="DP180" s="10" vm="33135">
        <v>0</v>
      </c>
      <c r="DQ180" s="10" vm="26279">
        <v>0</v>
      </c>
      <c r="DR180" s="10" vm="19664">
        <v>0</v>
      </c>
      <c r="DS180" s="10" vm="65835">
        <v>0</v>
      </c>
      <c r="DT180" s="10" vm="12884">
        <v>0</v>
      </c>
      <c r="DU180" s="10" vm="6347">
        <v>0</v>
      </c>
      <c r="DV180" s="10" vm="50515">
        <v>0</v>
      </c>
      <c r="DW180" s="10" vm="65100">
        <v>0</v>
      </c>
      <c r="DX180" s="10" vm="32900">
        <v>0</v>
      </c>
      <c r="DY180" s="10" vm="26058">
        <v>0</v>
      </c>
      <c r="DZ180" s="10" vm="19443">
        <v>0</v>
      </c>
      <c r="EA180" s="10" vm="48717">
        <v>0</v>
      </c>
      <c r="EB180" s="10" vm="12676">
        <v>0</v>
      </c>
      <c r="EC180" s="10" vm="6148">
        <v>0</v>
      </c>
      <c r="ED180" s="10" vm="47145">
        <v>0</v>
      </c>
      <c r="EE180" s="10" vm="39202">
        <v>0</v>
      </c>
      <c r="EF180" s="10" vm="64634">
        <v>0</v>
      </c>
      <c r="EG180" s="10" vm="25830">
        <v>0</v>
      </c>
      <c r="EH180" s="81" vm="19229">
        <v>0</v>
      </c>
      <c r="EI180" s="81" vm="45411">
        <v>0</v>
      </c>
      <c r="EJ180" s="81" vm="12458">
        <v>0</v>
      </c>
      <c r="EK180" s="81" vm="5973">
        <v>0</v>
      </c>
      <c r="EL180" s="10" vm="43668">
        <v>0</v>
      </c>
      <c r="EM180" s="10" vm="38983">
        <v>0</v>
      </c>
      <c r="EN180" s="10" vm="32459">
        <v>0</v>
      </c>
      <c r="EO180" s="10" vm="25601">
        <v>0</v>
      </c>
      <c r="EP180" s="10" vm="19017">
        <v>0</v>
      </c>
      <c r="EQ180" s="10" vm="55169">
        <v>0</v>
      </c>
      <c r="ER180" s="10" vm="12240">
        <v>0</v>
      </c>
      <c r="ES180" s="10" vm="5759">
        <v>0</v>
      </c>
      <c r="ET180" s="10" vm="53419">
        <v>158762</v>
      </c>
      <c r="EU180" s="10" vm="38753">
        <v>125876</v>
      </c>
      <c r="EV180" s="10" vm="32278">
        <v>16573</v>
      </c>
      <c r="EW180" s="10" vm="25371">
        <v>16313</v>
      </c>
      <c r="EX180" s="10" vm="18815">
        <v>117</v>
      </c>
      <c r="EY180" s="10" vm="52010">
        <v>0</v>
      </c>
      <c r="EZ180" s="10" vm="12038">
        <v>16</v>
      </c>
      <c r="FA180" s="10" vm="5544">
        <v>0</v>
      </c>
      <c r="FB180" s="10" vm="50285">
        <v>523596</v>
      </c>
      <c r="FC180" s="10" vm="38528">
        <v>0</v>
      </c>
      <c r="FD180" s="10" vm="32047">
        <v>523596</v>
      </c>
      <c r="FE180" s="10" vm="25142">
        <v>497034</v>
      </c>
      <c r="FF180" s="10" vm="18594">
        <v>0</v>
      </c>
      <c r="FG180" s="10" vm="48500">
        <v>0</v>
      </c>
      <c r="FH180" s="10" vm="11863">
        <v>-1245</v>
      </c>
      <c r="FI180" s="10" vm="5334">
        <v>-226956</v>
      </c>
      <c r="FJ180" s="10" vm="46920">
        <v>0</v>
      </c>
      <c r="FK180" s="10" vm="38315">
        <v>0</v>
      </c>
      <c r="FL180" s="10" vm="31815">
        <v>792429</v>
      </c>
      <c r="FM180" s="10" vm="24906">
        <v>306</v>
      </c>
      <c r="FN180" s="10" vm="18388">
        <v>1926</v>
      </c>
      <c r="FO180" s="10" vm="45208">
        <v>0</v>
      </c>
      <c r="FP180" s="10" vm="11647">
        <v>0</v>
      </c>
      <c r="FQ180" s="10" vm="5119">
        <v>-2003</v>
      </c>
      <c r="FR180" s="10" vm="43448">
        <v>0</v>
      </c>
      <c r="FS180" s="10" vm="38083">
        <v>0</v>
      </c>
      <c r="FT180" s="10" vm="31581">
        <v>229</v>
      </c>
      <c r="FU180" s="10" vm="24680">
        <v>792200</v>
      </c>
      <c r="FV180" s="10" vm="18211">
        <v>523290</v>
      </c>
      <c r="FW180" s="81" vm="54957">
        <v>0</v>
      </c>
      <c r="FX180" s="81" vm="11433">
        <v>0</v>
      </c>
      <c r="FY180" s="81" vm="62921">
        <v>0</v>
      </c>
      <c r="FZ180" s="81" vm="53202">
        <v>0</v>
      </c>
      <c r="GA180" s="81" vm="37869">
        <v>0</v>
      </c>
      <c r="GB180" s="10" vm="31357">
        <v>1724</v>
      </c>
      <c r="GC180" s="10" vm="24450">
        <v>1209</v>
      </c>
      <c r="GD180" s="10" vm="17990">
        <v>515</v>
      </c>
      <c r="GE180" s="10" vm="51790">
        <v>0</v>
      </c>
      <c r="GF180" s="10" vm="11214">
        <v>0</v>
      </c>
      <c r="GG180" s="10" vm="4748">
        <v>0</v>
      </c>
      <c r="GH180" s="10" vm="50070">
        <v>0</v>
      </c>
      <c r="GI180" s="10" vm="37648">
        <v>0</v>
      </c>
      <c r="GJ180" s="10" vm="31133">
        <v>0</v>
      </c>
      <c r="GK180" s="10" vm="24225">
        <v>0</v>
      </c>
      <c r="GL180" s="10" vm="17773">
        <v>0</v>
      </c>
      <c r="GM180" s="10" vm="48295">
        <v>0</v>
      </c>
      <c r="GN180" s="10" vm="11002">
        <v>0</v>
      </c>
      <c r="GO180" s="10" vm="4536">
        <v>0</v>
      </c>
      <c r="GP180" s="10" vm="46694">
        <v>0</v>
      </c>
      <c r="GQ180" s="10" vm="37426">
        <v>0</v>
      </c>
      <c r="GR180" s="10" vm="30901">
        <v>0</v>
      </c>
      <c r="GS180" s="10" vm="23999">
        <v>0</v>
      </c>
      <c r="GT180" s="10" vm="17552">
        <v>1724</v>
      </c>
      <c r="GU180" s="10" vm="44996">
        <v>1209</v>
      </c>
      <c r="GV180" s="10" vm="10793">
        <v>515</v>
      </c>
      <c r="GW180" s="10" vm="4317">
        <v>2151</v>
      </c>
      <c r="GX180" s="81" vm="43230">
        <v>0</v>
      </c>
      <c r="GY180" s="10" vm="37202">
        <v>1</v>
      </c>
      <c r="GZ180" s="10" vm="30692">
        <v>0</v>
      </c>
      <c r="HA180" s="10" vm="23771">
        <v>0</v>
      </c>
      <c r="HB180" s="10" vm="17336">
        <v>0</v>
      </c>
      <c r="HC180" s="81" vm="54734">
        <v>0</v>
      </c>
      <c r="HD180" s="81" vm="10577">
        <v>0</v>
      </c>
      <c r="HE180" s="10" vm="4100">
        <v>2152</v>
      </c>
      <c r="HF180" s="10" vm="52969">
        <v>66180</v>
      </c>
      <c r="HG180" s="10" vm="36983">
        <v>0</v>
      </c>
      <c r="HH180" s="10" vm="30502">
        <v>3234</v>
      </c>
      <c r="HI180" s="10" vm="23548">
        <v>0</v>
      </c>
      <c r="HJ180" s="10" vm="17124">
        <v>14529</v>
      </c>
      <c r="HK180" s="10" vm="51581">
        <v>0</v>
      </c>
      <c r="HL180" s="10" vm="10364">
        <v>0</v>
      </c>
      <c r="HM180" s="10" vm="3883">
        <v>0</v>
      </c>
      <c r="HN180" s="10" vm="49852">
        <v>1936</v>
      </c>
      <c r="HO180" s="10" vm="36759">
        <v>85879</v>
      </c>
      <c r="HP180" s="10" vm="30268">
        <v>0</v>
      </c>
      <c r="HQ180" s="10" vm="23313">
        <v>0</v>
      </c>
      <c r="HR180" s="10" vm="16904">
        <v>0</v>
      </c>
      <c r="HS180" s="10" vm="48123">
        <v>0</v>
      </c>
      <c r="HT180" s="10" vm="10156">
        <v>62</v>
      </c>
      <c r="HU180" s="10" vm="3669">
        <v>62</v>
      </c>
      <c r="HV180" s="10" vm="46485">
        <v>25903</v>
      </c>
      <c r="HW180" s="10" vm="36529">
        <v>1581</v>
      </c>
      <c r="HX180" s="10" vm="30035">
        <v>0</v>
      </c>
      <c r="HY180" s="10" vm="23081">
        <v>0</v>
      </c>
      <c r="HZ180" s="10" vm="16685">
        <v>0</v>
      </c>
      <c r="IA180" s="10" vm="44771">
        <v>1562</v>
      </c>
      <c r="IB180" s="10" vm="9937">
        <v>0</v>
      </c>
      <c r="IC180" s="10" vm="3450">
        <v>29046</v>
      </c>
      <c r="ID180" s="10" vm="43008">
        <v>676</v>
      </c>
      <c r="IE180" s="10" vm="36312">
        <v>0</v>
      </c>
      <c r="IF180" s="10" vm="29801">
        <v>0</v>
      </c>
      <c r="IG180" s="10" vm="64237">
        <v>676</v>
      </c>
      <c r="IH180" s="10" vm="16470">
        <v>0</v>
      </c>
      <c r="II180" s="10" vm="54519">
        <v>2037</v>
      </c>
      <c r="IJ180" s="10" vm="9724">
        <v>0</v>
      </c>
      <c r="IK180" s="10" vm="3229">
        <v>3287</v>
      </c>
      <c r="IL180" s="10" vm="52752">
        <v>0</v>
      </c>
      <c r="IM180" s="10" vm="36081">
        <v>-1712</v>
      </c>
      <c r="IN180" s="10" vm="29566">
        <v>3962</v>
      </c>
      <c r="IO180" s="81" vm="22681">
        <v>3962</v>
      </c>
      <c r="IP180" s="10" vm="16253">
        <v>0</v>
      </c>
      <c r="IQ180" s="10" vm="51402">
        <v>0</v>
      </c>
      <c r="IR180" s="10" vm="9518">
        <v>0</v>
      </c>
      <c r="IS180" s="81" vm="3008">
        <v>0</v>
      </c>
      <c r="IT180" s="10" vm="49626">
        <v>0</v>
      </c>
    </row>
    <row r="181" spans="1:254" x14ac:dyDescent="0.25">
      <c r="A181" s="8" t="s">
        <v>976</v>
      </c>
      <c r="B181" s="8" t="s">
        <v>977</v>
      </c>
      <c r="C181" s="89">
        <v>44561</v>
      </c>
      <c r="D181" s="76" vm="16043">
        <v>12</v>
      </c>
      <c r="E181" s="10" vm="9296">
        <v>13446</v>
      </c>
      <c r="F181" s="10" vm="65534">
        <v>-8940</v>
      </c>
      <c r="G181" s="10" vm="42783">
        <v>0</v>
      </c>
      <c r="H181" s="10" vm="59722">
        <v>4506</v>
      </c>
      <c r="I181" s="10" vm="29337">
        <v>0</v>
      </c>
      <c r="J181" s="10" vm="63517">
        <v>4506</v>
      </c>
      <c r="K181" s="10" vm="46311">
        <v>0</v>
      </c>
      <c r="L181" s="10" vm="15823">
        <v>0</v>
      </c>
      <c r="M181" s="10" vm="9078">
        <v>0</v>
      </c>
      <c r="N181" s="10" vm="44557">
        <v>2664</v>
      </c>
      <c r="O181" s="10" vm="42559">
        <v>-10594</v>
      </c>
      <c r="P181" s="10" vm="35849">
        <v>0</v>
      </c>
      <c r="Q181" s="10" vm="64426">
        <v>0</v>
      </c>
      <c r="R181" s="10" vm="22454">
        <v>0</v>
      </c>
      <c r="S181" s="10" vm="56015">
        <v>0</v>
      </c>
      <c r="T181" s="10" vm="15611">
        <v>-3424</v>
      </c>
      <c r="U181" s="10" vm="8862">
        <v>-1002</v>
      </c>
      <c r="V181" s="10" vm="54308">
        <v>-4426</v>
      </c>
      <c r="W181" s="10" vm="42341">
        <v>0</v>
      </c>
      <c r="X181" s="10" vm="35613">
        <v>0</v>
      </c>
      <c r="Y181" s="10" vm="29030">
        <v>0</v>
      </c>
      <c r="Z181" s="10" vm="22233">
        <v>0</v>
      </c>
      <c r="AA181" s="10" vm="52563">
        <v>-4426</v>
      </c>
      <c r="AB181" s="10" vm="15418">
        <v>13330</v>
      </c>
      <c r="AC181" s="10" vm="8657">
        <v>94</v>
      </c>
      <c r="AD181" s="10" vm="51189">
        <v>13424</v>
      </c>
      <c r="AE181" s="10" vm="42121">
        <v>22</v>
      </c>
      <c r="AF181" s="10" vm="35378">
        <v>0</v>
      </c>
      <c r="AG181" s="10" vm="28797">
        <v>0</v>
      </c>
      <c r="AH181" s="10" vm="22011">
        <v>0</v>
      </c>
      <c r="AI181" s="10" vm="49397">
        <v>13446</v>
      </c>
      <c r="AJ181" s="10" vm="15217">
        <v>3111</v>
      </c>
      <c r="AK181" s="10" vm="63252">
        <v>365</v>
      </c>
      <c r="AL181" s="10" vm="47816">
        <v>1228</v>
      </c>
      <c r="AM181" s="10" vm="41904">
        <v>0</v>
      </c>
      <c r="AN181" s="10" vm="64954">
        <v>0</v>
      </c>
      <c r="AO181" s="10" vm="28571">
        <v>126</v>
      </c>
      <c r="AP181" s="10" vm="21796">
        <v>0</v>
      </c>
      <c r="AQ181" s="10" vm="46087">
        <v>3037</v>
      </c>
      <c r="AR181" s="10" vm="14998">
        <v>0</v>
      </c>
      <c r="AS181" s="10" vm="8367">
        <v>28</v>
      </c>
      <c r="AT181" s="10" vm="44328">
        <v>7895</v>
      </c>
      <c r="AU181" s="10" vm="41691">
        <v>5551</v>
      </c>
      <c r="AV181" s="10" vm="64909">
        <v>103</v>
      </c>
      <c r="AW181" s="10" vm="28345">
        <v>417138</v>
      </c>
      <c r="AX181" s="10" vm="21588">
        <v>0</v>
      </c>
      <c r="AY181" s="10" vm="55819">
        <v>0</v>
      </c>
      <c r="AZ181" s="10" vm="14780">
        <v>0</v>
      </c>
      <c r="BA181" s="10" vm="8147">
        <v>0</v>
      </c>
      <c r="BB181" s="10" vm="54077">
        <v>0</v>
      </c>
      <c r="BC181" s="10" vm="41462">
        <v>0</v>
      </c>
      <c r="BD181" s="10" vm="34832">
        <v>0</v>
      </c>
      <c r="BE181" s="10" vm="28115">
        <v>15895</v>
      </c>
      <c r="BF181" s="10" vm="21379">
        <v>95900</v>
      </c>
      <c r="BG181" s="10" vm="52480">
        <v>528933</v>
      </c>
      <c r="BH181" s="10" vm="14572">
        <v>0</v>
      </c>
      <c r="BI181" s="10" vm="7936">
        <v>747</v>
      </c>
      <c r="BJ181" s="10" vm="50970">
        <v>7104</v>
      </c>
      <c r="BK181" s="10" vm="41230">
        <v>0</v>
      </c>
      <c r="BL181" s="10" vm="34599">
        <v>1562</v>
      </c>
      <c r="BM181" s="10" vm="27885">
        <v>9413</v>
      </c>
      <c r="BN181" s="10" vm="21157">
        <v>0</v>
      </c>
      <c r="BO181" s="10" vm="49172">
        <v>0</v>
      </c>
      <c r="BP181" s="10" vm="14371">
        <v>67</v>
      </c>
      <c r="BQ181" s="10" vm="63143">
        <v>4876</v>
      </c>
      <c r="BR181" s="10" vm="47591">
        <v>4943</v>
      </c>
      <c r="BS181" s="10" vm="41005">
        <v>4470</v>
      </c>
      <c r="BT181" s="10" vm="34372">
        <v>533403</v>
      </c>
      <c r="BU181" s="10" vm="27658">
        <v>483805</v>
      </c>
      <c r="BV181" s="10" vm="20938">
        <v>43518</v>
      </c>
      <c r="BW181" s="10" vm="45863">
        <v>0</v>
      </c>
      <c r="BX181" s="10" vm="14155">
        <v>6528</v>
      </c>
      <c r="BY181" s="10" vm="7582">
        <v>0</v>
      </c>
      <c r="BZ181" s="10" vm="44111">
        <v>0</v>
      </c>
      <c r="CA181" s="10" vm="40795">
        <v>0</v>
      </c>
      <c r="CB181" s="10" vm="64771">
        <v>533851</v>
      </c>
      <c r="CC181" s="10" vm="27431">
        <v>0</v>
      </c>
      <c r="CD181" s="10" vm="64165">
        <v>0</v>
      </c>
      <c r="CE181" s="10" vm="55611">
        <v>-448</v>
      </c>
      <c r="CF181" s="10" vm="13937">
        <v>-5448</v>
      </c>
      <c r="CG181" s="10" vm="7367">
        <v>0</v>
      </c>
      <c r="CH181" s="10" vm="53857">
        <v>0</v>
      </c>
      <c r="CI181" s="10" vm="40560">
        <v>0</v>
      </c>
      <c r="CJ181" s="10" vm="33994">
        <v>5000</v>
      </c>
      <c r="CK181" s="10" vm="27206">
        <v>-448</v>
      </c>
      <c r="CL181" s="10" vm="20523">
        <v>0</v>
      </c>
      <c r="CM181" s="10" vm="52346">
        <v>0</v>
      </c>
      <c r="CN181" s="10" vm="13726">
        <v>0</v>
      </c>
      <c r="CO181" s="10" vm="7153">
        <v>0</v>
      </c>
      <c r="CP181" s="10" vm="50740">
        <v>0</v>
      </c>
      <c r="CQ181" s="10" vm="40331">
        <v>0</v>
      </c>
      <c r="CR181" s="10" vm="33760">
        <v>1045</v>
      </c>
      <c r="CS181" s="10" vm="26973">
        <v>-1045</v>
      </c>
      <c r="CT181" s="10" vm="20303">
        <v>0</v>
      </c>
      <c r="CU181" s="10" vm="48946">
        <v>0</v>
      </c>
      <c r="CV181" s="10" vm="13521">
        <v>0</v>
      </c>
      <c r="CW181" s="10" vm="6952">
        <v>0</v>
      </c>
      <c r="CX181" s="10" vm="47369">
        <v>0</v>
      </c>
      <c r="CY181" s="10" vm="40103">
        <v>0</v>
      </c>
      <c r="CZ181" s="10" vm="33527">
        <v>0</v>
      </c>
      <c r="DA181" s="10" vm="26748">
        <v>0</v>
      </c>
      <c r="DB181" s="81" vm="20084">
        <v>0</v>
      </c>
      <c r="DC181" s="81" vm="45642">
        <v>0</v>
      </c>
      <c r="DD181" s="81" vm="13302">
        <v>0</v>
      </c>
      <c r="DE181" s="81" vm="6774">
        <v>0</v>
      </c>
      <c r="DF181" s="10" vm="43888">
        <v>0</v>
      </c>
      <c r="DG181" s="10" vm="39886">
        <v>0</v>
      </c>
      <c r="DH181" s="10" vm="64695">
        <v>0</v>
      </c>
      <c r="DI181" s="10" vm="26514">
        <v>0</v>
      </c>
      <c r="DJ181" s="10" vm="19867">
        <v>0</v>
      </c>
      <c r="DK181" s="10" vm="55392">
        <v>0</v>
      </c>
      <c r="DL181" s="10" vm="13085">
        <v>1045</v>
      </c>
      <c r="DM181" s="10" vm="6559">
        <v>-1045</v>
      </c>
      <c r="DN181" s="10" vm="53640">
        <v>0</v>
      </c>
      <c r="DO181" s="10" vm="39658">
        <v>0</v>
      </c>
      <c r="DP181" s="10" vm="33138">
        <v>0</v>
      </c>
      <c r="DQ181" s="10" vm="26284">
        <v>0</v>
      </c>
      <c r="DR181" s="10" vm="19661">
        <v>0</v>
      </c>
      <c r="DS181" s="10" vm="52191">
        <v>0</v>
      </c>
      <c r="DT181" s="10" vm="12881">
        <v>0</v>
      </c>
      <c r="DU181" s="10" vm="6343">
        <v>0</v>
      </c>
      <c r="DV181" s="10" vm="50519">
        <v>0</v>
      </c>
      <c r="DW181" s="10" vm="39429">
        <v>0</v>
      </c>
      <c r="DX181" s="10" vm="32903">
        <v>0</v>
      </c>
      <c r="DY181" s="10" vm="26062">
        <v>0</v>
      </c>
      <c r="DZ181" s="10" vm="19440">
        <v>0</v>
      </c>
      <c r="EA181" s="10" vm="48724">
        <v>0</v>
      </c>
      <c r="EB181" s="10" vm="12673">
        <v>0</v>
      </c>
      <c r="EC181" s="10" vm="6145">
        <v>0</v>
      </c>
      <c r="ED181" s="10" vm="47149">
        <v>0</v>
      </c>
      <c r="EE181" s="10" vm="39205">
        <v>0</v>
      </c>
      <c r="EF181" s="10" vm="32673">
        <v>0</v>
      </c>
      <c r="EG181" s="10" vm="25836">
        <v>0</v>
      </c>
      <c r="EH181" s="81" vm="19226">
        <v>0</v>
      </c>
      <c r="EI181" s="81" vm="45418">
        <v>0</v>
      </c>
      <c r="EJ181" s="81" vm="12455">
        <v>0</v>
      </c>
      <c r="EK181" s="81" vm="5969">
        <v>0</v>
      </c>
      <c r="EL181" s="10" vm="43673">
        <v>0</v>
      </c>
      <c r="EM181" s="10" vm="38987">
        <v>0</v>
      </c>
      <c r="EN181" s="10" vm="32462">
        <v>0</v>
      </c>
      <c r="EO181" s="10" vm="25606">
        <v>0</v>
      </c>
      <c r="EP181" s="10" vm="19014">
        <v>0</v>
      </c>
      <c r="EQ181" s="10" vm="55174">
        <v>0</v>
      </c>
      <c r="ER181" s="10" vm="12236">
        <v>0</v>
      </c>
      <c r="ES181" s="10" vm="5753">
        <v>0</v>
      </c>
      <c r="ET181" s="10" vm="53422">
        <v>0</v>
      </c>
      <c r="EU181" s="10" vm="38755">
        <v>0</v>
      </c>
      <c r="EV181" s="10" vm="32281">
        <v>1045</v>
      </c>
      <c r="EW181" s="10" vm="25374">
        <v>-1045</v>
      </c>
      <c r="EX181" s="10" vm="18811">
        <v>984</v>
      </c>
      <c r="EY181" s="10" vm="52015">
        <v>109</v>
      </c>
      <c r="EZ181" s="10" vm="12034">
        <v>237</v>
      </c>
      <c r="FA181" s="10" vm="5540">
        <v>109</v>
      </c>
      <c r="FB181" s="10" vm="50289">
        <v>195756</v>
      </c>
      <c r="FC181" s="10" vm="38531">
        <v>0</v>
      </c>
      <c r="FD181" s="10" vm="32050">
        <v>195756</v>
      </c>
      <c r="FE181" s="10" vm="25146">
        <v>0</v>
      </c>
      <c r="FF181" s="10" vm="18590">
        <v>0</v>
      </c>
      <c r="FG181" s="10" vm="48502">
        <v>0</v>
      </c>
      <c r="FH181" s="10" vm="11859">
        <v>0</v>
      </c>
      <c r="FI181" s="10" vm="5329">
        <v>224953</v>
      </c>
      <c r="FJ181" s="10" vm="46923">
        <v>0</v>
      </c>
      <c r="FK181" s="10" vm="38317">
        <v>0</v>
      </c>
      <c r="FL181" s="10" vm="31818">
        <v>420709</v>
      </c>
      <c r="FM181" s="10" vm="24910">
        <v>534</v>
      </c>
      <c r="FN181" s="10" vm="100608">
        <v>3037</v>
      </c>
      <c r="FO181" s="10" vm="45205">
        <v>0</v>
      </c>
      <c r="FP181" s="10" vm="11643">
        <v>0</v>
      </c>
      <c r="FQ181" s="10" vm="5114">
        <v>0</v>
      </c>
      <c r="FR181" s="10" vm="43452">
        <v>0</v>
      </c>
      <c r="FS181" s="10" vm="38085">
        <v>0</v>
      </c>
      <c r="FT181" s="10" vm="31584">
        <v>3571</v>
      </c>
      <c r="FU181" s="10" vm="24687">
        <v>417138</v>
      </c>
      <c r="FV181" s="10" vm="18208">
        <v>195222</v>
      </c>
      <c r="FW181" s="81" vm="54955">
        <v>0</v>
      </c>
      <c r="FX181" s="81" vm="11430">
        <v>0</v>
      </c>
      <c r="FY181" s="81" vm="4919">
        <v>0</v>
      </c>
      <c r="FZ181" s="81" vm="53206">
        <v>0</v>
      </c>
      <c r="GA181" s="81" vm="37872">
        <v>0</v>
      </c>
      <c r="GB181" s="10" vm="31360">
        <v>0</v>
      </c>
      <c r="GC181" s="10" vm="24456">
        <v>0</v>
      </c>
      <c r="GD181" s="10" vm="17987">
        <v>0</v>
      </c>
      <c r="GE181" s="10" vm="51788">
        <v>0</v>
      </c>
      <c r="GF181" s="10" vm="11211">
        <v>0</v>
      </c>
      <c r="GG181" s="10" vm="4745">
        <v>0</v>
      </c>
      <c r="GH181" s="10" vm="50075">
        <v>0</v>
      </c>
      <c r="GI181" s="10" vm="37651">
        <v>0</v>
      </c>
      <c r="GJ181" s="10" vm="31136">
        <v>0</v>
      </c>
      <c r="GK181" s="10" vm="24230">
        <v>0</v>
      </c>
      <c r="GL181" s="10" vm="17770">
        <v>0</v>
      </c>
      <c r="GM181" s="10" vm="48294">
        <v>0</v>
      </c>
      <c r="GN181" s="10" vm="10999">
        <v>0</v>
      </c>
      <c r="GO181" s="10" vm="4533">
        <v>0</v>
      </c>
      <c r="GP181" s="10" vm="46699">
        <v>0</v>
      </c>
      <c r="GQ181" s="10" vm="37429">
        <v>0</v>
      </c>
      <c r="GR181" s="10" vm="30904">
        <v>0</v>
      </c>
      <c r="GS181" s="10" vm="24005">
        <v>0</v>
      </c>
      <c r="GT181" s="10" vm="17549">
        <v>0</v>
      </c>
      <c r="GU181" s="10" vm="44994">
        <v>0</v>
      </c>
      <c r="GV181" s="10" vm="10790">
        <v>0</v>
      </c>
      <c r="GW181" s="10" vm="4313">
        <v>646</v>
      </c>
      <c r="GX181" s="81" vm="43234">
        <v>0</v>
      </c>
      <c r="GY181" s="10" vm="37205">
        <v>0</v>
      </c>
      <c r="GZ181" s="10" vm="64507">
        <v>0</v>
      </c>
      <c r="HA181" s="10" vm="23775">
        <v>0</v>
      </c>
      <c r="HB181" s="10" vm="17332">
        <v>0</v>
      </c>
      <c r="HC181" s="81" vm="54731">
        <v>0</v>
      </c>
      <c r="HD181" s="81" vm="10573">
        <v>916</v>
      </c>
      <c r="HE181" s="10" vm="4096">
        <v>1562</v>
      </c>
      <c r="HF181" s="10" vm="52973">
        <v>0</v>
      </c>
      <c r="HG181" s="10" vm="36985">
        <v>0</v>
      </c>
      <c r="HH181" s="10" vm="30505">
        <v>1367</v>
      </c>
      <c r="HI181" s="10" vm="23552">
        <v>0</v>
      </c>
      <c r="HJ181" s="10" vm="17120">
        <v>3214</v>
      </c>
      <c r="HK181" s="10" vm="51579">
        <v>0</v>
      </c>
      <c r="HL181" s="10" vm="10361">
        <v>0</v>
      </c>
      <c r="HM181" s="10" vm="3877">
        <v>0</v>
      </c>
      <c r="HN181" s="10" vm="49855">
        <v>295</v>
      </c>
      <c r="HO181" s="10" vm="36761">
        <v>4876</v>
      </c>
      <c r="HP181" s="10" vm="30271">
        <v>0</v>
      </c>
      <c r="HQ181" s="10" vm="23318">
        <v>0</v>
      </c>
      <c r="HR181" s="10" vm="16900">
        <v>0</v>
      </c>
      <c r="HS181" s="10" vm="48120">
        <v>0</v>
      </c>
      <c r="HT181" s="10" vm="10153">
        <v>0</v>
      </c>
      <c r="HU181" s="10" vm="3664">
        <v>0</v>
      </c>
      <c r="HV181" s="10" vm="46487">
        <v>10350</v>
      </c>
      <c r="HW181" s="10" vm="36532">
        <v>244</v>
      </c>
      <c r="HX181" s="10" vm="30038">
        <v>0</v>
      </c>
      <c r="HY181" s="10" vm="23086">
        <v>0</v>
      </c>
      <c r="HZ181" s="10" vm="16682">
        <v>0</v>
      </c>
      <c r="IA181" s="10" vm="44769">
        <v>0</v>
      </c>
      <c r="IB181" s="10" vm="9934">
        <v>0</v>
      </c>
      <c r="IC181" s="10" vm="3446">
        <v>10594</v>
      </c>
      <c r="ID181" s="10" vm="43012">
        <v>0</v>
      </c>
      <c r="IE181" s="10" vm="36314">
        <v>0</v>
      </c>
      <c r="IF181" s="10" vm="29804">
        <v>0</v>
      </c>
      <c r="IG181" s="10" vm="22878">
        <v>0</v>
      </c>
      <c r="IH181" s="10" vm="16466">
        <v>0</v>
      </c>
      <c r="II181" s="10" vm="54516">
        <v>3037</v>
      </c>
      <c r="IJ181" s="10" vm="9722">
        <v>0</v>
      </c>
      <c r="IK181" s="10" vm="3223">
        <v>0</v>
      </c>
      <c r="IL181" s="10" vm="52754">
        <v>0</v>
      </c>
      <c r="IM181" s="10" vm="36083">
        <v>1712</v>
      </c>
      <c r="IN181" s="10" vm="29569">
        <v>3321</v>
      </c>
      <c r="IO181" s="81" vm="22687">
        <v>3321</v>
      </c>
      <c r="IP181" s="10" vm="16250">
        <v>0</v>
      </c>
      <c r="IQ181" s="10" vm="51400">
        <v>0</v>
      </c>
      <c r="IR181" s="10" vm="9515">
        <v>0</v>
      </c>
      <c r="IS181" s="81" vm="3005">
        <v>0</v>
      </c>
      <c r="IT181" s="10" vm="49630">
        <v>0</v>
      </c>
    </row>
    <row r="182" spans="1:254" x14ac:dyDescent="0.25">
      <c r="A182" s="8" t="s">
        <v>439</v>
      </c>
      <c r="B182" s="8" t="s">
        <v>438</v>
      </c>
      <c r="C182" s="89">
        <v>44651</v>
      </c>
      <c r="D182" s="76" vm="16046">
        <v>12</v>
      </c>
      <c r="E182" s="10" vm="9301">
        <v>40598</v>
      </c>
      <c r="F182" s="10" vm="100727">
        <v>-37179</v>
      </c>
      <c r="G182" s="10" vm="42781">
        <v>0</v>
      </c>
      <c r="H182" s="10" vm="59719">
        <v>3419</v>
      </c>
      <c r="I182" s="10" vm="29332">
        <v>2902</v>
      </c>
      <c r="J182" s="10" vm="63520">
        <v>6321</v>
      </c>
      <c r="K182" s="10" vm="65333">
        <v>0</v>
      </c>
      <c r="L182" s="10" vm="15826">
        <v>0</v>
      </c>
      <c r="M182" s="10" vm="9083">
        <v>0</v>
      </c>
      <c r="N182" s="10" vm="44553">
        <v>17</v>
      </c>
      <c r="O182" s="10" vm="42556">
        <v>-2583</v>
      </c>
      <c r="P182" s="10" vm="35846">
        <v>0</v>
      </c>
      <c r="Q182" s="10" vm="29142">
        <v>0</v>
      </c>
      <c r="R182" s="10" vm="22457">
        <v>0</v>
      </c>
      <c r="S182" s="10" vm="56018">
        <v>0</v>
      </c>
      <c r="T182" s="10" vm="15614">
        <v>3755</v>
      </c>
      <c r="U182" s="10" vm="8867">
        <v>-205</v>
      </c>
      <c r="V182" s="10" vm="54305">
        <v>3550</v>
      </c>
      <c r="W182" s="10" vm="42339">
        <v>0</v>
      </c>
      <c r="X182" s="10" vm="35610">
        <v>10033</v>
      </c>
      <c r="Y182" s="10" vm="29026">
        <v>0</v>
      </c>
      <c r="Z182" s="10" vm="22237">
        <v>0</v>
      </c>
      <c r="AA182" s="10" vm="66131">
        <v>13583</v>
      </c>
      <c r="AB182" s="10" vm="15421">
        <v>31740</v>
      </c>
      <c r="AC182" s="10" vm="8662">
        <v>1961</v>
      </c>
      <c r="AD182" s="10" vm="51185">
        <v>33701</v>
      </c>
      <c r="AE182" s="10" vm="42118">
        <v>257</v>
      </c>
      <c r="AF182" s="10" vm="35375">
        <v>309</v>
      </c>
      <c r="AG182" s="10" vm="28791">
        <v>0</v>
      </c>
      <c r="AH182" s="10" vm="22014">
        <v>271</v>
      </c>
      <c r="AI182" s="10" vm="49399">
        <v>34538</v>
      </c>
      <c r="AJ182" s="10" vm="15221">
        <v>11734</v>
      </c>
      <c r="AK182" s="10" vm="63255">
        <v>2821</v>
      </c>
      <c r="AL182" s="10" vm="47812">
        <v>8661</v>
      </c>
      <c r="AM182" s="10" vm="65171">
        <v>2387</v>
      </c>
      <c r="AN182" s="10" vm="35150">
        <v>238</v>
      </c>
      <c r="AO182" s="10" vm="28567">
        <v>298</v>
      </c>
      <c r="AP182" s="10" vm="21800">
        <v>0</v>
      </c>
      <c r="AQ182" s="10" vm="46090">
        <v>4386</v>
      </c>
      <c r="AR182" s="10" vm="15002">
        <v>0</v>
      </c>
      <c r="AS182" s="10" vm="8372">
        <v>6</v>
      </c>
      <c r="AT182" s="10" vm="44325">
        <v>30531</v>
      </c>
      <c r="AU182" s="10" vm="41689">
        <v>4007</v>
      </c>
      <c r="AV182" s="10" vm="64906">
        <v>177</v>
      </c>
      <c r="AW182" s="10" vm="28341">
        <v>177749</v>
      </c>
      <c r="AX182" s="10" vm="21592">
        <v>0</v>
      </c>
      <c r="AY182" s="10" vm="55821">
        <v>1285</v>
      </c>
      <c r="AZ182" s="10" vm="14784">
        <v>0</v>
      </c>
      <c r="BA182" s="10" vm="8152">
        <v>0</v>
      </c>
      <c r="BB182" s="10" vm="54073">
        <v>0</v>
      </c>
      <c r="BC182" s="10" vm="41459">
        <v>0</v>
      </c>
      <c r="BD182" s="10" vm="34829">
        <v>0</v>
      </c>
      <c r="BE182" s="10" vm="28110">
        <v>0</v>
      </c>
      <c r="BF182" s="10" vm="21382">
        <v>0</v>
      </c>
      <c r="BG182" s="10" vm="52481">
        <v>179034</v>
      </c>
      <c r="BH182" s="10" vm="14576">
        <v>2432</v>
      </c>
      <c r="BI182" s="10" vm="7941">
        <v>3776</v>
      </c>
      <c r="BJ182" s="10" vm="50967">
        <v>2435</v>
      </c>
      <c r="BK182" s="10" vm="41228">
        <v>0</v>
      </c>
      <c r="BL182" s="10" vm="34596">
        <v>54231</v>
      </c>
      <c r="BM182" s="10" vm="27882">
        <v>62874</v>
      </c>
      <c r="BN182" s="10" vm="21161">
        <v>0</v>
      </c>
      <c r="BO182" s="10" vm="49175">
        <v>0</v>
      </c>
      <c r="BP182" s="10" vm="14375">
        <v>317</v>
      </c>
      <c r="BQ182" s="10" vm="7751">
        <v>11076</v>
      </c>
      <c r="BR182" s="10" vm="47588">
        <v>11393</v>
      </c>
      <c r="BS182" s="10" vm="41003">
        <v>51481</v>
      </c>
      <c r="BT182" s="10" vm="34369">
        <v>230515</v>
      </c>
      <c r="BU182" s="10" vm="27653">
        <v>68029</v>
      </c>
      <c r="BV182" s="10" vm="20941">
        <v>0</v>
      </c>
      <c r="BW182" s="10" vm="45865">
        <v>0</v>
      </c>
      <c r="BX182" s="10" vm="14159">
        <v>21582</v>
      </c>
      <c r="BY182" s="10" vm="7587">
        <v>0</v>
      </c>
      <c r="BZ182" s="10" vm="44107">
        <v>0</v>
      </c>
      <c r="CA182" s="10" vm="40792">
        <v>102</v>
      </c>
      <c r="CB182" s="10" vm="34172">
        <v>89713</v>
      </c>
      <c r="CC182" s="10" vm="27427">
        <v>3222</v>
      </c>
      <c r="CD182" s="10" vm="20730">
        <v>53494</v>
      </c>
      <c r="CE182" s="10" vm="55615">
        <v>84086</v>
      </c>
      <c r="CF182" s="10" vm="13942">
        <v>84086</v>
      </c>
      <c r="CG182" s="10" vm="63087">
        <v>0</v>
      </c>
      <c r="CH182" s="10" vm="53855">
        <v>0</v>
      </c>
      <c r="CI182" s="10" vm="40559">
        <v>0</v>
      </c>
      <c r="CJ182" s="10" vm="33992">
        <v>0</v>
      </c>
      <c r="CK182" s="10" vm="27204">
        <v>84086</v>
      </c>
      <c r="CL182" s="10" vm="20527">
        <v>0</v>
      </c>
      <c r="CM182" s="10" vm="52350">
        <v>0</v>
      </c>
      <c r="CN182" s="10" vm="13731">
        <v>0</v>
      </c>
      <c r="CO182" s="10" vm="7158">
        <v>0</v>
      </c>
      <c r="CP182" s="10" vm="50737">
        <v>0</v>
      </c>
      <c r="CQ182" s="10" vm="40329">
        <v>0</v>
      </c>
      <c r="CR182" s="10" vm="33758">
        <v>0</v>
      </c>
      <c r="CS182" s="10" vm="26970">
        <v>0</v>
      </c>
      <c r="CT182" s="10" vm="20307">
        <v>0</v>
      </c>
      <c r="CU182" s="10" vm="48949">
        <v>0</v>
      </c>
      <c r="CV182" s="10" vm="13526">
        <v>607</v>
      </c>
      <c r="CW182" s="10" vm="6956">
        <v>-607</v>
      </c>
      <c r="CX182" s="10" vm="47366">
        <v>0</v>
      </c>
      <c r="CY182" s="10" vm="40101">
        <v>0</v>
      </c>
      <c r="CZ182" s="10" vm="33525">
        <v>0</v>
      </c>
      <c r="DA182" s="10" vm="26745">
        <v>0</v>
      </c>
      <c r="DB182" s="81" vm="20088">
        <v>133</v>
      </c>
      <c r="DC182" s="81" vm="45645">
        <v>0</v>
      </c>
      <c r="DD182" s="81" vm="13307">
        <v>0</v>
      </c>
      <c r="DE182" s="81" vm="6781">
        <v>133</v>
      </c>
      <c r="DF182" s="10" vm="43886">
        <v>-7</v>
      </c>
      <c r="DG182" s="10" vm="39885">
        <v>0</v>
      </c>
      <c r="DH182" s="10" vm="33313">
        <v>413</v>
      </c>
      <c r="DI182" s="10" vm="26510">
        <v>-420</v>
      </c>
      <c r="DJ182" s="10" vm="64139">
        <v>126</v>
      </c>
      <c r="DK182" s="10" vm="55393">
        <v>0</v>
      </c>
      <c r="DL182" s="10" vm="63877">
        <v>1020</v>
      </c>
      <c r="DM182" s="10" vm="6564">
        <v>-894</v>
      </c>
      <c r="DN182" s="10" vm="53636">
        <v>3634</v>
      </c>
      <c r="DO182" s="10" vm="39655">
        <v>0</v>
      </c>
      <c r="DP182" s="10" vm="33136">
        <v>2547</v>
      </c>
      <c r="DQ182" s="10" vm="26280">
        <v>1087</v>
      </c>
      <c r="DR182" s="10" vm="19665">
        <v>0</v>
      </c>
      <c r="DS182" s="10" vm="52193">
        <v>0</v>
      </c>
      <c r="DT182" s="10" vm="12885">
        <v>0</v>
      </c>
      <c r="DU182" s="10" vm="6348">
        <v>0</v>
      </c>
      <c r="DV182" s="10" vm="50516">
        <v>0</v>
      </c>
      <c r="DW182" s="10" vm="39427">
        <v>0</v>
      </c>
      <c r="DX182" s="10" vm="32901">
        <v>0</v>
      </c>
      <c r="DY182" s="10" vm="26059">
        <v>0</v>
      </c>
      <c r="DZ182" s="10" vm="19444">
        <v>0</v>
      </c>
      <c r="EA182" s="10" vm="48727">
        <v>0</v>
      </c>
      <c r="EB182" s="10" vm="12677">
        <v>0</v>
      </c>
      <c r="EC182" s="10" vm="6149">
        <v>0</v>
      </c>
      <c r="ED182" s="10" vm="47146">
        <v>0</v>
      </c>
      <c r="EE182" s="10" vm="39203">
        <v>0</v>
      </c>
      <c r="EF182" s="10" vm="32671">
        <v>0</v>
      </c>
      <c r="EG182" s="10" vm="25831">
        <v>0</v>
      </c>
      <c r="EH182" s="81" vm="19230">
        <v>0</v>
      </c>
      <c r="EI182" s="81" vm="45420">
        <v>0</v>
      </c>
      <c r="EJ182" s="81" vm="12459">
        <v>0</v>
      </c>
      <c r="EK182" s="81" vm="5974">
        <v>0</v>
      </c>
      <c r="EL182" s="10" vm="43669">
        <v>2299</v>
      </c>
      <c r="EM182" s="10" vm="38984">
        <v>0</v>
      </c>
      <c r="EN182" s="10" vm="32460">
        <v>3080</v>
      </c>
      <c r="EO182" s="10" vm="25602">
        <v>-781</v>
      </c>
      <c r="EP182" s="10" vm="19018">
        <v>5933</v>
      </c>
      <c r="EQ182" s="10" vm="55178">
        <v>0</v>
      </c>
      <c r="ER182" s="10" vm="12241">
        <v>5627</v>
      </c>
      <c r="ES182" s="10" vm="5760">
        <v>306</v>
      </c>
      <c r="ET182" s="10" vm="53420">
        <v>6059</v>
      </c>
      <c r="EU182" s="10" vm="38754">
        <v>0</v>
      </c>
      <c r="EV182" s="10" vm="32279">
        <v>6647</v>
      </c>
      <c r="EW182" s="10" vm="25372">
        <v>-588</v>
      </c>
      <c r="EX182" s="10" vm="18816">
        <v>643</v>
      </c>
      <c r="EY182" s="10" vm="52019">
        <v>375</v>
      </c>
      <c r="EZ182" s="10" vm="63831">
        <v>63</v>
      </c>
      <c r="FA182" s="10" vm="5545">
        <v>357</v>
      </c>
      <c r="FB182" s="10" vm="50286">
        <v>183435</v>
      </c>
      <c r="FC182" s="10" vm="38529">
        <v>0</v>
      </c>
      <c r="FD182" s="10" vm="32048">
        <v>183435</v>
      </c>
      <c r="FE182" s="10" vm="25143">
        <v>10209</v>
      </c>
      <c r="FF182" s="10" vm="18595">
        <v>7317</v>
      </c>
      <c r="FG182" s="10" vm="48505">
        <v>0</v>
      </c>
      <c r="FH182" s="10" vm="11864">
        <v>-1080</v>
      </c>
      <c r="FI182" s="10" vm="5335">
        <v>0</v>
      </c>
      <c r="FJ182" s="10" vm="46921">
        <v>-5592</v>
      </c>
      <c r="FK182" s="10" vm="38316">
        <v>0</v>
      </c>
      <c r="FL182" s="10" vm="31816">
        <v>194289</v>
      </c>
      <c r="FM182" s="10" vm="24907">
        <v>12320</v>
      </c>
      <c r="FN182" s="10" vm="64079">
        <v>4386</v>
      </c>
      <c r="FO182" s="10" vm="45209">
        <v>0</v>
      </c>
      <c r="FP182" s="10" vm="11648">
        <v>0</v>
      </c>
      <c r="FQ182" s="10" vm="5120">
        <v>-166</v>
      </c>
      <c r="FR182" s="10" vm="43449">
        <v>0</v>
      </c>
      <c r="FS182" s="10" vm="38084">
        <v>0</v>
      </c>
      <c r="FT182" s="10" vm="31582">
        <v>16540</v>
      </c>
      <c r="FU182" s="10" vm="24681">
        <v>177749</v>
      </c>
      <c r="FV182" s="10" vm="18212">
        <v>171115</v>
      </c>
      <c r="FW182" s="81" vm="54958">
        <v>0</v>
      </c>
      <c r="FX182" s="81" vm="11434">
        <v>0</v>
      </c>
      <c r="FY182" s="81" vm="62922">
        <v>0</v>
      </c>
      <c r="FZ182" s="81" vm="53203">
        <v>0</v>
      </c>
      <c r="GA182" s="81" vm="37870">
        <v>0</v>
      </c>
      <c r="GB182" s="10" vm="31358">
        <v>0</v>
      </c>
      <c r="GC182" s="10" vm="24451">
        <v>0</v>
      </c>
      <c r="GD182" s="10" vm="17991">
        <v>0</v>
      </c>
      <c r="GE182" s="10" vm="51791">
        <v>3453</v>
      </c>
      <c r="GF182" s="10" vm="11215">
        <v>926</v>
      </c>
      <c r="GG182" s="10" vm="4749">
        <v>2527</v>
      </c>
      <c r="GH182" s="10" vm="50071">
        <v>423</v>
      </c>
      <c r="GI182" s="10" vm="37649">
        <v>60</v>
      </c>
      <c r="GJ182" s="10" vm="31134">
        <v>363</v>
      </c>
      <c r="GK182" s="10" vm="24226">
        <v>0</v>
      </c>
      <c r="GL182" s="10" vm="17774">
        <v>0</v>
      </c>
      <c r="GM182" s="10" vm="48296">
        <v>0</v>
      </c>
      <c r="GN182" s="10" vm="11003">
        <v>0</v>
      </c>
      <c r="GO182" s="10" vm="62876">
        <v>0</v>
      </c>
      <c r="GP182" s="10" vm="46695">
        <v>0</v>
      </c>
      <c r="GQ182" s="10" vm="37427">
        <v>12</v>
      </c>
      <c r="GR182" s="10" vm="30902">
        <v>0</v>
      </c>
      <c r="GS182" s="10" vm="24000">
        <v>12</v>
      </c>
      <c r="GT182" s="10" vm="17553">
        <v>3888</v>
      </c>
      <c r="GU182" s="10" vm="44997">
        <v>986</v>
      </c>
      <c r="GV182" s="10" vm="10794">
        <v>2902</v>
      </c>
      <c r="GW182" s="10" vm="4318">
        <v>0</v>
      </c>
      <c r="GX182" s="81" vm="43231">
        <v>739</v>
      </c>
      <c r="GY182" s="10" vm="37203">
        <v>0</v>
      </c>
      <c r="GZ182" s="10" vm="30693">
        <v>0</v>
      </c>
      <c r="HA182" s="10" vm="23772">
        <v>53493</v>
      </c>
      <c r="HB182" s="10" vm="17337">
        <v>0</v>
      </c>
      <c r="HC182" s="81" vm="54735">
        <v>0</v>
      </c>
      <c r="HD182" s="81" vm="10578">
        <v>0</v>
      </c>
      <c r="HE182" s="10" vm="4101">
        <v>54232</v>
      </c>
      <c r="HF182" s="10" vm="52970">
        <v>4330</v>
      </c>
      <c r="HG182" s="10" vm="36984">
        <v>1867</v>
      </c>
      <c r="HH182" s="10" vm="30503">
        <v>1408</v>
      </c>
      <c r="HI182" s="10" vm="23549">
        <v>0</v>
      </c>
      <c r="HJ182" s="10" vm="17125">
        <v>1576</v>
      </c>
      <c r="HK182" s="10" vm="65778">
        <v>0</v>
      </c>
      <c r="HL182" s="10" vm="10365">
        <v>0</v>
      </c>
      <c r="HM182" s="10" vm="3884">
        <v>0</v>
      </c>
      <c r="HN182" s="10" vm="49853">
        <v>1895</v>
      </c>
      <c r="HO182" s="10" vm="36760">
        <v>11076</v>
      </c>
      <c r="HP182" s="10" vm="30269">
        <v>102</v>
      </c>
      <c r="HQ182" s="10" vm="23314">
        <v>0</v>
      </c>
      <c r="HR182" s="10" vm="16905">
        <v>102</v>
      </c>
      <c r="HS182" s="10" vm="48124">
        <v>53493</v>
      </c>
      <c r="HT182" s="10" vm="10157">
        <v>0</v>
      </c>
      <c r="HU182" s="10" vm="3670">
        <v>53493</v>
      </c>
      <c r="HV182" s="10" vm="46486">
        <v>2361</v>
      </c>
      <c r="HW182" s="10" vm="36530">
        <v>141</v>
      </c>
      <c r="HX182" s="10" vm="30036">
        <v>0</v>
      </c>
      <c r="HY182" s="10" vm="23082">
        <v>251</v>
      </c>
      <c r="HZ182" s="10" vm="16686">
        <v>0</v>
      </c>
      <c r="IA182" s="10" vm="44772">
        <v>50</v>
      </c>
      <c r="IB182" s="10" vm="9938">
        <v>-220</v>
      </c>
      <c r="IC182" s="10" vm="3451">
        <v>2583</v>
      </c>
      <c r="ID182" s="10" vm="43009">
        <v>993</v>
      </c>
      <c r="IE182" s="10" vm="36313">
        <v>2059</v>
      </c>
      <c r="IF182" s="10" vm="29802">
        <v>21</v>
      </c>
      <c r="IG182" s="10" vm="22875">
        <v>3073</v>
      </c>
      <c r="IH182" s="10" vm="16471">
        <v>7317</v>
      </c>
      <c r="II182" s="10" vm="54520">
        <v>5248</v>
      </c>
      <c r="IJ182" s="10" vm="9725">
        <v>0</v>
      </c>
      <c r="IK182" s="10" vm="3230">
        <v>136</v>
      </c>
      <c r="IL182" s="10" vm="52753">
        <v>-64</v>
      </c>
      <c r="IM182" s="10" vm="36082">
        <v>6</v>
      </c>
      <c r="IN182" s="10" vm="29567">
        <v>7935</v>
      </c>
      <c r="IO182" s="81" vm="22682">
        <v>7935</v>
      </c>
      <c r="IP182" s="10" vm="16254">
        <v>0</v>
      </c>
      <c r="IQ182" s="10" vm="51403">
        <v>0</v>
      </c>
      <c r="IR182" s="10" vm="9519">
        <v>0</v>
      </c>
      <c r="IS182" s="81" vm="3009">
        <v>21</v>
      </c>
      <c r="IT182" s="10" vm="49627">
        <v>185</v>
      </c>
    </row>
    <row r="183" spans="1:254" x14ac:dyDescent="0.25">
      <c r="A183" s="8" t="s">
        <v>10</v>
      </c>
      <c r="B183" s="8" t="s">
        <v>11</v>
      </c>
      <c r="C183" s="89">
        <v>44651</v>
      </c>
      <c r="D183" s="76" vm="16044">
        <v>12</v>
      </c>
      <c r="E183" s="10" vm="9297">
        <v>32196</v>
      </c>
      <c r="F183" s="10" vm="47942">
        <v>-27887</v>
      </c>
      <c r="G183" s="10" vm="42784">
        <v>0</v>
      </c>
      <c r="H183" s="10" vm="59723">
        <v>4309</v>
      </c>
      <c r="I183" s="10" vm="29338">
        <v>661</v>
      </c>
      <c r="J183" s="10" vm="63518">
        <v>4970</v>
      </c>
      <c r="K183" s="10" vm="46312">
        <v>0</v>
      </c>
      <c r="L183" s="10" vm="15824">
        <v>0</v>
      </c>
      <c r="M183" s="10" vm="9079">
        <v>0</v>
      </c>
      <c r="N183" s="10" vm="44558">
        <v>1</v>
      </c>
      <c r="O183" s="10" vm="42560">
        <v>-1257</v>
      </c>
      <c r="P183" s="10" vm="35850">
        <v>2950</v>
      </c>
      <c r="Q183" s="10" vm="64427">
        <v>0</v>
      </c>
      <c r="R183" s="10" vm="22455">
        <v>0</v>
      </c>
      <c r="S183" s="10" vm="56016">
        <v>0</v>
      </c>
      <c r="T183" s="10" vm="15612">
        <v>6664</v>
      </c>
      <c r="U183" s="10" vm="8863">
        <v>0</v>
      </c>
      <c r="V183" s="10" vm="54309">
        <v>6664</v>
      </c>
      <c r="W183" s="10" vm="42342">
        <v>0</v>
      </c>
      <c r="X183" s="10" vm="35614">
        <v>944</v>
      </c>
      <c r="Y183" s="10" vm="29031">
        <v>0</v>
      </c>
      <c r="Z183" s="10" vm="22234">
        <v>0</v>
      </c>
      <c r="AA183" s="10" vm="66129">
        <v>7608</v>
      </c>
      <c r="AB183" s="10" vm="15419">
        <v>16492</v>
      </c>
      <c r="AC183" s="10" vm="8658">
        <v>7688</v>
      </c>
      <c r="AD183" s="10" vm="51190">
        <v>24180</v>
      </c>
      <c r="AE183" s="10" vm="42122">
        <v>2481</v>
      </c>
      <c r="AF183" s="10" vm="35379">
        <v>0</v>
      </c>
      <c r="AG183" s="10" vm="28798">
        <v>122</v>
      </c>
      <c r="AH183" s="10" vm="22012">
        <v>244</v>
      </c>
      <c r="AI183" s="10" vm="49398">
        <v>27027</v>
      </c>
      <c r="AJ183" s="10" vm="15218">
        <v>6447</v>
      </c>
      <c r="AK183" s="10" vm="8496">
        <v>7815</v>
      </c>
      <c r="AL183" s="10" vm="47817">
        <v>4388</v>
      </c>
      <c r="AM183" s="10" vm="41905">
        <v>0</v>
      </c>
      <c r="AN183" s="10" vm="35153">
        <v>545</v>
      </c>
      <c r="AO183" s="10" vm="28572">
        <v>0</v>
      </c>
      <c r="AP183" s="10" vm="21797">
        <v>0</v>
      </c>
      <c r="AQ183" s="10" vm="46088">
        <v>4434</v>
      </c>
      <c r="AR183" s="10" vm="14999">
        <v>455</v>
      </c>
      <c r="AS183" s="10" vm="8368">
        <v>228</v>
      </c>
      <c r="AT183" s="10" vm="44329">
        <v>24312</v>
      </c>
      <c r="AU183" s="10" vm="41692">
        <v>2715</v>
      </c>
      <c r="AV183" s="10" vm="34967">
        <v>779</v>
      </c>
      <c r="AW183" s="10" vm="28346">
        <v>146591</v>
      </c>
      <c r="AX183" s="10" vm="21589">
        <v>0</v>
      </c>
      <c r="AY183" s="10" vm="55820">
        <v>539</v>
      </c>
      <c r="AZ183" s="10" vm="14781">
        <v>0</v>
      </c>
      <c r="BA183" s="10" vm="8148">
        <v>0</v>
      </c>
      <c r="BB183" s="10" vm="54078">
        <v>32000</v>
      </c>
      <c r="BC183" s="10" vm="41463">
        <v>0</v>
      </c>
      <c r="BD183" s="10" vm="34833">
        <v>0</v>
      </c>
      <c r="BE183" s="10" vm="28116">
        <v>0</v>
      </c>
      <c r="BF183" s="10" vm="21380">
        <v>0</v>
      </c>
      <c r="BG183" s="10" vm="65992">
        <v>179130</v>
      </c>
      <c r="BH183" s="10" vm="14573">
        <v>0</v>
      </c>
      <c r="BI183" s="10" vm="7937">
        <v>633</v>
      </c>
      <c r="BJ183" s="10" vm="50971">
        <v>8270</v>
      </c>
      <c r="BK183" s="10" vm="41231">
        <v>0</v>
      </c>
      <c r="BL183" s="10" vm="34600">
        <v>1051</v>
      </c>
      <c r="BM183" s="10" vm="27886">
        <v>9954</v>
      </c>
      <c r="BN183" s="10" vm="21158">
        <v>2507</v>
      </c>
      <c r="BO183" s="10" vm="49173">
        <v>0</v>
      </c>
      <c r="BP183" s="10" vm="14372">
        <v>2478</v>
      </c>
      <c r="BQ183" s="10" vm="100562">
        <v>6109</v>
      </c>
      <c r="BR183" s="10" vm="47592">
        <v>11094</v>
      </c>
      <c r="BS183" s="10" vm="41006">
        <v>-1140</v>
      </c>
      <c r="BT183" s="10" vm="34373">
        <v>177990</v>
      </c>
      <c r="BU183" s="10" vm="27659">
        <v>19866</v>
      </c>
      <c r="BV183" s="10" vm="20939">
        <v>0</v>
      </c>
      <c r="BW183" s="10" vm="45864">
        <v>0</v>
      </c>
      <c r="BX183" s="10" vm="14156">
        <v>79068</v>
      </c>
      <c r="BY183" s="10" vm="7583">
        <v>0</v>
      </c>
      <c r="BZ183" s="10" vm="44112">
        <v>0</v>
      </c>
      <c r="CA183" s="10" vm="40796">
        <v>1148</v>
      </c>
      <c r="CB183" s="10" vm="64772">
        <v>100082</v>
      </c>
      <c r="CC183" s="10" vm="27432">
        <v>2892</v>
      </c>
      <c r="CD183" s="10" vm="20727">
        <v>0</v>
      </c>
      <c r="CE183" s="10" vm="55612">
        <v>75016</v>
      </c>
      <c r="CF183" s="10" vm="13938">
        <v>64707</v>
      </c>
      <c r="CG183" s="10" vm="7368">
        <v>3927</v>
      </c>
      <c r="CH183" s="10" vm="53858">
        <v>6382</v>
      </c>
      <c r="CI183" s="10" vm="40561">
        <v>0</v>
      </c>
      <c r="CJ183" s="10" vm="33995">
        <v>0</v>
      </c>
      <c r="CK183" s="10" vm="27207">
        <v>75016</v>
      </c>
      <c r="CL183" s="10" vm="20524">
        <v>0</v>
      </c>
      <c r="CM183" s="10" vm="52347">
        <v>0</v>
      </c>
      <c r="CN183" s="10" vm="13727">
        <v>0</v>
      </c>
      <c r="CO183" s="10" vm="7154">
        <v>0</v>
      </c>
      <c r="CP183" s="10" vm="50741">
        <v>2051</v>
      </c>
      <c r="CQ183" s="10" vm="40332">
        <v>0</v>
      </c>
      <c r="CR183" s="10" vm="33761">
        <v>2151</v>
      </c>
      <c r="CS183" s="10" vm="26974">
        <v>-100</v>
      </c>
      <c r="CT183" s="10" vm="20304">
        <v>0</v>
      </c>
      <c r="CU183" s="10" vm="48947">
        <v>0</v>
      </c>
      <c r="CV183" s="10" vm="13522">
        <v>0</v>
      </c>
      <c r="CW183" s="10" vm="6953">
        <v>0</v>
      </c>
      <c r="CX183" s="10" vm="47370">
        <v>0</v>
      </c>
      <c r="CY183" s="10" vm="40104">
        <v>0</v>
      </c>
      <c r="CZ183" s="10" vm="33528">
        <v>0</v>
      </c>
      <c r="DA183" s="10" vm="26749">
        <v>0</v>
      </c>
      <c r="DB183" s="81" vm="20085">
        <v>200</v>
      </c>
      <c r="DC183" s="81" vm="100719">
        <v>0</v>
      </c>
      <c r="DD183" s="81" vm="13303">
        <v>0</v>
      </c>
      <c r="DE183" s="81" vm="6775">
        <v>200</v>
      </c>
      <c r="DF183" s="10" vm="43889">
        <v>1079</v>
      </c>
      <c r="DG183" s="10" vm="39887">
        <v>0</v>
      </c>
      <c r="DH183" s="10" vm="33315">
        <v>515</v>
      </c>
      <c r="DI183" s="10" vm="26515">
        <v>564</v>
      </c>
      <c r="DJ183" s="10" vm="19868">
        <v>3330</v>
      </c>
      <c r="DK183" s="10" vm="66282">
        <v>0</v>
      </c>
      <c r="DL183" s="10" vm="13086">
        <v>2666</v>
      </c>
      <c r="DM183" s="10" vm="6560">
        <v>664</v>
      </c>
      <c r="DN183" s="10" vm="53641">
        <v>0</v>
      </c>
      <c r="DO183" s="10" vm="39659">
        <v>0</v>
      </c>
      <c r="DP183" s="10" vm="33139">
        <v>0</v>
      </c>
      <c r="DQ183" s="10" vm="26285">
        <v>0</v>
      </c>
      <c r="DR183" s="10" vm="19662">
        <v>1564</v>
      </c>
      <c r="DS183" s="10" vm="52192">
        <v>0</v>
      </c>
      <c r="DT183" s="10" vm="12882">
        <v>369</v>
      </c>
      <c r="DU183" s="10" vm="6344">
        <v>1195</v>
      </c>
      <c r="DV183" s="10" vm="50520">
        <v>0</v>
      </c>
      <c r="DW183" s="10" vm="39430">
        <v>0</v>
      </c>
      <c r="DX183" s="10" vm="32904">
        <v>0</v>
      </c>
      <c r="DY183" s="10" vm="26063">
        <v>0</v>
      </c>
      <c r="DZ183" s="10" vm="19441">
        <v>0</v>
      </c>
      <c r="EA183" s="10" vm="48725">
        <v>0</v>
      </c>
      <c r="EB183" s="10" vm="12674">
        <v>0</v>
      </c>
      <c r="EC183" s="10" vm="63006">
        <v>0</v>
      </c>
      <c r="ED183" s="10" vm="47150">
        <v>0</v>
      </c>
      <c r="EE183" s="10" vm="39206">
        <v>0</v>
      </c>
      <c r="EF183" s="10" vm="32674">
        <v>0</v>
      </c>
      <c r="EG183" s="10" vm="25837">
        <v>0</v>
      </c>
      <c r="EH183" s="81" vm="19227">
        <v>0</v>
      </c>
      <c r="EI183" s="81" vm="45419">
        <v>0</v>
      </c>
      <c r="EJ183" s="81" vm="12456">
        <v>0</v>
      </c>
      <c r="EK183" s="81" vm="5970">
        <v>0</v>
      </c>
      <c r="EL183" s="10" vm="43674">
        <v>276</v>
      </c>
      <c r="EM183" s="10" vm="38988">
        <v>0</v>
      </c>
      <c r="EN183" s="10" vm="32463">
        <v>540</v>
      </c>
      <c r="EO183" s="10" vm="25607">
        <v>-264</v>
      </c>
      <c r="EP183" s="10" vm="19015">
        <v>1840</v>
      </c>
      <c r="EQ183" s="10" vm="55175">
        <v>0</v>
      </c>
      <c r="ER183" s="10" vm="12237">
        <v>909</v>
      </c>
      <c r="ES183" s="10" vm="5754">
        <v>931</v>
      </c>
      <c r="ET183" s="10" vm="53423">
        <v>5170</v>
      </c>
      <c r="EU183" s="10" vm="38756">
        <v>0</v>
      </c>
      <c r="EV183" s="10" vm="32282">
        <v>3575</v>
      </c>
      <c r="EW183" s="10" vm="25375">
        <v>1595</v>
      </c>
      <c r="EX183" s="10" vm="18812">
        <v>879</v>
      </c>
      <c r="EY183" s="10" vm="52016">
        <v>553</v>
      </c>
      <c r="EZ183" s="10" vm="12035">
        <v>246</v>
      </c>
      <c r="FA183" s="10" vm="5541">
        <v>553</v>
      </c>
      <c r="FB183" s="10" vm="50290">
        <v>202403</v>
      </c>
      <c r="FC183" s="10" vm="38532">
        <v>0</v>
      </c>
      <c r="FD183" s="10" vm="32051">
        <v>202403</v>
      </c>
      <c r="FE183" s="10" vm="25147">
        <v>0</v>
      </c>
      <c r="FF183" s="10" vm="18591">
        <v>4854</v>
      </c>
      <c r="FG183" s="10" vm="48503">
        <v>0</v>
      </c>
      <c r="FH183" s="10" vm="11860">
        <v>-3126</v>
      </c>
      <c r="FI183" s="10" vm="5330">
        <v>0</v>
      </c>
      <c r="FJ183" s="10" vm="46924">
        <v>0</v>
      </c>
      <c r="FK183" s="10" vm="38318">
        <v>3</v>
      </c>
      <c r="FL183" s="10" vm="31819">
        <v>204134</v>
      </c>
      <c r="FM183" s="10" vm="24911">
        <v>54903</v>
      </c>
      <c r="FN183" s="10" vm="18386">
        <v>4458</v>
      </c>
      <c r="FO183" s="10" vm="45206">
        <v>455</v>
      </c>
      <c r="FP183" s="10" vm="11644">
        <v>0</v>
      </c>
      <c r="FQ183" s="10" vm="5115">
        <v>-2273</v>
      </c>
      <c r="FR183" s="10" vm="43453">
        <v>0</v>
      </c>
      <c r="FS183" s="10" vm="38086">
        <v>0</v>
      </c>
      <c r="FT183" s="10" vm="31585">
        <v>57543</v>
      </c>
      <c r="FU183" s="10" vm="24688">
        <v>146591</v>
      </c>
      <c r="FV183" s="10" vm="18209">
        <v>147500</v>
      </c>
      <c r="FW183" s="81" vm="54956">
        <v>29050</v>
      </c>
      <c r="FX183" s="81" vm="11431">
        <v>0</v>
      </c>
      <c r="FY183" s="81" vm="4920">
        <v>0</v>
      </c>
      <c r="FZ183" s="81" vm="53207">
        <v>2950</v>
      </c>
      <c r="GA183" s="81" vm="37873">
        <v>32000</v>
      </c>
      <c r="GB183" s="10" vm="31361">
        <v>0</v>
      </c>
      <c r="GC183" s="10" vm="24457">
        <v>0</v>
      </c>
      <c r="GD183" s="10" vm="17988">
        <v>0</v>
      </c>
      <c r="GE183" s="10" vm="51789">
        <v>0</v>
      </c>
      <c r="GF183" s="10" vm="11212">
        <v>0</v>
      </c>
      <c r="GG183" s="10" vm="4746">
        <v>0</v>
      </c>
      <c r="GH183" s="10" vm="50076">
        <v>0</v>
      </c>
      <c r="GI183" s="10" vm="37652">
        <v>0</v>
      </c>
      <c r="GJ183" s="10" vm="31137">
        <v>0</v>
      </c>
      <c r="GK183" s="10" vm="24231">
        <v>0</v>
      </c>
      <c r="GL183" s="10" vm="17771">
        <v>0</v>
      </c>
      <c r="GM183" s="10" vm="65627">
        <v>0</v>
      </c>
      <c r="GN183" s="10" vm="11000">
        <v>1727</v>
      </c>
      <c r="GO183" s="10" vm="4534">
        <v>1065</v>
      </c>
      <c r="GP183" s="10" vm="46700">
        <v>662</v>
      </c>
      <c r="GQ183" s="10" vm="37430">
        <v>0</v>
      </c>
      <c r="GR183" s="10" vm="30905">
        <v>0</v>
      </c>
      <c r="GS183" s="10" vm="24006">
        <v>0</v>
      </c>
      <c r="GT183" s="10" vm="17550">
        <v>1727</v>
      </c>
      <c r="GU183" s="10" vm="44995">
        <v>1065</v>
      </c>
      <c r="GV183" s="10" vm="10791">
        <v>662</v>
      </c>
      <c r="GW183" s="10" vm="4314">
        <v>61</v>
      </c>
      <c r="GX183" s="81" vm="43235">
        <v>0</v>
      </c>
      <c r="GY183" s="10" vm="37206">
        <v>0</v>
      </c>
      <c r="GZ183" s="10" vm="64508">
        <v>0</v>
      </c>
      <c r="HA183" s="10" vm="23776">
        <v>0</v>
      </c>
      <c r="HB183" s="10" vm="17333">
        <v>0</v>
      </c>
      <c r="HC183" s="81" vm="54732">
        <v>0</v>
      </c>
      <c r="HD183" s="81" vm="10574">
        <v>990</v>
      </c>
      <c r="HE183" s="10" vm="4097">
        <v>1051</v>
      </c>
      <c r="HF183" s="10" vm="52974">
        <v>2040</v>
      </c>
      <c r="HG183" s="10" vm="36986">
        <v>954</v>
      </c>
      <c r="HH183" s="10" vm="30506">
        <v>2</v>
      </c>
      <c r="HI183" s="10" vm="23553">
        <v>0</v>
      </c>
      <c r="HJ183" s="10" vm="17121">
        <v>3110</v>
      </c>
      <c r="HK183" s="10" vm="51580">
        <v>0</v>
      </c>
      <c r="HL183" s="10" vm="10362">
        <v>0</v>
      </c>
      <c r="HM183" s="10" vm="3878">
        <v>0</v>
      </c>
      <c r="HN183" s="10" vm="49856">
        <v>3</v>
      </c>
      <c r="HO183" s="10" vm="36762">
        <v>6109</v>
      </c>
      <c r="HP183" s="10" vm="30272">
        <v>1148</v>
      </c>
      <c r="HQ183" s="10" vm="23319">
        <v>0</v>
      </c>
      <c r="HR183" s="10" vm="16901">
        <v>1148</v>
      </c>
      <c r="HS183" s="10" vm="48121">
        <v>0</v>
      </c>
      <c r="HT183" s="10" vm="10154">
        <v>0</v>
      </c>
      <c r="HU183" s="10" vm="3665">
        <v>0</v>
      </c>
      <c r="HV183" s="10" vm="65384">
        <v>1171</v>
      </c>
      <c r="HW183" s="10" vm="36533">
        <v>0</v>
      </c>
      <c r="HX183" s="10" vm="30039">
        <v>0</v>
      </c>
      <c r="HY183" s="10" vm="23087">
        <v>86</v>
      </c>
      <c r="HZ183" s="10" vm="16683">
        <v>0</v>
      </c>
      <c r="IA183" s="10" vm="44770">
        <v>0</v>
      </c>
      <c r="IB183" s="10" vm="9935">
        <v>0</v>
      </c>
      <c r="IC183" s="10" vm="3447">
        <v>1257</v>
      </c>
      <c r="ID183" s="10" vm="43013">
        <v>453</v>
      </c>
      <c r="IE183" s="10" vm="36315">
        <v>1245</v>
      </c>
      <c r="IF183" s="10" vm="29805">
        <v>153</v>
      </c>
      <c r="IG183" s="10" vm="64239">
        <v>1851</v>
      </c>
      <c r="IH183" s="10" vm="16467">
        <v>4854</v>
      </c>
      <c r="II183" s="10" vm="54517">
        <v>4623</v>
      </c>
      <c r="IJ183" s="10" vm="63335">
        <v>455</v>
      </c>
      <c r="IK183" s="10" vm="3224">
        <v>0</v>
      </c>
      <c r="IL183" s="10" vm="52755">
        <v>-26</v>
      </c>
      <c r="IM183" s="10" vm="36084">
        <v>0</v>
      </c>
      <c r="IN183" s="10" vm="29570">
        <v>3624</v>
      </c>
      <c r="IO183" s="81" vm="22688">
        <v>3634</v>
      </c>
      <c r="IP183" s="10" vm="16251">
        <v>0</v>
      </c>
      <c r="IQ183" s="10" vm="51401">
        <v>0</v>
      </c>
      <c r="IR183" s="10" vm="9516">
        <v>0</v>
      </c>
      <c r="IS183" s="81" vm="3006">
        <v>159</v>
      </c>
      <c r="IT183" s="10" vm="49631">
        <v>159</v>
      </c>
    </row>
    <row r="184" spans="1:254" x14ac:dyDescent="0.25">
      <c r="A184" s="8" t="s">
        <v>441</v>
      </c>
      <c r="B184" s="8" t="s">
        <v>440</v>
      </c>
      <c r="C184" s="89">
        <v>44651</v>
      </c>
      <c r="D184" s="76" vm="16047">
        <v>12</v>
      </c>
      <c r="E184" s="10" vm="9302">
        <v>61988</v>
      </c>
      <c r="F184" s="10" vm="65533">
        <v>-24873</v>
      </c>
      <c r="G184" s="10" vm="42782">
        <v>-15677</v>
      </c>
      <c r="H184" s="10" vm="59720">
        <v>21438</v>
      </c>
      <c r="I184" s="10" vm="29333">
        <v>2651</v>
      </c>
      <c r="J184" s="10" vm="63521">
        <v>24089</v>
      </c>
      <c r="K184" s="10" vm="46313">
        <v>0</v>
      </c>
      <c r="L184" s="10" vm="15827">
        <v>0</v>
      </c>
      <c r="M184" s="10" vm="9084">
        <v>0</v>
      </c>
      <c r="N184" s="10" vm="44554">
        <v>3258</v>
      </c>
      <c r="O184" s="10" vm="42557">
        <v>-22807</v>
      </c>
      <c r="P184" s="10" vm="35847">
        <v>0</v>
      </c>
      <c r="Q184" s="10" vm="29143">
        <v>0</v>
      </c>
      <c r="R184" s="10" vm="22458">
        <v>0</v>
      </c>
      <c r="S184" s="10" vm="56019">
        <v>0</v>
      </c>
      <c r="T184" s="10" vm="15615">
        <v>4540</v>
      </c>
      <c r="U184" s="10" vm="8868">
        <v>0</v>
      </c>
      <c r="V184" s="10" vm="54306">
        <v>4540</v>
      </c>
      <c r="W184" s="10" vm="42340">
        <v>0</v>
      </c>
      <c r="X184" s="10" vm="35611">
        <v>0</v>
      </c>
      <c r="Y184" s="10" vm="29027">
        <v>0</v>
      </c>
      <c r="Z184" s="10" vm="22238">
        <v>0</v>
      </c>
      <c r="AA184" s="10" vm="52564">
        <v>4540</v>
      </c>
      <c r="AB184" s="10" vm="15422">
        <v>28489</v>
      </c>
      <c r="AC184" s="10" vm="8663">
        <v>9733</v>
      </c>
      <c r="AD184" s="10" vm="51186">
        <v>38222</v>
      </c>
      <c r="AE184" s="10" vm="42119">
        <v>0</v>
      </c>
      <c r="AF184" s="10" vm="35376">
        <v>0</v>
      </c>
      <c r="AG184" s="10" vm="28792">
        <v>0</v>
      </c>
      <c r="AH184" s="10" vm="22015">
        <v>530</v>
      </c>
      <c r="AI184" s="10" vm="49400">
        <v>38752</v>
      </c>
      <c r="AJ184" s="10" vm="15222">
        <v>3993</v>
      </c>
      <c r="AK184" s="10" vm="8498">
        <v>5798</v>
      </c>
      <c r="AL184" s="10" vm="47813">
        <v>3720</v>
      </c>
      <c r="AM184" s="10" vm="41902">
        <v>1234</v>
      </c>
      <c r="AN184" s="10" vm="35151">
        <v>0</v>
      </c>
      <c r="AO184" s="10" vm="28568">
        <v>401</v>
      </c>
      <c r="AP184" s="10" vm="21801">
        <v>0</v>
      </c>
      <c r="AQ184" s="10" vm="46091">
        <v>4985</v>
      </c>
      <c r="AR184" s="10" vm="15003">
        <v>0</v>
      </c>
      <c r="AS184" s="10" vm="8373">
        <v>0</v>
      </c>
      <c r="AT184" s="10" vm="44326">
        <v>20131</v>
      </c>
      <c r="AU184" s="10" vm="41690">
        <v>18621</v>
      </c>
      <c r="AV184" s="10" vm="64907">
        <v>1370</v>
      </c>
      <c r="AW184" s="10" vm="28342">
        <v>896026</v>
      </c>
      <c r="AX184" s="10" vm="21593">
        <v>0</v>
      </c>
      <c r="AY184" s="10" vm="55822">
        <v>1223</v>
      </c>
      <c r="AZ184" s="10" vm="14785">
        <v>0</v>
      </c>
      <c r="BA184" s="10" vm="8153">
        <v>0</v>
      </c>
      <c r="BB184" s="10" vm="54074">
        <v>0</v>
      </c>
      <c r="BC184" s="10" vm="41460">
        <v>0</v>
      </c>
      <c r="BD184" s="10" vm="34830">
        <v>0</v>
      </c>
      <c r="BE184" s="10" vm="28111">
        <v>0</v>
      </c>
      <c r="BF184" s="10" vm="21383">
        <v>0</v>
      </c>
      <c r="BG184" s="10" vm="52482">
        <v>897249</v>
      </c>
      <c r="BH184" s="10" vm="14577">
        <v>58580</v>
      </c>
      <c r="BI184" s="10" vm="100567">
        <v>7584</v>
      </c>
      <c r="BJ184" s="10" vm="50968">
        <v>5055</v>
      </c>
      <c r="BK184" s="10" vm="41229">
        <v>0</v>
      </c>
      <c r="BL184" s="10" vm="34597">
        <v>142040</v>
      </c>
      <c r="BM184" s="10" vm="27883">
        <v>213259</v>
      </c>
      <c r="BN184" s="10" vm="21162">
        <v>938</v>
      </c>
      <c r="BO184" s="10" vm="49176">
        <v>0</v>
      </c>
      <c r="BP184" s="10" vm="14376">
        <v>0</v>
      </c>
      <c r="BQ184" s="10" vm="63144">
        <v>41140</v>
      </c>
      <c r="BR184" s="10" vm="47589">
        <v>42078</v>
      </c>
      <c r="BS184" s="10" vm="41004">
        <v>171181</v>
      </c>
      <c r="BT184" s="10" vm="34370">
        <v>1068430</v>
      </c>
      <c r="BU184" s="10" vm="27654">
        <v>0</v>
      </c>
      <c r="BV184" s="10" vm="20942">
        <v>866688</v>
      </c>
      <c r="BW184" s="10" vm="45866">
        <v>747</v>
      </c>
      <c r="BX184" s="10" vm="14160">
        <v>192145</v>
      </c>
      <c r="BY184" s="10" vm="7588">
        <v>0</v>
      </c>
      <c r="BZ184" s="10" vm="44108">
        <v>0</v>
      </c>
      <c r="CA184" s="10" vm="40793">
        <v>520</v>
      </c>
      <c r="CB184" s="10" vm="34173">
        <v>1060100</v>
      </c>
      <c r="CC184" s="10" vm="27424">
        <v>0</v>
      </c>
      <c r="CD184" s="10" vm="20728">
        <v>1362</v>
      </c>
      <c r="CE184" s="10" vm="55613">
        <v>6968</v>
      </c>
      <c r="CF184" s="10" vm="13939">
        <v>6968</v>
      </c>
      <c r="CG184" s="10" vm="7370">
        <v>0</v>
      </c>
      <c r="CH184" s="10" vm="53860">
        <v>0</v>
      </c>
      <c r="CI184" s="10" vm="40557">
        <v>0</v>
      </c>
      <c r="CJ184" s="10" vm="33996">
        <v>0</v>
      </c>
      <c r="CK184" s="10" vm="27201">
        <v>6968</v>
      </c>
      <c r="CL184" s="10" vm="20525">
        <v>17658</v>
      </c>
      <c r="CM184" s="10" vm="52349">
        <v>14618</v>
      </c>
      <c r="CN184" s="10" vm="13728">
        <v>0</v>
      </c>
      <c r="CO184" s="10" vm="7155">
        <v>3040</v>
      </c>
      <c r="CP184" s="10" vm="50742">
        <v>2269</v>
      </c>
      <c r="CQ184" s="10" vm="40333">
        <v>0</v>
      </c>
      <c r="CR184" s="10" vm="33762">
        <v>2269</v>
      </c>
      <c r="CS184" s="10" vm="26966">
        <v>0</v>
      </c>
      <c r="CT184" s="10" vm="20305">
        <v>17</v>
      </c>
      <c r="CU184" s="10" vm="48948">
        <v>0</v>
      </c>
      <c r="CV184" s="10" vm="13523">
        <v>916</v>
      </c>
      <c r="CW184" s="10" vm="6954">
        <v>-899</v>
      </c>
      <c r="CX184" s="10" vm="47371">
        <v>0</v>
      </c>
      <c r="CY184" s="10" vm="40105">
        <v>0</v>
      </c>
      <c r="CZ184" s="10" vm="33529">
        <v>0</v>
      </c>
      <c r="DA184" s="10" vm="26750">
        <v>0</v>
      </c>
      <c r="DB184" s="81" vm="20086">
        <v>0</v>
      </c>
      <c r="DC184" s="81" vm="45643">
        <v>0</v>
      </c>
      <c r="DD184" s="81" vm="13304">
        <v>0</v>
      </c>
      <c r="DE184" s="81" vm="6776">
        <v>0</v>
      </c>
      <c r="DF184" s="10" vm="43890">
        <v>1943</v>
      </c>
      <c r="DG184" s="10" vm="39888">
        <v>0</v>
      </c>
      <c r="DH184" s="10" vm="33316">
        <v>1510</v>
      </c>
      <c r="DI184" s="10" vm="26512">
        <v>433</v>
      </c>
      <c r="DJ184" s="10" vm="19871">
        <v>21887</v>
      </c>
      <c r="DK184" s="10" vm="55389">
        <v>14618</v>
      </c>
      <c r="DL184" s="10" vm="13084">
        <v>4695</v>
      </c>
      <c r="DM184" s="10" vm="6556">
        <v>2574</v>
      </c>
      <c r="DN184" s="10" vm="53638">
        <v>1303</v>
      </c>
      <c r="DO184" s="10" vm="39657">
        <v>1059</v>
      </c>
      <c r="DP184" s="10" vm="33140">
        <v>0</v>
      </c>
      <c r="DQ184" s="10" vm="26282">
        <v>244</v>
      </c>
      <c r="DR184" s="10" vm="19666">
        <v>0</v>
      </c>
      <c r="DS184" s="10" vm="65838">
        <v>0</v>
      </c>
      <c r="DT184" s="10" vm="12879">
        <v>0</v>
      </c>
      <c r="DU184" s="10" vm="6340">
        <v>0</v>
      </c>
      <c r="DV184" s="10" vm="50517">
        <v>0</v>
      </c>
      <c r="DW184" s="10" vm="39428">
        <v>0</v>
      </c>
      <c r="DX184" s="10" vm="32905">
        <v>0</v>
      </c>
      <c r="DY184" s="10" vm="26060">
        <v>0</v>
      </c>
      <c r="DZ184" s="10" vm="19445">
        <v>0</v>
      </c>
      <c r="EA184" s="10" vm="48728">
        <v>0</v>
      </c>
      <c r="EB184" s="10" vm="12678">
        <v>0</v>
      </c>
      <c r="EC184" s="10" vm="63003">
        <v>0</v>
      </c>
      <c r="ED184" s="10" vm="47147">
        <v>0</v>
      </c>
      <c r="EE184" s="10" vm="39204">
        <v>0</v>
      </c>
      <c r="EF184" s="10" vm="32675">
        <v>0</v>
      </c>
      <c r="EG184" s="10" vm="25832">
        <v>0</v>
      </c>
      <c r="EH184" s="81" vm="19231">
        <v>0</v>
      </c>
      <c r="EI184" s="81" vm="45421">
        <v>0</v>
      </c>
      <c r="EJ184" s="81" vm="12460">
        <v>0</v>
      </c>
      <c r="EK184" s="81" vm="5975">
        <v>0</v>
      </c>
      <c r="EL184" s="10" vm="43670">
        <v>46</v>
      </c>
      <c r="EM184" s="10" vm="38985">
        <v>0</v>
      </c>
      <c r="EN184" s="10" vm="64613">
        <v>47</v>
      </c>
      <c r="EO184" s="10" vm="25599">
        <v>-1</v>
      </c>
      <c r="EP184" s="10" vm="19016">
        <v>1349</v>
      </c>
      <c r="EQ184" s="10" vm="55176">
        <v>1059</v>
      </c>
      <c r="ER184" s="10" vm="12238">
        <v>47</v>
      </c>
      <c r="ES184" s="10" vm="5756">
        <v>243</v>
      </c>
      <c r="ET184" s="10" vm="53425">
        <v>23236</v>
      </c>
      <c r="EU184" s="10" vm="38752">
        <v>15677</v>
      </c>
      <c r="EV184" s="10" vm="32283">
        <v>4742</v>
      </c>
      <c r="EW184" s="10" vm="25369">
        <v>2817</v>
      </c>
      <c r="EX184" s="10" vm="18813">
        <v>1593</v>
      </c>
      <c r="EY184" s="10" vm="52018">
        <v>116</v>
      </c>
      <c r="EZ184" s="10" vm="12036">
        <v>333</v>
      </c>
      <c r="FA184" s="10" vm="5542">
        <v>116</v>
      </c>
      <c r="FB184" s="10" vm="50291">
        <v>834297</v>
      </c>
      <c r="FC184" s="10" vm="38533">
        <v>0</v>
      </c>
      <c r="FD184" s="10" vm="100662">
        <v>834297</v>
      </c>
      <c r="FE184" s="10" vm="25139">
        <v>86099</v>
      </c>
      <c r="FF184" s="10" vm="18592">
        <v>3946</v>
      </c>
      <c r="FG184" s="10" vm="48504">
        <v>-11</v>
      </c>
      <c r="FH184" s="10" vm="11861">
        <v>-3604</v>
      </c>
      <c r="FI184" s="10" vm="5331">
        <v>0</v>
      </c>
      <c r="FJ184" s="10" vm="46925">
        <v>0</v>
      </c>
      <c r="FK184" s="10" vm="38319">
        <v>414</v>
      </c>
      <c r="FL184" s="10" vm="31820">
        <v>921141</v>
      </c>
      <c r="FM184" s="10" vm="24912">
        <v>20350</v>
      </c>
      <c r="FN184" s="10" vm="64078">
        <v>5047</v>
      </c>
      <c r="FO184" s="10" vm="45207">
        <v>0</v>
      </c>
      <c r="FP184" s="10" vm="11645">
        <v>0</v>
      </c>
      <c r="FQ184" s="10" vm="5116">
        <v>-282</v>
      </c>
      <c r="FR184" s="10" vm="43454">
        <v>0</v>
      </c>
      <c r="FS184" s="10" vm="38087">
        <v>0</v>
      </c>
      <c r="FT184" s="10" vm="31586">
        <v>25115</v>
      </c>
      <c r="FU184" s="10" vm="24684">
        <v>896026</v>
      </c>
      <c r="FV184" s="10" vm="18213">
        <v>813947</v>
      </c>
      <c r="FW184" s="81" vm="54953">
        <v>0</v>
      </c>
      <c r="FX184" s="81" vm="11427">
        <v>0</v>
      </c>
      <c r="FY184" s="81" vm="4916">
        <v>0</v>
      </c>
      <c r="FZ184" s="81" vm="53204">
        <v>0</v>
      </c>
      <c r="GA184" s="81" vm="37871">
        <v>0</v>
      </c>
      <c r="GB184" s="10" vm="31362">
        <v>5548</v>
      </c>
      <c r="GC184" s="10" vm="24452">
        <v>3041</v>
      </c>
      <c r="GD184" s="10" vm="17992">
        <v>2507</v>
      </c>
      <c r="GE184" s="10" vm="51792">
        <v>0</v>
      </c>
      <c r="GF184" s="10" vm="11208">
        <v>0</v>
      </c>
      <c r="GG184" s="10" vm="4742">
        <v>0</v>
      </c>
      <c r="GH184" s="10" vm="50073">
        <v>0</v>
      </c>
      <c r="GI184" s="10" vm="37650">
        <v>0</v>
      </c>
      <c r="GJ184" s="10" vm="31138">
        <v>0</v>
      </c>
      <c r="GK184" s="10" vm="24227">
        <v>0</v>
      </c>
      <c r="GL184" s="10" vm="17775">
        <v>0</v>
      </c>
      <c r="GM184" s="10" vm="48297">
        <v>0</v>
      </c>
      <c r="GN184" s="10" vm="63776">
        <v>425</v>
      </c>
      <c r="GO184" s="10" vm="4528">
        <v>281</v>
      </c>
      <c r="GP184" s="10" vm="46696">
        <v>144</v>
      </c>
      <c r="GQ184" s="10" vm="37428">
        <v>0</v>
      </c>
      <c r="GR184" s="10" vm="30906">
        <v>0</v>
      </c>
      <c r="GS184" s="10" vm="24001">
        <v>0</v>
      </c>
      <c r="GT184" s="10" vm="17554">
        <v>5973</v>
      </c>
      <c r="GU184" s="10" vm="44998">
        <v>3322</v>
      </c>
      <c r="GV184" s="10" vm="10795">
        <v>2651</v>
      </c>
      <c r="GW184" s="10" vm="4319">
        <v>139114</v>
      </c>
      <c r="GX184" s="81" vm="43232">
        <v>0</v>
      </c>
      <c r="GY184" s="10" vm="37204">
        <v>0</v>
      </c>
      <c r="GZ184" s="10" vm="30695">
        <v>2926</v>
      </c>
      <c r="HA184" s="10" vm="23769">
        <v>0</v>
      </c>
      <c r="HB184" s="10" vm="17334">
        <v>0</v>
      </c>
      <c r="HC184" s="81" vm="54733">
        <v>0</v>
      </c>
      <c r="HD184" s="81" vm="10575">
        <v>0</v>
      </c>
      <c r="HE184" s="10" vm="4098">
        <v>142040</v>
      </c>
      <c r="HF184" s="10" vm="52975">
        <v>1393</v>
      </c>
      <c r="HG184" s="10" vm="36982">
        <v>1415</v>
      </c>
      <c r="HH184" s="10" vm="30507">
        <v>15534</v>
      </c>
      <c r="HI184" s="10" vm="23545">
        <v>366</v>
      </c>
      <c r="HJ184" s="10" vm="17122">
        <v>21049</v>
      </c>
      <c r="HK184" s="10" vm="100738">
        <v>40</v>
      </c>
      <c r="HL184" s="10" vm="10369">
        <v>0</v>
      </c>
      <c r="HM184" s="10" vm="3881">
        <v>0</v>
      </c>
      <c r="HN184" s="10" vm="49858">
        <v>1343</v>
      </c>
      <c r="HO184" s="10" vm="36763">
        <v>41140</v>
      </c>
      <c r="HP184" s="10" vm="30273">
        <v>520</v>
      </c>
      <c r="HQ184" s="10" vm="23320">
        <v>0</v>
      </c>
      <c r="HR184" s="10" vm="16902">
        <v>520</v>
      </c>
      <c r="HS184" s="10" vm="48122">
        <v>0</v>
      </c>
      <c r="HT184" s="10" vm="10162">
        <v>1362</v>
      </c>
      <c r="HU184" s="10" vm="3661">
        <v>1362</v>
      </c>
      <c r="HV184" s="10" vm="46491">
        <v>28220</v>
      </c>
      <c r="HW184" s="10" vm="36531">
        <v>356</v>
      </c>
      <c r="HX184" s="10" vm="30040">
        <v>0</v>
      </c>
      <c r="HY184" s="10" vm="23083">
        <v>0</v>
      </c>
      <c r="HZ184" s="10" vm="16687">
        <v>0</v>
      </c>
      <c r="IA184" s="10" vm="44773">
        <v>0</v>
      </c>
      <c r="IB184" s="10" vm="9943">
        <v>-5769</v>
      </c>
      <c r="IC184" s="10" vm="3452">
        <v>22807</v>
      </c>
      <c r="ID184" s="10" vm="43017">
        <v>0</v>
      </c>
      <c r="IE184" s="10" vm="36310">
        <v>0</v>
      </c>
      <c r="IF184" s="10" vm="29806">
        <v>0</v>
      </c>
      <c r="IG184" s="10" vm="22873">
        <v>0</v>
      </c>
      <c r="IH184" s="10" vm="16468">
        <v>3946</v>
      </c>
      <c r="II184" s="10" vm="54518">
        <v>5237</v>
      </c>
      <c r="IJ184" s="10" vm="9729">
        <v>0</v>
      </c>
      <c r="IK184" s="10" vm="3225">
        <v>540</v>
      </c>
      <c r="IL184" s="10" vm="52760">
        <v>-28</v>
      </c>
      <c r="IM184" s="10" vm="36085">
        <v>-20</v>
      </c>
      <c r="IN184" s="10" vm="29571">
        <v>5878</v>
      </c>
      <c r="IO184" s="81" vm="22683">
        <v>5878</v>
      </c>
      <c r="IP184" s="10" vm="16255">
        <v>0</v>
      </c>
      <c r="IQ184" s="10" vm="51398">
        <v>0</v>
      </c>
      <c r="IR184" s="10" vm="9523">
        <v>0</v>
      </c>
      <c r="IS184" s="81" vm="3002">
        <v>72</v>
      </c>
      <c r="IT184" s="10" vm="49634">
        <v>72</v>
      </c>
    </row>
    <row r="185" spans="1:254" x14ac:dyDescent="0.25">
      <c r="A185" s="8" t="s">
        <v>164</v>
      </c>
      <c r="B185" s="8" t="s">
        <v>34</v>
      </c>
      <c r="C185" s="89">
        <v>44651</v>
      </c>
      <c r="D185" s="76" vm="16048">
        <v>12</v>
      </c>
      <c r="E185" s="10" vm="9298">
        <v>462300</v>
      </c>
      <c r="F185" s="10" vm="47943">
        <v>-344300</v>
      </c>
      <c r="G185" s="10" vm="42785">
        <v>-2400</v>
      </c>
      <c r="H185" s="10" vm="59728">
        <v>115600</v>
      </c>
      <c r="I185" s="10" vm="29335">
        <v>4200</v>
      </c>
      <c r="J185" s="10" vm="63526">
        <v>119800</v>
      </c>
      <c r="K185" s="10" vm="46314">
        <v>0</v>
      </c>
      <c r="L185" s="10" vm="15828">
        <v>0</v>
      </c>
      <c r="M185" s="10" vm="9076">
        <v>0</v>
      </c>
      <c r="N185" s="10" vm="44555">
        <v>6100</v>
      </c>
      <c r="O185" s="10" vm="42558">
        <v>-87400</v>
      </c>
      <c r="P185" s="10" vm="35855">
        <v>0</v>
      </c>
      <c r="Q185" s="10" vm="64423">
        <v>0</v>
      </c>
      <c r="R185" s="10" vm="22463">
        <v>0</v>
      </c>
      <c r="S185" s="10" vm="56017">
        <v>0</v>
      </c>
      <c r="T185" s="10" vm="15616">
        <v>38500</v>
      </c>
      <c r="U185" s="10" vm="8864">
        <v>0</v>
      </c>
      <c r="V185" s="10" vm="54310">
        <v>38500</v>
      </c>
      <c r="W185" s="10" vm="42343">
        <v>0</v>
      </c>
      <c r="X185" s="10" vm="35618">
        <v>41700</v>
      </c>
      <c r="Y185" s="10" vm="29022">
        <v>3200</v>
      </c>
      <c r="Z185" s="10" vm="22242">
        <v>-100</v>
      </c>
      <c r="AA185" s="10" vm="66130">
        <v>83300</v>
      </c>
      <c r="AB185" s="10" vm="15423">
        <v>311900</v>
      </c>
      <c r="AC185" s="10" vm="8656">
        <v>47300</v>
      </c>
      <c r="AD185" s="10" vm="51187">
        <v>359200</v>
      </c>
      <c r="AE185" s="10" vm="42120">
        <v>0</v>
      </c>
      <c r="AF185" s="10" vm="35383">
        <v>0</v>
      </c>
      <c r="AG185" s="10" vm="28795">
        <v>0</v>
      </c>
      <c r="AH185" s="10" vm="22019">
        <v>4400</v>
      </c>
      <c r="AI185" s="10" vm="49401">
        <v>363600</v>
      </c>
      <c r="AJ185" s="10" vm="15223">
        <v>59800</v>
      </c>
      <c r="AK185" s="10" vm="63256">
        <v>57400</v>
      </c>
      <c r="AL185" s="10" vm="47814">
        <v>78200</v>
      </c>
      <c r="AM185" s="10" vm="41903">
        <v>29900</v>
      </c>
      <c r="AN185" s="10" vm="35157">
        <v>0</v>
      </c>
      <c r="AO185" s="10" vm="28564">
        <v>3300</v>
      </c>
      <c r="AP185" s="10" vm="21804">
        <v>0</v>
      </c>
      <c r="AQ185" s="10" vm="46089">
        <v>26500</v>
      </c>
      <c r="AR185" s="10" vm="15004">
        <v>0</v>
      </c>
      <c r="AS185" s="10" vm="8369">
        <v>0</v>
      </c>
      <c r="AT185" s="10" vm="44330">
        <v>255100</v>
      </c>
      <c r="AU185" s="10" vm="41693">
        <v>108500</v>
      </c>
      <c r="AV185" s="10" vm="64912">
        <v>6400</v>
      </c>
      <c r="AW185" s="10" vm="28347">
        <v>3868000</v>
      </c>
      <c r="AX185" s="10" vm="21597">
        <v>0</v>
      </c>
      <c r="AY185" s="10" vm="55818">
        <v>84500</v>
      </c>
      <c r="AZ185" s="10" vm="14786">
        <v>45600</v>
      </c>
      <c r="BA185" s="10" vm="8145">
        <v>0</v>
      </c>
      <c r="BB185" s="10" vm="54075">
        <v>163500</v>
      </c>
      <c r="BC185" s="10" vm="41461">
        <v>0</v>
      </c>
      <c r="BD185" s="10" vm="34837">
        <v>0</v>
      </c>
      <c r="BE185" s="10" vm="28112">
        <v>87700</v>
      </c>
      <c r="BF185" s="10" vm="21387">
        <v>44100</v>
      </c>
      <c r="BG185" s="10" vm="65993">
        <v>4293400</v>
      </c>
      <c r="BH185" s="10" vm="14578">
        <v>100</v>
      </c>
      <c r="BI185" s="10" vm="7938">
        <v>52010</v>
      </c>
      <c r="BJ185" s="10" vm="50972">
        <v>10400</v>
      </c>
      <c r="BK185" s="10" vm="41226">
        <v>0</v>
      </c>
      <c r="BL185" s="10" vm="34605">
        <v>198990</v>
      </c>
      <c r="BM185" s="10" vm="27879">
        <v>261500</v>
      </c>
      <c r="BN185" s="10" vm="21166">
        <v>23900</v>
      </c>
      <c r="BO185" s="10" vm="49174">
        <v>0</v>
      </c>
      <c r="BP185" s="10" vm="14377">
        <v>0</v>
      </c>
      <c r="BQ185" s="10" vm="7748">
        <v>141600</v>
      </c>
      <c r="BR185" s="10" vm="47593">
        <v>165500</v>
      </c>
      <c r="BS185" s="10" vm="41007">
        <v>96000</v>
      </c>
      <c r="BT185" s="10" vm="64807">
        <v>4389400</v>
      </c>
      <c r="BU185" s="10" vm="27656">
        <v>913200</v>
      </c>
      <c r="BV185" s="10" vm="20947">
        <v>745200</v>
      </c>
      <c r="BW185" s="10" vm="45867">
        <v>44600</v>
      </c>
      <c r="BX185" s="10" vm="14161">
        <v>1411900</v>
      </c>
      <c r="BY185" s="10" vm="7580">
        <v>0</v>
      </c>
      <c r="BZ185" s="10" vm="44109">
        <v>0</v>
      </c>
      <c r="CA185" s="10" vm="40794">
        <v>2600</v>
      </c>
      <c r="CB185" s="10" vm="34176">
        <v>3117500</v>
      </c>
      <c r="CC185" s="10" vm="27428">
        <v>23900</v>
      </c>
      <c r="CD185" s="10" vm="20734">
        <v>1900</v>
      </c>
      <c r="CE185" s="10" vm="55614">
        <v>1246100</v>
      </c>
      <c r="CF185" s="10" vm="13943">
        <v>1234400</v>
      </c>
      <c r="CG185" s="10" vm="7369">
        <v>0</v>
      </c>
      <c r="CH185" s="10" vm="53859">
        <v>4600</v>
      </c>
      <c r="CI185" s="10" vm="40562">
        <v>7700</v>
      </c>
      <c r="CJ185" s="10" vm="34001">
        <v>-600</v>
      </c>
      <c r="CK185" s="10" vm="27200">
        <v>1246100</v>
      </c>
      <c r="CL185" s="10" vm="20532">
        <v>1400</v>
      </c>
      <c r="CM185" s="10" vm="52348">
        <v>1900</v>
      </c>
      <c r="CN185" s="10" vm="13732">
        <v>0</v>
      </c>
      <c r="CO185" s="10" vm="7151">
        <v>-500</v>
      </c>
      <c r="CP185" s="10" vm="50738">
        <v>14600</v>
      </c>
      <c r="CQ185" s="10" vm="40330">
        <v>0</v>
      </c>
      <c r="CR185" s="10" vm="33766">
        <v>14600</v>
      </c>
      <c r="CS185" s="10" vm="26971">
        <v>0</v>
      </c>
      <c r="CT185" s="10" vm="20312">
        <v>100</v>
      </c>
      <c r="CU185" s="10" vm="48950">
        <v>0</v>
      </c>
      <c r="CV185" s="10" vm="13527">
        <v>3100</v>
      </c>
      <c r="CW185" s="10" vm="6957">
        <v>-3000</v>
      </c>
      <c r="CX185" s="10" vm="47367">
        <v>0</v>
      </c>
      <c r="CY185" s="10" vm="40102">
        <v>0</v>
      </c>
      <c r="CZ185" s="10" vm="33533">
        <v>1400</v>
      </c>
      <c r="DA185" s="10" vm="26742">
        <v>-1400</v>
      </c>
      <c r="DB185" s="81" vm="20093">
        <v>0</v>
      </c>
      <c r="DC185" s="81" vm="45644">
        <v>0</v>
      </c>
      <c r="DD185" s="81" vm="13308">
        <v>0</v>
      </c>
      <c r="DE185" s="81" vm="6777">
        <v>0</v>
      </c>
      <c r="DF185" s="10" vm="43891">
        <v>13300</v>
      </c>
      <c r="DG185" s="10" vm="39889">
        <v>0</v>
      </c>
      <c r="DH185" s="10" vm="33320">
        <v>10700</v>
      </c>
      <c r="DI185" s="10" vm="26516">
        <v>2600</v>
      </c>
      <c r="DJ185" s="10" vm="19875">
        <v>29400</v>
      </c>
      <c r="DK185" s="10" vm="55390">
        <v>1900</v>
      </c>
      <c r="DL185" s="10" vm="13089">
        <v>29800</v>
      </c>
      <c r="DM185" s="10" vm="6555">
        <v>-2300</v>
      </c>
      <c r="DN185" s="10" vm="53637">
        <v>800</v>
      </c>
      <c r="DO185" s="10" vm="39656">
        <v>500</v>
      </c>
      <c r="DP185" s="10" vm="33144">
        <v>0</v>
      </c>
      <c r="DQ185" s="10" vm="26281">
        <v>300</v>
      </c>
      <c r="DR185" s="10" vm="19670">
        <v>28100</v>
      </c>
      <c r="DS185" s="10" vm="52194">
        <v>0</v>
      </c>
      <c r="DT185" s="10" vm="12886">
        <v>27200</v>
      </c>
      <c r="DU185" s="10" vm="6345">
        <v>900</v>
      </c>
      <c r="DV185" s="10" vm="50521">
        <v>0</v>
      </c>
      <c r="DW185" s="10" vm="39426">
        <v>0</v>
      </c>
      <c r="DX185" s="10" vm="32910">
        <v>0</v>
      </c>
      <c r="DY185" s="10" vm="26055">
        <v>0</v>
      </c>
      <c r="DZ185" s="10" vm="19450">
        <v>4100</v>
      </c>
      <c r="EA185" s="10" vm="48726">
        <v>0</v>
      </c>
      <c r="EB185" s="10" vm="12679">
        <v>1500</v>
      </c>
      <c r="EC185" s="10" vm="6146">
        <v>2600</v>
      </c>
      <c r="ED185" s="10" vm="47151">
        <v>0</v>
      </c>
      <c r="EE185" s="10" vm="39207">
        <v>0</v>
      </c>
      <c r="EF185" s="10" vm="32679">
        <v>0</v>
      </c>
      <c r="EG185" s="10" vm="25834">
        <v>0</v>
      </c>
      <c r="EH185" s="81" vm="19236">
        <v>7500</v>
      </c>
      <c r="EI185" s="81" vm="45422">
        <v>0</v>
      </c>
      <c r="EJ185" s="81" vm="12461">
        <v>0</v>
      </c>
      <c r="EK185" s="81" vm="5966">
        <v>7500</v>
      </c>
      <c r="EL185" s="10" vm="43671">
        <v>28800</v>
      </c>
      <c r="EM185" s="10" vm="38986">
        <v>0</v>
      </c>
      <c r="EN185" s="10" vm="32465">
        <v>30700</v>
      </c>
      <c r="EO185" s="10" vm="25603">
        <v>-1900</v>
      </c>
      <c r="EP185" s="10" vm="19022">
        <v>69300</v>
      </c>
      <c r="EQ185" s="10" vm="55177">
        <v>500</v>
      </c>
      <c r="ER185" s="10" vm="12242">
        <v>59400</v>
      </c>
      <c r="ES185" s="10" vm="5755">
        <v>9400</v>
      </c>
      <c r="ET185" s="10" vm="53424">
        <v>98700</v>
      </c>
      <c r="EU185" s="10" vm="38757">
        <v>2400</v>
      </c>
      <c r="EV185" s="10" vm="32288">
        <v>89200</v>
      </c>
      <c r="EW185" s="10" vm="25368">
        <v>7100</v>
      </c>
      <c r="EX185" s="10" vm="18821">
        <v>13536</v>
      </c>
      <c r="EY185" s="10" vm="52017">
        <v>1164</v>
      </c>
      <c r="EZ185" s="10" vm="12039">
        <v>3536</v>
      </c>
      <c r="FA185" s="10" vm="5537">
        <v>1164</v>
      </c>
      <c r="FB185" s="10" vm="50287">
        <v>4145300</v>
      </c>
      <c r="FC185" s="10" vm="38530">
        <v>0</v>
      </c>
      <c r="FD185" s="10" vm="32055">
        <v>4145300</v>
      </c>
      <c r="FE185" s="10" vm="25144">
        <v>1100</v>
      </c>
      <c r="FF185" s="10" vm="18600">
        <v>64200</v>
      </c>
      <c r="FG185" s="10" vm="48512">
        <v>0</v>
      </c>
      <c r="FH185" s="10" vm="11865">
        <v>-10500</v>
      </c>
      <c r="FI185" s="10" vm="5332">
        <v>0</v>
      </c>
      <c r="FJ185" s="10" vm="46926">
        <v>-15600</v>
      </c>
      <c r="FK185" s="10" vm="38320">
        <v>0</v>
      </c>
      <c r="FL185" s="10" vm="31824">
        <v>4184500</v>
      </c>
      <c r="FM185" s="10" vm="24904">
        <v>291000</v>
      </c>
      <c r="FN185" s="10" vm="64081">
        <v>32200</v>
      </c>
      <c r="FO185" s="10" vm="45216">
        <v>-700</v>
      </c>
      <c r="FP185" s="10" vm="11649">
        <v>0</v>
      </c>
      <c r="FQ185" s="10" vm="5111">
        <v>-5100</v>
      </c>
      <c r="FR185" s="10" vm="43450">
        <v>-900</v>
      </c>
      <c r="FS185" s="10" vm="38089">
        <v>0</v>
      </c>
      <c r="FT185" s="10" vm="31591">
        <v>316500</v>
      </c>
      <c r="FU185" s="10" vm="24682">
        <v>3868000</v>
      </c>
      <c r="FV185" s="10" vm="18218">
        <v>3854300</v>
      </c>
      <c r="FW185" s="81" vm="54965">
        <v>159500</v>
      </c>
      <c r="FX185" s="81" vm="11435">
        <v>0</v>
      </c>
      <c r="FY185" s="81" vm="4921">
        <v>0</v>
      </c>
      <c r="FZ185" s="81" vm="53208">
        <v>4000</v>
      </c>
      <c r="GA185" s="81" vm="37875">
        <v>163500</v>
      </c>
      <c r="GB185" s="10" vm="31365">
        <v>4800</v>
      </c>
      <c r="GC185" s="10" vm="24453">
        <v>1900</v>
      </c>
      <c r="GD185" s="10" vm="17996">
        <v>2900</v>
      </c>
      <c r="GE185" s="10" vm="51799">
        <v>2700</v>
      </c>
      <c r="GF185" s="10" vm="11216">
        <v>2700</v>
      </c>
      <c r="GG185" s="10" vm="4750">
        <v>0</v>
      </c>
      <c r="GH185" s="10" vm="50072">
        <v>2700</v>
      </c>
      <c r="GI185" s="10" vm="37654">
        <v>1900</v>
      </c>
      <c r="GJ185" s="10" vm="31142">
        <v>800</v>
      </c>
      <c r="GK185" s="10" vm="24223">
        <v>0</v>
      </c>
      <c r="GL185" s="10" vm="17780">
        <v>0</v>
      </c>
      <c r="GM185" s="10" vm="48302">
        <v>0</v>
      </c>
      <c r="GN185" s="10" vm="11004">
        <v>700</v>
      </c>
      <c r="GO185" s="10" vm="4530">
        <v>800</v>
      </c>
      <c r="GP185" s="10" vm="46697">
        <v>-100</v>
      </c>
      <c r="GQ185" s="10" vm="37433">
        <v>7300</v>
      </c>
      <c r="GR185" s="10" vm="30910">
        <v>6700</v>
      </c>
      <c r="GS185" s="10" vm="24002">
        <v>600</v>
      </c>
      <c r="GT185" s="10" vm="17558">
        <v>18200</v>
      </c>
      <c r="GU185" s="10" vm="45004">
        <v>14000</v>
      </c>
      <c r="GV185" s="10" vm="10796">
        <v>4200</v>
      </c>
      <c r="GW185" s="10" vm="4315">
        <v>139200</v>
      </c>
      <c r="GX185" s="81" vm="43236">
        <v>26200</v>
      </c>
      <c r="GY185" s="10" vm="37208">
        <v>290</v>
      </c>
      <c r="GZ185" s="10" vm="30698">
        <v>0</v>
      </c>
      <c r="HA185" s="10" vm="23777">
        <v>0</v>
      </c>
      <c r="HB185" s="10" vm="17340">
        <v>0</v>
      </c>
      <c r="HC185" s="81" vm="54741">
        <v>23300</v>
      </c>
      <c r="HD185" s="81" vm="10579">
        <v>10000</v>
      </c>
      <c r="HE185" s="10" vm="4092">
        <v>198990</v>
      </c>
      <c r="HF185" s="10" vm="52971">
        <v>14500</v>
      </c>
      <c r="HG185" s="10" vm="36990">
        <v>15800</v>
      </c>
      <c r="HH185" s="10" vm="30511">
        <v>15000</v>
      </c>
      <c r="HI185" s="10" vm="23546">
        <v>8300</v>
      </c>
      <c r="HJ185" s="10" vm="17129">
        <v>56300</v>
      </c>
      <c r="HK185" s="10" vm="65779">
        <v>1300</v>
      </c>
      <c r="HL185" s="10" vm="10366">
        <v>0</v>
      </c>
      <c r="HM185" s="10" vm="3879">
        <v>0</v>
      </c>
      <c r="HN185" s="10" vm="49857">
        <v>30400</v>
      </c>
      <c r="HO185" s="10" vm="36765">
        <v>141600</v>
      </c>
      <c r="HP185" s="10" vm="30276">
        <v>2100</v>
      </c>
      <c r="HQ185" s="10" vm="23315">
        <v>500</v>
      </c>
      <c r="HR185" s="10" vm="16909">
        <v>2600</v>
      </c>
      <c r="HS185" s="10" vm="48131">
        <v>0</v>
      </c>
      <c r="HT185" s="10" vm="10158">
        <v>1900</v>
      </c>
      <c r="HU185" s="10" vm="3667">
        <v>1900</v>
      </c>
      <c r="HV185" s="10" vm="65385">
        <v>86100</v>
      </c>
      <c r="HW185" s="10" vm="36534">
        <v>100</v>
      </c>
      <c r="HX185" s="10" vm="30043">
        <v>0</v>
      </c>
      <c r="HY185" s="10" vm="23079">
        <v>1300</v>
      </c>
      <c r="HZ185" s="10" vm="16691">
        <v>0</v>
      </c>
      <c r="IA185" s="10" vm="44779">
        <v>0</v>
      </c>
      <c r="IB185" s="10" vm="9939">
        <v>-100</v>
      </c>
      <c r="IC185" s="10" vm="3443">
        <v>87400</v>
      </c>
      <c r="ID185" s="10" vm="43010">
        <v>0</v>
      </c>
      <c r="IE185" s="10" vm="36317">
        <v>0</v>
      </c>
      <c r="IF185" s="10" vm="29810">
        <v>0</v>
      </c>
      <c r="IG185" s="10" vm="64238">
        <v>0</v>
      </c>
      <c r="IH185" s="10" vm="16475">
        <v>55300</v>
      </c>
      <c r="II185" s="10" vm="54527">
        <v>59300</v>
      </c>
      <c r="IJ185" s="10" vm="9726">
        <v>-700</v>
      </c>
      <c r="IK185" s="10" vm="3226">
        <v>46</v>
      </c>
      <c r="IL185" s="10" vm="52756">
        <v>-155</v>
      </c>
      <c r="IM185" s="10" vm="36088">
        <v>-3</v>
      </c>
      <c r="IN185" s="10" vm="29574">
        <v>65919</v>
      </c>
      <c r="IO185" s="81" vm="22684">
        <v>71742</v>
      </c>
      <c r="IP185" s="10" vm="16258">
        <v>15</v>
      </c>
      <c r="IQ185" s="10" vm="51410">
        <v>-19</v>
      </c>
      <c r="IR185" s="10" vm="9520">
        <v>-2</v>
      </c>
      <c r="IS185" s="81" vm="3010">
        <v>4143</v>
      </c>
      <c r="IT185" s="10" vm="49628">
        <v>4661</v>
      </c>
    </row>
    <row r="186" spans="1:254" x14ac:dyDescent="0.25">
      <c r="A186" s="8" t="s">
        <v>223</v>
      </c>
      <c r="B186" s="8" t="s">
        <v>639</v>
      </c>
      <c r="C186" s="89">
        <v>44651</v>
      </c>
      <c r="D186" s="76" vm="16052">
        <v>12</v>
      </c>
      <c r="E186" s="10" vm="9294">
        <v>44950</v>
      </c>
      <c r="F186" s="10" vm="47944">
        <v>-32113</v>
      </c>
      <c r="G186" s="10" vm="42791">
        <v>-945</v>
      </c>
      <c r="H186" s="10" vm="59724">
        <v>11892</v>
      </c>
      <c r="I186" s="10" vm="29334">
        <v>2914</v>
      </c>
      <c r="J186" s="10" vm="63522">
        <v>14806</v>
      </c>
      <c r="K186" s="10" vm="46316">
        <v>0</v>
      </c>
      <c r="L186" s="10" vm="15832">
        <v>0</v>
      </c>
      <c r="M186" s="10" vm="9080">
        <v>0</v>
      </c>
      <c r="N186" s="10" vm="44562">
        <v>2</v>
      </c>
      <c r="O186" s="10" vm="42566">
        <v>-12246</v>
      </c>
      <c r="P186" s="10" vm="35851">
        <v>624</v>
      </c>
      <c r="Q186" s="10" vm="64424">
        <v>0</v>
      </c>
      <c r="R186" s="10" vm="22459">
        <v>0</v>
      </c>
      <c r="S186" s="10" vm="56020">
        <v>0</v>
      </c>
      <c r="T186" s="10" vm="15619">
        <v>3186</v>
      </c>
      <c r="U186" s="10" vm="8860">
        <v>0</v>
      </c>
      <c r="V186" s="10" vm="54313">
        <v>3186</v>
      </c>
      <c r="W186" s="10" vm="42349">
        <v>0</v>
      </c>
      <c r="X186" s="10" vm="35615">
        <v>6990</v>
      </c>
      <c r="Y186" s="10" vm="29023">
        <v>0</v>
      </c>
      <c r="Z186" s="10" vm="22235">
        <v>0</v>
      </c>
      <c r="AA186" s="10" vm="66133">
        <v>10176</v>
      </c>
      <c r="AB186" s="10" vm="15427">
        <v>35892</v>
      </c>
      <c r="AC186" s="10" vm="8659">
        <v>5414</v>
      </c>
      <c r="AD186" s="10" vm="51194">
        <v>41306</v>
      </c>
      <c r="AE186" s="10" vm="42129">
        <v>656</v>
      </c>
      <c r="AF186" s="10" vm="35380">
        <v>0</v>
      </c>
      <c r="AG186" s="10" vm="28793">
        <v>0</v>
      </c>
      <c r="AH186" s="10" vm="22016">
        <v>0</v>
      </c>
      <c r="AI186" s="10" vm="49403">
        <v>41962</v>
      </c>
      <c r="AJ186" s="10" vm="15226">
        <v>4010</v>
      </c>
      <c r="AK186" s="10" vm="8497">
        <v>7167</v>
      </c>
      <c r="AL186" s="10" vm="47821">
        <v>6556</v>
      </c>
      <c r="AM186" s="10" vm="41910">
        <v>2957</v>
      </c>
      <c r="AN186" s="10" vm="35154">
        <v>1402</v>
      </c>
      <c r="AO186" s="10" vm="28573">
        <v>113</v>
      </c>
      <c r="AP186" s="10" vm="21798">
        <v>0</v>
      </c>
      <c r="AQ186" s="10" vm="46092">
        <v>6993</v>
      </c>
      <c r="AR186" s="10" vm="15007">
        <v>0</v>
      </c>
      <c r="AS186" s="10" vm="8365">
        <v>2274</v>
      </c>
      <c r="AT186" s="10" vm="44333">
        <v>31472</v>
      </c>
      <c r="AU186" s="10" vm="41698">
        <v>10490</v>
      </c>
      <c r="AV186" s="10" vm="64910">
        <v>641</v>
      </c>
      <c r="AW186" s="10" vm="28338">
        <v>339890</v>
      </c>
      <c r="AX186" s="10" vm="21590">
        <v>0</v>
      </c>
      <c r="AY186" s="10" vm="55823">
        <v>3912</v>
      </c>
      <c r="AZ186" s="10" vm="14790">
        <v>192</v>
      </c>
      <c r="BA186" s="10" vm="8149">
        <v>0</v>
      </c>
      <c r="BB186" s="10" vm="54081">
        <v>32490</v>
      </c>
      <c r="BC186" s="10" vm="41469">
        <v>0</v>
      </c>
      <c r="BD186" s="10" vm="34834">
        <v>0</v>
      </c>
      <c r="BE186" s="10" vm="28113">
        <v>50</v>
      </c>
      <c r="BF186" s="10" vm="21384">
        <v>0</v>
      </c>
      <c r="BG186" s="10" vm="65995">
        <v>376534</v>
      </c>
      <c r="BH186" s="10" vm="14581">
        <v>1504</v>
      </c>
      <c r="BI186" s="10" vm="7942">
        <v>3512</v>
      </c>
      <c r="BJ186" s="10" vm="50975">
        <v>9564</v>
      </c>
      <c r="BK186" s="10" vm="41236">
        <v>0</v>
      </c>
      <c r="BL186" s="10" vm="34601">
        <v>156</v>
      </c>
      <c r="BM186" s="10" vm="27878">
        <v>14736</v>
      </c>
      <c r="BN186" s="10" vm="21159">
        <v>16867</v>
      </c>
      <c r="BO186" s="10" vm="49178">
        <v>0</v>
      </c>
      <c r="BP186" s="10" vm="14381">
        <v>669</v>
      </c>
      <c r="BQ186" s="10" vm="63142">
        <v>11693</v>
      </c>
      <c r="BR186" s="10" vm="47596">
        <v>29229</v>
      </c>
      <c r="BS186" s="10" vm="41012">
        <v>-14493</v>
      </c>
      <c r="BT186" s="10" vm="34374">
        <v>362041</v>
      </c>
      <c r="BU186" s="10" vm="27655">
        <v>221257</v>
      </c>
      <c r="BV186" s="10" vm="20944">
        <v>38</v>
      </c>
      <c r="BW186" s="10" vm="45869">
        <v>0</v>
      </c>
      <c r="BX186" s="10" vm="14164">
        <v>61004</v>
      </c>
      <c r="BY186" s="10" vm="7584">
        <v>0</v>
      </c>
      <c r="BZ186" s="10" vm="44115">
        <v>0</v>
      </c>
      <c r="CA186" s="10" vm="40802">
        <v>141</v>
      </c>
      <c r="CB186" s="10" vm="34174">
        <v>282440</v>
      </c>
      <c r="CC186" s="10" vm="27429">
        <v>-1926</v>
      </c>
      <c r="CD186" s="10" vm="20731">
        <v>104</v>
      </c>
      <c r="CE186" s="10" vm="55616">
        <v>81423</v>
      </c>
      <c r="CF186" s="10" vm="13947">
        <v>81423</v>
      </c>
      <c r="CG186" s="10" vm="7371">
        <v>0</v>
      </c>
      <c r="CH186" s="10" vm="53863">
        <v>0</v>
      </c>
      <c r="CI186" s="10" vm="40568">
        <v>0</v>
      </c>
      <c r="CJ186" s="10" vm="33997">
        <v>0</v>
      </c>
      <c r="CK186" s="10" vm="27208">
        <v>81423</v>
      </c>
      <c r="CL186" s="10" vm="20528">
        <v>1076</v>
      </c>
      <c r="CM186" s="10" vm="52351">
        <v>945</v>
      </c>
      <c r="CN186" s="10" vm="13734">
        <v>0</v>
      </c>
      <c r="CO186" s="10" vm="7150">
        <v>131</v>
      </c>
      <c r="CP186" s="10" vm="50745">
        <v>0</v>
      </c>
      <c r="CQ186" s="10" vm="40339">
        <v>0</v>
      </c>
      <c r="CR186" s="10" vm="33763">
        <v>0</v>
      </c>
      <c r="CS186" s="10" vm="26967">
        <v>0</v>
      </c>
      <c r="CT186" s="10" vm="20309">
        <v>0</v>
      </c>
      <c r="CU186" s="10" vm="48953">
        <v>0</v>
      </c>
      <c r="CV186" s="10" vm="13531">
        <v>0</v>
      </c>
      <c r="CW186" s="10" vm="6951">
        <v>0</v>
      </c>
      <c r="CX186" s="10" vm="47374">
        <v>0</v>
      </c>
      <c r="CY186" s="10" vm="40111">
        <v>0</v>
      </c>
      <c r="CZ186" s="10" vm="33530">
        <v>0</v>
      </c>
      <c r="DA186" s="10" vm="26746">
        <v>0</v>
      </c>
      <c r="DB186" s="81" vm="20089">
        <v>0</v>
      </c>
      <c r="DC186" s="81" vm="45646">
        <v>0</v>
      </c>
      <c r="DD186" s="81" vm="13311">
        <v>0</v>
      </c>
      <c r="DE186" s="81" vm="6778">
        <v>0</v>
      </c>
      <c r="DF186" s="10" vm="43894">
        <v>146</v>
      </c>
      <c r="DG186" s="10" vm="39895">
        <v>0</v>
      </c>
      <c r="DH186" s="10" vm="33317">
        <v>0</v>
      </c>
      <c r="DI186" s="10" vm="26511">
        <v>146</v>
      </c>
      <c r="DJ186" s="10" vm="19872">
        <v>1222</v>
      </c>
      <c r="DK186" s="10" vm="55394">
        <v>945</v>
      </c>
      <c r="DL186" s="10" vm="63878">
        <v>0</v>
      </c>
      <c r="DM186" s="10" vm="6561">
        <v>277</v>
      </c>
      <c r="DN186" s="10" vm="53644">
        <v>0</v>
      </c>
      <c r="DO186" s="10" vm="39665">
        <v>0</v>
      </c>
      <c r="DP186" s="10" vm="33141">
        <v>0</v>
      </c>
      <c r="DQ186" s="10" vm="26286">
        <v>0</v>
      </c>
      <c r="DR186" s="10" vm="19667">
        <v>0</v>
      </c>
      <c r="DS186" s="10" vm="65840">
        <v>0</v>
      </c>
      <c r="DT186" s="10" vm="12889">
        <v>0</v>
      </c>
      <c r="DU186" s="10" vm="6339">
        <v>0</v>
      </c>
      <c r="DV186" s="10" vm="50524">
        <v>0</v>
      </c>
      <c r="DW186" s="10" vm="39435">
        <v>0</v>
      </c>
      <c r="DX186" s="10" vm="32906">
        <v>0</v>
      </c>
      <c r="DY186" s="10" vm="26056">
        <v>0</v>
      </c>
      <c r="DZ186" s="10" vm="19446">
        <v>1184</v>
      </c>
      <c r="EA186" s="10" vm="48730">
        <v>0</v>
      </c>
      <c r="EB186" s="10" vm="12682">
        <v>610</v>
      </c>
      <c r="EC186" s="10" vm="6144">
        <v>574</v>
      </c>
      <c r="ED186" s="10" vm="47154">
        <v>0</v>
      </c>
      <c r="EE186" s="10" vm="65092">
        <v>0</v>
      </c>
      <c r="EF186" s="10" vm="32676">
        <v>0</v>
      </c>
      <c r="EG186" s="10" vm="25833">
        <v>0</v>
      </c>
      <c r="EH186" s="81" vm="19233">
        <v>0</v>
      </c>
      <c r="EI186" s="81" vm="45425">
        <v>0</v>
      </c>
      <c r="EJ186" s="81" vm="12464">
        <v>0</v>
      </c>
      <c r="EK186" s="81" vm="5971">
        <v>0</v>
      </c>
      <c r="EL186" s="10" vm="43677">
        <v>582</v>
      </c>
      <c r="EM186" s="10" vm="38994">
        <v>0</v>
      </c>
      <c r="EN186" s="10" vm="100668">
        <v>31</v>
      </c>
      <c r="EO186" s="10" vm="25604">
        <v>551</v>
      </c>
      <c r="EP186" s="10" vm="19019">
        <v>1766</v>
      </c>
      <c r="EQ186" s="10" vm="55179">
        <v>0</v>
      </c>
      <c r="ER186" s="10" vm="12245">
        <v>641</v>
      </c>
      <c r="ES186" s="10" vm="5757">
        <v>1125</v>
      </c>
      <c r="ET186" s="10" vm="53428">
        <v>2988</v>
      </c>
      <c r="EU186" s="10" vm="38763">
        <v>945</v>
      </c>
      <c r="EV186" s="10" vm="32284">
        <v>641</v>
      </c>
      <c r="EW186" s="10" vm="25376">
        <v>1402</v>
      </c>
      <c r="EX186" s="10" vm="18817">
        <v>1128</v>
      </c>
      <c r="EY186" s="10" vm="52021">
        <v>184</v>
      </c>
      <c r="EZ186" s="10" vm="63834">
        <v>325</v>
      </c>
      <c r="FA186" s="10" vm="5536">
        <v>184</v>
      </c>
      <c r="FB186" s="10" vm="50294">
        <v>386331</v>
      </c>
      <c r="FC186" s="10" vm="38539">
        <v>0</v>
      </c>
      <c r="FD186" s="10" vm="32052">
        <v>386331</v>
      </c>
      <c r="FE186" s="10" vm="25140">
        <v>16176</v>
      </c>
      <c r="FF186" s="10" vm="18597">
        <v>5454</v>
      </c>
      <c r="FG186" s="10" vm="48508">
        <v>0</v>
      </c>
      <c r="FH186" s="10" vm="11868">
        <v>-972</v>
      </c>
      <c r="FI186" s="10" vm="5326">
        <v>0</v>
      </c>
      <c r="FJ186" s="10" vm="46929">
        <v>-94</v>
      </c>
      <c r="FK186" s="10" vm="38326">
        <v>-927</v>
      </c>
      <c r="FL186" s="10" vm="31821">
        <v>405968</v>
      </c>
      <c r="FM186" s="10" vm="24908">
        <v>60180</v>
      </c>
      <c r="FN186" s="10" vm="18389">
        <v>6622</v>
      </c>
      <c r="FO186" s="10" vm="45210">
        <v>0</v>
      </c>
      <c r="FP186" s="10" vm="11652">
        <v>0</v>
      </c>
      <c r="FQ186" s="10" vm="5117">
        <v>-139</v>
      </c>
      <c r="FR186" s="10" vm="43457">
        <v>-29</v>
      </c>
      <c r="FS186" s="10" vm="38093">
        <v>-556</v>
      </c>
      <c r="FT186" s="10" vm="31587">
        <v>66078</v>
      </c>
      <c r="FU186" s="10" vm="24683">
        <v>339890</v>
      </c>
      <c r="FV186" s="10" vm="18214">
        <v>326151</v>
      </c>
      <c r="FW186" s="81" vm="54960">
        <v>31847</v>
      </c>
      <c r="FX186" s="81" vm="11438">
        <v>26</v>
      </c>
      <c r="FY186" s="81" vm="4922">
        <v>0</v>
      </c>
      <c r="FZ186" s="81" vm="53211">
        <v>617</v>
      </c>
      <c r="GA186" s="81" vm="37880">
        <v>32490</v>
      </c>
      <c r="GB186" s="10" vm="31363">
        <v>795</v>
      </c>
      <c r="GC186" s="10" vm="24459">
        <v>430</v>
      </c>
      <c r="GD186" s="10" vm="17994">
        <v>365</v>
      </c>
      <c r="GE186" s="10" vm="51795">
        <v>414</v>
      </c>
      <c r="GF186" s="10" vm="11220">
        <v>423</v>
      </c>
      <c r="GG186" s="10" vm="4751">
        <v>-9</v>
      </c>
      <c r="GH186" s="10" vm="50080">
        <v>431</v>
      </c>
      <c r="GI186" s="10" vm="37659">
        <v>31</v>
      </c>
      <c r="GJ186" s="10" vm="31139">
        <v>400</v>
      </c>
      <c r="GK186" s="10" vm="24232">
        <v>0</v>
      </c>
      <c r="GL186" s="10" vm="17777">
        <v>0</v>
      </c>
      <c r="GM186" s="10" vm="48299">
        <v>0</v>
      </c>
      <c r="GN186" s="10" vm="11007">
        <v>2409</v>
      </c>
      <c r="GO186" s="10" vm="4529">
        <v>432</v>
      </c>
      <c r="GP186" s="10" vm="46704">
        <v>1977</v>
      </c>
      <c r="GQ186" s="10" vm="37437">
        <v>181</v>
      </c>
      <c r="GR186" s="10" vm="30907">
        <v>0</v>
      </c>
      <c r="GS186" s="10" vm="24007">
        <v>181</v>
      </c>
      <c r="GT186" s="10" vm="17556">
        <v>4230</v>
      </c>
      <c r="GU186" s="10" vm="45002">
        <v>1316</v>
      </c>
      <c r="GV186" s="10" vm="10800">
        <v>2914</v>
      </c>
      <c r="GW186" s="10" vm="4310">
        <v>0</v>
      </c>
      <c r="GX186" s="81" vm="43240">
        <v>0</v>
      </c>
      <c r="GY186" s="10" vm="37214">
        <v>0</v>
      </c>
      <c r="GZ186" s="10" vm="30696">
        <v>0</v>
      </c>
      <c r="HA186" s="10" vm="23778">
        <v>0</v>
      </c>
      <c r="HB186" s="10" vm="17338">
        <v>0</v>
      </c>
      <c r="HC186" s="81" vm="54737">
        <v>0</v>
      </c>
      <c r="HD186" s="81" vm="10582">
        <v>156</v>
      </c>
      <c r="HE186" s="10" vm="4093">
        <v>156</v>
      </c>
      <c r="HF186" s="10" vm="52979">
        <v>596</v>
      </c>
      <c r="HG186" s="10" vm="36994">
        <v>548</v>
      </c>
      <c r="HH186" s="10" vm="30508">
        <v>0</v>
      </c>
      <c r="HI186" s="10" vm="23554">
        <v>39</v>
      </c>
      <c r="HJ186" s="10" vm="17126">
        <v>2077</v>
      </c>
      <c r="HK186" s="10" vm="51584">
        <v>0</v>
      </c>
      <c r="HL186" s="10" vm="10370">
        <v>0</v>
      </c>
      <c r="HM186" s="10" vm="3880">
        <v>0</v>
      </c>
      <c r="HN186" s="10" vm="49861">
        <v>8433</v>
      </c>
      <c r="HO186" s="10" vm="36770">
        <v>11693</v>
      </c>
      <c r="HP186" s="10" vm="30274">
        <v>141</v>
      </c>
      <c r="HQ186" s="10" vm="23322">
        <v>0</v>
      </c>
      <c r="HR186" s="10" vm="16907">
        <v>141</v>
      </c>
      <c r="HS186" s="10" vm="48127">
        <v>0</v>
      </c>
      <c r="HT186" s="10" vm="10163">
        <v>104</v>
      </c>
      <c r="HU186" s="10" vm="3666">
        <v>104</v>
      </c>
      <c r="HV186" s="10" vm="46492">
        <v>12283</v>
      </c>
      <c r="HW186" s="10" vm="36541">
        <v>240</v>
      </c>
      <c r="HX186" s="10" vm="30041">
        <v>0</v>
      </c>
      <c r="HY186" s="10" vm="23088">
        <v>92</v>
      </c>
      <c r="HZ186" s="10" vm="16688">
        <v>0</v>
      </c>
      <c r="IA186" s="10" vm="44774">
        <v>366</v>
      </c>
      <c r="IB186" s="10" vm="9944">
        <v>-735</v>
      </c>
      <c r="IC186" s="10" vm="3448">
        <v>12246</v>
      </c>
      <c r="ID186" s="10" vm="43018">
        <v>505</v>
      </c>
      <c r="IE186" s="10" vm="36322">
        <v>1082</v>
      </c>
      <c r="IF186" s="10" vm="29807">
        <v>0</v>
      </c>
      <c r="IG186" s="10" vm="64241">
        <v>1587</v>
      </c>
      <c r="IH186" s="10" vm="16472">
        <v>5454</v>
      </c>
      <c r="II186" s="10" vm="54522">
        <v>7341</v>
      </c>
      <c r="IJ186" s="10" vm="9730">
        <v>0</v>
      </c>
      <c r="IK186" s="10" vm="3227">
        <v>85</v>
      </c>
      <c r="IL186" s="10" vm="52761">
        <v>-21</v>
      </c>
      <c r="IM186" s="10" vm="36093">
        <v>0</v>
      </c>
      <c r="IN186" s="10" vm="29572">
        <v>6152</v>
      </c>
      <c r="IO186" s="81" vm="22689">
        <v>6155</v>
      </c>
      <c r="IP186" s="10" vm="16256">
        <v>0</v>
      </c>
      <c r="IQ186" s="10" vm="51405">
        <v>0</v>
      </c>
      <c r="IR186" s="10" vm="9524">
        <v>0</v>
      </c>
      <c r="IS186" s="81" vm="3011">
        <v>108</v>
      </c>
      <c r="IT186" s="10" vm="49635">
        <v>108</v>
      </c>
    </row>
    <row r="187" spans="1:254" x14ac:dyDescent="0.25">
      <c r="A187" s="8" t="s">
        <v>25</v>
      </c>
      <c r="B187" s="8" t="s">
        <v>46</v>
      </c>
      <c r="C187" s="89">
        <v>44651</v>
      </c>
      <c r="D187" s="76" vm="16049">
        <v>12</v>
      </c>
      <c r="E187" s="10" vm="9304">
        <v>44630</v>
      </c>
      <c r="F187" s="10" vm="65535">
        <v>-32420</v>
      </c>
      <c r="G187" s="10" vm="42788">
        <v>-4457</v>
      </c>
      <c r="H187" s="10" vm="59729">
        <v>7753</v>
      </c>
      <c r="I187" s="10" vm="29329">
        <v>1208</v>
      </c>
      <c r="J187" s="10" vm="63527">
        <v>8961</v>
      </c>
      <c r="K187" s="10" vm="46320">
        <v>0</v>
      </c>
      <c r="L187" s="10" vm="15829">
        <v>0</v>
      </c>
      <c r="M187" s="10" vm="9085">
        <v>0</v>
      </c>
      <c r="N187" s="10" vm="44560">
        <v>5</v>
      </c>
      <c r="O187" s="10" vm="42564">
        <v>-2769</v>
      </c>
      <c r="P187" s="10" vm="35856">
        <v>23</v>
      </c>
      <c r="Q187" s="10" vm="64422">
        <v>0</v>
      </c>
      <c r="R187" s="10" vm="22464">
        <v>0</v>
      </c>
      <c r="S187" s="10" vm="56023">
        <v>0</v>
      </c>
      <c r="T187" s="10" vm="15617">
        <v>6220</v>
      </c>
      <c r="U187" s="10" vm="8869">
        <v>0</v>
      </c>
      <c r="V187" s="10" vm="54311">
        <v>6220</v>
      </c>
      <c r="W187" s="10" vm="42345">
        <v>0</v>
      </c>
      <c r="X187" s="10" vm="35619">
        <v>4179</v>
      </c>
      <c r="Y187" s="10" vm="29028">
        <v>0</v>
      </c>
      <c r="Z187" s="10" vm="22243">
        <v>0</v>
      </c>
      <c r="AA187" s="10" vm="66136">
        <v>10399</v>
      </c>
      <c r="AB187" s="10" vm="15424">
        <v>36345</v>
      </c>
      <c r="AC187" s="10" vm="8664">
        <v>1317</v>
      </c>
      <c r="AD187" s="10" vm="51191">
        <v>37662</v>
      </c>
      <c r="AE187" s="10" vm="42124">
        <v>385</v>
      </c>
      <c r="AF187" s="10" vm="35384">
        <v>0</v>
      </c>
      <c r="AG187" s="10" vm="28794">
        <v>31</v>
      </c>
      <c r="AH187" s="10" vm="22020">
        <v>0</v>
      </c>
      <c r="AI187" s="10" vm="49407">
        <v>38078</v>
      </c>
      <c r="AJ187" s="10" vm="15224">
        <v>6166</v>
      </c>
      <c r="AK187" s="10" vm="8499">
        <v>2333</v>
      </c>
      <c r="AL187" s="10" vm="47819">
        <v>5329</v>
      </c>
      <c r="AM187" s="10" vm="41908">
        <v>4912</v>
      </c>
      <c r="AN187" s="10" vm="35158">
        <v>4506</v>
      </c>
      <c r="AO187" s="10" vm="28569">
        <v>-70</v>
      </c>
      <c r="AP187" s="10" vm="64201">
        <v>0</v>
      </c>
      <c r="AQ187" s="10" vm="46098">
        <v>7812</v>
      </c>
      <c r="AR187" s="10" vm="15005">
        <v>0</v>
      </c>
      <c r="AS187" s="10" vm="8374">
        <v>0</v>
      </c>
      <c r="AT187" s="10" vm="44331">
        <v>30988</v>
      </c>
      <c r="AU187" s="10" vm="41694">
        <v>7090</v>
      </c>
      <c r="AV187" s="10" vm="64913">
        <v>338</v>
      </c>
      <c r="AW187" s="10" vm="28343">
        <v>448308</v>
      </c>
      <c r="AX187" s="10" vm="21598">
        <v>0</v>
      </c>
      <c r="AY187" s="10" vm="55827">
        <v>3404</v>
      </c>
      <c r="AZ187" s="10" vm="14787">
        <v>0</v>
      </c>
      <c r="BA187" s="10" vm="8154">
        <v>0</v>
      </c>
      <c r="BB187" s="10" vm="54079">
        <v>351</v>
      </c>
      <c r="BC187" s="10" vm="41465">
        <v>0</v>
      </c>
      <c r="BD187" s="10" vm="34838">
        <v>0</v>
      </c>
      <c r="BE187" s="10" vm="28117">
        <v>2125</v>
      </c>
      <c r="BF187" s="10" vm="21388">
        <v>0</v>
      </c>
      <c r="BG187" s="10" vm="65996">
        <v>454188</v>
      </c>
      <c r="BH187" s="10" vm="14579">
        <v>3485</v>
      </c>
      <c r="BI187" s="10" vm="7944">
        <v>2152</v>
      </c>
      <c r="BJ187" s="10" vm="50973">
        <v>7422</v>
      </c>
      <c r="BK187" s="10" vm="41233">
        <v>0</v>
      </c>
      <c r="BL187" s="10" vm="34606">
        <v>1085</v>
      </c>
      <c r="BM187" s="10" vm="27889">
        <v>14144</v>
      </c>
      <c r="BN187" s="10" vm="21167">
        <v>4390</v>
      </c>
      <c r="BO187" s="10" vm="49182">
        <v>0</v>
      </c>
      <c r="BP187" s="10" vm="14378">
        <v>376</v>
      </c>
      <c r="BQ187" s="10" vm="63145">
        <v>9758</v>
      </c>
      <c r="BR187" s="10" vm="47594">
        <v>14524</v>
      </c>
      <c r="BS187" s="10" vm="41010">
        <v>-380</v>
      </c>
      <c r="BT187" s="10" vm="34378">
        <v>453808</v>
      </c>
      <c r="BU187" s="10" vm="27663">
        <v>146576</v>
      </c>
      <c r="BV187" s="10" vm="20948">
        <v>0</v>
      </c>
      <c r="BW187" s="10" vm="45874">
        <v>0</v>
      </c>
      <c r="BX187" s="10" vm="14162">
        <v>33132</v>
      </c>
      <c r="BY187" s="10" vm="7589">
        <v>0</v>
      </c>
      <c r="BZ187" s="10" vm="44113">
        <v>0</v>
      </c>
      <c r="CA187" s="10" vm="40798">
        <v>304</v>
      </c>
      <c r="CB187" s="10" vm="34177">
        <v>180012</v>
      </c>
      <c r="CC187" s="10" vm="27435">
        <v>4741</v>
      </c>
      <c r="CD187" s="10" vm="20735">
        <v>0</v>
      </c>
      <c r="CE187" s="10" vm="55620">
        <v>269055</v>
      </c>
      <c r="CF187" s="10" vm="13944">
        <v>136197</v>
      </c>
      <c r="CG187" s="10" vm="7375">
        <v>132858</v>
      </c>
      <c r="CH187" s="10" vm="53861">
        <v>0</v>
      </c>
      <c r="CI187" s="10" vm="40566">
        <v>0</v>
      </c>
      <c r="CJ187" s="10" vm="34002">
        <v>0</v>
      </c>
      <c r="CK187" s="10" vm="27212">
        <v>269055</v>
      </c>
      <c r="CL187" s="10" vm="20533">
        <v>5801</v>
      </c>
      <c r="CM187" s="10" vm="52356">
        <v>4457</v>
      </c>
      <c r="CN187" s="10" vm="63893">
        <v>163</v>
      </c>
      <c r="CO187" s="10" vm="7160">
        <v>1181</v>
      </c>
      <c r="CP187" s="10" vm="50743">
        <v>17</v>
      </c>
      <c r="CQ187" s="10" vm="40334">
        <v>0</v>
      </c>
      <c r="CR187" s="10" vm="33767">
        <v>4</v>
      </c>
      <c r="CS187" s="10" vm="26977">
        <v>13</v>
      </c>
      <c r="CT187" s="10" vm="20313">
        <v>0</v>
      </c>
      <c r="CU187" s="10" vm="48956">
        <v>0</v>
      </c>
      <c r="CV187" s="10" vm="13528">
        <v>661</v>
      </c>
      <c r="CW187" s="10" vm="6958">
        <v>-661</v>
      </c>
      <c r="CX187" s="10" vm="47372">
        <v>0</v>
      </c>
      <c r="CY187" s="10" vm="40107">
        <v>0</v>
      </c>
      <c r="CZ187" s="10" vm="33534">
        <v>0</v>
      </c>
      <c r="DA187" s="10" vm="26754">
        <v>0</v>
      </c>
      <c r="DB187" s="81" vm="20094">
        <v>0</v>
      </c>
      <c r="DC187" s="81" vm="45651">
        <v>0</v>
      </c>
      <c r="DD187" s="81" vm="13309">
        <v>0</v>
      </c>
      <c r="DE187" s="81" vm="6782">
        <v>0</v>
      </c>
      <c r="DF187" s="10" vm="43892">
        <v>0</v>
      </c>
      <c r="DG187" s="10" vm="39891">
        <v>0</v>
      </c>
      <c r="DH187" s="10" vm="64697">
        <v>0</v>
      </c>
      <c r="DI187" s="10" vm="26519">
        <v>0</v>
      </c>
      <c r="DJ187" s="10" vm="19876">
        <v>5818</v>
      </c>
      <c r="DK187" s="10" vm="55399">
        <v>4457</v>
      </c>
      <c r="DL187" s="10" vm="13090">
        <v>828</v>
      </c>
      <c r="DM187" s="10" vm="6565">
        <v>533</v>
      </c>
      <c r="DN187" s="10" vm="53642">
        <v>0</v>
      </c>
      <c r="DO187" s="10" vm="39661">
        <v>0</v>
      </c>
      <c r="DP187" s="10" vm="33145">
        <v>0</v>
      </c>
      <c r="DQ187" s="10" vm="26290">
        <v>0</v>
      </c>
      <c r="DR187" s="10" vm="19671">
        <v>0</v>
      </c>
      <c r="DS187" s="10" vm="52197">
        <v>0</v>
      </c>
      <c r="DT187" s="10" vm="12887">
        <v>0</v>
      </c>
      <c r="DU187" s="10" vm="6350">
        <v>0</v>
      </c>
      <c r="DV187" s="10" vm="50522">
        <v>0</v>
      </c>
      <c r="DW187" s="10" vm="39432">
        <v>0</v>
      </c>
      <c r="DX187" s="10" vm="32911">
        <v>0</v>
      </c>
      <c r="DY187" s="10" vm="26066">
        <v>0</v>
      </c>
      <c r="DZ187" s="10" vm="19451">
        <v>13</v>
      </c>
      <c r="EA187" s="10" vm="48734">
        <v>0</v>
      </c>
      <c r="EB187" s="10" vm="12680">
        <v>3</v>
      </c>
      <c r="EC187" s="10" vm="63007">
        <v>10</v>
      </c>
      <c r="ED187" s="10" vm="47152">
        <v>0</v>
      </c>
      <c r="EE187" s="10" vm="39210">
        <v>0</v>
      </c>
      <c r="EF187" s="10" vm="32680">
        <v>0</v>
      </c>
      <c r="EG187" s="10" vm="25841">
        <v>0</v>
      </c>
      <c r="EH187" s="81" vm="19237">
        <v>269</v>
      </c>
      <c r="EI187" s="81" vm="45429">
        <v>0</v>
      </c>
      <c r="EJ187" s="81" vm="12462">
        <v>0</v>
      </c>
      <c r="EK187" s="81" vm="5976">
        <v>269</v>
      </c>
      <c r="EL187" s="10" vm="43675">
        <v>452</v>
      </c>
      <c r="EM187" s="10" vm="38990">
        <v>0</v>
      </c>
      <c r="EN187" s="10" vm="32466">
        <v>602</v>
      </c>
      <c r="EO187" s="10" vm="25611">
        <v>-150</v>
      </c>
      <c r="EP187" s="10" vm="19023">
        <v>734</v>
      </c>
      <c r="EQ187" s="10" vm="55183">
        <v>0</v>
      </c>
      <c r="ER187" s="10" vm="12243">
        <v>605</v>
      </c>
      <c r="ES187" s="10" vm="5762">
        <v>129</v>
      </c>
      <c r="ET187" s="10" vm="53426">
        <v>6552</v>
      </c>
      <c r="EU187" s="10" vm="38760">
        <v>4457</v>
      </c>
      <c r="EV187" s="10" vm="32289">
        <v>1433</v>
      </c>
      <c r="EW187" s="10" vm="25379">
        <v>662</v>
      </c>
      <c r="EX187" s="10" vm="18822">
        <v>1027</v>
      </c>
      <c r="EY187" s="10" vm="52025">
        <v>284</v>
      </c>
      <c r="EZ187" s="10" vm="63832">
        <v>75</v>
      </c>
      <c r="FA187" s="10" vm="5547">
        <v>284</v>
      </c>
      <c r="FB187" s="10" vm="50292">
        <v>479151</v>
      </c>
      <c r="FC187" s="10" vm="38535">
        <v>0</v>
      </c>
      <c r="FD187" s="10" vm="32056">
        <v>479151</v>
      </c>
      <c r="FE187" s="10" vm="25151">
        <v>18187</v>
      </c>
      <c r="FF187" s="10" vm="18601">
        <v>5790</v>
      </c>
      <c r="FG187" s="10" vm="48513">
        <v>0</v>
      </c>
      <c r="FH187" s="10" vm="11866">
        <v>-1664</v>
      </c>
      <c r="FI187" s="10" vm="5336">
        <v>0</v>
      </c>
      <c r="FJ187" s="10" vm="46927">
        <v>113</v>
      </c>
      <c r="FK187" s="10" vm="38321">
        <v>0</v>
      </c>
      <c r="FL187" s="10" vm="31825">
        <v>501577</v>
      </c>
      <c r="FM187" s="10" vm="24915">
        <v>46065</v>
      </c>
      <c r="FN187" s="10" vm="18392">
        <v>7741</v>
      </c>
      <c r="FO187" s="10" vm="45217">
        <v>0</v>
      </c>
      <c r="FP187" s="10" vm="11650">
        <v>0</v>
      </c>
      <c r="FQ187" s="10" vm="5121">
        <v>-537</v>
      </c>
      <c r="FR187" s="10" vm="43455">
        <v>0</v>
      </c>
      <c r="FS187" s="10" vm="38090">
        <v>0</v>
      </c>
      <c r="FT187" s="10" vm="31592">
        <v>53269</v>
      </c>
      <c r="FU187" s="10" vm="24692">
        <v>448308</v>
      </c>
      <c r="FV187" s="10" vm="18219">
        <v>433086</v>
      </c>
      <c r="FW187" s="81" vm="54966">
        <v>328</v>
      </c>
      <c r="FX187" s="81" vm="11436">
        <v>0</v>
      </c>
      <c r="FY187" s="81" vm="4923">
        <v>0</v>
      </c>
      <c r="FZ187" s="81" vm="53209">
        <v>23</v>
      </c>
      <c r="GA187" s="81" vm="37876">
        <v>351</v>
      </c>
      <c r="GB187" s="10" vm="31366">
        <v>984</v>
      </c>
      <c r="GC187" s="10" vm="24462">
        <v>507</v>
      </c>
      <c r="GD187" s="10" vm="17997">
        <v>477</v>
      </c>
      <c r="GE187" s="10" vm="51800">
        <v>246</v>
      </c>
      <c r="GF187" s="10" vm="11217">
        <v>144</v>
      </c>
      <c r="GG187" s="10" vm="4752">
        <v>102</v>
      </c>
      <c r="GH187" s="10" vm="50077">
        <v>756</v>
      </c>
      <c r="GI187" s="10" vm="37655">
        <v>318</v>
      </c>
      <c r="GJ187" s="10" vm="31143">
        <v>438</v>
      </c>
      <c r="GK187" s="10" vm="24234">
        <v>0</v>
      </c>
      <c r="GL187" s="10" vm="17781">
        <v>0</v>
      </c>
      <c r="GM187" s="10" vm="48303">
        <v>0</v>
      </c>
      <c r="GN187" s="10" vm="11005">
        <v>289</v>
      </c>
      <c r="GO187" s="10" vm="4537">
        <v>98</v>
      </c>
      <c r="GP187" s="10" vm="46701">
        <v>191</v>
      </c>
      <c r="GQ187" s="10" vm="37434">
        <v>0</v>
      </c>
      <c r="GR187" s="10" vm="30911">
        <v>0</v>
      </c>
      <c r="GS187" s="10" vm="24010">
        <v>0</v>
      </c>
      <c r="GT187" s="10" vm="17559">
        <v>2275</v>
      </c>
      <c r="GU187" s="10" vm="45005">
        <v>1067</v>
      </c>
      <c r="GV187" s="10" vm="10797">
        <v>1208</v>
      </c>
      <c r="GW187" s="10" vm="4320">
        <v>0</v>
      </c>
      <c r="GX187" s="81" vm="43237">
        <v>0</v>
      </c>
      <c r="GY187" s="10" vm="37209">
        <v>0</v>
      </c>
      <c r="GZ187" s="10" vm="64509">
        <v>0</v>
      </c>
      <c r="HA187" s="10" vm="23782">
        <v>0</v>
      </c>
      <c r="HB187" s="10" vm="17341">
        <v>0</v>
      </c>
      <c r="HC187" s="81" vm="54742">
        <v>0</v>
      </c>
      <c r="HD187" s="81" vm="10580">
        <v>1085</v>
      </c>
      <c r="HE187" s="10" vm="4103">
        <v>1085</v>
      </c>
      <c r="HF187" s="10" vm="52977">
        <v>1235</v>
      </c>
      <c r="HG187" s="10" vm="36991">
        <v>868</v>
      </c>
      <c r="HH187" s="10" vm="30512">
        <v>9</v>
      </c>
      <c r="HI187" s="10" vm="23557">
        <v>0</v>
      </c>
      <c r="HJ187" s="10" vm="17130">
        <v>6550</v>
      </c>
      <c r="HK187" s="10" vm="51588">
        <v>0</v>
      </c>
      <c r="HL187" s="10" vm="10367">
        <v>0</v>
      </c>
      <c r="HM187" s="10" vm="3885">
        <v>0</v>
      </c>
      <c r="HN187" s="10" vm="49859">
        <v>1096</v>
      </c>
      <c r="HO187" s="10" vm="36766">
        <v>9758</v>
      </c>
      <c r="HP187" s="10" vm="30277">
        <v>150</v>
      </c>
      <c r="HQ187" s="10" vm="23325">
        <v>154</v>
      </c>
      <c r="HR187" s="10" vm="16910">
        <v>304</v>
      </c>
      <c r="HS187" s="10" vm="48132">
        <v>0</v>
      </c>
      <c r="HT187" s="10" vm="10159">
        <v>0</v>
      </c>
      <c r="HU187" s="10" vm="3671">
        <v>0</v>
      </c>
      <c r="HV187" s="10" vm="46488">
        <v>2821</v>
      </c>
      <c r="HW187" s="10" vm="36535">
        <v>101</v>
      </c>
      <c r="HX187" s="10" vm="30044">
        <v>0</v>
      </c>
      <c r="HY187" s="10" vm="23090">
        <v>175</v>
      </c>
      <c r="HZ187" s="10" vm="16692">
        <v>0</v>
      </c>
      <c r="IA187" s="10" vm="44780">
        <v>0</v>
      </c>
      <c r="IB187" s="10" vm="9940">
        <v>-328</v>
      </c>
      <c r="IC187" s="10" vm="3453">
        <v>2769</v>
      </c>
      <c r="ID187" s="10" vm="43014">
        <v>325</v>
      </c>
      <c r="IE187" s="10" vm="36318">
        <v>500</v>
      </c>
      <c r="IF187" s="10" vm="29811">
        <v>0</v>
      </c>
      <c r="IG187" s="10" vm="64244">
        <v>825</v>
      </c>
      <c r="IH187" s="10" vm="16476">
        <v>5790</v>
      </c>
      <c r="II187" s="10" vm="54528">
        <v>8193</v>
      </c>
      <c r="IJ187" s="10" vm="9727">
        <v>0</v>
      </c>
      <c r="IK187" s="10" vm="3231">
        <v>154</v>
      </c>
      <c r="IL187" s="10" vm="52758">
        <v>-15</v>
      </c>
      <c r="IM187" s="10" vm="36089">
        <v>0</v>
      </c>
      <c r="IN187" s="10" vm="29575">
        <v>6762</v>
      </c>
      <c r="IO187" s="81" vm="22693">
        <v>6826</v>
      </c>
      <c r="IP187" s="10" vm="16259">
        <v>0</v>
      </c>
      <c r="IQ187" s="10" vm="51411">
        <v>0</v>
      </c>
      <c r="IR187" s="10" vm="9521">
        <v>0</v>
      </c>
      <c r="IS187" s="81" vm="3012">
        <v>2</v>
      </c>
      <c r="IT187" s="10" vm="49632">
        <v>2</v>
      </c>
    </row>
    <row r="188" spans="1:254" x14ac:dyDescent="0.25">
      <c r="A188" s="8" t="s">
        <v>261</v>
      </c>
      <c r="B188" s="8" t="s">
        <v>585</v>
      </c>
      <c r="C188" s="89">
        <v>44651</v>
      </c>
      <c r="D188" s="76" vm="16053">
        <v>12</v>
      </c>
      <c r="E188" s="10" vm="9306">
        <v>70808</v>
      </c>
      <c r="F188" s="10" vm="65538">
        <v>-43991</v>
      </c>
      <c r="G188" s="10" vm="42792">
        <v>-8324</v>
      </c>
      <c r="H188" s="10" vm="59725">
        <v>18493</v>
      </c>
      <c r="I188" s="10" vm="29339">
        <v>2060</v>
      </c>
      <c r="J188" s="10" vm="63523">
        <v>20553</v>
      </c>
      <c r="K188" s="10" vm="46317">
        <v>0</v>
      </c>
      <c r="L188" s="10" vm="15833">
        <v>0</v>
      </c>
      <c r="M188" s="10" vm="9088">
        <v>0</v>
      </c>
      <c r="N188" s="10" vm="44563">
        <v>401</v>
      </c>
      <c r="O188" s="10" vm="42567">
        <v>-9650</v>
      </c>
      <c r="P188" s="10" vm="35852">
        <v>0</v>
      </c>
      <c r="Q188" s="10" vm="64428">
        <v>2223</v>
      </c>
      <c r="R188" s="10" vm="22460">
        <v>0</v>
      </c>
      <c r="S188" s="10" vm="56021">
        <v>0</v>
      </c>
      <c r="T188" s="10" vm="15620">
        <v>13527</v>
      </c>
      <c r="U188" s="10" vm="8873">
        <v>-16</v>
      </c>
      <c r="V188" s="10" vm="54314">
        <v>13511</v>
      </c>
      <c r="W188" s="10" vm="42350">
        <v>0</v>
      </c>
      <c r="X188" s="10" vm="35616">
        <v>193</v>
      </c>
      <c r="Y188" s="10" vm="29033">
        <v>0</v>
      </c>
      <c r="Z188" s="10" vm="22240">
        <v>12356</v>
      </c>
      <c r="AA188" s="10" vm="66134">
        <v>26060</v>
      </c>
      <c r="AB188" s="10" vm="15428">
        <v>50519</v>
      </c>
      <c r="AC188" s="10" vm="63310">
        <v>1596</v>
      </c>
      <c r="AD188" s="10" vm="51195">
        <v>52115</v>
      </c>
      <c r="AE188" s="10" vm="42130">
        <v>861</v>
      </c>
      <c r="AF188" s="10" vm="35381">
        <v>24</v>
      </c>
      <c r="AG188" s="10" vm="28799">
        <v>0</v>
      </c>
      <c r="AH188" s="10" vm="22017">
        <v>3733</v>
      </c>
      <c r="AI188" s="10" vm="49404">
        <v>56733</v>
      </c>
      <c r="AJ188" s="10" vm="15227">
        <v>11273</v>
      </c>
      <c r="AK188" s="10" vm="63259">
        <v>1501</v>
      </c>
      <c r="AL188" s="10" vm="47822">
        <v>9503</v>
      </c>
      <c r="AM188" s="10" vm="41911">
        <v>4220</v>
      </c>
      <c r="AN188" s="10" vm="64955">
        <v>0</v>
      </c>
      <c r="AO188" s="10" vm="28574">
        <v>216</v>
      </c>
      <c r="AP188" s="10" vm="64200">
        <v>0</v>
      </c>
      <c r="AQ188" s="10" vm="46093">
        <v>9216</v>
      </c>
      <c r="AR188" s="10" vm="15008">
        <v>0</v>
      </c>
      <c r="AS188" s="10" vm="8377">
        <v>4622</v>
      </c>
      <c r="AT188" s="10" vm="44334">
        <v>40551</v>
      </c>
      <c r="AU188" s="10" vm="41699">
        <v>16182</v>
      </c>
      <c r="AV188" s="10" vm="64911">
        <v>653</v>
      </c>
      <c r="AW188" s="10" vm="28348">
        <v>498021</v>
      </c>
      <c r="AX188" s="10" vm="21594">
        <v>0</v>
      </c>
      <c r="AY188" s="10" vm="55824">
        <v>3875</v>
      </c>
      <c r="AZ188" s="10" vm="14791">
        <v>992</v>
      </c>
      <c r="BA188" s="10" vm="8157">
        <v>0</v>
      </c>
      <c r="BB188" s="10" vm="54082">
        <v>1100</v>
      </c>
      <c r="BC188" s="10" vm="41470">
        <v>0</v>
      </c>
      <c r="BD188" s="10" vm="34835">
        <v>20</v>
      </c>
      <c r="BE188" s="10" vm="28118">
        <v>0</v>
      </c>
      <c r="BF188" s="10" vm="21385">
        <v>5602</v>
      </c>
      <c r="BG188" s="10" vm="52483">
        <v>509610</v>
      </c>
      <c r="BH188" s="10" vm="14582">
        <v>25601</v>
      </c>
      <c r="BI188" s="10" vm="7947">
        <v>5574</v>
      </c>
      <c r="BJ188" s="10" vm="50976">
        <v>12058</v>
      </c>
      <c r="BK188" s="10" vm="41237">
        <v>0</v>
      </c>
      <c r="BL188" s="10" vm="34602">
        <v>36</v>
      </c>
      <c r="BM188" s="10" vm="27887">
        <v>43269</v>
      </c>
      <c r="BN188" s="10" vm="21163">
        <v>3600</v>
      </c>
      <c r="BO188" s="10" vm="49179">
        <v>0</v>
      </c>
      <c r="BP188" s="10" vm="14382">
        <v>860</v>
      </c>
      <c r="BQ188" s="10" vm="63146">
        <v>27861</v>
      </c>
      <c r="BR188" s="10" vm="47597">
        <v>32321</v>
      </c>
      <c r="BS188" s="10" vm="41013">
        <v>10948</v>
      </c>
      <c r="BT188" s="10" vm="34375">
        <v>520558</v>
      </c>
      <c r="BU188" s="10" vm="27660">
        <v>301291</v>
      </c>
      <c r="BV188" s="10" vm="20945">
        <v>0</v>
      </c>
      <c r="BW188" s="10" vm="45870">
        <v>0</v>
      </c>
      <c r="BX188" s="10" vm="14165">
        <v>70911</v>
      </c>
      <c r="BY188" s="10" vm="7593">
        <v>0</v>
      </c>
      <c r="BZ188" s="10" vm="44116">
        <v>31572</v>
      </c>
      <c r="CA188" s="10" vm="40803">
        <v>1843</v>
      </c>
      <c r="CB188" s="10" vm="64773">
        <v>405617</v>
      </c>
      <c r="CC188" s="10" vm="27433">
        <v>0</v>
      </c>
      <c r="CD188" s="10" vm="20732">
        <v>0</v>
      </c>
      <c r="CE188" s="10" vm="55617">
        <v>114941</v>
      </c>
      <c r="CF188" s="10" vm="13948">
        <v>139932</v>
      </c>
      <c r="CG188" s="10" vm="7377">
        <v>1509</v>
      </c>
      <c r="CH188" s="10" vm="53864">
        <v>0</v>
      </c>
      <c r="CI188" s="10" vm="40569">
        <v>-26500</v>
      </c>
      <c r="CJ188" s="10" vm="33998">
        <v>0</v>
      </c>
      <c r="CK188" s="10" vm="27209">
        <v>114941</v>
      </c>
      <c r="CL188" s="10" vm="20529">
        <v>11006</v>
      </c>
      <c r="CM188" s="10" vm="52352">
        <v>8324</v>
      </c>
      <c r="CN188" s="10" vm="13735">
        <v>392</v>
      </c>
      <c r="CO188" s="10" vm="7162">
        <v>2290</v>
      </c>
      <c r="CP188" s="10" vm="50746">
        <v>139</v>
      </c>
      <c r="CQ188" s="10" vm="40340">
        <v>0</v>
      </c>
      <c r="CR188" s="10" vm="33764">
        <v>72</v>
      </c>
      <c r="CS188" s="10" vm="26975">
        <v>67</v>
      </c>
      <c r="CT188" s="10" vm="20310">
        <v>0</v>
      </c>
      <c r="CU188" s="10" vm="48954">
        <v>0</v>
      </c>
      <c r="CV188" s="10" vm="13532">
        <v>0</v>
      </c>
      <c r="CW188" s="10" vm="63071">
        <v>0</v>
      </c>
      <c r="CX188" s="10" vm="47375">
        <v>296</v>
      </c>
      <c r="CY188" s="10" vm="40112">
        <v>0</v>
      </c>
      <c r="CZ188" s="10" vm="33531">
        <v>513</v>
      </c>
      <c r="DA188" s="10" vm="26751">
        <v>-217</v>
      </c>
      <c r="DB188" s="81" vm="20090">
        <v>0</v>
      </c>
      <c r="DC188" s="81" vm="45647">
        <v>0</v>
      </c>
      <c r="DD188" s="81" vm="13312">
        <v>0</v>
      </c>
      <c r="DE188" s="81" vm="6785">
        <v>0</v>
      </c>
      <c r="DF188" s="10" vm="43895">
        <v>569</v>
      </c>
      <c r="DG188" s="10" vm="39896">
        <v>0</v>
      </c>
      <c r="DH188" s="10" vm="33318">
        <v>0</v>
      </c>
      <c r="DI188" s="10" vm="26517">
        <v>569</v>
      </c>
      <c r="DJ188" s="10" vm="19873">
        <v>12010</v>
      </c>
      <c r="DK188" s="10" vm="55395">
        <v>8324</v>
      </c>
      <c r="DL188" s="10" vm="13093">
        <v>977</v>
      </c>
      <c r="DM188" s="10" vm="6568">
        <v>2709</v>
      </c>
      <c r="DN188" s="10" vm="53645">
        <v>0</v>
      </c>
      <c r="DO188" s="10" vm="39666">
        <v>0</v>
      </c>
      <c r="DP188" s="10" vm="33142">
        <v>0</v>
      </c>
      <c r="DQ188" s="10" vm="26287">
        <v>0</v>
      </c>
      <c r="DR188" s="10" vm="19668">
        <v>0</v>
      </c>
      <c r="DS188" s="10" vm="65841">
        <v>0</v>
      </c>
      <c r="DT188" s="10" vm="63862">
        <v>0</v>
      </c>
      <c r="DU188" s="10" vm="6353">
        <v>0</v>
      </c>
      <c r="DV188" s="10" vm="50525">
        <v>0</v>
      </c>
      <c r="DW188" s="10" vm="65101">
        <v>0</v>
      </c>
      <c r="DX188" s="10" vm="32907">
        <v>0</v>
      </c>
      <c r="DY188" s="10" vm="26064">
        <v>0</v>
      </c>
      <c r="DZ188" s="10" vm="19447">
        <v>1577</v>
      </c>
      <c r="EA188" s="10" vm="48731">
        <v>0</v>
      </c>
      <c r="EB188" s="10" vm="12683">
        <v>2463</v>
      </c>
      <c r="EC188" s="10" vm="6151">
        <v>-886</v>
      </c>
      <c r="ED188" s="10" vm="47155">
        <v>0</v>
      </c>
      <c r="EE188" s="10" vm="39212">
        <v>0</v>
      </c>
      <c r="EF188" s="10" vm="32677">
        <v>0</v>
      </c>
      <c r="EG188" s="10" vm="25838">
        <v>0</v>
      </c>
      <c r="EH188" s="81" vm="19234">
        <v>0</v>
      </c>
      <c r="EI188" s="81" vm="45426">
        <v>0</v>
      </c>
      <c r="EJ188" s="81" vm="12465">
        <v>0</v>
      </c>
      <c r="EK188" s="81" vm="5980">
        <v>0</v>
      </c>
      <c r="EL188" s="10" vm="43678">
        <v>488</v>
      </c>
      <c r="EM188" s="10" vm="38995">
        <v>0</v>
      </c>
      <c r="EN188" s="10" vm="32464">
        <v>0</v>
      </c>
      <c r="EO188" s="10" vm="25608">
        <v>488</v>
      </c>
      <c r="EP188" s="10" vm="19020">
        <v>2065</v>
      </c>
      <c r="EQ188" s="10" vm="100768">
        <v>0</v>
      </c>
      <c r="ER188" s="10" vm="12246">
        <v>2463</v>
      </c>
      <c r="ES188" s="10" vm="5764">
        <v>-398</v>
      </c>
      <c r="ET188" s="10" vm="53429">
        <v>14075</v>
      </c>
      <c r="EU188" s="10" vm="38764">
        <v>8324</v>
      </c>
      <c r="EV188" s="10" vm="32285">
        <v>3440</v>
      </c>
      <c r="EW188" s="10" vm="25377">
        <v>2311</v>
      </c>
      <c r="EX188" s="10" vm="18818">
        <v>2739</v>
      </c>
      <c r="EY188" s="10" vm="52022">
        <v>618</v>
      </c>
      <c r="EZ188" s="10" vm="63835">
        <v>0</v>
      </c>
      <c r="FA188" s="10" vm="5549">
        <v>0</v>
      </c>
      <c r="FB188" s="10" vm="50295">
        <v>513008</v>
      </c>
      <c r="FC188" s="10" vm="38540">
        <v>0</v>
      </c>
      <c r="FD188" s="10" vm="32053">
        <v>513008</v>
      </c>
      <c r="FE188" s="10" vm="25148">
        <v>81095</v>
      </c>
      <c r="FF188" s="10" vm="18598">
        <v>8294</v>
      </c>
      <c r="FG188" s="10" vm="48509">
        <v>0</v>
      </c>
      <c r="FH188" s="10" vm="11869">
        <v>-5235</v>
      </c>
      <c r="FI188" s="10" vm="5340">
        <v>0</v>
      </c>
      <c r="FJ188" s="10" vm="46930">
        <v>134</v>
      </c>
      <c r="FK188" s="10" vm="38327">
        <v>0</v>
      </c>
      <c r="FL188" s="10" vm="31822">
        <v>597296</v>
      </c>
      <c r="FM188" s="10" vm="24913">
        <v>93305</v>
      </c>
      <c r="FN188" s="10" vm="18390">
        <v>9117</v>
      </c>
      <c r="FO188" s="10" vm="45211">
        <v>0</v>
      </c>
      <c r="FP188" s="10" vm="11653">
        <v>0</v>
      </c>
      <c r="FQ188" s="10" vm="5124">
        <v>-3147</v>
      </c>
      <c r="FR188" s="10" vm="43458">
        <v>0</v>
      </c>
      <c r="FS188" s="10" vm="38094">
        <v>0</v>
      </c>
      <c r="FT188" s="10" vm="31588">
        <v>99275</v>
      </c>
      <c r="FU188" s="10" vm="24690">
        <v>498021</v>
      </c>
      <c r="FV188" s="10" vm="18215">
        <v>419703</v>
      </c>
      <c r="FW188" s="81" vm="54961">
        <v>1000</v>
      </c>
      <c r="FX188" s="81" vm="11439">
        <v>0</v>
      </c>
      <c r="FY188" s="81" vm="4925">
        <v>0</v>
      </c>
      <c r="FZ188" s="81" vm="53212">
        <v>100</v>
      </c>
      <c r="GA188" s="81" vm="37881">
        <v>1100</v>
      </c>
      <c r="GB188" s="10" vm="31364">
        <v>749</v>
      </c>
      <c r="GC188" s="10" vm="24460">
        <v>356</v>
      </c>
      <c r="GD188" s="10" vm="17995">
        <v>393</v>
      </c>
      <c r="GE188" s="10" vm="51796">
        <v>2585</v>
      </c>
      <c r="GF188" s="10" vm="11221">
        <v>2639</v>
      </c>
      <c r="GG188" s="10" vm="4756">
        <v>-54</v>
      </c>
      <c r="GH188" s="10" vm="50081">
        <v>1947</v>
      </c>
      <c r="GI188" s="10" vm="37660">
        <v>175</v>
      </c>
      <c r="GJ188" s="10" vm="31140">
        <v>1772</v>
      </c>
      <c r="GK188" s="10" vm="24233">
        <v>0</v>
      </c>
      <c r="GL188" s="10" vm="17778">
        <v>0</v>
      </c>
      <c r="GM188" s="10" vm="48300">
        <v>0</v>
      </c>
      <c r="GN188" s="10" vm="11008">
        <v>988</v>
      </c>
      <c r="GO188" s="10" vm="4540">
        <v>293</v>
      </c>
      <c r="GP188" s="10" vm="46705">
        <v>695</v>
      </c>
      <c r="GQ188" s="10" vm="37438">
        <v>325</v>
      </c>
      <c r="GR188" s="10" vm="30908">
        <v>1071</v>
      </c>
      <c r="GS188" s="10" vm="24008">
        <v>-746</v>
      </c>
      <c r="GT188" s="10" vm="17557">
        <v>6594</v>
      </c>
      <c r="GU188" s="10" vm="45003">
        <v>4534</v>
      </c>
      <c r="GV188" s="10" vm="10801">
        <v>2060</v>
      </c>
      <c r="GW188" s="10" vm="4324">
        <v>0</v>
      </c>
      <c r="GX188" s="81" vm="43241">
        <v>0</v>
      </c>
      <c r="GY188" s="10" vm="37215">
        <v>0</v>
      </c>
      <c r="GZ188" s="10" vm="30697">
        <v>0</v>
      </c>
      <c r="HA188" s="10" vm="23779">
        <v>0</v>
      </c>
      <c r="HB188" s="10" vm="17339">
        <v>0</v>
      </c>
      <c r="HC188" s="81" vm="54738">
        <v>0</v>
      </c>
      <c r="HD188" s="81" vm="10583">
        <v>36</v>
      </c>
      <c r="HE188" s="10" vm="4105">
        <v>36</v>
      </c>
      <c r="HF188" s="10" vm="52980">
        <v>936</v>
      </c>
      <c r="HG188" s="10" vm="36995">
        <v>2597</v>
      </c>
      <c r="HH188" s="10" vm="30509">
        <v>0</v>
      </c>
      <c r="HI188" s="10" vm="23555">
        <v>0</v>
      </c>
      <c r="HJ188" s="10" vm="17127">
        <v>9961</v>
      </c>
      <c r="HK188" s="10" vm="51585">
        <v>0</v>
      </c>
      <c r="HL188" s="10" vm="10371">
        <v>0</v>
      </c>
      <c r="HM188" s="10" vm="3887">
        <v>0</v>
      </c>
      <c r="HN188" s="10" vm="49862">
        <v>14367</v>
      </c>
      <c r="HO188" s="10" vm="36771">
        <v>27861</v>
      </c>
      <c r="HP188" s="10" vm="30275">
        <v>28</v>
      </c>
      <c r="HQ188" s="10" vm="23323">
        <v>1815</v>
      </c>
      <c r="HR188" s="10" vm="16908">
        <v>1843</v>
      </c>
      <c r="HS188" s="10" vm="48128">
        <v>0</v>
      </c>
      <c r="HT188" s="10" vm="10164">
        <v>0</v>
      </c>
      <c r="HU188" s="10" vm="3675">
        <v>0</v>
      </c>
      <c r="HV188" s="10" vm="46493">
        <v>12229</v>
      </c>
      <c r="HW188" s="10" vm="36542">
        <v>-30</v>
      </c>
      <c r="HX188" s="10" vm="30042">
        <v>0</v>
      </c>
      <c r="HY188" s="10" vm="23089">
        <v>375</v>
      </c>
      <c r="HZ188" s="10" vm="16689">
        <v>0</v>
      </c>
      <c r="IA188" s="10" vm="44775">
        <v>0</v>
      </c>
      <c r="IB188" s="10" vm="9945">
        <v>-2924</v>
      </c>
      <c r="IC188" s="10" vm="3456">
        <v>9650</v>
      </c>
      <c r="ID188" s="10" vm="43019">
        <v>0</v>
      </c>
      <c r="IE188" s="10" vm="36323">
        <v>0</v>
      </c>
      <c r="IF188" s="10" vm="29808">
        <v>0</v>
      </c>
      <c r="IG188" s="10" vm="64242">
        <v>0</v>
      </c>
      <c r="IH188" s="10" vm="16473">
        <v>8294</v>
      </c>
      <c r="II188" s="10" vm="54523">
        <v>9556</v>
      </c>
      <c r="IJ188" s="10" vm="9731">
        <v>0</v>
      </c>
      <c r="IK188" s="10" vm="3234">
        <v>120</v>
      </c>
      <c r="IL188" s="10" vm="52762">
        <v>-26</v>
      </c>
      <c r="IM188" s="10" vm="36094">
        <v>123</v>
      </c>
      <c r="IN188" s="10" vm="29573">
        <v>9015</v>
      </c>
      <c r="IO188" s="81" vm="22690">
        <v>9015</v>
      </c>
      <c r="IP188" s="10" vm="16257">
        <v>0</v>
      </c>
      <c r="IQ188" s="10" vm="51406">
        <v>0</v>
      </c>
      <c r="IR188" s="10" vm="9525">
        <v>0</v>
      </c>
      <c r="IS188" s="81" vm="3015">
        <v>1</v>
      </c>
      <c r="IT188" s="10" vm="49636">
        <v>1</v>
      </c>
    </row>
    <row r="189" spans="1:254" x14ac:dyDescent="0.25">
      <c r="A189" s="8" t="s">
        <v>271</v>
      </c>
      <c r="B189" s="8" t="s">
        <v>272</v>
      </c>
      <c r="C189" s="89">
        <v>44651</v>
      </c>
      <c r="D189" s="76" vm="16050">
        <v>12</v>
      </c>
      <c r="E189" s="10" vm="9305">
        <v>47281</v>
      </c>
      <c r="F189" s="10" vm="65536">
        <v>-37564</v>
      </c>
      <c r="G189" s="10" vm="42789">
        <v>-7153</v>
      </c>
      <c r="H189" s="10" vm="59730">
        <v>2564</v>
      </c>
      <c r="I189" s="10" vm="29342">
        <v>12738</v>
      </c>
      <c r="J189" s="10" vm="63528">
        <v>15302</v>
      </c>
      <c r="K189" s="10" vm="46321">
        <v>0</v>
      </c>
      <c r="L189" s="10" vm="15830">
        <v>0</v>
      </c>
      <c r="M189" s="10" vm="9086">
        <v>0</v>
      </c>
      <c r="N189" s="10" vm="44561">
        <v>7</v>
      </c>
      <c r="O189" s="10" vm="42565">
        <v>-6007</v>
      </c>
      <c r="P189" s="10" vm="35857">
        <v>1355</v>
      </c>
      <c r="Q189" s="10" vm="64429">
        <v>0</v>
      </c>
      <c r="R189" s="10" vm="22465">
        <v>0</v>
      </c>
      <c r="S189" s="10" vm="66335">
        <v>0</v>
      </c>
      <c r="T189" s="10" vm="15618">
        <v>10657</v>
      </c>
      <c r="U189" s="10" vm="8870">
        <v>0</v>
      </c>
      <c r="V189" s="10" vm="54312">
        <v>10657</v>
      </c>
      <c r="W189" s="10" vm="42346">
        <v>0</v>
      </c>
      <c r="X189" s="10" vm="35620">
        <v>1239</v>
      </c>
      <c r="Y189" s="10" vm="29035">
        <v>0</v>
      </c>
      <c r="Z189" s="10" vm="22244">
        <v>0</v>
      </c>
      <c r="AA189" s="10" vm="66137">
        <v>11896</v>
      </c>
      <c r="AB189" s="10" vm="15425">
        <v>32645</v>
      </c>
      <c r="AC189" s="10" vm="8665">
        <v>2622</v>
      </c>
      <c r="AD189" s="10" vm="51192">
        <v>35267</v>
      </c>
      <c r="AE189" s="10" vm="42125">
        <v>1719</v>
      </c>
      <c r="AF189" s="10" vm="35385">
        <v>0</v>
      </c>
      <c r="AG189" s="10" vm="28801">
        <v>0</v>
      </c>
      <c r="AH189" s="10" vm="22021">
        <v>1992</v>
      </c>
      <c r="AI189" s="10" vm="49408">
        <v>38978</v>
      </c>
      <c r="AJ189" s="10" vm="15225">
        <v>9416</v>
      </c>
      <c r="AK189" s="10" vm="63258">
        <v>5211</v>
      </c>
      <c r="AL189" s="10" vm="47820">
        <v>7648</v>
      </c>
      <c r="AM189" s="10" vm="65172">
        <v>3876</v>
      </c>
      <c r="AN189" s="10" vm="35159">
        <v>0</v>
      </c>
      <c r="AO189" s="10" vm="28578">
        <v>340</v>
      </c>
      <c r="AP189" s="10" vm="64202">
        <v>3505</v>
      </c>
      <c r="AQ189" s="10" vm="46099">
        <v>4943</v>
      </c>
      <c r="AR189" s="10" vm="15006">
        <v>0</v>
      </c>
      <c r="AS189" s="10" vm="8375">
        <v>0</v>
      </c>
      <c r="AT189" s="10" vm="44332">
        <v>34939</v>
      </c>
      <c r="AU189" s="10" vm="41695">
        <v>4039</v>
      </c>
      <c r="AV189" s="10" vm="34970">
        <v>356</v>
      </c>
      <c r="AW189" s="10" vm="28351">
        <v>543680</v>
      </c>
      <c r="AX189" s="10" vm="64189">
        <v>0</v>
      </c>
      <c r="AY189" s="10" vm="55828">
        <v>1177</v>
      </c>
      <c r="AZ189" s="10" vm="14788">
        <v>0</v>
      </c>
      <c r="BA189" s="10" vm="8155">
        <v>5084</v>
      </c>
      <c r="BB189" s="10" vm="54080">
        <v>26898</v>
      </c>
      <c r="BC189" s="10" vm="41466">
        <v>0</v>
      </c>
      <c r="BD189" s="10" vm="34839">
        <v>0</v>
      </c>
      <c r="BE189" s="10" vm="28121">
        <v>0</v>
      </c>
      <c r="BF189" s="10" vm="21389">
        <v>0</v>
      </c>
      <c r="BG189" s="10" vm="52485">
        <v>576839</v>
      </c>
      <c r="BH189" s="10" vm="14580">
        <v>24631</v>
      </c>
      <c r="BI189" s="10" vm="7945">
        <v>10498</v>
      </c>
      <c r="BJ189" s="10" vm="50974">
        <v>12936</v>
      </c>
      <c r="BK189" s="10" vm="41234">
        <v>0</v>
      </c>
      <c r="BL189" s="10" vm="34607">
        <v>0</v>
      </c>
      <c r="BM189" s="10" vm="27890">
        <v>48065</v>
      </c>
      <c r="BN189" s="10" vm="21168">
        <v>6529</v>
      </c>
      <c r="BO189" s="10" vm="49183">
        <v>0</v>
      </c>
      <c r="BP189" s="10" vm="14379">
        <v>1720</v>
      </c>
      <c r="BQ189" s="10" vm="7752">
        <v>22872</v>
      </c>
      <c r="BR189" s="10" vm="47595">
        <v>31121</v>
      </c>
      <c r="BS189" s="10" vm="41011">
        <v>16944</v>
      </c>
      <c r="BT189" s="10" vm="34379">
        <v>593783</v>
      </c>
      <c r="BU189" s="10" vm="27664">
        <v>280195</v>
      </c>
      <c r="BV189" s="10" vm="20949">
        <v>0</v>
      </c>
      <c r="BW189" s="10" vm="45875">
        <v>0</v>
      </c>
      <c r="BX189" s="10" vm="14163">
        <v>197240</v>
      </c>
      <c r="BY189" s="10" vm="7590">
        <v>5050</v>
      </c>
      <c r="BZ189" s="10" vm="44114">
        <v>0</v>
      </c>
      <c r="CA189" s="10" vm="40799">
        <v>2380</v>
      </c>
      <c r="CB189" s="10" vm="34178">
        <v>484865</v>
      </c>
      <c r="CC189" s="10" vm="27436">
        <v>4653</v>
      </c>
      <c r="CD189" s="10" vm="20736">
        <v>304</v>
      </c>
      <c r="CE189" s="10" vm="55621">
        <v>103961</v>
      </c>
      <c r="CF189" s="10" vm="13945">
        <v>103961</v>
      </c>
      <c r="CG189" s="10" vm="7376">
        <v>0</v>
      </c>
      <c r="CH189" s="10" vm="53862">
        <v>0</v>
      </c>
      <c r="CI189" s="10" vm="40567">
        <v>0</v>
      </c>
      <c r="CJ189" s="10" vm="34003">
        <v>0</v>
      </c>
      <c r="CK189" s="10" vm="27213">
        <v>103961</v>
      </c>
      <c r="CL189" s="10" vm="20534">
        <v>7135</v>
      </c>
      <c r="CM189" s="10" vm="65906">
        <v>7153</v>
      </c>
      <c r="CN189" s="10" vm="13733">
        <v>425</v>
      </c>
      <c r="CO189" s="10" vm="7161">
        <v>-443</v>
      </c>
      <c r="CP189" s="10" vm="50744">
        <v>0</v>
      </c>
      <c r="CQ189" s="10" vm="40335">
        <v>0</v>
      </c>
      <c r="CR189" s="10" vm="33768">
        <v>0</v>
      </c>
      <c r="CS189" s="10" vm="26978">
        <v>0</v>
      </c>
      <c r="CT189" s="10" vm="20314">
        <v>0</v>
      </c>
      <c r="CU189" s="10" vm="48957">
        <v>0</v>
      </c>
      <c r="CV189" s="10" vm="13529">
        <v>1564</v>
      </c>
      <c r="CW189" s="10" vm="6959">
        <v>-1564</v>
      </c>
      <c r="CX189" s="10" vm="47373">
        <v>167</v>
      </c>
      <c r="CY189" s="10" vm="40108">
        <v>0</v>
      </c>
      <c r="CZ189" s="10" vm="33535">
        <v>320</v>
      </c>
      <c r="DA189" s="10" vm="26755">
        <v>-153</v>
      </c>
      <c r="DB189" s="81" vm="20095">
        <v>0</v>
      </c>
      <c r="DC189" s="81" vm="45652">
        <v>0</v>
      </c>
      <c r="DD189" s="81" vm="13310">
        <v>0</v>
      </c>
      <c r="DE189" s="81" vm="6783">
        <v>0</v>
      </c>
      <c r="DF189" s="10" vm="43893">
        <v>2</v>
      </c>
      <c r="DG189" s="10" vm="39892">
        <v>0</v>
      </c>
      <c r="DH189" s="10" vm="64698">
        <v>0</v>
      </c>
      <c r="DI189" s="10" vm="26520">
        <v>2</v>
      </c>
      <c r="DJ189" s="10" vm="19877">
        <v>7304</v>
      </c>
      <c r="DK189" s="10" vm="55400">
        <v>7153</v>
      </c>
      <c r="DL189" s="10" vm="13091">
        <v>2309</v>
      </c>
      <c r="DM189" s="10" vm="6566">
        <v>-2158</v>
      </c>
      <c r="DN189" s="10" vm="53643">
        <v>0</v>
      </c>
      <c r="DO189" s="10" vm="39662">
        <v>0</v>
      </c>
      <c r="DP189" s="10" vm="33146">
        <v>0</v>
      </c>
      <c r="DQ189" s="10" vm="26291">
        <v>0</v>
      </c>
      <c r="DR189" s="10" vm="19672">
        <v>0</v>
      </c>
      <c r="DS189" s="10" vm="52198">
        <v>0</v>
      </c>
      <c r="DT189" s="10" vm="12888">
        <v>0</v>
      </c>
      <c r="DU189" s="10" vm="6351">
        <v>0</v>
      </c>
      <c r="DV189" s="10" vm="50523">
        <v>0</v>
      </c>
      <c r="DW189" s="10" vm="39433">
        <v>0</v>
      </c>
      <c r="DX189" s="10" vm="32912">
        <v>0</v>
      </c>
      <c r="DY189" s="10" vm="26067">
        <v>0</v>
      </c>
      <c r="DZ189" s="10" vm="19452">
        <v>0</v>
      </c>
      <c r="EA189" s="10" vm="48735">
        <v>0</v>
      </c>
      <c r="EB189" s="10" vm="12681">
        <v>0</v>
      </c>
      <c r="EC189" s="10" vm="6150">
        <v>0</v>
      </c>
      <c r="ED189" s="10" vm="47153">
        <v>0</v>
      </c>
      <c r="EE189" s="10" vm="39211">
        <v>0</v>
      </c>
      <c r="EF189" s="10" vm="32681">
        <v>0</v>
      </c>
      <c r="EG189" s="10" vm="25842">
        <v>0</v>
      </c>
      <c r="EH189" s="81" vm="19238">
        <v>0</v>
      </c>
      <c r="EI189" s="81" vm="45430">
        <v>0</v>
      </c>
      <c r="EJ189" s="81" vm="12463">
        <v>0</v>
      </c>
      <c r="EK189" s="81" vm="5977">
        <v>0</v>
      </c>
      <c r="EL189" s="10" vm="43676">
        <v>999</v>
      </c>
      <c r="EM189" s="10" vm="38991">
        <v>0</v>
      </c>
      <c r="EN189" s="10" vm="32467">
        <v>316</v>
      </c>
      <c r="EO189" s="10" vm="25612">
        <v>683</v>
      </c>
      <c r="EP189" s="10" vm="19024">
        <v>999</v>
      </c>
      <c r="EQ189" s="10" vm="55184">
        <v>0</v>
      </c>
      <c r="ER189" s="10" vm="12244">
        <v>316</v>
      </c>
      <c r="ES189" s="10" vm="5763">
        <v>683</v>
      </c>
      <c r="ET189" s="10" vm="53427">
        <v>8303</v>
      </c>
      <c r="EU189" s="10" vm="38761">
        <v>7153</v>
      </c>
      <c r="EV189" s="10" vm="32290">
        <v>2625</v>
      </c>
      <c r="EW189" s="10" vm="25380">
        <v>-1475</v>
      </c>
      <c r="EX189" s="10" vm="18823">
        <v>2066</v>
      </c>
      <c r="EY189" s="10" vm="52026">
        <v>440</v>
      </c>
      <c r="EZ189" s="10" vm="63833">
        <v>752</v>
      </c>
      <c r="FA189" s="10" vm="5548">
        <v>433</v>
      </c>
      <c r="FB189" s="10" vm="50293">
        <v>507622</v>
      </c>
      <c r="FC189" s="10" vm="38536">
        <v>0</v>
      </c>
      <c r="FD189" s="10" vm="32057">
        <v>507622</v>
      </c>
      <c r="FE189" s="10" vm="25152">
        <v>43811</v>
      </c>
      <c r="FF189" s="10" vm="18602">
        <v>10598</v>
      </c>
      <c r="FG189" s="10" vm="48514">
        <v>0</v>
      </c>
      <c r="FH189" s="10" vm="11867">
        <v>-4493</v>
      </c>
      <c r="FI189" s="10" vm="5337">
        <v>43322</v>
      </c>
      <c r="FJ189" s="10" vm="46928">
        <v>0</v>
      </c>
      <c r="FK189" s="10" vm="38322">
        <v>0</v>
      </c>
      <c r="FL189" s="10" vm="31826">
        <v>600860</v>
      </c>
      <c r="FM189" s="10" vm="24916">
        <v>53932</v>
      </c>
      <c r="FN189" s="10" vm="18393">
        <v>4867</v>
      </c>
      <c r="FO189" s="10" vm="65314">
        <v>0</v>
      </c>
      <c r="FP189" s="10" vm="11651">
        <v>0</v>
      </c>
      <c r="FQ189" s="10" vm="5122">
        <v>-1619</v>
      </c>
      <c r="FR189" s="10" vm="43456">
        <v>0</v>
      </c>
      <c r="FS189" s="10" vm="38091">
        <v>0</v>
      </c>
      <c r="FT189" s="10" vm="31593">
        <v>57180</v>
      </c>
      <c r="FU189" s="10" vm="24693">
        <v>543680</v>
      </c>
      <c r="FV189" s="10" vm="18220">
        <v>453690</v>
      </c>
      <c r="FW189" s="81" vm="54967">
        <v>24558</v>
      </c>
      <c r="FX189" s="81" vm="11437">
        <v>985</v>
      </c>
      <c r="FY189" s="81" vm="62923">
        <v>0</v>
      </c>
      <c r="FZ189" s="81" vm="53210">
        <v>1355</v>
      </c>
      <c r="GA189" s="81" vm="37877">
        <v>26898</v>
      </c>
      <c r="GB189" s="10" vm="64547">
        <v>2934</v>
      </c>
      <c r="GC189" s="10" vm="24463">
        <v>1011</v>
      </c>
      <c r="GD189" s="10" vm="64034">
        <v>1923</v>
      </c>
      <c r="GE189" s="10" vm="51801">
        <v>0</v>
      </c>
      <c r="GF189" s="10" vm="11218">
        <v>0</v>
      </c>
      <c r="GG189" s="10" vm="4753">
        <v>0</v>
      </c>
      <c r="GH189" s="10" vm="50078">
        <v>0</v>
      </c>
      <c r="GI189" s="10" vm="37656">
        <v>0</v>
      </c>
      <c r="GJ189" s="10" vm="31144">
        <v>0</v>
      </c>
      <c r="GK189" s="10" vm="24235">
        <v>0</v>
      </c>
      <c r="GL189" s="10" vm="17782">
        <v>0</v>
      </c>
      <c r="GM189" s="10" vm="65628">
        <v>0</v>
      </c>
      <c r="GN189" s="10" vm="63777">
        <v>12894</v>
      </c>
      <c r="GO189" s="10" vm="4538">
        <v>2079</v>
      </c>
      <c r="GP189" s="10" vm="46702">
        <v>10815</v>
      </c>
      <c r="GQ189" s="10" vm="37435">
        <v>0</v>
      </c>
      <c r="GR189" s="10" vm="30912">
        <v>0</v>
      </c>
      <c r="GS189" s="10" vm="24011">
        <v>0</v>
      </c>
      <c r="GT189" s="10" vm="17560">
        <v>15828</v>
      </c>
      <c r="GU189" s="10" vm="45006">
        <v>3090</v>
      </c>
      <c r="GV189" s="10" vm="10798">
        <v>12738</v>
      </c>
      <c r="GW189" s="10" vm="4321">
        <v>0</v>
      </c>
      <c r="GX189" s="81" vm="43238">
        <v>0</v>
      </c>
      <c r="GY189" s="10" vm="37210">
        <v>0</v>
      </c>
      <c r="GZ189" s="10" vm="30699">
        <v>0</v>
      </c>
      <c r="HA189" s="10" vm="23783">
        <v>0</v>
      </c>
      <c r="HB189" s="10" vm="17342">
        <v>0</v>
      </c>
      <c r="HC189" s="81" vm="54743">
        <v>0</v>
      </c>
      <c r="HD189" s="81" vm="10581">
        <v>0</v>
      </c>
      <c r="HE189" s="10" vm="4104">
        <v>0</v>
      </c>
      <c r="HF189" s="10" vm="52978">
        <v>3692</v>
      </c>
      <c r="HG189" s="10" vm="36992">
        <v>2062</v>
      </c>
      <c r="HH189" s="10" vm="30513">
        <v>0</v>
      </c>
      <c r="HI189" s="10" vm="23558">
        <v>774</v>
      </c>
      <c r="HJ189" s="10" vm="17131">
        <v>7304</v>
      </c>
      <c r="HK189" s="10" vm="51589">
        <v>0</v>
      </c>
      <c r="HL189" s="10" vm="10368">
        <v>0</v>
      </c>
      <c r="HM189" s="10" vm="3886">
        <v>0</v>
      </c>
      <c r="HN189" s="10" vm="49860">
        <v>9037</v>
      </c>
      <c r="HO189" s="10" vm="36767">
        <v>22869</v>
      </c>
      <c r="HP189" s="10" vm="30278">
        <v>2380</v>
      </c>
      <c r="HQ189" s="10" vm="23326">
        <v>0</v>
      </c>
      <c r="HR189" s="10" vm="16911">
        <v>2380</v>
      </c>
      <c r="HS189" s="10" vm="48133">
        <v>0</v>
      </c>
      <c r="HT189" s="10" vm="10160">
        <v>304</v>
      </c>
      <c r="HU189" s="10" vm="3672">
        <v>304</v>
      </c>
      <c r="HV189" s="10" vm="46489">
        <v>7751</v>
      </c>
      <c r="HW189" s="10" vm="36536">
        <v>0</v>
      </c>
      <c r="HX189" s="10" vm="30045">
        <v>0</v>
      </c>
      <c r="HY189" s="10" vm="23091">
        <v>135</v>
      </c>
      <c r="HZ189" s="10" vm="16693">
        <v>1</v>
      </c>
      <c r="IA189" s="10" vm="44781">
        <v>521</v>
      </c>
      <c r="IB189" s="10" vm="9941">
        <v>-2401</v>
      </c>
      <c r="IC189" s="10" vm="3454">
        <v>6007</v>
      </c>
      <c r="ID189" s="10" vm="43015">
        <v>1709</v>
      </c>
      <c r="IE189" s="10" vm="36319">
        <v>3450</v>
      </c>
      <c r="IF189" s="10" vm="29812">
        <v>676</v>
      </c>
      <c r="IG189" s="10" vm="22879">
        <v>5835</v>
      </c>
      <c r="IH189" s="10" vm="16477">
        <v>10598</v>
      </c>
      <c r="II189" s="10" vm="54529">
        <v>5371</v>
      </c>
      <c r="IJ189" s="10" vm="9728">
        <v>3478</v>
      </c>
      <c r="IK189" s="10" vm="3232">
        <v>109</v>
      </c>
      <c r="IL189" s="10" vm="52759">
        <v>-32</v>
      </c>
      <c r="IM189" s="10" vm="36090">
        <v>117</v>
      </c>
      <c r="IN189" s="10" vm="29576">
        <v>4864</v>
      </c>
      <c r="IO189" s="81" vm="22694">
        <v>4864</v>
      </c>
      <c r="IP189" s="10" vm="16260">
        <v>0</v>
      </c>
      <c r="IQ189" s="10" vm="51412">
        <v>-1</v>
      </c>
      <c r="IR189" s="10" vm="9522">
        <v>0</v>
      </c>
      <c r="IS189" s="81" vm="3013">
        <v>10</v>
      </c>
      <c r="IT189" s="10" vm="49633">
        <v>10</v>
      </c>
    </row>
    <row r="190" spans="1:254" x14ac:dyDescent="0.25">
      <c r="A190" s="8" t="s">
        <v>95</v>
      </c>
      <c r="B190" s="8" t="s">
        <v>568</v>
      </c>
      <c r="C190" s="89">
        <v>44651</v>
      </c>
      <c r="D190" s="76" vm="16054">
        <v>12</v>
      </c>
      <c r="E190" s="10" vm="9307">
        <v>49413</v>
      </c>
      <c r="F190" s="10" vm="47945">
        <v>-30678</v>
      </c>
      <c r="G190" s="10" vm="42793">
        <v>-4011</v>
      </c>
      <c r="H190" s="10" vm="59726">
        <v>14724</v>
      </c>
      <c r="I190" s="10" vm="29340">
        <v>4038</v>
      </c>
      <c r="J190" s="10" vm="63524">
        <v>18762</v>
      </c>
      <c r="K190" s="10" vm="46318">
        <v>0</v>
      </c>
      <c r="L190" s="10" vm="15834">
        <v>0</v>
      </c>
      <c r="M190" s="10" vm="9089">
        <v>0</v>
      </c>
      <c r="N190" s="10" vm="44564">
        <v>18</v>
      </c>
      <c r="O190" s="10" vm="42568">
        <v>-14847</v>
      </c>
      <c r="P190" s="10" vm="35853">
        <v>0</v>
      </c>
      <c r="Q190" s="10" vm="29144">
        <v>0</v>
      </c>
      <c r="R190" s="10" vm="22461">
        <v>0</v>
      </c>
      <c r="S190" s="10" vm="100775">
        <v>0</v>
      </c>
      <c r="T190" s="10" vm="63978">
        <v>3933</v>
      </c>
      <c r="U190" s="10" vm="8874">
        <v>0</v>
      </c>
      <c r="V190" s="10" vm="54315">
        <v>3933</v>
      </c>
      <c r="W190" s="10" vm="42351">
        <v>0</v>
      </c>
      <c r="X190" s="10" vm="35617">
        <v>4293</v>
      </c>
      <c r="Y190" s="10" vm="29034">
        <v>0</v>
      </c>
      <c r="Z190" s="10" vm="22241">
        <v>0</v>
      </c>
      <c r="AA190" s="10" vm="66135">
        <v>8226</v>
      </c>
      <c r="AB190" s="10" vm="15429">
        <v>41053</v>
      </c>
      <c r="AC190" s="10" vm="8666">
        <v>1667</v>
      </c>
      <c r="AD190" s="10" vm="51196">
        <v>42720</v>
      </c>
      <c r="AE190" s="10" vm="42131">
        <v>81</v>
      </c>
      <c r="AF190" s="10" vm="35382">
        <v>0</v>
      </c>
      <c r="AG190" s="10" vm="28800">
        <v>0</v>
      </c>
      <c r="AH190" s="10" vm="22018">
        <v>0</v>
      </c>
      <c r="AI190" s="10" vm="49405">
        <v>42801</v>
      </c>
      <c r="AJ190" s="10" vm="15228">
        <v>9551</v>
      </c>
      <c r="AK190" s="10" vm="8500">
        <v>3369</v>
      </c>
      <c r="AL190" s="10" vm="47823">
        <v>4968</v>
      </c>
      <c r="AM190" s="10" vm="41912">
        <v>482</v>
      </c>
      <c r="AN190" s="10" vm="35155">
        <v>3146</v>
      </c>
      <c r="AO190" s="10" vm="28575">
        <v>215</v>
      </c>
      <c r="AP190" s="10" vm="21802">
        <v>0</v>
      </c>
      <c r="AQ190" s="10" vm="46094">
        <v>7484</v>
      </c>
      <c r="AR190" s="10" vm="15009">
        <v>442</v>
      </c>
      <c r="AS190" s="10" vm="8378">
        <v>0</v>
      </c>
      <c r="AT190" s="10" vm="44335">
        <v>29657</v>
      </c>
      <c r="AU190" s="10" vm="41700">
        <v>13144</v>
      </c>
      <c r="AV190" s="10" vm="34968">
        <v>374</v>
      </c>
      <c r="AW190" s="10" vm="28349">
        <v>464168</v>
      </c>
      <c r="AX190" s="10" vm="21595">
        <v>0</v>
      </c>
      <c r="AY190" s="10" vm="55825">
        <v>1102</v>
      </c>
      <c r="AZ190" s="10" vm="14792">
        <v>158</v>
      </c>
      <c r="BA190" s="10" vm="8158">
        <v>0</v>
      </c>
      <c r="BB190" s="10" vm="54083">
        <v>0</v>
      </c>
      <c r="BC190" s="10" vm="41471">
        <v>0</v>
      </c>
      <c r="BD190" s="10" vm="34836">
        <v>0</v>
      </c>
      <c r="BE190" s="10" vm="28119">
        <v>0</v>
      </c>
      <c r="BF190" s="10" vm="21386">
        <v>1</v>
      </c>
      <c r="BG190" s="10" vm="100761">
        <v>465429</v>
      </c>
      <c r="BH190" s="10" vm="14583">
        <v>6323</v>
      </c>
      <c r="BI190" s="10" vm="7948">
        <v>1117</v>
      </c>
      <c r="BJ190" s="10" vm="50977">
        <v>10618</v>
      </c>
      <c r="BK190" s="10" vm="41238">
        <v>1560</v>
      </c>
      <c r="BL190" s="10" vm="34603">
        <v>31659</v>
      </c>
      <c r="BM190" s="10" vm="27888">
        <v>51277</v>
      </c>
      <c r="BN190" s="10" vm="21164">
        <v>0</v>
      </c>
      <c r="BO190" s="10" vm="49180">
        <v>0</v>
      </c>
      <c r="BP190" s="10" vm="14383">
        <v>0</v>
      </c>
      <c r="BQ190" s="10" vm="63147">
        <v>13047</v>
      </c>
      <c r="BR190" s="10" vm="47598">
        <v>13047</v>
      </c>
      <c r="BS190" s="10" vm="41014">
        <v>38230</v>
      </c>
      <c r="BT190" s="10" vm="34376">
        <v>503659</v>
      </c>
      <c r="BU190" s="10" vm="27661">
        <v>194088</v>
      </c>
      <c r="BV190" s="10" vm="20946">
        <v>0</v>
      </c>
      <c r="BW190" s="10" vm="45871">
        <v>0</v>
      </c>
      <c r="BX190" s="10" vm="14166">
        <v>7590</v>
      </c>
      <c r="BY190" s="10" vm="7594">
        <v>0</v>
      </c>
      <c r="BZ190" s="10" vm="44117">
        <v>0</v>
      </c>
      <c r="CA190" s="10" vm="40804">
        <v>29891</v>
      </c>
      <c r="CB190" s="10" vm="34175">
        <v>231569</v>
      </c>
      <c r="CC190" s="10" vm="27434">
        <v>12530</v>
      </c>
      <c r="CD190" s="10" vm="20733">
        <v>0</v>
      </c>
      <c r="CE190" s="10" vm="55618">
        <v>259560</v>
      </c>
      <c r="CF190" s="10" vm="13949">
        <v>122738</v>
      </c>
      <c r="CG190" s="10" vm="7378">
        <v>136822</v>
      </c>
      <c r="CH190" s="10" vm="53865">
        <v>0</v>
      </c>
      <c r="CI190" s="10" vm="40570">
        <v>0</v>
      </c>
      <c r="CJ190" s="10" vm="33999">
        <v>0</v>
      </c>
      <c r="CK190" s="10" vm="27210">
        <v>259560</v>
      </c>
      <c r="CL190" s="10" vm="20530">
        <v>5284</v>
      </c>
      <c r="CM190" s="10" vm="52353">
        <v>4011</v>
      </c>
      <c r="CN190" s="10" vm="13736">
        <v>0</v>
      </c>
      <c r="CO190" s="10" vm="7163">
        <v>1273</v>
      </c>
      <c r="CP190" s="10" vm="50747">
        <v>17</v>
      </c>
      <c r="CQ190" s="10" vm="40341">
        <v>0</v>
      </c>
      <c r="CR190" s="10" vm="33765">
        <v>10</v>
      </c>
      <c r="CS190" s="10" vm="26976">
        <v>7</v>
      </c>
      <c r="CT190" s="10" vm="20311">
        <v>0</v>
      </c>
      <c r="CU190" s="10" vm="48955">
        <v>0</v>
      </c>
      <c r="CV190" s="10" vm="13533">
        <v>0</v>
      </c>
      <c r="CW190" s="10" vm="63072">
        <v>0</v>
      </c>
      <c r="CX190" s="10" vm="47376">
        <v>0</v>
      </c>
      <c r="CY190" s="10" vm="40113">
        <v>0</v>
      </c>
      <c r="CZ190" s="10" vm="33532">
        <v>40</v>
      </c>
      <c r="DA190" s="10" vm="26752">
        <v>-40</v>
      </c>
      <c r="DB190" s="81" vm="20091">
        <v>323</v>
      </c>
      <c r="DC190" s="81" vm="45648">
        <v>0</v>
      </c>
      <c r="DD190" s="81" vm="13313">
        <v>0</v>
      </c>
      <c r="DE190" s="81" vm="6786">
        <v>323</v>
      </c>
      <c r="DF190" s="10" vm="43896">
        <v>988</v>
      </c>
      <c r="DG190" s="10" vm="39897">
        <v>0</v>
      </c>
      <c r="DH190" s="10" vm="33319">
        <v>971</v>
      </c>
      <c r="DI190" s="10" vm="26518">
        <v>17</v>
      </c>
      <c r="DJ190" s="10" vm="100619">
        <v>6612</v>
      </c>
      <c r="DK190" s="10" vm="55396">
        <v>4011</v>
      </c>
      <c r="DL190" s="10" vm="13094">
        <v>1021</v>
      </c>
      <c r="DM190" s="10" vm="6569">
        <v>1580</v>
      </c>
      <c r="DN190" s="10" vm="53646">
        <v>0</v>
      </c>
      <c r="DO190" s="10" vm="39667">
        <v>0</v>
      </c>
      <c r="DP190" s="10" vm="33143">
        <v>0</v>
      </c>
      <c r="DQ190" s="10" vm="26288">
        <v>0</v>
      </c>
      <c r="DR190" s="10" vm="19669">
        <v>0</v>
      </c>
      <c r="DS190" s="10" vm="52195">
        <v>0</v>
      </c>
      <c r="DT190" s="10" vm="12890">
        <v>0</v>
      </c>
      <c r="DU190" s="10" vm="6354">
        <v>0</v>
      </c>
      <c r="DV190" s="10" vm="50526">
        <v>0</v>
      </c>
      <c r="DW190" s="10" vm="39436">
        <v>0</v>
      </c>
      <c r="DX190" s="10" vm="32908">
        <v>0</v>
      </c>
      <c r="DY190" s="10" vm="26065">
        <v>0</v>
      </c>
      <c r="DZ190" s="10" vm="19448">
        <v>0</v>
      </c>
      <c r="EA190" s="10" vm="48732">
        <v>0</v>
      </c>
      <c r="EB190" s="10" vm="12684">
        <v>0</v>
      </c>
      <c r="EC190" s="10" vm="6152">
        <v>0</v>
      </c>
      <c r="ED190" s="10" vm="47156">
        <v>0</v>
      </c>
      <c r="EE190" s="10" vm="39213">
        <v>0</v>
      </c>
      <c r="EF190" s="10" vm="64635">
        <v>0</v>
      </c>
      <c r="EG190" s="10" vm="25839">
        <v>0</v>
      </c>
      <c r="EH190" s="81" vm="19235">
        <v>0</v>
      </c>
      <c r="EI190" s="81" vm="45427">
        <v>0</v>
      </c>
      <c r="EJ190" s="81" vm="12466">
        <v>0</v>
      </c>
      <c r="EK190" s="81" vm="5981">
        <v>0</v>
      </c>
      <c r="EL190" s="10" vm="43679">
        <v>0</v>
      </c>
      <c r="EM190" s="10" vm="38996">
        <v>0</v>
      </c>
      <c r="EN190" s="10" vm="64614">
        <v>0</v>
      </c>
      <c r="EO190" s="10" vm="25609">
        <v>0</v>
      </c>
      <c r="EP190" s="10" vm="19021">
        <v>0</v>
      </c>
      <c r="EQ190" s="10" vm="55180">
        <v>0</v>
      </c>
      <c r="ER190" s="10" vm="12247">
        <v>0</v>
      </c>
      <c r="ES190" s="10" vm="5765">
        <v>0</v>
      </c>
      <c r="ET190" s="10" vm="53430">
        <v>6612</v>
      </c>
      <c r="EU190" s="10" vm="38765">
        <v>4011</v>
      </c>
      <c r="EV190" s="10" vm="32286">
        <v>1021</v>
      </c>
      <c r="EW190" s="10" vm="25378">
        <v>1580</v>
      </c>
      <c r="EX190" s="10" vm="18819">
        <v>1670</v>
      </c>
      <c r="EY190" s="10" vm="52023">
        <v>591</v>
      </c>
      <c r="EZ190" s="10" vm="63836">
        <v>553</v>
      </c>
      <c r="FA190" s="10" vm="5550">
        <v>591</v>
      </c>
      <c r="FB190" s="10" vm="50296">
        <v>475149</v>
      </c>
      <c r="FC190" s="10" vm="38541">
        <v>0</v>
      </c>
      <c r="FD190" s="10" vm="32054">
        <v>475149</v>
      </c>
      <c r="FE190" s="10" vm="25149">
        <v>36706</v>
      </c>
      <c r="FF190" s="10" vm="18599">
        <v>6077</v>
      </c>
      <c r="FG190" s="10" vm="48510">
        <v>0</v>
      </c>
      <c r="FH190" s="10" vm="11870">
        <v>-5741</v>
      </c>
      <c r="FI190" s="10" vm="5341">
        <v>0</v>
      </c>
      <c r="FJ190" s="10" vm="46931">
        <v>0</v>
      </c>
      <c r="FK190" s="10" vm="38328">
        <v>150</v>
      </c>
      <c r="FL190" s="10" vm="31823">
        <v>512341</v>
      </c>
      <c r="FM190" s="10" vm="24914">
        <v>42439</v>
      </c>
      <c r="FN190" s="10" vm="18391">
        <v>7484</v>
      </c>
      <c r="FO190" s="10" vm="45212">
        <v>442</v>
      </c>
      <c r="FP190" s="10" vm="11654">
        <v>0</v>
      </c>
      <c r="FQ190" s="10" vm="5125">
        <v>-2192</v>
      </c>
      <c r="FR190" s="10" vm="43459">
        <v>0</v>
      </c>
      <c r="FS190" s="10" vm="38095">
        <v>0</v>
      </c>
      <c r="FT190" s="10" vm="31589">
        <v>48173</v>
      </c>
      <c r="FU190" s="10" vm="24691">
        <v>464168</v>
      </c>
      <c r="FV190" s="10" vm="18216">
        <v>432710</v>
      </c>
      <c r="FW190" s="81" vm="54962">
        <v>0</v>
      </c>
      <c r="FX190" s="81" vm="11440">
        <v>0</v>
      </c>
      <c r="FY190" s="81" vm="62924">
        <v>0</v>
      </c>
      <c r="FZ190" s="81" vm="53213">
        <v>0</v>
      </c>
      <c r="GA190" s="81" vm="37882">
        <v>0</v>
      </c>
      <c r="GB190" s="10" vm="31368">
        <v>935</v>
      </c>
      <c r="GC190" s="10" vm="24458">
        <v>628</v>
      </c>
      <c r="GD190" s="10" vm="17993">
        <v>307</v>
      </c>
      <c r="GE190" s="10" vm="51794">
        <v>374</v>
      </c>
      <c r="GF190" s="10" vm="11219">
        <v>378</v>
      </c>
      <c r="GG190" s="10" vm="4755">
        <v>-4</v>
      </c>
      <c r="GH190" s="10" vm="50079">
        <v>910</v>
      </c>
      <c r="GI190" s="10" vm="37658">
        <v>122</v>
      </c>
      <c r="GJ190" s="10" vm="31145">
        <v>788</v>
      </c>
      <c r="GK190" s="10" vm="24237">
        <v>0</v>
      </c>
      <c r="GL190" s="10" vm="17776">
        <v>0</v>
      </c>
      <c r="GM190" s="10" vm="48298">
        <v>0</v>
      </c>
      <c r="GN190" s="10" vm="11006">
        <v>5020</v>
      </c>
      <c r="GO190" s="10" vm="4539">
        <v>1756</v>
      </c>
      <c r="GP190" s="10" vm="46703">
        <v>3264</v>
      </c>
      <c r="GQ190" s="10" vm="37436">
        <v>97</v>
      </c>
      <c r="GR190" s="10" vm="30913">
        <v>414</v>
      </c>
      <c r="GS190" s="10" vm="24012">
        <v>-317</v>
      </c>
      <c r="GT190" s="10" vm="17561">
        <v>7336</v>
      </c>
      <c r="GU190" s="10" vm="45007">
        <v>3298</v>
      </c>
      <c r="GV190" s="10" vm="10799">
        <v>4038</v>
      </c>
      <c r="GW190" s="10" vm="4322">
        <v>205</v>
      </c>
      <c r="GX190" s="81" vm="43239">
        <v>0</v>
      </c>
      <c r="GY190" s="10" vm="37211">
        <v>0</v>
      </c>
      <c r="GZ190" s="10" vm="64511">
        <v>0</v>
      </c>
      <c r="HA190" s="10" vm="23780">
        <v>0</v>
      </c>
      <c r="HB190" s="10" vm="17345">
        <v>0</v>
      </c>
      <c r="HC190" s="81" vm="54739">
        <v>29891</v>
      </c>
      <c r="HD190" s="81" vm="10584">
        <v>1563</v>
      </c>
      <c r="HE190" s="10" vm="4106">
        <v>31659</v>
      </c>
      <c r="HF190" s="10" vm="52976">
        <v>2013</v>
      </c>
      <c r="HG190" s="10" vm="36987">
        <v>0</v>
      </c>
      <c r="HH190" s="10" vm="30514">
        <v>2436</v>
      </c>
      <c r="HI190" s="10" vm="23556">
        <v>0</v>
      </c>
      <c r="HJ190" s="10" vm="17133">
        <v>5877</v>
      </c>
      <c r="HK190" s="10" vm="51586">
        <v>0</v>
      </c>
      <c r="HL190" s="10" vm="10372">
        <v>0</v>
      </c>
      <c r="HM190" s="10" vm="3888">
        <v>0</v>
      </c>
      <c r="HN190" s="10" vm="49863">
        <v>2721</v>
      </c>
      <c r="HO190" s="10" vm="36772">
        <v>13047</v>
      </c>
      <c r="HP190" s="10" vm="30280">
        <v>0</v>
      </c>
      <c r="HQ190" s="10" vm="23321">
        <v>29891</v>
      </c>
      <c r="HR190" s="10" vm="16912">
        <v>29891</v>
      </c>
      <c r="HS190" s="10" vm="48125">
        <v>0</v>
      </c>
      <c r="HT190" s="10" vm="10161">
        <v>0</v>
      </c>
      <c r="HU190" s="10" vm="3674">
        <v>0</v>
      </c>
      <c r="HV190" s="10" vm="46490">
        <v>6153</v>
      </c>
      <c r="HW190" s="10" vm="36540">
        <v>554</v>
      </c>
      <c r="HX190" s="10" vm="30047">
        <v>8951</v>
      </c>
      <c r="HY190" s="10" vm="23093">
        <v>321</v>
      </c>
      <c r="HZ190" s="10" vm="16695">
        <v>0</v>
      </c>
      <c r="IA190" s="10" vm="44782">
        <v>0</v>
      </c>
      <c r="IB190" s="10" vm="9942">
        <v>-1132</v>
      </c>
      <c r="IC190" s="10" vm="3455">
        <v>14847</v>
      </c>
      <c r="ID190" s="10" vm="43016">
        <v>969</v>
      </c>
      <c r="IE190" s="10" vm="36320">
        <v>2616</v>
      </c>
      <c r="IF190" s="10" vm="29813">
        <v>1601</v>
      </c>
      <c r="IG190" s="10" vm="64243">
        <v>5186</v>
      </c>
      <c r="IH190" s="10" vm="16478">
        <v>6077</v>
      </c>
      <c r="II190" s="10" vm="54525">
        <v>7788</v>
      </c>
      <c r="IJ190" s="10" vm="9732">
        <v>442</v>
      </c>
      <c r="IK190" s="10" vm="3235">
        <v>166</v>
      </c>
      <c r="IL190" s="10" vm="52757">
        <v>-21</v>
      </c>
      <c r="IM190" s="10" vm="36086">
        <v>0</v>
      </c>
      <c r="IN190" s="10" vm="29578">
        <v>6788</v>
      </c>
      <c r="IO190" s="81" vm="22691">
        <v>6788</v>
      </c>
      <c r="IP190" s="10" vm="16263">
        <v>0</v>
      </c>
      <c r="IQ190" s="10" vm="51407">
        <v>0</v>
      </c>
      <c r="IR190" s="10" vm="9526">
        <v>0</v>
      </c>
      <c r="IS190" s="81" vm="3016">
        <v>0</v>
      </c>
      <c r="IT190" s="10" vm="49637">
        <v>0</v>
      </c>
    </row>
    <row r="191" spans="1:254" x14ac:dyDescent="0.25">
      <c r="A191" s="8" t="s">
        <v>203</v>
      </c>
      <c r="B191" s="8" t="s">
        <v>204</v>
      </c>
      <c r="C191" s="89">
        <v>44651</v>
      </c>
      <c r="D191" s="76" vm="16055">
        <v>12</v>
      </c>
      <c r="E191" s="10" vm="9303">
        <v>53421</v>
      </c>
      <c r="F191" s="10" vm="47946">
        <v>-25804</v>
      </c>
      <c r="G191" s="10" vm="42787">
        <v>-6836</v>
      </c>
      <c r="H191" s="10" vm="59727">
        <v>20781</v>
      </c>
      <c r="I191" s="10" vm="29341">
        <v>2991</v>
      </c>
      <c r="J191" s="10" vm="63525">
        <v>23772</v>
      </c>
      <c r="K191" s="10" vm="46319">
        <v>0</v>
      </c>
      <c r="L191" s="10" vm="15835">
        <v>0</v>
      </c>
      <c r="M191" s="10" vm="9090">
        <v>0</v>
      </c>
      <c r="N191" s="10" vm="44565">
        <v>200</v>
      </c>
      <c r="O191" s="10" vm="42569">
        <v>-10330</v>
      </c>
      <c r="P191" s="10" vm="35854">
        <v>16</v>
      </c>
      <c r="Q191" s="10" vm="100646">
        <v>0</v>
      </c>
      <c r="R191" s="10" vm="22462">
        <v>0</v>
      </c>
      <c r="S191" s="10" vm="56022">
        <v>0</v>
      </c>
      <c r="T191" s="10" vm="15622">
        <v>13658</v>
      </c>
      <c r="U191" s="10" vm="8871">
        <v>0</v>
      </c>
      <c r="V191" s="10" vm="54319">
        <v>13658</v>
      </c>
      <c r="W191" s="10" vm="42347">
        <v>0</v>
      </c>
      <c r="X191" s="10" vm="35621">
        <v>2517</v>
      </c>
      <c r="Y191" s="10" vm="29036">
        <v>0</v>
      </c>
      <c r="Z191" s="10" vm="22239">
        <v>0</v>
      </c>
      <c r="AA191" s="10" vm="52565">
        <v>16175</v>
      </c>
      <c r="AB191" s="10" vm="15430">
        <v>41882</v>
      </c>
      <c r="AC191" s="10" vm="63309">
        <v>1176</v>
      </c>
      <c r="AD191" s="10" vm="51198">
        <v>43058</v>
      </c>
      <c r="AE191" s="10" vm="42126">
        <v>647</v>
      </c>
      <c r="AF191" s="10" vm="35386">
        <v>0</v>
      </c>
      <c r="AG191" s="10" vm="28802">
        <v>0</v>
      </c>
      <c r="AH191" s="10" vm="22022">
        <v>0</v>
      </c>
      <c r="AI191" s="10" vm="49409">
        <v>43705</v>
      </c>
      <c r="AJ191" s="10" vm="15230">
        <v>5034</v>
      </c>
      <c r="AK191" s="10" vm="63257">
        <v>1355</v>
      </c>
      <c r="AL191" s="10" vm="47824">
        <v>7732</v>
      </c>
      <c r="AM191" s="10" vm="41906">
        <v>5221</v>
      </c>
      <c r="AN191" s="10" vm="35156">
        <v>0</v>
      </c>
      <c r="AO191" s="10" vm="28577">
        <v>143</v>
      </c>
      <c r="AP191" s="10" vm="21803">
        <v>0</v>
      </c>
      <c r="AQ191" s="10" vm="46097">
        <v>6283</v>
      </c>
      <c r="AR191" s="10" vm="15011">
        <v>0</v>
      </c>
      <c r="AS191" s="10" vm="8379">
        <v>0</v>
      </c>
      <c r="AT191" s="10" vm="44337">
        <v>25768</v>
      </c>
      <c r="AU191" s="10" vm="41701">
        <v>17937</v>
      </c>
      <c r="AV191" s="10" vm="34969">
        <v>444</v>
      </c>
      <c r="AW191" s="10" vm="28350">
        <v>637523</v>
      </c>
      <c r="AX191" s="10" vm="21596">
        <v>0</v>
      </c>
      <c r="AY191" s="10" vm="66306">
        <v>2952</v>
      </c>
      <c r="AZ191" s="10" vm="14793">
        <v>0</v>
      </c>
      <c r="BA191" s="10" vm="8156">
        <v>1020</v>
      </c>
      <c r="BB191" s="10" vm="54085">
        <v>1140</v>
      </c>
      <c r="BC191" s="10" vm="41467">
        <v>0</v>
      </c>
      <c r="BD191" s="10" vm="34840">
        <v>0</v>
      </c>
      <c r="BE191" s="10" vm="28125">
        <v>0</v>
      </c>
      <c r="BF191" s="10" vm="21390">
        <v>0</v>
      </c>
      <c r="BG191" s="10" vm="65994">
        <v>642635</v>
      </c>
      <c r="BH191" s="10" vm="14584">
        <v>6165</v>
      </c>
      <c r="BI191" s="10" vm="7946">
        <v>4073</v>
      </c>
      <c r="BJ191" s="10" vm="50979">
        <v>20555</v>
      </c>
      <c r="BK191" s="10" vm="41232">
        <v>0</v>
      </c>
      <c r="BL191" s="10" vm="34604">
        <v>1102</v>
      </c>
      <c r="BM191" s="10" vm="27894">
        <v>31895</v>
      </c>
      <c r="BN191" s="10" vm="21165">
        <v>3659</v>
      </c>
      <c r="BO191" s="10" vm="49181">
        <v>0</v>
      </c>
      <c r="BP191" s="10" vm="14384">
        <v>647</v>
      </c>
      <c r="BQ191" s="10" vm="7754">
        <v>13921</v>
      </c>
      <c r="BR191" s="10" vm="47600">
        <v>18227</v>
      </c>
      <c r="BS191" s="10" vm="41015">
        <v>13668</v>
      </c>
      <c r="BT191" s="10" vm="34377">
        <v>656303</v>
      </c>
      <c r="BU191" s="10" vm="27668">
        <v>284525</v>
      </c>
      <c r="BV191" s="10" vm="20943">
        <v>0</v>
      </c>
      <c r="BW191" s="10" vm="45868">
        <v>0</v>
      </c>
      <c r="BX191" s="10" vm="14168">
        <v>50345</v>
      </c>
      <c r="BY191" s="10" vm="7591">
        <v>0</v>
      </c>
      <c r="BZ191" s="10" vm="44119">
        <v>0</v>
      </c>
      <c r="CA191" s="10" vm="40800">
        <v>486</v>
      </c>
      <c r="CB191" s="10" vm="64774">
        <v>335356</v>
      </c>
      <c r="CC191" s="10" vm="27441">
        <v>3361</v>
      </c>
      <c r="CD191" s="10" vm="64166">
        <v>0</v>
      </c>
      <c r="CE191" s="10" vm="55622">
        <v>317586</v>
      </c>
      <c r="CF191" s="10" vm="13950">
        <v>156098</v>
      </c>
      <c r="CG191" s="10" vm="7374">
        <v>161488</v>
      </c>
      <c r="CH191" s="10" vm="53868">
        <v>0</v>
      </c>
      <c r="CI191" s="10" vm="40563">
        <v>0</v>
      </c>
      <c r="CJ191" s="10" vm="34000">
        <v>0</v>
      </c>
      <c r="CK191" s="10" vm="27217">
        <v>317586</v>
      </c>
      <c r="CL191" s="10" vm="20531">
        <v>8632</v>
      </c>
      <c r="CM191" s="10" vm="52355">
        <v>6601</v>
      </c>
      <c r="CN191" s="10" vm="13738">
        <v>0</v>
      </c>
      <c r="CO191" s="10" vm="7164">
        <v>2031</v>
      </c>
      <c r="CP191" s="10" vm="50749">
        <v>0</v>
      </c>
      <c r="CQ191" s="10" vm="40338">
        <v>0</v>
      </c>
      <c r="CR191" s="10" vm="33769">
        <v>0</v>
      </c>
      <c r="CS191" s="10" vm="26982">
        <v>0</v>
      </c>
      <c r="CT191" s="10" vm="20308">
        <v>0</v>
      </c>
      <c r="CU191" s="10" vm="48951">
        <v>0</v>
      </c>
      <c r="CV191" s="10" vm="13534">
        <v>46</v>
      </c>
      <c r="CW191" s="10" vm="100557">
        <v>-46</v>
      </c>
      <c r="CX191" s="10" vm="47378">
        <v>0</v>
      </c>
      <c r="CY191" s="10" vm="40109">
        <v>0</v>
      </c>
      <c r="CZ191" s="10" vm="33536">
        <v>0</v>
      </c>
      <c r="DA191" s="10" vm="26759">
        <v>0</v>
      </c>
      <c r="DB191" s="81" vm="20092">
        <v>0</v>
      </c>
      <c r="DC191" s="81" vm="45650">
        <v>0</v>
      </c>
      <c r="DD191" s="81" vm="13315">
        <v>0</v>
      </c>
      <c r="DE191" s="81" vm="6787">
        <v>0</v>
      </c>
      <c r="DF191" s="10" vm="43898">
        <v>271</v>
      </c>
      <c r="DG191" s="10" vm="39890">
        <v>235</v>
      </c>
      <c r="DH191" s="10" vm="64696">
        <v>20</v>
      </c>
      <c r="DI191" s="10" vm="26525">
        <v>16</v>
      </c>
      <c r="DJ191" s="10" vm="19874">
        <v>8903</v>
      </c>
      <c r="DK191" s="10" vm="55397">
        <v>6836</v>
      </c>
      <c r="DL191" s="10" vm="13095">
        <v>66</v>
      </c>
      <c r="DM191" s="10" vm="6567">
        <v>2001</v>
      </c>
      <c r="DN191" s="10" vm="53649">
        <v>0</v>
      </c>
      <c r="DO191" s="10" vm="39663">
        <v>0</v>
      </c>
      <c r="DP191" s="10" vm="33147">
        <v>0</v>
      </c>
      <c r="DQ191" s="10" vm="26295">
        <v>0</v>
      </c>
      <c r="DR191" s="10" vm="19673">
        <v>0</v>
      </c>
      <c r="DS191" s="10" vm="65839">
        <v>0</v>
      </c>
      <c r="DT191" s="10" vm="12892">
        <v>0</v>
      </c>
      <c r="DU191" s="10" vm="6352">
        <v>0</v>
      </c>
      <c r="DV191" s="10" vm="50528">
        <v>0</v>
      </c>
      <c r="DW191" s="10" vm="39431">
        <v>0</v>
      </c>
      <c r="DX191" s="10" vm="32909">
        <v>0</v>
      </c>
      <c r="DY191" s="10" vm="26071">
        <v>0</v>
      </c>
      <c r="DZ191" s="10" vm="19449">
        <v>0</v>
      </c>
      <c r="EA191" s="10" vm="48733">
        <v>0</v>
      </c>
      <c r="EB191" s="10" vm="12685">
        <v>0</v>
      </c>
      <c r="EC191" s="10" vm="63009">
        <v>0</v>
      </c>
      <c r="ED191" s="10" vm="47159">
        <v>0</v>
      </c>
      <c r="EE191" s="10" vm="39214">
        <v>0</v>
      </c>
      <c r="EF191" s="10" vm="32678">
        <v>0</v>
      </c>
      <c r="EG191" s="10" vm="25846">
        <v>0</v>
      </c>
      <c r="EH191" s="81" vm="19232">
        <v>345</v>
      </c>
      <c r="EI191" s="81" vm="45423">
        <v>0</v>
      </c>
      <c r="EJ191" s="81" vm="12467">
        <v>0</v>
      </c>
      <c r="EK191" s="81" vm="5978">
        <v>345</v>
      </c>
      <c r="EL191" s="10" vm="43680">
        <v>468</v>
      </c>
      <c r="EM191" s="10" vm="38993">
        <v>0</v>
      </c>
      <c r="EN191" s="10" vm="32468">
        <v>-30</v>
      </c>
      <c r="EO191" s="10" vm="25616">
        <v>498</v>
      </c>
      <c r="EP191" s="10" vm="19025">
        <v>813</v>
      </c>
      <c r="EQ191" s="10" vm="66273">
        <v>0</v>
      </c>
      <c r="ER191" s="10" vm="12248">
        <v>-30</v>
      </c>
      <c r="ES191" s="10" vm="5761">
        <v>843</v>
      </c>
      <c r="ET191" s="10" vm="53431">
        <v>9716</v>
      </c>
      <c r="EU191" s="10" vm="38758">
        <v>6836</v>
      </c>
      <c r="EV191" s="10" vm="32287">
        <v>36</v>
      </c>
      <c r="EW191" s="10" vm="25384">
        <v>2844</v>
      </c>
      <c r="EX191" s="10" vm="18820">
        <v>3360</v>
      </c>
      <c r="EY191" s="10" vm="52024">
        <v>274</v>
      </c>
      <c r="EZ191" s="10" vm="12040">
        <v>0</v>
      </c>
      <c r="FA191" s="10" vm="5551">
        <v>204</v>
      </c>
      <c r="FB191" s="10" vm="50299">
        <v>0</v>
      </c>
      <c r="FC191" s="10" vm="38538">
        <v>650728</v>
      </c>
      <c r="FD191" s="10" vm="32058">
        <v>650728</v>
      </c>
      <c r="FE191" s="10" vm="25156">
        <v>43157</v>
      </c>
      <c r="FF191" s="10" vm="18596">
        <v>4513</v>
      </c>
      <c r="FG191" s="10" vm="48506">
        <v>0</v>
      </c>
      <c r="FH191" s="10" vm="11871">
        <v>-4327</v>
      </c>
      <c r="FI191" s="10" vm="5338">
        <v>0</v>
      </c>
      <c r="FJ191" s="10" vm="46932">
        <v>0</v>
      </c>
      <c r="FK191" s="10" vm="38323">
        <v>0</v>
      </c>
      <c r="FL191" s="10" vm="31827">
        <v>694071</v>
      </c>
      <c r="FM191" s="10" vm="24921">
        <v>51556</v>
      </c>
      <c r="FN191" s="10" vm="64080">
        <v>6030</v>
      </c>
      <c r="FO191" s="10" vm="45214">
        <v>0</v>
      </c>
      <c r="FP191" s="10" vm="11655">
        <v>0</v>
      </c>
      <c r="FQ191" s="10" vm="5126">
        <v>-1038</v>
      </c>
      <c r="FR191" s="10" vm="43460">
        <v>0</v>
      </c>
      <c r="FS191" s="10" vm="38088">
        <v>0</v>
      </c>
      <c r="FT191" s="10" vm="31590">
        <v>56548</v>
      </c>
      <c r="FU191" s="10" vm="24697">
        <v>637523</v>
      </c>
      <c r="FV191" s="10" vm="18217">
        <v>599172</v>
      </c>
      <c r="FW191" s="81" vm="54963">
        <v>1220</v>
      </c>
      <c r="FX191" s="81" vm="11441">
        <v>0</v>
      </c>
      <c r="FY191" s="81" vm="4924">
        <v>0</v>
      </c>
      <c r="FZ191" s="81" vm="53216">
        <v>-80</v>
      </c>
      <c r="GA191" s="81" vm="37878">
        <v>1140</v>
      </c>
      <c r="GB191" s="10" vm="31367">
        <v>4775</v>
      </c>
      <c r="GC191" s="10" vm="24467">
        <v>2540</v>
      </c>
      <c r="GD191" s="10" vm="17998">
        <v>2235</v>
      </c>
      <c r="GE191" s="10" vm="51793">
        <v>1025</v>
      </c>
      <c r="GF191" s="10" vm="11222">
        <v>343</v>
      </c>
      <c r="GG191" s="10" vm="4754">
        <v>682</v>
      </c>
      <c r="GH191" s="10" vm="50083">
        <v>300</v>
      </c>
      <c r="GI191" s="10" vm="37653">
        <v>222</v>
      </c>
      <c r="GJ191" s="10" vm="31141">
        <v>78</v>
      </c>
      <c r="GK191" s="10" vm="24240">
        <v>0</v>
      </c>
      <c r="GL191" s="10" vm="17779">
        <v>0</v>
      </c>
      <c r="GM191" s="10" vm="48301">
        <v>0</v>
      </c>
      <c r="GN191" s="10" vm="11009">
        <v>0</v>
      </c>
      <c r="GO191" s="10" vm="4541">
        <v>0</v>
      </c>
      <c r="GP191" s="10" vm="46707">
        <v>0</v>
      </c>
      <c r="GQ191" s="10" vm="37439">
        <v>0</v>
      </c>
      <c r="GR191" s="10" vm="30909">
        <v>4</v>
      </c>
      <c r="GS191" s="10" vm="24016">
        <v>-4</v>
      </c>
      <c r="GT191" s="10" vm="17555">
        <v>6100</v>
      </c>
      <c r="GU191" s="10" vm="45000">
        <v>3109</v>
      </c>
      <c r="GV191" s="10" vm="10802">
        <v>2991</v>
      </c>
      <c r="GW191" s="10" vm="4323">
        <v>0</v>
      </c>
      <c r="GX191" s="81" vm="43242">
        <v>0</v>
      </c>
      <c r="GY191" s="10" vm="37213">
        <v>0</v>
      </c>
      <c r="GZ191" s="10" vm="64510">
        <v>0</v>
      </c>
      <c r="HA191" s="10" vm="23787">
        <v>0</v>
      </c>
      <c r="HB191" s="10" vm="17343">
        <v>0</v>
      </c>
      <c r="HC191" s="81" vm="54744">
        <v>0</v>
      </c>
      <c r="HD191" s="81" vm="10585">
        <v>1102</v>
      </c>
      <c r="HE191" s="10" vm="4102">
        <v>1102</v>
      </c>
      <c r="HF191" s="10" vm="52982">
        <v>2960</v>
      </c>
      <c r="HG191" s="10" vm="36988">
        <v>1654</v>
      </c>
      <c r="HH191" s="10" vm="30510">
        <v>0</v>
      </c>
      <c r="HI191" s="10" vm="23562">
        <v>0</v>
      </c>
      <c r="HJ191" s="10" vm="17128">
        <v>9055</v>
      </c>
      <c r="HK191" s="10" vm="51587">
        <v>0</v>
      </c>
      <c r="HL191" s="10" vm="10373">
        <v>0</v>
      </c>
      <c r="HM191" s="10" vm="3889">
        <v>0</v>
      </c>
      <c r="HN191" s="10" vm="49865">
        <v>252</v>
      </c>
      <c r="HO191" s="10" vm="36769">
        <v>13921</v>
      </c>
      <c r="HP191" s="10" vm="30279">
        <v>486</v>
      </c>
      <c r="HQ191" s="10" vm="23330">
        <v>0</v>
      </c>
      <c r="HR191" s="10" vm="16906">
        <v>486</v>
      </c>
      <c r="HS191" s="10" vm="48126">
        <v>0</v>
      </c>
      <c r="HT191" s="10" vm="10165">
        <v>0</v>
      </c>
      <c r="HU191" s="10" vm="3673">
        <v>0</v>
      </c>
      <c r="HV191" s="10" vm="46494">
        <v>12273</v>
      </c>
      <c r="HW191" s="10" vm="36537">
        <v>0</v>
      </c>
      <c r="HX191" s="10" vm="30046">
        <v>0</v>
      </c>
      <c r="HY191" s="10" vm="23097">
        <v>130</v>
      </c>
      <c r="HZ191" s="10" vm="16690">
        <v>0</v>
      </c>
      <c r="IA191" s="10" vm="44777">
        <v>0</v>
      </c>
      <c r="IB191" s="10" vm="9946">
        <v>-2073</v>
      </c>
      <c r="IC191" s="10" vm="3457">
        <v>10330</v>
      </c>
      <c r="ID191" s="10" vm="43020">
        <v>3</v>
      </c>
      <c r="IE191" s="10" vm="36316">
        <v>0</v>
      </c>
      <c r="IF191" s="10" vm="29809">
        <v>0</v>
      </c>
      <c r="IG191" s="10" vm="22883">
        <v>3</v>
      </c>
      <c r="IH191" s="10" vm="16474">
        <v>4513</v>
      </c>
      <c r="II191" s="10" vm="54524">
        <v>6857</v>
      </c>
      <c r="IJ191" s="10" vm="9733">
        <v>0</v>
      </c>
      <c r="IK191" s="10" vm="3233">
        <v>174</v>
      </c>
      <c r="IL191" s="10" vm="52764">
        <v>-29</v>
      </c>
      <c r="IM191" s="10" vm="36091">
        <v>-12</v>
      </c>
      <c r="IN191" s="10" vm="29577">
        <v>7078</v>
      </c>
      <c r="IO191" s="81" vm="22698">
        <v>7078</v>
      </c>
      <c r="IP191" s="10" vm="16261">
        <v>0</v>
      </c>
      <c r="IQ191" s="10" vm="51404">
        <v>0</v>
      </c>
      <c r="IR191" s="10" vm="9527">
        <v>0</v>
      </c>
      <c r="IS191" s="81" vm="3014">
        <v>2</v>
      </c>
      <c r="IT191" s="10" vm="49639">
        <v>2</v>
      </c>
    </row>
    <row r="192" spans="1:254" x14ac:dyDescent="0.25">
      <c r="A192" s="8" t="s">
        <v>318</v>
      </c>
      <c r="B192" s="8" t="s">
        <v>315</v>
      </c>
      <c r="C192" s="89">
        <v>44651</v>
      </c>
      <c r="D192" s="76" vm="16051">
        <v>12</v>
      </c>
      <c r="E192" s="10" vm="9311">
        <v>19463</v>
      </c>
      <c r="F192" s="10" vm="65537">
        <v>-13891</v>
      </c>
      <c r="G192" s="10" vm="42790">
        <v>-2074</v>
      </c>
      <c r="H192" s="10" vm="59731">
        <v>3498</v>
      </c>
      <c r="I192" s="10" vm="29343">
        <v>182</v>
      </c>
      <c r="J192" s="10" vm="63530">
        <v>3680</v>
      </c>
      <c r="K192" s="10" vm="46322">
        <v>0</v>
      </c>
      <c r="L192" s="10" vm="15831">
        <v>0</v>
      </c>
      <c r="M192" s="10" vm="9094">
        <v>0</v>
      </c>
      <c r="N192" s="10" vm="44559">
        <v>0</v>
      </c>
      <c r="O192" s="10" vm="42562">
        <v>-1234</v>
      </c>
      <c r="P192" s="10" vm="35858">
        <v>0</v>
      </c>
      <c r="Q192" s="10" vm="29145">
        <v>0</v>
      </c>
      <c r="R192" s="10" vm="22466">
        <v>0</v>
      </c>
      <c r="S192" s="10" vm="66334">
        <v>0</v>
      </c>
      <c r="T192" s="10" vm="15621">
        <v>2446</v>
      </c>
      <c r="U192" s="10" vm="8878">
        <v>0</v>
      </c>
      <c r="V192" s="10" vm="54316">
        <v>2446</v>
      </c>
      <c r="W192" s="10" vm="42352">
        <v>0</v>
      </c>
      <c r="X192" s="10" vm="35622">
        <v>2649</v>
      </c>
      <c r="Y192" s="10" vm="29032">
        <v>0</v>
      </c>
      <c r="Z192" s="10" vm="22246">
        <v>0</v>
      </c>
      <c r="AA192" s="10" vm="66132">
        <v>5095</v>
      </c>
      <c r="AB192" s="10" vm="15426">
        <v>15080</v>
      </c>
      <c r="AC192" s="10" vm="8670">
        <v>379</v>
      </c>
      <c r="AD192" s="10" vm="51193">
        <v>15459</v>
      </c>
      <c r="AE192" s="10" vm="42128">
        <v>274</v>
      </c>
      <c r="AF192" s="10" vm="35387">
        <v>0</v>
      </c>
      <c r="AG192" s="10" vm="28803">
        <v>0</v>
      </c>
      <c r="AH192" s="10" vm="22024">
        <v>0</v>
      </c>
      <c r="AI192" s="10" vm="49406">
        <v>15733</v>
      </c>
      <c r="AJ192" s="10" vm="15229">
        <v>4911</v>
      </c>
      <c r="AK192" s="10" vm="63262">
        <v>789</v>
      </c>
      <c r="AL192" s="10" vm="47818">
        <v>2500</v>
      </c>
      <c r="AM192" s="10" vm="41907">
        <v>1022</v>
      </c>
      <c r="AN192" s="10" vm="35160">
        <v>2648</v>
      </c>
      <c r="AO192" s="10" vm="28576">
        <v>-187</v>
      </c>
      <c r="AP192" s="10" vm="21805">
        <v>0</v>
      </c>
      <c r="AQ192" s="10" vm="46095">
        <v>1626</v>
      </c>
      <c r="AR192" s="10" vm="15010">
        <v>0</v>
      </c>
      <c r="AS192" s="10" vm="8383">
        <v>0</v>
      </c>
      <c r="AT192" s="10" vm="44342">
        <v>13309</v>
      </c>
      <c r="AU192" s="10" vm="41696">
        <v>2424</v>
      </c>
      <c r="AV192" s="10" vm="34971">
        <v>144</v>
      </c>
      <c r="AW192" s="10" vm="28352">
        <v>112861</v>
      </c>
      <c r="AX192" s="10" vm="21599">
        <v>0</v>
      </c>
      <c r="AY192" s="10" vm="55829">
        <v>471</v>
      </c>
      <c r="AZ192" s="10" vm="14789">
        <v>0</v>
      </c>
      <c r="BA192" s="10" vm="8164">
        <v>0</v>
      </c>
      <c r="BB192" s="10" vm="54091">
        <v>0</v>
      </c>
      <c r="BC192" s="10" vm="41464">
        <v>0</v>
      </c>
      <c r="BD192" s="10" vm="34842">
        <v>0</v>
      </c>
      <c r="BE192" s="10" vm="28120">
        <v>0</v>
      </c>
      <c r="BF192" s="10" vm="21394">
        <v>32377</v>
      </c>
      <c r="BG192" s="10" vm="52484">
        <v>145709</v>
      </c>
      <c r="BH192" s="10" vm="63923">
        <v>1625</v>
      </c>
      <c r="BI192" s="10" vm="7953">
        <v>1320</v>
      </c>
      <c r="BJ192" s="10" vm="50985">
        <v>3011</v>
      </c>
      <c r="BK192" s="10" vm="41235">
        <v>0</v>
      </c>
      <c r="BL192" s="10" vm="34608">
        <v>6198</v>
      </c>
      <c r="BM192" s="10" vm="27891">
        <v>12154</v>
      </c>
      <c r="BN192" s="10" vm="21170">
        <v>0</v>
      </c>
      <c r="BO192" s="10" vm="49184">
        <v>0</v>
      </c>
      <c r="BP192" s="10" vm="14380">
        <v>292</v>
      </c>
      <c r="BQ192" s="10" vm="63148">
        <v>11056</v>
      </c>
      <c r="BR192" s="10" vm="47606">
        <v>11348</v>
      </c>
      <c r="BS192" s="10" vm="41009">
        <v>806</v>
      </c>
      <c r="BT192" s="10" vm="64808">
        <v>146515</v>
      </c>
      <c r="BU192" s="10" vm="27662">
        <v>35612</v>
      </c>
      <c r="BV192" s="10" vm="20951">
        <v>0</v>
      </c>
      <c r="BW192" s="10" vm="45872">
        <v>0</v>
      </c>
      <c r="BX192" s="10" vm="14167">
        <v>24728</v>
      </c>
      <c r="BY192" s="10" vm="7599">
        <v>0</v>
      </c>
      <c r="BZ192" s="10" vm="44125">
        <v>0</v>
      </c>
      <c r="CA192" s="10" vm="40801">
        <v>0</v>
      </c>
      <c r="CB192" s="10" vm="64775">
        <v>60340</v>
      </c>
      <c r="CC192" s="10" vm="27437">
        <v>1398</v>
      </c>
      <c r="CD192" s="10" vm="64167">
        <v>32377</v>
      </c>
      <c r="CE192" s="10" vm="55623">
        <v>52400</v>
      </c>
      <c r="CF192" s="10" vm="13946">
        <v>52400</v>
      </c>
      <c r="CG192" s="10" vm="7382">
        <v>0</v>
      </c>
      <c r="CH192" s="10" vm="53872">
        <v>0</v>
      </c>
      <c r="CI192" s="10" vm="40564">
        <v>0</v>
      </c>
      <c r="CJ192" s="10" vm="34004">
        <v>0</v>
      </c>
      <c r="CK192" s="10" vm="27211">
        <v>52400</v>
      </c>
      <c r="CL192" s="10" vm="20537">
        <v>2501</v>
      </c>
      <c r="CM192" s="10" vm="52354">
        <v>2074</v>
      </c>
      <c r="CN192" s="10" vm="13737">
        <v>0</v>
      </c>
      <c r="CO192" s="10" vm="7168">
        <v>427</v>
      </c>
      <c r="CP192" s="10" vm="50755">
        <v>0</v>
      </c>
      <c r="CQ192" s="10" vm="40337">
        <v>0</v>
      </c>
      <c r="CR192" s="10" vm="33770">
        <v>0</v>
      </c>
      <c r="CS192" s="10" vm="26979">
        <v>0</v>
      </c>
      <c r="CT192" s="10" vm="20316">
        <v>0</v>
      </c>
      <c r="CU192" s="10" vm="48958">
        <v>0</v>
      </c>
      <c r="CV192" s="10" vm="13530">
        <v>76</v>
      </c>
      <c r="CW192" s="10" vm="6962">
        <v>-76</v>
      </c>
      <c r="CX192" s="10" vm="47384">
        <v>0</v>
      </c>
      <c r="CY192" s="10" vm="40106">
        <v>0</v>
      </c>
      <c r="CZ192" s="10" vm="33537">
        <v>0</v>
      </c>
      <c r="DA192" s="10" vm="26753">
        <v>0</v>
      </c>
      <c r="DB192" s="81" vm="20096">
        <v>0</v>
      </c>
      <c r="DC192" s="81" vm="45649">
        <v>0</v>
      </c>
      <c r="DD192" s="81" vm="13314">
        <v>0</v>
      </c>
      <c r="DE192" s="81" vm="6791">
        <v>0</v>
      </c>
      <c r="DF192" s="10" vm="43904">
        <v>1067</v>
      </c>
      <c r="DG192" s="10" vm="39893">
        <v>0</v>
      </c>
      <c r="DH192" s="10" vm="33321">
        <v>388</v>
      </c>
      <c r="DI192" s="10" vm="26521">
        <v>679</v>
      </c>
      <c r="DJ192" s="10" vm="19878">
        <v>3568</v>
      </c>
      <c r="DK192" s="10" vm="55401">
        <v>2074</v>
      </c>
      <c r="DL192" s="10" vm="13092">
        <v>464</v>
      </c>
      <c r="DM192" s="10" vm="6573">
        <v>1030</v>
      </c>
      <c r="DN192" s="10" vm="53653">
        <v>0</v>
      </c>
      <c r="DO192" s="10" vm="39660">
        <v>0</v>
      </c>
      <c r="DP192" s="10" vm="33148">
        <v>0</v>
      </c>
      <c r="DQ192" s="10" vm="26289">
        <v>0</v>
      </c>
      <c r="DR192" s="10" vm="19676">
        <v>0</v>
      </c>
      <c r="DS192" s="10" vm="52196">
        <v>0</v>
      </c>
      <c r="DT192" s="10" vm="12891">
        <v>0</v>
      </c>
      <c r="DU192" s="10" vm="6358">
        <v>0</v>
      </c>
      <c r="DV192" s="10" vm="50534">
        <v>0</v>
      </c>
      <c r="DW192" s="10" vm="39434">
        <v>0</v>
      </c>
      <c r="DX192" s="10" vm="32913">
        <v>0</v>
      </c>
      <c r="DY192" s="10" vm="26068">
        <v>0</v>
      </c>
      <c r="DZ192" s="10" vm="19454">
        <v>0</v>
      </c>
      <c r="EA192" s="10" vm="48736">
        <v>0</v>
      </c>
      <c r="EB192" s="10" vm="12689">
        <v>0</v>
      </c>
      <c r="EC192" s="10" vm="6155">
        <v>0</v>
      </c>
      <c r="ED192" s="10" vm="47164">
        <v>0</v>
      </c>
      <c r="EE192" s="10" vm="39208">
        <v>0</v>
      </c>
      <c r="EF192" s="10" vm="32682">
        <v>0</v>
      </c>
      <c r="EG192" s="10" vm="25840">
        <v>0</v>
      </c>
      <c r="EH192" s="81" vm="19240">
        <v>0</v>
      </c>
      <c r="EI192" s="81" vm="45424">
        <v>0</v>
      </c>
      <c r="EJ192" s="81" vm="12471">
        <v>0</v>
      </c>
      <c r="EK192" s="81" vm="5984">
        <v>0</v>
      </c>
      <c r="EL192" s="10" vm="43686">
        <v>162</v>
      </c>
      <c r="EM192" s="10" vm="38992">
        <v>0</v>
      </c>
      <c r="EN192" s="10" vm="64615">
        <v>118</v>
      </c>
      <c r="EO192" s="10" vm="25610">
        <v>44</v>
      </c>
      <c r="EP192" s="10" vm="19027">
        <v>162</v>
      </c>
      <c r="EQ192" s="10" vm="55181">
        <v>0</v>
      </c>
      <c r="ER192" s="10" vm="12252">
        <v>118</v>
      </c>
      <c r="ES192" s="10" vm="5769">
        <v>44</v>
      </c>
      <c r="ET192" s="10" vm="53437">
        <v>3730</v>
      </c>
      <c r="EU192" s="10" vm="38762">
        <v>2074</v>
      </c>
      <c r="EV192" s="10" vm="32291">
        <v>582</v>
      </c>
      <c r="EW192" s="10" vm="25381">
        <v>1074</v>
      </c>
      <c r="EX192" s="10" vm="18824">
        <v>459</v>
      </c>
      <c r="EY192" s="10" vm="52020">
        <v>153</v>
      </c>
      <c r="EZ192" s="10" vm="12044">
        <v>252</v>
      </c>
      <c r="FA192" s="10" vm="5554">
        <v>150</v>
      </c>
      <c r="FB192" s="10" vm="50303">
        <v>111346</v>
      </c>
      <c r="FC192" s="10" vm="38534">
        <v>0</v>
      </c>
      <c r="FD192" s="10" vm="32059">
        <v>111346</v>
      </c>
      <c r="FE192" s="10" vm="25150">
        <v>8013</v>
      </c>
      <c r="FF192" s="10" vm="18604">
        <v>2735</v>
      </c>
      <c r="FG192" s="10" vm="48511">
        <v>0</v>
      </c>
      <c r="FH192" s="10" vm="11875">
        <v>-1023</v>
      </c>
      <c r="FI192" s="10" vm="5344">
        <v>715</v>
      </c>
      <c r="FJ192" s="10" vm="46938">
        <v>0</v>
      </c>
      <c r="FK192" s="10" vm="38324">
        <v>0</v>
      </c>
      <c r="FL192" s="10" vm="31828">
        <v>121786</v>
      </c>
      <c r="FM192" s="10" vm="24917">
        <v>7701</v>
      </c>
      <c r="FN192" s="10" vm="18395">
        <v>1326</v>
      </c>
      <c r="FO192" s="10" vm="45215">
        <v>0</v>
      </c>
      <c r="FP192" s="10" vm="11659">
        <v>0</v>
      </c>
      <c r="FQ192" s="10" vm="5129">
        <v>-101</v>
      </c>
      <c r="FR192" s="10" vm="43466">
        <v>0</v>
      </c>
      <c r="FS192" s="10" vm="38096">
        <v>0</v>
      </c>
      <c r="FT192" s="10" vm="31594">
        <v>8926</v>
      </c>
      <c r="FU192" s="10" vm="24689">
        <v>112860</v>
      </c>
      <c r="FV192" s="10" vm="18221">
        <v>103645</v>
      </c>
      <c r="FW192" s="81" vm="54959">
        <v>0</v>
      </c>
      <c r="FX192" s="81" vm="11445">
        <v>0</v>
      </c>
      <c r="FY192" s="81" vm="4929">
        <v>0</v>
      </c>
      <c r="FZ192" s="81" vm="53220">
        <v>0</v>
      </c>
      <c r="GA192" s="81" vm="37874">
        <v>0</v>
      </c>
      <c r="GB192" s="10" vm="31369">
        <v>0</v>
      </c>
      <c r="GC192" s="10" vm="24461">
        <v>0</v>
      </c>
      <c r="GD192" s="10" vm="18000">
        <v>0</v>
      </c>
      <c r="GE192" s="10" vm="51797">
        <v>1301</v>
      </c>
      <c r="GF192" s="10" vm="11226">
        <v>1119</v>
      </c>
      <c r="GG192" s="10" vm="4760">
        <v>182</v>
      </c>
      <c r="GH192" s="10" vm="50088">
        <v>0</v>
      </c>
      <c r="GI192" s="10" vm="37657">
        <v>0</v>
      </c>
      <c r="GJ192" s="10" vm="31146">
        <v>0</v>
      </c>
      <c r="GK192" s="10" vm="24236">
        <v>0</v>
      </c>
      <c r="GL192" s="10" vm="17784">
        <v>0</v>
      </c>
      <c r="GM192" s="10" vm="65629">
        <v>0</v>
      </c>
      <c r="GN192" s="10" vm="11013">
        <v>0</v>
      </c>
      <c r="GO192" s="10" vm="4545">
        <v>0</v>
      </c>
      <c r="GP192" s="10" vm="46712">
        <v>0</v>
      </c>
      <c r="GQ192" s="10" vm="37431">
        <v>0</v>
      </c>
      <c r="GR192" s="10" vm="30914">
        <v>0</v>
      </c>
      <c r="GS192" s="10" vm="24009">
        <v>0</v>
      </c>
      <c r="GT192" s="10" vm="17562">
        <v>1301</v>
      </c>
      <c r="GU192" s="10" vm="45001">
        <v>1119</v>
      </c>
      <c r="GV192" s="10" vm="10806">
        <v>182</v>
      </c>
      <c r="GW192" s="10" vm="4328">
        <v>0</v>
      </c>
      <c r="GX192" s="81" vm="43247">
        <v>0</v>
      </c>
      <c r="GY192" s="10" vm="37212">
        <v>0</v>
      </c>
      <c r="GZ192" s="10" vm="64512">
        <v>0</v>
      </c>
      <c r="HA192" s="10" vm="23781">
        <v>6130</v>
      </c>
      <c r="HB192" s="10" vm="64025">
        <v>0</v>
      </c>
      <c r="HC192" s="81" vm="54740">
        <v>0</v>
      </c>
      <c r="HD192" s="81" vm="10589">
        <v>68</v>
      </c>
      <c r="HE192" s="10" vm="4110">
        <v>6198</v>
      </c>
      <c r="HF192" s="10" vm="52987">
        <v>1084</v>
      </c>
      <c r="HG192" s="10" vm="36993">
        <v>429</v>
      </c>
      <c r="HH192" s="10" vm="30515">
        <v>100</v>
      </c>
      <c r="HI192" s="10" vm="23559">
        <v>0</v>
      </c>
      <c r="HJ192" s="10" vm="17134">
        <v>3204</v>
      </c>
      <c r="HK192" s="10" vm="51582">
        <v>0</v>
      </c>
      <c r="HL192" s="10" vm="10377">
        <v>6130</v>
      </c>
      <c r="HM192" s="10" vm="3893">
        <v>0</v>
      </c>
      <c r="HN192" s="10" vm="49869">
        <v>109</v>
      </c>
      <c r="HO192" s="10" vm="36764">
        <v>11056</v>
      </c>
      <c r="HP192" s="10" vm="30281">
        <v>0</v>
      </c>
      <c r="HQ192" s="10" vm="23324">
        <v>0</v>
      </c>
      <c r="HR192" s="10" vm="16913">
        <v>0</v>
      </c>
      <c r="HS192" s="10" vm="48129">
        <v>32377</v>
      </c>
      <c r="HT192" s="10" vm="10169">
        <v>0</v>
      </c>
      <c r="HU192" s="10" vm="3679">
        <v>32377</v>
      </c>
      <c r="HV192" s="10" vm="46498">
        <v>991</v>
      </c>
      <c r="HW192" s="10" vm="36538">
        <v>52</v>
      </c>
      <c r="HX192" s="10" vm="30048">
        <v>0</v>
      </c>
      <c r="HY192" s="10" vm="23092">
        <v>80</v>
      </c>
      <c r="HZ192" s="10" vm="16696">
        <v>0</v>
      </c>
      <c r="IA192" s="10" vm="44778">
        <v>111</v>
      </c>
      <c r="IB192" s="10" vm="9950">
        <v>0</v>
      </c>
      <c r="IC192" s="10" vm="3461">
        <v>1234</v>
      </c>
      <c r="ID192" s="10" vm="43026">
        <v>146</v>
      </c>
      <c r="IE192" s="10" vm="36324">
        <v>154</v>
      </c>
      <c r="IF192" s="10" vm="29814">
        <v>634</v>
      </c>
      <c r="IG192" s="10" vm="64240">
        <v>934</v>
      </c>
      <c r="IH192" s="10" vm="16479">
        <v>2735</v>
      </c>
      <c r="II192" s="10" vm="54521">
        <v>1790</v>
      </c>
      <c r="IJ192" s="10" vm="9737">
        <v>0</v>
      </c>
      <c r="IK192" s="10" vm="3239">
        <v>66</v>
      </c>
      <c r="IL192" s="10" vm="52768">
        <v>-19</v>
      </c>
      <c r="IM192" s="10" vm="36087">
        <v>11</v>
      </c>
      <c r="IN192" s="10" vm="29579">
        <v>3241</v>
      </c>
      <c r="IO192" s="81" vm="22692">
        <v>3347</v>
      </c>
      <c r="IP192" s="10" vm="16264">
        <v>0</v>
      </c>
      <c r="IQ192" s="10" vm="51408">
        <v>0</v>
      </c>
      <c r="IR192" s="10" vm="9531">
        <v>0</v>
      </c>
      <c r="IS192" s="81" vm="3020">
        <v>0</v>
      </c>
      <c r="IT192" s="10" vm="49644">
        <v>0</v>
      </c>
    </row>
    <row r="193" spans="1:254" x14ac:dyDescent="0.25">
      <c r="A193" s="8" t="s">
        <v>215</v>
      </c>
      <c r="B193" s="8" t="s">
        <v>307</v>
      </c>
      <c r="C193" s="89">
        <v>44651</v>
      </c>
      <c r="D193" s="76" vm="16056">
        <v>12</v>
      </c>
      <c r="E193" s="10" vm="9308">
        <v>20069</v>
      </c>
      <c r="F193" s="10" vm="47947">
        <v>-16765</v>
      </c>
      <c r="G193" s="10" vm="42794">
        <v>-110</v>
      </c>
      <c r="H193" s="10" vm="59735">
        <v>3194</v>
      </c>
      <c r="I193" s="10" vm="29347">
        <v>1081</v>
      </c>
      <c r="J193" s="10" vm="63535">
        <v>4275</v>
      </c>
      <c r="K193" s="10" vm="46315">
        <v>0</v>
      </c>
      <c r="L193" s="10" vm="15836">
        <v>0</v>
      </c>
      <c r="M193" s="10" vm="9087">
        <v>0</v>
      </c>
      <c r="N193" s="10" vm="44566">
        <v>136</v>
      </c>
      <c r="O193" s="10" vm="42563">
        <v>-1210</v>
      </c>
      <c r="P193" s="10" vm="35862">
        <v>0</v>
      </c>
      <c r="Q193" s="10" vm="64431">
        <v>0</v>
      </c>
      <c r="R193" s="10" vm="22470">
        <v>0</v>
      </c>
      <c r="S193" s="10" vm="66333">
        <v>0</v>
      </c>
      <c r="T193" s="10" vm="15623">
        <v>3201</v>
      </c>
      <c r="U193" s="10" vm="8872">
        <v>0</v>
      </c>
      <c r="V193" s="10" vm="54320">
        <v>3201</v>
      </c>
      <c r="W193" s="10" vm="42348">
        <v>0</v>
      </c>
      <c r="X193" s="10" vm="35626">
        <v>2171</v>
      </c>
      <c r="Y193" s="10" vm="29040">
        <v>0</v>
      </c>
      <c r="Z193" s="10" vm="22251">
        <v>0</v>
      </c>
      <c r="AA193" s="10" vm="52566">
        <v>5372</v>
      </c>
      <c r="AB193" s="10" vm="15431">
        <v>17950</v>
      </c>
      <c r="AC193" s="10" vm="8667">
        <v>755</v>
      </c>
      <c r="AD193" s="10" vm="51199">
        <v>18705</v>
      </c>
      <c r="AE193" s="10" vm="42123">
        <v>684</v>
      </c>
      <c r="AF193" s="10" vm="35391">
        <v>0</v>
      </c>
      <c r="AG193" s="10" vm="28807">
        <v>0</v>
      </c>
      <c r="AH193" s="10" vm="22029">
        <v>0</v>
      </c>
      <c r="AI193" s="10" vm="49402">
        <v>19389</v>
      </c>
      <c r="AJ193" s="10" vm="15231">
        <v>4981</v>
      </c>
      <c r="AK193" s="10" vm="100578">
        <v>593</v>
      </c>
      <c r="AL193" s="10" vm="47825">
        <v>2968</v>
      </c>
      <c r="AM193" s="10" vm="41915">
        <v>2156</v>
      </c>
      <c r="AN193" s="10" vm="35164">
        <v>675</v>
      </c>
      <c r="AO193" s="10" vm="28582">
        <v>47</v>
      </c>
      <c r="AP193" s="10" vm="100629">
        <v>0</v>
      </c>
      <c r="AQ193" s="10" vm="46096">
        <v>3924</v>
      </c>
      <c r="AR193" s="10" vm="15012">
        <v>0</v>
      </c>
      <c r="AS193" s="10" vm="8376">
        <v>0</v>
      </c>
      <c r="AT193" s="10" vm="44338">
        <v>15344</v>
      </c>
      <c r="AU193" s="10" vm="41705">
        <v>4045</v>
      </c>
      <c r="AV193" s="10" vm="64914">
        <v>148</v>
      </c>
      <c r="AW193" s="10" vm="28356">
        <v>106741</v>
      </c>
      <c r="AX193" s="10" vm="21604">
        <v>0</v>
      </c>
      <c r="AY193" s="10" vm="55826">
        <v>316</v>
      </c>
      <c r="AZ193" s="10" vm="14794">
        <v>0</v>
      </c>
      <c r="BA193" s="10" vm="8159">
        <v>0</v>
      </c>
      <c r="BB193" s="10" vm="54086">
        <v>0</v>
      </c>
      <c r="BC193" s="10" vm="41473">
        <v>0</v>
      </c>
      <c r="BD193" s="10" vm="34845">
        <v>0</v>
      </c>
      <c r="BE193" s="10" vm="28126">
        <v>0</v>
      </c>
      <c r="BF193" s="10" vm="21397">
        <v>0</v>
      </c>
      <c r="BG193" s="10" vm="100762">
        <v>107057</v>
      </c>
      <c r="BH193" s="10" vm="14585">
        <v>0</v>
      </c>
      <c r="BI193" s="10" vm="7943">
        <v>1220</v>
      </c>
      <c r="BJ193" s="10" vm="50980">
        <v>2046</v>
      </c>
      <c r="BK193" s="10" vm="41241">
        <v>0</v>
      </c>
      <c r="BL193" s="10" vm="34611">
        <v>2382</v>
      </c>
      <c r="BM193" s="10" vm="27895">
        <v>5648</v>
      </c>
      <c r="BN193" s="10" vm="21175">
        <v>0</v>
      </c>
      <c r="BO193" s="10" vm="49177">
        <v>0</v>
      </c>
      <c r="BP193" s="10" vm="14385">
        <v>693</v>
      </c>
      <c r="BQ193" s="10" vm="7753">
        <v>2936</v>
      </c>
      <c r="BR193" s="10" vm="47601">
        <v>3629</v>
      </c>
      <c r="BS193" s="10" vm="41018">
        <v>2019</v>
      </c>
      <c r="BT193" s="10" vm="34382">
        <v>109076</v>
      </c>
      <c r="BU193" s="10" vm="27669">
        <v>29628</v>
      </c>
      <c r="BV193" s="10" vm="20956">
        <v>0</v>
      </c>
      <c r="BW193" s="10" vm="45873">
        <v>0</v>
      </c>
      <c r="BX193" s="10" vm="14169">
        <v>22698</v>
      </c>
      <c r="BY193" s="10" vm="7592">
        <v>0</v>
      </c>
      <c r="BZ193" s="10" vm="44120">
        <v>0</v>
      </c>
      <c r="CA193" s="10" vm="40807">
        <v>392</v>
      </c>
      <c r="CB193" s="10" vm="34180">
        <v>52718</v>
      </c>
      <c r="CC193" s="10" vm="27442">
        <v>3105</v>
      </c>
      <c r="CD193" s="10" vm="20740">
        <v>0</v>
      </c>
      <c r="CE193" s="10" vm="55619">
        <v>53253</v>
      </c>
      <c r="CF193" s="10" vm="13951">
        <v>53253</v>
      </c>
      <c r="CG193" s="10" vm="7379">
        <v>0</v>
      </c>
      <c r="CH193" s="10" vm="53869">
        <v>0</v>
      </c>
      <c r="CI193" s="10" vm="40574">
        <v>0</v>
      </c>
      <c r="CJ193" s="10" vm="34007">
        <v>0</v>
      </c>
      <c r="CK193" s="10" vm="27218">
        <v>53253</v>
      </c>
      <c r="CL193" s="10" vm="20541">
        <v>110</v>
      </c>
      <c r="CM193" s="10" vm="65907">
        <v>112</v>
      </c>
      <c r="CN193" s="10" vm="13739">
        <v>0</v>
      </c>
      <c r="CO193" s="10" vm="7159">
        <v>-2</v>
      </c>
      <c r="CP193" s="10" vm="50750">
        <v>0</v>
      </c>
      <c r="CQ193" s="10" vm="40343">
        <v>0</v>
      </c>
      <c r="CR193" s="10" vm="33773">
        <v>0</v>
      </c>
      <c r="CS193" s="10" vm="26983">
        <v>0</v>
      </c>
      <c r="CT193" s="10" vm="20320">
        <v>-5</v>
      </c>
      <c r="CU193" s="10" vm="48952">
        <v>0</v>
      </c>
      <c r="CV193" s="10" vm="13535">
        <v>480</v>
      </c>
      <c r="CW193" s="10" vm="100558">
        <v>-485</v>
      </c>
      <c r="CX193" s="10" vm="47379">
        <v>23</v>
      </c>
      <c r="CY193" s="10" vm="40116">
        <v>0</v>
      </c>
      <c r="CZ193" s="10" vm="33540">
        <v>409</v>
      </c>
      <c r="DA193" s="10" vm="26760">
        <v>-386</v>
      </c>
      <c r="DB193" s="81" vm="20102">
        <v>0</v>
      </c>
      <c r="DC193" s="81" vm="65328">
        <v>0</v>
      </c>
      <c r="DD193" s="81" vm="13316">
        <v>0</v>
      </c>
      <c r="DE193" s="81" vm="6784">
        <v>0</v>
      </c>
      <c r="DF193" s="10" vm="43899">
        <v>0</v>
      </c>
      <c r="DG193" s="10" vm="39900">
        <v>0</v>
      </c>
      <c r="DH193" s="10" vm="33323">
        <v>0</v>
      </c>
      <c r="DI193" s="10" vm="26526">
        <v>0</v>
      </c>
      <c r="DJ193" s="10" vm="19882">
        <v>128</v>
      </c>
      <c r="DK193" s="10" vm="55398">
        <v>112</v>
      </c>
      <c r="DL193" s="10" vm="13096">
        <v>889</v>
      </c>
      <c r="DM193" s="10" vm="6570">
        <v>-873</v>
      </c>
      <c r="DN193" s="10" vm="53650">
        <v>0</v>
      </c>
      <c r="DO193" s="10" vm="39671">
        <v>-2</v>
      </c>
      <c r="DP193" s="10" vm="33151">
        <v>0</v>
      </c>
      <c r="DQ193" s="10" vm="26296">
        <v>2</v>
      </c>
      <c r="DR193" s="10" vm="19680">
        <v>0</v>
      </c>
      <c r="DS193" s="10" vm="100751">
        <v>0</v>
      </c>
      <c r="DT193" s="10" vm="12893">
        <v>0</v>
      </c>
      <c r="DU193" s="10" vm="6349">
        <v>0</v>
      </c>
      <c r="DV193" s="10" vm="50529">
        <v>0</v>
      </c>
      <c r="DW193" s="10" vm="39439">
        <v>0</v>
      </c>
      <c r="DX193" s="10" vm="32916">
        <v>0</v>
      </c>
      <c r="DY193" s="10" vm="26072">
        <v>0</v>
      </c>
      <c r="DZ193" s="10" vm="19459">
        <v>0</v>
      </c>
      <c r="EA193" s="10" vm="48729">
        <v>0</v>
      </c>
      <c r="EB193" s="10" vm="12686">
        <v>0</v>
      </c>
      <c r="EC193" s="10" vm="63008">
        <v>0</v>
      </c>
      <c r="ED193" s="10" vm="47160">
        <v>0</v>
      </c>
      <c r="EE193" s="10" vm="39217">
        <v>0</v>
      </c>
      <c r="EF193" s="10" vm="32685">
        <v>0</v>
      </c>
      <c r="EG193" s="10" vm="25847">
        <v>0</v>
      </c>
      <c r="EH193" s="81" vm="19245">
        <v>20</v>
      </c>
      <c r="EI193" s="81" vm="45428">
        <v>0</v>
      </c>
      <c r="EJ193" s="81" vm="12468">
        <v>0</v>
      </c>
      <c r="EK193" s="81" vm="5979">
        <v>20</v>
      </c>
      <c r="EL193" s="10" vm="43681">
        <v>532</v>
      </c>
      <c r="EM193" s="10" vm="38999">
        <v>0</v>
      </c>
      <c r="EN193" s="10" vm="64617">
        <v>532</v>
      </c>
      <c r="EO193" s="10" vm="25617">
        <v>0</v>
      </c>
      <c r="EP193" s="10" vm="19030">
        <v>552</v>
      </c>
      <c r="EQ193" s="10" vm="55182">
        <v>-2</v>
      </c>
      <c r="ER193" s="10" vm="12249">
        <v>532</v>
      </c>
      <c r="ES193" s="10" vm="5766">
        <v>22</v>
      </c>
      <c r="ET193" s="10" vm="53432">
        <v>680</v>
      </c>
      <c r="EU193" s="10" vm="38767">
        <v>110</v>
      </c>
      <c r="EV193" s="10" vm="32294">
        <v>1421</v>
      </c>
      <c r="EW193" s="10" vm="25385">
        <v>-851</v>
      </c>
      <c r="EX193" s="10" vm="18827">
        <v>840</v>
      </c>
      <c r="EY193" s="10" vm="52027">
        <v>0</v>
      </c>
      <c r="EZ193" s="10" vm="12041">
        <v>307</v>
      </c>
      <c r="FA193" s="10" vm="5546">
        <v>0</v>
      </c>
      <c r="FB193" s="10" vm="50300">
        <v>147096</v>
      </c>
      <c r="FC193" s="10" vm="38544">
        <v>0</v>
      </c>
      <c r="FD193" s="10" vm="32062">
        <v>147096</v>
      </c>
      <c r="FE193" s="10" vm="25157">
        <v>3044</v>
      </c>
      <c r="FF193" s="10" vm="18608">
        <v>3928</v>
      </c>
      <c r="FG193" s="10" vm="48507">
        <v>0</v>
      </c>
      <c r="FH193" s="10" vm="11872">
        <v>-1528</v>
      </c>
      <c r="FI193" s="10" vm="5339">
        <v>0</v>
      </c>
      <c r="FJ193" s="10" vm="46933">
        <v>0</v>
      </c>
      <c r="FK193" s="10" vm="38330">
        <v>0</v>
      </c>
      <c r="FL193" s="10" vm="31831">
        <v>152540</v>
      </c>
      <c r="FM193" s="10" vm="24922">
        <v>43066</v>
      </c>
      <c r="FN193" s="10" vm="18399">
        <v>3924</v>
      </c>
      <c r="FO193" s="10" vm="45213">
        <v>0</v>
      </c>
      <c r="FP193" s="10" vm="11656">
        <v>0</v>
      </c>
      <c r="FQ193" s="10" vm="5123">
        <v>-1191</v>
      </c>
      <c r="FR193" s="10" vm="43461">
        <v>0</v>
      </c>
      <c r="FS193" s="10" vm="38098">
        <v>0</v>
      </c>
      <c r="FT193" s="10" vm="31597">
        <v>45799</v>
      </c>
      <c r="FU193" s="10" vm="24698">
        <v>106741</v>
      </c>
      <c r="FV193" s="10" vm="18225">
        <v>104030</v>
      </c>
      <c r="FW193" s="81" vm="54964">
        <v>0</v>
      </c>
      <c r="FX193" s="81" vm="11442">
        <v>0</v>
      </c>
      <c r="FY193" s="81" vm="4926">
        <v>0</v>
      </c>
      <c r="FZ193" s="81" vm="53217">
        <v>0</v>
      </c>
      <c r="GA193" s="81" vm="37885">
        <v>0</v>
      </c>
      <c r="GB193" s="10" vm="31371">
        <v>0</v>
      </c>
      <c r="GC193" s="10" vm="24468">
        <v>0</v>
      </c>
      <c r="GD193" s="10" vm="18004">
        <v>0</v>
      </c>
      <c r="GE193" s="10" vm="51798">
        <v>309</v>
      </c>
      <c r="GF193" s="10" vm="11223">
        <v>208</v>
      </c>
      <c r="GG193" s="10" vm="4757">
        <v>101</v>
      </c>
      <c r="GH193" s="10" vm="50084">
        <v>1255</v>
      </c>
      <c r="GI193" s="10" vm="37663">
        <v>275</v>
      </c>
      <c r="GJ193" s="10" vm="31149">
        <v>980</v>
      </c>
      <c r="GK193" s="10" vm="24241">
        <v>0</v>
      </c>
      <c r="GL193" s="10" vm="17788">
        <v>0</v>
      </c>
      <c r="GM193" s="10" vm="48304">
        <v>0</v>
      </c>
      <c r="GN193" s="10" vm="11010">
        <v>0</v>
      </c>
      <c r="GO193" s="10" vm="4542">
        <v>0</v>
      </c>
      <c r="GP193" s="10" vm="46708">
        <v>0</v>
      </c>
      <c r="GQ193" s="10" vm="37442">
        <v>0</v>
      </c>
      <c r="GR193" s="10" vm="64532">
        <v>0</v>
      </c>
      <c r="GS193" s="10" vm="24017">
        <v>0</v>
      </c>
      <c r="GT193" s="10" vm="17567">
        <v>1564</v>
      </c>
      <c r="GU193" s="10" vm="44999">
        <v>483</v>
      </c>
      <c r="GV193" s="10" vm="10803">
        <v>1081</v>
      </c>
      <c r="GW193" s="10" vm="4325">
        <v>8</v>
      </c>
      <c r="GX193" s="81" vm="43243">
        <v>2374</v>
      </c>
      <c r="GY193" s="10" vm="37218">
        <v>0</v>
      </c>
      <c r="GZ193" s="10" vm="64513">
        <v>0</v>
      </c>
      <c r="HA193" s="10" vm="23788">
        <v>0</v>
      </c>
      <c r="HB193" s="10" vm="17348">
        <v>0</v>
      </c>
      <c r="HC193" s="81" vm="54736">
        <v>0</v>
      </c>
      <c r="HD193" s="81" vm="10586">
        <v>0</v>
      </c>
      <c r="HE193" s="10" vm="4107">
        <v>2382</v>
      </c>
      <c r="HF193" s="10" vm="52983">
        <v>351</v>
      </c>
      <c r="HG193" s="10" vm="36997">
        <v>400</v>
      </c>
      <c r="HH193" s="10" vm="30518">
        <v>937</v>
      </c>
      <c r="HI193" s="10" vm="23563">
        <v>85</v>
      </c>
      <c r="HJ193" s="10" vm="17137">
        <v>1131</v>
      </c>
      <c r="HK193" s="10" vm="51583">
        <v>0</v>
      </c>
      <c r="HL193" s="10" vm="10374">
        <v>0</v>
      </c>
      <c r="HM193" s="10" vm="3890">
        <v>0</v>
      </c>
      <c r="HN193" s="10" vm="49866">
        <v>32</v>
      </c>
      <c r="HO193" s="10" vm="36775">
        <v>2936</v>
      </c>
      <c r="HP193" s="10" vm="30284">
        <v>318</v>
      </c>
      <c r="HQ193" s="10" vm="23331">
        <v>74</v>
      </c>
      <c r="HR193" s="10" vm="16918">
        <v>392</v>
      </c>
      <c r="HS193" s="10" vm="48130">
        <v>0</v>
      </c>
      <c r="HT193" s="10" vm="10166">
        <v>0</v>
      </c>
      <c r="HU193" s="10" vm="3676">
        <v>0</v>
      </c>
      <c r="HV193" s="10" vm="65386">
        <v>1049</v>
      </c>
      <c r="HW193" s="10" vm="36544">
        <v>88</v>
      </c>
      <c r="HX193" s="10" vm="30051">
        <v>0</v>
      </c>
      <c r="HY193" s="10" vm="23098">
        <v>120</v>
      </c>
      <c r="HZ193" s="10" vm="16700">
        <v>0</v>
      </c>
      <c r="IA193" s="10" vm="44776">
        <v>0</v>
      </c>
      <c r="IB193" s="10" vm="9947">
        <v>-47</v>
      </c>
      <c r="IC193" s="10" vm="3458">
        <v>1210</v>
      </c>
      <c r="ID193" s="10" vm="43021">
        <v>247</v>
      </c>
      <c r="IE193" s="10" vm="36326">
        <v>640</v>
      </c>
      <c r="IF193" s="10" vm="29817">
        <v>0</v>
      </c>
      <c r="IG193" s="10" vm="64245">
        <v>887</v>
      </c>
      <c r="IH193" s="10" vm="16483">
        <v>3928</v>
      </c>
      <c r="II193" s="10" vm="54526">
        <v>4124</v>
      </c>
      <c r="IJ193" s="10" vm="9734">
        <v>0</v>
      </c>
      <c r="IK193" s="10" vm="3236">
        <v>8</v>
      </c>
      <c r="IL193" s="10" vm="52765">
        <v>-26</v>
      </c>
      <c r="IM193" s="10" vm="36097">
        <v>-3</v>
      </c>
      <c r="IN193" s="10" vm="29582">
        <v>3834</v>
      </c>
      <c r="IO193" s="81" vm="22699">
        <v>3834</v>
      </c>
      <c r="IP193" s="10" vm="16268">
        <v>0</v>
      </c>
      <c r="IQ193" s="10" vm="51409">
        <v>0</v>
      </c>
      <c r="IR193" s="10" vm="9528">
        <v>0</v>
      </c>
      <c r="IS193" s="81" vm="3017">
        <v>0</v>
      </c>
      <c r="IT193" s="10" vm="49640">
        <v>0</v>
      </c>
    </row>
    <row r="194" spans="1:254" x14ac:dyDescent="0.25">
      <c r="A194" s="8" t="s">
        <v>161</v>
      </c>
      <c r="B194" s="8" t="s">
        <v>162</v>
      </c>
      <c r="C194" s="89">
        <v>44651</v>
      </c>
      <c r="D194" s="76" vm="16059">
        <v>12</v>
      </c>
      <c r="E194" s="10" vm="9312">
        <v>45024</v>
      </c>
      <c r="F194" s="10" vm="47949">
        <v>-39619</v>
      </c>
      <c r="G194" s="10" vm="42786">
        <v>-523</v>
      </c>
      <c r="H194" s="10" vm="59732">
        <v>4882</v>
      </c>
      <c r="I194" s="10" vm="29344">
        <v>1220</v>
      </c>
      <c r="J194" s="10" vm="63531">
        <v>6102</v>
      </c>
      <c r="K194" s="10" vm="46326">
        <v>0</v>
      </c>
      <c r="L194" s="10" vm="15839">
        <v>0</v>
      </c>
      <c r="M194" s="10" vm="9095">
        <v>0</v>
      </c>
      <c r="N194" s="10" vm="44571">
        <v>43</v>
      </c>
      <c r="O194" s="10" vm="42561">
        <v>-5131</v>
      </c>
      <c r="P194" s="10" vm="35859">
        <v>-7</v>
      </c>
      <c r="Q194" s="10" vm="29146">
        <v>0</v>
      </c>
      <c r="R194" s="10" vm="22467">
        <v>0</v>
      </c>
      <c r="S194" s="10" vm="56027">
        <v>0</v>
      </c>
      <c r="T194" s="10" vm="15625">
        <v>1007</v>
      </c>
      <c r="U194" s="10" vm="8879">
        <v>0</v>
      </c>
      <c r="V194" s="10" vm="54323">
        <v>1007</v>
      </c>
      <c r="W194" s="10" vm="42344">
        <v>0</v>
      </c>
      <c r="X194" s="10" vm="35623">
        <v>0</v>
      </c>
      <c r="Y194" s="10" vm="29037">
        <v>0</v>
      </c>
      <c r="Z194" s="10" vm="22247">
        <v>4504</v>
      </c>
      <c r="AA194" s="10" vm="66139">
        <v>5511</v>
      </c>
      <c r="AB194" s="10" vm="15434">
        <v>22333</v>
      </c>
      <c r="AC194" s="10" vm="8671">
        <v>4603</v>
      </c>
      <c r="AD194" s="10" vm="51202">
        <v>26936</v>
      </c>
      <c r="AE194" s="10" vm="42127">
        <v>1528</v>
      </c>
      <c r="AF194" s="10" vm="35388">
        <v>0</v>
      </c>
      <c r="AG194" s="10" vm="28804">
        <v>452</v>
      </c>
      <c r="AH194" s="10" vm="22025">
        <v>279</v>
      </c>
      <c r="AI194" s="10" vm="49413">
        <v>29195</v>
      </c>
      <c r="AJ194" s="10" vm="15234">
        <v>7404</v>
      </c>
      <c r="AK194" s="10" vm="63263">
        <v>2552</v>
      </c>
      <c r="AL194" s="10" vm="47830">
        <v>6151</v>
      </c>
      <c r="AM194" s="10" vm="41909">
        <v>1034</v>
      </c>
      <c r="AN194" s="10" vm="35161">
        <v>0</v>
      </c>
      <c r="AO194" s="10" vm="28579">
        <v>10</v>
      </c>
      <c r="AP194" s="10" vm="21806">
        <v>51</v>
      </c>
      <c r="AQ194" s="10" vm="46102">
        <v>5447</v>
      </c>
      <c r="AR194" s="10" vm="15015">
        <v>0</v>
      </c>
      <c r="AS194" s="10" vm="8384">
        <v>1591</v>
      </c>
      <c r="AT194" s="10" vm="44343">
        <v>24240</v>
      </c>
      <c r="AU194" s="10" vm="41697">
        <v>4955</v>
      </c>
      <c r="AV194" s="10" vm="34972">
        <v>860</v>
      </c>
      <c r="AW194" s="10" vm="28353">
        <v>296517</v>
      </c>
      <c r="AX194" s="10" vm="21600">
        <v>0</v>
      </c>
      <c r="AY194" s="10" vm="55832">
        <v>9838</v>
      </c>
      <c r="AZ194" s="10" vm="14797">
        <v>3052</v>
      </c>
      <c r="BA194" s="10" vm="8165">
        <v>0</v>
      </c>
      <c r="BB194" s="10" vm="54092">
        <v>150</v>
      </c>
      <c r="BC194" s="10" vm="41468">
        <v>0</v>
      </c>
      <c r="BD194" s="10" vm="34843">
        <v>0</v>
      </c>
      <c r="BE194" s="10" vm="28123">
        <v>2628</v>
      </c>
      <c r="BF194" s="10" vm="21395">
        <v>1146</v>
      </c>
      <c r="BG194" s="10" vm="66000">
        <v>313331</v>
      </c>
      <c r="BH194" s="10" vm="14588">
        <v>936</v>
      </c>
      <c r="BI194" s="10" vm="7954">
        <v>4298</v>
      </c>
      <c r="BJ194" s="10" vm="50986">
        <v>3608</v>
      </c>
      <c r="BK194" s="10" vm="41239">
        <v>0</v>
      </c>
      <c r="BL194" s="10" vm="34609">
        <v>95</v>
      </c>
      <c r="BM194" s="10" vm="27892">
        <v>8937</v>
      </c>
      <c r="BN194" s="10" vm="21171">
        <v>9334</v>
      </c>
      <c r="BO194" s="10" vm="49188">
        <v>0</v>
      </c>
      <c r="BP194" s="10" vm="14388">
        <v>0</v>
      </c>
      <c r="BQ194" s="10" vm="7758">
        <v>12147</v>
      </c>
      <c r="BR194" s="10" vm="47607">
        <v>21481</v>
      </c>
      <c r="BS194" s="10" vm="41008">
        <v>-12544</v>
      </c>
      <c r="BT194" s="10" vm="34380">
        <v>300787</v>
      </c>
      <c r="BU194" s="10" vm="27665">
        <v>120805</v>
      </c>
      <c r="BV194" s="10" vm="20952">
        <v>0</v>
      </c>
      <c r="BW194" s="10" vm="45879">
        <v>0</v>
      </c>
      <c r="BX194" s="10" vm="14172">
        <v>134226</v>
      </c>
      <c r="BY194" s="10" vm="7600">
        <v>0</v>
      </c>
      <c r="BZ194" s="10" vm="44126">
        <v>0</v>
      </c>
      <c r="CA194" s="10" vm="40797">
        <v>77</v>
      </c>
      <c r="CB194" s="10" vm="64776">
        <v>255108</v>
      </c>
      <c r="CC194" s="10" vm="27438">
        <v>5467</v>
      </c>
      <c r="CD194" s="10" vm="20737">
        <v>0</v>
      </c>
      <c r="CE194" s="10" vm="55627">
        <v>40212</v>
      </c>
      <c r="CF194" s="10" vm="13954">
        <v>40126</v>
      </c>
      <c r="CG194" s="10" vm="7383">
        <v>0</v>
      </c>
      <c r="CH194" s="10" vm="53873">
        <v>86</v>
      </c>
      <c r="CI194" s="10" vm="40565">
        <v>0</v>
      </c>
      <c r="CJ194" s="10" vm="34005">
        <v>0</v>
      </c>
      <c r="CK194" s="10" vm="27215">
        <v>40212</v>
      </c>
      <c r="CL194" s="10" vm="20538">
        <v>443</v>
      </c>
      <c r="CM194" s="10" vm="65910">
        <v>523</v>
      </c>
      <c r="CN194" s="10" vm="63894">
        <v>0</v>
      </c>
      <c r="CO194" s="10" vm="7169">
        <v>-80</v>
      </c>
      <c r="CP194" s="10" vm="50756">
        <v>1947</v>
      </c>
      <c r="CQ194" s="10" vm="40336">
        <v>0</v>
      </c>
      <c r="CR194" s="10" vm="33771">
        <v>2095</v>
      </c>
      <c r="CS194" s="10" vm="26980">
        <v>-148</v>
      </c>
      <c r="CT194" s="10" vm="20317">
        <v>0</v>
      </c>
      <c r="CU194" s="10" vm="48963">
        <v>0</v>
      </c>
      <c r="CV194" s="10" vm="13538">
        <v>383</v>
      </c>
      <c r="CW194" s="10" vm="6963">
        <v>-383</v>
      </c>
      <c r="CX194" s="10" vm="47385">
        <v>0</v>
      </c>
      <c r="CY194" s="10" vm="40110">
        <v>0</v>
      </c>
      <c r="CZ194" s="10" vm="33538">
        <v>0</v>
      </c>
      <c r="DA194" s="10" vm="26756">
        <v>0</v>
      </c>
      <c r="DB194" s="81" vm="20097">
        <v>0</v>
      </c>
      <c r="DC194" s="81" vm="45655">
        <v>0</v>
      </c>
      <c r="DD194" s="81" vm="13319">
        <v>0</v>
      </c>
      <c r="DE194" s="81" vm="6792">
        <v>0</v>
      </c>
      <c r="DF194" s="10" vm="43905">
        <v>2370</v>
      </c>
      <c r="DG194" s="10" vm="39894">
        <v>0</v>
      </c>
      <c r="DH194" s="10" vm="33322">
        <v>729</v>
      </c>
      <c r="DI194" s="10" vm="26522">
        <v>1641</v>
      </c>
      <c r="DJ194" s="10" vm="19879">
        <v>4760</v>
      </c>
      <c r="DK194" s="10" vm="55405">
        <v>523</v>
      </c>
      <c r="DL194" s="10" vm="13099">
        <v>3207</v>
      </c>
      <c r="DM194" s="10" vm="6574">
        <v>1030</v>
      </c>
      <c r="DN194" s="10" vm="53654">
        <v>0</v>
      </c>
      <c r="DO194" s="10" vm="39664">
        <v>0</v>
      </c>
      <c r="DP194" s="10" vm="33149">
        <v>0</v>
      </c>
      <c r="DQ194" s="10" vm="26293">
        <v>0</v>
      </c>
      <c r="DR194" s="10" vm="19677">
        <v>0</v>
      </c>
      <c r="DS194" s="10" vm="52201">
        <v>0</v>
      </c>
      <c r="DT194" s="10" vm="12895">
        <v>0</v>
      </c>
      <c r="DU194" s="10" vm="6359">
        <v>0</v>
      </c>
      <c r="DV194" s="10" vm="50535">
        <v>2932</v>
      </c>
      <c r="DW194" s="10" vm="39437">
        <v>0</v>
      </c>
      <c r="DX194" s="10" vm="32914">
        <v>2976</v>
      </c>
      <c r="DY194" s="10" vm="26069">
        <v>-44</v>
      </c>
      <c r="DZ194" s="10" vm="19455">
        <v>1109</v>
      </c>
      <c r="EA194" s="10" vm="48740">
        <v>0</v>
      </c>
      <c r="EB194" s="10" vm="12690">
        <v>1131</v>
      </c>
      <c r="EC194" s="10" vm="6156">
        <v>-22</v>
      </c>
      <c r="ED194" s="10" vm="47165">
        <v>0</v>
      </c>
      <c r="EE194" s="10" vm="39209">
        <v>0</v>
      </c>
      <c r="EF194" s="10" vm="32683">
        <v>0</v>
      </c>
      <c r="EG194" s="10" vm="25843">
        <v>0</v>
      </c>
      <c r="EH194" s="81" vm="19241">
        <v>0</v>
      </c>
      <c r="EI194" s="81" vm="45434">
        <v>0</v>
      </c>
      <c r="EJ194" s="81" vm="12472">
        <v>0</v>
      </c>
      <c r="EK194" s="81" vm="5985">
        <v>0</v>
      </c>
      <c r="EL194" s="10" vm="43687">
        <v>7029</v>
      </c>
      <c r="EM194" s="10" vm="38989">
        <v>0</v>
      </c>
      <c r="EN194" s="10" vm="32469">
        <v>8065</v>
      </c>
      <c r="EO194" s="10" vm="25614">
        <v>-1036</v>
      </c>
      <c r="EP194" s="10" vm="100614">
        <v>11070</v>
      </c>
      <c r="EQ194" s="10" vm="55188">
        <v>0</v>
      </c>
      <c r="ER194" s="10" vm="12253">
        <v>12172</v>
      </c>
      <c r="ES194" s="10" vm="5770">
        <v>-1102</v>
      </c>
      <c r="ET194" s="10" vm="53438">
        <v>15830</v>
      </c>
      <c r="EU194" s="10" vm="38759">
        <v>523</v>
      </c>
      <c r="EV194" s="10" vm="32292">
        <v>15379</v>
      </c>
      <c r="EW194" s="10" vm="25382">
        <v>-72</v>
      </c>
      <c r="EX194" s="10" vm="18825">
        <v>1129</v>
      </c>
      <c r="EY194" s="10" vm="52032">
        <v>1188</v>
      </c>
      <c r="EZ194" s="10" vm="12045">
        <v>311</v>
      </c>
      <c r="FA194" s="10" vm="5555">
        <v>791</v>
      </c>
      <c r="FB194" s="10" vm="50304">
        <v>360240</v>
      </c>
      <c r="FC194" s="10" vm="38537">
        <v>0</v>
      </c>
      <c r="FD194" s="10" vm="32060">
        <v>360240</v>
      </c>
      <c r="FE194" s="10" vm="25153">
        <v>4059</v>
      </c>
      <c r="FF194" s="10" vm="18605">
        <v>4029</v>
      </c>
      <c r="FG194" s="10" vm="48517">
        <v>0</v>
      </c>
      <c r="FH194" s="10" vm="11876">
        <v>-2014</v>
      </c>
      <c r="FI194" s="10" vm="5345">
        <v>0</v>
      </c>
      <c r="FJ194" s="10" vm="46939">
        <v>-1007</v>
      </c>
      <c r="FK194" s="10" vm="38325">
        <v>-939</v>
      </c>
      <c r="FL194" s="10" vm="31829">
        <v>364368</v>
      </c>
      <c r="FM194" s="10" vm="24919">
        <v>63674</v>
      </c>
      <c r="FN194" s="10" vm="18396">
        <v>5505</v>
      </c>
      <c r="FO194" s="10" vm="45221">
        <v>0</v>
      </c>
      <c r="FP194" s="10" vm="11660">
        <v>0</v>
      </c>
      <c r="FQ194" s="10" vm="5130">
        <v>-305</v>
      </c>
      <c r="FR194" s="10" vm="43467">
        <v>0</v>
      </c>
      <c r="FS194" s="10" vm="38092">
        <v>-1023</v>
      </c>
      <c r="FT194" s="10" vm="31595">
        <v>67851</v>
      </c>
      <c r="FU194" s="10" vm="24694">
        <v>296517</v>
      </c>
      <c r="FV194" s="10" vm="18222">
        <v>296566</v>
      </c>
      <c r="FW194" s="81" vm="54970">
        <v>217</v>
      </c>
      <c r="FX194" s="81" vm="11446">
        <v>0</v>
      </c>
      <c r="FY194" s="81" vm="4930">
        <v>-102</v>
      </c>
      <c r="FZ194" s="81" vm="53221">
        <v>35</v>
      </c>
      <c r="GA194" s="81" vm="37879">
        <v>150</v>
      </c>
      <c r="GB194" s="10" vm="100658">
        <v>879</v>
      </c>
      <c r="GC194" s="10" vm="24464">
        <v>599</v>
      </c>
      <c r="GD194" s="10" vm="18001">
        <v>280</v>
      </c>
      <c r="GE194" s="10" vm="51804">
        <v>0</v>
      </c>
      <c r="GF194" s="10" vm="11227">
        <v>0</v>
      </c>
      <c r="GG194" s="10" vm="4761">
        <v>0</v>
      </c>
      <c r="GH194" s="10" vm="50089">
        <v>712</v>
      </c>
      <c r="GI194" s="10" vm="37661">
        <v>458</v>
      </c>
      <c r="GJ194" s="10" vm="31147">
        <v>254</v>
      </c>
      <c r="GK194" s="10" vm="24238">
        <v>0</v>
      </c>
      <c r="GL194" s="10" vm="17785">
        <v>0</v>
      </c>
      <c r="GM194" s="10" vm="65631">
        <v>0</v>
      </c>
      <c r="GN194" s="10" vm="11014">
        <v>0</v>
      </c>
      <c r="GO194" s="10" vm="4546">
        <v>0</v>
      </c>
      <c r="GP194" s="10" vm="46713">
        <v>0</v>
      </c>
      <c r="GQ194" s="10" vm="37432">
        <v>1366</v>
      </c>
      <c r="GR194" s="10" vm="30915">
        <v>680</v>
      </c>
      <c r="GS194" s="10" vm="24013">
        <v>686</v>
      </c>
      <c r="GT194" s="10" vm="17563">
        <v>2957</v>
      </c>
      <c r="GU194" s="10" vm="45010">
        <v>1737</v>
      </c>
      <c r="GV194" s="10" vm="10807">
        <v>1220</v>
      </c>
      <c r="GW194" s="10" vm="4329">
        <v>0</v>
      </c>
      <c r="GX194" s="81" vm="43248">
        <v>0</v>
      </c>
      <c r="GY194" s="10" vm="37207">
        <v>0</v>
      </c>
      <c r="GZ194" s="10" vm="30700">
        <v>0</v>
      </c>
      <c r="HA194" s="10" vm="23785">
        <v>0</v>
      </c>
      <c r="HB194" s="10" vm="17346">
        <v>0</v>
      </c>
      <c r="HC194" s="81" vm="54748">
        <v>0</v>
      </c>
      <c r="HD194" s="81" vm="10590">
        <v>95</v>
      </c>
      <c r="HE194" s="10" vm="4111">
        <v>95</v>
      </c>
      <c r="HF194" s="10" vm="52988">
        <v>836</v>
      </c>
      <c r="HG194" s="10" vm="36989">
        <v>1113</v>
      </c>
      <c r="HH194" s="10" vm="30516">
        <v>343</v>
      </c>
      <c r="HI194" s="10" vm="23560">
        <v>3732</v>
      </c>
      <c r="HJ194" s="10" vm="17135">
        <v>4730</v>
      </c>
      <c r="HK194" s="10" vm="51592">
        <v>0</v>
      </c>
      <c r="HL194" s="10" vm="10378">
        <v>0</v>
      </c>
      <c r="HM194" s="10" vm="3894">
        <v>0</v>
      </c>
      <c r="HN194" s="10" vm="49870">
        <v>1393</v>
      </c>
      <c r="HO194" s="10" vm="36768">
        <v>12147</v>
      </c>
      <c r="HP194" s="10" vm="30282">
        <v>0</v>
      </c>
      <c r="HQ194" s="10" vm="23327">
        <v>77</v>
      </c>
      <c r="HR194" s="10" vm="16914">
        <v>77</v>
      </c>
      <c r="HS194" s="10" vm="48136">
        <v>0</v>
      </c>
      <c r="HT194" s="10" vm="10170">
        <v>0</v>
      </c>
      <c r="HU194" s="10" vm="3680">
        <v>0</v>
      </c>
      <c r="HV194" s="10" vm="46499">
        <v>4833</v>
      </c>
      <c r="HW194" s="10" vm="36539">
        <v>125</v>
      </c>
      <c r="HX194" s="10" vm="30049">
        <v>0</v>
      </c>
      <c r="HY194" s="10" vm="23095">
        <v>227</v>
      </c>
      <c r="HZ194" s="10" vm="16697">
        <v>0</v>
      </c>
      <c r="IA194" s="10" vm="44786">
        <v>0</v>
      </c>
      <c r="IB194" s="10" vm="9951">
        <v>-54</v>
      </c>
      <c r="IC194" s="10" vm="3462">
        <v>5131</v>
      </c>
      <c r="ID194" s="10" vm="43027">
        <v>1274</v>
      </c>
      <c r="IE194" s="10" vm="36321">
        <v>5198</v>
      </c>
      <c r="IF194" s="10" vm="29815">
        <v>20813</v>
      </c>
      <c r="IG194" s="10" vm="22880">
        <v>27285</v>
      </c>
      <c r="IH194" s="10" vm="16480">
        <v>4029</v>
      </c>
      <c r="II194" s="10" vm="54532">
        <v>6550</v>
      </c>
      <c r="IJ194" s="10" vm="63336">
        <v>0</v>
      </c>
      <c r="IK194" s="10" vm="3240">
        <v>17</v>
      </c>
      <c r="IL194" s="10" vm="52769">
        <v>-37</v>
      </c>
      <c r="IM194" s="10" vm="36092">
        <v>14</v>
      </c>
      <c r="IN194" s="10" vm="29580">
        <v>5225</v>
      </c>
      <c r="IO194" s="81" vm="22695">
        <v>5263</v>
      </c>
      <c r="IP194" s="10" vm="16265">
        <v>0</v>
      </c>
      <c r="IQ194" s="10" vm="51415">
        <v>0</v>
      </c>
      <c r="IR194" s="10" vm="9532">
        <v>0</v>
      </c>
      <c r="IS194" s="81" vm="3021">
        <v>40</v>
      </c>
      <c r="IT194" s="10" vm="49645">
        <v>265</v>
      </c>
    </row>
    <row r="195" spans="1:254" x14ac:dyDescent="0.25">
      <c r="A195" s="8" t="s">
        <v>137</v>
      </c>
      <c r="B195" s="8" t="s">
        <v>18</v>
      </c>
      <c r="C195" s="89">
        <v>44651</v>
      </c>
      <c r="D195" s="76" vm="16057">
        <v>12</v>
      </c>
      <c r="E195" s="10" vm="9309">
        <v>230486</v>
      </c>
      <c r="F195" s="10" vm="65540">
        <v>-148400</v>
      </c>
      <c r="G195" s="10" vm="42798">
        <v>-29722</v>
      </c>
      <c r="H195" s="10" vm="59736">
        <v>52364</v>
      </c>
      <c r="I195" s="10" vm="29348">
        <v>13651</v>
      </c>
      <c r="J195" s="10" vm="63536">
        <v>66015</v>
      </c>
      <c r="K195" s="10" vm="46323">
        <v>0</v>
      </c>
      <c r="L195" s="10" vm="15837">
        <v>0</v>
      </c>
      <c r="M195" s="10" vm="9091">
        <v>0</v>
      </c>
      <c r="N195" s="10" vm="44567">
        <v>5980</v>
      </c>
      <c r="O195" s="10" vm="42572">
        <v>-45631</v>
      </c>
      <c r="P195" s="10" vm="35863">
        <v>2661</v>
      </c>
      <c r="Q195" s="10" vm="64432">
        <v>0</v>
      </c>
      <c r="R195" s="10" vm="22471">
        <v>0</v>
      </c>
      <c r="S195" s="10" vm="56024">
        <v>0</v>
      </c>
      <c r="T195" s="10" vm="63979">
        <v>29025</v>
      </c>
      <c r="U195" s="10" vm="8876">
        <v>-1140</v>
      </c>
      <c r="V195" s="10" vm="54321">
        <v>27885</v>
      </c>
      <c r="W195" s="10" vm="42356">
        <v>0</v>
      </c>
      <c r="X195" s="10" vm="35627">
        <v>11731</v>
      </c>
      <c r="Y195" s="10" vm="29041">
        <v>0</v>
      </c>
      <c r="Z195" s="10" vm="22252">
        <v>0</v>
      </c>
      <c r="AA195" s="10" vm="52567">
        <v>39616</v>
      </c>
      <c r="AB195" s="10" vm="15432">
        <v>136402</v>
      </c>
      <c r="AC195" s="10" vm="8668">
        <v>17505</v>
      </c>
      <c r="AD195" s="10" vm="51200">
        <v>153907</v>
      </c>
      <c r="AE195" s="10" vm="42135">
        <v>9588</v>
      </c>
      <c r="AF195" s="10" vm="35392">
        <v>0</v>
      </c>
      <c r="AG195" s="10" vm="28808">
        <v>0</v>
      </c>
      <c r="AH195" s="10" vm="22030">
        <v>867</v>
      </c>
      <c r="AI195" s="10" vm="49410">
        <v>164362</v>
      </c>
      <c r="AJ195" s="10" vm="15232">
        <v>42667</v>
      </c>
      <c r="AK195" s="10" vm="8501">
        <v>25179</v>
      </c>
      <c r="AL195" s="10" vm="47826">
        <v>29807</v>
      </c>
      <c r="AM195" s="10" vm="41916">
        <v>8093</v>
      </c>
      <c r="AN195" s="10" vm="35165">
        <v>0</v>
      </c>
      <c r="AO195" s="10" vm="28583">
        <v>-1304</v>
      </c>
      <c r="AP195" s="10" vm="21811">
        <v>0</v>
      </c>
      <c r="AQ195" s="10" vm="46100">
        <v>34065</v>
      </c>
      <c r="AR195" s="10" vm="15013">
        <v>0</v>
      </c>
      <c r="AS195" s="10" vm="8381">
        <v>0</v>
      </c>
      <c r="AT195" s="10" vm="44339">
        <v>138507</v>
      </c>
      <c r="AU195" s="10" vm="41706">
        <v>25855</v>
      </c>
      <c r="AV195" s="10" vm="64915">
        <v>1436</v>
      </c>
      <c r="AW195" s="10" vm="28357">
        <v>1975262</v>
      </c>
      <c r="AX195" s="10" vm="21605">
        <v>0</v>
      </c>
      <c r="AY195" s="10" vm="55830">
        <v>61057</v>
      </c>
      <c r="AZ195" s="10" vm="14795">
        <v>0</v>
      </c>
      <c r="BA195" s="10" vm="8160">
        <v>6958</v>
      </c>
      <c r="BB195" s="10" vm="54087">
        <v>124550</v>
      </c>
      <c r="BC195" s="10" vm="41474">
        <v>1294</v>
      </c>
      <c r="BD195" s="10" vm="34846">
        <v>5829</v>
      </c>
      <c r="BE195" s="10" vm="28127">
        <v>0</v>
      </c>
      <c r="BF195" s="10" vm="21398">
        <v>7907</v>
      </c>
      <c r="BG195" s="10" vm="65997">
        <v>2182857</v>
      </c>
      <c r="BH195" s="10" vm="14586">
        <v>12396</v>
      </c>
      <c r="BI195" s="10" vm="7949">
        <v>20598</v>
      </c>
      <c r="BJ195" s="10" vm="50981">
        <v>90392</v>
      </c>
      <c r="BK195" s="10" vm="41242">
        <v>0</v>
      </c>
      <c r="BL195" s="10" vm="34612">
        <v>290482</v>
      </c>
      <c r="BM195" s="10" vm="27896">
        <v>413868</v>
      </c>
      <c r="BN195" s="10" vm="21176">
        <v>26296</v>
      </c>
      <c r="BO195" s="10" vm="49185">
        <v>0</v>
      </c>
      <c r="BP195" s="10" vm="14386">
        <v>4063</v>
      </c>
      <c r="BQ195" s="10" vm="7755">
        <v>60674</v>
      </c>
      <c r="BR195" s="10" vm="47602">
        <v>91033</v>
      </c>
      <c r="BS195" s="10" vm="41019">
        <v>322835</v>
      </c>
      <c r="BT195" s="10" vm="34383">
        <v>2505692</v>
      </c>
      <c r="BU195" s="10" vm="27670">
        <v>1113237</v>
      </c>
      <c r="BV195" s="10" vm="20957">
        <v>0</v>
      </c>
      <c r="BW195" s="10" vm="45876">
        <v>0</v>
      </c>
      <c r="BX195" s="10" vm="14170">
        <v>728510</v>
      </c>
      <c r="BY195" s="10" vm="7596">
        <v>0</v>
      </c>
      <c r="BZ195" s="10" vm="44121">
        <v>0</v>
      </c>
      <c r="CA195" s="10" vm="40808">
        <v>8323</v>
      </c>
      <c r="CB195" s="10" vm="64777">
        <v>1850070</v>
      </c>
      <c r="CC195" s="10" vm="27443">
        <v>1069</v>
      </c>
      <c r="CD195" s="10" vm="20741">
        <v>6951</v>
      </c>
      <c r="CE195" s="10" vm="55624">
        <v>647602</v>
      </c>
      <c r="CF195" s="10" vm="13952">
        <v>647271</v>
      </c>
      <c r="CG195" s="10" vm="7380">
        <v>0</v>
      </c>
      <c r="CH195" s="10" vm="53870">
        <v>0</v>
      </c>
      <c r="CI195" s="10" vm="40575">
        <v>0</v>
      </c>
      <c r="CJ195" s="10" vm="34008">
        <v>331</v>
      </c>
      <c r="CK195" s="10" vm="27219">
        <v>647602</v>
      </c>
      <c r="CL195" s="10" vm="20542">
        <v>6528</v>
      </c>
      <c r="CM195" s="10" vm="65908">
        <v>6638</v>
      </c>
      <c r="CN195" s="10" vm="13740">
        <v>0</v>
      </c>
      <c r="CO195" s="10" vm="7165">
        <v>-110</v>
      </c>
      <c r="CP195" s="10" vm="50751">
        <v>6513</v>
      </c>
      <c r="CQ195" s="10" vm="40344">
        <v>0</v>
      </c>
      <c r="CR195" s="10" vm="33774">
        <v>6081</v>
      </c>
      <c r="CS195" s="10" vm="26984">
        <v>432</v>
      </c>
      <c r="CT195" s="10" vm="20321">
        <v>0</v>
      </c>
      <c r="CU195" s="10" vm="48959">
        <v>0</v>
      </c>
      <c r="CV195" s="10" vm="13536">
        <v>0</v>
      </c>
      <c r="CW195" s="10" vm="6960">
        <v>0</v>
      </c>
      <c r="CX195" s="10" vm="47380">
        <v>0</v>
      </c>
      <c r="CY195" s="10" vm="65121">
        <v>0</v>
      </c>
      <c r="CZ195" s="10" vm="33541">
        <v>0</v>
      </c>
      <c r="DA195" s="10" vm="26761">
        <v>0</v>
      </c>
      <c r="DB195" s="81" vm="20103">
        <v>2086</v>
      </c>
      <c r="DC195" s="81" vm="45653">
        <v>0</v>
      </c>
      <c r="DD195" s="81" vm="13317">
        <v>0</v>
      </c>
      <c r="DE195" s="81" vm="6789">
        <v>2086</v>
      </c>
      <c r="DF195" s="10" vm="43900">
        <v>1577</v>
      </c>
      <c r="DG195" s="10" vm="39901">
        <v>0</v>
      </c>
      <c r="DH195" s="10" vm="33324">
        <v>0</v>
      </c>
      <c r="DI195" s="10" vm="26527">
        <v>1577</v>
      </c>
      <c r="DJ195" s="10" vm="19883">
        <v>16704</v>
      </c>
      <c r="DK195" s="10" vm="55402">
        <v>6638</v>
      </c>
      <c r="DL195" s="10" vm="13097">
        <v>6081</v>
      </c>
      <c r="DM195" s="10" vm="6571">
        <v>3985</v>
      </c>
      <c r="DN195" s="10" vm="53651">
        <v>39291</v>
      </c>
      <c r="DO195" s="10" vm="39672">
        <v>23084</v>
      </c>
      <c r="DP195" s="10" vm="33152">
        <v>0</v>
      </c>
      <c r="DQ195" s="10" vm="26297">
        <v>16207</v>
      </c>
      <c r="DR195" s="10" vm="19681">
        <v>0</v>
      </c>
      <c r="DS195" s="10" vm="52199">
        <v>0</v>
      </c>
      <c r="DT195" s="10" vm="63863">
        <v>0</v>
      </c>
      <c r="DU195" s="10" vm="6355">
        <v>0</v>
      </c>
      <c r="DV195" s="10" vm="50530">
        <v>0</v>
      </c>
      <c r="DW195" s="10" vm="39440">
        <v>0</v>
      </c>
      <c r="DX195" s="10" vm="32917">
        <v>0</v>
      </c>
      <c r="DY195" s="10" vm="26073">
        <v>0</v>
      </c>
      <c r="DZ195" s="10" vm="19460">
        <v>3305</v>
      </c>
      <c r="EA195" s="10" vm="48737">
        <v>0</v>
      </c>
      <c r="EB195" s="10" vm="12687">
        <v>387</v>
      </c>
      <c r="EC195" s="10" vm="6153">
        <v>2918</v>
      </c>
      <c r="ED195" s="10" vm="47161">
        <v>0</v>
      </c>
      <c r="EE195" s="10" vm="39218">
        <v>0</v>
      </c>
      <c r="EF195" s="10" vm="32686">
        <v>0</v>
      </c>
      <c r="EG195" s="10" vm="25848">
        <v>0</v>
      </c>
      <c r="EH195" s="81" vm="19246">
        <v>0</v>
      </c>
      <c r="EI195" s="81" vm="45431">
        <v>0</v>
      </c>
      <c r="EJ195" s="81" vm="12469">
        <v>0</v>
      </c>
      <c r="EK195" s="81" vm="5982">
        <v>0</v>
      </c>
      <c r="EL195" s="10" vm="43682">
        <v>6824</v>
      </c>
      <c r="EM195" s="10" vm="39000">
        <v>0</v>
      </c>
      <c r="EN195" s="10" vm="32470">
        <v>3425</v>
      </c>
      <c r="EO195" s="10" vm="25618">
        <v>3399</v>
      </c>
      <c r="EP195" s="10" vm="19031">
        <v>49420</v>
      </c>
      <c r="EQ195" s="10" vm="55185">
        <v>23084</v>
      </c>
      <c r="ER195" s="10" vm="12250">
        <v>3812</v>
      </c>
      <c r="ES195" s="10" vm="5767">
        <v>22524</v>
      </c>
      <c r="ET195" s="10" vm="53433">
        <v>66124</v>
      </c>
      <c r="EU195" s="10" vm="38768">
        <v>29722</v>
      </c>
      <c r="EV195" s="10" vm="32295">
        <v>9893</v>
      </c>
      <c r="EW195" s="10" vm="25386">
        <v>26509</v>
      </c>
      <c r="EX195" s="10" vm="18828">
        <v>9532</v>
      </c>
      <c r="EY195" s="10" vm="52028">
        <v>1302</v>
      </c>
      <c r="EZ195" s="10" vm="12042">
        <v>1278</v>
      </c>
      <c r="FA195" s="10" vm="5552">
        <v>1059</v>
      </c>
      <c r="FB195" s="10" vm="50301">
        <v>2177518</v>
      </c>
      <c r="FC195" s="10" vm="38545">
        <v>0</v>
      </c>
      <c r="FD195" s="10" vm="32063">
        <v>2177518</v>
      </c>
      <c r="FE195" s="10" vm="25158">
        <v>13073</v>
      </c>
      <c r="FF195" s="10" vm="18609">
        <v>30793</v>
      </c>
      <c r="FG195" s="10" vm="100732">
        <v>0</v>
      </c>
      <c r="FH195" s="10" vm="11873">
        <v>-14313</v>
      </c>
      <c r="FI195" s="10" vm="5342">
        <v>52386</v>
      </c>
      <c r="FJ195" s="10" vm="46934">
        <v>-963</v>
      </c>
      <c r="FK195" s="10" vm="38331">
        <v>-3708</v>
      </c>
      <c r="FL195" s="10" vm="31832">
        <v>2254786</v>
      </c>
      <c r="FM195" s="10" vm="24923">
        <v>258300</v>
      </c>
      <c r="FN195" s="10" vm="18400">
        <v>24420</v>
      </c>
      <c r="FO195" s="10" vm="45218">
        <v>0</v>
      </c>
      <c r="FP195" s="10" vm="11657">
        <v>0</v>
      </c>
      <c r="FQ195" s="10" vm="5127">
        <v>-3196</v>
      </c>
      <c r="FR195" s="10" vm="43462">
        <v>0</v>
      </c>
      <c r="FS195" s="10" vm="38099">
        <v>0</v>
      </c>
      <c r="FT195" s="10" vm="31598">
        <v>279524</v>
      </c>
      <c r="FU195" s="10" vm="24699">
        <v>1975262</v>
      </c>
      <c r="FV195" s="10" vm="18226">
        <v>1919218</v>
      </c>
      <c r="FW195" s="81" vm="54968">
        <v>131308</v>
      </c>
      <c r="FX195" s="81" vm="11443">
        <v>1043</v>
      </c>
      <c r="FY195" s="81" vm="4927">
        <v>-7330</v>
      </c>
      <c r="FZ195" s="81" vm="53218">
        <v>-471</v>
      </c>
      <c r="GA195" s="81" vm="37886">
        <v>124550</v>
      </c>
      <c r="GB195" s="10" vm="31372">
        <v>25897</v>
      </c>
      <c r="GC195" s="10" vm="24469">
        <v>15076</v>
      </c>
      <c r="GD195" s="10" vm="18005">
        <v>10821</v>
      </c>
      <c r="GE195" s="10" vm="51802">
        <v>1057</v>
      </c>
      <c r="GF195" s="10" vm="11224">
        <v>466</v>
      </c>
      <c r="GG195" s="10" vm="4758">
        <v>591</v>
      </c>
      <c r="GH195" s="10" vm="50085">
        <v>0</v>
      </c>
      <c r="GI195" s="10" vm="37664">
        <v>0</v>
      </c>
      <c r="GJ195" s="10" vm="31150">
        <v>0</v>
      </c>
      <c r="GK195" s="10" vm="24242">
        <v>0</v>
      </c>
      <c r="GL195" s="10" vm="17789">
        <v>0</v>
      </c>
      <c r="GM195" s="10" vm="48305">
        <v>0</v>
      </c>
      <c r="GN195" s="10" vm="11011">
        <v>12843</v>
      </c>
      <c r="GO195" s="10" vm="4543">
        <v>10785</v>
      </c>
      <c r="GP195" s="10" vm="46709">
        <v>2058</v>
      </c>
      <c r="GQ195" s="10" vm="37443">
        <v>308</v>
      </c>
      <c r="GR195" s="10" vm="30917">
        <v>127</v>
      </c>
      <c r="GS195" s="10" vm="24018">
        <v>181</v>
      </c>
      <c r="GT195" s="10" vm="17568">
        <v>40105</v>
      </c>
      <c r="GU195" s="10" vm="45008">
        <v>26454</v>
      </c>
      <c r="GV195" s="10" vm="10804">
        <v>13651</v>
      </c>
      <c r="GW195" s="10" vm="4326">
        <v>290482</v>
      </c>
      <c r="GX195" s="81" vm="43244">
        <v>0</v>
      </c>
      <c r="GY195" s="10" vm="37219">
        <v>0</v>
      </c>
      <c r="GZ195" s="10" vm="30702">
        <v>0</v>
      </c>
      <c r="HA195" s="10" vm="23789">
        <v>0</v>
      </c>
      <c r="HB195" s="10" vm="17349">
        <v>0</v>
      </c>
      <c r="HC195" s="81" vm="54745">
        <v>0</v>
      </c>
      <c r="HD195" s="81" vm="10587">
        <v>0</v>
      </c>
      <c r="HE195" s="10" vm="4108">
        <v>290482</v>
      </c>
      <c r="HF195" s="10" vm="52984">
        <v>5419</v>
      </c>
      <c r="HG195" s="10" vm="36998">
        <v>0</v>
      </c>
      <c r="HH195" s="10" vm="30519">
        <v>150</v>
      </c>
      <c r="HI195" s="10" vm="23564">
        <v>9813</v>
      </c>
      <c r="HJ195" s="10" vm="17138">
        <v>21401</v>
      </c>
      <c r="HK195" s="10" vm="65780">
        <v>0</v>
      </c>
      <c r="HL195" s="10" vm="10375">
        <v>0</v>
      </c>
      <c r="HM195" s="10" vm="3891">
        <v>0</v>
      </c>
      <c r="HN195" s="10" vm="49867">
        <v>23891</v>
      </c>
      <c r="HO195" s="10" vm="36776">
        <v>60674</v>
      </c>
      <c r="HP195" s="10" vm="30285">
        <v>8014</v>
      </c>
      <c r="HQ195" s="10" vm="23332">
        <v>309</v>
      </c>
      <c r="HR195" s="10" vm="16919">
        <v>8323</v>
      </c>
      <c r="HS195" s="10" vm="48134">
        <v>0</v>
      </c>
      <c r="HT195" s="10" vm="10167">
        <v>6951</v>
      </c>
      <c r="HU195" s="10" vm="3677">
        <v>6951</v>
      </c>
      <c r="HV195" s="10" vm="46495">
        <v>41597</v>
      </c>
      <c r="HW195" s="10" vm="64977">
        <v>1910</v>
      </c>
      <c r="HX195" s="10" vm="30052">
        <v>0</v>
      </c>
      <c r="HY195" s="10" vm="23099">
        <v>256</v>
      </c>
      <c r="HZ195" s="10" vm="16701">
        <v>32</v>
      </c>
      <c r="IA195" s="10" vm="44783">
        <v>2412</v>
      </c>
      <c r="IB195" s="10" vm="9948">
        <v>-576</v>
      </c>
      <c r="IC195" s="10" vm="3459">
        <v>45631</v>
      </c>
      <c r="ID195" s="10" vm="43022">
        <v>1037</v>
      </c>
      <c r="IE195" s="10" vm="36327">
        <v>1862</v>
      </c>
      <c r="IF195" s="10" vm="29818">
        <v>0</v>
      </c>
      <c r="IG195" s="10" vm="22884">
        <v>2899</v>
      </c>
      <c r="IH195" s="10" vm="16484">
        <v>30793</v>
      </c>
      <c r="II195" s="10" vm="54530">
        <v>34065</v>
      </c>
      <c r="IJ195" s="10" vm="9735">
        <v>0</v>
      </c>
      <c r="IK195" s="10" vm="3237">
        <v>144</v>
      </c>
      <c r="IL195" s="10" vm="52766">
        <v>-140</v>
      </c>
      <c r="IM195" s="10" vm="36098">
        <v>683</v>
      </c>
      <c r="IN195" s="10" vm="29583">
        <v>25705</v>
      </c>
      <c r="IO195" s="81" vm="22700">
        <v>27092</v>
      </c>
      <c r="IP195" s="10" vm="16269">
        <v>0</v>
      </c>
      <c r="IQ195" s="10" vm="51413">
        <v>0</v>
      </c>
      <c r="IR195" s="10" vm="9529">
        <v>-7</v>
      </c>
      <c r="IS195" s="81" vm="3018">
        <v>226</v>
      </c>
      <c r="IT195" s="10" vm="49641">
        <v>242</v>
      </c>
    </row>
    <row r="196" spans="1:254" x14ac:dyDescent="0.25">
      <c r="A196" s="8" t="s">
        <v>43</v>
      </c>
      <c r="B196" s="8" t="s">
        <v>449</v>
      </c>
      <c r="C196" s="89">
        <v>44651</v>
      </c>
      <c r="D196" s="76" vm="16060">
        <v>12</v>
      </c>
      <c r="E196" s="10" vm="9313">
        <v>32779</v>
      </c>
      <c r="F196" s="10" vm="47950">
        <v>-26970</v>
      </c>
      <c r="G196" s="10" vm="42795">
        <v>-1667</v>
      </c>
      <c r="H196" s="10" vm="59733">
        <v>4142</v>
      </c>
      <c r="I196" s="10" vm="29345">
        <v>2523</v>
      </c>
      <c r="J196" s="10" vm="63532">
        <v>6665</v>
      </c>
      <c r="K196" s="10" vm="46327">
        <v>0</v>
      </c>
      <c r="L196" s="10" vm="15840">
        <v>0</v>
      </c>
      <c r="M196" s="10" vm="9096">
        <v>0</v>
      </c>
      <c r="N196" s="10" vm="44572">
        <v>572</v>
      </c>
      <c r="O196" s="10" vm="42570">
        <v>-9115</v>
      </c>
      <c r="P196" s="10" vm="35860">
        <v>0</v>
      </c>
      <c r="Q196" s="10" vm="64430">
        <v>0</v>
      </c>
      <c r="R196" s="10" vm="22468">
        <v>0</v>
      </c>
      <c r="S196" s="10" vm="56028">
        <v>0</v>
      </c>
      <c r="T196" s="10" vm="100601">
        <v>-1878</v>
      </c>
      <c r="U196" s="10" vm="8880">
        <v>0</v>
      </c>
      <c r="V196" s="10" vm="54324">
        <v>-1878</v>
      </c>
      <c r="W196" s="10" vm="42353">
        <v>0</v>
      </c>
      <c r="X196" s="10" vm="35624">
        <v>9843</v>
      </c>
      <c r="Y196" s="10" vm="29038">
        <v>0</v>
      </c>
      <c r="Z196" s="10" vm="22248">
        <v>0</v>
      </c>
      <c r="AA196" s="10" vm="52568">
        <v>7965</v>
      </c>
      <c r="AB196" s="10" vm="15435">
        <v>26987</v>
      </c>
      <c r="AC196" s="10" vm="8672">
        <v>505</v>
      </c>
      <c r="AD196" s="10" vm="51203">
        <v>27492</v>
      </c>
      <c r="AE196" s="10" vm="42132">
        <v>1445</v>
      </c>
      <c r="AF196" s="10" vm="35389">
        <v>456</v>
      </c>
      <c r="AG196" s="10" vm="28805">
        <v>6</v>
      </c>
      <c r="AH196" s="10" vm="22026">
        <v>36</v>
      </c>
      <c r="AI196" s="10" vm="49414">
        <v>29435</v>
      </c>
      <c r="AJ196" s="10" vm="15235">
        <v>7569</v>
      </c>
      <c r="AK196" s="10" vm="63264">
        <v>773</v>
      </c>
      <c r="AL196" s="10" vm="47831">
        <v>4743</v>
      </c>
      <c r="AM196" s="10" vm="41913">
        <v>1828</v>
      </c>
      <c r="AN196" s="10" vm="35162">
        <v>2462</v>
      </c>
      <c r="AO196" s="10" vm="28580">
        <v>73</v>
      </c>
      <c r="AP196" s="10" vm="21807">
        <v>0</v>
      </c>
      <c r="AQ196" s="10" vm="46103">
        <v>5723</v>
      </c>
      <c r="AR196" s="10" vm="15016">
        <v>0</v>
      </c>
      <c r="AS196" s="10" vm="8385">
        <v>1141</v>
      </c>
      <c r="AT196" s="10" vm="44344">
        <v>24312</v>
      </c>
      <c r="AU196" s="10" vm="41702">
        <v>5123</v>
      </c>
      <c r="AV196" s="10" vm="34973">
        <v>383</v>
      </c>
      <c r="AW196" s="10" vm="28354">
        <v>160780</v>
      </c>
      <c r="AX196" s="10" vm="21601">
        <v>0</v>
      </c>
      <c r="AY196" s="10" vm="55833">
        <v>8989</v>
      </c>
      <c r="AZ196" s="10" vm="14798">
        <v>0</v>
      </c>
      <c r="BA196" s="10" vm="8166">
        <v>0</v>
      </c>
      <c r="BB196" s="10" vm="54093">
        <v>3892</v>
      </c>
      <c r="BC196" s="10" vm="41472">
        <v>0</v>
      </c>
      <c r="BD196" s="10" vm="34844">
        <v>0</v>
      </c>
      <c r="BE196" s="10" vm="28124">
        <v>0</v>
      </c>
      <c r="BF196" s="10" vm="21396">
        <v>0</v>
      </c>
      <c r="BG196" s="10" vm="52487">
        <v>173661</v>
      </c>
      <c r="BH196" s="10" vm="14589">
        <v>9856</v>
      </c>
      <c r="BI196" s="10" vm="100568">
        <v>5397</v>
      </c>
      <c r="BJ196" s="10" vm="50987">
        <v>1457</v>
      </c>
      <c r="BK196" s="10" vm="41240">
        <v>0</v>
      </c>
      <c r="BL196" s="10" vm="34610">
        <v>15469</v>
      </c>
      <c r="BM196" s="10" vm="27893">
        <v>32179</v>
      </c>
      <c r="BN196" s="10" vm="21172">
        <v>0</v>
      </c>
      <c r="BO196" s="10" vm="49189">
        <v>0</v>
      </c>
      <c r="BP196" s="10" vm="14389">
        <v>1445</v>
      </c>
      <c r="BQ196" s="10" vm="7759">
        <v>10120</v>
      </c>
      <c r="BR196" s="10" vm="47608">
        <v>11565</v>
      </c>
      <c r="BS196" s="10" vm="41016">
        <v>20614</v>
      </c>
      <c r="BT196" s="10" vm="34381">
        <v>194275</v>
      </c>
      <c r="BU196" s="10" vm="27666">
        <v>66528</v>
      </c>
      <c r="BV196" s="10" vm="20953">
        <v>0</v>
      </c>
      <c r="BW196" s="10" vm="45880">
        <v>0</v>
      </c>
      <c r="BX196" s="10" vm="14173">
        <v>38954</v>
      </c>
      <c r="BY196" s="10" vm="7601">
        <v>0</v>
      </c>
      <c r="BZ196" s="10" vm="44127">
        <v>0</v>
      </c>
      <c r="CA196" s="10" vm="40805">
        <v>457</v>
      </c>
      <c r="CB196" s="10" vm="34179">
        <v>105939</v>
      </c>
      <c r="CC196" s="10" vm="27439">
        <v>-95</v>
      </c>
      <c r="CD196" s="10" vm="20738">
        <v>0</v>
      </c>
      <c r="CE196" s="10" vm="55628">
        <v>88431</v>
      </c>
      <c r="CF196" s="10" vm="13955">
        <v>88431</v>
      </c>
      <c r="CG196" s="10" vm="7384">
        <v>0</v>
      </c>
      <c r="CH196" s="10" vm="53874">
        <v>0</v>
      </c>
      <c r="CI196" s="10" vm="40571">
        <v>0</v>
      </c>
      <c r="CJ196" s="10" vm="34006">
        <v>0</v>
      </c>
      <c r="CK196" s="10" vm="27216">
        <v>88431</v>
      </c>
      <c r="CL196" s="10" vm="20539">
        <v>2042</v>
      </c>
      <c r="CM196" s="10" vm="52358">
        <v>1667</v>
      </c>
      <c r="CN196" s="10" vm="13742">
        <v>370</v>
      </c>
      <c r="CO196" s="10" vm="7170">
        <v>5</v>
      </c>
      <c r="CP196" s="10" vm="50757">
        <v>0</v>
      </c>
      <c r="CQ196" s="10" vm="40342">
        <v>0</v>
      </c>
      <c r="CR196" s="10" vm="33772">
        <v>0</v>
      </c>
      <c r="CS196" s="10" vm="26981">
        <v>0</v>
      </c>
      <c r="CT196" s="10" vm="20318">
        <v>685</v>
      </c>
      <c r="CU196" s="10" vm="48964">
        <v>0</v>
      </c>
      <c r="CV196" s="10" vm="13539">
        <v>765</v>
      </c>
      <c r="CW196" s="10" vm="63074">
        <v>-80</v>
      </c>
      <c r="CX196" s="10" vm="47386">
        <v>229</v>
      </c>
      <c r="CY196" s="10" vm="40114">
        <v>0</v>
      </c>
      <c r="CZ196" s="10" vm="33539">
        <v>1319</v>
      </c>
      <c r="DA196" s="10" vm="26757">
        <v>-1090</v>
      </c>
      <c r="DB196" s="81" vm="20098">
        <v>0</v>
      </c>
      <c r="DC196" s="81" vm="45656">
        <v>0</v>
      </c>
      <c r="DD196" s="81" vm="13320">
        <v>0</v>
      </c>
      <c r="DE196" s="81" vm="6793">
        <v>0</v>
      </c>
      <c r="DF196" s="10" vm="43906">
        <v>0</v>
      </c>
      <c r="DG196" s="10" vm="39898">
        <v>0</v>
      </c>
      <c r="DH196" s="10" vm="64699">
        <v>0</v>
      </c>
      <c r="DI196" s="10" vm="26523">
        <v>0</v>
      </c>
      <c r="DJ196" s="10" vm="19880">
        <v>2956</v>
      </c>
      <c r="DK196" s="10" vm="55406">
        <v>1667</v>
      </c>
      <c r="DL196" s="10" vm="13100">
        <v>2454</v>
      </c>
      <c r="DM196" s="10" vm="6575">
        <v>-1165</v>
      </c>
      <c r="DN196" s="10" vm="53655">
        <v>0</v>
      </c>
      <c r="DO196" s="10" vm="39668">
        <v>0</v>
      </c>
      <c r="DP196" s="10" vm="33150">
        <v>0</v>
      </c>
      <c r="DQ196" s="10" vm="26294">
        <v>0</v>
      </c>
      <c r="DR196" s="10" vm="19678">
        <v>0</v>
      </c>
      <c r="DS196" s="10" vm="52202">
        <v>0</v>
      </c>
      <c r="DT196" s="10" vm="63864">
        <v>0</v>
      </c>
      <c r="DU196" s="10" vm="6360">
        <v>0</v>
      </c>
      <c r="DV196" s="10" vm="50536">
        <v>0</v>
      </c>
      <c r="DW196" s="10" vm="39438">
        <v>0</v>
      </c>
      <c r="DX196" s="10" vm="32915">
        <v>0</v>
      </c>
      <c r="DY196" s="10" vm="26070">
        <v>0</v>
      </c>
      <c r="DZ196" s="10" vm="19456">
        <v>217</v>
      </c>
      <c r="EA196" s="10" vm="48741">
        <v>0</v>
      </c>
      <c r="EB196" s="10" vm="12691">
        <v>59</v>
      </c>
      <c r="EC196" s="10" vm="6157">
        <v>158</v>
      </c>
      <c r="ED196" s="10" vm="47166">
        <v>0</v>
      </c>
      <c r="EE196" s="10" vm="39215">
        <v>0</v>
      </c>
      <c r="EF196" s="10" vm="32684">
        <v>0</v>
      </c>
      <c r="EG196" s="10" vm="25844">
        <v>0</v>
      </c>
      <c r="EH196" s="81" vm="19242">
        <v>0</v>
      </c>
      <c r="EI196" s="81" vm="45435">
        <v>0</v>
      </c>
      <c r="EJ196" s="81" vm="12473">
        <v>0</v>
      </c>
      <c r="EK196" s="81" vm="5986">
        <v>0</v>
      </c>
      <c r="EL196" s="10" vm="43688">
        <v>171</v>
      </c>
      <c r="EM196" s="10" vm="38997">
        <v>0</v>
      </c>
      <c r="EN196" s="10" vm="64616">
        <v>145</v>
      </c>
      <c r="EO196" s="10" vm="25615">
        <v>26</v>
      </c>
      <c r="EP196" s="10" vm="19028">
        <v>388</v>
      </c>
      <c r="EQ196" s="10" vm="55189">
        <v>0</v>
      </c>
      <c r="ER196" s="10" vm="12254">
        <v>204</v>
      </c>
      <c r="ES196" s="10" vm="5771">
        <v>184</v>
      </c>
      <c r="ET196" s="10" vm="53439">
        <v>3344</v>
      </c>
      <c r="EU196" s="10" vm="38766">
        <v>1667</v>
      </c>
      <c r="EV196" s="10" vm="32293">
        <v>2658</v>
      </c>
      <c r="EW196" s="10" vm="25383">
        <v>-981</v>
      </c>
      <c r="EX196" s="10" vm="18826">
        <v>1712</v>
      </c>
      <c r="EY196" s="10" vm="52033">
        <v>899</v>
      </c>
      <c r="EZ196" s="10" vm="63837">
        <v>1216</v>
      </c>
      <c r="FA196" s="10" vm="5556">
        <v>899</v>
      </c>
      <c r="FB196" s="10" vm="50305">
        <v>202731</v>
      </c>
      <c r="FC196" s="10" vm="38542">
        <v>0</v>
      </c>
      <c r="FD196" s="10" vm="32061">
        <v>202731</v>
      </c>
      <c r="FE196" s="10" vm="25154">
        <v>18734</v>
      </c>
      <c r="FF196" s="10" vm="18606">
        <v>1122</v>
      </c>
      <c r="FG196" s="10" vm="48518">
        <v>0</v>
      </c>
      <c r="FH196" s="10" vm="11877">
        <v>-1584</v>
      </c>
      <c r="FI196" s="10" vm="5346">
        <v>0</v>
      </c>
      <c r="FJ196" s="10" vm="46940">
        <v>-113</v>
      </c>
      <c r="FK196" s="10" vm="38329">
        <v>329</v>
      </c>
      <c r="FL196" s="10" vm="31830">
        <v>221219</v>
      </c>
      <c r="FM196" s="10" vm="24920">
        <v>55682</v>
      </c>
      <c r="FN196" s="10" vm="18397">
        <v>5723</v>
      </c>
      <c r="FO196" s="10" vm="45222">
        <v>0</v>
      </c>
      <c r="FP196" s="10" vm="11661">
        <v>0</v>
      </c>
      <c r="FQ196" s="10" vm="5131">
        <v>-705</v>
      </c>
      <c r="FR196" s="10" vm="43468">
        <v>-261</v>
      </c>
      <c r="FS196" s="10" vm="38097">
        <v>0</v>
      </c>
      <c r="FT196" s="10" vm="31596">
        <v>60439</v>
      </c>
      <c r="FU196" s="10" vm="24695">
        <v>160780</v>
      </c>
      <c r="FV196" s="10" vm="18223">
        <v>147049</v>
      </c>
      <c r="FW196" s="81" vm="54971">
        <v>4042</v>
      </c>
      <c r="FX196" s="81" vm="11447">
        <v>0</v>
      </c>
      <c r="FY196" s="81" vm="4931">
        <v>0</v>
      </c>
      <c r="FZ196" s="81" vm="53222">
        <v>-149</v>
      </c>
      <c r="GA196" s="81" vm="37883">
        <v>3893</v>
      </c>
      <c r="GB196" s="10" vm="31370">
        <v>0</v>
      </c>
      <c r="GC196" s="10" vm="24465">
        <v>0</v>
      </c>
      <c r="GD196" s="10" vm="18002">
        <v>0</v>
      </c>
      <c r="GE196" s="10" vm="51805">
        <v>3097</v>
      </c>
      <c r="GF196" s="10" vm="11228">
        <v>626</v>
      </c>
      <c r="GG196" s="10" vm="4762">
        <v>2471</v>
      </c>
      <c r="GH196" s="10" vm="50090">
        <v>0</v>
      </c>
      <c r="GI196" s="10" vm="37662">
        <v>0</v>
      </c>
      <c r="GJ196" s="10" vm="31148">
        <v>0</v>
      </c>
      <c r="GK196" s="10" vm="24239">
        <v>0</v>
      </c>
      <c r="GL196" s="10" vm="17786">
        <v>0</v>
      </c>
      <c r="GM196" s="10" vm="48307">
        <v>0</v>
      </c>
      <c r="GN196" s="10" vm="11015">
        <v>0</v>
      </c>
      <c r="GO196" s="10" vm="4547">
        <v>0</v>
      </c>
      <c r="GP196" s="10" vm="46714">
        <v>0</v>
      </c>
      <c r="GQ196" s="10" vm="37440">
        <v>186</v>
      </c>
      <c r="GR196" s="10" vm="30916">
        <v>134</v>
      </c>
      <c r="GS196" s="10" vm="24014">
        <v>52</v>
      </c>
      <c r="GT196" s="10" vm="17564">
        <v>3283</v>
      </c>
      <c r="GU196" s="10" vm="45011">
        <v>760</v>
      </c>
      <c r="GV196" s="10" vm="10808">
        <v>2523</v>
      </c>
      <c r="GW196" s="10" vm="4330">
        <v>465</v>
      </c>
      <c r="GX196" s="81" vm="43249">
        <v>14899</v>
      </c>
      <c r="GY196" s="10" vm="37216">
        <v>0</v>
      </c>
      <c r="GZ196" s="10" vm="30701">
        <v>0</v>
      </c>
      <c r="HA196" s="10" vm="23786">
        <v>0</v>
      </c>
      <c r="HB196" s="10" vm="17347">
        <v>0</v>
      </c>
      <c r="HC196" s="81" vm="54749">
        <v>0</v>
      </c>
      <c r="HD196" s="81" vm="10591">
        <v>104</v>
      </c>
      <c r="HE196" s="10" vm="4112">
        <v>15468</v>
      </c>
      <c r="HF196" s="10" vm="52989">
        <v>481</v>
      </c>
      <c r="HG196" s="10" vm="36996">
        <v>813</v>
      </c>
      <c r="HH196" s="10" vm="30517">
        <v>2173</v>
      </c>
      <c r="HI196" s="10" vm="23561">
        <v>33</v>
      </c>
      <c r="HJ196" s="10" vm="17136">
        <v>1785</v>
      </c>
      <c r="HK196" s="10" vm="51593">
        <v>0</v>
      </c>
      <c r="HL196" s="10" vm="10379">
        <v>0</v>
      </c>
      <c r="HM196" s="10" vm="3895">
        <v>0</v>
      </c>
      <c r="HN196" s="10" vm="49871">
        <v>4835</v>
      </c>
      <c r="HO196" s="10" vm="36773">
        <v>10120</v>
      </c>
      <c r="HP196" s="10" vm="30283">
        <v>361</v>
      </c>
      <c r="HQ196" s="10" vm="23328">
        <v>95</v>
      </c>
      <c r="HR196" s="10" vm="16915">
        <v>456</v>
      </c>
      <c r="HS196" s="10" vm="48137">
        <v>0</v>
      </c>
      <c r="HT196" s="10" vm="10171">
        <v>0</v>
      </c>
      <c r="HU196" s="10" vm="3681">
        <v>0</v>
      </c>
      <c r="HV196" s="10" vm="46500">
        <v>2043</v>
      </c>
      <c r="HW196" s="10" vm="36543">
        <v>392</v>
      </c>
      <c r="HX196" s="10" vm="30050">
        <v>0</v>
      </c>
      <c r="HY196" s="10" vm="23096">
        <v>7584</v>
      </c>
      <c r="HZ196" s="10" vm="16698">
        <v>0</v>
      </c>
      <c r="IA196" s="10" vm="44787">
        <v>194</v>
      </c>
      <c r="IB196" s="10" vm="9952">
        <v>-1098</v>
      </c>
      <c r="IC196" s="10" vm="3463">
        <v>9115</v>
      </c>
      <c r="ID196" s="10" vm="43028">
        <v>363</v>
      </c>
      <c r="IE196" s="10" vm="36325">
        <v>1065</v>
      </c>
      <c r="IF196" s="10" vm="29816">
        <v>0</v>
      </c>
      <c r="IG196" s="10" vm="22881">
        <v>1428</v>
      </c>
      <c r="IH196" s="10" vm="16481">
        <v>1122</v>
      </c>
      <c r="II196" s="10" vm="54533">
        <v>6454</v>
      </c>
      <c r="IJ196" s="10" vm="9738">
        <v>0</v>
      </c>
      <c r="IK196" s="10" vm="3241">
        <v>191</v>
      </c>
      <c r="IL196" s="10" vm="52770">
        <v>-23</v>
      </c>
      <c r="IM196" s="10" vm="36095">
        <v>-2</v>
      </c>
      <c r="IN196" s="10" vm="29581">
        <v>6100</v>
      </c>
      <c r="IO196" s="81" vm="22696">
        <v>6100</v>
      </c>
      <c r="IP196" s="10" vm="16266">
        <v>0</v>
      </c>
      <c r="IQ196" s="10" vm="51416">
        <v>0</v>
      </c>
      <c r="IR196" s="10" vm="9533">
        <v>-2</v>
      </c>
      <c r="IS196" s="81" vm="3022">
        <v>24</v>
      </c>
      <c r="IT196" s="10" vm="49646">
        <v>24</v>
      </c>
    </row>
    <row r="197" spans="1:254" x14ac:dyDescent="0.25">
      <c r="A197" s="8" t="s">
        <v>508</v>
      </c>
      <c r="B197" s="8" t="s">
        <v>199</v>
      </c>
      <c r="C197" s="89">
        <v>44651</v>
      </c>
      <c r="D197" s="76" vm="16058">
        <v>12</v>
      </c>
      <c r="E197" s="10" vm="9310">
        <v>409244</v>
      </c>
      <c r="F197" s="10" vm="47948">
        <v>-247137</v>
      </c>
      <c r="G197" s="10" vm="42799">
        <v>-46314</v>
      </c>
      <c r="H197" s="10" vm="59737">
        <v>115793</v>
      </c>
      <c r="I197" s="10" vm="29349">
        <v>15421</v>
      </c>
      <c r="J197" s="10" vm="63537">
        <v>131214</v>
      </c>
      <c r="K197" s="10" vm="46324">
        <v>0</v>
      </c>
      <c r="L197" s="10" vm="15838">
        <v>5977</v>
      </c>
      <c r="M197" s="10" vm="9092">
        <v>0</v>
      </c>
      <c r="N197" s="10" vm="44568">
        <v>4531</v>
      </c>
      <c r="O197" s="10" vm="42573">
        <v>-63348</v>
      </c>
      <c r="P197" s="10" vm="35864">
        <v>7333</v>
      </c>
      <c r="Q197" s="10" vm="64433">
        <v>-82</v>
      </c>
      <c r="R197" s="10" vm="22472">
        <v>0</v>
      </c>
      <c r="S197" s="10" vm="56025">
        <v>0</v>
      </c>
      <c r="T197" s="10" vm="15624">
        <v>85625</v>
      </c>
      <c r="U197" s="10" vm="8877">
        <v>0</v>
      </c>
      <c r="V197" s="10" vm="54322">
        <v>85625</v>
      </c>
      <c r="W197" s="10" vm="42357">
        <v>0</v>
      </c>
      <c r="X197" s="10" vm="35628">
        <v>13599</v>
      </c>
      <c r="Y197" s="10" vm="29042">
        <v>21716</v>
      </c>
      <c r="Z197" s="10" vm="22253">
        <v>0</v>
      </c>
      <c r="AA197" s="10" vm="66138">
        <v>120940</v>
      </c>
      <c r="AB197" s="10" vm="15433">
        <v>316647</v>
      </c>
      <c r="AC197" s="10" vm="8669">
        <v>17074</v>
      </c>
      <c r="AD197" s="10" vm="51201">
        <v>333721</v>
      </c>
      <c r="AE197" s="10" vm="42136">
        <v>2886</v>
      </c>
      <c r="AF197" s="10" vm="35393">
        <v>266</v>
      </c>
      <c r="AG197" s="10" vm="28809">
        <v>0</v>
      </c>
      <c r="AH197" s="10" vm="22031">
        <v>0</v>
      </c>
      <c r="AI197" s="10" vm="49411">
        <v>336873</v>
      </c>
      <c r="AJ197" s="10" vm="15233">
        <v>78242</v>
      </c>
      <c r="AK197" s="10" vm="63260">
        <v>19622</v>
      </c>
      <c r="AL197" s="10" vm="47827">
        <v>50974</v>
      </c>
      <c r="AM197" s="10" vm="41917">
        <v>36871</v>
      </c>
      <c r="AN197" s="10" vm="64956">
        <v>2059</v>
      </c>
      <c r="AO197" s="10" vm="28584">
        <v>75</v>
      </c>
      <c r="AP197" s="10" vm="21812">
        <v>0</v>
      </c>
      <c r="AQ197" s="10" vm="46101">
        <v>43384</v>
      </c>
      <c r="AR197" s="10" vm="15014">
        <v>1001</v>
      </c>
      <c r="AS197" s="10" vm="8382">
        <v>5768</v>
      </c>
      <c r="AT197" s="10" vm="44340">
        <v>237996</v>
      </c>
      <c r="AU197" s="10" vm="41707">
        <v>98877</v>
      </c>
      <c r="AV197" s="10" vm="64916">
        <v>5715</v>
      </c>
      <c r="AW197" s="10" vm="28358">
        <v>4206483</v>
      </c>
      <c r="AX197" s="10" vm="21606">
        <v>0</v>
      </c>
      <c r="AY197" s="10" vm="55831">
        <v>40008</v>
      </c>
      <c r="AZ197" s="10" vm="14796">
        <v>0</v>
      </c>
      <c r="BA197" s="10" vm="8161">
        <v>10238</v>
      </c>
      <c r="BB197" s="10" vm="54088">
        <v>131810</v>
      </c>
      <c r="BC197" s="10" vm="41475">
        <v>0</v>
      </c>
      <c r="BD197" s="10" vm="34847">
        <v>0</v>
      </c>
      <c r="BE197" s="10" vm="28128">
        <v>1648</v>
      </c>
      <c r="BF197" s="10" vm="21399">
        <v>5529</v>
      </c>
      <c r="BG197" s="10" vm="65998">
        <v>4395716</v>
      </c>
      <c r="BH197" s="10" vm="14587">
        <v>50355</v>
      </c>
      <c r="BI197" s="10" vm="7950">
        <v>99994</v>
      </c>
      <c r="BJ197" s="10" vm="50982">
        <v>53590</v>
      </c>
      <c r="BK197" s="10" vm="41243">
        <v>0</v>
      </c>
      <c r="BL197" s="10" vm="34613">
        <v>60052</v>
      </c>
      <c r="BM197" s="10" vm="27897">
        <v>263991</v>
      </c>
      <c r="BN197" s="10" vm="21177">
        <v>31914</v>
      </c>
      <c r="BO197" s="10" vm="49186">
        <v>0</v>
      </c>
      <c r="BP197" s="10" vm="14387">
        <v>31757</v>
      </c>
      <c r="BQ197" s="10" vm="7756">
        <v>120461</v>
      </c>
      <c r="BR197" s="10" vm="47603">
        <v>184132</v>
      </c>
      <c r="BS197" s="10" vm="41020">
        <v>79859</v>
      </c>
      <c r="BT197" s="10" vm="34384">
        <v>4475575</v>
      </c>
      <c r="BU197" s="10" vm="27671">
        <v>2006717</v>
      </c>
      <c r="BV197" s="10" vm="20958">
        <v>0</v>
      </c>
      <c r="BW197" s="10" vm="45877">
        <v>2711</v>
      </c>
      <c r="BX197" s="10" vm="14171">
        <v>342005</v>
      </c>
      <c r="BY197" s="10" vm="7597">
        <v>10238</v>
      </c>
      <c r="BZ197" s="10" vm="44122">
        <v>60104</v>
      </c>
      <c r="CA197" s="10" vm="40809">
        <v>5397</v>
      </c>
      <c r="CB197" s="10" vm="34181">
        <v>2427172</v>
      </c>
      <c r="CC197" s="10" vm="27444">
        <v>49287</v>
      </c>
      <c r="CD197" s="10" vm="20742">
        <v>7412</v>
      </c>
      <c r="CE197" s="10" vm="55625">
        <v>1991704</v>
      </c>
      <c r="CF197" s="10" vm="13953">
        <v>1467830</v>
      </c>
      <c r="CG197" s="10" vm="7381">
        <v>548740</v>
      </c>
      <c r="CH197" s="10" vm="53871">
        <v>0</v>
      </c>
      <c r="CI197" s="10" vm="40576">
        <v>-24866</v>
      </c>
      <c r="CJ197" s="10" vm="34009">
        <v>0</v>
      </c>
      <c r="CK197" s="10" vm="27220">
        <v>1991704</v>
      </c>
      <c r="CL197" s="10" vm="20543">
        <v>56847</v>
      </c>
      <c r="CM197" s="10" vm="65909">
        <v>46314</v>
      </c>
      <c r="CN197" s="10" vm="13741">
        <v>0</v>
      </c>
      <c r="CO197" s="10" vm="7166">
        <v>10533</v>
      </c>
      <c r="CP197" s="10" vm="50752">
        <v>184</v>
      </c>
      <c r="CQ197" s="10" vm="40345">
        <v>0</v>
      </c>
      <c r="CR197" s="10" vm="33775">
        <v>0</v>
      </c>
      <c r="CS197" s="10" vm="26985">
        <v>184</v>
      </c>
      <c r="CT197" s="10" vm="20322">
        <v>34</v>
      </c>
      <c r="CU197" s="10" vm="48960">
        <v>0</v>
      </c>
      <c r="CV197" s="10" vm="13537">
        <v>29</v>
      </c>
      <c r="CW197" s="10" vm="63073">
        <v>5</v>
      </c>
      <c r="CX197" s="10" vm="47381">
        <v>152</v>
      </c>
      <c r="CY197" s="10" vm="40117">
        <v>0</v>
      </c>
      <c r="CZ197" s="10" vm="33542">
        <v>2405</v>
      </c>
      <c r="DA197" s="10" vm="26762">
        <v>-2253</v>
      </c>
      <c r="DB197" s="81" vm="20104">
        <v>0</v>
      </c>
      <c r="DC197" s="81" vm="45654">
        <v>0</v>
      </c>
      <c r="DD197" s="81" vm="13318">
        <v>0</v>
      </c>
      <c r="DE197" s="81" vm="6790">
        <v>0</v>
      </c>
      <c r="DF197" s="10" vm="43901">
        <v>2013</v>
      </c>
      <c r="DG197" s="10" vm="39902">
        <v>0</v>
      </c>
      <c r="DH197" s="10" vm="33325">
        <v>569</v>
      </c>
      <c r="DI197" s="10" vm="26528">
        <v>1444</v>
      </c>
      <c r="DJ197" s="10" vm="19884">
        <v>59230</v>
      </c>
      <c r="DK197" s="10" vm="55403">
        <v>46314</v>
      </c>
      <c r="DL197" s="10" vm="13098">
        <v>3003</v>
      </c>
      <c r="DM197" s="10" vm="6572">
        <v>9913</v>
      </c>
      <c r="DN197" s="10" vm="53652">
        <v>0</v>
      </c>
      <c r="DO197" s="10" vm="39673">
        <v>0</v>
      </c>
      <c r="DP197" s="10" vm="33153">
        <v>0</v>
      </c>
      <c r="DQ197" s="10" vm="26298">
        <v>0</v>
      </c>
      <c r="DR197" s="10" vm="19682">
        <v>0</v>
      </c>
      <c r="DS197" s="10" vm="52200">
        <v>0</v>
      </c>
      <c r="DT197" s="10" vm="12894">
        <v>0</v>
      </c>
      <c r="DU197" s="10" vm="6356">
        <v>0</v>
      </c>
      <c r="DV197" s="10" vm="50531">
        <v>0</v>
      </c>
      <c r="DW197" s="10" vm="39441">
        <v>0</v>
      </c>
      <c r="DX197" s="10" vm="32918">
        <v>0</v>
      </c>
      <c r="DY197" s="10" vm="26074">
        <v>0</v>
      </c>
      <c r="DZ197" s="10" vm="19461">
        <v>7203</v>
      </c>
      <c r="EA197" s="10" vm="48738">
        <v>0</v>
      </c>
      <c r="EB197" s="10" vm="12688">
        <v>5090</v>
      </c>
      <c r="EC197" s="10" vm="6154">
        <v>2113</v>
      </c>
      <c r="ED197" s="10" vm="47162">
        <v>0</v>
      </c>
      <c r="EE197" s="10" vm="39219">
        <v>0</v>
      </c>
      <c r="EF197" s="10" vm="32687">
        <v>0</v>
      </c>
      <c r="EG197" s="10" vm="25849">
        <v>0</v>
      </c>
      <c r="EH197" s="81" vm="19247">
        <v>0</v>
      </c>
      <c r="EI197" s="81" vm="45432">
        <v>0</v>
      </c>
      <c r="EJ197" s="81" vm="12470">
        <v>0</v>
      </c>
      <c r="EK197" s="81" vm="5983">
        <v>0</v>
      </c>
      <c r="EL197" s="10" vm="43683">
        <v>5938</v>
      </c>
      <c r="EM197" s="10" vm="39001">
        <v>0</v>
      </c>
      <c r="EN197" s="10" vm="32471">
        <v>1048</v>
      </c>
      <c r="EO197" s="10" vm="25619">
        <v>4890</v>
      </c>
      <c r="EP197" s="10" vm="19032">
        <v>13141</v>
      </c>
      <c r="EQ197" s="10" vm="55186">
        <v>0</v>
      </c>
      <c r="ER197" s="10" vm="12251">
        <v>6138</v>
      </c>
      <c r="ES197" s="10" vm="5768">
        <v>7003</v>
      </c>
      <c r="ET197" s="10" vm="53434">
        <v>72371</v>
      </c>
      <c r="EU197" s="10" vm="38769">
        <v>46314</v>
      </c>
      <c r="EV197" s="10" vm="32296">
        <v>9141</v>
      </c>
      <c r="EW197" s="10" vm="25387">
        <v>16916</v>
      </c>
      <c r="EX197" s="10" vm="18829">
        <v>9355</v>
      </c>
      <c r="EY197" s="10" vm="52029">
        <v>2773</v>
      </c>
      <c r="EZ197" s="10" vm="12043">
        <v>4509</v>
      </c>
      <c r="FA197" s="10" vm="5553">
        <v>2773</v>
      </c>
      <c r="FB197" s="10" vm="50302">
        <v>4472947</v>
      </c>
      <c r="FC197" s="10" vm="38546">
        <v>0</v>
      </c>
      <c r="FD197" s="10" vm="32064">
        <v>4472947</v>
      </c>
      <c r="FE197" s="10" vm="25159">
        <v>221266</v>
      </c>
      <c r="FF197" s="10" vm="18610">
        <v>28632</v>
      </c>
      <c r="FG197" s="10" vm="48515">
        <v>0</v>
      </c>
      <c r="FH197" s="10" vm="11874">
        <v>-32257</v>
      </c>
      <c r="FI197" s="10" vm="5343">
        <v>0</v>
      </c>
      <c r="FJ197" s="10" vm="46935">
        <v>0</v>
      </c>
      <c r="FK197" s="10" vm="38332">
        <v>0</v>
      </c>
      <c r="FL197" s="10" vm="31833">
        <v>4690588</v>
      </c>
      <c r="FM197" s="10" vm="24924">
        <v>444482</v>
      </c>
      <c r="FN197" s="10" vm="18401">
        <v>42583</v>
      </c>
      <c r="FO197" s="10" vm="45219">
        <v>1001</v>
      </c>
      <c r="FP197" s="10" vm="11658">
        <v>0</v>
      </c>
      <c r="FQ197" s="10" vm="5128">
        <v>-3961</v>
      </c>
      <c r="FR197" s="10" vm="43463">
        <v>0</v>
      </c>
      <c r="FS197" s="10" vm="38100">
        <v>0</v>
      </c>
      <c r="FT197" s="10" vm="31599">
        <v>484105</v>
      </c>
      <c r="FU197" s="10" vm="24700">
        <v>4206483</v>
      </c>
      <c r="FV197" s="10" vm="18227">
        <v>4028465</v>
      </c>
      <c r="FW197" s="81" vm="54969">
        <v>130319</v>
      </c>
      <c r="FX197" s="81" vm="11444">
        <v>10119</v>
      </c>
      <c r="FY197" s="81" vm="4928">
        <v>-15961</v>
      </c>
      <c r="FZ197" s="81" vm="53219">
        <v>7333</v>
      </c>
      <c r="GA197" s="81" vm="37887">
        <v>131810</v>
      </c>
      <c r="GB197" s="10" vm="64548">
        <v>22506</v>
      </c>
      <c r="GC197" s="10" vm="24470">
        <v>12464</v>
      </c>
      <c r="GD197" s="10" vm="18006">
        <v>10042</v>
      </c>
      <c r="GE197" s="10" vm="51803">
        <v>1284</v>
      </c>
      <c r="GF197" s="10" vm="11225">
        <v>443</v>
      </c>
      <c r="GG197" s="10" vm="4759">
        <v>841</v>
      </c>
      <c r="GH197" s="10" vm="50086">
        <v>456</v>
      </c>
      <c r="GI197" s="10" vm="37665">
        <v>238</v>
      </c>
      <c r="GJ197" s="10" vm="31151">
        <v>218</v>
      </c>
      <c r="GK197" s="10" vm="24243">
        <v>0</v>
      </c>
      <c r="GL197" s="10" vm="17790">
        <v>0</v>
      </c>
      <c r="GM197" s="10" vm="65630">
        <v>0</v>
      </c>
      <c r="GN197" s="10" vm="11012">
        <v>14486</v>
      </c>
      <c r="GO197" s="10" vm="4544">
        <v>11629</v>
      </c>
      <c r="GP197" s="10" vm="46710">
        <v>2857</v>
      </c>
      <c r="GQ197" s="10" vm="37444">
        <v>18860</v>
      </c>
      <c r="GR197" s="10" vm="30918">
        <v>17397</v>
      </c>
      <c r="GS197" s="10" vm="24019">
        <v>1463</v>
      </c>
      <c r="GT197" s="10" vm="17569">
        <v>57592</v>
      </c>
      <c r="GU197" s="10" vm="45009">
        <v>42171</v>
      </c>
      <c r="GV197" s="10" vm="10805">
        <v>15421</v>
      </c>
      <c r="GW197" s="10" vm="4327">
        <v>56143</v>
      </c>
      <c r="GX197" s="81" vm="43245">
        <v>0</v>
      </c>
      <c r="GY197" s="10" vm="37220">
        <v>0</v>
      </c>
      <c r="GZ197" s="10" vm="30703">
        <v>365</v>
      </c>
      <c r="HA197" s="10" vm="23790">
        <v>0</v>
      </c>
      <c r="HB197" s="10" vm="17350">
        <v>0</v>
      </c>
      <c r="HC197" s="81" vm="54746">
        <v>0</v>
      </c>
      <c r="HD197" s="81" vm="10588">
        <v>3544</v>
      </c>
      <c r="HE197" s="10" vm="4109">
        <v>60052</v>
      </c>
      <c r="HF197" s="10" vm="52985">
        <v>21260</v>
      </c>
      <c r="HG197" s="10" vm="36999">
        <v>11091</v>
      </c>
      <c r="HH197" s="10" vm="30520">
        <v>24226</v>
      </c>
      <c r="HI197" s="10" vm="23565">
        <v>19914</v>
      </c>
      <c r="HJ197" s="10" vm="17139">
        <v>23612</v>
      </c>
      <c r="HK197" s="10" vm="51590">
        <v>0</v>
      </c>
      <c r="HL197" s="10" vm="10376">
        <v>0</v>
      </c>
      <c r="HM197" s="10" vm="3892">
        <v>0</v>
      </c>
      <c r="HN197" s="10" vm="49868">
        <v>20359</v>
      </c>
      <c r="HO197" s="10" vm="36777">
        <v>120462</v>
      </c>
      <c r="HP197" s="10" vm="30286">
        <v>4784</v>
      </c>
      <c r="HQ197" s="10" vm="23333">
        <v>613</v>
      </c>
      <c r="HR197" s="10" vm="16920">
        <v>5397</v>
      </c>
      <c r="HS197" s="10" vm="48135">
        <v>0</v>
      </c>
      <c r="HT197" s="10" vm="10168">
        <v>7412</v>
      </c>
      <c r="HU197" s="10" vm="3678">
        <v>7412</v>
      </c>
      <c r="HV197" s="10" vm="46496">
        <v>70946</v>
      </c>
      <c r="HW197" s="10" vm="36545">
        <v>0</v>
      </c>
      <c r="HX197" s="10" vm="30053">
        <v>0</v>
      </c>
      <c r="HY197" s="10" vm="23100">
        <v>1378</v>
      </c>
      <c r="HZ197" s="10" vm="16702">
        <v>22</v>
      </c>
      <c r="IA197" s="10" vm="44784">
        <v>0</v>
      </c>
      <c r="IB197" s="10" vm="9949">
        <v>-8998</v>
      </c>
      <c r="IC197" s="10" vm="3460">
        <v>63348</v>
      </c>
      <c r="ID197" s="10" vm="43023">
        <v>4313</v>
      </c>
      <c r="IE197" s="10" vm="36328">
        <v>13318</v>
      </c>
      <c r="IF197" s="10" vm="29819">
        <v>23332</v>
      </c>
      <c r="IG197" s="10" vm="22885">
        <v>40963</v>
      </c>
      <c r="IH197" s="10" vm="16485">
        <v>28632</v>
      </c>
      <c r="II197" s="10" vm="54531">
        <v>49016</v>
      </c>
      <c r="IJ197" s="10" vm="9736">
        <v>1001</v>
      </c>
      <c r="IK197" s="10" vm="3238">
        <v>1116</v>
      </c>
      <c r="IL197" s="10" vm="52767">
        <v>-209</v>
      </c>
      <c r="IM197" s="10" vm="36099">
        <v>-162</v>
      </c>
      <c r="IN197" s="10" vm="29584">
        <v>56312</v>
      </c>
      <c r="IO197" s="81" vm="22701">
        <v>56363</v>
      </c>
      <c r="IP197" s="10" vm="16270">
        <v>0</v>
      </c>
      <c r="IQ197" s="10" vm="51414">
        <v>-81</v>
      </c>
      <c r="IR197" s="10" vm="9530">
        <v>-111</v>
      </c>
      <c r="IS197" s="81" vm="3019">
        <v>444</v>
      </c>
      <c r="IT197" s="10" vm="49642">
        <v>1454</v>
      </c>
    </row>
    <row r="198" spans="1:254" x14ac:dyDescent="0.25">
      <c r="A198" s="8" t="s">
        <v>0</v>
      </c>
      <c r="B198" s="8" t="s">
        <v>323</v>
      </c>
      <c r="C198" s="89">
        <v>44651</v>
      </c>
      <c r="D198" s="76" vm="16061">
        <v>12</v>
      </c>
      <c r="E198" s="10" vm="9314">
        <v>118837</v>
      </c>
      <c r="F198" s="10" vm="65542">
        <v>-118631</v>
      </c>
      <c r="G198" s="10" vm="42796">
        <v>0</v>
      </c>
      <c r="H198" s="10" vm="59734">
        <v>206</v>
      </c>
      <c r="I198" s="10" vm="29346">
        <v>0</v>
      </c>
      <c r="J198" s="10" vm="63533">
        <v>206</v>
      </c>
      <c r="K198" s="10" vm="46328">
        <v>0</v>
      </c>
      <c r="L198" s="10" vm="15841">
        <v>0</v>
      </c>
      <c r="M198" s="10" vm="9097">
        <v>0</v>
      </c>
      <c r="N198" s="10" vm="44573">
        <v>21</v>
      </c>
      <c r="O198" s="10" vm="42571">
        <v>-216</v>
      </c>
      <c r="P198" s="10" vm="35861">
        <v>0</v>
      </c>
      <c r="Q198" s="10" vm="29147">
        <v>0</v>
      </c>
      <c r="R198" s="10" vm="22469">
        <v>0</v>
      </c>
      <c r="S198" s="10" vm="56029">
        <v>0</v>
      </c>
      <c r="T198" s="10" vm="15626">
        <v>11</v>
      </c>
      <c r="U198" s="10" vm="8881">
        <v>0</v>
      </c>
      <c r="V198" s="10" vm="54325">
        <v>11</v>
      </c>
      <c r="W198" s="10" vm="42354">
        <v>0</v>
      </c>
      <c r="X198" s="10" vm="35625">
        <v>1146</v>
      </c>
      <c r="Y198" s="10" vm="29039">
        <v>0</v>
      </c>
      <c r="Z198" s="10" vm="22249">
        <v>0</v>
      </c>
      <c r="AA198" s="10" vm="66140">
        <v>1157</v>
      </c>
      <c r="AB198" s="10" vm="15436">
        <v>12362</v>
      </c>
      <c r="AC198" s="10" vm="8673">
        <v>21094</v>
      </c>
      <c r="AD198" s="10" vm="51204">
        <v>33456</v>
      </c>
      <c r="AE198" s="10" vm="42133">
        <v>1622</v>
      </c>
      <c r="AF198" s="10" vm="35390">
        <v>3752</v>
      </c>
      <c r="AG198" s="10" vm="28806">
        <v>0</v>
      </c>
      <c r="AH198" s="10" vm="22027">
        <v>0</v>
      </c>
      <c r="AI198" s="10" vm="49415">
        <v>38830</v>
      </c>
      <c r="AJ198" s="10" vm="15236">
        <v>10618</v>
      </c>
      <c r="AK198" s="10" vm="8502">
        <v>13712</v>
      </c>
      <c r="AL198" s="10" vm="47832">
        <v>2552</v>
      </c>
      <c r="AM198" s="10" vm="41914">
        <v>349</v>
      </c>
      <c r="AN198" s="10" vm="35163">
        <v>0</v>
      </c>
      <c r="AO198" s="10" vm="28581">
        <v>1220</v>
      </c>
      <c r="AP198" s="10" vm="21808">
        <v>6473</v>
      </c>
      <c r="AQ198" s="10" vm="46104">
        <v>3527</v>
      </c>
      <c r="AR198" s="10" vm="15017">
        <v>0</v>
      </c>
      <c r="AS198" s="10" vm="8386">
        <v>359</v>
      </c>
      <c r="AT198" s="10" vm="44345">
        <v>38810</v>
      </c>
      <c r="AU198" s="10" vm="41703">
        <v>20</v>
      </c>
      <c r="AV198" s="10" vm="34974">
        <v>3909</v>
      </c>
      <c r="AW198" s="10" vm="28355">
        <v>81837</v>
      </c>
      <c r="AX198" s="10" vm="21602">
        <v>0</v>
      </c>
      <c r="AY198" s="10" vm="66307">
        <v>474</v>
      </c>
      <c r="AZ198" s="10" vm="14802">
        <v>1359</v>
      </c>
      <c r="BA198" s="10" vm="8162">
        <v>0</v>
      </c>
      <c r="BB198" s="10" vm="54089">
        <v>0</v>
      </c>
      <c r="BC198" s="10" vm="41476">
        <v>0</v>
      </c>
      <c r="BD198" s="10" vm="34841">
        <v>16</v>
      </c>
      <c r="BE198" s="10" vm="28122">
        <v>115</v>
      </c>
      <c r="BF198" s="10" vm="21393">
        <v>0</v>
      </c>
      <c r="BG198" s="10" vm="65999">
        <v>83801</v>
      </c>
      <c r="BH198" s="10" vm="14592">
        <v>0</v>
      </c>
      <c r="BI198" s="10" vm="7952">
        <v>18846</v>
      </c>
      <c r="BJ198" s="10" vm="50984">
        <v>22282</v>
      </c>
      <c r="BK198" s="10" vm="41245">
        <v>0</v>
      </c>
      <c r="BL198" s="10" vm="34614">
        <v>818</v>
      </c>
      <c r="BM198" s="10" vm="27898">
        <v>41946</v>
      </c>
      <c r="BN198" s="10" vm="21169">
        <v>0</v>
      </c>
      <c r="BO198" s="10" vm="49187">
        <v>0</v>
      </c>
      <c r="BP198" s="10" vm="14393">
        <v>1644</v>
      </c>
      <c r="BQ198" s="10" vm="7757">
        <v>25307</v>
      </c>
      <c r="BR198" s="10" vm="47604">
        <v>26951</v>
      </c>
      <c r="BS198" s="10" vm="41021">
        <v>14995</v>
      </c>
      <c r="BT198" s="10" vm="34385">
        <v>98796</v>
      </c>
      <c r="BU198" s="10" vm="27667">
        <v>0</v>
      </c>
      <c r="BV198" s="10" vm="20955">
        <v>0</v>
      </c>
      <c r="BW198" s="10" vm="45881">
        <v>0</v>
      </c>
      <c r="BX198" s="10" vm="14177">
        <v>71542</v>
      </c>
      <c r="BY198" s="10" vm="7595">
        <v>0</v>
      </c>
      <c r="BZ198" s="10" vm="44118">
        <v>0</v>
      </c>
      <c r="CA198" s="10" vm="40806">
        <v>547</v>
      </c>
      <c r="CB198" s="10" vm="34182">
        <v>72089</v>
      </c>
      <c r="CC198" s="10" vm="27440">
        <v>8131</v>
      </c>
      <c r="CD198" s="10" vm="20739">
        <v>3990</v>
      </c>
      <c r="CE198" s="10" vm="55629">
        <v>14586</v>
      </c>
      <c r="CF198" s="10" vm="13959">
        <v>12822</v>
      </c>
      <c r="CG198" s="10" vm="7385">
        <v>0</v>
      </c>
      <c r="CH198" s="10" vm="53875">
        <v>1764</v>
      </c>
      <c r="CI198" s="10" vm="40572">
        <v>0</v>
      </c>
      <c r="CJ198" s="10" vm="34010">
        <v>0</v>
      </c>
      <c r="CK198" s="10" vm="27214">
        <v>14586</v>
      </c>
      <c r="CL198" s="10" vm="20536">
        <v>0</v>
      </c>
      <c r="CM198" s="10" vm="52357">
        <v>0</v>
      </c>
      <c r="CN198" s="10" vm="13746">
        <v>0</v>
      </c>
      <c r="CO198" s="10" vm="7167">
        <v>0</v>
      </c>
      <c r="CP198" s="10" vm="50753">
        <v>20455</v>
      </c>
      <c r="CQ198" s="10" vm="40346">
        <v>0</v>
      </c>
      <c r="CR198" s="10" vm="33776">
        <v>22327</v>
      </c>
      <c r="CS198" s="10" vm="26986">
        <v>-1872</v>
      </c>
      <c r="CT198" s="10" vm="20315">
        <v>0</v>
      </c>
      <c r="CU198" s="10" vm="48962">
        <v>0</v>
      </c>
      <c r="CV198" s="10" vm="13543">
        <v>0</v>
      </c>
      <c r="CW198" s="10" vm="6961">
        <v>0</v>
      </c>
      <c r="CX198" s="10" vm="47382">
        <v>0</v>
      </c>
      <c r="CY198" s="10" vm="40118">
        <v>0</v>
      </c>
      <c r="CZ198" s="10" vm="33543">
        <v>0</v>
      </c>
      <c r="DA198" s="10" vm="26758">
        <v>0</v>
      </c>
      <c r="DB198" s="81" vm="20101">
        <v>0</v>
      </c>
      <c r="DC198" s="81" vm="45658">
        <v>0</v>
      </c>
      <c r="DD198" s="81" vm="13324">
        <v>0</v>
      </c>
      <c r="DE198" s="81" vm="6788">
        <v>0</v>
      </c>
      <c r="DF198" s="10" vm="43897">
        <v>0</v>
      </c>
      <c r="DG198" s="10" vm="39899">
        <v>0</v>
      </c>
      <c r="DH198" s="10" vm="33326">
        <v>0</v>
      </c>
      <c r="DI198" s="10" vm="26524">
        <v>0</v>
      </c>
      <c r="DJ198" s="10" vm="19881">
        <v>20455</v>
      </c>
      <c r="DK198" s="10" vm="55407">
        <v>0</v>
      </c>
      <c r="DL198" s="10" vm="13104">
        <v>22327</v>
      </c>
      <c r="DM198" s="10" vm="6576">
        <v>-1872</v>
      </c>
      <c r="DN198" s="10" vm="53656">
        <v>0</v>
      </c>
      <c r="DO198" s="10" vm="39669">
        <v>0</v>
      </c>
      <c r="DP198" s="10" vm="33154">
        <v>0</v>
      </c>
      <c r="DQ198" s="10" vm="26292">
        <v>0</v>
      </c>
      <c r="DR198" s="10" vm="19675">
        <v>0</v>
      </c>
      <c r="DS198" s="10" vm="65842">
        <v>0</v>
      </c>
      <c r="DT198" s="10" vm="12899">
        <v>0</v>
      </c>
      <c r="DU198" s="10" vm="6357">
        <v>0</v>
      </c>
      <c r="DV198" s="10" vm="50532">
        <v>0</v>
      </c>
      <c r="DW198" s="10" vm="39442">
        <v>0</v>
      </c>
      <c r="DX198" s="10" vm="32919">
        <v>0</v>
      </c>
      <c r="DY198" s="10" vm="26075">
        <v>0</v>
      </c>
      <c r="DZ198" s="10" vm="19453">
        <v>0</v>
      </c>
      <c r="EA198" s="10" vm="48739">
        <v>0</v>
      </c>
      <c r="EB198" s="10" vm="12695">
        <v>0</v>
      </c>
      <c r="EC198" s="10" vm="100549">
        <v>0</v>
      </c>
      <c r="ED198" s="10" vm="47158">
        <v>23222</v>
      </c>
      <c r="EE198" s="10" vm="39216">
        <v>0</v>
      </c>
      <c r="EF198" s="10" vm="32688">
        <v>25120</v>
      </c>
      <c r="EG198" s="10" vm="25845">
        <v>-1898</v>
      </c>
      <c r="EH198" s="81" vm="19243">
        <v>0</v>
      </c>
      <c r="EI198" s="81" vm="45436">
        <v>0</v>
      </c>
      <c r="EJ198" s="81" vm="12477">
        <v>0</v>
      </c>
      <c r="EK198" s="81" vm="5987">
        <v>0</v>
      </c>
      <c r="EL198" s="10" vm="43689">
        <v>36330</v>
      </c>
      <c r="EM198" s="10" vm="38998">
        <v>0</v>
      </c>
      <c r="EN198" s="10" vm="32472">
        <v>32374</v>
      </c>
      <c r="EO198" s="10" vm="25613">
        <v>3956</v>
      </c>
      <c r="EP198" s="10" vm="19026">
        <v>59552</v>
      </c>
      <c r="EQ198" s="10" vm="55187">
        <v>0</v>
      </c>
      <c r="ER198" s="10" vm="12258">
        <v>57494</v>
      </c>
      <c r="ES198" s="10" vm="5772">
        <v>2058</v>
      </c>
      <c r="ET198" s="10" vm="53435">
        <v>80007</v>
      </c>
      <c r="EU198" s="10" vm="38770">
        <v>0</v>
      </c>
      <c r="EV198" s="10" vm="32297">
        <v>79821</v>
      </c>
      <c r="EW198" s="10" vm="25388">
        <v>186</v>
      </c>
      <c r="EX198" s="10" vm="18830">
        <v>4575</v>
      </c>
      <c r="EY198" s="10" vm="52030">
        <v>3641</v>
      </c>
      <c r="EZ198" s="10" vm="12048">
        <v>1478</v>
      </c>
      <c r="FA198" s="10" vm="5557">
        <v>3641</v>
      </c>
      <c r="FB198" s="10" vm="50297">
        <v>119459</v>
      </c>
      <c r="FC198" s="10" vm="38543">
        <v>0</v>
      </c>
      <c r="FD198" s="10" vm="32065">
        <v>119459</v>
      </c>
      <c r="FE198" s="10" vm="25155">
        <v>1053</v>
      </c>
      <c r="FF198" s="10" vm="18607">
        <v>1638</v>
      </c>
      <c r="FG198" s="10" vm="48519">
        <v>0</v>
      </c>
      <c r="FH198" s="10" vm="11881">
        <v>-158</v>
      </c>
      <c r="FI198" s="10" vm="5347">
        <v>0</v>
      </c>
      <c r="FJ198" s="10" vm="46937">
        <v>20</v>
      </c>
      <c r="FK198" s="10" vm="38333">
        <v>0</v>
      </c>
      <c r="FL198" s="10" vm="31834">
        <v>122012</v>
      </c>
      <c r="FM198" s="10" vm="24918">
        <v>36750</v>
      </c>
      <c r="FN198" s="10" vm="18394">
        <v>3530</v>
      </c>
      <c r="FO198" s="10" vm="45220">
        <v>0</v>
      </c>
      <c r="FP198" s="10" vm="11665">
        <v>0</v>
      </c>
      <c r="FQ198" s="10" vm="5132">
        <v>-106</v>
      </c>
      <c r="FR198" s="10" vm="43464">
        <v>0</v>
      </c>
      <c r="FS198" s="10" vm="38101">
        <v>0</v>
      </c>
      <c r="FT198" s="10" vm="31600">
        <v>40174</v>
      </c>
      <c r="FU198" s="10" vm="24696">
        <v>81838</v>
      </c>
      <c r="FV198" s="10" vm="18224">
        <v>82709</v>
      </c>
      <c r="FW198" s="81" vm="54972">
        <v>0</v>
      </c>
      <c r="FX198" s="81" vm="11451">
        <v>0</v>
      </c>
      <c r="FY198" s="81" vm="100544">
        <v>0</v>
      </c>
      <c r="FZ198" s="81" vm="53214">
        <v>0</v>
      </c>
      <c r="GA198" s="81" vm="37884">
        <v>0</v>
      </c>
      <c r="GB198" s="10" vm="31373">
        <v>0</v>
      </c>
      <c r="GC198" s="10" vm="24466">
        <v>0</v>
      </c>
      <c r="GD198" s="10" vm="18003">
        <v>0</v>
      </c>
      <c r="GE198" s="10" vm="51806">
        <v>0</v>
      </c>
      <c r="GF198" s="10" vm="11232">
        <v>0</v>
      </c>
      <c r="GG198" s="10" vm="4763">
        <v>0</v>
      </c>
      <c r="GH198" s="10" vm="50087">
        <v>0</v>
      </c>
      <c r="GI198" s="10" vm="37666">
        <v>0</v>
      </c>
      <c r="GJ198" s="10" vm="31152">
        <v>0</v>
      </c>
      <c r="GK198" s="10" vm="24244">
        <v>0</v>
      </c>
      <c r="GL198" s="10" vm="17783">
        <v>0</v>
      </c>
      <c r="GM198" s="10" vm="48306">
        <v>0</v>
      </c>
      <c r="GN198" s="10" vm="11018">
        <v>0</v>
      </c>
      <c r="GO198" s="10" vm="4548">
        <v>0</v>
      </c>
      <c r="GP198" s="10" vm="46706">
        <v>0</v>
      </c>
      <c r="GQ198" s="10" vm="37441">
        <v>0</v>
      </c>
      <c r="GR198" s="10" vm="30919">
        <v>0</v>
      </c>
      <c r="GS198" s="10" vm="24015">
        <v>0</v>
      </c>
      <c r="GT198" s="10" vm="17565">
        <v>0</v>
      </c>
      <c r="GU198" s="10" vm="45012">
        <v>0</v>
      </c>
      <c r="GV198" s="10" vm="10812">
        <v>0</v>
      </c>
      <c r="GW198" s="10" vm="4331">
        <v>0</v>
      </c>
      <c r="GX198" s="81" vm="43250">
        <v>0</v>
      </c>
      <c r="GY198" s="10" vm="37217">
        <v>12</v>
      </c>
      <c r="GZ198" s="10" vm="30704">
        <v>806</v>
      </c>
      <c r="HA198" s="10" vm="23784">
        <v>0</v>
      </c>
      <c r="HB198" s="10" vm="17344">
        <v>0</v>
      </c>
      <c r="HC198" s="81" vm="54747">
        <v>0</v>
      </c>
      <c r="HD198" s="81" vm="10595">
        <v>0</v>
      </c>
      <c r="HE198" s="10" vm="4113">
        <v>818</v>
      </c>
      <c r="HF198" s="10" vm="52986">
        <v>2111</v>
      </c>
      <c r="HG198" s="10" vm="37000">
        <v>5713</v>
      </c>
      <c r="HH198" s="10" vm="30521">
        <v>99</v>
      </c>
      <c r="HI198" s="10" vm="23566">
        <v>0</v>
      </c>
      <c r="HJ198" s="10" vm="17140">
        <v>15061</v>
      </c>
      <c r="HK198" s="10" vm="51591">
        <v>0</v>
      </c>
      <c r="HL198" s="10" vm="10382">
        <v>0</v>
      </c>
      <c r="HM198" s="10" vm="3896">
        <v>0</v>
      </c>
      <c r="HN198" s="10" vm="65661">
        <v>2323</v>
      </c>
      <c r="HO198" s="10" vm="36774">
        <v>25307</v>
      </c>
      <c r="HP198" s="10" vm="30287">
        <v>547</v>
      </c>
      <c r="HQ198" s="10" vm="23329">
        <v>0</v>
      </c>
      <c r="HR198" s="10" vm="16917">
        <v>547</v>
      </c>
      <c r="HS198" s="10" vm="48138">
        <v>0</v>
      </c>
      <c r="HT198" s="10" vm="10175">
        <v>3987</v>
      </c>
      <c r="HU198" s="10" vm="3682">
        <v>3987</v>
      </c>
      <c r="HV198" s="10" vm="46497">
        <v>0</v>
      </c>
      <c r="HW198" s="10" vm="36546">
        <v>0</v>
      </c>
      <c r="HX198" s="10" vm="30054">
        <v>0</v>
      </c>
      <c r="HY198" s="10" vm="23094">
        <v>216</v>
      </c>
      <c r="HZ198" s="10" vm="16694">
        <v>0</v>
      </c>
      <c r="IA198" s="10" vm="44785">
        <v>0</v>
      </c>
      <c r="IB198" s="10" vm="9956">
        <v>0</v>
      </c>
      <c r="IC198" s="10" vm="3464">
        <v>216</v>
      </c>
      <c r="ID198" s="10" vm="43024">
        <v>6869</v>
      </c>
      <c r="IE198" s="10" vm="36329">
        <v>9379</v>
      </c>
      <c r="IF198" s="10" vm="29820">
        <v>2543</v>
      </c>
      <c r="IG198" s="10" vm="22882">
        <v>18791</v>
      </c>
      <c r="IH198" s="10" vm="16482">
        <v>1638</v>
      </c>
      <c r="II198" s="10" vm="54534">
        <v>3653</v>
      </c>
      <c r="IJ198" s="10" vm="9742">
        <v>0</v>
      </c>
      <c r="IK198" s="10" vm="3242">
        <v>34</v>
      </c>
      <c r="IL198" s="10" vm="52763">
        <v>0</v>
      </c>
      <c r="IM198" s="10" vm="36096">
        <v>-84</v>
      </c>
      <c r="IN198" s="10" vm="29585">
        <v>1110</v>
      </c>
      <c r="IO198" s="81" vm="22697">
        <v>2566</v>
      </c>
      <c r="IP198" s="10" vm="16267">
        <v>0</v>
      </c>
      <c r="IQ198" s="10" vm="51417">
        <v>0</v>
      </c>
      <c r="IR198" s="10" vm="9537">
        <v>0</v>
      </c>
      <c r="IS198" s="81" vm="3023">
        <v>0</v>
      </c>
      <c r="IT198" s="10" vm="49643">
        <v>748</v>
      </c>
    </row>
    <row r="199" spans="1:254" x14ac:dyDescent="0.25">
      <c r="A199" s="8" t="s">
        <v>163</v>
      </c>
      <c r="B199" s="8" t="s">
        <v>331</v>
      </c>
      <c r="C199" s="89">
        <v>44651</v>
      </c>
      <c r="D199" s="76" vm="16062">
        <v>12</v>
      </c>
      <c r="E199" s="10" vm="9315">
        <v>68910</v>
      </c>
      <c r="F199" s="10" vm="65539">
        <v>-39650</v>
      </c>
      <c r="G199" s="10" vm="42797">
        <v>-9519</v>
      </c>
      <c r="H199" s="10" vm="59742">
        <v>19741</v>
      </c>
      <c r="I199" s="10" vm="29350">
        <v>3580</v>
      </c>
      <c r="J199" s="10" vm="63529">
        <v>23321</v>
      </c>
      <c r="K199" s="10" vm="46325">
        <v>0</v>
      </c>
      <c r="L199" s="10" vm="15842">
        <v>0</v>
      </c>
      <c r="M199" s="10" vm="9093">
        <v>0</v>
      </c>
      <c r="N199" s="10" vm="44569">
        <v>22</v>
      </c>
      <c r="O199" s="10" vm="42574">
        <v>-12865</v>
      </c>
      <c r="P199" s="10" vm="35869">
        <v>0</v>
      </c>
      <c r="Q199" s="10" vm="64434">
        <v>1875</v>
      </c>
      <c r="R199" s="10" vm="22473">
        <v>0</v>
      </c>
      <c r="S199" s="10" vm="56026">
        <v>0</v>
      </c>
      <c r="T199" s="10" vm="15627">
        <v>12353</v>
      </c>
      <c r="U199" s="10" vm="8875">
        <v>0</v>
      </c>
      <c r="V199" s="10" vm="54318">
        <v>12353</v>
      </c>
      <c r="W199" s="10" vm="42355">
        <v>0</v>
      </c>
      <c r="X199" s="10" vm="35633">
        <v>3302</v>
      </c>
      <c r="Y199" s="10" vm="29043">
        <v>9229</v>
      </c>
      <c r="Z199" s="10" vm="22250">
        <v>0</v>
      </c>
      <c r="AA199" s="10" vm="52569">
        <v>24884</v>
      </c>
      <c r="AB199" s="10" vm="15437">
        <v>50317</v>
      </c>
      <c r="AC199" s="10" vm="8674">
        <v>4226</v>
      </c>
      <c r="AD199" s="10" vm="51205">
        <v>54543</v>
      </c>
      <c r="AE199" s="10" vm="42134">
        <v>2395</v>
      </c>
      <c r="AF199" s="10" vm="35398">
        <v>0</v>
      </c>
      <c r="AG199" s="10" vm="28810">
        <v>0</v>
      </c>
      <c r="AH199" s="10" vm="22023">
        <v>166</v>
      </c>
      <c r="AI199" s="10" vm="49412">
        <v>57104</v>
      </c>
      <c r="AJ199" s="10" vm="15237">
        <v>13086</v>
      </c>
      <c r="AK199" s="10" vm="63261">
        <v>4910</v>
      </c>
      <c r="AL199" s="10" vm="47828">
        <v>7931</v>
      </c>
      <c r="AM199" s="10" vm="41918">
        <v>2013</v>
      </c>
      <c r="AN199" s="10" vm="35170">
        <v>1496</v>
      </c>
      <c r="AO199" s="10" vm="28585">
        <v>311</v>
      </c>
      <c r="AP199" s="10" vm="21810">
        <v>0</v>
      </c>
      <c r="AQ199" s="10" vm="46105">
        <v>9931</v>
      </c>
      <c r="AR199" s="10" vm="15018">
        <v>-28</v>
      </c>
      <c r="AS199" s="10" vm="8380">
        <v>0</v>
      </c>
      <c r="AT199" s="10" vm="44336">
        <v>39650</v>
      </c>
      <c r="AU199" s="10" vm="41704">
        <v>17454</v>
      </c>
      <c r="AV199" s="10" vm="64921">
        <v>370</v>
      </c>
      <c r="AW199" s="10" vm="28359">
        <v>685408</v>
      </c>
      <c r="AX199" s="10" vm="21603">
        <v>0</v>
      </c>
      <c r="AY199" s="10" vm="66308">
        <v>820</v>
      </c>
      <c r="AZ199" s="10" vm="14799">
        <v>0</v>
      </c>
      <c r="BA199" s="10" vm="8163">
        <v>0</v>
      </c>
      <c r="BB199" s="10" vm="54090">
        <v>0</v>
      </c>
      <c r="BC199" s="10" vm="41477">
        <v>0</v>
      </c>
      <c r="BD199" s="10" vm="34851">
        <v>0</v>
      </c>
      <c r="BE199" s="10" vm="28129">
        <v>0</v>
      </c>
      <c r="BF199" s="10" vm="21391">
        <v>0</v>
      </c>
      <c r="BG199" s="10" vm="52486">
        <v>686228</v>
      </c>
      <c r="BH199" s="10" vm="14591">
        <v>9253</v>
      </c>
      <c r="BI199" s="10" vm="7951">
        <v>3267</v>
      </c>
      <c r="BJ199" s="10" vm="50983">
        <v>41652</v>
      </c>
      <c r="BK199" s="10" vm="41244">
        <v>0</v>
      </c>
      <c r="BL199" s="10" vm="34618">
        <v>518</v>
      </c>
      <c r="BM199" s="10" vm="27899">
        <v>54690</v>
      </c>
      <c r="BN199" s="10" vm="21174">
        <v>13069</v>
      </c>
      <c r="BO199" s="10" vm="49190">
        <v>0</v>
      </c>
      <c r="BP199" s="10" vm="14391">
        <v>2394</v>
      </c>
      <c r="BQ199" s="10" vm="7760">
        <v>28957</v>
      </c>
      <c r="BR199" s="10" vm="47599">
        <v>44420</v>
      </c>
      <c r="BS199" s="10" vm="41017">
        <v>10270</v>
      </c>
      <c r="BT199" s="10" vm="34389">
        <v>696498</v>
      </c>
      <c r="BU199" s="10" vm="27672">
        <v>138270</v>
      </c>
      <c r="BV199" s="10" vm="20950">
        <v>217295</v>
      </c>
      <c r="BW199" s="10" vm="45878">
        <v>0</v>
      </c>
      <c r="BX199" s="10" vm="14174">
        <v>197234</v>
      </c>
      <c r="BY199" s="10" vm="7598">
        <v>0</v>
      </c>
      <c r="BZ199" s="10" vm="44123">
        <v>19006</v>
      </c>
      <c r="CA199" s="10" vm="40810">
        <v>1637</v>
      </c>
      <c r="CB199" s="10" vm="64781">
        <v>573442</v>
      </c>
      <c r="CC199" s="10" vm="27445">
        <v>8888</v>
      </c>
      <c r="CD199" s="10" vm="20743">
        <v>0</v>
      </c>
      <c r="CE199" s="10" vm="55626">
        <v>114168</v>
      </c>
      <c r="CF199" s="10" vm="13956">
        <v>129478</v>
      </c>
      <c r="CG199" s="10" vm="7389">
        <v>0</v>
      </c>
      <c r="CH199" s="10" vm="53867">
        <v>0</v>
      </c>
      <c r="CI199" s="10" vm="40573">
        <v>-15310</v>
      </c>
      <c r="CJ199" s="10" vm="34014">
        <v>0</v>
      </c>
      <c r="CK199" s="10" vm="27221">
        <v>114168</v>
      </c>
      <c r="CL199" s="10" vm="20540">
        <v>11806</v>
      </c>
      <c r="CM199" s="10" vm="52359">
        <v>9519</v>
      </c>
      <c r="CN199" s="10" vm="13744">
        <v>0</v>
      </c>
      <c r="CO199" s="10" vm="7176">
        <v>2287</v>
      </c>
      <c r="CP199" s="10" vm="50754">
        <v>0</v>
      </c>
      <c r="CQ199" s="10" vm="40347">
        <v>0</v>
      </c>
      <c r="CR199" s="10" vm="33780">
        <v>0</v>
      </c>
      <c r="CS199" s="10" vm="26987">
        <v>0</v>
      </c>
      <c r="CT199" s="10" vm="20323">
        <v>0</v>
      </c>
      <c r="CU199" s="10" vm="48961">
        <v>0</v>
      </c>
      <c r="CV199" s="10" vm="13541">
        <v>0</v>
      </c>
      <c r="CW199" s="10" vm="6968">
        <v>0</v>
      </c>
      <c r="CX199" s="10" vm="47377">
        <v>0</v>
      </c>
      <c r="CY199" s="10" vm="40115">
        <v>0</v>
      </c>
      <c r="CZ199" s="10" vm="33547">
        <v>0</v>
      </c>
      <c r="DA199" s="10" vm="26763">
        <v>0</v>
      </c>
      <c r="DB199" s="81" vm="20099">
        <v>0</v>
      </c>
      <c r="DC199" s="81" vm="45657">
        <v>0</v>
      </c>
      <c r="DD199" s="81" vm="13321">
        <v>0</v>
      </c>
      <c r="DE199" s="81" vm="6797">
        <v>0</v>
      </c>
      <c r="DF199" s="10" vm="43902">
        <v>0</v>
      </c>
      <c r="DG199" s="10" vm="39903">
        <v>0</v>
      </c>
      <c r="DH199" s="10" vm="33330">
        <v>0</v>
      </c>
      <c r="DI199" s="10" vm="26529">
        <v>0</v>
      </c>
      <c r="DJ199" s="10" vm="19885">
        <v>11806</v>
      </c>
      <c r="DK199" s="10" vm="55404">
        <v>9519</v>
      </c>
      <c r="DL199" s="10" vm="13101">
        <v>0</v>
      </c>
      <c r="DM199" s="10" vm="6581">
        <v>2287</v>
      </c>
      <c r="DN199" s="10" vm="53648">
        <v>0</v>
      </c>
      <c r="DO199" s="10" vm="39670">
        <v>0</v>
      </c>
      <c r="DP199" s="10" vm="33158">
        <v>0</v>
      </c>
      <c r="DQ199" s="10" vm="26299">
        <v>0</v>
      </c>
      <c r="DR199" s="10" vm="19679">
        <v>0</v>
      </c>
      <c r="DS199" s="10" vm="52203">
        <v>0</v>
      </c>
      <c r="DT199" s="10" vm="12897">
        <v>0</v>
      </c>
      <c r="DU199" s="10" vm="6365">
        <v>0</v>
      </c>
      <c r="DV199" s="10" vm="50533">
        <v>0</v>
      </c>
      <c r="DW199" s="10" vm="39447">
        <v>0</v>
      </c>
      <c r="DX199" s="10" vm="32923">
        <v>0</v>
      </c>
      <c r="DY199" s="10" vm="26076">
        <v>0</v>
      </c>
      <c r="DZ199" s="10" vm="19458">
        <v>0</v>
      </c>
      <c r="EA199" s="10" vm="48742">
        <v>0</v>
      </c>
      <c r="EB199" s="10" vm="12693">
        <v>0</v>
      </c>
      <c r="EC199" s="10" vm="6161">
        <v>0</v>
      </c>
      <c r="ED199" s="10" vm="47157">
        <v>0</v>
      </c>
      <c r="EE199" s="10" vm="65093">
        <v>0</v>
      </c>
      <c r="EF199" s="10" vm="32692">
        <v>0</v>
      </c>
      <c r="EG199" s="10" vm="25850">
        <v>0</v>
      </c>
      <c r="EH199" s="81" vm="19239">
        <v>0</v>
      </c>
      <c r="EI199" s="81" vm="45433">
        <v>0</v>
      </c>
      <c r="EJ199" s="81" vm="12474">
        <v>0</v>
      </c>
      <c r="EK199" s="81" vm="5992">
        <v>0</v>
      </c>
      <c r="EL199" s="10" vm="43684">
        <v>0</v>
      </c>
      <c r="EM199" s="10" vm="39007">
        <v>0</v>
      </c>
      <c r="EN199" s="10" vm="32476">
        <v>0</v>
      </c>
      <c r="EO199" s="10" vm="25620">
        <v>0</v>
      </c>
      <c r="EP199" s="10" vm="19029">
        <v>0</v>
      </c>
      <c r="EQ199" s="10" vm="55190">
        <v>0</v>
      </c>
      <c r="ER199" s="10" vm="12255">
        <v>0</v>
      </c>
      <c r="ES199" s="10" vm="5776">
        <v>0</v>
      </c>
      <c r="ET199" s="10" vm="53436">
        <v>11806</v>
      </c>
      <c r="EU199" s="10" vm="38774">
        <v>9519</v>
      </c>
      <c r="EV199" s="10" vm="32301">
        <v>0</v>
      </c>
      <c r="EW199" s="10" vm="25389">
        <v>2287</v>
      </c>
      <c r="EX199" s="10" vm="18831">
        <v>3554</v>
      </c>
      <c r="EY199" s="10" vm="52031">
        <v>346</v>
      </c>
      <c r="EZ199" s="10" vm="63838">
        <v>770</v>
      </c>
      <c r="FA199" s="10" vm="5563">
        <v>346</v>
      </c>
      <c r="FB199" s="10" vm="50298">
        <v>761676</v>
      </c>
      <c r="FC199" s="10" vm="38552">
        <v>0</v>
      </c>
      <c r="FD199" s="10" vm="32068">
        <v>761676</v>
      </c>
      <c r="FE199" s="10" vm="25160">
        <v>50336</v>
      </c>
      <c r="FF199" s="10" vm="18603">
        <v>3835</v>
      </c>
      <c r="FG199" s="10" vm="48516">
        <v>0</v>
      </c>
      <c r="FH199" s="10" vm="11879">
        <v>-4157</v>
      </c>
      <c r="FI199" s="10" vm="5352">
        <v>0</v>
      </c>
      <c r="FJ199" s="10" vm="46936">
        <v>0</v>
      </c>
      <c r="FK199" s="10" vm="38339">
        <v>0</v>
      </c>
      <c r="FL199" s="10" vm="31838">
        <v>811690</v>
      </c>
      <c r="FM199" s="10" vm="24925">
        <v>117572</v>
      </c>
      <c r="FN199" s="10" vm="18398">
        <v>9632</v>
      </c>
      <c r="FO199" s="10" vm="45223">
        <v>-28</v>
      </c>
      <c r="FP199" s="10" vm="11662">
        <v>0</v>
      </c>
      <c r="FQ199" s="10" vm="5136">
        <v>-894</v>
      </c>
      <c r="FR199" s="10" vm="43465">
        <v>0</v>
      </c>
      <c r="FS199" s="10" vm="38107">
        <v>0</v>
      </c>
      <c r="FT199" s="10" vm="31604">
        <v>126282</v>
      </c>
      <c r="FU199" s="10" vm="24701">
        <v>685408</v>
      </c>
      <c r="FV199" s="10" vm="18228">
        <v>644104</v>
      </c>
      <c r="FW199" s="81" vm="54973">
        <v>0</v>
      </c>
      <c r="FX199" s="81" vm="11448">
        <v>0</v>
      </c>
      <c r="FY199" s="81" vm="4934">
        <v>0</v>
      </c>
      <c r="FZ199" s="81" vm="53215">
        <v>0</v>
      </c>
      <c r="GA199" s="81" vm="37892">
        <v>0</v>
      </c>
      <c r="GB199" s="10" vm="31376">
        <v>4644</v>
      </c>
      <c r="GC199" s="10" vm="24471">
        <v>2296</v>
      </c>
      <c r="GD199" s="10" vm="17999">
        <v>2348</v>
      </c>
      <c r="GE199" s="10" vm="51808">
        <v>155</v>
      </c>
      <c r="GF199" s="10" vm="11230">
        <v>91</v>
      </c>
      <c r="GG199" s="10" vm="4768">
        <v>64</v>
      </c>
      <c r="GH199" s="10" vm="50082">
        <v>810</v>
      </c>
      <c r="GI199" s="10" vm="37671">
        <v>297</v>
      </c>
      <c r="GJ199" s="10" vm="31156">
        <v>513</v>
      </c>
      <c r="GK199" s="10" vm="24245">
        <v>0</v>
      </c>
      <c r="GL199" s="10" vm="17787">
        <v>0</v>
      </c>
      <c r="GM199" s="10" vm="65632">
        <v>0</v>
      </c>
      <c r="GN199" s="10" vm="11016">
        <v>1163</v>
      </c>
      <c r="GO199" s="10" vm="4554">
        <v>508</v>
      </c>
      <c r="GP199" s="10" vm="46711">
        <v>655</v>
      </c>
      <c r="GQ199" s="10" vm="37450">
        <v>0</v>
      </c>
      <c r="GR199" s="10" vm="30923">
        <v>0</v>
      </c>
      <c r="GS199" s="10" vm="24020">
        <v>0</v>
      </c>
      <c r="GT199" s="10" vm="17566">
        <v>6772</v>
      </c>
      <c r="GU199" s="10" vm="45013">
        <v>3192</v>
      </c>
      <c r="GV199" s="10" vm="10809">
        <v>3580</v>
      </c>
      <c r="GW199" s="10" vm="4335">
        <v>266</v>
      </c>
      <c r="GX199" s="81" vm="43246">
        <v>0</v>
      </c>
      <c r="GY199" s="10" vm="37226">
        <v>0</v>
      </c>
      <c r="GZ199" s="10" vm="30706">
        <v>23</v>
      </c>
      <c r="HA199" s="10" vm="23791">
        <v>0</v>
      </c>
      <c r="HB199" s="10" vm="17351">
        <v>0</v>
      </c>
      <c r="HC199" s="81" vm="54750">
        <v>0</v>
      </c>
      <c r="HD199" s="81" vm="10592">
        <v>229</v>
      </c>
      <c r="HE199" s="10" vm="4117">
        <v>518</v>
      </c>
      <c r="HF199" s="10" vm="52981">
        <v>0</v>
      </c>
      <c r="HG199" s="10" vm="37005">
        <v>2179</v>
      </c>
      <c r="HH199" s="10" vm="30525">
        <v>14465</v>
      </c>
      <c r="HI199" s="10" vm="23567">
        <v>3045</v>
      </c>
      <c r="HJ199" s="10" vm="17132">
        <v>3410</v>
      </c>
      <c r="HK199" s="10" vm="51595">
        <v>0</v>
      </c>
      <c r="HL199" s="10" vm="10380">
        <v>0</v>
      </c>
      <c r="HM199" s="10" vm="3901">
        <v>0</v>
      </c>
      <c r="HN199" s="10" vm="49864">
        <v>5858</v>
      </c>
      <c r="HO199" s="10" vm="36783">
        <v>28957</v>
      </c>
      <c r="HP199" s="10" vm="30291">
        <v>1637</v>
      </c>
      <c r="HQ199" s="10" vm="23334">
        <v>0</v>
      </c>
      <c r="HR199" s="10" vm="16916">
        <v>1637</v>
      </c>
      <c r="HS199" s="10" vm="48139">
        <v>0</v>
      </c>
      <c r="HT199" s="10" vm="10173">
        <v>0</v>
      </c>
      <c r="HU199" s="10" vm="3687">
        <v>0</v>
      </c>
      <c r="HV199" s="10" vm="65387">
        <v>14019</v>
      </c>
      <c r="HW199" s="10" vm="36552">
        <v>204</v>
      </c>
      <c r="HX199" s="10" vm="30057">
        <v>0</v>
      </c>
      <c r="HY199" s="10" vm="23101">
        <v>277</v>
      </c>
      <c r="HZ199" s="10" vm="16699">
        <v>9</v>
      </c>
      <c r="IA199" s="10" vm="44788">
        <v>0</v>
      </c>
      <c r="IB199" s="10" vm="9953">
        <v>-1644</v>
      </c>
      <c r="IC199" s="10" vm="3468">
        <v>12865</v>
      </c>
      <c r="ID199" s="10" vm="43025">
        <v>0</v>
      </c>
      <c r="IE199" s="10" vm="36334">
        <v>0</v>
      </c>
      <c r="IF199" s="10" vm="29824">
        <v>0</v>
      </c>
      <c r="IG199" s="10" vm="22886">
        <v>0</v>
      </c>
      <c r="IH199" s="10" vm="16486">
        <v>3835</v>
      </c>
      <c r="II199" s="10" vm="54535">
        <v>10036</v>
      </c>
      <c r="IJ199" s="10" vm="9739">
        <v>-28</v>
      </c>
      <c r="IK199" s="10" vm="3246">
        <v>283</v>
      </c>
      <c r="IL199" s="10" vm="66171">
        <v>-35</v>
      </c>
      <c r="IM199" s="10" vm="36103">
        <v>99</v>
      </c>
      <c r="IN199" s="10" vm="29589">
        <v>10204</v>
      </c>
      <c r="IO199" s="81" vm="22702">
        <v>11761</v>
      </c>
      <c r="IP199" s="10" vm="16262">
        <v>0</v>
      </c>
      <c r="IQ199" s="10" vm="51419">
        <v>0</v>
      </c>
      <c r="IR199" s="10" vm="9535">
        <v>0</v>
      </c>
      <c r="IS199" s="81" vm="3028">
        <v>0</v>
      </c>
      <c r="IT199" s="10" vm="49638">
        <v>0</v>
      </c>
    </row>
    <row r="200" spans="1:254" x14ac:dyDescent="0.25">
      <c r="A200" s="8" t="s">
        <v>500</v>
      </c>
      <c r="B200" s="8" t="s">
        <v>499</v>
      </c>
      <c r="C200" s="89">
        <v>44651</v>
      </c>
      <c r="D200" s="76" vm="16065">
        <v>12</v>
      </c>
      <c r="E200" s="10" vm="9316">
        <v>8825</v>
      </c>
      <c r="F200" s="10" vm="65541">
        <v>-6220</v>
      </c>
      <c r="G200" s="10" vm="42800">
        <v>0</v>
      </c>
      <c r="H200" s="10" vm="59739">
        <v>2605</v>
      </c>
      <c r="I200" s="10" vm="29354">
        <v>276</v>
      </c>
      <c r="J200" s="10" vm="63534">
        <v>2881</v>
      </c>
      <c r="K200" s="10" vm="46332">
        <v>0</v>
      </c>
      <c r="L200" s="10" vm="15845">
        <v>0</v>
      </c>
      <c r="M200" s="10" vm="9098">
        <v>0</v>
      </c>
      <c r="N200" s="10" vm="44570">
        <v>639</v>
      </c>
      <c r="O200" s="10" vm="42575">
        <v>-2576</v>
      </c>
      <c r="P200" s="10" vm="35865">
        <v>0</v>
      </c>
      <c r="Q200" s="10" vm="64436">
        <v>0</v>
      </c>
      <c r="R200" s="10" vm="22474">
        <v>0</v>
      </c>
      <c r="S200" s="10" vm="56033">
        <v>0</v>
      </c>
      <c r="T200" s="10" vm="15630">
        <v>944</v>
      </c>
      <c r="U200" s="10" vm="8882">
        <v>0</v>
      </c>
      <c r="V200" s="10" vm="54317">
        <v>944</v>
      </c>
      <c r="W200" s="10" vm="42358">
        <v>0</v>
      </c>
      <c r="X200" s="10" vm="35629">
        <v>0</v>
      </c>
      <c r="Y200" s="10" vm="29046">
        <v>0</v>
      </c>
      <c r="Z200" s="10" vm="22245">
        <v>0</v>
      </c>
      <c r="AA200" s="10" vm="66141">
        <v>944</v>
      </c>
      <c r="AB200" s="10" vm="15440">
        <v>6224</v>
      </c>
      <c r="AC200" s="10" vm="8675">
        <v>927</v>
      </c>
      <c r="AD200" s="10" vm="51197">
        <v>7151</v>
      </c>
      <c r="AE200" s="10" vm="65187">
        <v>180</v>
      </c>
      <c r="AF200" s="10" vm="35395">
        <v>0</v>
      </c>
      <c r="AG200" s="10" vm="28814">
        <v>0</v>
      </c>
      <c r="AH200" s="10" vm="22028">
        <v>3</v>
      </c>
      <c r="AI200" s="10" vm="49419">
        <v>7334</v>
      </c>
      <c r="AJ200" s="10" vm="15240">
        <v>1501</v>
      </c>
      <c r="AK200" s="10" vm="8503">
        <v>1210</v>
      </c>
      <c r="AL200" s="10" vm="47829">
        <v>1486</v>
      </c>
      <c r="AM200" s="10" vm="65173">
        <v>211</v>
      </c>
      <c r="AN200" s="10" vm="35167">
        <v>507</v>
      </c>
      <c r="AO200" s="10" vm="28589">
        <v>62</v>
      </c>
      <c r="AP200" s="10" vm="21809">
        <v>0</v>
      </c>
      <c r="AQ200" s="10" vm="46109">
        <v>1243</v>
      </c>
      <c r="AR200" s="10" vm="15021">
        <v>0</v>
      </c>
      <c r="AS200" s="10" vm="8387">
        <v>0</v>
      </c>
      <c r="AT200" s="10" vm="44341">
        <v>6220</v>
      </c>
      <c r="AU200" s="10" vm="41708">
        <v>1114</v>
      </c>
      <c r="AV200" s="10" vm="64917">
        <v>71</v>
      </c>
      <c r="AW200" s="10" vm="28362">
        <v>60856</v>
      </c>
      <c r="AX200" s="10" vm="21607">
        <v>0</v>
      </c>
      <c r="AY200" s="10" vm="55836">
        <v>535</v>
      </c>
      <c r="AZ200" s="10" vm="14803">
        <v>0</v>
      </c>
      <c r="BA200" s="10" vm="8167">
        <v>0</v>
      </c>
      <c r="BB200" s="10" vm="54084">
        <v>0</v>
      </c>
      <c r="BC200" s="10" vm="41478">
        <v>0</v>
      </c>
      <c r="BD200" s="10" vm="34848">
        <v>0</v>
      </c>
      <c r="BE200" s="10" vm="28131">
        <v>0</v>
      </c>
      <c r="BF200" s="10" vm="21392">
        <v>0</v>
      </c>
      <c r="BG200" s="10" vm="52490">
        <v>61391</v>
      </c>
      <c r="BH200" s="10" vm="14593">
        <v>85</v>
      </c>
      <c r="BI200" s="10" vm="7955">
        <v>821</v>
      </c>
      <c r="BJ200" s="10" vm="50978">
        <v>25476</v>
      </c>
      <c r="BK200" s="10" vm="41247">
        <v>0</v>
      </c>
      <c r="BL200" s="10" vm="34615">
        <v>18708</v>
      </c>
      <c r="BM200" s="10" vm="27902">
        <v>45090</v>
      </c>
      <c r="BN200" s="10" vm="21173">
        <v>148</v>
      </c>
      <c r="BO200" s="10" vm="49193">
        <v>0</v>
      </c>
      <c r="BP200" s="10" vm="14394">
        <v>180</v>
      </c>
      <c r="BQ200" s="10" vm="63149">
        <v>3007</v>
      </c>
      <c r="BR200" s="10" vm="47605">
        <v>3335</v>
      </c>
      <c r="BS200" s="10" vm="41022">
        <v>41755</v>
      </c>
      <c r="BT200" s="10" vm="34386">
        <v>103146</v>
      </c>
      <c r="BU200" s="10" vm="27675">
        <v>77903</v>
      </c>
      <c r="BV200" s="10" vm="20954">
        <v>0</v>
      </c>
      <c r="BW200" s="10" vm="45884">
        <v>0</v>
      </c>
      <c r="BX200" s="10" vm="14178">
        <v>13497</v>
      </c>
      <c r="BY200" s="10" vm="7602">
        <v>0</v>
      </c>
      <c r="BZ200" s="10" vm="44124">
        <v>0</v>
      </c>
      <c r="CA200" s="10" vm="40812">
        <v>357</v>
      </c>
      <c r="CB200" s="10" vm="64778">
        <v>91757</v>
      </c>
      <c r="CC200" s="10" vm="27449">
        <v>0</v>
      </c>
      <c r="CD200" s="10" vm="20744">
        <v>0</v>
      </c>
      <c r="CE200" s="10" vm="55633">
        <v>11389</v>
      </c>
      <c r="CF200" s="10" vm="13960">
        <v>11389</v>
      </c>
      <c r="CG200" s="10" vm="7386">
        <v>0</v>
      </c>
      <c r="CH200" s="10" vm="53866">
        <v>0</v>
      </c>
      <c r="CI200" s="10" vm="40577">
        <v>0</v>
      </c>
      <c r="CJ200" s="10" vm="34011">
        <v>0</v>
      </c>
      <c r="CK200" s="10" vm="27224">
        <v>11389</v>
      </c>
      <c r="CL200" s="10" vm="20535">
        <v>0</v>
      </c>
      <c r="CM200" s="10" vm="52361">
        <v>0</v>
      </c>
      <c r="CN200" s="10" vm="13747">
        <v>0</v>
      </c>
      <c r="CO200" s="10" vm="7171">
        <v>0</v>
      </c>
      <c r="CP200" s="10" vm="50748">
        <v>0</v>
      </c>
      <c r="CQ200" s="10" vm="40348">
        <v>0</v>
      </c>
      <c r="CR200" s="10" vm="33777">
        <v>0</v>
      </c>
      <c r="CS200" s="10" vm="26989">
        <v>0</v>
      </c>
      <c r="CT200" s="10" vm="20319">
        <v>0</v>
      </c>
      <c r="CU200" s="10" vm="48966">
        <v>0</v>
      </c>
      <c r="CV200" s="10" vm="13544">
        <v>0</v>
      </c>
      <c r="CW200" s="10" vm="6964">
        <v>0</v>
      </c>
      <c r="CX200" s="10" vm="47383">
        <v>0</v>
      </c>
      <c r="CY200" s="10" vm="40120">
        <v>0</v>
      </c>
      <c r="CZ200" s="10" vm="33544">
        <v>0</v>
      </c>
      <c r="DA200" s="10" vm="26767">
        <v>0</v>
      </c>
      <c r="DB200" s="81" vm="20100">
        <v>1491</v>
      </c>
      <c r="DC200" s="81" vm="45662">
        <v>0</v>
      </c>
      <c r="DD200" s="81" vm="13325">
        <v>0</v>
      </c>
      <c r="DE200" s="81" vm="6794">
        <v>1491</v>
      </c>
      <c r="DF200" s="10" vm="43903">
        <v>0</v>
      </c>
      <c r="DG200" s="10" vm="39905">
        <v>0</v>
      </c>
      <c r="DH200" s="10" vm="33327">
        <v>0</v>
      </c>
      <c r="DI200" s="10" vm="26532">
        <v>0</v>
      </c>
      <c r="DJ200" s="10" vm="19886">
        <v>1491</v>
      </c>
      <c r="DK200" s="10" vm="55411">
        <v>0</v>
      </c>
      <c r="DL200" s="10" vm="13105">
        <v>0</v>
      </c>
      <c r="DM200" s="10" vm="6577">
        <v>1491</v>
      </c>
      <c r="DN200" s="10" vm="53647">
        <v>0</v>
      </c>
      <c r="DO200" s="10" vm="39674">
        <v>0</v>
      </c>
      <c r="DP200" s="10" vm="33155">
        <v>0</v>
      </c>
      <c r="DQ200" s="10" vm="26302">
        <v>0</v>
      </c>
      <c r="DR200" s="10" vm="19674">
        <v>0</v>
      </c>
      <c r="DS200" s="10" vm="52206">
        <v>0</v>
      </c>
      <c r="DT200" s="10" vm="12900">
        <v>0</v>
      </c>
      <c r="DU200" s="10" vm="6361">
        <v>0</v>
      </c>
      <c r="DV200" s="10" vm="50527">
        <v>0</v>
      </c>
      <c r="DW200" s="10" vm="39443">
        <v>0</v>
      </c>
      <c r="DX200" s="10" vm="32920">
        <v>0</v>
      </c>
      <c r="DY200" s="10" vm="26078">
        <v>0</v>
      </c>
      <c r="DZ200" s="10" vm="19457">
        <v>0</v>
      </c>
      <c r="EA200" s="10" vm="48744">
        <v>0</v>
      </c>
      <c r="EB200" s="10" vm="12696">
        <v>0</v>
      </c>
      <c r="EC200" s="10" vm="63010">
        <v>0</v>
      </c>
      <c r="ED200" s="10" vm="47163">
        <v>0</v>
      </c>
      <c r="EE200" s="10" vm="39221">
        <v>0</v>
      </c>
      <c r="EF200" s="10" vm="32689">
        <v>0</v>
      </c>
      <c r="EG200" s="10" vm="25854">
        <v>0</v>
      </c>
      <c r="EH200" s="81" vm="19244">
        <v>0</v>
      </c>
      <c r="EI200" s="81" vm="45439">
        <v>0</v>
      </c>
      <c r="EJ200" s="81" vm="12478">
        <v>0</v>
      </c>
      <c r="EK200" s="81" vm="5988">
        <v>0</v>
      </c>
      <c r="EL200" s="10" vm="43685">
        <v>0</v>
      </c>
      <c r="EM200" s="10" vm="39003">
        <v>0</v>
      </c>
      <c r="EN200" s="10" vm="32473">
        <v>0</v>
      </c>
      <c r="EO200" s="10" vm="25623">
        <v>0</v>
      </c>
      <c r="EP200" s="10" vm="19033">
        <v>0</v>
      </c>
      <c r="EQ200" s="10" vm="55193">
        <v>0</v>
      </c>
      <c r="ER200" s="10" vm="12259">
        <v>0</v>
      </c>
      <c r="ES200" s="10" vm="5773">
        <v>0</v>
      </c>
      <c r="ET200" s="10" vm="53440">
        <v>1491</v>
      </c>
      <c r="EU200" s="10" vm="38771">
        <v>0</v>
      </c>
      <c r="EV200" s="10" vm="32298">
        <v>0</v>
      </c>
      <c r="EW200" s="10" vm="25392">
        <v>1491</v>
      </c>
      <c r="EX200" s="10" vm="18834">
        <v>408</v>
      </c>
      <c r="EY200" s="10" vm="52036">
        <v>80</v>
      </c>
      <c r="EZ200" s="10" vm="63839">
        <v>119</v>
      </c>
      <c r="FA200" s="10" vm="5558">
        <v>80</v>
      </c>
      <c r="FB200" s="10" vm="50306">
        <v>65652</v>
      </c>
      <c r="FC200" s="10" vm="38547">
        <v>0</v>
      </c>
      <c r="FD200" s="10" vm="64560">
        <v>65652</v>
      </c>
      <c r="FE200" s="10" vm="25163">
        <v>693</v>
      </c>
      <c r="FF200" s="10" vm="18612">
        <v>1364</v>
      </c>
      <c r="FG200" s="10" vm="48521">
        <v>0</v>
      </c>
      <c r="FH200" s="10" vm="11882">
        <v>-346</v>
      </c>
      <c r="FI200" s="10" vm="5348">
        <v>0</v>
      </c>
      <c r="FJ200" s="10" vm="46941">
        <v>0</v>
      </c>
      <c r="FK200" s="10" vm="38334">
        <v>0</v>
      </c>
      <c r="FL200" s="10" vm="31835">
        <v>67363</v>
      </c>
      <c r="FM200" s="10" vm="24928">
        <v>5299</v>
      </c>
      <c r="FN200" s="10" vm="18403">
        <v>1229</v>
      </c>
      <c r="FO200" s="10" vm="45225">
        <v>0</v>
      </c>
      <c r="FP200" s="10" vm="11666">
        <v>0</v>
      </c>
      <c r="FQ200" s="10" vm="5133">
        <v>-21</v>
      </c>
      <c r="FR200" s="10" vm="43469">
        <v>0</v>
      </c>
      <c r="FS200" s="10" vm="38104">
        <v>0</v>
      </c>
      <c r="FT200" s="10" vm="31601">
        <v>6507</v>
      </c>
      <c r="FU200" s="10" vm="24705">
        <v>60856</v>
      </c>
      <c r="FV200" s="10" vm="18231">
        <v>60353</v>
      </c>
      <c r="FW200" s="81" vm="54976">
        <v>0</v>
      </c>
      <c r="FX200" s="81" vm="11452">
        <v>0</v>
      </c>
      <c r="FY200" s="81" vm="62925">
        <v>0</v>
      </c>
      <c r="FZ200" s="81" vm="53223">
        <v>0</v>
      </c>
      <c r="GA200" s="81" vm="37888">
        <v>0</v>
      </c>
      <c r="GB200" s="10" vm="31374">
        <v>441</v>
      </c>
      <c r="GC200" s="10" vm="24473">
        <v>279</v>
      </c>
      <c r="GD200" s="10" vm="18009">
        <v>162</v>
      </c>
      <c r="GE200" s="10" vm="51810">
        <v>0</v>
      </c>
      <c r="GF200" s="10" vm="11233">
        <v>0</v>
      </c>
      <c r="GG200" s="10" vm="4764">
        <v>0</v>
      </c>
      <c r="GH200" s="10" vm="50091">
        <v>0</v>
      </c>
      <c r="GI200" s="10" vm="37667">
        <v>0</v>
      </c>
      <c r="GJ200" s="10" vm="31153">
        <v>0</v>
      </c>
      <c r="GK200" s="10" vm="24247">
        <v>0</v>
      </c>
      <c r="GL200" s="10" vm="17792">
        <v>0</v>
      </c>
      <c r="GM200" s="10" vm="65633">
        <v>0</v>
      </c>
      <c r="GN200" s="10" vm="63779">
        <v>135</v>
      </c>
      <c r="GO200" s="10" vm="4549">
        <v>21</v>
      </c>
      <c r="GP200" s="10" vm="46715">
        <v>114</v>
      </c>
      <c r="GQ200" s="10" vm="37446">
        <v>0</v>
      </c>
      <c r="GR200" s="10" vm="30920">
        <v>0</v>
      </c>
      <c r="GS200" s="10" vm="24023">
        <v>0</v>
      </c>
      <c r="GT200" s="10" vm="17572">
        <v>576</v>
      </c>
      <c r="GU200" s="10" vm="45016">
        <v>300</v>
      </c>
      <c r="GV200" s="10" vm="10813">
        <v>276</v>
      </c>
      <c r="GW200" s="10" vm="4332">
        <v>8</v>
      </c>
      <c r="GX200" s="81" vm="43251">
        <v>18700</v>
      </c>
      <c r="GY200" s="10" vm="37222">
        <v>0</v>
      </c>
      <c r="GZ200" s="10" vm="64514">
        <v>0</v>
      </c>
      <c r="HA200" s="10" vm="23794">
        <v>0</v>
      </c>
      <c r="HB200" s="10" vm="17354">
        <v>0</v>
      </c>
      <c r="HC200" s="81" vm="54753">
        <v>0</v>
      </c>
      <c r="HD200" s="81" vm="10596">
        <v>0</v>
      </c>
      <c r="HE200" s="10" vm="4114">
        <v>18708</v>
      </c>
      <c r="HF200" s="10" vm="52990">
        <v>0</v>
      </c>
      <c r="HG200" s="10" vm="37001">
        <v>373</v>
      </c>
      <c r="HH200" s="10" vm="30522">
        <v>806</v>
      </c>
      <c r="HI200" s="10" vm="23569">
        <v>140</v>
      </c>
      <c r="HJ200" s="10" vm="17143">
        <v>773</v>
      </c>
      <c r="HK200" s="10" vm="51597">
        <v>0</v>
      </c>
      <c r="HL200" s="10" vm="10383">
        <v>0</v>
      </c>
      <c r="HM200" s="10" vm="3897">
        <v>0</v>
      </c>
      <c r="HN200" s="10" vm="49872">
        <v>915</v>
      </c>
      <c r="HO200" s="10" vm="36778">
        <v>3007</v>
      </c>
      <c r="HP200" s="10" vm="30288">
        <v>357</v>
      </c>
      <c r="HQ200" s="10" vm="23336">
        <v>0</v>
      </c>
      <c r="HR200" s="10" vm="16922">
        <v>357</v>
      </c>
      <c r="HS200" s="10" vm="48141">
        <v>0</v>
      </c>
      <c r="HT200" s="10" vm="10176">
        <v>0</v>
      </c>
      <c r="HU200" s="10" vm="3683">
        <v>0</v>
      </c>
      <c r="HV200" s="10" vm="65388">
        <v>2899</v>
      </c>
      <c r="HW200" s="10" vm="36547">
        <v>-323</v>
      </c>
      <c r="HX200" s="10" vm="30055">
        <v>0</v>
      </c>
      <c r="HY200" s="10" vm="23104">
        <v>0</v>
      </c>
      <c r="HZ200" s="10" vm="16705">
        <v>0</v>
      </c>
      <c r="IA200" s="10" vm="44791">
        <v>0</v>
      </c>
      <c r="IB200" s="10" vm="9957">
        <v>0</v>
      </c>
      <c r="IC200" s="10" vm="3465">
        <v>2576</v>
      </c>
      <c r="ID200" s="10" vm="43029">
        <v>0</v>
      </c>
      <c r="IE200" s="10" vm="36331">
        <v>0</v>
      </c>
      <c r="IF200" s="10" vm="29821">
        <v>0</v>
      </c>
      <c r="IG200" s="10" vm="22887">
        <v>0</v>
      </c>
      <c r="IH200" s="10" vm="16489">
        <v>1364</v>
      </c>
      <c r="II200" s="10" vm="54538">
        <v>1267</v>
      </c>
      <c r="IJ200" s="10" vm="9743">
        <v>0</v>
      </c>
      <c r="IK200" s="10" vm="3243">
        <v>1</v>
      </c>
      <c r="IL200" s="10" vm="52771">
        <v>-2</v>
      </c>
      <c r="IM200" s="10" vm="36100">
        <v>-4</v>
      </c>
      <c r="IN200" s="10" vm="29586">
        <v>1284</v>
      </c>
      <c r="IO200" s="81" vm="22704">
        <v>1333</v>
      </c>
      <c r="IP200" s="10" vm="16273">
        <v>0</v>
      </c>
      <c r="IQ200" s="10" vm="51421">
        <v>0</v>
      </c>
      <c r="IR200" s="10" vm="9538">
        <v>0</v>
      </c>
      <c r="IS200" s="81" vm="3024">
        <v>0</v>
      </c>
      <c r="IT200" s="10" vm="49647">
        <v>0</v>
      </c>
    </row>
    <row r="201" spans="1:254" x14ac:dyDescent="0.25">
      <c r="A201" s="8" t="s">
        <v>188</v>
      </c>
      <c r="B201" s="8" t="s">
        <v>332</v>
      </c>
      <c r="C201" s="89">
        <v>44651</v>
      </c>
      <c r="D201" s="76" vm="16063">
        <v>12</v>
      </c>
      <c r="E201" s="10" vm="9319">
        <v>162019</v>
      </c>
      <c r="F201" s="10" vm="47951">
        <v>-107109</v>
      </c>
      <c r="G201" s="10" vm="42803">
        <v>-20880</v>
      </c>
      <c r="H201" s="10" vm="59743">
        <v>34030</v>
      </c>
      <c r="I201" s="10" vm="29351">
        <v>7164</v>
      </c>
      <c r="J201" s="10" vm="63538">
        <v>41194</v>
      </c>
      <c r="K201" s="10" vm="46329">
        <v>0</v>
      </c>
      <c r="L201" s="10" vm="15843">
        <v>0</v>
      </c>
      <c r="M201" s="10" vm="9102">
        <v>0</v>
      </c>
      <c r="N201" s="10" vm="44577">
        <v>215</v>
      </c>
      <c r="O201" s="10" vm="42579">
        <v>-23783</v>
      </c>
      <c r="P201" s="10" vm="35870">
        <v>0</v>
      </c>
      <c r="Q201" s="10" vm="64435">
        <v>-4458</v>
      </c>
      <c r="R201" s="10" vm="22475">
        <v>0</v>
      </c>
      <c r="S201" s="10" vm="56031">
        <v>0</v>
      </c>
      <c r="T201" s="10" vm="15628">
        <v>13168</v>
      </c>
      <c r="U201" s="10" vm="8886">
        <v>0</v>
      </c>
      <c r="V201" s="10" vm="54329">
        <v>13168</v>
      </c>
      <c r="W201" s="10" vm="42362">
        <v>0</v>
      </c>
      <c r="X201" s="10" vm="35634">
        <v>4778</v>
      </c>
      <c r="Y201" s="10" vm="29044">
        <v>14901</v>
      </c>
      <c r="Z201" s="10" vm="22254">
        <v>0</v>
      </c>
      <c r="AA201" s="10" vm="52570">
        <v>32847</v>
      </c>
      <c r="AB201" s="10" vm="15438">
        <v>104386</v>
      </c>
      <c r="AC201" s="10" vm="63311">
        <v>12374</v>
      </c>
      <c r="AD201" s="10" vm="51209">
        <v>116760</v>
      </c>
      <c r="AE201" s="10" vm="42140">
        <v>4561</v>
      </c>
      <c r="AF201" s="10" vm="35399">
        <v>0</v>
      </c>
      <c r="AG201" s="10" vm="28811">
        <v>0</v>
      </c>
      <c r="AH201" s="10" vm="22032">
        <v>15111</v>
      </c>
      <c r="AI201" s="10" vm="49416">
        <v>136432</v>
      </c>
      <c r="AJ201" s="10" vm="15238">
        <v>35927</v>
      </c>
      <c r="AK201" s="10" vm="63266">
        <v>15703</v>
      </c>
      <c r="AL201" s="10" vm="47835">
        <v>18401</v>
      </c>
      <c r="AM201" s="10" vm="41920">
        <v>4457</v>
      </c>
      <c r="AN201" s="10" vm="64957">
        <v>6754</v>
      </c>
      <c r="AO201" s="10" vm="28586">
        <v>717</v>
      </c>
      <c r="AP201" s="10" vm="21813">
        <v>0</v>
      </c>
      <c r="AQ201" s="10" vm="46106">
        <v>19895</v>
      </c>
      <c r="AR201" s="10" vm="15019">
        <v>95</v>
      </c>
      <c r="AS201" s="10" vm="8391">
        <v>0</v>
      </c>
      <c r="AT201" s="10" vm="44349">
        <v>101949</v>
      </c>
      <c r="AU201" s="10" vm="41712">
        <v>34483</v>
      </c>
      <c r="AV201" s="10" vm="64922">
        <v>1276</v>
      </c>
      <c r="AW201" s="10" vm="28360">
        <v>1518230</v>
      </c>
      <c r="AX201" s="10" vm="21608">
        <v>0</v>
      </c>
      <c r="AY201" s="10" vm="55834">
        <v>9034</v>
      </c>
      <c r="AZ201" s="10" vm="14800">
        <v>0</v>
      </c>
      <c r="BA201" s="10" vm="8171">
        <v>0</v>
      </c>
      <c r="BB201" s="10" vm="54097">
        <v>0</v>
      </c>
      <c r="BC201" s="10" vm="41482">
        <v>0</v>
      </c>
      <c r="BD201" s="10" vm="34852">
        <v>0</v>
      </c>
      <c r="BE201" s="10" vm="28130">
        <v>50</v>
      </c>
      <c r="BF201" s="10" vm="21401">
        <v>0</v>
      </c>
      <c r="BG201" s="10" vm="52489">
        <v>1527314</v>
      </c>
      <c r="BH201" s="10" vm="63924">
        <v>34063</v>
      </c>
      <c r="BI201" s="10" vm="63167">
        <v>8779</v>
      </c>
      <c r="BJ201" s="10" vm="50990">
        <v>69462</v>
      </c>
      <c r="BK201" s="10" vm="41251">
        <v>0</v>
      </c>
      <c r="BL201" s="10" vm="34619">
        <v>18904</v>
      </c>
      <c r="BM201" s="10" vm="27900">
        <v>131208</v>
      </c>
      <c r="BN201" s="10" vm="21178">
        <v>7315</v>
      </c>
      <c r="BO201" s="10" vm="49191">
        <v>0</v>
      </c>
      <c r="BP201" s="10" vm="14392">
        <v>4551</v>
      </c>
      <c r="BQ201" s="10" vm="7764">
        <v>57738</v>
      </c>
      <c r="BR201" s="10" vm="47612">
        <v>69604</v>
      </c>
      <c r="BS201" s="10" vm="41027">
        <v>61604</v>
      </c>
      <c r="BT201" s="10" vm="34390">
        <v>1588918</v>
      </c>
      <c r="BU201" s="10" vm="27673">
        <v>335415</v>
      </c>
      <c r="BV201" s="10" vm="20959">
        <v>449073</v>
      </c>
      <c r="BW201" s="10" vm="45882">
        <v>0</v>
      </c>
      <c r="BX201" s="10" vm="14175">
        <v>446996</v>
      </c>
      <c r="BY201" s="10" vm="7606">
        <v>0</v>
      </c>
      <c r="BZ201" s="10" vm="44131">
        <v>17113</v>
      </c>
      <c r="CA201" s="10" vm="40816">
        <v>4931</v>
      </c>
      <c r="CB201" s="10" vm="34183">
        <v>1253528</v>
      </c>
      <c r="CC201" s="10" vm="27446">
        <v>12117</v>
      </c>
      <c r="CD201" s="10" vm="20745">
        <v>541</v>
      </c>
      <c r="CE201" s="10" vm="55630">
        <v>322732</v>
      </c>
      <c r="CF201" s="10" vm="13957">
        <v>344299</v>
      </c>
      <c r="CG201" s="10" vm="7390">
        <v>0</v>
      </c>
      <c r="CH201" s="10" vm="53878">
        <v>0</v>
      </c>
      <c r="CI201" s="10" vm="40580">
        <v>-21567</v>
      </c>
      <c r="CJ201" s="10" vm="34015">
        <v>0</v>
      </c>
      <c r="CK201" s="10" vm="27222">
        <v>322732</v>
      </c>
      <c r="CL201" s="10" vm="20545">
        <v>25575</v>
      </c>
      <c r="CM201" s="10" vm="65911">
        <v>20880</v>
      </c>
      <c r="CN201" s="10" vm="13745">
        <v>0</v>
      </c>
      <c r="CO201" s="10" vm="7177">
        <v>4695</v>
      </c>
      <c r="CP201" s="10" vm="50761">
        <v>0</v>
      </c>
      <c r="CQ201" s="10" vm="40353">
        <v>0</v>
      </c>
      <c r="CR201" s="10" vm="33781">
        <v>0</v>
      </c>
      <c r="CS201" s="10" vm="26988">
        <v>0</v>
      </c>
      <c r="CT201" s="10" vm="20324">
        <v>0</v>
      </c>
      <c r="CU201" s="10" vm="48965">
        <v>0</v>
      </c>
      <c r="CV201" s="10" vm="13542">
        <v>1110</v>
      </c>
      <c r="CW201" s="10" vm="6969">
        <v>-1110</v>
      </c>
      <c r="CX201" s="10" vm="47390">
        <v>0</v>
      </c>
      <c r="CY201" s="10" vm="40124">
        <v>0</v>
      </c>
      <c r="CZ201" s="10" vm="33548">
        <v>0</v>
      </c>
      <c r="DA201" s="10" vm="26764">
        <v>0</v>
      </c>
      <c r="DB201" s="81" vm="20105">
        <v>0</v>
      </c>
      <c r="DC201" s="81" vm="45659">
        <v>0</v>
      </c>
      <c r="DD201" s="81" vm="13322">
        <v>0</v>
      </c>
      <c r="DE201" s="81" vm="6798">
        <v>0</v>
      </c>
      <c r="DF201" s="10" vm="43909">
        <v>12</v>
      </c>
      <c r="DG201" s="10" vm="39908">
        <v>0</v>
      </c>
      <c r="DH201" s="10" vm="33331">
        <v>4050</v>
      </c>
      <c r="DI201" s="10" vm="26530">
        <v>-4038</v>
      </c>
      <c r="DJ201" s="10" vm="19887">
        <v>25587</v>
      </c>
      <c r="DK201" s="10" vm="55409">
        <v>20880</v>
      </c>
      <c r="DL201" s="10" vm="13102">
        <v>5160</v>
      </c>
      <c r="DM201" s="10" vm="6582">
        <v>-453</v>
      </c>
      <c r="DN201" s="10" vm="53659">
        <v>0</v>
      </c>
      <c r="DO201" s="10" vm="39678">
        <v>0</v>
      </c>
      <c r="DP201" s="10" vm="33159">
        <v>0</v>
      </c>
      <c r="DQ201" s="10" vm="26300">
        <v>0</v>
      </c>
      <c r="DR201" s="10" vm="19684">
        <v>0</v>
      </c>
      <c r="DS201" s="10" vm="65843">
        <v>0</v>
      </c>
      <c r="DT201" s="10" vm="12898">
        <v>0</v>
      </c>
      <c r="DU201" s="10" vm="6366">
        <v>0</v>
      </c>
      <c r="DV201" s="10" vm="50539">
        <v>0</v>
      </c>
      <c r="DW201" s="10" vm="39448">
        <v>0</v>
      </c>
      <c r="DX201" s="10" vm="32924">
        <v>0</v>
      </c>
      <c r="DY201" s="10" vm="26077">
        <v>0</v>
      </c>
      <c r="DZ201" s="10" vm="19462">
        <v>0</v>
      </c>
      <c r="EA201" s="10" vm="48743">
        <v>0</v>
      </c>
      <c r="EB201" s="10" vm="12694">
        <v>0</v>
      </c>
      <c r="EC201" s="10" vm="63012">
        <v>0</v>
      </c>
      <c r="ED201" s="10" vm="47169">
        <v>0</v>
      </c>
      <c r="EE201" s="10" vm="39225">
        <v>0</v>
      </c>
      <c r="EF201" s="10" vm="32693">
        <v>0</v>
      </c>
      <c r="EG201" s="10" vm="25851">
        <v>0</v>
      </c>
      <c r="EH201" s="81" vm="19248">
        <v>0</v>
      </c>
      <c r="EI201" s="81" vm="45437">
        <v>0</v>
      </c>
      <c r="EJ201" s="81" vm="12475">
        <v>0</v>
      </c>
      <c r="EK201" s="81" vm="5993">
        <v>0</v>
      </c>
      <c r="EL201" s="10" vm="43692">
        <v>0</v>
      </c>
      <c r="EM201" s="10" vm="39008">
        <v>0</v>
      </c>
      <c r="EN201" s="10" vm="64618">
        <v>0</v>
      </c>
      <c r="EO201" s="10" vm="25621">
        <v>0</v>
      </c>
      <c r="EP201" s="10" vm="19034">
        <v>0</v>
      </c>
      <c r="EQ201" s="10" vm="55191">
        <v>0</v>
      </c>
      <c r="ER201" s="10" vm="12256">
        <v>0</v>
      </c>
      <c r="ES201" s="10" vm="5777">
        <v>0</v>
      </c>
      <c r="ET201" s="10" vm="53443">
        <v>25587</v>
      </c>
      <c r="EU201" s="10" vm="38775">
        <v>20880</v>
      </c>
      <c r="EV201" s="10" vm="32302">
        <v>5160</v>
      </c>
      <c r="EW201" s="10" vm="25390">
        <v>-453</v>
      </c>
      <c r="EX201" s="10" vm="18833">
        <v>6482</v>
      </c>
      <c r="EY201" s="10" vm="52035">
        <v>971</v>
      </c>
      <c r="EZ201" s="10" vm="12047">
        <v>1374</v>
      </c>
      <c r="FA201" s="10" vm="5564">
        <v>971</v>
      </c>
      <c r="FB201" s="10" vm="50309">
        <v>1594418</v>
      </c>
      <c r="FC201" s="10" vm="38553">
        <v>0</v>
      </c>
      <c r="FD201" s="10" vm="32069">
        <v>1594418</v>
      </c>
      <c r="FE201" s="10" vm="25161">
        <v>153444</v>
      </c>
      <c r="FF201" s="10" vm="18611">
        <v>13625</v>
      </c>
      <c r="FG201" s="10" vm="48520">
        <v>0</v>
      </c>
      <c r="FH201" s="10" vm="11880">
        <v>-8819</v>
      </c>
      <c r="FI201" s="10" vm="5353">
        <v>0</v>
      </c>
      <c r="FJ201" s="10" vm="46944">
        <v>0</v>
      </c>
      <c r="FK201" s="10" vm="38340">
        <v>1345</v>
      </c>
      <c r="FL201" s="10" vm="31839">
        <v>1754013</v>
      </c>
      <c r="FM201" s="10" vm="24926">
        <v>218162</v>
      </c>
      <c r="FN201" s="10" vm="64082">
        <v>19109</v>
      </c>
      <c r="FO201" s="10" vm="65315">
        <v>471</v>
      </c>
      <c r="FP201" s="10" vm="11663">
        <v>0</v>
      </c>
      <c r="FQ201" s="10" vm="5137">
        <v>-1990</v>
      </c>
      <c r="FR201" s="10" vm="43472">
        <v>0</v>
      </c>
      <c r="FS201" s="10" vm="38108">
        <v>31</v>
      </c>
      <c r="FT201" s="10" vm="31605">
        <v>235783</v>
      </c>
      <c r="FU201" s="10" vm="24702">
        <v>1518230</v>
      </c>
      <c r="FV201" s="10" vm="18229">
        <v>1376256</v>
      </c>
      <c r="FW201" s="81" vm="54974">
        <v>0</v>
      </c>
      <c r="FX201" s="81" vm="11449">
        <v>0</v>
      </c>
      <c r="FY201" s="81" vm="4935">
        <v>0</v>
      </c>
      <c r="FZ201" s="81" vm="53226">
        <v>0</v>
      </c>
      <c r="GA201" s="81" vm="37893">
        <v>0</v>
      </c>
      <c r="GB201" s="10" vm="31377">
        <v>7616</v>
      </c>
      <c r="GC201" s="10" vm="24472">
        <v>4677</v>
      </c>
      <c r="GD201" s="10" vm="18008">
        <v>2939</v>
      </c>
      <c r="GE201" s="10" vm="51809">
        <v>593</v>
      </c>
      <c r="GF201" s="10" vm="11231">
        <v>169</v>
      </c>
      <c r="GG201" s="10" vm="4769">
        <v>424</v>
      </c>
      <c r="GH201" s="10" vm="50094">
        <v>1447</v>
      </c>
      <c r="GI201" s="10" vm="37672">
        <v>773</v>
      </c>
      <c r="GJ201" s="10" vm="31157">
        <v>674</v>
      </c>
      <c r="GK201" s="10" vm="24246">
        <v>4675</v>
      </c>
      <c r="GL201" s="10" vm="17791">
        <v>1548</v>
      </c>
      <c r="GM201" s="10" vm="48308">
        <v>3127</v>
      </c>
      <c r="GN201" s="10" vm="11017">
        <v>0</v>
      </c>
      <c r="GO201" s="10" vm="4555">
        <v>0</v>
      </c>
      <c r="GP201" s="10" vm="46718">
        <v>0</v>
      </c>
      <c r="GQ201" s="10" vm="37451">
        <v>0</v>
      </c>
      <c r="GR201" s="10" vm="30924">
        <v>0</v>
      </c>
      <c r="GS201" s="10" vm="24021">
        <v>0</v>
      </c>
      <c r="GT201" s="10" vm="17570">
        <v>14331</v>
      </c>
      <c r="GU201" s="10" vm="45014">
        <v>7167</v>
      </c>
      <c r="GV201" s="10" vm="10810">
        <v>7164</v>
      </c>
      <c r="GW201" s="10" vm="4336">
        <v>7028</v>
      </c>
      <c r="GX201" s="81" vm="43254">
        <v>0</v>
      </c>
      <c r="GY201" s="10" vm="37227">
        <v>0</v>
      </c>
      <c r="GZ201" s="10" vm="30707">
        <v>8560</v>
      </c>
      <c r="HA201" s="10" vm="23792">
        <v>0</v>
      </c>
      <c r="HB201" s="10" vm="17352">
        <v>0</v>
      </c>
      <c r="HC201" s="81" vm="54751">
        <v>0</v>
      </c>
      <c r="HD201" s="81" vm="10593">
        <v>3316</v>
      </c>
      <c r="HE201" s="10" vm="4118">
        <v>18904</v>
      </c>
      <c r="HF201" s="10" vm="52993">
        <v>1637</v>
      </c>
      <c r="HG201" s="10" vm="37006">
        <v>5615</v>
      </c>
      <c r="HH201" s="10" vm="30526">
        <v>22863</v>
      </c>
      <c r="HI201" s="10" vm="23568">
        <v>0</v>
      </c>
      <c r="HJ201" s="10" vm="17142">
        <v>13033</v>
      </c>
      <c r="HK201" s="10" vm="51596">
        <v>0</v>
      </c>
      <c r="HL201" s="10" vm="10381">
        <v>0</v>
      </c>
      <c r="HM201" s="10" vm="3902">
        <v>3451</v>
      </c>
      <c r="HN201" s="10" vm="49875">
        <v>11139</v>
      </c>
      <c r="HO201" s="10" vm="36784">
        <v>57738</v>
      </c>
      <c r="HP201" s="10" vm="30292">
        <v>4931</v>
      </c>
      <c r="HQ201" s="10" vm="23335">
        <v>0</v>
      </c>
      <c r="HR201" s="10" vm="16921">
        <v>4931</v>
      </c>
      <c r="HS201" s="10" vm="48140">
        <v>541</v>
      </c>
      <c r="HT201" s="10" vm="10174">
        <v>0</v>
      </c>
      <c r="HU201" s="10" vm="3688">
        <v>541</v>
      </c>
      <c r="HV201" s="10" vm="46502">
        <v>25508</v>
      </c>
      <c r="HW201" s="10" vm="36553">
        <v>1186</v>
      </c>
      <c r="HX201" s="10" vm="30058">
        <v>0</v>
      </c>
      <c r="HY201" s="10" vm="23102">
        <v>366</v>
      </c>
      <c r="HZ201" s="10" vm="16703">
        <v>10</v>
      </c>
      <c r="IA201" s="10" vm="44789">
        <v>0</v>
      </c>
      <c r="IB201" s="10" vm="9954">
        <v>-3287</v>
      </c>
      <c r="IC201" s="10" vm="3469">
        <v>23783</v>
      </c>
      <c r="ID201" s="10" vm="43032">
        <v>616</v>
      </c>
      <c r="IE201" s="10" vm="36335">
        <v>1708</v>
      </c>
      <c r="IF201" s="10" vm="29825">
        <v>42</v>
      </c>
      <c r="IG201" s="10" vm="64246">
        <v>2366</v>
      </c>
      <c r="IH201" s="10" vm="16487">
        <v>13625</v>
      </c>
      <c r="II201" s="10" vm="54536">
        <v>23317</v>
      </c>
      <c r="IJ201" s="10" vm="9740">
        <v>184</v>
      </c>
      <c r="IK201" s="10" vm="3247">
        <v>751</v>
      </c>
      <c r="IL201" s="10" vm="52774">
        <v>-21</v>
      </c>
      <c r="IM201" s="10" vm="36104">
        <v>-23</v>
      </c>
      <c r="IN201" s="10" vm="29590">
        <v>20259</v>
      </c>
      <c r="IO201" s="81" vm="22703">
        <v>22339</v>
      </c>
      <c r="IP201" s="10" vm="16272">
        <v>0</v>
      </c>
      <c r="IQ201" s="10" vm="51420">
        <v>0</v>
      </c>
      <c r="IR201" s="10" vm="9536">
        <v>0</v>
      </c>
      <c r="IS201" s="81" vm="3029">
        <v>0</v>
      </c>
      <c r="IT201" s="10" vm="49650">
        <v>0</v>
      </c>
    </row>
    <row r="202" spans="1:254" x14ac:dyDescent="0.25">
      <c r="A202" s="8" t="s">
        <v>498</v>
      </c>
      <c r="B202" s="8" t="s">
        <v>497</v>
      </c>
      <c r="C202" s="89">
        <v>44651</v>
      </c>
      <c r="D202" s="76" vm="16066">
        <v>12</v>
      </c>
      <c r="E202" s="10" vm="9317">
        <v>18597</v>
      </c>
      <c r="F202" s="10" vm="65543">
        <v>-17978</v>
      </c>
      <c r="G202" s="10" vm="42801">
        <v>0</v>
      </c>
      <c r="H202" s="10" vm="59740">
        <v>619</v>
      </c>
      <c r="I202" s="10" vm="29355">
        <v>0</v>
      </c>
      <c r="J202" s="10" vm="63540">
        <v>619</v>
      </c>
      <c r="K202" s="10" vm="46333">
        <v>0</v>
      </c>
      <c r="L202" s="10" vm="15846">
        <v>0</v>
      </c>
      <c r="M202" s="10" vm="9099">
        <v>0</v>
      </c>
      <c r="N202" s="10" vm="44574">
        <v>1</v>
      </c>
      <c r="O202" s="10" vm="42576">
        <v>0</v>
      </c>
      <c r="P202" s="10" vm="35866">
        <v>0</v>
      </c>
      <c r="Q202" s="10" vm="64437">
        <v>0</v>
      </c>
      <c r="R202" s="10" vm="22477">
        <v>0</v>
      </c>
      <c r="S202" s="10" vm="56034">
        <v>0</v>
      </c>
      <c r="T202" s="10" vm="15631">
        <v>620</v>
      </c>
      <c r="U202" s="10" vm="8883">
        <v>-119</v>
      </c>
      <c r="V202" s="10" vm="54326">
        <v>501</v>
      </c>
      <c r="W202" s="10" vm="42359">
        <v>0</v>
      </c>
      <c r="X202" s="10" vm="35630">
        <v>0</v>
      </c>
      <c r="Y202" s="10" vm="29047">
        <v>0</v>
      </c>
      <c r="Z202" s="10" vm="22256">
        <v>0</v>
      </c>
      <c r="AA202" s="10" vm="66142">
        <v>501</v>
      </c>
      <c r="AB202" s="10" vm="15441">
        <v>5260</v>
      </c>
      <c r="AC202" s="10" vm="8676">
        <v>13327</v>
      </c>
      <c r="AD202" s="10" vm="51207">
        <v>18587</v>
      </c>
      <c r="AE202" s="10" vm="42138">
        <v>0</v>
      </c>
      <c r="AF202" s="10" vm="35396">
        <v>0</v>
      </c>
      <c r="AG202" s="10" vm="28815">
        <v>0</v>
      </c>
      <c r="AH202" s="10" vm="22034">
        <v>11</v>
      </c>
      <c r="AI202" s="10" vm="49420">
        <v>18598</v>
      </c>
      <c r="AJ202" s="10" vm="15241">
        <v>1790</v>
      </c>
      <c r="AK202" s="10" vm="63265">
        <v>16188</v>
      </c>
      <c r="AL202" s="10" vm="47833">
        <v>0</v>
      </c>
      <c r="AM202" s="10" vm="65174">
        <v>0</v>
      </c>
      <c r="AN202" s="10" vm="35168">
        <v>0</v>
      </c>
      <c r="AO202" s="10" vm="28590">
        <v>0</v>
      </c>
      <c r="AP202" s="10" vm="21815">
        <v>0</v>
      </c>
      <c r="AQ202" s="10" vm="46110">
        <v>0</v>
      </c>
      <c r="AR202" s="10" vm="15022">
        <v>0</v>
      </c>
      <c r="AS202" s="10" vm="8388">
        <v>0</v>
      </c>
      <c r="AT202" s="10" vm="44346">
        <v>17978</v>
      </c>
      <c r="AU202" s="10" vm="41709">
        <v>620</v>
      </c>
      <c r="AV202" s="10" vm="64918">
        <v>0</v>
      </c>
      <c r="AW202" s="10" vm="28363">
        <v>0</v>
      </c>
      <c r="AX202" s="10" vm="21609">
        <v>0</v>
      </c>
      <c r="AY202" s="10" vm="55837">
        <v>21</v>
      </c>
      <c r="AZ202" s="10" vm="14804">
        <v>0</v>
      </c>
      <c r="BA202" s="10" vm="8168">
        <v>0</v>
      </c>
      <c r="BB202" s="10" vm="54094">
        <v>0</v>
      </c>
      <c r="BC202" s="10" vm="41479">
        <v>0</v>
      </c>
      <c r="BD202" s="10" vm="34849">
        <v>0</v>
      </c>
      <c r="BE202" s="10" vm="28132">
        <v>0</v>
      </c>
      <c r="BF202" s="10" vm="21402">
        <v>0</v>
      </c>
      <c r="BG202" s="10" vm="66002">
        <v>21</v>
      </c>
      <c r="BH202" s="10" vm="14594">
        <v>0</v>
      </c>
      <c r="BI202" s="10" vm="7956">
        <v>8</v>
      </c>
      <c r="BJ202" s="10" vm="50988">
        <v>3207</v>
      </c>
      <c r="BK202" s="10" vm="41248">
        <v>0</v>
      </c>
      <c r="BL202" s="10" vm="34616">
        <v>0</v>
      </c>
      <c r="BM202" s="10" vm="27903">
        <v>3215</v>
      </c>
      <c r="BN202" s="10" vm="21179">
        <v>0</v>
      </c>
      <c r="BO202" s="10" vm="49194">
        <v>0</v>
      </c>
      <c r="BP202" s="10" vm="14395">
        <v>0</v>
      </c>
      <c r="BQ202" s="10" vm="7761">
        <v>364</v>
      </c>
      <c r="BR202" s="10" vm="47609">
        <v>364</v>
      </c>
      <c r="BS202" s="10" vm="41023">
        <v>2851</v>
      </c>
      <c r="BT202" s="10" vm="34387">
        <v>2872</v>
      </c>
      <c r="BU202" s="10" vm="27676">
        <v>0</v>
      </c>
      <c r="BV202" s="10" vm="20961">
        <v>0</v>
      </c>
      <c r="BW202" s="10" vm="45885">
        <v>0</v>
      </c>
      <c r="BX202" s="10" vm="14179">
        <v>0</v>
      </c>
      <c r="BY202" s="10" vm="7603">
        <v>0</v>
      </c>
      <c r="BZ202" s="10" vm="44128">
        <v>0</v>
      </c>
      <c r="CA202" s="10" vm="40813">
        <v>0</v>
      </c>
      <c r="CB202" s="10" vm="64779">
        <v>0</v>
      </c>
      <c r="CC202" s="10" vm="27450">
        <v>0</v>
      </c>
      <c r="CD202" s="10" vm="20747">
        <v>5</v>
      </c>
      <c r="CE202" s="10" vm="55634">
        <v>2867</v>
      </c>
      <c r="CF202" s="10" vm="13961">
        <v>567</v>
      </c>
      <c r="CG202" s="10" vm="7387">
        <v>0</v>
      </c>
      <c r="CH202" s="10" vm="53876">
        <v>0</v>
      </c>
      <c r="CI202" s="10" vm="40578">
        <v>0</v>
      </c>
      <c r="CJ202" s="10" vm="34012">
        <v>2300</v>
      </c>
      <c r="CK202" s="10" vm="27225">
        <v>2867</v>
      </c>
      <c r="CL202" s="10" vm="20546">
        <v>0</v>
      </c>
      <c r="CM202" s="10" vm="52362">
        <v>0</v>
      </c>
      <c r="CN202" s="10" vm="13748">
        <v>0</v>
      </c>
      <c r="CO202" s="10" vm="7172">
        <v>0</v>
      </c>
      <c r="CP202" s="10" vm="50758">
        <v>0</v>
      </c>
      <c r="CQ202" s="10" vm="40349">
        <v>0</v>
      </c>
      <c r="CR202" s="10" vm="33778">
        <v>0</v>
      </c>
      <c r="CS202" s="10" vm="26990">
        <v>0</v>
      </c>
      <c r="CT202" s="10" vm="20325">
        <v>0</v>
      </c>
      <c r="CU202" s="10" vm="48967">
        <v>0</v>
      </c>
      <c r="CV202" s="10" vm="13545">
        <v>0</v>
      </c>
      <c r="CW202" s="10" vm="6965">
        <v>0</v>
      </c>
      <c r="CX202" s="10" vm="47388">
        <v>0</v>
      </c>
      <c r="CY202" s="10" vm="40121">
        <v>0</v>
      </c>
      <c r="CZ202" s="10" vm="33545">
        <v>0</v>
      </c>
      <c r="DA202" s="10" vm="26768">
        <v>0</v>
      </c>
      <c r="DB202" s="81" vm="20107">
        <v>0</v>
      </c>
      <c r="DC202" s="81" vm="45663">
        <v>0</v>
      </c>
      <c r="DD202" s="81" vm="13326">
        <v>0</v>
      </c>
      <c r="DE202" s="81" vm="6795">
        <v>0</v>
      </c>
      <c r="DF202" s="10" vm="43907">
        <v>0</v>
      </c>
      <c r="DG202" s="10" vm="39906">
        <v>0</v>
      </c>
      <c r="DH202" s="10" vm="33328">
        <v>0</v>
      </c>
      <c r="DI202" s="10" vm="26533">
        <v>0</v>
      </c>
      <c r="DJ202" s="10" vm="19889">
        <v>0</v>
      </c>
      <c r="DK202" s="10" vm="55412">
        <v>0</v>
      </c>
      <c r="DL202" s="10" vm="13106">
        <v>0</v>
      </c>
      <c r="DM202" s="10" vm="6578">
        <v>0</v>
      </c>
      <c r="DN202" s="10" vm="53657">
        <v>0</v>
      </c>
      <c r="DO202" s="10" vm="39675">
        <v>0</v>
      </c>
      <c r="DP202" s="10" vm="33156">
        <v>0</v>
      </c>
      <c r="DQ202" s="10" vm="26303">
        <v>0</v>
      </c>
      <c r="DR202" s="10" vm="19685">
        <v>0</v>
      </c>
      <c r="DS202" s="10" vm="65844">
        <v>0</v>
      </c>
      <c r="DT202" s="10" vm="12901">
        <v>0</v>
      </c>
      <c r="DU202" s="10" vm="6362">
        <v>0</v>
      </c>
      <c r="DV202" s="10" vm="50537">
        <v>0</v>
      </c>
      <c r="DW202" s="10" vm="39444">
        <v>0</v>
      </c>
      <c r="DX202" s="10" vm="32921">
        <v>0</v>
      </c>
      <c r="DY202" s="10" vm="26079">
        <v>0</v>
      </c>
      <c r="DZ202" s="10" vm="19463">
        <v>0</v>
      </c>
      <c r="EA202" s="10" vm="48745">
        <v>0</v>
      </c>
      <c r="EB202" s="10" vm="12697">
        <v>0</v>
      </c>
      <c r="EC202" s="10" vm="6158">
        <v>0</v>
      </c>
      <c r="ED202" s="10" vm="47167">
        <v>0</v>
      </c>
      <c r="EE202" s="10" vm="39222">
        <v>0</v>
      </c>
      <c r="EF202" s="10" vm="32690">
        <v>0</v>
      </c>
      <c r="EG202" s="10" vm="25855">
        <v>0</v>
      </c>
      <c r="EH202" s="81" vm="19250">
        <v>0</v>
      </c>
      <c r="EI202" s="81" vm="45440">
        <v>0</v>
      </c>
      <c r="EJ202" s="81" vm="12479">
        <v>0</v>
      </c>
      <c r="EK202" s="81" vm="5989">
        <v>0</v>
      </c>
      <c r="EL202" s="10" vm="43690">
        <v>0</v>
      </c>
      <c r="EM202" s="10" vm="39004">
        <v>0</v>
      </c>
      <c r="EN202" s="10" vm="32474">
        <v>0</v>
      </c>
      <c r="EO202" s="10" vm="25624">
        <v>0</v>
      </c>
      <c r="EP202" s="10" vm="19036">
        <v>0</v>
      </c>
      <c r="EQ202" s="10" vm="55194">
        <v>0</v>
      </c>
      <c r="ER202" s="10" vm="12260">
        <v>0</v>
      </c>
      <c r="ES202" s="10" vm="5774">
        <v>0</v>
      </c>
      <c r="ET202" s="10" vm="53441">
        <v>0</v>
      </c>
      <c r="EU202" s="10" vm="38772">
        <v>0</v>
      </c>
      <c r="EV202" s="10" vm="32299">
        <v>0</v>
      </c>
      <c r="EW202" s="10" vm="25393">
        <v>0</v>
      </c>
      <c r="EX202" s="10" vm="18835">
        <v>0</v>
      </c>
      <c r="EY202" s="10" vm="52037">
        <v>0</v>
      </c>
      <c r="EZ202" s="10" vm="12049">
        <v>0</v>
      </c>
      <c r="FA202" s="10" vm="5559">
        <v>0</v>
      </c>
      <c r="FB202" s="10" vm="50307">
        <v>0</v>
      </c>
      <c r="FC202" s="10" vm="38548">
        <v>0</v>
      </c>
      <c r="FD202" s="10" vm="32066">
        <v>0</v>
      </c>
      <c r="FE202" s="10" vm="25164">
        <v>0</v>
      </c>
      <c r="FF202" s="10" vm="18613">
        <v>0</v>
      </c>
      <c r="FG202" s="10" vm="48522">
        <v>0</v>
      </c>
      <c r="FH202" s="10" vm="11883">
        <v>0</v>
      </c>
      <c r="FI202" s="10" vm="5349">
        <v>0</v>
      </c>
      <c r="FJ202" s="10" vm="46942">
        <v>0</v>
      </c>
      <c r="FK202" s="10" vm="38335">
        <v>0</v>
      </c>
      <c r="FL202" s="10" vm="31836">
        <v>0</v>
      </c>
      <c r="FM202" s="10" vm="24929">
        <v>0</v>
      </c>
      <c r="FN202" s="10" vm="18404">
        <v>0</v>
      </c>
      <c r="FO202" s="10" vm="45226">
        <v>0</v>
      </c>
      <c r="FP202" s="10" vm="11667">
        <v>0</v>
      </c>
      <c r="FQ202" s="10" vm="5134">
        <v>0</v>
      </c>
      <c r="FR202" s="10" vm="43470">
        <v>0</v>
      </c>
      <c r="FS202" s="10" vm="38105">
        <v>0</v>
      </c>
      <c r="FT202" s="10" vm="31602">
        <v>0</v>
      </c>
      <c r="FU202" s="10" vm="24706">
        <v>0</v>
      </c>
      <c r="FV202" s="10" vm="18232">
        <v>0</v>
      </c>
      <c r="FW202" s="81" vm="54977">
        <v>0</v>
      </c>
      <c r="FX202" s="81" vm="11453">
        <v>0</v>
      </c>
      <c r="FY202" s="81" vm="4932">
        <v>0</v>
      </c>
      <c r="FZ202" s="81" vm="53224">
        <v>0</v>
      </c>
      <c r="GA202" s="81" vm="37889">
        <v>0</v>
      </c>
      <c r="GB202" s="10" vm="64549">
        <v>0</v>
      </c>
      <c r="GC202" s="10" vm="24474">
        <v>0</v>
      </c>
      <c r="GD202" s="10" vm="18010">
        <v>0</v>
      </c>
      <c r="GE202" s="10" vm="51811">
        <v>0</v>
      </c>
      <c r="GF202" s="10" vm="11234">
        <v>0</v>
      </c>
      <c r="GG202" s="10" vm="4765">
        <v>0</v>
      </c>
      <c r="GH202" s="10" vm="50092">
        <v>0</v>
      </c>
      <c r="GI202" s="10" vm="37668">
        <v>0</v>
      </c>
      <c r="GJ202" s="10" vm="31154">
        <v>0</v>
      </c>
      <c r="GK202" s="10" vm="24248">
        <v>0</v>
      </c>
      <c r="GL202" s="10" vm="17793">
        <v>0</v>
      </c>
      <c r="GM202" s="10" vm="48309">
        <v>0</v>
      </c>
      <c r="GN202" s="10" vm="11019">
        <v>0</v>
      </c>
      <c r="GO202" s="10" vm="4550">
        <v>0</v>
      </c>
      <c r="GP202" s="10" vm="46716">
        <v>0</v>
      </c>
      <c r="GQ202" s="10" vm="37447">
        <v>0</v>
      </c>
      <c r="GR202" s="10" vm="30921">
        <v>0</v>
      </c>
      <c r="GS202" s="10" vm="24024">
        <v>0</v>
      </c>
      <c r="GT202" s="10" vm="17573">
        <v>0</v>
      </c>
      <c r="GU202" s="10" vm="45017">
        <v>0</v>
      </c>
      <c r="GV202" s="10" vm="10814">
        <v>0</v>
      </c>
      <c r="GW202" s="10" vm="4333">
        <v>0</v>
      </c>
      <c r="GX202" s="81" vm="43252">
        <v>0</v>
      </c>
      <c r="GY202" s="10" vm="37223">
        <v>0</v>
      </c>
      <c r="GZ202" s="10" vm="30705">
        <v>0</v>
      </c>
      <c r="HA202" s="10" vm="23795">
        <v>0</v>
      </c>
      <c r="HB202" s="10" vm="17355">
        <v>0</v>
      </c>
      <c r="HC202" s="81" vm="54754">
        <v>0</v>
      </c>
      <c r="HD202" s="81" vm="10597">
        <v>0</v>
      </c>
      <c r="HE202" s="10" vm="4115">
        <v>0</v>
      </c>
      <c r="HF202" s="10" vm="52991">
        <v>364</v>
      </c>
      <c r="HG202" s="10" vm="37002">
        <v>0</v>
      </c>
      <c r="HH202" s="10" vm="30523">
        <v>0</v>
      </c>
      <c r="HI202" s="10" vm="23570">
        <v>0</v>
      </c>
      <c r="HJ202" s="10" vm="17144">
        <v>0</v>
      </c>
      <c r="HK202" s="10" vm="51598">
        <v>0</v>
      </c>
      <c r="HL202" s="10" vm="63756">
        <v>0</v>
      </c>
      <c r="HM202" s="10" vm="3898">
        <v>0</v>
      </c>
      <c r="HN202" s="10" vm="49873">
        <v>0</v>
      </c>
      <c r="HO202" s="10" vm="36779">
        <v>364</v>
      </c>
      <c r="HP202" s="10" vm="30289">
        <v>0</v>
      </c>
      <c r="HQ202" s="10" vm="23337">
        <v>0</v>
      </c>
      <c r="HR202" s="10" vm="16923">
        <v>0</v>
      </c>
      <c r="HS202" s="10" vm="48142">
        <v>0</v>
      </c>
      <c r="HT202" s="10" vm="10177">
        <v>5</v>
      </c>
      <c r="HU202" s="10" vm="3684">
        <v>5</v>
      </c>
      <c r="HV202" s="10" vm="46501">
        <v>0</v>
      </c>
      <c r="HW202" s="10" vm="36548">
        <v>0</v>
      </c>
      <c r="HX202" s="10" vm="64463">
        <v>0</v>
      </c>
      <c r="HY202" s="10" vm="23105">
        <v>0</v>
      </c>
      <c r="HZ202" s="10" vm="16706">
        <v>0</v>
      </c>
      <c r="IA202" s="10" vm="44792">
        <v>0</v>
      </c>
      <c r="IB202" s="10" vm="9958">
        <v>0</v>
      </c>
      <c r="IC202" s="10" vm="3466">
        <v>0</v>
      </c>
      <c r="ID202" s="10" vm="43030">
        <v>0</v>
      </c>
      <c r="IE202" s="10" vm="36332">
        <v>0</v>
      </c>
      <c r="IF202" s="10" vm="29822">
        <v>0</v>
      </c>
      <c r="IG202" s="10" vm="22888">
        <v>0</v>
      </c>
      <c r="IH202" s="10" vm="16490">
        <v>0</v>
      </c>
      <c r="II202" s="10" vm="54539">
        <v>7</v>
      </c>
      <c r="IJ202" s="10" vm="9744">
        <v>0</v>
      </c>
      <c r="IK202" s="10" vm="3244">
        <v>0</v>
      </c>
      <c r="IL202" s="10" vm="52772">
        <v>0</v>
      </c>
      <c r="IM202" s="10" vm="36101">
        <v>0</v>
      </c>
      <c r="IN202" s="10" vm="29587">
        <v>0</v>
      </c>
      <c r="IO202" s="81" vm="22705">
        <v>2163</v>
      </c>
      <c r="IP202" s="10" vm="16274">
        <v>0</v>
      </c>
      <c r="IQ202" s="10" vm="51422">
        <v>0</v>
      </c>
      <c r="IR202" s="10" vm="9539">
        <v>0</v>
      </c>
      <c r="IS202" s="81" vm="3025">
        <v>0</v>
      </c>
      <c r="IT202" s="10" vm="49648">
        <v>0</v>
      </c>
    </row>
    <row r="203" spans="1:254" x14ac:dyDescent="0.25">
      <c r="A203" s="8" t="s">
        <v>302</v>
      </c>
      <c r="B203" s="8" t="s">
        <v>301</v>
      </c>
      <c r="C203" s="89">
        <v>44651</v>
      </c>
      <c r="D203" s="76" vm="16067">
        <v>12</v>
      </c>
      <c r="E203" s="10" vm="9318">
        <v>70272</v>
      </c>
      <c r="F203" s="10" vm="65544">
        <v>-43538</v>
      </c>
      <c r="G203" s="10" vm="42802">
        <v>-8033</v>
      </c>
      <c r="H203" s="10" vm="59741">
        <v>18701</v>
      </c>
      <c r="I203" s="10" vm="29356">
        <v>5692</v>
      </c>
      <c r="J203" s="10" vm="63541">
        <v>24393</v>
      </c>
      <c r="K203" s="10" vm="46334">
        <v>0</v>
      </c>
      <c r="L203" s="10" vm="15847">
        <v>-5144</v>
      </c>
      <c r="M203" s="10" vm="9100">
        <v>0</v>
      </c>
      <c r="N203" s="10" vm="44575">
        <v>698</v>
      </c>
      <c r="O203" s="10" vm="42577">
        <v>-9693</v>
      </c>
      <c r="P203" s="10" vm="35867">
        <v>994</v>
      </c>
      <c r="Q203" s="10" vm="100647">
        <v>0</v>
      </c>
      <c r="R203" s="10" vm="22478">
        <v>0</v>
      </c>
      <c r="S203" s="10" vm="56035">
        <v>0</v>
      </c>
      <c r="T203" s="10" vm="15632">
        <v>11248</v>
      </c>
      <c r="U203" s="10" vm="8884">
        <v>0</v>
      </c>
      <c r="V203" s="10" vm="54327">
        <v>11248</v>
      </c>
      <c r="W203" s="10" vm="42360">
        <v>0</v>
      </c>
      <c r="X203" s="10" vm="35631">
        <v>5027</v>
      </c>
      <c r="Y203" s="10" vm="29048">
        <v>0</v>
      </c>
      <c r="Z203" s="10" vm="22257">
        <v>0</v>
      </c>
      <c r="AA203" s="10" vm="66143">
        <v>16275</v>
      </c>
      <c r="AB203" s="10" vm="63952">
        <v>53800</v>
      </c>
      <c r="AC203" s="10" vm="8677">
        <v>5089</v>
      </c>
      <c r="AD203" s="10" vm="51208">
        <v>58889</v>
      </c>
      <c r="AE203" s="10" vm="42139">
        <v>91</v>
      </c>
      <c r="AF203" s="10" vm="35397">
        <v>0</v>
      </c>
      <c r="AG203" s="10" vm="28816">
        <v>201</v>
      </c>
      <c r="AH203" s="10" vm="22035">
        <v>0</v>
      </c>
      <c r="AI203" s="10" vm="49421">
        <v>59181</v>
      </c>
      <c r="AJ203" s="10" vm="15242">
        <v>10462</v>
      </c>
      <c r="AK203" s="10" vm="8504">
        <v>5520</v>
      </c>
      <c r="AL203" s="10" vm="47834">
        <v>5522</v>
      </c>
      <c r="AM203" s="10" vm="41919">
        <v>3579</v>
      </c>
      <c r="AN203" s="10" vm="35169">
        <v>7200</v>
      </c>
      <c r="AO203" s="10" vm="28591">
        <v>195</v>
      </c>
      <c r="AP203" s="10" vm="21816">
        <v>0</v>
      </c>
      <c r="AQ203" s="10" vm="46111">
        <v>9646</v>
      </c>
      <c r="AR203" s="10" vm="15023">
        <v>0</v>
      </c>
      <c r="AS203" s="10" vm="8389">
        <v>0</v>
      </c>
      <c r="AT203" s="10" vm="44347">
        <v>42124</v>
      </c>
      <c r="AU203" s="10" vm="41710">
        <v>17057</v>
      </c>
      <c r="AV203" s="10" vm="64919">
        <v>700</v>
      </c>
      <c r="AW203" s="10" vm="28364">
        <v>647753</v>
      </c>
      <c r="AX203" s="10" vm="21610">
        <v>0</v>
      </c>
      <c r="AY203" s="10" vm="55838">
        <v>3069</v>
      </c>
      <c r="AZ203" s="10" vm="14805">
        <v>155</v>
      </c>
      <c r="BA203" s="10" vm="8169">
        <v>0</v>
      </c>
      <c r="BB203" s="10" vm="54095">
        <v>16625</v>
      </c>
      <c r="BC203" s="10" vm="41480">
        <v>1500</v>
      </c>
      <c r="BD203" s="10" vm="34850">
        <v>0</v>
      </c>
      <c r="BE203" s="10" vm="28133">
        <v>0</v>
      </c>
      <c r="BF203" s="10" vm="21403">
        <v>50</v>
      </c>
      <c r="BG203" s="10" vm="66003">
        <v>669152</v>
      </c>
      <c r="BH203" s="10" vm="14595">
        <v>11393</v>
      </c>
      <c r="BI203" s="10" vm="7957">
        <v>6985</v>
      </c>
      <c r="BJ203" s="10" vm="50989">
        <v>12295</v>
      </c>
      <c r="BK203" s="10" vm="41249">
        <v>0</v>
      </c>
      <c r="BL203" s="10" vm="34617">
        <v>8959</v>
      </c>
      <c r="BM203" s="10" vm="27904">
        <v>39632</v>
      </c>
      <c r="BN203" s="10" vm="21180">
        <v>51512</v>
      </c>
      <c r="BO203" s="10" vm="49195">
        <v>0</v>
      </c>
      <c r="BP203" s="10" vm="14396">
        <v>3423</v>
      </c>
      <c r="BQ203" s="10" vm="7762">
        <v>16685</v>
      </c>
      <c r="BR203" s="10" vm="47610">
        <v>71620</v>
      </c>
      <c r="BS203" s="10" vm="41024">
        <v>-31988</v>
      </c>
      <c r="BT203" s="10" vm="34388">
        <v>637164</v>
      </c>
      <c r="BU203" s="10" vm="27677">
        <v>97237</v>
      </c>
      <c r="BV203" s="10" vm="20962">
        <v>183129</v>
      </c>
      <c r="BW203" s="10" vm="45886">
        <v>0</v>
      </c>
      <c r="BX203" s="10" vm="14180">
        <v>8549</v>
      </c>
      <c r="BY203" s="10" vm="7604">
        <v>0</v>
      </c>
      <c r="BZ203" s="10" vm="44129">
        <v>0</v>
      </c>
      <c r="CA203" s="10" vm="40814">
        <v>378</v>
      </c>
      <c r="CB203" s="10" vm="64780">
        <v>289293</v>
      </c>
      <c r="CC203" s="10" vm="27451">
        <v>5696</v>
      </c>
      <c r="CD203" s="10" vm="20748">
        <v>304</v>
      </c>
      <c r="CE203" s="10" vm="55635">
        <v>341871</v>
      </c>
      <c r="CF203" s="10" vm="13962">
        <v>181227</v>
      </c>
      <c r="CG203" s="10" vm="7388">
        <v>159839</v>
      </c>
      <c r="CH203" s="10" vm="53877">
        <v>805</v>
      </c>
      <c r="CI203" s="10" vm="40579">
        <v>0</v>
      </c>
      <c r="CJ203" s="10" vm="34013">
        <v>0</v>
      </c>
      <c r="CK203" s="10" vm="27226">
        <v>341871</v>
      </c>
      <c r="CL203" s="10" vm="20547">
        <v>9197</v>
      </c>
      <c r="CM203" s="10" vm="65912">
        <v>8033</v>
      </c>
      <c r="CN203" s="10" vm="13749">
        <v>0</v>
      </c>
      <c r="CO203" s="10" vm="7173">
        <v>1164</v>
      </c>
      <c r="CP203" s="10" vm="50759">
        <v>331</v>
      </c>
      <c r="CQ203" s="10" vm="40350">
        <v>0</v>
      </c>
      <c r="CR203" s="10" vm="33779">
        <v>-1</v>
      </c>
      <c r="CS203" s="10" vm="26991">
        <v>332</v>
      </c>
      <c r="CT203" s="10" vm="20326">
        <v>0</v>
      </c>
      <c r="CU203" s="10" vm="48968">
        <v>0</v>
      </c>
      <c r="CV203" s="10" vm="13546">
        <v>545</v>
      </c>
      <c r="CW203" s="10" vm="6966">
        <v>-545</v>
      </c>
      <c r="CX203" s="10" vm="47389">
        <v>0</v>
      </c>
      <c r="CY203" s="10" vm="40122">
        <v>0</v>
      </c>
      <c r="CZ203" s="10" vm="33546">
        <v>216</v>
      </c>
      <c r="DA203" s="10" vm="26769">
        <v>-216</v>
      </c>
      <c r="DB203" s="81" vm="20108">
        <v>0</v>
      </c>
      <c r="DC203" s="81" vm="45664">
        <v>0</v>
      </c>
      <c r="DD203" s="81" vm="13327">
        <v>0</v>
      </c>
      <c r="DE203" s="81" vm="6796">
        <v>0</v>
      </c>
      <c r="DF203" s="10" vm="43908">
        <v>0</v>
      </c>
      <c r="DG203" s="10" vm="39907">
        <v>0</v>
      </c>
      <c r="DH203" s="10" vm="33329">
        <v>0</v>
      </c>
      <c r="DI203" s="10" vm="26534">
        <v>0</v>
      </c>
      <c r="DJ203" s="10" vm="19890">
        <v>9528</v>
      </c>
      <c r="DK203" s="10" vm="55413">
        <v>8033</v>
      </c>
      <c r="DL203" s="10" vm="13107">
        <v>760</v>
      </c>
      <c r="DM203" s="10" vm="6579">
        <v>735</v>
      </c>
      <c r="DN203" s="10" vm="53658">
        <v>0</v>
      </c>
      <c r="DO203" s="10" vm="39676">
        <v>0</v>
      </c>
      <c r="DP203" s="10" vm="33157">
        <v>0</v>
      </c>
      <c r="DQ203" s="10" vm="26304">
        <v>0</v>
      </c>
      <c r="DR203" s="10" vm="19686">
        <v>0</v>
      </c>
      <c r="DS203" s="10" vm="65845">
        <v>0</v>
      </c>
      <c r="DT203" s="10" vm="63865">
        <v>0</v>
      </c>
      <c r="DU203" s="10" vm="6363">
        <v>0</v>
      </c>
      <c r="DV203" s="10" vm="50538">
        <v>0</v>
      </c>
      <c r="DW203" s="10" vm="39445">
        <v>0</v>
      </c>
      <c r="DX203" s="10" vm="32922">
        <v>0</v>
      </c>
      <c r="DY203" s="10" vm="26080">
        <v>0</v>
      </c>
      <c r="DZ203" s="10" vm="19464">
        <v>880</v>
      </c>
      <c r="EA203" s="10" vm="48746">
        <v>0</v>
      </c>
      <c r="EB203" s="10" vm="12698">
        <v>336</v>
      </c>
      <c r="EC203" s="10" vm="6159">
        <v>544</v>
      </c>
      <c r="ED203" s="10" vm="47168">
        <v>0</v>
      </c>
      <c r="EE203" s="10" vm="39223">
        <v>0</v>
      </c>
      <c r="EF203" s="10" vm="32691">
        <v>0</v>
      </c>
      <c r="EG203" s="10" vm="25856">
        <v>0</v>
      </c>
      <c r="EH203" s="81" vm="19251">
        <v>0</v>
      </c>
      <c r="EI203" s="81" vm="45441">
        <v>0</v>
      </c>
      <c r="EJ203" s="81" vm="12480">
        <v>0</v>
      </c>
      <c r="EK203" s="81" vm="5990">
        <v>0</v>
      </c>
      <c r="EL203" s="10" vm="43691">
        <v>683</v>
      </c>
      <c r="EM203" s="10" vm="39005">
        <v>0</v>
      </c>
      <c r="EN203" s="10" vm="32475">
        <v>318</v>
      </c>
      <c r="EO203" s="10" vm="25625">
        <v>365</v>
      </c>
      <c r="EP203" s="10" vm="19037">
        <v>1563</v>
      </c>
      <c r="EQ203" s="10" vm="55195">
        <v>0</v>
      </c>
      <c r="ER203" s="10" vm="12261">
        <v>654</v>
      </c>
      <c r="ES203" s="10" vm="5775">
        <v>909</v>
      </c>
      <c r="ET203" s="10" vm="53442">
        <v>11091</v>
      </c>
      <c r="EU203" s="10" vm="38773">
        <v>8033</v>
      </c>
      <c r="EV203" s="10" vm="32300">
        <v>1414</v>
      </c>
      <c r="EW203" s="10" vm="25394">
        <v>1644</v>
      </c>
      <c r="EX203" s="10" vm="18836">
        <v>2043</v>
      </c>
      <c r="EY203" s="10" vm="52038">
        <v>813</v>
      </c>
      <c r="EZ203" s="10" vm="12050">
        <v>370</v>
      </c>
      <c r="FA203" s="10" vm="5560">
        <v>813</v>
      </c>
      <c r="FB203" s="10" vm="50308">
        <v>677449</v>
      </c>
      <c r="FC203" s="10" vm="38549">
        <v>0</v>
      </c>
      <c r="FD203" s="10" vm="32067">
        <v>677449</v>
      </c>
      <c r="FE203" s="10" vm="25165">
        <v>36317</v>
      </c>
      <c r="FF203" s="10" vm="18614">
        <v>5688</v>
      </c>
      <c r="FG203" s="10" vm="48523">
        <v>0</v>
      </c>
      <c r="FH203" s="10" vm="11884">
        <v>-8063</v>
      </c>
      <c r="FI203" s="10" vm="5350">
        <v>-5939</v>
      </c>
      <c r="FJ203" s="10" vm="46943">
        <v>0</v>
      </c>
      <c r="FK203" s="10" vm="38336">
        <v>0</v>
      </c>
      <c r="FL203" s="10" vm="31837">
        <v>705452</v>
      </c>
      <c r="FM203" s="10" vm="24930">
        <v>50448</v>
      </c>
      <c r="FN203" s="10" vm="18405">
        <v>9127</v>
      </c>
      <c r="FO203" s="10" vm="45227">
        <v>0</v>
      </c>
      <c r="FP203" s="10" vm="63789">
        <v>0</v>
      </c>
      <c r="FQ203" s="10" vm="5135">
        <v>-1081</v>
      </c>
      <c r="FR203" s="10" vm="43471">
        <v>-795</v>
      </c>
      <c r="FS203" s="10" vm="38106">
        <v>0</v>
      </c>
      <c r="FT203" s="10" vm="31603">
        <v>57699</v>
      </c>
      <c r="FU203" s="10" vm="24707">
        <v>647753</v>
      </c>
      <c r="FV203" s="10" vm="18233">
        <v>627001</v>
      </c>
      <c r="FW203" s="81" vm="54978">
        <v>15631</v>
      </c>
      <c r="FX203" s="81" vm="11454">
        <v>0</v>
      </c>
      <c r="FY203" s="81" vm="4933">
        <v>0</v>
      </c>
      <c r="FZ203" s="81" vm="53225">
        <v>994</v>
      </c>
      <c r="GA203" s="81" vm="37890">
        <v>16625</v>
      </c>
      <c r="GB203" s="10" vm="31375">
        <v>5113</v>
      </c>
      <c r="GC203" s="10" vm="24475">
        <v>2664</v>
      </c>
      <c r="GD203" s="10" vm="18011">
        <v>2449</v>
      </c>
      <c r="GE203" s="10" vm="51812">
        <v>1588</v>
      </c>
      <c r="GF203" s="10" vm="11235">
        <v>1814</v>
      </c>
      <c r="GG203" s="10" vm="4766">
        <v>-226</v>
      </c>
      <c r="GH203" s="10" vm="50093">
        <v>0</v>
      </c>
      <c r="GI203" s="10" vm="37669">
        <v>0</v>
      </c>
      <c r="GJ203" s="10" vm="31155">
        <v>0</v>
      </c>
      <c r="GK203" s="10" vm="24249">
        <v>0</v>
      </c>
      <c r="GL203" s="10" vm="17794">
        <v>0</v>
      </c>
      <c r="GM203" s="10" vm="48310">
        <v>0</v>
      </c>
      <c r="GN203" s="10" vm="11020">
        <v>6066</v>
      </c>
      <c r="GO203" s="10" vm="4551">
        <v>2692</v>
      </c>
      <c r="GP203" s="10" vm="46717">
        <v>3374</v>
      </c>
      <c r="GQ203" s="10" vm="37448">
        <v>95</v>
      </c>
      <c r="GR203" s="10" vm="30922">
        <v>0</v>
      </c>
      <c r="GS203" s="10" vm="24025">
        <v>95</v>
      </c>
      <c r="GT203" s="10" vm="17574">
        <v>12862</v>
      </c>
      <c r="GU203" s="10" vm="45018">
        <v>7170</v>
      </c>
      <c r="GV203" s="10" vm="10815">
        <v>5692</v>
      </c>
      <c r="GW203" s="10" vm="4334">
        <v>0</v>
      </c>
      <c r="GX203" s="81" vm="43253">
        <v>6547</v>
      </c>
      <c r="GY203" s="10" vm="37224">
        <v>0</v>
      </c>
      <c r="GZ203" s="10" vm="64515">
        <v>0</v>
      </c>
      <c r="HA203" s="10" vm="23796">
        <v>0</v>
      </c>
      <c r="HB203" s="10" vm="17356">
        <v>0</v>
      </c>
      <c r="HC203" s="81" vm="54755">
        <v>2412</v>
      </c>
      <c r="HD203" s="81" vm="10598">
        <v>0</v>
      </c>
      <c r="HE203" s="10" vm="4116">
        <v>8959</v>
      </c>
      <c r="HF203" s="10" vm="52992">
        <v>273</v>
      </c>
      <c r="HG203" s="10" vm="37003">
        <v>1838</v>
      </c>
      <c r="HH203" s="10" vm="30524">
        <v>6673</v>
      </c>
      <c r="HI203" s="10" vm="23571">
        <v>43</v>
      </c>
      <c r="HJ203" s="10" vm="17145">
        <v>5839</v>
      </c>
      <c r="HK203" s="10" vm="51599">
        <v>0</v>
      </c>
      <c r="HL203" s="10" vm="10384">
        <v>0</v>
      </c>
      <c r="HM203" s="10" vm="3899">
        <v>0</v>
      </c>
      <c r="HN203" s="10" vm="49874">
        <v>2019</v>
      </c>
      <c r="HO203" s="10" vm="36780">
        <v>16685</v>
      </c>
      <c r="HP203" s="10" vm="30290">
        <v>184</v>
      </c>
      <c r="HQ203" s="10" vm="23338">
        <v>194</v>
      </c>
      <c r="HR203" s="10" vm="16924">
        <v>378</v>
      </c>
      <c r="HS203" s="10" vm="48143">
        <v>0</v>
      </c>
      <c r="HT203" s="10" vm="10178">
        <v>304</v>
      </c>
      <c r="HU203" s="10" vm="3685">
        <v>304</v>
      </c>
      <c r="HV203" s="10" vm="65389">
        <v>10722</v>
      </c>
      <c r="HW203" s="10" vm="36549">
        <v>106</v>
      </c>
      <c r="HX203" s="10" vm="30056">
        <v>0</v>
      </c>
      <c r="HY203" s="10" vm="23106">
        <v>242</v>
      </c>
      <c r="HZ203" s="10" vm="16707">
        <v>1</v>
      </c>
      <c r="IA203" s="10" vm="44793">
        <v>314</v>
      </c>
      <c r="IB203" s="10" vm="9959">
        <v>-1692</v>
      </c>
      <c r="IC203" s="10" vm="3467">
        <v>9693</v>
      </c>
      <c r="ID203" s="10" vm="43031">
        <v>184</v>
      </c>
      <c r="IE203" s="10" vm="36333">
        <v>222</v>
      </c>
      <c r="IF203" s="10" vm="29823">
        <v>1683</v>
      </c>
      <c r="IG203" s="10" vm="22889">
        <v>2089</v>
      </c>
      <c r="IH203" s="10" vm="16491">
        <v>5688</v>
      </c>
      <c r="II203" s="10" vm="54540">
        <v>9887</v>
      </c>
      <c r="IJ203" s="10" vm="9745">
        <v>0</v>
      </c>
      <c r="IK203" s="10" vm="3245">
        <v>210</v>
      </c>
      <c r="IL203" s="10" vm="52773">
        <v>-59</v>
      </c>
      <c r="IM203" s="10" vm="36102">
        <v>-146</v>
      </c>
      <c r="IN203" s="10" vm="29588">
        <v>10021</v>
      </c>
      <c r="IO203" s="81" vm="22706">
        <v>10679</v>
      </c>
      <c r="IP203" s="10" vm="16275">
        <v>0</v>
      </c>
      <c r="IQ203" s="10" vm="51423">
        <v>0</v>
      </c>
      <c r="IR203" s="10" vm="9540">
        <v>0</v>
      </c>
      <c r="IS203" s="81" vm="3026">
        <v>88</v>
      </c>
      <c r="IT203" s="10" vm="49649">
        <v>88</v>
      </c>
    </row>
    <row r="204" spans="1:254" x14ac:dyDescent="0.25">
      <c r="A204" s="8" t="s">
        <v>59</v>
      </c>
      <c r="B204" s="8" t="s">
        <v>60</v>
      </c>
      <c r="C204" s="89">
        <v>44651</v>
      </c>
      <c r="D204" s="76" vm="16064">
        <v>12</v>
      </c>
      <c r="E204" s="10" vm="9320">
        <v>20567</v>
      </c>
      <c r="F204" s="10" vm="65545">
        <v>-15566</v>
      </c>
      <c r="G204" s="10" vm="42804">
        <v>-994</v>
      </c>
      <c r="H204" s="10" vm="59744">
        <v>4007</v>
      </c>
      <c r="I204" s="10" vm="29352">
        <v>225</v>
      </c>
      <c r="J204" s="10" vm="63539">
        <v>4232</v>
      </c>
      <c r="K204" s="10" vm="46330">
        <v>0</v>
      </c>
      <c r="L204" s="10" vm="15844">
        <v>-38</v>
      </c>
      <c r="M204" s="10" vm="9103">
        <v>0</v>
      </c>
      <c r="N204" s="10" vm="44578">
        <v>17</v>
      </c>
      <c r="O204" s="10" vm="42580">
        <v>-5900</v>
      </c>
      <c r="P204" s="10" vm="35871">
        <v>28</v>
      </c>
      <c r="Q204" s="10" vm="29148">
        <v>0</v>
      </c>
      <c r="R204" s="10" vm="22476">
        <v>0</v>
      </c>
      <c r="S204" s="10" vm="56032">
        <v>0</v>
      </c>
      <c r="T204" s="10" vm="15629">
        <v>-1661</v>
      </c>
      <c r="U204" s="10" vm="8887">
        <v>0</v>
      </c>
      <c r="V204" s="10" vm="54330">
        <v>-1661</v>
      </c>
      <c r="W204" s="10" vm="42363">
        <v>0</v>
      </c>
      <c r="X204" s="10" vm="35635">
        <v>1433</v>
      </c>
      <c r="Y204" s="10" vm="29045">
        <v>0</v>
      </c>
      <c r="Z204" s="10" vm="22255">
        <v>0</v>
      </c>
      <c r="AA204" s="10" vm="52571">
        <v>-228</v>
      </c>
      <c r="AB204" s="10" vm="15439">
        <v>17090</v>
      </c>
      <c r="AC204" s="10" vm="8678">
        <v>1087</v>
      </c>
      <c r="AD204" s="10" vm="51210">
        <v>18177</v>
      </c>
      <c r="AE204" s="10" vm="42141">
        <v>70</v>
      </c>
      <c r="AF204" s="10" vm="35400">
        <v>0</v>
      </c>
      <c r="AG204" s="10" vm="28812">
        <v>0</v>
      </c>
      <c r="AH204" s="10" vm="22033">
        <v>258</v>
      </c>
      <c r="AI204" s="10" vm="49417">
        <v>18505</v>
      </c>
      <c r="AJ204" s="10" vm="15239">
        <v>6252</v>
      </c>
      <c r="AK204" s="10" vm="63267">
        <v>496</v>
      </c>
      <c r="AL204" s="10" vm="47836">
        <v>2970</v>
      </c>
      <c r="AM204" s="10" vm="41921">
        <v>530</v>
      </c>
      <c r="AN204" s="10" vm="35171">
        <v>2474</v>
      </c>
      <c r="AO204" s="10" vm="28587">
        <v>43</v>
      </c>
      <c r="AP204" s="10" vm="21814">
        <v>0</v>
      </c>
      <c r="AQ204" s="10" vm="46107">
        <v>2148</v>
      </c>
      <c r="AR204" s="10" vm="15020">
        <v>0</v>
      </c>
      <c r="AS204" s="10" vm="8392">
        <v>160</v>
      </c>
      <c r="AT204" s="10" vm="44350">
        <v>15073</v>
      </c>
      <c r="AU204" s="10" vm="41713">
        <v>3432</v>
      </c>
      <c r="AV204" s="10" vm="34975">
        <v>86</v>
      </c>
      <c r="AW204" s="10" vm="28361">
        <v>147740</v>
      </c>
      <c r="AX204" s="10" vm="100626">
        <v>0</v>
      </c>
      <c r="AY204" s="10" vm="55835">
        <v>1373</v>
      </c>
      <c r="AZ204" s="10" vm="14801">
        <v>337</v>
      </c>
      <c r="BA204" s="10" vm="8172">
        <v>0</v>
      </c>
      <c r="BB204" s="10" vm="54098">
        <v>570</v>
      </c>
      <c r="BC204" s="10" vm="41483">
        <v>0</v>
      </c>
      <c r="BD204" s="10" vm="34854">
        <v>0</v>
      </c>
      <c r="BE204" s="10" vm="28135">
        <v>0</v>
      </c>
      <c r="BF204" s="10" vm="21400">
        <v>0</v>
      </c>
      <c r="BG204" s="10" vm="52488">
        <v>150020</v>
      </c>
      <c r="BH204" s="10" vm="14590">
        <v>788</v>
      </c>
      <c r="BI204" s="10" vm="7958">
        <v>1884</v>
      </c>
      <c r="BJ204" s="10" vm="50992">
        <v>16011</v>
      </c>
      <c r="BK204" s="10" vm="41250">
        <v>0</v>
      </c>
      <c r="BL204" s="10" vm="34620">
        <v>400</v>
      </c>
      <c r="BM204" s="10" vm="27905">
        <v>19083</v>
      </c>
      <c r="BN204" s="10" vm="21181">
        <v>0</v>
      </c>
      <c r="BO204" s="10" vm="49196">
        <v>0</v>
      </c>
      <c r="BP204" s="10" vm="14390">
        <v>70</v>
      </c>
      <c r="BQ204" s="10" vm="63150">
        <v>4054</v>
      </c>
      <c r="BR204" s="10" vm="47613">
        <v>4124</v>
      </c>
      <c r="BS204" s="10" vm="41025">
        <v>14959</v>
      </c>
      <c r="BT204" s="10" vm="34391">
        <v>164979</v>
      </c>
      <c r="BU204" s="10" vm="27674">
        <v>57471</v>
      </c>
      <c r="BV204" s="10" vm="20960">
        <v>0</v>
      </c>
      <c r="BW204" s="10" vm="45883">
        <v>0</v>
      </c>
      <c r="BX204" s="10" vm="14176">
        <v>6824</v>
      </c>
      <c r="BY204" s="10" vm="7607">
        <v>0</v>
      </c>
      <c r="BZ204" s="10" vm="44132">
        <v>0</v>
      </c>
      <c r="CA204" s="10" vm="40811">
        <v>3786</v>
      </c>
      <c r="CB204" s="10" vm="64782">
        <v>68081</v>
      </c>
      <c r="CC204" s="10" vm="27447">
        <v>572</v>
      </c>
      <c r="CD204" s="10" vm="20746">
        <v>0</v>
      </c>
      <c r="CE204" s="10" vm="55631">
        <v>96326</v>
      </c>
      <c r="CF204" s="10" vm="13958">
        <v>64397</v>
      </c>
      <c r="CG204" s="10" vm="7391">
        <v>31929</v>
      </c>
      <c r="CH204" s="10" vm="53880">
        <v>0</v>
      </c>
      <c r="CI204" s="10" vm="40581">
        <v>0</v>
      </c>
      <c r="CJ204" s="10" vm="34017">
        <v>0</v>
      </c>
      <c r="CK204" s="10" vm="27227">
        <v>96326</v>
      </c>
      <c r="CL204" s="10" vm="20544">
        <v>1251</v>
      </c>
      <c r="CM204" s="10" vm="100755">
        <v>994</v>
      </c>
      <c r="CN204" s="10" vm="13743">
        <v>0</v>
      </c>
      <c r="CO204" s="10" vm="7175">
        <v>257</v>
      </c>
      <c r="CP204" s="10" vm="50762">
        <v>193</v>
      </c>
      <c r="CQ204" s="10" vm="40351">
        <v>0</v>
      </c>
      <c r="CR204" s="10" vm="33782">
        <v>176</v>
      </c>
      <c r="CS204" s="10" vm="26992">
        <v>17</v>
      </c>
      <c r="CT204" s="10" vm="20327">
        <v>0</v>
      </c>
      <c r="CU204" s="10" vm="48970">
        <v>0</v>
      </c>
      <c r="CV204" s="10" vm="13540">
        <v>0</v>
      </c>
      <c r="CW204" s="10" vm="6967">
        <v>0</v>
      </c>
      <c r="CX204" s="10" vm="47391">
        <v>0</v>
      </c>
      <c r="CY204" s="10" vm="40123">
        <v>0</v>
      </c>
      <c r="CZ204" s="10" vm="33549">
        <v>0</v>
      </c>
      <c r="DA204" s="10" vm="26766">
        <v>0</v>
      </c>
      <c r="DB204" s="81" vm="20106">
        <v>0</v>
      </c>
      <c r="DC204" s="81" vm="45661">
        <v>0</v>
      </c>
      <c r="DD204" s="81" vm="13323">
        <v>0</v>
      </c>
      <c r="DE204" s="81" vm="6800">
        <v>0</v>
      </c>
      <c r="DF204" s="10" vm="43911">
        <v>208</v>
      </c>
      <c r="DG204" s="10" vm="39904">
        <v>0</v>
      </c>
      <c r="DH204" s="10" vm="64700">
        <v>177</v>
      </c>
      <c r="DI204" s="10" vm="26531">
        <v>31</v>
      </c>
      <c r="DJ204" s="10" vm="19888">
        <v>1652</v>
      </c>
      <c r="DK204" s="10" vm="55410">
        <v>994</v>
      </c>
      <c r="DL204" s="10" vm="13103">
        <v>353</v>
      </c>
      <c r="DM204" s="10" vm="6583">
        <v>305</v>
      </c>
      <c r="DN204" s="10" vm="53660">
        <v>0</v>
      </c>
      <c r="DO204" s="10" vm="39679">
        <v>0</v>
      </c>
      <c r="DP204" s="10" vm="33161">
        <v>0</v>
      </c>
      <c r="DQ204" s="10" vm="26305">
        <v>0</v>
      </c>
      <c r="DR204" s="10" vm="19683">
        <v>0</v>
      </c>
      <c r="DS204" s="10" vm="52204">
        <v>0</v>
      </c>
      <c r="DT204" s="10" vm="12896">
        <v>0</v>
      </c>
      <c r="DU204" s="10" vm="6364">
        <v>0</v>
      </c>
      <c r="DV204" s="10" vm="50540">
        <v>0</v>
      </c>
      <c r="DW204" s="10" vm="39446">
        <v>0</v>
      </c>
      <c r="DX204" s="10" vm="32925">
        <v>0</v>
      </c>
      <c r="DY204" s="10" vm="26081">
        <v>0</v>
      </c>
      <c r="DZ204" s="10" vm="19465">
        <v>0</v>
      </c>
      <c r="EA204" s="10" vm="48747">
        <v>0</v>
      </c>
      <c r="EB204" s="10" vm="12692">
        <v>0</v>
      </c>
      <c r="EC204" s="10" vm="63011">
        <v>0</v>
      </c>
      <c r="ED204" s="10" vm="47170">
        <v>0</v>
      </c>
      <c r="EE204" s="10" vm="39224">
        <v>0</v>
      </c>
      <c r="EF204" s="10" vm="32694">
        <v>0</v>
      </c>
      <c r="EG204" s="10" vm="25853">
        <v>0</v>
      </c>
      <c r="EH204" s="81" vm="19249">
        <v>57</v>
      </c>
      <c r="EI204" s="81" vm="45438">
        <v>0</v>
      </c>
      <c r="EJ204" s="81" vm="12476">
        <v>0</v>
      </c>
      <c r="EK204" s="81" vm="5994">
        <v>57</v>
      </c>
      <c r="EL204" s="10" vm="43693">
        <v>352</v>
      </c>
      <c r="EM204" s="10" vm="39002">
        <v>0</v>
      </c>
      <c r="EN204" s="10" vm="64619">
        <v>140</v>
      </c>
      <c r="EO204" s="10" vm="25622">
        <v>212</v>
      </c>
      <c r="EP204" s="10" vm="19035">
        <v>409</v>
      </c>
      <c r="EQ204" s="10" vm="55192">
        <v>0</v>
      </c>
      <c r="ER204" s="10" vm="12257">
        <v>140</v>
      </c>
      <c r="ES204" s="10" vm="5778">
        <v>269</v>
      </c>
      <c r="ET204" s="10" vm="53444">
        <v>2061</v>
      </c>
      <c r="EU204" s="10" vm="38776">
        <v>994</v>
      </c>
      <c r="EV204" s="10" vm="32304">
        <v>493</v>
      </c>
      <c r="EW204" s="10" vm="25395">
        <v>574</v>
      </c>
      <c r="EX204" s="10" vm="18832">
        <v>373</v>
      </c>
      <c r="EY204" s="10" vm="52034">
        <v>206</v>
      </c>
      <c r="EZ204" s="10" vm="12046">
        <v>98</v>
      </c>
      <c r="FA204" s="10" vm="5562">
        <v>206</v>
      </c>
      <c r="FB204" s="10" vm="50310">
        <v>152523</v>
      </c>
      <c r="FC204" s="10" vm="38551">
        <v>0</v>
      </c>
      <c r="FD204" s="10" vm="100663">
        <v>152523</v>
      </c>
      <c r="FE204" s="10" vm="25166">
        <v>8729</v>
      </c>
      <c r="FF204" s="10" vm="18615">
        <v>3025</v>
      </c>
      <c r="FG204" s="10" vm="48524">
        <v>0</v>
      </c>
      <c r="FH204" s="10" vm="11878">
        <v>-982</v>
      </c>
      <c r="FI204" s="10" vm="5351">
        <v>0</v>
      </c>
      <c r="FJ204" s="10" vm="46945">
        <v>-994</v>
      </c>
      <c r="FK204" s="10" vm="38337">
        <v>-1047</v>
      </c>
      <c r="FL204" s="10" vm="31840">
        <v>161254</v>
      </c>
      <c r="FM204" s="10" vm="24927">
        <v>11435</v>
      </c>
      <c r="FN204" s="10" vm="18402">
        <v>2282</v>
      </c>
      <c r="FO204" s="10" vm="45224">
        <v>0</v>
      </c>
      <c r="FP204" s="10" vm="11664">
        <v>0</v>
      </c>
      <c r="FQ204" s="10" vm="5138">
        <v>-203</v>
      </c>
      <c r="FR204" s="10" vm="43473">
        <v>0</v>
      </c>
      <c r="FS204" s="10" vm="38102">
        <v>0</v>
      </c>
      <c r="FT204" s="10" vm="31606">
        <v>13514</v>
      </c>
      <c r="FU204" s="10" vm="24703">
        <v>147740</v>
      </c>
      <c r="FV204" s="10" vm="18230">
        <v>141088</v>
      </c>
      <c r="FW204" s="81" vm="54975">
        <v>580</v>
      </c>
      <c r="FX204" s="81" vm="11450">
        <v>0</v>
      </c>
      <c r="FY204" s="81" vm="4936">
        <v>0</v>
      </c>
      <c r="FZ204" s="81" vm="53227">
        <v>-10</v>
      </c>
      <c r="GA204" s="81" vm="37894">
        <v>570</v>
      </c>
      <c r="GB204" s="10" vm="64550">
        <v>703</v>
      </c>
      <c r="GC204" s="10" vm="24477">
        <v>457</v>
      </c>
      <c r="GD204" s="10" vm="18007">
        <v>246</v>
      </c>
      <c r="GE204" s="10" vm="51807">
        <v>1178</v>
      </c>
      <c r="GF204" s="10" vm="11229">
        <v>1130</v>
      </c>
      <c r="GG204" s="10" vm="4767">
        <v>48</v>
      </c>
      <c r="GH204" s="10" vm="50095">
        <v>0</v>
      </c>
      <c r="GI204" s="10" vm="37670">
        <v>0</v>
      </c>
      <c r="GJ204" s="10" vm="31158">
        <v>0</v>
      </c>
      <c r="GK204" s="10" vm="24250">
        <v>0</v>
      </c>
      <c r="GL204" s="10" vm="17795">
        <v>0</v>
      </c>
      <c r="GM204" s="10" vm="65634">
        <v>0</v>
      </c>
      <c r="GN204" s="10" vm="63778">
        <v>200</v>
      </c>
      <c r="GO204" s="10" vm="4553">
        <v>80</v>
      </c>
      <c r="GP204" s="10" vm="46719">
        <v>120</v>
      </c>
      <c r="GQ204" s="10" vm="37449">
        <v>0</v>
      </c>
      <c r="GR204" s="10" vm="30925">
        <v>189</v>
      </c>
      <c r="GS204" s="10" vm="24022">
        <v>-189</v>
      </c>
      <c r="GT204" s="10" vm="17571">
        <v>2081</v>
      </c>
      <c r="GU204" s="10" vm="45015">
        <v>1856</v>
      </c>
      <c r="GV204" s="10" vm="10811">
        <v>225</v>
      </c>
      <c r="GW204" s="10" vm="4337">
        <v>400</v>
      </c>
      <c r="GX204" s="81" vm="43255">
        <v>0</v>
      </c>
      <c r="GY204" s="10" vm="37221">
        <v>0</v>
      </c>
      <c r="GZ204" s="10" vm="64516">
        <v>0</v>
      </c>
      <c r="HA204" s="10" vm="23793">
        <v>0</v>
      </c>
      <c r="HB204" s="10" vm="17353">
        <v>0</v>
      </c>
      <c r="HC204" s="81" vm="54752">
        <v>0</v>
      </c>
      <c r="HD204" s="81" vm="10594">
        <v>0</v>
      </c>
      <c r="HE204" s="10" vm="4119">
        <v>400</v>
      </c>
      <c r="HF204" s="10" vm="52994">
        <v>346</v>
      </c>
      <c r="HG204" s="10" vm="37007">
        <v>842</v>
      </c>
      <c r="HH204" s="10" vm="30528">
        <v>0</v>
      </c>
      <c r="HI204" s="10" vm="23572">
        <v>0</v>
      </c>
      <c r="HJ204" s="10" vm="17141">
        <v>1478</v>
      </c>
      <c r="HK204" s="10" vm="51594">
        <v>0</v>
      </c>
      <c r="HL204" s="10" vm="63755">
        <v>0</v>
      </c>
      <c r="HM204" s="10" vm="3900">
        <v>0</v>
      </c>
      <c r="HN204" s="10" vm="49876">
        <v>1388</v>
      </c>
      <c r="HO204" s="10" vm="36781">
        <v>4054</v>
      </c>
      <c r="HP204" s="10" vm="30293">
        <v>43</v>
      </c>
      <c r="HQ204" s="10" vm="23339">
        <v>3743</v>
      </c>
      <c r="HR204" s="10" vm="16925">
        <v>3786</v>
      </c>
      <c r="HS204" s="10" vm="48144">
        <v>0</v>
      </c>
      <c r="HT204" s="10" vm="10172">
        <v>0</v>
      </c>
      <c r="HU204" s="10" vm="3686">
        <v>0</v>
      </c>
      <c r="HV204" s="10" vm="46503">
        <v>1818</v>
      </c>
      <c r="HW204" s="10" vm="36550">
        <v>15</v>
      </c>
      <c r="HX204" s="10" vm="30059">
        <v>4219</v>
      </c>
      <c r="HY204" s="10" vm="23103">
        <v>37</v>
      </c>
      <c r="HZ204" s="10" vm="16704">
        <v>0</v>
      </c>
      <c r="IA204" s="10" vm="44790">
        <v>1</v>
      </c>
      <c r="IB204" s="10" vm="9955">
        <v>-190</v>
      </c>
      <c r="IC204" s="10" vm="3470">
        <v>5900</v>
      </c>
      <c r="ID204" s="10" vm="43033">
        <v>0</v>
      </c>
      <c r="IE204" s="10" vm="36330">
        <v>0</v>
      </c>
      <c r="IF204" s="10" vm="29826">
        <v>0</v>
      </c>
      <c r="IG204" s="10" vm="64247">
        <v>0</v>
      </c>
      <c r="IH204" s="10" vm="16488">
        <v>3025</v>
      </c>
      <c r="II204" s="10" vm="54537">
        <v>2404</v>
      </c>
      <c r="IJ204" s="10" vm="9741">
        <v>0</v>
      </c>
      <c r="IK204" s="10" vm="3248">
        <v>45</v>
      </c>
      <c r="IL204" s="10" vm="52775">
        <v>-16</v>
      </c>
      <c r="IM204" s="10" vm="36105">
        <v>0</v>
      </c>
      <c r="IN204" s="10" vm="29592">
        <v>3743</v>
      </c>
      <c r="IO204" s="81" vm="22707">
        <v>3775</v>
      </c>
      <c r="IP204" s="10" vm="16271">
        <v>0</v>
      </c>
      <c r="IQ204" s="10" vm="51418">
        <v>0</v>
      </c>
      <c r="IR204" s="10" vm="9534">
        <v>0</v>
      </c>
      <c r="IS204" s="81" vm="3027">
        <v>0</v>
      </c>
      <c r="IT204" s="10" vm="49651">
        <v>0</v>
      </c>
    </row>
    <row r="205" spans="1:254" x14ac:dyDescent="0.25">
      <c r="A205" s="8" t="s">
        <v>171</v>
      </c>
      <c r="B205" s="8" t="s">
        <v>172</v>
      </c>
      <c r="C205" s="89">
        <v>44651</v>
      </c>
      <c r="D205" s="76" vm="16068">
        <v>12</v>
      </c>
      <c r="E205" s="10" vm="9321">
        <v>61643</v>
      </c>
      <c r="F205" s="10" vm="47952">
        <v>-12484</v>
      </c>
      <c r="G205" s="10" vm="42805">
        <v>-52214</v>
      </c>
      <c r="H205" s="10" vm="59738">
        <v>-3055</v>
      </c>
      <c r="I205" s="10" vm="29353">
        <v>121</v>
      </c>
      <c r="J205" s="10" vm="63543">
        <v>-2934</v>
      </c>
      <c r="K205" s="10" vm="46331">
        <v>0</v>
      </c>
      <c r="L205" s="10" vm="15849">
        <v>-16000</v>
      </c>
      <c r="M205" s="10" vm="9101">
        <v>0</v>
      </c>
      <c r="N205" s="10" vm="44576">
        <v>14208</v>
      </c>
      <c r="O205" s="10" vm="42578">
        <v>-4873</v>
      </c>
      <c r="P205" s="10" vm="35868">
        <v>-1927</v>
      </c>
      <c r="Q205" s="10" vm="64438">
        <v>0</v>
      </c>
      <c r="R205" s="10" vm="22479">
        <v>0</v>
      </c>
      <c r="S205" s="10" vm="56030">
        <v>0</v>
      </c>
      <c r="T205" s="10" vm="15633">
        <v>-11526</v>
      </c>
      <c r="U205" s="10" vm="8885">
        <v>30</v>
      </c>
      <c r="V205" s="10" vm="54328">
        <v>-11496</v>
      </c>
      <c r="W205" s="10" vm="42361">
        <v>0</v>
      </c>
      <c r="X205" s="10" vm="35632">
        <v>1806</v>
      </c>
      <c r="Y205" s="10" vm="29049">
        <v>0</v>
      </c>
      <c r="Z205" s="10" vm="22258">
        <v>0</v>
      </c>
      <c r="AA205" s="10" vm="52572">
        <v>-9690</v>
      </c>
      <c r="AB205" s="10" vm="15442">
        <v>10999</v>
      </c>
      <c r="AC205" s="10" vm="8679">
        <v>717</v>
      </c>
      <c r="AD205" s="10" vm="51206">
        <v>11716</v>
      </c>
      <c r="AE205" s="10" vm="42137">
        <v>298</v>
      </c>
      <c r="AF205" s="10" vm="35394">
        <v>0</v>
      </c>
      <c r="AG205" s="10" vm="28813">
        <v>0</v>
      </c>
      <c r="AH205" s="10" vm="22036">
        <v>0</v>
      </c>
      <c r="AI205" s="10" vm="49418">
        <v>12014</v>
      </c>
      <c r="AJ205" s="10" vm="15244">
        <v>675</v>
      </c>
      <c r="AK205" s="10" vm="8505">
        <v>2770</v>
      </c>
      <c r="AL205" s="10" vm="47837">
        <v>1075</v>
      </c>
      <c r="AM205" s="10" vm="65175">
        <v>604</v>
      </c>
      <c r="AN205" s="10" vm="35166">
        <v>1</v>
      </c>
      <c r="AO205" s="10" vm="28588">
        <v>-38</v>
      </c>
      <c r="AP205" s="10" vm="21817">
        <v>0</v>
      </c>
      <c r="AQ205" s="10" vm="46108">
        <v>2565</v>
      </c>
      <c r="AR205" s="10" vm="15024">
        <v>0</v>
      </c>
      <c r="AS205" s="10" vm="8390">
        <v>0</v>
      </c>
      <c r="AT205" s="10" vm="44348">
        <v>7652</v>
      </c>
      <c r="AU205" s="10" vm="41711">
        <v>4362</v>
      </c>
      <c r="AV205" s="10" vm="64920">
        <v>40</v>
      </c>
      <c r="AW205" s="10" vm="28365">
        <v>97885</v>
      </c>
      <c r="AX205" s="10" vm="21611">
        <v>0</v>
      </c>
      <c r="AY205" s="10" vm="66309">
        <v>6807</v>
      </c>
      <c r="AZ205" s="10" vm="14806">
        <v>0</v>
      </c>
      <c r="BA205" s="10" vm="8170">
        <v>0</v>
      </c>
      <c r="BB205" s="10" vm="54096">
        <v>3581</v>
      </c>
      <c r="BC205" s="10" vm="41481">
        <v>0</v>
      </c>
      <c r="BD205" s="10" vm="34858">
        <v>0</v>
      </c>
      <c r="BE205" s="10" vm="28134">
        <v>2875</v>
      </c>
      <c r="BF205" s="10" vm="21404">
        <v>5500</v>
      </c>
      <c r="BG205" s="10" vm="66001">
        <v>116648</v>
      </c>
      <c r="BH205" s="10" vm="14597">
        <v>55976</v>
      </c>
      <c r="BI205" s="10" vm="7959">
        <v>1809</v>
      </c>
      <c r="BJ205" s="10" vm="50991">
        <v>7147</v>
      </c>
      <c r="BK205" s="10" vm="41246">
        <v>0</v>
      </c>
      <c r="BL205" s="10" vm="34624">
        <v>57770</v>
      </c>
      <c r="BM205" s="10" vm="27901">
        <v>122702</v>
      </c>
      <c r="BN205" s="10" vm="21182">
        <v>0</v>
      </c>
      <c r="BO205" s="10" vm="49192">
        <v>0</v>
      </c>
      <c r="BP205" s="10" vm="14397">
        <v>298</v>
      </c>
      <c r="BQ205" s="10" vm="7763">
        <v>98934</v>
      </c>
      <c r="BR205" s="10" vm="47611">
        <v>99232</v>
      </c>
      <c r="BS205" s="10" vm="41026">
        <v>23470</v>
      </c>
      <c r="BT205" s="10" vm="34396">
        <v>140118</v>
      </c>
      <c r="BU205" s="10" vm="27678">
        <v>40301</v>
      </c>
      <c r="BV205" s="10" vm="20964">
        <v>0</v>
      </c>
      <c r="BW205" s="10" vm="45887">
        <v>23633</v>
      </c>
      <c r="BX205" s="10" vm="14182">
        <v>2862</v>
      </c>
      <c r="BY205" s="10" vm="7605">
        <v>0</v>
      </c>
      <c r="BZ205" s="10" vm="44130">
        <v>0</v>
      </c>
      <c r="CA205" s="10" vm="40815">
        <v>538</v>
      </c>
      <c r="CB205" s="10" vm="34188">
        <v>67334</v>
      </c>
      <c r="CC205" s="10" vm="27448">
        <v>9322</v>
      </c>
      <c r="CD205" s="10" vm="20749">
        <v>0</v>
      </c>
      <c r="CE205" s="10" vm="55632">
        <v>63462</v>
      </c>
      <c r="CF205" s="10" vm="13963">
        <v>60272</v>
      </c>
      <c r="CG205" s="10" vm="7392">
        <v>3190</v>
      </c>
      <c r="CH205" s="10" vm="53879">
        <v>0</v>
      </c>
      <c r="CI205" s="10" vm="40582">
        <v>0</v>
      </c>
      <c r="CJ205" s="10" vm="34021">
        <v>0</v>
      </c>
      <c r="CK205" s="10" vm="27223">
        <v>63462</v>
      </c>
      <c r="CL205" s="10" vm="20548">
        <v>9885</v>
      </c>
      <c r="CM205" s="10" vm="52360">
        <v>8730</v>
      </c>
      <c r="CN205" s="10" vm="13751">
        <v>0</v>
      </c>
      <c r="CO205" s="10" vm="7174">
        <v>1155</v>
      </c>
      <c r="CP205" s="10" vm="50760">
        <v>0</v>
      </c>
      <c r="CQ205" s="10" vm="40352">
        <v>0</v>
      </c>
      <c r="CR205" s="10" vm="33786">
        <v>0</v>
      </c>
      <c r="CS205" s="10" vm="26993">
        <v>0</v>
      </c>
      <c r="CT205" s="10" vm="20328">
        <v>0</v>
      </c>
      <c r="CU205" s="10" vm="48969">
        <v>0</v>
      </c>
      <c r="CV205" s="10" vm="13547">
        <v>4235</v>
      </c>
      <c r="CW205" s="10" vm="6970">
        <v>-4235</v>
      </c>
      <c r="CX205" s="10" vm="47387">
        <v>0</v>
      </c>
      <c r="CY205" s="10" vm="40119">
        <v>0</v>
      </c>
      <c r="CZ205" s="10" vm="33554">
        <v>0</v>
      </c>
      <c r="DA205" s="10" vm="26765">
        <v>0</v>
      </c>
      <c r="DB205" s="81" vm="64143">
        <v>0</v>
      </c>
      <c r="DC205" s="81" vm="45660">
        <v>0</v>
      </c>
      <c r="DD205" s="81" vm="13329">
        <v>0</v>
      </c>
      <c r="DE205" s="81" vm="6799">
        <v>0</v>
      </c>
      <c r="DF205" s="10" vm="43910">
        <v>38896</v>
      </c>
      <c r="DG205" s="10" vm="39909">
        <v>43484</v>
      </c>
      <c r="DH205" s="10" vm="33335">
        <v>380</v>
      </c>
      <c r="DI205" s="10" vm="26535">
        <v>-4968</v>
      </c>
      <c r="DJ205" s="10" vm="19891">
        <v>48781</v>
      </c>
      <c r="DK205" s="10" vm="55408">
        <v>52214</v>
      </c>
      <c r="DL205" s="10" vm="13108">
        <v>4615</v>
      </c>
      <c r="DM205" s="10" vm="6580">
        <v>-8048</v>
      </c>
      <c r="DN205" s="10" vm="53664">
        <v>0</v>
      </c>
      <c r="DO205" s="10" vm="39677">
        <v>0</v>
      </c>
      <c r="DP205" s="10" vm="33165">
        <v>0</v>
      </c>
      <c r="DQ205" s="10" vm="26301">
        <v>0</v>
      </c>
      <c r="DR205" s="10" vm="19687">
        <v>0</v>
      </c>
      <c r="DS205" s="10" vm="52205">
        <v>0</v>
      </c>
      <c r="DT205" s="10" vm="12902">
        <v>0</v>
      </c>
      <c r="DU205" s="10" vm="6367">
        <v>0</v>
      </c>
      <c r="DV205" s="10" vm="50544">
        <v>0</v>
      </c>
      <c r="DW205" s="10" vm="39449">
        <v>0</v>
      </c>
      <c r="DX205" s="10" vm="32929">
        <v>0</v>
      </c>
      <c r="DY205" s="10" vm="26082">
        <v>0</v>
      </c>
      <c r="DZ205" s="10" vm="19466">
        <v>0</v>
      </c>
      <c r="EA205" s="10" vm="48749">
        <v>0</v>
      </c>
      <c r="EB205" s="10" vm="12699">
        <v>0</v>
      </c>
      <c r="EC205" s="10" vm="6160">
        <v>0</v>
      </c>
      <c r="ED205" s="10" vm="47175">
        <v>0</v>
      </c>
      <c r="EE205" s="10" vm="39220">
        <v>0</v>
      </c>
      <c r="EF205" s="10" vm="32699">
        <v>0</v>
      </c>
      <c r="EG205" s="10" vm="25852">
        <v>0</v>
      </c>
      <c r="EH205" s="81" vm="19252">
        <v>0</v>
      </c>
      <c r="EI205" s="81" vm="45445">
        <v>0</v>
      </c>
      <c r="EJ205" s="81" vm="12481">
        <v>0</v>
      </c>
      <c r="EK205" s="81" vm="5991">
        <v>0</v>
      </c>
      <c r="EL205" s="10" vm="43698">
        <v>849</v>
      </c>
      <c r="EM205" s="10" vm="39006">
        <v>0</v>
      </c>
      <c r="EN205" s="10" vm="32480">
        <v>217</v>
      </c>
      <c r="EO205" s="10" vm="25626">
        <v>632</v>
      </c>
      <c r="EP205" s="10" vm="19038">
        <v>849</v>
      </c>
      <c r="EQ205" s="10" vm="66274">
        <v>0</v>
      </c>
      <c r="ER205" s="10" vm="12262">
        <v>217</v>
      </c>
      <c r="ES205" s="10" vm="5779">
        <v>632</v>
      </c>
      <c r="ET205" s="10" vm="53448">
        <v>49630</v>
      </c>
      <c r="EU205" s="10" vm="38777">
        <v>52214</v>
      </c>
      <c r="EV205" s="10" vm="32308">
        <v>4832</v>
      </c>
      <c r="EW205" s="10" vm="25391">
        <v>-7416</v>
      </c>
      <c r="EX205" s="10" vm="18837">
        <v>1488</v>
      </c>
      <c r="EY205" s="10" vm="52039">
        <v>77</v>
      </c>
      <c r="EZ205" s="10" vm="12051">
        <v>125</v>
      </c>
      <c r="FA205" s="10" vm="5561">
        <v>55</v>
      </c>
      <c r="FB205" s="10" vm="50314">
        <v>112739</v>
      </c>
      <c r="FC205" s="10" vm="38550">
        <v>0</v>
      </c>
      <c r="FD205" s="10" vm="32073">
        <v>112739</v>
      </c>
      <c r="FE205" s="10" vm="25162">
        <v>4573</v>
      </c>
      <c r="FF205" s="10" vm="18616">
        <v>157</v>
      </c>
      <c r="FG205" s="10" vm="48525">
        <v>0</v>
      </c>
      <c r="FH205" s="10" vm="11885">
        <v>-852</v>
      </c>
      <c r="FI205" s="10" vm="5354">
        <v>0</v>
      </c>
      <c r="FJ205" s="10" vm="46950">
        <v>0</v>
      </c>
      <c r="FK205" s="10" vm="38338">
        <v>-141</v>
      </c>
      <c r="FL205" s="10" vm="31845">
        <v>116476</v>
      </c>
      <c r="FM205" s="10" vm="24931">
        <v>16167</v>
      </c>
      <c r="FN205" s="10" vm="18406">
        <v>2565</v>
      </c>
      <c r="FO205" s="10" vm="45229">
        <v>0</v>
      </c>
      <c r="FP205" s="10" vm="11668">
        <v>0</v>
      </c>
      <c r="FQ205" s="10" vm="5139">
        <v>0</v>
      </c>
      <c r="FR205" s="10" vm="43478">
        <v>0</v>
      </c>
      <c r="FS205" s="10" vm="38103">
        <v>-141</v>
      </c>
      <c r="FT205" s="10" vm="31611">
        <v>18591</v>
      </c>
      <c r="FU205" s="10" vm="24704">
        <v>97885</v>
      </c>
      <c r="FV205" s="10" vm="18234">
        <v>96572</v>
      </c>
      <c r="FW205" s="81" vm="54979">
        <v>5508</v>
      </c>
      <c r="FX205" s="81" vm="11455">
        <v>0</v>
      </c>
      <c r="FY205" s="81" vm="62926">
        <v>0</v>
      </c>
      <c r="FZ205" s="81" vm="53231">
        <v>-1927</v>
      </c>
      <c r="GA205" s="81" vm="37891">
        <v>3581</v>
      </c>
      <c r="GB205" s="10" vm="31381">
        <v>1869</v>
      </c>
      <c r="GC205" s="10" vm="24476">
        <v>1367</v>
      </c>
      <c r="GD205" s="10" vm="18012">
        <v>502</v>
      </c>
      <c r="GE205" s="10" vm="51813">
        <v>0</v>
      </c>
      <c r="GF205" s="10" vm="11236">
        <v>0</v>
      </c>
      <c r="GG205" s="10" vm="4770">
        <v>0</v>
      </c>
      <c r="GH205" s="10" vm="50099">
        <v>0</v>
      </c>
      <c r="GI205" s="10" vm="37673">
        <v>0</v>
      </c>
      <c r="GJ205" s="10" vm="31162">
        <v>0</v>
      </c>
      <c r="GK205" s="10" vm="24251">
        <v>0</v>
      </c>
      <c r="GL205" s="10" vm="17796">
        <v>0</v>
      </c>
      <c r="GM205" s="10" vm="65636">
        <v>0</v>
      </c>
      <c r="GN205" s="10" vm="11021">
        <v>19</v>
      </c>
      <c r="GO205" s="10" vm="4552">
        <v>400</v>
      </c>
      <c r="GP205" s="10" vm="46724">
        <v>-381</v>
      </c>
      <c r="GQ205" s="10" vm="37445">
        <v>0</v>
      </c>
      <c r="GR205" s="10" vm="30930">
        <v>0</v>
      </c>
      <c r="GS205" s="10" vm="24026">
        <v>0</v>
      </c>
      <c r="GT205" s="10" vm="17575">
        <v>1888</v>
      </c>
      <c r="GU205" s="10" vm="45021">
        <v>1767</v>
      </c>
      <c r="GV205" s="10" vm="10816">
        <v>121</v>
      </c>
      <c r="GW205" s="10" vm="4341">
        <v>43554</v>
      </c>
      <c r="GX205" s="81" vm="43260">
        <v>3577</v>
      </c>
      <c r="GY205" s="10" vm="37225">
        <v>0</v>
      </c>
      <c r="GZ205" s="10" vm="64517">
        <v>0</v>
      </c>
      <c r="HA205" s="10" vm="23797">
        <v>0</v>
      </c>
      <c r="HB205" s="10" vm="17357">
        <v>0</v>
      </c>
      <c r="HC205" s="81" vm="54756">
        <v>0</v>
      </c>
      <c r="HD205" s="81" vm="10599">
        <v>10639</v>
      </c>
      <c r="HE205" s="10" vm="4123">
        <v>57770</v>
      </c>
      <c r="HF205" s="10" vm="52998">
        <v>0</v>
      </c>
      <c r="HG205" s="10" vm="37004">
        <v>241</v>
      </c>
      <c r="HH205" s="10" vm="30532">
        <v>89090</v>
      </c>
      <c r="HI205" s="10" vm="23573">
        <v>755</v>
      </c>
      <c r="HJ205" s="10" vm="17146">
        <v>1904</v>
      </c>
      <c r="HK205" s="10" vm="100739">
        <v>274</v>
      </c>
      <c r="HL205" s="10" vm="10385">
        <v>0</v>
      </c>
      <c r="HM205" s="10" vm="3906">
        <v>0</v>
      </c>
      <c r="HN205" s="10" vm="49880">
        <v>6670</v>
      </c>
      <c r="HO205" s="10" vm="36782">
        <v>98934</v>
      </c>
      <c r="HP205" s="10" vm="30296">
        <v>538</v>
      </c>
      <c r="HQ205" s="10" vm="23340">
        <v>0</v>
      </c>
      <c r="HR205" s="10" vm="16926">
        <v>538</v>
      </c>
      <c r="HS205" s="10" vm="48145">
        <v>0</v>
      </c>
      <c r="HT205" s="10" vm="10179">
        <v>0</v>
      </c>
      <c r="HU205" s="10" vm="3691">
        <v>0</v>
      </c>
      <c r="HV205" s="10" vm="46507">
        <v>2637</v>
      </c>
      <c r="HW205" s="10" vm="36551">
        <v>76</v>
      </c>
      <c r="HX205" s="10" vm="30063">
        <v>0</v>
      </c>
      <c r="HY205" s="10" vm="23107">
        <v>228</v>
      </c>
      <c r="HZ205" s="10" vm="16708">
        <v>22</v>
      </c>
      <c r="IA205" s="10" vm="44795">
        <v>2041</v>
      </c>
      <c r="IB205" s="10" vm="9960">
        <v>-131</v>
      </c>
      <c r="IC205" s="10" vm="3473">
        <v>4873</v>
      </c>
      <c r="ID205" s="10" vm="43037">
        <v>1273</v>
      </c>
      <c r="IE205" s="10" vm="36336">
        <v>4131</v>
      </c>
      <c r="IF205" s="10" vm="29830">
        <v>370</v>
      </c>
      <c r="IG205" s="10" vm="64248">
        <v>5774</v>
      </c>
      <c r="IH205" s="10" vm="16492">
        <v>157</v>
      </c>
      <c r="II205" s="10" vm="54542">
        <v>5111</v>
      </c>
      <c r="IJ205" s="10" vm="9746">
        <v>0</v>
      </c>
      <c r="IK205" s="10" vm="3252">
        <v>0</v>
      </c>
      <c r="IL205" s="10" vm="52779">
        <v>-6</v>
      </c>
      <c r="IM205" s="10" vm="36106">
        <v>-202</v>
      </c>
      <c r="IN205" s="10" vm="29595">
        <v>1430</v>
      </c>
      <c r="IO205" s="81" vm="22708">
        <v>1430</v>
      </c>
      <c r="IP205" s="10" vm="16276">
        <v>0</v>
      </c>
      <c r="IQ205" s="10" vm="51424">
        <v>0</v>
      </c>
      <c r="IR205" s="10" vm="9541">
        <v>0</v>
      </c>
      <c r="IS205" s="81" vm="3033">
        <v>0</v>
      </c>
      <c r="IT205" s="10" vm="49656">
        <v>0</v>
      </c>
    </row>
    <row r="206" spans="1:254" x14ac:dyDescent="0.25">
      <c r="A206" s="8" t="s">
        <v>309</v>
      </c>
      <c r="B206" s="8" t="s">
        <v>308</v>
      </c>
      <c r="C206" s="89">
        <v>44651</v>
      </c>
      <c r="D206" s="76" vm="16072">
        <v>12</v>
      </c>
      <c r="E206" s="10" vm="9322">
        <v>47087</v>
      </c>
      <c r="F206" s="10" vm="65546">
        <v>-63875</v>
      </c>
      <c r="G206" s="10" vm="42807">
        <v>0</v>
      </c>
      <c r="H206" s="10" vm="59745">
        <v>-16788</v>
      </c>
      <c r="I206" s="10" vm="29359">
        <v>1707</v>
      </c>
      <c r="J206" s="10" vm="63546">
        <v>-15081</v>
      </c>
      <c r="K206" s="10" vm="46340">
        <v>0</v>
      </c>
      <c r="L206" s="10" vm="15852">
        <v>0</v>
      </c>
      <c r="M206" s="10" vm="9104">
        <v>0</v>
      </c>
      <c r="N206" s="10" vm="44579">
        <v>74</v>
      </c>
      <c r="O206" s="10" vm="42581">
        <v>-172</v>
      </c>
      <c r="P206" s="10" vm="35872">
        <v>0</v>
      </c>
      <c r="Q206" s="10" vm="64440">
        <v>73</v>
      </c>
      <c r="R206" s="10" vm="22482">
        <v>0</v>
      </c>
      <c r="S206" s="10" vm="56039">
        <v>0</v>
      </c>
      <c r="T206" s="10" vm="15636">
        <v>-15106</v>
      </c>
      <c r="U206" s="10" vm="8888">
        <v>0</v>
      </c>
      <c r="V206" s="10" vm="54332">
        <v>-15106</v>
      </c>
      <c r="W206" s="10" vm="42366">
        <v>0</v>
      </c>
      <c r="X206" s="10" vm="35637">
        <v>0</v>
      </c>
      <c r="Y206" s="10" vm="29053">
        <v>0</v>
      </c>
      <c r="Z206" s="10" vm="22263">
        <v>0</v>
      </c>
      <c r="AA206" s="10" vm="66147">
        <v>-15106</v>
      </c>
      <c r="AB206" s="10" vm="15446">
        <v>27957</v>
      </c>
      <c r="AC206" s="10" vm="8680">
        <v>11395</v>
      </c>
      <c r="AD206" s="10" vm="51211">
        <v>39352</v>
      </c>
      <c r="AE206" s="10" vm="42142">
        <v>125</v>
      </c>
      <c r="AF206" s="10" vm="35401">
        <v>0</v>
      </c>
      <c r="AG206" s="10" vm="28820">
        <v>0</v>
      </c>
      <c r="AH206" s="10" vm="22040">
        <v>0</v>
      </c>
      <c r="AI206" s="10" vm="49427">
        <v>39477</v>
      </c>
      <c r="AJ206" s="10" vm="15247">
        <v>9636</v>
      </c>
      <c r="AK206" s="10" vm="63268">
        <v>33015</v>
      </c>
      <c r="AL206" s="10" vm="47838">
        <v>2964</v>
      </c>
      <c r="AM206" s="10" vm="41922">
        <v>0</v>
      </c>
      <c r="AN206" s="10" vm="35172">
        <v>426</v>
      </c>
      <c r="AO206" s="10" vm="28594">
        <v>101</v>
      </c>
      <c r="AP206" s="10" vm="21821">
        <v>0</v>
      </c>
      <c r="AQ206" s="10" vm="46117">
        <v>2262</v>
      </c>
      <c r="AR206" s="10" vm="15028">
        <v>10869</v>
      </c>
      <c r="AS206" s="10" vm="8393">
        <v>500</v>
      </c>
      <c r="AT206" s="10" vm="44351">
        <v>59773</v>
      </c>
      <c r="AU206" s="10" vm="41715">
        <v>-20296</v>
      </c>
      <c r="AV206" s="10" vm="34976">
        <v>10208</v>
      </c>
      <c r="AW206" s="10" vm="28368">
        <v>123043</v>
      </c>
      <c r="AX206" s="10" vm="21615">
        <v>0</v>
      </c>
      <c r="AY206" s="10" vm="55842">
        <v>58</v>
      </c>
      <c r="AZ206" s="10" vm="14810">
        <v>0</v>
      </c>
      <c r="BA206" s="10" vm="8173">
        <v>0</v>
      </c>
      <c r="BB206" s="10" vm="54099">
        <v>800</v>
      </c>
      <c r="BC206" s="10" vm="41485">
        <v>0</v>
      </c>
      <c r="BD206" s="10" vm="34855">
        <v>0</v>
      </c>
      <c r="BE206" s="10" vm="28139">
        <v>0</v>
      </c>
      <c r="BF206" s="10" vm="21408">
        <v>0</v>
      </c>
      <c r="BG206" s="10" vm="66005">
        <v>123901</v>
      </c>
      <c r="BH206" s="10" vm="14600">
        <v>2300</v>
      </c>
      <c r="BI206" s="10" vm="7960">
        <v>4533</v>
      </c>
      <c r="BJ206" s="10" vm="50993">
        <v>24235</v>
      </c>
      <c r="BK206" s="10" vm="41253">
        <v>592</v>
      </c>
      <c r="BL206" s="10" vm="34621">
        <v>0</v>
      </c>
      <c r="BM206" s="10" vm="27909">
        <v>31660</v>
      </c>
      <c r="BN206" s="10" vm="21187">
        <v>0</v>
      </c>
      <c r="BO206" s="10" vm="49202">
        <v>0</v>
      </c>
      <c r="BP206" s="10" vm="14401">
        <v>0</v>
      </c>
      <c r="BQ206" s="10" vm="7765">
        <v>8834</v>
      </c>
      <c r="BR206" s="10" vm="47614">
        <v>8834</v>
      </c>
      <c r="BS206" s="10" vm="41029">
        <v>22826</v>
      </c>
      <c r="BT206" s="10" vm="34392">
        <v>146727</v>
      </c>
      <c r="BU206" s="10" vm="27681">
        <v>5000</v>
      </c>
      <c r="BV206" s="10" vm="20967">
        <v>0</v>
      </c>
      <c r="BW206" s="10" vm="45893">
        <v>0</v>
      </c>
      <c r="BX206" s="10" vm="14185">
        <v>16786</v>
      </c>
      <c r="BY206" s="10" vm="7608">
        <v>0</v>
      </c>
      <c r="BZ206" s="10" vm="44133">
        <v>0</v>
      </c>
      <c r="CA206" s="10" vm="40817">
        <v>5076</v>
      </c>
      <c r="CB206" s="10" vm="34184">
        <v>26862</v>
      </c>
      <c r="CC206" s="10" vm="27454">
        <v>0</v>
      </c>
      <c r="CD206" s="10" vm="20752">
        <v>0</v>
      </c>
      <c r="CE206" s="10" vm="55640">
        <v>119865</v>
      </c>
      <c r="CF206" s="10" vm="13967">
        <v>112893</v>
      </c>
      <c r="CG206" s="10" vm="7393">
        <v>0</v>
      </c>
      <c r="CH206" s="10" vm="53881">
        <v>6972</v>
      </c>
      <c r="CI206" s="10" vm="40585">
        <v>0</v>
      </c>
      <c r="CJ206" s="10" vm="34018">
        <v>0</v>
      </c>
      <c r="CK206" s="10" vm="27231">
        <v>119865</v>
      </c>
      <c r="CL206" s="10" vm="20552">
        <v>0</v>
      </c>
      <c r="CM206" s="10" vm="52364">
        <v>0</v>
      </c>
      <c r="CN206" s="10" vm="13753">
        <v>0</v>
      </c>
      <c r="CO206" s="10" vm="7178">
        <v>0</v>
      </c>
      <c r="CP206" s="10" vm="50763">
        <v>0</v>
      </c>
      <c r="CQ206" s="10" vm="40354">
        <v>0</v>
      </c>
      <c r="CR206" s="10" vm="33783">
        <v>0</v>
      </c>
      <c r="CS206" s="10" vm="26997">
        <v>0</v>
      </c>
      <c r="CT206" s="10" vm="20332">
        <v>0</v>
      </c>
      <c r="CU206" s="10" vm="48976">
        <v>0</v>
      </c>
      <c r="CV206" s="10" vm="13551">
        <v>0</v>
      </c>
      <c r="CW206" s="10" vm="6971">
        <v>0</v>
      </c>
      <c r="CX206" s="10" vm="47392">
        <v>0</v>
      </c>
      <c r="CY206" s="10" vm="40125">
        <v>0</v>
      </c>
      <c r="CZ206" s="10" vm="33550">
        <v>0</v>
      </c>
      <c r="DA206" s="10" vm="26772">
        <v>0</v>
      </c>
      <c r="DB206" s="81" vm="20111">
        <v>0</v>
      </c>
      <c r="DC206" s="81" vm="45670">
        <v>0</v>
      </c>
      <c r="DD206" s="81" vm="13332">
        <v>0</v>
      </c>
      <c r="DE206" s="81" vm="6801">
        <v>0</v>
      </c>
      <c r="DF206" s="10" vm="43912">
        <v>0</v>
      </c>
      <c r="DG206" s="10" vm="39910">
        <v>0</v>
      </c>
      <c r="DH206" s="10" vm="33332">
        <v>0</v>
      </c>
      <c r="DI206" s="10" vm="26538">
        <v>0</v>
      </c>
      <c r="DJ206" s="10" vm="100620">
        <v>0</v>
      </c>
      <c r="DK206" s="10" vm="55417">
        <v>0</v>
      </c>
      <c r="DL206" s="10" vm="13111">
        <v>0</v>
      </c>
      <c r="DM206" s="10" vm="6584">
        <v>0</v>
      </c>
      <c r="DN206" s="10" vm="53661">
        <v>0</v>
      </c>
      <c r="DO206" s="10" vm="39681">
        <v>0</v>
      </c>
      <c r="DP206" s="10" vm="33162">
        <v>0</v>
      </c>
      <c r="DQ206" s="10" vm="26309">
        <v>0</v>
      </c>
      <c r="DR206" s="10" vm="19691">
        <v>0</v>
      </c>
      <c r="DS206" s="10" vm="52209">
        <v>0</v>
      </c>
      <c r="DT206" s="10" vm="12905">
        <v>0</v>
      </c>
      <c r="DU206" s="10" vm="6368">
        <v>0</v>
      </c>
      <c r="DV206" s="10" vm="50541">
        <v>0</v>
      </c>
      <c r="DW206" s="10" vm="39451">
        <v>0</v>
      </c>
      <c r="DX206" s="10" vm="32926">
        <v>0</v>
      </c>
      <c r="DY206" s="10" vm="26086">
        <v>0</v>
      </c>
      <c r="DZ206" s="10" vm="19470">
        <v>3569</v>
      </c>
      <c r="EA206" s="10" vm="48753">
        <v>0</v>
      </c>
      <c r="EB206" s="10" vm="12702">
        <v>2634</v>
      </c>
      <c r="EC206" s="10" vm="100550">
        <v>935</v>
      </c>
      <c r="ED206" s="10" vm="47171">
        <v>0</v>
      </c>
      <c r="EE206" s="10" vm="39228">
        <v>0</v>
      </c>
      <c r="EF206" s="10" vm="32695">
        <v>0</v>
      </c>
      <c r="EG206" s="10" vm="25859">
        <v>0</v>
      </c>
      <c r="EH206" s="81" vm="19255">
        <v>0</v>
      </c>
      <c r="EI206" s="81" vm="45448">
        <v>0</v>
      </c>
      <c r="EJ206" s="81" vm="12484">
        <v>0</v>
      </c>
      <c r="EK206" s="81" vm="5995">
        <v>0</v>
      </c>
      <c r="EL206" s="10" vm="43694">
        <v>4042</v>
      </c>
      <c r="EM206" s="10" vm="39009">
        <v>0</v>
      </c>
      <c r="EN206" s="10" vm="32477">
        <v>1468</v>
      </c>
      <c r="EO206" s="10" vm="25629">
        <v>2574</v>
      </c>
      <c r="EP206" s="10" vm="19041">
        <v>7611</v>
      </c>
      <c r="EQ206" s="10" vm="55199">
        <v>0</v>
      </c>
      <c r="ER206" s="10" vm="12265">
        <v>4102</v>
      </c>
      <c r="ES206" s="10" vm="5780">
        <v>3509</v>
      </c>
      <c r="ET206" s="10" vm="53445">
        <v>7611</v>
      </c>
      <c r="EU206" s="10" vm="38779">
        <v>0</v>
      </c>
      <c r="EV206" s="10" vm="32305">
        <v>4102</v>
      </c>
      <c r="EW206" s="10" vm="25399">
        <v>3509</v>
      </c>
      <c r="EX206" s="10" vm="18841">
        <v>830</v>
      </c>
      <c r="EY206" s="10" vm="52044">
        <v>0</v>
      </c>
      <c r="EZ206" s="10" vm="12054">
        <v>270</v>
      </c>
      <c r="FA206" s="10" vm="5565">
        <v>0</v>
      </c>
      <c r="FB206" s="10" vm="50311">
        <v>162601</v>
      </c>
      <c r="FC206" s="10" vm="38554">
        <v>0</v>
      </c>
      <c r="FD206" s="10" vm="32070">
        <v>162601</v>
      </c>
      <c r="FE206" s="10" vm="25170">
        <v>1903</v>
      </c>
      <c r="FF206" s="10" vm="18620">
        <v>2216</v>
      </c>
      <c r="FG206" s="10" vm="48530">
        <v>0</v>
      </c>
      <c r="FH206" s="10" vm="11888">
        <v>-6516</v>
      </c>
      <c r="FI206" s="10" vm="5355">
        <v>0</v>
      </c>
      <c r="FJ206" s="10" vm="46946">
        <v>0</v>
      </c>
      <c r="FK206" s="10" vm="38341">
        <v>0</v>
      </c>
      <c r="FL206" s="10" vm="31841">
        <v>160204</v>
      </c>
      <c r="FM206" s="10" vm="24934">
        <v>27925</v>
      </c>
      <c r="FN206" s="10" vm="18408">
        <v>2485</v>
      </c>
      <c r="FO206" s="10" vm="65317">
        <v>13836</v>
      </c>
      <c r="FP206" s="10" vm="11671">
        <v>-4002</v>
      </c>
      <c r="FQ206" s="10" vm="5140">
        <v>-3083</v>
      </c>
      <c r="FR206" s="10" vm="43474">
        <v>0</v>
      </c>
      <c r="FS206" s="10" vm="38109">
        <v>0</v>
      </c>
      <c r="FT206" s="10" vm="31607">
        <v>37161</v>
      </c>
      <c r="FU206" s="10" vm="24710">
        <v>123043</v>
      </c>
      <c r="FV206" s="10" vm="18237">
        <v>134676</v>
      </c>
      <c r="FW206" s="81" vm="54982">
        <v>800</v>
      </c>
      <c r="FX206" s="81" vm="11458">
        <v>0</v>
      </c>
      <c r="FY206" s="81" vm="62927">
        <v>0</v>
      </c>
      <c r="FZ206" s="81" vm="53228">
        <v>0</v>
      </c>
      <c r="GA206" s="81" vm="37896">
        <v>800</v>
      </c>
      <c r="GB206" s="10" vm="31379">
        <v>0</v>
      </c>
      <c r="GC206" s="10" vm="24481">
        <v>0</v>
      </c>
      <c r="GD206" s="10" vm="18016">
        <v>0</v>
      </c>
      <c r="GE206" s="10" vm="51817">
        <v>0</v>
      </c>
      <c r="GF206" s="10" vm="11239">
        <v>0</v>
      </c>
      <c r="GG206" s="10" vm="4771">
        <v>0</v>
      </c>
      <c r="GH206" s="10" vm="50096">
        <v>0</v>
      </c>
      <c r="GI206" s="10" vm="37676">
        <v>0</v>
      </c>
      <c r="GJ206" s="10" vm="31159">
        <v>0</v>
      </c>
      <c r="GK206" s="10" vm="24255">
        <v>0</v>
      </c>
      <c r="GL206" s="10" vm="17800">
        <v>0</v>
      </c>
      <c r="GM206" s="10" vm="65637">
        <v>0</v>
      </c>
      <c r="GN206" s="10" vm="100584">
        <v>6345</v>
      </c>
      <c r="GO206" s="10" vm="4556">
        <v>4638</v>
      </c>
      <c r="GP206" s="10" vm="46720">
        <v>1707</v>
      </c>
      <c r="GQ206" s="10" vm="37454">
        <v>0</v>
      </c>
      <c r="GR206" s="10" vm="30926">
        <v>0</v>
      </c>
      <c r="GS206" s="10" vm="24029">
        <v>0</v>
      </c>
      <c r="GT206" s="10" vm="17578">
        <v>6345</v>
      </c>
      <c r="GU206" s="10" vm="45024">
        <v>4638</v>
      </c>
      <c r="GV206" s="10" vm="10819">
        <v>1707</v>
      </c>
      <c r="GW206" s="10" vm="4338">
        <v>0</v>
      </c>
      <c r="GX206" s="81" vm="43256">
        <v>0</v>
      </c>
      <c r="GY206" s="10" vm="37228">
        <v>0</v>
      </c>
      <c r="GZ206" s="10" vm="30708">
        <v>0</v>
      </c>
      <c r="HA206" s="10" vm="23800">
        <v>0</v>
      </c>
      <c r="HB206" s="10" vm="17360">
        <v>0</v>
      </c>
      <c r="HC206" s="81" vm="54760">
        <v>0</v>
      </c>
      <c r="HD206" s="81" vm="10602">
        <v>0</v>
      </c>
      <c r="HE206" s="10" vm="4120">
        <v>0</v>
      </c>
      <c r="HF206" s="10" vm="52995">
        <v>1235</v>
      </c>
      <c r="HG206" s="10" vm="37009">
        <v>0</v>
      </c>
      <c r="HH206" s="10" vm="30529">
        <v>731</v>
      </c>
      <c r="HI206" s="10" vm="23577">
        <v>1066</v>
      </c>
      <c r="HJ206" s="10" vm="17150">
        <v>3557</v>
      </c>
      <c r="HK206" s="10" vm="51603">
        <v>0</v>
      </c>
      <c r="HL206" s="10" vm="10387">
        <v>0</v>
      </c>
      <c r="HM206" s="10" vm="3903">
        <v>0</v>
      </c>
      <c r="HN206" s="10" vm="49877">
        <v>2245</v>
      </c>
      <c r="HO206" s="10" vm="36785">
        <v>8834</v>
      </c>
      <c r="HP206" s="10" vm="30294">
        <v>4482</v>
      </c>
      <c r="HQ206" s="10" vm="23344">
        <v>594</v>
      </c>
      <c r="HR206" s="10" vm="16931">
        <v>5076</v>
      </c>
      <c r="HS206" s="10" vm="48151">
        <v>0</v>
      </c>
      <c r="HT206" s="10" vm="10183">
        <v>0</v>
      </c>
      <c r="HU206" s="10" vm="3689">
        <v>0</v>
      </c>
      <c r="HV206" s="10" vm="46504">
        <v>172</v>
      </c>
      <c r="HW206" s="10" vm="36555">
        <v>0</v>
      </c>
      <c r="HX206" s="10" vm="30060">
        <v>0</v>
      </c>
      <c r="HY206" s="10" vm="23110">
        <v>0</v>
      </c>
      <c r="HZ206" s="10" vm="16712">
        <v>0</v>
      </c>
      <c r="IA206" s="10" vm="44800">
        <v>0</v>
      </c>
      <c r="IB206" s="10" vm="9964">
        <v>0</v>
      </c>
      <c r="IC206" s="10" vm="3471">
        <v>172</v>
      </c>
      <c r="ID206" s="10" vm="43034">
        <v>781</v>
      </c>
      <c r="IE206" s="10" vm="36337">
        <v>2996</v>
      </c>
      <c r="IF206" s="10" vm="29827">
        <v>16540</v>
      </c>
      <c r="IG206" s="10" vm="64251">
        <v>20317</v>
      </c>
      <c r="IH206" s="10" vm="16496">
        <v>2216</v>
      </c>
      <c r="II206" s="10" vm="54546">
        <v>2836</v>
      </c>
      <c r="IJ206" s="10" vm="9748">
        <v>10869</v>
      </c>
      <c r="IK206" s="10" vm="3249">
        <v>24</v>
      </c>
      <c r="IL206" s="10" vm="52776">
        <v>-120</v>
      </c>
      <c r="IM206" s="10" vm="36107">
        <v>0</v>
      </c>
      <c r="IN206" s="10" vm="29593">
        <v>1893</v>
      </c>
      <c r="IO206" s="81" vm="22711">
        <v>1893</v>
      </c>
      <c r="IP206" s="10" vm="16280">
        <v>0</v>
      </c>
      <c r="IQ206" s="10" vm="51428">
        <v>0</v>
      </c>
      <c r="IR206" s="10" vm="9544">
        <v>0</v>
      </c>
      <c r="IS206" s="81" vm="3030">
        <v>0</v>
      </c>
      <c r="IT206" s="10" vm="49652">
        <v>0</v>
      </c>
    </row>
    <row r="207" spans="1:254" x14ac:dyDescent="0.25">
      <c r="A207" s="8" t="s">
        <v>183</v>
      </c>
      <c r="B207" s="8" t="s">
        <v>184</v>
      </c>
      <c r="C207" s="89">
        <v>44651</v>
      </c>
      <c r="D207" s="76" vm="16069">
        <v>12</v>
      </c>
      <c r="E207" s="10" vm="9325">
        <v>34811</v>
      </c>
      <c r="F207" s="10" vm="47954">
        <v>-19433</v>
      </c>
      <c r="G207" s="10" vm="42811">
        <v>-4040</v>
      </c>
      <c r="H207" s="10" vm="59749">
        <v>11338</v>
      </c>
      <c r="I207" s="10" vm="29357">
        <v>1642</v>
      </c>
      <c r="J207" s="10" vm="63544">
        <v>12980</v>
      </c>
      <c r="K207" s="10" vm="46338">
        <v>0</v>
      </c>
      <c r="L207" s="10" vm="15850">
        <v>0</v>
      </c>
      <c r="M207" s="10" vm="9107">
        <v>0</v>
      </c>
      <c r="N207" s="10" vm="44584">
        <v>103</v>
      </c>
      <c r="O207" s="10" vm="42587">
        <v>-6789</v>
      </c>
      <c r="P207" s="10" vm="35876">
        <v>0</v>
      </c>
      <c r="Q207" s="10" vm="64439">
        <v>0</v>
      </c>
      <c r="R207" s="10" vm="22480">
        <v>0</v>
      </c>
      <c r="S207" s="10" vm="56036">
        <v>0</v>
      </c>
      <c r="T207" s="10" vm="15634">
        <v>6294</v>
      </c>
      <c r="U207" s="10" vm="8891">
        <v>0</v>
      </c>
      <c r="V207" s="10" vm="54335">
        <v>6294</v>
      </c>
      <c r="W207" s="10" vm="42370">
        <v>0</v>
      </c>
      <c r="X207" s="10" vm="35640">
        <v>1691</v>
      </c>
      <c r="Y207" s="10" vm="29050">
        <v>0</v>
      </c>
      <c r="Z207" s="10" vm="22259">
        <v>0</v>
      </c>
      <c r="AA207" s="10" vm="52573">
        <v>7985</v>
      </c>
      <c r="AB207" s="10" vm="15443">
        <v>15423</v>
      </c>
      <c r="AC207" s="10" vm="8683">
        <v>1848</v>
      </c>
      <c r="AD207" s="10" vm="51214">
        <v>17271</v>
      </c>
      <c r="AE207" s="10" vm="42146">
        <v>881</v>
      </c>
      <c r="AF207" s="10" vm="35404">
        <v>0</v>
      </c>
      <c r="AG207" s="10" vm="28817">
        <v>0</v>
      </c>
      <c r="AH207" s="10" vm="22037">
        <v>1693</v>
      </c>
      <c r="AI207" s="10" vm="49423">
        <v>19845</v>
      </c>
      <c r="AJ207" s="10" vm="15245">
        <v>3772</v>
      </c>
      <c r="AK207" s="10" vm="8506">
        <v>1351</v>
      </c>
      <c r="AL207" s="10" vm="47843">
        <v>1547</v>
      </c>
      <c r="AM207" s="10" vm="41928">
        <v>911</v>
      </c>
      <c r="AN207" s="10" vm="64958">
        <v>0</v>
      </c>
      <c r="AO207" s="10" vm="28592">
        <v>35</v>
      </c>
      <c r="AP207" s="10" vm="21818">
        <v>0</v>
      </c>
      <c r="AQ207" s="10" vm="46113">
        <v>2412</v>
      </c>
      <c r="AR207" s="10" vm="15025">
        <v>0</v>
      </c>
      <c r="AS207" s="10" vm="8396">
        <v>1251</v>
      </c>
      <c r="AT207" s="10" vm="44355">
        <v>11279</v>
      </c>
      <c r="AU207" s="10" vm="41719">
        <v>8566</v>
      </c>
      <c r="AV207" s="10" vm="100696">
        <v>139</v>
      </c>
      <c r="AW207" s="10" vm="28366">
        <v>238543</v>
      </c>
      <c r="AX207" s="10" vm="21612">
        <v>0</v>
      </c>
      <c r="AY207" s="10" vm="55839">
        <v>7348</v>
      </c>
      <c r="AZ207" s="10" vm="14807">
        <v>0</v>
      </c>
      <c r="BA207" s="10" vm="8176">
        <v>0</v>
      </c>
      <c r="BB207" s="10" vm="54103">
        <v>815</v>
      </c>
      <c r="BC207" s="10" vm="41489">
        <v>0</v>
      </c>
      <c r="BD207" s="10" vm="34859">
        <v>0</v>
      </c>
      <c r="BE207" s="10" vm="28136">
        <v>0</v>
      </c>
      <c r="BF207" s="10" vm="21405">
        <v>0</v>
      </c>
      <c r="BG207" s="10" vm="52491">
        <v>246706</v>
      </c>
      <c r="BH207" s="10" vm="14598">
        <v>188</v>
      </c>
      <c r="BI207" s="10" vm="7963">
        <v>766</v>
      </c>
      <c r="BJ207" s="10" vm="50997">
        <v>19034</v>
      </c>
      <c r="BK207" s="10" vm="41257">
        <v>0</v>
      </c>
      <c r="BL207" s="10" vm="34625">
        <v>2818</v>
      </c>
      <c r="BM207" s="10" vm="27906">
        <v>22806</v>
      </c>
      <c r="BN207" s="10" vm="21183">
        <v>1869</v>
      </c>
      <c r="BO207" s="10" vm="49198">
        <v>0</v>
      </c>
      <c r="BP207" s="10" vm="14398">
        <v>0</v>
      </c>
      <c r="BQ207" s="10" vm="7767">
        <v>5075</v>
      </c>
      <c r="BR207" s="10" vm="47618">
        <v>6944</v>
      </c>
      <c r="BS207" s="10" vm="41033">
        <v>15862</v>
      </c>
      <c r="BT207" s="10" vm="34397">
        <v>262568</v>
      </c>
      <c r="BU207" s="10" vm="27679">
        <v>136917</v>
      </c>
      <c r="BV207" s="10" vm="20965">
        <v>0</v>
      </c>
      <c r="BW207" s="10" vm="45891">
        <v>0</v>
      </c>
      <c r="BX207" s="10" vm="14183">
        <v>76010</v>
      </c>
      <c r="BY207" s="10" vm="7611">
        <v>0</v>
      </c>
      <c r="BZ207" s="10" vm="44138">
        <v>0</v>
      </c>
      <c r="CA207" s="10" vm="40823">
        <v>3109</v>
      </c>
      <c r="CB207" s="10" vm="34189">
        <v>216036</v>
      </c>
      <c r="CC207" s="10" vm="27452">
        <v>3921</v>
      </c>
      <c r="CD207" s="10" vm="20750">
        <v>0</v>
      </c>
      <c r="CE207" s="10" vm="55636">
        <v>42611</v>
      </c>
      <c r="CF207" s="10" vm="13964">
        <v>41728</v>
      </c>
      <c r="CG207" s="10" vm="7396">
        <v>344</v>
      </c>
      <c r="CH207" s="10" vm="53884">
        <v>539</v>
      </c>
      <c r="CI207" s="10" vm="40589">
        <v>0</v>
      </c>
      <c r="CJ207" s="10" vm="34022">
        <v>0</v>
      </c>
      <c r="CK207" s="10" vm="27228">
        <v>42611</v>
      </c>
      <c r="CL207" s="10" vm="20549">
        <v>5840</v>
      </c>
      <c r="CM207" s="10" vm="65914">
        <v>4040</v>
      </c>
      <c r="CN207" s="10" vm="63895">
        <v>0</v>
      </c>
      <c r="CO207" s="10" vm="7181">
        <v>1800</v>
      </c>
      <c r="CP207" s="10" vm="50767">
        <v>0</v>
      </c>
      <c r="CQ207" s="10" vm="40359">
        <v>0</v>
      </c>
      <c r="CR207" s="10" vm="33787">
        <v>0</v>
      </c>
      <c r="CS207" s="10" vm="26994">
        <v>0</v>
      </c>
      <c r="CT207" s="10" vm="20329">
        <v>0</v>
      </c>
      <c r="CU207" s="10" vm="48971">
        <v>0</v>
      </c>
      <c r="CV207" s="10" vm="13548">
        <v>0</v>
      </c>
      <c r="CW207" s="10" vm="6974">
        <v>0</v>
      </c>
      <c r="CX207" s="10" vm="47396">
        <v>946</v>
      </c>
      <c r="CY207" s="10" vm="40130">
        <v>0</v>
      </c>
      <c r="CZ207" s="10" vm="33555">
        <v>1007</v>
      </c>
      <c r="DA207" s="10" vm="26770">
        <v>-61</v>
      </c>
      <c r="DB207" s="81" vm="20109">
        <v>0</v>
      </c>
      <c r="DC207" s="81" vm="45667">
        <v>0</v>
      </c>
      <c r="DD207" s="81" vm="13330">
        <v>0</v>
      </c>
      <c r="DE207" s="81" vm="6804">
        <v>0</v>
      </c>
      <c r="DF207" s="10" vm="43916">
        <v>6316</v>
      </c>
      <c r="DG207" s="10" vm="39915">
        <v>0</v>
      </c>
      <c r="DH207" s="10" vm="64702">
        <v>5305</v>
      </c>
      <c r="DI207" s="10" vm="26536">
        <v>1011</v>
      </c>
      <c r="DJ207" s="10" vm="19892">
        <v>13102</v>
      </c>
      <c r="DK207" s="10" vm="55414">
        <v>4040</v>
      </c>
      <c r="DL207" s="10" vm="13109">
        <v>6312</v>
      </c>
      <c r="DM207" s="10" vm="6587">
        <v>2750</v>
      </c>
      <c r="DN207" s="10" vm="53665">
        <v>0</v>
      </c>
      <c r="DO207" s="10" vm="39685">
        <v>0</v>
      </c>
      <c r="DP207" s="10" vm="33166">
        <v>0</v>
      </c>
      <c r="DQ207" s="10" vm="26306">
        <v>0</v>
      </c>
      <c r="DR207" s="10" vm="19688">
        <v>0</v>
      </c>
      <c r="DS207" s="10" vm="52207">
        <v>0</v>
      </c>
      <c r="DT207" s="10" vm="12903">
        <v>0</v>
      </c>
      <c r="DU207" s="10" vm="6371">
        <v>0</v>
      </c>
      <c r="DV207" s="10" vm="50545">
        <v>0</v>
      </c>
      <c r="DW207" s="10" vm="39454">
        <v>0</v>
      </c>
      <c r="DX207" s="10" vm="32930">
        <v>0</v>
      </c>
      <c r="DY207" s="10" vm="26083">
        <v>0</v>
      </c>
      <c r="DZ207" s="10" vm="19467">
        <v>241</v>
      </c>
      <c r="EA207" s="10" vm="48750">
        <v>0</v>
      </c>
      <c r="EB207" s="10" vm="12700">
        <v>3</v>
      </c>
      <c r="EC207" s="10" vm="6164">
        <v>238</v>
      </c>
      <c r="ED207" s="10" vm="47176">
        <v>0</v>
      </c>
      <c r="EE207" s="10" vm="39231">
        <v>0</v>
      </c>
      <c r="EF207" s="10" vm="32700">
        <v>0</v>
      </c>
      <c r="EG207" s="10" vm="25857">
        <v>0</v>
      </c>
      <c r="EH207" s="81" vm="19253">
        <v>0</v>
      </c>
      <c r="EI207" s="81" vm="45446">
        <v>0</v>
      </c>
      <c r="EJ207" s="81" vm="12482">
        <v>0</v>
      </c>
      <c r="EK207" s="81" vm="5998">
        <v>0</v>
      </c>
      <c r="EL207" s="10" vm="43699">
        <v>1623</v>
      </c>
      <c r="EM207" s="10" vm="39015">
        <v>0</v>
      </c>
      <c r="EN207" s="10" vm="64621">
        <v>1839</v>
      </c>
      <c r="EO207" s="10" vm="25627">
        <v>-216</v>
      </c>
      <c r="EP207" s="10" vm="19039">
        <v>1864</v>
      </c>
      <c r="EQ207" s="10" vm="55196">
        <v>0</v>
      </c>
      <c r="ER207" s="10" vm="12263">
        <v>1842</v>
      </c>
      <c r="ES207" s="10" vm="5783">
        <v>22</v>
      </c>
      <c r="ET207" s="10" vm="53449">
        <v>14966</v>
      </c>
      <c r="EU207" s="10" vm="38784">
        <v>4040</v>
      </c>
      <c r="EV207" s="10" vm="32309">
        <v>8154</v>
      </c>
      <c r="EW207" s="10" vm="25396">
        <v>2772</v>
      </c>
      <c r="EX207" s="10" vm="18838">
        <v>631</v>
      </c>
      <c r="EY207" s="10" vm="52040">
        <v>203</v>
      </c>
      <c r="EZ207" s="10" vm="12052">
        <v>249</v>
      </c>
      <c r="FA207" s="10" vm="5568">
        <v>141</v>
      </c>
      <c r="FB207" s="10" vm="50315">
        <v>263804</v>
      </c>
      <c r="FC207" s="10" vm="38559">
        <v>0</v>
      </c>
      <c r="FD207" s="10" vm="32074">
        <v>263804</v>
      </c>
      <c r="FE207" s="10" vm="25167">
        <v>7406</v>
      </c>
      <c r="FF207" s="10" vm="18617">
        <v>2389</v>
      </c>
      <c r="FG207" s="10" vm="48526">
        <v>0</v>
      </c>
      <c r="FH207" s="10" vm="11886">
        <v>-2258</v>
      </c>
      <c r="FI207" s="10" vm="5358">
        <v>0</v>
      </c>
      <c r="FJ207" s="10" vm="46951">
        <v>-3066</v>
      </c>
      <c r="FK207" s="10" vm="38347">
        <v>0</v>
      </c>
      <c r="FL207" s="10" vm="31846">
        <v>268275</v>
      </c>
      <c r="FM207" s="10" vm="24932">
        <v>28074</v>
      </c>
      <c r="FN207" s="10" vm="64083">
        <v>2412</v>
      </c>
      <c r="FO207" s="10" vm="45230">
        <v>0</v>
      </c>
      <c r="FP207" s="10" vm="11669">
        <v>0</v>
      </c>
      <c r="FQ207" s="10" vm="5143">
        <v>-754</v>
      </c>
      <c r="FR207" s="10" vm="43479">
        <v>0</v>
      </c>
      <c r="FS207" s="10" vm="38113">
        <v>0</v>
      </c>
      <c r="FT207" s="10" vm="31612">
        <v>29732</v>
      </c>
      <c r="FU207" s="10" vm="24708">
        <v>238543</v>
      </c>
      <c r="FV207" s="10" vm="18235">
        <v>235730</v>
      </c>
      <c r="FW207" s="81" vm="54980">
        <v>815</v>
      </c>
      <c r="FX207" s="81" vm="11456">
        <v>0</v>
      </c>
      <c r="FY207" s="81" vm="4938">
        <v>0</v>
      </c>
      <c r="FZ207" s="81" vm="53232">
        <v>0</v>
      </c>
      <c r="GA207" s="81" vm="37899">
        <v>815</v>
      </c>
      <c r="GB207" s="10" vm="31382">
        <v>1654</v>
      </c>
      <c r="GC207" s="10" vm="24478">
        <v>1070</v>
      </c>
      <c r="GD207" s="10" vm="18013">
        <v>584</v>
      </c>
      <c r="GE207" s="10" vm="51814">
        <v>0</v>
      </c>
      <c r="GF207" s="10" vm="11237">
        <v>0</v>
      </c>
      <c r="GG207" s="10" vm="4774">
        <v>0</v>
      </c>
      <c r="GH207" s="10" vm="50100">
        <v>0</v>
      </c>
      <c r="GI207" s="10" vm="37679">
        <v>0</v>
      </c>
      <c r="GJ207" s="10" vm="31163">
        <v>0</v>
      </c>
      <c r="GK207" s="10" vm="24252">
        <v>0</v>
      </c>
      <c r="GL207" s="10" vm="17797">
        <v>0</v>
      </c>
      <c r="GM207" s="10" vm="48311">
        <v>0</v>
      </c>
      <c r="GN207" s="10" vm="11022">
        <v>1535</v>
      </c>
      <c r="GO207" s="10" vm="4559">
        <v>477</v>
      </c>
      <c r="GP207" s="10" vm="46725">
        <v>1058</v>
      </c>
      <c r="GQ207" s="10" vm="37458">
        <v>0</v>
      </c>
      <c r="GR207" s="10" vm="64533">
        <v>0</v>
      </c>
      <c r="GS207" s="10" vm="24027">
        <v>0</v>
      </c>
      <c r="GT207" s="10" vm="17576">
        <v>3189</v>
      </c>
      <c r="GU207" s="10" vm="45022">
        <v>1547</v>
      </c>
      <c r="GV207" s="10" vm="10817">
        <v>1642</v>
      </c>
      <c r="GW207" s="10" vm="4342">
        <v>1341</v>
      </c>
      <c r="GX207" s="81" vm="43261">
        <v>0</v>
      </c>
      <c r="GY207" s="10" vm="37234">
        <v>0</v>
      </c>
      <c r="GZ207" s="10" vm="30712">
        <v>0</v>
      </c>
      <c r="HA207" s="10" vm="23798">
        <v>0</v>
      </c>
      <c r="HB207" s="10" vm="17358">
        <v>0</v>
      </c>
      <c r="HC207" s="81" vm="54757">
        <v>0</v>
      </c>
      <c r="HD207" s="81" vm="10600">
        <v>1477</v>
      </c>
      <c r="HE207" s="10" vm="4124">
        <v>2818</v>
      </c>
      <c r="HF207" s="10" vm="52999">
        <v>980</v>
      </c>
      <c r="HG207" s="10" vm="37014">
        <v>648</v>
      </c>
      <c r="HH207" s="10" vm="30533">
        <v>84</v>
      </c>
      <c r="HI207" s="10" vm="23574">
        <v>0</v>
      </c>
      <c r="HJ207" s="10" vm="17147">
        <v>2554</v>
      </c>
      <c r="HK207" s="10" vm="65781">
        <v>0</v>
      </c>
      <c r="HL207" s="10" vm="10386">
        <v>0</v>
      </c>
      <c r="HM207" s="10" vm="3907">
        <v>0</v>
      </c>
      <c r="HN207" s="10" vm="65662">
        <v>809</v>
      </c>
      <c r="HO207" s="10" vm="36790">
        <v>5075</v>
      </c>
      <c r="HP207" s="10" vm="30297">
        <v>2220</v>
      </c>
      <c r="HQ207" s="10" vm="23341">
        <v>889</v>
      </c>
      <c r="HR207" s="10" vm="16927">
        <v>3109</v>
      </c>
      <c r="HS207" s="10" vm="48146">
        <v>0</v>
      </c>
      <c r="HT207" s="10" vm="10180">
        <v>0</v>
      </c>
      <c r="HU207" s="10" vm="3692">
        <v>0</v>
      </c>
      <c r="HV207" s="10" vm="46508">
        <v>6776</v>
      </c>
      <c r="HW207" s="10" vm="36560">
        <v>110</v>
      </c>
      <c r="HX207" s="10" vm="30064">
        <v>0</v>
      </c>
      <c r="HY207" s="10" vm="23108">
        <v>0</v>
      </c>
      <c r="HZ207" s="10" vm="16709">
        <v>0</v>
      </c>
      <c r="IA207" s="10" vm="44796">
        <v>0</v>
      </c>
      <c r="IB207" s="10" vm="9961">
        <v>-97</v>
      </c>
      <c r="IC207" s="10" vm="3474">
        <v>6789</v>
      </c>
      <c r="ID207" s="10" vm="43038">
        <v>0</v>
      </c>
      <c r="IE207" s="10" vm="36340">
        <v>0</v>
      </c>
      <c r="IF207" s="10" vm="29831">
        <v>0</v>
      </c>
      <c r="IG207" s="10" vm="64249">
        <v>0</v>
      </c>
      <c r="IH207" s="10" vm="16493">
        <v>2389</v>
      </c>
      <c r="II207" s="10" vm="54543">
        <v>2722</v>
      </c>
      <c r="IJ207" s="10" vm="9747">
        <v>0</v>
      </c>
      <c r="IK207" s="10" vm="3253">
        <v>63</v>
      </c>
      <c r="IL207" s="10" vm="52780">
        <v>-14</v>
      </c>
      <c r="IM207" s="10" vm="36110">
        <v>-2</v>
      </c>
      <c r="IN207" s="10" vm="29596">
        <v>3034</v>
      </c>
      <c r="IO207" s="81" vm="22709">
        <v>3034</v>
      </c>
      <c r="IP207" s="10" vm="16277">
        <v>0</v>
      </c>
      <c r="IQ207" s="10" vm="51425">
        <v>0</v>
      </c>
      <c r="IR207" s="10" vm="9542">
        <v>0</v>
      </c>
      <c r="IS207" s="81" vm="3034">
        <v>1</v>
      </c>
      <c r="IT207" s="10" vm="49657">
        <v>1</v>
      </c>
    </row>
    <row r="208" spans="1:254" x14ac:dyDescent="0.25">
      <c r="A208" s="8" t="s">
        <v>246</v>
      </c>
      <c r="B208" s="8" t="s">
        <v>457</v>
      </c>
      <c r="C208" s="89">
        <v>44651</v>
      </c>
      <c r="D208" s="76" vm="16073">
        <v>12</v>
      </c>
      <c r="E208" s="10" vm="9323">
        <v>39123</v>
      </c>
      <c r="F208" s="10" vm="65547">
        <v>-21498</v>
      </c>
      <c r="G208" s="10" vm="42808">
        <v>-9575</v>
      </c>
      <c r="H208" s="10" vm="59746">
        <v>8050</v>
      </c>
      <c r="I208" s="10" vm="29360">
        <v>2112</v>
      </c>
      <c r="J208" s="10" vm="63547">
        <v>10162</v>
      </c>
      <c r="K208" s="10" vm="46341">
        <v>0</v>
      </c>
      <c r="L208" s="10" vm="15853">
        <v>0</v>
      </c>
      <c r="M208" s="10" vm="9105">
        <v>0</v>
      </c>
      <c r="N208" s="10" vm="44580">
        <v>36</v>
      </c>
      <c r="O208" s="10" vm="42582">
        <v>-7379</v>
      </c>
      <c r="P208" s="10" vm="35873">
        <v>65</v>
      </c>
      <c r="Q208" s="10" vm="64441">
        <v>0</v>
      </c>
      <c r="R208" s="10" vm="22483">
        <v>0</v>
      </c>
      <c r="S208" s="10" vm="56040">
        <v>0</v>
      </c>
      <c r="T208" s="10" vm="63980">
        <v>2884</v>
      </c>
      <c r="U208" s="10" vm="8889">
        <v>0</v>
      </c>
      <c r="V208" s="10" vm="54333">
        <v>2884</v>
      </c>
      <c r="W208" s="10" vm="42367">
        <v>0</v>
      </c>
      <c r="X208" s="10" vm="35638">
        <v>5826</v>
      </c>
      <c r="Y208" s="10" vm="29054">
        <v>0</v>
      </c>
      <c r="Z208" s="10" vm="22264">
        <v>0</v>
      </c>
      <c r="AA208" s="10" vm="66148">
        <v>8710</v>
      </c>
      <c r="AB208" s="10" vm="15447">
        <v>27039</v>
      </c>
      <c r="AC208" s="10" vm="8681">
        <v>2059</v>
      </c>
      <c r="AD208" s="10" vm="51212">
        <v>29098</v>
      </c>
      <c r="AE208" s="10" vm="42143">
        <v>317</v>
      </c>
      <c r="AF208" s="10" vm="35402">
        <v>0</v>
      </c>
      <c r="AG208" s="10" vm="28821">
        <v>0</v>
      </c>
      <c r="AH208" s="10" vm="22041">
        <v>0</v>
      </c>
      <c r="AI208" s="10" vm="49428">
        <v>29415</v>
      </c>
      <c r="AJ208" s="10" vm="15248">
        <v>8003</v>
      </c>
      <c r="AK208" s="10" vm="63269">
        <v>2023</v>
      </c>
      <c r="AL208" s="10" vm="47839">
        <v>4558</v>
      </c>
      <c r="AM208" s="10" vm="41923">
        <v>1332</v>
      </c>
      <c r="AN208" s="10" vm="35173">
        <v>658</v>
      </c>
      <c r="AO208" s="10" vm="28595">
        <v>-67</v>
      </c>
      <c r="AP208" s="10" vm="21822">
        <v>0</v>
      </c>
      <c r="AQ208" s="10" vm="46118">
        <v>3927</v>
      </c>
      <c r="AR208" s="10" vm="15029">
        <v>0</v>
      </c>
      <c r="AS208" s="10" vm="8394">
        <v>0</v>
      </c>
      <c r="AT208" s="10" vm="44352">
        <v>20434</v>
      </c>
      <c r="AU208" s="10" vm="41716">
        <v>8981</v>
      </c>
      <c r="AV208" s="10" vm="34977">
        <v>649</v>
      </c>
      <c r="AW208" s="10" vm="28369">
        <v>236367</v>
      </c>
      <c r="AX208" s="10" vm="21616">
        <v>0</v>
      </c>
      <c r="AY208" s="10" vm="66310">
        <v>10227</v>
      </c>
      <c r="AZ208" s="10" vm="14811">
        <v>0</v>
      </c>
      <c r="BA208" s="10" vm="8174">
        <v>0</v>
      </c>
      <c r="BB208" s="10" vm="54100">
        <v>697</v>
      </c>
      <c r="BC208" s="10" vm="41486">
        <v>0</v>
      </c>
      <c r="BD208" s="10" vm="34856">
        <v>0</v>
      </c>
      <c r="BE208" s="10" vm="28140">
        <v>0</v>
      </c>
      <c r="BF208" s="10" vm="21409">
        <v>0</v>
      </c>
      <c r="BG208" s="10" vm="66006">
        <v>247291</v>
      </c>
      <c r="BH208" s="10" vm="14601">
        <v>873</v>
      </c>
      <c r="BI208" s="10" vm="7961">
        <v>6042</v>
      </c>
      <c r="BJ208" s="10" vm="50994">
        <v>15089</v>
      </c>
      <c r="BK208" s="10" vm="41254">
        <v>0</v>
      </c>
      <c r="BL208" s="10" vm="34622">
        <v>77</v>
      </c>
      <c r="BM208" s="10" vm="27910">
        <v>22081</v>
      </c>
      <c r="BN208" s="10" vm="21188">
        <v>0</v>
      </c>
      <c r="BO208" s="10" vm="49203">
        <v>129</v>
      </c>
      <c r="BP208" s="10" vm="14402">
        <v>321</v>
      </c>
      <c r="BQ208" s="10" vm="63151">
        <v>4051</v>
      </c>
      <c r="BR208" s="10" vm="47615">
        <v>4501</v>
      </c>
      <c r="BS208" s="10" vm="41030">
        <v>17580</v>
      </c>
      <c r="BT208" s="10" vm="34393">
        <v>264871</v>
      </c>
      <c r="BU208" s="10" vm="27682">
        <v>162766</v>
      </c>
      <c r="BV208" s="10" vm="20968">
        <v>136</v>
      </c>
      <c r="BW208" s="10" vm="45894">
        <v>0</v>
      </c>
      <c r="BX208" s="10" vm="14186">
        <v>32558</v>
      </c>
      <c r="BY208" s="10" vm="7609">
        <v>0</v>
      </c>
      <c r="BZ208" s="10" vm="44134">
        <v>0</v>
      </c>
      <c r="CA208" s="10" vm="40818">
        <v>10496</v>
      </c>
      <c r="CB208" s="10" vm="34185">
        <v>205956</v>
      </c>
      <c r="CC208" s="10" vm="27455">
        <v>22846</v>
      </c>
      <c r="CD208" s="10" vm="20753">
        <v>0</v>
      </c>
      <c r="CE208" s="10" vm="55641">
        <v>36069</v>
      </c>
      <c r="CF208" s="10" vm="13968">
        <v>36069</v>
      </c>
      <c r="CG208" s="10" vm="7394">
        <v>0</v>
      </c>
      <c r="CH208" s="10" vm="53882">
        <v>0</v>
      </c>
      <c r="CI208" s="10" vm="40586">
        <v>0</v>
      </c>
      <c r="CJ208" s="10" vm="34019">
        <v>0</v>
      </c>
      <c r="CK208" s="10" vm="27232">
        <v>36069</v>
      </c>
      <c r="CL208" s="10" vm="20553">
        <v>3419</v>
      </c>
      <c r="CM208" s="10" vm="52365">
        <v>2657</v>
      </c>
      <c r="CN208" s="10" vm="13754">
        <v>118</v>
      </c>
      <c r="CO208" s="10" vm="7179">
        <v>644</v>
      </c>
      <c r="CP208" s="10" vm="50764">
        <v>1368</v>
      </c>
      <c r="CQ208" s="10" vm="40355">
        <v>1377</v>
      </c>
      <c r="CR208" s="10" vm="33784">
        <v>205</v>
      </c>
      <c r="CS208" s="10" vm="26998">
        <v>-214</v>
      </c>
      <c r="CT208" s="10" vm="20333">
        <v>0</v>
      </c>
      <c r="CU208" s="10" vm="48977">
        <v>0</v>
      </c>
      <c r="CV208" s="10" vm="13552">
        <v>0</v>
      </c>
      <c r="CW208" s="10" vm="6972">
        <v>0</v>
      </c>
      <c r="CX208" s="10" vm="47393">
        <v>0</v>
      </c>
      <c r="CY208" s="10" vm="40126">
        <v>0</v>
      </c>
      <c r="CZ208" s="10" vm="33551">
        <v>227</v>
      </c>
      <c r="DA208" s="10" vm="26773">
        <v>-227</v>
      </c>
      <c r="DB208" s="81" vm="20112">
        <v>0</v>
      </c>
      <c r="DC208" s="81" vm="45671">
        <v>0</v>
      </c>
      <c r="DD208" s="81" vm="13333">
        <v>0</v>
      </c>
      <c r="DE208" s="81" vm="6802">
        <v>0</v>
      </c>
      <c r="DF208" s="10" vm="43913">
        <v>156</v>
      </c>
      <c r="DG208" s="10" vm="39911">
        <v>0</v>
      </c>
      <c r="DH208" s="10" vm="33333">
        <v>23</v>
      </c>
      <c r="DI208" s="10" vm="26539">
        <v>133</v>
      </c>
      <c r="DJ208" s="10" vm="19894">
        <v>4943</v>
      </c>
      <c r="DK208" s="10" vm="55418">
        <v>4034</v>
      </c>
      <c r="DL208" s="10" vm="13112">
        <v>573</v>
      </c>
      <c r="DM208" s="10" vm="6585">
        <v>336</v>
      </c>
      <c r="DN208" s="10" vm="53662">
        <v>0</v>
      </c>
      <c r="DO208" s="10" vm="39682">
        <v>0</v>
      </c>
      <c r="DP208" s="10" vm="33163">
        <v>0</v>
      </c>
      <c r="DQ208" s="10" vm="26310">
        <v>0</v>
      </c>
      <c r="DR208" s="10" vm="19692">
        <v>0</v>
      </c>
      <c r="DS208" s="10" vm="65848">
        <v>0</v>
      </c>
      <c r="DT208" s="10" vm="12906">
        <v>0</v>
      </c>
      <c r="DU208" s="10" vm="6369">
        <v>0</v>
      </c>
      <c r="DV208" s="10" vm="50542">
        <v>0</v>
      </c>
      <c r="DW208" s="10" vm="39452">
        <v>0</v>
      </c>
      <c r="DX208" s="10" vm="32927">
        <v>0</v>
      </c>
      <c r="DY208" s="10" vm="26087">
        <v>0</v>
      </c>
      <c r="DZ208" s="10" vm="19471">
        <v>102</v>
      </c>
      <c r="EA208" s="10" vm="48754">
        <v>0</v>
      </c>
      <c r="EB208" s="10" vm="12703">
        <v>83</v>
      </c>
      <c r="EC208" s="10" vm="6162">
        <v>19</v>
      </c>
      <c r="ED208" s="10" vm="47172">
        <v>367</v>
      </c>
      <c r="EE208" s="10" vm="39229">
        <v>353</v>
      </c>
      <c r="EF208" s="10" vm="32696">
        <v>55</v>
      </c>
      <c r="EG208" s="10" vm="25860">
        <v>-41</v>
      </c>
      <c r="EH208" s="81" vm="19256">
        <v>0</v>
      </c>
      <c r="EI208" s="81" vm="45449">
        <v>0</v>
      </c>
      <c r="EJ208" s="81" vm="12485">
        <v>0</v>
      </c>
      <c r="EK208" s="81" vm="5996">
        <v>0</v>
      </c>
      <c r="EL208" s="10" vm="43695">
        <v>4296</v>
      </c>
      <c r="EM208" s="10" vm="39010">
        <v>5188</v>
      </c>
      <c r="EN208" s="10" vm="64620">
        <v>353</v>
      </c>
      <c r="EO208" s="10" vm="25630">
        <v>-1245</v>
      </c>
      <c r="EP208" s="10" vm="64111">
        <v>4765</v>
      </c>
      <c r="EQ208" s="10" vm="55200">
        <v>5541</v>
      </c>
      <c r="ER208" s="10" vm="12266">
        <v>491</v>
      </c>
      <c r="ES208" s="10" vm="5781">
        <v>-1267</v>
      </c>
      <c r="ET208" s="10" vm="53446">
        <v>9708</v>
      </c>
      <c r="EU208" s="10" vm="38780">
        <v>9575</v>
      </c>
      <c r="EV208" s="10" vm="32306">
        <v>1064</v>
      </c>
      <c r="EW208" s="10" vm="25400">
        <v>-931</v>
      </c>
      <c r="EX208" s="10" vm="18842">
        <v>1211</v>
      </c>
      <c r="EY208" s="10" vm="52045">
        <v>449</v>
      </c>
      <c r="EZ208" s="10" vm="12055">
        <v>258</v>
      </c>
      <c r="FA208" s="10" vm="5566">
        <v>416</v>
      </c>
      <c r="FB208" s="10" vm="50312">
        <v>262271</v>
      </c>
      <c r="FC208" s="10" vm="38555">
        <v>0</v>
      </c>
      <c r="FD208" s="10" vm="32071">
        <v>262271</v>
      </c>
      <c r="FE208" s="10" vm="25171">
        <v>10260</v>
      </c>
      <c r="FF208" s="10" vm="18621">
        <v>5643</v>
      </c>
      <c r="FG208" s="10" vm="48531">
        <v>0</v>
      </c>
      <c r="FH208" s="10" vm="11889">
        <v>-5138</v>
      </c>
      <c r="FI208" s="10" vm="5356">
        <v>0</v>
      </c>
      <c r="FJ208" s="10" vm="46947">
        <v>0</v>
      </c>
      <c r="FK208" s="10" vm="38342">
        <v>1408</v>
      </c>
      <c r="FL208" s="10" vm="31842">
        <v>274444</v>
      </c>
      <c r="FM208" s="10" vm="24935">
        <v>34959</v>
      </c>
      <c r="FN208" s="10" vm="18409">
        <v>3927</v>
      </c>
      <c r="FO208" s="10" vm="45232">
        <v>0</v>
      </c>
      <c r="FP208" s="10" vm="11672">
        <v>0</v>
      </c>
      <c r="FQ208" s="10" vm="5141">
        <v>-809</v>
      </c>
      <c r="FR208" s="10" vm="43475">
        <v>0</v>
      </c>
      <c r="FS208" s="10" vm="38110">
        <v>0</v>
      </c>
      <c r="FT208" s="10" vm="31608">
        <v>38077</v>
      </c>
      <c r="FU208" s="10" vm="24711">
        <v>236367</v>
      </c>
      <c r="FV208" s="10" vm="18238">
        <v>227312</v>
      </c>
      <c r="FW208" s="81" vm="54983">
        <v>698</v>
      </c>
      <c r="FX208" s="81" vm="11459">
        <v>4</v>
      </c>
      <c r="FY208" s="81" vm="62928">
        <v>-70</v>
      </c>
      <c r="FZ208" s="81" vm="53229">
        <v>65</v>
      </c>
      <c r="GA208" s="81" vm="37897">
        <v>697</v>
      </c>
      <c r="GB208" s="10" vm="100659">
        <v>1172</v>
      </c>
      <c r="GC208" s="10" vm="24482">
        <v>688</v>
      </c>
      <c r="GD208" s="10" vm="18017">
        <v>484</v>
      </c>
      <c r="GE208" s="10" vm="51818">
        <v>1309</v>
      </c>
      <c r="GF208" s="10" vm="11240">
        <v>985</v>
      </c>
      <c r="GG208" s="10" vm="4772">
        <v>324</v>
      </c>
      <c r="GH208" s="10" vm="50097">
        <v>373</v>
      </c>
      <c r="GI208" s="10" vm="37677">
        <v>121</v>
      </c>
      <c r="GJ208" s="10" vm="31160">
        <v>252</v>
      </c>
      <c r="GK208" s="10" vm="24256">
        <v>0</v>
      </c>
      <c r="GL208" s="10" vm="17801">
        <v>0</v>
      </c>
      <c r="GM208" s="10" vm="48314">
        <v>0</v>
      </c>
      <c r="GN208" s="10" vm="11024">
        <v>1511</v>
      </c>
      <c r="GO208" s="10" vm="4557">
        <v>428</v>
      </c>
      <c r="GP208" s="10" vm="46721">
        <v>1083</v>
      </c>
      <c r="GQ208" s="10" vm="37455">
        <v>94</v>
      </c>
      <c r="GR208" s="10" vm="30927">
        <v>125</v>
      </c>
      <c r="GS208" s="10" vm="24030">
        <v>-31</v>
      </c>
      <c r="GT208" s="10" vm="17579">
        <v>4459</v>
      </c>
      <c r="GU208" s="10" vm="45025">
        <v>2347</v>
      </c>
      <c r="GV208" s="10" vm="10820">
        <v>2112</v>
      </c>
      <c r="GW208" s="10" vm="4339">
        <v>0</v>
      </c>
      <c r="GX208" s="81" vm="43257">
        <v>0</v>
      </c>
      <c r="GY208" s="10" vm="37229">
        <v>0</v>
      </c>
      <c r="GZ208" s="10" vm="30709">
        <v>0</v>
      </c>
      <c r="HA208" s="10" vm="23801">
        <v>0</v>
      </c>
      <c r="HB208" s="10" vm="17361">
        <v>0</v>
      </c>
      <c r="HC208" s="81" vm="54761">
        <v>0</v>
      </c>
      <c r="HD208" s="81" vm="10603">
        <v>77</v>
      </c>
      <c r="HE208" s="10" vm="4121">
        <v>77</v>
      </c>
      <c r="HF208" s="10" vm="52996">
        <v>1047</v>
      </c>
      <c r="HG208" s="10" vm="37010">
        <v>514</v>
      </c>
      <c r="HH208" s="10" vm="30530">
        <v>0</v>
      </c>
      <c r="HI208" s="10" vm="23578">
        <v>0</v>
      </c>
      <c r="HJ208" s="10" vm="17151">
        <v>1322</v>
      </c>
      <c r="HK208" s="10" vm="51604">
        <v>0</v>
      </c>
      <c r="HL208" s="10" vm="10388">
        <v>0</v>
      </c>
      <c r="HM208" s="10" vm="3904">
        <v>0</v>
      </c>
      <c r="HN208" s="10" vm="49878">
        <v>1168</v>
      </c>
      <c r="HO208" s="10" vm="36786">
        <v>4051</v>
      </c>
      <c r="HP208" s="10" vm="30295">
        <v>246</v>
      </c>
      <c r="HQ208" s="10" vm="23345">
        <v>10250</v>
      </c>
      <c r="HR208" s="10" vm="16932">
        <v>10496</v>
      </c>
      <c r="HS208" s="10" vm="48152">
        <v>0</v>
      </c>
      <c r="HT208" s="10" vm="10184">
        <v>0</v>
      </c>
      <c r="HU208" s="10" vm="3690">
        <v>0</v>
      </c>
      <c r="HV208" s="10" vm="46505">
        <v>6293</v>
      </c>
      <c r="HW208" s="10" vm="36556">
        <v>246</v>
      </c>
      <c r="HX208" s="10" vm="30061">
        <v>428</v>
      </c>
      <c r="HY208" s="10" vm="23111">
        <v>594</v>
      </c>
      <c r="HZ208" s="10" vm="16713">
        <v>0</v>
      </c>
      <c r="IA208" s="10" vm="44801">
        <v>59</v>
      </c>
      <c r="IB208" s="10" vm="9965">
        <v>-241</v>
      </c>
      <c r="IC208" s="10" vm="3472">
        <v>7379</v>
      </c>
      <c r="ID208" s="10" vm="43035">
        <v>0</v>
      </c>
      <c r="IE208" s="10" vm="36338">
        <v>0</v>
      </c>
      <c r="IF208" s="10" vm="29828">
        <v>0</v>
      </c>
      <c r="IG208" s="10" vm="64252">
        <v>0</v>
      </c>
      <c r="IH208" s="10" vm="16497">
        <v>5643</v>
      </c>
      <c r="II208" s="10" vm="54547">
        <v>5063</v>
      </c>
      <c r="IJ208" s="10" vm="9749">
        <v>65</v>
      </c>
      <c r="IK208" s="10" vm="3250">
        <v>60</v>
      </c>
      <c r="IL208" s="10" vm="52777">
        <v>-50</v>
      </c>
      <c r="IM208" s="10" vm="36108">
        <v>0</v>
      </c>
      <c r="IN208" s="10" vm="29594">
        <v>5979</v>
      </c>
      <c r="IO208" s="81" vm="22712">
        <v>5979</v>
      </c>
      <c r="IP208" s="10" vm="16281">
        <v>0</v>
      </c>
      <c r="IQ208" s="10" vm="51429">
        <v>0</v>
      </c>
      <c r="IR208" s="10" vm="9545">
        <v>0</v>
      </c>
      <c r="IS208" s="81" vm="3031">
        <v>4</v>
      </c>
      <c r="IT208" s="10" vm="49653">
        <v>4</v>
      </c>
    </row>
    <row r="209" spans="1:254" x14ac:dyDescent="0.25">
      <c r="A209" s="8" t="s">
        <v>319</v>
      </c>
      <c r="B209" s="8" t="s">
        <v>316</v>
      </c>
      <c r="C209" s="89">
        <v>44651</v>
      </c>
      <c r="D209" s="76" vm="16070">
        <v>12</v>
      </c>
      <c r="E209" s="10" vm="9326">
        <v>373400</v>
      </c>
      <c r="F209" s="10" vm="47955">
        <v>-260000</v>
      </c>
      <c r="G209" s="10" vm="42812">
        <v>-33200</v>
      </c>
      <c r="H209" s="10" vm="59750">
        <v>80200</v>
      </c>
      <c r="I209" s="10" vm="29358">
        <v>18500</v>
      </c>
      <c r="J209" s="10" vm="63545">
        <v>98700</v>
      </c>
      <c r="K209" s="10" vm="46339">
        <v>0</v>
      </c>
      <c r="L209" s="10" vm="15851">
        <v>0</v>
      </c>
      <c r="M209" s="10" vm="9108">
        <v>0</v>
      </c>
      <c r="N209" s="10" vm="44585">
        <v>5500</v>
      </c>
      <c r="O209" s="10" vm="42588">
        <v>-59900</v>
      </c>
      <c r="P209" s="10" vm="35877">
        <v>0</v>
      </c>
      <c r="Q209" s="10" vm="29149">
        <v>2800</v>
      </c>
      <c r="R209" s="10" vm="22481">
        <v>0</v>
      </c>
      <c r="S209" s="10" vm="56037">
        <v>0</v>
      </c>
      <c r="T209" s="10" vm="15635">
        <v>47100</v>
      </c>
      <c r="U209" s="10" vm="8892">
        <v>0</v>
      </c>
      <c r="V209" s="10" vm="54336">
        <v>47100</v>
      </c>
      <c r="W209" s="10" vm="42371">
        <v>0</v>
      </c>
      <c r="X209" s="10" vm="35641">
        <v>18400</v>
      </c>
      <c r="Y209" s="10" vm="29051">
        <v>10500</v>
      </c>
      <c r="Z209" s="10" vm="22260">
        <v>0</v>
      </c>
      <c r="AA209" s="10" vm="66144">
        <v>76000</v>
      </c>
      <c r="AB209" s="10" vm="15444">
        <v>294500</v>
      </c>
      <c r="AC209" s="10" vm="63312">
        <v>18200</v>
      </c>
      <c r="AD209" s="10" vm="51215">
        <v>312700</v>
      </c>
      <c r="AE209" s="10" vm="42147">
        <v>16200</v>
      </c>
      <c r="AF209" s="10" vm="35405">
        <v>0</v>
      </c>
      <c r="AG209" s="10" vm="28818">
        <v>0</v>
      </c>
      <c r="AH209" s="10" vm="22038">
        <v>0</v>
      </c>
      <c r="AI209" s="10" vm="49424">
        <v>328900</v>
      </c>
      <c r="AJ209" s="10" vm="15246">
        <v>90700</v>
      </c>
      <c r="AK209" s="10" vm="63271">
        <v>19900</v>
      </c>
      <c r="AL209" s="10" vm="47844">
        <v>54300</v>
      </c>
      <c r="AM209" s="10" vm="41929">
        <v>18100</v>
      </c>
      <c r="AN209" s="10" vm="35176">
        <v>8200</v>
      </c>
      <c r="AO209" s="10" vm="28593">
        <v>2000</v>
      </c>
      <c r="AP209" s="10" vm="21819">
        <v>0</v>
      </c>
      <c r="AQ209" s="10" vm="46114">
        <v>51400</v>
      </c>
      <c r="AR209" s="10" vm="15026">
        <v>2300</v>
      </c>
      <c r="AS209" s="10" vm="8397">
        <v>0</v>
      </c>
      <c r="AT209" s="10" vm="44356">
        <v>246900</v>
      </c>
      <c r="AU209" s="10" vm="41720">
        <v>82000</v>
      </c>
      <c r="AV209" s="10" vm="64923">
        <v>3200</v>
      </c>
      <c r="AW209" s="10" vm="28367">
        <v>3385900</v>
      </c>
      <c r="AX209" s="10" vm="21613">
        <v>0</v>
      </c>
      <c r="AY209" s="10" vm="55840">
        <v>25500</v>
      </c>
      <c r="AZ209" s="10" vm="14808">
        <v>8500</v>
      </c>
      <c r="BA209" s="10" vm="8177">
        <v>7800</v>
      </c>
      <c r="BB209" s="10" vm="54104">
        <v>500</v>
      </c>
      <c r="BC209" s="10" vm="41490">
        <v>0</v>
      </c>
      <c r="BD209" s="10" vm="34860">
        <v>0</v>
      </c>
      <c r="BE209" s="10" vm="28137">
        <v>43700</v>
      </c>
      <c r="BF209" s="10" vm="21406">
        <v>4000</v>
      </c>
      <c r="BG209" s="10" vm="66004">
        <v>3475900</v>
      </c>
      <c r="BH209" s="10" vm="14599">
        <v>102500</v>
      </c>
      <c r="BI209" s="10" vm="7964">
        <v>9600</v>
      </c>
      <c r="BJ209" s="10" vm="50998">
        <v>55500</v>
      </c>
      <c r="BK209" s="10" vm="41258">
        <v>12500</v>
      </c>
      <c r="BL209" s="10" vm="34626">
        <v>233800</v>
      </c>
      <c r="BM209" s="10" vm="27907">
        <v>413900</v>
      </c>
      <c r="BN209" s="10" vm="21184">
        <v>21100</v>
      </c>
      <c r="BO209" s="10" vm="49199">
        <v>0</v>
      </c>
      <c r="BP209" s="10" vm="14399">
        <v>14400</v>
      </c>
      <c r="BQ209" s="10" vm="7768">
        <v>98000</v>
      </c>
      <c r="BR209" s="10" vm="47619">
        <v>133500</v>
      </c>
      <c r="BS209" s="10" vm="65147">
        <v>280400</v>
      </c>
      <c r="BT209" s="10" vm="34398">
        <v>3756300</v>
      </c>
      <c r="BU209" s="10" vm="27680">
        <v>1490900</v>
      </c>
      <c r="BV209" s="10" vm="20966">
        <v>0</v>
      </c>
      <c r="BW209" s="10" vm="45892">
        <v>0</v>
      </c>
      <c r="BX209" s="10" vm="14184">
        <v>1237900</v>
      </c>
      <c r="BY209" s="10" vm="7612">
        <v>0</v>
      </c>
      <c r="BZ209" s="10" vm="44139">
        <v>0</v>
      </c>
      <c r="CA209" s="10" vm="40824">
        <v>17000</v>
      </c>
      <c r="CB209" s="10" vm="34190">
        <v>2745800</v>
      </c>
      <c r="CC209" s="10" vm="27453">
        <v>56200</v>
      </c>
      <c r="CD209" s="10" vm="20751">
        <v>3900</v>
      </c>
      <c r="CE209" s="10" vm="55637">
        <v>950400</v>
      </c>
      <c r="CF209" s="10" vm="13965">
        <v>950200</v>
      </c>
      <c r="CG209" s="10" vm="7397">
        <v>0</v>
      </c>
      <c r="CH209" s="10" vm="53885">
        <v>200</v>
      </c>
      <c r="CI209" s="10" vm="40590">
        <v>0</v>
      </c>
      <c r="CJ209" s="10" vm="34023">
        <v>0</v>
      </c>
      <c r="CK209" s="10" vm="27229">
        <v>950400</v>
      </c>
      <c r="CL209" s="10" vm="20550">
        <v>29900</v>
      </c>
      <c r="CM209" s="10" vm="65915">
        <v>27800</v>
      </c>
      <c r="CN209" s="10" vm="13752">
        <v>0</v>
      </c>
      <c r="CO209" s="10" vm="7182">
        <v>2100</v>
      </c>
      <c r="CP209" s="10" vm="50768">
        <v>2200</v>
      </c>
      <c r="CQ209" s="10" vm="40360">
        <v>0</v>
      </c>
      <c r="CR209" s="10" vm="33788">
        <v>2100</v>
      </c>
      <c r="CS209" s="10" vm="26995">
        <v>100</v>
      </c>
      <c r="CT209" s="10" vm="20330">
        <v>0</v>
      </c>
      <c r="CU209" s="10" vm="48972">
        <v>0</v>
      </c>
      <c r="CV209" s="10" vm="13549">
        <v>1400</v>
      </c>
      <c r="CW209" s="10" vm="6975">
        <v>-1400</v>
      </c>
      <c r="CX209" s="10" vm="47397">
        <v>0</v>
      </c>
      <c r="CY209" s="10" vm="40131">
        <v>0</v>
      </c>
      <c r="CZ209" s="10" vm="33556">
        <v>0</v>
      </c>
      <c r="DA209" s="10" vm="26771">
        <v>0</v>
      </c>
      <c r="DB209" s="81" vm="20110">
        <v>0</v>
      </c>
      <c r="DC209" s="81" vm="45668">
        <v>0</v>
      </c>
      <c r="DD209" s="81" vm="13331">
        <v>0</v>
      </c>
      <c r="DE209" s="81" vm="6805">
        <v>0</v>
      </c>
      <c r="DF209" s="10" vm="43917">
        <v>5900</v>
      </c>
      <c r="DG209" s="10" vm="39916">
        <v>0</v>
      </c>
      <c r="DH209" s="10" vm="33336">
        <v>8600</v>
      </c>
      <c r="DI209" s="10" vm="26537">
        <v>-2700</v>
      </c>
      <c r="DJ209" s="10" vm="19893">
        <v>38000</v>
      </c>
      <c r="DK209" s="10" vm="55415">
        <v>27800</v>
      </c>
      <c r="DL209" s="10" vm="13110">
        <v>12100</v>
      </c>
      <c r="DM209" s="10" vm="6588">
        <v>-1900</v>
      </c>
      <c r="DN209" s="10" vm="53666">
        <v>0</v>
      </c>
      <c r="DO209" s="10" vm="39686">
        <v>0</v>
      </c>
      <c r="DP209" s="10" vm="33167">
        <v>0</v>
      </c>
      <c r="DQ209" s="10" vm="26307">
        <v>0</v>
      </c>
      <c r="DR209" s="10" vm="19689">
        <v>0</v>
      </c>
      <c r="DS209" s="10" vm="65846">
        <v>0</v>
      </c>
      <c r="DT209" s="10" vm="12904">
        <v>0</v>
      </c>
      <c r="DU209" s="10" vm="6372">
        <v>0</v>
      </c>
      <c r="DV209" s="10" vm="50546">
        <v>0</v>
      </c>
      <c r="DW209" s="10" vm="39455">
        <v>0</v>
      </c>
      <c r="DX209" s="10" vm="32931">
        <v>0</v>
      </c>
      <c r="DY209" s="10" vm="26084">
        <v>0</v>
      </c>
      <c r="DZ209" s="10" vm="19468">
        <v>0</v>
      </c>
      <c r="EA209" s="10" vm="48751">
        <v>0</v>
      </c>
      <c r="EB209" s="10" vm="12701">
        <v>0</v>
      </c>
      <c r="EC209" s="10" vm="63013">
        <v>0</v>
      </c>
      <c r="ED209" s="10" vm="47177">
        <v>0</v>
      </c>
      <c r="EE209" s="10" vm="39232">
        <v>0</v>
      </c>
      <c r="EF209" s="10" vm="32701">
        <v>0</v>
      </c>
      <c r="EG209" s="10" vm="25858">
        <v>0</v>
      </c>
      <c r="EH209" s="81" vm="19254">
        <v>200</v>
      </c>
      <c r="EI209" s="81" vm="45447">
        <v>0</v>
      </c>
      <c r="EJ209" s="81" vm="12483">
        <v>0</v>
      </c>
      <c r="EK209" s="81" vm="5999">
        <v>200</v>
      </c>
      <c r="EL209" s="10" vm="43700">
        <v>6300</v>
      </c>
      <c r="EM209" s="10" vm="39016">
        <v>5400</v>
      </c>
      <c r="EN209" s="10" vm="32481">
        <v>1000</v>
      </c>
      <c r="EO209" s="10" vm="25628">
        <v>-100</v>
      </c>
      <c r="EP209" s="10" vm="19040">
        <v>6500</v>
      </c>
      <c r="EQ209" s="10" vm="55197">
        <v>5400</v>
      </c>
      <c r="ER209" s="10" vm="12264">
        <v>1000</v>
      </c>
      <c r="ES209" s="10" vm="5784">
        <v>100</v>
      </c>
      <c r="ET209" s="10" vm="53450">
        <v>44500</v>
      </c>
      <c r="EU209" s="10" vm="38785">
        <v>33200</v>
      </c>
      <c r="EV209" s="10" vm="32310">
        <v>13100</v>
      </c>
      <c r="EW209" s="10" vm="25397">
        <v>-1800</v>
      </c>
      <c r="EX209" s="10" vm="18839">
        <v>14600</v>
      </c>
      <c r="EY209" s="10" vm="52041">
        <v>3400</v>
      </c>
      <c r="EZ209" s="10" vm="12053">
        <v>5030</v>
      </c>
      <c r="FA209" s="10" vm="5569">
        <v>3394</v>
      </c>
      <c r="FB209" s="10" vm="50316">
        <v>3892000</v>
      </c>
      <c r="FC209" s="10" vm="38560">
        <v>0</v>
      </c>
      <c r="FD209" s="10" vm="32075">
        <v>3892000</v>
      </c>
      <c r="FE209" s="10" vm="25168">
        <v>168900</v>
      </c>
      <c r="FF209" s="10" vm="18618">
        <v>37300</v>
      </c>
      <c r="FG209" s="10" vm="48527">
        <v>0</v>
      </c>
      <c r="FH209" s="10" vm="11887">
        <v>-22100</v>
      </c>
      <c r="FI209" s="10" vm="5359">
        <v>8100</v>
      </c>
      <c r="FJ209" s="10" vm="46952">
        <v>55900</v>
      </c>
      <c r="FK209" s="10" vm="38348">
        <v>0</v>
      </c>
      <c r="FL209" s="10" vm="31847">
        <v>4140100</v>
      </c>
      <c r="FM209" s="10" vm="24933">
        <v>708200</v>
      </c>
      <c r="FN209" s="10" vm="18407">
        <v>52000</v>
      </c>
      <c r="FO209" s="10" vm="65316">
        <v>2300</v>
      </c>
      <c r="FP209" s="10" vm="11670">
        <v>0</v>
      </c>
      <c r="FQ209" s="10" vm="5144">
        <v>-17100</v>
      </c>
      <c r="FR209" s="10" vm="43480">
        <v>8800</v>
      </c>
      <c r="FS209" s="10" vm="38114">
        <v>0</v>
      </c>
      <c r="FT209" s="10" vm="31613">
        <v>754200</v>
      </c>
      <c r="FU209" s="10" vm="24709">
        <v>3385900</v>
      </c>
      <c r="FV209" s="10" vm="18236">
        <v>3183800</v>
      </c>
      <c r="FW209" s="81" vm="54981">
        <v>0</v>
      </c>
      <c r="FX209" s="81" vm="11457">
        <v>0</v>
      </c>
      <c r="FY209" s="81" vm="4939">
        <v>0</v>
      </c>
      <c r="FZ209" s="81" vm="53233">
        <v>500</v>
      </c>
      <c r="GA209" s="81" vm="37900">
        <v>500</v>
      </c>
      <c r="GB209" s="10" vm="31383">
        <v>14200</v>
      </c>
      <c r="GC209" s="10" vm="24479">
        <v>6500</v>
      </c>
      <c r="GD209" s="10" vm="18014">
        <v>7700</v>
      </c>
      <c r="GE209" s="10" vm="51815">
        <v>918</v>
      </c>
      <c r="GF209" s="10" vm="11238">
        <v>478</v>
      </c>
      <c r="GG209" s="10" vm="4775">
        <v>440</v>
      </c>
      <c r="GH209" s="10" vm="50101">
        <v>1739</v>
      </c>
      <c r="GI209" s="10" vm="37680">
        <v>1430</v>
      </c>
      <c r="GJ209" s="10" vm="31164">
        <v>309</v>
      </c>
      <c r="GK209" s="10" vm="24253">
        <v>19250</v>
      </c>
      <c r="GL209" s="10" vm="17798">
        <v>8528</v>
      </c>
      <c r="GM209" s="10" vm="48312">
        <v>10722</v>
      </c>
      <c r="GN209" s="10" vm="11023">
        <v>6050</v>
      </c>
      <c r="GO209" s="10" vm="4560">
        <v>6921</v>
      </c>
      <c r="GP209" s="10" vm="46726">
        <v>-871</v>
      </c>
      <c r="GQ209" s="10" vm="37459">
        <v>1500</v>
      </c>
      <c r="GR209" s="10" vm="30931">
        <v>1300</v>
      </c>
      <c r="GS209" s="10" vm="24028">
        <v>200</v>
      </c>
      <c r="GT209" s="10" vm="17577">
        <v>43657</v>
      </c>
      <c r="GU209" s="10" vm="45023">
        <v>25157</v>
      </c>
      <c r="GV209" s="10" vm="10818">
        <v>18500</v>
      </c>
      <c r="GW209" s="10" vm="4343">
        <v>222000</v>
      </c>
      <c r="GX209" s="81" vm="43262">
        <v>0</v>
      </c>
      <c r="GY209" s="10" vm="37235">
        <v>0</v>
      </c>
      <c r="GZ209" s="10" vm="64518">
        <v>0</v>
      </c>
      <c r="HA209" s="10" vm="23799">
        <v>0</v>
      </c>
      <c r="HB209" s="10" vm="17359">
        <v>0</v>
      </c>
      <c r="HC209" s="81" vm="54758">
        <v>0</v>
      </c>
      <c r="HD209" s="81" vm="10601">
        <v>11800</v>
      </c>
      <c r="HE209" s="10" vm="4125">
        <v>233800</v>
      </c>
      <c r="HF209" s="10" vm="53000">
        <v>5200</v>
      </c>
      <c r="HG209" s="10" vm="37015">
        <v>10852</v>
      </c>
      <c r="HH209" s="10" vm="30534">
        <v>6600</v>
      </c>
      <c r="HI209" s="10" vm="23575">
        <v>100</v>
      </c>
      <c r="HJ209" s="10" vm="17148">
        <v>34848</v>
      </c>
      <c r="HK209" s="10" vm="51600">
        <v>0</v>
      </c>
      <c r="HL209" s="10" vm="63757">
        <v>0</v>
      </c>
      <c r="HM209" s="10" vm="3908">
        <v>0</v>
      </c>
      <c r="HN209" s="10" vm="49881">
        <v>40400</v>
      </c>
      <c r="HO209" s="10" vm="36791">
        <v>98000</v>
      </c>
      <c r="HP209" s="10" vm="30298">
        <v>17000</v>
      </c>
      <c r="HQ209" s="10" vm="23342">
        <v>0</v>
      </c>
      <c r="HR209" s="10" vm="16928">
        <v>17000</v>
      </c>
      <c r="HS209" s="10" vm="48147">
        <v>0</v>
      </c>
      <c r="HT209" s="10" vm="10181">
        <v>3900</v>
      </c>
      <c r="HU209" s="10" vm="3693">
        <v>3900</v>
      </c>
      <c r="HV209" s="10" vm="46509">
        <v>60550</v>
      </c>
      <c r="HW209" s="10" vm="36561">
        <v>1400</v>
      </c>
      <c r="HX209" s="10" vm="30065">
        <v>0</v>
      </c>
      <c r="HY209" s="10" vm="23109">
        <v>1650</v>
      </c>
      <c r="HZ209" s="10" vm="16710">
        <v>0</v>
      </c>
      <c r="IA209" s="10" vm="44797">
        <v>0</v>
      </c>
      <c r="IB209" s="10" vm="9962">
        <v>-3700</v>
      </c>
      <c r="IC209" s="10" vm="3475">
        <v>59900</v>
      </c>
      <c r="ID209" s="10" vm="43039">
        <v>1400</v>
      </c>
      <c r="IE209" s="10" vm="36341">
        <v>5800</v>
      </c>
      <c r="IF209" s="10" vm="29832">
        <v>3100</v>
      </c>
      <c r="IG209" s="10" vm="64250">
        <v>10300</v>
      </c>
      <c r="IH209" s="10" vm="16494">
        <v>59600</v>
      </c>
      <c r="II209" s="10" vm="54544">
        <v>60600</v>
      </c>
      <c r="IJ209" s="10" vm="63338">
        <v>2100</v>
      </c>
      <c r="IK209" s="10" vm="3254">
        <v>406</v>
      </c>
      <c r="IL209" s="10" vm="52781">
        <v>-213</v>
      </c>
      <c r="IM209" s="10" vm="36111">
        <v>-49</v>
      </c>
      <c r="IN209" s="10" vm="29597">
        <v>58913</v>
      </c>
      <c r="IO209" s="81" vm="22710">
        <v>60374</v>
      </c>
      <c r="IP209" s="10" vm="16278">
        <v>0</v>
      </c>
      <c r="IQ209" s="10" vm="51426">
        <v>-1</v>
      </c>
      <c r="IR209" s="10" vm="9543">
        <v>-3</v>
      </c>
      <c r="IS209" s="81" vm="3035">
        <v>10</v>
      </c>
      <c r="IT209" s="10" vm="49658">
        <v>10</v>
      </c>
    </row>
    <row r="210" spans="1:254" x14ac:dyDescent="0.25">
      <c r="A210" s="8" t="s">
        <v>53</v>
      </c>
      <c r="B210" s="8" t="s">
        <v>54</v>
      </c>
      <c r="C210" s="89">
        <v>44651</v>
      </c>
      <c r="D210" s="76" vm="16074">
        <v>12</v>
      </c>
      <c r="E210" s="10" vm="9324">
        <v>45866</v>
      </c>
      <c r="F210" s="10" vm="47953">
        <v>-29840</v>
      </c>
      <c r="G210" s="10" vm="42809">
        <v>-4835</v>
      </c>
      <c r="H210" s="10" vm="59747">
        <v>11191</v>
      </c>
      <c r="I210" s="10" vm="29361">
        <v>808</v>
      </c>
      <c r="J210" s="10" vm="63548">
        <v>11999</v>
      </c>
      <c r="K210" s="10" vm="46342">
        <v>0</v>
      </c>
      <c r="L210" s="10" vm="15854">
        <v>0</v>
      </c>
      <c r="M210" s="10" vm="9106">
        <v>0</v>
      </c>
      <c r="N210" s="10" vm="44581">
        <v>4</v>
      </c>
      <c r="O210" s="10" vm="42583">
        <v>-9240</v>
      </c>
      <c r="P210" s="10" vm="35874">
        <v>0</v>
      </c>
      <c r="Q210" s="10" vm="64442">
        <v>0</v>
      </c>
      <c r="R210" s="10" vm="22484">
        <v>0</v>
      </c>
      <c r="S210" s="10" vm="56041">
        <v>0</v>
      </c>
      <c r="T210" s="10" vm="15637">
        <v>2763</v>
      </c>
      <c r="U210" s="10" vm="8890">
        <v>0</v>
      </c>
      <c r="V210" s="10" vm="54334">
        <v>2763</v>
      </c>
      <c r="W210" s="10" vm="42368">
        <v>0</v>
      </c>
      <c r="X210" s="10" vm="35639">
        <v>7038</v>
      </c>
      <c r="Y210" s="10" vm="29055">
        <v>0</v>
      </c>
      <c r="Z210" s="10" vm="22265">
        <v>0</v>
      </c>
      <c r="AA210" s="10" vm="66149">
        <v>9801</v>
      </c>
      <c r="AB210" s="10" vm="100600">
        <v>37391</v>
      </c>
      <c r="AC210" s="10" vm="8682">
        <v>1460</v>
      </c>
      <c r="AD210" s="10" vm="51213">
        <v>38851</v>
      </c>
      <c r="AE210" s="10" vm="42144">
        <v>265</v>
      </c>
      <c r="AF210" s="10" vm="35403">
        <v>0</v>
      </c>
      <c r="AG210" s="10" vm="28822">
        <v>0</v>
      </c>
      <c r="AH210" s="10" vm="22042">
        <v>119</v>
      </c>
      <c r="AI210" s="10" vm="49429">
        <v>39235</v>
      </c>
      <c r="AJ210" s="10" vm="15249">
        <v>6677</v>
      </c>
      <c r="AK210" s="10" vm="63270">
        <v>3013</v>
      </c>
      <c r="AL210" s="10" vm="47840">
        <v>7151</v>
      </c>
      <c r="AM210" s="10" vm="41924">
        <v>1927</v>
      </c>
      <c r="AN210" s="10" vm="35174">
        <v>3250</v>
      </c>
      <c r="AO210" s="10" vm="28596">
        <v>173</v>
      </c>
      <c r="AP210" s="10" vm="21823">
        <v>14</v>
      </c>
      <c r="AQ210" s="10" vm="46119">
        <v>6583</v>
      </c>
      <c r="AR210" s="10" vm="15030">
        <v>0</v>
      </c>
      <c r="AS210" s="10" vm="8395">
        <v>0</v>
      </c>
      <c r="AT210" s="10" vm="44353">
        <v>28788</v>
      </c>
      <c r="AU210" s="10" vm="41717">
        <v>10447</v>
      </c>
      <c r="AV210" s="10" vm="34978">
        <v>791</v>
      </c>
      <c r="AW210" s="10" vm="28370">
        <v>387238</v>
      </c>
      <c r="AX210" s="10" vm="21617">
        <v>0</v>
      </c>
      <c r="AY210" s="10" vm="55843">
        <v>2507</v>
      </c>
      <c r="AZ210" s="10" vm="63932">
        <v>460</v>
      </c>
      <c r="BA210" s="10" vm="8175">
        <v>0</v>
      </c>
      <c r="BB210" s="10" vm="54101">
        <v>0</v>
      </c>
      <c r="BC210" s="10" vm="41487">
        <v>0</v>
      </c>
      <c r="BD210" s="10" vm="34857">
        <v>0</v>
      </c>
      <c r="BE210" s="10" vm="28141">
        <v>0</v>
      </c>
      <c r="BF210" s="10" vm="21410">
        <v>0</v>
      </c>
      <c r="BG210" s="10" vm="66007">
        <v>390205</v>
      </c>
      <c r="BH210" s="10" vm="14602">
        <v>4828</v>
      </c>
      <c r="BI210" s="10" vm="7962">
        <v>1297</v>
      </c>
      <c r="BJ210" s="10" vm="50995">
        <v>14820</v>
      </c>
      <c r="BK210" s="10" vm="41255">
        <v>0</v>
      </c>
      <c r="BL210" s="10" vm="34623">
        <v>0</v>
      </c>
      <c r="BM210" s="10" vm="27911">
        <v>20945</v>
      </c>
      <c r="BN210" s="10" vm="21189">
        <v>10055</v>
      </c>
      <c r="BO210" s="10" vm="49204">
        <v>0</v>
      </c>
      <c r="BP210" s="10" vm="14403">
        <v>316</v>
      </c>
      <c r="BQ210" s="10" vm="7766">
        <v>12249</v>
      </c>
      <c r="BR210" s="10" vm="47616">
        <v>22620</v>
      </c>
      <c r="BS210" s="10" vm="41031">
        <v>-1675</v>
      </c>
      <c r="BT210" s="10" vm="34394">
        <v>388530</v>
      </c>
      <c r="BU210" s="10" vm="27683">
        <v>211193</v>
      </c>
      <c r="BV210" s="10" vm="20969">
        <v>0</v>
      </c>
      <c r="BW210" s="10" vm="45895">
        <v>0</v>
      </c>
      <c r="BX210" s="10" vm="14187">
        <v>30190</v>
      </c>
      <c r="BY210" s="10" vm="7610">
        <v>0</v>
      </c>
      <c r="BZ210" s="10" vm="44135">
        <v>0</v>
      </c>
      <c r="CA210" s="10" vm="40819">
        <v>120</v>
      </c>
      <c r="CB210" s="10" vm="34186">
        <v>241503</v>
      </c>
      <c r="CC210" s="10" vm="27456">
        <v>3270</v>
      </c>
      <c r="CD210" s="10" vm="20754">
        <v>0</v>
      </c>
      <c r="CE210" s="10" vm="55642">
        <v>143757</v>
      </c>
      <c r="CF210" s="10" vm="13969">
        <v>57334</v>
      </c>
      <c r="CG210" s="10" vm="7395">
        <v>86423</v>
      </c>
      <c r="CH210" s="10" vm="53883">
        <v>0</v>
      </c>
      <c r="CI210" s="10" vm="40587">
        <v>0</v>
      </c>
      <c r="CJ210" s="10" vm="34020">
        <v>0</v>
      </c>
      <c r="CK210" s="10" vm="27233">
        <v>143757</v>
      </c>
      <c r="CL210" s="10" vm="20554">
        <v>6429</v>
      </c>
      <c r="CM210" s="10" vm="52366">
        <v>4833</v>
      </c>
      <c r="CN210" s="10" vm="13755">
        <v>0</v>
      </c>
      <c r="CO210" s="10" vm="7180">
        <v>1596</v>
      </c>
      <c r="CP210" s="10" vm="50765">
        <v>143</v>
      </c>
      <c r="CQ210" s="10" vm="40356">
        <v>0</v>
      </c>
      <c r="CR210" s="10" vm="33785">
        <v>143</v>
      </c>
      <c r="CS210" s="10" vm="26999">
        <v>0</v>
      </c>
      <c r="CT210" s="10" vm="20334">
        <v>0</v>
      </c>
      <c r="CU210" s="10" vm="48978">
        <v>0</v>
      </c>
      <c r="CV210" s="10" vm="13553">
        <v>0</v>
      </c>
      <c r="CW210" s="10" vm="6973">
        <v>0</v>
      </c>
      <c r="CX210" s="10" vm="47394">
        <v>0</v>
      </c>
      <c r="CY210" s="10" vm="40127">
        <v>0</v>
      </c>
      <c r="CZ210" s="10" vm="33552">
        <v>0</v>
      </c>
      <c r="DA210" s="10" vm="26774">
        <v>0</v>
      </c>
      <c r="DB210" s="81" vm="20113">
        <v>0</v>
      </c>
      <c r="DC210" s="81" vm="45672">
        <v>0</v>
      </c>
      <c r="DD210" s="81" vm="13334">
        <v>0</v>
      </c>
      <c r="DE210" s="81" vm="6803">
        <v>0</v>
      </c>
      <c r="DF210" s="10" vm="43914">
        <v>0</v>
      </c>
      <c r="DG210" s="10" vm="39912">
        <v>2</v>
      </c>
      <c r="DH210" s="10" vm="33334">
        <v>986</v>
      </c>
      <c r="DI210" s="10" vm="26540">
        <v>-988</v>
      </c>
      <c r="DJ210" s="10" vm="19895">
        <v>6572</v>
      </c>
      <c r="DK210" s="10" vm="55419">
        <v>4835</v>
      </c>
      <c r="DL210" s="10" vm="13113">
        <v>1129</v>
      </c>
      <c r="DM210" s="10" vm="6586">
        <v>608</v>
      </c>
      <c r="DN210" s="10" vm="53663">
        <v>0</v>
      </c>
      <c r="DO210" s="10" vm="39683">
        <v>0</v>
      </c>
      <c r="DP210" s="10" vm="33164">
        <v>0</v>
      </c>
      <c r="DQ210" s="10" vm="26311">
        <v>0</v>
      </c>
      <c r="DR210" s="10" vm="19693">
        <v>0</v>
      </c>
      <c r="DS210" s="10" vm="65849">
        <v>0</v>
      </c>
      <c r="DT210" s="10" vm="63866">
        <v>0</v>
      </c>
      <c r="DU210" s="10" vm="6370">
        <v>0</v>
      </c>
      <c r="DV210" s="10" vm="50543">
        <v>0</v>
      </c>
      <c r="DW210" s="10" vm="39453">
        <v>0</v>
      </c>
      <c r="DX210" s="10" vm="32928">
        <v>0</v>
      </c>
      <c r="DY210" s="10" vm="26088">
        <v>0</v>
      </c>
      <c r="DZ210" s="10" vm="19472">
        <v>0</v>
      </c>
      <c r="EA210" s="10" vm="48755">
        <v>0</v>
      </c>
      <c r="EB210" s="10" vm="12704">
        <v>0</v>
      </c>
      <c r="EC210" s="10" vm="6163">
        <v>0</v>
      </c>
      <c r="ED210" s="10" vm="47173">
        <v>0</v>
      </c>
      <c r="EE210" s="10" vm="39230">
        <v>0</v>
      </c>
      <c r="EF210" s="10" vm="32697">
        <v>0</v>
      </c>
      <c r="EG210" s="10" vm="25861">
        <v>0</v>
      </c>
      <c r="EH210" s="81" vm="19257">
        <v>0</v>
      </c>
      <c r="EI210" s="81" vm="45450">
        <v>0</v>
      </c>
      <c r="EJ210" s="81" vm="12486">
        <v>0</v>
      </c>
      <c r="EK210" s="81" vm="5997">
        <v>0</v>
      </c>
      <c r="EL210" s="10" vm="43696">
        <v>59</v>
      </c>
      <c r="EM210" s="10" vm="39011">
        <v>0</v>
      </c>
      <c r="EN210" s="10" vm="32478">
        <v>-77</v>
      </c>
      <c r="EO210" s="10" vm="25631">
        <v>136</v>
      </c>
      <c r="EP210" s="10" vm="19042">
        <v>59</v>
      </c>
      <c r="EQ210" s="10" vm="55201">
        <v>0</v>
      </c>
      <c r="ER210" s="10" vm="12267">
        <v>-77</v>
      </c>
      <c r="ES210" s="10" vm="5782">
        <v>136</v>
      </c>
      <c r="ET210" s="10" vm="53447">
        <v>6631</v>
      </c>
      <c r="EU210" s="10" vm="38781">
        <v>4835</v>
      </c>
      <c r="EV210" s="10" vm="32307">
        <v>1052</v>
      </c>
      <c r="EW210" s="10" vm="25401">
        <v>744</v>
      </c>
      <c r="EX210" s="10" vm="18843">
        <v>1194</v>
      </c>
      <c r="EY210" s="10" vm="52046">
        <v>134</v>
      </c>
      <c r="EZ210" s="10" vm="63840">
        <v>804</v>
      </c>
      <c r="FA210" s="10" vm="5567">
        <v>134</v>
      </c>
      <c r="FB210" s="10" vm="50313">
        <v>424754</v>
      </c>
      <c r="FC210" s="10" vm="38556">
        <v>0</v>
      </c>
      <c r="FD210" s="10" vm="32072">
        <v>424754</v>
      </c>
      <c r="FE210" s="10" vm="25172">
        <v>19944</v>
      </c>
      <c r="FF210" s="10" vm="18622">
        <v>2934</v>
      </c>
      <c r="FG210" s="10" vm="48532">
        <v>0</v>
      </c>
      <c r="FH210" s="10" vm="11890">
        <v>-2830</v>
      </c>
      <c r="FI210" s="10" vm="5357">
        <v>0</v>
      </c>
      <c r="FJ210" s="10" vm="46948">
        <v>5</v>
      </c>
      <c r="FK210" s="10" vm="38343">
        <v>0</v>
      </c>
      <c r="FL210" s="10" vm="31843">
        <v>444807</v>
      </c>
      <c r="FM210" s="10" vm="24936">
        <v>52678</v>
      </c>
      <c r="FN210" s="10" vm="18410">
        <v>6583</v>
      </c>
      <c r="FO210" s="10" vm="65318">
        <v>0</v>
      </c>
      <c r="FP210" s="10" vm="11673">
        <v>0</v>
      </c>
      <c r="FQ210" s="10" vm="5142">
        <v>-1692</v>
      </c>
      <c r="FR210" s="10" vm="43476">
        <v>0</v>
      </c>
      <c r="FS210" s="10" vm="38111">
        <v>0</v>
      </c>
      <c r="FT210" s="10" vm="31609">
        <v>57569</v>
      </c>
      <c r="FU210" s="10" vm="24712">
        <v>387238</v>
      </c>
      <c r="FV210" s="10" vm="18239">
        <v>372076</v>
      </c>
      <c r="FW210" s="81" vm="54984">
        <v>0</v>
      </c>
      <c r="FX210" s="81" vm="11460">
        <v>0</v>
      </c>
      <c r="FY210" s="81" vm="4937">
        <v>0</v>
      </c>
      <c r="FZ210" s="81" vm="53230">
        <v>0</v>
      </c>
      <c r="GA210" s="81" vm="37898">
        <v>0</v>
      </c>
      <c r="GB210" s="10" vm="31380">
        <v>565</v>
      </c>
      <c r="GC210" s="10" vm="24483">
        <v>228</v>
      </c>
      <c r="GD210" s="10" vm="18018">
        <v>337</v>
      </c>
      <c r="GE210" s="10" vm="51819">
        <v>1138</v>
      </c>
      <c r="GF210" s="10" vm="11241">
        <v>1288</v>
      </c>
      <c r="GG210" s="10" vm="4773">
        <v>-150</v>
      </c>
      <c r="GH210" s="10" vm="50098">
        <v>738</v>
      </c>
      <c r="GI210" s="10" vm="37678">
        <v>127</v>
      </c>
      <c r="GJ210" s="10" vm="31161">
        <v>611</v>
      </c>
      <c r="GK210" s="10" vm="24257">
        <v>0</v>
      </c>
      <c r="GL210" s="10" vm="17802">
        <v>0</v>
      </c>
      <c r="GM210" s="10" vm="48315">
        <v>0</v>
      </c>
      <c r="GN210" s="10" vm="11025">
        <v>0</v>
      </c>
      <c r="GO210" s="10" vm="4558">
        <v>0</v>
      </c>
      <c r="GP210" s="10" vm="46722">
        <v>0</v>
      </c>
      <c r="GQ210" s="10" vm="37456">
        <v>12</v>
      </c>
      <c r="GR210" s="10" vm="30928">
        <v>2</v>
      </c>
      <c r="GS210" s="10" vm="24031">
        <v>10</v>
      </c>
      <c r="GT210" s="10" vm="17580">
        <v>2453</v>
      </c>
      <c r="GU210" s="10" vm="45026">
        <v>1645</v>
      </c>
      <c r="GV210" s="10" vm="10821">
        <v>808</v>
      </c>
      <c r="GW210" s="10" vm="4340">
        <v>0</v>
      </c>
      <c r="GX210" s="81" vm="43258">
        <v>0</v>
      </c>
      <c r="GY210" s="10" vm="37230">
        <v>0</v>
      </c>
      <c r="GZ210" s="10" vm="30710">
        <v>0</v>
      </c>
      <c r="HA210" s="10" vm="23802">
        <v>0</v>
      </c>
      <c r="HB210" s="10" vm="17362">
        <v>0</v>
      </c>
      <c r="HC210" s="81" vm="54762">
        <v>0</v>
      </c>
      <c r="HD210" s="81" vm="10604">
        <v>0</v>
      </c>
      <c r="HE210" s="10" vm="4122">
        <v>0</v>
      </c>
      <c r="HF210" s="10" vm="52997">
        <v>1254</v>
      </c>
      <c r="HG210" s="10" vm="37011">
        <v>844</v>
      </c>
      <c r="HH210" s="10" vm="30531">
        <v>0</v>
      </c>
      <c r="HI210" s="10" vm="23579">
        <v>0</v>
      </c>
      <c r="HJ210" s="10" vm="17152">
        <v>8901</v>
      </c>
      <c r="HK210" s="10" vm="51605">
        <v>0</v>
      </c>
      <c r="HL210" s="10" vm="10389">
        <v>0</v>
      </c>
      <c r="HM210" s="10" vm="3905">
        <v>0</v>
      </c>
      <c r="HN210" s="10" vm="49879">
        <v>1250</v>
      </c>
      <c r="HO210" s="10" vm="36787">
        <v>12249</v>
      </c>
      <c r="HP210" s="10" vm="30301">
        <v>120</v>
      </c>
      <c r="HQ210" s="10" vm="23346">
        <v>0</v>
      </c>
      <c r="HR210" s="10" vm="16930">
        <v>120</v>
      </c>
      <c r="HS210" s="10" vm="48149">
        <v>0</v>
      </c>
      <c r="HT210" s="10" vm="10182">
        <v>0</v>
      </c>
      <c r="HU210" s="10" vm="3694">
        <v>0</v>
      </c>
      <c r="HV210" s="10" vm="46510">
        <v>9720</v>
      </c>
      <c r="HW210" s="10" vm="36554">
        <v>0</v>
      </c>
      <c r="HX210" s="10" vm="30066">
        <v>0</v>
      </c>
      <c r="HY210" s="10" vm="23113">
        <v>197</v>
      </c>
      <c r="HZ210" s="10" vm="16711">
        <v>0</v>
      </c>
      <c r="IA210" s="10" vm="44798">
        <v>357</v>
      </c>
      <c r="IB210" s="10" vm="9963">
        <v>-1034</v>
      </c>
      <c r="IC210" s="10" vm="3476">
        <v>9240</v>
      </c>
      <c r="ID210" s="10" vm="43040">
        <v>45</v>
      </c>
      <c r="IE210" s="10" vm="36342">
        <v>92</v>
      </c>
      <c r="IF210" s="10" vm="29833">
        <v>1010</v>
      </c>
      <c r="IG210" s="10" vm="22890">
        <v>1147</v>
      </c>
      <c r="IH210" s="10" vm="16498">
        <v>2934</v>
      </c>
      <c r="II210" s="10" vm="54541">
        <v>6958</v>
      </c>
      <c r="IJ210" s="10" vm="63337">
        <v>0</v>
      </c>
      <c r="IK210" s="10" vm="3251">
        <v>180</v>
      </c>
      <c r="IL210" s="10" vm="52778">
        <v>-18</v>
      </c>
      <c r="IM210" s="10" vm="36109">
        <v>0</v>
      </c>
      <c r="IN210" s="10" vm="29598">
        <v>7074</v>
      </c>
      <c r="IO210" s="81" vm="22713">
        <v>7074</v>
      </c>
      <c r="IP210" s="10" vm="16282">
        <v>0</v>
      </c>
      <c r="IQ210" s="10" vm="51430">
        <v>0</v>
      </c>
      <c r="IR210" s="10" vm="9546">
        <v>0</v>
      </c>
      <c r="IS210" s="81" vm="3032">
        <v>0</v>
      </c>
      <c r="IT210" s="10" vm="49654">
        <v>0</v>
      </c>
    </row>
    <row r="211" spans="1:254" x14ac:dyDescent="0.25">
      <c r="A211" s="8" t="s">
        <v>167</v>
      </c>
      <c r="B211" s="8" t="s">
        <v>573</v>
      </c>
      <c r="C211" s="89">
        <v>44651</v>
      </c>
      <c r="D211" s="76" vm="16075">
        <v>12</v>
      </c>
      <c r="E211" s="10" vm="9327">
        <v>10401</v>
      </c>
      <c r="F211" s="10" vm="65548">
        <v>-8802</v>
      </c>
      <c r="G211" s="10" vm="42810">
        <v>0</v>
      </c>
      <c r="H211" s="10" vm="59748">
        <v>1599</v>
      </c>
      <c r="I211" s="10" vm="29362">
        <v>0</v>
      </c>
      <c r="J211" s="10" vm="63549">
        <v>1599</v>
      </c>
      <c r="K211" s="10" vm="46335">
        <v>0</v>
      </c>
      <c r="L211" s="10" vm="15855">
        <v>0</v>
      </c>
      <c r="M211" s="10" vm="9109">
        <v>0</v>
      </c>
      <c r="N211" s="10" vm="44582">
        <v>62</v>
      </c>
      <c r="O211" s="10" vm="42584">
        <v>-542</v>
      </c>
      <c r="P211" s="10" vm="35875">
        <v>0</v>
      </c>
      <c r="Q211" s="10" vm="29150">
        <v>0</v>
      </c>
      <c r="R211" s="10" vm="22485">
        <v>0</v>
      </c>
      <c r="S211" s="10" vm="56042">
        <v>0</v>
      </c>
      <c r="T211" s="10" vm="15639">
        <v>1119</v>
      </c>
      <c r="U211" s="10" vm="8893">
        <v>0</v>
      </c>
      <c r="V211" s="10" vm="54337">
        <v>1119</v>
      </c>
      <c r="W211" s="10" vm="42364">
        <v>0</v>
      </c>
      <c r="X211" s="10" vm="35636">
        <v>1557</v>
      </c>
      <c r="Y211" s="10" vm="29052">
        <v>0</v>
      </c>
      <c r="Z211" s="10" vm="22262">
        <v>0</v>
      </c>
      <c r="AA211" s="10" vm="66146">
        <v>2676</v>
      </c>
      <c r="AB211" s="10" vm="63953">
        <v>7687</v>
      </c>
      <c r="AC211" s="10" vm="63313">
        <v>1837</v>
      </c>
      <c r="AD211" s="10" vm="51216">
        <v>9524</v>
      </c>
      <c r="AE211" s="10" vm="42148">
        <v>639</v>
      </c>
      <c r="AF211" s="10" vm="35406">
        <v>0</v>
      </c>
      <c r="AG211" s="10" vm="28819">
        <v>0</v>
      </c>
      <c r="AH211" s="10" vm="22039">
        <v>0</v>
      </c>
      <c r="AI211" s="10" vm="49425">
        <v>10163</v>
      </c>
      <c r="AJ211" s="10" vm="15251">
        <v>2230</v>
      </c>
      <c r="AK211" s="10" vm="63272">
        <v>1854</v>
      </c>
      <c r="AL211" s="10" vm="47842">
        <v>2575</v>
      </c>
      <c r="AM211" s="10" vm="41926">
        <v>82</v>
      </c>
      <c r="AN211" s="10" vm="35175">
        <v>82</v>
      </c>
      <c r="AO211" s="10" vm="28597">
        <v>10</v>
      </c>
      <c r="AP211" s="10" vm="21824">
        <v>0</v>
      </c>
      <c r="AQ211" s="10" vm="46112">
        <v>1387</v>
      </c>
      <c r="AR211" s="10" vm="15031">
        <v>0</v>
      </c>
      <c r="AS211" s="10" vm="8398">
        <v>0</v>
      </c>
      <c r="AT211" s="10" vm="44354">
        <v>8220</v>
      </c>
      <c r="AU211" s="10" vm="41718">
        <v>1943</v>
      </c>
      <c r="AV211" s="10" vm="34979">
        <v>90</v>
      </c>
      <c r="AW211" s="10" vm="28371">
        <v>75365</v>
      </c>
      <c r="AX211" s="10" vm="21618">
        <v>0</v>
      </c>
      <c r="AY211" s="10" vm="55844">
        <v>295</v>
      </c>
      <c r="AZ211" s="10" vm="14813">
        <v>369</v>
      </c>
      <c r="BA211" s="10" vm="8178">
        <v>0</v>
      </c>
      <c r="BB211" s="10" vm="54105">
        <v>2910</v>
      </c>
      <c r="BC211" s="10" vm="41484">
        <v>0</v>
      </c>
      <c r="BD211" s="10" vm="34853">
        <v>0</v>
      </c>
      <c r="BE211" s="10" vm="28138">
        <v>0</v>
      </c>
      <c r="BF211" s="10" vm="21407">
        <v>4654</v>
      </c>
      <c r="BG211" s="10" vm="52492">
        <v>83593</v>
      </c>
      <c r="BH211" s="10" vm="14603">
        <v>0</v>
      </c>
      <c r="BI211" s="10" vm="7965">
        <v>516</v>
      </c>
      <c r="BJ211" s="10" vm="50999">
        <v>3012</v>
      </c>
      <c r="BK211" s="10" vm="41259">
        <v>1000</v>
      </c>
      <c r="BL211" s="10" vm="34627">
        <v>230</v>
      </c>
      <c r="BM211" s="10" vm="27908">
        <v>4758</v>
      </c>
      <c r="BN211" s="10" vm="21185">
        <v>250</v>
      </c>
      <c r="BO211" s="10" vm="49200">
        <v>0</v>
      </c>
      <c r="BP211" s="10" vm="14405">
        <v>600</v>
      </c>
      <c r="BQ211" s="10" vm="7769">
        <v>1766</v>
      </c>
      <c r="BR211" s="10" vm="47617">
        <v>2616</v>
      </c>
      <c r="BS211" s="10" vm="41032">
        <v>2142</v>
      </c>
      <c r="BT211" s="10" vm="34395">
        <v>85735</v>
      </c>
      <c r="BU211" s="10" vm="27684">
        <v>18730</v>
      </c>
      <c r="BV211" s="10" vm="20970">
        <v>0</v>
      </c>
      <c r="BW211" s="10" vm="45888">
        <v>0</v>
      </c>
      <c r="BX211" s="10" vm="14188">
        <v>26655</v>
      </c>
      <c r="BY211" s="10" vm="7613">
        <v>0</v>
      </c>
      <c r="BZ211" s="10" vm="44136">
        <v>0</v>
      </c>
      <c r="CA211" s="10" vm="40820">
        <v>36</v>
      </c>
      <c r="CB211" s="10" vm="34187">
        <v>45421</v>
      </c>
      <c r="CC211" s="10" vm="27457">
        <v>0</v>
      </c>
      <c r="CD211" s="10" vm="20755">
        <v>0</v>
      </c>
      <c r="CE211" s="10" vm="55643">
        <v>40314</v>
      </c>
      <c r="CF211" s="10" vm="13971">
        <v>40314</v>
      </c>
      <c r="CG211" s="10" vm="7398">
        <v>0</v>
      </c>
      <c r="CH211" s="10" vm="53886">
        <v>0</v>
      </c>
      <c r="CI211" s="10" vm="40583">
        <v>0</v>
      </c>
      <c r="CJ211" s="10" vm="34016">
        <v>0</v>
      </c>
      <c r="CK211" s="10" vm="27230">
        <v>40314</v>
      </c>
      <c r="CL211" s="10" vm="20551">
        <v>0</v>
      </c>
      <c r="CM211" s="10" vm="52363">
        <v>0</v>
      </c>
      <c r="CN211" s="10" vm="13756">
        <v>0</v>
      </c>
      <c r="CO211" s="10" vm="7183">
        <v>0</v>
      </c>
      <c r="CP211" s="10" vm="50769">
        <v>0</v>
      </c>
      <c r="CQ211" s="10" vm="40361">
        <v>0</v>
      </c>
      <c r="CR211" s="10" vm="33789">
        <v>0</v>
      </c>
      <c r="CS211" s="10" vm="26996">
        <v>0</v>
      </c>
      <c r="CT211" s="10" vm="20331">
        <v>0</v>
      </c>
      <c r="CU211" s="10" vm="48973">
        <v>0</v>
      </c>
      <c r="CV211" s="10" vm="13555">
        <v>307</v>
      </c>
      <c r="CW211" s="10" vm="63075">
        <v>-307</v>
      </c>
      <c r="CX211" s="10" vm="47395">
        <v>0</v>
      </c>
      <c r="CY211" s="10" vm="40128">
        <v>0</v>
      </c>
      <c r="CZ211" s="10" vm="33553">
        <v>112</v>
      </c>
      <c r="DA211" s="10" vm="26775">
        <v>-112</v>
      </c>
      <c r="DB211" s="81" vm="20114">
        <v>0</v>
      </c>
      <c r="DC211" s="81" vm="45665">
        <v>0</v>
      </c>
      <c r="DD211" s="81" vm="13335">
        <v>0</v>
      </c>
      <c r="DE211" s="81" vm="6806">
        <v>0</v>
      </c>
      <c r="DF211" s="10" vm="43915">
        <v>0</v>
      </c>
      <c r="DG211" s="10" vm="39913">
        <v>0</v>
      </c>
      <c r="DH211" s="10" vm="64701">
        <v>0</v>
      </c>
      <c r="DI211" s="10" vm="26541">
        <v>0</v>
      </c>
      <c r="DJ211" s="10" vm="19896">
        <v>0</v>
      </c>
      <c r="DK211" s="10" vm="55420">
        <v>0</v>
      </c>
      <c r="DL211" s="10" vm="13115">
        <v>419</v>
      </c>
      <c r="DM211" s="10" vm="6589">
        <v>-419</v>
      </c>
      <c r="DN211" s="10" vm="53667">
        <v>0</v>
      </c>
      <c r="DO211" s="10" vm="39680">
        <v>0</v>
      </c>
      <c r="DP211" s="10" vm="33160">
        <v>0</v>
      </c>
      <c r="DQ211" s="10" vm="26308">
        <v>0</v>
      </c>
      <c r="DR211" s="10" vm="19690">
        <v>0</v>
      </c>
      <c r="DS211" s="10" vm="65847">
        <v>0</v>
      </c>
      <c r="DT211" s="10" vm="12907">
        <v>0</v>
      </c>
      <c r="DU211" s="10" vm="6373">
        <v>0</v>
      </c>
      <c r="DV211" s="10" vm="50547">
        <v>0</v>
      </c>
      <c r="DW211" s="10" vm="39456">
        <v>0</v>
      </c>
      <c r="DX211" s="10" vm="32932">
        <v>0</v>
      </c>
      <c r="DY211" s="10" vm="26085">
        <v>0</v>
      </c>
      <c r="DZ211" s="10" vm="19469">
        <v>0</v>
      </c>
      <c r="EA211" s="10" vm="48752">
        <v>0</v>
      </c>
      <c r="EB211" s="10" vm="12705">
        <v>0</v>
      </c>
      <c r="EC211" s="10" vm="6165">
        <v>0</v>
      </c>
      <c r="ED211" s="10" vm="47174">
        <v>0</v>
      </c>
      <c r="EE211" s="10" vm="65094">
        <v>0</v>
      </c>
      <c r="EF211" s="10" vm="32698">
        <v>0</v>
      </c>
      <c r="EG211" s="10" vm="25862">
        <v>0</v>
      </c>
      <c r="EH211" s="81" vm="19258">
        <v>0</v>
      </c>
      <c r="EI211" s="81" vm="45442">
        <v>0</v>
      </c>
      <c r="EJ211" s="81" vm="12487">
        <v>0</v>
      </c>
      <c r="EK211" s="81" vm="6000">
        <v>0</v>
      </c>
      <c r="EL211" s="10" vm="43697">
        <v>238</v>
      </c>
      <c r="EM211" s="10" vm="39012">
        <v>0</v>
      </c>
      <c r="EN211" s="10" vm="32479">
        <v>163</v>
      </c>
      <c r="EO211" s="10" vm="25632">
        <v>75</v>
      </c>
      <c r="EP211" s="10" vm="64112">
        <v>238</v>
      </c>
      <c r="EQ211" s="10" vm="55202">
        <v>0</v>
      </c>
      <c r="ER211" s="10" vm="12268">
        <v>163</v>
      </c>
      <c r="ES211" s="10" vm="5785">
        <v>75</v>
      </c>
      <c r="ET211" s="10" vm="53451">
        <v>238</v>
      </c>
      <c r="EU211" s="10" vm="38778">
        <v>0</v>
      </c>
      <c r="EV211" s="10" vm="32303">
        <v>582</v>
      </c>
      <c r="EW211" s="10" vm="25398">
        <v>-344</v>
      </c>
      <c r="EX211" s="10" vm="18840">
        <v>293</v>
      </c>
      <c r="EY211" s="10" vm="52043">
        <v>15</v>
      </c>
      <c r="EZ211" s="10" vm="12056">
        <v>100</v>
      </c>
      <c r="FA211" s="10" vm="62955">
        <v>15</v>
      </c>
      <c r="FB211" s="10" vm="50317">
        <v>89410</v>
      </c>
      <c r="FC211" s="10" vm="38561">
        <v>0</v>
      </c>
      <c r="FD211" s="10" vm="32076">
        <v>89410</v>
      </c>
      <c r="FE211" s="10" vm="25169">
        <v>8594</v>
      </c>
      <c r="FF211" s="10" vm="18619">
        <v>1213</v>
      </c>
      <c r="FG211" s="10" vm="48528">
        <v>0</v>
      </c>
      <c r="FH211" s="10" vm="11891">
        <v>0</v>
      </c>
      <c r="FI211" s="10" vm="5360">
        <v>0</v>
      </c>
      <c r="FJ211" s="10" vm="46949">
        <v>0</v>
      </c>
      <c r="FK211" s="10" vm="38344">
        <v>0</v>
      </c>
      <c r="FL211" s="10" vm="31844">
        <v>99217</v>
      </c>
      <c r="FM211" s="10" vm="24937">
        <v>22465</v>
      </c>
      <c r="FN211" s="10" vm="18411">
        <v>1387</v>
      </c>
      <c r="FO211" s="10" vm="45228">
        <v>0</v>
      </c>
      <c r="FP211" s="10" vm="11674">
        <v>0</v>
      </c>
      <c r="FQ211" s="10" vm="5145">
        <v>0</v>
      </c>
      <c r="FR211" s="10" vm="43477">
        <v>0</v>
      </c>
      <c r="FS211" s="10" vm="38112">
        <v>0</v>
      </c>
      <c r="FT211" s="10" vm="31610">
        <v>23852</v>
      </c>
      <c r="FU211" s="10" vm="24713">
        <v>75365</v>
      </c>
      <c r="FV211" s="10" vm="18240">
        <v>66945</v>
      </c>
      <c r="FW211" s="81" vm="54985">
        <v>2910</v>
      </c>
      <c r="FX211" s="81" vm="11462">
        <v>0</v>
      </c>
      <c r="FY211" s="81" vm="4940">
        <v>0</v>
      </c>
      <c r="FZ211" s="81" vm="53234">
        <v>0</v>
      </c>
      <c r="GA211" s="81" vm="37895">
        <v>2910</v>
      </c>
      <c r="GB211" s="10" vm="31378">
        <v>0</v>
      </c>
      <c r="GC211" s="10" vm="24480">
        <v>0</v>
      </c>
      <c r="GD211" s="10" vm="18015">
        <v>0</v>
      </c>
      <c r="GE211" s="10" vm="51816">
        <v>0</v>
      </c>
      <c r="GF211" s="10" vm="11243">
        <v>0</v>
      </c>
      <c r="GG211" s="10" vm="4777">
        <v>0</v>
      </c>
      <c r="GH211" s="10" vm="50102">
        <v>0</v>
      </c>
      <c r="GI211" s="10" vm="37681">
        <v>0</v>
      </c>
      <c r="GJ211" s="10" vm="31165">
        <v>0</v>
      </c>
      <c r="GK211" s="10" vm="24254">
        <v>0</v>
      </c>
      <c r="GL211" s="10" vm="17799">
        <v>0</v>
      </c>
      <c r="GM211" s="10" vm="48313">
        <v>0</v>
      </c>
      <c r="GN211" s="10" vm="11026">
        <v>0</v>
      </c>
      <c r="GO211" s="10" vm="4562">
        <v>0</v>
      </c>
      <c r="GP211" s="10" vm="46723">
        <v>0</v>
      </c>
      <c r="GQ211" s="10" vm="37457">
        <v>0</v>
      </c>
      <c r="GR211" s="10" vm="30929">
        <v>0</v>
      </c>
      <c r="GS211" s="10" vm="24032">
        <v>0</v>
      </c>
      <c r="GT211" s="10" vm="17581">
        <v>0</v>
      </c>
      <c r="GU211" s="10" vm="45019">
        <v>0</v>
      </c>
      <c r="GV211" s="10" vm="10822">
        <v>0</v>
      </c>
      <c r="GW211" s="10" vm="4344">
        <v>0</v>
      </c>
      <c r="GX211" s="81" vm="43259">
        <v>0</v>
      </c>
      <c r="GY211" s="10" vm="37231">
        <v>0</v>
      </c>
      <c r="GZ211" s="10" vm="30711">
        <v>0</v>
      </c>
      <c r="HA211" s="10" vm="23803">
        <v>0</v>
      </c>
      <c r="HB211" s="10" vm="17363">
        <v>0</v>
      </c>
      <c r="HC211" s="81" vm="54763">
        <v>0</v>
      </c>
      <c r="HD211" s="81" vm="10605">
        <v>230</v>
      </c>
      <c r="HE211" s="10" vm="4126">
        <v>230</v>
      </c>
      <c r="HF211" s="10" vm="53001">
        <v>676</v>
      </c>
      <c r="HG211" s="10" vm="37008">
        <v>494</v>
      </c>
      <c r="HH211" s="10" vm="30527">
        <v>0</v>
      </c>
      <c r="HI211" s="10" vm="23576">
        <v>43</v>
      </c>
      <c r="HJ211" s="10" vm="17149">
        <v>0</v>
      </c>
      <c r="HK211" s="10" vm="51602">
        <v>506</v>
      </c>
      <c r="HL211" s="10" vm="10390">
        <v>0</v>
      </c>
      <c r="HM211" s="10" vm="3909">
        <v>0</v>
      </c>
      <c r="HN211" s="10" vm="49882">
        <v>47</v>
      </c>
      <c r="HO211" s="10" vm="36792">
        <v>1766</v>
      </c>
      <c r="HP211" s="10" vm="30299">
        <v>36</v>
      </c>
      <c r="HQ211" s="10" vm="23343">
        <v>0</v>
      </c>
      <c r="HR211" s="10" vm="16929">
        <v>36</v>
      </c>
      <c r="HS211" s="10" vm="48148">
        <v>0</v>
      </c>
      <c r="HT211" s="10" vm="10185">
        <v>0</v>
      </c>
      <c r="HU211" s="10" vm="3695">
        <v>0</v>
      </c>
      <c r="HV211" s="10" vm="46506">
        <v>542</v>
      </c>
      <c r="HW211" s="10" vm="36557">
        <v>0</v>
      </c>
      <c r="HX211" s="10" vm="30062">
        <v>0</v>
      </c>
      <c r="HY211" s="10" vm="23112">
        <v>0</v>
      </c>
      <c r="HZ211" s="10" vm="16714">
        <v>0</v>
      </c>
      <c r="IA211" s="10" vm="44794">
        <v>0</v>
      </c>
      <c r="IB211" s="10" vm="9966">
        <v>0</v>
      </c>
      <c r="IC211" s="10" vm="3477">
        <v>542</v>
      </c>
      <c r="ID211" s="10" vm="43036">
        <v>75</v>
      </c>
      <c r="IE211" s="10" vm="36339">
        <v>150</v>
      </c>
      <c r="IF211" s="10" vm="29829">
        <v>0</v>
      </c>
      <c r="IG211" s="10" vm="64253">
        <v>225</v>
      </c>
      <c r="IH211" s="10" vm="16495">
        <v>1213</v>
      </c>
      <c r="II211" s="10" vm="54545">
        <v>1542</v>
      </c>
      <c r="IJ211" s="10" vm="9750">
        <v>0</v>
      </c>
      <c r="IK211" s="10" vm="3256">
        <v>0</v>
      </c>
      <c r="IL211" s="10" vm="52782">
        <v>0</v>
      </c>
      <c r="IM211" s="10" vm="36112">
        <v>0</v>
      </c>
      <c r="IN211" s="10" vm="29591">
        <v>1416</v>
      </c>
      <c r="IO211" s="81" vm="22717">
        <v>1421</v>
      </c>
      <c r="IP211" s="10" vm="16279">
        <v>0</v>
      </c>
      <c r="IQ211" s="10" vm="51427">
        <v>0</v>
      </c>
      <c r="IR211" s="10" vm="9547">
        <v>0</v>
      </c>
      <c r="IS211" s="81" vm="3036">
        <v>0</v>
      </c>
      <c r="IT211" s="10" vm="49655">
        <v>0</v>
      </c>
    </row>
    <row r="212" spans="1:254" x14ac:dyDescent="0.25">
      <c r="A212" s="8" t="s">
        <v>201</v>
      </c>
      <c r="B212" s="8" t="s">
        <v>333</v>
      </c>
      <c r="C212" s="89">
        <v>44651</v>
      </c>
      <c r="D212" s="76" vm="16071">
        <v>12</v>
      </c>
      <c r="E212" s="10" vm="9331">
        <v>14698</v>
      </c>
      <c r="F212" s="10" vm="65549">
        <v>-11286</v>
      </c>
      <c r="G212" s="10" vm="42813">
        <v>-562</v>
      </c>
      <c r="H212" s="10" vm="59751">
        <v>2850</v>
      </c>
      <c r="I212" s="10" vm="29363">
        <v>366</v>
      </c>
      <c r="J212" s="10" vm="63542">
        <v>3216</v>
      </c>
      <c r="K212" s="10" vm="46336">
        <v>0</v>
      </c>
      <c r="L212" s="10" vm="15848">
        <v>0</v>
      </c>
      <c r="M212" s="10" vm="9113">
        <v>0</v>
      </c>
      <c r="N212" s="10" vm="44583">
        <v>13</v>
      </c>
      <c r="O212" s="10" vm="42586">
        <v>-1735</v>
      </c>
      <c r="P212" s="10" vm="35878">
        <v>219</v>
      </c>
      <c r="Q212" s="10" vm="29151">
        <v>0</v>
      </c>
      <c r="R212" s="10" vm="22486">
        <v>0</v>
      </c>
      <c r="S212" s="10" vm="56043">
        <v>0</v>
      </c>
      <c r="T212" s="10" vm="15638">
        <v>1713</v>
      </c>
      <c r="U212" s="10" vm="8896">
        <v>0</v>
      </c>
      <c r="V212" s="10" vm="54331">
        <v>1713</v>
      </c>
      <c r="W212" s="10" vm="42365">
        <v>0</v>
      </c>
      <c r="X212" s="10" vm="35642">
        <v>1209</v>
      </c>
      <c r="Y212" s="10" vm="29057">
        <v>0</v>
      </c>
      <c r="Z212" s="10" vm="22261">
        <v>0</v>
      </c>
      <c r="AA212" s="10" vm="52574">
        <v>2922</v>
      </c>
      <c r="AB212" s="10" vm="15445">
        <v>11607</v>
      </c>
      <c r="AC212" s="10" vm="8686">
        <v>692</v>
      </c>
      <c r="AD212" s="10" vm="51217">
        <v>12299</v>
      </c>
      <c r="AE212" s="10" vm="42149">
        <v>239</v>
      </c>
      <c r="AF212" s="10" vm="35407">
        <v>0</v>
      </c>
      <c r="AG212" s="10" vm="28823">
        <v>0</v>
      </c>
      <c r="AH212" s="10" vm="22043">
        <v>0</v>
      </c>
      <c r="AI212" s="10" vm="49422">
        <v>12538</v>
      </c>
      <c r="AJ212" s="10" vm="15243">
        <v>1895</v>
      </c>
      <c r="AK212" s="10" vm="8508">
        <v>1088</v>
      </c>
      <c r="AL212" s="10" vm="47841">
        <v>2057</v>
      </c>
      <c r="AM212" s="10" vm="41925">
        <v>1768</v>
      </c>
      <c r="AN212" s="10" vm="35177">
        <v>324</v>
      </c>
      <c r="AO212" s="10" vm="28598">
        <v>63</v>
      </c>
      <c r="AP212" s="10" vm="21820">
        <v>0</v>
      </c>
      <c r="AQ212" s="10" vm="46115">
        <v>1720</v>
      </c>
      <c r="AR212" s="10" vm="15027">
        <v>0</v>
      </c>
      <c r="AS212" s="10" vm="8402">
        <v>0</v>
      </c>
      <c r="AT212" s="10" vm="44357">
        <v>8915</v>
      </c>
      <c r="AU212" s="10" vm="41714">
        <v>3623</v>
      </c>
      <c r="AV212" s="10" vm="64924">
        <v>65</v>
      </c>
      <c r="AW212" s="10" vm="28372">
        <v>82082</v>
      </c>
      <c r="AX212" s="10" vm="21614">
        <v>0</v>
      </c>
      <c r="AY212" s="10" vm="55841">
        <v>2439</v>
      </c>
      <c r="AZ212" s="10" vm="14809">
        <v>194</v>
      </c>
      <c r="BA212" s="10" vm="8182">
        <v>0</v>
      </c>
      <c r="BB212" s="10" vm="54102">
        <v>13659</v>
      </c>
      <c r="BC212" s="10" vm="41488">
        <v>0</v>
      </c>
      <c r="BD212" s="10" vm="34861">
        <v>0</v>
      </c>
      <c r="BE212" s="10" vm="28142">
        <v>0</v>
      </c>
      <c r="BF212" s="10" vm="21411">
        <v>0</v>
      </c>
      <c r="BG212" s="10" vm="66008">
        <v>98374</v>
      </c>
      <c r="BH212" s="10" vm="14596">
        <v>0</v>
      </c>
      <c r="BI212" s="10" vm="7968">
        <v>2221</v>
      </c>
      <c r="BJ212" s="10" vm="50996">
        <v>6756</v>
      </c>
      <c r="BK212" s="10" vm="41256">
        <v>0</v>
      </c>
      <c r="BL212" s="10" vm="34628">
        <v>0</v>
      </c>
      <c r="BM212" s="10" vm="27912">
        <v>8977</v>
      </c>
      <c r="BN212" s="10" vm="21186">
        <v>1407</v>
      </c>
      <c r="BO212" s="10" vm="49201">
        <v>0</v>
      </c>
      <c r="BP212" s="10" vm="14400">
        <v>236</v>
      </c>
      <c r="BQ212" s="10" vm="7773">
        <v>2475</v>
      </c>
      <c r="BR212" s="10" vm="47620">
        <v>4118</v>
      </c>
      <c r="BS212" s="10" vm="41034">
        <v>4859</v>
      </c>
      <c r="BT212" s="10" vm="34399">
        <v>103233</v>
      </c>
      <c r="BU212" s="10" vm="27685">
        <v>32711</v>
      </c>
      <c r="BV212" s="10" vm="20963">
        <v>0</v>
      </c>
      <c r="BW212" s="10" vm="45889">
        <v>0</v>
      </c>
      <c r="BX212" s="10" vm="14181">
        <v>34345</v>
      </c>
      <c r="BY212" s="10" vm="7617">
        <v>0</v>
      </c>
      <c r="BZ212" s="10" vm="44137">
        <v>0</v>
      </c>
      <c r="CA212" s="10" vm="40822">
        <v>825</v>
      </c>
      <c r="CB212" s="10" vm="64783">
        <v>67881</v>
      </c>
      <c r="CC212" s="10" vm="27458">
        <v>997</v>
      </c>
      <c r="CD212" s="10" vm="20756">
        <v>0</v>
      </c>
      <c r="CE212" s="10" vm="55639">
        <v>34355</v>
      </c>
      <c r="CF212" s="10" vm="13966">
        <v>34355</v>
      </c>
      <c r="CG212" s="10" vm="7402">
        <v>0</v>
      </c>
      <c r="CH212" s="10" vm="53887">
        <v>0</v>
      </c>
      <c r="CI212" s="10" vm="40584">
        <v>0</v>
      </c>
      <c r="CJ212" s="10" vm="34024">
        <v>0</v>
      </c>
      <c r="CK212" s="10" vm="27234">
        <v>34355</v>
      </c>
      <c r="CL212" s="10" vm="20556">
        <v>703</v>
      </c>
      <c r="CM212" s="10" vm="65913">
        <v>562</v>
      </c>
      <c r="CN212" s="10" vm="13750">
        <v>0</v>
      </c>
      <c r="CO212" s="10" vm="7187">
        <v>141</v>
      </c>
      <c r="CP212" s="10" vm="50766">
        <v>0</v>
      </c>
      <c r="CQ212" s="10" vm="40357">
        <v>0</v>
      </c>
      <c r="CR212" s="10" vm="33790">
        <v>0</v>
      </c>
      <c r="CS212" s="10" vm="27000">
        <v>0</v>
      </c>
      <c r="CT212" s="10" vm="20335">
        <v>0</v>
      </c>
      <c r="CU212" s="10" vm="48975">
        <v>0</v>
      </c>
      <c r="CV212" s="10" vm="13550">
        <v>0</v>
      </c>
      <c r="CW212" s="10" vm="6979">
        <v>0</v>
      </c>
      <c r="CX212" s="10" vm="47403">
        <v>0</v>
      </c>
      <c r="CY212" s="10" vm="40132">
        <v>0</v>
      </c>
      <c r="CZ212" s="10" vm="33557">
        <v>0</v>
      </c>
      <c r="DA212" s="10" vm="26776">
        <v>0</v>
      </c>
      <c r="DB212" s="81" vm="20117">
        <v>0</v>
      </c>
      <c r="DC212" s="81" vm="45666">
        <v>0</v>
      </c>
      <c r="DD212" s="81" vm="13328">
        <v>0</v>
      </c>
      <c r="DE212" s="81" vm="6810">
        <v>0</v>
      </c>
      <c r="DF212" s="10" vm="43923">
        <v>0</v>
      </c>
      <c r="DG212" s="10" vm="39914">
        <v>0</v>
      </c>
      <c r="DH212" s="10" vm="33337">
        <v>0</v>
      </c>
      <c r="DI212" s="10" vm="26542">
        <v>0</v>
      </c>
      <c r="DJ212" s="10" vm="19897">
        <v>703</v>
      </c>
      <c r="DK212" s="10" vm="55416">
        <v>562</v>
      </c>
      <c r="DL212" s="10" vm="13119">
        <v>0</v>
      </c>
      <c r="DM212" s="10" vm="6593">
        <v>141</v>
      </c>
      <c r="DN212" s="10" vm="53673">
        <v>0</v>
      </c>
      <c r="DO212" s="10" vm="39684">
        <v>0</v>
      </c>
      <c r="DP212" s="10" vm="33168">
        <v>0</v>
      </c>
      <c r="DQ212" s="10" vm="26312">
        <v>0</v>
      </c>
      <c r="DR212" s="10" vm="19695">
        <v>0</v>
      </c>
      <c r="DS212" s="10" vm="52208">
        <v>0</v>
      </c>
      <c r="DT212" s="10" vm="12912">
        <v>0</v>
      </c>
      <c r="DU212" s="10" vm="6377">
        <v>0</v>
      </c>
      <c r="DV212" s="10" vm="50553">
        <v>0</v>
      </c>
      <c r="DW212" s="10" vm="39457">
        <v>0</v>
      </c>
      <c r="DX212" s="10" vm="32933">
        <v>0</v>
      </c>
      <c r="DY212" s="10" vm="26089">
        <v>0</v>
      </c>
      <c r="DZ212" s="10" vm="19473">
        <v>789</v>
      </c>
      <c r="EA212" s="10" vm="48756">
        <v>0</v>
      </c>
      <c r="EB212" s="10" vm="12709">
        <v>322</v>
      </c>
      <c r="EC212" s="10" vm="6168">
        <v>467</v>
      </c>
      <c r="ED212" s="10" vm="47183">
        <v>0</v>
      </c>
      <c r="EE212" s="10" vm="39226">
        <v>0</v>
      </c>
      <c r="EF212" s="10" vm="32702">
        <v>0</v>
      </c>
      <c r="EG212" s="10" vm="25863">
        <v>0</v>
      </c>
      <c r="EH212" s="81" vm="19260">
        <v>0</v>
      </c>
      <c r="EI212" s="81" vm="45443">
        <v>0</v>
      </c>
      <c r="EJ212" s="81" vm="12492">
        <v>0</v>
      </c>
      <c r="EK212" s="81" vm="6004">
        <v>0</v>
      </c>
      <c r="EL212" s="10" vm="43705">
        <v>668</v>
      </c>
      <c r="EM212" s="10" vm="39013">
        <v>0</v>
      </c>
      <c r="EN212" s="10" vm="32482">
        <v>2049</v>
      </c>
      <c r="EO212" s="10" vm="25633">
        <v>-1381</v>
      </c>
      <c r="EP212" s="10" vm="19043">
        <v>1457</v>
      </c>
      <c r="EQ212" s="10" vm="55205">
        <v>0</v>
      </c>
      <c r="ER212" s="10" vm="12273">
        <v>2371</v>
      </c>
      <c r="ES212" s="10" vm="5789">
        <v>-914</v>
      </c>
      <c r="ET212" s="10" vm="53456">
        <v>2160</v>
      </c>
      <c r="EU212" s="10" vm="38782">
        <v>562</v>
      </c>
      <c r="EV212" s="10" vm="32312">
        <v>2371</v>
      </c>
      <c r="EW212" s="10" vm="25402">
        <v>-773</v>
      </c>
      <c r="EX212" s="10" vm="18844">
        <v>464</v>
      </c>
      <c r="EY212" s="10" vm="52049">
        <v>240</v>
      </c>
      <c r="EZ212" s="10" vm="12060">
        <v>358</v>
      </c>
      <c r="FA212" s="10" vm="5573">
        <v>240</v>
      </c>
      <c r="FB212" s="10" vm="50322">
        <v>99516</v>
      </c>
      <c r="FC212" s="10" vm="38557">
        <v>0</v>
      </c>
      <c r="FD212" s="10" vm="32077">
        <v>99516</v>
      </c>
      <c r="FE212" s="10" vm="25174">
        <v>1973</v>
      </c>
      <c r="FF212" s="10" vm="18624">
        <v>813</v>
      </c>
      <c r="FG212" s="10" vm="48535">
        <v>0</v>
      </c>
      <c r="FH212" s="10" vm="11896">
        <v>-421</v>
      </c>
      <c r="FI212" s="10" vm="5364">
        <v>0</v>
      </c>
      <c r="FJ212" s="10" vm="46957">
        <v>-184</v>
      </c>
      <c r="FK212" s="10" vm="38345">
        <v>0</v>
      </c>
      <c r="FL212" s="10" vm="31848">
        <v>101697</v>
      </c>
      <c r="FM212" s="10" vm="24938">
        <v>18221</v>
      </c>
      <c r="FN212" s="10" vm="64085">
        <v>1585</v>
      </c>
      <c r="FO212" s="10" vm="45235">
        <v>0</v>
      </c>
      <c r="FP212" s="10" vm="11677">
        <v>0</v>
      </c>
      <c r="FQ212" s="10" vm="5149">
        <v>-190</v>
      </c>
      <c r="FR212" s="10" vm="43485">
        <v>0</v>
      </c>
      <c r="FS212" s="10" vm="38115">
        <v>0</v>
      </c>
      <c r="FT212" s="10" vm="31614">
        <v>19616</v>
      </c>
      <c r="FU212" s="10" vm="24714">
        <v>82081</v>
      </c>
      <c r="FV212" s="10" vm="18241">
        <v>81295</v>
      </c>
      <c r="FW212" s="81" vm="54990">
        <v>13385</v>
      </c>
      <c r="FX212" s="81" vm="11467">
        <v>55</v>
      </c>
      <c r="FY212" s="81" vm="62929">
        <v>0</v>
      </c>
      <c r="FZ212" s="81" vm="53239">
        <v>219</v>
      </c>
      <c r="GA212" s="81" vm="37901">
        <v>13659</v>
      </c>
      <c r="GB212" s="10" vm="64551">
        <v>126</v>
      </c>
      <c r="GC212" s="10" vm="24484">
        <v>96</v>
      </c>
      <c r="GD212" s="10" vm="18020">
        <v>30</v>
      </c>
      <c r="GE212" s="10" vm="51822">
        <v>331</v>
      </c>
      <c r="GF212" s="10" vm="11247">
        <v>74</v>
      </c>
      <c r="GG212" s="10" vm="4781">
        <v>257</v>
      </c>
      <c r="GH212" s="10" vm="50107">
        <v>0</v>
      </c>
      <c r="GI212" s="10" vm="37674">
        <v>0</v>
      </c>
      <c r="GJ212" s="10" vm="31166">
        <v>0</v>
      </c>
      <c r="GK212" s="10" vm="24258">
        <v>0</v>
      </c>
      <c r="GL212" s="10" vm="17803">
        <v>0</v>
      </c>
      <c r="GM212" s="10" vm="48317">
        <v>0</v>
      </c>
      <c r="GN212" s="10" vm="11029">
        <v>0</v>
      </c>
      <c r="GO212" s="10" vm="4565">
        <v>0</v>
      </c>
      <c r="GP212" s="10" vm="46732">
        <v>0</v>
      </c>
      <c r="GQ212" s="10" vm="37452">
        <v>80</v>
      </c>
      <c r="GR212" s="10" vm="30932">
        <v>1</v>
      </c>
      <c r="GS212" s="10" vm="24033">
        <v>79</v>
      </c>
      <c r="GT212" s="10" vm="17583">
        <v>537</v>
      </c>
      <c r="GU212" s="10" vm="45029">
        <v>171</v>
      </c>
      <c r="GV212" s="10" vm="10826">
        <v>366</v>
      </c>
      <c r="GW212" s="10" vm="4347">
        <v>0</v>
      </c>
      <c r="GX212" s="81" vm="43267">
        <v>0</v>
      </c>
      <c r="GY212" s="10" vm="37232">
        <v>0</v>
      </c>
      <c r="GZ212" s="10" vm="30713">
        <v>0</v>
      </c>
      <c r="HA212" s="10" vm="23804">
        <v>0</v>
      </c>
      <c r="HB212" s="10" vm="17364">
        <v>0</v>
      </c>
      <c r="HC212" s="81" vm="54765">
        <v>0</v>
      </c>
      <c r="HD212" s="81" vm="10609">
        <v>0</v>
      </c>
      <c r="HE212" s="10" vm="4129">
        <v>0</v>
      </c>
      <c r="HF212" s="10" vm="53005">
        <v>415</v>
      </c>
      <c r="HG212" s="10" vm="37012">
        <v>422</v>
      </c>
      <c r="HH212" s="10" vm="30535">
        <v>500</v>
      </c>
      <c r="HI212" s="10" vm="23580">
        <v>0</v>
      </c>
      <c r="HJ212" s="10" vm="17155">
        <v>911</v>
      </c>
      <c r="HK212" s="10" vm="51606">
        <v>8</v>
      </c>
      <c r="HL212" s="10" vm="10394">
        <v>0</v>
      </c>
      <c r="HM212" s="10" vm="3913">
        <v>0</v>
      </c>
      <c r="HN212" s="10" vm="49887">
        <v>219</v>
      </c>
      <c r="HO212" s="10" vm="36788">
        <v>2475</v>
      </c>
      <c r="HP212" s="10" vm="30302">
        <v>33</v>
      </c>
      <c r="HQ212" s="10" vm="23347">
        <v>792</v>
      </c>
      <c r="HR212" s="10" vm="16936">
        <v>825</v>
      </c>
      <c r="HS212" s="10" vm="48155">
        <v>0</v>
      </c>
      <c r="HT212" s="10" vm="10189">
        <v>0</v>
      </c>
      <c r="HU212" s="10" vm="3699">
        <v>0</v>
      </c>
      <c r="HV212" s="10" vm="46514">
        <v>1641</v>
      </c>
      <c r="HW212" s="10" vm="36558">
        <v>47</v>
      </c>
      <c r="HX212" s="10" vm="30067">
        <v>0</v>
      </c>
      <c r="HY212" s="10" vm="23114">
        <v>47</v>
      </c>
      <c r="HZ212" s="10" vm="16718">
        <v>0</v>
      </c>
      <c r="IA212" s="10" vm="44805">
        <v>0</v>
      </c>
      <c r="IB212" s="10" vm="9969">
        <v>0</v>
      </c>
      <c r="IC212" s="10" vm="3481">
        <v>1735</v>
      </c>
      <c r="ID212" s="10" vm="43045">
        <v>1</v>
      </c>
      <c r="IE212" s="10" vm="36343">
        <v>1</v>
      </c>
      <c r="IF212" s="10" vm="29834">
        <v>0</v>
      </c>
      <c r="IG212" s="10" vm="22891">
        <v>2</v>
      </c>
      <c r="IH212" s="10" vm="16499">
        <v>813</v>
      </c>
      <c r="II212" s="10" vm="54551">
        <v>1909</v>
      </c>
      <c r="IJ212" s="10" vm="9753">
        <v>0</v>
      </c>
      <c r="IK212" s="10" vm="3259">
        <v>30</v>
      </c>
      <c r="IL212" s="10" vm="52787">
        <v>-7</v>
      </c>
      <c r="IM212" s="10" vm="36113">
        <v>0</v>
      </c>
      <c r="IN212" s="10" vm="29599">
        <v>2387</v>
      </c>
      <c r="IO212" s="81" vm="22714">
        <v>2387</v>
      </c>
      <c r="IP212" s="10" vm="16283">
        <v>0</v>
      </c>
      <c r="IQ212" s="10" vm="51433">
        <v>0</v>
      </c>
      <c r="IR212" s="10" vm="9550">
        <v>0</v>
      </c>
      <c r="IS212" s="81" vm="3039">
        <v>100</v>
      </c>
      <c r="IT212" s="10" vm="49662">
        <v>100</v>
      </c>
    </row>
    <row r="213" spans="1:254" x14ac:dyDescent="0.25">
      <c r="A213" s="8" t="s">
        <v>146</v>
      </c>
      <c r="B213" s="8" t="s">
        <v>147</v>
      </c>
      <c r="C213" s="89">
        <v>44651</v>
      </c>
      <c r="D213" s="76" vm="16076">
        <v>12</v>
      </c>
      <c r="E213" s="10" vm="9328">
        <v>350215</v>
      </c>
      <c r="F213" s="10" vm="65551">
        <v>-275675</v>
      </c>
      <c r="G213" s="10" vm="42817">
        <v>-11524</v>
      </c>
      <c r="H213" s="10" vm="59754">
        <v>63016</v>
      </c>
      <c r="I213" s="10" vm="29367">
        <v>7562</v>
      </c>
      <c r="J213" s="10" vm="63554">
        <v>70578</v>
      </c>
      <c r="K213" s="10" vm="46337">
        <v>0</v>
      </c>
      <c r="L213" s="10" vm="15856">
        <v>0</v>
      </c>
      <c r="M213" s="10" vm="9110">
        <v>0</v>
      </c>
      <c r="N213" s="10" vm="44588">
        <v>2486</v>
      </c>
      <c r="O213" s="10" vm="42592">
        <v>-37999</v>
      </c>
      <c r="P213" s="10" vm="35881">
        <v>133</v>
      </c>
      <c r="Q213" s="10" vm="64446">
        <v>67</v>
      </c>
      <c r="R213" s="10" vm="22491">
        <v>0</v>
      </c>
      <c r="S213" s="10" vm="56038">
        <v>0</v>
      </c>
      <c r="T213" s="10" vm="15640">
        <v>35265</v>
      </c>
      <c r="U213" s="10" vm="8894">
        <v>0</v>
      </c>
      <c r="V213" s="10" vm="54339">
        <v>35265</v>
      </c>
      <c r="W213" s="10" vm="42373">
        <v>0</v>
      </c>
      <c r="X213" s="10" vm="35645">
        <v>9962</v>
      </c>
      <c r="Y213" s="10" vm="29060">
        <v>8733</v>
      </c>
      <c r="Z213" s="10" vm="22270">
        <v>0</v>
      </c>
      <c r="AA213" s="10" vm="66145">
        <v>53960</v>
      </c>
      <c r="AB213" s="10" vm="15448">
        <v>228862</v>
      </c>
      <c r="AC213" s="10" vm="8684">
        <v>75594</v>
      </c>
      <c r="AD213" s="10" vm="51219">
        <v>304456</v>
      </c>
      <c r="AE213" s="10" vm="42151">
        <v>11165</v>
      </c>
      <c r="AF213" s="10" vm="35410">
        <v>0</v>
      </c>
      <c r="AG213" s="10" vm="28826">
        <v>11</v>
      </c>
      <c r="AH213" s="10" vm="22047">
        <v>0</v>
      </c>
      <c r="AI213" s="10" vm="49426">
        <v>315632</v>
      </c>
      <c r="AJ213" s="10" vm="15252">
        <v>26027</v>
      </c>
      <c r="AK213" s="10" vm="63273">
        <v>113091</v>
      </c>
      <c r="AL213" s="10" vm="47847">
        <v>56994</v>
      </c>
      <c r="AM213" s="10" vm="41932">
        <v>19607</v>
      </c>
      <c r="AN213" s="10" vm="35180">
        <v>13310</v>
      </c>
      <c r="AO213" s="10" vm="28601">
        <v>2845</v>
      </c>
      <c r="AP213" s="10" vm="21829">
        <v>0</v>
      </c>
      <c r="AQ213" s="10" vm="46116">
        <v>42662</v>
      </c>
      <c r="AR213" s="10" vm="15032">
        <v>7</v>
      </c>
      <c r="AS213" s="10" vm="8399">
        <v>0</v>
      </c>
      <c r="AT213" s="10" vm="44359">
        <v>274543</v>
      </c>
      <c r="AU213" s="10" vm="41724">
        <v>41089</v>
      </c>
      <c r="AV213" s="10" vm="34982">
        <v>7513</v>
      </c>
      <c r="AW213" s="10" vm="28375">
        <v>2210387</v>
      </c>
      <c r="AX213" s="10" vm="21621">
        <v>0</v>
      </c>
      <c r="AY213" s="10" vm="55845">
        <v>42257</v>
      </c>
      <c r="AZ213" s="10" vm="14814">
        <v>23152</v>
      </c>
      <c r="BA213" s="10" vm="8179">
        <v>204</v>
      </c>
      <c r="BB213" s="10" vm="54106">
        <v>1497</v>
      </c>
      <c r="BC213" s="10" vm="41494">
        <v>1285</v>
      </c>
      <c r="BD213" s="10" vm="34864">
        <v>0</v>
      </c>
      <c r="BE213" s="10" vm="28145">
        <v>93637</v>
      </c>
      <c r="BF213" s="10" vm="21416">
        <v>1989</v>
      </c>
      <c r="BG213" s="10" vm="52493">
        <v>2374408</v>
      </c>
      <c r="BH213" s="10" vm="14604">
        <v>17679</v>
      </c>
      <c r="BI213" s="10" vm="7966">
        <v>46187</v>
      </c>
      <c r="BJ213" s="10" vm="51000">
        <v>13486</v>
      </c>
      <c r="BK213" s="10" vm="41261">
        <v>45683</v>
      </c>
      <c r="BL213" s="10" vm="34631">
        <v>25237</v>
      </c>
      <c r="BM213" s="10" vm="27915">
        <v>148272</v>
      </c>
      <c r="BN213" s="10" vm="21193">
        <v>43200</v>
      </c>
      <c r="BO213" s="10" vm="49197">
        <v>0</v>
      </c>
      <c r="BP213" s="10" vm="14406">
        <v>11164</v>
      </c>
      <c r="BQ213" s="10" vm="7770">
        <v>108845</v>
      </c>
      <c r="BR213" s="10" vm="47622">
        <v>163209</v>
      </c>
      <c r="BS213" s="10" vm="41038">
        <v>-14937</v>
      </c>
      <c r="BT213" s="10" vm="34402">
        <v>2359471</v>
      </c>
      <c r="BU213" s="10" vm="27688">
        <v>940346</v>
      </c>
      <c r="BV213" s="10" vm="20975">
        <v>0</v>
      </c>
      <c r="BW213" s="10" vm="45890">
        <v>1321</v>
      </c>
      <c r="BX213" s="10" vm="14189">
        <v>733367</v>
      </c>
      <c r="BY213" s="10" vm="7614">
        <v>204</v>
      </c>
      <c r="BZ213" s="10" vm="44141">
        <v>2702</v>
      </c>
      <c r="CA213" s="10" vm="40827">
        <v>25180</v>
      </c>
      <c r="CB213" s="10" vm="64784">
        <v>1703120</v>
      </c>
      <c r="CC213" s="10" vm="27461">
        <v>19451</v>
      </c>
      <c r="CD213" s="10" vm="20760">
        <v>1442</v>
      </c>
      <c r="CE213" s="10" vm="55638">
        <v>635458</v>
      </c>
      <c r="CF213" s="10" vm="13972">
        <v>636936</v>
      </c>
      <c r="CG213" s="10" vm="7399">
        <v>10</v>
      </c>
      <c r="CH213" s="10" vm="53889">
        <v>1372</v>
      </c>
      <c r="CI213" s="10" vm="40593">
        <v>-3973</v>
      </c>
      <c r="CJ213" s="10" vm="34027">
        <v>1113</v>
      </c>
      <c r="CK213" s="10" vm="27237">
        <v>635458</v>
      </c>
      <c r="CL213" s="10" vm="20560">
        <v>12901</v>
      </c>
      <c r="CM213" s="10" vm="65916">
        <v>11524</v>
      </c>
      <c r="CN213" s="10" vm="13757">
        <v>0</v>
      </c>
      <c r="CO213" s="10" vm="7184">
        <v>1377</v>
      </c>
      <c r="CP213" s="10" vm="50771">
        <v>0</v>
      </c>
      <c r="CQ213" s="10" vm="40363">
        <v>0</v>
      </c>
      <c r="CR213" s="10" vm="33793">
        <v>0</v>
      </c>
      <c r="CS213" s="10" vm="27003">
        <v>0</v>
      </c>
      <c r="CT213" s="10" vm="20339">
        <v>0</v>
      </c>
      <c r="CU213" s="10" vm="48974">
        <v>0</v>
      </c>
      <c r="CV213" s="10" vm="13556">
        <v>0</v>
      </c>
      <c r="CW213" s="10" vm="6976">
        <v>0</v>
      </c>
      <c r="CX213" s="10" vm="47400">
        <v>0</v>
      </c>
      <c r="CY213" s="10" vm="40136">
        <v>0</v>
      </c>
      <c r="CZ213" s="10" vm="33560">
        <v>542</v>
      </c>
      <c r="DA213" s="10" vm="26779">
        <v>-542</v>
      </c>
      <c r="DB213" s="81" vm="20120">
        <v>3031</v>
      </c>
      <c r="DC213" s="81" vm="45669">
        <v>0</v>
      </c>
      <c r="DD213" s="81" vm="13336">
        <v>0</v>
      </c>
      <c r="DE213" s="81" vm="6807">
        <v>3031</v>
      </c>
      <c r="DF213" s="10" vm="43919">
        <v>15774</v>
      </c>
      <c r="DG213" s="10" vm="39920">
        <v>0</v>
      </c>
      <c r="DH213" s="10" vm="33340">
        <v>-204</v>
      </c>
      <c r="DI213" s="10" vm="26545">
        <v>15978</v>
      </c>
      <c r="DJ213" s="10" vm="19902">
        <v>31706</v>
      </c>
      <c r="DK213" s="10" vm="55421">
        <v>11524</v>
      </c>
      <c r="DL213" s="10" vm="13116">
        <v>338</v>
      </c>
      <c r="DM213" s="10" vm="6590">
        <v>19844</v>
      </c>
      <c r="DN213" s="10" vm="53668">
        <v>0</v>
      </c>
      <c r="DO213" s="10" vm="39690">
        <v>0</v>
      </c>
      <c r="DP213" s="10" vm="33171">
        <v>0</v>
      </c>
      <c r="DQ213" s="10" vm="26315">
        <v>0</v>
      </c>
      <c r="DR213" s="10" vm="19699">
        <v>0</v>
      </c>
      <c r="DS213" s="10" vm="52210">
        <v>0</v>
      </c>
      <c r="DT213" s="10" vm="12908">
        <v>0</v>
      </c>
      <c r="DU213" s="10" vm="6374">
        <v>0</v>
      </c>
      <c r="DV213" s="10" vm="50548">
        <v>0</v>
      </c>
      <c r="DW213" s="10" vm="39459">
        <v>0</v>
      </c>
      <c r="DX213" s="10" vm="32936">
        <v>0</v>
      </c>
      <c r="DY213" s="10" vm="26092">
        <v>0</v>
      </c>
      <c r="DZ213" s="10" vm="19477">
        <v>2877</v>
      </c>
      <c r="EA213" s="10" vm="48748">
        <v>0</v>
      </c>
      <c r="EB213" s="10" vm="12706">
        <v>794</v>
      </c>
      <c r="EC213" s="10" vm="6166">
        <v>2083</v>
      </c>
      <c r="ED213" s="10" vm="47179">
        <v>0</v>
      </c>
      <c r="EE213" s="10" vm="39235">
        <v>0</v>
      </c>
      <c r="EF213" s="10" vm="32705">
        <v>0</v>
      </c>
      <c r="EG213" s="10" vm="25866">
        <v>0</v>
      </c>
      <c r="EH213" s="81" vm="19263">
        <v>0</v>
      </c>
      <c r="EI213" s="81" vm="45444">
        <v>0</v>
      </c>
      <c r="EJ213" s="81" vm="12488">
        <v>0</v>
      </c>
      <c r="EK213" s="81" vm="6001">
        <v>0</v>
      </c>
      <c r="EL213" s="10" vm="43702">
        <v>0</v>
      </c>
      <c r="EM213" s="10" vm="39020">
        <v>0</v>
      </c>
      <c r="EN213" s="10" vm="64622">
        <v>0</v>
      </c>
      <c r="EO213" s="10" vm="25636">
        <v>0</v>
      </c>
      <c r="EP213" s="10" vm="64114">
        <v>2877</v>
      </c>
      <c r="EQ213" s="10" vm="55198">
        <v>0</v>
      </c>
      <c r="ER213" s="10" vm="12269">
        <v>794</v>
      </c>
      <c r="ES213" s="10" vm="5786">
        <v>2083</v>
      </c>
      <c r="ET213" s="10" vm="53452">
        <v>34583</v>
      </c>
      <c r="EU213" s="10" vm="38787">
        <v>11524</v>
      </c>
      <c r="EV213" s="10" vm="32315">
        <v>1132</v>
      </c>
      <c r="EW213" s="10" vm="25405">
        <v>21927</v>
      </c>
      <c r="EX213" s="10" vm="18849">
        <v>19639</v>
      </c>
      <c r="EY213" s="10" vm="52042">
        <v>5993</v>
      </c>
      <c r="EZ213" s="10" vm="12057">
        <v>4256</v>
      </c>
      <c r="FA213" s="10" vm="5570">
        <v>5993</v>
      </c>
      <c r="FB213" s="10" vm="50318">
        <v>2603539</v>
      </c>
      <c r="FC213" s="10" vm="38564">
        <v>0</v>
      </c>
      <c r="FD213" s="10" vm="32080">
        <v>2603539</v>
      </c>
      <c r="FE213" s="10" vm="25177">
        <v>131492</v>
      </c>
      <c r="FF213" s="10" vm="18627">
        <v>37815</v>
      </c>
      <c r="FG213" s="10" vm="48529">
        <v>0</v>
      </c>
      <c r="FH213" s="10" vm="11892">
        <v>-45917</v>
      </c>
      <c r="FI213" s="10" vm="5361">
        <v>0</v>
      </c>
      <c r="FJ213" s="10" vm="46954">
        <v>0</v>
      </c>
      <c r="FK213" s="10" vm="38352">
        <v>0</v>
      </c>
      <c r="FL213" s="10" vm="31851">
        <v>2726929</v>
      </c>
      <c r="FM213" s="10" vm="24941">
        <v>506434</v>
      </c>
      <c r="FN213" s="10" vm="18412">
        <v>40715</v>
      </c>
      <c r="FO213" s="10" vm="45231">
        <v>7</v>
      </c>
      <c r="FP213" s="10" vm="11675">
        <v>0</v>
      </c>
      <c r="FQ213" s="10" vm="5146">
        <v>-30614</v>
      </c>
      <c r="FR213" s="10" vm="43482">
        <v>0</v>
      </c>
      <c r="FS213" s="10" vm="38119">
        <v>0</v>
      </c>
      <c r="FT213" s="10" vm="31617">
        <v>516542</v>
      </c>
      <c r="FU213" s="10" vm="24717">
        <v>2210387</v>
      </c>
      <c r="FV213" s="10" vm="18245">
        <v>2097105</v>
      </c>
      <c r="FW213" s="81" vm="54986">
        <v>1364</v>
      </c>
      <c r="FX213" s="81" vm="11463">
        <v>0</v>
      </c>
      <c r="FY213" s="81" vm="4941">
        <v>0</v>
      </c>
      <c r="FZ213" s="81" vm="53235">
        <v>133</v>
      </c>
      <c r="GA213" s="81" vm="37905">
        <v>1497</v>
      </c>
      <c r="GB213" s="10" vm="31386">
        <v>5670</v>
      </c>
      <c r="GC213" s="10" vm="24487">
        <v>3662</v>
      </c>
      <c r="GD213" s="10" vm="18025">
        <v>2008</v>
      </c>
      <c r="GE213" s="10" vm="51820">
        <v>1899</v>
      </c>
      <c r="GF213" s="10" vm="11244">
        <v>853</v>
      </c>
      <c r="GG213" s="10" vm="4778">
        <v>1046</v>
      </c>
      <c r="GH213" s="10" vm="50104">
        <v>4883</v>
      </c>
      <c r="GI213" s="10" vm="37684">
        <v>1352</v>
      </c>
      <c r="GJ213" s="10" vm="31170">
        <v>3531</v>
      </c>
      <c r="GK213" s="10" vm="24261">
        <v>40</v>
      </c>
      <c r="GL213" s="10" vm="17809">
        <v>0</v>
      </c>
      <c r="GM213" s="10" vm="65635">
        <v>40</v>
      </c>
      <c r="GN213" s="10" vm="11027">
        <v>5984</v>
      </c>
      <c r="GO213" s="10" vm="4563">
        <v>5047</v>
      </c>
      <c r="GP213" s="10" vm="46729">
        <v>937</v>
      </c>
      <c r="GQ213" s="10" vm="37462">
        <v>0</v>
      </c>
      <c r="GR213" s="10" vm="30936">
        <v>0</v>
      </c>
      <c r="GS213" s="10" vm="24036">
        <v>0</v>
      </c>
      <c r="GT213" s="10" vm="17588">
        <v>18476</v>
      </c>
      <c r="GU213" s="10" vm="45020">
        <v>10914</v>
      </c>
      <c r="GV213" s="10" vm="10823">
        <v>7562</v>
      </c>
      <c r="GW213" s="10" vm="4345">
        <v>9018</v>
      </c>
      <c r="GX213" s="81" vm="43265">
        <v>0</v>
      </c>
      <c r="GY213" s="10" vm="37239">
        <v>0</v>
      </c>
      <c r="GZ213" s="10" vm="30715">
        <v>0</v>
      </c>
      <c r="HA213" s="10" vm="23807">
        <v>3494</v>
      </c>
      <c r="HB213" s="10" vm="64026">
        <v>0</v>
      </c>
      <c r="HC213" s="81" vm="54759">
        <v>12725</v>
      </c>
      <c r="HD213" s="81" vm="10606">
        <v>0</v>
      </c>
      <c r="HE213" s="10" vm="4127">
        <v>25237</v>
      </c>
      <c r="HF213" s="10" vm="53002">
        <v>8846</v>
      </c>
      <c r="HG213" s="10" vm="37018">
        <v>11651</v>
      </c>
      <c r="HH213" s="10" vm="30539">
        <v>25222</v>
      </c>
      <c r="HI213" s="10" vm="23583">
        <v>2845</v>
      </c>
      <c r="HJ213" s="10" vm="17159">
        <v>43669</v>
      </c>
      <c r="HK213" s="10" vm="51601">
        <v>80</v>
      </c>
      <c r="HL213" s="10" vm="10391">
        <v>0</v>
      </c>
      <c r="HM213" s="10" vm="3910">
        <v>1622</v>
      </c>
      <c r="HN213" s="10" vm="49883">
        <v>14910</v>
      </c>
      <c r="HO213" s="10" vm="36794">
        <v>108845</v>
      </c>
      <c r="HP213" s="10" vm="30305">
        <v>4183</v>
      </c>
      <c r="HQ213" s="10" vm="23350">
        <v>20997</v>
      </c>
      <c r="HR213" s="10" vm="16939">
        <v>25180</v>
      </c>
      <c r="HS213" s="10" vm="48150">
        <v>1442</v>
      </c>
      <c r="HT213" s="10" vm="10186">
        <v>0</v>
      </c>
      <c r="HU213" s="10" vm="3696">
        <v>1442</v>
      </c>
      <c r="HV213" s="10" vm="46512">
        <v>35609</v>
      </c>
      <c r="HW213" s="10" vm="36564">
        <v>1730</v>
      </c>
      <c r="HX213" s="10" vm="30070">
        <v>0</v>
      </c>
      <c r="HY213" s="10" vm="23117">
        <v>660</v>
      </c>
      <c r="HZ213" s="10" vm="16721">
        <v>0</v>
      </c>
      <c r="IA213" s="10" vm="44799">
        <v>0</v>
      </c>
      <c r="IB213" s="10" vm="9967">
        <v>0</v>
      </c>
      <c r="IC213" s="10" vm="3478">
        <v>37999</v>
      </c>
      <c r="ID213" s="10" vm="43042">
        <v>708</v>
      </c>
      <c r="IE213" s="10" vm="36347">
        <v>970</v>
      </c>
      <c r="IF213" s="10" vm="29837">
        <v>0</v>
      </c>
      <c r="IG213" s="10" vm="22894">
        <v>1678</v>
      </c>
      <c r="IH213" s="10" vm="16505">
        <v>37815</v>
      </c>
      <c r="II213" s="10" vm="54548">
        <v>48584</v>
      </c>
      <c r="IJ213" s="10" vm="9751">
        <v>-83</v>
      </c>
      <c r="IK213" s="10" vm="3257">
        <v>859</v>
      </c>
      <c r="IL213" s="10" vm="52784">
        <v>-260</v>
      </c>
      <c r="IM213" s="10" vm="36117">
        <v>598</v>
      </c>
      <c r="IN213" s="10" vm="29603">
        <v>52165</v>
      </c>
      <c r="IO213" s="81" vm="22718">
        <v>53802</v>
      </c>
      <c r="IP213" s="10" vm="16289">
        <v>0</v>
      </c>
      <c r="IQ213" s="10" vm="51431">
        <v>0</v>
      </c>
      <c r="IR213" s="10" vm="9548">
        <v>2</v>
      </c>
      <c r="IS213" s="81" vm="3037">
        <v>354</v>
      </c>
      <c r="IT213" s="10" vm="49659">
        <v>354</v>
      </c>
    </row>
    <row r="214" spans="1:254" x14ac:dyDescent="0.25">
      <c r="A214" s="8" t="s">
        <v>231</v>
      </c>
      <c r="B214" s="8" t="s">
        <v>232</v>
      </c>
      <c r="C214" s="89">
        <v>44651</v>
      </c>
      <c r="D214" s="76" vm="16080">
        <v>12</v>
      </c>
      <c r="E214" s="10" vm="9332">
        <v>108980</v>
      </c>
      <c r="F214" s="10" vm="65554">
        <v>-70623</v>
      </c>
      <c r="G214" s="10" vm="42806">
        <v>-19100</v>
      </c>
      <c r="H214" s="10" vm="59752">
        <v>19257</v>
      </c>
      <c r="I214" s="10" vm="29364">
        <v>5714</v>
      </c>
      <c r="J214" s="10" vm="63551">
        <v>24971</v>
      </c>
      <c r="K214" s="10" vm="46346">
        <v>0</v>
      </c>
      <c r="L214" s="10" vm="15859">
        <v>0</v>
      </c>
      <c r="M214" s="10" vm="9114">
        <v>0</v>
      </c>
      <c r="N214" s="10" vm="44591">
        <v>381</v>
      </c>
      <c r="O214" s="10" vm="42585">
        <v>-12604</v>
      </c>
      <c r="P214" s="10" vm="35879">
        <v>187</v>
      </c>
      <c r="Q214" s="10" vm="64443">
        <v>-110</v>
      </c>
      <c r="R214" s="10" vm="22487">
        <v>0</v>
      </c>
      <c r="S214" s="10" vm="66336">
        <v>0</v>
      </c>
      <c r="T214" s="10" vm="15643">
        <v>12825</v>
      </c>
      <c r="U214" s="10" vm="8897">
        <v>-898</v>
      </c>
      <c r="V214" s="10" vm="54344">
        <v>11927</v>
      </c>
      <c r="W214" s="10" vm="42369">
        <v>0</v>
      </c>
      <c r="X214" s="10" vm="35643">
        <v>10254</v>
      </c>
      <c r="Y214" s="10" vm="29058">
        <v>0</v>
      </c>
      <c r="Z214" s="10" vm="22267">
        <v>898</v>
      </c>
      <c r="AA214" s="10" vm="66151">
        <v>23079</v>
      </c>
      <c r="AB214" s="10" vm="15452">
        <v>39882</v>
      </c>
      <c r="AC214" s="10" vm="8687">
        <v>1778</v>
      </c>
      <c r="AD214" s="10" vm="51224">
        <v>41660</v>
      </c>
      <c r="AE214" s="10" vm="42145">
        <v>2161</v>
      </c>
      <c r="AF214" s="10" vm="35408">
        <v>0</v>
      </c>
      <c r="AG214" s="10" vm="28824">
        <v>0</v>
      </c>
      <c r="AH214" s="10" vm="22044">
        <v>0</v>
      </c>
      <c r="AI214" s="10" vm="49432">
        <v>43821</v>
      </c>
      <c r="AJ214" s="10" vm="15255">
        <v>11098</v>
      </c>
      <c r="AK214" s="10" vm="63275">
        <v>2896</v>
      </c>
      <c r="AL214" s="10" vm="47850">
        <v>6375</v>
      </c>
      <c r="AM214" s="10" vm="41927">
        <v>1037</v>
      </c>
      <c r="AN214" s="10" vm="35178">
        <v>3831</v>
      </c>
      <c r="AO214" s="10" vm="28599">
        <v>248</v>
      </c>
      <c r="AP214" s="10" vm="21827">
        <v>0</v>
      </c>
      <c r="AQ214" s="10" vm="46124">
        <v>6518</v>
      </c>
      <c r="AR214" s="10" vm="15036">
        <v>0</v>
      </c>
      <c r="AS214" s="10" vm="8403">
        <v>180</v>
      </c>
      <c r="AT214" s="10" vm="44363">
        <v>32183</v>
      </c>
      <c r="AU214" s="10" vm="41721">
        <v>11638</v>
      </c>
      <c r="AV214" s="10" vm="34980">
        <v>225</v>
      </c>
      <c r="AW214" s="10" vm="28373">
        <v>639517</v>
      </c>
      <c r="AX214" s="10" vm="64190">
        <v>0</v>
      </c>
      <c r="AY214" s="10" vm="55848">
        <v>11018</v>
      </c>
      <c r="AZ214" s="10" vm="14817">
        <v>89</v>
      </c>
      <c r="BA214" s="10" vm="8183">
        <v>30300</v>
      </c>
      <c r="BB214" s="10" vm="54111">
        <v>51646</v>
      </c>
      <c r="BC214" s="10" vm="41491">
        <v>0</v>
      </c>
      <c r="BD214" s="10" vm="34862">
        <v>0</v>
      </c>
      <c r="BE214" s="10" vm="28143">
        <v>0</v>
      </c>
      <c r="BF214" s="10" vm="21413">
        <v>0</v>
      </c>
      <c r="BG214" s="10" vm="52494">
        <v>732570</v>
      </c>
      <c r="BH214" s="10" vm="14607">
        <v>24880</v>
      </c>
      <c r="BI214" s="10" vm="7969">
        <v>1633</v>
      </c>
      <c r="BJ214" s="10" vm="51005">
        <v>15508</v>
      </c>
      <c r="BK214" s="10" vm="41252">
        <v>3396</v>
      </c>
      <c r="BL214" s="10" vm="34629">
        <v>12338</v>
      </c>
      <c r="BM214" s="10" vm="27913">
        <v>57755</v>
      </c>
      <c r="BN214" s="10" vm="21190">
        <v>16868</v>
      </c>
      <c r="BO214" s="10" vm="49207">
        <v>0</v>
      </c>
      <c r="BP214" s="10" vm="14409">
        <v>2260</v>
      </c>
      <c r="BQ214" s="10" vm="7774">
        <v>42436</v>
      </c>
      <c r="BR214" s="10" vm="47626">
        <v>61564</v>
      </c>
      <c r="BS214" s="10" vm="41028">
        <v>-3809</v>
      </c>
      <c r="BT214" s="10" vm="34400">
        <v>728761</v>
      </c>
      <c r="BU214" s="10" vm="27686">
        <v>273480</v>
      </c>
      <c r="BV214" s="10" vm="20973">
        <v>0</v>
      </c>
      <c r="BW214" s="10" vm="45900">
        <v>0</v>
      </c>
      <c r="BX214" s="10" vm="14193">
        <v>241670</v>
      </c>
      <c r="BY214" s="10" vm="7618">
        <v>25191</v>
      </c>
      <c r="BZ214" s="10" vm="44144">
        <v>0</v>
      </c>
      <c r="CA214" s="10" vm="40821">
        <v>9548</v>
      </c>
      <c r="CB214" s="10" vm="34191">
        <v>549889</v>
      </c>
      <c r="CC214" s="10" vm="27459">
        <v>17866</v>
      </c>
      <c r="CD214" s="10" vm="20757">
        <v>8058</v>
      </c>
      <c r="CE214" s="10" vm="55647">
        <v>152948</v>
      </c>
      <c r="CF214" s="10" vm="13975">
        <v>152948</v>
      </c>
      <c r="CG214" s="10" vm="7403">
        <v>0</v>
      </c>
      <c r="CH214" s="10" vm="53893">
        <v>0</v>
      </c>
      <c r="CI214" s="10" vm="40588">
        <v>0</v>
      </c>
      <c r="CJ214" s="10" vm="34025">
        <v>0</v>
      </c>
      <c r="CK214" s="10" vm="27235">
        <v>152948</v>
      </c>
      <c r="CL214" s="10" vm="20557">
        <v>17162</v>
      </c>
      <c r="CM214" s="10" vm="65918">
        <v>13354</v>
      </c>
      <c r="CN214" s="10" vm="13760">
        <v>390</v>
      </c>
      <c r="CO214" s="10" vm="7188">
        <v>3418</v>
      </c>
      <c r="CP214" s="10" vm="50775">
        <v>0</v>
      </c>
      <c r="CQ214" s="10" vm="40358">
        <v>0</v>
      </c>
      <c r="CR214" s="10" vm="33791">
        <v>0</v>
      </c>
      <c r="CS214" s="10" vm="27001">
        <v>0</v>
      </c>
      <c r="CT214" s="10" vm="20336">
        <v>105</v>
      </c>
      <c r="CU214" s="10" vm="48981">
        <v>0</v>
      </c>
      <c r="CV214" s="10" vm="13559">
        <v>609</v>
      </c>
      <c r="CW214" s="10" vm="6980">
        <v>-504</v>
      </c>
      <c r="CX214" s="10" vm="47404">
        <v>0</v>
      </c>
      <c r="CY214" s="10" vm="40129">
        <v>0</v>
      </c>
      <c r="CZ214" s="10" vm="33558">
        <v>0</v>
      </c>
      <c r="DA214" s="10" vm="26777">
        <v>0</v>
      </c>
      <c r="DB214" s="81" vm="20118">
        <v>0</v>
      </c>
      <c r="DC214" s="81" vm="45677">
        <v>0</v>
      </c>
      <c r="DD214" s="81" vm="13340">
        <v>0</v>
      </c>
      <c r="DE214" s="81" vm="6811">
        <v>0</v>
      </c>
      <c r="DF214" s="10" vm="43924">
        <v>30553</v>
      </c>
      <c r="DG214" s="10" vm="39917">
        <v>0</v>
      </c>
      <c r="DH214" s="10" vm="33338">
        <v>30394</v>
      </c>
      <c r="DI214" s="10" vm="26543">
        <v>159</v>
      </c>
      <c r="DJ214" s="10" vm="19898">
        <v>47820</v>
      </c>
      <c r="DK214" s="10" vm="55425">
        <v>13354</v>
      </c>
      <c r="DL214" s="10" vm="13120">
        <v>31393</v>
      </c>
      <c r="DM214" s="10" vm="6594">
        <v>3073</v>
      </c>
      <c r="DN214" s="10" vm="53674">
        <v>8843</v>
      </c>
      <c r="DO214" s="10" vm="39687">
        <v>5746</v>
      </c>
      <c r="DP214" s="10" vm="33169">
        <v>20</v>
      </c>
      <c r="DQ214" s="10" vm="26313">
        <v>3077</v>
      </c>
      <c r="DR214" s="10" vm="19696">
        <v>0</v>
      </c>
      <c r="DS214" s="10" vm="52212">
        <v>0</v>
      </c>
      <c r="DT214" s="10" vm="63867">
        <v>0</v>
      </c>
      <c r="DU214" s="10" vm="6378">
        <v>0</v>
      </c>
      <c r="DV214" s="10" vm="50554">
        <v>0</v>
      </c>
      <c r="DW214" s="10" vm="39450">
        <v>0</v>
      </c>
      <c r="DX214" s="10" vm="32934">
        <v>0</v>
      </c>
      <c r="DY214" s="10" vm="26090">
        <v>0</v>
      </c>
      <c r="DZ214" s="10" vm="19474">
        <v>3185</v>
      </c>
      <c r="EA214" s="10" vm="48759">
        <v>0</v>
      </c>
      <c r="EB214" s="10" vm="12710">
        <v>2175</v>
      </c>
      <c r="EC214" s="10" vm="6169">
        <v>1010</v>
      </c>
      <c r="ED214" s="10" vm="47184">
        <v>0</v>
      </c>
      <c r="EE214" s="10" vm="39227">
        <v>0</v>
      </c>
      <c r="EF214" s="10" vm="32703">
        <v>0</v>
      </c>
      <c r="EG214" s="10" vm="25864">
        <v>0</v>
      </c>
      <c r="EH214" s="81" vm="19261">
        <v>0</v>
      </c>
      <c r="EI214" s="81" vm="45454">
        <v>0</v>
      </c>
      <c r="EJ214" s="81" vm="12493">
        <v>0</v>
      </c>
      <c r="EK214" s="81" vm="6005">
        <v>0</v>
      </c>
      <c r="EL214" s="10" vm="43706">
        <v>5311</v>
      </c>
      <c r="EM214" s="10" vm="39014">
        <v>0</v>
      </c>
      <c r="EN214" s="10" vm="32483">
        <v>4852</v>
      </c>
      <c r="EO214" s="10" vm="25634">
        <v>459</v>
      </c>
      <c r="EP214" s="10" vm="19044">
        <v>17339</v>
      </c>
      <c r="EQ214" s="10" vm="55206">
        <v>5746</v>
      </c>
      <c r="ER214" s="10" vm="12274">
        <v>7047</v>
      </c>
      <c r="ES214" s="10" vm="5790">
        <v>4546</v>
      </c>
      <c r="ET214" s="10" vm="53457">
        <v>65159</v>
      </c>
      <c r="EU214" s="10" vm="38783">
        <v>19100</v>
      </c>
      <c r="EV214" s="10" vm="32313">
        <v>38440</v>
      </c>
      <c r="EW214" s="10" vm="25403">
        <v>7619</v>
      </c>
      <c r="EX214" s="10" vm="18845">
        <v>1770</v>
      </c>
      <c r="EY214" s="10" vm="52050">
        <v>279</v>
      </c>
      <c r="EZ214" s="10" vm="12061">
        <v>598</v>
      </c>
      <c r="FA214" s="10" vm="5574">
        <v>279</v>
      </c>
      <c r="FB214" s="10" vm="50323">
        <v>669264</v>
      </c>
      <c r="FC214" s="10" vm="38558">
        <v>0</v>
      </c>
      <c r="FD214" s="10" vm="32078">
        <v>669264</v>
      </c>
      <c r="FE214" s="10" vm="25175">
        <v>48808</v>
      </c>
      <c r="FF214" s="10" vm="18625">
        <v>1234</v>
      </c>
      <c r="FG214" s="10" vm="48536">
        <v>0</v>
      </c>
      <c r="FH214" s="10" vm="11897">
        <v>-6192</v>
      </c>
      <c r="FI214" s="10" vm="5365">
        <v>196</v>
      </c>
      <c r="FJ214" s="10" vm="46958">
        <v>-1567</v>
      </c>
      <c r="FK214" s="10" vm="38346">
        <v>0</v>
      </c>
      <c r="FL214" s="10" vm="31849">
        <v>711743</v>
      </c>
      <c r="FM214" s="10" vm="24939">
        <v>66624</v>
      </c>
      <c r="FN214" s="10" vm="64086">
        <v>6518</v>
      </c>
      <c r="FO214" s="10" vm="45236">
        <v>0</v>
      </c>
      <c r="FP214" s="10" vm="11678">
        <v>0</v>
      </c>
      <c r="FQ214" s="10" vm="5150">
        <v>-908</v>
      </c>
      <c r="FR214" s="10" vm="43486">
        <v>-8</v>
      </c>
      <c r="FS214" s="10" vm="38116">
        <v>0</v>
      </c>
      <c r="FT214" s="10" vm="31615">
        <v>72226</v>
      </c>
      <c r="FU214" s="10" vm="24715">
        <v>639517</v>
      </c>
      <c r="FV214" s="10" vm="18242">
        <v>602640</v>
      </c>
      <c r="FW214" s="81" vm="54991">
        <v>52213</v>
      </c>
      <c r="FX214" s="81" vm="11468">
        <v>1896</v>
      </c>
      <c r="FY214" s="81" vm="4944">
        <v>0</v>
      </c>
      <c r="FZ214" s="81" vm="53240">
        <v>-2463</v>
      </c>
      <c r="GA214" s="81" vm="37902">
        <v>51646</v>
      </c>
      <c r="GB214" s="10" vm="31384">
        <v>8587</v>
      </c>
      <c r="GC214" s="10" vm="24485">
        <v>4795</v>
      </c>
      <c r="GD214" s="10" vm="18021">
        <v>3792</v>
      </c>
      <c r="GE214" s="10" vm="51823">
        <v>171</v>
      </c>
      <c r="GF214" s="10" vm="11248">
        <v>103</v>
      </c>
      <c r="GG214" s="10" vm="4782">
        <v>68</v>
      </c>
      <c r="GH214" s="10" vm="50108">
        <v>0</v>
      </c>
      <c r="GI214" s="10" vm="37675">
        <v>0</v>
      </c>
      <c r="GJ214" s="10" vm="31167">
        <v>0</v>
      </c>
      <c r="GK214" s="10" vm="24259">
        <v>0</v>
      </c>
      <c r="GL214" s="10" vm="17804">
        <v>0</v>
      </c>
      <c r="GM214" s="10" vm="48318">
        <v>0</v>
      </c>
      <c r="GN214" s="10" vm="11030">
        <v>460</v>
      </c>
      <c r="GO214" s="10" vm="4566">
        <v>335</v>
      </c>
      <c r="GP214" s="10" vm="46733">
        <v>125</v>
      </c>
      <c r="GQ214" s="10" vm="37453">
        <v>4910</v>
      </c>
      <c r="GR214" s="10" vm="30933">
        <v>3181</v>
      </c>
      <c r="GS214" s="10" vm="24034">
        <v>1729</v>
      </c>
      <c r="GT214" s="10" vm="17584">
        <v>14128</v>
      </c>
      <c r="GU214" s="10" vm="45030">
        <v>8414</v>
      </c>
      <c r="GV214" s="10" vm="10827">
        <v>5714</v>
      </c>
      <c r="GW214" s="10" vm="4348">
        <v>0</v>
      </c>
      <c r="GX214" s="81" vm="43268">
        <v>0</v>
      </c>
      <c r="GY214" s="10" vm="37233">
        <v>98</v>
      </c>
      <c r="GZ214" s="10" vm="30714">
        <v>7407</v>
      </c>
      <c r="HA214" s="10" vm="23805">
        <v>0</v>
      </c>
      <c r="HB214" s="10" vm="17365">
        <v>0</v>
      </c>
      <c r="HC214" s="81" vm="54766">
        <v>0</v>
      </c>
      <c r="HD214" s="81" vm="10610">
        <v>4833</v>
      </c>
      <c r="HE214" s="10" vm="4130">
        <v>12338</v>
      </c>
      <c r="HF214" s="10" vm="53006">
        <v>4519</v>
      </c>
      <c r="HG214" s="10" vm="37013">
        <v>2105</v>
      </c>
      <c r="HH214" s="10" vm="30536">
        <v>2428</v>
      </c>
      <c r="HI214" s="10" vm="23581">
        <v>6485</v>
      </c>
      <c r="HJ214" s="10" vm="17156">
        <v>8528</v>
      </c>
      <c r="HK214" s="10" vm="51607">
        <v>0</v>
      </c>
      <c r="HL214" s="10" vm="10395">
        <v>0</v>
      </c>
      <c r="HM214" s="10" vm="3914">
        <v>0</v>
      </c>
      <c r="HN214" s="10" vm="49888">
        <v>18371</v>
      </c>
      <c r="HO214" s="10" vm="36789">
        <v>42436</v>
      </c>
      <c r="HP214" s="10" vm="30303">
        <v>9239</v>
      </c>
      <c r="HQ214" s="10" vm="23348">
        <v>309</v>
      </c>
      <c r="HR214" s="10" vm="16937">
        <v>9548</v>
      </c>
      <c r="HS214" s="10" vm="48156">
        <v>0</v>
      </c>
      <c r="HT214" s="10" vm="10190">
        <v>8058</v>
      </c>
      <c r="HU214" s="10" vm="3700">
        <v>8058</v>
      </c>
      <c r="HV214" s="10" vm="46515">
        <v>8417</v>
      </c>
      <c r="HW214" s="10" vm="36559">
        <v>-282</v>
      </c>
      <c r="HX214" s="10" vm="30068">
        <v>6000</v>
      </c>
      <c r="HY214" s="10" vm="23115">
        <v>605</v>
      </c>
      <c r="HZ214" s="10" vm="16719">
        <v>42</v>
      </c>
      <c r="IA214" s="10" vm="44806">
        <v>365</v>
      </c>
      <c r="IB214" s="10" vm="9970">
        <v>-2543</v>
      </c>
      <c r="IC214" s="10" vm="3482">
        <v>12604</v>
      </c>
      <c r="ID214" s="10" vm="43046">
        <v>67</v>
      </c>
      <c r="IE214" s="10" vm="36344">
        <v>96</v>
      </c>
      <c r="IF214" s="10" vm="29835">
        <v>0</v>
      </c>
      <c r="IG214" s="10" vm="22892">
        <v>163</v>
      </c>
      <c r="IH214" s="10" vm="16500">
        <v>1234</v>
      </c>
      <c r="II214" s="10" vm="54552">
        <v>7808</v>
      </c>
      <c r="IJ214" s="10" vm="9754">
        <v>0</v>
      </c>
      <c r="IK214" s="10" vm="3260">
        <v>268</v>
      </c>
      <c r="IL214" s="10" vm="52788">
        <v>-38</v>
      </c>
      <c r="IM214" s="10" vm="36114">
        <v>-27</v>
      </c>
      <c r="IN214" s="10" vm="29600">
        <v>7266</v>
      </c>
      <c r="IO214" s="81" vm="22715">
        <v>7266</v>
      </c>
      <c r="IP214" s="10" vm="16284">
        <v>0</v>
      </c>
      <c r="IQ214" s="10" vm="51434">
        <v>0</v>
      </c>
      <c r="IR214" s="10" vm="9551">
        <v>0</v>
      </c>
      <c r="IS214" s="81" vm="3040">
        <v>339</v>
      </c>
      <c r="IT214" s="10" vm="49663">
        <v>339</v>
      </c>
    </row>
    <row r="215" spans="1:254" x14ac:dyDescent="0.25">
      <c r="A215" s="8" t="s">
        <v>49</v>
      </c>
      <c r="B215" s="8" t="s">
        <v>463</v>
      </c>
      <c r="C215" s="89">
        <v>44651</v>
      </c>
      <c r="D215" s="76" vm="16077">
        <v>12</v>
      </c>
      <c r="E215" s="10" vm="9329">
        <v>85652</v>
      </c>
      <c r="F215" s="10" vm="47957">
        <v>-62258</v>
      </c>
      <c r="G215" s="10" vm="42818">
        <v>0</v>
      </c>
      <c r="H215" s="10" vm="59755">
        <v>23394</v>
      </c>
      <c r="I215" s="10" vm="29368">
        <v>2786</v>
      </c>
      <c r="J215" s="10" vm="63555">
        <v>26180</v>
      </c>
      <c r="K215" s="10" vm="46343">
        <v>0</v>
      </c>
      <c r="L215" s="10" vm="15857">
        <v>0</v>
      </c>
      <c r="M215" s="10" vm="9111">
        <v>0</v>
      </c>
      <c r="N215" s="10" vm="44589">
        <v>18</v>
      </c>
      <c r="O215" s="10" vm="42593">
        <v>-15709</v>
      </c>
      <c r="P215" s="10" vm="35882">
        <v>2662</v>
      </c>
      <c r="Q215" s="10" vm="29152">
        <v>0</v>
      </c>
      <c r="R215" s="10" vm="22492">
        <v>0</v>
      </c>
      <c r="S215" s="10" vm="56044">
        <v>0</v>
      </c>
      <c r="T215" s="10" vm="15641">
        <v>13151</v>
      </c>
      <c r="U215" s="10" vm="63321">
        <v>-7</v>
      </c>
      <c r="V215" s="10" vm="54340">
        <v>13144</v>
      </c>
      <c r="W215" s="10" vm="42374">
        <v>0</v>
      </c>
      <c r="X215" s="10" vm="35646">
        <v>8856</v>
      </c>
      <c r="Y215" s="10" vm="29061">
        <v>0</v>
      </c>
      <c r="Z215" s="10" vm="22271">
        <v>0</v>
      </c>
      <c r="AA215" s="10" vm="52575">
        <v>22000</v>
      </c>
      <c r="AB215" s="10" vm="15449">
        <v>63113</v>
      </c>
      <c r="AC215" s="10" vm="8685">
        <v>7585</v>
      </c>
      <c r="AD215" s="10" vm="51220">
        <v>70698</v>
      </c>
      <c r="AE215" s="10" vm="42152">
        <v>1072</v>
      </c>
      <c r="AF215" s="10" vm="35411">
        <v>0</v>
      </c>
      <c r="AG215" s="10" vm="28827">
        <v>960</v>
      </c>
      <c r="AH215" s="10" vm="22048">
        <v>0</v>
      </c>
      <c r="AI215" s="10" vm="49430">
        <v>72730</v>
      </c>
      <c r="AJ215" s="10" vm="15253">
        <v>8840</v>
      </c>
      <c r="AK215" s="10" vm="8507">
        <v>10789</v>
      </c>
      <c r="AL215" s="10" vm="47848">
        <v>15094</v>
      </c>
      <c r="AM215" s="10" vm="41933">
        <v>0</v>
      </c>
      <c r="AN215" s="10" vm="35181">
        <v>7680</v>
      </c>
      <c r="AO215" s="10" vm="28602">
        <v>141</v>
      </c>
      <c r="AP215" s="10" vm="21830">
        <v>0</v>
      </c>
      <c r="AQ215" s="10" vm="46120">
        <v>13320</v>
      </c>
      <c r="AR215" s="10" vm="15033">
        <v>1720</v>
      </c>
      <c r="AS215" s="10" vm="8400">
        <v>0</v>
      </c>
      <c r="AT215" s="10" vm="44360">
        <v>57584</v>
      </c>
      <c r="AU215" s="10" vm="41725">
        <v>15146</v>
      </c>
      <c r="AV215" s="10" vm="64925">
        <v>765</v>
      </c>
      <c r="AW215" s="10" vm="28376">
        <v>708771</v>
      </c>
      <c r="AX215" s="10" vm="21622">
        <v>0</v>
      </c>
      <c r="AY215" s="10" vm="66311">
        <v>3096</v>
      </c>
      <c r="AZ215" s="10" vm="14815">
        <v>84</v>
      </c>
      <c r="BA215" s="10" vm="8180">
        <v>0</v>
      </c>
      <c r="BB215" s="10" vm="54107">
        <v>19610</v>
      </c>
      <c r="BC215" s="10" vm="41495">
        <v>0</v>
      </c>
      <c r="BD215" s="10" vm="34865">
        <v>0</v>
      </c>
      <c r="BE215" s="10" vm="28146">
        <v>0</v>
      </c>
      <c r="BF215" s="10" vm="21417">
        <v>0</v>
      </c>
      <c r="BG215" s="10" vm="66009">
        <v>731561</v>
      </c>
      <c r="BH215" s="10" vm="14605">
        <v>2296</v>
      </c>
      <c r="BI215" s="10" vm="63168">
        <v>8255</v>
      </c>
      <c r="BJ215" s="10" vm="51001">
        <v>25934</v>
      </c>
      <c r="BK215" s="10" vm="41262">
        <v>0</v>
      </c>
      <c r="BL215" s="10" vm="34632">
        <v>199</v>
      </c>
      <c r="BM215" s="10" vm="27916">
        <v>36684</v>
      </c>
      <c r="BN215" s="10" vm="21194">
        <v>0</v>
      </c>
      <c r="BO215" s="10" vm="49205">
        <v>0</v>
      </c>
      <c r="BP215" s="10" vm="14407">
        <v>1073</v>
      </c>
      <c r="BQ215" s="10" vm="7771">
        <v>24959</v>
      </c>
      <c r="BR215" s="10" vm="47623">
        <v>26032</v>
      </c>
      <c r="BS215" s="10" vm="65148">
        <v>10652</v>
      </c>
      <c r="BT215" s="10" vm="34403">
        <v>742213</v>
      </c>
      <c r="BU215" s="10" vm="27689">
        <v>505027</v>
      </c>
      <c r="BV215" s="10" vm="20976">
        <v>0</v>
      </c>
      <c r="BW215" s="10" vm="45896">
        <v>0</v>
      </c>
      <c r="BX215" s="10" vm="14190">
        <v>122474</v>
      </c>
      <c r="BY215" s="10" vm="7615">
        <v>0</v>
      </c>
      <c r="BZ215" s="10" vm="44142">
        <v>0</v>
      </c>
      <c r="CA215" s="10" vm="40828">
        <v>1553</v>
      </c>
      <c r="CB215" s="10" vm="34193">
        <v>629054</v>
      </c>
      <c r="CC215" s="10" vm="27462">
        <v>55442</v>
      </c>
      <c r="CD215" s="10" vm="20761">
        <v>0</v>
      </c>
      <c r="CE215" s="10" vm="55644">
        <v>57717</v>
      </c>
      <c r="CF215" s="10" vm="13973">
        <v>56871</v>
      </c>
      <c r="CG215" s="10" vm="7400">
        <v>0</v>
      </c>
      <c r="CH215" s="10" vm="53890">
        <v>846</v>
      </c>
      <c r="CI215" s="10" vm="40594">
        <v>0</v>
      </c>
      <c r="CJ215" s="10" vm="34028">
        <v>0</v>
      </c>
      <c r="CK215" s="10" vm="27238">
        <v>57717</v>
      </c>
      <c r="CL215" s="10" vm="20561">
        <v>1712</v>
      </c>
      <c r="CM215" s="10" vm="52367">
        <v>0</v>
      </c>
      <c r="CN215" s="10" vm="63896">
        <v>1179</v>
      </c>
      <c r="CO215" s="10" vm="7185">
        <v>533</v>
      </c>
      <c r="CP215" s="10" vm="50772">
        <v>0</v>
      </c>
      <c r="CQ215" s="10" vm="40364">
        <v>0</v>
      </c>
      <c r="CR215" s="10" vm="33794">
        <v>0</v>
      </c>
      <c r="CS215" s="10" vm="27004">
        <v>0</v>
      </c>
      <c r="CT215" s="10" vm="20340">
        <v>0</v>
      </c>
      <c r="CU215" s="10" vm="48979">
        <v>0</v>
      </c>
      <c r="CV215" s="10" vm="13557">
        <v>0</v>
      </c>
      <c r="CW215" s="10" vm="6977">
        <v>0</v>
      </c>
      <c r="CX215" s="10" vm="47401">
        <v>0</v>
      </c>
      <c r="CY215" s="10" vm="40137">
        <v>0</v>
      </c>
      <c r="CZ215" s="10" vm="33561">
        <v>0</v>
      </c>
      <c r="DA215" s="10" vm="26780">
        <v>0</v>
      </c>
      <c r="DB215" s="81" vm="20121">
        <v>0</v>
      </c>
      <c r="DC215" s="81" vm="45673">
        <v>0</v>
      </c>
      <c r="DD215" s="81" vm="13337">
        <v>0</v>
      </c>
      <c r="DE215" s="81" vm="6808">
        <v>0</v>
      </c>
      <c r="DF215" s="10" vm="43920">
        <v>1872</v>
      </c>
      <c r="DG215" s="10" vm="39921">
        <v>0</v>
      </c>
      <c r="DH215" s="10" vm="64703">
        <v>1676</v>
      </c>
      <c r="DI215" s="10" vm="26546">
        <v>196</v>
      </c>
      <c r="DJ215" s="10" vm="19903">
        <v>3584</v>
      </c>
      <c r="DK215" s="10" vm="55422">
        <v>0</v>
      </c>
      <c r="DL215" s="10" vm="13117">
        <v>2855</v>
      </c>
      <c r="DM215" s="10" vm="6591">
        <v>729</v>
      </c>
      <c r="DN215" s="10" vm="53669">
        <v>0</v>
      </c>
      <c r="DO215" s="10" vm="39691">
        <v>0</v>
      </c>
      <c r="DP215" s="10" vm="33172">
        <v>0</v>
      </c>
      <c r="DQ215" s="10" vm="26316">
        <v>0</v>
      </c>
      <c r="DR215" s="10" vm="19700">
        <v>0</v>
      </c>
      <c r="DS215" s="10" vm="52211">
        <v>0</v>
      </c>
      <c r="DT215" s="10" vm="12909">
        <v>0</v>
      </c>
      <c r="DU215" s="10" vm="6375">
        <v>0</v>
      </c>
      <c r="DV215" s="10" vm="50549">
        <v>0</v>
      </c>
      <c r="DW215" s="10" vm="39460">
        <v>0</v>
      </c>
      <c r="DX215" s="10" vm="32937">
        <v>0</v>
      </c>
      <c r="DY215" s="10" vm="26093">
        <v>0</v>
      </c>
      <c r="DZ215" s="10" vm="19478">
        <v>0</v>
      </c>
      <c r="EA215" s="10" vm="48757">
        <v>0</v>
      </c>
      <c r="EB215" s="10" vm="12707">
        <v>0</v>
      </c>
      <c r="EC215" s="10" vm="6167">
        <v>0</v>
      </c>
      <c r="ED215" s="10" vm="47180">
        <v>0</v>
      </c>
      <c r="EE215" s="10" vm="39236">
        <v>0</v>
      </c>
      <c r="EF215" s="10" vm="32706">
        <v>0</v>
      </c>
      <c r="EG215" s="10" vm="25867">
        <v>0</v>
      </c>
      <c r="EH215" s="81" vm="19264">
        <v>1437</v>
      </c>
      <c r="EI215" s="81" vm="45451">
        <v>0</v>
      </c>
      <c r="EJ215" s="81" vm="12489">
        <v>0</v>
      </c>
      <c r="EK215" s="81" vm="6002">
        <v>1437</v>
      </c>
      <c r="EL215" s="10" vm="43703">
        <v>7901</v>
      </c>
      <c r="EM215" s="10" vm="39021">
        <v>0</v>
      </c>
      <c r="EN215" s="10" vm="32485">
        <v>1819</v>
      </c>
      <c r="EO215" s="10" vm="25637">
        <v>6082</v>
      </c>
      <c r="EP215" s="10" vm="19047">
        <v>9338</v>
      </c>
      <c r="EQ215" s="10" vm="66275">
        <v>0</v>
      </c>
      <c r="ER215" s="10" vm="12270">
        <v>1819</v>
      </c>
      <c r="ES215" s="10" vm="5787">
        <v>7519</v>
      </c>
      <c r="ET215" s="10" vm="53453">
        <v>12922</v>
      </c>
      <c r="EU215" s="10" vm="38788">
        <v>0</v>
      </c>
      <c r="EV215" s="10" vm="32316">
        <v>4674</v>
      </c>
      <c r="EW215" s="10" vm="25406">
        <v>8248</v>
      </c>
      <c r="EX215" s="10" vm="18850">
        <v>429</v>
      </c>
      <c r="EY215" s="10" vm="52047">
        <v>505</v>
      </c>
      <c r="EZ215" s="10" vm="12058">
        <v>137</v>
      </c>
      <c r="FA215" s="10" vm="5571">
        <v>505</v>
      </c>
      <c r="FB215" s="10" vm="50319">
        <v>768398</v>
      </c>
      <c r="FC215" s="10" vm="38565">
        <v>0</v>
      </c>
      <c r="FD215" s="10" vm="32081">
        <v>768398</v>
      </c>
      <c r="FE215" s="10" vm="25178">
        <v>63956</v>
      </c>
      <c r="FF215" s="10" vm="18628">
        <v>7235</v>
      </c>
      <c r="FG215" s="10" vm="48533">
        <v>0</v>
      </c>
      <c r="FH215" s="10" vm="11893">
        <v>-6290</v>
      </c>
      <c r="FI215" s="10" vm="5362">
        <v>0</v>
      </c>
      <c r="FJ215" s="10" vm="46955">
        <v>-3720</v>
      </c>
      <c r="FK215" s="10" vm="38353">
        <v>0</v>
      </c>
      <c r="FL215" s="10" vm="31852">
        <v>829579</v>
      </c>
      <c r="FM215" s="10" vm="24942">
        <v>110151</v>
      </c>
      <c r="FN215" s="10" vm="18413">
        <v>13320</v>
      </c>
      <c r="FO215" s="10" vm="65319">
        <v>1720</v>
      </c>
      <c r="FP215" s="10" vm="63790">
        <v>0</v>
      </c>
      <c r="FQ215" s="10" vm="5147">
        <v>-3621</v>
      </c>
      <c r="FR215" s="10" vm="43483">
        <v>-762</v>
      </c>
      <c r="FS215" s="10" vm="38120">
        <v>0</v>
      </c>
      <c r="FT215" s="10" vm="31618">
        <v>120808</v>
      </c>
      <c r="FU215" s="10" vm="24718">
        <v>708771</v>
      </c>
      <c r="FV215" s="10" vm="18246">
        <v>658247</v>
      </c>
      <c r="FW215" s="81" vm="54987">
        <v>16948</v>
      </c>
      <c r="FX215" s="81" vm="11464">
        <v>0</v>
      </c>
      <c r="FY215" s="81" vm="4942">
        <v>0</v>
      </c>
      <c r="FZ215" s="81" vm="53236">
        <v>2662</v>
      </c>
      <c r="GA215" s="81" vm="37906">
        <v>19610</v>
      </c>
      <c r="GB215" s="10" vm="31387">
        <v>173</v>
      </c>
      <c r="GC215" s="10" vm="24488">
        <v>58</v>
      </c>
      <c r="GD215" s="10" vm="18026">
        <v>115</v>
      </c>
      <c r="GE215" s="10" vm="51821">
        <v>1116</v>
      </c>
      <c r="GF215" s="10" vm="11245">
        <v>464</v>
      </c>
      <c r="GG215" s="10" vm="4779">
        <v>652</v>
      </c>
      <c r="GH215" s="10" vm="50105">
        <v>3191</v>
      </c>
      <c r="GI215" s="10" vm="37685">
        <v>1172</v>
      </c>
      <c r="GJ215" s="10" vm="31171">
        <v>2019</v>
      </c>
      <c r="GK215" s="10" vm="24262">
        <v>0</v>
      </c>
      <c r="GL215" s="10" vm="17810">
        <v>0</v>
      </c>
      <c r="GM215" s="10" vm="48316">
        <v>0</v>
      </c>
      <c r="GN215" s="10" vm="11028">
        <v>0</v>
      </c>
      <c r="GO215" s="10" vm="4564">
        <v>0</v>
      </c>
      <c r="GP215" s="10" vm="46730">
        <v>0</v>
      </c>
      <c r="GQ215" s="10" vm="37463">
        <v>0</v>
      </c>
      <c r="GR215" s="10" vm="30937">
        <v>0</v>
      </c>
      <c r="GS215" s="10" vm="24037">
        <v>0</v>
      </c>
      <c r="GT215" s="10" vm="17589">
        <v>4480</v>
      </c>
      <c r="GU215" s="10" vm="45027">
        <v>1694</v>
      </c>
      <c r="GV215" s="10" vm="10824">
        <v>2786</v>
      </c>
      <c r="GW215" s="10" vm="4346">
        <v>0</v>
      </c>
      <c r="GX215" s="81" vm="43266">
        <v>0</v>
      </c>
      <c r="GY215" s="10" vm="37240">
        <v>0</v>
      </c>
      <c r="GZ215" s="10" vm="30716">
        <v>0</v>
      </c>
      <c r="HA215" s="10" vm="23808">
        <v>0</v>
      </c>
      <c r="HB215" s="10" vm="64027">
        <v>0</v>
      </c>
      <c r="HC215" s="81" vm="66267">
        <v>0</v>
      </c>
      <c r="HD215" s="81" vm="10607">
        <v>199</v>
      </c>
      <c r="HE215" s="10" vm="4128">
        <v>199</v>
      </c>
      <c r="HF215" s="10" vm="53003">
        <v>2398</v>
      </c>
      <c r="HG215" s="10" vm="37019">
        <v>3476</v>
      </c>
      <c r="HH215" s="10" vm="30540">
        <v>6785</v>
      </c>
      <c r="HI215" s="10" vm="23584">
        <v>0</v>
      </c>
      <c r="HJ215" s="10" vm="17160">
        <v>7320</v>
      </c>
      <c r="HK215" s="10" vm="65782">
        <v>0</v>
      </c>
      <c r="HL215" s="10" vm="10392">
        <v>0</v>
      </c>
      <c r="HM215" s="10" vm="3911">
        <v>0</v>
      </c>
      <c r="HN215" s="10" vm="49884">
        <v>4980</v>
      </c>
      <c r="HO215" s="10" vm="36795">
        <v>24959</v>
      </c>
      <c r="HP215" s="10" vm="30306">
        <v>1553</v>
      </c>
      <c r="HQ215" s="10" vm="23351">
        <v>0</v>
      </c>
      <c r="HR215" s="10" vm="16940">
        <v>1553</v>
      </c>
      <c r="HS215" s="10" vm="48153">
        <v>0</v>
      </c>
      <c r="HT215" s="10" vm="10187">
        <v>0</v>
      </c>
      <c r="HU215" s="10" vm="3697">
        <v>0</v>
      </c>
      <c r="HV215" s="10" vm="65390">
        <v>15215</v>
      </c>
      <c r="HW215" s="10" vm="36565">
        <v>-1925</v>
      </c>
      <c r="HX215" s="10" vm="30071">
        <v>0</v>
      </c>
      <c r="HY215" s="10" vm="23118">
        <v>1247</v>
      </c>
      <c r="HZ215" s="10" vm="16722">
        <v>0</v>
      </c>
      <c r="IA215" s="10" vm="44802">
        <v>1172</v>
      </c>
      <c r="IB215" s="10" vm="9968">
        <v>0</v>
      </c>
      <c r="IC215" s="10" vm="3479">
        <v>15709</v>
      </c>
      <c r="ID215" s="10" vm="43043">
        <v>966</v>
      </c>
      <c r="IE215" s="10" vm="36348">
        <v>657</v>
      </c>
      <c r="IF215" s="10" vm="29838">
        <v>0</v>
      </c>
      <c r="IG215" s="10" vm="22895">
        <v>1623</v>
      </c>
      <c r="IH215" s="10" vm="16506">
        <v>7235</v>
      </c>
      <c r="II215" s="10" vm="54549">
        <v>14119</v>
      </c>
      <c r="IJ215" s="10" vm="9752">
        <v>1720</v>
      </c>
      <c r="IK215" s="10" vm="3258">
        <v>318</v>
      </c>
      <c r="IL215" s="10" vm="52785">
        <v>-228</v>
      </c>
      <c r="IM215" s="10" vm="36118">
        <v>-9</v>
      </c>
      <c r="IN215" s="10" vm="29604">
        <v>12804</v>
      </c>
      <c r="IO215" s="81" vm="22719">
        <v>12839</v>
      </c>
      <c r="IP215" s="10" vm="16290">
        <v>0</v>
      </c>
      <c r="IQ215" s="10" vm="51432">
        <v>0</v>
      </c>
      <c r="IR215" s="10" vm="9549">
        <v>0</v>
      </c>
      <c r="IS215" s="81" vm="3038">
        <v>132</v>
      </c>
      <c r="IT215" s="10" vm="49660">
        <v>132</v>
      </c>
    </row>
    <row r="216" spans="1:254" x14ac:dyDescent="0.25">
      <c r="A216" s="8" t="s">
        <v>574</v>
      </c>
      <c r="B216" s="8" t="s">
        <v>518</v>
      </c>
      <c r="C216" s="89">
        <v>44651</v>
      </c>
      <c r="D216" s="76" vm="16081">
        <v>12</v>
      </c>
      <c r="E216" s="10" vm="9333">
        <v>175591</v>
      </c>
      <c r="F216" s="10" vm="65555">
        <v>-125214</v>
      </c>
      <c r="G216" s="10" vm="42814">
        <v>-7574</v>
      </c>
      <c r="H216" s="10" vm="59753">
        <v>42803</v>
      </c>
      <c r="I216" s="10" vm="29365">
        <v>3767</v>
      </c>
      <c r="J216" s="10" vm="63552">
        <v>46570</v>
      </c>
      <c r="K216" s="10" vm="46347">
        <v>0</v>
      </c>
      <c r="L216" s="10" vm="15860">
        <v>-3043</v>
      </c>
      <c r="M216" s="10" vm="9115">
        <v>0</v>
      </c>
      <c r="N216" s="10" vm="44592">
        <v>810</v>
      </c>
      <c r="O216" s="10" vm="42589">
        <v>-16036</v>
      </c>
      <c r="P216" s="10" vm="35880">
        <v>352</v>
      </c>
      <c r="Q216" s="10" vm="64444">
        <v>0</v>
      </c>
      <c r="R216" s="10" vm="22488">
        <v>0</v>
      </c>
      <c r="S216" s="10" vm="56047">
        <v>0</v>
      </c>
      <c r="T216" s="10" vm="15644">
        <v>28653</v>
      </c>
      <c r="U216" s="10" vm="8898">
        <v>0</v>
      </c>
      <c r="V216" s="10" vm="54345">
        <v>28653</v>
      </c>
      <c r="W216" s="10" vm="42372">
        <v>0</v>
      </c>
      <c r="X216" s="10" vm="35644">
        <v>35383</v>
      </c>
      <c r="Y216" s="10" vm="29059">
        <v>0</v>
      </c>
      <c r="Z216" s="10" vm="22268">
        <v>0</v>
      </c>
      <c r="AA216" s="10" vm="66152">
        <v>64036</v>
      </c>
      <c r="AB216" s="10" vm="15453">
        <v>148598</v>
      </c>
      <c r="AC216" s="10" vm="63315">
        <v>7669</v>
      </c>
      <c r="AD216" s="10" vm="51225">
        <v>156267</v>
      </c>
      <c r="AE216" s="10" vm="42150">
        <v>1249</v>
      </c>
      <c r="AF216" s="10" vm="35409">
        <v>372</v>
      </c>
      <c r="AG216" s="10" vm="28825">
        <v>0</v>
      </c>
      <c r="AH216" s="10" vm="22045">
        <v>0</v>
      </c>
      <c r="AI216" s="10" vm="49433">
        <v>157888</v>
      </c>
      <c r="AJ216" s="10" vm="15256">
        <v>25023</v>
      </c>
      <c r="AK216" s="10" vm="63276">
        <v>13701</v>
      </c>
      <c r="AL216" s="10" vm="47851">
        <v>34011</v>
      </c>
      <c r="AM216" s="10" vm="41930">
        <v>5616</v>
      </c>
      <c r="AN216" s="10" vm="35179">
        <v>9043</v>
      </c>
      <c r="AO216" s="10" vm="28600">
        <v>2823</v>
      </c>
      <c r="AP216" s="10" vm="21828">
        <v>0</v>
      </c>
      <c r="AQ216" s="10" vm="46125">
        <v>22883</v>
      </c>
      <c r="AR216" s="10" vm="15037">
        <v>309</v>
      </c>
      <c r="AS216" s="10" vm="8404">
        <v>0</v>
      </c>
      <c r="AT216" s="10" vm="44364">
        <v>113409</v>
      </c>
      <c r="AU216" s="10" vm="41722">
        <v>44479</v>
      </c>
      <c r="AV216" s="10" vm="34981">
        <v>3110</v>
      </c>
      <c r="AW216" s="10" vm="28374">
        <v>1157498</v>
      </c>
      <c r="AX216" s="10" vm="21619">
        <v>0</v>
      </c>
      <c r="AY216" s="10" vm="55849">
        <v>43487</v>
      </c>
      <c r="AZ216" s="10" vm="14818">
        <v>0</v>
      </c>
      <c r="BA216" s="10" vm="8184">
        <v>874</v>
      </c>
      <c r="BB216" s="10" vm="54112">
        <v>8922</v>
      </c>
      <c r="BC216" s="10" vm="41492">
        <v>0</v>
      </c>
      <c r="BD216" s="10" vm="34863">
        <v>0</v>
      </c>
      <c r="BE216" s="10" vm="28144">
        <v>50</v>
      </c>
      <c r="BF216" s="10" vm="21414">
        <v>0</v>
      </c>
      <c r="BG216" s="10" vm="66012">
        <v>1210831</v>
      </c>
      <c r="BH216" s="10" vm="14608">
        <v>1243</v>
      </c>
      <c r="BI216" s="10" vm="7970">
        <v>5458</v>
      </c>
      <c r="BJ216" s="10" vm="51006">
        <v>84832</v>
      </c>
      <c r="BK216" s="10" vm="41260">
        <v>0</v>
      </c>
      <c r="BL216" s="10" vm="34630">
        <v>28832</v>
      </c>
      <c r="BM216" s="10" vm="27914">
        <v>120365</v>
      </c>
      <c r="BN216" s="10" vm="21191">
        <v>7684</v>
      </c>
      <c r="BO216" s="10" vm="49208">
        <v>0</v>
      </c>
      <c r="BP216" s="10" vm="14410">
        <v>1395</v>
      </c>
      <c r="BQ216" s="10" vm="7775">
        <v>72195</v>
      </c>
      <c r="BR216" s="10" vm="47627">
        <v>81274</v>
      </c>
      <c r="BS216" s="10" vm="41035">
        <v>39091</v>
      </c>
      <c r="BT216" s="10" vm="34401">
        <v>1249922</v>
      </c>
      <c r="BU216" s="10" vm="27687">
        <v>328835</v>
      </c>
      <c r="BV216" s="10" vm="20974">
        <v>0</v>
      </c>
      <c r="BW216" s="10" vm="45901">
        <v>0</v>
      </c>
      <c r="BX216" s="10" vm="14194">
        <v>149434</v>
      </c>
      <c r="BY216" s="10" vm="7619">
        <v>0</v>
      </c>
      <c r="BZ216" s="10" vm="44145">
        <v>0</v>
      </c>
      <c r="CA216" s="10" vm="40825">
        <v>-283</v>
      </c>
      <c r="CB216" s="10" vm="34192">
        <v>477986</v>
      </c>
      <c r="CC216" s="10" vm="27460">
        <v>68156</v>
      </c>
      <c r="CD216" s="10" vm="20758">
        <v>0</v>
      </c>
      <c r="CE216" s="10" vm="55648">
        <v>703780</v>
      </c>
      <c r="CF216" s="10" vm="13976">
        <v>441524</v>
      </c>
      <c r="CG216" s="10" vm="7404">
        <v>261818</v>
      </c>
      <c r="CH216" s="10" vm="53894">
        <v>438</v>
      </c>
      <c r="CI216" s="10" vm="40591">
        <v>0</v>
      </c>
      <c r="CJ216" s="10" vm="34026">
        <v>0</v>
      </c>
      <c r="CK216" s="10" vm="27236">
        <v>703780</v>
      </c>
      <c r="CL216" s="10" vm="20558">
        <v>4294</v>
      </c>
      <c r="CM216" s="10" vm="52369">
        <v>3701</v>
      </c>
      <c r="CN216" s="10" vm="13761">
        <v>0</v>
      </c>
      <c r="CO216" s="10" vm="7189">
        <v>593</v>
      </c>
      <c r="CP216" s="10" vm="50776">
        <v>1788</v>
      </c>
      <c r="CQ216" s="10" vm="40362">
        <v>0</v>
      </c>
      <c r="CR216" s="10" vm="33792">
        <v>2020</v>
      </c>
      <c r="CS216" s="10" vm="27002">
        <v>-232</v>
      </c>
      <c r="CT216" s="10" vm="20337">
        <v>0</v>
      </c>
      <c r="CU216" s="10" vm="48982">
        <v>0</v>
      </c>
      <c r="CV216" s="10" vm="13560">
        <v>401</v>
      </c>
      <c r="CW216" s="10" vm="63076">
        <v>-401</v>
      </c>
      <c r="CX216" s="10" vm="47405">
        <v>179</v>
      </c>
      <c r="CY216" s="10" vm="40133">
        <v>0</v>
      </c>
      <c r="CZ216" s="10" vm="33559">
        <v>4857</v>
      </c>
      <c r="DA216" s="10" vm="26778">
        <v>-4678</v>
      </c>
      <c r="DB216" s="81" vm="20119">
        <v>0</v>
      </c>
      <c r="DC216" s="81" vm="45678">
        <v>0</v>
      </c>
      <c r="DD216" s="81" vm="13341">
        <v>0</v>
      </c>
      <c r="DE216" s="81" vm="6812">
        <v>0</v>
      </c>
      <c r="DF216" s="10" vm="43925">
        <v>3305</v>
      </c>
      <c r="DG216" s="10" vm="39918">
        <v>0</v>
      </c>
      <c r="DH216" s="10" vm="33339">
        <v>3342</v>
      </c>
      <c r="DI216" s="10" vm="26544">
        <v>-37</v>
      </c>
      <c r="DJ216" s="10" vm="19899">
        <v>9566</v>
      </c>
      <c r="DK216" s="10" vm="55426">
        <v>3701</v>
      </c>
      <c r="DL216" s="10" vm="13121">
        <v>10620</v>
      </c>
      <c r="DM216" s="10" vm="6595">
        <v>-4755</v>
      </c>
      <c r="DN216" s="10" vm="53675">
        <v>5140</v>
      </c>
      <c r="DO216" s="10" vm="39688">
        <v>3873</v>
      </c>
      <c r="DP216" s="10" vm="33170">
        <v>0</v>
      </c>
      <c r="DQ216" s="10" vm="26314">
        <v>1267</v>
      </c>
      <c r="DR216" s="10" vm="19697">
        <v>0</v>
      </c>
      <c r="DS216" s="10" vm="65851">
        <v>0</v>
      </c>
      <c r="DT216" s="10" vm="12913">
        <v>0</v>
      </c>
      <c r="DU216" s="10" vm="6379">
        <v>0</v>
      </c>
      <c r="DV216" s="10" vm="50555">
        <v>0</v>
      </c>
      <c r="DW216" s="10" vm="39458">
        <v>0</v>
      </c>
      <c r="DX216" s="10" vm="32935">
        <v>0</v>
      </c>
      <c r="DY216" s="10" vm="26091">
        <v>0</v>
      </c>
      <c r="DZ216" s="10" vm="19475">
        <v>168</v>
      </c>
      <c r="EA216" s="10" vm="48760">
        <v>0</v>
      </c>
      <c r="EB216" s="10" vm="12711">
        <v>101</v>
      </c>
      <c r="EC216" s="10" vm="6170">
        <v>67</v>
      </c>
      <c r="ED216" s="10" vm="47185">
        <v>0</v>
      </c>
      <c r="EE216" s="10" vm="39233">
        <v>0</v>
      </c>
      <c r="EF216" s="10" vm="32704">
        <v>0</v>
      </c>
      <c r="EG216" s="10" vm="25865">
        <v>0</v>
      </c>
      <c r="EH216" s="81" vm="19262">
        <v>100</v>
      </c>
      <c r="EI216" s="81" vm="45455">
        <v>0</v>
      </c>
      <c r="EJ216" s="81" vm="12494">
        <v>0</v>
      </c>
      <c r="EK216" s="81" vm="6006">
        <v>100</v>
      </c>
      <c r="EL216" s="10" vm="43707">
        <v>2729</v>
      </c>
      <c r="EM216" s="10" vm="39017">
        <v>0</v>
      </c>
      <c r="EN216" s="10" vm="32484">
        <v>1084</v>
      </c>
      <c r="EO216" s="10" vm="25635">
        <v>1645</v>
      </c>
      <c r="EP216" s="10" vm="19045">
        <v>8137</v>
      </c>
      <c r="EQ216" s="10" vm="55207">
        <v>3873</v>
      </c>
      <c r="ER216" s="10" vm="12275">
        <v>1185</v>
      </c>
      <c r="ES216" s="10" vm="5791">
        <v>3079</v>
      </c>
      <c r="ET216" s="10" vm="53458">
        <v>17703</v>
      </c>
      <c r="EU216" s="10" vm="38786">
        <v>7574</v>
      </c>
      <c r="EV216" s="10" vm="32314">
        <v>11805</v>
      </c>
      <c r="EW216" s="10" vm="25404">
        <v>-1676</v>
      </c>
      <c r="EX216" s="10" vm="18846">
        <v>5453</v>
      </c>
      <c r="EY216" s="10" vm="52051">
        <v>2322</v>
      </c>
      <c r="EZ216" s="10" vm="12062">
        <v>1392</v>
      </c>
      <c r="FA216" s="10" vm="62956">
        <v>2322</v>
      </c>
      <c r="FB216" s="10" vm="50324">
        <v>1230834</v>
      </c>
      <c r="FC216" s="10" vm="38562">
        <v>0</v>
      </c>
      <c r="FD216" s="10" vm="32079">
        <v>1230834</v>
      </c>
      <c r="FE216" s="10" vm="25176">
        <v>53597</v>
      </c>
      <c r="FF216" s="10" vm="18626">
        <v>16507</v>
      </c>
      <c r="FG216" s="10" vm="48537">
        <v>0</v>
      </c>
      <c r="FH216" s="10" vm="11898">
        <v>-18776</v>
      </c>
      <c r="FI216" s="10" vm="5366">
        <v>50658</v>
      </c>
      <c r="FJ216" s="10" vm="46959">
        <v>-1952</v>
      </c>
      <c r="FK216" s="10" vm="38349">
        <v>0</v>
      </c>
      <c r="FL216" s="10" vm="31850">
        <v>1330868</v>
      </c>
      <c r="FM216" s="10" vm="24940">
        <v>162899</v>
      </c>
      <c r="FN216" s="10" vm="64087">
        <v>22248</v>
      </c>
      <c r="FO216" s="10" vm="45237">
        <v>418</v>
      </c>
      <c r="FP216" s="10" vm="11679">
        <v>0</v>
      </c>
      <c r="FQ216" s="10" vm="5151">
        <v>-12195</v>
      </c>
      <c r="FR216" s="10" vm="43487">
        <v>0</v>
      </c>
      <c r="FS216" s="10" vm="38117">
        <v>0</v>
      </c>
      <c r="FT216" s="10" vm="31616">
        <v>173370</v>
      </c>
      <c r="FU216" s="10" vm="24716">
        <v>1157498</v>
      </c>
      <c r="FV216" s="10" vm="18243">
        <v>1067935</v>
      </c>
      <c r="FW216" s="81" vm="54992">
        <v>8570</v>
      </c>
      <c r="FX216" s="81" vm="11469">
        <v>0</v>
      </c>
      <c r="FY216" s="81" vm="4945">
        <v>0</v>
      </c>
      <c r="FZ216" s="81" vm="53241">
        <v>352</v>
      </c>
      <c r="GA216" s="81" vm="37903">
        <v>8922</v>
      </c>
      <c r="GB216" s="10" vm="31385">
        <v>1979</v>
      </c>
      <c r="GC216" s="10" vm="24486">
        <v>1726</v>
      </c>
      <c r="GD216" s="10" vm="18022">
        <v>253</v>
      </c>
      <c r="GE216" s="10" vm="51824">
        <v>2926</v>
      </c>
      <c r="GF216" s="10" vm="11249">
        <v>2277</v>
      </c>
      <c r="GG216" s="10" vm="4783">
        <v>649</v>
      </c>
      <c r="GH216" s="10" vm="50109">
        <v>4113</v>
      </c>
      <c r="GI216" s="10" vm="37682">
        <v>1745</v>
      </c>
      <c r="GJ216" s="10" vm="31168">
        <v>2368</v>
      </c>
      <c r="GK216" s="10" vm="24260">
        <v>0</v>
      </c>
      <c r="GL216" s="10" vm="17805">
        <v>0</v>
      </c>
      <c r="GM216" s="10" vm="65638">
        <v>0</v>
      </c>
      <c r="GN216" s="10" vm="11031">
        <v>404</v>
      </c>
      <c r="GO216" s="10" vm="4567">
        <v>397</v>
      </c>
      <c r="GP216" s="10" vm="46734">
        <v>7</v>
      </c>
      <c r="GQ216" s="10" vm="37460">
        <v>1104</v>
      </c>
      <c r="GR216" s="10" vm="30934">
        <v>614</v>
      </c>
      <c r="GS216" s="10" vm="24035">
        <v>490</v>
      </c>
      <c r="GT216" s="10" vm="17585">
        <v>10526</v>
      </c>
      <c r="GU216" s="10" vm="45031">
        <v>6759</v>
      </c>
      <c r="GV216" s="10" vm="10828">
        <v>3767</v>
      </c>
      <c r="GW216" s="10" vm="4349">
        <v>133</v>
      </c>
      <c r="GX216" s="81" vm="43269">
        <v>14252</v>
      </c>
      <c r="GY216" s="10" vm="37236">
        <v>0</v>
      </c>
      <c r="GZ216" s="10" vm="64519">
        <v>4965</v>
      </c>
      <c r="HA216" s="10" vm="23806">
        <v>0</v>
      </c>
      <c r="HB216" s="10" vm="17366">
        <v>0</v>
      </c>
      <c r="HC216" s="81" vm="54767">
        <v>0</v>
      </c>
      <c r="HD216" s="81" vm="10611">
        <v>9482</v>
      </c>
      <c r="HE216" s="10" vm="4131">
        <v>28832</v>
      </c>
      <c r="HF216" s="10" vm="53007">
        <v>0</v>
      </c>
      <c r="HG216" s="10" vm="37016">
        <v>5560</v>
      </c>
      <c r="HH216" s="10" vm="30537">
        <v>419</v>
      </c>
      <c r="HI216" s="10" vm="23582">
        <v>0</v>
      </c>
      <c r="HJ216" s="10" vm="17157">
        <v>10780</v>
      </c>
      <c r="HK216" s="10" vm="51608">
        <v>0</v>
      </c>
      <c r="HL216" s="10" vm="10396">
        <v>0</v>
      </c>
      <c r="HM216" s="10" vm="3915">
        <v>0</v>
      </c>
      <c r="HN216" s="10" vm="49889">
        <v>55436</v>
      </c>
      <c r="HO216" s="10" vm="36793">
        <v>72195</v>
      </c>
      <c r="HP216" s="10" vm="30304">
        <v>1507</v>
      </c>
      <c r="HQ216" s="10" vm="23349">
        <v>-1790</v>
      </c>
      <c r="HR216" s="10" vm="16938">
        <v>-283</v>
      </c>
      <c r="HS216" s="10" vm="48157">
        <v>0</v>
      </c>
      <c r="HT216" s="10" vm="10191">
        <v>0</v>
      </c>
      <c r="HU216" s="10" vm="3701">
        <v>0</v>
      </c>
      <c r="HV216" s="10" vm="46516">
        <v>14971</v>
      </c>
      <c r="HW216" s="10" vm="36562">
        <v>114</v>
      </c>
      <c r="HX216" s="10" vm="30069">
        <v>0</v>
      </c>
      <c r="HY216" s="10" vm="23116">
        <v>2102</v>
      </c>
      <c r="HZ216" s="10" vm="16720">
        <v>0</v>
      </c>
      <c r="IA216" s="10" vm="44807">
        <v>-2</v>
      </c>
      <c r="IB216" s="10" vm="9971">
        <v>-1149</v>
      </c>
      <c r="IC216" s="10" vm="3483">
        <v>16036</v>
      </c>
      <c r="ID216" s="10" vm="43047">
        <v>1289</v>
      </c>
      <c r="IE216" s="10" vm="36345">
        <v>1032</v>
      </c>
      <c r="IF216" s="10" vm="29836">
        <v>917</v>
      </c>
      <c r="IG216" s="10" vm="22893">
        <v>3238</v>
      </c>
      <c r="IH216" s="10" vm="16501">
        <v>24867</v>
      </c>
      <c r="II216" s="10" vm="54553">
        <v>27428</v>
      </c>
      <c r="IJ216" s="10" vm="9755">
        <v>418</v>
      </c>
      <c r="IK216" s="10" vm="3261">
        <v>419</v>
      </c>
      <c r="IL216" s="10" vm="52789">
        <v>-422</v>
      </c>
      <c r="IM216" s="10" vm="36115">
        <v>1297</v>
      </c>
      <c r="IN216" s="10" vm="29601">
        <v>34288</v>
      </c>
      <c r="IO216" s="81" vm="22716">
        <v>34402</v>
      </c>
      <c r="IP216" s="10" vm="16285">
        <v>0</v>
      </c>
      <c r="IQ216" s="10" vm="51435">
        <v>-1</v>
      </c>
      <c r="IR216" s="10" vm="9552">
        <v>-3</v>
      </c>
      <c r="IS216" s="81" vm="3041">
        <v>208</v>
      </c>
      <c r="IT216" s="10" vm="49664">
        <v>209</v>
      </c>
    </row>
    <row r="217" spans="1:254" x14ac:dyDescent="0.25">
      <c r="A217" s="8" t="s">
        <v>90</v>
      </c>
      <c r="B217" s="8" t="s">
        <v>143</v>
      </c>
      <c r="C217" s="89">
        <v>44651</v>
      </c>
      <c r="D217" s="76" vm="16078">
        <v>12</v>
      </c>
      <c r="E217" s="10" vm="9330">
        <v>40642</v>
      </c>
      <c r="F217" s="10" vm="65552">
        <v>-20770</v>
      </c>
      <c r="G217" s="10" vm="42819">
        <v>-7821</v>
      </c>
      <c r="H217" s="10" vm="59756">
        <v>12051</v>
      </c>
      <c r="I217" s="10" vm="29369">
        <v>316</v>
      </c>
      <c r="J217" s="10" vm="63556">
        <v>12367</v>
      </c>
      <c r="K217" s="10" vm="46344">
        <v>0</v>
      </c>
      <c r="L217" s="10" vm="15858">
        <v>0</v>
      </c>
      <c r="M217" s="10" vm="9112">
        <v>0</v>
      </c>
      <c r="N217" s="10" vm="44590">
        <v>78</v>
      </c>
      <c r="O217" s="10" vm="42594">
        <v>-5780</v>
      </c>
      <c r="P217" s="10" vm="35883">
        <v>-209</v>
      </c>
      <c r="Q217" s="10" vm="29153">
        <v>0</v>
      </c>
      <c r="R217" s="10" vm="22493">
        <v>0</v>
      </c>
      <c r="S217" s="10" vm="56045">
        <v>0</v>
      </c>
      <c r="T217" s="10" vm="15642">
        <v>6456</v>
      </c>
      <c r="U217" s="10" vm="8895">
        <v>0</v>
      </c>
      <c r="V217" s="10" vm="54341">
        <v>6456</v>
      </c>
      <c r="W217" s="10" vm="42375">
        <v>1450</v>
      </c>
      <c r="X217" s="10" vm="35647">
        <v>1475</v>
      </c>
      <c r="Y217" s="10" vm="29062">
        <v>0</v>
      </c>
      <c r="Z217" s="10" vm="22272">
        <v>0</v>
      </c>
      <c r="AA217" s="10" vm="66150">
        <v>9381</v>
      </c>
      <c r="AB217" s="10" vm="15450">
        <v>26160</v>
      </c>
      <c r="AC217" s="10" vm="63314">
        <v>1327</v>
      </c>
      <c r="AD217" s="10" vm="51221">
        <v>27487</v>
      </c>
      <c r="AE217" s="10" vm="42153">
        <v>172</v>
      </c>
      <c r="AF217" s="10" vm="35412">
        <v>0</v>
      </c>
      <c r="AG217" s="10" vm="28828">
        <v>0</v>
      </c>
      <c r="AH217" s="10" vm="22049">
        <v>417</v>
      </c>
      <c r="AI217" s="10" vm="49431">
        <v>28076</v>
      </c>
      <c r="AJ217" s="10" vm="15254">
        <v>7982</v>
      </c>
      <c r="AK217" s="10" vm="63274">
        <v>1222</v>
      </c>
      <c r="AL217" s="10" vm="47849">
        <v>4139</v>
      </c>
      <c r="AM217" s="10" vm="41934">
        <v>1800</v>
      </c>
      <c r="AN217" s="10" vm="35182">
        <v>0</v>
      </c>
      <c r="AO217" s="10" vm="28603">
        <v>129</v>
      </c>
      <c r="AP217" s="10" vm="21831">
        <v>0</v>
      </c>
      <c r="AQ217" s="10" vm="46121">
        <v>4951</v>
      </c>
      <c r="AR217" s="10" vm="15034">
        <v>0</v>
      </c>
      <c r="AS217" s="10" vm="8401">
        <v>0</v>
      </c>
      <c r="AT217" s="10" vm="44361">
        <v>20223</v>
      </c>
      <c r="AU217" s="10" vm="41726">
        <v>7853</v>
      </c>
      <c r="AV217" s="10" vm="64926">
        <v>470</v>
      </c>
      <c r="AW217" s="10" vm="28377">
        <v>209552</v>
      </c>
      <c r="AX217" s="10" vm="21623">
        <v>0</v>
      </c>
      <c r="AY217" s="10" vm="55846">
        <v>1342</v>
      </c>
      <c r="AZ217" s="10" vm="14816">
        <v>0</v>
      </c>
      <c r="BA217" s="10" vm="8181">
        <v>0</v>
      </c>
      <c r="BB217" s="10" vm="54108">
        <v>25330</v>
      </c>
      <c r="BC217" s="10" vm="41496">
        <v>0</v>
      </c>
      <c r="BD217" s="10" vm="34866">
        <v>0</v>
      </c>
      <c r="BE217" s="10" vm="28147">
        <v>14834</v>
      </c>
      <c r="BF217" s="10" vm="21418">
        <v>30</v>
      </c>
      <c r="BG217" s="10" vm="66010">
        <v>251088</v>
      </c>
      <c r="BH217" s="10" vm="14606">
        <v>5222</v>
      </c>
      <c r="BI217" s="10" vm="7967">
        <v>2047</v>
      </c>
      <c r="BJ217" s="10" vm="51002">
        <v>34869</v>
      </c>
      <c r="BK217" s="10" vm="41263">
        <v>0</v>
      </c>
      <c r="BL217" s="10" vm="34633">
        <v>20929</v>
      </c>
      <c r="BM217" s="10" vm="27917">
        <v>63067</v>
      </c>
      <c r="BN217" s="10" vm="21195">
        <v>0</v>
      </c>
      <c r="BO217" s="10" vm="49206">
        <v>0</v>
      </c>
      <c r="BP217" s="10" vm="14408">
        <v>167</v>
      </c>
      <c r="BQ217" s="10" vm="7772">
        <v>14375</v>
      </c>
      <c r="BR217" s="10" vm="47624">
        <v>14542</v>
      </c>
      <c r="BS217" s="10" vm="41039">
        <v>48525</v>
      </c>
      <c r="BT217" s="10" vm="34404">
        <v>299613</v>
      </c>
      <c r="BU217" s="10" vm="27690">
        <v>75000</v>
      </c>
      <c r="BV217" s="10" vm="20977">
        <v>123090</v>
      </c>
      <c r="BW217" s="10" vm="45897">
        <v>0</v>
      </c>
      <c r="BX217" s="10" vm="14191">
        <v>16329</v>
      </c>
      <c r="BY217" s="10" vm="7616">
        <v>0</v>
      </c>
      <c r="BZ217" s="10" vm="44143">
        <v>0</v>
      </c>
      <c r="CA217" s="10" vm="40829">
        <v>16986</v>
      </c>
      <c r="CB217" s="10" vm="64785">
        <v>231405</v>
      </c>
      <c r="CC217" s="10" vm="27463">
        <v>-41</v>
      </c>
      <c r="CD217" s="10" vm="20762">
        <v>864</v>
      </c>
      <c r="CE217" s="10" vm="55645">
        <v>67385</v>
      </c>
      <c r="CF217" s="10" vm="13974">
        <v>65935</v>
      </c>
      <c r="CG217" s="10" vm="7401">
        <v>1450</v>
      </c>
      <c r="CH217" s="10" vm="53891">
        <v>0</v>
      </c>
      <c r="CI217" s="10" vm="40595">
        <v>0</v>
      </c>
      <c r="CJ217" s="10" vm="34029">
        <v>0</v>
      </c>
      <c r="CK217" s="10" vm="27239">
        <v>67385</v>
      </c>
      <c r="CL217" s="10" vm="20562">
        <v>11538</v>
      </c>
      <c r="CM217" s="10" vm="65917">
        <v>7821</v>
      </c>
      <c r="CN217" s="10" vm="13758">
        <v>0</v>
      </c>
      <c r="CO217" s="10" vm="7186">
        <v>3717</v>
      </c>
      <c r="CP217" s="10" vm="50773">
        <v>1</v>
      </c>
      <c r="CQ217" s="10" vm="40365">
        <v>0</v>
      </c>
      <c r="CR217" s="10" vm="33795">
        <v>0</v>
      </c>
      <c r="CS217" s="10" vm="27005">
        <v>1</v>
      </c>
      <c r="CT217" s="10" vm="20341">
        <v>0</v>
      </c>
      <c r="CU217" s="10" vm="48980">
        <v>0</v>
      </c>
      <c r="CV217" s="10" vm="13558">
        <v>534</v>
      </c>
      <c r="CW217" s="10" vm="6978">
        <v>-534</v>
      </c>
      <c r="CX217" s="10" vm="47402">
        <v>0</v>
      </c>
      <c r="CY217" s="10" vm="40138">
        <v>0</v>
      </c>
      <c r="CZ217" s="10" vm="33562">
        <v>0</v>
      </c>
      <c r="DA217" s="10" vm="26781">
        <v>0</v>
      </c>
      <c r="DB217" s="81" vm="20122">
        <v>0</v>
      </c>
      <c r="DC217" s="81" vm="45674">
        <v>0</v>
      </c>
      <c r="DD217" s="81" vm="13338">
        <v>0</v>
      </c>
      <c r="DE217" s="81" vm="6809">
        <v>0</v>
      </c>
      <c r="DF217" s="10" vm="43921">
        <v>0</v>
      </c>
      <c r="DG217" s="10" vm="39922">
        <v>0</v>
      </c>
      <c r="DH217" s="10" vm="64704">
        <v>0</v>
      </c>
      <c r="DI217" s="10" vm="26547">
        <v>0</v>
      </c>
      <c r="DJ217" s="10" vm="19904">
        <v>11539</v>
      </c>
      <c r="DK217" s="10" vm="55423">
        <v>7821</v>
      </c>
      <c r="DL217" s="10" vm="13118">
        <v>534</v>
      </c>
      <c r="DM217" s="10" vm="6592">
        <v>3184</v>
      </c>
      <c r="DN217" s="10" vm="53670">
        <v>0</v>
      </c>
      <c r="DO217" s="10" vm="39692">
        <v>0</v>
      </c>
      <c r="DP217" s="10" vm="33173">
        <v>0</v>
      </c>
      <c r="DQ217" s="10" vm="26317">
        <v>0</v>
      </c>
      <c r="DR217" s="10" vm="19701">
        <v>0</v>
      </c>
      <c r="DS217" s="10" vm="65850">
        <v>0</v>
      </c>
      <c r="DT217" s="10" vm="12910">
        <v>0</v>
      </c>
      <c r="DU217" s="10" vm="6376">
        <v>0</v>
      </c>
      <c r="DV217" s="10" vm="50550">
        <v>0</v>
      </c>
      <c r="DW217" s="10" vm="39461">
        <v>0</v>
      </c>
      <c r="DX217" s="10" vm="32938">
        <v>0</v>
      </c>
      <c r="DY217" s="10" vm="26094">
        <v>0</v>
      </c>
      <c r="DZ217" s="10" vm="19479">
        <v>1027</v>
      </c>
      <c r="EA217" s="10" vm="48758">
        <v>0</v>
      </c>
      <c r="EB217" s="10" vm="12708">
        <v>13</v>
      </c>
      <c r="EC217" s="10" vm="63014">
        <v>1014</v>
      </c>
      <c r="ED217" s="10" vm="47181">
        <v>0</v>
      </c>
      <c r="EE217" s="10" vm="39237">
        <v>0</v>
      </c>
      <c r="EF217" s="10" vm="32707">
        <v>0</v>
      </c>
      <c r="EG217" s="10" vm="25868">
        <v>0</v>
      </c>
      <c r="EH217" s="81" vm="19265">
        <v>0</v>
      </c>
      <c r="EI217" s="81" vm="45452">
        <v>0</v>
      </c>
      <c r="EJ217" s="81" vm="12490">
        <v>0</v>
      </c>
      <c r="EK217" s="81" vm="6003">
        <v>0</v>
      </c>
      <c r="EL217" s="10" vm="43704">
        <v>0</v>
      </c>
      <c r="EM217" s="10" vm="39022">
        <v>0</v>
      </c>
      <c r="EN217" s="10" vm="64623">
        <v>0</v>
      </c>
      <c r="EO217" s="10" vm="25638">
        <v>0</v>
      </c>
      <c r="EP217" s="10" vm="64115">
        <v>1027</v>
      </c>
      <c r="EQ217" s="10" vm="55203">
        <v>0</v>
      </c>
      <c r="ER217" s="10" vm="12271">
        <v>13</v>
      </c>
      <c r="ES217" s="10" vm="5788">
        <v>1014</v>
      </c>
      <c r="ET217" s="10" vm="53454">
        <v>12566</v>
      </c>
      <c r="EU217" s="10" vm="38789">
        <v>7821</v>
      </c>
      <c r="EV217" s="10" vm="32317">
        <v>547</v>
      </c>
      <c r="EW217" s="10" vm="25407">
        <v>4198</v>
      </c>
      <c r="EX217" s="10" vm="18851">
        <v>2120</v>
      </c>
      <c r="EY217" s="10" vm="52048">
        <v>474</v>
      </c>
      <c r="EZ217" s="10" vm="12059">
        <v>303</v>
      </c>
      <c r="FA217" s="10" vm="5572">
        <v>474</v>
      </c>
      <c r="FB217" s="10" vm="50320">
        <v>262293</v>
      </c>
      <c r="FC217" s="10" vm="38566">
        <v>0</v>
      </c>
      <c r="FD217" s="10" vm="32082">
        <v>262293</v>
      </c>
      <c r="FE217" s="10" vm="25179">
        <v>30554</v>
      </c>
      <c r="FF217" s="10" vm="18629">
        <v>4323</v>
      </c>
      <c r="FG217" s="10" vm="48534">
        <v>0</v>
      </c>
      <c r="FH217" s="10" vm="11894">
        <v>-30636</v>
      </c>
      <c r="FI217" s="10" vm="5363">
        <v>0</v>
      </c>
      <c r="FJ217" s="10" vm="46956">
        <v>-20479</v>
      </c>
      <c r="FK217" s="10" vm="38354">
        <v>-397</v>
      </c>
      <c r="FL217" s="10" vm="31853">
        <v>245658</v>
      </c>
      <c r="FM217" s="10" vm="24943">
        <v>31843</v>
      </c>
      <c r="FN217" s="10" vm="18414">
        <v>4777</v>
      </c>
      <c r="FO217" s="10" vm="45233">
        <v>0</v>
      </c>
      <c r="FP217" s="10" vm="11676">
        <v>0</v>
      </c>
      <c r="FQ217" s="10" vm="5148">
        <v>-161</v>
      </c>
      <c r="FR217" s="10" vm="43484">
        <v>-130</v>
      </c>
      <c r="FS217" s="10" vm="38121">
        <v>-223</v>
      </c>
      <c r="FT217" s="10" vm="31619">
        <v>36106</v>
      </c>
      <c r="FU217" s="10" vm="24719">
        <v>209552</v>
      </c>
      <c r="FV217" s="10" vm="18247">
        <v>230450</v>
      </c>
      <c r="FW217" s="81" vm="54988">
        <v>21148</v>
      </c>
      <c r="FX217" s="81" vm="11465">
        <v>2941</v>
      </c>
      <c r="FY217" s="81" vm="4943">
        <v>0</v>
      </c>
      <c r="FZ217" s="81" vm="53237">
        <v>1241</v>
      </c>
      <c r="GA217" s="81" vm="37907">
        <v>25330</v>
      </c>
      <c r="GB217" s="10" vm="31388">
        <v>0</v>
      </c>
      <c r="GC217" s="10" vm="24492">
        <v>0</v>
      </c>
      <c r="GD217" s="10" vm="18024">
        <v>0</v>
      </c>
      <c r="GE217" s="10" vm="51826">
        <v>36</v>
      </c>
      <c r="GF217" s="10" vm="11242">
        <v>13</v>
      </c>
      <c r="GG217" s="10" vm="4776">
        <v>23</v>
      </c>
      <c r="GH217" s="10" vm="50103">
        <v>0</v>
      </c>
      <c r="GI217" s="10" vm="37683">
        <v>0</v>
      </c>
      <c r="GJ217" s="10" vm="31169">
        <v>0</v>
      </c>
      <c r="GK217" s="10" vm="24265">
        <v>0</v>
      </c>
      <c r="GL217" s="10" vm="17806">
        <v>0</v>
      </c>
      <c r="GM217" s="10" vm="48319">
        <v>0</v>
      </c>
      <c r="GN217" s="10" vm="11033">
        <v>30736</v>
      </c>
      <c r="GO217" s="10" vm="4561">
        <v>30443</v>
      </c>
      <c r="GP217" s="10" vm="46728">
        <v>293</v>
      </c>
      <c r="GQ217" s="10" vm="37461">
        <v>0</v>
      </c>
      <c r="GR217" s="10" vm="30935">
        <v>0</v>
      </c>
      <c r="GS217" s="10" vm="24040">
        <v>0</v>
      </c>
      <c r="GT217" s="10" vm="17586">
        <v>30772</v>
      </c>
      <c r="GU217" s="10" vm="45032">
        <v>30456</v>
      </c>
      <c r="GV217" s="10" vm="10829">
        <v>316</v>
      </c>
      <c r="GW217" s="10" vm="4350">
        <v>8160</v>
      </c>
      <c r="GX217" s="81" vm="43263">
        <v>0</v>
      </c>
      <c r="GY217" s="10" vm="37237">
        <v>0</v>
      </c>
      <c r="GZ217" s="10" vm="64520">
        <v>0</v>
      </c>
      <c r="HA217" s="10" vm="23812">
        <v>3840</v>
      </c>
      <c r="HB217" s="10" vm="17367">
        <v>0</v>
      </c>
      <c r="HC217" s="81" vm="54768">
        <v>8234</v>
      </c>
      <c r="HD217" s="81" vm="10612">
        <v>695</v>
      </c>
      <c r="HE217" s="10" vm="4132">
        <v>20929</v>
      </c>
      <c r="HF217" s="10" vm="53008">
        <v>155</v>
      </c>
      <c r="HG217" s="10" vm="37017">
        <v>1436</v>
      </c>
      <c r="HH217" s="10" vm="30538">
        <v>101</v>
      </c>
      <c r="HI217" s="10" vm="23588">
        <v>0</v>
      </c>
      <c r="HJ217" s="10" vm="17154">
        <v>6146</v>
      </c>
      <c r="HK217" s="10" vm="65783">
        <v>0</v>
      </c>
      <c r="HL217" s="10" vm="10393">
        <v>3840</v>
      </c>
      <c r="HM217" s="10" vm="3912">
        <v>0</v>
      </c>
      <c r="HN217" s="10" vm="49885">
        <v>2697</v>
      </c>
      <c r="HO217" s="10" vm="36796">
        <v>14375</v>
      </c>
      <c r="HP217" s="10" vm="30300">
        <v>0</v>
      </c>
      <c r="HQ217" s="10" vm="23355">
        <v>16986</v>
      </c>
      <c r="HR217" s="10" vm="16934">
        <v>16986</v>
      </c>
      <c r="HS217" s="10" vm="48154">
        <v>0</v>
      </c>
      <c r="HT217" s="10" vm="10188">
        <v>864</v>
      </c>
      <c r="HU217" s="10" vm="3698">
        <v>864</v>
      </c>
      <c r="HV217" s="10" vm="46513">
        <v>7741</v>
      </c>
      <c r="HW217" s="10" vm="36566">
        <v>-136</v>
      </c>
      <c r="HX217" s="10" vm="30072">
        <v>0</v>
      </c>
      <c r="HY217" s="10" vm="23122">
        <v>27</v>
      </c>
      <c r="HZ217" s="10" vm="16715">
        <v>0</v>
      </c>
      <c r="IA217" s="10" vm="44803">
        <v>0</v>
      </c>
      <c r="IB217" s="10" vm="9973">
        <v>-1852</v>
      </c>
      <c r="IC217" s="10" vm="3480">
        <v>5780</v>
      </c>
      <c r="ID217" s="10" vm="43044">
        <v>384</v>
      </c>
      <c r="IE217" s="10" vm="36349">
        <v>1488</v>
      </c>
      <c r="IF217" s="10" vm="29839">
        <v>12</v>
      </c>
      <c r="IG217" s="10" vm="22898">
        <v>1884</v>
      </c>
      <c r="IH217" s="10" vm="16504">
        <v>4323</v>
      </c>
      <c r="II217" s="10" vm="54554">
        <v>5301</v>
      </c>
      <c r="IJ217" s="10" vm="9757">
        <v>209</v>
      </c>
      <c r="IK217" s="10" vm="3255">
        <v>136</v>
      </c>
      <c r="IL217" s="10" vm="52783">
        <v>-204</v>
      </c>
      <c r="IM217" s="10" vm="36116">
        <v>0</v>
      </c>
      <c r="IN217" s="10" vm="29602">
        <v>4304</v>
      </c>
      <c r="IO217" s="81" vm="22723">
        <v>4537</v>
      </c>
      <c r="IP217" s="10" vm="16286">
        <v>0</v>
      </c>
      <c r="IQ217" s="10" vm="51436">
        <v>0</v>
      </c>
      <c r="IR217" s="10" vm="9553">
        <v>0</v>
      </c>
      <c r="IS217" s="81" vm="3042">
        <v>11</v>
      </c>
      <c r="IT217" s="10" vm="49665">
        <v>11</v>
      </c>
    </row>
    <row r="218" spans="1:254" x14ac:dyDescent="0.25">
      <c r="A218" s="8" t="s">
        <v>206</v>
      </c>
      <c r="B218" s="8" t="s">
        <v>466</v>
      </c>
      <c r="C218" s="89">
        <v>44651</v>
      </c>
      <c r="D218" s="76" vm="16079">
        <v>12</v>
      </c>
      <c r="E218" s="10" vm="9337">
        <v>182786</v>
      </c>
      <c r="F218" s="10" vm="47956">
        <v>-145167</v>
      </c>
      <c r="G218" s="10" vm="42816">
        <v>-6746</v>
      </c>
      <c r="H218" s="10" vm="59757">
        <v>30873</v>
      </c>
      <c r="I218" s="10" vm="29366">
        <v>7893</v>
      </c>
      <c r="J218" s="10" vm="63553">
        <v>38766</v>
      </c>
      <c r="K218" s="10" vm="46348">
        <v>0</v>
      </c>
      <c r="L218" s="10" vm="15861">
        <v>126</v>
      </c>
      <c r="M218" s="10" vm="9119">
        <v>0</v>
      </c>
      <c r="N218" s="10" vm="44586">
        <v>2279</v>
      </c>
      <c r="O218" s="10" vm="42590">
        <v>-23676</v>
      </c>
      <c r="P218" s="10" vm="35884">
        <v>65</v>
      </c>
      <c r="Q218" s="10" vm="64445">
        <v>0</v>
      </c>
      <c r="R218" s="10" vm="22489">
        <v>0</v>
      </c>
      <c r="S218" s="10" vm="56048">
        <v>0</v>
      </c>
      <c r="T218" s="10" vm="15645">
        <v>17560</v>
      </c>
      <c r="U218" s="10" vm="8901">
        <v>64</v>
      </c>
      <c r="V218" s="10" vm="54343">
        <v>17624</v>
      </c>
      <c r="W218" s="10" vm="42377">
        <v>0</v>
      </c>
      <c r="X218" s="10" vm="35649">
        <v>42700</v>
      </c>
      <c r="Y218" s="10" vm="29056">
        <v>3052</v>
      </c>
      <c r="Z218" s="10" vm="22266">
        <v>0</v>
      </c>
      <c r="AA218" s="10" vm="52576">
        <v>63376</v>
      </c>
      <c r="AB218" s="10" vm="15451">
        <v>150925</v>
      </c>
      <c r="AC218" s="10" vm="8691">
        <v>9615</v>
      </c>
      <c r="AD218" s="10" vm="51222">
        <v>160540</v>
      </c>
      <c r="AE218" s="10" vm="42154">
        <v>6373</v>
      </c>
      <c r="AF218" s="10" vm="35413">
        <v>0</v>
      </c>
      <c r="AG218" s="10" vm="28829">
        <v>0</v>
      </c>
      <c r="AH218" s="10" vm="22046">
        <v>1773</v>
      </c>
      <c r="AI218" s="10" vm="49434">
        <v>168686</v>
      </c>
      <c r="AJ218" s="10" vm="15250">
        <v>36557</v>
      </c>
      <c r="AK218" s="10" vm="63279">
        <v>14620</v>
      </c>
      <c r="AL218" s="10" vm="47852">
        <v>32204</v>
      </c>
      <c r="AM218" s="10" vm="65176">
        <v>0</v>
      </c>
      <c r="AN218" s="10" vm="35184">
        <v>7969</v>
      </c>
      <c r="AO218" s="10" vm="28605">
        <v>795</v>
      </c>
      <c r="AP218" s="10" vm="21826">
        <v>453</v>
      </c>
      <c r="AQ218" s="10" vm="46123">
        <v>33878</v>
      </c>
      <c r="AR218" s="10" vm="15035">
        <v>286</v>
      </c>
      <c r="AS218" s="10" vm="8407">
        <v>9025</v>
      </c>
      <c r="AT218" s="10" vm="44365">
        <v>135787</v>
      </c>
      <c r="AU218" s="10" vm="41727">
        <v>32899</v>
      </c>
      <c r="AV218" s="10" vm="34984">
        <v>2771</v>
      </c>
      <c r="AW218" s="10" vm="28378">
        <v>1083885</v>
      </c>
      <c r="AX218" s="10" vm="64191">
        <v>0</v>
      </c>
      <c r="AY218" s="10" vm="55850">
        <v>20611</v>
      </c>
      <c r="AZ218" s="10" vm="14812">
        <v>0</v>
      </c>
      <c r="BA218" s="10" vm="8188">
        <v>0</v>
      </c>
      <c r="BB218" s="10" vm="54113">
        <v>6474</v>
      </c>
      <c r="BC218" s="10" vm="41493">
        <v>0</v>
      </c>
      <c r="BD218" s="10" vm="34867">
        <v>0</v>
      </c>
      <c r="BE218" s="10" vm="28148">
        <v>27810</v>
      </c>
      <c r="BF218" s="10" vm="21412">
        <v>0</v>
      </c>
      <c r="BG218" s="10" vm="66011">
        <v>1138780</v>
      </c>
      <c r="BH218" s="10" vm="63925">
        <v>2026</v>
      </c>
      <c r="BI218" s="10" vm="7974">
        <v>12342</v>
      </c>
      <c r="BJ218" s="10" vm="51007">
        <v>8201</v>
      </c>
      <c r="BK218" s="10" vm="41264">
        <v>0</v>
      </c>
      <c r="BL218" s="10" vm="34634">
        <v>38028</v>
      </c>
      <c r="BM218" s="10" vm="27918">
        <v>60597</v>
      </c>
      <c r="BN218" s="10" vm="21192">
        <v>183</v>
      </c>
      <c r="BO218" s="10" vm="49209">
        <v>0</v>
      </c>
      <c r="BP218" s="10" vm="14404">
        <v>6308</v>
      </c>
      <c r="BQ218" s="10" vm="7778">
        <v>46972</v>
      </c>
      <c r="BR218" s="10" vm="47629">
        <v>53463</v>
      </c>
      <c r="BS218" s="10" vm="41037">
        <v>7134</v>
      </c>
      <c r="BT218" s="10" vm="34405">
        <v>1145914</v>
      </c>
      <c r="BU218" s="10" vm="27692">
        <v>514674</v>
      </c>
      <c r="BV218" s="10" vm="20972">
        <v>0</v>
      </c>
      <c r="BW218" s="10" vm="45899">
        <v>0</v>
      </c>
      <c r="BX218" s="10" vm="14192">
        <v>331613</v>
      </c>
      <c r="BY218" s="10" vm="7623">
        <v>0</v>
      </c>
      <c r="BZ218" s="10" vm="44147">
        <v>0</v>
      </c>
      <c r="CA218" s="10" vm="40830">
        <v>5078</v>
      </c>
      <c r="CB218" s="10" vm="34194">
        <v>851365</v>
      </c>
      <c r="CC218" s="10" vm="27464">
        <v>61973</v>
      </c>
      <c r="CD218" s="10" vm="64168">
        <v>0</v>
      </c>
      <c r="CE218" s="10" vm="55649">
        <v>232576</v>
      </c>
      <c r="CF218" s="10" vm="13970">
        <v>231296</v>
      </c>
      <c r="CG218" s="10" vm="7407">
        <v>0</v>
      </c>
      <c r="CH218" s="10" vm="53895">
        <v>0</v>
      </c>
      <c r="CI218" s="10" vm="40592">
        <v>1280</v>
      </c>
      <c r="CJ218" s="10" vm="34030">
        <v>0</v>
      </c>
      <c r="CK218" s="10" vm="27240">
        <v>232576</v>
      </c>
      <c r="CL218" s="10" vm="20555">
        <v>8449</v>
      </c>
      <c r="CM218" s="10" vm="52368">
        <v>6627</v>
      </c>
      <c r="CN218" s="10" vm="13759">
        <v>0</v>
      </c>
      <c r="CO218" s="10" vm="7193">
        <v>1822</v>
      </c>
      <c r="CP218" s="10" vm="50777">
        <v>1049</v>
      </c>
      <c r="CQ218" s="10" vm="40366">
        <v>0</v>
      </c>
      <c r="CR218" s="10" vm="100678">
        <v>939</v>
      </c>
      <c r="CS218" s="10" vm="27006">
        <v>110</v>
      </c>
      <c r="CT218" s="10" vm="20338">
        <v>0</v>
      </c>
      <c r="CU218" s="10" vm="48983">
        <v>0</v>
      </c>
      <c r="CV218" s="10" vm="13554">
        <v>0</v>
      </c>
      <c r="CW218" s="10" vm="6984">
        <v>0</v>
      </c>
      <c r="CX218" s="10" vm="47406">
        <v>0</v>
      </c>
      <c r="CY218" s="10" vm="40135">
        <v>0</v>
      </c>
      <c r="CZ218" s="10" vm="33564">
        <v>0</v>
      </c>
      <c r="DA218" s="10" vm="26783">
        <v>0</v>
      </c>
      <c r="DB218" s="81" vm="20116">
        <v>313</v>
      </c>
      <c r="DC218" s="81" vm="45676">
        <v>0</v>
      </c>
      <c r="DD218" s="81" vm="13339">
        <v>0</v>
      </c>
      <c r="DE218" s="81" vm="6815">
        <v>313</v>
      </c>
      <c r="DF218" s="10" vm="43926">
        <v>3568</v>
      </c>
      <c r="DG218" s="10" vm="39923">
        <v>119</v>
      </c>
      <c r="DH218" s="10" vm="33341">
        <v>8110</v>
      </c>
      <c r="DI218" s="10" vm="26548">
        <v>-4661</v>
      </c>
      <c r="DJ218" s="10" vm="19901">
        <v>13379</v>
      </c>
      <c r="DK218" s="10" vm="55427">
        <v>6746</v>
      </c>
      <c r="DL218" s="10" vm="13114">
        <v>9049</v>
      </c>
      <c r="DM218" s="10" vm="6599">
        <v>-2416</v>
      </c>
      <c r="DN218" s="10" vm="53676">
        <v>0</v>
      </c>
      <c r="DO218" s="10" vm="39689">
        <v>0</v>
      </c>
      <c r="DP218" s="10" vm="33174">
        <v>0</v>
      </c>
      <c r="DQ218" s="10" vm="26318">
        <v>0</v>
      </c>
      <c r="DR218" s="10" vm="19694">
        <v>0</v>
      </c>
      <c r="DS218" s="10" vm="65853">
        <v>0</v>
      </c>
      <c r="DT218" s="10" vm="12911">
        <v>0</v>
      </c>
      <c r="DU218" s="10" vm="63024">
        <v>0</v>
      </c>
      <c r="DV218" s="10" vm="50556">
        <v>0</v>
      </c>
      <c r="DW218" s="10" vm="39462">
        <v>0</v>
      </c>
      <c r="DX218" s="10" vm="32939">
        <v>0</v>
      </c>
      <c r="DY218" s="10" vm="26095">
        <v>0</v>
      </c>
      <c r="DZ218" s="10" vm="19476">
        <v>337</v>
      </c>
      <c r="EA218" s="10" vm="48763">
        <v>0</v>
      </c>
      <c r="EB218" s="10" vm="12712">
        <v>252</v>
      </c>
      <c r="EC218" s="10" vm="6172">
        <v>85</v>
      </c>
      <c r="ED218" s="10" vm="47186">
        <v>0</v>
      </c>
      <c r="EE218" s="10" vm="39238">
        <v>0</v>
      </c>
      <c r="EF218" s="10" vm="32708">
        <v>0</v>
      </c>
      <c r="EG218" s="10" vm="25870">
        <v>0</v>
      </c>
      <c r="EH218" s="81" vm="64117">
        <v>0</v>
      </c>
      <c r="EI218" s="81" vm="45456">
        <v>0</v>
      </c>
      <c r="EJ218" s="81" vm="12491">
        <v>0</v>
      </c>
      <c r="EK218" s="81" vm="6010">
        <v>0</v>
      </c>
      <c r="EL218" s="10" vm="43709">
        <v>384</v>
      </c>
      <c r="EM218" s="10" vm="39018">
        <v>0</v>
      </c>
      <c r="EN218" s="10" vm="32486">
        <v>79</v>
      </c>
      <c r="EO218" s="10" vm="25639">
        <v>305</v>
      </c>
      <c r="EP218" s="10" vm="64113">
        <v>721</v>
      </c>
      <c r="EQ218" s="10" vm="55208">
        <v>0</v>
      </c>
      <c r="ER218" s="10" vm="12272">
        <v>331</v>
      </c>
      <c r="ES218" s="10" vm="5795">
        <v>390</v>
      </c>
      <c r="ET218" s="10" vm="53460">
        <v>14100</v>
      </c>
      <c r="EU218" s="10" vm="38791">
        <v>6746</v>
      </c>
      <c r="EV218" s="10" vm="32318">
        <v>9380</v>
      </c>
      <c r="EW218" s="10" vm="25408">
        <v>-2026</v>
      </c>
      <c r="EX218" s="10" vm="18848">
        <v>5976</v>
      </c>
      <c r="EY218" s="10" vm="52053">
        <v>2552</v>
      </c>
      <c r="EZ218" s="10" vm="12063">
        <v>3751</v>
      </c>
      <c r="FA218" s="10" vm="62957">
        <v>2552</v>
      </c>
      <c r="FB218" s="10" vm="50326">
        <v>1477336</v>
      </c>
      <c r="FC218" s="10" vm="38563">
        <v>0</v>
      </c>
      <c r="FD218" s="10" vm="32083">
        <v>1477336</v>
      </c>
      <c r="FE218" s="10" vm="25180">
        <v>58850</v>
      </c>
      <c r="FF218" s="10" vm="18623">
        <v>27398</v>
      </c>
      <c r="FG218" s="10" vm="48539">
        <v>0</v>
      </c>
      <c r="FH218" s="10" vm="11895">
        <v>-14065</v>
      </c>
      <c r="FI218" s="10" vm="5369">
        <v>1430</v>
      </c>
      <c r="FJ218" s="10" vm="46960">
        <v>84</v>
      </c>
      <c r="FK218" s="10" vm="38351">
        <v>0</v>
      </c>
      <c r="FL218" s="10" vm="31855">
        <v>1551033</v>
      </c>
      <c r="FM218" s="10" vm="24944">
        <v>442996</v>
      </c>
      <c r="FN218" s="10" vm="64088">
        <v>33878</v>
      </c>
      <c r="FO218" s="10" vm="45238">
        <v>286</v>
      </c>
      <c r="FP218" s="10" vm="11680">
        <v>0</v>
      </c>
      <c r="FQ218" s="10" vm="5154">
        <v>-10012</v>
      </c>
      <c r="FR218" s="10" vm="43489">
        <v>0</v>
      </c>
      <c r="FS218" s="10" vm="38122">
        <v>0</v>
      </c>
      <c r="FT218" s="10" vm="31621">
        <v>467148</v>
      </c>
      <c r="FU218" s="10" vm="24721">
        <v>1083885</v>
      </c>
      <c r="FV218" s="10" vm="18248">
        <v>1034340</v>
      </c>
      <c r="FW218" s="81" vm="54994">
        <v>6409</v>
      </c>
      <c r="FX218" s="81" vm="11461">
        <v>0</v>
      </c>
      <c r="FY218" s="81" vm="4946">
        <v>0</v>
      </c>
      <c r="FZ218" s="81" vm="53243">
        <v>65</v>
      </c>
      <c r="GA218" s="81" vm="37904">
        <v>6474</v>
      </c>
      <c r="GB218" s="10" vm="31389">
        <v>2401</v>
      </c>
      <c r="GC218" s="10" vm="24490">
        <v>1573</v>
      </c>
      <c r="GD218" s="10" vm="18019">
        <v>828</v>
      </c>
      <c r="GE218" s="10" vm="51828">
        <v>2137</v>
      </c>
      <c r="GF218" s="10" vm="11246">
        <v>508</v>
      </c>
      <c r="GG218" s="10" vm="4786">
        <v>1629</v>
      </c>
      <c r="GH218" s="10" vm="50111">
        <v>6367</v>
      </c>
      <c r="GI218" s="10" vm="37686">
        <v>995</v>
      </c>
      <c r="GJ218" s="10" vm="31172">
        <v>5372</v>
      </c>
      <c r="GK218" s="10" vm="24263">
        <v>0</v>
      </c>
      <c r="GL218" s="10" vm="17807">
        <v>0</v>
      </c>
      <c r="GM218" s="10" vm="48321">
        <v>0</v>
      </c>
      <c r="GN218" s="10" vm="11032">
        <v>0</v>
      </c>
      <c r="GO218" s="10" vm="4571">
        <v>0</v>
      </c>
      <c r="GP218" s="10" vm="46735">
        <v>0</v>
      </c>
      <c r="GQ218" s="10" vm="37464">
        <v>358</v>
      </c>
      <c r="GR218" s="10" vm="30938">
        <v>294</v>
      </c>
      <c r="GS218" s="10" vm="24038">
        <v>64</v>
      </c>
      <c r="GT218" s="10" vm="17582">
        <v>11263</v>
      </c>
      <c r="GU218" s="10" vm="45033">
        <v>3370</v>
      </c>
      <c r="GV218" s="10" vm="10825">
        <v>7893</v>
      </c>
      <c r="GW218" s="10" vm="4354">
        <v>1712</v>
      </c>
      <c r="GX218" s="81" vm="43271">
        <v>32638</v>
      </c>
      <c r="GY218" s="10" vm="37238">
        <v>0</v>
      </c>
      <c r="GZ218" s="10" vm="30717">
        <v>1799</v>
      </c>
      <c r="HA218" s="10" vm="23809">
        <v>0</v>
      </c>
      <c r="HB218" s="10" vm="17368">
        <v>1279</v>
      </c>
      <c r="HC218" s="81" vm="54769">
        <v>0</v>
      </c>
      <c r="HD218" s="81" vm="10608">
        <v>600</v>
      </c>
      <c r="HE218" s="10" vm="4136">
        <v>38028</v>
      </c>
      <c r="HF218" s="10" vm="53010">
        <v>16412</v>
      </c>
      <c r="HG218" s="10" vm="37020">
        <v>4834</v>
      </c>
      <c r="HH218" s="10" vm="30542">
        <v>9950</v>
      </c>
      <c r="HI218" s="10" vm="23585">
        <v>0</v>
      </c>
      <c r="HJ218" s="10" vm="17158">
        <v>8883</v>
      </c>
      <c r="HK218" s="10" vm="51610">
        <v>0</v>
      </c>
      <c r="HL218" s="10" vm="10398">
        <v>0</v>
      </c>
      <c r="HM218" s="10" vm="3918">
        <v>0</v>
      </c>
      <c r="HN218" s="10" vm="49890">
        <v>6893</v>
      </c>
      <c r="HO218" s="10" vm="36797">
        <v>46972</v>
      </c>
      <c r="HP218" s="10" vm="30307">
        <v>5078</v>
      </c>
      <c r="HQ218" s="10" vm="23352">
        <v>0</v>
      </c>
      <c r="HR218" s="10" vm="16933">
        <v>5078</v>
      </c>
      <c r="HS218" s="10" vm="48160">
        <v>0</v>
      </c>
      <c r="HT218" s="10" vm="10194">
        <v>0</v>
      </c>
      <c r="HU218" s="10" vm="3704">
        <v>0</v>
      </c>
      <c r="HV218" s="10" vm="46518">
        <v>23323</v>
      </c>
      <c r="HW218" s="10" vm="36563">
        <v>276</v>
      </c>
      <c r="HX218" s="10" vm="30074">
        <v>0</v>
      </c>
      <c r="HY218" s="10" vm="23120">
        <v>1938</v>
      </c>
      <c r="HZ218" s="10" vm="16716">
        <v>0</v>
      </c>
      <c r="IA218" s="10" vm="44809">
        <v>12</v>
      </c>
      <c r="IB218" s="10" vm="9976">
        <v>-1873</v>
      </c>
      <c r="IC218" s="10" vm="3485">
        <v>23676</v>
      </c>
      <c r="ID218" s="10" vm="43049">
        <v>2548</v>
      </c>
      <c r="IE218" s="10" vm="36346">
        <v>4775</v>
      </c>
      <c r="IF218" s="10" vm="29840">
        <v>1706</v>
      </c>
      <c r="IG218" s="10" vm="22896">
        <v>9029</v>
      </c>
      <c r="IH218" s="10" vm="16503">
        <v>29271</v>
      </c>
      <c r="II218" s="10" vm="54555">
        <v>35979</v>
      </c>
      <c r="IJ218" s="10" vm="9760">
        <v>286</v>
      </c>
      <c r="IK218" s="10" vm="3264">
        <v>214</v>
      </c>
      <c r="IL218" s="10" vm="52791">
        <v>-172</v>
      </c>
      <c r="IM218" s="10" vm="36119">
        <v>13</v>
      </c>
      <c r="IN218" s="10" vm="29605">
        <v>35541</v>
      </c>
      <c r="IO218" s="81" vm="22720">
        <v>36753</v>
      </c>
      <c r="IP218" s="10" vm="16288">
        <v>0</v>
      </c>
      <c r="IQ218" s="10" vm="51438">
        <v>-2</v>
      </c>
      <c r="IR218" s="10" vm="9556">
        <v>-20</v>
      </c>
      <c r="IS218" s="81" vm="3045">
        <v>273</v>
      </c>
      <c r="IT218" s="10" vm="49666">
        <v>274</v>
      </c>
    </row>
    <row r="219" spans="1:254" x14ac:dyDescent="0.25">
      <c r="A219" s="8" t="s">
        <v>611</v>
      </c>
      <c r="B219" s="8" t="s">
        <v>469</v>
      </c>
      <c r="C219" s="89">
        <v>44651</v>
      </c>
      <c r="D219" s="76" vm="16082">
        <v>12</v>
      </c>
      <c r="E219" s="10" vm="9334">
        <v>191230</v>
      </c>
      <c r="F219" s="10" vm="65550">
        <v>-138313</v>
      </c>
      <c r="G219" s="10" vm="42821">
        <v>-6600</v>
      </c>
      <c r="H219" s="10" vm="59761">
        <v>46317</v>
      </c>
      <c r="I219" s="10" vm="29372">
        <v>7270</v>
      </c>
      <c r="J219" s="10" vm="63558">
        <v>53587</v>
      </c>
      <c r="K219" s="10" vm="46345">
        <v>0</v>
      </c>
      <c r="L219" s="10" vm="15862">
        <v>0</v>
      </c>
      <c r="M219" s="10" vm="9117">
        <v>291</v>
      </c>
      <c r="N219" s="10" vm="44587">
        <v>961</v>
      </c>
      <c r="O219" s="10" vm="42596">
        <v>-14812</v>
      </c>
      <c r="P219" s="10" vm="35887">
        <v>93</v>
      </c>
      <c r="Q219" s="10" vm="29154">
        <v>2431</v>
      </c>
      <c r="R219" s="10" vm="22495">
        <v>0</v>
      </c>
      <c r="S219" s="10" vm="56046">
        <v>0</v>
      </c>
      <c r="T219" s="10" vm="15646">
        <v>42551</v>
      </c>
      <c r="U219" s="10" vm="8899">
        <v>0</v>
      </c>
      <c r="V219" s="10" vm="54342">
        <v>42551</v>
      </c>
      <c r="W219" s="10" vm="42378">
        <v>0</v>
      </c>
      <c r="X219" s="10" vm="35651">
        <v>25090</v>
      </c>
      <c r="Y219" s="10" vm="29065">
        <v>0</v>
      </c>
      <c r="Z219" s="10" vm="22274">
        <v>0</v>
      </c>
      <c r="AA219" s="10" vm="52577">
        <v>67641</v>
      </c>
      <c r="AB219" s="10" vm="15454">
        <v>170469</v>
      </c>
      <c r="AC219" s="10" vm="8688">
        <v>8955</v>
      </c>
      <c r="AD219" s="10" vm="51223">
        <v>179424</v>
      </c>
      <c r="AE219" s="10" vm="42156">
        <v>1087</v>
      </c>
      <c r="AF219" s="10" vm="35415">
        <v>0</v>
      </c>
      <c r="AG219" s="10" vm="28831">
        <v>0</v>
      </c>
      <c r="AH219" s="10" vm="22051">
        <v>250</v>
      </c>
      <c r="AI219" s="10" vm="49435">
        <v>180761</v>
      </c>
      <c r="AJ219" s="10" vm="15258">
        <v>33814</v>
      </c>
      <c r="AK219" s="10" vm="63277">
        <v>17101</v>
      </c>
      <c r="AL219" s="10" vm="47845">
        <v>25537</v>
      </c>
      <c r="AM219" s="10" vm="41936">
        <v>10438</v>
      </c>
      <c r="AN219" s="10" vm="35186">
        <v>13034</v>
      </c>
      <c r="AO219" s="10" vm="28607">
        <v>2174</v>
      </c>
      <c r="AP219" s="10" vm="21833">
        <v>0</v>
      </c>
      <c r="AQ219" s="10" vm="46122">
        <v>25788</v>
      </c>
      <c r="AR219" s="10" vm="15038">
        <v>1300</v>
      </c>
      <c r="AS219" s="10" vm="8405">
        <v>1021</v>
      </c>
      <c r="AT219" s="10" vm="44358">
        <v>130207</v>
      </c>
      <c r="AU219" s="10" vm="41728">
        <v>50554</v>
      </c>
      <c r="AV219" s="10" vm="34986">
        <v>2920</v>
      </c>
      <c r="AW219" s="10" vm="28381">
        <v>1072963</v>
      </c>
      <c r="AX219" s="10" vm="21625">
        <v>0</v>
      </c>
      <c r="AY219" s="10" vm="55847">
        <v>20416</v>
      </c>
      <c r="AZ219" s="10" vm="14819">
        <v>0</v>
      </c>
      <c r="BA219" s="10" vm="8185">
        <v>194</v>
      </c>
      <c r="BB219" s="10" vm="54109">
        <v>9619</v>
      </c>
      <c r="BC219" s="10" vm="41498">
        <v>90</v>
      </c>
      <c r="BD219" s="10" vm="34870">
        <v>0</v>
      </c>
      <c r="BE219" s="10" vm="28151">
        <v>3050</v>
      </c>
      <c r="BF219" s="10" vm="21420">
        <v>54</v>
      </c>
      <c r="BG219" s="10" vm="66013">
        <v>1106386</v>
      </c>
      <c r="BH219" s="10" vm="14609">
        <v>18674</v>
      </c>
      <c r="BI219" s="10" vm="7972">
        <v>10943</v>
      </c>
      <c r="BJ219" s="10" vm="51004">
        <v>65007</v>
      </c>
      <c r="BK219" s="10" vm="41267">
        <v>110067</v>
      </c>
      <c r="BL219" s="10" vm="34638">
        <v>17782</v>
      </c>
      <c r="BM219" s="10" vm="27920">
        <v>222473</v>
      </c>
      <c r="BN219" s="10" vm="21198">
        <v>373</v>
      </c>
      <c r="BO219" s="10" vm="49210">
        <v>0</v>
      </c>
      <c r="BP219" s="10" vm="14411">
        <v>955</v>
      </c>
      <c r="BQ219" s="10" vm="7776">
        <v>47524</v>
      </c>
      <c r="BR219" s="10" vm="47621">
        <v>48852</v>
      </c>
      <c r="BS219" s="10" vm="41040">
        <v>173621</v>
      </c>
      <c r="BT219" s="10" vm="34408">
        <v>1280007</v>
      </c>
      <c r="BU219" s="10" vm="27694">
        <v>364370</v>
      </c>
      <c r="BV219" s="10" vm="20979">
        <v>0</v>
      </c>
      <c r="BW219" s="10" vm="45898">
        <v>0</v>
      </c>
      <c r="BX219" s="10" vm="14195">
        <v>186947</v>
      </c>
      <c r="BY219" s="10" vm="7620">
        <v>0</v>
      </c>
      <c r="BZ219" s="10" vm="44140">
        <v>0</v>
      </c>
      <c r="CA219" s="10" vm="40832">
        <v>2189</v>
      </c>
      <c r="CB219" s="10" vm="34197">
        <v>553506</v>
      </c>
      <c r="CC219" s="10" vm="27468">
        <v>9971</v>
      </c>
      <c r="CD219" s="10" vm="20764">
        <v>868</v>
      </c>
      <c r="CE219" s="10" vm="55646">
        <v>715662</v>
      </c>
      <c r="CF219" s="10" vm="13977">
        <v>715662</v>
      </c>
      <c r="CG219" s="10" vm="7405">
        <v>0</v>
      </c>
      <c r="CH219" s="10" vm="53892">
        <v>0</v>
      </c>
      <c r="CI219" s="10" vm="40598">
        <v>0</v>
      </c>
      <c r="CJ219" s="10" vm="34033">
        <v>0</v>
      </c>
      <c r="CK219" s="10" vm="27243">
        <v>715662</v>
      </c>
      <c r="CL219" s="10" vm="20564">
        <v>6900</v>
      </c>
      <c r="CM219" s="10" vm="52370">
        <v>6600</v>
      </c>
      <c r="CN219" s="10" vm="13762">
        <v>0</v>
      </c>
      <c r="CO219" s="10" vm="7190">
        <v>300</v>
      </c>
      <c r="CP219" s="10" vm="50774">
        <v>350</v>
      </c>
      <c r="CQ219" s="10" vm="40368">
        <v>0</v>
      </c>
      <c r="CR219" s="10" vm="33797">
        <v>0</v>
      </c>
      <c r="CS219" s="10" vm="27008">
        <v>350</v>
      </c>
      <c r="CT219" s="10" vm="20343">
        <v>0</v>
      </c>
      <c r="CU219" s="10" vm="48984">
        <v>0</v>
      </c>
      <c r="CV219" s="10" vm="13561">
        <v>0</v>
      </c>
      <c r="CW219" s="10" vm="6982">
        <v>0</v>
      </c>
      <c r="CX219" s="10" vm="47398">
        <v>362</v>
      </c>
      <c r="CY219" s="10" vm="40140">
        <v>0</v>
      </c>
      <c r="CZ219" s="10" vm="33567">
        <v>5817</v>
      </c>
      <c r="DA219" s="10" vm="26785">
        <v>-5455</v>
      </c>
      <c r="DB219" s="81" vm="20124">
        <v>620</v>
      </c>
      <c r="DC219" s="81" vm="45675">
        <v>0</v>
      </c>
      <c r="DD219" s="81" vm="13342">
        <v>0</v>
      </c>
      <c r="DE219" s="81" vm="6813">
        <v>620</v>
      </c>
      <c r="DF219" s="10" vm="43918">
        <v>90</v>
      </c>
      <c r="DG219" s="10" vm="39924">
        <v>0</v>
      </c>
      <c r="DH219" s="10" vm="64707">
        <v>920</v>
      </c>
      <c r="DI219" s="10" vm="26551">
        <v>-830</v>
      </c>
      <c r="DJ219" s="10" vm="19906">
        <v>8322</v>
      </c>
      <c r="DK219" s="10" vm="55424">
        <v>6600</v>
      </c>
      <c r="DL219" s="10" vm="13122">
        <v>6737</v>
      </c>
      <c r="DM219" s="10" vm="6596">
        <v>-5015</v>
      </c>
      <c r="DN219" s="10" vm="53671">
        <v>0</v>
      </c>
      <c r="DO219" s="10" vm="39694">
        <v>0</v>
      </c>
      <c r="DP219" s="10" vm="33177">
        <v>0</v>
      </c>
      <c r="DQ219" s="10" vm="26321">
        <v>0</v>
      </c>
      <c r="DR219" s="10" vm="19703">
        <v>0</v>
      </c>
      <c r="DS219" s="10" vm="52213">
        <v>0</v>
      </c>
      <c r="DT219" s="10" vm="12914">
        <v>0</v>
      </c>
      <c r="DU219" s="10" vm="6381">
        <v>0</v>
      </c>
      <c r="DV219" s="10" vm="50552">
        <v>0</v>
      </c>
      <c r="DW219" s="10" vm="39465">
        <v>0</v>
      </c>
      <c r="DX219" s="10" vm="32943">
        <v>0</v>
      </c>
      <c r="DY219" s="10" vm="26097">
        <v>0</v>
      </c>
      <c r="DZ219" s="10" vm="19482">
        <v>1988</v>
      </c>
      <c r="EA219" s="10" vm="48761">
        <v>0</v>
      </c>
      <c r="EB219" s="10" vm="12713">
        <v>1369</v>
      </c>
      <c r="EC219" s="10" vm="63015">
        <v>619</v>
      </c>
      <c r="ED219" s="10" vm="47178">
        <v>0</v>
      </c>
      <c r="EE219" s="10" vm="39239">
        <v>0</v>
      </c>
      <c r="EF219" s="10" vm="32711">
        <v>0</v>
      </c>
      <c r="EG219" s="10" vm="25872">
        <v>0</v>
      </c>
      <c r="EH219" s="81" vm="19266">
        <v>0</v>
      </c>
      <c r="EI219" s="81" vm="45453">
        <v>0</v>
      </c>
      <c r="EJ219" s="81" vm="12496">
        <v>0</v>
      </c>
      <c r="EK219" s="81" vm="6009">
        <v>0</v>
      </c>
      <c r="EL219" s="10" vm="43701">
        <v>159</v>
      </c>
      <c r="EM219" s="10" vm="39025">
        <v>0</v>
      </c>
      <c r="EN219" s="10" vm="32490">
        <v>0</v>
      </c>
      <c r="EO219" s="10" vm="25643">
        <v>159</v>
      </c>
      <c r="EP219" s="10" vm="19049">
        <v>2147</v>
      </c>
      <c r="EQ219" s="10" vm="55204">
        <v>0</v>
      </c>
      <c r="ER219" s="10" vm="12276">
        <v>1369</v>
      </c>
      <c r="ES219" s="10" vm="5793">
        <v>778</v>
      </c>
      <c r="ET219" s="10" vm="53455">
        <v>10469</v>
      </c>
      <c r="EU219" s="10" vm="38793">
        <v>6600</v>
      </c>
      <c r="EV219" s="10" vm="32320">
        <v>8106</v>
      </c>
      <c r="EW219" s="10" vm="25412">
        <v>-4237</v>
      </c>
      <c r="EX219" s="10" vm="18852">
        <v>10894</v>
      </c>
      <c r="EY219" s="10" vm="52052">
        <v>5198</v>
      </c>
      <c r="EZ219" s="10" vm="12064">
        <v>7994</v>
      </c>
      <c r="FA219" s="10" vm="5576">
        <v>5198</v>
      </c>
      <c r="FB219" s="10" vm="50321">
        <v>1218424</v>
      </c>
      <c r="FC219" s="10" vm="38570">
        <v>0</v>
      </c>
      <c r="FD219" s="10" vm="100664">
        <v>1218424</v>
      </c>
      <c r="FE219" s="10" vm="25182">
        <v>94698</v>
      </c>
      <c r="FF219" s="10" vm="18632">
        <v>27644</v>
      </c>
      <c r="FG219" s="10" vm="48538">
        <v>0</v>
      </c>
      <c r="FH219" s="10" vm="11899">
        <v>-9394</v>
      </c>
      <c r="FI219" s="10" vm="5367">
        <v>0</v>
      </c>
      <c r="FJ219" s="10" vm="46953">
        <v>0</v>
      </c>
      <c r="FK219" s="10" vm="38356">
        <v>-4396</v>
      </c>
      <c r="FL219" s="10" vm="31858">
        <v>1326976</v>
      </c>
      <c r="FM219" s="10" vm="24947">
        <v>233725</v>
      </c>
      <c r="FN219" s="10" vm="18415">
        <v>23715</v>
      </c>
      <c r="FO219" s="10" vm="45234">
        <v>1300</v>
      </c>
      <c r="FP219" s="10" vm="11682">
        <v>0</v>
      </c>
      <c r="FQ219" s="10" vm="62943">
        <v>-3259</v>
      </c>
      <c r="FR219" s="10" vm="43481">
        <v>0</v>
      </c>
      <c r="FS219" s="10" vm="38124">
        <v>-1468</v>
      </c>
      <c r="FT219" s="10" vm="31625">
        <v>254013</v>
      </c>
      <c r="FU219" s="10" vm="24723">
        <v>1072963</v>
      </c>
      <c r="FV219" s="10" vm="18250">
        <v>984699</v>
      </c>
      <c r="FW219" s="81" vm="54989">
        <v>8620</v>
      </c>
      <c r="FX219" s="81" vm="11470">
        <v>906</v>
      </c>
      <c r="FY219" s="81" vm="62930">
        <v>0</v>
      </c>
      <c r="FZ219" s="81" vm="53238">
        <v>93</v>
      </c>
      <c r="GA219" s="81" vm="37909">
        <v>9619</v>
      </c>
      <c r="GB219" s="10" vm="31392">
        <v>1864</v>
      </c>
      <c r="GC219" s="10" vm="24493">
        <v>1390</v>
      </c>
      <c r="GD219" s="10" vm="18027">
        <v>474</v>
      </c>
      <c r="GE219" s="10" vm="51825">
        <v>7649</v>
      </c>
      <c r="GF219" s="10" vm="11250">
        <v>2459</v>
      </c>
      <c r="GG219" s="10" vm="4785">
        <v>5190</v>
      </c>
      <c r="GH219" s="10" vm="50106">
        <v>2040</v>
      </c>
      <c r="GI219" s="10" vm="37689">
        <v>408</v>
      </c>
      <c r="GJ219" s="10" vm="31176">
        <v>1632</v>
      </c>
      <c r="GK219" s="10" vm="24266">
        <v>0</v>
      </c>
      <c r="GL219" s="10" vm="17812">
        <v>0</v>
      </c>
      <c r="GM219" s="10" vm="65639">
        <v>0</v>
      </c>
      <c r="GN219" s="10" vm="11034">
        <v>26</v>
      </c>
      <c r="GO219" s="10" vm="4568">
        <v>0</v>
      </c>
      <c r="GP219" s="10" vm="46727">
        <v>26</v>
      </c>
      <c r="GQ219" s="10" vm="37466">
        <v>0</v>
      </c>
      <c r="GR219" s="10" vm="30941">
        <v>52</v>
      </c>
      <c r="GS219" s="10" vm="24041">
        <v>-52</v>
      </c>
      <c r="GT219" s="10" vm="17590">
        <v>11579</v>
      </c>
      <c r="GU219" s="10" vm="45028">
        <v>4309</v>
      </c>
      <c r="GV219" s="10" vm="10831">
        <v>7270</v>
      </c>
      <c r="GW219" s="10" vm="4353">
        <v>2</v>
      </c>
      <c r="GX219" s="81" vm="43264">
        <v>10113</v>
      </c>
      <c r="GY219" s="10" vm="37244">
        <v>0</v>
      </c>
      <c r="GZ219" s="10" vm="64522">
        <v>0</v>
      </c>
      <c r="HA219" s="10" vm="23813">
        <v>0</v>
      </c>
      <c r="HB219" s="10" vm="64028">
        <v>0</v>
      </c>
      <c r="HC219" s="81" vm="54764">
        <v>5905</v>
      </c>
      <c r="HD219" s="81" vm="10613">
        <v>1762</v>
      </c>
      <c r="HE219" s="10" vm="4134">
        <v>17782</v>
      </c>
      <c r="HF219" s="10" vm="53004">
        <v>933</v>
      </c>
      <c r="HG219" s="10" vm="37023">
        <v>5733</v>
      </c>
      <c r="HH219" s="10" vm="30544">
        <v>24367</v>
      </c>
      <c r="HI219" s="10" vm="23589">
        <v>0</v>
      </c>
      <c r="HJ219" s="10" vm="17161">
        <v>15308</v>
      </c>
      <c r="HK219" s="10" vm="51609">
        <v>0</v>
      </c>
      <c r="HL219" s="10" vm="10397">
        <v>0</v>
      </c>
      <c r="HM219" s="10" vm="3917">
        <v>0</v>
      </c>
      <c r="HN219" s="10" vm="49886">
        <v>1183</v>
      </c>
      <c r="HO219" s="10" vm="36801">
        <v>47524</v>
      </c>
      <c r="HP219" s="10" vm="30311">
        <v>456</v>
      </c>
      <c r="HQ219" s="10" vm="23356">
        <v>1733</v>
      </c>
      <c r="HR219" s="10" vm="16942">
        <v>2189</v>
      </c>
      <c r="HS219" s="10" vm="48158">
        <v>0</v>
      </c>
      <c r="HT219" s="10" vm="10192">
        <v>868</v>
      </c>
      <c r="HU219" s="10" vm="3702">
        <v>868</v>
      </c>
      <c r="HV219" s="10" vm="46511">
        <v>17647</v>
      </c>
      <c r="HW219" s="10" vm="36568">
        <v>141</v>
      </c>
      <c r="HX219" s="10" vm="30076">
        <v>0</v>
      </c>
      <c r="HY219" s="10" vm="23123">
        <v>669</v>
      </c>
      <c r="HZ219" s="10" vm="16723">
        <v>0</v>
      </c>
      <c r="IA219" s="10" vm="44804">
        <v>1987</v>
      </c>
      <c r="IB219" s="10" vm="9974">
        <v>-5632</v>
      </c>
      <c r="IC219" s="10" vm="3484">
        <v>14812</v>
      </c>
      <c r="ID219" s="10" vm="43041">
        <v>494</v>
      </c>
      <c r="IE219" s="10" vm="36352">
        <v>1637</v>
      </c>
      <c r="IF219" s="10" vm="29844">
        <v>264</v>
      </c>
      <c r="IG219" s="10" vm="64254">
        <v>2395</v>
      </c>
      <c r="IH219" s="10" vm="16507">
        <v>27644</v>
      </c>
      <c r="II219" s="10" vm="54550">
        <v>26060</v>
      </c>
      <c r="IJ219" s="10" vm="9758">
        <v>1300</v>
      </c>
      <c r="IK219" s="10" vm="3262">
        <v>346</v>
      </c>
      <c r="IL219" s="10" vm="52786">
        <v>-383</v>
      </c>
      <c r="IM219" s="10" vm="36123">
        <v>18</v>
      </c>
      <c r="IN219" s="10" vm="29610">
        <v>38180</v>
      </c>
      <c r="IO219" s="81" vm="22724">
        <v>38294</v>
      </c>
      <c r="IP219" s="10" vm="16291">
        <v>0</v>
      </c>
      <c r="IQ219" s="10" vm="51437">
        <v>0</v>
      </c>
      <c r="IR219" s="10" vm="9554">
        <v>0</v>
      </c>
      <c r="IS219" s="81" vm="3043">
        <v>53</v>
      </c>
      <c r="IT219" s="10" vm="49661">
        <v>53</v>
      </c>
    </row>
    <row r="220" spans="1:254" x14ac:dyDescent="0.25">
      <c r="A220" s="8" t="s">
        <v>220</v>
      </c>
      <c r="B220" s="8" t="s">
        <v>641</v>
      </c>
      <c r="C220" s="89">
        <v>44651</v>
      </c>
      <c r="D220" s="76" vm="16086">
        <v>12</v>
      </c>
      <c r="E220" s="10" vm="9338">
        <v>22616</v>
      </c>
      <c r="F220" s="10" vm="47958">
        <v>-19824</v>
      </c>
      <c r="G220" s="10" vm="42815">
        <v>0</v>
      </c>
      <c r="H220" s="10" vm="59758">
        <v>2792</v>
      </c>
      <c r="I220" s="10" vm="29371">
        <v>223</v>
      </c>
      <c r="J220" s="10" vm="63550">
        <v>3015</v>
      </c>
      <c r="K220" s="10" vm="46350">
        <v>0</v>
      </c>
      <c r="L220" s="10" vm="15865">
        <v>0</v>
      </c>
      <c r="M220" s="10" vm="9120">
        <v>0</v>
      </c>
      <c r="N220" s="10" vm="44594">
        <v>0</v>
      </c>
      <c r="O220" s="10" vm="42591">
        <v>-2532</v>
      </c>
      <c r="P220" s="10" vm="35885">
        <v>0</v>
      </c>
      <c r="Q220" s="10" vm="64447">
        <v>0</v>
      </c>
      <c r="R220" s="10" vm="22490">
        <v>0</v>
      </c>
      <c r="S220" s="10" vm="56050">
        <v>0</v>
      </c>
      <c r="T220" s="10" vm="15649">
        <v>483</v>
      </c>
      <c r="U220" s="10" vm="8902">
        <v>0</v>
      </c>
      <c r="V220" s="10" vm="54346">
        <v>483</v>
      </c>
      <c r="W220" s="10" vm="42376">
        <v>0</v>
      </c>
      <c r="X220" s="10" vm="35650">
        <v>1355</v>
      </c>
      <c r="Y220" s="10" vm="29063">
        <v>0</v>
      </c>
      <c r="Z220" s="10" vm="22269">
        <v>0</v>
      </c>
      <c r="AA220" s="10" vm="66154">
        <v>1838</v>
      </c>
      <c r="AB220" s="10" vm="15456">
        <v>13254</v>
      </c>
      <c r="AC220" s="10" vm="8692">
        <v>3946</v>
      </c>
      <c r="AD220" s="10" vm="51226">
        <v>17200</v>
      </c>
      <c r="AE220" s="10" vm="42155">
        <v>0</v>
      </c>
      <c r="AF220" s="10" vm="35414">
        <v>60</v>
      </c>
      <c r="AG220" s="10" vm="28830">
        <v>0</v>
      </c>
      <c r="AH220" s="10" vm="22050">
        <v>4670</v>
      </c>
      <c r="AI220" s="10" vm="49438">
        <v>21930</v>
      </c>
      <c r="AJ220" s="10" vm="15260">
        <v>2286</v>
      </c>
      <c r="AK220" s="10" vm="8510">
        <v>4057</v>
      </c>
      <c r="AL220" s="10" vm="47853">
        <v>3580</v>
      </c>
      <c r="AM220" s="10" vm="41931">
        <v>2873</v>
      </c>
      <c r="AN220" s="10" vm="35185">
        <v>4343</v>
      </c>
      <c r="AO220" s="10" vm="28606">
        <v>-8</v>
      </c>
      <c r="AP220" s="10" vm="21825">
        <v>0</v>
      </c>
      <c r="AQ220" s="10" vm="46127">
        <v>1857</v>
      </c>
      <c r="AR220" s="10" vm="15042">
        <v>0</v>
      </c>
      <c r="AS220" s="10" vm="8408">
        <v>0</v>
      </c>
      <c r="AT220" s="10" vm="44366">
        <v>18988</v>
      </c>
      <c r="AU220" s="10" vm="41723">
        <v>2942</v>
      </c>
      <c r="AV220" s="10" vm="34985">
        <v>327</v>
      </c>
      <c r="AW220" s="10" vm="28379">
        <v>156563</v>
      </c>
      <c r="AX220" s="10" vm="21620">
        <v>0</v>
      </c>
      <c r="AY220" s="10" vm="55852">
        <v>3760</v>
      </c>
      <c r="AZ220" s="10" vm="14823">
        <v>134</v>
      </c>
      <c r="BA220" s="10" vm="8189">
        <v>0</v>
      </c>
      <c r="BB220" s="10" vm="54114">
        <v>10031</v>
      </c>
      <c r="BC220" s="10" vm="41497">
        <v>0</v>
      </c>
      <c r="BD220" s="10" vm="34868">
        <v>0</v>
      </c>
      <c r="BE220" s="10" vm="28149">
        <v>11</v>
      </c>
      <c r="BF220" s="10" vm="21415">
        <v>0</v>
      </c>
      <c r="BG220" s="10" vm="52496">
        <v>170499</v>
      </c>
      <c r="BH220" s="10" vm="14612">
        <v>0</v>
      </c>
      <c r="BI220" s="10" vm="7975">
        <v>5826</v>
      </c>
      <c r="BJ220" s="10" vm="51008">
        <v>8612</v>
      </c>
      <c r="BK220" s="10" vm="41265">
        <v>0</v>
      </c>
      <c r="BL220" s="10" vm="34635">
        <v>0</v>
      </c>
      <c r="BM220" s="10" vm="27919">
        <v>14438</v>
      </c>
      <c r="BN220" s="10" vm="21196">
        <v>0</v>
      </c>
      <c r="BO220" s="10" vm="49212">
        <v>0</v>
      </c>
      <c r="BP220" s="10" vm="14413">
        <v>79</v>
      </c>
      <c r="BQ220" s="10" vm="7779">
        <v>11158</v>
      </c>
      <c r="BR220" s="10" vm="47630">
        <v>11237</v>
      </c>
      <c r="BS220" s="10" vm="41036">
        <v>3201</v>
      </c>
      <c r="BT220" s="10" vm="34406">
        <v>173700</v>
      </c>
      <c r="BU220" s="10" vm="27693">
        <v>54840</v>
      </c>
      <c r="BV220" s="10" vm="20971">
        <v>0</v>
      </c>
      <c r="BW220" s="10" vm="45904">
        <v>0</v>
      </c>
      <c r="BX220" s="10" vm="14198">
        <v>10130</v>
      </c>
      <c r="BY220" s="10" vm="7624">
        <v>0</v>
      </c>
      <c r="BZ220" s="10" vm="44148">
        <v>0</v>
      </c>
      <c r="CA220" s="10" vm="40826">
        <v>43</v>
      </c>
      <c r="CB220" s="10" vm="34195">
        <v>65013</v>
      </c>
      <c r="CC220" s="10" vm="27465">
        <v>54</v>
      </c>
      <c r="CD220" s="10" vm="20759">
        <v>0</v>
      </c>
      <c r="CE220" s="10" vm="55651">
        <v>108633</v>
      </c>
      <c r="CF220" s="10" vm="13980">
        <v>88381</v>
      </c>
      <c r="CG220" s="10" vm="7408">
        <v>20222</v>
      </c>
      <c r="CH220" s="10" vm="53896">
        <v>30</v>
      </c>
      <c r="CI220" s="10" vm="40596">
        <v>0</v>
      </c>
      <c r="CJ220" s="10" vm="34031">
        <v>0</v>
      </c>
      <c r="CK220" s="10" vm="27241">
        <v>108633</v>
      </c>
      <c r="CL220" s="10" vm="20559">
        <v>0</v>
      </c>
      <c r="CM220" s="10" vm="65919">
        <v>0</v>
      </c>
      <c r="CN220" s="10" vm="13764">
        <v>0</v>
      </c>
      <c r="CO220" s="10" vm="7194">
        <v>0</v>
      </c>
      <c r="CP220" s="10" vm="50778">
        <v>0</v>
      </c>
      <c r="CQ220" s="10" vm="40367">
        <v>0</v>
      </c>
      <c r="CR220" s="10" vm="33796">
        <v>0</v>
      </c>
      <c r="CS220" s="10" vm="27007">
        <v>0</v>
      </c>
      <c r="CT220" s="10" vm="20342">
        <v>0</v>
      </c>
      <c r="CU220" s="10" vm="48987">
        <v>0</v>
      </c>
      <c r="CV220" s="10" vm="13563">
        <v>182</v>
      </c>
      <c r="CW220" s="10" vm="6985">
        <v>-182</v>
      </c>
      <c r="CX220" s="10" vm="47407">
        <v>20</v>
      </c>
      <c r="CY220" s="10" vm="40134">
        <v>0</v>
      </c>
      <c r="CZ220" s="10" vm="33565">
        <v>469</v>
      </c>
      <c r="DA220" s="10" vm="26784">
        <v>-449</v>
      </c>
      <c r="DB220" s="81" vm="20115">
        <v>0</v>
      </c>
      <c r="DC220" s="81" vm="45680">
        <v>0</v>
      </c>
      <c r="DD220" s="81" vm="13345">
        <v>0</v>
      </c>
      <c r="DE220" s="81" vm="6816">
        <v>0</v>
      </c>
      <c r="DF220" s="10" vm="43927">
        <v>0</v>
      </c>
      <c r="DG220" s="10" vm="39919">
        <v>0</v>
      </c>
      <c r="DH220" s="10" vm="33342">
        <v>0</v>
      </c>
      <c r="DI220" s="10" vm="26549">
        <v>0</v>
      </c>
      <c r="DJ220" s="10" vm="19900">
        <v>20</v>
      </c>
      <c r="DK220" s="10" vm="55430">
        <v>0</v>
      </c>
      <c r="DL220" s="10" vm="13125">
        <v>651</v>
      </c>
      <c r="DM220" s="10" vm="6600">
        <v>-631</v>
      </c>
      <c r="DN220" s="10" vm="53677">
        <v>0</v>
      </c>
      <c r="DO220" s="10" vm="39693">
        <v>0</v>
      </c>
      <c r="DP220" s="10" vm="33175">
        <v>0</v>
      </c>
      <c r="DQ220" s="10" vm="26319">
        <v>0</v>
      </c>
      <c r="DR220" s="10" vm="19698">
        <v>0</v>
      </c>
      <c r="DS220" s="10" vm="100752">
        <v>0</v>
      </c>
      <c r="DT220" s="10" vm="12916">
        <v>0</v>
      </c>
      <c r="DU220" s="10" vm="6383">
        <v>0</v>
      </c>
      <c r="DV220" s="10" vm="50557">
        <v>0</v>
      </c>
      <c r="DW220" s="10" vm="39463">
        <v>0</v>
      </c>
      <c r="DX220" s="10" vm="32940">
        <v>0</v>
      </c>
      <c r="DY220" s="10" vm="26096">
        <v>0</v>
      </c>
      <c r="DZ220" s="10" vm="19480">
        <v>0</v>
      </c>
      <c r="EA220" s="10" vm="48764">
        <v>0</v>
      </c>
      <c r="EB220" s="10" vm="12715">
        <v>0</v>
      </c>
      <c r="EC220" s="10" vm="6173">
        <v>0</v>
      </c>
      <c r="ED220" s="10" vm="47187">
        <v>0</v>
      </c>
      <c r="EE220" s="10" vm="39234">
        <v>0</v>
      </c>
      <c r="EF220" s="10" vm="32709">
        <v>0</v>
      </c>
      <c r="EG220" s="10" vm="25871">
        <v>0</v>
      </c>
      <c r="EH220" s="81" vm="19259">
        <v>0</v>
      </c>
      <c r="EI220" s="81" vm="45457">
        <v>0</v>
      </c>
      <c r="EJ220" s="81" vm="12498">
        <v>0</v>
      </c>
      <c r="EK220" s="81" vm="6011">
        <v>0</v>
      </c>
      <c r="EL220" s="10" vm="43710">
        <v>666</v>
      </c>
      <c r="EM220" s="10" vm="39019">
        <v>0</v>
      </c>
      <c r="EN220" s="10" vm="32487">
        <v>185</v>
      </c>
      <c r="EO220" s="10" vm="25640">
        <v>481</v>
      </c>
      <c r="EP220" s="10" vm="19046">
        <v>666</v>
      </c>
      <c r="EQ220" s="10" vm="55209">
        <v>0</v>
      </c>
      <c r="ER220" s="10" vm="12278">
        <v>185</v>
      </c>
      <c r="ES220" s="10" vm="5796">
        <v>481</v>
      </c>
      <c r="ET220" s="10" vm="53461">
        <v>686</v>
      </c>
      <c r="EU220" s="10" vm="38790">
        <v>0</v>
      </c>
      <c r="EV220" s="10" vm="32319">
        <v>836</v>
      </c>
      <c r="EW220" s="10" vm="25409">
        <v>-150</v>
      </c>
      <c r="EX220" s="10" vm="18847">
        <v>552</v>
      </c>
      <c r="EY220" s="10" vm="52054">
        <v>181</v>
      </c>
      <c r="EZ220" s="10" vm="12065">
        <v>90</v>
      </c>
      <c r="FA220" s="10" vm="5577">
        <v>181</v>
      </c>
      <c r="FB220" s="10" vm="50327">
        <v>169524</v>
      </c>
      <c r="FC220" s="10" vm="38567">
        <v>0</v>
      </c>
      <c r="FD220" s="10" vm="32084">
        <v>169524</v>
      </c>
      <c r="FE220" s="10" vm="25181">
        <v>231</v>
      </c>
      <c r="FF220" s="10" vm="18630">
        <v>4910</v>
      </c>
      <c r="FG220" s="10" vm="48540">
        <v>0</v>
      </c>
      <c r="FH220" s="10" vm="11900">
        <v>-939</v>
      </c>
      <c r="FI220" s="10" vm="5370">
        <v>0</v>
      </c>
      <c r="FJ220" s="10" vm="46961">
        <v>0</v>
      </c>
      <c r="FK220" s="10" vm="38350">
        <v>0</v>
      </c>
      <c r="FL220" s="10" vm="31856">
        <v>173726</v>
      </c>
      <c r="FM220" s="10" vm="24945">
        <v>15381</v>
      </c>
      <c r="FN220" s="10" vm="64084">
        <v>1834</v>
      </c>
      <c r="FO220" s="10" vm="45239">
        <v>0</v>
      </c>
      <c r="FP220" s="10" vm="11684">
        <v>0</v>
      </c>
      <c r="FQ220" s="10" vm="5155">
        <v>-53</v>
      </c>
      <c r="FR220" s="10" vm="43490">
        <v>0</v>
      </c>
      <c r="FS220" s="10" vm="38118">
        <v>0</v>
      </c>
      <c r="FT220" s="10" vm="31622">
        <v>17162</v>
      </c>
      <c r="FU220" s="10" vm="24722">
        <v>156564</v>
      </c>
      <c r="FV220" s="10" vm="18244">
        <v>154143</v>
      </c>
      <c r="FW220" s="81" vm="54995">
        <v>10031</v>
      </c>
      <c r="FX220" s="81" vm="11472">
        <v>0</v>
      </c>
      <c r="FY220" s="81" vm="4947">
        <v>0</v>
      </c>
      <c r="FZ220" s="81" vm="53244">
        <v>0</v>
      </c>
      <c r="GA220" s="81" vm="37908">
        <v>10031</v>
      </c>
      <c r="GB220" s="10" vm="31390">
        <v>986</v>
      </c>
      <c r="GC220" s="10" vm="24491">
        <v>893</v>
      </c>
      <c r="GD220" s="10" vm="18023">
        <v>93</v>
      </c>
      <c r="GE220" s="10" vm="51829">
        <v>0</v>
      </c>
      <c r="GF220" s="10" vm="11253">
        <v>0</v>
      </c>
      <c r="GG220" s="10" vm="4787">
        <v>0</v>
      </c>
      <c r="GH220" s="10" vm="50112">
        <v>0</v>
      </c>
      <c r="GI220" s="10" vm="37687">
        <v>0</v>
      </c>
      <c r="GJ220" s="10" vm="31173">
        <v>0</v>
      </c>
      <c r="GK220" s="10" vm="24264">
        <v>0</v>
      </c>
      <c r="GL220" s="10" vm="17808">
        <v>0</v>
      </c>
      <c r="GM220" s="10" vm="48322">
        <v>0</v>
      </c>
      <c r="GN220" s="10" vm="11037">
        <v>130</v>
      </c>
      <c r="GO220" s="10" vm="4572">
        <v>0</v>
      </c>
      <c r="GP220" s="10" vm="46736">
        <v>130</v>
      </c>
      <c r="GQ220" s="10" vm="37465">
        <v>0</v>
      </c>
      <c r="GR220" s="10" vm="30939">
        <v>0</v>
      </c>
      <c r="GS220" s="10" vm="24039">
        <v>0</v>
      </c>
      <c r="GT220" s="10" vm="17587">
        <v>1116</v>
      </c>
      <c r="GU220" s="10" vm="45034">
        <v>893</v>
      </c>
      <c r="GV220" s="10" vm="10833">
        <v>223</v>
      </c>
      <c r="GW220" s="10" vm="4355">
        <v>0</v>
      </c>
      <c r="GX220" s="81" vm="43272">
        <v>0</v>
      </c>
      <c r="GY220" s="10" vm="37242">
        <v>0</v>
      </c>
      <c r="GZ220" s="10" vm="30718">
        <v>0</v>
      </c>
      <c r="HA220" s="10" vm="23810">
        <v>0</v>
      </c>
      <c r="HB220" s="10" vm="17369">
        <v>0</v>
      </c>
      <c r="HC220" s="81" vm="54770">
        <v>0</v>
      </c>
      <c r="HD220" s="81" vm="10614">
        <v>0</v>
      </c>
      <c r="HE220" s="10" vm="4137">
        <v>0</v>
      </c>
      <c r="HF220" s="10" vm="53011">
        <v>2489</v>
      </c>
      <c r="HG220" s="10" vm="37021">
        <v>0</v>
      </c>
      <c r="HH220" s="10" vm="30543">
        <v>0</v>
      </c>
      <c r="HI220" s="10" vm="23586">
        <v>0</v>
      </c>
      <c r="HJ220" s="10" vm="17153">
        <v>8669</v>
      </c>
      <c r="HK220" s="10" vm="51611">
        <v>0</v>
      </c>
      <c r="HL220" s="10" vm="10399">
        <v>0</v>
      </c>
      <c r="HM220" s="10" vm="3919">
        <v>0</v>
      </c>
      <c r="HN220" s="10" vm="49891">
        <v>0</v>
      </c>
      <c r="HO220" s="10" vm="36798">
        <v>11158</v>
      </c>
      <c r="HP220" s="10" vm="30308">
        <v>0</v>
      </c>
      <c r="HQ220" s="10" vm="23353">
        <v>43</v>
      </c>
      <c r="HR220" s="10" vm="16935">
        <v>43</v>
      </c>
      <c r="HS220" s="10" vm="48161">
        <v>0</v>
      </c>
      <c r="HT220" s="10" vm="10195">
        <v>0</v>
      </c>
      <c r="HU220" s="10" vm="3705">
        <v>0</v>
      </c>
      <c r="HV220" s="10" vm="65391">
        <v>2242</v>
      </c>
      <c r="HW220" s="10" vm="36567">
        <v>0</v>
      </c>
      <c r="HX220" s="10" vm="30075">
        <v>0</v>
      </c>
      <c r="HY220" s="10" vm="23121">
        <v>290</v>
      </c>
      <c r="HZ220" s="10" vm="16717">
        <v>0</v>
      </c>
      <c r="IA220" s="10" vm="44810">
        <v>0</v>
      </c>
      <c r="IB220" s="10" vm="9977">
        <v>0</v>
      </c>
      <c r="IC220" s="10" vm="3486">
        <v>2532</v>
      </c>
      <c r="ID220" s="10" vm="43050">
        <v>88</v>
      </c>
      <c r="IE220" s="10" vm="36350">
        <v>42</v>
      </c>
      <c r="IF220" s="10" vm="29841">
        <v>0</v>
      </c>
      <c r="IG220" s="10" vm="22897">
        <v>130</v>
      </c>
      <c r="IH220" s="10" vm="16502">
        <v>4910</v>
      </c>
      <c r="II220" s="10" vm="54556">
        <v>1980</v>
      </c>
      <c r="IJ220" s="10" vm="9761">
        <v>0</v>
      </c>
      <c r="IK220" s="10" vm="3265">
        <v>0</v>
      </c>
      <c r="IL220" s="10" vm="52792">
        <v>-4</v>
      </c>
      <c r="IM220" s="10" vm="36120">
        <v>0</v>
      </c>
      <c r="IN220" s="10" vm="29606">
        <v>2058</v>
      </c>
      <c r="IO220" s="81" vm="22721">
        <v>2058</v>
      </c>
      <c r="IP220" s="10" vm="16287">
        <v>0</v>
      </c>
      <c r="IQ220" s="10" vm="51439">
        <v>0</v>
      </c>
      <c r="IR220" s="10" vm="9557">
        <v>0</v>
      </c>
      <c r="IS220" s="81" vm="3046">
        <v>0</v>
      </c>
      <c r="IT220" s="10" vm="49667">
        <v>0</v>
      </c>
    </row>
    <row r="221" spans="1:254" x14ac:dyDescent="0.25">
      <c r="A221" s="8" t="s">
        <v>218</v>
      </c>
      <c r="B221" s="8" t="s">
        <v>613</v>
      </c>
      <c r="C221" s="89">
        <v>44651</v>
      </c>
      <c r="D221" s="76" vm="16083">
        <v>12</v>
      </c>
      <c r="E221" s="10" vm="9335">
        <v>79454</v>
      </c>
      <c r="F221" s="10" vm="65553">
        <v>-42858</v>
      </c>
      <c r="G221" s="10" vm="42822">
        <v>-14273</v>
      </c>
      <c r="H221" s="10" vm="59762">
        <v>22323</v>
      </c>
      <c r="I221" s="10" vm="29373">
        <v>4189</v>
      </c>
      <c r="J221" s="10" vm="63559">
        <v>26512</v>
      </c>
      <c r="K221" s="10" vm="46349">
        <v>0</v>
      </c>
      <c r="L221" s="10" vm="15863">
        <v>0</v>
      </c>
      <c r="M221" s="10" vm="9118">
        <v>0</v>
      </c>
      <c r="N221" s="10" vm="44593">
        <v>602</v>
      </c>
      <c r="O221" s="10" vm="42597">
        <v>-10289</v>
      </c>
      <c r="P221" s="10" vm="35888">
        <v>660</v>
      </c>
      <c r="Q221" s="10" vm="29155">
        <v>0</v>
      </c>
      <c r="R221" s="10" vm="22496">
        <v>0</v>
      </c>
      <c r="S221" s="10" vm="56049">
        <v>0</v>
      </c>
      <c r="T221" s="10" vm="15647">
        <v>17485</v>
      </c>
      <c r="U221" s="10" vm="8900">
        <v>-75</v>
      </c>
      <c r="V221" s="10" vm="54338">
        <v>17410</v>
      </c>
      <c r="W221" s="10" vm="42379">
        <v>0</v>
      </c>
      <c r="X221" s="10" vm="35652">
        <v>1632</v>
      </c>
      <c r="Y221" s="10" vm="29066">
        <v>0</v>
      </c>
      <c r="Z221" s="10" vm="22275">
        <v>0</v>
      </c>
      <c r="AA221" s="10" vm="66153">
        <v>19042</v>
      </c>
      <c r="AB221" s="10" vm="15455">
        <v>54178</v>
      </c>
      <c r="AC221" s="10" vm="8689">
        <v>3086</v>
      </c>
      <c r="AD221" s="10" vm="51218">
        <v>57264</v>
      </c>
      <c r="AE221" s="10" vm="42157">
        <v>252</v>
      </c>
      <c r="AF221" s="10" vm="35416">
        <v>0</v>
      </c>
      <c r="AG221" s="10" vm="28832">
        <v>0</v>
      </c>
      <c r="AH221" s="10" vm="22052">
        <v>0</v>
      </c>
      <c r="AI221" s="10" vm="49436">
        <v>57516</v>
      </c>
      <c r="AJ221" s="10" vm="15259">
        <v>10347</v>
      </c>
      <c r="AK221" s="10" vm="63278">
        <v>3661</v>
      </c>
      <c r="AL221" s="10" vm="47846">
        <v>8925</v>
      </c>
      <c r="AM221" s="10" vm="41937">
        <v>5081</v>
      </c>
      <c r="AN221" s="10" vm="35187">
        <v>2473</v>
      </c>
      <c r="AO221" s="10" vm="28608">
        <v>37</v>
      </c>
      <c r="AP221" s="10" vm="21834">
        <v>0</v>
      </c>
      <c r="AQ221" s="10" vm="46126">
        <v>9593</v>
      </c>
      <c r="AR221" s="10" vm="15039">
        <v>0</v>
      </c>
      <c r="AS221" s="10" vm="8406">
        <v>599</v>
      </c>
      <c r="AT221" s="10" vm="44362">
        <v>40716</v>
      </c>
      <c r="AU221" s="10" vm="41729">
        <v>16800</v>
      </c>
      <c r="AV221" s="10" vm="64928">
        <v>1275</v>
      </c>
      <c r="AW221" s="10" vm="28382">
        <v>893348</v>
      </c>
      <c r="AX221" s="10" vm="21626">
        <v>0</v>
      </c>
      <c r="AY221" s="10" vm="55851">
        <v>6317</v>
      </c>
      <c r="AZ221" s="10" vm="14820">
        <v>481</v>
      </c>
      <c r="BA221" s="10" vm="8186">
        <v>0</v>
      </c>
      <c r="BB221" s="10" vm="54110">
        <v>18301</v>
      </c>
      <c r="BC221" s="10" vm="41499">
        <v>0</v>
      </c>
      <c r="BD221" s="10" vm="34871">
        <v>0</v>
      </c>
      <c r="BE221" s="10" vm="28152">
        <v>25122</v>
      </c>
      <c r="BF221" s="10" vm="21421">
        <v>0</v>
      </c>
      <c r="BG221" s="10" vm="52495">
        <v>943569</v>
      </c>
      <c r="BH221" s="10" vm="14610">
        <v>7096</v>
      </c>
      <c r="BI221" s="10" vm="7973">
        <v>2044</v>
      </c>
      <c r="BJ221" s="10" vm="51003">
        <v>4981</v>
      </c>
      <c r="BK221" s="10" vm="41268">
        <v>0</v>
      </c>
      <c r="BL221" s="10" vm="34639">
        <v>2326</v>
      </c>
      <c r="BM221" s="10" vm="27921">
        <v>16447</v>
      </c>
      <c r="BN221" s="10" vm="21199">
        <v>794</v>
      </c>
      <c r="BO221" s="10" vm="49211">
        <v>0</v>
      </c>
      <c r="BP221" s="10" vm="14412">
        <v>0</v>
      </c>
      <c r="BQ221" s="10" vm="7777">
        <v>24201</v>
      </c>
      <c r="BR221" s="10" vm="47625">
        <v>24995</v>
      </c>
      <c r="BS221" s="10" vm="41041">
        <v>-8548</v>
      </c>
      <c r="BT221" s="10" vm="64809">
        <v>935021</v>
      </c>
      <c r="BU221" s="10" vm="27695">
        <v>118712</v>
      </c>
      <c r="BV221" s="10" vm="20980">
        <v>382736</v>
      </c>
      <c r="BW221" s="10" vm="45902">
        <v>0</v>
      </c>
      <c r="BX221" s="10" vm="14196">
        <v>24583</v>
      </c>
      <c r="BY221" s="10" vm="7621">
        <v>0</v>
      </c>
      <c r="BZ221" s="10" vm="44146">
        <v>0</v>
      </c>
      <c r="CA221" s="10" vm="40833">
        <v>3588</v>
      </c>
      <c r="CB221" s="10" vm="34198">
        <v>529619</v>
      </c>
      <c r="CC221" s="10" vm="27469">
        <v>3410</v>
      </c>
      <c r="CD221" s="10" vm="20765">
        <v>0</v>
      </c>
      <c r="CE221" s="10" vm="55650">
        <v>401992</v>
      </c>
      <c r="CF221" s="10" vm="13978">
        <v>215320</v>
      </c>
      <c r="CG221" s="10" vm="7406">
        <v>186672</v>
      </c>
      <c r="CH221" s="10" vm="53888">
        <v>0</v>
      </c>
      <c r="CI221" s="10" vm="40599">
        <v>0</v>
      </c>
      <c r="CJ221" s="10" vm="34034">
        <v>0</v>
      </c>
      <c r="CK221" s="10" vm="27244">
        <v>401992</v>
      </c>
      <c r="CL221" s="10" vm="20565">
        <v>17189</v>
      </c>
      <c r="CM221" s="10" vm="52371">
        <v>14273</v>
      </c>
      <c r="CN221" s="10" vm="13763">
        <v>0</v>
      </c>
      <c r="CO221" s="10" vm="7191">
        <v>2916</v>
      </c>
      <c r="CP221" s="10" vm="50770">
        <v>0</v>
      </c>
      <c r="CQ221" s="10" vm="40369">
        <v>0</v>
      </c>
      <c r="CR221" s="10" vm="33798">
        <v>0</v>
      </c>
      <c r="CS221" s="10" vm="27009">
        <v>0</v>
      </c>
      <c r="CT221" s="10" vm="20344">
        <v>0</v>
      </c>
      <c r="CU221" s="10" vm="48985">
        <v>0</v>
      </c>
      <c r="CV221" s="10" vm="13562">
        <v>0</v>
      </c>
      <c r="CW221" s="10" vm="6983">
        <v>0</v>
      </c>
      <c r="CX221" s="10" vm="47399">
        <v>0</v>
      </c>
      <c r="CY221" s="10" vm="40141">
        <v>0</v>
      </c>
      <c r="CZ221" s="10" vm="33568">
        <v>0</v>
      </c>
      <c r="DA221" s="10" vm="26786">
        <v>0</v>
      </c>
      <c r="DB221" s="81" vm="20125">
        <v>0</v>
      </c>
      <c r="DC221" s="81" vm="45679">
        <v>0</v>
      </c>
      <c r="DD221" s="81" vm="13343">
        <v>0</v>
      </c>
      <c r="DE221" s="81" vm="6814">
        <v>0</v>
      </c>
      <c r="DF221" s="10" vm="43922">
        <v>165</v>
      </c>
      <c r="DG221" s="10" vm="39925">
        <v>0</v>
      </c>
      <c r="DH221" s="10" vm="33343">
        <v>165</v>
      </c>
      <c r="DI221" s="10" vm="26552">
        <v>0</v>
      </c>
      <c r="DJ221" s="10" vm="19907">
        <v>17354</v>
      </c>
      <c r="DK221" s="10" vm="55428">
        <v>14273</v>
      </c>
      <c r="DL221" s="10" vm="13123">
        <v>165</v>
      </c>
      <c r="DM221" s="10" vm="6597">
        <v>2916</v>
      </c>
      <c r="DN221" s="10" vm="53672">
        <v>924</v>
      </c>
      <c r="DO221" s="10" vm="39695">
        <v>0</v>
      </c>
      <c r="DP221" s="10" vm="33178">
        <v>898</v>
      </c>
      <c r="DQ221" s="10" vm="26322">
        <v>26</v>
      </c>
      <c r="DR221" s="10" vm="19704">
        <v>0</v>
      </c>
      <c r="DS221" s="10" vm="65852">
        <v>0</v>
      </c>
      <c r="DT221" s="10" vm="12915">
        <v>0</v>
      </c>
      <c r="DU221" s="10" vm="6382">
        <v>0</v>
      </c>
      <c r="DV221" s="10" vm="50551">
        <v>0</v>
      </c>
      <c r="DW221" s="10" vm="39466">
        <v>0</v>
      </c>
      <c r="DX221" s="10" vm="32944">
        <v>0</v>
      </c>
      <c r="DY221" s="10" vm="26098">
        <v>0</v>
      </c>
      <c r="DZ221" s="10" vm="19483">
        <v>1581</v>
      </c>
      <c r="EA221" s="10" vm="48762">
        <v>0</v>
      </c>
      <c r="EB221" s="10" vm="12714">
        <v>729</v>
      </c>
      <c r="EC221" s="10" vm="63016">
        <v>852</v>
      </c>
      <c r="ED221" s="10" vm="47182">
        <v>0</v>
      </c>
      <c r="EE221" s="10" vm="39240">
        <v>0</v>
      </c>
      <c r="EF221" s="10" vm="32712">
        <v>0</v>
      </c>
      <c r="EG221" s="10" vm="25873">
        <v>0</v>
      </c>
      <c r="EH221" s="81" vm="19268">
        <v>1918</v>
      </c>
      <c r="EI221" s="81" vm="45458">
        <v>0</v>
      </c>
      <c r="EJ221" s="81" vm="12495">
        <v>0</v>
      </c>
      <c r="EK221" s="81" vm="6008">
        <v>1918</v>
      </c>
      <c r="EL221" s="10" vm="43708">
        <v>161</v>
      </c>
      <c r="EM221" s="10" vm="39023">
        <v>0</v>
      </c>
      <c r="EN221" s="10" vm="32489">
        <v>350</v>
      </c>
      <c r="EO221" s="10" vm="25642">
        <v>-189</v>
      </c>
      <c r="EP221" s="10" vm="100615">
        <v>4584</v>
      </c>
      <c r="EQ221" s="10" vm="55210">
        <v>0</v>
      </c>
      <c r="ER221" s="10" vm="12279">
        <v>1977</v>
      </c>
      <c r="ES221" s="10" vm="5792">
        <v>2607</v>
      </c>
      <c r="ET221" s="10" vm="53459">
        <v>21938</v>
      </c>
      <c r="EU221" s="10" vm="38792">
        <v>14273</v>
      </c>
      <c r="EV221" s="10" vm="32311">
        <v>2142</v>
      </c>
      <c r="EW221" s="10" vm="25410">
        <v>5523</v>
      </c>
      <c r="EX221" s="10" vm="18854">
        <v>2158</v>
      </c>
      <c r="EY221" s="10" vm="52055">
        <v>433</v>
      </c>
      <c r="EZ221" s="10" vm="12066">
        <v>114</v>
      </c>
      <c r="FA221" s="10" vm="5578">
        <v>433</v>
      </c>
      <c r="FB221" s="10" vm="50325">
        <v>906372</v>
      </c>
      <c r="FC221" s="10" vm="38568">
        <v>0</v>
      </c>
      <c r="FD221" s="10" vm="32085">
        <v>906372</v>
      </c>
      <c r="FE221" s="10" vm="25173">
        <v>59953</v>
      </c>
      <c r="FF221" s="10" vm="18633">
        <v>5598</v>
      </c>
      <c r="FG221" s="10" vm="48541">
        <v>0</v>
      </c>
      <c r="FH221" s="10" vm="11901">
        <v>-4568</v>
      </c>
      <c r="FI221" s="10" vm="5371">
        <v>657</v>
      </c>
      <c r="FJ221" s="10" vm="46962">
        <v>-11073</v>
      </c>
      <c r="FK221" s="10" vm="38355">
        <v>0</v>
      </c>
      <c r="FL221" s="10" vm="31857">
        <v>956939</v>
      </c>
      <c r="FM221" s="10" vm="24946">
        <v>55151</v>
      </c>
      <c r="FN221" s="10" vm="18417">
        <v>10051</v>
      </c>
      <c r="FO221" s="10" vm="65320">
        <v>0</v>
      </c>
      <c r="FP221" s="10" vm="11683">
        <v>0</v>
      </c>
      <c r="FQ221" s="10" vm="5153">
        <v>-1608</v>
      </c>
      <c r="FR221" s="10" vm="43488">
        <v>0</v>
      </c>
      <c r="FS221" s="10" vm="38125">
        <v>-3</v>
      </c>
      <c r="FT221" s="10" vm="31620">
        <v>63591</v>
      </c>
      <c r="FU221" s="10" vm="24720">
        <v>893348</v>
      </c>
      <c r="FV221" s="10" vm="18251">
        <v>851221</v>
      </c>
      <c r="FW221" s="81" vm="54993">
        <v>17641</v>
      </c>
      <c r="FX221" s="81" vm="11466">
        <v>0</v>
      </c>
      <c r="FY221" s="81" vm="62931">
        <v>0</v>
      </c>
      <c r="FZ221" s="81" vm="53242">
        <v>660</v>
      </c>
      <c r="GA221" s="81" vm="37911">
        <v>18301</v>
      </c>
      <c r="GB221" s="10" vm="31394">
        <v>2110</v>
      </c>
      <c r="GC221" s="10" vm="24489">
        <v>1277</v>
      </c>
      <c r="GD221" s="10" vm="18028">
        <v>833</v>
      </c>
      <c r="GE221" s="10" vm="51827">
        <v>1086</v>
      </c>
      <c r="GF221" s="10" vm="11251">
        <v>521</v>
      </c>
      <c r="GG221" s="10" vm="4780">
        <v>565</v>
      </c>
      <c r="GH221" s="10" vm="50110">
        <v>0</v>
      </c>
      <c r="GI221" s="10" vm="37690">
        <v>0</v>
      </c>
      <c r="GJ221" s="10" vm="31177">
        <v>0</v>
      </c>
      <c r="GK221" s="10" vm="24267">
        <v>0</v>
      </c>
      <c r="GL221" s="10" vm="17813">
        <v>0</v>
      </c>
      <c r="GM221" s="10" vm="48320">
        <v>0</v>
      </c>
      <c r="GN221" s="10" vm="11035">
        <v>4665</v>
      </c>
      <c r="GO221" s="10" vm="4569">
        <v>1874</v>
      </c>
      <c r="GP221" s="10" vm="46731">
        <v>2791</v>
      </c>
      <c r="GQ221" s="10" vm="37467">
        <v>0</v>
      </c>
      <c r="GR221" s="10" vm="30942">
        <v>0</v>
      </c>
      <c r="GS221" s="10" vm="24042">
        <v>0</v>
      </c>
      <c r="GT221" s="10" vm="17592">
        <v>7861</v>
      </c>
      <c r="GU221" s="10" vm="45035">
        <v>3672</v>
      </c>
      <c r="GV221" s="10" vm="10830">
        <v>4189</v>
      </c>
      <c r="GW221" s="10" vm="4352">
        <v>143</v>
      </c>
      <c r="GX221" s="81" vm="43270">
        <v>0</v>
      </c>
      <c r="GY221" s="10" vm="37241">
        <v>0</v>
      </c>
      <c r="GZ221" s="10" vm="30719">
        <v>0</v>
      </c>
      <c r="HA221" s="10" vm="23811">
        <v>0</v>
      </c>
      <c r="HB221" s="10" vm="17371">
        <v>0</v>
      </c>
      <c r="HC221" s="81" vm="54771">
        <v>0</v>
      </c>
      <c r="HD221" s="81" vm="10616">
        <v>2183</v>
      </c>
      <c r="HE221" s="10" vm="4133">
        <v>2326</v>
      </c>
      <c r="HF221" s="10" vm="53009">
        <v>2447</v>
      </c>
      <c r="HG221" s="10" vm="37022">
        <v>3121</v>
      </c>
      <c r="HH221" s="10" vm="30541">
        <v>6791</v>
      </c>
      <c r="HI221" s="10" vm="23587">
        <v>639</v>
      </c>
      <c r="HJ221" s="10" vm="17163">
        <v>10761</v>
      </c>
      <c r="HK221" s="10" vm="51612">
        <v>0</v>
      </c>
      <c r="HL221" s="10" vm="10400">
        <v>0</v>
      </c>
      <c r="HM221" s="10" vm="3921">
        <v>0</v>
      </c>
      <c r="HN221" s="10" vm="49892">
        <v>442</v>
      </c>
      <c r="HO221" s="10" vm="36799">
        <v>24201</v>
      </c>
      <c r="HP221" s="10" vm="30309">
        <v>1043</v>
      </c>
      <c r="HQ221" s="10" vm="23354">
        <v>2543</v>
      </c>
      <c r="HR221" s="10" vm="16943">
        <v>3586</v>
      </c>
      <c r="HS221" s="10" vm="48159">
        <v>0</v>
      </c>
      <c r="HT221" s="10" vm="10193">
        <v>0</v>
      </c>
      <c r="HU221" s="10" vm="3707">
        <v>0</v>
      </c>
      <c r="HV221" s="10" vm="46517">
        <v>11423</v>
      </c>
      <c r="HW221" s="10" vm="36570">
        <v>0</v>
      </c>
      <c r="HX221" s="10" vm="30078">
        <v>0</v>
      </c>
      <c r="HY221" s="10" vm="23119">
        <v>93</v>
      </c>
      <c r="HZ221" s="10" vm="16724">
        <v>0</v>
      </c>
      <c r="IA221" s="10" vm="44808">
        <v>0</v>
      </c>
      <c r="IB221" s="10" vm="9975">
        <v>-1227</v>
      </c>
      <c r="IC221" s="10" vm="3489">
        <v>10289</v>
      </c>
      <c r="ID221" s="10" vm="43048">
        <v>37</v>
      </c>
      <c r="IE221" s="10" vm="36353">
        <v>6</v>
      </c>
      <c r="IF221" s="10" vm="29845">
        <v>0</v>
      </c>
      <c r="IG221" s="10" vm="22899">
        <v>43</v>
      </c>
      <c r="IH221" s="10" vm="16508">
        <v>6825</v>
      </c>
      <c r="II221" s="10" vm="54557">
        <v>10453</v>
      </c>
      <c r="IJ221" s="10" vm="9756">
        <v>0</v>
      </c>
      <c r="IK221" s="10" vm="3267">
        <v>244</v>
      </c>
      <c r="IL221" s="10" vm="52790">
        <v>-33</v>
      </c>
      <c r="IM221" s="10" vm="36121">
        <v>2</v>
      </c>
      <c r="IN221" s="10" vm="29608">
        <v>9397</v>
      </c>
      <c r="IO221" s="81" vm="22722">
        <v>9397</v>
      </c>
      <c r="IP221" s="10" vm="16292">
        <v>0</v>
      </c>
      <c r="IQ221" s="10" vm="51440">
        <v>0</v>
      </c>
      <c r="IR221" s="10" vm="9558">
        <v>0</v>
      </c>
      <c r="IS221" s="81" vm="3048">
        <v>140</v>
      </c>
      <c r="IT221" s="10" vm="49668">
        <v>140</v>
      </c>
    </row>
    <row r="222" spans="1:254" x14ac:dyDescent="0.25">
      <c r="A222" s="8" t="s">
        <v>100</v>
      </c>
      <c r="B222" s="8" t="s">
        <v>101</v>
      </c>
      <c r="C222" s="89">
        <v>44651</v>
      </c>
      <c r="D222" s="76" vm="16084">
        <v>12</v>
      </c>
      <c r="E222" s="10" vm="9336">
        <v>58599</v>
      </c>
      <c r="F222" s="10" vm="65556">
        <v>-55507</v>
      </c>
      <c r="G222" s="10" vm="42820">
        <v>-2174</v>
      </c>
      <c r="H222" s="10" vm="59759">
        <v>918</v>
      </c>
      <c r="I222" s="10" vm="29375">
        <v>4069</v>
      </c>
      <c r="J222" s="10" vm="63557">
        <v>4987</v>
      </c>
      <c r="K222" s="10" vm="46351">
        <v>0</v>
      </c>
      <c r="L222" s="10" vm="15867">
        <v>0</v>
      </c>
      <c r="M222" s="10" vm="9116">
        <v>0</v>
      </c>
      <c r="N222" s="10" vm="44595">
        <v>3816</v>
      </c>
      <c r="O222" s="10" vm="42595">
        <v>-2870</v>
      </c>
      <c r="P222" s="10" vm="35886">
        <v>288</v>
      </c>
      <c r="Q222" s="10" vm="64450">
        <v>0</v>
      </c>
      <c r="R222" s="10" vm="22494">
        <v>0</v>
      </c>
      <c r="S222" s="10" vm="56051">
        <v>0</v>
      </c>
      <c r="T222" s="10" vm="15650">
        <v>6221</v>
      </c>
      <c r="U222" s="10" vm="8903">
        <v>0</v>
      </c>
      <c r="V222" s="10" vm="54347">
        <v>6221</v>
      </c>
      <c r="W222" s="10" vm="42380">
        <v>0</v>
      </c>
      <c r="X222" s="10" vm="35648">
        <v>13025</v>
      </c>
      <c r="Y222" s="10" vm="29068">
        <v>0</v>
      </c>
      <c r="Z222" s="10" vm="22273">
        <v>0</v>
      </c>
      <c r="AA222" s="10" vm="100767">
        <v>19246</v>
      </c>
      <c r="AB222" s="10" vm="63954">
        <v>43423</v>
      </c>
      <c r="AC222" s="10" vm="8690">
        <v>4141</v>
      </c>
      <c r="AD222" s="10" vm="51227">
        <v>47564</v>
      </c>
      <c r="AE222" s="10" vm="42158">
        <v>267</v>
      </c>
      <c r="AF222" s="10" vm="35417">
        <v>37</v>
      </c>
      <c r="AG222" s="10" vm="28835">
        <v>0</v>
      </c>
      <c r="AH222" s="10" vm="22053">
        <v>847</v>
      </c>
      <c r="AI222" s="10" vm="49437">
        <v>48715</v>
      </c>
      <c r="AJ222" s="10" vm="15262">
        <v>8831</v>
      </c>
      <c r="AK222" s="10" vm="8509">
        <v>6296</v>
      </c>
      <c r="AL222" s="10" vm="47854">
        <v>9007</v>
      </c>
      <c r="AM222" s="10" vm="41935">
        <v>4858</v>
      </c>
      <c r="AN222" s="10" vm="64959">
        <v>389</v>
      </c>
      <c r="AO222" s="10" vm="28610">
        <v>293</v>
      </c>
      <c r="AP222" s="10" vm="21832">
        <v>702</v>
      </c>
      <c r="AQ222" s="10" vm="46128">
        <v>10772</v>
      </c>
      <c r="AR222" s="10" vm="15043">
        <v>0</v>
      </c>
      <c r="AS222" s="10" vm="8409">
        <v>2277</v>
      </c>
      <c r="AT222" s="10" vm="44367">
        <v>43425</v>
      </c>
      <c r="AU222" s="10" vm="41730">
        <v>5290</v>
      </c>
      <c r="AV222" s="10" vm="34983">
        <v>427</v>
      </c>
      <c r="AW222" s="10" vm="28384">
        <v>215241</v>
      </c>
      <c r="AX222" s="10" vm="21624">
        <v>0</v>
      </c>
      <c r="AY222" s="10" vm="66312">
        <v>9927</v>
      </c>
      <c r="AZ222" s="10" vm="14824">
        <v>0</v>
      </c>
      <c r="BA222" s="10" vm="8187">
        <v>0</v>
      </c>
      <c r="BB222" s="10" vm="54115">
        <v>7620</v>
      </c>
      <c r="BC222" s="10" vm="41500">
        <v>0</v>
      </c>
      <c r="BD222" s="10" vm="34872">
        <v>0</v>
      </c>
      <c r="BE222" s="10" vm="28154">
        <v>0</v>
      </c>
      <c r="BF222" s="10" vm="21419">
        <v>0</v>
      </c>
      <c r="BG222" s="10" vm="66014">
        <v>232788</v>
      </c>
      <c r="BH222" s="10" vm="14614">
        <v>5149</v>
      </c>
      <c r="BI222" s="10" vm="7971">
        <v>5156</v>
      </c>
      <c r="BJ222" s="10" vm="51009">
        <v>994</v>
      </c>
      <c r="BK222" s="10" vm="41266">
        <v>0</v>
      </c>
      <c r="BL222" s="10" vm="34636">
        <v>128520</v>
      </c>
      <c r="BM222" s="10" vm="27923">
        <v>139819</v>
      </c>
      <c r="BN222" s="10" vm="21197">
        <v>0</v>
      </c>
      <c r="BO222" s="10" vm="49213">
        <v>0</v>
      </c>
      <c r="BP222" s="10" vm="14416">
        <v>277</v>
      </c>
      <c r="BQ222" s="10" vm="63152">
        <v>16910</v>
      </c>
      <c r="BR222" s="10" vm="47631">
        <v>17187</v>
      </c>
      <c r="BS222" s="10" vm="41042">
        <v>122632</v>
      </c>
      <c r="BT222" s="10" vm="34409">
        <v>355420</v>
      </c>
      <c r="BU222" s="10" vm="27696">
        <v>0</v>
      </c>
      <c r="BV222" s="10" vm="20978">
        <v>271000</v>
      </c>
      <c r="BW222" s="10" vm="45903">
        <v>0</v>
      </c>
      <c r="BX222" s="10" vm="14200">
        <v>24429</v>
      </c>
      <c r="BY222" s="10" vm="7622">
        <v>0</v>
      </c>
      <c r="BZ222" s="10" vm="44149">
        <v>0</v>
      </c>
      <c r="CA222" s="10" vm="40831">
        <v>3335</v>
      </c>
      <c r="CB222" s="10" vm="34196">
        <v>298764</v>
      </c>
      <c r="CC222" s="10" vm="27470">
        <v>5022</v>
      </c>
      <c r="CD222" s="10" vm="20763">
        <v>0</v>
      </c>
      <c r="CE222" s="10" vm="55652">
        <v>51634</v>
      </c>
      <c r="CF222" s="10" vm="13982">
        <v>51346</v>
      </c>
      <c r="CG222" s="10" vm="7409">
        <v>288</v>
      </c>
      <c r="CH222" s="10" vm="53897">
        <v>0</v>
      </c>
      <c r="CI222" s="10" vm="40597">
        <v>0</v>
      </c>
      <c r="CJ222" s="10" vm="34032">
        <v>0</v>
      </c>
      <c r="CK222" s="10" vm="27246">
        <v>51634</v>
      </c>
      <c r="CL222" s="10" vm="20563">
        <v>2314</v>
      </c>
      <c r="CM222" s="10" vm="52372">
        <v>2174</v>
      </c>
      <c r="CN222" s="10" vm="13767">
        <v>0</v>
      </c>
      <c r="CO222" s="10" vm="7192">
        <v>140</v>
      </c>
      <c r="CP222" s="10" vm="50779">
        <v>1</v>
      </c>
      <c r="CQ222" s="10" vm="40370">
        <v>0</v>
      </c>
      <c r="CR222" s="10" vm="33799">
        <v>783</v>
      </c>
      <c r="CS222" s="10" vm="27011">
        <v>-782</v>
      </c>
      <c r="CT222" s="10" vm="20345">
        <v>0</v>
      </c>
      <c r="CU222" s="10" vm="48986">
        <v>0</v>
      </c>
      <c r="CV222" s="10" vm="13566">
        <v>0</v>
      </c>
      <c r="CW222" s="10" vm="6981">
        <v>0</v>
      </c>
      <c r="CX222" s="10" vm="47408">
        <v>443</v>
      </c>
      <c r="CY222" s="10" vm="40139">
        <v>0</v>
      </c>
      <c r="CZ222" s="10" vm="33566">
        <v>3776</v>
      </c>
      <c r="DA222" s="10" vm="26788">
        <v>-3333</v>
      </c>
      <c r="DB222" s="81" vm="20123">
        <v>0</v>
      </c>
      <c r="DC222" s="81" vm="45681">
        <v>0</v>
      </c>
      <c r="DD222" s="81" vm="13347">
        <v>0</v>
      </c>
      <c r="DE222" s="81" vm="6817">
        <v>0</v>
      </c>
      <c r="DF222" s="10" vm="43928">
        <v>0</v>
      </c>
      <c r="DG222" s="10" vm="39926">
        <v>0</v>
      </c>
      <c r="DH222" s="10" vm="64705">
        <v>0</v>
      </c>
      <c r="DI222" s="10" vm="26553">
        <v>0</v>
      </c>
      <c r="DJ222" s="10" vm="19905">
        <v>2758</v>
      </c>
      <c r="DK222" s="10" vm="55429">
        <v>2174</v>
      </c>
      <c r="DL222" s="10" vm="13127">
        <v>4559</v>
      </c>
      <c r="DM222" s="10" vm="6598">
        <v>-3975</v>
      </c>
      <c r="DN222" s="10" vm="53678">
        <v>3733</v>
      </c>
      <c r="DO222" s="10" vm="39696">
        <v>0</v>
      </c>
      <c r="DP222" s="10" vm="33179">
        <v>3739</v>
      </c>
      <c r="DQ222" s="10" vm="26324">
        <v>-6</v>
      </c>
      <c r="DR222" s="10" vm="19702">
        <v>0</v>
      </c>
      <c r="DS222" s="10" vm="52214">
        <v>0</v>
      </c>
      <c r="DT222" s="10" vm="63868">
        <v>0</v>
      </c>
      <c r="DU222" s="10" vm="6380">
        <v>0</v>
      </c>
      <c r="DV222" s="10" vm="50558">
        <v>0</v>
      </c>
      <c r="DW222" s="10" vm="39464">
        <v>0</v>
      </c>
      <c r="DX222" s="10" vm="32941">
        <v>0</v>
      </c>
      <c r="DY222" s="10" vm="26100">
        <v>0</v>
      </c>
      <c r="DZ222" s="10" vm="19481">
        <v>0</v>
      </c>
      <c r="EA222" s="10" vm="48767">
        <v>0</v>
      </c>
      <c r="EB222" s="10" vm="12718">
        <v>0</v>
      </c>
      <c r="EC222" s="10" vm="6171">
        <v>0</v>
      </c>
      <c r="ED222" s="10" vm="47188">
        <v>2857</v>
      </c>
      <c r="EE222" s="10" vm="39241">
        <v>0</v>
      </c>
      <c r="EF222" s="10" vm="32713">
        <v>3549</v>
      </c>
      <c r="EG222" s="10" vm="25875">
        <v>-692</v>
      </c>
      <c r="EH222" s="81" vm="19267">
        <v>0</v>
      </c>
      <c r="EI222" s="81" vm="45461">
        <v>0</v>
      </c>
      <c r="EJ222" s="81" vm="12500">
        <v>0</v>
      </c>
      <c r="EK222" s="81" vm="6007">
        <v>0</v>
      </c>
      <c r="EL222" s="10" vm="43711">
        <v>536</v>
      </c>
      <c r="EM222" s="10" vm="39024">
        <v>0</v>
      </c>
      <c r="EN222" s="10" vm="32488">
        <v>235</v>
      </c>
      <c r="EO222" s="10" vm="25644">
        <v>301</v>
      </c>
      <c r="EP222" s="10" vm="19048">
        <v>7126</v>
      </c>
      <c r="EQ222" s="10" vm="55214">
        <v>0</v>
      </c>
      <c r="ER222" s="10" vm="12281">
        <v>7523</v>
      </c>
      <c r="ES222" s="10" vm="5794">
        <v>-397</v>
      </c>
      <c r="ET222" s="10" vm="53462">
        <v>9884</v>
      </c>
      <c r="EU222" s="10" vm="38794">
        <v>2174</v>
      </c>
      <c r="EV222" s="10" vm="32321">
        <v>12082</v>
      </c>
      <c r="EW222" s="10" vm="25414">
        <v>-4372</v>
      </c>
      <c r="EX222" s="10" vm="18853">
        <v>2786</v>
      </c>
      <c r="EY222" s="10" vm="52060">
        <v>213</v>
      </c>
      <c r="EZ222" s="10" vm="12068">
        <v>1145</v>
      </c>
      <c r="FA222" s="10" vm="5575">
        <v>213</v>
      </c>
      <c r="FB222" s="10" vm="50328">
        <v>299718</v>
      </c>
      <c r="FC222" s="10" vm="38569">
        <v>0</v>
      </c>
      <c r="FD222" s="10" vm="32086">
        <v>299718</v>
      </c>
      <c r="FE222" s="10" vm="25184">
        <v>15742</v>
      </c>
      <c r="FF222" s="10" vm="18631">
        <v>16274</v>
      </c>
      <c r="FG222" s="10" vm="48545">
        <v>0</v>
      </c>
      <c r="FH222" s="10" vm="11904">
        <v>-1770</v>
      </c>
      <c r="FI222" s="10" vm="5368">
        <v>0</v>
      </c>
      <c r="FJ222" s="10" vm="46963">
        <v>-104</v>
      </c>
      <c r="FK222" s="10" vm="38357">
        <v>0</v>
      </c>
      <c r="FL222" s="10" vm="31859">
        <v>329860</v>
      </c>
      <c r="FM222" s="10" vm="24950">
        <v>104231</v>
      </c>
      <c r="FN222" s="10" vm="18416">
        <v>10772</v>
      </c>
      <c r="FO222" s="10" vm="45243">
        <v>0</v>
      </c>
      <c r="FP222" s="10" vm="11686">
        <v>0</v>
      </c>
      <c r="FQ222" s="10" vm="5152">
        <v>-384</v>
      </c>
      <c r="FR222" s="10" vm="43491">
        <v>0</v>
      </c>
      <c r="FS222" s="10" vm="38123">
        <v>0</v>
      </c>
      <c r="FT222" s="10" vm="31624">
        <v>114619</v>
      </c>
      <c r="FU222" s="10" vm="24725">
        <v>215241</v>
      </c>
      <c r="FV222" s="10" vm="18249">
        <v>195487</v>
      </c>
      <c r="FW222" s="81" vm="54999">
        <v>7154</v>
      </c>
      <c r="FX222" s="81" vm="11474">
        <v>177</v>
      </c>
      <c r="FY222" s="81" vm="62932">
        <v>0</v>
      </c>
      <c r="FZ222" s="81" vm="53245">
        <v>288</v>
      </c>
      <c r="GA222" s="81" vm="37910">
        <v>7619</v>
      </c>
      <c r="GB222" s="10" vm="31393">
        <v>1225</v>
      </c>
      <c r="GC222" s="10" vm="24496">
        <v>924</v>
      </c>
      <c r="GD222" s="10" vm="64035">
        <v>301</v>
      </c>
      <c r="GE222" s="10" vm="51834">
        <v>2064</v>
      </c>
      <c r="GF222" s="10" vm="11255">
        <v>365</v>
      </c>
      <c r="GG222" s="10" vm="4784">
        <v>1699</v>
      </c>
      <c r="GH222" s="10" vm="50113">
        <v>533</v>
      </c>
      <c r="GI222" s="10" vm="37688">
        <v>56</v>
      </c>
      <c r="GJ222" s="10" vm="31174">
        <v>477</v>
      </c>
      <c r="GK222" s="10" vm="24269">
        <v>0</v>
      </c>
      <c r="GL222" s="10" vm="17811">
        <v>0</v>
      </c>
      <c r="GM222" s="10" vm="48324">
        <v>0</v>
      </c>
      <c r="GN222" s="10" vm="11039">
        <v>1224</v>
      </c>
      <c r="GO222" s="10" vm="4570">
        <v>90</v>
      </c>
      <c r="GP222" s="10" vm="46737">
        <v>1134</v>
      </c>
      <c r="GQ222" s="10" vm="37468">
        <v>876</v>
      </c>
      <c r="GR222" s="10" vm="30943">
        <v>418</v>
      </c>
      <c r="GS222" s="10" vm="24045">
        <v>458</v>
      </c>
      <c r="GT222" s="10" vm="17591">
        <v>5922</v>
      </c>
      <c r="GU222" s="10" vm="45038">
        <v>1853</v>
      </c>
      <c r="GV222" s="10" vm="10835">
        <v>4069</v>
      </c>
      <c r="GW222" s="10" vm="4351">
        <v>102337</v>
      </c>
      <c r="GX222" s="81" vm="43273">
        <v>0</v>
      </c>
      <c r="GY222" s="10" vm="37243">
        <v>0</v>
      </c>
      <c r="GZ222" s="10" vm="64521">
        <v>0</v>
      </c>
      <c r="HA222" s="10" vm="23815">
        <v>0</v>
      </c>
      <c r="HB222" s="10" vm="17370">
        <v>0</v>
      </c>
      <c r="HC222" s="81" vm="54774">
        <v>26175</v>
      </c>
      <c r="HD222" s="81" vm="10618">
        <v>8</v>
      </c>
      <c r="HE222" s="10" vm="4135">
        <v>128520</v>
      </c>
      <c r="HF222" s="10" vm="53012">
        <v>1363</v>
      </c>
      <c r="HG222" s="10" vm="37024">
        <v>1433</v>
      </c>
      <c r="HH222" s="10" vm="30545">
        <v>1129</v>
      </c>
      <c r="HI222" s="10" vm="23592">
        <v>0</v>
      </c>
      <c r="HJ222" s="10" vm="17162">
        <v>12436</v>
      </c>
      <c r="HK222" s="10" vm="51614">
        <v>0</v>
      </c>
      <c r="HL222" s="10" vm="10402">
        <v>0</v>
      </c>
      <c r="HM222" s="10" vm="3916">
        <v>0</v>
      </c>
      <c r="HN222" s="10" vm="49893">
        <v>549</v>
      </c>
      <c r="HO222" s="10" vm="36800">
        <v>16910</v>
      </c>
      <c r="HP222" s="10" vm="30310">
        <v>224</v>
      </c>
      <c r="HQ222" s="10" vm="23358">
        <v>3111</v>
      </c>
      <c r="HR222" s="10" vm="16941">
        <v>3335</v>
      </c>
      <c r="HS222" s="10" vm="48164">
        <v>0</v>
      </c>
      <c r="HT222" s="10" vm="10198">
        <v>0</v>
      </c>
      <c r="HU222" s="10" vm="3703">
        <v>0</v>
      </c>
      <c r="HV222" s="10" vm="46519">
        <v>2926</v>
      </c>
      <c r="HW222" s="10" vm="36569">
        <v>0</v>
      </c>
      <c r="HX222" s="10" vm="30077">
        <v>0</v>
      </c>
      <c r="HY222" s="10" vm="23126">
        <v>367</v>
      </c>
      <c r="HZ222" s="10" vm="16726">
        <v>0</v>
      </c>
      <c r="IA222" s="10" vm="44814">
        <v>42</v>
      </c>
      <c r="IB222" s="10" vm="9979">
        <v>-465</v>
      </c>
      <c r="IC222" s="10" vm="3487">
        <v>2870</v>
      </c>
      <c r="ID222" s="10" vm="43051">
        <v>947</v>
      </c>
      <c r="IE222" s="10" vm="36351">
        <v>1666</v>
      </c>
      <c r="IF222" s="10" vm="29842">
        <v>397</v>
      </c>
      <c r="IG222" s="10" vm="22901">
        <v>3010</v>
      </c>
      <c r="IH222" s="10" vm="16510">
        <v>16274</v>
      </c>
      <c r="II222" s="10" vm="54560">
        <v>12299</v>
      </c>
      <c r="IJ222" s="10" vm="9763">
        <v>-288</v>
      </c>
      <c r="IK222" s="10" vm="3263">
        <v>93</v>
      </c>
      <c r="IL222" s="10" vm="52793">
        <v>-38</v>
      </c>
      <c r="IM222" s="10" vm="36122">
        <v>2</v>
      </c>
      <c r="IN222" s="10" vm="29609">
        <v>8901</v>
      </c>
      <c r="IO222" s="81" vm="22727">
        <v>8901</v>
      </c>
      <c r="IP222" s="10" vm="16294">
        <v>0</v>
      </c>
      <c r="IQ222" s="10" vm="51444">
        <v>0</v>
      </c>
      <c r="IR222" s="10" vm="9560">
        <v>-1</v>
      </c>
      <c r="IS222" s="81" vm="3044">
        <v>24</v>
      </c>
      <c r="IT222" s="10" vm="49669">
        <v>24</v>
      </c>
    </row>
    <row r="223" spans="1:254" x14ac:dyDescent="0.25">
      <c r="A223" s="8" t="s">
        <v>226</v>
      </c>
      <c r="B223" s="8" t="s">
        <v>227</v>
      </c>
      <c r="C223" s="89">
        <v>44651</v>
      </c>
      <c r="D223" s="76" vm="16087">
        <v>12</v>
      </c>
      <c r="E223" s="10" vm="9340">
        <v>32576</v>
      </c>
      <c r="F223" s="10" vm="65557">
        <v>-25312</v>
      </c>
      <c r="G223" s="10" vm="42824">
        <v>-880</v>
      </c>
      <c r="H223" s="10" vm="59764">
        <v>6384</v>
      </c>
      <c r="I223" s="10" vm="29370">
        <v>2315</v>
      </c>
      <c r="J223" s="10" vm="63560">
        <v>8699</v>
      </c>
      <c r="K223" s="10" vm="46353">
        <v>0</v>
      </c>
      <c r="L223" s="10" vm="15864">
        <v>0</v>
      </c>
      <c r="M223" s="10" vm="9123">
        <v>0</v>
      </c>
      <c r="N223" s="10" vm="44597">
        <v>12</v>
      </c>
      <c r="O223" s="10" vm="42601">
        <v>-4759</v>
      </c>
      <c r="P223" s="10" vm="35891">
        <v>0</v>
      </c>
      <c r="Q223" s="10" vm="64448">
        <v>0</v>
      </c>
      <c r="R223" s="10" vm="22497">
        <v>0</v>
      </c>
      <c r="S223" s="10" vm="56053">
        <v>0</v>
      </c>
      <c r="T223" s="10" vm="15648">
        <v>3952</v>
      </c>
      <c r="U223" s="10" vm="8905">
        <v>0</v>
      </c>
      <c r="V223" s="10" vm="54349">
        <v>3952</v>
      </c>
      <c r="W223" s="10" vm="42383">
        <v>0</v>
      </c>
      <c r="X223" s="10" vm="35654">
        <v>5658</v>
      </c>
      <c r="Y223" s="10" vm="29064">
        <v>0</v>
      </c>
      <c r="Z223" s="10" vm="22276">
        <v>0</v>
      </c>
      <c r="AA223" s="10" vm="66156">
        <v>9610</v>
      </c>
      <c r="AB223" s="10" vm="15457">
        <v>28615</v>
      </c>
      <c r="AC223" s="10" vm="8694">
        <v>1428</v>
      </c>
      <c r="AD223" s="10" vm="51229">
        <v>30043</v>
      </c>
      <c r="AE223" s="10" vm="42162">
        <v>439</v>
      </c>
      <c r="AF223" s="10" vm="35420">
        <v>0</v>
      </c>
      <c r="AG223" s="10" vm="28833">
        <v>0</v>
      </c>
      <c r="AH223" s="10" vm="22054">
        <v>0</v>
      </c>
      <c r="AI223" s="10" vm="49439">
        <v>30482</v>
      </c>
      <c r="AJ223" s="10" vm="15261">
        <v>6267</v>
      </c>
      <c r="AK223" s="10" vm="63281">
        <v>2023</v>
      </c>
      <c r="AL223" s="10" vm="47856">
        <v>3770</v>
      </c>
      <c r="AM223" s="10" vm="41941">
        <v>3468</v>
      </c>
      <c r="AN223" s="10" vm="35188">
        <v>2331</v>
      </c>
      <c r="AO223" s="10" vm="28604">
        <v>126</v>
      </c>
      <c r="AP223" s="10" vm="21835">
        <v>0</v>
      </c>
      <c r="AQ223" s="10" vm="46129">
        <v>5585</v>
      </c>
      <c r="AR223" s="10" vm="15040">
        <v>0</v>
      </c>
      <c r="AS223" s="10" vm="8411">
        <v>751</v>
      </c>
      <c r="AT223" s="10" vm="44369">
        <v>24321</v>
      </c>
      <c r="AU223" s="10" vm="41733">
        <v>6161</v>
      </c>
      <c r="AV223" s="10" vm="34987">
        <v>268</v>
      </c>
      <c r="AW223" s="10" vm="28380">
        <v>206208</v>
      </c>
      <c r="AX223" s="10" vm="21627">
        <v>0</v>
      </c>
      <c r="AY223" s="10" vm="55854">
        <v>2019</v>
      </c>
      <c r="AZ223" s="10" vm="14822">
        <v>2393</v>
      </c>
      <c r="BA223" s="10" vm="8191">
        <v>0</v>
      </c>
      <c r="BB223" s="10" vm="54117">
        <v>0</v>
      </c>
      <c r="BC223" s="10" vm="41504">
        <v>0</v>
      </c>
      <c r="BD223" s="10" vm="34874">
        <v>0</v>
      </c>
      <c r="BE223" s="10" vm="28150">
        <v>0</v>
      </c>
      <c r="BF223" s="10" vm="21422">
        <v>0</v>
      </c>
      <c r="BG223" s="10" vm="66015">
        <v>210620</v>
      </c>
      <c r="BH223" s="10" vm="14613">
        <v>404</v>
      </c>
      <c r="BI223" s="10" vm="7977">
        <v>3358</v>
      </c>
      <c r="BJ223" s="10" vm="51012">
        <v>5572</v>
      </c>
      <c r="BK223" s="10" vm="41272">
        <v>7099</v>
      </c>
      <c r="BL223" s="10" vm="34642">
        <v>54</v>
      </c>
      <c r="BM223" s="10" vm="27922">
        <v>16487</v>
      </c>
      <c r="BN223" s="10" vm="21201">
        <v>2654</v>
      </c>
      <c r="BO223" s="10" vm="49215">
        <v>0</v>
      </c>
      <c r="BP223" s="10" vm="14414">
        <v>482</v>
      </c>
      <c r="BQ223" s="10" vm="7781">
        <v>9087</v>
      </c>
      <c r="BR223" s="10" vm="47633">
        <v>12223</v>
      </c>
      <c r="BS223" s="10" vm="41046">
        <v>4264</v>
      </c>
      <c r="BT223" s="10" vm="34412">
        <v>214884</v>
      </c>
      <c r="BU223" s="10" vm="27691">
        <v>124858</v>
      </c>
      <c r="BV223" s="10" vm="20981">
        <v>0</v>
      </c>
      <c r="BW223" s="10" vm="45906">
        <v>0</v>
      </c>
      <c r="BX223" s="10" vm="14197">
        <v>32234</v>
      </c>
      <c r="BY223" s="10" vm="7626">
        <v>0</v>
      </c>
      <c r="BZ223" s="10" vm="44151">
        <v>0</v>
      </c>
      <c r="CA223" s="10" vm="40838">
        <v>186</v>
      </c>
      <c r="CB223" s="10" vm="64786">
        <v>157278</v>
      </c>
      <c r="CC223" s="10" vm="27466">
        <v>167</v>
      </c>
      <c r="CD223" s="10" vm="20766">
        <v>0</v>
      </c>
      <c r="CE223" s="10" vm="55654">
        <v>57439</v>
      </c>
      <c r="CF223" s="10" vm="13979">
        <v>57439</v>
      </c>
      <c r="CG223" s="10" vm="7411">
        <v>0</v>
      </c>
      <c r="CH223" s="10" vm="53899">
        <v>0</v>
      </c>
      <c r="CI223" s="10" vm="40602">
        <v>0</v>
      </c>
      <c r="CJ223" s="10" vm="34036">
        <v>0</v>
      </c>
      <c r="CK223" s="10" vm="27242">
        <v>57439</v>
      </c>
      <c r="CL223" s="10" vm="20566">
        <v>1377</v>
      </c>
      <c r="CM223" s="10" vm="100756">
        <v>880</v>
      </c>
      <c r="CN223" s="10" vm="13765">
        <v>0</v>
      </c>
      <c r="CO223" s="10" vm="7196">
        <v>497</v>
      </c>
      <c r="CP223" s="10" vm="50781">
        <v>142</v>
      </c>
      <c r="CQ223" s="10" vm="40374">
        <v>0</v>
      </c>
      <c r="CR223" s="10" vm="33802">
        <v>338</v>
      </c>
      <c r="CS223" s="10" vm="27010">
        <v>-196</v>
      </c>
      <c r="CT223" s="10" vm="20346">
        <v>0</v>
      </c>
      <c r="CU223" s="10" vm="48988">
        <v>0</v>
      </c>
      <c r="CV223" s="10" vm="13564">
        <v>531</v>
      </c>
      <c r="CW223" s="10" vm="6987">
        <v>-531</v>
      </c>
      <c r="CX223" s="10" vm="47410">
        <v>0</v>
      </c>
      <c r="CY223" s="10" vm="40145">
        <v>0</v>
      </c>
      <c r="CZ223" s="10" vm="33570">
        <v>0</v>
      </c>
      <c r="DA223" s="10" vm="26782">
        <v>0</v>
      </c>
      <c r="DB223" s="81" vm="20126">
        <v>53</v>
      </c>
      <c r="DC223" s="81" vm="45683">
        <v>0</v>
      </c>
      <c r="DD223" s="81" vm="13344">
        <v>0</v>
      </c>
      <c r="DE223" s="81" vm="6819">
        <v>53</v>
      </c>
      <c r="DF223" s="10" vm="43930">
        <v>404</v>
      </c>
      <c r="DG223" s="10" vm="39930">
        <v>0</v>
      </c>
      <c r="DH223" s="10" vm="33344">
        <v>49</v>
      </c>
      <c r="DI223" s="10" vm="26550">
        <v>355</v>
      </c>
      <c r="DJ223" s="10" vm="19908">
        <v>1976</v>
      </c>
      <c r="DK223" s="10" vm="55432">
        <v>880</v>
      </c>
      <c r="DL223" s="10" vm="13124">
        <v>918</v>
      </c>
      <c r="DM223" s="10" vm="6602">
        <v>178</v>
      </c>
      <c r="DN223" s="10" vm="53680">
        <v>0</v>
      </c>
      <c r="DO223" s="10" vm="39701">
        <v>0</v>
      </c>
      <c r="DP223" s="10" vm="33180">
        <v>0</v>
      </c>
      <c r="DQ223" s="10" vm="26320">
        <v>0</v>
      </c>
      <c r="DR223" s="10" vm="19705">
        <v>0</v>
      </c>
      <c r="DS223" s="10" vm="52215">
        <v>0</v>
      </c>
      <c r="DT223" s="10" vm="12917">
        <v>0</v>
      </c>
      <c r="DU223" s="10" vm="6384">
        <v>0</v>
      </c>
      <c r="DV223" s="10" vm="50560">
        <v>0</v>
      </c>
      <c r="DW223" s="10" vm="39470">
        <v>0</v>
      </c>
      <c r="DX223" s="10" vm="32945">
        <v>0</v>
      </c>
      <c r="DY223" s="10" vm="26099">
        <v>0</v>
      </c>
      <c r="DZ223" s="10" vm="19484">
        <v>0</v>
      </c>
      <c r="EA223" s="10" vm="48765">
        <v>0</v>
      </c>
      <c r="EB223" s="10" vm="12716">
        <v>0</v>
      </c>
      <c r="EC223" s="10" vm="63017">
        <v>0</v>
      </c>
      <c r="ED223" s="10" vm="47190">
        <v>0</v>
      </c>
      <c r="EE223" s="10" vm="39245">
        <v>0</v>
      </c>
      <c r="EF223" s="10" vm="32714">
        <v>0</v>
      </c>
      <c r="EG223" s="10" vm="25869">
        <v>0</v>
      </c>
      <c r="EH223" s="81" vm="19269">
        <v>0</v>
      </c>
      <c r="EI223" s="81" vm="45459">
        <v>0</v>
      </c>
      <c r="EJ223" s="81" vm="12497">
        <v>0</v>
      </c>
      <c r="EK223" s="81" vm="6013">
        <v>0</v>
      </c>
      <c r="EL223" s="10" vm="43713">
        <v>118</v>
      </c>
      <c r="EM223" s="10" vm="39029">
        <v>0</v>
      </c>
      <c r="EN223" s="10" vm="32492">
        <v>73</v>
      </c>
      <c r="EO223" s="10" vm="25641">
        <v>45</v>
      </c>
      <c r="EP223" s="10" vm="19050">
        <v>118</v>
      </c>
      <c r="EQ223" s="10" vm="55213">
        <v>0</v>
      </c>
      <c r="ER223" s="10" vm="12277">
        <v>73</v>
      </c>
      <c r="ES223" s="10" vm="5798">
        <v>45</v>
      </c>
      <c r="ET223" s="10" vm="53464">
        <v>2094</v>
      </c>
      <c r="EU223" s="10" vm="38798">
        <v>880</v>
      </c>
      <c r="EV223" s="10" vm="32323">
        <v>991</v>
      </c>
      <c r="EW223" s="10" vm="25411">
        <v>223</v>
      </c>
      <c r="EX223" s="10" vm="18855">
        <v>780</v>
      </c>
      <c r="EY223" s="10" vm="52058">
        <v>190</v>
      </c>
      <c r="EZ223" s="10" vm="63841">
        <v>344</v>
      </c>
      <c r="FA223" s="10" vm="5580">
        <v>190</v>
      </c>
      <c r="FB223" s="10" vm="50330">
        <v>248165</v>
      </c>
      <c r="FC223" s="10" vm="38574">
        <v>0</v>
      </c>
      <c r="FD223" s="10" vm="32087">
        <v>248165</v>
      </c>
      <c r="FE223" s="10" vm="25183">
        <v>11212</v>
      </c>
      <c r="FF223" s="10" vm="18634">
        <v>5160</v>
      </c>
      <c r="FG223" s="10" vm="48542">
        <v>0</v>
      </c>
      <c r="FH223" s="10" vm="11902">
        <v>-2410</v>
      </c>
      <c r="FI223" s="10" vm="5373">
        <v>0</v>
      </c>
      <c r="FJ223" s="10" vm="46965">
        <v>0</v>
      </c>
      <c r="FK223" s="10" vm="38361">
        <v>0</v>
      </c>
      <c r="FL223" s="10" vm="31860">
        <v>262127</v>
      </c>
      <c r="FM223" s="10" vm="24948">
        <v>51729</v>
      </c>
      <c r="FN223" s="10" vm="18418">
        <v>5585</v>
      </c>
      <c r="FO223" s="10" vm="65321">
        <v>0</v>
      </c>
      <c r="FP223" s="10" vm="11681">
        <v>0</v>
      </c>
      <c r="FQ223" s="10" vm="5157">
        <v>-1395</v>
      </c>
      <c r="FR223" s="10" vm="43493">
        <v>0</v>
      </c>
      <c r="FS223" s="10" vm="38129">
        <v>0</v>
      </c>
      <c r="FT223" s="10" vm="31626">
        <v>55919</v>
      </c>
      <c r="FU223" s="10" vm="24724">
        <v>206208</v>
      </c>
      <c r="FV223" s="10" vm="18252">
        <v>196436</v>
      </c>
      <c r="FW223" s="81" vm="54996">
        <v>0</v>
      </c>
      <c r="FX223" s="81" vm="11471">
        <v>0</v>
      </c>
      <c r="FY223" s="81" vm="4948">
        <v>0</v>
      </c>
      <c r="FZ223" s="81" vm="53247">
        <v>0</v>
      </c>
      <c r="GA223" s="81" vm="37915">
        <v>0</v>
      </c>
      <c r="GB223" s="10" vm="31395">
        <v>573</v>
      </c>
      <c r="GC223" s="10" vm="24494">
        <v>334</v>
      </c>
      <c r="GD223" s="10" vm="18029">
        <v>239</v>
      </c>
      <c r="GE223" s="10" vm="51830">
        <v>314</v>
      </c>
      <c r="GF223" s="10" vm="11252">
        <v>75</v>
      </c>
      <c r="GG223" s="10" vm="4789">
        <v>239</v>
      </c>
      <c r="GH223" s="10" vm="50115">
        <v>1738</v>
      </c>
      <c r="GI223" s="10" vm="37693">
        <v>496</v>
      </c>
      <c r="GJ223" s="10" vm="31178">
        <v>1242</v>
      </c>
      <c r="GK223" s="10" vm="24268">
        <v>0</v>
      </c>
      <c r="GL223" s="10" vm="17814">
        <v>0</v>
      </c>
      <c r="GM223" s="10" vm="48323">
        <v>0</v>
      </c>
      <c r="GN223" s="10" vm="11036">
        <v>704</v>
      </c>
      <c r="GO223" s="10" vm="4574">
        <v>110</v>
      </c>
      <c r="GP223" s="10" vm="46739">
        <v>594</v>
      </c>
      <c r="GQ223" s="10" vm="37471">
        <v>1</v>
      </c>
      <c r="GR223" s="10" vm="30944">
        <v>0</v>
      </c>
      <c r="GS223" s="10" vm="24043">
        <v>1</v>
      </c>
      <c r="GT223" s="10" vm="17593">
        <v>3330</v>
      </c>
      <c r="GU223" s="10" vm="45036">
        <v>1015</v>
      </c>
      <c r="GV223" s="10" vm="10832">
        <v>2315</v>
      </c>
      <c r="GW223" s="10" vm="4357">
        <v>0</v>
      </c>
      <c r="GX223" s="81" vm="43275">
        <v>0</v>
      </c>
      <c r="GY223" s="10" vm="37248">
        <v>0</v>
      </c>
      <c r="GZ223" s="10" vm="30721">
        <v>0</v>
      </c>
      <c r="HA223" s="10" vm="23814">
        <v>0</v>
      </c>
      <c r="HB223" s="10" vm="17372">
        <v>0</v>
      </c>
      <c r="HC223" s="81" vm="54773">
        <v>0</v>
      </c>
      <c r="HD223" s="81" vm="10615">
        <v>54</v>
      </c>
      <c r="HE223" s="10" vm="4139">
        <v>54</v>
      </c>
      <c r="HF223" s="10" vm="53014">
        <v>1342</v>
      </c>
      <c r="HG223" s="10" vm="37028">
        <v>1378</v>
      </c>
      <c r="HH223" s="10" vm="30547">
        <v>222</v>
      </c>
      <c r="HI223" s="10" vm="23590">
        <v>0</v>
      </c>
      <c r="HJ223" s="10" vm="17164">
        <v>4316</v>
      </c>
      <c r="HK223" s="10" vm="51613">
        <v>0</v>
      </c>
      <c r="HL223" s="10" vm="10401">
        <v>0</v>
      </c>
      <c r="HM223" s="10" vm="3922">
        <v>0</v>
      </c>
      <c r="HN223" s="10" vm="49895">
        <v>1829</v>
      </c>
      <c r="HO223" s="10" vm="36805">
        <v>9087</v>
      </c>
      <c r="HP223" s="10" vm="30313">
        <v>186</v>
      </c>
      <c r="HQ223" s="10" vm="23357">
        <v>0</v>
      </c>
      <c r="HR223" s="10" vm="16944">
        <v>186</v>
      </c>
      <c r="HS223" s="10" vm="48162">
        <v>0</v>
      </c>
      <c r="HT223" s="10" vm="10196">
        <v>0</v>
      </c>
      <c r="HU223" s="10" vm="3708">
        <v>0</v>
      </c>
      <c r="HV223" s="10" vm="46520">
        <v>4870</v>
      </c>
      <c r="HW223" s="10" vm="36574">
        <v>54</v>
      </c>
      <c r="HX223" s="10" vm="30079">
        <v>0</v>
      </c>
      <c r="HY223" s="10" vm="23124">
        <v>114</v>
      </c>
      <c r="HZ223" s="10" vm="16725">
        <v>0</v>
      </c>
      <c r="IA223" s="10" vm="44811">
        <v>0</v>
      </c>
      <c r="IB223" s="10" vm="9972">
        <v>-280</v>
      </c>
      <c r="IC223" s="10" vm="3490">
        <v>4758</v>
      </c>
      <c r="ID223" s="10" vm="43053">
        <v>98</v>
      </c>
      <c r="IE223" s="10" vm="36357">
        <v>2</v>
      </c>
      <c r="IF223" s="10" vm="29846">
        <v>0</v>
      </c>
      <c r="IG223" s="10" vm="22900">
        <v>100</v>
      </c>
      <c r="IH223" s="10" vm="16509">
        <v>5160</v>
      </c>
      <c r="II223" s="10" vm="54558">
        <v>6336</v>
      </c>
      <c r="IJ223" s="10" vm="9759">
        <v>0</v>
      </c>
      <c r="IK223" s="10" vm="3268">
        <v>130</v>
      </c>
      <c r="IL223" s="10" vm="52795">
        <v>-32</v>
      </c>
      <c r="IM223" s="10" vm="36127">
        <v>0</v>
      </c>
      <c r="IN223" s="10" vm="29611">
        <v>6474</v>
      </c>
      <c r="IO223" s="81" vm="22725">
        <v>6474</v>
      </c>
      <c r="IP223" s="10" vm="16293">
        <v>0</v>
      </c>
      <c r="IQ223" s="10" vm="51441">
        <v>0</v>
      </c>
      <c r="IR223" s="10" vm="9555">
        <v>0</v>
      </c>
      <c r="IS223" s="81" vm="3049">
        <v>0</v>
      </c>
      <c r="IT223" s="10" vm="49671">
        <v>0</v>
      </c>
    </row>
    <row r="224" spans="1:254" x14ac:dyDescent="0.25">
      <c r="A224" s="8" t="s">
        <v>233</v>
      </c>
      <c r="B224" s="8" t="s">
        <v>234</v>
      </c>
      <c r="C224" s="89">
        <v>44651</v>
      </c>
      <c r="D224" s="76" vm="16088">
        <v>12</v>
      </c>
      <c r="E224" s="10" vm="9339">
        <v>22885</v>
      </c>
      <c r="F224" s="10" vm="47959">
        <v>-19127</v>
      </c>
      <c r="G224" s="10" vm="42823">
        <v>-134</v>
      </c>
      <c r="H224" s="10" vm="59760">
        <v>3624</v>
      </c>
      <c r="I224" s="10" vm="29376">
        <v>143</v>
      </c>
      <c r="J224" s="10" vm="63562">
        <v>3767</v>
      </c>
      <c r="K224" s="10" vm="46355">
        <v>0</v>
      </c>
      <c r="L224" s="10" vm="15868">
        <v>0</v>
      </c>
      <c r="M224" s="10" vm="9121">
        <v>0</v>
      </c>
      <c r="N224" s="10" vm="44596">
        <v>2</v>
      </c>
      <c r="O224" s="10" vm="42599">
        <v>-2701</v>
      </c>
      <c r="P224" s="10" vm="35889">
        <v>140</v>
      </c>
      <c r="Q224" s="10" vm="29156">
        <v>0</v>
      </c>
      <c r="R224" s="10" vm="22499">
        <v>0</v>
      </c>
      <c r="S224" s="10" vm="56056">
        <v>0</v>
      </c>
      <c r="T224" s="10" vm="15652">
        <v>1208</v>
      </c>
      <c r="U224" s="10" vm="8904">
        <v>0</v>
      </c>
      <c r="V224" s="10" vm="54348">
        <v>1208</v>
      </c>
      <c r="W224" s="10" vm="42382">
        <v>0</v>
      </c>
      <c r="X224" s="10" vm="35653">
        <v>0</v>
      </c>
      <c r="Y224" s="10" vm="29069">
        <v>0</v>
      </c>
      <c r="Z224" s="10" vm="22278">
        <v>0</v>
      </c>
      <c r="AA224" s="10" vm="52580">
        <v>1208</v>
      </c>
      <c r="AB224" s="10" vm="15458">
        <v>15696</v>
      </c>
      <c r="AC224" s="10" vm="8693">
        <v>5131</v>
      </c>
      <c r="AD224" s="10" vm="51228">
        <v>20827</v>
      </c>
      <c r="AE224" s="10" vm="42160">
        <v>911</v>
      </c>
      <c r="AF224" s="10" vm="35418">
        <v>0</v>
      </c>
      <c r="AG224" s="10" vm="28836">
        <v>0</v>
      </c>
      <c r="AH224" s="10" vm="22056">
        <v>0</v>
      </c>
      <c r="AI224" s="10" vm="49443">
        <v>21738</v>
      </c>
      <c r="AJ224" s="10" vm="15263">
        <v>2069</v>
      </c>
      <c r="AK224" s="10" vm="63280">
        <v>6131</v>
      </c>
      <c r="AL224" s="10" vm="47855">
        <v>2845</v>
      </c>
      <c r="AM224" s="10" vm="41938">
        <v>1995</v>
      </c>
      <c r="AN224" s="10" vm="35183">
        <v>121</v>
      </c>
      <c r="AO224" s="10" vm="28611">
        <v>708</v>
      </c>
      <c r="AP224" s="10" vm="21837">
        <v>1115</v>
      </c>
      <c r="AQ224" s="10" vm="46132">
        <v>2924</v>
      </c>
      <c r="AR224" s="10" vm="15044">
        <v>0</v>
      </c>
      <c r="AS224" s="10" vm="8410">
        <v>0</v>
      </c>
      <c r="AT224" s="10" vm="44368">
        <v>17908</v>
      </c>
      <c r="AU224" s="10" vm="41731">
        <v>3830</v>
      </c>
      <c r="AV224" s="10" vm="64927">
        <v>1189</v>
      </c>
      <c r="AW224" s="10" vm="28385">
        <v>152859</v>
      </c>
      <c r="AX224" s="10" vm="21629">
        <v>0</v>
      </c>
      <c r="AY224" s="10" vm="55857">
        <v>3532</v>
      </c>
      <c r="AZ224" s="10" vm="14825">
        <v>0</v>
      </c>
      <c r="BA224" s="10" vm="8190">
        <v>0</v>
      </c>
      <c r="BB224" s="10" vm="54116">
        <v>1480</v>
      </c>
      <c r="BC224" s="10" vm="41501">
        <v>0</v>
      </c>
      <c r="BD224" s="10" vm="34869">
        <v>0</v>
      </c>
      <c r="BE224" s="10" vm="28155">
        <v>0</v>
      </c>
      <c r="BF224" s="10" vm="21424">
        <v>0</v>
      </c>
      <c r="BG224" s="10" vm="66017">
        <v>157871</v>
      </c>
      <c r="BH224" s="10" vm="14615">
        <v>56</v>
      </c>
      <c r="BI224" s="10" vm="7976">
        <v>3147</v>
      </c>
      <c r="BJ224" s="10" vm="51010">
        <v>9934</v>
      </c>
      <c r="BK224" s="10" vm="41269">
        <v>0</v>
      </c>
      <c r="BL224" s="10" vm="34637">
        <v>52</v>
      </c>
      <c r="BM224" s="10" vm="27924">
        <v>13189</v>
      </c>
      <c r="BN224" s="10" vm="21202">
        <v>100</v>
      </c>
      <c r="BO224" s="10" vm="49216">
        <v>0</v>
      </c>
      <c r="BP224" s="10" vm="14417">
        <v>912</v>
      </c>
      <c r="BQ224" s="10" vm="7780">
        <v>5157</v>
      </c>
      <c r="BR224" s="10" vm="47632">
        <v>6169</v>
      </c>
      <c r="BS224" s="10" vm="41044">
        <v>7020</v>
      </c>
      <c r="BT224" s="10" vm="34407">
        <v>164891</v>
      </c>
      <c r="BU224" s="10" vm="27697">
        <v>82718</v>
      </c>
      <c r="BV224" s="10" vm="20982">
        <v>0</v>
      </c>
      <c r="BW224" s="10" vm="45908">
        <v>0</v>
      </c>
      <c r="BX224" s="10" vm="14201">
        <v>56809</v>
      </c>
      <c r="BY224" s="10" vm="7625">
        <v>0</v>
      </c>
      <c r="BZ224" s="10" vm="44150">
        <v>0</v>
      </c>
      <c r="CA224" s="10" vm="40835">
        <v>197</v>
      </c>
      <c r="CB224" s="10" vm="34199">
        <v>139724</v>
      </c>
      <c r="CC224" s="10" vm="27471">
        <v>0</v>
      </c>
      <c r="CD224" s="10" vm="64169">
        <v>0</v>
      </c>
      <c r="CE224" s="10" vm="55657">
        <v>25167</v>
      </c>
      <c r="CF224" s="10" vm="13983">
        <v>24070</v>
      </c>
      <c r="CG224" s="10" vm="7410">
        <v>1097</v>
      </c>
      <c r="CH224" s="10" vm="53898">
        <v>0</v>
      </c>
      <c r="CI224" s="10" vm="40601">
        <v>0</v>
      </c>
      <c r="CJ224" s="10" vm="34035">
        <v>0</v>
      </c>
      <c r="CK224" s="10" vm="27247">
        <v>25167</v>
      </c>
      <c r="CL224" s="10" vm="20568">
        <v>210</v>
      </c>
      <c r="CM224" s="10" vm="52375">
        <v>134</v>
      </c>
      <c r="CN224" s="10" vm="13768">
        <v>0</v>
      </c>
      <c r="CO224" s="10" vm="7195">
        <v>76</v>
      </c>
      <c r="CP224" s="10" vm="50780">
        <v>0</v>
      </c>
      <c r="CQ224" s="10" vm="65125">
        <v>0</v>
      </c>
      <c r="CR224" s="10" vm="33800">
        <v>0</v>
      </c>
      <c r="CS224" s="10" vm="27012">
        <v>0</v>
      </c>
      <c r="CT224" s="10" vm="20347">
        <v>0</v>
      </c>
      <c r="CU224" s="10" vm="48991">
        <v>0</v>
      </c>
      <c r="CV224" s="10" vm="13567">
        <v>0</v>
      </c>
      <c r="CW224" s="10" vm="6986">
        <v>0</v>
      </c>
      <c r="CX224" s="10" vm="47409">
        <v>0</v>
      </c>
      <c r="CY224" s="10" vm="40143">
        <v>0</v>
      </c>
      <c r="CZ224" s="10" vm="33563">
        <v>0</v>
      </c>
      <c r="DA224" s="10" vm="26789">
        <v>0</v>
      </c>
      <c r="DB224" s="81" vm="20127">
        <v>0</v>
      </c>
      <c r="DC224" s="81" vm="45685">
        <v>0</v>
      </c>
      <c r="DD224" s="81" vm="13348">
        <v>0</v>
      </c>
      <c r="DE224" s="81" vm="6818">
        <v>0</v>
      </c>
      <c r="DF224" s="10" vm="43929">
        <v>0</v>
      </c>
      <c r="DG224" s="10" vm="39927">
        <v>0</v>
      </c>
      <c r="DH224" s="10" vm="64706">
        <v>0</v>
      </c>
      <c r="DI224" s="10" vm="26554">
        <v>0</v>
      </c>
      <c r="DJ224" s="10" vm="19909">
        <v>210</v>
      </c>
      <c r="DK224" s="10" vm="55434">
        <v>134</v>
      </c>
      <c r="DL224" s="10" vm="13128">
        <v>0</v>
      </c>
      <c r="DM224" s="10" vm="6601">
        <v>76</v>
      </c>
      <c r="DN224" s="10" vm="53679">
        <v>0</v>
      </c>
      <c r="DO224" s="10" vm="39699">
        <v>0</v>
      </c>
      <c r="DP224" s="10" vm="33176">
        <v>0</v>
      </c>
      <c r="DQ224" s="10" vm="26325">
        <v>0</v>
      </c>
      <c r="DR224" s="10" vm="19706">
        <v>0</v>
      </c>
      <c r="DS224" s="10" vm="52218">
        <v>0</v>
      </c>
      <c r="DT224" s="10" vm="12919">
        <v>0</v>
      </c>
      <c r="DU224" s="10" vm="63025">
        <v>0</v>
      </c>
      <c r="DV224" s="10" vm="50559">
        <v>0</v>
      </c>
      <c r="DW224" s="10" vm="39467">
        <v>0</v>
      </c>
      <c r="DX224" s="10" vm="32942">
        <v>0</v>
      </c>
      <c r="DY224" s="10" vm="26101">
        <v>0</v>
      </c>
      <c r="DZ224" s="10" vm="19485">
        <v>632</v>
      </c>
      <c r="EA224" s="10" vm="48768">
        <v>0</v>
      </c>
      <c r="EB224" s="10" vm="12719">
        <v>948</v>
      </c>
      <c r="EC224" s="10" vm="6174">
        <v>-316</v>
      </c>
      <c r="ED224" s="10" vm="47189">
        <v>0</v>
      </c>
      <c r="EE224" s="10" vm="39243">
        <v>0</v>
      </c>
      <c r="EF224" s="10" vm="32710">
        <v>0</v>
      </c>
      <c r="EG224" s="10" vm="25876">
        <v>0</v>
      </c>
      <c r="EH224" s="81" vm="19270">
        <v>0</v>
      </c>
      <c r="EI224" s="81" vm="45462">
        <v>0</v>
      </c>
      <c r="EJ224" s="81" vm="12501">
        <v>0</v>
      </c>
      <c r="EK224" s="81" vm="6012">
        <v>0</v>
      </c>
      <c r="EL224" s="10" vm="43712">
        <v>305</v>
      </c>
      <c r="EM224" s="10" vm="39027">
        <v>0</v>
      </c>
      <c r="EN224" s="10" vm="32491">
        <v>271</v>
      </c>
      <c r="EO224" s="10" vm="25645">
        <v>34</v>
      </c>
      <c r="EP224" s="10" vm="19051">
        <v>937</v>
      </c>
      <c r="EQ224" s="10" vm="55215">
        <v>0</v>
      </c>
      <c r="ER224" s="10" vm="12282">
        <v>1219</v>
      </c>
      <c r="ES224" s="10" vm="5797">
        <v>-282</v>
      </c>
      <c r="ET224" s="10" vm="53463">
        <v>1147</v>
      </c>
      <c r="EU224" s="10" vm="38797">
        <v>134</v>
      </c>
      <c r="EV224" s="10" vm="32322">
        <v>1219</v>
      </c>
      <c r="EW224" s="10" vm="25415">
        <v>-206</v>
      </c>
      <c r="EX224" s="10" vm="18856">
        <v>1999</v>
      </c>
      <c r="EY224" s="10" vm="52061">
        <v>4655</v>
      </c>
      <c r="EZ224" s="10" vm="12069">
        <v>558</v>
      </c>
      <c r="FA224" s="10" vm="5579">
        <v>4655</v>
      </c>
      <c r="FB224" s="10" vm="50329">
        <v>188653</v>
      </c>
      <c r="FC224" s="10" vm="38571">
        <v>0</v>
      </c>
      <c r="FD224" s="10" vm="64561">
        <v>188653</v>
      </c>
      <c r="FE224" s="10" vm="25185">
        <v>968</v>
      </c>
      <c r="FF224" s="10" vm="18635">
        <v>3146</v>
      </c>
      <c r="FG224" s="10" vm="48546">
        <v>0</v>
      </c>
      <c r="FH224" s="10" vm="11905">
        <v>-236</v>
      </c>
      <c r="FI224" s="10" vm="5372">
        <v>0</v>
      </c>
      <c r="FJ224" s="10" vm="46964">
        <v>0</v>
      </c>
      <c r="FK224" s="10" vm="38359">
        <v>-301</v>
      </c>
      <c r="FL224" s="10" vm="31854">
        <v>192230</v>
      </c>
      <c r="FM224" s="10" vm="24951">
        <v>36764</v>
      </c>
      <c r="FN224" s="10" vm="64089">
        <v>2932</v>
      </c>
      <c r="FO224" s="10" vm="45244">
        <v>0</v>
      </c>
      <c r="FP224" s="10" vm="11687">
        <v>0</v>
      </c>
      <c r="FQ224" s="10" vm="5156">
        <v>-325</v>
      </c>
      <c r="FR224" s="10" vm="43492">
        <v>0</v>
      </c>
      <c r="FS224" s="10" vm="38126">
        <v>0</v>
      </c>
      <c r="FT224" s="10" vm="31623">
        <v>39371</v>
      </c>
      <c r="FU224" s="10" vm="24726">
        <v>152859</v>
      </c>
      <c r="FV224" s="10" vm="18253">
        <v>151889</v>
      </c>
      <c r="FW224" s="81" vm="55000">
        <v>1340</v>
      </c>
      <c r="FX224" s="81" vm="11475">
        <v>0</v>
      </c>
      <c r="FY224" s="81" vm="62933">
        <v>0</v>
      </c>
      <c r="FZ224" s="81" vm="53246">
        <v>140</v>
      </c>
      <c r="GA224" s="81" vm="37913">
        <v>1480</v>
      </c>
      <c r="GB224" s="10" vm="31391">
        <v>140</v>
      </c>
      <c r="GC224" s="10" vm="24497">
        <v>75</v>
      </c>
      <c r="GD224" s="10" vm="18030">
        <v>65</v>
      </c>
      <c r="GE224" s="10" vm="51835">
        <v>0</v>
      </c>
      <c r="GF224" s="10" vm="11256">
        <v>0</v>
      </c>
      <c r="GG224" s="10" vm="4788">
        <v>0</v>
      </c>
      <c r="GH224" s="10" vm="50114">
        <v>0</v>
      </c>
      <c r="GI224" s="10" vm="37691">
        <v>0</v>
      </c>
      <c r="GJ224" s="10" vm="31175">
        <v>0</v>
      </c>
      <c r="GK224" s="10" vm="24270">
        <v>0</v>
      </c>
      <c r="GL224" s="10" vm="17815">
        <v>0</v>
      </c>
      <c r="GM224" s="10" vm="48325">
        <v>0</v>
      </c>
      <c r="GN224" s="10" vm="11040">
        <v>225</v>
      </c>
      <c r="GO224" s="10" vm="4573">
        <v>147</v>
      </c>
      <c r="GP224" s="10" vm="46738">
        <v>78</v>
      </c>
      <c r="GQ224" s="10" vm="37470">
        <v>0</v>
      </c>
      <c r="GR224" s="10" vm="30940">
        <v>0</v>
      </c>
      <c r="GS224" s="10" vm="24046">
        <v>0</v>
      </c>
      <c r="GT224" s="10" vm="17594">
        <v>365</v>
      </c>
      <c r="GU224" s="10" vm="45039">
        <v>222</v>
      </c>
      <c r="GV224" s="10" vm="10836">
        <v>143</v>
      </c>
      <c r="GW224" s="10" vm="4356">
        <v>0</v>
      </c>
      <c r="GX224" s="81" vm="43274">
        <v>0</v>
      </c>
      <c r="GY224" s="10" vm="37246">
        <v>0</v>
      </c>
      <c r="GZ224" s="10" vm="30720">
        <v>0</v>
      </c>
      <c r="HA224" s="10" vm="23816">
        <v>0</v>
      </c>
      <c r="HB224" s="10" vm="17373">
        <v>0</v>
      </c>
      <c r="HC224" s="81" vm="54775">
        <v>0</v>
      </c>
      <c r="HD224" s="81" vm="63763">
        <v>52</v>
      </c>
      <c r="HE224" s="10" vm="4138">
        <v>52</v>
      </c>
      <c r="HF224" s="10" vm="53013">
        <v>2013</v>
      </c>
      <c r="HG224" s="10" vm="37027">
        <v>1134</v>
      </c>
      <c r="HH224" s="10" vm="30546">
        <v>0</v>
      </c>
      <c r="HI224" s="10" vm="23593">
        <v>0</v>
      </c>
      <c r="HJ224" s="10" vm="17165">
        <v>1871</v>
      </c>
      <c r="HK224" s="10" vm="51615">
        <v>0</v>
      </c>
      <c r="HL224" s="10" vm="63759">
        <v>0</v>
      </c>
      <c r="HM224" s="10" vm="3920">
        <v>0</v>
      </c>
      <c r="HN224" s="10" vm="49894">
        <v>139</v>
      </c>
      <c r="HO224" s="10" vm="36802">
        <v>5157</v>
      </c>
      <c r="HP224" s="10" vm="30312">
        <v>964</v>
      </c>
      <c r="HQ224" s="10" vm="23359">
        <v>-767</v>
      </c>
      <c r="HR224" s="10" vm="16945">
        <v>197</v>
      </c>
      <c r="HS224" s="10" vm="48165">
        <v>0</v>
      </c>
      <c r="HT224" s="10" vm="10199">
        <v>0</v>
      </c>
      <c r="HU224" s="10" vm="3706">
        <v>0</v>
      </c>
      <c r="HV224" s="10" vm="100723">
        <v>2635</v>
      </c>
      <c r="HW224" s="10" vm="36572">
        <v>79</v>
      </c>
      <c r="HX224" s="10" vm="30073">
        <v>0</v>
      </c>
      <c r="HY224" s="10" vm="23127">
        <v>0</v>
      </c>
      <c r="HZ224" s="10" vm="16727">
        <v>0</v>
      </c>
      <c r="IA224" s="10" vm="44815">
        <v>0</v>
      </c>
      <c r="IB224" s="10" vm="9980">
        <v>-13</v>
      </c>
      <c r="IC224" s="10" vm="3488">
        <v>2701</v>
      </c>
      <c r="ID224" s="10" vm="43052">
        <v>1279</v>
      </c>
      <c r="IE224" s="10" vm="36354">
        <v>2901</v>
      </c>
      <c r="IF224" s="10" vm="29843">
        <v>4784</v>
      </c>
      <c r="IG224" s="10" vm="22902">
        <v>8964</v>
      </c>
      <c r="IH224" s="10" vm="16511">
        <v>3146</v>
      </c>
      <c r="II224" s="10" vm="54561">
        <v>3674</v>
      </c>
      <c r="IJ224" s="10" vm="9764">
        <v>0</v>
      </c>
      <c r="IK224" s="10" vm="3266">
        <v>6</v>
      </c>
      <c r="IL224" s="10" vm="52794">
        <v>-3</v>
      </c>
      <c r="IM224" s="10" vm="36125">
        <v>8</v>
      </c>
      <c r="IN224" s="10" vm="29607">
        <v>3359</v>
      </c>
      <c r="IO224" s="81" vm="22728">
        <v>3359</v>
      </c>
      <c r="IP224" s="10" vm="16295">
        <v>0</v>
      </c>
      <c r="IQ224" s="10" vm="51445">
        <v>0</v>
      </c>
      <c r="IR224" s="10" vm="9561">
        <v>0</v>
      </c>
      <c r="IS224" s="81" vm="3047">
        <v>22</v>
      </c>
      <c r="IT224" s="10" vm="49670">
        <v>27</v>
      </c>
    </row>
    <row r="225" spans="1:254" x14ac:dyDescent="0.25">
      <c r="A225" s="8" t="s">
        <v>141</v>
      </c>
      <c r="B225" s="8" t="s">
        <v>303</v>
      </c>
      <c r="C225" s="89">
        <v>44651</v>
      </c>
      <c r="D225" s="76" vm="16085">
        <v>12</v>
      </c>
      <c r="E225" s="10" vm="9341">
        <v>9926</v>
      </c>
      <c r="F225" s="10" vm="65558">
        <v>-7382</v>
      </c>
      <c r="G225" s="10" vm="42825">
        <v>-93</v>
      </c>
      <c r="H225" s="10" vm="59765">
        <v>2451</v>
      </c>
      <c r="I225" s="10" vm="29374">
        <v>200</v>
      </c>
      <c r="J225" s="10" vm="63561">
        <v>2651</v>
      </c>
      <c r="K225" s="10" vm="46354">
        <v>0</v>
      </c>
      <c r="L225" s="10" vm="15866">
        <v>0</v>
      </c>
      <c r="M225" s="10" vm="9124">
        <v>0</v>
      </c>
      <c r="N225" s="10" vm="44598">
        <v>0</v>
      </c>
      <c r="O225" s="10" vm="42602">
        <v>-2142</v>
      </c>
      <c r="P225" s="10" vm="35892">
        <v>0</v>
      </c>
      <c r="Q225" s="10" vm="64449">
        <v>0</v>
      </c>
      <c r="R225" s="10" vm="22498">
        <v>0</v>
      </c>
      <c r="S225" s="10" vm="56054">
        <v>0</v>
      </c>
      <c r="T225" s="10" vm="15651">
        <v>509</v>
      </c>
      <c r="U225" s="10" vm="8906">
        <v>0</v>
      </c>
      <c r="V225" s="10" vm="54350">
        <v>509</v>
      </c>
      <c r="W225" s="10" vm="42384">
        <v>0</v>
      </c>
      <c r="X225" s="10" vm="35655">
        <v>171</v>
      </c>
      <c r="Y225" s="10" vm="29067">
        <v>0</v>
      </c>
      <c r="Z225" s="10" vm="22277">
        <v>0</v>
      </c>
      <c r="AA225" s="10" vm="52579">
        <v>680</v>
      </c>
      <c r="AB225" s="10" vm="63955">
        <v>7497</v>
      </c>
      <c r="AC225" s="10" vm="8695">
        <v>1291</v>
      </c>
      <c r="AD225" s="10" vm="51230">
        <v>8788</v>
      </c>
      <c r="AE225" s="10" vm="42163">
        <v>492</v>
      </c>
      <c r="AF225" s="10" vm="35421">
        <v>0</v>
      </c>
      <c r="AG225" s="10" vm="28834">
        <v>0</v>
      </c>
      <c r="AH225" s="10" vm="22055">
        <v>32</v>
      </c>
      <c r="AI225" s="10" vm="49440">
        <v>9312</v>
      </c>
      <c r="AJ225" s="10" vm="15257">
        <v>1804</v>
      </c>
      <c r="AK225" s="10" vm="63282">
        <v>1373</v>
      </c>
      <c r="AL225" s="10" vm="47857">
        <v>1579</v>
      </c>
      <c r="AM225" s="10" vm="41942">
        <v>346</v>
      </c>
      <c r="AN225" s="10" vm="35189">
        <v>0</v>
      </c>
      <c r="AO225" s="10" vm="28609">
        <v>66</v>
      </c>
      <c r="AP225" s="10" vm="21836">
        <v>31</v>
      </c>
      <c r="AQ225" s="10" vm="46130">
        <v>1614</v>
      </c>
      <c r="AR225" s="10" vm="15041">
        <v>0</v>
      </c>
      <c r="AS225" s="10" vm="8412">
        <v>70</v>
      </c>
      <c r="AT225" s="10" vm="44370">
        <v>6883</v>
      </c>
      <c r="AU225" s="10" vm="41734">
        <v>2429</v>
      </c>
      <c r="AV225" s="10" vm="64930">
        <v>185</v>
      </c>
      <c r="AW225" s="10" vm="28383">
        <v>102811</v>
      </c>
      <c r="AX225" s="10" vm="21628">
        <v>0</v>
      </c>
      <c r="AY225" s="10" vm="55855">
        <v>595</v>
      </c>
      <c r="AZ225" s="10" vm="14821">
        <v>0</v>
      </c>
      <c r="BA225" s="10" vm="8192">
        <v>0</v>
      </c>
      <c r="BB225" s="10" vm="54118">
        <v>0</v>
      </c>
      <c r="BC225" s="10" vm="41505">
        <v>0</v>
      </c>
      <c r="BD225" s="10" vm="34875">
        <v>0</v>
      </c>
      <c r="BE225" s="10" vm="28153">
        <v>0</v>
      </c>
      <c r="BF225" s="10" vm="21423">
        <v>0</v>
      </c>
      <c r="BG225" s="10" vm="52497">
        <v>103406</v>
      </c>
      <c r="BH225" s="10" vm="14611">
        <v>0</v>
      </c>
      <c r="BI225" s="10" vm="7979">
        <v>419</v>
      </c>
      <c r="BJ225" s="10" vm="51011">
        <v>6098</v>
      </c>
      <c r="BK225" s="10" vm="41270">
        <v>0</v>
      </c>
      <c r="BL225" s="10" vm="34640">
        <v>0</v>
      </c>
      <c r="BM225" s="10" vm="27925">
        <v>6517</v>
      </c>
      <c r="BN225" s="10" vm="21200">
        <v>52</v>
      </c>
      <c r="BO225" s="10" vm="49214">
        <v>0</v>
      </c>
      <c r="BP225" s="10" vm="14415">
        <v>492</v>
      </c>
      <c r="BQ225" s="10" vm="7784">
        <v>2878</v>
      </c>
      <c r="BR225" s="10" vm="47628">
        <v>3422</v>
      </c>
      <c r="BS225" s="10" vm="41045">
        <v>3095</v>
      </c>
      <c r="BT225" s="10" vm="34411">
        <v>106501</v>
      </c>
      <c r="BU225" s="10" vm="27698">
        <v>64480</v>
      </c>
      <c r="BV225" s="10" vm="20983">
        <v>0</v>
      </c>
      <c r="BW225" s="10" vm="45905">
        <v>0</v>
      </c>
      <c r="BX225" s="10" vm="14199">
        <v>37620</v>
      </c>
      <c r="BY225" s="10" vm="7629">
        <v>0</v>
      </c>
      <c r="BZ225" s="10" vm="44154">
        <v>0</v>
      </c>
      <c r="CA225" s="10" vm="40836">
        <v>0</v>
      </c>
      <c r="CB225" s="10" vm="34200">
        <v>102100</v>
      </c>
      <c r="CC225" s="10" vm="27467">
        <v>639</v>
      </c>
      <c r="CD225" s="10" vm="20767">
        <v>0</v>
      </c>
      <c r="CE225" s="10" vm="55655">
        <v>3762</v>
      </c>
      <c r="CF225" s="10" vm="13981">
        <v>3762</v>
      </c>
      <c r="CG225" s="10" vm="7414">
        <v>0</v>
      </c>
      <c r="CH225" s="10" vm="53902">
        <v>0</v>
      </c>
      <c r="CI225" s="10" vm="40604">
        <v>0</v>
      </c>
      <c r="CJ225" s="10" vm="34038">
        <v>0</v>
      </c>
      <c r="CK225" s="10" vm="27245">
        <v>3762</v>
      </c>
      <c r="CL225" s="10" vm="20567">
        <v>95</v>
      </c>
      <c r="CM225" s="10" vm="52374">
        <v>93</v>
      </c>
      <c r="CN225" s="10" vm="13766">
        <v>0</v>
      </c>
      <c r="CO225" s="10" vm="7199">
        <v>2</v>
      </c>
      <c r="CP225" s="10" vm="50784">
        <v>0</v>
      </c>
      <c r="CQ225" s="10" vm="40373">
        <v>0</v>
      </c>
      <c r="CR225" s="10" vm="33804">
        <v>0</v>
      </c>
      <c r="CS225" s="10" vm="27013">
        <v>0</v>
      </c>
      <c r="CT225" s="10" vm="20348">
        <v>0</v>
      </c>
      <c r="CU225" s="10" vm="48992">
        <v>0</v>
      </c>
      <c r="CV225" s="10" vm="13565">
        <v>0</v>
      </c>
      <c r="CW225" s="10" vm="6990">
        <v>0</v>
      </c>
      <c r="CX225" s="10" vm="47413">
        <v>0</v>
      </c>
      <c r="CY225" s="10" vm="40142">
        <v>0</v>
      </c>
      <c r="CZ225" s="10" vm="33571">
        <v>0</v>
      </c>
      <c r="DA225" s="10" vm="26787">
        <v>0</v>
      </c>
      <c r="DB225" s="81" vm="20128">
        <v>0</v>
      </c>
      <c r="DC225" s="81" vm="45682">
        <v>0</v>
      </c>
      <c r="DD225" s="81" vm="13346">
        <v>0</v>
      </c>
      <c r="DE225" s="81" vm="6822">
        <v>0</v>
      </c>
      <c r="DF225" s="10" vm="43933">
        <v>0</v>
      </c>
      <c r="DG225" s="10" vm="39929">
        <v>0</v>
      </c>
      <c r="DH225" s="10" vm="33345">
        <v>0</v>
      </c>
      <c r="DI225" s="10" vm="26555">
        <v>0</v>
      </c>
      <c r="DJ225" s="10" vm="19910">
        <v>95</v>
      </c>
      <c r="DK225" s="10" vm="55435">
        <v>93</v>
      </c>
      <c r="DL225" s="10" vm="13126">
        <v>0</v>
      </c>
      <c r="DM225" s="10" vm="6605">
        <v>2</v>
      </c>
      <c r="DN225" s="10" vm="53683">
        <v>0</v>
      </c>
      <c r="DO225" s="10" vm="39697">
        <v>0</v>
      </c>
      <c r="DP225" s="10" vm="33181">
        <v>0</v>
      </c>
      <c r="DQ225" s="10" vm="26323">
        <v>0</v>
      </c>
      <c r="DR225" s="10" vm="19707">
        <v>0</v>
      </c>
      <c r="DS225" s="10" vm="65854">
        <v>0</v>
      </c>
      <c r="DT225" s="10" vm="12918">
        <v>0</v>
      </c>
      <c r="DU225" s="10" vm="6387">
        <v>0</v>
      </c>
      <c r="DV225" s="10" vm="50563">
        <v>0</v>
      </c>
      <c r="DW225" s="10" vm="39469">
        <v>0</v>
      </c>
      <c r="DX225" s="10" vm="32947">
        <v>0</v>
      </c>
      <c r="DY225" s="10" vm="26102">
        <v>0</v>
      </c>
      <c r="DZ225" s="10" vm="19486">
        <v>0</v>
      </c>
      <c r="EA225" s="10" vm="48770">
        <v>0</v>
      </c>
      <c r="EB225" s="10" vm="12717">
        <v>0</v>
      </c>
      <c r="EC225" s="10" vm="63018">
        <v>0</v>
      </c>
      <c r="ED225" s="10" vm="47193">
        <v>0</v>
      </c>
      <c r="EE225" s="10" vm="39242">
        <v>0</v>
      </c>
      <c r="EF225" s="10" vm="32715">
        <v>0</v>
      </c>
      <c r="EG225" s="10" vm="25874">
        <v>0</v>
      </c>
      <c r="EH225" s="81" vm="19271">
        <v>0</v>
      </c>
      <c r="EI225" s="81" vm="45460">
        <v>0</v>
      </c>
      <c r="EJ225" s="81" vm="12499">
        <v>0</v>
      </c>
      <c r="EK225" s="81" vm="6016">
        <v>0</v>
      </c>
      <c r="EL225" s="10" vm="43716">
        <v>519</v>
      </c>
      <c r="EM225" s="10" vm="39028">
        <v>0</v>
      </c>
      <c r="EN225" s="10" vm="32493">
        <v>499</v>
      </c>
      <c r="EO225" s="10" vm="25646">
        <v>20</v>
      </c>
      <c r="EP225" s="10" vm="19052">
        <v>519</v>
      </c>
      <c r="EQ225" s="10" vm="55216">
        <v>0</v>
      </c>
      <c r="ER225" s="10" vm="12280">
        <v>499</v>
      </c>
      <c r="ES225" s="10" vm="5801">
        <v>20</v>
      </c>
      <c r="ET225" s="10" vm="53467">
        <v>614</v>
      </c>
      <c r="EU225" s="10" vm="38795">
        <v>93</v>
      </c>
      <c r="EV225" s="10" vm="32324">
        <v>499</v>
      </c>
      <c r="EW225" s="10" vm="25413">
        <v>22</v>
      </c>
      <c r="EX225" s="10" vm="18857">
        <v>246</v>
      </c>
      <c r="EY225" s="10" vm="52059">
        <v>92</v>
      </c>
      <c r="EZ225" s="10" vm="12067">
        <v>135</v>
      </c>
      <c r="FA225" s="10" vm="5583">
        <v>92</v>
      </c>
      <c r="FB225" s="10" vm="50333">
        <v>119344</v>
      </c>
      <c r="FC225" s="10" vm="38573">
        <v>0</v>
      </c>
      <c r="FD225" s="10" vm="32089">
        <v>119344</v>
      </c>
      <c r="FE225" s="10" vm="25186">
        <v>5213</v>
      </c>
      <c r="FF225" s="10" vm="18636">
        <v>867</v>
      </c>
      <c r="FG225" s="10" vm="48547">
        <v>0</v>
      </c>
      <c r="FH225" s="10" vm="11903">
        <v>-459</v>
      </c>
      <c r="FI225" s="10" vm="5376">
        <v>0</v>
      </c>
      <c r="FJ225" s="10" vm="46968">
        <v>0</v>
      </c>
      <c r="FK225" s="10" vm="38358">
        <v>0</v>
      </c>
      <c r="FL225" s="10" vm="31861">
        <v>124965</v>
      </c>
      <c r="FM225" s="10" vm="24949">
        <v>20841</v>
      </c>
      <c r="FN225" s="10" vm="64090">
        <v>1614</v>
      </c>
      <c r="FO225" s="10" vm="45240">
        <v>0</v>
      </c>
      <c r="FP225" s="10" vm="11685">
        <v>0</v>
      </c>
      <c r="FQ225" s="10" vm="5160">
        <v>-301</v>
      </c>
      <c r="FR225" s="10" vm="43496">
        <v>0</v>
      </c>
      <c r="FS225" s="10" vm="38128">
        <v>0</v>
      </c>
      <c r="FT225" s="10" vm="31627">
        <v>22154</v>
      </c>
      <c r="FU225" s="10" vm="24727">
        <v>102811</v>
      </c>
      <c r="FV225" s="10" vm="18254">
        <v>98503</v>
      </c>
      <c r="FW225" s="81" vm="55001">
        <v>0</v>
      </c>
      <c r="FX225" s="81" vm="11473">
        <v>0</v>
      </c>
      <c r="FY225" s="81" vm="4950">
        <v>0</v>
      </c>
      <c r="FZ225" s="81" vm="53250">
        <v>0</v>
      </c>
      <c r="GA225" s="81" vm="37912">
        <v>0</v>
      </c>
      <c r="GB225" s="10" vm="31396">
        <v>236</v>
      </c>
      <c r="GC225" s="10" vm="24495">
        <v>136</v>
      </c>
      <c r="GD225" s="10" vm="18031">
        <v>100</v>
      </c>
      <c r="GE225" s="10" vm="51831">
        <v>0</v>
      </c>
      <c r="GF225" s="10" vm="11254">
        <v>0</v>
      </c>
      <c r="GG225" s="10" vm="4792">
        <v>0</v>
      </c>
      <c r="GH225" s="10" vm="50118">
        <v>127</v>
      </c>
      <c r="GI225" s="10" vm="37692">
        <v>27</v>
      </c>
      <c r="GJ225" s="10" vm="31180">
        <v>100</v>
      </c>
      <c r="GK225" s="10" vm="24271">
        <v>0</v>
      </c>
      <c r="GL225" s="10" vm="17816">
        <v>0</v>
      </c>
      <c r="GM225" s="10" vm="48327">
        <v>0</v>
      </c>
      <c r="GN225" s="10" vm="11038">
        <v>0</v>
      </c>
      <c r="GO225" s="10" vm="4577">
        <v>0</v>
      </c>
      <c r="GP225" s="10" vm="46742">
        <v>0</v>
      </c>
      <c r="GQ225" s="10" vm="37469">
        <v>0</v>
      </c>
      <c r="GR225" s="10" vm="30945">
        <v>0</v>
      </c>
      <c r="GS225" s="10" vm="24044">
        <v>0</v>
      </c>
      <c r="GT225" s="10" vm="17595">
        <v>363</v>
      </c>
      <c r="GU225" s="10" vm="45037">
        <v>163</v>
      </c>
      <c r="GV225" s="10" vm="10834">
        <v>200</v>
      </c>
      <c r="GW225" s="10" vm="4360">
        <v>0</v>
      </c>
      <c r="GX225" s="81" vm="43278">
        <v>0</v>
      </c>
      <c r="GY225" s="10" vm="37247">
        <v>0</v>
      </c>
      <c r="GZ225" s="10" vm="64523">
        <v>0</v>
      </c>
      <c r="HA225" s="10" vm="23817">
        <v>0</v>
      </c>
      <c r="HB225" s="10" vm="17374">
        <v>0</v>
      </c>
      <c r="HC225" s="81" vm="54776">
        <v>0</v>
      </c>
      <c r="HD225" s="81" vm="10617">
        <v>0</v>
      </c>
      <c r="HE225" s="10" vm="4142">
        <v>0</v>
      </c>
      <c r="HF225" s="10" vm="53017">
        <v>8</v>
      </c>
      <c r="HG225" s="10" vm="37025">
        <v>350</v>
      </c>
      <c r="HH225" s="10" vm="30548">
        <v>0</v>
      </c>
      <c r="HI225" s="10" vm="23591">
        <v>324</v>
      </c>
      <c r="HJ225" s="10" vm="17166">
        <v>2050</v>
      </c>
      <c r="HK225" s="10" vm="100740">
        <v>0</v>
      </c>
      <c r="HL225" s="10" vm="63758">
        <v>0</v>
      </c>
      <c r="HM225" s="10" vm="3925">
        <v>0</v>
      </c>
      <c r="HN225" s="10" vm="49897">
        <v>146</v>
      </c>
      <c r="HO225" s="10" vm="36804">
        <v>2878</v>
      </c>
      <c r="HP225" s="10" vm="30314">
        <v>0</v>
      </c>
      <c r="HQ225" s="10" vm="23360">
        <v>0</v>
      </c>
      <c r="HR225" s="10" vm="16946">
        <v>0</v>
      </c>
      <c r="HS225" s="10" vm="48166">
        <v>0</v>
      </c>
      <c r="HT225" s="10" vm="10197">
        <v>0</v>
      </c>
      <c r="HU225" s="10" vm="3710">
        <v>0</v>
      </c>
      <c r="HV225" s="10" vm="100724">
        <v>2207</v>
      </c>
      <c r="HW225" s="10" vm="36571">
        <v>38</v>
      </c>
      <c r="HX225" s="10" vm="30080">
        <v>0</v>
      </c>
      <c r="HY225" s="10" vm="23125">
        <v>25</v>
      </c>
      <c r="HZ225" s="10" vm="16728">
        <v>0</v>
      </c>
      <c r="IA225" s="10" vm="44812">
        <v>48</v>
      </c>
      <c r="IB225" s="10" vm="9978">
        <v>-176</v>
      </c>
      <c r="IC225" s="10" vm="3493">
        <v>2142</v>
      </c>
      <c r="ID225" s="10" vm="43055">
        <v>32</v>
      </c>
      <c r="IE225" s="10" vm="36356">
        <v>94</v>
      </c>
      <c r="IF225" s="10" vm="29847">
        <v>0</v>
      </c>
      <c r="IG225" s="10" vm="22903">
        <v>126</v>
      </c>
      <c r="IH225" s="10" vm="16512">
        <v>867</v>
      </c>
      <c r="II225" s="10" vm="54562">
        <v>1708</v>
      </c>
      <c r="IJ225" s="10" vm="9762">
        <v>0</v>
      </c>
      <c r="IK225" s="10" vm="3271">
        <v>35</v>
      </c>
      <c r="IL225" s="10" vm="52797">
        <v>-3</v>
      </c>
      <c r="IM225" s="10" vm="36124">
        <v>0</v>
      </c>
      <c r="IN225" s="10" vm="29612">
        <v>1538</v>
      </c>
      <c r="IO225" s="81" vm="22726">
        <v>1569</v>
      </c>
      <c r="IP225" s="10" vm="16296">
        <v>0</v>
      </c>
      <c r="IQ225" s="10" vm="51442">
        <v>0</v>
      </c>
      <c r="IR225" s="10" vm="9559">
        <v>0</v>
      </c>
      <c r="IS225" s="81" vm="3051">
        <v>0</v>
      </c>
      <c r="IT225" s="10" vm="49673">
        <v>0</v>
      </c>
    </row>
    <row r="226" spans="1:254" x14ac:dyDescent="0.25">
      <c r="A226" s="8" t="s">
        <v>265</v>
      </c>
      <c r="B226" s="8" t="s">
        <v>32</v>
      </c>
      <c r="C226" s="89">
        <v>44651</v>
      </c>
      <c r="D226" s="76" vm="16090">
        <v>12</v>
      </c>
      <c r="E226" s="10" vm="9342">
        <v>25041</v>
      </c>
      <c r="F226" s="10" vm="100728">
        <v>-16770</v>
      </c>
      <c r="G226" s="10" vm="42826">
        <v>-1707</v>
      </c>
      <c r="H226" s="10" vm="59763">
        <v>6564</v>
      </c>
      <c r="I226" s="10" vm="29379">
        <v>1203</v>
      </c>
      <c r="J226" s="10" vm="63564">
        <v>7767</v>
      </c>
      <c r="K226" s="10" vm="46352">
        <v>0</v>
      </c>
      <c r="L226" s="10" vm="15869">
        <v>0</v>
      </c>
      <c r="M226" s="10" vm="9122">
        <v>0</v>
      </c>
      <c r="N226" s="10" vm="44599">
        <v>61</v>
      </c>
      <c r="O226" s="10" vm="42600">
        <v>-4874</v>
      </c>
      <c r="P226" s="10" vm="35890">
        <v>0</v>
      </c>
      <c r="Q226" s="10" vm="64451">
        <v>0</v>
      </c>
      <c r="R226" s="10" vm="22501">
        <v>0</v>
      </c>
      <c r="S226" s="10" vm="56055">
        <v>0</v>
      </c>
      <c r="T226" s="10" vm="15654">
        <v>2954</v>
      </c>
      <c r="U226" s="10" vm="8907">
        <v>0</v>
      </c>
      <c r="V226" s="10" vm="54351">
        <v>2954</v>
      </c>
      <c r="W226" s="10" vm="42385">
        <v>0</v>
      </c>
      <c r="X226" s="10" vm="35656">
        <v>2551</v>
      </c>
      <c r="Y226" s="10" vm="29071">
        <v>0</v>
      </c>
      <c r="Z226" s="10" vm="22280">
        <v>0</v>
      </c>
      <c r="AA226" s="10" vm="52578">
        <v>5505</v>
      </c>
      <c r="AB226" s="10" vm="15459">
        <v>21281</v>
      </c>
      <c r="AC226" s="10" vm="8696">
        <v>829</v>
      </c>
      <c r="AD226" s="10" vm="51231">
        <v>22110</v>
      </c>
      <c r="AE226" s="10" vm="42159">
        <v>219</v>
      </c>
      <c r="AF226" s="10" vm="35419">
        <v>0</v>
      </c>
      <c r="AG226" s="10" vm="28838">
        <v>0</v>
      </c>
      <c r="AH226" s="10" vm="22058">
        <v>0</v>
      </c>
      <c r="AI226" s="10" vm="49442">
        <v>22329</v>
      </c>
      <c r="AJ226" s="10" vm="15264">
        <v>5125</v>
      </c>
      <c r="AK226" s="10" vm="63283">
        <v>976</v>
      </c>
      <c r="AL226" s="10" vm="47858">
        <v>2913</v>
      </c>
      <c r="AM226" s="10" vm="41940">
        <v>1930</v>
      </c>
      <c r="AN226" s="10" vm="100700">
        <v>725</v>
      </c>
      <c r="AO226" s="10" vm="28613">
        <v>152</v>
      </c>
      <c r="AP226" s="10" vm="21839">
        <v>0</v>
      </c>
      <c r="AQ226" s="10" vm="46133">
        <v>4888</v>
      </c>
      <c r="AR226" s="10" vm="15045">
        <v>0</v>
      </c>
      <c r="AS226" s="10" vm="8413">
        <v>10</v>
      </c>
      <c r="AT226" s="10" vm="44371">
        <v>16719</v>
      </c>
      <c r="AU226" s="10" vm="41735">
        <v>5610</v>
      </c>
      <c r="AV226" s="10" vm="64929">
        <v>344</v>
      </c>
      <c r="AW226" s="10" vm="28387">
        <v>171830</v>
      </c>
      <c r="AX226" s="10" vm="21631">
        <v>0</v>
      </c>
      <c r="AY226" s="10" vm="55853">
        <v>3762</v>
      </c>
      <c r="AZ226" s="10" vm="14826">
        <v>28</v>
      </c>
      <c r="BA226" s="10" vm="8193">
        <v>0</v>
      </c>
      <c r="BB226" s="10" vm="54119">
        <v>290</v>
      </c>
      <c r="BC226" s="10" vm="41502">
        <v>0</v>
      </c>
      <c r="BD226" s="10" vm="34873">
        <v>0</v>
      </c>
      <c r="BE226" s="10" vm="28157">
        <v>0</v>
      </c>
      <c r="BF226" s="10" vm="21426">
        <v>0</v>
      </c>
      <c r="BG226" s="10" vm="66016">
        <v>175910</v>
      </c>
      <c r="BH226" s="10" vm="14616">
        <v>2319</v>
      </c>
      <c r="BI226" s="10" vm="100569">
        <v>180</v>
      </c>
      <c r="BJ226" s="10" vm="51013">
        <v>26130</v>
      </c>
      <c r="BK226" s="10" vm="41271">
        <v>25000</v>
      </c>
      <c r="BL226" s="10" vm="34641">
        <v>1379</v>
      </c>
      <c r="BM226" s="10" vm="27927">
        <v>55008</v>
      </c>
      <c r="BN226" s="10" vm="21204">
        <v>0</v>
      </c>
      <c r="BO226" s="10" vm="49218">
        <v>0</v>
      </c>
      <c r="BP226" s="10" vm="14418">
        <v>200</v>
      </c>
      <c r="BQ226" s="10" vm="7782">
        <v>5002</v>
      </c>
      <c r="BR226" s="10" vm="47634">
        <v>5202</v>
      </c>
      <c r="BS226" s="10" vm="41043">
        <v>49806</v>
      </c>
      <c r="BT226" s="10" vm="34410">
        <v>225716</v>
      </c>
      <c r="BU226" s="10" vm="27700">
        <v>147516</v>
      </c>
      <c r="BV226" s="10" vm="64175">
        <v>0</v>
      </c>
      <c r="BW226" s="10" vm="45907">
        <v>0</v>
      </c>
      <c r="BX226" s="10" vm="14202">
        <v>19699</v>
      </c>
      <c r="BY226" s="10" vm="7627">
        <v>0</v>
      </c>
      <c r="BZ226" s="10" vm="44152">
        <v>0</v>
      </c>
      <c r="CA226" s="10" vm="40837">
        <v>276</v>
      </c>
      <c r="CB226" s="10" vm="100685">
        <v>167491</v>
      </c>
      <c r="CC226" s="10" vm="27473">
        <v>-213</v>
      </c>
      <c r="CD226" s="10" vm="20769">
        <v>0</v>
      </c>
      <c r="CE226" s="10" vm="55656">
        <v>58438</v>
      </c>
      <c r="CF226" s="10" vm="13984">
        <v>58438</v>
      </c>
      <c r="CG226" s="10" vm="7412">
        <v>0</v>
      </c>
      <c r="CH226" s="10" vm="53900">
        <v>0</v>
      </c>
      <c r="CI226" s="10" vm="40603">
        <v>0</v>
      </c>
      <c r="CJ226" s="10" vm="34037">
        <v>0</v>
      </c>
      <c r="CK226" s="10" vm="27249">
        <v>58438</v>
      </c>
      <c r="CL226" s="10" vm="20570">
        <v>2334</v>
      </c>
      <c r="CM226" s="10" vm="65920">
        <v>1696</v>
      </c>
      <c r="CN226" s="10" vm="13769">
        <v>0</v>
      </c>
      <c r="CO226" s="10" vm="7197">
        <v>638</v>
      </c>
      <c r="CP226" s="10" vm="50782">
        <v>0</v>
      </c>
      <c r="CQ226" s="10" vm="40371">
        <v>0</v>
      </c>
      <c r="CR226" s="10" vm="33801">
        <v>0</v>
      </c>
      <c r="CS226" s="10" vm="27015">
        <v>0</v>
      </c>
      <c r="CT226" s="10" vm="20350">
        <v>0</v>
      </c>
      <c r="CU226" s="10" vm="48990">
        <v>0</v>
      </c>
      <c r="CV226" s="10" vm="13568">
        <v>0</v>
      </c>
      <c r="CW226" s="10" vm="6988">
        <v>0</v>
      </c>
      <c r="CX226" s="10" vm="47411">
        <v>0</v>
      </c>
      <c r="CY226" s="10" vm="65122">
        <v>0</v>
      </c>
      <c r="CZ226" s="10" vm="33569">
        <v>0</v>
      </c>
      <c r="DA226" s="10" vm="26791">
        <v>0</v>
      </c>
      <c r="DB226" s="81" vm="20130">
        <v>0</v>
      </c>
      <c r="DC226" s="81" vm="45686">
        <v>0</v>
      </c>
      <c r="DD226" s="81" vm="13349">
        <v>0</v>
      </c>
      <c r="DE226" s="81" vm="6820">
        <v>0</v>
      </c>
      <c r="DF226" s="10" vm="43931">
        <v>260</v>
      </c>
      <c r="DG226" s="10" vm="39931">
        <v>0</v>
      </c>
      <c r="DH226" s="10" vm="33348">
        <v>51</v>
      </c>
      <c r="DI226" s="10" vm="26557">
        <v>209</v>
      </c>
      <c r="DJ226" s="10" vm="19912">
        <v>2594</v>
      </c>
      <c r="DK226" s="10" vm="55431">
        <v>1696</v>
      </c>
      <c r="DL226" s="10" vm="13129">
        <v>51</v>
      </c>
      <c r="DM226" s="10" vm="6603">
        <v>847</v>
      </c>
      <c r="DN226" s="10" vm="53681">
        <v>0</v>
      </c>
      <c r="DO226" s="10" vm="39698">
        <v>0</v>
      </c>
      <c r="DP226" s="10" vm="33183">
        <v>0</v>
      </c>
      <c r="DQ226" s="10" vm="26327">
        <v>0</v>
      </c>
      <c r="DR226" s="10" vm="19709">
        <v>0</v>
      </c>
      <c r="DS226" s="10" vm="52216">
        <v>0</v>
      </c>
      <c r="DT226" s="10" vm="12920">
        <v>0</v>
      </c>
      <c r="DU226" s="10" vm="6385">
        <v>0</v>
      </c>
      <c r="DV226" s="10" vm="50561">
        <v>0</v>
      </c>
      <c r="DW226" s="10" vm="39468">
        <v>0</v>
      </c>
      <c r="DX226" s="10" vm="32949">
        <v>0</v>
      </c>
      <c r="DY226" s="10" vm="26104">
        <v>0</v>
      </c>
      <c r="DZ226" s="10" vm="19488">
        <v>16</v>
      </c>
      <c r="EA226" s="10" vm="48766">
        <v>0</v>
      </c>
      <c r="EB226" s="10" vm="12720">
        <v>0</v>
      </c>
      <c r="EC226" s="10" vm="6175">
        <v>16</v>
      </c>
      <c r="ED226" s="10" vm="47191">
        <v>0</v>
      </c>
      <c r="EE226" s="10" vm="39244">
        <v>0</v>
      </c>
      <c r="EF226" s="10" vm="32718">
        <v>0</v>
      </c>
      <c r="EG226" s="10" vm="25878">
        <v>0</v>
      </c>
      <c r="EH226" s="81" vm="19273">
        <v>102</v>
      </c>
      <c r="EI226" s="81" vm="45463">
        <v>0</v>
      </c>
      <c r="EJ226" s="81" vm="12502">
        <v>0</v>
      </c>
      <c r="EK226" s="81" vm="6014">
        <v>102</v>
      </c>
      <c r="EL226" s="10" vm="43714">
        <v>0</v>
      </c>
      <c r="EM226" s="10" vm="39030">
        <v>11</v>
      </c>
      <c r="EN226" s="10" vm="32495">
        <v>0</v>
      </c>
      <c r="EO226" s="10" vm="25648">
        <v>-11</v>
      </c>
      <c r="EP226" s="10" vm="19054">
        <v>118</v>
      </c>
      <c r="EQ226" s="10" vm="55211">
        <v>11</v>
      </c>
      <c r="ER226" s="10" vm="12283">
        <v>0</v>
      </c>
      <c r="ES226" s="10" vm="5799">
        <v>107</v>
      </c>
      <c r="ET226" s="10" vm="53465">
        <v>2712</v>
      </c>
      <c r="EU226" s="10" vm="38799">
        <v>1707</v>
      </c>
      <c r="EV226" s="10" vm="32326">
        <v>51</v>
      </c>
      <c r="EW226" s="10" vm="25417">
        <v>954</v>
      </c>
      <c r="EX226" s="10" vm="18859">
        <v>268</v>
      </c>
      <c r="EY226" s="10" vm="52056">
        <v>410</v>
      </c>
      <c r="EZ226" s="10" vm="63842">
        <v>128</v>
      </c>
      <c r="FA226" s="10" vm="5581">
        <v>410</v>
      </c>
      <c r="FB226" s="10" vm="50331">
        <v>209505</v>
      </c>
      <c r="FC226" s="10" vm="38575">
        <v>0</v>
      </c>
      <c r="FD226" s="10" vm="32091">
        <v>209505</v>
      </c>
      <c r="FE226" s="10" vm="25188">
        <v>14180</v>
      </c>
      <c r="FF226" s="10" vm="18638">
        <v>3245</v>
      </c>
      <c r="FG226" s="10" vm="48543">
        <v>0</v>
      </c>
      <c r="FH226" s="10" vm="11906">
        <v>-1260</v>
      </c>
      <c r="FI226" s="10" vm="5374">
        <v>0</v>
      </c>
      <c r="FJ226" s="10" vm="46966">
        <v>-2014</v>
      </c>
      <c r="FK226" s="10" vm="38363">
        <v>0</v>
      </c>
      <c r="FL226" s="10" vm="31864">
        <v>223656</v>
      </c>
      <c r="FM226" s="10" vm="24953">
        <v>47396</v>
      </c>
      <c r="FN226" s="10" vm="18420">
        <v>4888</v>
      </c>
      <c r="FO226" s="10" vm="45241">
        <v>0</v>
      </c>
      <c r="FP226" s="10" vm="11688">
        <v>0</v>
      </c>
      <c r="FQ226" s="10" vm="5158">
        <v>-458</v>
      </c>
      <c r="FR226" s="10" vm="43494">
        <v>0</v>
      </c>
      <c r="FS226" s="10" vm="38131">
        <v>0</v>
      </c>
      <c r="FT226" s="10" vm="31630">
        <v>51826</v>
      </c>
      <c r="FU226" s="10" vm="24729">
        <v>171830</v>
      </c>
      <c r="FV226" s="10" vm="18256">
        <v>162109</v>
      </c>
      <c r="FW226" s="81" vm="54997">
        <v>290</v>
      </c>
      <c r="FX226" s="81" vm="11476">
        <v>0</v>
      </c>
      <c r="FY226" s="81" vm="4949">
        <v>0</v>
      </c>
      <c r="FZ226" s="81" vm="53248">
        <v>0</v>
      </c>
      <c r="GA226" s="81" vm="37916">
        <v>290</v>
      </c>
      <c r="GB226" s="10" vm="31397">
        <v>865</v>
      </c>
      <c r="GC226" s="10" vm="24499">
        <v>548</v>
      </c>
      <c r="GD226" s="10" vm="18033">
        <v>317</v>
      </c>
      <c r="GE226" s="10" vm="51832">
        <v>371</v>
      </c>
      <c r="GF226" s="10" vm="11257">
        <v>326</v>
      </c>
      <c r="GG226" s="10" vm="4790">
        <v>45</v>
      </c>
      <c r="GH226" s="10" vm="50116">
        <v>338</v>
      </c>
      <c r="GI226" s="10" vm="37695">
        <v>52</v>
      </c>
      <c r="GJ226" s="10" vm="31182">
        <v>286</v>
      </c>
      <c r="GK226" s="10" vm="24273">
        <v>0</v>
      </c>
      <c r="GL226" s="10" vm="17818">
        <v>0</v>
      </c>
      <c r="GM226" s="10" vm="65640">
        <v>0</v>
      </c>
      <c r="GN226" s="10" vm="11041">
        <v>558</v>
      </c>
      <c r="GO226" s="10" vm="4575">
        <v>37</v>
      </c>
      <c r="GP226" s="10" vm="46740">
        <v>521</v>
      </c>
      <c r="GQ226" s="10" vm="37474">
        <v>34</v>
      </c>
      <c r="GR226" s="10" vm="30947">
        <v>0</v>
      </c>
      <c r="GS226" s="10" vm="24048">
        <v>34</v>
      </c>
      <c r="GT226" s="10" vm="17597">
        <v>2166</v>
      </c>
      <c r="GU226" s="10" vm="45040">
        <v>963</v>
      </c>
      <c r="GV226" s="10" vm="10837">
        <v>1203</v>
      </c>
      <c r="GW226" s="10" vm="4358">
        <v>783</v>
      </c>
      <c r="GX226" s="81" vm="43276">
        <v>0</v>
      </c>
      <c r="GY226" s="10" vm="37250">
        <v>0</v>
      </c>
      <c r="GZ226" s="10" vm="30723">
        <v>232</v>
      </c>
      <c r="HA226" s="10" vm="23819">
        <v>0</v>
      </c>
      <c r="HB226" s="10" vm="17376">
        <v>0</v>
      </c>
      <c r="HC226" s="81" vm="54772">
        <v>0</v>
      </c>
      <c r="HD226" s="81" vm="10619">
        <v>364</v>
      </c>
      <c r="HE226" s="10" vm="4140">
        <v>1379</v>
      </c>
      <c r="HF226" s="10" vm="53015">
        <v>964</v>
      </c>
      <c r="HG226" s="10" vm="37030">
        <v>718</v>
      </c>
      <c r="HH226" s="10" vm="30550">
        <v>132</v>
      </c>
      <c r="HI226" s="10" vm="23595">
        <v>0</v>
      </c>
      <c r="HJ226" s="10" vm="17169">
        <v>2111</v>
      </c>
      <c r="HK226" s="10" vm="65784">
        <v>0</v>
      </c>
      <c r="HL226" s="10" vm="10404">
        <v>0</v>
      </c>
      <c r="HM226" s="10" vm="3924">
        <v>0</v>
      </c>
      <c r="HN226" s="10" vm="49896">
        <v>1077</v>
      </c>
      <c r="HO226" s="10" vm="36807">
        <v>5002</v>
      </c>
      <c r="HP226" s="10" vm="30317">
        <v>276</v>
      </c>
      <c r="HQ226" s="10" vm="23362">
        <v>0</v>
      </c>
      <c r="HR226" s="10" vm="16949">
        <v>276</v>
      </c>
      <c r="HS226" s="10" vm="48163">
        <v>0</v>
      </c>
      <c r="HT226" s="10" vm="10200">
        <v>0</v>
      </c>
      <c r="HU226" s="10" vm="3709">
        <v>0</v>
      </c>
      <c r="HV226" s="10" vm="46521">
        <v>5036</v>
      </c>
      <c r="HW226" s="10" vm="36576">
        <v>52</v>
      </c>
      <c r="HX226" s="10" vm="30083">
        <v>0</v>
      </c>
      <c r="HY226" s="10" vm="23129">
        <v>44</v>
      </c>
      <c r="HZ226" s="10" vm="16730">
        <v>0</v>
      </c>
      <c r="IA226" s="10" vm="44813">
        <v>0</v>
      </c>
      <c r="IB226" s="10" vm="9981">
        <v>-258</v>
      </c>
      <c r="IC226" s="10" vm="3491">
        <v>4874</v>
      </c>
      <c r="ID226" s="10" vm="43054">
        <v>3</v>
      </c>
      <c r="IE226" s="10" vm="36358">
        <v>3</v>
      </c>
      <c r="IF226" s="10" vm="29849">
        <v>0</v>
      </c>
      <c r="IG226" s="10" vm="22905">
        <v>6</v>
      </c>
      <c r="IH226" s="10" vm="16514">
        <v>3245</v>
      </c>
      <c r="II226" s="10" vm="54559">
        <v>5085</v>
      </c>
      <c r="IJ226" s="10" vm="9765">
        <v>0</v>
      </c>
      <c r="IK226" s="10" vm="3270">
        <v>85</v>
      </c>
      <c r="IL226" s="10" vm="52796">
        <v>-17</v>
      </c>
      <c r="IM226" s="10" vm="36129">
        <v>0</v>
      </c>
      <c r="IN226" s="10" vm="29615">
        <v>4311</v>
      </c>
      <c r="IO226" s="81" vm="22730">
        <v>4311</v>
      </c>
      <c r="IP226" s="10" vm="16298">
        <v>0</v>
      </c>
      <c r="IQ226" s="10" vm="51443">
        <v>0</v>
      </c>
      <c r="IR226" s="10" vm="9562">
        <v>0</v>
      </c>
      <c r="IS226" s="81" vm="3050">
        <v>2</v>
      </c>
      <c r="IT226" s="10" vm="49672">
        <v>2</v>
      </c>
    </row>
    <row r="227" spans="1:254" x14ac:dyDescent="0.25">
      <c r="A227" s="8" t="s">
        <v>12</v>
      </c>
      <c r="B227" s="8" t="s">
        <v>13</v>
      </c>
      <c r="C227" s="89">
        <v>44651</v>
      </c>
      <c r="D227" s="76" vm="16092">
        <v>12</v>
      </c>
      <c r="E227" s="10" vm="9344">
        <v>7578</v>
      </c>
      <c r="F227" s="10" vm="65560">
        <v>-6036</v>
      </c>
      <c r="G227" s="10" vm="42827">
        <v>0</v>
      </c>
      <c r="H227" s="10" vm="59766">
        <v>1542</v>
      </c>
      <c r="I227" s="10" vm="29377">
        <v>119</v>
      </c>
      <c r="J227" s="10" vm="63563">
        <v>1661</v>
      </c>
      <c r="K227" s="10" vm="46358">
        <v>0</v>
      </c>
      <c r="L227" s="10" vm="15872">
        <v>0</v>
      </c>
      <c r="M227" s="10" vm="9126">
        <v>0</v>
      </c>
      <c r="N227" s="10" vm="44601">
        <v>15</v>
      </c>
      <c r="O227" s="10" vm="42598">
        <v>-678</v>
      </c>
      <c r="P227" s="10" vm="35893">
        <v>0</v>
      </c>
      <c r="Q227" s="10" vm="29157">
        <v>0</v>
      </c>
      <c r="R227" s="10" vm="22500">
        <v>0</v>
      </c>
      <c r="S227" s="10" vm="56058">
        <v>0</v>
      </c>
      <c r="T227" s="10" vm="15656">
        <v>998</v>
      </c>
      <c r="U227" s="10" vm="8909">
        <v>0</v>
      </c>
      <c r="V227" s="10" vm="54353">
        <v>998</v>
      </c>
      <c r="W227" s="10" vm="42381">
        <v>0</v>
      </c>
      <c r="X227" s="10" vm="35657">
        <v>533</v>
      </c>
      <c r="Y227" s="10" vm="29070">
        <v>0</v>
      </c>
      <c r="Z227" s="10" vm="22279">
        <v>0</v>
      </c>
      <c r="AA227" s="10" vm="52581">
        <v>1531</v>
      </c>
      <c r="AB227" s="10" vm="15462">
        <v>6128</v>
      </c>
      <c r="AC227" s="10" vm="8698">
        <v>387</v>
      </c>
      <c r="AD227" s="10" vm="51233">
        <v>6515</v>
      </c>
      <c r="AE227" s="10" vm="42161">
        <v>919</v>
      </c>
      <c r="AF227" s="10" vm="35422">
        <v>19</v>
      </c>
      <c r="AG227" s="10" vm="28837">
        <v>0</v>
      </c>
      <c r="AH227" s="10" vm="22057">
        <v>0</v>
      </c>
      <c r="AI227" s="10" vm="49444">
        <v>7453</v>
      </c>
      <c r="AJ227" s="10" vm="15266">
        <v>2392</v>
      </c>
      <c r="AK227" s="10" vm="63285">
        <v>345</v>
      </c>
      <c r="AL227" s="10" vm="47860">
        <v>674</v>
      </c>
      <c r="AM227" s="10" vm="41939">
        <v>392</v>
      </c>
      <c r="AN227" s="10" vm="35191">
        <v>20</v>
      </c>
      <c r="AO227" s="10" vm="28612">
        <v>63</v>
      </c>
      <c r="AP227" s="10" vm="21838">
        <v>0</v>
      </c>
      <c r="AQ227" s="10" vm="46134">
        <v>1970</v>
      </c>
      <c r="AR227" s="10" vm="15048">
        <v>0</v>
      </c>
      <c r="AS227" s="10" vm="8415">
        <v>40</v>
      </c>
      <c r="AT227" s="10" vm="44373">
        <v>5896</v>
      </c>
      <c r="AU227" s="10" vm="41732">
        <v>1557</v>
      </c>
      <c r="AV227" s="10" vm="64931">
        <v>72</v>
      </c>
      <c r="AW227" s="10" vm="28386">
        <v>75614</v>
      </c>
      <c r="AX227" s="10" vm="21630">
        <v>0</v>
      </c>
      <c r="AY227" s="10" vm="55858">
        <v>642</v>
      </c>
      <c r="AZ227" s="10" vm="14829">
        <v>0</v>
      </c>
      <c r="BA227" s="10" vm="8195">
        <v>0</v>
      </c>
      <c r="BB227" s="10" vm="54121">
        <v>0</v>
      </c>
      <c r="BC227" s="10" vm="41503">
        <v>0</v>
      </c>
      <c r="BD227" s="10" vm="34876">
        <v>0</v>
      </c>
      <c r="BE227" s="10" vm="28156">
        <v>0</v>
      </c>
      <c r="BF227" s="10" vm="21425">
        <v>391</v>
      </c>
      <c r="BG227" s="10" vm="52499">
        <v>76647</v>
      </c>
      <c r="BH227" s="10" vm="63926">
        <v>0</v>
      </c>
      <c r="BI227" s="10" vm="7980">
        <v>110</v>
      </c>
      <c r="BJ227" s="10" vm="51015">
        <v>4407</v>
      </c>
      <c r="BK227" s="10" vm="41273">
        <v>0</v>
      </c>
      <c r="BL227" s="10" vm="34644">
        <v>1993</v>
      </c>
      <c r="BM227" s="10" vm="27926">
        <v>6510</v>
      </c>
      <c r="BN227" s="10" vm="21203">
        <v>6774</v>
      </c>
      <c r="BO227" s="10" vm="49219">
        <v>0</v>
      </c>
      <c r="BP227" s="10" vm="14420">
        <v>932</v>
      </c>
      <c r="BQ227" s="10" vm="7785">
        <v>1781</v>
      </c>
      <c r="BR227" s="10" vm="47636">
        <v>9487</v>
      </c>
      <c r="BS227" s="10" vm="41047">
        <v>-2977</v>
      </c>
      <c r="BT227" s="10" vm="34413">
        <v>73670</v>
      </c>
      <c r="BU227" s="10" vm="27699">
        <v>15077</v>
      </c>
      <c r="BV227" s="10" vm="20984">
        <v>0</v>
      </c>
      <c r="BW227" s="10" vm="45910">
        <v>0</v>
      </c>
      <c r="BX227" s="10" vm="14204">
        <v>32848</v>
      </c>
      <c r="BY227" s="10" vm="7630">
        <v>0</v>
      </c>
      <c r="BZ227" s="10" vm="44155">
        <v>0</v>
      </c>
      <c r="CA227" s="10" vm="40834">
        <v>4072</v>
      </c>
      <c r="CB227" s="10" vm="64787">
        <v>51997</v>
      </c>
      <c r="CC227" s="10" vm="27472">
        <v>1053</v>
      </c>
      <c r="CD227" s="10" vm="20768">
        <v>0</v>
      </c>
      <c r="CE227" s="10" vm="55658">
        <v>20620</v>
      </c>
      <c r="CF227" s="10" vm="13986">
        <v>20620</v>
      </c>
      <c r="CG227" s="10" vm="7415">
        <v>0</v>
      </c>
      <c r="CH227" s="10" vm="53903">
        <v>0</v>
      </c>
      <c r="CI227" s="10" vm="40600">
        <v>0</v>
      </c>
      <c r="CJ227" s="10" vm="34039">
        <v>0</v>
      </c>
      <c r="CK227" s="10" vm="27248">
        <v>20620</v>
      </c>
      <c r="CL227" s="10" vm="20569">
        <v>0</v>
      </c>
      <c r="CM227" s="10" vm="65921">
        <v>0</v>
      </c>
      <c r="CN227" s="10" vm="13771">
        <v>0</v>
      </c>
      <c r="CO227" s="10" vm="7200">
        <v>0</v>
      </c>
      <c r="CP227" s="10" vm="50785">
        <v>0</v>
      </c>
      <c r="CQ227" s="10" vm="40372">
        <v>0</v>
      </c>
      <c r="CR227" s="10" vm="33805">
        <v>0</v>
      </c>
      <c r="CS227" s="10" vm="27014">
        <v>0</v>
      </c>
      <c r="CT227" s="10" vm="20349">
        <v>20</v>
      </c>
      <c r="CU227" s="10" vm="48993">
        <v>0</v>
      </c>
      <c r="CV227" s="10" vm="13570">
        <v>56</v>
      </c>
      <c r="CW227" s="10" vm="6991">
        <v>-36</v>
      </c>
      <c r="CX227" s="10" vm="47414">
        <v>0</v>
      </c>
      <c r="CY227" s="10" vm="40144">
        <v>0</v>
      </c>
      <c r="CZ227" s="10" vm="33572">
        <v>84</v>
      </c>
      <c r="DA227" s="10" vm="26790">
        <v>-84</v>
      </c>
      <c r="DB227" s="81" vm="20129">
        <v>64</v>
      </c>
      <c r="DC227" s="81" vm="45687">
        <v>0</v>
      </c>
      <c r="DD227" s="81" vm="13351">
        <v>0</v>
      </c>
      <c r="DE227" s="81" vm="6823">
        <v>64</v>
      </c>
      <c r="DF227" s="10" vm="43934">
        <v>41</v>
      </c>
      <c r="DG227" s="10" vm="39928">
        <v>0</v>
      </c>
      <c r="DH227" s="10" vm="33346">
        <v>0</v>
      </c>
      <c r="DI227" s="10" vm="26556">
        <v>41</v>
      </c>
      <c r="DJ227" s="10" vm="19911">
        <v>125</v>
      </c>
      <c r="DK227" s="10" vm="55436">
        <v>0</v>
      </c>
      <c r="DL227" s="10" vm="13131">
        <v>140</v>
      </c>
      <c r="DM227" s="10" vm="6606">
        <v>-15</v>
      </c>
      <c r="DN227" s="10" vm="53684">
        <v>0</v>
      </c>
      <c r="DO227" s="10" vm="39700">
        <v>0</v>
      </c>
      <c r="DP227" s="10" vm="33182">
        <v>0</v>
      </c>
      <c r="DQ227" s="10" vm="26326">
        <v>0</v>
      </c>
      <c r="DR227" s="10" vm="19708">
        <v>0</v>
      </c>
      <c r="DS227" s="10" vm="52219">
        <v>0</v>
      </c>
      <c r="DT227" s="10" vm="12922">
        <v>0</v>
      </c>
      <c r="DU227" s="10" vm="6388">
        <v>0</v>
      </c>
      <c r="DV227" s="10" vm="50564">
        <v>0</v>
      </c>
      <c r="DW227" s="10" vm="39471">
        <v>0</v>
      </c>
      <c r="DX227" s="10" vm="32948">
        <v>0</v>
      </c>
      <c r="DY227" s="10" vm="26103">
        <v>0</v>
      </c>
      <c r="DZ227" s="10" vm="19487">
        <v>0</v>
      </c>
      <c r="EA227" s="10" vm="48771">
        <v>0</v>
      </c>
      <c r="EB227" s="10" vm="12722">
        <v>0</v>
      </c>
      <c r="EC227" s="10" vm="6177">
        <v>0</v>
      </c>
      <c r="ED227" s="10" vm="47194">
        <v>0</v>
      </c>
      <c r="EE227" s="10" vm="65095">
        <v>0</v>
      </c>
      <c r="EF227" s="10" vm="32716">
        <v>0</v>
      </c>
      <c r="EG227" s="10" vm="25877">
        <v>0</v>
      </c>
      <c r="EH227" s="81" vm="19272">
        <v>0</v>
      </c>
      <c r="EI227" s="81" vm="45465">
        <v>0</v>
      </c>
      <c r="EJ227" s="81" vm="12504">
        <v>0</v>
      </c>
      <c r="EK227" s="81" vm="6017">
        <v>0</v>
      </c>
      <c r="EL227" s="10" vm="43717">
        <v>0</v>
      </c>
      <c r="EM227" s="10" vm="39026">
        <v>0</v>
      </c>
      <c r="EN227" s="10" vm="32494">
        <v>0</v>
      </c>
      <c r="EO227" s="10" vm="25647">
        <v>0</v>
      </c>
      <c r="EP227" s="10" vm="19053">
        <v>0</v>
      </c>
      <c r="EQ227" s="10" vm="55217">
        <v>0</v>
      </c>
      <c r="ER227" s="10" vm="12285">
        <v>0</v>
      </c>
      <c r="ES227" s="10" vm="5802">
        <v>0</v>
      </c>
      <c r="ET227" s="10" vm="53468">
        <v>125</v>
      </c>
      <c r="EU227" s="10" vm="38796">
        <v>0</v>
      </c>
      <c r="EV227" s="10" vm="32325">
        <v>140</v>
      </c>
      <c r="EW227" s="10" vm="25416">
        <v>-15</v>
      </c>
      <c r="EX227" s="10" vm="18858">
        <v>353</v>
      </c>
      <c r="EY227" s="10" vm="52062">
        <v>75</v>
      </c>
      <c r="EZ227" s="10" vm="12071">
        <v>243</v>
      </c>
      <c r="FA227" s="10" vm="62958">
        <v>75</v>
      </c>
      <c r="FB227" s="10" vm="50334">
        <v>98359</v>
      </c>
      <c r="FC227" s="10" vm="38572">
        <v>0</v>
      </c>
      <c r="FD227" s="10" vm="32090">
        <v>98359</v>
      </c>
      <c r="FE227" s="10" vm="25187">
        <v>4158</v>
      </c>
      <c r="FF227" s="10" vm="18637">
        <v>571</v>
      </c>
      <c r="FG227" s="10" vm="48548">
        <v>0</v>
      </c>
      <c r="FH227" s="10" vm="11908">
        <v>-496</v>
      </c>
      <c r="FI227" s="10" vm="5377">
        <v>0</v>
      </c>
      <c r="FJ227" s="10" vm="46969">
        <v>0</v>
      </c>
      <c r="FK227" s="10" vm="38360">
        <v>-14</v>
      </c>
      <c r="FL227" s="10" vm="31862">
        <v>102578</v>
      </c>
      <c r="FM227" s="10" vm="24952">
        <v>25277</v>
      </c>
      <c r="FN227" s="10" vm="18419">
        <v>1926</v>
      </c>
      <c r="FO227" s="10" vm="45245">
        <v>0</v>
      </c>
      <c r="FP227" s="10" vm="11690">
        <v>0</v>
      </c>
      <c r="FQ227" s="10" vm="5161">
        <v>-239</v>
      </c>
      <c r="FR227" s="10" vm="43497">
        <v>0</v>
      </c>
      <c r="FS227" s="10" vm="38127">
        <v>0</v>
      </c>
      <c r="FT227" s="10" vm="31628">
        <v>26964</v>
      </c>
      <c r="FU227" s="10" vm="24728">
        <v>75614</v>
      </c>
      <c r="FV227" s="10" vm="18255">
        <v>73082</v>
      </c>
      <c r="FW227" s="81" vm="55002">
        <v>0</v>
      </c>
      <c r="FX227" s="81" vm="11478">
        <v>0</v>
      </c>
      <c r="FY227" s="81" vm="62935">
        <v>0</v>
      </c>
      <c r="FZ227" s="81" vm="53251">
        <v>0</v>
      </c>
      <c r="GA227" s="81" vm="37914">
        <v>0</v>
      </c>
      <c r="GB227" s="10" vm="64552">
        <v>98</v>
      </c>
      <c r="GC227" s="10" vm="24498">
        <v>61</v>
      </c>
      <c r="GD227" s="10" vm="18032">
        <v>37</v>
      </c>
      <c r="GE227" s="10" vm="51836">
        <v>0</v>
      </c>
      <c r="GF227" s="10" vm="11259">
        <v>0</v>
      </c>
      <c r="GG227" s="10" vm="4793">
        <v>0</v>
      </c>
      <c r="GH227" s="10" vm="50119">
        <v>257</v>
      </c>
      <c r="GI227" s="10" vm="37694">
        <v>175</v>
      </c>
      <c r="GJ227" s="10" vm="31181">
        <v>82</v>
      </c>
      <c r="GK227" s="10" vm="24272">
        <v>0</v>
      </c>
      <c r="GL227" s="10" vm="17817">
        <v>0</v>
      </c>
      <c r="GM227" s="10" vm="48328">
        <v>0</v>
      </c>
      <c r="GN227" s="10" vm="11043">
        <v>0</v>
      </c>
      <c r="GO227" s="10" vm="4578">
        <v>0</v>
      </c>
      <c r="GP227" s="10" vm="46743">
        <v>0</v>
      </c>
      <c r="GQ227" s="10" vm="37472">
        <v>0</v>
      </c>
      <c r="GR227" s="10" vm="30946">
        <v>0</v>
      </c>
      <c r="GS227" s="10" vm="24047">
        <v>0</v>
      </c>
      <c r="GT227" s="10" vm="17596">
        <v>355</v>
      </c>
      <c r="GU227" s="10" vm="45042">
        <v>236</v>
      </c>
      <c r="GV227" s="10" vm="10839">
        <v>119</v>
      </c>
      <c r="GW227" s="10" vm="4361">
        <v>147</v>
      </c>
      <c r="GX227" s="81" vm="43279">
        <v>187</v>
      </c>
      <c r="GY227" s="10" vm="37245">
        <v>0</v>
      </c>
      <c r="GZ227" s="10" vm="30722">
        <v>1434</v>
      </c>
      <c r="HA227" s="10" vm="23818">
        <v>0</v>
      </c>
      <c r="HB227" s="10" vm="17375">
        <v>0</v>
      </c>
      <c r="HC227" s="81" vm="54778">
        <v>0</v>
      </c>
      <c r="HD227" s="81" vm="10621">
        <v>225</v>
      </c>
      <c r="HE227" s="10" vm="4143">
        <v>1993</v>
      </c>
      <c r="HF227" s="10" vm="53018">
        <v>134</v>
      </c>
      <c r="HG227" s="10" vm="37026">
        <v>169</v>
      </c>
      <c r="HH227" s="10" vm="30549">
        <v>534</v>
      </c>
      <c r="HI227" s="10" vm="23594">
        <v>0</v>
      </c>
      <c r="HJ227" s="10" vm="17167">
        <v>638</v>
      </c>
      <c r="HK227" s="10" vm="51616">
        <v>0</v>
      </c>
      <c r="HL227" s="10" vm="10405">
        <v>0</v>
      </c>
      <c r="HM227" s="10" vm="3926">
        <v>0</v>
      </c>
      <c r="HN227" s="10" vm="49898">
        <v>306</v>
      </c>
      <c r="HO227" s="10" vm="36803">
        <v>1781</v>
      </c>
      <c r="HP227" s="10" vm="30315">
        <v>166</v>
      </c>
      <c r="HQ227" s="10" vm="23361">
        <v>3906</v>
      </c>
      <c r="HR227" s="10" vm="16947">
        <v>4072</v>
      </c>
      <c r="HS227" s="10" vm="48167">
        <v>0</v>
      </c>
      <c r="HT227" s="10" vm="10201">
        <v>0</v>
      </c>
      <c r="HU227" s="10" vm="3711">
        <v>0</v>
      </c>
      <c r="HV227" s="10" vm="46522">
        <v>833</v>
      </c>
      <c r="HW227" s="10" vm="36573">
        <v>-190</v>
      </c>
      <c r="HX227" s="10" vm="30081">
        <v>0</v>
      </c>
      <c r="HY227" s="10" vm="23128">
        <v>35</v>
      </c>
      <c r="HZ227" s="10" vm="16729">
        <v>0</v>
      </c>
      <c r="IA227" s="10" vm="44817">
        <v>0</v>
      </c>
      <c r="IB227" s="10" vm="9983">
        <v>0</v>
      </c>
      <c r="IC227" s="10" vm="3494">
        <v>678</v>
      </c>
      <c r="ID227" s="10" vm="43056">
        <v>15</v>
      </c>
      <c r="IE227" s="10" vm="36355">
        <v>8</v>
      </c>
      <c r="IF227" s="10" vm="29848">
        <v>0</v>
      </c>
      <c r="IG227" s="10" vm="22904">
        <v>23</v>
      </c>
      <c r="IH227" s="10" vm="16513">
        <v>571</v>
      </c>
      <c r="II227" s="10" vm="54563">
        <v>2010</v>
      </c>
      <c r="IJ227" s="10" vm="9766">
        <v>0</v>
      </c>
      <c r="IK227" s="10" vm="3272">
        <v>44</v>
      </c>
      <c r="IL227" s="10" vm="52798">
        <v>-3</v>
      </c>
      <c r="IM227" s="10" vm="36126">
        <v>0</v>
      </c>
      <c r="IN227" s="10" vm="29613">
        <v>1372</v>
      </c>
      <c r="IO227" s="81" vm="22729">
        <v>1372</v>
      </c>
      <c r="IP227" s="10" vm="16297">
        <v>0</v>
      </c>
      <c r="IQ227" s="10" vm="51446">
        <v>0</v>
      </c>
      <c r="IR227" s="10" vm="9563">
        <v>0</v>
      </c>
      <c r="IS227" s="81" vm="3052">
        <v>0</v>
      </c>
      <c r="IT227" s="10" vm="49674">
        <v>0</v>
      </c>
    </row>
    <row r="228" spans="1:254" x14ac:dyDescent="0.25">
      <c r="A228" s="8" t="s">
        <v>576</v>
      </c>
      <c r="B228" s="8" t="s">
        <v>577</v>
      </c>
      <c r="C228" s="89">
        <v>44651</v>
      </c>
      <c r="D228" s="76" vm="16091">
        <v>12</v>
      </c>
      <c r="E228" s="10" vm="9343">
        <v>257164</v>
      </c>
      <c r="F228" s="10" vm="65559">
        <v>-113672</v>
      </c>
      <c r="G228" s="10" vm="42829">
        <v>-42707</v>
      </c>
      <c r="H228" s="10" vm="59768">
        <v>100785</v>
      </c>
      <c r="I228" s="10" vm="29380">
        <v>8046</v>
      </c>
      <c r="J228" s="10" vm="63565">
        <v>108831</v>
      </c>
      <c r="K228" s="10" vm="46356">
        <v>0</v>
      </c>
      <c r="L228" s="10" vm="15870">
        <v>0</v>
      </c>
      <c r="M228" s="10" vm="9125">
        <v>382</v>
      </c>
      <c r="N228" s="10" vm="44600">
        <v>1828</v>
      </c>
      <c r="O228" s="10" vm="42603">
        <v>-35816</v>
      </c>
      <c r="P228" s="10" vm="35894">
        <v>409</v>
      </c>
      <c r="Q228" s="10" vm="64452">
        <v>0</v>
      </c>
      <c r="R228" s="10" vm="22502">
        <v>0</v>
      </c>
      <c r="S228" s="10" vm="56052">
        <v>0</v>
      </c>
      <c r="T228" s="10" vm="15655">
        <v>75634</v>
      </c>
      <c r="U228" s="10" vm="8908">
        <v>-163</v>
      </c>
      <c r="V228" s="10" vm="54352">
        <v>75471</v>
      </c>
      <c r="W228" s="10" vm="42387">
        <v>0</v>
      </c>
      <c r="X228" s="10" vm="35659">
        <v>2195</v>
      </c>
      <c r="Y228" s="10" vm="29072">
        <v>0</v>
      </c>
      <c r="Z228" s="10" vm="22281">
        <v>0</v>
      </c>
      <c r="AA228" s="10" vm="66155">
        <v>77666</v>
      </c>
      <c r="AB228" s="10" vm="15460">
        <v>174138</v>
      </c>
      <c r="AC228" s="10" vm="8697">
        <v>9544</v>
      </c>
      <c r="AD228" s="10" vm="51232">
        <v>183682</v>
      </c>
      <c r="AE228" s="10" vm="42164">
        <v>5880</v>
      </c>
      <c r="AF228" s="10" vm="35423">
        <v>0</v>
      </c>
      <c r="AG228" s="10" vm="28839">
        <v>0</v>
      </c>
      <c r="AH228" s="10" vm="22059">
        <v>0</v>
      </c>
      <c r="AI228" s="10" vm="49441">
        <v>189562</v>
      </c>
      <c r="AJ228" s="10" vm="15265">
        <v>19919</v>
      </c>
      <c r="AK228" s="10" vm="63284">
        <v>14757</v>
      </c>
      <c r="AL228" s="10" vm="47859">
        <v>23313</v>
      </c>
      <c r="AM228" s="10" vm="65177">
        <v>3331</v>
      </c>
      <c r="AN228" s="10" vm="35192">
        <v>10658</v>
      </c>
      <c r="AO228" s="10" vm="28614">
        <v>812</v>
      </c>
      <c r="AP228" s="10" vm="21840">
        <v>630</v>
      </c>
      <c r="AQ228" s="10" vm="46131">
        <v>30709</v>
      </c>
      <c r="AR228" s="10" vm="15046">
        <v>0</v>
      </c>
      <c r="AS228" s="10" vm="8414">
        <v>0</v>
      </c>
      <c r="AT228" s="10" vm="44372">
        <v>104129</v>
      </c>
      <c r="AU228" s="10" vm="41737">
        <v>85433</v>
      </c>
      <c r="AV228" s="10" vm="64933">
        <v>1956</v>
      </c>
      <c r="AW228" s="10" vm="28388">
        <v>2592803</v>
      </c>
      <c r="AX228" s="10" vm="21632">
        <v>0</v>
      </c>
      <c r="AY228" s="10" vm="55856">
        <v>14400</v>
      </c>
      <c r="AZ228" s="10" vm="14827">
        <v>0</v>
      </c>
      <c r="BA228" s="10" vm="8194">
        <v>2160</v>
      </c>
      <c r="BB228" s="10" vm="54120">
        <v>23619</v>
      </c>
      <c r="BC228" s="10" vm="41506">
        <v>3215</v>
      </c>
      <c r="BD228" s="10" vm="34877">
        <v>0</v>
      </c>
      <c r="BE228" s="10" vm="28158">
        <v>40672</v>
      </c>
      <c r="BF228" s="10" vm="21427">
        <v>134</v>
      </c>
      <c r="BG228" s="10" vm="52498">
        <v>2677003</v>
      </c>
      <c r="BH228" s="10" vm="14617">
        <v>58599</v>
      </c>
      <c r="BI228" s="10" vm="7978">
        <v>8389</v>
      </c>
      <c r="BJ228" s="10" vm="51014">
        <v>50885</v>
      </c>
      <c r="BK228" s="10" vm="41274">
        <v>0</v>
      </c>
      <c r="BL228" s="10" vm="34645">
        <v>67692</v>
      </c>
      <c r="BM228" s="10" vm="27928">
        <v>185565</v>
      </c>
      <c r="BN228" s="10" vm="21205">
        <v>12200</v>
      </c>
      <c r="BO228" s="10" vm="49217">
        <v>0</v>
      </c>
      <c r="BP228" s="10" vm="14419">
        <v>5842</v>
      </c>
      <c r="BQ228" s="10" vm="7783">
        <v>58421</v>
      </c>
      <c r="BR228" s="10" vm="47635">
        <v>76463</v>
      </c>
      <c r="BS228" s="10" vm="41049">
        <v>109102</v>
      </c>
      <c r="BT228" s="10" vm="64810">
        <v>2786105</v>
      </c>
      <c r="BU228" s="10" vm="27701">
        <v>1404051</v>
      </c>
      <c r="BV228" s="10" vm="20985">
        <v>0</v>
      </c>
      <c r="BW228" s="10" vm="45909">
        <v>0</v>
      </c>
      <c r="BX228" s="10" vm="14203">
        <v>660481</v>
      </c>
      <c r="BY228" s="10" vm="7628">
        <v>997</v>
      </c>
      <c r="BZ228" s="10" vm="44153">
        <v>0</v>
      </c>
      <c r="CA228" s="10" vm="40840">
        <v>10027</v>
      </c>
      <c r="CB228" s="10" vm="34202">
        <v>2075556</v>
      </c>
      <c r="CC228" s="10" vm="27474">
        <v>19</v>
      </c>
      <c r="CD228" s="10" vm="20770">
        <v>79</v>
      </c>
      <c r="CE228" s="10" vm="55653">
        <v>710451</v>
      </c>
      <c r="CF228" s="10" vm="13985">
        <v>707703</v>
      </c>
      <c r="CG228" s="10" vm="7413">
        <v>2748</v>
      </c>
      <c r="CH228" s="10" vm="53901">
        <v>0</v>
      </c>
      <c r="CI228" s="10" vm="40605">
        <v>0</v>
      </c>
      <c r="CJ228" s="10" vm="34040">
        <v>0</v>
      </c>
      <c r="CK228" s="10" vm="27250">
        <v>710451</v>
      </c>
      <c r="CL228" s="10" vm="20571">
        <v>52564</v>
      </c>
      <c r="CM228" s="10" vm="52373">
        <v>40147</v>
      </c>
      <c r="CN228" s="10" vm="13770">
        <v>0</v>
      </c>
      <c r="CO228" s="10" vm="7198">
        <v>12417</v>
      </c>
      <c r="CP228" s="10" vm="50783">
        <v>0</v>
      </c>
      <c r="CQ228" s="10" vm="40375">
        <v>0</v>
      </c>
      <c r="CR228" s="10" vm="33806">
        <v>0</v>
      </c>
      <c r="CS228" s="10" vm="27016">
        <v>0</v>
      </c>
      <c r="CT228" s="10" vm="20351">
        <v>135</v>
      </c>
      <c r="CU228" s="10" vm="48989">
        <v>0</v>
      </c>
      <c r="CV228" s="10" vm="13569">
        <v>637</v>
      </c>
      <c r="CW228" s="10" vm="6989">
        <v>-502</v>
      </c>
      <c r="CX228" s="10" vm="47412">
        <v>0</v>
      </c>
      <c r="CY228" s="10" vm="65123">
        <v>0</v>
      </c>
      <c r="CZ228" s="10" vm="33574">
        <v>0</v>
      </c>
      <c r="DA228" s="10" vm="26792">
        <v>0</v>
      </c>
      <c r="DB228" s="81" vm="20131">
        <v>0</v>
      </c>
      <c r="DC228" s="81" vm="45684">
        <v>0</v>
      </c>
      <c r="DD228" s="81" vm="13350">
        <v>0</v>
      </c>
      <c r="DE228" s="81" vm="6821">
        <v>0</v>
      </c>
      <c r="DF228" s="10" vm="43932">
        <v>0</v>
      </c>
      <c r="DG228" s="10" vm="39933">
        <v>0</v>
      </c>
      <c r="DH228" s="10" vm="33349">
        <v>0</v>
      </c>
      <c r="DI228" s="10" vm="26558">
        <v>0</v>
      </c>
      <c r="DJ228" s="10" vm="19913">
        <v>52699</v>
      </c>
      <c r="DK228" s="10" vm="55433">
        <v>40147</v>
      </c>
      <c r="DL228" s="10" vm="13130">
        <v>637</v>
      </c>
      <c r="DM228" s="10" vm="6604">
        <v>11915</v>
      </c>
      <c r="DN228" s="10" vm="53682">
        <v>3001</v>
      </c>
      <c r="DO228" s="10" vm="39702">
        <v>2560</v>
      </c>
      <c r="DP228" s="10" vm="33184">
        <v>0</v>
      </c>
      <c r="DQ228" s="10" vm="26328">
        <v>441</v>
      </c>
      <c r="DR228" s="10" vm="19710">
        <v>0</v>
      </c>
      <c r="DS228" s="10" vm="52217">
        <v>0</v>
      </c>
      <c r="DT228" s="10" vm="12921">
        <v>0</v>
      </c>
      <c r="DU228" s="10" vm="6386">
        <v>0</v>
      </c>
      <c r="DV228" s="10" vm="50562">
        <v>0</v>
      </c>
      <c r="DW228" s="10" vm="39472">
        <v>0</v>
      </c>
      <c r="DX228" s="10" vm="32950">
        <v>0</v>
      </c>
      <c r="DY228" s="10" vm="26105">
        <v>0</v>
      </c>
      <c r="DZ228" s="10" vm="19489">
        <v>1818</v>
      </c>
      <c r="EA228" s="10" vm="48769">
        <v>0</v>
      </c>
      <c r="EB228" s="10" vm="12721">
        <v>673</v>
      </c>
      <c r="EC228" s="10" vm="6176">
        <v>1145</v>
      </c>
      <c r="ED228" s="10" vm="47192">
        <v>0</v>
      </c>
      <c r="EE228" s="10" vm="39247">
        <v>0</v>
      </c>
      <c r="EF228" s="10" vm="64636">
        <v>0</v>
      </c>
      <c r="EG228" s="10" vm="25879">
        <v>0</v>
      </c>
      <c r="EH228" s="81" vm="19274">
        <v>0</v>
      </c>
      <c r="EI228" s="81" vm="45464">
        <v>0</v>
      </c>
      <c r="EJ228" s="81" vm="12503">
        <v>0</v>
      </c>
      <c r="EK228" s="81" vm="6015">
        <v>0</v>
      </c>
      <c r="EL228" s="10" vm="43715">
        <v>10084</v>
      </c>
      <c r="EM228" s="10" vm="39032">
        <v>0</v>
      </c>
      <c r="EN228" s="10" vm="32496">
        <v>8233</v>
      </c>
      <c r="EO228" s="10" vm="25649">
        <v>1851</v>
      </c>
      <c r="EP228" s="10" vm="19055">
        <v>14903</v>
      </c>
      <c r="EQ228" s="10" vm="55212">
        <v>2560</v>
      </c>
      <c r="ER228" s="10" vm="12284">
        <v>8906</v>
      </c>
      <c r="ES228" s="10" vm="5800">
        <v>3437</v>
      </c>
      <c r="ET228" s="10" vm="53466">
        <v>67602</v>
      </c>
      <c r="EU228" s="10" vm="38800">
        <v>42707</v>
      </c>
      <c r="EV228" s="10" vm="32327">
        <v>9543</v>
      </c>
      <c r="EW228" s="10" vm="25418">
        <v>15352</v>
      </c>
      <c r="EX228" s="10" vm="18860">
        <v>8693</v>
      </c>
      <c r="EY228" s="10" vm="52057">
        <v>3038</v>
      </c>
      <c r="EZ228" s="10" vm="12070">
        <v>1885</v>
      </c>
      <c r="FA228" s="10" vm="5582">
        <v>3038</v>
      </c>
      <c r="FB228" s="10" vm="50332">
        <v>2709490</v>
      </c>
      <c r="FC228" s="10" vm="38576">
        <v>0</v>
      </c>
      <c r="FD228" s="10" vm="32092">
        <v>2709490</v>
      </c>
      <c r="FE228" s="10" vm="25189">
        <v>199706</v>
      </c>
      <c r="FF228" s="10" vm="18639">
        <v>26947</v>
      </c>
      <c r="FG228" s="10" vm="48544">
        <v>0</v>
      </c>
      <c r="FH228" s="10" vm="11907">
        <v>-21173</v>
      </c>
      <c r="FI228" s="10" vm="5375">
        <v>0</v>
      </c>
      <c r="FJ228" s="10" vm="46967">
        <v>0</v>
      </c>
      <c r="FK228" s="10" vm="38364">
        <v>0</v>
      </c>
      <c r="FL228" s="10" vm="31865">
        <v>2914970</v>
      </c>
      <c r="FM228" s="10" vm="24954">
        <v>298062</v>
      </c>
      <c r="FN228" s="10" vm="18421">
        <v>30799</v>
      </c>
      <c r="FO228" s="10" vm="45242">
        <v>0</v>
      </c>
      <c r="FP228" s="10" vm="11689">
        <v>0</v>
      </c>
      <c r="FQ228" s="10" vm="5159">
        <v>-6694</v>
      </c>
      <c r="FR228" s="10" vm="43495">
        <v>0</v>
      </c>
      <c r="FS228" s="10" vm="38132">
        <v>0</v>
      </c>
      <c r="FT228" s="10" vm="31631">
        <v>322167</v>
      </c>
      <c r="FU228" s="10" vm="24730">
        <v>2592803</v>
      </c>
      <c r="FV228" s="10" vm="18257">
        <v>2411428</v>
      </c>
      <c r="FW228" s="81" vm="54998">
        <v>23210</v>
      </c>
      <c r="FX228" s="81" vm="11477">
        <v>0</v>
      </c>
      <c r="FY228" s="81" vm="62934">
        <v>0</v>
      </c>
      <c r="FZ228" s="81" vm="53249">
        <v>409</v>
      </c>
      <c r="GA228" s="81" vm="37917">
        <v>23619</v>
      </c>
      <c r="GB228" s="10" vm="31398">
        <v>16268</v>
      </c>
      <c r="GC228" s="10" vm="24500">
        <v>10125</v>
      </c>
      <c r="GD228" s="10" vm="18034">
        <v>6143</v>
      </c>
      <c r="GE228" s="10" vm="51833">
        <v>1981</v>
      </c>
      <c r="GF228" s="10" vm="11258">
        <v>1502</v>
      </c>
      <c r="GG228" s="10" vm="4791">
        <v>479</v>
      </c>
      <c r="GH228" s="10" vm="50117">
        <v>2460</v>
      </c>
      <c r="GI228" s="10" vm="37696">
        <v>1238</v>
      </c>
      <c r="GJ228" s="10" vm="31183">
        <v>1222</v>
      </c>
      <c r="GK228" s="10" vm="24274">
        <v>0</v>
      </c>
      <c r="GL228" s="10" vm="17819">
        <v>0</v>
      </c>
      <c r="GM228" s="10" vm="48326">
        <v>0</v>
      </c>
      <c r="GN228" s="10" vm="11042">
        <v>925</v>
      </c>
      <c r="GO228" s="10" vm="4576">
        <v>723</v>
      </c>
      <c r="GP228" s="10" vm="46741">
        <v>202</v>
      </c>
      <c r="GQ228" s="10" vm="37475">
        <v>0</v>
      </c>
      <c r="GR228" s="10" vm="30948">
        <v>0</v>
      </c>
      <c r="GS228" s="10" vm="24049">
        <v>0</v>
      </c>
      <c r="GT228" s="10" vm="17598">
        <v>21634</v>
      </c>
      <c r="GU228" s="10" vm="45041">
        <v>13588</v>
      </c>
      <c r="GV228" s="10" vm="10838">
        <v>8046</v>
      </c>
      <c r="GW228" s="10" vm="4359">
        <v>56000</v>
      </c>
      <c r="GX228" s="81" vm="43277">
        <v>6251</v>
      </c>
      <c r="GY228" s="10" vm="37251">
        <v>62</v>
      </c>
      <c r="GZ228" s="10" vm="30724">
        <v>0</v>
      </c>
      <c r="HA228" s="10" vm="23820">
        <v>0</v>
      </c>
      <c r="HB228" s="10" vm="17377">
        <v>0</v>
      </c>
      <c r="HC228" s="81" vm="54777">
        <v>0</v>
      </c>
      <c r="HD228" s="81" vm="10620">
        <v>5379</v>
      </c>
      <c r="HE228" s="10" vm="4141">
        <v>67692</v>
      </c>
      <c r="HF228" s="10" vm="53016">
        <v>2758</v>
      </c>
      <c r="HG228" s="10" vm="37031">
        <v>4537</v>
      </c>
      <c r="HH228" s="10" vm="30551">
        <v>14</v>
      </c>
      <c r="HI228" s="10" vm="23596">
        <v>0</v>
      </c>
      <c r="HJ228" s="10" vm="17168">
        <v>35451</v>
      </c>
      <c r="HK228" s="10" vm="51617">
        <v>0</v>
      </c>
      <c r="HL228" s="10" vm="10403">
        <v>0</v>
      </c>
      <c r="HM228" s="10" vm="3923">
        <v>0</v>
      </c>
      <c r="HN228" s="10" vm="49899">
        <v>15661</v>
      </c>
      <c r="HO228" s="10" vm="36806">
        <v>58421</v>
      </c>
      <c r="HP228" s="10" vm="30316">
        <v>10027</v>
      </c>
      <c r="HQ228" s="10" vm="23364">
        <v>0</v>
      </c>
      <c r="HR228" s="10" vm="16948">
        <v>10027</v>
      </c>
      <c r="HS228" s="10" vm="48168">
        <v>0</v>
      </c>
      <c r="HT228" s="10" vm="10202">
        <v>79</v>
      </c>
      <c r="HU228" s="10" vm="3712">
        <v>79</v>
      </c>
      <c r="HV228" s="10" vm="46523">
        <v>44396</v>
      </c>
      <c r="HW228" s="10" vm="36575">
        <v>855</v>
      </c>
      <c r="HX228" s="10" vm="30082">
        <v>0</v>
      </c>
      <c r="HY228" s="10" vm="23131">
        <v>50</v>
      </c>
      <c r="HZ228" s="10" vm="16734">
        <v>19</v>
      </c>
      <c r="IA228" s="10" vm="44816">
        <v>2</v>
      </c>
      <c r="IB228" s="10" vm="9982">
        <v>-9506</v>
      </c>
      <c r="IC228" s="10" vm="3492">
        <v>35816</v>
      </c>
      <c r="ID228" s="10" vm="43057">
        <v>2678</v>
      </c>
      <c r="IE228" s="10" vm="36359">
        <v>4632</v>
      </c>
      <c r="IF228" s="10" vm="29850">
        <v>45649</v>
      </c>
      <c r="IG228" s="10" vm="22906">
        <v>52959</v>
      </c>
      <c r="IH228" s="10" vm="16517">
        <v>26947</v>
      </c>
      <c r="II228" s="10" vm="54564">
        <v>33102</v>
      </c>
      <c r="IJ228" s="10" vm="63339">
        <v>0</v>
      </c>
      <c r="IK228" s="10" vm="3269">
        <v>1152</v>
      </c>
      <c r="IL228" s="10" vm="52799">
        <v>-85</v>
      </c>
      <c r="IM228" s="10" vm="36128">
        <v>15</v>
      </c>
      <c r="IN228" s="10" vm="29614">
        <v>30036</v>
      </c>
      <c r="IO228" s="81" vm="22731">
        <v>30197</v>
      </c>
      <c r="IP228" s="10" vm="16302">
        <v>0</v>
      </c>
      <c r="IQ228" s="10" vm="51447">
        <v>0</v>
      </c>
      <c r="IR228" s="10" vm="9564">
        <v>-27</v>
      </c>
      <c r="IS228" s="81" vm="3053">
        <v>401</v>
      </c>
      <c r="IT228" s="10" vm="49675">
        <v>692</v>
      </c>
    </row>
    <row r="229" spans="1:254" x14ac:dyDescent="0.25">
      <c r="A229" s="8" t="s">
        <v>266</v>
      </c>
      <c r="B229" s="8" t="s">
        <v>267</v>
      </c>
      <c r="C229" s="89">
        <v>44651</v>
      </c>
      <c r="D229" s="76" vm="16089">
        <v>12</v>
      </c>
      <c r="E229" s="10" vm="9345">
        <v>161517</v>
      </c>
      <c r="F229" s="10" vm="65562">
        <v>-138122</v>
      </c>
      <c r="G229" s="10" vm="42828">
        <v>-13515</v>
      </c>
      <c r="H229" s="10" vm="59767">
        <v>9880</v>
      </c>
      <c r="I229" s="10" vm="29378">
        <v>4206</v>
      </c>
      <c r="J229" s="10" vm="63566">
        <v>14086</v>
      </c>
      <c r="K229" s="10" vm="46359">
        <v>0</v>
      </c>
      <c r="L229" s="10" vm="15871">
        <v>0</v>
      </c>
      <c r="M229" s="10" vm="9127">
        <v>0</v>
      </c>
      <c r="N229" s="10" vm="44605">
        <v>128</v>
      </c>
      <c r="O229" s="10" vm="42604">
        <v>-16097</v>
      </c>
      <c r="P229" s="10" vm="35895">
        <v>400</v>
      </c>
      <c r="Q229" s="10" vm="64453">
        <v>0</v>
      </c>
      <c r="R229" s="10" vm="22503">
        <v>0</v>
      </c>
      <c r="S229" s="10" vm="56059">
        <v>0</v>
      </c>
      <c r="T229" s="10" vm="15653">
        <v>-1483</v>
      </c>
      <c r="U229" s="10" vm="8910">
        <v>-102</v>
      </c>
      <c r="V229" s="10" vm="54356">
        <v>-1585</v>
      </c>
      <c r="W229" s="10" vm="42386">
        <v>52070</v>
      </c>
      <c r="X229" s="10" vm="35658">
        <v>75885</v>
      </c>
      <c r="Y229" s="10" vm="29075">
        <v>0</v>
      </c>
      <c r="Z229" s="10" vm="22282">
        <v>0</v>
      </c>
      <c r="AA229" s="10" vm="66158">
        <v>126370</v>
      </c>
      <c r="AB229" s="10" vm="15461">
        <v>134975</v>
      </c>
      <c r="AC229" s="10" vm="8699">
        <v>5039</v>
      </c>
      <c r="AD229" s="10" vm="51235">
        <v>140014</v>
      </c>
      <c r="AE229" s="10" vm="42165">
        <v>0</v>
      </c>
      <c r="AF229" s="10" vm="35424">
        <v>4364</v>
      </c>
      <c r="AG229" s="10" vm="28841">
        <v>0</v>
      </c>
      <c r="AH229" s="10" vm="22060">
        <v>0</v>
      </c>
      <c r="AI229" s="10" vm="49446">
        <v>144378</v>
      </c>
      <c r="AJ229" s="10" vm="15267">
        <v>50911</v>
      </c>
      <c r="AK229" s="10" vm="8511">
        <v>6117</v>
      </c>
      <c r="AL229" s="10" vm="47863">
        <v>20487</v>
      </c>
      <c r="AM229" s="10" vm="41943">
        <v>2489</v>
      </c>
      <c r="AN229" s="10" vm="35190">
        <v>23756</v>
      </c>
      <c r="AO229" s="10" vm="28617">
        <v>394</v>
      </c>
      <c r="AP229" s="10" vm="21841">
        <v>0</v>
      </c>
      <c r="AQ229" s="10" vm="46137">
        <v>25858</v>
      </c>
      <c r="AR229" s="10" vm="15047">
        <v>65</v>
      </c>
      <c r="AS229" s="10" vm="8416">
        <v>2579</v>
      </c>
      <c r="AT229" s="10" vm="44376">
        <v>132656</v>
      </c>
      <c r="AU229" s="10" vm="41736">
        <v>11722</v>
      </c>
      <c r="AV229" s="10" vm="64932">
        <v>2049</v>
      </c>
      <c r="AW229" s="10" vm="28391">
        <v>28190</v>
      </c>
      <c r="AX229" s="10" vm="21633">
        <v>885457</v>
      </c>
      <c r="AY229" s="10" vm="55860">
        <v>15888</v>
      </c>
      <c r="AZ229" s="10" vm="14828">
        <v>4141</v>
      </c>
      <c r="BA229" s="10" vm="8196">
        <v>114</v>
      </c>
      <c r="BB229" s="10" vm="54124">
        <v>10000</v>
      </c>
      <c r="BC229" s="10" vm="41507">
        <v>3500</v>
      </c>
      <c r="BD229" s="10" vm="34878">
        <v>0</v>
      </c>
      <c r="BE229" s="10" vm="28161">
        <v>0</v>
      </c>
      <c r="BF229" s="10" vm="21428">
        <v>3474</v>
      </c>
      <c r="BG229" s="10" vm="66019">
        <v>950764</v>
      </c>
      <c r="BH229" s="10" vm="14618">
        <v>2476</v>
      </c>
      <c r="BI229" s="10" vm="7981">
        <v>6075</v>
      </c>
      <c r="BJ229" s="10" vm="51019">
        <v>87376</v>
      </c>
      <c r="BK229" s="10" vm="41275">
        <v>0</v>
      </c>
      <c r="BL229" s="10" vm="34643">
        <v>82</v>
      </c>
      <c r="BM229" s="10" vm="27931">
        <v>96009</v>
      </c>
      <c r="BN229" s="10" vm="21206">
        <v>5477</v>
      </c>
      <c r="BO229" s="10" vm="49220">
        <v>0</v>
      </c>
      <c r="BP229" s="10" vm="14421">
        <v>11161</v>
      </c>
      <c r="BQ229" s="10" vm="7786">
        <v>19967</v>
      </c>
      <c r="BR229" s="10" vm="47639">
        <v>36605</v>
      </c>
      <c r="BS229" s="10" vm="41048">
        <v>59404</v>
      </c>
      <c r="BT229" s="10" vm="34414">
        <v>1010168</v>
      </c>
      <c r="BU229" s="10" vm="27704">
        <v>472878</v>
      </c>
      <c r="BV229" s="10" vm="20986">
        <v>0</v>
      </c>
      <c r="BW229" s="10" vm="45911">
        <v>0</v>
      </c>
      <c r="BX229" s="10" vm="14205">
        <v>0</v>
      </c>
      <c r="BY229" s="10" vm="7631">
        <v>0</v>
      </c>
      <c r="BZ229" s="10" vm="44158">
        <v>0</v>
      </c>
      <c r="CA229" s="10" vm="40839">
        <v>693</v>
      </c>
      <c r="CB229" s="10" vm="34201">
        <v>473571</v>
      </c>
      <c r="CC229" s="10" vm="27477">
        <v>41346</v>
      </c>
      <c r="CD229" s="10" vm="20771">
        <v>477</v>
      </c>
      <c r="CE229" s="10" vm="55659">
        <v>494774</v>
      </c>
      <c r="CF229" s="10" vm="13987">
        <v>161694</v>
      </c>
      <c r="CG229" s="10" vm="7416">
        <v>333080</v>
      </c>
      <c r="CH229" s="10" vm="53906">
        <v>0</v>
      </c>
      <c r="CI229" s="10" vm="40606">
        <v>0</v>
      </c>
      <c r="CJ229" s="10" vm="34041">
        <v>0</v>
      </c>
      <c r="CK229" s="10" vm="27253">
        <v>494774</v>
      </c>
      <c r="CL229" s="10" vm="20572">
        <v>13505</v>
      </c>
      <c r="CM229" s="10" vm="52376">
        <v>13515</v>
      </c>
      <c r="CN229" s="10" vm="13772">
        <v>0</v>
      </c>
      <c r="CO229" s="10" vm="7201">
        <v>-10</v>
      </c>
      <c r="CP229" s="10" vm="50788">
        <v>0</v>
      </c>
      <c r="CQ229" s="10" vm="40376">
        <v>0</v>
      </c>
      <c r="CR229" s="10" vm="33803">
        <v>0</v>
      </c>
      <c r="CS229" s="10" vm="27019">
        <v>0</v>
      </c>
      <c r="CT229" s="10" vm="20352">
        <v>0</v>
      </c>
      <c r="CU229" s="10" vm="48994">
        <v>0</v>
      </c>
      <c r="CV229" s="10" vm="13572">
        <v>1719</v>
      </c>
      <c r="CW229" s="10" vm="63077">
        <v>-1719</v>
      </c>
      <c r="CX229" s="10" vm="47417">
        <v>0</v>
      </c>
      <c r="CY229" s="10" vm="40146">
        <v>0</v>
      </c>
      <c r="CZ229" s="10" vm="33573">
        <v>0</v>
      </c>
      <c r="DA229" s="10" vm="26795">
        <v>0</v>
      </c>
      <c r="DB229" s="81" vm="20132">
        <v>0</v>
      </c>
      <c r="DC229" s="81" vm="45688">
        <v>0</v>
      </c>
      <c r="DD229" s="81" vm="13352">
        <v>0</v>
      </c>
      <c r="DE229" s="81" vm="6824">
        <v>0</v>
      </c>
      <c r="DF229" s="10" vm="43936">
        <v>206</v>
      </c>
      <c r="DG229" s="10" vm="39932">
        <v>0</v>
      </c>
      <c r="DH229" s="10" vm="33347">
        <v>206</v>
      </c>
      <c r="DI229" s="10" vm="26561">
        <v>0</v>
      </c>
      <c r="DJ229" s="10" vm="19914">
        <v>13711</v>
      </c>
      <c r="DK229" s="10" vm="55437">
        <v>13515</v>
      </c>
      <c r="DL229" s="10" vm="13132">
        <v>1925</v>
      </c>
      <c r="DM229" s="10" vm="6607">
        <v>-1729</v>
      </c>
      <c r="DN229" s="10" vm="53686">
        <v>0</v>
      </c>
      <c r="DO229" s="10" vm="39703">
        <v>0</v>
      </c>
      <c r="DP229" s="10" vm="33185">
        <v>0</v>
      </c>
      <c r="DQ229" s="10" vm="26331">
        <v>0</v>
      </c>
      <c r="DR229" s="10" vm="19711">
        <v>0</v>
      </c>
      <c r="DS229" s="10" vm="52220">
        <v>0</v>
      </c>
      <c r="DT229" s="10" vm="12924">
        <v>0</v>
      </c>
      <c r="DU229" s="10" vm="6389">
        <v>0</v>
      </c>
      <c r="DV229" s="10" vm="50567">
        <v>0</v>
      </c>
      <c r="DW229" s="10" vm="39473">
        <v>0</v>
      </c>
      <c r="DX229" s="10" vm="32946">
        <v>0</v>
      </c>
      <c r="DY229" s="10" vm="26108">
        <v>0</v>
      </c>
      <c r="DZ229" s="10" vm="19490">
        <v>0</v>
      </c>
      <c r="EA229" s="10" vm="48772">
        <v>0</v>
      </c>
      <c r="EB229" s="10" vm="12723">
        <v>0</v>
      </c>
      <c r="EC229" s="10" vm="63019">
        <v>0</v>
      </c>
      <c r="ED229" s="10" vm="47197">
        <v>0</v>
      </c>
      <c r="EE229" s="10" vm="39246">
        <v>0</v>
      </c>
      <c r="EF229" s="10" vm="32717">
        <v>0</v>
      </c>
      <c r="EG229" s="10" vm="25882">
        <v>0</v>
      </c>
      <c r="EH229" s="81" vm="100616">
        <v>0</v>
      </c>
      <c r="EI229" s="81" vm="45466">
        <v>0</v>
      </c>
      <c r="EJ229" s="81" vm="12505">
        <v>0</v>
      </c>
      <c r="EK229" s="81" vm="6018">
        <v>0</v>
      </c>
      <c r="EL229" s="10" vm="43720">
        <v>3428</v>
      </c>
      <c r="EM229" s="10" vm="39031">
        <v>0</v>
      </c>
      <c r="EN229" s="10" vm="100669">
        <v>3541</v>
      </c>
      <c r="EO229" s="10" vm="25652">
        <v>-113</v>
      </c>
      <c r="EP229" s="10" vm="64116">
        <v>3428</v>
      </c>
      <c r="EQ229" s="10" vm="55218">
        <v>0</v>
      </c>
      <c r="ER229" s="10" vm="12286">
        <v>3541</v>
      </c>
      <c r="ES229" s="10" vm="5803">
        <v>-113</v>
      </c>
      <c r="ET229" s="10" vm="53471">
        <v>17139</v>
      </c>
      <c r="EU229" s="10" vm="38801">
        <v>13515</v>
      </c>
      <c r="EV229" s="10" vm="32328">
        <v>5466</v>
      </c>
      <c r="EW229" s="10" vm="25421">
        <v>-1842</v>
      </c>
      <c r="EX229" s="10" vm="18861">
        <v>5291</v>
      </c>
      <c r="EY229" s="10" vm="52063">
        <v>1880</v>
      </c>
      <c r="EZ229" s="10" vm="63843">
        <v>3806</v>
      </c>
      <c r="FA229" s="10" vm="5584">
        <v>1880</v>
      </c>
      <c r="FB229" s="10" vm="50336">
        <v>20146</v>
      </c>
      <c r="FC229" s="10" vm="38577">
        <v>830778</v>
      </c>
      <c r="FD229" s="10" vm="32088">
        <v>850924</v>
      </c>
      <c r="FE229" s="10" vm="25191">
        <v>34409</v>
      </c>
      <c r="FF229" s="10" vm="18640">
        <v>13037</v>
      </c>
      <c r="FG229" s="10" vm="48549">
        <v>0</v>
      </c>
      <c r="FH229" s="10" vm="11910">
        <v>-6803</v>
      </c>
      <c r="FI229" s="10" vm="5378">
        <v>0</v>
      </c>
      <c r="FJ229" s="10" vm="46971">
        <v>-999</v>
      </c>
      <c r="FK229" s="10" vm="38362">
        <v>26812</v>
      </c>
      <c r="FL229" s="10" vm="31863">
        <v>917380</v>
      </c>
      <c r="FM229" s="10" vm="24957">
        <v>3761</v>
      </c>
      <c r="FN229" s="10" vm="18422">
        <v>25858</v>
      </c>
      <c r="FO229" s="10" vm="45246">
        <v>65</v>
      </c>
      <c r="FP229" s="10" vm="11691">
        <v>-25324</v>
      </c>
      <c r="FQ229" s="10" vm="5162">
        <v>-584</v>
      </c>
      <c r="FR229" s="10" vm="43499">
        <v>-43</v>
      </c>
      <c r="FS229" s="10" vm="38130">
        <v>0</v>
      </c>
      <c r="FT229" s="10" vm="31629">
        <v>3733</v>
      </c>
      <c r="FU229" s="10" vm="24733">
        <v>913647</v>
      </c>
      <c r="FV229" s="10" vm="18258">
        <v>847163</v>
      </c>
      <c r="FW229" s="81" vm="55003">
        <v>9600</v>
      </c>
      <c r="FX229" s="81" vm="11479">
        <v>0</v>
      </c>
      <c r="FY229" s="81" vm="4951">
        <v>0</v>
      </c>
      <c r="FZ229" s="81" vm="53253">
        <v>400</v>
      </c>
      <c r="GA229" s="81" vm="37918">
        <v>10000</v>
      </c>
      <c r="GB229" s="10" vm="31399">
        <v>1643</v>
      </c>
      <c r="GC229" s="10" vm="24503">
        <v>1251</v>
      </c>
      <c r="GD229" s="10" vm="18035">
        <v>392</v>
      </c>
      <c r="GE229" s="10" vm="51837">
        <v>1946</v>
      </c>
      <c r="GF229" s="10" vm="11260">
        <v>3019</v>
      </c>
      <c r="GG229" s="10" vm="4794">
        <v>-1073</v>
      </c>
      <c r="GH229" s="10" vm="50122">
        <v>6661</v>
      </c>
      <c r="GI229" s="10" vm="37697">
        <v>1958</v>
      </c>
      <c r="GJ229" s="10" vm="31179">
        <v>4703</v>
      </c>
      <c r="GK229" s="10" vm="24277">
        <v>0</v>
      </c>
      <c r="GL229" s="10" vm="17820">
        <v>0</v>
      </c>
      <c r="GM229" s="10" vm="65641">
        <v>0</v>
      </c>
      <c r="GN229" s="10" vm="11044">
        <v>456</v>
      </c>
      <c r="GO229" s="10" vm="100538">
        <v>414</v>
      </c>
      <c r="GP229" s="10" vm="46746">
        <v>42</v>
      </c>
      <c r="GQ229" s="10" vm="37473">
        <v>396</v>
      </c>
      <c r="GR229" s="10" vm="30951">
        <v>254</v>
      </c>
      <c r="GS229" s="10" vm="24052">
        <v>142</v>
      </c>
      <c r="GT229" s="10" vm="17599">
        <v>11102</v>
      </c>
      <c r="GU229" s="10" vm="45043">
        <v>6896</v>
      </c>
      <c r="GV229" s="10" vm="10840">
        <v>4206</v>
      </c>
      <c r="GW229" s="10" vm="4362">
        <v>82</v>
      </c>
      <c r="GX229" s="81" vm="43282">
        <v>0</v>
      </c>
      <c r="GY229" s="10" vm="37249">
        <v>0</v>
      </c>
      <c r="GZ229" s="10" vm="30726">
        <v>0</v>
      </c>
      <c r="HA229" s="10" vm="23823">
        <v>0</v>
      </c>
      <c r="HB229" s="10" vm="17378">
        <v>0</v>
      </c>
      <c r="HC229" s="81" vm="54779">
        <v>0</v>
      </c>
      <c r="HD229" s="81" vm="10622">
        <v>0</v>
      </c>
      <c r="HE229" s="10" vm="4144">
        <v>82</v>
      </c>
      <c r="HF229" s="10" vm="53021">
        <v>2605</v>
      </c>
      <c r="HG229" s="10" vm="37029">
        <v>3189</v>
      </c>
      <c r="HH229" s="10" vm="30554">
        <v>5</v>
      </c>
      <c r="HI229" s="10" vm="23599">
        <v>424</v>
      </c>
      <c r="HJ229" s="10" vm="17170">
        <v>10526</v>
      </c>
      <c r="HK229" s="10" vm="51618">
        <v>0</v>
      </c>
      <c r="HL229" s="10" vm="10406">
        <v>0</v>
      </c>
      <c r="HM229" s="10" vm="3927">
        <v>0</v>
      </c>
      <c r="HN229" s="10" vm="49901">
        <v>3218</v>
      </c>
      <c r="HO229" s="10" vm="36808">
        <v>19967</v>
      </c>
      <c r="HP229" s="10" vm="30319">
        <v>693</v>
      </c>
      <c r="HQ229" s="10" vm="23366">
        <v>0</v>
      </c>
      <c r="HR229" s="10" vm="16950">
        <v>693</v>
      </c>
      <c r="HS229" s="10" vm="48169">
        <v>0</v>
      </c>
      <c r="HT229" s="10" vm="10203">
        <v>477</v>
      </c>
      <c r="HU229" s="10" vm="3713">
        <v>477</v>
      </c>
      <c r="HV229" s="10" vm="65392">
        <v>13673</v>
      </c>
      <c r="HW229" s="10" vm="36577">
        <v>0</v>
      </c>
      <c r="HX229" s="10" vm="30085">
        <v>0</v>
      </c>
      <c r="HY229" s="10" vm="23133">
        <v>2092</v>
      </c>
      <c r="HZ229" s="10" vm="16731">
        <v>6</v>
      </c>
      <c r="IA229" s="10" vm="44818">
        <v>326</v>
      </c>
      <c r="IB229" s="10" vm="9984">
        <v>0</v>
      </c>
      <c r="IC229" s="10" vm="3495">
        <v>16097</v>
      </c>
      <c r="ID229" s="10" vm="43059">
        <v>2159</v>
      </c>
      <c r="IE229" s="10" vm="36360">
        <v>6831</v>
      </c>
      <c r="IF229" s="10" vm="29852">
        <v>949</v>
      </c>
      <c r="IG229" s="10" vm="22908">
        <v>9939</v>
      </c>
      <c r="IH229" s="10" vm="16515">
        <v>13037</v>
      </c>
      <c r="II229" s="10" vm="54565">
        <v>28437</v>
      </c>
      <c r="IJ229" s="10" vm="9767">
        <v>65</v>
      </c>
      <c r="IK229" s="10" vm="3273">
        <v>281</v>
      </c>
      <c r="IL229" s="10" vm="52801">
        <v>-228</v>
      </c>
      <c r="IM229" s="10" vm="36130">
        <v>0</v>
      </c>
      <c r="IN229" s="10" vm="29617">
        <v>31744</v>
      </c>
      <c r="IO229" s="81" vm="22734">
        <v>31751</v>
      </c>
      <c r="IP229" s="10" vm="16299">
        <v>0</v>
      </c>
      <c r="IQ229" s="10" vm="51448">
        <v>0</v>
      </c>
      <c r="IR229" s="10" vm="9565">
        <v>0</v>
      </c>
      <c r="IS229" s="81" vm="3054">
        <v>0</v>
      </c>
      <c r="IT229" s="10" vm="49678">
        <v>0</v>
      </c>
    </row>
    <row r="230" spans="1:254" x14ac:dyDescent="0.25">
      <c r="A230" s="8" t="s">
        <v>86</v>
      </c>
      <c r="B230" s="8" t="s">
        <v>87</v>
      </c>
      <c r="C230" s="89">
        <v>44651</v>
      </c>
      <c r="D230" s="76" vm="16094">
        <v>12</v>
      </c>
      <c r="E230" s="10" vm="9347">
        <v>120729</v>
      </c>
      <c r="F230" s="10" vm="47960">
        <v>-79167</v>
      </c>
      <c r="G230" s="10" vm="42831">
        <v>-9347</v>
      </c>
      <c r="H230" s="10" vm="59770">
        <v>32215</v>
      </c>
      <c r="I230" s="10" vm="29382">
        <v>7382</v>
      </c>
      <c r="J230" s="10" vm="63570">
        <v>39597</v>
      </c>
      <c r="K230" s="10" vm="46357">
        <v>0</v>
      </c>
      <c r="L230" s="10" vm="15875">
        <v>0</v>
      </c>
      <c r="M230" s="10" vm="9129">
        <v>0</v>
      </c>
      <c r="N230" s="10" vm="44602">
        <v>593</v>
      </c>
      <c r="O230" s="10" vm="42605">
        <v>-20142</v>
      </c>
      <c r="P230" s="10" vm="35897">
        <v>1045</v>
      </c>
      <c r="Q230" s="10" vm="64455">
        <v>0</v>
      </c>
      <c r="R230" s="10" vm="22507">
        <v>0</v>
      </c>
      <c r="S230" s="10" vm="56057">
        <v>0</v>
      </c>
      <c r="T230" s="10" vm="15659">
        <v>21093</v>
      </c>
      <c r="U230" s="10" vm="8912">
        <v>0</v>
      </c>
      <c r="V230" s="10" vm="54354">
        <v>21093</v>
      </c>
      <c r="W230" s="10" vm="42388">
        <v>0</v>
      </c>
      <c r="X230" s="10" vm="35660">
        <v>31667</v>
      </c>
      <c r="Y230" s="10" vm="29074">
        <v>0</v>
      </c>
      <c r="Z230" s="10" vm="22285">
        <v>0</v>
      </c>
      <c r="AA230" s="10" vm="66157">
        <v>52760</v>
      </c>
      <c r="AB230" s="10" vm="15465">
        <v>98026</v>
      </c>
      <c r="AC230" s="10" vm="8701">
        <v>5155</v>
      </c>
      <c r="AD230" s="10" vm="51234">
        <v>103181</v>
      </c>
      <c r="AE230" s="10" vm="42166">
        <v>1016</v>
      </c>
      <c r="AF230" s="10" vm="35425">
        <v>0</v>
      </c>
      <c r="AG230" s="10" vm="28840">
        <v>1497</v>
      </c>
      <c r="AH230" s="10" vm="22063">
        <v>0</v>
      </c>
      <c r="AI230" s="10" vm="49445">
        <v>105694</v>
      </c>
      <c r="AJ230" s="10" vm="15270">
        <v>22833</v>
      </c>
      <c r="AK230" s="10" vm="63287">
        <v>6033</v>
      </c>
      <c r="AL230" s="10" vm="47861">
        <v>11297</v>
      </c>
      <c r="AM230" s="10" vm="41944">
        <v>15240</v>
      </c>
      <c r="AN230" s="10" vm="35193">
        <v>5546</v>
      </c>
      <c r="AO230" s="10" vm="28615">
        <v>819</v>
      </c>
      <c r="AP230" s="10" vm="21843">
        <v>0</v>
      </c>
      <c r="AQ230" s="10" vm="46135">
        <v>13738</v>
      </c>
      <c r="AR230" s="10" vm="15051">
        <v>0</v>
      </c>
      <c r="AS230" s="10" vm="8418">
        <v>0</v>
      </c>
      <c r="AT230" s="10" vm="44374">
        <v>75506</v>
      </c>
      <c r="AU230" s="10" vm="41738">
        <v>30188</v>
      </c>
      <c r="AV230" s="10" vm="64934">
        <v>689</v>
      </c>
      <c r="AW230" s="10" vm="28389">
        <v>600954</v>
      </c>
      <c r="AX230" s="10" vm="21635">
        <v>0</v>
      </c>
      <c r="AY230" s="10" vm="55859">
        <v>13118</v>
      </c>
      <c r="AZ230" s="10" vm="14832">
        <v>1694</v>
      </c>
      <c r="BA230" s="10" vm="8198">
        <v>137</v>
      </c>
      <c r="BB230" s="10" vm="54122">
        <v>10740</v>
      </c>
      <c r="BC230" s="10" vm="41508">
        <v>0</v>
      </c>
      <c r="BD230" s="10" vm="34879">
        <v>0</v>
      </c>
      <c r="BE230" s="10" vm="28159">
        <v>100</v>
      </c>
      <c r="BF230" s="10" vm="21431">
        <v>20</v>
      </c>
      <c r="BG230" s="10" vm="66018">
        <v>626763</v>
      </c>
      <c r="BH230" s="10" vm="14620">
        <v>3810</v>
      </c>
      <c r="BI230" s="10" vm="7983">
        <v>4743</v>
      </c>
      <c r="BJ230" s="10" vm="51016">
        <v>147976</v>
      </c>
      <c r="BK230" s="10" vm="41276">
        <v>28270</v>
      </c>
      <c r="BL230" s="10" vm="34646">
        <v>39015</v>
      </c>
      <c r="BM230" s="10" vm="27929">
        <v>223814</v>
      </c>
      <c r="BN230" s="10" vm="21209">
        <v>12500</v>
      </c>
      <c r="BO230" s="10" vm="49222">
        <v>0</v>
      </c>
      <c r="BP230" s="10" vm="14423">
        <v>1097</v>
      </c>
      <c r="BQ230" s="10" vm="7787">
        <v>37885</v>
      </c>
      <c r="BR230" s="10" vm="47637">
        <v>51482</v>
      </c>
      <c r="BS230" s="10" vm="41051">
        <v>172332</v>
      </c>
      <c r="BT230" s="10" vm="34415">
        <v>799095</v>
      </c>
      <c r="BU230" s="10" vm="27703">
        <v>474457</v>
      </c>
      <c r="BV230" s="10" vm="20990">
        <v>38</v>
      </c>
      <c r="BW230" s="10" vm="45914">
        <v>0</v>
      </c>
      <c r="BX230" s="10" vm="14208">
        <v>82177</v>
      </c>
      <c r="BY230" s="10" vm="7633">
        <v>0</v>
      </c>
      <c r="BZ230" s="10" vm="44156">
        <v>0</v>
      </c>
      <c r="CA230" s="10" vm="40841">
        <v>3942</v>
      </c>
      <c r="CB230" s="10" vm="34203">
        <v>560614</v>
      </c>
      <c r="CC230" s="10" vm="27476">
        <v>185</v>
      </c>
      <c r="CD230" s="10" vm="20775">
        <v>539</v>
      </c>
      <c r="CE230" s="10" vm="100770">
        <v>237757</v>
      </c>
      <c r="CF230" s="10" vm="13990">
        <v>237757</v>
      </c>
      <c r="CG230" s="10" vm="7418">
        <v>0</v>
      </c>
      <c r="CH230" s="10" vm="53904">
        <v>0</v>
      </c>
      <c r="CI230" s="10" vm="40607">
        <v>0</v>
      </c>
      <c r="CJ230" s="10" vm="34042">
        <v>0</v>
      </c>
      <c r="CK230" s="10" vm="27252">
        <v>237757</v>
      </c>
      <c r="CL230" s="10" vm="20575">
        <v>10728</v>
      </c>
      <c r="CM230" s="10" vm="65922">
        <v>8781</v>
      </c>
      <c r="CN230" s="10" vm="63897">
        <v>0</v>
      </c>
      <c r="CO230" s="10" vm="7203">
        <v>1947</v>
      </c>
      <c r="CP230" s="10" vm="50786">
        <v>0</v>
      </c>
      <c r="CQ230" s="10" vm="40377">
        <v>0</v>
      </c>
      <c r="CR230" s="10" vm="33807">
        <v>444</v>
      </c>
      <c r="CS230" s="10" vm="27017">
        <v>-444</v>
      </c>
      <c r="CT230" s="10" vm="20354">
        <v>409</v>
      </c>
      <c r="CU230" s="10" vm="48996">
        <v>0</v>
      </c>
      <c r="CV230" s="10" vm="13574">
        <v>1121</v>
      </c>
      <c r="CW230" s="10" vm="63078">
        <v>-712</v>
      </c>
      <c r="CX230" s="10" vm="47415">
        <v>793</v>
      </c>
      <c r="CY230" s="10" vm="40147">
        <v>0</v>
      </c>
      <c r="CZ230" s="10" vm="64718">
        <v>347</v>
      </c>
      <c r="DA230" s="10" vm="26793">
        <v>446</v>
      </c>
      <c r="DB230" s="81" vm="20134">
        <v>92</v>
      </c>
      <c r="DC230" s="81" vm="45690">
        <v>0</v>
      </c>
      <c r="DD230" s="81" vm="13354">
        <v>0</v>
      </c>
      <c r="DE230" s="81" vm="6826">
        <v>92</v>
      </c>
      <c r="DF230" s="10" vm="43935">
        <v>204</v>
      </c>
      <c r="DG230" s="10" vm="39934">
        <v>0</v>
      </c>
      <c r="DH230" s="10" vm="64708">
        <v>32</v>
      </c>
      <c r="DI230" s="10" vm="26560">
        <v>172</v>
      </c>
      <c r="DJ230" s="10" vm="19916">
        <v>12226</v>
      </c>
      <c r="DK230" s="10" vm="55439">
        <v>8781</v>
      </c>
      <c r="DL230" s="10" vm="13135">
        <v>1944</v>
      </c>
      <c r="DM230" s="10" vm="6609">
        <v>1501</v>
      </c>
      <c r="DN230" s="10" vm="53685">
        <v>480</v>
      </c>
      <c r="DO230" s="10" vm="39704">
        <v>566</v>
      </c>
      <c r="DP230" s="10" vm="33186">
        <v>0</v>
      </c>
      <c r="DQ230" s="10" vm="26329">
        <v>-86</v>
      </c>
      <c r="DR230" s="10" vm="19714">
        <v>0</v>
      </c>
      <c r="DS230" s="10" vm="52222">
        <v>0</v>
      </c>
      <c r="DT230" s="10" vm="12926">
        <v>0</v>
      </c>
      <c r="DU230" s="10" vm="6391">
        <v>0</v>
      </c>
      <c r="DV230" s="10" vm="50565">
        <v>0</v>
      </c>
      <c r="DW230" s="10" vm="39474">
        <v>0</v>
      </c>
      <c r="DX230" s="10" vm="32951">
        <v>0</v>
      </c>
      <c r="DY230" s="10" vm="26106">
        <v>0</v>
      </c>
      <c r="DZ230" s="10" vm="19493">
        <v>620</v>
      </c>
      <c r="EA230" s="10" vm="48774">
        <v>0</v>
      </c>
      <c r="EB230" s="10" vm="12726">
        <v>181</v>
      </c>
      <c r="EC230" s="10" vm="6179">
        <v>439</v>
      </c>
      <c r="ED230" s="10" vm="47195">
        <v>0</v>
      </c>
      <c r="EE230" s="10" vm="39248">
        <v>0</v>
      </c>
      <c r="EF230" s="10" vm="32719">
        <v>0</v>
      </c>
      <c r="EG230" s="10" vm="25881">
        <v>0</v>
      </c>
      <c r="EH230" s="81" vm="19278">
        <v>213</v>
      </c>
      <c r="EI230" s="81" vm="45468">
        <v>0</v>
      </c>
      <c r="EJ230" s="81" vm="12508">
        <v>0</v>
      </c>
      <c r="EK230" s="81" vm="6020">
        <v>213</v>
      </c>
      <c r="EL230" s="10" vm="43718">
        <v>1496</v>
      </c>
      <c r="EM230" s="10" vm="39033">
        <v>0</v>
      </c>
      <c r="EN230" s="10" vm="64624">
        <v>1536</v>
      </c>
      <c r="EO230" s="10" vm="25650">
        <v>-40</v>
      </c>
      <c r="EP230" s="10" vm="19058">
        <v>2809</v>
      </c>
      <c r="EQ230" s="10" vm="55220">
        <v>566</v>
      </c>
      <c r="ER230" s="10" vm="12288">
        <v>1717</v>
      </c>
      <c r="ES230" s="10" vm="5805">
        <v>526</v>
      </c>
      <c r="ET230" s="10" vm="53469">
        <v>15035</v>
      </c>
      <c r="EU230" s="10" vm="38803">
        <v>9347</v>
      </c>
      <c r="EV230" s="10" vm="32330">
        <v>3661</v>
      </c>
      <c r="EW230" s="10" vm="25420">
        <v>2027</v>
      </c>
      <c r="EX230" s="10" vm="18864">
        <v>4459</v>
      </c>
      <c r="EY230" s="10" vm="52065">
        <v>414</v>
      </c>
      <c r="EZ230" s="10" vm="12074">
        <v>2708</v>
      </c>
      <c r="FA230" s="10" vm="5586">
        <v>414</v>
      </c>
      <c r="FB230" s="10" vm="50335">
        <v>682001</v>
      </c>
      <c r="FC230" s="10" vm="38578">
        <v>0</v>
      </c>
      <c r="FD230" s="10" vm="32093">
        <v>682001</v>
      </c>
      <c r="FE230" s="10" vm="25190">
        <v>42374</v>
      </c>
      <c r="FF230" s="10" vm="18643">
        <v>17939</v>
      </c>
      <c r="FG230" s="10" vm="48551">
        <v>0</v>
      </c>
      <c r="FH230" s="10" vm="11912">
        <v>-4317</v>
      </c>
      <c r="FI230" s="10" vm="5380">
        <v>0</v>
      </c>
      <c r="FJ230" s="10" vm="46970">
        <v>0</v>
      </c>
      <c r="FK230" s="10" vm="38365">
        <v>-442</v>
      </c>
      <c r="FL230" s="10" vm="31866">
        <v>737555</v>
      </c>
      <c r="FM230" s="10" vm="24955">
        <v>124888</v>
      </c>
      <c r="FN230" s="10" vm="18424">
        <v>13738</v>
      </c>
      <c r="FO230" s="10" vm="45247">
        <v>0</v>
      </c>
      <c r="FP230" s="10" vm="11693">
        <v>0</v>
      </c>
      <c r="FQ230" s="10" vm="5164">
        <v>-2025</v>
      </c>
      <c r="FR230" s="10" vm="43498">
        <v>0</v>
      </c>
      <c r="FS230" s="10" vm="38133">
        <v>0</v>
      </c>
      <c r="FT230" s="10" vm="31633">
        <v>136601</v>
      </c>
      <c r="FU230" s="10" vm="24732">
        <v>600954</v>
      </c>
      <c r="FV230" s="10" vm="18261">
        <v>557113</v>
      </c>
      <c r="FW230" s="81" vm="55005">
        <v>9695</v>
      </c>
      <c r="FX230" s="81" vm="11482">
        <v>0</v>
      </c>
      <c r="FY230" s="81" vm="4952">
        <v>0</v>
      </c>
      <c r="FZ230" s="81" vm="53252">
        <v>1045</v>
      </c>
      <c r="GA230" s="81" vm="37919">
        <v>10740</v>
      </c>
      <c r="GB230" s="10" vm="100660">
        <v>820</v>
      </c>
      <c r="GC230" s="10" vm="24501">
        <v>487</v>
      </c>
      <c r="GD230" s="10" vm="18038">
        <v>333</v>
      </c>
      <c r="GE230" s="10" vm="51839">
        <v>3314</v>
      </c>
      <c r="GF230" s="10" vm="11262">
        <v>764</v>
      </c>
      <c r="GG230" s="10" vm="4796">
        <v>2550</v>
      </c>
      <c r="GH230" s="10" vm="50120">
        <v>4403</v>
      </c>
      <c r="GI230" s="10" vm="37699">
        <v>1094</v>
      </c>
      <c r="GJ230" s="10" vm="31185">
        <v>3309</v>
      </c>
      <c r="GK230" s="10" vm="24276">
        <v>0</v>
      </c>
      <c r="GL230" s="10" vm="17824">
        <v>0</v>
      </c>
      <c r="GM230" s="10" vm="48329">
        <v>0</v>
      </c>
      <c r="GN230" s="10" vm="11046">
        <v>890</v>
      </c>
      <c r="GO230" s="10" vm="4580">
        <v>51</v>
      </c>
      <c r="GP230" s="10" vm="46744">
        <v>839</v>
      </c>
      <c r="GQ230" s="10" vm="37476">
        <v>351</v>
      </c>
      <c r="GR230" s="10" vm="30949">
        <v>0</v>
      </c>
      <c r="GS230" s="10" vm="24050">
        <v>351</v>
      </c>
      <c r="GT230" s="10" vm="17601">
        <v>9778</v>
      </c>
      <c r="GU230" s="10" vm="45045">
        <v>2396</v>
      </c>
      <c r="GV230" s="10" vm="10842">
        <v>7382</v>
      </c>
      <c r="GW230" s="10" vm="4364">
        <v>1133</v>
      </c>
      <c r="GX230" s="81" vm="43280">
        <v>14934</v>
      </c>
      <c r="GY230" s="10" vm="37253">
        <v>0</v>
      </c>
      <c r="GZ230" s="10" vm="64524">
        <v>5486</v>
      </c>
      <c r="HA230" s="10" vm="23822">
        <v>0</v>
      </c>
      <c r="HB230" s="10" vm="17382">
        <v>0</v>
      </c>
      <c r="HC230" s="81" vm="54781">
        <v>0</v>
      </c>
      <c r="HD230" s="81" vm="10624">
        <v>17462</v>
      </c>
      <c r="HE230" s="10" vm="4146">
        <v>39015</v>
      </c>
      <c r="HF230" s="10" vm="53019">
        <v>5899</v>
      </c>
      <c r="HG230" s="10" vm="37032">
        <v>3275</v>
      </c>
      <c r="HH230" s="10" vm="30552">
        <v>5165</v>
      </c>
      <c r="HI230" s="10" vm="23597">
        <v>0</v>
      </c>
      <c r="HJ230" s="10" vm="17172">
        <v>4237</v>
      </c>
      <c r="HK230" s="10" vm="65786">
        <v>0</v>
      </c>
      <c r="HL230" s="10" vm="10407">
        <v>0</v>
      </c>
      <c r="HM230" s="10" vm="3929">
        <v>0</v>
      </c>
      <c r="HN230" s="10" vm="49900">
        <v>19309</v>
      </c>
      <c r="HO230" s="10" vm="36809">
        <v>37885</v>
      </c>
      <c r="HP230" s="10" vm="30318">
        <v>3863</v>
      </c>
      <c r="HQ230" s="10" vm="23365">
        <v>79</v>
      </c>
      <c r="HR230" s="10" vm="16953">
        <v>3942</v>
      </c>
      <c r="HS230" s="10" vm="48171">
        <v>0</v>
      </c>
      <c r="HT230" s="10" vm="10205">
        <v>539</v>
      </c>
      <c r="HU230" s="10" vm="3715">
        <v>539</v>
      </c>
      <c r="HV230" s="10" vm="46524">
        <v>20702</v>
      </c>
      <c r="HW230" s="10" vm="36578">
        <v>-91</v>
      </c>
      <c r="HX230" s="10" vm="30084">
        <v>0</v>
      </c>
      <c r="HY230" s="10" vm="23132">
        <v>239</v>
      </c>
      <c r="HZ230" s="10" vm="16735">
        <v>3</v>
      </c>
      <c r="IA230" s="10" vm="44820">
        <v>0</v>
      </c>
      <c r="IB230" s="10" vm="9986">
        <v>-711</v>
      </c>
      <c r="IC230" s="10" vm="3497">
        <v>20142</v>
      </c>
      <c r="ID230" s="10" vm="43058">
        <v>184</v>
      </c>
      <c r="IE230" s="10" vm="36361">
        <v>455</v>
      </c>
      <c r="IF230" s="10" vm="29851">
        <v>0</v>
      </c>
      <c r="IG230" s="10" vm="64255">
        <v>639</v>
      </c>
      <c r="IH230" s="10" vm="16518">
        <v>17939</v>
      </c>
      <c r="II230" s="10" vm="54567">
        <v>15167</v>
      </c>
      <c r="IJ230" s="10" vm="9769">
        <v>0</v>
      </c>
      <c r="IK230" s="10" vm="3275">
        <v>420</v>
      </c>
      <c r="IL230" s="10" vm="52800">
        <v>-124</v>
      </c>
      <c r="IM230" s="10" vm="36131">
        <v>9</v>
      </c>
      <c r="IN230" s="10" vm="29616">
        <v>21185</v>
      </c>
      <c r="IO230" s="81" vm="22732">
        <v>21185</v>
      </c>
      <c r="IP230" s="10" vm="16303">
        <v>0</v>
      </c>
      <c r="IQ230" s="10" vm="51450">
        <v>0</v>
      </c>
      <c r="IR230" s="10" vm="9567">
        <v>0</v>
      </c>
      <c r="IS230" s="81" vm="3056">
        <v>101</v>
      </c>
      <c r="IT230" s="10" vm="49676">
        <v>101</v>
      </c>
    </row>
    <row r="231" spans="1:254" x14ac:dyDescent="0.25">
      <c r="A231" s="8" t="s">
        <v>168</v>
      </c>
      <c r="B231" s="8" t="s">
        <v>169</v>
      </c>
      <c r="C231" s="89">
        <v>44651</v>
      </c>
      <c r="D231" s="76" vm="16093">
        <v>12</v>
      </c>
      <c r="E231" s="10" vm="9346">
        <v>60287</v>
      </c>
      <c r="F231" s="10" vm="47962">
        <v>-41666</v>
      </c>
      <c r="G231" s="10" vm="42832">
        <v>-5856</v>
      </c>
      <c r="H231" s="10" vm="59771">
        <v>12765</v>
      </c>
      <c r="I231" s="10" vm="29383">
        <v>12059</v>
      </c>
      <c r="J231" s="10" vm="63567">
        <v>24824</v>
      </c>
      <c r="K231" s="10" vm="46360">
        <v>0</v>
      </c>
      <c r="L231" s="10" vm="15873">
        <v>0</v>
      </c>
      <c r="M231" s="10" vm="9128">
        <v>0</v>
      </c>
      <c r="N231" s="10" vm="44606">
        <v>68</v>
      </c>
      <c r="O231" s="10" vm="42606">
        <v>-13725</v>
      </c>
      <c r="P231" s="10" vm="35898">
        <v>215</v>
      </c>
      <c r="Q231" s="10" vm="29158">
        <v>1271</v>
      </c>
      <c r="R231" s="10" vm="22504">
        <v>0</v>
      </c>
      <c r="S231" s="10" vm="56060">
        <v>0</v>
      </c>
      <c r="T231" s="10" vm="15657">
        <v>12653</v>
      </c>
      <c r="U231" s="10" vm="8911">
        <v>0</v>
      </c>
      <c r="V231" s="10" vm="54357">
        <v>12653</v>
      </c>
      <c r="W231" s="10" vm="42389">
        <v>0</v>
      </c>
      <c r="X231" s="10" vm="35661">
        <v>903</v>
      </c>
      <c r="Y231" s="10" vm="29076">
        <v>9386</v>
      </c>
      <c r="Z231" s="10" vm="22283">
        <v>0</v>
      </c>
      <c r="AA231" s="10" vm="52582">
        <v>22942</v>
      </c>
      <c r="AB231" s="10" vm="15463">
        <v>43927</v>
      </c>
      <c r="AC231" s="10" vm="8700">
        <v>4655</v>
      </c>
      <c r="AD231" s="10" vm="51236">
        <v>48582</v>
      </c>
      <c r="AE231" s="10" vm="42167">
        <v>3480</v>
      </c>
      <c r="AF231" s="10" vm="35426">
        <v>0</v>
      </c>
      <c r="AG231" s="10" vm="28842">
        <v>0</v>
      </c>
      <c r="AH231" s="10" vm="22061">
        <v>0</v>
      </c>
      <c r="AI231" s="10" vm="49447">
        <v>52062</v>
      </c>
      <c r="AJ231" s="10" vm="15268">
        <v>14581</v>
      </c>
      <c r="AK231" s="10" vm="63286">
        <v>5557</v>
      </c>
      <c r="AL231" s="10" vm="47864">
        <v>7682</v>
      </c>
      <c r="AM231" s="10" vm="41945">
        <v>2141</v>
      </c>
      <c r="AN231" s="10" vm="35195">
        <v>3185</v>
      </c>
      <c r="AO231" s="10" vm="28618">
        <v>-517</v>
      </c>
      <c r="AP231" s="10" vm="21842">
        <v>0</v>
      </c>
      <c r="AQ231" s="10" vm="46138">
        <v>8209</v>
      </c>
      <c r="AR231" s="10" vm="15050">
        <v>0</v>
      </c>
      <c r="AS231" s="10" vm="8417">
        <v>0</v>
      </c>
      <c r="AT231" s="10" vm="44377">
        <v>40838</v>
      </c>
      <c r="AU231" s="10" vm="41740">
        <v>11224</v>
      </c>
      <c r="AV231" s="10" vm="64935">
        <v>480</v>
      </c>
      <c r="AW231" s="10" vm="28392">
        <v>857455</v>
      </c>
      <c r="AX231" s="10" vm="21634">
        <v>0</v>
      </c>
      <c r="AY231" s="10" vm="55861">
        <v>143</v>
      </c>
      <c r="AZ231" s="10" vm="14831">
        <v>2810</v>
      </c>
      <c r="BA231" s="10" vm="8197">
        <v>1782</v>
      </c>
      <c r="BB231" s="10" vm="54125">
        <v>7570</v>
      </c>
      <c r="BC231" s="10" vm="41510">
        <v>0</v>
      </c>
      <c r="BD231" s="10" vm="34881">
        <v>0</v>
      </c>
      <c r="BE231" s="10" vm="28162">
        <v>0</v>
      </c>
      <c r="BF231" s="10" vm="21429">
        <v>421</v>
      </c>
      <c r="BG231" s="10" vm="52500">
        <v>870181</v>
      </c>
      <c r="BH231" s="10" vm="14619">
        <v>5324</v>
      </c>
      <c r="BI231" s="10" vm="7982">
        <v>5905</v>
      </c>
      <c r="BJ231" s="10" vm="51020">
        <v>54414</v>
      </c>
      <c r="BK231" s="10" vm="41278">
        <v>0</v>
      </c>
      <c r="BL231" s="10" vm="34648">
        <v>0</v>
      </c>
      <c r="BM231" s="10" vm="27932">
        <v>65643</v>
      </c>
      <c r="BN231" s="10" vm="21207">
        <v>5756</v>
      </c>
      <c r="BO231" s="10" vm="49221">
        <v>0</v>
      </c>
      <c r="BP231" s="10" vm="14422">
        <v>3480</v>
      </c>
      <c r="BQ231" s="10" vm="63153">
        <v>19977</v>
      </c>
      <c r="BR231" s="10" vm="47640">
        <v>29213</v>
      </c>
      <c r="BS231" s="10" vm="41052">
        <v>36430</v>
      </c>
      <c r="BT231" s="10" vm="100687">
        <v>906611</v>
      </c>
      <c r="BU231" s="10" vm="27705">
        <v>309795</v>
      </c>
      <c r="BV231" s="10" vm="20987">
        <v>0</v>
      </c>
      <c r="BW231" s="10" vm="45912">
        <v>0</v>
      </c>
      <c r="BX231" s="10" vm="14206">
        <v>366840</v>
      </c>
      <c r="BY231" s="10" vm="7632">
        <v>1782</v>
      </c>
      <c r="BZ231" s="10" vm="44159">
        <v>30200</v>
      </c>
      <c r="CA231" s="10" vm="40842">
        <v>8598</v>
      </c>
      <c r="CB231" s="10" vm="34204">
        <v>717215</v>
      </c>
      <c r="CC231" s="10" vm="27478">
        <v>0</v>
      </c>
      <c r="CD231" s="10" vm="20772">
        <v>0</v>
      </c>
      <c r="CE231" s="10" vm="55660">
        <v>189396</v>
      </c>
      <c r="CF231" s="10" vm="13988">
        <v>205513</v>
      </c>
      <c r="CG231" s="10" vm="7417">
        <v>0</v>
      </c>
      <c r="CH231" s="10" vm="53907">
        <v>0</v>
      </c>
      <c r="CI231" s="10" vm="40608">
        <v>-16117</v>
      </c>
      <c r="CJ231" s="10" vm="34043">
        <v>0</v>
      </c>
      <c r="CK231" s="10" vm="27254">
        <v>189396</v>
      </c>
      <c r="CL231" s="10" vm="20573">
        <v>6305</v>
      </c>
      <c r="CM231" s="10" vm="52377">
        <v>5856</v>
      </c>
      <c r="CN231" s="10" vm="13773">
        <v>0</v>
      </c>
      <c r="CO231" s="10" vm="7202">
        <v>449</v>
      </c>
      <c r="CP231" s="10" vm="50789">
        <v>0</v>
      </c>
      <c r="CQ231" s="10" vm="40379">
        <v>0</v>
      </c>
      <c r="CR231" s="10" vm="33809">
        <v>0</v>
      </c>
      <c r="CS231" s="10" vm="27020">
        <v>0</v>
      </c>
      <c r="CT231" s="10" vm="20353">
        <v>0</v>
      </c>
      <c r="CU231" s="10" vm="48995">
        <v>0</v>
      </c>
      <c r="CV231" s="10" vm="13573">
        <v>343</v>
      </c>
      <c r="CW231" s="10" vm="100559">
        <v>-343</v>
      </c>
      <c r="CX231" s="10" vm="47418">
        <v>0</v>
      </c>
      <c r="CY231" s="10" vm="40149">
        <v>0</v>
      </c>
      <c r="CZ231" s="10" vm="33576">
        <v>0</v>
      </c>
      <c r="DA231" s="10" vm="26796">
        <v>0</v>
      </c>
      <c r="DB231" s="81" vm="20133">
        <v>0</v>
      </c>
      <c r="DC231" s="81" vm="45689">
        <v>0</v>
      </c>
      <c r="DD231" s="81" vm="13353">
        <v>0</v>
      </c>
      <c r="DE231" s="81" vm="6825">
        <v>0</v>
      </c>
      <c r="DF231" s="10" vm="43937">
        <v>1655</v>
      </c>
      <c r="DG231" s="10" vm="39935">
        <v>0</v>
      </c>
      <c r="DH231" s="10" vm="64709">
        <v>451</v>
      </c>
      <c r="DI231" s="10" vm="26562">
        <v>1204</v>
      </c>
      <c r="DJ231" s="10" vm="19915">
        <v>7960</v>
      </c>
      <c r="DK231" s="10" vm="55438">
        <v>5856</v>
      </c>
      <c r="DL231" s="10" vm="13133">
        <v>794</v>
      </c>
      <c r="DM231" s="10" vm="6608">
        <v>1310</v>
      </c>
      <c r="DN231" s="10" vm="53687">
        <v>0</v>
      </c>
      <c r="DO231" s="10" vm="39706">
        <v>0</v>
      </c>
      <c r="DP231" s="10" vm="33188">
        <v>0</v>
      </c>
      <c r="DQ231" s="10" vm="26332">
        <v>0</v>
      </c>
      <c r="DR231" s="10" vm="19712">
        <v>0</v>
      </c>
      <c r="DS231" s="10" vm="52221">
        <v>0</v>
      </c>
      <c r="DT231" s="10" vm="12925">
        <v>0</v>
      </c>
      <c r="DU231" s="10" vm="6390">
        <v>0</v>
      </c>
      <c r="DV231" s="10" vm="50568">
        <v>0</v>
      </c>
      <c r="DW231" s="10" vm="39476">
        <v>0</v>
      </c>
      <c r="DX231" s="10" vm="32953">
        <v>0</v>
      </c>
      <c r="DY231" s="10" vm="26109">
        <v>0</v>
      </c>
      <c r="DZ231" s="10" vm="19491">
        <v>15</v>
      </c>
      <c r="EA231" s="10" vm="48773">
        <v>0</v>
      </c>
      <c r="EB231" s="10" vm="12724">
        <v>-1</v>
      </c>
      <c r="EC231" s="10" vm="6178">
        <v>16</v>
      </c>
      <c r="ED231" s="10" vm="47198">
        <v>0</v>
      </c>
      <c r="EE231" s="10" vm="39249">
        <v>0</v>
      </c>
      <c r="EF231" s="10" vm="32720">
        <v>0</v>
      </c>
      <c r="EG231" s="10" vm="25883">
        <v>0</v>
      </c>
      <c r="EH231" s="81" vm="19275">
        <v>0</v>
      </c>
      <c r="EI231" s="81" vm="45467">
        <v>0</v>
      </c>
      <c r="EJ231" s="81" vm="12506">
        <v>0</v>
      </c>
      <c r="EK231" s="81" vm="6019">
        <v>0</v>
      </c>
      <c r="EL231" s="10" vm="43721">
        <v>250</v>
      </c>
      <c r="EM231" s="10" vm="39035">
        <v>0</v>
      </c>
      <c r="EN231" s="10" vm="64625">
        <v>35</v>
      </c>
      <c r="EO231" s="10" vm="25653">
        <v>215</v>
      </c>
      <c r="EP231" s="10" vm="19056">
        <v>265</v>
      </c>
      <c r="EQ231" s="10" vm="55219">
        <v>0</v>
      </c>
      <c r="ER231" s="10" vm="12287">
        <v>34</v>
      </c>
      <c r="ES231" s="10" vm="5804">
        <v>231</v>
      </c>
      <c r="ET231" s="10" vm="53472">
        <v>8225</v>
      </c>
      <c r="EU231" s="10" vm="38804">
        <v>5856</v>
      </c>
      <c r="EV231" s="10" vm="32331">
        <v>828</v>
      </c>
      <c r="EW231" s="10" vm="25422">
        <v>1541</v>
      </c>
      <c r="EX231" s="10" vm="18862">
        <v>2737</v>
      </c>
      <c r="EY231" s="10" vm="52064">
        <v>1277</v>
      </c>
      <c r="EZ231" s="10" vm="12072">
        <v>1401</v>
      </c>
      <c r="FA231" s="10" vm="5585">
        <v>1277</v>
      </c>
      <c r="FB231" s="10" vm="50337">
        <v>951571</v>
      </c>
      <c r="FC231" s="10" vm="38579">
        <v>0</v>
      </c>
      <c r="FD231" s="10" vm="32094">
        <v>951571</v>
      </c>
      <c r="FE231" s="10" vm="25192">
        <v>3049</v>
      </c>
      <c r="FF231" s="10" vm="18641">
        <v>6002</v>
      </c>
      <c r="FG231" s="10" vm="48550">
        <v>0</v>
      </c>
      <c r="FH231" s="10" vm="11911">
        <v>-6621</v>
      </c>
      <c r="FI231" s="10" vm="5379">
        <v>0</v>
      </c>
      <c r="FJ231" s="10" vm="46972">
        <v>-105</v>
      </c>
      <c r="FK231" s="10" vm="38367">
        <v>219</v>
      </c>
      <c r="FL231" s="10" vm="31868">
        <v>954115</v>
      </c>
      <c r="FM231" s="10" vm="24958">
        <v>89843</v>
      </c>
      <c r="FN231" s="10" vm="18423">
        <v>7811</v>
      </c>
      <c r="FO231" s="10" vm="65322">
        <v>0</v>
      </c>
      <c r="FP231" s="10" vm="11692">
        <v>0</v>
      </c>
      <c r="FQ231" s="10" vm="5163">
        <v>-994</v>
      </c>
      <c r="FR231" s="10" vm="43500">
        <v>0</v>
      </c>
      <c r="FS231" s="10" vm="38134">
        <v>0</v>
      </c>
      <c r="FT231" s="10" vm="31634">
        <v>96660</v>
      </c>
      <c r="FU231" s="10" vm="24734">
        <v>857455</v>
      </c>
      <c r="FV231" s="10" vm="18259">
        <v>861728</v>
      </c>
      <c r="FW231" s="81" vm="55004">
        <v>7360</v>
      </c>
      <c r="FX231" s="81" vm="11480">
        <v>0</v>
      </c>
      <c r="FY231" s="81" vm="62936">
        <v>0</v>
      </c>
      <c r="FZ231" s="81" vm="53254">
        <v>210</v>
      </c>
      <c r="GA231" s="81" vm="37921">
        <v>7570</v>
      </c>
      <c r="GB231" s="10" vm="31401">
        <v>7775</v>
      </c>
      <c r="GC231" s="10" vm="24504">
        <v>4065</v>
      </c>
      <c r="GD231" s="10" vm="18036">
        <v>3710</v>
      </c>
      <c r="GE231" s="10" vm="51838">
        <v>0</v>
      </c>
      <c r="GF231" s="10" vm="11261">
        <v>0</v>
      </c>
      <c r="GG231" s="10" vm="4795">
        <v>0</v>
      </c>
      <c r="GH231" s="10" vm="50123">
        <v>0</v>
      </c>
      <c r="GI231" s="10" vm="37700">
        <v>0</v>
      </c>
      <c r="GJ231" s="10" vm="31186">
        <v>0</v>
      </c>
      <c r="GK231" s="10" vm="24278">
        <v>0</v>
      </c>
      <c r="GL231" s="10" vm="17821">
        <v>0</v>
      </c>
      <c r="GM231" s="10" vm="65642">
        <v>0</v>
      </c>
      <c r="GN231" s="10" vm="11045">
        <v>9915</v>
      </c>
      <c r="GO231" s="10" vm="4579">
        <v>1566</v>
      </c>
      <c r="GP231" s="10" vm="46747">
        <v>8349</v>
      </c>
      <c r="GQ231" s="10" vm="37478">
        <v>0</v>
      </c>
      <c r="GR231" s="10" vm="30952">
        <v>0</v>
      </c>
      <c r="GS231" s="10" vm="24053">
        <v>0</v>
      </c>
      <c r="GT231" s="10" vm="64030">
        <v>17690</v>
      </c>
      <c r="GU231" s="10" vm="45044">
        <v>5631</v>
      </c>
      <c r="GV231" s="10" vm="10841">
        <v>12059</v>
      </c>
      <c r="GW231" s="10" vm="4363">
        <v>0</v>
      </c>
      <c r="GX231" s="81" vm="43283">
        <v>0</v>
      </c>
      <c r="GY231" s="10" vm="37254">
        <v>0</v>
      </c>
      <c r="GZ231" s="10" vm="30727">
        <v>0</v>
      </c>
      <c r="HA231" s="10" vm="23824">
        <v>0</v>
      </c>
      <c r="HB231" s="10" vm="17379">
        <v>0</v>
      </c>
      <c r="HC231" s="81" vm="54780">
        <v>0</v>
      </c>
      <c r="HD231" s="81" vm="10623">
        <v>0</v>
      </c>
      <c r="HE231" s="10" vm="4145">
        <v>0</v>
      </c>
      <c r="HF231" s="10" vm="53022">
        <v>785</v>
      </c>
      <c r="HG231" s="10" vm="37033">
        <v>2705</v>
      </c>
      <c r="HH231" s="10" vm="30555">
        <v>694</v>
      </c>
      <c r="HI231" s="10" vm="23600">
        <v>1880</v>
      </c>
      <c r="HJ231" s="10" vm="17171">
        <v>7971</v>
      </c>
      <c r="HK231" s="10" vm="65785">
        <v>0</v>
      </c>
      <c r="HL231" s="10" vm="63760">
        <v>0</v>
      </c>
      <c r="HM231" s="10" vm="3928">
        <v>0</v>
      </c>
      <c r="HN231" s="10" vm="49902">
        <v>5942</v>
      </c>
      <c r="HO231" s="10" vm="36810">
        <v>19977</v>
      </c>
      <c r="HP231" s="10" vm="30320">
        <v>5547</v>
      </c>
      <c r="HQ231" s="10" vm="23367">
        <v>3051</v>
      </c>
      <c r="HR231" s="10" vm="16951">
        <v>8598</v>
      </c>
      <c r="HS231" s="10" vm="48170">
        <v>0</v>
      </c>
      <c r="HT231" s="10" vm="10204">
        <v>0</v>
      </c>
      <c r="HU231" s="10" vm="3714">
        <v>0</v>
      </c>
      <c r="HV231" s="10" vm="46525">
        <v>14312</v>
      </c>
      <c r="HW231" s="10" vm="36579">
        <v>-30</v>
      </c>
      <c r="HX231" s="10" vm="30086">
        <v>0</v>
      </c>
      <c r="HY231" s="10" vm="23134">
        <v>110</v>
      </c>
      <c r="HZ231" s="10" vm="16732">
        <v>14</v>
      </c>
      <c r="IA231" s="10" vm="44819">
        <v>18</v>
      </c>
      <c r="IB231" s="10" vm="9985">
        <v>-699</v>
      </c>
      <c r="IC231" s="10" vm="3496">
        <v>13725</v>
      </c>
      <c r="ID231" s="10" vm="43060">
        <v>682</v>
      </c>
      <c r="IE231" s="10" vm="36362">
        <v>1594</v>
      </c>
      <c r="IF231" s="10" vm="29853">
        <v>1096</v>
      </c>
      <c r="IG231" s="10" vm="64256">
        <v>3372</v>
      </c>
      <c r="IH231" s="10" vm="16516">
        <v>6002</v>
      </c>
      <c r="II231" s="10" vm="54566">
        <v>8387</v>
      </c>
      <c r="IJ231" s="10" vm="9768">
        <v>0</v>
      </c>
      <c r="IK231" s="10" vm="3274">
        <v>22</v>
      </c>
      <c r="IL231" s="10" vm="52802">
        <v>-14</v>
      </c>
      <c r="IM231" s="10" vm="36132">
        <v>-26</v>
      </c>
      <c r="IN231" s="10" vm="29618">
        <v>6934</v>
      </c>
      <c r="IO231" s="81" vm="22735">
        <v>6934</v>
      </c>
      <c r="IP231" s="10" vm="16300">
        <v>0</v>
      </c>
      <c r="IQ231" s="10" vm="51449">
        <v>0</v>
      </c>
      <c r="IR231" s="10" vm="9566">
        <v>0</v>
      </c>
      <c r="IS231" s="81" vm="3055">
        <v>4</v>
      </c>
      <c r="IT231" s="10" vm="49679">
        <v>8</v>
      </c>
    </row>
    <row r="232" spans="1:254" x14ac:dyDescent="0.25">
      <c r="A232" s="8" t="s">
        <v>174</v>
      </c>
      <c r="B232" s="8" t="s">
        <v>175</v>
      </c>
      <c r="C232" s="89">
        <v>44651</v>
      </c>
      <c r="D232" s="76" vm="16095">
        <v>12</v>
      </c>
      <c r="E232" s="10" vm="9348">
        <v>7485</v>
      </c>
      <c r="F232" s="10" vm="65563">
        <v>-6133</v>
      </c>
      <c r="G232" s="10" vm="42830">
        <v>-167</v>
      </c>
      <c r="H232" s="10" vm="59769">
        <v>1185</v>
      </c>
      <c r="I232" s="10" vm="29381">
        <v>261</v>
      </c>
      <c r="J232" s="10" vm="63569">
        <v>1446</v>
      </c>
      <c r="K232" s="10" vm="46361">
        <v>0</v>
      </c>
      <c r="L232" s="10" vm="15874">
        <v>0</v>
      </c>
      <c r="M232" s="10" vm="9130">
        <v>0</v>
      </c>
      <c r="N232" s="10" vm="44607">
        <v>16</v>
      </c>
      <c r="O232" s="10" vm="42607">
        <v>-413</v>
      </c>
      <c r="P232" s="10" vm="35896">
        <v>0</v>
      </c>
      <c r="Q232" s="10" vm="64454">
        <v>0</v>
      </c>
      <c r="R232" s="10" vm="22505">
        <v>0</v>
      </c>
      <c r="S232" s="10" vm="66337">
        <v>0</v>
      </c>
      <c r="T232" s="10" vm="15658">
        <v>1049</v>
      </c>
      <c r="U232" s="10" vm="8913">
        <v>0</v>
      </c>
      <c r="V232" s="10" vm="54359">
        <v>1049</v>
      </c>
      <c r="W232" s="10" vm="42390">
        <v>0</v>
      </c>
      <c r="X232" s="10" vm="35662">
        <v>1656</v>
      </c>
      <c r="Y232" s="10" vm="29073">
        <v>0</v>
      </c>
      <c r="Z232" s="10" vm="22284">
        <v>0</v>
      </c>
      <c r="AA232" s="10" vm="66159">
        <v>2705</v>
      </c>
      <c r="AB232" s="10" vm="15464">
        <v>5594</v>
      </c>
      <c r="AC232" s="10" vm="8703">
        <v>584</v>
      </c>
      <c r="AD232" s="10" vm="51237">
        <v>6178</v>
      </c>
      <c r="AE232" s="10" vm="42168">
        <v>283</v>
      </c>
      <c r="AF232" s="10" vm="35427">
        <v>0</v>
      </c>
      <c r="AG232" s="10" vm="28843">
        <v>0</v>
      </c>
      <c r="AH232" s="10" vm="22062">
        <v>37</v>
      </c>
      <c r="AI232" s="10" vm="49448">
        <v>6498</v>
      </c>
      <c r="AJ232" s="10" vm="15269">
        <v>971</v>
      </c>
      <c r="AK232" s="10" vm="8512">
        <v>1158</v>
      </c>
      <c r="AL232" s="10" vm="47862">
        <v>1124</v>
      </c>
      <c r="AM232" s="10" vm="65178">
        <v>0</v>
      </c>
      <c r="AN232" s="10" vm="35194">
        <v>671</v>
      </c>
      <c r="AO232" s="10" vm="28616">
        <v>16</v>
      </c>
      <c r="AP232" s="10" vm="21844">
        <v>0</v>
      </c>
      <c r="AQ232" s="10" vm="46136">
        <v>956</v>
      </c>
      <c r="AR232" s="10" vm="15049">
        <v>0</v>
      </c>
      <c r="AS232" s="10" vm="8420">
        <v>69</v>
      </c>
      <c r="AT232" s="10" vm="44375">
        <v>4965</v>
      </c>
      <c r="AU232" s="10" vm="41739">
        <v>1533</v>
      </c>
      <c r="AV232" s="10" vm="34988">
        <v>40</v>
      </c>
      <c r="AW232" s="10" vm="28390">
        <v>49865</v>
      </c>
      <c r="AX232" s="10" vm="21636">
        <v>0</v>
      </c>
      <c r="AY232" s="10" vm="55862">
        <v>4903</v>
      </c>
      <c r="AZ232" s="10" vm="14830">
        <v>105</v>
      </c>
      <c r="BA232" s="10" vm="8199">
        <v>0</v>
      </c>
      <c r="BB232" s="10" vm="54123">
        <v>0</v>
      </c>
      <c r="BC232" s="10" vm="41509">
        <v>0</v>
      </c>
      <c r="BD232" s="10" vm="34880">
        <v>0</v>
      </c>
      <c r="BE232" s="10" vm="28160">
        <v>0</v>
      </c>
      <c r="BF232" s="10" vm="21432">
        <v>0</v>
      </c>
      <c r="BG232" s="10" vm="52501">
        <v>54873</v>
      </c>
      <c r="BH232" s="10" vm="14621">
        <v>141</v>
      </c>
      <c r="BI232" s="10" vm="7984">
        <v>883</v>
      </c>
      <c r="BJ232" s="10" vm="51017">
        <v>2189</v>
      </c>
      <c r="BK232" s="10" vm="41277">
        <v>0</v>
      </c>
      <c r="BL232" s="10" vm="34647">
        <v>761</v>
      </c>
      <c r="BM232" s="10" vm="27930">
        <v>3974</v>
      </c>
      <c r="BN232" s="10" vm="21210">
        <v>580</v>
      </c>
      <c r="BO232" s="10" vm="49223">
        <v>0</v>
      </c>
      <c r="BP232" s="10" vm="14424">
        <v>379</v>
      </c>
      <c r="BQ232" s="10" vm="63155">
        <v>1730</v>
      </c>
      <c r="BR232" s="10" vm="47641">
        <v>2689</v>
      </c>
      <c r="BS232" s="10" vm="41050">
        <v>1285</v>
      </c>
      <c r="BT232" s="10" vm="100686">
        <v>56158</v>
      </c>
      <c r="BU232" s="10" vm="27702">
        <v>7585</v>
      </c>
      <c r="BV232" s="10" vm="20989">
        <v>0</v>
      </c>
      <c r="BW232" s="10" vm="45913">
        <v>0</v>
      </c>
      <c r="BX232" s="10" vm="14207">
        <v>20537</v>
      </c>
      <c r="BY232" s="10" vm="7634">
        <v>0</v>
      </c>
      <c r="BZ232" s="10" vm="44160">
        <v>0</v>
      </c>
      <c r="CA232" s="10" vm="40843">
        <v>841</v>
      </c>
      <c r="CB232" s="10" vm="64788">
        <v>28963</v>
      </c>
      <c r="CC232" s="10" vm="27475">
        <v>0</v>
      </c>
      <c r="CD232" s="10" vm="20773">
        <v>0</v>
      </c>
      <c r="CE232" s="10" vm="55661">
        <v>27195</v>
      </c>
      <c r="CF232" s="10" vm="13989">
        <v>27195</v>
      </c>
      <c r="CG232" s="10" vm="7419">
        <v>0</v>
      </c>
      <c r="CH232" s="10" vm="53908">
        <v>0</v>
      </c>
      <c r="CI232" s="10" vm="40609">
        <v>0</v>
      </c>
      <c r="CJ232" s="10" vm="34044">
        <v>0</v>
      </c>
      <c r="CK232" s="10" vm="27251">
        <v>27195</v>
      </c>
      <c r="CL232" s="10" vm="20574">
        <v>252</v>
      </c>
      <c r="CM232" s="10" vm="65923">
        <v>167</v>
      </c>
      <c r="CN232" s="10" vm="13774">
        <v>0</v>
      </c>
      <c r="CO232" s="10" vm="7204">
        <v>85</v>
      </c>
      <c r="CP232" s="10" vm="50787">
        <v>0</v>
      </c>
      <c r="CQ232" s="10" vm="40378">
        <v>0</v>
      </c>
      <c r="CR232" s="10" vm="33808">
        <v>0</v>
      </c>
      <c r="CS232" s="10" vm="27018">
        <v>0</v>
      </c>
      <c r="CT232" s="10" vm="20356">
        <v>0</v>
      </c>
      <c r="CU232" s="10" vm="48997">
        <v>0</v>
      </c>
      <c r="CV232" s="10" vm="13571">
        <v>255</v>
      </c>
      <c r="CW232" s="10" vm="6992">
        <v>-255</v>
      </c>
      <c r="CX232" s="10" vm="47416">
        <v>334</v>
      </c>
      <c r="CY232" s="10" vm="40148">
        <v>0</v>
      </c>
      <c r="CZ232" s="10" vm="33575">
        <v>645</v>
      </c>
      <c r="DA232" s="10" vm="26794">
        <v>-311</v>
      </c>
      <c r="DB232" s="81" vm="20135">
        <v>0</v>
      </c>
      <c r="DC232" s="81" vm="45691">
        <v>0</v>
      </c>
      <c r="DD232" s="81" vm="13355">
        <v>0</v>
      </c>
      <c r="DE232" s="81" vm="6827">
        <v>0</v>
      </c>
      <c r="DF232" s="10" vm="43940">
        <v>388</v>
      </c>
      <c r="DG232" s="10" vm="39936">
        <v>0</v>
      </c>
      <c r="DH232" s="10" vm="33350">
        <v>266</v>
      </c>
      <c r="DI232" s="10" vm="26559">
        <v>122</v>
      </c>
      <c r="DJ232" s="10" vm="100621">
        <v>974</v>
      </c>
      <c r="DK232" s="10" vm="55440">
        <v>167</v>
      </c>
      <c r="DL232" s="10" vm="13134">
        <v>1166</v>
      </c>
      <c r="DM232" s="10" vm="6610">
        <v>-359</v>
      </c>
      <c r="DN232" s="10" vm="53690">
        <v>0</v>
      </c>
      <c r="DO232" s="10" vm="39705">
        <v>0</v>
      </c>
      <c r="DP232" s="10" vm="33187">
        <v>0</v>
      </c>
      <c r="DQ232" s="10" vm="26330">
        <v>0</v>
      </c>
      <c r="DR232" s="10" vm="19715">
        <v>0</v>
      </c>
      <c r="DS232" s="10" vm="52223">
        <v>0</v>
      </c>
      <c r="DT232" s="10" vm="12923">
        <v>0</v>
      </c>
      <c r="DU232" s="10" vm="6392">
        <v>0</v>
      </c>
      <c r="DV232" s="10" vm="50570">
        <v>0</v>
      </c>
      <c r="DW232" s="10" vm="39475">
        <v>0</v>
      </c>
      <c r="DX232" s="10" vm="32952">
        <v>0</v>
      </c>
      <c r="DY232" s="10" vm="26107">
        <v>0</v>
      </c>
      <c r="DZ232" s="10" vm="19494">
        <v>0</v>
      </c>
      <c r="EA232" s="10" vm="48775">
        <v>0</v>
      </c>
      <c r="EB232" s="10" vm="12725">
        <v>0</v>
      </c>
      <c r="EC232" s="10" vm="6180">
        <v>0</v>
      </c>
      <c r="ED232" s="10" vm="47199">
        <v>0</v>
      </c>
      <c r="EE232" s="10" vm="39250">
        <v>0</v>
      </c>
      <c r="EF232" s="10" vm="32721">
        <v>0</v>
      </c>
      <c r="EG232" s="10" vm="25880">
        <v>0</v>
      </c>
      <c r="EH232" s="81" vm="19276">
        <v>0</v>
      </c>
      <c r="EI232" s="81" vm="45469">
        <v>0</v>
      </c>
      <c r="EJ232" s="81" vm="12507">
        <v>0</v>
      </c>
      <c r="EK232" s="81" vm="6022">
        <v>0</v>
      </c>
      <c r="EL232" s="10" vm="43722">
        <v>13</v>
      </c>
      <c r="EM232" s="10" vm="39034">
        <v>0</v>
      </c>
      <c r="EN232" s="10" vm="32497">
        <v>2</v>
      </c>
      <c r="EO232" s="10" vm="25651">
        <v>11</v>
      </c>
      <c r="EP232" s="10" vm="19059">
        <v>13</v>
      </c>
      <c r="EQ232" s="10" vm="55221">
        <v>0</v>
      </c>
      <c r="ER232" s="10" vm="12289">
        <v>2</v>
      </c>
      <c r="ES232" s="10" vm="5806">
        <v>11</v>
      </c>
      <c r="ET232" s="10" vm="53473">
        <v>987</v>
      </c>
      <c r="EU232" s="10" vm="38802">
        <v>167</v>
      </c>
      <c r="EV232" s="10" vm="32329">
        <v>1168</v>
      </c>
      <c r="EW232" s="10" vm="25419">
        <v>-348</v>
      </c>
      <c r="EX232" s="10" vm="18863">
        <v>340</v>
      </c>
      <c r="EY232" s="10" vm="52066">
        <v>51</v>
      </c>
      <c r="EZ232" s="10" vm="12073">
        <v>45</v>
      </c>
      <c r="FA232" s="10" vm="5587">
        <v>51</v>
      </c>
      <c r="FB232" s="10" vm="50339">
        <v>60559</v>
      </c>
      <c r="FC232" s="10" vm="38580">
        <v>0</v>
      </c>
      <c r="FD232" s="10" vm="32095">
        <v>60559</v>
      </c>
      <c r="FE232" s="10" vm="25193">
        <v>3350</v>
      </c>
      <c r="FF232" s="10" vm="18642">
        <v>933</v>
      </c>
      <c r="FG232" s="10" vm="48552">
        <v>0</v>
      </c>
      <c r="FH232" s="10" vm="11909">
        <v>-746</v>
      </c>
      <c r="FI232" s="10" vm="5381">
        <v>0</v>
      </c>
      <c r="FJ232" s="10" vm="46974">
        <v>-163</v>
      </c>
      <c r="FK232" s="10" vm="38366">
        <v>-167</v>
      </c>
      <c r="FL232" s="10" vm="31867">
        <v>63766</v>
      </c>
      <c r="FM232" s="10" vm="24956">
        <v>13167</v>
      </c>
      <c r="FN232" s="10" vm="64091">
        <v>909</v>
      </c>
      <c r="FO232" s="10" vm="45248">
        <v>0</v>
      </c>
      <c r="FP232" s="10" vm="11694">
        <v>0</v>
      </c>
      <c r="FQ232" s="10" vm="5165">
        <v>-154</v>
      </c>
      <c r="FR232" s="10" vm="43502">
        <v>0</v>
      </c>
      <c r="FS232" s="10" vm="38135">
        <v>-21</v>
      </c>
      <c r="FT232" s="10" vm="31632">
        <v>13901</v>
      </c>
      <c r="FU232" s="10" vm="24731">
        <v>49865</v>
      </c>
      <c r="FV232" s="10" vm="18260">
        <v>47392</v>
      </c>
      <c r="FW232" s="81" vm="55006">
        <v>0</v>
      </c>
      <c r="FX232" s="81" vm="11481">
        <v>0</v>
      </c>
      <c r="FY232" s="81" vm="4953">
        <v>0</v>
      </c>
      <c r="FZ232" s="81" vm="53256">
        <v>0</v>
      </c>
      <c r="GA232" s="81" vm="37920">
        <v>0</v>
      </c>
      <c r="GB232" s="10" vm="31400">
        <v>0</v>
      </c>
      <c r="GC232" s="10" vm="24502">
        <v>0</v>
      </c>
      <c r="GD232" s="10" vm="18039">
        <v>0</v>
      </c>
      <c r="GE232" s="10" vm="51840">
        <v>187</v>
      </c>
      <c r="GF232" s="10" vm="11263">
        <v>170</v>
      </c>
      <c r="GG232" s="10" vm="4797">
        <v>17</v>
      </c>
      <c r="GH232" s="10" vm="50124">
        <v>0</v>
      </c>
      <c r="GI232" s="10" vm="37698">
        <v>0</v>
      </c>
      <c r="GJ232" s="10" vm="31184">
        <v>0</v>
      </c>
      <c r="GK232" s="10" vm="24275">
        <v>0</v>
      </c>
      <c r="GL232" s="10" vm="17823">
        <v>0</v>
      </c>
      <c r="GM232" s="10" vm="48331">
        <v>0</v>
      </c>
      <c r="GN232" s="10" vm="11047">
        <v>720</v>
      </c>
      <c r="GO232" s="10" vm="4581">
        <v>476</v>
      </c>
      <c r="GP232" s="10" vm="46748">
        <v>244</v>
      </c>
      <c r="GQ232" s="10" vm="37477">
        <v>0</v>
      </c>
      <c r="GR232" s="10" vm="30950">
        <v>0</v>
      </c>
      <c r="GS232" s="10" vm="24051">
        <v>0</v>
      </c>
      <c r="GT232" s="10" vm="17602">
        <v>907</v>
      </c>
      <c r="GU232" s="10" vm="45046">
        <v>646</v>
      </c>
      <c r="GV232" s="10" vm="10843">
        <v>261</v>
      </c>
      <c r="GW232" s="10" vm="4365">
        <v>68</v>
      </c>
      <c r="GX232" s="81" vm="43284">
        <v>690</v>
      </c>
      <c r="GY232" s="10" vm="37252">
        <v>0</v>
      </c>
      <c r="GZ232" s="10" vm="30725">
        <v>0</v>
      </c>
      <c r="HA232" s="10" vm="23821">
        <v>0</v>
      </c>
      <c r="HB232" s="10" vm="17380">
        <v>0</v>
      </c>
      <c r="HC232" s="81" vm="54782">
        <v>3</v>
      </c>
      <c r="HD232" s="81" vm="10625">
        <v>0</v>
      </c>
      <c r="HE232" s="10" vm="4147">
        <v>761</v>
      </c>
      <c r="HF232" s="10" vm="53023">
        <v>867</v>
      </c>
      <c r="HG232" s="10" vm="37036">
        <v>143</v>
      </c>
      <c r="HH232" s="10" vm="30553">
        <v>0</v>
      </c>
      <c r="HI232" s="10" vm="23598">
        <v>0</v>
      </c>
      <c r="HJ232" s="10" vm="17174">
        <v>326</v>
      </c>
      <c r="HK232" s="10" vm="65787">
        <v>0</v>
      </c>
      <c r="HL232" s="10" vm="10408">
        <v>0</v>
      </c>
      <c r="HM232" s="10" vm="3930">
        <v>0</v>
      </c>
      <c r="HN232" s="10" vm="49904">
        <v>394</v>
      </c>
      <c r="HO232" s="10" vm="36813">
        <v>1730</v>
      </c>
      <c r="HP232" s="10" vm="30321">
        <v>56</v>
      </c>
      <c r="HQ232" s="10" vm="23363">
        <v>785</v>
      </c>
      <c r="HR232" s="10" vm="16952">
        <v>841</v>
      </c>
      <c r="HS232" s="10" vm="48172">
        <v>0</v>
      </c>
      <c r="HT232" s="10" vm="10206">
        <v>0</v>
      </c>
      <c r="HU232" s="10" vm="3716">
        <v>0</v>
      </c>
      <c r="HV232" s="10" vm="46527">
        <v>375</v>
      </c>
      <c r="HW232" s="10" vm="36581">
        <v>7</v>
      </c>
      <c r="HX232" s="10" vm="30088">
        <v>0</v>
      </c>
      <c r="HY232" s="10" vm="23130">
        <v>30</v>
      </c>
      <c r="HZ232" s="10" vm="16733">
        <v>1</v>
      </c>
      <c r="IA232" s="10" vm="44821">
        <v>0</v>
      </c>
      <c r="IB232" s="10" vm="9987">
        <v>0</v>
      </c>
      <c r="IC232" s="10" vm="3498">
        <v>413</v>
      </c>
      <c r="ID232" s="10" vm="43062">
        <v>9</v>
      </c>
      <c r="IE232" s="10" vm="36365">
        <v>24</v>
      </c>
      <c r="IF232" s="10" vm="29856">
        <v>0</v>
      </c>
      <c r="IG232" s="10" vm="22907">
        <v>33</v>
      </c>
      <c r="IH232" s="10" vm="16519">
        <v>933</v>
      </c>
      <c r="II232" s="10" vm="54568">
        <v>1045</v>
      </c>
      <c r="IJ232" s="10" vm="63340">
        <v>0</v>
      </c>
      <c r="IK232" s="10" vm="3276">
        <v>11</v>
      </c>
      <c r="IL232" s="10" vm="52804">
        <v>-4</v>
      </c>
      <c r="IM232" s="10" vm="36134">
        <v>-6</v>
      </c>
      <c r="IN232" s="10" vm="29621">
        <v>1269</v>
      </c>
      <c r="IO232" s="81" vm="22733">
        <v>1269</v>
      </c>
      <c r="IP232" s="10" vm="16304">
        <v>0</v>
      </c>
      <c r="IQ232" s="10" vm="51451">
        <v>0</v>
      </c>
      <c r="IR232" s="10" vm="9568">
        <v>0</v>
      </c>
      <c r="IS232" s="81" vm="3057">
        <v>0</v>
      </c>
      <c r="IT232" s="10" vm="49680">
        <v>0</v>
      </c>
    </row>
    <row r="233" spans="1:254" x14ac:dyDescent="0.25">
      <c r="A233" s="8" t="s">
        <v>39</v>
      </c>
      <c r="B233" s="8" t="s">
        <v>142</v>
      </c>
      <c r="C233" s="89">
        <v>44651</v>
      </c>
      <c r="D233" s="76" vm="16098">
        <v>12</v>
      </c>
      <c r="E233" s="10" vm="9351">
        <v>39284</v>
      </c>
      <c r="F233" s="10" vm="65561">
        <v>-24844</v>
      </c>
      <c r="G233" s="10" vm="42834">
        <v>-3772</v>
      </c>
      <c r="H233" s="10" vm="59772">
        <v>10668</v>
      </c>
      <c r="I233" s="10" vm="29384">
        <v>1075</v>
      </c>
      <c r="J233" s="10" vm="63571">
        <v>11743</v>
      </c>
      <c r="K233" s="10" vm="46364">
        <v>0</v>
      </c>
      <c r="L233" s="10" vm="15878">
        <v>0</v>
      </c>
      <c r="M233" s="10" vm="9133">
        <v>0</v>
      </c>
      <c r="N233" s="10" vm="44603">
        <v>50</v>
      </c>
      <c r="O233" s="10" vm="42608">
        <v>-6763</v>
      </c>
      <c r="P233" s="10" vm="35899">
        <v>-463</v>
      </c>
      <c r="Q233" s="10" vm="64456">
        <v>0</v>
      </c>
      <c r="R233" s="10" vm="22508">
        <v>0</v>
      </c>
      <c r="S233" s="10" vm="66338">
        <v>0</v>
      </c>
      <c r="T233" s="10" vm="15661">
        <v>4567</v>
      </c>
      <c r="U233" s="10" vm="8915">
        <v>0</v>
      </c>
      <c r="V233" s="10" vm="54355">
        <v>4567</v>
      </c>
      <c r="W233" s="10" vm="42391">
        <v>0</v>
      </c>
      <c r="X233" s="10" vm="35663">
        <v>891</v>
      </c>
      <c r="Y233" s="10" vm="29077">
        <v>8173</v>
      </c>
      <c r="Z233" s="10" vm="22287">
        <v>0</v>
      </c>
      <c r="AA233" s="10" vm="52583">
        <v>13631</v>
      </c>
      <c r="AB233" s="10" vm="15467">
        <v>30355</v>
      </c>
      <c r="AC233" s="10" vm="8705">
        <v>1472</v>
      </c>
      <c r="AD233" s="10" vm="51238">
        <v>31827</v>
      </c>
      <c r="AE233" s="10" vm="42169">
        <v>236</v>
      </c>
      <c r="AF233" s="10" vm="35428">
        <v>0</v>
      </c>
      <c r="AG233" s="10" vm="28844">
        <v>8</v>
      </c>
      <c r="AH233" s="10" vm="22065">
        <v>0</v>
      </c>
      <c r="AI233" s="10" vm="49450">
        <v>32071</v>
      </c>
      <c r="AJ233" s="10" vm="15272">
        <v>9895</v>
      </c>
      <c r="AK233" s="10" vm="63290">
        <v>1267</v>
      </c>
      <c r="AL233" s="10" vm="47865">
        <v>4153</v>
      </c>
      <c r="AM233" s="10" vm="41946">
        <v>754</v>
      </c>
      <c r="AN233" s="10" vm="35196">
        <v>248</v>
      </c>
      <c r="AO233" s="10" vm="28619">
        <v>498</v>
      </c>
      <c r="AP233" s="10" vm="21845">
        <v>0</v>
      </c>
      <c r="AQ233" s="10" vm="46140">
        <v>6160</v>
      </c>
      <c r="AR233" s="10" vm="15053">
        <v>0</v>
      </c>
      <c r="AS233" s="10" vm="8422">
        <v>0</v>
      </c>
      <c r="AT233" s="10" vm="44378">
        <v>22975</v>
      </c>
      <c r="AU233" s="10" vm="41741">
        <v>9096</v>
      </c>
      <c r="AV233" s="10" vm="34989">
        <v>704</v>
      </c>
      <c r="AW233" s="10" vm="28393">
        <v>368275</v>
      </c>
      <c r="AX233" s="10" vm="100627">
        <v>0</v>
      </c>
      <c r="AY233" s="10" vm="55863">
        <v>13712</v>
      </c>
      <c r="AZ233" s="10" vm="14834">
        <v>-27485</v>
      </c>
      <c r="BA233" s="10" vm="8202">
        <v>0</v>
      </c>
      <c r="BB233" s="10" vm="54126">
        <v>4300</v>
      </c>
      <c r="BC233" s="10" vm="41511">
        <v>0</v>
      </c>
      <c r="BD233" s="10" vm="34882">
        <v>0</v>
      </c>
      <c r="BE233" s="10" vm="28163">
        <v>0</v>
      </c>
      <c r="BF233" s="10" vm="21433">
        <v>0</v>
      </c>
      <c r="BG233" s="10" vm="52502">
        <v>358802</v>
      </c>
      <c r="BH233" s="10" vm="14623">
        <v>2234</v>
      </c>
      <c r="BI233" s="10" vm="7987">
        <v>13465</v>
      </c>
      <c r="BJ233" s="10" vm="51018">
        <v>5543</v>
      </c>
      <c r="BK233" s="10" vm="41280">
        <v>0</v>
      </c>
      <c r="BL233" s="10" vm="34649">
        <v>1286</v>
      </c>
      <c r="BM233" s="10" vm="27933">
        <v>22528</v>
      </c>
      <c r="BN233" s="10" vm="21211">
        <v>0</v>
      </c>
      <c r="BO233" s="10" vm="49225">
        <v>0</v>
      </c>
      <c r="BP233" s="10" vm="14426">
        <v>250</v>
      </c>
      <c r="BQ233" s="10" vm="63156">
        <v>18172</v>
      </c>
      <c r="BR233" s="10" vm="47638">
        <v>18422</v>
      </c>
      <c r="BS233" s="10" vm="41053">
        <v>4106</v>
      </c>
      <c r="BT233" s="10" vm="34416">
        <v>362908</v>
      </c>
      <c r="BU233" s="10" vm="27706">
        <v>179232</v>
      </c>
      <c r="BV233" s="10" vm="20991">
        <v>0</v>
      </c>
      <c r="BW233" s="10" vm="45916">
        <v>67</v>
      </c>
      <c r="BX233" s="10" vm="14210">
        <v>19217</v>
      </c>
      <c r="BY233" s="10" vm="7637">
        <v>0</v>
      </c>
      <c r="BZ233" s="10" vm="44157">
        <v>21400</v>
      </c>
      <c r="CA233" s="10" vm="40844">
        <v>0</v>
      </c>
      <c r="CB233" s="10" vm="64789">
        <v>219916</v>
      </c>
      <c r="CC233" s="10" vm="27479">
        <v>0</v>
      </c>
      <c r="CD233" s="10" vm="20776">
        <v>4499</v>
      </c>
      <c r="CE233" s="10" vm="55663">
        <v>138493</v>
      </c>
      <c r="CF233" s="10" vm="13992">
        <v>63804</v>
      </c>
      <c r="CG233" s="10" vm="7422">
        <v>96085</v>
      </c>
      <c r="CH233" s="10" vm="53905">
        <v>0</v>
      </c>
      <c r="CI233" s="10" vm="40610">
        <v>-21396</v>
      </c>
      <c r="CJ233" s="10" vm="34045">
        <v>0</v>
      </c>
      <c r="CK233" s="10" vm="27255">
        <v>138493</v>
      </c>
      <c r="CL233" s="10" vm="20577">
        <v>2289</v>
      </c>
      <c r="CM233" s="10" vm="52379">
        <v>1957</v>
      </c>
      <c r="CN233" s="10" vm="13776">
        <v>0</v>
      </c>
      <c r="CO233" s="10" vm="7206">
        <v>332</v>
      </c>
      <c r="CP233" s="10" vm="50790">
        <v>526</v>
      </c>
      <c r="CQ233" s="10" vm="40380">
        <v>0</v>
      </c>
      <c r="CR233" s="10" vm="33810">
        <v>313</v>
      </c>
      <c r="CS233" s="10" vm="27021">
        <v>213</v>
      </c>
      <c r="CT233" s="10" vm="20357">
        <v>0</v>
      </c>
      <c r="CU233" s="10" vm="48999">
        <v>0</v>
      </c>
      <c r="CV233" s="10" vm="13576">
        <v>0</v>
      </c>
      <c r="CW233" s="10" vm="6993">
        <v>0</v>
      </c>
      <c r="CX233" s="10" vm="47419">
        <v>0</v>
      </c>
      <c r="CY233" s="10" vm="40150">
        <v>0</v>
      </c>
      <c r="CZ233" s="10" vm="100677">
        <v>0</v>
      </c>
      <c r="DA233" s="10" vm="26797">
        <v>0</v>
      </c>
      <c r="DB233" s="81" vm="20137">
        <v>0</v>
      </c>
      <c r="DC233" s="81" vm="45693">
        <v>0</v>
      </c>
      <c r="DD233" s="81" vm="13357">
        <v>0</v>
      </c>
      <c r="DE233" s="81" vm="6830">
        <v>0</v>
      </c>
      <c r="DF233" s="10" vm="43938">
        <v>487</v>
      </c>
      <c r="DG233" s="10" vm="39937">
        <v>0</v>
      </c>
      <c r="DH233" s="10" vm="33351">
        <v>1505</v>
      </c>
      <c r="DI233" s="10" vm="26563">
        <v>-1018</v>
      </c>
      <c r="DJ233" s="10" vm="19918">
        <v>3302</v>
      </c>
      <c r="DK233" s="10" vm="55442">
        <v>1957</v>
      </c>
      <c r="DL233" s="10" vm="13137">
        <v>1818</v>
      </c>
      <c r="DM233" s="10" vm="6613">
        <v>-473</v>
      </c>
      <c r="DN233" s="10" vm="53688">
        <v>2070</v>
      </c>
      <c r="DO233" s="10" vm="39707">
        <v>1815</v>
      </c>
      <c r="DP233" s="10" vm="33189">
        <v>0</v>
      </c>
      <c r="DQ233" s="10" vm="26333">
        <v>255</v>
      </c>
      <c r="DR233" s="10" vm="19716">
        <v>0</v>
      </c>
      <c r="DS233" s="10" vm="65855">
        <v>0</v>
      </c>
      <c r="DT233" s="10" vm="12927">
        <v>0</v>
      </c>
      <c r="DU233" s="10" vm="6394">
        <v>0</v>
      </c>
      <c r="DV233" s="10" vm="50566">
        <v>0</v>
      </c>
      <c r="DW233" s="10" vm="39478">
        <v>0</v>
      </c>
      <c r="DX233" s="10" vm="32955">
        <v>0</v>
      </c>
      <c r="DY233" s="10" vm="26111">
        <v>0</v>
      </c>
      <c r="DZ233" s="10" vm="19496">
        <v>0</v>
      </c>
      <c r="EA233" s="10" vm="48778">
        <v>0</v>
      </c>
      <c r="EB233" s="10" vm="12729">
        <v>0</v>
      </c>
      <c r="EC233" s="10" vm="6182">
        <v>0</v>
      </c>
      <c r="ED233" s="10" vm="47196">
        <v>0</v>
      </c>
      <c r="EE233" s="10" vm="39251">
        <v>0</v>
      </c>
      <c r="EF233" s="10" vm="32723">
        <v>0</v>
      </c>
      <c r="EG233" s="10" vm="25885">
        <v>0</v>
      </c>
      <c r="EH233" s="81" vm="64118">
        <v>344</v>
      </c>
      <c r="EI233" s="81" vm="45472">
        <v>0</v>
      </c>
      <c r="EJ233" s="81" vm="12511">
        <v>0</v>
      </c>
      <c r="EK233" s="81" vm="6024">
        <v>344</v>
      </c>
      <c r="EL233" s="10" vm="43719">
        <v>1497</v>
      </c>
      <c r="EM233" s="10" vm="39036">
        <v>0</v>
      </c>
      <c r="EN233" s="10" vm="64626">
        <v>51</v>
      </c>
      <c r="EO233" s="10" vm="25654">
        <v>1446</v>
      </c>
      <c r="EP233" s="10" vm="19061">
        <v>3911</v>
      </c>
      <c r="EQ233" s="10" vm="55224">
        <v>1815</v>
      </c>
      <c r="ER233" s="10" vm="12292">
        <v>51</v>
      </c>
      <c r="ES233" s="10" vm="5809">
        <v>2045</v>
      </c>
      <c r="ET233" s="10" vm="53470">
        <v>7213</v>
      </c>
      <c r="EU233" s="10" vm="38805">
        <v>3772</v>
      </c>
      <c r="EV233" s="10" vm="32332">
        <v>1869</v>
      </c>
      <c r="EW233" s="10" vm="25423">
        <v>1572</v>
      </c>
      <c r="EX233" s="10" vm="18866">
        <v>1403</v>
      </c>
      <c r="EY233" s="10" vm="52068">
        <v>190</v>
      </c>
      <c r="EZ233" s="10" vm="12075">
        <v>1403</v>
      </c>
      <c r="FA233" s="10" vm="5590">
        <v>190</v>
      </c>
      <c r="FB233" s="10" vm="50338">
        <v>370869</v>
      </c>
      <c r="FC233" s="10" vm="38582">
        <v>0</v>
      </c>
      <c r="FD233" s="10" vm="32097">
        <v>370869</v>
      </c>
      <c r="FE233" s="10" vm="25195">
        <v>43147</v>
      </c>
      <c r="FF233" s="10" vm="18646">
        <v>4803</v>
      </c>
      <c r="FG233" s="10" vm="48555">
        <v>0</v>
      </c>
      <c r="FH233" s="10" vm="11914">
        <v>-10135</v>
      </c>
      <c r="FI233" s="10" vm="5384">
        <v>0</v>
      </c>
      <c r="FJ233" s="10" vm="46973">
        <v>0</v>
      </c>
      <c r="FK233" s="10" vm="38368">
        <v>0</v>
      </c>
      <c r="FL233" s="10" vm="31869">
        <v>408684</v>
      </c>
      <c r="FM233" s="10" vm="24959">
        <v>34703</v>
      </c>
      <c r="FN233" s="10" vm="18427">
        <v>6160</v>
      </c>
      <c r="FO233" s="10" vm="45251">
        <v>0</v>
      </c>
      <c r="FP233" s="10" vm="11696">
        <v>0</v>
      </c>
      <c r="FQ233" s="10" vm="5168">
        <v>-454</v>
      </c>
      <c r="FR233" s="10" vm="43501">
        <v>0</v>
      </c>
      <c r="FS233" s="10" vm="38136">
        <v>0</v>
      </c>
      <c r="FT233" s="10" vm="31635">
        <v>40409</v>
      </c>
      <c r="FU233" s="10" vm="24735">
        <v>368275</v>
      </c>
      <c r="FV233" s="10" vm="18263">
        <v>336166</v>
      </c>
      <c r="FW233" s="81" vm="55008">
        <v>4635</v>
      </c>
      <c r="FX233" s="81" vm="11484">
        <v>128</v>
      </c>
      <c r="FY233" s="81" vm="4954">
        <v>0</v>
      </c>
      <c r="FZ233" s="81" vm="53255">
        <v>-463</v>
      </c>
      <c r="GA233" s="81" vm="37922">
        <v>4300</v>
      </c>
      <c r="GB233" s="10" vm="31403">
        <v>840</v>
      </c>
      <c r="GC233" s="10" vm="24506">
        <v>536</v>
      </c>
      <c r="GD233" s="10" vm="18041">
        <v>304</v>
      </c>
      <c r="GE233" s="10" vm="51843">
        <v>2826</v>
      </c>
      <c r="GF233" s="10" vm="11265">
        <v>485</v>
      </c>
      <c r="GG233" s="10" vm="4799">
        <v>2341</v>
      </c>
      <c r="GH233" s="10" vm="50121">
        <v>0</v>
      </c>
      <c r="GI233" s="10" vm="37701">
        <v>0</v>
      </c>
      <c r="GJ233" s="10" vm="31187">
        <v>0</v>
      </c>
      <c r="GK233" s="10" vm="24279">
        <v>0</v>
      </c>
      <c r="GL233" s="10" vm="17825">
        <v>0</v>
      </c>
      <c r="GM233" s="10" vm="48333">
        <v>0</v>
      </c>
      <c r="GN233" s="10" vm="11049">
        <v>0</v>
      </c>
      <c r="GO233" s="10" vm="4583">
        <v>0</v>
      </c>
      <c r="GP233" s="10" vm="46745">
        <v>0</v>
      </c>
      <c r="GQ233" s="10" vm="37479">
        <v>386</v>
      </c>
      <c r="GR233" s="10" vm="30953">
        <v>1956</v>
      </c>
      <c r="GS233" s="10" vm="24054">
        <v>-1570</v>
      </c>
      <c r="GT233" s="10" vm="17603">
        <v>4052</v>
      </c>
      <c r="GU233" s="10" vm="45048">
        <v>2977</v>
      </c>
      <c r="GV233" s="10" vm="10845">
        <v>1075</v>
      </c>
      <c r="GW233" s="10" vm="4367">
        <v>0</v>
      </c>
      <c r="GX233" s="81" vm="43281">
        <v>0</v>
      </c>
      <c r="GY233" s="10" vm="37255">
        <v>0</v>
      </c>
      <c r="GZ233" s="10" vm="100655">
        <v>0</v>
      </c>
      <c r="HA233" s="10" vm="23826">
        <v>0</v>
      </c>
      <c r="HB233" s="10" vm="17384">
        <v>0</v>
      </c>
      <c r="HC233" s="81" vm="54785">
        <v>0</v>
      </c>
      <c r="HD233" s="81" vm="10627">
        <v>1286</v>
      </c>
      <c r="HE233" s="10" vm="4149">
        <v>1286</v>
      </c>
      <c r="HF233" s="10" vm="53020">
        <v>7204</v>
      </c>
      <c r="HG233" s="10" vm="37034">
        <v>1556</v>
      </c>
      <c r="HH233" s="10" vm="30556">
        <v>0</v>
      </c>
      <c r="HI233" s="10" vm="23601">
        <v>0</v>
      </c>
      <c r="HJ233" s="10" vm="17175">
        <v>7776</v>
      </c>
      <c r="HK233" s="10" vm="51620">
        <v>103</v>
      </c>
      <c r="HL233" s="10" vm="10410">
        <v>0</v>
      </c>
      <c r="HM233" s="10" vm="3932">
        <v>0</v>
      </c>
      <c r="HN233" s="10" vm="49903">
        <v>1532</v>
      </c>
      <c r="HO233" s="10" vm="36812">
        <v>18171</v>
      </c>
      <c r="HP233" s="10" vm="30323">
        <v>0</v>
      </c>
      <c r="HQ233" s="10" vm="23369">
        <v>0</v>
      </c>
      <c r="HR233" s="10" vm="16956">
        <v>0</v>
      </c>
      <c r="HS233" s="10" vm="48175">
        <v>0</v>
      </c>
      <c r="HT233" s="10" vm="10208">
        <v>4499</v>
      </c>
      <c r="HU233" s="10" vm="3718">
        <v>4499</v>
      </c>
      <c r="HV233" s="10" vm="46526">
        <v>7038</v>
      </c>
      <c r="HW233" s="10" vm="36580">
        <v>218</v>
      </c>
      <c r="HX233" s="10" vm="30087">
        <v>0</v>
      </c>
      <c r="HY233" s="10" vm="23135">
        <v>0</v>
      </c>
      <c r="HZ233" s="10" vm="16738">
        <v>0</v>
      </c>
      <c r="IA233" s="10" vm="44824">
        <v>15</v>
      </c>
      <c r="IB233" s="10" vm="9989">
        <v>-508</v>
      </c>
      <c r="IC233" s="10" vm="3500">
        <v>6763</v>
      </c>
      <c r="ID233" s="10" vm="43061">
        <v>34</v>
      </c>
      <c r="IE233" s="10" vm="36363">
        <v>13</v>
      </c>
      <c r="IF233" s="10" vm="29854">
        <v>0</v>
      </c>
      <c r="IG233" s="10" vm="22909">
        <v>47</v>
      </c>
      <c r="IH233" s="10" vm="16521">
        <v>4803</v>
      </c>
      <c r="II233" s="10" vm="54570">
        <v>6879</v>
      </c>
      <c r="IJ233" s="10" vm="9771">
        <v>0</v>
      </c>
      <c r="IK233" s="10" vm="3278">
        <v>134</v>
      </c>
      <c r="IL233" s="10" vm="52803">
        <v>-59</v>
      </c>
      <c r="IM233" s="10" vm="36133">
        <v>0</v>
      </c>
      <c r="IN233" s="10" vm="29620">
        <v>5164</v>
      </c>
      <c r="IO233" s="81" vm="22737">
        <v>5327</v>
      </c>
      <c r="IP233" s="10" vm="16306">
        <v>0</v>
      </c>
      <c r="IQ233" s="10" vm="51454">
        <v>0</v>
      </c>
      <c r="IR233" s="10" vm="9570">
        <v>0</v>
      </c>
      <c r="IS233" s="81" vm="3059">
        <v>27</v>
      </c>
      <c r="IT233" s="10" vm="49677">
        <v>40</v>
      </c>
    </row>
    <row r="234" spans="1:254" x14ac:dyDescent="0.25">
      <c r="A234" s="8" t="s">
        <v>263</v>
      </c>
      <c r="B234" s="8" t="s">
        <v>264</v>
      </c>
      <c r="C234" s="89">
        <v>44651</v>
      </c>
      <c r="D234" s="76" vm="16096">
        <v>12</v>
      </c>
      <c r="E234" s="10" vm="9349">
        <v>15971</v>
      </c>
      <c r="F234" s="10" vm="47963">
        <v>-13479</v>
      </c>
      <c r="G234" s="10" vm="42836">
        <v>0</v>
      </c>
      <c r="H234" s="10" vm="59774">
        <v>2492</v>
      </c>
      <c r="I234" s="10" vm="29386">
        <v>153</v>
      </c>
      <c r="J234" s="10" vm="63568">
        <v>2645</v>
      </c>
      <c r="K234" s="10" vm="46362">
        <v>0</v>
      </c>
      <c r="L234" s="10" vm="15876">
        <v>0</v>
      </c>
      <c r="M234" s="10" vm="9131">
        <v>0</v>
      </c>
      <c r="N234" s="10" vm="44608">
        <v>1</v>
      </c>
      <c r="O234" s="10" vm="42610">
        <v>-261</v>
      </c>
      <c r="P234" s="10" vm="35901">
        <v>0</v>
      </c>
      <c r="Q234" s="10" vm="64457">
        <v>0</v>
      </c>
      <c r="R234" s="10" vm="22506">
        <v>0</v>
      </c>
      <c r="S234" s="10" vm="56061">
        <v>0</v>
      </c>
      <c r="T234" s="10" vm="15660">
        <v>2385</v>
      </c>
      <c r="U234" s="10" vm="8914">
        <v>0</v>
      </c>
      <c r="V234" s="10" vm="54361">
        <v>2385</v>
      </c>
      <c r="W234" s="10" vm="42394">
        <v>0</v>
      </c>
      <c r="X234" s="10" vm="35665">
        <v>1570</v>
      </c>
      <c r="Y234" s="10" vm="29079">
        <v>0</v>
      </c>
      <c r="Z234" s="10" vm="22286">
        <v>0</v>
      </c>
      <c r="AA234" s="10" vm="66160">
        <v>3955</v>
      </c>
      <c r="AB234" s="10" vm="15466">
        <v>12121</v>
      </c>
      <c r="AC234" s="10" vm="8704">
        <v>2416</v>
      </c>
      <c r="AD234" s="10" vm="51241">
        <v>14537</v>
      </c>
      <c r="AE234" s="10" vm="42172">
        <v>541</v>
      </c>
      <c r="AF234" s="10" vm="35430">
        <v>0</v>
      </c>
      <c r="AG234" s="10" vm="28846">
        <v>0</v>
      </c>
      <c r="AH234" s="10" vm="22064">
        <v>0</v>
      </c>
      <c r="AI234" s="10" vm="49449">
        <v>15078</v>
      </c>
      <c r="AJ234" s="10" vm="15271">
        <v>2087</v>
      </c>
      <c r="AK234" s="10" vm="63288">
        <v>3197</v>
      </c>
      <c r="AL234" s="10" vm="47867">
        <v>3937</v>
      </c>
      <c r="AM234" s="10" vm="41947">
        <v>798</v>
      </c>
      <c r="AN234" s="10" vm="35198">
        <v>0</v>
      </c>
      <c r="AO234" s="10" vm="28621">
        <v>27</v>
      </c>
      <c r="AP234" s="10" vm="100630">
        <v>0</v>
      </c>
      <c r="AQ234" s="10" vm="46139">
        <v>2211</v>
      </c>
      <c r="AR234" s="10" vm="15052">
        <v>0</v>
      </c>
      <c r="AS234" s="10" vm="8421">
        <v>0</v>
      </c>
      <c r="AT234" s="10" vm="44381">
        <v>12257</v>
      </c>
      <c r="AU234" s="10" vm="41744">
        <v>2821</v>
      </c>
      <c r="AV234" s="10" vm="64937">
        <v>236</v>
      </c>
      <c r="AW234" s="10" vm="28395">
        <v>49426</v>
      </c>
      <c r="AX234" s="10" vm="21637">
        <v>0</v>
      </c>
      <c r="AY234" s="10" vm="100772">
        <v>2688</v>
      </c>
      <c r="AZ234" s="10" vm="14833">
        <v>0</v>
      </c>
      <c r="BA234" s="10" vm="8200">
        <v>0</v>
      </c>
      <c r="BB234" s="10" vm="54128">
        <v>0</v>
      </c>
      <c r="BC234" s="10" vm="41513">
        <v>0</v>
      </c>
      <c r="BD234" s="10" vm="34884">
        <v>0</v>
      </c>
      <c r="BE234" s="10" vm="28165">
        <v>0</v>
      </c>
      <c r="BF234" s="10" vm="21430">
        <v>0</v>
      </c>
      <c r="BG234" s="10" vm="66020">
        <v>52114</v>
      </c>
      <c r="BH234" s="10" vm="14622">
        <v>0</v>
      </c>
      <c r="BI234" s="10" vm="7985">
        <v>1333</v>
      </c>
      <c r="BJ234" s="10" vm="51022">
        <v>8020</v>
      </c>
      <c r="BK234" s="10" vm="41282">
        <v>0</v>
      </c>
      <c r="BL234" s="10" vm="34651">
        <v>669</v>
      </c>
      <c r="BM234" s="10" vm="27935">
        <v>10022</v>
      </c>
      <c r="BN234" s="10" vm="21208">
        <v>0</v>
      </c>
      <c r="BO234" s="10" vm="49224">
        <v>0</v>
      </c>
      <c r="BP234" s="10" vm="14425">
        <v>519</v>
      </c>
      <c r="BQ234" s="10" vm="7788">
        <v>3995</v>
      </c>
      <c r="BR234" s="10" vm="47644">
        <v>4514</v>
      </c>
      <c r="BS234" s="10" vm="41055">
        <v>5508</v>
      </c>
      <c r="BT234" s="10" vm="34418">
        <v>57622</v>
      </c>
      <c r="BU234" s="10" vm="27708">
        <v>1865</v>
      </c>
      <c r="BV234" s="10" vm="20988">
        <v>0</v>
      </c>
      <c r="BW234" s="10" vm="45915">
        <v>0</v>
      </c>
      <c r="BX234" s="10" vm="14209">
        <v>13002</v>
      </c>
      <c r="BY234" s="10" vm="7635">
        <v>0</v>
      </c>
      <c r="BZ234" s="10" vm="44162">
        <v>0</v>
      </c>
      <c r="CA234" s="10" vm="40846">
        <v>0</v>
      </c>
      <c r="CB234" s="10" vm="34205">
        <v>14867</v>
      </c>
      <c r="CC234" s="10" vm="27481">
        <v>5453</v>
      </c>
      <c r="CD234" s="10" vm="20774">
        <v>0</v>
      </c>
      <c r="CE234" s="10" vm="55662">
        <v>37302</v>
      </c>
      <c r="CF234" s="10" vm="13991">
        <v>37302</v>
      </c>
      <c r="CG234" s="10" vm="7420">
        <v>0</v>
      </c>
      <c r="CH234" s="10" vm="53910">
        <v>0</v>
      </c>
      <c r="CI234" s="10" vm="40612">
        <v>0</v>
      </c>
      <c r="CJ234" s="10" vm="34047">
        <v>0</v>
      </c>
      <c r="CK234" s="10" vm="27257">
        <v>37302</v>
      </c>
      <c r="CL234" s="10" vm="20576">
        <v>0</v>
      </c>
      <c r="CM234" s="10" vm="52378">
        <v>0</v>
      </c>
      <c r="CN234" s="10" vm="13775">
        <v>0</v>
      </c>
      <c r="CO234" s="10" vm="7205">
        <v>0</v>
      </c>
      <c r="CP234" s="10" vm="50793">
        <v>0</v>
      </c>
      <c r="CQ234" s="10" vm="40382">
        <v>0</v>
      </c>
      <c r="CR234" s="10" vm="33812">
        <v>0</v>
      </c>
      <c r="CS234" s="10" vm="27023">
        <v>0</v>
      </c>
      <c r="CT234" s="10" vm="20355">
        <v>0</v>
      </c>
      <c r="CU234" s="10" vm="48998">
        <v>0</v>
      </c>
      <c r="CV234" s="10" vm="13575">
        <v>0</v>
      </c>
      <c r="CW234" s="10" vm="63079">
        <v>0</v>
      </c>
      <c r="CX234" s="10" vm="47422">
        <v>0</v>
      </c>
      <c r="CY234" s="10" vm="40152">
        <v>0</v>
      </c>
      <c r="CZ234" s="10" vm="33578">
        <v>0</v>
      </c>
      <c r="DA234" s="10" vm="26799">
        <v>0</v>
      </c>
      <c r="DB234" s="81" vm="20136">
        <v>0</v>
      </c>
      <c r="DC234" s="81" vm="45692">
        <v>0</v>
      </c>
      <c r="DD234" s="81" vm="13356">
        <v>0</v>
      </c>
      <c r="DE234" s="81" vm="6828">
        <v>0</v>
      </c>
      <c r="DF234" s="10" vm="43941">
        <v>748</v>
      </c>
      <c r="DG234" s="10" vm="39939">
        <v>0</v>
      </c>
      <c r="DH234" s="10" vm="64710">
        <v>1195</v>
      </c>
      <c r="DI234" s="10" vm="26565">
        <v>-447</v>
      </c>
      <c r="DJ234" s="10" vm="19917">
        <v>748</v>
      </c>
      <c r="DK234" s="10" vm="55441">
        <v>0</v>
      </c>
      <c r="DL234" s="10" vm="13136">
        <v>1195</v>
      </c>
      <c r="DM234" s="10" vm="6611">
        <v>-447</v>
      </c>
      <c r="DN234" s="10" vm="53691">
        <v>0</v>
      </c>
      <c r="DO234" s="10" vm="39709">
        <v>0</v>
      </c>
      <c r="DP234" s="10" vm="33191">
        <v>0</v>
      </c>
      <c r="DQ234" s="10" vm="26335">
        <v>0</v>
      </c>
      <c r="DR234" s="10" vm="19713">
        <v>0</v>
      </c>
      <c r="DS234" s="10" vm="52224">
        <v>0</v>
      </c>
      <c r="DT234" s="10" vm="63869">
        <v>0</v>
      </c>
      <c r="DU234" s="10" vm="6393">
        <v>0</v>
      </c>
      <c r="DV234" s="10" vm="50571">
        <v>0</v>
      </c>
      <c r="DW234" s="10" vm="39479">
        <v>0</v>
      </c>
      <c r="DX234" s="10" vm="32956">
        <v>0</v>
      </c>
      <c r="DY234" s="10" vm="26112">
        <v>0</v>
      </c>
      <c r="DZ234" s="10" vm="19492">
        <v>0</v>
      </c>
      <c r="EA234" s="10" vm="48776">
        <v>0</v>
      </c>
      <c r="EB234" s="10" vm="12727">
        <v>0</v>
      </c>
      <c r="EC234" s="10" vm="6181">
        <v>0</v>
      </c>
      <c r="ED234" s="10" vm="47200">
        <v>0</v>
      </c>
      <c r="EE234" s="10" vm="39252">
        <v>0</v>
      </c>
      <c r="EF234" s="10" vm="32724">
        <v>0</v>
      </c>
      <c r="EG234" s="10" vm="25886">
        <v>0</v>
      </c>
      <c r="EH234" s="81" vm="19277">
        <v>0</v>
      </c>
      <c r="EI234" s="81" vm="45470">
        <v>0</v>
      </c>
      <c r="EJ234" s="81" vm="12509">
        <v>0</v>
      </c>
      <c r="EK234" s="81" vm="6023">
        <v>0</v>
      </c>
      <c r="EL234" s="10" vm="43723">
        <v>145</v>
      </c>
      <c r="EM234" s="10" vm="39037">
        <v>0</v>
      </c>
      <c r="EN234" s="10" vm="32498">
        <v>27</v>
      </c>
      <c r="EO234" s="10" vm="25655">
        <v>118</v>
      </c>
      <c r="EP234" s="10" vm="19057">
        <v>145</v>
      </c>
      <c r="EQ234" s="10" vm="55222">
        <v>0</v>
      </c>
      <c r="ER234" s="10" vm="12290">
        <v>27</v>
      </c>
      <c r="ES234" s="10" vm="5807">
        <v>118</v>
      </c>
      <c r="ET234" s="10" vm="53474">
        <v>893</v>
      </c>
      <c r="EU234" s="10" vm="38807">
        <v>0</v>
      </c>
      <c r="EV234" s="10" vm="32334">
        <v>1222</v>
      </c>
      <c r="EW234" s="10" vm="25425">
        <v>-329</v>
      </c>
      <c r="EX234" s="10" vm="18865">
        <v>451</v>
      </c>
      <c r="EY234" s="10" vm="52067">
        <v>137</v>
      </c>
      <c r="EZ234" s="10" vm="63844">
        <v>212</v>
      </c>
      <c r="FA234" s="10" vm="5588">
        <v>137</v>
      </c>
      <c r="FB234" s="10" vm="50340">
        <v>63689</v>
      </c>
      <c r="FC234" s="10" vm="38583">
        <v>0</v>
      </c>
      <c r="FD234" s="10" vm="32098">
        <v>63689</v>
      </c>
      <c r="FE234" s="10" vm="25196">
        <v>820</v>
      </c>
      <c r="FF234" s="10" vm="18644">
        <v>6376</v>
      </c>
      <c r="FG234" s="10" vm="48553">
        <v>0</v>
      </c>
      <c r="FH234" s="10" vm="11913">
        <v>-246</v>
      </c>
      <c r="FI234" s="10" vm="5382">
        <v>0</v>
      </c>
      <c r="FJ234" s="10" vm="46975">
        <v>0</v>
      </c>
      <c r="FK234" s="10" vm="38369">
        <v>0</v>
      </c>
      <c r="FL234" s="10" vm="31870">
        <v>70639</v>
      </c>
      <c r="FM234" s="10" vm="24960">
        <v>19163</v>
      </c>
      <c r="FN234" s="10" vm="18425">
        <v>2211</v>
      </c>
      <c r="FO234" s="10" vm="45249">
        <v>0</v>
      </c>
      <c r="FP234" s="10" vm="11695">
        <v>0</v>
      </c>
      <c r="FQ234" s="10" vm="5166">
        <v>-161</v>
      </c>
      <c r="FR234" s="10" vm="43503">
        <v>0</v>
      </c>
      <c r="FS234" s="10" vm="38138">
        <v>0</v>
      </c>
      <c r="FT234" s="10" vm="31637">
        <v>21213</v>
      </c>
      <c r="FU234" s="10" vm="24737">
        <v>49426</v>
      </c>
      <c r="FV234" s="10" vm="18262">
        <v>44526</v>
      </c>
      <c r="FW234" s="81" vm="55007">
        <v>0</v>
      </c>
      <c r="FX234" s="81" vm="11483">
        <v>0</v>
      </c>
      <c r="FY234" s="81" vm="100545">
        <v>0</v>
      </c>
      <c r="FZ234" s="81" vm="53257">
        <v>0</v>
      </c>
      <c r="GA234" s="81" vm="37923">
        <v>0</v>
      </c>
      <c r="GB234" s="10" vm="31404">
        <v>0</v>
      </c>
      <c r="GC234" s="10" vm="24507">
        <v>0</v>
      </c>
      <c r="GD234" s="10" vm="18037">
        <v>0</v>
      </c>
      <c r="GE234" s="10" vm="51841">
        <v>238</v>
      </c>
      <c r="GF234" s="10" vm="11264">
        <v>40</v>
      </c>
      <c r="GG234" s="10" vm="4798">
        <v>198</v>
      </c>
      <c r="GH234" s="10" vm="50125">
        <v>0</v>
      </c>
      <c r="GI234" s="10" vm="37703">
        <v>0</v>
      </c>
      <c r="GJ234" s="10" vm="31189">
        <v>0</v>
      </c>
      <c r="GK234" s="10" vm="24281">
        <v>0</v>
      </c>
      <c r="GL234" s="10" vm="17822">
        <v>0</v>
      </c>
      <c r="GM234" s="10" vm="48332">
        <v>0</v>
      </c>
      <c r="GN234" s="10" vm="11048">
        <v>0</v>
      </c>
      <c r="GO234" s="10" vm="4582">
        <v>0</v>
      </c>
      <c r="GP234" s="10" vm="46749">
        <v>0</v>
      </c>
      <c r="GQ234" s="10" vm="37481">
        <v>0</v>
      </c>
      <c r="GR234" s="10" vm="30955">
        <v>45</v>
      </c>
      <c r="GS234" s="10" vm="24056">
        <v>-45</v>
      </c>
      <c r="GT234" s="10" vm="17600">
        <v>238</v>
      </c>
      <c r="GU234" s="10" vm="45047">
        <v>85</v>
      </c>
      <c r="GV234" s="10" vm="10844">
        <v>153</v>
      </c>
      <c r="GW234" s="10" vm="4366">
        <v>669</v>
      </c>
      <c r="GX234" s="81" vm="43285">
        <v>0</v>
      </c>
      <c r="GY234" s="10" vm="37256">
        <v>0</v>
      </c>
      <c r="GZ234" s="10" vm="30728">
        <v>0</v>
      </c>
      <c r="HA234" s="10" vm="23827">
        <v>0</v>
      </c>
      <c r="HB234" s="10" vm="17381">
        <v>0</v>
      </c>
      <c r="HC234" s="81" vm="54783">
        <v>0</v>
      </c>
      <c r="HD234" s="81" vm="10626">
        <v>0</v>
      </c>
      <c r="HE234" s="10" vm="4148">
        <v>669</v>
      </c>
      <c r="HF234" s="10" vm="53024">
        <v>189</v>
      </c>
      <c r="HG234" s="10" vm="37037">
        <v>823</v>
      </c>
      <c r="HH234" s="10" vm="30558">
        <v>106</v>
      </c>
      <c r="HI234" s="10" vm="23603">
        <v>0</v>
      </c>
      <c r="HJ234" s="10" vm="17173">
        <v>2774</v>
      </c>
      <c r="HK234" s="10" vm="51619">
        <v>0</v>
      </c>
      <c r="HL234" s="10" vm="10409">
        <v>0</v>
      </c>
      <c r="HM234" s="10" vm="3931">
        <v>0</v>
      </c>
      <c r="HN234" s="10" vm="49905">
        <v>103</v>
      </c>
      <c r="HO234" s="10" vm="36814">
        <v>3995</v>
      </c>
      <c r="HP234" s="10" vm="30324">
        <v>0</v>
      </c>
      <c r="HQ234" s="10" vm="23370">
        <v>0</v>
      </c>
      <c r="HR234" s="10" vm="16954">
        <v>0</v>
      </c>
      <c r="HS234" s="10" vm="48173">
        <v>0</v>
      </c>
      <c r="HT234" s="10" vm="10207">
        <v>0</v>
      </c>
      <c r="HU234" s="10" vm="3717">
        <v>0</v>
      </c>
      <c r="HV234" s="10" vm="65393">
        <v>112</v>
      </c>
      <c r="HW234" s="10" vm="36582">
        <v>15</v>
      </c>
      <c r="HX234" s="10" vm="30089">
        <v>0</v>
      </c>
      <c r="HY234" s="10" vm="23136">
        <v>134</v>
      </c>
      <c r="HZ234" s="10" vm="16736">
        <v>0</v>
      </c>
      <c r="IA234" s="10" vm="44822">
        <v>0</v>
      </c>
      <c r="IB234" s="10" vm="9988">
        <v>0</v>
      </c>
      <c r="IC234" s="10" vm="3499">
        <v>261</v>
      </c>
      <c r="ID234" s="10" vm="43063">
        <v>0</v>
      </c>
      <c r="IE234" s="10" vm="36366">
        <v>0</v>
      </c>
      <c r="IF234" s="10" vm="29857">
        <v>0</v>
      </c>
      <c r="IG234" s="10" vm="22911">
        <v>0</v>
      </c>
      <c r="IH234" s="10" vm="16520">
        <v>6376</v>
      </c>
      <c r="II234" s="10" vm="54569">
        <v>2333</v>
      </c>
      <c r="IJ234" s="10" vm="9770">
        <v>0</v>
      </c>
      <c r="IK234" s="10" vm="3277">
        <v>7</v>
      </c>
      <c r="IL234" s="10" vm="52805">
        <v>-5</v>
      </c>
      <c r="IM234" s="10" vm="36135">
        <v>1</v>
      </c>
      <c r="IN234" s="10" vm="29622">
        <v>2622</v>
      </c>
      <c r="IO234" s="81" vm="22738">
        <v>2622</v>
      </c>
      <c r="IP234" s="10" vm="16301">
        <v>0</v>
      </c>
      <c r="IQ234" s="10" vm="51452">
        <v>0</v>
      </c>
      <c r="IR234" s="10" vm="9569">
        <v>0</v>
      </c>
      <c r="IS234" s="81" vm="3058">
        <v>0</v>
      </c>
      <c r="IT234" s="10" vm="49681">
        <v>0</v>
      </c>
    </row>
    <row r="235" spans="1:254" x14ac:dyDescent="0.25">
      <c r="A235" s="8" t="s">
        <v>257</v>
      </c>
      <c r="B235" s="8" t="s">
        <v>258</v>
      </c>
      <c r="C235" s="89">
        <v>44651</v>
      </c>
      <c r="D235" s="76" vm="16099">
        <v>12</v>
      </c>
      <c r="E235" s="10" vm="9352">
        <v>34136</v>
      </c>
      <c r="F235" s="10" vm="47961">
        <v>-27139</v>
      </c>
      <c r="G235" s="10" vm="42835">
        <v>0</v>
      </c>
      <c r="H235" s="10" vm="59773">
        <v>6997</v>
      </c>
      <c r="I235" s="10" vm="29385">
        <v>452</v>
      </c>
      <c r="J235" s="10" vm="63572">
        <v>7449</v>
      </c>
      <c r="K235" s="10" vm="46365">
        <v>0</v>
      </c>
      <c r="L235" s="10" vm="15879">
        <v>0</v>
      </c>
      <c r="M235" s="10" vm="9134">
        <v>0</v>
      </c>
      <c r="N235" s="10" vm="44604">
        <v>3</v>
      </c>
      <c r="O235" s="10" vm="42609">
        <v>-2805</v>
      </c>
      <c r="P235" s="10" vm="35900">
        <v>0</v>
      </c>
      <c r="Q235" s="10" vm="100648">
        <v>511</v>
      </c>
      <c r="R235" s="10" vm="22509">
        <v>0</v>
      </c>
      <c r="S235" s="10" vm="66339">
        <v>0</v>
      </c>
      <c r="T235" s="10" vm="15662">
        <v>5158</v>
      </c>
      <c r="U235" s="10" vm="8916">
        <v>-28</v>
      </c>
      <c r="V235" s="10" vm="54358">
        <v>5130</v>
      </c>
      <c r="W235" s="10" vm="42392">
        <v>0</v>
      </c>
      <c r="X235" s="10" vm="35664">
        <v>11803</v>
      </c>
      <c r="Y235" s="10" vm="29078">
        <v>0</v>
      </c>
      <c r="Z235" s="10" vm="22288">
        <v>0</v>
      </c>
      <c r="AA235" s="10" vm="66161">
        <v>16933</v>
      </c>
      <c r="AB235" s="10" vm="63956">
        <v>29927</v>
      </c>
      <c r="AC235" s="10" vm="8706">
        <v>640</v>
      </c>
      <c r="AD235" s="10" vm="51239">
        <v>30567</v>
      </c>
      <c r="AE235" s="10" vm="42170">
        <v>135</v>
      </c>
      <c r="AF235" s="10" vm="35429">
        <v>0</v>
      </c>
      <c r="AG235" s="10" vm="28845">
        <v>0</v>
      </c>
      <c r="AH235" s="10" vm="22066">
        <v>0</v>
      </c>
      <c r="AI235" s="10" vm="49451">
        <v>30702</v>
      </c>
      <c r="AJ235" s="10" vm="15273">
        <v>5698</v>
      </c>
      <c r="AK235" s="10" vm="63291">
        <v>1296</v>
      </c>
      <c r="AL235" s="10" vm="47866">
        <v>6110</v>
      </c>
      <c r="AM235" s="10" vm="65179">
        <v>1540</v>
      </c>
      <c r="AN235" s="10" vm="35197">
        <v>4924</v>
      </c>
      <c r="AO235" s="10" vm="28620">
        <v>149</v>
      </c>
      <c r="AP235" s="10" vm="21846">
        <v>0</v>
      </c>
      <c r="AQ235" s="10" vm="46141">
        <v>3472</v>
      </c>
      <c r="AR235" s="10" vm="15054">
        <v>0</v>
      </c>
      <c r="AS235" s="10" vm="8423">
        <v>0</v>
      </c>
      <c r="AT235" s="10" vm="44379">
        <v>23189</v>
      </c>
      <c r="AU235" s="10" vm="41742">
        <v>7513</v>
      </c>
      <c r="AV235" s="10" vm="64936">
        <v>607</v>
      </c>
      <c r="AW235" s="10" vm="28394">
        <v>135798</v>
      </c>
      <c r="AX235" s="10" vm="21638">
        <v>0</v>
      </c>
      <c r="AY235" s="10" vm="55864">
        <v>3421</v>
      </c>
      <c r="AZ235" s="10" vm="14835">
        <v>0</v>
      </c>
      <c r="BA235" s="10" vm="8203">
        <v>0</v>
      </c>
      <c r="BB235" s="10" vm="54127">
        <v>0</v>
      </c>
      <c r="BC235" s="10" vm="41512">
        <v>0</v>
      </c>
      <c r="BD235" s="10" vm="34883">
        <v>0</v>
      </c>
      <c r="BE235" s="10" vm="28164">
        <v>0</v>
      </c>
      <c r="BF235" s="10" vm="21434">
        <v>0</v>
      </c>
      <c r="BG235" s="10" vm="52503">
        <v>139219</v>
      </c>
      <c r="BH235" s="10" vm="14624">
        <v>808</v>
      </c>
      <c r="BI235" s="10" vm="7988">
        <v>2613</v>
      </c>
      <c r="BJ235" s="10" vm="51021">
        <v>1933</v>
      </c>
      <c r="BK235" s="10" vm="41281">
        <v>0</v>
      </c>
      <c r="BL235" s="10" vm="34650">
        <v>158</v>
      </c>
      <c r="BM235" s="10" vm="27934">
        <v>5512</v>
      </c>
      <c r="BN235" s="10" vm="21212">
        <v>525</v>
      </c>
      <c r="BO235" s="10" vm="49226">
        <v>0</v>
      </c>
      <c r="BP235" s="10" vm="14427">
        <v>189</v>
      </c>
      <c r="BQ235" s="10" vm="7789">
        <v>6356</v>
      </c>
      <c r="BR235" s="10" vm="47642">
        <v>7070</v>
      </c>
      <c r="BS235" s="10" vm="41054">
        <v>-1558</v>
      </c>
      <c r="BT235" s="10" vm="34417">
        <v>137661</v>
      </c>
      <c r="BU235" s="10" vm="27707">
        <v>71345</v>
      </c>
      <c r="BV235" s="10" vm="20992">
        <v>0</v>
      </c>
      <c r="BW235" s="10" vm="45917">
        <v>41</v>
      </c>
      <c r="BX235" s="10" vm="14211">
        <v>13775</v>
      </c>
      <c r="BY235" s="10" vm="7638">
        <v>0</v>
      </c>
      <c r="BZ235" s="10" vm="44161">
        <v>0</v>
      </c>
      <c r="CA235" s="10" vm="40845">
        <v>5</v>
      </c>
      <c r="CB235" s="10" vm="64790">
        <v>85166</v>
      </c>
      <c r="CC235" s="10" vm="27480">
        <v>7635</v>
      </c>
      <c r="CD235" s="10" vm="20777">
        <v>0</v>
      </c>
      <c r="CE235" s="10" vm="55664">
        <v>44860</v>
      </c>
      <c r="CF235" s="10" vm="13993">
        <v>44860</v>
      </c>
      <c r="CG235" s="10" vm="7423">
        <v>0</v>
      </c>
      <c r="CH235" s="10" vm="53909">
        <v>0</v>
      </c>
      <c r="CI235" s="10" vm="40611">
        <v>0</v>
      </c>
      <c r="CJ235" s="10" vm="34046">
        <v>0</v>
      </c>
      <c r="CK235" s="10" vm="27256">
        <v>44860</v>
      </c>
      <c r="CL235" s="10" vm="20578">
        <v>1400</v>
      </c>
      <c r="CM235" s="10" vm="52380">
        <v>0</v>
      </c>
      <c r="CN235" s="10" vm="13777">
        <v>1132</v>
      </c>
      <c r="CO235" s="10" vm="7207">
        <v>268</v>
      </c>
      <c r="CP235" s="10" vm="50791">
        <v>86</v>
      </c>
      <c r="CQ235" s="10" vm="40381">
        <v>0</v>
      </c>
      <c r="CR235" s="10" vm="33811">
        <v>1714</v>
      </c>
      <c r="CS235" s="10" vm="27022">
        <v>-1628</v>
      </c>
      <c r="CT235" s="10" vm="20358">
        <v>0</v>
      </c>
      <c r="CU235" s="10" vm="49000">
        <v>0</v>
      </c>
      <c r="CV235" s="10" vm="13577">
        <v>0</v>
      </c>
      <c r="CW235" s="10" vm="6994">
        <v>0</v>
      </c>
      <c r="CX235" s="10" vm="47420">
        <v>474</v>
      </c>
      <c r="CY235" s="10" vm="40151">
        <v>0</v>
      </c>
      <c r="CZ235" s="10" vm="33577">
        <v>474</v>
      </c>
      <c r="DA235" s="10" vm="26798">
        <v>0</v>
      </c>
      <c r="DB235" s="81" vm="20138">
        <v>0</v>
      </c>
      <c r="DC235" s="81" vm="45694">
        <v>0</v>
      </c>
      <c r="DD235" s="81" vm="13358">
        <v>0</v>
      </c>
      <c r="DE235" s="81" vm="6831">
        <v>0</v>
      </c>
      <c r="DF235" s="10" vm="43939">
        <v>0</v>
      </c>
      <c r="DG235" s="10" vm="39938">
        <v>0</v>
      </c>
      <c r="DH235" s="10" vm="33352">
        <v>0</v>
      </c>
      <c r="DI235" s="10" vm="26564">
        <v>0</v>
      </c>
      <c r="DJ235" s="10" vm="19919">
        <v>1960</v>
      </c>
      <c r="DK235" s="10" vm="55443">
        <v>0</v>
      </c>
      <c r="DL235" s="10" vm="13138">
        <v>3320</v>
      </c>
      <c r="DM235" s="10" vm="6614">
        <v>-1360</v>
      </c>
      <c r="DN235" s="10" vm="53689">
        <v>0</v>
      </c>
      <c r="DO235" s="10" vm="39708">
        <v>0</v>
      </c>
      <c r="DP235" s="10" vm="33190">
        <v>0</v>
      </c>
      <c r="DQ235" s="10" vm="26334">
        <v>0</v>
      </c>
      <c r="DR235" s="10" vm="19717">
        <v>0</v>
      </c>
      <c r="DS235" s="10" vm="52225">
        <v>0</v>
      </c>
      <c r="DT235" s="10" vm="12928">
        <v>0</v>
      </c>
      <c r="DU235" s="10" vm="6397">
        <v>0</v>
      </c>
      <c r="DV235" s="10" vm="50572">
        <v>0</v>
      </c>
      <c r="DW235" s="10" vm="39477">
        <v>0</v>
      </c>
      <c r="DX235" s="10" vm="32954">
        <v>0</v>
      </c>
      <c r="DY235" s="10" vm="26110">
        <v>0</v>
      </c>
      <c r="DZ235" s="10" vm="19495">
        <v>0</v>
      </c>
      <c r="EA235" s="10" vm="48777">
        <v>0</v>
      </c>
      <c r="EB235" s="10" vm="12728">
        <v>0</v>
      </c>
      <c r="EC235" s="10" vm="6183">
        <v>0</v>
      </c>
      <c r="ED235" s="10" vm="47201">
        <v>0</v>
      </c>
      <c r="EE235" s="10" vm="39253">
        <v>0</v>
      </c>
      <c r="EF235" s="10" vm="32722">
        <v>0</v>
      </c>
      <c r="EG235" s="10" vm="25884">
        <v>0</v>
      </c>
      <c r="EH235" s="81" vm="19279">
        <v>0</v>
      </c>
      <c r="EI235" s="81" vm="45471">
        <v>0</v>
      </c>
      <c r="EJ235" s="81" vm="12510">
        <v>0</v>
      </c>
      <c r="EK235" s="81" vm="6026">
        <v>0</v>
      </c>
      <c r="EL235" s="10" vm="43725">
        <v>1474</v>
      </c>
      <c r="EM235" s="10" vm="39038">
        <v>0</v>
      </c>
      <c r="EN235" s="10" vm="32499">
        <v>630</v>
      </c>
      <c r="EO235" s="10" vm="25656">
        <v>844</v>
      </c>
      <c r="EP235" s="10" vm="19060">
        <v>1474</v>
      </c>
      <c r="EQ235" s="10" vm="55223">
        <v>0</v>
      </c>
      <c r="ER235" s="10" vm="12291">
        <v>630</v>
      </c>
      <c r="ES235" s="10" vm="5810">
        <v>844</v>
      </c>
      <c r="ET235" s="10" vm="53475">
        <v>3434</v>
      </c>
      <c r="EU235" s="10" vm="38806">
        <v>0</v>
      </c>
      <c r="EV235" s="10" vm="32333">
        <v>3950</v>
      </c>
      <c r="EW235" s="10" vm="25424">
        <v>-516</v>
      </c>
      <c r="EX235" s="10" vm="18867">
        <v>569</v>
      </c>
      <c r="EY235" s="10" vm="52069">
        <v>330</v>
      </c>
      <c r="EZ235" s="10" vm="63845">
        <v>485</v>
      </c>
      <c r="FA235" s="10" vm="5593">
        <v>328</v>
      </c>
      <c r="FB235" s="10" vm="50341">
        <v>149447</v>
      </c>
      <c r="FC235" s="10" vm="38581">
        <v>0</v>
      </c>
      <c r="FD235" s="10" vm="32096">
        <v>149447</v>
      </c>
      <c r="FE235" s="10" vm="25194">
        <v>20150</v>
      </c>
      <c r="FF235" s="10" vm="18645">
        <v>2539</v>
      </c>
      <c r="FG235" s="10" vm="48554">
        <v>0</v>
      </c>
      <c r="FH235" s="10" vm="11915">
        <v>-1016</v>
      </c>
      <c r="FI235" s="10" vm="5385">
        <v>0</v>
      </c>
      <c r="FJ235" s="10" vm="46976">
        <v>0</v>
      </c>
      <c r="FK235" s="10" vm="38370">
        <v>0</v>
      </c>
      <c r="FL235" s="10" vm="31871">
        <v>171120</v>
      </c>
      <c r="FM235" s="10" vm="24961">
        <v>32277</v>
      </c>
      <c r="FN235" s="10" vm="18426">
        <v>3329</v>
      </c>
      <c r="FO235" s="10" vm="45250">
        <v>0</v>
      </c>
      <c r="FP235" s="10" vm="11697">
        <v>0</v>
      </c>
      <c r="FQ235" s="10" vm="5169">
        <v>-284</v>
      </c>
      <c r="FR235" s="10" vm="43505">
        <v>0</v>
      </c>
      <c r="FS235" s="10" vm="38137">
        <v>0</v>
      </c>
      <c r="FT235" s="10" vm="31636">
        <v>35322</v>
      </c>
      <c r="FU235" s="10" vm="24736">
        <v>135798</v>
      </c>
      <c r="FV235" s="10" vm="18264">
        <v>117170</v>
      </c>
      <c r="FW235" s="81" vm="55009">
        <v>0</v>
      </c>
      <c r="FX235" s="81" vm="11485">
        <v>0</v>
      </c>
      <c r="FY235" s="81" vm="4955">
        <v>0</v>
      </c>
      <c r="FZ235" s="81" vm="53258">
        <v>0</v>
      </c>
      <c r="GA235" s="81" vm="37924">
        <v>0</v>
      </c>
      <c r="GB235" s="10" vm="31402">
        <v>282</v>
      </c>
      <c r="GC235" s="10" vm="24505">
        <v>53</v>
      </c>
      <c r="GD235" s="10" vm="18040">
        <v>229</v>
      </c>
      <c r="GE235" s="10" vm="51842">
        <v>601</v>
      </c>
      <c r="GF235" s="10" vm="11266">
        <v>146</v>
      </c>
      <c r="GG235" s="10" vm="4800">
        <v>455</v>
      </c>
      <c r="GH235" s="10" vm="50126">
        <v>568</v>
      </c>
      <c r="GI235" s="10" vm="37702">
        <v>49</v>
      </c>
      <c r="GJ235" s="10" vm="31188">
        <v>519</v>
      </c>
      <c r="GK235" s="10" vm="24280">
        <v>0</v>
      </c>
      <c r="GL235" s="10" vm="17826">
        <v>0</v>
      </c>
      <c r="GM235" s="10" vm="48330">
        <v>0</v>
      </c>
      <c r="GN235" s="10" vm="11050">
        <v>0</v>
      </c>
      <c r="GO235" s="10" vm="4585">
        <v>760</v>
      </c>
      <c r="GP235" s="10" vm="46750">
        <v>-760</v>
      </c>
      <c r="GQ235" s="10" vm="37480">
        <v>9</v>
      </c>
      <c r="GR235" s="10" vm="30954">
        <v>0</v>
      </c>
      <c r="GS235" s="10" vm="24055">
        <v>9</v>
      </c>
      <c r="GT235" s="10" vm="17604">
        <v>1460</v>
      </c>
      <c r="GU235" s="10" vm="45049">
        <v>1008</v>
      </c>
      <c r="GV235" s="10" vm="10846">
        <v>452</v>
      </c>
      <c r="GW235" s="10" vm="4368">
        <v>0</v>
      </c>
      <c r="GX235" s="81" vm="43286">
        <v>0</v>
      </c>
      <c r="GY235" s="10" vm="37257">
        <v>0</v>
      </c>
      <c r="GZ235" s="10" vm="30729">
        <v>0</v>
      </c>
      <c r="HA235" s="10" vm="23825">
        <v>0</v>
      </c>
      <c r="HB235" s="10" vm="17383">
        <v>0</v>
      </c>
      <c r="HC235" s="81" vm="54784">
        <v>0</v>
      </c>
      <c r="HD235" s="81" vm="10628">
        <v>158</v>
      </c>
      <c r="HE235" s="10" vm="4150">
        <v>158</v>
      </c>
      <c r="HF235" s="10" vm="53026">
        <v>1405</v>
      </c>
      <c r="HG235" s="10" vm="37035">
        <v>1474</v>
      </c>
      <c r="HH235" s="10" vm="30557">
        <v>0</v>
      </c>
      <c r="HI235" s="10" vm="23602">
        <v>0</v>
      </c>
      <c r="HJ235" s="10" vm="17176">
        <v>2754</v>
      </c>
      <c r="HK235" s="10" vm="51621">
        <v>48</v>
      </c>
      <c r="HL235" s="10" vm="10411">
        <v>0</v>
      </c>
      <c r="HM235" s="10" vm="3933">
        <v>0</v>
      </c>
      <c r="HN235" s="10" vm="49906">
        <v>675</v>
      </c>
      <c r="HO235" s="10" vm="36811">
        <v>6356</v>
      </c>
      <c r="HP235" s="10" vm="30322">
        <v>0</v>
      </c>
      <c r="HQ235" s="10" vm="23368">
        <v>5</v>
      </c>
      <c r="HR235" s="10" vm="16955">
        <v>5</v>
      </c>
      <c r="HS235" s="10" vm="48174">
        <v>0</v>
      </c>
      <c r="HT235" s="10" vm="10209">
        <v>0</v>
      </c>
      <c r="HU235" s="10" vm="3719">
        <v>0</v>
      </c>
      <c r="HV235" s="10" vm="46528">
        <v>2709</v>
      </c>
      <c r="HW235" s="10" vm="36583">
        <v>0</v>
      </c>
      <c r="HX235" s="10" vm="30090">
        <v>0</v>
      </c>
      <c r="HY235" s="10" vm="23137">
        <v>386</v>
      </c>
      <c r="HZ235" s="10" vm="16737">
        <v>0</v>
      </c>
      <c r="IA235" s="10" vm="44823">
        <v>179</v>
      </c>
      <c r="IB235" s="10" vm="9990">
        <v>-469</v>
      </c>
      <c r="IC235" s="10" vm="3501">
        <v>2805</v>
      </c>
      <c r="ID235" s="10" vm="43065">
        <v>10</v>
      </c>
      <c r="IE235" s="10" vm="36364">
        <v>0</v>
      </c>
      <c r="IF235" s="10" vm="29855">
        <v>0</v>
      </c>
      <c r="IG235" s="10" vm="22910">
        <v>10</v>
      </c>
      <c r="IH235" s="10" vm="16522">
        <v>3008</v>
      </c>
      <c r="II235" s="10" vm="54571">
        <v>3752</v>
      </c>
      <c r="IJ235" s="10" vm="9772">
        <v>0</v>
      </c>
      <c r="IK235" s="10" vm="3279">
        <v>47</v>
      </c>
      <c r="IL235" s="10" vm="52806">
        <v>-17</v>
      </c>
      <c r="IM235" s="10" vm="36136">
        <v>15</v>
      </c>
      <c r="IN235" s="10" vm="29619">
        <v>6206</v>
      </c>
      <c r="IO235" s="81" vm="22736">
        <v>6206</v>
      </c>
      <c r="IP235" s="10" vm="16305">
        <v>0</v>
      </c>
      <c r="IQ235" s="10" vm="51453">
        <v>0</v>
      </c>
      <c r="IR235" s="10" vm="9571">
        <v>0</v>
      </c>
      <c r="IS235" s="81" vm="3060">
        <v>0</v>
      </c>
      <c r="IT235" s="10" vm="49682">
        <v>0</v>
      </c>
    </row>
    <row r="236" spans="1:254" x14ac:dyDescent="0.25">
      <c r="A236" s="8" t="s">
        <v>82</v>
      </c>
      <c r="B236" s="8" t="s">
        <v>45</v>
      </c>
      <c r="C236" s="89">
        <v>44561</v>
      </c>
      <c r="D236" s="76" vm="16097">
        <v>12</v>
      </c>
      <c r="E236" s="10" vm="9350">
        <v>65001</v>
      </c>
      <c r="F236" s="10" vm="65564">
        <v>-40649</v>
      </c>
      <c r="G236" s="10" vm="42833">
        <v>-9149</v>
      </c>
      <c r="H236" s="10" vm="59775">
        <v>15203</v>
      </c>
      <c r="I236" s="10" vm="29387">
        <v>1488</v>
      </c>
      <c r="J236" s="10" vm="63573">
        <v>16691</v>
      </c>
      <c r="K236" s="10" vm="46363">
        <v>0</v>
      </c>
      <c r="L236" s="10" vm="15877">
        <v>0</v>
      </c>
      <c r="M236" s="10" vm="9132">
        <v>0</v>
      </c>
      <c r="N236" s="10" vm="44609">
        <v>30</v>
      </c>
      <c r="O236" s="10" vm="42611">
        <v>-7151</v>
      </c>
      <c r="P236" s="10" vm="35902">
        <v>1565</v>
      </c>
      <c r="Q236" s="10" vm="64459">
        <v>0</v>
      </c>
      <c r="R236" s="10" vm="22510">
        <v>0</v>
      </c>
      <c r="S236" s="10" vm="56062">
        <v>0</v>
      </c>
      <c r="T236" s="10" vm="15665">
        <v>11135</v>
      </c>
      <c r="U236" s="10" vm="8917">
        <v>0</v>
      </c>
      <c r="V236" s="10" vm="54360">
        <v>11135</v>
      </c>
      <c r="W236" s="10" vm="42393">
        <v>0</v>
      </c>
      <c r="X236" s="10" vm="35666">
        <v>7474</v>
      </c>
      <c r="Y236" s="10" vm="29080">
        <v>0</v>
      </c>
      <c r="Z236" s="10" vm="22289">
        <v>0</v>
      </c>
      <c r="AA236" s="10" vm="66162">
        <v>18609</v>
      </c>
      <c r="AB236" s="10" vm="15470">
        <v>45427</v>
      </c>
      <c r="AC236" s="10" vm="8702">
        <v>4100</v>
      </c>
      <c r="AD236" s="10" vm="51240">
        <v>49527</v>
      </c>
      <c r="AE236" s="10" vm="42171">
        <v>1010</v>
      </c>
      <c r="AF236" s="10" vm="35431">
        <v>384</v>
      </c>
      <c r="AG236" s="10" vm="28847">
        <v>0</v>
      </c>
      <c r="AH236" s="10" vm="22067">
        <v>0</v>
      </c>
      <c r="AI236" s="10" vm="49452">
        <v>50921</v>
      </c>
      <c r="AJ236" s="10" vm="15277">
        <v>7443</v>
      </c>
      <c r="AK236" s="10" vm="63289">
        <v>5078</v>
      </c>
      <c r="AL236" s="10" vm="47868">
        <v>5881</v>
      </c>
      <c r="AM236" s="10" vm="41948">
        <v>12608</v>
      </c>
      <c r="AN236" s="10" vm="35199">
        <v>186</v>
      </c>
      <c r="AO236" s="10" vm="28622">
        <v>186</v>
      </c>
      <c r="AP236" s="10" vm="21847">
        <v>0</v>
      </c>
      <c r="AQ236" s="10" vm="46142">
        <v>6674</v>
      </c>
      <c r="AR236" s="10" vm="15056">
        <v>0</v>
      </c>
      <c r="AS236" s="10" vm="8419">
        <v>61</v>
      </c>
      <c r="AT236" s="10" vm="44380">
        <v>38117</v>
      </c>
      <c r="AU236" s="10" vm="41743">
        <v>12804</v>
      </c>
      <c r="AV236" s="10" vm="64938">
        <v>654</v>
      </c>
      <c r="AW236" s="10" vm="28397">
        <v>667115</v>
      </c>
      <c r="AX236" s="10" vm="21639">
        <v>0</v>
      </c>
      <c r="AY236" s="10" vm="55865">
        <v>4557</v>
      </c>
      <c r="AZ236" s="10" vm="14838">
        <v>0</v>
      </c>
      <c r="BA236" s="10" vm="8201">
        <v>0</v>
      </c>
      <c r="BB236" s="10" vm="54129">
        <v>7748</v>
      </c>
      <c r="BC236" s="10" vm="41514">
        <v>0</v>
      </c>
      <c r="BD236" s="10" vm="34885">
        <v>0</v>
      </c>
      <c r="BE236" s="10" vm="28166">
        <v>0</v>
      </c>
      <c r="BF236" s="10" vm="21435">
        <v>0</v>
      </c>
      <c r="BG236" s="10" vm="66022">
        <v>679420</v>
      </c>
      <c r="BH236" s="10" vm="63927">
        <v>5584</v>
      </c>
      <c r="BI236" s="10" vm="7986">
        <v>6647</v>
      </c>
      <c r="BJ236" s="10" vm="51023">
        <v>7765</v>
      </c>
      <c r="BK236" s="10" vm="41279">
        <v>0</v>
      </c>
      <c r="BL236" s="10" vm="34652">
        <v>74</v>
      </c>
      <c r="BM236" s="10" vm="27936">
        <v>20070</v>
      </c>
      <c r="BN236" s="10" vm="21213">
        <v>3818</v>
      </c>
      <c r="BO236" s="10" vm="49227">
        <v>0</v>
      </c>
      <c r="BP236" s="10" vm="14429">
        <v>0</v>
      </c>
      <c r="BQ236" s="10" vm="63154">
        <v>10400</v>
      </c>
      <c r="BR236" s="10" vm="47643">
        <v>14218</v>
      </c>
      <c r="BS236" s="10" vm="41058">
        <v>5852</v>
      </c>
      <c r="BT236" s="10" vm="34419">
        <v>685272</v>
      </c>
      <c r="BU236" s="10" vm="27709">
        <v>245176</v>
      </c>
      <c r="BV236" s="10" vm="20993">
        <v>0</v>
      </c>
      <c r="BW236" s="10" vm="45919">
        <v>21570</v>
      </c>
      <c r="BX236" s="10" vm="14215">
        <v>88492</v>
      </c>
      <c r="BY236" s="10" vm="7636">
        <v>0</v>
      </c>
      <c r="BZ236" s="10" vm="44163">
        <v>0</v>
      </c>
      <c r="CA236" s="10" vm="40850">
        <v>1503</v>
      </c>
      <c r="CB236" s="10" vm="64791">
        <v>356741</v>
      </c>
      <c r="CC236" s="10" vm="27483">
        <v>6715</v>
      </c>
      <c r="CD236" s="10" vm="20778">
        <v>0</v>
      </c>
      <c r="CE236" s="10" vm="55666">
        <v>321816</v>
      </c>
      <c r="CF236" s="10" vm="13996">
        <v>158164</v>
      </c>
      <c r="CG236" s="10" vm="7421">
        <v>163652</v>
      </c>
      <c r="CH236" s="10" vm="53911">
        <v>0</v>
      </c>
      <c r="CI236" s="10" vm="40616">
        <v>0</v>
      </c>
      <c r="CJ236" s="10" vm="34048">
        <v>0</v>
      </c>
      <c r="CK236" s="10" vm="27258">
        <v>321816</v>
      </c>
      <c r="CL236" s="10" vm="20579">
        <v>12457</v>
      </c>
      <c r="CM236" s="10" vm="52381">
        <v>9149</v>
      </c>
      <c r="CN236" s="10" vm="13781">
        <v>0</v>
      </c>
      <c r="CO236" s="10" vm="7208">
        <v>3308</v>
      </c>
      <c r="CP236" s="10" vm="50792">
        <v>715</v>
      </c>
      <c r="CQ236" s="10" vm="40386">
        <v>0</v>
      </c>
      <c r="CR236" s="10" vm="33813">
        <v>1054</v>
      </c>
      <c r="CS236" s="10" vm="27024">
        <v>-339</v>
      </c>
      <c r="CT236" s="10" vm="20359">
        <v>0</v>
      </c>
      <c r="CU236" s="10" vm="49001">
        <v>0</v>
      </c>
      <c r="CV236" s="10" vm="13581">
        <v>255</v>
      </c>
      <c r="CW236" s="10" vm="100560">
        <v>-255</v>
      </c>
      <c r="CX236" s="10" vm="47421">
        <v>0</v>
      </c>
      <c r="CY236" s="10" vm="65124">
        <v>0</v>
      </c>
      <c r="CZ236" s="10" vm="33579">
        <v>790</v>
      </c>
      <c r="DA236" s="10" vm="26800">
        <v>-790</v>
      </c>
      <c r="DB236" s="81" vm="20139">
        <v>0</v>
      </c>
      <c r="DC236" s="81" vm="45695">
        <v>0</v>
      </c>
      <c r="DD236" s="81" vm="13360">
        <v>0</v>
      </c>
      <c r="DE236" s="81" vm="6829">
        <v>0</v>
      </c>
      <c r="DF236" s="10" vm="43942">
        <v>218</v>
      </c>
      <c r="DG236" s="10" vm="39943">
        <v>0</v>
      </c>
      <c r="DH236" s="10" vm="64711">
        <v>140</v>
      </c>
      <c r="DI236" s="10" vm="26567">
        <v>78</v>
      </c>
      <c r="DJ236" s="10" vm="19920">
        <v>13390</v>
      </c>
      <c r="DK236" s="10" vm="55444">
        <v>9149</v>
      </c>
      <c r="DL236" s="10" vm="13141">
        <v>2239</v>
      </c>
      <c r="DM236" s="10" vm="6612">
        <v>2002</v>
      </c>
      <c r="DN236" s="10" vm="53692">
        <v>0</v>
      </c>
      <c r="DO236" s="10" vm="39712">
        <v>0</v>
      </c>
      <c r="DP236" s="10" vm="33192">
        <v>0</v>
      </c>
      <c r="DQ236" s="10" vm="26336">
        <v>0</v>
      </c>
      <c r="DR236" s="10" vm="19718">
        <v>0</v>
      </c>
      <c r="DS236" s="10" vm="52227">
        <v>0</v>
      </c>
      <c r="DT236" s="10" vm="12931">
        <v>0</v>
      </c>
      <c r="DU236" s="10" vm="6395">
        <v>0</v>
      </c>
      <c r="DV236" s="10" vm="50569">
        <v>0</v>
      </c>
      <c r="DW236" s="10" vm="65102">
        <v>0</v>
      </c>
      <c r="DX236" s="10" vm="32957">
        <v>0</v>
      </c>
      <c r="DY236" s="10" vm="26113">
        <v>0</v>
      </c>
      <c r="DZ236" s="10" vm="19497">
        <v>0</v>
      </c>
      <c r="EA236" s="10" vm="48780">
        <v>0</v>
      </c>
      <c r="EB236" s="10" vm="12732">
        <v>0</v>
      </c>
      <c r="EC236" s="10" vm="63020">
        <v>0</v>
      </c>
      <c r="ED236" s="10" vm="47204">
        <v>0</v>
      </c>
      <c r="EE236" s="10" vm="39257">
        <v>0</v>
      </c>
      <c r="EF236" s="10" vm="32725">
        <v>0</v>
      </c>
      <c r="EG236" s="10" vm="25887">
        <v>0</v>
      </c>
      <c r="EH236" s="81" vm="19280">
        <v>0</v>
      </c>
      <c r="EI236" s="81" vm="45473">
        <v>0</v>
      </c>
      <c r="EJ236" s="81" vm="12514">
        <v>0</v>
      </c>
      <c r="EK236" s="81" vm="6021">
        <v>0</v>
      </c>
      <c r="EL236" s="10" vm="43727">
        <v>690</v>
      </c>
      <c r="EM236" s="10" vm="39042">
        <v>0</v>
      </c>
      <c r="EN236" s="10" vm="32500">
        <v>293</v>
      </c>
      <c r="EO236" s="10" vm="25657">
        <v>397</v>
      </c>
      <c r="EP236" s="10" vm="19062">
        <v>690</v>
      </c>
      <c r="EQ236" s="10" vm="55225">
        <v>0</v>
      </c>
      <c r="ER236" s="10" vm="12295">
        <v>293</v>
      </c>
      <c r="ES236" s="10" vm="5808">
        <v>397</v>
      </c>
      <c r="ET236" s="10" vm="53477">
        <v>14080</v>
      </c>
      <c r="EU236" s="10" vm="38810">
        <v>9149</v>
      </c>
      <c r="EV236" s="10" vm="32335">
        <v>2532</v>
      </c>
      <c r="EW236" s="10" vm="25426">
        <v>2399</v>
      </c>
      <c r="EX236" s="10" vm="18868">
        <v>1106</v>
      </c>
      <c r="EY236" s="10" vm="52071">
        <v>87</v>
      </c>
      <c r="EZ236" s="10" vm="12078">
        <v>539</v>
      </c>
      <c r="FA236" s="10" vm="5589">
        <v>87</v>
      </c>
      <c r="FB236" s="10" vm="50344">
        <v>709055</v>
      </c>
      <c r="FC236" s="10" vm="38587">
        <v>0</v>
      </c>
      <c r="FD236" s="10" vm="32099">
        <v>709055</v>
      </c>
      <c r="FE236" s="10" vm="25197">
        <v>30055</v>
      </c>
      <c r="FF236" s="10" vm="18647">
        <v>5003</v>
      </c>
      <c r="FG236" s="10" vm="48557">
        <v>0</v>
      </c>
      <c r="FH236" s="10" vm="11918">
        <v>-2567</v>
      </c>
      <c r="FI236" s="10" vm="5383">
        <v>0</v>
      </c>
      <c r="FJ236" s="10" vm="46979">
        <v>0</v>
      </c>
      <c r="FK236" s="10" vm="38373">
        <v>0</v>
      </c>
      <c r="FL236" s="10" vm="31872">
        <v>741546</v>
      </c>
      <c r="FM236" s="10" vm="24962">
        <v>68760</v>
      </c>
      <c r="FN236" s="10" vm="18428">
        <v>6494</v>
      </c>
      <c r="FO236" s="10" vm="45252">
        <v>0</v>
      </c>
      <c r="FP236" s="10" vm="11700">
        <v>0</v>
      </c>
      <c r="FQ236" s="10" vm="5167">
        <v>-823</v>
      </c>
      <c r="FR236" s="10" vm="43507">
        <v>0</v>
      </c>
      <c r="FS236" s="10" vm="38141">
        <v>0</v>
      </c>
      <c r="FT236" s="10" vm="100661">
        <v>74431</v>
      </c>
      <c r="FU236" s="10" vm="24738">
        <v>667115</v>
      </c>
      <c r="FV236" s="10" vm="18266">
        <v>640295</v>
      </c>
      <c r="FW236" s="81" vm="55010">
        <v>6418</v>
      </c>
      <c r="FX236" s="81" vm="11488">
        <v>35</v>
      </c>
      <c r="FY236" s="81" vm="100546">
        <v>0</v>
      </c>
      <c r="FZ236" s="81" vm="53261">
        <v>1295</v>
      </c>
      <c r="GA236" s="81" vm="37927">
        <v>7748</v>
      </c>
      <c r="GB236" s="10" vm="31405">
        <v>2788</v>
      </c>
      <c r="GC236" s="10" vm="24508">
        <v>1538</v>
      </c>
      <c r="GD236" s="10" vm="18042">
        <v>1250</v>
      </c>
      <c r="GE236" s="10" vm="51845">
        <v>227</v>
      </c>
      <c r="GF236" s="10" vm="11269">
        <v>72</v>
      </c>
      <c r="GG236" s="10" vm="4802">
        <v>155</v>
      </c>
      <c r="GH236" s="10" vm="50129">
        <v>0</v>
      </c>
      <c r="GI236" s="10" vm="37706">
        <v>0</v>
      </c>
      <c r="GJ236" s="10" vm="31190">
        <v>0</v>
      </c>
      <c r="GK236" s="10" vm="24282">
        <v>0</v>
      </c>
      <c r="GL236" s="10" vm="17827">
        <v>0</v>
      </c>
      <c r="GM236" s="10" vm="48334">
        <v>0</v>
      </c>
      <c r="GN236" s="10" vm="11052">
        <v>0</v>
      </c>
      <c r="GO236" s="10" vm="4587">
        <v>0</v>
      </c>
      <c r="GP236" s="10" vm="46752">
        <v>0</v>
      </c>
      <c r="GQ236" s="10" vm="37485">
        <v>83</v>
      </c>
      <c r="GR236" s="10" vm="30956">
        <v>0</v>
      </c>
      <c r="GS236" s="10" vm="24057">
        <v>83</v>
      </c>
      <c r="GT236" s="10" vm="17605">
        <v>3098</v>
      </c>
      <c r="GU236" s="10" vm="45051">
        <v>1610</v>
      </c>
      <c r="GV236" s="10" vm="10850">
        <v>1488</v>
      </c>
      <c r="GW236" s="10" vm="4371">
        <v>0</v>
      </c>
      <c r="GX236" s="81" vm="43289">
        <v>0</v>
      </c>
      <c r="GY236" s="10" vm="37260">
        <v>0</v>
      </c>
      <c r="GZ236" s="10" vm="30730">
        <v>0</v>
      </c>
      <c r="HA236" s="10" vm="23828">
        <v>0</v>
      </c>
      <c r="HB236" s="10" vm="64029">
        <v>0</v>
      </c>
      <c r="HC236" s="81" vm="54786">
        <v>0</v>
      </c>
      <c r="HD236" s="81" vm="10632">
        <v>74</v>
      </c>
      <c r="HE236" s="10" vm="4152">
        <v>74</v>
      </c>
      <c r="HF236" s="10" vm="53028">
        <v>2053</v>
      </c>
      <c r="HG236" s="10" vm="37040">
        <v>1565</v>
      </c>
      <c r="HH236" s="10" vm="30559">
        <v>0</v>
      </c>
      <c r="HI236" s="10" vm="23604">
        <v>588</v>
      </c>
      <c r="HJ236" s="10" vm="17178">
        <v>2462</v>
      </c>
      <c r="HK236" s="10" vm="65788">
        <v>223</v>
      </c>
      <c r="HL236" s="10" vm="10413">
        <v>0</v>
      </c>
      <c r="HM236" s="10" vm="3937">
        <v>0</v>
      </c>
      <c r="HN236" s="10" vm="49908">
        <v>3509</v>
      </c>
      <c r="HO236" s="10" vm="36816">
        <v>10400</v>
      </c>
      <c r="HP236" s="10" vm="30325">
        <v>587</v>
      </c>
      <c r="HQ236" s="10" vm="23372">
        <v>916</v>
      </c>
      <c r="HR236" s="10" vm="16957">
        <v>1503</v>
      </c>
      <c r="HS236" s="10" vm="48177">
        <v>0</v>
      </c>
      <c r="HT236" s="10" vm="10212">
        <v>0</v>
      </c>
      <c r="HU236" s="10" vm="3722">
        <v>0</v>
      </c>
      <c r="HV236" s="10" vm="46530">
        <v>7570</v>
      </c>
      <c r="HW236" s="10" vm="36586">
        <v>377</v>
      </c>
      <c r="HX236" s="10" vm="30091">
        <v>0</v>
      </c>
      <c r="HY236" s="10" vm="23138">
        <v>166</v>
      </c>
      <c r="HZ236" s="10" vm="16739">
        <v>0</v>
      </c>
      <c r="IA236" s="10" vm="44825">
        <v>94</v>
      </c>
      <c r="IB236" s="10" vm="9993">
        <v>-1056</v>
      </c>
      <c r="IC236" s="10" vm="3503">
        <v>7151</v>
      </c>
      <c r="ID236" s="10" vm="43067">
        <v>109</v>
      </c>
      <c r="IE236" s="10" vm="36369">
        <v>324</v>
      </c>
      <c r="IF236" s="10" vm="29858">
        <v>2161</v>
      </c>
      <c r="IG236" s="10" vm="22912">
        <v>2594</v>
      </c>
      <c r="IH236" s="10" vm="16524">
        <v>5003</v>
      </c>
      <c r="II236" s="10" vm="54572">
        <v>7111</v>
      </c>
      <c r="IJ236" s="10" vm="9774">
        <v>0</v>
      </c>
      <c r="IK236" s="10" vm="3282">
        <v>185</v>
      </c>
      <c r="IL236" s="10" vm="52808">
        <v>-16</v>
      </c>
      <c r="IM236" s="10" vm="36139">
        <v>2</v>
      </c>
      <c r="IN236" s="10" vm="29623">
        <v>7832</v>
      </c>
      <c r="IO236" s="81" vm="22739">
        <v>7832</v>
      </c>
      <c r="IP236" s="10" vm="16307">
        <v>0</v>
      </c>
      <c r="IQ236" s="10" vm="51456">
        <v>0</v>
      </c>
      <c r="IR236" s="10" vm="9574">
        <v>0</v>
      </c>
      <c r="IS236" s="81" vm="3063">
        <v>0</v>
      </c>
      <c r="IT236" s="10" vm="49685">
        <v>0</v>
      </c>
    </row>
    <row r="237" spans="1:254" x14ac:dyDescent="0.25">
      <c r="A237" s="8" t="s">
        <v>507</v>
      </c>
      <c r="B237" s="8" t="s">
        <v>506</v>
      </c>
      <c r="C237" s="89">
        <v>44651</v>
      </c>
      <c r="D237" s="76" vm="16100">
        <v>12</v>
      </c>
      <c r="E237" s="10" vm="9353">
        <v>41053</v>
      </c>
      <c r="F237" s="10" vm="65566">
        <v>-30193</v>
      </c>
      <c r="G237" s="10" vm="42837">
        <v>0</v>
      </c>
      <c r="H237" s="10" vm="59777">
        <v>10860</v>
      </c>
      <c r="I237" s="10" vm="29390">
        <v>2012</v>
      </c>
      <c r="J237" s="10" vm="63575">
        <v>12872</v>
      </c>
      <c r="K237" s="10" vm="46367">
        <v>0</v>
      </c>
      <c r="L237" s="10" vm="15880">
        <v>0</v>
      </c>
      <c r="M237" s="10" vm="9136">
        <v>0</v>
      </c>
      <c r="N237" s="10" vm="44610">
        <v>1</v>
      </c>
      <c r="O237" s="10" vm="42613">
        <v>-4775</v>
      </c>
      <c r="P237" s="10" vm="35904">
        <v>0</v>
      </c>
      <c r="Q237" s="10" vm="29160">
        <v>0</v>
      </c>
      <c r="R237" s="10" vm="22512">
        <v>0</v>
      </c>
      <c r="S237" s="10" vm="56065">
        <v>0</v>
      </c>
      <c r="T237" s="10" vm="15663">
        <v>8098</v>
      </c>
      <c r="U237" s="10" vm="8918">
        <v>0</v>
      </c>
      <c r="V237" s="10" vm="54362">
        <v>8098</v>
      </c>
      <c r="W237" s="10" vm="42395">
        <v>0</v>
      </c>
      <c r="X237" s="10" vm="35667">
        <v>438</v>
      </c>
      <c r="Y237" s="10" vm="29081">
        <v>0</v>
      </c>
      <c r="Z237" s="10" vm="22290">
        <v>0</v>
      </c>
      <c r="AA237" s="10" vm="66163">
        <v>8536</v>
      </c>
      <c r="AB237" s="10" vm="63957">
        <v>31261</v>
      </c>
      <c r="AC237" s="10" vm="8708">
        <v>3598</v>
      </c>
      <c r="AD237" s="10" vm="51243">
        <v>34859</v>
      </c>
      <c r="AE237" s="10" vm="42174">
        <v>2044</v>
      </c>
      <c r="AF237" s="10" vm="35433">
        <v>0</v>
      </c>
      <c r="AG237" s="10" vm="28849">
        <v>0</v>
      </c>
      <c r="AH237" s="10" vm="22069">
        <v>1235</v>
      </c>
      <c r="AI237" s="10" vm="49453">
        <v>38138</v>
      </c>
      <c r="AJ237" s="10" vm="15274">
        <v>6085</v>
      </c>
      <c r="AK237" s="10" vm="8514">
        <v>4116</v>
      </c>
      <c r="AL237" s="10" vm="47869">
        <v>6520</v>
      </c>
      <c r="AM237" s="10" vm="41949">
        <v>890</v>
      </c>
      <c r="AN237" s="10" vm="35200">
        <v>2460</v>
      </c>
      <c r="AO237" s="10" vm="28623">
        <v>192</v>
      </c>
      <c r="AP237" s="10" vm="21848">
        <v>0</v>
      </c>
      <c r="AQ237" s="10" vm="46144">
        <v>7097</v>
      </c>
      <c r="AR237" s="10" vm="15055">
        <v>0</v>
      </c>
      <c r="AS237" s="10" vm="8426">
        <v>951</v>
      </c>
      <c r="AT237" s="10" vm="44383">
        <v>28311</v>
      </c>
      <c r="AU237" s="10" vm="41748">
        <v>9827</v>
      </c>
      <c r="AV237" s="10" vm="64941">
        <v>619</v>
      </c>
      <c r="AW237" s="10" vm="28399">
        <v>380657</v>
      </c>
      <c r="AX237" s="10" vm="21641">
        <v>0</v>
      </c>
      <c r="AY237" s="10" vm="55867">
        <v>3470</v>
      </c>
      <c r="AZ237" s="10" vm="14836">
        <v>0</v>
      </c>
      <c r="BA237" s="10" vm="8204">
        <v>0</v>
      </c>
      <c r="BB237" s="10" vm="54131">
        <v>325</v>
      </c>
      <c r="BC237" s="10" vm="41516">
        <v>0</v>
      </c>
      <c r="BD237" s="10" vm="34887">
        <v>0</v>
      </c>
      <c r="BE237" s="10" vm="28169">
        <v>0</v>
      </c>
      <c r="BF237" s="10" vm="21436">
        <v>1000</v>
      </c>
      <c r="BG237" s="10" vm="52504">
        <v>385452</v>
      </c>
      <c r="BH237" s="10" vm="14625">
        <v>3342</v>
      </c>
      <c r="BI237" s="10" vm="7990">
        <v>2808</v>
      </c>
      <c r="BJ237" s="10" vm="51024">
        <v>10436</v>
      </c>
      <c r="BK237" s="10" vm="41285">
        <v>0</v>
      </c>
      <c r="BL237" s="10" vm="34655">
        <v>0</v>
      </c>
      <c r="BM237" s="10" vm="27938">
        <v>16586</v>
      </c>
      <c r="BN237" s="10" vm="21215">
        <v>3320</v>
      </c>
      <c r="BO237" s="10" vm="49229">
        <v>0</v>
      </c>
      <c r="BP237" s="10" vm="14428">
        <v>36</v>
      </c>
      <c r="BQ237" s="10" vm="63157">
        <v>13321</v>
      </c>
      <c r="BR237" s="10" vm="47646">
        <v>16677</v>
      </c>
      <c r="BS237" s="10" vm="41056">
        <v>-91</v>
      </c>
      <c r="BT237" s="10" vm="100688">
        <v>385361</v>
      </c>
      <c r="BU237" s="10" vm="27712">
        <v>122865</v>
      </c>
      <c r="BV237" s="10" vm="20994">
        <v>0</v>
      </c>
      <c r="BW237" s="10" vm="45920">
        <v>0</v>
      </c>
      <c r="BX237" s="10" vm="14212">
        <v>130796</v>
      </c>
      <c r="BY237" s="10" vm="7640">
        <v>0</v>
      </c>
      <c r="BZ237" s="10" vm="44164">
        <v>0</v>
      </c>
      <c r="CA237" s="10" vm="40848">
        <v>2875</v>
      </c>
      <c r="CB237" s="10" vm="34206">
        <v>256536</v>
      </c>
      <c r="CC237" s="10" vm="27485">
        <v>6363</v>
      </c>
      <c r="CD237" s="10" vm="20780">
        <v>0</v>
      </c>
      <c r="CE237" s="10" vm="55667">
        <v>122462</v>
      </c>
      <c r="CF237" s="10" vm="13994">
        <v>122287</v>
      </c>
      <c r="CG237" s="10" vm="7424">
        <v>175</v>
      </c>
      <c r="CH237" s="10" vm="53912">
        <v>0</v>
      </c>
      <c r="CI237" s="10" vm="40613">
        <v>0</v>
      </c>
      <c r="CJ237" s="10" vm="34049">
        <v>0</v>
      </c>
      <c r="CK237" s="10" vm="27259">
        <v>122462</v>
      </c>
      <c r="CL237" s="10" vm="20580">
        <v>2296</v>
      </c>
      <c r="CM237" s="10" vm="65925">
        <v>0</v>
      </c>
      <c r="CN237" s="10" vm="13778">
        <v>1611</v>
      </c>
      <c r="CO237" s="10" vm="7210">
        <v>685</v>
      </c>
      <c r="CP237" s="10" vm="50795">
        <v>136</v>
      </c>
      <c r="CQ237" s="10" vm="40384">
        <v>0</v>
      </c>
      <c r="CR237" s="10" vm="33815">
        <v>102</v>
      </c>
      <c r="CS237" s="10" vm="27026">
        <v>34</v>
      </c>
      <c r="CT237" s="10" vm="20361">
        <v>0</v>
      </c>
      <c r="CU237" s="10" vm="49002">
        <v>0</v>
      </c>
      <c r="CV237" s="10" vm="13578">
        <v>0</v>
      </c>
      <c r="CW237" s="10" vm="63080">
        <v>0</v>
      </c>
      <c r="CX237" s="10" vm="47423">
        <v>0</v>
      </c>
      <c r="CY237" s="10" vm="40153">
        <v>0</v>
      </c>
      <c r="CZ237" s="10" vm="33580">
        <v>0</v>
      </c>
      <c r="DA237" s="10" vm="26801">
        <v>0</v>
      </c>
      <c r="DB237" s="81" vm="20140">
        <v>0</v>
      </c>
      <c r="DC237" s="81" vm="45697">
        <v>0</v>
      </c>
      <c r="DD237" s="81" vm="13359">
        <v>0</v>
      </c>
      <c r="DE237" s="81" vm="6833">
        <v>0</v>
      </c>
      <c r="DF237" s="10" vm="43944">
        <v>0</v>
      </c>
      <c r="DG237" s="10" vm="39942">
        <v>0</v>
      </c>
      <c r="DH237" s="10" vm="64713">
        <v>0</v>
      </c>
      <c r="DI237" s="10" vm="26569">
        <v>0</v>
      </c>
      <c r="DJ237" s="10" vm="19922">
        <v>2432</v>
      </c>
      <c r="DK237" s="10" vm="55446">
        <v>0</v>
      </c>
      <c r="DL237" s="10" vm="13139">
        <v>1713</v>
      </c>
      <c r="DM237" s="10" vm="6615">
        <v>719</v>
      </c>
      <c r="DN237" s="10" vm="53693">
        <v>0</v>
      </c>
      <c r="DO237" s="10" vm="39710">
        <v>0</v>
      </c>
      <c r="DP237" s="10" vm="33194">
        <v>0</v>
      </c>
      <c r="DQ237" s="10" vm="26339">
        <v>0</v>
      </c>
      <c r="DR237" s="10" vm="19719">
        <v>0</v>
      </c>
      <c r="DS237" s="10" vm="52228">
        <v>0</v>
      </c>
      <c r="DT237" s="10" vm="12929">
        <v>0</v>
      </c>
      <c r="DU237" s="10" vm="6398">
        <v>0</v>
      </c>
      <c r="DV237" s="10" vm="50573">
        <v>0</v>
      </c>
      <c r="DW237" s="10" vm="39481">
        <v>0</v>
      </c>
      <c r="DX237" s="10" vm="32959">
        <v>0</v>
      </c>
      <c r="DY237" s="10" vm="26114">
        <v>0</v>
      </c>
      <c r="DZ237" s="10" vm="19499">
        <v>0</v>
      </c>
      <c r="EA237" s="10" vm="48781">
        <v>0</v>
      </c>
      <c r="EB237" s="10" vm="12730">
        <v>0</v>
      </c>
      <c r="EC237" s="10" vm="63021">
        <v>0</v>
      </c>
      <c r="ED237" s="10" vm="47202">
        <v>0</v>
      </c>
      <c r="EE237" s="10" vm="39254">
        <v>0</v>
      </c>
      <c r="EF237" s="10" vm="32726">
        <v>0</v>
      </c>
      <c r="EG237" s="10" vm="25888">
        <v>0</v>
      </c>
      <c r="EH237" s="81" vm="19281">
        <v>0</v>
      </c>
      <c r="EI237" s="81" vm="45475">
        <v>0</v>
      </c>
      <c r="EJ237" s="81" vm="12512">
        <v>0</v>
      </c>
      <c r="EK237" s="81" vm="6027">
        <v>0</v>
      </c>
      <c r="EL237" s="10" vm="43726">
        <v>483</v>
      </c>
      <c r="EM237" s="10" vm="39041">
        <v>0</v>
      </c>
      <c r="EN237" s="10" vm="32501">
        <v>169</v>
      </c>
      <c r="EO237" s="10" vm="25660">
        <v>314</v>
      </c>
      <c r="EP237" s="10" vm="19064">
        <v>483</v>
      </c>
      <c r="EQ237" s="10" vm="55227">
        <v>0</v>
      </c>
      <c r="ER237" s="10" vm="12293">
        <v>169</v>
      </c>
      <c r="ES237" s="10" vm="5811">
        <v>314</v>
      </c>
      <c r="ET237" s="10" vm="53476">
        <v>2915</v>
      </c>
      <c r="EU237" s="10" vm="38808">
        <v>0</v>
      </c>
      <c r="EV237" s="10" vm="32337">
        <v>1882</v>
      </c>
      <c r="EW237" s="10" vm="25429">
        <v>1033</v>
      </c>
      <c r="EX237" s="10" vm="18869">
        <v>1125</v>
      </c>
      <c r="EY237" s="10" vm="52072">
        <v>548</v>
      </c>
      <c r="EZ237" s="10" vm="12076">
        <v>396</v>
      </c>
      <c r="FA237" s="10" vm="5594">
        <v>548</v>
      </c>
      <c r="FB237" s="10" vm="50342">
        <v>452973</v>
      </c>
      <c r="FC237" s="10" vm="38585">
        <v>0</v>
      </c>
      <c r="FD237" s="10" vm="32101">
        <v>452973</v>
      </c>
      <c r="FE237" s="10" vm="25198">
        <v>11155</v>
      </c>
      <c r="FF237" s="10" vm="18649">
        <v>6168</v>
      </c>
      <c r="FG237" s="10" vm="48558">
        <v>0</v>
      </c>
      <c r="FH237" s="10" vm="11916">
        <v>-5071</v>
      </c>
      <c r="FI237" s="10" vm="5386">
        <v>0</v>
      </c>
      <c r="FJ237" s="10" vm="46977">
        <v>-1542</v>
      </c>
      <c r="FK237" s="10" vm="38371">
        <v>0</v>
      </c>
      <c r="FL237" s="10" vm="31873">
        <v>463683</v>
      </c>
      <c r="FM237" s="10" vm="24963">
        <v>77787</v>
      </c>
      <c r="FN237" s="10" vm="64092">
        <v>7078</v>
      </c>
      <c r="FO237" s="10" vm="65323">
        <v>0</v>
      </c>
      <c r="FP237" s="10" vm="11698">
        <v>0</v>
      </c>
      <c r="FQ237" s="10" vm="5170">
        <v>-1839</v>
      </c>
      <c r="FR237" s="10" vm="43506">
        <v>0</v>
      </c>
      <c r="FS237" s="10" vm="38140">
        <v>0</v>
      </c>
      <c r="FT237" s="10" vm="31639">
        <v>83026</v>
      </c>
      <c r="FU237" s="10" vm="24742">
        <v>380657</v>
      </c>
      <c r="FV237" s="10" vm="18267">
        <v>375186</v>
      </c>
      <c r="FW237" s="81" vm="55012">
        <v>325</v>
      </c>
      <c r="FX237" s="81" vm="11486">
        <v>0</v>
      </c>
      <c r="FY237" s="81" vm="62937">
        <v>0</v>
      </c>
      <c r="FZ237" s="81" vm="53259">
        <v>0</v>
      </c>
      <c r="GA237" s="81" vm="37925">
        <v>325</v>
      </c>
      <c r="GB237" s="10" vm="64553">
        <v>2843</v>
      </c>
      <c r="GC237" s="10" vm="24510">
        <v>939</v>
      </c>
      <c r="GD237" s="10" vm="18044">
        <v>1904</v>
      </c>
      <c r="GE237" s="10" vm="51846">
        <v>310</v>
      </c>
      <c r="GF237" s="10" vm="11267">
        <v>168</v>
      </c>
      <c r="GG237" s="10" vm="4801">
        <v>142</v>
      </c>
      <c r="GH237" s="10" vm="50127">
        <v>0</v>
      </c>
      <c r="GI237" s="10" vm="37704">
        <v>0</v>
      </c>
      <c r="GJ237" s="10" vm="31191">
        <v>0</v>
      </c>
      <c r="GK237" s="10" vm="24284">
        <v>0</v>
      </c>
      <c r="GL237" s="10" vm="17828">
        <v>0</v>
      </c>
      <c r="GM237" s="10" vm="48336">
        <v>0</v>
      </c>
      <c r="GN237" s="10" vm="11051">
        <v>3088</v>
      </c>
      <c r="GO237" s="10" vm="4586">
        <v>3122</v>
      </c>
      <c r="GP237" s="10" vm="46751">
        <v>-34</v>
      </c>
      <c r="GQ237" s="10" vm="37484">
        <v>0</v>
      </c>
      <c r="GR237" s="10" vm="30958">
        <v>0</v>
      </c>
      <c r="GS237" s="10" vm="24059">
        <v>0</v>
      </c>
      <c r="GT237" s="10" vm="17607">
        <v>6241</v>
      </c>
      <c r="GU237" s="10" vm="45052">
        <v>4229</v>
      </c>
      <c r="GV237" s="10" vm="10847">
        <v>2012</v>
      </c>
      <c r="GW237" s="10" vm="4369">
        <v>0</v>
      </c>
      <c r="GX237" s="81" vm="43287">
        <v>0</v>
      </c>
      <c r="GY237" s="10" vm="37258">
        <v>0</v>
      </c>
      <c r="GZ237" s="10" vm="30731">
        <v>0</v>
      </c>
      <c r="HA237" s="10" vm="23830">
        <v>0</v>
      </c>
      <c r="HB237" s="10" vm="17386">
        <v>0</v>
      </c>
      <c r="HC237" s="81" vm="54787">
        <v>0</v>
      </c>
      <c r="HD237" s="81" vm="10629">
        <v>0</v>
      </c>
      <c r="HE237" s="10" vm="4151">
        <v>0</v>
      </c>
      <c r="HF237" s="10" vm="53027">
        <v>2918</v>
      </c>
      <c r="HG237" s="10" vm="37039">
        <v>1566</v>
      </c>
      <c r="HH237" s="10" vm="30560">
        <v>41</v>
      </c>
      <c r="HI237" s="10" vm="23607">
        <v>2455</v>
      </c>
      <c r="HJ237" s="10" vm="17179">
        <v>1302</v>
      </c>
      <c r="HK237" s="10" vm="51622">
        <v>0</v>
      </c>
      <c r="HL237" s="10" vm="10412">
        <v>0</v>
      </c>
      <c r="HM237" s="10" vm="3934">
        <v>0</v>
      </c>
      <c r="HN237" s="10" vm="49907">
        <v>5039</v>
      </c>
      <c r="HO237" s="10" vm="36815">
        <v>13321</v>
      </c>
      <c r="HP237" s="10" vm="30327">
        <v>2875</v>
      </c>
      <c r="HQ237" s="10" vm="23373">
        <v>0</v>
      </c>
      <c r="HR237" s="10" vm="16959">
        <v>2875</v>
      </c>
      <c r="HS237" s="10" vm="48178">
        <v>0</v>
      </c>
      <c r="HT237" s="10" vm="10210">
        <v>0</v>
      </c>
      <c r="HU237" s="10" vm="3720">
        <v>0</v>
      </c>
      <c r="HV237" s="10" vm="46529">
        <v>5296</v>
      </c>
      <c r="HW237" s="10" vm="36584">
        <v>0</v>
      </c>
      <c r="HX237" s="10" vm="30092">
        <v>0</v>
      </c>
      <c r="HY237" s="10" vm="23139">
        <v>146</v>
      </c>
      <c r="HZ237" s="10" vm="16740">
        <v>0</v>
      </c>
      <c r="IA237" s="10" vm="44827">
        <v>0</v>
      </c>
      <c r="IB237" s="10" vm="9991">
        <v>-667</v>
      </c>
      <c r="IC237" s="10" vm="3502">
        <v>4775</v>
      </c>
      <c r="ID237" s="10" vm="43066">
        <v>283</v>
      </c>
      <c r="IE237" s="10" vm="36368">
        <v>613</v>
      </c>
      <c r="IF237" s="10" vm="29860">
        <v>0</v>
      </c>
      <c r="IG237" s="10" vm="22915">
        <v>896</v>
      </c>
      <c r="IH237" s="10" vm="16525">
        <v>6168</v>
      </c>
      <c r="II237" s="10" vm="54574">
        <v>7475</v>
      </c>
      <c r="IJ237" s="10" vm="63341">
        <v>0</v>
      </c>
      <c r="IK237" s="10" vm="3280">
        <v>89</v>
      </c>
      <c r="IL237" s="10" vm="66172">
        <v>-118</v>
      </c>
      <c r="IM237" s="10" vm="36137">
        <v>0</v>
      </c>
      <c r="IN237" s="10" vm="29625">
        <v>7237</v>
      </c>
      <c r="IO237" s="81" vm="22740">
        <v>7407</v>
      </c>
      <c r="IP237" s="10" vm="16309">
        <v>0</v>
      </c>
      <c r="IQ237" s="10" vm="51457">
        <v>0</v>
      </c>
      <c r="IR237" s="10" vm="9572">
        <v>0</v>
      </c>
      <c r="IS237" s="81" vm="3061">
        <v>0</v>
      </c>
      <c r="IT237" s="10" vm="49683">
        <v>0</v>
      </c>
    </row>
    <row r="238" spans="1:254" x14ac:dyDescent="0.25">
      <c r="A238" s="8" t="s">
        <v>29</v>
      </c>
      <c r="B238" s="8" t="s">
        <v>47</v>
      </c>
      <c r="C238" s="89">
        <v>44651</v>
      </c>
      <c r="D238" s="76" vm="16101">
        <v>12</v>
      </c>
      <c r="E238" s="10" vm="9355">
        <v>26041</v>
      </c>
      <c r="F238" s="10" vm="47964">
        <v>-15404</v>
      </c>
      <c r="G238" s="10" vm="42839">
        <v>-1616</v>
      </c>
      <c r="H238" s="10" vm="59776">
        <v>9021</v>
      </c>
      <c r="I238" s="10" vm="29388">
        <v>1667</v>
      </c>
      <c r="J238" s="10" vm="63577">
        <v>10688</v>
      </c>
      <c r="K238" s="10" vm="46366">
        <v>0</v>
      </c>
      <c r="L238" s="10" vm="15882">
        <v>0</v>
      </c>
      <c r="M238" s="10" vm="9137">
        <v>0</v>
      </c>
      <c r="N238" s="10" vm="44612">
        <v>2</v>
      </c>
      <c r="O238" s="10" vm="42614">
        <v>-5160</v>
      </c>
      <c r="P238" s="10" vm="35905">
        <v>0</v>
      </c>
      <c r="Q238" s="10" vm="64458">
        <v>0</v>
      </c>
      <c r="R238" s="10" vm="22513">
        <v>0</v>
      </c>
      <c r="S238" s="10" vm="56063">
        <v>0</v>
      </c>
      <c r="T238" s="10" vm="15664">
        <v>5530</v>
      </c>
      <c r="U238" s="10" vm="8919">
        <v>0</v>
      </c>
      <c r="V238" s="10" vm="54363">
        <v>5530</v>
      </c>
      <c r="W238" s="10" vm="42396">
        <v>0</v>
      </c>
      <c r="X238" s="10" vm="35668">
        <v>1132</v>
      </c>
      <c r="Y238" s="10" vm="29082">
        <v>0</v>
      </c>
      <c r="Z238" s="10" vm="22292">
        <v>0</v>
      </c>
      <c r="AA238" s="10" vm="52584">
        <v>6662</v>
      </c>
      <c r="AB238" s="10" vm="15469">
        <v>21200</v>
      </c>
      <c r="AC238" s="10" vm="8709">
        <v>1239</v>
      </c>
      <c r="AD238" s="10" vm="51244">
        <v>22439</v>
      </c>
      <c r="AE238" s="10" vm="42175">
        <v>462</v>
      </c>
      <c r="AF238" s="10" vm="35434">
        <v>0</v>
      </c>
      <c r="AG238" s="10" vm="28850">
        <v>0</v>
      </c>
      <c r="AH238" s="10" vm="22071">
        <v>0</v>
      </c>
      <c r="AI238" s="10" vm="49454">
        <v>22901</v>
      </c>
      <c r="AJ238" s="10" vm="15275">
        <v>4187</v>
      </c>
      <c r="AK238" s="10" vm="8515">
        <v>1239</v>
      </c>
      <c r="AL238" s="10" vm="47870">
        <v>2177</v>
      </c>
      <c r="AM238" s="10" vm="41950">
        <v>1628</v>
      </c>
      <c r="AN238" s="10" vm="64960">
        <v>1320</v>
      </c>
      <c r="AO238" s="10" vm="28624">
        <v>41</v>
      </c>
      <c r="AP238" s="10" vm="21850">
        <v>0</v>
      </c>
      <c r="AQ238" s="10" vm="46143">
        <v>3686</v>
      </c>
      <c r="AR238" s="10" vm="15058">
        <v>0</v>
      </c>
      <c r="AS238" s="10" vm="8424">
        <v>437</v>
      </c>
      <c r="AT238" s="10" vm="44382">
        <v>14715</v>
      </c>
      <c r="AU238" s="10" vm="41747">
        <v>8186</v>
      </c>
      <c r="AV238" s="10" vm="64940">
        <v>115</v>
      </c>
      <c r="AW238" s="10" vm="28398">
        <v>222974</v>
      </c>
      <c r="AX238" s="10" vm="21642">
        <v>0</v>
      </c>
      <c r="AY238" s="10" vm="55866">
        <v>2397</v>
      </c>
      <c r="AZ238" s="10" vm="14839">
        <v>0</v>
      </c>
      <c r="BA238" s="10" vm="8206">
        <v>0</v>
      </c>
      <c r="BB238" s="10" vm="54130">
        <v>0</v>
      </c>
      <c r="BC238" s="10" vm="41515">
        <v>0</v>
      </c>
      <c r="BD238" s="10" vm="34886">
        <v>0</v>
      </c>
      <c r="BE238" s="10" vm="28167">
        <v>0</v>
      </c>
      <c r="BF238" s="10" vm="21438">
        <v>520</v>
      </c>
      <c r="BG238" s="10" vm="66023">
        <v>225891</v>
      </c>
      <c r="BH238" s="10" vm="14627">
        <v>1097</v>
      </c>
      <c r="BI238" s="10" vm="7991">
        <v>1004</v>
      </c>
      <c r="BJ238" s="10" vm="51026">
        <v>3095</v>
      </c>
      <c r="BK238" s="10" vm="41283">
        <v>0</v>
      </c>
      <c r="BL238" s="10" vm="34653">
        <v>0</v>
      </c>
      <c r="BM238" s="10" vm="27937">
        <v>5196</v>
      </c>
      <c r="BN238" s="10" vm="21216">
        <v>2265</v>
      </c>
      <c r="BO238" s="10" vm="49228">
        <v>0</v>
      </c>
      <c r="BP238" s="10" vm="14430">
        <v>462</v>
      </c>
      <c r="BQ238" s="10" vm="7791">
        <v>4028</v>
      </c>
      <c r="BR238" s="10" vm="47647">
        <v>6755</v>
      </c>
      <c r="BS238" s="10" vm="65150">
        <v>-1559</v>
      </c>
      <c r="BT238" s="10" vm="34420">
        <v>224332</v>
      </c>
      <c r="BU238" s="10" vm="27710">
        <v>124684</v>
      </c>
      <c r="BV238" s="10" vm="20996">
        <v>0</v>
      </c>
      <c r="BW238" s="10" vm="45918">
        <v>0</v>
      </c>
      <c r="BX238" s="10" vm="14214">
        <v>40437</v>
      </c>
      <c r="BY238" s="10" vm="7641">
        <v>0</v>
      </c>
      <c r="BZ238" s="10" vm="44166">
        <v>0</v>
      </c>
      <c r="CA238" s="10" vm="40849">
        <v>160</v>
      </c>
      <c r="CB238" s="10" vm="34207">
        <v>165281</v>
      </c>
      <c r="CC238" s="10" vm="27482">
        <v>0</v>
      </c>
      <c r="CD238" s="10" vm="20781">
        <v>0</v>
      </c>
      <c r="CE238" s="10" vm="55665">
        <v>59051</v>
      </c>
      <c r="CF238" s="10" vm="13995">
        <v>59051</v>
      </c>
      <c r="CG238" s="10" vm="7425">
        <v>0</v>
      </c>
      <c r="CH238" s="10" vm="53913">
        <v>0</v>
      </c>
      <c r="CI238" s="10" vm="40614">
        <v>0</v>
      </c>
      <c r="CJ238" s="10" vm="34050">
        <v>0</v>
      </c>
      <c r="CK238" s="10" vm="27260">
        <v>59051</v>
      </c>
      <c r="CL238" s="10" vm="20582">
        <v>2407</v>
      </c>
      <c r="CM238" s="10" vm="65924">
        <v>1616</v>
      </c>
      <c r="CN238" s="10" vm="13780">
        <v>0</v>
      </c>
      <c r="CO238" s="10" vm="7211">
        <v>791</v>
      </c>
      <c r="CP238" s="10" vm="50796">
        <v>0</v>
      </c>
      <c r="CQ238" s="10" vm="40385">
        <v>0</v>
      </c>
      <c r="CR238" s="10" vm="33816">
        <v>0</v>
      </c>
      <c r="CS238" s="10" vm="27028">
        <v>0</v>
      </c>
      <c r="CT238" s="10" vm="20362">
        <v>0</v>
      </c>
      <c r="CU238" s="10" vm="49003">
        <v>0</v>
      </c>
      <c r="CV238" s="10" vm="13579">
        <v>278</v>
      </c>
      <c r="CW238" s="10" vm="6995">
        <v>-278</v>
      </c>
      <c r="CX238" s="10" vm="47424">
        <v>0</v>
      </c>
      <c r="CY238" s="10" vm="40154">
        <v>0</v>
      </c>
      <c r="CZ238" s="10" vm="33581">
        <v>0</v>
      </c>
      <c r="DA238" s="10" vm="26802">
        <v>0</v>
      </c>
      <c r="DB238" s="81" vm="64144">
        <v>0</v>
      </c>
      <c r="DC238" s="81" vm="45696">
        <v>0</v>
      </c>
      <c r="DD238" s="81" vm="13362">
        <v>0</v>
      </c>
      <c r="DE238" s="81" vm="6835">
        <v>0</v>
      </c>
      <c r="DF238" s="10" vm="43943">
        <v>123</v>
      </c>
      <c r="DG238" s="10" vm="39940">
        <v>0</v>
      </c>
      <c r="DH238" s="10" vm="33353">
        <v>58</v>
      </c>
      <c r="DI238" s="10" vm="26568">
        <v>65</v>
      </c>
      <c r="DJ238" s="10" vm="19923">
        <v>2530</v>
      </c>
      <c r="DK238" s="10" vm="55445">
        <v>1616</v>
      </c>
      <c r="DL238" s="10" vm="13142">
        <v>336</v>
      </c>
      <c r="DM238" s="10" vm="6617">
        <v>578</v>
      </c>
      <c r="DN238" s="10" vm="53695">
        <v>0</v>
      </c>
      <c r="DO238" s="10" vm="39713">
        <v>0</v>
      </c>
      <c r="DP238" s="10" vm="33193">
        <v>0</v>
      </c>
      <c r="DQ238" s="10" vm="26337">
        <v>0</v>
      </c>
      <c r="DR238" s="10" vm="19721">
        <v>0</v>
      </c>
      <c r="DS238" s="10" vm="52226">
        <v>0</v>
      </c>
      <c r="DT238" s="10" vm="12930">
        <v>0</v>
      </c>
      <c r="DU238" s="10" vm="6399">
        <v>0</v>
      </c>
      <c r="DV238" s="10" vm="50574">
        <v>0</v>
      </c>
      <c r="DW238" s="10" vm="39482">
        <v>0</v>
      </c>
      <c r="DX238" s="10" vm="32960">
        <v>0</v>
      </c>
      <c r="DY238" s="10" vm="26116">
        <v>0</v>
      </c>
      <c r="DZ238" s="10" vm="19500">
        <v>0</v>
      </c>
      <c r="EA238" s="10" vm="48779">
        <v>0</v>
      </c>
      <c r="EB238" s="10" vm="12731">
        <v>0</v>
      </c>
      <c r="EC238" s="10" vm="6186">
        <v>0</v>
      </c>
      <c r="ED238" s="10" vm="47203">
        <v>0</v>
      </c>
      <c r="EE238" s="10" vm="39255">
        <v>0</v>
      </c>
      <c r="EF238" s="10" vm="32727">
        <v>0</v>
      </c>
      <c r="EG238" s="10" vm="25889">
        <v>0</v>
      </c>
      <c r="EH238" s="81" vm="19283">
        <v>0</v>
      </c>
      <c r="EI238" s="81" vm="45474">
        <v>0</v>
      </c>
      <c r="EJ238" s="81" vm="12515">
        <v>0</v>
      </c>
      <c r="EK238" s="81" vm="6028">
        <v>0</v>
      </c>
      <c r="EL238" s="10" vm="43724">
        <v>610</v>
      </c>
      <c r="EM238" s="10" vm="39039">
        <v>0</v>
      </c>
      <c r="EN238" s="10" vm="64627">
        <v>353</v>
      </c>
      <c r="EO238" s="10" vm="25659">
        <v>257</v>
      </c>
      <c r="EP238" s="10" vm="19065">
        <v>610</v>
      </c>
      <c r="EQ238" s="10" vm="55226">
        <v>0</v>
      </c>
      <c r="ER238" s="10" vm="12296">
        <v>353</v>
      </c>
      <c r="ES238" s="10" vm="5814">
        <v>257</v>
      </c>
      <c r="ET238" s="10" vm="53478">
        <v>3140</v>
      </c>
      <c r="EU238" s="10" vm="38811">
        <v>1616</v>
      </c>
      <c r="EV238" s="10" vm="32336">
        <v>689</v>
      </c>
      <c r="EW238" s="10" vm="25427">
        <v>835</v>
      </c>
      <c r="EX238" s="10" vm="18871">
        <v>546</v>
      </c>
      <c r="EY238" s="10" vm="52070">
        <v>170</v>
      </c>
      <c r="EZ238" s="10" vm="12077">
        <v>227</v>
      </c>
      <c r="FA238" s="10" vm="5595">
        <v>170</v>
      </c>
      <c r="FB238" s="10" vm="50343">
        <v>254483</v>
      </c>
      <c r="FC238" s="10" vm="38586">
        <v>0</v>
      </c>
      <c r="FD238" s="10" vm="32102">
        <v>254483</v>
      </c>
      <c r="FE238" s="10" vm="25200">
        <v>4776</v>
      </c>
      <c r="FF238" s="10" vm="18650">
        <v>2301</v>
      </c>
      <c r="FG238" s="10" vm="48556">
        <v>0</v>
      </c>
      <c r="FH238" s="10" vm="11917">
        <v>-1172</v>
      </c>
      <c r="FI238" s="10" vm="5388">
        <v>0</v>
      </c>
      <c r="FJ238" s="10" vm="46978">
        <v>0</v>
      </c>
      <c r="FK238" s="10" vm="38372">
        <v>0</v>
      </c>
      <c r="FL238" s="10" vm="31874">
        <v>260388</v>
      </c>
      <c r="FM238" s="10" vm="24964">
        <v>34161</v>
      </c>
      <c r="FN238" s="10" vm="18430">
        <v>3686</v>
      </c>
      <c r="FO238" s="10" vm="45253">
        <v>0</v>
      </c>
      <c r="FP238" s="10" vm="11701">
        <v>0</v>
      </c>
      <c r="FQ238" s="10" vm="5173">
        <v>-433</v>
      </c>
      <c r="FR238" s="10" vm="43504">
        <v>0</v>
      </c>
      <c r="FS238" s="10" vm="38139">
        <v>0</v>
      </c>
      <c r="FT238" s="10" vm="31640">
        <v>37414</v>
      </c>
      <c r="FU238" s="10" vm="24741">
        <v>222974</v>
      </c>
      <c r="FV238" s="10" vm="18268">
        <v>220322</v>
      </c>
      <c r="FW238" s="81" vm="55011">
        <v>0</v>
      </c>
      <c r="FX238" s="81" vm="11489">
        <v>0</v>
      </c>
      <c r="FY238" s="81" vm="62938">
        <v>0</v>
      </c>
      <c r="FZ238" s="81" vm="53260">
        <v>0</v>
      </c>
      <c r="GA238" s="81" vm="37926">
        <v>0</v>
      </c>
      <c r="GB238" s="10" vm="31407">
        <v>532</v>
      </c>
      <c r="GC238" s="10" vm="24511">
        <v>250</v>
      </c>
      <c r="GD238" s="10" vm="18045">
        <v>282</v>
      </c>
      <c r="GE238" s="10" vm="51844">
        <v>140</v>
      </c>
      <c r="GF238" s="10" vm="11268">
        <v>140</v>
      </c>
      <c r="GG238" s="10" vm="4804">
        <v>0</v>
      </c>
      <c r="GH238" s="10" vm="50128">
        <v>815</v>
      </c>
      <c r="GI238" s="10" vm="37705">
        <v>60</v>
      </c>
      <c r="GJ238" s="10" vm="31193">
        <v>755</v>
      </c>
      <c r="GK238" s="10" vm="24283">
        <v>0</v>
      </c>
      <c r="GL238" s="10" vm="17830">
        <v>0</v>
      </c>
      <c r="GM238" s="10" vm="48335">
        <v>0</v>
      </c>
      <c r="GN238" s="10" vm="11053">
        <v>924</v>
      </c>
      <c r="GO238" s="10" vm="4589">
        <v>291</v>
      </c>
      <c r="GP238" s="10" vm="46753">
        <v>633</v>
      </c>
      <c r="GQ238" s="10" vm="37482">
        <v>0</v>
      </c>
      <c r="GR238" s="10" vm="30959">
        <v>3</v>
      </c>
      <c r="GS238" s="10" vm="24058">
        <v>-3</v>
      </c>
      <c r="GT238" s="10" vm="17608">
        <v>2411</v>
      </c>
      <c r="GU238" s="10" vm="45050">
        <v>744</v>
      </c>
      <c r="GV238" s="10" vm="10849">
        <v>1667</v>
      </c>
      <c r="GW238" s="10" vm="4372">
        <v>0</v>
      </c>
      <c r="GX238" s="81" vm="43288">
        <v>0</v>
      </c>
      <c r="GY238" s="10" vm="37259">
        <v>0</v>
      </c>
      <c r="GZ238" s="10" vm="64525">
        <v>0</v>
      </c>
      <c r="HA238" s="10" vm="23831">
        <v>0</v>
      </c>
      <c r="HB238" s="10" vm="17387">
        <v>0</v>
      </c>
      <c r="HC238" s="81" vm="54788">
        <v>0</v>
      </c>
      <c r="HD238" s="81" vm="10630">
        <v>0</v>
      </c>
      <c r="HE238" s="10" vm="4155">
        <v>0</v>
      </c>
      <c r="HF238" s="10" vm="53025">
        <v>671</v>
      </c>
      <c r="HG238" s="10" vm="37038">
        <v>611</v>
      </c>
      <c r="HH238" s="10" vm="30562">
        <v>0</v>
      </c>
      <c r="HI238" s="10" vm="23605">
        <v>119</v>
      </c>
      <c r="HJ238" s="10" vm="17180">
        <v>0</v>
      </c>
      <c r="HK238" s="10" vm="65789">
        <v>2193</v>
      </c>
      <c r="HL238" s="10" vm="63761">
        <v>0</v>
      </c>
      <c r="HM238" s="10" vm="3938">
        <v>0</v>
      </c>
      <c r="HN238" s="10" vm="65663">
        <v>434</v>
      </c>
      <c r="HO238" s="10" vm="36817">
        <v>4028</v>
      </c>
      <c r="HP238" s="10" vm="30328">
        <v>160</v>
      </c>
      <c r="HQ238" s="10" vm="23371">
        <v>0</v>
      </c>
      <c r="HR238" s="10" vm="16960">
        <v>160</v>
      </c>
      <c r="HS238" s="10" vm="48176">
        <v>0</v>
      </c>
      <c r="HT238" s="10" vm="10211">
        <v>0</v>
      </c>
      <c r="HU238" s="10" vm="3723">
        <v>0</v>
      </c>
      <c r="HV238" s="10" vm="65394">
        <v>5274</v>
      </c>
      <c r="HW238" s="10" vm="36585">
        <v>119</v>
      </c>
      <c r="HX238" s="10" vm="30094">
        <v>0</v>
      </c>
      <c r="HY238" s="10" vm="23140">
        <v>22</v>
      </c>
      <c r="HZ238" s="10" vm="16742">
        <v>0</v>
      </c>
      <c r="IA238" s="10" vm="44826">
        <v>0</v>
      </c>
      <c r="IB238" s="10" vm="9994">
        <v>-255</v>
      </c>
      <c r="IC238" s="10" vm="3506">
        <v>5160</v>
      </c>
      <c r="ID238" s="10" vm="43064">
        <v>0</v>
      </c>
      <c r="IE238" s="10" vm="36367">
        <v>0</v>
      </c>
      <c r="IF238" s="10" vm="29861">
        <v>0</v>
      </c>
      <c r="IG238" s="10" vm="22914">
        <v>0</v>
      </c>
      <c r="IH238" s="10" vm="16526">
        <v>2301</v>
      </c>
      <c r="II238" s="10" vm="54573">
        <v>4038</v>
      </c>
      <c r="IJ238" s="10" vm="9775">
        <v>0</v>
      </c>
      <c r="IK238" s="10" vm="3283">
        <v>75</v>
      </c>
      <c r="IL238" s="10" vm="52807">
        <v>-15</v>
      </c>
      <c r="IM238" s="10" vm="36138">
        <v>0</v>
      </c>
      <c r="IN238" s="10" vm="29626">
        <v>3652</v>
      </c>
      <c r="IO238" s="81" vm="22741">
        <v>3726</v>
      </c>
      <c r="IP238" s="10" vm="16310">
        <v>0</v>
      </c>
      <c r="IQ238" s="10" vm="51455">
        <v>0</v>
      </c>
      <c r="IR238" s="10" vm="9573">
        <v>0</v>
      </c>
      <c r="IS238" s="81" vm="3065">
        <v>0</v>
      </c>
      <c r="IT238" s="10" vm="49684">
        <v>0</v>
      </c>
    </row>
    <row r="239" spans="1:254" x14ac:dyDescent="0.25">
      <c r="A239" s="8" t="s">
        <v>210</v>
      </c>
      <c r="B239" s="8" t="s">
        <v>483</v>
      </c>
      <c r="C239" s="89">
        <v>44651</v>
      </c>
      <c r="D239" s="76" vm="16104">
        <v>12</v>
      </c>
      <c r="E239" s="10" vm="9354">
        <v>70738</v>
      </c>
      <c r="F239" s="10" vm="65567">
        <v>-50413</v>
      </c>
      <c r="G239" s="10" vm="42838">
        <v>-6400</v>
      </c>
      <c r="H239" s="10" vm="59778">
        <v>13925</v>
      </c>
      <c r="I239" s="10" vm="29392">
        <v>4305</v>
      </c>
      <c r="J239" s="10" vm="63576">
        <v>18230</v>
      </c>
      <c r="K239" s="10" vm="46370">
        <v>0</v>
      </c>
      <c r="L239" s="10" vm="15884">
        <v>-729</v>
      </c>
      <c r="M239" s="10" vm="9135">
        <v>0</v>
      </c>
      <c r="N239" s="10" vm="44613">
        <v>92</v>
      </c>
      <c r="O239" s="10" vm="42612">
        <v>-4377</v>
      </c>
      <c r="P239" s="10" vm="35903">
        <v>606</v>
      </c>
      <c r="Q239" s="10" vm="64460">
        <v>1276</v>
      </c>
      <c r="R239" s="10" vm="22511">
        <v>0</v>
      </c>
      <c r="S239" s="10" vm="56066">
        <v>0</v>
      </c>
      <c r="T239" s="10" vm="63981">
        <v>15098</v>
      </c>
      <c r="U239" s="10" vm="8920">
        <v>0</v>
      </c>
      <c r="V239" s="10" vm="54365">
        <v>15098</v>
      </c>
      <c r="W239" s="10" vm="42397">
        <v>0</v>
      </c>
      <c r="X239" s="10" vm="35669">
        <v>22937</v>
      </c>
      <c r="Y239" s="10" vm="29085">
        <v>0</v>
      </c>
      <c r="Z239" s="10" vm="22291">
        <v>0</v>
      </c>
      <c r="AA239" s="10" vm="66165">
        <v>38035</v>
      </c>
      <c r="AB239" s="10" vm="15472">
        <v>60731</v>
      </c>
      <c r="AC239" s="10" vm="8707">
        <v>856</v>
      </c>
      <c r="AD239" s="10" vm="51245">
        <v>61587</v>
      </c>
      <c r="AE239" s="10" vm="42173">
        <v>404</v>
      </c>
      <c r="AF239" s="10" vm="35432">
        <v>27</v>
      </c>
      <c r="AG239" s="10" vm="28851">
        <v>1251</v>
      </c>
      <c r="AH239" s="10" vm="22068">
        <v>116</v>
      </c>
      <c r="AI239" s="10" vm="49457">
        <v>63385</v>
      </c>
      <c r="AJ239" s="10" vm="15279">
        <v>15959</v>
      </c>
      <c r="AK239" s="10" vm="8516">
        <v>4714</v>
      </c>
      <c r="AL239" s="10" vm="47872">
        <v>10136</v>
      </c>
      <c r="AM239" s="10" vm="65180">
        <v>2695</v>
      </c>
      <c r="AN239" s="10" vm="35201">
        <v>6053</v>
      </c>
      <c r="AO239" s="10" vm="28626">
        <v>99</v>
      </c>
      <c r="AP239" s="10" vm="21849">
        <v>0</v>
      </c>
      <c r="AQ239" s="10" vm="46147">
        <v>9082</v>
      </c>
      <c r="AR239" s="10" vm="15060">
        <v>0</v>
      </c>
      <c r="AS239" s="10" vm="8425">
        <v>1491</v>
      </c>
      <c r="AT239" s="10" vm="44385">
        <v>50229</v>
      </c>
      <c r="AU239" s="10" vm="41745">
        <v>13156</v>
      </c>
      <c r="AV239" s="10" vm="64939">
        <v>505</v>
      </c>
      <c r="AW239" s="10" vm="28400">
        <v>347192</v>
      </c>
      <c r="AX239" s="10" vm="21640">
        <v>0</v>
      </c>
      <c r="AY239" s="10" vm="55869">
        <v>8658</v>
      </c>
      <c r="AZ239" s="10" vm="14840">
        <v>229</v>
      </c>
      <c r="BA239" s="10" vm="8205">
        <v>0</v>
      </c>
      <c r="BB239" s="10" vm="54133">
        <v>11398</v>
      </c>
      <c r="BC239" s="10" vm="41517">
        <v>0</v>
      </c>
      <c r="BD239" s="10" vm="34888">
        <v>0</v>
      </c>
      <c r="BE239" s="10" vm="28171">
        <v>0</v>
      </c>
      <c r="BF239" s="10" vm="21437">
        <v>8020</v>
      </c>
      <c r="BG239" s="10" vm="66024">
        <v>375497</v>
      </c>
      <c r="BH239" s="10" vm="14629">
        <v>980</v>
      </c>
      <c r="BI239" s="10" vm="7989">
        <v>2732</v>
      </c>
      <c r="BJ239" s="10" vm="51027">
        <v>30921</v>
      </c>
      <c r="BK239" s="10" vm="41284">
        <v>0</v>
      </c>
      <c r="BL239" s="10" vm="34654">
        <v>3280</v>
      </c>
      <c r="BM239" s="10" vm="27940">
        <v>37913</v>
      </c>
      <c r="BN239" s="10" vm="21214">
        <v>0</v>
      </c>
      <c r="BO239" s="10" vm="49232">
        <v>0</v>
      </c>
      <c r="BP239" s="10" vm="14433">
        <v>441</v>
      </c>
      <c r="BQ239" s="10" vm="7790">
        <v>11268</v>
      </c>
      <c r="BR239" s="10" vm="47648">
        <v>11709</v>
      </c>
      <c r="BS239" s="10" vm="65149">
        <v>26204</v>
      </c>
      <c r="BT239" s="10" vm="34421">
        <v>401701</v>
      </c>
      <c r="BU239" s="10" vm="27713">
        <v>110888</v>
      </c>
      <c r="BV239" s="10" vm="20995">
        <v>0</v>
      </c>
      <c r="BW239" s="10" vm="45923">
        <v>0</v>
      </c>
      <c r="BX239" s="10" vm="14217">
        <v>22443</v>
      </c>
      <c r="BY239" s="10" vm="7639">
        <v>0</v>
      </c>
      <c r="BZ239" s="10" vm="44167">
        <v>2120</v>
      </c>
      <c r="CA239" s="10" vm="40847">
        <v>0</v>
      </c>
      <c r="CB239" s="10" vm="64792">
        <v>135451</v>
      </c>
      <c r="CC239" s="10" vm="27487">
        <v>15059</v>
      </c>
      <c r="CD239" s="10" vm="20779">
        <v>7878</v>
      </c>
      <c r="CE239" s="10" vm="55670">
        <v>243313</v>
      </c>
      <c r="CF239" s="10" vm="13999">
        <v>169650</v>
      </c>
      <c r="CG239" s="10" vm="7426">
        <v>73663</v>
      </c>
      <c r="CH239" s="10" vm="53915">
        <v>0</v>
      </c>
      <c r="CI239" s="10" vm="40615">
        <v>0</v>
      </c>
      <c r="CJ239" s="10" vm="34051">
        <v>0</v>
      </c>
      <c r="CK239" s="10" vm="27262">
        <v>243313</v>
      </c>
      <c r="CL239" s="10" vm="20581">
        <v>4425</v>
      </c>
      <c r="CM239" s="10" vm="52383">
        <v>4191</v>
      </c>
      <c r="CN239" s="10" vm="13783">
        <v>0</v>
      </c>
      <c r="CO239" s="10" vm="7209">
        <v>234</v>
      </c>
      <c r="CP239" s="10" vm="50797">
        <v>0</v>
      </c>
      <c r="CQ239" s="10" vm="40383">
        <v>0</v>
      </c>
      <c r="CR239" s="10" vm="33814">
        <v>0</v>
      </c>
      <c r="CS239" s="10" vm="27029">
        <v>0</v>
      </c>
      <c r="CT239" s="10" vm="20360">
        <v>0</v>
      </c>
      <c r="CU239" s="10" vm="49005">
        <v>0</v>
      </c>
      <c r="CV239" s="10" vm="13583">
        <v>0</v>
      </c>
      <c r="CW239" s="10" vm="6996">
        <v>0</v>
      </c>
      <c r="CX239" s="10" vm="47426">
        <v>0</v>
      </c>
      <c r="CY239" s="10" vm="40155">
        <v>0</v>
      </c>
      <c r="CZ239" s="10" vm="33582">
        <v>0</v>
      </c>
      <c r="DA239" s="10" vm="26804">
        <v>0</v>
      </c>
      <c r="DB239" s="81" vm="20141">
        <v>0</v>
      </c>
      <c r="DC239" s="81" vm="45699">
        <v>0</v>
      </c>
      <c r="DD239" s="81" vm="13364">
        <v>0</v>
      </c>
      <c r="DE239" s="81" vm="6832">
        <v>0</v>
      </c>
      <c r="DF239" s="10" vm="43946">
        <v>184</v>
      </c>
      <c r="DG239" s="10" vm="39941">
        <v>0</v>
      </c>
      <c r="DH239" s="10" vm="64712">
        <v>184</v>
      </c>
      <c r="DI239" s="10" vm="26571">
        <v>0</v>
      </c>
      <c r="DJ239" s="10" vm="19921">
        <v>4609</v>
      </c>
      <c r="DK239" s="10" vm="55448">
        <v>4191</v>
      </c>
      <c r="DL239" s="10" vm="13143">
        <v>184</v>
      </c>
      <c r="DM239" s="10" vm="6616">
        <v>234</v>
      </c>
      <c r="DN239" s="10" vm="53696">
        <v>577</v>
      </c>
      <c r="DO239" s="10" vm="39711">
        <v>521</v>
      </c>
      <c r="DP239" s="10" vm="33195">
        <v>0</v>
      </c>
      <c r="DQ239" s="10" vm="26340">
        <v>56</v>
      </c>
      <c r="DR239" s="10" vm="19720">
        <v>0</v>
      </c>
      <c r="DS239" s="10" vm="65856">
        <v>0</v>
      </c>
      <c r="DT239" s="10" vm="12933">
        <v>0</v>
      </c>
      <c r="DU239" s="10" vm="6396">
        <v>0</v>
      </c>
      <c r="DV239" s="10" vm="50575">
        <v>0</v>
      </c>
      <c r="DW239" s="10" vm="39480">
        <v>0</v>
      </c>
      <c r="DX239" s="10" vm="32958">
        <v>0</v>
      </c>
      <c r="DY239" s="10" vm="26118">
        <v>0</v>
      </c>
      <c r="DZ239" s="10" vm="19498">
        <v>381</v>
      </c>
      <c r="EA239" s="10" vm="48783">
        <v>54</v>
      </c>
      <c r="EB239" s="10" vm="12734">
        <v>0</v>
      </c>
      <c r="EC239" s="10" vm="6184">
        <v>327</v>
      </c>
      <c r="ED239" s="10" vm="47205">
        <v>198</v>
      </c>
      <c r="EE239" s="10" vm="39256">
        <v>189</v>
      </c>
      <c r="EF239" s="10" vm="32728">
        <v>0</v>
      </c>
      <c r="EG239" s="10" vm="25891">
        <v>9</v>
      </c>
      <c r="EH239" s="81" vm="19282">
        <v>0</v>
      </c>
      <c r="EI239" s="81" vm="45477">
        <v>0</v>
      </c>
      <c r="EJ239" s="81" vm="12516">
        <v>0</v>
      </c>
      <c r="EK239" s="81" vm="6025">
        <v>0</v>
      </c>
      <c r="EL239" s="10" vm="43728">
        <v>1588</v>
      </c>
      <c r="EM239" s="10" vm="39040">
        <v>1445</v>
      </c>
      <c r="EN239" s="10" vm="64628">
        <v>0</v>
      </c>
      <c r="EO239" s="10" vm="25661">
        <v>143</v>
      </c>
      <c r="EP239" s="10" vm="19063">
        <v>2744</v>
      </c>
      <c r="EQ239" s="10" vm="55229">
        <v>2209</v>
      </c>
      <c r="ER239" s="10" vm="12297">
        <v>0</v>
      </c>
      <c r="ES239" s="10" vm="5812">
        <v>535</v>
      </c>
      <c r="ET239" s="10" vm="53479">
        <v>7353</v>
      </c>
      <c r="EU239" s="10" vm="38809">
        <v>6400</v>
      </c>
      <c r="EV239" s="10" vm="32338">
        <v>184</v>
      </c>
      <c r="EW239" s="10" vm="25431">
        <v>769</v>
      </c>
      <c r="EX239" s="10" vm="18870">
        <v>2905</v>
      </c>
      <c r="EY239" s="10" vm="52074">
        <v>1346</v>
      </c>
      <c r="EZ239" s="10" vm="63846">
        <v>493</v>
      </c>
      <c r="FA239" s="10" vm="5591">
        <v>1346</v>
      </c>
      <c r="FB239" s="10" vm="50345">
        <v>419666</v>
      </c>
      <c r="FC239" s="10" vm="38584">
        <v>0</v>
      </c>
      <c r="FD239" s="10" vm="32100">
        <v>419666</v>
      </c>
      <c r="FE239" s="10" vm="25201">
        <v>9544</v>
      </c>
      <c r="FF239" s="10" vm="18648">
        <v>9462</v>
      </c>
      <c r="FG239" s="10" vm="48560">
        <v>0</v>
      </c>
      <c r="FH239" s="10" vm="11920">
        <v>-2474</v>
      </c>
      <c r="FI239" s="10" vm="5387">
        <v>0</v>
      </c>
      <c r="FJ239" s="10" vm="46980">
        <v>0</v>
      </c>
      <c r="FK239" s="10" vm="38374">
        <v>-1959</v>
      </c>
      <c r="FL239" s="10" vm="31875">
        <v>434239</v>
      </c>
      <c r="FM239" s="10" vm="24967">
        <v>80260</v>
      </c>
      <c r="FN239" s="10" vm="18429">
        <v>8445</v>
      </c>
      <c r="FO239" s="10" vm="45255">
        <v>0</v>
      </c>
      <c r="FP239" s="10" vm="11702">
        <v>0</v>
      </c>
      <c r="FQ239" s="10" vm="5171">
        <v>-336</v>
      </c>
      <c r="FR239" s="10" vm="43508">
        <v>0</v>
      </c>
      <c r="FS239" s="10" vm="38142">
        <v>-1322</v>
      </c>
      <c r="FT239" s="10" vm="31638">
        <v>87047</v>
      </c>
      <c r="FU239" s="10" vm="24743">
        <v>347192</v>
      </c>
      <c r="FV239" s="10" vm="18265">
        <v>339406</v>
      </c>
      <c r="FW239" s="81" vm="55014">
        <v>7221</v>
      </c>
      <c r="FX239" s="81" vm="11490">
        <v>3571</v>
      </c>
      <c r="FY239" s="81" vm="4956">
        <v>0</v>
      </c>
      <c r="FZ239" s="81" vm="53262">
        <v>606</v>
      </c>
      <c r="GA239" s="81" vm="37928">
        <v>11398</v>
      </c>
      <c r="GB239" s="10" vm="31406">
        <v>801</v>
      </c>
      <c r="GC239" s="10" vm="24512">
        <v>489</v>
      </c>
      <c r="GD239" s="10" vm="18043">
        <v>312</v>
      </c>
      <c r="GE239" s="10" vm="51848">
        <v>2310</v>
      </c>
      <c r="GF239" s="10" vm="11271">
        <v>753</v>
      </c>
      <c r="GG239" s="10" vm="4803">
        <v>1557</v>
      </c>
      <c r="GH239" s="10" vm="50130">
        <v>2931</v>
      </c>
      <c r="GI239" s="10" vm="37708">
        <v>495</v>
      </c>
      <c r="GJ239" s="10" vm="31192">
        <v>2436</v>
      </c>
      <c r="GK239" s="10" vm="24287">
        <v>0</v>
      </c>
      <c r="GL239" s="10" vm="17829">
        <v>0</v>
      </c>
      <c r="GM239" s="10" vm="48338">
        <v>0</v>
      </c>
      <c r="GN239" s="10" vm="11055">
        <v>0</v>
      </c>
      <c r="GO239" s="10" vm="4584">
        <v>0</v>
      </c>
      <c r="GP239" s="10" vm="46754">
        <v>0</v>
      </c>
      <c r="GQ239" s="10" vm="37486">
        <v>0</v>
      </c>
      <c r="GR239" s="10" vm="30957">
        <v>0</v>
      </c>
      <c r="GS239" s="10" vm="24061">
        <v>0</v>
      </c>
      <c r="GT239" s="10" vm="17606">
        <v>6042</v>
      </c>
      <c r="GU239" s="10" vm="45054">
        <v>1737</v>
      </c>
      <c r="GV239" s="10" vm="10851">
        <v>4305</v>
      </c>
      <c r="GW239" s="10" vm="4370">
        <v>255</v>
      </c>
      <c r="GX239" s="81" vm="43290">
        <v>782</v>
      </c>
      <c r="GY239" s="10" vm="37261">
        <v>0</v>
      </c>
      <c r="GZ239" s="10" vm="30732">
        <v>0</v>
      </c>
      <c r="HA239" s="10" vm="23832">
        <v>0</v>
      </c>
      <c r="HB239" s="10" vm="17385">
        <v>0</v>
      </c>
      <c r="HC239" s="81" vm="54790">
        <v>0</v>
      </c>
      <c r="HD239" s="81" vm="10633">
        <v>2243</v>
      </c>
      <c r="HE239" s="10" vm="4153">
        <v>3280</v>
      </c>
      <c r="HF239" s="10" vm="53029">
        <v>1062</v>
      </c>
      <c r="HG239" s="10" vm="37042">
        <v>2407</v>
      </c>
      <c r="HH239" s="10" vm="30561">
        <v>0</v>
      </c>
      <c r="HI239" s="10" vm="23609">
        <v>287</v>
      </c>
      <c r="HJ239" s="10" vm="17177">
        <v>6283</v>
      </c>
      <c r="HK239" s="10" vm="51624">
        <v>0</v>
      </c>
      <c r="HL239" s="10" vm="10415">
        <v>0</v>
      </c>
      <c r="HM239" s="10" vm="3935">
        <v>0</v>
      </c>
      <c r="HN239" s="10" vm="49909">
        <v>1229</v>
      </c>
      <c r="HO239" s="10" vm="36818">
        <v>11268</v>
      </c>
      <c r="HP239" s="10" vm="30326">
        <v>0</v>
      </c>
      <c r="HQ239" s="10" vm="23375">
        <v>0</v>
      </c>
      <c r="HR239" s="10" vm="16958">
        <v>0</v>
      </c>
      <c r="HS239" s="10" vm="48180">
        <v>0</v>
      </c>
      <c r="HT239" s="10" vm="10214">
        <v>7878</v>
      </c>
      <c r="HU239" s="10" vm="3721">
        <v>7878</v>
      </c>
      <c r="HV239" s="10" vm="46531">
        <v>4335</v>
      </c>
      <c r="HW239" s="10" vm="36587">
        <v>0</v>
      </c>
      <c r="HX239" s="10" vm="30093">
        <v>0</v>
      </c>
      <c r="HY239" s="10" vm="23143">
        <v>0</v>
      </c>
      <c r="HZ239" s="10" vm="16741">
        <v>0</v>
      </c>
      <c r="IA239" s="10" vm="44829">
        <v>200</v>
      </c>
      <c r="IB239" s="10" vm="9995">
        <v>-158</v>
      </c>
      <c r="IC239" s="10" vm="3504">
        <v>4377</v>
      </c>
      <c r="ID239" s="10" vm="43068">
        <v>19</v>
      </c>
      <c r="IE239" s="10" vm="36370">
        <v>0</v>
      </c>
      <c r="IF239" s="10" vm="29859">
        <v>0</v>
      </c>
      <c r="IG239" s="10" vm="100638">
        <v>19</v>
      </c>
      <c r="IH239" s="10" vm="16523">
        <v>9462</v>
      </c>
      <c r="II239" s="10" vm="54576">
        <v>9104</v>
      </c>
      <c r="IJ239" s="10" vm="9776">
        <v>0</v>
      </c>
      <c r="IK239" s="10" vm="3281">
        <v>37</v>
      </c>
      <c r="IL239" s="10" vm="52809">
        <v>-58</v>
      </c>
      <c r="IM239" s="10" vm="36140">
        <v>1</v>
      </c>
      <c r="IN239" s="10" vm="29624">
        <v>13654</v>
      </c>
      <c r="IO239" s="81" vm="22743">
        <v>13654</v>
      </c>
      <c r="IP239" s="10" vm="16308">
        <v>12</v>
      </c>
      <c r="IQ239" s="10" vm="51459">
        <v>-3</v>
      </c>
      <c r="IR239" s="10" vm="9576">
        <v>0</v>
      </c>
      <c r="IS239" s="81" vm="3064">
        <v>59</v>
      </c>
      <c r="IT239" s="10" vm="49686">
        <v>59</v>
      </c>
    </row>
    <row r="240" spans="1:254" x14ac:dyDescent="0.25">
      <c r="A240" s="8" t="s">
        <v>91</v>
      </c>
      <c r="B240" s="8" t="s">
        <v>17</v>
      </c>
      <c r="C240" s="89">
        <v>44651</v>
      </c>
      <c r="D240" s="76" vm="16102">
        <v>12</v>
      </c>
      <c r="E240" s="10" vm="9356">
        <v>126102</v>
      </c>
      <c r="F240" s="10" vm="65565">
        <v>-84298</v>
      </c>
      <c r="G240" s="10" vm="42841">
        <v>-20336</v>
      </c>
      <c r="H240" s="10" vm="59780">
        <v>21468</v>
      </c>
      <c r="I240" s="10" vm="29389">
        <v>3722</v>
      </c>
      <c r="J240" s="10" vm="63578">
        <v>25190</v>
      </c>
      <c r="K240" s="10" vm="46368">
        <v>0</v>
      </c>
      <c r="L240" s="10" vm="15881">
        <v>0</v>
      </c>
      <c r="M240" s="10" vm="9138">
        <v>0</v>
      </c>
      <c r="N240" s="10" vm="44611">
        <v>277</v>
      </c>
      <c r="O240" s="10" vm="42615">
        <v>-52977</v>
      </c>
      <c r="P240" s="10" vm="35907">
        <v>290</v>
      </c>
      <c r="Q240" s="10" vm="29159">
        <v>-20</v>
      </c>
      <c r="R240" s="10" vm="22514">
        <v>0</v>
      </c>
      <c r="S240" s="10" vm="66340">
        <v>0</v>
      </c>
      <c r="T240" s="10" vm="15666">
        <v>-27240</v>
      </c>
      <c r="U240" s="10" vm="8921">
        <v>0</v>
      </c>
      <c r="V240" s="10" vm="54364">
        <v>-27240</v>
      </c>
      <c r="W240" s="10" vm="42398">
        <v>0</v>
      </c>
      <c r="X240" s="10" vm="35670">
        <v>3813</v>
      </c>
      <c r="Y240" s="10" vm="29083">
        <v>989</v>
      </c>
      <c r="Z240" s="10" vm="22293">
        <v>0</v>
      </c>
      <c r="AA240" s="10" vm="66164">
        <v>-22438</v>
      </c>
      <c r="AB240" s="10" vm="15468">
        <v>78305</v>
      </c>
      <c r="AC240" s="10" vm="8710">
        <v>4719</v>
      </c>
      <c r="AD240" s="10" vm="51242">
        <v>83024</v>
      </c>
      <c r="AE240" s="10" vm="42177">
        <v>4297</v>
      </c>
      <c r="AF240" s="10" vm="35436">
        <v>0</v>
      </c>
      <c r="AG240" s="10" vm="28848">
        <v>0</v>
      </c>
      <c r="AH240" s="10" vm="22072">
        <v>1390</v>
      </c>
      <c r="AI240" s="10" vm="49456">
        <v>88711</v>
      </c>
      <c r="AJ240" s="10" vm="15276">
        <v>22851</v>
      </c>
      <c r="AK240" s="10" vm="8517">
        <v>5390</v>
      </c>
      <c r="AL240" s="10" vm="47871">
        <v>15230</v>
      </c>
      <c r="AM240" s="10" vm="41951">
        <v>7125</v>
      </c>
      <c r="AN240" s="10" vm="64961">
        <v>3931</v>
      </c>
      <c r="AO240" s="10" vm="28625">
        <v>464</v>
      </c>
      <c r="AP240" s="10" vm="21851">
        <v>45</v>
      </c>
      <c r="AQ240" s="10" vm="46146">
        <v>17673</v>
      </c>
      <c r="AR240" s="10" vm="15057">
        <v>0</v>
      </c>
      <c r="AS240" s="10" vm="8428">
        <v>5238</v>
      </c>
      <c r="AT240" s="10" vm="44384">
        <v>77947</v>
      </c>
      <c r="AU240" s="10" vm="41749">
        <v>10764</v>
      </c>
      <c r="AV240" s="10" vm="34991">
        <v>3019</v>
      </c>
      <c r="AW240" s="10" vm="28396">
        <v>947715</v>
      </c>
      <c r="AX240" s="10" vm="21643">
        <v>71264</v>
      </c>
      <c r="AY240" s="10" vm="55868">
        <v>6217</v>
      </c>
      <c r="AZ240" s="10" vm="14837">
        <v>5117</v>
      </c>
      <c r="BA240" s="10" vm="8208">
        <v>1116</v>
      </c>
      <c r="BB240" s="10" vm="54132">
        <v>4154</v>
      </c>
      <c r="BC240" s="10" vm="41519">
        <v>553</v>
      </c>
      <c r="BD240" s="10" vm="34889">
        <v>0</v>
      </c>
      <c r="BE240" s="10" vm="28168">
        <v>50900</v>
      </c>
      <c r="BF240" s="10" vm="21439">
        <v>989</v>
      </c>
      <c r="BG240" s="10" vm="52505">
        <v>1088025</v>
      </c>
      <c r="BH240" s="10" vm="14626">
        <v>24201</v>
      </c>
      <c r="BI240" s="10" vm="7992">
        <v>15100</v>
      </c>
      <c r="BJ240" s="10" vm="51025">
        <v>29993</v>
      </c>
      <c r="BK240" s="10" vm="41286">
        <v>0</v>
      </c>
      <c r="BL240" s="10" vm="34656">
        <v>2158</v>
      </c>
      <c r="BM240" s="10" vm="27939">
        <v>71452</v>
      </c>
      <c r="BN240" s="10" vm="21217">
        <v>11726</v>
      </c>
      <c r="BO240" s="10" vm="49231">
        <v>0</v>
      </c>
      <c r="BP240" s="10" vm="14431">
        <v>5830</v>
      </c>
      <c r="BQ240" s="10" vm="63158">
        <v>26892</v>
      </c>
      <c r="BR240" s="10" vm="47645">
        <v>44448</v>
      </c>
      <c r="BS240" s="10" vm="41059">
        <v>27004</v>
      </c>
      <c r="BT240" s="10" vm="34422">
        <v>1115029</v>
      </c>
      <c r="BU240" s="10" vm="27711">
        <v>296099</v>
      </c>
      <c r="BV240" s="10" vm="20997">
        <v>255000</v>
      </c>
      <c r="BW240" s="10" vm="45921">
        <v>0</v>
      </c>
      <c r="BX240" s="10" vm="14213">
        <v>315926</v>
      </c>
      <c r="BY240" s="10" vm="7642">
        <v>1116</v>
      </c>
      <c r="BZ240" s="10" vm="44165">
        <v>0</v>
      </c>
      <c r="CA240" s="10" vm="40852">
        <v>35576</v>
      </c>
      <c r="CB240" s="10" vm="34208">
        <v>903717</v>
      </c>
      <c r="CC240" s="10" vm="27484">
        <v>6389</v>
      </c>
      <c r="CD240" s="10" vm="20782">
        <v>0</v>
      </c>
      <c r="CE240" s="10" vm="55668">
        <v>204923</v>
      </c>
      <c r="CF240" s="10" vm="13998">
        <v>175442</v>
      </c>
      <c r="CG240" s="10" vm="7427">
        <v>28476</v>
      </c>
      <c r="CH240" s="10" vm="53914">
        <v>16</v>
      </c>
      <c r="CI240" s="10" vm="40618">
        <v>989</v>
      </c>
      <c r="CJ240" s="10" vm="34052">
        <v>0</v>
      </c>
      <c r="CK240" s="10" vm="27261">
        <v>204923</v>
      </c>
      <c r="CL240" s="10" vm="20583">
        <v>23357</v>
      </c>
      <c r="CM240" s="10" vm="52382">
        <v>20336</v>
      </c>
      <c r="CN240" s="10" vm="13779">
        <v>0</v>
      </c>
      <c r="CO240" s="10" vm="7213">
        <v>3021</v>
      </c>
      <c r="CP240" s="10" vm="50794">
        <v>0</v>
      </c>
      <c r="CQ240" s="10" vm="40388">
        <v>0</v>
      </c>
      <c r="CR240" s="10" vm="33817">
        <v>0</v>
      </c>
      <c r="CS240" s="10" vm="27025">
        <v>0</v>
      </c>
      <c r="CT240" s="10" vm="20363">
        <v>0</v>
      </c>
      <c r="CU240" s="10" vm="49004">
        <v>0</v>
      </c>
      <c r="CV240" s="10" vm="13580">
        <v>0</v>
      </c>
      <c r="CW240" s="10" vm="6997">
        <v>0</v>
      </c>
      <c r="CX240" s="10" vm="47425">
        <v>0</v>
      </c>
      <c r="CY240" s="10" vm="40156">
        <v>0</v>
      </c>
      <c r="CZ240" s="10" vm="33583">
        <v>0</v>
      </c>
      <c r="DA240" s="10" vm="26803">
        <v>0</v>
      </c>
      <c r="DB240" s="81" vm="20142">
        <v>0</v>
      </c>
      <c r="DC240" s="81" vm="45698">
        <v>0</v>
      </c>
      <c r="DD240" s="81" vm="13361">
        <v>0</v>
      </c>
      <c r="DE240" s="81" vm="6836">
        <v>0</v>
      </c>
      <c r="DF240" s="10" vm="43945">
        <v>1242</v>
      </c>
      <c r="DG240" s="10" vm="39945">
        <v>0</v>
      </c>
      <c r="DH240" s="10" vm="33354">
        <v>1932</v>
      </c>
      <c r="DI240" s="10" vm="26566">
        <v>-690</v>
      </c>
      <c r="DJ240" s="10" vm="19924">
        <v>24599</v>
      </c>
      <c r="DK240" s="10" vm="55447">
        <v>20336</v>
      </c>
      <c r="DL240" s="10" vm="13140">
        <v>1932</v>
      </c>
      <c r="DM240" s="10" vm="6618">
        <v>2331</v>
      </c>
      <c r="DN240" s="10" vm="53694">
        <v>93</v>
      </c>
      <c r="DO240" s="10" vm="39715">
        <v>0</v>
      </c>
      <c r="DP240" s="10" vm="33196">
        <v>23</v>
      </c>
      <c r="DQ240" s="10" vm="26338">
        <v>70</v>
      </c>
      <c r="DR240" s="10" vm="19722">
        <v>0</v>
      </c>
      <c r="DS240" s="10" vm="52229">
        <v>0</v>
      </c>
      <c r="DT240" s="10" vm="12932">
        <v>0</v>
      </c>
      <c r="DU240" s="10" vm="6400">
        <v>0</v>
      </c>
      <c r="DV240" s="10" vm="50576">
        <v>0</v>
      </c>
      <c r="DW240" s="10" vm="39484">
        <v>0</v>
      </c>
      <c r="DX240" s="10" vm="32961">
        <v>0</v>
      </c>
      <c r="DY240" s="10" vm="26115">
        <v>0</v>
      </c>
      <c r="DZ240" s="10" vm="19501">
        <v>0</v>
      </c>
      <c r="EA240" s="10" vm="48782">
        <v>0</v>
      </c>
      <c r="EB240" s="10" vm="12733">
        <v>0</v>
      </c>
      <c r="EC240" s="10" vm="6187">
        <v>0</v>
      </c>
      <c r="ED240" s="10" vm="47206">
        <v>0</v>
      </c>
      <c r="EE240" s="10" vm="39259">
        <v>0</v>
      </c>
      <c r="EF240" s="10" vm="32729">
        <v>0</v>
      </c>
      <c r="EG240" s="10" vm="25890">
        <v>0</v>
      </c>
      <c r="EH240" s="81" vm="19284">
        <v>7299</v>
      </c>
      <c r="EI240" s="81" vm="45476">
        <v>0</v>
      </c>
      <c r="EJ240" s="81" vm="12513">
        <v>0</v>
      </c>
      <c r="EK240" s="81" vm="6029">
        <v>7299</v>
      </c>
      <c r="EL240" s="10" vm="43729">
        <v>5400</v>
      </c>
      <c r="EM240" s="10" vm="39043">
        <v>0</v>
      </c>
      <c r="EN240" s="10" vm="32502">
        <v>4397</v>
      </c>
      <c r="EO240" s="10" vm="25658">
        <v>1003</v>
      </c>
      <c r="EP240" s="10" vm="19066">
        <v>12792</v>
      </c>
      <c r="EQ240" s="10" vm="55228">
        <v>0</v>
      </c>
      <c r="ER240" s="10" vm="12294">
        <v>4420</v>
      </c>
      <c r="ES240" s="10" vm="5815">
        <v>8372</v>
      </c>
      <c r="ET240" s="10" vm="53480">
        <v>37391</v>
      </c>
      <c r="EU240" s="10" vm="38813">
        <v>20336</v>
      </c>
      <c r="EV240" s="10" vm="32339">
        <v>6352</v>
      </c>
      <c r="EW240" s="10" vm="25428">
        <v>10703</v>
      </c>
      <c r="EX240" s="10" vm="18872">
        <v>4110</v>
      </c>
      <c r="EY240" s="10" vm="52073">
        <v>987</v>
      </c>
      <c r="EZ240" s="10" vm="12079">
        <v>743</v>
      </c>
      <c r="FA240" s="10" vm="5596">
        <v>987</v>
      </c>
      <c r="FB240" s="10" vm="50346">
        <v>1083408</v>
      </c>
      <c r="FC240" s="10" vm="38589">
        <v>71264</v>
      </c>
      <c r="FD240" s="10" vm="32103">
        <v>1154672</v>
      </c>
      <c r="FE240" s="10" vm="25199">
        <v>63757</v>
      </c>
      <c r="FF240" s="10" vm="18651">
        <v>7466</v>
      </c>
      <c r="FG240" s="10" vm="48559">
        <v>0</v>
      </c>
      <c r="FH240" s="10" vm="11919">
        <v>-9137</v>
      </c>
      <c r="FI240" s="10" vm="5389">
        <v>0</v>
      </c>
      <c r="FJ240" s="10" vm="46981">
        <v>0</v>
      </c>
      <c r="FK240" s="10" vm="38375">
        <v>1915</v>
      </c>
      <c r="FL240" s="10" vm="31876">
        <v>1218673</v>
      </c>
      <c r="FM240" s="10" vm="24965">
        <v>184218</v>
      </c>
      <c r="FN240" s="10" vm="18431">
        <v>17673</v>
      </c>
      <c r="FO240" s="10" vm="45254">
        <v>0</v>
      </c>
      <c r="FP240" s="10" vm="11699">
        <v>0</v>
      </c>
      <c r="FQ240" s="10" vm="5174">
        <v>-2197</v>
      </c>
      <c r="FR240" s="10" vm="43509">
        <v>0</v>
      </c>
      <c r="FS240" s="10" vm="38144">
        <v>0</v>
      </c>
      <c r="FT240" s="10" vm="31641">
        <v>199694</v>
      </c>
      <c r="FU240" s="10" vm="24739">
        <v>1018979</v>
      </c>
      <c r="FV240" s="10" vm="18269">
        <v>970454</v>
      </c>
      <c r="FW240" s="81" vm="55013">
        <v>3864</v>
      </c>
      <c r="FX240" s="81" vm="11487">
        <v>0</v>
      </c>
      <c r="FY240" s="81" vm="4957">
        <v>0</v>
      </c>
      <c r="FZ240" s="81" vm="53263">
        <v>290</v>
      </c>
      <c r="GA240" s="81" vm="37930">
        <v>4154</v>
      </c>
      <c r="GB240" s="10" vm="31408">
        <v>1670</v>
      </c>
      <c r="GC240" s="10" vm="24509">
        <v>764</v>
      </c>
      <c r="GD240" s="10" vm="18046">
        <v>906</v>
      </c>
      <c r="GE240" s="10" vm="51847">
        <v>329</v>
      </c>
      <c r="GF240" s="10" vm="11270">
        <v>139</v>
      </c>
      <c r="GG240" s="10" vm="4805">
        <v>190</v>
      </c>
      <c r="GH240" s="10" vm="50131">
        <v>1240</v>
      </c>
      <c r="GI240" s="10" vm="37709">
        <v>723</v>
      </c>
      <c r="GJ240" s="10" vm="31194">
        <v>517</v>
      </c>
      <c r="GK240" s="10" vm="24285">
        <v>0</v>
      </c>
      <c r="GL240" s="10" vm="17831">
        <v>0</v>
      </c>
      <c r="GM240" s="10" vm="48337">
        <v>0</v>
      </c>
      <c r="GN240" s="10" vm="11054">
        <v>5194</v>
      </c>
      <c r="GO240" s="10" vm="4590">
        <v>3085</v>
      </c>
      <c r="GP240" s="10" vm="46755">
        <v>2109</v>
      </c>
      <c r="GQ240" s="10" vm="37487">
        <v>0</v>
      </c>
      <c r="GR240" s="10" vm="30960">
        <v>0</v>
      </c>
      <c r="GS240" s="10" vm="24060">
        <v>0</v>
      </c>
      <c r="GT240" s="10" vm="17609">
        <v>8433</v>
      </c>
      <c r="GU240" s="10" vm="45053">
        <v>4711</v>
      </c>
      <c r="GV240" s="10" vm="10848">
        <v>3722</v>
      </c>
      <c r="GW240" s="10" vm="4373">
        <v>1740</v>
      </c>
      <c r="GX240" s="81" vm="43291">
        <v>0</v>
      </c>
      <c r="GY240" s="10" vm="37262">
        <v>0</v>
      </c>
      <c r="GZ240" s="10" vm="30733">
        <v>0</v>
      </c>
      <c r="HA240" s="10" vm="23829">
        <v>0</v>
      </c>
      <c r="HB240" s="10" vm="17388">
        <v>0</v>
      </c>
      <c r="HC240" s="81" vm="54789">
        <v>0</v>
      </c>
      <c r="HD240" s="81" vm="10631">
        <v>418</v>
      </c>
      <c r="HE240" s="10" vm="4156">
        <v>2158</v>
      </c>
      <c r="HF240" s="10" vm="53030">
        <v>4028</v>
      </c>
      <c r="HG240" s="10" vm="37043">
        <v>6702</v>
      </c>
      <c r="HH240" s="10" vm="30563">
        <v>4737</v>
      </c>
      <c r="HI240" s="10" vm="23606">
        <v>0</v>
      </c>
      <c r="HJ240" s="10" vm="17181">
        <v>10648</v>
      </c>
      <c r="HK240" s="10" vm="51623">
        <v>0</v>
      </c>
      <c r="HL240" s="10" vm="10414">
        <v>0</v>
      </c>
      <c r="HM240" s="10" vm="3939">
        <v>0</v>
      </c>
      <c r="HN240" s="10" vm="49910">
        <v>776</v>
      </c>
      <c r="HO240" s="10" vm="36820">
        <v>26891</v>
      </c>
      <c r="HP240" s="10" vm="30329">
        <v>9441</v>
      </c>
      <c r="HQ240" s="10" vm="23374">
        <v>26135</v>
      </c>
      <c r="HR240" s="10" vm="16961">
        <v>35576</v>
      </c>
      <c r="HS240" s="10" vm="48179">
        <v>0</v>
      </c>
      <c r="HT240" s="10" vm="10213">
        <v>0</v>
      </c>
      <c r="HU240" s="10" vm="3724">
        <v>0</v>
      </c>
      <c r="HV240" s="10" vm="46532">
        <v>21527</v>
      </c>
      <c r="HW240" s="10" vm="36588">
        <v>-689</v>
      </c>
      <c r="HX240" s="10" vm="30095">
        <v>35834</v>
      </c>
      <c r="HY240" s="10" vm="23141">
        <v>232</v>
      </c>
      <c r="HZ240" s="10" vm="16743">
        <v>0</v>
      </c>
      <c r="IA240" s="10" vm="44828">
        <v>64</v>
      </c>
      <c r="IB240" s="10" vm="9992">
        <v>-3990</v>
      </c>
      <c r="IC240" s="10" vm="3507">
        <v>52978</v>
      </c>
      <c r="ID240" s="10" vm="43069">
        <v>1478</v>
      </c>
      <c r="IE240" s="10" vm="36372">
        <v>4234</v>
      </c>
      <c r="IF240" s="10" vm="29862">
        <v>2711</v>
      </c>
      <c r="IG240" s="10" vm="22913">
        <v>8423</v>
      </c>
      <c r="IH240" s="10" vm="16527">
        <v>7466</v>
      </c>
      <c r="II240" s="10" vm="54575">
        <v>18402</v>
      </c>
      <c r="IJ240" s="10" vm="9773">
        <v>5238</v>
      </c>
      <c r="IK240" s="10" vm="3284">
        <v>593</v>
      </c>
      <c r="IL240" s="10" vm="52810">
        <v>-108</v>
      </c>
      <c r="IM240" s="10" vm="36142">
        <v>18</v>
      </c>
      <c r="IN240" s="10" vm="29627">
        <v>17575</v>
      </c>
      <c r="IO240" s="81" vm="22742">
        <v>17575</v>
      </c>
      <c r="IP240" s="10" vm="16311">
        <v>0</v>
      </c>
      <c r="IQ240" s="10" vm="51458">
        <v>0</v>
      </c>
      <c r="IR240" s="10" vm="9575">
        <v>0</v>
      </c>
      <c r="IS240" s="81" vm="3062">
        <v>0</v>
      </c>
      <c r="IT240" s="10" vm="49687">
        <v>0</v>
      </c>
    </row>
    <row r="241" spans="1:254" x14ac:dyDescent="0.25">
      <c r="A241" s="8" t="s">
        <v>237</v>
      </c>
      <c r="B241" s="8" t="s">
        <v>579</v>
      </c>
      <c r="C241" s="89">
        <v>44651</v>
      </c>
      <c r="D241" s="76" vm="16103">
        <v>12</v>
      </c>
      <c r="E241" s="10" vm="9357">
        <v>143464</v>
      </c>
      <c r="F241" s="10" vm="47965">
        <v>-123862</v>
      </c>
      <c r="G241" s="10" vm="42840">
        <v>-6025</v>
      </c>
      <c r="H241" s="10" vm="59779">
        <v>13577</v>
      </c>
      <c r="I241" s="10" vm="29391">
        <v>2947</v>
      </c>
      <c r="J241" s="10" vm="63574">
        <v>16524</v>
      </c>
      <c r="K241" s="10" vm="46369">
        <v>0</v>
      </c>
      <c r="L241" s="10" vm="15883">
        <v>0</v>
      </c>
      <c r="M241" s="10" vm="9139">
        <v>0</v>
      </c>
      <c r="N241" s="10" vm="44614">
        <v>878</v>
      </c>
      <c r="O241" s="10" vm="42616">
        <v>-15011</v>
      </c>
      <c r="P241" s="10" vm="35906">
        <v>847</v>
      </c>
      <c r="Q241" s="10" vm="29161">
        <v>727</v>
      </c>
      <c r="R241" s="10" vm="22515">
        <v>0</v>
      </c>
      <c r="S241" s="10" vm="56064">
        <v>0</v>
      </c>
      <c r="T241" s="10" vm="15667">
        <v>3965</v>
      </c>
      <c r="U241" s="10" vm="8922">
        <v>0</v>
      </c>
      <c r="V241" s="10" vm="54366">
        <v>3965</v>
      </c>
      <c r="W241" s="10" vm="42399">
        <v>0</v>
      </c>
      <c r="X241" s="10" vm="35671">
        <v>14384</v>
      </c>
      <c r="Y241" s="10" vm="29084">
        <v>0</v>
      </c>
      <c r="Z241" s="10" vm="22294">
        <v>5532</v>
      </c>
      <c r="AA241" s="10" vm="52585">
        <v>23881</v>
      </c>
      <c r="AB241" s="10" vm="15471">
        <v>100080</v>
      </c>
      <c r="AC241" s="10" vm="63316">
        <v>19471</v>
      </c>
      <c r="AD241" s="10" vm="51246">
        <v>119551</v>
      </c>
      <c r="AE241" s="10" vm="42176">
        <v>0</v>
      </c>
      <c r="AF241" s="10" vm="35435">
        <v>4626</v>
      </c>
      <c r="AG241" s="10" vm="28852">
        <v>0</v>
      </c>
      <c r="AH241" s="10" vm="22070">
        <v>5146</v>
      </c>
      <c r="AI241" s="10" vm="49455">
        <v>129323</v>
      </c>
      <c r="AJ241" s="10" vm="15278">
        <v>42653</v>
      </c>
      <c r="AK241" s="10" vm="8513">
        <v>17199</v>
      </c>
      <c r="AL241" s="10" vm="47873">
        <v>19550</v>
      </c>
      <c r="AM241" s="10" vm="65181">
        <v>12649</v>
      </c>
      <c r="AN241" s="10" vm="35202">
        <v>2293</v>
      </c>
      <c r="AO241" s="10" vm="28627">
        <v>1230</v>
      </c>
      <c r="AP241" s="10" vm="21852">
        <v>5878</v>
      </c>
      <c r="AQ241" s="10" vm="46145">
        <v>15697</v>
      </c>
      <c r="AR241" s="10" vm="15059">
        <v>22</v>
      </c>
      <c r="AS241" s="10" vm="8427">
        <v>83</v>
      </c>
      <c r="AT241" s="10" vm="44386">
        <v>117254</v>
      </c>
      <c r="AU241" s="10" vm="41746">
        <v>12069</v>
      </c>
      <c r="AV241" s="10" vm="34990">
        <v>2638</v>
      </c>
      <c r="AW241" s="10" vm="28401">
        <v>953698</v>
      </c>
      <c r="AX241" s="10" vm="21644">
        <v>0</v>
      </c>
      <c r="AY241" s="10" vm="66313">
        <v>44857</v>
      </c>
      <c r="AZ241" s="10" vm="14841">
        <v>4076</v>
      </c>
      <c r="BA241" s="10" vm="8207">
        <v>1343</v>
      </c>
      <c r="BB241" s="10" vm="54134">
        <v>49455</v>
      </c>
      <c r="BC241" s="10" vm="41518">
        <v>0</v>
      </c>
      <c r="BD241" s="10" vm="34890">
        <v>518</v>
      </c>
      <c r="BE241" s="10" vm="28170">
        <v>5347</v>
      </c>
      <c r="BF241" s="10" vm="21440">
        <v>2497</v>
      </c>
      <c r="BG241" s="10" vm="66021">
        <v>1061791</v>
      </c>
      <c r="BH241" s="10" vm="14628">
        <v>26465</v>
      </c>
      <c r="BI241" s="10" vm="7993">
        <v>8222</v>
      </c>
      <c r="BJ241" s="10" vm="51028">
        <v>30532</v>
      </c>
      <c r="BK241" s="10" vm="41287">
        <v>0</v>
      </c>
      <c r="BL241" s="10" vm="34657">
        <v>81811</v>
      </c>
      <c r="BM241" s="10" vm="27941">
        <v>147030</v>
      </c>
      <c r="BN241" s="10" vm="21218">
        <v>3529</v>
      </c>
      <c r="BO241" s="10" vm="49230">
        <v>0</v>
      </c>
      <c r="BP241" s="10" vm="14432">
        <v>4849</v>
      </c>
      <c r="BQ241" s="10" vm="7792">
        <v>34880</v>
      </c>
      <c r="BR241" s="10" vm="47649">
        <v>43258</v>
      </c>
      <c r="BS241" s="10" vm="41057">
        <v>103772</v>
      </c>
      <c r="BT241" s="10" vm="34423">
        <v>1165563</v>
      </c>
      <c r="BU241" s="10" vm="27714">
        <v>461664</v>
      </c>
      <c r="BV241" s="10" vm="20998">
        <v>0</v>
      </c>
      <c r="BW241" s="10" vm="45922">
        <v>1001</v>
      </c>
      <c r="BX241" s="10" vm="14216">
        <v>473126</v>
      </c>
      <c r="BY241" s="10" vm="7643">
        <v>0</v>
      </c>
      <c r="BZ241" s="10" vm="44168">
        <v>85</v>
      </c>
      <c r="CA241" s="10" vm="40851">
        <v>9668</v>
      </c>
      <c r="CB241" s="10" vm="34209">
        <v>945544</v>
      </c>
      <c r="CC241" s="10" vm="27486">
        <v>14938</v>
      </c>
      <c r="CD241" s="10" vm="20783">
        <v>2909</v>
      </c>
      <c r="CE241" s="10" vm="55669">
        <v>202172</v>
      </c>
      <c r="CF241" s="10" vm="13997">
        <v>191487</v>
      </c>
      <c r="CG241" s="10" vm="7428">
        <v>10685</v>
      </c>
      <c r="CH241" s="10" vm="53916">
        <v>0</v>
      </c>
      <c r="CI241" s="10" vm="40617">
        <v>0</v>
      </c>
      <c r="CJ241" s="10" vm="34053">
        <v>0</v>
      </c>
      <c r="CK241" s="10" vm="27263">
        <v>202172</v>
      </c>
      <c r="CL241" s="10" vm="20584">
        <v>6285</v>
      </c>
      <c r="CM241" s="10" vm="52384">
        <v>5850</v>
      </c>
      <c r="CN241" s="10" vm="13782">
        <v>4</v>
      </c>
      <c r="CO241" s="10" vm="7212">
        <v>431</v>
      </c>
      <c r="CP241" s="10" vm="50798">
        <v>1807</v>
      </c>
      <c r="CQ241" s="10" vm="40387">
        <v>0</v>
      </c>
      <c r="CR241" s="10" vm="33818">
        <v>1701</v>
      </c>
      <c r="CS241" s="10" vm="27027">
        <v>106</v>
      </c>
      <c r="CT241" s="10" vm="20364">
        <v>0</v>
      </c>
      <c r="CU241" s="10" vm="49006">
        <v>0</v>
      </c>
      <c r="CV241" s="10" vm="13582">
        <v>0</v>
      </c>
      <c r="CW241" s="10" vm="63081">
        <v>0</v>
      </c>
      <c r="CX241" s="10" vm="47427">
        <v>28</v>
      </c>
      <c r="CY241" s="10" vm="40157">
        <v>0</v>
      </c>
      <c r="CZ241" s="10" vm="33584">
        <v>297</v>
      </c>
      <c r="DA241" s="10" vm="26805">
        <v>-269</v>
      </c>
      <c r="DB241" s="81" vm="20143">
        <v>0</v>
      </c>
      <c r="DC241" s="81" vm="45700">
        <v>0</v>
      </c>
      <c r="DD241" s="81" vm="13363">
        <v>0</v>
      </c>
      <c r="DE241" s="81" vm="6834">
        <v>0</v>
      </c>
      <c r="DF241" s="10" vm="43947">
        <v>1736</v>
      </c>
      <c r="DG241" s="10" vm="39944">
        <v>0</v>
      </c>
      <c r="DH241" s="10" vm="33355">
        <v>1480</v>
      </c>
      <c r="DI241" s="10" vm="26570">
        <v>256</v>
      </c>
      <c r="DJ241" s="10" vm="19925">
        <v>9856</v>
      </c>
      <c r="DK241" s="10" vm="55449">
        <v>5850</v>
      </c>
      <c r="DL241" s="10" vm="13144">
        <v>3482</v>
      </c>
      <c r="DM241" s="10" vm="6619">
        <v>524</v>
      </c>
      <c r="DN241" s="10" vm="53697">
        <v>180</v>
      </c>
      <c r="DO241" s="10" vm="39714">
        <v>175</v>
      </c>
      <c r="DP241" s="10" vm="33197">
        <v>0</v>
      </c>
      <c r="DQ241" s="10" vm="26341">
        <v>5</v>
      </c>
      <c r="DR241" s="10" vm="19723">
        <v>339</v>
      </c>
      <c r="DS241" s="10" vm="52230">
        <v>0</v>
      </c>
      <c r="DT241" s="10" vm="12934">
        <v>304</v>
      </c>
      <c r="DU241" s="10" vm="6401">
        <v>35</v>
      </c>
      <c r="DV241" s="10" vm="50577">
        <v>0</v>
      </c>
      <c r="DW241" s="10" vm="39483">
        <v>0</v>
      </c>
      <c r="DX241" s="10" vm="32962">
        <v>0</v>
      </c>
      <c r="DY241" s="10" vm="26117">
        <v>0</v>
      </c>
      <c r="DZ241" s="10" vm="19502">
        <v>3530</v>
      </c>
      <c r="EA241" s="10" vm="48784">
        <v>0</v>
      </c>
      <c r="EB241" s="10" vm="12735">
        <v>1338</v>
      </c>
      <c r="EC241" s="10" vm="6185">
        <v>2192</v>
      </c>
      <c r="ED241" s="10" vm="47207">
        <v>0</v>
      </c>
      <c r="EE241" s="10" vm="39258">
        <v>0</v>
      </c>
      <c r="EF241" s="10" vm="32730">
        <v>0</v>
      </c>
      <c r="EG241" s="10" vm="25892">
        <v>0</v>
      </c>
      <c r="EH241" s="81" vm="19285">
        <v>0</v>
      </c>
      <c r="EI241" s="81" vm="45478">
        <v>0</v>
      </c>
      <c r="EJ241" s="81" vm="12517">
        <v>0</v>
      </c>
      <c r="EK241" s="81" vm="6030">
        <v>0</v>
      </c>
      <c r="EL241" s="10" vm="43730">
        <v>236</v>
      </c>
      <c r="EM241" s="10" vm="39044">
        <v>0</v>
      </c>
      <c r="EN241" s="10" vm="32503">
        <v>1484</v>
      </c>
      <c r="EO241" s="10" vm="25662">
        <v>-1248</v>
      </c>
      <c r="EP241" s="10" vm="19067">
        <v>4285</v>
      </c>
      <c r="EQ241" s="10" vm="55230">
        <v>175</v>
      </c>
      <c r="ER241" s="10" vm="12298">
        <v>3126</v>
      </c>
      <c r="ES241" s="10" vm="5813">
        <v>984</v>
      </c>
      <c r="ET241" s="10" vm="53481">
        <v>14141</v>
      </c>
      <c r="EU241" s="10" vm="38812">
        <v>6025</v>
      </c>
      <c r="EV241" s="10" vm="32340">
        <v>6608</v>
      </c>
      <c r="EW241" s="10" vm="25430">
        <v>1508</v>
      </c>
      <c r="EX241" s="10" vm="18873">
        <v>5625</v>
      </c>
      <c r="EY241" s="10" vm="52075">
        <v>3323</v>
      </c>
      <c r="EZ241" s="10" vm="12080">
        <v>1921</v>
      </c>
      <c r="FA241" s="10" vm="5592">
        <v>3323</v>
      </c>
      <c r="FB241" s="10" vm="50347">
        <v>1096324</v>
      </c>
      <c r="FC241" s="10" vm="38588">
        <v>0</v>
      </c>
      <c r="FD241" s="10" vm="32104">
        <v>1096324</v>
      </c>
      <c r="FE241" s="10" vm="25202">
        <v>26344</v>
      </c>
      <c r="FF241" s="10" vm="18652">
        <v>46675</v>
      </c>
      <c r="FG241" s="10" vm="48561">
        <v>0</v>
      </c>
      <c r="FH241" s="10" vm="11921">
        <v>-8627</v>
      </c>
      <c r="FI241" s="10" vm="5390">
        <v>0</v>
      </c>
      <c r="FJ241" s="10" vm="46982">
        <v>22321</v>
      </c>
      <c r="FK241" s="10" vm="38376">
        <v>-1</v>
      </c>
      <c r="FL241" s="10" vm="31877">
        <v>1183036</v>
      </c>
      <c r="FM241" s="10" vm="24966">
        <v>219523</v>
      </c>
      <c r="FN241" s="10" vm="18432">
        <v>15865</v>
      </c>
      <c r="FO241" s="10" vm="45256">
        <v>22</v>
      </c>
      <c r="FP241" s="10" vm="11703">
        <v>0</v>
      </c>
      <c r="FQ241" s="10" vm="5172">
        <v>-6072</v>
      </c>
      <c r="FR241" s="10" vm="43510">
        <v>0</v>
      </c>
      <c r="FS241" s="10" vm="38143">
        <v>0</v>
      </c>
      <c r="FT241" s="10" vm="31642">
        <v>229338</v>
      </c>
      <c r="FU241" s="10" vm="24740">
        <v>953698</v>
      </c>
      <c r="FV241" s="10" vm="18270">
        <v>876801</v>
      </c>
      <c r="FW241" s="81" vm="55015">
        <v>48544</v>
      </c>
      <c r="FX241" s="81" vm="11491">
        <v>64</v>
      </c>
      <c r="FY241" s="81" vm="4958">
        <v>0</v>
      </c>
      <c r="FZ241" s="81" vm="53264">
        <v>847</v>
      </c>
      <c r="GA241" s="81" vm="37929">
        <v>49455</v>
      </c>
      <c r="GB241" s="10" vm="31409">
        <v>3068</v>
      </c>
      <c r="GC241" s="10" vm="24513">
        <v>1415</v>
      </c>
      <c r="GD241" s="10" vm="18047">
        <v>1653</v>
      </c>
      <c r="GE241" s="10" vm="51849">
        <v>997</v>
      </c>
      <c r="GF241" s="10" vm="11272">
        <v>518</v>
      </c>
      <c r="GG241" s="10" vm="4806">
        <v>479</v>
      </c>
      <c r="GH241" s="10" vm="50132">
        <v>1902</v>
      </c>
      <c r="GI241" s="10" vm="37707">
        <v>748</v>
      </c>
      <c r="GJ241" s="10" vm="31195">
        <v>1154</v>
      </c>
      <c r="GK241" s="10" vm="24286">
        <v>0</v>
      </c>
      <c r="GL241" s="10" vm="17832">
        <v>0</v>
      </c>
      <c r="GM241" s="10" vm="48339">
        <v>0</v>
      </c>
      <c r="GN241" s="10" vm="63780">
        <v>3206</v>
      </c>
      <c r="GO241" s="10" vm="4588">
        <v>2787</v>
      </c>
      <c r="GP241" s="10" vm="46756">
        <v>419</v>
      </c>
      <c r="GQ241" s="10" vm="37483">
        <v>841</v>
      </c>
      <c r="GR241" s="10" vm="30961">
        <v>1599</v>
      </c>
      <c r="GS241" s="10" vm="24062">
        <v>-758</v>
      </c>
      <c r="GT241" s="10" vm="17610">
        <v>10014</v>
      </c>
      <c r="GU241" s="10" vm="45055">
        <v>7067</v>
      </c>
      <c r="GV241" s="10" vm="10852">
        <v>2947</v>
      </c>
      <c r="GW241" s="10" vm="4374">
        <v>80370</v>
      </c>
      <c r="GX241" s="81" vm="43292">
        <v>0</v>
      </c>
      <c r="GY241" s="10" vm="37263">
        <v>0</v>
      </c>
      <c r="GZ241" s="10" vm="30734">
        <v>0</v>
      </c>
      <c r="HA241" s="10" vm="23833">
        <v>0</v>
      </c>
      <c r="HB241" s="10" vm="17389">
        <v>0</v>
      </c>
      <c r="HC241" s="81" vm="54791">
        <v>0</v>
      </c>
      <c r="HD241" s="81" vm="10634">
        <v>1441</v>
      </c>
      <c r="HE241" s="10" vm="4154">
        <v>81811</v>
      </c>
      <c r="HF241" s="10" vm="53031">
        <v>2753</v>
      </c>
      <c r="HG241" s="10" vm="37041">
        <v>5331</v>
      </c>
      <c r="HH241" s="10" vm="30564">
        <v>2102</v>
      </c>
      <c r="HI241" s="10" vm="23608">
        <v>0</v>
      </c>
      <c r="HJ241" s="10" vm="17182">
        <v>17970</v>
      </c>
      <c r="HK241" s="10" vm="65790">
        <v>19</v>
      </c>
      <c r="HL241" s="10" vm="63762">
        <v>0</v>
      </c>
      <c r="HM241" s="10" vm="3936">
        <v>0</v>
      </c>
      <c r="HN241" s="10" vm="49911">
        <v>6704</v>
      </c>
      <c r="HO241" s="10" vm="36819">
        <v>34879</v>
      </c>
      <c r="HP241" s="10" vm="30330">
        <v>9669</v>
      </c>
      <c r="HQ241" s="10" vm="23376">
        <v>0</v>
      </c>
      <c r="HR241" s="10" vm="16962">
        <v>9669</v>
      </c>
      <c r="HS241" s="10" vm="48181">
        <v>0</v>
      </c>
      <c r="HT241" s="10" vm="10215">
        <v>2909</v>
      </c>
      <c r="HU241" s="10" vm="3725">
        <v>2909</v>
      </c>
      <c r="HV241" s="10" vm="46533">
        <v>15405</v>
      </c>
      <c r="HW241" s="10" vm="36589">
        <v>0</v>
      </c>
      <c r="HX241" s="10" vm="30096">
        <v>0</v>
      </c>
      <c r="HY241" s="10" vm="23142">
        <v>771</v>
      </c>
      <c r="HZ241" s="10" vm="16744">
        <v>0</v>
      </c>
      <c r="IA241" s="10" vm="44830">
        <v>0</v>
      </c>
      <c r="IB241" s="10" vm="9996">
        <v>-1165</v>
      </c>
      <c r="IC241" s="10" vm="3505">
        <v>15011</v>
      </c>
      <c r="ID241" s="10" vm="43070">
        <v>6125</v>
      </c>
      <c r="IE241" s="10" vm="36371">
        <v>24538</v>
      </c>
      <c r="IF241" s="10" vm="29863">
        <v>88154</v>
      </c>
      <c r="IG241" s="10" vm="64257">
        <v>118817</v>
      </c>
      <c r="IH241" s="10" vm="16528">
        <v>46675</v>
      </c>
      <c r="II241" s="10" vm="54577">
        <v>23609</v>
      </c>
      <c r="IJ241" s="10" vm="9777">
        <v>22</v>
      </c>
      <c r="IK241" s="10" vm="3285">
        <v>210</v>
      </c>
      <c r="IL241" s="10" vm="52811">
        <v>-87</v>
      </c>
      <c r="IM241" s="10" vm="36141">
        <v>218</v>
      </c>
      <c r="IN241" s="10" vm="29628">
        <v>23746</v>
      </c>
      <c r="IO241" s="81" vm="22744">
        <v>24240</v>
      </c>
      <c r="IP241" s="10" vm="16312">
        <v>7</v>
      </c>
      <c r="IQ241" s="10" vm="51460">
        <v>-1</v>
      </c>
      <c r="IR241" s="10" vm="9577">
        <v>3</v>
      </c>
      <c r="IS241" s="81" vm="3066">
        <v>388</v>
      </c>
      <c r="IT241" s="10" vm="49688">
        <v>395</v>
      </c>
    </row>
  </sheetData>
  <conditionalFormatting sqref="D6:D241">
    <cfRule type="cellIs" dxfId="254" priority="3" operator="notEqual">
      <formula>12</formula>
    </cfRule>
  </conditionalFormatting>
  <conditionalFormatting sqref="C6:C241">
    <cfRule type="expression" dxfId="253" priority="2">
      <formula xml:space="preserve"> ( MONTH( C6 ) &lt;&gt; 3 )</formula>
    </cfRule>
  </conditionalFormatting>
  <hyperlinks>
    <hyperlink ref="CD1" location="Oth_Prov_Ent" display="[Breakdown]" xr:uid="{00000000-0004-0000-0400-000000000000}"/>
    <hyperlink ref="CA1" location="OLTC_Ent" display="[Breakdown]" xr:uid="{00000000-0004-0000-0400-000001000000}"/>
    <hyperlink ref="BQ1" location="OSTC_Ent" display="[Breakdown]" xr:uid="{00000000-0004-0000-0400-000002000000}"/>
    <hyperlink ref="BL1" location="OCA_Ent" display="[Breakdown]" xr:uid="{00000000-0004-0000-0400-000003000000}"/>
    <hyperlink ref="O1" location="Interest_Ent" display="[Breakdown]" xr:uid="{00000000-0004-0000-0400-000004000000}"/>
    <hyperlink ref="BB1" location="Invest_Props_Ent" display="[Breakdown]" xr:uid="{00000000-0004-0000-0400-000005000000}"/>
  </hyperlinks>
  <pageMargins left="0.70866141732283472" right="0.70866141732283472" top="0.74803149606299213" bottom="0.74803149606299213" header="0.31496062992125984" footer="0.31496062992125984"/>
  <pageSetup paperSize="9" scale="50" pageOrder="overThenDown" orientation="landscape" r:id="rId1"/>
  <tableParts count="1">
    <tablePart r:id="rId2"/>
  </tablePart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5</vt:i4>
      </vt:variant>
      <vt:variant>
        <vt:lpstr>Named Ranges</vt:lpstr>
      </vt:variant>
      <vt:variant>
        <vt:i4>16</vt:i4>
      </vt:variant>
    </vt:vector>
  </HeadingPairs>
  <TitlesOfParts>
    <vt:vector size="21" baseType="lpstr">
      <vt:lpstr>Contents</vt:lpstr>
      <vt:lpstr>Introduction</vt:lpstr>
      <vt:lpstr>Statements</vt:lpstr>
      <vt:lpstr>GA2022 Consolidated</vt:lpstr>
      <vt:lpstr>GA2022 Entity</vt:lpstr>
      <vt:lpstr>Interest_Con</vt:lpstr>
      <vt:lpstr>Interest_Ent</vt:lpstr>
      <vt:lpstr>Invest_Props_Con</vt:lpstr>
      <vt:lpstr>Invest_Props_Ent</vt:lpstr>
      <vt:lpstr>OCA_Con</vt:lpstr>
      <vt:lpstr>OCA_Ent</vt:lpstr>
      <vt:lpstr>OLTC_Con</vt:lpstr>
      <vt:lpstr>OLTC_Ent</vt:lpstr>
      <vt:lpstr>OSTC_Con</vt:lpstr>
      <vt:lpstr>OSTC_Ent</vt:lpstr>
      <vt:lpstr>Oth_Prov_Con</vt:lpstr>
      <vt:lpstr>Oth_Prov_Ent</vt:lpstr>
      <vt:lpstr>Introduction!Print_Area</vt:lpstr>
      <vt:lpstr>Statements!Print_Area</vt:lpstr>
      <vt:lpstr>'GA2022 Consolidated'!Print_Titles</vt:lpstr>
      <vt:lpstr>'GA2022 Entity'!Print_Titles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2022-12-12T15:04:37Z</dcterms:created>
  <dcterms:modified xsi:type="dcterms:W3CDTF">2023-01-11T13:46:14Z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727fb50e-81d5-40a5-b712-4eff31972ce4_Enabled">
    <vt:lpwstr>True</vt:lpwstr>
  </property>
  <property fmtid="{D5CDD505-2E9C-101B-9397-08002B2CF9AE}" pid="3" name="MSIP_Label_727fb50e-81d5-40a5-b712-4eff31972ce4_SiteId">
    <vt:lpwstr>faa8e269-0811-4538-82e7-4d29009219bf</vt:lpwstr>
  </property>
  <property fmtid="{D5CDD505-2E9C-101B-9397-08002B2CF9AE}" pid="4" name="MSIP_Label_727fb50e-81d5-40a5-b712-4eff31972ce4_Owner">
    <vt:lpwstr>Fatima.Mangerah@rsh.gov.uk</vt:lpwstr>
  </property>
  <property fmtid="{D5CDD505-2E9C-101B-9397-08002B2CF9AE}" pid="5" name="MSIP_Label_727fb50e-81d5-40a5-b712-4eff31972ce4_SetDate">
    <vt:lpwstr>2023-01-11T13:46:09.5243672Z</vt:lpwstr>
  </property>
  <property fmtid="{D5CDD505-2E9C-101B-9397-08002B2CF9AE}" pid="6" name="MSIP_Label_727fb50e-81d5-40a5-b712-4eff31972ce4_Name">
    <vt:lpwstr>Official</vt:lpwstr>
  </property>
  <property fmtid="{D5CDD505-2E9C-101B-9397-08002B2CF9AE}" pid="7" name="MSIP_Label_727fb50e-81d5-40a5-b712-4eff31972ce4_Application">
    <vt:lpwstr>Microsoft Azure Information Protection</vt:lpwstr>
  </property>
  <property fmtid="{D5CDD505-2E9C-101B-9397-08002B2CF9AE}" pid="8" name="MSIP_Label_727fb50e-81d5-40a5-b712-4eff31972ce4_ActionId">
    <vt:lpwstr>442a7178-27ae-4ce0-b964-6bf4f31a5832</vt:lpwstr>
  </property>
  <property fmtid="{D5CDD505-2E9C-101B-9397-08002B2CF9AE}" pid="9" name="MSIP_Label_727fb50e-81d5-40a5-b712-4eff31972ce4_Extended_MSFT_Method">
    <vt:lpwstr>Automatic</vt:lpwstr>
  </property>
  <property fmtid="{D5CDD505-2E9C-101B-9397-08002B2CF9AE}" pid="10" name="Sensitivity">
    <vt:lpwstr>Official</vt:lpwstr>
  </property>
</Properties>
</file>